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30048" windowHeight="13295" firstSheet="3" activeTab="4"/>
  </bookViews>
  <sheets>
    <sheet name="price" sheetId="1" state="hidden" r:id="rId1"/>
    <sheet name="disu&amp;cost for AE" sheetId="13" r:id="rId2"/>
    <sheet name="随访及检查成本" sheetId="3" r:id="rId3"/>
    <sheet name="survival rate" sheetId="6" r:id="rId4"/>
    <sheet name="cost for cycle" sheetId="2" r:id="rId5"/>
    <sheet name="calculation-pla" sheetId="5" r:id="rId6"/>
    <sheet name="calculation-ser" sheetId="4" r:id="rId7"/>
    <sheet name="lifetable" sheetId="11" r:id="rId8"/>
    <sheet name="pram-text" sheetId="15" state="hidden" r:id="rId9"/>
    <sheet name="summary results" sheetId="8" r:id="rId10"/>
    <sheet name="parameters" sheetId="7" r:id="rId11"/>
    <sheet name="DSA" sheetId="9" r:id="rId12"/>
    <sheet name="SER_price" sheetId="16" r:id="rId13"/>
    <sheet name="PSA" sheetId="10" r:id="rId14"/>
    <sheet name="CEAC" sheetId="18" r:id="rId15"/>
    <sheet name="PSA散点图" sheetId="14" state="hidden" r:id="rId16"/>
    <sheet name="Sheet1" sheetId="17" state="hidden" r:id="rId17"/>
  </sheets>
  <externalReferences>
    <externalReference r:id="rId18"/>
  </externalReferences>
  <definedNames>
    <definedName name="_xlnm._FilterDatabase" localSheetId="13" hidden="1">PSA!$BU$1:$BV$21005</definedName>
    <definedName name="_xlnm._FilterDatabase" localSheetId="16" hidden="1">Sheet1!$A$1:$A$21000</definedName>
    <definedName name="bsa">parameters!$C$66</definedName>
    <definedName name="bw">parameters!$C$67</definedName>
    <definedName name="c_anemia">parameters!$C$14</definedName>
    <definedName name="c_bev">parameters!$C$49</definedName>
    <definedName name="c_bsc">parameters!$C$12</definedName>
    <definedName name="c_bt">parameters!$C$7</definedName>
    <definedName name="c_carb">parameters!$C$44</definedName>
    <definedName name="c_cat">parameters!$C$49</definedName>
    <definedName name="c_cis">parameters!$C$48</definedName>
    <definedName name="c_ct">parameters!$C$5</definedName>
    <definedName name="c_eof">parameters!$C$13</definedName>
    <definedName name="c_eto">parameters!$C$45</definedName>
    <definedName name="c_fu">随访及检查成本!$C$2</definedName>
    <definedName name="c_hypona">parameters!#REF!</definedName>
    <definedName name="c_iri">parameters!$C$46</definedName>
    <definedName name="c_it">parameters!$C$6</definedName>
    <definedName name="c_iv">parameters!$C$11</definedName>
    <definedName name="c_leu">parameters!#REF!</definedName>
    <definedName name="c_lt">parameters!$C$9</definedName>
    <definedName name="c_mri">parameters!$C$10</definedName>
    <definedName name="c_nd">parameters!$C$15</definedName>
    <definedName name="c_neu">parameters!$C$16</definedName>
    <definedName name="c_pac">parameters!$C$47</definedName>
    <definedName name="c_pcd">parameters!$C$18</definedName>
    <definedName name="c_ser">parameters!$C$69</definedName>
    <definedName name="c_top">parameters!#REF!</definedName>
    <definedName name="c_ut">parameters!$C$8</definedName>
    <definedName name="c_wbccd">parameters!$C$17</definedName>
    <definedName name="CrC">parameters!$C$68</definedName>
    <definedName name="disc">parameters!$C$65</definedName>
    <definedName name="disu_anemia">parameters!$C$19</definedName>
    <definedName name="disu_hypona">parameters!#REF!</definedName>
    <definedName name="disu_leu">parameters!#REF!</definedName>
    <definedName name="disu_nd">parameters!$C$20</definedName>
    <definedName name="disu_neu">parameters!$C$21</definedName>
    <definedName name="disu_pcd">parameters!$C$23</definedName>
    <definedName name="disu_wbccd">parameters!$C$22</definedName>
    <definedName name="dura_anemia">parameters!$C$24</definedName>
    <definedName name="dura_hypona">parameters!#REF!</definedName>
    <definedName name="dura_leu">parameters!#REF!</definedName>
    <definedName name="dura_nd">parameters!$C$25</definedName>
    <definedName name="dura_neu">parameters!$C$26</definedName>
    <definedName name="dura_pcd">parameters!$C$28</definedName>
    <definedName name="dura_wbccd">parameters!$C$27</definedName>
    <definedName name="p_che_anemia">parameters!$C$34</definedName>
    <definedName name="p_che_hypona">parameters!#REF!</definedName>
    <definedName name="p_che_leu">parameters!#REF!</definedName>
    <definedName name="p_che_nd">parameters!$C$35</definedName>
    <definedName name="p_che_neu">parameters!$C$36</definedName>
    <definedName name="p_che_pcd">parameters!$C$38</definedName>
    <definedName name="p_che_wbccd">parameters!$C$37</definedName>
    <definedName name="p_ser_anemia">parameters!$C$29</definedName>
    <definedName name="p_ser_hypona">parameters!#REF!</definedName>
    <definedName name="p_ser_leu">parameters!#REF!</definedName>
    <definedName name="p_ser_nd">parameters!$C$30</definedName>
    <definedName name="p_ser_neu">parameters!$C$31</definedName>
    <definedName name="p_ser_pcd">parameters!$C$33</definedName>
    <definedName name="p_ser_wbccd">parameters!$C$32</definedName>
    <definedName name="sub_che">parameters!$C$51</definedName>
    <definedName name="sub_che_bsc">parameters!$C$58</definedName>
    <definedName name="sub_che_car">parameters!$C$60</definedName>
    <definedName name="sub_che_cat">parameters!$C$64</definedName>
    <definedName name="sub_che_cis">parameters!$C$63</definedName>
    <definedName name="sub_che_eto">parameters!$C$61</definedName>
    <definedName name="sub_che_iri">parameters!$C$59</definedName>
    <definedName name="sub_che_pac">parameters!$C$62</definedName>
    <definedName name="sub_ser" localSheetId="4">'cost for cycle'!$B$23</definedName>
    <definedName name="sub_ser">parameters!$C$50</definedName>
    <definedName name="sub_ser_bsc">parameters!$C$50</definedName>
    <definedName name="sub_ser_car">parameters!$C$52</definedName>
    <definedName name="sub_ser_cat">parameters!$C$57</definedName>
    <definedName name="sub_ser_cis">parameters!$C$55</definedName>
    <definedName name="sub_ser_eto">parameters!$C$53</definedName>
    <definedName name="sub_ser_iri">parameters!$C$51</definedName>
    <definedName name="sub_ser_pac">parameters!$C$54</definedName>
    <definedName name="sub_ser_ser">parameters!$C$56</definedName>
    <definedName name="u_p1_off">parameters!$C$40</definedName>
    <definedName name="u_p1_on">parameters!$C$39</definedName>
    <definedName name="u_p2_off">parameters!$C$41</definedName>
    <definedName name="u_p3_off">parameters!$C$42</definedName>
    <definedName name="u_p4_off">parameters!$C$43</definedName>
    <definedName name="u_pd">parameters!#REF!</definedName>
    <definedName name="u_pfs">parameters!#REF!</definedName>
  </definedNames>
  <calcPr calcId="144525"/>
</workbook>
</file>

<file path=xl/comments1.xml><?xml version="1.0" encoding="utf-8"?>
<comments xmlns="http://schemas.openxmlformats.org/spreadsheetml/2006/main">
  <authors>
    <author>点我解锁</author>
  </authors>
  <commentList>
    <comment ref="A13" authorId="0">
      <text>
        <r>
          <rPr>
            <b/>
            <sz val="9"/>
            <rFont val="宋体"/>
            <charset val="134"/>
          </rPr>
          <t>点我解锁:</t>
        </r>
        <r>
          <rPr>
            <sz val="9"/>
            <rFont val="宋体"/>
            <charset val="134"/>
          </rPr>
          <t xml:space="preserve">
75mg/M2，3w</t>
        </r>
      </text>
    </comment>
    <comment ref="A14" authorId="0">
      <text>
        <r>
          <rPr>
            <b/>
            <sz val="9"/>
            <rFont val="宋体"/>
            <charset val="134"/>
          </rPr>
          <t>点我解锁:</t>
        </r>
        <r>
          <rPr>
            <sz val="9"/>
            <rFont val="宋体"/>
            <charset val="134"/>
          </rPr>
          <t xml:space="preserve">
75mg/M2，3w</t>
        </r>
      </text>
    </comment>
  </commentList>
</comments>
</file>

<file path=xl/comments2.xml><?xml version="1.0" encoding="utf-8"?>
<comments xmlns="http://schemas.openxmlformats.org/spreadsheetml/2006/main">
  <authors>
    <author>ZDC</author>
  </authors>
  <commentList>
    <comment ref="B3" authorId="0">
      <text>
        <r>
          <rPr>
            <b/>
            <sz val="9"/>
            <rFont val="宋体"/>
            <charset val="134"/>
          </rPr>
          <t>ZDC:</t>
        </r>
        <r>
          <rPr>
            <sz val="9"/>
            <rFont val="宋体"/>
            <charset val="134"/>
          </rPr>
          <t xml:space="preserve">
THE SIXTH NATIONAL CENSUS</t>
        </r>
      </text>
    </comment>
  </commentList>
</comments>
</file>

<file path=xl/comments3.xml><?xml version="1.0" encoding="utf-8"?>
<comments xmlns="http://schemas.openxmlformats.org/spreadsheetml/2006/main">
  <authors>
    <author>HUAWEI</author>
  </authors>
  <commentList>
    <comment ref="J1" authorId="0">
      <text>
        <r>
          <rPr>
            <b/>
            <sz val="9"/>
            <rFont val="宋体"/>
            <scheme val="minor"/>
            <charset val="0"/>
          </rPr>
          <t>HUAWEI:</t>
        </r>
        <r>
          <rPr>
            <sz val="9"/>
            <rFont val="宋体"/>
            <scheme val="minor"/>
            <charset val="0"/>
          </rPr>
          <t xml:space="preserve">
alpha 事件发生人数, and beta 事件没有发生的人数.  Total N = alpha + beta</t>
        </r>
      </text>
    </comment>
  </commentList>
</comments>
</file>

<file path=xl/sharedStrings.xml><?xml version="1.0" encoding="utf-8"?>
<sst xmlns="http://schemas.openxmlformats.org/spreadsheetml/2006/main" count="1685" uniqueCount="641">
  <si>
    <t>药物</t>
  </si>
  <si>
    <t>原研厂牌最新价格/￥</t>
  </si>
  <si>
    <t>赠药政策</t>
  </si>
  <si>
    <t>规格</t>
  </si>
  <si>
    <t>原研厂牌</t>
  </si>
  <si>
    <t>近1年所有厂牌各省中标中位价</t>
  </si>
  <si>
    <t>上限</t>
  </si>
  <si>
    <t>下限</t>
  </si>
  <si>
    <t>更新时间</t>
  </si>
  <si>
    <t>来源</t>
  </si>
  <si>
    <t>卡瑞利珠</t>
  </si>
  <si>
    <t>买2赠2，再买4赠4，不超过1年</t>
  </si>
  <si>
    <t>200mg</t>
  </si>
  <si>
    <t>恒瑞</t>
  </si>
  <si>
    <t>22.2.6</t>
  </si>
  <si>
    <t>e药安全</t>
  </si>
  <si>
    <t>卡铂1</t>
  </si>
  <si>
    <t>10ml:50mg</t>
  </si>
  <si>
    <t>CordenPharmaLatinaS.P.A./Bristol-MyersSquibbS.P.A</t>
  </si>
  <si>
    <t>米内网</t>
  </si>
  <si>
    <t>卡铂2</t>
  </si>
  <si>
    <t>10ml:100mg</t>
  </si>
  <si>
    <t>卡铂3</t>
  </si>
  <si>
    <t>15ml:150mg</t>
  </si>
  <si>
    <t>顺铂1</t>
  </si>
  <si>
    <t>2ml:10mg</t>
  </si>
  <si>
    <t>Hospira Australia Pty Ltd</t>
  </si>
  <si>
    <t>顺铂2</t>
  </si>
  <si>
    <t>6ml:30mg</t>
  </si>
  <si>
    <t>顺铂3</t>
  </si>
  <si>
    <t>50ml:50mg</t>
  </si>
  <si>
    <t>紫杉醇1</t>
  </si>
  <si>
    <t>5ml:30mg</t>
  </si>
  <si>
    <t>Fresenius Biotech GmbH</t>
  </si>
  <si>
    <t>2021年第五次集采</t>
  </si>
  <si>
    <t>紫杉醇2</t>
  </si>
  <si>
    <t>16.7ml:100mg</t>
  </si>
  <si>
    <t>2022年第五次集采</t>
  </si>
  <si>
    <t>白蛋白紫杉醇</t>
  </si>
  <si>
    <t>100mg</t>
  </si>
  <si>
    <t>吉西他滨</t>
  </si>
  <si>
    <t>Eli Lilly and Company</t>
  </si>
  <si>
    <t>多西他赛</t>
  </si>
  <si>
    <t>/</t>
  </si>
  <si>
    <t>0.5ml:20mg</t>
  </si>
  <si>
    <t>22.2.13</t>
  </si>
  <si>
    <t>4ml:80mg</t>
  </si>
  <si>
    <t>斯鲁利单抗</t>
  </si>
  <si>
    <t>上海复宏汉霖生物</t>
  </si>
  <si>
    <t>依托泊苷</t>
  </si>
  <si>
    <t>2ml:40mg</t>
  </si>
  <si>
    <t>5ml:100mg</t>
  </si>
  <si>
    <t>托泊替康</t>
  </si>
  <si>
    <t>1mg</t>
  </si>
  <si>
    <t>诺华</t>
  </si>
  <si>
    <t>2mg</t>
  </si>
  <si>
    <t>江苏奥赛康药业</t>
  </si>
  <si>
    <t>管理费和BSC费用</t>
  </si>
  <si>
    <t>EOL</t>
  </si>
  <si>
    <t>-</t>
  </si>
  <si>
    <t>Cost-effectiveness of nivolumab monotherapy in
the third-line treatment of small cell lung cancer</t>
  </si>
  <si>
    <t>EOL2</t>
  </si>
  <si>
    <t>（1）Economic Evaluation of First-Line
Atezolizumab for Extensive-Stage
Small-Cell Lung Cancer in the US；
（2）Cost-effectiveness analysis of pembrolizumab
plus chemotherapy as first-line therapy for
extensive-stage small-cell lung cancer；
（3）First-Line Chemo-Immunotherapy for
Extensive-Stage Small-Cell Lung
Cancer: A United States-Based
Cost-Effectiveness Analysis</t>
  </si>
  <si>
    <r>
      <rPr>
        <sz val="11"/>
        <color theme="1"/>
        <rFont val="Calibri"/>
        <charset val="134"/>
      </rPr>
      <t>J</t>
    </r>
    <r>
      <rPr>
        <sz val="11"/>
        <color theme="1"/>
        <rFont val="Calibri"/>
        <charset val="134"/>
      </rPr>
      <t>NO</t>
    </r>
  </si>
  <si>
    <t>EOL3</t>
  </si>
  <si>
    <t>First-Line Treatments for
Extensive-Stage Small-Cell
Lung Cancer With Immune
Checkpoint Inhibitors Plus
Chemotherapy: A Network
Meta-Analysis and Cost Effectiveness Analysis</t>
  </si>
  <si>
    <t>Cost-Effectiveness of Gefitinib,
Icotinib, and Pemetrexed-Based Chemotherapy as First-Line Treatments for
Advanced Non-Small Cell Lung Cancer in China</t>
  </si>
  <si>
    <t>EOL4</t>
  </si>
  <si>
    <t>First-Line Durvalumab in Addition to Etoposide and Platinum
for Extensive-Stage Small Cell Lung Cancer: A U.S.-Based
Cost-Effectiveness Analysis</t>
  </si>
  <si>
    <t>Healthcare Cost and Utilization Project
(HCUP). Available at https://www.hcup-us.ahrq.
gov/. Accessed November 23, 2019.</t>
  </si>
  <si>
    <r>
      <rPr>
        <sz val="11"/>
        <color theme="1"/>
        <rFont val="Calibri"/>
        <charset val="134"/>
      </rPr>
      <t>B</t>
    </r>
    <r>
      <rPr>
        <sz val="11"/>
        <color theme="1"/>
        <rFont val="Calibri"/>
        <charset val="134"/>
      </rPr>
      <t>SC1</t>
    </r>
  </si>
  <si>
    <t>BSC2</t>
  </si>
  <si>
    <t>Economic Evaluation of First-Line
Atezolizumab for Extensive-Stage
Small-Cell Lung Cancer in the US</t>
  </si>
  <si>
    <r>
      <rPr>
        <sz val="11"/>
        <color theme="1"/>
        <rFont val="Calibri"/>
        <charset val="134"/>
      </rPr>
      <t>同源，J</t>
    </r>
    <r>
      <rPr>
        <sz val="11"/>
        <color theme="1"/>
        <rFont val="Calibri"/>
        <charset val="134"/>
      </rPr>
      <t>NO那篇</t>
    </r>
  </si>
  <si>
    <t>BSC3</t>
  </si>
  <si>
    <t>First-Line Chemo-Immunotherapy for
Extensive-Stage Small-Cell Lung
Cancer: A United States-Based
Cost-Effectiveness Analysis</t>
  </si>
  <si>
    <t>BSC4</t>
  </si>
  <si>
    <t>BSC5</t>
  </si>
  <si>
    <t>Cost-effectiveness analysis of pembrolizumab
plus chemotherapy as first-line therapy for
extensive-stage small-cell lung cancer</t>
  </si>
  <si>
    <t>研究名称</t>
  </si>
  <si>
    <t>reference</t>
  </si>
  <si>
    <r>
      <rPr>
        <sz val="11"/>
        <color theme="1"/>
        <rFont val="Calibri"/>
        <charset val="134"/>
      </rPr>
      <t>P</t>
    </r>
    <r>
      <rPr>
        <sz val="11"/>
        <color theme="1"/>
        <rFont val="Calibri"/>
        <charset val="134"/>
      </rPr>
      <t>FS</t>
    </r>
  </si>
  <si>
    <t>The impact of symptoms and comorbidity on health utility scores 
and health‑related quality of life in small cell lung cancer using real 
world data</t>
  </si>
  <si>
    <t>EQ5D自测，SCLC</t>
  </si>
  <si>
    <t>PD</t>
  </si>
  <si>
    <t>Cost-Effectiveness Analysis of
Durvalumab Plus Chemotherapy in the
First-Line Treatment of
Extensive-Stage Small Cell Lung Cancer</t>
  </si>
  <si>
    <t>16. Kohn CG, Zeichner SB, Chen Q, et al. Cost-effectiveness of immune
checkpoint inhibition in BRAF wild-type advanced melanoma. J Clin
Oncol 2017;35:1194–1202.
17. Nafees B, Lloyd AJ, Dewilde S, et al. Health state utilities in non-small
cell lung cancer: an international study. Asia Pac J Clin Oncol
2017;13:e195–203.</t>
  </si>
  <si>
    <t>A，源头1,2</t>
  </si>
  <si>
    <t>源头1：17. Nafees B, Lloyd AJ, Dewilde S, et al. Health state utilities in non-small
cell lung cancer: an international study. Asia Pac J Clin Oncol
2017;13:e195–203.</t>
  </si>
  <si>
    <t>18. Yang SC, Kuo CW, Lai WW, et al. Dynamic changes of health utility in
lung cancer patients receiving different treatments: a 7-year follow-up. J
Thorac Oncol 2019;14:1892–1900.</t>
  </si>
  <si>
    <t>Cost-effectiveness analysis of atezolizumab plus chemotherapy in the first line treatment of extensive-stage small-cell lung cancer</t>
  </si>
  <si>
    <t>[6] B. Nafees, M. Stafford, S. Gavriel, et al., Health state utilities for non small cell lung
cancer, Health Qual. Life Outcomes 6 (1) (2008) 84.</t>
  </si>
  <si>
    <t>B</t>
  </si>
  <si>
    <t>源头2：18. Yang SC, Kuo CW, Lai WW, et al. Dynamic changes of health utility in
lung cancer patients receiving different treatments: a 7-year follow-up. J
Thorac Oncol 2019;14:1892–1900.，但是这个研究我始终没有找到和SCLC相关的数据，虽然有但是是图片，不知道作者是如何得到的</t>
  </si>
  <si>
    <t>First-line pembrolizumab 
plus chemotherapy for extensive-stage 
small-cell lung cancer: a United States-based 
cost-efectiveness analysis</t>
  </si>
  <si>
    <t>与A相互抄</t>
  </si>
  <si>
    <t>源头3：
C
最原始引用的研究：Cost effectiveness analysis of sensitive relapsed small-cell lung cancer
based on JCOG0605 trial
这个研究的来源是：B. Nafees, M. Stafford, S. Gavriel, et al., Health state utilities for non small cell lung
cancer, Health Qual. Life Outcomes 6 (1) (2008) 84.
不仅是国外的，还是非小细胞肺癌</t>
  </si>
  <si>
    <t>First-line atezolizumab plus chemotherapy in treatment of extensive
small cell lung cancer: a cost-effectiveness analysis from China</t>
  </si>
  <si>
    <t>10. Zhou K, Wen F, Zhang P, Zhou J, Zheng H, Sun L, et al. Cost effectiveness analysis of sensitive relapsed small-cell lung cancer
based on JCOG0605 trial. Clin Transl Oncol 2018;20:768–774. doi:
10.1007/s12094-017-1787-y.
11. Brown J, Cook K, Adamski K, Lau J, Bargo D, Breen S, et al.
Utility values associated with advanced or metastatic non-small cell
lung cancer: data needs for economic modeling. Expert Rev
Pharmacoecon Outcomes Res 2017;17:153–164. doi: 10.1080/
14737167.2017.1311210.
12. Nafees B, Stafford M, Gavriel S, Bhalla S, Watkins J. Health state
utilities for non small cell lung cancer. Health Qual Life Outcomes
2008;6:84. doi: 10.1186/1477-7525-6-84.</t>
  </si>
  <si>
    <t>抄的C</t>
  </si>
  <si>
    <t>15. Zhou K, Zhou J, Huang J, Zhang N, Bai L, Yang Y, et al. Cost-Effectiveness
Analysis of Atezolizumab Plus Chemotherapy in the First-Line Treatment of
Extensive-Stage Small-Cell Lung Cancer. Lung Cancer (2019) 130:1–4.
doi: 10.1016/j.lungcan.2019.01.019
16. Zhang L, Hang Y, Liu M, Li N, Cai H. First-Line Durvalumab Plus Platinum Etoposide Versus Platinum-Etoposide for Extensive-Stage Small-Cell Lung
Cancer: A Cost-Effectiveness Analysis. Front Oncol (2020) 10:602185.
doi: 10.3389/fonc.2020.602185</t>
  </si>
  <si>
    <r>
      <rPr>
        <sz val="11"/>
        <color theme="1"/>
        <rFont val="Calibri"/>
        <charset val="134"/>
      </rPr>
      <t>抄的D</t>
    </r>
    <r>
      <rPr>
        <sz val="11"/>
        <color theme="1"/>
        <rFont val="Calibri"/>
        <charset val="134"/>
      </rPr>
      <t>E</t>
    </r>
  </si>
  <si>
    <t>31. Zhou K, Wen F, Zhang P, Zhou J, Zheng H, Sun L, et al. Cost-Effectiveness
Analysis of Sensitive Relapsed Small-Cell Lung Cancer Based on JCOG0605
Trial. Clin Transl Oncol (2018) 20:768–74. doi: 10.1007/s12094-017-1787-y
32. Nafees B, Stafford M, Gavriel S, Bhalla S, Watkins J. Health State Utilities for
Non Small Cell Lung Cancer. Health Qual Life Outcomes (2008) 6:84.
doi: 10.1186/1477-7525-6-84</t>
  </si>
  <si>
    <t xml:space="preserve"> Nafees B, Lloyd AJ, Dewilde S, Rajan N, Lorenzo M. Health state utilities in
non–small cell lung cancer: an international study. Asia Pac J Clin Oncol.
(2017) 13:e195–203. doi: 10.1111/ajco.12477</t>
  </si>
  <si>
    <t>源头1，等于和A一样</t>
  </si>
  <si>
    <t>27. Zhou K, Zhou J, Huang J, et al. Cost-effective ness analysis of atezolizumab plus chemotherapy
in the first-line treatment of extensive-stage
small-cell lung cancer. Lung Cancer 2019;130:1–4.</t>
  </si>
  <si>
    <t>D</t>
  </si>
  <si>
    <t>抄的B</t>
  </si>
  <si>
    <t>Utilities
&gt;12 months prior to death 0.834 0.823–0.846 Beta (3354,668) [21]
6–12 months prior to death 0.765 0.743–0.786 Beta (1143,351) [21]
1–6 months prior to death 0.709 0.690–0.728 Beta (1157,639) [21] 
1 month prior to death 0.563 0.461–0.665 Beta (51,37) [21]</t>
  </si>
  <si>
    <t>Insinga RP, Vanness DJ, Feliciano JL, Vandormael K, Traore S, Burke T. Burke. Cost-effectiveness of
pembrolizumab in combination with chemotherapy in the 1st line treatment of non-squamous NSCLC in
the US. J Med Econ.2018; 21 (12);1191–1205. https://doi.org/10.1080/13696998.2018.1521416
PMID: 30188231</t>
  </si>
  <si>
    <r>
      <rPr>
        <sz val="11"/>
        <color theme="1"/>
        <rFont val="Calibri"/>
        <charset val="134"/>
      </rPr>
      <t>抄的别的研究，但是是N</t>
    </r>
    <r>
      <rPr>
        <sz val="11"/>
        <color theme="1"/>
        <rFont val="Calibri"/>
        <charset val="134"/>
      </rPr>
      <t>SCLC的</t>
    </r>
  </si>
  <si>
    <t xml:space="preserve">First-Line Durvalumab Plus Platinum-Etoposide Versus Platinum-Etoposide for Extensive-Stage Small-Cell Lung Cancer: A Cost-Effectiveness Analysis </t>
  </si>
  <si>
    <t>E</t>
  </si>
  <si>
    <t>抄的D</t>
  </si>
  <si>
    <t>COST_AE</t>
  </si>
  <si>
    <t>DISU_AE</t>
  </si>
  <si>
    <t>化疗</t>
  </si>
  <si>
    <t>随访及管理成本</t>
  </si>
  <si>
    <t>$</t>
  </si>
  <si>
    <t>c_fu</t>
  </si>
  <si>
    <t>备注：Oncology follow-up visits every 2 mo during y 1, every 3–4 mo during y 2–3, then every 6 mo during 4–5, then annually （NCCN recommendation）</t>
  </si>
  <si>
    <t>Y1</t>
  </si>
  <si>
    <t>every 3 cycle/17 cycle</t>
  </si>
  <si>
    <t>1,4,7,10,13,16，</t>
  </si>
  <si>
    <t>Y2</t>
  </si>
  <si>
    <r>
      <rPr>
        <sz val="11"/>
        <color theme="1"/>
        <rFont val="Calibri"/>
        <charset val="134"/>
      </rPr>
      <t xml:space="preserve">every 5 </t>
    </r>
    <r>
      <rPr>
        <sz val="11"/>
        <color theme="1"/>
        <rFont val="Calibri"/>
        <charset val="134"/>
      </rPr>
      <t>cycle/</t>
    </r>
    <r>
      <rPr>
        <sz val="11"/>
        <color theme="1"/>
        <rFont val="Calibri"/>
        <charset val="134"/>
      </rPr>
      <t>35</t>
    </r>
    <r>
      <rPr>
        <sz val="11"/>
        <color theme="1"/>
        <rFont val="Calibri"/>
        <charset val="134"/>
      </rPr>
      <t xml:space="preserve"> cycle</t>
    </r>
  </si>
  <si>
    <t>18,23,28,33,38,43,48</t>
  </si>
  <si>
    <t>Y3</t>
  </si>
  <si>
    <t>Y4</t>
  </si>
  <si>
    <t>every 9 cycle/35 cycle</t>
  </si>
  <si>
    <t>52,61,70,79，</t>
  </si>
  <si>
    <t>Y5</t>
  </si>
  <si>
    <t>Y6以后</t>
  </si>
  <si>
    <r>
      <rPr>
        <sz val="11"/>
        <color theme="1"/>
        <rFont val="Calibri"/>
        <charset val="134"/>
      </rPr>
      <t>every</t>
    </r>
    <r>
      <rPr>
        <sz val="11"/>
        <color theme="1"/>
        <rFont val="Calibri"/>
        <charset val="134"/>
      </rPr>
      <t xml:space="preserve"> 17 cycle</t>
    </r>
  </si>
  <si>
    <t>88，105，122，139，156，173，</t>
  </si>
  <si>
    <t>CYCLE</t>
  </si>
  <si>
    <t>OS</t>
  </si>
  <si>
    <t>PFS</t>
  </si>
  <si>
    <t>NATURAL DEATH</t>
  </si>
  <si>
    <t>drug</t>
  </si>
  <si>
    <t>斯鲁利</t>
  </si>
  <si>
    <t>调整后生存率</t>
  </si>
  <si>
    <t>NUMBER FOR</t>
  </si>
  <si>
    <t>男比例</t>
  </si>
  <si>
    <t>Cycle</t>
  </si>
  <si>
    <r>
      <rPr>
        <sz val="11"/>
        <color theme="1"/>
        <rFont val="Calibri"/>
        <charset val="134"/>
      </rPr>
      <t>s</t>
    </r>
    <r>
      <rPr>
        <sz val="11"/>
        <color theme="1"/>
        <rFont val="Calibri"/>
        <charset val="134"/>
      </rPr>
      <t>er</t>
    </r>
  </si>
  <si>
    <r>
      <rPr>
        <sz val="11"/>
        <color theme="1"/>
        <rFont val="Calibri"/>
        <charset val="134"/>
      </rPr>
      <t>c</t>
    </r>
    <r>
      <rPr>
        <sz val="11"/>
        <color theme="1"/>
        <rFont val="Calibri"/>
        <charset val="134"/>
      </rPr>
      <t>he</t>
    </r>
  </si>
  <si>
    <t>DIE</t>
  </si>
  <si>
    <t>月份</t>
  </si>
  <si>
    <t>mean age</t>
  </si>
  <si>
    <t>组别</t>
  </si>
  <si>
    <t>REGIMENS</t>
  </si>
  <si>
    <t>依托泊苷用量/mg</t>
  </si>
  <si>
    <t>依托泊苷成本构成</t>
  </si>
  <si>
    <t>依托泊苷成本</t>
  </si>
  <si>
    <t>卡铂用量/mg</t>
  </si>
  <si>
    <t>卡铂成本构成</t>
  </si>
  <si>
    <t>卡铂成本</t>
  </si>
  <si>
    <t>斯鲁利用量/mg</t>
  </si>
  <si>
    <t>斯鲁利成本构成</t>
  </si>
  <si>
    <t>斯鲁利成本/安慰剂成本</t>
  </si>
  <si>
    <t>1类周期总成本</t>
  </si>
  <si>
    <t>2类周期总成本</t>
  </si>
  <si>
    <t>拓扑替康用量/mg</t>
  </si>
  <si>
    <t>拓扑替康成本构成</t>
  </si>
  <si>
    <t>拓扑替康成本</t>
  </si>
  <si>
    <r>
      <rPr>
        <sz val="11"/>
        <color theme="1"/>
        <rFont val="Calibri"/>
        <charset val="134"/>
      </rPr>
      <t>2</t>
    </r>
    <r>
      <rPr>
        <sz val="11"/>
        <color theme="1"/>
        <rFont val="宋体"/>
        <charset val="134"/>
      </rPr>
      <t>线</t>
    </r>
    <r>
      <rPr>
        <sz val="11"/>
        <color theme="1"/>
        <rFont val="Calibri"/>
        <charset val="134"/>
      </rPr>
      <t>1</t>
    </r>
    <r>
      <rPr>
        <sz val="11"/>
        <color theme="1"/>
        <rFont val="宋体"/>
        <charset val="134"/>
      </rPr>
      <t>类周期总成本</t>
    </r>
  </si>
  <si>
    <r>
      <rPr>
        <sz val="11"/>
        <color theme="1"/>
        <rFont val="Calibri"/>
        <charset val="134"/>
      </rPr>
      <t>2</t>
    </r>
    <r>
      <rPr>
        <sz val="11"/>
        <color theme="1"/>
        <rFont val="宋体"/>
        <charset val="134"/>
      </rPr>
      <t>线</t>
    </r>
    <r>
      <rPr>
        <sz val="11"/>
        <color theme="1"/>
        <rFont val="Calibri"/>
        <charset val="134"/>
      </rPr>
      <t>2类周期总成本</t>
    </r>
  </si>
  <si>
    <t>后续治疗成本</t>
  </si>
  <si>
    <t>后续周期总成本</t>
  </si>
  <si>
    <r>
      <rPr>
        <sz val="11"/>
        <color theme="1"/>
        <rFont val="Calibri"/>
        <charset val="134"/>
      </rPr>
      <t>4</t>
    </r>
    <r>
      <rPr>
        <sz val="11"/>
        <color theme="1"/>
        <rFont val="宋体"/>
        <charset val="134"/>
      </rPr>
      <t>个</t>
    </r>
    <r>
      <rPr>
        <sz val="11"/>
        <color theme="1"/>
        <rFont val="Calibri"/>
        <charset val="134"/>
      </rPr>
      <t>3week cycles</t>
    </r>
    <r>
      <rPr>
        <sz val="11"/>
        <color theme="1"/>
        <rFont val="宋体"/>
        <charset val="134"/>
      </rPr>
      <t>，斯鲁利单抗（</t>
    </r>
    <r>
      <rPr>
        <sz val="11"/>
        <color theme="1"/>
        <rFont val="Calibri"/>
        <charset val="134"/>
      </rPr>
      <t>d1</t>
    </r>
    <r>
      <rPr>
        <sz val="11"/>
        <color theme="1"/>
        <rFont val="宋体"/>
        <charset val="134"/>
      </rPr>
      <t>，</t>
    </r>
    <r>
      <rPr>
        <sz val="11"/>
        <color theme="1"/>
        <rFont val="Calibri"/>
        <charset val="134"/>
      </rPr>
      <t>4.5mg/kg</t>
    </r>
    <r>
      <rPr>
        <sz val="11"/>
        <color theme="1"/>
        <rFont val="宋体"/>
        <charset val="134"/>
      </rPr>
      <t>）</t>
    </r>
    <r>
      <rPr>
        <sz val="11"/>
        <color theme="1"/>
        <rFont val="Calibri"/>
        <charset val="134"/>
      </rPr>
      <t>+</t>
    </r>
    <r>
      <rPr>
        <sz val="11"/>
        <color theme="1"/>
        <rFont val="宋体"/>
        <charset val="134"/>
      </rPr>
      <t>依托泊苷（</t>
    </r>
    <r>
      <rPr>
        <sz val="11"/>
        <color theme="1"/>
        <rFont val="Calibri"/>
        <charset val="134"/>
      </rPr>
      <t>100mg/m2</t>
    </r>
    <r>
      <rPr>
        <sz val="11"/>
        <color theme="1"/>
        <rFont val="宋体"/>
        <charset val="134"/>
      </rPr>
      <t>，</t>
    </r>
    <r>
      <rPr>
        <sz val="11"/>
        <color theme="1"/>
        <rFont val="Calibri"/>
        <charset val="134"/>
      </rPr>
      <t>day1</t>
    </r>
    <r>
      <rPr>
        <sz val="11"/>
        <color theme="1"/>
        <rFont val="Calibri"/>
        <charset val="134"/>
      </rPr>
      <t>-3</t>
    </r>
    <r>
      <rPr>
        <sz val="11"/>
        <color theme="1"/>
        <rFont val="宋体"/>
        <charset val="134"/>
      </rPr>
      <t>）</t>
    </r>
    <r>
      <rPr>
        <sz val="11"/>
        <color theme="1"/>
        <rFont val="Calibri"/>
        <charset val="134"/>
      </rPr>
      <t>+</t>
    </r>
    <r>
      <rPr>
        <sz val="11"/>
        <color theme="1"/>
        <rFont val="宋体"/>
        <charset val="134"/>
      </rPr>
      <t>卡铂（</t>
    </r>
    <r>
      <rPr>
        <sz val="11"/>
        <color theme="1"/>
        <rFont val="Calibri"/>
        <charset val="134"/>
      </rPr>
      <t xml:space="preserve">AUC 5 mg/mL/min </t>
    </r>
    <r>
      <rPr>
        <sz val="11"/>
        <color theme="1"/>
        <rFont val="宋体"/>
        <charset val="134"/>
      </rPr>
      <t>，</t>
    </r>
    <r>
      <rPr>
        <sz val="11"/>
        <color theme="1"/>
        <rFont val="Calibri"/>
        <charset val="134"/>
      </rPr>
      <t>day1</t>
    </r>
    <r>
      <rPr>
        <sz val="11"/>
        <color theme="1"/>
        <rFont val="宋体"/>
        <charset val="134"/>
      </rPr>
      <t>）；</t>
    </r>
    <r>
      <rPr>
        <sz val="11"/>
        <color theme="1"/>
        <rFont val="Calibri"/>
        <charset val="134"/>
      </rPr>
      <t>4 cycles</t>
    </r>
    <r>
      <rPr>
        <sz val="11"/>
        <color theme="1"/>
        <rFont val="宋体"/>
        <charset val="134"/>
      </rPr>
      <t>后，</t>
    </r>
    <r>
      <rPr>
        <sz val="11"/>
        <color theme="1"/>
        <rFont val="Calibri"/>
        <charset val="134"/>
      </rPr>
      <t>4.5mg/kg</t>
    </r>
    <r>
      <rPr>
        <sz val="11"/>
        <color theme="1"/>
        <rFont val="宋体"/>
        <charset val="134"/>
      </rPr>
      <t>斯鲁利单抗维持治疗</t>
    </r>
  </si>
  <si>
    <t>100*2*3</t>
  </si>
  <si>
    <t>100*5</t>
  </si>
  <si>
    <t>4*100</t>
  </si>
  <si>
    <t>134/135*0.1</t>
  </si>
  <si>
    <r>
      <t>4</t>
    </r>
    <r>
      <rPr>
        <sz val="11"/>
        <color theme="1"/>
        <rFont val="宋体"/>
        <charset val="134"/>
      </rPr>
      <t>个</t>
    </r>
    <r>
      <rPr>
        <sz val="11"/>
        <color theme="1"/>
        <rFont val="Calibri"/>
        <charset val="134"/>
      </rPr>
      <t>3week cycles</t>
    </r>
    <r>
      <rPr>
        <sz val="11"/>
        <color theme="1"/>
        <rFont val="宋体"/>
        <charset val="134"/>
      </rPr>
      <t>，安慰剂（</t>
    </r>
    <r>
      <rPr>
        <sz val="11"/>
        <color theme="1"/>
        <rFont val="Calibri"/>
        <charset val="134"/>
      </rPr>
      <t>d1</t>
    </r>
    <r>
      <rPr>
        <sz val="11"/>
        <color theme="1"/>
        <rFont val="宋体"/>
        <charset val="134"/>
      </rPr>
      <t>，</t>
    </r>
    <r>
      <rPr>
        <sz val="11"/>
        <color theme="1"/>
        <rFont val="Calibri"/>
        <charset val="134"/>
      </rPr>
      <t>4.5mg/kg</t>
    </r>
    <r>
      <rPr>
        <sz val="11"/>
        <color theme="1"/>
        <rFont val="宋体"/>
        <charset val="134"/>
      </rPr>
      <t>）</t>
    </r>
    <r>
      <rPr>
        <sz val="11"/>
        <color theme="1"/>
        <rFont val="Calibri"/>
        <charset val="134"/>
      </rPr>
      <t>+</t>
    </r>
    <r>
      <rPr>
        <sz val="11"/>
        <color theme="1"/>
        <rFont val="宋体"/>
        <charset val="134"/>
      </rPr>
      <t>依托泊苷（</t>
    </r>
    <r>
      <rPr>
        <sz val="11"/>
        <color theme="1"/>
        <rFont val="Calibri"/>
        <charset val="134"/>
      </rPr>
      <t>100mg/m2</t>
    </r>
    <r>
      <rPr>
        <sz val="11"/>
        <color theme="1"/>
        <rFont val="宋体"/>
        <charset val="134"/>
      </rPr>
      <t>，</t>
    </r>
    <r>
      <rPr>
        <sz val="11"/>
        <color theme="1"/>
        <rFont val="Calibri"/>
        <charset val="134"/>
      </rPr>
      <t>day1-3</t>
    </r>
    <r>
      <rPr>
        <sz val="11"/>
        <color theme="1"/>
        <rFont val="宋体"/>
        <charset val="134"/>
      </rPr>
      <t>）</t>
    </r>
    <r>
      <rPr>
        <sz val="11"/>
        <color theme="1"/>
        <rFont val="Calibri"/>
        <charset val="134"/>
      </rPr>
      <t>+</t>
    </r>
    <r>
      <rPr>
        <sz val="11"/>
        <color theme="1"/>
        <rFont val="宋体"/>
        <charset val="134"/>
      </rPr>
      <t>卡铂（</t>
    </r>
    <r>
      <rPr>
        <sz val="11"/>
        <color theme="1"/>
        <rFont val="Calibri"/>
        <charset val="134"/>
      </rPr>
      <t xml:space="preserve">AUC 5 mg/mL/min </t>
    </r>
    <r>
      <rPr>
        <sz val="11"/>
        <color theme="1"/>
        <rFont val="宋体"/>
        <charset val="134"/>
      </rPr>
      <t>，</t>
    </r>
    <r>
      <rPr>
        <sz val="11"/>
        <color theme="1"/>
        <rFont val="Calibri"/>
        <charset val="134"/>
      </rPr>
      <t>day1</t>
    </r>
    <r>
      <rPr>
        <sz val="11"/>
        <color theme="1"/>
        <rFont val="宋体"/>
        <charset val="134"/>
      </rPr>
      <t>）；</t>
    </r>
    <r>
      <rPr>
        <sz val="11"/>
        <color theme="1"/>
        <rFont val="Calibri"/>
        <charset val="134"/>
      </rPr>
      <t>4 cycles</t>
    </r>
    <r>
      <rPr>
        <sz val="11"/>
        <color theme="1"/>
        <rFont val="宋体"/>
        <charset val="134"/>
      </rPr>
      <t>后，</t>
    </r>
    <r>
      <rPr>
        <sz val="11"/>
        <color theme="1"/>
        <rFont val="Calibri"/>
        <charset val="134"/>
      </rPr>
      <t>4.5mg/kg</t>
    </r>
    <r>
      <rPr>
        <sz val="11"/>
        <color theme="1"/>
        <rFont val="宋体"/>
        <charset val="134"/>
      </rPr>
      <t>安慰剂维持治疗</t>
    </r>
  </si>
  <si>
    <r>
      <rPr>
        <sz val="11"/>
        <color theme="1"/>
        <rFont val="Calibri"/>
        <charset val="134"/>
      </rPr>
      <t>2</t>
    </r>
    <r>
      <rPr>
        <sz val="11"/>
        <color theme="1"/>
        <rFont val="宋体"/>
        <charset val="134"/>
      </rPr>
      <t>年前</t>
    </r>
  </si>
  <si>
    <r>
      <rPr>
        <sz val="11"/>
        <color theme="1"/>
        <rFont val="Calibri"/>
        <charset val="134"/>
      </rPr>
      <t>2</t>
    </r>
    <r>
      <rPr>
        <sz val="11"/>
        <color theme="1"/>
        <rFont val="宋体"/>
        <charset val="134"/>
      </rPr>
      <t>年后</t>
    </r>
  </si>
  <si>
    <r>
      <rPr>
        <sz val="11"/>
        <color theme="1"/>
        <rFont val="Calibri"/>
        <charset val="134"/>
      </rPr>
      <t>2</t>
    </r>
    <r>
      <rPr>
        <sz val="11"/>
        <color theme="1"/>
        <rFont val="宋体"/>
        <charset val="134"/>
      </rPr>
      <t>线，</t>
    </r>
    <r>
      <rPr>
        <sz val="11"/>
        <color theme="1"/>
        <rFont val="Calibri"/>
        <charset val="134"/>
      </rPr>
      <t>bsc</t>
    </r>
    <r>
      <rPr>
        <sz val="11"/>
        <color theme="1"/>
        <rFont val="宋体"/>
        <charset val="134"/>
      </rPr>
      <t>或者是</t>
    </r>
    <r>
      <rPr>
        <sz val="11"/>
        <color theme="1"/>
        <rFont val="Calibri"/>
        <charset val="134"/>
      </rPr>
      <t>top 1.5mg</t>
    </r>
    <r>
      <rPr>
        <sz val="11"/>
        <color theme="1"/>
        <rFont val="宋体"/>
        <charset val="134"/>
      </rPr>
      <t>，</t>
    </r>
    <r>
      <rPr>
        <sz val="11"/>
        <color theme="1"/>
        <rFont val="Calibri"/>
        <charset val="134"/>
      </rPr>
      <t>1-5d</t>
    </r>
  </si>
  <si>
    <r>
      <rPr>
        <sz val="11"/>
        <color theme="1"/>
        <rFont val="Calibri"/>
        <charset val="134"/>
      </rPr>
      <t>iv</t>
    </r>
    <r>
      <rPr>
        <sz val="11"/>
        <color theme="1"/>
        <rFont val="宋体"/>
        <charset val="134"/>
      </rPr>
      <t>是一个小时这么多钱，因此认为</t>
    </r>
    <r>
      <rPr>
        <sz val="11"/>
        <color theme="1"/>
        <rFont val="Calibri"/>
        <charset val="134"/>
      </rPr>
      <t>1</t>
    </r>
    <r>
      <rPr>
        <sz val="11"/>
        <color theme="1"/>
        <rFont val="宋体"/>
        <charset val="134"/>
      </rPr>
      <t>天之内一个价格，超过一天就是几天几个价格</t>
    </r>
  </si>
  <si>
    <r>
      <rPr>
        <sz val="11"/>
        <color theme="1"/>
        <rFont val="宋体"/>
        <charset val="134"/>
      </rPr>
      <t>由于间隔</t>
    </r>
    <r>
      <rPr>
        <sz val="11"/>
        <color theme="1"/>
        <rFont val="Calibri"/>
        <charset val="134"/>
      </rPr>
      <t>30min</t>
    </r>
    <r>
      <rPr>
        <sz val="11"/>
        <color theme="1"/>
        <rFont val="宋体"/>
        <charset val="134"/>
      </rPr>
      <t>才能使用化疗，因此认为合并化疗的注射时长超过</t>
    </r>
    <r>
      <rPr>
        <sz val="11"/>
        <color theme="1"/>
        <rFont val="Calibri"/>
        <charset val="134"/>
      </rPr>
      <t>1h</t>
    </r>
    <r>
      <rPr>
        <sz val="11"/>
        <color theme="1"/>
        <rFont val="宋体"/>
        <charset val="134"/>
      </rPr>
      <t>，本研究认为是</t>
    </r>
    <r>
      <rPr>
        <sz val="11"/>
        <color theme="1"/>
        <rFont val="Calibri"/>
        <charset val="134"/>
      </rPr>
      <t>2h</t>
    </r>
    <r>
      <rPr>
        <sz val="11"/>
        <color theme="1"/>
        <rFont val="宋体"/>
        <charset val="134"/>
      </rPr>
      <t>，即成本计算两次</t>
    </r>
  </si>
  <si>
    <t>安慰剂不考虑注射费用</t>
  </si>
  <si>
    <r>
      <rPr>
        <sz val="11"/>
        <color theme="1"/>
        <rFont val="Calibri"/>
        <charset val="134"/>
      </rPr>
      <t>U</t>
    </r>
    <r>
      <rPr>
        <sz val="11"/>
        <color theme="1"/>
        <rFont val="Calibri"/>
        <charset val="134"/>
      </rPr>
      <t>SA:top 1.5 - 5 - 21</t>
    </r>
  </si>
  <si>
    <t>卡铂用量=auc*（肌酐清除率+25）</t>
  </si>
  <si>
    <t>用量</t>
  </si>
  <si>
    <t>成本</t>
  </si>
  <si>
    <t>cycle用量</t>
  </si>
  <si>
    <t>cycle成本</t>
  </si>
  <si>
    <t>Ser</t>
  </si>
  <si>
    <r>
      <rPr>
        <sz val="11"/>
        <color theme="1"/>
        <rFont val="Calibri"/>
        <charset val="134"/>
      </rPr>
      <t>C</t>
    </r>
    <r>
      <rPr>
        <sz val="11"/>
        <color theme="1"/>
        <rFont val="Calibri"/>
        <charset val="134"/>
      </rPr>
      <t>he</t>
    </r>
  </si>
  <si>
    <r>
      <rPr>
        <sz val="11"/>
        <color theme="1"/>
        <rFont val="Calibri"/>
        <charset val="134"/>
      </rPr>
      <t>M</t>
    </r>
    <r>
      <rPr>
        <sz val="11"/>
        <color theme="1"/>
        <rFont val="Calibri"/>
        <charset val="134"/>
      </rPr>
      <t>ean</t>
    </r>
  </si>
  <si>
    <r>
      <rPr>
        <sz val="11"/>
        <color theme="1"/>
        <rFont val="Calibri"/>
        <charset val="134"/>
      </rPr>
      <t>L</t>
    </r>
    <r>
      <rPr>
        <sz val="11"/>
        <color theme="1"/>
        <rFont val="Calibri"/>
        <charset val="134"/>
      </rPr>
      <t>ow</t>
    </r>
  </si>
  <si>
    <r>
      <rPr>
        <sz val="11"/>
        <color theme="1"/>
        <rFont val="Calibri"/>
        <charset val="134"/>
      </rPr>
      <t>U</t>
    </r>
    <r>
      <rPr>
        <sz val="11"/>
        <color theme="1"/>
        <rFont val="Calibri"/>
        <charset val="134"/>
      </rPr>
      <t>p</t>
    </r>
  </si>
  <si>
    <t>Serplulimab (100mg)</t>
  </si>
  <si>
    <t>4.5mg/kg</t>
  </si>
  <si>
    <t>Carboplatin (100 mg)</t>
  </si>
  <si>
    <t>AUC 5 mg/mL/min/Q3W</t>
  </si>
  <si>
    <t>Etoposide (100 mg)</t>
  </si>
  <si>
    <t>1-3/Q3W</t>
  </si>
  <si>
    <t>Irinotecan (40 mg)</t>
  </si>
  <si>
    <t>350 mg/m2 Q3W</t>
  </si>
  <si>
    <t>Paclitaxel (100 mg)</t>
  </si>
  <si>
    <t>175mg/m2,iv,滴注时间大于3小时/Q3W</t>
  </si>
  <si>
    <t>Cisplatin (30 mg)</t>
  </si>
  <si>
    <t>75 mg/m2/Q3W</t>
  </si>
  <si>
    <t>Catequentinib (12 mg)*</t>
  </si>
  <si>
    <t>*7*2/Q3W</t>
  </si>
  <si>
    <t>sub_ser</t>
  </si>
  <si>
    <t>bsa</t>
  </si>
  <si>
    <t>bw</t>
  </si>
  <si>
    <t>CrC</t>
  </si>
  <si>
    <t>TIME(YEAR)</t>
  </si>
  <si>
    <t>COST</t>
  </si>
  <si>
    <t>COST_DISC</t>
  </si>
  <si>
    <t>COST FOR PFS</t>
  </si>
  <si>
    <t>COST_DIS</t>
  </si>
  <si>
    <t>UTILITY</t>
  </si>
  <si>
    <t>UTILITY_DISC</t>
  </si>
  <si>
    <t>UTILITY FOR PFS</t>
  </si>
  <si>
    <t>SUMMARY</t>
  </si>
  <si>
    <t>AGE</t>
  </si>
  <si>
    <t>THE NATURAL MORTALITY OF MALE</t>
  </si>
  <si>
    <t>THE NATURAL MORTALITY OF FEMALE</t>
  </si>
  <si>
    <t>TOTAL NATURAL MORTALITY</t>
  </si>
  <si>
    <t>YEAR FOR SIMULATION</t>
  </si>
  <si>
    <t>YEARLY NATURAL MORTALITY IN MODEL</t>
  </si>
  <si>
    <t>CYCLELY NATURAL MORTALITY IN MODEL</t>
  </si>
  <si>
    <t>Reference：</t>
  </si>
  <si>
    <t>National Center for Health Statistics, National Vital Statistics System, Mortality</t>
  </si>
  <si>
    <t>https://www.cdc.gov/nchs/data/nvsr/nvsr71/nvsr71-01.pdf</t>
  </si>
  <si>
    <t>Name</t>
  </si>
  <si>
    <t>Mean</t>
  </si>
  <si>
    <t>Low</t>
  </si>
  <si>
    <t>Upper</t>
  </si>
  <si>
    <t>Dist</t>
  </si>
  <si>
    <r>
      <rPr>
        <sz val="11"/>
        <color theme="1"/>
        <rFont val="宋体"/>
        <charset val="134"/>
      </rPr>
      <t>来源</t>
    </r>
  </si>
  <si>
    <r>
      <rPr>
        <sz val="11"/>
        <color theme="1"/>
        <rFont val="宋体"/>
        <charset val="134"/>
      </rPr>
      <t>备注</t>
    </r>
  </si>
  <si>
    <t>Costs</t>
  </si>
  <si>
    <r>
      <rPr>
        <b/>
        <sz val="11"/>
        <color indexed="8"/>
        <rFont val="Times New Roman"/>
        <charset val="134"/>
      </rPr>
      <t>C</t>
    </r>
    <r>
      <rPr>
        <b/>
        <sz val="11"/>
        <color theme="1"/>
        <rFont val="Times New Roman"/>
        <charset val="134"/>
      </rPr>
      <t>osts</t>
    </r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</si>
  <si>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_ct_</t>
    </r>
    <r>
      <rPr>
        <sz val="11"/>
        <color theme="1"/>
        <rFont val="宋体"/>
        <charset val="134"/>
      </rPr>
      <t>单次</t>
    </r>
  </si>
  <si>
    <t>Cost of CT examination/one time</t>
  </si>
  <si>
    <t>c_ct</t>
  </si>
  <si>
    <t>gamma</t>
  </si>
  <si>
    <t>MENET. MENET.com.cn. (2022). Available online at: https://www.menet.
com.cn/. (accessed 25 March 2022).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</si>
  <si>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血生化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单次</t>
    </r>
  </si>
  <si>
    <t>Cost of blood biochemical examination/one time</t>
  </si>
  <si>
    <t>c_bb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</si>
  <si>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血常规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单次</t>
    </r>
  </si>
  <si>
    <t>Cost of blood test/one time</t>
  </si>
  <si>
    <t>c_bn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</si>
  <si>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尿常规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单次</t>
    </r>
  </si>
  <si>
    <t>Cost of urinalysis/one time</t>
  </si>
  <si>
    <t>c_ub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</si>
  <si>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诊断</t>
    </r>
  </si>
  <si>
    <t>Cost of diagnosis</t>
  </si>
  <si>
    <t>c_diag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</si>
  <si>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静脉注射</t>
    </r>
  </si>
  <si>
    <t>Cost of intravenous injection</t>
  </si>
  <si>
    <t>c_iv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</si>
  <si>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护理</t>
    </r>
  </si>
  <si>
    <t>Cost of care</t>
  </si>
  <si>
    <t>c_care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</si>
  <si>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床位</t>
    </r>
  </si>
  <si>
    <t>Cost of bed</t>
  </si>
  <si>
    <t>c_bed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</si>
  <si>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_BSC*</t>
    </r>
  </si>
  <si>
    <t>Best supportive care</t>
  </si>
  <si>
    <t>c_bsc</t>
  </si>
  <si>
    <r>
      <rPr>
        <sz val="11"/>
        <color theme="1"/>
        <rFont val="宋体"/>
        <charset val="134"/>
      </rPr>
      <t>极大范围波动</t>
    </r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</si>
  <si>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临终关怀</t>
    </r>
    <r>
      <rPr>
        <sz val="11"/>
        <color theme="1"/>
        <rFont val="Times New Roman"/>
        <charset val="134"/>
      </rPr>
      <t>*</t>
    </r>
  </si>
  <si>
    <t>Cost of end-of-life</t>
  </si>
  <si>
    <t>c_eof</t>
  </si>
  <si>
    <t>Cost-effectiveness of nivolumab monotherapy in the third-line treatment of small cell lung cancer</t>
  </si>
  <si>
    <r>
      <rPr>
        <sz val="11"/>
        <color theme="1"/>
        <rFont val="宋体"/>
        <charset val="134"/>
      </rPr>
      <t>考虑波动</t>
    </r>
    <r>
      <rPr>
        <sz val="11"/>
        <color theme="1"/>
        <rFont val="Times New Roman"/>
        <charset val="134"/>
      </rPr>
      <t>30%</t>
    </r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</si>
  <si>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贫血</t>
    </r>
  </si>
  <si>
    <t>Cost of anemia</t>
  </si>
  <si>
    <t>c_anemia</t>
  </si>
  <si>
    <t>Cost-effectiveness analysis of camrelizumab plus chemotherapy as first-line treatment for advanced squamous NSCLC in China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</si>
  <si>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中性粒细胞减少</t>
    </r>
  </si>
  <si>
    <t>Cost of neutrophil count decreased</t>
  </si>
  <si>
    <t>c_nd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</si>
  <si>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白细胞计数减少</t>
    </r>
  </si>
  <si>
    <t>Cost of white blood cell count decreased</t>
  </si>
  <si>
    <t>c_wbccd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</si>
  <si>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血小板计数减少</t>
    </r>
  </si>
  <si>
    <t>Cost of platelet count decreased</t>
  </si>
  <si>
    <t>c_pcd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</si>
  <si>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低钠血症</t>
    </r>
  </si>
  <si>
    <t>Cost of hyponatremia</t>
  </si>
  <si>
    <t>c_hypona</t>
  </si>
  <si>
    <t>Electrolyte and acid-base disorders in cancer patients and its impact on clinical outcomes: evidence from a real-world study in China</t>
  </si>
  <si>
    <t>Utility</t>
  </si>
  <si>
    <r>
      <rPr>
        <sz val="11"/>
        <color theme="1"/>
        <rFont val="宋体"/>
        <charset val="134"/>
      </rPr>
      <t>效用</t>
    </r>
    <r>
      <rPr>
        <sz val="11"/>
        <color theme="1"/>
        <rFont val="Times New Roman"/>
        <charset val="134"/>
      </rPr>
      <t>_PFS</t>
    </r>
  </si>
  <si>
    <t>Utility of progression-free survival</t>
  </si>
  <si>
    <t>u_pfs</t>
  </si>
  <si>
    <t>beta</t>
  </si>
  <si>
    <t>The impact of symptoms and comorbidity on health utility scores and health‑related quality of life in small cell lung cancer using real world data</t>
  </si>
  <si>
    <r>
      <rPr>
        <sz val="11"/>
        <color theme="1"/>
        <rFont val="宋体"/>
        <charset val="134"/>
      </rPr>
      <t>效用</t>
    </r>
    <r>
      <rPr>
        <sz val="11"/>
        <color theme="1"/>
        <rFont val="Times New Roman"/>
        <charset val="134"/>
      </rPr>
      <t>_PD</t>
    </r>
  </si>
  <si>
    <t>Utility of disease progression</t>
  </si>
  <si>
    <t>u_pd</t>
  </si>
  <si>
    <t>Utilities</t>
  </si>
  <si>
    <t>Disutility of AE</t>
  </si>
  <si>
    <r>
      <rPr>
        <sz val="11"/>
        <color theme="1"/>
        <rFont val="宋体"/>
        <charset val="134"/>
      </rPr>
      <t>负效用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贫血</t>
    </r>
    <r>
      <rPr>
        <sz val="11"/>
        <color theme="1"/>
        <rFont val="Times New Roman"/>
        <charset val="134"/>
      </rPr>
      <t>*</t>
    </r>
  </si>
  <si>
    <t>Disutility of anemia</t>
  </si>
  <si>
    <t>disu_anemia</t>
  </si>
  <si>
    <t>Health State Utilities in Non-small Cell Lung Cancer: An International Study</t>
  </si>
  <si>
    <r>
      <rPr>
        <sz val="11"/>
        <color theme="1"/>
        <rFont val="宋体"/>
        <charset val="134"/>
      </rPr>
      <t>负效用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中性粒细胞减少</t>
    </r>
    <r>
      <rPr>
        <sz val="11"/>
        <color theme="1"/>
        <rFont val="Times New Roman"/>
        <charset val="134"/>
      </rPr>
      <t>*</t>
    </r>
  </si>
  <si>
    <t>Disutility of neutrophil count decreased</t>
  </si>
  <si>
    <t>disu_nd</t>
  </si>
  <si>
    <r>
      <rPr>
        <sz val="11"/>
        <color theme="1"/>
        <rFont val="Times New Roman"/>
        <charset val="134"/>
      </rPr>
      <t>Nafees, B., Lloyd, A.J., Dewilde, S., Rajan, N. and Lorenzo, M. (2017), Health state utilities in non–small cell lung cancer: An international study. Asia</t>
    </r>
    <r>
      <rPr>
        <sz val="11"/>
        <color theme="1"/>
        <rFont val="宋体"/>
        <charset val="134"/>
      </rPr>
      <t>‐</t>
    </r>
    <r>
      <rPr>
        <sz val="11"/>
        <color theme="1"/>
        <rFont val="Times New Roman"/>
        <charset val="134"/>
      </rPr>
      <t>Pac J Clin Oncol, 13: e195-e203. https://doi.org/10.1111/ajco.12477</t>
    </r>
  </si>
  <si>
    <r>
      <rPr>
        <sz val="11"/>
        <color theme="1"/>
        <rFont val="宋体"/>
        <charset val="134"/>
      </rPr>
      <t>负效用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白细胞计数减少</t>
    </r>
    <r>
      <rPr>
        <sz val="11"/>
        <color theme="1"/>
        <rFont val="Times New Roman"/>
        <charset val="134"/>
      </rPr>
      <t>*</t>
    </r>
  </si>
  <si>
    <t>Disutility of white blood cell count decreased</t>
  </si>
  <si>
    <t>disu_wbccd</t>
  </si>
  <si>
    <r>
      <rPr>
        <sz val="11"/>
        <color theme="1"/>
        <rFont val="宋体"/>
        <charset val="134"/>
      </rPr>
      <t>负效用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血小板计数减少</t>
    </r>
    <r>
      <rPr>
        <sz val="11"/>
        <color theme="1"/>
        <rFont val="Times New Roman"/>
        <charset val="134"/>
      </rPr>
      <t>*</t>
    </r>
  </si>
  <si>
    <t>Disutility of platelet count decreased</t>
  </si>
  <si>
    <t>disu_pcd</t>
  </si>
  <si>
    <t>Tolley, K., Goad, C., Yi, Y. et al. Utility elicitation study in the UK general public for late-stage chronic lymphocytic leukaemia. Eur J Health Econ 14, 749–759 (2013). https://doi.org/10.1007/s10198-012-0419-2</t>
  </si>
  <si>
    <r>
      <rPr>
        <sz val="11"/>
        <color theme="1"/>
        <rFont val="宋体"/>
        <charset val="134"/>
      </rPr>
      <t>负效用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低钠血症</t>
    </r>
  </si>
  <si>
    <t>Disutility of hyponatremia</t>
  </si>
  <si>
    <t>disu_hypona</t>
  </si>
  <si>
    <t>Time duration of AE</t>
  </si>
  <si>
    <r>
      <rPr>
        <sz val="11"/>
        <color theme="1"/>
        <rFont val="宋体"/>
        <charset val="134"/>
      </rPr>
      <t>持续时间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贫血</t>
    </r>
    <r>
      <rPr>
        <sz val="11"/>
        <color theme="1"/>
        <rFont val="Times New Roman"/>
        <charset val="134"/>
      </rPr>
      <t>*</t>
    </r>
  </si>
  <si>
    <t>Time duration of anemia</t>
  </si>
  <si>
    <t>dura_anemia</t>
  </si>
  <si>
    <t>normal</t>
  </si>
  <si>
    <r>
      <rPr>
        <sz val="11"/>
        <color theme="1"/>
        <rFont val="宋体"/>
        <charset val="134"/>
      </rPr>
      <t>持续时间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中性粒细胞减少</t>
    </r>
    <r>
      <rPr>
        <sz val="11"/>
        <color theme="1"/>
        <rFont val="Times New Roman"/>
        <charset val="134"/>
      </rPr>
      <t>*</t>
    </r>
  </si>
  <si>
    <t>Time duration of neutrophil count decreased</t>
  </si>
  <si>
    <t>dura_nd</t>
  </si>
  <si>
    <r>
      <rPr>
        <sz val="11"/>
        <color theme="1"/>
        <rFont val="宋体"/>
        <charset val="134"/>
      </rPr>
      <t>持续时间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白细胞计数减少</t>
    </r>
    <r>
      <rPr>
        <sz val="11"/>
        <color theme="1"/>
        <rFont val="Times New Roman"/>
        <charset val="134"/>
      </rPr>
      <t>*</t>
    </r>
  </si>
  <si>
    <t>Time duration of white blood cell count decreased</t>
  </si>
  <si>
    <t>dura_wbccd</t>
  </si>
  <si>
    <r>
      <rPr>
        <sz val="11"/>
        <color theme="1"/>
        <rFont val="宋体"/>
        <charset val="134"/>
      </rPr>
      <t>持续时间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血小板计数减少</t>
    </r>
    <r>
      <rPr>
        <sz val="11"/>
        <color theme="1"/>
        <rFont val="Times New Roman"/>
        <charset val="134"/>
      </rPr>
      <t>*</t>
    </r>
  </si>
  <si>
    <t>Time duration of platelet count decreased</t>
  </si>
  <si>
    <t>dura_pcd</t>
  </si>
  <si>
    <r>
      <rPr>
        <sz val="11"/>
        <color theme="1"/>
        <rFont val="宋体"/>
        <charset val="134"/>
      </rPr>
      <t>持续时间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低钠血症</t>
    </r>
  </si>
  <si>
    <t>Time duration of hyponatremia</t>
  </si>
  <si>
    <t>dura_hypona</t>
  </si>
  <si>
    <t>Risk of AE</t>
  </si>
  <si>
    <t>Serplulimab plus chemotherapy group</t>
  </si>
  <si>
    <r>
      <rPr>
        <sz val="11"/>
        <color theme="1"/>
        <rFont val="宋体"/>
        <charset val="134"/>
      </rPr>
      <t>发生率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斯鲁利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贫血</t>
    </r>
  </si>
  <si>
    <t>anemia</t>
  </si>
  <si>
    <t>p_ser_anemia</t>
  </si>
  <si>
    <t>Serplulimab, a novel anti-PD-1 antibody, plus chemotherapy versus chemotherapy alone as first-line treatment for extensive-stage small-cell lung cancer: An international randomized phase 3 study</t>
  </si>
  <si>
    <r>
      <rPr>
        <sz val="11"/>
        <color theme="1"/>
        <rFont val="宋体"/>
        <charset val="134"/>
      </rPr>
      <t>发生率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斯鲁利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中性粒细胞减少</t>
    </r>
  </si>
  <si>
    <t>neutrophil count decreased</t>
  </si>
  <si>
    <t>p_ser_nd</t>
  </si>
  <si>
    <r>
      <rPr>
        <sz val="11"/>
        <color theme="1"/>
        <rFont val="宋体"/>
        <charset val="134"/>
      </rPr>
      <t>发生率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斯鲁利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白细胞计数减少</t>
    </r>
  </si>
  <si>
    <t>white blood cell count decreased</t>
  </si>
  <si>
    <t>p_ser_wbccd</t>
  </si>
  <si>
    <r>
      <rPr>
        <sz val="11"/>
        <color theme="1"/>
        <rFont val="宋体"/>
        <charset val="134"/>
      </rPr>
      <t>发生率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斯鲁利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血小板计数减少</t>
    </r>
  </si>
  <si>
    <t>platelet count decreased</t>
  </si>
  <si>
    <t>p_ser_pcd</t>
  </si>
  <si>
    <r>
      <rPr>
        <sz val="11"/>
        <color theme="1"/>
        <rFont val="宋体"/>
        <charset val="134"/>
      </rPr>
      <t>发生率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斯鲁利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低钠血症</t>
    </r>
  </si>
  <si>
    <t>hyponatremia</t>
  </si>
  <si>
    <t>p_ser_hypona</t>
  </si>
  <si>
    <t>Chemotherapy group</t>
  </si>
  <si>
    <r>
      <rPr>
        <sz val="11"/>
        <color theme="1"/>
        <rFont val="宋体"/>
        <charset val="134"/>
      </rPr>
      <t>发生率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化疗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贫血</t>
    </r>
  </si>
  <si>
    <t>p_che_anemia</t>
  </si>
  <si>
    <r>
      <rPr>
        <sz val="11"/>
        <color theme="1"/>
        <rFont val="宋体"/>
        <charset val="134"/>
      </rPr>
      <t>发生率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化疗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中性粒细胞减少</t>
    </r>
  </si>
  <si>
    <t>p_che_nd</t>
  </si>
  <si>
    <r>
      <rPr>
        <sz val="11"/>
        <color theme="1"/>
        <rFont val="宋体"/>
        <charset val="134"/>
      </rPr>
      <t>发生率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化疗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白细胞计数减少</t>
    </r>
  </si>
  <si>
    <t>p_che_wbccd</t>
  </si>
  <si>
    <r>
      <rPr>
        <sz val="11"/>
        <color theme="1"/>
        <rFont val="宋体"/>
        <charset val="134"/>
      </rPr>
      <t>发生率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化疗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血小板计数减少</t>
    </r>
  </si>
  <si>
    <t>p_che_pcd</t>
  </si>
  <si>
    <r>
      <rPr>
        <sz val="11"/>
        <color theme="1"/>
        <rFont val="宋体"/>
        <charset val="134"/>
      </rPr>
      <t>发生率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化疗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低钠血症</t>
    </r>
  </si>
  <si>
    <t>p_che_hypona</t>
  </si>
  <si>
    <t>Cost of drugs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</si>
  <si>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斯鲁利单抗</t>
    </r>
  </si>
  <si>
    <t>Serplulimab</t>
  </si>
  <si>
    <t>c_ser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</si>
  <si>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卡铂</t>
    </r>
  </si>
  <si>
    <t>Carboplatin</t>
  </si>
  <si>
    <t>c_carb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</si>
  <si>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依托泊苷</t>
    </r>
  </si>
  <si>
    <t>Etoposide</t>
  </si>
  <si>
    <t>c_eto</t>
  </si>
  <si>
    <r>
      <rPr>
        <sz val="11"/>
        <color theme="1"/>
        <rFont val="宋体"/>
        <charset val="134"/>
      </rPr>
      <t>成本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拓扑替康（</t>
    </r>
    <r>
      <rPr>
        <sz val="11"/>
        <color theme="1"/>
        <rFont val="Times New Roman"/>
        <charset val="134"/>
      </rPr>
      <t>2</t>
    </r>
    <r>
      <rPr>
        <sz val="11"/>
        <color theme="1"/>
        <rFont val="宋体"/>
        <charset val="134"/>
      </rPr>
      <t>线）</t>
    </r>
  </si>
  <si>
    <t>Topotecan</t>
  </si>
  <si>
    <t>c_top</t>
  </si>
  <si>
    <t>Proportions of subsequent treatment</t>
  </si>
  <si>
    <r>
      <rPr>
        <sz val="11"/>
        <color theme="1"/>
        <rFont val="宋体"/>
        <charset val="134"/>
      </rPr>
      <t>后续治疗比例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斯鲁利</t>
    </r>
  </si>
  <si>
    <t>Subsequent chemotherapy proportions of Serplulimab plus chemotherapy group</t>
  </si>
  <si>
    <t>Durvalumab, with or without tremelimumab, plus platinum-etoposide versus platinum-etoposide alone in first-line treatment of extensive-stage small-cell lung cancer (CASPIAN): updated results from a randomised, controlled, open-label, phase 3 trial
+
Durvalumab, with or without tremelimumab, plus platinum-etoposide in first-line treatment of extensive-stage small-cell lung cancer: 3-year overall survival update from CASPIAN</t>
  </si>
  <si>
    <r>
      <rPr>
        <sz val="11"/>
        <color theme="1"/>
        <rFont val="宋体"/>
        <charset val="134"/>
      </rPr>
      <t>后续治疗比例</t>
    </r>
    <r>
      <rPr>
        <sz val="11"/>
        <color theme="1"/>
        <rFont val="Times New Roman"/>
        <charset val="134"/>
      </rPr>
      <t>_</t>
    </r>
    <r>
      <rPr>
        <sz val="11"/>
        <color theme="1"/>
        <rFont val="宋体"/>
        <charset val="134"/>
      </rPr>
      <t>化疗</t>
    </r>
  </si>
  <si>
    <t>Subsequent chemotherapy proportions of Chemotherapy group</t>
  </si>
  <si>
    <t>sub_che</t>
  </si>
  <si>
    <t>Other</t>
  </si>
  <si>
    <r>
      <rPr>
        <sz val="11"/>
        <color theme="1"/>
        <rFont val="宋体"/>
        <charset val="134"/>
      </rPr>
      <t>贴现率</t>
    </r>
  </si>
  <si>
    <t>Discount rate</t>
  </si>
  <si>
    <t>disc</t>
  </si>
  <si>
    <r>
      <rPr>
        <sz val="11"/>
        <color theme="1"/>
        <rFont val="宋体"/>
        <charset val="134"/>
      </rPr>
      <t>药经指南</t>
    </r>
  </si>
  <si>
    <r>
      <rPr>
        <sz val="11"/>
        <color theme="1"/>
        <rFont val="Times New Roman"/>
        <charset val="134"/>
      </rPr>
      <t>1</t>
    </r>
    <r>
      <rPr>
        <sz val="11"/>
        <color theme="1"/>
        <rFont val="宋体"/>
        <charset val="134"/>
      </rPr>
      <t>倍人均</t>
    </r>
    <r>
      <rPr>
        <sz val="11"/>
        <color theme="1"/>
        <rFont val="Times New Roman"/>
        <charset val="134"/>
      </rPr>
      <t>GDP</t>
    </r>
  </si>
  <si>
    <t>GDP</t>
  </si>
  <si>
    <t>DSA (Mean)</t>
  </si>
  <si>
    <t>LOW</t>
  </si>
  <si>
    <t>UPPER</t>
  </si>
  <si>
    <r>
      <rPr>
        <sz val="11"/>
        <color theme="1"/>
        <rFont val="宋体"/>
        <charset val="134"/>
      </rPr>
      <t>情景分析</t>
    </r>
  </si>
  <si>
    <t>End-of-life-cost</t>
  </si>
  <si>
    <t>BSC-cost</t>
  </si>
  <si>
    <t>PFS1</t>
  </si>
  <si>
    <t>PD1</t>
  </si>
  <si>
    <t>PFS2</t>
  </si>
  <si>
    <t>PD2</t>
  </si>
  <si>
    <t>PFS3</t>
  </si>
  <si>
    <t>PD3</t>
  </si>
  <si>
    <t>PFS4</t>
  </si>
  <si>
    <t>PD5</t>
  </si>
  <si>
    <t>DRUG</t>
  </si>
  <si>
    <t>CUM COST(USD)</t>
  </si>
  <si>
    <t>CUM LIFEYEARS</t>
  </si>
  <si>
    <t>CUM UTILITY(QALY)</t>
  </si>
  <si>
    <t>CUM COST(USD) FOR PFS</t>
  </si>
  <si>
    <t>CUM LIFEYEARS FOR PFS</t>
  </si>
  <si>
    <t>CUM UTILITY(QALY) PFS</t>
  </si>
  <si>
    <t>INCREMENTAL COST I</t>
  </si>
  <si>
    <t>INCREMENTAL UTILITY I</t>
  </si>
  <si>
    <t>ICER I</t>
  </si>
  <si>
    <t>INCREMENTAL COST PFS</t>
  </si>
  <si>
    <t>INCREMENTAL UTILITY PFS</t>
  </si>
  <si>
    <t>ICER PFS</t>
  </si>
  <si>
    <t>价格</t>
  </si>
  <si>
    <t>PSA</t>
  </si>
  <si>
    <t>Sd/Se</t>
  </si>
  <si>
    <t>alpha</t>
  </si>
  <si>
    <t>备注</t>
  </si>
  <si>
    <t>Model</t>
  </si>
  <si>
    <t>DSA=0，PSA=1</t>
  </si>
  <si>
    <t>exchange</t>
  </si>
  <si>
    <t>成本_ct_单次</t>
  </si>
  <si>
    <t>成本_免疫检测_单次</t>
  </si>
  <si>
    <t>c_it</t>
  </si>
  <si>
    <t>成本_血常规_单次</t>
  </si>
  <si>
    <t>c_bt</t>
  </si>
  <si>
    <t>成本_尿常规_单次</t>
  </si>
  <si>
    <t>c_ut</t>
  </si>
  <si>
    <t>成本_肾功能检测_单次</t>
  </si>
  <si>
    <t>c_lt</t>
  </si>
  <si>
    <t>成本_MRI_单次</t>
  </si>
  <si>
    <t>c_mri</t>
  </si>
  <si>
    <t>成本_静脉注射_单次</t>
  </si>
  <si>
    <t>成本_最佳支持治疗</t>
  </si>
  <si>
    <t>成本_临终关怀*</t>
  </si>
  <si>
    <t>成本_贫血</t>
  </si>
  <si>
    <t>成本_中性粒细胞计数减少</t>
  </si>
  <si>
    <t>成本_中性粒细胞减少症</t>
  </si>
  <si>
    <t>c_neu</t>
  </si>
  <si>
    <t>成本_白细胞计数减少</t>
  </si>
  <si>
    <t>成本_血小板计数减少</t>
  </si>
  <si>
    <t>负效用_贫血*</t>
  </si>
  <si>
    <t>负效用_中性粒细胞计数减少*</t>
  </si>
  <si>
    <t>负效用_中性粒细胞减少症</t>
  </si>
  <si>
    <t>disu_neu</t>
  </si>
  <si>
    <t>负效用_白细胞计数减少*</t>
  </si>
  <si>
    <t>负效用_血小板计数减少*</t>
  </si>
  <si>
    <t>持续时间_贫血*</t>
  </si>
  <si>
    <t>持续时间_中性粒细胞计数减少*</t>
  </si>
  <si>
    <t>持续时间_中性粒细胞减少症*</t>
  </si>
  <si>
    <t>dura_neu</t>
  </si>
  <si>
    <t>持续时间_白细胞计数减少*</t>
  </si>
  <si>
    <t>持续时间_血小板计数减少*</t>
  </si>
  <si>
    <t>发生率_斯鲁利_贫血</t>
  </si>
  <si>
    <t>发生率_斯鲁利_中性粒细胞计数减少</t>
  </si>
  <si>
    <t>发生率_斯鲁利_中性粒细胞减少症</t>
  </si>
  <si>
    <t>p_ser_neu</t>
  </si>
  <si>
    <t>发生率_斯鲁利_白细胞计数减少</t>
  </si>
  <si>
    <t>发生率_斯鲁利_血小板计数减少</t>
  </si>
  <si>
    <t>发生率_化疗_贫血</t>
  </si>
  <si>
    <t>发生率_化疗_中性粒细胞计数减少</t>
  </si>
  <si>
    <t>发生率_化疗_中性粒细胞减少</t>
  </si>
  <si>
    <t>p_che_neu</t>
  </si>
  <si>
    <t>发生率_化疗_白细胞计数减少</t>
  </si>
  <si>
    <t>发生率_化疗_血小板计数减少</t>
  </si>
  <si>
    <t>效用_死前10周期_on treatment</t>
  </si>
  <si>
    <t>u_p1_on</t>
  </si>
  <si>
    <t>效用_死前10周期_off treatment</t>
  </si>
  <si>
    <t>u_p1_off</t>
  </si>
  <si>
    <t>效用_死前5-10周期_off treatment</t>
  </si>
  <si>
    <t>u_p2_off</t>
  </si>
  <si>
    <t>效用_死前2-5周期_off treatment</t>
  </si>
  <si>
    <t>u_p3_off</t>
  </si>
  <si>
    <t>效用_死前2周期_off treatment</t>
  </si>
  <si>
    <t>u_p4_off</t>
  </si>
  <si>
    <t>成本_卡铂</t>
  </si>
  <si>
    <t>成本_依托泊苷</t>
  </si>
  <si>
    <t>成本_伊立替康（2线）</t>
  </si>
  <si>
    <t>c_iri</t>
  </si>
  <si>
    <t>成本_紫杉醇（2线）</t>
  </si>
  <si>
    <t>c_pac</t>
  </si>
  <si>
    <t>成本_顺铂（2线）</t>
  </si>
  <si>
    <t>c_cis</t>
  </si>
  <si>
    <t>成本_安罗替尼</t>
  </si>
  <si>
    <t>c_cat</t>
  </si>
  <si>
    <t>后续治疗比例_斯鲁利_bsc</t>
  </si>
  <si>
    <t>sub_ser_bsc</t>
  </si>
  <si>
    <t>后续治疗比例_斯鲁利_Irinotecan</t>
  </si>
  <si>
    <t>sub_ser_iri</t>
  </si>
  <si>
    <t>后续治疗比例_斯鲁利_Carboplatin</t>
  </si>
  <si>
    <t>sub_ser_car</t>
  </si>
  <si>
    <t>后续治疗比例_斯鲁利_Etoposide</t>
  </si>
  <si>
    <t>sub_ser_eto</t>
  </si>
  <si>
    <t>后续治疗比例_斯鲁利_Paclitaxel</t>
  </si>
  <si>
    <t>sub_ser_pac</t>
  </si>
  <si>
    <t>后续治疗比例_斯鲁利_Cisplatin</t>
  </si>
  <si>
    <t>sub_ser_cis</t>
  </si>
  <si>
    <t>后续治疗比例_斯鲁利_Serplulimab</t>
  </si>
  <si>
    <t>sub_ser_ser</t>
  </si>
  <si>
    <t>后续治疗比例_斯鲁利_Catequentinib</t>
  </si>
  <si>
    <t>sub_ser_cat</t>
  </si>
  <si>
    <t>后续治疗比例_化疗_bsc</t>
  </si>
  <si>
    <t>sub_che_bsc</t>
  </si>
  <si>
    <t>后续治疗比例_化疗_Irinotecan</t>
  </si>
  <si>
    <t>sub_che_iri</t>
  </si>
  <si>
    <t>后续治疗比例_化疗_Carboplatin</t>
  </si>
  <si>
    <t>sub_che_car</t>
  </si>
  <si>
    <t>后续治疗比例_化疗_Etoposide</t>
  </si>
  <si>
    <t>sub_che_eto</t>
  </si>
  <si>
    <t>后续治疗比例_化疗_Paclitaxel</t>
  </si>
  <si>
    <t>sub_che_pac</t>
  </si>
  <si>
    <t>后续治疗比例_化疗_Cisplatin</t>
  </si>
  <si>
    <t>sub_che_cis</t>
  </si>
  <si>
    <t>后续治疗比例_化疗_Catequentinib</t>
  </si>
  <si>
    <t>sub_che_cat</t>
  </si>
  <si>
    <t>贴现率</t>
  </si>
  <si>
    <t>体表面积+</t>
  </si>
  <si>
    <t>体重+</t>
  </si>
  <si>
    <t>肌酐清除率</t>
  </si>
  <si>
    <t>成本_斯鲁利单抗</t>
  </si>
  <si>
    <t>+波动90%</t>
  </si>
  <si>
    <t>DSA</t>
  </si>
  <si>
    <t>ICER</t>
  </si>
  <si>
    <t>parameters</t>
  </si>
  <si>
    <t>model value</t>
  </si>
  <si>
    <t>base value</t>
  </si>
  <si>
    <t>lower limit</t>
  </si>
  <si>
    <t>upper limit</t>
  </si>
  <si>
    <t>Lower</t>
  </si>
  <si>
    <t>Range</t>
  </si>
  <si>
    <r>
      <rPr>
        <sz val="11"/>
        <color theme="1"/>
        <rFont val="Calibri"/>
        <charset val="134"/>
      </rPr>
      <t>R</t>
    </r>
    <r>
      <rPr>
        <sz val="11"/>
        <color theme="1"/>
        <rFont val="Calibri"/>
        <charset val="134"/>
      </rPr>
      <t>ank</t>
    </r>
  </si>
  <si>
    <t>序列</t>
  </si>
  <si>
    <t>Pet image w/ct full body/one time</t>
  </si>
  <si>
    <t>Subsequent treatment proportion of chemotherapy group in best supportive care</t>
  </si>
  <si>
    <t>Immunohistochemical test/one time</t>
  </si>
  <si>
    <t>Cost of pet image w/ct full body/one time, $</t>
  </si>
  <si>
    <t>Blood test, comprehensive group of blood chemicals/one time*</t>
  </si>
  <si>
    <t>Subsequent treatment proportion of chemotherapy group in irinotecan</t>
  </si>
  <si>
    <t>Urinalysis/one time*</t>
  </si>
  <si>
    <t>Subsequent treatment proportion of serplulimab group in irinotecan</t>
  </si>
  <si>
    <t>Liver function blood test panel/one time*</t>
  </si>
  <si>
    <t>Subsequent treatment proportion of serplulimab group in best supportive care</t>
  </si>
  <si>
    <t>Functional MRI</t>
  </si>
  <si>
    <t>Chemo iv infusion/one time</t>
  </si>
  <si>
    <t>Subsequent treatment proportion of serplulimab group in serplulimab</t>
  </si>
  <si>
    <t>Utility &gt; 10 cycles before death off treatment</t>
  </si>
  <si>
    <t>End-of-life*</t>
  </si>
  <si>
    <t>Body weight, kg</t>
  </si>
  <si>
    <t>Cost of best supportive care, $</t>
  </si>
  <si>
    <t>Cost of Neutropenia</t>
  </si>
  <si>
    <t>Disutility of anemia#</t>
  </si>
  <si>
    <t>Disutility of neutrophil count decreased#</t>
  </si>
  <si>
    <t>Disutility of Neutropenia#</t>
  </si>
  <si>
    <t>Disutility of white blood cell count decreased#</t>
  </si>
  <si>
    <t>Disutility of platelet count decreased#</t>
  </si>
  <si>
    <t>Time duration of anemia#</t>
  </si>
  <si>
    <t>Time duration of neutrophil count decreased#</t>
  </si>
  <si>
    <t>Time duration of Neutropenia#</t>
  </si>
  <si>
    <t>Time duration of white blood cell count decreased#</t>
  </si>
  <si>
    <t>Time duration of platelet count decreased#</t>
  </si>
  <si>
    <t>anemia*</t>
  </si>
  <si>
    <t>neutrophil count decreased*</t>
  </si>
  <si>
    <t>Neutropenia*</t>
  </si>
  <si>
    <t>white blood cell count decreased*</t>
  </si>
  <si>
    <t>platelet count decreased*</t>
  </si>
  <si>
    <t>utility &gt; 10 cycles before death on treatment</t>
  </si>
  <si>
    <t>utility &gt; 10 cycles before death off treatment</t>
  </si>
  <si>
    <t>utility &gt; 5 cycles ≤ 10 cycles before death off treatment</t>
  </si>
  <si>
    <t>utility &gt; 2 cycles ≤ 5 cycles before death off treatment</t>
  </si>
  <si>
    <t>utility ≤ 2 cycles before death off treatment</t>
  </si>
  <si>
    <t>sub_Best supportive care</t>
  </si>
  <si>
    <t>sub_Irinotecan</t>
  </si>
  <si>
    <t>sub_Carboplatin</t>
  </si>
  <si>
    <t>sub_Etoposide</t>
  </si>
  <si>
    <t>sub_Paclitaxel</t>
  </si>
  <si>
    <t>sub_Cisplatin</t>
  </si>
  <si>
    <t>sub_Serplulimab</t>
  </si>
  <si>
    <t>sub_Catequentinib</t>
  </si>
  <si>
    <t>体表面积</t>
  </si>
  <si>
    <t>Body Surface Area (m2)</t>
  </si>
  <si>
    <t>体重</t>
  </si>
  <si>
    <t>Body weight (kg)</t>
  </si>
  <si>
    <t>Creatinine clearance (mL/minute)</t>
  </si>
  <si>
    <t>PS: * assumed 20% of baseline value;# assumed 30% of baseline value</t>
  </si>
  <si>
    <t>CUM COST</t>
  </si>
  <si>
    <t>CUM UTILITY</t>
  </si>
  <si>
    <t>CUM COST FOR PFS</t>
  </si>
  <si>
    <t>CUM UTILITY PFS</t>
  </si>
  <si>
    <t>Price</t>
  </si>
  <si>
    <r>
      <rPr>
        <sz val="11"/>
        <color theme="1"/>
        <rFont val="宋体"/>
        <charset val="134"/>
      </rPr>
      <t>化疗</t>
    </r>
  </si>
  <si>
    <r>
      <rPr>
        <sz val="11"/>
        <color theme="1"/>
        <rFont val="宋体"/>
        <charset val="134"/>
      </rPr>
      <t>斯鲁利</t>
    </r>
  </si>
  <si>
    <t>Index</t>
  </si>
  <si>
    <t>x1</t>
  </si>
  <si>
    <t>y1</t>
  </si>
  <si>
    <t>x2</t>
  </si>
  <si>
    <t>y2</t>
  </si>
  <si>
    <r>
      <rPr>
        <sz val="11"/>
        <color theme="1"/>
        <rFont val="Calibri"/>
        <charset val="134"/>
      </rPr>
      <t>P</t>
    </r>
    <r>
      <rPr>
        <sz val="11"/>
        <color theme="1"/>
        <rFont val="Calibri"/>
        <charset val="134"/>
      </rPr>
      <t>SA</t>
    </r>
  </si>
  <si>
    <t>WTP</t>
  </si>
  <si>
    <t>Acceptability curves</t>
  </si>
  <si>
    <r>
      <rPr>
        <sz val="11"/>
        <color theme="1"/>
        <rFont val="Calibri"/>
        <charset val="134"/>
      </rPr>
      <t>P</t>
    </r>
    <r>
      <rPr>
        <sz val="11"/>
        <color theme="1"/>
        <rFont val="Calibri"/>
        <charset val="134"/>
      </rPr>
      <t>la</t>
    </r>
  </si>
  <si>
    <r>
      <rPr>
        <sz val="11"/>
        <color theme="1"/>
        <rFont val="Calibri"/>
        <charset val="134"/>
      </rPr>
      <t>S</t>
    </r>
    <r>
      <rPr>
        <sz val="11"/>
        <color theme="1"/>
        <rFont val="Calibri"/>
        <charset val="134"/>
      </rPr>
      <t>er</t>
    </r>
  </si>
  <si>
    <t>Pla</t>
  </si>
  <si>
    <t>QALYs</t>
  </si>
  <si>
    <t>1~3gdp</t>
  </si>
  <si>
    <r>
      <rPr>
        <sz val="11"/>
        <color theme="1"/>
        <rFont val="Calibri"/>
        <charset val="134"/>
      </rPr>
      <t>N</t>
    </r>
    <r>
      <rPr>
        <sz val="11"/>
        <color theme="1"/>
        <rFont val="Calibri"/>
        <charset val="134"/>
      </rPr>
      <t>MB</t>
    </r>
  </si>
  <si>
    <t>Trials</t>
  </si>
  <si>
    <r>
      <rPr>
        <sz val="11"/>
        <color theme="1"/>
        <rFont val="Calibri"/>
        <charset val="134"/>
      </rPr>
      <t>W</t>
    </r>
    <r>
      <rPr>
        <sz val="11"/>
        <color theme="1"/>
        <rFont val="Calibri"/>
        <charset val="134"/>
      </rPr>
      <t>TP</t>
    </r>
  </si>
  <si>
    <r>
      <rPr>
        <sz val="11"/>
        <color theme="1"/>
        <rFont val="Calibri"/>
        <charset val="134"/>
      </rPr>
      <t>P</t>
    </r>
    <r>
      <rPr>
        <sz val="11"/>
        <color theme="1"/>
        <rFont val="Calibri"/>
        <charset val="134"/>
      </rPr>
      <t>la0</t>
    </r>
  </si>
  <si>
    <r>
      <rPr>
        <sz val="11"/>
        <color theme="1"/>
        <rFont val="Calibri"/>
        <charset val="134"/>
      </rPr>
      <t>S</t>
    </r>
    <r>
      <rPr>
        <sz val="11"/>
        <color theme="1"/>
        <rFont val="Calibri"/>
        <charset val="134"/>
      </rPr>
      <t>er0</t>
    </r>
  </si>
  <si>
    <r>
      <rPr>
        <sz val="11"/>
        <color theme="1"/>
        <rFont val="Calibri"/>
        <charset val="134"/>
      </rPr>
      <t>P</t>
    </r>
    <r>
      <rPr>
        <sz val="11"/>
        <color theme="1"/>
        <rFont val="Calibri"/>
        <charset val="134"/>
      </rPr>
      <t>la1</t>
    </r>
  </si>
  <si>
    <r>
      <rPr>
        <sz val="11"/>
        <color theme="1"/>
        <rFont val="Calibri"/>
        <charset val="134"/>
      </rPr>
      <t>S</t>
    </r>
    <r>
      <rPr>
        <sz val="11"/>
        <color theme="1"/>
        <rFont val="Calibri"/>
        <charset val="134"/>
      </rPr>
      <t>er1</t>
    </r>
  </si>
  <si>
    <r>
      <rPr>
        <sz val="11"/>
        <color theme="1"/>
        <rFont val="Calibri"/>
        <charset val="134"/>
      </rPr>
      <t>P</t>
    </r>
    <r>
      <rPr>
        <sz val="11"/>
        <color theme="1"/>
        <rFont val="Calibri"/>
        <charset val="134"/>
      </rPr>
      <t>la2</t>
    </r>
  </si>
  <si>
    <r>
      <rPr>
        <sz val="11"/>
        <color theme="1"/>
        <rFont val="Calibri"/>
        <charset val="134"/>
      </rPr>
      <t>S</t>
    </r>
    <r>
      <rPr>
        <sz val="11"/>
        <color theme="1"/>
        <rFont val="Calibri"/>
        <charset val="134"/>
      </rPr>
      <t>er2</t>
    </r>
  </si>
  <si>
    <r>
      <rPr>
        <sz val="11"/>
        <color theme="1"/>
        <rFont val="Calibri"/>
        <charset val="134"/>
      </rPr>
      <t>P</t>
    </r>
    <r>
      <rPr>
        <sz val="11"/>
        <color theme="1"/>
        <rFont val="Calibri"/>
        <charset val="134"/>
      </rPr>
      <t>la3</t>
    </r>
  </si>
  <si>
    <r>
      <rPr>
        <sz val="11"/>
        <color theme="1"/>
        <rFont val="Calibri"/>
        <charset val="134"/>
      </rPr>
      <t>S</t>
    </r>
    <r>
      <rPr>
        <sz val="11"/>
        <color theme="1"/>
        <rFont val="Calibri"/>
        <charset val="134"/>
      </rPr>
      <t>er3</t>
    </r>
  </si>
  <si>
    <r>
      <rPr>
        <sz val="11"/>
        <color theme="1"/>
        <rFont val="Calibri"/>
        <charset val="134"/>
      </rPr>
      <t>P</t>
    </r>
    <r>
      <rPr>
        <sz val="11"/>
        <color theme="1"/>
        <rFont val="Calibri"/>
        <charset val="134"/>
      </rPr>
      <t>la4</t>
    </r>
  </si>
  <si>
    <r>
      <rPr>
        <sz val="11"/>
        <color theme="1"/>
        <rFont val="Calibri"/>
        <charset val="134"/>
      </rPr>
      <t>S</t>
    </r>
    <r>
      <rPr>
        <sz val="11"/>
        <color theme="1"/>
        <rFont val="Calibri"/>
        <charset val="134"/>
      </rPr>
      <t>er4</t>
    </r>
  </si>
  <si>
    <r>
      <rPr>
        <sz val="11"/>
        <color theme="1"/>
        <rFont val="Calibri"/>
        <charset val="134"/>
      </rPr>
      <t>P</t>
    </r>
    <r>
      <rPr>
        <sz val="11"/>
        <color theme="1"/>
        <rFont val="Calibri"/>
        <charset val="134"/>
      </rPr>
      <t>la5</t>
    </r>
  </si>
  <si>
    <r>
      <rPr>
        <sz val="11"/>
        <color theme="1"/>
        <rFont val="Calibri"/>
        <charset val="134"/>
      </rPr>
      <t>S</t>
    </r>
    <r>
      <rPr>
        <sz val="11"/>
        <color theme="1"/>
        <rFont val="Calibri"/>
        <charset val="134"/>
      </rPr>
      <t>er5</t>
    </r>
  </si>
  <si>
    <r>
      <rPr>
        <sz val="11"/>
        <color theme="1"/>
        <rFont val="Calibri"/>
        <charset val="134"/>
      </rPr>
      <t>P</t>
    </r>
    <r>
      <rPr>
        <sz val="11"/>
        <color theme="1"/>
        <rFont val="Calibri"/>
        <charset val="134"/>
      </rPr>
      <t>la6</t>
    </r>
  </si>
  <si>
    <r>
      <rPr>
        <sz val="11"/>
        <color theme="1"/>
        <rFont val="Calibri"/>
        <charset val="134"/>
      </rPr>
      <t>S</t>
    </r>
    <r>
      <rPr>
        <sz val="11"/>
        <color theme="1"/>
        <rFont val="Calibri"/>
        <charset val="134"/>
      </rPr>
      <t>er6</t>
    </r>
  </si>
  <si>
    <r>
      <rPr>
        <sz val="11"/>
        <color theme="1"/>
        <rFont val="Calibri"/>
        <charset val="134"/>
      </rPr>
      <t>P</t>
    </r>
    <r>
      <rPr>
        <sz val="11"/>
        <color theme="1"/>
        <rFont val="Calibri"/>
        <charset val="134"/>
      </rPr>
      <t>la7</t>
    </r>
  </si>
  <si>
    <r>
      <rPr>
        <sz val="11"/>
        <color theme="1"/>
        <rFont val="Calibri"/>
        <charset val="134"/>
      </rPr>
      <t>S</t>
    </r>
    <r>
      <rPr>
        <sz val="11"/>
        <color theme="1"/>
        <rFont val="Calibri"/>
        <charset val="134"/>
      </rPr>
      <t>er7</t>
    </r>
  </si>
  <si>
    <r>
      <rPr>
        <sz val="11"/>
        <color theme="1"/>
        <rFont val="Calibri"/>
        <charset val="134"/>
      </rPr>
      <t>P</t>
    </r>
    <r>
      <rPr>
        <sz val="11"/>
        <color theme="1"/>
        <rFont val="Calibri"/>
        <charset val="134"/>
      </rPr>
      <t>la8</t>
    </r>
  </si>
  <si>
    <r>
      <rPr>
        <sz val="11"/>
        <color theme="1"/>
        <rFont val="Calibri"/>
        <charset val="134"/>
      </rPr>
      <t>S</t>
    </r>
    <r>
      <rPr>
        <sz val="11"/>
        <color theme="1"/>
        <rFont val="Calibri"/>
        <charset val="134"/>
      </rPr>
      <t>er8</t>
    </r>
  </si>
  <si>
    <r>
      <rPr>
        <sz val="11"/>
        <color theme="1"/>
        <rFont val="Calibri"/>
        <charset val="134"/>
      </rPr>
      <t>P</t>
    </r>
    <r>
      <rPr>
        <sz val="11"/>
        <color theme="1"/>
        <rFont val="Calibri"/>
        <charset val="134"/>
      </rPr>
      <t>la9</t>
    </r>
  </si>
  <si>
    <r>
      <rPr>
        <sz val="11"/>
        <color theme="1"/>
        <rFont val="Calibri"/>
        <charset val="134"/>
      </rPr>
      <t>S</t>
    </r>
    <r>
      <rPr>
        <sz val="11"/>
        <color theme="1"/>
        <rFont val="Calibri"/>
        <charset val="134"/>
      </rPr>
      <t>er9</t>
    </r>
  </si>
  <si>
    <t>Chemotherapy</t>
  </si>
  <si>
    <t>Serplulimab plus chemotherapy</t>
  </si>
  <si>
    <r>
      <rPr>
        <sz val="11"/>
        <color theme="1"/>
        <rFont val="Calibri"/>
        <charset val="134"/>
      </rPr>
      <t>ΔQALYs</t>
    </r>
  </si>
  <si>
    <r>
      <rPr>
        <sz val="11"/>
        <color theme="1"/>
        <rFont val="Calibri"/>
        <charset val="134"/>
      </rPr>
      <t>ΔCosts</t>
    </r>
  </si>
  <si>
    <r>
      <rPr>
        <sz val="11"/>
        <color theme="1"/>
        <rFont val="Calibri"/>
        <charset val="134"/>
      </rPr>
      <t>ΔQALYs/ΔCosts</t>
    </r>
  </si>
  <si>
    <t>WTP= $38184 (3 times  Chinese GDP per capita)</t>
  </si>
  <si>
    <t>WTP= $71850 (serplulimab has 50% probability to be cost-effective)</t>
  </si>
</sst>
</file>

<file path=xl/styles.xml><?xml version="1.0" encoding="utf-8"?>
<styleSheet xmlns="http://schemas.openxmlformats.org/spreadsheetml/2006/main">
  <numFmts count="8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);[Red]\(0\)"/>
    <numFmt numFmtId="177" formatCode="0.00_ "/>
    <numFmt numFmtId="178" formatCode="0.000000%"/>
    <numFmt numFmtId="179" formatCode="0.00000"/>
  </numFmts>
  <fonts count="48">
    <font>
      <sz val="11"/>
      <color theme="1"/>
      <name val="Calibri"/>
      <charset val="134"/>
    </font>
    <font>
      <sz val="11"/>
      <color indexed="8"/>
      <name val="Calibri"/>
      <charset val="134"/>
    </font>
    <font>
      <sz val="11"/>
      <color theme="1"/>
      <name val="Calibri"/>
      <charset val="134"/>
    </font>
    <font>
      <sz val="11"/>
      <color theme="1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1"/>
      <name val="黑体"/>
      <charset val="134"/>
    </font>
    <font>
      <sz val="11"/>
      <color indexed="8"/>
      <name val="宋体"/>
      <charset val="134"/>
    </font>
    <font>
      <b/>
      <sz val="11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theme="1"/>
      <name val="黑体"/>
      <charset val="134"/>
    </font>
    <font>
      <b/>
      <sz val="10"/>
      <name val="黑体"/>
      <charset val="134"/>
    </font>
    <font>
      <sz val="11"/>
      <color theme="1"/>
      <name val="Times New Roman"/>
      <charset val="134"/>
    </font>
    <font>
      <b/>
      <sz val="11"/>
      <color indexed="8"/>
      <name val="Times New Roman"/>
      <charset val="134"/>
    </font>
    <font>
      <sz val="11"/>
      <color indexed="8"/>
      <name val="Times New Roman"/>
      <charset val="134"/>
    </font>
    <font>
      <b/>
      <i/>
      <sz val="14"/>
      <color theme="0"/>
      <name val="Times New Roman"/>
      <charset val="134"/>
    </font>
    <font>
      <sz val="14"/>
      <color theme="1"/>
      <name val="Times New Roman"/>
      <charset val="134"/>
    </font>
    <font>
      <b/>
      <sz val="11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sz val="11"/>
      <color theme="1"/>
      <name val="宋体"/>
      <charset val="134"/>
    </font>
    <font>
      <sz val="11"/>
      <color rgb="FFFF0000"/>
      <name val="宋体"/>
      <charset val="134"/>
      <scheme val="minor"/>
    </font>
    <font>
      <sz val="11"/>
      <color theme="1"/>
      <name val="Calibri"/>
      <charset val="134"/>
    </font>
    <font>
      <sz val="11"/>
      <color rgb="FFFF0000"/>
      <name val="Calibri"/>
      <charset val="134"/>
    </font>
    <font>
      <sz val="11"/>
      <color indexed="8"/>
      <name val="等线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Times New Roman"/>
      <charset val="134"/>
    </font>
    <font>
      <sz val="9"/>
      <name val="宋体"/>
      <charset val="134"/>
    </font>
    <font>
      <b/>
      <sz val="9"/>
      <name val="宋体"/>
      <charset val="134"/>
    </font>
    <font>
      <b/>
      <sz val="9"/>
      <name val="宋体"/>
      <charset val="0"/>
      <scheme val="minor"/>
    </font>
    <font>
      <sz val="9"/>
      <name val="宋体"/>
      <charset val="0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822992645039"/>
        <bgColor indexed="64"/>
      </patternFill>
    </fill>
    <fill>
      <patternFill patternType="solid">
        <fgColor theme="7" tint="0.79976805932798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82909634693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82299264503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82299264503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82909634693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829096346934"/>
        <bgColor indexed="64"/>
      </patternFill>
    </fill>
    <fill>
      <patternFill patternType="solid">
        <fgColor theme="8" tint="0.39982299264503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84588152714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822992645039"/>
        <bgColor indexed="64"/>
      </patternFill>
    </fill>
    <fill>
      <patternFill patternType="solid">
        <fgColor theme="7" tint="0.79982909634693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rgb="FF000080"/>
      </bottom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6" fillId="35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7" fillId="3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39" borderId="23" applyNumberFormat="0" applyFont="0" applyAlignment="0" applyProtection="0">
      <alignment vertical="center"/>
    </xf>
    <xf numFmtId="0" fontId="28" fillId="40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4" applyNumberFormat="0" applyFill="0" applyAlignment="0" applyProtection="0">
      <alignment vertical="center"/>
    </xf>
    <xf numFmtId="0" fontId="35" fillId="0" borderId="24" applyNumberFormat="0" applyFill="0" applyAlignment="0" applyProtection="0">
      <alignment vertical="center"/>
    </xf>
    <xf numFmtId="0" fontId="28" fillId="41" borderId="0" applyNumberFormat="0" applyBorder="0" applyAlignment="0" applyProtection="0">
      <alignment vertical="center"/>
    </xf>
    <xf numFmtId="0" fontId="30" fillId="0" borderId="25" applyNumberFormat="0" applyFill="0" applyAlignment="0" applyProtection="0">
      <alignment vertical="center"/>
    </xf>
    <xf numFmtId="0" fontId="28" fillId="42" borderId="0" applyNumberFormat="0" applyBorder="0" applyAlignment="0" applyProtection="0">
      <alignment vertical="center"/>
    </xf>
    <xf numFmtId="0" fontId="36" fillId="43" borderId="26" applyNumberFormat="0" applyAlignment="0" applyProtection="0">
      <alignment vertical="center"/>
    </xf>
    <xf numFmtId="0" fontId="37" fillId="43" borderId="22" applyNumberFormat="0" applyAlignment="0" applyProtection="0">
      <alignment vertical="center"/>
    </xf>
    <xf numFmtId="0" fontId="38" fillId="44" borderId="27" applyNumberFormat="0" applyAlignment="0" applyProtection="0">
      <alignment vertical="center"/>
    </xf>
    <xf numFmtId="0" fontId="25" fillId="45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39" fillId="0" borderId="28" applyNumberFormat="0" applyFill="0" applyAlignment="0" applyProtection="0">
      <alignment vertical="center"/>
    </xf>
    <xf numFmtId="0" fontId="40" fillId="0" borderId="29" applyNumberFormat="0" applyFill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2" fillId="48" borderId="0" applyNumberFormat="0" applyBorder="0" applyAlignment="0" applyProtection="0">
      <alignment vertical="center"/>
    </xf>
    <xf numFmtId="0" fontId="25" fillId="49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5" fillId="51" borderId="0" applyNumberFormat="0" applyBorder="0" applyAlignment="0" applyProtection="0">
      <alignment vertical="center"/>
    </xf>
    <xf numFmtId="0" fontId="25" fillId="52" borderId="0" applyNumberFormat="0" applyBorder="0" applyAlignment="0" applyProtection="0">
      <alignment vertical="center"/>
    </xf>
    <xf numFmtId="0" fontId="25" fillId="53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5" fillId="57" borderId="0" applyNumberFormat="0" applyBorder="0" applyAlignment="0" applyProtection="0">
      <alignment vertical="center"/>
    </xf>
    <xf numFmtId="0" fontId="25" fillId="58" borderId="0" applyNumberFormat="0" applyBorder="0" applyAlignment="0" applyProtection="0">
      <alignment vertical="center"/>
    </xf>
    <xf numFmtId="0" fontId="28" fillId="59" borderId="0" applyNumberFormat="0" applyBorder="0" applyAlignment="0" applyProtection="0">
      <alignment vertical="center"/>
    </xf>
    <xf numFmtId="0" fontId="25" fillId="60" borderId="0" applyNumberFormat="0" applyBorder="0" applyAlignment="0" applyProtection="0">
      <alignment vertical="center"/>
    </xf>
    <xf numFmtId="0" fontId="28" fillId="61" borderId="0" applyNumberFormat="0" applyBorder="0" applyAlignment="0" applyProtection="0">
      <alignment vertical="center"/>
    </xf>
    <xf numFmtId="0" fontId="28" fillId="62" borderId="0" applyNumberFormat="0" applyBorder="0" applyAlignment="0" applyProtection="0">
      <alignment vertical="center"/>
    </xf>
    <xf numFmtId="0" fontId="25" fillId="63" borderId="0" applyNumberFormat="0" applyBorder="0" applyAlignment="0" applyProtection="0">
      <alignment vertical="center"/>
    </xf>
    <xf numFmtId="0" fontId="28" fillId="64" borderId="0" applyNumberFormat="0" applyBorder="0" applyAlignment="0" applyProtection="0">
      <alignment vertical="center"/>
    </xf>
  </cellStyleXfs>
  <cellXfs count="231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/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/>
    <xf numFmtId="0" fontId="3" fillId="0" borderId="0" xfId="0" applyFont="1">
      <alignment vertical="center"/>
    </xf>
    <xf numFmtId="0" fontId="2" fillId="2" borderId="0" xfId="0" applyFont="1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0" fontId="5" fillId="4" borderId="0" xfId="0" applyFont="1" applyFill="1" applyAlignment="1">
      <alignment horizontal="left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5" fillId="7" borderId="0" xfId="0" applyFont="1" applyFill="1" applyAlignment="1">
      <alignment horizontal="left" vertical="center"/>
    </xf>
    <xf numFmtId="0" fontId="5" fillId="8" borderId="0" xfId="0" applyFont="1" applyFill="1" applyAlignment="1">
      <alignment horizontal="left" vertical="center"/>
    </xf>
    <xf numFmtId="0" fontId="5" fillId="9" borderId="0" xfId="0" applyFont="1" applyFill="1" applyAlignment="1">
      <alignment horizontal="left" vertical="center"/>
    </xf>
    <xf numFmtId="0" fontId="6" fillId="10" borderId="0" xfId="0" applyFont="1" applyFill="1" applyAlignment="1">
      <alignment horizontal="left" vertical="center"/>
    </xf>
    <xf numFmtId="0" fontId="5" fillId="11" borderId="0" xfId="0" applyFont="1" applyFill="1" applyAlignment="1">
      <alignment horizontal="left" vertical="center"/>
    </xf>
    <xf numFmtId="0" fontId="5" fillId="12" borderId="0" xfId="0" applyFont="1" applyFill="1" applyAlignment="1">
      <alignment horizontal="left" vertical="center"/>
    </xf>
    <xf numFmtId="0" fontId="5" fillId="13" borderId="0" xfId="0" applyFont="1" applyFill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2" fontId="0" fillId="5" borderId="0" xfId="0" applyNumberFormat="1" applyFill="1">
      <alignment vertical="center"/>
    </xf>
    <xf numFmtId="0" fontId="7" fillId="0" borderId="0" xfId="0" applyFont="1">
      <alignment vertical="center"/>
    </xf>
    <xf numFmtId="0" fontId="0" fillId="14" borderId="0" xfId="0" applyFill="1" applyAlignment="1"/>
    <xf numFmtId="0" fontId="2" fillId="6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2" fillId="5" borderId="0" xfId="0" applyFont="1" applyFill="1">
      <alignment vertical="center"/>
    </xf>
    <xf numFmtId="0" fontId="2" fillId="15" borderId="0" xfId="0" applyFont="1" applyFill="1">
      <alignment vertical="center"/>
    </xf>
    <xf numFmtId="0" fontId="0" fillId="2" borderId="0" xfId="0" applyFill="1">
      <alignment vertical="center"/>
    </xf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2" fontId="0" fillId="0" borderId="5" xfId="0" applyNumberFormat="1" applyFont="1" applyBorder="1">
      <alignment vertical="center"/>
    </xf>
    <xf numFmtId="2" fontId="0" fillId="0" borderId="2" xfId="0" applyNumberFormat="1" applyFont="1" applyBorder="1">
      <alignment vertical="center"/>
    </xf>
    <xf numFmtId="0" fontId="0" fillId="0" borderId="0" xfId="0" applyFont="1" applyBorder="1">
      <alignment vertical="center"/>
    </xf>
    <xf numFmtId="0" fontId="0" fillId="0" borderId="6" xfId="0" applyFont="1" applyBorder="1">
      <alignment vertical="center"/>
    </xf>
    <xf numFmtId="2" fontId="0" fillId="0" borderId="6" xfId="0" applyNumberFormat="1" applyFont="1" applyBorder="1">
      <alignment vertical="center"/>
    </xf>
    <xf numFmtId="2" fontId="0" fillId="0" borderId="7" xfId="0" applyNumberFormat="1" applyFont="1" applyBorder="1">
      <alignment vertical="center"/>
    </xf>
    <xf numFmtId="0" fontId="0" fillId="0" borderId="8" xfId="0" applyFont="1" applyBorder="1">
      <alignment vertical="center"/>
    </xf>
    <xf numFmtId="2" fontId="0" fillId="0" borderId="8" xfId="0" applyNumberFormat="1" applyFont="1" applyBorder="1">
      <alignment vertical="center"/>
    </xf>
    <xf numFmtId="2" fontId="0" fillId="0" borderId="9" xfId="0" applyNumberFormat="1" applyFont="1" applyBorder="1">
      <alignment vertical="center"/>
    </xf>
    <xf numFmtId="0" fontId="8" fillId="14" borderId="0" xfId="0" applyFont="1" applyFill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2" borderId="0" xfId="0" applyFont="1" applyFill="1" applyAlignment="1">
      <alignment horizontal="center"/>
    </xf>
    <xf numFmtId="3" fontId="9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177" fontId="5" fillId="0" borderId="0" xfId="0" applyNumberFormat="1" applyFont="1">
      <alignment vertical="center"/>
    </xf>
    <xf numFmtId="0" fontId="9" fillId="16" borderId="0" xfId="0" applyFont="1" applyFill="1" applyAlignment="1">
      <alignment horizontal="center"/>
    </xf>
    <xf numFmtId="0" fontId="8" fillId="16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5" fillId="10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5" fillId="14" borderId="3" xfId="0" applyFont="1" applyFill="1" applyBorder="1" applyAlignment="1">
      <alignment horizontal="left" vertical="center"/>
    </xf>
    <xf numFmtId="0" fontId="5" fillId="14" borderId="10" xfId="0" applyFont="1" applyFill="1" applyBorder="1" applyAlignment="1">
      <alignment horizontal="left" vertical="center"/>
    </xf>
    <xf numFmtId="177" fontId="5" fillId="0" borderId="10" xfId="0" applyNumberFormat="1" applyFont="1" applyBorder="1">
      <alignment vertical="center"/>
    </xf>
    <xf numFmtId="0" fontId="0" fillId="0" borderId="11" xfId="0" applyBorder="1">
      <alignment vertical="center"/>
    </xf>
    <xf numFmtId="0" fontId="5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0" fontId="5" fillId="0" borderId="0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1" fillId="17" borderId="12" xfId="0" applyFont="1" applyFill="1" applyBorder="1" applyAlignment="1">
      <alignment horizontal="center" vertical="center"/>
    </xf>
    <xf numFmtId="0" fontId="11" fillId="17" borderId="12" xfId="0" applyFont="1" applyFill="1" applyBorder="1" applyAlignment="1">
      <alignment horizontal="left" vertical="center"/>
    </xf>
    <xf numFmtId="0" fontId="11" fillId="17" borderId="12" xfId="0" applyFont="1" applyFill="1" applyBorder="1" applyAlignment="1">
      <alignment horizontal="center" vertical="center" wrapText="1"/>
    </xf>
    <xf numFmtId="0" fontId="5" fillId="18" borderId="0" xfId="0" applyFont="1" applyFill="1">
      <alignment vertical="center"/>
    </xf>
    <xf numFmtId="0" fontId="5" fillId="2" borderId="0" xfId="0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77" fontId="5" fillId="0" borderId="0" xfId="0" applyNumberFormat="1" applyFont="1" applyFill="1" applyBorder="1">
      <alignment vertical="center"/>
    </xf>
    <xf numFmtId="3" fontId="5" fillId="0" borderId="10" xfId="0" applyNumberFormat="1" applyFont="1" applyFill="1" applyBorder="1">
      <alignment vertical="center"/>
    </xf>
    <xf numFmtId="177" fontId="5" fillId="0" borderId="10" xfId="0" applyNumberFormat="1" applyFont="1" applyFill="1" applyBorder="1">
      <alignment vertical="center"/>
    </xf>
    <xf numFmtId="3" fontId="5" fillId="0" borderId="0" xfId="0" applyNumberFormat="1" applyFont="1" applyFill="1">
      <alignment vertical="center"/>
    </xf>
    <xf numFmtId="3" fontId="5" fillId="0" borderId="0" xfId="0" applyNumberFormat="1" applyFont="1" applyFill="1" applyBorder="1">
      <alignment vertical="center"/>
    </xf>
    <xf numFmtId="177" fontId="0" fillId="0" borderId="0" xfId="0" applyNumberForma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177" fontId="0" fillId="0" borderId="0" xfId="0" applyNumberFormat="1" applyAlignment="1">
      <alignment horizontal="left" vertical="center"/>
    </xf>
    <xf numFmtId="0" fontId="5" fillId="0" borderId="10" xfId="0" applyFont="1" applyFill="1" applyBorder="1">
      <alignment vertical="center"/>
    </xf>
    <xf numFmtId="0" fontId="5" fillId="0" borderId="11" xfId="0" applyFont="1" applyFill="1" applyBorder="1">
      <alignment vertical="center"/>
    </xf>
    <xf numFmtId="0" fontId="0" fillId="19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2" fontId="0" fillId="20" borderId="0" xfId="0" applyNumberFormat="1" applyFill="1" applyAlignment="1">
      <alignment horizontal="center"/>
    </xf>
    <xf numFmtId="177" fontId="0" fillId="12" borderId="0" xfId="0" applyNumberFormat="1" applyFill="1" applyAlignment="1">
      <alignment horizontal="center"/>
    </xf>
    <xf numFmtId="0" fontId="0" fillId="19" borderId="1" xfId="0" applyFill="1" applyBorder="1" applyAlignment="1">
      <alignment horizontal="center" vertical="center"/>
    </xf>
    <xf numFmtId="177" fontId="0" fillId="21" borderId="0" xfId="0" applyNumberFormat="1" applyFill="1" applyAlignment="1">
      <alignment horizontal="center"/>
    </xf>
    <xf numFmtId="2" fontId="0" fillId="22" borderId="0" xfId="0" applyNumberFormat="1" applyFill="1" applyAlignment="1">
      <alignment horizontal="center"/>
    </xf>
    <xf numFmtId="0" fontId="12" fillId="0" borderId="0" xfId="0" applyFont="1">
      <alignment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left" vertical="center"/>
    </xf>
    <xf numFmtId="2" fontId="12" fillId="0" borderId="0" xfId="0" applyNumberFormat="1" applyFont="1">
      <alignment vertical="center"/>
    </xf>
    <xf numFmtId="0" fontId="12" fillId="0" borderId="0" xfId="0" applyFont="1" applyAlignment="1">
      <alignment vertical="center" wrapText="1"/>
    </xf>
    <xf numFmtId="0" fontId="0" fillId="22" borderId="0" xfId="0" applyFill="1" applyAlignment="1">
      <alignment horizontal="center" vertical="center"/>
    </xf>
    <xf numFmtId="0" fontId="0" fillId="22" borderId="0" xfId="0" applyFill="1" applyAlignment="1"/>
    <xf numFmtId="0" fontId="0" fillId="8" borderId="0" xfId="0" applyFill="1" applyAlignment="1"/>
    <xf numFmtId="0" fontId="0" fillId="23" borderId="0" xfId="0" applyFill="1" applyAlignment="1"/>
    <xf numFmtId="0" fontId="0" fillId="24" borderId="0" xfId="0" applyFill="1" applyAlignment="1"/>
    <xf numFmtId="0" fontId="0" fillId="25" borderId="0" xfId="0" applyFill="1" applyAlignment="1">
      <alignment horizontal="center" vertical="center"/>
    </xf>
    <xf numFmtId="0" fontId="15" fillId="25" borderId="0" xfId="0" applyFont="1" applyFill="1" applyAlignment="1">
      <alignment horizontal="center" vertical="center"/>
    </xf>
    <xf numFmtId="176" fontId="16" fillId="0" borderId="13" xfId="0" applyNumberFormat="1" applyFont="1" applyBorder="1" applyAlignment="1">
      <alignment horizontal="center" vertical="center"/>
    </xf>
    <xf numFmtId="176" fontId="16" fillId="0" borderId="14" xfId="0" applyNumberFormat="1" applyFont="1" applyBorder="1" applyAlignment="1">
      <alignment horizontal="center" vertical="center"/>
    </xf>
    <xf numFmtId="178" fontId="15" fillId="25" borderId="0" xfId="0" applyNumberFormat="1" applyFont="1" applyFill="1" applyAlignment="1">
      <alignment horizontal="center" vertical="center" wrapText="1"/>
    </xf>
    <xf numFmtId="179" fontId="16" fillId="0" borderId="13" xfId="0" applyNumberFormat="1" applyFont="1" applyBorder="1" applyAlignment="1">
      <alignment horizontal="center" vertical="center"/>
    </xf>
    <xf numFmtId="179" fontId="16" fillId="0" borderId="14" xfId="0" applyNumberFormat="1" applyFont="1" applyBorder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0" fontId="17" fillId="22" borderId="0" xfId="0" applyFont="1" applyFill="1" applyAlignment="1">
      <alignment horizontal="center" vertical="center"/>
    </xf>
    <xf numFmtId="0" fontId="0" fillId="23" borderId="3" xfId="0" applyFill="1" applyBorder="1" applyAlignment="1"/>
    <xf numFmtId="0" fontId="0" fillId="23" borderId="10" xfId="0" applyFill="1" applyBorder="1" applyAlignment="1"/>
    <xf numFmtId="0" fontId="4" fillId="22" borderId="0" xfId="0" applyFont="1" applyFill="1">
      <alignment vertical="center"/>
    </xf>
    <xf numFmtId="1" fontId="0" fillId="22" borderId="0" xfId="0" applyNumberFormat="1" applyFill="1" applyAlignment="1">
      <alignment horizontal="center" vertical="center"/>
    </xf>
    <xf numFmtId="179" fontId="0" fillId="22" borderId="0" xfId="0" applyNumberForma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4" fillId="23" borderId="0" xfId="0" applyFont="1" applyFill="1" applyAlignment="1"/>
    <xf numFmtId="0" fontId="18" fillId="23" borderId="0" xfId="10" applyFill="1" applyAlignment="1"/>
    <xf numFmtId="179" fontId="16" fillId="22" borderId="10" xfId="0" applyNumberFormat="1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179" fontId="16" fillId="0" borderId="15" xfId="0" applyNumberFormat="1" applyFont="1" applyBorder="1" applyAlignment="1">
      <alignment horizontal="center" vertical="center"/>
    </xf>
    <xf numFmtId="179" fontId="16" fillId="22" borderId="11" xfId="0" applyNumberFormat="1" applyFont="1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26" borderId="0" xfId="0" applyFill="1">
      <alignment vertical="center"/>
    </xf>
    <xf numFmtId="0" fontId="0" fillId="27" borderId="0" xfId="0" applyFill="1" applyAlignment="1">
      <alignment horizontal="center" vertical="center"/>
    </xf>
    <xf numFmtId="0" fontId="4" fillId="28" borderId="5" xfId="0" applyFont="1" applyFill="1" applyBorder="1" applyAlignment="1">
      <alignment horizontal="center" vertical="center"/>
    </xf>
    <xf numFmtId="0" fontId="0" fillId="28" borderId="2" xfId="0" applyFill="1" applyBorder="1" applyAlignment="1">
      <alignment horizontal="center" vertical="center"/>
    </xf>
    <xf numFmtId="0" fontId="0" fillId="28" borderId="16" xfId="0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2" fontId="0" fillId="28" borderId="18" xfId="0" applyNumberFormat="1" applyFill="1" applyBorder="1" applyAlignment="1">
      <alignment horizontal="center" vertical="center"/>
    </xf>
    <xf numFmtId="2" fontId="0" fillId="28" borderId="19" xfId="0" applyNumberFormat="1" applyFill="1" applyBorder="1" applyAlignment="1">
      <alignment horizontal="center" vertical="center"/>
    </xf>
    <xf numFmtId="0" fontId="0" fillId="27" borderId="0" xfId="0" applyFill="1" applyAlignment="1">
      <alignment horizontal="center"/>
    </xf>
    <xf numFmtId="0" fontId="19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19" fillId="29" borderId="0" xfId="0" applyFont="1" applyFill="1" applyAlignment="1">
      <alignment horizontal="center"/>
    </xf>
    <xf numFmtId="0" fontId="19" fillId="28" borderId="0" xfId="0" applyFont="1" applyFill="1" applyAlignment="1">
      <alignment horizontal="center"/>
    </xf>
    <xf numFmtId="0" fontId="0" fillId="28" borderId="0" xfId="0" applyFill="1" applyAlignment="1">
      <alignment horizontal="center"/>
    </xf>
    <xf numFmtId="0" fontId="19" fillId="27" borderId="0" xfId="0" applyFont="1" applyFill="1" applyAlignment="1">
      <alignment horizontal="center"/>
    </xf>
    <xf numFmtId="0" fontId="0" fillId="28" borderId="8" xfId="0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24" borderId="0" xfId="0" applyNumberFormat="1" applyFill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21" fillId="24" borderId="0" xfId="0" applyNumberFormat="1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3" fillId="0" borderId="0" xfId="0" applyFont="1">
      <alignment vertical="center"/>
    </xf>
    <xf numFmtId="0" fontId="0" fillId="0" borderId="5" xfId="0" applyBorder="1">
      <alignment vertical="center"/>
    </xf>
    <xf numFmtId="177" fontId="5" fillId="0" borderId="2" xfId="0" applyNumberFormat="1" applyFont="1" applyBorder="1">
      <alignment vertical="center"/>
    </xf>
    <xf numFmtId="0" fontId="0" fillId="0" borderId="4" xfId="0" applyBorder="1">
      <alignment vertical="center"/>
    </xf>
    <xf numFmtId="177" fontId="5" fillId="0" borderId="0" xfId="0" applyNumberFormat="1" applyFont="1" applyBorder="1">
      <alignment vertical="center"/>
    </xf>
    <xf numFmtId="0" fontId="0" fillId="0" borderId="6" xfId="0" applyBorder="1">
      <alignment vertical="center"/>
    </xf>
    <xf numFmtId="177" fontId="5" fillId="0" borderId="7" xfId="0" applyNumberFormat="1" applyFont="1" applyBorder="1">
      <alignment vertical="center"/>
    </xf>
    <xf numFmtId="177" fontId="5" fillId="0" borderId="9" xfId="0" applyNumberFormat="1" applyFont="1" applyBorder="1">
      <alignment vertical="center"/>
    </xf>
    <xf numFmtId="0" fontId="0" fillId="30" borderId="0" xfId="0" applyFill="1" applyAlignment="1">
      <alignment horizontal="center" vertical="center" wrapText="1"/>
    </xf>
    <xf numFmtId="0" fontId="0" fillId="31" borderId="0" xfId="0" applyFill="1" applyAlignment="1">
      <alignment horizontal="center" vertical="center" wrapText="1"/>
    </xf>
    <xf numFmtId="0" fontId="4" fillId="32" borderId="0" xfId="0" applyFont="1" applyFill="1" applyAlignment="1">
      <alignment horizontal="center" vertical="center" wrapText="1"/>
    </xf>
    <xf numFmtId="2" fontId="4" fillId="32" borderId="0" xfId="0" applyNumberFormat="1" applyFont="1" applyFill="1" applyAlignment="1">
      <alignment horizontal="center" vertical="center" wrapText="1"/>
    </xf>
    <xf numFmtId="2" fontId="0" fillId="30" borderId="0" xfId="0" applyNumberFormat="1" applyFill="1" applyAlignment="1">
      <alignment horizontal="center" vertical="center" wrapText="1"/>
    </xf>
    <xf numFmtId="2" fontId="0" fillId="31" borderId="0" xfId="0" applyNumberFormat="1" applyFill="1" applyAlignment="1">
      <alignment horizontal="center" vertical="center" wrapText="1"/>
    </xf>
    <xf numFmtId="0" fontId="0" fillId="32" borderId="0" xfId="0" applyFill="1" applyAlignment="1">
      <alignment horizontal="center" vertical="center" wrapText="1"/>
    </xf>
    <xf numFmtId="2" fontId="0" fillId="32" borderId="0" xfId="0" applyNumberFormat="1" applyFill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>
      <alignment vertical="center"/>
    </xf>
    <xf numFmtId="0" fontId="0" fillId="0" borderId="9" xfId="0" applyBorder="1">
      <alignment vertical="center"/>
    </xf>
    <xf numFmtId="0" fontId="2" fillId="22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 wrapText="1"/>
    </xf>
    <xf numFmtId="2" fontId="0" fillId="22" borderId="0" xfId="0" applyNumberFormat="1" applyFill="1" applyAlignment="1">
      <alignment horizontal="center" vertical="center" wrapText="1"/>
    </xf>
    <xf numFmtId="2" fontId="0" fillId="14" borderId="0" xfId="0" applyNumberFormat="1" applyFill="1" applyAlignment="1">
      <alignment horizontal="center" vertical="center" wrapText="1"/>
    </xf>
    <xf numFmtId="0" fontId="8" fillId="0" borderId="0" xfId="0" applyFont="1">
      <alignment vertical="center"/>
    </xf>
    <xf numFmtId="0" fontId="0" fillId="31" borderId="0" xfId="0" applyFill="1">
      <alignment vertical="center"/>
    </xf>
    <xf numFmtId="0" fontId="17" fillId="0" borderId="0" xfId="0" applyFont="1">
      <alignment vertical="center"/>
    </xf>
    <xf numFmtId="0" fontId="0" fillId="10" borderId="0" xfId="0" applyFill="1">
      <alignment vertical="center"/>
    </xf>
    <xf numFmtId="0" fontId="7" fillId="0" borderId="0" xfId="0" applyNumberFormat="1" applyFont="1" applyFill="1" applyBorder="1" applyAlignment="1" applyProtection="1">
      <alignment vertical="center"/>
    </xf>
    <xf numFmtId="0" fontId="8" fillId="10" borderId="0" xfId="0" applyFont="1" applyFill="1">
      <alignment vertical="center"/>
    </xf>
    <xf numFmtId="0" fontId="7" fillId="10" borderId="0" xfId="0" applyNumberFormat="1" applyFont="1" applyFill="1" applyBorder="1" applyAlignment="1" applyProtection="1">
      <alignment vertical="center"/>
    </xf>
    <xf numFmtId="0" fontId="8" fillId="2" borderId="0" xfId="0" applyFont="1" applyFill="1">
      <alignment vertical="center"/>
    </xf>
    <xf numFmtId="0" fontId="17" fillId="2" borderId="0" xfId="0" applyFont="1" applyFill="1">
      <alignment vertical="center"/>
    </xf>
    <xf numFmtId="0" fontId="7" fillId="2" borderId="0" xfId="0" applyNumberFormat="1" applyFont="1" applyFill="1" applyBorder="1" applyAlignment="1" applyProtection="1">
      <alignment vertical="center"/>
    </xf>
    <xf numFmtId="11" fontId="7" fillId="0" borderId="0" xfId="0" applyNumberFormat="1" applyFont="1" applyFill="1" applyBorder="1" applyAlignment="1" applyProtection="1">
      <alignment vertical="center"/>
    </xf>
    <xf numFmtId="0" fontId="4" fillId="28" borderId="0" xfId="0" applyFont="1" applyFill="1" applyAlignment="1">
      <alignment horizontal="center"/>
    </xf>
    <xf numFmtId="0" fontId="4" fillId="28" borderId="0" xfId="0" applyFont="1" applyFill="1" applyAlignment="1"/>
    <xf numFmtId="1" fontId="0" fillId="28" borderId="0" xfId="0" applyNumberFormat="1" applyFill="1" applyAlignment="1">
      <alignment horizontal="center"/>
    </xf>
    <xf numFmtId="0" fontId="24" fillId="0" borderId="0" xfId="0" applyNumberFormat="1" applyFont="1" applyFill="1" applyBorder="1" applyAlignment="1" applyProtection="1">
      <alignment horizontal="center" vertical="center" wrapText="1"/>
    </xf>
    <xf numFmtId="0" fontId="4" fillId="0" borderId="0" xfId="0" applyFont="1" applyFill="1" applyAlignment="1"/>
    <xf numFmtId="1" fontId="4" fillId="0" borderId="0" xfId="0" applyNumberFormat="1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3" fontId="4" fillId="0" borderId="0" xfId="0" applyNumberFormat="1" applyFont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0" fillId="13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2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4" fillId="2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2" borderId="0" xfId="0" applyFont="1" applyFill="1">
      <alignment vertical="center"/>
    </xf>
    <xf numFmtId="3" fontId="0" fillId="0" borderId="0" xfId="0" applyNumberFormat="1">
      <alignment vertical="center"/>
    </xf>
    <xf numFmtId="0" fontId="4" fillId="2" borderId="0" xfId="0" applyFont="1" applyFill="1" applyAlignment="1">
      <alignment vertical="center"/>
    </xf>
    <xf numFmtId="0" fontId="0" fillId="0" borderId="0" xfId="0" applyFill="1" applyAlignment="1">
      <alignment horizontal="left" vertical="center"/>
    </xf>
    <xf numFmtId="0" fontId="0" fillId="10" borderId="0" xfId="0" applyFill="1" applyAlignment="1">
      <alignment vertical="center" wrapText="1"/>
    </xf>
    <xf numFmtId="0" fontId="0" fillId="10" borderId="0" xfId="0" applyFill="1" applyAlignment="1">
      <alignment vertical="center"/>
    </xf>
    <xf numFmtId="0" fontId="17" fillId="10" borderId="0" xfId="0" applyFont="1" applyFill="1" applyAlignment="1">
      <alignment vertical="center" wrapText="1"/>
    </xf>
    <xf numFmtId="0" fontId="17" fillId="10" borderId="0" xfId="0" applyFont="1" applyFill="1" applyAlignment="1">
      <alignment vertical="center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quotePrefix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2" Type="http://schemas.microsoft.com/office/2006/relationships/vbaProject" Target="vbaProject.bin"/><Relationship Id="rId21" Type="http://schemas.openxmlformats.org/officeDocument/2006/relationships/sharedStrings" Target="sharedStrings.xml"/><Relationship Id="rId20" Type="http://schemas.openxmlformats.org/officeDocument/2006/relationships/styles" Target="styles.xml"/><Relationship Id="rId2" Type="http://schemas.openxmlformats.org/officeDocument/2006/relationships/worksheet" Target="worksheets/sheet2.xml"/><Relationship Id="rId19" Type="http://schemas.openxmlformats.org/officeDocument/2006/relationships/theme" Target="theme/theme1.xml"/><Relationship Id="rId18" Type="http://schemas.openxmlformats.org/officeDocument/2006/relationships/externalLink" Target="externalLinks/externalLink1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 i="0" baseline="0">
                <a:effectLst/>
              </a:rPr>
              <a:t>Figure 1D Tornado Diagram Showing Results of DSA (China)</a:t>
            </a:r>
            <a:endParaRPr lang="zh-CN" altLang="zh-CN" sz="1400">
              <a:effectLst/>
            </a:endParaRPr>
          </a:p>
        </c:rich>
      </c:tx>
      <c:layout>
        <c:manualLayout>
          <c:xMode val="edge"/>
          <c:yMode val="edge"/>
          <c:x val="0.00337407407407408"/>
          <c:y val="0.011759259259259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DSA!$Z$6</c:f>
              <c:strCache>
                <c:ptCount val="1"/>
                <c:pt idx="0">
                  <c:v>Lower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DSA!$Y$7:$Y$16</c:f>
              <c:strCache>
                <c:ptCount val="10"/>
                <c:pt idx="0">
                  <c:v>Subsequent treatment proportion of chemotherapy group in best supportive care</c:v>
                </c:pt>
                <c:pt idx="1">
                  <c:v>Cost of pet image w/ct full body/one time, $</c:v>
                </c:pt>
                <c:pt idx="2">
                  <c:v>Subsequent treatment proportion of chemotherapy group in irinotecan</c:v>
                </c:pt>
                <c:pt idx="3">
                  <c:v>Subsequent treatment proportion of serplulimab group in irinotecan</c:v>
                </c:pt>
                <c:pt idx="4">
                  <c:v>Subsequent treatment proportion of serplulimab group in best supportive care</c:v>
                </c:pt>
                <c:pt idx="5">
                  <c:v>Discount rate</c:v>
                </c:pt>
                <c:pt idx="6">
                  <c:v>Subsequent treatment proportion of serplulimab group in serplulimab</c:v>
                </c:pt>
                <c:pt idx="7">
                  <c:v>Utility &gt; 10 cycles before death off treatment</c:v>
                </c:pt>
                <c:pt idx="8">
                  <c:v>Body weight, kg</c:v>
                </c:pt>
                <c:pt idx="9">
                  <c:v>Cost of best supportive care, $</c:v>
                </c:pt>
              </c:strCache>
            </c:strRef>
          </c:cat>
          <c:val>
            <c:numRef>
              <c:f>DSA!$Z$7:$Z$16</c:f>
              <c:numCache>
                <c:formatCode>General</c:formatCode>
                <c:ptCount val="10"/>
                <c:pt idx="0">
                  <c:v>34164.4712077673</c:v>
                </c:pt>
                <c:pt idx="1">
                  <c:v>32019.5397618022</c:v>
                </c:pt>
                <c:pt idx="2">
                  <c:v>34273.7870689672</c:v>
                </c:pt>
                <c:pt idx="3">
                  <c:v>32505.0029688552</c:v>
                </c:pt>
                <c:pt idx="4">
                  <c:v>32387.4280962996</c:v>
                </c:pt>
                <c:pt idx="5">
                  <c:v>32497.7627697195</c:v>
                </c:pt>
                <c:pt idx="6">
                  <c:v>31502.7399820528</c:v>
                </c:pt>
                <c:pt idx="7">
                  <c:v>36319.4671005749</c:v>
                </c:pt>
                <c:pt idx="8">
                  <c:v>33392.4115905522</c:v>
                </c:pt>
                <c:pt idx="9">
                  <c:v>30644.115577462</c:v>
                </c:pt>
              </c:numCache>
            </c:numRef>
          </c:val>
        </c:ser>
        <c:ser>
          <c:idx val="1"/>
          <c:order val="1"/>
          <c:tx>
            <c:strRef>
              <c:f>DSA!$AA$6</c:f>
              <c:strCache>
                <c:ptCount val="1"/>
                <c:pt idx="0">
                  <c:v>Upper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</c:dPt>
          <c:dLbls>
            <c:delete val="1"/>
          </c:dLbls>
          <c:cat>
            <c:strRef>
              <c:f>DSA!$Y$7:$Y$16</c:f>
              <c:strCache>
                <c:ptCount val="10"/>
                <c:pt idx="0">
                  <c:v>Subsequent treatment proportion of chemotherapy group in best supportive care</c:v>
                </c:pt>
                <c:pt idx="1">
                  <c:v>Cost of pet image w/ct full body/one time, $</c:v>
                </c:pt>
                <c:pt idx="2">
                  <c:v>Subsequent treatment proportion of chemotherapy group in irinotecan</c:v>
                </c:pt>
                <c:pt idx="3">
                  <c:v>Subsequent treatment proportion of serplulimab group in irinotecan</c:v>
                </c:pt>
                <c:pt idx="4">
                  <c:v>Subsequent treatment proportion of serplulimab group in best supportive care</c:v>
                </c:pt>
                <c:pt idx="5">
                  <c:v>Discount rate</c:v>
                </c:pt>
                <c:pt idx="6">
                  <c:v>Subsequent treatment proportion of serplulimab group in serplulimab</c:v>
                </c:pt>
                <c:pt idx="7">
                  <c:v>Utility &gt; 10 cycles before death off treatment</c:v>
                </c:pt>
                <c:pt idx="8">
                  <c:v>Body weight, kg</c:v>
                </c:pt>
                <c:pt idx="9">
                  <c:v>Cost of best supportive care, $</c:v>
                </c:pt>
              </c:strCache>
            </c:strRef>
          </c:cat>
          <c:val>
            <c:numRef>
              <c:f>DSA!$AA$7:$AA$16</c:f>
              <c:numCache>
                <c:formatCode>General</c:formatCode>
                <c:ptCount val="10"/>
                <c:pt idx="0">
                  <c:v>32620.351973337</c:v>
                </c:pt>
                <c:pt idx="1">
                  <c:v>33678.4265548752</c:v>
                </c:pt>
                <c:pt idx="2">
                  <c:v>32511.0361121371</c:v>
                </c:pt>
                <c:pt idx="3">
                  <c:v>34279.8202122493</c:v>
                </c:pt>
                <c:pt idx="4">
                  <c:v>34397.395084805</c:v>
                </c:pt>
                <c:pt idx="5">
                  <c:v>34741.597967357</c:v>
                </c:pt>
                <c:pt idx="6">
                  <c:v>35282.0831990517</c:v>
                </c:pt>
                <c:pt idx="7">
                  <c:v>31160.1815524975</c:v>
                </c:pt>
                <c:pt idx="8">
                  <c:v>41685.4924170004</c:v>
                </c:pt>
                <c:pt idx="9">
                  <c:v>40050.8580989134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99221824"/>
        <c:axId val="799220184"/>
      </c:barChart>
      <c:catAx>
        <c:axId val="799221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799220184"/>
        <c:crossesAt val="33392.41"/>
        <c:auto val="1"/>
        <c:lblAlgn val="ctr"/>
        <c:lblOffset val="100"/>
        <c:noMultiLvlLbl val="0"/>
      </c:catAx>
      <c:valAx>
        <c:axId val="799220184"/>
        <c:scaling>
          <c:orientation val="minMax"/>
          <c:max val="42000"/>
          <c:min val="3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9922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ICER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SER_price!$W$4</c:f>
              <c:strCache>
                <c:ptCount val="1"/>
                <c:pt idx="0">
                  <c:v>ICER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SER_price!$V$5:$V$45</c:f>
              <c:numCache>
                <c:formatCode>General</c:formatCode>
                <c:ptCount val="4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</c:numCache>
            </c:numRef>
          </c:cat>
          <c:val>
            <c:numRef>
              <c:f>SER_price!$W$5:$W$45</c:f>
              <c:numCache>
                <c:formatCode>General</c:formatCode>
                <c:ptCount val="41"/>
                <c:pt idx="0">
                  <c:v>8532.57892573982</c:v>
                </c:pt>
                <c:pt idx="1">
                  <c:v>10051.8314353231</c:v>
                </c:pt>
                <c:pt idx="2">
                  <c:v>11571.0839449063</c:v>
                </c:pt>
                <c:pt idx="3">
                  <c:v>13090.3364544895</c:v>
                </c:pt>
                <c:pt idx="4">
                  <c:v>14609.5889640728</c:v>
                </c:pt>
                <c:pt idx="5">
                  <c:v>16128.841473656</c:v>
                </c:pt>
                <c:pt idx="6">
                  <c:v>17648.0939832392</c:v>
                </c:pt>
                <c:pt idx="7">
                  <c:v>19167.3464928225</c:v>
                </c:pt>
                <c:pt idx="8">
                  <c:v>20686.5990024057</c:v>
                </c:pt>
                <c:pt idx="9">
                  <c:v>22205.8515119889</c:v>
                </c:pt>
                <c:pt idx="10">
                  <c:v>23725.1040215722</c:v>
                </c:pt>
                <c:pt idx="11">
                  <c:v>25244.3565311554</c:v>
                </c:pt>
                <c:pt idx="12">
                  <c:v>26763.6090407387</c:v>
                </c:pt>
                <c:pt idx="13">
                  <c:v>28282.8615503219</c:v>
                </c:pt>
                <c:pt idx="14">
                  <c:v>29802.1140599051</c:v>
                </c:pt>
                <c:pt idx="15">
                  <c:v>31321.3665694884</c:v>
                </c:pt>
                <c:pt idx="16">
                  <c:v>32840.6190790715</c:v>
                </c:pt>
                <c:pt idx="17">
                  <c:v>34359.8715886548</c:v>
                </c:pt>
                <c:pt idx="18">
                  <c:v>35879.124098238</c:v>
                </c:pt>
                <c:pt idx="19">
                  <c:v>37398.3766078213</c:v>
                </c:pt>
                <c:pt idx="20">
                  <c:v>38917.6291174045</c:v>
                </c:pt>
                <c:pt idx="21">
                  <c:v>40436.8816269878</c:v>
                </c:pt>
                <c:pt idx="22">
                  <c:v>41956.134136571</c:v>
                </c:pt>
                <c:pt idx="23">
                  <c:v>43475.3866461542</c:v>
                </c:pt>
                <c:pt idx="24">
                  <c:v>44994.6391557375</c:v>
                </c:pt>
                <c:pt idx="25">
                  <c:v>46513.8916653207</c:v>
                </c:pt>
                <c:pt idx="26">
                  <c:v>48033.144174904</c:v>
                </c:pt>
                <c:pt idx="27">
                  <c:v>49552.3966844872</c:v>
                </c:pt>
                <c:pt idx="28">
                  <c:v>51071.6491940704</c:v>
                </c:pt>
                <c:pt idx="29">
                  <c:v>52590.9017036536</c:v>
                </c:pt>
                <c:pt idx="30">
                  <c:v>54110.1542132369</c:v>
                </c:pt>
                <c:pt idx="31">
                  <c:v>55629.4067228202</c:v>
                </c:pt>
                <c:pt idx="32">
                  <c:v>57148.6592324034</c:v>
                </c:pt>
                <c:pt idx="33">
                  <c:v>58667.9117419866</c:v>
                </c:pt>
                <c:pt idx="34">
                  <c:v>60187.1642515698</c:v>
                </c:pt>
                <c:pt idx="35">
                  <c:v>61706.416761153</c:v>
                </c:pt>
                <c:pt idx="36">
                  <c:v>63225.6692707363</c:v>
                </c:pt>
                <c:pt idx="37">
                  <c:v>64744.9217803196</c:v>
                </c:pt>
                <c:pt idx="38">
                  <c:v>66264.1742899028</c:v>
                </c:pt>
                <c:pt idx="39">
                  <c:v>67783.426799486</c:v>
                </c:pt>
                <c:pt idx="40">
                  <c:v>69302.6793090693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SER_price!$Y$4</c:f>
              <c:strCache>
                <c:ptCount val="1"/>
                <c:pt idx="0">
                  <c:v>y1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SER_price!$Y$5:$Y$45</c:f>
              <c:numCache>
                <c:formatCode>General</c:formatCode>
                <c:ptCount val="41"/>
                <c:pt idx="0">
                  <c:v>38184</c:v>
                </c:pt>
                <c:pt idx="1">
                  <c:v>38184</c:v>
                </c:pt>
                <c:pt idx="2">
                  <c:v>38184</c:v>
                </c:pt>
                <c:pt idx="3">
                  <c:v>38184</c:v>
                </c:pt>
                <c:pt idx="4">
                  <c:v>38184</c:v>
                </c:pt>
                <c:pt idx="5">
                  <c:v>38184</c:v>
                </c:pt>
                <c:pt idx="6">
                  <c:v>38184</c:v>
                </c:pt>
                <c:pt idx="7">
                  <c:v>38184</c:v>
                </c:pt>
                <c:pt idx="8">
                  <c:v>38184</c:v>
                </c:pt>
                <c:pt idx="9">
                  <c:v>38184</c:v>
                </c:pt>
                <c:pt idx="10">
                  <c:v>38184</c:v>
                </c:pt>
                <c:pt idx="11">
                  <c:v>38184</c:v>
                </c:pt>
                <c:pt idx="12">
                  <c:v>38184</c:v>
                </c:pt>
                <c:pt idx="13">
                  <c:v>38184</c:v>
                </c:pt>
                <c:pt idx="14">
                  <c:v>38184</c:v>
                </c:pt>
                <c:pt idx="15">
                  <c:v>38184</c:v>
                </c:pt>
                <c:pt idx="16">
                  <c:v>38184</c:v>
                </c:pt>
                <c:pt idx="17">
                  <c:v>38184</c:v>
                </c:pt>
                <c:pt idx="18">
                  <c:v>38184</c:v>
                </c:pt>
                <c:pt idx="19">
                  <c:v>38184</c:v>
                </c:pt>
                <c:pt idx="20">
                  <c:v>38184</c:v>
                </c:pt>
                <c:pt idx="21">
                  <c:v>38184</c:v>
                </c:pt>
                <c:pt idx="22">
                  <c:v>38184</c:v>
                </c:pt>
                <c:pt idx="23">
                  <c:v>38184</c:v>
                </c:pt>
                <c:pt idx="24">
                  <c:v>38184</c:v>
                </c:pt>
                <c:pt idx="25">
                  <c:v>38184</c:v>
                </c:pt>
                <c:pt idx="26">
                  <c:v>38184</c:v>
                </c:pt>
                <c:pt idx="27">
                  <c:v>38184</c:v>
                </c:pt>
                <c:pt idx="28">
                  <c:v>38184</c:v>
                </c:pt>
                <c:pt idx="29">
                  <c:v>38184</c:v>
                </c:pt>
                <c:pt idx="30">
                  <c:v>38184</c:v>
                </c:pt>
                <c:pt idx="31">
                  <c:v>38184</c:v>
                </c:pt>
                <c:pt idx="32">
                  <c:v>38184</c:v>
                </c:pt>
                <c:pt idx="33">
                  <c:v>38184</c:v>
                </c:pt>
                <c:pt idx="34">
                  <c:v>38184</c:v>
                </c:pt>
                <c:pt idx="35">
                  <c:v>38184</c:v>
                </c:pt>
                <c:pt idx="36">
                  <c:v>38184</c:v>
                </c:pt>
                <c:pt idx="37">
                  <c:v>38184</c:v>
                </c:pt>
                <c:pt idx="38">
                  <c:v>38184</c:v>
                </c:pt>
                <c:pt idx="39">
                  <c:v>38184</c:v>
                </c:pt>
                <c:pt idx="40">
                  <c:v>38184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929193080"/>
        <c:axId val="929195960"/>
      </c:lineChart>
      <c:catAx>
        <c:axId val="9291930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9195960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92919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919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CEAC!$B$1</c:f>
              <c:strCache>
                <c:ptCount val="1"/>
                <c:pt idx="0">
                  <c:v>Pla0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CEAC!$B$2:$B$502</c:f>
              <c:numCache>
                <c:formatCode>General</c:formatCode>
                <c:ptCount val="5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0.998</c:v>
                </c:pt>
                <c:pt idx="12">
                  <c:v>0.997</c:v>
                </c:pt>
                <c:pt idx="13">
                  <c:v>0.996</c:v>
                </c:pt>
                <c:pt idx="14">
                  <c:v>0.996</c:v>
                </c:pt>
                <c:pt idx="15">
                  <c:v>0.995</c:v>
                </c:pt>
                <c:pt idx="16">
                  <c:v>0.994</c:v>
                </c:pt>
                <c:pt idx="17">
                  <c:v>0.994</c:v>
                </c:pt>
                <c:pt idx="18">
                  <c:v>0.992</c:v>
                </c:pt>
                <c:pt idx="19">
                  <c:v>0.99</c:v>
                </c:pt>
                <c:pt idx="20">
                  <c:v>0.987</c:v>
                </c:pt>
                <c:pt idx="21">
                  <c:v>0.986</c:v>
                </c:pt>
                <c:pt idx="22">
                  <c:v>0.984</c:v>
                </c:pt>
                <c:pt idx="23">
                  <c:v>0.979</c:v>
                </c:pt>
                <c:pt idx="24">
                  <c:v>0.973</c:v>
                </c:pt>
                <c:pt idx="25">
                  <c:v>0.962</c:v>
                </c:pt>
                <c:pt idx="26">
                  <c:v>0.952</c:v>
                </c:pt>
                <c:pt idx="27">
                  <c:v>0.939</c:v>
                </c:pt>
                <c:pt idx="28">
                  <c:v>0.914</c:v>
                </c:pt>
                <c:pt idx="29">
                  <c:v>0.886</c:v>
                </c:pt>
                <c:pt idx="30">
                  <c:v>0.867</c:v>
                </c:pt>
                <c:pt idx="31">
                  <c:v>0.841</c:v>
                </c:pt>
                <c:pt idx="32">
                  <c:v>0.808</c:v>
                </c:pt>
                <c:pt idx="33">
                  <c:v>0.781</c:v>
                </c:pt>
                <c:pt idx="34">
                  <c:v>0.74</c:v>
                </c:pt>
                <c:pt idx="35">
                  <c:v>0.703</c:v>
                </c:pt>
                <c:pt idx="36">
                  <c:v>0.68</c:v>
                </c:pt>
                <c:pt idx="37">
                  <c:v>0.649</c:v>
                </c:pt>
                <c:pt idx="38">
                  <c:v>0.613</c:v>
                </c:pt>
                <c:pt idx="39">
                  <c:v>0.579</c:v>
                </c:pt>
                <c:pt idx="40">
                  <c:v>0.548</c:v>
                </c:pt>
                <c:pt idx="41">
                  <c:v>0.519</c:v>
                </c:pt>
                <c:pt idx="42">
                  <c:v>0.481</c:v>
                </c:pt>
                <c:pt idx="43">
                  <c:v>0.458</c:v>
                </c:pt>
                <c:pt idx="44">
                  <c:v>0.429</c:v>
                </c:pt>
                <c:pt idx="45">
                  <c:v>0.41</c:v>
                </c:pt>
                <c:pt idx="46">
                  <c:v>0.383</c:v>
                </c:pt>
                <c:pt idx="47">
                  <c:v>0.359</c:v>
                </c:pt>
                <c:pt idx="48">
                  <c:v>0.333</c:v>
                </c:pt>
                <c:pt idx="49">
                  <c:v>0.313</c:v>
                </c:pt>
                <c:pt idx="50">
                  <c:v>0.295</c:v>
                </c:pt>
                <c:pt idx="51">
                  <c:v>0.275</c:v>
                </c:pt>
                <c:pt idx="52">
                  <c:v>0.262</c:v>
                </c:pt>
                <c:pt idx="53">
                  <c:v>0.248</c:v>
                </c:pt>
                <c:pt idx="54">
                  <c:v>0.226</c:v>
                </c:pt>
                <c:pt idx="55">
                  <c:v>0.212</c:v>
                </c:pt>
                <c:pt idx="56">
                  <c:v>0.195</c:v>
                </c:pt>
                <c:pt idx="57">
                  <c:v>0.182</c:v>
                </c:pt>
                <c:pt idx="58">
                  <c:v>0.173</c:v>
                </c:pt>
                <c:pt idx="59">
                  <c:v>0.163</c:v>
                </c:pt>
                <c:pt idx="60">
                  <c:v>0.152</c:v>
                </c:pt>
                <c:pt idx="61">
                  <c:v>0.148</c:v>
                </c:pt>
                <c:pt idx="62">
                  <c:v>0.139</c:v>
                </c:pt>
                <c:pt idx="63">
                  <c:v>0.135</c:v>
                </c:pt>
                <c:pt idx="64">
                  <c:v>0.121</c:v>
                </c:pt>
                <c:pt idx="65">
                  <c:v>0.116</c:v>
                </c:pt>
                <c:pt idx="66">
                  <c:v>0.11</c:v>
                </c:pt>
                <c:pt idx="67">
                  <c:v>0.105</c:v>
                </c:pt>
                <c:pt idx="68">
                  <c:v>0.099</c:v>
                </c:pt>
                <c:pt idx="69">
                  <c:v>0.096</c:v>
                </c:pt>
                <c:pt idx="70">
                  <c:v>0.091</c:v>
                </c:pt>
                <c:pt idx="71">
                  <c:v>0.083</c:v>
                </c:pt>
                <c:pt idx="72">
                  <c:v>0.08</c:v>
                </c:pt>
                <c:pt idx="73">
                  <c:v>0.076</c:v>
                </c:pt>
                <c:pt idx="74">
                  <c:v>0.073</c:v>
                </c:pt>
                <c:pt idx="75">
                  <c:v>0.071</c:v>
                </c:pt>
                <c:pt idx="76">
                  <c:v>0.064</c:v>
                </c:pt>
                <c:pt idx="77">
                  <c:v>0.057</c:v>
                </c:pt>
                <c:pt idx="78">
                  <c:v>0.052</c:v>
                </c:pt>
                <c:pt idx="79">
                  <c:v>0.051</c:v>
                </c:pt>
                <c:pt idx="80">
                  <c:v>0.048</c:v>
                </c:pt>
                <c:pt idx="81">
                  <c:v>0.047</c:v>
                </c:pt>
                <c:pt idx="82">
                  <c:v>0.04</c:v>
                </c:pt>
                <c:pt idx="83">
                  <c:v>0.037</c:v>
                </c:pt>
                <c:pt idx="84">
                  <c:v>0.033</c:v>
                </c:pt>
                <c:pt idx="85">
                  <c:v>0.029</c:v>
                </c:pt>
                <c:pt idx="86">
                  <c:v>0.028</c:v>
                </c:pt>
                <c:pt idx="87">
                  <c:v>0.026</c:v>
                </c:pt>
                <c:pt idx="88">
                  <c:v>0.024</c:v>
                </c:pt>
                <c:pt idx="89">
                  <c:v>0.022</c:v>
                </c:pt>
                <c:pt idx="90">
                  <c:v>0.02</c:v>
                </c:pt>
                <c:pt idx="91">
                  <c:v>0.018</c:v>
                </c:pt>
                <c:pt idx="92">
                  <c:v>0.017</c:v>
                </c:pt>
                <c:pt idx="93">
                  <c:v>0.015</c:v>
                </c:pt>
                <c:pt idx="94">
                  <c:v>0.011</c:v>
                </c:pt>
                <c:pt idx="95">
                  <c:v>0.01</c:v>
                </c:pt>
                <c:pt idx="96">
                  <c:v>0.01</c:v>
                </c:pt>
                <c:pt idx="97">
                  <c:v>0.008</c:v>
                </c:pt>
                <c:pt idx="98">
                  <c:v>0.007</c:v>
                </c:pt>
                <c:pt idx="99">
                  <c:v>0.007</c:v>
                </c:pt>
                <c:pt idx="100">
                  <c:v>0.006</c:v>
                </c:pt>
                <c:pt idx="101">
                  <c:v>0.006</c:v>
                </c:pt>
                <c:pt idx="102">
                  <c:v>0.006</c:v>
                </c:pt>
                <c:pt idx="103">
                  <c:v>0.006</c:v>
                </c:pt>
                <c:pt idx="104">
                  <c:v>0.006</c:v>
                </c:pt>
                <c:pt idx="105">
                  <c:v>0.006</c:v>
                </c:pt>
                <c:pt idx="106">
                  <c:v>0.006</c:v>
                </c:pt>
                <c:pt idx="107">
                  <c:v>0.006</c:v>
                </c:pt>
                <c:pt idx="108">
                  <c:v>0.006</c:v>
                </c:pt>
                <c:pt idx="109">
                  <c:v>0.006</c:v>
                </c:pt>
                <c:pt idx="110">
                  <c:v>0.006</c:v>
                </c:pt>
                <c:pt idx="111">
                  <c:v>0.006</c:v>
                </c:pt>
                <c:pt idx="112">
                  <c:v>0.005</c:v>
                </c:pt>
                <c:pt idx="113">
                  <c:v>0.004</c:v>
                </c:pt>
                <c:pt idx="114">
                  <c:v>0.004</c:v>
                </c:pt>
                <c:pt idx="115">
                  <c:v>0.003</c:v>
                </c:pt>
                <c:pt idx="116">
                  <c:v>0.003</c:v>
                </c:pt>
                <c:pt idx="117">
                  <c:v>0.003</c:v>
                </c:pt>
                <c:pt idx="118">
                  <c:v>0.003</c:v>
                </c:pt>
                <c:pt idx="119">
                  <c:v>0.003</c:v>
                </c:pt>
                <c:pt idx="120">
                  <c:v>0.003</c:v>
                </c:pt>
                <c:pt idx="121">
                  <c:v>0.002</c:v>
                </c:pt>
                <c:pt idx="122">
                  <c:v>0.002</c:v>
                </c:pt>
                <c:pt idx="123">
                  <c:v>0.002</c:v>
                </c:pt>
                <c:pt idx="124">
                  <c:v>0.002</c:v>
                </c:pt>
                <c:pt idx="125">
                  <c:v>0.002</c:v>
                </c:pt>
                <c:pt idx="126">
                  <c:v>0.002</c:v>
                </c:pt>
                <c:pt idx="127">
                  <c:v>0.002</c:v>
                </c:pt>
                <c:pt idx="128">
                  <c:v>0.002</c:v>
                </c:pt>
                <c:pt idx="129">
                  <c:v>0.002</c:v>
                </c:pt>
                <c:pt idx="130">
                  <c:v>0.001</c:v>
                </c:pt>
                <c:pt idx="131">
                  <c:v>0.001</c:v>
                </c:pt>
                <c:pt idx="132">
                  <c:v>0.001</c:v>
                </c:pt>
                <c:pt idx="133">
                  <c:v>0.001</c:v>
                </c:pt>
                <c:pt idx="134">
                  <c:v>0.001</c:v>
                </c:pt>
                <c:pt idx="135">
                  <c:v>0.001</c:v>
                </c:pt>
                <c:pt idx="136">
                  <c:v>0.001</c:v>
                </c:pt>
                <c:pt idx="137">
                  <c:v>0.001</c:v>
                </c:pt>
                <c:pt idx="138">
                  <c:v>0.001</c:v>
                </c:pt>
                <c:pt idx="139">
                  <c:v>0.001</c:v>
                </c:pt>
                <c:pt idx="140">
                  <c:v>0.001</c:v>
                </c:pt>
                <c:pt idx="141">
                  <c:v>0.001</c:v>
                </c:pt>
                <c:pt idx="142">
                  <c:v>0.001</c:v>
                </c:pt>
                <c:pt idx="143">
                  <c:v>0.001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CEAC!$C$1</c:f>
              <c:strCache>
                <c:ptCount val="1"/>
                <c:pt idx="0">
                  <c:v>Ser0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CEAC!$C$2:$C$502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0.001</c:v>
                </c:pt>
                <c:pt idx="9">
                  <c:v>0.001</c:v>
                </c:pt>
                <c:pt idx="10">
                  <c:v>0.001</c:v>
                </c:pt>
                <c:pt idx="11">
                  <c:v>0.002</c:v>
                </c:pt>
                <c:pt idx="12">
                  <c:v>0.003</c:v>
                </c:pt>
                <c:pt idx="13">
                  <c:v>0.004</c:v>
                </c:pt>
                <c:pt idx="14">
                  <c:v>0.004</c:v>
                </c:pt>
                <c:pt idx="15">
                  <c:v>0.005</c:v>
                </c:pt>
                <c:pt idx="16">
                  <c:v>0.006</c:v>
                </c:pt>
                <c:pt idx="17">
                  <c:v>0.006</c:v>
                </c:pt>
                <c:pt idx="18">
                  <c:v>0.008</c:v>
                </c:pt>
                <c:pt idx="19">
                  <c:v>0.01</c:v>
                </c:pt>
                <c:pt idx="20">
                  <c:v>0.013</c:v>
                </c:pt>
                <c:pt idx="21">
                  <c:v>0.014</c:v>
                </c:pt>
                <c:pt idx="22">
                  <c:v>0.016</c:v>
                </c:pt>
                <c:pt idx="23">
                  <c:v>0.021</c:v>
                </c:pt>
                <c:pt idx="24">
                  <c:v>0.027</c:v>
                </c:pt>
                <c:pt idx="25">
                  <c:v>0.038</c:v>
                </c:pt>
                <c:pt idx="26">
                  <c:v>0.048</c:v>
                </c:pt>
                <c:pt idx="27">
                  <c:v>0.061</c:v>
                </c:pt>
                <c:pt idx="28">
                  <c:v>0.086</c:v>
                </c:pt>
                <c:pt idx="29">
                  <c:v>0.114</c:v>
                </c:pt>
                <c:pt idx="30">
                  <c:v>0.133</c:v>
                </c:pt>
                <c:pt idx="31">
                  <c:v>0.159</c:v>
                </c:pt>
                <c:pt idx="32">
                  <c:v>0.192</c:v>
                </c:pt>
                <c:pt idx="33">
                  <c:v>0.219</c:v>
                </c:pt>
                <c:pt idx="34">
                  <c:v>0.26</c:v>
                </c:pt>
                <c:pt idx="35">
                  <c:v>0.297</c:v>
                </c:pt>
                <c:pt idx="36">
                  <c:v>0.32</c:v>
                </c:pt>
                <c:pt idx="37">
                  <c:v>0.351</c:v>
                </c:pt>
                <c:pt idx="38">
                  <c:v>0.387</c:v>
                </c:pt>
                <c:pt idx="39">
                  <c:v>0.421</c:v>
                </c:pt>
                <c:pt idx="40">
                  <c:v>0.452</c:v>
                </c:pt>
                <c:pt idx="41">
                  <c:v>0.481</c:v>
                </c:pt>
                <c:pt idx="42">
                  <c:v>0.519</c:v>
                </c:pt>
                <c:pt idx="43">
                  <c:v>0.542</c:v>
                </c:pt>
                <c:pt idx="44">
                  <c:v>0.571</c:v>
                </c:pt>
                <c:pt idx="45">
                  <c:v>0.59</c:v>
                </c:pt>
                <c:pt idx="46">
                  <c:v>0.617</c:v>
                </c:pt>
                <c:pt idx="47">
                  <c:v>0.641</c:v>
                </c:pt>
                <c:pt idx="48">
                  <c:v>0.667</c:v>
                </c:pt>
                <c:pt idx="49">
                  <c:v>0.687</c:v>
                </c:pt>
                <c:pt idx="50">
                  <c:v>0.705</c:v>
                </c:pt>
                <c:pt idx="51">
                  <c:v>0.725</c:v>
                </c:pt>
                <c:pt idx="52">
                  <c:v>0.738</c:v>
                </c:pt>
                <c:pt idx="53">
                  <c:v>0.752</c:v>
                </c:pt>
                <c:pt idx="54">
                  <c:v>0.774</c:v>
                </c:pt>
                <c:pt idx="55">
                  <c:v>0.788</c:v>
                </c:pt>
                <c:pt idx="56">
                  <c:v>0.805</c:v>
                </c:pt>
                <c:pt idx="57">
                  <c:v>0.818</c:v>
                </c:pt>
                <c:pt idx="58">
                  <c:v>0.827</c:v>
                </c:pt>
                <c:pt idx="59">
                  <c:v>0.837</c:v>
                </c:pt>
                <c:pt idx="60">
                  <c:v>0.848</c:v>
                </c:pt>
                <c:pt idx="61">
                  <c:v>0.852</c:v>
                </c:pt>
                <c:pt idx="62">
                  <c:v>0.861</c:v>
                </c:pt>
                <c:pt idx="63">
                  <c:v>0.865</c:v>
                </c:pt>
                <c:pt idx="64">
                  <c:v>0.879</c:v>
                </c:pt>
                <c:pt idx="65">
                  <c:v>0.884</c:v>
                </c:pt>
                <c:pt idx="66">
                  <c:v>0.89</c:v>
                </c:pt>
                <c:pt idx="67">
                  <c:v>0.895</c:v>
                </c:pt>
                <c:pt idx="68">
                  <c:v>0.901</c:v>
                </c:pt>
                <c:pt idx="69">
                  <c:v>0.904</c:v>
                </c:pt>
                <c:pt idx="70">
                  <c:v>0.909</c:v>
                </c:pt>
                <c:pt idx="71">
                  <c:v>0.917</c:v>
                </c:pt>
                <c:pt idx="72">
                  <c:v>0.92</c:v>
                </c:pt>
                <c:pt idx="73">
                  <c:v>0.924</c:v>
                </c:pt>
                <c:pt idx="74">
                  <c:v>0.927</c:v>
                </c:pt>
                <c:pt idx="75">
                  <c:v>0.929</c:v>
                </c:pt>
                <c:pt idx="76">
                  <c:v>0.936</c:v>
                </c:pt>
                <c:pt idx="77">
                  <c:v>0.943</c:v>
                </c:pt>
                <c:pt idx="78">
                  <c:v>0.948</c:v>
                </c:pt>
                <c:pt idx="79">
                  <c:v>0.949</c:v>
                </c:pt>
                <c:pt idx="80">
                  <c:v>0.952</c:v>
                </c:pt>
                <c:pt idx="81">
                  <c:v>0.953</c:v>
                </c:pt>
                <c:pt idx="82">
                  <c:v>0.96</c:v>
                </c:pt>
                <c:pt idx="83">
                  <c:v>0.963</c:v>
                </c:pt>
                <c:pt idx="84">
                  <c:v>0.967</c:v>
                </c:pt>
                <c:pt idx="85">
                  <c:v>0.971</c:v>
                </c:pt>
                <c:pt idx="86">
                  <c:v>0.972</c:v>
                </c:pt>
                <c:pt idx="87">
                  <c:v>0.974</c:v>
                </c:pt>
                <c:pt idx="88">
                  <c:v>0.976</c:v>
                </c:pt>
                <c:pt idx="89">
                  <c:v>0.978</c:v>
                </c:pt>
                <c:pt idx="90">
                  <c:v>0.98</c:v>
                </c:pt>
                <c:pt idx="91">
                  <c:v>0.982</c:v>
                </c:pt>
                <c:pt idx="92">
                  <c:v>0.983</c:v>
                </c:pt>
                <c:pt idx="93">
                  <c:v>0.985</c:v>
                </c:pt>
                <c:pt idx="94">
                  <c:v>0.989</c:v>
                </c:pt>
                <c:pt idx="95">
                  <c:v>0.99</c:v>
                </c:pt>
                <c:pt idx="96">
                  <c:v>0.99</c:v>
                </c:pt>
                <c:pt idx="97">
                  <c:v>0.992</c:v>
                </c:pt>
                <c:pt idx="98">
                  <c:v>0.993</c:v>
                </c:pt>
                <c:pt idx="99">
                  <c:v>0.993</c:v>
                </c:pt>
                <c:pt idx="100">
                  <c:v>0.994</c:v>
                </c:pt>
                <c:pt idx="101">
                  <c:v>0.994</c:v>
                </c:pt>
                <c:pt idx="102">
                  <c:v>0.994</c:v>
                </c:pt>
                <c:pt idx="103">
                  <c:v>0.994</c:v>
                </c:pt>
                <c:pt idx="104">
                  <c:v>0.994</c:v>
                </c:pt>
                <c:pt idx="105">
                  <c:v>0.994</c:v>
                </c:pt>
                <c:pt idx="106">
                  <c:v>0.994</c:v>
                </c:pt>
                <c:pt idx="107">
                  <c:v>0.994</c:v>
                </c:pt>
                <c:pt idx="108">
                  <c:v>0.994</c:v>
                </c:pt>
                <c:pt idx="109">
                  <c:v>0.994</c:v>
                </c:pt>
                <c:pt idx="110">
                  <c:v>0.994</c:v>
                </c:pt>
                <c:pt idx="111">
                  <c:v>0.994</c:v>
                </c:pt>
                <c:pt idx="112">
                  <c:v>0.995</c:v>
                </c:pt>
                <c:pt idx="113">
                  <c:v>0.996</c:v>
                </c:pt>
                <c:pt idx="114">
                  <c:v>0.996</c:v>
                </c:pt>
                <c:pt idx="115">
                  <c:v>0.997</c:v>
                </c:pt>
                <c:pt idx="116">
                  <c:v>0.997</c:v>
                </c:pt>
                <c:pt idx="117">
                  <c:v>0.997</c:v>
                </c:pt>
                <c:pt idx="118">
                  <c:v>0.997</c:v>
                </c:pt>
                <c:pt idx="119">
                  <c:v>0.997</c:v>
                </c:pt>
                <c:pt idx="120">
                  <c:v>0.997</c:v>
                </c:pt>
                <c:pt idx="121">
                  <c:v>0.998</c:v>
                </c:pt>
                <c:pt idx="122">
                  <c:v>0.998</c:v>
                </c:pt>
                <c:pt idx="123">
                  <c:v>0.998</c:v>
                </c:pt>
                <c:pt idx="124">
                  <c:v>0.998</c:v>
                </c:pt>
                <c:pt idx="125">
                  <c:v>0.998</c:v>
                </c:pt>
                <c:pt idx="126">
                  <c:v>0.998</c:v>
                </c:pt>
                <c:pt idx="127">
                  <c:v>0.998</c:v>
                </c:pt>
                <c:pt idx="128">
                  <c:v>0.998</c:v>
                </c:pt>
                <c:pt idx="129">
                  <c:v>0.998</c:v>
                </c:pt>
                <c:pt idx="130">
                  <c:v>0.999</c:v>
                </c:pt>
                <c:pt idx="131">
                  <c:v>0.999</c:v>
                </c:pt>
                <c:pt idx="132">
                  <c:v>0.999</c:v>
                </c:pt>
                <c:pt idx="133">
                  <c:v>0.999</c:v>
                </c:pt>
                <c:pt idx="134">
                  <c:v>0.999</c:v>
                </c:pt>
                <c:pt idx="135">
                  <c:v>0.999</c:v>
                </c:pt>
                <c:pt idx="136">
                  <c:v>0.999</c:v>
                </c:pt>
                <c:pt idx="137">
                  <c:v>0.999</c:v>
                </c:pt>
                <c:pt idx="138">
                  <c:v>0.999</c:v>
                </c:pt>
                <c:pt idx="139">
                  <c:v>0.999</c:v>
                </c:pt>
                <c:pt idx="140">
                  <c:v>0.999</c:v>
                </c:pt>
                <c:pt idx="141">
                  <c:v>0.999</c:v>
                </c:pt>
                <c:pt idx="142">
                  <c:v>0.999</c:v>
                </c:pt>
                <c:pt idx="143">
                  <c:v>0.999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CEAC!$D$1</c:f>
              <c:strCache>
                <c:ptCount val="1"/>
                <c:pt idx="0">
                  <c:v>Pla1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CEAC!$D$2:$D$502</c:f>
              <c:numCache>
                <c:formatCode>General</c:formatCode>
                <c:ptCount val="5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0.999</c:v>
                </c:pt>
                <c:pt idx="54">
                  <c:v>0.999</c:v>
                </c:pt>
                <c:pt idx="55">
                  <c:v>0.998</c:v>
                </c:pt>
                <c:pt idx="56">
                  <c:v>0.998</c:v>
                </c:pt>
                <c:pt idx="57">
                  <c:v>0.997</c:v>
                </c:pt>
                <c:pt idx="58">
                  <c:v>0.995</c:v>
                </c:pt>
                <c:pt idx="59">
                  <c:v>0.99</c:v>
                </c:pt>
                <c:pt idx="60">
                  <c:v>0.988</c:v>
                </c:pt>
                <c:pt idx="61">
                  <c:v>0.983</c:v>
                </c:pt>
                <c:pt idx="62">
                  <c:v>0.978</c:v>
                </c:pt>
                <c:pt idx="63">
                  <c:v>0.975</c:v>
                </c:pt>
                <c:pt idx="64">
                  <c:v>0.966</c:v>
                </c:pt>
                <c:pt idx="65">
                  <c:v>0.95</c:v>
                </c:pt>
                <c:pt idx="66">
                  <c:v>0.937</c:v>
                </c:pt>
                <c:pt idx="67">
                  <c:v>0.928</c:v>
                </c:pt>
                <c:pt idx="68">
                  <c:v>0.914</c:v>
                </c:pt>
                <c:pt idx="69">
                  <c:v>0.899</c:v>
                </c:pt>
                <c:pt idx="70">
                  <c:v>0.88</c:v>
                </c:pt>
                <c:pt idx="71">
                  <c:v>0.846</c:v>
                </c:pt>
                <c:pt idx="72">
                  <c:v>0.83</c:v>
                </c:pt>
                <c:pt idx="73">
                  <c:v>0.812</c:v>
                </c:pt>
                <c:pt idx="74">
                  <c:v>0.795</c:v>
                </c:pt>
                <c:pt idx="75">
                  <c:v>0.78</c:v>
                </c:pt>
                <c:pt idx="76">
                  <c:v>0.76</c:v>
                </c:pt>
                <c:pt idx="77">
                  <c:v>0.738</c:v>
                </c:pt>
                <c:pt idx="78">
                  <c:v>0.702</c:v>
                </c:pt>
                <c:pt idx="79">
                  <c:v>0.666</c:v>
                </c:pt>
                <c:pt idx="80">
                  <c:v>0.637</c:v>
                </c:pt>
                <c:pt idx="81">
                  <c:v>0.611</c:v>
                </c:pt>
                <c:pt idx="82">
                  <c:v>0.583</c:v>
                </c:pt>
                <c:pt idx="83">
                  <c:v>0.558</c:v>
                </c:pt>
                <c:pt idx="84">
                  <c:v>0.535</c:v>
                </c:pt>
                <c:pt idx="85">
                  <c:v>0.503</c:v>
                </c:pt>
                <c:pt idx="86">
                  <c:v>0.472</c:v>
                </c:pt>
                <c:pt idx="87">
                  <c:v>0.439</c:v>
                </c:pt>
                <c:pt idx="88">
                  <c:v>0.422</c:v>
                </c:pt>
                <c:pt idx="89">
                  <c:v>0.402</c:v>
                </c:pt>
                <c:pt idx="90">
                  <c:v>0.381</c:v>
                </c:pt>
                <c:pt idx="91">
                  <c:v>0.354</c:v>
                </c:pt>
                <c:pt idx="92">
                  <c:v>0.333</c:v>
                </c:pt>
                <c:pt idx="93">
                  <c:v>0.319</c:v>
                </c:pt>
                <c:pt idx="94">
                  <c:v>0.293</c:v>
                </c:pt>
                <c:pt idx="95">
                  <c:v>0.276</c:v>
                </c:pt>
                <c:pt idx="96">
                  <c:v>0.263</c:v>
                </c:pt>
                <c:pt idx="97">
                  <c:v>0.248</c:v>
                </c:pt>
                <c:pt idx="98">
                  <c:v>0.23</c:v>
                </c:pt>
                <c:pt idx="99">
                  <c:v>0.217</c:v>
                </c:pt>
                <c:pt idx="100">
                  <c:v>0.204</c:v>
                </c:pt>
                <c:pt idx="101">
                  <c:v>0.185</c:v>
                </c:pt>
                <c:pt idx="102">
                  <c:v>0.178</c:v>
                </c:pt>
                <c:pt idx="103">
                  <c:v>0.172</c:v>
                </c:pt>
                <c:pt idx="104">
                  <c:v>0.155</c:v>
                </c:pt>
                <c:pt idx="105">
                  <c:v>0.148</c:v>
                </c:pt>
                <c:pt idx="106">
                  <c:v>0.141</c:v>
                </c:pt>
                <c:pt idx="107">
                  <c:v>0.131</c:v>
                </c:pt>
                <c:pt idx="108">
                  <c:v>0.122</c:v>
                </c:pt>
                <c:pt idx="109">
                  <c:v>0.111</c:v>
                </c:pt>
                <c:pt idx="110">
                  <c:v>0.106</c:v>
                </c:pt>
                <c:pt idx="111">
                  <c:v>0.097</c:v>
                </c:pt>
                <c:pt idx="112">
                  <c:v>0.087</c:v>
                </c:pt>
                <c:pt idx="113">
                  <c:v>0.078</c:v>
                </c:pt>
                <c:pt idx="114">
                  <c:v>0.068</c:v>
                </c:pt>
                <c:pt idx="115">
                  <c:v>0.065</c:v>
                </c:pt>
                <c:pt idx="116">
                  <c:v>0.06</c:v>
                </c:pt>
                <c:pt idx="117">
                  <c:v>0.052</c:v>
                </c:pt>
                <c:pt idx="118">
                  <c:v>0.048</c:v>
                </c:pt>
                <c:pt idx="119">
                  <c:v>0.044</c:v>
                </c:pt>
                <c:pt idx="120">
                  <c:v>0.041</c:v>
                </c:pt>
                <c:pt idx="121">
                  <c:v>0.036</c:v>
                </c:pt>
                <c:pt idx="122">
                  <c:v>0.034</c:v>
                </c:pt>
                <c:pt idx="123">
                  <c:v>0.031</c:v>
                </c:pt>
                <c:pt idx="124">
                  <c:v>0.03</c:v>
                </c:pt>
                <c:pt idx="125">
                  <c:v>0.03</c:v>
                </c:pt>
                <c:pt idx="126">
                  <c:v>0.029</c:v>
                </c:pt>
                <c:pt idx="127">
                  <c:v>0.028</c:v>
                </c:pt>
                <c:pt idx="128">
                  <c:v>0.028</c:v>
                </c:pt>
                <c:pt idx="129">
                  <c:v>0.027</c:v>
                </c:pt>
                <c:pt idx="130">
                  <c:v>0.025</c:v>
                </c:pt>
                <c:pt idx="131">
                  <c:v>0.024</c:v>
                </c:pt>
                <c:pt idx="132">
                  <c:v>0.024</c:v>
                </c:pt>
                <c:pt idx="133">
                  <c:v>0.023</c:v>
                </c:pt>
                <c:pt idx="134">
                  <c:v>0.023</c:v>
                </c:pt>
                <c:pt idx="135">
                  <c:v>0.021</c:v>
                </c:pt>
                <c:pt idx="136">
                  <c:v>0.019</c:v>
                </c:pt>
                <c:pt idx="137">
                  <c:v>0.018</c:v>
                </c:pt>
                <c:pt idx="138">
                  <c:v>0.016</c:v>
                </c:pt>
                <c:pt idx="139">
                  <c:v>0.016</c:v>
                </c:pt>
                <c:pt idx="140">
                  <c:v>0.016</c:v>
                </c:pt>
                <c:pt idx="141">
                  <c:v>0.014</c:v>
                </c:pt>
                <c:pt idx="142">
                  <c:v>0.014</c:v>
                </c:pt>
                <c:pt idx="143">
                  <c:v>0.013</c:v>
                </c:pt>
                <c:pt idx="144">
                  <c:v>0.012</c:v>
                </c:pt>
                <c:pt idx="145">
                  <c:v>0.012</c:v>
                </c:pt>
                <c:pt idx="146">
                  <c:v>0.011</c:v>
                </c:pt>
                <c:pt idx="147">
                  <c:v>0.01</c:v>
                </c:pt>
                <c:pt idx="148">
                  <c:v>0.01</c:v>
                </c:pt>
                <c:pt idx="149">
                  <c:v>0.01</c:v>
                </c:pt>
                <c:pt idx="150">
                  <c:v>0.009</c:v>
                </c:pt>
                <c:pt idx="151">
                  <c:v>0.009</c:v>
                </c:pt>
                <c:pt idx="152">
                  <c:v>0.008</c:v>
                </c:pt>
                <c:pt idx="153">
                  <c:v>0.007</c:v>
                </c:pt>
                <c:pt idx="154">
                  <c:v>0.007</c:v>
                </c:pt>
                <c:pt idx="155">
                  <c:v>0.006</c:v>
                </c:pt>
                <c:pt idx="156">
                  <c:v>0.006</c:v>
                </c:pt>
                <c:pt idx="157">
                  <c:v>0.005</c:v>
                </c:pt>
                <c:pt idx="158">
                  <c:v>0.005</c:v>
                </c:pt>
                <c:pt idx="159">
                  <c:v>0.005</c:v>
                </c:pt>
                <c:pt idx="160">
                  <c:v>0.005</c:v>
                </c:pt>
                <c:pt idx="161">
                  <c:v>0.005</c:v>
                </c:pt>
                <c:pt idx="162">
                  <c:v>0.003</c:v>
                </c:pt>
                <c:pt idx="163">
                  <c:v>0.003</c:v>
                </c:pt>
                <c:pt idx="164">
                  <c:v>0.003</c:v>
                </c:pt>
                <c:pt idx="165">
                  <c:v>0.003</c:v>
                </c:pt>
                <c:pt idx="166">
                  <c:v>0.003</c:v>
                </c:pt>
                <c:pt idx="167">
                  <c:v>0.003</c:v>
                </c:pt>
                <c:pt idx="168">
                  <c:v>0.003</c:v>
                </c:pt>
                <c:pt idx="169">
                  <c:v>0.003</c:v>
                </c:pt>
                <c:pt idx="170">
                  <c:v>0.003</c:v>
                </c:pt>
                <c:pt idx="171">
                  <c:v>0.002</c:v>
                </c:pt>
                <c:pt idx="172">
                  <c:v>0.002</c:v>
                </c:pt>
                <c:pt idx="173">
                  <c:v>0.002</c:v>
                </c:pt>
                <c:pt idx="174">
                  <c:v>0.002</c:v>
                </c:pt>
                <c:pt idx="175">
                  <c:v>0.002</c:v>
                </c:pt>
                <c:pt idx="176">
                  <c:v>0.002</c:v>
                </c:pt>
                <c:pt idx="177">
                  <c:v>0.002</c:v>
                </c:pt>
                <c:pt idx="178">
                  <c:v>0.002</c:v>
                </c:pt>
                <c:pt idx="179">
                  <c:v>0.002</c:v>
                </c:pt>
                <c:pt idx="180">
                  <c:v>0.002</c:v>
                </c:pt>
                <c:pt idx="181">
                  <c:v>0.002</c:v>
                </c:pt>
                <c:pt idx="182">
                  <c:v>0.002</c:v>
                </c:pt>
                <c:pt idx="183">
                  <c:v>0.002</c:v>
                </c:pt>
                <c:pt idx="184">
                  <c:v>0.002</c:v>
                </c:pt>
                <c:pt idx="185">
                  <c:v>0.002</c:v>
                </c:pt>
                <c:pt idx="186">
                  <c:v>0.002</c:v>
                </c:pt>
                <c:pt idx="187">
                  <c:v>0.002</c:v>
                </c:pt>
                <c:pt idx="188">
                  <c:v>0.002</c:v>
                </c:pt>
                <c:pt idx="189">
                  <c:v>0.002</c:v>
                </c:pt>
                <c:pt idx="190">
                  <c:v>0.002</c:v>
                </c:pt>
                <c:pt idx="191">
                  <c:v>0.002</c:v>
                </c:pt>
                <c:pt idx="192">
                  <c:v>0.002</c:v>
                </c:pt>
                <c:pt idx="193">
                  <c:v>0.002</c:v>
                </c:pt>
                <c:pt idx="194">
                  <c:v>0.001</c:v>
                </c:pt>
                <c:pt idx="195">
                  <c:v>0.001</c:v>
                </c:pt>
                <c:pt idx="196">
                  <c:v>0.001</c:v>
                </c:pt>
                <c:pt idx="197">
                  <c:v>0.001</c:v>
                </c:pt>
                <c:pt idx="198">
                  <c:v>0.001</c:v>
                </c:pt>
                <c:pt idx="199">
                  <c:v>0.001</c:v>
                </c:pt>
                <c:pt idx="200">
                  <c:v>0.001</c:v>
                </c:pt>
                <c:pt idx="201">
                  <c:v>0.001</c:v>
                </c:pt>
                <c:pt idx="202">
                  <c:v>0.001</c:v>
                </c:pt>
                <c:pt idx="203">
                  <c:v>0.001</c:v>
                </c:pt>
                <c:pt idx="204">
                  <c:v>0.001</c:v>
                </c:pt>
                <c:pt idx="205">
                  <c:v>0.001</c:v>
                </c:pt>
                <c:pt idx="206">
                  <c:v>0.001</c:v>
                </c:pt>
                <c:pt idx="207">
                  <c:v>0.001</c:v>
                </c:pt>
                <c:pt idx="208">
                  <c:v>0.001</c:v>
                </c:pt>
                <c:pt idx="209">
                  <c:v>0.001</c:v>
                </c:pt>
                <c:pt idx="210">
                  <c:v>0.001</c:v>
                </c:pt>
                <c:pt idx="211">
                  <c:v>0.001</c:v>
                </c:pt>
                <c:pt idx="212">
                  <c:v>0.001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CEAC!$E$1</c:f>
              <c:strCache>
                <c:ptCount val="1"/>
                <c:pt idx="0">
                  <c:v>Ser1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CEAC!$E$2:$E$502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0.001</c:v>
                </c:pt>
                <c:pt idx="54">
                  <c:v>0.001</c:v>
                </c:pt>
                <c:pt idx="55">
                  <c:v>0.002</c:v>
                </c:pt>
                <c:pt idx="56">
                  <c:v>0.002</c:v>
                </c:pt>
                <c:pt idx="57">
                  <c:v>0.003</c:v>
                </c:pt>
                <c:pt idx="58">
                  <c:v>0.005</c:v>
                </c:pt>
                <c:pt idx="59">
                  <c:v>0.01</c:v>
                </c:pt>
                <c:pt idx="60">
                  <c:v>0.012</c:v>
                </c:pt>
                <c:pt idx="61">
                  <c:v>0.017</c:v>
                </c:pt>
                <c:pt idx="62">
                  <c:v>0.022</c:v>
                </c:pt>
                <c:pt idx="63">
                  <c:v>0.025</c:v>
                </c:pt>
                <c:pt idx="64">
                  <c:v>0.034</c:v>
                </c:pt>
                <c:pt idx="65">
                  <c:v>0.05</c:v>
                </c:pt>
                <c:pt idx="66">
                  <c:v>0.063</c:v>
                </c:pt>
                <c:pt idx="67">
                  <c:v>0.072</c:v>
                </c:pt>
                <c:pt idx="68">
                  <c:v>0.086</c:v>
                </c:pt>
                <c:pt idx="69">
                  <c:v>0.101</c:v>
                </c:pt>
                <c:pt idx="70">
                  <c:v>0.12</c:v>
                </c:pt>
                <c:pt idx="71">
                  <c:v>0.154</c:v>
                </c:pt>
                <c:pt idx="72">
                  <c:v>0.17</c:v>
                </c:pt>
                <c:pt idx="73">
                  <c:v>0.188</c:v>
                </c:pt>
                <c:pt idx="74">
                  <c:v>0.205</c:v>
                </c:pt>
                <c:pt idx="75">
                  <c:v>0.22</c:v>
                </c:pt>
                <c:pt idx="76">
                  <c:v>0.24</c:v>
                </c:pt>
                <c:pt idx="77">
                  <c:v>0.262</c:v>
                </c:pt>
                <c:pt idx="78">
                  <c:v>0.298</c:v>
                </c:pt>
                <c:pt idx="79">
                  <c:v>0.334</c:v>
                </c:pt>
                <c:pt idx="80">
                  <c:v>0.363</c:v>
                </c:pt>
                <c:pt idx="81">
                  <c:v>0.389</c:v>
                </c:pt>
                <c:pt idx="82">
                  <c:v>0.417</c:v>
                </c:pt>
                <c:pt idx="83">
                  <c:v>0.442</c:v>
                </c:pt>
                <c:pt idx="84">
                  <c:v>0.465</c:v>
                </c:pt>
                <c:pt idx="85">
                  <c:v>0.497</c:v>
                </c:pt>
                <c:pt idx="86">
                  <c:v>0.528</c:v>
                </c:pt>
                <c:pt idx="87">
                  <c:v>0.561</c:v>
                </c:pt>
                <c:pt idx="88">
                  <c:v>0.578</c:v>
                </c:pt>
                <c:pt idx="89">
                  <c:v>0.598</c:v>
                </c:pt>
                <c:pt idx="90">
                  <c:v>0.619</c:v>
                </c:pt>
                <c:pt idx="91">
                  <c:v>0.646</c:v>
                </c:pt>
                <c:pt idx="92">
                  <c:v>0.667</c:v>
                </c:pt>
                <c:pt idx="93">
                  <c:v>0.681</c:v>
                </c:pt>
                <c:pt idx="94">
                  <c:v>0.707</c:v>
                </c:pt>
                <c:pt idx="95">
                  <c:v>0.724</c:v>
                </c:pt>
                <c:pt idx="96">
                  <c:v>0.737</c:v>
                </c:pt>
                <c:pt idx="97">
                  <c:v>0.752</c:v>
                </c:pt>
                <c:pt idx="98">
                  <c:v>0.77</c:v>
                </c:pt>
                <c:pt idx="99">
                  <c:v>0.783</c:v>
                </c:pt>
                <c:pt idx="100">
                  <c:v>0.796</c:v>
                </c:pt>
                <c:pt idx="101">
                  <c:v>0.815</c:v>
                </c:pt>
                <c:pt idx="102">
                  <c:v>0.822</c:v>
                </c:pt>
                <c:pt idx="103">
                  <c:v>0.828</c:v>
                </c:pt>
                <c:pt idx="104">
                  <c:v>0.845</c:v>
                </c:pt>
                <c:pt idx="105">
                  <c:v>0.852</c:v>
                </c:pt>
                <c:pt idx="106">
                  <c:v>0.859</c:v>
                </c:pt>
                <c:pt idx="107">
                  <c:v>0.869</c:v>
                </c:pt>
                <c:pt idx="108">
                  <c:v>0.878</c:v>
                </c:pt>
                <c:pt idx="109">
                  <c:v>0.889</c:v>
                </c:pt>
                <c:pt idx="110">
                  <c:v>0.894</c:v>
                </c:pt>
                <c:pt idx="111">
                  <c:v>0.903</c:v>
                </c:pt>
                <c:pt idx="112">
                  <c:v>0.913</c:v>
                </c:pt>
                <c:pt idx="113">
                  <c:v>0.922</c:v>
                </c:pt>
                <c:pt idx="114">
                  <c:v>0.932</c:v>
                </c:pt>
                <c:pt idx="115">
                  <c:v>0.935</c:v>
                </c:pt>
                <c:pt idx="116">
                  <c:v>0.94</c:v>
                </c:pt>
                <c:pt idx="117">
                  <c:v>0.948</c:v>
                </c:pt>
                <c:pt idx="118">
                  <c:v>0.952</c:v>
                </c:pt>
                <c:pt idx="119">
                  <c:v>0.956</c:v>
                </c:pt>
                <c:pt idx="120">
                  <c:v>0.959</c:v>
                </c:pt>
                <c:pt idx="121">
                  <c:v>0.964</c:v>
                </c:pt>
                <c:pt idx="122">
                  <c:v>0.966</c:v>
                </c:pt>
                <c:pt idx="123">
                  <c:v>0.969</c:v>
                </c:pt>
                <c:pt idx="124">
                  <c:v>0.97</c:v>
                </c:pt>
                <c:pt idx="125">
                  <c:v>0.97</c:v>
                </c:pt>
                <c:pt idx="126">
                  <c:v>0.971</c:v>
                </c:pt>
                <c:pt idx="127">
                  <c:v>0.972</c:v>
                </c:pt>
                <c:pt idx="128">
                  <c:v>0.972</c:v>
                </c:pt>
                <c:pt idx="129">
                  <c:v>0.973</c:v>
                </c:pt>
                <c:pt idx="130">
                  <c:v>0.975</c:v>
                </c:pt>
                <c:pt idx="131">
                  <c:v>0.976</c:v>
                </c:pt>
                <c:pt idx="132">
                  <c:v>0.976</c:v>
                </c:pt>
                <c:pt idx="133">
                  <c:v>0.977</c:v>
                </c:pt>
                <c:pt idx="134">
                  <c:v>0.977</c:v>
                </c:pt>
                <c:pt idx="135">
                  <c:v>0.979</c:v>
                </c:pt>
                <c:pt idx="136">
                  <c:v>0.981</c:v>
                </c:pt>
                <c:pt idx="137">
                  <c:v>0.982</c:v>
                </c:pt>
                <c:pt idx="138">
                  <c:v>0.984</c:v>
                </c:pt>
                <c:pt idx="139">
                  <c:v>0.984</c:v>
                </c:pt>
                <c:pt idx="140">
                  <c:v>0.984</c:v>
                </c:pt>
                <c:pt idx="141">
                  <c:v>0.986</c:v>
                </c:pt>
                <c:pt idx="142">
                  <c:v>0.986</c:v>
                </c:pt>
                <c:pt idx="143">
                  <c:v>0.987</c:v>
                </c:pt>
                <c:pt idx="144">
                  <c:v>0.988</c:v>
                </c:pt>
                <c:pt idx="145">
                  <c:v>0.988</c:v>
                </c:pt>
                <c:pt idx="146">
                  <c:v>0.989</c:v>
                </c:pt>
                <c:pt idx="147">
                  <c:v>0.99</c:v>
                </c:pt>
                <c:pt idx="148">
                  <c:v>0.99</c:v>
                </c:pt>
                <c:pt idx="149">
                  <c:v>0.99</c:v>
                </c:pt>
                <c:pt idx="150">
                  <c:v>0.991</c:v>
                </c:pt>
                <c:pt idx="151">
                  <c:v>0.991</c:v>
                </c:pt>
                <c:pt idx="152">
                  <c:v>0.992</c:v>
                </c:pt>
                <c:pt idx="153">
                  <c:v>0.993</c:v>
                </c:pt>
                <c:pt idx="154">
                  <c:v>0.993</c:v>
                </c:pt>
                <c:pt idx="155">
                  <c:v>0.994</c:v>
                </c:pt>
                <c:pt idx="156">
                  <c:v>0.994</c:v>
                </c:pt>
                <c:pt idx="157">
                  <c:v>0.995</c:v>
                </c:pt>
                <c:pt idx="158">
                  <c:v>0.995</c:v>
                </c:pt>
                <c:pt idx="159">
                  <c:v>0.995</c:v>
                </c:pt>
                <c:pt idx="160">
                  <c:v>0.995</c:v>
                </c:pt>
                <c:pt idx="161">
                  <c:v>0.995</c:v>
                </c:pt>
                <c:pt idx="162">
                  <c:v>0.997</c:v>
                </c:pt>
                <c:pt idx="163">
                  <c:v>0.997</c:v>
                </c:pt>
                <c:pt idx="164">
                  <c:v>0.997</c:v>
                </c:pt>
                <c:pt idx="165">
                  <c:v>0.997</c:v>
                </c:pt>
                <c:pt idx="166">
                  <c:v>0.997</c:v>
                </c:pt>
                <c:pt idx="167">
                  <c:v>0.997</c:v>
                </c:pt>
                <c:pt idx="168">
                  <c:v>0.997</c:v>
                </c:pt>
                <c:pt idx="169">
                  <c:v>0.997</c:v>
                </c:pt>
                <c:pt idx="170">
                  <c:v>0.997</c:v>
                </c:pt>
                <c:pt idx="171">
                  <c:v>0.998</c:v>
                </c:pt>
                <c:pt idx="172">
                  <c:v>0.998</c:v>
                </c:pt>
                <c:pt idx="173">
                  <c:v>0.998</c:v>
                </c:pt>
                <c:pt idx="174">
                  <c:v>0.998</c:v>
                </c:pt>
                <c:pt idx="175">
                  <c:v>0.998</c:v>
                </c:pt>
                <c:pt idx="176">
                  <c:v>0.998</c:v>
                </c:pt>
                <c:pt idx="177">
                  <c:v>0.998</c:v>
                </c:pt>
                <c:pt idx="178">
                  <c:v>0.998</c:v>
                </c:pt>
                <c:pt idx="179">
                  <c:v>0.998</c:v>
                </c:pt>
                <c:pt idx="180">
                  <c:v>0.998</c:v>
                </c:pt>
                <c:pt idx="181">
                  <c:v>0.998</c:v>
                </c:pt>
                <c:pt idx="182">
                  <c:v>0.998</c:v>
                </c:pt>
                <c:pt idx="183">
                  <c:v>0.998</c:v>
                </c:pt>
                <c:pt idx="184">
                  <c:v>0.998</c:v>
                </c:pt>
                <c:pt idx="185">
                  <c:v>0.998</c:v>
                </c:pt>
                <c:pt idx="186">
                  <c:v>0.998</c:v>
                </c:pt>
                <c:pt idx="187">
                  <c:v>0.998</c:v>
                </c:pt>
                <c:pt idx="188">
                  <c:v>0.998</c:v>
                </c:pt>
                <c:pt idx="189">
                  <c:v>0.998</c:v>
                </c:pt>
                <c:pt idx="190">
                  <c:v>0.998</c:v>
                </c:pt>
                <c:pt idx="191">
                  <c:v>0.998</c:v>
                </c:pt>
                <c:pt idx="192">
                  <c:v>0.998</c:v>
                </c:pt>
                <c:pt idx="193">
                  <c:v>0.998</c:v>
                </c:pt>
                <c:pt idx="194">
                  <c:v>0.999</c:v>
                </c:pt>
                <c:pt idx="195">
                  <c:v>0.999</c:v>
                </c:pt>
                <c:pt idx="196">
                  <c:v>0.999</c:v>
                </c:pt>
                <c:pt idx="197">
                  <c:v>0.999</c:v>
                </c:pt>
                <c:pt idx="198">
                  <c:v>0.999</c:v>
                </c:pt>
                <c:pt idx="199">
                  <c:v>0.999</c:v>
                </c:pt>
                <c:pt idx="200">
                  <c:v>0.999</c:v>
                </c:pt>
                <c:pt idx="201">
                  <c:v>0.999</c:v>
                </c:pt>
                <c:pt idx="202">
                  <c:v>0.999</c:v>
                </c:pt>
                <c:pt idx="203">
                  <c:v>0.999</c:v>
                </c:pt>
                <c:pt idx="204">
                  <c:v>0.999</c:v>
                </c:pt>
                <c:pt idx="205">
                  <c:v>0.999</c:v>
                </c:pt>
                <c:pt idx="206">
                  <c:v>0.999</c:v>
                </c:pt>
                <c:pt idx="207">
                  <c:v>0.999</c:v>
                </c:pt>
                <c:pt idx="208">
                  <c:v>0.999</c:v>
                </c:pt>
                <c:pt idx="209">
                  <c:v>0.999</c:v>
                </c:pt>
                <c:pt idx="210">
                  <c:v>0.999</c:v>
                </c:pt>
                <c:pt idx="211">
                  <c:v>0.999</c:v>
                </c:pt>
                <c:pt idx="212">
                  <c:v>0.999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CEAC!$F$1</c:f>
              <c:strCache>
                <c:ptCount val="1"/>
                <c:pt idx="0">
                  <c:v>Pla2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CEAC!$F$2:$F$502</c:f>
              <c:numCache>
                <c:formatCode>General</c:formatCode>
                <c:ptCount val="5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0.998</c:v>
                </c:pt>
                <c:pt idx="89">
                  <c:v>0.997</c:v>
                </c:pt>
                <c:pt idx="90">
                  <c:v>0.996</c:v>
                </c:pt>
                <c:pt idx="91">
                  <c:v>0.996</c:v>
                </c:pt>
                <c:pt idx="92">
                  <c:v>0.996</c:v>
                </c:pt>
                <c:pt idx="93">
                  <c:v>0.996</c:v>
                </c:pt>
                <c:pt idx="94">
                  <c:v>0.996</c:v>
                </c:pt>
                <c:pt idx="95">
                  <c:v>0.995</c:v>
                </c:pt>
                <c:pt idx="96">
                  <c:v>0.995</c:v>
                </c:pt>
                <c:pt idx="97">
                  <c:v>0.992</c:v>
                </c:pt>
                <c:pt idx="98">
                  <c:v>0.99</c:v>
                </c:pt>
                <c:pt idx="99">
                  <c:v>0.987</c:v>
                </c:pt>
                <c:pt idx="100">
                  <c:v>0.978</c:v>
                </c:pt>
                <c:pt idx="101">
                  <c:v>0.971</c:v>
                </c:pt>
                <c:pt idx="102">
                  <c:v>0.962</c:v>
                </c:pt>
                <c:pt idx="103">
                  <c:v>0.957</c:v>
                </c:pt>
                <c:pt idx="104">
                  <c:v>0.948</c:v>
                </c:pt>
                <c:pt idx="105">
                  <c:v>0.938</c:v>
                </c:pt>
                <c:pt idx="106">
                  <c:v>0.928</c:v>
                </c:pt>
                <c:pt idx="107">
                  <c:v>0.914</c:v>
                </c:pt>
                <c:pt idx="108">
                  <c:v>0.899</c:v>
                </c:pt>
                <c:pt idx="109">
                  <c:v>0.88</c:v>
                </c:pt>
                <c:pt idx="110">
                  <c:v>0.857</c:v>
                </c:pt>
                <c:pt idx="111">
                  <c:v>0.84</c:v>
                </c:pt>
                <c:pt idx="112">
                  <c:v>0.817</c:v>
                </c:pt>
                <c:pt idx="113">
                  <c:v>0.799</c:v>
                </c:pt>
                <c:pt idx="114">
                  <c:v>0.781</c:v>
                </c:pt>
                <c:pt idx="115">
                  <c:v>0.76</c:v>
                </c:pt>
                <c:pt idx="116">
                  <c:v>0.747</c:v>
                </c:pt>
                <c:pt idx="117">
                  <c:v>0.724</c:v>
                </c:pt>
                <c:pt idx="118">
                  <c:v>0.699</c:v>
                </c:pt>
                <c:pt idx="119">
                  <c:v>0.684</c:v>
                </c:pt>
                <c:pt idx="120">
                  <c:v>0.666</c:v>
                </c:pt>
                <c:pt idx="121">
                  <c:v>0.65</c:v>
                </c:pt>
                <c:pt idx="122">
                  <c:v>0.631</c:v>
                </c:pt>
                <c:pt idx="123">
                  <c:v>0.615</c:v>
                </c:pt>
                <c:pt idx="124">
                  <c:v>0.593</c:v>
                </c:pt>
                <c:pt idx="125">
                  <c:v>0.575</c:v>
                </c:pt>
                <c:pt idx="126">
                  <c:v>0.548</c:v>
                </c:pt>
                <c:pt idx="127">
                  <c:v>0.523</c:v>
                </c:pt>
                <c:pt idx="128">
                  <c:v>0.509</c:v>
                </c:pt>
                <c:pt idx="129">
                  <c:v>0.491</c:v>
                </c:pt>
                <c:pt idx="130">
                  <c:v>0.472</c:v>
                </c:pt>
                <c:pt idx="131">
                  <c:v>0.458</c:v>
                </c:pt>
                <c:pt idx="132">
                  <c:v>0.444</c:v>
                </c:pt>
                <c:pt idx="133">
                  <c:v>0.43</c:v>
                </c:pt>
                <c:pt idx="134">
                  <c:v>0.418</c:v>
                </c:pt>
                <c:pt idx="135">
                  <c:v>0.405</c:v>
                </c:pt>
                <c:pt idx="136">
                  <c:v>0.394</c:v>
                </c:pt>
                <c:pt idx="137">
                  <c:v>0.374</c:v>
                </c:pt>
                <c:pt idx="138">
                  <c:v>0.356</c:v>
                </c:pt>
                <c:pt idx="139">
                  <c:v>0.342</c:v>
                </c:pt>
                <c:pt idx="140">
                  <c:v>0.318</c:v>
                </c:pt>
                <c:pt idx="141">
                  <c:v>0.302</c:v>
                </c:pt>
                <c:pt idx="142">
                  <c:v>0.285</c:v>
                </c:pt>
                <c:pt idx="143">
                  <c:v>0.265</c:v>
                </c:pt>
                <c:pt idx="144">
                  <c:v>0.253</c:v>
                </c:pt>
                <c:pt idx="145">
                  <c:v>0.244</c:v>
                </c:pt>
                <c:pt idx="146">
                  <c:v>0.235</c:v>
                </c:pt>
                <c:pt idx="147">
                  <c:v>0.22</c:v>
                </c:pt>
                <c:pt idx="148">
                  <c:v>0.207</c:v>
                </c:pt>
                <c:pt idx="149">
                  <c:v>0.19</c:v>
                </c:pt>
                <c:pt idx="150">
                  <c:v>0.172</c:v>
                </c:pt>
                <c:pt idx="151">
                  <c:v>0.162</c:v>
                </c:pt>
                <c:pt idx="152">
                  <c:v>0.154</c:v>
                </c:pt>
                <c:pt idx="153">
                  <c:v>0.146</c:v>
                </c:pt>
                <c:pt idx="154">
                  <c:v>0.136</c:v>
                </c:pt>
                <c:pt idx="155">
                  <c:v>0.126</c:v>
                </c:pt>
                <c:pt idx="156">
                  <c:v>0.12</c:v>
                </c:pt>
                <c:pt idx="157">
                  <c:v>0.114</c:v>
                </c:pt>
                <c:pt idx="158">
                  <c:v>0.104</c:v>
                </c:pt>
                <c:pt idx="159">
                  <c:v>0.095</c:v>
                </c:pt>
                <c:pt idx="160">
                  <c:v>0.082</c:v>
                </c:pt>
                <c:pt idx="161">
                  <c:v>0.072</c:v>
                </c:pt>
                <c:pt idx="162">
                  <c:v>0.064</c:v>
                </c:pt>
                <c:pt idx="163">
                  <c:v>0.063</c:v>
                </c:pt>
                <c:pt idx="164">
                  <c:v>0.063</c:v>
                </c:pt>
                <c:pt idx="165">
                  <c:v>0.061</c:v>
                </c:pt>
                <c:pt idx="166">
                  <c:v>0.056</c:v>
                </c:pt>
                <c:pt idx="167">
                  <c:v>0.052</c:v>
                </c:pt>
                <c:pt idx="168">
                  <c:v>0.047</c:v>
                </c:pt>
                <c:pt idx="169">
                  <c:v>0.044</c:v>
                </c:pt>
                <c:pt idx="170">
                  <c:v>0.041</c:v>
                </c:pt>
                <c:pt idx="171">
                  <c:v>0.039</c:v>
                </c:pt>
                <c:pt idx="172">
                  <c:v>0.037</c:v>
                </c:pt>
                <c:pt idx="173">
                  <c:v>0.033</c:v>
                </c:pt>
                <c:pt idx="174">
                  <c:v>0.029</c:v>
                </c:pt>
                <c:pt idx="175">
                  <c:v>0.027</c:v>
                </c:pt>
                <c:pt idx="176">
                  <c:v>0.027</c:v>
                </c:pt>
                <c:pt idx="177">
                  <c:v>0.026</c:v>
                </c:pt>
                <c:pt idx="178">
                  <c:v>0.024</c:v>
                </c:pt>
                <c:pt idx="179">
                  <c:v>0.022</c:v>
                </c:pt>
                <c:pt idx="180">
                  <c:v>0.019</c:v>
                </c:pt>
                <c:pt idx="181">
                  <c:v>0.018</c:v>
                </c:pt>
                <c:pt idx="182">
                  <c:v>0.018</c:v>
                </c:pt>
                <c:pt idx="183">
                  <c:v>0.017</c:v>
                </c:pt>
                <c:pt idx="184">
                  <c:v>0.015</c:v>
                </c:pt>
                <c:pt idx="185">
                  <c:v>0.015</c:v>
                </c:pt>
                <c:pt idx="186">
                  <c:v>0.014</c:v>
                </c:pt>
                <c:pt idx="187">
                  <c:v>0.012</c:v>
                </c:pt>
                <c:pt idx="188">
                  <c:v>0.011</c:v>
                </c:pt>
                <c:pt idx="189">
                  <c:v>0.01</c:v>
                </c:pt>
                <c:pt idx="190">
                  <c:v>0.009</c:v>
                </c:pt>
                <c:pt idx="191">
                  <c:v>0.009</c:v>
                </c:pt>
                <c:pt idx="192">
                  <c:v>0.009</c:v>
                </c:pt>
                <c:pt idx="193">
                  <c:v>0.009</c:v>
                </c:pt>
                <c:pt idx="194">
                  <c:v>0.009</c:v>
                </c:pt>
                <c:pt idx="195">
                  <c:v>0.008</c:v>
                </c:pt>
                <c:pt idx="196">
                  <c:v>0.007</c:v>
                </c:pt>
                <c:pt idx="197">
                  <c:v>0.007</c:v>
                </c:pt>
                <c:pt idx="198">
                  <c:v>0.007</c:v>
                </c:pt>
                <c:pt idx="199">
                  <c:v>0.006</c:v>
                </c:pt>
                <c:pt idx="200">
                  <c:v>0.005</c:v>
                </c:pt>
                <c:pt idx="201">
                  <c:v>0.004</c:v>
                </c:pt>
                <c:pt idx="202">
                  <c:v>0.003</c:v>
                </c:pt>
                <c:pt idx="203">
                  <c:v>0.003</c:v>
                </c:pt>
                <c:pt idx="204">
                  <c:v>0.003</c:v>
                </c:pt>
                <c:pt idx="205">
                  <c:v>0.003</c:v>
                </c:pt>
                <c:pt idx="206">
                  <c:v>0.003</c:v>
                </c:pt>
                <c:pt idx="207">
                  <c:v>0.003</c:v>
                </c:pt>
                <c:pt idx="208">
                  <c:v>0.003</c:v>
                </c:pt>
                <c:pt idx="209">
                  <c:v>0.002</c:v>
                </c:pt>
                <c:pt idx="210">
                  <c:v>0.002</c:v>
                </c:pt>
                <c:pt idx="211">
                  <c:v>0.002</c:v>
                </c:pt>
                <c:pt idx="212">
                  <c:v>0.001</c:v>
                </c:pt>
                <c:pt idx="213">
                  <c:v>0.001</c:v>
                </c:pt>
                <c:pt idx="214">
                  <c:v>0.001</c:v>
                </c:pt>
                <c:pt idx="215">
                  <c:v>0.001</c:v>
                </c:pt>
                <c:pt idx="216">
                  <c:v>0.001</c:v>
                </c:pt>
                <c:pt idx="217">
                  <c:v>0.001</c:v>
                </c:pt>
                <c:pt idx="218">
                  <c:v>0.001</c:v>
                </c:pt>
                <c:pt idx="219">
                  <c:v>0.001</c:v>
                </c:pt>
                <c:pt idx="220">
                  <c:v>0.001</c:v>
                </c:pt>
                <c:pt idx="221">
                  <c:v>0.001</c:v>
                </c:pt>
                <c:pt idx="222">
                  <c:v>0.001</c:v>
                </c:pt>
                <c:pt idx="223">
                  <c:v>0.001</c:v>
                </c:pt>
                <c:pt idx="224">
                  <c:v>0.001</c:v>
                </c:pt>
                <c:pt idx="225">
                  <c:v>0.001</c:v>
                </c:pt>
                <c:pt idx="226">
                  <c:v>0.001</c:v>
                </c:pt>
                <c:pt idx="227">
                  <c:v>0.001</c:v>
                </c:pt>
                <c:pt idx="228">
                  <c:v>0.001</c:v>
                </c:pt>
                <c:pt idx="229">
                  <c:v>0.001</c:v>
                </c:pt>
                <c:pt idx="230">
                  <c:v>0.001</c:v>
                </c:pt>
                <c:pt idx="231">
                  <c:v>0.001</c:v>
                </c:pt>
                <c:pt idx="232">
                  <c:v>0.001</c:v>
                </c:pt>
                <c:pt idx="233">
                  <c:v>0.001</c:v>
                </c:pt>
                <c:pt idx="234">
                  <c:v>0.001</c:v>
                </c:pt>
                <c:pt idx="235">
                  <c:v>0.001</c:v>
                </c:pt>
                <c:pt idx="236">
                  <c:v>0.001</c:v>
                </c:pt>
                <c:pt idx="237">
                  <c:v>0.001</c:v>
                </c:pt>
                <c:pt idx="238">
                  <c:v>0.001</c:v>
                </c:pt>
                <c:pt idx="239">
                  <c:v>0.001</c:v>
                </c:pt>
                <c:pt idx="240">
                  <c:v>0.001</c:v>
                </c:pt>
                <c:pt idx="241">
                  <c:v>0.001</c:v>
                </c:pt>
                <c:pt idx="242">
                  <c:v>0.001</c:v>
                </c:pt>
                <c:pt idx="243">
                  <c:v>0.001</c:v>
                </c:pt>
                <c:pt idx="244">
                  <c:v>0.001</c:v>
                </c:pt>
                <c:pt idx="245">
                  <c:v>0.001</c:v>
                </c:pt>
                <c:pt idx="246">
                  <c:v>0.001</c:v>
                </c:pt>
                <c:pt idx="247">
                  <c:v>0.001</c:v>
                </c:pt>
                <c:pt idx="248">
                  <c:v>0.001</c:v>
                </c:pt>
                <c:pt idx="249">
                  <c:v>0.001</c:v>
                </c:pt>
                <c:pt idx="250">
                  <c:v>0.001</c:v>
                </c:pt>
                <c:pt idx="251">
                  <c:v>0.001</c:v>
                </c:pt>
                <c:pt idx="252">
                  <c:v>0.001</c:v>
                </c:pt>
                <c:pt idx="253">
                  <c:v>0.001</c:v>
                </c:pt>
                <c:pt idx="254">
                  <c:v>0.001</c:v>
                </c:pt>
                <c:pt idx="255">
                  <c:v>0.001</c:v>
                </c:pt>
                <c:pt idx="256">
                  <c:v>0.001</c:v>
                </c:pt>
                <c:pt idx="257">
                  <c:v>0.001</c:v>
                </c:pt>
                <c:pt idx="258">
                  <c:v>0.001</c:v>
                </c:pt>
                <c:pt idx="259">
                  <c:v>0.001</c:v>
                </c:pt>
                <c:pt idx="260">
                  <c:v>0.001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CEAC!$G$1</c:f>
              <c:strCache>
                <c:ptCount val="1"/>
                <c:pt idx="0">
                  <c:v>Ser2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CEAC!$G$2:$G$502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0.001</c:v>
                </c:pt>
                <c:pt idx="71">
                  <c:v>0.001</c:v>
                </c:pt>
                <c:pt idx="72">
                  <c:v>0.001</c:v>
                </c:pt>
                <c:pt idx="73">
                  <c:v>0.001</c:v>
                </c:pt>
                <c:pt idx="74">
                  <c:v>0.001</c:v>
                </c:pt>
                <c:pt idx="75">
                  <c:v>0.001</c:v>
                </c:pt>
                <c:pt idx="76">
                  <c:v>0.001</c:v>
                </c:pt>
                <c:pt idx="77">
                  <c:v>0.001</c:v>
                </c:pt>
                <c:pt idx="78">
                  <c:v>0.001</c:v>
                </c:pt>
                <c:pt idx="79">
                  <c:v>0.001</c:v>
                </c:pt>
                <c:pt idx="80">
                  <c:v>0.001</c:v>
                </c:pt>
                <c:pt idx="81">
                  <c:v>0.001</c:v>
                </c:pt>
                <c:pt idx="82">
                  <c:v>0.001</c:v>
                </c:pt>
                <c:pt idx="83">
                  <c:v>0.001</c:v>
                </c:pt>
                <c:pt idx="84">
                  <c:v>0.001</c:v>
                </c:pt>
                <c:pt idx="85">
                  <c:v>0.001</c:v>
                </c:pt>
                <c:pt idx="86">
                  <c:v>0.001</c:v>
                </c:pt>
                <c:pt idx="87">
                  <c:v>0.001</c:v>
                </c:pt>
                <c:pt idx="88">
                  <c:v>0.002</c:v>
                </c:pt>
                <c:pt idx="89">
                  <c:v>0.003</c:v>
                </c:pt>
                <c:pt idx="90">
                  <c:v>0.004</c:v>
                </c:pt>
                <c:pt idx="91">
                  <c:v>0.004</c:v>
                </c:pt>
                <c:pt idx="92">
                  <c:v>0.004</c:v>
                </c:pt>
                <c:pt idx="93">
                  <c:v>0.004</c:v>
                </c:pt>
                <c:pt idx="94">
                  <c:v>0.004</c:v>
                </c:pt>
                <c:pt idx="95">
                  <c:v>0.005</c:v>
                </c:pt>
                <c:pt idx="96">
                  <c:v>0.005</c:v>
                </c:pt>
                <c:pt idx="97">
                  <c:v>0.008</c:v>
                </c:pt>
                <c:pt idx="98">
                  <c:v>0.01</c:v>
                </c:pt>
                <c:pt idx="99">
                  <c:v>0.013</c:v>
                </c:pt>
                <c:pt idx="100">
                  <c:v>0.022</c:v>
                </c:pt>
                <c:pt idx="101">
                  <c:v>0.029</c:v>
                </c:pt>
                <c:pt idx="102">
                  <c:v>0.038</c:v>
                </c:pt>
                <c:pt idx="103">
                  <c:v>0.043</c:v>
                </c:pt>
                <c:pt idx="104">
                  <c:v>0.052</c:v>
                </c:pt>
                <c:pt idx="105">
                  <c:v>0.062</c:v>
                </c:pt>
                <c:pt idx="106">
                  <c:v>0.072</c:v>
                </c:pt>
                <c:pt idx="107">
                  <c:v>0.086</c:v>
                </c:pt>
                <c:pt idx="108">
                  <c:v>0.101</c:v>
                </c:pt>
                <c:pt idx="109">
                  <c:v>0.12</c:v>
                </c:pt>
                <c:pt idx="110">
                  <c:v>0.143</c:v>
                </c:pt>
                <c:pt idx="111">
                  <c:v>0.16</c:v>
                </c:pt>
                <c:pt idx="112">
                  <c:v>0.183</c:v>
                </c:pt>
                <c:pt idx="113">
                  <c:v>0.201</c:v>
                </c:pt>
                <c:pt idx="114">
                  <c:v>0.219</c:v>
                </c:pt>
                <c:pt idx="115">
                  <c:v>0.24</c:v>
                </c:pt>
                <c:pt idx="116">
                  <c:v>0.253</c:v>
                </c:pt>
                <c:pt idx="117">
                  <c:v>0.276</c:v>
                </c:pt>
                <c:pt idx="118">
                  <c:v>0.301</c:v>
                </c:pt>
                <c:pt idx="119">
                  <c:v>0.316</c:v>
                </c:pt>
                <c:pt idx="120">
                  <c:v>0.334</c:v>
                </c:pt>
                <c:pt idx="121">
                  <c:v>0.35</c:v>
                </c:pt>
                <c:pt idx="122">
                  <c:v>0.369</c:v>
                </c:pt>
                <c:pt idx="123">
                  <c:v>0.385</c:v>
                </c:pt>
                <c:pt idx="124">
                  <c:v>0.407</c:v>
                </c:pt>
                <c:pt idx="125">
                  <c:v>0.425</c:v>
                </c:pt>
                <c:pt idx="126">
                  <c:v>0.452</c:v>
                </c:pt>
                <c:pt idx="127">
                  <c:v>0.477</c:v>
                </c:pt>
                <c:pt idx="128">
                  <c:v>0.491</c:v>
                </c:pt>
                <c:pt idx="129">
                  <c:v>0.509</c:v>
                </c:pt>
                <c:pt idx="130">
                  <c:v>0.528</c:v>
                </c:pt>
                <c:pt idx="131">
                  <c:v>0.542</c:v>
                </c:pt>
                <c:pt idx="132">
                  <c:v>0.556</c:v>
                </c:pt>
                <c:pt idx="133">
                  <c:v>0.57</c:v>
                </c:pt>
                <c:pt idx="134">
                  <c:v>0.582</c:v>
                </c:pt>
                <c:pt idx="135">
                  <c:v>0.595</c:v>
                </c:pt>
                <c:pt idx="136">
                  <c:v>0.606</c:v>
                </c:pt>
                <c:pt idx="137">
                  <c:v>0.626</c:v>
                </c:pt>
                <c:pt idx="138">
                  <c:v>0.644</c:v>
                </c:pt>
                <c:pt idx="139">
                  <c:v>0.658</c:v>
                </c:pt>
                <c:pt idx="140">
                  <c:v>0.682</c:v>
                </c:pt>
                <c:pt idx="141">
                  <c:v>0.698</c:v>
                </c:pt>
                <c:pt idx="142">
                  <c:v>0.715</c:v>
                </c:pt>
                <c:pt idx="143">
                  <c:v>0.735</c:v>
                </c:pt>
                <c:pt idx="144">
                  <c:v>0.747</c:v>
                </c:pt>
                <c:pt idx="145">
                  <c:v>0.756</c:v>
                </c:pt>
                <c:pt idx="146">
                  <c:v>0.765</c:v>
                </c:pt>
                <c:pt idx="147">
                  <c:v>0.78</c:v>
                </c:pt>
                <c:pt idx="148">
                  <c:v>0.793</c:v>
                </c:pt>
                <c:pt idx="149">
                  <c:v>0.81</c:v>
                </c:pt>
                <c:pt idx="150">
                  <c:v>0.828</c:v>
                </c:pt>
                <c:pt idx="151">
                  <c:v>0.838</c:v>
                </c:pt>
                <c:pt idx="152">
                  <c:v>0.846</c:v>
                </c:pt>
                <c:pt idx="153">
                  <c:v>0.854</c:v>
                </c:pt>
                <c:pt idx="154">
                  <c:v>0.864</c:v>
                </c:pt>
                <c:pt idx="155">
                  <c:v>0.874</c:v>
                </c:pt>
                <c:pt idx="156">
                  <c:v>0.88</c:v>
                </c:pt>
                <c:pt idx="157">
                  <c:v>0.886</c:v>
                </c:pt>
                <c:pt idx="158">
                  <c:v>0.896</c:v>
                </c:pt>
                <c:pt idx="159">
                  <c:v>0.905</c:v>
                </c:pt>
                <c:pt idx="160">
                  <c:v>0.918</c:v>
                </c:pt>
                <c:pt idx="161">
                  <c:v>0.928</c:v>
                </c:pt>
                <c:pt idx="162">
                  <c:v>0.936</c:v>
                </c:pt>
                <c:pt idx="163">
                  <c:v>0.937</c:v>
                </c:pt>
                <c:pt idx="164">
                  <c:v>0.937</c:v>
                </c:pt>
                <c:pt idx="165">
                  <c:v>0.939</c:v>
                </c:pt>
                <c:pt idx="166">
                  <c:v>0.944</c:v>
                </c:pt>
                <c:pt idx="167">
                  <c:v>0.948</c:v>
                </c:pt>
                <c:pt idx="168">
                  <c:v>0.953</c:v>
                </c:pt>
                <c:pt idx="169">
                  <c:v>0.956</c:v>
                </c:pt>
                <c:pt idx="170">
                  <c:v>0.959</c:v>
                </c:pt>
                <c:pt idx="171">
                  <c:v>0.961</c:v>
                </c:pt>
                <c:pt idx="172">
                  <c:v>0.963</c:v>
                </c:pt>
                <c:pt idx="173">
                  <c:v>0.967</c:v>
                </c:pt>
                <c:pt idx="174">
                  <c:v>0.971</c:v>
                </c:pt>
                <c:pt idx="175">
                  <c:v>0.973</c:v>
                </c:pt>
                <c:pt idx="176">
                  <c:v>0.973</c:v>
                </c:pt>
                <c:pt idx="177">
                  <c:v>0.974</c:v>
                </c:pt>
                <c:pt idx="178">
                  <c:v>0.976</c:v>
                </c:pt>
                <c:pt idx="179">
                  <c:v>0.978</c:v>
                </c:pt>
                <c:pt idx="180">
                  <c:v>0.981</c:v>
                </c:pt>
                <c:pt idx="181">
                  <c:v>0.982</c:v>
                </c:pt>
                <c:pt idx="182">
                  <c:v>0.982</c:v>
                </c:pt>
                <c:pt idx="183">
                  <c:v>0.983</c:v>
                </c:pt>
                <c:pt idx="184">
                  <c:v>0.985</c:v>
                </c:pt>
                <c:pt idx="185">
                  <c:v>0.985</c:v>
                </c:pt>
                <c:pt idx="186">
                  <c:v>0.986</c:v>
                </c:pt>
                <c:pt idx="187">
                  <c:v>0.988</c:v>
                </c:pt>
                <c:pt idx="188">
                  <c:v>0.989</c:v>
                </c:pt>
                <c:pt idx="189">
                  <c:v>0.99</c:v>
                </c:pt>
                <c:pt idx="190">
                  <c:v>0.991</c:v>
                </c:pt>
                <c:pt idx="191">
                  <c:v>0.991</c:v>
                </c:pt>
                <c:pt idx="192">
                  <c:v>0.991</c:v>
                </c:pt>
                <c:pt idx="193">
                  <c:v>0.991</c:v>
                </c:pt>
                <c:pt idx="194">
                  <c:v>0.991</c:v>
                </c:pt>
                <c:pt idx="195">
                  <c:v>0.992</c:v>
                </c:pt>
                <c:pt idx="196">
                  <c:v>0.993</c:v>
                </c:pt>
                <c:pt idx="197">
                  <c:v>0.993</c:v>
                </c:pt>
                <c:pt idx="198">
                  <c:v>0.993</c:v>
                </c:pt>
                <c:pt idx="199">
                  <c:v>0.994</c:v>
                </c:pt>
                <c:pt idx="200">
                  <c:v>0.995</c:v>
                </c:pt>
                <c:pt idx="201">
                  <c:v>0.996</c:v>
                </c:pt>
                <c:pt idx="202">
                  <c:v>0.997</c:v>
                </c:pt>
                <c:pt idx="203">
                  <c:v>0.997</c:v>
                </c:pt>
                <c:pt idx="204">
                  <c:v>0.997</c:v>
                </c:pt>
                <c:pt idx="205">
                  <c:v>0.997</c:v>
                </c:pt>
                <c:pt idx="206">
                  <c:v>0.997</c:v>
                </c:pt>
                <c:pt idx="207">
                  <c:v>0.997</c:v>
                </c:pt>
                <c:pt idx="208">
                  <c:v>0.997</c:v>
                </c:pt>
                <c:pt idx="209">
                  <c:v>0.998</c:v>
                </c:pt>
                <c:pt idx="210">
                  <c:v>0.998</c:v>
                </c:pt>
                <c:pt idx="211">
                  <c:v>0.998</c:v>
                </c:pt>
                <c:pt idx="212">
                  <c:v>0.999</c:v>
                </c:pt>
                <c:pt idx="213">
                  <c:v>0.999</c:v>
                </c:pt>
                <c:pt idx="214">
                  <c:v>0.999</c:v>
                </c:pt>
                <c:pt idx="215">
                  <c:v>0.999</c:v>
                </c:pt>
                <c:pt idx="216">
                  <c:v>0.999</c:v>
                </c:pt>
                <c:pt idx="217">
                  <c:v>0.999</c:v>
                </c:pt>
                <c:pt idx="218">
                  <c:v>0.999</c:v>
                </c:pt>
                <c:pt idx="219">
                  <c:v>0.999</c:v>
                </c:pt>
                <c:pt idx="220">
                  <c:v>0.999</c:v>
                </c:pt>
                <c:pt idx="221">
                  <c:v>0.999</c:v>
                </c:pt>
                <c:pt idx="222">
                  <c:v>0.999</c:v>
                </c:pt>
                <c:pt idx="223">
                  <c:v>0.999</c:v>
                </c:pt>
                <c:pt idx="224">
                  <c:v>0.999</c:v>
                </c:pt>
                <c:pt idx="225">
                  <c:v>0.999</c:v>
                </c:pt>
                <c:pt idx="226">
                  <c:v>0.999</c:v>
                </c:pt>
                <c:pt idx="227">
                  <c:v>0.999</c:v>
                </c:pt>
                <c:pt idx="228">
                  <c:v>0.999</c:v>
                </c:pt>
                <c:pt idx="229">
                  <c:v>0.999</c:v>
                </c:pt>
                <c:pt idx="230">
                  <c:v>0.999</c:v>
                </c:pt>
                <c:pt idx="231">
                  <c:v>0.999</c:v>
                </c:pt>
                <c:pt idx="232">
                  <c:v>0.999</c:v>
                </c:pt>
                <c:pt idx="233">
                  <c:v>0.999</c:v>
                </c:pt>
                <c:pt idx="234">
                  <c:v>0.999</c:v>
                </c:pt>
                <c:pt idx="235">
                  <c:v>0.999</c:v>
                </c:pt>
                <c:pt idx="236">
                  <c:v>0.999</c:v>
                </c:pt>
                <c:pt idx="237">
                  <c:v>0.999</c:v>
                </c:pt>
                <c:pt idx="238">
                  <c:v>0.999</c:v>
                </c:pt>
                <c:pt idx="239">
                  <c:v>0.999</c:v>
                </c:pt>
                <c:pt idx="240">
                  <c:v>0.999</c:v>
                </c:pt>
                <c:pt idx="241">
                  <c:v>0.999</c:v>
                </c:pt>
                <c:pt idx="242">
                  <c:v>0.999</c:v>
                </c:pt>
                <c:pt idx="243">
                  <c:v>0.999</c:v>
                </c:pt>
                <c:pt idx="244">
                  <c:v>0.999</c:v>
                </c:pt>
                <c:pt idx="245">
                  <c:v>0.999</c:v>
                </c:pt>
                <c:pt idx="246">
                  <c:v>0.999</c:v>
                </c:pt>
                <c:pt idx="247">
                  <c:v>0.999</c:v>
                </c:pt>
                <c:pt idx="248">
                  <c:v>0.999</c:v>
                </c:pt>
                <c:pt idx="249">
                  <c:v>0.999</c:v>
                </c:pt>
                <c:pt idx="250">
                  <c:v>0.999</c:v>
                </c:pt>
                <c:pt idx="251">
                  <c:v>0.999</c:v>
                </c:pt>
                <c:pt idx="252">
                  <c:v>0.999</c:v>
                </c:pt>
                <c:pt idx="253">
                  <c:v>0.999</c:v>
                </c:pt>
                <c:pt idx="254">
                  <c:v>0.999</c:v>
                </c:pt>
                <c:pt idx="255">
                  <c:v>0.999</c:v>
                </c:pt>
                <c:pt idx="256">
                  <c:v>0.999</c:v>
                </c:pt>
                <c:pt idx="257">
                  <c:v>0.999</c:v>
                </c:pt>
                <c:pt idx="258">
                  <c:v>0.999</c:v>
                </c:pt>
                <c:pt idx="259">
                  <c:v>0.999</c:v>
                </c:pt>
                <c:pt idx="260">
                  <c:v>0.999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CEAC!$H$1</c:f>
              <c:strCache>
                <c:ptCount val="1"/>
                <c:pt idx="0">
                  <c:v>Pla3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CEAC!$H$2:$H$502</c:f>
              <c:numCache>
                <c:formatCode>General</c:formatCode>
                <c:ptCount val="5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0.999</c:v>
                </c:pt>
                <c:pt idx="126">
                  <c:v>0.999</c:v>
                </c:pt>
                <c:pt idx="127">
                  <c:v>0.999</c:v>
                </c:pt>
                <c:pt idx="128">
                  <c:v>0.999</c:v>
                </c:pt>
                <c:pt idx="129">
                  <c:v>0.999</c:v>
                </c:pt>
                <c:pt idx="130">
                  <c:v>0.999</c:v>
                </c:pt>
                <c:pt idx="131">
                  <c:v>0.998</c:v>
                </c:pt>
                <c:pt idx="132">
                  <c:v>0.996</c:v>
                </c:pt>
                <c:pt idx="133">
                  <c:v>0.995</c:v>
                </c:pt>
                <c:pt idx="134">
                  <c:v>0.992</c:v>
                </c:pt>
                <c:pt idx="135">
                  <c:v>0.99</c:v>
                </c:pt>
                <c:pt idx="136">
                  <c:v>0.984</c:v>
                </c:pt>
                <c:pt idx="137">
                  <c:v>0.982</c:v>
                </c:pt>
                <c:pt idx="138">
                  <c:v>0.98</c:v>
                </c:pt>
                <c:pt idx="139">
                  <c:v>0.972</c:v>
                </c:pt>
                <c:pt idx="140">
                  <c:v>0.963</c:v>
                </c:pt>
                <c:pt idx="141">
                  <c:v>0.957</c:v>
                </c:pt>
                <c:pt idx="142">
                  <c:v>0.951</c:v>
                </c:pt>
                <c:pt idx="143">
                  <c:v>0.943</c:v>
                </c:pt>
                <c:pt idx="144">
                  <c:v>0.931</c:v>
                </c:pt>
                <c:pt idx="145">
                  <c:v>0.922</c:v>
                </c:pt>
                <c:pt idx="146">
                  <c:v>0.912</c:v>
                </c:pt>
                <c:pt idx="147">
                  <c:v>0.895</c:v>
                </c:pt>
                <c:pt idx="148">
                  <c:v>0.884</c:v>
                </c:pt>
                <c:pt idx="149">
                  <c:v>0.871</c:v>
                </c:pt>
                <c:pt idx="150">
                  <c:v>0.853</c:v>
                </c:pt>
                <c:pt idx="151">
                  <c:v>0.837</c:v>
                </c:pt>
                <c:pt idx="152">
                  <c:v>0.821</c:v>
                </c:pt>
                <c:pt idx="153">
                  <c:v>0.804</c:v>
                </c:pt>
                <c:pt idx="154">
                  <c:v>0.786</c:v>
                </c:pt>
                <c:pt idx="155">
                  <c:v>0.765</c:v>
                </c:pt>
                <c:pt idx="156">
                  <c:v>0.737</c:v>
                </c:pt>
                <c:pt idx="157">
                  <c:v>0.712</c:v>
                </c:pt>
                <c:pt idx="158">
                  <c:v>0.7</c:v>
                </c:pt>
                <c:pt idx="159">
                  <c:v>0.684</c:v>
                </c:pt>
                <c:pt idx="160">
                  <c:v>0.666</c:v>
                </c:pt>
                <c:pt idx="161">
                  <c:v>0.646</c:v>
                </c:pt>
                <c:pt idx="162">
                  <c:v>0.626</c:v>
                </c:pt>
                <c:pt idx="163">
                  <c:v>0.614</c:v>
                </c:pt>
                <c:pt idx="164">
                  <c:v>0.601</c:v>
                </c:pt>
                <c:pt idx="165">
                  <c:v>0.582</c:v>
                </c:pt>
                <c:pt idx="166">
                  <c:v>0.562</c:v>
                </c:pt>
                <c:pt idx="167">
                  <c:v>0.548</c:v>
                </c:pt>
                <c:pt idx="168">
                  <c:v>0.532</c:v>
                </c:pt>
                <c:pt idx="169">
                  <c:v>0.516</c:v>
                </c:pt>
                <c:pt idx="170">
                  <c:v>0.505</c:v>
                </c:pt>
                <c:pt idx="171">
                  <c:v>0.495</c:v>
                </c:pt>
                <c:pt idx="172">
                  <c:v>0.487</c:v>
                </c:pt>
                <c:pt idx="173">
                  <c:v>0.478</c:v>
                </c:pt>
                <c:pt idx="174">
                  <c:v>0.466</c:v>
                </c:pt>
                <c:pt idx="175">
                  <c:v>0.456</c:v>
                </c:pt>
                <c:pt idx="176">
                  <c:v>0.447</c:v>
                </c:pt>
                <c:pt idx="177">
                  <c:v>0.434</c:v>
                </c:pt>
                <c:pt idx="178">
                  <c:v>0.42</c:v>
                </c:pt>
                <c:pt idx="179">
                  <c:v>0.413</c:v>
                </c:pt>
                <c:pt idx="180">
                  <c:v>0.405</c:v>
                </c:pt>
                <c:pt idx="181">
                  <c:v>0.392</c:v>
                </c:pt>
                <c:pt idx="182">
                  <c:v>0.383</c:v>
                </c:pt>
                <c:pt idx="183">
                  <c:v>0.368</c:v>
                </c:pt>
                <c:pt idx="184">
                  <c:v>0.357</c:v>
                </c:pt>
                <c:pt idx="185">
                  <c:v>0.347</c:v>
                </c:pt>
                <c:pt idx="186">
                  <c:v>0.34</c:v>
                </c:pt>
                <c:pt idx="187">
                  <c:v>0.327</c:v>
                </c:pt>
                <c:pt idx="188">
                  <c:v>0.316</c:v>
                </c:pt>
                <c:pt idx="189">
                  <c:v>0.302</c:v>
                </c:pt>
                <c:pt idx="190">
                  <c:v>0.294</c:v>
                </c:pt>
                <c:pt idx="191">
                  <c:v>0.283</c:v>
                </c:pt>
                <c:pt idx="192">
                  <c:v>0.273</c:v>
                </c:pt>
                <c:pt idx="193">
                  <c:v>0.264</c:v>
                </c:pt>
                <c:pt idx="194">
                  <c:v>0.257</c:v>
                </c:pt>
                <c:pt idx="195">
                  <c:v>0.248</c:v>
                </c:pt>
                <c:pt idx="196">
                  <c:v>0.237</c:v>
                </c:pt>
                <c:pt idx="197">
                  <c:v>0.226</c:v>
                </c:pt>
                <c:pt idx="198">
                  <c:v>0.212</c:v>
                </c:pt>
                <c:pt idx="199">
                  <c:v>0.201</c:v>
                </c:pt>
                <c:pt idx="200">
                  <c:v>0.192</c:v>
                </c:pt>
                <c:pt idx="201">
                  <c:v>0.184</c:v>
                </c:pt>
                <c:pt idx="202">
                  <c:v>0.169</c:v>
                </c:pt>
                <c:pt idx="203">
                  <c:v>0.166</c:v>
                </c:pt>
                <c:pt idx="204">
                  <c:v>0.157</c:v>
                </c:pt>
                <c:pt idx="205">
                  <c:v>0.146</c:v>
                </c:pt>
                <c:pt idx="206">
                  <c:v>0.141</c:v>
                </c:pt>
                <c:pt idx="207">
                  <c:v>0.135</c:v>
                </c:pt>
                <c:pt idx="208">
                  <c:v>0.128</c:v>
                </c:pt>
                <c:pt idx="209">
                  <c:v>0.121</c:v>
                </c:pt>
                <c:pt idx="210">
                  <c:v>0.115</c:v>
                </c:pt>
                <c:pt idx="211">
                  <c:v>0.107</c:v>
                </c:pt>
                <c:pt idx="212">
                  <c:v>0.101</c:v>
                </c:pt>
                <c:pt idx="213">
                  <c:v>0.097</c:v>
                </c:pt>
                <c:pt idx="214">
                  <c:v>0.088</c:v>
                </c:pt>
                <c:pt idx="215">
                  <c:v>0.084</c:v>
                </c:pt>
                <c:pt idx="216">
                  <c:v>0.075</c:v>
                </c:pt>
                <c:pt idx="217">
                  <c:v>0.074</c:v>
                </c:pt>
                <c:pt idx="218">
                  <c:v>0.067</c:v>
                </c:pt>
                <c:pt idx="219">
                  <c:v>0.065</c:v>
                </c:pt>
                <c:pt idx="220">
                  <c:v>0.063</c:v>
                </c:pt>
                <c:pt idx="221">
                  <c:v>0.058</c:v>
                </c:pt>
                <c:pt idx="222">
                  <c:v>0.056</c:v>
                </c:pt>
                <c:pt idx="223">
                  <c:v>0.052</c:v>
                </c:pt>
                <c:pt idx="224">
                  <c:v>0.052</c:v>
                </c:pt>
                <c:pt idx="225">
                  <c:v>0.051</c:v>
                </c:pt>
                <c:pt idx="226">
                  <c:v>0.047</c:v>
                </c:pt>
                <c:pt idx="227">
                  <c:v>0.045</c:v>
                </c:pt>
                <c:pt idx="228">
                  <c:v>0.042</c:v>
                </c:pt>
                <c:pt idx="229">
                  <c:v>0.037</c:v>
                </c:pt>
                <c:pt idx="230">
                  <c:v>0.036</c:v>
                </c:pt>
                <c:pt idx="231">
                  <c:v>0.035</c:v>
                </c:pt>
                <c:pt idx="232">
                  <c:v>0.032</c:v>
                </c:pt>
                <c:pt idx="233">
                  <c:v>0.032</c:v>
                </c:pt>
                <c:pt idx="234">
                  <c:v>0.032</c:v>
                </c:pt>
                <c:pt idx="235">
                  <c:v>0.031</c:v>
                </c:pt>
                <c:pt idx="236">
                  <c:v>0.03</c:v>
                </c:pt>
                <c:pt idx="237">
                  <c:v>0.025</c:v>
                </c:pt>
                <c:pt idx="238">
                  <c:v>0.024</c:v>
                </c:pt>
                <c:pt idx="239">
                  <c:v>0.022</c:v>
                </c:pt>
                <c:pt idx="240">
                  <c:v>0.02</c:v>
                </c:pt>
                <c:pt idx="241">
                  <c:v>0.019</c:v>
                </c:pt>
                <c:pt idx="242">
                  <c:v>0.016</c:v>
                </c:pt>
                <c:pt idx="243">
                  <c:v>0.015</c:v>
                </c:pt>
                <c:pt idx="244">
                  <c:v>0.014</c:v>
                </c:pt>
                <c:pt idx="245">
                  <c:v>0.014</c:v>
                </c:pt>
                <c:pt idx="246">
                  <c:v>0.012</c:v>
                </c:pt>
                <c:pt idx="247">
                  <c:v>0.012</c:v>
                </c:pt>
                <c:pt idx="248">
                  <c:v>0.012</c:v>
                </c:pt>
                <c:pt idx="249">
                  <c:v>0.011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0.009</c:v>
                </c:pt>
                <c:pt idx="256">
                  <c:v>0.009</c:v>
                </c:pt>
                <c:pt idx="257">
                  <c:v>0.006</c:v>
                </c:pt>
                <c:pt idx="258">
                  <c:v>0.006</c:v>
                </c:pt>
                <c:pt idx="259">
                  <c:v>0.006</c:v>
                </c:pt>
                <c:pt idx="260">
                  <c:v>0.006</c:v>
                </c:pt>
                <c:pt idx="261">
                  <c:v>0.005</c:v>
                </c:pt>
                <c:pt idx="262">
                  <c:v>0.004</c:v>
                </c:pt>
                <c:pt idx="263">
                  <c:v>0.002</c:v>
                </c:pt>
                <c:pt idx="264">
                  <c:v>0.001</c:v>
                </c:pt>
                <c:pt idx="265">
                  <c:v>0.001</c:v>
                </c:pt>
                <c:pt idx="266">
                  <c:v>0.001</c:v>
                </c:pt>
                <c:pt idx="267">
                  <c:v>0.001</c:v>
                </c:pt>
                <c:pt idx="268">
                  <c:v>0.001</c:v>
                </c:pt>
                <c:pt idx="269">
                  <c:v>0.001</c:v>
                </c:pt>
                <c:pt idx="270">
                  <c:v>0.001</c:v>
                </c:pt>
                <c:pt idx="271">
                  <c:v>0.001</c:v>
                </c:pt>
                <c:pt idx="272">
                  <c:v>0.001</c:v>
                </c:pt>
                <c:pt idx="273">
                  <c:v>0.001</c:v>
                </c:pt>
                <c:pt idx="274">
                  <c:v>0.001</c:v>
                </c:pt>
                <c:pt idx="275">
                  <c:v>0.001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CEAC!$I$1</c:f>
              <c:strCache>
                <c:ptCount val="1"/>
                <c:pt idx="0">
                  <c:v>Ser3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CEAC!$I$2:$I$502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0.001</c:v>
                </c:pt>
                <c:pt idx="126">
                  <c:v>0.001</c:v>
                </c:pt>
                <c:pt idx="127">
                  <c:v>0.001</c:v>
                </c:pt>
                <c:pt idx="128">
                  <c:v>0.001</c:v>
                </c:pt>
                <c:pt idx="129">
                  <c:v>0.001</c:v>
                </c:pt>
                <c:pt idx="130">
                  <c:v>0.001</c:v>
                </c:pt>
                <c:pt idx="131">
                  <c:v>0.002</c:v>
                </c:pt>
                <c:pt idx="132">
                  <c:v>0.004</c:v>
                </c:pt>
                <c:pt idx="133">
                  <c:v>0.005</c:v>
                </c:pt>
                <c:pt idx="134">
                  <c:v>0.008</c:v>
                </c:pt>
                <c:pt idx="135">
                  <c:v>0.01</c:v>
                </c:pt>
                <c:pt idx="136">
                  <c:v>0.016</c:v>
                </c:pt>
                <c:pt idx="137">
                  <c:v>0.018</c:v>
                </c:pt>
                <c:pt idx="138">
                  <c:v>0.02</c:v>
                </c:pt>
                <c:pt idx="139">
                  <c:v>0.028</c:v>
                </c:pt>
                <c:pt idx="140">
                  <c:v>0.037</c:v>
                </c:pt>
                <c:pt idx="141">
                  <c:v>0.043</c:v>
                </c:pt>
                <c:pt idx="142">
                  <c:v>0.049</c:v>
                </c:pt>
                <c:pt idx="143">
                  <c:v>0.057</c:v>
                </c:pt>
                <c:pt idx="144">
                  <c:v>0.069</c:v>
                </c:pt>
                <c:pt idx="145">
                  <c:v>0.078</c:v>
                </c:pt>
                <c:pt idx="146">
                  <c:v>0.088</c:v>
                </c:pt>
                <c:pt idx="147">
                  <c:v>0.105</c:v>
                </c:pt>
                <c:pt idx="148">
                  <c:v>0.116</c:v>
                </c:pt>
                <c:pt idx="149">
                  <c:v>0.129</c:v>
                </c:pt>
                <c:pt idx="150">
                  <c:v>0.147</c:v>
                </c:pt>
                <c:pt idx="151">
                  <c:v>0.163</c:v>
                </c:pt>
                <c:pt idx="152">
                  <c:v>0.179</c:v>
                </c:pt>
                <c:pt idx="153">
                  <c:v>0.196</c:v>
                </c:pt>
                <c:pt idx="154">
                  <c:v>0.214</c:v>
                </c:pt>
                <c:pt idx="155">
                  <c:v>0.235</c:v>
                </c:pt>
                <c:pt idx="156">
                  <c:v>0.263</c:v>
                </c:pt>
                <c:pt idx="157">
                  <c:v>0.288</c:v>
                </c:pt>
                <c:pt idx="158">
                  <c:v>0.3</c:v>
                </c:pt>
                <c:pt idx="159">
                  <c:v>0.316</c:v>
                </c:pt>
                <c:pt idx="160">
                  <c:v>0.334</c:v>
                </c:pt>
                <c:pt idx="161">
                  <c:v>0.354</c:v>
                </c:pt>
                <c:pt idx="162">
                  <c:v>0.374</c:v>
                </c:pt>
                <c:pt idx="163">
                  <c:v>0.386</c:v>
                </c:pt>
                <c:pt idx="164">
                  <c:v>0.399</c:v>
                </c:pt>
                <c:pt idx="165">
                  <c:v>0.418</c:v>
                </c:pt>
                <c:pt idx="166">
                  <c:v>0.438</c:v>
                </c:pt>
                <c:pt idx="167">
                  <c:v>0.452</c:v>
                </c:pt>
                <c:pt idx="168">
                  <c:v>0.468</c:v>
                </c:pt>
                <c:pt idx="169">
                  <c:v>0.484</c:v>
                </c:pt>
                <c:pt idx="170">
                  <c:v>0.495</c:v>
                </c:pt>
                <c:pt idx="171">
                  <c:v>0.505</c:v>
                </c:pt>
                <c:pt idx="172">
                  <c:v>0.513</c:v>
                </c:pt>
                <c:pt idx="173">
                  <c:v>0.522</c:v>
                </c:pt>
                <c:pt idx="174">
                  <c:v>0.534</c:v>
                </c:pt>
                <c:pt idx="175">
                  <c:v>0.544</c:v>
                </c:pt>
                <c:pt idx="176">
                  <c:v>0.553</c:v>
                </c:pt>
                <c:pt idx="177">
                  <c:v>0.566</c:v>
                </c:pt>
                <c:pt idx="178">
                  <c:v>0.58</c:v>
                </c:pt>
                <c:pt idx="179">
                  <c:v>0.587</c:v>
                </c:pt>
                <c:pt idx="180">
                  <c:v>0.595</c:v>
                </c:pt>
                <c:pt idx="181">
                  <c:v>0.608</c:v>
                </c:pt>
                <c:pt idx="182">
                  <c:v>0.617</c:v>
                </c:pt>
                <c:pt idx="183">
                  <c:v>0.632</c:v>
                </c:pt>
                <c:pt idx="184">
                  <c:v>0.643</c:v>
                </c:pt>
                <c:pt idx="185">
                  <c:v>0.653</c:v>
                </c:pt>
                <c:pt idx="186">
                  <c:v>0.66</c:v>
                </c:pt>
                <c:pt idx="187">
                  <c:v>0.673</c:v>
                </c:pt>
                <c:pt idx="188">
                  <c:v>0.684</c:v>
                </c:pt>
                <c:pt idx="189">
                  <c:v>0.698</c:v>
                </c:pt>
                <c:pt idx="190">
                  <c:v>0.706</c:v>
                </c:pt>
                <c:pt idx="191">
                  <c:v>0.717</c:v>
                </c:pt>
                <c:pt idx="192">
                  <c:v>0.727</c:v>
                </c:pt>
                <c:pt idx="193">
                  <c:v>0.736</c:v>
                </c:pt>
                <c:pt idx="194">
                  <c:v>0.743</c:v>
                </c:pt>
                <c:pt idx="195">
                  <c:v>0.752</c:v>
                </c:pt>
                <c:pt idx="196">
                  <c:v>0.763</c:v>
                </c:pt>
                <c:pt idx="197">
                  <c:v>0.774</c:v>
                </c:pt>
                <c:pt idx="198">
                  <c:v>0.788</c:v>
                </c:pt>
                <c:pt idx="199">
                  <c:v>0.799</c:v>
                </c:pt>
                <c:pt idx="200">
                  <c:v>0.808</c:v>
                </c:pt>
                <c:pt idx="201">
                  <c:v>0.816</c:v>
                </c:pt>
                <c:pt idx="202">
                  <c:v>0.831</c:v>
                </c:pt>
                <c:pt idx="203">
                  <c:v>0.834</c:v>
                </c:pt>
                <c:pt idx="204">
                  <c:v>0.843</c:v>
                </c:pt>
                <c:pt idx="205">
                  <c:v>0.854</c:v>
                </c:pt>
                <c:pt idx="206">
                  <c:v>0.859</c:v>
                </c:pt>
                <c:pt idx="207">
                  <c:v>0.865</c:v>
                </c:pt>
                <c:pt idx="208">
                  <c:v>0.872</c:v>
                </c:pt>
                <c:pt idx="209">
                  <c:v>0.879</c:v>
                </c:pt>
                <c:pt idx="210">
                  <c:v>0.885</c:v>
                </c:pt>
                <c:pt idx="211">
                  <c:v>0.893</c:v>
                </c:pt>
                <c:pt idx="212">
                  <c:v>0.899</c:v>
                </c:pt>
                <c:pt idx="213">
                  <c:v>0.903</c:v>
                </c:pt>
                <c:pt idx="214">
                  <c:v>0.912</c:v>
                </c:pt>
                <c:pt idx="215">
                  <c:v>0.916</c:v>
                </c:pt>
                <c:pt idx="216">
                  <c:v>0.925</c:v>
                </c:pt>
                <c:pt idx="217">
                  <c:v>0.926</c:v>
                </c:pt>
                <c:pt idx="218">
                  <c:v>0.933</c:v>
                </c:pt>
                <c:pt idx="219">
                  <c:v>0.935</c:v>
                </c:pt>
                <c:pt idx="220">
                  <c:v>0.937</c:v>
                </c:pt>
                <c:pt idx="221">
                  <c:v>0.942</c:v>
                </c:pt>
                <c:pt idx="222">
                  <c:v>0.944</c:v>
                </c:pt>
                <c:pt idx="223">
                  <c:v>0.948</c:v>
                </c:pt>
                <c:pt idx="224">
                  <c:v>0.948</c:v>
                </c:pt>
                <c:pt idx="225">
                  <c:v>0.949</c:v>
                </c:pt>
                <c:pt idx="226">
                  <c:v>0.953</c:v>
                </c:pt>
                <c:pt idx="227">
                  <c:v>0.955</c:v>
                </c:pt>
                <c:pt idx="228">
                  <c:v>0.958</c:v>
                </c:pt>
                <c:pt idx="229">
                  <c:v>0.963</c:v>
                </c:pt>
                <c:pt idx="230">
                  <c:v>0.964</c:v>
                </c:pt>
                <c:pt idx="231">
                  <c:v>0.965</c:v>
                </c:pt>
                <c:pt idx="232">
                  <c:v>0.968</c:v>
                </c:pt>
                <c:pt idx="233">
                  <c:v>0.968</c:v>
                </c:pt>
                <c:pt idx="234">
                  <c:v>0.968</c:v>
                </c:pt>
                <c:pt idx="235">
                  <c:v>0.969</c:v>
                </c:pt>
                <c:pt idx="236">
                  <c:v>0.97</c:v>
                </c:pt>
                <c:pt idx="237">
                  <c:v>0.975</c:v>
                </c:pt>
                <c:pt idx="238">
                  <c:v>0.976</c:v>
                </c:pt>
                <c:pt idx="239">
                  <c:v>0.978</c:v>
                </c:pt>
                <c:pt idx="240">
                  <c:v>0.98</c:v>
                </c:pt>
                <c:pt idx="241">
                  <c:v>0.981</c:v>
                </c:pt>
                <c:pt idx="242">
                  <c:v>0.984</c:v>
                </c:pt>
                <c:pt idx="243">
                  <c:v>0.985</c:v>
                </c:pt>
                <c:pt idx="244">
                  <c:v>0.986</c:v>
                </c:pt>
                <c:pt idx="245">
                  <c:v>0.986</c:v>
                </c:pt>
                <c:pt idx="246">
                  <c:v>0.988</c:v>
                </c:pt>
                <c:pt idx="247">
                  <c:v>0.988</c:v>
                </c:pt>
                <c:pt idx="248">
                  <c:v>0.988</c:v>
                </c:pt>
                <c:pt idx="249">
                  <c:v>0.989</c:v>
                </c:pt>
                <c:pt idx="250">
                  <c:v>0.99</c:v>
                </c:pt>
                <c:pt idx="251">
                  <c:v>0.99</c:v>
                </c:pt>
                <c:pt idx="252">
                  <c:v>0.99</c:v>
                </c:pt>
                <c:pt idx="253">
                  <c:v>0.99</c:v>
                </c:pt>
                <c:pt idx="254">
                  <c:v>0.99</c:v>
                </c:pt>
                <c:pt idx="255">
                  <c:v>0.991</c:v>
                </c:pt>
                <c:pt idx="256">
                  <c:v>0.991</c:v>
                </c:pt>
                <c:pt idx="257">
                  <c:v>0.994</c:v>
                </c:pt>
                <c:pt idx="258">
                  <c:v>0.994</c:v>
                </c:pt>
                <c:pt idx="259">
                  <c:v>0.994</c:v>
                </c:pt>
                <c:pt idx="260">
                  <c:v>0.994</c:v>
                </c:pt>
                <c:pt idx="261">
                  <c:v>0.995</c:v>
                </c:pt>
                <c:pt idx="262">
                  <c:v>0.996</c:v>
                </c:pt>
                <c:pt idx="263">
                  <c:v>0.998</c:v>
                </c:pt>
                <c:pt idx="264">
                  <c:v>0.999</c:v>
                </c:pt>
                <c:pt idx="265">
                  <c:v>0.999</c:v>
                </c:pt>
                <c:pt idx="266">
                  <c:v>0.999</c:v>
                </c:pt>
                <c:pt idx="267">
                  <c:v>0.999</c:v>
                </c:pt>
                <c:pt idx="268">
                  <c:v>0.999</c:v>
                </c:pt>
                <c:pt idx="269">
                  <c:v>0.999</c:v>
                </c:pt>
                <c:pt idx="270">
                  <c:v>0.999</c:v>
                </c:pt>
                <c:pt idx="271">
                  <c:v>0.999</c:v>
                </c:pt>
                <c:pt idx="272">
                  <c:v>0.999</c:v>
                </c:pt>
                <c:pt idx="273">
                  <c:v>0.999</c:v>
                </c:pt>
                <c:pt idx="274">
                  <c:v>0.999</c:v>
                </c:pt>
                <c:pt idx="275">
                  <c:v>0.999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CEAC!$J$1</c:f>
              <c:strCache>
                <c:ptCount val="1"/>
                <c:pt idx="0">
                  <c:v>Pla4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CEAC!$J$2:$J$502</c:f>
              <c:numCache>
                <c:formatCode>General</c:formatCode>
                <c:ptCount val="5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0.999</c:v>
                </c:pt>
                <c:pt idx="165">
                  <c:v>0.999</c:v>
                </c:pt>
                <c:pt idx="166">
                  <c:v>0.999</c:v>
                </c:pt>
                <c:pt idx="167">
                  <c:v>0.998</c:v>
                </c:pt>
                <c:pt idx="168">
                  <c:v>0.998</c:v>
                </c:pt>
                <c:pt idx="169">
                  <c:v>0.998</c:v>
                </c:pt>
                <c:pt idx="170">
                  <c:v>0.996</c:v>
                </c:pt>
                <c:pt idx="171">
                  <c:v>0.993</c:v>
                </c:pt>
                <c:pt idx="172">
                  <c:v>0.989</c:v>
                </c:pt>
                <c:pt idx="173">
                  <c:v>0.987</c:v>
                </c:pt>
                <c:pt idx="174">
                  <c:v>0.984</c:v>
                </c:pt>
                <c:pt idx="175">
                  <c:v>0.98</c:v>
                </c:pt>
                <c:pt idx="176">
                  <c:v>0.977</c:v>
                </c:pt>
                <c:pt idx="177">
                  <c:v>0.974</c:v>
                </c:pt>
                <c:pt idx="178">
                  <c:v>0.965</c:v>
                </c:pt>
                <c:pt idx="179">
                  <c:v>0.961</c:v>
                </c:pt>
                <c:pt idx="180">
                  <c:v>0.947</c:v>
                </c:pt>
                <c:pt idx="181">
                  <c:v>0.942</c:v>
                </c:pt>
                <c:pt idx="182">
                  <c:v>0.932</c:v>
                </c:pt>
                <c:pt idx="183">
                  <c:v>0.925</c:v>
                </c:pt>
                <c:pt idx="184">
                  <c:v>0.916</c:v>
                </c:pt>
                <c:pt idx="185">
                  <c:v>0.905</c:v>
                </c:pt>
                <c:pt idx="186">
                  <c:v>0.892</c:v>
                </c:pt>
                <c:pt idx="187">
                  <c:v>0.88</c:v>
                </c:pt>
                <c:pt idx="188">
                  <c:v>0.869</c:v>
                </c:pt>
                <c:pt idx="189">
                  <c:v>0.856</c:v>
                </c:pt>
                <c:pt idx="190">
                  <c:v>0.835</c:v>
                </c:pt>
                <c:pt idx="191">
                  <c:v>0.821</c:v>
                </c:pt>
                <c:pt idx="192">
                  <c:v>0.8</c:v>
                </c:pt>
                <c:pt idx="193">
                  <c:v>0.784</c:v>
                </c:pt>
                <c:pt idx="194">
                  <c:v>0.77</c:v>
                </c:pt>
                <c:pt idx="195">
                  <c:v>0.756</c:v>
                </c:pt>
                <c:pt idx="196">
                  <c:v>0.742</c:v>
                </c:pt>
                <c:pt idx="197">
                  <c:v>0.729</c:v>
                </c:pt>
                <c:pt idx="198">
                  <c:v>0.706</c:v>
                </c:pt>
                <c:pt idx="199">
                  <c:v>0.684</c:v>
                </c:pt>
                <c:pt idx="200">
                  <c:v>0.666</c:v>
                </c:pt>
                <c:pt idx="201">
                  <c:v>0.654</c:v>
                </c:pt>
                <c:pt idx="202">
                  <c:v>0.637</c:v>
                </c:pt>
                <c:pt idx="203">
                  <c:v>0.621</c:v>
                </c:pt>
                <c:pt idx="204">
                  <c:v>0.602</c:v>
                </c:pt>
                <c:pt idx="205">
                  <c:v>0.589</c:v>
                </c:pt>
                <c:pt idx="206">
                  <c:v>0.575</c:v>
                </c:pt>
                <c:pt idx="207">
                  <c:v>0.562</c:v>
                </c:pt>
                <c:pt idx="208">
                  <c:v>0.557</c:v>
                </c:pt>
                <c:pt idx="209">
                  <c:v>0.543</c:v>
                </c:pt>
                <c:pt idx="210">
                  <c:v>0.529</c:v>
                </c:pt>
                <c:pt idx="211">
                  <c:v>0.521</c:v>
                </c:pt>
                <c:pt idx="212">
                  <c:v>0.508</c:v>
                </c:pt>
                <c:pt idx="213">
                  <c:v>0.497</c:v>
                </c:pt>
                <c:pt idx="214">
                  <c:v>0.487</c:v>
                </c:pt>
                <c:pt idx="215">
                  <c:v>0.478</c:v>
                </c:pt>
                <c:pt idx="216">
                  <c:v>0.463</c:v>
                </c:pt>
                <c:pt idx="217">
                  <c:v>0.456</c:v>
                </c:pt>
                <c:pt idx="218">
                  <c:v>0.449</c:v>
                </c:pt>
                <c:pt idx="219">
                  <c:v>0.439</c:v>
                </c:pt>
                <c:pt idx="220">
                  <c:v>0.436</c:v>
                </c:pt>
                <c:pt idx="221">
                  <c:v>0.43</c:v>
                </c:pt>
                <c:pt idx="222">
                  <c:v>0.424</c:v>
                </c:pt>
                <c:pt idx="223">
                  <c:v>0.414</c:v>
                </c:pt>
                <c:pt idx="224">
                  <c:v>0.408</c:v>
                </c:pt>
                <c:pt idx="225">
                  <c:v>0.399</c:v>
                </c:pt>
                <c:pt idx="226">
                  <c:v>0.385</c:v>
                </c:pt>
                <c:pt idx="227">
                  <c:v>0.378</c:v>
                </c:pt>
                <c:pt idx="228">
                  <c:v>0.369</c:v>
                </c:pt>
                <c:pt idx="229">
                  <c:v>0.363</c:v>
                </c:pt>
                <c:pt idx="230">
                  <c:v>0.353</c:v>
                </c:pt>
                <c:pt idx="231">
                  <c:v>0.347</c:v>
                </c:pt>
                <c:pt idx="232">
                  <c:v>0.342</c:v>
                </c:pt>
                <c:pt idx="233">
                  <c:v>0.335</c:v>
                </c:pt>
                <c:pt idx="234">
                  <c:v>0.324</c:v>
                </c:pt>
                <c:pt idx="235">
                  <c:v>0.32</c:v>
                </c:pt>
                <c:pt idx="236">
                  <c:v>0.314</c:v>
                </c:pt>
                <c:pt idx="237">
                  <c:v>0.305</c:v>
                </c:pt>
                <c:pt idx="238">
                  <c:v>0.298</c:v>
                </c:pt>
                <c:pt idx="239">
                  <c:v>0.293</c:v>
                </c:pt>
                <c:pt idx="240">
                  <c:v>0.29</c:v>
                </c:pt>
                <c:pt idx="241">
                  <c:v>0.282</c:v>
                </c:pt>
                <c:pt idx="242">
                  <c:v>0.273</c:v>
                </c:pt>
                <c:pt idx="243">
                  <c:v>0.264</c:v>
                </c:pt>
                <c:pt idx="244">
                  <c:v>0.26</c:v>
                </c:pt>
                <c:pt idx="245">
                  <c:v>0.25</c:v>
                </c:pt>
                <c:pt idx="246">
                  <c:v>0.24</c:v>
                </c:pt>
                <c:pt idx="247">
                  <c:v>0.228</c:v>
                </c:pt>
                <c:pt idx="248">
                  <c:v>0.223</c:v>
                </c:pt>
                <c:pt idx="249">
                  <c:v>0.218</c:v>
                </c:pt>
                <c:pt idx="250">
                  <c:v>0.212</c:v>
                </c:pt>
                <c:pt idx="251">
                  <c:v>0.203</c:v>
                </c:pt>
                <c:pt idx="252">
                  <c:v>0.197</c:v>
                </c:pt>
                <c:pt idx="253">
                  <c:v>0.186</c:v>
                </c:pt>
                <c:pt idx="254">
                  <c:v>0.177</c:v>
                </c:pt>
                <c:pt idx="255">
                  <c:v>0.171</c:v>
                </c:pt>
                <c:pt idx="256">
                  <c:v>0.163</c:v>
                </c:pt>
                <c:pt idx="257">
                  <c:v>0.149</c:v>
                </c:pt>
                <c:pt idx="258">
                  <c:v>0.145</c:v>
                </c:pt>
                <c:pt idx="259">
                  <c:v>0.137</c:v>
                </c:pt>
                <c:pt idx="260">
                  <c:v>0.133</c:v>
                </c:pt>
                <c:pt idx="261">
                  <c:v>0.125</c:v>
                </c:pt>
                <c:pt idx="262">
                  <c:v>0.119</c:v>
                </c:pt>
                <c:pt idx="263">
                  <c:v>0.114</c:v>
                </c:pt>
                <c:pt idx="264">
                  <c:v>0.105</c:v>
                </c:pt>
                <c:pt idx="265">
                  <c:v>0.099</c:v>
                </c:pt>
                <c:pt idx="266">
                  <c:v>0.093</c:v>
                </c:pt>
                <c:pt idx="267">
                  <c:v>0.086</c:v>
                </c:pt>
                <c:pt idx="268">
                  <c:v>0.085</c:v>
                </c:pt>
                <c:pt idx="269">
                  <c:v>0.08</c:v>
                </c:pt>
                <c:pt idx="270">
                  <c:v>0.072</c:v>
                </c:pt>
                <c:pt idx="271">
                  <c:v>0.067</c:v>
                </c:pt>
                <c:pt idx="272">
                  <c:v>0.064</c:v>
                </c:pt>
                <c:pt idx="273">
                  <c:v>0.061</c:v>
                </c:pt>
                <c:pt idx="274">
                  <c:v>0.057</c:v>
                </c:pt>
                <c:pt idx="275">
                  <c:v>0.05</c:v>
                </c:pt>
                <c:pt idx="276">
                  <c:v>0.043</c:v>
                </c:pt>
                <c:pt idx="277">
                  <c:v>0.041</c:v>
                </c:pt>
                <c:pt idx="278">
                  <c:v>0.039</c:v>
                </c:pt>
                <c:pt idx="279">
                  <c:v>0.037</c:v>
                </c:pt>
                <c:pt idx="280">
                  <c:v>0.035</c:v>
                </c:pt>
                <c:pt idx="281">
                  <c:v>0.033</c:v>
                </c:pt>
                <c:pt idx="282">
                  <c:v>0.029</c:v>
                </c:pt>
                <c:pt idx="283">
                  <c:v>0.027</c:v>
                </c:pt>
                <c:pt idx="284">
                  <c:v>0.024</c:v>
                </c:pt>
                <c:pt idx="285">
                  <c:v>0.023</c:v>
                </c:pt>
                <c:pt idx="286">
                  <c:v>0.022</c:v>
                </c:pt>
                <c:pt idx="287">
                  <c:v>0.022</c:v>
                </c:pt>
                <c:pt idx="288">
                  <c:v>0.019</c:v>
                </c:pt>
                <c:pt idx="289">
                  <c:v>0.017</c:v>
                </c:pt>
                <c:pt idx="290">
                  <c:v>0.015</c:v>
                </c:pt>
                <c:pt idx="291">
                  <c:v>0.014</c:v>
                </c:pt>
                <c:pt idx="292">
                  <c:v>0.012</c:v>
                </c:pt>
                <c:pt idx="293">
                  <c:v>0.01</c:v>
                </c:pt>
                <c:pt idx="294">
                  <c:v>0.009</c:v>
                </c:pt>
                <c:pt idx="295">
                  <c:v>0.007</c:v>
                </c:pt>
                <c:pt idx="296">
                  <c:v>0.007</c:v>
                </c:pt>
                <c:pt idx="297">
                  <c:v>0.006</c:v>
                </c:pt>
                <c:pt idx="298">
                  <c:v>0.006</c:v>
                </c:pt>
                <c:pt idx="299">
                  <c:v>0.006</c:v>
                </c:pt>
                <c:pt idx="300">
                  <c:v>0.006</c:v>
                </c:pt>
                <c:pt idx="301">
                  <c:v>0.006</c:v>
                </c:pt>
                <c:pt idx="302">
                  <c:v>0.005</c:v>
                </c:pt>
                <c:pt idx="303">
                  <c:v>0.005</c:v>
                </c:pt>
                <c:pt idx="304">
                  <c:v>0.004</c:v>
                </c:pt>
                <c:pt idx="305">
                  <c:v>0.003</c:v>
                </c:pt>
                <c:pt idx="306">
                  <c:v>0.003</c:v>
                </c:pt>
                <c:pt idx="307">
                  <c:v>0.002</c:v>
                </c:pt>
                <c:pt idx="308">
                  <c:v>0.002</c:v>
                </c:pt>
                <c:pt idx="309">
                  <c:v>0.002</c:v>
                </c:pt>
                <c:pt idx="310">
                  <c:v>0.002</c:v>
                </c:pt>
                <c:pt idx="311">
                  <c:v>0.002</c:v>
                </c:pt>
                <c:pt idx="312">
                  <c:v>0.002</c:v>
                </c:pt>
                <c:pt idx="313">
                  <c:v>0.002</c:v>
                </c:pt>
                <c:pt idx="314">
                  <c:v>0.001</c:v>
                </c:pt>
                <c:pt idx="315">
                  <c:v>0.001</c:v>
                </c:pt>
                <c:pt idx="316">
                  <c:v>0.001</c:v>
                </c:pt>
                <c:pt idx="317">
                  <c:v>0.001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CEAC!$K$1</c:f>
              <c:strCache>
                <c:ptCount val="1"/>
                <c:pt idx="0">
                  <c:v>Ser4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CEAC!$K$2:$K$502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0.001</c:v>
                </c:pt>
                <c:pt idx="165">
                  <c:v>0.001</c:v>
                </c:pt>
                <c:pt idx="166">
                  <c:v>0.001</c:v>
                </c:pt>
                <c:pt idx="167">
                  <c:v>0.002</c:v>
                </c:pt>
                <c:pt idx="168">
                  <c:v>0.002</c:v>
                </c:pt>
                <c:pt idx="169">
                  <c:v>0.002</c:v>
                </c:pt>
                <c:pt idx="170">
                  <c:v>0.004</c:v>
                </c:pt>
                <c:pt idx="171">
                  <c:v>0.007</c:v>
                </c:pt>
                <c:pt idx="172">
                  <c:v>0.011</c:v>
                </c:pt>
                <c:pt idx="173">
                  <c:v>0.013</c:v>
                </c:pt>
                <c:pt idx="174">
                  <c:v>0.016</c:v>
                </c:pt>
                <c:pt idx="175">
                  <c:v>0.02</c:v>
                </c:pt>
                <c:pt idx="176">
                  <c:v>0.023</c:v>
                </c:pt>
                <c:pt idx="177">
                  <c:v>0.026</c:v>
                </c:pt>
                <c:pt idx="178">
                  <c:v>0.035</c:v>
                </c:pt>
                <c:pt idx="179">
                  <c:v>0.039</c:v>
                </c:pt>
                <c:pt idx="180">
                  <c:v>0.053</c:v>
                </c:pt>
                <c:pt idx="181">
                  <c:v>0.058</c:v>
                </c:pt>
                <c:pt idx="182">
                  <c:v>0.068</c:v>
                </c:pt>
                <c:pt idx="183">
                  <c:v>0.075</c:v>
                </c:pt>
                <c:pt idx="184">
                  <c:v>0.084</c:v>
                </c:pt>
                <c:pt idx="185">
                  <c:v>0.095</c:v>
                </c:pt>
                <c:pt idx="186">
                  <c:v>0.108</c:v>
                </c:pt>
                <c:pt idx="187">
                  <c:v>0.12</c:v>
                </c:pt>
                <c:pt idx="188">
                  <c:v>0.131</c:v>
                </c:pt>
                <c:pt idx="189">
                  <c:v>0.144</c:v>
                </c:pt>
                <c:pt idx="190">
                  <c:v>0.165</c:v>
                </c:pt>
                <c:pt idx="191">
                  <c:v>0.179</c:v>
                </c:pt>
                <c:pt idx="192">
                  <c:v>0.2</c:v>
                </c:pt>
                <c:pt idx="193">
                  <c:v>0.216</c:v>
                </c:pt>
                <c:pt idx="194">
                  <c:v>0.23</c:v>
                </c:pt>
                <c:pt idx="195">
                  <c:v>0.244</c:v>
                </c:pt>
                <c:pt idx="196">
                  <c:v>0.258</c:v>
                </c:pt>
                <c:pt idx="197">
                  <c:v>0.271</c:v>
                </c:pt>
                <c:pt idx="198">
                  <c:v>0.294</c:v>
                </c:pt>
                <c:pt idx="199">
                  <c:v>0.316</c:v>
                </c:pt>
                <c:pt idx="200">
                  <c:v>0.334</c:v>
                </c:pt>
                <c:pt idx="201">
                  <c:v>0.346</c:v>
                </c:pt>
                <c:pt idx="202">
                  <c:v>0.363</c:v>
                </c:pt>
                <c:pt idx="203">
                  <c:v>0.379</c:v>
                </c:pt>
                <c:pt idx="204">
                  <c:v>0.398</c:v>
                </c:pt>
                <c:pt idx="205">
                  <c:v>0.411</c:v>
                </c:pt>
                <c:pt idx="206">
                  <c:v>0.425</c:v>
                </c:pt>
                <c:pt idx="207">
                  <c:v>0.438</c:v>
                </c:pt>
                <c:pt idx="208">
                  <c:v>0.443</c:v>
                </c:pt>
                <c:pt idx="209">
                  <c:v>0.457</c:v>
                </c:pt>
                <c:pt idx="210">
                  <c:v>0.471</c:v>
                </c:pt>
                <c:pt idx="211">
                  <c:v>0.479</c:v>
                </c:pt>
                <c:pt idx="212">
                  <c:v>0.492</c:v>
                </c:pt>
                <c:pt idx="213">
                  <c:v>0.503</c:v>
                </c:pt>
                <c:pt idx="214">
                  <c:v>0.513</c:v>
                </c:pt>
                <c:pt idx="215">
                  <c:v>0.522</c:v>
                </c:pt>
                <c:pt idx="216">
                  <c:v>0.537</c:v>
                </c:pt>
                <c:pt idx="217">
                  <c:v>0.544</c:v>
                </c:pt>
                <c:pt idx="218">
                  <c:v>0.551</c:v>
                </c:pt>
                <c:pt idx="219">
                  <c:v>0.561</c:v>
                </c:pt>
                <c:pt idx="220">
                  <c:v>0.564</c:v>
                </c:pt>
                <c:pt idx="221">
                  <c:v>0.57</c:v>
                </c:pt>
                <c:pt idx="222">
                  <c:v>0.576</c:v>
                </c:pt>
                <c:pt idx="223">
                  <c:v>0.586</c:v>
                </c:pt>
                <c:pt idx="224">
                  <c:v>0.592</c:v>
                </c:pt>
                <c:pt idx="225">
                  <c:v>0.601</c:v>
                </c:pt>
                <c:pt idx="226">
                  <c:v>0.615</c:v>
                </c:pt>
                <c:pt idx="227">
                  <c:v>0.622</c:v>
                </c:pt>
                <c:pt idx="228">
                  <c:v>0.631</c:v>
                </c:pt>
                <c:pt idx="229">
                  <c:v>0.637</c:v>
                </c:pt>
                <c:pt idx="230">
                  <c:v>0.647</c:v>
                </c:pt>
                <c:pt idx="231">
                  <c:v>0.653</c:v>
                </c:pt>
                <c:pt idx="232">
                  <c:v>0.658</c:v>
                </c:pt>
                <c:pt idx="233">
                  <c:v>0.665</c:v>
                </c:pt>
                <c:pt idx="234">
                  <c:v>0.676</c:v>
                </c:pt>
                <c:pt idx="235">
                  <c:v>0.68</c:v>
                </c:pt>
                <c:pt idx="236">
                  <c:v>0.686</c:v>
                </c:pt>
                <c:pt idx="237">
                  <c:v>0.695</c:v>
                </c:pt>
                <c:pt idx="238">
                  <c:v>0.702</c:v>
                </c:pt>
                <c:pt idx="239">
                  <c:v>0.707</c:v>
                </c:pt>
                <c:pt idx="240">
                  <c:v>0.71</c:v>
                </c:pt>
                <c:pt idx="241">
                  <c:v>0.718</c:v>
                </c:pt>
                <c:pt idx="242">
                  <c:v>0.727</c:v>
                </c:pt>
                <c:pt idx="243">
                  <c:v>0.736</c:v>
                </c:pt>
                <c:pt idx="244">
                  <c:v>0.74</c:v>
                </c:pt>
                <c:pt idx="245">
                  <c:v>0.75</c:v>
                </c:pt>
                <c:pt idx="246">
                  <c:v>0.76</c:v>
                </c:pt>
                <c:pt idx="247">
                  <c:v>0.772</c:v>
                </c:pt>
                <c:pt idx="248">
                  <c:v>0.777</c:v>
                </c:pt>
                <c:pt idx="249">
                  <c:v>0.782</c:v>
                </c:pt>
                <c:pt idx="250">
                  <c:v>0.788</c:v>
                </c:pt>
                <c:pt idx="251">
                  <c:v>0.797</c:v>
                </c:pt>
                <c:pt idx="252">
                  <c:v>0.803</c:v>
                </c:pt>
                <c:pt idx="253">
                  <c:v>0.814</c:v>
                </c:pt>
                <c:pt idx="254">
                  <c:v>0.823</c:v>
                </c:pt>
                <c:pt idx="255">
                  <c:v>0.829</c:v>
                </c:pt>
                <c:pt idx="256">
                  <c:v>0.837</c:v>
                </c:pt>
                <c:pt idx="257">
                  <c:v>0.851</c:v>
                </c:pt>
                <c:pt idx="258">
                  <c:v>0.855</c:v>
                </c:pt>
                <c:pt idx="259">
                  <c:v>0.863</c:v>
                </c:pt>
                <c:pt idx="260">
                  <c:v>0.867</c:v>
                </c:pt>
                <c:pt idx="261">
                  <c:v>0.875</c:v>
                </c:pt>
                <c:pt idx="262">
                  <c:v>0.881</c:v>
                </c:pt>
                <c:pt idx="263">
                  <c:v>0.886</c:v>
                </c:pt>
                <c:pt idx="264">
                  <c:v>0.895</c:v>
                </c:pt>
                <c:pt idx="265">
                  <c:v>0.901</c:v>
                </c:pt>
                <c:pt idx="266">
                  <c:v>0.907</c:v>
                </c:pt>
                <c:pt idx="267">
                  <c:v>0.914</c:v>
                </c:pt>
                <c:pt idx="268">
                  <c:v>0.915</c:v>
                </c:pt>
                <c:pt idx="269">
                  <c:v>0.92</c:v>
                </c:pt>
                <c:pt idx="270">
                  <c:v>0.928</c:v>
                </c:pt>
                <c:pt idx="271">
                  <c:v>0.933</c:v>
                </c:pt>
                <c:pt idx="272">
                  <c:v>0.936</c:v>
                </c:pt>
                <c:pt idx="273">
                  <c:v>0.939</c:v>
                </c:pt>
                <c:pt idx="274">
                  <c:v>0.943</c:v>
                </c:pt>
                <c:pt idx="275">
                  <c:v>0.95</c:v>
                </c:pt>
                <c:pt idx="276">
                  <c:v>0.957</c:v>
                </c:pt>
                <c:pt idx="277">
                  <c:v>0.959</c:v>
                </c:pt>
                <c:pt idx="278">
                  <c:v>0.961</c:v>
                </c:pt>
                <c:pt idx="279">
                  <c:v>0.963</c:v>
                </c:pt>
                <c:pt idx="280">
                  <c:v>0.965</c:v>
                </c:pt>
                <c:pt idx="281">
                  <c:v>0.967</c:v>
                </c:pt>
                <c:pt idx="282">
                  <c:v>0.971</c:v>
                </c:pt>
                <c:pt idx="283">
                  <c:v>0.973</c:v>
                </c:pt>
                <c:pt idx="284">
                  <c:v>0.976</c:v>
                </c:pt>
                <c:pt idx="285">
                  <c:v>0.977</c:v>
                </c:pt>
                <c:pt idx="286">
                  <c:v>0.978</c:v>
                </c:pt>
                <c:pt idx="287">
                  <c:v>0.978</c:v>
                </c:pt>
                <c:pt idx="288">
                  <c:v>0.981</c:v>
                </c:pt>
                <c:pt idx="289">
                  <c:v>0.983</c:v>
                </c:pt>
                <c:pt idx="290">
                  <c:v>0.985</c:v>
                </c:pt>
                <c:pt idx="291">
                  <c:v>0.986</c:v>
                </c:pt>
                <c:pt idx="292">
                  <c:v>0.988</c:v>
                </c:pt>
                <c:pt idx="293">
                  <c:v>0.99</c:v>
                </c:pt>
                <c:pt idx="294">
                  <c:v>0.991</c:v>
                </c:pt>
                <c:pt idx="295">
                  <c:v>0.993</c:v>
                </c:pt>
                <c:pt idx="296">
                  <c:v>0.993</c:v>
                </c:pt>
                <c:pt idx="297">
                  <c:v>0.994</c:v>
                </c:pt>
                <c:pt idx="298">
                  <c:v>0.994</c:v>
                </c:pt>
                <c:pt idx="299">
                  <c:v>0.994</c:v>
                </c:pt>
                <c:pt idx="300">
                  <c:v>0.994</c:v>
                </c:pt>
                <c:pt idx="301">
                  <c:v>0.994</c:v>
                </c:pt>
                <c:pt idx="302">
                  <c:v>0.995</c:v>
                </c:pt>
                <c:pt idx="303">
                  <c:v>0.995</c:v>
                </c:pt>
                <c:pt idx="304">
                  <c:v>0.996</c:v>
                </c:pt>
                <c:pt idx="305">
                  <c:v>0.997</c:v>
                </c:pt>
                <c:pt idx="306">
                  <c:v>0.997</c:v>
                </c:pt>
                <c:pt idx="307">
                  <c:v>0.998</c:v>
                </c:pt>
                <c:pt idx="308">
                  <c:v>0.998</c:v>
                </c:pt>
                <c:pt idx="309">
                  <c:v>0.998</c:v>
                </c:pt>
                <c:pt idx="310">
                  <c:v>0.998</c:v>
                </c:pt>
                <c:pt idx="311">
                  <c:v>0.998</c:v>
                </c:pt>
                <c:pt idx="312">
                  <c:v>0.998</c:v>
                </c:pt>
                <c:pt idx="313">
                  <c:v>0.998</c:v>
                </c:pt>
                <c:pt idx="314">
                  <c:v>0.999</c:v>
                </c:pt>
                <c:pt idx="315">
                  <c:v>0.999</c:v>
                </c:pt>
                <c:pt idx="316">
                  <c:v>0.999</c:v>
                </c:pt>
                <c:pt idx="317">
                  <c:v>0.999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CEAC!$L$1</c:f>
              <c:strCache>
                <c:ptCount val="1"/>
                <c:pt idx="0">
                  <c:v>Pla5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CEAC!$L$2:$L$502</c:f>
              <c:numCache>
                <c:formatCode>General</c:formatCode>
                <c:ptCount val="5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0.999</c:v>
                </c:pt>
                <c:pt idx="196">
                  <c:v>0.999</c:v>
                </c:pt>
                <c:pt idx="197">
                  <c:v>0.998</c:v>
                </c:pt>
                <c:pt idx="198">
                  <c:v>0.998</c:v>
                </c:pt>
                <c:pt idx="199">
                  <c:v>0.997</c:v>
                </c:pt>
                <c:pt idx="200">
                  <c:v>0.997</c:v>
                </c:pt>
                <c:pt idx="201">
                  <c:v>0.997</c:v>
                </c:pt>
                <c:pt idx="202">
                  <c:v>0.997</c:v>
                </c:pt>
                <c:pt idx="203">
                  <c:v>0.996</c:v>
                </c:pt>
                <c:pt idx="204">
                  <c:v>0.993</c:v>
                </c:pt>
                <c:pt idx="205">
                  <c:v>0.992</c:v>
                </c:pt>
                <c:pt idx="206">
                  <c:v>0.992</c:v>
                </c:pt>
                <c:pt idx="207">
                  <c:v>0.991</c:v>
                </c:pt>
                <c:pt idx="208">
                  <c:v>0.987</c:v>
                </c:pt>
                <c:pt idx="209">
                  <c:v>0.984</c:v>
                </c:pt>
                <c:pt idx="210">
                  <c:v>0.982</c:v>
                </c:pt>
                <c:pt idx="211">
                  <c:v>0.979</c:v>
                </c:pt>
                <c:pt idx="212">
                  <c:v>0.976</c:v>
                </c:pt>
                <c:pt idx="213">
                  <c:v>0.972</c:v>
                </c:pt>
                <c:pt idx="214">
                  <c:v>0.967</c:v>
                </c:pt>
                <c:pt idx="215">
                  <c:v>0.959</c:v>
                </c:pt>
                <c:pt idx="216">
                  <c:v>0.952</c:v>
                </c:pt>
                <c:pt idx="217">
                  <c:v>0.945</c:v>
                </c:pt>
                <c:pt idx="218">
                  <c:v>0.932</c:v>
                </c:pt>
                <c:pt idx="219">
                  <c:v>0.925</c:v>
                </c:pt>
                <c:pt idx="220">
                  <c:v>0.917</c:v>
                </c:pt>
                <c:pt idx="221">
                  <c:v>0.905</c:v>
                </c:pt>
                <c:pt idx="222">
                  <c:v>0.896</c:v>
                </c:pt>
                <c:pt idx="223">
                  <c:v>0.887</c:v>
                </c:pt>
                <c:pt idx="224">
                  <c:v>0.875</c:v>
                </c:pt>
                <c:pt idx="225">
                  <c:v>0.858</c:v>
                </c:pt>
                <c:pt idx="226">
                  <c:v>0.845</c:v>
                </c:pt>
                <c:pt idx="227">
                  <c:v>0.829</c:v>
                </c:pt>
                <c:pt idx="228">
                  <c:v>0.82</c:v>
                </c:pt>
                <c:pt idx="229">
                  <c:v>0.806</c:v>
                </c:pt>
                <c:pt idx="230">
                  <c:v>0.792</c:v>
                </c:pt>
                <c:pt idx="231">
                  <c:v>0.774</c:v>
                </c:pt>
                <c:pt idx="232">
                  <c:v>0.76</c:v>
                </c:pt>
                <c:pt idx="233">
                  <c:v>0.749</c:v>
                </c:pt>
                <c:pt idx="234">
                  <c:v>0.735</c:v>
                </c:pt>
                <c:pt idx="235">
                  <c:v>0.718</c:v>
                </c:pt>
                <c:pt idx="236">
                  <c:v>0.696</c:v>
                </c:pt>
                <c:pt idx="237">
                  <c:v>0.683</c:v>
                </c:pt>
                <c:pt idx="238">
                  <c:v>0.665</c:v>
                </c:pt>
                <c:pt idx="239">
                  <c:v>0.648</c:v>
                </c:pt>
                <c:pt idx="240">
                  <c:v>0.636</c:v>
                </c:pt>
                <c:pt idx="241">
                  <c:v>0.616</c:v>
                </c:pt>
                <c:pt idx="242">
                  <c:v>0.601</c:v>
                </c:pt>
                <c:pt idx="243">
                  <c:v>0.592</c:v>
                </c:pt>
                <c:pt idx="244">
                  <c:v>0.582</c:v>
                </c:pt>
                <c:pt idx="245">
                  <c:v>0.567</c:v>
                </c:pt>
                <c:pt idx="246">
                  <c:v>0.562</c:v>
                </c:pt>
                <c:pt idx="247">
                  <c:v>0.551</c:v>
                </c:pt>
                <c:pt idx="248">
                  <c:v>0.535</c:v>
                </c:pt>
                <c:pt idx="249">
                  <c:v>0.524</c:v>
                </c:pt>
                <c:pt idx="250">
                  <c:v>0.517</c:v>
                </c:pt>
                <c:pt idx="251">
                  <c:v>0.506</c:v>
                </c:pt>
                <c:pt idx="252">
                  <c:v>0.5</c:v>
                </c:pt>
                <c:pt idx="253">
                  <c:v>0.491</c:v>
                </c:pt>
                <c:pt idx="254">
                  <c:v>0.476</c:v>
                </c:pt>
                <c:pt idx="255">
                  <c:v>0.471</c:v>
                </c:pt>
                <c:pt idx="256">
                  <c:v>0.459</c:v>
                </c:pt>
                <c:pt idx="257">
                  <c:v>0.453</c:v>
                </c:pt>
                <c:pt idx="258">
                  <c:v>0.45</c:v>
                </c:pt>
                <c:pt idx="259">
                  <c:v>0.439</c:v>
                </c:pt>
                <c:pt idx="260">
                  <c:v>0.429</c:v>
                </c:pt>
                <c:pt idx="261">
                  <c:v>0.422</c:v>
                </c:pt>
                <c:pt idx="262">
                  <c:v>0.419</c:v>
                </c:pt>
                <c:pt idx="263">
                  <c:v>0.411</c:v>
                </c:pt>
                <c:pt idx="264">
                  <c:v>0.405</c:v>
                </c:pt>
                <c:pt idx="265">
                  <c:v>0.397</c:v>
                </c:pt>
                <c:pt idx="266">
                  <c:v>0.389</c:v>
                </c:pt>
                <c:pt idx="267">
                  <c:v>0.385</c:v>
                </c:pt>
                <c:pt idx="268">
                  <c:v>0.383</c:v>
                </c:pt>
                <c:pt idx="269">
                  <c:v>0.375</c:v>
                </c:pt>
                <c:pt idx="270">
                  <c:v>0.369</c:v>
                </c:pt>
                <c:pt idx="271">
                  <c:v>0.362</c:v>
                </c:pt>
                <c:pt idx="272">
                  <c:v>0.353</c:v>
                </c:pt>
                <c:pt idx="273">
                  <c:v>0.35</c:v>
                </c:pt>
                <c:pt idx="274">
                  <c:v>0.346</c:v>
                </c:pt>
                <c:pt idx="275">
                  <c:v>0.342</c:v>
                </c:pt>
                <c:pt idx="276">
                  <c:v>0.333</c:v>
                </c:pt>
                <c:pt idx="277">
                  <c:v>0.326</c:v>
                </c:pt>
                <c:pt idx="278">
                  <c:v>0.321</c:v>
                </c:pt>
                <c:pt idx="279">
                  <c:v>0.318</c:v>
                </c:pt>
                <c:pt idx="280">
                  <c:v>0.316</c:v>
                </c:pt>
                <c:pt idx="281">
                  <c:v>0.313</c:v>
                </c:pt>
                <c:pt idx="282">
                  <c:v>0.309</c:v>
                </c:pt>
                <c:pt idx="283">
                  <c:v>0.307</c:v>
                </c:pt>
                <c:pt idx="284">
                  <c:v>0.303</c:v>
                </c:pt>
                <c:pt idx="285">
                  <c:v>0.299</c:v>
                </c:pt>
                <c:pt idx="286">
                  <c:v>0.294</c:v>
                </c:pt>
                <c:pt idx="287">
                  <c:v>0.286</c:v>
                </c:pt>
                <c:pt idx="288">
                  <c:v>0.281</c:v>
                </c:pt>
                <c:pt idx="289">
                  <c:v>0.272</c:v>
                </c:pt>
                <c:pt idx="290">
                  <c:v>0.265</c:v>
                </c:pt>
                <c:pt idx="291">
                  <c:v>0.258</c:v>
                </c:pt>
                <c:pt idx="292">
                  <c:v>0.251</c:v>
                </c:pt>
                <c:pt idx="293">
                  <c:v>0.239</c:v>
                </c:pt>
                <c:pt idx="294">
                  <c:v>0.234</c:v>
                </c:pt>
                <c:pt idx="295">
                  <c:v>0.231</c:v>
                </c:pt>
                <c:pt idx="296">
                  <c:v>0.223</c:v>
                </c:pt>
                <c:pt idx="297">
                  <c:v>0.215</c:v>
                </c:pt>
                <c:pt idx="298">
                  <c:v>0.209</c:v>
                </c:pt>
                <c:pt idx="299">
                  <c:v>0.201</c:v>
                </c:pt>
                <c:pt idx="300">
                  <c:v>0.193</c:v>
                </c:pt>
                <c:pt idx="301">
                  <c:v>0.189</c:v>
                </c:pt>
                <c:pt idx="302">
                  <c:v>0.179</c:v>
                </c:pt>
                <c:pt idx="303">
                  <c:v>0.171</c:v>
                </c:pt>
                <c:pt idx="304">
                  <c:v>0.163</c:v>
                </c:pt>
                <c:pt idx="305">
                  <c:v>0.158</c:v>
                </c:pt>
                <c:pt idx="306">
                  <c:v>0.15</c:v>
                </c:pt>
                <c:pt idx="307">
                  <c:v>0.146</c:v>
                </c:pt>
                <c:pt idx="308">
                  <c:v>0.143</c:v>
                </c:pt>
                <c:pt idx="309">
                  <c:v>0.139</c:v>
                </c:pt>
                <c:pt idx="310">
                  <c:v>0.134</c:v>
                </c:pt>
                <c:pt idx="311">
                  <c:v>0.129</c:v>
                </c:pt>
                <c:pt idx="312">
                  <c:v>0.123</c:v>
                </c:pt>
                <c:pt idx="313">
                  <c:v>0.12</c:v>
                </c:pt>
                <c:pt idx="314">
                  <c:v>0.119</c:v>
                </c:pt>
                <c:pt idx="315">
                  <c:v>0.116</c:v>
                </c:pt>
                <c:pt idx="316">
                  <c:v>0.111</c:v>
                </c:pt>
                <c:pt idx="317">
                  <c:v>0.108</c:v>
                </c:pt>
                <c:pt idx="318">
                  <c:v>0.103</c:v>
                </c:pt>
                <c:pt idx="319">
                  <c:v>0.095</c:v>
                </c:pt>
                <c:pt idx="320">
                  <c:v>0.092</c:v>
                </c:pt>
                <c:pt idx="321">
                  <c:v>0.087</c:v>
                </c:pt>
                <c:pt idx="322">
                  <c:v>0.08</c:v>
                </c:pt>
                <c:pt idx="323">
                  <c:v>0.079</c:v>
                </c:pt>
                <c:pt idx="324">
                  <c:v>0.075</c:v>
                </c:pt>
                <c:pt idx="325">
                  <c:v>0.071</c:v>
                </c:pt>
                <c:pt idx="326">
                  <c:v>0.068</c:v>
                </c:pt>
                <c:pt idx="327">
                  <c:v>0.067</c:v>
                </c:pt>
                <c:pt idx="328">
                  <c:v>0.061</c:v>
                </c:pt>
                <c:pt idx="329">
                  <c:v>0.059</c:v>
                </c:pt>
                <c:pt idx="330">
                  <c:v>0.057</c:v>
                </c:pt>
                <c:pt idx="331">
                  <c:v>0.053</c:v>
                </c:pt>
                <c:pt idx="332">
                  <c:v>0.05</c:v>
                </c:pt>
                <c:pt idx="333">
                  <c:v>0.048</c:v>
                </c:pt>
                <c:pt idx="334">
                  <c:v>0.046</c:v>
                </c:pt>
                <c:pt idx="335">
                  <c:v>0.046</c:v>
                </c:pt>
                <c:pt idx="336">
                  <c:v>0.044</c:v>
                </c:pt>
                <c:pt idx="337">
                  <c:v>0.042</c:v>
                </c:pt>
                <c:pt idx="338">
                  <c:v>0.039</c:v>
                </c:pt>
                <c:pt idx="339">
                  <c:v>0.037</c:v>
                </c:pt>
                <c:pt idx="340">
                  <c:v>0.035</c:v>
                </c:pt>
                <c:pt idx="341">
                  <c:v>0.033</c:v>
                </c:pt>
                <c:pt idx="342">
                  <c:v>0.032</c:v>
                </c:pt>
                <c:pt idx="343">
                  <c:v>0.032</c:v>
                </c:pt>
                <c:pt idx="344">
                  <c:v>0.031</c:v>
                </c:pt>
                <c:pt idx="345">
                  <c:v>0.026</c:v>
                </c:pt>
                <c:pt idx="346">
                  <c:v>0.022</c:v>
                </c:pt>
                <c:pt idx="347">
                  <c:v>0.019</c:v>
                </c:pt>
                <c:pt idx="348">
                  <c:v>0.017</c:v>
                </c:pt>
                <c:pt idx="349">
                  <c:v>0.017</c:v>
                </c:pt>
                <c:pt idx="350">
                  <c:v>0.017</c:v>
                </c:pt>
                <c:pt idx="351">
                  <c:v>0.015</c:v>
                </c:pt>
                <c:pt idx="352">
                  <c:v>0.015</c:v>
                </c:pt>
                <c:pt idx="353">
                  <c:v>0.015</c:v>
                </c:pt>
                <c:pt idx="354">
                  <c:v>0.013</c:v>
                </c:pt>
                <c:pt idx="355">
                  <c:v>0.013</c:v>
                </c:pt>
                <c:pt idx="356">
                  <c:v>0.01</c:v>
                </c:pt>
                <c:pt idx="357">
                  <c:v>0.009</c:v>
                </c:pt>
                <c:pt idx="358">
                  <c:v>0.008</c:v>
                </c:pt>
                <c:pt idx="359">
                  <c:v>0.008</c:v>
                </c:pt>
                <c:pt idx="360">
                  <c:v>0.008</c:v>
                </c:pt>
                <c:pt idx="361">
                  <c:v>0.007</c:v>
                </c:pt>
                <c:pt idx="362">
                  <c:v>0.007</c:v>
                </c:pt>
                <c:pt idx="363">
                  <c:v>0.007</c:v>
                </c:pt>
                <c:pt idx="364">
                  <c:v>0.007</c:v>
                </c:pt>
                <c:pt idx="365">
                  <c:v>0.007</c:v>
                </c:pt>
                <c:pt idx="366">
                  <c:v>0.007</c:v>
                </c:pt>
                <c:pt idx="367">
                  <c:v>0.007</c:v>
                </c:pt>
                <c:pt idx="368">
                  <c:v>0.006</c:v>
                </c:pt>
                <c:pt idx="369">
                  <c:v>0.006</c:v>
                </c:pt>
                <c:pt idx="370">
                  <c:v>0.006</c:v>
                </c:pt>
                <c:pt idx="371">
                  <c:v>0.006</c:v>
                </c:pt>
                <c:pt idx="372">
                  <c:v>0.006</c:v>
                </c:pt>
                <c:pt idx="373">
                  <c:v>0.005</c:v>
                </c:pt>
                <c:pt idx="374">
                  <c:v>0.005</c:v>
                </c:pt>
                <c:pt idx="375">
                  <c:v>0.005</c:v>
                </c:pt>
                <c:pt idx="376">
                  <c:v>0.005</c:v>
                </c:pt>
                <c:pt idx="377">
                  <c:v>0.005</c:v>
                </c:pt>
                <c:pt idx="378">
                  <c:v>0.004</c:v>
                </c:pt>
                <c:pt idx="379">
                  <c:v>0.004</c:v>
                </c:pt>
                <c:pt idx="380">
                  <c:v>0.003</c:v>
                </c:pt>
                <c:pt idx="381">
                  <c:v>0.003</c:v>
                </c:pt>
                <c:pt idx="382">
                  <c:v>0.002</c:v>
                </c:pt>
                <c:pt idx="383">
                  <c:v>0.002</c:v>
                </c:pt>
                <c:pt idx="384">
                  <c:v>0.002</c:v>
                </c:pt>
                <c:pt idx="385">
                  <c:v>0.001</c:v>
                </c:pt>
                <c:pt idx="386">
                  <c:v>0.001</c:v>
                </c:pt>
                <c:pt idx="387">
                  <c:v>0.001</c:v>
                </c:pt>
                <c:pt idx="388">
                  <c:v>0.001</c:v>
                </c:pt>
                <c:pt idx="389">
                  <c:v>0.001</c:v>
                </c:pt>
                <c:pt idx="390">
                  <c:v>0.001</c:v>
                </c:pt>
                <c:pt idx="391">
                  <c:v>0.001</c:v>
                </c:pt>
                <c:pt idx="392">
                  <c:v>0.001</c:v>
                </c:pt>
                <c:pt idx="393">
                  <c:v>0.001</c:v>
                </c:pt>
                <c:pt idx="394">
                  <c:v>0.001</c:v>
                </c:pt>
                <c:pt idx="395">
                  <c:v>0.001</c:v>
                </c:pt>
                <c:pt idx="396">
                  <c:v>0.001</c:v>
                </c:pt>
                <c:pt idx="397">
                  <c:v>0.001</c:v>
                </c:pt>
                <c:pt idx="398">
                  <c:v>0.001</c:v>
                </c:pt>
                <c:pt idx="399">
                  <c:v>0.001</c:v>
                </c:pt>
                <c:pt idx="400">
                  <c:v>0.001</c:v>
                </c:pt>
                <c:pt idx="401">
                  <c:v>0.001</c:v>
                </c:pt>
                <c:pt idx="402">
                  <c:v>0.001</c:v>
                </c:pt>
                <c:pt idx="403">
                  <c:v>0.001</c:v>
                </c:pt>
                <c:pt idx="404">
                  <c:v>0.001</c:v>
                </c:pt>
                <c:pt idx="405">
                  <c:v>0.001</c:v>
                </c:pt>
                <c:pt idx="406">
                  <c:v>0.001</c:v>
                </c:pt>
                <c:pt idx="407">
                  <c:v>0.001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CEAC!$M$1</c:f>
              <c:strCache>
                <c:ptCount val="1"/>
                <c:pt idx="0">
                  <c:v>Ser5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CEAC!$M$2:$M$502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0.001</c:v>
                </c:pt>
                <c:pt idx="196">
                  <c:v>0.001</c:v>
                </c:pt>
                <c:pt idx="197">
                  <c:v>0.002</c:v>
                </c:pt>
                <c:pt idx="198">
                  <c:v>0.002</c:v>
                </c:pt>
                <c:pt idx="199">
                  <c:v>0.003</c:v>
                </c:pt>
                <c:pt idx="200">
                  <c:v>0.003</c:v>
                </c:pt>
                <c:pt idx="201">
                  <c:v>0.003</c:v>
                </c:pt>
                <c:pt idx="202">
                  <c:v>0.003</c:v>
                </c:pt>
                <c:pt idx="203">
                  <c:v>0.004</c:v>
                </c:pt>
                <c:pt idx="204">
                  <c:v>0.007</c:v>
                </c:pt>
                <c:pt idx="205">
                  <c:v>0.008</c:v>
                </c:pt>
                <c:pt idx="206">
                  <c:v>0.008</c:v>
                </c:pt>
                <c:pt idx="207">
                  <c:v>0.009</c:v>
                </c:pt>
                <c:pt idx="208">
                  <c:v>0.013</c:v>
                </c:pt>
                <c:pt idx="209">
                  <c:v>0.016</c:v>
                </c:pt>
                <c:pt idx="210">
                  <c:v>0.018</c:v>
                </c:pt>
                <c:pt idx="211">
                  <c:v>0.021</c:v>
                </c:pt>
                <c:pt idx="212">
                  <c:v>0.024</c:v>
                </c:pt>
                <c:pt idx="213">
                  <c:v>0.028</c:v>
                </c:pt>
                <c:pt idx="214">
                  <c:v>0.033</c:v>
                </c:pt>
                <c:pt idx="215">
                  <c:v>0.041</c:v>
                </c:pt>
                <c:pt idx="216">
                  <c:v>0.048</c:v>
                </c:pt>
                <c:pt idx="217">
                  <c:v>0.055</c:v>
                </c:pt>
                <c:pt idx="218">
                  <c:v>0.068</c:v>
                </c:pt>
                <c:pt idx="219">
                  <c:v>0.075</c:v>
                </c:pt>
                <c:pt idx="220">
                  <c:v>0.083</c:v>
                </c:pt>
                <c:pt idx="221">
                  <c:v>0.095</c:v>
                </c:pt>
                <c:pt idx="222">
                  <c:v>0.104</c:v>
                </c:pt>
                <c:pt idx="223">
                  <c:v>0.113</c:v>
                </c:pt>
                <c:pt idx="224">
                  <c:v>0.125</c:v>
                </c:pt>
                <c:pt idx="225">
                  <c:v>0.142</c:v>
                </c:pt>
                <c:pt idx="226">
                  <c:v>0.155</c:v>
                </c:pt>
                <c:pt idx="227">
                  <c:v>0.171</c:v>
                </c:pt>
                <c:pt idx="228">
                  <c:v>0.18</c:v>
                </c:pt>
                <c:pt idx="229">
                  <c:v>0.194</c:v>
                </c:pt>
                <c:pt idx="230">
                  <c:v>0.208</c:v>
                </c:pt>
                <c:pt idx="231">
                  <c:v>0.226</c:v>
                </c:pt>
                <c:pt idx="232">
                  <c:v>0.24</c:v>
                </c:pt>
                <c:pt idx="233">
                  <c:v>0.251</c:v>
                </c:pt>
                <c:pt idx="234">
                  <c:v>0.265</c:v>
                </c:pt>
                <c:pt idx="235">
                  <c:v>0.282</c:v>
                </c:pt>
                <c:pt idx="236">
                  <c:v>0.304</c:v>
                </c:pt>
                <c:pt idx="237">
                  <c:v>0.317</c:v>
                </c:pt>
                <c:pt idx="238">
                  <c:v>0.335</c:v>
                </c:pt>
                <c:pt idx="239">
                  <c:v>0.352</c:v>
                </c:pt>
                <c:pt idx="240">
                  <c:v>0.364</c:v>
                </c:pt>
                <c:pt idx="241">
                  <c:v>0.384</c:v>
                </c:pt>
                <c:pt idx="242">
                  <c:v>0.399</c:v>
                </c:pt>
                <c:pt idx="243">
                  <c:v>0.408</c:v>
                </c:pt>
                <c:pt idx="244">
                  <c:v>0.418</c:v>
                </c:pt>
                <c:pt idx="245">
                  <c:v>0.433</c:v>
                </c:pt>
                <c:pt idx="246">
                  <c:v>0.438</c:v>
                </c:pt>
                <c:pt idx="247">
                  <c:v>0.449</c:v>
                </c:pt>
                <c:pt idx="248">
                  <c:v>0.465</c:v>
                </c:pt>
                <c:pt idx="249">
                  <c:v>0.476</c:v>
                </c:pt>
                <c:pt idx="250">
                  <c:v>0.483</c:v>
                </c:pt>
                <c:pt idx="251">
                  <c:v>0.494</c:v>
                </c:pt>
                <c:pt idx="252">
                  <c:v>0.5</c:v>
                </c:pt>
                <c:pt idx="253">
                  <c:v>0.509</c:v>
                </c:pt>
                <c:pt idx="254">
                  <c:v>0.524</c:v>
                </c:pt>
                <c:pt idx="255">
                  <c:v>0.529</c:v>
                </c:pt>
                <c:pt idx="256">
                  <c:v>0.541</c:v>
                </c:pt>
                <c:pt idx="257">
                  <c:v>0.547</c:v>
                </c:pt>
                <c:pt idx="258">
                  <c:v>0.55</c:v>
                </c:pt>
                <c:pt idx="259">
                  <c:v>0.561</c:v>
                </c:pt>
                <c:pt idx="260">
                  <c:v>0.571</c:v>
                </c:pt>
                <c:pt idx="261">
                  <c:v>0.578</c:v>
                </c:pt>
                <c:pt idx="262">
                  <c:v>0.581</c:v>
                </c:pt>
                <c:pt idx="263">
                  <c:v>0.589</c:v>
                </c:pt>
                <c:pt idx="264">
                  <c:v>0.595</c:v>
                </c:pt>
                <c:pt idx="265">
                  <c:v>0.603</c:v>
                </c:pt>
                <c:pt idx="266">
                  <c:v>0.611</c:v>
                </c:pt>
                <c:pt idx="267">
                  <c:v>0.615</c:v>
                </c:pt>
                <c:pt idx="268">
                  <c:v>0.617</c:v>
                </c:pt>
                <c:pt idx="269">
                  <c:v>0.625</c:v>
                </c:pt>
                <c:pt idx="270">
                  <c:v>0.631</c:v>
                </c:pt>
                <c:pt idx="271">
                  <c:v>0.638</c:v>
                </c:pt>
                <c:pt idx="272">
                  <c:v>0.647</c:v>
                </c:pt>
                <c:pt idx="273">
                  <c:v>0.65</c:v>
                </c:pt>
                <c:pt idx="274">
                  <c:v>0.654</c:v>
                </c:pt>
                <c:pt idx="275">
                  <c:v>0.658</c:v>
                </c:pt>
                <c:pt idx="276">
                  <c:v>0.667</c:v>
                </c:pt>
                <c:pt idx="277">
                  <c:v>0.674</c:v>
                </c:pt>
                <c:pt idx="278">
                  <c:v>0.679</c:v>
                </c:pt>
                <c:pt idx="279">
                  <c:v>0.682</c:v>
                </c:pt>
                <c:pt idx="280">
                  <c:v>0.684</c:v>
                </c:pt>
                <c:pt idx="281">
                  <c:v>0.687</c:v>
                </c:pt>
                <c:pt idx="282">
                  <c:v>0.691</c:v>
                </c:pt>
                <c:pt idx="283">
                  <c:v>0.693</c:v>
                </c:pt>
                <c:pt idx="284">
                  <c:v>0.697</c:v>
                </c:pt>
                <c:pt idx="285">
                  <c:v>0.701</c:v>
                </c:pt>
                <c:pt idx="286">
                  <c:v>0.706</c:v>
                </c:pt>
                <c:pt idx="287">
                  <c:v>0.714</c:v>
                </c:pt>
                <c:pt idx="288">
                  <c:v>0.719</c:v>
                </c:pt>
                <c:pt idx="289">
                  <c:v>0.728</c:v>
                </c:pt>
                <c:pt idx="290">
                  <c:v>0.735</c:v>
                </c:pt>
                <c:pt idx="291">
                  <c:v>0.742</c:v>
                </c:pt>
                <c:pt idx="292">
                  <c:v>0.749</c:v>
                </c:pt>
                <c:pt idx="293">
                  <c:v>0.761</c:v>
                </c:pt>
                <c:pt idx="294">
                  <c:v>0.766</c:v>
                </c:pt>
                <c:pt idx="295">
                  <c:v>0.769</c:v>
                </c:pt>
                <c:pt idx="296">
                  <c:v>0.777</c:v>
                </c:pt>
                <c:pt idx="297">
                  <c:v>0.785</c:v>
                </c:pt>
                <c:pt idx="298">
                  <c:v>0.791</c:v>
                </c:pt>
                <c:pt idx="299">
                  <c:v>0.799</c:v>
                </c:pt>
                <c:pt idx="300">
                  <c:v>0.807</c:v>
                </c:pt>
                <c:pt idx="301">
                  <c:v>0.811</c:v>
                </c:pt>
                <c:pt idx="302">
                  <c:v>0.821</c:v>
                </c:pt>
                <c:pt idx="303">
                  <c:v>0.829</c:v>
                </c:pt>
                <c:pt idx="304">
                  <c:v>0.837</c:v>
                </c:pt>
                <c:pt idx="305">
                  <c:v>0.842</c:v>
                </c:pt>
                <c:pt idx="306">
                  <c:v>0.85</c:v>
                </c:pt>
                <c:pt idx="307">
                  <c:v>0.854</c:v>
                </c:pt>
                <c:pt idx="308">
                  <c:v>0.857</c:v>
                </c:pt>
                <c:pt idx="309">
                  <c:v>0.861</c:v>
                </c:pt>
                <c:pt idx="310">
                  <c:v>0.866</c:v>
                </c:pt>
                <c:pt idx="311">
                  <c:v>0.871</c:v>
                </c:pt>
                <c:pt idx="312">
                  <c:v>0.877</c:v>
                </c:pt>
                <c:pt idx="313">
                  <c:v>0.88</c:v>
                </c:pt>
                <c:pt idx="314">
                  <c:v>0.881</c:v>
                </c:pt>
                <c:pt idx="315">
                  <c:v>0.884</c:v>
                </c:pt>
                <c:pt idx="316">
                  <c:v>0.889</c:v>
                </c:pt>
                <c:pt idx="317">
                  <c:v>0.892</c:v>
                </c:pt>
                <c:pt idx="318">
                  <c:v>0.897</c:v>
                </c:pt>
                <c:pt idx="319">
                  <c:v>0.905</c:v>
                </c:pt>
                <c:pt idx="320">
                  <c:v>0.908</c:v>
                </c:pt>
                <c:pt idx="321">
                  <c:v>0.913</c:v>
                </c:pt>
                <c:pt idx="322">
                  <c:v>0.92</c:v>
                </c:pt>
                <c:pt idx="323">
                  <c:v>0.921</c:v>
                </c:pt>
                <c:pt idx="324">
                  <c:v>0.925</c:v>
                </c:pt>
                <c:pt idx="325">
                  <c:v>0.929</c:v>
                </c:pt>
                <c:pt idx="326">
                  <c:v>0.932</c:v>
                </c:pt>
                <c:pt idx="327">
                  <c:v>0.933</c:v>
                </c:pt>
                <c:pt idx="328">
                  <c:v>0.939</c:v>
                </c:pt>
                <c:pt idx="329">
                  <c:v>0.941</c:v>
                </c:pt>
                <c:pt idx="330">
                  <c:v>0.943</c:v>
                </c:pt>
                <c:pt idx="331">
                  <c:v>0.947</c:v>
                </c:pt>
                <c:pt idx="332">
                  <c:v>0.95</c:v>
                </c:pt>
                <c:pt idx="333">
                  <c:v>0.952</c:v>
                </c:pt>
                <c:pt idx="334">
                  <c:v>0.954</c:v>
                </c:pt>
                <c:pt idx="335">
                  <c:v>0.954</c:v>
                </c:pt>
                <c:pt idx="336">
                  <c:v>0.956</c:v>
                </c:pt>
                <c:pt idx="337">
                  <c:v>0.958</c:v>
                </c:pt>
                <c:pt idx="338">
                  <c:v>0.961</c:v>
                </c:pt>
                <c:pt idx="339">
                  <c:v>0.963</c:v>
                </c:pt>
                <c:pt idx="340">
                  <c:v>0.965</c:v>
                </c:pt>
                <c:pt idx="341">
                  <c:v>0.967</c:v>
                </c:pt>
                <c:pt idx="342">
                  <c:v>0.968</c:v>
                </c:pt>
                <c:pt idx="343">
                  <c:v>0.968</c:v>
                </c:pt>
                <c:pt idx="344">
                  <c:v>0.969</c:v>
                </c:pt>
                <c:pt idx="345">
                  <c:v>0.974</c:v>
                </c:pt>
                <c:pt idx="346">
                  <c:v>0.978</c:v>
                </c:pt>
                <c:pt idx="347">
                  <c:v>0.981</c:v>
                </c:pt>
                <c:pt idx="348">
                  <c:v>0.983</c:v>
                </c:pt>
                <c:pt idx="349">
                  <c:v>0.983</c:v>
                </c:pt>
                <c:pt idx="350">
                  <c:v>0.983</c:v>
                </c:pt>
                <c:pt idx="351">
                  <c:v>0.985</c:v>
                </c:pt>
                <c:pt idx="352">
                  <c:v>0.985</c:v>
                </c:pt>
                <c:pt idx="353">
                  <c:v>0.985</c:v>
                </c:pt>
                <c:pt idx="354">
                  <c:v>0.987</c:v>
                </c:pt>
                <c:pt idx="355">
                  <c:v>0.987</c:v>
                </c:pt>
                <c:pt idx="356">
                  <c:v>0.99</c:v>
                </c:pt>
                <c:pt idx="357">
                  <c:v>0.991</c:v>
                </c:pt>
                <c:pt idx="358">
                  <c:v>0.992</c:v>
                </c:pt>
                <c:pt idx="359">
                  <c:v>0.992</c:v>
                </c:pt>
                <c:pt idx="360">
                  <c:v>0.992</c:v>
                </c:pt>
                <c:pt idx="361">
                  <c:v>0.993</c:v>
                </c:pt>
                <c:pt idx="362">
                  <c:v>0.993</c:v>
                </c:pt>
                <c:pt idx="363">
                  <c:v>0.993</c:v>
                </c:pt>
                <c:pt idx="364">
                  <c:v>0.993</c:v>
                </c:pt>
                <c:pt idx="365">
                  <c:v>0.993</c:v>
                </c:pt>
                <c:pt idx="366">
                  <c:v>0.993</c:v>
                </c:pt>
                <c:pt idx="367">
                  <c:v>0.993</c:v>
                </c:pt>
                <c:pt idx="368">
                  <c:v>0.994</c:v>
                </c:pt>
                <c:pt idx="369">
                  <c:v>0.994</c:v>
                </c:pt>
                <c:pt idx="370">
                  <c:v>0.994</c:v>
                </c:pt>
                <c:pt idx="371">
                  <c:v>0.994</c:v>
                </c:pt>
                <c:pt idx="372">
                  <c:v>0.994</c:v>
                </c:pt>
                <c:pt idx="373">
                  <c:v>0.995</c:v>
                </c:pt>
                <c:pt idx="374">
                  <c:v>0.995</c:v>
                </c:pt>
                <c:pt idx="375">
                  <c:v>0.995</c:v>
                </c:pt>
                <c:pt idx="376">
                  <c:v>0.995</c:v>
                </c:pt>
                <c:pt idx="377">
                  <c:v>0.995</c:v>
                </c:pt>
                <c:pt idx="378">
                  <c:v>0.996</c:v>
                </c:pt>
                <c:pt idx="379">
                  <c:v>0.996</c:v>
                </c:pt>
                <c:pt idx="380">
                  <c:v>0.997</c:v>
                </c:pt>
                <c:pt idx="381">
                  <c:v>0.997</c:v>
                </c:pt>
                <c:pt idx="382">
                  <c:v>0.998</c:v>
                </c:pt>
                <c:pt idx="383">
                  <c:v>0.998</c:v>
                </c:pt>
                <c:pt idx="384">
                  <c:v>0.998</c:v>
                </c:pt>
                <c:pt idx="385">
                  <c:v>0.999</c:v>
                </c:pt>
                <c:pt idx="386">
                  <c:v>0.999</c:v>
                </c:pt>
                <c:pt idx="387">
                  <c:v>0.999</c:v>
                </c:pt>
                <c:pt idx="388">
                  <c:v>0.999</c:v>
                </c:pt>
                <c:pt idx="389">
                  <c:v>0.999</c:v>
                </c:pt>
                <c:pt idx="390">
                  <c:v>0.999</c:v>
                </c:pt>
                <c:pt idx="391">
                  <c:v>0.999</c:v>
                </c:pt>
                <c:pt idx="392">
                  <c:v>0.999</c:v>
                </c:pt>
                <c:pt idx="393">
                  <c:v>0.999</c:v>
                </c:pt>
                <c:pt idx="394">
                  <c:v>0.999</c:v>
                </c:pt>
                <c:pt idx="395">
                  <c:v>0.999</c:v>
                </c:pt>
                <c:pt idx="396">
                  <c:v>0.999</c:v>
                </c:pt>
                <c:pt idx="397">
                  <c:v>0.999</c:v>
                </c:pt>
                <c:pt idx="398">
                  <c:v>0.999</c:v>
                </c:pt>
                <c:pt idx="399">
                  <c:v>0.999</c:v>
                </c:pt>
                <c:pt idx="400">
                  <c:v>0.999</c:v>
                </c:pt>
                <c:pt idx="401">
                  <c:v>0.999</c:v>
                </c:pt>
                <c:pt idx="402">
                  <c:v>0.999</c:v>
                </c:pt>
                <c:pt idx="403">
                  <c:v>0.999</c:v>
                </c:pt>
                <c:pt idx="404">
                  <c:v>0.999</c:v>
                </c:pt>
                <c:pt idx="405">
                  <c:v>0.999</c:v>
                </c:pt>
                <c:pt idx="406">
                  <c:v>0.999</c:v>
                </c:pt>
                <c:pt idx="407">
                  <c:v>0.999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CEAC!$N$1</c:f>
              <c:strCache>
                <c:ptCount val="1"/>
                <c:pt idx="0">
                  <c:v>Pla6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CEAC!$N$2:$N$502</c:f>
              <c:numCache>
                <c:formatCode>General</c:formatCode>
                <c:ptCount val="5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0.999</c:v>
                </c:pt>
                <c:pt idx="228">
                  <c:v>0.999</c:v>
                </c:pt>
                <c:pt idx="229">
                  <c:v>0.999</c:v>
                </c:pt>
                <c:pt idx="230">
                  <c:v>0.999</c:v>
                </c:pt>
                <c:pt idx="231">
                  <c:v>0.999</c:v>
                </c:pt>
                <c:pt idx="232">
                  <c:v>0.999</c:v>
                </c:pt>
                <c:pt idx="233">
                  <c:v>0.999</c:v>
                </c:pt>
                <c:pt idx="234">
                  <c:v>0.997</c:v>
                </c:pt>
                <c:pt idx="235">
                  <c:v>0.997</c:v>
                </c:pt>
                <c:pt idx="236">
                  <c:v>0.996</c:v>
                </c:pt>
                <c:pt idx="237">
                  <c:v>0.995</c:v>
                </c:pt>
                <c:pt idx="238">
                  <c:v>0.994</c:v>
                </c:pt>
                <c:pt idx="239">
                  <c:v>0.994</c:v>
                </c:pt>
                <c:pt idx="240">
                  <c:v>0.994</c:v>
                </c:pt>
                <c:pt idx="241">
                  <c:v>0.991</c:v>
                </c:pt>
                <c:pt idx="242">
                  <c:v>0.99</c:v>
                </c:pt>
                <c:pt idx="243">
                  <c:v>0.987</c:v>
                </c:pt>
                <c:pt idx="244">
                  <c:v>0.985</c:v>
                </c:pt>
                <c:pt idx="245">
                  <c:v>0.981</c:v>
                </c:pt>
                <c:pt idx="246">
                  <c:v>0.98</c:v>
                </c:pt>
                <c:pt idx="247">
                  <c:v>0.974</c:v>
                </c:pt>
                <c:pt idx="248">
                  <c:v>0.973</c:v>
                </c:pt>
                <c:pt idx="249">
                  <c:v>0.972</c:v>
                </c:pt>
                <c:pt idx="250">
                  <c:v>0.966</c:v>
                </c:pt>
                <c:pt idx="251">
                  <c:v>0.96</c:v>
                </c:pt>
                <c:pt idx="252">
                  <c:v>0.957</c:v>
                </c:pt>
                <c:pt idx="253">
                  <c:v>0.951</c:v>
                </c:pt>
                <c:pt idx="254">
                  <c:v>0.943</c:v>
                </c:pt>
                <c:pt idx="255">
                  <c:v>0.936</c:v>
                </c:pt>
                <c:pt idx="256">
                  <c:v>0.928</c:v>
                </c:pt>
                <c:pt idx="257">
                  <c:v>0.926</c:v>
                </c:pt>
                <c:pt idx="258">
                  <c:v>0.917</c:v>
                </c:pt>
                <c:pt idx="259">
                  <c:v>0.909</c:v>
                </c:pt>
                <c:pt idx="260">
                  <c:v>0.899</c:v>
                </c:pt>
                <c:pt idx="261">
                  <c:v>0.889</c:v>
                </c:pt>
                <c:pt idx="262">
                  <c:v>0.882</c:v>
                </c:pt>
                <c:pt idx="263">
                  <c:v>0.869</c:v>
                </c:pt>
                <c:pt idx="264">
                  <c:v>0.856</c:v>
                </c:pt>
                <c:pt idx="265">
                  <c:v>0.841</c:v>
                </c:pt>
                <c:pt idx="266">
                  <c:v>0.831</c:v>
                </c:pt>
                <c:pt idx="267">
                  <c:v>0.814</c:v>
                </c:pt>
                <c:pt idx="268">
                  <c:v>0.804</c:v>
                </c:pt>
                <c:pt idx="269">
                  <c:v>0.79</c:v>
                </c:pt>
                <c:pt idx="270">
                  <c:v>0.778</c:v>
                </c:pt>
                <c:pt idx="271">
                  <c:v>0.768</c:v>
                </c:pt>
                <c:pt idx="272">
                  <c:v>0.753</c:v>
                </c:pt>
                <c:pt idx="273">
                  <c:v>0.742</c:v>
                </c:pt>
                <c:pt idx="274">
                  <c:v>0.728</c:v>
                </c:pt>
                <c:pt idx="275">
                  <c:v>0.709</c:v>
                </c:pt>
                <c:pt idx="276">
                  <c:v>0.687</c:v>
                </c:pt>
                <c:pt idx="277">
                  <c:v>0.671</c:v>
                </c:pt>
                <c:pt idx="278">
                  <c:v>0.661</c:v>
                </c:pt>
                <c:pt idx="279">
                  <c:v>0.648</c:v>
                </c:pt>
                <c:pt idx="280">
                  <c:v>0.63</c:v>
                </c:pt>
                <c:pt idx="281">
                  <c:v>0.622</c:v>
                </c:pt>
                <c:pt idx="282">
                  <c:v>0.606</c:v>
                </c:pt>
                <c:pt idx="283">
                  <c:v>0.592</c:v>
                </c:pt>
                <c:pt idx="284">
                  <c:v>0.577</c:v>
                </c:pt>
                <c:pt idx="285">
                  <c:v>0.565</c:v>
                </c:pt>
                <c:pt idx="286">
                  <c:v>0.557</c:v>
                </c:pt>
                <c:pt idx="287">
                  <c:v>0.544</c:v>
                </c:pt>
                <c:pt idx="288">
                  <c:v>0.536</c:v>
                </c:pt>
                <c:pt idx="289">
                  <c:v>0.53</c:v>
                </c:pt>
                <c:pt idx="290">
                  <c:v>0.519</c:v>
                </c:pt>
                <c:pt idx="291">
                  <c:v>0.51</c:v>
                </c:pt>
                <c:pt idx="292">
                  <c:v>0.501</c:v>
                </c:pt>
                <c:pt idx="293">
                  <c:v>0.494</c:v>
                </c:pt>
                <c:pt idx="294">
                  <c:v>0.48</c:v>
                </c:pt>
                <c:pt idx="295">
                  <c:v>0.469</c:v>
                </c:pt>
                <c:pt idx="296">
                  <c:v>0.456</c:v>
                </c:pt>
                <c:pt idx="297">
                  <c:v>0.449</c:v>
                </c:pt>
                <c:pt idx="298">
                  <c:v>0.441</c:v>
                </c:pt>
                <c:pt idx="299">
                  <c:v>0.434</c:v>
                </c:pt>
                <c:pt idx="300">
                  <c:v>0.428</c:v>
                </c:pt>
                <c:pt idx="301">
                  <c:v>0.421</c:v>
                </c:pt>
                <c:pt idx="302">
                  <c:v>0.419</c:v>
                </c:pt>
                <c:pt idx="303">
                  <c:v>0.414</c:v>
                </c:pt>
                <c:pt idx="304">
                  <c:v>0.409</c:v>
                </c:pt>
                <c:pt idx="305">
                  <c:v>0.403</c:v>
                </c:pt>
                <c:pt idx="306">
                  <c:v>0.397</c:v>
                </c:pt>
                <c:pt idx="307">
                  <c:v>0.391</c:v>
                </c:pt>
                <c:pt idx="308">
                  <c:v>0.382</c:v>
                </c:pt>
                <c:pt idx="309">
                  <c:v>0.377</c:v>
                </c:pt>
                <c:pt idx="310">
                  <c:v>0.372</c:v>
                </c:pt>
                <c:pt idx="311">
                  <c:v>0.365</c:v>
                </c:pt>
                <c:pt idx="312">
                  <c:v>0.358</c:v>
                </c:pt>
                <c:pt idx="313">
                  <c:v>0.354</c:v>
                </c:pt>
                <c:pt idx="314">
                  <c:v>0.352</c:v>
                </c:pt>
                <c:pt idx="315">
                  <c:v>0.35</c:v>
                </c:pt>
                <c:pt idx="316">
                  <c:v>0.345</c:v>
                </c:pt>
                <c:pt idx="317">
                  <c:v>0.339</c:v>
                </c:pt>
                <c:pt idx="318">
                  <c:v>0.336</c:v>
                </c:pt>
                <c:pt idx="319">
                  <c:v>0.333</c:v>
                </c:pt>
                <c:pt idx="320">
                  <c:v>0.331</c:v>
                </c:pt>
                <c:pt idx="321">
                  <c:v>0.33</c:v>
                </c:pt>
                <c:pt idx="322">
                  <c:v>0.328</c:v>
                </c:pt>
                <c:pt idx="323">
                  <c:v>0.324</c:v>
                </c:pt>
                <c:pt idx="324">
                  <c:v>0.322</c:v>
                </c:pt>
                <c:pt idx="325">
                  <c:v>0.317</c:v>
                </c:pt>
                <c:pt idx="326">
                  <c:v>0.311</c:v>
                </c:pt>
                <c:pt idx="327">
                  <c:v>0.309</c:v>
                </c:pt>
                <c:pt idx="328">
                  <c:v>0.302</c:v>
                </c:pt>
                <c:pt idx="329">
                  <c:v>0.3</c:v>
                </c:pt>
                <c:pt idx="330">
                  <c:v>0.298</c:v>
                </c:pt>
                <c:pt idx="331">
                  <c:v>0.293</c:v>
                </c:pt>
                <c:pt idx="332">
                  <c:v>0.288</c:v>
                </c:pt>
                <c:pt idx="333">
                  <c:v>0.28</c:v>
                </c:pt>
                <c:pt idx="334">
                  <c:v>0.277</c:v>
                </c:pt>
                <c:pt idx="335">
                  <c:v>0.274</c:v>
                </c:pt>
                <c:pt idx="336">
                  <c:v>0.272</c:v>
                </c:pt>
                <c:pt idx="337">
                  <c:v>0.268</c:v>
                </c:pt>
                <c:pt idx="338">
                  <c:v>0.263</c:v>
                </c:pt>
                <c:pt idx="339">
                  <c:v>0.257</c:v>
                </c:pt>
                <c:pt idx="340">
                  <c:v>0.252</c:v>
                </c:pt>
                <c:pt idx="341">
                  <c:v>0.248</c:v>
                </c:pt>
                <c:pt idx="342">
                  <c:v>0.245</c:v>
                </c:pt>
                <c:pt idx="343">
                  <c:v>0.237</c:v>
                </c:pt>
                <c:pt idx="344">
                  <c:v>0.235</c:v>
                </c:pt>
                <c:pt idx="345">
                  <c:v>0.226</c:v>
                </c:pt>
                <c:pt idx="346">
                  <c:v>0.22</c:v>
                </c:pt>
                <c:pt idx="347">
                  <c:v>0.214</c:v>
                </c:pt>
                <c:pt idx="348">
                  <c:v>0.208</c:v>
                </c:pt>
                <c:pt idx="349">
                  <c:v>0.202</c:v>
                </c:pt>
                <c:pt idx="350">
                  <c:v>0.189</c:v>
                </c:pt>
                <c:pt idx="351">
                  <c:v>0.181</c:v>
                </c:pt>
                <c:pt idx="352">
                  <c:v>0.173</c:v>
                </c:pt>
                <c:pt idx="353">
                  <c:v>0.168</c:v>
                </c:pt>
                <c:pt idx="354">
                  <c:v>0.161</c:v>
                </c:pt>
                <c:pt idx="355">
                  <c:v>0.153</c:v>
                </c:pt>
                <c:pt idx="356">
                  <c:v>0.149</c:v>
                </c:pt>
                <c:pt idx="357">
                  <c:v>0.139</c:v>
                </c:pt>
                <c:pt idx="358">
                  <c:v>0.134</c:v>
                </c:pt>
                <c:pt idx="359">
                  <c:v>0.13</c:v>
                </c:pt>
                <c:pt idx="360">
                  <c:v>0.123</c:v>
                </c:pt>
                <c:pt idx="361">
                  <c:v>0.12</c:v>
                </c:pt>
                <c:pt idx="362">
                  <c:v>0.114</c:v>
                </c:pt>
                <c:pt idx="363">
                  <c:v>0.112</c:v>
                </c:pt>
                <c:pt idx="364">
                  <c:v>0.108</c:v>
                </c:pt>
                <c:pt idx="365">
                  <c:v>0.106</c:v>
                </c:pt>
                <c:pt idx="366">
                  <c:v>0.101</c:v>
                </c:pt>
                <c:pt idx="367">
                  <c:v>0.097</c:v>
                </c:pt>
                <c:pt idx="368">
                  <c:v>0.097</c:v>
                </c:pt>
                <c:pt idx="369">
                  <c:v>0.096</c:v>
                </c:pt>
                <c:pt idx="370">
                  <c:v>0.092</c:v>
                </c:pt>
                <c:pt idx="371">
                  <c:v>0.089</c:v>
                </c:pt>
                <c:pt idx="372">
                  <c:v>0.087</c:v>
                </c:pt>
                <c:pt idx="373">
                  <c:v>0.081</c:v>
                </c:pt>
                <c:pt idx="374">
                  <c:v>0.076</c:v>
                </c:pt>
                <c:pt idx="375">
                  <c:v>0.073</c:v>
                </c:pt>
                <c:pt idx="376">
                  <c:v>0.067</c:v>
                </c:pt>
                <c:pt idx="377">
                  <c:v>0.062</c:v>
                </c:pt>
                <c:pt idx="378">
                  <c:v>0.059</c:v>
                </c:pt>
                <c:pt idx="379">
                  <c:v>0.057</c:v>
                </c:pt>
                <c:pt idx="380">
                  <c:v>0.052</c:v>
                </c:pt>
                <c:pt idx="381">
                  <c:v>0.051</c:v>
                </c:pt>
                <c:pt idx="382">
                  <c:v>0.051</c:v>
                </c:pt>
                <c:pt idx="383">
                  <c:v>0.047</c:v>
                </c:pt>
                <c:pt idx="384">
                  <c:v>0.047</c:v>
                </c:pt>
                <c:pt idx="385">
                  <c:v>0.044</c:v>
                </c:pt>
                <c:pt idx="386">
                  <c:v>0.038</c:v>
                </c:pt>
                <c:pt idx="387">
                  <c:v>0.037</c:v>
                </c:pt>
                <c:pt idx="388">
                  <c:v>0.035</c:v>
                </c:pt>
                <c:pt idx="389">
                  <c:v>0.035</c:v>
                </c:pt>
                <c:pt idx="390">
                  <c:v>0.033</c:v>
                </c:pt>
                <c:pt idx="391">
                  <c:v>0.031</c:v>
                </c:pt>
                <c:pt idx="392">
                  <c:v>0.031</c:v>
                </c:pt>
                <c:pt idx="393">
                  <c:v>0.029</c:v>
                </c:pt>
                <c:pt idx="394">
                  <c:v>0.029</c:v>
                </c:pt>
                <c:pt idx="395">
                  <c:v>0.029</c:v>
                </c:pt>
                <c:pt idx="396">
                  <c:v>0.027</c:v>
                </c:pt>
                <c:pt idx="397">
                  <c:v>0.024</c:v>
                </c:pt>
                <c:pt idx="398">
                  <c:v>0.024</c:v>
                </c:pt>
                <c:pt idx="399">
                  <c:v>0.022</c:v>
                </c:pt>
                <c:pt idx="400">
                  <c:v>0.021</c:v>
                </c:pt>
                <c:pt idx="401">
                  <c:v>0.02</c:v>
                </c:pt>
                <c:pt idx="402">
                  <c:v>0.019</c:v>
                </c:pt>
                <c:pt idx="403">
                  <c:v>0.017</c:v>
                </c:pt>
                <c:pt idx="404">
                  <c:v>0.016</c:v>
                </c:pt>
                <c:pt idx="405">
                  <c:v>0.015</c:v>
                </c:pt>
                <c:pt idx="406">
                  <c:v>0.014</c:v>
                </c:pt>
                <c:pt idx="407">
                  <c:v>0.014</c:v>
                </c:pt>
                <c:pt idx="408">
                  <c:v>0.01</c:v>
                </c:pt>
                <c:pt idx="409">
                  <c:v>0.01</c:v>
                </c:pt>
                <c:pt idx="410">
                  <c:v>0.007</c:v>
                </c:pt>
                <c:pt idx="411">
                  <c:v>0.007</c:v>
                </c:pt>
                <c:pt idx="412">
                  <c:v>0.007</c:v>
                </c:pt>
                <c:pt idx="413">
                  <c:v>0.007</c:v>
                </c:pt>
                <c:pt idx="414">
                  <c:v>0.006</c:v>
                </c:pt>
                <c:pt idx="415">
                  <c:v>0.005</c:v>
                </c:pt>
                <c:pt idx="416">
                  <c:v>0.005</c:v>
                </c:pt>
                <c:pt idx="417">
                  <c:v>0.005</c:v>
                </c:pt>
                <c:pt idx="418">
                  <c:v>0.004</c:v>
                </c:pt>
                <c:pt idx="419">
                  <c:v>0.004</c:v>
                </c:pt>
                <c:pt idx="420">
                  <c:v>0.004</c:v>
                </c:pt>
                <c:pt idx="421">
                  <c:v>0.003</c:v>
                </c:pt>
                <c:pt idx="422">
                  <c:v>0.002</c:v>
                </c:pt>
                <c:pt idx="423">
                  <c:v>0.002</c:v>
                </c:pt>
                <c:pt idx="424">
                  <c:v>0.002</c:v>
                </c:pt>
                <c:pt idx="425">
                  <c:v>0.002</c:v>
                </c:pt>
                <c:pt idx="426">
                  <c:v>0.002</c:v>
                </c:pt>
                <c:pt idx="427">
                  <c:v>0.002</c:v>
                </c:pt>
                <c:pt idx="428">
                  <c:v>0.002</c:v>
                </c:pt>
                <c:pt idx="429">
                  <c:v>0.002</c:v>
                </c:pt>
                <c:pt idx="430">
                  <c:v>0.002</c:v>
                </c:pt>
                <c:pt idx="431">
                  <c:v>0.002</c:v>
                </c:pt>
                <c:pt idx="432">
                  <c:v>0.002</c:v>
                </c:pt>
                <c:pt idx="433">
                  <c:v>0.002</c:v>
                </c:pt>
                <c:pt idx="434">
                  <c:v>0.001</c:v>
                </c:pt>
                <c:pt idx="435">
                  <c:v>0.001</c:v>
                </c:pt>
                <c:pt idx="436">
                  <c:v>0.001</c:v>
                </c:pt>
                <c:pt idx="437">
                  <c:v>0.001</c:v>
                </c:pt>
                <c:pt idx="438">
                  <c:v>0.001</c:v>
                </c:pt>
                <c:pt idx="439">
                  <c:v>0.001</c:v>
                </c:pt>
                <c:pt idx="440">
                  <c:v>0.001</c:v>
                </c:pt>
                <c:pt idx="441">
                  <c:v>0.001</c:v>
                </c:pt>
                <c:pt idx="442">
                  <c:v>0.001</c:v>
                </c:pt>
                <c:pt idx="443">
                  <c:v>0.001</c:v>
                </c:pt>
                <c:pt idx="444">
                  <c:v>0.001</c:v>
                </c:pt>
                <c:pt idx="445">
                  <c:v>0.001</c:v>
                </c:pt>
                <c:pt idx="446">
                  <c:v>0.001</c:v>
                </c:pt>
                <c:pt idx="447">
                  <c:v>0.001</c:v>
                </c:pt>
                <c:pt idx="448">
                  <c:v>0.001</c:v>
                </c:pt>
                <c:pt idx="449">
                  <c:v>0.001</c:v>
                </c:pt>
                <c:pt idx="450">
                  <c:v>0.001</c:v>
                </c:pt>
                <c:pt idx="451">
                  <c:v>0.001</c:v>
                </c:pt>
                <c:pt idx="452">
                  <c:v>0.001</c:v>
                </c:pt>
                <c:pt idx="453">
                  <c:v>0.001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CEAC!$O$1</c:f>
              <c:strCache>
                <c:ptCount val="1"/>
                <c:pt idx="0">
                  <c:v>Ser6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CEAC!$O$2:$O$502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0.001</c:v>
                </c:pt>
                <c:pt idx="228">
                  <c:v>0.001</c:v>
                </c:pt>
                <c:pt idx="229">
                  <c:v>0.001</c:v>
                </c:pt>
                <c:pt idx="230">
                  <c:v>0.001</c:v>
                </c:pt>
                <c:pt idx="231">
                  <c:v>0.001</c:v>
                </c:pt>
                <c:pt idx="232">
                  <c:v>0.001</c:v>
                </c:pt>
                <c:pt idx="233">
                  <c:v>0.001</c:v>
                </c:pt>
                <c:pt idx="234">
                  <c:v>0.003</c:v>
                </c:pt>
                <c:pt idx="235">
                  <c:v>0.003</c:v>
                </c:pt>
                <c:pt idx="236">
                  <c:v>0.004</c:v>
                </c:pt>
                <c:pt idx="237">
                  <c:v>0.005</c:v>
                </c:pt>
                <c:pt idx="238">
                  <c:v>0.006</c:v>
                </c:pt>
                <c:pt idx="239">
                  <c:v>0.006</c:v>
                </c:pt>
                <c:pt idx="240">
                  <c:v>0.006</c:v>
                </c:pt>
                <c:pt idx="241">
                  <c:v>0.009</c:v>
                </c:pt>
                <c:pt idx="242">
                  <c:v>0.01</c:v>
                </c:pt>
                <c:pt idx="243">
                  <c:v>0.013</c:v>
                </c:pt>
                <c:pt idx="244">
                  <c:v>0.015</c:v>
                </c:pt>
                <c:pt idx="245">
                  <c:v>0.019</c:v>
                </c:pt>
                <c:pt idx="246">
                  <c:v>0.02</c:v>
                </c:pt>
                <c:pt idx="247">
                  <c:v>0.026</c:v>
                </c:pt>
                <c:pt idx="248">
                  <c:v>0.027</c:v>
                </c:pt>
                <c:pt idx="249">
                  <c:v>0.028</c:v>
                </c:pt>
                <c:pt idx="250">
                  <c:v>0.034</c:v>
                </c:pt>
                <c:pt idx="251">
                  <c:v>0.04</c:v>
                </c:pt>
                <c:pt idx="252">
                  <c:v>0.043</c:v>
                </c:pt>
                <c:pt idx="253">
                  <c:v>0.049</c:v>
                </c:pt>
                <c:pt idx="254">
                  <c:v>0.057</c:v>
                </c:pt>
                <c:pt idx="255">
                  <c:v>0.064</c:v>
                </c:pt>
                <c:pt idx="256">
                  <c:v>0.072</c:v>
                </c:pt>
                <c:pt idx="257">
                  <c:v>0.074</c:v>
                </c:pt>
                <c:pt idx="258">
                  <c:v>0.083</c:v>
                </c:pt>
                <c:pt idx="259">
                  <c:v>0.091</c:v>
                </c:pt>
                <c:pt idx="260">
                  <c:v>0.101</c:v>
                </c:pt>
                <c:pt idx="261">
                  <c:v>0.111</c:v>
                </c:pt>
                <c:pt idx="262">
                  <c:v>0.118</c:v>
                </c:pt>
                <c:pt idx="263">
                  <c:v>0.131</c:v>
                </c:pt>
                <c:pt idx="264">
                  <c:v>0.144</c:v>
                </c:pt>
                <c:pt idx="265">
                  <c:v>0.159</c:v>
                </c:pt>
                <c:pt idx="266">
                  <c:v>0.169</c:v>
                </c:pt>
                <c:pt idx="267">
                  <c:v>0.186</c:v>
                </c:pt>
                <c:pt idx="268">
                  <c:v>0.196</c:v>
                </c:pt>
                <c:pt idx="269">
                  <c:v>0.21</c:v>
                </c:pt>
                <c:pt idx="270">
                  <c:v>0.222</c:v>
                </c:pt>
                <c:pt idx="271">
                  <c:v>0.232</c:v>
                </c:pt>
                <c:pt idx="272">
                  <c:v>0.247</c:v>
                </c:pt>
                <c:pt idx="273">
                  <c:v>0.258</c:v>
                </c:pt>
                <c:pt idx="274">
                  <c:v>0.272</c:v>
                </c:pt>
                <c:pt idx="275">
                  <c:v>0.291</c:v>
                </c:pt>
                <c:pt idx="276">
                  <c:v>0.313</c:v>
                </c:pt>
                <c:pt idx="277">
                  <c:v>0.329</c:v>
                </c:pt>
                <c:pt idx="278">
                  <c:v>0.339</c:v>
                </c:pt>
                <c:pt idx="279">
                  <c:v>0.352</c:v>
                </c:pt>
                <c:pt idx="280">
                  <c:v>0.37</c:v>
                </c:pt>
                <c:pt idx="281">
                  <c:v>0.378</c:v>
                </c:pt>
                <c:pt idx="282">
                  <c:v>0.394</c:v>
                </c:pt>
                <c:pt idx="283">
                  <c:v>0.408</c:v>
                </c:pt>
                <c:pt idx="284">
                  <c:v>0.423</c:v>
                </c:pt>
                <c:pt idx="285">
                  <c:v>0.435</c:v>
                </c:pt>
                <c:pt idx="286">
                  <c:v>0.443</c:v>
                </c:pt>
                <c:pt idx="287">
                  <c:v>0.456</c:v>
                </c:pt>
                <c:pt idx="288">
                  <c:v>0.464</c:v>
                </c:pt>
                <c:pt idx="289">
                  <c:v>0.47</c:v>
                </c:pt>
                <c:pt idx="290">
                  <c:v>0.481</c:v>
                </c:pt>
                <c:pt idx="291">
                  <c:v>0.49</c:v>
                </c:pt>
                <c:pt idx="292">
                  <c:v>0.499</c:v>
                </c:pt>
                <c:pt idx="293">
                  <c:v>0.506</c:v>
                </c:pt>
                <c:pt idx="294">
                  <c:v>0.52</c:v>
                </c:pt>
                <c:pt idx="295">
                  <c:v>0.531</c:v>
                </c:pt>
                <c:pt idx="296">
                  <c:v>0.544</c:v>
                </c:pt>
                <c:pt idx="297">
                  <c:v>0.551</c:v>
                </c:pt>
                <c:pt idx="298">
                  <c:v>0.559</c:v>
                </c:pt>
                <c:pt idx="299">
                  <c:v>0.566</c:v>
                </c:pt>
                <c:pt idx="300">
                  <c:v>0.572</c:v>
                </c:pt>
                <c:pt idx="301">
                  <c:v>0.579</c:v>
                </c:pt>
                <c:pt idx="302">
                  <c:v>0.581</c:v>
                </c:pt>
                <c:pt idx="303">
                  <c:v>0.586</c:v>
                </c:pt>
                <c:pt idx="304">
                  <c:v>0.591</c:v>
                </c:pt>
                <c:pt idx="305">
                  <c:v>0.597</c:v>
                </c:pt>
                <c:pt idx="306">
                  <c:v>0.603</c:v>
                </c:pt>
                <c:pt idx="307">
                  <c:v>0.609</c:v>
                </c:pt>
                <c:pt idx="308">
                  <c:v>0.618</c:v>
                </c:pt>
                <c:pt idx="309">
                  <c:v>0.623</c:v>
                </c:pt>
                <c:pt idx="310">
                  <c:v>0.628</c:v>
                </c:pt>
                <c:pt idx="311">
                  <c:v>0.635</c:v>
                </c:pt>
                <c:pt idx="312">
                  <c:v>0.642</c:v>
                </c:pt>
                <c:pt idx="313">
                  <c:v>0.646</c:v>
                </c:pt>
                <c:pt idx="314">
                  <c:v>0.648</c:v>
                </c:pt>
                <c:pt idx="315">
                  <c:v>0.65</c:v>
                </c:pt>
                <c:pt idx="316">
                  <c:v>0.655</c:v>
                </c:pt>
                <c:pt idx="317">
                  <c:v>0.661</c:v>
                </c:pt>
                <c:pt idx="318">
                  <c:v>0.664</c:v>
                </c:pt>
                <c:pt idx="319">
                  <c:v>0.667</c:v>
                </c:pt>
                <c:pt idx="320">
                  <c:v>0.669</c:v>
                </c:pt>
                <c:pt idx="321">
                  <c:v>0.67</c:v>
                </c:pt>
                <c:pt idx="322">
                  <c:v>0.672</c:v>
                </c:pt>
                <c:pt idx="323">
                  <c:v>0.676</c:v>
                </c:pt>
                <c:pt idx="324">
                  <c:v>0.678</c:v>
                </c:pt>
                <c:pt idx="325">
                  <c:v>0.683</c:v>
                </c:pt>
                <c:pt idx="326">
                  <c:v>0.689</c:v>
                </c:pt>
                <c:pt idx="327">
                  <c:v>0.691</c:v>
                </c:pt>
                <c:pt idx="328">
                  <c:v>0.698</c:v>
                </c:pt>
                <c:pt idx="329">
                  <c:v>0.7</c:v>
                </c:pt>
                <c:pt idx="330">
                  <c:v>0.702</c:v>
                </c:pt>
                <c:pt idx="331">
                  <c:v>0.707</c:v>
                </c:pt>
                <c:pt idx="332">
                  <c:v>0.712</c:v>
                </c:pt>
                <c:pt idx="333">
                  <c:v>0.72</c:v>
                </c:pt>
                <c:pt idx="334">
                  <c:v>0.723</c:v>
                </c:pt>
                <c:pt idx="335">
                  <c:v>0.726</c:v>
                </c:pt>
                <c:pt idx="336">
                  <c:v>0.728</c:v>
                </c:pt>
                <c:pt idx="337">
                  <c:v>0.732</c:v>
                </c:pt>
                <c:pt idx="338">
                  <c:v>0.737</c:v>
                </c:pt>
                <c:pt idx="339">
                  <c:v>0.743</c:v>
                </c:pt>
                <c:pt idx="340">
                  <c:v>0.748</c:v>
                </c:pt>
                <c:pt idx="341">
                  <c:v>0.752</c:v>
                </c:pt>
                <c:pt idx="342">
                  <c:v>0.755</c:v>
                </c:pt>
                <c:pt idx="343">
                  <c:v>0.763</c:v>
                </c:pt>
                <c:pt idx="344">
                  <c:v>0.765</c:v>
                </c:pt>
                <c:pt idx="345">
                  <c:v>0.774</c:v>
                </c:pt>
                <c:pt idx="346">
                  <c:v>0.78</c:v>
                </c:pt>
                <c:pt idx="347">
                  <c:v>0.786</c:v>
                </c:pt>
                <c:pt idx="348">
                  <c:v>0.792</c:v>
                </c:pt>
                <c:pt idx="349">
                  <c:v>0.798</c:v>
                </c:pt>
                <c:pt idx="350">
                  <c:v>0.811</c:v>
                </c:pt>
                <c:pt idx="351">
                  <c:v>0.819</c:v>
                </c:pt>
                <c:pt idx="352">
                  <c:v>0.827</c:v>
                </c:pt>
                <c:pt idx="353">
                  <c:v>0.832</c:v>
                </c:pt>
                <c:pt idx="354">
                  <c:v>0.839</c:v>
                </c:pt>
                <c:pt idx="355">
                  <c:v>0.847</c:v>
                </c:pt>
                <c:pt idx="356">
                  <c:v>0.851</c:v>
                </c:pt>
                <c:pt idx="357">
                  <c:v>0.861</c:v>
                </c:pt>
                <c:pt idx="358">
                  <c:v>0.866</c:v>
                </c:pt>
                <c:pt idx="359">
                  <c:v>0.87</c:v>
                </c:pt>
                <c:pt idx="360">
                  <c:v>0.877</c:v>
                </c:pt>
                <c:pt idx="361">
                  <c:v>0.88</c:v>
                </c:pt>
                <c:pt idx="362">
                  <c:v>0.886</c:v>
                </c:pt>
                <c:pt idx="363">
                  <c:v>0.888</c:v>
                </c:pt>
                <c:pt idx="364">
                  <c:v>0.892</c:v>
                </c:pt>
                <c:pt idx="365">
                  <c:v>0.894</c:v>
                </c:pt>
                <c:pt idx="366">
                  <c:v>0.899</c:v>
                </c:pt>
                <c:pt idx="367">
                  <c:v>0.903</c:v>
                </c:pt>
                <c:pt idx="368">
                  <c:v>0.903</c:v>
                </c:pt>
                <c:pt idx="369">
                  <c:v>0.904</c:v>
                </c:pt>
                <c:pt idx="370">
                  <c:v>0.908</c:v>
                </c:pt>
                <c:pt idx="371">
                  <c:v>0.911</c:v>
                </c:pt>
                <c:pt idx="372">
                  <c:v>0.913</c:v>
                </c:pt>
                <c:pt idx="373">
                  <c:v>0.919</c:v>
                </c:pt>
                <c:pt idx="374">
                  <c:v>0.924</c:v>
                </c:pt>
                <c:pt idx="375">
                  <c:v>0.927</c:v>
                </c:pt>
                <c:pt idx="376">
                  <c:v>0.933</c:v>
                </c:pt>
                <c:pt idx="377">
                  <c:v>0.938</c:v>
                </c:pt>
                <c:pt idx="378">
                  <c:v>0.941</c:v>
                </c:pt>
                <c:pt idx="379">
                  <c:v>0.943</c:v>
                </c:pt>
                <c:pt idx="380">
                  <c:v>0.948</c:v>
                </c:pt>
                <c:pt idx="381">
                  <c:v>0.949</c:v>
                </c:pt>
                <c:pt idx="382">
                  <c:v>0.949</c:v>
                </c:pt>
                <c:pt idx="383">
                  <c:v>0.953</c:v>
                </c:pt>
                <c:pt idx="384">
                  <c:v>0.953</c:v>
                </c:pt>
                <c:pt idx="385">
                  <c:v>0.956</c:v>
                </c:pt>
                <c:pt idx="386">
                  <c:v>0.962</c:v>
                </c:pt>
                <c:pt idx="387">
                  <c:v>0.963</c:v>
                </c:pt>
                <c:pt idx="388">
                  <c:v>0.965</c:v>
                </c:pt>
                <c:pt idx="389">
                  <c:v>0.965</c:v>
                </c:pt>
                <c:pt idx="390">
                  <c:v>0.967</c:v>
                </c:pt>
                <c:pt idx="391">
                  <c:v>0.969</c:v>
                </c:pt>
                <c:pt idx="392">
                  <c:v>0.969</c:v>
                </c:pt>
                <c:pt idx="393">
                  <c:v>0.971</c:v>
                </c:pt>
                <c:pt idx="394">
                  <c:v>0.971</c:v>
                </c:pt>
                <c:pt idx="395">
                  <c:v>0.971</c:v>
                </c:pt>
                <c:pt idx="396">
                  <c:v>0.973</c:v>
                </c:pt>
                <c:pt idx="397">
                  <c:v>0.976</c:v>
                </c:pt>
                <c:pt idx="398">
                  <c:v>0.976</c:v>
                </c:pt>
                <c:pt idx="399">
                  <c:v>0.978</c:v>
                </c:pt>
                <c:pt idx="400">
                  <c:v>0.979</c:v>
                </c:pt>
                <c:pt idx="401">
                  <c:v>0.98</c:v>
                </c:pt>
                <c:pt idx="402">
                  <c:v>0.981</c:v>
                </c:pt>
                <c:pt idx="403">
                  <c:v>0.983</c:v>
                </c:pt>
                <c:pt idx="404">
                  <c:v>0.984</c:v>
                </c:pt>
                <c:pt idx="405">
                  <c:v>0.985</c:v>
                </c:pt>
                <c:pt idx="406">
                  <c:v>0.986</c:v>
                </c:pt>
                <c:pt idx="407">
                  <c:v>0.986</c:v>
                </c:pt>
                <c:pt idx="408">
                  <c:v>0.99</c:v>
                </c:pt>
                <c:pt idx="409">
                  <c:v>0.99</c:v>
                </c:pt>
                <c:pt idx="410">
                  <c:v>0.993</c:v>
                </c:pt>
                <c:pt idx="411">
                  <c:v>0.993</c:v>
                </c:pt>
                <c:pt idx="412">
                  <c:v>0.993</c:v>
                </c:pt>
                <c:pt idx="413">
                  <c:v>0.993</c:v>
                </c:pt>
                <c:pt idx="414">
                  <c:v>0.994</c:v>
                </c:pt>
                <c:pt idx="415">
                  <c:v>0.995</c:v>
                </c:pt>
                <c:pt idx="416">
                  <c:v>0.995</c:v>
                </c:pt>
                <c:pt idx="417">
                  <c:v>0.995</c:v>
                </c:pt>
                <c:pt idx="418">
                  <c:v>0.996</c:v>
                </c:pt>
                <c:pt idx="419">
                  <c:v>0.996</c:v>
                </c:pt>
                <c:pt idx="420">
                  <c:v>0.996</c:v>
                </c:pt>
                <c:pt idx="421">
                  <c:v>0.997</c:v>
                </c:pt>
                <c:pt idx="422">
                  <c:v>0.998</c:v>
                </c:pt>
                <c:pt idx="423">
                  <c:v>0.998</c:v>
                </c:pt>
                <c:pt idx="424">
                  <c:v>0.998</c:v>
                </c:pt>
                <c:pt idx="425">
                  <c:v>0.998</c:v>
                </c:pt>
                <c:pt idx="426">
                  <c:v>0.998</c:v>
                </c:pt>
                <c:pt idx="427">
                  <c:v>0.998</c:v>
                </c:pt>
                <c:pt idx="428">
                  <c:v>0.998</c:v>
                </c:pt>
                <c:pt idx="429">
                  <c:v>0.998</c:v>
                </c:pt>
                <c:pt idx="430">
                  <c:v>0.998</c:v>
                </c:pt>
                <c:pt idx="431">
                  <c:v>0.998</c:v>
                </c:pt>
                <c:pt idx="432">
                  <c:v>0.998</c:v>
                </c:pt>
                <c:pt idx="433">
                  <c:v>0.998</c:v>
                </c:pt>
                <c:pt idx="434">
                  <c:v>0.999</c:v>
                </c:pt>
                <c:pt idx="435">
                  <c:v>0.999</c:v>
                </c:pt>
                <c:pt idx="436">
                  <c:v>0.999</c:v>
                </c:pt>
                <c:pt idx="437">
                  <c:v>0.999</c:v>
                </c:pt>
                <c:pt idx="438">
                  <c:v>0.999</c:v>
                </c:pt>
                <c:pt idx="439">
                  <c:v>0.999</c:v>
                </c:pt>
                <c:pt idx="440">
                  <c:v>0.999</c:v>
                </c:pt>
                <c:pt idx="441">
                  <c:v>0.999</c:v>
                </c:pt>
                <c:pt idx="442">
                  <c:v>0.999</c:v>
                </c:pt>
                <c:pt idx="443">
                  <c:v>0.999</c:v>
                </c:pt>
                <c:pt idx="444">
                  <c:v>0.999</c:v>
                </c:pt>
                <c:pt idx="445">
                  <c:v>0.999</c:v>
                </c:pt>
                <c:pt idx="446">
                  <c:v>0.999</c:v>
                </c:pt>
                <c:pt idx="447">
                  <c:v>0.999</c:v>
                </c:pt>
                <c:pt idx="448">
                  <c:v>0.999</c:v>
                </c:pt>
                <c:pt idx="449">
                  <c:v>0.999</c:v>
                </c:pt>
                <c:pt idx="450">
                  <c:v>0.999</c:v>
                </c:pt>
                <c:pt idx="451">
                  <c:v>0.999</c:v>
                </c:pt>
                <c:pt idx="452">
                  <c:v>0.999</c:v>
                </c:pt>
                <c:pt idx="453">
                  <c:v>0.999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CEAC!$P$1</c:f>
              <c:strCache>
                <c:ptCount val="1"/>
                <c:pt idx="0">
                  <c:v>Pla7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CEAC!$P$2:$P$502</c:f>
              <c:numCache>
                <c:formatCode>General</c:formatCode>
                <c:ptCount val="5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0.999</c:v>
                </c:pt>
                <c:pt idx="262">
                  <c:v>0.999</c:v>
                </c:pt>
                <c:pt idx="263">
                  <c:v>0.999</c:v>
                </c:pt>
                <c:pt idx="264">
                  <c:v>0.999</c:v>
                </c:pt>
                <c:pt idx="265">
                  <c:v>0.999</c:v>
                </c:pt>
                <c:pt idx="266">
                  <c:v>0.998</c:v>
                </c:pt>
                <c:pt idx="267">
                  <c:v>0.998</c:v>
                </c:pt>
                <c:pt idx="268">
                  <c:v>0.998</c:v>
                </c:pt>
                <c:pt idx="269">
                  <c:v>0.998</c:v>
                </c:pt>
                <c:pt idx="270">
                  <c:v>0.998</c:v>
                </c:pt>
                <c:pt idx="271">
                  <c:v>0.998</c:v>
                </c:pt>
                <c:pt idx="272">
                  <c:v>0.997</c:v>
                </c:pt>
                <c:pt idx="273">
                  <c:v>0.997</c:v>
                </c:pt>
                <c:pt idx="274">
                  <c:v>0.996</c:v>
                </c:pt>
                <c:pt idx="275">
                  <c:v>0.995</c:v>
                </c:pt>
                <c:pt idx="276">
                  <c:v>0.995</c:v>
                </c:pt>
                <c:pt idx="277">
                  <c:v>0.994</c:v>
                </c:pt>
                <c:pt idx="278">
                  <c:v>0.992</c:v>
                </c:pt>
                <c:pt idx="279">
                  <c:v>0.992</c:v>
                </c:pt>
                <c:pt idx="280">
                  <c:v>0.991</c:v>
                </c:pt>
                <c:pt idx="281">
                  <c:v>0.988</c:v>
                </c:pt>
                <c:pt idx="282">
                  <c:v>0.986</c:v>
                </c:pt>
                <c:pt idx="283">
                  <c:v>0.984</c:v>
                </c:pt>
                <c:pt idx="284">
                  <c:v>0.979</c:v>
                </c:pt>
                <c:pt idx="285">
                  <c:v>0.976</c:v>
                </c:pt>
                <c:pt idx="286">
                  <c:v>0.966</c:v>
                </c:pt>
                <c:pt idx="287">
                  <c:v>0.96</c:v>
                </c:pt>
                <c:pt idx="288">
                  <c:v>0.956</c:v>
                </c:pt>
                <c:pt idx="289">
                  <c:v>0.952</c:v>
                </c:pt>
                <c:pt idx="290">
                  <c:v>0.944</c:v>
                </c:pt>
                <c:pt idx="291">
                  <c:v>0.942</c:v>
                </c:pt>
                <c:pt idx="292">
                  <c:v>0.935</c:v>
                </c:pt>
                <c:pt idx="293">
                  <c:v>0.929</c:v>
                </c:pt>
                <c:pt idx="294">
                  <c:v>0.919</c:v>
                </c:pt>
                <c:pt idx="295">
                  <c:v>0.905</c:v>
                </c:pt>
                <c:pt idx="296">
                  <c:v>0.897</c:v>
                </c:pt>
                <c:pt idx="297">
                  <c:v>0.887</c:v>
                </c:pt>
                <c:pt idx="298">
                  <c:v>0.877</c:v>
                </c:pt>
                <c:pt idx="299">
                  <c:v>0.873</c:v>
                </c:pt>
                <c:pt idx="300">
                  <c:v>0.863</c:v>
                </c:pt>
                <c:pt idx="301">
                  <c:v>0.855</c:v>
                </c:pt>
                <c:pt idx="302">
                  <c:v>0.847</c:v>
                </c:pt>
                <c:pt idx="303">
                  <c:v>0.833</c:v>
                </c:pt>
                <c:pt idx="304">
                  <c:v>0.817</c:v>
                </c:pt>
                <c:pt idx="305">
                  <c:v>0.803</c:v>
                </c:pt>
                <c:pt idx="306">
                  <c:v>0.79</c:v>
                </c:pt>
                <c:pt idx="307">
                  <c:v>0.772</c:v>
                </c:pt>
                <c:pt idx="308">
                  <c:v>0.765</c:v>
                </c:pt>
                <c:pt idx="309">
                  <c:v>0.752</c:v>
                </c:pt>
                <c:pt idx="310">
                  <c:v>0.742</c:v>
                </c:pt>
                <c:pt idx="311">
                  <c:v>0.732</c:v>
                </c:pt>
                <c:pt idx="312">
                  <c:v>0.712</c:v>
                </c:pt>
                <c:pt idx="313">
                  <c:v>0.695</c:v>
                </c:pt>
                <c:pt idx="314">
                  <c:v>0.684</c:v>
                </c:pt>
                <c:pt idx="315">
                  <c:v>0.673</c:v>
                </c:pt>
                <c:pt idx="316">
                  <c:v>0.661</c:v>
                </c:pt>
                <c:pt idx="317">
                  <c:v>0.656</c:v>
                </c:pt>
                <c:pt idx="318">
                  <c:v>0.648</c:v>
                </c:pt>
                <c:pt idx="319">
                  <c:v>0.637</c:v>
                </c:pt>
                <c:pt idx="320">
                  <c:v>0.628</c:v>
                </c:pt>
                <c:pt idx="321">
                  <c:v>0.617</c:v>
                </c:pt>
                <c:pt idx="322">
                  <c:v>0.604</c:v>
                </c:pt>
                <c:pt idx="323">
                  <c:v>0.594</c:v>
                </c:pt>
                <c:pt idx="324">
                  <c:v>0.584</c:v>
                </c:pt>
                <c:pt idx="325">
                  <c:v>0.575</c:v>
                </c:pt>
                <c:pt idx="326">
                  <c:v>0.562</c:v>
                </c:pt>
                <c:pt idx="327">
                  <c:v>0.552</c:v>
                </c:pt>
                <c:pt idx="328">
                  <c:v>0.542</c:v>
                </c:pt>
                <c:pt idx="329">
                  <c:v>0.537</c:v>
                </c:pt>
                <c:pt idx="330">
                  <c:v>0.526</c:v>
                </c:pt>
                <c:pt idx="331">
                  <c:v>0.515</c:v>
                </c:pt>
                <c:pt idx="332">
                  <c:v>0.509</c:v>
                </c:pt>
                <c:pt idx="333">
                  <c:v>0.498</c:v>
                </c:pt>
                <c:pt idx="334">
                  <c:v>0.49</c:v>
                </c:pt>
                <c:pt idx="335">
                  <c:v>0.484</c:v>
                </c:pt>
                <c:pt idx="336">
                  <c:v>0.472</c:v>
                </c:pt>
                <c:pt idx="337">
                  <c:v>0.47</c:v>
                </c:pt>
                <c:pt idx="338">
                  <c:v>0.461</c:v>
                </c:pt>
                <c:pt idx="339">
                  <c:v>0.456</c:v>
                </c:pt>
                <c:pt idx="340">
                  <c:v>0.449</c:v>
                </c:pt>
                <c:pt idx="341">
                  <c:v>0.445</c:v>
                </c:pt>
                <c:pt idx="342">
                  <c:v>0.439</c:v>
                </c:pt>
                <c:pt idx="343">
                  <c:v>0.429</c:v>
                </c:pt>
                <c:pt idx="344">
                  <c:v>0.422</c:v>
                </c:pt>
                <c:pt idx="345">
                  <c:v>0.417</c:v>
                </c:pt>
                <c:pt idx="346">
                  <c:v>0.41</c:v>
                </c:pt>
                <c:pt idx="347">
                  <c:v>0.405</c:v>
                </c:pt>
                <c:pt idx="348">
                  <c:v>0.4</c:v>
                </c:pt>
                <c:pt idx="349">
                  <c:v>0.397</c:v>
                </c:pt>
                <c:pt idx="350">
                  <c:v>0.395</c:v>
                </c:pt>
                <c:pt idx="351">
                  <c:v>0.391</c:v>
                </c:pt>
                <c:pt idx="352">
                  <c:v>0.387</c:v>
                </c:pt>
                <c:pt idx="353">
                  <c:v>0.385</c:v>
                </c:pt>
                <c:pt idx="354">
                  <c:v>0.383</c:v>
                </c:pt>
                <c:pt idx="355">
                  <c:v>0.377</c:v>
                </c:pt>
                <c:pt idx="356">
                  <c:v>0.371</c:v>
                </c:pt>
                <c:pt idx="357">
                  <c:v>0.367</c:v>
                </c:pt>
                <c:pt idx="358">
                  <c:v>0.363</c:v>
                </c:pt>
                <c:pt idx="359">
                  <c:v>0.36</c:v>
                </c:pt>
                <c:pt idx="360">
                  <c:v>0.355</c:v>
                </c:pt>
                <c:pt idx="361">
                  <c:v>0.351</c:v>
                </c:pt>
                <c:pt idx="362">
                  <c:v>0.345</c:v>
                </c:pt>
                <c:pt idx="363">
                  <c:v>0.339</c:v>
                </c:pt>
                <c:pt idx="364">
                  <c:v>0.336</c:v>
                </c:pt>
                <c:pt idx="365">
                  <c:v>0.336</c:v>
                </c:pt>
                <c:pt idx="366">
                  <c:v>0.331</c:v>
                </c:pt>
                <c:pt idx="367">
                  <c:v>0.33</c:v>
                </c:pt>
                <c:pt idx="368">
                  <c:v>0.327</c:v>
                </c:pt>
                <c:pt idx="369">
                  <c:v>0.323</c:v>
                </c:pt>
                <c:pt idx="370">
                  <c:v>0.32</c:v>
                </c:pt>
                <c:pt idx="371">
                  <c:v>0.318</c:v>
                </c:pt>
                <c:pt idx="372">
                  <c:v>0.316</c:v>
                </c:pt>
                <c:pt idx="373">
                  <c:v>0.313</c:v>
                </c:pt>
                <c:pt idx="374">
                  <c:v>0.311</c:v>
                </c:pt>
                <c:pt idx="375">
                  <c:v>0.31</c:v>
                </c:pt>
                <c:pt idx="376">
                  <c:v>0.306</c:v>
                </c:pt>
                <c:pt idx="377">
                  <c:v>0.299</c:v>
                </c:pt>
                <c:pt idx="378">
                  <c:v>0.296</c:v>
                </c:pt>
                <c:pt idx="379">
                  <c:v>0.29</c:v>
                </c:pt>
                <c:pt idx="380">
                  <c:v>0.287</c:v>
                </c:pt>
                <c:pt idx="381">
                  <c:v>0.286</c:v>
                </c:pt>
                <c:pt idx="382">
                  <c:v>0.279</c:v>
                </c:pt>
                <c:pt idx="383">
                  <c:v>0.271</c:v>
                </c:pt>
                <c:pt idx="384">
                  <c:v>0.269</c:v>
                </c:pt>
                <c:pt idx="385">
                  <c:v>0.267</c:v>
                </c:pt>
                <c:pt idx="386">
                  <c:v>0.261</c:v>
                </c:pt>
                <c:pt idx="387">
                  <c:v>0.254</c:v>
                </c:pt>
                <c:pt idx="388">
                  <c:v>0.254</c:v>
                </c:pt>
                <c:pt idx="389">
                  <c:v>0.254</c:v>
                </c:pt>
                <c:pt idx="390">
                  <c:v>0.252</c:v>
                </c:pt>
                <c:pt idx="391">
                  <c:v>0.248</c:v>
                </c:pt>
                <c:pt idx="392">
                  <c:v>0.24</c:v>
                </c:pt>
                <c:pt idx="393">
                  <c:v>0.236</c:v>
                </c:pt>
                <c:pt idx="394">
                  <c:v>0.232</c:v>
                </c:pt>
                <c:pt idx="395">
                  <c:v>0.227</c:v>
                </c:pt>
                <c:pt idx="396">
                  <c:v>0.222</c:v>
                </c:pt>
                <c:pt idx="397">
                  <c:v>0.219</c:v>
                </c:pt>
                <c:pt idx="398">
                  <c:v>0.21</c:v>
                </c:pt>
                <c:pt idx="399">
                  <c:v>0.205</c:v>
                </c:pt>
                <c:pt idx="400">
                  <c:v>0.203</c:v>
                </c:pt>
                <c:pt idx="401">
                  <c:v>0.198</c:v>
                </c:pt>
                <c:pt idx="402">
                  <c:v>0.195</c:v>
                </c:pt>
                <c:pt idx="403">
                  <c:v>0.192</c:v>
                </c:pt>
                <c:pt idx="404">
                  <c:v>0.186</c:v>
                </c:pt>
                <c:pt idx="405">
                  <c:v>0.179</c:v>
                </c:pt>
                <c:pt idx="406">
                  <c:v>0.171</c:v>
                </c:pt>
                <c:pt idx="407">
                  <c:v>0.165</c:v>
                </c:pt>
                <c:pt idx="408">
                  <c:v>0.161</c:v>
                </c:pt>
                <c:pt idx="409">
                  <c:v>0.158</c:v>
                </c:pt>
                <c:pt idx="410">
                  <c:v>0.156</c:v>
                </c:pt>
                <c:pt idx="411">
                  <c:v>0.153</c:v>
                </c:pt>
                <c:pt idx="412">
                  <c:v>0.149</c:v>
                </c:pt>
                <c:pt idx="413">
                  <c:v>0.139</c:v>
                </c:pt>
                <c:pt idx="414">
                  <c:v>0.132</c:v>
                </c:pt>
                <c:pt idx="415">
                  <c:v>0.13</c:v>
                </c:pt>
                <c:pt idx="416">
                  <c:v>0.121</c:v>
                </c:pt>
                <c:pt idx="417">
                  <c:v>0.115</c:v>
                </c:pt>
                <c:pt idx="418">
                  <c:v>0.114</c:v>
                </c:pt>
                <c:pt idx="419">
                  <c:v>0.11</c:v>
                </c:pt>
                <c:pt idx="420">
                  <c:v>0.107</c:v>
                </c:pt>
                <c:pt idx="421">
                  <c:v>0.103</c:v>
                </c:pt>
                <c:pt idx="422">
                  <c:v>0.098</c:v>
                </c:pt>
                <c:pt idx="423">
                  <c:v>0.094</c:v>
                </c:pt>
                <c:pt idx="424">
                  <c:v>0.089</c:v>
                </c:pt>
                <c:pt idx="425">
                  <c:v>0.087</c:v>
                </c:pt>
                <c:pt idx="426">
                  <c:v>0.084</c:v>
                </c:pt>
                <c:pt idx="427">
                  <c:v>0.081</c:v>
                </c:pt>
                <c:pt idx="428">
                  <c:v>0.08</c:v>
                </c:pt>
                <c:pt idx="429">
                  <c:v>0.077</c:v>
                </c:pt>
                <c:pt idx="430">
                  <c:v>0.074</c:v>
                </c:pt>
                <c:pt idx="431">
                  <c:v>0.073</c:v>
                </c:pt>
                <c:pt idx="432">
                  <c:v>0.072</c:v>
                </c:pt>
                <c:pt idx="433">
                  <c:v>0.067</c:v>
                </c:pt>
                <c:pt idx="434">
                  <c:v>0.062</c:v>
                </c:pt>
                <c:pt idx="435">
                  <c:v>0.062</c:v>
                </c:pt>
                <c:pt idx="436">
                  <c:v>0.059</c:v>
                </c:pt>
                <c:pt idx="437">
                  <c:v>0.054</c:v>
                </c:pt>
                <c:pt idx="438">
                  <c:v>0.051</c:v>
                </c:pt>
                <c:pt idx="439">
                  <c:v>0.049</c:v>
                </c:pt>
                <c:pt idx="440">
                  <c:v>0.049</c:v>
                </c:pt>
                <c:pt idx="441">
                  <c:v>0.047</c:v>
                </c:pt>
                <c:pt idx="442">
                  <c:v>0.044</c:v>
                </c:pt>
                <c:pt idx="443">
                  <c:v>0.04</c:v>
                </c:pt>
                <c:pt idx="444">
                  <c:v>0.039</c:v>
                </c:pt>
                <c:pt idx="445">
                  <c:v>0.037</c:v>
                </c:pt>
                <c:pt idx="446">
                  <c:v>0.036</c:v>
                </c:pt>
                <c:pt idx="447">
                  <c:v>0.035</c:v>
                </c:pt>
                <c:pt idx="448">
                  <c:v>0.033</c:v>
                </c:pt>
                <c:pt idx="449">
                  <c:v>0.031</c:v>
                </c:pt>
                <c:pt idx="450">
                  <c:v>0.026</c:v>
                </c:pt>
                <c:pt idx="451">
                  <c:v>0.024</c:v>
                </c:pt>
                <c:pt idx="452">
                  <c:v>0.023</c:v>
                </c:pt>
                <c:pt idx="453">
                  <c:v>0.021</c:v>
                </c:pt>
                <c:pt idx="454">
                  <c:v>0.021</c:v>
                </c:pt>
                <c:pt idx="455">
                  <c:v>0.02</c:v>
                </c:pt>
                <c:pt idx="456">
                  <c:v>0.019</c:v>
                </c:pt>
                <c:pt idx="457">
                  <c:v>0.018</c:v>
                </c:pt>
                <c:pt idx="458">
                  <c:v>0.017</c:v>
                </c:pt>
                <c:pt idx="459">
                  <c:v>0.017</c:v>
                </c:pt>
                <c:pt idx="460">
                  <c:v>0.017</c:v>
                </c:pt>
                <c:pt idx="461">
                  <c:v>0.015</c:v>
                </c:pt>
                <c:pt idx="462">
                  <c:v>0.014</c:v>
                </c:pt>
                <c:pt idx="463">
                  <c:v>0.013</c:v>
                </c:pt>
                <c:pt idx="464">
                  <c:v>0.013</c:v>
                </c:pt>
                <c:pt idx="465">
                  <c:v>0.012</c:v>
                </c:pt>
                <c:pt idx="466">
                  <c:v>0.011</c:v>
                </c:pt>
                <c:pt idx="467">
                  <c:v>0.011</c:v>
                </c:pt>
                <c:pt idx="468">
                  <c:v>0.01</c:v>
                </c:pt>
                <c:pt idx="469">
                  <c:v>0.01</c:v>
                </c:pt>
                <c:pt idx="470">
                  <c:v>0.008</c:v>
                </c:pt>
                <c:pt idx="471">
                  <c:v>0.008</c:v>
                </c:pt>
                <c:pt idx="472">
                  <c:v>0.008</c:v>
                </c:pt>
                <c:pt idx="473">
                  <c:v>0.005</c:v>
                </c:pt>
                <c:pt idx="474">
                  <c:v>0.005</c:v>
                </c:pt>
                <c:pt idx="475">
                  <c:v>0.005</c:v>
                </c:pt>
                <c:pt idx="476">
                  <c:v>0.004</c:v>
                </c:pt>
                <c:pt idx="477">
                  <c:v>0.002</c:v>
                </c:pt>
                <c:pt idx="478">
                  <c:v>0.002</c:v>
                </c:pt>
                <c:pt idx="479">
                  <c:v>0.002</c:v>
                </c:pt>
                <c:pt idx="480">
                  <c:v>0.002</c:v>
                </c:pt>
                <c:pt idx="481">
                  <c:v>0.002</c:v>
                </c:pt>
                <c:pt idx="482">
                  <c:v>0.002</c:v>
                </c:pt>
                <c:pt idx="483">
                  <c:v>0.001</c:v>
                </c:pt>
                <c:pt idx="484">
                  <c:v>0.001</c:v>
                </c:pt>
                <c:pt idx="485">
                  <c:v>0.001</c:v>
                </c:pt>
                <c:pt idx="486">
                  <c:v>0.001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CEAC!$Q$1</c:f>
              <c:strCache>
                <c:ptCount val="1"/>
                <c:pt idx="0">
                  <c:v>Ser7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CEAC!$Q$2:$Q$502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0.001</c:v>
                </c:pt>
                <c:pt idx="262">
                  <c:v>0.001</c:v>
                </c:pt>
                <c:pt idx="263">
                  <c:v>0.001</c:v>
                </c:pt>
                <c:pt idx="264">
                  <c:v>0.001</c:v>
                </c:pt>
                <c:pt idx="265">
                  <c:v>0.001</c:v>
                </c:pt>
                <c:pt idx="266">
                  <c:v>0.002</c:v>
                </c:pt>
                <c:pt idx="267">
                  <c:v>0.002</c:v>
                </c:pt>
                <c:pt idx="268">
                  <c:v>0.002</c:v>
                </c:pt>
                <c:pt idx="269">
                  <c:v>0.002</c:v>
                </c:pt>
                <c:pt idx="270">
                  <c:v>0.002</c:v>
                </c:pt>
                <c:pt idx="271">
                  <c:v>0.002</c:v>
                </c:pt>
                <c:pt idx="272">
                  <c:v>0.003</c:v>
                </c:pt>
                <c:pt idx="273">
                  <c:v>0.003</c:v>
                </c:pt>
                <c:pt idx="274">
                  <c:v>0.004</c:v>
                </c:pt>
                <c:pt idx="275">
                  <c:v>0.005</c:v>
                </c:pt>
                <c:pt idx="276">
                  <c:v>0.005</c:v>
                </c:pt>
                <c:pt idx="277">
                  <c:v>0.006</c:v>
                </c:pt>
                <c:pt idx="278">
                  <c:v>0.008</c:v>
                </c:pt>
                <c:pt idx="279">
                  <c:v>0.008</c:v>
                </c:pt>
                <c:pt idx="280">
                  <c:v>0.009</c:v>
                </c:pt>
                <c:pt idx="281">
                  <c:v>0.012</c:v>
                </c:pt>
                <c:pt idx="282">
                  <c:v>0.014</c:v>
                </c:pt>
                <c:pt idx="283">
                  <c:v>0.016</c:v>
                </c:pt>
                <c:pt idx="284">
                  <c:v>0.021</c:v>
                </c:pt>
                <c:pt idx="285">
                  <c:v>0.024</c:v>
                </c:pt>
                <c:pt idx="286">
                  <c:v>0.034</c:v>
                </c:pt>
                <c:pt idx="287">
                  <c:v>0.04</c:v>
                </c:pt>
                <c:pt idx="288">
                  <c:v>0.044</c:v>
                </c:pt>
                <c:pt idx="289">
                  <c:v>0.048</c:v>
                </c:pt>
                <c:pt idx="290">
                  <c:v>0.056</c:v>
                </c:pt>
                <c:pt idx="291">
                  <c:v>0.058</c:v>
                </c:pt>
                <c:pt idx="292">
                  <c:v>0.065</c:v>
                </c:pt>
                <c:pt idx="293">
                  <c:v>0.071</c:v>
                </c:pt>
                <c:pt idx="294">
                  <c:v>0.081</c:v>
                </c:pt>
                <c:pt idx="295">
                  <c:v>0.095</c:v>
                </c:pt>
                <c:pt idx="296">
                  <c:v>0.103</c:v>
                </c:pt>
                <c:pt idx="297">
                  <c:v>0.113</c:v>
                </c:pt>
                <c:pt idx="298">
                  <c:v>0.123</c:v>
                </c:pt>
                <c:pt idx="299">
                  <c:v>0.127</c:v>
                </c:pt>
                <c:pt idx="300">
                  <c:v>0.137</c:v>
                </c:pt>
                <c:pt idx="301">
                  <c:v>0.145</c:v>
                </c:pt>
                <c:pt idx="302">
                  <c:v>0.153</c:v>
                </c:pt>
                <c:pt idx="303">
                  <c:v>0.167</c:v>
                </c:pt>
                <c:pt idx="304">
                  <c:v>0.183</c:v>
                </c:pt>
                <c:pt idx="305">
                  <c:v>0.197</c:v>
                </c:pt>
                <c:pt idx="306">
                  <c:v>0.21</c:v>
                </c:pt>
                <c:pt idx="307">
                  <c:v>0.228</c:v>
                </c:pt>
                <c:pt idx="308">
                  <c:v>0.235</c:v>
                </c:pt>
                <c:pt idx="309">
                  <c:v>0.248</c:v>
                </c:pt>
                <c:pt idx="310">
                  <c:v>0.258</c:v>
                </c:pt>
                <c:pt idx="311">
                  <c:v>0.268</c:v>
                </c:pt>
                <c:pt idx="312">
                  <c:v>0.288</c:v>
                </c:pt>
                <c:pt idx="313">
                  <c:v>0.305</c:v>
                </c:pt>
                <c:pt idx="314">
                  <c:v>0.316</c:v>
                </c:pt>
                <c:pt idx="315">
                  <c:v>0.327</c:v>
                </c:pt>
                <c:pt idx="316">
                  <c:v>0.339</c:v>
                </c:pt>
                <c:pt idx="317">
                  <c:v>0.344</c:v>
                </c:pt>
                <c:pt idx="318">
                  <c:v>0.352</c:v>
                </c:pt>
                <c:pt idx="319">
                  <c:v>0.363</c:v>
                </c:pt>
                <c:pt idx="320">
                  <c:v>0.372</c:v>
                </c:pt>
                <c:pt idx="321">
                  <c:v>0.383</c:v>
                </c:pt>
                <c:pt idx="322">
                  <c:v>0.396</c:v>
                </c:pt>
                <c:pt idx="323">
                  <c:v>0.406</c:v>
                </c:pt>
                <c:pt idx="324">
                  <c:v>0.416</c:v>
                </c:pt>
                <c:pt idx="325">
                  <c:v>0.425</c:v>
                </c:pt>
                <c:pt idx="326">
                  <c:v>0.438</c:v>
                </c:pt>
                <c:pt idx="327">
                  <c:v>0.448</c:v>
                </c:pt>
                <c:pt idx="328">
                  <c:v>0.458</c:v>
                </c:pt>
                <c:pt idx="329">
                  <c:v>0.463</c:v>
                </c:pt>
                <c:pt idx="330">
                  <c:v>0.474</c:v>
                </c:pt>
                <c:pt idx="331">
                  <c:v>0.485</c:v>
                </c:pt>
                <c:pt idx="332">
                  <c:v>0.491</c:v>
                </c:pt>
                <c:pt idx="333">
                  <c:v>0.502</c:v>
                </c:pt>
                <c:pt idx="334">
                  <c:v>0.51</c:v>
                </c:pt>
                <c:pt idx="335">
                  <c:v>0.516</c:v>
                </c:pt>
                <c:pt idx="336">
                  <c:v>0.528</c:v>
                </c:pt>
                <c:pt idx="337">
                  <c:v>0.53</c:v>
                </c:pt>
                <c:pt idx="338">
                  <c:v>0.539</c:v>
                </c:pt>
                <c:pt idx="339">
                  <c:v>0.544</c:v>
                </c:pt>
                <c:pt idx="340">
                  <c:v>0.551</c:v>
                </c:pt>
                <c:pt idx="341">
                  <c:v>0.555</c:v>
                </c:pt>
                <c:pt idx="342">
                  <c:v>0.561</c:v>
                </c:pt>
                <c:pt idx="343">
                  <c:v>0.571</c:v>
                </c:pt>
                <c:pt idx="344">
                  <c:v>0.578</c:v>
                </c:pt>
                <c:pt idx="345">
                  <c:v>0.583</c:v>
                </c:pt>
                <c:pt idx="346">
                  <c:v>0.59</c:v>
                </c:pt>
                <c:pt idx="347">
                  <c:v>0.595</c:v>
                </c:pt>
                <c:pt idx="348">
                  <c:v>0.6</c:v>
                </c:pt>
                <c:pt idx="349">
                  <c:v>0.603</c:v>
                </c:pt>
                <c:pt idx="350">
                  <c:v>0.605</c:v>
                </c:pt>
                <c:pt idx="351">
                  <c:v>0.609</c:v>
                </c:pt>
                <c:pt idx="352">
                  <c:v>0.613</c:v>
                </c:pt>
                <c:pt idx="353">
                  <c:v>0.615</c:v>
                </c:pt>
                <c:pt idx="354">
                  <c:v>0.617</c:v>
                </c:pt>
                <c:pt idx="355">
                  <c:v>0.623</c:v>
                </c:pt>
                <c:pt idx="356">
                  <c:v>0.629</c:v>
                </c:pt>
                <c:pt idx="357">
                  <c:v>0.633</c:v>
                </c:pt>
                <c:pt idx="358">
                  <c:v>0.637</c:v>
                </c:pt>
                <c:pt idx="359">
                  <c:v>0.64</c:v>
                </c:pt>
                <c:pt idx="360">
                  <c:v>0.645</c:v>
                </c:pt>
                <c:pt idx="361">
                  <c:v>0.649</c:v>
                </c:pt>
                <c:pt idx="362">
                  <c:v>0.655</c:v>
                </c:pt>
                <c:pt idx="363">
                  <c:v>0.661</c:v>
                </c:pt>
                <c:pt idx="364">
                  <c:v>0.664</c:v>
                </c:pt>
                <c:pt idx="365">
                  <c:v>0.664</c:v>
                </c:pt>
                <c:pt idx="366">
                  <c:v>0.669</c:v>
                </c:pt>
                <c:pt idx="367">
                  <c:v>0.67</c:v>
                </c:pt>
                <c:pt idx="368">
                  <c:v>0.673</c:v>
                </c:pt>
                <c:pt idx="369">
                  <c:v>0.677</c:v>
                </c:pt>
                <c:pt idx="370">
                  <c:v>0.68</c:v>
                </c:pt>
                <c:pt idx="371">
                  <c:v>0.682</c:v>
                </c:pt>
                <c:pt idx="372">
                  <c:v>0.684</c:v>
                </c:pt>
                <c:pt idx="373">
                  <c:v>0.687</c:v>
                </c:pt>
                <c:pt idx="374">
                  <c:v>0.689</c:v>
                </c:pt>
                <c:pt idx="375">
                  <c:v>0.69</c:v>
                </c:pt>
                <c:pt idx="376">
                  <c:v>0.694</c:v>
                </c:pt>
                <c:pt idx="377">
                  <c:v>0.701</c:v>
                </c:pt>
                <c:pt idx="378">
                  <c:v>0.704</c:v>
                </c:pt>
                <c:pt idx="379">
                  <c:v>0.71</c:v>
                </c:pt>
                <c:pt idx="380">
                  <c:v>0.713</c:v>
                </c:pt>
                <c:pt idx="381">
                  <c:v>0.714</c:v>
                </c:pt>
                <c:pt idx="382">
                  <c:v>0.721</c:v>
                </c:pt>
                <c:pt idx="383">
                  <c:v>0.729</c:v>
                </c:pt>
                <c:pt idx="384">
                  <c:v>0.731</c:v>
                </c:pt>
                <c:pt idx="385">
                  <c:v>0.733</c:v>
                </c:pt>
                <c:pt idx="386">
                  <c:v>0.739</c:v>
                </c:pt>
                <c:pt idx="387">
                  <c:v>0.746</c:v>
                </c:pt>
                <c:pt idx="388">
                  <c:v>0.746</c:v>
                </c:pt>
                <c:pt idx="389">
                  <c:v>0.746</c:v>
                </c:pt>
                <c:pt idx="390">
                  <c:v>0.748</c:v>
                </c:pt>
                <c:pt idx="391">
                  <c:v>0.752</c:v>
                </c:pt>
                <c:pt idx="392">
                  <c:v>0.76</c:v>
                </c:pt>
                <c:pt idx="393">
                  <c:v>0.764</c:v>
                </c:pt>
                <c:pt idx="394">
                  <c:v>0.768</c:v>
                </c:pt>
                <c:pt idx="395">
                  <c:v>0.773</c:v>
                </c:pt>
                <c:pt idx="396">
                  <c:v>0.778</c:v>
                </c:pt>
                <c:pt idx="397">
                  <c:v>0.781</c:v>
                </c:pt>
                <c:pt idx="398">
                  <c:v>0.79</c:v>
                </c:pt>
                <c:pt idx="399">
                  <c:v>0.795</c:v>
                </c:pt>
                <c:pt idx="400">
                  <c:v>0.797</c:v>
                </c:pt>
                <c:pt idx="401">
                  <c:v>0.802</c:v>
                </c:pt>
                <c:pt idx="402">
                  <c:v>0.805</c:v>
                </c:pt>
                <c:pt idx="403">
                  <c:v>0.808</c:v>
                </c:pt>
                <c:pt idx="404">
                  <c:v>0.814</c:v>
                </c:pt>
                <c:pt idx="405">
                  <c:v>0.821</c:v>
                </c:pt>
                <c:pt idx="406">
                  <c:v>0.829</c:v>
                </c:pt>
                <c:pt idx="407">
                  <c:v>0.835</c:v>
                </c:pt>
                <c:pt idx="408">
                  <c:v>0.839</c:v>
                </c:pt>
                <c:pt idx="409">
                  <c:v>0.842</c:v>
                </c:pt>
                <c:pt idx="410">
                  <c:v>0.844</c:v>
                </c:pt>
                <c:pt idx="411">
                  <c:v>0.847</c:v>
                </c:pt>
                <c:pt idx="412">
                  <c:v>0.851</c:v>
                </c:pt>
                <c:pt idx="413">
                  <c:v>0.861</c:v>
                </c:pt>
                <c:pt idx="414">
                  <c:v>0.868</c:v>
                </c:pt>
                <c:pt idx="415">
                  <c:v>0.87</c:v>
                </c:pt>
                <c:pt idx="416">
                  <c:v>0.879</c:v>
                </c:pt>
                <c:pt idx="417">
                  <c:v>0.885</c:v>
                </c:pt>
                <c:pt idx="418">
                  <c:v>0.886</c:v>
                </c:pt>
                <c:pt idx="419">
                  <c:v>0.89</c:v>
                </c:pt>
                <c:pt idx="420">
                  <c:v>0.893</c:v>
                </c:pt>
                <c:pt idx="421">
                  <c:v>0.897</c:v>
                </c:pt>
                <c:pt idx="422">
                  <c:v>0.902</c:v>
                </c:pt>
                <c:pt idx="423">
                  <c:v>0.906</c:v>
                </c:pt>
                <c:pt idx="424">
                  <c:v>0.911</c:v>
                </c:pt>
                <c:pt idx="425">
                  <c:v>0.913</c:v>
                </c:pt>
                <c:pt idx="426">
                  <c:v>0.916</c:v>
                </c:pt>
                <c:pt idx="427">
                  <c:v>0.919</c:v>
                </c:pt>
                <c:pt idx="428">
                  <c:v>0.92</c:v>
                </c:pt>
                <c:pt idx="429">
                  <c:v>0.923</c:v>
                </c:pt>
                <c:pt idx="430">
                  <c:v>0.926</c:v>
                </c:pt>
                <c:pt idx="431">
                  <c:v>0.927</c:v>
                </c:pt>
                <c:pt idx="432">
                  <c:v>0.928</c:v>
                </c:pt>
                <c:pt idx="433">
                  <c:v>0.933</c:v>
                </c:pt>
                <c:pt idx="434">
                  <c:v>0.938</c:v>
                </c:pt>
                <c:pt idx="435">
                  <c:v>0.938</c:v>
                </c:pt>
                <c:pt idx="436">
                  <c:v>0.941</c:v>
                </c:pt>
                <c:pt idx="437">
                  <c:v>0.946</c:v>
                </c:pt>
                <c:pt idx="438">
                  <c:v>0.949</c:v>
                </c:pt>
                <c:pt idx="439">
                  <c:v>0.951</c:v>
                </c:pt>
                <c:pt idx="440">
                  <c:v>0.951</c:v>
                </c:pt>
                <c:pt idx="441">
                  <c:v>0.953</c:v>
                </c:pt>
                <c:pt idx="442">
                  <c:v>0.956</c:v>
                </c:pt>
                <c:pt idx="443">
                  <c:v>0.96</c:v>
                </c:pt>
                <c:pt idx="444">
                  <c:v>0.961</c:v>
                </c:pt>
                <c:pt idx="445">
                  <c:v>0.963</c:v>
                </c:pt>
                <c:pt idx="446">
                  <c:v>0.964</c:v>
                </c:pt>
                <c:pt idx="447">
                  <c:v>0.965</c:v>
                </c:pt>
                <c:pt idx="448">
                  <c:v>0.967</c:v>
                </c:pt>
                <c:pt idx="449">
                  <c:v>0.969</c:v>
                </c:pt>
                <c:pt idx="450">
                  <c:v>0.974</c:v>
                </c:pt>
                <c:pt idx="451">
                  <c:v>0.976</c:v>
                </c:pt>
                <c:pt idx="452">
                  <c:v>0.977</c:v>
                </c:pt>
                <c:pt idx="453">
                  <c:v>0.979</c:v>
                </c:pt>
                <c:pt idx="454">
                  <c:v>0.979</c:v>
                </c:pt>
                <c:pt idx="455">
                  <c:v>0.98</c:v>
                </c:pt>
                <c:pt idx="456">
                  <c:v>0.981</c:v>
                </c:pt>
                <c:pt idx="457">
                  <c:v>0.982</c:v>
                </c:pt>
                <c:pt idx="458">
                  <c:v>0.983</c:v>
                </c:pt>
                <c:pt idx="459">
                  <c:v>0.983</c:v>
                </c:pt>
                <c:pt idx="460">
                  <c:v>0.983</c:v>
                </c:pt>
                <c:pt idx="461">
                  <c:v>0.985</c:v>
                </c:pt>
                <c:pt idx="462">
                  <c:v>0.986</c:v>
                </c:pt>
                <c:pt idx="463">
                  <c:v>0.987</c:v>
                </c:pt>
                <c:pt idx="464">
                  <c:v>0.987</c:v>
                </c:pt>
                <c:pt idx="465">
                  <c:v>0.988</c:v>
                </c:pt>
                <c:pt idx="466">
                  <c:v>0.989</c:v>
                </c:pt>
                <c:pt idx="467">
                  <c:v>0.989</c:v>
                </c:pt>
                <c:pt idx="468">
                  <c:v>0.99</c:v>
                </c:pt>
                <c:pt idx="469">
                  <c:v>0.99</c:v>
                </c:pt>
                <c:pt idx="470">
                  <c:v>0.992</c:v>
                </c:pt>
                <c:pt idx="471">
                  <c:v>0.992</c:v>
                </c:pt>
                <c:pt idx="472">
                  <c:v>0.992</c:v>
                </c:pt>
                <c:pt idx="473">
                  <c:v>0.995</c:v>
                </c:pt>
                <c:pt idx="474">
                  <c:v>0.995</c:v>
                </c:pt>
                <c:pt idx="475">
                  <c:v>0.995</c:v>
                </c:pt>
                <c:pt idx="476">
                  <c:v>0.996</c:v>
                </c:pt>
                <c:pt idx="477">
                  <c:v>0.998</c:v>
                </c:pt>
                <c:pt idx="478">
                  <c:v>0.998</c:v>
                </c:pt>
                <c:pt idx="479">
                  <c:v>0.998</c:v>
                </c:pt>
                <c:pt idx="480">
                  <c:v>0.998</c:v>
                </c:pt>
                <c:pt idx="481">
                  <c:v>0.998</c:v>
                </c:pt>
                <c:pt idx="482">
                  <c:v>0.998</c:v>
                </c:pt>
                <c:pt idx="483">
                  <c:v>0.999</c:v>
                </c:pt>
                <c:pt idx="484">
                  <c:v>0.999</c:v>
                </c:pt>
                <c:pt idx="485">
                  <c:v>0.999</c:v>
                </c:pt>
                <c:pt idx="486">
                  <c:v>0.999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CEAC!$R$1</c:f>
              <c:strCache>
                <c:ptCount val="1"/>
                <c:pt idx="0">
                  <c:v>Pla8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CEAC!$R$2:$R$502</c:f>
              <c:numCache>
                <c:formatCode>General</c:formatCode>
                <c:ptCount val="5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0.999</c:v>
                </c:pt>
                <c:pt idx="300">
                  <c:v>0.999</c:v>
                </c:pt>
                <c:pt idx="301">
                  <c:v>0.999</c:v>
                </c:pt>
                <c:pt idx="302">
                  <c:v>0.999</c:v>
                </c:pt>
                <c:pt idx="303">
                  <c:v>0.999</c:v>
                </c:pt>
                <c:pt idx="304">
                  <c:v>0.998</c:v>
                </c:pt>
                <c:pt idx="305">
                  <c:v>0.997</c:v>
                </c:pt>
                <c:pt idx="306">
                  <c:v>0.997</c:v>
                </c:pt>
                <c:pt idx="307">
                  <c:v>0.996</c:v>
                </c:pt>
                <c:pt idx="308">
                  <c:v>0.996</c:v>
                </c:pt>
                <c:pt idx="309">
                  <c:v>0.996</c:v>
                </c:pt>
                <c:pt idx="310">
                  <c:v>0.995</c:v>
                </c:pt>
                <c:pt idx="311">
                  <c:v>0.995</c:v>
                </c:pt>
                <c:pt idx="312">
                  <c:v>0.994</c:v>
                </c:pt>
                <c:pt idx="313">
                  <c:v>0.994</c:v>
                </c:pt>
                <c:pt idx="314">
                  <c:v>0.991</c:v>
                </c:pt>
                <c:pt idx="315">
                  <c:v>0.989</c:v>
                </c:pt>
                <c:pt idx="316">
                  <c:v>0.984</c:v>
                </c:pt>
                <c:pt idx="317">
                  <c:v>0.983</c:v>
                </c:pt>
                <c:pt idx="318">
                  <c:v>0.983</c:v>
                </c:pt>
                <c:pt idx="319">
                  <c:v>0.977</c:v>
                </c:pt>
                <c:pt idx="320">
                  <c:v>0.975</c:v>
                </c:pt>
                <c:pt idx="321">
                  <c:v>0.971</c:v>
                </c:pt>
                <c:pt idx="322">
                  <c:v>0.97</c:v>
                </c:pt>
                <c:pt idx="323">
                  <c:v>0.966</c:v>
                </c:pt>
                <c:pt idx="324">
                  <c:v>0.966</c:v>
                </c:pt>
                <c:pt idx="325">
                  <c:v>0.964</c:v>
                </c:pt>
                <c:pt idx="326">
                  <c:v>0.961</c:v>
                </c:pt>
                <c:pt idx="327">
                  <c:v>0.952</c:v>
                </c:pt>
                <c:pt idx="328">
                  <c:v>0.948</c:v>
                </c:pt>
                <c:pt idx="329">
                  <c:v>0.943</c:v>
                </c:pt>
                <c:pt idx="330">
                  <c:v>0.935</c:v>
                </c:pt>
                <c:pt idx="331">
                  <c:v>0.928</c:v>
                </c:pt>
                <c:pt idx="332">
                  <c:v>0.924</c:v>
                </c:pt>
                <c:pt idx="333">
                  <c:v>0.911</c:v>
                </c:pt>
                <c:pt idx="334">
                  <c:v>0.901</c:v>
                </c:pt>
                <c:pt idx="335">
                  <c:v>0.892</c:v>
                </c:pt>
                <c:pt idx="336">
                  <c:v>0.887</c:v>
                </c:pt>
                <c:pt idx="337">
                  <c:v>0.873</c:v>
                </c:pt>
                <c:pt idx="338">
                  <c:v>0.867</c:v>
                </c:pt>
                <c:pt idx="339">
                  <c:v>0.86</c:v>
                </c:pt>
                <c:pt idx="340">
                  <c:v>0.847</c:v>
                </c:pt>
                <c:pt idx="341">
                  <c:v>0.83</c:v>
                </c:pt>
                <c:pt idx="342">
                  <c:v>0.826</c:v>
                </c:pt>
                <c:pt idx="343">
                  <c:v>0.816</c:v>
                </c:pt>
                <c:pt idx="344">
                  <c:v>0.804</c:v>
                </c:pt>
                <c:pt idx="345">
                  <c:v>0.796</c:v>
                </c:pt>
                <c:pt idx="346">
                  <c:v>0.791</c:v>
                </c:pt>
                <c:pt idx="347">
                  <c:v>0.782</c:v>
                </c:pt>
                <c:pt idx="348">
                  <c:v>0.771</c:v>
                </c:pt>
                <c:pt idx="349">
                  <c:v>0.763</c:v>
                </c:pt>
                <c:pt idx="350">
                  <c:v>0.748</c:v>
                </c:pt>
                <c:pt idx="351">
                  <c:v>0.742</c:v>
                </c:pt>
                <c:pt idx="352">
                  <c:v>0.729</c:v>
                </c:pt>
                <c:pt idx="353">
                  <c:v>0.712</c:v>
                </c:pt>
                <c:pt idx="354">
                  <c:v>0.697</c:v>
                </c:pt>
                <c:pt idx="355">
                  <c:v>0.688</c:v>
                </c:pt>
                <c:pt idx="356">
                  <c:v>0.681</c:v>
                </c:pt>
                <c:pt idx="357">
                  <c:v>0.675</c:v>
                </c:pt>
                <c:pt idx="358">
                  <c:v>0.663</c:v>
                </c:pt>
                <c:pt idx="359">
                  <c:v>0.652</c:v>
                </c:pt>
                <c:pt idx="360">
                  <c:v>0.639</c:v>
                </c:pt>
                <c:pt idx="361">
                  <c:v>0.625</c:v>
                </c:pt>
                <c:pt idx="362">
                  <c:v>0.615</c:v>
                </c:pt>
                <c:pt idx="363">
                  <c:v>0.609</c:v>
                </c:pt>
                <c:pt idx="364">
                  <c:v>0.599</c:v>
                </c:pt>
                <c:pt idx="365">
                  <c:v>0.59</c:v>
                </c:pt>
                <c:pt idx="366">
                  <c:v>0.583</c:v>
                </c:pt>
                <c:pt idx="367">
                  <c:v>0.569</c:v>
                </c:pt>
                <c:pt idx="368">
                  <c:v>0.56</c:v>
                </c:pt>
                <c:pt idx="369">
                  <c:v>0.555</c:v>
                </c:pt>
                <c:pt idx="370">
                  <c:v>0.546</c:v>
                </c:pt>
                <c:pt idx="371">
                  <c:v>0.541</c:v>
                </c:pt>
                <c:pt idx="372">
                  <c:v>0.531</c:v>
                </c:pt>
                <c:pt idx="373">
                  <c:v>0.52</c:v>
                </c:pt>
                <c:pt idx="374">
                  <c:v>0.514</c:v>
                </c:pt>
                <c:pt idx="375">
                  <c:v>0.505</c:v>
                </c:pt>
                <c:pt idx="376">
                  <c:v>0.496</c:v>
                </c:pt>
                <c:pt idx="377">
                  <c:v>0.494</c:v>
                </c:pt>
                <c:pt idx="378">
                  <c:v>0.482</c:v>
                </c:pt>
                <c:pt idx="379">
                  <c:v>0.475</c:v>
                </c:pt>
                <c:pt idx="380">
                  <c:v>0.469</c:v>
                </c:pt>
                <c:pt idx="381">
                  <c:v>0.463</c:v>
                </c:pt>
                <c:pt idx="382">
                  <c:v>0.455</c:v>
                </c:pt>
                <c:pt idx="383">
                  <c:v>0.451</c:v>
                </c:pt>
                <c:pt idx="384">
                  <c:v>0.447</c:v>
                </c:pt>
                <c:pt idx="385">
                  <c:v>0.438</c:v>
                </c:pt>
                <c:pt idx="386">
                  <c:v>0.429</c:v>
                </c:pt>
                <c:pt idx="387">
                  <c:v>0.423</c:v>
                </c:pt>
                <c:pt idx="388">
                  <c:v>0.419</c:v>
                </c:pt>
                <c:pt idx="389">
                  <c:v>0.417</c:v>
                </c:pt>
                <c:pt idx="390">
                  <c:v>0.413</c:v>
                </c:pt>
                <c:pt idx="391">
                  <c:v>0.406</c:v>
                </c:pt>
                <c:pt idx="392">
                  <c:v>0.4</c:v>
                </c:pt>
                <c:pt idx="393">
                  <c:v>0.396</c:v>
                </c:pt>
                <c:pt idx="394">
                  <c:v>0.394</c:v>
                </c:pt>
                <c:pt idx="395">
                  <c:v>0.393</c:v>
                </c:pt>
                <c:pt idx="396">
                  <c:v>0.389</c:v>
                </c:pt>
                <c:pt idx="397">
                  <c:v>0.384</c:v>
                </c:pt>
                <c:pt idx="398">
                  <c:v>0.382</c:v>
                </c:pt>
                <c:pt idx="399">
                  <c:v>0.379</c:v>
                </c:pt>
                <c:pt idx="400">
                  <c:v>0.378</c:v>
                </c:pt>
                <c:pt idx="401">
                  <c:v>0.373</c:v>
                </c:pt>
                <c:pt idx="402">
                  <c:v>0.371</c:v>
                </c:pt>
                <c:pt idx="403">
                  <c:v>0.368</c:v>
                </c:pt>
                <c:pt idx="404">
                  <c:v>0.366</c:v>
                </c:pt>
                <c:pt idx="405">
                  <c:v>0.364</c:v>
                </c:pt>
                <c:pt idx="406">
                  <c:v>0.363</c:v>
                </c:pt>
                <c:pt idx="407">
                  <c:v>0.361</c:v>
                </c:pt>
                <c:pt idx="408">
                  <c:v>0.357</c:v>
                </c:pt>
                <c:pt idx="409">
                  <c:v>0.356</c:v>
                </c:pt>
                <c:pt idx="410">
                  <c:v>0.356</c:v>
                </c:pt>
                <c:pt idx="411">
                  <c:v>0.355</c:v>
                </c:pt>
                <c:pt idx="412">
                  <c:v>0.351</c:v>
                </c:pt>
                <c:pt idx="413">
                  <c:v>0.347</c:v>
                </c:pt>
                <c:pt idx="414">
                  <c:v>0.342</c:v>
                </c:pt>
                <c:pt idx="415">
                  <c:v>0.342</c:v>
                </c:pt>
                <c:pt idx="416">
                  <c:v>0.341</c:v>
                </c:pt>
                <c:pt idx="417">
                  <c:v>0.338</c:v>
                </c:pt>
                <c:pt idx="418">
                  <c:v>0.336</c:v>
                </c:pt>
                <c:pt idx="419">
                  <c:v>0.334</c:v>
                </c:pt>
                <c:pt idx="420">
                  <c:v>0.332</c:v>
                </c:pt>
                <c:pt idx="421">
                  <c:v>0.331</c:v>
                </c:pt>
                <c:pt idx="422">
                  <c:v>0.33</c:v>
                </c:pt>
                <c:pt idx="423">
                  <c:v>0.329</c:v>
                </c:pt>
                <c:pt idx="424">
                  <c:v>0.328</c:v>
                </c:pt>
                <c:pt idx="425">
                  <c:v>0.327</c:v>
                </c:pt>
                <c:pt idx="426">
                  <c:v>0.325</c:v>
                </c:pt>
                <c:pt idx="427">
                  <c:v>0.323</c:v>
                </c:pt>
                <c:pt idx="428">
                  <c:v>0.323</c:v>
                </c:pt>
                <c:pt idx="429">
                  <c:v>0.321</c:v>
                </c:pt>
                <c:pt idx="430">
                  <c:v>0.315</c:v>
                </c:pt>
                <c:pt idx="431">
                  <c:v>0.312</c:v>
                </c:pt>
                <c:pt idx="432">
                  <c:v>0.308</c:v>
                </c:pt>
                <c:pt idx="433">
                  <c:v>0.306</c:v>
                </c:pt>
                <c:pt idx="434">
                  <c:v>0.299</c:v>
                </c:pt>
                <c:pt idx="435">
                  <c:v>0.296</c:v>
                </c:pt>
                <c:pt idx="436">
                  <c:v>0.287</c:v>
                </c:pt>
                <c:pt idx="437">
                  <c:v>0.279</c:v>
                </c:pt>
                <c:pt idx="438">
                  <c:v>0.276</c:v>
                </c:pt>
                <c:pt idx="439">
                  <c:v>0.271</c:v>
                </c:pt>
                <c:pt idx="440">
                  <c:v>0.27</c:v>
                </c:pt>
                <c:pt idx="441">
                  <c:v>0.267</c:v>
                </c:pt>
                <c:pt idx="442">
                  <c:v>0.264</c:v>
                </c:pt>
                <c:pt idx="443">
                  <c:v>0.261</c:v>
                </c:pt>
                <c:pt idx="444">
                  <c:v>0.258</c:v>
                </c:pt>
                <c:pt idx="445">
                  <c:v>0.251</c:v>
                </c:pt>
                <c:pt idx="446">
                  <c:v>0.244</c:v>
                </c:pt>
                <c:pt idx="447">
                  <c:v>0.239</c:v>
                </c:pt>
                <c:pt idx="448">
                  <c:v>0.235</c:v>
                </c:pt>
                <c:pt idx="449">
                  <c:v>0.228</c:v>
                </c:pt>
                <c:pt idx="450">
                  <c:v>0.223</c:v>
                </c:pt>
                <c:pt idx="451">
                  <c:v>0.215</c:v>
                </c:pt>
                <c:pt idx="452">
                  <c:v>0.21</c:v>
                </c:pt>
                <c:pt idx="453">
                  <c:v>0.205</c:v>
                </c:pt>
                <c:pt idx="454">
                  <c:v>0.2</c:v>
                </c:pt>
                <c:pt idx="455">
                  <c:v>0.194</c:v>
                </c:pt>
                <c:pt idx="456">
                  <c:v>0.191</c:v>
                </c:pt>
                <c:pt idx="457">
                  <c:v>0.189</c:v>
                </c:pt>
                <c:pt idx="458">
                  <c:v>0.185</c:v>
                </c:pt>
                <c:pt idx="459">
                  <c:v>0.181</c:v>
                </c:pt>
                <c:pt idx="460">
                  <c:v>0.174</c:v>
                </c:pt>
                <c:pt idx="461">
                  <c:v>0.169</c:v>
                </c:pt>
                <c:pt idx="462">
                  <c:v>0.166</c:v>
                </c:pt>
                <c:pt idx="463">
                  <c:v>0.161</c:v>
                </c:pt>
                <c:pt idx="464">
                  <c:v>0.155</c:v>
                </c:pt>
                <c:pt idx="465">
                  <c:v>0.149</c:v>
                </c:pt>
                <c:pt idx="466">
                  <c:v>0.144</c:v>
                </c:pt>
                <c:pt idx="467">
                  <c:v>0.14</c:v>
                </c:pt>
                <c:pt idx="468">
                  <c:v>0.136</c:v>
                </c:pt>
                <c:pt idx="469">
                  <c:v>0.13</c:v>
                </c:pt>
                <c:pt idx="470">
                  <c:v>0.128</c:v>
                </c:pt>
                <c:pt idx="471">
                  <c:v>0.126</c:v>
                </c:pt>
                <c:pt idx="472">
                  <c:v>0.123</c:v>
                </c:pt>
                <c:pt idx="473">
                  <c:v>0.116</c:v>
                </c:pt>
                <c:pt idx="474">
                  <c:v>0.111</c:v>
                </c:pt>
                <c:pt idx="475">
                  <c:v>0.106</c:v>
                </c:pt>
                <c:pt idx="476">
                  <c:v>0.102</c:v>
                </c:pt>
                <c:pt idx="477">
                  <c:v>0.1</c:v>
                </c:pt>
                <c:pt idx="478">
                  <c:v>0.099</c:v>
                </c:pt>
                <c:pt idx="479">
                  <c:v>0.095</c:v>
                </c:pt>
                <c:pt idx="480">
                  <c:v>0.093</c:v>
                </c:pt>
                <c:pt idx="481">
                  <c:v>0.089</c:v>
                </c:pt>
                <c:pt idx="482">
                  <c:v>0.086</c:v>
                </c:pt>
                <c:pt idx="483">
                  <c:v>0.085</c:v>
                </c:pt>
                <c:pt idx="484">
                  <c:v>0.083</c:v>
                </c:pt>
                <c:pt idx="485">
                  <c:v>0.081</c:v>
                </c:pt>
                <c:pt idx="486">
                  <c:v>0.077</c:v>
                </c:pt>
                <c:pt idx="487">
                  <c:v>0.077</c:v>
                </c:pt>
                <c:pt idx="488">
                  <c:v>0.076</c:v>
                </c:pt>
                <c:pt idx="489">
                  <c:v>0.072</c:v>
                </c:pt>
                <c:pt idx="490">
                  <c:v>0.069</c:v>
                </c:pt>
                <c:pt idx="491">
                  <c:v>0.068</c:v>
                </c:pt>
                <c:pt idx="492">
                  <c:v>0.061</c:v>
                </c:pt>
                <c:pt idx="493">
                  <c:v>0.057</c:v>
                </c:pt>
                <c:pt idx="494">
                  <c:v>0.056</c:v>
                </c:pt>
                <c:pt idx="495">
                  <c:v>0.055</c:v>
                </c:pt>
                <c:pt idx="496">
                  <c:v>0.052</c:v>
                </c:pt>
                <c:pt idx="497">
                  <c:v>0.048</c:v>
                </c:pt>
                <c:pt idx="498">
                  <c:v>0.047</c:v>
                </c:pt>
                <c:pt idx="499">
                  <c:v>0.043</c:v>
                </c:pt>
                <c:pt idx="500">
                  <c:v>0.041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CEAC!$S$1</c:f>
              <c:strCache>
                <c:ptCount val="1"/>
                <c:pt idx="0">
                  <c:v>Ser8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CEAC!$S$2:$S$502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0.001</c:v>
                </c:pt>
                <c:pt idx="300">
                  <c:v>0.001</c:v>
                </c:pt>
                <c:pt idx="301">
                  <c:v>0.001</c:v>
                </c:pt>
                <c:pt idx="302">
                  <c:v>0.001</c:v>
                </c:pt>
                <c:pt idx="303">
                  <c:v>0.001</c:v>
                </c:pt>
                <c:pt idx="304">
                  <c:v>0.002</c:v>
                </c:pt>
                <c:pt idx="305">
                  <c:v>0.003</c:v>
                </c:pt>
                <c:pt idx="306">
                  <c:v>0.003</c:v>
                </c:pt>
                <c:pt idx="307">
                  <c:v>0.004</c:v>
                </c:pt>
                <c:pt idx="308">
                  <c:v>0.004</c:v>
                </c:pt>
                <c:pt idx="309">
                  <c:v>0.004</c:v>
                </c:pt>
                <c:pt idx="310">
                  <c:v>0.005</c:v>
                </c:pt>
                <c:pt idx="311">
                  <c:v>0.005</c:v>
                </c:pt>
                <c:pt idx="312">
                  <c:v>0.006</c:v>
                </c:pt>
                <c:pt idx="313">
                  <c:v>0.006</c:v>
                </c:pt>
                <c:pt idx="314">
                  <c:v>0.009</c:v>
                </c:pt>
                <c:pt idx="315">
                  <c:v>0.011</c:v>
                </c:pt>
                <c:pt idx="316">
                  <c:v>0.016</c:v>
                </c:pt>
                <c:pt idx="317">
                  <c:v>0.017</c:v>
                </c:pt>
                <c:pt idx="318">
                  <c:v>0.017</c:v>
                </c:pt>
                <c:pt idx="319">
                  <c:v>0.023</c:v>
                </c:pt>
                <c:pt idx="320">
                  <c:v>0.025</c:v>
                </c:pt>
                <c:pt idx="321">
                  <c:v>0.029</c:v>
                </c:pt>
                <c:pt idx="322">
                  <c:v>0.03</c:v>
                </c:pt>
                <c:pt idx="323">
                  <c:v>0.034</c:v>
                </c:pt>
                <c:pt idx="324">
                  <c:v>0.034</c:v>
                </c:pt>
                <c:pt idx="325">
                  <c:v>0.036</c:v>
                </c:pt>
                <c:pt idx="326">
                  <c:v>0.039</c:v>
                </c:pt>
                <c:pt idx="327">
                  <c:v>0.048</c:v>
                </c:pt>
                <c:pt idx="328">
                  <c:v>0.052</c:v>
                </c:pt>
                <c:pt idx="329">
                  <c:v>0.057</c:v>
                </c:pt>
                <c:pt idx="330">
                  <c:v>0.065</c:v>
                </c:pt>
                <c:pt idx="331">
                  <c:v>0.072</c:v>
                </c:pt>
                <c:pt idx="332">
                  <c:v>0.076</c:v>
                </c:pt>
                <c:pt idx="333">
                  <c:v>0.089</c:v>
                </c:pt>
                <c:pt idx="334">
                  <c:v>0.099</c:v>
                </c:pt>
                <c:pt idx="335">
                  <c:v>0.108</c:v>
                </c:pt>
                <c:pt idx="336">
                  <c:v>0.113</c:v>
                </c:pt>
                <c:pt idx="337">
                  <c:v>0.127</c:v>
                </c:pt>
                <c:pt idx="338">
                  <c:v>0.133</c:v>
                </c:pt>
                <c:pt idx="339">
                  <c:v>0.14</c:v>
                </c:pt>
                <c:pt idx="340">
                  <c:v>0.153</c:v>
                </c:pt>
                <c:pt idx="341">
                  <c:v>0.17</c:v>
                </c:pt>
                <c:pt idx="342">
                  <c:v>0.174</c:v>
                </c:pt>
                <c:pt idx="343">
                  <c:v>0.184</c:v>
                </c:pt>
                <c:pt idx="344">
                  <c:v>0.196</c:v>
                </c:pt>
                <c:pt idx="345">
                  <c:v>0.204</c:v>
                </c:pt>
                <c:pt idx="346">
                  <c:v>0.209</c:v>
                </c:pt>
                <c:pt idx="347">
                  <c:v>0.218</c:v>
                </c:pt>
                <c:pt idx="348">
                  <c:v>0.229</c:v>
                </c:pt>
                <c:pt idx="349">
                  <c:v>0.237</c:v>
                </c:pt>
                <c:pt idx="350">
                  <c:v>0.252</c:v>
                </c:pt>
                <c:pt idx="351">
                  <c:v>0.258</c:v>
                </c:pt>
                <c:pt idx="352">
                  <c:v>0.271</c:v>
                </c:pt>
                <c:pt idx="353">
                  <c:v>0.288</c:v>
                </c:pt>
                <c:pt idx="354">
                  <c:v>0.303</c:v>
                </c:pt>
                <c:pt idx="355">
                  <c:v>0.312</c:v>
                </c:pt>
                <c:pt idx="356">
                  <c:v>0.319</c:v>
                </c:pt>
                <c:pt idx="357">
                  <c:v>0.325</c:v>
                </c:pt>
                <c:pt idx="358">
                  <c:v>0.337</c:v>
                </c:pt>
                <c:pt idx="359">
                  <c:v>0.348</c:v>
                </c:pt>
                <c:pt idx="360">
                  <c:v>0.361</c:v>
                </c:pt>
                <c:pt idx="361">
                  <c:v>0.375</c:v>
                </c:pt>
                <c:pt idx="362">
                  <c:v>0.385</c:v>
                </c:pt>
                <c:pt idx="363">
                  <c:v>0.391</c:v>
                </c:pt>
                <c:pt idx="364">
                  <c:v>0.401</c:v>
                </c:pt>
                <c:pt idx="365">
                  <c:v>0.41</c:v>
                </c:pt>
                <c:pt idx="366">
                  <c:v>0.417</c:v>
                </c:pt>
                <c:pt idx="367">
                  <c:v>0.431</c:v>
                </c:pt>
                <c:pt idx="368">
                  <c:v>0.44</c:v>
                </c:pt>
                <c:pt idx="369">
                  <c:v>0.445</c:v>
                </c:pt>
                <c:pt idx="370">
                  <c:v>0.454</c:v>
                </c:pt>
                <c:pt idx="371">
                  <c:v>0.459</c:v>
                </c:pt>
                <c:pt idx="372">
                  <c:v>0.469</c:v>
                </c:pt>
                <c:pt idx="373">
                  <c:v>0.48</c:v>
                </c:pt>
                <c:pt idx="374">
                  <c:v>0.486</c:v>
                </c:pt>
                <c:pt idx="375">
                  <c:v>0.495</c:v>
                </c:pt>
                <c:pt idx="376">
                  <c:v>0.504</c:v>
                </c:pt>
                <c:pt idx="377">
                  <c:v>0.506</c:v>
                </c:pt>
                <c:pt idx="378">
                  <c:v>0.518</c:v>
                </c:pt>
                <c:pt idx="379">
                  <c:v>0.525</c:v>
                </c:pt>
                <c:pt idx="380">
                  <c:v>0.531</c:v>
                </c:pt>
                <c:pt idx="381">
                  <c:v>0.537</c:v>
                </c:pt>
                <c:pt idx="382">
                  <c:v>0.545</c:v>
                </c:pt>
                <c:pt idx="383">
                  <c:v>0.549</c:v>
                </c:pt>
                <c:pt idx="384">
                  <c:v>0.553</c:v>
                </c:pt>
                <c:pt idx="385">
                  <c:v>0.562</c:v>
                </c:pt>
                <c:pt idx="386">
                  <c:v>0.571</c:v>
                </c:pt>
                <c:pt idx="387">
                  <c:v>0.577</c:v>
                </c:pt>
                <c:pt idx="388">
                  <c:v>0.581</c:v>
                </c:pt>
                <c:pt idx="389">
                  <c:v>0.583</c:v>
                </c:pt>
                <c:pt idx="390">
                  <c:v>0.587</c:v>
                </c:pt>
                <c:pt idx="391">
                  <c:v>0.594</c:v>
                </c:pt>
                <c:pt idx="392">
                  <c:v>0.6</c:v>
                </c:pt>
                <c:pt idx="393">
                  <c:v>0.604</c:v>
                </c:pt>
                <c:pt idx="394">
                  <c:v>0.606</c:v>
                </c:pt>
                <c:pt idx="395">
                  <c:v>0.607</c:v>
                </c:pt>
                <c:pt idx="396">
                  <c:v>0.611</c:v>
                </c:pt>
                <c:pt idx="397">
                  <c:v>0.616</c:v>
                </c:pt>
                <c:pt idx="398">
                  <c:v>0.618</c:v>
                </c:pt>
                <c:pt idx="399">
                  <c:v>0.621</c:v>
                </c:pt>
                <c:pt idx="400">
                  <c:v>0.622</c:v>
                </c:pt>
                <c:pt idx="401">
                  <c:v>0.627</c:v>
                </c:pt>
                <c:pt idx="402">
                  <c:v>0.629</c:v>
                </c:pt>
                <c:pt idx="403">
                  <c:v>0.632</c:v>
                </c:pt>
                <c:pt idx="404">
                  <c:v>0.634</c:v>
                </c:pt>
                <c:pt idx="405">
                  <c:v>0.636</c:v>
                </c:pt>
                <c:pt idx="406">
                  <c:v>0.637</c:v>
                </c:pt>
                <c:pt idx="407">
                  <c:v>0.639</c:v>
                </c:pt>
                <c:pt idx="408">
                  <c:v>0.643</c:v>
                </c:pt>
                <c:pt idx="409">
                  <c:v>0.644</c:v>
                </c:pt>
                <c:pt idx="410">
                  <c:v>0.644</c:v>
                </c:pt>
                <c:pt idx="411">
                  <c:v>0.645</c:v>
                </c:pt>
                <c:pt idx="412">
                  <c:v>0.649</c:v>
                </c:pt>
                <c:pt idx="413">
                  <c:v>0.653</c:v>
                </c:pt>
                <c:pt idx="414">
                  <c:v>0.658</c:v>
                </c:pt>
                <c:pt idx="415">
                  <c:v>0.658</c:v>
                </c:pt>
                <c:pt idx="416">
                  <c:v>0.659</c:v>
                </c:pt>
                <c:pt idx="417">
                  <c:v>0.662</c:v>
                </c:pt>
                <c:pt idx="418">
                  <c:v>0.664</c:v>
                </c:pt>
                <c:pt idx="419">
                  <c:v>0.666</c:v>
                </c:pt>
                <c:pt idx="420">
                  <c:v>0.668</c:v>
                </c:pt>
                <c:pt idx="421">
                  <c:v>0.669</c:v>
                </c:pt>
                <c:pt idx="422">
                  <c:v>0.67</c:v>
                </c:pt>
                <c:pt idx="423">
                  <c:v>0.671</c:v>
                </c:pt>
                <c:pt idx="424">
                  <c:v>0.672</c:v>
                </c:pt>
                <c:pt idx="425">
                  <c:v>0.673</c:v>
                </c:pt>
                <c:pt idx="426">
                  <c:v>0.675</c:v>
                </c:pt>
                <c:pt idx="427">
                  <c:v>0.677</c:v>
                </c:pt>
                <c:pt idx="428">
                  <c:v>0.677</c:v>
                </c:pt>
                <c:pt idx="429">
                  <c:v>0.679</c:v>
                </c:pt>
                <c:pt idx="430">
                  <c:v>0.685</c:v>
                </c:pt>
                <c:pt idx="431">
                  <c:v>0.688</c:v>
                </c:pt>
                <c:pt idx="432">
                  <c:v>0.692</c:v>
                </c:pt>
                <c:pt idx="433">
                  <c:v>0.694</c:v>
                </c:pt>
                <c:pt idx="434">
                  <c:v>0.701</c:v>
                </c:pt>
                <c:pt idx="435">
                  <c:v>0.704</c:v>
                </c:pt>
                <c:pt idx="436">
                  <c:v>0.713</c:v>
                </c:pt>
                <c:pt idx="437">
                  <c:v>0.721</c:v>
                </c:pt>
                <c:pt idx="438">
                  <c:v>0.724</c:v>
                </c:pt>
                <c:pt idx="439">
                  <c:v>0.729</c:v>
                </c:pt>
                <c:pt idx="440">
                  <c:v>0.73</c:v>
                </c:pt>
                <c:pt idx="441">
                  <c:v>0.733</c:v>
                </c:pt>
                <c:pt idx="442">
                  <c:v>0.736</c:v>
                </c:pt>
                <c:pt idx="443">
                  <c:v>0.739</c:v>
                </c:pt>
                <c:pt idx="444">
                  <c:v>0.742</c:v>
                </c:pt>
                <c:pt idx="445">
                  <c:v>0.749</c:v>
                </c:pt>
                <c:pt idx="446">
                  <c:v>0.756</c:v>
                </c:pt>
                <c:pt idx="447">
                  <c:v>0.761</c:v>
                </c:pt>
                <c:pt idx="448">
                  <c:v>0.765</c:v>
                </c:pt>
                <c:pt idx="449">
                  <c:v>0.772</c:v>
                </c:pt>
                <c:pt idx="450">
                  <c:v>0.777</c:v>
                </c:pt>
                <c:pt idx="451">
                  <c:v>0.785</c:v>
                </c:pt>
                <c:pt idx="452">
                  <c:v>0.79</c:v>
                </c:pt>
                <c:pt idx="453">
                  <c:v>0.795</c:v>
                </c:pt>
                <c:pt idx="454">
                  <c:v>0.8</c:v>
                </c:pt>
                <c:pt idx="455">
                  <c:v>0.806</c:v>
                </c:pt>
                <c:pt idx="456">
                  <c:v>0.809</c:v>
                </c:pt>
                <c:pt idx="457">
                  <c:v>0.811</c:v>
                </c:pt>
                <c:pt idx="458">
                  <c:v>0.815</c:v>
                </c:pt>
                <c:pt idx="459">
                  <c:v>0.819</c:v>
                </c:pt>
                <c:pt idx="460">
                  <c:v>0.826</c:v>
                </c:pt>
                <c:pt idx="461">
                  <c:v>0.831</c:v>
                </c:pt>
                <c:pt idx="462">
                  <c:v>0.834</c:v>
                </c:pt>
                <c:pt idx="463">
                  <c:v>0.839</c:v>
                </c:pt>
                <c:pt idx="464">
                  <c:v>0.845</c:v>
                </c:pt>
                <c:pt idx="465">
                  <c:v>0.851</c:v>
                </c:pt>
                <c:pt idx="466">
                  <c:v>0.856</c:v>
                </c:pt>
                <c:pt idx="467">
                  <c:v>0.86</c:v>
                </c:pt>
                <c:pt idx="468">
                  <c:v>0.864</c:v>
                </c:pt>
                <c:pt idx="469">
                  <c:v>0.87</c:v>
                </c:pt>
                <c:pt idx="470">
                  <c:v>0.872</c:v>
                </c:pt>
                <c:pt idx="471">
                  <c:v>0.874</c:v>
                </c:pt>
                <c:pt idx="472">
                  <c:v>0.877</c:v>
                </c:pt>
                <c:pt idx="473">
                  <c:v>0.884</c:v>
                </c:pt>
                <c:pt idx="474">
                  <c:v>0.889</c:v>
                </c:pt>
                <c:pt idx="475">
                  <c:v>0.894</c:v>
                </c:pt>
                <c:pt idx="476">
                  <c:v>0.898</c:v>
                </c:pt>
                <c:pt idx="477">
                  <c:v>0.9</c:v>
                </c:pt>
                <c:pt idx="478">
                  <c:v>0.901</c:v>
                </c:pt>
                <c:pt idx="479">
                  <c:v>0.905</c:v>
                </c:pt>
                <c:pt idx="480">
                  <c:v>0.907</c:v>
                </c:pt>
                <c:pt idx="481">
                  <c:v>0.911</c:v>
                </c:pt>
                <c:pt idx="482">
                  <c:v>0.914</c:v>
                </c:pt>
                <c:pt idx="483">
                  <c:v>0.915</c:v>
                </c:pt>
                <c:pt idx="484">
                  <c:v>0.917</c:v>
                </c:pt>
                <c:pt idx="485">
                  <c:v>0.919</c:v>
                </c:pt>
                <c:pt idx="486">
                  <c:v>0.923</c:v>
                </c:pt>
                <c:pt idx="487">
                  <c:v>0.923</c:v>
                </c:pt>
                <c:pt idx="488">
                  <c:v>0.924</c:v>
                </c:pt>
                <c:pt idx="489">
                  <c:v>0.928</c:v>
                </c:pt>
                <c:pt idx="490">
                  <c:v>0.931</c:v>
                </c:pt>
                <c:pt idx="491">
                  <c:v>0.932</c:v>
                </c:pt>
                <c:pt idx="492">
                  <c:v>0.939</c:v>
                </c:pt>
                <c:pt idx="493">
                  <c:v>0.943</c:v>
                </c:pt>
                <c:pt idx="494">
                  <c:v>0.944</c:v>
                </c:pt>
                <c:pt idx="495">
                  <c:v>0.945</c:v>
                </c:pt>
                <c:pt idx="496">
                  <c:v>0.948</c:v>
                </c:pt>
                <c:pt idx="497">
                  <c:v>0.952</c:v>
                </c:pt>
                <c:pt idx="498">
                  <c:v>0.953</c:v>
                </c:pt>
                <c:pt idx="499">
                  <c:v>0.957</c:v>
                </c:pt>
                <c:pt idx="500">
                  <c:v>0.959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CEAC!$T$1</c:f>
              <c:strCache>
                <c:ptCount val="1"/>
                <c:pt idx="0">
                  <c:v>Pla9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CEAC!$T$2:$T$502</c:f>
              <c:numCache>
                <c:formatCode>General</c:formatCode>
                <c:ptCount val="5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0.999</c:v>
                </c:pt>
                <c:pt idx="343">
                  <c:v>0.999</c:v>
                </c:pt>
                <c:pt idx="344">
                  <c:v>0.998</c:v>
                </c:pt>
                <c:pt idx="345">
                  <c:v>0.997</c:v>
                </c:pt>
                <c:pt idx="346">
                  <c:v>0.997</c:v>
                </c:pt>
                <c:pt idx="347">
                  <c:v>0.996</c:v>
                </c:pt>
                <c:pt idx="348">
                  <c:v>0.996</c:v>
                </c:pt>
                <c:pt idx="349">
                  <c:v>0.996</c:v>
                </c:pt>
                <c:pt idx="350">
                  <c:v>0.995</c:v>
                </c:pt>
                <c:pt idx="351">
                  <c:v>0.993</c:v>
                </c:pt>
                <c:pt idx="352">
                  <c:v>0.989</c:v>
                </c:pt>
                <c:pt idx="353">
                  <c:v>0.988</c:v>
                </c:pt>
                <c:pt idx="354">
                  <c:v>0.985</c:v>
                </c:pt>
                <c:pt idx="355">
                  <c:v>0.983</c:v>
                </c:pt>
                <c:pt idx="356">
                  <c:v>0.982</c:v>
                </c:pt>
                <c:pt idx="357">
                  <c:v>0.981</c:v>
                </c:pt>
                <c:pt idx="358">
                  <c:v>0.977</c:v>
                </c:pt>
                <c:pt idx="359">
                  <c:v>0.975</c:v>
                </c:pt>
                <c:pt idx="360">
                  <c:v>0.972</c:v>
                </c:pt>
                <c:pt idx="361">
                  <c:v>0.97</c:v>
                </c:pt>
                <c:pt idx="362">
                  <c:v>0.967</c:v>
                </c:pt>
                <c:pt idx="363">
                  <c:v>0.964</c:v>
                </c:pt>
                <c:pt idx="364">
                  <c:v>0.958</c:v>
                </c:pt>
                <c:pt idx="365">
                  <c:v>0.957</c:v>
                </c:pt>
                <c:pt idx="366">
                  <c:v>0.952</c:v>
                </c:pt>
                <c:pt idx="367">
                  <c:v>0.945</c:v>
                </c:pt>
                <c:pt idx="368">
                  <c:v>0.939</c:v>
                </c:pt>
                <c:pt idx="369">
                  <c:v>0.934</c:v>
                </c:pt>
                <c:pt idx="370">
                  <c:v>0.925</c:v>
                </c:pt>
                <c:pt idx="371">
                  <c:v>0.919</c:v>
                </c:pt>
                <c:pt idx="372">
                  <c:v>0.913</c:v>
                </c:pt>
                <c:pt idx="373">
                  <c:v>0.909</c:v>
                </c:pt>
                <c:pt idx="374">
                  <c:v>0.903</c:v>
                </c:pt>
                <c:pt idx="375">
                  <c:v>0.898</c:v>
                </c:pt>
                <c:pt idx="376">
                  <c:v>0.888</c:v>
                </c:pt>
                <c:pt idx="377">
                  <c:v>0.872</c:v>
                </c:pt>
                <c:pt idx="378">
                  <c:v>0.852</c:v>
                </c:pt>
                <c:pt idx="379">
                  <c:v>0.842</c:v>
                </c:pt>
                <c:pt idx="380">
                  <c:v>0.831</c:v>
                </c:pt>
                <c:pt idx="381">
                  <c:v>0.825</c:v>
                </c:pt>
                <c:pt idx="382">
                  <c:v>0.814</c:v>
                </c:pt>
                <c:pt idx="383">
                  <c:v>0.801</c:v>
                </c:pt>
                <c:pt idx="384">
                  <c:v>0.792</c:v>
                </c:pt>
                <c:pt idx="385">
                  <c:v>0.781</c:v>
                </c:pt>
                <c:pt idx="386">
                  <c:v>0.768</c:v>
                </c:pt>
                <c:pt idx="387">
                  <c:v>0.754</c:v>
                </c:pt>
                <c:pt idx="388">
                  <c:v>0.749</c:v>
                </c:pt>
                <c:pt idx="389">
                  <c:v>0.744</c:v>
                </c:pt>
                <c:pt idx="390">
                  <c:v>0.734</c:v>
                </c:pt>
                <c:pt idx="391">
                  <c:v>0.728</c:v>
                </c:pt>
                <c:pt idx="392">
                  <c:v>0.717</c:v>
                </c:pt>
                <c:pt idx="393">
                  <c:v>0.709</c:v>
                </c:pt>
                <c:pt idx="394">
                  <c:v>0.697</c:v>
                </c:pt>
                <c:pt idx="395">
                  <c:v>0.688</c:v>
                </c:pt>
                <c:pt idx="396">
                  <c:v>0.676</c:v>
                </c:pt>
                <c:pt idx="397">
                  <c:v>0.666</c:v>
                </c:pt>
                <c:pt idx="398">
                  <c:v>0.654</c:v>
                </c:pt>
                <c:pt idx="399">
                  <c:v>0.645</c:v>
                </c:pt>
                <c:pt idx="400">
                  <c:v>0.638</c:v>
                </c:pt>
                <c:pt idx="401">
                  <c:v>0.622</c:v>
                </c:pt>
                <c:pt idx="402">
                  <c:v>0.614</c:v>
                </c:pt>
                <c:pt idx="403">
                  <c:v>0.601</c:v>
                </c:pt>
                <c:pt idx="404">
                  <c:v>0.594</c:v>
                </c:pt>
                <c:pt idx="405">
                  <c:v>0.585</c:v>
                </c:pt>
                <c:pt idx="406">
                  <c:v>0.575</c:v>
                </c:pt>
                <c:pt idx="407">
                  <c:v>0.568</c:v>
                </c:pt>
                <c:pt idx="408">
                  <c:v>0.562</c:v>
                </c:pt>
                <c:pt idx="409">
                  <c:v>0.557</c:v>
                </c:pt>
                <c:pt idx="410">
                  <c:v>0.546</c:v>
                </c:pt>
                <c:pt idx="411">
                  <c:v>0.534</c:v>
                </c:pt>
                <c:pt idx="412">
                  <c:v>0.528</c:v>
                </c:pt>
                <c:pt idx="413">
                  <c:v>0.515</c:v>
                </c:pt>
                <c:pt idx="414">
                  <c:v>0.51</c:v>
                </c:pt>
                <c:pt idx="415">
                  <c:v>0.497</c:v>
                </c:pt>
                <c:pt idx="416">
                  <c:v>0.491</c:v>
                </c:pt>
                <c:pt idx="417">
                  <c:v>0.48</c:v>
                </c:pt>
                <c:pt idx="418">
                  <c:v>0.469</c:v>
                </c:pt>
                <c:pt idx="419">
                  <c:v>0.463</c:v>
                </c:pt>
                <c:pt idx="420">
                  <c:v>0.452</c:v>
                </c:pt>
                <c:pt idx="421">
                  <c:v>0.447</c:v>
                </c:pt>
                <c:pt idx="422">
                  <c:v>0.441</c:v>
                </c:pt>
                <c:pt idx="423">
                  <c:v>0.431</c:v>
                </c:pt>
                <c:pt idx="424">
                  <c:v>0.427</c:v>
                </c:pt>
                <c:pt idx="425">
                  <c:v>0.421</c:v>
                </c:pt>
                <c:pt idx="426">
                  <c:v>0.415</c:v>
                </c:pt>
                <c:pt idx="427">
                  <c:v>0.41</c:v>
                </c:pt>
                <c:pt idx="428">
                  <c:v>0.406</c:v>
                </c:pt>
                <c:pt idx="429">
                  <c:v>0.398</c:v>
                </c:pt>
                <c:pt idx="430">
                  <c:v>0.392</c:v>
                </c:pt>
                <c:pt idx="431">
                  <c:v>0.388</c:v>
                </c:pt>
                <c:pt idx="432">
                  <c:v>0.385</c:v>
                </c:pt>
                <c:pt idx="433">
                  <c:v>0.378</c:v>
                </c:pt>
                <c:pt idx="434">
                  <c:v>0.377</c:v>
                </c:pt>
                <c:pt idx="435">
                  <c:v>0.376</c:v>
                </c:pt>
                <c:pt idx="436">
                  <c:v>0.374</c:v>
                </c:pt>
                <c:pt idx="437">
                  <c:v>0.373</c:v>
                </c:pt>
                <c:pt idx="438">
                  <c:v>0.371</c:v>
                </c:pt>
                <c:pt idx="439">
                  <c:v>0.366</c:v>
                </c:pt>
                <c:pt idx="440">
                  <c:v>0.362</c:v>
                </c:pt>
                <c:pt idx="441">
                  <c:v>0.356</c:v>
                </c:pt>
                <c:pt idx="442">
                  <c:v>0.355</c:v>
                </c:pt>
                <c:pt idx="443">
                  <c:v>0.351</c:v>
                </c:pt>
                <c:pt idx="444">
                  <c:v>0.349</c:v>
                </c:pt>
                <c:pt idx="445">
                  <c:v>0.347</c:v>
                </c:pt>
                <c:pt idx="446">
                  <c:v>0.345</c:v>
                </c:pt>
                <c:pt idx="447">
                  <c:v>0.344</c:v>
                </c:pt>
                <c:pt idx="448">
                  <c:v>0.341</c:v>
                </c:pt>
                <c:pt idx="449">
                  <c:v>0.338</c:v>
                </c:pt>
                <c:pt idx="450">
                  <c:v>0.336</c:v>
                </c:pt>
                <c:pt idx="451">
                  <c:v>0.332</c:v>
                </c:pt>
                <c:pt idx="452">
                  <c:v>0.33</c:v>
                </c:pt>
                <c:pt idx="453">
                  <c:v>0.329</c:v>
                </c:pt>
                <c:pt idx="454">
                  <c:v>0.328</c:v>
                </c:pt>
                <c:pt idx="455">
                  <c:v>0.326</c:v>
                </c:pt>
                <c:pt idx="456">
                  <c:v>0.324</c:v>
                </c:pt>
                <c:pt idx="457">
                  <c:v>0.323</c:v>
                </c:pt>
                <c:pt idx="458">
                  <c:v>0.32</c:v>
                </c:pt>
                <c:pt idx="459">
                  <c:v>0.318</c:v>
                </c:pt>
                <c:pt idx="460">
                  <c:v>0.316</c:v>
                </c:pt>
                <c:pt idx="461">
                  <c:v>0.313</c:v>
                </c:pt>
                <c:pt idx="462">
                  <c:v>0.313</c:v>
                </c:pt>
                <c:pt idx="463">
                  <c:v>0.313</c:v>
                </c:pt>
                <c:pt idx="464">
                  <c:v>0.31</c:v>
                </c:pt>
                <c:pt idx="465">
                  <c:v>0.309</c:v>
                </c:pt>
                <c:pt idx="466">
                  <c:v>0.309</c:v>
                </c:pt>
                <c:pt idx="467">
                  <c:v>0.307</c:v>
                </c:pt>
                <c:pt idx="468">
                  <c:v>0.307</c:v>
                </c:pt>
                <c:pt idx="469">
                  <c:v>0.304</c:v>
                </c:pt>
                <c:pt idx="470">
                  <c:v>0.303</c:v>
                </c:pt>
                <c:pt idx="471">
                  <c:v>0.3</c:v>
                </c:pt>
                <c:pt idx="472">
                  <c:v>0.298</c:v>
                </c:pt>
                <c:pt idx="473">
                  <c:v>0.293</c:v>
                </c:pt>
                <c:pt idx="474">
                  <c:v>0.291</c:v>
                </c:pt>
                <c:pt idx="475">
                  <c:v>0.289</c:v>
                </c:pt>
                <c:pt idx="476">
                  <c:v>0.286</c:v>
                </c:pt>
                <c:pt idx="477">
                  <c:v>0.282</c:v>
                </c:pt>
                <c:pt idx="478">
                  <c:v>0.279</c:v>
                </c:pt>
                <c:pt idx="479">
                  <c:v>0.274</c:v>
                </c:pt>
                <c:pt idx="480">
                  <c:v>0.27</c:v>
                </c:pt>
                <c:pt idx="481">
                  <c:v>0.266</c:v>
                </c:pt>
                <c:pt idx="482">
                  <c:v>0.265</c:v>
                </c:pt>
                <c:pt idx="483">
                  <c:v>0.262</c:v>
                </c:pt>
                <c:pt idx="484">
                  <c:v>0.259</c:v>
                </c:pt>
                <c:pt idx="485">
                  <c:v>0.258</c:v>
                </c:pt>
                <c:pt idx="486">
                  <c:v>0.255</c:v>
                </c:pt>
                <c:pt idx="487">
                  <c:v>0.253</c:v>
                </c:pt>
                <c:pt idx="488">
                  <c:v>0.249</c:v>
                </c:pt>
                <c:pt idx="489">
                  <c:v>0.245</c:v>
                </c:pt>
                <c:pt idx="490">
                  <c:v>0.241</c:v>
                </c:pt>
                <c:pt idx="491">
                  <c:v>0.237</c:v>
                </c:pt>
                <c:pt idx="492">
                  <c:v>0.231</c:v>
                </c:pt>
                <c:pt idx="493">
                  <c:v>0.229</c:v>
                </c:pt>
                <c:pt idx="494">
                  <c:v>0.227</c:v>
                </c:pt>
                <c:pt idx="495">
                  <c:v>0.223</c:v>
                </c:pt>
                <c:pt idx="496">
                  <c:v>0.217</c:v>
                </c:pt>
                <c:pt idx="497">
                  <c:v>0.212</c:v>
                </c:pt>
                <c:pt idx="498">
                  <c:v>0.208</c:v>
                </c:pt>
                <c:pt idx="499">
                  <c:v>0.207</c:v>
                </c:pt>
                <c:pt idx="500">
                  <c:v>0.201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CEAC!$U$1</c:f>
              <c:strCache>
                <c:ptCount val="1"/>
                <c:pt idx="0">
                  <c:v>Ser9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CEAC!$A$2:$A$502</c:f>
              <c:numCache>
                <c:formatCode>General</c:formatCode>
                <c:ptCount val="5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</c:numCache>
            </c:numRef>
          </c:cat>
          <c:val>
            <c:numRef>
              <c:f>CEAC!$U$2:$U$502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0.001</c:v>
                </c:pt>
                <c:pt idx="343">
                  <c:v>0.001</c:v>
                </c:pt>
                <c:pt idx="344">
                  <c:v>0.002</c:v>
                </c:pt>
                <c:pt idx="345">
                  <c:v>0.003</c:v>
                </c:pt>
                <c:pt idx="346">
                  <c:v>0.003</c:v>
                </c:pt>
                <c:pt idx="347">
                  <c:v>0.004</c:v>
                </c:pt>
                <c:pt idx="348">
                  <c:v>0.004</c:v>
                </c:pt>
                <c:pt idx="349">
                  <c:v>0.004</c:v>
                </c:pt>
                <c:pt idx="350">
                  <c:v>0.005</c:v>
                </c:pt>
                <c:pt idx="351">
                  <c:v>0.007</c:v>
                </c:pt>
                <c:pt idx="352">
                  <c:v>0.011</c:v>
                </c:pt>
                <c:pt idx="353">
                  <c:v>0.012</c:v>
                </c:pt>
                <c:pt idx="354">
                  <c:v>0.015</c:v>
                </c:pt>
                <c:pt idx="355">
                  <c:v>0.017</c:v>
                </c:pt>
                <c:pt idx="356">
                  <c:v>0.018</c:v>
                </c:pt>
                <c:pt idx="357">
                  <c:v>0.019</c:v>
                </c:pt>
                <c:pt idx="358">
                  <c:v>0.023</c:v>
                </c:pt>
                <c:pt idx="359">
                  <c:v>0.025</c:v>
                </c:pt>
                <c:pt idx="360">
                  <c:v>0.028</c:v>
                </c:pt>
                <c:pt idx="361">
                  <c:v>0.03</c:v>
                </c:pt>
                <c:pt idx="362">
                  <c:v>0.033</c:v>
                </c:pt>
                <c:pt idx="363">
                  <c:v>0.036</c:v>
                </c:pt>
                <c:pt idx="364">
                  <c:v>0.042</c:v>
                </c:pt>
                <c:pt idx="365">
                  <c:v>0.043</c:v>
                </c:pt>
                <c:pt idx="366">
                  <c:v>0.048</c:v>
                </c:pt>
                <c:pt idx="367">
                  <c:v>0.055</c:v>
                </c:pt>
                <c:pt idx="368">
                  <c:v>0.061</c:v>
                </c:pt>
                <c:pt idx="369">
                  <c:v>0.066</c:v>
                </c:pt>
                <c:pt idx="370">
                  <c:v>0.075</c:v>
                </c:pt>
                <c:pt idx="371">
                  <c:v>0.081</c:v>
                </c:pt>
                <c:pt idx="372">
                  <c:v>0.087</c:v>
                </c:pt>
                <c:pt idx="373">
                  <c:v>0.091</c:v>
                </c:pt>
                <c:pt idx="374">
                  <c:v>0.097</c:v>
                </c:pt>
                <c:pt idx="375">
                  <c:v>0.102</c:v>
                </c:pt>
                <c:pt idx="376">
                  <c:v>0.112</c:v>
                </c:pt>
                <c:pt idx="377">
                  <c:v>0.128</c:v>
                </c:pt>
                <c:pt idx="378">
                  <c:v>0.148</c:v>
                </c:pt>
                <c:pt idx="379">
                  <c:v>0.158</c:v>
                </c:pt>
                <c:pt idx="380">
                  <c:v>0.169</c:v>
                </c:pt>
                <c:pt idx="381">
                  <c:v>0.175</c:v>
                </c:pt>
                <c:pt idx="382">
                  <c:v>0.186</c:v>
                </c:pt>
                <c:pt idx="383">
                  <c:v>0.199</c:v>
                </c:pt>
                <c:pt idx="384">
                  <c:v>0.208</c:v>
                </c:pt>
                <c:pt idx="385">
                  <c:v>0.219</c:v>
                </c:pt>
                <c:pt idx="386">
                  <c:v>0.232</c:v>
                </c:pt>
                <c:pt idx="387">
                  <c:v>0.246</c:v>
                </c:pt>
                <c:pt idx="388">
                  <c:v>0.251</c:v>
                </c:pt>
                <c:pt idx="389">
                  <c:v>0.256</c:v>
                </c:pt>
                <c:pt idx="390">
                  <c:v>0.266</c:v>
                </c:pt>
                <c:pt idx="391">
                  <c:v>0.272</c:v>
                </c:pt>
                <c:pt idx="392">
                  <c:v>0.283</c:v>
                </c:pt>
                <c:pt idx="393">
                  <c:v>0.291</c:v>
                </c:pt>
                <c:pt idx="394">
                  <c:v>0.303</c:v>
                </c:pt>
                <c:pt idx="395">
                  <c:v>0.312</c:v>
                </c:pt>
                <c:pt idx="396">
                  <c:v>0.324</c:v>
                </c:pt>
                <c:pt idx="397">
                  <c:v>0.334</c:v>
                </c:pt>
                <c:pt idx="398">
                  <c:v>0.346</c:v>
                </c:pt>
                <c:pt idx="399">
                  <c:v>0.355</c:v>
                </c:pt>
                <c:pt idx="400">
                  <c:v>0.362</c:v>
                </c:pt>
                <c:pt idx="401">
                  <c:v>0.378</c:v>
                </c:pt>
                <c:pt idx="402">
                  <c:v>0.386</c:v>
                </c:pt>
                <c:pt idx="403">
                  <c:v>0.399</c:v>
                </c:pt>
                <c:pt idx="404">
                  <c:v>0.406</c:v>
                </c:pt>
                <c:pt idx="405">
                  <c:v>0.415</c:v>
                </c:pt>
                <c:pt idx="406">
                  <c:v>0.425</c:v>
                </c:pt>
                <c:pt idx="407">
                  <c:v>0.432</c:v>
                </c:pt>
                <c:pt idx="408">
                  <c:v>0.438</c:v>
                </c:pt>
                <c:pt idx="409">
                  <c:v>0.443</c:v>
                </c:pt>
                <c:pt idx="410">
                  <c:v>0.454</c:v>
                </c:pt>
                <c:pt idx="411">
                  <c:v>0.466</c:v>
                </c:pt>
                <c:pt idx="412">
                  <c:v>0.472</c:v>
                </c:pt>
                <c:pt idx="413">
                  <c:v>0.485</c:v>
                </c:pt>
                <c:pt idx="414">
                  <c:v>0.49</c:v>
                </c:pt>
                <c:pt idx="415">
                  <c:v>0.503</c:v>
                </c:pt>
                <c:pt idx="416">
                  <c:v>0.509</c:v>
                </c:pt>
                <c:pt idx="417">
                  <c:v>0.52</c:v>
                </c:pt>
                <c:pt idx="418">
                  <c:v>0.531</c:v>
                </c:pt>
                <c:pt idx="419">
                  <c:v>0.537</c:v>
                </c:pt>
                <c:pt idx="420">
                  <c:v>0.548</c:v>
                </c:pt>
                <c:pt idx="421">
                  <c:v>0.553</c:v>
                </c:pt>
                <c:pt idx="422">
                  <c:v>0.559</c:v>
                </c:pt>
                <c:pt idx="423">
                  <c:v>0.569</c:v>
                </c:pt>
                <c:pt idx="424">
                  <c:v>0.573</c:v>
                </c:pt>
                <c:pt idx="425">
                  <c:v>0.579</c:v>
                </c:pt>
                <c:pt idx="426">
                  <c:v>0.585</c:v>
                </c:pt>
                <c:pt idx="427">
                  <c:v>0.59</c:v>
                </c:pt>
                <c:pt idx="428">
                  <c:v>0.594</c:v>
                </c:pt>
                <c:pt idx="429">
                  <c:v>0.602</c:v>
                </c:pt>
                <c:pt idx="430">
                  <c:v>0.608</c:v>
                </c:pt>
                <c:pt idx="431">
                  <c:v>0.612</c:v>
                </c:pt>
                <c:pt idx="432">
                  <c:v>0.615</c:v>
                </c:pt>
                <c:pt idx="433">
                  <c:v>0.622</c:v>
                </c:pt>
                <c:pt idx="434">
                  <c:v>0.623</c:v>
                </c:pt>
                <c:pt idx="435">
                  <c:v>0.624</c:v>
                </c:pt>
                <c:pt idx="436">
                  <c:v>0.626</c:v>
                </c:pt>
                <c:pt idx="437">
                  <c:v>0.627</c:v>
                </c:pt>
                <c:pt idx="438">
                  <c:v>0.629</c:v>
                </c:pt>
                <c:pt idx="439">
                  <c:v>0.634</c:v>
                </c:pt>
                <c:pt idx="440">
                  <c:v>0.638</c:v>
                </c:pt>
                <c:pt idx="441">
                  <c:v>0.644</c:v>
                </c:pt>
                <c:pt idx="442">
                  <c:v>0.645</c:v>
                </c:pt>
                <c:pt idx="443">
                  <c:v>0.649</c:v>
                </c:pt>
                <c:pt idx="444">
                  <c:v>0.651</c:v>
                </c:pt>
                <c:pt idx="445">
                  <c:v>0.653</c:v>
                </c:pt>
                <c:pt idx="446">
                  <c:v>0.655</c:v>
                </c:pt>
                <c:pt idx="447">
                  <c:v>0.656</c:v>
                </c:pt>
                <c:pt idx="448">
                  <c:v>0.659</c:v>
                </c:pt>
                <c:pt idx="449">
                  <c:v>0.662</c:v>
                </c:pt>
                <c:pt idx="450">
                  <c:v>0.664</c:v>
                </c:pt>
                <c:pt idx="451">
                  <c:v>0.668</c:v>
                </c:pt>
                <c:pt idx="452">
                  <c:v>0.67</c:v>
                </c:pt>
                <c:pt idx="453">
                  <c:v>0.671</c:v>
                </c:pt>
                <c:pt idx="454">
                  <c:v>0.672</c:v>
                </c:pt>
                <c:pt idx="455">
                  <c:v>0.674</c:v>
                </c:pt>
                <c:pt idx="456">
                  <c:v>0.676</c:v>
                </c:pt>
                <c:pt idx="457">
                  <c:v>0.677</c:v>
                </c:pt>
                <c:pt idx="458">
                  <c:v>0.68</c:v>
                </c:pt>
                <c:pt idx="459">
                  <c:v>0.682</c:v>
                </c:pt>
                <c:pt idx="460">
                  <c:v>0.684</c:v>
                </c:pt>
                <c:pt idx="461">
                  <c:v>0.687</c:v>
                </c:pt>
                <c:pt idx="462">
                  <c:v>0.687</c:v>
                </c:pt>
                <c:pt idx="463">
                  <c:v>0.687</c:v>
                </c:pt>
                <c:pt idx="464">
                  <c:v>0.69</c:v>
                </c:pt>
                <c:pt idx="465">
                  <c:v>0.691</c:v>
                </c:pt>
                <c:pt idx="466">
                  <c:v>0.691</c:v>
                </c:pt>
                <c:pt idx="467">
                  <c:v>0.693</c:v>
                </c:pt>
                <c:pt idx="468">
                  <c:v>0.693</c:v>
                </c:pt>
                <c:pt idx="469">
                  <c:v>0.696</c:v>
                </c:pt>
                <c:pt idx="470">
                  <c:v>0.697</c:v>
                </c:pt>
                <c:pt idx="471">
                  <c:v>0.7</c:v>
                </c:pt>
                <c:pt idx="472">
                  <c:v>0.702</c:v>
                </c:pt>
                <c:pt idx="473">
                  <c:v>0.707</c:v>
                </c:pt>
                <c:pt idx="474">
                  <c:v>0.709</c:v>
                </c:pt>
                <c:pt idx="475">
                  <c:v>0.711</c:v>
                </c:pt>
                <c:pt idx="476">
                  <c:v>0.714</c:v>
                </c:pt>
                <c:pt idx="477">
                  <c:v>0.718</c:v>
                </c:pt>
                <c:pt idx="478">
                  <c:v>0.721</c:v>
                </c:pt>
                <c:pt idx="479">
                  <c:v>0.726</c:v>
                </c:pt>
                <c:pt idx="480">
                  <c:v>0.73</c:v>
                </c:pt>
                <c:pt idx="481">
                  <c:v>0.734</c:v>
                </c:pt>
                <c:pt idx="482">
                  <c:v>0.735</c:v>
                </c:pt>
                <c:pt idx="483">
                  <c:v>0.738</c:v>
                </c:pt>
                <c:pt idx="484">
                  <c:v>0.741</c:v>
                </c:pt>
                <c:pt idx="485">
                  <c:v>0.742</c:v>
                </c:pt>
                <c:pt idx="486">
                  <c:v>0.745</c:v>
                </c:pt>
                <c:pt idx="487">
                  <c:v>0.747</c:v>
                </c:pt>
                <c:pt idx="488">
                  <c:v>0.751</c:v>
                </c:pt>
                <c:pt idx="489">
                  <c:v>0.755</c:v>
                </c:pt>
                <c:pt idx="490">
                  <c:v>0.759</c:v>
                </c:pt>
                <c:pt idx="491">
                  <c:v>0.763</c:v>
                </c:pt>
                <c:pt idx="492">
                  <c:v>0.769</c:v>
                </c:pt>
                <c:pt idx="493">
                  <c:v>0.771</c:v>
                </c:pt>
                <c:pt idx="494">
                  <c:v>0.773</c:v>
                </c:pt>
                <c:pt idx="495">
                  <c:v>0.777</c:v>
                </c:pt>
                <c:pt idx="496">
                  <c:v>0.783</c:v>
                </c:pt>
                <c:pt idx="497">
                  <c:v>0.788</c:v>
                </c:pt>
                <c:pt idx="498">
                  <c:v>0.792</c:v>
                </c:pt>
                <c:pt idx="499">
                  <c:v>0.793</c:v>
                </c:pt>
                <c:pt idx="500">
                  <c:v>0.799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145307512"/>
        <c:axId val="1145313744"/>
      </c:lineChart>
      <c:catAx>
        <c:axId val="1145307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45313744"/>
        <c:crosses val="autoZero"/>
        <c:auto val="1"/>
        <c:lblAlgn val="ctr"/>
        <c:lblOffset val="100"/>
        <c:tickLblSkip val="50"/>
        <c:noMultiLvlLbl val="0"/>
      </c:catAx>
      <c:valAx>
        <c:axId val="11453137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4530751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/>
              <a:t>Probabilistic Sensitivity Analysis Scatter Plot (10,000 Iteration)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marker"/>
        <c:varyColors val="0"/>
        <c:ser>
          <c:idx val="0"/>
          <c:order val="0"/>
          <c:tx>
            <c:strRef>
              <c:f>PSA散点图!$J$30</c:f>
              <c:strCache>
                <c:ptCount val="1"/>
                <c:pt idx="0">
                  <c:v>ΔQALYs/ΔCosts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dLbls>
            <c:delete val="1"/>
          </c:dLbls>
          <c:xVal>
            <c:numRef>
              <c:f>PSA散点图!$E$3:$E$10002</c:f>
              <c:numCache>
                <c:formatCode>General</c:formatCode>
                <c:ptCount val="10000"/>
                <c:pt idx="0">
                  <c:v>0.433907031217811</c:v>
                </c:pt>
                <c:pt idx="1">
                  <c:v>0.545057992591122</c:v>
                </c:pt>
                <c:pt idx="2">
                  <c:v>0.526978528444043</c:v>
                </c:pt>
                <c:pt idx="3">
                  <c:v>0.449797330001232</c:v>
                </c:pt>
                <c:pt idx="4">
                  <c:v>0.469805401845614</c:v>
                </c:pt>
                <c:pt idx="5">
                  <c:v>0.544562044595731</c:v>
                </c:pt>
                <c:pt idx="6">
                  <c:v>0.548453045391904</c:v>
                </c:pt>
                <c:pt idx="7">
                  <c:v>0.526176602929804</c:v>
                </c:pt>
                <c:pt idx="8">
                  <c:v>0.519022660841579</c:v>
                </c:pt>
                <c:pt idx="9">
                  <c:v>0.472419903587439</c:v>
                </c:pt>
                <c:pt idx="10">
                  <c:v>0.492668936359907</c:v>
                </c:pt>
                <c:pt idx="11">
                  <c:v>0.50753882593061</c:v>
                </c:pt>
                <c:pt idx="12">
                  <c:v>0.521873192484742</c:v>
                </c:pt>
                <c:pt idx="13">
                  <c:v>0.454909973244852</c:v>
                </c:pt>
                <c:pt idx="14">
                  <c:v>0.532980479925384</c:v>
                </c:pt>
                <c:pt idx="15">
                  <c:v>0.525488054982786</c:v>
                </c:pt>
                <c:pt idx="16">
                  <c:v>0.500333714454829</c:v>
                </c:pt>
                <c:pt idx="17">
                  <c:v>0.542034013899729</c:v>
                </c:pt>
                <c:pt idx="18">
                  <c:v>0.555169125436633</c:v>
                </c:pt>
                <c:pt idx="19">
                  <c:v>0.537947011920175</c:v>
                </c:pt>
                <c:pt idx="20">
                  <c:v>0.52628868232689</c:v>
                </c:pt>
                <c:pt idx="21">
                  <c:v>0.507587847517892</c:v>
                </c:pt>
                <c:pt idx="22">
                  <c:v>0.571189467209604</c:v>
                </c:pt>
                <c:pt idx="23">
                  <c:v>0.51115732807113</c:v>
                </c:pt>
                <c:pt idx="24">
                  <c:v>0.522566650930213</c:v>
                </c:pt>
                <c:pt idx="25">
                  <c:v>0.53108618461519</c:v>
                </c:pt>
                <c:pt idx="26">
                  <c:v>0.435237076625225</c:v>
                </c:pt>
                <c:pt idx="27">
                  <c:v>0.52940752285791</c:v>
                </c:pt>
                <c:pt idx="28">
                  <c:v>0.509365921107173</c:v>
                </c:pt>
                <c:pt idx="29">
                  <c:v>0.53664094942287</c:v>
                </c:pt>
                <c:pt idx="30">
                  <c:v>0.514290920836527</c:v>
                </c:pt>
                <c:pt idx="31">
                  <c:v>0.48434007198476</c:v>
                </c:pt>
                <c:pt idx="32">
                  <c:v>0.472642685590144</c:v>
                </c:pt>
                <c:pt idx="33">
                  <c:v>0.532648433246254</c:v>
                </c:pt>
                <c:pt idx="34">
                  <c:v>0.48669280779668</c:v>
                </c:pt>
                <c:pt idx="35">
                  <c:v>0.51747799178916</c:v>
                </c:pt>
                <c:pt idx="36">
                  <c:v>0.570762188696439</c:v>
                </c:pt>
                <c:pt idx="37">
                  <c:v>0.514779903467999</c:v>
                </c:pt>
                <c:pt idx="38">
                  <c:v>0.551113807067435</c:v>
                </c:pt>
                <c:pt idx="39">
                  <c:v>0.537497355249927</c:v>
                </c:pt>
                <c:pt idx="40">
                  <c:v>0.553702647453114</c:v>
                </c:pt>
                <c:pt idx="41">
                  <c:v>0.549919309693376</c:v>
                </c:pt>
                <c:pt idx="42">
                  <c:v>0.545827867162989</c:v>
                </c:pt>
                <c:pt idx="43">
                  <c:v>0.509428388009697</c:v>
                </c:pt>
                <c:pt idx="44">
                  <c:v>0.535577085617217</c:v>
                </c:pt>
                <c:pt idx="45">
                  <c:v>0.51913613154197</c:v>
                </c:pt>
                <c:pt idx="46">
                  <c:v>0.510581058401956</c:v>
                </c:pt>
                <c:pt idx="47">
                  <c:v>0.531165575103866</c:v>
                </c:pt>
                <c:pt idx="48">
                  <c:v>0.473140572014792</c:v>
                </c:pt>
                <c:pt idx="49">
                  <c:v>0.555921679382529</c:v>
                </c:pt>
                <c:pt idx="50">
                  <c:v>0.532490138774409</c:v>
                </c:pt>
                <c:pt idx="51">
                  <c:v>0.48456750408968</c:v>
                </c:pt>
                <c:pt idx="52">
                  <c:v>0.503634104299459</c:v>
                </c:pt>
                <c:pt idx="53">
                  <c:v>0.545996840626274</c:v>
                </c:pt>
                <c:pt idx="54">
                  <c:v>0.472669829249752</c:v>
                </c:pt>
                <c:pt idx="55">
                  <c:v>0.479685889412101</c:v>
                </c:pt>
                <c:pt idx="56">
                  <c:v>0.461586050020194</c:v>
                </c:pt>
                <c:pt idx="57">
                  <c:v>0.460112724009482</c:v>
                </c:pt>
                <c:pt idx="58">
                  <c:v>0.570976059831931</c:v>
                </c:pt>
                <c:pt idx="59">
                  <c:v>0.519509282690591</c:v>
                </c:pt>
                <c:pt idx="60">
                  <c:v>0.494000242726734</c:v>
                </c:pt>
                <c:pt idx="61">
                  <c:v>0.524598329756519</c:v>
                </c:pt>
                <c:pt idx="62">
                  <c:v>0.465544993296489</c:v>
                </c:pt>
                <c:pt idx="63">
                  <c:v>0.517177185326063</c:v>
                </c:pt>
                <c:pt idx="64">
                  <c:v>0.548680589560406</c:v>
                </c:pt>
                <c:pt idx="65">
                  <c:v>0.561483538343224</c:v>
                </c:pt>
                <c:pt idx="66">
                  <c:v>0.472236363411927</c:v>
                </c:pt>
                <c:pt idx="67">
                  <c:v>0.506994591032385</c:v>
                </c:pt>
                <c:pt idx="68">
                  <c:v>0.558046587239634</c:v>
                </c:pt>
                <c:pt idx="69">
                  <c:v>0.464379362551621</c:v>
                </c:pt>
                <c:pt idx="70">
                  <c:v>0.496386099799418</c:v>
                </c:pt>
                <c:pt idx="71">
                  <c:v>0.426352581666436</c:v>
                </c:pt>
                <c:pt idx="72">
                  <c:v>0.509963497786674</c:v>
                </c:pt>
                <c:pt idx="73">
                  <c:v>0.510577926466546</c:v>
                </c:pt>
                <c:pt idx="74">
                  <c:v>0.483352749720404</c:v>
                </c:pt>
                <c:pt idx="75">
                  <c:v>0.505263137603898</c:v>
                </c:pt>
                <c:pt idx="76">
                  <c:v>0.531106241652403</c:v>
                </c:pt>
                <c:pt idx="77">
                  <c:v>0.501899621063094</c:v>
                </c:pt>
                <c:pt idx="78">
                  <c:v>0.556743683315464</c:v>
                </c:pt>
                <c:pt idx="79">
                  <c:v>0.514916880424125</c:v>
                </c:pt>
                <c:pt idx="80">
                  <c:v>0.507088562042705</c:v>
                </c:pt>
                <c:pt idx="81">
                  <c:v>0.556837493796586</c:v>
                </c:pt>
                <c:pt idx="82">
                  <c:v>0.49844556458341</c:v>
                </c:pt>
                <c:pt idx="83">
                  <c:v>0.536913522187971</c:v>
                </c:pt>
                <c:pt idx="84">
                  <c:v>0.48604448807424</c:v>
                </c:pt>
                <c:pt idx="85">
                  <c:v>0.468368641359092</c:v>
                </c:pt>
                <c:pt idx="86">
                  <c:v>0.519821680914324</c:v>
                </c:pt>
                <c:pt idx="87">
                  <c:v>0.52874348776731</c:v>
                </c:pt>
                <c:pt idx="88">
                  <c:v>0.487540928868455</c:v>
                </c:pt>
                <c:pt idx="89">
                  <c:v>0.42724431885342</c:v>
                </c:pt>
                <c:pt idx="90">
                  <c:v>0.539552992809849</c:v>
                </c:pt>
                <c:pt idx="91">
                  <c:v>0.518217529439269</c:v>
                </c:pt>
                <c:pt idx="92">
                  <c:v>0.581524838081752</c:v>
                </c:pt>
                <c:pt idx="93">
                  <c:v>0.524902996912106</c:v>
                </c:pt>
                <c:pt idx="94">
                  <c:v>0.505317282479471</c:v>
                </c:pt>
                <c:pt idx="95">
                  <c:v>0.505448207682156</c:v>
                </c:pt>
                <c:pt idx="96">
                  <c:v>0.560969939607768</c:v>
                </c:pt>
                <c:pt idx="97">
                  <c:v>0.513530821288326</c:v>
                </c:pt>
                <c:pt idx="98">
                  <c:v>0.518142312316699</c:v>
                </c:pt>
                <c:pt idx="99">
                  <c:v>0.539201983246415</c:v>
                </c:pt>
                <c:pt idx="100">
                  <c:v>0.478192296771087</c:v>
                </c:pt>
                <c:pt idx="101">
                  <c:v>0.557234702685499</c:v>
                </c:pt>
                <c:pt idx="102">
                  <c:v>0.44930748015492</c:v>
                </c:pt>
                <c:pt idx="103">
                  <c:v>0.582746636499475</c:v>
                </c:pt>
                <c:pt idx="104">
                  <c:v>0.502216330343374</c:v>
                </c:pt>
                <c:pt idx="105">
                  <c:v>0.518069690491025</c:v>
                </c:pt>
                <c:pt idx="106">
                  <c:v>0.548005774278672</c:v>
                </c:pt>
                <c:pt idx="107">
                  <c:v>0.501100726459921</c:v>
                </c:pt>
                <c:pt idx="108">
                  <c:v>0.555946796324035</c:v>
                </c:pt>
                <c:pt idx="109">
                  <c:v>0.529989613493545</c:v>
                </c:pt>
                <c:pt idx="110">
                  <c:v>0.45433280528961</c:v>
                </c:pt>
                <c:pt idx="111">
                  <c:v>0.542686265943235</c:v>
                </c:pt>
                <c:pt idx="112">
                  <c:v>0.519752881739071</c:v>
                </c:pt>
                <c:pt idx="113">
                  <c:v>0.482766064933757</c:v>
                </c:pt>
                <c:pt idx="114">
                  <c:v>0.53139204180928</c:v>
                </c:pt>
                <c:pt idx="115">
                  <c:v>0.538733387810209</c:v>
                </c:pt>
                <c:pt idx="116">
                  <c:v>0.527880033341427</c:v>
                </c:pt>
                <c:pt idx="117">
                  <c:v>0.549815162720829</c:v>
                </c:pt>
                <c:pt idx="118">
                  <c:v>0.508980774948932</c:v>
                </c:pt>
                <c:pt idx="119">
                  <c:v>0.438717193042713</c:v>
                </c:pt>
                <c:pt idx="120">
                  <c:v>0.548508002806895</c:v>
                </c:pt>
                <c:pt idx="121">
                  <c:v>0.48729354592483</c:v>
                </c:pt>
                <c:pt idx="122">
                  <c:v>0.514012468635427</c:v>
                </c:pt>
                <c:pt idx="123">
                  <c:v>0.569090223629183</c:v>
                </c:pt>
                <c:pt idx="124">
                  <c:v>0.51780147006949</c:v>
                </c:pt>
                <c:pt idx="125">
                  <c:v>0.456669885172473</c:v>
                </c:pt>
                <c:pt idx="126">
                  <c:v>0.532418890976992</c:v>
                </c:pt>
                <c:pt idx="127">
                  <c:v>0.481596274725256</c:v>
                </c:pt>
                <c:pt idx="128">
                  <c:v>0.475492629840693</c:v>
                </c:pt>
                <c:pt idx="129">
                  <c:v>0.510368723349796</c:v>
                </c:pt>
                <c:pt idx="130">
                  <c:v>0.520678159189661</c:v>
                </c:pt>
                <c:pt idx="131">
                  <c:v>0.455504886045064</c:v>
                </c:pt>
                <c:pt idx="132">
                  <c:v>0.515600277237791</c:v>
                </c:pt>
                <c:pt idx="133">
                  <c:v>0.556695047045685</c:v>
                </c:pt>
                <c:pt idx="134">
                  <c:v>0.510234002955892</c:v>
                </c:pt>
                <c:pt idx="135">
                  <c:v>0.525289618140925</c:v>
                </c:pt>
                <c:pt idx="136">
                  <c:v>0.456294178362455</c:v>
                </c:pt>
                <c:pt idx="137">
                  <c:v>0.440023581486942</c:v>
                </c:pt>
                <c:pt idx="138">
                  <c:v>0.493434441476002</c:v>
                </c:pt>
                <c:pt idx="139">
                  <c:v>0.52781341704518</c:v>
                </c:pt>
                <c:pt idx="140">
                  <c:v>0.531431041445059</c:v>
                </c:pt>
                <c:pt idx="141">
                  <c:v>0.426348059412717</c:v>
                </c:pt>
                <c:pt idx="142">
                  <c:v>0.54225186324753</c:v>
                </c:pt>
                <c:pt idx="143">
                  <c:v>0.535729176077521</c:v>
                </c:pt>
                <c:pt idx="144">
                  <c:v>0.547748095197786</c:v>
                </c:pt>
                <c:pt idx="145">
                  <c:v>0.505955093797481</c:v>
                </c:pt>
                <c:pt idx="146">
                  <c:v>0.501652032365496</c:v>
                </c:pt>
                <c:pt idx="147">
                  <c:v>0.527682030648166</c:v>
                </c:pt>
                <c:pt idx="148">
                  <c:v>0.524302438332277</c:v>
                </c:pt>
                <c:pt idx="149">
                  <c:v>0.55314371207755</c:v>
                </c:pt>
                <c:pt idx="150">
                  <c:v>0.506563376354412</c:v>
                </c:pt>
                <c:pt idx="151">
                  <c:v>0.499532829889816</c:v>
                </c:pt>
                <c:pt idx="152">
                  <c:v>0.49387731177502</c:v>
                </c:pt>
                <c:pt idx="153">
                  <c:v>0.546328259986755</c:v>
                </c:pt>
                <c:pt idx="154">
                  <c:v>0.529364239159705</c:v>
                </c:pt>
                <c:pt idx="155">
                  <c:v>0.561786287053321</c:v>
                </c:pt>
                <c:pt idx="156">
                  <c:v>0.464389591570216</c:v>
                </c:pt>
                <c:pt idx="157">
                  <c:v>0.517515447338792</c:v>
                </c:pt>
                <c:pt idx="158">
                  <c:v>0.548737202008322</c:v>
                </c:pt>
                <c:pt idx="159">
                  <c:v>0.523967739925182</c:v>
                </c:pt>
                <c:pt idx="160">
                  <c:v>0.51165204309993</c:v>
                </c:pt>
                <c:pt idx="161">
                  <c:v>0.552956539343303</c:v>
                </c:pt>
                <c:pt idx="162">
                  <c:v>0.518217986809419</c:v>
                </c:pt>
                <c:pt idx="163">
                  <c:v>0.532532682924002</c:v>
                </c:pt>
                <c:pt idx="164">
                  <c:v>0.510143876586096</c:v>
                </c:pt>
                <c:pt idx="165">
                  <c:v>0.497107510598878</c:v>
                </c:pt>
                <c:pt idx="166">
                  <c:v>0.480541072089402</c:v>
                </c:pt>
                <c:pt idx="167">
                  <c:v>0.565778563112442</c:v>
                </c:pt>
                <c:pt idx="168">
                  <c:v>0.520415281954837</c:v>
                </c:pt>
                <c:pt idx="169">
                  <c:v>0.524409833960171</c:v>
                </c:pt>
                <c:pt idx="170">
                  <c:v>0.554720952914919</c:v>
                </c:pt>
                <c:pt idx="171">
                  <c:v>0.472187231187421</c:v>
                </c:pt>
                <c:pt idx="172">
                  <c:v>0.506950595603044</c:v>
                </c:pt>
                <c:pt idx="173">
                  <c:v>0.514767253085027</c:v>
                </c:pt>
                <c:pt idx="174">
                  <c:v>0.514583262641649</c:v>
                </c:pt>
                <c:pt idx="175">
                  <c:v>0.549024002757023</c:v>
                </c:pt>
                <c:pt idx="176">
                  <c:v>0.513852997877538</c:v>
                </c:pt>
                <c:pt idx="177">
                  <c:v>0.514919784082744</c:v>
                </c:pt>
                <c:pt idx="178">
                  <c:v>0.540407290314854</c:v>
                </c:pt>
                <c:pt idx="179">
                  <c:v>0.518000537834112</c:v>
                </c:pt>
                <c:pt idx="180">
                  <c:v>0.517799162792646</c:v>
                </c:pt>
                <c:pt idx="181">
                  <c:v>0.546462259203455</c:v>
                </c:pt>
                <c:pt idx="182">
                  <c:v>0.490017747550562</c:v>
                </c:pt>
                <c:pt idx="183">
                  <c:v>0.548462427532761</c:v>
                </c:pt>
                <c:pt idx="184">
                  <c:v>0.525362466735094</c:v>
                </c:pt>
                <c:pt idx="185">
                  <c:v>0.460648520796609</c:v>
                </c:pt>
                <c:pt idx="186">
                  <c:v>0.489528266214481</c:v>
                </c:pt>
                <c:pt idx="187">
                  <c:v>0.5283859684526</c:v>
                </c:pt>
                <c:pt idx="188">
                  <c:v>0.530543815441536</c:v>
                </c:pt>
                <c:pt idx="189">
                  <c:v>0.513977232301441</c:v>
                </c:pt>
                <c:pt idx="190">
                  <c:v>0.495620687814574</c:v>
                </c:pt>
                <c:pt idx="191">
                  <c:v>0.544093111408928</c:v>
                </c:pt>
                <c:pt idx="192">
                  <c:v>0.473918301447894</c:v>
                </c:pt>
                <c:pt idx="193">
                  <c:v>0.489161064328732</c:v>
                </c:pt>
                <c:pt idx="194">
                  <c:v>0.503363249818395</c:v>
                </c:pt>
                <c:pt idx="195">
                  <c:v>0.580825117070832</c:v>
                </c:pt>
                <c:pt idx="196">
                  <c:v>0.537347068620789</c:v>
                </c:pt>
                <c:pt idx="197">
                  <c:v>0.572277777975671</c:v>
                </c:pt>
                <c:pt idx="198">
                  <c:v>0.548854669840513</c:v>
                </c:pt>
                <c:pt idx="199">
                  <c:v>0.493981665683639</c:v>
                </c:pt>
                <c:pt idx="200">
                  <c:v>0.538429366738956</c:v>
                </c:pt>
                <c:pt idx="201">
                  <c:v>0.546323666000877</c:v>
                </c:pt>
                <c:pt idx="202">
                  <c:v>0.51422828163881</c:v>
                </c:pt>
                <c:pt idx="203">
                  <c:v>0.524441918676064</c:v>
                </c:pt>
                <c:pt idx="204">
                  <c:v>0.550387089548158</c:v>
                </c:pt>
                <c:pt idx="205">
                  <c:v>0.504238337421799</c:v>
                </c:pt>
                <c:pt idx="206">
                  <c:v>0.510643115361058</c:v>
                </c:pt>
                <c:pt idx="207">
                  <c:v>0.493563577970644</c:v>
                </c:pt>
                <c:pt idx="208">
                  <c:v>0.527082596008275</c:v>
                </c:pt>
                <c:pt idx="209">
                  <c:v>0.554928336244103</c:v>
                </c:pt>
                <c:pt idx="210">
                  <c:v>0.545085973978863</c:v>
                </c:pt>
                <c:pt idx="211">
                  <c:v>0.508179808464827</c:v>
                </c:pt>
                <c:pt idx="212">
                  <c:v>0.527481270466164</c:v>
                </c:pt>
                <c:pt idx="213">
                  <c:v>0.558527440020393</c:v>
                </c:pt>
                <c:pt idx="214">
                  <c:v>0.54779780558236</c:v>
                </c:pt>
                <c:pt idx="215">
                  <c:v>0.536859072989942</c:v>
                </c:pt>
                <c:pt idx="216">
                  <c:v>0.527182356355755</c:v>
                </c:pt>
                <c:pt idx="217">
                  <c:v>0.520759186693726</c:v>
                </c:pt>
                <c:pt idx="218">
                  <c:v>0.496597979910171</c:v>
                </c:pt>
                <c:pt idx="219">
                  <c:v>0.489474795350102</c:v>
                </c:pt>
                <c:pt idx="220">
                  <c:v>0.513694958818482</c:v>
                </c:pt>
                <c:pt idx="221">
                  <c:v>0.543862777203185</c:v>
                </c:pt>
                <c:pt idx="222">
                  <c:v>0.541525589984814</c:v>
                </c:pt>
                <c:pt idx="223">
                  <c:v>0.504567615616519</c:v>
                </c:pt>
                <c:pt idx="224">
                  <c:v>0.519271320076456</c:v>
                </c:pt>
                <c:pt idx="225">
                  <c:v>0.512654747752239</c:v>
                </c:pt>
                <c:pt idx="226">
                  <c:v>0.615426818590255</c:v>
                </c:pt>
                <c:pt idx="227">
                  <c:v>0.467536201887825</c:v>
                </c:pt>
                <c:pt idx="228">
                  <c:v>0.487030081313225</c:v>
                </c:pt>
                <c:pt idx="229">
                  <c:v>0.541066329637113</c:v>
                </c:pt>
                <c:pt idx="230">
                  <c:v>0.492838962847795</c:v>
                </c:pt>
                <c:pt idx="231">
                  <c:v>0.505492714801281</c:v>
                </c:pt>
                <c:pt idx="232">
                  <c:v>0.519580365160212</c:v>
                </c:pt>
                <c:pt idx="233">
                  <c:v>0.508402354647495</c:v>
                </c:pt>
                <c:pt idx="234">
                  <c:v>0.478557051507318</c:v>
                </c:pt>
                <c:pt idx="235">
                  <c:v>0.545492861173763</c:v>
                </c:pt>
                <c:pt idx="236">
                  <c:v>0.528763657396739</c:v>
                </c:pt>
                <c:pt idx="237">
                  <c:v>0.491578261902447</c:v>
                </c:pt>
                <c:pt idx="238">
                  <c:v>0.524862163009657</c:v>
                </c:pt>
                <c:pt idx="239">
                  <c:v>0.546143899511267</c:v>
                </c:pt>
                <c:pt idx="240">
                  <c:v>0.52154190241535</c:v>
                </c:pt>
                <c:pt idx="241">
                  <c:v>0.473603430286027</c:v>
                </c:pt>
                <c:pt idx="242">
                  <c:v>0.458220826015569</c:v>
                </c:pt>
                <c:pt idx="243">
                  <c:v>0.528143534050523</c:v>
                </c:pt>
                <c:pt idx="244">
                  <c:v>0.487189562902507</c:v>
                </c:pt>
                <c:pt idx="245">
                  <c:v>0.461728735423385</c:v>
                </c:pt>
                <c:pt idx="246">
                  <c:v>0.518625123763063</c:v>
                </c:pt>
                <c:pt idx="247">
                  <c:v>0.548533552115238</c:v>
                </c:pt>
                <c:pt idx="248">
                  <c:v>0.499495755854132</c:v>
                </c:pt>
                <c:pt idx="249">
                  <c:v>0.553269457011559</c:v>
                </c:pt>
                <c:pt idx="250">
                  <c:v>0.515513276190751</c:v>
                </c:pt>
                <c:pt idx="251">
                  <c:v>0.54072880344146</c:v>
                </c:pt>
                <c:pt idx="252">
                  <c:v>0.491158853153398</c:v>
                </c:pt>
                <c:pt idx="253">
                  <c:v>0.47761415464008</c:v>
                </c:pt>
                <c:pt idx="254">
                  <c:v>0.549930937406393</c:v>
                </c:pt>
                <c:pt idx="255">
                  <c:v>0.486524394104029</c:v>
                </c:pt>
                <c:pt idx="256">
                  <c:v>0.498277207056808</c:v>
                </c:pt>
                <c:pt idx="257">
                  <c:v>0.508873066416861</c:v>
                </c:pt>
                <c:pt idx="258">
                  <c:v>0.509878025950898</c:v>
                </c:pt>
                <c:pt idx="259">
                  <c:v>0.460751738150627</c:v>
                </c:pt>
                <c:pt idx="260">
                  <c:v>0.535376315839586</c:v>
                </c:pt>
                <c:pt idx="261">
                  <c:v>0.508239718265322</c:v>
                </c:pt>
                <c:pt idx="262">
                  <c:v>0.538659329214358</c:v>
                </c:pt>
                <c:pt idx="263">
                  <c:v>0.476507073395966</c:v>
                </c:pt>
                <c:pt idx="264">
                  <c:v>0.538268811570434</c:v>
                </c:pt>
                <c:pt idx="265">
                  <c:v>0.493598474086924</c:v>
                </c:pt>
                <c:pt idx="266">
                  <c:v>0.486195069463058</c:v>
                </c:pt>
                <c:pt idx="267">
                  <c:v>0.519152786452253</c:v>
                </c:pt>
                <c:pt idx="268">
                  <c:v>0.469781269496176</c:v>
                </c:pt>
                <c:pt idx="269">
                  <c:v>0.480605935602538</c:v>
                </c:pt>
                <c:pt idx="270">
                  <c:v>0.532568727545261</c:v>
                </c:pt>
                <c:pt idx="271">
                  <c:v>0.517977746355187</c:v>
                </c:pt>
                <c:pt idx="272">
                  <c:v>0.554421435285251</c:v>
                </c:pt>
                <c:pt idx="273">
                  <c:v>0.496687401592302</c:v>
                </c:pt>
                <c:pt idx="274">
                  <c:v>0.537739123280171</c:v>
                </c:pt>
                <c:pt idx="275">
                  <c:v>0.492148240061392</c:v>
                </c:pt>
                <c:pt idx="276">
                  <c:v>0.537318631571708</c:v>
                </c:pt>
                <c:pt idx="277">
                  <c:v>0.503758618700547</c:v>
                </c:pt>
                <c:pt idx="278">
                  <c:v>0.466792661570883</c:v>
                </c:pt>
                <c:pt idx="279">
                  <c:v>0.517210286391702</c:v>
                </c:pt>
                <c:pt idx="280">
                  <c:v>0.497461407984579</c:v>
                </c:pt>
                <c:pt idx="281">
                  <c:v>0.551779552338338</c:v>
                </c:pt>
                <c:pt idx="282">
                  <c:v>0.518930437393189</c:v>
                </c:pt>
                <c:pt idx="283">
                  <c:v>0.489751638313757</c:v>
                </c:pt>
                <c:pt idx="284">
                  <c:v>0.496521005279007</c:v>
                </c:pt>
                <c:pt idx="285">
                  <c:v>0.527531166849571</c:v>
                </c:pt>
                <c:pt idx="286">
                  <c:v>0.471933838930197</c:v>
                </c:pt>
                <c:pt idx="287">
                  <c:v>0.487485910576079</c:v>
                </c:pt>
                <c:pt idx="288">
                  <c:v>0.579951683973448</c:v>
                </c:pt>
                <c:pt idx="289">
                  <c:v>0.569863766160303</c:v>
                </c:pt>
                <c:pt idx="290">
                  <c:v>0.474686551733754</c:v>
                </c:pt>
                <c:pt idx="291">
                  <c:v>0.508671599761196</c:v>
                </c:pt>
                <c:pt idx="292">
                  <c:v>0.556498993979376</c:v>
                </c:pt>
                <c:pt idx="293">
                  <c:v>0.531166114216097</c:v>
                </c:pt>
                <c:pt idx="294">
                  <c:v>0.522322734371829</c:v>
                </c:pt>
                <c:pt idx="295">
                  <c:v>0.480027229325064</c:v>
                </c:pt>
                <c:pt idx="296">
                  <c:v>0.502321544517493</c:v>
                </c:pt>
                <c:pt idx="297">
                  <c:v>0.553874332639715</c:v>
                </c:pt>
                <c:pt idx="298">
                  <c:v>0.520906585361345</c:v>
                </c:pt>
                <c:pt idx="299">
                  <c:v>0.50299716720589</c:v>
                </c:pt>
                <c:pt idx="300">
                  <c:v>0.525773153371779</c:v>
                </c:pt>
                <c:pt idx="301">
                  <c:v>0.489604075970631</c:v>
                </c:pt>
                <c:pt idx="302">
                  <c:v>0.524043207677739</c:v>
                </c:pt>
                <c:pt idx="303">
                  <c:v>0.499970130874424</c:v>
                </c:pt>
                <c:pt idx="304">
                  <c:v>0.476953514813787</c:v>
                </c:pt>
                <c:pt idx="305">
                  <c:v>0.490816761485767</c:v>
                </c:pt>
                <c:pt idx="306">
                  <c:v>0.539481300563868</c:v>
                </c:pt>
                <c:pt idx="307">
                  <c:v>0.524569182340444</c:v>
                </c:pt>
                <c:pt idx="308">
                  <c:v>0.540555422630051</c:v>
                </c:pt>
                <c:pt idx="309">
                  <c:v>0.503305730590704</c:v>
                </c:pt>
                <c:pt idx="310">
                  <c:v>0.542051553943968</c:v>
                </c:pt>
                <c:pt idx="311">
                  <c:v>0.502841308011891</c:v>
                </c:pt>
                <c:pt idx="312">
                  <c:v>0.487775410955666</c:v>
                </c:pt>
                <c:pt idx="313">
                  <c:v>0.462475965903418</c:v>
                </c:pt>
                <c:pt idx="314">
                  <c:v>0.495022505003109</c:v>
                </c:pt>
                <c:pt idx="315">
                  <c:v>0.45166500119198</c:v>
                </c:pt>
                <c:pt idx="316">
                  <c:v>0.519948269187709</c:v>
                </c:pt>
                <c:pt idx="317">
                  <c:v>0.511210583387632</c:v>
                </c:pt>
                <c:pt idx="318">
                  <c:v>0.529725642375193</c:v>
                </c:pt>
                <c:pt idx="319">
                  <c:v>0.506261742275114</c:v>
                </c:pt>
                <c:pt idx="320">
                  <c:v>0.505067899714949</c:v>
                </c:pt>
                <c:pt idx="321">
                  <c:v>0.496770816708401</c:v>
                </c:pt>
                <c:pt idx="322">
                  <c:v>0.502389589323891</c:v>
                </c:pt>
                <c:pt idx="323">
                  <c:v>0.526008978001454</c:v>
                </c:pt>
                <c:pt idx="324">
                  <c:v>0.51436253272295</c:v>
                </c:pt>
                <c:pt idx="325">
                  <c:v>0.467680767796707</c:v>
                </c:pt>
                <c:pt idx="326">
                  <c:v>0.506399319358255</c:v>
                </c:pt>
                <c:pt idx="327">
                  <c:v>0.540739244787041</c:v>
                </c:pt>
                <c:pt idx="328">
                  <c:v>0.555794286686098</c:v>
                </c:pt>
                <c:pt idx="329">
                  <c:v>0.530754442760582</c:v>
                </c:pt>
                <c:pt idx="330">
                  <c:v>0.52987613367912</c:v>
                </c:pt>
                <c:pt idx="331">
                  <c:v>0.525609909025242</c:v>
                </c:pt>
                <c:pt idx="332">
                  <c:v>0.545803704293633</c:v>
                </c:pt>
                <c:pt idx="333">
                  <c:v>0.501765285971011</c:v>
                </c:pt>
                <c:pt idx="334">
                  <c:v>0.483457702155058</c:v>
                </c:pt>
                <c:pt idx="335">
                  <c:v>0.520117817725349</c:v>
                </c:pt>
                <c:pt idx="336">
                  <c:v>0.554735401751777</c:v>
                </c:pt>
                <c:pt idx="337">
                  <c:v>0.548262456467988</c:v>
                </c:pt>
                <c:pt idx="338">
                  <c:v>0.564160614454275</c:v>
                </c:pt>
                <c:pt idx="339">
                  <c:v>0.564393833179084</c:v>
                </c:pt>
                <c:pt idx="340">
                  <c:v>0.510887841007194</c:v>
                </c:pt>
                <c:pt idx="341">
                  <c:v>0.48015198604956</c:v>
                </c:pt>
                <c:pt idx="342">
                  <c:v>0.53201731321688</c:v>
                </c:pt>
                <c:pt idx="343">
                  <c:v>0.508126580396666</c:v>
                </c:pt>
                <c:pt idx="344">
                  <c:v>0.53109833556288</c:v>
                </c:pt>
                <c:pt idx="345">
                  <c:v>0.500572180713461</c:v>
                </c:pt>
                <c:pt idx="346">
                  <c:v>0.487201001066765</c:v>
                </c:pt>
                <c:pt idx="347">
                  <c:v>0.488683814210307</c:v>
                </c:pt>
                <c:pt idx="348">
                  <c:v>0.507375882779857</c:v>
                </c:pt>
                <c:pt idx="349">
                  <c:v>0.499854758402079</c:v>
                </c:pt>
                <c:pt idx="350">
                  <c:v>0.530733333756443</c:v>
                </c:pt>
                <c:pt idx="351">
                  <c:v>0.54129573115412</c:v>
                </c:pt>
                <c:pt idx="352">
                  <c:v>0.4853562813589</c:v>
                </c:pt>
                <c:pt idx="353">
                  <c:v>0.560736099725905</c:v>
                </c:pt>
                <c:pt idx="354">
                  <c:v>0.533430989530402</c:v>
                </c:pt>
                <c:pt idx="355">
                  <c:v>0.548979173133501</c:v>
                </c:pt>
                <c:pt idx="356">
                  <c:v>0.543288271154866</c:v>
                </c:pt>
                <c:pt idx="357">
                  <c:v>0.524374407598717</c:v>
                </c:pt>
                <c:pt idx="358">
                  <c:v>0.51507819494398</c:v>
                </c:pt>
                <c:pt idx="359">
                  <c:v>0.498066698201585</c:v>
                </c:pt>
                <c:pt idx="360">
                  <c:v>0.562192625159648</c:v>
                </c:pt>
                <c:pt idx="361">
                  <c:v>0.554846203503103</c:v>
                </c:pt>
                <c:pt idx="362">
                  <c:v>0.560592200852179</c:v>
                </c:pt>
                <c:pt idx="363">
                  <c:v>0.502930555363013</c:v>
                </c:pt>
                <c:pt idx="364">
                  <c:v>0.488875760537199</c:v>
                </c:pt>
                <c:pt idx="365">
                  <c:v>0.485517818284901</c:v>
                </c:pt>
                <c:pt idx="366">
                  <c:v>0.489741737794097</c:v>
                </c:pt>
                <c:pt idx="367">
                  <c:v>0.516346253476561</c:v>
                </c:pt>
                <c:pt idx="368">
                  <c:v>0.53186588623263</c:v>
                </c:pt>
                <c:pt idx="369">
                  <c:v>0.483209554103757</c:v>
                </c:pt>
                <c:pt idx="370">
                  <c:v>0.526068735333931</c:v>
                </c:pt>
                <c:pt idx="371">
                  <c:v>0.508885367860965</c:v>
                </c:pt>
                <c:pt idx="372">
                  <c:v>0.525324349385651</c:v>
                </c:pt>
                <c:pt idx="373">
                  <c:v>0.520699944341845</c:v>
                </c:pt>
                <c:pt idx="374">
                  <c:v>0.519057398186867</c:v>
                </c:pt>
                <c:pt idx="375">
                  <c:v>0.51600754503266</c:v>
                </c:pt>
                <c:pt idx="376">
                  <c:v>0.489117926352751</c:v>
                </c:pt>
                <c:pt idx="377">
                  <c:v>0.49474922227404</c:v>
                </c:pt>
                <c:pt idx="378">
                  <c:v>0.510419203028167</c:v>
                </c:pt>
                <c:pt idx="379">
                  <c:v>0.530831668126511</c:v>
                </c:pt>
                <c:pt idx="380">
                  <c:v>0.527229948014308</c:v>
                </c:pt>
                <c:pt idx="381">
                  <c:v>0.534842004061544</c:v>
                </c:pt>
                <c:pt idx="382">
                  <c:v>0.556249322365354</c:v>
                </c:pt>
                <c:pt idx="383">
                  <c:v>0.563423444733664</c:v>
                </c:pt>
                <c:pt idx="384">
                  <c:v>0.474529283179015</c:v>
                </c:pt>
                <c:pt idx="385">
                  <c:v>0.488482150873273</c:v>
                </c:pt>
                <c:pt idx="386">
                  <c:v>0.538221482696223</c:v>
                </c:pt>
                <c:pt idx="387">
                  <c:v>0.539203224730157</c:v>
                </c:pt>
                <c:pt idx="388">
                  <c:v>0.494122613101686</c:v>
                </c:pt>
                <c:pt idx="389">
                  <c:v>0.551906821697826</c:v>
                </c:pt>
                <c:pt idx="390">
                  <c:v>0.505164079881385</c:v>
                </c:pt>
                <c:pt idx="391">
                  <c:v>0.516298264896855</c:v>
                </c:pt>
                <c:pt idx="392">
                  <c:v>0.44820261551746</c:v>
                </c:pt>
                <c:pt idx="393">
                  <c:v>0.517188864164252</c:v>
                </c:pt>
                <c:pt idx="394">
                  <c:v>0.55270506112612</c:v>
                </c:pt>
                <c:pt idx="395">
                  <c:v>0.542269335339462</c:v>
                </c:pt>
                <c:pt idx="396">
                  <c:v>0.511430172418505</c:v>
                </c:pt>
                <c:pt idx="397">
                  <c:v>0.544173050640996</c:v>
                </c:pt>
                <c:pt idx="398">
                  <c:v>0.542548301481808</c:v>
                </c:pt>
                <c:pt idx="399">
                  <c:v>0.51868087898213</c:v>
                </c:pt>
                <c:pt idx="400">
                  <c:v>0.523208060826154</c:v>
                </c:pt>
                <c:pt idx="401">
                  <c:v>0.528398462603364</c:v>
                </c:pt>
                <c:pt idx="402">
                  <c:v>0.507059659284195</c:v>
                </c:pt>
                <c:pt idx="403">
                  <c:v>0.513627816998905</c:v>
                </c:pt>
                <c:pt idx="404">
                  <c:v>0.520599830902877</c:v>
                </c:pt>
                <c:pt idx="405">
                  <c:v>0.49936992733008</c:v>
                </c:pt>
                <c:pt idx="406">
                  <c:v>0.479329425954606</c:v>
                </c:pt>
                <c:pt idx="407">
                  <c:v>0.50119697828057</c:v>
                </c:pt>
                <c:pt idx="408">
                  <c:v>0.509191930253023</c:v>
                </c:pt>
                <c:pt idx="409">
                  <c:v>0.487639467729505</c:v>
                </c:pt>
                <c:pt idx="410">
                  <c:v>0.489229322793774</c:v>
                </c:pt>
                <c:pt idx="411">
                  <c:v>0.474234275172939</c:v>
                </c:pt>
                <c:pt idx="412">
                  <c:v>0.561823923522909</c:v>
                </c:pt>
                <c:pt idx="413">
                  <c:v>0.47438736558507</c:v>
                </c:pt>
                <c:pt idx="414">
                  <c:v>0.511269795442891</c:v>
                </c:pt>
                <c:pt idx="415">
                  <c:v>0.499624760627266</c:v>
                </c:pt>
                <c:pt idx="416">
                  <c:v>0.518261332534935</c:v>
                </c:pt>
                <c:pt idx="417">
                  <c:v>0.499410525676027</c:v>
                </c:pt>
                <c:pt idx="418">
                  <c:v>0.487044864973626</c:v>
                </c:pt>
                <c:pt idx="419">
                  <c:v>0.546162138205617</c:v>
                </c:pt>
                <c:pt idx="420">
                  <c:v>0.535440452292613</c:v>
                </c:pt>
                <c:pt idx="421">
                  <c:v>0.509266139625828</c:v>
                </c:pt>
                <c:pt idx="422">
                  <c:v>0.512167416370844</c:v>
                </c:pt>
                <c:pt idx="423">
                  <c:v>0.530063665689468</c:v>
                </c:pt>
                <c:pt idx="424">
                  <c:v>0.543738224878927</c:v>
                </c:pt>
                <c:pt idx="425">
                  <c:v>0.506847087281806</c:v>
                </c:pt>
                <c:pt idx="426">
                  <c:v>0.515210471692218</c:v>
                </c:pt>
                <c:pt idx="427">
                  <c:v>0.528900032838982</c:v>
                </c:pt>
                <c:pt idx="428">
                  <c:v>0.509502531409178</c:v>
                </c:pt>
                <c:pt idx="429">
                  <c:v>0.527221768747313</c:v>
                </c:pt>
                <c:pt idx="430">
                  <c:v>0.547578851813301</c:v>
                </c:pt>
                <c:pt idx="431">
                  <c:v>0.531540364245335</c:v>
                </c:pt>
                <c:pt idx="432">
                  <c:v>0.556044593737206</c:v>
                </c:pt>
                <c:pt idx="433">
                  <c:v>0.532668895786981</c:v>
                </c:pt>
                <c:pt idx="434">
                  <c:v>0.469111110393127</c:v>
                </c:pt>
                <c:pt idx="435">
                  <c:v>0.481386244912956</c:v>
                </c:pt>
                <c:pt idx="436">
                  <c:v>0.492802769118104</c:v>
                </c:pt>
                <c:pt idx="437">
                  <c:v>0.53567901745306</c:v>
                </c:pt>
                <c:pt idx="438">
                  <c:v>0.485776867212963</c:v>
                </c:pt>
                <c:pt idx="439">
                  <c:v>0.513651832026972</c:v>
                </c:pt>
                <c:pt idx="440">
                  <c:v>0.540759810885233</c:v>
                </c:pt>
                <c:pt idx="441">
                  <c:v>0.50691636566723</c:v>
                </c:pt>
                <c:pt idx="442">
                  <c:v>0.534679100979735</c:v>
                </c:pt>
                <c:pt idx="443">
                  <c:v>0.537050676747025</c:v>
                </c:pt>
                <c:pt idx="444">
                  <c:v>0.569422046881273</c:v>
                </c:pt>
                <c:pt idx="445">
                  <c:v>0.520055241375592</c:v>
                </c:pt>
                <c:pt idx="446">
                  <c:v>0.537583912522687</c:v>
                </c:pt>
                <c:pt idx="447">
                  <c:v>0.549964261387562</c:v>
                </c:pt>
                <c:pt idx="448">
                  <c:v>0.566996025308517</c:v>
                </c:pt>
                <c:pt idx="449">
                  <c:v>0.525781372432274</c:v>
                </c:pt>
                <c:pt idx="450">
                  <c:v>0.531316237018311</c:v>
                </c:pt>
                <c:pt idx="451">
                  <c:v>0.529270829432863</c:v>
                </c:pt>
                <c:pt idx="452">
                  <c:v>0.561010513194003</c:v>
                </c:pt>
                <c:pt idx="453">
                  <c:v>0.514605578807939</c:v>
                </c:pt>
                <c:pt idx="454">
                  <c:v>0.544453307274748</c:v>
                </c:pt>
                <c:pt idx="455">
                  <c:v>0.486100852600933</c:v>
                </c:pt>
                <c:pt idx="456">
                  <c:v>0.493367136130505</c:v>
                </c:pt>
                <c:pt idx="457">
                  <c:v>0.464084487494966</c:v>
                </c:pt>
                <c:pt idx="458">
                  <c:v>0.424177672665535</c:v>
                </c:pt>
                <c:pt idx="459">
                  <c:v>0.558215440862637</c:v>
                </c:pt>
                <c:pt idx="460">
                  <c:v>0.521577761156633</c:v>
                </c:pt>
                <c:pt idx="461">
                  <c:v>0.516930963956715</c:v>
                </c:pt>
                <c:pt idx="462">
                  <c:v>0.509908193588862</c:v>
                </c:pt>
                <c:pt idx="463">
                  <c:v>0.538646011488749</c:v>
                </c:pt>
                <c:pt idx="464">
                  <c:v>0.503846705670405</c:v>
                </c:pt>
                <c:pt idx="465">
                  <c:v>0.501656074952937</c:v>
                </c:pt>
                <c:pt idx="466">
                  <c:v>0.516129683086231</c:v>
                </c:pt>
                <c:pt idx="467">
                  <c:v>0.469548967976211</c:v>
                </c:pt>
                <c:pt idx="468">
                  <c:v>0.541434199159924</c:v>
                </c:pt>
                <c:pt idx="469">
                  <c:v>0.53812150537007</c:v>
                </c:pt>
                <c:pt idx="470">
                  <c:v>0.516913438346834</c:v>
                </c:pt>
                <c:pt idx="471">
                  <c:v>0.507168334575317</c:v>
                </c:pt>
                <c:pt idx="472">
                  <c:v>0.4954223679998</c:v>
                </c:pt>
                <c:pt idx="473">
                  <c:v>0.559493677425592</c:v>
                </c:pt>
                <c:pt idx="474">
                  <c:v>0.504124412057153</c:v>
                </c:pt>
                <c:pt idx="475">
                  <c:v>0.454980120145649</c:v>
                </c:pt>
                <c:pt idx="476">
                  <c:v>0.51317669174083</c:v>
                </c:pt>
                <c:pt idx="477">
                  <c:v>0.511531575265315</c:v>
                </c:pt>
                <c:pt idx="478">
                  <c:v>0.495734198182483</c:v>
                </c:pt>
                <c:pt idx="479">
                  <c:v>0.497217208008582</c:v>
                </c:pt>
                <c:pt idx="480">
                  <c:v>0.536848914099186</c:v>
                </c:pt>
                <c:pt idx="481">
                  <c:v>0.518658497068619</c:v>
                </c:pt>
                <c:pt idx="482">
                  <c:v>0.554801826593496</c:v>
                </c:pt>
                <c:pt idx="483">
                  <c:v>0.528520051175055</c:v>
                </c:pt>
                <c:pt idx="484">
                  <c:v>0.554807598969885</c:v>
                </c:pt>
                <c:pt idx="485">
                  <c:v>0.545620877571318</c:v>
                </c:pt>
                <c:pt idx="486">
                  <c:v>0.483015787174279</c:v>
                </c:pt>
                <c:pt idx="487">
                  <c:v>0.52551360946585</c:v>
                </c:pt>
                <c:pt idx="488">
                  <c:v>0.513413159471389</c:v>
                </c:pt>
                <c:pt idx="489">
                  <c:v>0.508545412355186</c:v>
                </c:pt>
                <c:pt idx="490">
                  <c:v>0.497331838658649</c:v>
                </c:pt>
                <c:pt idx="491">
                  <c:v>0.532012707161084</c:v>
                </c:pt>
                <c:pt idx="492">
                  <c:v>0.517868211722846</c:v>
                </c:pt>
                <c:pt idx="493">
                  <c:v>0.536622795931278</c:v>
                </c:pt>
                <c:pt idx="494">
                  <c:v>0.521050505519547</c:v>
                </c:pt>
                <c:pt idx="495">
                  <c:v>0.56035381110646</c:v>
                </c:pt>
                <c:pt idx="496">
                  <c:v>0.526117680682748</c:v>
                </c:pt>
                <c:pt idx="497">
                  <c:v>0.539594576569613</c:v>
                </c:pt>
                <c:pt idx="498">
                  <c:v>0.47903131712908</c:v>
                </c:pt>
                <c:pt idx="499">
                  <c:v>0.50138500456566</c:v>
                </c:pt>
                <c:pt idx="500">
                  <c:v>0.508428264917548</c:v>
                </c:pt>
                <c:pt idx="501">
                  <c:v>0.552771489293317</c:v>
                </c:pt>
                <c:pt idx="502">
                  <c:v>0.520780939364432</c:v>
                </c:pt>
                <c:pt idx="503">
                  <c:v>0.505330138930495</c:v>
                </c:pt>
                <c:pt idx="504">
                  <c:v>0.568373656506599</c:v>
                </c:pt>
                <c:pt idx="505">
                  <c:v>0.492687713379401</c:v>
                </c:pt>
                <c:pt idx="506">
                  <c:v>0.481075305883975</c:v>
                </c:pt>
                <c:pt idx="507">
                  <c:v>0.50853962776256</c:v>
                </c:pt>
                <c:pt idx="508">
                  <c:v>0.499764737166906</c:v>
                </c:pt>
                <c:pt idx="509">
                  <c:v>0.493889223361014</c:v>
                </c:pt>
                <c:pt idx="510">
                  <c:v>0.490713948366337</c:v>
                </c:pt>
                <c:pt idx="511">
                  <c:v>0.510608667923481</c:v>
                </c:pt>
                <c:pt idx="512">
                  <c:v>0.538589820642457</c:v>
                </c:pt>
                <c:pt idx="513">
                  <c:v>0.50143521814151</c:v>
                </c:pt>
                <c:pt idx="514">
                  <c:v>0.515896372981713</c:v>
                </c:pt>
                <c:pt idx="515">
                  <c:v>0.468669179079165</c:v>
                </c:pt>
                <c:pt idx="516">
                  <c:v>0.549152049611764</c:v>
                </c:pt>
                <c:pt idx="517">
                  <c:v>0.499151285048853</c:v>
                </c:pt>
                <c:pt idx="518">
                  <c:v>0.496658300579464</c:v>
                </c:pt>
                <c:pt idx="519">
                  <c:v>0.561429734022983</c:v>
                </c:pt>
                <c:pt idx="520">
                  <c:v>0.51340761241709</c:v>
                </c:pt>
                <c:pt idx="521">
                  <c:v>0.491454640175275</c:v>
                </c:pt>
                <c:pt idx="522">
                  <c:v>0.518259771706529</c:v>
                </c:pt>
                <c:pt idx="523">
                  <c:v>0.497214372516585</c:v>
                </c:pt>
                <c:pt idx="524">
                  <c:v>0.539337882163969</c:v>
                </c:pt>
                <c:pt idx="525">
                  <c:v>0.512654137135289</c:v>
                </c:pt>
                <c:pt idx="526">
                  <c:v>0.542588445861075</c:v>
                </c:pt>
                <c:pt idx="527">
                  <c:v>0.531970573731223</c:v>
                </c:pt>
                <c:pt idx="528">
                  <c:v>0.499461413631291</c:v>
                </c:pt>
                <c:pt idx="529">
                  <c:v>0.516998425501719</c:v>
                </c:pt>
                <c:pt idx="530">
                  <c:v>0.524071050679045</c:v>
                </c:pt>
                <c:pt idx="531">
                  <c:v>0.486578530453876</c:v>
                </c:pt>
                <c:pt idx="532">
                  <c:v>0.501704992102074</c:v>
                </c:pt>
                <c:pt idx="533">
                  <c:v>0.447534406533147</c:v>
                </c:pt>
                <c:pt idx="534">
                  <c:v>0.495458933021564</c:v>
                </c:pt>
                <c:pt idx="535">
                  <c:v>0.524981937741495</c:v>
                </c:pt>
                <c:pt idx="536">
                  <c:v>0.533605074342239</c:v>
                </c:pt>
                <c:pt idx="537">
                  <c:v>0.536982921850333</c:v>
                </c:pt>
                <c:pt idx="538">
                  <c:v>0.501887011204668</c:v>
                </c:pt>
                <c:pt idx="539">
                  <c:v>0.439058483544119</c:v>
                </c:pt>
                <c:pt idx="540">
                  <c:v>0.509817032999287</c:v>
                </c:pt>
                <c:pt idx="541">
                  <c:v>0.479608506075088</c:v>
                </c:pt>
                <c:pt idx="542">
                  <c:v>0.467359778369256</c:v>
                </c:pt>
                <c:pt idx="543">
                  <c:v>0.501113182450303</c:v>
                </c:pt>
                <c:pt idx="544">
                  <c:v>0.590369116240575</c:v>
                </c:pt>
                <c:pt idx="545">
                  <c:v>0.429688537016615</c:v>
                </c:pt>
                <c:pt idx="546">
                  <c:v>0.497493655436098</c:v>
                </c:pt>
                <c:pt idx="547">
                  <c:v>0.495492470838184</c:v>
                </c:pt>
                <c:pt idx="548">
                  <c:v>0.568427886594018</c:v>
                </c:pt>
                <c:pt idx="549">
                  <c:v>0.484312676308055</c:v>
                </c:pt>
                <c:pt idx="550">
                  <c:v>0.476263886420193</c:v>
                </c:pt>
                <c:pt idx="551">
                  <c:v>0.490830726791378</c:v>
                </c:pt>
                <c:pt idx="552">
                  <c:v>0.542245649846367</c:v>
                </c:pt>
                <c:pt idx="553">
                  <c:v>0.576701732295953</c:v>
                </c:pt>
                <c:pt idx="554">
                  <c:v>0.513729963180545</c:v>
                </c:pt>
                <c:pt idx="555">
                  <c:v>0.533477835999359</c:v>
                </c:pt>
                <c:pt idx="556">
                  <c:v>0.438388824084348</c:v>
                </c:pt>
                <c:pt idx="557">
                  <c:v>0.515027749283272</c:v>
                </c:pt>
                <c:pt idx="558">
                  <c:v>0.47380447040962</c:v>
                </c:pt>
                <c:pt idx="559">
                  <c:v>0.563573111618619</c:v>
                </c:pt>
                <c:pt idx="560">
                  <c:v>0.564514052137863</c:v>
                </c:pt>
                <c:pt idx="561">
                  <c:v>0.520534006681702</c:v>
                </c:pt>
                <c:pt idx="562">
                  <c:v>0.53532489553618</c:v>
                </c:pt>
                <c:pt idx="563">
                  <c:v>0.469472460089479</c:v>
                </c:pt>
                <c:pt idx="564">
                  <c:v>0.544115267641023</c:v>
                </c:pt>
                <c:pt idx="565">
                  <c:v>0.461747572180926</c:v>
                </c:pt>
                <c:pt idx="566">
                  <c:v>0.489043531006113</c:v>
                </c:pt>
                <c:pt idx="567">
                  <c:v>0.517780351256233</c:v>
                </c:pt>
                <c:pt idx="568">
                  <c:v>0.493066500042929</c:v>
                </c:pt>
                <c:pt idx="569">
                  <c:v>0.50397096061429</c:v>
                </c:pt>
                <c:pt idx="570">
                  <c:v>0.478471157875686</c:v>
                </c:pt>
                <c:pt idx="571">
                  <c:v>0.520818152877974</c:v>
                </c:pt>
                <c:pt idx="572">
                  <c:v>0.504637771950848</c:v>
                </c:pt>
                <c:pt idx="573">
                  <c:v>0.52653908456936</c:v>
                </c:pt>
                <c:pt idx="574">
                  <c:v>0.532682380373636</c:v>
                </c:pt>
                <c:pt idx="575">
                  <c:v>0.510177358446079</c:v>
                </c:pt>
                <c:pt idx="576">
                  <c:v>0.536987811113085</c:v>
                </c:pt>
                <c:pt idx="577">
                  <c:v>0.591226308980346</c:v>
                </c:pt>
                <c:pt idx="578">
                  <c:v>0.543475444950663</c:v>
                </c:pt>
                <c:pt idx="579">
                  <c:v>0.521816083523066</c:v>
                </c:pt>
                <c:pt idx="580">
                  <c:v>0.515206088583618</c:v>
                </c:pt>
                <c:pt idx="581">
                  <c:v>0.539109525625655</c:v>
                </c:pt>
                <c:pt idx="582">
                  <c:v>0.528955499917187</c:v>
                </c:pt>
                <c:pt idx="583">
                  <c:v>0.447017820028727</c:v>
                </c:pt>
                <c:pt idx="584">
                  <c:v>0.547554519210099</c:v>
                </c:pt>
                <c:pt idx="585">
                  <c:v>0.485276476056317</c:v>
                </c:pt>
                <c:pt idx="586">
                  <c:v>0.535931267873614</c:v>
                </c:pt>
                <c:pt idx="587">
                  <c:v>0.495566061520362</c:v>
                </c:pt>
                <c:pt idx="588">
                  <c:v>0.497407837530032</c:v>
                </c:pt>
                <c:pt idx="589">
                  <c:v>0.523652488930398</c:v>
                </c:pt>
                <c:pt idx="590">
                  <c:v>0.518207923543614</c:v>
                </c:pt>
                <c:pt idx="591">
                  <c:v>0.505468916012834</c:v>
                </c:pt>
                <c:pt idx="592">
                  <c:v>0.531132618803105</c:v>
                </c:pt>
                <c:pt idx="593">
                  <c:v>0.502276258960367</c:v>
                </c:pt>
                <c:pt idx="594">
                  <c:v>0.541753859396448</c:v>
                </c:pt>
                <c:pt idx="595">
                  <c:v>0.440667977659342</c:v>
                </c:pt>
                <c:pt idx="596">
                  <c:v>0.532744491334459</c:v>
                </c:pt>
                <c:pt idx="597">
                  <c:v>0.534844683933678</c:v>
                </c:pt>
                <c:pt idx="598">
                  <c:v>0.518303234187426</c:v>
                </c:pt>
                <c:pt idx="599">
                  <c:v>0.52782331241754</c:v>
                </c:pt>
                <c:pt idx="600">
                  <c:v>0.542956056331002</c:v>
                </c:pt>
                <c:pt idx="601">
                  <c:v>0.512268802918396</c:v>
                </c:pt>
                <c:pt idx="602">
                  <c:v>0.476843933242038</c:v>
                </c:pt>
                <c:pt idx="603">
                  <c:v>0.574104261473829</c:v>
                </c:pt>
                <c:pt idx="604">
                  <c:v>0.472004467891757</c:v>
                </c:pt>
                <c:pt idx="605">
                  <c:v>0.536931750035964</c:v>
                </c:pt>
                <c:pt idx="606">
                  <c:v>0.547453061037741</c:v>
                </c:pt>
                <c:pt idx="607">
                  <c:v>0.550399372750309</c:v>
                </c:pt>
                <c:pt idx="608">
                  <c:v>0.511314682249132</c:v>
                </c:pt>
                <c:pt idx="609">
                  <c:v>0.562549245886454</c:v>
                </c:pt>
                <c:pt idx="610">
                  <c:v>0.466095717563308</c:v>
                </c:pt>
                <c:pt idx="611">
                  <c:v>0.506163037242295</c:v>
                </c:pt>
                <c:pt idx="612">
                  <c:v>0.561178859120037</c:v>
                </c:pt>
                <c:pt idx="613">
                  <c:v>0.519024784576584</c:v>
                </c:pt>
                <c:pt idx="614">
                  <c:v>0.521052300904895</c:v>
                </c:pt>
                <c:pt idx="615">
                  <c:v>0.463991951627933</c:v>
                </c:pt>
                <c:pt idx="616">
                  <c:v>0.478295928446413</c:v>
                </c:pt>
                <c:pt idx="617">
                  <c:v>0.534574478027312</c:v>
                </c:pt>
                <c:pt idx="618">
                  <c:v>0.513881432891172</c:v>
                </c:pt>
                <c:pt idx="619">
                  <c:v>0.51684133617946</c:v>
                </c:pt>
                <c:pt idx="620">
                  <c:v>0.525472945361205</c:v>
                </c:pt>
                <c:pt idx="621">
                  <c:v>0.484667743831053</c:v>
                </c:pt>
                <c:pt idx="622">
                  <c:v>0.515951675636352</c:v>
                </c:pt>
                <c:pt idx="623">
                  <c:v>0.497300941388739</c:v>
                </c:pt>
                <c:pt idx="624">
                  <c:v>0.446862187951189</c:v>
                </c:pt>
                <c:pt idx="625">
                  <c:v>0.554309117627155</c:v>
                </c:pt>
                <c:pt idx="626">
                  <c:v>0.533271809503159</c:v>
                </c:pt>
                <c:pt idx="627">
                  <c:v>0.580398721616648</c:v>
                </c:pt>
                <c:pt idx="628">
                  <c:v>0.504574007644521</c:v>
                </c:pt>
                <c:pt idx="629">
                  <c:v>0.533381151418859</c:v>
                </c:pt>
                <c:pt idx="630">
                  <c:v>0.566085801887009</c:v>
                </c:pt>
                <c:pt idx="631">
                  <c:v>0.521333951987871</c:v>
                </c:pt>
                <c:pt idx="632">
                  <c:v>0.519260999769101</c:v>
                </c:pt>
                <c:pt idx="633">
                  <c:v>0.485673126294315</c:v>
                </c:pt>
                <c:pt idx="634">
                  <c:v>0.504787662777326</c:v>
                </c:pt>
                <c:pt idx="635">
                  <c:v>0.562505784098336</c:v>
                </c:pt>
                <c:pt idx="636">
                  <c:v>0.517200161416754</c:v>
                </c:pt>
                <c:pt idx="637">
                  <c:v>0.456639706354929</c:v>
                </c:pt>
                <c:pt idx="638">
                  <c:v>0.472990980732557</c:v>
                </c:pt>
                <c:pt idx="639">
                  <c:v>0.518031037181363</c:v>
                </c:pt>
                <c:pt idx="640">
                  <c:v>0.465461502545714</c:v>
                </c:pt>
                <c:pt idx="641">
                  <c:v>0.511148232835604</c:v>
                </c:pt>
                <c:pt idx="642">
                  <c:v>0.49631360940976</c:v>
                </c:pt>
                <c:pt idx="643">
                  <c:v>0.51878898557379</c:v>
                </c:pt>
                <c:pt idx="644">
                  <c:v>0.58871642105457</c:v>
                </c:pt>
                <c:pt idx="645">
                  <c:v>0.54301407583468</c:v>
                </c:pt>
                <c:pt idx="646">
                  <c:v>0.515779960790548</c:v>
                </c:pt>
                <c:pt idx="647">
                  <c:v>0.499638513070065</c:v>
                </c:pt>
                <c:pt idx="648">
                  <c:v>0.517065938961423</c:v>
                </c:pt>
                <c:pt idx="649">
                  <c:v>0.51917534769629</c:v>
                </c:pt>
                <c:pt idx="650">
                  <c:v>0.518061099205983</c:v>
                </c:pt>
                <c:pt idx="651">
                  <c:v>0.489985779239963</c:v>
                </c:pt>
                <c:pt idx="652">
                  <c:v>0.56718411573326</c:v>
                </c:pt>
                <c:pt idx="653">
                  <c:v>0.527167622719292</c:v>
                </c:pt>
                <c:pt idx="654">
                  <c:v>0.50499481054836</c:v>
                </c:pt>
                <c:pt idx="655">
                  <c:v>0.516986041481268</c:v>
                </c:pt>
                <c:pt idx="656">
                  <c:v>0.508802863946828</c:v>
                </c:pt>
                <c:pt idx="657">
                  <c:v>0.540168857289594</c:v>
                </c:pt>
                <c:pt idx="658">
                  <c:v>0.558022911675344</c:v>
                </c:pt>
                <c:pt idx="659">
                  <c:v>0.534904085814554</c:v>
                </c:pt>
                <c:pt idx="660">
                  <c:v>0.535555555162706</c:v>
                </c:pt>
                <c:pt idx="661">
                  <c:v>0.479246787000751</c:v>
                </c:pt>
                <c:pt idx="662">
                  <c:v>0.537958155523381</c:v>
                </c:pt>
                <c:pt idx="663">
                  <c:v>0.526215262460461</c:v>
                </c:pt>
                <c:pt idx="664">
                  <c:v>0.564938250380581</c:v>
                </c:pt>
                <c:pt idx="665">
                  <c:v>0.522766358359202</c:v>
                </c:pt>
                <c:pt idx="666">
                  <c:v>0.540731717196662</c:v>
                </c:pt>
                <c:pt idx="667">
                  <c:v>0.539270463265972</c:v>
                </c:pt>
                <c:pt idx="668">
                  <c:v>0.56968700634057</c:v>
                </c:pt>
                <c:pt idx="669">
                  <c:v>0.545414396847413</c:v>
                </c:pt>
                <c:pt idx="670">
                  <c:v>0.506732370706942</c:v>
                </c:pt>
                <c:pt idx="671">
                  <c:v>0.548335176548703</c:v>
                </c:pt>
                <c:pt idx="672">
                  <c:v>0.547539023084886</c:v>
                </c:pt>
                <c:pt idx="673">
                  <c:v>0.513224245006181</c:v>
                </c:pt>
                <c:pt idx="674">
                  <c:v>0.529656549665504</c:v>
                </c:pt>
                <c:pt idx="675">
                  <c:v>0.55163911664929</c:v>
                </c:pt>
                <c:pt idx="676">
                  <c:v>0.516137643695407</c:v>
                </c:pt>
                <c:pt idx="677">
                  <c:v>0.472988272762594</c:v>
                </c:pt>
                <c:pt idx="678">
                  <c:v>0.549143632427218</c:v>
                </c:pt>
                <c:pt idx="679">
                  <c:v>0.5451139123867</c:v>
                </c:pt>
                <c:pt idx="680">
                  <c:v>0.535080631183617</c:v>
                </c:pt>
                <c:pt idx="681">
                  <c:v>0.496372551835872</c:v>
                </c:pt>
                <c:pt idx="682">
                  <c:v>0.50797278968877</c:v>
                </c:pt>
                <c:pt idx="683">
                  <c:v>0.529155340975533</c:v>
                </c:pt>
                <c:pt idx="684">
                  <c:v>0.529422682244634</c:v>
                </c:pt>
                <c:pt idx="685">
                  <c:v>0.489776763522585</c:v>
                </c:pt>
                <c:pt idx="686">
                  <c:v>0.512518589732856</c:v>
                </c:pt>
                <c:pt idx="687">
                  <c:v>0.544961401461669</c:v>
                </c:pt>
                <c:pt idx="688">
                  <c:v>0.465096141026712</c:v>
                </c:pt>
                <c:pt idx="689">
                  <c:v>0.542166505628201</c:v>
                </c:pt>
                <c:pt idx="690">
                  <c:v>0.599655808113158</c:v>
                </c:pt>
                <c:pt idx="691">
                  <c:v>0.52176097084761</c:v>
                </c:pt>
                <c:pt idx="692">
                  <c:v>0.533355127158045</c:v>
                </c:pt>
                <c:pt idx="693">
                  <c:v>0.486493131707457</c:v>
                </c:pt>
                <c:pt idx="694">
                  <c:v>0.489337242886314</c:v>
                </c:pt>
                <c:pt idx="695">
                  <c:v>0.486754664774268</c:v>
                </c:pt>
                <c:pt idx="696">
                  <c:v>0.534478180822806</c:v>
                </c:pt>
                <c:pt idx="697">
                  <c:v>0.510204835249383</c:v>
                </c:pt>
                <c:pt idx="698">
                  <c:v>0.555282136373732</c:v>
                </c:pt>
                <c:pt idx="699">
                  <c:v>0.53847547922842</c:v>
                </c:pt>
                <c:pt idx="700">
                  <c:v>0.50188415388024</c:v>
                </c:pt>
                <c:pt idx="701">
                  <c:v>0.524118500849623</c:v>
                </c:pt>
                <c:pt idx="702">
                  <c:v>0.517654770511023</c:v>
                </c:pt>
                <c:pt idx="703">
                  <c:v>0.488307770953553</c:v>
                </c:pt>
                <c:pt idx="704">
                  <c:v>0.491609231053815</c:v>
                </c:pt>
                <c:pt idx="705">
                  <c:v>0.507378034493068</c:v>
                </c:pt>
                <c:pt idx="706">
                  <c:v>0.504599645157314</c:v>
                </c:pt>
                <c:pt idx="707">
                  <c:v>0.524625790641101</c:v>
                </c:pt>
                <c:pt idx="708">
                  <c:v>0.510544855988926</c:v>
                </c:pt>
                <c:pt idx="709">
                  <c:v>0.462788323721854</c:v>
                </c:pt>
                <c:pt idx="710">
                  <c:v>0.545050683375824</c:v>
                </c:pt>
                <c:pt idx="711">
                  <c:v>0.54347324102024</c:v>
                </c:pt>
                <c:pt idx="712">
                  <c:v>0.455224964522496</c:v>
                </c:pt>
                <c:pt idx="713">
                  <c:v>0.473930440800728</c:v>
                </c:pt>
                <c:pt idx="714">
                  <c:v>0.523382828644762</c:v>
                </c:pt>
                <c:pt idx="715">
                  <c:v>0.504583778602068</c:v>
                </c:pt>
                <c:pt idx="716">
                  <c:v>0.508882600682456</c:v>
                </c:pt>
                <c:pt idx="717">
                  <c:v>0.554652390648303</c:v>
                </c:pt>
                <c:pt idx="718">
                  <c:v>0.476349374261133</c:v>
                </c:pt>
                <c:pt idx="719">
                  <c:v>0.504380055159023</c:v>
                </c:pt>
                <c:pt idx="720">
                  <c:v>0.477917507463589</c:v>
                </c:pt>
                <c:pt idx="721">
                  <c:v>0.522469929740446</c:v>
                </c:pt>
                <c:pt idx="722">
                  <c:v>0.518881300408053</c:v>
                </c:pt>
                <c:pt idx="723">
                  <c:v>0.49551623387018</c:v>
                </c:pt>
                <c:pt idx="724">
                  <c:v>0.517379839878811</c:v>
                </c:pt>
                <c:pt idx="725">
                  <c:v>0.55829183950479</c:v>
                </c:pt>
                <c:pt idx="726">
                  <c:v>0.527393835485147</c:v>
                </c:pt>
                <c:pt idx="727">
                  <c:v>0.506416819712903</c:v>
                </c:pt>
                <c:pt idx="728">
                  <c:v>0.49392110519107</c:v>
                </c:pt>
                <c:pt idx="729">
                  <c:v>0.568647123059284</c:v>
                </c:pt>
                <c:pt idx="730">
                  <c:v>0.516592292274048</c:v>
                </c:pt>
                <c:pt idx="731">
                  <c:v>0.479419169966577</c:v>
                </c:pt>
                <c:pt idx="732">
                  <c:v>0.55573373795959</c:v>
                </c:pt>
                <c:pt idx="733">
                  <c:v>0.528889157578694</c:v>
                </c:pt>
                <c:pt idx="734">
                  <c:v>0.555608766661698</c:v>
                </c:pt>
                <c:pt idx="735">
                  <c:v>0.512955230681072</c:v>
                </c:pt>
                <c:pt idx="736">
                  <c:v>0.463331428820619</c:v>
                </c:pt>
                <c:pt idx="737">
                  <c:v>0.490148474637262</c:v>
                </c:pt>
                <c:pt idx="738">
                  <c:v>0.521171249480979</c:v>
                </c:pt>
                <c:pt idx="739">
                  <c:v>0.496590987614186</c:v>
                </c:pt>
                <c:pt idx="740">
                  <c:v>0.516877191491815</c:v>
                </c:pt>
                <c:pt idx="741">
                  <c:v>0.543466713315993</c:v>
                </c:pt>
                <c:pt idx="742">
                  <c:v>0.513794222168834</c:v>
                </c:pt>
                <c:pt idx="743">
                  <c:v>0.50697740685694</c:v>
                </c:pt>
                <c:pt idx="744">
                  <c:v>0.524407300186928</c:v>
                </c:pt>
                <c:pt idx="745">
                  <c:v>0.513075010139791</c:v>
                </c:pt>
                <c:pt idx="746">
                  <c:v>0.515963051893204</c:v>
                </c:pt>
                <c:pt idx="747">
                  <c:v>0.578205205440039</c:v>
                </c:pt>
                <c:pt idx="748">
                  <c:v>0.508937746229792</c:v>
                </c:pt>
                <c:pt idx="749">
                  <c:v>0.548406509570679</c:v>
                </c:pt>
                <c:pt idx="750">
                  <c:v>0.492088856898174</c:v>
                </c:pt>
                <c:pt idx="751">
                  <c:v>0.488916728901647</c:v>
                </c:pt>
                <c:pt idx="752">
                  <c:v>0.564133977209033</c:v>
                </c:pt>
                <c:pt idx="753">
                  <c:v>0.504678575660343</c:v>
                </c:pt>
                <c:pt idx="754">
                  <c:v>0.463057002418441</c:v>
                </c:pt>
                <c:pt idx="755">
                  <c:v>0.506000965450397</c:v>
                </c:pt>
                <c:pt idx="756">
                  <c:v>0.517045212348456</c:v>
                </c:pt>
                <c:pt idx="757">
                  <c:v>0.525575947926111</c:v>
                </c:pt>
                <c:pt idx="758">
                  <c:v>0.444649371072607</c:v>
                </c:pt>
                <c:pt idx="759">
                  <c:v>0.547348121981418</c:v>
                </c:pt>
                <c:pt idx="760">
                  <c:v>0.557136431229329</c:v>
                </c:pt>
                <c:pt idx="761">
                  <c:v>0.557528979525491</c:v>
                </c:pt>
                <c:pt idx="762">
                  <c:v>0.506417523528665</c:v>
                </c:pt>
                <c:pt idx="763">
                  <c:v>0.537261768679257</c:v>
                </c:pt>
                <c:pt idx="764">
                  <c:v>0.515563254615432</c:v>
                </c:pt>
                <c:pt idx="765">
                  <c:v>0.521260118643965</c:v>
                </c:pt>
                <c:pt idx="766">
                  <c:v>0.496803956657734</c:v>
                </c:pt>
                <c:pt idx="767">
                  <c:v>0.471895099810783</c:v>
                </c:pt>
                <c:pt idx="768">
                  <c:v>0.553383734005367</c:v>
                </c:pt>
                <c:pt idx="769">
                  <c:v>0.47596273498099</c:v>
                </c:pt>
                <c:pt idx="770">
                  <c:v>0.559582832775835</c:v>
                </c:pt>
                <c:pt idx="771">
                  <c:v>0.516118190391992</c:v>
                </c:pt>
                <c:pt idx="772">
                  <c:v>0.515903485498671</c:v>
                </c:pt>
                <c:pt idx="773">
                  <c:v>0.496619295242969</c:v>
                </c:pt>
                <c:pt idx="774">
                  <c:v>0.485004506427142</c:v>
                </c:pt>
                <c:pt idx="775">
                  <c:v>0.463763423787392</c:v>
                </c:pt>
                <c:pt idx="776">
                  <c:v>0.527075508821393</c:v>
                </c:pt>
                <c:pt idx="777">
                  <c:v>0.531751312452406</c:v>
                </c:pt>
                <c:pt idx="778">
                  <c:v>0.513798811709738</c:v>
                </c:pt>
                <c:pt idx="779">
                  <c:v>0.497493139758183</c:v>
                </c:pt>
                <c:pt idx="780">
                  <c:v>0.578576440731071</c:v>
                </c:pt>
                <c:pt idx="781">
                  <c:v>0.542101558738761</c:v>
                </c:pt>
                <c:pt idx="782">
                  <c:v>0.525427605506532</c:v>
                </c:pt>
                <c:pt idx="783">
                  <c:v>0.516727564873692</c:v>
                </c:pt>
                <c:pt idx="784">
                  <c:v>0.517776108529619</c:v>
                </c:pt>
                <c:pt idx="785">
                  <c:v>0.521784642825295</c:v>
                </c:pt>
                <c:pt idx="786">
                  <c:v>0.51016091643505</c:v>
                </c:pt>
                <c:pt idx="787">
                  <c:v>0.499020451103949</c:v>
                </c:pt>
                <c:pt idx="788">
                  <c:v>0.525943394092614</c:v>
                </c:pt>
                <c:pt idx="789">
                  <c:v>0.501554036338924</c:v>
                </c:pt>
                <c:pt idx="790">
                  <c:v>0.455904757879087</c:v>
                </c:pt>
                <c:pt idx="791">
                  <c:v>0.544265939681548</c:v>
                </c:pt>
                <c:pt idx="792">
                  <c:v>0.589284245900571</c:v>
                </c:pt>
                <c:pt idx="793">
                  <c:v>0.498606975312469</c:v>
                </c:pt>
                <c:pt idx="794">
                  <c:v>0.493779891942597</c:v>
                </c:pt>
                <c:pt idx="795">
                  <c:v>0.547267387646549</c:v>
                </c:pt>
                <c:pt idx="796">
                  <c:v>0.48874960868672</c:v>
                </c:pt>
                <c:pt idx="797">
                  <c:v>0.479889754914409</c:v>
                </c:pt>
                <c:pt idx="798">
                  <c:v>0.545367880508655</c:v>
                </c:pt>
                <c:pt idx="799">
                  <c:v>0.5221130100052</c:v>
                </c:pt>
                <c:pt idx="800">
                  <c:v>0.488355336873356</c:v>
                </c:pt>
                <c:pt idx="801">
                  <c:v>0.501332458310584</c:v>
                </c:pt>
                <c:pt idx="802">
                  <c:v>0.479460035007793</c:v>
                </c:pt>
                <c:pt idx="803">
                  <c:v>0.521424035806057</c:v>
                </c:pt>
                <c:pt idx="804">
                  <c:v>0.485068154857097</c:v>
                </c:pt>
                <c:pt idx="805">
                  <c:v>0.504094992575384</c:v>
                </c:pt>
                <c:pt idx="806">
                  <c:v>0.446773634347909</c:v>
                </c:pt>
                <c:pt idx="807">
                  <c:v>0.542669028375049</c:v>
                </c:pt>
                <c:pt idx="808">
                  <c:v>0.516772201310648</c:v>
                </c:pt>
                <c:pt idx="809">
                  <c:v>0.49175051251989</c:v>
                </c:pt>
                <c:pt idx="810">
                  <c:v>0.558878230416577</c:v>
                </c:pt>
                <c:pt idx="811">
                  <c:v>0.459158901858544</c:v>
                </c:pt>
                <c:pt idx="812">
                  <c:v>0.544101488802154</c:v>
                </c:pt>
                <c:pt idx="813">
                  <c:v>0.48546403598696</c:v>
                </c:pt>
                <c:pt idx="814">
                  <c:v>0.522163222166648</c:v>
                </c:pt>
                <c:pt idx="815">
                  <c:v>0.549797347797244</c:v>
                </c:pt>
                <c:pt idx="816">
                  <c:v>0.557347540672282</c:v>
                </c:pt>
                <c:pt idx="817">
                  <c:v>0.532337132465271</c:v>
                </c:pt>
                <c:pt idx="818">
                  <c:v>0.532578092744918</c:v>
                </c:pt>
                <c:pt idx="819">
                  <c:v>0.505811523282934</c:v>
                </c:pt>
                <c:pt idx="820">
                  <c:v>0.539285450997764</c:v>
                </c:pt>
                <c:pt idx="821">
                  <c:v>0.555314883939424</c:v>
                </c:pt>
                <c:pt idx="822">
                  <c:v>0.499556551722681</c:v>
                </c:pt>
                <c:pt idx="823">
                  <c:v>0.562857064706491</c:v>
                </c:pt>
                <c:pt idx="824">
                  <c:v>0.480772366337197</c:v>
                </c:pt>
                <c:pt idx="825">
                  <c:v>0.526850890465996</c:v>
                </c:pt>
                <c:pt idx="826">
                  <c:v>0.486952178260302</c:v>
                </c:pt>
                <c:pt idx="827">
                  <c:v>0.521795899536128</c:v>
                </c:pt>
                <c:pt idx="828">
                  <c:v>0.552980860978801</c:v>
                </c:pt>
                <c:pt idx="829">
                  <c:v>0.537415532365043</c:v>
                </c:pt>
                <c:pt idx="830">
                  <c:v>0.555815920582685</c:v>
                </c:pt>
                <c:pt idx="831">
                  <c:v>0.488941549289586</c:v>
                </c:pt>
                <c:pt idx="832">
                  <c:v>0.485471490412083</c:v>
                </c:pt>
                <c:pt idx="833">
                  <c:v>0.525088038763544</c:v>
                </c:pt>
                <c:pt idx="834">
                  <c:v>0.589354213228136</c:v>
                </c:pt>
                <c:pt idx="835">
                  <c:v>0.475006787002529</c:v>
                </c:pt>
                <c:pt idx="836">
                  <c:v>0.488408807860209</c:v>
                </c:pt>
                <c:pt idx="837">
                  <c:v>0.511254028739103</c:v>
                </c:pt>
                <c:pt idx="838">
                  <c:v>0.546481692623892</c:v>
                </c:pt>
                <c:pt idx="839">
                  <c:v>0.501859593196943</c:v>
                </c:pt>
                <c:pt idx="840">
                  <c:v>0.491930477680491</c:v>
                </c:pt>
                <c:pt idx="841">
                  <c:v>0.483760415830751</c:v>
                </c:pt>
                <c:pt idx="842">
                  <c:v>0.517491219078746</c:v>
                </c:pt>
                <c:pt idx="843">
                  <c:v>0.539587482199268</c:v>
                </c:pt>
                <c:pt idx="844">
                  <c:v>0.486876994796112</c:v>
                </c:pt>
                <c:pt idx="845">
                  <c:v>0.539674901068928</c:v>
                </c:pt>
                <c:pt idx="846">
                  <c:v>0.461226773109307</c:v>
                </c:pt>
                <c:pt idx="847">
                  <c:v>0.496028587698915</c:v>
                </c:pt>
                <c:pt idx="848">
                  <c:v>0.494556557041604</c:v>
                </c:pt>
                <c:pt idx="849">
                  <c:v>0.526349947632886</c:v>
                </c:pt>
                <c:pt idx="850">
                  <c:v>0.476202464212494</c:v>
                </c:pt>
                <c:pt idx="851">
                  <c:v>0.541478464249625</c:v>
                </c:pt>
                <c:pt idx="852">
                  <c:v>0.56089728062229</c:v>
                </c:pt>
                <c:pt idx="853">
                  <c:v>0.500238422378511</c:v>
                </c:pt>
                <c:pt idx="854">
                  <c:v>0.535432130850886</c:v>
                </c:pt>
                <c:pt idx="855">
                  <c:v>0.503496216938102</c:v>
                </c:pt>
                <c:pt idx="856">
                  <c:v>0.509241045828265</c:v>
                </c:pt>
                <c:pt idx="857">
                  <c:v>0.531243144461127</c:v>
                </c:pt>
                <c:pt idx="858">
                  <c:v>0.516439666398786</c:v>
                </c:pt>
                <c:pt idx="859">
                  <c:v>0.538362516904109</c:v>
                </c:pt>
                <c:pt idx="860">
                  <c:v>0.463808443243001</c:v>
                </c:pt>
                <c:pt idx="861">
                  <c:v>0.518712972432377</c:v>
                </c:pt>
                <c:pt idx="862">
                  <c:v>0.483071739551167</c:v>
                </c:pt>
                <c:pt idx="863">
                  <c:v>0.474165356114785</c:v>
                </c:pt>
                <c:pt idx="864">
                  <c:v>0.531775593245744</c:v>
                </c:pt>
                <c:pt idx="865">
                  <c:v>0.504020285703814</c:v>
                </c:pt>
                <c:pt idx="866">
                  <c:v>0.534472114889959</c:v>
                </c:pt>
                <c:pt idx="867">
                  <c:v>0.526175821553549</c:v>
                </c:pt>
                <c:pt idx="868">
                  <c:v>0.494125559455792</c:v>
                </c:pt>
                <c:pt idx="869">
                  <c:v>0.534948703148828</c:v>
                </c:pt>
                <c:pt idx="870">
                  <c:v>0.479274363402747</c:v>
                </c:pt>
                <c:pt idx="871">
                  <c:v>0.544413401735929</c:v>
                </c:pt>
                <c:pt idx="872">
                  <c:v>0.483313113639492</c:v>
                </c:pt>
                <c:pt idx="873">
                  <c:v>0.507642698613977</c:v>
                </c:pt>
                <c:pt idx="874">
                  <c:v>0.498320295890366</c:v>
                </c:pt>
                <c:pt idx="875">
                  <c:v>0.544905596320853</c:v>
                </c:pt>
                <c:pt idx="876">
                  <c:v>0.534505078409438</c:v>
                </c:pt>
                <c:pt idx="877">
                  <c:v>0.529017686724923</c:v>
                </c:pt>
                <c:pt idx="878">
                  <c:v>0.519036504825811</c:v>
                </c:pt>
                <c:pt idx="879">
                  <c:v>0.523147942346449</c:v>
                </c:pt>
                <c:pt idx="880">
                  <c:v>0.523348775386951</c:v>
                </c:pt>
                <c:pt idx="881">
                  <c:v>0.512779418524873</c:v>
                </c:pt>
                <c:pt idx="882">
                  <c:v>0.499938073321477</c:v>
                </c:pt>
                <c:pt idx="883">
                  <c:v>0.510682655682896</c:v>
                </c:pt>
                <c:pt idx="884">
                  <c:v>0.464662749202332</c:v>
                </c:pt>
                <c:pt idx="885">
                  <c:v>0.534592768108729</c:v>
                </c:pt>
                <c:pt idx="886">
                  <c:v>0.49961441304885</c:v>
                </c:pt>
                <c:pt idx="887">
                  <c:v>0.517566100273335</c:v>
                </c:pt>
                <c:pt idx="888">
                  <c:v>0.580115907438116</c:v>
                </c:pt>
                <c:pt idx="889">
                  <c:v>0.526198191518975</c:v>
                </c:pt>
                <c:pt idx="890">
                  <c:v>0.477885170290042</c:v>
                </c:pt>
                <c:pt idx="891">
                  <c:v>0.529184461398874</c:v>
                </c:pt>
                <c:pt idx="892">
                  <c:v>0.490136496459401</c:v>
                </c:pt>
                <c:pt idx="893">
                  <c:v>0.477109680086006</c:v>
                </c:pt>
                <c:pt idx="894">
                  <c:v>0.493831299102913</c:v>
                </c:pt>
                <c:pt idx="895">
                  <c:v>0.498738538825577</c:v>
                </c:pt>
                <c:pt idx="896">
                  <c:v>0.581928809395586</c:v>
                </c:pt>
                <c:pt idx="897">
                  <c:v>0.586827444463582</c:v>
                </c:pt>
                <c:pt idx="898">
                  <c:v>0.539689048276183</c:v>
                </c:pt>
                <c:pt idx="899">
                  <c:v>0.556692232426089</c:v>
                </c:pt>
                <c:pt idx="900">
                  <c:v>0.547741452190668</c:v>
                </c:pt>
                <c:pt idx="901">
                  <c:v>0.525445257319848</c:v>
                </c:pt>
                <c:pt idx="902">
                  <c:v>0.516968417600289</c:v>
                </c:pt>
                <c:pt idx="903">
                  <c:v>0.506950738393227</c:v>
                </c:pt>
                <c:pt idx="904">
                  <c:v>0.538367919035435</c:v>
                </c:pt>
                <c:pt idx="905">
                  <c:v>0.522693078744988</c:v>
                </c:pt>
                <c:pt idx="906">
                  <c:v>0.524919855421753</c:v>
                </c:pt>
                <c:pt idx="907">
                  <c:v>0.498082285223506</c:v>
                </c:pt>
                <c:pt idx="908">
                  <c:v>0.500389951756907</c:v>
                </c:pt>
                <c:pt idx="909">
                  <c:v>0.521594609619545</c:v>
                </c:pt>
                <c:pt idx="910">
                  <c:v>0.434107230581087</c:v>
                </c:pt>
                <c:pt idx="911">
                  <c:v>0.505372178460794</c:v>
                </c:pt>
                <c:pt idx="912">
                  <c:v>0.517628553398361</c:v>
                </c:pt>
                <c:pt idx="913">
                  <c:v>0.508562783444011</c:v>
                </c:pt>
                <c:pt idx="914">
                  <c:v>0.484375108604883</c:v>
                </c:pt>
                <c:pt idx="915">
                  <c:v>0.537134828255941</c:v>
                </c:pt>
                <c:pt idx="916">
                  <c:v>0.508754221423147</c:v>
                </c:pt>
                <c:pt idx="917">
                  <c:v>0.558927163599797</c:v>
                </c:pt>
                <c:pt idx="918">
                  <c:v>0.487722961110454</c:v>
                </c:pt>
                <c:pt idx="919">
                  <c:v>0.554959793388881</c:v>
                </c:pt>
                <c:pt idx="920">
                  <c:v>0.485897684497648</c:v>
                </c:pt>
                <c:pt idx="921">
                  <c:v>0.520709373409139</c:v>
                </c:pt>
                <c:pt idx="922">
                  <c:v>0.554687038296318</c:v>
                </c:pt>
                <c:pt idx="923">
                  <c:v>0.50994580062349</c:v>
                </c:pt>
                <c:pt idx="924">
                  <c:v>0.522507224231129</c:v>
                </c:pt>
                <c:pt idx="925">
                  <c:v>0.5379033007565</c:v>
                </c:pt>
                <c:pt idx="926">
                  <c:v>0.556358478700826</c:v>
                </c:pt>
                <c:pt idx="927">
                  <c:v>0.495254225864717</c:v>
                </c:pt>
                <c:pt idx="928">
                  <c:v>0.557466371779731</c:v>
                </c:pt>
                <c:pt idx="929">
                  <c:v>0.481200930874003</c:v>
                </c:pt>
                <c:pt idx="930">
                  <c:v>0.472180488955345</c:v>
                </c:pt>
                <c:pt idx="931">
                  <c:v>0.52035433925812</c:v>
                </c:pt>
                <c:pt idx="932">
                  <c:v>0.527196520506367</c:v>
                </c:pt>
                <c:pt idx="933">
                  <c:v>0.492439556411788</c:v>
                </c:pt>
                <c:pt idx="934">
                  <c:v>0.496145828081285</c:v>
                </c:pt>
                <c:pt idx="935">
                  <c:v>0.483883024211145</c:v>
                </c:pt>
                <c:pt idx="936">
                  <c:v>0.554193304049618</c:v>
                </c:pt>
                <c:pt idx="937">
                  <c:v>0.505160554604908</c:v>
                </c:pt>
                <c:pt idx="938">
                  <c:v>0.539708499247481</c:v>
                </c:pt>
                <c:pt idx="939">
                  <c:v>0.546043841956818</c:v>
                </c:pt>
                <c:pt idx="940">
                  <c:v>0.55822899940417</c:v>
                </c:pt>
                <c:pt idx="941">
                  <c:v>0.496426819527907</c:v>
                </c:pt>
                <c:pt idx="942">
                  <c:v>0.503470526616736</c:v>
                </c:pt>
                <c:pt idx="943">
                  <c:v>0.506077427004933</c:v>
                </c:pt>
                <c:pt idx="944">
                  <c:v>0.543426107290297</c:v>
                </c:pt>
                <c:pt idx="945">
                  <c:v>0.488018987462887</c:v>
                </c:pt>
                <c:pt idx="946">
                  <c:v>0.504957699192991</c:v>
                </c:pt>
                <c:pt idx="947">
                  <c:v>0.537662000622338</c:v>
                </c:pt>
                <c:pt idx="948">
                  <c:v>0.460328321030958</c:v>
                </c:pt>
                <c:pt idx="949">
                  <c:v>0.522432945338163</c:v>
                </c:pt>
                <c:pt idx="950">
                  <c:v>0.522410982546638</c:v>
                </c:pt>
                <c:pt idx="951">
                  <c:v>0.499740973292424</c:v>
                </c:pt>
                <c:pt idx="952">
                  <c:v>0.468261503553686</c:v>
                </c:pt>
                <c:pt idx="953">
                  <c:v>0.504950890325186</c:v>
                </c:pt>
                <c:pt idx="954">
                  <c:v>0.54304956889843</c:v>
                </c:pt>
                <c:pt idx="955">
                  <c:v>0.493807872413948</c:v>
                </c:pt>
                <c:pt idx="956">
                  <c:v>0.49066298106012</c:v>
                </c:pt>
                <c:pt idx="957">
                  <c:v>0.534137771993989</c:v>
                </c:pt>
                <c:pt idx="958">
                  <c:v>0.495140589001346</c:v>
                </c:pt>
                <c:pt idx="959">
                  <c:v>0.544952143060824</c:v>
                </c:pt>
                <c:pt idx="960">
                  <c:v>0.464758665623394</c:v>
                </c:pt>
                <c:pt idx="961">
                  <c:v>0.581995979394583</c:v>
                </c:pt>
                <c:pt idx="962">
                  <c:v>0.571196975298879</c:v>
                </c:pt>
                <c:pt idx="963">
                  <c:v>0.521952928118593</c:v>
                </c:pt>
                <c:pt idx="964">
                  <c:v>0.498872305855156</c:v>
                </c:pt>
                <c:pt idx="965">
                  <c:v>0.572795529638383</c:v>
                </c:pt>
                <c:pt idx="966">
                  <c:v>0.521559395567902</c:v>
                </c:pt>
                <c:pt idx="967">
                  <c:v>0.543274496598382</c:v>
                </c:pt>
                <c:pt idx="968">
                  <c:v>0.524467223987954</c:v>
                </c:pt>
                <c:pt idx="969">
                  <c:v>0.590601576523075</c:v>
                </c:pt>
                <c:pt idx="970">
                  <c:v>0.551789248160519</c:v>
                </c:pt>
                <c:pt idx="971">
                  <c:v>0.514120613206652</c:v>
                </c:pt>
                <c:pt idx="972">
                  <c:v>0.520685550691192</c:v>
                </c:pt>
                <c:pt idx="973">
                  <c:v>0.508878630268321</c:v>
                </c:pt>
                <c:pt idx="974">
                  <c:v>0.5331882573073</c:v>
                </c:pt>
                <c:pt idx="975">
                  <c:v>0.550126360181039</c:v>
                </c:pt>
                <c:pt idx="976">
                  <c:v>0.46571631524831</c:v>
                </c:pt>
                <c:pt idx="977">
                  <c:v>0.554648140763675</c:v>
                </c:pt>
                <c:pt idx="978">
                  <c:v>0.453591065467024</c:v>
                </c:pt>
                <c:pt idx="979">
                  <c:v>0.52079326506281</c:v>
                </c:pt>
                <c:pt idx="980">
                  <c:v>0.48529835732918</c:v>
                </c:pt>
                <c:pt idx="981">
                  <c:v>0.517423495573048</c:v>
                </c:pt>
                <c:pt idx="982">
                  <c:v>0.531050984494116</c:v>
                </c:pt>
                <c:pt idx="983">
                  <c:v>0.490325972306455</c:v>
                </c:pt>
                <c:pt idx="984">
                  <c:v>0.558166299906936</c:v>
                </c:pt>
                <c:pt idx="985">
                  <c:v>0.570582242753306</c:v>
                </c:pt>
                <c:pt idx="986">
                  <c:v>0.49365251723985</c:v>
                </c:pt>
                <c:pt idx="987">
                  <c:v>0.516110401552081</c:v>
                </c:pt>
                <c:pt idx="988">
                  <c:v>0.47115904464149</c:v>
                </c:pt>
                <c:pt idx="989">
                  <c:v>0.500308130942907</c:v>
                </c:pt>
                <c:pt idx="990">
                  <c:v>0.520051030920591</c:v>
                </c:pt>
                <c:pt idx="991">
                  <c:v>0.500067481287848</c:v>
                </c:pt>
                <c:pt idx="992">
                  <c:v>0.505409457290463</c:v>
                </c:pt>
                <c:pt idx="993">
                  <c:v>0.585440229097938</c:v>
                </c:pt>
                <c:pt idx="994">
                  <c:v>0.501395621458259</c:v>
                </c:pt>
                <c:pt idx="995">
                  <c:v>0.553335444612416</c:v>
                </c:pt>
                <c:pt idx="996">
                  <c:v>0.468348789230787</c:v>
                </c:pt>
                <c:pt idx="997">
                  <c:v>0.543375325107534</c:v>
                </c:pt>
                <c:pt idx="998">
                  <c:v>0.553541970601261</c:v>
                </c:pt>
                <c:pt idx="999">
                  <c:v>0.520967034953862</c:v>
                </c:pt>
                <c:pt idx="1000">
                  <c:v>0.508226859690285</c:v>
                </c:pt>
                <c:pt idx="1001">
                  <c:v>0.485909104940891</c:v>
                </c:pt>
                <c:pt idx="1002">
                  <c:v>0.531232666953673</c:v>
                </c:pt>
                <c:pt idx="1003">
                  <c:v>0.494679065608425</c:v>
                </c:pt>
                <c:pt idx="1004">
                  <c:v>0.493388874557714</c:v>
                </c:pt>
                <c:pt idx="1005">
                  <c:v>0.527649341404766</c:v>
                </c:pt>
                <c:pt idx="1006">
                  <c:v>0.543522687707982</c:v>
                </c:pt>
                <c:pt idx="1007">
                  <c:v>0.507615853453687</c:v>
                </c:pt>
                <c:pt idx="1008">
                  <c:v>0.458853498366057</c:v>
                </c:pt>
                <c:pt idx="1009">
                  <c:v>0.556162498708105</c:v>
                </c:pt>
                <c:pt idx="1010">
                  <c:v>0.513410931472928</c:v>
                </c:pt>
                <c:pt idx="1011">
                  <c:v>0.487246785278981</c:v>
                </c:pt>
                <c:pt idx="1012">
                  <c:v>0.558839765776682</c:v>
                </c:pt>
                <c:pt idx="1013">
                  <c:v>0.519951612292854</c:v>
                </c:pt>
                <c:pt idx="1014">
                  <c:v>0.558279074781542</c:v>
                </c:pt>
                <c:pt idx="1015">
                  <c:v>0.570855717828085</c:v>
                </c:pt>
                <c:pt idx="1016">
                  <c:v>0.505304934189835</c:v>
                </c:pt>
                <c:pt idx="1017">
                  <c:v>0.52960687785661</c:v>
                </c:pt>
                <c:pt idx="1018">
                  <c:v>0.552957168120976</c:v>
                </c:pt>
                <c:pt idx="1019">
                  <c:v>0.522439547950374</c:v>
                </c:pt>
                <c:pt idx="1020">
                  <c:v>0.522368221128195</c:v>
                </c:pt>
                <c:pt idx="1021">
                  <c:v>0.490358097655433</c:v>
                </c:pt>
                <c:pt idx="1022">
                  <c:v>0.500751474906648</c:v>
                </c:pt>
                <c:pt idx="1023">
                  <c:v>0.501231956324864</c:v>
                </c:pt>
                <c:pt idx="1024">
                  <c:v>0.517683021479971</c:v>
                </c:pt>
                <c:pt idx="1025">
                  <c:v>0.483066152853382</c:v>
                </c:pt>
                <c:pt idx="1026">
                  <c:v>0.46069625256503</c:v>
                </c:pt>
                <c:pt idx="1027">
                  <c:v>0.500103429615493</c:v>
                </c:pt>
                <c:pt idx="1028">
                  <c:v>0.538562444040939</c:v>
                </c:pt>
                <c:pt idx="1029">
                  <c:v>0.52477120238897</c:v>
                </c:pt>
                <c:pt idx="1030">
                  <c:v>0.543388881204707</c:v>
                </c:pt>
                <c:pt idx="1031">
                  <c:v>0.504254327761391</c:v>
                </c:pt>
                <c:pt idx="1032">
                  <c:v>0.477718718354152</c:v>
                </c:pt>
                <c:pt idx="1033">
                  <c:v>0.551467797878291</c:v>
                </c:pt>
                <c:pt idx="1034">
                  <c:v>0.533248860758803</c:v>
                </c:pt>
                <c:pt idx="1035">
                  <c:v>0.482380888529798</c:v>
                </c:pt>
                <c:pt idx="1036">
                  <c:v>0.464029356017333</c:v>
                </c:pt>
                <c:pt idx="1037">
                  <c:v>0.458334525419075</c:v>
                </c:pt>
                <c:pt idx="1038">
                  <c:v>0.533851734612119</c:v>
                </c:pt>
                <c:pt idx="1039">
                  <c:v>0.511064766538931</c:v>
                </c:pt>
                <c:pt idx="1040">
                  <c:v>0.530558954176924</c:v>
                </c:pt>
                <c:pt idx="1041">
                  <c:v>0.545821145839862</c:v>
                </c:pt>
                <c:pt idx="1042">
                  <c:v>0.542808129978811</c:v>
                </c:pt>
                <c:pt idx="1043">
                  <c:v>0.563116446278367</c:v>
                </c:pt>
                <c:pt idx="1044">
                  <c:v>0.532860685129743</c:v>
                </c:pt>
                <c:pt idx="1045">
                  <c:v>0.540469251995136</c:v>
                </c:pt>
                <c:pt idx="1046">
                  <c:v>0.506821808958596</c:v>
                </c:pt>
                <c:pt idx="1047">
                  <c:v>0.539228913811755</c:v>
                </c:pt>
                <c:pt idx="1048">
                  <c:v>0.552731248965711</c:v>
                </c:pt>
                <c:pt idx="1049">
                  <c:v>0.532459077715749</c:v>
                </c:pt>
                <c:pt idx="1050">
                  <c:v>0.511592362487189</c:v>
                </c:pt>
                <c:pt idx="1051">
                  <c:v>0.524855862233829</c:v>
                </c:pt>
                <c:pt idx="1052">
                  <c:v>0.489447939006043</c:v>
                </c:pt>
                <c:pt idx="1053">
                  <c:v>0.494551714685267</c:v>
                </c:pt>
                <c:pt idx="1054">
                  <c:v>0.526313416076356</c:v>
                </c:pt>
                <c:pt idx="1055">
                  <c:v>0.5731749955189</c:v>
                </c:pt>
                <c:pt idx="1056">
                  <c:v>0.50987860470657</c:v>
                </c:pt>
                <c:pt idx="1057">
                  <c:v>0.525120234167849</c:v>
                </c:pt>
                <c:pt idx="1058">
                  <c:v>0.50072314462426</c:v>
                </c:pt>
                <c:pt idx="1059">
                  <c:v>0.506627134696364</c:v>
                </c:pt>
                <c:pt idx="1060">
                  <c:v>0.498168102731503</c:v>
                </c:pt>
                <c:pt idx="1061">
                  <c:v>0.510626490937318</c:v>
                </c:pt>
                <c:pt idx="1062">
                  <c:v>0.510713815801401</c:v>
                </c:pt>
                <c:pt idx="1063">
                  <c:v>0.502557738342379</c:v>
                </c:pt>
                <c:pt idx="1064">
                  <c:v>0.513224198869615</c:v>
                </c:pt>
                <c:pt idx="1065">
                  <c:v>0.491760654002561</c:v>
                </c:pt>
                <c:pt idx="1066">
                  <c:v>0.506866229294862</c:v>
                </c:pt>
                <c:pt idx="1067">
                  <c:v>0.522850874386967</c:v>
                </c:pt>
                <c:pt idx="1068">
                  <c:v>0.505357956480746</c:v>
                </c:pt>
                <c:pt idx="1069">
                  <c:v>0.543141883941156</c:v>
                </c:pt>
                <c:pt idx="1070">
                  <c:v>0.521680666161267</c:v>
                </c:pt>
                <c:pt idx="1071">
                  <c:v>0.521502723241917</c:v>
                </c:pt>
                <c:pt idx="1072">
                  <c:v>0.483490258295915</c:v>
                </c:pt>
                <c:pt idx="1073">
                  <c:v>0.590532410053333</c:v>
                </c:pt>
                <c:pt idx="1074">
                  <c:v>0.532010168335153</c:v>
                </c:pt>
                <c:pt idx="1075">
                  <c:v>0.480544643485621</c:v>
                </c:pt>
                <c:pt idx="1076">
                  <c:v>0.493311338114785</c:v>
                </c:pt>
                <c:pt idx="1077">
                  <c:v>0.537433854904473</c:v>
                </c:pt>
                <c:pt idx="1078">
                  <c:v>0.493931523179113</c:v>
                </c:pt>
                <c:pt idx="1079">
                  <c:v>0.557389581862</c:v>
                </c:pt>
                <c:pt idx="1080">
                  <c:v>0.492950222133612</c:v>
                </c:pt>
                <c:pt idx="1081">
                  <c:v>0.53284266997097</c:v>
                </c:pt>
                <c:pt idx="1082">
                  <c:v>0.495814880269484</c:v>
                </c:pt>
                <c:pt idx="1083">
                  <c:v>0.500968089177762</c:v>
                </c:pt>
                <c:pt idx="1084">
                  <c:v>0.434049349138744</c:v>
                </c:pt>
                <c:pt idx="1085">
                  <c:v>0.526392786579476</c:v>
                </c:pt>
                <c:pt idx="1086">
                  <c:v>0.518172750417969</c:v>
                </c:pt>
                <c:pt idx="1087">
                  <c:v>0.561776481214269</c:v>
                </c:pt>
                <c:pt idx="1088">
                  <c:v>0.492952743642452</c:v>
                </c:pt>
                <c:pt idx="1089">
                  <c:v>0.484141757287278</c:v>
                </c:pt>
                <c:pt idx="1090">
                  <c:v>0.548709436248194</c:v>
                </c:pt>
                <c:pt idx="1091">
                  <c:v>0.522762552549305</c:v>
                </c:pt>
                <c:pt idx="1092">
                  <c:v>0.490870649071718</c:v>
                </c:pt>
                <c:pt idx="1093">
                  <c:v>0.551233652782557</c:v>
                </c:pt>
                <c:pt idx="1094">
                  <c:v>0.505837387701859</c:v>
                </c:pt>
                <c:pt idx="1095">
                  <c:v>0.492917564186131</c:v>
                </c:pt>
                <c:pt idx="1096">
                  <c:v>0.510519278108257</c:v>
                </c:pt>
                <c:pt idx="1097">
                  <c:v>0.556829115962723</c:v>
                </c:pt>
                <c:pt idx="1098">
                  <c:v>0.510302851407755</c:v>
                </c:pt>
                <c:pt idx="1099">
                  <c:v>0.488823110474354</c:v>
                </c:pt>
                <c:pt idx="1100">
                  <c:v>0.52301497126451</c:v>
                </c:pt>
                <c:pt idx="1101">
                  <c:v>0.512256241367854</c:v>
                </c:pt>
                <c:pt idx="1102">
                  <c:v>0.513175865311259</c:v>
                </c:pt>
                <c:pt idx="1103">
                  <c:v>0.463514340184108</c:v>
                </c:pt>
                <c:pt idx="1104">
                  <c:v>0.518191657080622</c:v>
                </c:pt>
                <c:pt idx="1105">
                  <c:v>0.504562605320446</c:v>
                </c:pt>
                <c:pt idx="1106">
                  <c:v>0.501806607363079</c:v>
                </c:pt>
                <c:pt idx="1107">
                  <c:v>0.459902201065764</c:v>
                </c:pt>
                <c:pt idx="1108">
                  <c:v>0.50163530008684</c:v>
                </c:pt>
                <c:pt idx="1109">
                  <c:v>0.521928650032485</c:v>
                </c:pt>
                <c:pt idx="1110">
                  <c:v>0.540850047718603</c:v>
                </c:pt>
                <c:pt idx="1111">
                  <c:v>0.525961700078075</c:v>
                </c:pt>
                <c:pt idx="1112">
                  <c:v>0.479472712391608</c:v>
                </c:pt>
                <c:pt idx="1113">
                  <c:v>0.53661488640488</c:v>
                </c:pt>
                <c:pt idx="1114">
                  <c:v>0.510935102810927</c:v>
                </c:pt>
                <c:pt idx="1115">
                  <c:v>0.492347490646767</c:v>
                </c:pt>
                <c:pt idx="1116">
                  <c:v>0.507689021793904</c:v>
                </c:pt>
                <c:pt idx="1117">
                  <c:v>0.484352646675689</c:v>
                </c:pt>
                <c:pt idx="1118">
                  <c:v>0.483633641604791</c:v>
                </c:pt>
                <c:pt idx="1119">
                  <c:v>0.545443731353697</c:v>
                </c:pt>
                <c:pt idx="1120">
                  <c:v>0.569628949630338</c:v>
                </c:pt>
                <c:pt idx="1121">
                  <c:v>0.521116967854051</c:v>
                </c:pt>
                <c:pt idx="1122">
                  <c:v>0.465774307412024</c:v>
                </c:pt>
                <c:pt idx="1123">
                  <c:v>0.498792489292721</c:v>
                </c:pt>
                <c:pt idx="1124">
                  <c:v>0.528817186210559</c:v>
                </c:pt>
                <c:pt idx="1125">
                  <c:v>0.535531921889523</c:v>
                </c:pt>
                <c:pt idx="1126">
                  <c:v>0.527761989160329</c:v>
                </c:pt>
                <c:pt idx="1127">
                  <c:v>0.519539153266615</c:v>
                </c:pt>
                <c:pt idx="1128">
                  <c:v>0.533148693985972</c:v>
                </c:pt>
                <c:pt idx="1129">
                  <c:v>0.557625435473053</c:v>
                </c:pt>
                <c:pt idx="1130">
                  <c:v>0.545493912883167</c:v>
                </c:pt>
                <c:pt idx="1131">
                  <c:v>0.497459158227503</c:v>
                </c:pt>
                <c:pt idx="1132">
                  <c:v>0.507016053793435</c:v>
                </c:pt>
                <c:pt idx="1133">
                  <c:v>0.471006829976243</c:v>
                </c:pt>
                <c:pt idx="1134">
                  <c:v>0.496045032395533</c:v>
                </c:pt>
                <c:pt idx="1135">
                  <c:v>0.521992552602975</c:v>
                </c:pt>
                <c:pt idx="1136">
                  <c:v>0.467288443647531</c:v>
                </c:pt>
                <c:pt idx="1137">
                  <c:v>0.56514877424469</c:v>
                </c:pt>
                <c:pt idx="1138">
                  <c:v>0.488625513692816</c:v>
                </c:pt>
                <c:pt idx="1139">
                  <c:v>0.548994729604537</c:v>
                </c:pt>
                <c:pt idx="1140">
                  <c:v>0.510850144616666</c:v>
                </c:pt>
                <c:pt idx="1141">
                  <c:v>0.545463941685738</c:v>
                </c:pt>
                <c:pt idx="1142">
                  <c:v>0.515853908906066</c:v>
                </c:pt>
                <c:pt idx="1143">
                  <c:v>0.506790765307085</c:v>
                </c:pt>
                <c:pt idx="1144">
                  <c:v>0.45797338196506</c:v>
                </c:pt>
                <c:pt idx="1145">
                  <c:v>0.491787298619175</c:v>
                </c:pt>
                <c:pt idx="1146">
                  <c:v>0.541731047621527</c:v>
                </c:pt>
                <c:pt idx="1147">
                  <c:v>0.468563975855377</c:v>
                </c:pt>
                <c:pt idx="1148">
                  <c:v>0.560277502348226</c:v>
                </c:pt>
                <c:pt idx="1149">
                  <c:v>0.517531241639262</c:v>
                </c:pt>
                <c:pt idx="1150">
                  <c:v>0.53984301767599</c:v>
                </c:pt>
                <c:pt idx="1151">
                  <c:v>0.522848360791662</c:v>
                </c:pt>
                <c:pt idx="1152">
                  <c:v>0.556132656432753</c:v>
                </c:pt>
                <c:pt idx="1153">
                  <c:v>0.508429883284704</c:v>
                </c:pt>
                <c:pt idx="1154">
                  <c:v>0.49760371615343</c:v>
                </c:pt>
                <c:pt idx="1155">
                  <c:v>0.542310503285276</c:v>
                </c:pt>
                <c:pt idx="1156">
                  <c:v>0.562634619562964</c:v>
                </c:pt>
                <c:pt idx="1157">
                  <c:v>0.469459353200208</c:v>
                </c:pt>
                <c:pt idx="1158">
                  <c:v>0.510500608595405</c:v>
                </c:pt>
                <c:pt idx="1159">
                  <c:v>0.523189075637486</c:v>
                </c:pt>
                <c:pt idx="1160">
                  <c:v>0.47799001434036</c:v>
                </c:pt>
                <c:pt idx="1161">
                  <c:v>0.477395388456837</c:v>
                </c:pt>
                <c:pt idx="1162">
                  <c:v>0.54660148268423</c:v>
                </c:pt>
                <c:pt idx="1163">
                  <c:v>0.489924128500467</c:v>
                </c:pt>
                <c:pt idx="1164">
                  <c:v>0.495958208274613</c:v>
                </c:pt>
                <c:pt idx="1165">
                  <c:v>0.496717572673456</c:v>
                </c:pt>
                <c:pt idx="1166">
                  <c:v>0.539571926743964</c:v>
                </c:pt>
                <c:pt idx="1167">
                  <c:v>0.541510580205904</c:v>
                </c:pt>
                <c:pt idx="1168">
                  <c:v>0.545476655860394</c:v>
                </c:pt>
                <c:pt idx="1169">
                  <c:v>0.566451254191042</c:v>
                </c:pt>
                <c:pt idx="1170">
                  <c:v>0.525092857325651</c:v>
                </c:pt>
                <c:pt idx="1171">
                  <c:v>0.515746602525336</c:v>
                </c:pt>
                <c:pt idx="1172">
                  <c:v>0.529038594476883</c:v>
                </c:pt>
                <c:pt idx="1173">
                  <c:v>0.526408004643826</c:v>
                </c:pt>
                <c:pt idx="1174">
                  <c:v>0.500121782526629</c:v>
                </c:pt>
                <c:pt idx="1175">
                  <c:v>0.455905449231407</c:v>
                </c:pt>
                <c:pt idx="1176">
                  <c:v>0.511852246825309</c:v>
                </c:pt>
                <c:pt idx="1177">
                  <c:v>0.550137612691967</c:v>
                </c:pt>
                <c:pt idx="1178">
                  <c:v>0.486319980327019</c:v>
                </c:pt>
                <c:pt idx="1179">
                  <c:v>0.522851405721231</c:v>
                </c:pt>
                <c:pt idx="1180">
                  <c:v>0.484633674017121</c:v>
                </c:pt>
                <c:pt idx="1181">
                  <c:v>0.515610069123648</c:v>
                </c:pt>
                <c:pt idx="1182">
                  <c:v>0.493605741991149</c:v>
                </c:pt>
                <c:pt idx="1183">
                  <c:v>0.529889309461179</c:v>
                </c:pt>
                <c:pt idx="1184">
                  <c:v>0.507484994065533</c:v>
                </c:pt>
                <c:pt idx="1185">
                  <c:v>0.538298141121868</c:v>
                </c:pt>
                <c:pt idx="1186">
                  <c:v>0.513782296572849</c:v>
                </c:pt>
                <c:pt idx="1187">
                  <c:v>0.52286311064126</c:v>
                </c:pt>
                <c:pt idx="1188">
                  <c:v>0.508904395200895</c:v>
                </c:pt>
                <c:pt idx="1189">
                  <c:v>0.551947255519864</c:v>
                </c:pt>
                <c:pt idx="1190">
                  <c:v>0.525882185809055</c:v>
                </c:pt>
                <c:pt idx="1191">
                  <c:v>0.508909810442383</c:v>
                </c:pt>
                <c:pt idx="1192">
                  <c:v>0.513115976673394</c:v>
                </c:pt>
                <c:pt idx="1193">
                  <c:v>0.570953743489028</c:v>
                </c:pt>
                <c:pt idx="1194">
                  <c:v>0.50051355693016</c:v>
                </c:pt>
                <c:pt idx="1195">
                  <c:v>0.5083487835869</c:v>
                </c:pt>
                <c:pt idx="1196">
                  <c:v>0.535569383854468</c:v>
                </c:pt>
                <c:pt idx="1197">
                  <c:v>0.539639675428268</c:v>
                </c:pt>
                <c:pt idx="1198">
                  <c:v>0.529026038093238</c:v>
                </c:pt>
                <c:pt idx="1199">
                  <c:v>0.473077645867452</c:v>
                </c:pt>
                <c:pt idx="1200">
                  <c:v>0.5344895670625</c:v>
                </c:pt>
                <c:pt idx="1201">
                  <c:v>0.529464519336851</c:v>
                </c:pt>
                <c:pt idx="1202">
                  <c:v>0.503978370990844</c:v>
                </c:pt>
                <c:pt idx="1203">
                  <c:v>0.50767359096785</c:v>
                </c:pt>
                <c:pt idx="1204">
                  <c:v>0.526388293610363</c:v>
                </c:pt>
                <c:pt idx="1205">
                  <c:v>0.472835875132817</c:v>
                </c:pt>
                <c:pt idx="1206">
                  <c:v>0.473814515955464</c:v>
                </c:pt>
                <c:pt idx="1207">
                  <c:v>0.563542793921602</c:v>
                </c:pt>
                <c:pt idx="1208">
                  <c:v>0.551367042899121</c:v>
                </c:pt>
                <c:pt idx="1209">
                  <c:v>0.513934397865</c:v>
                </c:pt>
                <c:pt idx="1210">
                  <c:v>0.508924432377488</c:v>
                </c:pt>
                <c:pt idx="1211">
                  <c:v>0.527889959824976</c:v>
                </c:pt>
                <c:pt idx="1212">
                  <c:v>0.473156839947471</c:v>
                </c:pt>
                <c:pt idx="1213">
                  <c:v>0.524985896913979</c:v>
                </c:pt>
                <c:pt idx="1214">
                  <c:v>0.530230242298034</c:v>
                </c:pt>
                <c:pt idx="1215">
                  <c:v>0.506112242259457</c:v>
                </c:pt>
                <c:pt idx="1216">
                  <c:v>0.542896901661212</c:v>
                </c:pt>
                <c:pt idx="1217">
                  <c:v>0.524492521850382</c:v>
                </c:pt>
                <c:pt idx="1218">
                  <c:v>0.52407878404021</c:v>
                </c:pt>
                <c:pt idx="1219">
                  <c:v>0.51594202393116</c:v>
                </c:pt>
                <c:pt idx="1220">
                  <c:v>0.475561652861447</c:v>
                </c:pt>
                <c:pt idx="1221">
                  <c:v>0.516613174130638</c:v>
                </c:pt>
                <c:pt idx="1222">
                  <c:v>0.530440186009891</c:v>
                </c:pt>
                <c:pt idx="1223">
                  <c:v>0.562215376307345</c:v>
                </c:pt>
                <c:pt idx="1224">
                  <c:v>0.521275741163519</c:v>
                </c:pt>
                <c:pt idx="1225">
                  <c:v>0.520764145423628</c:v>
                </c:pt>
                <c:pt idx="1226">
                  <c:v>0.510717353219757</c:v>
                </c:pt>
                <c:pt idx="1227">
                  <c:v>0.533599283936991</c:v>
                </c:pt>
                <c:pt idx="1228">
                  <c:v>0.553276376654954</c:v>
                </c:pt>
                <c:pt idx="1229">
                  <c:v>0.530237886816968</c:v>
                </c:pt>
                <c:pt idx="1230">
                  <c:v>0.456298692478591</c:v>
                </c:pt>
                <c:pt idx="1231">
                  <c:v>0.516375385489134</c:v>
                </c:pt>
                <c:pt idx="1232">
                  <c:v>0.567626538608444</c:v>
                </c:pt>
                <c:pt idx="1233">
                  <c:v>0.502606246979979</c:v>
                </c:pt>
                <c:pt idx="1234">
                  <c:v>0.559037033230994</c:v>
                </c:pt>
                <c:pt idx="1235">
                  <c:v>0.546091189302947</c:v>
                </c:pt>
                <c:pt idx="1236">
                  <c:v>0.520732544598509</c:v>
                </c:pt>
                <c:pt idx="1237">
                  <c:v>0.503042759767135</c:v>
                </c:pt>
                <c:pt idx="1238">
                  <c:v>0.443862531942534</c:v>
                </c:pt>
                <c:pt idx="1239">
                  <c:v>0.521769696494807</c:v>
                </c:pt>
                <c:pt idx="1240">
                  <c:v>0.550342510076019</c:v>
                </c:pt>
                <c:pt idx="1241">
                  <c:v>0.541267187811109</c:v>
                </c:pt>
                <c:pt idx="1242">
                  <c:v>0.561476560030734</c:v>
                </c:pt>
                <c:pt idx="1243">
                  <c:v>0.461044021324586</c:v>
                </c:pt>
                <c:pt idx="1244">
                  <c:v>0.500165308848987</c:v>
                </c:pt>
                <c:pt idx="1245">
                  <c:v>0.485331062994755</c:v>
                </c:pt>
                <c:pt idx="1246">
                  <c:v>0.517252173848646</c:v>
                </c:pt>
                <c:pt idx="1247">
                  <c:v>0.506945955111369</c:v>
                </c:pt>
                <c:pt idx="1248">
                  <c:v>0.544705306710129</c:v>
                </c:pt>
                <c:pt idx="1249">
                  <c:v>0.518985833173769</c:v>
                </c:pt>
                <c:pt idx="1250">
                  <c:v>0.51567379561496</c:v>
                </c:pt>
                <c:pt idx="1251">
                  <c:v>0.504200551115854</c:v>
                </c:pt>
                <c:pt idx="1252">
                  <c:v>0.564355167983187</c:v>
                </c:pt>
                <c:pt idx="1253">
                  <c:v>0.527644878892513</c:v>
                </c:pt>
                <c:pt idx="1254">
                  <c:v>0.547393618434182</c:v>
                </c:pt>
                <c:pt idx="1255">
                  <c:v>0.500814570966336</c:v>
                </c:pt>
                <c:pt idx="1256">
                  <c:v>0.524698547087786</c:v>
                </c:pt>
                <c:pt idx="1257">
                  <c:v>0.508429820063571</c:v>
                </c:pt>
                <c:pt idx="1258">
                  <c:v>0.497942679976421</c:v>
                </c:pt>
                <c:pt idx="1259">
                  <c:v>0.503308067883352</c:v>
                </c:pt>
                <c:pt idx="1260">
                  <c:v>0.566291749930412</c:v>
                </c:pt>
                <c:pt idx="1261">
                  <c:v>0.502205783099768</c:v>
                </c:pt>
                <c:pt idx="1262">
                  <c:v>0.457028838610928</c:v>
                </c:pt>
                <c:pt idx="1263">
                  <c:v>0.546481693107548</c:v>
                </c:pt>
                <c:pt idx="1264">
                  <c:v>0.542902264405258</c:v>
                </c:pt>
                <c:pt idx="1265">
                  <c:v>0.478342220121386</c:v>
                </c:pt>
                <c:pt idx="1266">
                  <c:v>0.493624158097512</c:v>
                </c:pt>
                <c:pt idx="1267">
                  <c:v>0.497908395807812</c:v>
                </c:pt>
                <c:pt idx="1268">
                  <c:v>0.490763501670243</c:v>
                </c:pt>
                <c:pt idx="1269">
                  <c:v>0.456300096889679</c:v>
                </c:pt>
                <c:pt idx="1270">
                  <c:v>0.541725158195724</c:v>
                </c:pt>
                <c:pt idx="1271">
                  <c:v>0.485461391792784</c:v>
                </c:pt>
                <c:pt idx="1272">
                  <c:v>0.554089946899818</c:v>
                </c:pt>
                <c:pt idx="1273">
                  <c:v>0.511802931046029</c:v>
                </c:pt>
                <c:pt idx="1274">
                  <c:v>0.49659257895883</c:v>
                </c:pt>
                <c:pt idx="1275">
                  <c:v>0.571014101225833</c:v>
                </c:pt>
                <c:pt idx="1276">
                  <c:v>0.559034896257346</c:v>
                </c:pt>
                <c:pt idx="1277">
                  <c:v>0.560415935948646</c:v>
                </c:pt>
                <c:pt idx="1278">
                  <c:v>0.498773026085983</c:v>
                </c:pt>
                <c:pt idx="1279">
                  <c:v>0.521558347778149</c:v>
                </c:pt>
                <c:pt idx="1280">
                  <c:v>0.551066333884532</c:v>
                </c:pt>
                <c:pt idx="1281">
                  <c:v>0.523917624870054</c:v>
                </c:pt>
                <c:pt idx="1282">
                  <c:v>0.542098619155799</c:v>
                </c:pt>
                <c:pt idx="1283">
                  <c:v>0.518197187200312</c:v>
                </c:pt>
                <c:pt idx="1284">
                  <c:v>0.53918900334183</c:v>
                </c:pt>
                <c:pt idx="1285">
                  <c:v>0.512496627950277</c:v>
                </c:pt>
                <c:pt idx="1286">
                  <c:v>0.510711664839901</c:v>
                </c:pt>
                <c:pt idx="1287">
                  <c:v>0.485062748728496</c:v>
                </c:pt>
                <c:pt idx="1288">
                  <c:v>0.567970635487006</c:v>
                </c:pt>
                <c:pt idx="1289">
                  <c:v>0.482258664464161</c:v>
                </c:pt>
                <c:pt idx="1290">
                  <c:v>0.506001602582957</c:v>
                </c:pt>
                <c:pt idx="1291">
                  <c:v>0.523710994968153</c:v>
                </c:pt>
                <c:pt idx="1292">
                  <c:v>0.549090509660782</c:v>
                </c:pt>
                <c:pt idx="1293">
                  <c:v>0.536447451417024</c:v>
                </c:pt>
                <c:pt idx="1294">
                  <c:v>0.547172765916793</c:v>
                </c:pt>
                <c:pt idx="1295">
                  <c:v>0.50531468662847</c:v>
                </c:pt>
                <c:pt idx="1296">
                  <c:v>0.554006964693173</c:v>
                </c:pt>
                <c:pt idx="1297">
                  <c:v>0.522665082868783</c:v>
                </c:pt>
                <c:pt idx="1298">
                  <c:v>0.467586026821986</c:v>
                </c:pt>
                <c:pt idx="1299">
                  <c:v>0.517474423939573</c:v>
                </c:pt>
                <c:pt idx="1300">
                  <c:v>0.50340463339323</c:v>
                </c:pt>
                <c:pt idx="1301">
                  <c:v>0.54668199158026</c:v>
                </c:pt>
                <c:pt idx="1302">
                  <c:v>0.560570043806882</c:v>
                </c:pt>
                <c:pt idx="1303">
                  <c:v>0.458224363948293</c:v>
                </c:pt>
                <c:pt idx="1304">
                  <c:v>0.46145540256064</c:v>
                </c:pt>
                <c:pt idx="1305">
                  <c:v>0.52920614825524</c:v>
                </c:pt>
                <c:pt idx="1306">
                  <c:v>0.481330536891944</c:v>
                </c:pt>
                <c:pt idx="1307">
                  <c:v>0.526676488195442</c:v>
                </c:pt>
                <c:pt idx="1308">
                  <c:v>0.5137500620571</c:v>
                </c:pt>
                <c:pt idx="1309">
                  <c:v>0.439424077356759</c:v>
                </c:pt>
                <c:pt idx="1310">
                  <c:v>0.574245303250224</c:v>
                </c:pt>
                <c:pt idx="1311">
                  <c:v>0.535557119401085</c:v>
                </c:pt>
                <c:pt idx="1312">
                  <c:v>0.5240434117942</c:v>
                </c:pt>
                <c:pt idx="1313">
                  <c:v>0.483131804326952</c:v>
                </c:pt>
                <c:pt idx="1314">
                  <c:v>0.540297014149372</c:v>
                </c:pt>
                <c:pt idx="1315">
                  <c:v>0.503070493850678</c:v>
                </c:pt>
                <c:pt idx="1316">
                  <c:v>0.505220010759168</c:v>
                </c:pt>
                <c:pt idx="1317">
                  <c:v>0.500938882623674</c:v>
                </c:pt>
                <c:pt idx="1318">
                  <c:v>0.51922010072286</c:v>
                </c:pt>
                <c:pt idx="1319">
                  <c:v>0.526345439131356</c:v>
                </c:pt>
                <c:pt idx="1320">
                  <c:v>0.533963650246983</c:v>
                </c:pt>
                <c:pt idx="1321">
                  <c:v>0.489642368919762</c:v>
                </c:pt>
                <c:pt idx="1322">
                  <c:v>0.479325153425548</c:v>
                </c:pt>
                <c:pt idx="1323">
                  <c:v>0.481929164308227</c:v>
                </c:pt>
                <c:pt idx="1324">
                  <c:v>0.45736725165001</c:v>
                </c:pt>
                <c:pt idx="1325">
                  <c:v>0.510645501807</c:v>
                </c:pt>
                <c:pt idx="1326">
                  <c:v>0.56116328857341</c:v>
                </c:pt>
                <c:pt idx="1327">
                  <c:v>0.544073398825357</c:v>
                </c:pt>
                <c:pt idx="1328">
                  <c:v>0.476329069845104</c:v>
                </c:pt>
                <c:pt idx="1329">
                  <c:v>0.529122039462103</c:v>
                </c:pt>
                <c:pt idx="1330">
                  <c:v>0.495301477175317</c:v>
                </c:pt>
                <c:pt idx="1331">
                  <c:v>0.560249450440142</c:v>
                </c:pt>
                <c:pt idx="1332">
                  <c:v>0.523130041810352</c:v>
                </c:pt>
                <c:pt idx="1333">
                  <c:v>0.549011068124219</c:v>
                </c:pt>
                <c:pt idx="1334">
                  <c:v>0.495827793642452</c:v>
                </c:pt>
                <c:pt idx="1335">
                  <c:v>0.485938059194711</c:v>
                </c:pt>
                <c:pt idx="1336">
                  <c:v>0.516007479914453</c:v>
                </c:pt>
                <c:pt idx="1337">
                  <c:v>0.451572113833352</c:v>
                </c:pt>
                <c:pt idx="1338">
                  <c:v>0.50503498049368</c:v>
                </c:pt>
                <c:pt idx="1339">
                  <c:v>0.496316447873596</c:v>
                </c:pt>
                <c:pt idx="1340">
                  <c:v>0.56312204204961</c:v>
                </c:pt>
                <c:pt idx="1341">
                  <c:v>0.524671629682891</c:v>
                </c:pt>
                <c:pt idx="1342">
                  <c:v>0.526749055861344</c:v>
                </c:pt>
                <c:pt idx="1343">
                  <c:v>0.486143939449415</c:v>
                </c:pt>
                <c:pt idx="1344">
                  <c:v>0.559850669308237</c:v>
                </c:pt>
                <c:pt idx="1345">
                  <c:v>0.584818183864101</c:v>
                </c:pt>
                <c:pt idx="1346">
                  <c:v>0.505200309470443</c:v>
                </c:pt>
                <c:pt idx="1347">
                  <c:v>0.442127949101236</c:v>
                </c:pt>
                <c:pt idx="1348">
                  <c:v>0.563408694701132</c:v>
                </c:pt>
                <c:pt idx="1349">
                  <c:v>0.533069589724388</c:v>
                </c:pt>
                <c:pt idx="1350">
                  <c:v>0.513071395668051</c:v>
                </c:pt>
                <c:pt idx="1351">
                  <c:v>0.486699736213728</c:v>
                </c:pt>
                <c:pt idx="1352">
                  <c:v>0.46765155256728</c:v>
                </c:pt>
                <c:pt idx="1353">
                  <c:v>0.526108408089649</c:v>
                </c:pt>
                <c:pt idx="1354">
                  <c:v>0.490601913721752</c:v>
                </c:pt>
                <c:pt idx="1355">
                  <c:v>0.586350389178307</c:v>
                </c:pt>
                <c:pt idx="1356">
                  <c:v>0.517334267921959</c:v>
                </c:pt>
                <c:pt idx="1357">
                  <c:v>0.569680897559738</c:v>
                </c:pt>
                <c:pt idx="1358">
                  <c:v>0.542036473440445</c:v>
                </c:pt>
                <c:pt idx="1359">
                  <c:v>0.532182321736243</c:v>
                </c:pt>
                <c:pt idx="1360">
                  <c:v>0.560033299868684</c:v>
                </c:pt>
                <c:pt idx="1361">
                  <c:v>0.491126544005905</c:v>
                </c:pt>
                <c:pt idx="1362">
                  <c:v>0.477674354570073</c:v>
                </c:pt>
                <c:pt idx="1363">
                  <c:v>0.529842675665274</c:v>
                </c:pt>
                <c:pt idx="1364">
                  <c:v>0.511400569620205</c:v>
                </c:pt>
                <c:pt idx="1365">
                  <c:v>0.480119962554301</c:v>
                </c:pt>
                <c:pt idx="1366">
                  <c:v>0.537931291545605</c:v>
                </c:pt>
                <c:pt idx="1367">
                  <c:v>0.559889625144437</c:v>
                </c:pt>
                <c:pt idx="1368">
                  <c:v>0.543347081807639</c:v>
                </c:pt>
                <c:pt idx="1369">
                  <c:v>0.526181895845793</c:v>
                </c:pt>
                <c:pt idx="1370">
                  <c:v>0.475188739680139</c:v>
                </c:pt>
                <c:pt idx="1371">
                  <c:v>0.543205379280827</c:v>
                </c:pt>
                <c:pt idx="1372">
                  <c:v>0.474563251189087</c:v>
                </c:pt>
                <c:pt idx="1373">
                  <c:v>0.479242486877234</c:v>
                </c:pt>
                <c:pt idx="1374">
                  <c:v>0.497273113384513</c:v>
                </c:pt>
                <c:pt idx="1375">
                  <c:v>0.4760099548995</c:v>
                </c:pt>
                <c:pt idx="1376">
                  <c:v>0.483863294644597</c:v>
                </c:pt>
                <c:pt idx="1377">
                  <c:v>0.511923324300238</c:v>
                </c:pt>
                <c:pt idx="1378">
                  <c:v>0.54416176630946</c:v>
                </c:pt>
                <c:pt idx="1379">
                  <c:v>0.512039163205317</c:v>
                </c:pt>
                <c:pt idx="1380">
                  <c:v>0.516973522240023</c:v>
                </c:pt>
                <c:pt idx="1381">
                  <c:v>0.514470921774853</c:v>
                </c:pt>
                <c:pt idx="1382">
                  <c:v>0.468948361746454</c:v>
                </c:pt>
                <c:pt idx="1383">
                  <c:v>0.493819002727407</c:v>
                </c:pt>
                <c:pt idx="1384">
                  <c:v>0.454600852800758</c:v>
                </c:pt>
                <c:pt idx="1385">
                  <c:v>0.498096083038219</c:v>
                </c:pt>
                <c:pt idx="1386">
                  <c:v>0.520007533709868</c:v>
                </c:pt>
                <c:pt idx="1387">
                  <c:v>0.477586132902865</c:v>
                </c:pt>
                <c:pt idx="1388">
                  <c:v>0.479503914431155</c:v>
                </c:pt>
                <c:pt idx="1389">
                  <c:v>0.56223467249785</c:v>
                </c:pt>
                <c:pt idx="1390">
                  <c:v>0.487076851408964</c:v>
                </c:pt>
                <c:pt idx="1391">
                  <c:v>0.513345084416178</c:v>
                </c:pt>
                <c:pt idx="1392">
                  <c:v>0.472739430991526</c:v>
                </c:pt>
                <c:pt idx="1393">
                  <c:v>0.478216326987257</c:v>
                </c:pt>
                <c:pt idx="1394">
                  <c:v>0.527576449347173</c:v>
                </c:pt>
                <c:pt idx="1395">
                  <c:v>0.586089175293748</c:v>
                </c:pt>
                <c:pt idx="1396">
                  <c:v>0.529583838134305</c:v>
                </c:pt>
                <c:pt idx="1397">
                  <c:v>0.556351808659291</c:v>
                </c:pt>
                <c:pt idx="1398">
                  <c:v>0.503460154015984</c:v>
                </c:pt>
                <c:pt idx="1399">
                  <c:v>0.590769061764168</c:v>
                </c:pt>
                <c:pt idx="1400">
                  <c:v>0.495778285922564</c:v>
                </c:pt>
                <c:pt idx="1401">
                  <c:v>0.506075880322208</c:v>
                </c:pt>
                <c:pt idx="1402">
                  <c:v>0.525291872103928</c:v>
                </c:pt>
                <c:pt idx="1403">
                  <c:v>0.491204700165835</c:v>
                </c:pt>
                <c:pt idx="1404">
                  <c:v>0.520487424814831</c:v>
                </c:pt>
                <c:pt idx="1405">
                  <c:v>0.529913961367315</c:v>
                </c:pt>
                <c:pt idx="1406">
                  <c:v>0.535983999230271</c:v>
                </c:pt>
                <c:pt idx="1407">
                  <c:v>0.484863042233671</c:v>
                </c:pt>
                <c:pt idx="1408">
                  <c:v>0.494447027012395</c:v>
                </c:pt>
                <c:pt idx="1409">
                  <c:v>0.562390670178682</c:v>
                </c:pt>
                <c:pt idx="1410">
                  <c:v>0.4381039569364</c:v>
                </c:pt>
                <c:pt idx="1411">
                  <c:v>0.510670599554687</c:v>
                </c:pt>
                <c:pt idx="1412">
                  <c:v>0.438333458093247</c:v>
                </c:pt>
                <c:pt idx="1413">
                  <c:v>0.516427831250174</c:v>
                </c:pt>
                <c:pt idx="1414">
                  <c:v>0.53659806105306</c:v>
                </c:pt>
                <c:pt idx="1415">
                  <c:v>0.547011000029744</c:v>
                </c:pt>
                <c:pt idx="1416">
                  <c:v>0.49055541414756</c:v>
                </c:pt>
                <c:pt idx="1417">
                  <c:v>0.561146377851746</c:v>
                </c:pt>
                <c:pt idx="1418">
                  <c:v>0.491393299599772</c:v>
                </c:pt>
                <c:pt idx="1419">
                  <c:v>0.536900985040412</c:v>
                </c:pt>
                <c:pt idx="1420">
                  <c:v>0.524171421407702</c:v>
                </c:pt>
                <c:pt idx="1421">
                  <c:v>0.495887035181535</c:v>
                </c:pt>
                <c:pt idx="1422">
                  <c:v>0.468838230538172</c:v>
                </c:pt>
                <c:pt idx="1423">
                  <c:v>0.504313911593357</c:v>
                </c:pt>
                <c:pt idx="1424">
                  <c:v>0.521392485485673</c:v>
                </c:pt>
                <c:pt idx="1425">
                  <c:v>0.514719534438057</c:v>
                </c:pt>
                <c:pt idx="1426">
                  <c:v>0.45731288051377</c:v>
                </c:pt>
                <c:pt idx="1427">
                  <c:v>0.564191684527533</c:v>
                </c:pt>
                <c:pt idx="1428">
                  <c:v>0.534165500974444</c:v>
                </c:pt>
                <c:pt idx="1429">
                  <c:v>0.461817378273985</c:v>
                </c:pt>
                <c:pt idx="1430">
                  <c:v>0.497406129751328</c:v>
                </c:pt>
                <c:pt idx="1431">
                  <c:v>0.489073783207315</c:v>
                </c:pt>
                <c:pt idx="1432">
                  <c:v>0.488099307863866</c:v>
                </c:pt>
                <c:pt idx="1433">
                  <c:v>0.524329036364796</c:v>
                </c:pt>
                <c:pt idx="1434">
                  <c:v>0.515620645799562</c:v>
                </c:pt>
                <c:pt idx="1435">
                  <c:v>0.541516916433288</c:v>
                </c:pt>
                <c:pt idx="1436">
                  <c:v>0.512173094952717</c:v>
                </c:pt>
                <c:pt idx="1437">
                  <c:v>0.546634467984267</c:v>
                </c:pt>
                <c:pt idx="1438">
                  <c:v>0.478175722072087</c:v>
                </c:pt>
                <c:pt idx="1439">
                  <c:v>0.469333168709176</c:v>
                </c:pt>
                <c:pt idx="1440">
                  <c:v>0.496089715627786</c:v>
                </c:pt>
                <c:pt idx="1441">
                  <c:v>0.56319986472031</c:v>
                </c:pt>
                <c:pt idx="1442">
                  <c:v>0.54658464806287</c:v>
                </c:pt>
                <c:pt idx="1443">
                  <c:v>0.546683329766133</c:v>
                </c:pt>
                <c:pt idx="1444">
                  <c:v>0.451842563557825</c:v>
                </c:pt>
                <c:pt idx="1445">
                  <c:v>0.522047964525828</c:v>
                </c:pt>
                <c:pt idx="1446">
                  <c:v>0.552620028164192</c:v>
                </c:pt>
                <c:pt idx="1447">
                  <c:v>0.479226280200173</c:v>
                </c:pt>
                <c:pt idx="1448">
                  <c:v>0.493994318088036</c:v>
                </c:pt>
                <c:pt idx="1449">
                  <c:v>0.567129185896629</c:v>
                </c:pt>
                <c:pt idx="1450">
                  <c:v>0.547270177779712</c:v>
                </c:pt>
                <c:pt idx="1451">
                  <c:v>0.467617780892038</c:v>
                </c:pt>
                <c:pt idx="1452">
                  <c:v>0.491846826248474</c:v>
                </c:pt>
                <c:pt idx="1453">
                  <c:v>0.475930017215636</c:v>
                </c:pt>
                <c:pt idx="1454">
                  <c:v>0.577122266061821</c:v>
                </c:pt>
                <c:pt idx="1455">
                  <c:v>0.58470064856844</c:v>
                </c:pt>
                <c:pt idx="1456">
                  <c:v>0.490535109601511</c:v>
                </c:pt>
                <c:pt idx="1457">
                  <c:v>0.527995777171168</c:v>
                </c:pt>
                <c:pt idx="1458">
                  <c:v>0.540877320801406</c:v>
                </c:pt>
                <c:pt idx="1459">
                  <c:v>0.556723540561992</c:v>
                </c:pt>
                <c:pt idx="1460">
                  <c:v>0.533490920402429</c:v>
                </c:pt>
                <c:pt idx="1461">
                  <c:v>0.478686755797753</c:v>
                </c:pt>
                <c:pt idx="1462">
                  <c:v>0.524334346517983</c:v>
                </c:pt>
                <c:pt idx="1463">
                  <c:v>0.526017450497987</c:v>
                </c:pt>
                <c:pt idx="1464">
                  <c:v>0.543867272316821</c:v>
                </c:pt>
                <c:pt idx="1465">
                  <c:v>0.521904385157596</c:v>
                </c:pt>
                <c:pt idx="1466">
                  <c:v>0.497864268835409</c:v>
                </c:pt>
                <c:pt idx="1467">
                  <c:v>0.521357497621525</c:v>
                </c:pt>
                <c:pt idx="1468">
                  <c:v>0.516558582072907</c:v>
                </c:pt>
                <c:pt idx="1469">
                  <c:v>0.521259408939802</c:v>
                </c:pt>
                <c:pt idx="1470">
                  <c:v>0.517749292272121</c:v>
                </c:pt>
                <c:pt idx="1471">
                  <c:v>0.524027502160769</c:v>
                </c:pt>
                <c:pt idx="1472">
                  <c:v>0.486304956059404</c:v>
                </c:pt>
                <c:pt idx="1473">
                  <c:v>0.498856273121468</c:v>
                </c:pt>
                <c:pt idx="1474">
                  <c:v>0.475272439463393</c:v>
                </c:pt>
                <c:pt idx="1475">
                  <c:v>0.480245464986909</c:v>
                </c:pt>
                <c:pt idx="1476">
                  <c:v>0.548115839524306</c:v>
                </c:pt>
                <c:pt idx="1477">
                  <c:v>0.512530941908566</c:v>
                </c:pt>
                <c:pt idx="1478">
                  <c:v>0.462789330313725</c:v>
                </c:pt>
                <c:pt idx="1479">
                  <c:v>0.533999648118392</c:v>
                </c:pt>
                <c:pt idx="1480">
                  <c:v>0.518722574807861</c:v>
                </c:pt>
                <c:pt idx="1481">
                  <c:v>0.536141333592709</c:v>
                </c:pt>
                <c:pt idx="1482">
                  <c:v>0.56151726153469</c:v>
                </c:pt>
                <c:pt idx="1483">
                  <c:v>0.485746297593331</c:v>
                </c:pt>
                <c:pt idx="1484">
                  <c:v>0.495880829822771</c:v>
                </c:pt>
                <c:pt idx="1485">
                  <c:v>0.503103067628831</c:v>
                </c:pt>
                <c:pt idx="1486">
                  <c:v>0.522217256181642</c:v>
                </c:pt>
                <c:pt idx="1487">
                  <c:v>0.569650334376616</c:v>
                </c:pt>
                <c:pt idx="1488">
                  <c:v>0.480828868697643</c:v>
                </c:pt>
                <c:pt idx="1489">
                  <c:v>0.516564976418808</c:v>
                </c:pt>
                <c:pt idx="1490">
                  <c:v>0.468327984049679</c:v>
                </c:pt>
                <c:pt idx="1491">
                  <c:v>0.529281094722948</c:v>
                </c:pt>
                <c:pt idx="1492">
                  <c:v>0.531167579404934</c:v>
                </c:pt>
                <c:pt idx="1493">
                  <c:v>0.508740076290861</c:v>
                </c:pt>
                <c:pt idx="1494">
                  <c:v>0.55664991308842</c:v>
                </c:pt>
                <c:pt idx="1495">
                  <c:v>0.513119574551377</c:v>
                </c:pt>
                <c:pt idx="1496">
                  <c:v>0.566311021335199</c:v>
                </c:pt>
                <c:pt idx="1497">
                  <c:v>0.479593275498706</c:v>
                </c:pt>
                <c:pt idx="1498">
                  <c:v>0.511614028942401</c:v>
                </c:pt>
                <c:pt idx="1499">
                  <c:v>0.531905649966939</c:v>
                </c:pt>
                <c:pt idx="1500">
                  <c:v>0.525277692836854</c:v>
                </c:pt>
                <c:pt idx="1501">
                  <c:v>0.506017809778441</c:v>
                </c:pt>
                <c:pt idx="1502">
                  <c:v>0.514913818181454</c:v>
                </c:pt>
                <c:pt idx="1503">
                  <c:v>0.466477603667898</c:v>
                </c:pt>
                <c:pt idx="1504">
                  <c:v>0.504159722590137</c:v>
                </c:pt>
                <c:pt idx="1505">
                  <c:v>0.579738514495577</c:v>
                </c:pt>
                <c:pt idx="1506">
                  <c:v>0.49273023083726</c:v>
                </c:pt>
                <c:pt idx="1507">
                  <c:v>0.54366334962568</c:v>
                </c:pt>
                <c:pt idx="1508">
                  <c:v>0.538141057832349</c:v>
                </c:pt>
                <c:pt idx="1509">
                  <c:v>0.48283506180107</c:v>
                </c:pt>
                <c:pt idx="1510">
                  <c:v>0.518590697087895</c:v>
                </c:pt>
                <c:pt idx="1511">
                  <c:v>0.508997015914389</c:v>
                </c:pt>
                <c:pt idx="1512">
                  <c:v>0.523066033194834</c:v>
                </c:pt>
                <c:pt idx="1513">
                  <c:v>0.547290460598255</c:v>
                </c:pt>
                <c:pt idx="1514">
                  <c:v>0.547652799401038</c:v>
                </c:pt>
                <c:pt idx="1515">
                  <c:v>0.5538981101785</c:v>
                </c:pt>
                <c:pt idx="1516">
                  <c:v>0.507458009240192</c:v>
                </c:pt>
                <c:pt idx="1517">
                  <c:v>0.534279434064492</c:v>
                </c:pt>
                <c:pt idx="1518">
                  <c:v>0.553953290792773</c:v>
                </c:pt>
                <c:pt idx="1519">
                  <c:v>0.576739221913608</c:v>
                </c:pt>
                <c:pt idx="1520">
                  <c:v>0.559643233978532</c:v>
                </c:pt>
                <c:pt idx="1521">
                  <c:v>0.497432080999301</c:v>
                </c:pt>
                <c:pt idx="1522">
                  <c:v>0.53756034526764</c:v>
                </c:pt>
                <c:pt idx="1523">
                  <c:v>0.500106077211721</c:v>
                </c:pt>
                <c:pt idx="1524">
                  <c:v>0.480154550074159</c:v>
                </c:pt>
                <c:pt idx="1525">
                  <c:v>0.550867080413602</c:v>
                </c:pt>
                <c:pt idx="1526">
                  <c:v>0.528713125782573</c:v>
                </c:pt>
                <c:pt idx="1527">
                  <c:v>0.53331359677521</c:v>
                </c:pt>
                <c:pt idx="1528">
                  <c:v>0.470898107890387</c:v>
                </c:pt>
                <c:pt idx="1529">
                  <c:v>0.485088780119456</c:v>
                </c:pt>
                <c:pt idx="1530">
                  <c:v>0.561591905384338</c:v>
                </c:pt>
                <c:pt idx="1531">
                  <c:v>0.47947294457366</c:v>
                </c:pt>
                <c:pt idx="1532">
                  <c:v>0.493684667471264</c:v>
                </c:pt>
                <c:pt idx="1533">
                  <c:v>0.51184547430192</c:v>
                </c:pt>
                <c:pt idx="1534">
                  <c:v>0.460449822415221</c:v>
                </c:pt>
                <c:pt idx="1535">
                  <c:v>0.476974773331423</c:v>
                </c:pt>
                <c:pt idx="1536">
                  <c:v>0.506937663840818</c:v>
                </c:pt>
                <c:pt idx="1537">
                  <c:v>0.497816656890697</c:v>
                </c:pt>
                <c:pt idx="1538">
                  <c:v>0.530601397105239</c:v>
                </c:pt>
                <c:pt idx="1539">
                  <c:v>0.555884905681662</c:v>
                </c:pt>
                <c:pt idx="1540">
                  <c:v>0.497150883141085</c:v>
                </c:pt>
                <c:pt idx="1541">
                  <c:v>0.535309960016219</c:v>
                </c:pt>
                <c:pt idx="1542">
                  <c:v>0.54878763080195</c:v>
                </c:pt>
                <c:pt idx="1543">
                  <c:v>0.523340815636999</c:v>
                </c:pt>
                <c:pt idx="1544">
                  <c:v>0.527426264672229</c:v>
                </c:pt>
                <c:pt idx="1545">
                  <c:v>0.529228047958946</c:v>
                </c:pt>
                <c:pt idx="1546">
                  <c:v>0.516671005081076</c:v>
                </c:pt>
                <c:pt idx="1547">
                  <c:v>0.499394218738793</c:v>
                </c:pt>
                <c:pt idx="1548">
                  <c:v>0.538659232478309</c:v>
                </c:pt>
                <c:pt idx="1549">
                  <c:v>0.524997746775938</c:v>
                </c:pt>
                <c:pt idx="1550">
                  <c:v>0.506685836281889</c:v>
                </c:pt>
                <c:pt idx="1551">
                  <c:v>0.566849565195747</c:v>
                </c:pt>
                <c:pt idx="1552">
                  <c:v>0.525620774899993</c:v>
                </c:pt>
                <c:pt idx="1553">
                  <c:v>0.566280011256951</c:v>
                </c:pt>
                <c:pt idx="1554">
                  <c:v>0.476770148524626</c:v>
                </c:pt>
                <c:pt idx="1555">
                  <c:v>0.468135891376022</c:v>
                </c:pt>
                <c:pt idx="1556">
                  <c:v>0.463134340481757</c:v>
                </c:pt>
                <c:pt idx="1557">
                  <c:v>0.529862961185619</c:v>
                </c:pt>
                <c:pt idx="1558">
                  <c:v>0.475422216792661</c:v>
                </c:pt>
                <c:pt idx="1559">
                  <c:v>0.486895422088768</c:v>
                </c:pt>
                <c:pt idx="1560">
                  <c:v>0.499493441856705</c:v>
                </c:pt>
                <c:pt idx="1561">
                  <c:v>0.502533164086134</c:v>
                </c:pt>
                <c:pt idx="1562">
                  <c:v>0.523115562311418</c:v>
                </c:pt>
                <c:pt idx="1563">
                  <c:v>0.578426661124213</c:v>
                </c:pt>
                <c:pt idx="1564">
                  <c:v>0.558686143288707</c:v>
                </c:pt>
                <c:pt idx="1565">
                  <c:v>0.506729243400412</c:v>
                </c:pt>
                <c:pt idx="1566">
                  <c:v>0.51050182604335</c:v>
                </c:pt>
                <c:pt idx="1567">
                  <c:v>0.536710513053553</c:v>
                </c:pt>
                <c:pt idx="1568">
                  <c:v>0.49225308611585</c:v>
                </c:pt>
                <c:pt idx="1569">
                  <c:v>0.503130189396798</c:v>
                </c:pt>
                <c:pt idx="1570">
                  <c:v>0.514124099102715</c:v>
                </c:pt>
                <c:pt idx="1571">
                  <c:v>0.488783803667344</c:v>
                </c:pt>
                <c:pt idx="1572">
                  <c:v>0.552868882029115</c:v>
                </c:pt>
                <c:pt idx="1573">
                  <c:v>0.51414167809852</c:v>
                </c:pt>
                <c:pt idx="1574">
                  <c:v>0.541722550045913</c:v>
                </c:pt>
                <c:pt idx="1575">
                  <c:v>0.528133750933148</c:v>
                </c:pt>
                <c:pt idx="1576">
                  <c:v>0.545455419382801</c:v>
                </c:pt>
                <c:pt idx="1577">
                  <c:v>0.503709514938409</c:v>
                </c:pt>
                <c:pt idx="1578">
                  <c:v>0.515711496789467</c:v>
                </c:pt>
                <c:pt idx="1579">
                  <c:v>0.47717633908838</c:v>
                </c:pt>
                <c:pt idx="1580">
                  <c:v>0.513231627078499</c:v>
                </c:pt>
                <c:pt idx="1581">
                  <c:v>0.48905768192434</c:v>
                </c:pt>
                <c:pt idx="1582">
                  <c:v>0.574296548304537</c:v>
                </c:pt>
                <c:pt idx="1583">
                  <c:v>0.432005908387856</c:v>
                </c:pt>
                <c:pt idx="1584">
                  <c:v>0.558275030918325</c:v>
                </c:pt>
                <c:pt idx="1585">
                  <c:v>0.534131361634673</c:v>
                </c:pt>
                <c:pt idx="1586">
                  <c:v>0.531267914588678</c:v>
                </c:pt>
                <c:pt idx="1587">
                  <c:v>0.5242170532647</c:v>
                </c:pt>
                <c:pt idx="1588">
                  <c:v>0.474863363502464</c:v>
                </c:pt>
                <c:pt idx="1589">
                  <c:v>0.492013462745014</c:v>
                </c:pt>
                <c:pt idx="1590">
                  <c:v>0.52955548889781</c:v>
                </c:pt>
                <c:pt idx="1591">
                  <c:v>0.560792338700133</c:v>
                </c:pt>
                <c:pt idx="1592">
                  <c:v>0.517301917987851</c:v>
                </c:pt>
                <c:pt idx="1593">
                  <c:v>0.489211595320305</c:v>
                </c:pt>
                <c:pt idx="1594">
                  <c:v>0.566950017785975</c:v>
                </c:pt>
                <c:pt idx="1595">
                  <c:v>0.534526738769402</c:v>
                </c:pt>
                <c:pt idx="1596">
                  <c:v>0.57988502620577</c:v>
                </c:pt>
                <c:pt idx="1597">
                  <c:v>0.528812910852722</c:v>
                </c:pt>
                <c:pt idx="1598">
                  <c:v>0.523609657418219</c:v>
                </c:pt>
                <c:pt idx="1599">
                  <c:v>0.536713033268807</c:v>
                </c:pt>
                <c:pt idx="1600">
                  <c:v>0.596644475854249</c:v>
                </c:pt>
                <c:pt idx="1601">
                  <c:v>0.487037684769385</c:v>
                </c:pt>
                <c:pt idx="1602">
                  <c:v>0.515428974751039</c:v>
                </c:pt>
                <c:pt idx="1603">
                  <c:v>0.511437426076845</c:v>
                </c:pt>
                <c:pt idx="1604">
                  <c:v>0.499116667190332</c:v>
                </c:pt>
                <c:pt idx="1605">
                  <c:v>0.519260512983378</c:v>
                </c:pt>
                <c:pt idx="1606">
                  <c:v>0.4521469679042</c:v>
                </c:pt>
                <c:pt idx="1607">
                  <c:v>0.496417069426843</c:v>
                </c:pt>
                <c:pt idx="1608">
                  <c:v>0.494289169855637</c:v>
                </c:pt>
                <c:pt idx="1609">
                  <c:v>0.551761715513848</c:v>
                </c:pt>
                <c:pt idx="1610">
                  <c:v>0.526928597122186</c:v>
                </c:pt>
                <c:pt idx="1611">
                  <c:v>0.54610622458408</c:v>
                </c:pt>
                <c:pt idx="1612">
                  <c:v>0.536724451454452</c:v>
                </c:pt>
                <c:pt idx="1613">
                  <c:v>0.551409013778326</c:v>
                </c:pt>
                <c:pt idx="1614">
                  <c:v>0.531786084173339</c:v>
                </c:pt>
                <c:pt idx="1615">
                  <c:v>0.523926502335021</c:v>
                </c:pt>
                <c:pt idx="1616">
                  <c:v>0.510241163318128</c:v>
                </c:pt>
                <c:pt idx="1617">
                  <c:v>0.482677236083821</c:v>
                </c:pt>
                <c:pt idx="1618">
                  <c:v>0.52538768016155</c:v>
                </c:pt>
                <c:pt idx="1619">
                  <c:v>0.460642618174127</c:v>
                </c:pt>
                <c:pt idx="1620">
                  <c:v>0.582879662551887</c:v>
                </c:pt>
                <c:pt idx="1621">
                  <c:v>0.494029312906064</c:v>
                </c:pt>
                <c:pt idx="1622">
                  <c:v>0.528797331591879</c:v>
                </c:pt>
                <c:pt idx="1623">
                  <c:v>0.448375906700778</c:v>
                </c:pt>
                <c:pt idx="1624">
                  <c:v>0.584535226798617</c:v>
                </c:pt>
                <c:pt idx="1625">
                  <c:v>0.537339171210928</c:v>
                </c:pt>
                <c:pt idx="1626">
                  <c:v>0.583877824888213</c:v>
                </c:pt>
                <c:pt idx="1627">
                  <c:v>0.558781327070718</c:v>
                </c:pt>
                <c:pt idx="1628">
                  <c:v>0.548679348315461</c:v>
                </c:pt>
                <c:pt idx="1629">
                  <c:v>0.525629804216605</c:v>
                </c:pt>
                <c:pt idx="1630">
                  <c:v>0.519559151287847</c:v>
                </c:pt>
                <c:pt idx="1631">
                  <c:v>0.521276789499917</c:v>
                </c:pt>
                <c:pt idx="1632">
                  <c:v>0.513371166407769</c:v>
                </c:pt>
                <c:pt idx="1633">
                  <c:v>0.486557906742885</c:v>
                </c:pt>
                <c:pt idx="1634">
                  <c:v>0.500638913982029</c:v>
                </c:pt>
                <c:pt idx="1635">
                  <c:v>0.460531056918213</c:v>
                </c:pt>
                <c:pt idx="1636">
                  <c:v>0.562332811991459</c:v>
                </c:pt>
                <c:pt idx="1637">
                  <c:v>0.539164011230487</c:v>
                </c:pt>
                <c:pt idx="1638">
                  <c:v>0.533140893436942</c:v>
                </c:pt>
                <c:pt idx="1639">
                  <c:v>0.544924648636461</c:v>
                </c:pt>
                <c:pt idx="1640">
                  <c:v>0.53693158412111</c:v>
                </c:pt>
                <c:pt idx="1641">
                  <c:v>0.480995453442887</c:v>
                </c:pt>
                <c:pt idx="1642">
                  <c:v>0.528101316792803</c:v>
                </c:pt>
                <c:pt idx="1643">
                  <c:v>0.523514326052042</c:v>
                </c:pt>
                <c:pt idx="1644">
                  <c:v>0.516327352016939</c:v>
                </c:pt>
                <c:pt idx="1645">
                  <c:v>0.524863357846793</c:v>
                </c:pt>
                <c:pt idx="1646">
                  <c:v>0.510489883561015</c:v>
                </c:pt>
                <c:pt idx="1647">
                  <c:v>0.514681231366603</c:v>
                </c:pt>
                <c:pt idx="1648">
                  <c:v>0.466096368384736</c:v>
                </c:pt>
                <c:pt idx="1649">
                  <c:v>0.559154706810135</c:v>
                </c:pt>
                <c:pt idx="1650">
                  <c:v>0.492022998995107</c:v>
                </c:pt>
                <c:pt idx="1651">
                  <c:v>0.556218049033564</c:v>
                </c:pt>
                <c:pt idx="1652">
                  <c:v>0.523996376405232</c:v>
                </c:pt>
                <c:pt idx="1653">
                  <c:v>0.515147844096293</c:v>
                </c:pt>
                <c:pt idx="1654">
                  <c:v>0.529511362114282</c:v>
                </c:pt>
                <c:pt idx="1655">
                  <c:v>0.545688009266082</c:v>
                </c:pt>
                <c:pt idx="1656">
                  <c:v>0.494819508063627</c:v>
                </c:pt>
                <c:pt idx="1657">
                  <c:v>0.547726862678101</c:v>
                </c:pt>
                <c:pt idx="1658">
                  <c:v>0.515957693756864</c:v>
                </c:pt>
                <c:pt idx="1659">
                  <c:v>0.494079301089816</c:v>
                </c:pt>
                <c:pt idx="1660">
                  <c:v>0.53910957746699</c:v>
                </c:pt>
                <c:pt idx="1661">
                  <c:v>0.52912973796499</c:v>
                </c:pt>
                <c:pt idx="1662">
                  <c:v>0.471752394231889</c:v>
                </c:pt>
                <c:pt idx="1663">
                  <c:v>0.52638779774326</c:v>
                </c:pt>
                <c:pt idx="1664">
                  <c:v>0.513027122848334</c:v>
                </c:pt>
                <c:pt idx="1665">
                  <c:v>0.591673810485075</c:v>
                </c:pt>
                <c:pt idx="1666">
                  <c:v>0.552135704111988</c:v>
                </c:pt>
                <c:pt idx="1667">
                  <c:v>0.542837416098233</c:v>
                </c:pt>
                <c:pt idx="1668">
                  <c:v>0.514800760121157</c:v>
                </c:pt>
                <c:pt idx="1669">
                  <c:v>0.497122353406608</c:v>
                </c:pt>
                <c:pt idx="1670">
                  <c:v>0.519742737212062</c:v>
                </c:pt>
                <c:pt idx="1671">
                  <c:v>0.520318064422357</c:v>
                </c:pt>
                <c:pt idx="1672">
                  <c:v>0.553538616583919</c:v>
                </c:pt>
                <c:pt idx="1673">
                  <c:v>0.481525270882136</c:v>
                </c:pt>
                <c:pt idx="1674">
                  <c:v>0.571486191433669</c:v>
                </c:pt>
                <c:pt idx="1675">
                  <c:v>0.535118494581023</c:v>
                </c:pt>
                <c:pt idx="1676">
                  <c:v>0.546359842742387</c:v>
                </c:pt>
                <c:pt idx="1677">
                  <c:v>0.480382575356175</c:v>
                </c:pt>
                <c:pt idx="1678">
                  <c:v>0.50359253955842</c:v>
                </c:pt>
                <c:pt idx="1679">
                  <c:v>0.534018963352408</c:v>
                </c:pt>
                <c:pt idx="1680">
                  <c:v>0.477095697931512</c:v>
                </c:pt>
                <c:pt idx="1681">
                  <c:v>0.496148455740295</c:v>
                </c:pt>
                <c:pt idx="1682">
                  <c:v>0.508792632807682</c:v>
                </c:pt>
                <c:pt idx="1683">
                  <c:v>0.500335802475868</c:v>
                </c:pt>
                <c:pt idx="1684">
                  <c:v>0.575446171117793</c:v>
                </c:pt>
                <c:pt idx="1685">
                  <c:v>0.451117526866507</c:v>
                </c:pt>
                <c:pt idx="1686">
                  <c:v>0.544239773314529</c:v>
                </c:pt>
                <c:pt idx="1687">
                  <c:v>0.528451970739203</c:v>
                </c:pt>
                <c:pt idx="1688">
                  <c:v>0.511439205926851</c:v>
                </c:pt>
                <c:pt idx="1689">
                  <c:v>0.469707169311142</c:v>
                </c:pt>
                <c:pt idx="1690">
                  <c:v>0.547648222075835</c:v>
                </c:pt>
                <c:pt idx="1691">
                  <c:v>0.522872771696084</c:v>
                </c:pt>
                <c:pt idx="1692">
                  <c:v>0.500981123042752</c:v>
                </c:pt>
                <c:pt idx="1693">
                  <c:v>0.519760334322621</c:v>
                </c:pt>
                <c:pt idx="1694">
                  <c:v>0.473026156489312</c:v>
                </c:pt>
                <c:pt idx="1695">
                  <c:v>0.509493725365468</c:v>
                </c:pt>
                <c:pt idx="1696">
                  <c:v>0.563448823408278</c:v>
                </c:pt>
                <c:pt idx="1697">
                  <c:v>0.549831993996045</c:v>
                </c:pt>
                <c:pt idx="1698">
                  <c:v>0.515503279047214</c:v>
                </c:pt>
                <c:pt idx="1699">
                  <c:v>0.556173359144334</c:v>
                </c:pt>
                <c:pt idx="1700">
                  <c:v>0.524072392568982</c:v>
                </c:pt>
                <c:pt idx="1701">
                  <c:v>0.556552486935711</c:v>
                </c:pt>
                <c:pt idx="1702">
                  <c:v>0.461730600395795</c:v>
                </c:pt>
                <c:pt idx="1703">
                  <c:v>0.486228855701883</c:v>
                </c:pt>
                <c:pt idx="1704">
                  <c:v>0.510173048302607</c:v>
                </c:pt>
                <c:pt idx="1705">
                  <c:v>0.548425105048413</c:v>
                </c:pt>
                <c:pt idx="1706">
                  <c:v>0.462993151929193</c:v>
                </c:pt>
                <c:pt idx="1707">
                  <c:v>0.491280175335374</c:v>
                </c:pt>
                <c:pt idx="1708">
                  <c:v>0.518065282615756</c:v>
                </c:pt>
                <c:pt idx="1709">
                  <c:v>0.479518327135171</c:v>
                </c:pt>
                <c:pt idx="1710">
                  <c:v>0.48380979404767</c:v>
                </c:pt>
                <c:pt idx="1711">
                  <c:v>0.441857215019398</c:v>
                </c:pt>
                <c:pt idx="1712">
                  <c:v>0.503489137184525</c:v>
                </c:pt>
                <c:pt idx="1713">
                  <c:v>0.545447103699066</c:v>
                </c:pt>
                <c:pt idx="1714">
                  <c:v>0.516438677111761</c:v>
                </c:pt>
                <c:pt idx="1715">
                  <c:v>0.487349218013223</c:v>
                </c:pt>
                <c:pt idx="1716">
                  <c:v>0.578952881379187</c:v>
                </c:pt>
                <c:pt idx="1717">
                  <c:v>0.525975223270711</c:v>
                </c:pt>
                <c:pt idx="1718">
                  <c:v>0.48939392821237</c:v>
                </c:pt>
                <c:pt idx="1719">
                  <c:v>0.541531340397833</c:v>
                </c:pt>
                <c:pt idx="1720">
                  <c:v>0.491537608492087</c:v>
                </c:pt>
                <c:pt idx="1721">
                  <c:v>0.518663945594816</c:v>
                </c:pt>
                <c:pt idx="1722">
                  <c:v>0.517389164369958</c:v>
                </c:pt>
                <c:pt idx="1723">
                  <c:v>0.552558366448741</c:v>
                </c:pt>
                <c:pt idx="1724">
                  <c:v>0.533035102026175</c:v>
                </c:pt>
                <c:pt idx="1725">
                  <c:v>0.52321552979459</c:v>
                </c:pt>
                <c:pt idx="1726">
                  <c:v>0.482854016730631</c:v>
                </c:pt>
                <c:pt idx="1727">
                  <c:v>0.508328412150013</c:v>
                </c:pt>
                <c:pt idx="1728">
                  <c:v>0.469957963558252</c:v>
                </c:pt>
                <c:pt idx="1729">
                  <c:v>0.5176008572299</c:v>
                </c:pt>
                <c:pt idx="1730">
                  <c:v>0.510359717876378</c:v>
                </c:pt>
                <c:pt idx="1731">
                  <c:v>0.530931637986126</c:v>
                </c:pt>
                <c:pt idx="1732">
                  <c:v>0.471155892242742</c:v>
                </c:pt>
                <c:pt idx="1733">
                  <c:v>0.517690002348588</c:v>
                </c:pt>
                <c:pt idx="1734">
                  <c:v>0.515540997456873</c:v>
                </c:pt>
                <c:pt idx="1735">
                  <c:v>0.511528116354223</c:v>
                </c:pt>
                <c:pt idx="1736">
                  <c:v>0.466142788292763</c:v>
                </c:pt>
                <c:pt idx="1737">
                  <c:v>0.492234038853389</c:v>
                </c:pt>
                <c:pt idx="1738">
                  <c:v>0.551975468004509</c:v>
                </c:pt>
                <c:pt idx="1739">
                  <c:v>0.500851349287403</c:v>
                </c:pt>
                <c:pt idx="1740">
                  <c:v>0.49107646901994</c:v>
                </c:pt>
                <c:pt idx="1741">
                  <c:v>0.535427832761981</c:v>
                </c:pt>
                <c:pt idx="1742">
                  <c:v>0.536858175194441</c:v>
                </c:pt>
                <c:pt idx="1743">
                  <c:v>0.524410478229176</c:v>
                </c:pt>
                <c:pt idx="1744">
                  <c:v>0.538422483861139</c:v>
                </c:pt>
                <c:pt idx="1745">
                  <c:v>0.494301272054587</c:v>
                </c:pt>
                <c:pt idx="1746">
                  <c:v>0.514919115200999</c:v>
                </c:pt>
                <c:pt idx="1747">
                  <c:v>0.503312323270489</c:v>
                </c:pt>
                <c:pt idx="1748">
                  <c:v>0.474842347886891</c:v>
                </c:pt>
                <c:pt idx="1749">
                  <c:v>0.496985330353008</c:v>
                </c:pt>
                <c:pt idx="1750">
                  <c:v>0.556114683603469</c:v>
                </c:pt>
                <c:pt idx="1751">
                  <c:v>0.553394206223751</c:v>
                </c:pt>
                <c:pt idx="1752">
                  <c:v>0.460473169176608</c:v>
                </c:pt>
                <c:pt idx="1753">
                  <c:v>0.526490139834723</c:v>
                </c:pt>
                <c:pt idx="1754">
                  <c:v>0.510367877775403</c:v>
                </c:pt>
                <c:pt idx="1755">
                  <c:v>0.490451078527159</c:v>
                </c:pt>
                <c:pt idx="1756">
                  <c:v>0.54151922810116</c:v>
                </c:pt>
                <c:pt idx="1757">
                  <c:v>0.552046831253383</c:v>
                </c:pt>
                <c:pt idx="1758">
                  <c:v>0.512778741249062</c:v>
                </c:pt>
                <c:pt idx="1759">
                  <c:v>0.488928626360568</c:v>
                </c:pt>
                <c:pt idx="1760">
                  <c:v>0.499959827841674</c:v>
                </c:pt>
                <c:pt idx="1761">
                  <c:v>0.517297764438874</c:v>
                </c:pt>
                <c:pt idx="1762">
                  <c:v>0.497043686009493</c:v>
                </c:pt>
                <c:pt idx="1763">
                  <c:v>0.534745625178743</c:v>
                </c:pt>
                <c:pt idx="1764">
                  <c:v>0.510123932437249</c:v>
                </c:pt>
                <c:pt idx="1765">
                  <c:v>0.537685722723804</c:v>
                </c:pt>
                <c:pt idx="1766">
                  <c:v>0.540996835003568</c:v>
                </c:pt>
                <c:pt idx="1767">
                  <c:v>0.545071157613807</c:v>
                </c:pt>
                <c:pt idx="1768">
                  <c:v>0.486696887000916</c:v>
                </c:pt>
                <c:pt idx="1769">
                  <c:v>0.487295613716863</c:v>
                </c:pt>
                <c:pt idx="1770">
                  <c:v>0.522844617984094</c:v>
                </c:pt>
                <c:pt idx="1771">
                  <c:v>0.515618173831798</c:v>
                </c:pt>
                <c:pt idx="1772">
                  <c:v>0.565927084476417</c:v>
                </c:pt>
                <c:pt idx="1773">
                  <c:v>0.517700450255647</c:v>
                </c:pt>
                <c:pt idx="1774">
                  <c:v>0.523976422075841</c:v>
                </c:pt>
                <c:pt idx="1775">
                  <c:v>0.550123111955055</c:v>
                </c:pt>
                <c:pt idx="1776">
                  <c:v>0.549483017227704</c:v>
                </c:pt>
                <c:pt idx="1777">
                  <c:v>0.559801570003499</c:v>
                </c:pt>
                <c:pt idx="1778">
                  <c:v>0.485609645184666</c:v>
                </c:pt>
                <c:pt idx="1779">
                  <c:v>0.48732129597699</c:v>
                </c:pt>
                <c:pt idx="1780">
                  <c:v>0.525069613279351</c:v>
                </c:pt>
                <c:pt idx="1781">
                  <c:v>0.47385723858376</c:v>
                </c:pt>
                <c:pt idx="1782">
                  <c:v>0.528569237360273</c:v>
                </c:pt>
                <c:pt idx="1783">
                  <c:v>0.501284997419926</c:v>
                </c:pt>
                <c:pt idx="1784">
                  <c:v>0.491910991392621</c:v>
                </c:pt>
                <c:pt idx="1785">
                  <c:v>0.492987829354723</c:v>
                </c:pt>
                <c:pt idx="1786">
                  <c:v>0.502496343611458</c:v>
                </c:pt>
                <c:pt idx="1787">
                  <c:v>0.534923093595337</c:v>
                </c:pt>
                <c:pt idx="1788">
                  <c:v>0.472310924085532</c:v>
                </c:pt>
                <c:pt idx="1789">
                  <c:v>0.524506973656876</c:v>
                </c:pt>
                <c:pt idx="1790">
                  <c:v>0.510408624274016</c:v>
                </c:pt>
                <c:pt idx="1791">
                  <c:v>0.48898514940359</c:v>
                </c:pt>
                <c:pt idx="1792">
                  <c:v>0.535547371067795</c:v>
                </c:pt>
                <c:pt idx="1793">
                  <c:v>0.502016634052156</c:v>
                </c:pt>
                <c:pt idx="1794">
                  <c:v>0.533647032531157</c:v>
                </c:pt>
                <c:pt idx="1795">
                  <c:v>0.538961063770376</c:v>
                </c:pt>
                <c:pt idx="1796">
                  <c:v>0.479190262814164</c:v>
                </c:pt>
                <c:pt idx="1797">
                  <c:v>0.533456459555142</c:v>
                </c:pt>
                <c:pt idx="1798">
                  <c:v>0.518854246773326</c:v>
                </c:pt>
                <c:pt idx="1799">
                  <c:v>0.54860948858189</c:v>
                </c:pt>
                <c:pt idx="1800">
                  <c:v>0.410232469123012</c:v>
                </c:pt>
                <c:pt idx="1801">
                  <c:v>0.600089095188451</c:v>
                </c:pt>
                <c:pt idx="1802">
                  <c:v>0.471320304540126</c:v>
                </c:pt>
                <c:pt idx="1803">
                  <c:v>0.576618671371069</c:v>
                </c:pt>
                <c:pt idx="1804">
                  <c:v>0.549608467831849</c:v>
                </c:pt>
                <c:pt idx="1805">
                  <c:v>0.537379432611345</c:v>
                </c:pt>
                <c:pt idx="1806">
                  <c:v>0.521050778230319</c:v>
                </c:pt>
                <c:pt idx="1807">
                  <c:v>0.555726811539272</c:v>
                </c:pt>
                <c:pt idx="1808">
                  <c:v>0.553141063069265</c:v>
                </c:pt>
                <c:pt idx="1809">
                  <c:v>0.552064543187067</c:v>
                </c:pt>
                <c:pt idx="1810">
                  <c:v>0.513995862434463</c:v>
                </c:pt>
                <c:pt idx="1811">
                  <c:v>0.469191336261115</c:v>
                </c:pt>
                <c:pt idx="1812">
                  <c:v>0.498692785865542</c:v>
                </c:pt>
                <c:pt idx="1813">
                  <c:v>0.479866135819685</c:v>
                </c:pt>
                <c:pt idx="1814">
                  <c:v>0.495247710781881</c:v>
                </c:pt>
                <c:pt idx="1815">
                  <c:v>0.494237671284454</c:v>
                </c:pt>
                <c:pt idx="1816">
                  <c:v>0.544600894415652</c:v>
                </c:pt>
                <c:pt idx="1817">
                  <c:v>0.5456244283391</c:v>
                </c:pt>
                <c:pt idx="1818">
                  <c:v>0.513418146304682</c:v>
                </c:pt>
                <c:pt idx="1819">
                  <c:v>0.568304664838722</c:v>
                </c:pt>
                <c:pt idx="1820">
                  <c:v>0.53363069962777</c:v>
                </c:pt>
                <c:pt idx="1821">
                  <c:v>0.515431202377777</c:v>
                </c:pt>
                <c:pt idx="1822">
                  <c:v>0.535408284004701</c:v>
                </c:pt>
                <c:pt idx="1823">
                  <c:v>0.554800429610208</c:v>
                </c:pt>
                <c:pt idx="1824">
                  <c:v>0.514675107204265</c:v>
                </c:pt>
                <c:pt idx="1825">
                  <c:v>0.565396826327042</c:v>
                </c:pt>
                <c:pt idx="1826">
                  <c:v>0.563974232277031</c:v>
                </c:pt>
                <c:pt idx="1827">
                  <c:v>0.487453985958878</c:v>
                </c:pt>
                <c:pt idx="1828">
                  <c:v>0.567768305414114</c:v>
                </c:pt>
                <c:pt idx="1829">
                  <c:v>0.54720111456842</c:v>
                </c:pt>
                <c:pt idx="1830">
                  <c:v>0.496625266192094</c:v>
                </c:pt>
                <c:pt idx="1831">
                  <c:v>0.499256373742536</c:v>
                </c:pt>
                <c:pt idx="1832">
                  <c:v>0.555200132665578</c:v>
                </c:pt>
                <c:pt idx="1833">
                  <c:v>0.427649721336181</c:v>
                </c:pt>
                <c:pt idx="1834">
                  <c:v>0.463998434268095</c:v>
                </c:pt>
                <c:pt idx="1835">
                  <c:v>0.461086578379303</c:v>
                </c:pt>
                <c:pt idx="1836">
                  <c:v>0.512974224561</c:v>
                </c:pt>
                <c:pt idx="1837">
                  <c:v>0.49235395431301</c:v>
                </c:pt>
                <c:pt idx="1838">
                  <c:v>0.519165602219268</c:v>
                </c:pt>
                <c:pt idx="1839">
                  <c:v>0.491726609939074</c:v>
                </c:pt>
                <c:pt idx="1840">
                  <c:v>0.512740899761252</c:v>
                </c:pt>
                <c:pt idx="1841">
                  <c:v>0.492721464849214</c:v>
                </c:pt>
                <c:pt idx="1842">
                  <c:v>0.512782884091598</c:v>
                </c:pt>
                <c:pt idx="1843">
                  <c:v>0.483334525625929</c:v>
                </c:pt>
                <c:pt idx="1844">
                  <c:v>0.510701613211853</c:v>
                </c:pt>
                <c:pt idx="1845">
                  <c:v>0.498098003619013</c:v>
                </c:pt>
                <c:pt idx="1846">
                  <c:v>0.541236028109841</c:v>
                </c:pt>
                <c:pt idx="1847">
                  <c:v>0.53186512312898</c:v>
                </c:pt>
                <c:pt idx="1848">
                  <c:v>0.546652618271551</c:v>
                </c:pt>
                <c:pt idx="1849">
                  <c:v>0.509986189761702</c:v>
                </c:pt>
                <c:pt idx="1850">
                  <c:v>0.514586869978038</c:v>
                </c:pt>
                <c:pt idx="1851">
                  <c:v>0.540453236412587</c:v>
                </c:pt>
                <c:pt idx="1852">
                  <c:v>0.495400149187094</c:v>
                </c:pt>
                <c:pt idx="1853">
                  <c:v>0.581377080933849</c:v>
                </c:pt>
                <c:pt idx="1854">
                  <c:v>0.521041897031273</c:v>
                </c:pt>
                <c:pt idx="1855">
                  <c:v>0.482290200758406</c:v>
                </c:pt>
                <c:pt idx="1856">
                  <c:v>0.55984421067967</c:v>
                </c:pt>
                <c:pt idx="1857">
                  <c:v>0.525757494289768</c:v>
                </c:pt>
                <c:pt idx="1858">
                  <c:v>0.508258490135488</c:v>
                </c:pt>
                <c:pt idx="1859">
                  <c:v>0.492697786678521</c:v>
                </c:pt>
                <c:pt idx="1860">
                  <c:v>0.514734123245411</c:v>
                </c:pt>
                <c:pt idx="1861">
                  <c:v>0.516058709390467</c:v>
                </c:pt>
                <c:pt idx="1862">
                  <c:v>0.504393508705903</c:v>
                </c:pt>
                <c:pt idx="1863">
                  <c:v>0.499019185517844</c:v>
                </c:pt>
                <c:pt idx="1864">
                  <c:v>0.477630670545582</c:v>
                </c:pt>
                <c:pt idx="1865">
                  <c:v>0.537925999807238</c:v>
                </c:pt>
                <c:pt idx="1866">
                  <c:v>0.459122000721864</c:v>
                </c:pt>
                <c:pt idx="1867">
                  <c:v>0.526355707727904</c:v>
                </c:pt>
                <c:pt idx="1868">
                  <c:v>0.514378622695217</c:v>
                </c:pt>
                <c:pt idx="1869">
                  <c:v>0.509085188252277</c:v>
                </c:pt>
                <c:pt idx="1870">
                  <c:v>0.509882231014325</c:v>
                </c:pt>
                <c:pt idx="1871">
                  <c:v>0.446791565768101</c:v>
                </c:pt>
                <c:pt idx="1872">
                  <c:v>0.496188397936143</c:v>
                </c:pt>
                <c:pt idx="1873">
                  <c:v>0.503566868663674</c:v>
                </c:pt>
                <c:pt idx="1874">
                  <c:v>0.510862343286484</c:v>
                </c:pt>
                <c:pt idx="1875">
                  <c:v>0.533922979073016</c:v>
                </c:pt>
                <c:pt idx="1876">
                  <c:v>0.524292566679661</c:v>
                </c:pt>
                <c:pt idx="1877">
                  <c:v>0.524738529125572</c:v>
                </c:pt>
                <c:pt idx="1878">
                  <c:v>0.510813862951599</c:v>
                </c:pt>
                <c:pt idx="1879">
                  <c:v>0.536633366376631</c:v>
                </c:pt>
                <c:pt idx="1880">
                  <c:v>0.55809684142462</c:v>
                </c:pt>
                <c:pt idx="1881">
                  <c:v>0.555096126180514</c:v>
                </c:pt>
                <c:pt idx="1882">
                  <c:v>0.459811081798196</c:v>
                </c:pt>
                <c:pt idx="1883">
                  <c:v>0.468827202507403</c:v>
                </c:pt>
                <c:pt idx="1884">
                  <c:v>0.513503649002951</c:v>
                </c:pt>
                <c:pt idx="1885">
                  <c:v>0.590859532496513</c:v>
                </c:pt>
                <c:pt idx="1886">
                  <c:v>0.503968862131443</c:v>
                </c:pt>
                <c:pt idx="1887">
                  <c:v>0.529647524699384</c:v>
                </c:pt>
                <c:pt idx="1888">
                  <c:v>0.497170657156317</c:v>
                </c:pt>
                <c:pt idx="1889">
                  <c:v>0.503685783508774</c:v>
                </c:pt>
                <c:pt idx="1890">
                  <c:v>0.582608930325713</c:v>
                </c:pt>
                <c:pt idx="1891">
                  <c:v>0.530338235070237</c:v>
                </c:pt>
                <c:pt idx="1892">
                  <c:v>0.512751869110429</c:v>
                </c:pt>
                <c:pt idx="1893">
                  <c:v>0.492197040821623</c:v>
                </c:pt>
                <c:pt idx="1894">
                  <c:v>0.530452255175232</c:v>
                </c:pt>
                <c:pt idx="1895">
                  <c:v>0.536498114098004</c:v>
                </c:pt>
                <c:pt idx="1896">
                  <c:v>0.510772866267171</c:v>
                </c:pt>
                <c:pt idx="1897">
                  <c:v>0.476699437251475</c:v>
                </c:pt>
                <c:pt idx="1898">
                  <c:v>0.539179710363365</c:v>
                </c:pt>
                <c:pt idx="1899">
                  <c:v>0.518547968664968</c:v>
                </c:pt>
                <c:pt idx="1900">
                  <c:v>0.494986508899178</c:v>
                </c:pt>
                <c:pt idx="1901">
                  <c:v>0.527074622859938</c:v>
                </c:pt>
                <c:pt idx="1902">
                  <c:v>0.497440419583143</c:v>
                </c:pt>
                <c:pt idx="1903">
                  <c:v>0.498916465447366</c:v>
                </c:pt>
                <c:pt idx="1904">
                  <c:v>0.482013633424032</c:v>
                </c:pt>
                <c:pt idx="1905">
                  <c:v>0.553076586079253</c:v>
                </c:pt>
                <c:pt idx="1906">
                  <c:v>0.500274971561249</c:v>
                </c:pt>
                <c:pt idx="1907">
                  <c:v>0.543245804515169</c:v>
                </c:pt>
                <c:pt idx="1908">
                  <c:v>0.513578393475141</c:v>
                </c:pt>
                <c:pt idx="1909">
                  <c:v>0.571943050396734</c:v>
                </c:pt>
                <c:pt idx="1910">
                  <c:v>0.528673711890956</c:v>
                </c:pt>
                <c:pt idx="1911">
                  <c:v>0.431589986901799</c:v>
                </c:pt>
                <c:pt idx="1912">
                  <c:v>0.541825575234331</c:v>
                </c:pt>
                <c:pt idx="1913">
                  <c:v>0.525513807359091</c:v>
                </c:pt>
                <c:pt idx="1914">
                  <c:v>0.531998914059785</c:v>
                </c:pt>
                <c:pt idx="1915">
                  <c:v>0.548056186058381</c:v>
                </c:pt>
                <c:pt idx="1916">
                  <c:v>0.478213817996934</c:v>
                </c:pt>
                <c:pt idx="1917">
                  <c:v>0.470558122212767</c:v>
                </c:pt>
                <c:pt idx="1918">
                  <c:v>0.536814944928004</c:v>
                </c:pt>
                <c:pt idx="1919">
                  <c:v>0.493957975248531</c:v>
                </c:pt>
                <c:pt idx="1920">
                  <c:v>0.504244480886553</c:v>
                </c:pt>
                <c:pt idx="1921">
                  <c:v>0.536426455736817</c:v>
                </c:pt>
                <c:pt idx="1922">
                  <c:v>0.526597692364951</c:v>
                </c:pt>
                <c:pt idx="1923">
                  <c:v>0.529125129871639</c:v>
                </c:pt>
                <c:pt idx="1924">
                  <c:v>0.553300098404594</c:v>
                </c:pt>
                <c:pt idx="1925">
                  <c:v>0.540697806012856</c:v>
                </c:pt>
                <c:pt idx="1926">
                  <c:v>0.485662715010333</c:v>
                </c:pt>
                <c:pt idx="1927">
                  <c:v>0.541913445745933</c:v>
                </c:pt>
                <c:pt idx="1928">
                  <c:v>0.50267261333109</c:v>
                </c:pt>
                <c:pt idx="1929">
                  <c:v>0.531043182465032</c:v>
                </c:pt>
                <c:pt idx="1930">
                  <c:v>0.517733948924473</c:v>
                </c:pt>
                <c:pt idx="1931">
                  <c:v>0.498306306243324</c:v>
                </c:pt>
                <c:pt idx="1932">
                  <c:v>0.551002682591459</c:v>
                </c:pt>
                <c:pt idx="1933">
                  <c:v>0.501085973171094</c:v>
                </c:pt>
                <c:pt idx="1934">
                  <c:v>0.477001093615218</c:v>
                </c:pt>
                <c:pt idx="1935">
                  <c:v>0.505990419483459</c:v>
                </c:pt>
                <c:pt idx="1936">
                  <c:v>0.515866452396901</c:v>
                </c:pt>
                <c:pt idx="1937">
                  <c:v>0.504451219819159</c:v>
                </c:pt>
                <c:pt idx="1938">
                  <c:v>0.492712177322983</c:v>
                </c:pt>
                <c:pt idx="1939">
                  <c:v>0.505713692848681</c:v>
                </c:pt>
                <c:pt idx="1940">
                  <c:v>0.474233418712422</c:v>
                </c:pt>
                <c:pt idx="1941">
                  <c:v>0.514942419458655</c:v>
                </c:pt>
                <c:pt idx="1942">
                  <c:v>0.546927702952528</c:v>
                </c:pt>
                <c:pt idx="1943">
                  <c:v>0.555641288786542</c:v>
                </c:pt>
                <c:pt idx="1944">
                  <c:v>0.498875143370057</c:v>
                </c:pt>
                <c:pt idx="1945">
                  <c:v>0.477433663802167</c:v>
                </c:pt>
                <c:pt idx="1946">
                  <c:v>0.546107080745596</c:v>
                </c:pt>
                <c:pt idx="1947">
                  <c:v>0.505513385127836</c:v>
                </c:pt>
                <c:pt idx="1948">
                  <c:v>0.558429508555006</c:v>
                </c:pt>
                <c:pt idx="1949">
                  <c:v>0.53411811265374</c:v>
                </c:pt>
                <c:pt idx="1950">
                  <c:v>0.507870994793412</c:v>
                </c:pt>
                <c:pt idx="1951">
                  <c:v>0.573800075624531</c:v>
                </c:pt>
                <c:pt idx="1952">
                  <c:v>0.542865475976354</c:v>
                </c:pt>
                <c:pt idx="1953">
                  <c:v>0.481577463186447</c:v>
                </c:pt>
                <c:pt idx="1954">
                  <c:v>0.516687962106535</c:v>
                </c:pt>
                <c:pt idx="1955">
                  <c:v>0.580028545077</c:v>
                </c:pt>
                <c:pt idx="1956">
                  <c:v>0.483140158508459</c:v>
                </c:pt>
                <c:pt idx="1957">
                  <c:v>0.544628367659146</c:v>
                </c:pt>
                <c:pt idx="1958">
                  <c:v>0.512118558481648</c:v>
                </c:pt>
                <c:pt idx="1959">
                  <c:v>0.476879251971694</c:v>
                </c:pt>
                <c:pt idx="1960">
                  <c:v>0.526320303775712</c:v>
                </c:pt>
                <c:pt idx="1961">
                  <c:v>0.544185428633721</c:v>
                </c:pt>
                <c:pt idx="1962">
                  <c:v>0.524037140195266</c:v>
                </c:pt>
                <c:pt idx="1963">
                  <c:v>0.478715322390283</c:v>
                </c:pt>
                <c:pt idx="1964">
                  <c:v>0.523842546792479</c:v>
                </c:pt>
                <c:pt idx="1965">
                  <c:v>0.496549154953485</c:v>
                </c:pt>
                <c:pt idx="1966">
                  <c:v>0.548010100722541</c:v>
                </c:pt>
                <c:pt idx="1967">
                  <c:v>0.476538967563385</c:v>
                </c:pt>
                <c:pt idx="1968">
                  <c:v>0.471756868619811</c:v>
                </c:pt>
                <c:pt idx="1969">
                  <c:v>0.506295473878861</c:v>
                </c:pt>
                <c:pt idx="1970">
                  <c:v>0.535305673905043</c:v>
                </c:pt>
                <c:pt idx="1971">
                  <c:v>0.502174263753258</c:v>
                </c:pt>
                <c:pt idx="1972">
                  <c:v>0.547413758861118</c:v>
                </c:pt>
                <c:pt idx="1973">
                  <c:v>0.455241307533625</c:v>
                </c:pt>
                <c:pt idx="1974">
                  <c:v>0.571064875674235</c:v>
                </c:pt>
                <c:pt idx="1975">
                  <c:v>0.529725034589188</c:v>
                </c:pt>
                <c:pt idx="1976">
                  <c:v>0.492167907216885</c:v>
                </c:pt>
                <c:pt idx="1977">
                  <c:v>0.530331685229005</c:v>
                </c:pt>
                <c:pt idx="1978">
                  <c:v>0.479455804748438</c:v>
                </c:pt>
                <c:pt idx="1979">
                  <c:v>0.525453450148685</c:v>
                </c:pt>
                <c:pt idx="1980">
                  <c:v>0.512959142502243</c:v>
                </c:pt>
                <c:pt idx="1981">
                  <c:v>0.501463194618606</c:v>
                </c:pt>
                <c:pt idx="1982">
                  <c:v>0.524561839948447</c:v>
                </c:pt>
                <c:pt idx="1983">
                  <c:v>0.55980064842237</c:v>
                </c:pt>
                <c:pt idx="1984">
                  <c:v>0.480650922261451</c:v>
                </c:pt>
                <c:pt idx="1985">
                  <c:v>0.53416575570066</c:v>
                </c:pt>
                <c:pt idx="1986">
                  <c:v>0.530495972552892</c:v>
                </c:pt>
                <c:pt idx="1987">
                  <c:v>0.51277571796841</c:v>
                </c:pt>
                <c:pt idx="1988">
                  <c:v>0.46696668362676</c:v>
                </c:pt>
                <c:pt idx="1989">
                  <c:v>0.534106717784174</c:v>
                </c:pt>
                <c:pt idx="1990">
                  <c:v>0.487962701473998</c:v>
                </c:pt>
                <c:pt idx="1991">
                  <c:v>0.551795190731876</c:v>
                </c:pt>
                <c:pt idx="1992">
                  <c:v>0.516904052182656</c:v>
                </c:pt>
                <c:pt idx="1993">
                  <c:v>0.506433430635287</c:v>
                </c:pt>
                <c:pt idx="1994">
                  <c:v>0.516994820742263</c:v>
                </c:pt>
                <c:pt idx="1995">
                  <c:v>0.499243124235559</c:v>
                </c:pt>
                <c:pt idx="1996">
                  <c:v>0.482318154146662</c:v>
                </c:pt>
                <c:pt idx="1997">
                  <c:v>0.471199236310729</c:v>
                </c:pt>
                <c:pt idx="1998">
                  <c:v>0.501560660375582</c:v>
                </c:pt>
                <c:pt idx="1999">
                  <c:v>0.487523562490174</c:v>
                </c:pt>
                <c:pt idx="2000">
                  <c:v>0.562602271521962</c:v>
                </c:pt>
                <c:pt idx="2001">
                  <c:v>0.520451217459797</c:v>
                </c:pt>
                <c:pt idx="2002">
                  <c:v>0.49454047174704</c:v>
                </c:pt>
                <c:pt idx="2003">
                  <c:v>0.51628958393802</c:v>
                </c:pt>
                <c:pt idx="2004">
                  <c:v>0.476941827472771</c:v>
                </c:pt>
                <c:pt idx="2005">
                  <c:v>0.542617455805504</c:v>
                </c:pt>
                <c:pt idx="2006">
                  <c:v>0.498729116531004</c:v>
                </c:pt>
                <c:pt idx="2007">
                  <c:v>0.51909822335569</c:v>
                </c:pt>
                <c:pt idx="2008">
                  <c:v>0.523401087421359</c:v>
                </c:pt>
                <c:pt idx="2009">
                  <c:v>0.495694892634021</c:v>
                </c:pt>
                <c:pt idx="2010">
                  <c:v>0.503847334243014</c:v>
                </c:pt>
                <c:pt idx="2011">
                  <c:v>0.487370276352155</c:v>
                </c:pt>
                <c:pt idx="2012">
                  <c:v>0.537128646641663</c:v>
                </c:pt>
                <c:pt idx="2013">
                  <c:v>0.572915804059704</c:v>
                </c:pt>
                <c:pt idx="2014">
                  <c:v>0.476184802288615</c:v>
                </c:pt>
                <c:pt idx="2015">
                  <c:v>0.532395898518845</c:v>
                </c:pt>
                <c:pt idx="2016">
                  <c:v>0.550250880791157</c:v>
                </c:pt>
                <c:pt idx="2017">
                  <c:v>0.505453008595856</c:v>
                </c:pt>
                <c:pt idx="2018">
                  <c:v>0.559306052168688</c:v>
                </c:pt>
                <c:pt idx="2019">
                  <c:v>0.5361336980326</c:v>
                </c:pt>
                <c:pt idx="2020">
                  <c:v>0.482707713325956</c:v>
                </c:pt>
                <c:pt idx="2021">
                  <c:v>0.536589568770359</c:v>
                </c:pt>
                <c:pt idx="2022">
                  <c:v>0.487168234914793</c:v>
                </c:pt>
                <c:pt idx="2023">
                  <c:v>0.545548840835386</c:v>
                </c:pt>
                <c:pt idx="2024">
                  <c:v>0.502099566459108</c:v>
                </c:pt>
                <c:pt idx="2025">
                  <c:v>0.52488073354262</c:v>
                </c:pt>
                <c:pt idx="2026">
                  <c:v>0.535871471273522</c:v>
                </c:pt>
                <c:pt idx="2027">
                  <c:v>0.535655098153051</c:v>
                </c:pt>
                <c:pt idx="2028">
                  <c:v>0.522826738428003</c:v>
                </c:pt>
                <c:pt idx="2029">
                  <c:v>0.510663068913043</c:v>
                </c:pt>
                <c:pt idx="2030">
                  <c:v>0.498130893622272</c:v>
                </c:pt>
                <c:pt idx="2031">
                  <c:v>0.529920073272083</c:v>
                </c:pt>
                <c:pt idx="2032">
                  <c:v>0.578170851365079</c:v>
                </c:pt>
                <c:pt idx="2033">
                  <c:v>0.522767246022281</c:v>
                </c:pt>
                <c:pt idx="2034">
                  <c:v>0.497288671124929</c:v>
                </c:pt>
                <c:pt idx="2035">
                  <c:v>0.512824955856956</c:v>
                </c:pt>
                <c:pt idx="2036">
                  <c:v>0.484222056009717</c:v>
                </c:pt>
                <c:pt idx="2037">
                  <c:v>0.474022952454618</c:v>
                </c:pt>
                <c:pt idx="2038">
                  <c:v>0.482317924544758</c:v>
                </c:pt>
                <c:pt idx="2039">
                  <c:v>0.467493619189343</c:v>
                </c:pt>
                <c:pt idx="2040">
                  <c:v>0.532353533917945</c:v>
                </c:pt>
                <c:pt idx="2041">
                  <c:v>0.55883916667625</c:v>
                </c:pt>
                <c:pt idx="2042">
                  <c:v>0.499486479098932</c:v>
                </c:pt>
                <c:pt idx="2043">
                  <c:v>0.522755285142495</c:v>
                </c:pt>
                <c:pt idx="2044">
                  <c:v>0.508391678692109</c:v>
                </c:pt>
                <c:pt idx="2045">
                  <c:v>0.514490129312095</c:v>
                </c:pt>
                <c:pt idx="2046">
                  <c:v>0.519632484005965</c:v>
                </c:pt>
                <c:pt idx="2047">
                  <c:v>0.555436001248068</c:v>
                </c:pt>
                <c:pt idx="2048">
                  <c:v>0.468906234963955</c:v>
                </c:pt>
                <c:pt idx="2049">
                  <c:v>0.509385111355863</c:v>
                </c:pt>
                <c:pt idx="2050">
                  <c:v>0.485583345184418</c:v>
                </c:pt>
                <c:pt idx="2051">
                  <c:v>0.544543394892013</c:v>
                </c:pt>
                <c:pt idx="2052">
                  <c:v>0.520803452056139</c:v>
                </c:pt>
                <c:pt idx="2053">
                  <c:v>0.539336037266131</c:v>
                </c:pt>
                <c:pt idx="2054">
                  <c:v>0.501618230980727</c:v>
                </c:pt>
                <c:pt idx="2055">
                  <c:v>0.55575970827448</c:v>
                </c:pt>
                <c:pt idx="2056">
                  <c:v>0.542771497218978</c:v>
                </c:pt>
                <c:pt idx="2057">
                  <c:v>0.50710147041211</c:v>
                </c:pt>
                <c:pt idx="2058">
                  <c:v>0.48157292115991</c:v>
                </c:pt>
                <c:pt idx="2059">
                  <c:v>0.510981233507922</c:v>
                </c:pt>
                <c:pt idx="2060">
                  <c:v>0.501909518605891</c:v>
                </c:pt>
                <c:pt idx="2061">
                  <c:v>0.545010551950668</c:v>
                </c:pt>
                <c:pt idx="2062">
                  <c:v>0.451724776305628</c:v>
                </c:pt>
                <c:pt idx="2063">
                  <c:v>0.586148393718053</c:v>
                </c:pt>
                <c:pt idx="2064">
                  <c:v>0.537646121521201</c:v>
                </c:pt>
                <c:pt idx="2065">
                  <c:v>0.534672692459543</c:v>
                </c:pt>
                <c:pt idx="2066">
                  <c:v>0.50325177716222</c:v>
                </c:pt>
                <c:pt idx="2067">
                  <c:v>0.503020756228748</c:v>
                </c:pt>
                <c:pt idx="2068">
                  <c:v>0.558584529470563</c:v>
                </c:pt>
                <c:pt idx="2069">
                  <c:v>0.482989792267144</c:v>
                </c:pt>
                <c:pt idx="2070">
                  <c:v>0.517152172288666</c:v>
                </c:pt>
                <c:pt idx="2071">
                  <c:v>0.574629119121473</c:v>
                </c:pt>
                <c:pt idx="2072">
                  <c:v>0.533034132307903</c:v>
                </c:pt>
                <c:pt idx="2073">
                  <c:v>0.538197470847686</c:v>
                </c:pt>
                <c:pt idx="2074">
                  <c:v>0.543943366003225</c:v>
                </c:pt>
                <c:pt idx="2075">
                  <c:v>0.535218094003714</c:v>
                </c:pt>
                <c:pt idx="2076">
                  <c:v>0.514336380836748</c:v>
                </c:pt>
                <c:pt idx="2077">
                  <c:v>0.568193295892888</c:v>
                </c:pt>
                <c:pt idx="2078">
                  <c:v>0.533361115801335</c:v>
                </c:pt>
                <c:pt idx="2079">
                  <c:v>0.534978611501429</c:v>
                </c:pt>
                <c:pt idx="2080">
                  <c:v>0.50844626699995</c:v>
                </c:pt>
                <c:pt idx="2081">
                  <c:v>0.518752689604298</c:v>
                </c:pt>
                <c:pt idx="2082">
                  <c:v>0.491780142352175</c:v>
                </c:pt>
                <c:pt idx="2083">
                  <c:v>0.516374037501366</c:v>
                </c:pt>
                <c:pt idx="2084">
                  <c:v>0.532731092367573</c:v>
                </c:pt>
                <c:pt idx="2085">
                  <c:v>0.551372104522277</c:v>
                </c:pt>
                <c:pt idx="2086">
                  <c:v>0.507271516092077</c:v>
                </c:pt>
                <c:pt idx="2087">
                  <c:v>0.584997737450548</c:v>
                </c:pt>
                <c:pt idx="2088">
                  <c:v>0.557408302130182</c:v>
                </c:pt>
                <c:pt idx="2089">
                  <c:v>0.581983719753042</c:v>
                </c:pt>
                <c:pt idx="2090">
                  <c:v>0.482044062356851</c:v>
                </c:pt>
                <c:pt idx="2091">
                  <c:v>0.490137289348442</c:v>
                </c:pt>
                <c:pt idx="2092">
                  <c:v>0.52927263850309</c:v>
                </c:pt>
                <c:pt idx="2093">
                  <c:v>0.51172968841075</c:v>
                </c:pt>
                <c:pt idx="2094">
                  <c:v>0.556758285983768</c:v>
                </c:pt>
                <c:pt idx="2095">
                  <c:v>0.541411934443928</c:v>
                </c:pt>
                <c:pt idx="2096">
                  <c:v>0.496929399836626</c:v>
                </c:pt>
                <c:pt idx="2097">
                  <c:v>0.525364289200683</c:v>
                </c:pt>
                <c:pt idx="2098">
                  <c:v>0.499808433404556</c:v>
                </c:pt>
                <c:pt idx="2099">
                  <c:v>0.511154031150658</c:v>
                </c:pt>
                <c:pt idx="2100">
                  <c:v>0.529309039794448</c:v>
                </c:pt>
                <c:pt idx="2101">
                  <c:v>0.561539798299624</c:v>
                </c:pt>
                <c:pt idx="2102">
                  <c:v>0.501671512274123</c:v>
                </c:pt>
                <c:pt idx="2103">
                  <c:v>0.509515019774871</c:v>
                </c:pt>
                <c:pt idx="2104">
                  <c:v>0.558278942055965</c:v>
                </c:pt>
                <c:pt idx="2105">
                  <c:v>0.572293131353337</c:v>
                </c:pt>
                <c:pt idx="2106">
                  <c:v>0.459530032572967</c:v>
                </c:pt>
                <c:pt idx="2107">
                  <c:v>0.530226720190028</c:v>
                </c:pt>
                <c:pt idx="2108">
                  <c:v>0.536082586710585</c:v>
                </c:pt>
                <c:pt idx="2109">
                  <c:v>0.500242159451793</c:v>
                </c:pt>
                <c:pt idx="2110">
                  <c:v>0.49510060871708</c:v>
                </c:pt>
                <c:pt idx="2111">
                  <c:v>0.559686471739897</c:v>
                </c:pt>
                <c:pt idx="2112">
                  <c:v>0.511136958231548</c:v>
                </c:pt>
                <c:pt idx="2113">
                  <c:v>0.555047190916638</c:v>
                </c:pt>
                <c:pt idx="2114">
                  <c:v>0.507156385865763</c:v>
                </c:pt>
                <c:pt idx="2115">
                  <c:v>0.548661371792688</c:v>
                </c:pt>
                <c:pt idx="2116">
                  <c:v>0.504734179149603</c:v>
                </c:pt>
                <c:pt idx="2117">
                  <c:v>0.48515118454938</c:v>
                </c:pt>
                <c:pt idx="2118">
                  <c:v>0.524407075775968</c:v>
                </c:pt>
                <c:pt idx="2119">
                  <c:v>0.48561743671383</c:v>
                </c:pt>
                <c:pt idx="2120">
                  <c:v>0.509484982291196</c:v>
                </c:pt>
                <c:pt idx="2121">
                  <c:v>0.52856392214047</c:v>
                </c:pt>
                <c:pt idx="2122">
                  <c:v>0.47454406685761</c:v>
                </c:pt>
                <c:pt idx="2123">
                  <c:v>0.537957316929119</c:v>
                </c:pt>
                <c:pt idx="2124">
                  <c:v>0.568561159816019</c:v>
                </c:pt>
                <c:pt idx="2125">
                  <c:v>0.475978542141227</c:v>
                </c:pt>
                <c:pt idx="2126">
                  <c:v>0.480897183883025</c:v>
                </c:pt>
                <c:pt idx="2127">
                  <c:v>0.531906070814625</c:v>
                </c:pt>
                <c:pt idx="2128">
                  <c:v>0.487269014099458</c:v>
                </c:pt>
                <c:pt idx="2129">
                  <c:v>0.529116032935277</c:v>
                </c:pt>
                <c:pt idx="2130">
                  <c:v>0.500488360944398</c:v>
                </c:pt>
                <c:pt idx="2131">
                  <c:v>0.530226691401571</c:v>
                </c:pt>
                <c:pt idx="2132">
                  <c:v>0.526012089578945</c:v>
                </c:pt>
                <c:pt idx="2133">
                  <c:v>0.501893263785441</c:v>
                </c:pt>
                <c:pt idx="2134">
                  <c:v>0.520117892428271</c:v>
                </c:pt>
                <c:pt idx="2135">
                  <c:v>0.441733624750002</c:v>
                </c:pt>
                <c:pt idx="2136">
                  <c:v>0.518665887421951</c:v>
                </c:pt>
                <c:pt idx="2137">
                  <c:v>0.508115212877999</c:v>
                </c:pt>
                <c:pt idx="2138">
                  <c:v>0.489591974716528</c:v>
                </c:pt>
                <c:pt idx="2139">
                  <c:v>0.505067475740813</c:v>
                </c:pt>
                <c:pt idx="2140">
                  <c:v>0.548393975534354</c:v>
                </c:pt>
                <c:pt idx="2141">
                  <c:v>0.491775319587567</c:v>
                </c:pt>
                <c:pt idx="2142">
                  <c:v>0.526484006467049</c:v>
                </c:pt>
                <c:pt idx="2143">
                  <c:v>0.499403475446494</c:v>
                </c:pt>
                <c:pt idx="2144">
                  <c:v>0.516555076076166</c:v>
                </c:pt>
                <c:pt idx="2145">
                  <c:v>0.510155546186303</c:v>
                </c:pt>
                <c:pt idx="2146">
                  <c:v>0.509397313741547</c:v>
                </c:pt>
                <c:pt idx="2147">
                  <c:v>0.470623482610135</c:v>
                </c:pt>
                <c:pt idx="2148">
                  <c:v>0.492810674520662</c:v>
                </c:pt>
                <c:pt idx="2149">
                  <c:v>0.530294660407917</c:v>
                </c:pt>
                <c:pt idx="2150">
                  <c:v>0.507775826977412</c:v>
                </c:pt>
                <c:pt idx="2151">
                  <c:v>0.472281480010449</c:v>
                </c:pt>
                <c:pt idx="2152">
                  <c:v>0.526498691032097</c:v>
                </c:pt>
                <c:pt idx="2153">
                  <c:v>0.539654326069804</c:v>
                </c:pt>
                <c:pt idx="2154">
                  <c:v>0.515632138645399</c:v>
                </c:pt>
                <c:pt idx="2155">
                  <c:v>0.536406815486821</c:v>
                </c:pt>
                <c:pt idx="2156">
                  <c:v>0.497146610630334</c:v>
                </c:pt>
                <c:pt idx="2157">
                  <c:v>0.492815387149713</c:v>
                </c:pt>
                <c:pt idx="2158">
                  <c:v>0.546233749460063</c:v>
                </c:pt>
                <c:pt idx="2159">
                  <c:v>0.479257103067084</c:v>
                </c:pt>
                <c:pt idx="2160">
                  <c:v>0.531980518428414</c:v>
                </c:pt>
                <c:pt idx="2161">
                  <c:v>0.556703054718915</c:v>
                </c:pt>
                <c:pt idx="2162">
                  <c:v>0.514054540159848</c:v>
                </c:pt>
                <c:pt idx="2163">
                  <c:v>0.51436809241388</c:v>
                </c:pt>
                <c:pt idx="2164">
                  <c:v>0.552822729082713</c:v>
                </c:pt>
                <c:pt idx="2165">
                  <c:v>0.482709091611849</c:v>
                </c:pt>
                <c:pt idx="2166">
                  <c:v>0.530845507319274</c:v>
                </c:pt>
                <c:pt idx="2167">
                  <c:v>0.524039589679497</c:v>
                </c:pt>
                <c:pt idx="2168">
                  <c:v>0.510000280541906</c:v>
                </c:pt>
                <c:pt idx="2169">
                  <c:v>0.471705523589258</c:v>
                </c:pt>
                <c:pt idx="2170">
                  <c:v>0.497136106933361</c:v>
                </c:pt>
                <c:pt idx="2171">
                  <c:v>0.519846215134234</c:v>
                </c:pt>
                <c:pt idx="2172">
                  <c:v>0.507835107176739</c:v>
                </c:pt>
                <c:pt idx="2173">
                  <c:v>0.550985481122987</c:v>
                </c:pt>
                <c:pt idx="2174">
                  <c:v>0.544607252980311</c:v>
                </c:pt>
                <c:pt idx="2175">
                  <c:v>0.540101130493842</c:v>
                </c:pt>
                <c:pt idx="2176">
                  <c:v>0.531835528047522</c:v>
                </c:pt>
                <c:pt idx="2177">
                  <c:v>0.494871432081677</c:v>
                </c:pt>
                <c:pt idx="2178">
                  <c:v>0.517172274527685</c:v>
                </c:pt>
                <c:pt idx="2179">
                  <c:v>0.535835709276384</c:v>
                </c:pt>
                <c:pt idx="2180">
                  <c:v>0.509016732380437</c:v>
                </c:pt>
                <c:pt idx="2181">
                  <c:v>0.529739761515269</c:v>
                </c:pt>
                <c:pt idx="2182">
                  <c:v>0.525942955616296</c:v>
                </c:pt>
                <c:pt idx="2183">
                  <c:v>0.483972821028976</c:v>
                </c:pt>
                <c:pt idx="2184">
                  <c:v>0.551669205033332</c:v>
                </c:pt>
                <c:pt idx="2185">
                  <c:v>0.519342270724244</c:v>
                </c:pt>
                <c:pt idx="2186">
                  <c:v>0.502439458007988</c:v>
                </c:pt>
                <c:pt idx="2187">
                  <c:v>0.47050062881807</c:v>
                </c:pt>
                <c:pt idx="2188">
                  <c:v>0.480071829684571</c:v>
                </c:pt>
                <c:pt idx="2189">
                  <c:v>0.562198015899428</c:v>
                </c:pt>
                <c:pt idx="2190">
                  <c:v>0.557652992984674</c:v>
                </c:pt>
                <c:pt idx="2191">
                  <c:v>0.534381329912599</c:v>
                </c:pt>
                <c:pt idx="2192">
                  <c:v>0.518048862493221</c:v>
                </c:pt>
                <c:pt idx="2193">
                  <c:v>0.51340026621905</c:v>
                </c:pt>
                <c:pt idx="2194">
                  <c:v>0.563483098715601</c:v>
                </c:pt>
                <c:pt idx="2195">
                  <c:v>0.53766534893869</c:v>
                </c:pt>
                <c:pt idx="2196">
                  <c:v>0.456104989228772</c:v>
                </c:pt>
                <c:pt idx="2197">
                  <c:v>0.545899469820068</c:v>
                </c:pt>
                <c:pt idx="2198">
                  <c:v>0.591424764772764</c:v>
                </c:pt>
                <c:pt idx="2199">
                  <c:v>0.535805581226461</c:v>
                </c:pt>
                <c:pt idx="2200">
                  <c:v>0.506781993631329</c:v>
                </c:pt>
                <c:pt idx="2201">
                  <c:v>0.514033724089709</c:v>
                </c:pt>
                <c:pt idx="2202">
                  <c:v>0.522823566910184</c:v>
                </c:pt>
                <c:pt idx="2203">
                  <c:v>0.526750712801013</c:v>
                </c:pt>
                <c:pt idx="2204">
                  <c:v>0.53343083242984</c:v>
                </c:pt>
                <c:pt idx="2205">
                  <c:v>0.513318387013078</c:v>
                </c:pt>
                <c:pt idx="2206">
                  <c:v>0.538188603317938</c:v>
                </c:pt>
                <c:pt idx="2207">
                  <c:v>0.44675999491604</c:v>
                </c:pt>
                <c:pt idx="2208">
                  <c:v>0.512745949858058</c:v>
                </c:pt>
                <c:pt idx="2209">
                  <c:v>0.505177773925509</c:v>
                </c:pt>
                <c:pt idx="2210">
                  <c:v>0.527619643121058</c:v>
                </c:pt>
                <c:pt idx="2211">
                  <c:v>0.495762811099223</c:v>
                </c:pt>
                <c:pt idx="2212">
                  <c:v>0.569546790882167</c:v>
                </c:pt>
                <c:pt idx="2213">
                  <c:v>0.531773115280199</c:v>
                </c:pt>
                <c:pt idx="2214">
                  <c:v>0.518174872036842</c:v>
                </c:pt>
                <c:pt idx="2215">
                  <c:v>0.513256008455483</c:v>
                </c:pt>
                <c:pt idx="2216">
                  <c:v>0.531408955109161</c:v>
                </c:pt>
                <c:pt idx="2217">
                  <c:v>0.569437805953365</c:v>
                </c:pt>
                <c:pt idx="2218">
                  <c:v>0.496649435421814</c:v>
                </c:pt>
                <c:pt idx="2219">
                  <c:v>0.549315422220938</c:v>
                </c:pt>
                <c:pt idx="2220">
                  <c:v>0.534993485139973</c:v>
                </c:pt>
                <c:pt idx="2221">
                  <c:v>0.552689117986556</c:v>
                </c:pt>
                <c:pt idx="2222">
                  <c:v>0.530799082655424</c:v>
                </c:pt>
                <c:pt idx="2223">
                  <c:v>0.48207785588048</c:v>
                </c:pt>
                <c:pt idx="2224">
                  <c:v>0.470349417013734</c:v>
                </c:pt>
                <c:pt idx="2225">
                  <c:v>0.536660290404343</c:v>
                </c:pt>
                <c:pt idx="2226">
                  <c:v>0.514479205219617</c:v>
                </c:pt>
                <c:pt idx="2227">
                  <c:v>0.532512615679366</c:v>
                </c:pt>
                <c:pt idx="2228">
                  <c:v>0.482502483295027</c:v>
                </c:pt>
                <c:pt idx="2229">
                  <c:v>0.458168334369572</c:v>
                </c:pt>
                <c:pt idx="2230">
                  <c:v>0.518390816723026</c:v>
                </c:pt>
                <c:pt idx="2231">
                  <c:v>0.506611370386641</c:v>
                </c:pt>
                <c:pt idx="2232">
                  <c:v>0.520894068819549</c:v>
                </c:pt>
                <c:pt idx="2233">
                  <c:v>0.523176167219933</c:v>
                </c:pt>
                <c:pt idx="2234">
                  <c:v>0.507724968742005</c:v>
                </c:pt>
                <c:pt idx="2235">
                  <c:v>0.52760347263387</c:v>
                </c:pt>
                <c:pt idx="2236">
                  <c:v>0.532403254562481</c:v>
                </c:pt>
                <c:pt idx="2237">
                  <c:v>0.514835443211533</c:v>
                </c:pt>
                <c:pt idx="2238">
                  <c:v>0.535018337504759</c:v>
                </c:pt>
                <c:pt idx="2239">
                  <c:v>0.511869857825452</c:v>
                </c:pt>
                <c:pt idx="2240">
                  <c:v>0.510564375238583</c:v>
                </c:pt>
                <c:pt idx="2241">
                  <c:v>0.488284746355855</c:v>
                </c:pt>
                <c:pt idx="2242">
                  <c:v>0.526384784707126</c:v>
                </c:pt>
                <c:pt idx="2243">
                  <c:v>0.544393713166504</c:v>
                </c:pt>
                <c:pt idx="2244">
                  <c:v>0.539211295846552</c:v>
                </c:pt>
                <c:pt idx="2245">
                  <c:v>0.447810918360554</c:v>
                </c:pt>
                <c:pt idx="2246">
                  <c:v>0.50306491443629</c:v>
                </c:pt>
                <c:pt idx="2247">
                  <c:v>0.545931360036311</c:v>
                </c:pt>
                <c:pt idx="2248">
                  <c:v>0.51104232737549</c:v>
                </c:pt>
                <c:pt idx="2249">
                  <c:v>0.484720636160146</c:v>
                </c:pt>
                <c:pt idx="2250">
                  <c:v>0.550156775796405</c:v>
                </c:pt>
                <c:pt idx="2251">
                  <c:v>0.590039518946883</c:v>
                </c:pt>
                <c:pt idx="2252">
                  <c:v>0.517459646348933</c:v>
                </c:pt>
                <c:pt idx="2253">
                  <c:v>0.513547674413238</c:v>
                </c:pt>
                <c:pt idx="2254">
                  <c:v>0.546340536467483</c:v>
                </c:pt>
                <c:pt idx="2255">
                  <c:v>0.580913999326659</c:v>
                </c:pt>
                <c:pt idx="2256">
                  <c:v>0.505024805595775</c:v>
                </c:pt>
                <c:pt idx="2257">
                  <c:v>0.521119174249261</c:v>
                </c:pt>
                <c:pt idx="2258">
                  <c:v>0.525975292053165</c:v>
                </c:pt>
                <c:pt idx="2259">
                  <c:v>0.489625324324334</c:v>
                </c:pt>
                <c:pt idx="2260">
                  <c:v>0.482488294445246</c:v>
                </c:pt>
                <c:pt idx="2261">
                  <c:v>0.520227453935646</c:v>
                </c:pt>
                <c:pt idx="2262">
                  <c:v>0.520627822413473</c:v>
                </c:pt>
                <c:pt idx="2263">
                  <c:v>0.538684308716309</c:v>
                </c:pt>
                <c:pt idx="2264">
                  <c:v>0.568838001684265</c:v>
                </c:pt>
                <c:pt idx="2265">
                  <c:v>0.516534978625654</c:v>
                </c:pt>
                <c:pt idx="2266">
                  <c:v>0.520308945816515</c:v>
                </c:pt>
                <c:pt idx="2267">
                  <c:v>0.511451236565291</c:v>
                </c:pt>
                <c:pt idx="2268">
                  <c:v>0.493326841067623</c:v>
                </c:pt>
                <c:pt idx="2269">
                  <c:v>0.517872367301651</c:v>
                </c:pt>
                <c:pt idx="2270">
                  <c:v>0.46346974917654</c:v>
                </c:pt>
                <c:pt idx="2271">
                  <c:v>0.472164483141116</c:v>
                </c:pt>
                <c:pt idx="2272">
                  <c:v>0.499789969706133</c:v>
                </c:pt>
                <c:pt idx="2273">
                  <c:v>0.53678056567417</c:v>
                </c:pt>
                <c:pt idx="2274">
                  <c:v>0.499394587019329</c:v>
                </c:pt>
                <c:pt idx="2275">
                  <c:v>0.577313101584324</c:v>
                </c:pt>
                <c:pt idx="2276">
                  <c:v>0.516175233017659</c:v>
                </c:pt>
                <c:pt idx="2277">
                  <c:v>0.466284972861502</c:v>
                </c:pt>
                <c:pt idx="2278">
                  <c:v>0.508491390590221</c:v>
                </c:pt>
                <c:pt idx="2279">
                  <c:v>0.504310750188643</c:v>
                </c:pt>
                <c:pt idx="2280">
                  <c:v>0.499698043950132</c:v>
                </c:pt>
                <c:pt idx="2281">
                  <c:v>0.538120644686096</c:v>
                </c:pt>
                <c:pt idx="2282">
                  <c:v>0.553272128878105</c:v>
                </c:pt>
                <c:pt idx="2283">
                  <c:v>0.522573004917562</c:v>
                </c:pt>
                <c:pt idx="2284">
                  <c:v>0.519220254133439</c:v>
                </c:pt>
                <c:pt idx="2285">
                  <c:v>0.542001331231495</c:v>
                </c:pt>
                <c:pt idx="2286">
                  <c:v>0.531153560028143</c:v>
                </c:pt>
                <c:pt idx="2287">
                  <c:v>0.533833355502454</c:v>
                </c:pt>
                <c:pt idx="2288">
                  <c:v>0.490729815222906</c:v>
                </c:pt>
                <c:pt idx="2289">
                  <c:v>0.508613088971953</c:v>
                </c:pt>
                <c:pt idx="2290">
                  <c:v>0.563589853989311</c:v>
                </c:pt>
                <c:pt idx="2291">
                  <c:v>0.542800117981469</c:v>
                </c:pt>
                <c:pt idx="2292">
                  <c:v>0.504829851951901</c:v>
                </c:pt>
                <c:pt idx="2293">
                  <c:v>0.530851992693216</c:v>
                </c:pt>
                <c:pt idx="2294">
                  <c:v>0.501027902593956</c:v>
                </c:pt>
                <c:pt idx="2295">
                  <c:v>0.508756308595625</c:v>
                </c:pt>
                <c:pt idx="2296">
                  <c:v>0.556862618020545</c:v>
                </c:pt>
                <c:pt idx="2297">
                  <c:v>0.506113149681577</c:v>
                </c:pt>
                <c:pt idx="2298">
                  <c:v>0.544046690348867</c:v>
                </c:pt>
                <c:pt idx="2299">
                  <c:v>0.509754677716068</c:v>
                </c:pt>
                <c:pt idx="2300">
                  <c:v>0.534404732910238</c:v>
                </c:pt>
                <c:pt idx="2301">
                  <c:v>0.443446647210323</c:v>
                </c:pt>
                <c:pt idx="2302">
                  <c:v>0.523295715776393</c:v>
                </c:pt>
                <c:pt idx="2303">
                  <c:v>0.502877394290323</c:v>
                </c:pt>
                <c:pt idx="2304">
                  <c:v>0.544702588315394</c:v>
                </c:pt>
                <c:pt idx="2305">
                  <c:v>0.513403352375986</c:v>
                </c:pt>
                <c:pt idx="2306">
                  <c:v>0.494617267892099</c:v>
                </c:pt>
                <c:pt idx="2307">
                  <c:v>0.460814987667627</c:v>
                </c:pt>
                <c:pt idx="2308">
                  <c:v>0.506450375451782</c:v>
                </c:pt>
                <c:pt idx="2309">
                  <c:v>0.569789296302239</c:v>
                </c:pt>
                <c:pt idx="2310">
                  <c:v>0.523064205120495</c:v>
                </c:pt>
                <c:pt idx="2311">
                  <c:v>0.537640278690464</c:v>
                </c:pt>
                <c:pt idx="2312">
                  <c:v>0.498664204277459</c:v>
                </c:pt>
                <c:pt idx="2313">
                  <c:v>0.545864610048627</c:v>
                </c:pt>
                <c:pt idx="2314">
                  <c:v>0.524003701068711</c:v>
                </c:pt>
                <c:pt idx="2315">
                  <c:v>0.463038024648473</c:v>
                </c:pt>
                <c:pt idx="2316">
                  <c:v>0.51553859307193</c:v>
                </c:pt>
                <c:pt idx="2317">
                  <c:v>0.461409926252786</c:v>
                </c:pt>
                <c:pt idx="2318">
                  <c:v>0.498310267197839</c:v>
                </c:pt>
                <c:pt idx="2319">
                  <c:v>0.538003228538578</c:v>
                </c:pt>
                <c:pt idx="2320">
                  <c:v>0.519892143494193</c:v>
                </c:pt>
                <c:pt idx="2321">
                  <c:v>0.534843132929847</c:v>
                </c:pt>
                <c:pt idx="2322">
                  <c:v>0.521068444618171</c:v>
                </c:pt>
                <c:pt idx="2323">
                  <c:v>0.464103555817034</c:v>
                </c:pt>
                <c:pt idx="2324">
                  <c:v>0.529147258985148</c:v>
                </c:pt>
                <c:pt idx="2325">
                  <c:v>0.515247393881601</c:v>
                </c:pt>
                <c:pt idx="2326">
                  <c:v>0.45124583725703</c:v>
                </c:pt>
                <c:pt idx="2327">
                  <c:v>0.537172895333098</c:v>
                </c:pt>
                <c:pt idx="2328">
                  <c:v>0.532018032952328</c:v>
                </c:pt>
                <c:pt idx="2329">
                  <c:v>0.540107105621836</c:v>
                </c:pt>
                <c:pt idx="2330">
                  <c:v>0.506209413948286</c:v>
                </c:pt>
                <c:pt idx="2331">
                  <c:v>0.520109579374119</c:v>
                </c:pt>
                <c:pt idx="2332">
                  <c:v>0.541299685168843</c:v>
                </c:pt>
                <c:pt idx="2333">
                  <c:v>0.517476892758361</c:v>
                </c:pt>
                <c:pt idx="2334">
                  <c:v>0.513261717637286</c:v>
                </c:pt>
                <c:pt idx="2335">
                  <c:v>0.523085966889535</c:v>
                </c:pt>
                <c:pt idx="2336">
                  <c:v>0.536548397077924</c:v>
                </c:pt>
                <c:pt idx="2337">
                  <c:v>0.477465739736471</c:v>
                </c:pt>
                <c:pt idx="2338">
                  <c:v>0.546619316156443</c:v>
                </c:pt>
                <c:pt idx="2339">
                  <c:v>0.500603680525026</c:v>
                </c:pt>
                <c:pt idx="2340">
                  <c:v>0.476898534853934</c:v>
                </c:pt>
                <c:pt idx="2341">
                  <c:v>0.521243720933628</c:v>
                </c:pt>
                <c:pt idx="2342">
                  <c:v>0.556767903727781</c:v>
                </c:pt>
                <c:pt idx="2343">
                  <c:v>0.462924477924643</c:v>
                </c:pt>
                <c:pt idx="2344">
                  <c:v>0.513544478911643</c:v>
                </c:pt>
                <c:pt idx="2345">
                  <c:v>0.559035970916143</c:v>
                </c:pt>
                <c:pt idx="2346">
                  <c:v>0.49445990241893</c:v>
                </c:pt>
                <c:pt idx="2347">
                  <c:v>0.520543611948551</c:v>
                </c:pt>
                <c:pt idx="2348">
                  <c:v>0.513675946754577</c:v>
                </c:pt>
                <c:pt idx="2349">
                  <c:v>0.545629630712617</c:v>
                </c:pt>
                <c:pt idx="2350">
                  <c:v>0.439465480073127</c:v>
                </c:pt>
                <c:pt idx="2351">
                  <c:v>0.536398556615224</c:v>
                </c:pt>
                <c:pt idx="2352">
                  <c:v>0.500175704788063</c:v>
                </c:pt>
                <c:pt idx="2353">
                  <c:v>0.545201564218352</c:v>
                </c:pt>
                <c:pt idx="2354">
                  <c:v>0.512200996014079</c:v>
                </c:pt>
                <c:pt idx="2355">
                  <c:v>0.542398960500127</c:v>
                </c:pt>
                <c:pt idx="2356">
                  <c:v>0.460453965131482</c:v>
                </c:pt>
                <c:pt idx="2357">
                  <c:v>0.474424534501894</c:v>
                </c:pt>
                <c:pt idx="2358">
                  <c:v>0.450062281578947</c:v>
                </c:pt>
                <c:pt idx="2359">
                  <c:v>0.549686041824123</c:v>
                </c:pt>
                <c:pt idx="2360">
                  <c:v>0.478093679510916</c:v>
                </c:pt>
                <c:pt idx="2361">
                  <c:v>0.521347468613671</c:v>
                </c:pt>
                <c:pt idx="2362">
                  <c:v>0.506375762928995</c:v>
                </c:pt>
                <c:pt idx="2363">
                  <c:v>0.46425222739427</c:v>
                </c:pt>
                <c:pt idx="2364">
                  <c:v>0.511215008318957</c:v>
                </c:pt>
                <c:pt idx="2365">
                  <c:v>0.512400910557958</c:v>
                </c:pt>
                <c:pt idx="2366">
                  <c:v>0.541954085185157</c:v>
                </c:pt>
                <c:pt idx="2367">
                  <c:v>0.523333955324959</c:v>
                </c:pt>
                <c:pt idx="2368">
                  <c:v>0.471343806822887</c:v>
                </c:pt>
                <c:pt idx="2369">
                  <c:v>0.540867234834143</c:v>
                </c:pt>
                <c:pt idx="2370">
                  <c:v>0.524128584107886</c:v>
                </c:pt>
                <c:pt idx="2371">
                  <c:v>0.491953213018015</c:v>
                </c:pt>
                <c:pt idx="2372">
                  <c:v>0.514833837667987</c:v>
                </c:pt>
                <c:pt idx="2373">
                  <c:v>0.536484393312368</c:v>
                </c:pt>
                <c:pt idx="2374">
                  <c:v>0.480495681248309</c:v>
                </c:pt>
                <c:pt idx="2375">
                  <c:v>0.514573958721347</c:v>
                </c:pt>
                <c:pt idx="2376">
                  <c:v>0.479769264910009</c:v>
                </c:pt>
                <c:pt idx="2377">
                  <c:v>0.540143589546505</c:v>
                </c:pt>
                <c:pt idx="2378">
                  <c:v>0.487966662130915</c:v>
                </c:pt>
                <c:pt idx="2379">
                  <c:v>0.531576855362872</c:v>
                </c:pt>
                <c:pt idx="2380">
                  <c:v>0.605563189308696</c:v>
                </c:pt>
                <c:pt idx="2381">
                  <c:v>0.531704577646935</c:v>
                </c:pt>
                <c:pt idx="2382">
                  <c:v>0.476163360967463</c:v>
                </c:pt>
                <c:pt idx="2383">
                  <c:v>0.616962124401132</c:v>
                </c:pt>
                <c:pt idx="2384">
                  <c:v>0.523703540546417</c:v>
                </c:pt>
                <c:pt idx="2385">
                  <c:v>0.548630759741817</c:v>
                </c:pt>
                <c:pt idx="2386">
                  <c:v>0.573306187527672</c:v>
                </c:pt>
                <c:pt idx="2387">
                  <c:v>0.519710011881484</c:v>
                </c:pt>
                <c:pt idx="2388">
                  <c:v>0.522030481458747</c:v>
                </c:pt>
                <c:pt idx="2389">
                  <c:v>0.551560887107574</c:v>
                </c:pt>
                <c:pt idx="2390">
                  <c:v>0.49350505413177</c:v>
                </c:pt>
                <c:pt idx="2391">
                  <c:v>0.454707593220326</c:v>
                </c:pt>
                <c:pt idx="2392">
                  <c:v>0.507734378754012</c:v>
                </c:pt>
                <c:pt idx="2393">
                  <c:v>0.507803296014236</c:v>
                </c:pt>
                <c:pt idx="2394">
                  <c:v>0.542983527359765</c:v>
                </c:pt>
                <c:pt idx="2395">
                  <c:v>0.466124877595146</c:v>
                </c:pt>
                <c:pt idx="2396">
                  <c:v>0.507018753459771</c:v>
                </c:pt>
                <c:pt idx="2397">
                  <c:v>0.49559911769333</c:v>
                </c:pt>
                <c:pt idx="2398">
                  <c:v>0.563697984233482</c:v>
                </c:pt>
                <c:pt idx="2399">
                  <c:v>0.528877799947414</c:v>
                </c:pt>
                <c:pt idx="2400">
                  <c:v>0.52418958423909</c:v>
                </c:pt>
                <c:pt idx="2401">
                  <c:v>0.550917478391673</c:v>
                </c:pt>
                <c:pt idx="2402">
                  <c:v>0.501155606993622</c:v>
                </c:pt>
                <c:pt idx="2403">
                  <c:v>0.489291431041114</c:v>
                </c:pt>
                <c:pt idx="2404">
                  <c:v>0.526543953477896</c:v>
                </c:pt>
                <c:pt idx="2405">
                  <c:v>0.546686242491368</c:v>
                </c:pt>
                <c:pt idx="2406">
                  <c:v>0.509799565019836</c:v>
                </c:pt>
                <c:pt idx="2407">
                  <c:v>0.507396723497267</c:v>
                </c:pt>
                <c:pt idx="2408">
                  <c:v>0.518907022027407</c:v>
                </c:pt>
                <c:pt idx="2409">
                  <c:v>0.524150498070322</c:v>
                </c:pt>
                <c:pt idx="2410">
                  <c:v>0.464023469057807</c:v>
                </c:pt>
                <c:pt idx="2411">
                  <c:v>0.535168433684193</c:v>
                </c:pt>
                <c:pt idx="2412">
                  <c:v>0.488904608995907</c:v>
                </c:pt>
                <c:pt idx="2413">
                  <c:v>0.493310912042842</c:v>
                </c:pt>
                <c:pt idx="2414">
                  <c:v>0.549470940270234</c:v>
                </c:pt>
                <c:pt idx="2415">
                  <c:v>0.52644517536897</c:v>
                </c:pt>
                <c:pt idx="2416">
                  <c:v>0.549671502999346</c:v>
                </c:pt>
                <c:pt idx="2417">
                  <c:v>0.480816570052012</c:v>
                </c:pt>
                <c:pt idx="2418">
                  <c:v>0.573423713497014</c:v>
                </c:pt>
                <c:pt idx="2419">
                  <c:v>0.547881342601243</c:v>
                </c:pt>
                <c:pt idx="2420">
                  <c:v>0.52259257552718</c:v>
                </c:pt>
                <c:pt idx="2421">
                  <c:v>0.523908833539659</c:v>
                </c:pt>
                <c:pt idx="2422">
                  <c:v>0.547985035898879</c:v>
                </c:pt>
                <c:pt idx="2423">
                  <c:v>0.543673079426395</c:v>
                </c:pt>
                <c:pt idx="2424">
                  <c:v>0.508194473058931</c:v>
                </c:pt>
                <c:pt idx="2425">
                  <c:v>0.539818339977815</c:v>
                </c:pt>
                <c:pt idx="2426">
                  <c:v>0.565502040851228</c:v>
                </c:pt>
                <c:pt idx="2427">
                  <c:v>0.574604317887686</c:v>
                </c:pt>
                <c:pt idx="2428">
                  <c:v>0.500728976698535</c:v>
                </c:pt>
                <c:pt idx="2429">
                  <c:v>0.542737171490372</c:v>
                </c:pt>
                <c:pt idx="2430">
                  <c:v>0.500737171757624</c:v>
                </c:pt>
                <c:pt idx="2431">
                  <c:v>0.49862770031326</c:v>
                </c:pt>
                <c:pt idx="2432">
                  <c:v>0.499560553397097</c:v>
                </c:pt>
                <c:pt idx="2433">
                  <c:v>0.497641346645533</c:v>
                </c:pt>
                <c:pt idx="2434">
                  <c:v>0.525945719884193</c:v>
                </c:pt>
                <c:pt idx="2435">
                  <c:v>0.461466984287502</c:v>
                </c:pt>
                <c:pt idx="2436">
                  <c:v>0.508961222729706</c:v>
                </c:pt>
                <c:pt idx="2437">
                  <c:v>0.507636547905313</c:v>
                </c:pt>
                <c:pt idx="2438">
                  <c:v>0.509950900583721</c:v>
                </c:pt>
                <c:pt idx="2439">
                  <c:v>0.495687731799029</c:v>
                </c:pt>
                <c:pt idx="2440">
                  <c:v>0.48836136267792</c:v>
                </c:pt>
                <c:pt idx="2441">
                  <c:v>0.548258305109276</c:v>
                </c:pt>
                <c:pt idx="2442">
                  <c:v>0.50426730114622</c:v>
                </c:pt>
                <c:pt idx="2443">
                  <c:v>0.519304814044468</c:v>
                </c:pt>
                <c:pt idx="2444">
                  <c:v>0.542104696524649</c:v>
                </c:pt>
                <c:pt idx="2445">
                  <c:v>0.526456920065892</c:v>
                </c:pt>
                <c:pt idx="2446">
                  <c:v>0.478708742604724</c:v>
                </c:pt>
                <c:pt idx="2447">
                  <c:v>0.458087210352823</c:v>
                </c:pt>
                <c:pt idx="2448">
                  <c:v>0.553689680822867</c:v>
                </c:pt>
                <c:pt idx="2449">
                  <c:v>0.491691408976186</c:v>
                </c:pt>
                <c:pt idx="2450">
                  <c:v>0.474205240136654</c:v>
                </c:pt>
                <c:pt idx="2451">
                  <c:v>0.49055187151422</c:v>
                </c:pt>
                <c:pt idx="2452">
                  <c:v>0.516335399819698</c:v>
                </c:pt>
                <c:pt idx="2453">
                  <c:v>0.526613912267387</c:v>
                </c:pt>
                <c:pt idx="2454">
                  <c:v>0.496064532786863</c:v>
                </c:pt>
                <c:pt idx="2455">
                  <c:v>0.531321328420832</c:v>
                </c:pt>
                <c:pt idx="2456">
                  <c:v>0.511315526679795</c:v>
                </c:pt>
                <c:pt idx="2457">
                  <c:v>0.49888798643625</c:v>
                </c:pt>
                <c:pt idx="2458">
                  <c:v>0.536562211050518</c:v>
                </c:pt>
                <c:pt idx="2459">
                  <c:v>0.492341401800418</c:v>
                </c:pt>
                <c:pt idx="2460">
                  <c:v>0.50501548832037</c:v>
                </c:pt>
                <c:pt idx="2461">
                  <c:v>0.570790938058615</c:v>
                </c:pt>
                <c:pt idx="2462">
                  <c:v>0.490387780183927</c:v>
                </c:pt>
                <c:pt idx="2463">
                  <c:v>0.518922305251211</c:v>
                </c:pt>
                <c:pt idx="2464">
                  <c:v>0.522843345827382</c:v>
                </c:pt>
                <c:pt idx="2465">
                  <c:v>0.552513067962174</c:v>
                </c:pt>
                <c:pt idx="2466">
                  <c:v>0.543134086000579</c:v>
                </c:pt>
                <c:pt idx="2467">
                  <c:v>0.540325556964128</c:v>
                </c:pt>
                <c:pt idx="2468">
                  <c:v>0.51487373163467</c:v>
                </c:pt>
                <c:pt idx="2469">
                  <c:v>0.491163827928519</c:v>
                </c:pt>
                <c:pt idx="2470">
                  <c:v>0.507651140508132</c:v>
                </c:pt>
                <c:pt idx="2471">
                  <c:v>0.53486817598558</c:v>
                </c:pt>
                <c:pt idx="2472">
                  <c:v>0.520192206856642</c:v>
                </c:pt>
                <c:pt idx="2473">
                  <c:v>0.477897774511438</c:v>
                </c:pt>
                <c:pt idx="2474">
                  <c:v>0.515492415869419</c:v>
                </c:pt>
                <c:pt idx="2475">
                  <c:v>0.495374817101815</c:v>
                </c:pt>
                <c:pt idx="2476">
                  <c:v>0.461895486186304</c:v>
                </c:pt>
                <c:pt idx="2477">
                  <c:v>0.5125504431046</c:v>
                </c:pt>
                <c:pt idx="2478">
                  <c:v>0.488921393853757</c:v>
                </c:pt>
                <c:pt idx="2479">
                  <c:v>0.53449525598403</c:v>
                </c:pt>
                <c:pt idx="2480">
                  <c:v>0.510370974321338</c:v>
                </c:pt>
                <c:pt idx="2481">
                  <c:v>0.540944538058595</c:v>
                </c:pt>
                <c:pt idx="2482">
                  <c:v>0.540954351304368</c:v>
                </c:pt>
                <c:pt idx="2483">
                  <c:v>0.539233472733208</c:v>
                </c:pt>
                <c:pt idx="2484">
                  <c:v>0.549410048763218</c:v>
                </c:pt>
                <c:pt idx="2485">
                  <c:v>0.485183859719945</c:v>
                </c:pt>
                <c:pt idx="2486">
                  <c:v>0.542305722277447</c:v>
                </c:pt>
                <c:pt idx="2487">
                  <c:v>0.528516940893414</c:v>
                </c:pt>
                <c:pt idx="2488">
                  <c:v>0.522649954752691</c:v>
                </c:pt>
                <c:pt idx="2489">
                  <c:v>0.47938312249595</c:v>
                </c:pt>
                <c:pt idx="2490">
                  <c:v>0.450943232181765</c:v>
                </c:pt>
                <c:pt idx="2491">
                  <c:v>0.538511343270659</c:v>
                </c:pt>
                <c:pt idx="2492">
                  <c:v>0.470595704191232</c:v>
                </c:pt>
                <c:pt idx="2493">
                  <c:v>0.506303931287195</c:v>
                </c:pt>
                <c:pt idx="2494">
                  <c:v>0.529098560077606</c:v>
                </c:pt>
                <c:pt idx="2495">
                  <c:v>0.476862718898647</c:v>
                </c:pt>
                <c:pt idx="2496">
                  <c:v>0.480042563556868</c:v>
                </c:pt>
                <c:pt idx="2497">
                  <c:v>0.510195889775281</c:v>
                </c:pt>
                <c:pt idx="2498">
                  <c:v>0.459299802814414</c:v>
                </c:pt>
                <c:pt idx="2499">
                  <c:v>0.543480440452255</c:v>
                </c:pt>
                <c:pt idx="2500">
                  <c:v>0.533724097039227</c:v>
                </c:pt>
                <c:pt idx="2501">
                  <c:v>0.5213487302094</c:v>
                </c:pt>
                <c:pt idx="2502">
                  <c:v>0.471032316800614</c:v>
                </c:pt>
                <c:pt idx="2503">
                  <c:v>0.555157842904059</c:v>
                </c:pt>
                <c:pt idx="2504">
                  <c:v>0.515757702979528</c:v>
                </c:pt>
                <c:pt idx="2505">
                  <c:v>0.550338121126458</c:v>
                </c:pt>
                <c:pt idx="2506">
                  <c:v>0.51084525378214</c:v>
                </c:pt>
                <c:pt idx="2507">
                  <c:v>0.521093965814365</c:v>
                </c:pt>
                <c:pt idx="2508">
                  <c:v>0.528019261203328</c:v>
                </c:pt>
                <c:pt idx="2509">
                  <c:v>0.471801673712463</c:v>
                </c:pt>
                <c:pt idx="2510">
                  <c:v>0.540242799094124</c:v>
                </c:pt>
                <c:pt idx="2511">
                  <c:v>0.478022854030671</c:v>
                </c:pt>
                <c:pt idx="2512">
                  <c:v>0.533050271909554</c:v>
                </c:pt>
                <c:pt idx="2513">
                  <c:v>0.514077729479836</c:v>
                </c:pt>
                <c:pt idx="2514">
                  <c:v>0.594028773796109</c:v>
                </c:pt>
                <c:pt idx="2515">
                  <c:v>0.575904051288946</c:v>
                </c:pt>
                <c:pt idx="2516">
                  <c:v>0.541378983521241</c:v>
                </c:pt>
                <c:pt idx="2517">
                  <c:v>0.520262769667158</c:v>
                </c:pt>
                <c:pt idx="2518">
                  <c:v>0.489122306114518</c:v>
                </c:pt>
                <c:pt idx="2519">
                  <c:v>0.540879431270103</c:v>
                </c:pt>
                <c:pt idx="2520">
                  <c:v>0.499700384365613</c:v>
                </c:pt>
                <c:pt idx="2521">
                  <c:v>0.495365856684836</c:v>
                </c:pt>
                <c:pt idx="2522">
                  <c:v>0.512149906316798</c:v>
                </c:pt>
                <c:pt idx="2523">
                  <c:v>0.524636282865534</c:v>
                </c:pt>
                <c:pt idx="2524">
                  <c:v>0.555514732728399</c:v>
                </c:pt>
                <c:pt idx="2525">
                  <c:v>0.540509526431664</c:v>
                </c:pt>
                <c:pt idx="2526">
                  <c:v>0.48403471070715</c:v>
                </c:pt>
                <c:pt idx="2527">
                  <c:v>0.474536136950808</c:v>
                </c:pt>
                <c:pt idx="2528">
                  <c:v>0.517431237694061</c:v>
                </c:pt>
                <c:pt idx="2529">
                  <c:v>0.574650334331393</c:v>
                </c:pt>
                <c:pt idx="2530">
                  <c:v>0.519749352031742</c:v>
                </c:pt>
                <c:pt idx="2531">
                  <c:v>0.505658333811733</c:v>
                </c:pt>
                <c:pt idx="2532">
                  <c:v>0.540472862481665</c:v>
                </c:pt>
                <c:pt idx="2533">
                  <c:v>0.531048529688427</c:v>
                </c:pt>
                <c:pt idx="2534">
                  <c:v>0.508592836885141</c:v>
                </c:pt>
                <c:pt idx="2535">
                  <c:v>0.517613376270339</c:v>
                </c:pt>
                <c:pt idx="2536">
                  <c:v>0.551336982023029</c:v>
                </c:pt>
                <c:pt idx="2537">
                  <c:v>0.534802556964896</c:v>
                </c:pt>
                <c:pt idx="2538">
                  <c:v>0.484966383841784</c:v>
                </c:pt>
                <c:pt idx="2539">
                  <c:v>0.565354548770711</c:v>
                </c:pt>
                <c:pt idx="2540">
                  <c:v>0.496183141873319</c:v>
                </c:pt>
                <c:pt idx="2541">
                  <c:v>0.563234943210038</c:v>
                </c:pt>
                <c:pt idx="2542">
                  <c:v>0.508477972354237</c:v>
                </c:pt>
                <c:pt idx="2543">
                  <c:v>0.455230374888017</c:v>
                </c:pt>
                <c:pt idx="2544">
                  <c:v>0.534910739348119</c:v>
                </c:pt>
                <c:pt idx="2545">
                  <c:v>0.508968160252768</c:v>
                </c:pt>
                <c:pt idx="2546">
                  <c:v>0.552180546012176</c:v>
                </c:pt>
                <c:pt idx="2547">
                  <c:v>0.519995256535169</c:v>
                </c:pt>
                <c:pt idx="2548">
                  <c:v>0.540157582588529</c:v>
                </c:pt>
                <c:pt idx="2549">
                  <c:v>0.476811247352661</c:v>
                </c:pt>
                <c:pt idx="2550">
                  <c:v>0.460236585874995</c:v>
                </c:pt>
                <c:pt idx="2551">
                  <c:v>0.457089790595064</c:v>
                </c:pt>
                <c:pt idx="2552">
                  <c:v>0.493592847210348</c:v>
                </c:pt>
                <c:pt idx="2553">
                  <c:v>0.513959195676195</c:v>
                </c:pt>
                <c:pt idx="2554">
                  <c:v>0.474562444746718</c:v>
                </c:pt>
                <c:pt idx="2555">
                  <c:v>0.48392671563994</c:v>
                </c:pt>
                <c:pt idx="2556">
                  <c:v>0.504475520815746</c:v>
                </c:pt>
                <c:pt idx="2557">
                  <c:v>0.433997445654445</c:v>
                </c:pt>
                <c:pt idx="2558">
                  <c:v>0.547028420851893</c:v>
                </c:pt>
                <c:pt idx="2559">
                  <c:v>0.533700676198637</c:v>
                </c:pt>
                <c:pt idx="2560">
                  <c:v>0.49720757402883</c:v>
                </c:pt>
                <c:pt idx="2561">
                  <c:v>0.526085967279371</c:v>
                </c:pt>
                <c:pt idx="2562">
                  <c:v>0.565398580149761</c:v>
                </c:pt>
                <c:pt idx="2563">
                  <c:v>0.468211977083897</c:v>
                </c:pt>
                <c:pt idx="2564">
                  <c:v>0.461339666902174</c:v>
                </c:pt>
                <c:pt idx="2565">
                  <c:v>0.507746240177163</c:v>
                </c:pt>
                <c:pt idx="2566">
                  <c:v>0.513924345907281</c:v>
                </c:pt>
                <c:pt idx="2567">
                  <c:v>0.547024445194141</c:v>
                </c:pt>
                <c:pt idx="2568">
                  <c:v>0.491300754804541</c:v>
                </c:pt>
                <c:pt idx="2569">
                  <c:v>0.4942459028186</c:v>
                </c:pt>
                <c:pt idx="2570">
                  <c:v>0.485820359193484</c:v>
                </c:pt>
                <c:pt idx="2571">
                  <c:v>0.506696365559887</c:v>
                </c:pt>
                <c:pt idx="2572">
                  <c:v>0.525756645488379</c:v>
                </c:pt>
                <c:pt idx="2573">
                  <c:v>0.462237745125375</c:v>
                </c:pt>
                <c:pt idx="2574">
                  <c:v>0.47231482897804</c:v>
                </c:pt>
                <c:pt idx="2575">
                  <c:v>0.553729790310501</c:v>
                </c:pt>
                <c:pt idx="2576">
                  <c:v>0.55554211141895</c:v>
                </c:pt>
                <c:pt idx="2577">
                  <c:v>0.543229994137582</c:v>
                </c:pt>
                <c:pt idx="2578">
                  <c:v>0.530376342668366</c:v>
                </c:pt>
                <c:pt idx="2579">
                  <c:v>0.52996252255246</c:v>
                </c:pt>
                <c:pt idx="2580">
                  <c:v>0.550258515954722</c:v>
                </c:pt>
                <c:pt idx="2581">
                  <c:v>0.461866280278317</c:v>
                </c:pt>
                <c:pt idx="2582">
                  <c:v>0.509777808363533</c:v>
                </c:pt>
                <c:pt idx="2583">
                  <c:v>0.519260456753113</c:v>
                </c:pt>
                <c:pt idx="2584">
                  <c:v>0.602457861447651</c:v>
                </c:pt>
                <c:pt idx="2585">
                  <c:v>0.478589424243003</c:v>
                </c:pt>
                <c:pt idx="2586">
                  <c:v>0.490095198308355</c:v>
                </c:pt>
                <c:pt idx="2587">
                  <c:v>0.431623497297099</c:v>
                </c:pt>
                <c:pt idx="2588">
                  <c:v>0.469883395305027</c:v>
                </c:pt>
                <c:pt idx="2589">
                  <c:v>0.5290845625103</c:v>
                </c:pt>
                <c:pt idx="2590">
                  <c:v>0.536262379116988</c:v>
                </c:pt>
                <c:pt idx="2591">
                  <c:v>0.555689216469937</c:v>
                </c:pt>
                <c:pt idx="2592">
                  <c:v>0.558263625382365</c:v>
                </c:pt>
                <c:pt idx="2593">
                  <c:v>0.476376116930683</c:v>
                </c:pt>
                <c:pt idx="2594">
                  <c:v>0.481490293593759</c:v>
                </c:pt>
                <c:pt idx="2595">
                  <c:v>0.567841322937915</c:v>
                </c:pt>
                <c:pt idx="2596">
                  <c:v>0.547672038234303</c:v>
                </c:pt>
                <c:pt idx="2597">
                  <c:v>0.483323270047694</c:v>
                </c:pt>
                <c:pt idx="2598">
                  <c:v>0.564038160564613</c:v>
                </c:pt>
                <c:pt idx="2599">
                  <c:v>0.541029664426091</c:v>
                </c:pt>
                <c:pt idx="2600">
                  <c:v>0.540591001720382</c:v>
                </c:pt>
                <c:pt idx="2601">
                  <c:v>0.537931547663247</c:v>
                </c:pt>
                <c:pt idx="2602">
                  <c:v>0.490679072623242</c:v>
                </c:pt>
                <c:pt idx="2603">
                  <c:v>0.523583602652318</c:v>
                </c:pt>
                <c:pt idx="2604">
                  <c:v>0.526267194049129</c:v>
                </c:pt>
                <c:pt idx="2605">
                  <c:v>0.536859150174659</c:v>
                </c:pt>
                <c:pt idx="2606">
                  <c:v>0.558703146291672</c:v>
                </c:pt>
                <c:pt idx="2607">
                  <c:v>0.514022460914474</c:v>
                </c:pt>
                <c:pt idx="2608">
                  <c:v>0.495183730354488</c:v>
                </c:pt>
                <c:pt idx="2609">
                  <c:v>0.550532221158801</c:v>
                </c:pt>
                <c:pt idx="2610">
                  <c:v>0.466368720478328</c:v>
                </c:pt>
                <c:pt idx="2611">
                  <c:v>0.465782652443233</c:v>
                </c:pt>
                <c:pt idx="2612">
                  <c:v>0.550798000883564</c:v>
                </c:pt>
                <c:pt idx="2613">
                  <c:v>0.481166960423652</c:v>
                </c:pt>
                <c:pt idx="2614">
                  <c:v>0.523687719959661</c:v>
                </c:pt>
                <c:pt idx="2615">
                  <c:v>0.548081554123588</c:v>
                </c:pt>
                <c:pt idx="2616">
                  <c:v>0.553516274633759</c:v>
                </c:pt>
                <c:pt idx="2617">
                  <c:v>0.513961729398896</c:v>
                </c:pt>
                <c:pt idx="2618">
                  <c:v>0.510128722674337</c:v>
                </c:pt>
                <c:pt idx="2619">
                  <c:v>0.50967485478449</c:v>
                </c:pt>
                <c:pt idx="2620">
                  <c:v>0.515715293876633</c:v>
                </c:pt>
                <c:pt idx="2621">
                  <c:v>0.470069489842715</c:v>
                </c:pt>
                <c:pt idx="2622">
                  <c:v>0.486896362595144</c:v>
                </c:pt>
                <c:pt idx="2623">
                  <c:v>0.517897292262502</c:v>
                </c:pt>
                <c:pt idx="2624">
                  <c:v>0.502298160956839</c:v>
                </c:pt>
                <c:pt idx="2625">
                  <c:v>0.549055846998873</c:v>
                </c:pt>
                <c:pt idx="2626">
                  <c:v>0.487064191696028</c:v>
                </c:pt>
                <c:pt idx="2627">
                  <c:v>0.524348344665971</c:v>
                </c:pt>
                <c:pt idx="2628">
                  <c:v>0.51138206186863</c:v>
                </c:pt>
                <c:pt idx="2629">
                  <c:v>0.456109105288137</c:v>
                </c:pt>
                <c:pt idx="2630">
                  <c:v>0.557654028817715</c:v>
                </c:pt>
                <c:pt idx="2631">
                  <c:v>0.512212736364591</c:v>
                </c:pt>
                <c:pt idx="2632">
                  <c:v>0.499961908014356</c:v>
                </c:pt>
                <c:pt idx="2633">
                  <c:v>0.547497615816818</c:v>
                </c:pt>
                <c:pt idx="2634">
                  <c:v>0.51740316265814</c:v>
                </c:pt>
                <c:pt idx="2635">
                  <c:v>0.495892225318367</c:v>
                </c:pt>
                <c:pt idx="2636">
                  <c:v>0.541630493646423</c:v>
                </c:pt>
                <c:pt idx="2637">
                  <c:v>0.513501512951894</c:v>
                </c:pt>
                <c:pt idx="2638">
                  <c:v>0.580889595745837</c:v>
                </c:pt>
                <c:pt idx="2639">
                  <c:v>0.504947568688309</c:v>
                </c:pt>
                <c:pt idx="2640">
                  <c:v>0.524508355497859</c:v>
                </c:pt>
                <c:pt idx="2641">
                  <c:v>0.530806088663213</c:v>
                </c:pt>
                <c:pt idx="2642">
                  <c:v>0.459567845906717</c:v>
                </c:pt>
                <c:pt idx="2643">
                  <c:v>0.560741569202873</c:v>
                </c:pt>
                <c:pt idx="2644">
                  <c:v>0.446601063911356</c:v>
                </c:pt>
                <c:pt idx="2645">
                  <c:v>0.545641708448928</c:v>
                </c:pt>
                <c:pt idx="2646">
                  <c:v>0.545584551871917</c:v>
                </c:pt>
                <c:pt idx="2647">
                  <c:v>0.517681938752258</c:v>
                </c:pt>
                <c:pt idx="2648">
                  <c:v>0.515418943516774</c:v>
                </c:pt>
                <c:pt idx="2649">
                  <c:v>0.528410468318145</c:v>
                </c:pt>
                <c:pt idx="2650">
                  <c:v>0.520680179487673</c:v>
                </c:pt>
                <c:pt idx="2651">
                  <c:v>0.511580087460199</c:v>
                </c:pt>
                <c:pt idx="2652">
                  <c:v>0.528139384461953</c:v>
                </c:pt>
                <c:pt idx="2653">
                  <c:v>0.514861815407527</c:v>
                </c:pt>
                <c:pt idx="2654">
                  <c:v>0.561001429832499</c:v>
                </c:pt>
                <c:pt idx="2655">
                  <c:v>0.499469932099128</c:v>
                </c:pt>
                <c:pt idx="2656">
                  <c:v>0.458547406702729</c:v>
                </c:pt>
                <c:pt idx="2657">
                  <c:v>0.480101945631873</c:v>
                </c:pt>
                <c:pt idx="2658">
                  <c:v>0.485198097692642</c:v>
                </c:pt>
                <c:pt idx="2659">
                  <c:v>0.508912229809227</c:v>
                </c:pt>
                <c:pt idx="2660">
                  <c:v>0.545514987180481</c:v>
                </c:pt>
                <c:pt idx="2661">
                  <c:v>0.490007940766752</c:v>
                </c:pt>
                <c:pt idx="2662">
                  <c:v>0.482612200454616</c:v>
                </c:pt>
                <c:pt idx="2663">
                  <c:v>0.540295771344505</c:v>
                </c:pt>
                <c:pt idx="2664">
                  <c:v>0.507177485848921</c:v>
                </c:pt>
                <c:pt idx="2665">
                  <c:v>0.539827441592976</c:v>
                </c:pt>
                <c:pt idx="2666">
                  <c:v>0.555706971501194</c:v>
                </c:pt>
                <c:pt idx="2667">
                  <c:v>0.573673925446629</c:v>
                </c:pt>
                <c:pt idx="2668">
                  <c:v>0.460266813128502</c:v>
                </c:pt>
                <c:pt idx="2669">
                  <c:v>0.535624804248355</c:v>
                </c:pt>
                <c:pt idx="2670">
                  <c:v>0.46467000112021</c:v>
                </c:pt>
                <c:pt idx="2671">
                  <c:v>0.488061015721028</c:v>
                </c:pt>
                <c:pt idx="2672">
                  <c:v>0.498801822469965</c:v>
                </c:pt>
                <c:pt idx="2673">
                  <c:v>0.572550214637448</c:v>
                </c:pt>
                <c:pt idx="2674">
                  <c:v>0.51466868237857</c:v>
                </c:pt>
                <c:pt idx="2675">
                  <c:v>0.518118624571444</c:v>
                </c:pt>
                <c:pt idx="2676">
                  <c:v>0.550832795656527</c:v>
                </c:pt>
                <c:pt idx="2677">
                  <c:v>0.515610233907905</c:v>
                </c:pt>
                <c:pt idx="2678">
                  <c:v>0.494022070695749</c:v>
                </c:pt>
                <c:pt idx="2679">
                  <c:v>0.49896771752936</c:v>
                </c:pt>
                <c:pt idx="2680">
                  <c:v>0.530929297556211</c:v>
                </c:pt>
                <c:pt idx="2681">
                  <c:v>0.5026643120065</c:v>
                </c:pt>
                <c:pt idx="2682">
                  <c:v>0.566564842058945</c:v>
                </c:pt>
                <c:pt idx="2683">
                  <c:v>0.501128059863649</c:v>
                </c:pt>
                <c:pt idx="2684">
                  <c:v>0.548787505971196</c:v>
                </c:pt>
                <c:pt idx="2685">
                  <c:v>0.516903964461821</c:v>
                </c:pt>
                <c:pt idx="2686">
                  <c:v>0.514022397956017</c:v>
                </c:pt>
                <c:pt idx="2687">
                  <c:v>0.474532554302883</c:v>
                </c:pt>
                <c:pt idx="2688">
                  <c:v>0.542376309601805</c:v>
                </c:pt>
                <c:pt idx="2689">
                  <c:v>0.5243038164387</c:v>
                </c:pt>
                <c:pt idx="2690">
                  <c:v>0.539857296257826</c:v>
                </c:pt>
                <c:pt idx="2691">
                  <c:v>0.488713966560899</c:v>
                </c:pt>
                <c:pt idx="2692">
                  <c:v>0.53354465176828</c:v>
                </c:pt>
                <c:pt idx="2693">
                  <c:v>0.51517711144666</c:v>
                </c:pt>
                <c:pt idx="2694">
                  <c:v>0.530885482329205</c:v>
                </c:pt>
                <c:pt idx="2695">
                  <c:v>0.499873656128823</c:v>
                </c:pt>
                <c:pt idx="2696">
                  <c:v>0.529641553960925</c:v>
                </c:pt>
                <c:pt idx="2697">
                  <c:v>0.555367082659143</c:v>
                </c:pt>
                <c:pt idx="2698">
                  <c:v>0.49293840396822</c:v>
                </c:pt>
                <c:pt idx="2699">
                  <c:v>0.478788979287714</c:v>
                </c:pt>
                <c:pt idx="2700">
                  <c:v>0.498794987457695</c:v>
                </c:pt>
                <c:pt idx="2701">
                  <c:v>0.533112691562753</c:v>
                </c:pt>
                <c:pt idx="2702">
                  <c:v>0.536164127881756</c:v>
                </c:pt>
                <c:pt idx="2703">
                  <c:v>0.523366375424023</c:v>
                </c:pt>
                <c:pt idx="2704">
                  <c:v>0.44792759373381</c:v>
                </c:pt>
                <c:pt idx="2705">
                  <c:v>0.560021624555946</c:v>
                </c:pt>
                <c:pt idx="2706">
                  <c:v>0.445012965914716</c:v>
                </c:pt>
                <c:pt idx="2707">
                  <c:v>0.495128600367765</c:v>
                </c:pt>
                <c:pt idx="2708">
                  <c:v>0.502111304706269</c:v>
                </c:pt>
                <c:pt idx="2709">
                  <c:v>0.493281300976594</c:v>
                </c:pt>
                <c:pt idx="2710">
                  <c:v>0.500950828265612</c:v>
                </c:pt>
                <c:pt idx="2711">
                  <c:v>0.514489101897564</c:v>
                </c:pt>
                <c:pt idx="2712">
                  <c:v>0.495540276003587</c:v>
                </c:pt>
                <c:pt idx="2713">
                  <c:v>0.504282630568298</c:v>
                </c:pt>
                <c:pt idx="2714">
                  <c:v>0.486162523429178</c:v>
                </c:pt>
                <c:pt idx="2715">
                  <c:v>0.537951977218162</c:v>
                </c:pt>
                <c:pt idx="2716">
                  <c:v>0.50560066827921</c:v>
                </c:pt>
                <c:pt idx="2717">
                  <c:v>0.499104218384504</c:v>
                </c:pt>
                <c:pt idx="2718">
                  <c:v>0.473486787351743</c:v>
                </c:pt>
                <c:pt idx="2719">
                  <c:v>0.49553762554177</c:v>
                </c:pt>
                <c:pt idx="2720">
                  <c:v>0.511684631702702</c:v>
                </c:pt>
                <c:pt idx="2721">
                  <c:v>0.523480349555684</c:v>
                </c:pt>
                <c:pt idx="2722">
                  <c:v>0.550168848010459</c:v>
                </c:pt>
                <c:pt idx="2723">
                  <c:v>0.546179182511647</c:v>
                </c:pt>
                <c:pt idx="2724">
                  <c:v>0.488695828046507</c:v>
                </c:pt>
                <c:pt idx="2725">
                  <c:v>0.528182267564533</c:v>
                </c:pt>
                <c:pt idx="2726">
                  <c:v>0.487137997536935</c:v>
                </c:pt>
                <c:pt idx="2727">
                  <c:v>0.519219214758699</c:v>
                </c:pt>
                <c:pt idx="2728">
                  <c:v>0.485528906682421</c:v>
                </c:pt>
                <c:pt idx="2729">
                  <c:v>0.506629644494382</c:v>
                </c:pt>
                <c:pt idx="2730">
                  <c:v>0.493410480259217</c:v>
                </c:pt>
                <c:pt idx="2731">
                  <c:v>0.490905979460703</c:v>
                </c:pt>
                <c:pt idx="2732">
                  <c:v>0.52122622781258</c:v>
                </c:pt>
                <c:pt idx="2733">
                  <c:v>0.515264792574121</c:v>
                </c:pt>
                <c:pt idx="2734">
                  <c:v>0.548454045222002</c:v>
                </c:pt>
                <c:pt idx="2735">
                  <c:v>0.460200074309421</c:v>
                </c:pt>
                <c:pt idx="2736">
                  <c:v>0.550530338647151</c:v>
                </c:pt>
                <c:pt idx="2737">
                  <c:v>0.465136292942931</c:v>
                </c:pt>
                <c:pt idx="2738">
                  <c:v>0.526752100833318</c:v>
                </c:pt>
                <c:pt idx="2739">
                  <c:v>0.533011872630967</c:v>
                </c:pt>
                <c:pt idx="2740">
                  <c:v>0.527083937785568</c:v>
                </c:pt>
                <c:pt idx="2741">
                  <c:v>0.529909000990923</c:v>
                </c:pt>
                <c:pt idx="2742">
                  <c:v>0.505392013796843</c:v>
                </c:pt>
                <c:pt idx="2743">
                  <c:v>0.545914442999764</c:v>
                </c:pt>
                <c:pt idx="2744">
                  <c:v>0.465728768407564</c:v>
                </c:pt>
                <c:pt idx="2745">
                  <c:v>0.445839158556615</c:v>
                </c:pt>
                <c:pt idx="2746">
                  <c:v>0.477831968731334</c:v>
                </c:pt>
                <c:pt idx="2747">
                  <c:v>0.49578588729245</c:v>
                </c:pt>
                <c:pt idx="2748">
                  <c:v>0.474107947185065</c:v>
                </c:pt>
                <c:pt idx="2749">
                  <c:v>0.551294455033424</c:v>
                </c:pt>
                <c:pt idx="2750">
                  <c:v>0.490525871478344</c:v>
                </c:pt>
                <c:pt idx="2751">
                  <c:v>0.490597708316535</c:v>
                </c:pt>
                <c:pt idx="2752">
                  <c:v>0.523111041319513</c:v>
                </c:pt>
                <c:pt idx="2753">
                  <c:v>0.513133759392443</c:v>
                </c:pt>
                <c:pt idx="2754">
                  <c:v>0.546744203230928</c:v>
                </c:pt>
                <c:pt idx="2755">
                  <c:v>0.53694378699683</c:v>
                </c:pt>
                <c:pt idx="2756">
                  <c:v>0.534601409592185</c:v>
                </c:pt>
                <c:pt idx="2757">
                  <c:v>0.552523762224711</c:v>
                </c:pt>
                <c:pt idx="2758">
                  <c:v>0.489665578040311</c:v>
                </c:pt>
                <c:pt idx="2759">
                  <c:v>0.55993959169951</c:v>
                </c:pt>
                <c:pt idx="2760">
                  <c:v>0.569946207274873</c:v>
                </c:pt>
                <c:pt idx="2761">
                  <c:v>0.543877543753438</c:v>
                </c:pt>
                <c:pt idx="2762">
                  <c:v>0.479129818223362</c:v>
                </c:pt>
                <c:pt idx="2763">
                  <c:v>0.484891609328747</c:v>
                </c:pt>
                <c:pt idx="2764">
                  <c:v>0.486534287784747</c:v>
                </c:pt>
                <c:pt idx="2765">
                  <c:v>0.523094518952896</c:v>
                </c:pt>
                <c:pt idx="2766">
                  <c:v>0.516510158507212</c:v>
                </c:pt>
                <c:pt idx="2767">
                  <c:v>0.505010099377617</c:v>
                </c:pt>
                <c:pt idx="2768">
                  <c:v>0.526717059261874</c:v>
                </c:pt>
                <c:pt idx="2769">
                  <c:v>0.505380709978502</c:v>
                </c:pt>
                <c:pt idx="2770">
                  <c:v>0.572083791076969</c:v>
                </c:pt>
                <c:pt idx="2771">
                  <c:v>0.56410353398869</c:v>
                </c:pt>
                <c:pt idx="2772">
                  <c:v>0.446442486022186</c:v>
                </c:pt>
                <c:pt idx="2773">
                  <c:v>0.528940402458242</c:v>
                </c:pt>
                <c:pt idx="2774">
                  <c:v>0.550418564638315</c:v>
                </c:pt>
                <c:pt idx="2775">
                  <c:v>0.520384942642138</c:v>
                </c:pt>
                <c:pt idx="2776">
                  <c:v>0.514253856226306</c:v>
                </c:pt>
                <c:pt idx="2777">
                  <c:v>0.547535561035704</c:v>
                </c:pt>
                <c:pt idx="2778">
                  <c:v>0.513148876834226</c:v>
                </c:pt>
                <c:pt idx="2779">
                  <c:v>0.546862466650795</c:v>
                </c:pt>
                <c:pt idx="2780">
                  <c:v>0.523893721001061</c:v>
                </c:pt>
                <c:pt idx="2781">
                  <c:v>0.519573116890422</c:v>
                </c:pt>
                <c:pt idx="2782">
                  <c:v>0.466482096853527</c:v>
                </c:pt>
                <c:pt idx="2783">
                  <c:v>0.525373309147905</c:v>
                </c:pt>
                <c:pt idx="2784">
                  <c:v>0.484779904116978</c:v>
                </c:pt>
                <c:pt idx="2785">
                  <c:v>0.49015551607242</c:v>
                </c:pt>
                <c:pt idx="2786">
                  <c:v>0.456615529447605</c:v>
                </c:pt>
                <c:pt idx="2787">
                  <c:v>0.558891406186054</c:v>
                </c:pt>
                <c:pt idx="2788">
                  <c:v>0.509425721898307</c:v>
                </c:pt>
                <c:pt idx="2789">
                  <c:v>0.504369520625516</c:v>
                </c:pt>
                <c:pt idx="2790">
                  <c:v>0.52711595110663</c:v>
                </c:pt>
                <c:pt idx="2791">
                  <c:v>0.559599129460887</c:v>
                </c:pt>
                <c:pt idx="2792">
                  <c:v>0.51235607248396</c:v>
                </c:pt>
                <c:pt idx="2793">
                  <c:v>0.515869112469083</c:v>
                </c:pt>
                <c:pt idx="2794">
                  <c:v>0.554769233383863</c:v>
                </c:pt>
                <c:pt idx="2795">
                  <c:v>0.497156098745121</c:v>
                </c:pt>
                <c:pt idx="2796">
                  <c:v>0.521639175358776</c:v>
                </c:pt>
                <c:pt idx="2797">
                  <c:v>0.487642289193877</c:v>
                </c:pt>
                <c:pt idx="2798">
                  <c:v>0.543749198900301</c:v>
                </c:pt>
                <c:pt idx="2799">
                  <c:v>0.504459760895825</c:v>
                </c:pt>
                <c:pt idx="2800">
                  <c:v>0.524185952431381</c:v>
                </c:pt>
                <c:pt idx="2801">
                  <c:v>0.504521967006505</c:v>
                </c:pt>
                <c:pt idx="2802">
                  <c:v>0.511870466031542</c:v>
                </c:pt>
                <c:pt idx="2803">
                  <c:v>0.487936375608587</c:v>
                </c:pt>
                <c:pt idx="2804">
                  <c:v>0.502771288580599</c:v>
                </c:pt>
                <c:pt idx="2805">
                  <c:v>0.526627555594329</c:v>
                </c:pt>
                <c:pt idx="2806">
                  <c:v>0.49829682891038</c:v>
                </c:pt>
                <c:pt idx="2807">
                  <c:v>0.490867648190594</c:v>
                </c:pt>
                <c:pt idx="2808">
                  <c:v>0.517387668585286</c:v>
                </c:pt>
                <c:pt idx="2809">
                  <c:v>0.476253916221295</c:v>
                </c:pt>
                <c:pt idx="2810">
                  <c:v>0.53184046233517</c:v>
                </c:pt>
                <c:pt idx="2811">
                  <c:v>0.451989919246736</c:v>
                </c:pt>
                <c:pt idx="2812">
                  <c:v>0.496746569232273</c:v>
                </c:pt>
                <c:pt idx="2813">
                  <c:v>0.502554304159677</c:v>
                </c:pt>
                <c:pt idx="2814">
                  <c:v>0.54386645919481</c:v>
                </c:pt>
                <c:pt idx="2815">
                  <c:v>0.533657007202292</c:v>
                </c:pt>
                <c:pt idx="2816">
                  <c:v>0.500025896444193</c:v>
                </c:pt>
                <c:pt idx="2817">
                  <c:v>0.560565619642063</c:v>
                </c:pt>
                <c:pt idx="2818">
                  <c:v>0.488887831273254</c:v>
                </c:pt>
                <c:pt idx="2819">
                  <c:v>0.523260377411095</c:v>
                </c:pt>
                <c:pt idx="2820">
                  <c:v>0.501368203574858</c:v>
                </c:pt>
                <c:pt idx="2821">
                  <c:v>0.565544840406462</c:v>
                </c:pt>
                <c:pt idx="2822">
                  <c:v>0.560395010702833</c:v>
                </c:pt>
                <c:pt idx="2823">
                  <c:v>0.535940843307376</c:v>
                </c:pt>
                <c:pt idx="2824">
                  <c:v>0.550941545360058</c:v>
                </c:pt>
                <c:pt idx="2825">
                  <c:v>0.497599155452257</c:v>
                </c:pt>
                <c:pt idx="2826">
                  <c:v>0.526272637940902</c:v>
                </c:pt>
                <c:pt idx="2827">
                  <c:v>0.506468477802021</c:v>
                </c:pt>
                <c:pt idx="2828">
                  <c:v>0.522226883496721</c:v>
                </c:pt>
                <c:pt idx="2829">
                  <c:v>0.4998911672786</c:v>
                </c:pt>
                <c:pt idx="2830">
                  <c:v>0.528092864435941</c:v>
                </c:pt>
                <c:pt idx="2831">
                  <c:v>0.506214312403671</c:v>
                </c:pt>
                <c:pt idx="2832">
                  <c:v>0.540187534064797</c:v>
                </c:pt>
                <c:pt idx="2833">
                  <c:v>0.530070039896252</c:v>
                </c:pt>
                <c:pt idx="2834">
                  <c:v>0.531665557713141</c:v>
                </c:pt>
                <c:pt idx="2835">
                  <c:v>0.520503920144614</c:v>
                </c:pt>
                <c:pt idx="2836">
                  <c:v>0.499580210510845</c:v>
                </c:pt>
                <c:pt idx="2837">
                  <c:v>0.563897776214477</c:v>
                </c:pt>
                <c:pt idx="2838">
                  <c:v>0.520086331935689</c:v>
                </c:pt>
                <c:pt idx="2839">
                  <c:v>0.550116246174451</c:v>
                </c:pt>
                <c:pt idx="2840">
                  <c:v>0.528937100540698</c:v>
                </c:pt>
                <c:pt idx="2841">
                  <c:v>0.537275590338818</c:v>
                </c:pt>
                <c:pt idx="2842">
                  <c:v>0.515627890502844</c:v>
                </c:pt>
                <c:pt idx="2843">
                  <c:v>0.518132679073694</c:v>
                </c:pt>
                <c:pt idx="2844">
                  <c:v>0.560271903672378</c:v>
                </c:pt>
                <c:pt idx="2845">
                  <c:v>0.474765675409574</c:v>
                </c:pt>
                <c:pt idx="2846">
                  <c:v>0.467798465368383</c:v>
                </c:pt>
                <c:pt idx="2847">
                  <c:v>0.492408256308099</c:v>
                </c:pt>
                <c:pt idx="2848">
                  <c:v>0.448013222154315</c:v>
                </c:pt>
                <c:pt idx="2849">
                  <c:v>0.529890969508506</c:v>
                </c:pt>
                <c:pt idx="2850">
                  <c:v>0.524320192642819</c:v>
                </c:pt>
                <c:pt idx="2851">
                  <c:v>0.479963067756158</c:v>
                </c:pt>
                <c:pt idx="2852">
                  <c:v>0.448604330382593</c:v>
                </c:pt>
                <c:pt idx="2853">
                  <c:v>0.509690646528191</c:v>
                </c:pt>
                <c:pt idx="2854">
                  <c:v>0.532598636574359</c:v>
                </c:pt>
                <c:pt idx="2855">
                  <c:v>0.528323993975007</c:v>
                </c:pt>
                <c:pt idx="2856">
                  <c:v>0.501833849380557</c:v>
                </c:pt>
                <c:pt idx="2857">
                  <c:v>0.533779592936797</c:v>
                </c:pt>
                <c:pt idx="2858">
                  <c:v>0.564610617554688</c:v>
                </c:pt>
                <c:pt idx="2859">
                  <c:v>0.509612552765155</c:v>
                </c:pt>
                <c:pt idx="2860">
                  <c:v>0.564718934181573</c:v>
                </c:pt>
                <c:pt idx="2861">
                  <c:v>0.481808330598711</c:v>
                </c:pt>
                <c:pt idx="2862">
                  <c:v>0.539725296163197</c:v>
                </c:pt>
                <c:pt idx="2863">
                  <c:v>0.508905358850316</c:v>
                </c:pt>
                <c:pt idx="2864">
                  <c:v>0.56109975221009</c:v>
                </c:pt>
                <c:pt idx="2865">
                  <c:v>0.537760043077431</c:v>
                </c:pt>
                <c:pt idx="2866">
                  <c:v>0.546769179915682</c:v>
                </c:pt>
                <c:pt idx="2867">
                  <c:v>0.472563797781231</c:v>
                </c:pt>
                <c:pt idx="2868">
                  <c:v>0.491968019157299</c:v>
                </c:pt>
                <c:pt idx="2869">
                  <c:v>0.556291319878366</c:v>
                </c:pt>
                <c:pt idx="2870">
                  <c:v>0.515762631622797</c:v>
                </c:pt>
                <c:pt idx="2871">
                  <c:v>0.505252088202482</c:v>
                </c:pt>
                <c:pt idx="2872">
                  <c:v>0.485549634038027</c:v>
                </c:pt>
                <c:pt idx="2873">
                  <c:v>0.519854910182065</c:v>
                </c:pt>
                <c:pt idx="2874">
                  <c:v>0.537905642346669</c:v>
                </c:pt>
                <c:pt idx="2875">
                  <c:v>0.527129433752715</c:v>
                </c:pt>
                <c:pt idx="2876">
                  <c:v>0.549380289779407</c:v>
                </c:pt>
                <c:pt idx="2877">
                  <c:v>0.558846360722053</c:v>
                </c:pt>
                <c:pt idx="2878">
                  <c:v>0.517503333849321</c:v>
                </c:pt>
                <c:pt idx="2879">
                  <c:v>0.47175616084652</c:v>
                </c:pt>
                <c:pt idx="2880">
                  <c:v>0.500770712941974</c:v>
                </c:pt>
                <c:pt idx="2881">
                  <c:v>0.494586104233578</c:v>
                </c:pt>
                <c:pt idx="2882">
                  <c:v>0.492085522621592</c:v>
                </c:pt>
                <c:pt idx="2883">
                  <c:v>0.535084693557635</c:v>
                </c:pt>
                <c:pt idx="2884">
                  <c:v>0.515716011911476</c:v>
                </c:pt>
                <c:pt idx="2885">
                  <c:v>0.56286523911843</c:v>
                </c:pt>
                <c:pt idx="2886">
                  <c:v>0.549994125432072</c:v>
                </c:pt>
                <c:pt idx="2887">
                  <c:v>0.503458730542403</c:v>
                </c:pt>
                <c:pt idx="2888">
                  <c:v>0.53180022967946</c:v>
                </c:pt>
                <c:pt idx="2889">
                  <c:v>0.540934801494265</c:v>
                </c:pt>
                <c:pt idx="2890">
                  <c:v>0.486616641149323</c:v>
                </c:pt>
                <c:pt idx="2891">
                  <c:v>0.531417033761313</c:v>
                </c:pt>
                <c:pt idx="2892">
                  <c:v>0.518304146460355</c:v>
                </c:pt>
                <c:pt idx="2893">
                  <c:v>0.530750168743375</c:v>
                </c:pt>
                <c:pt idx="2894">
                  <c:v>0.504434917196125</c:v>
                </c:pt>
                <c:pt idx="2895">
                  <c:v>0.493036439762846</c:v>
                </c:pt>
                <c:pt idx="2896">
                  <c:v>0.493912570819595</c:v>
                </c:pt>
                <c:pt idx="2897">
                  <c:v>0.515020267664799</c:v>
                </c:pt>
                <c:pt idx="2898">
                  <c:v>0.51051912349243</c:v>
                </c:pt>
                <c:pt idx="2899">
                  <c:v>0.542405041046969</c:v>
                </c:pt>
                <c:pt idx="2900">
                  <c:v>0.522812160142657</c:v>
                </c:pt>
                <c:pt idx="2901">
                  <c:v>0.493780739285969</c:v>
                </c:pt>
                <c:pt idx="2902">
                  <c:v>0.540485888072676</c:v>
                </c:pt>
                <c:pt idx="2903">
                  <c:v>0.475321542149645</c:v>
                </c:pt>
                <c:pt idx="2904">
                  <c:v>0.494853814458216</c:v>
                </c:pt>
                <c:pt idx="2905">
                  <c:v>0.480258746403047</c:v>
                </c:pt>
                <c:pt idx="2906">
                  <c:v>0.527889030285046</c:v>
                </c:pt>
                <c:pt idx="2907">
                  <c:v>0.509597547138177</c:v>
                </c:pt>
                <c:pt idx="2908">
                  <c:v>0.492985159937764</c:v>
                </c:pt>
                <c:pt idx="2909">
                  <c:v>0.504546959271092</c:v>
                </c:pt>
                <c:pt idx="2910">
                  <c:v>0.530128132249874</c:v>
                </c:pt>
                <c:pt idx="2911">
                  <c:v>0.479373603787114</c:v>
                </c:pt>
                <c:pt idx="2912">
                  <c:v>0.514035080850612</c:v>
                </c:pt>
                <c:pt idx="2913">
                  <c:v>0.560404247395983</c:v>
                </c:pt>
                <c:pt idx="2914">
                  <c:v>0.547900472777227</c:v>
                </c:pt>
                <c:pt idx="2915">
                  <c:v>0.491157424630562</c:v>
                </c:pt>
                <c:pt idx="2916">
                  <c:v>0.528481135379456</c:v>
                </c:pt>
                <c:pt idx="2917">
                  <c:v>0.446772577424047</c:v>
                </c:pt>
                <c:pt idx="2918">
                  <c:v>0.527824197703626</c:v>
                </c:pt>
                <c:pt idx="2919">
                  <c:v>0.492778955803709</c:v>
                </c:pt>
                <c:pt idx="2920">
                  <c:v>0.472200290620301</c:v>
                </c:pt>
                <c:pt idx="2921">
                  <c:v>0.542766415743135</c:v>
                </c:pt>
                <c:pt idx="2922">
                  <c:v>0.506424778247381</c:v>
                </c:pt>
                <c:pt idx="2923">
                  <c:v>0.556403217094883</c:v>
                </c:pt>
                <c:pt idx="2924">
                  <c:v>0.530326884246354</c:v>
                </c:pt>
                <c:pt idx="2925">
                  <c:v>0.599690842929253</c:v>
                </c:pt>
                <c:pt idx="2926">
                  <c:v>0.567768607289154</c:v>
                </c:pt>
                <c:pt idx="2927">
                  <c:v>0.556462042330969</c:v>
                </c:pt>
                <c:pt idx="2928">
                  <c:v>0.521254038533199</c:v>
                </c:pt>
                <c:pt idx="2929">
                  <c:v>0.533564083221087</c:v>
                </c:pt>
                <c:pt idx="2930">
                  <c:v>0.509364689608842</c:v>
                </c:pt>
                <c:pt idx="2931">
                  <c:v>0.486291451017114</c:v>
                </c:pt>
                <c:pt idx="2932">
                  <c:v>0.516343836635607</c:v>
                </c:pt>
                <c:pt idx="2933">
                  <c:v>0.511810570313708</c:v>
                </c:pt>
                <c:pt idx="2934">
                  <c:v>0.509288217179542</c:v>
                </c:pt>
                <c:pt idx="2935">
                  <c:v>0.523818011324877</c:v>
                </c:pt>
                <c:pt idx="2936">
                  <c:v>0.562581996618174</c:v>
                </c:pt>
                <c:pt idx="2937">
                  <c:v>0.540496157301937</c:v>
                </c:pt>
                <c:pt idx="2938">
                  <c:v>0.465221279067621</c:v>
                </c:pt>
                <c:pt idx="2939">
                  <c:v>0.536434979620036</c:v>
                </c:pt>
                <c:pt idx="2940">
                  <c:v>0.500520783159404</c:v>
                </c:pt>
                <c:pt idx="2941">
                  <c:v>0.511681358847252</c:v>
                </c:pt>
                <c:pt idx="2942">
                  <c:v>0.503002804628366</c:v>
                </c:pt>
                <c:pt idx="2943">
                  <c:v>0.51937919752084</c:v>
                </c:pt>
                <c:pt idx="2944">
                  <c:v>0.475154420455606</c:v>
                </c:pt>
                <c:pt idx="2945">
                  <c:v>0.555089963664126</c:v>
                </c:pt>
                <c:pt idx="2946">
                  <c:v>0.487333361364655</c:v>
                </c:pt>
                <c:pt idx="2947">
                  <c:v>0.487887641004138</c:v>
                </c:pt>
                <c:pt idx="2948">
                  <c:v>0.472805668006184</c:v>
                </c:pt>
                <c:pt idx="2949">
                  <c:v>0.568872339943112</c:v>
                </c:pt>
                <c:pt idx="2950">
                  <c:v>0.528171609657091</c:v>
                </c:pt>
                <c:pt idx="2951">
                  <c:v>0.500740815634254</c:v>
                </c:pt>
                <c:pt idx="2952">
                  <c:v>0.593103956562387</c:v>
                </c:pt>
                <c:pt idx="2953">
                  <c:v>0.468611378882924</c:v>
                </c:pt>
                <c:pt idx="2954">
                  <c:v>0.547628713986268</c:v>
                </c:pt>
                <c:pt idx="2955">
                  <c:v>0.527538009763962</c:v>
                </c:pt>
                <c:pt idx="2956">
                  <c:v>0.535243279022556</c:v>
                </c:pt>
                <c:pt idx="2957">
                  <c:v>0.525228626754515</c:v>
                </c:pt>
                <c:pt idx="2958">
                  <c:v>0.449246267437297</c:v>
                </c:pt>
                <c:pt idx="2959">
                  <c:v>0.481907004005644</c:v>
                </c:pt>
                <c:pt idx="2960">
                  <c:v>0.522618118845084</c:v>
                </c:pt>
                <c:pt idx="2961">
                  <c:v>0.476491349418646</c:v>
                </c:pt>
                <c:pt idx="2962">
                  <c:v>0.518006422855143</c:v>
                </c:pt>
                <c:pt idx="2963">
                  <c:v>0.543327169683348</c:v>
                </c:pt>
                <c:pt idx="2964">
                  <c:v>0.467700096056734</c:v>
                </c:pt>
                <c:pt idx="2965">
                  <c:v>0.500732162023753</c:v>
                </c:pt>
                <c:pt idx="2966">
                  <c:v>0.542893847704768</c:v>
                </c:pt>
                <c:pt idx="2967">
                  <c:v>0.496662170891108</c:v>
                </c:pt>
                <c:pt idx="2968">
                  <c:v>0.495705227388857</c:v>
                </c:pt>
                <c:pt idx="2969">
                  <c:v>0.496935142006554</c:v>
                </c:pt>
                <c:pt idx="2970">
                  <c:v>0.544040176395964</c:v>
                </c:pt>
                <c:pt idx="2971">
                  <c:v>0.506327493281043</c:v>
                </c:pt>
                <c:pt idx="2972">
                  <c:v>0.543231823860201</c:v>
                </c:pt>
                <c:pt idx="2973">
                  <c:v>0.491355747198453</c:v>
                </c:pt>
                <c:pt idx="2974">
                  <c:v>0.461320602132356</c:v>
                </c:pt>
                <c:pt idx="2975">
                  <c:v>0.512207635237301</c:v>
                </c:pt>
                <c:pt idx="2976">
                  <c:v>0.51301918522405</c:v>
                </c:pt>
                <c:pt idx="2977">
                  <c:v>0.518184268068995</c:v>
                </c:pt>
                <c:pt idx="2978">
                  <c:v>0.53007459448467</c:v>
                </c:pt>
                <c:pt idx="2979">
                  <c:v>0.50676306828028</c:v>
                </c:pt>
                <c:pt idx="2980">
                  <c:v>0.553872708810346</c:v>
                </c:pt>
                <c:pt idx="2981">
                  <c:v>0.538086394324664</c:v>
                </c:pt>
                <c:pt idx="2982">
                  <c:v>0.544016746639229</c:v>
                </c:pt>
                <c:pt idx="2983">
                  <c:v>0.493371133485345</c:v>
                </c:pt>
                <c:pt idx="2984">
                  <c:v>0.522524152466555</c:v>
                </c:pt>
                <c:pt idx="2985">
                  <c:v>0.513361666505002</c:v>
                </c:pt>
                <c:pt idx="2986">
                  <c:v>0.507907473812611</c:v>
                </c:pt>
                <c:pt idx="2987">
                  <c:v>0.48330304435877</c:v>
                </c:pt>
                <c:pt idx="2988">
                  <c:v>0.544398665388077</c:v>
                </c:pt>
                <c:pt idx="2989">
                  <c:v>0.546630973370616</c:v>
                </c:pt>
                <c:pt idx="2990">
                  <c:v>0.519220279477587</c:v>
                </c:pt>
                <c:pt idx="2991">
                  <c:v>0.494870461748438</c:v>
                </c:pt>
                <c:pt idx="2992">
                  <c:v>0.538626275548031</c:v>
                </c:pt>
                <c:pt idx="2993">
                  <c:v>0.47157749687843</c:v>
                </c:pt>
                <c:pt idx="2994">
                  <c:v>0.481146290358256</c:v>
                </c:pt>
                <c:pt idx="2995">
                  <c:v>0.519666385981475</c:v>
                </c:pt>
                <c:pt idx="2996">
                  <c:v>0.5499721549568</c:v>
                </c:pt>
                <c:pt idx="2997">
                  <c:v>0.521690946740027</c:v>
                </c:pt>
                <c:pt idx="2998">
                  <c:v>0.500011428262834</c:v>
                </c:pt>
                <c:pt idx="2999">
                  <c:v>0.539374579454346</c:v>
                </c:pt>
                <c:pt idx="3000">
                  <c:v>0.492205356213091</c:v>
                </c:pt>
                <c:pt idx="3001">
                  <c:v>0.558121600764513</c:v>
                </c:pt>
                <c:pt idx="3002">
                  <c:v>0.477268082188903</c:v>
                </c:pt>
                <c:pt idx="3003">
                  <c:v>0.496425458896066</c:v>
                </c:pt>
                <c:pt idx="3004">
                  <c:v>0.487532243908998</c:v>
                </c:pt>
                <c:pt idx="3005">
                  <c:v>0.548973724464718</c:v>
                </c:pt>
                <c:pt idx="3006">
                  <c:v>0.414778843912748</c:v>
                </c:pt>
                <c:pt idx="3007">
                  <c:v>0.574129498059759</c:v>
                </c:pt>
                <c:pt idx="3008">
                  <c:v>0.531286441572856</c:v>
                </c:pt>
                <c:pt idx="3009">
                  <c:v>0.561184182544198</c:v>
                </c:pt>
                <c:pt idx="3010">
                  <c:v>0.47013020175005</c:v>
                </c:pt>
                <c:pt idx="3011">
                  <c:v>0.539354351424997</c:v>
                </c:pt>
                <c:pt idx="3012">
                  <c:v>0.541985409631017</c:v>
                </c:pt>
                <c:pt idx="3013">
                  <c:v>0.559752390391647</c:v>
                </c:pt>
                <c:pt idx="3014">
                  <c:v>0.528805199492559</c:v>
                </c:pt>
                <c:pt idx="3015">
                  <c:v>0.510697777709138</c:v>
                </c:pt>
                <c:pt idx="3016">
                  <c:v>0.523545927198368</c:v>
                </c:pt>
                <c:pt idx="3017">
                  <c:v>0.477508350310885</c:v>
                </c:pt>
                <c:pt idx="3018">
                  <c:v>0.518374870554874</c:v>
                </c:pt>
                <c:pt idx="3019">
                  <c:v>0.543456027738947</c:v>
                </c:pt>
                <c:pt idx="3020">
                  <c:v>0.497427642236611</c:v>
                </c:pt>
                <c:pt idx="3021">
                  <c:v>0.50812044799472</c:v>
                </c:pt>
                <c:pt idx="3022">
                  <c:v>0.49157739859809</c:v>
                </c:pt>
                <c:pt idx="3023">
                  <c:v>0.511718119483566</c:v>
                </c:pt>
                <c:pt idx="3024">
                  <c:v>0.523819926218945</c:v>
                </c:pt>
                <c:pt idx="3025">
                  <c:v>0.505440762397487</c:v>
                </c:pt>
                <c:pt idx="3026">
                  <c:v>0.555506377610512</c:v>
                </c:pt>
                <c:pt idx="3027">
                  <c:v>0.512474625473269</c:v>
                </c:pt>
                <c:pt idx="3028">
                  <c:v>0.501565513714886</c:v>
                </c:pt>
                <c:pt idx="3029">
                  <c:v>0.565805533689596</c:v>
                </c:pt>
                <c:pt idx="3030">
                  <c:v>0.539145591023143</c:v>
                </c:pt>
                <c:pt idx="3031">
                  <c:v>0.509584074437606</c:v>
                </c:pt>
                <c:pt idx="3032">
                  <c:v>0.562197348236269</c:v>
                </c:pt>
                <c:pt idx="3033">
                  <c:v>0.520986646430639</c:v>
                </c:pt>
                <c:pt idx="3034">
                  <c:v>0.498921738326057</c:v>
                </c:pt>
                <c:pt idx="3035">
                  <c:v>0.498883243013554</c:v>
                </c:pt>
                <c:pt idx="3036">
                  <c:v>0.474317652849766</c:v>
                </c:pt>
                <c:pt idx="3037">
                  <c:v>0.564398196254205</c:v>
                </c:pt>
                <c:pt idx="3038">
                  <c:v>0.500691988438974</c:v>
                </c:pt>
                <c:pt idx="3039">
                  <c:v>0.558503747292573</c:v>
                </c:pt>
                <c:pt idx="3040">
                  <c:v>0.5529524718943</c:v>
                </c:pt>
                <c:pt idx="3041">
                  <c:v>0.517383198474683</c:v>
                </c:pt>
                <c:pt idx="3042">
                  <c:v>0.548754282434145</c:v>
                </c:pt>
                <c:pt idx="3043">
                  <c:v>0.500464281169817</c:v>
                </c:pt>
                <c:pt idx="3044">
                  <c:v>0.520282855986455</c:v>
                </c:pt>
                <c:pt idx="3045">
                  <c:v>0.48750128674168</c:v>
                </c:pt>
                <c:pt idx="3046">
                  <c:v>0.506971353095219</c:v>
                </c:pt>
                <c:pt idx="3047">
                  <c:v>0.517133604155432</c:v>
                </c:pt>
                <c:pt idx="3048">
                  <c:v>0.509562347866697</c:v>
                </c:pt>
                <c:pt idx="3049">
                  <c:v>0.460518718411232</c:v>
                </c:pt>
                <c:pt idx="3050">
                  <c:v>0.519440845800086</c:v>
                </c:pt>
                <c:pt idx="3051">
                  <c:v>0.474438906109425</c:v>
                </c:pt>
                <c:pt idx="3052">
                  <c:v>0.42688619369052</c:v>
                </c:pt>
                <c:pt idx="3053">
                  <c:v>0.480770496119827</c:v>
                </c:pt>
                <c:pt idx="3054">
                  <c:v>0.466715185428326</c:v>
                </c:pt>
                <c:pt idx="3055">
                  <c:v>0.430346363511109</c:v>
                </c:pt>
                <c:pt idx="3056">
                  <c:v>0.515729487708472</c:v>
                </c:pt>
                <c:pt idx="3057">
                  <c:v>0.517551347287286</c:v>
                </c:pt>
                <c:pt idx="3058">
                  <c:v>0.531613740562603</c:v>
                </c:pt>
                <c:pt idx="3059">
                  <c:v>0.476108421583969</c:v>
                </c:pt>
                <c:pt idx="3060">
                  <c:v>0.521154399938602</c:v>
                </c:pt>
                <c:pt idx="3061">
                  <c:v>0.512628461452021</c:v>
                </c:pt>
                <c:pt idx="3062">
                  <c:v>0.501253076566904</c:v>
                </c:pt>
                <c:pt idx="3063">
                  <c:v>0.53174167375006</c:v>
                </c:pt>
                <c:pt idx="3064">
                  <c:v>0.482503757202209</c:v>
                </c:pt>
                <c:pt idx="3065">
                  <c:v>0.479940984878729</c:v>
                </c:pt>
                <c:pt idx="3066">
                  <c:v>0.555265668340087</c:v>
                </c:pt>
                <c:pt idx="3067">
                  <c:v>0.468150408821896</c:v>
                </c:pt>
                <c:pt idx="3068">
                  <c:v>0.512415835139642</c:v>
                </c:pt>
                <c:pt idx="3069">
                  <c:v>0.532960595078816</c:v>
                </c:pt>
                <c:pt idx="3070">
                  <c:v>0.487382950065192</c:v>
                </c:pt>
                <c:pt idx="3071">
                  <c:v>0.508221708478512</c:v>
                </c:pt>
                <c:pt idx="3072">
                  <c:v>0.514958218658233</c:v>
                </c:pt>
                <c:pt idx="3073">
                  <c:v>0.491247576035177</c:v>
                </c:pt>
                <c:pt idx="3074">
                  <c:v>0.590898658314311</c:v>
                </c:pt>
                <c:pt idx="3075">
                  <c:v>0.532289990847571</c:v>
                </c:pt>
                <c:pt idx="3076">
                  <c:v>0.457616703521144</c:v>
                </c:pt>
                <c:pt idx="3077">
                  <c:v>0.524098213587559</c:v>
                </c:pt>
                <c:pt idx="3078">
                  <c:v>0.506706448459116</c:v>
                </c:pt>
                <c:pt idx="3079">
                  <c:v>0.503789229445776</c:v>
                </c:pt>
                <c:pt idx="3080">
                  <c:v>0.598684781919182</c:v>
                </c:pt>
                <c:pt idx="3081">
                  <c:v>0.547619880921974</c:v>
                </c:pt>
                <c:pt idx="3082">
                  <c:v>0.510977879059317</c:v>
                </c:pt>
                <c:pt idx="3083">
                  <c:v>0.536844856532338</c:v>
                </c:pt>
                <c:pt idx="3084">
                  <c:v>0.488279379812359</c:v>
                </c:pt>
                <c:pt idx="3085">
                  <c:v>0.515688358780703</c:v>
                </c:pt>
                <c:pt idx="3086">
                  <c:v>0.482354257980456</c:v>
                </c:pt>
                <c:pt idx="3087">
                  <c:v>0.511935780626779</c:v>
                </c:pt>
                <c:pt idx="3088">
                  <c:v>0.517950268024998</c:v>
                </c:pt>
                <c:pt idx="3089">
                  <c:v>0.557485881386793</c:v>
                </c:pt>
                <c:pt idx="3090">
                  <c:v>0.544057901469212</c:v>
                </c:pt>
                <c:pt idx="3091">
                  <c:v>0.48882558880056</c:v>
                </c:pt>
                <c:pt idx="3092">
                  <c:v>0.528522424315582</c:v>
                </c:pt>
                <c:pt idx="3093">
                  <c:v>0.545587912574097</c:v>
                </c:pt>
                <c:pt idx="3094">
                  <c:v>0.467034941318022</c:v>
                </c:pt>
                <c:pt idx="3095">
                  <c:v>0.522066987172537</c:v>
                </c:pt>
                <c:pt idx="3096">
                  <c:v>0.520213089824246</c:v>
                </c:pt>
                <c:pt idx="3097">
                  <c:v>0.55001991855065</c:v>
                </c:pt>
                <c:pt idx="3098">
                  <c:v>0.4941569488224</c:v>
                </c:pt>
                <c:pt idx="3099">
                  <c:v>0.497460920510699</c:v>
                </c:pt>
                <c:pt idx="3100">
                  <c:v>0.554896063929983</c:v>
                </c:pt>
                <c:pt idx="3101">
                  <c:v>0.539329896161115</c:v>
                </c:pt>
                <c:pt idx="3102">
                  <c:v>0.537542458255071</c:v>
                </c:pt>
                <c:pt idx="3103">
                  <c:v>0.508003730295629</c:v>
                </c:pt>
                <c:pt idx="3104">
                  <c:v>0.511650403378473</c:v>
                </c:pt>
                <c:pt idx="3105">
                  <c:v>0.503670998362793</c:v>
                </c:pt>
                <c:pt idx="3106">
                  <c:v>0.470834915017916</c:v>
                </c:pt>
                <c:pt idx="3107">
                  <c:v>0.534454701878375</c:v>
                </c:pt>
                <c:pt idx="3108">
                  <c:v>0.496712981018999</c:v>
                </c:pt>
                <c:pt idx="3109">
                  <c:v>0.52539655382755</c:v>
                </c:pt>
                <c:pt idx="3110">
                  <c:v>0.535008612818035</c:v>
                </c:pt>
                <c:pt idx="3111">
                  <c:v>0.501555142609517</c:v>
                </c:pt>
                <c:pt idx="3112">
                  <c:v>0.540155583084743</c:v>
                </c:pt>
                <c:pt idx="3113">
                  <c:v>0.504837599878107</c:v>
                </c:pt>
                <c:pt idx="3114">
                  <c:v>0.566528601291201</c:v>
                </c:pt>
                <c:pt idx="3115">
                  <c:v>0.526018128527526</c:v>
                </c:pt>
                <c:pt idx="3116">
                  <c:v>0.544736323579478</c:v>
                </c:pt>
                <c:pt idx="3117">
                  <c:v>0.513594875240044</c:v>
                </c:pt>
                <c:pt idx="3118">
                  <c:v>0.508086678444959</c:v>
                </c:pt>
                <c:pt idx="3119">
                  <c:v>0.57304839110526</c:v>
                </c:pt>
                <c:pt idx="3120">
                  <c:v>0.491157999883211</c:v>
                </c:pt>
                <c:pt idx="3121">
                  <c:v>0.554688289959669</c:v>
                </c:pt>
                <c:pt idx="3122">
                  <c:v>0.519461768483076</c:v>
                </c:pt>
                <c:pt idx="3123">
                  <c:v>0.543765101761172</c:v>
                </c:pt>
                <c:pt idx="3124">
                  <c:v>0.539148554301952</c:v>
                </c:pt>
                <c:pt idx="3125">
                  <c:v>0.56090544347749</c:v>
                </c:pt>
                <c:pt idx="3126">
                  <c:v>0.504991071651983</c:v>
                </c:pt>
                <c:pt idx="3127">
                  <c:v>0.445315534791473</c:v>
                </c:pt>
                <c:pt idx="3128">
                  <c:v>0.475642955893148</c:v>
                </c:pt>
                <c:pt idx="3129">
                  <c:v>0.520283765529448</c:v>
                </c:pt>
                <c:pt idx="3130">
                  <c:v>0.524784187714688</c:v>
                </c:pt>
                <c:pt idx="3131">
                  <c:v>0.486265134506523</c:v>
                </c:pt>
                <c:pt idx="3132">
                  <c:v>0.507677208283268</c:v>
                </c:pt>
                <c:pt idx="3133">
                  <c:v>0.528530054185272</c:v>
                </c:pt>
                <c:pt idx="3134">
                  <c:v>0.546473057655537</c:v>
                </c:pt>
                <c:pt idx="3135">
                  <c:v>0.541704682711882</c:v>
                </c:pt>
                <c:pt idx="3136">
                  <c:v>0.542642358686863</c:v>
                </c:pt>
                <c:pt idx="3137">
                  <c:v>0.56588712360677</c:v>
                </c:pt>
                <c:pt idx="3138">
                  <c:v>0.48987562738291</c:v>
                </c:pt>
                <c:pt idx="3139">
                  <c:v>0.452513770187637</c:v>
                </c:pt>
                <c:pt idx="3140">
                  <c:v>0.48953476657358</c:v>
                </c:pt>
                <c:pt idx="3141">
                  <c:v>0.491368113252739</c:v>
                </c:pt>
                <c:pt idx="3142">
                  <c:v>0.461347677930546</c:v>
                </c:pt>
                <c:pt idx="3143">
                  <c:v>0.513044972754515</c:v>
                </c:pt>
                <c:pt idx="3144">
                  <c:v>0.514536648268196</c:v>
                </c:pt>
                <c:pt idx="3145">
                  <c:v>0.527090605441851</c:v>
                </c:pt>
                <c:pt idx="3146">
                  <c:v>0.517389428599231</c:v>
                </c:pt>
                <c:pt idx="3147">
                  <c:v>0.521850551516173</c:v>
                </c:pt>
                <c:pt idx="3148">
                  <c:v>0.510444025764415</c:v>
                </c:pt>
                <c:pt idx="3149">
                  <c:v>0.482020164971605</c:v>
                </c:pt>
                <c:pt idx="3150">
                  <c:v>0.481659556099275</c:v>
                </c:pt>
                <c:pt idx="3151">
                  <c:v>0.487649380826722</c:v>
                </c:pt>
                <c:pt idx="3152">
                  <c:v>0.54935444652234</c:v>
                </c:pt>
                <c:pt idx="3153">
                  <c:v>0.552699090510385</c:v>
                </c:pt>
                <c:pt idx="3154">
                  <c:v>0.506993728138817</c:v>
                </c:pt>
                <c:pt idx="3155">
                  <c:v>0.510751809600264</c:v>
                </c:pt>
                <c:pt idx="3156">
                  <c:v>0.539741858775274</c:v>
                </c:pt>
                <c:pt idx="3157">
                  <c:v>0.491567072804184</c:v>
                </c:pt>
                <c:pt idx="3158">
                  <c:v>0.515609949817689</c:v>
                </c:pt>
                <c:pt idx="3159">
                  <c:v>0.554267296564608</c:v>
                </c:pt>
                <c:pt idx="3160">
                  <c:v>0.570160906270649</c:v>
                </c:pt>
                <c:pt idx="3161">
                  <c:v>0.530174742323622</c:v>
                </c:pt>
                <c:pt idx="3162">
                  <c:v>0.528766924218173</c:v>
                </c:pt>
                <c:pt idx="3163">
                  <c:v>0.558015306791762</c:v>
                </c:pt>
                <c:pt idx="3164">
                  <c:v>0.518163585054159</c:v>
                </c:pt>
                <c:pt idx="3165">
                  <c:v>0.518019755249495</c:v>
                </c:pt>
                <c:pt idx="3166">
                  <c:v>0.496873404482939</c:v>
                </c:pt>
                <c:pt idx="3167">
                  <c:v>0.507586767246535</c:v>
                </c:pt>
                <c:pt idx="3168">
                  <c:v>0.519256758787314</c:v>
                </c:pt>
                <c:pt idx="3169">
                  <c:v>0.466624752456746</c:v>
                </c:pt>
                <c:pt idx="3170">
                  <c:v>0.50613444400447</c:v>
                </c:pt>
                <c:pt idx="3171">
                  <c:v>0.553998507882002</c:v>
                </c:pt>
                <c:pt idx="3172">
                  <c:v>0.515079902036018</c:v>
                </c:pt>
                <c:pt idx="3173">
                  <c:v>0.512934929383454</c:v>
                </c:pt>
                <c:pt idx="3174">
                  <c:v>0.453822622747698</c:v>
                </c:pt>
                <c:pt idx="3175">
                  <c:v>0.515031352005679</c:v>
                </c:pt>
                <c:pt idx="3176">
                  <c:v>0.470458465772477</c:v>
                </c:pt>
                <c:pt idx="3177">
                  <c:v>0.508219652888454</c:v>
                </c:pt>
                <c:pt idx="3178">
                  <c:v>0.523969316400542</c:v>
                </c:pt>
                <c:pt idx="3179">
                  <c:v>0.52128926671817</c:v>
                </c:pt>
                <c:pt idx="3180">
                  <c:v>0.549737274593464</c:v>
                </c:pt>
                <c:pt idx="3181">
                  <c:v>0.559485861365032</c:v>
                </c:pt>
                <c:pt idx="3182">
                  <c:v>0.524843861649749</c:v>
                </c:pt>
                <c:pt idx="3183">
                  <c:v>0.517328711043644</c:v>
                </c:pt>
                <c:pt idx="3184">
                  <c:v>0.494070897747544</c:v>
                </c:pt>
                <c:pt idx="3185">
                  <c:v>0.500598843511145</c:v>
                </c:pt>
                <c:pt idx="3186">
                  <c:v>0.560106579782256</c:v>
                </c:pt>
                <c:pt idx="3187">
                  <c:v>0.55002119821779</c:v>
                </c:pt>
                <c:pt idx="3188">
                  <c:v>0.471106121038119</c:v>
                </c:pt>
                <c:pt idx="3189">
                  <c:v>0.526909230672446</c:v>
                </c:pt>
                <c:pt idx="3190">
                  <c:v>0.496260966454838</c:v>
                </c:pt>
                <c:pt idx="3191">
                  <c:v>0.543546520003323</c:v>
                </c:pt>
                <c:pt idx="3192">
                  <c:v>0.550569180807102</c:v>
                </c:pt>
                <c:pt idx="3193">
                  <c:v>0.529994335256105</c:v>
                </c:pt>
                <c:pt idx="3194">
                  <c:v>0.510940470462475</c:v>
                </c:pt>
                <c:pt idx="3195">
                  <c:v>0.55083708459877</c:v>
                </c:pt>
                <c:pt idx="3196">
                  <c:v>0.51623177992072</c:v>
                </c:pt>
                <c:pt idx="3197">
                  <c:v>0.490397659532461</c:v>
                </c:pt>
                <c:pt idx="3198">
                  <c:v>0.519736586447657</c:v>
                </c:pt>
                <c:pt idx="3199">
                  <c:v>0.497710647131069</c:v>
                </c:pt>
                <c:pt idx="3200">
                  <c:v>0.520868869110997</c:v>
                </c:pt>
                <c:pt idx="3201">
                  <c:v>0.489608623472496</c:v>
                </c:pt>
                <c:pt idx="3202">
                  <c:v>0.529327716501209</c:v>
                </c:pt>
                <c:pt idx="3203">
                  <c:v>0.505107199855856</c:v>
                </c:pt>
                <c:pt idx="3204">
                  <c:v>0.559183554670811</c:v>
                </c:pt>
                <c:pt idx="3205">
                  <c:v>0.553430845456323</c:v>
                </c:pt>
                <c:pt idx="3206">
                  <c:v>0.506003395543303</c:v>
                </c:pt>
                <c:pt idx="3207">
                  <c:v>0.510078912069724</c:v>
                </c:pt>
                <c:pt idx="3208">
                  <c:v>0.51490260179684</c:v>
                </c:pt>
                <c:pt idx="3209">
                  <c:v>0.52972565815151</c:v>
                </c:pt>
                <c:pt idx="3210">
                  <c:v>0.499052122038472</c:v>
                </c:pt>
                <c:pt idx="3211">
                  <c:v>0.491574568569279</c:v>
                </c:pt>
                <c:pt idx="3212">
                  <c:v>0.557925269613853</c:v>
                </c:pt>
                <c:pt idx="3213">
                  <c:v>0.498073275288141</c:v>
                </c:pt>
                <c:pt idx="3214">
                  <c:v>0.525045985790945</c:v>
                </c:pt>
                <c:pt idx="3215">
                  <c:v>0.527407161887276</c:v>
                </c:pt>
                <c:pt idx="3216">
                  <c:v>0.461334102503195</c:v>
                </c:pt>
                <c:pt idx="3217">
                  <c:v>0.472836123269726</c:v>
                </c:pt>
                <c:pt idx="3218">
                  <c:v>0.534356691804486</c:v>
                </c:pt>
                <c:pt idx="3219">
                  <c:v>0.53879973087858</c:v>
                </c:pt>
                <c:pt idx="3220">
                  <c:v>0.524154316524517</c:v>
                </c:pt>
                <c:pt idx="3221">
                  <c:v>0.528801742093448</c:v>
                </c:pt>
                <c:pt idx="3222">
                  <c:v>0.576137724632236</c:v>
                </c:pt>
                <c:pt idx="3223">
                  <c:v>0.535200131270614</c:v>
                </c:pt>
                <c:pt idx="3224">
                  <c:v>0.55353847150125</c:v>
                </c:pt>
                <c:pt idx="3225">
                  <c:v>0.488126975687909</c:v>
                </c:pt>
                <c:pt idx="3226">
                  <c:v>0.520637626114558</c:v>
                </c:pt>
                <c:pt idx="3227">
                  <c:v>0.510140385482658</c:v>
                </c:pt>
                <c:pt idx="3228">
                  <c:v>0.498572695853416</c:v>
                </c:pt>
                <c:pt idx="3229">
                  <c:v>0.475772355650976</c:v>
                </c:pt>
                <c:pt idx="3230">
                  <c:v>0.55958070799327</c:v>
                </c:pt>
                <c:pt idx="3231">
                  <c:v>0.537232576442276</c:v>
                </c:pt>
                <c:pt idx="3232">
                  <c:v>0.470143901987621</c:v>
                </c:pt>
                <c:pt idx="3233">
                  <c:v>0.606649310010625</c:v>
                </c:pt>
                <c:pt idx="3234">
                  <c:v>0.542182674487383</c:v>
                </c:pt>
                <c:pt idx="3235">
                  <c:v>0.489016703208905</c:v>
                </c:pt>
                <c:pt idx="3236">
                  <c:v>0.531024378257365</c:v>
                </c:pt>
                <c:pt idx="3237">
                  <c:v>0.488108417532968</c:v>
                </c:pt>
                <c:pt idx="3238">
                  <c:v>0.485423269030446</c:v>
                </c:pt>
                <c:pt idx="3239">
                  <c:v>0.493577831464269</c:v>
                </c:pt>
                <c:pt idx="3240">
                  <c:v>0.570666045400783</c:v>
                </c:pt>
                <c:pt idx="3241">
                  <c:v>0.519924166119198</c:v>
                </c:pt>
                <c:pt idx="3242">
                  <c:v>0.497933358294073</c:v>
                </c:pt>
                <c:pt idx="3243">
                  <c:v>0.492823984311769</c:v>
                </c:pt>
                <c:pt idx="3244">
                  <c:v>0.529463932384568</c:v>
                </c:pt>
                <c:pt idx="3245">
                  <c:v>0.585036545375885</c:v>
                </c:pt>
                <c:pt idx="3246">
                  <c:v>0.56842854585739</c:v>
                </c:pt>
                <c:pt idx="3247">
                  <c:v>0.489543504101057</c:v>
                </c:pt>
                <c:pt idx="3248">
                  <c:v>0.49767499471527</c:v>
                </c:pt>
                <c:pt idx="3249">
                  <c:v>0.49248549096152</c:v>
                </c:pt>
                <c:pt idx="3250">
                  <c:v>0.492445252411996</c:v>
                </c:pt>
                <c:pt idx="3251">
                  <c:v>0.500613790249981</c:v>
                </c:pt>
                <c:pt idx="3252">
                  <c:v>0.486328615026061</c:v>
                </c:pt>
                <c:pt idx="3253">
                  <c:v>0.459526676336551</c:v>
                </c:pt>
                <c:pt idx="3254">
                  <c:v>0.514240296820182</c:v>
                </c:pt>
                <c:pt idx="3255">
                  <c:v>0.553982826608984</c:v>
                </c:pt>
                <c:pt idx="3256">
                  <c:v>0.529150967662044</c:v>
                </c:pt>
                <c:pt idx="3257">
                  <c:v>0.548865111571056</c:v>
                </c:pt>
                <c:pt idx="3258">
                  <c:v>0.481899724990121</c:v>
                </c:pt>
                <c:pt idx="3259">
                  <c:v>0.484786237852589</c:v>
                </c:pt>
                <c:pt idx="3260">
                  <c:v>0.470866013038173</c:v>
                </c:pt>
                <c:pt idx="3261">
                  <c:v>0.469913774445175</c:v>
                </c:pt>
                <c:pt idx="3262">
                  <c:v>0.465637192803208</c:v>
                </c:pt>
                <c:pt idx="3263">
                  <c:v>0.533242158025635</c:v>
                </c:pt>
                <c:pt idx="3264">
                  <c:v>0.49745035364638</c:v>
                </c:pt>
                <c:pt idx="3265">
                  <c:v>0.520050989167663</c:v>
                </c:pt>
                <c:pt idx="3266">
                  <c:v>0.496492747989339</c:v>
                </c:pt>
                <c:pt idx="3267">
                  <c:v>0.488205991643479</c:v>
                </c:pt>
                <c:pt idx="3268">
                  <c:v>0.508108739048782</c:v>
                </c:pt>
                <c:pt idx="3269">
                  <c:v>0.524768914993345</c:v>
                </c:pt>
                <c:pt idx="3270">
                  <c:v>0.555625235794961</c:v>
                </c:pt>
                <c:pt idx="3271">
                  <c:v>0.483557523640101</c:v>
                </c:pt>
                <c:pt idx="3272">
                  <c:v>0.565313461912679</c:v>
                </c:pt>
                <c:pt idx="3273">
                  <c:v>0.530026749640405</c:v>
                </c:pt>
                <c:pt idx="3274">
                  <c:v>0.496939189776305</c:v>
                </c:pt>
                <c:pt idx="3275">
                  <c:v>0.494729387806726</c:v>
                </c:pt>
                <c:pt idx="3276">
                  <c:v>0.510709048814906</c:v>
                </c:pt>
                <c:pt idx="3277">
                  <c:v>0.509357860710514</c:v>
                </c:pt>
                <c:pt idx="3278">
                  <c:v>0.504806061988302</c:v>
                </c:pt>
                <c:pt idx="3279">
                  <c:v>0.518308300960381</c:v>
                </c:pt>
                <c:pt idx="3280">
                  <c:v>0.487454620573464</c:v>
                </c:pt>
                <c:pt idx="3281">
                  <c:v>0.50478129434492</c:v>
                </c:pt>
                <c:pt idx="3282">
                  <c:v>0.581510760299234</c:v>
                </c:pt>
                <c:pt idx="3283">
                  <c:v>0.539048065820651</c:v>
                </c:pt>
                <c:pt idx="3284">
                  <c:v>0.515565253817443</c:v>
                </c:pt>
                <c:pt idx="3285">
                  <c:v>0.485972194193035</c:v>
                </c:pt>
                <c:pt idx="3286">
                  <c:v>0.554478533385324</c:v>
                </c:pt>
                <c:pt idx="3287">
                  <c:v>0.536294806509875</c:v>
                </c:pt>
                <c:pt idx="3288">
                  <c:v>0.458714677281373</c:v>
                </c:pt>
                <c:pt idx="3289">
                  <c:v>0.535433726589613</c:v>
                </c:pt>
                <c:pt idx="3290">
                  <c:v>0.571783399484315</c:v>
                </c:pt>
                <c:pt idx="3291">
                  <c:v>0.493217472268261</c:v>
                </c:pt>
                <c:pt idx="3292">
                  <c:v>0.506217954129051</c:v>
                </c:pt>
                <c:pt idx="3293">
                  <c:v>0.493038401365537</c:v>
                </c:pt>
                <c:pt idx="3294">
                  <c:v>0.560366229552942</c:v>
                </c:pt>
                <c:pt idx="3295">
                  <c:v>0.505740554298904</c:v>
                </c:pt>
                <c:pt idx="3296">
                  <c:v>0.528556379116055</c:v>
                </c:pt>
                <c:pt idx="3297">
                  <c:v>0.560418682343068</c:v>
                </c:pt>
                <c:pt idx="3298">
                  <c:v>0.533999067574529</c:v>
                </c:pt>
                <c:pt idx="3299">
                  <c:v>0.505027473493271</c:v>
                </c:pt>
                <c:pt idx="3300">
                  <c:v>0.545695173317244</c:v>
                </c:pt>
                <c:pt idx="3301">
                  <c:v>0.489361146639841</c:v>
                </c:pt>
                <c:pt idx="3302">
                  <c:v>0.507467745668934</c:v>
                </c:pt>
                <c:pt idx="3303">
                  <c:v>0.511766146641304</c:v>
                </c:pt>
                <c:pt idx="3304">
                  <c:v>0.52823222754817</c:v>
                </c:pt>
                <c:pt idx="3305">
                  <c:v>0.528819986105664</c:v>
                </c:pt>
                <c:pt idx="3306">
                  <c:v>0.484099475928538</c:v>
                </c:pt>
                <c:pt idx="3307">
                  <c:v>0.546936320657376</c:v>
                </c:pt>
                <c:pt idx="3308">
                  <c:v>0.544960765038096</c:v>
                </c:pt>
                <c:pt idx="3309">
                  <c:v>0.52823413348634</c:v>
                </c:pt>
                <c:pt idx="3310">
                  <c:v>0.496407711220912</c:v>
                </c:pt>
                <c:pt idx="3311">
                  <c:v>0.440343205847934</c:v>
                </c:pt>
                <c:pt idx="3312">
                  <c:v>0.491970751853901</c:v>
                </c:pt>
                <c:pt idx="3313">
                  <c:v>0.498714504917355</c:v>
                </c:pt>
                <c:pt idx="3314">
                  <c:v>0.501777354428432</c:v>
                </c:pt>
                <c:pt idx="3315">
                  <c:v>0.516386363412228</c:v>
                </c:pt>
                <c:pt idx="3316">
                  <c:v>0.513861283609119</c:v>
                </c:pt>
                <c:pt idx="3317">
                  <c:v>0.553125533774979</c:v>
                </c:pt>
                <c:pt idx="3318">
                  <c:v>0.532435949256223</c:v>
                </c:pt>
                <c:pt idx="3319">
                  <c:v>0.496659520375748</c:v>
                </c:pt>
                <c:pt idx="3320">
                  <c:v>0.457490269720788</c:v>
                </c:pt>
                <c:pt idx="3321">
                  <c:v>0.551559280904904</c:v>
                </c:pt>
                <c:pt idx="3322">
                  <c:v>0.560399242254418</c:v>
                </c:pt>
                <c:pt idx="3323">
                  <c:v>0.549008834960291</c:v>
                </c:pt>
                <c:pt idx="3324">
                  <c:v>0.46235940208942</c:v>
                </c:pt>
                <c:pt idx="3325">
                  <c:v>0.536755252062955</c:v>
                </c:pt>
                <c:pt idx="3326">
                  <c:v>0.55313625876273</c:v>
                </c:pt>
                <c:pt idx="3327">
                  <c:v>0.524964607262356</c:v>
                </c:pt>
                <c:pt idx="3328">
                  <c:v>0.529587951393395</c:v>
                </c:pt>
                <c:pt idx="3329">
                  <c:v>0.5012623849558</c:v>
                </c:pt>
                <c:pt idx="3330">
                  <c:v>0.491764330986727</c:v>
                </c:pt>
                <c:pt idx="3331">
                  <c:v>0.498781878706234</c:v>
                </c:pt>
                <c:pt idx="3332">
                  <c:v>0.511579501755726</c:v>
                </c:pt>
                <c:pt idx="3333">
                  <c:v>0.533792451259448</c:v>
                </c:pt>
                <c:pt idx="3334">
                  <c:v>0.546412036593828</c:v>
                </c:pt>
                <c:pt idx="3335">
                  <c:v>0.512291839398113</c:v>
                </c:pt>
                <c:pt idx="3336">
                  <c:v>0.52154555745462</c:v>
                </c:pt>
                <c:pt idx="3337">
                  <c:v>0.538958411273118</c:v>
                </c:pt>
                <c:pt idx="3338">
                  <c:v>0.548621500917368</c:v>
                </c:pt>
                <c:pt idx="3339">
                  <c:v>0.541856709771838</c:v>
                </c:pt>
                <c:pt idx="3340">
                  <c:v>0.51652415037456</c:v>
                </c:pt>
                <c:pt idx="3341">
                  <c:v>0.46061795994624</c:v>
                </c:pt>
                <c:pt idx="3342">
                  <c:v>0.497322745613447</c:v>
                </c:pt>
                <c:pt idx="3343">
                  <c:v>0.554490288227205</c:v>
                </c:pt>
                <c:pt idx="3344">
                  <c:v>0.529331792043835</c:v>
                </c:pt>
                <c:pt idx="3345">
                  <c:v>0.508352837322754</c:v>
                </c:pt>
                <c:pt idx="3346">
                  <c:v>0.457796188225635</c:v>
                </c:pt>
                <c:pt idx="3347">
                  <c:v>0.504739878061271</c:v>
                </c:pt>
                <c:pt idx="3348">
                  <c:v>0.464676847002158</c:v>
                </c:pt>
                <c:pt idx="3349">
                  <c:v>0.51151427891136</c:v>
                </c:pt>
                <c:pt idx="3350">
                  <c:v>0.557442251129109</c:v>
                </c:pt>
                <c:pt idx="3351">
                  <c:v>0.502877584975867</c:v>
                </c:pt>
                <c:pt idx="3352">
                  <c:v>0.522779453337142</c:v>
                </c:pt>
                <c:pt idx="3353">
                  <c:v>0.443411736138721</c:v>
                </c:pt>
                <c:pt idx="3354">
                  <c:v>0.517268987300578</c:v>
                </c:pt>
                <c:pt idx="3355">
                  <c:v>0.551662537762881</c:v>
                </c:pt>
                <c:pt idx="3356">
                  <c:v>0.493641185163317</c:v>
                </c:pt>
                <c:pt idx="3357">
                  <c:v>0.505532393278351</c:v>
                </c:pt>
                <c:pt idx="3358">
                  <c:v>0.50347648755655</c:v>
                </c:pt>
                <c:pt idx="3359">
                  <c:v>0.541687637348882</c:v>
                </c:pt>
                <c:pt idx="3360">
                  <c:v>0.539688017495255</c:v>
                </c:pt>
                <c:pt idx="3361">
                  <c:v>0.473450211029703</c:v>
                </c:pt>
                <c:pt idx="3362">
                  <c:v>0.49469517311855</c:v>
                </c:pt>
                <c:pt idx="3363">
                  <c:v>0.508643079508366</c:v>
                </c:pt>
                <c:pt idx="3364">
                  <c:v>0.536806616300032</c:v>
                </c:pt>
                <c:pt idx="3365">
                  <c:v>0.510461629296569</c:v>
                </c:pt>
                <c:pt idx="3366">
                  <c:v>0.557429581530045</c:v>
                </c:pt>
                <c:pt idx="3367">
                  <c:v>0.51400757056172</c:v>
                </c:pt>
                <c:pt idx="3368">
                  <c:v>0.564198146818844</c:v>
                </c:pt>
                <c:pt idx="3369">
                  <c:v>0.537296006642854</c:v>
                </c:pt>
                <c:pt idx="3370">
                  <c:v>0.5423527588468</c:v>
                </c:pt>
                <c:pt idx="3371">
                  <c:v>0.529126876723763</c:v>
                </c:pt>
                <c:pt idx="3372">
                  <c:v>0.461538897887132</c:v>
                </c:pt>
                <c:pt idx="3373">
                  <c:v>0.546840108570548</c:v>
                </c:pt>
                <c:pt idx="3374">
                  <c:v>0.498754722461033</c:v>
                </c:pt>
                <c:pt idx="3375">
                  <c:v>0.48571491809427</c:v>
                </c:pt>
                <c:pt idx="3376">
                  <c:v>0.474408899279461</c:v>
                </c:pt>
                <c:pt idx="3377">
                  <c:v>0.530166129708329</c:v>
                </c:pt>
                <c:pt idx="3378">
                  <c:v>0.532113320067475</c:v>
                </c:pt>
                <c:pt idx="3379">
                  <c:v>0.579002596184543</c:v>
                </c:pt>
                <c:pt idx="3380">
                  <c:v>0.467461931543789</c:v>
                </c:pt>
                <c:pt idx="3381">
                  <c:v>0.54095466805578</c:v>
                </c:pt>
                <c:pt idx="3382">
                  <c:v>0.553134928304414</c:v>
                </c:pt>
                <c:pt idx="3383">
                  <c:v>0.549159749992455</c:v>
                </c:pt>
                <c:pt idx="3384">
                  <c:v>0.462935142981569</c:v>
                </c:pt>
                <c:pt idx="3385">
                  <c:v>0.527133842721498</c:v>
                </c:pt>
                <c:pt idx="3386">
                  <c:v>0.494988246495557</c:v>
                </c:pt>
                <c:pt idx="3387">
                  <c:v>0.561534066878872</c:v>
                </c:pt>
                <c:pt idx="3388">
                  <c:v>0.478988617722614</c:v>
                </c:pt>
                <c:pt idx="3389">
                  <c:v>0.539007181773496</c:v>
                </c:pt>
                <c:pt idx="3390">
                  <c:v>0.470049927897454</c:v>
                </c:pt>
                <c:pt idx="3391">
                  <c:v>0.523347577724963</c:v>
                </c:pt>
                <c:pt idx="3392">
                  <c:v>0.499455342995124</c:v>
                </c:pt>
                <c:pt idx="3393">
                  <c:v>0.555216470675928</c:v>
                </c:pt>
                <c:pt idx="3394">
                  <c:v>0.475370773227938</c:v>
                </c:pt>
                <c:pt idx="3395">
                  <c:v>0.51988689702341</c:v>
                </c:pt>
                <c:pt idx="3396">
                  <c:v>0.525793669668347</c:v>
                </c:pt>
                <c:pt idx="3397">
                  <c:v>0.465519653832315</c:v>
                </c:pt>
                <c:pt idx="3398">
                  <c:v>0.486364790471201</c:v>
                </c:pt>
                <c:pt idx="3399">
                  <c:v>0.555490125256541</c:v>
                </c:pt>
                <c:pt idx="3400">
                  <c:v>0.491777079088806</c:v>
                </c:pt>
                <c:pt idx="3401">
                  <c:v>0.506848881269846</c:v>
                </c:pt>
                <c:pt idx="3402">
                  <c:v>0.521769771257945</c:v>
                </c:pt>
                <c:pt idx="3403">
                  <c:v>0.488368025640653</c:v>
                </c:pt>
                <c:pt idx="3404">
                  <c:v>0.57538681610721</c:v>
                </c:pt>
                <c:pt idx="3405">
                  <c:v>0.492288341065325</c:v>
                </c:pt>
                <c:pt idx="3406">
                  <c:v>0.513251148211626</c:v>
                </c:pt>
                <c:pt idx="3407">
                  <c:v>0.498178475851039</c:v>
                </c:pt>
                <c:pt idx="3408">
                  <c:v>0.515822449144448</c:v>
                </c:pt>
                <c:pt idx="3409">
                  <c:v>0.493883538856417</c:v>
                </c:pt>
                <c:pt idx="3410">
                  <c:v>0.539383302392228</c:v>
                </c:pt>
                <c:pt idx="3411">
                  <c:v>0.54350346456218</c:v>
                </c:pt>
                <c:pt idx="3412">
                  <c:v>0.523739439924563</c:v>
                </c:pt>
                <c:pt idx="3413">
                  <c:v>0.517187991133272</c:v>
                </c:pt>
                <c:pt idx="3414">
                  <c:v>0.525103795748528</c:v>
                </c:pt>
                <c:pt idx="3415">
                  <c:v>0.520010607179808</c:v>
                </c:pt>
                <c:pt idx="3416">
                  <c:v>0.467116734273479</c:v>
                </c:pt>
                <c:pt idx="3417">
                  <c:v>0.440499042612439</c:v>
                </c:pt>
                <c:pt idx="3418">
                  <c:v>0.544927973146315</c:v>
                </c:pt>
                <c:pt idx="3419">
                  <c:v>0.527230675428079</c:v>
                </c:pt>
                <c:pt idx="3420">
                  <c:v>0.524611896563673</c:v>
                </c:pt>
                <c:pt idx="3421">
                  <c:v>0.55420141187932</c:v>
                </c:pt>
                <c:pt idx="3422">
                  <c:v>0.483895735080704</c:v>
                </c:pt>
                <c:pt idx="3423">
                  <c:v>0.507820226454759</c:v>
                </c:pt>
                <c:pt idx="3424">
                  <c:v>0.557354266529987</c:v>
                </c:pt>
                <c:pt idx="3425">
                  <c:v>0.533910333153916</c:v>
                </c:pt>
                <c:pt idx="3426">
                  <c:v>0.460869490505467</c:v>
                </c:pt>
                <c:pt idx="3427">
                  <c:v>0.469940680625398</c:v>
                </c:pt>
                <c:pt idx="3428">
                  <c:v>0.435010548705451</c:v>
                </c:pt>
                <c:pt idx="3429">
                  <c:v>0.561827981690642</c:v>
                </c:pt>
                <c:pt idx="3430">
                  <c:v>0.547328660418813</c:v>
                </c:pt>
                <c:pt idx="3431">
                  <c:v>0.518718283325093</c:v>
                </c:pt>
                <c:pt idx="3432">
                  <c:v>0.537793694277697</c:v>
                </c:pt>
                <c:pt idx="3433">
                  <c:v>0.512875882419235</c:v>
                </c:pt>
                <c:pt idx="3434">
                  <c:v>0.568922778202203</c:v>
                </c:pt>
                <c:pt idx="3435">
                  <c:v>0.502866062298252</c:v>
                </c:pt>
                <c:pt idx="3436">
                  <c:v>0.551564825297156</c:v>
                </c:pt>
                <c:pt idx="3437">
                  <c:v>0.541301361805987</c:v>
                </c:pt>
                <c:pt idx="3438">
                  <c:v>0.504904085080471</c:v>
                </c:pt>
                <c:pt idx="3439">
                  <c:v>0.511554409761297</c:v>
                </c:pt>
                <c:pt idx="3440">
                  <c:v>0.482656472212237</c:v>
                </c:pt>
                <c:pt idx="3441">
                  <c:v>0.534644093513153</c:v>
                </c:pt>
                <c:pt idx="3442">
                  <c:v>0.516968395671027</c:v>
                </c:pt>
                <c:pt idx="3443">
                  <c:v>0.542702286586908</c:v>
                </c:pt>
                <c:pt idx="3444">
                  <c:v>0.514954436226968</c:v>
                </c:pt>
                <c:pt idx="3445">
                  <c:v>0.568777578867234</c:v>
                </c:pt>
                <c:pt idx="3446">
                  <c:v>0.52209521097071</c:v>
                </c:pt>
                <c:pt idx="3447">
                  <c:v>0.502922160740271</c:v>
                </c:pt>
                <c:pt idx="3448">
                  <c:v>0.513871052569156</c:v>
                </c:pt>
                <c:pt idx="3449">
                  <c:v>0.532695299104397</c:v>
                </c:pt>
                <c:pt idx="3450">
                  <c:v>0.525161248837943</c:v>
                </c:pt>
                <c:pt idx="3451">
                  <c:v>0.552498486009382</c:v>
                </c:pt>
                <c:pt idx="3452">
                  <c:v>0.548714704086949</c:v>
                </c:pt>
                <c:pt idx="3453">
                  <c:v>0.533772418909159</c:v>
                </c:pt>
                <c:pt idx="3454">
                  <c:v>0.471697524340135</c:v>
                </c:pt>
                <c:pt idx="3455">
                  <c:v>0.529762194872099</c:v>
                </c:pt>
                <c:pt idx="3456">
                  <c:v>0.469830950121813</c:v>
                </c:pt>
                <c:pt idx="3457">
                  <c:v>0.500876195960523</c:v>
                </c:pt>
                <c:pt idx="3458">
                  <c:v>0.475887411979073</c:v>
                </c:pt>
                <c:pt idx="3459">
                  <c:v>0.483142751224829</c:v>
                </c:pt>
                <c:pt idx="3460">
                  <c:v>0.542370843218895</c:v>
                </c:pt>
                <c:pt idx="3461">
                  <c:v>0.486111484115849</c:v>
                </c:pt>
                <c:pt idx="3462">
                  <c:v>0.463875470093847</c:v>
                </c:pt>
                <c:pt idx="3463">
                  <c:v>0.494756777359927</c:v>
                </c:pt>
                <c:pt idx="3464">
                  <c:v>0.554285903582306</c:v>
                </c:pt>
                <c:pt idx="3465">
                  <c:v>0.475515458939776</c:v>
                </c:pt>
                <c:pt idx="3466">
                  <c:v>0.520041527860547</c:v>
                </c:pt>
                <c:pt idx="3467">
                  <c:v>0.507749435167557</c:v>
                </c:pt>
                <c:pt idx="3468">
                  <c:v>0.577184084004357</c:v>
                </c:pt>
                <c:pt idx="3469">
                  <c:v>0.530409062058125</c:v>
                </c:pt>
                <c:pt idx="3470">
                  <c:v>0.530476612164717</c:v>
                </c:pt>
                <c:pt idx="3471">
                  <c:v>0.515824946634487</c:v>
                </c:pt>
                <c:pt idx="3472">
                  <c:v>0.539270648338615</c:v>
                </c:pt>
                <c:pt idx="3473">
                  <c:v>0.543199165180916</c:v>
                </c:pt>
                <c:pt idx="3474">
                  <c:v>0.565254286768339</c:v>
                </c:pt>
                <c:pt idx="3475">
                  <c:v>0.508093911919607</c:v>
                </c:pt>
                <c:pt idx="3476">
                  <c:v>0.503593750030321</c:v>
                </c:pt>
                <c:pt idx="3477">
                  <c:v>0.547019041233655</c:v>
                </c:pt>
                <c:pt idx="3478">
                  <c:v>0.494034801796238</c:v>
                </c:pt>
                <c:pt idx="3479">
                  <c:v>0.547154082448406</c:v>
                </c:pt>
                <c:pt idx="3480">
                  <c:v>0.5571151417482</c:v>
                </c:pt>
                <c:pt idx="3481">
                  <c:v>0.539224711006866</c:v>
                </c:pt>
                <c:pt idx="3482">
                  <c:v>0.522520818406996</c:v>
                </c:pt>
                <c:pt idx="3483">
                  <c:v>0.482172635395827</c:v>
                </c:pt>
                <c:pt idx="3484">
                  <c:v>0.530350790274016</c:v>
                </c:pt>
                <c:pt idx="3485">
                  <c:v>0.495860548176647</c:v>
                </c:pt>
                <c:pt idx="3486">
                  <c:v>0.468143044423373</c:v>
                </c:pt>
                <c:pt idx="3487">
                  <c:v>0.551616821298696</c:v>
                </c:pt>
                <c:pt idx="3488">
                  <c:v>0.541043064136099</c:v>
                </c:pt>
                <c:pt idx="3489">
                  <c:v>0.549576358003508</c:v>
                </c:pt>
                <c:pt idx="3490">
                  <c:v>0.53113257276414</c:v>
                </c:pt>
                <c:pt idx="3491">
                  <c:v>0.500649478020735</c:v>
                </c:pt>
                <c:pt idx="3492">
                  <c:v>0.498442994939528</c:v>
                </c:pt>
                <c:pt idx="3493">
                  <c:v>0.517000264639056</c:v>
                </c:pt>
                <c:pt idx="3494">
                  <c:v>0.547242772685495</c:v>
                </c:pt>
                <c:pt idx="3495">
                  <c:v>0.517097461484649</c:v>
                </c:pt>
                <c:pt idx="3496">
                  <c:v>0.457620589303443</c:v>
                </c:pt>
                <c:pt idx="3497">
                  <c:v>0.511691950646807</c:v>
                </c:pt>
                <c:pt idx="3498">
                  <c:v>0.486355650702917</c:v>
                </c:pt>
                <c:pt idx="3499">
                  <c:v>0.543945229020997</c:v>
                </c:pt>
                <c:pt idx="3500">
                  <c:v>0.56987499150859</c:v>
                </c:pt>
                <c:pt idx="3501">
                  <c:v>0.532930877088263</c:v>
                </c:pt>
                <c:pt idx="3502">
                  <c:v>0.511036716152305</c:v>
                </c:pt>
                <c:pt idx="3503">
                  <c:v>0.573685719915712</c:v>
                </c:pt>
                <c:pt idx="3504">
                  <c:v>0.483318498533562</c:v>
                </c:pt>
                <c:pt idx="3505">
                  <c:v>0.50532908400981</c:v>
                </c:pt>
                <c:pt idx="3506">
                  <c:v>0.518818042860894</c:v>
                </c:pt>
                <c:pt idx="3507">
                  <c:v>0.486263205082216</c:v>
                </c:pt>
                <c:pt idx="3508">
                  <c:v>0.487629270889297</c:v>
                </c:pt>
                <c:pt idx="3509">
                  <c:v>0.485871952849324</c:v>
                </c:pt>
                <c:pt idx="3510">
                  <c:v>0.507023844196981</c:v>
                </c:pt>
                <c:pt idx="3511">
                  <c:v>0.538093165218622</c:v>
                </c:pt>
                <c:pt idx="3512">
                  <c:v>0.514985846414993</c:v>
                </c:pt>
                <c:pt idx="3513">
                  <c:v>0.496109237397893</c:v>
                </c:pt>
                <c:pt idx="3514">
                  <c:v>0.453407217572851</c:v>
                </c:pt>
                <c:pt idx="3515">
                  <c:v>0.534656576767471</c:v>
                </c:pt>
                <c:pt idx="3516">
                  <c:v>0.543611462279762</c:v>
                </c:pt>
                <c:pt idx="3517">
                  <c:v>0.484417389176028</c:v>
                </c:pt>
                <c:pt idx="3518">
                  <c:v>0.516434823856484</c:v>
                </c:pt>
                <c:pt idx="3519">
                  <c:v>0.518604408716251</c:v>
                </c:pt>
                <c:pt idx="3520">
                  <c:v>0.514987136887141</c:v>
                </c:pt>
                <c:pt idx="3521">
                  <c:v>0.539198958325802</c:v>
                </c:pt>
                <c:pt idx="3522">
                  <c:v>0.524176934064212</c:v>
                </c:pt>
                <c:pt idx="3523">
                  <c:v>0.503472836540182</c:v>
                </c:pt>
                <c:pt idx="3524">
                  <c:v>0.509289296093506</c:v>
                </c:pt>
                <c:pt idx="3525">
                  <c:v>0.570324056566492</c:v>
                </c:pt>
                <c:pt idx="3526">
                  <c:v>0.457981297488297</c:v>
                </c:pt>
                <c:pt idx="3527">
                  <c:v>0.550655926541462</c:v>
                </c:pt>
                <c:pt idx="3528">
                  <c:v>0.51842545043754</c:v>
                </c:pt>
                <c:pt idx="3529">
                  <c:v>0.514911135201316</c:v>
                </c:pt>
                <c:pt idx="3530">
                  <c:v>0.500941093498427</c:v>
                </c:pt>
                <c:pt idx="3531">
                  <c:v>0.512452339322941</c:v>
                </c:pt>
                <c:pt idx="3532">
                  <c:v>0.499675377497691</c:v>
                </c:pt>
                <c:pt idx="3533">
                  <c:v>0.455933315703803</c:v>
                </c:pt>
                <c:pt idx="3534">
                  <c:v>0.486465997940031</c:v>
                </c:pt>
                <c:pt idx="3535">
                  <c:v>0.525857183834615</c:v>
                </c:pt>
                <c:pt idx="3536">
                  <c:v>0.576740140776769</c:v>
                </c:pt>
                <c:pt idx="3537">
                  <c:v>0.518371149266901</c:v>
                </c:pt>
                <c:pt idx="3538">
                  <c:v>0.424287607669127</c:v>
                </c:pt>
                <c:pt idx="3539">
                  <c:v>0.553822387627114</c:v>
                </c:pt>
                <c:pt idx="3540">
                  <c:v>0.489059326815553</c:v>
                </c:pt>
                <c:pt idx="3541">
                  <c:v>0.495501759443137</c:v>
                </c:pt>
                <c:pt idx="3542">
                  <c:v>0.490252385661784</c:v>
                </c:pt>
                <c:pt idx="3543">
                  <c:v>0.509064961454447</c:v>
                </c:pt>
                <c:pt idx="3544">
                  <c:v>0.496099771582922</c:v>
                </c:pt>
                <c:pt idx="3545">
                  <c:v>0.526305698275876</c:v>
                </c:pt>
                <c:pt idx="3546">
                  <c:v>0.534660473122027</c:v>
                </c:pt>
                <c:pt idx="3547">
                  <c:v>0.54498729612966</c:v>
                </c:pt>
                <c:pt idx="3548">
                  <c:v>0.552572848328511</c:v>
                </c:pt>
                <c:pt idx="3549">
                  <c:v>0.519830069147291</c:v>
                </c:pt>
                <c:pt idx="3550">
                  <c:v>0.496262537780749</c:v>
                </c:pt>
                <c:pt idx="3551">
                  <c:v>0.55374857575156</c:v>
                </c:pt>
                <c:pt idx="3552">
                  <c:v>0.569507971347803</c:v>
                </c:pt>
                <c:pt idx="3553">
                  <c:v>0.518894420614056</c:v>
                </c:pt>
                <c:pt idx="3554">
                  <c:v>0.540401415107391</c:v>
                </c:pt>
                <c:pt idx="3555">
                  <c:v>0.54155398738676</c:v>
                </c:pt>
                <c:pt idx="3556">
                  <c:v>0.488930373012629</c:v>
                </c:pt>
                <c:pt idx="3557">
                  <c:v>0.529116352467134</c:v>
                </c:pt>
                <c:pt idx="3558">
                  <c:v>0.522308710436508</c:v>
                </c:pt>
                <c:pt idx="3559">
                  <c:v>0.4774783980075</c:v>
                </c:pt>
                <c:pt idx="3560">
                  <c:v>0.535061854072515</c:v>
                </c:pt>
                <c:pt idx="3561">
                  <c:v>0.528958280388202</c:v>
                </c:pt>
                <c:pt idx="3562">
                  <c:v>0.485230180263219</c:v>
                </c:pt>
                <c:pt idx="3563">
                  <c:v>0.490066308727658</c:v>
                </c:pt>
                <c:pt idx="3564">
                  <c:v>0.447223591414382</c:v>
                </c:pt>
                <c:pt idx="3565">
                  <c:v>0.534997410782763</c:v>
                </c:pt>
                <c:pt idx="3566">
                  <c:v>0.519684939334718</c:v>
                </c:pt>
                <c:pt idx="3567">
                  <c:v>0.489533749141292</c:v>
                </c:pt>
                <c:pt idx="3568">
                  <c:v>0.525505804543352</c:v>
                </c:pt>
                <c:pt idx="3569">
                  <c:v>0.468362689239542</c:v>
                </c:pt>
                <c:pt idx="3570">
                  <c:v>0.526229721795116</c:v>
                </c:pt>
                <c:pt idx="3571">
                  <c:v>0.490178019540361</c:v>
                </c:pt>
                <c:pt idx="3572">
                  <c:v>0.556929346333342</c:v>
                </c:pt>
                <c:pt idx="3573">
                  <c:v>0.482724655041377</c:v>
                </c:pt>
                <c:pt idx="3574">
                  <c:v>0.539263288711965</c:v>
                </c:pt>
                <c:pt idx="3575">
                  <c:v>0.553171032127614</c:v>
                </c:pt>
                <c:pt idx="3576">
                  <c:v>0.494544709698388</c:v>
                </c:pt>
                <c:pt idx="3577">
                  <c:v>0.514778416342534</c:v>
                </c:pt>
                <c:pt idx="3578">
                  <c:v>0.53404633915705</c:v>
                </c:pt>
                <c:pt idx="3579">
                  <c:v>0.55926902547209</c:v>
                </c:pt>
                <c:pt idx="3580">
                  <c:v>0.557597687221098</c:v>
                </c:pt>
                <c:pt idx="3581">
                  <c:v>0.501089914409467</c:v>
                </c:pt>
                <c:pt idx="3582">
                  <c:v>0.511744000567413</c:v>
                </c:pt>
                <c:pt idx="3583">
                  <c:v>0.518880473554966</c:v>
                </c:pt>
                <c:pt idx="3584">
                  <c:v>0.481782827563985</c:v>
                </c:pt>
                <c:pt idx="3585">
                  <c:v>0.530606256663529</c:v>
                </c:pt>
                <c:pt idx="3586">
                  <c:v>0.451296496434705</c:v>
                </c:pt>
                <c:pt idx="3587">
                  <c:v>0.50909259336996</c:v>
                </c:pt>
                <c:pt idx="3588">
                  <c:v>0.493381782115434</c:v>
                </c:pt>
                <c:pt idx="3589">
                  <c:v>0.528214144293431</c:v>
                </c:pt>
                <c:pt idx="3590">
                  <c:v>0.451274352759731</c:v>
                </c:pt>
                <c:pt idx="3591">
                  <c:v>0.51876223891114</c:v>
                </c:pt>
                <c:pt idx="3592">
                  <c:v>0.446227869732871</c:v>
                </c:pt>
                <c:pt idx="3593">
                  <c:v>0.508205159795307</c:v>
                </c:pt>
                <c:pt idx="3594">
                  <c:v>0.502960824160416</c:v>
                </c:pt>
                <c:pt idx="3595">
                  <c:v>0.499055576488419</c:v>
                </c:pt>
                <c:pt idx="3596">
                  <c:v>0.518680707580703</c:v>
                </c:pt>
                <c:pt idx="3597">
                  <c:v>0.512340511447511</c:v>
                </c:pt>
                <c:pt idx="3598">
                  <c:v>0.52266832523527</c:v>
                </c:pt>
                <c:pt idx="3599">
                  <c:v>0.51573943266293</c:v>
                </c:pt>
                <c:pt idx="3600">
                  <c:v>0.549817761217815</c:v>
                </c:pt>
                <c:pt idx="3601">
                  <c:v>0.512299322903928</c:v>
                </c:pt>
                <c:pt idx="3602">
                  <c:v>0.570184805018891</c:v>
                </c:pt>
                <c:pt idx="3603">
                  <c:v>0.558541594765926</c:v>
                </c:pt>
                <c:pt idx="3604">
                  <c:v>0.504645878609122</c:v>
                </c:pt>
                <c:pt idx="3605">
                  <c:v>0.566267943444517</c:v>
                </c:pt>
                <c:pt idx="3606">
                  <c:v>0.433726509885509</c:v>
                </c:pt>
                <c:pt idx="3607">
                  <c:v>0.520741246034706</c:v>
                </c:pt>
                <c:pt idx="3608">
                  <c:v>0.524611243244374</c:v>
                </c:pt>
                <c:pt idx="3609">
                  <c:v>0.539102480840583</c:v>
                </c:pt>
                <c:pt idx="3610">
                  <c:v>0.508753223842195</c:v>
                </c:pt>
                <c:pt idx="3611">
                  <c:v>0.454183231979838</c:v>
                </c:pt>
                <c:pt idx="3612">
                  <c:v>0.546887545403232</c:v>
                </c:pt>
                <c:pt idx="3613">
                  <c:v>0.518439836333378</c:v>
                </c:pt>
                <c:pt idx="3614">
                  <c:v>0.529131829863683</c:v>
                </c:pt>
                <c:pt idx="3615">
                  <c:v>0.539279314029232</c:v>
                </c:pt>
                <c:pt idx="3616">
                  <c:v>0.533733050324097</c:v>
                </c:pt>
                <c:pt idx="3617">
                  <c:v>0.49150622888198</c:v>
                </c:pt>
                <c:pt idx="3618">
                  <c:v>0.518202422363499</c:v>
                </c:pt>
                <c:pt idx="3619">
                  <c:v>0.501333695701976</c:v>
                </c:pt>
                <c:pt idx="3620">
                  <c:v>0.525615445164194</c:v>
                </c:pt>
                <c:pt idx="3621">
                  <c:v>0.549541419253526</c:v>
                </c:pt>
                <c:pt idx="3622">
                  <c:v>0.534283563083567</c:v>
                </c:pt>
                <c:pt idx="3623">
                  <c:v>0.502399869226902</c:v>
                </c:pt>
                <c:pt idx="3624">
                  <c:v>0.505257259698873</c:v>
                </c:pt>
                <c:pt idx="3625">
                  <c:v>0.513055264847542</c:v>
                </c:pt>
                <c:pt idx="3626">
                  <c:v>0.531949226256722</c:v>
                </c:pt>
                <c:pt idx="3627">
                  <c:v>0.555114305339055</c:v>
                </c:pt>
                <c:pt idx="3628">
                  <c:v>0.50314381214587</c:v>
                </c:pt>
                <c:pt idx="3629">
                  <c:v>0.519772436881532</c:v>
                </c:pt>
                <c:pt idx="3630">
                  <c:v>0.443132491875205</c:v>
                </c:pt>
                <c:pt idx="3631">
                  <c:v>0.525119908584982</c:v>
                </c:pt>
                <c:pt idx="3632">
                  <c:v>0.50937505005071</c:v>
                </c:pt>
                <c:pt idx="3633">
                  <c:v>0.529996898745101</c:v>
                </c:pt>
                <c:pt idx="3634">
                  <c:v>0.465122020409664</c:v>
                </c:pt>
                <c:pt idx="3635">
                  <c:v>0.563909874503512</c:v>
                </c:pt>
                <c:pt idx="3636">
                  <c:v>0.480950365699929</c:v>
                </c:pt>
                <c:pt idx="3637">
                  <c:v>0.507415324871186</c:v>
                </c:pt>
                <c:pt idx="3638">
                  <c:v>0.540459209010984</c:v>
                </c:pt>
                <c:pt idx="3639">
                  <c:v>0.483184803873732</c:v>
                </c:pt>
                <c:pt idx="3640">
                  <c:v>0.491725507617179</c:v>
                </c:pt>
                <c:pt idx="3641">
                  <c:v>0.48206919772326</c:v>
                </c:pt>
                <c:pt idx="3642">
                  <c:v>0.51230331404115</c:v>
                </c:pt>
                <c:pt idx="3643">
                  <c:v>0.484844845355868</c:v>
                </c:pt>
                <c:pt idx="3644">
                  <c:v>0.508041780256642</c:v>
                </c:pt>
                <c:pt idx="3645">
                  <c:v>0.515479607876045</c:v>
                </c:pt>
                <c:pt idx="3646">
                  <c:v>0.49774259818658</c:v>
                </c:pt>
                <c:pt idx="3647">
                  <c:v>0.467467110728306</c:v>
                </c:pt>
                <c:pt idx="3648">
                  <c:v>0.553819680613733</c:v>
                </c:pt>
                <c:pt idx="3649">
                  <c:v>0.584681698861765</c:v>
                </c:pt>
                <c:pt idx="3650">
                  <c:v>0.529246550836026</c:v>
                </c:pt>
                <c:pt idx="3651">
                  <c:v>0.430344200138812</c:v>
                </c:pt>
                <c:pt idx="3652">
                  <c:v>0.491309145696464</c:v>
                </c:pt>
                <c:pt idx="3653">
                  <c:v>0.536637529113057</c:v>
                </c:pt>
                <c:pt idx="3654">
                  <c:v>0.545817045169707</c:v>
                </c:pt>
                <c:pt idx="3655">
                  <c:v>0.51399266697403</c:v>
                </c:pt>
                <c:pt idx="3656">
                  <c:v>0.479870434397739</c:v>
                </c:pt>
                <c:pt idx="3657">
                  <c:v>0.521869402943277</c:v>
                </c:pt>
                <c:pt idx="3658">
                  <c:v>0.527139428292279</c:v>
                </c:pt>
                <c:pt idx="3659">
                  <c:v>0.518740485148693</c:v>
                </c:pt>
                <c:pt idx="3660">
                  <c:v>0.54739898973986</c:v>
                </c:pt>
                <c:pt idx="3661">
                  <c:v>0.504688486814569</c:v>
                </c:pt>
                <c:pt idx="3662">
                  <c:v>0.547598182021242</c:v>
                </c:pt>
                <c:pt idx="3663">
                  <c:v>0.548072924719846</c:v>
                </c:pt>
                <c:pt idx="3664">
                  <c:v>0.529461073371015</c:v>
                </c:pt>
                <c:pt idx="3665">
                  <c:v>0.507864832431456</c:v>
                </c:pt>
                <c:pt idx="3666">
                  <c:v>0.468125908420572</c:v>
                </c:pt>
                <c:pt idx="3667">
                  <c:v>0.467359533078089</c:v>
                </c:pt>
                <c:pt idx="3668">
                  <c:v>0.551766540152303</c:v>
                </c:pt>
                <c:pt idx="3669">
                  <c:v>0.552874282761188</c:v>
                </c:pt>
                <c:pt idx="3670">
                  <c:v>0.478354048789801</c:v>
                </c:pt>
                <c:pt idx="3671">
                  <c:v>0.476463578667284</c:v>
                </c:pt>
                <c:pt idx="3672">
                  <c:v>0.487959478375426</c:v>
                </c:pt>
                <c:pt idx="3673">
                  <c:v>0.528530264193541</c:v>
                </c:pt>
                <c:pt idx="3674">
                  <c:v>0.500696352210138</c:v>
                </c:pt>
                <c:pt idx="3675">
                  <c:v>0.547977861089184</c:v>
                </c:pt>
                <c:pt idx="3676">
                  <c:v>0.55760041052694</c:v>
                </c:pt>
                <c:pt idx="3677">
                  <c:v>0.441661147257434</c:v>
                </c:pt>
                <c:pt idx="3678">
                  <c:v>0.486799922447325</c:v>
                </c:pt>
                <c:pt idx="3679">
                  <c:v>0.545086984205811</c:v>
                </c:pt>
                <c:pt idx="3680">
                  <c:v>0.543131531704186</c:v>
                </c:pt>
                <c:pt idx="3681">
                  <c:v>0.506292050975591</c:v>
                </c:pt>
                <c:pt idx="3682">
                  <c:v>0.481746581731782</c:v>
                </c:pt>
                <c:pt idx="3683">
                  <c:v>0.504077804221528</c:v>
                </c:pt>
                <c:pt idx="3684">
                  <c:v>0.523155794299271</c:v>
                </c:pt>
                <c:pt idx="3685">
                  <c:v>0.478902105930344</c:v>
                </c:pt>
                <c:pt idx="3686">
                  <c:v>0.515120965047259</c:v>
                </c:pt>
                <c:pt idx="3687">
                  <c:v>0.536750493012717</c:v>
                </c:pt>
                <c:pt idx="3688">
                  <c:v>0.557977804257643</c:v>
                </c:pt>
                <c:pt idx="3689">
                  <c:v>0.537107014549709</c:v>
                </c:pt>
                <c:pt idx="3690">
                  <c:v>0.494659599311408</c:v>
                </c:pt>
                <c:pt idx="3691">
                  <c:v>0.550185440078781</c:v>
                </c:pt>
                <c:pt idx="3692">
                  <c:v>0.51757056339941</c:v>
                </c:pt>
                <c:pt idx="3693">
                  <c:v>0.535967221877419</c:v>
                </c:pt>
                <c:pt idx="3694">
                  <c:v>0.504354228758564</c:v>
                </c:pt>
                <c:pt idx="3695">
                  <c:v>0.496193890436998</c:v>
                </c:pt>
                <c:pt idx="3696">
                  <c:v>0.51176047771243</c:v>
                </c:pt>
                <c:pt idx="3697">
                  <c:v>0.562403099277048</c:v>
                </c:pt>
                <c:pt idx="3698">
                  <c:v>0.491828426661567</c:v>
                </c:pt>
                <c:pt idx="3699">
                  <c:v>0.500719321019273</c:v>
                </c:pt>
                <c:pt idx="3700">
                  <c:v>0.519913020632362</c:v>
                </c:pt>
                <c:pt idx="3701">
                  <c:v>0.498882643096171</c:v>
                </c:pt>
                <c:pt idx="3702">
                  <c:v>0.531729163575017</c:v>
                </c:pt>
                <c:pt idx="3703">
                  <c:v>0.469656107576519</c:v>
                </c:pt>
                <c:pt idx="3704">
                  <c:v>0.496577374264914</c:v>
                </c:pt>
                <c:pt idx="3705">
                  <c:v>0.562843417105625</c:v>
                </c:pt>
                <c:pt idx="3706">
                  <c:v>0.537118373610492</c:v>
                </c:pt>
                <c:pt idx="3707">
                  <c:v>0.515409275000017</c:v>
                </c:pt>
                <c:pt idx="3708">
                  <c:v>0.46293822650369</c:v>
                </c:pt>
                <c:pt idx="3709">
                  <c:v>0.524939531616232</c:v>
                </c:pt>
                <c:pt idx="3710">
                  <c:v>0.503798801893156</c:v>
                </c:pt>
                <c:pt idx="3711">
                  <c:v>0.553341211907581</c:v>
                </c:pt>
                <c:pt idx="3712">
                  <c:v>0.489862050370324</c:v>
                </c:pt>
                <c:pt idx="3713">
                  <c:v>0.511705878561065</c:v>
                </c:pt>
                <c:pt idx="3714">
                  <c:v>0.468273167719601</c:v>
                </c:pt>
                <c:pt idx="3715">
                  <c:v>0.508603686799901</c:v>
                </c:pt>
                <c:pt idx="3716">
                  <c:v>0.521523526218995</c:v>
                </c:pt>
                <c:pt idx="3717">
                  <c:v>0.555179473132736</c:v>
                </c:pt>
                <c:pt idx="3718">
                  <c:v>0.515154757124997</c:v>
                </c:pt>
                <c:pt idx="3719">
                  <c:v>0.550923443064096</c:v>
                </c:pt>
                <c:pt idx="3720">
                  <c:v>0.545017005100788</c:v>
                </c:pt>
                <c:pt idx="3721">
                  <c:v>0.545428973217277</c:v>
                </c:pt>
                <c:pt idx="3722">
                  <c:v>0.497135027732343</c:v>
                </c:pt>
                <c:pt idx="3723">
                  <c:v>0.485278384764184</c:v>
                </c:pt>
                <c:pt idx="3724">
                  <c:v>0.571378716424737</c:v>
                </c:pt>
                <c:pt idx="3725">
                  <c:v>0.551498431484397</c:v>
                </c:pt>
                <c:pt idx="3726">
                  <c:v>0.46990042453886</c:v>
                </c:pt>
                <c:pt idx="3727">
                  <c:v>0.464413099225082</c:v>
                </c:pt>
                <c:pt idx="3728">
                  <c:v>0.504530376276527</c:v>
                </c:pt>
                <c:pt idx="3729">
                  <c:v>0.510392571305732</c:v>
                </c:pt>
                <c:pt idx="3730">
                  <c:v>0.515501008586732</c:v>
                </c:pt>
                <c:pt idx="3731">
                  <c:v>0.434356411175054</c:v>
                </c:pt>
                <c:pt idx="3732">
                  <c:v>0.503735160343297</c:v>
                </c:pt>
                <c:pt idx="3733">
                  <c:v>0.614271626373647</c:v>
                </c:pt>
                <c:pt idx="3734">
                  <c:v>0.512345384735967</c:v>
                </c:pt>
                <c:pt idx="3735">
                  <c:v>0.460445920626105</c:v>
                </c:pt>
                <c:pt idx="3736">
                  <c:v>0.519633117010369</c:v>
                </c:pt>
                <c:pt idx="3737">
                  <c:v>0.513568451383349</c:v>
                </c:pt>
                <c:pt idx="3738">
                  <c:v>0.498226429827259</c:v>
                </c:pt>
                <c:pt idx="3739">
                  <c:v>0.553875510547754</c:v>
                </c:pt>
                <c:pt idx="3740">
                  <c:v>0.480860516819315</c:v>
                </c:pt>
                <c:pt idx="3741">
                  <c:v>0.514971362787779</c:v>
                </c:pt>
                <c:pt idx="3742">
                  <c:v>0.478220150558785</c:v>
                </c:pt>
                <c:pt idx="3743">
                  <c:v>0.486543167527269</c:v>
                </c:pt>
                <c:pt idx="3744">
                  <c:v>0.502559724775802</c:v>
                </c:pt>
                <c:pt idx="3745">
                  <c:v>0.520192663654553</c:v>
                </c:pt>
                <c:pt idx="3746">
                  <c:v>0.520348997924109</c:v>
                </c:pt>
                <c:pt idx="3747">
                  <c:v>0.537054780765097</c:v>
                </c:pt>
                <c:pt idx="3748">
                  <c:v>0.534493604462236</c:v>
                </c:pt>
                <c:pt idx="3749">
                  <c:v>0.492689153808563</c:v>
                </c:pt>
                <c:pt idx="3750">
                  <c:v>0.513063041273709</c:v>
                </c:pt>
                <c:pt idx="3751">
                  <c:v>0.545244292290766</c:v>
                </c:pt>
                <c:pt idx="3752">
                  <c:v>0.489386277218753</c:v>
                </c:pt>
                <c:pt idx="3753">
                  <c:v>0.554748439622143</c:v>
                </c:pt>
                <c:pt idx="3754">
                  <c:v>0.533668111872558</c:v>
                </c:pt>
                <c:pt idx="3755">
                  <c:v>0.507293674467983</c:v>
                </c:pt>
                <c:pt idx="3756">
                  <c:v>0.474279434691322</c:v>
                </c:pt>
                <c:pt idx="3757">
                  <c:v>0.530833927587589</c:v>
                </c:pt>
                <c:pt idx="3758">
                  <c:v>0.480090285562197</c:v>
                </c:pt>
                <c:pt idx="3759">
                  <c:v>0.539765383276858</c:v>
                </c:pt>
                <c:pt idx="3760">
                  <c:v>0.544710854766142</c:v>
                </c:pt>
                <c:pt idx="3761">
                  <c:v>0.539853847114051</c:v>
                </c:pt>
                <c:pt idx="3762">
                  <c:v>0.467708348831482</c:v>
                </c:pt>
                <c:pt idx="3763">
                  <c:v>0.505620411066883</c:v>
                </c:pt>
                <c:pt idx="3764">
                  <c:v>0.47615984680578</c:v>
                </c:pt>
                <c:pt idx="3765">
                  <c:v>0.493946144854846</c:v>
                </c:pt>
                <c:pt idx="3766">
                  <c:v>0.496289979982146</c:v>
                </c:pt>
                <c:pt idx="3767">
                  <c:v>0.530787085373783</c:v>
                </c:pt>
                <c:pt idx="3768">
                  <c:v>0.454297145050095</c:v>
                </c:pt>
                <c:pt idx="3769">
                  <c:v>0.473433829752988</c:v>
                </c:pt>
                <c:pt idx="3770">
                  <c:v>0.586950698208746</c:v>
                </c:pt>
                <c:pt idx="3771">
                  <c:v>0.55147682046923</c:v>
                </c:pt>
                <c:pt idx="3772">
                  <c:v>0.50713455287735</c:v>
                </c:pt>
                <c:pt idx="3773">
                  <c:v>0.525693632313646</c:v>
                </c:pt>
                <c:pt idx="3774">
                  <c:v>0.515727407424853</c:v>
                </c:pt>
                <c:pt idx="3775">
                  <c:v>0.561618225089902</c:v>
                </c:pt>
                <c:pt idx="3776">
                  <c:v>0.531062943442586</c:v>
                </c:pt>
                <c:pt idx="3777">
                  <c:v>0.547869860374285</c:v>
                </c:pt>
                <c:pt idx="3778">
                  <c:v>0.528218417446506</c:v>
                </c:pt>
                <c:pt idx="3779">
                  <c:v>0.502968488436279</c:v>
                </c:pt>
                <c:pt idx="3780">
                  <c:v>0.508740530487877</c:v>
                </c:pt>
                <c:pt idx="3781">
                  <c:v>0.493607940292831</c:v>
                </c:pt>
                <c:pt idx="3782">
                  <c:v>0.511580356518265</c:v>
                </c:pt>
                <c:pt idx="3783">
                  <c:v>0.545648588593535</c:v>
                </c:pt>
                <c:pt idx="3784">
                  <c:v>0.517900712312737</c:v>
                </c:pt>
                <c:pt idx="3785">
                  <c:v>0.516649458491897</c:v>
                </c:pt>
                <c:pt idx="3786">
                  <c:v>0.542665445714717</c:v>
                </c:pt>
                <c:pt idx="3787">
                  <c:v>0.544574662944848</c:v>
                </c:pt>
                <c:pt idx="3788">
                  <c:v>0.549873696514644</c:v>
                </c:pt>
                <c:pt idx="3789">
                  <c:v>0.479079598993311</c:v>
                </c:pt>
                <c:pt idx="3790">
                  <c:v>0.542209341719685</c:v>
                </c:pt>
                <c:pt idx="3791">
                  <c:v>0.539961776956432</c:v>
                </c:pt>
                <c:pt idx="3792">
                  <c:v>0.444918189398271</c:v>
                </c:pt>
                <c:pt idx="3793">
                  <c:v>0.52162550535549</c:v>
                </c:pt>
                <c:pt idx="3794">
                  <c:v>0.594597778568301</c:v>
                </c:pt>
                <c:pt idx="3795">
                  <c:v>0.497503597874766</c:v>
                </c:pt>
                <c:pt idx="3796">
                  <c:v>0.556432718951535</c:v>
                </c:pt>
                <c:pt idx="3797">
                  <c:v>0.521279301756697</c:v>
                </c:pt>
                <c:pt idx="3798">
                  <c:v>0.481610425054416</c:v>
                </c:pt>
                <c:pt idx="3799">
                  <c:v>0.542027006059626</c:v>
                </c:pt>
                <c:pt idx="3800">
                  <c:v>0.470963883101706</c:v>
                </c:pt>
                <c:pt idx="3801">
                  <c:v>0.45876654998224</c:v>
                </c:pt>
                <c:pt idx="3802">
                  <c:v>0.574042601986379</c:v>
                </c:pt>
                <c:pt idx="3803">
                  <c:v>0.526615498757017</c:v>
                </c:pt>
                <c:pt idx="3804">
                  <c:v>0.536780471698491</c:v>
                </c:pt>
                <c:pt idx="3805">
                  <c:v>0.503221744234396</c:v>
                </c:pt>
                <c:pt idx="3806">
                  <c:v>0.559934460998464</c:v>
                </c:pt>
                <c:pt idx="3807">
                  <c:v>0.505434732586705</c:v>
                </c:pt>
                <c:pt idx="3808">
                  <c:v>0.470887132103046</c:v>
                </c:pt>
                <c:pt idx="3809">
                  <c:v>0.513549366182733</c:v>
                </c:pt>
                <c:pt idx="3810">
                  <c:v>0.460859601187606</c:v>
                </c:pt>
                <c:pt idx="3811">
                  <c:v>0.487885851288619</c:v>
                </c:pt>
                <c:pt idx="3812">
                  <c:v>0.556232185989401</c:v>
                </c:pt>
                <c:pt idx="3813">
                  <c:v>0.540381437210714</c:v>
                </c:pt>
                <c:pt idx="3814">
                  <c:v>0.478728019784651</c:v>
                </c:pt>
                <c:pt idx="3815">
                  <c:v>0.532946939180928</c:v>
                </c:pt>
                <c:pt idx="3816">
                  <c:v>0.533743263900458</c:v>
                </c:pt>
                <c:pt idx="3817">
                  <c:v>0.519634386684376</c:v>
                </c:pt>
                <c:pt idx="3818">
                  <c:v>0.542763271332731</c:v>
                </c:pt>
                <c:pt idx="3819">
                  <c:v>0.516959262637929</c:v>
                </c:pt>
                <c:pt idx="3820">
                  <c:v>0.500191129739433</c:v>
                </c:pt>
                <c:pt idx="3821">
                  <c:v>0.563500017495177</c:v>
                </c:pt>
                <c:pt idx="3822">
                  <c:v>0.483097547369921</c:v>
                </c:pt>
                <c:pt idx="3823">
                  <c:v>0.507520233278734</c:v>
                </c:pt>
                <c:pt idx="3824">
                  <c:v>0.569736893450666</c:v>
                </c:pt>
                <c:pt idx="3825">
                  <c:v>0.532686288654548</c:v>
                </c:pt>
                <c:pt idx="3826">
                  <c:v>0.555090501390186</c:v>
                </c:pt>
                <c:pt idx="3827">
                  <c:v>0.497052116082199</c:v>
                </c:pt>
                <c:pt idx="3828">
                  <c:v>0.555860077108784</c:v>
                </c:pt>
                <c:pt idx="3829">
                  <c:v>0.468832710478469</c:v>
                </c:pt>
                <c:pt idx="3830">
                  <c:v>0.530468419456077</c:v>
                </c:pt>
                <c:pt idx="3831">
                  <c:v>0.536330381190778</c:v>
                </c:pt>
                <c:pt idx="3832">
                  <c:v>0.546268271539159</c:v>
                </c:pt>
                <c:pt idx="3833">
                  <c:v>0.505647697866381</c:v>
                </c:pt>
                <c:pt idx="3834">
                  <c:v>0.488271704802414</c:v>
                </c:pt>
                <c:pt idx="3835">
                  <c:v>0.557355994099644</c:v>
                </c:pt>
                <c:pt idx="3836">
                  <c:v>0.572330397811898</c:v>
                </c:pt>
                <c:pt idx="3837">
                  <c:v>0.522125251329883</c:v>
                </c:pt>
                <c:pt idx="3838">
                  <c:v>0.521797207616439</c:v>
                </c:pt>
                <c:pt idx="3839">
                  <c:v>0.478126593188826</c:v>
                </c:pt>
                <c:pt idx="3840">
                  <c:v>0.485658154072236</c:v>
                </c:pt>
                <c:pt idx="3841">
                  <c:v>0.495600915952639</c:v>
                </c:pt>
                <c:pt idx="3842">
                  <c:v>0.540449242689866</c:v>
                </c:pt>
                <c:pt idx="3843">
                  <c:v>0.490779386439705</c:v>
                </c:pt>
                <c:pt idx="3844">
                  <c:v>0.568387028611106</c:v>
                </c:pt>
                <c:pt idx="3845">
                  <c:v>0.507856842015429</c:v>
                </c:pt>
                <c:pt idx="3846">
                  <c:v>0.513877160392726</c:v>
                </c:pt>
                <c:pt idx="3847">
                  <c:v>0.532241527483322</c:v>
                </c:pt>
                <c:pt idx="3848">
                  <c:v>0.551412614411748</c:v>
                </c:pt>
                <c:pt idx="3849">
                  <c:v>0.513426276998712</c:v>
                </c:pt>
                <c:pt idx="3850">
                  <c:v>0.516596791396811</c:v>
                </c:pt>
                <c:pt idx="3851">
                  <c:v>0.511084513667842</c:v>
                </c:pt>
                <c:pt idx="3852">
                  <c:v>0.504577097948592</c:v>
                </c:pt>
                <c:pt idx="3853">
                  <c:v>0.527596354590795</c:v>
                </c:pt>
                <c:pt idx="3854">
                  <c:v>0.559610532223908</c:v>
                </c:pt>
                <c:pt idx="3855">
                  <c:v>0.484329535289555</c:v>
                </c:pt>
                <c:pt idx="3856">
                  <c:v>0.522898667107612</c:v>
                </c:pt>
                <c:pt idx="3857">
                  <c:v>0.51062289187168</c:v>
                </c:pt>
                <c:pt idx="3858">
                  <c:v>0.521088679859497</c:v>
                </c:pt>
                <c:pt idx="3859">
                  <c:v>0.540127366750865</c:v>
                </c:pt>
                <c:pt idx="3860">
                  <c:v>0.519426398690139</c:v>
                </c:pt>
                <c:pt idx="3861">
                  <c:v>0.555833101451099</c:v>
                </c:pt>
                <c:pt idx="3862">
                  <c:v>0.478273436106892</c:v>
                </c:pt>
                <c:pt idx="3863">
                  <c:v>0.522426599228941</c:v>
                </c:pt>
                <c:pt idx="3864">
                  <c:v>0.485664414549658</c:v>
                </c:pt>
                <c:pt idx="3865">
                  <c:v>0.481207736878568</c:v>
                </c:pt>
                <c:pt idx="3866">
                  <c:v>0.520933379963663</c:v>
                </c:pt>
                <c:pt idx="3867">
                  <c:v>0.510331228717312</c:v>
                </c:pt>
                <c:pt idx="3868">
                  <c:v>0.557861979525011</c:v>
                </c:pt>
                <c:pt idx="3869">
                  <c:v>0.486219859593231</c:v>
                </c:pt>
                <c:pt idx="3870">
                  <c:v>0.510884151039894</c:v>
                </c:pt>
                <c:pt idx="3871">
                  <c:v>0.545417557916031</c:v>
                </c:pt>
                <c:pt idx="3872">
                  <c:v>0.527649251972921</c:v>
                </c:pt>
                <c:pt idx="3873">
                  <c:v>0.504323630025769</c:v>
                </c:pt>
                <c:pt idx="3874">
                  <c:v>0.490074797037152</c:v>
                </c:pt>
                <c:pt idx="3875">
                  <c:v>0.506160646457269</c:v>
                </c:pt>
                <c:pt idx="3876">
                  <c:v>0.500807821646309</c:v>
                </c:pt>
                <c:pt idx="3877">
                  <c:v>0.550637784694027</c:v>
                </c:pt>
                <c:pt idx="3878">
                  <c:v>0.565076893127722</c:v>
                </c:pt>
                <c:pt idx="3879">
                  <c:v>0.497864386298706</c:v>
                </c:pt>
                <c:pt idx="3880">
                  <c:v>0.504907673200353</c:v>
                </c:pt>
                <c:pt idx="3881">
                  <c:v>0.479886431279002</c:v>
                </c:pt>
                <c:pt idx="3882">
                  <c:v>0.410672063151198</c:v>
                </c:pt>
                <c:pt idx="3883">
                  <c:v>0.490484865053842</c:v>
                </c:pt>
                <c:pt idx="3884">
                  <c:v>0.529983949808732</c:v>
                </c:pt>
                <c:pt idx="3885">
                  <c:v>0.445096311505436</c:v>
                </c:pt>
                <c:pt idx="3886">
                  <c:v>0.497567274235744</c:v>
                </c:pt>
                <c:pt idx="3887">
                  <c:v>0.538456463909652</c:v>
                </c:pt>
                <c:pt idx="3888">
                  <c:v>0.49809533467265</c:v>
                </c:pt>
                <c:pt idx="3889">
                  <c:v>0.505807268429501</c:v>
                </c:pt>
                <c:pt idx="3890">
                  <c:v>0.546000883841369</c:v>
                </c:pt>
                <c:pt idx="3891">
                  <c:v>0.516389282993415</c:v>
                </c:pt>
                <c:pt idx="3892">
                  <c:v>0.521059341253507</c:v>
                </c:pt>
                <c:pt idx="3893">
                  <c:v>0.554806747679807</c:v>
                </c:pt>
                <c:pt idx="3894">
                  <c:v>0.504765014040251</c:v>
                </c:pt>
                <c:pt idx="3895">
                  <c:v>0.526398211223686</c:v>
                </c:pt>
                <c:pt idx="3896">
                  <c:v>0.500360532493345</c:v>
                </c:pt>
                <c:pt idx="3897">
                  <c:v>0.52612759596667</c:v>
                </c:pt>
                <c:pt idx="3898">
                  <c:v>0.513733006270775</c:v>
                </c:pt>
                <c:pt idx="3899">
                  <c:v>0.522176846993046</c:v>
                </c:pt>
                <c:pt idx="3900">
                  <c:v>0.517080677284954</c:v>
                </c:pt>
                <c:pt idx="3901">
                  <c:v>0.470789859918969</c:v>
                </c:pt>
                <c:pt idx="3902">
                  <c:v>0.522669376008309</c:v>
                </c:pt>
                <c:pt idx="3903">
                  <c:v>0.546165730749543</c:v>
                </c:pt>
                <c:pt idx="3904">
                  <c:v>0.550043496547664</c:v>
                </c:pt>
                <c:pt idx="3905">
                  <c:v>0.595945416842246</c:v>
                </c:pt>
                <c:pt idx="3906">
                  <c:v>0.553727649254139</c:v>
                </c:pt>
                <c:pt idx="3907">
                  <c:v>0.481152988796612</c:v>
                </c:pt>
                <c:pt idx="3908">
                  <c:v>0.5205077133238</c:v>
                </c:pt>
                <c:pt idx="3909">
                  <c:v>0.528535691376348</c:v>
                </c:pt>
                <c:pt idx="3910">
                  <c:v>0.486439354645416</c:v>
                </c:pt>
                <c:pt idx="3911">
                  <c:v>0.475514668627373</c:v>
                </c:pt>
                <c:pt idx="3912">
                  <c:v>0.52866127796348</c:v>
                </c:pt>
                <c:pt idx="3913">
                  <c:v>0.49552116579915</c:v>
                </c:pt>
                <c:pt idx="3914">
                  <c:v>0.5569371313849</c:v>
                </c:pt>
                <c:pt idx="3915">
                  <c:v>0.546866922462758</c:v>
                </c:pt>
                <c:pt idx="3916">
                  <c:v>0.533008255600633</c:v>
                </c:pt>
                <c:pt idx="3917">
                  <c:v>0.491772749569169</c:v>
                </c:pt>
                <c:pt idx="3918">
                  <c:v>0.531481798995327</c:v>
                </c:pt>
                <c:pt idx="3919">
                  <c:v>0.471657403758785</c:v>
                </c:pt>
                <c:pt idx="3920">
                  <c:v>0.538493028397779</c:v>
                </c:pt>
                <c:pt idx="3921">
                  <c:v>0.476772833950519</c:v>
                </c:pt>
                <c:pt idx="3922">
                  <c:v>0.524042516672473</c:v>
                </c:pt>
                <c:pt idx="3923">
                  <c:v>0.501345824298112</c:v>
                </c:pt>
                <c:pt idx="3924">
                  <c:v>0.537038088490802</c:v>
                </c:pt>
                <c:pt idx="3925">
                  <c:v>0.545822719830244</c:v>
                </c:pt>
                <c:pt idx="3926">
                  <c:v>0.556808659447052</c:v>
                </c:pt>
                <c:pt idx="3927">
                  <c:v>0.501429229357709</c:v>
                </c:pt>
                <c:pt idx="3928">
                  <c:v>0.474027953105502</c:v>
                </c:pt>
                <c:pt idx="3929">
                  <c:v>0.54382407647254</c:v>
                </c:pt>
                <c:pt idx="3930">
                  <c:v>0.510148565651248</c:v>
                </c:pt>
                <c:pt idx="3931">
                  <c:v>0.5143411357572</c:v>
                </c:pt>
                <c:pt idx="3932">
                  <c:v>0.555217446470018</c:v>
                </c:pt>
                <c:pt idx="3933">
                  <c:v>0.533010835599204</c:v>
                </c:pt>
                <c:pt idx="3934">
                  <c:v>0.529840194384028</c:v>
                </c:pt>
                <c:pt idx="3935">
                  <c:v>0.499855026083727</c:v>
                </c:pt>
                <c:pt idx="3936">
                  <c:v>0.462542786083097</c:v>
                </c:pt>
                <c:pt idx="3937">
                  <c:v>0.542376568225725</c:v>
                </c:pt>
                <c:pt idx="3938">
                  <c:v>0.540467154464057</c:v>
                </c:pt>
                <c:pt idx="3939">
                  <c:v>0.503041270839649</c:v>
                </c:pt>
                <c:pt idx="3940">
                  <c:v>0.487074547224571</c:v>
                </c:pt>
                <c:pt idx="3941">
                  <c:v>0.578251791843659</c:v>
                </c:pt>
                <c:pt idx="3942">
                  <c:v>0.506677852958712</c:v>
                </c:pt>
                <c:pt idx="3943">
                  <c:v>0.513016616506962</c:v>
                </c:pt>
                <c:pt idx="3944">
                  <c:v>0.470999175368915</c:v>
                </c:pt>
                <c:pt idx="3945">
                  <c:v>0.525364941216759</c:v>
                </c:pt>
                <c:pt idx="3946">
                  <c:v>0.514990422549734</c:v>
                </c:pt>
                <c:pt idx="3947">
                  <c:v>0.50070417308411</c:v>
                </c:pt>
                <c:pt idx="3948">
                  <c:v>0.557981315828647</c:v>
                </c:pt>
                <c:pt idx="3949">
                  <c:v>0.470377108184804</c:v>
                </c:pt>
                <c:pt idx="3950">
                  <c:v>0.503580463415511</c:v>
                </c:pt>
                <c:pt idx="3951">
                  <c:v>0.531488472940191</c:v>
                </c:pt>
                <c:pt idx="3952">
                  <c:v>0.536080127518838</c:v>
                </c:pt>
                <c:pt idx="3953">
                  <c:v>0.537238884163218</c:v>
                </c:pt>
                <c:pt idx="3954">
                  <c:v>0.51708536366466</c:v>
                </c:pt>
                <c:pt idx="3955">
                  <c:v>0.538244008998955</c:v>
                </c:pt>
                <c:pt idx="3956">
                  <c:v>0.520788128881531</c:v>
                </c:pt>
                <c:pt idx="3957">
                  <c:v>0.501477364077762</c:v>
                </c:pt>
                <c:pt idx="3958">
                  <c:v>0.459252675516134</c:v>
                </c:pt>
                <c:pt idx="3959">
                  <c:v>0.547306739697562</c:v>
                </c:pt>
                <c:pt idx="3960">
                  <c:v>0.54277255519244</c:v>
                </c:pt>
                <c:pt idx="3961">
                  <c:v>0.49792621810158</c:v>
                </c:pt>
                <c:pt idx="3962">
                  <c:v>0.502408524304734</c:v>
                </c:pt>
                <c:pt idx="3963">
                  <c:v>0.555857576392612</c:v>
                </c:pt>
                <c:pt idx="3964">
                  <c:v>0.53182402786187</c:v>
                </c:pt>
                <c:pt idx="3965">
                  <c:v>0.461307207881234</c:v>
                </c:pt>
                <c:pt idx="3966">
                  <c:v>0.472980120094129</c:v>
                </c:pt>
                <c:pt idx="3967">
                  <c:v>0.548521959648236</c:v>
                </c:pt>
                <c:pt idx="3968">
                  <c:v>0.443235787014694</c:v>
                </c:pt>
                <c:pt idx="3969">
                  <c:v>0.526572468050344</c:v>
                </c:pt>
                <c:pt idx="3970">
                  <c:v>0.554435914887111</c:v>
                </c:pt>
                <c:pt idx="3971">
                  <c:v>0.492512486792752</c:v>
                </c:pt>
                <c:pt idx="3972">
                  <c:v>0.535066168555581</c:v>
                </c:pt>
                <c:pt idx="3973">
                  <c:v>0.45895824094485</c:v>
                </c:pt>
                <c:pt idx="3974">
                  <c:v>0.572515673237118</c:v>
                </c:pt>
                <c:pt idx="3975">
                  <c:v>0.506468001073754</c:v>
                </c:pt>
                <c:pt idx="3976">
                  <c:v>0.550505733798637</c:v>
                </c:pt>
                <c:pt idx="3977">
                  <c:v>0.527573446822098</c:v>
                </c:pt>
                <c:pt idx="3978">
                  <c:v>0.487759464396069</c:v>
                </c:pt>
                <c:pt idx="3979">
                  <c:v>0.528477265519577</c:v>
                </c:pt>
                <c:pt idx="3980">
                  <c:v>0.5291579090487</c:v>
                </c:pt>
                <c:pt idx="3981">
                  <c:v>0.582634277383827</c:v>
                </c:pt>
                <c:pt idx="3982">
                  <c:v>0.529147951746726</c:v>
                </c:pt>
                <c:pt idx="3983">
                  <c:v>0.506916657251206</c:v>
                </c:pt>
                <c:pt idx="3984">
                  <c:v>0.524735876372827</c:v>
                </c:pt>
                <c:pt idx="3985">
                  <c:v>0.480853017948372</c:v>
                </c:pt>
                <c:pt idx="3986">
                  <c:v>0.538195635945533</c:v>
                </c:pt>
                <c:pt idx="3987">
                  <c:v>0.512611059099922</c:v>
                </c:pt>
                <c:pt idx="3988">
                  <c:v>0.504021089548987</c:v>
                </c:pt>
                <c:pt idx="3989">
                  <c:v>0.548533842014844</c:v>
                </c:pt>
                <c:pt idx="3990">
                  <c:v>0.526477936780225</c:v>
                </c:pt>
                <c:pt idx="3991">
                  <c:v>0.52741007773221</c:v>
                </c:pt>
                <c:pt idx="3992">
                  <c:v>0.501450020317058</c:v>
                </c:pt>
                <c:pt idx="3993">
                  <c:v>0.468230188126649</c:v>
                </c:pt>
                <c:pt idx="3994">
                  <c:v>0.518418022543303</c:v>
                </c:pt>
                <c:pt idx="3995">
                  <c:v>0.533774440534492</c:v>
                </c:pt>
                <c:pt idx="3996">
                  <c:v>0.460418153789263</c:v>
                </c:pt>
                <c:pt idx="3997">
                  <c:v>0.552559709404678</c:v>
                </c:pt>
                <c:pt idx="3998">
                  <c:v>0.511505533277217</c:v>
                </c:pt>
                <c:pt idx="3999">
                  <c:v>0.496492573531713</c:v>
                </c:pt>
                <c:pt idx="4000">
                  <c:v>0.479612160333333</c:v>
                </c:pt>
                <c:pt idx="4001">
                  <c:v>0.509878093976729</c:v>
                </c:pt>
                <c:pt idx="4002">
                  <c:v>0.509007841908831</c:v>
                </c:pt>
                <c:pt idx="4003">
                  <c:v>0.513773766926087</c:v>
                </c:pt>
                <c:pt idx="4004">
                  <c:v>0.502549212643798</c:v>
                </c:pt>
                <c:pt idx="4005">
                  <c:v>0.463109666523664</c:v>
                </c:pt>
                <c:pt idx="4006">
                  <c:v>0.541145694871722</c:v>
                </c:pt>
                <c:pt idx="4007">
                  <c:v>0.474290104548761</c:v>
                </c:pt>
                <c:pt idx="4008">
                  <c:v>0.561216395282398</c:v>
                </c:pt>
                <c:pt idx="4009">
                  <c:v>0.496244806603234</c:v>
                </c:pt>
                <c:pt idx="4010">
                  <c:v>0.522907037542425</c:v>
                </c:pt>
                <c:pt idx="4011">
                  <c:v>0.523296856899416</c:v>
                </c:pt>
                <c:pt idx="4012">
                  <c:v>0.529908416281126</c:v>
                </c:pt>
                <c:pt idx="4013">
                  <c:v>0.520857796661656</c:v>
                </c:pt>
                <c:pt idx="4014">
                  <c:v>0.517422144450405</c:v>
                </c:pt>
                <c:pt idx="4015">
                  <c:v>0.550597858839578</c:v>
                </c:pt>
                <c:pt idx="4016">
                  <c:v>0.473350564920041</c:v>
                </c:pt>
                <c:pt idx="4017">
                  <c:v>0.515910239305782</c:v>
                </c:pt>
                <c:pt idx="4018">
                  <c:v>0.469573597784129</c:v>
                </c:pt>
                <c:pt idx="4019">
                  <c:v>0.479586990463717</c:v>
                </c:pt>
                <c:pt idx="4020">
                  <c:v>0.580302513467448</c:v>
                </c:pt>
                <c:pt idx="4021">
                  <c:v>0.551802985979861</c:v>
                </c:pt>
                <c:pt idx="4022">
                  <c:v>0.493786933515669</c:v>
                </c:pt>
                <c:pt idx="4023">
                  <c:v>0.54711042940666</c:v>
                </c:pt>
                <c:pt idx="4024">
                  <c:v>0.460974807389736</c:v>
                </c:pt>
                <c:pt idx="4025">
                  <c:v>0.478601542853418</c:v>
                </c:pt>
                <c:pt idx="4026">
                  <c:v>0.584420871901523</c:v>
                </c:pt>
                <c:pt idx="4027">
                  <c:v>0.577926279108079</c:v>
                </c:pt>
                <c:pt idx="4028">
                  <c:v>0.529392095931741</c:v>
                </c:pt>
                <c:pt idx="4029">
                  <c:v>0.526501253790798</c:v>
                </c:pt>
                <c:pt idx="4030">
                  <c:v>0.515650425542795</c:v>
                </c:pt>
                <c:pt idx="4031">
                  <c:v>0.527350764319366</c:v>
                </c:pt>
                <c:pt idx="4032">
                  <c:v>0.510649353379511</c:v>
                </c:pt>
                <c:pt idx="4033">
                  <c:v>0.514227351118113</c:v>
                </c:pt>
                <c:pt idx="4034">
                  <c:v>0.521792860888509</c:v>
                </c:pt>
                <c:pt idx="4035">
                  <c:v>0.470606497199461</c:v>
                </c:pt>
                <c:pt idx="4036">
                  <c:v>0.488949286032094</c:v>
                </c:pt>
                <c:pt idx="4037">
                  <c:v>0.512419813314336</c:v>
                </c:pt>
                <c:pt idx="4038">
                  <c:v>0.480732230436817</c:v>
                </c:pt>
                <c:pt idx="4039">
                  <c:v>0.516280093672914</c:v>
                </c:pt>
                <c:pt idx="4040">
                  <c:v>0.525777403793762</c:v>
                </c:pt>
                <c:pt idx="4041">
                  <c:v>0.49749401093855</c:v>
                </c:pt>
                <c:pt idx="4042">
                  <c:v>0.446458699275838</c:v>
                </c:pt>
                <c:pt idx="4043">
                  <c:v>0.572125010162052</c:v>
                </c:pt>
                <c:pt idx="4044">
                  <c:v>0.5368286200966</c:v>
                </c:pt>
                <c:pt idx="4045">
                  <c:v>0.513981866840117</c:v>
                </c:pt>
                <c:pt idx="4046">
                  <c:v>0.57260312196597</c:v>
                </c:pt>
                <c:pt idx="4047">
                  <c:v>0.507633392936802</c:v>
                </c:pt>
                <c:pt idx="4048">
                  <c:v>0.51412355416723</c:v>
                </c:pt>
                <c:pt idx="4049">
                  <c:v>0.488086808191928</c:v>
                </c:pt>
                <c:pt idx="4050">
                  <c:v>0.572664280214725</c:v>
                </c:pt>
                <c:pt idx="4051">
                  <c:v>0.537890547377929</c:v>
                </c:pt>
                <c:pt idx="4052">
                  <c:v>0.465250917222689</c:v>
                </c:pt>
                <c:pt idx="4053">
                  <c:v>0.517472763058645</c:v>
                </c:pt>
                <c:pt idx="4054">
                  <c:v>0.526102704590983</c:v>
                </c:pt>
                <c:pt idx="4055">
                  <c:v>0.49661480916402</c:v>
                </c:pt>
                <c:pt idx="4056">
                  <c:v>0.546629725346274</c:v>
                </c:pt>
                <c:pt idx="4057">
                  <c:v>0.520270583444799</c:v>
                </c:pt>
                <c:pt idx="4058">
                  <c:v>0.559624338650738</c:v>
                </c:pt>
                <c:pt idx="4059">
                  <c:v>0.476962021561929</c:v>
                </c:pt>
                <c:pt idx="4060">
                  <c:v>0.485489019714671</c:v>
                </c:pt>
                <c:pt idx="4061">
                  <c:v>0.535598851019434</c:v>
                </c:pt>
                <c:pt idx="4062">
                  <c:v>0.502737009215333</c:v>
                </c:pt>
                <c:pt idx="4063">
                  <c:v>0.549987438556942</c:v>
                </c:pt>
                <c:pt idx="4064">
                  <c:v>0.507543507033124</c:v>
                </c:pt>
                <c:pt idx="4065">
                  <c:v>0.472860399741874</c:v>
                </c:pt>
                <c:pt idx="4066">
                  <c:v>0.4855235879902</c:v>
                </c:pt>
                <c:pt idx="4067">
                  <c:v>0.55698900022876</c:v>
                </c:pt>
                <c:pt idx="4068">
                  <c:v>0.49996379554835</c:v>
                </c:pt>
                <c:pt idx="4069">
                  <c:v>0.535692075698584</c:v>
                </c:pt>
                <c:pt idx="4070">
                  <c:v>0.501212238279382</c:v>
                </c:pt>
                <c:pt idx="4071">
                  <c:v>0.496764653763647</c:v>
                </c:pt>
                <c:pt idx="4072">
                  <c:v>0.526850903049715</c:v>
                </c:pt>
                <c:pt idx="4073">
                  <c:v>0.524143838209327</c:v>
                </c:pt>
                <c:pt idx="4074">
                  <c:v>0.542880558954094</c:v>
                </c:pt>
                <c:pt idx="4075">
                  <c:v>0.476221422020347</c:v>
                </c:pt>
                <c:pt idx="4076">
                  <c:v>0.490726179157731</c:v>
                </c:pt>
                <c:pt idx="4077">
                  <c:v>0.496924613695243</c:v>
                </c:pt>
                <c:pt idx="4078">
                  <c:v>0.520522912636158</c:v>
                </c:pt>
                <c:pt idx="4079">
                  <c:v>0.514123052945316</c:v>
                </c:pt>
                <c:pt idx="4080">
                  <c:v>0.4831169695673</c:v>
                </c:pt>
                <c:pt idx="4081">
                  <c:v>0.530343580266218</c:v>
                </c:pt>
                <c:pt idx="4082">
                  <c:v>0.5123704467486</c:v>
                </c:pt>
                <c:pt idx="4083">
                  <c:v>0.496655401942877</c:v>
                </c:pt>
                <c:pt idx="4084">
                  <c:v>0.510482322174425</c:v>
                </c:pt>
                <c:pt idx="4085">
                  <c:v>0.576559884261944</c:v>
                </c:pt>
                <c:pt idx="4086">
                  <c:v>0.545060313226543</c:v>
                </c:pt>
                <c:pt idx="4087">
                  <c:v>0.54355287025107</c:v>
                </c:pt>
                <c:pt idx="4088">
                  <c:v>0.471342303497999</c:v>
                </c:pt>
                <c:pt idx="4089">
                  <c:v>0.520034609463591</c:v>
                </c:pt>
                <c:pt idx="4090">
                  <c:v>0.509795323576897</c:v>
                </c:pt>
                <c:pt idx="4091">
                  <c:v>0.541562053089274</c:v>
                </c:pt>
                <c:pt idx="4092">
                  <c:v>0.504546343039158</c:v>
                </c:pt>
                <c:pt idx="4093">
                  <c:v>0.537990103966965</c:v>
                </c:pt>
                <c:pt idx="4094">
                  <c:v>0.535826622967415</c:v>
                </c:pt>
                <c:pt idx="4095">
                  <c:v>0.556846341329399</c:v>
                </c:pt>
                <c:pt idx="4096">
                  <c:v>0.539155545457658</c:v>
                </c:pt>
                <c:pt idx="4097">
                  <c:v>0.588286468702654</c:v>
                </c:pt>
                <c:pt idx="4098">
                  <c:v>0.468760140170997</c:v>
                </c:pt>
                <c:pt idx="4099">
                  <c:v>0.529851977538077</c:v>
                </c:pt>
                <c:pt idx="4100">
                  <c:v>0.547983920028112</c:v>
                </c:pt>
                <c:pt idx="4101">
                  <c:v>0.44896687781739</c:v>
                </c:pt>
                <c:pt idx="4102">
                  <c:v>0.528549823910856</c:v>
                </c:pt>
                <c:pt idx="4103">
                  <c:v>0.532303533451671</c:v>
                </c:pt>
                <c:pt idx="4104">
                  <c:v>0.500222313436501</c:v>
                </c:pt>
                <c:pt idx="4105">
                  <c:v>0.512784951906592</c:v>
                </c:pt>
                <c:pt idx="4106">
                  <c:v>0.565760087762569</c:v>
                </c:pt>
                <c:pt idx="4107">
                  <c:v>0.475364706221101</c:v>
                </c:pt>
                <c:pt idx="4108">
                  <c:v>0.502670311557071</c:v>
                </c:pt>
                <c:pt idx="4109">
                  <c:v>0.531519521873577</c:v>
                </c:pt>
                <c:pt idx="4110">
                  <c:v>0.504622359621246</c:v>
                </c:pt>
                <c:pt idx="4111">
                  <c:v>0.491743227573739</c:v>
                </c:pt>
                <c:pt idx="4112">
                  <c:v>0.493222195916631</c:v>
                </c:pt>
                <c:pt idx="4113">
                  <c:v>0.4931516668237</c:v>
                </c:pt>
                <c:pt idx="4114">
                  <c:v>0.518004758554526</c:v>
                </c:pt>
                <c:pt idx="4115">
                  <c:v>0.573518450869936</c:v>
                </c:pt>
                <c:pt idx="4116">
                  <c:v>0.48624429111948</c:v>
                </c:pt>
                <c:pt idx="4117">
                  <c:v>0.54687759277098</c:v>
                </c:pt>
                <c:pt idx="4118">
                  <c:v>0.517736156407611</c:v>
                </c:pt>
                <c:pt idx="4119">
                  <c:v>0.505209652188798</c:v>
                </c:pt>
                <c:pt idx="4120">
                  <c:v>0.580901045293597</c:v>
                </c:pt>
                <c:pt idx="4121">
                  <c:v>0.531394933279057</c:v>
                </c:pt>
                <c:pt idx="4122">
                  <c:v>0.520666000508951</c:v>
                </c:pt>
                <c:pt idx="4123">
                  <c:v>0.490202884372505</c:v>
                </c:pt>
                <c:pt idx="4124">
                  <c:v>0.515793681944096</c:v>
                </c:pt>
                <c:pt idx="4125">
                  <c:v>0.516927413994982</c:v>
                </c:pt>
                <c:pt idx="4126">
                  <c:v>0.528746675522594</c:v>
                </c:pt>
                <c:pt idx="4127">
                  <c:v>0.560361242890887</c:v>
                </c:pt>
                <c:pt idx="4128">
                  <c:v>0.533011956508115</c:v>
                </c:pt>
                <c:pt idx="4129">
                  <c:v>0.492168262738107</c:v>
                </c:pt>
                <c:pt idx="4130">
                  <c:v>0.422028759793302</c:v>
                </c:pt>
                <c:pt idx="4131">
                  <c:v>0.468080031338517</c:v>
                </c:pt>
                <c:pt idx="4132">
                  <c:v>0.486927342809376</c:v>
                </c:pt>
                <c:pt idx="4133">
                  <c:v>0.546604961498449</c:v>
                </c:pt>
                <c:pt idx="4134">
                  <c:v>0.585665349225024</c:v>
                </c:pt>
                <c:pt idx="4135">
                  <c:v>0.550329803681596</c:v>
                </c:pt>
                <c:pt idx="4136">
                  <c:v>0.526597213035427</c:v>
                </c:pt>
                <c:pt idx="4137">
                  <c:v>0.526321975263392</c:v>
                </c:pt>
                <c:pt idx="4138">
                  <c:v>0.546798792000256</c:v>
                </c:pt>
                <c:pt idx="4139">
                  <c:v>0.494383528566788</c:v>
                </c:pt>
                <c:pt idx="4140">
                  <c:v>0.540365389183497</c:v>
                </c:pt>
                <c:pt idx="4141">
                  <c:v>0.504014301182937</c:v>
                </c:pt>
                <c:pt idx="4142">
                  <c:v>0.543338411698157</c:v>
                </c:pt>
                <c:pt idx="4143">
                  <c:v>0.544946489085602</c:v>
                </c:pt>
                <c:pt idx="4144">
                  <c:v>0.505864891837851</c:v>
                </c:pt>
                <c:pt idx="4145">
                  <c:v>0.533831141017229</c:v>
                </c:pt>
                <c:pt idx="4146">
                  <c:v>0.474102893330381</c:v>
                </c:pt>
                <c:pt idx="4147">
                  <c:v>0.489681123649038</c:v>
                </c:pt>
                <c:pt idx="4148">
                  <c:v>0.514391259497979</c:v>
                </c:pt>
                <c:pt idx="4149">
                  <c:v>0.544631791213901</c:v>
                </c:pt>
                <c:pt idx="4150">
                  <c:v>0.546679280251442</c:v>
                </c:pt>
                <c:pt idx="4151">
                  <c:v>0.517205311855918</c:v>
                </c:pt>
                <c:pt idx="4152">
                  <c:v>0.498547959101677</c:v>
                </c:pt>
                <c:pt idx="4153">
                  <c:v>0.457120452773082</c:v>
                </c:pt>
                <c:pt idx="4154">
                  <c:v>0.535364815537605</c:v>
                </c:pt>
                <c:pt idx="4155">
                  <c:v>0.516291469592986</c:v>
                </c:pt>
                <c:pt idx="4156">
                  <c:v>0.458026078550689</c:v>
                </c:pt>
                <c:pt idx="4157">
                  <c:v>0.551003196645173</c:v>
                </c:pt>
                <c:pt idx="4158">
                  <c:v>0.513180206762221</c:v>
                </c:pt>
                <c:pt idx="4159">
                  <c:v>0.517287886433155</c:v>
                </c:pt>
                <c:pt idx="4160">
                  <c:v>0.506953506495168</c:v>
                </c:pt>
                <c:pt idx="4161">
                  <c:v>0.495817470257025</c:v>
                </c:pt>
                <c:pt idx="4162">
                  <c:v>0.490664304922095</c:v>
                </c:pt>
                <c:pt idx="4163">
                  <c:v>0.541624987488836</c:v>
                </c:pt>
                <c:pt idx="4164">
                  <c:v>0.542675362061336</c:v>
                </c:pt>
                <c:pt idx="4165">
                  <c:v>0.558056798463149</c:v>
                </c:pt>
                <c:pt idx="4166">
                  <c:v>0.502022768464331</c:v>
                </c:pt>
                <c:pt idx="4167">
                  <c:v>0.478456648483469</c:v>
                </c:pt>
                <c:pt idx="4168">
                  <c:v>0.47400494346902</c:v>
                </c:pt>
                <c:pt idx="4169">
                  <c:v>0.459822841014396</c:v>
                </c:pt>
                <c:pt idx="4170">
                  <c:v>0.51815042841128</c:v>
                </c:pt>
                <c:pt idx="4171">
                  <c:v>0.515668833481415</c:v>
                </c:pt>
                <c:pt idx="4172">
                  <c:v>0.530017756630305</c:v>
                </c:pt>
                <c:pt idx="4173">
                  <c:v>0.526586006687036</c:v>
                </c:pt>
                <c:pt idx="4174">
                  <c:v>0.542298257746524</c:v>
                </c:pt>
                <c:pt idx="4175">
                  <c:v>0.500736247164402</c:v>
                </c:pt>
                <c:pt idx="4176">
                  <c:v>0.470375819172417</c:v>
                </c:pt>
                <c:pt idx="4177">
                  <c:v>0.480812121762807</c:v>
                </c:pt>
                <c:pt idx="4178">
                  <c:v>0.501067477532316</c:v>
                </c:pt>
                <c:pt idx="4179">
                  <c:v>0.506511805538976</c:v>
                </c:pt>
                <c:pt idx="4180">
                  <c:v>0.537762048452722</c:v>
                </c:pt>
                <c:pt idx="4181">
                  <c:v>0.55346635128177</c:v>
                </c:pt>
                <c:pt idx="4182">
                  <c:v>0.446841785804003</c:v>
                </c:pt>
                <c:pt idx="4183">
                  <c:v>0.549689669567017</c:v>
                </c:pt>
                <c:pt idx="4184">
                  <c:v>0.519428811739303</c:v>
                </c:pt>
                <c:pt idx="4185">
                  <c:v>0.468693026046868</c:v>
                </c:pt>
                <c:pt idx="4186">
                  <c:v>0.544436400986653</c:v>
                </c:pt>
                <c:pt idx="4187">
                  <c:v>0.475190747444367</c:v>
                </c:pt>
                <c:pt idx="4188">
                  <c:v>0.468540053125324</c:v>
                </c:pt>
                <c:pt idx="4189">
                  <c:v>0.541048348299842</c:v>
                </c:pt>
                <c:pt idx="4190">
                  <c:v>0.540370233674268</c:v>
                </c:pt>
                <c:pt idx="4191">
                  <c:v>0.516166678196998</c:v>
                </c:pt>
                <c:pt idx="4192">
                  <c:v>0.557987579813665</c:v>
                </c:pt>
                <c:pt idx="4193">
                  <c:v>0.463134524102963</c:v>
                </c:pt>
                <c:pt idx="4194">
                  <c:v>0.516303861783511</c:v>
                </c:pt>
                <c:pt idx="4195">
                  <c:v>0.553637052875305</c:v>
                </c:pt>
                <c:pt idx="4196">
                  <c:v>0.494858011447587</c:v>
                </c:pt>
                <c:pt idx="4197">
                  <c:v>0.522434350197871</c:v>
                </c:pt>
                <c:pt idx="4198">
                  <c:v>0.539608117059768</c:v>
                </c:pt>
                <c:pt idx="4199">
                  <c:v>0.514633323803423</c:v>
                </c:pt>
                <c:pt idx="4200">
                  <c:v>0.525399516873966</c:v>
                </c:pt>
                <c:pt idx="4201">
                  <c:v>0.497166239589662</c:v>
                </c:pt>
                <c:pt idx="4202">
                  <c:v>0.500848661350012</c:v>
                </c:pt>
                <c:pt idx="4203">
                  <c:v>0.510071086663181</c:v>
                </c:pt>
                <c:pt idx="4204">
                  <c:v>0.463752023908546</c:v>
                </c:pt>
                <c:pt idx="4205">
                  <c:v>0.506629786132518</c:v>
                </c:pt>
                <c:pt idx="4206">
                  <c:v>0.569459092868403</c:v>
                </c:pt>
                <c:pt idx="4207">
                  <c:v>0.515283457027001</c:v>
                </c:pt>
                <c:pt idx="4208">
                  <c:v>0.50275254916682</c:v>
                </c:pt>
                <c:pt idx="4209">
                  <c:v>0.53800464654022</c:v>
                </c:pt>
                <c:pt idx="4210">
                  <c:v>0.548966484000657</c:v>
                </c:pt>
                <c:pt idx="4211">
                  <c:v>0.528565495854736</c:v>
                </c:pt>
                <c:pt idx="4212">
                  <c:v>0.537195867090427</c:v>
                </c:pt>
                <c:pt idx="4213">
                  <c:v>0.535815528374347</c:v>
                </c:pt>
                <c:pt idx="4214">
                  <c:v>0.515064023696378</c:v>
                </c:pt>
                <c:pt idx="4215">
                  <c:v>0.538535983923286</c:v>
                </c:pt>
                <c:pt idx="4216">
                  <c:v>0.534062805002738</c:v>
                </c:pt>
                <c:pt idx="4217">
                  <c:v>0.510117678992854</c:v>
                </c:pt>
                <c:pt idx="4218">
                  <c:v>0.498853855899582</c:v>
                </c:pt>
                <c:pt idx="4219">
                  <c:v>0.523236347793817</c:v>
                </c:pt>
                <c:pt idx="4220">
                  <c:v>0.51955744353183</c:v>
                </c:pt>
                <c:pt idx="4221">
                  <c:v>0.520913062490074</c:v>
                </c:pt>
                <c:pt idx="4222">
                  <c:v>0.478631110555351</c:v>
                </c:pt>
                <c:pt idx="4223">
                  <c:v>0.526523453142714</c:v>
                </c:pt>
                <c:pt idx="4224">
                  <c:v>0.494703497491432</c:v>
                </c:pt>
                <c:pt idx="4225">
                  <c:v>0.54730705076253</c:v>
                </c:pt>
                <c:pt idx="4226">
                  <c:v>0.510615102133085</c:v>
                </c:pt>
                <c:pt idx="4227">
                  <c:v>0.534478109034971</c:v>
                </c:pt>
                <c:pt idx="4228">
                  <c:v>0.498072145623772</c:v>
                </c:pt>
                <c:pt idx="4229">
                  <c:v>0.568265432692778</c:v>
                </c:pt>
                <c:pt idx="4230">
                  <c:v>0.54129080627174</c:v>
                </c:pt>
                <c:pt idx="4231">
                  <c:v>0.524634320056334</c:v>
                </c:pt>
                <c:pt idx="4232">
                  <c:v>0.484812368576802</c:v>
                </c:pt>
                <c:pt idx="4233">
                  <c:v>0.510403718153074</c:v>
                </c:pt>
                <c:pt idx="4234">
                  <c:v>0.547217768991895</c:v>
                </c:pt>
                <c:pt idx="4235">
                  <c:v>0.504753551681493</c:v>
                </c:pt>
                <c:pt idx="4236">
                  <c:v>0.517874438925262</c:v>
                </c:pt>
                <c:pt idx="4237">
                  <c:v>0.524167561888617</c:v>
                </c:pt>
                <c:pt idx="4238">
                  <c:v>0.5322236895682</c:v>
                </c:pt>
                <c:pt idx="4239">
                  <c:v>0.538892393238366</c:v>
                </c:pt>
                <c:pt idx="4240">
                  <c:v>0.498042228203884</c:v>
                </c:pt>
                <c:pt idx="4241">
                  <c:v>0.499319601957831</c:v>
                </c:pt>
                <c:pt idx="4242">
                  <c:v>0.550325536623167</c:v>
                </c:pt>
                <c:pt idx="4243">
                  <c:v>0.53010995001091</c:v>
                </c:pt>
                <c:pt idx="4244">
                  <c:v>0.521979101872089</c:v>
                </c:pt>
                <c:pt idx="4245">
                  <c:v>0.475611130074662</c:v>
                </c:pt>
                <c:pt idx="4246">
                  <c:v>0.488954471519436</c:v>
                </c:pt>
                <c:pt idx="4247">
                  <c:v>0.488242078742148</c:v>
                </c:pt>
                <c:pt idx="4248">
                  <c:v>0.513535207730845</c:v>
                </c:pt>
                <c:pt idx="4249">
                  <c:v>0.516025936563163</c:v>
                </c:pt>
                <c:pt idx="4250">
                  <c:v>0.522361264888987</c:v>
                </c:pt>
                <c:pt idx="4251">
                  <c:v>0.535221505524503</c:v>
                </c:pt>
                <c:pt idx="4252">
                  <c:v>0.577452958500956</c:v>
                </c:pt>
                <c:pt idx="4253">
                  <c:v>0.523191269432771</c:v>
                </c:pt>
                <c:pt idx="4254">
                  <c:v>0.458661954392752</c:v>
                </c:pt>
                <c:pt idx="4255">
                  <c:v>0.557882309177336</c:v>
                </c:pt>
                <c:pt idx="4256">
                  <c:v>0.552185147048879</c:v>
                </c:pt>
                <c:pt idx="4257">
                  <c:v>0.548829774098032</c:v>
                </c:pt>
                <c:pt idx="4258">
                  <c:v>0.528200333278963</c:v>
                </c:pt>
                <c:pt idx="4259">
                  <c:v>0.513051465945833</c:v>
                </c:pt>
                <c:pt idx="4260">
                  <c:v>0.441938300432803</c:v>
                </c:pt>
                <c:pt idx="4261">
                  <c:v>0.548372233460372</c:v>
                </c:pt>
                <c:pt idx="4262">
                  <c:v>0.517776221458215</c:v>
                </c:pt>
                <c:pt idx="4263">
                  <c:v>0.483239131813144</c:v>
                </c:pt>
                <c:pt idx="4264">
                  <c:v>0.521662127738689</c:v>
                </c:pt>
                <c:pt idx="4265">
                  <c:v>0.548185619344238</c:v>
                </c:pt>
                <c:pt idx="4266">
                  <c:v>0.534351244475339</c:v>
                </c:pt>
                <c:pt idx="4267">
                  <c:v>0.533572829888304</c:v>
                </c:pt>
                <c:pt idx="4268">
                  <c:v>0.530122540917136</c:v>
                </c:pt>
                <c:pt idx="4269">
                  <c:v>0.546276954824449</c:v>
                </c:pt>
                <c:pt idx="4270">
                  <c:v>0.531784951137103</c:v>
                </c:pt>
                <c:pt idx="4271">
                  <c:v>0.461596274558098</c:v>
                </c:pt>
                <c:pt idx="4272">
                  <c:v>0.545409732850888</c:v>
                </c:pt>
                <c:pt idx="4273">
                  <c:v>0.513682632152611</c:v>
                </c:pt>
                <c:pt idx="4274">
                  <c:v>0.544807521948348</c:v>
                </c:pt>
                <c:pt idx="4275">
                  <c:v>0.472269183634585</c:v>
                </c:pt>
                <c:pt idx="4276">
                  <c:v>0.499094810238835</c:v>
                </c:pt>
                <c:pt idx="4277">
                  <c:v>0.502592544433847</c:v>
                </c:pt>
                <c:pt idx="4278">
                  <c:v>0.497393433341154</c:v>
                </c:pt>
                <c:pt idx="4279">
                  <c:v>0.549012289433329</c:v>
                </c:pt>
                <c:pt idx="4280">
                  <c:v>0.556440585017066</c:v>
                </c:pt>
                <c:pt idx="4281">
                  <c:v>0.520676039098155</c:v>
                </c:pt>
                <c:pt idx="4282">
                  <c:v>0.539110974349493</c:v>
                </c:pt>
                <c:pt idx="4283">
                  <c:v>0.508953338090289</c:v>
                </c:pt>
                <c:pt idx="4284">
                  <c:v>0.519121657987623</c:v>
                </c:pt>
                <c:pt idx="4285">
                  <c:v>0.480419863656563</c:v>
                </c:pt>
                <c:pt idx="4286">
                  <c:v>0.524281053802079</c:v>
                </c:pt>
                <c:pt idx="4287">
                  <c:v>0.488643117182699</c:v>
                </c:pt>
                <c:pt idx="4288">
                  <c:v>0.534742715941008</c:v>
                </c:pt>
                <c:pt idx="4289">
                  <c:v>0.486721905232804</c:v>
                </c:pt>
                <c:pt idx="4290">
                  <c:v>0.536595192673756</c:v>
                </c:pt>
                <c:pt idx="4291">
                  <c:v>0.455927143586972</c:v>
                </c:pt>
                <c:pt idx="4292">
                  <c:v>0.497213688131356</c:v>
                </c:pt>
                <c:pt idx="4293">
                  <c:v>0.541633425192457</c:v>
                </c:pt>
                <c:pt idx="4294">
                  <c:v>0.534724342119263</c:v>
                </c:pt>
                <c:pt idx="4295">
                  <c:v>0.525735572911385</c:v>
                </c:pt>
                <c:pt idx="4296">
                  <c:v>0.507191618170586</c:v>
                </c:pt>
                <c:pt idx="4297">
                  <c:v>0.50688282460156</c:v>
                </c:pt>
                <c:pt idx="4298">
                  <c:v>0.540997274235347</c:v>
                </c:pt>
                <c:pt idx="4299">
                  <c:v>0.549318108273349</c:v>
                </c:pt>
                <c:pt idx="4300">
                  <c:v>0.551045415522594</c:v>
                </c:pt>
                <c:pt idx="4301">
                  <c:v>0.508348251213611</c:v>
                </c:pt>
                <c:pt idx="4302">
                  <c:v>0.529342005304822</c:v>
                </c:pt>
                <c:pt idx="4303">
                  <c:v>0.503520531730673</c:v>
                </c:pt>
                <c:pt idx="4304">
                  <c:v>0.484494204272512</c:v>
                </c:pt>
                <c:pt idx="4305">
                  <c:v>0.533041531529103</c:v>
                </c:pt>
                <c:pt idx="4306">
                  <c:v>0.541588544821347</c:v>
                </c:pt>
                <c:pt idx="4307">
                  <c:v>0.575525151967804</c:v>
                </c:pt>
                <c:pt idx="4308">
                  <c:v>0.497835596273966</c:v>
                </c:pt>
                <c:pt idx="4309">
                  <c:v>0.516437293087974</c:v>
                </c:pt>
                <c:pt idx="4310">
                  <c:v>0.504601411507509</c:v>
                </c:pt>
                <c:pt idx="4311">
                  <c:v>0.524916469308251</c:v>
                </c:pt>
                <c:pt idx="4312">
                  <c:v>0.534414423802611</c:v>
                </c:pt>
                <c:pt idx="4313">
                  <c:v>0.518097282435742</c:v>
                </c:pt>
                <c:pt idx="4314">
                  <c:v>0.513893767802754</c:v>
                </c:pt>
                <c:pt idx="4315">
                  <c:v>0.533444499383923</c:v>
                </c:pt>
                <c:pt idx="4316">
                  <c:v>0.519890180278589</c:v>
                </c:pt>
                <c:pt idx="4317">
                  <c:v>0.521142616499407</c:v>
                </c:pt>
                <c:pt idx="4318">
                  <c:v>0.523903206718103</c:v>
                </c:pt>
                <c:pt idx="4319">
                  <c:v>0.480129018575837</c:v>
                </c:pt>
                <c:pt idx="4320">
                  <c:v>0.505680000932797</c:v>
                </c:pt>
                <c:pt idx="4321">
                  <c:v>0.536705753197341</c:v>
                </c:pt>
                <c:pt idx="4322">
                  <c:v>0.489830593248218</c:v>
                </c:pt>
                <c:pt idx="4323">
                  <c:v>0.523345511684727</c:v>
                </c:pt>
                <c:pt idx="4324">
                  <c:v>0.527932050748625</c:v>
                </c:pt>
                <c:pt idx="4325">
                  <c:v>0.517412574444271</c:v>
                </c:pt>
                <c:pt idx="4326">
                  <c:v>0.530750420596026</c:v>
                </c:pt>
                <c:pt idx="4327">
                  <c:v>0.52984278430848</c:v>
                </c:pt>
                <c:pt idx="4328">
                  <c:v>0.553279010571204</c:v>
                </c:pt>
                <c:pt idx="4329">
                  <c:v>0.543733688364652</c:v>
                </c:pt>
                <c:pt idx="4330">
                  <c:v>0.517543766414036</c:v>
                </c:pt>
                <c:pt idx="4331">
                  <c:v>0.502959273757954</c:v>
                </c:pt>
                <c:pt idx="4332">
                  <c:v>0.505373881082671</c:v>
                </c:pt>
                <c:pt idx="4333">
                  <c:v>0.521369949508625</c:v>
                </c:pt>
                <c:pt idx="4334">
                  <c:v>0.477289014401287</c:v>
                </c:pt>
                <c:pt idx="4335">
                  <c:v>0.521924438299345</c:v>
                </c:pt>
                <c:pt idx="4336">
                  <c:v>0.537510760552465</c:v>
                </c:pt>
                <c:pt idx="4337">
                  <c:v>0.473900366766425</c:v>
                </c:pt>
                <c:pt idx="4338">
                  <c:v>0.556716959641113</c:v>
                </c:pt>
                <c:pt idx="4339">
                  <c:v>0.551614392605662</c:v>
                </c:pt>
                <c:pt idx="4340">
                  <c:v>0.493297392059849</c:v>
                </c:pt>
                <c:pt idx="4341">
                  <c:v>0.477776531314472</c:v>
                </c:pt>
                <c:pt idx="4342">
                  <c:v>0.498169611762055</c:v>
                </c:pt>
                <c:pt idx="4343">
                  <c:v>0.572347814355886</c:v>
                </c:pt>
                <c:pt idx="4344">
                  <c:v>0.533112379782359</c:v>
                </c:pt>
                <c:pt idx="4345">
                  <c:v>0.525792679967502</c:v>
                </c:pt>
                <c:pt idx="4346">
                  <c:v>0.539307390344801</c:v>
                </c:pt>
                <c:pt idx="4347">
                  <c:v>0.560063388275397</c:v>
                </c:pt>
                <c:pt idx="4348">
                  <c:v>0.491742610539457</c:v>
                </c:pt>
                <c:pt idx="4349">
                  <c:v>0.485073737928433</c:v>
                </c:pt>
                <c:pt idx="4350">
                  <c:v>0.556836113863287</c:v>
                </c:pt>
                <c:pt idx="4351">
                  <c:v>0.508362115580851</c:v>
                </c:pt>
                <c:pt idx="4352">
                  <c:v>0.54886572110152</c:v>
                </c:pt>
                <c:pt idx="4353">
                  <c:v>0.57527840824387</c:v>
                </c:pt>
                <c:pt idx="4354">
                  <c:v>0.529882619949985</c:v>
                </c:pt>
                <c:pt idx="4355">
                  <c:v>0.549757909988166</c:v>
                </c:pt>
                <c:pt idx="4356">
                  <c:v>0.544031593316076</c:v>
                </c:pt>
                <c:pt idx="4357">
                  <c:v>0.526665625189345</c:v>
                </c:pt>
                <c:pt idx="4358">
                  <c:v>0.554531268499006</c:v>
                </c:pt>
                <c:pt idx="4359">
                  <c:v>0.518180748793329</c:v>
                </c:pt>
                <c:pt idx="4360">
                  <c:v>0.505104451373262</c:v>
                </c:pt>
                <c:pt idx="4361">
                  <c:v>0.587161482519447</c:v>
                </c:pt>
                <c:pt idx="4362">
                  <c:v>0.534436656680534</c:v>
                </c:pt>
                <c:pt idx="4363">
                  <c:v>0.53828620913213</c:v>
                </c:pt>
                <c:pt idx="4364">
                  <c:v>0.494719376227729</c:v>
                </c:pt>
                <c:pt idx="4365">
                  <c:v>0.576680410578162</c:v>
                </c:pt>
                <c:pt idx="4366">
                  <c:v>0.498807135054911</c:v>
                </c:pt>
                <c:pt idx="4367">
                  <c:v>0.534442815104451</c:v>
                </c:pt>
                <c:pt idx="4368">
                  <c:v>0.522424910965549</c:v>
                </c:pt>
                <c:pt idx="4369">
                  <c:v>0.541788527260025</c:v>
                </c:pt>
                <c:pt idx="4370">
                  <c:v>0.512073565183494</c:v>
                </c:pt>
                <c:pt idx="4371">
                  <c:v>0.504826364986564</c:v>
                </c:pt>
                <c:pt idx="4372">
                  <c:v>0.476650352710227</c:v>
                </c:pt>
                <c:pt idx="4373">
                  <c:v>0.542757852556303</c:v>
                </c:pt>
                <c:pt idx="4374">
                  <c:v>0.546043174131445</c:v>
                </c:pt>
                <c:pt idx="4375">
                  <c:v>0.521454644832253</c:v>
                </c:pt>
                <c:pt idx="4376">
                  <c:v>0.511563741489037</c:v>
                </c:pt>
                <c:pt idx="4377">
                  <c:v>0.545129791673216</c:v>
                </c:pt>
                <c:pt idx="4378">
                  <c:v>0.552658693363411</c:v>
                </c:pt>
                <c:pt idx="4379">
                  <c:v>0.469057764025879</c:v>
                </c:pt>
                <c:pt idx="4380">
                  <c:v>0.519625124238944</c:v>
                </c:pt>
                <c:pt idx="4381">
                  <c:v>0.558661123767372</c:v>
                </c:pt>
                <c:pt idx="4382">
                  <c:v>0.466759102844379</c:v>
                </c:pt>
                <c:pt idx="4383">
                  <c:v>0.587074770966626</c:v>
                </c:pt>
                <c:pt idx="4384">
                  <c:v>0.497259573494952</c:v>
                </c:pt>
                <c:pt idx="4385">
                  <c:v>0.56207909259343</c:v>
                </c:pt>
                <c:pt idx="4386">
                  <c:v>0.503641124392179</c:v>
                </c:pt>
                <c:pt idx="4387">
                  <c:v>0.489059237588085</c:v>
                </c:pt>
                <c:pt idx="4388">
                  <c:v>0.554953585557474</c:v>
                </c:pt>
                <c:pt idx="4389">
                  <c:v>0.485342904319307</c:v>
                </c:pt>
                <c:pt idx="4390">
                  <c:v>0.541490351712221</c:v>
                </c:pt>
                <c:pt idx="4391">
                  <c:v>0.503393611218826</c:v>
                </c:pt>
                <c:pt idx="4392">
                  <c:v>0.588158650843185</c:v>
                </c:pt>
                <c:pt idx="4393">
                  <c:v>0.522312997645438</c:v>
                </c:pt>
                <c:pt idx="4394">
                  <c:v>0.512170161878159</c:v>
                </c:pt>
                <c:pt idx="4395">
                  <c:v>0.586163368089603</c:v>
                </c:pt>
                <c:pt idx="4396">
                  <c:v>0.504691157347458</c:v>
                </c:pt>
                <c:pt idx="4397">
                  <c:v>0.510625733401617</c:v>
                </c:pt>
                <c:pt idx="4398">
                  <c:v>0.503318925746489</c:v>
                </c:pt>
                <c:pt idx="4399">
                  <c:v>0.523314066695852</c:v>
                </c:pt>
                <c:pt idx="4400">
                  <c:v>0.535931271792081</c:v>
                </c:pt>
                <c:pt idx="4401">
                  <c:v>0.501655878247189</c:v>
                </c:pt>
                <c:pt idx="4402">
                  <c:v>0.492289148719598</c:v>
                </c:pt>
                <c:pt idx="4403">
                  <c:v>0.48481998163034</c:v>
                </c:pt>
                <c:pt idx="4404">
                  <c:v>0.486001583843841</c:v>
                </c:pt>
                <c:pt idx="4405">
                  <c:v>0.482288329567</c:v>
                </c:pt>
                <c:pt idx="4406">
                  <c:v>0.455650474668609</c:v>
                </c:pt>
                <c:pt idx="4407">
                  <c:v>0.532757636306753</c:v>
                </c:pt>
                <c:pt idx="4408">
                  <c:v>0.51605444173396</c:v>
                </c:pt>
                <c:pt idx="4409">
                  <c:v>0.540165587567823</c:v>
                </c:pt>
                <c:pt idx="4410">
                  <c:v>0.501968934561074</c:v>
                </c:pt>
                <c:pt idx="4411">
                  <c:v>0.54029349507197</c:v>
                </c:pt>
                <c:pt idx="4412">
                  <c:v>0.527389369319933</c:v>
                </c:pt>
                <c:pt idx="4413">
                  <c:v>0.556095263493157</c:v>
                </c:pt>
                <c:pt idx="4414">
                  <c:v>0.49997922949483</c:v>
                </c:pt>
                <c:pt idx="4415">
                  <c:v>0.513111356995175</c:v>
                </c:pt>
                <c:pt idx="4416">
                  <c:v>0.452069852975798</c:v>
                </c:pt>
                <c:pt idx="4417">
                  <c:v>0.500989629130523</c:v>
                </c:pt>
                <c:pt idx="4418">
                  <c:v>0.526080742099375</c:v>
                </c:pt>
                <c:pt idx="4419">
                  <c:v>0.535608946120293</c:v>
                </c:pt>
                <c:pt idx="4420">
                  <c:v>0.48186767026727</c:v>
                </c:pt>
                <c:pt idx="4421">
                  <c:v>0.545708374576568</c:v>
                </c:pt>
                <c:pt idx="4422">
                  <c:v>0.567363935800032</c:v>
                </c:pt>
                <c:pt idx="4423">
                  <c:v>0.515015853567674</c:v>
                </c:pt>
                <c:pt idx="4424">
                  <c:v>0.561941798974912</c:v>
                </c:pt>
                <c:pt idx="4425">
                  <c:v>0.511457556976474</c:v>
                </c:pt>
                <c:pt idx="4426">
                  <c:v>0.501701855026689</c:v>
                </c:pt>
                <c:pt idx="4427">
                  <c:v>0.499498744475807</c:v>
                </c:pt>
                <c:pt idx="4428">
                  <c:v>0.531233069182658</c:v>
                </c:pt>
                <c:pt idx="4429">
                  <c:v>0.564701265966169</c:v>
                </c:pt>
                <c:pt idx="4430">
                  <c:v>0.566112196623412</c:v>
                </c:pt>
                <c:pt idx="4431">
                  <c:v>0.517003781298895</c:v>
                </c:pt>
                <c:pt idx="4432">
                  <c:v>0.574654893902053</c:v>
                </c:pt>
                <c:pt idx="4433">
                  <c:v>0.568801962922528</c:v>
                </c:pt>
                <c:pt idx="4434">
                  <c:v>0.508251595203887</c:v>
                </c:pt>
                <c:pt idx="4435">
                  <c:v>0.559954303870602</c:v>
                </c:pt>
                <c:pt idx="4436">
                  <c:v>0.540051068246619</c:v>
                </c:pt>
                <c:pt idx="4437">
                  <c:v>0.537807854899816</c:v>
                </c:pt>
                <c:pt idx="4438">
                  <c:v>0.539051093288492</c:v>
                </c:pt>
                <c:pt idx="4439">
                  <c:v>0.532627375621518</c:v>
                </c:pt>
                <c:pt idx="4440">
                  <c:v>0.553769424489488</c:v>
                </c:pt>
                <c:pt idx="4441">
                  <c:v>0.52670971300833</c:v>
                </c:pt>
                <c:pt idx="4442">
                  <c:v>0.510091103330052</c:v>
                </c:pt>
                <c:pt idx="4443">
                  <c:v>0.46235048144163</c:v>
                </c:pt>
                <c:pt idx="4444">
                  <c:v>0.573366785400074</c:v>
                </c:pt>
                <c:pt idx="4445">
                  <c:v>0.524082835019344</c:v>
                </c:pt>
                <c:pt idx="4446">
                  <c:v>0.481739913729151</c:v>
                </c:pt>
                <c:pt idx="4447">
                  <c:v>0.470001844864168</c:v>
                </c:pt>
                <c:pt idx="4448">
                  <c:v>0.515984089531224</c:v>
                </c:pt>
                <c:pt idx="4449">
                  <c:v>0.48625603659365</c:v>
                </c:pt>
                <c:pt idx="4450">
                  <c:v>0.482347599458784</c:v>
                </c:pt>
                <c:pt idx="4451">
                  <c:v>0.558918021780575</c:v>
                </c:pt>
                <c:pt idx="4452">
                  <c:v>0.503900403485368</c:v>
                </c:pt>
                <c:pt idx="4453">
                  <c:v>0.502532384804441</c:v>
                </c:pt>
                <c:pt idx="4454">
                  <c:v>0.4969311179131</c:v>
                </c:pt>
                <c:pt idx="4455">
                  <c:v>0.496055914240916</c:v>
                </c:pt>
                <c:pt idx="4456">
                  <c:v>0.511718419268841</c:v>
                </c:pt>
                <c:pt idx="4457">
                  <c:v>0.511546629013571</c:v>
                </c:pt>
                <c:pt idx="4458">
                  <c:v>0.544399139486425</c:v>
                </c:pt>
                <c:pt idx="4459">
                  <c:v>0.4872533072227</c:v>
                </c:pt>
                <c:pt idx="4460">
                  <c:v>0.500546846135211</c:v>
                </c:pt>
                <c:pt idx="4461">
                  <c:v>0.549883923951667</c:v>
                </c:pt>
                <c:pt idx="4462">
                  <c:v>0.493551324088778</c:v>
                </c:pt>
                <c:pt idx="4463">
                  <c:v>0.535730609109814</c:v>
                </c:pt>
                <c:pt idx="4464">
                  <c:v>0.479435551410767</c:v>
                </c:pt>
                <c:pt idx="4465">
                  <c:v>0.491594029211027</c:v>
                </c:pt>
                <c:pt idx="4466">
                  <c:v>0.561991792191621</c:v>
                </c:pt>
                <c:pt idx="4467">
                  <c:v>0.522388626530535</c:v>
                </c:pt>
                <c:pt idx="4468">
                  <c:v>0.524697440428304</c:v>
                </c:pt>
                <c:pt idx="4469">
                  <c:v>0.52335034235043</c:v>
                </c:pt>
                <c:pt idx="4470">
                  <c:v>0.522890047675067</c:v>
                </c:pt>
                <c:pt idx="4471">
                  <c:v>0.533787994625641</c:v>
                </c:pt>
                <c:pt idx="4472">
                  <c:v>0.533503093879826</c:v>
                </c:pt>
                <c:pt idx="4473">
                  <c:v>0.496233614604368</c:v>
                </c:pt>
                <c:pt idx="4474">
                  <c:v>0.524745093733964</c:v>
                </c:pt>
                <c:pt idx="4475">
                  <c:v>0.480756788552379</c:v>
                </c:pt>
                <c:pt idx="4476">
                  <c:v>0.518932617281586</c:v>
                </c:pt>
                <c:pt idx="4477">
                  <c:v>0.510231366922336</c:v>
                </c:pt>
                <c:pt idx="4478">
                  <c:v>0.509131772076689</c:v>
                </c:pt>
                <c:pt idx="4479">
                  <c:v>0.494452526271726</c:v>
                </c:pt>
                <c:pt idx="4480">
                  <c:v>0.501344927106039</c:v>
                </c:pt>
                <c:pt idx="4481">
                  <c:v>0.536373486705346</c:v>
                </c:pt>
                <c:pt idx="4482">
                  <c:v>0.553899274954075</c:v>
                </c:pt>
                <c:pt idx="4483">
                  <c:v>0.517912351786351</c:v>
                </c:pt>
                <c:pt idx="4484">
                  <c:v>0.525782144152505</c:v>
                </c:pt>
                <c:pt idx="4485">
                  <c:v>0.501793885992911</c:v>
                </c:pt>
                <c:pt idx="4486">
                  <c:v>0.457027981708802</c:v>
                </c:pt>
                <c:pt idx="4487">
                  <c:v>0.55628926431832</c:v>
                </c:pt>
                <c:pt idx="4488">
                  <c:v>0.528327115236543</c:v>
                </c:pt>
                <c:pt idx="4489">
                  <c:v>0.485160510862505</c:v>
                </c:pt>
                <c:pt idx="4490">
                  <c:v>0.512659094020102</c:v>
                </c:pt>
                <c:pt idx="4491">
                  <c:v>0.561571204465118</c:v>
                </c:pt>
                <c:pt idx="4492">
                  <c:v>0.546700144974336</c:v>
                </c:pt>
                <c:pt idx="4493">
                  <c:v>0.535510982359258</c:v>
                </c:pt>
                <c:pt idx="4494">
                  <c:v>0.501221426396823</c:v>
                </c:pt>
                <c:pt idx="4495">
                  <c:v>0.567455572652274</c:v>
                </c:pt>
                <c:pt idx="4496">
                  <c:v>0.526680922244167</c:v>
                </c:pt>
                <c:pt idx="4497">
                  <c:v>0.45620007406467</c:v>
                </c:pt>
                <c:pt idx="4498">
                  <c:v>0.493537912664533</c:v>
                </c:pt>
                <c:pt idx="4499">
                  <c:v>0.552368827517951</c:v>
                </c:pt>
                <c:pt idx="4500">
                  <c:v>0.509372896188204</c:v>
                </c:pt>
                <c:pt idx="4501">
                  <c:v>0.474433726473638</c:v>
                </c:pt>
                <c:pt idx="4502">
                  <c:v>0.510822111602373</c:v>
                </c:pt>
                <c:pt idx="4503">
                  <c:v>0.54377967340662</c:v>
                </c:pt>
                <c:pt idx="4504">
                  <c:v>0.529846905168778</c:v>
                </c:pt>
                <c:pt idx="4505">
                  <c:v>0.551496124930466</c:v>
                </c:pt>
                <c:pt idx="4506">
                  <c:v>0.471486852618045</c:v>
                </c:pt>
                <c:pt idx="4507">
                  <c:v>0.548879794487659</c:v>
                </c:pt>
                <c:pt idx="4508">
                  <c:v>0.522523555178692</c:v>
                </c:pt>
                <c:pt idx="4509">
                  <c:v>0.498763847231764</c:v>
                </c:pt>
                <c:pt idx="4510">
                  <c:v>0.497433745356268</c:v>
                </c:pt>
                <c:pt idx="4511">
                  <c:v>0.560698072160196</c:v>
                </c:pt>
                <c:pt idx="4512">
                  <c:v>0.524053038514931</c:v>
                </c:pt>
                <c:pt idx="4513">
                  <c:v>0.549811553868597</c:v>
                </c:pt>
                <c:pt idx="4514">
                  <c:v>0.528562680670137</c:v>
                </c:pt>
                <c:pt idx="4515">
                  <c:v>0.607455909968665</c:v>
                </c:pt>
                <c:pt idx="4516">
                  <c:v>0.512347560253262</c:v>
                </c:pt>
                <c:pt idx="4517">
                  <c:v>0.487573871239289</c:v>
                </c:pt>
                <c:pt idx="4518">
                  <c:v>0.53014585922394</c:v>
                </c:pt>
                <c:pt idx="4519">
                  <c:v>0.576260350273075</c:v>
                </c:pt>
                <c:pt idx="4520">
                  <c:v>0.513072331613926</c:v>
                </c:pt>
                <c:pt idx="4521">
                  <c:v>0.517039890785227</c:v>
                </c:pt>
                <c:pt idx="4522">
                  <c:v>0.510312041984398</c:v>
                </c:pt>
                <c:pt idx="4523">
                  <c:v>0.482331748317038</c:v>
                </c:pt>
                <c:pt idx="4524">
                  <c:v>0.485000015927519</c:v>
                </c:pt>
                <c:pt idx="4525">
                  <c:v>0.535750971952957</c:v>
                </c:pt>
                <c:pt idx="4526">
                  <c:v>0.571496854220159</c:v>
                </c:pt>
                <c:pt idx="4527">
                  <c:v>0.48675189558241</c:v>
                </c:pt>
                <c:pt idx="4528">
                  <c:v>0.5036364587049</c:v>
                </c:pt>
                <c:pt idx="4529">
                  <c:v>0.488947144134286</c:v>
                </c:pt>
                <c:pt idx="4530">
                  <c:v>0.477608692097793</c:v>
                </c:pt>
                <c:pt idx="4531">
                  <c:v>0.491433976333743</c:v>
                </c:pt>
                <c:pt idx="4532">
                  <c:v>0.518332024950991</c:v>
                </c:pt>
                <c:pt idx="4533">
                  <c:v>0.496665303292106</c:v>
                </c:pt>
                <c:pt idx="4534">
                  <c:v>0.51722672917034</c:v>
                </c:pt>
                <c:pt idx="4535">
                  <c:v>0.464703258055246</c:v>
                </c:pt>
                <c:pt idx="4536">
                  <c:v>0.505099690031979</c:v>
                </c:pt>
                <c:pt idx="4537">
                  <c:v>0.538940971752983</c:v>
                </c:pt>
                <c:pt idx="4538">
                  <c:v>0.556254903601414</c:v>
                </c:pt>
                <c:pt idx="4539">
                  <c:v>0.552260942815332</c:v>
                </c:pt>
                <c:pt idx="4540">
                  <c:v>0.493774590494744</c:v>
                </c:pt>
                <c:pt idx="4541">
                  <c:v>0.571920075980167</c:v>
                </c:pt>
                <c:pt idx="4542">
                  <c:v>0.490270073706052</c:v>
                </c:pt>
                <c:pt idx="4543">
                  <c:v>0.540451215429989</c:v>
                </c:pt>
                <c:pt idx="4544">
                  <c:v>0.542454222866243</c:v>
                </c:pt>
                <c:pt idx="4545">
                  <c:v>0.526980994471616</c:v>
                </c:pt>
                <c:pt idx="4546">
                  <c:v>0.599174943663994</c:v>
                </c:pt>
                <c:pt idx="4547">
                  <c:v>0.471759090735526</c:v>
                </c:pt>
                <c:pt idx="4548">
                  <c:v>0.495645254576182</c:v>
                </c:pt>
                <c:pt idx="4549">
                  <c:v>0.490312833373331</c:v>
                </c:pt>
                <c:pt idx="4550">
                  <c:v>0.497689860688677</c:v>
                </c:pt>
                <c:pt idx="4551">
                  <c:v>0.482074669969409</c:v>
                </c:pt>
                <c:pt idx="4552">
                  <c:v>0.496539686016662</c:v>
                </c:pt>
                <c:pt idx="4553">
                  <c:v>0.525650820239861</c:v>
                </c:pt>
                <c:pt idx="4554">
                  <c:v>0.509819914540452</c:v>
                </c:pt>
                <c:pt idx="4555">
                  <c:v>0.538251826432892</c:v>
                </c:pt>
                <c:pt idx="4556">
                  <c:v>0.509901604700211</c:v>
                </c:pt>
                <c:pt idx="4557">
                  <c:v>0.501946193927925</c:v>
                </c:pt>
                <c:pt idx="4558">
                  <c:v>0.49261418229171</c:v>
                </c:pt>
                <c:pt idx="4559">
                  <c:v>0.514482201175061</c:v>
                </c:pt>
                <c:pt idx="4560">
                  <c:v>0.518410698960373</c:v>
                </c:pt>
                <c:pt idx="4561">
                  <c:v>0.503493164417613</c:v>
                </c:pt>
                <c:pt idx="4562">
                  <c:v>0.534408634270341</c:v>
                </c:pt>
                <c:pt idx="4563">
                  <c:v>0.49289067405456</c:v>
                </c:pt>
                <c:pt idx="4564">
                  <c:v>0.516597100505687</c:v>
                </c:pt>
                <c:pt idx="4565">
                  <c:v>0.503375569114851</c:v>
                </c:pt>
                <c:pt idx="4566">
                  <c:v>0.529723277983486</c:v>
                </c:pt>
                <c:pt idx="4567">
                  <c:v>0.490662994265199</c:v>
                </c:pt>
                <c:pt idx="4568">
                  <c:v>0.438324684919166</c:v>
                </c:pt>
                <c:pt idx="4569">
                  <c:v>0.530203195234736</c:v>
                </c:pt>
                <c:pt idx="4570">
                  <c:v>0.52630085509559</c:v>
                </c:pt>
                <c:pt idx="4571">
                  <c:v>0.519492366186131</c:v>
                </c:pt>
                <c:pt idx="4572">
                  <c:v>0.535901251807703</c:v>
                </c:pt>
                <c:pt idx="4573">
                  <c:v>0.487734995706146</c:v>
                </c:pt>
                <c:pt idx="4574">
                  <c:v>0.511272127374671</c:v>
                </c:pt>
                <c:pt idx="4575">
                  <c:v>0.485835105917512</c:v>
                </c:pt>
                <c:pt idx="4576">
                  <c:v>0.530653951392947</c:v>
                </c:pt>
                <c:pt idx="4577">
                  <c:v>0.488306794412671</c:v>
                </c:pt>
                <c:pt idx="4578">
                  <c:v>0.527152234952543</c:v>
                </c:pt>
                <c:pt idx="4579">
                  <c:v>0.510752105148979</c:v>
                </c:pt>
                <c:pt idx="4580">
                  <c:v>0.482963677737801</c:v>
                </c:pt>
                <c:pt idx="4581">
                  <c:v>0.511616585521273</c:v>
                </c:pt>
                <c:pt idx="4582">
                  <c:v>0.471760379656767</c:v>
                </c:pt>
                <c:pt idx="4583">
                  <c:v>0.493094744454799</c:v>
                </c:pt>
                <c:pt idx="4584">
                  <c:v>0.529513138819714</c:v>
                </c:pt>
                <c:pt idx="4585">
                  <c:v>0.539775301547615</c:v>
                </c:pt>
                <c:pt idx="4586">
                  <c:v>0.488692538019425</c:v>
                </c:pt>
                <c:pt idx="4587">
                  <c:v>0.543970447303809</c:v>
                </c:pt>
                <c:pt idx="4588">
                  <c:v>0.486133316784288</c:v>
                </c:pt>
                <c:pt idx="4589">
                  <c:v>0.513039720347427</c:v>
                </c:pt>
                <c:pt idx="4590">
                  <c:v>0.503103465629851</c:v>
                </c:pt>
                <c:pt idx="4591">
                  <c:v>0.490328029121976</c:v>
                </c:pt>
                <c:pt idx="4592">
                  <c:v>0.514664094369919</c:v>
                </c:pt>
                <c:pt idx="4593">
                  <c:v>0.544835441036108</c:v>
                </c:pt>
                <c:pt idx="4594">
                  <c:v>0.536747530803933</c:v>
                </c:pt>
                <c:pt idx="4595">
                  <c:v>0.57899588052841</c:v>
                </c:pt>
                <c:pt idx="4596">
                  <c:v>0.497756025969358</c:v>
                </c:pt>
                <c:pt idx="4597">
                  <c:v>0.493194951157119</c:v>
                </c:pt>
                <c:pt idx="4598">
                  <c:v>0.515516230006223</c:v>
                </c:pt>
                <c:pt idx="4599">
                  <c:v>0.542896064379165</c:v>
                </c:pt>
                <c:pt idx="4600">
                  <c:v>0.465652800414764</c:v>
                </c:pt>
                <c:pt idx="4601">
                  <c:v>0.497336392303021</c:v>
                </c:pt>
                <c:pt idx="4602">
                  <c:v>0.475497402363501</c:v>
                </c:pt>
                <c:pt idx="4603">
                  <c:v>0.509103971911224</c:v>
                </c:pt>
                <c:pt idx="4604">
                  <c:v>0.528911485563964</c:v>
                </c:pt>
                <c:pt idx="4605">
                  <c:v>0.530880365588584</c:v>
                </c:pt>
                <c:pt idx="4606">
                  <c:v>0.550717343917328</c:v>
                </c:pt>
                <c:pt idx="4607">
                  <c:v>0.5030829605283</c:v>
                </c:pt>
                <c:pt idx="4608">
                  <c:v>0.493803340340913</c:v>
                </c:pt>
                <c:pt idx="4609">
                  <c:v>0.522190265187661</c:v>
                </c:pt>
                <c:pt idx="4610">
                  <c:v>0.486991412961767</c:v>
                </c:pt>
                <c:pt idx="4611">
                  <c:v>0.437109271463789</c:v>
                </c:pt>
                <c:pt idx="4612">
                  <c:v>0.578039181456038</c:v>
                </c:pt>
                <c:pt idx="4613">
                  <c:v>0.563078470420256</c:v>
                </c:pt>
                <c:pt idx="4614">
                  <c:v>0.520720420838441</c:v>
                </c:pt>
                <c:pt idx="4615">
                  <c:v>0.535276268233412</c:v>
                </c:pt>
                <c:pt idx="4616">
                  <c:v>0.519216217174381</c:v>
                </c:pt>
                <c:pt idx="4617">
                  <c:v>0.555300944587098</c:v>
                </c:pt>
                <c:pt idx="4618">
                  <c:v>0.498159890166984</c:v>
                </c:pt>
                <c:pt idx="4619">
                  <c:v>0.517756737396969</c:v>
                </c:pt>
                <c:pt idx="4620">
                  <c:v>0.55441322845553</c:v>
                </c:pt>
                <c:pt idx="4621">
                  <c:v>0.51350850093542</c:v>
                </c:pt>
                <c:pt idx="4622">
                  <c:v>0.522665518646688</c:v>
                </c:pt>
                <c:pt idx="4623">
                  <c:v>0.521867858191445</c:v>
                </c:pt>
                <c:pt idx="4624">
                  <c:v>0.502495799503746</c:v>
                </c:pt>
                <c:pt idx="4625">
                  <c:v>0.475734963261718</c:v>
                </c:pt>
                <c:pt idx="4626">
                  <c:v>0.542462525883129</c:v>
                </c:pt>
                <c:pt idx="4627">
                  <c:v>0.565921308347032</c:v>
                </c:pt>
                <c:pt idx="4628">
                  <c:v>0.521484028820943</c:v>
                </c:pt>
                <c:pt idx="4629">
                  <c:v>0.563707555408996</c:v>
                </c:pt>
                <c:pt idx="4630">
                  <c:v>0.453905694374626</c:v>
                </c:pt>
                <c:pt idx="4631">
                  <c:v>0.595878921875629</c:v>
                </c:pt>
                <c:pt idx="4632">
                  <c:v>0.552758831013599</c:v>
                </c:pt>
                <c:pt idx="4633">
                  <c:v>0.502683730542777</c:v>
                </c:pt>
                <c:pt idx="4634">
                  <c:v>0.499522566928721</c:v>
                </c:pt>
                <c:pt idx="4635">
                  <c:v>0.514322877542214</c:v>
                </c:pt>
                <c:pt idx="4636">
                  <c:v>0.545627120720941</c:v>
                </c:pt>
                <c:pt idx="4637">
                  <c:v>0.467185235918591</c:v>
                </c:pt>
                <c:pt idx="4638">
                  <c:v>0.545675418146509</c:v>
                </c:pt>
                <c:pt idx="4639">
                  <c:v>0.556279701500436</c:v>
                </c:pt>
                <c:pt idx="4640">
                  <c:v>0.544487106906085</c:v>
                </c:pt>
                <c:pt idx="4641">
                  <c:v>0.504749476727676</c:v>
                </c:pt>
                <c:pt idx="4642">
                  <c:v>0.466699423974946</c:v>
                </c:pt>
                <c:pt idx="4643">
                  <c:v>0.496668743377614</c:v>
                </c:pt>
                <c:pt idx="4644">
                  <c:v>0.522800042336013</c:v>
                </c:pt>
                <c:pt idx="4645">
                  <c:v>0.524018644667747</c:v>
                </c:pt>
                <c:pt idx="4646">
                  <c:v>0.562041836674886</c:v>
                </c:pt>
                <c:pt idx="4647">
                  <c:v>0.554657918303378</c:v>
                </c:pt>
                <c:pt idx="4648">
                  <c:v>0.53081726359719</c:v>
                </c:pt>
                <c:pt idx="4649">
                  <c:v>0.505374382430837</c:v>
                </c:pt>
                <c:pt idx="4650">
                  <c:v>0.518432274530995</c:v>
                </c:pt>
                <c:pt idx="4651">
                  <c:v>0.591912028492701</c:v>
                </c:pt>
                <c:pt idx="4652">
                  <c:v>0.541638266889322</c:v>
                </c:pt>
                <c:pt idx="4653">
                  <c:v>0.505903521828609</c:v>
                </c:pt>
                <c:pt idx="4654">
                  <c:v>0.479677384815413</c:v>
                </c:pt>
                <c:pt idx="4655">
                  <c:v>0.56952184234764</c:v>
                </c:pt>
                <c:pt idx="4656">
                  <c:v>0.517074218718081</c:v>
                </c:pt>
                <c:pt idx="4657">
                  <c:v>0.514887259121466</c:v>
                </c:pt>
                <c:pt idx="4658">
                  <c:v>0.52536501873574</c:v>
                </c:pt>
                <c:pt idx="4659">
                  <c:v>0.55946162841798</c:v>
                </c:pt>
                <c:pt idx="4660">
                  <c:v>0.520853653896585</c:v>
                </c:pt>
                <c:pt idx="4661">
                  <c:v>0.514131013379825</c:v>
                </c:pt>
                <c:pt idx="4662">
                  <c:v>0.502646183235959</c:v>
                </c:pt>
                <c:pt idx="4663">
                  <c:v>0.475979412665327</c:v>
                </c:pt>
                <c:pt idx="4664">
                  <c:v>0.534393908681291</c:v>
                </c:pt>
                <c:pt idx="4665">
                  <c:v>0.491394432915899</c:v>
                </c:pt>
                <c:pt idx="4666">
                  <c:v>0.526026649327999</c:v>
                </c:pt>
                <c:pt idx="4667">
                  <c:v>0.550535343070129</c:v>
                </c:pt>
                <c:pt idx="4668">
                  <c:v>0.495464995482018</c:v>
                </c:pt>
                <c:pt idx="4669">
                  <c:v>0.451164167556018</c:v>
                </c:pt>
                <c:pt idx="4670">
                  <c:v>0.557076662705843</c:v>
                </c:pt>
                <c:pt idx="4671">
                  <c:v>0.528015764876159</c:v>
                </c:pt>
                <c:pt idx="4672">
                  <c:v>0.532118266612637</c:v>
                </c:pt>
                <c:pt idx="4673">
                  <c:v>0.54206557462266</c:v>
                </c:pt>
                <c:pt idx="4674">
                  <c:v>0.500555691032056</c:v>
                </c:pt>
                <c:pt idx="4675">
                  <c:v>0.456187253824318</c:v>
                </c:pt>
                <c:pt idx="4676">
                  <c:v>0.524712134149611</c:v>
                </c:pt>
                <c:pt idx="4677">
                  <c:v>0.558655882095831</c:v>
                </c:pt>
                <c:pt idx="4678">
                  <c:v>0.533485669175482</c:v>
                </c:pt>
                <c:pt idx="4679">
                  <c:v>0.554323784354181</c:v>
                </c:pt>
                <c:pt idx="4680">
                  <c:v>0.497746548192686</c:v>
                </c:pt>
                <c:pt idx="4681">
                  <c:v>0.513783268131949</c:v>
                </c:pt>
                <c:pt idx="4682">
                  <c:v>0.48086015117244</c:v>
                </c:pt>
                <c:pt idx="4683">
                  <c:v>0.538491966779963</c:v>
                </c:pt>
                <c:pt idx="4684">
                  <c:v>0.511086471559279</c:v>
                </c:pt>
                <c:pt idx="4685">
                  <c:v>0.500485840556988</c:v>
                </c:pt>
                <c:pt idx="4686">
                  <c:v>0.49917654762576</c:v>
                </c:pt>
                <c:pt idx="4687">
                  <c:v>0.482154205355648</c:v>
                </c:pt>
                <c:pt idx="4688">
                  <c:v>0.49599790220118</c:v>
                </c:pt>
                <c:pt idx="4689">
                  <c:v>0.51368861180256</c:v>
                </c:pt>
                <c:pt idx="4690">
                  <c:v>0.568868781557568</c:v>
                </c:pt>
                <c:pt idx="4691">
                  <c:v>0.538061255016234</c:v>
                </c:pt>
                <c:pt idx="4692">
                  <c:v>0.501022654338886</c:v>
                </c:pt>
                <c:pt idx="4693">
                  <c:v>0.559934792689183</c:v>
                </c:pt>
                <c:pt idx="4694">
                  <c:v>0.53044443982677</c:v>
                </c:pt>
                <c:pt idx="4695">
                  <c:v>0.547417066703208</c:v>
                </c:pt>
                <c:pt idx="4696">
                  <c:v>0.499351423381553</c:v>
                </c:pt>
                <c:pt idx="4697">
                  <c:v>0.536052904925532</c:v>
                </c:pt>
                <c:pt idx="4698">
                  <c:v>0.505945496087293</c:v>
                </c:pt>
                <c:pt idx="4699">
                  <c:v>0.463224209767141</c:v>
                </c:pt>
                <c:pt idx="4700">
                  <c:v>0.576983471424843</c:v>
                </c:pt>
                <c:pt idx="4701">
                  <c:v>0.505838349297756</c:v>
                </c:pt>
                <c:pt idx="4702">
                  <c:v>0.533245625716347</c:v>
                </c:pt>
                <c:pt idx="4703">
                  <c:v>0.528261259481465</c:v>
                </c:pt>
                <c:pt idx="4704">
                  <c:v>0.486730152297419</c:v>
                </c:pt>
                <c:pt idx="4705">
                  <c:v>0.510784051118794</c:v>
                </c:pt>
                <c:pt idx="4706">
                  <c:v>0.520070505664983</c:v>
                </c:pt>
                <c:pt idx="4707">
                  <c:v>0.455966977208391</c:v>
                </c:pt>
                <c:pt idx="4708">
                  <c:v>0.532256520408054</c:v>
                </c:pt>
                <c:pt idx="4709">
                  <c:v>0.485595691445572</c:v>
                </c:pt>
                <c:pt idx="4710">
                  <c:v>0.529986134010561</c:v>
                </c:pt>
                <c:pt idx="4711">
                  <c:v>0.498282930469186</c:v>
                </c:pt>
                <c:pt idx="4712">
                  <c:v>0.514506672100722</c:v>
                </c:pt>
                <c:pt idx="4713">
                  <c:v>0.494708269248741</c:v>
                </c:pt>
                <c:pt idx="4714">
                  <c:v>0.55981283309796</c:v>
                </c:pt>
                <c:pt idx="4715">
                  <c:v>0.512618484232361</c:v>
                </c:pt>
                <c:pt idx="4716">
                  <c:v>0.529924906699376</c:v>
                </c:pt>
                <c:pt idx="4717">
                  <c:v>0.478215215619824</c:v>
                </c:pt>
                <c:pt idx="4718">
                  <c:v>0.534583345088089</c:v>
                </c:pt>
                <c:pt idx="4719">
                  <c:v>0.502174681723276</c:v>
                </c:pt>
                <c:pt idx="4720">
                  <c:v>0.519927117242947</c:v>
                </c:pt>
                <c:pt idx="4721">
                  <c:v>0.453503069875989</c:v>
                </c:pt>
                <c:pt idx="4722">
                  <c:v>0.577404541753026</c:v>
                </c:pt>
                <c:pt idx="4723">
                  <c:v>0.47696920080153</c:v>
                </c:pt>
                <c:pt idx="4724">
                  <c:v>0.542099369930985</c:v>
                </c:pt>
                <c:pt idx="4725">
                  <c:v>0.494339073013516</c:v>
                </c:pt>
                <c:pt idx="4726">
                  <c:v>0.524587736339989</c:v>
                </c:pt>
                <c:pt idx="4727">
                  <c:v>0.493377990682015</c:v>
                </c:pt>
                <c:pt idx="4728">
                  <c:v>0.485058810948567</c:v>
                </c:pt>
                <c:pt idx="4729">
                  <c:v>0.52094966030173</c:v>
                </c:pt>
                <c:pt idx="4730">
                  <c:v>0.51599890143581</c:v>
                </c:pt>
                <c:pt idx="4731">
                  <c:v>0.520746426284252</c:v>
                </c:pt>
                <c:pt idx="4732">
                  <c:v>0.515205356399152</c:v>
                </c:pt>
                <c:pt idx="4733">
                  <c:v>0.504552542262177</c:v>
                </c:pt>
                <c:pt idx="4734">
                  <c:v>0.506577117590397</c:v>
                </c:pt>
                <c:pt idx="4735">
                  <c:v>0.471722311267607</c:v>
                </c:pt>
                <c:pt idx="4736">
                  <c:v>0.55764408415839</c:v>
                </c:pt>
                <c:pt idx="4737">
                  <c:v>0.509954517619948</c:v>
                </c:pt>
                <c:pt idx="4738">
                  <c:v>0.529729400755732</c:v>
                </c:pt>
                <c:pt idx="4739">
                  <c:v>0.499793990576535</c:v>
                </c:pt>
                <c:pt idx="4740">
                  <c:v>0.525185246752652</c:v>
                </c:pt>
                <c:pt idx="4741">
                  <c:v>0.533941080546583</c:v>
                </c:pt>
                <c:pt idx="4742">
                  <c:v>0.556004228606206</c:v>
                </c:pt>
                <c:pt idx="4743">
                  <c:v>0.503699415880677</c:v>
                </c:pt>
                <c:pt idx="4744">
                  <c:v>0.499549689969091</c:v>
                </c:pt>
                <c:pt idx="4745">
                  <c:v>0.533870683823731</c:v>
                </c:pt>
                <c:pt idx="4746">
                  <c:v>0.533494113497638</c:v>
                </c:pt>
                <c:pt idx="4747">
                  <c:v>0.551560011104992</c:v>
                </c:pt>
                <c:pt idx="4748">
                  <c:v>0.527418669404663</c:v>
                </c:pt>
                <c:pt idx="4749">
                  <c:v>0.525265316685848</c:v>
                </c:pt>
                <c:pt idx="4750">
                  <c:v>0.508821657693205</c:v>
                </c:pt>
                <c:pt idx="4751">
                  <c:v>0.559914118920744</c:v>
                </c:pt>
                <c:pt idx="4752">
                  <c:v>0.473395463929323</c:v>
                </c:pt>
                <c:pt idx="4753">
                  <c:v>0.505459078306532</c:v>
                </c:pt>
                <c:pt idx="4754">
                  <c:v>0.536514892360685</c:v>
                </c:pt>
                <c:pt idx="4755">
                  <c:v>0.490683581305197</c:v>
                </c:pt>
                <c:pt idx="4756">
                  <c:v>0.500180729284905</c:v>
                </c:pt>
                <c:pt idx="4757">
                  <c:v>0.523488368769718</c:v>
                </c:pt>
                <c:pt idx="4758">
                  <c:v>0.523990404391568</c:v>
                </c:pt>
                <c:pt idx="4759">
                  <c:v>0.531597041399118</c:v>
                </c:pt>
                <c:pt idx="4760">
                  <c:v>0.485780923848414</c:v>
                </c:pt>
                <c:pt idx="4761">
                  <c:v>0.535728547334977</c:v>
                </c:pt>
                <c:pt idx="4762">
                  <c:v>0.486000444339244</c:v>
                </c:pt>
                <c:pt idx="4763">
                  <c:v>0.527089679370443</c:v>
                </c:pt>
                <c:pt idx="4764">
                  <c:v>0.541912394864721</c:v>
                </c:pt>
                <c:pt idx="4765">
                  <c:v>0.475958160628031</c:v>
                </c:pt>
                <c:pt idx="4766">
                  <c:v>0.509478286119426</c:v>
                </c:pt>
                <c:pt idx="4767">
                  <c:v>0.520265258662892</c:v>
                </c:pt>
                <c:pt idx="4768">
                  <c:v>0.510570925281075</c:v>
                </c:pt>
                <c:pt idx="4769">
                  <c:v>0.514016988311373</c:v>
                </c:pt>
                <c:pt idx="4770">
                  <c:v>0.526736689150899</c:v>
                </c:pt>
                <c:pt idx="4771">
                  <c:v>0.509882789468642</c:v>
                </c:pt>
                <c:pt idx="4772">
                  <c:v>0.50460688321036</c:v>
                </c:pt>
                <c:pt idx="4773">
                  <c:v>0.494591343341493</c:v>
                </c:pt>
                <c:pt idx="4774">
                  <c:v>0.509914588849789</c:v>
                </c:pt>
                <c:pt idx="4775">
                  <c:v>0.548788226572384</c:v>
                </c:pt>
                <c:pt idx="4776">
                  <c:v>0.52317673915744</c:v>
                </c:pt>
                <c:pt idx="4777">
                  <c:v>0.516119969421464</c:v>
                </c:pt>
                <c:pt idx="4778">
                  <c:v>0.514994084459653</c:v>
                </c:pt>
                <c:pt idx="4779">
                  <c:v>0.491849148596912</c:v>
                </c:pt>
                <c:pt idx="4780">
                  <c:v>0.455100962917697</c:v>
                </c:pt>
                <c:pt idx="4781">
                  <c:v>0.458471703670726</c:v>
                </c:pt>
                <c:pt idx="4782">
                  <c:v>0.530149697889292</c:v>
                </c:pt>
                <c:pt idx="4783">
                  <c:v>0.514837584179582</c:v>
                </c:pt>
                <c:pt idx="4784">
                  <c:v>0.54778278764597</c:v>
                </c:pt>
                <c:pt idx="4785">
                  <c:v>0.541784192466221</c:v>
                </c:pt>
                <c:pt idx="4786">
                  <c:v>0.503567632932278</c:v>
                </c:pt>
                <c:pt idx="4787">
                  <c:v>0.550187492357583</c:v>
                </c:pt>
                <c:pt idx="4788">
                  <c:v>0.453407604529651</c:v>
                </c:pt>
                <c:pt idx="4789">
                  <c:v>0.51953455430225</c:v>
                </c:pt>
                <c:pt idx="4790">
                  <c:v>0.538463260896667</c:v>
                </c:pt>
                <c:pt idx="4791">
                  <c:v>0.508206035411688</c:v>
                </c:pt>
                <c:pt idx="4792">
                  <c:v>0.50044487216985</c:v>
                </c:pt>
                <c:pt idx="4793">
                  <c:v>0.503019027861782</c:v>
                </c:pt>
                <c:pt idx="4794">
                  <c:v>0.482279965119092</c:v>
                </c:pt>
                <c:pt idx="4795">
                  <c:v>0.511587737826564</c:v>
                </c:pt>
                <c:pt idx="4796">
                  <c:v>0.53764142685523</c:v>
                </c:pt>
                <c:pt idx="4797">
                  <c:v>0.503427017608991</c:v>
                </c:pt>
                <c:pt idx="4798">
                  <c:v>0.553850167161187</c:v>
                </c:pt>
                <c:pt idx="4799">
                  <c:v>0.531011717262888</c:v>
                </c:pt>
                <c:pt idx="4800">
                  <c:v>0.538871759150365</c:v>
                </c:pt>
                <c:pt idx="4801">
                  <c:v>0.544455104426121</c:v>
                </c:pt>
                <c:pt idx="4802">
                  <c:v>0.533903983212397</c:v>
                </c:pt>
                <c:pt idx="4803">
                  <c:v>0.448541980624011</c:v>
                </c:pt>
                <c:pt idx="4804">
                  <c:v>0.521852288892934</c:v>
                </c:pt>
                <c:pt idx="4805">
                  <c:v>0.467840503883084</c:v>
                </c:pt>
                <c:pt idx="4806">
                  <c:v>0.555379933054727</c:v>
                </c:pt>
                <c:pt idx="4807">
                  <c:v>0.517093687307515</c:v>
                </c:pt>
                <c:pt idx="4808">
                  <c:v>0.571170449414999</c:v>
                </c:pt>
                <c:pt idx="4809">
                  <c:v>0.511585613268535</c:v>
                </c:pt>
                <c:pt idx="4810">
                  <c:v>0.541656937866154</c:v>
                </c:pt>
                <c:pt idx="4811">
                  <c:v>0.539760393943607</c:v>
                </c:pt>
                <c:pt idx="4812">
                  <c:v>0.546231488501508</c:v>
                </c:pt>
                <c:pt idx="4813">
                  <c:v>0.50805544189498</c:v>
                </c:pt>
                <c:pt idx="4814">
                  <c:v>0.456568216202139</c:v>
                </c:pt>
                <c:pt idx="4815">
                  <c:v>0.528710538218499</c:v>
                </c:pt>
                <c:pt idx="4816">
                  <c:v>0.545372961464722</c:v>
                </c:pt>
                <c:pt idx="4817">
                  <c:v>0.493507140789785</c:v>
                </c:pt>
                <c:pt idx="4818">
                  <c:v>0.536931171525503</c:v>
                </c:pt>
                <c:pt idx="4819">
                  <c:v>0.471024627378261</c:v>
                </c:pt>
                <c:pt idx="4820">
                  <c:v>0.52494426762967</c:v>
                </c:pt>
                <c:pt idx="4821">
                  <c:v>0.536034718442285</c:v>
                </c:pt>
                <c:pt idx="4822">
                  <c:v>0.543802995998397</c:v>
                </c:pt>
                <c:pt idx="4823">
                  <c:v>0.500934019254994</c:v>
                </c:pt>
                <c:pt idx="4824">
                  <c:v>0.531933258096588</c:v>
                </c:pt>
                <c:pt idx="4825">
                  <c:v>0.505038374915398</c:v>
                </c:pt>
                <c:pt idx="4826">
                  <c:v>0.534910743594504</c:v>
                </c:pt>
                <c:pt idx="4827">
                  <c:v>0.514117127841186</c:v>
                </c:pt>
                <c:pt idx="4828">
                  <c:v>0.580431950389249</c:v>
                </c:pt>
                <c:pt idx="4829">
                  <c:v>0.520824994851868</c:v>
                </c:pt>
                <c:pt idx="4830">
                  <c:v>0.47227045418448</c:v>
                </c:pt>
                <c:pt idx="4831">
                  <c:v>0.500938759291435</c:v>
                </c:pt>
                <c:pt idx="4832">
                  <c:v>0.529148908995442</c:v>
                </c:pt>
                <c:pt idx="4833">
                  <c:v>0.51153089303043</c:v>
                </c:pt>
                <c:pt idx="4834">
                  <c:v>0.520413151022666</c:v>
                </c:pt>
                <c:pt idx="4835">
                  <c:v>0.489969282847259</c:v>
                </c:pt>
                <c:pt idx="4836">
                  <c:v>0.570772734376281</c:v>
                </c:pt>
                <c:pt idx="4837">
                  <c:v>0.527531870154557</c:v>
                </c:pt>
                <c:pt idx="4838">
                  <c:v>0.489062250124226</c:v>
                </c:pt>
                <c:pt idx="4839">
                  <c:v>0.547071457400433</c:v>
                </c:pt>
                <c:pt idx="4840">
                  <c:v>0.544787145747326</c:v>
                </c:pt>
                <c:pt idx="4841">
                  <c:v>0.506967234492038</c:v>
                </c:pt>
                <c:pt idx="4842">
                  <c:v>0.526414363813345</c:v>
                </c:pt>
                <c:pt idx="4843">
                  <c:v>0.545260239906657</c:v>
                </c:pt>
                <c:pt idx="4844">
                  <c:v>0.542225136339112</c:v>
                </c:pt>
                <c:pt idx="4845">
                  <c:v>0.508605488312123</c:v>
                </c:pt>
                <c:pt idx="4846">
                  <c:v>0.560237781602113</c:v>
                </c:pt>
                <c:pt idx="4847">
                  <c:v>0.550600653798325</c:v>
                </c:pt>
                <c:pt idx="4848">
                  <c:v>0.592035112850609</c:v>
                </c:pt>
                <c:pt idx="4849">
                  <c:v>0.500279745995084</c:v>
                </c:pt>
                <c:pt idx="4850">
                  <c:v>0.513814151762429</c:v>
                </c:pt>
                <c:pt idx="4851">
                  <c:v>0.569470406652149</c:v>
                </c:pt>
                <c:pt idx="4852">
                  <c:v>0.537722186050336</c:v>
                </c:pt>
                <c:pt idx="4853">
                  <c:v>0.499707311074051</c:v>
                </c:pt>
                <c:pt idx="4854">
                  <c:v>0.502564319228483</c:v>
                </c:pt>
                <c:pt idx="4855">
                  <c:v>0.577642763681437</c:v>
                </c:pt>
                <c:pt idx="4856">
                  <c:v>0.519246031336174</c:v>
                </c:pt>
                <c:pt idx="4857">
                  <c:v>0.53126599778625</c:v>
                </c:pt>
                <c:pt idx="4858">
                  <c:v>0.526841548082915</c:v>
                </c:pt>
                <c:pt idx="4859">
                  <c:v>0.496392571465998</c:v>
                </c:pt>
                <c:pt idx="4860">
                  <c:v>0.546967013542892</c:v>
                </c:pt>
                <c:pt idx="4861">
                  <c:v>0.482801501929564</c:v>
                </c:pt>
                <c:pt idx="4862">
                  <c:v>0.542091235153515</c:v>
                </c:pt>
                <c:pt idx="4863">
                  <c:v>0.523819082491364</c:v>
                </c:pt>
                <c:pt idx="4864">
                  <c:v>0.488902376387826</c:v>
                </c:pt>
                <c:pt idx="4865">
                  <c:v>0.507737386398903</c:v>
                </c:pt>
                <c:pt idx="4866">
                  <c:v>0.485636842125174</c:v>
                </c:pt>
                <c:pt idx="4867">
                  <c:v>0.517894783939762</c:v>
                </c:pt>
                <c:pt idx="4868">
                  <c:v>0.530739262127312</c:v>
                </c:pt>
                <c:pt idx="4869">
                  <c:v>0.511092575454992</c:v>
                </c:pt>
                <c:pt idx="4870">
                  <c:v>0.484223390148664</c:v>
                </c:pt>
                <c:pt idx="4871">
                  <c:v>0.527345824549173</c:v>
                </c:pt>
                <c:pt idx="4872">
                  <c:v>0.558579540917989</c:v>
                </c:pt>
                <c:pt idx="4873">
                  <c:v>0.500462843831751</c:v>
                </c:pt>
                <c:pt idx="4874">
                  <c:v>0.532691511723056</c:v>
                </c:pt>
                <c:pt idx="4875">
                  <c:v>0.502022378633606</c:v>
                </c:pt>
                <c:pt idx="4876">
                  <c:v>0.530133360912234</c:v>
                </c:pt>
                <c:pt idx="4877">
                  <c:v>0.544306851442831</c:v>
                </c:pt>
                <c:pt idx="4878">
                  <c:v>0.516939189278961</c:v>
                </c:pt>
                <c:pt idx="4879">
                  <c:v>0.574052810180808</c:v>
                </c:pt>
                <c:pt idx="4880">
                  <c:v>0.555622023967082</c:v>
                </c:pt>
                <c:pt idx="4881">
                  <c:v>0.504436346679981</c:v>
                </c:pt>
                <c:pt idx="4882">
                  <c:v>0.491159439334147</c:v>
                </c:pt>
                <c:pt idx="4883">
                  <c:v>0.499515980408757</c:v>
                </c:pt>
                <c:pt idx="4884">
                  <c:v>0.510592328421295</c:v>
                </c:pt>
                <c:pt idx="4885">
                  <c:v>0.526436997827537</c:v>
                </c:pt>
                <c:pt idx="4886">
                  <c:v>0.537712431580306</c:v>
                </c:pt>
                <c:pt idx="4887">
                  <c:v>0.500309219414184</c:v>
                </c:pt>
                <c:pt idx="4888">
                  <c:v>0.532212642938729</c:v>
                </c:pt>
                <c:pt idx="4889">
                  <c:v>0.567794970493863</c:v>
                </c:pt>
                <c:pt idx="4890">
                  <c:v>0.495747590819463</c:v>
                </c:pt>
                <c:pt idx="4891">
                  <c:v>0.527829400603917</c:v>
                </c:pt>
                <c:pt idx="4892">
                  <c:v>0.452202173669357</c:v>
                </c:pt>
                <c:pt idx="4893">
                  <c:v>0.529349679958021</c:v>
                </c:pt>
                <c:pt idx="4894">
                  <c:v>0.456483898169931</c:v>
                </c:pt>
                <c:pt idx="4895">
                  <c:v>0.516257969429396</c:v>
                </c:pt>
                <c:pt idx="4896">
                  <c:v>0.526170959335112</c:v>
                </c:pt>
                <c:pt idx="4897">
                  <c:v>0.494452305205669</c:v>
                </c:pt>
                <c:pt idx="4898">
                  <c:v>0.54310881937286</c:v>
                </c:pt>
                <c:pt idx="4899">
                  <c:v>0.470673103858301</c:v>
                </c:pt>
                <c:pt idx="4900">
                  <c:v>0.508143627147969</c:v>
                </c:pt>
                <c:pt idx="4901">
                  <c:v>0.501495854408864</c:v>
                </c:pt>
                <c:pt idx="4902">
                  <c:v>0.500410873548341</c:v>
                </c:pt>
                <c:pt idx="4903">
                  <c:v>0.495375305898391</c:v>
                </c:pt>
                <c:pt idx="4904">
                  <c:v>0.486725392812771</c:v>
                </c:pt>
                <c:pt idx="4905">
                  <c:v>0.481552975657402</c:v>
                </c:pt>
                <c:pt idx="4906">
                  <c:v>0.487936671899998</c:v>
                </c:pt>
                <c:pt idx="4907">
                  <c:v>0.538286579215423</c:v>
                </c:pt>
                <c:pt idx="4908">
                  <c:v>0.529460043810165</c:v>
                </c:pt>
                <c:pt idx="4909">
                  <c:v>0.511424350669233</c:v>
                </c:pt>
                <c:pt idx="4910">
                  <c:v>0.528354477204277</c:v>
                </c:pt>
                <c:pt idx="4911">
                  <c:v>0.482845423480546</c:v>
                </c:pt>
                <c:pt idx="4912">
                  <c:v>0.551445792592573</c:v>
                </c:pt>
                <c:pt idx="4913">
                  <c:v>0.570292729917948</c:v>
                </c:pt>
                <c:pt idx="4914">
                  <c:v>0.547438907176688</c:v>
                </c:pt>
                <c:pt idx="4915">
                  <c:v>0.488160852925482</c:v>
                </c:pt>
                <c:pt idx="4916">
                  <c:v>0.522991611642007</c:v>
                </c:pt>
                <c:pt idx="4917">
                  <c:v>0.480832357058034</c:v>
                </c:pt>
                <c:pt idx="4918">
                  <c:v>0.562805624051559</c:v>
                </c:pt>
                <c:pt idx="4919">
                  <c:v>0.523544012834011</c:v>
                </c:pt>
                <c:pt idx="4920">
                  <c:v>0.507430359926955</c:v>
                </c:pt>
                <c:pt idx="4921">
                  <c:v>0.536564985823313</c:v>
                </c:pt>
                <c:pt idx="4922">
                  <c:v>0.540362594080198</c:v>
                </c:pt>
                <c:pt idx="4923">
                  <c:v>0.445265185470395</c:v>
                </c:pt>
                <c:pt idx="4924">
                  <c:v>0.481513066438213</c:v>
                </c:pt>
                <c:pt idx="4925">
                  <c:v>0.475867318334938</c:v>
                </c:pt>
                <c:pt idx="4926">
                  <c:v>0.537635487806221</c:v>
                </c:pt>
                <c:pt idx="4927">
                  <c:v>0.497533294124265</c:v>
                </c:pt>
                <c:pt idx="4928">
                  <c:v>0.51720708432213</c:v>
                </c:pt>
                <c:pt idx="4929">
                  <c:v>0.495734949627423</c:v>
                </c:pt>
                <c:pt idx="4930">
                  <c:v>0.520828965055777</c:v>
                </c:pt>
                <c:pt idx="4931">
                  <c:v>0.494894032916057</c:v>
                </c:pt>
                <c:pt idx="4932">
                  <c:v>0.56710393933113</c:v>
                </c:pt>
                <c:pt idx="4933">
                  <c:v>0.510374850274323</c:v>
                </c:pt>
                <c:pt idx="4934">
                  <c:v>0.526368640434682</c:v>
                </c:pt>
                <c:pt idx="4935">
                  <c:v>0.48210858522242</c:v>
                </c:pt>
                <c:pt idx="4936">
                  <c:v>0.536918184201475</c:v>
                </c:pt>
                <c:pt idx="4937">
                  <c:v>0.552612019009682</c:v>
                </c:pt>
                <c:pt idx="4938">
                  <c:v>0.556287430905007</c:v>
                </c:pt>
                <c:pt idx="4939">
                  <c:v>0.50786896350486</c:v>
                </c:pt>
                <c:pt idx="4940">
                  <c:v>0.534255655318791</c:v>
                </c:pt>
                <c:pt idx="4941">
                  <c:v>0.45357273110707</c:v>
                </c:pt>
                <c:pt idx="4942">
                  <c:v>0.50536242713205</c:v>
                </c:pt>
                <c:pt idx="4943">
                  <c:v>0.551211803762172</c:v>
                </c:pt>
                <c:pt idx="4944">
                  <c:v>0.516894893612605</c:v>
                </c:pt>
                <c:pt idx="4945">
                  <c:v>0.512273156583441</c:v>
                </c:pt>
                <c:pt idx="4946">
                  <c:v>0.492935029699697</c:v>
                </c:pt>
                <c:pt idx="4947">
                  <c:v>0.533286352602737</c:v>
                </c:pt>
                <c:pt idx="4948">
                  <c:v>0.496413328315538</c:v>
                </c:pt>
                <c:pt idx="4949">
                  <c:v>0.537633363327855</c:v>
                </c:pt>
                <c:pt idx="4950">
                  <c:v>0.485029129726692</c:v>
                </c:pt>
                <c:pt idx="4951">
                  <c:v>0.519677750737344</c:v>
                </c:pt>
                <c:pt idx="4952">
                  <c:v>0.500518350569377</c:v>
                </c:pt>
                <c:pt idx="4953">
                  <c:v>0.465250682810045</c:v>
                </c:pt>
                <c:pt idx="4954">
                  <c:v>0.523956341073085</c:v>
                </c:pt>
                <c:pt idx="4955">
                  <c:v>0.473489965694065</c:v>
                </c:pt>
                <c:pt idx="4956">
                  <c:v>0.508284298121403</c:v>
                </c:pt>
                <c:pt idx="4957">
                  <c:v>0.477946553420816</c:v>
                </c:pt>
                <c:pt idx="4958">
                  <c:v>0.576391972667491</c:v>
                </c:pt>
                <c:pt idx="4959">
                  <c:v>0.540610504714413</c:v>
                </c:pt>
                <c:pt idx="4960">
                  <c:v>0.49477893132577</c:v>
                </c:pt>
                <c:pt idx="4961">
                  <c:v>0.54711892522978</c:v>
                </c:pt>
                <c:pt idx="4962">
                  <c:v>0.528935071849273</c:v>
                </c:pt>
                <c:pt idx="4963">
                  <c:v>0.517051400864477</c:v>
                </c:pt>
                <c:pt idx="4964">
                  <c:v>0.539962667766977</c:v>
                </c:pt>
                <c:pt idx="4965">
                  <c:v>0.517858252715011</c:v>
                </c:pt>
                <c:pt idx="4966">
                  <c:v>0.524400948162804</c:v>
                </c:pt>
                <c:pt idx="4967">
                  <c:v>0.482615679971377</c:v>
                </c:pt>
                <c:pt idx="4968">
                  <c:v>0.547752394207674</c:v>
                </c:pt>
                <c:pt idx="4969">
                  <c:v>0.55777872708258</c:v>
                </c:pt>
                <c:pt idx="4970">
                  <c:v>0.564356508491471</c:v>
                </c:pt>
                <c:pt idx="4971">
                  <c:v>0.48223559665985</c:v>
                </c:pt>
                <c:pt idx="4972">
                  <c:v>0.50652875376557</c:v>
                </c:pt>
                <c:pt idx="4973">
                  <c:v>0.478468683372135</c:v>
                </c:pt>
                <c:pt idx="4974">
                  <c:v>0.504053030895708</c:v>
                </c:pt>
                <c:pt idx="4975">
                  <c:v>0.513048095793021</c:v>
                </c:pt>
                <c:pt idx="4976">
                  <c:v>0.557538001475491</c:v>
                </c:pt>
                <c:pt idx="4977">
                  <c:v>0.4948574758834</c:v>
                </c:pt>
                <c:pt idx="4978">
                  <c:v>0.536734262931801</c:v>
                </c:pt>
                <c:pt idx="4979">
                  <c:v>0.522560605123614</c:v>
                </c:pt>
                <c:pt idx="4980">
                  <c:v>0.540305297425347</c:v>
                </c:pt>
                <c:pt idx="4981">
                  <c:v>0.557321050928943</c:v>
                </c:pt>
                <c:pt idx="4982">
                  <c:v>0.496336864896973</c:v>
                </c:pt>
                <c:pt idx="4983">
                  <c:v>0.568609922461939</c:v>
                </c:pt>
                <c:pt idx="4984">
                  <c:v>0.512364948807182</c:v>
                </c:pt>
                <c:pt idx="4985">
                  <c:v>0.537459795507651</c:v>
                </c:pt>
                <c:pt idx="4986">
                  <c:v>0.517440085140919</c:v>
                </c:pt>
                <c:pt idx="4987">
                  <c:v>0.580849170029129</c:v>
                </c:pt>
                <c:pt idx="4988">
                  <c:v>0.526942365155402</c:v>
                </c:pt>
                <c:pt idx="4989">
                  <c:v>0.478401941944493</c:v>
                </c:pt>
                <c:pt idx="4990">
                  <c:v>0.503959640334979</c:v>
                </c:pt>
                <c:pt idx="4991">
                  <c:v>0.46551280916518</c:v>
                </c:pt>
                <c:pt idx="4992">
                  <c:v>0.517873044870506</c:v>
                </c:pt>
                <c:pt idx="4993">
                  <c:v>0.535466984479329</c:v>
                </c:pt>
                <c:pt idx="4994">
                  <c:v>0.522043085380432</c:v>
                </c:pt>
                <c:pt idx="4995">
                  <c:v>0.53809673308371</c:v>
                </c:pt>
                <c:pt idx="4996">
                  <c:v>0.520058426156772</c:v>
                </c:pt>
                <c:pt idx="4997">
                  <c:v>0.499886067689992</c:v>
                </c:pt>
                <c:pt idx="4998">
                  <c:v>0.534800219993548</c:v>
                </c:pt>
                <c:pt idx="4999">
                  <c:v>0.477189708297213</c:v>
                </c:pt>
                <c:pt idx="5000">
                  <c:v>0.524993896764349</c:v>
                </c:pt>
                <c:pt idx="5001">
                  <c:v>0.511512597259657</c:v>
                </c:pt>
                <c:pt idx="5002">
                  <c:v>0.528907616513999</c:v>
                </c:pt>
                <c:pt idx="5003">
                  <c:v>0.503194247220469</c:v>
                </c:pt>
                <c:pt idx="5004">
                  <c:v>0.546587668171161</c:v>
                </c:pt>
                <c:pt idx="5005">
                  <c:v>0.481744588832141</c:v>
                </c:pt>
                <c:pt idx="5006">
                  <c:v>0.554408508349149</c:v>
                </c:pt>
                <c:pt idx="5007">
                  <c:v>0.532490428644384</c:v>
                </c:pt>
                <c:pt idx="5008">
                  <c:v>0.498284835226368</c:v>
                </c:pt>
                <c:pt idx="5009">
                  <c:v>0.511637201460087</c:v>
                </c:pt>
                <c:pt idx="5010">
                  <c:v>0.467053801982941</c:v>
                </c:pt>
                <c:pt idx="5011">
                  <c:v>0.523830116818429</c:v>
                </c:pt>
                <c:pt idx="5012">
                  <c:v>0.537222524915299</c:v>
                </c:pt>
                <c:pt idx="5013">
                  <c:v>0.539915023432141</c:v>
                </c:pt>
                <c:pt idx="5014">
                  <c:v>0.4905354039329</c:v>
                </c:pt>
                <c:pt idx="5015">
                  <c:v>0.511841854208487</c:v>
                </c:pt>
                <c:pt idx="5016">
                  <c:v>0.548220996293459</c:v>
                </c:pt>
                <c:pt idx="5017">
                  <c:v>0.563739850292432</c:v>
                </c:pt>
                <c:pt idx="5018">
                  <c:v>0.508715803844107</c:v>
                </c:pt>
                <c:pt idx="5019">
                  <c:v>0.483849599579508</c:v>
                </c:pt>
                <c:pt idx="5020">
                  <c:v>0.562359237014403</c:v>
                </c:pt>
                <c:pt idx="5021">
                  <c:v>0.529307641285667</c:v>
                </c:pt>
                <c:pt idx="5022">
                  <c:v>0.542564983828823</c:v>
                </c:pt>
                <c:pt idx="5023">
                  <c:v>0.565781197776573</c:v>
                </c:pt>
                <c:pt idx="5024">
                  <c:v>0.557901103007356</c:v>
                </c:pt>
                <c:pt idx="5025">
                  <c:v>0.477646094198924</c:v>
                </c:pt>
                <c:pt idx="5026">
                  <c:v>0.504676053144631</c:v>
                </c:pt>
                <c:pt idx="5027">
                  <c:v>0.47963525338147</c:v>
                </c:pt>
                <c:pt idx="5028">
                  <c:v>0.507795697321622</c:v>
                </c:pt>
                <c:pt idx="5029">
                  <c:v>0.586650778039645</c:v>
                </c:pt>
                <c:pt idx="5030">
                  <c:v>0.507268205840066</c:v>
                </c:pt>
                <c:pt idx="5031">
                  <c:v>0.530560974716591</c:v>
                </c:pt>
                <c:pt idx="5032">
                  <c:v>0.497182968509603</c:v>
                </c:pt>
                <c:pt idx="5033">
                  <c:v>0.546219257857721</c:v>
                </c:pt>
                <c:pt idx="5034">
                  <c:v>0.499522981146738</c:v>
                </c:pt>
                <c:pt idx="5035">
                  <c:v>0.50299847497306</c:v>
                </c:pt>
                <c:pt idx="5036">
                  <c:v>0.589791301742202</c:v>
                </c:pt>
                <c:pt idx="5037">
                  <c:v>0.604233910812465</c:v>
                </c:pt>
                <c:pt idx="5038">
                  <c:v>0.551868587094404</c:v>
                </c:pt>
                <c:pt idx="5039">
                  <c:v>0.514146031943282</c:v>
                </c:pt>
                <c:pt idx="5040">
                  <c:v>0.576759305932664</c:v>
                </c:pt>
                <c:pt idx="5041">
                  <c:v>0.52961374135117</c:v>
                </c:pt>
                <c:pt idx="5042">
                  <c:v>0.515689608818591</c:v>
                </c:pt>
                <c:pt idx="5043">
                  <c:v>0.48491860471674</c:v>
                </c:pt>
                <c:pt idx="5044">
                  <c:v>0.532334793616424</c:v>
                </c:pt>
                <c:pt idx="5045">
                  <c:v>0.548710812402688</c:v>
                </c:pt>
                <c:pt idx="5046">
                  <c:v>0.570933238956429</c:v>
                </c:pt>
                <c:pt idx="5047">
                  <c:v>0.492212056437498</c:v>
                </c:pt>
                <c:pt idx="5048">
                  <c:v>0.500676304210454</c:v>
                </c:pt>
                <c:pt idx="5049">
                  <c:v>0.509581600088927</c:v>
                </c:pt>
                <c:pt idx="5050">
                  <c:v>0.453146214015254</c:v>
                </c:pt>
                <c:pt idx="5051">
                  <c:v>0.437324756457394</c:v>
                </c:pt>
                <c:pt idx="5052">
                  <c:v>0.532033034015719</c:v>
                </c:pt>
                <c:pt idx="5053">
                  <c:v>0.479868772898305</c:v>
                </c:pt>
                <c:pt idx="5054">
                  <c:v>0.467035845769399</c:v>
                </c:pt>
                <c:pt idx="5055">
                  <c:v>0.546870585456321</c:v>
                </c:pt>
                <c:pt idx="5056">
                  <c:v>0.51370611977661</c:v>
                </c:pt>
                <c:pt idx="5057">
                  <c:v>0.518194891206139</c:v>
                </c:pt>
                <c:pt idx="5058">
                  <c:v>0.516856609679828</c:v>
                </c:pt>
                <c:pt idx="5059">
                  <c:v>0.507172365207553</c:v>
                </c:pt>
                <c:pt idx="5060">
                  <c:v>0.527424866390449</c:v>
                </c:pt>
                <c:pt idx="5061">
                  <c:v>0.557883872843625</c:v>
                </c:pt>
                <c:pt idx="5062">
                  <c:v>0.540357824096754</c:v>
                </c:pt>
                <c:pt idx="5063">
                  <c:v>0.517579553542273</c:v>
                </c:pt>
                <c:pt idx="5064">
                  <c:v>0.524792950394197</c:v>
                </c:pt>
                <c:pt idx="5065">
                  <c:v>0.5332562715646</c:v>
                </c:pt>
                <c:pt idx="5066">
                  <c:v>0.516273445162504</c:v>
                </c:pt>
                <c:pt idx="5067">
                  <c:v>0.539186654657377</c:v>
                </c:pt>
                <c:pt idx="5068">
                  <c:v>0.470233299563442</c:v>
                </c:pt>
                <c:pt idx="5069">
                  <c:v>0.494401493166572</c:v>
                </c:pt>
                <c:pt idx="5070">
                  <c:v>0.52467310844729</c:v>
                </c:pt>
                <c:pt idx="5071">
                  <c:v>0.47056377967218</c:v>
                </c:pt>
                <c:pt idx="5072">
                  <c:v>0.486856595038806</c:v>
                </c:pt>
                <c:pt idx="5073">
                  <c:v>0.494072708531569</c:v>
                </c:pt>
                <c:pt idx="5074">
                  <c:v>0.530429807984905</c:v>
                </c:pt>
                <c:pt idx="5075">
                  <c:v>0.542133205653468</c:v>
                </c:pt>
                <c:pt idx="5076">
                  <c:v>0.558633178812977</c:v>
                </c:pt>
                <c:pt idx="5077">
                  <c:v>0.50583209185747</c:v>
                </c:pt>
                <c:pt idx="5078">
                  <c:v>0.46189881499802</c:v>
                </c:pt>
                <c:pt idx="5079">
                  <c:v>0.52899368580951</c:v>
                </c:pt>
                <c:pt idx="5080">
                  <c:v>0.507395016369944</c:v>
                </c:pt>
                <c:pt idx="5081">
                  <c:v>0.511098930768421</c:v>
                </c:pt>
                <c:pt idx="5082">
                  <c:v>0.580434947231922</c:v>
                </c:pt>
                <c:pt idx="5083">
                  <c:v>0.534693100671091</c:v>
                </c:pt>
                <c:pt idx="5084">
                  <c:v>0.487769822092266</c:v>
                </c:pt>
                <c:pt idx="5085">
                  <c:v>0.554739952452859</c:v>
                </c:pt>
                <c:pt idx="5086">
                  <c:v>0.499407111703656</c:v>
                </c:pt>
                <c:pt idx="5087">
                  <c:v>0.538406794913028</c:v>
                </c:pt>
                <c:pt idx="5088">
                  <c:v>0.461986929149187</c:v>
                </c:pt>
                <c:pt idx="5089">
                  <c:v>0.462844224874732</c:v>
                </c:pt>
                <c:pt idx="5090">
                  <c:v>0.499183502202893</c:v>
                </c:pt>
                <c:pt idx="5091">
                  <c:v>0.511733471975765</c:v>
                </c:pt>
                <c:pt idx="5092">
                  <c:v>0.510130464573615</c:v>
                </c:pt>
                <c:pt idx="5093">
                  <c:v>0.545684557195059</c:v>
                </c:pt>
                <c:pt idx="5094">
                  <c:v>0.538963812500614</c:v>
                </c:pt>
                <c:pt idx="5095">
                  <c:v>0.479634126118878</c:v>
                </c:pt>
                <c:pt idx="5096">
                  <c:v>0.482125955881328</c:v>
                </c:pt>
                <c:pt idx="5097">
                  <c:v>0.541611829933015</c:v>
                </c:pt>
                <c:pt idx="5098">
                  <c:v>0.547166972005032</c:v>
                </c:pt>
                <c:pt idx="5099">
                  <c:v>0.516972524731732</c:v>
                </c:pt>
                <c:pt idx="5100">
                  <c:v>0.464893411665292</c:v>
                </c:pt>
                <c:pt idx="5101">
                  <c:v>0.517155173542558</c:v>
                </c:pt>
                <c:pt idx="5102">
                  <c:v>0.470541237812466</c:v>
                </c:pt>
                <c:pt idx="5103">
                  <c:v>0.518856443205434</c:v>
                </c:pt>
                <c:pt idx="5104">
                  <c:v>0.530588420069654</c:v>
                </c:pt>
                <c:pt idx="5105">
                  <c:v>0.525362589076137</c:v>
                </c:pt>
                <c:pt idx="5106">
                  <c:v>0.488480898493791</c:v>
                </c:pt>
                <c:pt idx="5107">
                  <c:v>0.563942627054654</c:v>
                </c:pt>
                <c:pt idx="5108">
                  <c:v>0.507918406434262</c:v>
                </c:pt>
                <c:pt idx="5109">
                  <c:v>0.519151923881717</c:v>
                </c:pt>
                <c:pt idx="5110">
                  <c:v>0.526593984887321</c:v>
                </c:pt>
                <c:pt idx="5111">
                  <c:v>0.530424009715473</c:v>
                </c:pt>
                <c:pt idx="5112">
                  <c:v>0.577536120294115</c:v>
                </c:pt>
                <c:pt idx="5113">
                  <c:v>0.521249089086662</c:v>
                </c:pt>
                <c:pt idx="5114">
                  <c:v>0.494857862741021</c:v>
                </c:pt>
                <c:pt idx="5115">
                  <c:v>0.528117064209091</c:v>
                </c:pt>
                <c:pt idx="5116">
                  <c:v>0.528298742759007</c:v>
                </c:pt>
                <c:pt idx="5117">
                  <c:v>0.508860199019792</c:v>
                </c:pt>
                <c:pt idx="5118">
                  <c:v>0.579394722736517</c:v>
                </c:pt>
                <c:pt idx="5119">
                  <c:v>0.463186113430232</c:v>
                </c:pt>
                <c:pt idx="5120">
                  <c:v>0.475418111667208</c:v>
                </c:pt>
                <c:pt idx="5121">
                  <c:v>0.491815983231341</c:v>
                </c:pt>
                <c:pt idx="5122">
                  <c:v>0.543520995988374</c:v>
                </c:pt>
                <c:pt idx="5123">
                  <c:v>0.452559152020131</c:v>
                </c:pt>
                <c:pt idx="5124">
                  <c:v>0.491165900314427</c:v>
                </c:pt>
                <c:pt idx="5125">
                  <c:v>0.51938547009954</c:v>
                </c:pt>
                <c:pt idx="5126">
                  <c:v>0.514175226019975</c:v>
                </c:pt>
                <c:pt idx="5127">
                  <c:v>0.531172944407237</c:v>
                </c:pt>
                <c:pt idx="5128">
                  <c:v>0.548752317246261</c:v>
                </c:pt>
                <c:pt idx="5129">
                  <c:v>0.51913867726698</c:v>
                </c:pt>
                <c:pt idx="5130">
                  <c:v>0.492168618888713</c:v>
                </c:pt>
                <c:pt idx="5131">
                  <c:v>0.582850824953149</c:v>
                </c:pt>
                <c:pt idx="5132">
                  <c:v>0.557731620872568</c:v>
                </c:pt>
                <c:pt idx="5133">
                  <c:v>0.565026908370807</c:v>
                </c:pt>
                <c:pt idx="5134">
                  <c:v>0.525850414745371</c:v>
                </c:pt>
                <c:pt idx="5135">
                  <c:v>0.484939452747684</c:v>
                </c:pt>
                <c:pt idx="5136">
                  <c:v>0.581555638646374</c:v>
                </c:pt>
                <c:pt idx="5137">
                  <c:v>0.511992539204274</c:v>
                </c:pt>
                <c:pt idx="5138">
                  <c:v>0.527434425149028</c:v>
                </c:pt>
                <c:pt idx="5139">
                  <c:v>0.524656894895391</c:v>
                </c:pt>
                <c:pt idx="5140">
                  <c:v>0.586089371330986</c:v>
                </c:pt>
                <c:pt idx="5141">
                  <c:v>0.534237716795406</c:v>
                </c:pt>
                <c:pt idx="5142">
                  <c:v>0.527148580658165</c:v>
                </c:pt>
                <c:pt idx="5143">
                  <c:v>0.508356573034021</c:v>
                </c:pt>
                <c:pt idx="5144">
                  <c:v>0.519411358828615</c:v>
                </c:pt>
                <c:pt idx="5145">
                  <c:v>0.530448170195125</c:v>
                </c:pt>
                <c:pt idx="5146">
                  <c:v>0.509583178505225</c:v>
                </c:pt>
                <c:pt idx="5147">
                  <c:v>0.496160320173371</c:v>
                </c:pt>
                <c:pt idx="5148">
                  <c:v>0.532224489667235</c:v>
                </c:pt>
                <c:pt idx="5149">
                  <c:v>0.494105576831116</c:v>
                </c:pt>
                <c:pt idx="5150">
                  <c:v>0.509356886868991</c:v>
                </c:pt>
                <c:pt idx="5151">
                  <c:v>0.522994484651189</c:v>
                </c:pt>
                <c:pt idx="5152">
                  <c:v>0.441564932090604</c:v>
                </c:pt>
                <c:pt idx="5153">
                  <c:v>0.550907375179469</c:v>
                </c:pt>
                <c:pt idx="5154">
                  <c:v>0.503495965674294</c:v>
                </c:pt>
                <c:pt idx="5155">
                  <c:v>0.508398893223546</c:v>
                </c:pt>
                <c:pt idx="5156">
                  <c:v>0.517613121625808</c:v>
                </c:pt>
                <c:pt idx="5157">
                  <c:v>0.499129044128919</c:v>
                </c:pt>
                <c:pt idx="5158">
                  <c:v>0.503979519149</c:v>
                </c:pt>
                <c:pt idx="5159">
                  <c:v>0.503342810487651</c:v>
                </c:pt>
                <c:pt idx="5160">
                  <c:v>0.519311267062143</c:v>
                </c:pt>
                <c:pt idx="5161">
                  <c:v>0.522277461629749</c:v>
                </c:pt>
                <c:pt idx="5162">
                  <c:v>0.53881156102587</c:v>
                </c:pt>
                <c:pt idx="5163">
                  <c:v>0.493817563391666</c:v>
                </c:pt>
                <c:pt idx="5164">
                  <c:v>0.530307179571408</c:v>
                </c:pt>
                <c:pt idx="5165">
                  <c:v>0.519593200585008</c:v>
                </c:pt>
                <c:pt idx="5166">
                  <c:v>0.505707519326734</c:v>
                </c:pt>
                <c:pt idx="5167">
                  <c:v>0.466663084262701</c:v>
                </c:pt>
                <c:pt idx="5168">
                  <c:v>0.491410498826672</c:v>
                </c:pt>
                <c:pt idx="5169">
                  <c:v>0.504241768966735</c:v>
                </c:pt>
                <c:pt idx="5170">
                  <c:v>0.515595469115603</c:v>
                </c:pt>
                <c:pt idx="5171">
                  <c:v>0.52556784854257</c:v>
                </c:pt>
                <c:pt idx="5172">
                  <c:v>0.492601631037525</c:v>
                </c:pt>
                <c:pt idx="5173">
                  <c:v>0.561813123551267</c:v>
                </c:pt>
                <c:pt idx="5174">
                  <c:v>0.563444917323813</c:v>
                </c:pt>
                <c:pt idx="5175">
                  <c:v>0.530849790913243</c:v>
                </c:pt>
                <c:pt idx="5176">
                  <c:v>0.532440251676862</c:v>
                </c:pt>
                <c:pt idx="5177">
                  <c:v>0.526913826112963</c:v>
                </c:pt>
                <c:pt idx="5178">
                  <c:v>0.479354245585753</c:v>
                </c:pt>
                <c:pt idx="5179">
                  <c:v>0.520506125883764</c:v>
                </c:pt>
                <c:pt idx="5180">
                  <c:v>0.480478887654543</c:v>
                </c:pt>
                <c:pt idx="5181">
                  <c:v>0.512643465296518</c:v>
                </c:pt>
                <c:pt idx="5182">
                  <c:v>0.497450926251687</c:v>
                </c:pt>
                <c:pt idx="5183">
                  <c:v>0.505768706831086</c:v>
                </c:pt>
                <c:pt idx="5184">
                  <c:v>0.531421669304965</c:v>
                </c:pt>
                <c:pt idx="5185">
                  <c:v>0.519349514191444</c:v>
                </c:pt>
                <c:pt idx="5186">
                  <c:v>0.526501338771107</c:v>
                </c:pt>
                <c:pt idx="5187">
                  <c:v>0.556582538369641</c:v>
                </c:pt>
                <c:pt idx="5188">
                  <c:v>0.544280233696405</c:v>
                </c:pt>
                <c:pt idx="5189">
                  <c:v>0.510559066244494</c:v>
                </c:pt>
                <c:pt idx="5190">
                  <c:v>0.525397083036754</c:v>
                </c:pt>
                <c:pt idx="5191">
                  <c:v>0.481172153178581</c:v>
                </c:pt>
                <c:pt idx="5192">
                  <c:v>0.529333389056673</c:v>
                </c:pt>
                <c:pt idx="5193">
                  <c:v>0.520679430193471</c:v>
                </c:pt>
                <c:pt idx="5194">
                  <c:v>0.525785172662749</c:v>
                </c:pt>
                <c:pt idx="5195">
                  <c:v>0.495198587448098</c:v>
                </c:pt>
                <c:pt idx="5196">
                  <c:v>0.546160898032791</c:v>
                </c:pt>
                <c:pt idx="5197">
                  <c:v>0.5410718301012</c:v>
                </c:pt>
                <c:pt idx="5198">
                  <c:v>0.491155403065614</c:v>
                </c:pt>
                <c:pt idx="5199">
                  <c:v>0.52538737402966</c:v>
                </c:pt>
                <c:pt idx="5200">
                  <c:v>0.499526329826756</c:v>
                </c:pt>
                <c:pt idx="5201">
                  <c:v>0.476364288086402</c:v>
                </c:pt>
                <c:pt idx="5202">
                  <c:v>0.537914383557676</c:v>
                </c:pt>
                <c:pt idx="5203">
                  <c:v>0.477449989197176</c:v>
                </c:pt>
                <c:pt idx="5204">
                  <c:v>0.466200436984402</c:v>
                </c:pt>
                <c:pt idx="5205">
                  <c:v>0.58751168065633</c:v>
                </c:pt>
                <c:pt idx="5206">
                  <c:v>0.50400427943444</c:v>
                </c:pt>
                <c:pt idx="5207">
                  <c:v>0.538993829683026</c:v>
                </c:pt>
                <c:pt idx="5208">
                  <c:v>0.52857829081027</c:v>
                </c:pt>
                <c:pt idx="5209">
                  <c:v>0.485835307706474</c:v>
                </c:pt>
                <c:pt idx="5210">
                  <c:v>0.507334793792562</c:v>
                </c:pt>
                <c:pt idx="5211">
                  <c:v>0.571330603715445</c:v>
                </c:pt>
                <c:pt idx="5212">
                  <c:v>0.518491006181506</c:v>
                </c:pt>
                <c:pt idx="5213">
                  <c:v>0.515800627476354</c:v>
                </c:pt>
                <c:pt idx="5214">
                  <c:v>0.508618879840776</c:v>
                </c:pt>
                <c:pt idx="5215">
                  <c:v>0.518151532425945</c:v>
                </c:pt>
                <c:pt idx="5216">
                  <c:v>0.484208322030918</c:v>
                </c:pt>
                <c:pt idx="5217">
                  <c:v>0.531199581817876</c:v>
                </c:pt>
                <c:pt idx="5218">
                  <c:v>0.561833278495527</c:v>
                </c:pt>
                <c:pt idx="5219">
                  <c:v>0.499940779702733</c:v>
                </c:pt>
                <c:pt idx="5220">
                  <c:v>0.517209610477515</c:v>
                </c:pt>
                <c:pt idx="5221">
                  <c:v>0.567490637002705</c:v>
                </c:pt>
                <c:pt idx="5222">
                  <c:v>0.543258007017267</c:v>
                </c:pt>
                <c:pt idx="5223">
                  <c:v>0.541778764872242</c:v>
                </c:pt>
                <c:pt idx="5224">
                  <c:v>0.527902320348719</c:v>
                </c:pt>
                <c:pt idx="5225">
                  <c:v>0.527648582659394</c:v>
                </c:pt>
                <c:pt idx="5226">
                  <c:v>0.525558876169393</c:v>
                </c:pt>
                <c:pt idx="5227">
                  <c:v>0.50010557899799</c:v>
                </c:pt>
                <c:pt idx="5228">
                  <c:v>0.535878137502271</c:v>
                </c:pt>
                <c:pt idx="5229">
                  <c:v>0.515152683837759</c:v>
                </c:pt>
                <c:pt idx="5230">
                  <c:v>0.54149678283469</c:v>
                </c:pt>
                <c:pt idx="5231">
                  <c:v>0.485787624961448</c:v>
                </c:pt>
                <c:pt idx="5232">
                  <c:v>0.546747460580656</c:v>
                </c:pt>
                <c:pt idx="5233">
                  <c:v>0.529293281880456</c:v>
                </c:pt>
                <c:pt idx="5234">
                  <c:v>0.515610348987199</c:v>
                </c:pt>
                <c:pt idx="5235">
                  <c:v>0.470371586374727</c:v>
                </c:pt>
                <c:pt idx="5236">
                  <c:v>0.559376162525429</c:v>
                </c:pt>
                <c:pt idx="5237">
                  <c:v>0.456267009926455</c:v>
                </c:pt>
                <c:pt idx="5238">
                  <c:v>0.541686287257399</c:v>
                </c:pt>
                <c:pt idx="5239">
                  <c:v>0.545768048664574</c:v>
                </c:pt>
                <c:pt idx="5240">
                  <c:v>0.492802171919055</c:v>
                </c:pt>
                <c:pt idx="5241">
                  <c:v>0.492465813531866</c:v>
                </c:pt>
                <c:pt idx="5242">
                  <c:v>0.487428053871503</c:v>
                </c:pt>
                <c:pt idx="5243">
                  <c:v>0.540258436472731</c:v>
                </c:pt>
                <c:pt idx="5244">
                  <c:v>0.501981032046614</c:v>
                </c:pt>
                <c:pt idx="5245">
                  <c:v>0.585414624842393</c:v>
                </c:pt>
                <c:pt idx="5246">
                  <c:v>0.552104056978999</c:v>
                </c:pt>
                <c:pt idx="5247">
                  <c:v>0.49198348711152</c:v>
                </c:pt>
                <c:pt idx="5248">
                  <c:v>0.528207751553162</c:v>
                </c:pt>
                <c:pt idx="5249">
                  <c:v>0.527685922302567</c:v>
                </c:pt>
                <c:pt idx="5250">
                  <c:v>0.48634125828081</c:v>
                </c:pt>
                <c:pt idx="5251">
                  <c:v>0.560926760727767</c:v>
                </c:pt>
                <c:pt idx="5252">
                  <c:v>0.538155834133386</c:v>
                </c:pt>
                <c:pt idx="5253">
                  <c:v>0.502817238647685</c:v>
                </c:pt>
                <c:pt idx="5254">
                  <c:v>0.543432860740382</c:v>
                </c:pt>
                <c:pt idx="5255">
                  <c:v>0.5411413656035</c:v>
                </c:pt>
                <c:pt idx="5256">
                  <c:v>0.575476749933485</c:v>
                </c:pt>
                <c:pt idx="5257">
                  <c:v>0.500743054726762</c:v>
                </c:pt>
                <c:pt idx="5258">
                  <c:v>0.465966966147966</c:v>
                </c:pt>
                <c:pt idx="5259">
                  <c:v>0.502774827622449</c:v>
                </c:pt>
                <c:pt idx="5260">
                  <c:v>0.455056423247396</c:v>
                </c:pt>
                <c:pt idx="5261">
                  <c:v>0.552843205727763</c:v>
                </c:pt>
                <c:pt idx="5262">
                  <c:v>0.534829677072059</c:v>
                </c:pt>
                <c:pt idx="5263">
                  <c:v>0.548638025257616</c:v>
                </c:pt>
                <c:pt idx="5264">
                  <c:v>0.523855244250638</c:v>
                </c:pt>
                <c:pt idx="5265">
                  <c:v>0.557915664815839</c:v>
                </c:pt>
                <c:pt idx="5266">
                  <c:v>0.546788206604375</c:v>
                </c:pt>
                <c:pt idx="5267">
                  <c:v>0.523547941917954</c:v>
                </c:pt>
                <c:pt idx="5268">
                  <c:v>0.550777993623864</c:v>
                </c:pt>
                <c:pt idx="5269">
                  <c:v>0.501800621498595</c:v>
                </c:pt>
                <c:pt idx="5270">
                  <c:v>0.526408727593448</c:v>
                </c:pt>
                <c:pt idx="5271">
                  <c:v>0.535610352093295</c:v>
                </c:pt>
                <c:pt idx="5272">
                  <c:v>0.496749640390782</c:v>
                </c:pt>
                <c:pt idx="5273">
                  <c:v>0.533560314926164</c:v>
                </c:pt>
                <c:pt idx="5274">
                  <c:v>0.484026182529288</c:v>
                </c:pt>
                <c:pt idx="5275">
                  <c:v>0.527150185134057</c:v>
                </c:pt>
                <c:pt idx="5276">
                  <c:v>0.551877053171021</c:v>
                </c:pt>
                <c:pt idx="5277">
                  <c:v>0.502179208151873</c:v>
                </c:pt>
                <c:pt idx="5278">
                  <c:v>0.542251096378005</c:v>
                </c:pt>
                <c:pt idx="5279">
                  <c:v>0.496898010110173</c:v>
                </c:pt>
                <c:pt idx="5280">
                  <c:v>0.554849198379124</c:v>
                </c:pt>
                <c:pt idx="5281">
                  <c:v>0.544416801478572</c:v>
                </c:pt>
                <c:pt idx="5282">
                  <c:v>0.542051450437184</c:v>
                </c:pt>
                <c:pt idx="5283">
                  <c:v>0.570015726042073</c:v>
                </c:pt>
                <c:pt idx="5284">
                  <c:v>0.504814772863232</c:v>
                </c:pt>
                <c:pt idx="5285">
                  <c:v>0.572963833724874</c:v>
                </c:pt>
                <c:pt idx="5286">
                  <c:v>0.521560961863753</c:v>
                </c:pt>
                <c:pt idx="5287">
                  <c:v>0.503904719240795</c:v>
                </c:pt>
                <c:pt idx="5288">
                  <c:v>0.549174996294899</c:v>
                </c:pt>
                <c:pt idx="5289">
                  <c:v>0.495364746232011</c:v>
                </c:pt>
                <c:pt idx="5290">
                  <c:v>0.491020603617987</c:v>
                </c:pt>
                <c:pt idx="5291">
                  <c:v>0.51143373015919</c:v>
                </c:pt>
                <c:pt idx="5292">
                  <c:v>0.479096726146168</c:v>
                </c:pt>
                <c:pt idx="5293">
                  <c:v>0.517386840914509</c:v>
                </c:pt>
                <c:pt idx="5294">
                  <c:v>0.519680817188141</c:v>
                </c:pt>
                <c:pt idx="5295">
                  <c:v>0.524454536128109</c:v>
                </c:pt>
                <c:pt idx="5296">
                  <c:v>0.570111095060211</c:v>
                </c:pt>
                <c:pt idx="5297">
                  <c:v>0.518916558749693</c:v>
                </c:pt>
                <c:pt idx="5298">
                  <c:v>0.520913925427022</c:v>
                </c:pt>
                <c:pt idx="5299">
                  <c:v>0.609112222534391</c:v>
                </c:pt>
                <c:pt idx="5300">
                  <c:v>0.502320611435193</c:v>
                </c:pt>
                <c:pt idx="5301">
                  <c:v>0.507423633231798</c:v>
                </c:pt>
                <c:pt idx="5302">
                  <c:v>0.457815937119576</c:v>
                </c:pt>
                <c:pt idx="5303">
                  <c:v>0.507428203045096</c:v>
                </c:pt>
                <c:pt idx="5304">
                  <c:v>0.551746220206364</c:v>
                </c:pt>
                <c:pt idx="5305">
                  <c:v>0.557038425137041</c:v>
                </c:pt>
                <c:pt idx="5306">
                  <c:v>0.532667383057207</c:v>
                </c:pt>
                <c:pt idx="5307">
                  <c:v>0.52759400945051</c:v>
                </c:pt>
                <c:pt idx="5308">
                  <c:v>0.493204444322809</c:v>
                </c:pt>
                <c:pt idx="5309">
                  <c:v>0.492752531549987</c:v>
                </c:pt>
                <c:pt idx="5310">
                  <c:v>0.515933325132229</c:v>
                </c:pt>
                <c:pt idx="5311">
                  <c:v>0.532220645522241</c:v>
                </c:pt>
                <c:pt idx="5312">
                  <c:v>0.491137917188132</c:v>
                </c:pt>
                <c:pt idx="5313">
                  <c:v>0.518544344031341</c:v>
                </c:pt>
                <c:pt idx="5314">
                  <c:v>0.515944574248917</c:v>
                </c:pt>
                <c:pt idx="5315">
                  <c:v>0.544918627592777</c:v>
                </c:pt>
                <c:pt idx="5316">
                  <c:v>0.43599792602825</c:v>
                </c:pt>
                <c:pt idx="5317">
                  <c:v>0.557049766709675</c:v>
                </c:pt>
                <c:pt idx="5318">
                  <c:v>0.575316216220928</c:v>
                </c:pt>
                <c:pt idx="5319">
                  <c:v>0.487232009372978</c:v>
                </c:pt>
                <c:pt idx="5320">
                  <c:v>0.48330045440615</c:v>
                </c:pt>
                <c:pt idx="5321">
                  <c:v>0.527239281515311</c:v>
                </c:pt>
                <c:pt idx="5322">
                  <c:v>0.488767431143174</c:v>
                </c:pt>
                <c:pt idx="5323">
                  <c:v>0.499813793196013</c:v>
                </c:pt>
                <c:pt idx="5324">
                  <c:v>0.556813353328808</c:v>
                </c:pt>
                <c:pt idx="5325">
                  <c:v>0.530127220238294</c:v>
                </c:pt>
                <c:pt idx="5326">
                  <c:v>0.551935440022252</c:v>
                </c:pt>
                <c:pt idx="5327">
                  <c:v>0.521979026063513</c:v>
                </c:pt>
                <c:pt idx="5328">
                  <c:v>0.497375027952158</c:v>
                </c:pt>
                <c:pt idx="5329">
                  <c:v>0.513283609885918</c:v>
                </c:pt>
                <c:pt idx="5330">
                  <c:v>0.56353059559534</c:v>
                </c:pt>
                <c:pt idx="5331">
                  <c:v>0.50677783115002</c:v>
                </c:pt>
                <c:pt idx="5332">
                  <c:v>0.488819595707421</c:v>
                </c:pt>
                <c:pt idx="5333">
                  <c:v>0.573971478519593</c:v>
                </c:pt>
                <c:pt idx="5334">
                  <c:v>0.519238600083118</c:v>
                </c:pt>
                <c:pt idx="5335">
                  <c:v>0.523706991103536</c:v>
                </c:pt>
                <c:pt idx="5336">
                  <c:v>0.499925059009686</c:v>
                </c:pt>
                <c:pt idx="5337">
                  <c:v>0.547329134373301</c:v>
                </c:pt>
                <c:pt idx="5338">
                  <c:v>0.465710367298225</c:v>
                </c:pt>
                <c:pt idx="5339">
                  <c:v>0.514784310245416</c:v>
                </c:pt>
                <c:pt idx="5340">
                  <c:v>0.529864758696381</c:v>
                </c:pt>
                <c:pt idx="5341">
                  <c:v>0.480326910900562</c:v>
                </c:pt>
                <c:pt idx="5342">
                  <c:v>0.497545511328414</c:v>
                </c:pt>
                <c:pt idx="5343">
                  <c:v>0.455881506297021</c:v>
                </c:pt>
                <c:pt idx="5344">
                  <c:v>0.528821373380511</c:v>
                </c:pt>
                <c:pt idx="5345">
                  <c:v>0.492170427901878</c:v>
                </c:pt>
                <c:pt idx="5346">
                  <c:v>0.568384512885661</c:v>
                </c:pt>
                <c:pt idx="5347">
                  <c:v>0.466139393849928</c:v>
                </c:pt>
                <c:pt idx="5348">
                  <c:v>0.475418780709172</c:v>
                </c:pt>
                <c:pt idx="5349">
                  <c:v>0.529487212202575</c:v>
                </c:pt>
                <c:pt idx="5350">
                  <c:v>0.497785116154696</c:v>
                </c:pt>
                <c:pt idx="5351">
                  <c:v>0.465372429378423</c:v>
                </c:pt>
                <c:pt idx="5352">
                  <c:v>0.531105969298587</c:v>
                </c:pt>
                <c:pt idx="5353">
                  <c:v>0.489951563931789</c:v>
                </c:pt>
                <c:pt idx="5354">
                  <c:v>0.499859857506699</c:v>
                </c:pt>
                <c:pt idx="5355">
                  <c:v>0.470455696993719</c:v>
                </c:pt>
                <c:pt idx="5356">
                  <c:v>0.481087332980499</c:v>
                </c:pt>
                <c:pt idx="5357">
                  <c:v>0.549027562745079</c:v>
                </c:pt>
                <c:pt idx="5358">
                  <c:v>0.470735515043194</c:v>
                </c:pt>
                <c:pt idx="5359">
                  <c:v>0.529793486523901</c:v>
                </c:pt>
                <c:pt idx="5360">
                  <c:v>0.535838028046605</c:v>
                </c:pt>
                <c:pt idx="5361">
                  <c:v>0.52889578859904</c:v>
                </c:pt>
                <c:pt idx="5362">
                  <c:v>0.520621334273337</c:v>
                </c:pt>
                <c:pt idx="5363">
                  <c:v>0.500890844581696</c:v>
                </c:pt>
                <c:pt idx="5364">
                  <c:v>0.490931250787221</c:v>
                </c:pt>
                <c:pt idx="5365">
                  <c:v>0.522251332005674</c:v>
                </c:pt>
                <c:pt idx="5366">
                  <c:v>0.45382689035333</c:v>
                </c:pt>
                <c:pt idx="5367">
                  <c:v>0.492407947319148</c:v>
                </c:pt>
                <c:pt idx="5368">
                  <c:v>0.515626361591813</c:v>
                </c:pt>
                <c:pt idx="5369">
                  <c:v>0.495856203582522</c:v>
                </c:pt>
                <c:pt idx="5370">
                  <c:v>0.469245489398582</c:v>
                </c:pt>
                <c:pt idx="5371">
                  <c:v>0.542559459100187</c:v>
                </c:pt>
                <c:pt idx="5372">
                  <c:v>0.491673368969389</c:v>
                </c:pt>
                <c:pt idx="5373">
                  <c:v>0.51609403907896</c:v>
                </c:pt>
                <c:pt idx="5374">
                  <c:v>0.545738914963658</c:v>
                </c:pt>
                <c:pt idx="5375">
                  <c:v>0.479193449039677</c:v>
                </c:pt>
                <c:pt idx="5376">
                  <c:v>0.517762704126418</c:v>
                </c:pt>
                <c:pt idx="5377">
                  <c:v>0.553942474734426</c:v>
                </c:pt>
                <c:pt idx="5378">
                  <c:v>0.540057102258535</c:v>
                </c:pt>
                <c:pt idx="5379">
                  <c:v>0.560554097086874</c:v>
                </c:pt>
                <c:pt idx="5380">
                  <c:v>0.519515180717828</c:v>
                </c:pt>
                <c:pt idx="5381">
                  <c:v>0.497916116840205</c:v>
                </c:pt>
                <c:pt idx="5382">
                  <c:v>0.548901041200999</c:v>
                </c:pt>
                <c:pt idx="5383">
                  <c:v>0.490460497868559</c:v>
                </c:pt>
                <c:pt idx="5384">
                  <c:v>0.544128931595389</c:v>
                </c:pt>
                <c:pt idx="5385">
                  <c:v>0.496470782913731</c:v>
                </c:pt>
                <c:pt idx="5386">
                  <c:v>0.536972212222797</c:v>
                </c:pt>
                <c:pt idx="5387">
                  <c:v>0.510629793394073</c:v>
                </c:pt>
                <c:pt idx="5388">
                  <c:v>0.555251735662178</c:v>
                </c:pt>
                <c:pt idx="5389">
                  <c:v>0.534708689679232</c:v>
                </c:pt>
                <c:pt idx="5390">
                  <c:v>0.567469163090235</c:v>
                </c:pt>
                <c:pt idx="5391">
                  <c:v>0.550715122257462</c:v>
                </c:pt>
                <c:pt idx="5392">
                  <c:v>0.523673614450391</c:v>
                </c:pt>
                <c:pt idx="5393">
                  <c:v>0.509464693068364</c:v>
                </c:pt>
                <c:pt idx="5394">
                  <c:v>0.520124595595302</c:v>
                </c:pt>
                <c:pt idx="5395">
                  <c:v>0.508306037661885</c:v>
                </c:pt>
                <c:pt idx="5396">
                  <c:v>0.580447852433818</c:v>
                </c:pt>
                <c:pt idx="5397">
                  <c:v>0.45540762118499</c:v>
                </c:pt>
                <c:pt idx="5398">
                  <c:v>0.561263741161821</c:v>
                </c:pt>
                <c:pt idx="5399">
                  <c:v>0.486270849231119</c:v>
                </c:pt>
                <c:pt idx="5400">
                  <c:v>0.514238674144834</c:v>
                </c:pt>
                <c:pt idx="5401">
                  <c:v>0.494651029909676</c:v>
                </c:pt>
                <c:pt idx="5402">
                  <c:v>0.510415372100044</c:v>
                </c:pt>
                <c:pt idx="5403">
                  <c:v>0.530269952191508</c:v>
                </c:pt>
                <c:pt idx="5404">
                  <c:v>0.484873202132688</c:v>
                </c:pt>
                <c:pt idx="5405">
                  <c:v>0.533906017747013</c:v>
                </c:pt>
                <c:pt idx="5406">
                  <c:v>0.544567816665771</c:v>
                </c:pt>
                <c:pt idx="5407">
                  <c:v>0.533069230973587</c:v>
                </c:pt>
                <c:pt idx="5408">
                  <c:v>0.533512838104834</c:v>
                </c:pt>
                <c:pt idx="5409">
                  <c:v>0.457797198352352</c:v>
                </c:pt>
                <c:pt idx="5410">
                  <c:v>0.488228912914408</c:v>
                </c:pt>
                <c:pt idx="5411">
                  <c:v>0.516440867841746</c:v>
                </c:pt>
                <c:pt idx="5412">
                  <c:v>0.531067439702359</c:v>
                </c:pt>
                <c:pt idx="5413">
                  <c:v>0.491213426524949</c:v>
                </c:pt>
                <c:pt idx="5414">
                  <c:v>0.568408723015728</c:v>
                </c:pt>
                <c:pt idx="5415">
                  <c:v>0.503250026471288</c:v>
                </c:pt>
                <c:pt idx="5416">
                  <c:v>0.497799104587277</c:v>
                </c:pt>
                <c:pt idx="5417">
                  <c:v>0.501550772873912</c:v>
                </c:pt>
                <c:pt idx="5418">
                  <c:v>0.507051241492235</c:v>
                </c:pt>
                <c:pt idx="5419">
                  <c:v>0.502424077995309</c:v>
                </c:pt>
                <c:pt idx="5420">
                  <c:v>0.519349533330614</c:v>
                </c:pt>
                <c:pt idx="5421">
                  <c:v>0.546298937570836</c:v>
                </c:pt>
                <c:pt idx="5422">
                  <c:v>0.516895292814894</c:v>
                </c:pt>
                <c:pt idx="5423">
                  <c:v>0.465256936093466</c:v>
                </c:pt>
                <c:pt idx="5424">
                  <c:v>0.591844485864803</c:v>
                </c:pt>
                <c:pt idx="5425">
                  <c:v>0.538675110662193</c:v>
                </c:pt>
                <c:pt idx="5426">
                  <c:v>0.543996699606261</c:v>
                </c:pt>
                <c:pt idx="5427">
                  <c:v>0.49257414278271</c:v>
                </c:pt>
                <c:pt idx="5428">
                  <c:v>0.494642778207145</c:v>
                </c:pt>
                <c:pt idx="5429">
                  <c:v>0.542922315535354</c:v>
                </c:pt>
                <c:pt idx="5430">
                  <c:v>0.473550316212463</c:v>
                </c:pt>
                <c:pt idx="5431">
                  <c:v>0.555768697846225</c:v>
                </c:pt>
                <c:pt idx="5432">
                  <c:v>0.579067546889967</c:v>
                </c:pt>
                <c:pt idx="5433">
                  <c:v>0.513162065516027</c:v>
                </c:pt>
                <c:pt idx="5434">
                  <c:v>0.456757847262857</c:v>
                </c:pt>
                <c:pt idx="5435">
                  <c:v>0.524625605957251</c:v>
                </c:pt>
                <c:pt idx="5436">
                  <c:v>0.511999558934195</c:v>
                </c:pt>
                <c:pt idx="5437">
                  <c:v>0.543197906543545</c:v>
                </c:pt>
                <c:pt idx="5438">
                  <c:v>0.477035873575438</c:v>
                </c:pt>
                <c:pt idx="5439">
                  <c:v>0.513163572718097</c:v>
                </c:pt>
                <c:pt idx="5440">
                  <c:v>0.557431494055188</c:v>
                </c:pt>
                <c:pt idx="5441">
                  <c:v>0.565752517109821</c:v>
                </c:pt>
                <c:pt idx="5442">
                  <c:v>0.474275592444767</c:v>
                </c:pt>
                <c:pt idx="5443">
                  <c:v>0.573308868745014</c:v>
                </c:pt>
                <c:pt idx="5444">
                  <c:v>0.513092740054026</c:v>
                </c:pt>
                <c:pt idx="5445">
                  <c:v>0.497235485537581</c:v>
                </c:pt>
                <c:pt idx="5446">
                  <c:v>0.517706110163279</c:v>
                </c:pt>
                <c:pt idx="5447">
                  <c:v>0.537907767167009</c:v>
                </c:pt>
                <c:pt idx="5448">
                  <c:v>0.524504051198354</c:v>
                </c:pt>
                <c:pt idx="5449">
                  <c:v>0.516058312396142</c:v>
                </c:pt>
                <c:pt idx="5450">
                  <c:v>0.473074385897943</c:v>
                </c:pt>
                <c:pt idx="5451">
                  <c:v>0.539638985259782</c:v>
                </c:pt>
                <c:pt idx="5452">
                  <c:v>0.575676145435041</c:v>
                </c:pt>
                <c:pt idx="5453">
                  <c:v>0.55557981628675</c:v>
                </c:pt>
                <c:pt idx="5454">
                  <c:v>0.537508331657836</c:v>
                </c:pt>
                <c:pt idx="5455">
                  <c:v>0.541436576954457</c:v>
                </c:pt>
                <c:pt idx="5456">
                  <c:v>0.50528136306496</c:v>
                </c:pt>
                <c:pt idx="5457">
                  <c:v>0.50433124565634</c:v>
                </c:pt>
                <c:pt idx="5458">
                  <c:v>0.518270932740541</c:v>
                </c:pt>
                <c:pt idx="5459">
                  <c:v>0.453260905303069</c:v>
                </c:pt>
                <c:pt idx="5460">
                  <c:v>0.517856511494114</c:v>
                </c:pt>
                <c:pt idx="5461">
                  <c:v>0.519188106523794</c:v>
                </c:pt>
                <c:pt idx="5462">
                  <c:v>0.517658871381615</c:v>
                </c:pt>
                <c:pt idx="5463">
                  <c:v>0.509651342866716</c:v>
                </c:pt>
                <c:pt idx="5464">
                  <c:v>0.519575185403005</c:v>
                </c:pt>
                <c:pt idx="5465">
                  <c:v>0.494311407310327</c:v>
                </c:pt>
                <c:pt idx="5466">
                  <c:v>0.469333807050345</c:v>
                </c:pt>
                <c:pt idx="5467">
                  <c:v>0.517461987286637</c:v>
                </c:pt>
                <c:pt idx="5468">
                  <c:v>0.490973203010985</c:v>
                </c:pt>
                <c:pt idx="5469">
                  <c:v>0.511539886681548</c:v>
                </c:pt>
                <c:pt idx="5470">
                  <c:v>0.553119432148393</c:v>
                </c:pt>
                <c:pt idx="5471">
                  <c:v>0.518294206828646</c:v>
                </c:pt>
                <c:pt idx="5472">
                  <c:v>0.489049945782886</c:v>
                </c:pt>
                <c:pt idx="5473">
                  <c:v>0.58401609867599</c:v>
                </c:pt>
                <c:pt idx="5474">
                  <c:v>0.532446999449472</c:v>
                </c:pt>
                <c:pt idx="5475">
                  <c:v>0.541733976527504</c:v>
                </c:pt>
                <c:pt idx="5476">
                  <c:v>0.487199267496263</c:v>
                </c:pt>
                <c:pt idx="5477">
                  <c:v>0.474498982280755</c:v>
                </c:pt>
                <c:pt idx="5478">
                  <c:v>0.467885578125558</c:v>
                </c:pt>
                <c:pt idx="5479">
                  <c:v>0.528942818086689</c:v>
                </c:pt>
                <c:pt idx="5480">
                  <c:v>0.475684856857097</c:v>
                </c:pt>
                <c:pt idx="5481">
                  <c:v>0.537464258570037</c:v>
                </c:pt>
                <c:pt idx="5482">
                  <c:v>0.55384908077936</c:v>
                </c:pt>
                <c:pt idx="5483">
                  <c:v>0.538535550026385</c:v>
                </c:pt>
                <c:pt idx="5484">
                  <c:v>0.503391960189969</c:v>
                </c:pt>
                <c:pt idx="5485">
                  <c:v>0.504262846061228</c:v>
                </c:pt>
                <c:pt idx="5486">
                  <c:v>0.556218561680447</c:v>
                </c:pt>
                <c:pt idx="5487">
                  <c:v>0.469959588775758</c:v>
                </c:pt>
                <c:pt idx="5488">
                  <c:v>0.536517073272165</c:v>
                </c:pt>
                <c:pt idx="5489">
                  <c:v>0.515016615686203</c:v>
                </c:pt>
                <c:pt idx="5490">
                  <c:v>0.501537002545211</c:v>
                </c:pt>
                <c:pt idx="5491">
                  <c:v>0.509489782691198</c:v>
                </c:pt>
                <c:pt idx="5492">
                  <c:v>0.514156877490902</c:v>
                </c:pt>
                <c:pt idx="5493">
                  <c:v>0.492778807042325</c:v>
                </c:pt>
                <c:pt idx="5494">
                  <c:v>0.501859641220983</c:v>
                </c:pt>
                <c:pt idx="5495">
                  <c:v>0.501682054253669</c:v>
                </c:pt>
                <c:pt idx="5496">
                  <c:v>0.530001239799789</c:v>
                </c:pt>
                <c:pt idx="5497">
                  <c:v>0.493000805399722</c:v>
                </c:pt>
                <c:pt idx="5498">
                  <c:v>0.489107133546854</c:v>
                </c:pt>
                <c:pt idx="5499">
                  <c:v>0.577083247767843</c:v>
                </c:pt>
                <c:pt idx="5500">
                  <c:v>0.503566981496079</c:v>
                </c:pt>
                <c:pt idx="5501">
                  <c:v>0.561267566874597</c:v>
                </c:pt>
                <c:pt idx="5502">
                  <c:v>0.547687465913137</c:v>
                </c:pt>
                <c:pt idx="5503">
                  <c:v>0.513574670537882</c:v>
                </c:pt>
                <c:pt idx="5504">
                  <c:v>0.525999339733186</c:v>
                </c:pt>
                <c:pt idx="5505">
                  <c:v>0.49684142991374</c:v>
                </c:pt>
                <c:pt idx="5506">
                  <c:v>0.508618698018237</c:v>
                </c:pt>
                <c:pt idx="5507">
                  <c:v>0.553247810745314</c:v>
                </c:pt>
                <c:pt idx="5508">
                  <c:v>0.551854636658453</c:v>
                </c:pt>
                <c:pt idx="5509">
                  <c:v>0.505566860352118</c:v>
                </c:pt>
                <c:pt idx="5510">
                  <c:v>0.437174103082826</c:v>
                </c:pt>
                <c:pt idx="5511">
                  <c:v>0.486353522322903</c:v>
                </c:pt>
                <c:pt idx="5512">
                  <c:v>0.47206227075785</c:v>
                </c:pt>
                <c:pt idx="5513">
                  <c:v>0.536433636841421</c:v>
                </c:pt>
                <c:pt idx="5514">
                  <c:v>0.458247378160462</c:v>
                </c:pt>
                <c:pt idx="5515">
                  <c:v>0.49193892039874</c:v>
                </c:pt>
                <c:pt idx="5516">
                  <c:v>0.483676614689748</c:v>
                </c:pt>
                <c:pt idx="5517">
                  <c:v>0.487024137156824</c:v>
                </c:pt>
                <c:pt idx="5518">
                  <c:v>0.502582698715526</c:v>
                </c:pt>
                <c:pt idx="5519">
                  <c:v>0.493125548764952</c:v>
                </c:pt>
                <c:pt idx="5520">
                  <c:v>0.55332895073025</c:v>
                </c:pt>
                <c:pt idx="5521">
                  <c:v>0.548000538172012</c:v>
                </c:pt>
                <c:pt idx="5522">
                  <c:v>0.53564355418116</c:v>
                </c:pt>
                <c:pt idx="5523">
                  <c:v>0.511712901641241</c:v>
                </c:pt>
                <c:pt idx="5524">
                  <c:v>0.516872107390382</c:v>
                </c:pt>
                <c:pt idx="5525">
                  <c:v>0.459840560443061</c:v>
                </c:pt>
                <c:pt idx="5526">
                  <c:v>0.512530681765885</c:v>
                </c:pt>
                <c:pt idx="5527">
                  <c:v>0.549652406321203</c:v>
                </c:pt>
                <c:pt idx="5528">
                  <c:v>0.569341428715684</c:v>
                </c:pt>
                <c:pt idx="5529">
                  <c:v>0.427505297661614</c:v>
                </c:pt>
                <c:pt idx="5530">
                  <c:v>0.477027937632067</c:v>
                </c:pt>
                <c:pt idx="5531">
                  <c:v>0.495467980044123</c:v>
                </c:pt>
                <c:pt idx="5532">
                  <c:v>0.526993274445114</c:v>
                </c:pt>
                <c:pt idx="5533">
                  <c:v>0.549566449483409</c:v>
                </c:pt>
                <c:pt idx="5534">
                  <c:v>0.526080053901606</c:v>
                </c:pt>
                <c:pt idx="5535">
                  <c:v>0.529246052139214</c:v>
                </c:pt>
                <c:pt idx="5536">
                  <c:v>0.580361513289321</c:v>
                </c:pt>
                <c:pt idx="5537">
                  <c:v>0.506374388973526</c:v>
                </c:pt>
                <c:pt idx="5538">
                  <c:v>0.508056668277144</c:v>
                </c:pt>
                <c:pt idx="5539">
                  <c:v>0.516193296648298</c:v>
                </c:pt>
                <c:pt idx="5540">
                  <c:v>0.482662673521986</c:v>
                </c:pt>
                <c:pt idx="5541">
                  <c:v>0.492298371138284</c:v>
                </c:pt>
                <c:pt idx="5542">
                  <c:v>0.522420963123015</c:v>
                </c:pt>
                <c:pt idx="5543">
                  <c:v>0.552228776784122</c:v>
                </c:pt>
                <c:pt idx="5544">
                  <c:v>0.518281399062914</c:v>
                </c:pt>
                <c:pt idx="5545">
                  <c:v>0.492304396997502</c:v>
                </c:pt>
                <c:pt idx="5546">
                  <c:v>0.498266405336815</c:v>
                </c:pt>
                <c:pt idx="5547">
                  <c:v>0.498292413402573</c:v>
                </c:pt>
                <c:pt idx="5548">
                  <c:v>0.547973676103257</c:v>
                </c:pt>
                <c:pt idx="5549">
                  <c:v>0.514492978310475</c:v>
                </c:pt>
                <c:pt idx="5550">
                  <c:v>0.521642826300423</c:v>
                </c:pt>
                <c:pt idx="5551">
                  <c:v>0.547964448206228</c:v>
                </c:pt>
                <c:pt idx="5552">
                  <c:v>0.475316859949987</c:v>
                </c:pt>
                <c:pt idx="5553">
                  <c:v>0.53968912978711</c:v>
                </c:pt>
                <c:pt idx="5554">
                  <c:v>0.562623636342572</c:v>
                </c:pt>
                <c:pt idx="5555">
                  <c:v>0.498837252906248</c:v>
                </c:pt>
                <c:pt idx="5556">
                  <c:v>0.558262756349491</c:v>
                </c:pt>
                <c:pt idx="5557">
                  <c:v>0.504438590518823</c:v>
                </c:pt>
                <c:pt idx="5558">
                  <c:v>0.536953611958003</c:v>
                </c:pt>
                <c:pt idx="5559">
                  <c:v>0.531369693850572</c:v>
                </c:pt>
                <c:pt idx="5560">
                  <c:v>0.504980979992086</c:v>
                </c:pt>
                <c:pt idx="5561">
                  <c:v>0.475336737424517</c:v>
                </c:pt>
                <c:pt idx="5562">
                  <c:v>0.539441174363657</c:v>
                </c:pt>
                <c:pt idx="5563">
                  <c:v>0.507292705754757</c:v>
                </c:pt>
                <c:pt idx="5564">
                  <c:v>0.555596219738364</c:v>
                </c:pt>
                <c:pt idx="5565">
                  <c:v>0.422971475781477</c:v>
                </c:pt>
                <c:pt idx="5566">
                  <c:v>0.491177315921029</c:v>
                </c:pt>
                <c:pt idx="5567">
                  <c:v>0.479904107396431</c:v>
                </c:pt>
                <c:pt idx="5568">
                  <c:v>0.537629599027381</c:v>
                </c:pt>
                <c:pt idx="5569">
                  <c:v>0.537271681521222</c:v>
                </c:pt>
                <c:pt idx="5570">
                  <c:v>0.502559701505288</c:v>
                </c:pt>
                <c:pt idx="5571">
                  <c:v>0.45258553992926</c:v>
                </c:pt>
                <c:pt idx="5572">
                  <c:v>0.558055491325151</c:v>
                </c:pt>
                <c:pt idx="5573">
                  <c:v>0.504529174617385</c:v>
                </c:pt>
                <c:pt idx="5574">
                  <c:v>0.538849742853079</c:v>
                </c:pt>
                <c:pt idx="5575">
                  <c:v>0.578170535963213</c:v>
                </c:pt>
                <c:pt idx="5576">
                  <c:v>0.535304229640145</c:v>
                </c:pt>
                <c:pt idx="5577">
                  <c:v>0.498974452263229</c:v>
                </c:pt>
                <c:pt idx="5578">
                  <c:v>0.558017259846361</c:v>
                </c:pt>
                <c:pt idx="5579">
                  <c:v>0.493601280003644</c:v>
                </c:pt>
                <c:pt idx="5580">
                  <c:v>0.498490520183617</c:v>
                </c:pt>
                <c:pt idx="5581">
                  <c:v>0.486840929503643</c:v>
                </c:pt>
                <c:pt idx="5582">
                  <c:v>0.522312572975424</c:v>
                </c:pt>
                <c:pt idx="5583">
                  <c:v>0.540674967484361</c:v>
                </c:pt>
                <c:pt idx="5584">
                  <c:v>0.518365074666871</c:v>
                </c:pt>
                <c:pt idx="5585">
                  <c:v>0.518021876587769</c:v>
                </c:pt>
                <c:pt idx="5586">
                  <c:v>0.547146758580663</c:v>
                </c:pt>
                <c:pt idx="5587">
                  <c:v>0.525717619771941</c:v>
                </c:pt>
                <c:pt idx="5588">
                  <c:v>0.513344694747219</c:v>
                </c:pt>
                <c:pt idx="5589">
                  <c:v>0.546910215058803</c:v>
                </c:pt>
                <c:pt idx="5590">
                  <c:v>0.492205095057932</c:v>
                </c:pt>
                <c:pt idx="5591">
                  <c:v>0.482084135864976</c:v>
                </c:pt>
                <c:pt idx="5592">
                  <c:v>0.507494051816903</c:v>
                </c:pt>
                <c:pt idx="5593">
                  <c:v>0.500051188666496</c:v>
                </c:pt>
                <c:pt idx="5594">
                  <c:v>0.476040267370598</c:v>
                </c:pt>
                <c:pt idx="5595">
                  <c:v>0.484374623517395</c:v>
                </c:pt>
                <c:pt idx="5596">
                  <c:v>0.480922489522114</c:v>
                </c:pt>
                <c:pt idx="5597">
                  <c:v>0.485004836310161</c:v>
                </c:pt>
                <c:pt idx="5598">
                  <c:v>0.565248365596239</c:v>
                </c:pt>
                <c:pt idx="5599">
                  <c:v>0.534590069848318</c:v>
                </c:pt>
                <c:pt idx="5600">
                  <c:v>0.500306386497912</c:v>
                </c:pt>
                <c:pt idx="5601">
                  <c:v>0.526919483186138</c:v>
                </c:pt>
                <c:pt idx="5602">
                  <c:v>0.50268039797183</c:v>
                </c:pt>
                <c:pt idx="5603">
                  <c:v>0.510953110559767</c:v>
                </c:pt>
                <c:pt idx="5604">
                  <c:v>0.516361121601985</c:v>
                </c:pt>
                <c:pt idx="5605">
                  <c:v>0.467341202121201</c:v>
                </c:pt>
                <c:pt idx="5606">
                  <c:v>0.501449432507925</c:v>
                </c:pt>
                <c:pt idx="5607">
                  <c:v>0.522681563625802</c:v>
                </c:pt>
                <c:pt idx="5608">
                  <c:v>0.496684957917429</c:v>
                </c:pt>
                <c:pt idx="5609">
                  <c:v>0.480466613963209</c:v>
                </c:pt>
                <c:pt idx="5610">
                  <c:v>0.49645546052577</c:v>
                </c:pt>
                <c:pt idx="5611">
                  <c:v>0.543692137680755</c:v>
                </c:pt>
                <c:pt idx="5612">
                  <c:v>0.533612633627837</c:v>
                </c:pt>
                <c:pt idx="5613">
                  <c:v>0.493174712687323</c:v>
                </c:pt>
                <c:pt idx="5614">
                  <c:v>0.535776170847055</c:v>
                </c:pt>
                <c:pt idx="5615">
                  <c:v>0.524528332693076</c:v>
                </c:pt>
                <c:pt idx="5616">
                  <c:v>0.510530907843374</c:v>
                </c:pt>
                <c:pt idx="5617">
                  <c:v>0.452854607354511</c:v>
                </c:pt>
                <c:pt idx="5618">
                  <c:v>0.471263120616984</c:v>
                </c:pt>
                <c:pt idx="5619">
                  <c:v>0.486483187054095</c:v>
                </c:pt>
                <c:pt idx="5620">
                  <c:v>0.469512975513258</c:v>
                </c:pt>
                <c:pt idx="5621">
                  <c:v>0.564731996051563</c:v>
                </c:pt>
                <c:pt idx="5622">
                  <c:v>0.539527139445048</c:v>
                </c:pt>
                <c:pt idx="5623">
                  <c:v>0.595414593410261</c:v>
                </c:pt>
                <c:pt idx="5624">
                  <c:v>0.512956511552331</c:v>
                </c:pt>
                <c:pt idx="5625">
                  <c:v>0.527577003191341</c:v>
                </c:pt>
                <c:pt idx="5626">
                  <c:v>0.515980495011974</c:v>
                </c:pt>
                <c:pt idx="5627">
                  <c:v>0.498399385927363</c:v>
                </c:pt>
                <c:pt idx="5628">
                  <c:v>0.526273271839564</c:v>
                </c:pt>
                <c:pt idx="5629">
                  <c:v>0.529774900010309</c:v>
                </c:pt>
                <c:pt idx="5630">
                  <c:v>0.532714601849982</c:v>
                </c:pt>
                <c:pt idx="5631">
                  <c:v>0.491119329451773</c:v>
                </c:pt>
                <c:pt idx="5632">
                  <c:v>0.510033824300692</c:v>
                </c:pt>
                <c:pt idx="5633">
                  <c:v>0.522514131072823</c:v>
                </c:pt>
                <c:pt idx="5634">
                  <c:v>0.557106094065642</c:v>
                </c:pt>
                <c:pt idx="5635">
                  <c:v>0.548562159362013</c:v>
                </c:pt>
                <c:pt idx="5636">
                  <c:v>0.494057934440654</c:v>
                </c:pt>
                <c:pt idx="5637">
                  <c:v>0.533297461821446</c:v>
                </c:pt>
                <c:pt idx="5638">
                  <c:v>0.545483141672611</c:v>
                </c:pt>
                <c:pt idx="5639">
                  <c:v>0.512879978551875</c:v>
                </c:pt>
                <c:pt idx="5640">
                  <c:v>0.504403333364124</c:v>
                </c:pt>
                <c:pt idx="5641">
                  <c:v>0.494422939863217</c:v>
                </c:pt>
                <c:pt idx="5642">
                  <c:v>0.559686287254569</c:v>
                </c:pt>
                <c:pt idx="5643">
                  <c:v>0.508600287875763</c:v>
                </c:pt>
                <c:pt idx="5644">
                  <c:v>0.481149513946129</c:v>
                </c:pt>
                <c:pt idx="5645">
                  <c:v>0.536002860866659</c:v>
                </c:pt>
                <c:pt idx="5646">
                  <c:v>0.491404000003373</c:v>
                </c:pt>
                <c:pt idx="5647">
                  <c:v>0.501309127360668</c:v>
                </c:pt>
                <c:pt idx="5648">
                  <c:v>0.517628467920811</c:v>
                </c:pt>
                <c:pt idx="5649">
                  <c:v>0.490625188931759</c:v>
                </c:pt>
                <c:pt idx="5650">
                  <c:v>0.510381123240024</c:v>
                </c:pt>
                <c:pt idx="5651">
                  <c:v>0.478879443018704</c:v>
                </c:pt>
                <c:pt idx="5652">
                  <c:v>0.516013611606212</c:v>
                </c:pt>
                <c:pt idx="5653">
                  <c:v>0.449020925137008</c:v>
                </c:pt>
                <c:pt idx="5654">
                  <c:v>0.487139024764368</c:v>
                </c:pt>
                <c:pt idx="5655">
                  <c:v>0.564943089650433</c:v>
                </c:pt>
                <c:pt idx="5656">
                  <c:v>0.582260737869315</c:v>
                </c:pt>
                <c:pt idx="5657">
                  <c:v>0.506969902113169</c:v>
                </c:pt>
                <c:pt idx="5658">
                  <c:v>0.462759598654138</c:v>
                </c:pt>
                <c:pt idx="5659">
                  <c:v>0.50772197127421</c:v>
                </c:pt>
                <c:pt idx="5660">
                  <c:v>0.508439965722051</c:v>
                </c:pt>
                <c:pt idx="5661">
                  <c:v>0.502798988190855</c:v>
                </c:pt>
                <c:pt idx="5662">
                  <c:v>0.523470068877056</c:v>
                </c:pt>
                <c:pt idx="5663">
                  <c:v>0.486316841908054</c:v>
                </c:pt>
                <c:pt idx="5664">
                  <c:v>0.534124080128079</c:v>
                </c:pt>
                <c:pt idx="5665">
                  <c:v>0.581787989133567</c:v>
                </c:pt>
                <c:pt idx="5666">
                  <c:v>0.485388849545625</c:v>
                </c:pt>
                <c:pt idx="5667">
                  <c:v>0.469561848716933</c:v>
                </c:pt>
                <c:pt idx="5668">
                  <c:v>0.542820315441656</c:v>
                </c:pt>
                <c:pt idx="5669">
                  <c:v>0.483949936914113</c:v>
                </c:pt>
                <c:pt idx="5670">
                  <c:v>0.472801661852735</c:v>
                </c:pt>
                <c:pt idx="5671">
                  <c:v>0.525788306939438</c:v>
                </c:pt>
                <c:pt idx="5672">
                  <c:v>0.501287275197645</c:v>
                </c:pt>
                <c:pt idx="5673">
                  <c:v>0.569740962543367</c:v>
                </c:pt>
                <c:pt idx="5674">
                  <c:v>0.537347406280334</c:v>
                </c:pt>
                <c:pt idx="5675">
                  <c:v>0.504687258740244</c:v>
                </c:pt>
                <c:pt idx="5676">
                  <c:v>0.467540748644488</c:v>
                </c:pt>
                <c:pt idx="5677">
                  <c:v>0.50679370283084</c:v>
                </c:pt>
                <c:pt idx="5678">
                  <c:v>0.451478792779198</c:v>
                </c:pt>
                <c:pt idx="5679">
                  <c:v>0.47375400529717</c:v>
                </c:pt>
                <c:pt idx="5680">
                  <c:v>0.543553092361602</c:v>
                </c:pt>
                <c:pt idx="5681">
                  <c:v>0.497718402848635</c:v>
                </c:pt>
                <c:pt idx="5682">
                  <c:v>0.531519817491535</c:v>
                </c:pt>
                <c:pt idx="5683">
                  <c:v>0.565047493421216</c:v>
                </c:pt>
                <c:pt idx="5684">
                  <c:v>0.511261848254529</c:v>
                </c:pt>
                <c:pt idx="5685">
                  <c:v>0.532243773304233</c:v>
                </c:pt>
                <c:pt idx="5686">
                  <c:v>0.536086483651679</c:v>
                </c:pt>
                <c:pt idx="5687">
                  <c:v>0.526493132645101</c:v>
                </c:pt>
                <c:pt idx="5688">
                  <c:v>0.497671241148049</c:v>
                </c:pt>
                <c:pt idx="5689">
                  <c:v>0.527150358168498</c:v>
                </c:pt>
                <c:pt idx="5690">
                  <c:v>0.476348577429646</c:v>
                </c:pt>
                <c:pt idx="5691">
                  <c:v>0.458483279027236</c:v>
                </c:pt>
                <c:pt idx="5692">
                  <c:v>0.523374816391492</c:v>
                </c:pt>
                <c:pt idx="5693">
                  <c:v>0.556710334244593</c:v>
                </c:pt>
                <c:pt idx="5694">
                  <c:v>0.516794398622522</c:v>
                </c:pt>
                <c:pt idx="5695">
                  <c:v>0.466546422237786</c:v>
                </c:pt>
                <c:pt idx="5696">
                  <c:v>0.521907732610308</c:v>
                </c:pt>
                <c:pt idx="5697">
                  <c:v>0.533428317048034</c:v>
                </c:pt>
                <c:pt idx="5698">
                  <c:v>0.517799593219395</c:v>
                </c:pt>
                <c:pt idx="5699">
                  <c:v>0.511110299766599</c:v>
                </c:pt>
                <c:pt idx="5700">
                  <c:v>0.514406153160401</c:v>
                </c:pt>
                <c:pt idx="5701">
                  <c:v>0.500496163497921</c:v>
                </c:pt>
                <c:pt idx="5702">
                  <c:v>0.551317965265502</c:v>
                </c:pt>
                <c:pt idx="5703">
                  <c:v>0.540455989648765</c:v>
                </c:pt>
                <c:pt idx="5704">
                  <c:v>0.523836379107659</c:v>
                </c:pt>
                <c:pt idx="5705">
                  <c:v>0.494260688580614</c:v>
                </c:pt>
                <c:pt idx="5706">
                  <c:v>0.496905907510269</c:v>
                </c:pt>
                <c:pt idx="5707">
                  <c:v>0.519156570669762</c:v>
                </c:pt>
                <c:pt idx="5708">
                  <c:v>0.504422007564453</c:v>
                </c:pt>
                <c:pt idx="5709">
                  <c:v>0.562880334492479</c:v>
                </c:pt>
                <c:pt idx="5710">
                  <c:v>0.512591302231129</c:v>
                </c:pt>
                <c:pt idx="5711">
                  <c:v>0.486057308056206</c:v>
                </c:pt>
                <c:pt idx="5712">
                  <c:v>0.461006968312199</c:v>
                </c:pt>
                <c:pt idx="5713">
                  <c:v>0.510392600918975</c:v>
                </c:pt>
                <c:pt idx="5714">
                  <c:v>0.503446221509317</c:v>
                </c:pt>
                <c:pt idx="5715">
                  <c:v>0.508109824880403</c:v>
                </c:pt>
                <c:pt idx="5716">
                  <c:v>0.511693047555002</c:v>
                </c:pt>
                <c:pt idx="5717">
                  <c:v>0.499914550865804</c:v>
                </c:pt>
                <c:pt idx="5718">
                  <c:v>0.556138260051511</c:v>
                </c:pt>
                <c:pt idx="5719">
                  <c:v>0.50533168792117</c:v>
                </c:pt>
                <c:pt idx="5720">
                  <c:v>0.496140719042935</c:v>
                </c:pt>
                <c:pt idx="5721">
                  <c:v>0.510111420816537</c:v>
                </c:pt>
                <c:pt idx="5722">
                  <c:v>0.506926501202236</c:v>
                </c:pt>
                <c:pt idx="5723">
                  <c:v>0.527985176647255</c:v>
                </c:pt>
                <c:pt idx="5724">
                  <c:v>0.504068267279435</c:v>
                </c:pt>
                <c:pt idx="5725">
                  <c:v>0.543863752780726</c:v>
                </c:pt>
                <c:pt idx="5726">
                  <c:v>0.54592816759176</c:v>
                </c:pt>
                <c:pt idx="5727">
                  <c:v>0.49944388495744</c:v>
                </c:pt>
                <c:pt idx="5728">
                  <c:v>0.547153072688225</c:v>
                </c:pt>
                <c:pt idx="5729">
                  <c:v>0.576147405132346</c:v>
                </c:pt>
                <c:pt idx="5730">
                  <c:v>0.490891441097351</c:v>
                </c:pt>
                <c:pt idx="5731">
                  <c:v>0.534416501558309</c:v>
                </c:pt>
                <c:pt idx="5732">
                  <c:v>0.5178370951052</c:v>
                </c:pt>
                <c:pt idx="5733">
                  <c:v>0.481860857690899</c:v>
                </c:pt>
                <c:pt idx="5734">
                  <c:v>0.512818310239193</c:v>
                </c:pt>
                <c:pt idx="5735">
                  <c:v>0.465105306465622</c:v>
                </c:pt>
                <c:pt idx="5736">
                  <c:v>0.482572549424691</c:v>
                </c:pt>
                <c:pt idx="5737">
                  <c:v>0.527370026337049</c:v>
                </c:pt>
                <c:pt idx="5738">
                  <c:v>0.517121658491491</c:v>
                </c:pt>
                <c:pt idx="5739">
                  <c:v>0.531547975764572</c:v>
                </c:pt>
                <c:pt idx="5740">
                  <c:v>0.514234421392996</c:v>
                </c:pt>
                <c:pt idx="5741">
                  <c:v>0.57322148101313</c:v>
                </c:pt>
                <c:pt idx="5742">
                  <c:v>0.532279411333791</c:v>
                </c:pt>
                <c:pt idx="5743">
                  <c:v>0.523993599771814</c:v>
                </c:pt>
                <c:pt idx="5744">
                  <c:v>0.536488684954551</c:v>
                </c:pt>
                <c:pt idx="5745">
                  <c:v>0.512187952697593</c:v>
                </c:pt>
                <c:pt idx="5746">
                  <c:v>0.524504346916776</c:v>
                </c:pt>
                <c:pt idx="5747">
                  <c:v>0.512591340309992</c:v>
                </c:pt>
                <c:pt idx="5748">
                  <c:v>0.520551504925937</c:v>
                </c:pt>
                <c:pt idx="5749">
                  <c:v>0.505056138546225</c:v>
                </c:pt>
                <c:pt idx="5750">
                  <c:v>0.527775242581281</c:v>
                </c:pt>
                <c:pt idx="5751">
                  <c:v>0.576324708574733</c:v>
                </c:pt>
                <c:pt idx="5752">
                  <c:v>0.497148516045092</c:v>
                </c:pt>
                <c:pt idx="5753">
                  <c:v>0.454532353747492</c:v>
                </c:pt>
                <c:pt idx="5754">
                  <c:v>0.44092549856788</c:v>
                </c:pt>
                <c:pt idx="5755">
                  <c:v>0.475472823393866</c:v>
                </c:pt>
                <c:pt idx="5756">
                  <c:v>0.525359720954721</c:v>
                </c:pt>
                <c:pt idx="5757">
                  <c:v>0.448108135897598</c:v>
                </c:pt>
                <c:pt idx="5758">
                  <c:v>0.563874527481796</c:v>
                </c:pt>
                <c:pt idx="5759">
                  <c:v>0.566671962826531</c:v>
                </c:pt>
                <c:pt idx="5760">
                  <c:v>0.497769350460283</c:v>
                </c:pt>
                <c:pt idx="5761">
                  <c:v>0.525721445723389</c:v>
                </c:pt>
                <c:pt idx="5762">
                  <c:v>0.504516074332207</c:v>
                </c:pt>
                <c:pt idx="5763">
                  <c:v>0.518557108264313</c:v>
                </c:pt>
                <c:pt idx="5764">
                  <c:v>0.475221613789005</c:v>
                </c:pt>
                <c:pt idx="5765">
                  <c:v>0.500190424703497</c:v>
                </c:pt>
                <c:pt idx="5766">
                  <c:v>0.480484957998999</c:v>
                </c:pt>
                <c:pt idx="5767">
                  <c:v>0.479054055096768</c:v>
                </c:pt>
                <c:pt idx="5768">
                  <c:v>0.533065511158525</c:v>
                </c:pt>
                <c:pt idx="5769">
                  <c:v>0.532388020835356</c:v>
                </c:pt>
                <c:pt idx="5770">
                  <c:v>0.496479091031934</c:v>
                </c:pt>
                <c:pt idx="5771">
                  <c:v>0.508535591306241</c:v>
                </c:pt>
                <c:pt idx="5772">
                  <c:v>0.471875826194299</c:v>
                </c:pt>
                <c:pt idx="5773">
                  <c:v>0.481598607397276</c:v>
                </c:pt>
                <c:pt idx="5774">
                  <c:v>0.508470794636434</c:v>
                </c:pt>
                <c:pt idx="5775">
                  <c:v>0.534850078057983</c:v>
                </c:pt>
                <c:pt idx="5776">
                  <c:v>0.579051696268597</c:v>
                </c:pt>
                <c:pt idx="5777">
                  <c:v>0.500550160526601</c:v>
                </c:pt>
                <c:pt idx="5778">
                  <c:v>0.52558371454717</c:v>
                </c:pt>
                <c:pt idx="5779">
                  <c:v>0.5404769716992</c:v>
                </c:pt>
                <c:pt idx="5780">
                  <c:v>0.476306456339508</c:v>
                </c:pt>
                <c:pt idx="5781">
                  <c:v>0.475203872720804</c:v>
                </c:pt>
                <c:pt idx="5782">
                  <c:v>0.492530094710027</c:v>
                </c:pt>
                <c:pt idx="5783">
                  <c:v>0.528376544064042</c:v>
                </c:pt>
                <c:pt idx="5784">
                  <c:v>0.435872506850364</c:v>
                </c:pt>
                <c:pt idx="5785">
                  <c:v>0.503420453488657</c:v>
                </c:pt>
                <c:pt idx="5786">
                  <c:v>0.531685091335406</c:v>
                </c:pt>
                <c:pt idx="5787">
                  <c:v>0.481925667891805</c:v>
                </c:pt>
                <c:pt idx="5788">
                  <c:v>0.521509684501353</c:v>
                </c:pt>
                <c:pt idx="5789">
                  <c:v>0.455395715320927</c:v>
                </c:pt>
                <c:pt idx="5790">
                  <c:v>0.550947150102462</c:v>
                </c:pt>
                <c:pt idx="5791">
                  <c:v>0.558345525768899</c:v>
                </c:pt>
                <c:pt idx="5792">
                  <c:v>0.490798296921789</c:v>
                </c:pt>
                <c:pt idx="5793">
                  <c:v>0.510566803035719</c:v>
                </c:pt>
                <c:pt idx="5794">
                  <c:v>0.529454865407518</c:v>
                </c:pt>
                <c:pt idx="5795">
                  <c:v>0.536241599603151</c:v>
                </c:pt>
                <c:pt idx="5796">
                  <c:v>0.534564306445874</c:v>
                </c:pt>
                <c:pt idx="5797">
                  <c:v>0.54186978626832</c:v>
                </c:pt>
                <c:pt idx="5798">
                  <c:v>0.565989333838796</c:v>
                </c:pt>
                <c:pt idx="5799">
                  <c:v>0.583789654248788</c:v>
                </c:pt>
                <c:pt idx="5800">
                  <c:v>0.480617589173205</c:v>
                </c:pt>
                <c:pt idx="5801">
                  <c:v>0.479506485029998</c:v>
                </c:pt>
                <c:pt idx="5802">
                  <c:v>0.561473082625015</c:v>
                </c:pt>
                <c:pt idx="5803">
                  <c:v>0.501289819375724</c:v>
                </c:pt>
                <c:pt idx="5804">
                  <c:v>0.49561953415979</c:v>
                </c:pt>
                <c:pt idx="5805">
                  <c:v>0.497444540589069</c:v>
                </c:pt>
                <c:pt idx="5806">
                  <c:v>0.51363450798891</c:v>
                </c:pt>
                <c:pt idx="5807">
                  <c:v>0.483920897769823</c:v>
                </c:pt>
                <c:pt idx="5808">
                  <c:v>0.541492775641091</c:v>
                </c:pt>
                <c:pt idx="5809">
                  <c:v>0.511188488696279</c:v>
                </c:pt>
                <c:pt idx="5810">
                  <c:v>0.560811372082669</c:v>
                </c:pt>
                <c:pt idx="5811">
                  <c:v>0.539164729792972</c:v>
                </c:pt>
                <c:pt idx="5812">
                  <c:v>0.500876923361813</c:v>
                </c:pt>
                <c:pt idx="5813">
                  <c:v>0.569899831272429</c:v>
                </c:pt>
                <c:pt idx="5814">
                  <c:v>0.562096873970724</c:v>
                </c:pt>
                <c:pt idx="5815">
                  <c:v>0.600983981071128</c:v>
                </c:pt>
                <c:pt idx="5816">
                  <c:v>0.522541509223925</c:v>
                </c:pt>
                <c:pt idx="5817">
                  <c:v>0.540284463978718</c:v>
                </c:pt>
                <c:pt idx="5818">
                  <c:v>0.525304532961788</c:v>
                </c:pt>
                <c:pt idx="5819">
                  <c:v>0.529138884037477</c:v>
                </c:pt>
                <c:pt idx="5820">
                  <c:v>0.451763740789728</c:v>
                </c:pt>
                <c:pt idx="5821">
                  <c:v>0.474371478437718</c:v>
                </c:pt>
                <c:pt idx="5822">
                  <c:v>0.513995051845044</c:v>
                </c:pt>
                <c:pt idx="5823">
                  <c:v>0.485980861170175</c:v>
                </c:pt>
                <c:pt idx="5824">
                  <c:v>0.455770469965062</c:v>
                </c:pt>
                <c:pt idx="5825">
                  <c:v>0.463421556511417</c:v>
                </c:pt>
                <c:pt idx="5826">
                  <c:v>0.510224300049275</c:v>
                </c:pt>
                <c:pt idx="5827">
                  <c:v>0.505269488113278</c:v>
                </c:pt>
                <c:pt idx="5828">
                  <c:v>0.487250574829197</c:v>
                </c:pt>
                <c:pt idx="5829">
                  <c:v>0.57039214900006</c:v>
                </c:pt>
                <c:pt idx="5830">
                  <c:v>0.530898506769423</c:v>
                </c:pt>
                <c:pt idx="5831">
                  <c:v>0.53123918085771</c:v>
                </c:pt>
                <c:pt idx="5832">
                  <c:v>0.536029411070644</c:v>
                </c:pt>
                <c:pt idx="5833">
                  <c:v>0.53621495575327</c:v>
                </c:pt>
                <c:pt idx="5834">
                  <c:v>0.508329443861468</c:v>
                </c:pt>
                <c:pt idx="5835">
                  <c:v>0.49842113553369</c:v>
                </c:pt>
                <c:pt idx="5836">
                  <c:v>0.52632048129011</c:v>
                </c:pt>
                <c:pt idx="5837">
                  <c:v>0.520365050838605</c:v>
                </c:pt>
                <c:pt idx="5838">
                  <c:v>0.496317959767935</c:v>
                </c:pt>
                <c:pt idx="5839">
                  <c:v>0.516781178151896</c:v>
                </c:pt>
                <c:pt idx="5840">
                  <c:v>0.523962331366556</c:v>
                </c:pt>
                <c:pt idx="5841">
                  <c:v>0.499264658906592</c:v>
                </c:pt>
                <c:pt idx="5842">
                  <c:v>0.502635555882728</c:v>
                </c:pt>
                <c:pt idx="5843">
                  <c:v>0.509182185394772</c:v>
                </c:pt>
                <c:pt idx="5844">
                  <c:v>0.547734181719458</c:v>
                </c:pt>
                <c:pt idx="5845">
                  <c:v>0.5797997370674</c:v>
                </c:pt>
                <c:pt idx="5846">
                  <c:v>0.462079673419242</c:v>
                </c:pt>
                <c:pt idx="5847">
                  <c:v>0.48651189490814</c:v>
                </c:pt>
                <c:pt idx="5848">
                  <c:v>0.462693167564453</c:v>
                </c:pt>
                <c:pt idx="5849">
                  <c:v>0.546029242728249</c:v>
                </c:pt>
                <c:pt idx="5850">
                  <c:v>0.460022616132511</c:v>
                </c:pt>
                <c:pt idx="5851">
                  <c:v>0.511720996039251</c:v>
                </c:pt>
                <c:pt idx="5852">
                  <c:v>0.445537838970099</c:v>
                </c:pt>
                <c:pt idx="5853">
                  <c:v>0.537380347858748</c:v>
                </c:pt>
                <c:pt idx="5854">
                  <c:v>0.49265579115413</c:v>
                </c:pt>
                <c:pt idx="5855">
                  <c:v>0.550151387184101</c:v>
                </c:pt>
                <c:pt idx="5856">
                  <c:v>0.501848493093051</c:v>
                </c:pt>
                <c:pt idx="5857">
                  <c:v>0.479900566944577</c:v>
                </c:pt>
                <c:pt idx="5858">
                  <c:v>0.468863813205916</c:v>
                </c:pt>
                <c:pt idx="5859">
                  <c:v>0.51552343373664</c:v>
                </c:pt>
                <c:pt idx="5860">
                  <c:v>0.542130975436117</c:v>
                </c:pt>
                <c:pt idx="5861">
                  <c:v>0.495110984326721</c:v>
                </c:pt>
                <c:pt idx="5862">
                  <c:v>0.519641095464054</c:v>
                </c:pt>
                <c:pt idx="5863">
                  <c:v>0.505793290088295</c:v>
                </c:pt>
                <c:pt idx="5864">
                  <c:v>0.564840717319319</c:v>
                </c:pt>
                <c:pt idx="5865">
                  <c:v>0.439752899378092</c:v>
                </c:pt>
                <c:pt idx="5866">
                  <c:v>0.499673240061503</c:v>
                </c:pt>
                <c:pt idx="5867">
                  <c:v>0.563362921729925</c:v>
                </c:pt>
                <c:pt idx="5868">
                  <c:v>0.519072790621966</c:v>
                </c:pt>
                <c:pt idx="5869">
                  <c:v>0.515673955769839</c:v>
                </c:pt>
                <c:pt idx="5870">
                  <c:v>0.517556460218708</c:v>
                </c:pt>
                <c:pt idx="5871">
                  <c:v>0.46202363997665</c:v>
                </c:pt>
                <c:pt idx="5872">
                  <c:v>0.495517515814145</c:v>
                </c:pt>
                <c:pt idx="5873">
                  <c:v>0.487723388760091</c:v>
                </c:pt>
                <c:pt idx="5874">
                  <c:v>0.521938354613252</c:v>
                </c:pt>
                <c:pt idx="5875">
                  <c:v>0.511528550869474</c:v>
                </c:pt>
                <c:pt idx="5876">
                  <c:v>0.511304868554786</c:v>
                </c:pt>
                <c:pt idx="5877">
                  <c:v>0.530428073820139</c:v>
                </c:pt>
                <c:pt idx="5878">
                  <c:v>0.428999968420401</c:v>
                </c:pt>
                <c:pt idx="5879">
                  <c:v>0.46980693275997</c:v>
                </c:pt>
                <c:pt idx="5880">
                  <c:v>0.499197143131493</c:v>
                </c:pt>
                <c:pt idx="5881">
                  <c:v>0.473336716565184</c:v>
                </c:pt>
                <c:pt idx="5882">
                  <c:v>0.550381504303748</c:v>
                </c:pt>
                <c:pt idx="5883">
                  <c:v>0.518396005916269</c:v>
                </c:pt>
                <c:pt idx="5884">
                  <c:v>0.508209108264626</c:v>
                </c:pt>
                <c:pt idx="5885">
                  <c:v>0.513319683350029</c:v>
                </c:pt>
                <c:pt idx="5886">
                  <c:v>0.476186926949625</c:v>
                </c:pt>
                <c:pt idx="5887">
                  <c:v>0.528073390237249</c:v>
                </c:pt>
                <c:pt idx="5888">
                  <c:v>0.558812327452518</c:v>
                </c:pt>
                <c:pt idx="5889">
                  <c:v>0.543274677876866</c:v>
                </c:pt>
                <c:pt idx="5890">
                  <c:v>0.528400202458002</c:v>
                </c:pt>
                <c:pt idx="5891">
                  <c:v>0.466297887596596</c:v>
                </c:pt>
                <c:pt idx="5892">
                  <c:v>0.543694922425466</c:v>
                </c:pt>
                <c:pt idx="5893">
                  <c:v>0.517991772365877</c:v>
                </c:pt>
                <c:pt idx="5894">
                  <c:v>0.502419383347468</c:v>
                </c:pt>
                <c:pt idx="5895">
                  <c:v>0.457036154854673</c:v>
                </c:pt>
                <c:pt idx="5896">
                  <c:v>0.474773610100855</c:v>
                </c:pt>
                <c:pt idx="5897">
                  <c:v>0.504255367777768</c:v>
                </c:pt>
                <c:pt idx="5898">
                  <c:v>0.461350544511612</c:v>
                </c:pt>
                <c:pt idx="5899">
                  <c:v>0.526332263199515</c:v>
                </c:pt>
                <c:pt idx="5900">
                  <c:v>0.50345517810004</c:v>
                </c:pt>
                <c:pt idx="5901">
                  <c:v>0.52540335934726</c:v>
                </c:pt>
                <c:pt idx="5902">
                  <c:v>0.510592640200005</c:v>
                </c:pt>
                <c:pt idx="5903">
                  <c:v>0.528043731618595</c:v>
                </c:pt>
                <c:pt idx="5904">
                  <c:v>0.486334985527382</c:v>
                </c:pt>
                <c:pt idx="5905">
                  <c:v>0.545505525949458</c:v>
                </c:pt>
                <c:pt idx="5906">
                  <c:v>0.515940164447003</c:v>
                </c:pt>
                <c:pt idx="5907">
                  <c:v>0.544441230150359</c:v>
                </c:pt>
                <c:pt idx="5908">
                  <c:v>0.525140362922802</c:v>
                </c:pt>
                <c:pt idx="5909">
                  <c:v>0.499496669842936</c:v>
                </c:pt>
                <c:pt idx="5910">
                  <c:v>0.444385746690415</c:v>
                </c:pt>
                <c:pt idx="5911">
                  <c:v>0.512736344158281</c:v>
                </c:pt>
                <c:pt idx="5912">
                  <c:v>0.474184453161027</c:v>
                </c:pt>
                <c:pt idx="5913">
                  <c:v>0.530079479307943</c:v>
                </c:pt>
                <c:pt idx="5914">
                  <c:v>0.523369434916272</c:v>
                </c:pt>
                <c:pt idx="5915">
                  <c:v>0.548330424116474</c:v>
                </c:pt>
                <c:pt idx="5916">
                  <c:v>0.541857964546424</c:v>
                </c:pt>
                <c:pt idx="5917">
                  <c:v>0.505870889205356</c:v>
                </c:pt>
                <c:pt idx="5918">
                  <c:v>0.529036567111689</c:v>
                </c:pt>
                <c:pt idx="5919">
                  <c:v>0.551731902964377</c:v>
                </c:pt>
                <c:pt idx="5920">
                  <c:v>0.468666176982071</c:v>
                </c:pt>
                <c:pt idx="5921">
                  <c:v>0.58866212873953</c:v>
                </c:pt>
                <c:pt idx="5922">
                  <c:v>0.565038882014933</c:v>
                </c:pt>
                <c:pt idx="5923">
                  <c:v>0.484650916645906</c:v>
                </c:pt>
                <c:pt idx="5924">
                  <c:v>0.496802930831662</c:v>
                </c:pt>
                <c:pt idx="5925">
                  <c:v>0.534038616635794</c:v>
                </c:pt>
                <c:pt idx="5926">
                  <c:v>0.475134069023295</c:v>
                </c:pt>
                <c:pt idx="5927">
                  <c:v>0.516933086306025</c:v>
                </c:pt>
                <c:pt idx="5928">
                  <c:v>0.531745011848742</c:v>
                </c:pt>
                <c:pt idx="5929">
                  <c:v>0.493415245117335</c:v>
                </c:pt>
                <c:pt idx="5930">
                  <c:v>0.500231813598243</c:v>
                </c:pt>
                <c:pt idx="5931">
                  <c:v>0.495065861085808</c:v>
                </c:pt>
                <c:pt idx="5932">
                  <c:v>0.527617416800582</c:v>
                </c:pt>
                <c:pt idx="5933">
                  <c:v>0.47099755634353</c:v>
                </c:pt>
                <c:pt idx="5934">
                  <c:v>0.549675449440879</c:v>
                </c:pt>
                <c:pt idx="5935">
                  <c:v>0.475788482449115</c:v>
                </c:pt>
                <c:pt idx="5936">
                  <c:v>0.500361522468959</c:v>
                </c:pt>
                <c:pt idx="5937">
                  <c:v>0.477680258327994</c:v>
                </c:pt>
                <c:pt idx="5938">
                  <c:v>0.511675952513129</c:v>
                </c:pt>
                <c:pt idx="5939">
                  <c:v>0.541826355851585</c:v>
                </c:pt>
                <c:pt idx="5940">
                  <c:v>0.554234545952828</c:v>
                </c:pt>
                <c:pt idx="5941">
                  <c:v>0.453412355267074</c:v>
                </c:pt>
                <c:pt idx="5942">
                  <c:v>0.508741921748105</c:v>
                </c:pt>
                <c:pt idx="5943">
                  <c:v>0.567820424866959</c:v>
                </c:pt>
                <c:pt idx="5944">
                  <c:v>0.453162659082001</c:v>
                </c:pt>
                <c:pt idx="5945">
                  <c:v>0.537940933191211</c:v>
                </c:pt>
                <c:pt idx="5946">
                  <c:v>0.537447941803624</c:v>
                </c:pt>
                <c:pt idx="5947">
                  <c:v>0.483478571808073</c:v>
                </c:pt>
                <c:pt idx="5948">
                  <c:v>0.503763414682502</c:v>
                </c:pt>
                <c:pt idx="5949">
                  <c:v>0.520511799750039</c:v>
                </c:pt>
                <c:pt idx="5950">
                  <c:v>0.54507430064476</c:v>
                </c:pt>
                <c:pt idx="5951">
                  <c:v>0.50936996257384</c:v>
                </c:pt>
                <c:pt idx="5952">
                  <c:v>0.469653014741071</c:v>
                </c:pt>
                <c:pt idx="5953">
                  <c:v>0.525667042799146</c:v>
                </c:pt>
                <c:pt idx="5954">
                  <c:v>0.513796191886741</c:v>
                </c:pt>
                <c:pt idx="5955">
                  <c:v>0.467261875905581</c:v>
                </c:pt>
                <c:pt idx="5956">
                  <c:v>0.505570616883842</c:v>
                </c:pt>
                <c:pt idx="5957">
                  <c:v>0.495780868188902</c:v>
                </c:pt>
                <c:pt idx="5958">
                  <c:v>0.514663361623077</c:v>
                </c:pt>
                <c:pt idx="5959">
                  <c:v>0.500757625579135</c:v>
                </c:pt>
                <c:pt idx="5960">
                  <c:v>0.466773774329809</c:v>
                </c:pt>
                <c:pt idx="5961">
                  <c:v>0.507777667973514</c:v>
                </c:pt>
                <c:pt idx="5962">
                  <c:v>0.525977834842286</c:v>
                </c:pt>
                <c:pt idx="5963">
                  <c:v>0.516335044262734</c:v>
                </c:pt>
                <c:pt idx="5964">
                  <c:v>0.517957075032687</c:v>
                </c:pt>
                <c:pt idx="5965">
                  <c:v>0.49753819965088</c:v>
                </c:pt>
                <c:pt idx="5966">
                  <c:v>0.505710289296122</c:v>
                </c:pt>
                <c:pt idx="5967">
                  <c:v>0.54742588064378</c:v>
                </c:pt>
                <c:pt idx="5968">
                  <c:v>0.542332798281959</c:v>
                </c:pt>
                <c:pt idx="5969">
                  <c:v>0.505086154260898</c:v>
                </c:pt>
                <c:pt idx="5970">
                  <c:v>0.509211796516543</c:v>
                </c:pt>
                <c:pt idx="5971">
                  <c:v>0.50816065008908</c:v>
                </c:pt>
                <c:pt idx="5972">
                  <c:v>0.497856643016645</c:v>
                </c:pt>
                <c:pt idx="5973">
                  <c:v>0.523564187961241</c:v>
                </c:pt>
                <c:pt idx="5974">
                  <c:v>0.478822341581303</c:v>
                </c:pt>
                <c:pt idx="5975">
                  <c:v>0.50431143466285</c:v>
                </c:pt>
                <c:pt idx="5976">
                  <c:v>0.527946488411845</c:v>
                </c:pt>
                <c:pt idx="5977">
                  <c:v>0.485682624238428</c:v>
                </c:pt>
                <c:pt idx="5978">
                  <c:v>0.532329778407415</c:v>
                </c:pt>
                <c:pt idx="5979">
                  <c:v>0.512498322327183</c:v>
                </c:pt>
                <c:pt idx="5980">
                  <c:v>0.499965930095118</c:v>
                </c:pt>
                <c:pt idx="5981">
                  <c:v>0.549760176478841</c:v>
                </c:pt>
                <c:pt idx="5982">
                  <c:v>0.524337229442369</c:v>
                </c:pt>
                <c:pt idx="5983">
                  <c:v>0.461346864055347</c:v>
                </c:pt>
                <c:pt idx="5984">
                  <c:v>0.519614896147745</c:v>
                </c:pt>
                <c:pt idx="5985">
                  <c:v>0.531898497817747</c:v>
                </c:pt>
                <c:pt idx="5986">
                  <c:v>0.478450676107241</c:v>
                </c:pt>
                <c:pt idx="5987">
                  <c:v>0.48580619080598</c:v>
                </c:pt>
                <c:pt idx="5988">
                  <c:v>0.457188351415851</c:v>
                </c:pt>
                <c:pt idx="5989">
                  <c:v>0.503033947704988</c:v>
                </c:pt>
                <c:pt idx="5990">
                  <c:v>0.521757530718359</c:v>
                </c:pt>
                <c:pt idx="5991">
                  <c:v>0.493737883093246</c:v>
                </c:pt>
                <c:pt idx="5992">
                  <c:v>0.511202406953323</c:v>
                </c:pt>
                <c:pt idx="5993">
                  <c:v>0.503466157466253</c:v>
                </c:pt>
                <c:pt idx="5994">
                  <c:v>0.512680190878005</c:v>
                </c:pt>
                <c:pt idx="5995">
                  <c:v>0.466597650599923</c:v>
                </c:pt>
                <c:pt idx="5996">
                  <c:v>0.5035926766653</c:v>
                </c:pt>
                <c:pt idx="5997">
                  <c:v>0.513767018216356</c:v>
                </c:pt>
                <c:pt idx="5998">
                  <c:v>0.564003673546947</c:v>
                </c:pt>
                <c:pt idx="5999">
                  <c:v>0.520278326918288</c:v>
                </c:pt>
                <c:pt idx="6000">
                  <c:v>0.475561368061336</c:v>
                </c:pt>
                <c:pt idx="6001">
                  <c:v>0.513419807922904</c:v>
                </c:pt>
                <c:pt idx="6002">
                  <c:v>0.521041173753598</c:v>
                </c:pt>
                <c:pt idx="6003">
                  <c:v>0.559673346852227</c:v>
                </c:pt>
                <c:pt idx="6004">
                  <c:v>0.483957545049182</c:v>
                </c:pt>
                <c:pt idx="6005">
                  <c:v>0.535395625565922</c:v>
                </c:pt>
                <c:pt idx="6006">
                  <c:v>0.539230922069142</c:v>
                </c:pt>
                <c:pt idx="6007">
                  <c:v>0.508935814579371</c:v>
                </c:pt>
                <c:pt idx="6008">
                  <c:v>0.501163159704234</c:v>
                </c:pt>
                <c:pt idx="6009">
                  <c:v>0.523281005610352</c:v>
                </c:pt>
                <c:pt idx="6010">
                  <c:v>0.532628481220159</c:v>
                </c:pt>
                <c:pt idx="6011">
                  <c:v>0.491805861120292</c:v>
                </c:pt>
                <c:pt idx="6012">
                  <c:v>0.536415387423979</c:v>
                </c:pt>
                <c:pt idx="6013">
                  <c:v>0.50335546747277</c:v>
                </c:pt>
                <c:pt idx="6014">
                  <c:v>0.508260865358988</c:v>
                </c:pt>
                <c:pt idx="6015">
                  <c:v>0.532891280200465</c:v>
                </c:pt>
                <c:pt idx="6016">
                  <c:v>0.499134592995123</c:v>
                </c:pt>
                <c:pt idx="6017">
                  <c:v>0.465418703627252</c:v>
                </c:pt>
                <c:pt idx="6018">
                  <c:v>0.445835949241986</c:v>
                </c:pt>
                <c:pt idx="6019">
                  <c:v>0.492775776586492</c:v>
                </c:pt>
                <c:pt idx="6020">
                  <c:v>0.542870067521149</c:v>
                </c:pt>
                <c:pt idx="6021">
                  <c:v>0.538065953375482</c:v>
                </c:pt>
                <c:pt idx="6022">
                  <c:v>0.462916901252847</c:v>
                </c:pt>
                <c:pt idx="6023">
                  <c:v>0.493167654545671</c:v>
                </c:pt>
                <c:pt idx="6024">
                  <c:v>0.497719430074012</c:v>
                </c:pt>
                <c:pt idx="6025">
                  <c:v>0.509929111942946</c:v>
                </c:pt>
                <c:pt idx="6026">
                  <c:v>0.519741579606881</c:v>
                </c:pt>
                <c:pt idx="6027">
                  <c:v>0.538736722745584</c:v>
                </c:pt>
                <c:pt idx="6028">
                  <c:v>0.532273212836327</c:v>
                </c:pt>
                <c:pt idx="6029">
                  <c:v>0.505580978257265</c:v>
                </c:pt>
                <c:pt idx="6030">
                  <c:v>0.524302172210857</c:v>
                </c:pt>
                <c:pt idx="6031">
                  <c:v>0.475341971951277</c:v>
                </c:pt>
                <c:pt idx="6032">
                  <c:v>0.529905403218874</c:v>
                </c:pt>
                <c:pt idx="6033">
                  <c:v>0.529552482191016</c:v>
                </c:pt>
                <c:pt idx="6034">
                  <c:v>0.479413307224712</c:v>
                </c:pt>
                <c:pt idx="6035">
                  <c:v>0.509162198827344</c:v>
                </c:pt>
                <c:pt idx="6036">
                  <c:v>0.536726522127244</c:v>
                </c:pt>
                <c:pt idx="6037">
                  <c:v>0.495651683577113</c:v>
                </c:pt>
                <c:pt idx="6038">
                  <c:v>0.49975389781768</c:v>
                </c:pt>
                <c:pt idx="6039">
                  <c:v>0.488642973761833</c:v>
                </c:pt>
                <c:pt idx="6040">
                  <c:v>0.541839181503265</c:v>
                </c:pt>
                <c:pt idx="6041">
                  <c:v>0.506670306474275</c:v>
                </c:pt>
                <c:pt idx="6042">
                  <c:v>0.520380599562127</c:v>
                </c:pt>
                <c:pt idx="6043">
                  <c:v>0.465914621706978</c:v>
                </c:pt>
                <c:pt idx="6044">
                  <c:v>0.519271505654091</c:v>
                </c:pt>
                <c:pt idx="6045">
                  <c:v>0.546985839054643</c:v>
                </c:pt>
                <c:pt idx="6046">
                  <c:v>0.541829563636135</c:v>
                </c:pt>
                <c:pt idx="6047">
                  <c:v>0.536724966615601</c:v>
                </c:pt>
                <c:pt idx="6048">
                  <c:v>0.502713780891795</c:v>
                </c:pt>
                <c:pt idx="6049">
                  <c:v>0.524947587672294</c:v>
                </c:pt>
                <c:pt idx="6050">
                  <c:v>0.493253590289393</c:v>
                </c:pt>
                <c:pt idx="6051">
                  <c:v>0.567897480832648</c:v>
                </c:pt>
                <c:pt idx="6052">
                  <c:v>0.484413837073842</c:v>
                </c:pt>
                <c:pt idx="6053">
                  <c:v>0.526772801661975</c:v>
                </c:pt>
                <c:pt idx="6054">
                  <c:v>0.503693178609834</c:v>
                </c:pt>
                <c:pt idx="6055">
                  <c:v>0.507326302514287</c:v>
                </c:pt>
                <c:pt idx="6056">
                  <c:v>0.494755294492724</c:v>
                </c:pt>
                <c:pt idx="6057">
                  <c:v>0.514583675389452</c:v>
                </c:pt>
                <c:pt idx="6058">
                  <c:v>0.511700777180903</c:v>
                </c:pt>
                <c:pt idx="6059">
                  <c:v>0.479337147993627</c:v>
                </c:pt>
                <c:pt idx="6060">
                  <c:v>0.476543951034559</c:v>
                </c:pt>
                <c:pt idx="6061">
                  <c:v>0.509562109723321</c:v>
                </c:pt>
                <c:pt idx="6062">
                  <c:v>0.458410872197369</c:v>
                </c:pt>
                <c:pt idx="6063">
                  <c:v>0.512530049344333</c:v>
                </c:pt>
                <c:pt idx="6064">
                  <c:v>0.534715856871801</c:v>
                </c:pt>
                <c:pt idx="6065">
                  <c:v>0.505297383260163</c:v>
                </c:pt>
                <c:pt idx="6066">
                  <c:v>0.530739837565693</c:v>
                </c:pt>
                <c:pt idx="6067">
                  <c:v>0.472833411745085</c:v>
                </c:pt>
                <c:pt idx="6068">
                  <c:v>0.485482540226044</c:v>
                </c:pt>
                <c:pt idx="6069">
                  <c:v>0.493394530426767</c:v>
                </c:pt>
                <c:pt idx="6070">
                  <c:v>0.533173531099623</c:v>
                </c:pt>
                <c:pt idx="6071">
                  <c:v>0.560125132597188</c:v>
                </c:pt>
                <c:pt idx="6072">
                  <c:v>0.521280012912793</c:v>
                </c:pt>
                <c:pt idx="6073">
                  <c:v>0.539504045035522</c:v>
                </c:pt>
                <c:pt idx="6074">
                  <c:v>0.534488206115792</c:v>
                </c:pt>
                <c:pt idx="6075">
                  <c:v>0.505229081107337</c:v>
                </c:pt>
                <c:pt idx="6076">
                  <c:v>0.473435008543277</c:v>
                </c:pt>
                <c:pt idx="6077">
                  <c:v>0.520922076004392</c:v>
                </c:pt>
                <c:pt idx="6078">
                  <c:v>0.465574222871213</c:v>
                </c:pt>
                <c:pt idx="6079">
                  <c:v>0.502208930633682</c:v>
                </c:pt>
                <c:pt idx="6080">
                  <c:v>0.477292698933994</c:v>
                </c:pt>
                <c:pt idx="6081">
                  <c:v>0.475753666470446</c:v>
                </c:pt>
                <c:pt idx="6082">
                  <c:v>0.519580995682358</c:v>
                </c:pt>
                <c:pt idx="6083">
                  <c:v>0.497188990605931</c:v>
                </c:pt>
                <c:pt idx="6084">
                  <c:v>0.493396296685878</c:v>
                </c:pt>
                <c:pt idx="6085">
                  <c:v>0.530290828607464</c:v>
                </c:pt>
                <c:pt idx="6086">
                  <c:v>0.534614298517791</c:v>
                </c:pt>
                <c:pt idx="6087">
                  <c:v>0.478379127112279</c:v>
                </c:pt>
                <c:pt idx="6088">
                  <c:v>0.487560997467364</c:v>
                </c:pt>
                <c:pt idx="6089">
                  <c:v>0.545924481868969</c:v>
                </c:pt>
                <c:pt idx="6090">
                  <c:v>0.451227409575747</c:v>
                </c:pt>
                <c:pt idx="6091">
                  <c:v>0.541331350566686</c:v>
                </c:pt>
                <c:pt idx="6092">
                  <c:v>0.475862252745927</c:v>
                </c:pt>
                <c:pt idx="6093">
                  <c:v>0.530430693807323</c:v>
                </c:pt>
                <c:pt idx="6094">
                  <c:v>0.520968517426619</c:v>
                </c:pt>
                <c:pt idx="6095">
                  <c:v>0.455558415553599</c:v>
                </c:pt>
                <c:pt idx="6096">
                  <c:v>0.523267000327795</c:v>
                </c:pt>
                <c:pt idx="6097">
                  <c:v>0.534446328230632</c:v>
                </c:pt>
                <c:pt idx="6098">
                  <c:v>0.482509854748361</c:v>
                </c:pt>
                <c:pt idx="6099">
                  <c:v>0.540275253902478</c:v>
                </c:pt>
                <c:pt idx="6100">
                  <c:v>0.473913493672445</c:v>
                </c:pt>
                <c:pt idx="6101">
                  <c:v>0.493701385918452</c:v>
                </c:pt>
                <c:pt idx="6102">
                  <c:v>0.542388891823615</c:v>
                </c:pt>
                <c:pt idx="6103">
                  <c:v>0.489595344229189</c:v>
                </c:pt>
                <c:pt idx="6104">
                  <c:v>0.514383662896557</c:v>
                </c:pt>
                <c:pt idx="6105">
                  <c:v>0.516375545347519</c:v>
                </c:pt>
                <c:pt idx="6106">
                  <c:v>0.507974426842257</c:v>
                </c:pt>
                <c:pt idx="6107">
                  <c:v>0.508852304810037</c:v>
                </c:pt>
                <c:pt idx="6108">
                  <c:v>0.477027043686559</c:v>
                </c:pt>
                <c:pt idx="6109">
                  <c:v>0.507099266628135</c:v>
                </c:pt>
                <c:pt idx="6110">
                  <c:v>0.525933060221099</c:v>
                </c:pt>
                <c:pt idx="6111">
                  <c:v>0.510258926886661</c:v>
                </c:pt>
                <c:pt idx="6112">
                  <c:v>0.545874161842691</c:v>
                </c:pt>
                <c:pt idx="6113">
                  <c:v>0.549451664086797</c:v>
                </c:pt>
                <c:pt idx="6114">
                  <c:v>0.510250355934111</c:v>
                </c:pt>
                <c:pt idx="6115">
                  <c:v>0.503712525450341</c:v>
                </c:pt>
                <c:pt idx="6116">
                  <c:v>0.459692726902839</c:v>
                </c:pt>
                <c:pt idx="6117">
                  <c:v>0.491321477867717</c:v>
                </c:pt>
                <c:pt idx="6118">
                  <c:v>0.507595945692943</c:v>
                </c:pt>
                <c:pt idx="6119">
                  <c:v>0.529491541369878</c:v>
                </c:pt>
                <c:pt idx="6120">
                  <c:v>0.501031422097498</c:v>
                </c:pt>
                <c:pt idx="6121">
                  <c:v>0.489974895165096</c:v>
                </c:pt>
                <c:pt idx="6122">
                  <c:v>0.55993189177349</c:v>
                </c:pt>
                <c:pt idx="6123">
                  <c:v>0.453412382209979</c:v>
                </c:pt>
                <c:pt idx="6124">
                  <c:v>0.485125378579759</c:v>
                </c:pt>
                <c:pt idx="6125">
                  <c:v>0.563615986933552</c:v>
                </c:pt>
                <c:pt idx="6126">
                  <c:v>0.540696314615437</c:v>
                </c:pt>
                <c:pt idx="6127">
                  <c:v>0.481764603899667</c:v>
                </c:pt>
                <c:pt idx="6128">
                  <c:v>0.560368200430368</c:v>
                </c:pt>
                <c:pt idx="6129">
                  <c:v>0.540224850595028</c:v>
                </c:pt>
                <c:pt idx="6130">
                  <c:v>0.511749322466927</c:v>
                </c:pt>
                <c:pt idx="6131">
                  <c:v>0.499527015592034</c:v>
                </c:pt>
                <c:pt idx="6132">
                  <c:v>0.491235098420722</c:v>
                </c:pt>
                <c:pt idx="6133">
                  <c:v>0.511783055602512</c:v>
                </c:pt>
                <c:pt idx="6134">
                  <c:v>0.512885548058605</c:v>
                </c:pt>
                <c:pt idx="6135">
                  <c:v>0.510174436465401</c:v>
                </c:pt>
                <c:pt idx="6136">
                  <c:v>0.54925917491331</c:v>
                </c:pt>
                <c:pt idx="6137">
                  <c:v>0.503233511136018</c:v>
                </c:pt>
                <c:pt idx="6138">
                  <c:v>0.523064716895999</c:v>
                </c:pt>
                <c:pt idx="6139">
                  <c:v>0.524968810478993</c:v>
                </c:pt>
                <c:pt idx="6140">
                  <c:v>0.522110681814859</c:v>
                </c:pt>
                <c:pt idx="6141">
                  <c:v>0.518661115782078</c:v>
                </c:pt>
                <c:pt idx="6142">
                  <c:v>0.564883418409423</c:v>
                </c:pt>
                <c:pt idx="6143">
                  <c:v>0.508987964805994</c:v>
                </c:pt>
                <c:pt idx="6144">
                  <c:v>0.521442003162618</c:v>
                </c:pt>
                <c:pt idx="6145">
                  <c:v>0.514197411874464</c:v>
                </c:pt>
                <c:pt idx="6146">
                  <c:v>0.491478603821944</c:v>
                </c:pt>
                <c:pt idx="6147">
                  <c:v>0.489579193250821</c:v>
                </c:pt>
                <c:pt idx="6148">
                  <c:v>0.52357540766673</c:v>
                </c:pt>
                <c:pt idx="6149">
                  <c:v>0.4896968547104</c:v>
                </c:pt>
                <c:pt idx="6150">
                  <c:v>0.523136932768593</c:v>
                </c:pt>
                <c:pt idx="6151">
                  <c:v>0.539001226327081</c:v>
                </c:pt>
                <c:pt idx="6152">
                  <c:v>0.558632508298003</c:v>
                </c:pt>
                <c:pt idx="6153">
                  <c:v>0.494920841031067</c:v>
                </c:pt>
                <c:pt idx="6154">
                  <c:v>0.515980541158872</c:v>
                </c:pt>
                <c:pt idx="6155">
                  <c:v>0.521643813551054</c:v>
                </c:pt>
                <c:pt idx="6156">
                  <c:v>0.495722474483851</c:v>
                </c:pt>
                <c:pt idx="6157">
                  <c:v>0.5117428608656</c:v>
                </c:pt>
                <c:pt idx="6158">
                  <c:v>0.481310939435522</c:v>
                </c:pt>
                <c:pt idx="6159">
                  <c:v>0.523933606993683</c:v>
                </c:pt>
                <c:pt idx="6160">
                  <c:v>0.506572050676419</c:v>
                </c:pt>
                <c:pt idx="6161">
                  <c:v>0.458080757230779</c:v>
                </c:pt>
                <c:pt idx="6162">
                  <c:v>0.5042106525422</c:v>
                </c:pt>
                <c:pt idx="6163">
                  <c:v>0.488888321657515</c:v>
                </c:pt>
                <c:pt idx="6164">
                  <c:v>0.533349442070735</c:v>
                </c:pt>
                <c:pt idx="6165">
                  <c:v>0.533526188291085</c:v>
                </c:pt>
                <c:pt idx="6166">
                  <c:v>0.514583828792291</c:v>
                </c:pt>
                <c:pt idx="6167">
                  <c:v>0.491767819206443</c:v>
                </c:pt>
                <c:pt idx="6168">
                  <c:v>0.535782096137174</c:v>
                </c:pt>
                <c:pt idx="6169">
                  <c:v>0.520019297625828</c:v>
                </c:pt>
                <c:pt idx="6170">
                  <c:v>0.551924831075435</c:v>
                </c:pt>
                <c:pt idx="6171">
                  <c:v>0.491220237626661</c:v>
                </c:pt>
                <c:pt idx="6172">
                  <c:v>0.497249346821402</c:v>
                </c:pt>
                <c:pt idx="6173">
                  <c:v>0.487274820481104</c:v>
                </c:pt>
                <c:pt idx="6174">
                  <c:v>0.542835758109689</c:v>
                </c:pt>
                <c:pt idx="6175">
                  <c:v>0.504115661384536</c:v>
                </c:pt>
                <c:pt idx="6176">
                  <c:v>0.45268648565649</c:v>
                </c:pt>
                <c:pt idx="6177">
                  <c:v>0.471454614348993</c:v>
                </c:pt>
                <c:pt idx="6178">
                  <c:v>0.531508641156188</c:v>
                </c:pt>
                <c:pt idx="6179">
                  <c:v>0.50700893281405</c:v>
                </c:pt>
                <c:pt idx="6180">
                  <c:v>0.493303298406812</c:v>
                </c:pt>
                <c:pt idx="6181">
                  <c:v>0.478704909485524</c:v>
                </c:pt>
                <c:pt idx="6182">
                  <c:v>0.530250513008009</c:v>
                </c:pt>
                <c:pt idx="6183">
                  <c:v>0.458855591948581</c:v>
                </c:pt>
                <c:pt idx="6184">
                  <c:v>0.519395320437915</c:v>
                </c:pt>
                <c:pt idx="6185">
                  <c:v>0.482486311023526</c:v>
                </c:pt>
                <c:pt idx="6186">
                  <c:v>0.552611121225955</c:v>
                </c:pt>
                <c:pt idx="6187">
                  <c:v>0.526297473580631</c:v>
                </c:pt>
                <c:pt idx="6188">
                  <c:v>0.502234181672526</c:v>
                </c:pt>
                <c:pt idx="6189">
                  <c:v>0.511606858914459</c:v>
                </c:pt>
                <c:pt idx="6190">
                  <c:v>0.548463357483758</c:v>
                </c:pt>
                <c:pt idx="6191">
                  <c:v>0.543072180078071</c:v>
                </c:pt>
                <c:pt idx="6192">
                  <c:v>0.538890863324499</c:v>
                </c:pt>
                <c:pt idx="6193">
                  <c:v>0.512076509028333</c:v>
                </c:pt>
                <c:pt idx="6194">
                  <c:v>0.522918635498939</c:v>
                </c:pt>
                <c:pt idx="6195">
                  <c:v>0.551012669989917</c:v>
                </c:pt>
                <c:pt idx="6196">
                  <c:v>0.519860521063841</c:v>
                </c:pt>
                <c:pt idx="6197">
                  <c:v>0.516659619626716</c:v>
                </c:pt>
                <c:pt idx="6198">
                  <c:v>0.456077339096645</c:v>
                </c:pt>
                <c:pt idx="6199">
                  <c:v>0.527894241040725</c:v>
                </c:pt>
                <c:pt idx="6200">
                  <c:v>0.505069275283356</c:v>
                </c:pt>
                <c:pt idx="6201">
                  <c:v>0.482825693680736</c:v>
                </c:pt>
                <c:pt idx="6202">
                  <c:v>0.516457138053438</c:v>
                </c:pt>
                <c:pt idx="6203">
                  <c:v>0.567361395322006</c:v>
                </c:pt>
                <c:pt idx="6204">
                  <c:v>0.513597683622988</c:v>
                </c:pt>
                <c:pt idx="6205">
                  <c:v>0.481635341429907</c:v>
                </c:pt>
                <c:pt idx="6206">
                  <c:v>0.549329117473052</c:v>
                </c:pt>
                <c:pt idx="6207">
                  <c:v>0.503670929952492</c:v>
                </c:pt>
                <c:pt idx="6208">
                  <c:v>0.541424886545719</c:v>
                </c:pt>
                <c:pt idx="6209">
                  <c:v>0.567213269809936</c:v>
                </c:pt>
                <c:pt idx="6210">
                  <c:v>0.526279596578912</c:v>
                </c:pt>
                <c:pt idx="6211">
                  <c:v>0.536819443041122</c:v>
                </c:pt>
                <c:pt idx="6212">
                  <c:v>0.502137203849266</c:v>
                </c:pt>
                <c:pt idx="6213">
                  <c:v>0.563951420489712</c:v>
                </c:pt>
                <c:pt idx="6214">
                  <c:v>0.522339992006714</c:v>
                </c:pt>
                <c:pt idx="6215">
                  <c:v>0.503248002603662</c:v>
                </c:pt>
                <c:pt idx="6216">
                  <c:v>0.463592678947551</c:v>
                </c:pt>
                <c:pt idx="6217">
                  <c:v>0.472320926843664</c:v>
                </c:pt>
                <c:pt idx="6218">
                  <c:v>0.552153882312724</c:v>
                </c:pt>
                <c:pt idx="6219">
                  <c:v>0.458204071688527</c:v>
                </c:pt>
                <c:pt idx="6220">
                  <c:v>0.550657398025833</c:v>
                </c:pt>
                <c:pt idx="6221">
                  <c:v>0.47259979955966</c:v>
                </c:pt>
                <c:pt idx="6222">
                  <c:v>0.514963856258876</c:v>
                </c:pt>
                <c:pt idx="6223">
                  <c:v>0.540405153653457</c:v>
                </c:pt>
                <c:pt idx="6224">
                  <c:v>0.451091553557</c:v>
                </c:pt>
                <c:pt idx="6225">
                  <c:v>0.510888723739517</c:v>
                </c:pt>
                <c:pt idx="6226">
                  <c:v>0.491740297349201</c:v>
                </c:pt>
                <c:pt idx="6227">
                  <c:v>0.517629213525175</c:v>
                </c:pt>
                <c:pt idx="6228">
                  <c:v>0.497299645648578</c:v>
                </c:pt>
                <c:pt idx="6229">
                  <c:v>0.585745513570636</c:v>
                </c:pt>
                <c:pt idx="6230">
                  <c:v>0.52134092304819</c:v>
                </c:pt>
                <c:pt idx="6231">
                  <c:v>0.535810116502731</c:v>
                </c:pt>
                <c:pt idx="6232">
                  <c:v>0.515318157916107</c:v>
                </c:pt>
                <c:pt idx="6233">
                  <c:v>0.535235680060736</c:v>
                </c:pt>
                <c:pt idx="6234">
                  <c:v>0.508001221096912</c:v>
                </c:pt>
                <c:pt idx="6235">
                  <c:v>0.505962747083619</c:v>
                </c:pt>
                <c:pt idx="6236">
                  <c:v>0.480359290721606</c:v>
                </c:pt>
                <c:pt idx="6237">
                  <c:v>0.53019941915862</c:v>
                </c:pt>
                <c:pt idx="6238">
                  <c:v>0.482432886786925</c:v>
                </c:pt>
                <c:pt idx="6239">
                  <c:v>0.527519330500931</c:v>
                </c:pt>
                <c:pt idx="6240">
                  <c:v>0.560209365348646</c:v>
                </c:pt>
                <c:pt idx="6241">
                  <c:v>0.560982380483423</c:v>
                </c:pt>
                <c:pt idx="6242">
                  <c:v>0.448635508618927</c:v>
                </c:pt>
                <c:pt idx="6243">
                  <c:v>0.525039567104682</c:v>
                </c:pt>
                <c:pt idx="6244">
                  <c:v>0.458937489695716</c:v>
                </c:pt>
                <c:pt idx="6245">
                  <c:v>0.525618686451989</c:v>
                </c:pt>
                <c:pt idx="6246">
                  <c:v>0.51686872367966</c:v>
                </c:pt>
                <c:pt idx="6247">
                  <c:v>0.524548840837732</c:v>
                </c:pt>
                <c:pt idx="6248">
                  <c:v>0.558323426818682</c:v>
                </c:pt>
                <c:pt idx="6249">
                  <c:v>0.505533499330202</c:v>
                </c:pt>
                <c:pt idx="6250">
                  <c:v>0.53038599902734</c:v>
                </c:pt>
                <c:pt idx="6251">
                  <c:v>0.530834024928758</c:v>
                </c:pt>
                <c:pt idx="6252">
                  <c:v>0.531851303636869</c:v>
                </c:pt>
                <c:pt idx="6253">
                  <c:v>0.54165343635847</c:v>
                </c:pt>
                <c:pt idx="6254">
                  <c:v>0.471902329012756</c:v>
                </c:pt>
                <c:pt idx="6255">
                  <c:v>0.511233854319672</c:v>
                </c:pt>
                <c:pt idx="6256">
                  <c:v>0.535358171534756</c:v>
                </c:pt>
                <c:pt idx="6257">
                  <c:v>0.507408106190238</c:v>
                </c:pt>
                <c:pt idx="6258">
                  <c:v>0.537334045023111</c:v>
                </c:pt>
                <c:pt idx="6259">
                  <c:v>0.545964960118201</c:v>
                </c:pt>
                <c:pt idx="6260">
                  <c:v>0.483980713967056</c:v>
                </c:pt>
                <c:pt idx="6261">
                  <c:v>0.477660154367025</c:v>
                </c:pt>
                <c:pt idx="6262">
                  <c:v>0.549729052642899</c:v>
                </c:pt>
                <c:pt idx="6263">
                  <c:v>0.508792788473881</c:v>
                </c:pt>
                <c:pt idx="6264">
                  <c:v>0.530199341440191</c:v>
                </c:pt>
                <c:pt idx="6265">
                  <c:v>0.495934117556106</c:v>
                </c:pt>
                <c:pt idx="6266">
                  <c:v>0.526539698645109</c:v>
                </c:pt>
                <c:pt idx="6267">
                  <c:v>0.54289422939274</c:v>
                </c:pt>
                <c:pt idx="6268">
                  <c:v>0.428375739855394</c:v>
                </c:pt>
                <c:pt idx="6269">
                  <c:v>0.546851921743103</c:v>
                </c:pt>
                <c:pt idx="6270">
                  <c:v>0.479326316958014</c:v>
                </c:pt>
                <c:pt idx="6271">
                  <c:v>0.532235057108194</c:v>
                </c:pt>
                <c:pt idx="6272">
                  <c:v>0.509009131028015</c:v>
                </c:pt>
                <c:pt idx="6273">
                  <c:v>0.538002951879534</c:v>
                </c:pt>
                <c:pt idx="6274">
                  <c:v>0.480072830529953</c:v>
                </c:pt>
                <c:pt idx="6275">
                  <c:v>0.529733574964607</c:v>
                </c:pt>
                <c:pt idx="6276">
                  <c:v>0.536455456067976</c:v>
                </c:pt>
                <c:pt idx="6277">
                  <c:v>0.488598454999032</c:v>
                </c:pt>
                <c:pt idx="6278">
                  <c:v>0.508668912667365</c:v>
                </c:pt>
                <c:pt idx="6279">
                  <c:v>0.560943581992485</c:v>
                </c:pt>
                <c:pt idx="6280">
                  <c:v>0.572262325598687</c:v>
                </c:pt>
                <c:pt idx="6281">
                  <c:v>0.476791923854392</c:v>
                </c:pt>
                <c:pt idx="6282">
                  <c:v>0.530707783199886</c:v>
                </c:pt>
                <c:pt idx="6283">
                  <c:v>0.479101142016446</c:v>
                </c:pt>
                <c:pt idx="6284">
                  <c:v>0.556467839269445</c:v>
                </c:pt>
                <c:pt idx="6285">
                  <c:v>0.516767167700577</c:v>
                </c:pt>
                <c:pt idx="6286">
                  <c:v>0.538401744483791</c:v>
                </c:pt>
                <c:pt idx="6287">
                  <c:v>0.494262673326153</c:v>
                </c:pt>
                <c:pt idx="6288">
                  <c:v>0.487402702360665</c:v>
                </c:pt>
                <c:pt idx="6289">
                  <c:v>0.485804682723343</c:v>
                </c:pt>
                <c:pt idx="6290">
                  <c:v>0.586890294522018</c:v>
                </c:pt>
                <c:pt idx="6291">
                  <c:v>0.511526745242127</c:v>
                </c:pt>
                <c:pt idx="6292">
                  <c:v>0.516112948924757</c:v>
                </c:pt>
                <c:pt idx="6293">
                  <c:v>0.498944551837667</c:v>
                </c:pt>
                <c:pt idx="6294">
                  <c:v>0.569955106113883</c:v>
                </c:pt>
                <c:pt idx="6295">
                  <c:v>0.499614376347291</c:v>
                </c:pt>
                <c:pt idx="6296">
                  <c:v>0.53583762568324</c:v>
                </c:pt>
                <c:pt idx="6297">
                  <c:v>0.522427226868165</c:v>
                </c:pt>
                <c:pt idx="6298">
                  <c:v>0.558316405802097</c:v>
                </c:pt>
                <c:pt idx="6299">
                  <c:v>0.514207085238106</c:v>
                </c:pt>
                <c:pt idx="6300">
                  <c:v>0.497765088935571</c:v>
                </c:pt>
                <c:pt idx="6301">
                  <c:v>0.501643741986056</c:v>
                </c:pt>
                <c:pt idx="6302">
                  <c:v>0.530488307617227</c:v>
                </c:pt>
                <c:pt idx="6303">
                  <c:v>0.534305308525659</c:v>
                </c:pt>
                <c:pt idx="6304">
                  <c:v>0.493837411481933</c:v>
                </c:pt>
                <c:pt idx="6305">
                  <c:v>0.543791337824504</c:v>
                </c:pt>
                <c:pt idx="6306">
                  <c:v>0.528123087428641</c:v>
                </c:pt>
                <c:pt idx="6307">
                  <c:v>0.529260802199663</c:v>
                </c:pt>
                <c:pt idx="6308">
                  <c:v>0.499850519649396</c:v>
                </c:pt>
                <c:pt idx="6309">
                  <c:v>0.462886785493009</c:v>
                </c:pt>
                <c:pt idx="6310">
                  <c:v>0.567971557497635</c:v>
                </c:pt>
                <c:pt idx="6311">
                  <c:v>0.454946751513647</c:v>
                </c:pt>
                <c:pt idx="6312">
                  <c:v>0.49114747645194</c:v>
                </c:pt>
                <c:pt idx="6313">
                  <c:v>0.545021673384634</c:v>
                </c:pt>
                <c:pt idx="6314">
                  <c:v>0.515659732654165</c:v>
                </c:pt>
                <c:pt idx="6315">
                  <c:v>0.519019258225662</c:v>
                </c:pt>
                <c:pt idx="6316">
                  <c:v>0.466775868665273</c:v>
                </c:pt>
                <c:pt idx="6317">
                  <c:v>0.512178340359866</c:v>
                </c:pt>
                <c:pt idx="6318">
                  <c:v>0.534119535167858</c:v>
                </c:pt>
                <c:pt idx="6319">
                  <c:v>0.501632207674018</c:v>
                </c:pt>
                <c:pt idx="6320">
                  <c:v>0.533355847505232</c:v>
                </c:pt>
                <c:pt idx="6321">
                  <c:v>0.469855441138512</c:v>
                </c:pt>
                <c:pt idx="6322">
                  <c:v>0.533366634172958</c:v>
                </c:pt>
                <c:pt idx="6323">
                  <c:v>0.471780613893492</c:v>
                </c:pt>
                <c:pt idx="6324">
                  <c:v>0.500505860257495</c:v>
                </c:pt>
                <c:pt idx="6325">
                  <c:v>0.527512353001022</c:v>
                </c:pt>
                <c:pt idx="6326">
                  <c:v>0.452912104270037</c:v>
                </c:pt>
                <c:pt idx="6327">
                  <c:v>0.546840156892716</c:v>
                </c:pt>
                <c:pt idx="6328">
                  <c:v>0.510240248186247</c:v>
                </c:pt>
                <c:pt idx="6329">
                  <c:v>0.531367671369465</c:v>
                </c:pt>
                <c:pt idx="6330">
                  <c:v>0.497948240856034</c:v>
                </c:pt>
                <c:pt idx="6331">
                  <c:v>0.472147682834687</c:v>
                </c:pt>
                <c:pt idx="6332">
                  <c:v>0.507078284530692</c:v>
                </c:pt>
                <c:pt idx="6333">
                  <c:v>0.540115840034318</c:v>
                </c:pt>
                <c:pt idx="6334">
                  <c:v>0.499382414743109</c:v>
                </c:pt>
                <c:pt idx="6335">
                  <c:v>0.505927571900248</c:v>
                </c:pt>
                <c:pt idx="6336">
                  <c:v>0.534942063677498</c:v>
                </c:pt>
                <c:pt idx="6337">
                  <c:v>0.558974753948464</c:v>
                </c:pt>
                <c:pt idx="6338">
                  <c:v>0.552491361751632</c:v>
                </c:pt>
                <c:pt idx="6339">
                  <c:v>0.519469685990595</c:v>
                </c:pt>
                <c:pt idx="6340">
                  <c:v>0.50855878064811</c:v>
                </c:pt>
                <c:pt idx="6341">
                  <c:v>0.531645098293121</c:v>
                </c:pt>
                <c:pt idx="6342">
                  <c:v>0.570260791017139</c:v>
                </c:pt>
                <c:pt idx="6343">
                  <c:v>0.483927279390453</c:v>
                </c:pt>
                <c:pt idx="6344">
                  <c:v>0.497846626967313</c:v>
                </c:pt>
                <c:pt idx="6345">
                  <c:v>0.505783537416325</c:v>
                </c:pt>
                <c:pt idx="6346">
                  <c:v>0.523582642706585</c:v>
                </c:pt>
                <c:pt idx="6347">
                  <c:v>0.514941138280399</c:v>
                </c:pt>
                <c:pt idx="6348">
                  <c:v>0.521197533595765</c:v>
                </c:pt>
                <c:pt idx="6349">
                  <c:v>0.503992756340751</c:v>
                </c:pt>
                <c:pt idx="6350">
                  <c:v>0.507895025032106</c:v>
                </c:pt>
                <c:pt idx="6351">
                  <c:v>0.501127529771545</c:v>
                </c:pt>
                <c:pt idx="6352">
                  <c:v>0.541648510825269</c:v>
                </c:pt>
                <c:pt idx="6353">
                  <c:v>0.502497679634259</c:v>
                </c:pt>
                <c:pt idx="6354">
                  <c:v>0.472148326396239</c:v>
                </c:pt>
                <c:pt idx="6355">
                  <c:v>0.47784697279479</c:v>
                </c:pt>
                <c:pt idx="6356">
                  <c:v>0.518979256346868</c:v>
                </c:pt>
                <c:pt idx="6357">
                  <c:v>0.512204143919256</c:v>
                </c:pt>
                <c:pt idx="6358">
                  <c:v>0.536672885068778</c:v>
                </c:pt>
                <c:pt idx="6359">
                  <c:v>0.488808912833972</c:v>
                </c:pt>
                <c:pt idx="6360">
                  <c:v>0.570798878699901</c:v>
                </c:pt>
                <c:pt idx="6361">
                  <c:v>0.492040583745789</c:v>
                </c:pt>
                <c:pt idx="6362">
                  <c:v>0.535608006657925</c:v>
                </c:pt>
                <c:pt idx="6363">
                  <c:v>0.502863220103309</c:v>
                </c:pt>
                <c:pt idx="6364">
                  <c:v>0.5229656271476</c:v>
                </c:pt>
                <c:pt idx="6365">
                  <c:v>0.552335624020812</c:v>
                </c:pt>
                <c:pt idx="6366">
                  <c:v>0.514947811330355</c:v>
                </c:pt>
                <c:pt idx="6367">
                  <c:v>0.590206838320761</c:v>
                </c:pt>
                <c:pt idx="6368">
                  <c:v>0.520074336282992</c:v>
                </c:pt>
                <c:pt idx="6369">
                  <c:v>0.528827409396819</c:v>
                </c:pt>
                <c:pt idx="6370">
                  <c:v>0.460752887593806</c:v>
                </c:pt>
                <c:pt idx="6371">
                  <c:v>0.524126328678079</c:v>
                </c:pt>
                <c:pt idx="6372">
                  <c:v>0.495201953770965</c:v>
                </c:pt>
                <c:pt idx="6373">
                  <c:v>0.509003828979353</c:v>
                </c:pt>
                <c:pt idx="6374">
                  <c:v>0.519140889951543</c:v>
                </c:pt>
                <c:pt idx="6375">
                  <c:v>0.537956524783572</c:v>
                </c:pt>
                <c:pt idx="6376">
                  <c:v>0.571041707085262</c:v>
                </c:pt>
                <c:pt idx="6377">
                  <c:v>0.540803438949747</c:v>
                </c:pt>
                <c:pt idx="6378">
                  <c:v>0.487184877136801</c:v>
                </c:pt>
                <c:pt idx="6379">
                  <c:v>0.552993832911256</c:v>
                </c:pt>
                <c:pt idx="6380">
                  <c:v>0.567251584304861</c:v>
                </c:pt>
                <c:pt idx="6381">
                  <c:v>0.496316300572426</c:v>
                </c:pt>
                <c:pt idx="6382">
                  <c:v>0.516406409890932</c:v>
                </c:pt>
                <c:pt idx="6383">
                  <c:v>0.501533918400295</c:v>
                </c:pt>
                <c:pt idx="6384">
                  <c:v>0.484678116252649</c:v>
                </c:pt>
                <c:pt idx="6385">
                  <c:v>0.51078443647699</c:v>
                </c:pt>
                <c:pt idx="6386">
                  <c:v>0.484557538359641</c:v>
                </c:pt>
                <c:pt idx="6387">
                  <c:v>0.480506698884909</c:v>
                </c:pt>
                <c:pt idx="6388">
                  <c:v>0.460177669376283</c:v>
                </c:pt>
                <c:pt idx="6389">
                  <c:v>0.550974248254603</c:v>
                </c:pt>
                <c:pt idx="6390">
                  <c:v>0.566712044815787</c:v>
                </c:pt>
                <c:pt idx="6391">
                  <c:v>0.518652991708523</c:v>
                </c:pt>
                <c:pt idx="6392">
                  <c:v>0.525473878938325</c:v>
                </c:pt>
                <c:pt idx="6393">
                  <c:v>0.51581093327282</c:v>
                </c:pt>
                <c:pt idx="6394">
                  <c:v>0.510535700903956</c:v>
                </c:pt>
                <c:pt idx="6395">
                  <c:v>0.478499404092081</c:v>
                </c:pt>
                <c:pt idx="6396">
                  <c:v>0.499556003083833</c:v>
                </c:pt>
                <c:pt idx="6397">
                  <c:v>0.521205349530054</c:v>
                </c:pt>
                <c:pt idx="6398">
                  <c:v>0.491450432528619</c:v>
                </c:pt>
                <c:pt idx="6399">
                  <c:v>0.459010740769154</c:v>
                </c:pt>
                <c:pt idx="6400">
                  <c:v>0.53516700623186</c:v>
                </c:pt>
                <c:pt idx="6401">
                  <c:v>0.510730083894862</c:v>
                </c:pt>
                <c:pt idx="6402">
                  <c:v>0.502548715933267</c:v>
                </c:pt>
                <c:pt idx="6403">
                  <c:v>0.543866180426173</c:v>
                </c:pt>
                <c:pt idx="6404">
                  <c:v>0.53119738706804</c:v>
                </c:pt>
                <c:pt idx="6405">
                  <c:v>0.553504730180454</c:v>
                </c:pt>
                <c:pt idx="6406">
                  <c:v>0.467790757529816</c:v>
                </c:pt>
                <c:pt idx="6407">
                  <c:v>0.513694400552876</c:v>
                </c:pt>
                <c:pt idx="6408">
                  <c:v>0.524116779085778</c:v>
                </c:pt>
                <c:pt idx="6409">
                  <c:v>0.544258868106909</c:v>
                </c:pt>
                <c:pt idx="6410">
                  <c:v>0.596350238846646</c:v>
                </c:pt>
                <c:pt idx="6411">
                  <c:v>0.519732965693816</c:v>
                </c:pt>
                <c:pt idx="6412">
                  <c:v>0.556554907835202</c:v>
                </c:pt>
                <c:pt idx="6413">
                  <c:v>0.538012598694238</c:v>
                </c:pt>
                <c:pt idx="6414">
                  <c:v>0.517171480356602</c:v>
                </c:pt>
                <c:pt idx="6415">
                  <c:v>0.498084038020668</c:v>
                </c:pt>
                <c:pt idx="6416">
                  <c:v>0.474908205016337</c:v>
                </c:pt>
                <c:pt idx="6417">
                  <c:v>0.518734261226286</c:v>
                </c:pt>
                <c:pt idx="6418">
                  <c:v>0.496292869252332</c:v>
                </c:pt>
                <c:pt idx="6419">
                  <c:v>0.486120362841787</c:v>
                </c:pt>
                <c:pt idx="6420">
                  <c:v>0.53400640193371</c:v>
                </c:pt>
                <c:pt idx="6421">
                  <c:v>0.564044633498285</c:v>
                </c:pt>
                <c:pt idx="6422">
                  <c:v>0.490134110145888</c:v>
                </c:pt>
                <c:pt idx="6423">
                  <c:v>0.555098371656901</c:v>
                </c:pt>
                <c:pt idx="6424">
                  <c:v>0.543639945980044</c:v>
                </c:pt>
                <c:pt idx="6425">
                  <c:v>0.536516779920468</c:v>
                </c:pt>
                <c:pt idx="6426">
                  <c:v>0.555602602071999</c:v>
                </c:pt>
                <c:pt idx="6427">
                  <c:v>0.535615069118034</c:v>
                </c:pt>
                <c:pt idx="6428">
                  <c:v>0.491304606494616</c:v>
                </c:pt>
                <c:pt idx="6429">
                  <c:v>0.550774885360676</c:v>
                </c:pt>
                <c:pt idx="6430">
                  <c:v>0.549109418398884</c:v>
                </c:pt>
                <c:pt idx="6431">
                  <c:v>0.507384426419822</c:v>
                </c:pt>
                <c:pt idx="6432">
                  <c:v>0.578279923251593</c:v>
                </c:pt>
                <c:pt idx="6433">
                  <c:v>0.519622525952916</c:v>
                </c:pt>
                <c:pt idx="6434">
                  <c:v>0.520650849596277</c:v>
                </c:pt>
                <c:pt idx="6435">
                  <c:v>0.552000553590806</c:v>
                </c:pt>
                <c:pt idx="6436">
                  <c:v>0.534688501033925</c:v>
                </c:pt>
                <c:pt idx="6437">
                  <c:v>0.503852185874855</c:v>
                </c:pt>
                <c:pt idx="6438">
                  <c:v>0.520950112348905</c:v>
                </c:pt>
                <c:pt idx="6439">
                  <c:v>0.483237276035396</c:v>
                </c:pt>
                <c:pt idx="6440">
                  <c:v>0.503097008594153</c:v>
                </c:pt>
                <c:pt idx="6441">
                  <c:v>0.511352352415787</c:v>
                </c:pt>
                <c:pt idx="6442">
                  <c:v>0.506888828534021</c:v>
                </c:pt>
                <c:pt idx="6443">
                  <c:v>0.5178773796115</c:v>
                </c:pt>
                <c:pt idx="6444">
                  <c:v>0.528288292081322</c:v>
                </c:pt>
                <c:pt idx="6445">
                  <c:v>0.528817000531937</c:v>
                </c:pt>
                <c:pt idx="6446">
                  <c:v>0.487707304340957</c:v>
                </c:pt>
                <c:pt idx="6447">
                  <c:v>0.53117838391567</c:v>
                </c:pt>
                <c:pt idx="6448">
                  <c:v>0.555899404034069</c:v>
                </c:pt>
                <c:pt idx="6449">
                  <c:v>0.545296702542001</c:v>
                </c:pt>
                <c:pt idx="6450">
                  <c:v>0.50035234845709</c:v>
                </c:pt>
                <c:pt idx="6451">
                  <c:v>0.516108296042399</c:v>
                </c:pt>
                <c:pt idx="6452">
                  <c:v>0.475810416192946</c:v>
                </c:pt>
                <c:pt idx="6453">
                  <c:v>0.514146935377291</c:v>
                </c:pt>
                <c:pt idx="6454">
                  <c:v>0.510560411443338</c:v>
                </c:pt>
                <c:pt idx="6455">
                  <c:v>0.538526754565507</c:v>
                </c:pt>
                <c:pt idx="6456">
                  <c:v>0.472009757755306</c:v>
                </c:pt>
                <c:pt idx="6457">
                  <c:v>0.498076463426772</c:v>
                </c:pt>
                <c:pt idx="6458">
                  <c:v>0.489470165383246</c:v>
                </c:pt>
                <c:pt idx="6459">
                  <c:v>0.520742559009452</c:v>
                </c:pt>
                <c:pt idx="6460">
                  <c:v>0.532141059656028</c:v>
                </c:pt>
                <c:pt idx="6461">
                  <c:v>0.548571077565395</c:v>
                </c:pt>
                <c:pt idx="6462">
                  <c:v>0.510536099945942</c:v>
                </c:pt>
                <c:pt idx="6463">
                  <c:v>0.529560627667391</c:v>
                </c:pt>
                <c:pt idx="6464">
                  <c:v>0.573279902129336</c:v>
                </c:pt>
                <c:pt idx="6465">
                  <c:v>0.499234593185538</c:v>
                </c:pt>
                <c:pt idx="6466">
                  <c:v>0.515922794370865</c:v>
                </c:pt>
                <c:pt idx="6467">
                  <c:v>0.501836508463377</c:v>
                </c:pt>
                <c:pt idx="6468">
                  <c:v>0.495426651574265</c:v>
                </c:pt>
                <c:pt idx="6469">
                  <c:v>0.488749518237623</c:v>
                </c:pt>
                <c:pt idx="6470">
                  <c:v>0.481816996210193</c:v>
                </c:pt>
                <c:pt idx="6471">
                  <c:v>0.501116839559582</c:v>
                </c:pt>
                <c:pt idx="6472">
                  <c:v>0.531734379480427</c:v>
                </c:pt>
                <c:pt idx="6473">
                  <c:v>0.52489367858015</c:v>
                </c:pt>
                <c:pt idx="6474">
                  <c:v>0.485012130363409</c:v>
                </c:pt>
                <c:pt idx="6475">
                  <c:v>0.566865710556841</c:v>
                </c:pt>
                <c:pt idx="6476">
                  <c:v>0.538800567169413</c:v>
                </c:pt>
                <c:pt idx="6477">
                  <c:v>0.487997106754317</c:v>
                </c:pt>
                <c:pt idx="6478">
                  <c:v>0.506993645965301</c:v>
                </c:pt>
                <c:pt idx="6479">
                  <c:v>0.522960986873321</c:v>
                </c:pt>
                <c:pt idx="6480">
                  <c:v>0.520561903618839</c:v>
                </c:pt>
                <c:pt idx="6481">
                  <c:v>0.527762374641075</c:v>
                </c:pt>
                <c:pt idx="6482">
                  <c:v>0.539869933432941</c:v>
                </c:pt>
                <c:pt idx="6483">
                  <c:v>0.498798158383396</c:v>
                </c:pt>
                <c:pt idx="6484">
                  <c:v>0.494181284022843</c:v>
                </c:pt>
                <c:pt idx="6485">
                  <c:v>0.495371237305094</c:v>
                </c:pt>
                <c:pt idx="6486">
                  <c:v>0.532288557089006</c:v>
                </c:pt>
                <c:pt idx="6487">
                  <c:v>0.494621085470603</c:v>
                </c:pt>
                <c:pt idx="6488">
                  <c:v>0.541406616551482</c:v>
                </c:pt>
                <c:pt idx="6489">
                  <c:v>0.477240165980727</c:v>
                </c:pt>
                <c:pt idx="6490">
                  <c:v>0.554919648475687</c:v>
                </c:pt>
                <c:pt idx="6491">
                  <c:v>0.545925846518198</c:v>
                </c:pt>
                <c:pt idx="6492">
                  <c:v>0.520647441415246</c:v>
                </c:pt>
                <c:pt idx="6493">
                  <c:v>0.506496084485674</c:v>
                </c:pt>
                <c:pt idx="6494">
                  <c:v>0.576854866027438</c:v>
                </c:pt>
                <c:pt idx="6495">
                  <c:v>0.503244984452233</c:v>
                </c:pt>
                <c:pt idx="6496">
                  <c:v>0.499706717656289</c:v>
                </c:pt>
                <c:pt idx="6497">
                  <c:v>0.530371254785526</c:v>
                </c:pt>
                <c:pt idx="6498">
                  <c:v>0.529732649164331</c:v>
                </c:pt>
                <c:pt idx="6499">
                  <c:v>0.47545158952107</c:v>
                </c:pt>
                <c:pt idx="6500">
                  <c:v>0.486959330743702</c:v>
                </c:pt>
                <c:pt idx="6501">
                  <c:v>0.480732150631534</c:v>
                </c:pt>
                <c:pt idx="6502">
                  <c:v>0.511033945965571</c:v>
                </c:pt>
                <c:pt idx="6503">
                  <c:v>0.584920722459639</c:v>
                </c:pt>
                <c:pt idx="6504">
                  <c:v>0.53273198189651</c:v>
                </c:pt>
                <c:pt idx="6505">
                  <c:v>0.536250522460269</c:v>
                </c:pt>
                <c:pt idx="6506">
                  <c:v>0.452430924563532</c:v>
                </c:pt>
                <c:pt idx="6507">
                  <c:v>0.479329089136323</c:v>
                </c:pt>
                <c:pt idx="6508">
                  <c:v>0.560420071123209</c:v>
                </c:pt>
                <c:pt idx="6509">
                  <c:v>0.489656904469867</c:v>
                </c:pt>
                <c:pt idx="6510">
                  <c:v>0.529171559823307</c:v>
                </c:pt>
                <c:pt idx="6511">
                  <c:v>0.514065202960224</c:v>
                </c:pt>
                <c:pt idx="6512">
                  <c:v>0.544001565585369</c:v>
                </c:pt>
                <c:pt idx="6513">
                  <c:v>0.500025832575627</c:v>
                </c:pt>
                <c:pt idx="6514">
                  <c:v>0.451011531667275</c:v>
                </c:pt>
                <c:pt idx="6515">
                  <c:v>0.493788050927723</c:v>
                </c:pt>
                <c:pt idx="6516">
                  <c:v>0.532794701379624</c:v>
                </c:pt>
                <c:pt idx="6517">
                  <c:v>0.502094101900857</c:v>
                </c:pt>
                <c:pt idx="6518">
                  <c:v>0.501538270023531</c:v>
                </c:pt>
                <c:pt idx="6519">
                  <c:v>0.501482047714275</c:v>
                </c:pt>
                <c:pt idx="6520">
                  <c:v>0.534439025362258</c:v>
                </c:pt>
                <c:pt idx="6521">
                  <c:v>0.490061299458539</c:v>
                </c:pt>
                <c:pt idx="6522">
                  <c:v>0.51793790318091</c:v>
                </c:pt>
                <c:pt idx="6523">
                  <c:v>0.540709911136907</c:v>
                </c:pt>
                <c:pt idx="6524">
                  <c:v>0.57714441319109</c:v>
                </c:pt>
                <c:pt idx="6525">
                  <c:v>0.529247582625001</c:v>
                </c:pt>
                <c:pt idx="6526">
                  <c:v>0.536409354796363</c:v>
                </c:pt>
                <c:pt idx="6527">
                  <c:v>0.545145865530427</c:v>
                </c:pt>
                <c:pt idx="6528">
                  <c:v>0.53442117277036</c:v>
                </c:pt>
                <c:pt idx="6529">
                  <c:v>0.521805762822531</c:v>
                </c:pt>
                <c:pt idx="6530">
                  <c:v>0.541447118126369</c:v>
                </c:pt>
                <c:pt idx="6531">
                  <c:v>0.476129708966152</c:v>
                </c:pt>
                <c:pt idx="6532">
                  <c:v>0.522766032914899</c:v>
                </c:pt>
                <c:pt idx="6533">
                  <c:v>0.518982914537849</c:v>
                </c:pt>
                <c:pt idx="6534">
                  <c:v>0.516482824009189</c:v>
                </c:pt>
                <c:pt idx="6535">
                  <c:v>0.49831646653537</c:v>
                </c:pt>
                <c:pt idx="6536">
                  <c:v>0.513158085024156</c:v>
                </c:pt>
                <c:pt idx="6537">
                  <c:v>0.489612019105323</c:v>
                </c:pt>
                <c:pt idx="6538">
                  <c:v>0.523678829569306</c:v>
                </c:pt>
                <c:pt idx="6539">
                  <c:v>0.523408983226121</c:v>
                </c:pt>
                <c:pt idx="6540">
                  <c:v>0.520504216140546</c:v>
                </c:pt>
                <c:pt idx="6541">
                  <c:v>0.56011835532728</c:v>
                </c:pt>
                <c:pt idx="6542">
                  <c:v>0.508198986830148</c:v>
                </c:pt>
                <c:pt idx="6543">
                  <c:v>0.534342594307301</c:v>
                </c:pt>
                <c:pt idx="6544">
                  <c:v>0.472473679926073</c:v>
                </c:pt>
                <c:pt idx="6545">
                  <c:v>0.583282732751229</c:v>
                </c:pt>
                <c:pt idx="6546">
                  <c:v>0.575833845429003</c:v>
                </c:pt>
                <c:pt idx="6547">
                  <c:v>0.456310246756916</c:v>
                </c:pt>
                <c:pt idx="6548">
                  <c:v>0.479610234702177</c:v>
                </c:pt>
                <c:pt idx="6549">
                  <c:v>0.543117347849869</c:v>
                </c:pt>
                <c:pt idx="6550">
                  <c:v>0.555519280190181</c:v>
                </c:pt>
                <c:pt idx="6551">
                  <c:v>0.530406446389492</c:v>
                </c:pt>
                <c:pt idx="6552">
                  <c:v>0.507355432907566</c:v>
                </c:pt>
                <c:pt idx="6553">
                  <c:v>0.478748607946322</c:v>
                </c:pt>
                <c:pt idx="6554">
                  <c:v>0.524728668066109</c:v>
                </c:pt>
                <c:pt idx="6555">
                  <c:v>0.503632669300194</c:v>
                </c:pt>
                <c:pt idx="6556">
                  <c:v>0.581495336931291</c:v>
                </c:pt>
                <c:pt idx="6557">
                  <c:v>0.4893494719536</c:v>
                </c:pt>
                <c:pt idx="6558">
                  <c:v>0.526456283363517</c:v>
                </c:pt>
                <c:pt idx="6559">
                  <c:v>0.489753891055669</c:v>
                </c:pt>
                <c:pt idx="6560">
                  <c:v>0.444524511384791</c:v>
                </c:pt>
                <c:pt idx="6561">
                  <c:v>0.50609962530464</c:v>
                </c:pt>
                <c:pt idx="6562">
                  <c:v>0.530544027027423</c:v>
                </c:pt>
                <c:pt idx="6563">
                  <c:v>0.537992273121386</c:v>
                </c:pt>
                <c:pt idx="6564">
                  <c:v>0.528742039226451</c:v>
                </c:pt>
                <c:pt idx="6565">
                  <c:v>0.501157291012382</c:v>
                </c:pt>
                <c:pt idx="6566">
                  <c:v>0.495957646490118</c:v>
                </c:pt>
                <c:pt idx="6567">
                  <c:v>0.492223283116884</c:v>
                </c:pt>
                <c:pt idx="6568">
                  <c:v>0.506540280294093</c:v>
                </c:pt>
                <c:pt idx="6569">
                  <c:v>0.556918753093698</c:v>
                </c:pt>
                <c:pt idx="6570">
                  <c:v>0.520690967473374</c:v>
                </c:pt>
                <c:pt idx="6571">
                  <c:v>0.569883980590012</c:v>
                </c:pt>
                <c:pt idx="6572">
                  <c:v>0.545915785065132</c:v>
                </c:pt>
                <c:pt idx="6573">
                  <c:v>0.503914823192262</c:v>
                </c:pt>
                <c:pt idx="6574">
                  <c:v>0.567880519686836</c:v>
                </c:pt>
                <c:pt idx="6575">
                  <c:v>0.505798911122969</c:v>
                </c:pt>
                <c:pt idx="6576">
                  <c:v>0.492485135342795</c:v>
                </c:pt>
                <c:pt idx="6577">
                  <c:v>0.531988685775438</c:v>
                </c:pt>
                <c:pt idx="6578">
                  <c:v>0.540687421238689</c:v>
                </c:pt>
                <c:pt idx="6579">
                  <c:v>0.516873281938424</c:v>
                </c:pt>
                <c:pt idx="6580">
                  <c:v>0.529778552299819</c:v>
                </c:pt>
                <c:pt idx="6581">
                  <c:v>0.486501923106283</c:v>
                </c:pt>
                <c:pt idx="6582">
                  <c:v>0.472604386706428</c:v>
                </c:pt>
                <c:pt idx="6583">
                  <c:v>0.513932271716067</c:v>
                </c:pt>
                <c:pt idx="6584">
                  <c:v>0.518698643160006</c:v>
                </c:pt>
                <c:pt idx="6585">
                  <c:v>0.484581735051899</c:v>
                </c:pt>
                <c:pt idx="6586">
                  <c:v>0.480408722284892</c:v>
                </c:pt>
                <c:pt idx="6587">
                  <c:v>0.522592382585281</c:v>
                </c:pt>
                <c:pt idx="6588">
                  <c:v>0.52545241131495</c:v>
                </c:pt>
                <c:pt idx="6589">
                  <c:v>0.543298374123325</c:v>
                </c:pt>
                <c:pt idx="6590">
                  <c:v>0.561747596900051</c:v>
                </c:pt>
                <c:pt idx="6591">
                  <c:v>0.533067434706684</c:v>
                </c:pt>
                <c:pt idx="6592">
                  <c:v>0.510878258986762</c:v>
                </c:pt>
                <c:pt idx="6593">
                  <c:v>0.525284317744311</c:v>
                </c:pt>
                <c:pt idx="6594">
                  <c:v>0.520882700922377</c:v>
                </c:pt>
                <c:pt idx="6595">
                  <c:v>0.498732592567109</c:v>
                </c:pt>
                <c:pt idx="6596">
                  <c:v>0.507043206300441</c:v>
                </c:pt>
                <c:pt idx="6597">
                  <c:v>0.483901309165184</c:v>
                </c:pt>
                <c:pt idx="6598">
                  <c:v>0.515853368194323</c:v>
                </c:pt>
                <c:pt idx="6599">
                  <c:v>0.515153842327217</c:v>
                </c:pt>
                <c:pt idx="6600">
                  <c:v>0.431466670981949</c:v>
                </c:pt>
                <c:pt idx="6601">
                  <c:v>0.513900449243025</c:v>
                </c:pt>
                <c:pt idx="6602">
                  <c:v>0.484882903421263</c:v>
                </c:pt>
                <c:pt idx="6603">
                  <c:v>0.53763547997861</c:v>
                </c:pt>
                <c:pt idx="6604">
                  <c:v>0.522891101979838</c:v>
                </c:pt>
                <c:pt idx="6605">
                  <c:v>0.470655793256978</c:v>
                </c:pt>
                <c:pt idx="6606">
                  <c:v>0.511601171391993</c:v>
                </c:pt>
                <c:pt idx="6607">
                  <c:v>0.499217712508552</c:v>
                </c:pt>
                <c:pt idx="6608">
                  <c:v>0.520682287939039</c:v>
                </c:pt>
                <c:pt idx="6609">
                  <c:v>0.556274490018846</c:v>
                </c:pt>
                <c:pt idx="6610">
                  <c:v>0.489941802885236</c:v>
                </c:pt>
                <c:pt idx="6611">
                  <c:v>0.510603066824077</c:v>
                </c:pt>
                <c:pt idx="6612">
                  <c:v>0.487162153396769</c:v>
                </c:pt>
                <c:pt idx="6613">
                  <c:v>0.504423509642647</c:v>
                </c:pt>
                <c:pt idx="6614">
                  <c:v>0.563260733923415</c:v>
                </c:pt>
                <c:pt idx="6615">
                  <c:v>0.518679791675983</c:v>
                </c:pt>
                <c:pt idx="6616">
                  <c:v>0.488890610771014</c:v>
                </c:pt>
                <c:pt idx="6617">
                  <c:v>0.526257231061055</c:v>
                </c:pt>
                <c:pt idx="6618">
                  <c:v>0.49714634442291</c:v>
                </c:pt>
                <c:pt idx="6619">
                  <c:v>0.468969101369314</c:v>
                </c:pt>
                <c:pt idx="6620">
                  <c:v>0.507242118895355</c:v>
                </c:pt>
                <c:pt idx="6621">
                  <c:v>0.533191693757023</c:v>
                </c:pt>
                <c:pt idx="6622">
                  <c:v>0.575862915447896</c:v>
                </c:pt>
                <c:pt idx="6623">
                  <c:v>0.457217384775301</c:v>
                </c:pt>
                <c:pt idx="6624">
                  <c:v>0.552797591201054</c:v>
                </c:pt>
                <c:pt idx="6625">
                  <c:v>0.539894974952019</c:v>
                </c:pt>
                <c:pt idx="6626">
                  <c:v>0.545635607681408</c:v>
                </c:pt>
                <c:pt idx="6627">
                  <c:v>0.534845249960763</c:v>
                </c:pt>
                <c:pt idx="6628">
                  <c:v>0.488171085209222</c:v>
                </c:pt>
                <c:pt idx="6629">
                  <c:v>0.545594249703524</c:v>
                </c:pt>
                <c:pt idx="6630">
                  <c:v>0.498056097327816</c:v>
                </c:pt>
                <c:pt idx="6631">
                  <c:v>0.509632510353971</c:v>
                </c:pt>
                <c:pt idx="6632">
                  <c:v>0.607965986211282</c:v>
                </c:pt>
                <c:pt idx="6633">
                  <c:v>0.548071866899108</c:v>
                </c:pt>
                <c:pt idx="6634">
                  <c:v>0.5084551938735</c:v>
                </c:pt>
                <c:pt idx="6635">
                  <c:v>0.529570045920235</c:v>
                </c:pt>
                <c:pt idx="6636">
                  <c:v>0.55731393865636</c:v>
                </c:pt>
                <c:pt idx="6637">
                  <c:v>0.514650835175845</c:v>
                </c:pt>
                <c:pt idx="6638">
                  <c:v>0.525829157860849</c:v>
                </c:pt>
                <c:pt idx="6639">
                  <c:v>0.508922448510129</c:v>
                </c:pt>
                <c:pt idx="6640">
                  <c:v>0.564187162225545</c:v>
                </c:pt>
                <c:pt idx="6641">
                  <c:v>0.512574207683741</c:v>
                </c:pt>
                <c:pt idx="6642">
                  <c:v>0.498448482173636</c:v>
                </c:pt>
                <c:pt idx="6643">
                  <c:v>0.497493454740029</c:v>
                </c:pt>
                <c:pt idx="6644">
                  <c:v>0.497760603784379</c:v>
                </c:pt>
                <c:pt idx="6645">
                  <c:v>0.492511845560143</c:v>
                </c:pt>
                <c:pt idx="6646">
                  <c:v>0.50158410183513</c:v>
                </c:pt>
                <c:pt idx="6647">
                  <c:v>0.529500488008222</c:v>
                </c:pt>
                <c:pt idx="6648">
                  <c:v>0.549641945167981</c:v>
                </c:pt>
                <c:pt idx="6649">
                  <c:v>0.58032035069288</c:v>
                </c:pt>
                <c:pt idx="6650">
                  <c:v>0.466020546992897</c:v>
                </c:pt>
                <c:pt idx="6651">
                  <c:v>0.51153172949127</c:v>
                </c:pt>
                <c:pt idx="6652">
                  <c:v>0.47640613092265</c:v>
                </c:pt>
                <c:pt idx="6653">
                  <c:v>0.531054651821723</c:v>
                </c:pt>
                <c:pt idx="6654">
                  <c:v>0.552660810876126</c:v>
                </c:pt>
                <c:pt idx="6655">
                  <c:v>0.448936389892875</c:v>
                </c:pt>
                <c:pt idx="6656">
                  <c:v>0.489006171153938</c:v>
                </c:pt>
                <c:pt idx="6657">
                  <c:v>0.468196271220822</c:v>
                </c:pt>
                <c:pt idx="6658">
                  <c:v>0.509473241036778</c:v>
                </c:pt>
                <c:pt idx="6659">
                  <c:v>0.512177226578233</c:v>
                </c:pt>
                <c:pt idx="6660">
                  <c:v>0.503240997393715</c:v>
                </c:pt>
                <c:pt idx="6661">
                  <c:v>0.492742165054673</c:v>
                </c:pt>
                <c:pt idx="6662">
                  <c:v>0.515612249575224</c:v>
                </c:pt>
                <c:pt idx="6663">
                  <c:v>0.545826723664094</c:v>
                </c:pt>
                <c:pt idx="6664">
                  <c:v>0.485443767378112</c:v>
                </c:pt>
                <c:pt idx="6665">
                  <c:v>0.486207306901419</c:v>
                </c:pt>
                <c:pt idx="6666">
                  <c:v>0.503144586405041</c:v>
                </c:pt>
                <c:pt idx="6667">
                  <c:v>0.550619973267982</c:v>
                </c:pt>
                <c:pt idx="6668">
                  <c:v>0.572739031164972</c:v>
                </c:pt>
                <c:pt idx="6669">
                  <c:v>0.516780874503179</c:v>
                </c:pt>
                <c:pt idx="6670">
                  <c:v>0.505481276994109</c:v>
                </c:pt>
                <c:pt idx="6671">
                  <c:v>0.501960081425239</c:v>
                </c:pt>
                <c:pt idx="6672">
                  <c:v>0.522865726239938</c:v>
                </c:pt>
                <c:pt idx="6673">
                  <c:v>0.530635623033171</c:v>
                </c:pt>
                <c:pt idx="6674">
                  <c:v>0.454681412632916</c:v>
                </c:pt>
                <c:pt idx="6675">
                  <c:v>0.540568223422646</c:v>
                </c:pt>
                <c:pt idx="6676">
                  <c:v>0.525346701849279</c:v>
                </c:pt>
                <c:pt idx="6677">
                  <c:v>0.506158378989454</c:v>
                </c:pt>
                <c:pt idx="6678">
                  <c:v>0.505558527697111</c:v>
                </c:pt>
                <c:pt idx="6679">
                  <c:v>0.52205711701111</c:v>
                </c:pt>
                <c:pt idx="6680">
                  <c:v>0.424984740976706</c:v>
                </c:pt>
                <c:pt idx="6681">
                  <c:v>0.473366958126708</c:v>
                </c:pt>
                <c:pt idx="6682">
                  <c:v>0.519293201588932</c:v>
                </c:pt>
                <c:pt idx="6683">
                  <c:v>0.567483520574182</c:v>
                </c:pt>
                <c:pt idx="6684">
                  <c:v>0.493994577720754</c:v>
                </c:pt>
                <c:pt idx="6685">
                  <c:v>0.504173421406678</c:v>
                </c:pt>
                <c:pt idx="6686">
                  <c:v>0.461881607123074</c:v>
                </c:pt>
                <c:pt idx="6687">
                  <c:v>0.565709296922035</c:v>
                </c:pt>
                <c:pt idx="6688">
                  <c:v>0.560366853288306</c:v>
                </c:pt>
                <c:pt idx="6689">
                  <c:v>0.564628009950164</c:v>
                </c:pt>
                <c:pt idx="6690">
                  <c:v>0.531443322414508</c:v>
                </c:pt>
                <c:pt idx="6691">
                  <c:v>0.555215808492762</c:v>
                </c:pt>
                <c:pt idx="6692">
                  <c:v>0.497421111690109</c:v>
                </c:pt>
                <c:pt idx="6693">
                  <c:v>0.594180247828251</c:v>
                </c:pt>
                <c:pt idx="6694">
                  <c:v>0.509929672307705</c:v>
                </c:pt>
                <c:pt idx="6695">
                  <c:v>0.519419759804556</c:v>
                </c:pt>
                <c:pt idx="6696">
                  <c:v>0.531793109704852</c:v>
                </c:pt>
                <c:pt idx="6697">
                  <c:v>0.494286894759076</c:v>
                </c:pt>
                <c:pt idx="6698">
                  <c:v>0.481641491600202</c:v>
                </c:pt>
                <c:pt idx="6699">
                  <c:v>0.538033691475715</c:v>
                </c:pt>
                <c:pt idx="6700">
                  <c:v>0.531442855042329</c:v>
                </c:pt>
                <c:pt idx="6701">
                  <c:v>0.556083455089406</c:v>
                </c:pt>
                <c:pt idx="6702">
                  <c:v>0.533409472946619</c:v>
                </c:pt>
                <c:pt idx="6703">
                  <c:v>0.526176597165386</c:v>
                </c:pt>
                <c:pt idx="6704">
                  <c:v>0.473714819021012</c:v>
                </c:pt>
                <c:pt idx="6705">
                  <c:v>0.519210684465592</c:v>
                </c:pt>
                <c:pt idx="6706">
                  <c:v>0.472216088342095</c:v>
                </c:pt>
                <c:pt idx="6707">
                  <c:v>0.511852582377709</c:v>
                </c:pt>
                <c:pt idx="6708">
                  <c:v>0.504103493576018</c:v>
                </c:pt>
                <c:pt idx="6709">
                  <c:v>0.512209033219871</c:v>
                </c:pt>
                <c:pt idx="6710">
                  <c:v>0.494421206133785</c:v>
                </c:pt>
                <c:pt idx="6711">
                  <c:v>0.522782861196662</c:v>
                </c:pt>
                <c:pt idx="6712">
                  <c:v>0.495932170291444</c:v>
                </c:pt>
                <c:pt idx="6713">
                  <c:v>0.469641764926674</c:v>
                </c:pt>
                <c:pt idx="6714">
                  <c:v>0.524145617313564</c:v>
                </c:pt>
                <c:pt idx="6715">
                  <c:v>0.511098840163525</c:v>
                </c:pt>
                <c:pt idx="6716">
                  <c:v>0.467282539269338</c:v>
                </c:pt>
                <c:pt idx="6717">
                  <c:v>0.50184763989562</c:v>
                </c:pt>
                <c:pt idx="6718">
                  <c:v>0.538181191161424</c:v>
                </c:pt>
                <c:pt idx="6719">
                  <c:v>0.466354306336619</c:v>
                </c:pt>
                <c:pt idx="6720">
                  <c:v>0.474189892869221</c:v>
                </c:pt>
                <c:pt idx="6721">
                  <c:v>0.513517860710388</c:v>
                </c:pt>
                <c:pt idx="6722">
                  <c:v>0.525546968218478</c:v>
                </c:pt>
                <c:pt idx="6723">
                  <c:v>0.484331609830731</c:v>
                </c:pt>
                <c:pt idx="6724">
                  <c:v>0.532290287323774</c:v>
                </c:pt>
                <c:pt idx="6725">
                  <c:v>0.533098376567451</c:v>
                </c:pt>
                <c:pt idx="6726">
                  <c:v>0.503248462571943</c:v>
                </c:pt>
                <c:pt idx="6727">
                  <c:v>0.557898096106231</c:v>
                </c:pt>
                <c:pt idx="6728">
                  <c:v>0.558849643868405</c:v>
                </c:pt>
                <c:pt idx="6729">
                  <c:v>0.530905638465246</c:v>
                </c:pt>
                <c:pt idx="6730">
                  <c:v>0.499434211926945</c:v>
                </c:pt>
                <c:pt idx="6731">
                  <c:v>0.485429560809331</c:v>
                </c:pt>
                <c:pt idx="6732">
                  <c:v>0.524306707965195</c:v>
                </c:pt>
                <c:pt idx="6733">
                  <c:v>0.560325190713589</c:v>
                </c:pt>
                <c:pt idx="6734">
                  <c:v>0.494325902568311</c:v>
                </c:pt>
                <c:pt idx="6735">
                  <c:v>0.511888230118766</c:v>
                </c:pt>
                <c:pt idx="6736">
                  <c:v>0.538363840651559</c:v>
                </c:pt>
                <c:pt idx="6737">
                  <c:v>0.542008860510966</c:v>
                </c:pt>
                <c:pt idx="6738">
                  <c:v>0.496874698431411</c:v>
                </c:pt>
                <c:pt idx="6739">
                  <c:v>0.483957769702151</c:v>
                </c:pt>
                <c:pt idx="6740">
                  <c:v>0.514583008389076</c:v>
                </c:pt>
                <c:pt idx="6741">
                  <c:v>0.553589017610166</c:v>
                </c:pt>
                <c:pt idx="6742">
                  <c:v>0.569803989926857</c:v>
                </c:pt>
                <c:pt idx="6743">
                  <c:v>0.565683097953934</c:v>
                </c:pt>
                <c:pt idx="6744">
                  <c:v>0.58639995985327</c:v>
                </c:pt>
                <c:pt idx="6745">
                  <c:v>0.511300010745547</c:v>
                </c:pt>
                <c:pt idx="6746">
                  <c:v>0.450929916848933</c:v>
                </c:pt>
                <c:pt idx="6747">
                  <c:v>0.547337465365052</c:v>
                </c:pt>
                <c:pt idx="6748">
                  <c:v>0.532550538085904</c:v>
                </c:pt>
                <c:pt idx="6749">
                  <c:v>0.516585648427372</c:v>
                </c:pt>
                <c:pt idx="6750">
                  <c:v>0.47483420521293</c:v>
                </c:pt>
                <c:pt idx="6751">
                  <c:v>0.514010475373314</c:v>
                </c:pt>
                <c:pt idx="6752">
                  <c:v>0.480370284918927</c:v>
                </c:pt>
                <c:pt idx="6753">
                  <c:v>0.509027249694315</c:v>
                </c:pt>
                <c:pt idx="6754">
                  <c:v>0.521940415538497</c:v>
                </c:pt>
                <c:pt idx="6755">
                  <c:v>0.498677666569966</c:v>
                </c:pt>
                <c:pt idx="6756">
                  <c:v>0.490384632867909</c:v>
                </c:pt>
                <c:pt idx="6757">
                  <c:v>0.561892716584875</c:v>
                </c:pt>
                <c:pt idx="6758">
                  <c:v>0.572979426807782</c:v>
                </c:pt>
                <c:pt idx="6759">
                  <c:v>0.514302318684063</c:v>
                </c:pt>
                <c:pt idx="6760">
                  <c:v>0.504211418079126</c:v>
                </c:pt>
                <c:pt idx="6761">
                  <c:v>0.510239525603332</c:v>
                </c:pt>
                <c:pt idx="6762">
                  <c:v>0.526622940429328</c:v>
                </c:pt>
                <c:pt idx="6763">
                  <c:v>0.546684943088361</c:v>
                </c:pt>
                <c:pt idx="6764">
                  <c:v>0.519034351809928</c:v>
                </c:pt>
                <c:pt idx="6765">
                  <c:v>0.489999208940196</c:v>
                </c:pt>
                <c:pt idx="6766">
                  <c:v>0.551982212768681</c:v>
                </c:pt>
                <c:pt idx="6767">
                  <c:v>0.575291117190372</c:v>
                </c:pt>
                <c:pt idx="6768">
                  <c:v>0.456715271693522</c:v>
                </c:pt>
                <c:pt idx="6769">
                  <c:v>0.521532483917721</c:v>
                </c:pt>
                <c:pt idx="6770">
                  <c:v>0.514775604695119</c:v>
                </c:pt>
                <c:pt idx="6771">
                  <c:v>0.515232321998794</c:v>
                </c:pt>
                <c:pt idx="6772">
                  <c:v>0.509211182539376</c:v>
                </c:pt>
                <c:pt idx="6773">
                  <c:v>0.492998147499279</c:v>
                </c:pt>
                <c:pt idx="6774">
                  <c:v>0.507789275526028</c:v>
                </c:pt>
                <c:pt idx="6775">
                  <c:v>0.551445998788926</c:v>
                </c:pt>
                <c:pt idx="6776">
                  <c:v>0.539130260386379</c:v>
                </c:pt>
                <c:pt idx="6777">
                  <c:v>0.574766923168527</c:v>
                </c:pt>
                <c:pt idx="6778">
                  <c:v>0.544865678395319</c:v>
                </c:pt>
                <c:pt idx="6779">
                  <c:v>0.511023108778243</c:v>
                </c:pt>
                <c:pt idx="6780">
                  <c:v>0.553351231846425</c:v>
                </c:pt>
                <c:pt idx="6781">
                  <c:v>0.561340884209856</c:v>
                </c:pt>
                <c:pt idx="6782">
                  <c:v>0.532612253631837</c:v>
                </c:pt>
                <c:pt idx="6783">
                  <c:v>0.502079645718672</c:v>
                </c:pt>
                <c:pt idx="6784">
                  <c:v>0.545739642282428</c:v>
                </c:pt>
                <c:pt idx="6785">
                  <c:v>0.531085651034967</c:v>
                </c:pt>
                <c:pt idx="6786">
                  <c:v>0.498536802345645</c:v>
                </c:pt>
                <c:pt idx="6787">
                  <c:v>0.530405421120622</c:v>
                </c:pt>
                <c:pt idx="6788">
                  <c:v>0.535232320689599</c:v>
                </c:pt>
                <c:pt idx="6789">
                  <c:v>0.533169486444362</c:v>
                </c:pt>
                <c:pt idx="6790">
                  <c:v>0.449058946157683</c:v>
                </c:pt>
                <c:pt idx="6791">
                  <c:v>0.550400512459276</c:v>
                </c:pt>
                <c:pt idx="6792">
                  <c:v>0.537882266907317</c:v>
                </c:pt>
                <c:pt idx="6793">
                  <c:v>0.483089533699913</c:v>
                </c:pt>
                <c:pt idx="6794">
                  <c:v>0.579930038841575</c:v>
                </c:pt>
                <c:pt idx="6795">
                  <c:v>0.544672856269731</c:v>
                </c:pt>
                <c:pt idx="6796">
                  <c:v>0.561890587581508</c:v>
                </c:pt>
                <c:pt idx="6797">
                  <c:v>0.540089263137485</c:v>
                </c:pt>
                <c:pt idx="6798">
                  <c:v>0.521332950251721</c:v>
                </c:pt>
                <c:pt idx="6799">
                  <c:v>0.534742771634158</c:v>
                </c:pt>
                <c:pt idx="6800">
                  <c:v>0.474272401766658</c:v>
                </c:pt>
                <c:pt idx="6801">
                  <c:v>0.469205779350765</c:v>
                </c:pt>
                <c:pt idx="6802">
                  <c:v>0.534856531212207</c:v>
                </c:pt>
                <c:pt idx="6803">
                  <c:v>0.558685920555567</c:v>
                </c:pt>
                <c:pt idx="6804">
                  <c:v>0.508394108463426</c:v>
                </c:pt>
                <c:pt idx="6805">
                  <c:v>0.535872780715198</c:v>
                </c:pt>
                <c:pt idx="6806">
                  <c:v>0.486993540653708</c:v>
                </c:pt>
                <c:pt idx="6807">
                  <c:v>0.515662243653542</c:v>
                </c:pt>
                <c:pt idx="6808">
                  <c:v>0.54739804548707</c:v>
                </c:pt>
                <c:pt idx="6809">
                  <c:v>0.538814143882374</c:v>
                </c:pt>
                <c:pt idx="6810">
                  <c:v>0.529955173944945</c:v>
                </c:pt>
                <c:pt idx="6811">
                  <c:v>0.535334245786353</c:v>
                </c:pt>
                <c:pt idx="6812">
                  <c:v>0.5040672517993</c:v>
                </c:pt>
                <c:pt idx="6813">
                  <c:v>0.461602145257752</c:v>
                </c:pt>
                <c:pt idx="6814">
                  <c:v>0.511351951068373</c:v>
                </c:pt>
                <c:pt idx="6815">
                  <c:v>0.505404936726832</c:v>
                </c:pt>
                <c:pt idx="6816">
                  <c:v>0.458815219870013</c:v>
                </c:pt>
                <c:pt idx="6817">
                  <c:v>0.549221400184884</c:v>
                </c:pt>
                <c:pt idx="6818">
                  <c:v>0.5289346796955</c:v>
                </c:pt>
                <c:pt idx="6819">
                  <c:v>0.517140016951515</c:v>
                </c:pt>
                <c:pt idx="6820">
                  <c:v>0.518573905872661</c:v>
                </c:pt>
                <c:pt idx="6821">
                  <c:v>0.452120440699951</c:v>
                </c:pt>
                <c:pt idx="6822">
                  <c:v>0.531685240807413</c:v>
                </c:pt>
                <c:pt idx="6823">
                  <c:v>0.440123667481518</c:v>
                </c:pt>
                <c:pt idx="6824">
                  <c:v>0.519959587443294</c:v>
                </c:pt>
                <c:pt idx="6825">
                  <c:v>0.545739026768944</c:v>
                </c:pt>
                <c:pt idx="6826">
                  <c:v>0.537664394878025</c:v>
                </c:pt>
                <c:pt idx="6827">
                  <c:v>0.536819491023753</c:v>
                </c:pt>
                <c:pt idx="6828">
                  <c:v>0.524442052271613</c:v>
                </c:pt>
                <c:pt idx="6829">
                  <c:v>0.576759132953587</c:v>
                </c:pt>
                <c:pt idx="6830">
                  <c:v>0.519693863856246</c:v>
                </c:pt>
                <c:pt idx="6831">
                  <c:v>0.505304551745211</c:v>
                </c:pt>
                <c:pt idx="6832">
                  <c:v>0.54648322445896</c:v>
                </c:pt>
                <c:pt idx="6833">
                  <c:v>0.493105168780074</c:v>
                </c:pt>
                <c:pt idx="6834">
                  <c:v>0.519743679956349</c:v>
                </c:pt>
                <c:pt idx="6835">
                  <c:v>0.562253267849879</c:v>
                </c:pt>
                <c:pt idx="6836">
                  <c:v>0.47032682788673</c:v>
                </c:pt>
                <c:pt idx="6837">
                  <c:v>0.548540824065602</c:v>
                </c:pt>
                <c:pt idx="6838">
                  <c:v>0.469438868634569</c:v>
                </c:pt>
                <c:pt idx="6839">
                  <c:v>0.503087145223933</c:v>
                </c:pt>
                <c:pt idx="6840">
                  <c:v>0.507906862720088</c:v>
                </c:pt>
                <c:pt idx="6841">
                  <c:v>0.552900274534345</c:v>
                </c:pt>
                <c:pt idx="6842">
                  <c:v>0.495717902230924</c:v>
                </c:pt>
                <c:pt idx="6843">
                  <c:v>0.505896347014725</c:v>
                </c:pt>
                <c:pt idx="6844">
                  <c:v>0.519701672318934</c:v>
                </c:pt>
                <c:pt idx="6845">
                  <c:v>0.552652089619577</c:v>
                </c:pt>
                <c:pt idx="6846">
                  <c:v>0.555347455185289</c:v>
                </c:pt>
                <c:pt idx="6847">
                  <c:v>0.521357473298085</c:v>
                </c:pt>
                <c:pt idx="6848">
                  <c:v>0.50201527560566</c:v>
                </c:pt>
                <c:pt idx="6849">
                  <c:v>0.526186963037023</c:v>
                </c:pt>
                <c:pt idx="6850">
                  <c:v>0.534749034528149</c:v>
                </c:pt>
                <c:pt idx="6851">
                  <c:v>0.524543176496824</c:v>
                </c:pt>
                <c:pt idx="6852">
                  <c:v>0.512871031912311</c:v>
                </c:pt>
                <c:pt idx="6853">
                  <c:v>0.53723624111886</c:v>
                </c:pt>
                <c:pt idx="6854">
                  <c:v>0.506331005590593</c:v>
                </c:pt>
                <c:pt idx="6855">
                  <c:v>0.511602701755869</c:v>
                </c:pt>
                <c:pt idx="6856">
                  <c:v>0.495952366370054</c:v>
                </c:pt>
                <c:pt idx="6857">
                  <c:v>0.545562144948059</c:v>
                </c:pt>
                <c:pt idx="6858">
                  <c:v>0.563045213385885</c:v>
                </c:pt>
                <c:pt idx="6859">
                  <c:v>0.508222743242788</c:v>
                </c:pt>
                <c:pt idx="6860">
                  <c:v>0.545276955985584</c:v>
                </c:pt>
                <c:pt idx="6861">
                  <c:v>0.529744977638229</c:v>
                </c:pt>
                <c:pt idx="6862">
                  <c:v>0.535608319083374</c:v>
                </c:pt>
                <c:pt idx="6863">
                  <c:v>0.520375421710342</c:v>
                </c:pt>
                <c:pt idx="6864">
                  <c:v>0.526738438939308</c:v>
                </c:pt>
                <c:pt idx="6865">
                  <c:v>0.532051714592212</c:v>
                </c:pt>
                <c:pt idx="6866">
                  <c:v>0.554818543755975</c:v>
                </c:pt>
                <c:pt idx="6867">
                  <c:v>0.541802447149636</c:v>
                </c:pt>
                <c:pt idx="6868">
                  <c:v>0.545786517192556</c:v>
                </c:pt>
                <c:pt idx="6869">
                  <c:v>0.503308515003957</c:v>
                </c:pt>
                <c:pt idx="6870">
                  <c:v>0.466784138234342</c:v>
                </c:pt>
                <c:pt idx="6871">
                  <c:v>0.527685209700436</c:v>
                </c:pt>
                <c:pt idx="6872">
                  <c:v>0.533112405888271</c:v>
                </c:pt>
                <c:pt idx="6873">
                  <c:v>0.54445096725096</c:v>
                </c:pt>
                <c:pt idx="6874">
                  <c:v>0.477539746970973</c:v>
                </c:pt>
                <c:pt idx="6875">
                  <c:v>0.557718402314901</c:v>
                </c:pt>
                <c:pt idx="6876">
                  <c:v>0.550817287193035</c:v>
                </c:pt>
                <c:pt idx="6877">
                  <c:v>0.52540933200275</c:v>
                </c:pt>
                <c:pt idx="6878">
                  <c:v>0.539767877820218</c:v>
                </c:pt>
                <c:pt idx="6879">
                  <c:v>0.507263479680357</c:v>
                </c:pt>
                <c:pt idx="6880">
                  <c:v>0.465040654500629</c:v>
                </c:pt>
                <c:pt idx="6881">
                  <c:v>0.535049422545617</c:v>
                </c:pt>
                <c:pt idx="6882">
                  <c:v>0.527893407499064</c:v>
                </c:pt>
                <c:pt idx="6883">
                  <c:v>0.556400947177003</c:v>
                </c:pt>
                <c:pt idx="6884">
                  <c:v>0.52008799568713</c:v>
                </c:pt>
                <c:pt idx="6885">
                  <c:v>0.532972468126473</c:v>
                </c:pt>
                <c:pt idx="6886">
                  <c:v>0.542701573379274</c:v>
                </c:pt>
                <c:pt idx="6887">
                  <c:v>0.522651394303349</c:v>
                </c:pt>
                <c:pt idx="6888">
                  <c:v>0.526372382269282</c:v>
                </c:pt>
                <c:pt idx="6889">
                  <c:v>0.490396904538055</c:v>
                </c:pt>
                <c:pt idx="6890">
                  <c:v>0.517548650946092</c:v>
                </c:pt>
                <c:pt idx="6891">
                  <c:v>0.518512699425293</c:v>
                </c:pt>
                <c:pt idx="6892">
                  <c:v>0.486916970485954</c:v>
                </c:pt>
                <c:pt idx="6893">
                  <c:v>0.536785770845911</c:v>
                </c:pt>
                <c:pt idx="6894">
                  <c:v>0.569154243792307</c:v>
                </c:pt>
                <c:pt idx="6895">
                  <c:v>0.504001900641288</c:v>
                </c:pt>
                <c:pt idx="6896">
                  <c:v>0.571516440930734</c:v>
                </c:pt>
                <c:pt idx="6897">
                  <c:v>0.45857055958125</c:v>
                </c:pt>
                <c:pt idx="6898">
                  <c:v>0.531486560146925</c:v>
                </c:pt>
                <c:pt idx="6899">
                  <c:v>0.525941198267719</c:v>
                </c:pt>
                <c:pt idx="6900">
                  <c:v>0.506124833197538</c:v>
                </c:pt>
                <c:pt idx="6901">
                  <c:v>0.531600632885375</c:v>
                </c:pt>
                <c:pt idx="6902">
                  <c:v>0.503587791729378</c:v>
                </c:pt>
                <c:pt idx="6903">
                  <c:v>0.472228585992161</c:v>
                </c:pt>
                <c:pt idx="6904">
                  <c:v>0.545775123585771</c:v>
                </c:pt>
                <c:pt idx="6905">
                  <c:v>0.49924976307361</c:v>
                </c:pt>
                <c:pt idx="6906">
                  <c:v>0.528726012500276</c:v>
                </c:pt>
                <c:pt idx="6907">
                  <c:v>0.498560970930187</c:v>
                </c:pt>
                <c:pt idx="6908">
                  <c:v>0.516012198561369</c:v>
                </c:pt>
                <c:pt idx="6909">
                  <c:v>0.575481284240761</c:v>
                </c:pt>
                <c:pt idx="6910">
                  <c:v>0.558712165136316</c:v>
                </c:pt>
                <c:pt idx="6911">
                  <c:v>0.543686146911758</c:v>
                </c:pt>
                <c:pt idx="6912">
                  <c:v>0.484217109853315</c:v>
                </c:pt>
                <c:pt idx="6913">
                  <c:v>0.505596721073686</c:v>
                </c:pt>
                <c:pt idx="6914">
                  <c:v>0.530067926852467</c:v>
                </c:pt>
                <c:pt idx="6915">
                  <c:v>0.513607764994597</c:v>
                </c:pt>
                <c:pt idx="6916">
                  <c:v>0.541860384293358</c:v>
                </c:pt>
                <c:pt idx="6917">
                  <c:v>0.497477120766602</c:v>
                </c:pt>
                <c:pt idx="6918">
                  <c:v>0.499825051918507</c:v>
                </c:pt>
                <c:pt idx="6919">
                  <c:v>0.502682776284184</c:v>
                </c:pt>
                <c:pt idx="6920">
                  <c:v>0.55234595725044</c:v>
                </c:pt>
                <c:pt idx="6921">
                  <c:v>0.518400281899795</c:v>
                </c:pt>
                <c:pt idx="6922">
                  <c:v>0.513670253509902</c:v>
                </c:pt>
                <c:pt idx="6923">
                  <c:v>0.491340891545495</c:v>
                </c:pt>
                <c:pt idx="6924">
                  <c:v>0.536239429145373</c:v>
                </c:pt>
                <c:pt idx="6925">
                  <c:v>0.529734114175722</c:v>
                </c:pt>
                <c:pt idx="6926">
                  <c:v>0.543504676877771</c:v>
                </c:pt>
                <c:pt idx="6927">
                  <c:v>0.440670544886629</c:v>
                </c:pt>
                <c:pt idx="6928">
                  <c:v>0.455945483836911</c:v>
                </c:pt>
                <c:pt idx="6929">
                  <c:v>0.507258735447333</c:v>
                </c:pt>
                <c:pt idx="6930">
                  <c:v>0.467674866792124</c:v>
                </c:pt>
                <c:pt idx="6931">
                  <c:v>0.510771752774942</c:v>
                </c:pt>
                <c:pt idx="6932">
                  <c:v>0.528259138208398</c:v>
                </c:pt>
                <c:pt idx="6933">
                  <c:v>0.495765999385818</c:v>
                </c:pt>
                <c:pt idx="6934">
                  <c:v>0.517672778074656</c:v>
                </c:pt>
                <c:pt idx="6935">
                  <c:v>0.471222300501971</c:v>
                </c:pt>
                <c:pt idx="6936">
                  <c:v>0.530494956304883</c:v>
                </c:pt>
                <c:pt idx="6937">
                  <c:v>0.586429504676117</c:v>
                </c:pt>
                <c:pt idx="6938">
                  <c:v>0.476763290895479</c:v>
                </c:pt>
                <c:pt idx="6939">
                  <c:v>0.53079301992359</c:v>
                </c:pt>
                <c:pt idx="6940">
                  <c:v>0.529128953706885</c:v>
                </c:pt>
                <c:pt idx="6941">
                  <c:v>0.574713329036991</c:v>
                </c:pt>
                <c:pt idx="6942">
                  <c:v>0.510692377080902</c:v>
                </c:pt>
                <c:pt idx="6943">
                  <c:v>0.537156475331871</c:v>
                </c:pt>
                <c:pt idx="6944">
                  <c:v>0.471476010424629</c:v>
                </c:pt>
                <c:pt idx="6945">
                  <c:v>0.536130395777847</c:v>
                </c:pt>
                <c:pt idx="6946">
                  <c:v>0.504851622661453</c:v>
                </c:pt>
                <c:pt idx="6947">
                  <c:v>0.559735094490493</c:v>
                </c:pt>
                <c:pt idx="6948">
                  <c:v>0.499315135318913</c:v>
                </c:pt>
                <c:pt idx="6949">
                  <c:v>0.552788626307214</c:v>
                </c:pt>
                <c:pt idx="6950">
                  <c:v>0.487524859812141</c:v>
                </c:pt>
                <c:pt idx="6951">
                  <c:v>0.452311582779206</c:v>
                </c:pt>
                <c:pt idx="6952">
                  <c:v>0.536861605538675</c:v>
                </c:pt>
                <c:pt idx="6953">
                  <c:v>0.540602669868342</c:v>
                </c:pt>
                <c:pt idx="6954">
                  <c:v>0.545052023517648</c:v>
                </c:pt>
                <c:pt idx="6955">
                  <c:v>0.486506465783153</c:v>
                </c:pt>
                <c:pt idx="6956">
                  <c:v>0.473915931560872</c:v>
                </c:pt>
                <c:pt idx="6957">
                  <c:v>0.522080089895729</c:v>
                </c:pt>
                <c:pt idx="6958">
                  <c:v>0.538407623180556</c:v>
                </c:pt>
                <c:pt idx="6959">
                  <c:v>0.539241991739669</c:v>
                </c:pt>
                <c:pt idx="6960">
                  <c:v>0.5448939244927</c:v>
                </c:pt>
                <c:pt idx="6961">
                  <c:v>0.545882548999151</c:v>
                </c:pt>
                <c:pt idx="6962">
                  <c:v>0.579658080316326</c:v>
                </c:pt>
                <c:pt idx="6963">
                  <c:v>0.517953003087589</c:v>
                </c:pt>
                <c:pt idx="6964">
                  <c:v>0.503129711929185</c:v>
                </c:pt>
                <c:pt idx="6965">
                  <c:v>0.462949192319377</c:v>
                </c:pt>
                <c:pt idx="6966">
                  <c:v>0.500261519795774</c:v>
                </c:pt>
                <c:pt idx="6967">
                  <c:v>0.558094343520275</c:v>
                </c:pt>
                <c:pt idx="6968">
                  <c:v>0.532780119811595</c:v>
                </c:pt>
                <c:pt idx="6969">
                  <c:v>0.517979882373084</c:v>
                </c:pt>
                <c:pt idx="6970">
                  <c:v>0.529411839794575</c:v>
                </c:pt>
                <c:pt idx="6971">
                  <c:v>0.499261809339067</c:v>
                </c:pt>
                <c:pt idx="6972">
                  <c:v>0.51502496434591</c:v>
                </c:pt>
                <c:pt idx="6973">
                  <c:v>0.552492864934955</c:v>
                </c:pt>
                <c:pt idx="6974">
                  <c:v>0.536934947125571</c:v>
                </c:pt>
                <c:pt idx="6975">
                  <c:v>0.48291025272105</c:v>
                </c:pt>
                <c:pt idx="6976">
                  <c:v>0.565070087269211</c:v>
                </c:pt>
                <c:pt idx="6977">
                  <c:v>0.579611160884412</c:v>
                </c:pt>
                <c:pt idx="6978">
                  <c:v>0.562790692647522</c:v>
                </c:pt>
                <c:pt idx="6979">
                  <c:v>0.51671365086611</c:v>
                </c:pt>
                <c:pt idx="6980">
                  <c:v>0.517449796697663</c:v>
                </c:pt>
                <c:pt idx="6981">
                  <c:v>0.513290813545704</c:v>
                </c:pt>
                <c:pt idx="6982">
                  <c:v>0.526844844318618</c:v>
                </c:pt>
                <c:pt idx="6983">
                  <c:v>0.518489966775169</c:v>
                </c:pt>
                <c:pt idx="6984">
                  <c:v>0.552456442770186</c:v>
                </c:pt>
                <c:pt idx="6985">
                  <c:v>0.520829349301184</c:v>
                </c:pt>
                <c:pt idx="6986">
                  <c:v>0.495946573905048</c:v>
                </c:pt>
                <c:pt idx="6987">
                  <c:v>0.480056382309182</c:v>
                </c:pt>
                <c:pt idx="6988">
                  <c:v>0.561835230014756</c:v>
                </c:pt>
                <c:pt idx="6989">
                  <c:v>0.517723559555645</c:v>
                </c:pt>
                <c:pt idx="6990">
                  <c:v>0.523524247637708</c:v>
                </c:pt>
                <c:pt idx="6991">
                  <c:v>0.52237907280157</c:v>
                </c:pt>
                <c:pt idx="6992">
                  <c:v>0.532090491031735</c:v>
                </c:pt>
                <c:pt idx="6993">
                  <c:v>0.480071432086923</c:v>
                </c:pt>
                <c:pt idx="6994">
                  <c:v>0.517524795254697</c:v>
                </c:pt>
                <c:pt idx="6995">
                  <c:v>0.494217846462172</c:v>
                </c:pt>
                <c:pt idx="6996">
                  <c:v>0.565890508796056</c:v>
                </c:pt>
                <c:pt idx="6997">
                  <c:v>0.555138384042357</c:v>
                </c:pt>
                <c:pt idx="6998">
                  <c:v>0.521065601422038</c:v>
                </c:pt>
                <c:pt idx="6999">
                  <c:v>0.521800236205758</c:v>
                </c:pt>
                <c:pt idx="7000">
                  <c:v>0.464189372523187</c:v>
                </c:pt>
                <c:pt idx="7001">
                  <c:v>0.537259074898034</c:v>
                </c:pt>
                <c:pt idx="7002">
                  <c:v>0.516003814467259</c:v>
                </c:pt>
                <c:pt idx="7003">
                  <c:v>0.449083405130491</c:v>
                </c:pt>
                <c:pt idx="7004">
                  <c:v>0.509142295286751</c:v>
                </c:pt>
                <c:pt idx="7005">
                  <c:v>0.543703393911204</c:v>
                </c:pt>
                <c:pt idx="7006">
                  <c:v>0.512750031751816</c:v>
                </c:pt>
                <c:pt idx="7007">
                  <c:v>0.520429561063003</c:v>
                </c:pt>
                <c:pt idx="7008">
                  <c:v>0.5188573167326</c:v>
                </c:pt>
                <c:pt idx="7009">
                  <c:v>0.491336869218931</c:v>
                </c:pt>
                <c:pt idx="7010">
                  <c:v>0.504474100048979</c:v>
                </c:pt>
                <c:pt idx="7011">
                  <c:v>0.491874219897966</c:v>
                </c:pt>
                <c:pt idx="7012">
                  <c:v>0.480786078558484</c:v>
                </c:pt>
                <c:pt idx="7013">
                  <c:v>0.523790337764597</c:v>
                </c:pt>
                <c:pt idx="7014">
                  <c:v>0.48380316608563</c:v>
                </c:pt>
                <c:pt idx="7015">
                  <c:v>0.541799644430294</c:v>
                </c:pt>
                <c:pt idx="7016">
                  <c:v>0.494088930160895</c:v>
                </c:pt>
                <c:pt idx="7017">
                  <c:v>0.501095492006355</c:v>
                </c:pt>
                <c:pt idx="7018">
                  <c:v>0.500730209819834</c:v>
                </c:pt>
                <c:pt idx="7019">
                  <c:v>0.484590046141464</c:v>
                </c:pt>
                <c:pt idx="7020">
                  <c:v>0.523362310259988</c:v>
                </c:pt>
                <c:pt idx="7021">
                  <c:v>0.538747200375913</c:v>
                </c:pt>
                <c:pt idx="7022">
                  <c:v>0.495001643759971</c:v>
                </c:pt>
                <c:pt idx="7023">
                  <c:v>0.492263031587618</c:v>
                </c:pt>
                <c:pt idx="7024">
                  <c:v>0.466577159063669</c:v>
                </c:pt>
                <c:pt idx="7025">
                  <c:v>0.525039961943885</c:v>
                </c:pt>
                <c:pt idx="7026">
                  <c:v>0.529803990577148</c:v>
                </c:pt>
                <c:pt idx="7027">
                  <c:v>0.505277328391661</c:v>
                </c:pt>
                <c:pt idx="7028">
                  <c:v>0.537018127467287</c:v>
                </c:pt>
                <c:pt idx="7029">
                  <c:v>0.491977159904214</c:v>
                </c:pt>
                <c:pt idx="7030">
                  <c:v>0.481511587268514</c:v>
                </c:pt>
                <c:pt idx="7031">
                  <c:v>0.542156313279891</c:v>
                </c:pt>
                <c:pt idx="7032">
                  <c:v>0.527279895405941</c:v>
                </c:pt>
                <c:pt idx="7033">
                  <c:v>0.520462045707603</c:v>
                </c:pt>
                <c:pt idx="7034">
                  <c:v>0.501736513955636</c:v>
                </c:pt>
                <c:pt idx="7035">
                  <c:v>0.514246348578244</c:v>
                </c:pt>
                <c:pt idx="7036">
                  <c:v>0.558937968078598</c:v>
                </c:pt>
                <c:pt idx="7037">
                  <c:v>0.614877138854421</c:v>
                </c:pt>
                <c:pt idx="7038">
                  <c:v>0.52457845195831</c:v>
                </c:pt>
                <c:pt idx="7039">
                  <c:v>0.591969396511375</c:v>
                </c:pt>
                <c:pt idx="7040">
                  <c:v>0.527183463686774</c:v>
                </c:pt>
                <c:pt idx="7041">
                  <c:v>0.530435812810503</c:v>
                </c:pt>
                <c:pt idx="7042">
                  <c:v>0.486256084687963</c:v>
                </c:pt>
                <c:pt idx="7043">
                  <c:v>0.472988282010288</c:v>
                </c:pt>
                <c:pt idx="7044">
                  <c:v>0.576958497477649</c:v>
                </c:pt>
                <c:pt idx="7045">
                  <c:v>0.560257305081792</c:v>
                </c:pt>
                <c:pt idx="7046">
                  <c:v>0.477409149711504</c:v>
                </c:pt>
                <c:pt idx="7047">
                  <c:v>0.493016683548599</c:v>
                </c:pt>
                <c:pt idx="7048">
                  <c:v>0.519138932284007</c:v>
                </c:pt>
                <c:pt idx="7049">
                  <c:v>0.549213714494269</c:v>
                </c:pt>
                <c:pt idx="7050">
                  <c:v>0.511154912050585</c:v>
                </c:pt>
                <c:pt idx="7051">
                  <c:v>0.531573991198063</c:v>
                </c:pt>
                <c:pt idx="7052">
                  <c:v>0.505736936592187</c:v>
                </c:pt>
                <c:pt idx="7053">
                  <c:v>0.492009621619593</c:v>
                </c:pt>
                <c:pt idx="7054">
                  <c:v>0.519518379579913</c:v>
                </c:pt>
                <c:pt idx="7055">
                  <c:v>0.520432094997863</c:v>
                </c:pt>
                <c:pt idx="7056">
                  <c:v>0.497097990855444</c:v>
                </c:pt>
                <c:pt idx="7057">
                  <c:v>0.582229421689247</c:v>
                </c:pt>
                <c:pt idx="7058">
                  <c:v>0.555262143122943</c:v>
                </c:pt>
                <c:pt idx="7059">
                  <c:v>0.483321998285777</c:v>
                </c:pt>
                <c:pt idx="7060">
                  <c:v>0.479364270126687</c:v>
                </c:pt>
                <c:pt idx="7061">
                  <c:v>0.513469620557489</c:v>
                </c:pt>
                <c:pt idx="7062">
                  <c:v>0.508814380743496</c:v>
                </c:pt>
                <c:pt idx="7063">
                  <c:v>0.454183987410802</c:v>
                </c:pt>
                <c:pt idx="7064">
                  <c:v>0.481348208460766</c:v>
                </c:pt>
                <c:pt idx="7065">
                  <c:v>0.553597798213061</c:v>
                </c:pt>
                <c:pt idx="7066">
                  <c:v>0.523431400716312</c:v>
                </c:pt>
                <c:pt idx="7067">
                  <c:v>0.492492937511896</c:v>
                </c:pt>
                <c:pt idx="7068">
                  <c:v>0.524745255066809</c:v>
                </c:pt>
                <c:pt idx="7069">
                  <c:v>0.53209210709559</c:v>
                </c:pt>
                <c:pt idx="7070">
                  <c:v>0.454859383866185</c:v>
                </c:pt>
                <c:pt idx="7071">
                  <c:v>0.515016695847419</c:v>
                </c:pt>
                <c:pt idx="7072">
                  <c:v>0.502295786555193</c:v>
                </c:pt>
                <c:pt idx="7073">
                  <c:v>0.515821100679335</c:v>
                </c:pt>
                <c:pt idx="7074">
                  <c:v>0.494518414652816</c:v>
                </c:pt>
                <c:pt idx="7075">
                  <c:v>0.486174156664996</c:v>
                </c:pt>
                <c:pt idx="7076">
                  <c:v>0.473914224056494</c:v>
                </c:pt>
                <c:pt idx="7077">
                  <c:v>0.470746120203507</c:v>
                </c:pt>
                <c:pt idx="7078">
                  <c:v>0.562871749632363</c:v>
                </c:pt>
                <c:pt idx="7079">
                  <c:v>0.53221396793823</c:v>
                </c:pt>
                <c:pt idx="7080">
                  <c:v>0.502221721917502</c:v>
                </c:pt>
                <c:pt idx="7081">
                  <c:v>0.499383253710028</c:v>
                </c:pt>
                <c:pt idx="7082">
                  <c:v>0.507879025533343</c:v>
                </c:pt>
                <c:pt idx="7083">
                  <c:v>0.521611003252672</c:v>
                </c:pt>
                <c:pt idx="7084">
                  <c:v>0.50127646283885</c:v>
                </c:pt>
                <c:pt idx="7085">
                  <c:v>0.47174632386105</c:v>
                </c:pt>
                <c:pt idx="7086">
                  <c:v>0.544873012994745</c:v>
                </c:pt>
                <c:pt idx="7087">
                  <c:v>0.476723744112099</c:v>
                </c:pt>
                <c:pt idx="7088">
                  <c:v>0.518754900734509</c:v>
                </c:pt>
                <c:pt idx="7089">
                  <c:v>0.430959240519964</c:v>
                </c:pt>
                <c:pt idx="7090">
                  <c:v>0.516332412805534</c:v>
                </c:pt>
                <c:pt idx="7091">
                  <c:v>0.488653564034019</c:v>
                </c:pt>
                <c:pt idx="7092">
                  <c:v>0.457486067363338</c:v>
                </c:pt>
                <c:pt idx="7093">
                  <c:v>0.502812714043957</c:v>
                </c:pt>
                <c:pt idx="7094">
                  <c:v>0.52170232917621</c:v>
                </c:pt>
                <c:pt idx="7095">
                  <c:v>0.497006307564376</c:v>
                </c:pt>
                <c:pt idx="7096">
                  <c:v>0.535689101947095</c:v>
                </c:pt>
                <c:pt idx="7097">
                  <c:v>0.45688323470474</c:v>
                </c:pt>
                <c:pt idx="7098">
                  <c:v>0.513444444894574</c:v>
                </c:pt>
                <c:pt idx="7099">
                  <c:v>0.528351972346732</c:v>
                </c:pt>
                <c:pt idx="7100">
                  <c:v>0.555376613430295</c:v>
                </c:pt>
                <c:pt idx="7101">
                  <c:v>0.551914727474714</c:v>
                </c:pt>
                <c:pt idx="7102">
                  <c:v>0.521983214223193</c:v>
                </c:pt>
                <c:pt idx="7103">
                  <c:v>0.513018871952714</c:v>
                </c:pt>
                <c:pt idx="7104">
                  <c:v>0.449222906561932</c:v>
                </c:pt>
                <c:pt idx="7105">
                  <c:v>0.527364024685608</c:v>
                </c:pt>
                <c:pt idx="7106">
                  <c:v>0.581202973061006</c:v>
                </c:pt>
                <c:pt idx="7107">
                  <c:v>0.478328860648289</c:v>
                </c:pt>
                <c:pt idx="7108">
                  <c:v>0.505074821428296</c:v>
                </c:pt>
                <c:pt idx="7109">
                  <c:v>0.497093185722253</c:v>
                </c:pt>
                <c:pt idx="7110">
                  <c:v>0.502323720417977</c:v>
                </c:pt>
                <c:pt idx="7111">
                  <c:v>0.540046417732442</c:v>
                </c:pt>
                <c:pt idx="7112">
                  <c:v>0.474255475344632</c:v>
                </c:pt>
                <c:pt idx="7113">
                  <c:v>0.438123750935517</c:v>
                </c:pt>
                <c:pt idx="7114">
                  <c:v>0.479311522579147</c:v>
                </c:pt>
                <c:pt idx="7115">
                  <c:v>0.553195907549671</c:v>
                </c:pt>
                <c:pt idx="7116">
                  <c:v>0.513288577082954</c:v>
                </c:pt>
                <c:pt idx="7117">
                  <c:v>0.516351947761416</c:v>
                </c:pt>
                <c:pt idx="7118">
                  <c:v>0.49453986658048</c:v>
                </c:pt>
                <c:pt idx="7119">
                  <c:v>0.541329029842027</c:v>
                </c:pt>
                <c:pt idx="7120">
                  <c:v>0.495245778154095</c:v>
                </c:pt>
                <c:pt idx="7121">
                  <c:v>0.550387421732049</c:v>
                </c:pt>
                <c:pt idx="7122">
                  <c:v>0.493289516425796</c:v>
                </c:pt>
                <c:pt idx="7123">
                  <c:v>0.51421438426728</c:v>
                </c:pt>
                <c:pt idx="7124">
                  <c:v>0.511702371770843</c:v>
                </c:pt>
                <c:pt idx="7125">
                  <c:v>0.508319890565615</c:v>
                </c:pt>
                <c:pt idx="7126">
                  <c:v>0.477598063684334</c:v>
                </c:pt>
                <c:pt idx="7127">
                  <c:v>0.540798373249242</c:v>
                </c:pt>
                <c:pt idx="7128">
                  <c:v>0.554766627915737</c:v>
                </c:pt>
                <c:pt idx="7129">
                  <c:v>0.518075653869911</c:v>
                </c:pt>
                <c:pt idx="7130">
                  <c:v>0.552210127925088</c:v>
                </c:pt>
                <c:pt idx="7131">
                  <c:v>0.515137432314672</c:v>
                </c:pt>
                <c:pt idx="7132">
                  <c:v>0.482062577586642</c:v>
                </c:pt>
                <c:pt idx="7133">
                  <c:v>0.527698748479884</c:v>
                </c:pt>
                <c:pt idx="7134">
                  <c:v>0.438448670894387</c:v>
                </c:pt>
                <c:pt idx="7135">
                  <c:v>0.507501550902994</c:v>
                </c:pt>
                <c:pt idx="7136">
                  <c:v>0.534158717388096</c:v>
                </c:pt>
                <c:pt idx="7137">
                  <c:v>0.529029338060499</c:v>
                </c:pt>
                <c:pt idx="7138">
                  <c:v>0.516880714311139</c:v>
                </c:pt>
                <c:pt idx="7139">
                  <c:v>0.539900950662264</c:v>
                </c:pt>
                <c:pt idx="7140">
                  <c:v>0.483057985808094</c:v>
                </c:pt>
                <c:pt idx="7141">
                  <c:v>0.527394005709742</c:v>
                </c:pt>
                <c:pt idx="7142">
                  <c:v>0.523650136736672</c:v>
                </c:pt>
                <c:pt idx="7143">
                  <c:v>0.534910574542599</c:v>
                </c:pt>
                <c:pt idx="7144">
                  <c:v>0.538388882364255</c:v>
                </c:pt>
                <c:pt idx="7145">
                  <c:v>0.47165156901942</c:v>
                </c:pt>
                <c:pt idx="7146">
                  <c:v>0.478060959078032</c:v>
                </c:pt>
                <c:pt idx="7147">
                  <c:v>0.553485750728215</c:v>
                </c:pt>
                <c:pt idx="7148">
                  <c:v>0.530133066860402</c:v>
                </c:pt>
                <c:pt idx="7149">
                  <c:v>0.51142683533648</c:v>
                </c:pt>
                <c:pt idx="7150">
                  <c:v>0.594481751654891</c:v>
                </c:pt>
                <c:pt idx="7151">
                  <c:v>0.519631835063287</c:v>
                </c:pt>
                <c:pt idx="7152">
                  <c:v>0.481691665029798</c:v>
                </c:pt>
                <c:pt idx="7153">
                  <c:v>0.531591262179251</c:v>
                </c:pt>
                <c:pt idx="7154">
                  <c:v>0.564725824501295</c:v>
                </c:pt>
                <c:pt idx="7155">
                  <c:v>0.553481386021934</c:v>
                </c:pt>
                <c:pt idx="7156">
                  <c:v>0.530670018389947</c:v>
                </c:pt>
                <c:pt idx="7157">
                  <c:v>0.476091768431323</c:v>
                </c:pt>
                <c:pt idx="7158">
                  <c:v>0.482177609524579</c:v>
                </c:pt>
                <c:pt idx="7159">
                  <c:v>0.483874443614607</c:v>
                </c:pt>
                <c:pt idx="7160">
                  <c:v>0.526123203734656</c:v>
                </c:pt>
                <c:pt idx="7161">
                  <c:v>0.510158097725421</c:v>
                </c:pt>
                <c:pt idx="7162">
                  <c:v>0.528345273664106</c:v>
                </c:pt>
                <c:pt idx="7163">
                  <c:v>0.550637762986371</c:v>
                </c:pt>
                <c:pt idx="7164">
                  <c:v>0.495198798361483</c:v>
                </c:pt>
                <c:pt idx="7165">
                  <c:v>0.505518975112537</c:v>
                </c:pt>
                <c:pt idx="7166">
                  <c:v>0.476874589935505</c:v>
                </c:pt>
                <c:pt idx="7167">
                  <c:v>0.542829546708547</c:v>
                </c:pt>
                <c:pt idx="7168">
                  <c:v>0.492593455502691</c:v>
                </c:pt>
                <c:pt idx="7169">
                  <c:v>0.525565670439929</c:v>
                </c:pt>
                <c:pt idx="7170">
                  <c:v>0.485792168945064</c:v>
                </c:pt>
                <c:pt idx="7171">
                  <c:v>0.51534869786302</c:v>
                </c:pt>
                <c:pt idx="7172">
                  <c:v>0.486404107355223</c:v>
                </c:pt>
                <c:pt idx="7173">
                  <c:v>0.517965037930611</c:v>
                </c:pt>
                <c:pt idx="7174">
                  <c:v>0.50272532896415</c:v>
                </c:pt>
                <c:pt idx="7175">
                  <c:v>0.512646651852802</c:v>
                </c:pt>
                <c:pt idx="7176">
                  <c:v>0.517704558512767</c:v>
                </c:pt>
                <c:pt idx="7177">
                  <c:v>0.545363022137235</c:v>
                </c:pt>
                <c:pt idx="7178">
                  <c:v>0.552833379704614</c:v>
                </c:pt>
                <c:pt idx="7179">
                  <c:v>0.517189971832398</c:v>
                </c:pt>
                <c:pt idx="7180">
                  <c:v>0.579314670819155</c:v>
                </c:pt>
                <c:pt idx="7181">
                  <c:v>0.521793409849758</c:v>
                </c:pt>
                <c:pt idx="7182">
                  <c:v>0.553107138986001</c:v>
                </c:pt>
                <c:pt idx="7183">
                  <c:v>0.514641889544983</c:v>
                </c:pt>
                <c:pt idx="7184">
                  <c:v>0.538649897666706</c:v>
                </c:pt>
                <c:pt idx="7185">
                  <c:v>0.539605356996207</c:v>
                </c:pt>
                <c:pt idx="7186">
                  <c:v>0.539693459703435</c:v>
                </c:pt>
                <c:pt idx="7187">
                  <c:v>0.512300950887611</c:v>
                </c:pt>
                <c:pt idx="7188">
                  <c:v>0.549868337602729</c:v>
                </c:pt>
                <c:pt idx="7189">
                  <c:v>0.564654302422079</c:v>
                </c:pt>
                <c:pt idx="7190">
                  <c:v>0.547593250285547</c:v>
                </c:pt>
                <c:pt idx="7191">
                  <c:v>0.544471210412653</c:v>
                </c:pt>
                <c:pt idx="7192">
                  <c:v>0.502823390933674</c:v>
                </c:pt>
                <c:pt idx="7193">
                  <c:v>0.464340408610748</c:v>
                </c:pt>
                <c:pt idx="7194">
                  <c:v>0.516696940689141</c:v>
                </c:pt>
                <c:pt idx="7195">
                  <c:v>0.572907265137154</c:v>
                </c:pt>
                <c:pt idx="7196">
                  <c:v>0.473721940153946</c:v>
                </c:pt>
                <c:pt idx="7197">
                  <c:v>0.473377261483571</c:v>
                </c:pt>
                <c:pt idx="7198">
                  <c:v>0.518313634813593</c:v>
                </c:pt>
                <c:pt idx="7199">
                  <c:v>0.515752511094401</c:v>
                </c:pt>
                <c:pt idx="7200">
                  <c:v>0.433968381819257</c:v>
                </c:pt>
                <c:pt idx="7201">
                  <c:v>0.56499612516187</c:v>
                </c:pt>
                <c:pt idx="7202">
                  <c:v>0.512398456884101</c:v>
                </c:pt>
                <c:pt idx="7203">
                  <c:v>0.526984549793658</c:v>
                </c:pt>
                <c:pt idx="7204">
                  <c:v>0.529675680789414</c:v>
                </c:pt>
                <c:pt idx="7205">
                  <c:v>0.503833684168791</c:v>
                </c:pt>
                <c:pt idx="7206">
                  <c:v>0.532239645915538</c:v>
                </c:pt>
                <c:pt idx="7207">
                  <c:v>0.559740557443538</c:v>
                </c:pt>
                <c:pt idx="7208">
                  <c:v>0.532845419041414</c:v>
                </c:pt>
                <c:pt idx="7209">
                  <c:v>0.511486806040733</c:v>
                </c:pt>
                <c:pt idx="7210">
                  <c:v>0.551567154780447</c:v>
                </c:pt>
                <c:pt idx="7211">
                  <c:v>0.508685467109106</c:v>
                </c:pt>
                <c:pt idx="7212">
                  <c:v>0.549002387381522</c:v>
                </c:pt>
                <c:pt idx="7213">
                  <c:v>0.540114830697043</c:v>
                </c:pt>
                <c:pt idx="7214">
                  <c:v>0.516117915824609</c:v>
                </c:pt>
                <c:pt idx="7215">
                  <c:v>0.531439144283126</c:v>
                </c:pt>
                <c:pt idx="7216">
                  <c:v>0.484363703888977</c:v>
                </c:pt>
                <c:pt idx="7217">
                  <c:v>0.496104750949038</c:v>
                </c:pt>
                <c:pt idx="7218">
                  <c:v>0.481721630326301</c:v>
                </c:pt>
                <c:pt idx="7219">
                  <c:v>0.528514334724112</c:v>
                </c:pt>
                <c:pt idx="7220">
                  <c:v>0.556418254690436</c:v>
                </c:pt>
                <c:pt idx="7221">
                  <c:v>0.476830410735914</c:v>
                </c:pt>
                <c:pt idx="7222">
                  <c:v>0.513413767687072</c:v>
                </c:pt>
                <c:pt idx="7223">
                  <c:v>0.513743720898873</c:v>
                </c:pt>
                <c:pt idx="7224">
                  <c:v>0.542746624761059</c:v>
                </c:pt>
                <c:pt idx="7225">
                  <c:v>0.442565620768315</c:v>
                </c:pt>
                <c:pt idx="7226">
                  <c:v>0.53544530639846</c:v>
                </c:pt>
                <c:pt idx="7227">
                  <c:v>0.565221378867384</c:v>
                </c:pt>
                <c:pt idx="7228">
                  <c:v>0.505186517879947</c:v>
                </c:pt>
                <c:pt idx="7229">
                  <c:v>0.528441596799887</c:v>
                </c:pt>
                <c:pt idx="7230">
                  <c:v>0.537259416647753</c:v>
                </c:pt>
                <c:pt idx="7231">
                  <c:v>0.576162711675925</c:v>
                </c:pt>
                <c:pt idx="7232">
                  <c:v>0.553793280788985</c:v>
                </c:pt>
                <c:pt idx="7233">
                  <c:v>0.548249006820158</c:v>
                </c:pt>
                <c:pt idx="7234">
                  <c:v>0.553064255331336</c:v>
                </c:pt>
                <c:pt idx="7235">
                  <c:v>0.501487891849641</c:v>
                </c:pt>
                <c:pt idx="7236">
                  <c:v>0.48308939746984</c:v>
                </c:pt>
                <c:pt idx="7237">
                  <c:v>0.544739605548461</c:v>
                </c:pt>
                <c:pt idx="7238">
                  <c:v>0.473265678116278</c:v>
                </c:pt>
                <c:pt idx="7239">
                  <c:v>0.601776669502115</c:v>
                </c:pt>
                <c:pt idx="7240">
                  <c:v>0.498530251150564</c:v>
                </c:pt>
                <c:pt idx="7241">
                  <c:v>0.517856672186254</c:v>
                </c:pt>
                <c:pt idx="7242">
                  <c:v>0.49897851215069</c:v>
                </c:pt>
                <c:pt idx="7243">
                  <c:v>0.520180871515886</c:v>
                </c:pt>
                <c:pt idx="7244">
                  <c:v>0.443952696782052</c:v>
                </c:pt>
                <c:pt idx="7245">
                  <c:v>0.549309959944274</c:v>
                </c:pt>
                <c:pt idx="7246">
                  <c:v>0.532481754862347</c:v>
                </c:pt>
                <c:pt idx="7247">
                  <c:v>0.558612870724511</c:v>
                </c:pt>
                <c:pt idx="7248">
                  <c:v>0.5071186935531</c:v>
                </c:pt>
                <c:pt idx="7249">
                  <c:v>0.497435093298675</c:v>
                </c:pt>
                <c:pt idx="7250">
                  <c:v>0.518134336611619</c:v>
                </c:pt>
                <c:pt idx="7251">
                  <c:v>0.54140982836783</c:v>
                </c:pt>
                <c:pt idx="7252">
                  <c:v>0.457004868726661</c:v>
                </c:pt>
                <c:pt idx="7253">
                  <c:v>0.502058102748074</c:v>
                </c:pt>
                <c:pt idx="7254">
                  <c:v>0.555318336340031</c:v>
                </c:pt>
                <c:pt idx="7255">
                  <c:v>0.525303706767703</c:v>
                </c:pt>
                <c:pt idx="7256">
                  <c:v>0.526748044015239</c:v>
                </c:pt>
                <c:pt idx="7257">
                  <c:v>0.489933330530701</c:v>
                </c:pt>
                <c:pt idx="7258">
                  <c:v>0.505951300832281</c:v>
                </c:pt>
                <c:pt idx="7259">
                  <c:v>0.524166269151281</c:v>
                </c:pt>
                <c:pt idx="7260">
                  <c:v>0.501876121676088</c:v>
                </c:pt>
                <c:pt idx="7261">
                  <c:v>0.508718534936783</c:v>
                </c:pt>
                <c:pt idx="7262">
                  <c:v>0.500153884000386</c:v>
                </c:pt>
                <c:pt idx="7263">
                  <c:v>0.579729628754144</c:v>
                </c:pt>
                <c:pt idx="7264">
                  <c:v>0.479414564995756</c:v>
                </c:pt>
                <c:pt idx="7265">
                  <c:v>0.545225133202887</c:v>
                </c:pt>
                <c:pt idx="7266">
                  <c:v>0.476985763993781</c:v>
                </c:pt>
                <c:pt idx="7267">
                  <c:v>0.469597327904397</c:v>
                </c:pt>
                <c:pt idx="7268">
                  <c:v>0.543917899936256</c:v>
                </c:pt>
                <c:pt idx="7269">
                  <c:v>0.516144348768867</c:v>
                </c:pt>
                <c:pt idx="7270">
                  <c:v>0.529703936596785</c:v>
                </c:pt>
                <c:pt idx="7271">
                  <c:v>0.521430409098344</c:v>
                </c:pt>
                <c:pt idx="7272">
                  <c:v>0.493042262523913</c:v>
                </c:pt>
                <c:pt idx="7273">
                  <c:v>0.530485105600311</c:v>
                </c:pt>
                <c:pt idx="7274">
                  <c:v>0.50871982575098</c:v>
                </c:pt>
                <c:pt idx="7275">
                  <c:v>0.515116051057811</c:v>
                </c:pt>
                <c:pt idx="7276">
                  <c:v>0.523227891011874</c:v>
                </c:pt>
                <c:pt idx="7277">
                  <c:v>0.546704427724846</c:v>
                </c:pt>
                <c:pt idx="7278">
                  <c:v>0.451145666131253</c:v>
                </c:pt>
                <c:pt idx="7279">
                  <c:v>0.462131761099196</c:v>
                </c:pt>
                <c:pt idx="7280">
                  <c:v>0.525823088488205</c:v>
                </c:pt>
                <c:pt idx="7281">
                  <c:v>0.541212156934992</c:v>
                </c:pt>
                <c:pt idx="7282">
                  <c:v>0.518026715988523</c:v>
                </c:pt>
                <c:pt idx="7283">
                  <c:v>0.539164978455629</c:v>
                </c:pt>
                <c:pt idx="7284">
                  <c:v>0.52886333063159</c:v>
                </c:pt>
                <c:pt idx="7285">
                  <c:v>0.514237550318375</c:v>
                </c:pt>
                <c:pt idx="7286">
                  <c:v>0.541849188354795</c:v>
                </c:pt>
                <c:pt idx="7287">
                  <c:v>0.463409138873242</c:v>
                </c:pt>
                <c:pt idx="7288">
                  <c:v>0.519937477291113</c:v>
                </c:pt>
                <c:pt idx="7289">
                  <c:v>0.565538543407221</c:v>
                </c:pt>
                <c:pt idx="7290">
                  <c:v>0.529404516204872</c:v>
                </c:pt>
                <c:pt idx="7291">
                  <c:v>0.436650221189611</c:v>
                </c:pt>
                <c:pt idx="7292">
                  <c:v>0.472564265251761</c:v>
                </c:pt>
                <c:pt idx="7293">
                  <c:v>0.511015265886207</c:v>
                </c:pt>
                <c:pt idx="7294">
                  <c:v>0.47246733046984</c:v>
                </c:pt>
                <c:pt idx="7295">
                  <c:v>0.506317117983176</c:v>
                </c:pt>
                <c:pt idx="7296">
                  <c:v>0.542975521794912</c:v>
                </c:pt>
                <c:pt idx="7297">
                  <c:v>0.519488455971071</c:v>
                </c:pt>
                <c:pt idx="7298">
                  <c:v>0.549809508062461</c:v>
                </c:pt>
                <c:pt idx="7299">
                  <c:v>0.534485221630755</c:v>
                </c:pt>
                <c:pt idx="7300">
                  <c:v>0.549934880473651</c:v>
                </c:pt>
                <c:pt idx="7301">
                  <c:v>0.581446672016931</c:v>
                </c:pt>
                <c:pt idx="7302">
                  <c:v>0.506518450979235</c:v>
                </c:pt>
                <c:pt idx="7303">
                  <c:v>0.507889391970346</c:v>
                </c:pt>
                <c:pt idx="7304">
                  <c:v>0.535820668749862</c:v>
                </c:pt>
                <c:pt idx="7305">
                  <c:v>0.518170341149553</c:v>
                </c:pt>
                <c:pt idx="7306">
                  <c:v>0.481637375003808</c:v>
                </c:pt>
                <c:pt idx="7307">
                  <c:v>0.519733170632534</c:v>
                </c:pt>
                <c:pt idx="7308">
                  <c:v>0.529361330540866</c:v>
                </c:pt>
                <c:pt idx="7309">
                  <c:v>0.532281613250751</c:v>
                </c:pt>
                <c:pt idx="7310">
                  <c:v>0.525346927564928</c:v>
                </c:pt>
                <c:pt idx="7311">
                  <c:v>0.570210013748924</c:v>
                </c:pt>
                <c:pt idx="7312">
                  <c:v>0.566886787972446</c:v>
                </c:pt>
                <c:pt idx="7313">
                  <c:v>0.496971073499745</c:v>
                </c:pt>
                <c:pt idx="7314">
                  <c:v>0.498118432083494</c:v>
                </c:pt>
                <c:pt idx="7315">
                  <c:v>0.482997116198598</c:v>
                </c:pt>
                <c:pt idx="7316">
                  <c:v>0.477449565003018</c:v>
                </c:pt>
                <c:pt idx="7317">
                  <c:v>0.529051929542287</c:v>
                </c:pt>
                <c:pt idx="7318">
                  <c:v>0.538951912557637</c:v>
                </c:pt>
                <c:pt idx="7319">
                  <c:v>0.531805044164096</c:v>
                </c:pt>
                <c:pt idx="7320">
                  <c:v>0.479666182956968</c:v>
                </c:pt>
                <c:pt idx="7321">
                  <c:v>0.493809334069273</c:v>
                </c:pt>
                <c:pt idx="7322">
                  <c:v>0.511013250452012</c:v>
                </c:pt>
                <c:pt idx="7323">
                  <c:v>0.501120915114394</c:v>
                </c:pt>
                <c:pt idx="7324">
                  <c:v>0.482308704919208</c:v>
                </c:pt>
                <c:pt idx="7325">
                  <c:v>0.514216261197024</c:v>
                </c:pt>
                <c:pt idx="7326">
                  <c:v>0.496113505095132</c:v>
                </c:pt>
                <c:pt idx="7327">
                  <c:v>0.5287581945951</c:v>
                </c:pt>
                <c:pt idx="7328">
                  <c:v>0.507897792972275</c:v>
                </c:pt>
                <c:pt idx="7329">
                  <c:v>0.491644893021998</c:v>
                </c:pt>
                <c:pt idx="7330">
                  <c:v>0.5343577524909</c:v>
                </c:pt>
                <c:pt idx="7331">
                  <c:v>0.5456893879261</c:v>
                </c:pt>
                <c:pt idx="7332">
                  <c:v>0.509153064018665</c:v>
                </c:pt>
                <c:pt idx="7333">
                  <c:v>0.514262124626145</c:v>
                </c:pt>
                <c:pt idx="7334">
                  <c:v>0.502179099251419</c:v>
                </c:pt>
                <c:pt idx="7335">
                  <c:v>0.471666344938567</c:v>
                </c:pt>
                <c:pt idx="7336">
                  <c:v>0.460651709282838</c:v>
                </c:pt>
                <c:pt idx="7337">
                  <c:v>0.534902708769639</c:v>
                </c:pt>
                <c:pt idx="7338">
                  <c:v>0.527833620697339</c:v>
                </c:pt>
                <c:pt idx="7339">
                  <c:v>0.524020856249942</c:v>
                </c:pt>
                <c:pt idx="7340">
                  <c:v>0.543560278875844</c:v>
                </c:pt>
                <c:pt idx="7341">
                  <c:v>0.456647212467232</c:v>
                </c:pt>
                <c:pt idx="7342">
                  <c:v>0.542844507573262</c:v>
                </c:pt>
                <c:pt idx="7343">
                  <c:v>0.545991603422918</c:v>
                </c:pt>
                <c:pt idx="7344">
                  <c:v>0.543591677851808</c:v>
                </c:pt>
                <c:pt idx="7345">
                  <c:v>0.488278366731393</c:v>
                </c:pt>
                <c:pt idx="7346">
                  <c:v>0.514853791543038</c:v>
                </c:pt>
                <c:pt idx="7347">
                  <c:v>0.498075077467041</c:v>
                </c:pt>
                <c:pt idx="7348">
                  <c:v>0.532368102802041</c:v>
                </c:pt>
                <c:pt idx="7349">
                  <c:v>0.538096378402969</c:v>
                </c:pt>
                <c:pt idx="7350">
                  <c:v>0.569156099767377</c:v>
                </c:pt>
                <c:pt idx="7351">
                  <c:v>0.556165570326532</c:v>
                </c:pt>
                <c:pt idx="7352">
                  <c:v>0.526127187726</c:v>
                </c:pt>
                <c:pt idx="7353">
                  <c:v>0.518688985565368</c:v>
                </c:pt>
                <c:pt idx="7354">
                  <c:v>0.555214888687124</c:v>
                </c:pt>
                <c:pt idx="7355">
                  <c:v>0.507663992578214</c:v>
                </c:pt>
                <c:pt idx="7356">
                  <c:v>0.496359449426363</c:v>
                </c:pt>
                <c:pt idx="7357">
                  <c:v>0.523007009688253</c:v>
                </c:pt>
                <c:pt idx="7358">
                  <c:v>0.539975762046873</c:v>
                </c:pt>
                <c:pt idx="7359">
                  <c:v>0.516426352942643</c:v>
                </c:pt>
                <c:pt idx="7360">
                  <c:v>0.541259966884702</c:v>
                </c:pt>
                <c:pt idx="7361">
                  <c:v>0.430561848442825</c:v>
                </c:pt>
                <c:pt idx="7362">
                  <c:v>0.543829377734964</c:v>
                </c:pt>
                <c:pt idx="7363">
                  <c:v>0.517860835693718</c:v>
                </c:pt>
                <c:pt idx="7364">
                  <c:v>0.508242144478108</c:v>
                </c:pt>
                <c:pt idx="7365">
                  <c:v>0.537930226661267</c:v>
                </c:pt>
                <c:pt idx="7366">
                  <c:v>0.483326425526268</c:v>
                </c:pt>
                <c:pt idx="7367">
                  <c:v>0.569742166692644</c:v>
                </c:pt>
                <c:pt idx="7368">
                  <c:v>0.49737099600026</c:v>
                </c:pt>
                <c:pt idx="7369">
                  <c:v>0.506231886613701</c:v>
                </c:pt>
                <c:pt idx="7370">
                  <c:v>0.489029887039112</c:v>
                </c:pt>
                <c:pt idx="7371">
                  <c:v>0.491569654982613</c:v>
                </c:pt>
                <c:pt idx="7372">
                  <c:v>0.511026258233489</c:v>
                </c:pt>
                <c:pt idx="7373">
                  <c:v>0.495069526696264</c:v>
                </c:pt>
                <c:pt idx="7374">
                  <c:v>0.508246598912103</c:v>
                </c:pt>
                <c:pt idx="7375">
                  <c:v>0.498063078068159</c:v>
                </c:pt>
                <c:pt idx="7376">
                  <c:v>0.558101557710788</c:v>
                </c:pt>
                <c:pt idx="7377">
                  <c:v>0.58300448779458</c:v>
                </c:pt>
                <c:pt idx="7378">
                  <c:v>0.4983001904327</c:v>
                </c:pt>
                <c:pt idx="7379">
                  <c:v>0.535898397123919</c:v>
                </c:pt>
                <c:pt idx="7380">
                  <c:v>0.54149425293277</c:v>
                </c:pt>
                <c:pt idx="7381">
                  <c:v>0.522191391397542</c:v>
                </c:pt>
                <c:pt idx="7382">
                  <c:v>0.480065375383793</c:v>
                </c:pt>
                <c:pt idx="7383">
                  <c:v>0.523634529371238</c:v>
                </c:pt>
                <c:pt idx="7384">
                  <c:v>0.541933352506048</c:v>
                </c:pt>
                <c:pt idx="7385">
                  <c:v>0.481594208058443</c:v>
                </c:pt>
                <c:pt idx="7386">
                  <c:v>0.55156190760999</c:v>
                </c:pt>
                <c:pt idx="7387">
                  <c:v>0.518212799488305</c:v>
                </c:pt>
                <c:pt idx="7388">
                  <c:v>0.493989748249233</c:v>
                </c:pt>
                <c:pt idx="7389">
                  <c:v>0.533577041065646</c:v>
                </c:pt>
                <c:pt idx="7390">
                  <c:v>0.526825688408208</c:v>
                </c:pt>
                <c:pt idx="7391">
                  <c:v>0.532016640938027</c:v>
                </c:pt>
                <c:pt idx="7392">
                  <c:v>0.498960297272616</c:v>
                </c:pt>
                <c:pt idx="7393">
                  <c:v>0.485917796440842</c:v>
                </c:pt>
                <c:pt idx="7394">
                  <c:v>0.543510923318012</c:v>
                </c:pt>
                <c:pt idx="7395">
                  <c:v>0.497017961136815</c:v>
                </c:pt>
                <c:pt idx="7396">
                  <c:v>0.472643961192017</c:v>
                </c:pt>
                <c:pt idx="7397">
                  <c:v>0.537575241546671</c:v>
                </c:pt>
                <c:pt idx="7398">
                  <c:v>0.532634009635757</c:v>
                </c:pt>
                <c:pt idx="7399">
                  <c:v>0.51059640772094</c:v>
                </c:pt>
                <c:pt idx="7400">
                  <c:v>0.518458234039788</c:v>
                </c:pt>
                <c:pt idx="7401">
                  <c:v>0.465985727112417</c:v>
                </c:pt>
                <c:pt idx="7402">
                  <c:v>0.525526777556715</c:v>
                </c:pt>
                <c:pt idx="7403">
                  <c:v>0.530665445749743</c:v>
                </c:pt>
                <c:pt idx="7404">
                  <c:v>0.491313367044167</c:v>
                </c:pt>
                <c:pt idx="7405">
                  <c:v>0.523421736410287</c:v>
                </c:pt>
                <c:pt idx="7406">
                  <c:v>0.52824488655318</c:v>
                </c:pt>
                <c:pt idx="7407">
                  <c:v>0.56349258358893</c:v>
                </c:pt>
                <c:pt idx="7408">
                  <c:v>0.513833212441442</c:v>
                </c:pt>
                <c:pt idx="7409">
                  <c:v>0.562829547159441</c:v>
                </c:pt>
                <c:pt idx="7410">
                  <c:v>0.51163575952287</c:v>
                </c:pt>
                <c:pt idx="7411">
                  <c:v>0.555780041323124</c:v>
                </c:pt>
                <c:pt idx="7412">
                  <c:v>0.456245866087401</c:v>
                </c:pt>
                <c:pt idx="7413">
                  <c:v>0.501481584640442</c:v>
                </c:pt>
                <c:pt idx="7414">
                  <c:v>0.529789266729596</c:v>
                </c:pt>
                <c:pt idx="7415">
                  <c:v>0.493154911779908</c:v>
                </c:pt>
                <c:pt idx="7416">
                  <c:v>0.548705284864399</c:v>
                </c:pt>
                <c:pt idx="7417">
                  <c:v>0.472540484647751</c:v>
                </c:pt>
                <c:pt idx="7418">
                  <c:v>0.510976219071495</c:v>
                </c:pt>
                <c:pt idx="7419">
                  <c:v>0.510321449032883</c:v>
                </c:pt>
                <c:pt idx="7420">
                  <c:v>0.539323274453989</c:v>
                </c:pt>
                <c:pt idx="7421">
                  <c:v>0.558686905700512</c:v>
                </c:pt>
                <c:pt idx="7422">
                  <c:v>0.513087071656281</c:v>
                </c:pt>
                <c:pt idx="7423">
                  <c:v>0.506449294017592</c:v>
                </c:pt>
                <c:pt idx="7424">
                  <c:v>0.535818713928009</c:v>
                </c:pt>
                <c:pt idx="7425">
                  <c:v>0.550689281237117</c:v>
                </c:pt>
                <c:pt idx="7426">
                  <c:v>0.508749561019439</c:v>
                </c:pt>
                <c:pt idx="7427">
                  <c:v>0.554620606650814</c:v>
                </c:pt>
                <c:pt idx="7428">
                  <c:v>0.515986497730982</c:v>
                </c:pt>
                <c:pt idx="7429">
                  <c:v>0.52353239830563</c:v>
                </c:pt>
                <c:pt idx="7430">
                  <c:v>0.53719932770041</c:v>
                </c:pt>
                <c:pt idx="7431">
                  <c:v>0.554850862577999</c:v>
                </c:pt>
                <c:pt idx="7432">
                  <c:v>0.481062878352755</c:v>
                </c:pt>
                <c:pt idx="7433">
                  <c:v>0.466787653007425</c:v>
                </c:pt>
                <c:pt idx="7434">
                  <c:v>0.508757839406193</c:v>
                </c:pt>
                <c:pt idx="7435">
                  <c:v>0.530289311358081</c:v>
                </c:pt>
                <c:pt idx="7436">
                  <c:v>0.517555908562618</c:v>
                </c:pt>
                <c:pt idx="7437">
                  <c:v>0.465671634857281</c:v>
                </c:pt>
                <c:pt idx="7438">
                  <c:v>0.514160301572153</c:v>
                </c:pt>
                <c:pt idx="7439">
                  <c:v>0.525841102210296</c:v>
                </c:pt>
                <c:pt idx="7440">
                  <c:v>0.557854795918991</c:v>
                </c:pt>
                <c:pt idx="7441">
                  <c:v>0.498059616866764</c:v>
                </c:pt>
                <c:pt idx="7442">
                  <c:v>0.506804434033539</c:v>
                </c:pt>
                <c:pt idx="7443">
                  <c:v>0.507979132143107</c:v>
                </c:pt>
                <c:pt idx="7444">
                  <c:v>0.506314923680936</c:v>
                </c:pt>
                <c:pt idx="7445">
                  <c:v>0.478197599277969</c:v>
                </c:pt>
                <c:pt idx="7446">
                  <c:v>0.455606100199061</c:v>
                </c:pt>
                <c:pt idx="7447">
                  <c:v>0.497587493854055</c:v>
                </c:pt>
                <c:pt idx="7448">
                  <c:v>0.4983023036708</c:v>
                </c:pt>
                <c:pt idx="7449">
                  <c:v>0.494857551997411</c:v>
                </c:pt>
                <c:pt idx="7450">
                  <c:v>0.479717161691268</c:v>
                </c:pt>
                <c:pt idx="7451">
                  <c:v>0.469641412193038</c:v>
                </c:pt>
                <c:pt idx="7452">
                  <c:v>0.484781952648007</c:v>
                </c:pt>
                <c:pt idx="7453">
                  <c:v>0.509388664923358</c:v>
                </c:pt>
                <c:pt idx="7454">
                  <c:v>0.542581437382771</c:v>
                </c:pt>
                <c:pt idx="7455">
                  <c:v>0.541228630553821</c:v>
                </c:pt>
                <c:pt idx="7456">
                  <c:v>0.483977785113414</c:v>
                </c:pt>
                <c:pt idx="7457">
                  <c:v>0.529393950712781</c:v>
                </c:pt>
                <c:pt idx="7458">
                  <c:v>0.553102732821154</c:v>
                </c:pt>
                <c:pt idx="7459">
                  <c:v>0.489544656829655</c:v>
                </c:pt>
                <c:pt idx="7460">
                  <c:v>0.530334008094289</c:v>
                </c:pt>
                <c:pt idx="7461">
                  <c:v>0.600804250336702</c:v>
                </c:pt>
                <c:pt idx="7462">
                  <c:v>0.520026340768279</c:v>
                </c:pt>
                <c:pt idx="7463">
                  <c:v>0.532601980718002</c:v>
                </c:pt>
                <c:pt idx="7464">
                  <c:v>0.481595616983648</c:v>
                </c:pt>
                <c:pt idx="7465">
                  <c:v>0.492275862672042</c:v>
                </c:pt>
                <c:pt idx="7466">
                  <c:v>0.489649933180669</c:v>
                </c:pt>
                <c:pt idx="7467">
                  <c:v>0.523316730428814</c:v>
                </c:pt>
                <c:pt idx="7468">
                  <c:v>0.492759820196745</c:v>
                </c:pt>
                <c:pt idx="7469">
                  <c:v>0.519106659191466</c:v>
                </c:pt>
                <c:pt idx="7470">
                  <c:v>0.481413226823228</c:v>
                </c:pt>
                <c:pt idx="7471">
                  <c:v>0.48969358287147</c:v>
                </c:pt>
                <c:pt idx="7472">
                  <c:v>0.484328945744428</c:v>
                </c:pt>
                <c:pt idx="7473">
                  <c:v>0.556425721313264</c:v>
                </c:pt>
                <c:pt idx="7474">
                  <c:v>0.492710703737015</c:v>
                </c:pt>
                <c:pt idx="7475">
                  <c:v>0.513672127720063</c:v>
                </c:pt>
                <c:pt idx="7476">
                  <c:v>0.531754897698898</c:v>
                </c:pt>
                <c:pt idx="7477">
                  <c:v>0.513596941129877</c:v>
                </c:pt>
                <c:pt idx="7478">
                  <c:v>0.473947208913872</c:v>
                </c:pt>
                <c:pt idx="7479">
                  <c:v>0.491868746289339</c:v>
                </c:pt>
                <c:pt idx="7480">
                  <c:v>0.564087781687236</c:v>
                </c:pt>
                <c:pt idx="7481">
                  <c:v>0.496102928591029</c:v>
                </c:pt>
                <c:pt idx="7482">
                  <c:v>0.517217189728528</c:v>
                </c:pt>
                <c:pt idx="7483">
                  <c:v>0.515938020887839</c:v>
                </c:pt>
                <c:pt idx="7484">
                  <c:v>0.538130569472244</c:v>
                </c:pt>
                <c:pt idx="7485">
                  <c:v>0.554434968692012</c:v>
                </c:pt>
                <c:pt idx="7486">
                  <c:v>0.516996314642674</c:v>
                </c:pt>
                <c:pt idx="7487">
                  <c:v>0.542459011506522</c:v>
                </c:pt>
                <c:pt idx="7488">
                  <c:v>0.534026390850478</c:v>
                </c:pt>
                <c:pt idx="7489">
                  <c:v>0.50652506699959</c:v>
                </c:pt>
                <c:pt idx="7490">
                  <c:v>0.429078273287744</c:v>
                </c:pt>
                <c:pt idx="7491">
                  <c:v>0.496830882322527</c:v>
                </c:pt>
                <c:pt idx="7492">
                  <c:v>0.540790658858978</c:v>
                </c:pt>
                <c:pt idx="7493">
                  <c:v>0.533129311463027</c:v>
                </c:pt>
                <c:pt idx="7494">
                  <c:v>0.49142701855678</c:v>
                </c:pt>
                <c:pt idx="7495">
                  <c:v>0.521486791775105</c:v>
                </c:pt>
                <c:pt idx="7496">
                  <c:v>0.505914028483198</c:v>
                </c:pt>
                <c:pt idx="7497">
                  <c:v>0.567062791623271</c:v>
                </c:pt>
                <c:pt idx="7498">
                  <c:v>0.533932677112002</c:v>
                </c:pt>
                <c:pt idx="7499">
                  <c:v>0.479038130999949</c:v>
                </c:pt>
                <c:pt idx="7500">
                  <c:v>0.494112147933982</c:v>
                </c:pt>
                <c:pt idx="7501">
                  <c:v>0.510392924408503</c:v>
                </c:pt>
                <c:pt idx="7502">
                  <c:v>0.534577208149866</c:v>
                </c:pt>
                <c:pt idx="7503">
                  <c:v>0.564211577271653</c:v>
                </c:pt>
                <c:pt idx="7504">
                  <c:v>0.558289395485185</c:v>
                </c:pt>
                <c:pt idx="7505">
                  <c:v>0.501343741759215</c:v>
                </c:pt>
                <c:pt idx="7506">
                  <c:v>0.562557956367359</c:v>
                </c:pt>
                <c:pt idx="7507">
                  <c:v>0.507509111037412</c:v>
                </c:pt>
                <c:pt idx="7508">
                  <c:v>0.504576626575884</c:v>
                </c:pt>
                <c:pt idx="7509">
                  <c:v>0.520951458788864</c:v>
                </c:pt>
                <c:pt idx="7510">
                  <c:v>0.457111221114628</c:v>
                </c:pt>
                <c:pt idx="7511">
                  <c:v>0.496243223874178</c:v>
                </c:pt>
                <c:pt idx="7512">
                  <c:v>0.50986309081721</c:v>
                </c:pt>
                <c:pt idx="7513">
                  <c:v>0.535598305972362</c:v>
                </c:pt>
                <c:pt idx="7514">
                  <c:v>0.524888564247871</c:v>
                </c:pt>
                <c:pt idx="7515">
                  <c:v>0.505740763206987</c:v>
                </c:pt>
                <c:pt idx="7516">
                  <c:v>0.518619943333186</c:v>
                </c:pt>
                <c:pt idx="7517">
                  <c:v>0.51658173831367</c:v>
                </c:pt>
                <c:pt idx="7518">
                  <c:v>0.520829518071087</c:v>
                </c:pt>
                <c:pt idx="7519">
                  <c:v>0.510082308074786</c:v>
                </c:pt>
                <c:pt idx="7520">
                  <c:v>0.554283503634211</c:v>
                </c:pt>
                <c:pt idx="7521">
                  <c:v>0.49092130950154</c:v>
                </c:pt>
                <c:pt idx="7522">
                  <c:v>0.518109263448694</c:v>
                </c:pt>
                <c:pt idx="7523">
                  <c:v>0.551714048704121</c:v>
                </c:pt>
                <c:pt idx="7524">
                  <c:v>0.497212275959096</c:v>
                </c:pt>
                <c:pt idx="7525">
                  <c:v>0.550423796515362</c:v>
                </c:pt>
                <c:pt idx="7526">
                  <c:v>0.445573853885711</c:v>
                </c:pt>
                <c:pt idx="7527">
                  <c:v>0.493001484197488</c:v>
                </c:pt>
                <c:pt idx="7528">
                  <c:v>0.519895605817815</c:v>
                </c:pt>
                <c:pt idx="7529">
                  <c:v>0.469705773063436</c:v>
                </c:pt>
                <c:pt idx="7530">
                  <c:v>0.529800239015134</c:v>
                </c:pt>
                <c:pt idx="7531">
                  <c:v>0.499627525418166</c:v>
                </c:pt>
                <c:pt idx="7532">
                  <c:v>0.514884572390401</c:v>
                </c:pt>
                <c:pt idx="7533">
                  <c:v>0.526028487464511</c:v>
                </c:pt>
                <c:pt idx="7534">
                  <c:v>0.52950019344108</c:v>
                </c:pt>
                <c:pt idx="7535">
                  <c:v>0.472489124275916</c:v>
                </c:pt>
                <c:pt idx="7536">
                  <c:v>0.50945265400416</c:v>
                </c:pt>
                <c:pt idx="7537">
                  <c:v>0.523803951022062</c:v>
                </c:pt>
                <c:pt idx="7538">
                  <c:v>0.518805061403323</c:v>
                </c:pt>
                <c:pt idx="7539">
                  <c:v>0.558840878366769</c:v>
                </c:pt>
                <c:pt idx="7540">
                  <c:v>0.502956871192995</c:v>
                </c:pt>
                <c:pt idx="7541">
                  <c:v>0.555233606265808</c:v>
                </c:pt>
                <c:pt idx="7542">
                  <c:v>0.576944214854781</c:v>
                </c:pt>
                <c:pt idx="7543">
                  <c:v>0.473133960768676</c:v>
                </c:pt>
                <c:pt idx="7544">
                  <c:v>0.562735056426139</c:v>
                </c:pt>
                <c:pt idx="7545">
                  <c:v>0.504182258627393</c:v>
                </c:pt>
                <c:pt idx="7546">
                  <c:v>0.49492771465518</c:v>
                </c:pt>
                <c:pt idx="7547">
                  <c:v>0.558544474946297</c:v>
                </c:pt>
                <c:pt idx="7548">
                  <c:v>0.487199111539571</c:v>
                </c:pt>
                <c:pt idx="7549">
                  <c:v>0.549645684232518</c:v>
                </c:pt>
                <c:pt idx="7550">
                  <c:v>0.520811681695493</c:v>
                </c:pt>
                <c:pt idx="7551">
                  <c:v>0.486679309025677</c:v>
                </c:pt>
                <c:pt idx="7552">
                  <c:v>0.488127344243542</c:v>
                </c:pt>
                <c:pt idx="7553">
                  <c:v>0.566785627745252</c:v>
                </c:pt>
                <c:pt idx="7554">
                  <c:v>0.516585857330426</c:v>
                </c:pt>
                <c:pt idx="7555">
                  <c:v>0.477944777669593</c:v>
                </c:pt>
                <c:pt idx="7556">
                  <c:v>0.523863937408633</c:v>
                </c:pt>
                <c:pt idx="7557">
                  <c:v>0.47215646768559</c:v>
                </c:pt>
                <c:pt idx="7558">
                  <c:v>0.49548238064716</c:v>
                </c:pt>
                <c:pt idx="7559">
                  <c:v>0.521220559040707</c:v>
                </c:pt>
                <c:pt idx="7560">
                  <c:v>0.499305554584151</c:v>
                </c:pt>
                <c:pt idx="7561">
                  <c:v>0.499438874737017</c:v>
                </c:pt>
                <c:pt idx="7562">
                  <c:v>0.531546061013341</c:v>
                </c:pt>
                <c:pt idx="7563">
                  <c:v>0.505803701813306</c:v>
                </c:pt>
                <c:pt idx="7564">
                  <c:v>0.485853652167213</c:v>
                </c:pt>
                <c:pt idx="7565">
                  <c:v>0.494949951845076</c:v>
                </c:pt>
                <c:pt idx="7566">
                  <c:v>0.532905579997796</c:v>
                </c:pt>
                <c:pt idx="7567">
                  <c:v>0.511370552987994</c:v>
                </c:pt>
                <c:pt idx="7568">
                  <c:v>0.489914953495884</c:v>
                </c:pt>
                <c:pt idx="7569">
                  <c:v>0.502450627441148</c:v>
                </c:pt>
                <c:pt idx="7570">
                  <c:v>0.516736433046737</c:v>
                </c:pt>
                <c:pt idx="7571">
                  <c:v>0.505892999443273</c:v>
                </c:pt>
                <c:pt idx="7572">
                  <c:v>0.516305095546075</c:v>
                </c:pt>
                <c:pt idx="7573">
                  <c:v>0.509527201244795</c:v>
                </c:pt>
                <c:pt idx="7574">
                  <c:v>0.534214469069199</c:v>
                </c:pt>
                <c:pt idx="7575">
                  <c:v>0.52982792856271</c:v>
                </c:pt>
                <c:pt idx="7576">
                  <c:v>0.511924088033389</c:v>
                </c:pt>
                <c:pt idx="7577">
                  <c:v>0.51796474151527</c:v>
                </c:pt>
                <c:pt idx="7578">
                  <c:v>0.494492358665549</c:v>
                </c:pt>
                <c:pt idx="7579">
                  <c:v>0.58177986535946</c:v>
                </c:pt>
                <c:pt idx="7580">
                  <c:v>0.546208296100278</c:v>
                </c:pt>
                <c:pt idx="7581">
                  <c:v>0.547719872349219</c:v>
                </c:pt>
                <c:pt idx="7582">
                  <c:v>0.505075091951637</c:v>
                </c:pt>
                <c:pt idx="7583">
                  <c:v>0.511439467933684</c:v>
                </c:pt>
                <c:pt idx="7584">
                  <c:v>0.512424727008701</c:v>
                </c:pt>
                <c:pt idx="7585">
                  <c:v>0.529343753719661</c:v>
                </c:pt>
                <c:pt idx="7586">
                  <c:v>0.51890056346675</c:v>
                </c:pt>
                <c:pt idx="7587">
                  <c:v>0.563519985996036</c:v>
                </c:pt>
                <c:pt idx="7588">
                  <c:v>0.503613240914802</c:v>
                </c:pt>
                <c:pt idx="7589">
                  <c:v>0.52945393135881</c:v>
                </c:pt>
                <c:pt idx="7590">
                  <c:v>0.539555722068928</c:v>
                </c:pt>
                <c:pt idx="7591">
                  <c:v>0.449487700679226</c:v>
                </c:pt>
                <c:pt idx="7592">
                  <c:v>0.455043028795569</c:v>
                </c:pt>
                <c:pt idx="7593">
                  <c:v>0.476775321870748</c:v>
                </c:pt>
                <c:pt idx="7594">
                  <c:v>0.48410212696788</c:v>
                </c:pt>
                <c:pt idx="7595">
                  <c:v>0.502556638382327</c:v>
                </c:pt>
                <c:pt idx="7596">
                  <c:v>0.492048942618791</c:v>
                </c:pt>
                <c:pt idx="7597">
                  <c:v>0.534955077090031</c:v>
                </c:pt>
                <c:pt idx="7598">
                  <c:v>0.444372448822818</c:v>
                </c:pt>
                <c:pt idx="7599">
                  <c:v>0.499832764108283</c:v>
                </c:pt>
                <c:pt idx="7600">
                  <c:v>0.561140332298197</c:v>
                </c:pt>
                <c:pt idx="7601">
                  <c:v>0.545062459185206</c:v>
                </c:pt>
                <c:pt idx="7602">
                  <c:v>0.548540680863823</c:v>
                </c:pt>
                <c:pt idx="7603">
                  <c:v>0.504305910350004</c:v>
                </c:pt>
                <c:pt idx="7604">
                  <c:v>0.504507041517377</c:v>
                </c:pt>
                <c:pt idx="7605">
                  <c:v>0.551378072473295</c:v>
                </c:pt>
                <c:pt idx="7606">
                  <c:v>0.504594973936784</c:v>
                </c:pt>
                <c:pt idx="7607">
                  <c:v>0.504895549112393</c:v>
                </c:pt>
                <c:pt idx="7608">
                  <c:v>0.526816745639859</c:v>
                </c:pt>
                <c:pt idx="7609">
                  <c:v>0.508482671244647</c:v>
                </c:pt>
                <c:pt idx="7610">
                  <c:v>0.493388152982601</c:v>
                </c:pt>
                <c:pt idx="7611">
                  <c:v>0.471652752685297</c:v>
                </c:pt>
                <c:pt idx="7612">
                  <c:v>0.535867944429845</c:v>
                </c:pt>
                <c:pt idx="7613">
                  <c:v>0.461380420309749</c:v>
                </c:pt>
                <c:pt idx="7614">
                  <c:v>0.536270908655691</c:v>
                </c:pt>
                <c:pt idx="7615">
                  <c:v>0.549172078169748</c:v>
                </c:pt>
                <c:pt idx="7616">
                  <c:v>0.524281620617451</c:v>
                </c:pt>
                <c:pt idx="7617">
                  <c:v>0.493506156125614</c:v>
                </c:pt>
                <c:pt idx="7618">
                  <c:v>0.479647575021145</c:v>
                </c:pt>
                <c:pt idx="7619">
                  <c:v>0.560210699845053</c:v>
                </c:pt>
                <c:pt idx="7620">
                  <c:v>0.507095751033224</c:v>
                </c:pt>
                <c:pt idx="7621">
                  <c:v>0.509473386318611</c:v>
                </c:pt>
                <c:pt idx="7622">
                  <c:v>0.541206959831746</c:v>
                </c:pt>
                <c:pt idx="7623">
                  <c:v>0.50859719995255</c:v>
                </c:pt>
                <c:pt idx="7624">
                  <c:v>0.48206866315402</c:v>
                </c:pt>
                <c:pt idx="7625">
                  <c:v>0.528369385119525</c:v>
                </c:pt>
                <c:pt idx="7626">
                  <c:v>0.524969520393265</c:v>
                </c:pt>
                <c:pt idx="7627">
                  <c:v>0.507472976015882</c:v>
                </c:pt>
                <c:pt idx="7628">
                  <c:v>0.4978768657244</c:v>
                </c:pt>
                <c:pt idx="7629">
                  <c:v>0.525811735798533</c:v>
                </c:pt>
                <c:pt idx="7630">
                  <c:v>0.485623234933537</c:v>
                </c:pt>
                <c:pt idx="7631">
                  <c:v>0.457370394715515</c:v>
                </c:pt>
                <c:pt idx="7632">
                  <c:v>0.572512298538762</c:v>
                </c:pt>
                <c:pt idx="7633">
                  <c:v>0.48459484983997</c:v>
                </c:pt>
                <c:pt idx="7634">
                  <c:v>0.503045145281493</c:v>
                </c:pt>
                <c:pt idx="7635">
                  <c:v>0.588210446634128</c:v>
                </c:pt>
                <c:pt idx="7636">
                  <c:v>0.499522649987797</c:v>
                </c:pt>
                <c:pt idx="7637">
                  <c:v>0.581062308325867</c:v>
                </c:pt>
                <c:pt idx="7638">
                  <c:v>0.48867992797272</c:v>
                </c:pt>
                <c:pt idx="7639">
                  <c:v>0.472834887083397</c:v>
                </c:pt>
                <c:pt idx="7640">
                  <c:v>0.498733866959863</c:v>
                </c:pt>
                <c:pt idx="7641">
                  <c:v>0.513117003061346</c:v>
                </c:pt>
                <c:pt idx="7642">
                  <c:v>0.568693398246042</c:v>
                </c:pt>
                <c:pt idx="7643">
                  <c:v>0.538821825595546</c:v>
                </c:pt>
                <c:pt idx="7644">
                  <c:v>0.552837075787257</c:v>
                </c:pt>
                <c:pt idx="7645">
                  <c:v>0.504487561855976</c:v>
                </c:pt>
                <c:pt idx="7646">
                  <c:v>0.507124968684505</c:v>
                </c:pt>
                <c:pt idx="7647">
                  <c:v>0.573556415035502</c:v>
                </c:pt>
                <c:pt idx="7648">
                  <c:v>0.502968809274646</c:v>
                </c:pt>
                <c:pt idx="7649">
                  <c:v>0.543247497957855</c:v>
                </c:pt>
                <c:pt idx="7650">
                  <c:v>0.545215427482113</c:v>
                </c:pt>
                <c:pt idx="7651">
                  <c:v>0.507984334366074</c:v>
                </c:pt>
                <c:pt idx="7652">
                  <c:v>0.509082757694642</c:v>
                </c:pt>
                <c:pt idx="7653">
                  <c:v>0.511656607966595</c:v>
                </c:pt>
                <c:pt idx="7654">
                  <c:v>0.493826910573675</c:v>
                </c:pt>
                <c:pt idx="7655">
                  <c:v>0.569009323376537</c:v>
                </c:pt>
                <c:pt idx="7656">
                  <c:v>0.459380044366297</c:v>
                </c:pt>
                <c:pt idx="7657">
                  <c:v>0.535192829960615</c:v>
                </c:pt>
                <c:pt idx="7658">
                  <c:v>0.459926397699216</c:v>
                </c:pt>
                <c:pt idx="7659">
                  <c:v>0.496071305572273</c:v>
                </c:pt>
                <c:pt idx="7660">
                  <c:v>0.44242284289705</c:v>
                </c:pt>
                <c:pt idx="7661">
                  <c:v>0.509724211419692</c:v>
                </c:pt>
                <c:pt idx="7662">
                  <c:v>0.549175708199654</c:v>
                </c:pt>
                <c:pt idx="7663">
                  <c:v>0.514230087790362</c:v>
                </c:pt>
                <c:pt idx="7664">
                  <c:v>0.496172259403955</c:v>
                </c:pt>
                <c:pt idx="7665">
                  <c:v>0.446803199913279</c:v>
                </c:pt>
                <c:pt idx="7666">
                  <c:v>0.48828609943173</c:v>
                </c:pt>
                <c:pt idx="7667">
                  <c:v>0.497006047517222</c:v>
                </c:pt>
                <c:pt idx="7668">
                  <c:v>0.501740433167698</c:v>
                </c:pt>
                <c:pt idx="7669">
                  <c:v>0.45244486271497</c:v>
                </c:pt>
                <c:pt idx="7670">
                  <c:v>0.47163069838447</c:v>
                </c:pt>
                <c:pt idx="7671">
                  <c:v>0.516190192919303</c:v>
                </c:pt>
                <c:pt idx="7672">
                  <c:v>0.539636053359201</c:v>
                </c:pt>
                <c:pt idx="7673">
                  <c:v>0.512289800036093</c:v>
                </c:pt>
                <c:pt idx="7674">
                  <c:v>0.531313657962368</c:v>
                </c:pt>
                <c:pt idx="7675">
                  <c:v>0.482711103313128</c:v>
                </c:pt>
                <c:pt idx="7676">
                  <c:v>0.523651219805023</c:v>
                </c:pt>
                <c:pt idx="7677">
                  <c:v>0.578272984444977</c:v>
                </c:pt>
                <c:pt idx="7678">
                  <c:v>0.508128343127309</c:v>
                </c:pt>
                <c:pt idx="7679">
                  <c:v>0.507710642081828</c:v>
                </c:pt>
                <c:pt idx="7680">
                  <c:v>0.50503288181806</c:v>
                </c:pt>
                <c:pt idx="7681">
                  <c:v>0.523195315098595</c:v>
                </c:pt>
                <c:pt idx="7682">
                  <c:v>0.495389012390437</c:v>
                </c:pt>
                <c:pt idx="7683">
                  <c:v>0.524283250762343</c:v>
                </c:pt>
                <c:pt idx="7684">
                  <c:v>0.540026572863589</c:v>
                </c:pt>
                <c:pt idx="7685">
                  <c:v>0.534605974160704</c:v>
                </c:pt>
                <c:pt idx="7686">
                  <c:v>0.479516547733692</c:v>
                </c:pt>
                <c:pt idx="7687">
                  <c:v>0.526242655024269</c:v>
                </c:pt>
                <c:pt idx="7688">
                  <c:v>0.537576142702695</c:v>
                </c:pt>
                <c:pt idx="7689">
                  <c:v>0.562684954819237</c:v>
                </c:pt>
                <c:pt idx="7690">
                  <c:v>0.484095400500856</c:v>
                </c:pt>
                <c:pt idx="7691">
                  <c:v>0.573175369000663</c:v>
                </c:pt>
                <c:pt idx="7692">
                  <c:v>0.485401766566449</c:v>
                </c:pt>
                <c:pt idx="7693">
                  <c:v>0.525691441378292</c:v>
                </c:pt>
                <c:pt idx="7694">
                  <c:v>0.536513263573004</c:v>
                </c:pt>
                <c:pt idx="7695">
                  <c:v>0.554742985979733</c:v>
                </c:pt>
                <c:pt idx="7696">
                  <c:v>0.514400869348923</c:v>
                </c:pt>
                <c:pt idx="7697">
                  <c:v>0.528890229137693</c:v>
                </c:pt>
                <c:pt idx="7698">
                  <c:v>0.524999039300763</c:v>
                </c:pt>
                <c:pt idx="7699">
                  <c:v>0.52440624242227</c:v>
                </c:pt>
                <c:pt idx="7700">
                  <c:v>0.439897976273159</c:v>
                </c:pt>
                <c:pt idx="7701">
                  <c:v>0.524800999836254</c:v>
                </c:pt>
                <c:pt idx="7702">
                  <c:v>0.515965901067922</c:v>
                </c:pt>
                <c:pt idx="7703">
                  <c:v>0.516231694489493</c:v>
                </c:pt>
                <c:pt idx="7704">
                  <c:v>0.545188536378726</c:v>
                </c:pt>
                <c:pt idx="7705">
                  <c:v>0.487844408227794</c:v>
                </c:pt>
                <c:pt idx="7706">
                  <c:v>0.558548598663326</c:v>
                </c:pt>
                <c:pt idx="7707">
                  <c:v>0.543806183916723</c:v>
                </c:pt>
                <c:pt idx="7708">
                  <c:v>0.527263895734331</c:v>
                </c:pt>
                <c:pt idx="7709">
                  <c:v>0.494940801287277</c:v>
                </c:pt>
                <c:pt idx="7710">
                  <c:v>0.501457616699083</c:v>
                </c:pt>
                <c:pt idx="7711">
                  <c:v>0.484968127188404</c:v>
                </c:pt>
                <c:pt idx="7712">
                  <c:v>0.474276666772225</c:v>
                </c:pt>
                <c:pt idx="7713">
                  <c:v>0.470907850799108</c:v>
                </c:pt>
                <c:pt idx="7714">
                  <c:v>0.496153862579663</c:v>
                </c:pt>
                <c:pt idx="7715">
                  <c:v>0.47161598532378</c:v>
                </c:pt>
                <c:pt idx="7716">
                  <c:v>0.520406119467426</c:v>
                </c:pt>
                <c:pt idx="7717">
                  <c:v>0.465026936131454</c:v>
                </c:pt>
                <c:pt idx="7718">
                  <c:v>0.544643992997184</c:v>
                </c:pt>
                <c:pt idx="7719">
                  <c:v>0.545565363607841</c:v>
                </c:pt>
                <c:pt idx="7720">
                  <c:v>0.543944048347813</c:v>
                </c:pt>
                <c:pt idx="7721">
                  <c:v>0.533042284008033</c:v>
                </c:pt>
                <c:pt idx="7722">
                  <c:v>0.516272265096384</c:v>
                </c:pt>
                <c:pt idx="7723">
                  <c:v>0.541341579862335</c:v>
                </c:pt>
                <c:pt idx="7724">
                  <c:v>0.553481343752784</c:v>
                </c:pt>
                <c:pt idx="7725">
                  <c:v>0.54513825760916</c:v>
                </c:pt>
                <c:pt idx="7726">
                  <c:v>0.5433570459263</c:v>
                </c:pt>
                <c:pt idx="7727">
                  <c:v>0.534853996861519</c:v>
                </c:pt>
                <c:pt idx="7728">
                  <c:v>0.522938980805634</c:v>
                </c:pt>
                <c:pt idx="7729">
                  <c:v>0.50986976533866</c:v>
                </c:pt>
                <c:pt idx="7730">
                  <c:v>0.499660176239269</c:v>
                </c:pt>
                <c:pt idx="7731">
                  <c:v>0.507833772784808</c:v>
                </c:pt>
                <c:pt idx="7732">
                  <c:v>0.540733205390895</c:v>
                </c:pt>
                <c:pt idx="7733">
                  <c:v>0.547197015943706</c:v>
                </c:pt>
                <c:pt idx="7734">
                  <c:v>0.492231498235138</c:v>
                </c:pt>
                <c:pt idx="7735">
                  <c:v>0.547071804899012</c:v>
                </c:pt>
                <c:pt idx="7736">
                  <c:v>0.468372282697152</c:v>
                </c:pt>
                <c:pt idx="7737">
                  <c:v>0.504000930177197</c:v>
                </c:pt>
                <c:pt idx="7738">
                  <c:v>0.524905230719401</c:v>
                </c:pt>
                <c:pt idx="7739">
                  <c:v>0.4687322442841</c:v>
                </c:pt>
                <c:pt idx="7740">
                  <c:v>0.49850620748802</c:v>
                </c:pt>
                <c:pt idx="7741">
                  <c:v>0.534763138345791</c:v>
                </c:pt>
                <c:pt idx="7742">
                  <c:v>0.509417317519851</c:v>
                </c:pt>
                <c:pt idx="7743">
                  <c:v>0.519972402408057</c:v>
                </c:pt>
                <c:pt idx="7744">
                  <c:v>0.481594437858726</c:v>
                </c:pt>
                <c:pt idx="7745">
                  <c:v>0.499043171525474</c:v>
                </c:pt>
                <c:pt idx="7746">
                  <c:v>0.457571017908245</c:v>
                </c:pt>
                <c:pt idx="7747">
                  <c:v>0.488594172099464</c:v>
                </c:pt>
                <c:pt idx="7748">
                  <c:v>0.532263347671879</c:v>
                </c:pt>
                <c:pt idx="7749">
                  <c:v>0.588901807356363</c:v>
                </c:pt>
                <c:pt idx="7750">
                  <c:v>0.479778518726788</c:v>
                </c:pt>
                <c:pt idx="7751">
                  <c:v>0.510211375385668</c:v>
                </c:pt>
                <c:pt idx="7752">
                  <c:v>0.485149003623715</c:v>
                </c:pt>
                <c:pt idx="7753">
                  <c:v>0.533746979803164</c:v>
                </c:pt>
                <c:pt idx="7754">
                  <c:v>0.552977402153917</c:v>
                </c:pt>
                <c:pt idx="7755">
                  <c:v>0.574859603521465</c:v>
                </c:pt>
                <c:pt idx="7756">
                  <c:v>0.563791220181056</c:v>
                </c:pt>
                <c:pt idx="7757">
                  <c:v>0.500954544846384</c:v>
                </c:pt>
                <c:pt idx="7758">
                  <c:v>0.524831806358536</c:v>
                </c:pt>
                <c:pt idx="7759">
                  <c:v>0.533379811960245</c:v>
                </c:pt>
                <c:pt idx="7760">
                  <c:v>0.58233955672059</c:v>
                </c:pt>
                <c:pt idx="7761">
                  <c:v>0.50040850593781</c:v>
                </c:pt>
                <c:pt idx="7762">
                  <c:v>0.544935300821724</c:v>
                </c:pt>
                <c:pt idx="7763">
                  <c:v>0.47600951194602</c:v>
                </c:pt>
                <c:pt idx="7764">
                  <c:v>0.498884956662821</c:v>
                </c:pt>
                <c:pt idx="7765">
                  <c:v>0.503046669115171</c:v>
                </c:pt>
                <c:pt idx="7766">
                  <c:v>0.516285519642778</c:v>
                </c:pt>
                <c:pt idx="7767">
                  <c:v>0.533593906116319</c:v>
                </c:pt>
                <c:pt idx="7768">
                  <c:v>0.527862826126833</c:v>
                </c:pt>
                <c:pt idx="7769">
                  <c:v>0.499043237324799</c:v>
                </c:pt>
                <c:pt idx="7770">
                  <c:v>0.508725644618617</c:v>
                </c:pt>
                <c:pt idx="7771">
                  <c:v>0.505638674249401</c:v>
                </c:pt>
                <c:pt idx="7772">
                  <c:v>0.471691208031865</c:v>
                </c:pt>
                <c:pt idx="7773">
                  <c:v>0.486866620140718</c:v>
                </c:pt>
                <c:pt idx="7774">
                  <c:v>0.529248336009705</c:v>
                </c:pt>
                <c:pt idx="7775">
                  <c:v>0.494646762821879</c:v>
                </c:pt>
                <c:pt idx="7776">
                  <c:v>0.491269795650977</c:v>
                </c:pt>
                <c:pt idx="7777">
                  <c:v>0.53377206215372</c:v>
                </c:pt>
                <c:pt idx="7778">
                  <c:v>0.529496537480442</c:v>
                </c:pt>
                <c:pt idx="7779">
                  <c:v>0.507457632824747</c:v>
                </c:pt>
                <c:pt idx="7780">
                  <c:v>0.533202674926518</c:v>
                </c:pt>
                <c:pt idx="7781">
                  <c:v>0.508574396601347</c:v>
                </c:pt>
                <c:pt idx="7782">
                  <c:v>0.529616599386495</c:v>
                </c:pt>
                <c:pt idx="7783">
                  <c:v>0.50727743115386</c:v>
                </c:pt>
                <c:pt idx="7784">
                  <c:v>0.463499346753526</c:v>
                </c:pt>
                <c:pt idx="7785">
                  <c:v>0.515424436612474</c:v>
                </c:pt>
                <c:pt idx="7786">
                  <c:v>0.532568964634603</c:v>
                </c:pt>
                <c:pt idx="7787">
                  <c:v>0.531906458064686</c:v>
                </c:pt>
                <c:pt idx="7788">
                  <c:v>0.491504675204663</c:v>
                </c:pt>
                <c:pt idx="7789">
                  <c:v>0.500108704571454</c:v>
                </c:pt>
                <c:pt idx="7790">
                  <c:v>0.4904037756902</c:v>
                </c:pt>
                <c:pt idx="7791">
                  <c:v>0.511284570575569</c:v>
                </c:pt>
                <c:pt idx="7792">
                  <c:v>0.512647803221438</c:v>
                </c:pt>
                <c:pt idx="7793">
                  <c:v>0.51562745227316</c:v>
                </c:pt>
                <c:pt idx="7794">
                  <c:v>0.524413974133486</c:v>
                </c:pt>
                <c:pt idx="7795">
                  <c:v>0.507913855289455</c:v>
                </c:pt>
                <c:pt idx="7796">
                  <c:v>0.494066073578028</c:v>
                </c:pt>
                <c:pt idx="7797">
                  <c:v>0.560484591122422</c:v>
                </c:pt>
                <c:pt idx="7798">
                  <c:v>0.47571329872809</c:v>
                </c:pt>
                <c:pt idx="7799">
                  <c:v>0.51065323464823</c:v>
                </c:pt>
                <c:pt idx="7800">
                  <c:v>0.552245319404673</c:v>
                </c:pt>
                <c:pt idx="7801">
                  <c:v>0.500941123813245</c:v>
                </c:pt>
                <c:pt idx="7802">
                  <c:v>0.479719776369862</c:v>
                </c:pt>
                <c:pt idx="7803">
                  <c:v>0.521542267910334</c:v>
                </c:pt>
                <c:pt idx="7804">
                  <c:v>0.530732140973876</c:v>
                </c:pt>
                <c:pt idx="7805">
                  <c:v>0.564301137747959</c:v>
                </c:pt>
                <c:pt idx="7806">
                  <c:v>0.517972801430287</c:v>
                </c:pt>
                <c:pt idx="7807">
                  <c:v>0.500378889868422</c:v>
                </c:pt>
                <c:pt idx="7808">
                  <c:v>0.416339352871808</c:v>
                </c:pt>
                <c:pt idx="7809">
                  <c:v>0.523818649910067</c:v>
                </c:pt>
                <c:pt idx="7810">
                  <c:v>0.5270011907812</c:v>
                </c:pt>
                <c:pt idx="7811">
                  <c:v>0.567066145115189</c:v>
                </c:pt>
                <c:pt idx="7812">
                  <c:v>0.518015599537076</c:v>
                </c:pt>
                <c:pt idx="7813">
                  <c:v>0.498612182704607</c:v>
                </c:pt>
                <c:pt idx="7814">
                  <c:v>0.526846083364705</c:v>
                </c:pt>
                <c:pt idx="7815">
                  <c:v>0.472212414564489</c:v>
                </c:pt>
                <c:pt idx="7816">
                  <c:v>0.524552822967563</c:v>
                </c:pt>
                <c:pt idx="7817">
                  <c:v>0.489960442377449</c:v>
                </c:pt>
                <c:pt idx="7818">
                  <c:v>0.523259097395735</c:v>
                </c:pt>
                <c:pt idx="7819">
                  <c:v>0.479292207708847</c:v>
                </c:pt>
                <c:pt idx="7820">
                  <c:v>0.535564850749474</c:v>
                </c:pt>
                <c:pt idx="7821">
                  <c:v>0.550862929554073</c:v>
                </c:pt>
                <c:pt idx="7822">
                  <c:v>0.511111874740308</c:v>
                </c:pt>
                <c:pt idx="7823">
                  <c:v>0.501382843215328</c:v>
                </c:pt>
                <c:pt idx="7824">
                  <c:v>0.526439270599063</c:v>
                </c:pt>
                <c:pt idx="7825">
                  <c:v>0.545915900462195</c:v>
                </c:pt>
                <c:pt idx="7826">
                  <c:v>0.531598805323638</c:v>
                </c:pt>
                <c:pt idx="7827">
                  <c:v>0.558521043200115</c:v>
                </c:pt>
                <c:pt idx="7828">
                  <c:v>0.493454262197692</c:v>
                </c:pt>
                <c:pt idx="7829">
                  <c:v>0.544934676131687</c:v>
                </c:pt>
                <c:pt idx="7830">
                  <c:v>0.502803060323609</c:v>
                </c:pt>
                <c:pt idx="7831">
                  <c:v>0.509425603289933</c:v>
                </c:pt>
                <c:pt idx="7832">
                  <c:v>0.494165701534962</c:v>
                </c:pt>
                <c:pt idx="7833">
                  <c:v>0.56212264244509</c:v>
                </c:pt>
                <c:pt idx="7834">
                  <c:v>0.497334628703207</c:v>
                </c:pt>
                <c:pt idx="7835">
                  <c:v>0.538814324695428</c:v>
                </c:pt>
                <c:pt idx="7836">
                  <c:v>0.564166198190127</c:v>
                </c:pt>
                <c:pt idx="7837">
                  <c:v>0.521782388083259</c:v>
                </c:pt>
                <c:pt idx="7838">
                  <c:v>0.51603079246955</c:v>
                </c:pt>
                <c:pt idx="7839">
                  <c:v>0.450473956581112</c:v>
                </c:pt>
                <c:pt idx="7840">
                  <c:v>0.536176016232948</c:v>
                </c:pt>
                <c:pt idx="7841">
                  <c:v>0.50949083408688</c:v>
                </c:pt>
                <c:pt idx="7842">
                  <c:v>0.507866506774301</c:v>
                </c:pt>
                <c:pt idx="7843">
                  <c:v>0.546820415484341</c:v>
                </c:pt>
                <c:pt idx="7844">
                  <c:v>0.568338466371</c:v>
                </c:pt>
                <c:pt idx="7845">
                  <c:v>0.506258349938172</c:v>
                </c:pt>
                <c:pt idx="7846">
                  <c:v>0.498512996544037</c:v>
                </c:pt>
                <c:pt idx="7847">
                  <c:v>0.548930594707529</c:v>
                </c:pt>
                <c:pt idx="7848">
                  <c:v>0.512855574640324</c:v>
                </c:pt>
                <c:pt idx="7849">
                  <c:v>0.495544287092295</c:v>
                </c:pt>
                <c:pt idx="7850">
                  <c:v>0.554622827919498</c:v>
                </c:pt>
                <c:pt idx="7851">
                  <c:v>0.532939165323043</c:v>
                </c:pt>
                <c:pt idx="7852">
                  <c:v>0.526156664554327</c:v>
                </c:pt>
                <c:pt idx="7853">
                  <c:v>0.58706788464869</c:v>
                </c:pt>
                <c:pt idx="7854">
                  <c:v>0.495860172640446</c:v>
                </c:pt>
                <c:pt idx="7855">
                  <c:v>0.515544261993501</c:v>
                </c:pt>
                <c:pt idx="7856">
                  <c:v>0.517144948516708</c:v>
                </c:pt>
                <c:pt idx="7857">
                  <c:v>0.487284116547306</c:v>
                </c:pt>
                <c:pt idx="7858">
                  <c:v>0.540955413824226</c:v>
                </c:pt>
                <c:pt idx="7859">
                  <c:v>0.534574165007915</c:v>
                </c:pt>
                <c:pt idx="7860">
                  <c:v>0.478296461913788</c:v>
                </c:pt>
                <c:pt idx="7861">
                  <c:v>0.512824238499507</c:v>
                </c:pt>
                <c:pt idx="7862">
                  <c:v>0.517845017635682</c:v>
                </c:pt>
                <c:pt idx="7863">
                  <c:v>0.575176912347683</c:v>
                </c:pt>
                <c:pt idx="7864">
                  <c:v>0.500672275923424</c:v>
                </c:pt>
                <c:pt idx="7865">
                  <c:v>0.500367860390728</c:v>
                </c:pt>
                <c:pt idx="7866">
                  <c:v>0.484358667317556</c:v>
                </c:pt>
                <c:pt idx="7867">
                  <c:v>0.511537381900803</c:v>
                </c:pt>
                <c:pt idx="7868">
                  <c:v>0.470017045306746</c:v>
                </c:pt>
                <c:pt idx="7869">
                  <c:v>0.558390582542962</c:v>
                </c:pt>
                <c:pt idx="7870">
                  <c:v>0.493904937012585</c:v>
                </c:pt>
                <c:pt idx="7871">
                  <c:v>0.507869745311965</c:v>
                </c:pt>
                <c:pt idx="7872">
                  <c:v>0.520524692296331</c:v>
                </c:pt>
                <c:pt idx="7873">
                  <c:v>0.446450491699435</c:v>
                </c:pt>
                <c:pt idx="7874">
                  <c:v>0.510274815021099</c:v>
                </c:pt>
                <c:pt idx="7875">
                  <c:v>0.498544342488029</c:v>
                </c:pt>
                <c:pt idx="7876">
                  <c:v>0.519406826806534</c:v>
                </c:pt>
                <c:pt idx="7877">
                  <c:v>0.50184264848379</c:v>
                </c:pt>
                <c:pt idx="7878">
                  <c:v>0.5324408839944</c:v>
                </c:pt>
                <c:pt idx="7879">
                  <c:v>0.514001808034347</c:v>
                </c:pt>
                <c:pt idx="7880">
                  <c:v>0.511619900619384</c:v>
                </c:pt>
                <c:pt idx="7881">
                  <c:v>0.580145426988983</c:v>
                </c:pt>
                <c:pt idx="7882">
                  <c:v>0.561602086432892</c:v>
                </c:pt>
                <c:pt idx="7883">
                  <c:v>0.500724353911074</c:v>
                </c:pt>
                <c:pt idx="7884">
                  <c:v>0.555054521128885</c:v>
                </c:pt>
                <c:pt idx="7885">
                  <c:v>0.51421324373782</c:v>
                </c:pt>
                <c:pt idx="7886">
                  <c:v>0.478943951136317</c:v>
                </c:pt>
                <c:pt idx="7887">
                  <c:v>0.554706879339907</c:v>
                </c:pt>
                <c:pt idx="7888">
                  <c:v>0.52128534361945</c:v>
                </c:pt>
                <c:pt idx="7889">
                  <c:v>0.549618917085198</c:v>
                </c:pt>
                <c:pt idx="7890">
                  <c:v>0.555692985983916</c:v>
                </c:pt>
                <c:pt idx="7891">
                  <c:v>0.542140099199989</c:v>
                </c:pt>
                <c:pt idx="7892">
                  <c:v>0.525726195701598</c:v>
                </c:pt>
                <c:pt idx="7893">
                  <c:v>0.470934302886207</c:v>
                </c:pt>
                <c:pt idx="7894">
                  <c:v>0.497736383108078</c:v>
                </c:pt>
                <c:pt idx="7895">
                  <c:v>0.479811483001353</c:v>
                </c:pt>
                <c:pt idx="7896">
                  <c:v>0.502983351884125</c:v>
                </c:pt>
                <c:pt idx="7897">
                  <c:v>0.514744779738049</c:v>
                </c:pt>
                <c:pt idx="7898">
                  <c:v>0.519202581544829</c:v>
                </c:pt>
                <c:pt idx="7899">
                  <c:v>0.512576189423658</c:v>
                </c:pt>
                <c:pt idx="7900">
                  <c:v>0.502993602144616</c:v>
                </c:pt>
                <c:pt idx="7901">
                  <c:v>0.4912550262433</c:v>
                </c:pt>
                <c:pt idx="7902">
                  <c:v>0.446981404521472</c:v>
                </c:pt>
                <c:pt idx="7903">
                  <c:v>0.527439652009142</c:v>
                </c:pt>
                <c:pt idx="7904">
                  <c:v>0.495160009834447</c:v>
                </c:pt>
                <c:pt idx="7905">
                  <c:v>0.510395483379609</c:v>
                </c:pt>
                <c:pt idx="7906">
                  <c:v>0.493504954149476</c:v>
                </c:pt>
                <c:pt idx="7907">
                  <c:v>0.52430841191631</c:v>
                </c:pt>
                <c:pt idx="7908">
                  <c:v>0.545394057821638</c:v>
                </c:pt>
                <c:pt idx="7909">
                  <c:v>0.481175334968838</c:v>
                </c:pt>
                <c:pt idx="7910">
                  <c:v>0.568583138283454</c:v>
                </c:pt>
                <c:pt idx="7911">
                  <c:v>0.514076355527994</c:v>
                </c:pt>
                <c:pt idx="7912">
                  <c:v>0.559855905265777</c:v>
                </c:pt>
                <c:pt idx="7913">
                  <c:v>0.5504974164861</c:v>
                </c:pt>
                <c:pt idx="7914">
                  <c:v>0.493563915801551</c:v>
                </c:pt>
                <c:pt idx="7915">
                  <c:v>0.54523663643517</c:v>
                </c:pt>
                <c:pt idx="7916">
                  <c:v>0.572406669034783</c:v>
                </c:pt>
                <c:pt idx="7917">
                  <c:v>0.54387144432958</c:v>
                </c:pt>
                <c:pt idx="7918">
                  <c:v>0.539712609232419</c:v>
                </c:pt>
                <c:pt idx="7919">
                  <c:v>0.536995510116351</c:v>
                </c:pt>
                <c:pt idx="7920">
                  <c:v>0.479488551617729</c:v>
                </c:pt>
                <c:pt idx="7921">
                  <c:v>0.50659639950713</c:v>
                </c:pt>
                <c:pt idx="7922">
                  <c:v>0.539612677882692</c:v>
                </c:pt>
                <c:pt idx="7923">
                  <c:v>0.478011465173867</c:v>
                </c:pt>
                <c:pt idx="7924">
                  <c:v>0.521038003125781</c:v>
                </c:pt>
                <c:pt idx="7925">
                  <c:v>0.499534098930722</c:v>
                </c:pt>
                <c:pt idx="7926">
                  <c:v>0.534960082303664</c:v>
                </c:pt>
                <c:pt idx="7927">
                  <c:v>0.448051015794863</c:v>
                </c:pt>
                <c:pt idx="7928">
                  <c:v>0.491144436865638</c:v>
                </c:pt>
                <c:pt idx="7929">
                  <c:v>0.531951756789392</c:v>
                </c:pt>
                <c:pt idx="7930">
                  <c:v>0.520653869026207</c:v>
                </c:pt>
                <c:pt idx="7931">
                  <c:v>0.542778552810764</c:v>
                </c:pt>
                <c:pt idx="7932">
                  <c:v>0.544602142847651</c:v>
                </c:pt>
                <c:pt idx="7933">
                  <c:v>0.546109116967356</c:v>
                </c:pt>
                <c:pt idx="7934">
                  <c:v>0.522958210501029</c:v>
                </c:pt>
                <c:pt idx="7935">
                  <c:v>0.478971710493459</c:v>
                </c:pt>
                <c:pt idx="7936">
                  <c:v>0.533124687526784</c:v>
                </c:pt>
                <c:pt idx="7937">
                  <c:v>0.482491319613607</c:v>
                </c:pt>
                <c:pt idx="7938">
                  <c:v>0.464920294734218</c:v>
                </c:pt>
                <c:pt idx="7939">
                  <c:v>0.532663931059389</c:v>
                </c:pt>
                <c:pt idx="7940">
                  <c:v>0.531977858595088</c:v>
                </c:pt>
                <c:pt idx="7941">
                  <c:v>0.490738645088096</c:v>
                </c:pt>
                <c:pt idx="7942">
                  <c:v>0.538920056534809</c:v>
                </c:pt>
                <c:pt idx="7943">
                  <c:v>0.507094004900252</c:v>
                </c:pt>
                <c:pt idx="7944">
                  <c:v>0.498818101903434</c:v>
                </c:pt>
                <c:pt idx="7945">
                  <c:v>0.488491577561382</c:v>
                </c:pt>
                <c:pt idx="7946">
                  <c:v>0.562389405083352</c:v>
                </c:pt>
                <c:pt idx="7947">
                  <c:v>0.541536155384699</c:v>
                </c:pt>
                <c:pt idx="7948">
                  <c:v>0.510523293676039</c:v>
                </c:pt>
                <c:pt idx="7949">
                  <c:v>0.490909723288853</c:v>
                </c:pt>
                <c:pt idx="7950">
                  <c:v>0.563792284365639</c:v>
                </c:pt>
                <c:pt idx="7951">
                  <c:v>0.564007268165259</c:v>
                </c:pt>
                <c:pt idx="7952">
                  <c:v>0.485327634333404</c:v>
                </c:pt>
                <c:pt idx="7953">
                  <c:v>0.517059201314239</c:v>
                </c:pt>
                <c:pt idx="7954">
                  <c:v>0.463554301354393</c:v>
                </c:pt>
                <c:pt idx="7955">
                  <c:v>0.540822915775121</c:v>
                </c:pt>
                <c:pt idx="7956">
                  <c:v>0.50833010035121</c:v>
                </c:pt>
                <c:pt idx="7957">
                  <c:v>0.51253781026391</c:v>
                </c:pt>
                <c:pt idx="7958">
                  <c:v>0.512886661334139</c:v>
                </c:pt>
                <c:pt idx="7959">
                  <c:v>0.507655076667848</c:v>
                </c:pt>
                <c:pt idx="7960">
                  <c:v>0.514465922532274</c:v>
                </c:pt>
                <c:pt idx="7961">
                  <c:v>0.522134445165744</c:v>
                </c:pt>
                <c:pt idx="7962">
                  <c:v>0.500650665997649</c:v>
                </c:pt>
                <c:pt idx="7963">
                  <c:v>0.523345180232284</c:v>
                </c:pt>
                <c:pt idx="7964">
                  <c:v>0.485605149856969</c:v>
                </c:pt>
                <c:pt idx="7965">
                  <c:v>0.497482659044383</c:v>
                </c:pt>
                <c:pt idx="7966">
                  <c:v>0.526573553985239</c:v>
                </c:pt>
                <c:pt idx="7967">
                  <c:v>0.504788848710773</c:v>
                </c:pt>
                <c:pt idx="7968">
                  <c:v>0.496049841942479</c:v>
                </c:pt>
                <c:pt idx="7969">
                  <c:v>0.533251050557722</c:v>
                </c:pt>
                <c:pt idx="7970">
                  <c:v>0.501394532997236</c:v>
                </c:pt>
                <c:pt idx="7971">
                  <c:v>0.499776105455496</c:v>
                </c:pt>
                <c:pt idx="7972">
                  <c:v>0.524057841490001</c:v>
                </c:pt>
                <c:pt idx="7973">
                  <c:v>0.483256037756592</c:v>
                </c:pt>
                <c:pt idx="7974">
                  <c:v>0.463101881976116</c:v>
                </c:pt>
                <c:pt idx="7975">
                  <c:v>0.478450585537545</c:v>
                </c:pt>
                <c:pt idx="7976">
                  <c:v>0.556944953052922</c:v>
                </c:pt>
                <c:pt idx="7977">
                  <c:v>0.513825874945371</c:v>
                </c:pt>
                <c:pt idx="7978">
                  <c:v>0.503661230886461</c:v>
                </c:pt>
                <c:pt idx="7979">
                  <c:v>0.534727427893669</c:v>
                </c:pt>
                <c:pt idx="7980">
                  <c:v>0.554697101466695</c:v>
                </c:pt>
                <c:pt idx="7981">
                  <c:v>0.526289316771925</c:v>
                </c:pt>
                <c:pt idx="7982">
                  <c:v>0.510583327023199</c:v>
                </c:pt>
                <c:pt idx="7983">
                  <c:v>0.484777767905451</c:v>
                </c:pt>
                <c:pt idx="7984">
                  <c:v>0.522738131216647</c:v>
                </c:pt>
                <c:pt idx="7985">
                  <c:v>0.510867787594965</c:v>
                </c:pt>
                <c:pt idx="7986">
                  <c:v>0.52055498784785</c:v>
                </c:pt>
                <c:pt idx="7987">
                  <c:v>0.543646102204822</c:v>
                </c:pt>
                <c:pt idx="7988">
                  <c:v>0.489356797572169</c:v>
                </c:pt>
                <c:pt idx="7989">
                  <c:v>0.495584363298878</c:v>
                </c:pt>
                <c:pt idx="7990">
                  <c:v>0.505188725296218</c:v>
                </c:pt>
                <c:pt idx="7991">
                  <c:v>0.560033622070422</c:v>
                </c:pt>
                <c:pt idx="7992">
                  <c:v>0.495796482792568</c:v>
                </c:pt>
                <c:pt idx="7993">
                  <c:v>0.540573749509699</c:v>
                </c:pt>
                <c:pt idx="7994">
                  <c:v>0.514099904101861</c:v>
                </c:pt>
                <c:pt idx="7995">
                  <c:v>0.493490789472023</c:v>
                </c:pt>
                <c:pt idx="7996">
                  <c:v>0.519124394296438</c:v>
                </c:pt>
                <c:pt idx="7997">
                  <c:v>0.470119309116818</c:v>
                </c:pt>
                <c:pt idx="7998">
                  <c:v>0.470101898526875</c:v>
                </c:pt>
                <c:pt idx="7999">
                  <c:v>0.473584460435447</c:v>
                </c:pt>
                <c:pt idx="8000">
                  <c:v>0.492351028625159</c:v>
                </c:pt>
                <c:pt idx="8001">
                  <c:v>0.439000029243916</c:v>
                </c:pt>
                <c:pt idx="8002">
                  <c:v>0.497971047100537</c:v>
                </c:pt>
                <c:pt idx="8003">
                  <c:v>0.527668624438469</c:v>
                </c:pt>
                <c:pt idx="8004">
                  <c:v>0.481180232410647</c:v>
                </c:pt>
                <c:pt idx="8005">
                  <c:v>0.559003705134734</c:v>
                </c:pt>
                <c:pt idx="8006">
                  <c:v>0.506804468782376</c:v>
                </c:pt>
                <c:pt idx="8007">
                  <c:v>0.513939514280067</c:v>
                </c:pt>
                <c:pt idx="8008">
                  <c:v>0.509480169556145</c:v>
                </c:pt>
                <c:pt idx="8009">
                  <c:v>0.561276484449296</c:v>
                </c:pt>
                <c:pt idx="8010">
                  <c:v>0.534603456752922</c:v>
                </c:pt>
                <c:pt idx="8011">
                  <c:v>0.532999466719066</c:v>
                </c:pt>
                <c:pt idx="8012">
                  <c:v>0.490455356968585</c:v>
                </c:pt>
                <c:pt idx="8013">
                  <c:v>0.505937385492113</c:v>
                </c:pt>
                <c:pt idx="8014">
                  <c:v>0.52127224049501</c:v>
                </c:pt>
                <c:pt idx="8015">
                  <c:v>0.539483222137568</c:v>
                </c:pt>
                <c:pt idx="8016">
                  <c:v>0.500754182105969</c:v>
                </c:pt>
                <c:pt idx="8017">
                  <c:v>0.48079257227073</c:v>
                </c:pt>
                <c:pt idx="8018">
                  <c:v>0.514505064451822</c:v>
                </c:pt>
                <c:pt idx="8019">
                  <c:v>0.488251165643763</c:v>
                </c:pt>
                <c:pt idx="8020">
                  <c:v>0.522136214495291</c:v>
                </c:pt>
                <c:pt idx="8021">
                  <c:v>0.559915451573808</c:v>
                </c:pt>
                <c:pt idx="8022">
                  <c:v>0.549466921708002</c:v>
                </c:pt>
                <c:pt idx="8023">
                  <c:v>0.537949715577601</c:v>
                </c:pt>
                <c:pt idx="8024">
                  <c:v>0.497730340209474</c:v>
                </c:pt>
                <c:pt idx="8025">
                  <c:v>0.543736222874529</c:v>
                </c:pt>
                <c:pt idx="8026">
                  <c:v>0.495249346650332</c:v>
                </c:pt>
                <c:pt idx="8027">
                  <c:v>0.499992809862017</c:v>
                </c:pt>
                <c:pt idx="8028">
                  <c:v>0.492752006155325</c:v>
                </c:pt>
                <c:pt idx="8029">
                  <c:v>0.505649932924345</c:v>
                </c:pt>
                <c:pt idx="8030">
                  <c:v>0.47106554464954</c:v>
                </c:pt>
                <c:pt idx="8031">
                  <c:v>0.497009943299972</c:v>
                </c:pt>
                <c:pt idx="8032">
                  <c:v>0.5704082474581</c:v>
                </c:pt>
                <c:pt idx="8033">
                  <c:v>0.48475897526084</c:v>
                </c:pt>
                <c:pt idx="8034">
                  <c:v>0.496146077923223</c:v>
                </c:pt>
                <c:pt idx="8035">
                  <c:v>0.468015934164064</c:v>
                </c:pt>
                <c:pt idx="8036">
                  <c:v>0.399816260575062</c:v>
                </c:pt>
                <c:pt idx="8037">
                  <c:v>0.486245472552383</c:v>
                </c:pt>
                <c:pt idx="8038">
                  <c:v>0.48882236533712</c:v>
                </c:pt>
                <c:pt idx="8039">
                  <c:v>0.50657551009696</c:v>
                </c:pt>
                <c:pt idx="8040">
                  <c:v>0.546668541075619</c:v>
                </c:pt>
                <c:pt idx="8041">
                  <c:v>0.521103238815555</c:v>
                </c:pt>
                <c:pt idx="8042">
                  <c:v>0.496369741104513</c:v>
                </c:pt>
                <c:pt idx="8043">
                  <c:v>0.530373765240282</c:v>
                </c:pt>
                <c:pt idx="8044">
                  <c:v>0.479384304516932</c:v>
                </c:pt>
                <c:pt idx="8045">
                  <c:v>0.494016012940786</c:v>
                </c:pt>
                <c:pt idx="8046">
                  <c:v>0.479840058641301</c:v>
                </c:pt>
                <c:pt idx="8047">
                  <c:v>0.484018738274043</c:v>
                </c:pt>
                <c:pt idx="8048">
                  <c:v>0.527738161547246</c:v>
                </c:pt>
                <c:pt idx="8049">
                  <c:v>0.492218869581251</c:v>
                </c:pt>
                <c:pt idx="8050">
                  <c:v>0.543061329662038</c:v>
                </c:pt>
                <c:pt idx="8051">
                  <c:v>0.546368063763097</c:v>
                </c:pt>
                <c:pt idx="8052">
                  <c:v>0.508286615716423</c:v>
                </c:pt>
                <c:pt idx="8053">
                  <c:v>0.512111279235355</c:v>
                </c:pt>
                <c:pt idx="8054">
                  <c:v>0.526013470752514</c:v>
                </c:pt>
                <c:pt idx="8055">
                  <c:v>0.509289619443067</c:v>
                </c:pt>
                <c:pt idx="8056">
                  <c:v>0.527653918187324</c:v>
                </c:pt>
                <c:pt idx="8057">
                  <c:v>0.55392874307881</c:v>
                </c:pt>
                <c:pt idx="8058">
                  <c:v>0.484200059343618</c:v>
                </c:pt>
                <c:pt idx="8059">
                  <c:v>0.480495851335027</c:v>
                </c:pt>
                <c:pt idx="8060">
                  <c:v>0.531750698461246</c:v>
                </c:pt>
                <c:pt idx="8061">
                  <c:v>0.47283066521215</c:v>
                </c:pt>
                <c:pt idx="8062">
                  <c:v>0.550517996478309</c:v>
                </c:pt>
                <c:pt idx="8063">
                  <c:v>0.517181818418869</c:v>
                </c:pt>
                <c:pt idx="8064">
                  <c:v>0.483731378790344</c:v>
                </c:pt>
                <c:pt idx="8065">
                  <c:v>0.479703702234027</c:v>
                </c:pt>
                <c:pt idx="8066">
                  <c:v>0.490114784181008</c:v>
                </c:pt>
                <c:pt idx="8067">
                  <c:v>0.561045523608372</c:v>
                </c:pt>
                <c:pt idx="8068">
                  <c:v>0.553971343944554</c:v>
                </c:pt>
                <c:pt idx="8069">
                  <c:v>0.484433504123949</c:v>
                </c:pt>
                <c:pt idx="8070">
                  <c:v>0.56212491689837</c:v>
                </c:pt>
                <c:pt idx="8071">
                  <c:v>0.481907294485349</c:v>
                </c:pt>
                <c:pt idx="8072">
                  <c:v>0.488880430914587</c:v>
                </c:pt>
                <c:pt idx="8073">
                  <c:v>0.546068201738092</c:v>
                </c:pt>
                <c:pt idx="8074">
                  <c:v>0.498927520125362</c:v>
                </c:pt>
                <c:pt idx="8075">
                  <c:v>0.551912512588068</c:v>
                </c:pt>
                <c:pt idx="8076">
                  <c:v>0.515761424458546</c:v>
                </c:pt>
                <c:pt idx="8077">
                  <c:v>0.527601212386457</c:v>
                </c:pt>
                <c:pt idx="8078">
                  <c:v>0.506871270522784</c:v>
                </c:pt>
                <c:pt idx="8079">
                  <c:v>0.574936831681837</c:v>
                </c:pt>
                <c:pt idx="8080">
                  <c:v>0.508200978827108</c:v>
                </c:pt>
                <c:pt idx="8081">
                  <c:v>0.514027974749306</c:v>
                </c:pt>
                <c:pt idx="8082">
                  <c:v>0.536034177370305</c:v>
                </c:pt>
                <c:pt idx="8083">
                  <c:v>0.554799696224736</c:v>
                </c:pt>
                <c:pt idx="8084">
                  <c:v>0.521806644442304</c:v>
                </c:pt>
                <c:pt idx="8085">
                  <c:v>0.438159751597716</c:v>
                </c:pt>
                <c:pt idx="8086">
                  <c:v>0.567018837223055</c:v>
                </c:pt>
                <c:pt idx="8087">
                  <c:v>0.464090932022048</c:v>
                </c:pt>
                <c:pt idx="8088">
                  <c:v>0.558618156955775</c:v>
                </c:pt>
                <c:pt idx="8089">
                  <c:v>0.464498353196856</c:v>
                </c:pt>
                <c:pt idx="8090">
                  <c:v>0.550152271243961</c:v>
                </c:pt>
                <c:pt idx="8091">
                  <c:v>0.492792149449021</c:v>
                </c:pt>
                <c:pt idx="8092">
                  <c:v>0.451233712635537</c:v>
                </c:pt>
                <c:pt idx="8093">
                  <c:v>0.506361763477142</c:v>
                </c:pt>
                <c:pt idx="8094">
                  <c:v>0.563316164013167</c:v>
                </c:pt>
                <c:pt idx="8095">
                  <c:v>0.548894307627257</c:v>
                </c:pt>
                <c:pt idx="8096">
                  <c:v>0.529067190796662</c:v>
                </c:pt>
                <c:pt idx="8097">
                  <c:v>0.509807988691453</c:v>
                </c:pt>
                <c:pt idx="8098">
                  <c:v>0.53816629237411</c:v>
                </c:pt>
                <c:pt idx="8099">
                  <c:v>0.523040648897395</c:v>
                </c:pt>
                <c:pt idx="8100">
                  <c:v>0.502009303159693</c:v>
                </c:pt>
                <c:pt idx="8101">
                  <c:v>0.502863043785784</c:v>
                </c:pt>
                <c:pt idx="8102">
                  <c:v>0.510035817865888</c:v>
                </c:pt>
                <c:pt idx="8103">
                  <c:v>0.494443484902966</c:v>
                </c:pt>
                <c:pt idx="8104">
                  <c:v>0.535865884724772</c:v>
                </c:pt>
                <c:pt idx="8105">
                  <c:v>0.491690389729345</c:v>
                </c:pt>
                <c:pt idx="8106">
                  <c:v>0.471583614782961</c:v>
                </c:pt>
                <c:pt idx="8107">
                  <c:v>0.543056161374606</c:v>
                </c:pt>
                <c:pt idx="8108">
                  <c:v>0.505559123976985</c:v>
                </c:pt>
                <c:pt idx="8109">
                  <c:v>0.520809839382828</c:v>
                </c:pt>
                <c:pt idx="8110">
                  <c:v>0.483145339100701</c:v>
                </c:pt>
                <c:pt idx="8111">
                  <c:v>0.522337052361449</c:v>
                </c:pt>
                <c:pt idx="8112">
                  <c:v>0.477144852973719</c:v>
                </c:pt>
                <c:pt idx="8113">
                  <c:v>0.4912227542708</c:v>
                </c:pt>
                <c:pt idx="8114">
                  <c:v>0.560175183212492</c:v>
                </c:pt>
                <c:pt idx="8115">
                  <c:v>0.527324111969561</c:v>
                </c:pt>
                <c:pt idx="8116">
                  <c:v>0.515908164950957</c:v>
                </c:pt>
                <c:pt idx="8117">
                  <c:v>0.468475604031218</c:v>
                </c:pt>
                <c:pt idx="8118">
                  <c:v>0.610954652383527</c:v>
                </c:pt>
                <c:pt idx="8119">
                  <c:v>0.544898416672255</c:v>
                </c:pt>
                <c:pt idx="8120">
                  <c:v>0.476915054357169</c:v>
                </c:pt>
                <c:pt idx="8121">
                  <c:v>0.515412975798116</c:v>
                </c:pt>
                <c:pt idx="8122">
                  <c:v>0.528263169602544</c:v>
                </c:pt>
                <c:pt idx="8123">
                  <c:v>0.520080338567399</c:v>
                </c:pt>
                <c:pt idx="8124">
                  <c:v>0.461051543499414</c:v>
                </c:pt>
                <c:pt idx="8125">
                  <c:v>0.517350049029742</c:v>
                </c:pt>
                <c:pt idx="8126">
                  <c:v>0.455709950099965</c:v>
                </c:pt>
                <c:pt idx="8127">
                  <c:v>0.516831201451765</c:v>
                </c:pt>
                <c:pt idx="8128">
                  <c:v>0.525412674447375</c:v>
                </c:pt>
                <c:pt idx="8129">
                  <c:v>0.49991489331259</c:v>
                </c:pt>
                <c:pt idx="8130">
                  <c:v>0.510647662780278</c:v>
                </c:pt>
                <c:pt idx="8131">
                  <c:v>0.545203943263101</c:v>
                </c:pt>
                <c:pt idx="8132">
                  <c:v>0.502859080058949</c:v>
                </c:pt>
                <c:pt idx="8133">
                  <c:v>0.503608815584483</c:v>
                </c:pt>
                <c:pt idx="8134">
                  <c:v>0.570829459609369</c:v>
                </c:pt>
                <c:pt idx="8135">
                  <c:v>0.578269791408334</c:v>
                </c:pt>
                <c:pt idx="8136">
                  <c:v>0.48137486461233</c:v>
                </c:pt>
                <c:pt idx="8137">
                  <c:v>0.552823348859739</c:v>
                </c:pt>
                <c:pt idx="8138">
                  <c:v>0.502050777865125</c:v>
                </c:pt>
                <c:pt idx="8139">
                  <c:v>0.507931462001203</c:v>
                </c:pt>
                <c:pt idx="8140">
                  <c:v>0.514271469992548</c:v>
                </c:pt>
                <c:pt idx="8141">
                  <c:v>0.506097647892038</c:v>
                </c:pt>
                <c:pt idx="8142">
                  <c:v>0.473803896306862</c:v>
                </c:pt>
                <c:pt idx="8143">
                  <c:v>0.524419586401719</c:v>
                </c:pt>
                <c:pt idx="8144">
                  <c:v>0.512978188579796</c:v>
                </c:pt>
                <c:pt idx="8145">
                  <c:v>0.524142121508809</c:v>
                </c:pt>
                <c:pt idx="8146">
                  <c:v>0.541220216850134</c:v>
                </c:pt>
                <c:pt idx="8147">
                  <c:v>0.506287118541064</c:v>
                </c:pt>
                <c:pt idx="8148">
                  <c:v>0.499959514208465</c:v>
                </c:pt>
                <c:pt idx="8149">
                  <c:v>0.486603100008197</c:v>
                </c:pt>
                <c:pt idx="8150">
                  <c:v>0.553424635017401</c:v>
                </c:pt>
                <c:pt idx="8151">
                  <c:v>0.508475132239371</c:v>
                </c:pt>
                <c:pt idx="8152">
                  <c:v>0.498196604619918</c:v>
                </c:pt>
                <c:pt idx="8153">
                  <c:v>0.473019902048654</c:v>
                </c:pt>
                <c:pt idx="8154">
                  <c:v>0.505154684745195</c:v>
                </c:pt>
                <c:pt idx="8155">
                  <c:v>0.519892100108371</c:v>
                </c:pt>
                <c:pt idx="8156">
                  <c:v>0.485215166691994</c:v>
                </c:pt>
                <c:pt idx="8157">
                  <c:v>0.518997798431203</c:v>
                </c:pt>
                <c:pt idx="8158">
                  <c:v>0.476225242892629</c:v>
                </c:pt>
                <c:pt idx="8159">
                  <c:v>0.471266688270797</c:v>
                </c:pt>
                <c:pt idx="8160">
                  <c:v>0.525555224474266</c:v>
                </c:pt>
                <c:pt idx="8161">
                  <c:v>0.546517934478795</c:v>
                </c:pt>
                <c:pt idx="8162">
                  <c:v>0.491365410739101</c:v>
                </c:pt>
                <c:pt idx="8163">
                  <c:v>0.483282320005982</c:v>
                </c:pt>
                <c:pt idx="8164">
                  <c:v>0.528135818644516</c:v>
                </c:pt>
                <c:pt idx="8165">
                  <c:v>0.48402279487865</c:v>
                </c:pt>
                <c:pt idx="8166">
                  <c:v>0.513489797240483</c:v>
                </c:pt>
                <c:pt idx="8167">
                  <c:v>0.516664607570043</c:v>
                </c:pt>
                <c:pt idx="8168">
                  <c:v>0.524574759929942</c:v>
                </c:pt>
                <c:pt idx="8169">
                  <c:v>0.495864964637427</c:v>
                </c:pt>
                <c:pt idx="8170">
                  <c:v>0.497203449583063</c:v>
                </c:pt>
                <c:pt idx="8171">
                  <c:v>0.527305402008778</c:v>
                </c:pt>
                <c:pt idx="8172">
                  <c:v>0.519458589017417</c:v>
                </c:pt>
                <c:pt idx="8173">
                  <c:v>0.514368881957267</c:v>
                </c:pt>
                <c:pt idx="8174">
                  <c:v>0.530016235480447</c:v>
                </c:pt>
                <c:pt idx="8175">
                  <c:v>0.48725803994846</c:v>
                </c:pt>
                <c:pt idx="8176">
                  <c:v>0.53357451718008</c:v>
                </c:pt>
                <c:pt idx="8177">
                  <c:v>0.495256181559778</c:v>
                </c:pt>
                <c:pt idx="8178">
                  <c:v>0.55131762137804</c:v>
                </c:pt>
                <c:pt idx="8179">
                  <c:v>0.539448202571579</c:v>
                </c:pt>
                <c:pt idx="8180">
                  <c:v>0.501285037329891</c:v>
                </c:pt>
                <c:pt idx="8181">
                  <c:v>0.501096576360794</c:v>
                </c:pt>
                <c:pt idx="8182">
                  <c:v>0.48062331156947</c:v>
                </c:pt>
                <c:pt idx="8183">
                  <c:v>0.513271378895084</c:v>
                </c:pt>
                <c:pt idx="8184">
                  <c:v>0.537470184845585</c:v>
                </c:pt>
                <c:pt idx="8185">
                  <c:v>0.520345983906994</c:v>
                </c:pt>
                <c:pt idx="8186">
                  <c:v>0.547230263286297</c:v>
                </c:pt>
                <c:pt idx="8187">
                  <c:v>0.519586895489708</c:v>
                </c:pt>
                <c:pt idx="8188">
                  <c:v>0.524170628612831</c:v>
                </c:pt>
                <c:pt idx="8189">
                  <c:v>0.511630489679453</c:v>
                </c:pt>
                <c:pt idx="8190">
                  <c:v>0.487971931300891</c:v>
                </c:pt>
                <c:pt idx="8191">
                  <c:v>0.559595915604229</c:v>
                </c:pt>
                <c:pt idx="8192">
                  <c:v>0.570576798675651</c:v>
                </c:pt>
                <c:pt idx="8193">
                  <c:v>0.545453481352448</c:v>
                </c:pt>
                <c:pt idx="8194">
                  <c:v>0.529635817269227</c:v>
                </c:pt>
                <c:pt idx="8195">
                  <c:v>0.513166963310186</c:v>
                </c:pt>
                <c:pt idx="8196">
                  <c:v>0.445761763654418</c:v>
                </c:pt>
                <c:pt idx="8197">
                  <c:v>0.550448550494815</c:v>
                </c:pt>
                <c:pt idx="8198">
                  <c:v>0.501018179239596</c:v>
                </c:pt>
                <c:pt idx="8199">
                  <c:v>0.510028415272777</c:v>
                </c:pt>
                <c:pt idx="8200">
                  <c:v>0.558816258878388</c:v>
                </c:pt>
                <c:pt idx="8201">
                  <c:v>0.532352722360107</c:v>
                </c:pt>
                <c:pt idx="8202">
                  <c:v>0.518398969392787</c:v>
                </c:pt>
                <c:pt idx="8203">
                  <c:v>0.487768991718744</c:v>
                </c:pt>
                <c:pt idx="8204">
                  <c:v>0.479365375072122</c:v>
                </c:pt>
                <c:pt idx="8205">
                  <c:v>0.504001917505094</c:v>
                </c:pt>
                <c:pt idx="8206">
                  <c:v>0.536242982874414</c:v>
                </c:pt>
                <c:pt idx="8207">
                  <c:v>0.493329624279364</c:v>
                </c:pt>
                <c:pt idx="8208">
                  <c:v>0.522768098998642</c:v>
                </c:pt>
                <c:pt idx="8209">
                  <c:v>0.510230651015706</c:v>
                </c:pt>
                <c:pt idx="8210">
                  <c:v>0.573627715429556</c:v>
                </c:pt>
                <c:pt idx="8211">
                  <c:v>0.497757853148712</c:v>
                </c:pt>
                <c:pt idx="8212">
                  <c:v>0.489200145006454</c:v>
                </c:pt>
                <c:pt idx="8213">
                  <c:v>0.475201981154954</c:v>
                </c:pt>
                <c:pt idx="8214">
                  <c:v>0.50613676657376</c:v>
                </c:pt>
                <c:pt idx="8215">
                  <c:v>0.458235949925701</c:v>
                </c:pt>
                <c:pt idx="8216">
                  <c:v>0.523592305132658</c:v>
                </c:pt>
                <c:pt idx="8217">
                  <c:v>0.492652074356648</c:v>
                </c:pt>
                <c:pt idx="8218">
                  <c:v>0.529211193119449</c:v>
                </c:pt>
                <c:pt idx="8219">
                  <c:v>0.514845605213166</c:v>
                </c:pt>
                <c:pt idx="8220">
                  <c:v>0.483755606327518</c:v>
                </c:pt>
                <c:pt idx="8221">
                  <c:v>0.565231965968108</c:v>
                </c:pt>
                <c:pt idx="8222">
                  <c:v>0.473165431378535</c:v>
                </c:pt>
                <c:pt idx="8223">
                  <c:v>0.552102692223151</c:v>
                </c:pt>
                <c:pt idx="8224">
                  <c:v>0.501516372629504</c:v>
                </c:pt>
                <c:pt idx="8225">
                  <c:v>0.496733664922983</c:v>
                </c:pt>
                <c:pt idx="8226">
                  <c:v>0.516434631436451</c:v>
                </c:pt>
                <c:pt idx="8227">
                  <c:v>0.48884490370164</c:v>
                </c:pt>
                <c:pt idx="8228">
                  <c:v>0.521305888490817</c:v>
                </c:pt>
                <c:pt idx="8229">
                  <c:v>0.470700934120527</c:v>
                </c:pt>
                <c:pt idx="8230">
                  <c:v>0.477586776458194</c:v>
                </c:pt>
                <c:pt idx="8231">
                  <c:v>0.447175924201423</c:v>
                </c:pt>
                <c:pt idx="8232">
                  <c:v>0.525119135844337</c:v>
                </c:pt>
                <c:pt idx="8233">
                  <c:v>0.491622018606381</c:v>
                </c:pt>
                <c:pt idx="8234">
                  <c:v>0.511549168982679</c:v>
                </c:pt>
                <c:pt idx="8235">
                  <c:v>0.524226274527819</c:v>
                </c:pt>
                <c:pt idx="8236">
                  <c:v>0.51370765165116</c:v>
                </c:pt>
                <c:pt idx="8237">
                  <c:v>0.520447540255222</c:v>
                </c:pt>
                <c:pt idx="8238">
                  <c:v>0.511157398755907</c:v>
                </c:pt>
                <c:pt idx="8239">
                  <c:v>0.533986914257697</c:v>
                </c:pt>
                <c:pt idx="8240">
                  <c:v>0.503801996455545</c:v>
                </c:pt>
                <c:pt idx="8241">
                  <c:v>0.486205456957367</c:v>
                </c:pt>
                <c:pt idx="8242">
                  <c:v>0.519519747400689</c:v>
                </c:pt>
                <c:pt idx="8243">
                  <c:v>0.544808680150166</c:v>
                </c:pt>
                <c:pt idx="8244">
                  <c:v>0.562978999670508</c:v>
                </c:pt>
                <c:pt idx="8245">
                  <c:v>0.501597887152777</c:v>
                </c:pt>
                <c:pt idx="8246">
                  <c:v>0.501133768977091</c:v>
                </c:pt>
                <c:pt idx="8247">
                  <c:v>0.527452110153357</c:v>
                </c:pt>
                <c:pt idx="8248">
                  <c:v>0.481173992767438</c:v>
                </c:pt>
                <c:pt idx="8249">
                  <c:v>0.515498072528225</c:v>
                </c:pt>
                <c:pt idx="8250">
                  <c:v>0.518203632401633</c:v>
                </c:pt>
                <c:pt idx="8251">
                  <c:v>0.531886241444064</c:v>
                </c:pt>
                <c:pt idx="8252">
                  <c:v>0.544628079014147</c:v>
                </c:pt>
                <c:pt idx="8253">
                  <c:v>0.534733879527518</c:v>
                </c:pt>
                <c:pt idx="8254">
                  <c:v>0.534334037897951</c:v>
                </c:pt>
                <c:pt idx="8255">
                  <c:v>0.548692632045965</c:v>
                </c:pt>
                <c:pt idx="8256">
                  <c:v>0.540932516951064</c:v>
                </c:pt>
                <c:pt idx="8257">
                  <c:v>0.445511309992522</c:v>
                </c:pt>
                <c:pt idx="8258">
                  <c:v>0.563702806792193</c:v>
                </c:pt>
                <c:pt idx="8259">
                  <c:v>0.491231383892436</c:v>
                </c:pt>
                <c:pt idx="8260">
                  <c:v>0.461385133462777</c:v>
                </c:pt>
                <c:pt idx="8261">
                  <c:v>0.524378192656157</c:v>
                </c:pt>
                <c:pt idx="8262">
                  <c:v>0.526829912500538</c:v>
                </c:pt>
                <c:pt idx="8263">
                  <c:v>0.49828310060486</c:v>
                </c:pt>
                <c:pt idx="8264">
                  <c:v>0.445307463758191</c:v>
                </c:pt>
                <c:pt idx="8265">
                  <c:v>0.490179947515587</c:v>
                </c:pt>
                <c:pt idx="8266">
                  <c:v>0.496504601366274</c:v>
                </c:pt>
                <c:pt idx="8267">
                  <c:v>0.466793937170827</c:v>
                </c:pt>
                <c:pt idx="8268">
                  <c:v>0.501002497225157</c:v>
                </c:pt>
                <c:pt idx="8269">
                  <c:v>0.453966066151664</c:v>
                </c:pt>
                <c:pt idx="8270">
                  <c:v>0.48789994968272</c:v>
                </c:pt>
                <c:pt idx="8271">
                  <c:v>0.465327579722008</c:v>
                </c:pt>
                <c:pt idx="8272">
                  <c:v>0.469467913578829</c:v>
                </c:pt>
                <c:pt idx="8273">
                  <c:v>0.49116422198856</c:v>
                </c:pt>
                <c:pt idx="8274">
                  <c:v>0.53016368241894</c:v>
                </c:pt>
                <c:pt idx="8275">
                  <c:v>0.542574953147181</c:v>
                </c:pt>
                <c:pt idx="8276">
                  <c:v>0.541526891532387</c:v>
                </c:pt>
                <c:pt idx="8277">
                  <c:v>0.587075081736718</c:v>
                </c:pt>
                <c:pt idx="8278">
                  <c:v>0.533951215085766</c:v>
                </c:pt>
                <c:pt idx="8279">
                  <c:v>0.466925918873026</c:v>
                </c:pt>
                <c:pt idx="8280">
                  <c:v>0.460667708430601</c:v>
                </c:pt>
                <c:pt idx="8281">
                  <c:v>0.500618326334159</c:v>
                </c:pt>
                <c:pt idx="8282">
                  <c:v>0.500437484181267</c:v>
                </c:pt>
                <c:pt idx="8283">
                  <c:v>0.47992669012848</c:v>
                </c:pt>
                <c:pt idx="8284">
                  <c:v>0.513343792336622</c:v>
                </c:pt>
                <c:pt idx="8285">
                  <c:v>0.531152507042617</c:v>
                </c:pt>
                <c:pt idx="8286">
                  <c:v>0.547252750941254</c:v>
                </c:pt>
                <c:pt idx="8287">
                  <c:v>0.543744973782646</c:v>
                </c:pt>
                <c:pt idx="8288">
                  <c:v>0.539119396840108</c:v>
                </c:pt>
                <c:pt idx="8289">
                  <c:v>0.513415110176098</c:v>
                </c:pt>
                <c:pt idx="8290">
                  <c:v>0.537227659290969</c:v>
                </c:pt>
                <c:pt idx="8291">
                  <c:v>0.5262278246192</c:v>
                </c:pt>
                <c:pt idx="8292">
                  <c:v>0.488289940017389</c:v>
                </c:pt>
                <c:pt idx="8293">
                  <c:v>0.488867931320969</c:v>
                </c:pt>
                <c:pt idx="8294">
                  <c:v>0.49661311920038</c:v>
                </c:pt>
                <c:pt idx="8295">
                  <c:v>0.452061156641647</c:v>
                </c:pt>
                <c:pt idx="8296">
                  <c:v>0.501581169794909</c:v>
                </c:pt>
                <c:pt idx="8297">
                  <c:v>0.451490730669338</c:v>
                </c:pt>
                <c:pt idx="8298">
                  <c:v>0.518772770117772</c:v>
                </c:pt>
                <c:pt idx="8299">
                  <c:v>0.55780436199949</c:v>
                </c:pt>
                <c:pt idx="8300">
                  <c:v>0.526665912123745</c:v>
                </c:pt>
                <c:pt idx="8301">
                  <c:v>0.530520954944468</c:v>
                </c:pt>
                <c:pt idx="8302">
                  <c:v>0.537106734793738</c:v>
                </c:pt>
                <c:pt idx="8303">
                  <c:v>0.516664092768612</c:v>
                </c:pt>
                <c:pt idx="8304">
                  <c:v>0.503030328466837</c:v>
                </c:pt>
                <c:pt idx="8305">
                  <c:v>0.504959923753508</c:v>
                </c:pt>
                <c:pt idx="8306">
                  <c:v>0.538639752354193</c:v>
                </c:pt>
                <c:pt idx="8307">
                  <c:v>0.54492929025905</c:v>
                </c:pt>
                <c:pt idx="8308">
                  <c:v>0.434149569155411</c:v>
                </c:pt>
                <c:pt idx="8309">
                  <c:v>0.481348986378694</c:v>
                </c:pt>
                <c:pt idx="8310">
                  <c:v>0.53620178049645</c:v>
                </c:pt>
                <c:pt idx="8311">
                  <c:v>0.546914023845946</c:v>
                </c:pt>
                <c:pt idx="8312">
                  <c:v>0.521591580958122</c:v>
                </c:pt>
                <c:pt idx="8313">
                  <c:v>0.50305638143816</c:v>
                </c:pt>
                <c:pt idx="8314">
                  <c:v>0.529055548784704</c:v>
                </c:pt>
                <c:pt idx="8315">
                  <c:v>0.534620797383373</c:v>
                </c:pt>
                <c:pt idx="8316">
                  <c:v>0.520018121044145</c:v>
                </c:pt>
                <c:pt idx="8317">
                  <c:v>0.537972617851409</c:v>
                </c:pt>
                <c:pt idx="8318">
                  <c:v>0.541179760941166</c:v>
                </c:pt>
                <c:pt idx="8319">
                  <c:v>0.475184476462056</c:v>
                </c:pt>
                <c:pt idx="8320">
                  <c:v>0.520359918971774</c:v>
                </c:pt>
                <c:pt idx="8321">
                  <c:v>0.517169022067912</c:v>
                </c:pt>
                <c:pt idx="8322">
                  <c:v>0.508591999372237</c:v>
                </c:pt>
                <c:pt idx="8323">
                  <c:v>0.492557255301054</c:v>
                </c:pt>
                <c:pt idx="8324">
                  <c:v>0.510659797408326</c:v>
                </c:pt>
                <c:pt idx="8325">
                  <c:v>0.489767519755175</c:v>
                </c:pt>
                <c:pt idx="8326">
                  <c:v>0.542122264826995</c:v>
                </c:pt>
                <c:pt idx="8327">
                  <c:v>0.564080674035761</c:v>
                </c:pt>
                <c:pt idx="8328">
                  <c:v>0.514449669116852</c:v>
                </c:pt>
                <c:pt idx="8329">
                  <c:v>0.523175362673838</c:v>
                </c:pt>
                <c:pt idx="8330">
                  <c:v>0.549041511255197</c:v>
                </c:pt>
                <c:pt idx="8331">
                  <c:v>0.566052522578296</c:v>
                </c:pt>
                <c:pt idx="8332">
                  <c:v>0.586974399679586</c:v>
                </c:pt>
                <c:pt idx="8333">
                  <c:v>0.473577902279444</c:v>
                </c:pt>
                <c:pt idx="8334">
                  <c:v>0.492099532823999</c:v>
                </c:pt>
                <c:pt idx="8335">
                  <c:v>0.575825487286624</c:v>
                </c:pt>
                <c:pt idx="8336">
                  <c:v>0.535599765448196</c:v>
                </c:pt>
                <c:pt idx="8337">
                  <c:v>0.512384870214551</c:v>
                </c:pt>
                <c:pt idx="8338">
                  <c:v>0.507010419233823</c:v>
                </c:pt>
                <c:pt idx="8339">
                  <c:v>0.531988375501701</c:v>
                </c:pt>
                <c:pt idx="8340">
                  <c:v>0.502390427925578</c:v>
                </c:pt>
                <c:pt idx="8341">
                  <c:v>0.556118665433129</c:v>
                </c:pt>
                <c:pt idx="8342">
                  <c:v>0.460575255489642</c:v>
                </c:pt>
                <c:pt idx="8343">
                  <c:v>0.475846334310741</c:v>
                </c:pt>
                <c:pt idx="8344">
                  <c:v>0.503258984706006</c:v>
                </c:pt>
                <c:pt idx="8345">
                  <c:v>0.472522218537363</c:v>
                </c:pt>
                <c:pt idx="8346">
                  <c:v>0.512817619622169</c:v>
                </c:pt>
                <c:pt idx="8347">
                  <c:v>0.523857281856423</c:v>
                </c:pt>
                <c:pt idx="8348">
                  <c:v>0.557606894617038</c:v>
                </c:pt>
                <c:pt idx="8349">
                  <c:v>0.474281432855562</c:v>
                </c:pt>
                <c:pt idx="8350">
                  <c:v>0.540067890893272</c:v>
                </c:pt>
                <c:pt idx="8351">
                  <c:v>0.542345209727416</c:v>
                </c:pt>
                <c:pt idx="8352">
                  <c:v>0.552055626001766</c:v>
                </c:pt>
                <c:pt idx="8353">
                  <c:v>0.496172093694412</c:v>
                </c:pt>
                <c:pt idx="8354">
                  <c:v>0.560263178156645</c:v>
                </c:pt>
                <c:pt idx="8355">
                  <c:v>0.47900051843839</c:v>
                </c:pt>
                <c:pt idx="8356">
                  <c:v>0.502560311742086</c:v>
                </c:pt>
                <c:pt idx="8357">
                  <c:v>0.484078085178018</c:v>
                </c:pt>
                <c:pt idx="8358">
                  <c:v>0.561743086196512</c:v>
                </c:pt>
                <c:pt idx="8359">
                  <c:v>0.464272440317325</c:v>
                </c:pt>
                <c:pt idx="8360">
                  <c:v>0.510566880749311</c:v>
                </c:pt>
                <c:pt idx="8361">
                  <c:v>0.509206950687966</c:v>
                </c:pt>
                <c:pt idx="8362">
                  <c:v>0.55017178376206</c:v>
                </c:pt>
                <c:pt idx="8363">
                  <c:v>0.497509259371573</c:v>
                </c:pt>
                <c:pt idx="8364">
                  <c:v>0.55114992416104</c:v>
                </c:pt>
                <c:pt idx="8365">
                  <c:v>0.550655299630993</c:v>
                </c:pt>
                <c:pt idx="8366">
                  <c:v>0.553194159893405</c:v>
                </c:pt>
                <c:pt idx="8367">
                  <c:v>0.472205040851976</c:v>
                </c:pt>
                <c:pt idx="8368">
                  <c:v>0.510377551217205</c:v>
                </c:pt>
                <c:pt idx="8369">
                  <c:v>0.524664084256225</c:v>
                </c:pt>
                <c:pt idx="8370">
                  <c:v>0.52070725188864</c:v>
                </c:pt>
                <c:pt idx="8371">
                  <c:v>0.461379496002349</c:v>
                </c:pt>
                <c:pt idx="8372">
                  <c:v>0.485248374575641</c:v>
                </c:pt>
                <c:pt idx="8373">
                  <c:v>0.557575002602208</c:v>
                </c:pt>
                <c:pt idx="8374">
                  <c:v>0.558559271400582</c:v>
                </c:pt>
                <c:pt idx="8375">
                  <c:v>0.578785103720433</c:v>
                </c:pt>
                <c:pt idx="8376">
                  <c:v>0.536066255866416</c:v>
                </c:pt>
                <c:pt idx="8377">
                  <c:v>0.553592014007265</c:v>
                </c:pt>
                <c:pt idx="8378">
                  <c:v>0.518768454817593</c:v>
                </c:pt>
                <c:pt idx="8379">
                  <c:v>0.484460843063222</c:v>
                </c:pt>
                <c:pt idx="8380">
                  <c:v>0.581312227037271</c:v>
                </c:pt>
                <c:pt idx="8381">
                  <c:v>0.549257621350339</c:v>
                </c:pt>
                <c:pt idx="8382">
                  <c:v>0.481700145059188</c:v>
                </c:pt>
                <c:pt idx="8383">
                  <c:v>0.487211198311963</c:v>
                </c:pt>
                <c:pt idx="8384">
                  <c:v>0.533787084481349</c:v>
                </c:pt>
                <c:pt idx="8385">
                  <c:v>0.51596032120012</c:v>
                </c:pt>
                <c:pt idx="8386">
                  <c:v>0.473137575336775</c:v>
                </c:pt>
                <c:pt idx="8387">
                  <c:v>0.54865980839617</c:v>
                </c:pt>
                <c:pt idx="8388">
                  <c:v>0.514313181031571</c:v>
                </c:pt>
                <c:pt idx="8389">
                  <c:v>0.512572003708231</c:v>
                </c:pt>
                <c:pt idx="8390">
                  <c:v>0.515786689834059</c:v>
                </c:pt>
                <c:pt idx="8391">
                  <c:v>0.502866522467672</c:v>
                </c:pt>
                <c:pt idx="8392">
                  <c:v>0.527904536043976</c:v>
                </c:pt>
                <c:pt idx="8393">
                  <c:v>0.52983489145995</c:v>
                </c:pt>
                <c:pt idx="8394">
                  <c:v>0.53204179632124</c:v>
                </c:pt>
                <c:pt idx="8395">
                  <c:v>0.473512215039798</c:v>
                </c:pt>
                <c:pt idx="8396">
                  <c:v>0.519102756492392</c:v>
                </c:pt>
                <c:pt idx="8397">
                  <c:v>0.533590943948163</c:v>
                </c:pt>
                <c:pt idx="8398">
                  <c:v>0.487350589906325</c:v>
                </c:pt>
                <c:pt idx="8399">
                  <c:v>0.490565159757482</c:v>
                </c:pt>
                <c:pt idx="8400">
                  <c:v>0.512668170500891</c:v>
                </c:pt>
                <c:pt idx="8401">
                  <c:v>0.513641856928493</c:v>
                </c:pt>
                <c:pt idx="8402">
                  <c:v>0.497105843232173</c:v>
                </c:pt>
                <c:pt idx="8403">
                  <c:v>0.489932942378686</c:v>
                </c:pt>
                <c:pt idx="8404">
                  <c:v>0.505943982332933</c:v>
                </c:pt>
                <c:pt idx="8405">
                  <c:v>0.456742808734278</c:v>
                </c:pt>
                <c:pt idx="8406">
                  <c:v>0.508297474306077</c:v>
                </c:pt>
                <c:pt idx="8407">
                  <c:v>0.51378204313808</c:v>
                </c:pt>
                <c:pt idx="8408">
                  <c:v>0.512466512258136</c:v>
                </c:pt>
                <c:pt idx="8409">
                  <c:v>0.52211761793606</c:v>
                </c:pt>
                <c:pt idx="8410">
                  <c:v>0.528843246318582</c:v>
                </c:pt>
                <c:pt idx="8411">
                  <c:v>0.513515860557936</c:v>
                </c:pt>
                <c:pt idx="8412">
                  <c:v>0.517867242343605</c:v>
                </c:pt>
                <c:pt idx="8413">
                  <c:v>0.504881816024694</c:v>
                </c:pt>
                <c:pt idx="8414">
                  <c:v>0.509709881688276</c:v>
                </c:pt>
                <c:pt idx="8415">
                  <c:v>0.54147807178273</c:v>
                </c:pt>
                <c:pt idx="8416">
                  <c:v>0.549631382540887</c:v>
                </c:pt>
                <c:pt idx="8417">
                  <c:v>0.546668363343695</c:v>
                </c:pt>
                <c:pt idx="8418">
                  <c:v>0.520288902128568</c:v>
                </c:pt>
                <c:pt idx="8419">
                  <c:v>0.56094162320892</c:v>
                </c:pt>
                <c:pt idx="8420">
                  <c:v>0.527371660215628</c:v>
                </c:pt>
                <c:pt idx="8421">
                  <c:v>0.503712904780567</c:v>
                </c:pt>
                <c:pt idx="8422">
                  <c:v>0.52854208580442</c:v>
                </c:pt>
                <c:pt idx="8423">
                  <c:v>0.506877245262455</c:v>
                </c:pt>
                <c:pt idx="8424">
                  <c:v>0.553450698746008</c:v>
                </c:pt>
                <c:pt idx="8425">
                  <c:v>0.477849316502944</c:v>
                </c:pt>
                <c:pt idx="8426">
                  <c:v>0.540274529863827</c:v>
                </c:pt>
                <c:pt idx="8427">
                  <c:v>0.49288166786178</c:v>
                </c:pt>
                <c:pt idx="8428">
                  <c:v>0.494573023139695</c:v>
                </c:pt>
                <c:pt idx="8429">
                  <c:v>0.510128883547751</c:v>
                </c:pt>
                <c:pt idx="8430">
                  <c:v>0.456897851659689</c:v>
                </c:pt>
                <c:pt idx="8431">
                  <c:v>0.508070258824539</c:v>
                </c:pt>
                <c:pt idx="8432">
                  <c:v>0.539827103957601</c:v>
                </c:pt>
                <c:pt idx="8433">
                  <c:v>0.513605698064239</c:v>
                </c:pt>
                <c:pt idx="8434">
                  <c:v>0.498754727337971</c:v>
                </c:pt>
                <c:pt idx="8435">
                  <c:v>0.466092515118296</c:v>
                </c:pt>
                <c:pt idx="8436">
                  <c:v>0.548008185903593</c:v>
                </c:pt>
                <c:pt idx="8437">
                  <c:v>0.534676709591984</c:v>
                </c:pt>
                <c:pt idx="8438">
                  <c:v>0.482910241152925</c:v>
                </c:pt>
                <c:pt idx="8439">
                  <c:v>0.52233754142125</c:v>
                </c:pt>
                <c:pt idx="8440">
                  <c:v>0.482254438924401</c:v>
                </c:pt>
                <c:pt idx="8441">
                  <c:v>0.517834771099027</c:v>
                </c:pt>
                <c:pt idx="8442">
                  <c:v>0.465095799261671</c:v>
                </c:pt>
                <c:pt idx="8443">
                  <c:v>0.546272480889827</c:v>
                </c:pt>
                <c:pt idx="8444">
                  <c:v>0.52791335428852</c:v>
                </c:pt>
                <c:pt idx="8445">
                  <c:v>0.497847330013373</c:v>
                </c:pt>
                <c:pt idx="8446">
                  <c:v>0.546857838967441</c:v>
                </c:pt>
                <c:pt idx="8447">
                  <c:v>0.554526244583447</c:v>
                </c:pt>
                <c:pt idx="8448">
                  <c:v>0.499247949104582</c:v>
                </c:pt>
                <c:pt idx="8449">
                  <c:v>0.561455757299328</c:v>
                </c:pt>
                <c:pt idx="8450">
                  <c:v>0.503167177741733</c:v>
                </c:pt>
                <c:pt idx="8451">
                  <c:v>0.519751690550166</c:v>
                </c:pt>
                <c:pt idx="8452">
                  <c:v>0.514786149837131</c:v>
                </c:pt>
                <c:pt idx="8453">
                  <c:v>0.51578792259733</c:v>
                </c:pt>
                <c:pt idx="8454">
                  <c:v>0.568060212494863</c:v>
                </c:pt>
                <c:pt idx="8455">
                  <c:v>0.510165217741707</c:v>
                </c:pt>
                <c:pt idx="8456">
                  <c:v>0.55414231793015</c:v>
                </c:pt>
                <c:pt idx="8457">
                  <c:v>0.520409788299</c:v>
                </c:pt>
                <c:pt idx="8458">
                  <c:v>0.545388735079715</c:v>
                </c:pt>
                <c:pt idx="8459">
                  <c:v>0.550266056302516</c:v>
                </c:pt>
                <c:pt idx="8460">
                  <c:v>0.541011353022017</c:v>
                </c:pt>
                <c:pt idx="8461">
                  <c:v>0.510740060323777</c:v>
                </c:pt>
                <c:pt idx="8462">
                  <c:v>0.56118105172991</c:v>
                </c:pt>
                <c:pt idx="8463">
                  <c:v>0.547099925342652</c:v>
                </c:pt>
                <c:pt idx="8464">
                  <c:v>0.490723131400783</c:v>
                </c:pt>
                <c:pt idx="8465">
                  <c:v>0.537973965005926</c:v>
                </c:pt>
                <c:pt idx="8466">
                  <c:v>0.512878840496514</c:v>
                </c:pt>
                <c:pt idx="8467">
                  <c:v>0.469869119938877</c:v>
                </c:pt>
                <c:pt idx="8468">
                  <c:v>0.46501305775585</c:v>
                </c:pt>
                <c:pt idx="8469">
                  <c:v>0.552727720125633</c:v>
                </c:pt>
                <c:pt idx="8470">
                  <c:v>0.532216947215731</c:v>
                </c:pt>
                <c:pt idx="8471">
                  <c:v>0.53151409042651</c:v>
                </c:pt>
                <c:pt idx="8472">
                  <c:v>0.525392628957291</c:v>
                </c:pt>
                <c:pt idx="8473">
                  <c:v>0.519286175902255</c:v>
                </c:pt>
                <c:pt idx="8474">
                  <c:v>0.527176099156724</c:v>
                </c:pt>
                <c:pt idx="8475">
                  <c:v>0.518207605459728</c:v>
                </c:pt>
                <c:pt idx="8476">
                  <c:v>0.596029375147564</c:v>
                </c:pt>
                <c:pt idx="8477">
                  <c:v>0.471462471506321</c:v>
                </c:pt>
                <c:pt idx="8478">
                  <c:v>0.497512550130559</c:v>
                </c:pt>
                <c:pt idx="8479">
                  <c:v>0.491158003057241</c:v>
                </c:pt>
                <c:pt idx="8480">
                  <c:v>0.482696709966059</c:v>
                </c:pt>
                <c:pt idx="8481">
                  <c:v>0.524954591444866</c:v>
                </c:pt>
                <c:pt idx="8482">
                  <c:v>0.486719422694671</c:v>
                </c:pt>
                <c:pt idx="8483">
                  <c:v>0.49559426908408</c:v>
                </c:pt>
                <c:pt idx="8484">
                  <c:v>0.458461578197638</c:v>
                </c:pt>
                <c:pt idx="8485">
                  <c:v>0.517907754703628</c:v>
                </c:pt>
                <c:pt idx="8486">
                  <c:v>0.541479722395352</c:v>
                </c:pt>
                <c:pt idx="8487">
                  <c:v>0.450054306110705</c:v>
                </c:pt>
                <c:pt idx="8488">
                  <c:v>0.493833729458268</c:v>
                </c:pt>
                <c:pt idx="8489">
                  <c:v>0.550938687151699</c:v>
                </c:pt>
                <c:pt idx="8490">
                  <c:v>0.503964303639576</c:v>
                </c:pt>
                <c:pt idx="8491">
                  <c:v>0.541081572683952</c:v>
                </c:pt>
                <c:pt idx="8492">
                  <c:v>0.513191873704862</c:v>
                </c:pt>
                <c:pt idx="8493">
                  <c:v>0.552983101530437</c:v>
                </c:pt>
                <c:pt idx="8494">
                  <c:v>0.529228749514239</c:v>
                </c:pt>
                <c:pt idx="8495">
                  <c:v>0.492665255806443</c:v>
                </c:pt>
                <c:pt idx="8496">
                  <c:v>0.512637019042937</c:v>
                </c:pt>
                <c:pt idx="8497">
                  <c:v>0.463843275496696</c:v>
                </c:pt>
                <c:pt idx="8498">
                  <c:v>0.50347199095645</c:v>
                </c:pt>
                <c:pt idx="8499">
                  <c:v>0.499756585418087</c:v>
                </c:pt>
                <c:pt idx="8500">
                  <c:v>0.505278240895241</c:v>
                </c:pt>
                <c:pt idx="8501">
                  <c:v>0.498983138400967</c:v>
                </c:pt>
                <c:pt idx="8502">
                  <c:v>0.533625808617711</c:v>
                </c:pt>
                <c:pt idx="8503">
                  <c:v>0.520154468639721</c:v>
                </c:pt>
                <c:pt idx="8504">
                  <c:v>0.571709530858508</c:v>
                </c:pt>
                <c:pt idx="8505">
                  <c:v>0.438978686589098</c:v>
                </c:pt>
                <c:pt idx="8506">
                  <c:v>0.53063096194657</c:v>
                </c:pt>
                <c:pt idx="8507">
                  <c:v>0.530699450245732</c:v>
                </c:pt>
                <c:pt idx="8508">
                  <c:v>0.524718738311773</c:v>
                </c:pt>
                <c:pt idx="8509">
                  <c:v>0.54776466509434</c:v>
                </c:pt>
                <c:pt idx="8510">
                  <c:v>0.506143394366063</c:v>
                </c:pt>
                <c:pt idx="8511">
                  <c:v>0.496388811890695</c:v>
                </c:pt>
                <c:pt idx="8512">
                  <c:v>0.521864959394007</c:v>
                </c:pt>
                <c:pt idx="8513">
                  <c:v>0.54071338834446</c:v>
                </c:pt>
                <c:pt idx="8514">
                  <c:v>0.477760633644622</c:v>
                </c:pt>
                <c:pt idx="8515">
                  <c:v>0.549677386569979</c:v>
                </c:pt>
                <c:pt idx="8516">
                  <c:v>0.492439596085587</c:v>
                </c:pt>
                <c:pt idx="8517">
                  <c:v>0.471560825810101</c:v>
                </c:pt>
                <c:pt idx="8518">
                  <c:v>0.531548153169741</c:v>
                </c:pt>
                <c:pt idx="8519">
                  <c:v>0.511042529861081</c:v>
                </c:pt>
                <c:pt idx="8520">
                  <c:v>0.521538990230377</c:v>
                </c:pt>
                <c:pt idx="8521">
                  <c:v>0.507978375968793</c:v>
                </c:pt>
                <c:pt idx="8522">
                  <c:v>0.534074070416018</c:v>
                </c:pt>
                <c:pt idx="8523">
                  <c:v>0.569542783454842</c:v>
                </c:pt>
                <c:pt idx="8524">
                  <c:v>0.518228754363472</c:v>
                </c:pt>
                <c:pt idx="8525">
                  <c:v>0.580296700495815</c:v>
                </c:pt>
                <c:pt idx="8526">
                  <c:v>0.526384091066836</c:v>
                </c:pt>
                <c:pt idx="8527">
                  <c:v>0.525779039141761</c:v>
                </c:pt>
                <c:pt idx="8528">
                  <c:v>0.535263153191864</c:v>
                </c:pt>
                <c:pt idx="8529">
                  <c:v>0.52944945130554</c:v>
                </c:pt>
                <c:pt idx="8530">
                  <c:v>0.525632943047669</c:v>
                </c:pt>
                <c:pt idx="8531">
                  <c:v>0.468014895091012</c:v>
                </c:pt>
                <c:pt idx="8532">
                  <c:v>0.515203580352132</c:v>
                </c:pt>
                <c:pt idx="8533">
                  <c:v>0.591809722437271</c:v>
                </c:pt>
                <c:pt idx="8534">
                  <c:v>0.507723517381703</c:v>
                </c:pt>
                <c:pt idx="8535">
                  <c:v>0.529925629305005</c:v>
                </c:pt>
                <c:pt idx="8536">
                  <c:v>0.457952372745633</c:v>
                </c:pt>
                <c:pt idx="8537">
                  <c:v>0.465050069262285</c:v>
                </c:pt>
                <c:pt idx="8538">
                  <c:v>0.524967252380897</c:v>
                </c:pt>
                <c:pt idx="8539">
                  <c:v>0.5584644862896</c:v>
                </c:pt>
                <c:pt idx="8540">
                  <c:v>0.50790752275835</c:v>
                </c:pt>
                <c:pt idx="8541">
                  <c:v>0.502757797139915</c:v>
                </c:pt>
                <c:pt idx="8542">
                  <c:v>0.56833901477693</c:v>
                </c:pt>
                <c:pt idx="8543">
                  <c:v>0.515948255084686</c:v>
                </c:pt>
                <c:pt idx="8544">
                  <c:v>0.469412809821018</c:v>
                </c:pt>
                <c:pt idx="8545">
                  <c:v>0.498868805870795</c:v>
                </c:pt>
                <c:pt idx="8546">
                  <c:v>0.569771834389601</c:v>
                </c:pt>
                <c:pt idx="8547">
                  <c:v>0.508151922872271</c:v>
                </c:pt>
                <c:pt idx="8548">
                  <c:v>0.53092585970847</c:v>
                </c:pt>
                <c:pt idx="8549">
                  <c:v>0.539203168079192</c:v>
                </c:pt>
                <c:pt idx="8550">
                  <c:v>0.513398405442188</c:v>
                </c:pt>
                <c:pt idx="8551">
                  <c:v>0.517864414869943</c:v>
                </c:pt>
                <c:pt idx="8552">
                  <c:v>0.544285248753471</c:v>
                </c:pt>
                <c:pt idx="8553">
                  <c:v>0.493492341247344</c:v>
                </c:pt>
                <c:pt idx="8554">
                  <c:v>0.550272174822058</c:v>
                </c:pt>
                <c:pt idx="8555">
                  <c:v>0.518750551753246</c:v>
                </c:pt>
                <c:pt idx="8556">
                  <c:v>0.522154472811364</c:v>
                </c:pt>
                <c:pt idx="8557">
                  <c:v>0.503218839296466</c:v>
                </c:pt>
                <c:pt idx="8558">
                  <c:v>0.54522838087422</c:v>
                </c:pt>
                <c:pt idx="8559">
                  <c:v>0.543793176947478</c:v>
                </c:pt>
                <c:pt idx="8560">
                  <c:v>0.545812328179</c:v>
                </c:pt>
                <c:pt idx="8561">
                  <c:v>0.516680249189724</c:v>
                </c:pt>
                <c:pt idx="8562">
                  <c:v>0.548515826492709</c:v>
                </c:pt>
                <c:pt idx="8563">
                  <c:v>0.483203749104039</c:v>
                </c:pt>
                <c:pt idx="8564">
                  <c:v>0.507409952950895</c:v>
                </c:pt>
                <c:pt idx="8565">
                  <c:v>0.472573801054688</c:v>
                </c:pt>
                <c:pt idx="8566">
                  <c:v>0.491884442543392</c:v>
                </c:pt>
                <c:pt idx="8567">
                  <c:v>0.500073376560202</c:v>
                </c:pt>
                <c:pt idx="8568">
                  <c:v>0.496265345977837</c:v>
                </c:pt>
                <c:pt idx="8569">
                  <c:v>0.511286910287596</c:v>
                </c:pt>
                <c:pt idx="8570">
                  <c:v>0.494223208501315</c:v>
                </c:pt>
                <c:pt idx="8571">
                  <c:v>0.578213122000592</c:v>
                </c:pt>
                <c:pt idx="8572">
                  <c:v>0.527635031423203</c:v>
                </c:pt>
                <c:pt idx="8573">
                  <c:v>0.558511184258836</c:v>
                </c:pt>
                <c:pt idx="8574">
                  <c:v>0.489340267512474</c:v>
                </c:pt>
                <c:pt idx="8575">
                  <c:v>0.510131258280683</c:v>
                </c:pt>
                <c:pt idx="8576">
                  <c:v>0.435798940734618</c:v>
                </c:pt>
                <c:pt idx="8577">
                  <c:v>0.549532035155616</c:v>
                </c:pt>
                <c:pt idx="8578">
                  <c:v>0.546386824867578</c:v>
                </c:pt>
                <c:pt idx="8579">
                  <c:v>0.546942264501479</c:v>
                </c:pt>
                <c:pt idx="8580">
                  <c:v>0.508983718106745</c:v>
                </c:pt>
                <c:pt idx="8581">
                  <c:v>0.525357231156147</c:v>
                </c:pt>
                <c:pt idx="8582">
                  <c:v>0.457323588428444</c:v>
                </c:pt>
                <c:pt idx="8583">
                  <c:v>0.509840422591532</c:v>
                </c:pt>
                <c:pt idx="8584">
                  <c:v>0.549952775042262</c:v>
                </c:pt>
                <c:pt idx="8585">
                  <c:v>0.555282850692639</c:v>
                </c:pt>
                <c:pt idx="8586">
                  <c:v>0.469261828187683</c:v>
                </c:pt>
                <c:pt idx="8587">
                  <c:v>0.469260915062099</c:v>
                </c:pt>
                <c:pt idx="8588">
                  <c:v>0.516575801129497</c:v>
                </c:pt>
                <c:pt idx="8589">
                  <c:v>0.507939247113312</c:v>
                </c:pt>
                <c:pt idx="8590">
                  <c:v>0.510811564661899</c:v>
                </c:pt>
                <c:pt idx="8591">
                  <c:v>0.490742564159158</c:v>
                </c:pt>
                <c:pt idx="8592">
                  <c:v>0.518021791296209</c:v>
                </c:pt>
                <c:pt idx="8593">
                  <c:v>0.492505157339013</c:v>
                </c:pt>
                <c:pt idx="8594">
                  <c:v>0.499620732113245</c:v>
                </c:pt>
                <c:pt idx="8595">
                  <c:v>0.50183673613954</c:v>
                </c:pt>
                <c:pt idx="8596">
                  <c:v>0.556228273380096</c:v>
                </c:pt>
                <c:pt idx="8597">
                  <c:v>0.489470468662452</c:v>
                </c:pt>
                <c:pt idx="8598">
                  <c:v>0.496997165671051</c:v>
                </c:pt>
                <c:pt idx="8599">
                  <c:v>0.541971114245899</c:v>
                </c:pt>
                <c:pt idx="8600">
                  <c:v>0.531797343133096</c:v>
                </c:pt>
                <c:pt idx="8601">
                  <c:v>0.557122158214897</c:v>
                </c:pt>
                <c:pt idx="8602">
                  <c:v>0.473824027802816</c:v>
                </c:pt>
                <c:pt idx="8603">
                  <c:v>0.589432875511331</c:v>
                </c:pt>
                <c:pt idx="8604">
                  <c:v>0.503188441541152</c:v>
                </c:pt>
                <c:pt idx="8605">
                  <c:v>0.464926851148861</c:v>
                </c:pt>
                <c:pt idx="8606">
                  <c:v>0.464835421227396</c:v>
                </c:pt>
                <c:pt idx="8607">
                  <c:v>0.539231882563235</c:v>
                </c:pt>
                <c:pt idx="8608">
                  <c:v>0.542999173499577</c:v>
                </c:pt>
                <c:pt idx="8609">
                  <c:v>0.480203106127804</c:v>
                </c:pt>
                <c:pt idx="8610">
                  <c:v>0.508208175805368</c:v>
                </c:pt>
                <c:pt idx="8611">
                  <c:v>0.573865212476806</c:v>
                </c:pt>
                <c:pt idx="8612">
                  <c:v>0.511658557042438</c:v>
                </c:pt>
                <c:pt idx="8613">
                  <c:v>0.489386468046075</c:v>
                </c:pt>
                <c:pt idx="8614">
                  <c:v>0.480391241150898</c:v>
                </c:pt>
                <c:pt idx="8615">
                  <c:v>0.531015986128439</c:v>
                </c:pt>
                <c:pt idx="8616">
                  <c:v>0.511130850443758</c:v>
                </c:pt>
                <c:pt idx="8617">
                  <c:v>0.519027739494525</c:v>
                </c:pt>
                <c:pt idx="8618">
                  <c:v>0.517508042653784</c:v>
                </c:pt>
                <c:pt idx="8619">
                  <c:v>0.465848827067049</c:v>
                </c:pt>
                <c:pt idx="8620">
                  <c:v>0.521063903116575</c:v>
                </c:pt>
                <c:pt idx="8621">
                  <c:v>0.504168327688758</c:v>
                </c:pt>
                <c:pt idx="8622">
                  <c:v>0.525067039304104</c:v>
                </c:pt>
                <c:pt idx="8623">
                  <c:v>0.498600676332744</c:v>
                </c:pt>
                <c:pt idx="8624">
                  <c:v>0.50582630842098</c:v>
                </c:pt>
                <c:pt idx="8625">
                  <c:v>0.546228588903379</c:v>
                </c:pt>
                <c:pt idx="8626">
                  <c:v>0.508848561237454</c:v>
                </c:pt>
                <c:pt idx="8627">
                  <c:v>0.542851224556099</c:v>
                </c:pt>
                <c:pt idx="8628">
                  <c:v>0.551966879863468</c:v>
                </c:pt>
                <c:pt idx="8629">
                  <c:v>0.559747503720584</c:v>
                </c:pt>
                <c:pt idx="8630">
                  <c:v>0.573930842558728</c:v>
                </c:pt>
                <c:pt idx="8631">
                  <c:v>0.49342302164502</c:v>
                </c:pt>
                <c:pt idx="8632">
                  <c:v>0.510800906712906</c:v>
                </c:pt>
                <c:pt idx="8633">
                  <c:v>0.505620181292092</c:v>
                </c:pt>
                <c:pt idx="8634">
                  <c:v>0.487281521211407</c:v>
                </c:pt>
                <c:pt idx="8635">
                  <c:v>0.510997095359492</c:v>
                </c:pt>
                <c:pt idx="8636">
                  <c:v>0.478573738296656</c:v>
                </c:pt>
                <c:pt idx="8637">
                  <c:v>0.539062968827514</c:v>
                </c:pt>
                <c:pt idx="8638">
                  <c:v>0.524639635374104</c:v>
                </c:pt>
                <c:pt idx="8639">
                  <c:v>0.539525745839094</c:v>
                </c:pt>
                <c:pt idx="8640">
                  <c:v>0.556889073911951</c:v>
                </c:pt>
                <c:pt idx="8641">
                  <c:v>0.486599460696719</c:v>
                </c:pt>
                <c:pt idx="8642">
                  <c:v>0.543851934114874</c:v>
                </c:pt>
                <c:pt idx="8643">
                  <c:v>0.516176508695238</c:v>
                </c:pt>
                <c:pt idx="8644">
                  <c:v>0.504482284863213</c:v>
                </c:pt>
                <c:pt idx="8645">
                  <c:v>0.508976123926654</c:v>
                </c:pt>
                <c:pt idx="8646">
                  <c:v>0.483331229028606</c:v>
                </c:pt>
                <c:pt idx="8647">
                  <c:v>0.566454290315921</c:v>
                </c:pt>
                <c:pt idx="8648">
                  <c:v>0.5215416397107</c:v>
                </c:pt>
                <c:pt idx="8649">
                  <c:v>0.459720763415499</c:v>
                </c:pt>
                <c:pt idx="8650">
                  <c:v>0.50560010526836</c:v>
                </c:pt>
                <c:pt idx="8651">
                  <c:v>0.548816518926631</c:v>
                </c:pt>
                <c:pt idx="8652">
                  <c:v>0.535253291475632</c:v>
                </c:pt>
                <c:pt idx="8653">
                  <c:v>0.47832018553868</c:v>
                </c:pt>
                <c:pt idx="8654">
                  <c:v>0.516790673391257</c:v>
                </c:pt>
                <c:pt idx="8655">
                  <c:v>0.442397175248085</c:v>
                </c:pt>
                <c:pt idx="8656">
                  <c:v>0.553399421302757</c:v>
                </c:pt>
                <c:pt idx="8657">
                  <c:v>0.542033949397512</c:v>
                </c:pt>
                <c:pt idx="8658">
                  <c:v>0.450968012135848</c:v>
                </c:pt>
                <c:pt idx="8659">
                  <c:v>0.460435104402981</c:v>
                </c:pt>
                <c:pt idx="8660">
                  <c:v>0.487150942831009</c:v>
                </c:pt>
                <c:pt idx="8661">
                  <c:v>0.495536274181378</c:v>
                </c:pt>
                <c:pt idx="8662">
                  <c:v>0.500516998746136</c:v>
                </c:pt>
                <c:pt idx="8663">
                  <c:v>0.585634608717538</c:v>
                </c:pt>
                <c:pt idx="8664">
                  <c:v>0.519196910164356</c:v>
                </c:pt>
                <c:pt idx="8665">
                  <c:v>0.473590109365982</c:v>
                </c:pt>
                <c:pt idx="8666">
                  <c:v>0.538073225190189</c:v>
                </c:pt>
                <c:pt idx="8667">
                  <c:v>0.52265624272164</c:v>
                </c:pt>
                <c:pt idx="8668">
                  <c:v>0.531994419711407</c:v>
                </c:pt>
                <c:pt idx="8669">
                  <c:v>0.485584575841856</c:v>
                </c:pt>
                <c:pt idx="8670">
                  <c:v>0.523921939647875</c:v>
                </c:pt>
                <c:pt idx="8671">
                  <c:v>0.488028849908047</c:v>
                </c:pt>
                <c:pt idx="8672">
                  <c:v>0.531506648407843</c:v>
                </c:pt>
                <c:pt idx="8673">
                  <c:v>0.518596410880238</c:v>
                </c:pt>
                <c:pt idx="8674">
                  <c:v>0.49541880948872</c:v>
                </c:pt>
                <c:pt idx="8675">
                  <c:v>0.548099822295604</c:v>
                </c:pt>
                <c:pt idx="8676">
                  <c:v>0.481637355941186</c:v>
                </c:pt>
                <c:pt idx="8677">
                  <c:v>0.503033877055508</c:v>
                </c:pt>
                <c:pt idx="8678">
                  <c:v>0.528411253996603</c:v>
                </c:pt>
                <c:pt idx="8679">
                  <c:v>0.458459163990843</c:v>
                </c:pt>
                <c:pt idx="8680">
                  <c:v>0.541300930149816</c:v>
                </c:pt>
                <c:pt idx="8681">
                  <c:v>0.436136681401951</c:v>
                </c:pt>
                <c:pt idx="8682">
                  <c:v>0.510691049115717</c:v>
                </c:pt>
                <c:pt idx="8683">
                  <c:v>0.508872963787108</c:v>
                </c:pt>
                <c:pt idx="8684">
                  <c:v>0.479970011391532</c:v>
                </c:pt>
                <c:pt idx="8685">
                  <c:v>0.511246701278886</c:v>
                </c:pt>
                <c:pt idx="8686">
                  <c:v>0.528542104975239</c:v>
                </c:pt>
                <c:pt idx="8687">
                  <c:v>0.448471793843923</c:v>
                </c:pt>
                <c:pt idx="8688">
                  <c:v>0.554334517108061</c:v>
                </c:pt>
                <c:pt idx="8689">
                  <c:v>0.514711110929266</c:v>
                </c:pt>
                <c:pt idx="8690">
                  <c:v>0.517544947991766</c:v>
                </c:pt>
                <c:pt idx="8691">
                  <c:v>0.522565924318436</c:v>
                </c:pt>
                <c:pt idx="8692">
                  <c:v>0.526694800944564</c:v>
                </c:pt>
                <c:pt idx="8693">
                  <c:v>0.532593665432693</c:v>
                </c:pt>
                <c:pt idx="8694">
                  <c:v>0.50466111576217</c:v>
                </c:pt>
                <c:pt idx="8695">
                  <c:v>0.474907916872583</c:v>
                </c:pt>
                <c:pt idx="8696">
                  <c:v>0.512508173660208</c:v>
                </c:pt>
                <c:pt idx="8697">
                  <c:v>0.471389973255968</c:v>
                </c:pt>
                <c:pt idx="8698">
                  <c:v>0.549327191490172</c:v>
                </c:pt>
                <c:pt idx="8699">
                  <c:v>0.577428120169973</c:v>
                </c:pt>
                <c:pt idx="8700">
                  <c:v>0.528465549905786</c:v>
                </c:pt>
                <c:pt idx="8701">
                  <c:v>0.508159592278019</c:v>
                </c:pt>
                <c:pt idx="8702">
                  <c:v>0.455895842300275</c:v>
                </c:pt>
                <c:pt idx="8703">
                  <c:v>0.495832289071772</c:v>
                </c:pt>
                <c:pt idx="8704">
                  <c:v>0.490175524182135</c:v>
                </c:pt>
                <c:pt idx="8705">
                  <c:v>0.550988877394559</c:v>
                </c:pt>
                <c:pt idx="8706">
                  <c:v>0.479881364893571</c:v>
                </c:pt>
                <c:pt idx="8707">
                  <c:v>0.532266546882614</c:v>
                </c:pt>
                <c:pt idx="8708">
                  <c:v>0.522799248012946</c:v>
                </c:pt>
                <c:pt idx="8709">
                  <c:v>0.503321211684765</c:v>
                </c:pt>
                <c:pt idx="8710">
                  <c:v>0.490244442041858</c:v>
                </c:pt>
                <c:pt idx="8711">
                  <c:v>0.470786766544148</c:v>
                </c:pt>
                <c:pt idx="8712">
                  <c:v>0.521860017715433</c:v>
                </c:pt>
                <c:pt idx="8713">
                  <c:v>0.519600399533484</c:v>
                </c:pt>
                <c:pt idx="8714">
                  <c:v>0.526424309688558</c:v>
                </c:pt>
                <c:pt idx="8715">
                  <c:v>0.470171966170582</c:v>
                </c:pt>
                <c:pt idx="8716">
                  <c:v>0.56559845503402</c:v>
                </c:pt>
                <c:pt idx="8717">
                  <c:v>0.498734139972105</c:v>
                </c:pt>
                <c:pt idx="8718">
                  <c:v>0.526525042010216</c:v>
                </c:pt>
                <c:pt idx="8719">
                  <c:v>0.502949588889931</c:v>
                </c:pt>
                <c:pt idx="8720">
                  <c:v>0.451816525070043</c:v>
                </c:pt>
                <c:pt idx="8721">
                  <c:v>0.510177148253042</c:v>
                </c:pt>
                <c:pt idx="8722">
                  <c:v>0.519558866593824</c:v>
                </c:pt>
                <c:pt idx="8723">
                  <c:v>0.528013605699779</c:v>
                </c:pt>
                <c:pt idx="8724">
                  <c:v>0.518943283386814</c:v>
                </c:pt>
                <c:pt idx="8725">
                  <c:v>0.51117951505741</c:v>
                </c:pt>
                <c:pt idx="8726">
                  <c:v>0.535701205143192</c:v>
                </c:pt>
                <c:pt idx="8727">
                  <c:v>0.49495500442215</c:v>
                </c:pt>
                <c:pt idx="8728">
                  <c:v>0.527425853128425</c:v>
                </c:pt>
                <c:pt idx="8729">
                  <c:v>0.510387371829753</c:v>
                </c:pt>
                <c:pt idx="8730">
                  <c:v>0.536298498754648</c:v>
                </c:pt>
                <c:pt idx="8731">
                  <c:v>0.567516132316803</c:v>
                </c:pt>
                <c:pt idx="8732">
                  <c:v>0.463843747928437</c:v>
                </c:pt>
                <c:pt idx="8733">
                  <c:v>0.512927317422606</c:v>
                </c:pt>
                <c:pt idx="8734">
                  <c:v>0.498223675179612</c:v>
                </c:pt>
                <c:pt idx="8735">
                  <c:v>0.500624686495865</c:v>
                </c:pt>
                <c:pt idx="8736">
                  <c:v>0.483942427246401</c:v>
                </c:pt>
                <c:pt idx="8737">
                  <c:v>0.511572602797723</c:v>
                </c:pt>
                <c:pt idx="8738">
                  <c:v>0.542036392568998</c:v>
                </c:pt>
                <c:pt idx="8739">
                  <c:v>0.557382299643128</c:v>
                </c:pt>
                <c:pt idx="8740">
                  <c:v>0.440722981412256</c:v>
                </c:pt>
                <c:pt idx="8741">
                  <c:v>0.444388090717582</c:v>
                </c:pt>
                <c:pt idx="8742">
                  <c:v>0.510668612426068</c:v>
                </c:pt>
                <c:pt idx="8743">
                  <c:v>0.51910006582513</c:v>
                </c:pt>
                <c:pt idx="8744">
                  <c:v>0.496132515204885</c:v>
                </c:pt>
                <c:pt idx="8745">
                  <c:v>0.55890034685269</c:v>
                </c:pt>
                <c:pt idx="8746">
                  <c:v>0.535755899255607</c:v>
                </c:pt>
                <c:pt idx="8747">
                  <c:v>0.506846806713871</c:v>
                </c:pt>
                <c:pt idx="8748">
                  <c:v>0.515573083759535</c:v>
                </c:pt>
                <c:pt idx="8749">
                  <c:v>0.531091266147251</c:v>
                </c:pt>
                <c:pt idx="8750">
                  <c:v>0.47264638164729</c:v>
                </c:pt>
                <c:pt idx="8751">
                  <c:v>0.530830308759257</c:v>
                </c:pt>
                <c:pt idx="8752">
                  <c:v>0.497387947682925</c:v>
                </c:pt>
                <c:pt idx="8753">
                  <c:v>0.518339166171059</c:v>
                </c:pt>
                <c:pt idx="8754">
                  <c:v>0.50221163173006</c:v>
                </c:pt>
                <c:pt idx="8755">
                  <c:v>0.501081872302049</c:v>
                </c:pt>
                <c:pt idx="8756">
                  <c:v>0.535913344709627</c:v>
                </c:pt>
                <c:pt idx="8757">
                  <c:v>0.520386963728063</c:v>
                </c:pt>
                <c:pt idx="8758">
                  <c:v>0.530572575545251</c:v>
                </c:pt>
                <c:pt idx="8759">
                  <c:v>0.547801158550801</c:v>
                </c:pt>
                <c:pt idx="8760">
                  <c:v>0.483737389688358</c:v>
                </c:pt>
                <c:pt idx="8761">
                  <c:v>0.4984146443539</c:v>
                </c:pt>
                <c:pt idx="8762">
                  <c:v>0.554576393767583</c:v>
                </c:pt>
                <c:pt idx="8763">
                  <c:v>0.508687976481178</c:v>
                </c:pt>
                <c:pt idx="8764">
                  <c:v>0.502909564831707</c:v>
                </c:pt>
                <c:pt idx="8765">
                  <c:v>0.500881317564801</c:v>
                </c:pt>
                <c:pt idx="8766">
                  <c:v>0.482878347111094</c:v>
                </c:pt>
                <c:pt idx="8767">
                  <c:v>0.504964536750898</c:v>
                </c:pt>
                <c:pt idx="8768">
                  <c:v>0.502985358254499</c:v>
                </c:pt>
                <c:pt idx="8769">
                  <c:v>0.481266124892417</c:v>
                </c:pt>
                <c:pt idx="8770">
                  <c:v>0.541696051557755</c:v>
                </c:pt>
                <c:pt idx="8771">
                  <c:v>0.562170251572831</c:v>
                </c:pt>
                <c:pt idx="8772">
                  <c:v>0.530569428053143</c:v>
                </c:pt>
                <c:pt idx="8773">
                  <c:v>0.486498253629716</c:v>
                </c:pt>
                <c:pt idx="8774">
                  <c:v>0.483463101340919</c:v>
                </c:pt>
                <c:pt idx="8775">
                  <c:v>0.546858151015954</c:v>
                </c:pt>
                <c:pt idx="8776">
                  <c:v>0.532141090631223</c:v>
                </c:pt>
                <c:pt idx="8777">
                  <c:v>0.529378895210225</c:v>
                </c:pt>
                <c:pt idx="8778">
                  <c:v>0.4785681771325</c:v>
                </c:pt>
                <c:pt idx="8779">
                  <c:v>0.513043267132162</c:v>
                </c:pt>
                <c:pt idx="8780">
                  <c:v>0.47600910153111</c:v>
                </c:pt>
                <c:pt idx="8781">
                  <c:v>0.519224693827055</c:v>
                </c:pt>
                <c:pt idx="8782">
                  <c:v>0.514937314049789</c:v>
                </c:pt>
                <c:pt idx="8783">
                  <c:v>0.482480340158779</c:v>
                </c:pt>
                <c:pt idx="8784">
                  <c:v>0.45298502813171</c:v>
                </c:pt>
                <c:pt idx="8785">
                  <c:v>0.500776400576538</c:v>
                </c:pt>
                <c:pt idx="8786">
                  <c:v>0.485112338836528</c:v>
                </c:pt>
                <c:pt idx="8787">
                  <c:v>0.505715613353626</c:v>
                </c:pt>
                <c:pt idx="8788">
                  <c:v>0.52172351850768</c:v>
                </c:pt>
                <c:pt idx="8789">
                  <c:v>0.563666319112728</c:v>
                </c:pt>
                <c:pt idx="8790">
                  <c:v>0.505095682026175</c:v>
                </c:pt>
                <c:pt idx="8791">
                  <c:v>0.551475859092185</c:v>
                </c:pt>
                <c:pt idx="8792">
                  <c:v>0.501756178053834</c:v>
                </c:pt>
                <c:pt idx="8793">
                  <c:v>0.502930940908572</c:v>
                </c:pt>
                <c:pt idx="8794">
                  <c:v>0.511041006106143</c:v>
                </c:pt>
                <c:pt idx="8795">
                  <c:v>0.519772819430927</c:v>
                </c:pt>
                <c:pt idx="8796">
                  <c:v>0.539570984030003</c:v>
                </c:pt>
                <c:pt idx="8797">
                  <c:v>0.52479122138119</c:v>
                </c:pt>
                <c:pt idx="8798">
                  <c:v>0.522898242119219</c:v>
                </c:pt>
                <c:pt idx="8799">
                  <c:v>0.548702170319246</c:v>
                </c:pt>
                <c:pt idx="8800">
                  <c:v>0.551021544122069</c:v>
                </c:pt>
                <c:pt idx="8801">
                  <c:v>0.517621799244254</c:v>
                </c:pt>
                <c:pt idx="8802">
                  <c:v>0.552588914270671</c:v>
                </c:pt>
                <c:pt idx="8803">
                  <c:v>0.49093117801627</c:v>
                </c:pt>
                <c:pt idx="8804">
                  <c:v>0.496960610254076</c:v>
                </c:pt>
                <c:pt idx="8805">
                  <c:v>0.516106123919772</c:v>
                </c:pt>
                <c:pt idx="8806">
                  <c:v>0.478274391338494</c:v>
                </c:pt>
                <c:pt idx="8807">
                  <c:v>0.539747623084126</c:v>
                </c:pt>
                <c:pt idx="8808">
                  <c:v>0.528161176352204</c:v>
                </c:pt>
                <c:pt idx="8809">
                  <c:v>0.554707730928739</c:v>
                </c:pt>
                <c:pt idx="8810">
                  <c:v>0.506735481217505</c:v>
                </c:pt>
                <c:pt idx="8811">
                  <c:v>0.535441619974028</c:v>
                </c:pt>
                <c:pt idx="8812">
                  <c:v>0.485606277482921</c:v>
                </c:pt>
                <c:pt idx="8813">
                  <c:v>0.499173102103765</c:v>
                </c:pt>
                <c:pt idx="8814">
                  <c:v>0.547055550262816</c:v>
                </c:pt>
                <c:pt idx="8815">
                  <c:v>0.465448677584072</c:v>
                </c:pt>
                <c:pt idx="8816">
                  <c:v>0.542778511937327</c:v>
                </c:pt>
                <c:pt idx="8817">
                  <c:v>0.520885203763309</c:v>
                </c:pt>
                <c:pt idx="8818">
                  <c:v>0.534475397644798</c:v>
                </c:pt>
                <c:pt idx="8819">
                  <c:v>0.531233455501154</c:v>
                </c:pt>
                <c:pt idx="8820">
                  <c:v>0.52183253028569</c:v>
                </c:pt>
                <c:pt idx="8821">
                  <c:v>0.493564100505054</c:v>
                </c:pt>
                <c:pt idx="8822">
                  <c:v>0.437637299340742</c:v>
                </c:pt>
                <c:pt idx="8823">
                  <c:v>0.534097868130802</c:v>
                </c:pt>
                <c:pt idx="8824">
                  <c:v>0.547281861460865</c:v>
                </c:pt>
                <c:pt idx="8825">
                  <c:v>0.551528516172008</c:v>
                </c:pt>
                <c:pt idx="8826">
                  <c:v>0.513689607838195</c:v>
                </c:pt>
                <c:pt idx="8827">
                  <c:v>0.494897985943333</c:v>
                </c:pt>
                <c:pt idx="8828">
                  <c:v>0.502426113728685</c:v>
                </c:pt>
                <c:pt idx="8829">
                  <c:v>0.531834601002823</c:v>
                </c:pt>
                <c:pt idx="8830">
                  <c:v>0.528505378030819</c:v>
                </c:pt>
                <c:pt idx="8831">
                  <c:v>0.524141366707377</c:v>
                </c:pt>
                <c:pt idx="8832">
                  <c:v>0.555626714053313</c:v>
                </c:pt>
                <c:pt idx="8833">
                  <c:v>0.510187411319527</c:v>
                </c:pt>
                <c:pt idx="8834">
                  <c:v>0.526524626700658</c:v>
                </c:pt>
                <c:pt idx="8835">
                  <c:v>0.501733745078599</c:v>
                </c:pt>
                <c:pt idx="8836">
                  <c:v>0.503028281648229</c:v>
                </c:pt>
                <c:pt idx="8837">
                  <c:v>0.501221374480089</c:v>
                </c:pt>
                <c:pt idx="8838">
                  <c:v>0.502132009628704</c:v>
                </c:pt>
                <c:pt idx="8839">
                  <c:v>0.533506797500459</c:v>
                </c:pt>
                <c:pt idx="8840">
                  <c:v>0.511351615399894</c:v>
                </c:pt>
                <c:pt idx="8841">
                  <c:v>0.51202744632539</c:v>
                </c:pt>
                <c:pt idx="8842">
                  <c:v>0.513564392880482</c:v>
                </c:pt>
                <c:pt idx="8843">
                  <c:v>0.502720871487221</c:v>
                </c:pt>
                <c:pt idx="8844">
                  <c:v>0.493349861300526</c:v>
                </c:pt>
                <c:pt idx="8845">
                  <c:v>0.514555978368616</c:v>
                </c:pt>
                <c:pt idx="8846">
                  <c:v>0.530802514810209</c:v>
                </c:pt>
                <c:pt idx="8847">
                  <c:v>0.496403027812771</c:v>
                </c:pt>
                <c:pt idx="8848">
                  <c:v>0.502479533811521</c:v>
                </c:pt>
                <c:pt idx="8849">
                  <c:v>0.555340062484678</c:v>
                </c:pt>
                <c:pt idx="8850">
                  <c:v>0.552281205573272</c:v>
                </c:pt>
                <c:pt idx="8851">
                  <c:v>0.469656930336058</c:v>
                </c:pt>
                <c:pt idx="8852">
                  <c:v>0.501861130532768</c:v>
                </c:pt>
                <c:pt idx="8853">
                  <c:v>0.493457243381236</c:v>
                </c:pt>
                <c:pt idx="8854">
                  <c:v>0.55865789838308</c:v>
                </c:pt>
                <c:pt idx="8855">
                  <c:v>0.540512887901303</c:v>
                </c:pt>
                <c:pt idx="8856">
                  <c:v>0.491521633742862</c:v>
                </c:pt>
                <c:pt idx="8857">
                  <c:v>0.528505367353545</c:v>
                </c:pt>
                <c:pt idx="8858">
                  <c:v>0.529385391451141</c:v>
                </c:pt>
                <c:pt idx="8859">
                  <c:v>0.501447857140953</c:v>
                </c:pt>
                <c:pt idx="8860">
                  <c:v>0.540846616012413</c:v>
                </c:pt>
                <c:pt idx="8861">
                  <c:v>0.549236081625553</c:v>
                </c:pt>
                <c:pt idx="8862">
                  <c:v>0.502737843674603</c:v>
                </c:pt>
                <c:pt idx="8863">
                  <c:v>0.508963343471109</c:v>
                </c:pt>
                <c:pt idx="8864">
                  <c:v>0.490111730190885</c:v>
                </c:pt>
                <c:pt idx="8865">
                  <c:v>0.550771970826495</c:v>
                </c:pt>
                <c:pt idx="8866">
                  <c:v>0.506738559147016</c:v>
                </c:pt>
                <c:pt idx="8867">
                  <c:v>0.526750037260445</c:v>
                </c:pt>
                <c:pt idx="8868">
                  <c:v>0.494311451694383</c:v>
                </c:pt>
                <c:pt idx="8869">
                  <c:v>0.521499770995189</c:v>
                </c:pt>
                <c:pt idx="8870">
                  <c:v>0.557859451821423</c:v>
                </c:pt>
                <c:pt idx="8871">
                  <c:v>0.499036441441778</c:v>
                </c:pt>
                <c:pt idx="8872">
                  <c:v>0.495524373775039</c:v>
                </c:pt>
                <c:pt idx="8873">
                  <c:v>0.539400172328878</c:v>
                </c:pt>
                <c:pt idx="8874">
                  <c:v>0.528225107533812</c:v>
                </c:pt>
                <c:pt idx="8875">
                  <c:v>0.512137483309511</c:v>
                </c:pt>
                <c:pt idx="8876">
                  <c:v>0.541224632787242</c:v>
                </c:pt>
                <c:pt idx="8877">
                  <c:v>0.523939914239069</c:v>
                </c:pt>
                <c:pt idx="8878">
                  <c:v>0.493584982269159</c:v>
                </c:pt>
                <c:pt idx="8879">
                  <c:v>0.507539959363954</c:v>
                </c:pt>
                <c:pt idx="8880">
                  <c:v>0.499585717966803</c:v>
                </c:pt>
                <c:pt idx="8881">
                  <c:v>0.531662450792006</c:v>
                </c:pt>
                <c:pt idx="8882">
                  <c:v>0.533242364391344</c:v>
                </c:pt>
                <c:pt idx="8883">
                  <c:v>0.508981044263286</c:v>
                </c:pt>
                <c:pt idx="8884">
                  <c:v>0.556019137111334</c:v>
                </c:pt>
                <c:pt idx="8885">
                  <c:v>0.502698892172185</c:v>
                </c:pt>
                <c:pt idx="8886">
                  <c:v>0.537468187307489</c:v>
                </c:pt>
                <c:pt idx="8887">
                  <c:v>0.44895487574551</c:v>
                </c:pt>
                <c:pt idx="8888">
                  <c:v>0.521365143208596</c:v>
                </c:pt>
                <c:pt idx="8889">
                  <c:v>0.532387258183739</c:v>
                </c:pt>
                <c:pt idx="8890">
                  <c:v>0.501024683326788</c:v>
                </c:pt>
                <c:pt idx="8891">
                  <c:v>0.54366384977221</c:v>
                </c:pt>
                <c:pt idx="8892">
                  <c:v>0.493217070729901</c:v>
                </c:pt>
                <c:pt idx="8893">
                  <c:v>0.522389010140751</c:v>
                </c:pt>
                <c:pt idx="8894">
                  <c:v>0.515174823300086</c:v>
                </c:pt>
                <c:pt idx="8895">
                  <c:v>0.559723643059263</c:v>
                </c:pt>
                <c:pt idx="8896">
                  <c:v>0.545126004623115</c:v>
                </c:pt>
                <c:pt idx="8897">
                  <c:v>0.509259680821279</c:v>
                </c:pt>
                <c:pt idx="8898">
                  <c:v>0.539013409364653</c:v>
                </c:pt>
                <c:pt idx="8899">
                  <c:v>0.559701113435977</c:v>
                </c:pt>
                <c:pt idx="8900">
                  <c:v>0.514296057675894</c:v>
                </c:pt>
                <c:pt idx="8901">
                  <c:v>0.53138905393978</c:v>
                </c:pt>
                <c:pt idx="8902">
                  <c:v>0.473470556795976</c:v>
                </c:pt>
                <c:pt idx="8903">
                  <c:v>0.538105943772513</c:v>
                </c:pt>
                <c:pt idx="8904">
                  <c:v>0.540661848629067</c:v>
                </c:pt>
                <c:pt idx="8905">
                  <c:v>0.499121531780399</c:v>
                </c:pt>
                <c:pt idx="8906">
                  <c:v>0.475284017017816</c:v>
                </c:pt>
                <c:pt idx="8907">
                  <c:v>0.501823043390059</c:v>
                </c:pt>
                <c:pt idx="8908">
                  <c:v>0.539375351540214</c:v>
                </c:pt>
                <c:pt idx="8909">
                  <c:v>0.498643422178249</c:v>
                </c:pt>
                <c:pt idx="8910">
                  <c:v>0.514487213053247</c:v>
                </c:pt>
                <c:pt idx="8911">
                  <c:v>0.504279389371581</c:v>
                </c:pt>
                <c:pt idx="8912">
                  <c:v>0.481496109915264</c:v>
                </c:pt>
                <c:pt idx="8913">
                  <c:v>0.541524450437894</c:v>
                </c:pt>
                <c:pt idx="8914">
                  <c:v>0.496681977534017</c:v>
                </c:pt>
                <c:pt idx="8915">
                  <c:v>0.540840544185388</c:v>
                </c:pt>
                <c:pt idx="8916">
                  <c:v>0.475989610185398</c:v>
                </c:pt>
                <c:pt idx="8917">
                  <c:v>0.542655670098098</c:v>
                </c:pt>
                <c:pt idx="8918">
                  <c:v>0.474035484973861</c:v>
                </c:pt>
                <c:pt idx="8919">
                  <c:v>0.516066761335071</c:v>
                </c:pt>
                <c:pt idx="8920">
                  <c:v>0.455111029307895</c:v>
                </c:pt>
                <c:pt idx="8921">
                  <c:v>0.498214336962782</c:v>
                </c:pt>
                <c:pt idx="8922">
                  <c:v>0.524439634553076</c:v>
                </c:pt>
                <c:pt idx="8923">
                  <c:v>0.490973925738276</c:v>
                </c:pt>
                <c:pt idx="8924">
                  <c:v>0.49788341631684</c:v>
                </c:pt>
                <c:pt idx="8925">
                  <c:v>0.48578215823494</c:v>
                </c:pt>
                <c:pt idx="8926">
                  <c:v>0.535348043324094</c:v>
                </c:pt>
                <c:pt idx="8927">
                  <c:v>0.519999575149884</c:v>
                </c:pt>
                <c:pt idx="8928">
                  <c:v>0.530755104519943</c:v>
                </c:pt>
                <c:pt idx="8929">
                  <c:v>0.530593357489425</c:v>
                </c:pt>
                <c:pt idx="8930">
                  <c:v>0.461689350575941</c:v>
                </c:pt>
                <c:pt idx="8931">
                  <c:v>0.457089885911582</c:v>
                </c:pt>
                <c:pt idx="8932">
                  <c:v>0.540860097813029</c:v>
                </c:pt>
                <c:pt idx="8933">
                  <c:v>0.530618703692886</c:v>
                </c:pt>
                <c:pt idx="8934">
                  <c:v>0.538111623252094</c:v>
                </c:pt>
                <c:pt idx="8935">
                  <c:v>0.529946422945067</c:v>
                </c:pt>
                <c:pt idx="8936">
                  <c:v>0.516980898285417</c:v>
                </c:pt>
                <c:pt idx="8937">
                  <c:v>0.531249854842781</c:v>
                </c:pt>
                <c:pt idx="8938">
                  <c:v>0.494584178340654</c:v>
                </c:pt>
                <c:pt idx="8939">
                  <c:v>0.520043442785305</c:v>
                </c:pt>
                <c:pt idx="8940">
                  <c:v>0.54351225824961</c:v>
                </c:pt>
                <c:pt idx="8941">
                  <c:v>0.523902712837739</c:v>
                </c:pt>
                <c:pt idx="8942">
                  <c:v>0.542560958298761</c:v>
                </c:pt>
                <c:pt idx="8943">
                  <c:v>0.563680645391268</c:v>
                </c:pt>
                <c:pt idx="8944">
                  <c:v>0.477108984087638</c:v>
                </c:pt>
                <c:pt idx="8945">
                  <c:v>0.485222727573795</c:v>
                </c:pt>
                <c:pt idx="8946">
                  <c:v>0.484587589672768</c:v>
                </c:pt>
                <c:pt idx="8947">
                  <c:v>0.50163826226465</c:v>
                </c:pt>
                <c:pt idx="8948">
                  <c:v>0.536690714662181</c:v>
                </c:pt>
                <c:pt idx="8949">
                  <c:v>0.538682921397848</c:v>
                </c:pt>
                <c:pt idx="8950">
                  <c:v>0.539423406678284</c:v>
                </c:pt>
                <c:pt idx="8951">
                  <c:v>0.543282986823863</c:v>
                </c:pt>
                <c:pt idx="8952">
                  <c:v>0.534451067792855</c:v>
                </c:pt>
                <c:pt idx="8953">
                  <c:v>0.546175388523728</c:v>
                </c:pt>
                <c:pt idx="8954">
                  <c:v>0.527987227010829</c:v>
                </c:pt>
                <c:pt idx="8955">
                  <c:v>0.47768050161023</c:v>
                </c:pt>
                <c:pt idx="8956">
                  <c:v>0.461432538705848</c:v>
                </c:pt>
                <c:pt idx="8957">
                  <c:v>0.461459003739044</c:v>
                </c:pt>
                <c:pt idx="8958">
                  <c:v>0.513448165256736</c:v>
                </c:pt>
                <c:pt idx="8959">
                  <c:v>0.552059912793037</c:v>
                </c:pt>
                <c:pt idx="8960">
                  <c:v>0.489758842249152</c:v>
                </c:pt>
                <c:pt idx="8961">
                  <c:v>0.529502863629916</c:v>
                </c:pt>
                <c:pt idx="8962">
                  <c:v>0.462592439762666</c:v>
                </c:pt>
                <c:pt idx="8963">
                  <c:v>0.526565912318281</c:v>
                </c:pt>
                <c:pt idx="8964">
                  <c:v>0.538102188151213</c:v>
                </c:pt>
                <c:pt idx="8965">
                  <c:v>0.472072581395093</c:v>
                </c:pt>
                <c:pt idx="8966">
                  <c:v>0.529872948859703</c:v>
                </c:pt>
                <c:pt idx="8967">
                  <c:v>0.529008311403348</c:v>
                </c:pt>
                <c:pt idx="8968">
                  <c:v>0.58033426439803</c:v>
                </c:pt>
                <c:pt idx="8969">
                  <c:v>0.530783877970253</c:v>
                </c:pt>
                <c:pt idx="8970">
                  <c:v>0.508530203344441</c:v>
                </c:pt>
                <c:pt idx="8971">
                  <c:v>0.492837415707327</c:v>
                </c:pt>
                <c:pt idx="8972">
                  <c:v>0.566803893000217</c:v>
                </c:pt>
                <c:pt idx="8973">
                  <c:v>0.547783827803501</c:v>
                </c:pt>
                <c:pt idx="8974">
                  <c:v>0.528056767444743</c:v>
                </c:pt>
                <c:pt idx="8975">
                  <c:v>0.515871144545806</c:v>
                </c:pt>
                <c:pt idx="8976">
                  <c:v>0.50825588084198</c:v>
                </c:pt>
                <c:pt idx="8977">
                  <c:v>0.50462684691266</c:v>
                </c:pt>
                <c:pt idx="8978">
                  <c:v>0.505180424396673</c:v>
                </c:pt>
                <c:pt idx="8979">
                  <c:v>0.489090263419032</c:v>
                </c:pt>
                <c:pt idx="8980">
                  <c:v>0.424217518230095</c:v>
                </c:pt>
                <c:pt idx="8981">
                  <c:v>0.559954764538005</c:v>
                </c:pt>
                <c:pt idx="8982">
                  <c:v>0.51425059420471</c:v>
                </c:pt>
                <c:pt idx="8983">
                  <c:v>0.535699422023966</c:v>
                </c:pt>
                <c:pt idx="8984">
                  <c:v>0.542783724188325</c:v>
                </c:pt>
                <c:pt idx="8985">
                  <c:v>0.514170420219309</c:v>
                </c:pt>
                <c:pt idx="8986">
                  <c:v>0.534907036021518</c:v>
                </c:pt>
                <c:pt idx="8987">
                  <c:v>0.433168188351806</c:v>
                </c:pt>
                <c:pt idx="8988">
                  <c:v>0.492659891114707</c:v>
                </c:pt>
                <c:pt idx="8989">
                  <c:v>0.525215644963402</c:v>
                </c:pt>
                <c:pt idx="8990">
                  <c:v>0.463244295589316</c:v>
                </c:pt>
                <c:pt idx="8991">
                  <c:v>0.546447678089681</c:v>
                </c:pt>
                <c:pt idx="8992">
                  <c:v>0.609789083340845</c:v>
                </c:pt>
                <c:pt idx="8993">
                  <c:v>0.51008674434499</c:v>
                </c:pt>
                <c:pt idx="8994">
                  <c:v>0.509784852189627</c:v>
                </c:pt>
                <c:pt idx="8995">
                  <c:v>0.489957712480222</c:v>
                </c:pt>
                <c:pt idx="8996">
                  <c:v>0.492707753563173</c:v>
                </c:pt>
                <c:pt idx="8997">
                  <c:v>0.559147539231914</c:v>
                </c:pt>
                <c:pt idx="8998">
                  <c:v>0.48298129133591</c:v>
                </c:pt>
                <c:pt idx="8999">
                  <c:v>0.487051188336658</c:v>
                </c:pt>
                <c:pt idx="9000">
                  <c:v>0.447626190329595</c:v>
                </c:pt>
                <c:pt idx="9001">
                  <c:v>0.535256236760383</c:v>
                </c:pt>
                <c:pt idx="9002">
                  <c:v>0.528286807848164</c:v>
                </c:pt>
                <c:pt idx="9003">
                  <c:v>0.54453824117075</c:v>
                </c:pt>
                <c:pt idx="9004">
                  <c:v>0.506092917512181</c:v>
                </c:pt>
                <c:pt idx="9005">
                  <c:v>0.509620098699344</c:v>
                </c:pt>
                <c:pt idx="9006">
                  <c:v>0.476329806660561</c:v>
                </c:pt>
                <c:pt idx="9007">
                  <c:v>0.504536186405688</c:v>
                </c:pt>
                <c:pt idx="9008">
                  <c:v>0.521620705888765</c:v>
                </c:pt>
                <c:pt idx="9009">
                  <c:v>0.564287622566261</c:v>
                </c:pt>
                <c:pt idx="9010">
                  <c:v>0.525172947110021</c:v>
                </c:pt>
                <c:pt idx="9011">
                  <c:v>0.50994308090502</c:v>
                </c:pt>
                <c:pt idx="9012">
                  <c:v>0.574520782170045</c:v>
                </c:pt>
                <c:pt idx="9013">
                  <c:v>0.530811787358575</c:v>
                </c:pt>
                <c:pt idx="9014">
                  <c:v>0.458346094685106</c:v>
                </c:pt>
                <c:pt idx="9015">
                  <c:v>0.48276951169521</c:v>
                </c:pt>
                <c:pt idx="9016">
                  <c:v>0.518816345159637</c:v>
                </c:pt>
                <c:pt idx="9017">
                  <c:v>0.501934789533518</c:v>
                </c:pt>
                <c:pt idx="9018">
                  <c:v>0.50240098627191</c:v>
                </c:pt>
                <c:pt idx="9019">
                  <c:v>0.476546320999175</c:v>
                </c:pt>
                <c:pt idx="9020">
                  <c:v>0.498342053477015</c:v>
                </c:pt>
                <c:pt idx="9021">
                  <c:v>0.548787601981364</c:v>
                </c:pt>
                <c:pt idx="9022">
                  <c:v>0.544800616369555</c:v>
                </c:pt>
                <c:pt idx="9023">
                  <c:v>0.591750268061803</c:v>
                </c:pt>
                <c:pt idx="9024">
                  <c:v>0.481648485696351</c:v>
                </c:pt>
                <c:pt idx="9025">
                  <c:v>0.495305788503078</c:v>
                </c:pt>
                <c:pt idx="9026">
                  <c:v>0.487802329653972</c:v>
                </c:pt>
                <c:pt idx="9027">
                  <c:v>0.539245108409496</c:v>
                </c:pt>
                <c:pt idx="9028">
                  <c:v>0.535924529895381</c:v>
                </c:pt>
                <c:pt idx="9029">
                  <c:v>0.501469109626566</c:v>
                </c:pt>
                <c:pt idx="9030">
                  <c:v>0.529488649376253</c:v>
                </c:pt>
                <c:pt idx="9031">
                  <c:v>0.507556023252642</c:v>
                </c:pt>
                <c:pt idx="9032">
                  <c:v>0.484713074661724</c:v>
                </c:pt>
                <c:pt idx="9033">
                  <c:v>0.460824771663676</c:v>
                </c:pt>
                <c:pt idx="9034">
                  <c:v>0.492002229383508</c:v>
                </c:pt>
                <c:pt idx="9035">
                  <c:v>0.52025304693967</c:v>
                </c:pt>
                <c:pt idx="9036">
                  <c:v>0.497766234584256</c:v>
                </c:pt>
                <c:pt idx="9037">
                  <c:v>0.515088227212218</c:v>
                </c:pt>
                <c:pt idx="9038">
                  <c:v>0.476509111408694</c:v>
                </c:pt>
                <c:pt idx="9039">
                  <c:v>0.455727529859603</c:v>
                </c:pt>
                <c:pt idx="9040">
                  <c:v>0.483963539198935</c:v>
                </c:pt>
                <c:pt idx="9041">
                  <c:v>0.564339180240822</c:v>
                </c:pt>
                <c:pt idx="9042">
                  <c:v>0.463945703517921</c:v>
                </c:pt>
                <c:pt idx="9043">
                  <c:v>0.477040637077676</c:v>
                </c:pt>
                <c:pt idx="9044">
                  <c:v>0.486800169726857</c:v>
                </c:pt>
                <c:pt idx="9045">
                  <c:v>0.560670227862384</c:v>
                </c:pt>
                <c:pt idx="9046">
                  <c:v>0.504964411146413</c:v>
                </c:pt>
                <c:pt idx="9047">
                  <c:v>0.453647720331769</c:v>
                </c:pt>
                <c:pt idx="9048">
                  <c:v>0.57874470922738</c:v>
                </c:pt>
                <c:pt idx="9049">
                  <c:v>0.564642650529027</c:v>
                </c:pt>
                <c:pt idx="9050">
                  <c:v>0.563889338813991</c:v>
                </c:pt>
                <c:pt idx="9051">
                  <c:v>0.563035052551312</c:v>
                </c:pt>
                <c:pt idx="9052">
                  <c:v>0.502822111323466</c:v>
                </c:pt>
                <c:pt idx="9053">
                  <c:v>0.505871401986951</c:v>
                </c:pt>
                <c:pt idx="9054">
                  <c:v>0.514170032567528</c:v>
                </c:pt>
                <c:pt idx="9055">
                  <c:v>0.503728236256339</c:v>
                </c:pt>
                <c:pt idx="9056">
                  <c:v>0.479490937490538</c:v>
                </c:pt>
                <c:pt idx="9057">
                  <c:v>0.53949336339971</c:v>
                </c:pt>
                <c:pt idx="9058">
                  <c:v>0.506909780698585</c:v>
                </c:pt>
                <c:pt idx="9059">
                  <c:v>0.456364050804258</c:v>
                </c:pt>
                <c:pt idx="9060">
                  <c:v>0.491497035931593</c:v>
                </c:pt>
                <c:pt idx="9061">
                  <c:v>0.517375091590419</c:v>
                </c:pt>
                <c:pt idx="9062">
                  <c:v>0.527698944615393</c:v>
                </c:pt>
                <c:pt idx="9063">
                  <c:v>0.487498861731803</c:v>
                </c:pt>
                <c:pt idx="9064">
                  <c:v>0.455776703187745</c:v>
                </c:pt>
                <c:pt idx="9065">
                  <c:v>0.518903582071403</c:v>
                </c:pt>
                <c:pt idx="9066">
                  <c:v>0.495559381774799</c:v>
                </c:pt>
                <c:pt idx="9067">
                  <c:v>0.499159836214461</c:v>
                </c:pt>
                <c:pt idx="9068">
                  <c:v>0.517194158236245</c:v>
                </c:pt>
                <c:pt idx="9069">
                  <c:v>0.489764145235895</c:v>
                </c:pt>
                <c:pt idx="9070">
                  <c:v>0.549020717995778</c:v>
                </c:pt>
                <c:pt idx="9071">
                  <c:v>0.476901071719671</c:v>
                </c:pt>
                <c:pt idx="9072">
                  <c:v>0.5746356634306</c:v>
                </c:pt>
                <c:pt idx="9073">
                  <c:v>0.484458314987409</c:v>
                </c:pt>
                <c:pt idx="9074">
                  <c:v>0.568871457200106</c:v>
                </c:pt>
                <c:pt idx="9075">
                  <c:v>0.533758293359652</c:v>
                </c:pt>
                <c:pt idx="9076">
                  <c:v>0.509347667824172</c:v>
                </c:pt>
                <c:pt idx="9077">
                  <c:v>0.526952111226557</c:v>
                </c:pt>
                <c:pt idx="9078">
                  <c:v>0.525983375239947</c:v>
                </c:pt>
                <c:pt idx="9079">
                  <c:v>0.513095292686314</c:v>
                </c:pt>
                <c:pt idx="9080">
                  <c:v>0.518678956279756</c:v>
                </c:pt>
                <c:pt idx="9081">
                  <c:v>0.516543558801144</c:v>
                </c:pt>
                <c:pt idx="9082">
                  <c:v>0.543054522456683</c:v>
                </c:pt>
                <c:pt idx="9083">
                  <c:v>0.484588964145484</c:v>
                </c:pt>
                <c:pt idx="9084">
                  <c:v>0.535383477241525</c:v>
                </c:pt>
                <c:pt idx="9085">
                  <c:v>0.571967904283326</c:v>
                </c:pt>
                <c:pt idx="9086">
                  <c:v>0.520848540082582</c:v>
                </c:pt>
                <c:pt idx="9087">
                  <c:v>0.52357029871699</c:v>
                </c:pt>
                <c:pt idx="9088">
                  <c:v>0.494531004401499</c:v>
                </c:pt>
                <c:pt idx="9089">
                  <c:v>0.494026518684553</c:v>
                </c:pt>
                <c:pt idx="9090">
                  <c:v>0.526527542238707</c:v>
                </c:pt>
                <c:pt idx="9091">
                  <c:v>0.523652952376541</c:v>
                </c:pt>
                <c:pt idx="9092">
                  <c:v>0.514646899642679</c:v>
                </c:pt>
                <c:pt idx="9093">
                  <c:v>0.500131007550858</c:v>
                </c:pt>
                <c:pt idx="9094">
                  <c:v>0.51816166440959</c:v>
                </c:pt>
                <c:pt idx="9095">
                  <c:v>0.455541319831069</c:v>
                </c:pt>
                <c:pt idx="9096">
                  <c:v>0.555383368040876</c:v>
                </c:pt>
                <c:pt idx="9097">
                  <c:v>0.534202053799727</c:v>
                </c:pt>
                <c:pt idx="9098">
                  <c:v>0.547883511888025</c:v>
                </c:pt>
                <c:pt idx="9099">
                  <c:v>0.471361569817416</c:v>
                </c:pt>
                <c:pt idx="9100">
                  <c:v>0.508374903589642</c:v>
                </c:pt>
                <c:pt idx="9101">
                  <c:v>0.521438949180966</c:v>
                </c:pt>
                <c:pt idx="9102">
                  <c:v>0.542283942296201</c:v>
                </c:pt>
                <c:pt idx="9103">
                  <c:v>0.512041499332014</c:v>
                </c:pt>
                <c:pt idx="9104">
                  <c:v>0.47327872341916</c:v>
                </c:pt>
                <c:pt idx="9105">
                  <c:v>0.508117918020806</c:v>
                </c:pt>
                <c:pt idx="9106">
                  <c:v>0.526274165886974</c:v>
                </c:pt>
                <c:pt idx="9107">
                  <c:v>0.513403507307966</c:v>
                </c:pt>
                <c:pt idx="9108">
                  <c:v>0.46860923952811</c:v>
                </c:pt>
                <c:pt idx="9109">
                  <c:v>0.473923888343936</c:v>
                </c:pt>
                <c:pt idx="9110">
                  <c:v>0.507333385509568</c:v>
                </c:pt>
                <c:pt idx="9111">
                  <c:v>0.584830880164543</c:v>
                </c:pt>
                <c:pt idx="9112">
                  <c:v>0.560928513744834</c:v>
                </c:pt>
                <c:pt idx="9113">
                  <c:v>0.493099766191127</c:v>
                </c:pt>
                <c:pt idx="9114">
                  <c:v>0.513095961802443</c:v>
                </c:pt>
                <c:pt idx="9115">
                  <c:v>0.49413023154175</c:v>
                </c:pt>
                <c:pt idx="9116">
                  <c:v>0.487334414600389</c:v>
                </c:pt>
                <c:pt idx="9117">
                  <c:v>0.468778074003669</c:v>
                </c:pt>
                <c:pt idx="9118">
                  <c:v>0.536975931450334</c:v>
                </c:pt>
                <c:pt idx="9119">
                  <c:v>0.482280210569982</c:v>
                </c:pt>
                <c:pt idx="9120">
                  <c:v>0.571425189534256</c:v>
                </c:pt>
                <c:pt idx="9121">
                  <c:v>0.484415921566553</c:v>
                </c:pt>
                <c:pt idx="9122">
                  <c:v>0.502456782949187</c:v>
                </c:pt>
                <c:pt idx="9123">
                  <c:v>0.534249323728647</c:v>
                </c:pt>
                <c:pt idx="9124">
                  <c:v>0.449119656517154</c:v>
                </c:pt>
                <c:pt idx="9125">
                  <c:v>0.515931919251589</c:v>
                </c:pt>
                <c:pt idx="9126">
                  <c:v>0.521456977717455</c:v>
                </c:pt>
                <c:pt idx="9127">
                  <c:v>0.52890494541284</c:v>
                </c:pt>
                <c:pt idx="9128">
                  <c:v>0.530827084490467</c:v>
                </c:pt>
                <c:pt idx="9129">
                  <c:v>0.494004617145279</c:v>
                </c:pt>
                <c:pt idx="9130">
                  <c:v>0.587635646812506</c:v>
                </c:pt>
                <c:pt idx="9131">
                  <c:v>0.536738185870784</c:v>
                </c:pt>
                <c:pt idx="9132">
                  <c:v>0.517141551257471</c:v>
                </c:pt>
                <c:pt idx="9133">
                  <c:v>0.465979063015486</c:v>
                </c:pt>
                <c:pt idx="9134">
                  <c:v>0.511278581176265</c:v>
                </c:pt>
                <c:pt idx="9135">
                  <c:v>0.48277192713199</c:v>
                </c:pt>
                <c:pt idx="9136">
                  <c:v>0.519834857500218</c:v>
                </c:pt>
                <c:pt idx="9137">
                  <c:v>0.4913559990744</c:v>
                </c:pt>
                <c:pt idx="9138">
                  <c:v>0.522098544881987</c:v>
                </c:pt>
                <c:pt idx="9139">
                  <c:v>0.545704901770333</c:v>
                </c:pt>
                <c:pt idx="9140">
                  <c:v>0.534355970754999</c:v>
                </c:pt>
                <c:pt idx="9141">
                  <c:v>0.554927161296452</c:v>
                </c:pt>
                <c:pt idx="9142">
                  <c:v>0.521153207204905</c:v>
                </c:pt>
                <c:pt idx="9143">
                  <c:v>0.506984896543024</c:v>
                </c:pt>
                <c:pt idx="9144">
                  <c:v>0.514830508690527</c:v>
                </c:pt>
                <c:pt idx="9145">
                  <c:v>0.542376168775102</c:v>
                </c:pt>
                <c:pt idx="9146">
                  <c:v>0.561666982234249</c:v>
                </c:pt>
                <c:pt idx="9147">
                  <c:v>0.496430962950141</c:v>
                </c:pt>
                <c:pt idx="9148">
                  <c:v>0.501673837224362</c:v>
                </c:pt>
                <c:pt idx="9149">
                  <c:v>0.479685412298898</c:v>
                </c:pt>
                <c:pt idx="9150">
                  <c:v>0.497753754660318</c:v>
                </c:pt>
                <c:pt idx="9151">
                  <c:v>0.588002354135889</c:v>
                </c:pt>
                <c:pt idx="9152">
                  <c:v>0.446362252907675</c:v>
                </c:pt>
                <c:pt idx="9153">
                  <c:v>0.516211313767217</c:v>
                </c:pt>
                <c:pt idx="9154">
                  <c:v>0.544227629892607</c:v>
                </c:pt>
                <c:pt idx="9155">
                  <c:v>0.524440612722655</c:v>
                </c:pt>
                <c:pt idx="9156">
                  <c:v>0.513645518366684</c:v>
                </c:pt>
                <c:pt idx="9157">
                  <c:v>0.542685994572133</c:v>
                </c:pt>
                <c:pt idx="9158">
                  <c:v>0.489490376081028</c:v>
                </c:pt>
                <c:pt idx="9159">
                  <c:v>0.491265898356665</c:v>
                </c:pt>
                <c:pt idx="9160">
                  <c:v>0.505831935437724</c:v>
                </c:pt>
                <c:pt idx="9161">
                  <c:v>0.476509606222324</c:v>
                </c:pt>
                <c:pt idx="9162">
                  <c:v>0.520744700454218</c:v>
                </c:pt>
                <c:pt idx="9163">
                  <c:v>0.538893348122381</c:v>
                </c:pt>
                <c:pt idx="9164">
                  <c:v>0.534000652230304</c:v>
                </c:pt>
                <c:pt idx="9165">
                  <c:v>0.532870211486948</c:v>
                </c:pt>
                <c:pt idx="9166">
                  <c:v>0.492394290234273</c:v>
                </c:pt>
                <c:pt idx="9167">
                  <c:v>0.520093774947136</c:v>
                </c:pt>
                <c:pt idx="9168">
                  <c:v>0.497265009639877</c:v>
                </c:pt>
                <c:pt idx="9169">
                  <c:v>0.47536496616816</c:v>
                </c:pt>
                <c:pt idx="9170">
                  <c:v>0.491977248708648</c:v>
                </c:pt>
                <c:pt idx="9171">
                  <c:v>0.543928541538907</c:v>
                </c:pt>
                <c:pt idx="9172">
                  <c:v>0.498150379966578</c:v>
                </c:pt>
                <c:pt idx="9173">
                  <c:v>0.50952536933615</c:v>
                </c:pt>
                <c:pt idx="9174">
                  <c:v>0.52409154676626</c:v>
                </c:pt>
                <c:pt idx="9175">
                  <c:v>0.538558585471792</c:v>
                </c:pt>
                <c:pt idx="9176">
                  <c:v>0.540573462027543</c:v>
                </c:pt>
                <c:pt idx="9177">
                  <c:v>0.502874397960973</c:v>
                </c:pt>
                <c:pt idx="9178">
                  <c:v>0.485766703294539</c:v>
                </c:pt>
                <c:pt idx="9179">
                  <c:v>0.516241760126545</c:v>
                </c:pt>
                <c:pt idx="9180">
                  <c:v>0.496815942697423</c:v>
                </c:pt>
                <c:pt idx="9181">
                  <c:v>0.565829568881111</c:v>
                </c:pt>
                <c:pt idx="9182">
                  <c:v>0.538882317675893</c:v>
                </c:pt>
                <c:pt idx="9183">
                  <c:v>0.551416351432602</c:v>
                </c:pt>
                <c:pt idx="9184">
                  <c:v>0.482331365541725</c:v>
                </c:pt>
                <c:pt idx="9185">
                  <c:v>0.510395690194617</c:v>
                </c:pt>
                <c:pt idx="9186">
                  <c:v>0.48153515357243</c:v>
                </c:pt>
                <c:pt idx="9187">
                  <c:v>0.542540046147305</c:v>
                </c:pt>
                <c:pt idx="9188">
                  <c:v>0.5477458063474</c:v>
                </c:pt>
                <c:pt idx="9189">
                  <c:v>0.549603477965802</c:v>
                </c:pt>
                <c:pt idx="9190">
                  <c:v>0.520300667909929</c:v>
                </c:pt>
                <c:pt idx="9191">
                  <c:v>0.541207374759684</c:v>
                </c:pt>
                <c:pt idx="9192">
                  <c:v>0.524740498717691</c:v>
                </c:pt>
                <c:pt idx="9193">
                  <c:v>0.53434334688322</c:v>
                </c:pt>
                <c:pt idx="9194">
                  <c:v>0.518170712836052</c:v>
                </c:pt>
                <c:pt idx="9195">
                  <c:v>0.574117804962031</c:v>
                </c:pt>
                <c:pt idx="9196">
                  <c:v>0.505182501021149</c:v>
                </c:pt>
                <c:pt idx="9197">
                  <c:v>0.530570303251905</c:v>
                </c:pt>
                <c:pt idx="9198">
                  <c:v>0.47887762003261</c:v>
                </c:pt>
                <c:pt idx="9199">
                  <c:v>0.540483268864712</c:v>
                </c:pt>
                <c:pt idx="9200">
                  <c:v>0.491200244287939</c:v>
                </c:pt>
                <c:pt idx="9201">
                  <c:v>0.568102667174924</c:v>
                </c:pt>
                <c:pt idx="9202">
                  <c:v>0.501167286434925</c:v>
                </c:pt>
                <c:pt idx="9203">
                  <c:v>0.486307876059593</c:v>
                </c:pt>
                <c:pt idx="9204">
                  <c:v>0.528990395415916</c:v>
                </c:pt>
                <c:pt idx="9205">
                  <c:v>0.53705300246014</c:v>
                </c:pt>
                <c:pt idx="9206">
                  <c:v>0.538905728871329</c:v>
                </c:pt>
                <c:pt idx="9207">
                  <c:v>0.58742521245017</c:v>
                </c:pt>
                <c:pt idx="9208">
                  <c:v>0.502281017936001</c:v>
                </c:pt>
                <c:pt idx="9209">
                  <c:v>0.523433681327964</c:v>
                </c:pt>
                <c:pt idx="9210">
                  <c:v>0.517226544873881</c:v>
                </c:pt>
                <c:pt idx="9211">
                  <c:v>0.490093554011676</c:v>
                </c:pt>
                <c:pt idx="9212">
                  <c:v>0.514261210191549</c:v>
                </c:pt>
                <c:pt idx="9213">
                  <c:v>0.543655921734514</c:v>
                </c:pt>
                <c:pt idx="9214">
                  <c:v>0.545960853768262</c:v>
                </c:pt>
                <c:pt idx="9215">
                  <c:v>0.538198378296945</c:v>
                </c:pt>
                <c:pt idx="9216">
                  <c:v>0.5271200320042</c:v>
                </c:pt>
                <c:pt idx="9217">
                  <c:v>0.516532122049679</c:v>
                </c:pt>
                <c:pt idx="9218">
                  <c:v>0.560736969091297</c:v>
                </c:pt>
                <c:pt idx="9219">
                  <c:v>0.470472500179826</c:v>
                </c:pt>
                <c:pt idx="9220">
                  <c:v>0.510743172250314</c:v>
                </c:pt>
                <c:pt idx="9221">
                  <c:v>0.531703941090477</c:v>
                </c:pt>
                <c:pt idx="9222">
                  <c:v>0.525921127662615</c:v>
                </c:pt>
                <c:pt idx="9223">
                  <c:v>0.468854200450043</c:v>
                </c:pt>
                <c:pt idx="9224">
                  <c:v>0.525539107374084</c:v>
                </c:pt>
                <c:pt idx="9225">
                  <c:v>0.556482072025552</c:v>
                </c:pt>
                <c:pt idx="9226">
                  <c:v>0.507175294117243</c:v>
                </c:pt>
                <c:pt idx="9227">
                  <c:v>0.514384242935653</c:v>
                </c:pt>
                <c:pt idx="9228">
                  <c:v>0.534784276737808</c:v>
                </c:pt>
                <c:pt idx="9229">
                  <c:v>0.532645142955221</c:v>
                </c:pt>
                <c:pt idx="9230">
                  <c:v>0.503651871821547</c:v>
                </c:pt>
                <c:pt idx="9231">
                  <c:v>0.539647177441019</c:v>
                </c:pt>
                <c:pt idx="9232">
                  <c:v>0.515775090565654</c:v>
                </c:pt>
                <c:pt idx="9233">
                  <c:v>0.543577705578597</c:v>
                </c:pt>
                <c:pt idx="9234">
                  <c:v>0.508885553575231</c:v>
                </c:pt>
                <c:pt idx="9235">
                  <c:v>0.477528864833031</c:v>
                </c:pt>
                <c:pt idx="9236">
                  <c:v>0.583636503960863</c:v>
                </c:pt>
                <c:pt idx="9237">
                  <c:v>0.512091215066364</c:v>
                </c:pt>
                <c:pt idx="9238">
                  <c:v>0.602043555249473</c:v>
                </c:pt>
                <c:pt idx="9239">
                  <c:v>0.526017868720967</c:v>
                </c:pt>
                <c:pt idx="9240">
                  <c:v>0.510503769463467</c:v>
                </c:pt>
                <c:pt idx="9241">
                  <c:v>0.559925733846607</c:v>
                </c:pt>
                <c:pt idx="9242">
                  <c:v>0.460383355045385</c:v>
                </c:pt>
                <c:pt idx="9243">
                  <c:v>0.483780507943297</c:v>
                </c:pt>
                <c:pt idx="9244">
                  <c:v>0.530738417494264</c:v>
                </c:pt>
                <c:pt idx="9245">
                  <c:v>0.566640003528791</c:v>
                </c:pt>
                <c:pt idx="9246">
                  <c:v>0.476473367172694</c:v>
                </c:pt>
                <c:pt idx="9247">
                  <c:v>0.508038464567734</c:v>
                </c:pt>
                <c:pt idx="9248">
                  <c:v>0.48988194997983</c:v>
                </c:pt>
                <c:pt idx="9249">
                  <c:v>0.513303076968779</c:v>
                </c:pt>
                <c:pt idx="9250">
                  <c:v>0.531239868448404</c:v>
                </c:pt>
                <c:pt idx="9251">
                  <c:v>0.524721370171003</c:v>
                </c:pt>
                <c:pt idx="9252">
                  <c:v>0.535523881246442</c:v>
                </c:pt>
                <c:pt idx="9253">
                  <c:v>0.549508066892642</c:v>
                </c:pt>
                <c:pt idx="9254">
                  <c:v>0.473658177873239</c:v>
                </c:pt>
                <c:pt idx="9255">
                  <c:v>0.516317661316778</c:v>
                </c:pt>
                <c:pt idx="9256">
                  <c:v>0.516321323781886</c:v>
                </c:pt>
                <c:pt idx="9257">
                  <c:v>0.474056298774598</c:v>
                </c:pt>
                <c:pt idx="9258">
                  <c:v>0.536001167372084</c:v>
                </c:pt>
                <c:pt idx="9259">
                  <c:v>0.527932805125552</c:v>
                </c:pt>
                <c:pt idx="9260">
                  <c:v>0.473548305803625</c:v>
                </c:pt>
                <c:pt idx="9261">
                  <c:v>0.51285684282366</c:v>
                </c:pt>
                <c:pt idx="9262">
                  <c:v>0.517209819697604</c:v>
                </c:pt>
                <c:pt idx="9263">
                  <c:v>0.525331292836364</c:v>
                </c:pt>
                <c:pt idx="9264">
                  <c:v>0.554390369356226</c:v>
                </c:pt>
                <c:pt idx="9265">
                  <c:v>0.514529555981228</c:v>
                </c:pt>
                <c:pt idx="9266">
                  <c:v>0.511205761880387</c:v>
                </c:pt>
                <c:pt idx="9267">
                  <c:v>0.564077020035779</c:v>
                </c:pt>
                <c:pt idx="9268">
                  <c:v>0.492853634116056</c:v>
                </c:pt>
                <c:pt idx="9269">
                  <c:v>0.498726867932533</c:v>
                </c:pt>
                <c:pt idx="9270">
                  <c:v>0.529708539654418</c:v>
                </c:pt>
                <c:pt idx="9271">
                  <c:v>0.535988895890225</c:v>
                </c:pt>
                <c:pt idx="9272">
                  <c:v>0.414530474293315</c:v>
                </c:pt>
                <c:pt idx="9273">
                  <c:v>0.464198762510002</c:v>
                </c:pt>
                <c:pt idx="9274">
                  <c:v>0.522749696952236</c:v>
                </c:pt>
                <c:pt idx="9275">
                  <c:v>0.465646817714036</c:v>
                </c:pt>
                <c:pt idx="9276">
                  <c:v>0.563921793988349</c:v>
                </c:pt>
                <c:pt idx="9277">
                  <c:v>0.51305163105191</c:v>
                </c:pt>
                <c:pt idx="9278">
                  <c:v>0.463483411847223</c:v>
                </c:pt>
                <c:pt idx="9279">
                  <c:v>0.532657535575873</c:v>
                </c:pt>
                <c:pt idx="9280">
                  <c:v>0.510050118126942</c:v>
                </c:pt>
                <c:pt idx="9281">
                  <c:v>0.519774841754779</c:v>
                </c:pt>
                <c:pt idx="9282">
                  <c:v>0.538995019394517</c:v>
                </c:pt>
                <c:pt idx="9283">
                  <c:v>0.504762022179427</c:v>
                </c:pt>
                <c:pt idx="9284">
                  <c:v>0.502940059403616</c:v>
                </c:pt>
                <c:pt idx="9285">
                  <c:v>0.511569735659197</c:v>
                </c:pt>
                <c:pt idx="9286">
                  <c:v>0.557561679619002</c:v>
                </c:pt>
                <c:pt idx="9287">
                  <c:v>0.541917793696408</c:v>
                </c:pt>
                <c:pt idx="9288">
                  <c:v>0.485880823315916</c:v>
                </c:pt>
                <c:pt idx="9289">
                  <c:v>0.509528529315605</c:v>
                </c:pt>
                <c:pt idx="9290">
                  <c:v>0.580567094996697</c:v>
                </c:pt>
                <c:pt idx="9291">
                  <c:v>0.542535592316885</c:v>
                </c:pt>
                <c:pt idx="9292">
                  <c:v>0.445045900284395</c:v>
                </c:pt>
                <c:pt idx="9293">
                  <c:v>0.503858326967808</c:v>
                </c:pt>
                <c:pt idx="9294">
                  <c:v>0.510670467060531</c:v>
                </c:pt>
                <c:pt idx="9295">
                  <c:v>0.467533612714689</c:v>
                </c:pt>
                <c:pt idx="9296">
                  <c:v>0.54191123945735</c:v>
                </c:pt>
                <c:pt idx="9297">
                  <c:v>0.52795359330757</c:v>
                </c:pt>
                <c:pt idx="9298">
                  <c:v>0.519292583524056</c:v>
                </c:pt>
                <c:pt idx="9299">
                  <c:v>0.495053651866485</c:v>
                </c:pt>
                <c:pt idx="9300">
                  <c:v>0.562129561612687</c:v>
                </c:pt>
                <c:pt idx="9301">
                  <c:v>0.513062431293915</c:v>
                </c:pt>
                <c:pt idx="9302">
                  <c:v>0.474231973050575</c:v>
                </c:pt>
                <c:pt idx="9303">
                  <c:v>0.452979899602962</c:v>
                </c:pt>
                <c:pt idx="9304">
                  <c:v>0.51430401460202</c:v>
                </c:pt>
                <c:pt idx="9305">
                  <c:v>0.52839679896522</c:v>
                </c:pt>
                <c:pt idx="9306">
                  <c:v>0.493842314660152</c:v>
                </c:pt>
                <c:pt idx="9307">
                  <c:v>0.588151518928662</c:v>
                </c:pt>
                <c:pt idx="9308">
                  <c:v>0.50667354385689</c:v>
                </c:pt>
                <c:pt idx="9309">
                  <c:v>0.511300558185922</c:v>
                </c:pt>
                <c:pt idx="9310">
                  <c:v>0.453514715235772</c:v>
                </c:pt>
                <c:pt idx="9311">
                  <c:v>0.500977878159421</c:v>
                </c:pt>
                <c:pt idx="9312">
                  <c:v>0.490175618537499</c:v>
                </c:pt>
                <c:pt idx="9313">
                  <c:v>0.47881577691276</c:v>
                </c:pt>
                <c:pt idx="9314">
                  <c:v>0.540278167840088</c:v>
                </c:pt>
                <c:pt idx="9315">
                  <c:v>0.508152624234396</c:v>
                </c:pt>
                <c:pt idx="9316">
                  <c:v>0.484008637123404</c:v>
                </c:pt>
                <c:pt idx="9317">
                  <c:v>0.542074734584357</c:v>
                </c:pt>
                <c:pt idx="9318">
                  <c:v>0.502780344390129</c:v>
                </c:pt>
                <c:pt idx="9319">
                  <c:v>0.515573265872926</c:v>
                </c:pt>
                <c:pt idx="9320">
                  <c:v>0.535422912599533</c:v>
                </c:pt>
                <c:pt idx="9321">
                  <c:v>0.50859828920398</c:v>
                </c:pt>
                <c:pt idx="9322">
                  <c:v>0.496269413084465</c:v>
                </c:pt>
                <c:pt idx="9323">
                  <c:v>0.501840951181347</c:v>
                </c:pt>
                <c:pt idx="9324">
                  <c:v>0.49659383397225</c:v>
                </c:pt>
                <c:pt idx="9325">
                  <c:v>0.538791343107491</c:v>
                </c:pt>
                <c:pt idx="9326">
                  <c:v>0.495163456848807</c:v>
                </c:pt>
                <c:pt idx="9327">
                  <c:v>0.526426671330346</c:v>
                </c:pt>
                <c:pt idx="9328">
                  <c:v>0.495407931947297</c:v>
                </c:pt>
                <c:pt idx="9329">
                  <c:v>0.517077462753302</c:v>
                </c:pt>
                <c:pt idx="9330">
                  <c:v>0.527544110395262</c:v>
                </c:pt>
                <c:pt idx="9331">
                  <c:v>0.506602614331829</c:v>
                </c:pt>
                <c:pt idx="9332">
                  <c:v>0.579964509662978</c:v>
                </c:pt>
                <c:pt idx="9333">
                  <c:v>0.515664236182455</c:v>
                </c:pt>
                <c:pt idx="9334">
                  <c:v>0.50004816856485</c:v>
                </c:pt>
                <c:pt idx="9335">
                  <c:v>0.534248301886707</c:v>
                </c:pt>
                <c:pt idx="9336">
                  <c:v>0.4937719519232</c:v>
                </c:pt>
                <c:pt idx="9337">
                  <c:v>0.484846047501842</c:v>
                </c:pt>
                <c:pt idx="9338">
                  <c:v>0.50745815289904</c:v>
                </c:pt>
                <c:pt idx="9339">
                  <c:v>0.506397620762387</c:v>
                </c:pt>
                <c:pt idx="9340">
                  <c:v>0.476251398487858</c:v>
                </c:pt>
                <c:pt idx="9341">
                  <c:v>0.564121782087493</c:v>
                </c:pt>
                <c:pt idx="9342">
                  <c:v>0.506555548979774</c:v>
                </c:pt>
                <c:pt idx="9343">
                  <c:v>0.520244354518341</c:v>
                </c:pt>
                <c:pt idx="9344">
                  <c:v>0.541505316947488</c:v>
                </c:pt>
                <c:pt idx="9345">
                  <c:v>0.514271634316251</c:v>
                </c:pt>
                <c:pt idx="9346">
                  <c:v>0.56091480275083</c:v>
                </c:pt>
                <c:pt idx="9347">
                  <c:v>0.54545255218128</c:v>
                </c:pt>
                <c:pt idx="9348">
                  <c:v>0.508161830534158</c:v>
                </c:pt>
                <c:pt idx="9349">
                  <c:v>0.447905555511108</c:v>
                </c:pt>
                <c:pt idx="9350">
                  <c:v>0.500427576794114</c:v>
                </c:pt>
                <c:pt idx="9351">
                  <c:v>0.54410057421374</c:v>
                </c:pt>
                <c:pt idx="9352">
                  <c:v>0.502185822220383</c:v>
                </c:pt>
                <c:pt idx="9353">
                  <c:v>0.503302211255411</c:v>
                </c:pt>
                <c:pt idx="9354">
                  <c:v>0.499634061536865</c:v>
                </c:pt>
                <c:pt idx="9355">
                  <c:v>0.566469884955048</c:v>
                </c:pt>
                <c:pt idx="9356">
                  <c:v>0.511999976967164</c:v>
                </c:pt>
                <c:pt idx="9357">
                  <c:v>0.542533256694059</c:v>
                </c:pt>
                <c:pt idx="9358">
                  <c:v>0.457453133091149</c:v>
                </c:pt>
                <c:pt idx="9359">
                  <c:v>0.519455775249379</c:v>
                </c:pt>
                <c:pt idx="9360">
                  <c:v>0.508534099483097</c:v>
                </c:pt>
                <c:pt idx="9361">
                  <c:v>0.486157044902513</c:v>
                </c:pt>
                <c:pt idx="9362">
                  <c:v>0.57541726554385</c:v>
                </c:pt>
                <c:pt idx="9363">
                  <c:v>0.520194383431497</c:v>
                </c:pt>
                <c:pt idx="9364">
                  <c:v>0.534546422629702</c:v>
                </c:pt>
                <c:pt idx="9365">
                  <c:v>0.583120669090615</c:v>
                </c:pt>
                <c:pt idx="9366">
                  <c:v>0.463964395368056</c:v>
                </c:pt>
                <c:pt idx="9367">
                  <c:v>0.458410643587135</c:v>
                </c:pt>
                <c:pt idx="9368">
                  <c:v>0.52039182511888</c:v>
                </c:pt>
                <c:pt idx="9369">
                  <c:v>0.563884395415195</c:v>
                </c:pt>
                <c:pt idx="9370">
                  <c:v>0.550339661599535</c:v>
                </c:pt>
                <c:pt idx="9371">
                  <c:v>0.541106821848223</c:v>
                </c:pt>
                <c:pt idx="9372">
                  <c:v>0.536924013827517</c:v>
                </c:pt>
                <c:pt idx="9373">
                  <c:v>0.513518725689157</c:v>
                </c:pt>
                <c:pt idx="9374">
                  <c:v>0.553000587364189</c:v>
                </c:pt>
                <c:pt idx="9375">
                  <c:v>0.477200132184168</c:v>
                </c:pt>
                <c:pt idx="9376">
                  <c:v>0.533554051498789</c:v>
                </c:pt>
                <c:pt idx="9377">
                  <c:v>0.436735680958883</c:v>
                </c:pt>
                <c:pt idx="9378">
                  <c:v>0.558873031828733</c:v>
                </c:pt>
                <c:pt idx="9379">
                  <c:v>0.54644872310539</c:v>
                </c:pt>
                <c:pt idx="9380">
                  <c:v>0.496466605833103</c:v>
                </c:pt>
                <c:pt idx="9381">
                  <c:v>0.497468020781345</c:v>
                </c:pt>
                <c:pt idx="9382">
                  <c:v>0.547119273713116</c:v>
                </c:pt>
                <c:pt idx="9383">
                  <c:v>0.55582449414581</c:v>
                </c:pt>
                <c:pt idx="9384">
                  <c:v>0.518794361402912</c:v>
                </c:pt>
                <c:pt idx="9385">
                  <c:v>0.522005254708789</c:v>
                </c:pt>
                <c:pt idx="9386">
                  <c:v>0.559480585403968</c:v>
                </c:pt>
                <c:pt idx="9387">
                  <c:v>0.504483784767132</c:v>
                </c:pt>
                <c:pt idx="9388">
                  <c:v>0.489797314518256</c:v>
                </c:pt>
                <c:pt idx="9389">
                  <c:v>0.507168994285143</c:v>
                </c:pt>
                <c:pt idx="9390">
                  <c:v>0.574854312043732</c:v>
                </c:pt>
                <c:pt idx="9391">
                  <c:v>0.542865709082857</c:v>
                </c:pt>
                <c:pt idx="9392">
                  <c:v>0.426594808529632</c:v>
                </c:pt>
                <c:pt idx="9393">
                  <c:v>0.507945163441536</c:v>
                </c:pt>
                <c:pt idx="9394">
                  <c:v>0.531588750405072</c:v>
                </c:pt>
                <c:pt idx="9395">
                  <c:v>0.527156027437017</c:v>
                </c:pt>
                <c:pt idx="9396">
                  <c:v>0.553900065024588</c:v>
                </c:pt>
                <c:pt idx="9397">
                  <c:v>0.555620822558742</c:v>
                </c:pt>
                <c:pt idx="9398">
                  <c:v>0.529650270470551</c:v>
                </c:pt>
                <c:pt idx="9399">
                  <c:v>0.511235899989435</c:v>
                </c:pt>
                <c:pt idx="9400">
                  <c:v>0.536833780463798</c:v>
                </c:pt>
                <c:pt idx="9401">
                  <c:v>0.499623528245284</c:v>
                </c:pt>
                <c:pt idx="9402">
                  <c:v>0.524508312078859</c:v>
                </c:pt>
                <c:pt idx="9403">
                  <c:v>0.535585917563672</c:v>
                </c:pt>
                <c:pt idx="9404">
                  <c:v>0.492234966553674</c:v>
                </c:pt>
                <c:pt idx="9405">
                  <c:v>0.467938525245045</c:v>
                </c:pt>
                <c:pt idx="9406">
                  <c:v>0.479990411248893</c:v>
                </c:pt>
                <c:pt idx="9407">
                  <c:v>0.505927846215004</c:v>
                </c:pt>
                <c:pt idx="9408">
                  <c:v>0.520467892300544</c:v>
                </c:pt>
                <c:pt idx="9409">
                  <c:v>0.505652052271913</c:v>
                </c:pt>
                <c:pt idx="9410">
                  <c:v>0.520536245357885</c:v>
                </c:pt>
                <c:pt idx="9411">
                  <c:v>0.487661516634132</c:v>
                </c:pt>
                <c:pt idx="9412">
                  <c:v>0.514999858493242</c:v>
                </c:pt>
                <c:pt idx="9413">
                  <c:v>0.547791644796429</c:v>
                </c:pt>
                <c:pt idx="9414">
                  <c:v>0.488638222919785</c:v>
                </c:pt>
                <c:pt idx="9415">
                  <c:v>0.496414258567652</c:v>
                </c:pt>
                <c:pt idx="9416">
                  <c:v>0.531521234233815</c:v>
                </c:pt>
                <c:pt idx="9417">
                  <c:v>0.535753438636483</c:v>
                </c:pt>
                <c:pt idx="9418">
                  <c:v>0.445378065968346</c:v>
                </c:pt>
                <c:pt idx="9419">
                  <c:v>0.50854401281241</c:v>
                </c:pt>
                <c:pt idx="9420">
                  <c:v>0.534707739682206</c:v>
                </c:pt>
                <c:pt idx="9421">
                  <c:v>0.507483302711548</c:v>
                </c:pt>
                <c:pt idx="9422">
                  <c:v>0.488702101202411</c:v>
                </c:pt>
                <c:pt idx="9423">
                  <c:v>0.496624608669747</c:v>
                </c:pt>
                <c:pt idx="9424">
                  <c:v>0.505417653729907</c:v>
                </c:pt>
                <c:pt idx="9425">
                  <c:v>0.517895049161789</c:v>
                </c:pt>
                <c:pt idx="9426">
                  <c:v>0.539358751351315</c:v>
                </c:pt>
                <c:pt idx="9427">
                  <c:v>0.48130904388619</c:v>
                </c:pt>
                <c:pt idx="9428">
                  <c:v>0.531735407197115</c:v>
                </c:pt>
                <c:pt idx="9429">
                  <c:v>0.528333222037391</c:v>
                </c:pt>
                <c:pt idx="9430">
                  <c:v>0.536450540614968</c:v>
                </c:pt>
                <c:pt idx="9431">
                  <c:v>0.468253154588405</c:v>
                </c:pt>
                <c:pt idx="9432">
                  <c:v>0.480673464971387</c:v>
                </c:pt>
                <c:pt idx="9433">
                  <c:v>0.530308174226447</c:v>
                </c:pt>
                <c:pt idx="9434">
                  <c:v>0.50354937557528</c:v>
                </c:pt>
                <c:pt idx="9435">
                  <c:v>0.469037068841053</c:v>
                </c:pt>
                <c:pt idx="9436">
                  <c:v>0.492947216436632</c:v>
                </c:pt>
                <c:pt idx="9437">
                  <c:v>0.516275239343649</c:v>
                </c:pt>
                <c:pt idx="9438">
                  <c:v>0.541801991664327</c:v>
                </c:pt>
                <c:pt idx="9439">
                  <c:v>0.532288069456935</c:v>
                </c:pt>
                <c:pt idx="9440">
                  <c:v>0.459780325925375</c:v>
                </c:pt>
                <c:pt idx="9441">
                  <c:v>0.539089184443708</c:v>
                </c:pt>
                <c:pt idx="9442">
                  <c:v>0.493007767922505</c:v>
                </c:pt>
                <c:pt idx="9443">
                  <c:v>0.458728416733584</c:v>
                </c:pt>
                <c:pt idx="9444">
                  <c:v>0.495607900922834</c:v>
                </c:pt>
                <c:pt idx="9445">
                  <c:v>0.49595717122387</c:v>
                </c:pt>
                <c:pt idx="9446">
                  <c:v>0.505755150112635</c:v>
                </c:pt>
                <c:pt idx="9447">
                  <c:v>0.460303566493392</c:v>
                </c:pt>
                <c:pt idx="9448">
                  <c:v>0.548112066448134</c:v>
                </c:pt>
                <c:pt idx="9449">
                  <c:v>0.485944024666082</c:v>
                </c:pt>
                <c:pt idx="9450">
                  <c:v>0.492489683955833</c:v>
                </c:pt>
                <c:pt idx="9451">
                  <c:v>0.551820908944548</c:v>
                </c:pt>
                <c:pt idx="9452">
                  <c:v>0.517864417512335</c:v>
                </c:pt>
                <c:pt idx="9453">
                  <c:v>0.539808339923376</c:v>
                </c:pt>
                <c:pt idx="9454">
                  <c:v>0.501815325459824</c:v>
                </c:pt>
                <c:pt idx="9455">
                  <c:v>0.499179873025833</c:v>
                </c:pt>
                <c:pt idx="9456">
                  <c:v>0.561665891309537</c:v>
                </c:pt>
                <c:pt idx="9457">
                  <c:v>0.548529273589685</c:v>
                </c:pt>
                <c:pt idx="9458">
                  <c:v>0.502116211751749</c:v>
                </c:pt>
                <c:pt idx="9459">
                  <c:v>0.51279621532824</c:v>
                </c:pt>
                <c:pt idx="9460">
                  <c:v>0.466062301011115</c:v>
                </c:pt>
                <c:pt idx="9461">
                  <c:v>0.533423840677173</c:v>
                </c:pt>
                <c:pt idx="9462">
                  <c:v>0.585132324747887</c:v>
                </c:pt>
                <c:pt idx="9463">
                  <c:v>0.490071733185996</c:v>
                </c:pt>
                <c:pt idx="9464">
                  <c:v>0.540526535358475</c:v>
                </c:pt>
                <c:pt idx="9465">
                  <c:v>0.534819601262964</c:v>
                </c:pt>
                <c:pt idx="9466">
                  <c:v>0.503338157266626</c:v>
                </c:pt>
                <c:pt idx="9467">
                  <c:v>0.529537714003328</c:v>
                </c:pt>
                <c:pt idx="9468">
                  <c:v>0.516566976040975</c:v>
                </c:pt>
                <c:pt idx="9469">
                  <c:v>0.562273809989501</c:v>
                </c:pt>
                <c:pt idx="9470">
                  <c:v>0.49368581530925</c:v>
                </c:pt>
                <c:pt idx="9471">
                  <c:v>0.541733037851319</c:v>
                </c:pt>
                <c:pt idx="9472">
                  <c:v>0.515973380476827</c:v>
                </c:pt>
                <c:pt idx="9473">
                  <c:v>0.492071503209474</c:v>
                </c:pt>
                <c:pt idx="9474">
                  <c:v>0.448399629375754</c:v>
                </c:pt>
                <c:pt idx="9475">
                  <c:v>0.513735255174637</c:v>
                </c:pt>
                <c:pt idx="9476">
                  <c:v>0.557791294673971</c:v>
                </c:pt>
                <c:pt idx="9477">
                  <c:v>0.491207381958878</c:v>
                </c:pt>
                <c:pt idx="9478">
                  <c:v>0.470336206900558</c:v>
                </c:pt>
                <c:pt idx="9479">
                  <c:v>0.551887305831698</c:v>
                </c:pt>
                <c:pt idx="9480">
                  <c:v>0.477878523250323</c:v>
                </c:pt>
                <c:pt idx="9481">
                  <c:v>0.551664292778881</c:v>
                </c:pt>
                <c:pt idx="9482">
                  <c:v>0.471878063089401</c:v>
                </c:pt>
                <c:pt idx="9483">
                  <c:v>0.472835739792043</c:v>
                </c:pt>
                <c:pt idx="9484">
                  <c:v>0.48153764434151</c:v>
                </c:pt>
                <c:pt idx="9485">
                  <c:v>0.507333410696541</c:v>
                </c:pt>
                <c:pt idx="9486">
                  <c:v>0.569592458661503</c:v>
                </c:pt>
                <c:pt idx="9487">
                  <c:v>0.552164848389601</c:v>
                </c:pt>
                <c:pt idx="9488">
                  <c:v>0.479773689088102</c:v>
                </c:pt>
                <c:pt idx="9489">
                  <c:v>0.515131556572859</c:v>
                </c:pt>
                <c:pt idx="9490">
                  <c:v>0.504169011691815</c:v>
                </c:pt>
                <c:pt idx="9491">
                  <c:v>0.558550036715791</c:v>
                </c:pt>
                <c:pt idx="9492">
                  <c:v>0.539117540081033</c:v>
                </c:pt>
                <c:pt idx="9493">
                  <c:v>0.500687460622876</c:v>
                </c:pt>
                <c:pt idx="9494">
                  <c:v>0.52114741425087</c:v>
                </c:pt>
                <c:pt idx="9495">
                  <c:v>0.526689693200977</c:v>
                </c:pt>
                <c:pt idx="9496">
                  <c:v>0.488506089598013</c:v>
                </c:pt>
                <c:pt idx="9497">
                  <c:v>0.495138746098921</c:v>
                </c:pt>
                <c:pt idx="9498">
                  <c:v>0.569617842347255</c:v>
                </c:pt>
                <c:pt idx="9499">
                  <c:v>0.488756955984228</c:v>
                </c:pt>
                <c:pt idx="9500">
                  <c:v>0.477068562021478</c:v>
                </c:pt>
                <c:pt idx="9501">
                  <c:v>0.538090427011662</c:v>
                </c:pt>
                <c:pt idx="9502">
                  <c:v>0.487724034940849</c:v>
                </c:pt>
                <c:pt idx="9503">
                  <c:v>0.424754917704826</c:v>
                </c:pt>
                <c:pt idx="9504">
                  <c:v>0.501345357104374</c:v>
                </c:pt>
                <c:pt idx="9505">
                  <c:v>0.526155055481193</c:v>
                </c:pt>
                <c:pt idx="9506">
                  <c:v>0.522883048417877</c:v>
                </c:pt>
                <c:pt idx="9507">
                  <c:v>0.459982146210169</c:v>
                </c:pt>
                <c:pt idx="9508">
                  <c:v>0.542246716139733</c:v>
                </c:pt>
                <c:pt idx="9509">
                  <c:v>0.53084460392707</c:v>
                </c:pt>
                <c:pt idx="9510">
                  <c:v>0.510213996399052</c:v>
                </c:pt>
                <c:pt idx="9511">
                  <c:v>0.542104305473558</c:v>
                </c:pt>
                <c:pt idx="9512">
                  <c:v>0.568899248793931</c:v>
                </c:pt>
                <c:pt idx="9513">
                  <c:v>0.528900930462502</c:v>
                </c:pt>
                <c:pt idx="9514">
                  <c:v>0.46251210680802</c:v>
                </c:pt>
                <c:pt idx="9515">
                  <c:v>0.459934327240419</c:v>
                </c:pt>
                <c:pt idx="9516">
                  <c:v>0.490845087752605</c:v>
                </c:pt>
                <c:pt idx="9517">
                  <c:v>0.496373776172155</c:v>
                </c:pt>
                <c:pt idx="9518">
                  <c:v>0.498866031674833</c:v>
                </c:pt>
                <c:pt idx="9519">
                  <c:v>0.526801322060924</c:v>
                </c:pt>
                <c:pt idx="9520">
                  <c:v>0.532192964797005</c:v>
                </c:pt>
                <c:pt idx="9521">
                  <c:v>0.565862561534813</c:v>
                </c:pt>
                <c:pt idx="9522">
                  <c:v>0.52064143393622</c:v>
                </c:pt>
                <c:pt idx="9523">
                  <c:v>0.504413806433012</c:v>
                </c:pt>
                <c:pt idx="9524">
                  <c:v>0.522904467847699</c:v>
                </c:pt>
                <c:pt idx="9525">
                  <c:v>0.443376526862608</c:v>
                </c:pt>
                <c:pt idx="9526">
                  <c:v>0.533723887431542</c:v>
                </c:pt>
                <c:pt idx="9527">
                  <c:v>0.535661405717076</c:v>
                </c:pt>
                <c:pt idx="9528">
                  <c:v>0.533155315766808</c:v>
                </c:pt>
                <c:pt idx="9529">
                  <c:v>0.53738976434552</c:v>
                </c:pt>
                <c:pt idx="9530">
                  <c:v>0.543384303598095</c:v>
                </c:pt>
                <c:pt idx="9531">
                  <c:v>0.54146081110573</c:v>
                </c:pt>
                <c:pt idx="9532">
                  <c:v>0.498872620507738</c:v>
                </c:pt>
                <c:pt idx="9533">
                  <c:v>0.514422621067269</c:v>
                </c:pt>
                <c:pt idx="9534">
                  <c:v>0.479772694354502</c:v>
                </c:pt>
                <c:pt idx="9535">
                  <c:v>0.494896917037408</c:v>
                </c:pt>
                <c:pt idx="9536">
                  <c:v>0.513809461377075</c:v>
                </c:pt>
                <c:pt idx="9537">
                  <c:v>0.536991098881869</c:v>
                </c:pt>
                <c:pt idx="9538">
                  <c:v>0.575276732346445</c:v>
                </c:pt>
                <c:pt idx="9539">
                  <c:v>0.539998388838241</c:v>
                </c:pt>
                <c:pt idx="9540">
                  <c:v>0.537853028158511</c:v>
                </c:pt>
                <c:pt idx="9541">
                  <c:v>0.508849055234344</c:v>
                </c:pt>
                <c:pt idx="9542">
                  <c:v>0.497064581330822</c:v>
                </c:pt>
                <c:pt idx="9543">
                  <c:v>0.517297453552313</c:v>
                </c:pt>
                <c:pt idx="9544">
                  <c:v>0.538567068406509</c:v>
                </c:pt>
                <c:pt idx="9545">
                  <c:v>0.536062647782835</c:v>
                </c:pt>
                <c:pt idx="9546">
                  <c:v>0.494934983999021</c:v>
                </c:pt>
                <c:pt idx="9547">
                  <c:v>0.566135115518263</c:v>
                </c:pt>
                <c:pt idx="9548">
                  <c:v>0.577238894233446</c:v>
                </c:pt>
                <c:pt idx="9549">
                  <c:v>0.485838228438402</c:v>
                </c:pt>
                <c:pt idx="9550">
                  <c:v>0.495184815439071</c:v>
                </c:pt>
                <c:pt idx="9551">
                  <c:v>0.498459146519942</c:v>
                </c:pt>
                <c:pt idx="9552">
                  <c:v>0.509001143997567</c:v>
                </c:pt>
                <c:pt idx="9553">
                  <c:v>0.575049649428927</c:v>
                </c:pt>
                <c:pt idx="9554">
                  <c:v>0.526711833680868</c:v>
                </c:pt>
                <c:pt idx="9555">
                  <c:v>0.506903448961062</c:v>
                </c:pt>
                <c:pt idx="9556">
                  <c:v>0.483804498837247</c:v>
                </c:pt>
                <c:pt idx="9557">
                  <c:v>0.504256951040661</c:v>
                </c:pt>
                <c:pt idx="9558">
                  <c:v>0.460966707836543</c:v>
                </c:pt>
                <c:pt idx="9559">
                  <c:v>0.50547092254661</c:v>
                </c:pt>
                <c:pt idx="9560">
                  <c:v>0.511446902788347</c:v>
                </c:pt>
                <c:pt idx="9561">
                  <c:v>0.492673950491694</c:v>
                </c:pt>
                <c:pt idx="9562">
                  <c:v>0.576815209629253</c:v>
                </c:pt>
                <c:pt idx="9563">
                  <c:v>0.50662914201781</c:v>
                </c:pt>
                <c:pt idx="9564">
                  <c:v>0.477996393473493</c:v>
                </c:pt>
                <c:pt idx="9565">
                  <c:v>0.50034874660685</c:v>
                </c:pt>
                <c:pt idx="9566">
                  <c:v>0.557328021062549</c:v>
                </c:pt>
                <c:pt idx="9567">
                  <c:v>0.55858000123634</c:v>
                </c:pt>
                <c:pt idx="9568">
                  <c:v>0.516904604305156</c:v>
                </c:pt>
                <c:pt idx="9569">
                  <c:v>0.484139976346467</c:v>
                </c:pt>
                <c:pt idx="9570">
                  <c:v>0.498197757498674</c:v>
                </c:pt>
                <c:pt idx="9571">
                  <c:v>0.554822096457163</c:v>
                </c:pt>
                <c:pt idx="9572">
                  <c:v>0.508740338462793</c:v>
                </c:pt>
                <c:pt idx="9573">
                  <c:v>0.434360725365316</c:v>
                </c:pt>
                <c:pt idx="9574">
                  <c:v>0.514755500873333</c:v>
                </c:pt>
                <c:pt idx="9575">
                  <c:v>0.503616019554471</c:v>
                </c:pt>
                <c:pt idx="9576">
                  <c:v>0.503440156181878</c:v>
                </c:pt>
                <c:pt idx="9577">
                  <c:v>0.508817654493954</c:v>
                </c:pt>
                <c:pt idx="9578">
                  <c:v>0.551527922749713</c:v>
                </c:pt>
                <c:pt idx="9579">
                  <c:v>0.544984132057913</c:v>
                </c:pt>
                <c:pt idx="9580">
                  <c:v>0.506745736222292</c:v>
                </c:pt>
                <c:pt idx="9581">
                  <c:v>0.512397993116459</c:v>
                </c:pt>
                <c:pt idx="9582">
                  <c:v>0.541249595419607</c:v>
                </c:pt>
                <c:pt idx="9583">
                  <c:v>0.507956353401993</c:v>
                </c:pt>
                <c:pt idx="9584">
                  <c:v>0.565734739343541</c:v>
                </c:pt>
                <c:pt idx="9585">
                  <c:v>0.529532960060789</c:v>
                </c:pt>
                <c:pt idx="9586">
                  <c:v>0.496416843239171</c:v>
                </c:pt>
                <c:pt idx="9587">
                  <c:v>0.509067859813897</c:v>
                </c:pt>
                <c:pt idx="9588">
                  <c:v>0.511677319309001</c:v>
                </c:pt>
                <c:pt idx="9589">
                  <c:v>0.479892313151627</c:v>
                </c:pt>
                <c:pt idx="9590">
                  <c:v>0.523308245279459</c:v>
                </c:pt>
                <c:pt idx="9591">
                  <c:v>0.536545777428473</c:v>
                </c:pt>
                <c:pt idx="9592">
                  <c:v>0.540313924808018</c:v>
                </c:pt>
                <c:pt idx="9593">
                  <c:v>0.578660452341593</c:v>
                </c:pt>
                <c:pt idx="9594">
                  <c:v>0.479319576317295</c:v>
                </c:pt>
                <c:pt idx="9595">
                  <c:v>0.528880706055556</c:v>
                </c:pt>
                <c:pt idx="9596">
                  <c:v>0.539724270778697</c:v>
                </c:pt>
                <c:pt idx="9597">
                  <c:v>0.533971210010812</c:v>
                </c:pt>
                <c:pt idx="9598">
                  <c:v>0.569787422872342</c:v>
                </c:pt>
                <c:pt idx="9599">
                  <c:v>0.49539820677698</c:v>
                </c:pt>
                <c:pt idx="9600">
                  <c:v>0.514747904511255</c:v>
                </c:pt>
                <c:pt idx="9601">
                  <c:v>0.551152118650875</c:v>
                </c:pt>
                <c:pt idx="9602">
                  <c:v>0.516875220188178</c:v>
                </c:pt>
                <c:pt idx="9603">
                  <c:v>0.542759627959712</c:v>
                </c:pt>
                <c:pt idx="9604">
                  <c:v>0.451045918267201</c:v>
                </c:pt>
                <c:pt idx="9605">
                  <c:v>0.512216892293266</c:v>
                </c:pt>
                <c:pt idx="9606">
                  <c:v>0.515542204163514</c:v>
                </c:pt>
                <c:pt idx="9607">
                  <c:v>0.493759090651269</c:v>
                </c:pt>
                <c:pt idx="9608">
                  <c:v>0.501654488243296</c:v>
                </c:pt>
                <c:pt idx="9609">
                  <c:v>0.559752386394619</c:v>
                </c:pt>
                <c:pt idx="9610">
                  <c:v>0.568243685626765</c:v>
                </c:pt>
                <c:pt idx="9611">
                  <c:v>0.567055481169367</c:v>
                </c:pt>
                <c:pt idx="9612">
                  <c:v>0.512812683370768</c:v>
                </c:pt>
                <c:pt idx="9613">
                  <c:v>0.487617544347988</c:v>
                </c:pt>
                <c:pt idx="9614">
                  <c:v>0.551605313040202</c:v>
                </c:pt>
                <c:pt idx="9615">
                  <c:v>0.522565346179543</c:v>
                </c:pt>
                <c:pt idx="9616">
                  <c:v>0.531047946411198</c:v>
                </c:pt>
                <c:pt idx="9617">
                  <c:v>0.505847969073288</c:v>
                </c:pt>
                <c:pt idx="9618">
                  <c:v>0.514114985094566</c:v>
                </c:pt>
                <c:pt idx="9619">
                  <c:v>0.48068552329202</c:v>
                </c:pt>
                <c:pt idx="9620">
                  <c:v>0.570482075346114</c:v>
                </c:pt>
                <c:pt idx="9621">
                  <c:v>0.537225225404669</c:v>
                </c:pt>
                <c:pt idx="9622">
                  <c:v>0.537467264663341</c:v>
                </c:pt>
                <c:pt idx="9623">
                  <c:v>0.496433328427309</c:v>
                </c:pt>
                <c:pt idx="9624">
                  <c:v>0.502044544537919</c:v>
                </c:pt>
                <c:pt idx="9625">
                  <c:v>0.493729322508423</c:v>
                </c:pt>
                <c:pt idx="9626">
                  <c:v>0.480443018060259</c:v>
                </c:pt>
                <c:pt idx="9627">
                  <c:v>0.522577053238914</c:v>
                </c:pt>
                <c:pt idx="9628">
                  <c:v>0.554484039390393</c:v>
                </c:pt>
                <c:pt idx="9629">
                  <c:v>0.533743442401584</c:v>
                </c:pt>
                <c:pt idx="9630">
                  <c:v>0.550200814679181</c:v>
                </c:pt>
                <c:pt idx="9631">
                  <c:v>0.460869331590377</c:v>
                </c:pt>
                <c:pt idx="9632">
                  <c:v>0.525855131754352</c:v>
                </c:pt>
                <c:pt idx="9633">
                  <c:v>0.50990473785502</c:v>
                </c:pt>
                <c:pt idx="9634">
                  <c:v>0.502237862851889</c:v>
                </c:pt>
                <c:pt idx="9635">
                  <c:v>0.534478667545397</c:v>
                </c:pt>
                <c:pt idx="9636">
                  <c:v>0.482878003602715</c:v>
                </c:pt>
                <c:pt idx="9637">
                  <c:v>0.562528859341756</c:v>
                </c:pt>
                <c:pt idx="9638">
                  <c:v>0.533074423630818</c:v>
                </c:pt>
                <c:pt idx="9639">
                  <c:v>0.546974676287057</c:v>
                </c:pt>
                <c:pt idx="9640">
                  <c:v>0.541110594487356</c:v>
                </c:pt>
                <c:pt idx="9641">
                  <c:v>0.552440821529516</c:v>
                </c:pt>
                <c:pt idx="9642">
                  <c:v>0.495269697262416</c:v>
                </c:pt>
                <c:pt idx="9643">
                  <c:v>0.529347372547144</c:v>
                </c:pt>
                <c:pt idx="9644">
                  <c:v>0.518548681843963</c:v>
                </c:pt>
                <c:pt idx="9645">
                  <c:v>0.568364346462907</c:v>
                </c:pt>
                <c:pt idx="9646">
                  <c:v>0.534873238019292</c:v>
                </c:pt>
                <c:pt idx="9647">
                  <c:v>0.495268488167692</c:v>
                </c:pt>
                <c:pt idx="9648">
                  <c:v>0.525284153788395</c:v>
                </c:pt>
                <c:pt idx="9649">
                  <c:v>0.530844126715009</c:v>
                </c:pt>
                <c:pt idx="9650">
                  <c:v>0.518701536002199</c:v>
                </c:pt>
                <c:pt idx="9651">
                  <c:v>0.520585515626552</c:v>
                </c:pt>
                <c:pt idx="9652">
                  <c:v>0.494586927870824</c:v>
                </c:pt>
                <c:pt idx="9653">
                  <c:v>0.557648888186413</c:v>
                </c:pt>
                <c:pt idx="9654">
                  <c:v>0.52086812316499</c:v>
                </c:pt>
                <c:pt idx="9655">
                  <c:v>0.475435769125983</c:v>
                </c:pt>
                <c:pt idx="9656">
                  <c:v>0.491017971679527</c:v>
                </c:pt>
                <c:pt idx="9657">
                  <c:v>0.530961211755654</c:v>
                </c:pt>
                <c:pt idx="9658">
                  <c:v>0.499201353210596</c:v>
                </c:pt>
                <c:pt idx="9659">
                  <c:v>0.488004957273252</c:v>
                </c:pt>
                <c:pt idx="9660">
                  <c:v>0.536393208738672</c:v>
                </c:pt>
                <c:pt idx="9661">
                  <c:v>0.477228377557024</c:v>
                </c:pt>
                <c:pt idx="9662">
                  <c:v>0.50567533192981</c:v>
                </c:pt>
                <c:pt idx="9663">
                  <c:v>0.507464568063187</c:v>
                </c:pt>
                <c:pt idx="9664">
                  <c:v>0.493751188334747</c:v>
                </c:pt>
                <c:pt idx="9665">
                  <c:v>0.507391577923165</c:v>
                </c:pt>
                <c:pt idx="9666">
                  <c:v>0.517039092959658</c:v>
                </c:pt>
                <c:pt idx="9667">
                  <c:v>0.534451180153296</c:v>
                </c:pt>
                <c:pt idx="9668">
                  <c:v>0.518477978721138</c:v>
                </c:pt>
                <c:pt idx="9669">
                  <c:v>0.485043805864662</c:v>
                </c:pt>
                <c:pt idx="9670">
                  <c:v>0.502322021108813</c:v>
                </c:pt>
                <c:pt idx="9671">
                  <c:v>0.498246922936008</c:v>
                </c:pt>
                <c:pt idx="9672">
                  <c:v>0.525670721820748</c:v>
                </c:pt>
                <c:pt idx="9673">
                  <c:v>0.527835815443876</c:v>
                </c:pt>
                <c:pt idx="9674">
                  <c:v>0.484189525158578</c:v>
                </c:pt>
                <c:pt idx="9675">
                  <c:v>0.524414392835131</c:v>
                </c:pt>
                <c:pt idx="9676">
                  <c:v>0.527815772394057</c:v>
                </c:pt>
                <c:pt idx="9677">
                  <c:v>0.561725286501299</c:v>
                </c:pt>
                <c:pt idx="9678">
                  <c:v>0.501356044472661</c:v>
                </c:pt>
                <c:pt idx="9679">
                  <c:v>0.555349390892995</c:v>
                </c:pt>
                <c:pt idx="9680">
                  <c:v>0.485263556980158</c:v>
                </c:pt>
                <c:pt idx="9681">
                  <c:v>0.524511621801211</c:v>
                </c:pt>
                <c:pt idx="9682">
                  <c:v>0.496586561161277</c:v>
                </c:pt>
                <c:pt idx="9683">
                  <c:v>0.440308631731138</c:v>
                </c:pt>
                <c:pt idx="9684">
                  <c:v>0.470359795349457</c:v>
                </c:pt>
                <c:pt idx="9685">
                  <c:v>0.524839722124966</c:v>
                </c:pt>
                <c:pt idx="9686">
                  <c:v>0.529812471839591</c:v>
                </c:pt>
                <c:pt idx="9687">
                  <c:v>0.476699980521361</c:v>
                </c:pt>
                <c:pt idx="9688">
                  <c:v>0.509368977632307</c:v>
                </c:pt>
                <c:pt idx="9689">
                  <c:v>0.486422924769768</c:v>
                </c:pt>
                <c:pt idx="9690">
                  <c:v>0.521110791068511</c:v>
                </c:pt>
                <c:pt idx="9691">
                  <c:v>0.539316597276222</c:v>
                </c:pt>
                <c:pt idx="9692">
                  <c:v>0.531268197510104</c:v>
                </c:pt>
                <c:pt idx="9693">
                  <c:v>0.518141218171115</c:v>
                </c:pt>
                <c:pt idx="9694">
                  <c:v>0.512007048344842</c:v>
                </c:pt>
                <c:pt idx="9695">
                  <c:v>0.516402920927833</c:v>
                </c:pt>
                <c:pt idx="9696">
                  <c:v>0.507390626333041</c:v>
                </c:pt>
                <c:pt idx="9697">
                  <c:v>0.50458013815797</c:v>
                </c:pt>
                <c:pt idx="9698">
                  <c:v>0.558731340571711</c:v>
                </c:pt>
                <c:pt idx="9699">
                  <c:v>0.476508468490622</c:v>
                </c:pt>
                <c:pt idx="9700">
                  <c:v>0.53896584269968</c:v>
                </c:pt>
                <c:pt idx="9701">
                  <c:v>0.545487833823139</c:v>
                </c:pt>
                <c:pt idx="9702">
                  <c:v>0.501028793600793</c:v>
                </c:pt>
                <c:pt idx="9703">
                  <c:v>0.504742737500199</c:v>
                </c:pt>
                <c:pt idx="9704">
                  <c:v>0.528604887415496</c:v>
                </c:pt>
                <c:pt idx="9705">
                  <c:v>0.535099095381802</c:v>
                </c:pt>
                <c:pt idx="9706">
                  <c:v>0.495551711313204</c:v>
                </c:pt>
                <c:pt idx="9707">
                  <c:v>0.502625105622155</c:v>
                </c:pt>
                <c:pt idx="9708">
                  <c:v>0.58345120997729</c:v>
                </c:pt>
                <c:pt idx="9709">
                  <c:v>0.523017909654008</c:v>
                </c:pt>
                <c:pt idx="9710">
                  <c:v>0.523708702099683</c:v>
                </c:pt>
                <c:pt idx="9711">
                  <c:v>0.569595761197125</c:v>
                </c:pt>
                <c:pt idx="9712">
                  <c:v>0.579349720429577</c:v>
                </c:pt>
                <c:pt idx="9713">
                  <c:v>0.542088649914447</c:v>
                </c:pt>
                <c:pt idx="9714">
                  <c:v>0.531765163651542</c:v>
                </c:pt>
                <c:pt idx="9715">
                  <c:v>0.515361369958244</c:v>
                </c:pt>
                <c:pt idx="9716">
                  <c:v>0.50246145301172</c:v>
                </c:pt>
                <c:pt idx="9717">
                  <c:v>0.52826668877799</c:v>
                </c:pt>
                <c:pt idx="9718">
                  <c:v>0.506028955061415</c:v>
                </c:pt>
                <c:pt idx="9719">
                  <c:v>0.483541659474779</c:v>
                </c:pt>
                <c:pt idx="9720">
                  <c:v>0.55644158421219</c:v>
                </c:pt>
                <c:pt idx="9721">
                  <c:v>0.491739359754773</c:v>
                </c:pt>
                <c:pt idx="9722">
                  <c:v>0.454301632625353</c:v>
                </c:pt>
                <c:pt idx="9723">
                  <c:v>0.52479733011902</c:v>
                </c:pt>
                <c:pt idx="9724">
                  <c:v>0.483634065478276</c:v>
                </c:pt>
                <c:pt idx="9725">
                  <c:v>0.522887443435552</c:v>
                </c:pt>
                <c:pt idx="9726">
                  <c:v>0.521702689493304</c:v>
                </c:pt>
                <c:pt idx="9727">
                  <c:v>0.536895579346394</c:v>
                </c:pt>
                <c:pt idx="9728">
                  <c:v>0.493953204097165</c:v>
                </c:pt>
                <c:pt idx="9729">
                  <c:v>0.448588740472029</c:v>
                </c:pt>
                <c:pt idx="9730">
                  <c:v>0.520832544749984</c:v>
                </c:pt>
                <c:pt idx="9731">
                  <c:v>0.539779743849043</c:v>
                </c:pt>
                <c:pt idx="9732">
                  <c:v>0.520775831321482</c:v>
                </c:pt>
                <c:pt idx="9733">
                  <c:v>0.512549142046833</c:v>
                </c:pt>
                <c:pt idx="9734">
                  <c:v>0.518440700462215</c:v>
                </c:pt>
                <c:pt idx="9735">
                  <c:v>0.539081153302025</c:v>
                </c:pt>
                <c:pt idx="9736">
                  <c:v>0.553898805038245</c:v>
                </c:pt>
                <c:pt idx="9737">
                  <c:v>0.498759409831893</c:v>
                </c:pt>
                <c:pt idx="9738">
                  <c:v>0.508594746686394</c:v>
                </c:pt>
                <c:pt idx="9739">
                  <c:v>0.509851294457894</c:v>
                </c:pt>
                <c:pt idx="9740">
                  <c:v>0.498238485583547</c:v>
                </c:pt>
                <c:pt idx="9741">
                  <c:v>0.52995821235417</c:v>
                </c:pt>
                <c:pt idx="9742">
                  <c:v>0.538456511485191</c:v>
                </c:pt>
                <c:pt idx="9743">
                  <c:v>0.553108014647741</c:v>
                </c:pt>
                <c:pt idx="9744">
                  <c:v>0.529287350274589</c:v>
                </c:pt>
                <c:pt idx="9745">
                  <c:v>0.504076824051613</c:v>
                </c:pt>
                <c:pt idx="9746">
                  <c:v>0.521284389834518</c:v>
                </c:pt>
                <c:pt idx="9747">
                  <c:v>0.527157881299468</c:v>
                </c:pt>
                <c:pt idx="9748">
                  <c:v>0.549417531548833</c:v>
                </c:pt>
                <c:pt idx="9749">
                  <c:v>0.549481908913213</c:v>
                </c:pt>
                <c:pt idx="9750">
                  <c:v>0.514338089422729</c:v>
                </c:pt>
                <c:pt idx="9751">
                  <c:v>0.490236082994123</c:v>
                </c:pt>
                <c:pt idx="9752">
                  <c:v>0.499607660092784</c:v>
                </c:pt>
                <c:pt idx="9753">
                  <c:v>0.538638339895589</c:v>
                </c:pt>
                <c:pt idx="9754">
                  <c:v>0.517462711474727</c:v>
                </c:pt>
                <c:pt idx="9755">
                  <c:v>0.521802878842626</c:v>
                </c:pt>
                <c:pt idx="9756">
                  <c:v>0.527056806808031</c:v>
                </c:pt>
                <c:pt idx="9757">
                  <c:v>0.517974864386853</c:v>
                </c:pt>
                <c:pt idx="9758">
                  <c:v>0.517234487484557</c:v>
                </c:pt>
                <c:pt idx="9759">
                  <c:v>0.498495899265708</c:v>
                </c:pt>
                <c:pt idx="9760">
                  <c:v>0.456099601599105</c:v>
                </c:pt>
                <c:pt idx="9761">
                  <c:v>0.478031266003576</c:v>
                </c:pt>
                <c:pt idx="9762">
                  <c:v>0.511562379947413</c:v>
                </c:pt>
                <c:pt idx="9763">
                  <c:v>0.487771520773531</c:v>
                </c:pt>
                <c:pt idx="9764">
                  <c:v>0.464490034957757</c:v>
                </c:pt>
                <c:pt idx="9765">
                  <c:v>0.544444255490557</c:v>
                </c:pt>
                <c:pt idx="9766">
                  <c:v>0.495655053606106</c:v>
                </c:pt>
                <c:pt idx="9767">
                  <c:v>0.449791069570042</c:v>
                </c:pt>
                <c:pt idx="9768">
                  <c:v>0.540746711644779</c:v>
                </c:pt>
                <c:pt idx="9769">
                  <c:v>0.515904734430448</c:v>
                </c:pt>
                <c:pt idx="9770">
                  <c:v>0.518218333431629</c:v>
                </c:pt>
                <c:pt idx="9771">
                  <c:v>0.563931474521216</c:v>
                </c:pt>
                <c:pt idx="9772">
                  <c:v>0.560351644430648</c:v>
                </c:pt>
                <c:pt idx="9773">
                  <c:v>0.477830281695484</c:v>
                </c:pt>
                <c:pt idx="9774">
                  <c:v>0.544968493911722</c:v>
                </c:pt>
                <c:pt idx="9775">
                  <c:v>0.57125596592877</c:v>
                </c:pt>
                <c:pt idx="9776">
                  <c:v>0.534703520242452</c:v>
                </c:pt>
                <c:pt idx="9777">
                  <c:v>0.519849038370529</c:v>
                </c:pt>
                <c:pt idx="9778">
                  <c:v>0.55312584699386</c:v>
                </c:pt>
                <c:pt idx="9779">
                  <c:v>0.531814643756496</c:v>
                </c:pt>
                <c:pt idx="9780">
                  <c:v>0.532099475137481</c:v>
                </c:pt>
                <c:pt idx="9781">
                  <c:v>0.554309588814843</c:v>
                </c:pt>
                <c:pt idx="9782">
                  <c:v>0.527762046618617</c:v>
                </c:pt>
                <c:pt idx="9783">
                  <c:v>0.558328982829494</c:v>
                </c:pt>
                <c:pt idx="9784">
                  <c:v>0.520490397431603</c:v>
                </c:pt>
                <c:pt idx="9785">
                  <c:v>0.531385897642823</c:v>
                </c:pt>
                <c:pt idx="9786">
                  <c:v>0.512243169640543</c:v>
                </c:pt>
                <c:pt idx="9787">
                  <c:v>0.531763969972978</c:v>
                </c:pt>
                <c:pt idx="9788">
                  <c:v>0.551570091841473</c:v>
                </c:pt>
                <c:pt idx="9789">
                  <c:v>0.515045237290488</c:v>
                </c:pt>
                <c:pt idx="9790">
                  <c:v>0.486948713778163</c:v>
                </c:pt>
                <c:pt idx="9791">
                  <c:v>0.495052712164745</c:v>
                </c:pt>
                <c:pt idx="9792">
                  <c:v>0.542754406173861</c:v>
                </c:pt>
                <c:pt idx="9793">
                  <c:v>0.507098239293624</c:v>
                </c:pt>
                <c:pt idx="9794">
                  <c:v>0.502333519277342</c:v>
                </c:pt>
                <c:pt idx="9795">
                  <c:v>0.486075163443075</c:v>
                </c:pt>
                <c:pt idx="9796">
                  <c:v>0.473639258255525</c:v>
                </c:pt>
                <c:pt idx="9797">
                  <c:v>0.55496275443003</c:v>
                </c:pt>
                <c:pt idx="9798">
                  <c:v>0.483962925499975</c:v>
                </c:pt>
                <c:pt idx="9799">
                  <c:v>0.542743146076238</c:v>
                </c:pt>
                <c:pt idx="9800">
                  <c:v>0.492373733388033</c:v>
                </c:pt>
                <c:pt idx="9801">
                  <c:v>0.522172267659767</c:v>
                </c:pt>
                <c:pt idx="9802">
                  <c:v>0.51769511518595</c:v>
                </c:pt>
                <c:pt idx="9803">
                  <c:v>0.482321658565685</c:v>
                </c:pt>
                <c:pt idx="9804">
                  <c:v>0.500429364075743</c:v>
                </c:pt>
                <c:pt idx="9805">
                  <c:v>0.536702578826222</c:v>
                </c:pt>
                <c:pt idx="9806">
                  <c:v>0.508302994500845</c:v>
                </c:pt>
                <c:pt idx="9807">
                  <c:v>0.565746090009508</c:v>
                </c:pt>
                <c:pt idx="9808">
                  <c:v>0.567264139003149</c:v>
                </c:pt>
                <c:pt idx="9809">
                  <c:v>0.513433442420076</c:v>
                </c:pt>
                <c:pt idx="9810">
                  <c:v>0.493455571262233</c:v>
                </c:pt>
                <c:pt idx="9811">
                  <c:v>0.536960936670613</c:v>
                </c:pt>
                <c:pt idx="9812">
                  <c:v>0.531971141139119</c:v>
                </c:pt>
                <c:pt idx="9813">
                  <c:v>0.508357666478534</c:v>
                </c:pt>
                <c:pt idx="9814">
                  <c:v>0.529198517343941</c:v>
                </c:pt>
                <c:pt idx="9815">
                  <c:v>0.505201628984292</c:v>
                </c:pt>
                <c:pt idx="9816">
                  <c:v>0.540460155047486</c:v>
                </c:pt>
                <c:pt idx="9817">
                  <c:v>0.518521828580348</c:v>
                </c:pt>
                <c:pt idx="9818">
                  <c:v>0.466268552176179</c:v>
                </c:pt>
                <c:pt idx="9819">
                  <c:v>0.499851846031417</c:v>
                </c:pt>
                <c:pt idx="9820">
                  <c:v>0.482305220259565</c:v>
                </c:pt>
                <c:pt idx="9821">
                  <c:v>0.501089229853264</c:v>
                </c:pt>
                <c:pt idx="9822">
                  <c:v>0.49960888137335</c:v>
                </c:pt>
                <c:pt idx="9823">
                  <c:v>0.543285636210112</c:v>
                </c:pt>
                <c:pt idx="9824">
                  <c:v>0.517953886154717</c:v>
                </c:pt>
                <c:pt idx="9825">
                  <c:v>0.477205097277029</c:v>
                </c:pt>
                <c:pt idx="9826">
                  <c:v>0.515827117669963</c:v>
                </c:pt>
                <c:pt idx="9827">
                  <c:v>0.505494015544037</c:v>
                </c:pt>
                <c:pt idx="9828">
                  <c:v>0.484659582070054</c:v>
                </c:pt>
                <c:pt idx="9829">
                  <c:v>0.517965777911733</c:v>
                </c:pt>
                <c:pt idx="9830">
                  <c:v>0.48992137465416</c:v>
                </c:pt>
                <c:pt idx="9831">
                  <c:v>0.501873901934376</c:v>
                </c:pt>
                <c:pt idx="9832">
                  <c:v>0.521612033531536</c:v>
                </c:pt>
                <c:pt idx="9833">
                  <c:v>0.483553195553723</c:v>
                </c:pt>
                <c:pt idx="9834">
                  <c:v>0.535197477599905</c:v>
                </c:pt>
                <c:pt idx="9835">
                  <c:v>0.509943828617624</c:v>
                </c:pt>
                <c:pt idx="9836">
                  <c:v>0.551878799612042</c:v>
                </c:pt>
                <c:pt idx="9837">
                  <c:v>0.511727125578592</c:v>
                </c:pt>
                <c:pt idx="9838">
                  <c:v>0.465467505452616</c:v>
                </c:pt>
                <c:pt idx="9839">
                  <c:v>0.485402755302333</c:v>
                </c:pt>
                <c:pt idx="9840">
                  <c:v>0.529658242331926</c:v>
                </c:pt>
                <c:pt idx="9841">
                  <c:v>0.561550768566379</c:v>
                </c:pt>
                <c:pt idx="9842">
                  <c:v>0.504869537907312</c:v>
                </c:pt>
                <c:pt idx="9843">
                  <c:v>0.519800816072234</c:v>
                </c:pt>
                <c:pt idx="9844">
                  <c:v>0.444495132256574</c:v>
                </c:pt>
                <c:pt idx="9845">
                  <c:v>0.549072739893488</c:v>
                </c:pt>
                <c:pt idx="9846">
                  <c:v>0.4947734781922</c:v>
                </c:pt>
                <c:pt idx="9847">
                  <c:v>0.495750895946335</c:v>
                </c:pt>
                <c:pt idx="9848">
                  <c:v>0.509429811968847</c:v>
                </c:pt>
                <c:pt idx="9849">
                  <c:v>0.531263701870599</c:v>
                </c:pt>
                <c:pt idx="9850">
                  <c:v>0.537100317983357</c:v>
                </c:pt>
                <c:pt idx="9851">
                  <c:v>0.507584653360613</c:v>
                </c:pt>
                <c:pt idx="9852">
                  <c:v>0.484485002479513</c:v>
                </c:pt>
                <c:pt idx="9853">
                  <c:v>0.506292002412321</c:v>
                </c:pt>
                <c:pt idx="9854">
                  <c:v>0.541423065655998</c:v>
                </c:pt>
                <c:pt idx="9855">
                  <c:v>0.507888775467407</c:v>
                </c:pt>
                <c:pt idx="9856">
                  <c:v>0.51875101666143</c:v>
                </c:pt>
                <c:pt idx="9857">
                  <c:v>0.501930233954281</c:v>
                </c:pt>
                <c:pt idx="9858">
                  <c:v>0.541798228954512</c:v>
                </c:pt>
                <c:pt idx="9859">
                  <c:v>0.537752446069382</c:v>
                </c:pt>
                <c:pt idx="9860">
                  <c:v>0.465006288629964</c:v>
                </c:pt>
                <c:pt idx="9861">
                  <c:v>0.529865593435378</c:v>
                </c:pt>
                <c:pt idx="9862">
                  <c:v>0.539818660735246</c:v>
                </c:pt>
                <c:pt idx="9863">
                  <c:v>0.533879584291864</c:v>
                </c:pt>
                <c:pt idx="9864">
                  <c:v>0.516700434908567</c:v>
                </c:pt>
                <c:pt idx="9865">
                  <c:v>0.474944990032875</c:v>
                </c:pt>
                <c:pt idx="9866">
                  <c:v>0.524076962187108</c:v>
                </c:pt>
                <c:pt idx="9867">
                  <c:v>0.473743528510837</c:v>
                </c:pt>
                <c:pt idx="9868">
                  <c:v>0.561734431711135</c:v>
                </c:pt>
                <c:pt idx="9869">
                  <c:v>0.509820669828705</c:v>
                </c:pt>
                <c:pt idx="9870">
                  <c:v>0.48905990706489</c:v>
                </c:pt>
                <c:pt idx="9871">
                  <c:v>0.5823919347783</c:v>
                </c:pt>
                <c:pt idx="9872">
                  <c:v>0.470341970860835</c:v>
                </c:pt>
                <c:pt idx="9873">
                  <c:v>0.536272458347792</c:v>
                </c:pt>
                <c:pt idx="9874">
                  <c:v>0.522225167246403</c:v>
                </c:pt>
                <c:pt idx="9875">
                  <c:v>0.461037752130071</c:v>
                </c:pt>
                <c:pt idx="9876">
                  <c:v>0.520100891606766</c:v>
                </c:pt>
                <c:pt idx="9877">
                  <c:v>0.485088612293429</c:v>
                </c:pt>
                <c:pt idx="9878">
                  <c:v>0.504753108612813</c:v>
                </c:pt>
                <c:pt idx="9879">
                  <c:v>0.50648904304662</c:v>
                </c:pt>
                <c:pt idx="9880">
                  <c:v>0.537210852725227</c:v>
                </c:pt>
                <c:pt idx="9881">
                  <c:v>0.513840431034399</c:v>
                </c:pt>
                <c:pt idx="9882">
                  <c:v>0.482346765769459</c:v>
                </c:pt>
                <c:pt idx="9883">
                  <c:v>0.513585122902561</c:v>
                </c:pt>
                <c:pt idx="9884">
                  <c:v>0.498267447609267</c:v>
                </c:pt>
                <c:pt idx="9885">
                  <c:v>0.47937066032858</c:v>
                </c:pt>
                <c:pt idx="9886">
                  <c:v>0.527390806337469</c:v>
                </c:pt>
                <c:pt idx="9887">
                  <c:v>0.51579035417914</c:v>
                </c:pt>
                <c:pt idx="9888">
                  <c:v>0.502461768812301</c:v>
                </c:pt>
                <c:pt idx="9889">
                  <c:v>0.515771911508614</c:v>
                </c:pt>
                <c:pt idx="9890">
                  <c:v>0.546592969352497</c:v>
                </c:pt>
                <c:pt idx="9891">
                  <c:v>0.533323000001992</c:v>
                </c:pt>
                <c:pt idx="9892">
                  <c:v>0.502594849872425</c:v>
                </c:pt>
                <c:pt idx="9893">
                  <c:v>0.606651393903054</c:v>
                </c:pt>
                <c:pt idx="9894">
                  <c:v>0.514050188715363</c:v>
                </c:pt>
                <c:pt idx="9895">
                  <c:v>0.47274883572438</c:v>
                </c:pt>
                <c:pt idx="9896">
                  <c:v>0.525262678108237</c:v>
                </c:pt>
                <c:pt idx="9897">
                  <c:v>0.501294304275423</c:v>
                </c:pt>
                <c:pt idx="9898">
                  <c:v>0.510525726409608</c:v>
                </c:pt>
                <c:pt idx="9899">
                  <c:v>0.532663725231482</c:v>
                </c:pt>
                <c:pt idx="9900">
                  <c:v>0.526419432055486</c:v>
                </c:pt>
                <c:pt idx="9901">
                  <c:v>0.524660245118322</c:v>
                </c:pt>
                <c:pt idx="9902">
                  <c:v>0.536560738059366</c:v>
                </c:pt>
                <c:pt idx="9903">
                  <c:v>0.522235110601983</c:v>
                </c:pt>
                <c:pt idx="9904">
                  <c:v>0.591694372200528</c:v>
                </c:pt>
                <c:pt idx="9905">
                  <c:v>0.561932648986357</c:v>
                </c:pt>
                <c:pt idx="9906">
                  <c:v>0.532414720942344</c:v>
                </c:pt>
                <c:pt idx="9907">
                  <c:v>0.492401536381894</c:v>
                </c:pt>
                <c:pt idx="9908">
                  <c:v>0.485793666553029</c:v>
                </c:pt>
                <c:pt idx="9909">
                  <c:v>0.469550110535047</c:v>
                </c:pt>
                <c:pt idx="9910">
                  <c:v>0.537308907855091</c:v>
                </c:pt>
                <c:pt idx="9911">
                  <c:v>0.497861567899505</c:v>
                </c:pt>
                <c:pt idx="9912">
                  <c:v>0.505447643685789</c:v>
                </c:pt>
                <c:pt idx="9913">
                  <c:v>0.502655305567552</c:v>
                </c:pt>
                <c:pt idx="9914">
                  <c:v>0.458796056047456</c:v>
                </c:pt>
                <c:pt idx="9915">
                  <c:v>0.512563756821024</c:v>
                </c:pt>
                <c:pt idx="9916">
                  <c:v>0.497652339312763</c:v>
                </c:pt>
                <c:pt idx="9917">
                  <c:v>0.550918501614592</c:v>
                </c:pt>
                <c:pt idx="9918">
                  <c:v>0.499597091996939</c:v>
                </c:pt>
                <c:pt idx="9919">
                  <c:v>0.472608655554683</c:v>
                </c:pt>
                <c:pt idx="9920">
                  <c:v>0.492969328991422</c:v>
                </c:pt>
                <c:pt idx="9921">
                  <c:v>0.532671256277145</c:v>
                </c:pt>
                <c:pt idx="9922">
                  <c:v>0.548374727341903</c:v>
                </c:pt>
                <c:pt idx="9923">
                  <c:v>0.556656021382274</c:v>
                </c:pt>
                <c:pt idx="9924">
                  <c:v>0.499151977313315</c:v>
                </c:pt>
                <c:pt idx="9925">
                  <c:v>0.567057497124662</c:v>
                </c:pt>
                <c:pt idx="9926">
                  <c:v>0.51408250252115</c:v>
                </c:pt>
                <c:pt idx="9927">
                  <c:v>0.503262963560435</c:v>
                </c:pt>
                <c:pt idx="9928">
                  <c:v>0.500301020794221</c:v>
                </c:pt>
                <c:pt idx="9929">
                  <c:v>0.515149532187831</c:v>
                </c:pt>
                <c:pt idx="9930">
                  <c:v>0.520315987579869</c:v>
                </c:pt>
                <c:pt idx="9931">
                  <c:v>0.527714562246947</c:v>
                </c:pt>
                <c:pt idx="9932">
                  <c:v>0.498199076734678</c:v>
                </c:pt>
                <c:pt idx="9933">
                  <c:v>0.520253898682883</c:v>
                </c:pt>
                <c:pt idx="9934">
                  <c:v>0.509691226003656</c:v>
                </c:pt>
                <c:pt idx="9935">
                  <c:v>0.487467072199607</c:v>
                </c:pt>
                <c:pt idx="9936">
                  <c:v>0.516905563230144</c:v>
                </c:pt>
                <c:pt idx="9937">
                  <c:v>0.529523766558731</c:v>
                </c:pt>
                <c:pt idx="9938">
                  <c:v>0.588697999261388</c:v>
                </c:pt>
                <c:pt idx="9939">
                  <c:v>0.520167528822769</c:v>
                </c:pt>
                <c:pt idx="9940">
                  <c:v>0.525187521920784</c:v>
                </c:pt>
                <c:pt idx="9941">
                  <c:v>0.539848843073927</c:v>
                </c:pt>
                <c:pt idx="9942">
                  <c:v>0.506301622861409</c:v>
                </c:pt>
                <c:pt idx="9943">
                  <c:v>0.446843878295192</c:v>
                </c:pt>
                <c:pt idx="9944">
                  <c:v>0.541470419491181</c:v>
                </c:pt>
                <c:pt idx="9945">
                  <c:v>0.538773061021275</c:v>
                </c:pt>
                <c:pt idx="9946">
                  <c:v>0.556038824304456</c:v>
                </c:pt>
                <c:pt idx="9947">
                  <c:v>0.52619318805094</c:v>
                </c:pt>
                <c:pt idx="9948">
                  <c:v>0.513907365460719</c:v>
                </c:pt>
                <c:pt idx="9949">
                  <c:v>0.500209360749509</c:v>
                </c:pt>
                <c:pt idx="9950">
                  <c:v>0.529473002177231</c:v>
                </c:pt>
                <c:pt idx="9951">
                  <c:v>0.514947751178139</c:v>
                </c:pt>
                <c:pt idx="9952">
                  <c:v>0.531159302641809</c:v>
                </c:pt>
                <c:pt idx="9953">
                  <c:v>0.519545727237593</c:v>
                </c:pt>
                <c:pt idx="9954">
                  <c:v>0.477298147681375</c:v>
                </c:pt>
                <c:pt idx="9955">
                  <c:v>0.482025837845701</c:v>
                </c:pt>
                <c:pt idx="9956">
                  <c:v>0.50600683688281</c:v>
                </c:pt>
                <c:pt idx="9957">
                  <c:v>0.565586806084488</c:v>
                </c:pt>
                <c:pt idx="9958">
                  <c:v>0.509006128144333</c:v>
                </c:pt>
                <c:pt idx="9959">
                  <c:v>0.485798967311577</c:v>
                </c:pt>
                <c:pt idx="9960">
                  <c:v>0.534215719954874</c:v>
                </c:pt>
                <c:pt idx="9961">
                  <c:v>0.565952833412178</c:v>
                </c:pt>
                <c:pt idx="9962">
                  <c:v>0.513977720945849</c:v>
                </c:pt>
                <c:pt idx="9963">
                  <c:v>0.535266181477619</c:v>
                </c:pt>
                <c:pt idx="9964">
                  <c:v>0.574925647763153</c:v>
                </c:pt>
                <c:pt idx="9965">
                  <c:v>0.516335728790635</c:v>
                </c:pt>
                <c:pt idx="9966">
                  <c:v>0.536564828102552</c:v>
                </c:pt>
                <c:pt idx="9967">
                  <c:v>0.511998732260285</c:v>
                </c:pt>
                <c:pt idx="9968">
                  <c:v>0.511795257660437</c:v>
                </c:pt>
                <c:pt idx="9969">
                  <c:v>0.575278075790465</c:v>
                </c:pt>
                <c:pt idx="9970">
                  <c:v>0.494595470623364</c:v>
                </c:pt>
                <c:pt idx="9971">
                  <c:v>0.563413482495873</c:v>
                </c:pt>
                <c:pt idx="9972">
                  <c:v>0.56543569682757</c:v>
                </c:pt>
                <c:pt idx="9973">
                  <c:v>0.519983305141425</c:v>
                </c:pt>
                <c:pt idx="9974">
                  <c:v>0.546104892286835</c:v>
                </c:pt>
                <c:pt idx="9975">
                  <c:v>0.481618620724545</c:v>
                </c:pt>
                <c:pt idx="9976">
                  <c:v>0.522733643480489</c:v>
                </c:pt>
                <c:pt idx="9977">
                  <c:v>0.536076252332499</c:v>
                </c:pt>
                <c:pt idx="9978">
                  <c:v>0.522707782386369</c:v>
                </c:pt>
                <c:pt idx="9979">
                  <c:v>0.496128531189948</c:v>
                </c:pt>
                <c:pt idx="9980">
                  <c:v>0.527466752757871</c:v>
                </c:pt>
                <c:pt idx="9981">
                  <c:v>0.551154010631785</c:v>
                </c:pt>
                <c:pt idx="9982">
                  <c:v>0.552617004385827</c:v>
                </c:pt>
                <c:pt idx="9983">
                  <c:v>0.512931409428369</c:v>
                </c:pt>
                <c:pt idx="9984">
                  <c:v>0.537660685118821</c:v>
                </c:pt>
                <c:pt idx="9985">
                  <c:v>0.555985623239062</c:v>
                </c:pt>
                <c:pt idx="9986">
                  <c:v>0.581403225820145</c:v>
                </c:pt>
                <c:pt idx="9987">
                  <c:v>0.469289879734152</c:v>
                </c:pt>
                <c:pt idx="9988">
                  <c:v>0.517804676195646</c:v>
                </c:pt>
                <c:pt idx="9989">
                  <c:v>0.479363136181951</c:v>
                </c:pt>
                <c:pt idx="9990">
                  <c:v>0.486437301350027</c:v>
                </c:pt>
                <c:pt idx="9991">
                  <c:v>0.544732026508387</c:v>
                </c:pt>
                <c:pt idx="9992">
                  <c:v>0.554287719180659</c:v>
                </c:pt>
                <c:pt idx="9993">
                  <c:v>0.556643470803006</c:v>
                </c:pt>
                <c:pt idx="9994">
                  <c:v>0.507967897918762</c:v>
                </c:pt>
                <c:pt idx="9995">
                  <c:v>0.514617969526579</c:v>
                </c:pt>
                <c:pt idx="9996">
                  <c:v>0.533245235625638</c:v>
                </c:pt>
                <c:pt idx="9997">
                  <c:v>0.488067220141649</c:v>
                </c:pt>
                <c:pt idx="9998">
                  <c:v>0.499543629612105</c:v>
                </c:pt>
                <c:pt idx="9999">
                  <c:v>0.508389444503121</c:v>
                </c:pt>
              </c:numCache>
            </c:numRef>
          </c:xVal>
          <c:yVal>
            <c:numRef>
              <c:f>PSA散点图!$F$3:$F$10002</c:f>
              <c:numCache>
                <c:formatCode>General</c:formatCode>
                <c:ptCount val="10000"/>
                <c:pt idx="0">
                  <c:v>40453.2726140046</c:v>
                </c:pt>
                <c:pt idx="1">
                  <c:v>36160.2870936133</c:v>
                </c:pt>
                <c:pt idx="2">
                  <c:v>36650.7621296609</c:v>
                </c:pt>
                <c:pt idx="3">
                  <c:v>36415.9538092924</c:v>
                </c:pt>
                <c:pt idx="4">
                  <c:v>37279.2713917905</c:v>
                </c:pt>
                <c:pt idx="5">
                  <c:v>36425.7145829473</c:v>
                </c:pt>
                <c:pt idx="6">
                  <c:v>37298.8632433028</c:v>
                </c:pt>
                <c:pt idx="7">
                  <c:v>39620.4806344214</c:v>
                </c:pt>
                <c:pt idx="8">
                  <c:v>35720.7094138211</c:v>
                </c:pt>
                <c:pt idx="9">
                  <c:v>35293.2629818221</c:v>
                </c:pt>
                <c:pt idx="10">
                  <c:v>35803.1950185637</c:v>
                </c:pt>
                <c:pt idx="11">
                  <c:v>38042.3285025085</c:v>
                </c:pt>
                <c:pt idx="12">
                  <c:v>37582.798304755</c:v>
                </c:pt>
                <c:pt idx="13">
                  <c:v>38889.3410545861</c:v>
                </c:pt>
                <c:pt idx="14">
                  <c:v>37169.0130220929</c:v>
                </c:pt>
                <c:pt idx="15">
                  <c:v>35658.8880248936</c:v>
                </c:pt>
                <c:pt idx="16">
                  <c:v>34554.7494058669</c:v>
                </c:pt>
                <c:pt idx="17">
                  <c:v>38161.61285497</c:v>
                </c:pt>
                <c:pt idx="18">
                  <c:v>38331.5604691211</c:v>
                </c:pt>
                <c:pt idx="19">
                  <c:v>36683.621236863</c:v>
                </c:pt>
                <c:pt idx="20">
                  <c:v>38937.3292372961</c:v>
                </c:pt>
                <c:pt idx="21">
                  <c:v>37525.3011084288</c:v>
                </c:pt>
                <c:pt idx="22">
                  <c:v>39336.7033849208</c:v>
                </c:pt>
                <c:pt idx="23">
                  <c:v>35796.9447775436</c:v>
                </c:pt>
                <c:pt idx="24">
                  <c:v>40008.9863920831</c:v>
                </c:pt>
                <c:pt idx="25">
                  <c:v>35176.1052962899</c:v>
                </c:pt>
                <c:pt idx="26">
                  <c:v>35446.3024213934</c:v>
                </c:pt>
                <c:pt idx="27">
                  <c:v>36803.6922054017</c:v>
                </c:pt>
                <c:pt idx="28">
                  <c:v>36026.6037063517</c:v>
                </c:pt>
                <c:pt idx="29">
                  <c:v>35298.519673281</c:v>
                </c:pt>
                <c:pt idx="30">
                  <c:v>34944.1652622846</c:v>
                </c:pt>
                <c:pt idx="31">
                  <c:v>35546.0997179643</c:v>
                </c:pt>
                <c:pt idx="32">
                  <c:v>36945.6820083655</c:v>
                </c:pt>
                <c:pt idx="33">
                  <c:v>37744.8624096747</c:v>
                </c:pt>
                <c:pt idx="34">
                  <c:v>36172.1512757195</c:v>
                </c:pt>
                <c:pt idx="35">
                  <c:v>35807.6786855016</c:v>
                </c:pt>
                <c:pt idx="36">
                  <c:v>39889.8741592053</c:v>
                </c:pt>
                <c:pt idx="37">
                  <c:v>37170.2315695854</c:v>
                </c:pt>
                <c:pt idx="38">
                  <c:v>37655.3796699853</c:v>
                </c:pt>
                <c:pt idx="39">
                  <c:v>39942.5245711917</c:v>
                </c:pt>
                <c:pt idx="40">
                  <c:v>36297.9388671032</c:v>
                </c:pt>
                <c:pt idx="41">
                  <c:v>34933.9689249512</c:v>
                </c:pt>
                <c:pt idx="42">
                  <c:v>38802.175250213</c:v>
                </c:pt>
                <c:pt idx="43">
                  <c:v>35560.8315949628</c:v>
                </c:pt>
                <c:pt idx="44">
                  <c:v>37059.2901945541</c:v>
                </c:pt>
                <c:pt idx="45">
                  <c:v>38716.0770324169</c:v>
                </c:pt>
                <c:pt idx="46">
                  <c:v>40020.490645105</c:v>
                </c:pt>
                <c:pt idx="47">
                  <c:v>35082.080076102</c:v>
                </c:pt>
                <c:pt idx="48">
                  <c:v>39680.5737134332</c:v>
                </c:pt>
                <c:pt idx="49">
                  <c:v>38039.6155602181</c:v>
                </c:pt>
                <c:pt idx="50">
                  <c:v>36042.8643681159</c:v>
                </c:pt>
                <c:pt idx="51">
                  <c:v>37555.3433701007</c:v>
                </c:pt>
                <c:pt idx="52">
                  <c:v>37256.4840342983</c:v>
                </c:pt>
                <c:pt idx="53">
                  <c:v>39679.757900461</c:v>
                </c:pt>
                <c:pt idx="54">
                  <c:v>36758.3237930192</c:v>
                </c:pt>
                <c:pt idx="55">
                  <c:v>35762.5403462563</c:v>
                </c:pt>
                <c:pt idx="56">
                  <c:v>36143.001858865</c:v>
                </c:pt>
                <c:pt idx="57">
                  <c:v>36006.1179574097</c:v>
                </c:pt>
                <c:pt idx="58">
                  <c:v>40396.2001357262</c:v>
                </c:pt>
                <c:pt idx="59">
                  <c:v>39154.1467686791</c:v>
                </c:pt>
                <c:pt idx="60">
                  <c:v>38603.0462485278</c:v>
                </c:pt>
                <c:pt idx="61">
                  <c:v>38446.7676454812</c:v>
                </c:pt>
                <c:pt idx="62">
                  <c:v>33513.5754682206</c:v>
                </c:pt>
                <c:pt idx="63">
                  <c:v>35189.1258888581</c:v>
                </c:pt>
                <c:pt idx="64">
                  <c:v>39427.0762525462</c:v>
                </c:pt>
                <c:pt idx="65">
                  <c:v>37657.0952735369</c:v>
                </c:pt>
                <c:pt idx="66">
                  <c:v>38629.025953233</c:v>
                </c:pt>
                <c:pt idx="67">
                  <c:v>36642.5091206028</c:v>
                </c:pt>
                <c:pt idx="68">
                  <c:v>37989.8530312781</c:v>
                </c:pt>
                <c:pt idx="69">
                  <c:v>39718.9187283507</c:v>
                </c:pt>
                <c:pt idx="70">
                  <c:v>39988.5634688112</c:v>
                </c:pt>
                <c:pt idx="71">
                  <c:v>36269.1418419514</c:v>
                </c:pt>
                <c:pt idx="72">
                  <c:v>38684.6686127018</c:v>
                </c:pt>
                <c:pt idx="73">
                  <c:v>37100.0984077227</c:v>
                </c:pt>
                <c:pt idx="74">
                  <c:v>36144.8276997462</c:v>
                </c:pt>
                <c:pt idx="75">
                  <c:v>37933.1045895758</c:v>
                </c:pt>
                <c:pt idx="76">
                  <c:v>35194.1242326112</c:v>
                </c:pt>
                <c:pt idx="77">
                  <c:v>39695.9480465258</c:v>
                </c:pt>
                <c:pt idx="78">
                  <c:v>39892.1650772198</c:v>
                </c:pt>
                <c:pt idx="79">
                  <c:v>36394.4652097711</c:v>
                </c:pt>
                <c:pt idx="80">
                  <c:v>36453.8909417734</c:v>
                </c:pt>
                <c:pt idx="81">
                  <c:v>36953.9380401882</c:v>
                </c:pt>
                <c:pt idx="82">
                  <c:v>36184.4855638008</c:v>
                </c:pt>
                <c:pt idx="83">
                  <c:v>38194.614541259</c:v>
                </c:pt>
                <c:pt idx="84">
                  <c:v>35778.3073002281</c:v>
                </c:pt>
                <c:pt idx="85">
                  <c:v>36305.3030432967</c:v>
                </c:pt>
                <c:pt idx="86">
                  <c:v>39880.2763530168</c:v>
                </c:pt>
                <c:pt idx="87">
                  <c:v>36979.7943553212</c:v>
                </c:pt>
                <c:pt idx="88">
                  <c:v>38469.3214183832</c:v>
                </c:pt>
                <c:pt idx="89">
                  <c:v>34881.5898341643</c:v>
                </c:pt>
                <c:pt idx="90">
                  <c:v>39676.8644953631</c:v>
                </c:pt>
                <c:pt idx="91">
                  <c:v>38964.5502239858</c:v>
                </c:pt>
                <c:pt idx="92">
                  <c:v>39390.204194278</c:v>
                </c:pt>
                <c:pt idx="93">
                  <c:v>34008.2695263029</c:v>
                </c:pt>
                <c:pt idx="94">
                  <c:v>37152.1064762098</c:v>
                </c:pt>
                <c:pt idx="95">
                  <c:v>38712.1714306817</c:v>
                </c:pt>
                <c:pt idx="96">
                  <c:v>40417.5079185128</c:v>
                </c:pt>
                <c:pt idx="97">
                  <c:v>37273.5017964424</c:v>
                </c:pt>
                <c:pt idx="98">
                  <c:v>36576.2733341298</c:v>
                </c:pt>
                <c:pt idx="99">
                  <c:v>38557.2539419291</c:v>
                </c:pt>
                <c:pt idx="100">
                  <c:v>37051.1203926077</c:v>
                </c:pt>
                <c:pt idx="101">
                  <c:v>37600.3880279937</c:v>
                </c:pt>
                <c:pt idx="102">
                  <c:v>37295.3761902054</c:v>
                </c:pt>
                <c:pt idx="103">
                  <c:v>35637.4083551036</c:v>
                </c:pt>
                <c:pt idx="104">
                  <c:v>34552.7493188489</c:v>
                </c:pt>
                <c:pt idx="105">
                  <c:v>38461.4342668496</c:v>
                </c:pt>
                <c:pt idx="106">
                  <c:v>37401.729484705</c:v>
                </c:pt>
                <c:pt idx="107">
                  <c:v>35280.3869378718</c:v>
                </c:pt>
                <c:pt idx="108">
                  <c:v>37213.7427116445</c:v>
                </c:pt>
                <c:pt idx="109">
                  <c:v>35063.8450816682</c:v>
                </c:pt>
                <c:pt idx="110">
                  <c:v>34902.2246123393</c:v>
                </c:pt>
                <c:pt idx="111">
                  <c:v>37378.6033369148</c:v>
                </c:pt>
                <c:pt idx="112">
                  <c:v>35381.0970791595</c:v>
                </c:pt>
                <c:pt idx="113">
                  <c:v>35557.9798906162</c:v>
                </c:pt>
                <c:pt idx="114">
                  <c:v>37902.497804035</c:v>
                </c:pt>
                <c:pt idx="115">
                  <c:v>36475.5287841726</c:v>
                </c:pt>
                <c:pt idx="116">
                  <c:v>35304.9687218311</c:v>
                </c:pt>
                <c:pt idx="117">
                  <c:v>38854.0035992494</c:v>
                </c:pt>
                <c:pt idx="118">
                  <c:v>35930.4527924636</c:v>
                </c:pt>
                <c:pt idx="119">
                  <c:v>35753.6689536235</c:v>
                </c:pt>
                <c:pt idx="120">
                  <c:v>37517.1864417544</c:v>
                </c:pt>
                <c:pt idx="121">
                  <c:v>37470.7614986143</c:v>
                </c:pt>
                <c:pt idx="122">
                  <c:v>35852.9850128214</c:v>
                </c:pt>
                <c:pt idx="123">
                  <c:v>38469.2676796153</c:v>
                </c:pt>
                <c:pt idx="124">
                  <c:v>38663.8814172589</c:v>
                </c:pt>
                <c:pt idx="125">
                  <c:v>37873.1518228871</c:v>
                </c:pt>
                <c:pt idx="126">
                  <c:v>39002.904115448</c:v>
                </c:pt>
                <c:pt idx="127">
                  <c:v>36205.3695169893</c:v>
                </c:pt>
                <c:pt idx="128">
                  <c:v>35236.1331594936</c:v>
                </c:pt>
                <c:pt idx="129">
                  <c:v>37763.7557996024</c:v>
                </c:pt>
                <c:pt idx="130">
                  <c:v>38048.3961961139</c:v>
                </c:pt>
                <c:pt idx="131">
                  <c:v>39107.0239270446</c:v>
                </c:pt>
                <c:pt idx="132">
                  <c:v>35558.8584351442</c:v>
                </c:pt>
                <c:pt idx="133">
                  <c:v>36097.2417205594</c:v>
                </c:pt>
                <c:pt idx="134">
                  <c:v>37436.479077793</c:v>
                </c:pt>
                <c:pt idx="135">
                  <c:v>35493.9566336868</c:v>
                </c:pt>
                <c:pt idx="136">
                  <c:v>37466.684942533</c:v>
                </c:pt>
                <c:pt idx="137">
                  <c:v>38109.4933017794</c:v>
                </c:pt>
                <c:pt idx="138">
                  <c:v>39131.1474299696</c:v>
                </c:pt>
                <c:pt idx="139">
                  <c:v>37091.9607204956</c:v>
                </c:pt>
                <c:pt idx="140">
                  <c:v>35929.1155978111</c:v>
                </c:pt>
                <c:pt idx="141">
                  <c:v>36436.0600170822</c:v>
                </c:pt>
                <c:pt idx="142">
                  <c:v>38985.2469352771</c:v>
                </c:pt>
                <c:pt idx="143">
                  <c:v>36150.2841441219</c:v>
                </c:pt>
                <c:pt idx="144">
                  <c:v>34673.8054307057</c:v>
                </c:pt>
                <c:pt idx="145">
                  <c:v>37511.9920521252</c:v>
                </c:pt>
                <c:pt idx="146">
                  <c:v>36153.3795267396</c:v>
                </c:pt>
                <c:pt idx="147">
                  <c:v>36991.3783647424</c:v>
                </c:pt>
                <c:pt idx="148">
                  <c:v>35214.2509278984</c:v>
                </c:pt>
                <c:pt idx="149">
                  <c:v>39863.2775819033</c:v>
                </c:pt>
                <c:pt idx="150">
                  <c:v>36647.1574989208</c:v>
                </c:pt>
                <c:pt idx="151">
                  <c:v>33705.5478768777</c:v>
                </c:pt>
                <c:pt idx="152">
                  <c:v>36653.3086422617</c:v>
                </c:pt>
                <c:pt idx="153">
                  <c:v>37607.5577546333</c:v>
                </c:pt>
                <c:pt idx="154">
                  <c:v>35174.5785969055</c:v>
                </c:pt>
                <c:pt idx="155">
                  <c:v>36602.5175537951</c:v>
                </c:pt>
                <c:pt idx="156">
                  <c:v>36749.164991097</c:v>
                </c:pt>
                <c:pt idx="157">
                  <c:v>37000.3776762681</c:v>
                </c:pt>
                <c:pt idx="158">
                  <c:v>36056.3659340109</c:v>
                </c:pt>
                <c:pt idx="159">
                  <c:v>38905.6256815378</c:v>
                </c:pt>
                <c:pt idx="160">
                  <c:v>38950.1317934769</c:v>
                </c:pt>
                <c:pt idx="161">
                  <c:v>40858.2669484341</c:v>
                </c:pt>
                <c:pt idx="162">
                  <c:v>37659.0153514437</c:v>
                </c:pt>
                <c:pt idx="163">
                  <c:v>36111.9153172479</c:v>
                </c:pt>
                <c:pt idx="164">
                  <c:v>36491.1995701437</c:v>
                </c:pt>
                <c:pt idx="165">
                  <c:v>35200.5011033299</c:v>
                </c:pt>
                <c:pt idx="166">
                  <c:v>37549.6673025141</c:v>
                </c:pt>
                <c:pt idx="167">
                  <c:v>38246.1679299284</c:v>
                </c:pt>
                <c:pt idx="168">
                  <c:v>37180.4650728461</c:v>
                </c:pt>
                <c:pt idx="169">
                  <c:v>36309.8212722172</c:v>
                </c:pt>
                <c:pt idx="170">
                  <c:v>36086.6505371882</c:v>
                </c:pt>
                <c:pt idx="171">
                  <c:v>35282.7303611369</c:v>
                </c:pt>
                <c:pt idx="172">
                  <c:v>37456.4807303897</c:v>
                </c:pt>
                <c:pt idx="173">
                  <c:v>37572.1584389885</c:v>
                </c:pt>
                <c:pt idx="174">
                  <c:v>38108.4636174867</c:v>
                </c:pt>
                <c:pt idx="175">
                  <c:v>39338.7518133158</c:v>
                </c:pt>
                <c:pt idx="176">
                  <c:v>36748.1078220741</c:v>
                </c:pt>
                <c:pt idx="177">
                  <c:v>36433.0017689756</c:v>
                </c:pt>
                <c:pt idx="178">
                  <c:v>36055.9398372342</c:v>
                </c:pt>
                <c:pt idx="179">
                  <c:v>38349.9869656129</c:v>
                </c:pt>
                <c:pt idx="180">
                  <c:v>36518.5138764573</c:v>
                </c:pt>
                <c:pt idx="181">
                  <c:v>37521.4691389241</c:v>
                </c:pt>
                <c:pt idx="182">
                  <c:v>36983.3531031548</c:v>
                </c:pt>
                <c:pt idx="183">
                  <c:v>37029.2266249166</c:v>
                </c:pt>
                <c:pt idx="184">
                  <c:v>41504.4736844983</c:v>
                </c:pt>
                <c:pt idx="185">
                  <c:v>35508.6760643767</c:v>
                </c:pt>
                <c:pt idx="186">
                  <c:v>36340.2688099748</c:v>
                </c:pt>
                <c:pt idx="187">
                  <c:v>36686.254642157</c:v>
                </c:pt>
                <c:pt idx="188">
                  <c:v>37808.0668499137</c:v>
                </c:pt>
                <c:pt idx="189">
                  <c:v>38132.021939028</c:v>
                </c:pt>
                <c:pt idx="190">
                  <c:v>35085.3955417433</c:v>
                </c:pt>
                <c:pt idx="191">
                  <c:v>36759.184295271</c:v>
                </c:pt>
                <c:pt idx="192">
                  <c:v>38770.0567725459</c:v>
                </c:pt>
                <c:pt idx="193">
                  <c:v>35926.3543210988</c:v>
                </c:pt>
                <c:pt idx="194">
                  <c:v>36190.5145456957</c:v>
                </c:pt>
                <c:pt idx="195">
                  <c:v>43931.6012422474</c:v>
                </c:pt>
                <c:pt idx="196">
                  <c:v>37524.494846202</c:v>
                </c:pt>
                <c:pt idx="197">
                  <c:v>39318.7845201737</c:v>
                </c:pt>
                <c:pt idx="198">
                  <c:v>38532.9689585519</c:v>
                </c:pt>
                <c:pt idx="199">
                  <c:v>36273.8795959843</c:v>
                </c:pt>
                <c:pt idx="200">
                  <c:v>36868.254945444</c:v>
                </c:pt>
                <c:pt idx="201">
                  <c:v>36903.9299303449</c:v>
                </c:pt>
                <c:pt idx="202">
                  <c:v>37627.92921953</c:v>
                </c:pt>
                <c:pt idx="203">
                  <c:v>35272.8715345583</c:v>
                </c:pt>
                <c:pt idx="204">
                  <c:v>37741.1560215742</c:v>
                </c:pt>
                <c:pt idx="205">
                  <c:v>36968.4059512781</c:v>
                </c:pt>
                <c:pt idx="206">
                  <c:v>35892.4115741483</c:v>
                </c:pt>
                <c:pt idx="207">
                  <c:v>35354.1372730692</c:v>
                </c:pt>
                <c:pt idx="208">
                  <c:v>34826.0804413315</c:v>
                </c:pt>
                <c:pt idx="209">
                  <c:v>38074.3990851061</c:v>
                </c:pt>
                <c:pt idx="210">
                  <c:v>38036.8988969949</c:v>
                </c:pt>
                <c:pt idx="211">
                  <c:v>36112.5086743852</c:v>
                </c:pt>
                <c:pt idx="212">
                  <c:v>36610.2554847298</c:v>
                </c:pt>
                <c:pt idx="213">
                  <c:v>36771.8268804808</c:v>
                </c:pt>
                <c:pt idx="214">
                  <c:v>42156.6414596003</c:v>
                </c:pt>
                <c:pt idx="215">
                  <c:v>37420.0898580687</c:v>
                </c:pt>
                <c:pt idx="216">
                  <c:v>39332.4554237471</c:v>
                </c:pt>
                <c:pt idx="217">
                  <c:v>37842.9779502128</c:v>
                </c:pt>
                <c:pt idx="218">
                  <c:v>35963.3884179893</c:v>
                </c:pt>
                <c:pt idx="219">
                  <c:v>37185.0080600295</c:v>
                </c:pt>
                <c:pt idx="220">
                  <c:v>38365.6040238211</c:v>
                </c:pt>
                <c:pt idx="221">
                  <c:v>35638.4483946113</c:v>
                </c:pt>
                <c:pt idx="222">
                  <c:v>36416.484330224</c:v>
                </c:pt>
                <c:pt idx="223">
                  <c:v>38526.3384926439</c:v>
                </c:pt>
                <c:pt idx="224">
                  <c:v>37018.8085112578</c:v>
                </c:pt>
                <c:pt idx="225">
                  <c:v>36100.9640837674</c:v>
                </c:pt>
                <c:pt idx="226">
                  <c:v>36812.182340947</c:v>
                </c:pt>
                <c:pt idx="227">
                  <c:v>35185.9541700079</c:v>
                </c:pt>
                <c:pt idx="228">
                  <c:v>34524.5623667859</c:v>
                </c:pt>
                <c:pt idx="229">
                  <c:v>37416.8649231891</c:v>
                </c:pt>
                <c:pt idx="230">
                  <c:v>38481.1978294523</c:v>
                </c:pt>
                <c:pt idx="231">
                  <c:v>35610.7799479705</c:v>
                </c:pt>
                <c:pt idx="232">
                  <c:v>37381.7584520598</c:v>
                </c:pt>
                <c:pt idx="233">
                  <c:v>36613.9282668609</c:v>
                </c:pt>
                <c:pt idx="234">
                  <c:v>38239.3741671974</c:v>
                </c:pt>
                <c:pt idx="235">
                  <c:v>36828.6802778526</c:v>
                </c:pt>
                <c:pt idx="236">
                  <c:v>38420.0428731184</c:v>
                </c:pt>
                <c:pt idx="237">
                  <c:v>36129.3844227928</c:v>
                </c:pt>
                <c:pt idx="238">
                  <c:v>37341.3856203837</c:v>
                </c:pt>
                <c:pt idx="239">
                  <c:v>38230.9489483748</c:v>
                </c:pt>
                <c:pt idx="240">
                  <c:v>39810.2580217246</c:v>
                </c:pt>
                <c:pt idx="241">
                  <c:v>38398.0805351178</c:v>
                </c:pt>
                <c:pt idx="242">
                  <c:v>38916.2557787536</c:v>
                </c:pt>
                <c:pt idx="243">
                  <c:v>38105.5033330433</c:v>
                </c:pt>
                <c:pt idx="244">
                  <c:v>36961.9347329127</c:v>
                </c:pt>
                <c:pt idx="245">
                  <c:v>35177.564193201</c:v>
                </c:pt>
                <c:pt idx="246">
                  <c:v>39239.71205846</c:v>
                </c:pt>
                <c:pt idx="247">
                  <c:v>38237.6558786639</c:v>
                </c:pt>
                <c:pt idx="248">
                  <c:v>37828.4655841609</c:v>
                </c:pt>
                <c:pt idx="249">
                  <c:v>39109.5584005573</c:v>
                </c:pt>
                <c:pt idx="250">
                  <c:v>37084.2784587088</c:v>
                </c:pt>
                <c:pt idx="251">
                  <c:v>36304.6401357079</c:v>
                </c:pt>
                <c:pt idx="252">
                  <c:v>35869.8379141024</c:v>
                </c:pt>
                <c:pt idx="253">
                  <c:v>40417.9866801399</c:v>
                </c:pt>
                <c:pt idx="254">
                  <c:v>37086.1018263624</c:v>
                </c:pt>
                <c:pt idx="255">
                  <c:v>38588.3568416467</c:v>
                </c:pt>
                <c:pt idx="256">
                  <c:v>37857.0093500045</c:v>
                </c:pt>
                <c:pt idx="257">
                  <c:v>37445.8549504985</c:v>
                </c:pt>
                <c:pt idx="258">
                  <c:v>37774.2971070887</c:v>
                </c:pt>
                <c:pt idx="259">
                  <c:v>36902.5442380407</c:v>
                </c:pt>
                <c:pt idx="260">
                  <c:v>41574.7667043673</c:v>
                </c:pt>
                <c:pt idx="261">
                  <c:v>38302.4197499848</c:v>
                </c:pt>
                <c:pt idx="262">
                  <c:v>37695.7052543146</c:v>
                </c:pt>
                <c:pt idx="263">
                  <c:v>35648.817934357</c:v>
                </c:pt>
                <c:pt idx="264">
                  <c:v>36910.3996317383</c:v>
                </c:pt>
                <c:pt idx="265">
                  <c:v>35440.4196028681</c:v>
                </c:pt>
                <c:pt idx="266">
                  <c:v>35178.0182318579</c:v>
                </c:pt>
                <c:pt idx="267">
                  <c:v>38272.1806456056</c:v>
                </c:pt>
                <c:pt idx="268">
                  <c:v>35176.4631256579</c:v>
                </c:pt>
                <c:pt idx="269">
                  <c:v>36456.4203234959</c:v>
                </c:pt>
                <c:pt idx="270">
                  <c:v>36413.668412818</c:v>
                </c:pt>
                <c:pt idx="271">
                  <c:v>34796.7945074866</c:v>
                </c:pt>
                <c:pt idx="272">
                  <c:v>35474.8280782051</c:v>
                </c:pt>
                <c:pt idx="273">
                  <c:v>37929.0338826524</c:v>
                </c:pt>
                <c:pt idx="274">
                  <c:v>37537.7782729697</c:v>
                </c:pt>
                <c:pt idx="275">
                  <c:v>37496.8193115221</c:v>
                </c:pt>
                <c:pt idx="276">
                  <c:v>37139.1914223582</c:v>
                </c:pt>
                <c:pt idx="277">
                  <c:v>36687.1337022706</c:v>
                </c:pt>
                <c:pt idx="278">
                  <c:v>35867.5861123249</c:v>
                </c:pt>
                <c:pt idx="279">
                  <c:v>37288.4555810691</c:v>
                </c:pt>
                <c:pt idx="280">
                  <c:v>37183.3402009633</c:v>
                </c:pt>
                <c:pt idx="281">
                  <c:v>37845.0254904179</c:v>
                </c:pt>
                <c:pt idx="282">
                  <c:v>39630.790225721</c:v>
                </c:pt>
                <c:pt idx="283">
                  <c:v>36760.6870934596</c:v>
                </c:pt>
                <c:pt idx="284">
                  <c:v>37056.3783885121</c:v>
                </c:pt>
                <c:pt idx="285">
                  <c:v>37329.3057695793</c:v>
                </c:pt>
                <c:pt idx="286">
                  <c:v>37438.4844501637</c:v>
                </c:pt>
                <c:pt idx="287">
                  <c:v>37677.0688308204</c:v>
                </c:pt>
                <c:pt idx="288">
                  <c:v>36969.1727600319</c:v>
                </c:pt>
                <c:pt idx="289">
                  <c:v>35923.0248183132</c:v>
                </c:pt>
                <c:pt idx="290">
                  <c:v>36437.4436545324</c:v>
                </c:pt>
                <c:pt idx="291">
                  <c:v>35180.0656039453</c:v>
                </c:pt>
                <c:pt idx="292">
                  <c:v>37552.2017215691</c:v>
                </c:pt>
                <c:pt idx="293">
                  <c:v>36789.3319358696</c:v>
                </c:pt>
                <c:pt idx="294">
                  <c:v>38291.455969461</c:v>
                </c:pt>
                <c:pt idx="295">
                  <c:v>39005.5700156759</c:v>
                </c:pt>
                <c:pt idx="296">
                  <c:v>39180.0551939515</c:v>
                </c:pt>
                <c:pt idx="297">
                  <c:v>37558.2046011895</c:v>
                </c:pt>
                <c:pt idx="298">
                  <c:v>40001.824036621</c:v>
                </c:pt>
                <c:pt idx="299">
                  <c:v>41094.5842043115</c:v>
                </c:pt>
                <c:pt idx="300">
                  <c:v>35782.8707505998</c:v>
                </c:pt>
                <c:pt idx="301">
                  <c:v>35816.671028976</c:v>
                </c:pt>
                <c:pt idx="302">
                  <c:v>37243.5581176885</c:v>
                </c:pt>
                <c:pt idx="303">
                  <c:v>37272.3098847672</c:v>
                </c:pt>
                <c:pt idx="304">
                  <c:v>39520.077833886</c:v>
                </c:pt>
                <c:pt idx="305">
                  <c:v>40689.6263240647</c:v>
                </c:pt>
                <c:pt idx="306">
                  <c:v>36964.1548290931</c:v>
                </c:pt>
                <c:pt idx="307">
                  <c:v>35861.6639400814</c:v>
                </c:pt>
                <c:pt idx="308">
                  <c:v>40587.3162854138</c:v>
                </c:pt>
                <c:pt idx="309">
                  <c:v>35835.2207162246</c:v>
                </c:pt>
                <c:pt idx="310">
                  <c:v>35924.0333016705</c:v>
                </c:pt>
                <c:pt idx="311">
                  <c:v>39005.7892146196</c:v>
                </c:pt>
                <c:pt idx="312">
                  <c:v>38025.9063718138</c:v>
                </c:pt>
                <c:pt idx="313">
                  <c:v>36804.4819525078</c:v>
                </c:pt>
                <c:pt idx="314">
                  <c:v>36190.015725485</c:v>
                </c:pt>
                <c:pt idx="315">
                  <c:v>35212.3288694572</c:v>
                </c:pt>
                <c:pt idx="316">
                  <c:v>38067.892061619</c:v>
                </c:pt>
                <c:pt idx="317">
                  <c:v>36863.3035246513</c:v>
                </c:pt>
                <c:pt idx="318">
                  <c:v>35297.1170057458</c:v>
                </c:pt>
                <c:pt idx="319">
                  <c:v>34905.8958649505</c:v>
                </c:pt>
                <c:pt idx="320">
                  <c:v>33536.4284651828</c:v>
                </c:pt>
                <c:pt idx="321">
                  <c:v>36119.5048940552</c:v>
                </c:pt>
                <c:pt idx="322">
                  <c:v>37597.7120501304</c:v>
                </c:pt>
                <c:pt idx="323">
                  <c:v>36582.9631418017</c:v>
                </c:pt>
                <c:pt idx="324">
                  <c:v>36707.1896897188</c:v>
                </c:pt>
                <c:pt idx="325">
                  <c:v>36321.1324066045</c:v>
                </c:pt>
                <c:pt idx="326">
                  <c:v>38505.2754850314</c:v>
                </c:pt>
                <c:pt idx="327">
                  <c:v>35016.4863267502</c:v>
                </c:pt>
                <c:pt idx="328">
                  <c:v>38621.5173712974</c:v>
                </c:pt>
                <c:pt idx="329">
                  <c:v>37313.2767399256</c:v>
                </c:pt>
                <c:pt idx="330">
                  <c:v>37041.7266252116</c:v>
                </c:pt>
                <c:pt idx="331">
                  <c:v>36356.2784332218</c:v>
                </c:pt>
                <c:pt idx="332">
                  <c:v>35468.9453800048</c:v>
                </c:pt>
                <c:pt idx="333">
                  <c:v>41090.5197511811</c:v>
                </c:pt>
                <c:pt idx="334">
                  <c:v>36884.048422268</c:v>
                </c:pt>
                <c:pt idx="335">
                  <c:v>37868.4281704879</c:v>
                </c:pt>
                <c:pt idx="336">
                  <c:v>37584.1828512191</c:v>
                </c:pt>
                <c:pt idx="337">
                  <c:v>36592.7504886725</c:v>
                </c:pt>
                <c:pt idx="338">
                  <c:v>38502.4292157994</c:v>
                </c:pt>
                <c:pt idx="339">
                  <c:v>40188.4165441198</c:v>
                </c:pt>
                <c:pt idx="340">
                  <c:v>37992.4545420741</c:v>
                </c:pt>
                <c:pt idx="341">
                  <c:v>35348.5679075474</c:v>
                </c:pt>
                <c:pt idx="342">
                  <c:v>35475.372690095</c:v>
                </c:pt>
                <c:pt idx="343">
                  <c:v>37756.2533025527</c:v>
                </c:pt>
                <c:pt idx="344">
                  <c:v>35951.402843601</c:v>
                </c:pt>
                <c:pt idx="345">
                  <c:v>36802.963425839</c:v>
                </c:pt>
                <c:pt idx="346">
                  <c:v>35507.5849057346</c:v>
                </c:pt>
                <c:pt idx="347">
                  <c:v>38146.2177594854</c:v>
                </c:pt>
                <c:pt idx="348">
                  <c:v>36771.811750226</c:v>
                </c:pt>
                <c:pt idx="349">
                  <c:v>35233.1535124469</c:v>
                </c:pt>
                <c:pt idx="350">
                  <c:v>38326.0746290978</c:v>
                </c:pt>
                <c:pt idx="351">
                  <c:v>38076.2400724689</c:v>
                </c:pt>
                <c:pt idx="352">
                  <c:v>35414.4389527412</c:v>
                </c:pt>
                <c:pt idx="353">
                  <c:v>38237.4748578642</c:v>
                </c:pt>
                <c:pt idx="354">
                  <c:v>37016.35929182</c:v>
                </c:pt>
                <c:pt idx="355">
                  <c:v>37640.0314814757</c:v>
                </c:pt>
                <c:pt idx="356">
                  <c:v>37607.9357128633</c:v>
                </c:pt>
                <c:pt idx="357">
                  <c:v>38066.0370570747</c:v>
                </c:pt>
                <c:pt idx="358">
                  <c:v>38047.5952486516</c:v>
                </c:pt>
                <c:pt idx="359">
                  <c:v>39338.4606291699</c:v>
                </c:pt>
                <c:pt idx="360">
                  <c:v>37535.2846299815</c:v>
                </c:pt>
                <c:pt idx="361">
                  <c:v>38533.3152938111</c:v>
                </c:pt>
                <c:pt idx="362">
                  <c:v>35522.5508005447</c:v>
                </c:pt>
                <c:pt idx="363">
                  <c:v>40794.534547549</c:v>
                </c:pt>
                <c:pt idx="364">
                  <c:v>38191.6645145218</c:v>
                </c:pt>
                <c:pt idx="365">
                  <c:v>38830.6513857896</c:v>
                </c:pt>
                <c:pt idx="366">
                  <c:v>38494.3947313754</c:v>
                </c:pt>
                <c:pt idx="367">
                  <c:v>37006.3263048792</c:v>
                </c:pt>
                <c:pt idx="368">
                  <c:v>37092.0157857021</c:v>
                </c:pt>
                <c:pt idx="369">
                  <c:v>38059.0170256289</c:v>
                </c:pt>
                <c:pt idx="370">
                  <c:v>36109.2693113648</c:v>
                </c:pt>
                <c:pt idx="371">
                  <c:v>37984.7796775031</c:v>
                </c:pt>
                <c:pt idx="372">
                  <c:v>37410.2726568499</c:v>
                </c:pt>
                <c:pt idx="373">
                  <c:v>35188.7072653465</c:v>
                </c:pt>
                <c:pt idx="374">
                  <c:v>36743.8005051356</c:v>
                </c:pt>
                <c:pt idx="375">
                  <c:v>36292.7664322331</c:v>
                </c:pt>
                <c:pt idx="376">
                  <c:v>35090.9446187882</c:v>
                </c:pt>
                <c:pt idx="377">
                  <c:v>34847.9423010834</c:v>
                </c:pt>
                <c:pt idx="378">
                  <c:v>34185.3170192489</c:v>
                </c:pt>
                <c:pt idx="379">
                  <c:v>39777.5660498064</c:v>
                </c:pt>
                <c:pt idx="380">
                  <c:v>36590.5565211476</c:v>
                </c:pt>
                <c:pt idx="381">
                  <c:v>36409.0739609582</c:v>
                </c:pt>
                <c:pt idx="382">
                  <c:v>37770.2519921434</c:v>
                </c:pt>
                <c:pt idx="383">
                  <c:v>38076.5359206585</c:v>
                </c:pt>
                <c:pt idx="384">
                  <c:v>35922.1816239556</c:v>
                </c:pt>
                <c:pt idx="385">
                  <c:v>35948.7318008801</c:v>
                </c:pt>
                <c:pt idx="386">
                  <c:v>34479.0575295103</c:v>
                </c:pt>
                <c:pt idx="387">
                  <c:v>36139.8136719344</c:v>
                </c:pt>
                <c:pt idx="388">
                  <c:v>36091.4380433939</c:v>
                </c:pt>
                <c:pt idx="389">
                  <c:v>35544.8799133385</c:v>
                </c:pt>
                <c:pt idx="390">
                  <c:v>37811.6681558517</c:v>
                </c:pt>
                <c:pt idx="391">
                  <c:v>37705.2774426568</c:v>
                </c:pt>
                <c:pt idx="392">
                  <c:v>35741.5467972008</c:v>
                </c:pt>
                <c:pt idx="393">
                  <c:v>35573.0119842726</c:v>
                </c:pt>
                <c:pt idx="394">
                  <c:v>35017.5723315539</c:v>
                </c:pt>
                <c:pt idx="395">
                  <c:v>37597.4692145817</c:v>
                </c:pt>
                <c:pt idx="396">
                  <c:v>33848.7779650395</c:v>
                </c:pt>
                <c:pt idx="397">
                  <c:v>36104.5456488009</c:v>
                </c:pt>
                <c:pt idx="398">
                  <c:v>35974.0292909941</c:v>
                </c:pt>
                <c:pt idx="399">
                  <c:v>38026.9882178445</c:v>
                </c:pt>
                <c:pt idx="400">
                  <c:v>39804.1465752114</c:v>
                </c:pt>
                <c:pt idx="401">
                  <c:v>36634.4886883584</c:v>
                </c:pt>
                <c:pt idx="402">
                  <c:v>38056.3751052776</c:v>
                </c:pt>
                <c:pt idx="403">
                  <c:v>36743.6733033282</c:v>
                </c:pt>
                <c:pt idx="404">
                  <c:v>38957.1875829274</c:v>
                </c:pt>
                <c:pt idx="405">
                  <c:v>36971.2790156519</c:v>
                </c:pt>
                <c:pt idx="406">
                  <c:v>36911.1727803153</c:v>
                </c:pt>
                <c:pt idx="407">
                  <c:v>39777.8119315116</c:v>
                </c:pt>
                <c:pt idx="408">
                  <c:v>36667.3878943728</c:v>
                </c:pt>
                <c:pt idx="409">
                  <c:v>38901.1547806568</c:v>
                </c:pt>
                <c:pt idx="410">
                  <c:v>38685.9843822341</c:v>
                </c:pt>
                <c:pt idx="411">
                  <c:v>37546.079877604</c:v>
                </c:pt>
                <c:pt idx="412">
                  <c:v>34858.0669632431</c:v>
                </c:pt>
                <c:pt idx="413">
                  <c:v>36586.5614289545</c:v>
                </c:pt>
                <c:pt idx="414">
                  <c:v>36524.3803623585</c:v>
                </c:pt>
                <c:pt idx="415">
                  <c:v>38645.5778832764</c:v>
                </c:pt>
                <c:pt idx="416">
                  <c:v>37022.377604276</c:v>
                </c:pt>
                <c:pt idx="417">
                  <c:v>35341.3035114161</c:v>
                </c:pt>
                <c:pt idx="418">
                  <c:v>37054.0002631492</c:v>
                </c:pt>
                <c:pt idx="419">
                  <c:v>37539.2916299576</c:v>
                </c:pt>
                <c:pt idx="420">
                  <c:v>39162.0335243082</c:v>
                </c:pt>
                <c:pt idx="421">
                  <c:v>35772.8849676432</c:v>
                </c:pt>
                <c:pt idx="422">
                  <c:v>35309.2101258692</c:v>
                </c:pt>
                <c:pt idx="423">
                  <c:v>36865.579483923</c:v>
                </c:pt>
                <c:pt idx="424">
                  <c:v>37114.8383833123</c:v>
                </c:pt>
                <c:pt idx="425">
                  <c:v>36966.1221607056</c:v>
                </c:pt>
                <c:pt idx="426">
                  <c:v>35220.3373325289</c:v>
                </c:pt>
                <c:pt idx="427">
                  <c:v>37340.8630329858</c:v>
                </c:pt>
                <c:pt idx="428">
                  <c:v>37261.369102948</c:v>
                </c:pt>
                <c:pt idx="429">
                  <c:v>36770.4166382696</c:v>
                </c:pt>
                <c:pt idx="430">
                  <c:v>40229.8554013413</c:v>
                </c:pt>
                <c:pt idx="431">
                  <c:v>39237.544777419</c:v>
                </c:pt>
                <c:pt idx="432">
                  <c:v>37655.2637420735</c:v>
                </c:pt>
                <c:pt idx="433">
                  <c:v>38582.9953864539</c:v>
                </c:pt>
                <c:pt idx="434">
                  <c:v>35170.1972315649</c:v>
                </c:pt>
                <c:pt idx="435">
                  <c:v>40562.1351228861</c:v>
                </c:pt>
                <c:pt idx="436">
                  <c:v>35031.9352702484</c:v>
                </c:pt>
                <c:pt idx="437">
                  <c:v>38037.1934789807</c:v>
                </c:pt>
                <c:pt idx="438">
                  <c:v>40016.856022132</c:v>
                </c:pt>
                <c:pt idx="439">
                  <c:v>35488.9789403363</c:v>
                </c:pt>
                <c:pt idx="440">
                  <c:v>38054.6908629682</c:v>
                </c:pt>
                <c:pt idx="441">
                  <c:v>36252.7676056488</c:v>
                </c:pt>
                <c:pt idx="442">
                  <c:v>37856.5363726021</c:v>
                </c:pt>
                <c:pt idx="443">
                  <c:v>37754.8057542991</c:v>
                </c:pt>
                <c:pt idx="444">
                  <c:v>38526.432363022</c:v>
                </c:pt>
                <c:pt idx="445">
                  <c:v>37187.0342139205</c:v>
                </c:pt>
                <c:pt idx="446">
                  <c:v>35254.1202848288</c:v>
                </c:pt>
                <c:pt idx="447">
                  <c:v>37952.7249699038</c:v>
                </c:pt>
                <c:pt idx="448">
                  <c:v>35371.7582521562</c:v>
                </c:pt>
                <c:pt idx="449">
                  <c:v>38336.120225055</c:v>
                </c:pt>
                <c:pt idx="450">
                  <c:v>37194.0932344127</c:v>
                </c:pt>
                <c:pt idx="451">
                  <c:v>36931.0878473222</c:v>
                </c:pt>
                <c:pt idx="452">
                  <c:v>38402.254357024</c:v>
                </c:pt>
                <c:pt idx="453">
                  <c:v>36944.6540623672</c:v>
                </c:pt>
                <c:pt idx="454">
                  <c:v>36781.2710169795</c:v>
                </c:pt>
                <c:pt idx="455">
                  <c:v>35255.2726295457</c:v>
                </c:pt>
                <c:pt idx="456">
                  <c:v>41458.6128815656</c:v>
                </c:pt>
                <c:pt idx="457">
                  <c:v>36741.6487389435</c:v>
                </c:pt>
                <c:pt idx="458">
                  <c:v>37018.6480577014</c:v>
                </c:pt>
                <c:pt idx="459">
                  <c:v>35191.9020539833</c:v>
                </c:pt>
                <c:pt idx="460">
                  <c:v>37268.0838493537</c:v>
                </c:pt>
                <c:pt idx="461">
                  <c:v>36206.217898222</c:v>
                </c:pt>
                <c:pt idx="462">
                  <c:v>36108.4466660874</c:v>
                </c:pt>
                <c:pt idx="463">
                  <c:v>36941.6625917942</c:v>
                </c:pt>
                <c:pt idx="464">
                  <c:v>38660.5008601577</c:v>
                </c:pt>
                <c:pt idx="465">
                  <c:v>36267.3307448806</c:v>
                </c:pt>
                <c:pt idx="466">
                  <c:v>35244.9744587934</c:v>
                </c:pt>
                <c:pt idx="467">
                  <c:v>36142.3490127268</c:v>
                </c:pt>
                <c:pt idx="468">
                  <c:v>37921.8476790527</c:v>
                </c:pt>
                <c:pt idx="469">
                  <c:v>36345.2529788195</c:v>
                </c:pt>
                <c:pt idx="470">
                  <c:v>38888.8502294055</c:v>
                </c:pt>
                <c:pt idx="471">
                  <c:v>37447.9055358442</c:v>
                </c:pt>
                <c:pt idx="472">
                  <c:v>40984.7407008551</c:v>
                </c:pt>
                <c:pt idx="473">
                  <c:v>36716.049817392</c:v>
                </c:pt>
                <c:pt idx="474">
                  <c:v>36814.8342902243</c:v>
                </c:pt>
                <c:pt idx="475">
                  <c:v>35546.0326734959</c:v>
                </c:pt>
                <c:pt idx="476">
                  <c:v>34486.6507665898</c:v>
                </c:pt>
                <c:pt idx="477">
                  <c:v>40124.1514059446</c:v>
                </c:pt>
                <c:pt idx="478">
                  <c:v>38320.2941416448</c:v>
                </c:pt>
                <c:pt idx="479">
                  <c:v>37425.6989336434</c:v>
                </c:pt>
                <c:pt idx="480">
                  <c:v>37743.9748185613</c:v>
                </c:pt>
                <c:pt idx="481">
                  <c:v>42443.7711028717</c:v>
                </c:pt>
                <c:pt idx="482">
                  <c:v>35415.7113845922</c:v>
                </c:pt>
                <c:pt idx="483">
                  <c:v>36134.151942691</c:v>
                </c:pt>
                <c:pt idx="484">
                  <c:v>36826.516250139</c:v>
                </c:pt>
                <c:pt idx="485">
                  <c:v>39064.513828801</c:v>
                </c:pt>
                <c:pt idx="486">
                  <c:v>40408.5916091362</c:v>
                </c:pt>
                <c:pt idx="487">
                  <c:v>36319.6395175289</c:v>
                </c:pt>
                <c:pt idx="488">
                  <c:v>37936.8541656101</c:v>
                </c:pt>
                <c:pt idx="489">
                  <c:v>34573.3804321022</c:v>
                </c:pt>
                <c:pt idx="490">
                  <c:v>37746.3436293329</c:v>
                </c:pt>
                <c:pt idx="491">
                  <c:v>39022.3507653418</c:v>
                </c:pt>
                <c:pt idx="492">
                  <c:v>34375.9177384772</c:v>
                </c:pt>
                <c:pt idx="493">
                  <c:v>36275.6939473082</c:v>
                </c:pt>
                <c:pt idx="494">
                  <c:v>34768.280405366</c:v>
                </c:pt>
                <c:pt idx="495">
                  <c:v>35774.508954653</c:v>
                </c:pt>
                <c:pt idx="496">
                  <c:v>36557.4435098098</c:v>
                </c:pt>
                <c:pt idx="497">
                  <c:v>37615.6371492566</c:v>
                </c:pt>
                <c:pt idx="498">
                  <c:v>37203.5395926626</c:v>
                </c:pt>
                <c:pt idx="499">
                  <c:v>36401.8995907961</c:v>
                </c:pt>
                <c:pt idx="500">
                  <c:v>36365.0765720933</c:v>
                </c:pt>
                <c:pt idx="501">
                  <c:v>40055.5588549256</c:v>
                </c:pt>
                <c:pt idx="502">
                  <c:v>36269.9032458944</c:v>
                </c:pt>
                <c:pt idx="503">
                  <c:v>36849.8051377485</c:v>
                </c:pt>
                <c:pt idx="504">
                  <c:v>36321.244017696</c:v>
                </c:pt>
                <c:pt idx="505">
                  <c:v>35615.8861980034</c:v>
                </c:pt>
                <c:pt idx="506">
                  <c:v>35055.5737887984</c:v>
                </c:pt>
                <c:pt idx="507">
                  <c:v>35520.7571027293</c:v>
                </c:pt>
                <c:pt idx="508">
                  <c:v>35959.6526482723</c:v>
                </c:pt>
                <c:pt idx="509">
                  <c:v>36481.9357626066</c:v>
                </c:pt>
                <c:pt idx="510">
                  <c:v>38757.2903774653</c:v>
                </c:pt>
                <c:pt idx="511">
                  <c:v>37154.2093326333</c:v>
                </c:pt>
                <c:pt idx="512">
                  <c:v>37171.0451362357</c:v>
                </c:pt>
                <c:pt idx="513">
                  <c:v>38243.1611510004</c:v>
                </c:pt>
                <c:pt idx="514">
                  <c:v>35494.0965685478</c:v>
                </c:pt>
                <c:pt idx="515">
                  <c:v>39185.0912121528</c:v>
                </c:pt>
                <c:pt idx="516">
                  <c:v>41305.0044020782</c:v>
                </c:pt>
                <c:pt idx="517">
                  <c:v>36469.7437523655</c:v>
                </c:pt>
                <c:pt idx="518">
                  <c:v>40931.046777476</c:v>
                </c:pt>
                <c:pt idx="519">
                  <c:v>37519.0064989425</c:v>
                </c:pt>
                <c:pt idx="520">
                  <c:v>36006.1433033064</c:v>
                </c:pt>
                <c:pt idx="521">
                  <c:v>36297.7523315948</c:v>
                </c:pt>
                <c:pt idx="522">
                  <c:v>39171.6660020734</c:v>
                </c:pt>
                <c:pt idx="523">
                  <c:v>37935.2643593688</c:v>
                </c:pt>
                <c:pt idx="524">
                  <c:v>42275.4640549426</c:v>
                </c:pt>
                <c:pt idx="525">
                  <c:v>36292.2204244251</c:v>
                </c:pt>
                <c:pt idx="526">
                  <c:v>36227.644533614</c:v>
                </c:pt>
                <c:pt idx="527">
                  <c:v>36145.8104664778</c:v>
                </c:pt>
                <c:pt idx="528">
                  <c:v>38092.1936118398</c:v>
                </c:pt>
                <c:pt idx="529">
                  <c:v>37015.3192542289</c:v>
                </c:pt>
                <c:pt idx="530">
                  <c:v>35714.7358928085</c:v>
                </c:pt>
                <c:pt idx="531">
                  <c:v>34519.3781285459</c:v>
                </c:pt>
                <c:pt idx="532">
                  <c:v>37310.3229455805</c:v>
                </c:pt>
                <c:pt idx="533">
                  <c:v>35240.0781950449</c:v>
                </c:pt>
                <c:pt idx="534">
                  <c:v>36686.5452432716</c:v>
                </c:pt>
                <c:pt idx="535">
                  <c:v>35082.468846235</c:v>
                </c:pt>
                <c:pt idx="536">
                  <c:v>39099.5806978594</c:v>
                </c:pt>
                <c:pt idx="537">
                  <c:v>35619.2954632155</c:v>
                </c:pt>
                <c:pt idx="538">
                  <c:v>35468.584121652</c:v>
                </c:pt>
                <c:pt idx="539">
                  <c:v>36506.1546590945</c:v>
                </c:pt>
                <c:pt idx="540">
                  <c:v>35691.4421636145</c:v>
                </c:pt>
                <c:pt idx="541">
                  <c:v>36508.5272266347</c:v>
                </c:pt>
                <c:pt idx="542">
                  <c:v>34806.3904096444</c:v>
                </c:pt>
                <c:pt idx="543">
                  <c:v>36393.1817564979</c:v>
                </c:pt>
                <c:pt idx="544">
                  <c:v>36324.4035173123</c:v>
                </c:pt>
                <c:pt idx="545">
                  <c:v>36897.3299433317</c:v>
                </c:pt>
                <c:pt idx="546">
                  <c:v>38109.30719779</c:v>
                </c:pt>
                <c:pt idx="547">
                  <c:v>35369.2638429399</c:v>
                </c:pt>
                <c:pt idx="548">
                  <c:v>36159.8873625963</c:v>
                </c:pt>
                <c:pt idx="549">
                  <c:v>37776.4593442725</c:v>
                </c:pt>
                <c:pt idx="550">
                  <c:v>36784.0329240908</c:v>
                </c:pt>
                <c:pt idx="551">
                  <c:v>36293.3133915974</c:v>
                </c:pt>
                <c:pt idx="552">
                  <c:v>37928.9387897482</c:v>
                </c:pt>
                <c:pt idx="553">
                  <c:v>39296.3800082682</c:v>
                </c:pt>
                <c:pt idx="554">
                  <c:v>36868.3540828929</c:v>
                </c:pt>
                <c:pt idx="555">
                  <c:v>39021.7249131229</c:v>
                </c:pt>
                <c:pt idx="556">
                  <c:v>36602.6115096163</c:v>
                </c:pt>
                <c:pt idx="557">
                  <c:v>37511.4927205842</c:v>
                </c:pt>
                <c:pt idx="558">
                  <c:v>35127.8610093187</c:v>
                </c:pt>
                <c:pt idx="559">
                  <c:v>35891.4935807006</c:v>
                </c:pt>
                <c:pt idx="560">
                  <c:v>37460.2175688722</c:v>
                </c:pt>
                <c:pt idx="561">
                  <c:v>34137.4198279947</c:v>
                </c:pt>
                <c:pt idx="562">
                  <c:v>37506.3904515659</c:v>
                </c:pt>
                <c:pt idx="563">
                  <c:v>35890.0854664348</c:v>
                </c:pt>
                <c:pt idx="564">
                  <c:v>36371.2253432884</c:v>
                </c:pt>
                <c:pt idx="565">
                  <c:v>35736.9779295113</c:v>
                </c:pt>
                <c:pt idx="566">
                  <c:v>38055.1387410775</c:v>
                </c:pt>
                <c:pt idx="567">
                  <c:v>37150.1598689594</c:v>
                </c:pt>
                <c:pt idx="568">
                  <c:v>36785.4584015666</c:v>
                </c:pt>
                <c:pt idx="569">
                  <c:v>35065.2213301004</c:v>
                </c:pt>
                <c:pt idx="570">
                  <c:v>34476.3817711649</c:v>
                </c:pt>
                <c:pt idx="571">
                  <c:v>39236.1231024477</c:v>
                </c:pt>
                <c:pt idx="572">
                  <c:v>37836.2508341156</c:v>
                </c:pt>
                <c:pt idx="573">
                  <c:v>37687.5667684958</c:v>
                </c:pt>
                <c:pt idx="574">
                  <c:v>36973.8287387571</c:v>
                </c:pt>
                <c:pt idx="575">
                  <c:v>34814.3369132326</c:v>
                </c:pt>
                <c:pt idx="576">
                  <c:v>36611.087405597</c:v>
                </c:pt>
                <c:pt idx="577">
                  <c:v>38351.9095037536</c:v>
                </c:pt>
                <c:pt idx="578">
                  <c:v>40490.3653861841</c:v>
                </c:pt>
                <c:pt idx="579">
                  <c:v>37184.9073508845</c:v>
                </c:pt>
                <c:pt idx="580">
                  <c:v>40078.8999684866</c:v>
                </c:pt>
                <c:pt idx="581">
                  <c:v>36768.489913987</c:v>
                </c:pt>
                <c:pt idx="582">
                  <c:v>35019.1815434618</c:v>
                </c:pt>
                <c:pt idx="583">
                  <c:v>34976.0861024195</c:v>
                </c:pt>
                <c:pt idx="584">
                  <c:v>35869.1749587587</c:v>
                </c:pt>
                <c:pt idx="585">
                  <c:v>36598.0173101658</c:v>
                </c:pt>
                <c:pt idx="586">
                  <c:v>37050.979965245</c:v>
                </c:pt>
                <c:pt idx="587">
                  <c:v>36839.9850187228</c:v>
                </c:pt>
                <c:pt idx="588">
                  <c:v>35526.8915637967</c:v>
                </c:pt>
                <c:pt idx="589">
                  <c:v>36753.3245156952</c:v>
                </c:pt>
                <c:pt idx="590">
                  <c:v>36503.5701167158</c:v>
                </c:pt>
                <c:pt idx="591">
                  <c:v>38393.9726566085</c:v>
                </c:pt>
                <c:pt idx="592">
                  <c:v>38257.8606385868</c:v>
                </c:pt>
                <c:pt idx="593">
                  <c:v>37303.8958183762</c:v>
                </c:pt>
                <c:pt idx="594">
                  <c:v>38306.3497329674</c:v>
                </c:pt>
                <c:pt idx="595">
                  <c:v>37021.3223970382</c:v>
                </c:pt>
                <c:pt idx="596">
                  <c:v>37345.9622040261</c:v>
                </c:pt>
                <c:pt idx="597">
                  <c:v>37414.7494257615</c:v>
                </c:pt>
                <c:pt idx="598">
                  <c:v>38094.0229417987</c:v>
                </c:pt>
                <c:pt idx="599">
                  <c:v>37382.2958248566</c:v>
                </c:pt>
                <c:pt idx="600">
                  <c:v>38107.9787313865</c:v>
                </c:pt>
                <c:pt idx="601">
                  <c:v>38557.0535238559</c:v>
                </c:pt>
                <c:pt idx="602">
                  <c:v>38244.2053943129</c:v>
                </c:pt>
                <c:pt idx="603">
                  <c:v>38299.200648935</c:v>
                </c:pt>
                <c:pt idx="604">
                  <c:v>37611.4421065447</c:v>
                </c:pt>
                <c:pt idx="605">
                  <c:v>36003.1922447431</c:v>
                </c:pt>
                <c:pt idx="606">
                  <c:v>37440.354941833</c:v>
                </c:pt>
                <c:pt idx="607">
                  <c:v>39149.8277821142</c:v>
                </c:pt>
                <c:pt idx="608">
                  <c:v>35997.7332797265</c:v>
                </c:pt>
                <c:pt idx="609">
                  <c:v>33951.6426021177</c:v>
                </c:pt>
                <c:pt idx="610">
                  <c:v>34749.3978300522</c:v>
                </c:pt>
                <c:pt idx="611">
                  <c:v>37576.8785463668</c:v>
                </c:pt>
                <c:pt idx="612">
                  <c:v>37289.4668763871</c:v>
                </c:pt>
                <c:pt idx="613">
                  <c:v>36153.6970694515</c:v>
                </c:pt>
                <c:pt idx="614">
                  <c:v>37137.8043264457</c:v>
                </c:pt>
                <c:pt idx="615">
                  <c:v>37069.9840855381</c:v>
                </c:pt>
                <c:pt idx="616">
                  <c:v>35649.2315713362</c:v>
                </c:pt>
                <c:pt idx="617">
                  <c:v>36190.0865891596</c:v>
                </c:pt>
                <c:pt idx="618">
                  <c:v>36916.0192771188</c:v>
                </c:pt>
                <c:pt idx="619">
                  <c:v>39569.8775907553</c:v>
                </c:pt>
                <c:pt idx="620">
                  <c:v>37524.5286221603</c:v>
                </c:pt>
                <c:pt idx="621">
                  <c:v>37823.7985685034</c:v>
                </c:pt>
                <c:pt idx="622">
                  <c:v>37359.4005399217</c:v>
                </c:pt>
                <c:pt idx="623">
                  <c:v>36742.2511290788</c:v>
                </c:pt>
                <c:pt idx="624">
                  <c:v>41183.4716726624</c:v>
                </c:pt>
                <c:pt idx="625">
                  <c:v>39349.2573510816</c:v>
                </c:pt>
                <c:pt idx="626">
                  <c:v>35680.4628413303</c:v>
                </c:pt>
                <c:pt idx="627">
                  <c:v>33836.371373795</c:v>
                </c:pt>
                <c:pt idx="628">
                  <c:v>37772.5337320606</c:v>
                </c:pt>
                <c:pt idx="629">
                  <c:v>36831.6305825948</c:v>
                </c:pt>
                <c:pt idx="630">
                  <c:v>36909.8455915059</c:v>
                </c:pt>
                <c:pt idx="631">
                  <c:v>38587.9659804208</c:v>
                </c:pt>
                <c:pt idx="632">
                  <c:v>38196.9979983937</c:v>
                </c:pt>
                <c:pt idx="633">
                  <c:v>35903.8576289081</c:v>
                </c:pt>
                <c:pt idx="634">
                  <c:v>37025.1176772573</c:v>
                </c:pt>
                <c:pt idx="635">
                  <c:v>36284.3302679525</c:v>
                </c:pt>
                <c:pt idx="636">
                  <c:v>40700.049716436</c:v>
                </c:pt>
                <c:pt idx="637">
                  <c:v>37438.0630926892</c:v>
                </c:pt>
                <c:pt idx="638">
                  <c:v>34230.7983987705</c:v>
                </c:pt>
                <c:pt idx="639">
                  <c:v>38922.8975951982</c:v>
                </c:pt>
                <c:pt idx="640">
                  <c:v>35828.6348985444</c:v>
                </c:pt>
                <c:pt idx="641">
                  <c:v>35715.9614746193</c:v>
                </c:pt>
                <c:pt idx="642">
                  <c:v>37412.3846123687</c:v>
                </c:pt>
                <c:pt idx="643">
                  <c:v>36984.1660197935</c:v>
                </c:pt>
                <c:pt idx="644">
                  <c:v>40852.3343915321</c:v>
                </c:pt>
                <c:pt idx="645">
                  <c:v>37116.0763617005</c:v>
                </c:pt>
                <c:pt idx="646">
                  <c:v>35235.9653886153</c:v>
                </c:pt>
                <c:pt idx="647">
                  <c:v>35403.6779812121</c:v>
                </c:pt>
                <c:pt idx="648">
                  <c:v>35121.1434261756</c:v>
                </c:pt>
                <c:pt idx="649">
                  <c:v>36702.2117896981</c:v>
                </c:pt>
                <c:pt idx="650">
                  <c:v>37305.089181885</c:v>
                </c:pt>
                <c:pt idx="651">
                  <c:v>41272.2427896937</c:v>
                </c:pt>
                <c:pt idx="652">
                  <c:v>37798.7486443831</c:v>
                </c:pt>
                <c:pt idx="653">
                  <c:v>39195.8673646152</c:v>
                </c:pt>
                <c:pt idx="654">
                  <c:v>40862.7212397143</c:v>
                </c:pt>
                <c:pt idx="655">
                  <c:v>37383.3082636281</c:v>
                </c:pt>
                <c:pt idx="656">
                  <c:v>35426.1059494722</c:v>
                </c:pt>
                <c:pt idx="657">
                  <c:v>35395.1548391688</c:v>
                </c:pt>
                <c:pt idx="658">
                  <c:v>35072.6138638857</c:v>
                </c:pt>
                <c:pt idx="659">
                  <c:v>37238.0156549984</c:v>
                </c:pt>
                <c:pt idx="660">
                  <c:v>35716.9634715254</c:v>
                </c:pt>
                <c:pt idx="661">
                  <c:v>35526.7283707571</c:v>
                </c:pt>
                <c:pt idx="662">
                  <c:v>36919.3467116089</c:v>
                </c:pt>
                <c:pt idx="663">
                  <c:v>35052.3702254622</c:v>
                </c:pt>
                <c:pt idx="664">
                  <c:v>39420.7429116974</c:v>
                </c:pt>
                <c:pt idx="665">
                  <c:v>36370.1922625969</c:v>
                </c:pt>
                <c:pt idx="666">
                  <c:v>36159.3741487852</c:v>
                </c:pt>
                <c:pt idx="667">
                  <c:v>37135.0559097122</c:v>
                </c:pt>
                <c:pt idx="668">
                  <c:v>36142.5588434077</c:v>
                </c:pt>
                <c:pt idx="669">
                  <c:v>35542.2022578485</c:v>
                </c:pt>
                <c:pt idx="670">
                  <c:v>36819.2464721799</c:v>
                </c:pt>
                <c:pt idx="671">
                  <c:v>36389.0124395516</c:v>
                </c:pt>
                <c:pt idx="672">
                  <c:v>37655.7634208993</c:v>
                </c:pt>
                <c:pt idx="673">
                  <c:v>35321.9989974585</c:v>
                </c:pt>
                <c:pt idx="674">
                  <c:v>37141.53529901</c:v>
                </c:pt>
                <c:pt idx="675">
                  <c:v>37212.0206241235</c:v>
                </c:pt>
                <c:pt idx="676">
                  <c:v>37259.293039977</c:v>
                </c:pt>
                <c:pt idx="677">
                  <c:v>36531.6823637861</c:v>
                </c:pt>
                <c:pt idx="678">
                  <c:v>37743.2568212689</c:v>
                </c:pt>
                <c:pt idx="679">
                  <c:v>35875.1986582215</c:v>
                </c:pt>
                <c:pt idx="680">
                  <c:v>35814.3635523646</c:v>
                </c:pt>
                <c:pt idx="681">
                  <c:v>36973.3803348233</c:v>
                </c:pt>
                <c:pt idx="682">
                  <c:v>36159.4371058084</c:v>
                </c:pt>
                <c:pt idx="683">
                  <c:v>38469.6249951406</c:v>
                </c:pt>
                <c:pt idx="684">
                  <c:v>38483.6712606365</c:v>
                </c:pt>
                <c:pt idx="685">
                  <c:v>39054.0555622856</c:v>
                </c:pt>
                <c:pt idx="686">
                  <c:v>37903.5790757971</c:v>
                </c:pt>
                <c:pt idx="687">
                  <c:v>35199.3997011019</c:v>
                </c:pt>
                <c:pt idx="688">
                  <c:v>37696.8979217739</c:v>
                </c:pt>
                <c:pt idx="689">
                  <c:v>38136.230161243</c:v>
                </c:pt>
                <c:pt idx="690">
                  <c:v>34716.5692146254</c:v>
                </c:pt>
                <c:pt idx="691">
                  <c:v>35849.1088835178</c:v>
                </c:pt>
                <c:pt idx="692">
                  <c:v>37425.0307981086</c:v>
                </c:pt>
                <c:pt idx="693">
                  <c:v>39505.8351087106</c:v>
                </c:pt>
                <c:pt idx="694">
                  <c:v>35714.9916816476</c:v>
                </c:pt>
                <c:pt idx="695">
                  <c:v>38097.6688399429</c:v>
                </c:pt>
                <c:pt idx="696">
                  <c:v>38174.7024824001</c:v>
                </c:pt>
                <c:pt idx="697">
                  <c:v>36801.196001035</c:v>
                </c:pt>
                <c:pt idx="698">
                  <c:v>35474.5890300495</c:v>
                </c:pt>
                <c:pt idx="699">
                  <c:v>37273.3004918996</c:v>
                </c:pt>
                <c:pt idx="700">
                  <c:v>38992.9831306318</c:v>
                </c:pt>
                <c:pt idx="701">
                  <c:v>40729.1143693568</c:v>
                </c:pt>
                <c:pt idx="702">
                  <c:v>38529.0438040309</c:v>
                </c:pt>
                <c:pt idx="703">
                  <c:v>37274.3850622001</c:v>
                </c:pt>
                <c:pt idx="704">
                  <c:v>37763.1115088179</c:v>
                </c:pt>
                <c:pt idx="705">
                  <c:v>38284.0794889239</c:v>
                </c:pt>
                <c:pt idx="706">
                  <c:v>34535.2435148712</c:v>
                </c:pt>
                <c:pt idx="707">
                  <c:v>36180.0966675932</c:v>
                </c:pt>
                <c:pt idx="708">
                  <c:v>35176.5343133595</c:v>
                </c:pt>
                <c:pt idx="709">
                  <c:v>37702.9649951227</c:v>
                </c:pt>
                <c:pt idx="710">
                  <c:v>36285.507529846</c:v>
                </c:pt>
                <c:pt idx="711">
                  <c:v>36895.7585675858</c:v>
                </c:pt>
                <c:pt idx="712">
                  <c:v>36994.6982422325</c:v>
                </c:pt>
                <c:pt idx="713">
                  <c:v>34666.8118603425</c:v>
                </c:pt>
                <c:pt idx="714">
                  <c:v>35533.2751970151</c:v>
                </c:pt>
                <c:pt idx="715">
                  <c:v>37347.5869782768</c:v>
                </c:pt>
                <c:pt idx="716">
                  <c:v>36717.03504213</c:v>
                </c:pt>
                <c:pt idx="717">
                  <c:v>36231.9672088773</c:v>
                </c:pt>
                <c:pt idx="718">
                  <c:v>38110.6546871207</c:v>
                </c:pt>
                <c:pt idx="719">
                  <c:v>36413.5823683066</c:v>
                </c:pt>
                <c:pt idx="720">
                  <c:v>34093.5062204849</c:v>
                </c:pt>
                <c:pt idx="721">
                  <c:v>37369.367020065</c:v>
                </c:pt>
                <c:pt idx="722">
                  <c:v>36951.8621005224</c:v>
                </c:pt>
                <c:pt idx="723">
                  <c:v>39552.497941138</c:v>
                </c:pt>
                <c:pt idx="724">
                  <c:v>35296.5997258323</c:v>
                </c:pt>
                <c:pt idx="725">
                  <c:v>36390.6559562604</c:v>
                </c:pt>
                <c:pt idx="726">
                  <c:v>37700.3365435572</c:v>
                </c:pt>
                <c:pt idx="727">
                  <c:v>37195.9386891343</c:v>
                </c:pt>
                <c:pt idx="728">
                  <c:v>36574.6713977552</c:v>
                </c:pt>
                <c:pt idx="729">
                  <c:v>36397.4800490554</c:v>
                </c:pt>
                <c:pt idx="730">
                  <c:v>38294.8984927655</c:v>
                </c:pt>
                <c:pt idx="731">
                  <c:v>38535.1944040667</c:v>
                </c:pt>
                <c:pt idx="732">
                  <c:v>35897.7230683919</c:v>
                </c:pt>
                <c:pt idx="733">
                  <c:v>39409.7755749406</c:v>
                </c:pt>
                <c:pt idx="734">
                  <c:v>36626.8128196437</c:v>
                </c:pt>
                <c:pt idx="735">
                  <c:v>35871.9405844368</c:v>
                </c:pt>
                <c:pt idx="736">
                  <c:v>34954.0809994493</c:v>
                </c:pt>
                <c:pt idx="737">
                  <c:v>38950.010808708</c:v>
                </c:pt>
                <c:pt idx="738">
                  <c:v>41800.9763525979</c:v>
                </c:pt>
                <c:pt idx="739">
                  <c:v>36582.1929996877</c:v>
                </c:pt>
                <c:pt idx="740">
                  <c:v>36172.6776411837</c:v>
                </c:pt>
                <c:pt idx="741">
                  <c:v>37090.7988435505</c:v>
                </c:pt>
                <c:pt idx="742">
                  <c:v>39227.6636178713</c:v>
                </c:pt>
                <c:pt idx="743">
                  <c:v>35211.1960204942</c:v>
                </c:pt>
                <c:pt idx="744">
                  <c:v>39125.9763316174</c:v>
                </c:pt>
                <c:pt idx="745">
                  <c:v>39569.4722129873</c:v>
                </c:pt>
                <c:pt idx="746">
                  <c:v>37244.3156360253</c:v>
                </c:pt>
                <c:pt idx="747">
                  <c:v>39844.3980068506</c:v>
                </c:pt>
                <c:pt idx="748">
                  <c:v>36525.7901631581</c:v>
                </c:pt>
                <c:pt idx="749">
                  <c:v>41377.8924520342</c:v>
                </c:pt>
                <c:pt idx="750">
                  <c:v>37406.8624759335</c:v>
                </c:pt>
                <c:pt idx="751">
                  <c:v>36695.6775694309</c:v>
                </c:pt>
                <c:pt idx="752">
                  <c:v>35789.1403346339</c:v>
                </c:pt>
                <c:pt idx="753">
                  <c:v>38877.1968193618</c:v>
                </c:pt>
                <c:pt idx="754">
                  <c:v>36235.6818722547</c:v>
                </c:pt>
                <c:pt idx="755">
                  <c:v>36083.7967428332</c:v>
                </c:pt>
                <c:pt idx="756">
                  <c:v>38669.1605931708</c:v>
                </c:pt>
                <c:pt idx="757">
                  <c:v>38286.4706704852</c:v>
                </c:pt>
                <c:pt idx="758">
                  <c:v>35065.6700064299</c:v>
                </c:pt>
                <c:pt idx="759">
                  <c:v>40477.1848222597</c:v>
                </c:pt>
                <c:pt idx="760">
                  <c:v>38316.5704907139</c:v>
                </c:pt>
                <c:pt idx="761">
                  <c:v>37195.5193259374</c:v>
                </c:pt>
                <c:pt idx="762">
                  <c:v>35959.9006324147</c:v>
                </c:pt>
                <c:pt idx="763">
                  <c:v>36956.0142895026</c:v>
                </c:pt>
                <c:pt idx="764">
                  <c:v>38953.650659864</c:v>
                </c:pt>
                <c:pt idx="765">
                  <c:v>35729.7916690212</c:v>
                </c:pt>
                <c:pt idx="766">
                  <c:v>42451.5962767998</c:v>
                </c:pt>
                <c:pt idx="767">
                  <c:v>37690.8362374768</c:v>
                </c:pt>
                <c:pt idx="768">
                  <c:v>36739.2571137394</c:v>
                </c:pt>
                <c:pt idx="769">
                  <c:v>36333.1384627125</c:v>
                </c:pt>
                <c:pt idx="770">
                  <c:v>40481.8809377499</c:v>
                </c:pt>
                <c:pt idx="771">
                  <c:v>36884.3917113005</c:v>
                </c:pt>
                <c:pt idx="772">
                  <c:v>35831.7114559671</c:v>
                </c:pt>
                <c:pt idx="773">
                  <c:v>36673.108903896</c:v>
                </c:pt>
                <c:pt idx="774">
                  <c:v>37090.5774253622</c:v>
                </c:pt>
                <c:pt idx="775">
                  <c:v>37413.1969025256</c:v>
                </c:pt>
                <c:pt idx="776">
                  <c:v>38140.2460020552</c:v>
                </c:pt>
                <c:pt idx="777">
                  <c:v>36950.9890075462</c:v>
                </c:pt>
                <c:pt idx="778">
                  <c:v>39837.4328973976</c:v>
                </c:pt>
                <c:pt idx="779">
                  <c:v>35001.0590964428</c:v>
                </c:pt>
                <c:pt idx="780">
                  <c:v>39280.3059317317</c:v>
                </c:pt>
                <c:pt idx="781">
                  <c:v>38722.8408100725</c:v>
                </c:pt>
                <c:pt idx="782">
                  <c:v>35411.9902838809</c:v>
                </c:pt>
                <c:pt idx="783">
                  <c:v>38425.5753360196</c:v>
                </c:pt>
                <c:pt idx="784">
                  <c:v>37152.9560803173</c:v>
                </c:pt>
                <c:pt idx="785">
                  <c:v>36378.2412511678</c:v>
                </c:pt>
                <c:pt idx="786">
                  <c:v>37410.7575275865</c:v>
                </c:pt>
                <c:pt idx="787">
                  <c:v>36201.3868552531</c:v>
                </c:pt>
                <c:pt idx="788">
                  <c:v>34679.4400598117</c:v>
                </c:pt>
                <c:pt idx="789">
                  <c:v>35293.4990304061</c:v>
                </c:pt>
                <c:pt idx="790">
                  <c:v>35497.0777298123</c:v>
                </c:pt>
                <c:pt idx="791">
                  <c:v>36059.3103479011</c:v>
                </c:pt>
                <c:pt idx="792">
                  <c:v>39122.5616206646</c:v>
                </c:pt>
                <c:pt idx="793">
                  <c:v>36237.3862315186</c:v>
                </c:pt>
                <c:pt idx="794">
                  <c:v>37110.7099598709</c:v>
                </c:pt>
                <c:pt idx="795">
                  <c:v>37245.5952740158</c:v>
                </c:pt>
                <c:pt idx="796">
                  <c:v>37333.1164055336</c:v>
                </c:pt>
                <c:pt idx="797">
                  <c:v>36712.0617397404</c:v>
                </c:pt>
                <c:pt idx="798">
                  <c:v>37149.1782094833</c:v>
                </c:pt>
                <c:pt idx="799">
                  <c:v>38954.197338839</c:v>
                </c:pt>
                <c:pt idx="800">
                  <c:v>38032.5850880232</c:v>
                </c:pt>
                <c:pt idx="801">
                  <c:v>35877.1679009189</c:v>
                </c:pt>
                <c:pt idx="802">
                  <c:v>36310.2650707023</c:v>
                </c:pt>
                <c:pt idx="803">
                  <c:v>37900.411677006</c:v>
                </c:pt>
                <c:pt idx="804">
                  <c:v>36039.120906622</c:v>
                </c:pt>
                <c:pt idx="805">
                  <c:v>37179.3895068711</c:v>
                </c:pt>
                <c:pt idx="806">
                  <c:v>37348.7127976649</c:v>
                </c:pt>
                <c:pt idx="807">
                  <c:v>36528.346845386</c:v>
                </c:pt>
                <c:pt idx="808">
                  <c:v>38412.32193611</c:v>
                </c:pt>
                <c:pt idx="809">
                  <c:v>37772.0209684533</c:v>
                </c:pt>
                <c:pt idx="810">
                  <c:v>38513.2842074788</c:v>
                </c:pt>
                <c:pt idx="811">
                  <c:v>35974.6890763454</c:v>
                </c:pt>
                <c:pt idx="812">
                  <c:v>37042.1998679003</c:v>
                </c:pt>
                <c:pt idx="813">
                  <c:v>38318.6365366824</c:v>
                </c:pt>
                <c:pt idx="814">
                  <c:v>37574.8415546969</c:v>
                </c:pt>
                <c:pt idx="815">
                  <c:v>39230.2712628819</c:v>
                </c:pt>
                <c:pt idx="816">
                  <c:v>39608.3717204666</c:v>
                </c:pt>
                <c:pt idx="817">
                  <c:v>36115.507743155</c:v>
                </c:pt>
                <c:pt idx="818">
                  <c:v>35810.7066086108</c:v>
                </c:pt>
                <c:pt idx="819">
                  <c:v>35577.4145975871</c:v>
                </c:pt>
                <c:pt idx="820">
                  <c:v>36627.9499769753</c:v>
                </c:pt>
                <c:pt idx="821">
                  <c:v>35726.1726974542</c:v>
                </c:pt>
                <c:pt idx="822">
                  <c:v>37556.0806763857</c:v>
                </c:pt>
                <c:pt idx="823">
                  <c:v>37214.0568989859</c:v>
                </c:pt>
                <c:pt idx="824">
                  <c:v>36072.115278132</c:v>
                </c:pt>
                <c:pt idx="825">
                  <c:v>37958.1132833605</c:v>
                </c:pt>
                <c:pt idx="826">
                  <c:v>37289.1685501121</c:v>
                </c:pt>
                <c:pt idx="827">
                  <c:v>35245.0781769011</c:v>
                </c:pt>
                <c:pt idx="828">
                  <c:v>40058.1631628268</c:v>
                </c:pt>
                <c:pt idx="829">
                  <c:v>36924.6863476227</c:v>
                </c:pt>
                <c:pt idx="830">
                  <c:v>38854.3545317652</c:v>
                </c:pt>
                <c:pt idx="831">
                  <c:v>37347.1181838561</c:v>
                </c:pt>
                <c:pt idx="832">
                  <c:v>35648.2774384464</c:v>
                </c:pt>
                <c:pt idx="833">
                  <c:v>36185.4650007697</c:v>
                </c:pt>
                <c:pt idx="834">
                  <c:v>36985.8470816551</c:v>
                </c:pt>
                <c:pt idx="835">
                  <c:v>37300.7646388041</c:v>
                </c:pt>
                <c:pt idx="836">
                  <c:v>38123.3993191667</c:v>
                </c:pt>
                <c:pt idx="837">
                  <c:v>38136.0998238733</c:v>
                </c:pt>
                <c:pt idx="838">
                  <c:v>37111.3027703635</c:v>
                </c:pt>
                <c:pt idx="839">
                  <c:v>37896.6067755065</c:v>
                </c:pt>
                <c:pt idx="840">
                  <c:v>36605.9201442702</c:v>
                </c:pt>
                <c:pt idx="841">
                  <c:v>34605.7657745</c:v>
                </c:pt>
                <c:pt idx="842">
                  <c:v>36179.7559067025</c:v>
                </c:pt>
                <c:pt idx="843">
                  <c:v>40382.9076328585</c:v>
                </c:pt>
                <c:pt idx="844">
                  <c:v>37418.9178138289</c:v>
                </c:pt>
                <c:pt idx="845">
                  <c:v>39077.1292455437</c:v>
                </c:pt>
                <c:pt idx="846">
                  <c:v>38054.9643637398</c:v>
                </c:pt>
                <c:pt idx="847">
                  <c:v>38422.1304397515</c:v>
                </c:pt>
                <c:pt idx="848">
                  <c:v>37169.3460752752</c:v>
                </c:pt>
                <c:pt idx="849">
                  <c:v>36854.8872097923</c:v>
                </c:pt>
                <c:pt idx="850">
                  <c:v>36898.0045297092</c:v>
                </c:pt>
                <c:pt idx="851">
                  <c:v>37013.1301160532</c:v>
                </c:pt>
                <c:pt idx="852">
                  <c:v>36584.3499858053</c:v>
                </c:pt>
                <c:pt idx="853">
                  <c:v>35938.2860052085</c:v>
                </c:pt>
                <c:pt idx="854">
                  <c:v>35641.8467622571</c:v>
                </c:pt>
                <c:pt idx="855">
                  <c:v>35045.8651509022</c:v>
                </c:pt>
                <c:pt idx="856">
                  <c:v>36681.2649700458</c:v>
                </c:pt>
                <c:pt idx="857">
                  <c:v>37053.0781379589</c:v>
                </c:pt>
                <c:pt idx="858">
                  <c:v>36227.2282204782</c:v>
                </c:pt>
                <c:pt idx="859">
                  <c:v>39782.9261549019</c:v>
                </c:pt>
                <c:pt idx="860">
                  <c:v>37365.8931821792</c:v>
                </c:pt>
                <c:pt idx="861">
                  <c:v>40022.4330111385</c:v>
                </c:pt>
                <c:pt idx="862">
                  <c:v>37178.3351269405</c:v>
                </c:pt>
                <c:pt idx="863">
                  <c:v>36369.3513052844</c:v>
                </c:pt>
                <c:pt idx="864">
                  <c:v>36658.8192738946</c:v>
                </c:pt>
                <c:pt idx="865">
                  <c:v>37723.5647735007</c:v>
                </c:pt>
                <c:pt idx="866">
                  <c:v>41590.7982121242</c:v>
                </c:pt>
                <c:pt idx="867">
                  <c:v>36211.1804211983</c:v>
                </c:pt>
                <c:pt idx="868">
                  <c:v>36656.1707441171</c:v>
                </c:pt>
                <c:pt idx="869">
                  <c:v>37904.4370588209</c:v>
                </c:pt>
                <c:pt idx="870">
                  <c:v>37110.1045855472</c:v>
                </c:pt>
                <c:pt idx="871">
                  <c:v>37248.7724276436</c:v>
                </c:pt>
                <c:pt idx="872">
                  <c:v>38433.2802054</c:v>
                </c:pt>
                <c:pt idx="873">
                  <c:v>37549.736702423</c:v>
                </c:pt>
                <c:pt idx="874">
                  <c:v>38354.172664685</c:v>
                </c:pt>
                <c:pt idx="875">
                  <c:v>36879.85647989</c:v>
                </c:pt>
                <c:pt idx="876">
                  <c:v>38818.3034081215</c:v>
                </c:pt>
                <c:pt idx="877">
                  <c:v>39250.4850793226</c:v>
                </c:pt>
                <c:pt idx="878">
                  <c:v>37059.4084212212</c:v>
                </c:pt>
                <c:pt idx="879">
                  <c:v>39267.8731851429</c:v>
                </c:pt>
                <c:pt idx="880">
                  <c:v>36918.3251087862</c:v>
                </c:pt>
                <c:pt idx="881">
                  <c:v>37020.7336587542</c:v>
                </c:pt>
                <c:pt idx="882">
                  <c:v>36480.9840933423</c:v>
                </c:pt>
                <c:pt idx="883">
                  <c:v>36236.3786891248</c:v>
                </c:pt>
                <c:pt idx="884">
                  <c:v>34960.8289432641</c:v>
                </c:pt>
                <c:pt idx="885">
                  <c:v>34709.5729202669</c:v>
                </c:pt>
                <c:pt idx="886">
                  <c:v>37817.1019958772</c:v>
                </c:pt>
                <c:pt idx="887">
                  <c:v>36167.3148281852</c:v>
                </c:pt>
                <c:pt idx="888">
                  <c:v>36515.5346540715</c:v>
                </c:pt>
                <c:pt idx="889">
                  <c:v>38529.3368549379</c:v>
                </c:pt>
                <c:pt idx="890">
                  <c:v>35034.9048861863</c:v>
                </c:pt>
                <c:pt idx="891">
                  <c:v>38776.1345504217</c:v>
                </c:pt>
                <c:pt idx="892">
                  <c:v>37706.5561273042</c:v>
                </c:pt>
                <c:pt idx="893">
                  <c:v>36577.659079734</c:v>
                </c:pt>
                <c:pt idx="894">
                  <c:v>39257.980167522</c:v>
                </c:pt>
                <c:pt idx="895">
                  <c:v>36253.002932511</c:v>
                </c:pt>
                <c:pt idx="896">
                  <c:v>36952.5201001634</c:v>
                </c:pt>
                <c:pt idx="897">
                  <c:v>39436.0768342821</c:v>
                </c:pt>
                <c:pt idx="898">
                  <c:v>36448.7318635629</c:v>
                </c:pt>
                <c:pt idx="899">
                  <c:v>35403.3157713162</c:v>
                </c:pt>
                <c:pt idx="900">
                  <c:v>38046.2644292671</c:v>
                </c:pt>
                <c:pt idx="901">
                  <c:v>36690.4118731605</c:v>
                </c:pt>
                <c:pt idx="902">
                  <c:v>39909.6263287172</c:v>
                </c:pt>
                <c:pt idx="903">
                  <c:v>35445.0954099679</c:v>
                </c:pt>
                <c:pt idx="904">
                  <c:v>35765.3540108412</c:v>
                </c:pt>
                <c:pt idx="905">
                  <c:v>37398.4068670292</c:v>
                </c:pt>
                <c:pt idx="906">
                  <c:v>38099.1513123149</c:v>
                </c:pt>
                <c:pt idx="907">
                  <c:v>39901.4685578811</c:v>
                </c:pt>
                <c:pt idx="908">
                  <c:v>33149.6943166383</c:v>
                </c:pt>
                <c:pt idx="909">
                  <c:v>36878.2040218806</c:v>
                </c:pt>
                <c:pt idx="910">
                  <c:v>35917.6309906906</c:v>
                </c:pt>
                <c:pt idx="911">
                  <c:v>40620.8330639741</c:v>
                </c:pt>
                <c:pt idx="912">
                  <c:v>36253.7185259858</c:v>
                </c:pt>
                <c:pt idx="913">
                  <c:v>39255.0460421814</c:v>
                </c:pt>
                <c:pt idx="914">
                  <c:v>36440.3840182998</c:v>
                </c:pt>
                <c:pt idx="915">
                  <c:v>38056.6122181361</c:v>
                </c:pt>
                <c:pt idx="916">
                  <c:v>34803.7712200576</c:v>
                </c:pt>
                <c:pt idx="917">
                  <c:v>39216.279334562</c:v>
                </c:pt>
                <c:pt idx="918">
                  <c:v>37197.8827355377</c:v>
                </c:pt>
                <c:pt idx="919">
                  <c:v>36705.2793965062</c:v>
                </c:pt>
                <c:pt idx="920">
                  <c:v>37420.1252486909</c:v>
                </c:pt>
                <c:pt idx="921">
                  <c:v>36485.2595812435</c:v>
                </c:pt>
                <c:pt idx="922">
                  <c:v>37823.3378291674</c:v>
                </c:pt>
                <c:pt idx="923">
                  <c:v>37830.6333165576</c:v>
                </c:pt>
                <c:pt idx="924">
                  <c:v>37814.2851685034</c:v>
                </c:pt>
                <c:pt idx="925">
                  <c:v>36623.5213784803</c:v>
                </c:pt>
                <c:pt idx="926">
                  <c:v>37736.058589476</c:v>
                </c:pt>
                <c:pt idx="927">
                  <c:v>39022.0371469537</c:v>
                </c:pt>
                <c:pt idx="928">
                  <c:v>38412.1986567887</c:v>
                </c:pt>
                <c:pt idx="929">
                  <c:v>35522.5185443244</c:v>
                </c:pt>
                <c:pt idx="930">
                  <c:v>36128.0807585818</c:v>
                </c:pt>
                <c:pt idx="931">
                  <c:v>36932.0857613497</c:v>
                </c:pt>
                <c:pt idx="932">
                  <c:v>36208.7806861869</c:v>
                </c:pt>
                <c:pt idx="933">
                  <c:v>34555.8744921716</c:v>
                </c:pt>
                <c:pt idx="934">
                  <c:v>36575.1894136935</c:v>
                </c:pt>
                <c:pt idx="935">
                  <c:v>37581.8296874074</c:v>
                </c:pt>
                <c:pt idx="936">
                  <c:v>39978.2423215037</c:v>
                </c:pt>
                <c:pt idx="937">
                  <c:v>37414.2808897562</c:v>
                </c:pt>
                <c:pt idx="938">
                  <c:v>35866.0181453888</c:v>
                </c:pt>
                <c:pt idx="939">
                  <c:v>35538.5058671845</c:v>
                </c:pt>
                <c:pt idx="940">
                  <c:v>36926.0156137405</c:v>
                </c:pt>
                <c:pt idx="941">
                  <c:v>38084.0272964359</c:v>
                </c:pt>
                <c:pt idx="942">
                  <c:v>36925.4640232357</c:v>
                </c:pt>
                <c:pt idx="943">
                  <c:v>36572.0475164376</c:v>
                </c:pt>
                <c:pt idx="944">
                  <c:v>36051.5687344063</c:v>
                </c:pt>
                <c:pt idx="945">
                  <c:v>42355.6411833688</c:v>
                </c:pt>
                <c:pt idx="946">
                  <c:v>40109.2248949823</c:v>
                </c:pt>
                <c:pt idx="947">
                  <c:v>37696.27718807</c:v>
                </c:pt>
                <c:pt idx="948">
                  <c:v>37387.3829603135</c:v>
                </c:pt>
                <c:pt idx="949">
                  <c:v>35390.3529497272</c:v>
                </c:pt>
                <c:pt idx="950">
                  <c:v>35795.0709337408</c:v>
                </c:pt>
                <c:pt idx="951">
                  <c:v>37284.029228856</c:v>
                </c:pt>
                <c:pt idx="952">
                  <c:v>37138.7341388244</c:v>
                </c:pt>
                <c:pt idx="953">
                  <c:v>36204.1574913546</c:v>
                </c:pt>
                <c:pt idx="954">
                  <c:v>40691.3658291241</c:v>
                </c:pt>
                <c:pt idx="955">
                  <c:v>36195.8177139183</c:v>
                </c:pt>
                <c:pt idx="956">
                  <c:v>38436.6702763346</c:v>
                </c:pt>
                <c:pt idx="957">
                  <c:v>42087.9179346217</c:v>
                </c:pt>
                <c:pt idx="958">
                  <c:v>36591.8227067863</c:v>
                </c:pt>
                <c:pt idx="959">
                  <c:v>38338.7519118813</c:v>
                </c:pt>
                <c:pt idx="960">
                  <c:v>37928.311057867</c:v>
                </c:pt>
                <c:pt idx="961">
                  <c:v>36682.2022015157</c:v>
                </c:pt>
                <c:pt idx="962">
                  <c:v>37475.3483227813</c:v>
                </c:pt>
                <c:pt idx="963">
                  <c:v>36412.4969792032</c:v>
                </c:pt>
                <c:pt idx="964">
                  <c:v>37452.1955481787</c:v>
                </c:pt>
                <c:pt idx="965">
                  <c:v>39202.1877169239</c:v>
                </c:pt>
                <c:pt idx="966">
                  <c:v>37507.3692580767</c:v>
                </c:pt>
                <c:pt idx="967">
                  <c:v>35957.1284050351</c:v>
                </c:pt>
                <c:pt idx="968">
                  <c:v>41200.3129623783</c:v>
                </c:pt>
                <c:pt idx="969">
                  <c:v>34784.3793604531</c:v>
                </c:pt>
                <c:pt idx="970">
                  <c:v>38136.985381317</c:v>
                </c:pt>
                <c:pt idx="971">
                  <c:v>35425.8796696601</c:v>
                </c:pt>
                <c:pt idx="972">
                  <c:v>38507.7844360578</c:v>
                </c:pt>
                <c:pt idx="973">
                  <c:v>40247.5755590183</c:v>
                </c:pt>
                <c:pt idx="974">
                  <c:v>36009.6396231901</c:v>
                </c:pt>
                <c:pt idx="975">
                  <c:v>36248.1245885908</c:v>
                </c:pt>
                <c:pt idx="976">
                  <c:v>34502.3854884786</c:v>
                </c:pt>
                <c:pt idx="977">
                  <c:v>36253.9165913829</c:v>
                </c:pt>
                <c:pt idx="978">
                  <c:v>35677.4928465257</c:v>
                </c:pt>
                <c:pt idx="979">
                  <c:v>39652.9259564935</c:v>
                </c:pt>
                <c:pt idx="980">
                  <c:v>35103.1395968814</c:v>
                </c:pt>
                <c:pt idx="981">
                  <c:v>35880.2792094412</c:v>
                </c:pt>
                <c:pt idx="982">
                  <c:v>36143.8911888269</c:v>
                </c:pt>
                <c:pt idx="983">
                  <c:v>34709.7485482855</c:v>
                </c:pt>
                <c:pt idx="984">
                  <c:v>42126.2089911998</c:v>
                </c:pt>
                <c:pt idx="985">
                  <c:v>37897.1108874214</c:v>
                </c:pt>
                <c:pt idx="986">
                  <c:v>37828.1982524646</c:v>
                </c:pt>
                <c:pt idx="987">
                  <c:v>35329.3196041123</c:v>
                </c:pt>
                <c:pt idx="988">
                  <c:v>35198.8961747851</c:v>
                </c:pt>
                <c:pt idx="989">
                  <c:v>36778.9164896524</c:v>
                </c:pt>
                <c:pt idx="990">
                  <c:v>40902.6054171246</c:v>
                </c:pt>
                <c:pt idx="991">
                  <c:v>37783.6184850581</c:v>
                </c:pt>
                <c:pt idx="992">
                  <c:v>37255.6843087128</c:v>
                </c:pt>
                <c:pt idx="993">
                  <c:v>35521.479429191</c:v>
                </c:pt>
                <c:pt idx="994">
                  <c:v>38230.8996236945</c:v>
                </c:pt>
                <c:pt idx="995">
                  <c:v>39548.405025482</c:v>
                </c:pt>
                <c:pt idx="996">
                  <c:v>36354.7838807387</c:v>
                </c:pt>
                <c:pt idx="997">
                  <c:v>35794.3059930434</c:v>
                </c:pt>
                <c:pt idx="998">
                  <c:v>34710.0725028746</c:v>
                </c:pt>
                <c:pt idx="999">
                  <c:v>35034.8669893199</c:v>
                </c:pt>
                <c:pt idx="1000">
                  <c:v>36408.3605636958</c:v>
                </c:pt>
                <c:pt idx="1001">
                  <c:v>36531.7840004366</c:v>
                </c:pt>
                <c:pt idx="1002">
                  <c:v>35921.0590859463</c:v>
                </c:pt>
                <c:pt idx="1003">
                  <c:v>37316.6510940644</c:v>
                </c:pt>
                <c:pt idx="1004">
                  <c:v>36319.0852382781</c:v>
                </c:pt>
                <c:pt idx="1005">
                  <c:v>36931.4077422097</c:v>
                </c:pt>
                <c:pt idx="1006">
                  <c:v>38607.3251664004</c:v>
                </c:pt>
                <c:pt idx="1007">
                  <c:v>39451.7876959368</c:v>
                </c:pt>
                <c:pt idx="1008">
                  <c:v>38719.7369710755</c:v>
                </c:pt>
                <c:pt idx="1009">
                  <c:v>36629.3154035862</c:v>
                </c:pt>
                <c:pt idx="1010">
                  <c:v>38474.5539756521</c:v>
                </c:pt>
                <c:pt idx="1011">
                  <c:v>35962.588669954</c:v>
                </c:pt>
                <c:pt idx="1012">
                  <c:v>38333.8798798874</c:v>
                </c:pt>
                <c:pt idx="1013">
                  <c:v>36623.6263264283</c:v>
                </c:pt>
                <c:pt idx="1014">
                  <c:v>36287.803511948</c:v>
                </c:pt>
                <c:pt idx="1015">
                  <c:v>36391.0046919535</c:v>
                </c:pt>
                <c:pt idx="1016">
                  <c:v>38786.3778899422</c:v>
                </c:pt>
                <c:pt idx="1017">
                  <c:v>36670.6590565943</c:v>
                </c:pt>
                <c:pt idx="1018">
                  <c:v>38943.038181031</c:v>
                </c:pt>
                <c:pt idx="1019">
                  <c:v>36232.4273919753</c:v>
                </c:pt>
                <c:pt idx="1020">
                  <c:v>37300.8425162084</c:v>
                </c:pt>
                <c:pt idx="1021">
                  <c:v>36936.5580087595</c:v>
                </c:pt>
                <c:pt idx="1022">
                  <c:v>38643.6067146392</c:v>
                </c:pt>
                <c:pt idx="1023">
                  <c:v>34811.7598230423</c:v>
                </c:pt>
                <c:pt idx="1024">
                  <c:v>37680.1356525517</c:v>
                </c:pt>
                <c:pt idx="1025">
                  <c:v>36942.4263409293</c:v>
                </c:pt>
                <c:pt idx="1026">
                  <c:v>33580.1973733931</c:v>
                </c:pt>
                <c:pt idx="1027">
                  <c:v>38191.3090243239</c:v>
                </c:pt>
                <c:pt idx="1028">
                  <c:v>36500.3572293982</c:v>
                </c:pt>
                <c:pt idx="1029">
                  <c:v>36457.9021852746</c:v>
                </c:pt>
                <c:pt idx="1030">
                  <c:v>36477.1754991576</c:v>
                </c:pt>
                <c:pt idx="1031">
                  <c:v>39420.2218132994</c:v>
                </c:pt>
                <c:pt idx="1032">
                  <c:v>37221.1026744163</c:v>
                </c:pt>
                <c:pt idx="1033">
                  <c:v>39425.7915295826</c:v>
                </c:pt>
                <c:pt idx="1034">
                  <c:v>34866.4894239093</c:v>
                </c:pt>
                <c:pt idx="1035">
                  <c:v>36145.5231509936</c:v>
                </c:pt>
                <c:pt idx="1036">
                  <c:v>36744.5096388096</c:v>
                </c:pt>
                <c:pt idx="1037">
                  <c:v>35810.8364704029</c:v>
                </c:pt>
                <c:pt idx="1038">
                  <c:v>38350.3882421033</c:v>
                </c:pt>
                <c:pt idx="1039">
                  <c:v>36661.7399166695</c:v>
                </c:pt>
                <c:pt idx="1040">
                  <c:v>36585.8752075602</c:v>
                </c:pt>
                <c:pt idx="1041">
                  <c:v>36293.9532772108</c:v>
                </c:pt>
                <c:pt idx="1042">
                  <c:v>36151.1175487167</c:v>
                </c:pt>
                <c:pt idx="1043">
                  <c:v>37494.4589699824</c:v>
                </c:pt>
                <c:pt idx="1044">
                  <c:v>35220.887169109</c:v>
                </c:pt>
                <c:pt idx="1045">
                  <c:v>37747.8643268125</c:v>
                </c:pt>
                <c:pt idx="1046">
                  <c:v>36913.0906751177</c:v>
                </c:pt>
                <c:pt idx="1047">
                  <c:v>41110.1275664119</c:v>
                </c:pt>
                <c:pt idx="1048">
                  <c:v>37629.4359545295</c:v>
                </c:pt>
                <c:pt idx="1049">
                  <c:v>38744.25245495</c:v>
                </c:pt>
                <c:pt idx="1050">
                  <c:v>37438.6966600985</c:v>
                </c:pt>
                <c:pt idx="1051">
                  <c:v>39179.0941042074</c:v>
                </c:pt>
                <c:pt idx="1052">
                  <c:v>36276.1349048331</c:v>
                </c:pt>
                <c:pt idx="1053">
                  <c:v>35598.2595267506</c:v>
                </c:pt>
                <c:pt idx="1054">
                  <c:v>37938.3563714936</c:v>
                </c:pt>
                <c:pt idx="1055">
                  <c:v>36866.0297276236</c:v>
                </c:pt>
                <c:pt idx="1056">
                  <c:v>36909.9127694615</c:v>
                </c:pt>
                <c:pt idx="1057">
                  <c:v>39574.6430062189</c:v>
                </c:pt>
                <c:pt idx="1058">
                  <c:v>35487.1000194785</c:v>
                </c:pt>
                <c:pt idx="1059">
                  <c:v>35200.6996964919</c:v>
                </c:pt>
                <c:pt idx="1060">
                  <c:v>37797.8056241451</c:v>
                </c:pt>
                <c:pt idx="1061">
                  <c:v>35568.9184472341</c:v>
                </c:pt>
                <c:pt idx="1062">
                  <c:v>41536.5155699182</c:v>
                </c:pt>
                <c:pt idx="1063">
                  <c:v>40541.7298724718</c:v>
                </c:pt>
                <c:pt idx="1064">
                  <c:v>39308.9580713317</c:v>
                </c:pt>
                <c:pt idx="1065">
                  <c:v>37374.68321281</c:v>
                </c:pt>
                <c:pt idx="1066">
                  <c:v>36995.9264358898</c:v>
                </c:pt>
                <c:pt idx="1067">
                  <c:v>36266.9651054011</c:v>
                </c:pt>
                <c:pt idx="1068">
                  <c:v>38063.7791271412</c:v>
                </c:pt>
                <c:pt idx="1069">
                  <c:v>36886.9593683096</c:v>
                </c:pt>
                <c:pt idx="1070">
                  <c:v>36301.198321527</c:v>
                </c:pt>
                <c:pt idx="1071">
                  <c:v>40101.8476518214</c:v>
                </c:pt>
                <c:pt idx="1072">
                  <c:v>35408.6385968092</c:v>
                </c:pt>
                <c:pt idx="1073">
                  <c:v>37202.4091319398</c:v>
                </c:pt>
                <c:pt idx="1074">
                  <c:v>38846.0187598003</c:v>
                </c:pt>
                <c:pt idx="1075">
                  <c:v>36004.0947382682</c:v>
                </c:pt>
                <c:pt idx="1076">
                  <c:v>35444.9082350856</c:v>
                </c:pt>
                <c:pt idx="1077">
                  <c:v>36387.3207915323</c:v>
                </c:pt>
                <c:pt idx="1078">
                  <c:v>35062.142099757</c:v>
                </c:pt>
                <c:pt idx="1079">
                  <c:v>38774.3658371597</c:v>
                </c:pt>
                <c:pt idx="1080">
                  <c:v>35079.323700045</c:v>
                </c:pt>
                <c:pt idx="1081">
                  <c:v>35881.8267003113</c:v>
                </c:pt>
                <c:pt idx="1082">
                  <c:v>37218.9679183302</c:v>
                </c:pt>
                <c:pt idx="1083">
                  <c:v>35154.3652617089</c:v>
                </c:pt>
                <c:pt idx="1084">
                  <c:v>37952.5694551653</c:v>
                </c:pt>
                <c:pt idx="1085">
                  <c:v>40676.7098682658</c:v>
                </c:pt>
                <c:pt idx="1086">
                  <c:v>35439.4307216709</c:v>
                </c:pt>
                <c:pt idx="1087">
                  <c:v>38560.0911429904</c:v>
                </c:pt>
                <c:pt idx="1088">
                  <c:v>36948.121960463</c:v>
                </c:pt>
                <c:pt idx="1089">
                  <c:v>36534.2724786073</c:v>
                </c:pt>
                <c:pt idx="1090">
                  <c:v>37348.0824639403</c:v>
                </c:pt>
                <c:pt idx="1091">
                  <c:v>39807.764678857</c:v>
                </c:pt>
                <c:pt idx="1092">
                  <c:v>35901.4504025771</c:v>
                </c:pt>
                <c:pt idx="1093">
                  <c:v>38624.4211677072</c:v>
                </c:pt>
                <c:pt idx="1094">
                  <c:v>35548.0991748192</c:v>
                </c:pt>
                <c:pt idx="1095">
                  <c:v>34851.6573060393</c:v>
                </c:pt>
                <c:pt idx="1096">
                  <c:v>35918.3620345732</c:v>
                </c:pt>
                <c:pt idx="1097">
                  <c:v>37527.96203348</c:v>
                </c:pt>
                <c:pt idx="1098">
                  <c:v>37311.8757641097</c:v>
                </c:pt>
                <c:pt idx="1099">
                  <c:v>38717.9322001174</c:v>
                </c:pt>
                <c:pt idx="1100">
                  <c:v>37404.891479642</c:v>
                </c:pt>
                <c:pt idx="1101">
                  <c:v>38186.8843113384</c:v>
                </c:pt>
                <c:pt idx="1102">
                  <c:v>37225.5952103061</c:v>
                </c:pt>
                <c:pt idx="1103">
                  <c:v>37466.8986263258</c:v>
                </c:pt>
                <c:pt idx="1104">
                  <c:v>43906.5964539637</c:v>
                </c:pt>
                <c:pt idx="1105">
                  <c:v>38215.959993887</c:v>
                </c:pt>
                <c:pt idx="1106">
                  <c:v>36409.4019847695</c:v>
                </c:pt>
                <c:pt idx="1107">
                  <c:v>34453.8703190065</c:v>
                </c:pt>
                <c:pt idx="1108">
                  <c:v>39511.974916192</c:v>
                </c:pt>
                <c:pt idx="1109">
                  <c:v>34032.8137896306</c:v>
                </c:pt>
                <c:pt idx="1110">
                  <c:v>36494.8407949528</c:v>
                </c:pt>
                <c:pt idx="1111">
                  <c:v>36626.5819085108</c:v>
                </c:pt>
                <c:pt idx="1112">
                  <c:v>36999.2462985438</c:v>
                </c:pt>
                <c:pt idx="1113">
                  <c:v>37070.8662209067</c:v>
                </c:pt>
                <c:pt idx="1114">
                  <c:v>38415.3648822719</c:v>
                </c:pt>
                <c:pt idx="1115">
                  <c:v>34178.4590552037</c:v>
                </c:pt>
                <c:pt idx="1116">
                  <c:v>35743.6130016875</c:v>
                </c:pt>
                <c:pt idx="1117">
                  <c:v>35617.9361576545</c:v>
                </c:pt>
                <c:pt idx="1118">
                  <c:v>36943.2154817776</c:v>
                </c:pt>
                <c:pt idx="1119">
                  <c:v>35261.8370472306</c:v>
                </c:pt>
                <c:pt idx="1120">
                  <c:v>38721.4267428644</c:v>
                </c:pt>
                <c:pt idx="1121">
                  <c:v>36672.7425017685</c:v>
                </c:pt>
                <c:pt idx="1122">
                  <c:v>36193.2763903992</c:v>
                </c:pt>
                <c:pt idx="1123">
                  <c:v>35680.4795045869</c:v>
                </c:pt>
                <c:pt idx="1124">
                  <c:v>37995.5264841848</c:v>
                </c:pt>
                <c:pt idx="1125">
                  <c:v>36497.2769108008</c:v>
                </c:pt>
                <c:pt idx="1126">
                  <c:v>36270.0496006177</c:v>
                </c:pt>
                <c:pt idx="1127">
                  <c:v>36499.3474383659</c:v>
                </c:pt>
                <c:pt idx="1128">
                  <c:v>37398.8177641345</c:v>
                </c:pt>
                <c:pt idx="1129">
                  <c:v>37050.175812646</c:v>
                </c:pt>
                <c:pt idx="1130">
                  <c:v>38879.1244470894</c:v>
                </c:pt>
                <c:pt idx="1131">
                  <c:v>37931.2556555118</c:v>
                </c:pt>
                <c:pt idx="1132">
                  <c:v>37353.7500163948</c:v>
                </c:pt>
                <c:pt idx="1133">
                  <c:v>34902.5693121243</c:v>
                </c:pt>
                <c:pt idx="1134">
                  <c:v>38613.9364492843</c:v>
                </c:pt>
                <c:pt idx="1135">
                  <c:v>36006.0035122025</c:v>
                </c:pt>
                <c:pt idx="1136">
                  <c:v>35114.1397832301</c:v>
                </c:pt>
                <c:pt idx="1137">
                  <c:v>36278.0586956856</c:v>
                </c:pt>
                <c:pt idx="1138">
                  <c:v>36489.3678791537</c:v>
                </c:pt>
                <c:pt idx="1139">
                  <c:v>37418.4212586338</c:v>
                </c:pt>
                <c:pt idx="1140">
                  <c:v>36435.4919451802</c:v>
                </c:pt>
                <c:pt idx="1141">
                  <c:v>38198.9608743704</c:v>
                </c:pt>
                <c:pt idx="1142">
                  <c:v>38157.4513174454</c:v>
                </c:pt>
                <c:pt idx="1143">
                  <c:v>35479.1587101004</c:v>
                </c:pt>
                <c:pt idx="1144">
                  <c:v>37392.8731160888</c:v>
                </c:pt>
                <c:pt idx="1145">
                  <c:v>35936.9298365347</c:v>
                </c:pt>
                <c:pt idx="1146">
                  <c:v>35106.3108063734</c:v>
                </c:pt>
                <c:pt idx="1147">
                  <c:v>35685.4745124828</c:v>
                </c:pt>
                <c:pt idx="1148">
                  <c:v>38323.9818660157</c:v>
                </c:pt>
                <c:pt idx="1149">
                  <c:v>34519.6676299897</c:v>
                </c:pt>
                <c:pt idx="1150">
                  <c:v>38143.2531463931</c:v>
                </c:pt>
                <c:pt idx="1151">
                  <c:v>36744.9626516732</c:v>
                </c:pt>
                <c:pt idx="1152">
                  <c:v>39804.7089872652</c:v>
                </c:pt>
                <c:pt idx="1153">
                  <c:v>38245.0327300873</c:v>
                </c:pt>
                <c:pt idx="1154">
                  <c:v>34862.2975463108</c:v>
                </c:pt>
                <c:pt idx="1155">
                  <c:v>34937.5351078741</c:v>
                </c:pt>
                <c:pt idx="1156">
                  <c:v>36939.7780676241</c:v>
                </c:pt>
                <c:pt idx="1157">
                  <c:v>34275.5806190218</c:v>
                </c:pt>
                <c:pt idx="1158">
                  <c:v>38080.6692151165</c:v>
                </c:pt>
                <c:pt idx="1159">
                  <c:v>37918.5956120559</c:v>
                </c:pt>
                <c:pt idx="1160">
                  <c:v>39214.0797058592</c:v>
                </c:pt>
                <c:pt idx="1161">
                  <c:v>36979.3043328221</c:v>
                </c:pt>
                <c:pt idx="1162">
                  <c:v>38542.8661295419</c:v>
                </c:pt>
                <c:pt idx="1163">
                  <c:v>34947.6985689746</c:v>
                </c:pt>
                <c:pt idx="1164">
                  <c:v>36571.238467252</c:v>
                </c:pt>
                <c:pt idx="1165">
                  <c:v>37102.8890501693</c:v>
                </c:pt>
                <c:pt idx="1166">
                  <c:v>36634.4628150312</c:v>
                </c:pt>
                <c:pt idx="1167">
                  <c:v>38695.1412389824</c:v>
                </c:pt>
                <c:pt idx="1168">
                  <c:v>35657.8824240631</c:v>
                </c:pt>
                <c:pt idx="1169">
                  <c:v>36064.0863956554</c:v>
                </c:pt>
                <c:pt idx="1170">
                  <c:v>36946.4738438477</c:v>
                </c:pt>
                <c:pt idx="1171">
                  <c:v>36822.6639040324</c:v>
                </c:pt>
                <c:pt idx="1172">
                  <c:v>36004.8425437121</c:v>
                </c:pt>
                <c:pt idx="1173">
                  <c:v>36908.3285053349</c:v>
                </c:pt>
                <c:pt idx="1174">
                  <c:v>36783.4899536187</c:v>
                </c:pt>
                <c:pt idx="1175">
                  <c:v>37900.3079206428</c:v>
                </c:pt>
                <c:pt idx="1176">
                  <c:v>36418.09811407</c:v>
                </c:pt>
                <c:pt idx="1177">
                  <c:v>38048.3267639801</c:v>
                </c:pt>
                <c:pt idx="1178">
                  <c:v>37764.8498316508</c:v>
                </c:pt>
                <c:pt idx="1179">
                  <c:v>34696.4116957812</c:v>
                </c:pt>
                <c:pt idx="1180">
                  <c:v>38176.9891181597</c:v>
                </c:pt>
                <c:pt idx="1181">
                  <c:v>36686.1541382641</c:v>
                </c:pt>
                <c:pt idx="1182">
                  <c:v>37275.6967820831</c:v>
                </c:pt>
                <c:pt idx="1183">
                  <c:v>42817.8899915949</c:v>
                </c:pt>
                <c:pt idx="1184">
                  <c:v>37412.7148882122</c:v>
                </c:pt>
                <c:pt idx="1185">
                  <c:v>37349.0919286567</c:v>
                </c:pt>
                <c:pt idx="1186">
                  <c:v>38122.2197655723</c:v>
                </c:pt>
                <c:pt idx="1187">
                  <c:v>36869.875835966</c:v>
                </c:pt>
                <c:pt idx="1188">
                  <c:v>38661.2717230117</c:v>
                </c:pt>
                <c:pt idx="1189">
                  <c:v>38211.2291172516</c:v>
                </c:pt>
                <c:pt idx="1190">
                  <c:v>37271.9521290581</c:v>
                </c:pt>
                <c:pt idx="1191">
                  <c:v>37897.1491955579</c:v>
                </c:pt>
                <c:pt idx="1192">
                  <c:v>37801.2126460705</c:v>
                </c:pt>
                <c:pt idx="1193">
                  <c:v>37459.5632775879</c:v>
                </c:pt>
                <c:pt idx="1194">
                  <c:v>36504.7466164156</c:v>
                </c:pt>
                <c:pt idx="1195">
                  <c:v>37456.2688309438</c:v>
                </c:pt>
                <c:pt idx="1196">
                  <c:v>37954.7569851482</c:v>
                </c:pt>
                <c:pt idx="1197">
                  <c:v>37818.9542217597</c:v>
                </c:pt>
                <c:pt idx="1198">
                  <c:v>37807.8518103026</c:v>
                </c:pt>
                <c:pt idx="1199">
                  <c:v>35495.8585046109</c:v>
                </c:pt>
                <c:pt idx="1200">
                  <c:v>36169.1250339077</c:v>
                </c:pt>
                <c:pt idx="1201">
                  <c:v>37586.5987042515</c:v>
                </c:pt>
                <c:pt idx="1202">
                  <c:v>40020.1018624242</c:v>
                </c:pt>
                <c:pt idx="1203">
                  <c:v>39166.8518511552</c:v>
                </c:pt>
                <c:pt idx="1204">
                  <c:v>39470.5173880703</c:v>
                </c:pt>
                <c:pt idx="1205">
                  <c:v>36066.4882608829</c:v>
                </c:pt>
                <c:pt idx="1206">
                  <c:v>37069.2683324554</c:v>
                </c:pt>
                <c:pt idx="1207">
                  <c:v>38471.4691334621</c:v>
                </c:pt>
                <c:pt idx="1208">
                  <c:v>39560.5787847505</c:v>
                </c:pt>
                <c:pt idx="1209">
                  <c:v>34773.4196673405</c:v>
                </c:pt>
                <c:pt idx="1210">
                  <c:v>36770.3078739172</c:v>
                </c:pt>
                <c:pt idx="1211">
                  <c:v>35580.9594728294</c:v>
                </c:pt>
                <c:pt idx="1212">
                  <c:v>35983.8190387886</c:v>
                </c:pt>
                <c:pt idx="1213">
                  <c:v>36773.5239496297</c:v>
                </c:pt>
                <c:pt idx="1214">
                  <c:v>38118.5725750874</c:v>
                </c:pt>
                <c:pt idx="1215">
                  <c:v>39255.8543462933</c:v>
                </c:pt>
                <c:pt idx="1216">
                  <c:v>38221.6761277898</c:v>
                </c:pt>
                <c:pt idx="1217">
                  <c:v>38706.4991959715</c:v>
                </c:pt>
                <c:pt idx="1218">
                  <c:v>38440.6596447338</c:v>
                </c:pt>
                <c:pt idx="1219">
                  <c:v>36954.9282740182</c:v>
                </c:pt>
                <c:pt idx="1220">
                  <c:v>35979.165491915</c:v>
                </c:pt>
                <c:pt idx="1221">
                  <c:v>37324.3542091275</c:v>
                </c:pt>
                <c:pt idx="1222">
                  <c:v>36353.3723098852</c:v>
                </c:pt>
                <c:pt idx="1223">
                  <c:v>36162.6927102977</c:v>
                </c:pt>
                <c:pt idx="1224">
                  <c:v>37536.2028915953</c:v>
                </c:pt>
                <c:pt idx="1225">
                  <c:v>38500.0298292525</c:v>
                </c:pt>
                <c:pt idx="1226">
                  <c:v>36468.9363264453</c:v>
                </c:pt>
                <c:pt idx="1227">
                  <c:v>37437.0972453932</c:v>
                </c:pt>
                <c:pt idx="1228">
                  <c:v>35881.8520850337</c:v>
                </c:pt>
                <c:pt idx="1229">
                  <c:v>36186.2583837349</c:v>
                </c:pt>
                <c:pt idx="1230">
                  <c:v>37158.1526114352</c:v>
                </c:pt>
                <c:pt idx="1231">
                  <c:v>36356.2309821084</c:v>
                </c:pt>
                <c:pt idx="1232">
                  <c:v>36885.8084029526</c:v>
                </c:pt>
                <c:pt idx="1233">
                  <c:v>40129.9332011461</c:v>
                </c:pt>
                <c:pt idx="1234">
                  <c:v>36451.4779632819</c:v>
                </c:pt>
                <c:pt idx="1235">
                  <c:v>38229.3270037218</c:v>
                </c:pt>
                <c:pt idx="1236">
                  <c:v>36817.1111555783</c:v>
                </c:pt>
                <c:pt idx="1237">
                  <c:v>38244.3348579164</c:v>
                </c:pt>
                <c:pt idx="1238">
                  <c:v>38673.6051433165</c:v>
                </c:pt>
                <c:pt idx="1239">
                  <c:v>34615.6626678176</c:v>
                </c:pt>
                <c:pt idx="1240">
                  <c:v>39501.2489132194</c:v>
                </c:pt>
                <c:pt idx="1241">
                  <c:v>36423.6681566524</c:v>
                </c:pt>
                <c:pt idx="1242">
                  <c:v>37606.9908563666</c:v>
                </c:pt>
                <c:pt idx="1243">
                  <c:v>35016.3615539147</c:v>
                </c:pt>
                <c:pt idx="1244">
                  <c:v>37351.118352684</c:v>
                </c:pt>
                <c:pt idx="1245">
                  <c:v>36276.6394781582</c:v>
                </c:pt>
                <c:pt idx="1246">
                  <c:v>37062.0847271258</c:v>
                </c:pt>
                <c:pt idx="1247">
                  <c:v>35459.2710998186</c:v>
                </c:pt>
                <c:pt idx="1248">
                  <c:v>38529.5374669649</c:v>
                </c:pt>
                <c:pt idx="1249">
                  <c:v>38962.302237268</c:v>
                </c:pt>
                <c:pt idx="1250">
                  <c:v>37032.3839599794</c:v>
                </c:pt>
                <c:pt idx="1251">
                  <c:v>37901.4103210288</c:v>
                </c:pt>
                <c:pt idx="1252">
                  <c:v>37207.1288335813</c:v>
                </c:pt>
                <c:pt idx="1253">
                  <c:v>37023.8166358605</c:v>
                </c:pt>
                <c:pt idx="1254">
                  <c:v>39094.6621706019</c:v>
                </c:pt>
                <c:pt idx="1255">
                  <c:v>37919.9246909313</c:v>
                </c:pt>
                <c:pt idx="1256">
                  <c:v>37955.0513461727</c:v>
                </c:pt>
                <c:pt idx="1257">
                  <c:v>39286.3822703413</c:v>
                </c:pt>
                <c:pt idx="1258">
                  <c:v>34349.2100318322</c:v>
                </c:pt>
                <c:pt idx="1259">
                  <c:v>37636.2087748837</c:v>
                </c:pt>
                <c:pt idx="1260">
                  <c:v>39103.7823574625</c:v>
                </c:pt>
                <c:pt idx="1261">
                  <c:v>35086.7625554529</c:v>
                </c:pt>
                <c:pt idx="1262">
                  <c:v>35715.0480825182</c:v>
                </c:pt>
                <c:pt idx="1263">
                  <c:v>37958.6706006468</c:v>
                </c:pt>
                <c:pt idx="1264">
                  <c:v>36095.9540341078</c:v>
                </c:pt>
                <c:pt idx="1265">
                  <c:v>37287.5537031274</c:v>
                </c:pt>
                <c:pt idx="1266">
                  <c:v>38175.2186105387</c:v>
                </c:pt>
                <c:pt idx="1267">
                  <c:v>35811.0982008025</c:v>
                </c:pt>
                <c:pt idx="1268">
                  <c:v>37417.6534981202</c:v>
                </c:pt>
                <c:pt idx="1269">
                  <c:v>35896.2015851052</c:v>
                </c:pt>
                <c:pt idx="1270">
                  <c:v>38725.7448900963</c:v>
                </c:pt>
                <c:pt idx="1271">
                  <c:v>36462.2831829207</c:v>
                </c:pt>
                <c:pt idx="1272">
                  <c:v>35578.5377153628</c:v>
                </c:pt>
                <c:pt idx="1273">
                  <c:v>36295.5327857201</c:v>
                </c:pt>
                <c:pt idx="1274">
                  <c:v>34723.7742463823</c:v>
                </c:pt>
                <c:pt idx="1275">
                  <c:v>39239.75486147</c:v>
                </c:pt>
                <c:pt idx="1276">
                  <c:v>36129.7798360146</c:v>
                </c:pt>
                <c:pt idx="1277">
                  <c:v>36287.0028164076</c:v>
                </c:pt>
                <c:pt idx="1278">
                  <c:v>36700.9157429624</c:v>
                </c:pt>
                <c:pt idx="1279">
                  <c:v>35207.9623578739</c:v>
                </c:pt>
                <c:pt idx="1280">
                  <c:v>37169.8294593938</c:v>
                </c:pt>
                <c:pt idx="1281">
                  <c:v>37085.8691428557</c:v>
                </c:pt>
                <c:pt idx="1282">
                  <c:v>36901.9666746148</c:v>
                </c:pt>
                <c:pt idx="1283">
                  <c:v>35103.4435624907</c:v>
                </c:pt>
                <c:pt idx="1284">
                  <c:v>40616.7918406983</c:v>
                </c:pt>
                <c:pt idx="1285">
                  <c:v>37092.1722305127</c:v>
                </c:pt>
                <c:pt idx="1286">
                  <c:v>35345.7709737033</c:v>
                </c:pt>
                <c:pt idx="1287">
                  <c:v>36544.0146000677</c:v>
                </c:pt>
                <c:pt idx="1288">
                  <c:v>35756.1077268389</c:v>
                </c:pt>
                <c:pt idx="1289">
                  <c:v>35896.0482797469</c:v>
                </c:pt>
                <c:pt idx="1290">
                  <c:v>36402.3662871944</c:v>
                </c:pt>
                <c:pt idx="1291">
                  <c:v>35724.8294076802</c:v>
                </c:pt>
                <c:pt idx="1292">
                  <c:v>37201.2836376062</c:v>
                </c:pt>
                <c:pt idx="1293">
                  <c:v>40104.7064521059</c:v>
                </c:pt>
                <c:pt idx="1294">
                  <c:v>36804.1638744115</c:v>
                </c:pt>
                <c:pt idx="1295">
                  <c:v>36526.6202094256</c:v>
                </c:pt>
                <c:pt idx="1296">
                  <c:v>38298.670548997</c:v>
                </c:pt>
                <c:pt idx="1297">
                  <c:v>39391.6054276594</c:v>
                </c:pt>
                <c:pt idx="1298">
                  <c:v>34929.6441643554</c:v>
                </c:pt>
                <c:pt idx="1299">
                  <c:v>36034.3997493889</c:v>
                </c:pt>
                <c:pt idx="1300">
                  <c:v>36333.5456991163</c:v>
                </c:pt>
                <c:pt idx="1301">
                  <c:v>37275.4380604387</c:v>
                </c:pt>
                <c:pt idx="1302">
                  <c:v>36439.3044385205</c:v>
                </c:pt>
                <c:pt idx="1303">
                  <c:v>39549.3159790218</c:v>
                </c:pt>
                <c:pt idx="1304">
                  <c:v>38750.9658979928</c:v>
                </c:pt>
                <c:pt idx="1305">
                  <c:v>35881.8275114635</c:v>
                </c:pt>
                <c:pt idx="1306">
                  <c:v>36095.0331115711</c:v>
                </c:pt>
                <c:pt idx="1307">
                  <c:v>35053.7670360374</c:v>
                </c:pt>
                <c:pt idx="1308">
                  <c:v>38702.4348700322</c:v>
                </c:pt>
                <c:pt idx="1309">
                  <c:v>34628.7396882515</c:v>
                </c:pt>
                <c:pt idx="1310">
                  <c:v>36751.9078018918</c:v>
                </c:pt>
                <c:pt idx="1311">
                  <c:v>38701.0962163853</c:v>
                </c:pt>
                <c:pt idx="1312">
                  <c:v>35618.6449708103</c:v>
                </c:pt>
                <c:pt idx="1313">
                  <c:v>34786.5882211745</c:v>
                </c:pt>
                <c:pt idx="1314">
                  <c:v>37519.317569722</c:v>
                </c:pt>
                <c:pt idx="1315">
                  <c:v>39240.7327486528</c:v>
                </c:pt>
                <c:pt idx="1316">
                  <c:v>37545.7596067701</c:v>
                </c:pt>
                <c:pt idx="1317">
                  <c:v>37545.1309115184</c:v>
                </c:pt>
                <c:pt idx="1318">
                  <c:v>36830.6385214894</c:v>
                </c:pt>
                <c:pt idx="1319">
                  <c:v>36785.4110075161</c:v>
                </c:pt>
                <c:pt idx="1320">
                  <c:v>36538.761803003</c:v>
                </c:pt>
                <c:pt idx="1321">
                  <c:v>38018.7530228702</c:v>
                </c:pt>
                <c:pt idx="1322">
                  <c:v>36144.2044046694</c:v>
                </c:pt>
                <c:pt idx="1323">
                  <c:v>38406.2010237313</c:v>
                </c:pt>
                <c:pt idx="1324">
                  <c:v>38226.4217631171</c:v>
                </c:pt>
                <c:pt idx="1325">
                  <c:v>36319.6777342884</c:v>
                </c:pt>
                <c:pt idx="1326">
                  <c:v>34945.1664358603</c:v>
                </c:pt>
                <c:pt idx="1327">
                  <c:v>37016.9424215201</c:v>
                </c:pt>
                <c:pt idx="1328">
                  <c:v>36740.2884269019</c:v>
                </c:pt>
                <c:pt idx="1329">
                  <c:v>34643.968068604</c:v>
                </c:pt>
                <c:pt idx="1330">
                  <c:v>36073.5545742211</c:v>
                </c:pt>
                <c:pt idx="1331">
                  <c:v>39004.366105277</c:v>
                </c:pt>
                <c:pt idx="1332">
                  <c:v>35809.940491987</c:v>
                </c:pt>
                <c:pt idx="1333">
                  <c:v>36826.0947495649</c:v>
                </c:pt>
                <c:pt idx="1334">
                  <c:v>37364.8643125609</c:v>
                </c:pt>
                <c:pt idx="1335">
                  <c:v>37654.8104257578</c:v>
                </c:pt>
                <c:pt idx="1336">
                  <c:v>36496.8228056786</c:v>
                </c:pt>
                <c:pt idx="1337">
                  <c:v>37086.940256502</c:v>
                </c:pt>
                <c:pt idx="1338">
                  <c:v>36802.3546189497</c:v>
                </c:pt>
                <c:pt idx="1339">
                  <c:v>35360.0016814638</c:v>
                </c:pt>
                <c:pt idx="1340">
                  <c:v>37309.9197072554</c:v>
                </c:pt>
                <c:pt idx="1341">
                  <c:v>36834.3801407529</c:v>
                </c:pt>
                <c:pt idx="1342">
                  <c:v>35389.3115163716</c:v>
                </c:pt>
                <c:pt idx="1343">
                  <c:v>41938.4628509525</c:v>
                </c:pt>
                <c:pt idx="1344">
                  <c:v>39448.8268251973</c:v>
                </c:pt>
                <c:pt idx="1345">
                  <c:v>39566.1659068053</c:v>
                </c:pt>
                <c:pt idx="1346">
                  <c:v>34265.4556131657</c:v>
                </c:pt>
                <c:pt idx="1347">
                  <c:v>39025.3917581319</c:v>
                </c:pt>
                <c:pt idx="1348">
                  <c:v>34906.0728705087</c:v>
                </c:pt>
                <c:pt idx="1349">
                  <c:v>39496.369998694</c:v>
                </c:pt>
                <c:pt idx="1350">
                  <c:v>38840.2460462892</c:v>
                </c:pt>
                <c:pt idx="1351">
                  <c:v>39432.6730787915</c:v>
                </c:pt>
                <c:pt idx="1352">
                  <c:v>35312.1592989232</c:v>
                </c:pt>
                <c:pt idx="1353">
                  <c:v>37700.9638024566</c:v>
                </c:pt>
                <c:pt idx="1354">
                  <c:v>34564.5375960572</c:v>
                </c:pt>
                <c:pt idx="1355">
                  <c:v>36659.2322442255</c:v>
                </c:pt>
                <c:pt idx="1356">
                  <c:v>37482.418017375</c:v>
                </c:pt>
                <c:pt idx="1357">
                  <c:v>36706.7906560129</c:v>
                </c:pt>
                <c:pt idx="1358">
                  <c:v>37400.6099379255</c:v>
                </c:pt>
                <c:pt idx="1359">
                  <c:v>33278.636539043</c:v>
                </c:pt>
                <c:pt idx="1360">
                  <c:v>36156.7726123653</c:v>
                </c:pt>
                <c:pt idx="1361">
                  <c:v>36873.4739588134</c:v>
                </c:pt>
                <c:pt idx="1362">
                  <c:v>36362.7737778188</c:v>
                </c:pt>
                <c:pt idx="1363">
                  <c:v>36255.1235335101</c:v>
                </c:pt>
                <c:pt idx="1364">
                  <c:v>36770.5144081188</c:v>
                </c:pt>
                <c:pt idx="1365">
                  <c:v>40284.041552924</c:v>
                </c:pt>
                <c:pt idx="1366">
                  <c:v>35547.35654706</c:v>
                </c:pt>
                <c:pt idx="1367">
                  <c:v>39334.18921507</c:v>
                </c:pt>
                <c:pt idx="1368">
                  <c:v>39009.3093432697</c:v>
                </c:pt>
                <c:pt idx="1369">
                  <c:v>38256.1155411614</c:v>
                </c:pt>
                <c:pt idx="1370">
                  <c:v>41521.7265080522</c:v>
                </c:pt>
                <c:pt idx="1371">
                  <c:v>37413.1654588242</c:v>
                </c:pt>
                <c:pt idx="1372">
                  <c:v>36447.9486029215</c:v>
                </c:pt>
                <c:pt idx="1373">
                  <c:v>36777.0068094541</c:v>
                </c:pt>
                <c:pt idx="1374">
                  <c:v>36308.311728745</c:v>
                </c:pt>
                <c:pt idx="1375">
                  <c:v>37989.9833634601</c:v>
                </c:pt>
                <c:pt idx="1376">
                  <c:v>35524.5180735749</c:v>
                </c:pt>
                <c:pt idx="1377">
                  <c:v>39059.808240784</c:v>
                </c:pt>
                <c:pt idx="1378">
                  <c:v>39355.9408582592</c:v>
                </c:pt>
                <c:pt idx="1379">
                  <c:v>36943.2260562423</c:v>
                </c:pt>
                <c:pt idx="1380">
                  <c:v>37367.0946740867</c:v>
                </c:pt>
                <c:pt idx="1381">
                  <c:v>36186.4233307967</c:v>
                </c:pt>
                <c:pt idx="1382">
                  <c:v>36873.5637290952</c:v>
                </c:pt>
                <c:pt idx="1383">
                  <c:v>37884.0368475728</c:v>
                </c:pt>
                <c:pt idx="1384">
                  <c:v>38352.1939382918</c:v>
                </c:pt>
                <c:pt idx="1385">
                  <c:v>36299.0424484768</c:v>
                </c:pt>
                <c:pt idx="1386">
                  <c:v>37294.2425796223</c:v>
                </c:pt>
                <c:pt idx="1387">
                  <c:v>35877.2774501829</c:v>
                </c:pt>
                <c:pt idx="1388">
                  <c:v>36160.1625100893</c:v>
                </c:pt>
                <c:pt idx="1389">
                  <c:v>37182.6697101348</c:v>
                </c:pt>
                <c:pt idx="1390">
                  <c:v>35751.6347552078</c:v>
                </c:pt>
                <c:pt idx="1391">
                  <c:v>38109.0306153008</c:v>
                </c:pt>
                <c:pt idx="1392">
                  <c:v>36591.5033535977</c:v>
                </c:pt>
                <c:pt idx="1393">
                  <c:v>36215.6016387808</c:v>
                </c:pt>
                <c:pt idx="1394">
                  <c:v>37432.441715303</c:v>
                </c:pt>
                <c:pt idx="1395">
                  <c:v>36281.3290121925</c:v>
                </c:pt>
                <c:pt idx="1396">
                  <c:v>38050.7116439906</c:v>
                </c:pt>
                <c:pt idx="1397">
                  <c:v>34121.6014280277</c:v>
                </c:pt>
                <c:pt idx="1398">
                  <c:v>37872.3812341951</c:v>
                </c:pt>
                <c:pt idx="1399">
                  <c:v>37912.7695501066</c:v>
                </c:pt>
                <c:pt idx="1400">
                  <c:v>38322.1761967956</c:v>
                </c:pt>
                <c:pt idx="1401">
                  <c:v>37707.7026422351</c:v>
                </c:pt>
                <c:pt idx="1402">
                  <c:v>36927.1212980206</c:v>
                </c:pt>
                <c:pt idx="1403">
                  <c:v>36767.015776566</c:v>
                </c:pt>
                <c:pt idx="1404">
                  <c:v>36108.7555253966</c:v>
                </c:pt>
                <c:pt idx="1405">
                  <c:v>35491.9190363523</c:v>
                </c:pt>
                <c:pt idx="1406">
                  <c:v>39164.7857866995</c:v>
                </c:pt>
                <c:pt idx="1407">
                  <c:v>37815.1236081374</c:v>
                </c:pt>
                <c:pt idx="1408">
                  <c:v>37676.8876096645</c:v>
                </c:pt>
                <c:pt idx="1409">
                  <c:v>37343.6616806114</c:v>
                </c:pt>
                <c:pt idx="1410">
                  <c:v>34381.1332100886</c:v>
                </c:pt>
                <c:pt idx="1411">
                  <c:v>35606.8868642555</c:v>
                </c:pt>
                <c:pt idx="1412">
                  <c:v>35476.0172746088</c:v>
                </c:pt>
                <c:pt idx="1413">
                  <c:v>36409.5243134828</c:v>
                </c:pt>
                <c:pt idx="1414">
                  <c:v>35864.8881209538</c:v>
                </c:pt>
                <c:pt idx="1415">
                  <c:v>36600.7209001167</c:v>
                </c:pt>
                <c:pt idx="1416">
                  <c:v>35733.3614273187</c:v>
                </c:pt>
                <c:pt idx="1417">
                  <c:v>38263.8880596736</c:v>
                </c:pt>
                <c:pt idx="1418">
                  <c:v>37121.1259634068</c:v>
                </c:pt>
                <c:pt idx="1419">
                  <c:v>37029.0409420214</c:v>
                </c:pt>
                <c:pt idx="1420">
                  <c:v>37067.1102203848</c:v>
                </c:pt>
                <c:pt idx="1421">
                  <c:v>38104.5479400152</c:v>
                </c:pt>
                <c:pt idx="1422">
                  <c:v>37287.2996545031</c:v>
                </c:pt>
                <c:pt idx="1423">
                  <c:v>36325.6743363726</c:v>
                </c:pt>
                <c:pt idx="1424">
                  <c:v>38849.1802279329</c:v>
                </c:pt>
                <c:pt idx="1425">
                  <c:v>36577.5251066623</c:v>
                </c:pt>
                <c:pt idx="1426">
                  <c:v>38517.0946580712</c:v>
                </c:pt>
                <c:pt idx="1427">
                  <c:v>39581.5558925418</c:v>
                </c:pt>
                <c:pt idx="1428">
                  <c:v>37045.2163736362</c:v>
                </c:pt>
                <c:pt idx="1429">
                  <c:v>36995.0432122439</c:v>
                </c:pt>
                <c:pt idx="1430">
                  <c:v>38196.6044346837</c:v>
                </c:pt>
                <c:pt idx="1431">
                  <c:v>35495.4935405012</c:v>
                </c:pt>
                <c:pt idx="1432">
                  <c:v>39042.8897050679</c:v>
                </c:pt>
                <c:pt idx="1433">
                  <c:v>36226.5514519106</c:v>
                </c:pt>
                <c:pt idx="1434">
                  <c:v>34915.4281357216</c:v>
                </c:pt>
                <c:pt idx="1435">
                  <c:v>37996.8558317035</c:v>
                </c:pt>
                <c:pt idx="1436">
                  <c:v>38135.3098478201</c:v>
                </c:pt>
                <c:pt idx="1437">
                  <c:v>35668.1978141145</c:v>
                </c:pt>
                <c:pt idx="1438">
                  <c:v>35848.1932648032</c:v>
                </c:pt>
                <c:pt idx="1439">
                  <c:v>36155.7691905428</c:v>
                </c:pt>
                <c:pt idx="1440">
                  <c:v>35896.1085034504</c:v>
                </c:pt>
                <c:pt idx="1441">
                  <c:v>38661.1552511299</c:v>
                </c:pt>
                <c:pt idx="1442">
                  <c:v>35818.3751927287</c:v>
                </c:pt>
                <c:pt idx="1443">
                  <c:v>37436.8318213147</c:v>
                </c:pt>
                <c:pt idx="1444">
                  <c:v>39923.1166768198</c:v>
                </c:pt>
                <c:pt idx="1445">
                  <c:v>40994.7567503286</c:v>
                </c:pt>
                <c:pt idx="1446">
                  <c:v>38353.8055053058</c:v>
                </c:pt>
                <c:pt idx="1447">
                  <c:v>38123.2044022988</c:v>
                </c:pt>
                <c:pt idx="1448">
                  <c:v>38477.4694426346</c:v>
                </c:pt>
                <c:pt idx="1449">
                  <c:v>40464.5483242393</c:v>
                </c:pt>
                <c:pt idx="1450">
                  <c:v>39730.1895099853</c:v>
                </c:pt>
                <c:pt idx="1451">
                  <c:v>36596.0687530577</c:v>
                </c:pt>
                <c:pt idx="1452">
                  <c:v>34909.7648130095</c:v>
                </c:pt>
                <c:pt idx="1453">
                  <c:v>35816.1814634545</c:v>
                </c:pt>
                <c:pt idx="1454">
                  <c:v>39840.5542719402</c:v>
                </c:pt>
                <c:pt idx="1455">
                  <c:v>36932.9604518031</c:v>
                </c:pt>
                <c:pt idx="1456">
                  <c:v>35553.8768611412</c:v>
                </c:pt>
                <c:pt idx="1457">
                  <c:v>35877.1276922265</c:v>
                </c:pt>
                <c:pt idx="1458">
                  <c:v>39462.1412751107</c:v>
                </c:pt>
                <c:pt idx="1459">
                  <c:v>39615.5668423411</c:v>
                </c:pt>
                <c:pt idx="1460">
                  <c:v>36231.514417568</c:v>
                </c:pt>
                <c:pt idx="1461">
                  <c:v>39448.0332155059</c:v>
                </c:pt>
                <c:pt idx="1462">
                  <c:v>40199.1866819127</c:v>
                </c:pt>
                <c:pt idx="1463">
                  <c:v>38923.7135394714</c:v>
                </c:pt>
                <c:pt idx="1464">
                  <c:v>37063.892427599</c:v>
                </c:pt>
                <c:pt idx="1465">
                  <c:v>38701.184010643</c:v>
                </c:pt>
                <c:pt idx="1466">
                  <c:v>37807.4509008083</c:v>
                </c:pt>
                <c:pt idx="1467">
                  <c:v>39386.954847641</c:v>
                </c:pt>
                <c:pt idx="1468">
                  <c:v>35756.7049004475</c:v>
                </c:pt>
                <c:pt idx="1469">
                  <c:v>34275.6721919343</c:v>
                </c:pt>
                <c:pt idx="1470">
                  <c:v>36543.8628640163</c:v>
                </c:pt>
                <c:pt idx="1471">
                  <c:v>36834.5899399874</c:v>
                </c:pt>
                <c:pt idx="1472">
                  <c:v>34438.8031372849</c:v>
                </c:pt>
                <c:pt idx="1473">
                  <c:v>35953.6043802147</c:v>
                </c:pt>
                <c:pt idx="1474">
                  <c:v>36484.4890595562</c:v>
                </c:pt>
                <c:pt idx="1475">
                  <c:v>37160.1184078684</c:v>
                </c:pt>
                <c:pt idx="1476">
                  <c:v>39248.2109628307</c:v>
                </c:pt>
                <c:pt idx="1477">
                  <c:v>39052.4978612544</c:v>
                </c:pt>
                <c:pt idx="1478">
                  <c:v>36616.9185941163</c:v>
                </c:pt>
                <c:pt idx="1479">
                  <c:v>42387.8605046554</c:v>
                </c:pt>
                <c:pt idx="1480">
                  <c:v>36048.5387570559</c:v>
                </c:pt>
                <c:pt idx="1481">
                  <c:v>34427.3376272926</c:v>
                </c:pt>
                <c:pt idx="1482">
                  <c:v>36278.8624619272</c:v>
                </c:pt>
                <c:pt idx="1483">
                  <c:v>37170.1246433656</c:v>
                </c:pt>
                <c:pt idx="1484">
                  <c:v>35670.096606849</c:v>
                </c:pt>
                <c:pt idx="1485">
                  <c:v>40927.8591877267</c:v>
                </c:pt>
                <c:pt idx="1486">
                  <c:v>36329.9724188507</c:v>
                </c:pt>
                <c:pt idx="1487">
                  <c:v>36841.1502979797</c:v>
                </c:pt>
                <c:pt idx="1488">
                  <c:v>40509.7624502504</c:v>
                </c:pt>
                <c:pt idx="1489">
                  <c:v>37762.4199060003</c:v>
                </c:pt>
                <c:pt idx="1490">
                  <c:v>37514.3581636683</c:v>
                </c:pt>
                <c:pt idx="1491">
                  <c:v>36217.7433863324</c:v>
                </c:pt>
                <c:pt idx="1492">
                  <c:v>38656.0571341053</c:v>
                </c:pt>
                <c:pt idx="1493">
                  <c:v>37308.2121462742</c:v>
                </c:pt>
                <c:pt idx="1494">
                  <c:v>37439.8232997221</c:v>
                </c:pt>
                <c:pt idx="1495">
                  <c:v>37327.0144991857</c:v>
                </c:pt>
                <c:pt idx="1496">
                  <c:v>36206.3070213275</c:v>
                </c:pt>
                <c:pt idx="1497">
                  <c:v>35774.8735101294</c:v>
                </c:pt>
                <c:pt idx="1498">
                  <c:v>38264.4285972702</c:v>
                </c:pt>
                <c:pt idx="1499">
                  <c:v>37891.1705606529</c:v>
                </c:pt>
                <c:pt idx="1500">
                  <c:v>37553.960872573</c:v>
                </c:pt>
                <c:pt idx="1501">
                  <c:v>35693.7301915991</c:v>
                </c:pt>
                <c:pt idx="1502">
                  <c:v>37726.6343364859</c:v>
                </c:pt>
                <c:pt idx="1503">
                  <c:v>34605.824734202</c:v>
                </c:pt>
                <c:pt idx="1504">
                  <c:v>34174.6988983343</c:v>
                </c:pt>
                <c:pt idx="1505">
                  <c:v>38800.7800074078</c:v>
                </c:pt>
                <c:pt idx="1506">
                  <c:v>36880.6816178651</c:v>
                </c:pt>
                <c:pt idx="1507">
                  <c:v>35774.4441632197</c:v>
                </c:pt>
                <c:pt idx="1508">
                  <c:v>36615.7597853244</c:v>
                </c:pt>
                <c:pt idx="1509">
                  <c:v>35722.514100642</c:v>
                </c:pt>
                <c:pt idx="1510">
                  <c:v>36726.3008774654</c:v>
                </c:pt>
                <c:pt idx="1511">
                  <c:v>37178.4784604862</c:v>
                </c:pt>
                <c:pt idx="1512">
                  <c:v>38545.3717806478</c:v>
                </c:pt>
                <c:pt idx="1513">
                  <c:v>37629.4212731989</c:v>
                </c:pt>
                <c:pt idx="1514">
                  <c:v>37726.4671262066</c:v>
                </c:pt>
                <c:pt idx="1515">
                  <c:v>38206.5541722708</c:v>
                </c:pt>
                <c:pt idx="1516">
                  <c:v>37938.0515086877</c:v>
                </c:pt>
                <c:pt idx="1517">
                  <c:v>37353.1762922003</c:v>
                </c:pt>
                <c:pt idx="1518">
                  <c:v>36346.8462441438</c:v>
                </c:pt>
                <c:pt idx="1519">
                  <c:v>35912.3173034339</c:v>
                </c:pt>
                <c:pt idx="1520">
                  <c:v>37666.1161814138</c:v>
                </c:pt>
                <c:pt idx="1521">
                  <c:v>37051.4843309696</c:v>
                </c:pt>
                <c:pt idx="1522">
                  <c:v>38041.6084224753</c:v>
                </c:pt>
                <c:pt idx="1523">
                  <c:v>34659.775741625</c:v>
                </c:pt>
                <c:pt idx="1524">
                  <c:v>35302.837807096</c:v>
                </c:pt>
                <c:pt idx="1525">
                  <c:v>38716.9450654352</c:v>
                </c:pt>
                <c:pt idx="1526">
                  <c:v>37672.4202287197</c:v>
                </c:pt>
                <c:pt idx="1527">
                  <c:v>36022.1582637222</c:v>
                </c:pt>
                <c:pt idx="1528">
                  <c:v>34987.4573043307</c:v>
                </c:pt>
                <c:pt idx="1529">
                  <c:v>35708.2081193981</c:v>
                </c:pt>
                <c:pt idx="1530">
                  <c:v>36034.0923290858</c:v>
                </c:pt>
                <c:pt idx="1531">
                  <c:v>37936.5522300428</c:v>
                </c:pt>
                <c:pt idx="1532">
                  <c:v>35896.7619171875</c:v>
                </c:pt>
                <c:pt idx="1533">
                  <c:v>37208.0871124809</c:v>
                </c:pt>
                <c:pt idx="1534">
                  <c:v>36422.2353934271</c:v>
                </c:pt>
                <c:pt idx="1535">
                  <c:v>39424.4167886944</c:v>
                </c:pt>
                <c:pt idx="1536">
                  <c:v>37907.8162330479</c:v>
                </c:pt>
                <c:pt idx="1537">
                  <c:v>36362.5938052778</c:v>
                </c:pt>
                <c:pt idx="1538">
                  <c:v>37247.0098398048</c:v>
                </c:pt>
                <c:pt idx="1539">
                  <c:v>37850.8957337505</c:v>
                </c:pt>
                <c:pt idx="1540">
                  <c:v>36621.2578224024</c:v>
                </c:pt>
                <c:pt idx="1541">
                  <c:v>35942.2744804753</c:v>
                </c:pt>
                <c:pt idx="1542">
                  <c:v>37769.0677516146</c:v>
                </c:pt>
                <c:pt idx="1543">
                  <c:v>37797.5034255552</c:v>
                </c:pt>
                <c:pt idx="1544">
                  <c:v>37034.1727896402</c:v>
                </c:pt>
                <c:pt idx="1545">
                  <c:v>38299.2665828174</c:v>
                </c:pt>
                <c:pt idx="1546">
                  <c:v>37124.780672106</c:v>
                </c:pt>
                <c:pt idx="1547">
                  <c:v>37656.7981982542</c:v>
                </c:pt>
                <c:pt idx="1548">
                  <c:v>36622.9950688938</c:v>
                </c:pt>
                <c:pt idx="1549">
                  <c:v>37676.7140298944</c:v>
                </c:pt>
                <c:pt idx="1550">
                  <c:v>39621.9311053809</c:v>
                </c:pt>
                <c:pt idx="1551">
                  <c:v>38269.5367812721</c:v>
                </c:pt>
                <c:pt idx="1552">
                  <c:v>37290.8477678551</c:v>
                </c:pt>
                <c:pt idx="1553">
                  <c:v>38552.6234307699</c:v>
                </c:pt>
                <c:pt idx="1554">
                  <c:v>36730.4074284138</c:v>
                </c:pt>
                <c:pt idx="1555">
                  <c:v>33375.3279401468</c:v>
                </c:pt>
                <c:pt idx="1556">
                  <c:v>37612.097786629</c:v>
                </c:pt>
                <c:pt idx="1557">
                  <c:v>36901.1275441996</c:v>
                </c:pt>
                <c:pt idx="1558">
                  <c:v>34355.4606397329</c:v>
                </c:pt>
                <c:pt idx="1559">
                  <c:v>35948.1654136491</c:v>
                </c:pt>
                <c:pt idx="1560">
                  <c:v>38978.2173251272</c:v>
                </c:pt>
                <c:pt idx="1561">
                  <c:v>37479.1543674051</c:v>
                </c:pt>
                <c:pt idx="1562">
                  <c:v>35244.9296124364</c:v>
                </c:pt>
                <c:pt idx="1563">
                  <c:v>36249.5832220328</c:v>
                </c:pt>
                <c:pt idx="1564">
                  <c:v>37208.2001980915</c:v>
                </c:pt>
                <c:pt idx="1565">
                  <c:v>35775.8197452122</c:v>
                </c:pt>
                <c:pt idx="1566">
                  <c:v>35183.1011971927</c:v>
                </c:pt>
                <c:pt idx="1567">
                  <c:v>37748.624074578</c:v>
                </c:pt>
                <c:pt idx="1568">
                  <c:v>36871.3929975353</c:v>
                </c:pt>
                <c:pt idx="1569">
                  <c:v>36094.00087812</c:v>
                </c:pt>
                <c:pt idx="1570">
                  <c:v>36676.2297685346</c:v>
                </c:pt>
                <c:pt idx="1571">
                  <c:v>37556.6715661437</c:v>
                </c:pt>
                <c:pt idx="1572">
                  <c:v>39356.9333788709</c:v>
                </c:pt>
                <c:pt idx="1573">
                  <c:v>34917.2756133822</c:v>
                </c:pt>
                <c:pt idx="1574">
                  <c:v>39694.5861342105</c:v>
                </c:pt>
                <c:pt idx="1575">
                  <c:v>37205.864138887</c:v>
                </c:pt>
                <c:pt idx="1576">
                  <c:v>40844.8023825122</c:v>
                </c:pt>
                <c:pt idx="1577">
                  <c:v>38779.4480604215</c:v>
                </c:pt>
                <c:pt idx="1578">
                  <c:v>36425.0706370408</c:v>
                </c:pt>
                <c:pt idx="1579">
                  <c:v>35865.3361464296</c:v>
                </c:pt>
                <c:pt idx="1580">
                  <c:v>36023.1653092006</c:v>
                </c:pt>
                <c:pt idx="1581">
                  <c:v>37832.6681728248</c:v>
                </c:pt>
                <c:pt idx="1582">
                  <c:v>38585.9930285553</c:v>
                </c:pt>
                <c:pt idx="1583">
                  <c:v>39731.7589579598</c:v>
                </c:pt>
                <c:pt idx="1584">
                  <c:v>38755.1799839942</c:v>
                </c:pt>
                <c:pt idx="1585">
                  <c:v>35901.0236169907</c:v>
                </c:pt>
                <c:pt idx="1586">
                  <c:v>38119.6793788908</c:v>
                </c:pt>
                <c:pt idx="1587">
                  <c:v>37454.8549411058</c:v>
                </c:pt>
                <c:pt idx="1588">
                  <c:v>34520.8064572407</c:v>
                </c:pt>
                <c:pt idx="1589">
                  <c:v>36798.2211873352</c:v>
                </c:pt>
                <c:pt idx="1590">
                  <c:v>37269.8244971739</c:v>
                </c:pt>
                <c:pt idx="1591">
                  <c:v>39374.5538368655</c:v>
                </c:pt>
                <c:pt idx="1592">
                  <c:v>39821.6489400747</c:v>
                </c:pt>
                <c:pt idx="1593">
                  <c:v>35834.0101824495</c:v>
                </c:pt>
                <c:pt idx="1594">
                  <c:v>37580.0023756096</c:v>
                </c:pt>
                <c:pt idx="1595">
                  <c:v>34614.9042055918</c:v>
                </c:pt>
                <c:pt idx="1596">
                  <c:v>36940.561122233</c:v>
                </c:pt>
                <c:pt idx="1597">
                  <c:v>44054.3668834376</c:v>
                </c:pt>
                <c:pt idx="1598">
                  <c:v>37575.2076908831</c:v>
                </c:pt>
                <c:pt idx="1599">
                  <c:v>35795.0202572004</c:v>
                </c:pt>
                <c:pt idx="1600">
                  <c:v>36171.7985061875</c:v>
                </c:pt>
                <c:pt idx="1601">
                  <c:v>39635.7188416517</c:v>
                </c:pt>
                <c:pt idx="1602">
                  <c:v>37597.6810373298</c:v>
                </c:pt>
                <c:pt idx="1603">
                  <c:v>39801.7327643415</c:v>
                </c:pt>
                <c:pt idx="1604">
                  <c:v>37255.8280601997</c:v>
                </c:pt>
                <c:pt idx="1605">
                  <c:v>34604.7444696995</c:v>
                </c:pt>
                <c:pt idx="1606">
                  <c:v>36991.3984511363</c:v>
                </c:pt>
                <c:pt idx="1607">
                  <c:v>38593.5726957714</c:v>
                </c:pt>
                <c:pt idx="1608">
                  <c:v>37568.2318299777</c:v>
                </c:pt>
                <c:pt idx="1609">
                  <c:v>38702.1820121389</c:v>
                </c:pt>
                <c:pt idx="1610">
                  <c:v>36664.3766614481</c:v>
                </c:pt>
                <c:pt idx="1611">
                  <c:v>36979.5074191724</c:v>
                </c:pt>
                <c:pt idx="1612">
                  <c:v>37576.7583123116</c:v>
                </c:pt>
                <c:pt idx="1613">
                  <c:v>39842.5485890951</c:v>
                </c:pt>
                <c:pt idx="1614">
                  <c:v>39381.0243251121</c:v>
                </c:pt>
                <c:pt idx="1615">
                  <c:v>38274.4571903513</c:v>
                </c:pt>
                <c:pt idx="1616">
                  <c:v>37105.8833279128</c:v>
                </c:pt>
                <c:pt idx="1617">
                  <c:v>36780.358516396</c:v>
                </c:pt>
                <c:pt idx="1618">
                  <c:v>39109.784944034</c:v>
                </c:pt>
                <c:pt idx="1619">
                  <c:v>34941.6148805063</c:v>
                </c:pt>
                <c:pt idx="1620">
                  <c:v>36448.5009775938</c:v>
                </c:pt>
                <c:pt idx="1621">
                  <c:v>35441.5675899255</c:v>
                </c:pt>
                <c:pt idx="1622">
                  <c:v>37862.6077745272</c:v>
                </c:pt>
                <c:pt idx="1623">
                  <c:v>37696.2013730912</c:v>
                </c:pt>
                <c:pt idx="1624">
                  <c:v>37227.4525776412</c:v>
                </c:pt>
                <c:pt idx="1625">
                  <c:v>39480.0304460034</c:v>
                </c:pt>
                <c:pt idx="1626">
                  <c:v>39136.433591558</c:v>
                </c:pt>
                <c:pt idx="1627">
                  <c:v>36819.7518204964</c:v>
                </c:pt>
                <c:pt idx="1628">
                  <c:v>37067.5313528379</c:v>
                </c:pt>
                <c:pt idx="1629">
                  <c:v>36855.7777862098</c:v>
                </c:pt>
                <c:pt idx="1630">
                  <c:v>36854.542780493</c:v>
                </c:pt>
                <c:pt idx="1631">
                  <c:v>37418.3976763154</c:v>
                </c:pt>
                <c:pt idx="1632">
                  <c:v>36952.2610668695</c:v>
                </c:pt>
                <c:pt idx="1633">
                  <c:v>35809.8971759217</c:v>
                </c:pt>
                <c:pt idx="1634">
                  <c:v>34823.9523893501</c:v>
                </c:pt>
                <c:pt idx="1635">
                  <c:v>34175.2531117139</c:v>
                </c:pt>
                <c:pt idx="1636">
                  <c:v>40215.69816671</c:v>
                </c:pt>
                <c:pt idx="1637">
                  <c:v>37378.713148779</c:v>
                </c:pt>
                <c:pt idx="1638">
                  <c:v>36894.6398025337</c:v>
                </c:pt>
                <c:pt idx="1639">
                  <c:v>37795.1579584738</c:v>
                </c:pt>
                <c:pt idx="1640">
                  <c:v>37957.2396810897</c:v>
                </c:pt>
                <c:pt idx="1641">
                  <c:v>34824.3052620141</c:v>
                </c:pt>
                <c:pt idx="1642">
                  <c:v>39219.3911208348</c:v>
                </c:pt>
                <c:pt idx="1643">
                  <c:v>35435.9468551188</c:v>
                </c:pt>
                <c:pt idx="1644">
                  <c:v>36108.6992876963</c:v>
                </c:pt>
                <c:pt idx="1645">
                  <c:v>34985.9202902878</c:v>
                </c:pt>
                <c:pt idx="1646">
                  <c:v>35238.224856452</c:v>
                </c:pt>
                <c:pt idx="1647">
                  <c:v>37062.0322978487</c:v>
                </c:pt>
                <c:pt idx="1648">
                  <c:v>37803.9911550576</c:v>
                </c:pt>
                <c:pt idx="1649">
                  <c:v>36985.8983262267</c:v>
                </c:pt>
                <c:pt idx="1650">
                  <c:v>36709.7704318102</c:v>
                </c:pt>
                <c:pt idx="1651">
                  <c:v>38353.7560582969</c:v>
                </c:pt>
                <c:pt idx="1652">
                  <c:v>38112.6270891761</c:v>
                </c:pt>
                <c:pt idx="1653">
                  <c:v>34977.3424857592</c:v>
                </c:pt>
                <c:pt idx="1654">
                  <c:v>36130.6900874684</c:v>
                </c:pt>
                <c:pt idx="1655">
                  <c:v>39229.1370737282</c:v>
                </c:pt>
                <c:pt idx="1656">
                  <c:v>36308.480973421</c:v>
                </c:pt>
                <c:pt idx="1657">
                  <c:v>38407.0173633831</c:v>
                </c:pt>
                <c:pt idx="1658">
                  <c:v>34828.5123368546</c:v>
                </c:pt>
                <c:pt idx="1659">
                  <c:v>34451.9096507192</c:v>
                </c:pt>
                <c:pt idx="1660">
                  <c:v>34871.2055798626</c:v>
                </c:pt>
                <c:pt idx="1661">
                  <c:v>37523.8213608685</c:v>
                </c:pt>
                <c:pt idx="1662">
                  <c:v>39867.5244089311</c:v>
                </c:pt>
                <c:pt idx="1663">
                  <c:v>37681.306792931</c:v>
                </c:pt>
                <c:pt idx="1664">
                  <c:v>36972.5514538307</c:v>
                </c:pt>
                <c:pt idx="1665">
                  <c:v>37539.386324696</c:v>
                </c:pt>
                <c:pt idx="1666">
                  <c:v>37484.7039693194</c:v>
                </c:pt>
                <c:pt idx="1667">
                  <c:v>38464.493126618</c:v>
                </c:pt>
                <c:pt idx="1668">
                  <c:v>39251.0481097796</c:v>
                </c:pt>
                <c:pt idx="1669">
                  <c:v>39659.3083282555</c:v>
                </c:pt>
                <c:pt idx="1670">
                  <c:v>40230.9503122808</c:v>
                </c:pt>
                <c:pt idx="1671">
                  <c:v>37975.3574299836</c:v>
                </c:pt>
                <c:pt idx="1672">
                  <c:v>36838.8786979823</c:v>
                </c:pt>
                <c:pt idx="1673">
                  <c:v>36063.377725222</c:v>
                </c:pt>
                <c:pt idx="1674">
                  <c:v>37147.1890813201</c:v>
                </c:pt>
                <c:pt idx="1675">
                  <c:v>35980.2247091554</c:v>
                </c:pt>
                <c:pt idx="1676">
                  <c:v>37408.5842261154</c:v>
                </c:pt>
                <c:pt idx="1677">
                  <c:v>37208.6374046101</c:v>
                </c:pt>
                <c:pt idx="1678">
                  <c:v>37314.143925589</c:v>
                </c:pt>
                <c:pt idx="1679">
                  <c:v>40153.3896598559</c:v>
                </c:pt>
                <c:pt idx="1680">
                  <c:v>40175.5624640699</c:v>
                </c:pt>
                <c:pt idx="1681">
                  <c:v>35496.9506738614</c:v>
                </c:pt>
                <c:pt idx="1682">
                  <c:v>36699.5561870193</c:v>
                </c:pt>
                <c:pt idx="1683">
                  <c:v>35975.1605754265</c:v>
                </c:pt>
                <c:pt idx="1684">
                  <c:v>39197.792649793</c:v>
                </c:pt>
                <c:pt idx="1685">
                  <c:v>36393.2878640807</c:v>
                </c:pt>
                <c:pt idx="1686">
                  <c:v>35753.4090976213</c:v>
                </c:pt>
                <c:pt idx="1687">
                  <c:v>38088.4978391843</c:v>
                </c:pt>
                <c:pt idx="1688">
                  <c:v>37597.0803645245</c:v>
                </c:pt>
                <c:pt idx="1689">
                  <c:v>34954.9282260557</c:v>
                </c:pt>
                <c:pt idx="1690">
                  <c:v>36500.9678099871</c:v>
                </c:pt>
                <c:pt idx="1691">
                  <c:v>36003.9837285156</c:v>
                </c:pt>
                <c:pt idx="1692">
                  <c:v>38356.2124519138</c:v>
                </c:pt>
                <c:pt idx="1693">
                  <c:v>34841.8351722007</c:v>
                </c:pt>
                <c:pt idx="1694">
                  <c:v>37610.4174172157</c:v>
                </c:pt>
                <c:pt idx="1695">
                  <c:v>38430.0074279293</c:v>
                </c:pt>
                <c:pt idx="1696">
                  <c:v>36888.3886256529</c:v>
                </c:pt>
                <c:pt idx="1697">
                  <c:v>37262.5901299695</c:v>
                </c:pt>
                <c:pt idx="1698">
                  <c:v>36961.7498282514</c:v>
                </c:pt>
                <c:pt idx="1699">
                  <c:v>37033.5934696052</c:v>
                </c:pt>
                <c:pt idx="1700">
                  <c:v>36345.4446072869</c:v>
                </c:pt>
                <c:pt idx="1701">
                  <c:v>38072.75129381</c:v>
                </c:pt>
                <c:pt idx="1702">
                  <c:v>35069.7987663012</c:v>
                </c:pt>
                <c:pt idx="1703">
                  <c:v>36206.7473677822</c:v>
                </c:pt>
                <c:pt idx="1704">
                  <c:v>38456.2162678354</c:v>
                </c:pt>
                <c:pt idx="1705">
                  <c:v>36928.9246625026</c:v>
                </c:pt>
                <c:pt idx="1706">
                  <c:v>40635.4672738966</c:v>
                </c:pt>
                <c:pt idx="1707">
                  <c:v>36051.9368689811</c:v>
                </c:pt>
                <c:pt idx="1708">
                  <c:v>37858.5616353821</c:v>
                </c:pt>
                <c:pt idx="1709">
                  <c:v>35245.6390490556</c:v>
                </c:pt>
                <c:pt idx="1710">
                  <c:v>36169.2166144663</c:v>
                </c:pt>
                <c:pt idx="1711">
                  <c:v>37370.2422815825</c:v>
                </c:pt>
                <c:pt idx="1712">
                  <c:v>36526.7923315706</c:v>
                </c:pt>
                <c:pt idx="1713">
                  <c:v>38393.4903939766</c:v>
                </c:pt>
                <c:pt idx="1714">
                  <c:v>36068.9829665388</c:v>
                </c:pt>
                <c:pt idx="1715">
                  <c:v>38077.2424039212</c:v>
                </c:pt>
                <c:pt idx="1716">
                  <c:v>38013.295202234</c:v>
                </c:pt>
                <c:pt idx="1717">
                  <c:v>36735.5786872881</c:v>
                </c:pt>
                <c:pt idx="1718">
                  <c:v>34375.1484992663</c:v>
                </c:pt>
                <c:pt idx="1719">
                  <c:v>36776.6003968441</c:v>
                </c:pt>
                <c:pt idx="1720">
                  <c:v>34681.7088760719</c:v>
                </c:pt>
                <c:pt idx="1721">
                  <c:v>36155.2549117474</c:v>
                </c:pt>
                <c:pt idx="1722">
                  <c:v>35667.2219271047</c:v>
                </c:pt>
                <c:pt idx="1723">
                  <c:v>41374.6959896424</c:v>
                </c:pt>
                <c:pt idx="1724">
                  <c:v>35222.7856221552</c:v>
                </c:pt>
                <c:pt idx="1725">
                  <c:v>41047.0121281028</c:v>
                </c:pt>
                <c:pt idx="1726">
                  <c:v>38781.4404819646</c:v>
                </c:pt>
                <c:pt idx="1727">
                  <c:v>36912.8726837411</c:v>
                </c:pt>
                <c:pt idx="1728">
                  <c:v>34761.9768909473</c:v>
                </c:pt>
                <c:pt idx="1729">
                  <c:v>37643.8054791999</c:v>
                </c:pt>
                <c:pt idx="1730">
                  <c:v>39360.2941191843</c:v>
                </c:pt>
                <c:pt idx="1731">
                  <c:v>35635.2961177341</c:v>
                </c:pt>
                <c:pt idx="1732">
                  <c:v>35615.5501617105</c:v>
                </c:pt>
                <c:pt idx="1733">
                  <c:v>40163.410629357</c:v>
                </c:pt>
                <c:pt idx="1734">
                  <c:v>38916.7773207425</c:v>
                </c:pt>
                <c:pt idx="1735">
                  <c:v>36740.6613579419</c:v>
                </c:pt>
                <c:pt idx="1736">
                  <c:v>37757.0249621161</c:v>
                </c:pt>
                <c:pt idx="1737">
                  <c:v>38169.2700291154</c:v>
                </c:pt>
                <c:pt idx="1738">
                  <c:v>41043.1352880528</c:v>
                </c:pt>
                <c:pt idx="1739">
                  <c:v>37160.2607384387</c:v>
                </c:pt>
                <c:pt idx="1740">
                  <c:v>36230.775636823</c:v>
                </c:pt>
                <c:pt idx="1741">
                  <c:v>37034.8299839197</c:v>
                </c:pt>
                <c:pt idx="1742">
                  <c:v>37655.7586037774</c:v>
                </c:pt>
                <c:pt idx="1743">
                  <c:v>37762.2237790463</c:v>
                </c:pt>
                <c:pt idx="1744">
                  <c:v>37487.6166995359</c:v>
                </c:pt>
                <c:pt idx="1745">
                  <c:v>39222.3730159514</c:v>
                </c:pt>
                <c:pt idx="1746">
                  <c:v>37407.023259161</c:v>
                </c:pt>
                <c:pt idx="1747">
                  <c:v>38853.781873858</c:v>
                </c:pt>
                <c:pt idx="1748">
                  <c:v>40575.5342669197</c:v>
                </c:pt>
                <c:pt idx="1749">
                  <c:v>36525.1557537137</c:v>
                </c:pt>
                <c:pt idx="1750">
                  <c:v>36870.0267109662</c:v>
                </c:pt>
                <c:pt idx="1751">
                  <c:v>41088.4368836061</c:v>
                </c:pt>
                <c:pt idx="1752">
                  <c:v>35074.2347529187</c:v>
                </c:pt>
                <c:pt idx="1753">
                  <c:v>37167.4653869756</c:v>
                </c:pt>
                <c:pt idx="1754">
                  <c:v>36101.2947178818</c:v>
                </c:pt>
                <c:pt idx="1755">
                  <c:v>37240.7637897435</c:v>
                </c:pt>
                <c:pt idx="1756">
                  <c:v>36054.0736594831</c:v>
                </c:pt>
                <c:pt idx="1757">
                  <c:v>36526.6200564032</c:v>
                </c:pt>
                <c:pt idx="1758">
                  <c:v>37009.7564992082</c:v>
                </c:pt>
                <c:pt idx="1759">
                  <c:v>34966.323369321</c:v>
                </c:pt>
                <c:pt idx="1760">
                  <c:v>37150.0271752069</c:v>
                </c:pt>
                <c:pt idx="1761">
                  <c:v>36726.9195262796</c:v>
                </c:pt>
                <c:pt idx="1762">
                  <c:v>35693.8369065068</c:v>
                </c:pt>
                <c:pt idx="1763">
                  <c:v>35566.6780049603</c:v>
                </c:pt>
                <c:pt idx="1764">
                  <c:v>38758.1555012755</c:v>
                </c:pt>
                <c:pt idx="1765">
                  <c:v>33565.3535419816</c:v>
                </c:pt>
                <c:pt idx="1766">
                  <c:v>36890.9654381927</c:v>
                </c:pt>
                <c:pt idx="1767">
                  <c:v>37600.091404281</c:v>
                </c:pt>
                <c:pt idx="1768">
                  <c:v>39401.8570664063</c:v>
                </c:pt>
                <c:pt idx="1769">
                  <c:v>38802.2488331432</c:v>
                </c:pt>
                <c:pt idx="1770">
                  <c:v>37401.685761156</c:v>
                </c:pt>
                <c:pt idx="1771">
                  <c:v>37209.6950688656</c:v>
                </c:pt>
                <c:pt idx="1772">
                  <c:v>35579.4897169776</c:v>
                </c:pt>
                <c:pt idx="1773">
                  <c:v>37052.7653202409</c:v>
                </c:pt>
                <c:pt idx="1774">
                  <c:v>36376.9462517301</c:v>
                </c:pt>
                <c:pt idx="1775">
                  <c:v>36105.753195828</c:v>
                </c:pt>
                <c:pt idx="1776">
                  <c:v>40827.2426836807</c:v>
                </c:pt>
                <c:pt idx="1777">
                  <c:v>38148.6798571827</c:v>
                </c:pt>
                <c:pt idx="1778">
                  <c:v>36238.1293760579</c:v>
                </c:pt>
                <c:pt idx="1779">
                  <c:v>36986.8198778542</c:v>
                </c:pt>
                <c:pt idx="1780">
                  <c:v>35509.5521996133</c:v>
                </c:pt>
                <c:pt idx="1781">
                  <c:v>36500.2491991492</c:v>
                </c:pt>
                <c:pt idx="1782">
                  <c:v>36958.4475922659</c:v>
                </c:pt>
                <c:pt idx="1783">
                  <c:v>36725.7031068473</c:v>
                </c:pt>
                <c:pt idx="1784">
                  <c:v>36561.1951194374</c:v>
                </c:pt>
                <c:pt idx="1785">
                  <c:v>37932.8824242264</c:v>
                </c:pt>
                <c:pt idx="1786">
                  <c:v>36970.8238257384</c:v>
                </c:pt>
                <c:pt idx="1787">
                  <c:v>38493.1465015968</c:v>
                </c:pt>
                <c:pt idx="1788">
                  <c:v>36933.5652183669</c:v>
                </c:pt>
                <c:pt idx="1789">
                  <c:v>37528.8698605246</c:v>
                </c:pt>
                <c:pt idx="1790">
                  <c:v>35088.1991982229</c:v>
                </c:pt>
                <c:pt idx="1791">
                  <c:v>37249.2532429941</c:v>
                </c:pt>
                <c:pt idx="1792">
                  <c:v>37450.8165080109</c:v>
                </c:pt>
                <c:pt idx="1793">
                  <c:v>37519.4097245345</c:v>
                </c:pt>
                <c:pt idx="1794">
                  <c:v>36143.7208005454</c:v>
                </c:pt>
                <c:pt idx="1795">
                  <c:v>36265.0353430881</c:v>
                </c:pt>
                <c:pt idx="1796">
                  <c:v>37557.5617127831</c:v>
                </c:pt>
                <c:pt idx="1797">
                  <c:v>36597.5079596317</c:v>
                </c:pt>
                <c:pt idx="1798">
                  <c:v>35514.1577611475</c:v>
                </c:pt>
                <c:pt idx="1799">
                  <c:v>38695.4650737809</c:v>
                </c:pt>
                <c:pt idx="1800">
                  <c:v>36042.9751325307</c:v>
                </c:pt>
                <c:pt idx="1801">
                  <c:v>38488.4161812651</c:v>
                </c:pt>
                <c:pt idx="1802">
                  <c:v>34108.0211621981</c:v>
                </c:pt>
                <c:pt idx="1803">
                  <c:v>36495.9571555244</c:v>
                </c:pt>
                <c:pt idx="1804">
                  <c:v>38723.0245487676</c:v>
                </c:pt>
                <c:pt idx="1805">
                  <c:v>35188.5324355493</c:v>
                </c:pt>
                <c:pt idx="1806">
                  <c:v>36737.4611175522</c:v>
                </c:pt>
                <c:pt idx="1807">
                  <c:v>36124.3925719223</c:v>
                </c:pt>
                <c:pt idx="1808">
                  <c:v>36529.8090022536</c:v>
                </c:pt>
                <c:pt idx="1809">
                  <c:v>35450.9206530527</c:v>
                </c:pt>
                <c:pt idx="1810">
                  <c:v>35905.115089363</c:v>
                </c:pt>
                <c:pt idx="1811">
                  <c:v>34769.4756642142</c:v>
                </c:pt>
                <c:pt idx="1812">
                  <c:v>38678.6073102441</c:v>
                </c:pt>
                <c:pt idx="1813">
                  <c:v>38170.3354286626</c:v>
                </c:pt>
                <c:pt idx="1814">
                  <c:v>34089.5171497537</c:v>
                </c:pt>
                <c:pt idx="1815">
                  <c:v>34490.8636690572</c:v>
                </c:pt>
                <c:pt idx="1816">
                  <c:v>36322.2004600891</c:v>
                </c:pt>
                <c:pt idx="1817">
                  <c:v>37980.5790464662</c:v>
                </c:pt>
                <c:pt idx="1818">
                  <c:v>35422.8467355975</c:v>
                </c:pt>
                <c:pt idx="1819">
                  <c:v>37643.8353488766</c:v>
                </c:pt>
                <c:pt idx="1820">
                  <c:v>39920.4604361187</c:v>
                </c:pt>
                <c:pt idx="1821">
                  <c:v>36597.5967481124</c:v>
                </c:pt>
                <c:pt idx="1822">
                  <c:v>38771.684299543</c:v>
                </c:pt>
                <c:pt idx="1823">
                  <c:v>37351.7340929666</c:v>
                </c:pt>
                <c:pt idx="1824">
                  <c:v>36431.1306348004</c:v>
                </c:pt>
                <c:pt idx="1825">
                  <c:v>37956.993711761</c:v>
                </c:pt>
                <c:pt idx="1826">
                  <c:v>38618.9521262494</c:v>
                </c:pt>
                <c:pt idx="1827">
                  <c:v>36805.7392748238</c:v>
                </c:pt>
                <c:pt idx="1828">
                  <c:v>39843.3714586917</c:v>
                </c:pt>
                <c:pt idx="1829">
                  <c:v>40092.5116908156</c:v>
                </c:pt>
                <c:pt idx="1830">
                  <c:v>36491.8787781225</c:v>
                </c:pt>
                <c:pt idx="1831">
                  <c:v>36146.6729648641</c:v>
                </c:pt>
                <c:pt idx="1832">
                  <c:v>36576.9496637856</c:v>
                </c:pt>
                <c:pt idx="1833">
                  <c:v>40908.0458789026</c:v>
                </c:pt>
                <c:pt idx="1834">
                  <c:v>38575.5776106164</c:v>
                </c:pt>
                <c:pt idx="1835">
                  <c:v>36378.6912444228</c:v>
                </c:pt>
                <c:pt idx="1836">
                  <c:v>39308.6617335544</c:v>
                </c:pt>
                <c:pt idx="1837">
                  <c:v>34671.5022969394</c:v>
                </c:pt>
                <c:pt idx="1838">
                  <c:v>37964.5447526189</c:v>
                </c:pt>
                <c:pt idx="1839">
                  <c:v>35272.2020739771</c:v>
                </c:pt>
                <c:pt idx="1840">
                  <c:v>38637.867010546</c:v>
                </c:pt>
                <c:pt idx="1841">
                  <c:v>36080.4598923657</c:v>
                </c:pt>
                <c:pt idx="1842">
                  <c:v>37811.2778080094</c:v>
                </c:pt>
                <c:pt idx="1843">
                  <c:v>35341.8475571092</c:v>
                </c:pt>
                <c:pt idx="1844">
                  <c:v>39662.5007768553</c:v>
                </c:pt>
                <c:pt idx="1845">
                  <c:v>36625.9753240466</c:v>
                </c:pt>
                <c:pt idx="1846">
                  <c:v>38274.4542441939</c:v>
                </c:pt>
                <c:pt idx="1847">
                  <c:v>37736.0797659009</c:v>
                </c:pt>
                <c:pt idx="1848">
                  <c:v>41894.1861456379</c:v>
                </c:pt>
                <c:pt idx="1849">
                  <c:v>38792.2823893658</c:v>
                </c:pt>
                <c:pt idx="1850">
                  <c:v>37487.6512766327</c:v>
                </c:pt>
                <c:pt idx="1851">
                  <c:v>37700.8279834127</c:v>
                </c:pt>
                <c:pt idx="1852">
                  <c:v>35330.2639730699</c:v>
                </c:pt>
                <c:pt idx="1853">
                  <c:v>36449.4602436056</c:v>
                </c:pt>
                <c:pt idx="1854">
                  <c:v>37365.5133367363</c:v>
                </c:pt>
                <c:pt idx="1855">
                  <c:v>36177.7640581957</c:v>
                </c:pt>
                <c:pt idx="1856">
                  <c:v>34335.4891394046</c:v>
                </c:pt>
                <c:pt idx="1857">
                  <c:v>36470.5330080839</c:v>
                </c:pt>
                <c:pt idx="1858">
                  <c:v>37731.2094796908</c:v>
                </c:pt>
                <c:pt idx="1859">
                  <c:v>36528.540758443</c:v>
                </c:pt>
                <c:pt idx="1860">
                  <c:v>35894.8613832654</c:v>
                </c:pt>
                <c:pt idx="1861">
                  <c:v>45151.0728690301</c:v>
                </c:pt>
                <c:pt idx="1862">
                  <c:v>37569.6652429936</c:v>
                </c:pt>
                <c:pt idx="1863">
                  <c:v>38411.1336618171</c:v>
                </c:pt>
                <c:pt idx="1864">
                  <c:v>37894.7715916077</c:v>
                </c:pt>
                <c:pt idx="1865">
                  <c:v>38369.0146654</c:v>
                </c:pt>
                <c:pt idx="1866">
                  <c:v>37582.9532389524</c:v>
                </c:pt>
                <c:pt idx="1867">
                  <c:v>36519.4143510331</c:v>
                </c:pt>
                <c:pt idx="1868">
                  <c:v>40304.2161359285</c:v>
                </c:pt>
                <c:pt idx="1869">
                  <c:v>39972.8653899861</c:v>
                </c:pt>
                <c:pt idx="1870">
                  <c:v>38270.9302205189</c:v>
                </c:pt>
                <c:pt idx="1871">
                  <c:v>37829.3409337886</c:v>
                </c:pt>
                <c:pt idx="1872">
                  <c:v>37354.2233534083</c:v>
                </c:pt>
                <c:pt idx="1873">
                  <c:v>38198.6163075384</c:v>
                </c:pt>
                <c:pt idx="1874">
                  <c:v>36244.1190444818</c:v>
                </c:pt>
                <c:pt idx="1875">
                  <c:v>36411.68353766</c:v>
                </c:pt>
                <c:pt idx="1876">
                  <c:v>37253.6532456796</c:v>
                </c:pt>
                <c:pt idx="1877">
                  <c:v>35617.4324784169</c:v>
                </c:pt>
                <c:pt idx="1878">
                  <c:v>37709.5205748539</c:v>
                </c:pt>
                <c:pt idx="1879">
                  <c:v>40566.4423754773</c:v>
                </c:pt>
                <c:pt idx="1880">
                  <c:v>39265.9634164022</c:v>
                </c:pt>
                <c:pt idx="1881">
                  <c:v>36869.6228663358</c:v>
                </c:pt>
                <c:pt idx="1882">
                  <c:v>35454.3511735395</c:v>
                </c:pt>
                <c:pt idx="1883">
                  <c:v>36267.3706160445</c:v>
                </c:pt>
                <c:pt idx="1884">
                  <c:v>39270.9154707928</c:v>
                </c:pt>
                <c:pt idx="1885">
                  <c:v>36193.5554413172</c:v>
                </c:pt>
                <c:pt idx="1886">
                  <c:v>38340.1827628068</c:v>
                </c:pt>
                <c:pt idx="1887">
                  <c:v>36923.1638587621</c:v>
                </c:pt>
                <c:pt idx="1888">
                  <c:v>36611.1834216059</c:v>
                </c:pt>
                <c:pt idx="1889">
                  <c:v>35542.9692373323</c:v>
                </c:pt>
                <c:pt idx="1890">
                  <c:v>38927.0860592649</c:v>
                </c:pt>
                <c:pt idx="1891">
                  <c:v>37723.8547982648</c:v>
                </c:pt>
                <c:pt idx="1892">
                  <c:v>36050.7632046616</c:v>
                </c:pt>
                <c:pt idx="1893">
                  <c:v>37844.0093591894</c:v>
                </c:pt>
                <c:pt idx="1894">
                  <c:v>35989.1668359383</c:v>
                </c:pt>
                <c:pt idx="1895">
                  <c:v>37302.6400169199</c:v>
                </c:pt>
                <c:pt idx="1896">
                  <c:v>37686.3035768012</c:v>
                </c:pt>
                <c:pt idx="1897">
                  <c:v>37508.0993938852</c:v>
                </c:pt>
                <c:pt idx="1898">
                  <c:v>37197.3852469153</c:v>
                </c:pt>
                <c:pt idx="1899">
                  <c:v>39883.5475265311</c:v>
                </c:pt>
                <c:pt idx="1900">
                  <c:v>36996.2049401929</c:v>
                </c:pt>
                <c:pt idx="1901">
                  <c:v>36272.309306398</c:v>
                </c:pt>
                <c:pt idx="1902">
                  <c:v>37401.0544299217</c:v>
                </c:pt>
                <c:pt idx="1903">
                  <c:v>34354.3981187212</c:v>
                </c:pt>
                <c:pt idx="1904">
                  <c:v>37724.927560518</c:v>
                </c:pt>
                <c:pt idx="1905">
                  <c:v>40735.352159452</c:v>
                </c:pt>
                <c:pt idx="1906">
                  <c:v>36226.6409820595</c:v>
                </c:pt>
                <c:pt idx="1907">
                  <c:v>40578.2153607353</c:v>
                </c:pt>
                <c:pt idx="1908">
                  <c:v>37581.4645922081</c:v>
                </c:pt>
                <c:pt idx="1909">
                  <c:v>34986.9377701038</c:v>
                </c:pt>
                <c:pt idx="1910">
                  <c:v>38141.2853145419</c:v>
                </c:pt>
                <c:pt idx="1911">
                  <c:v>34277.6942459816</c:v>
                </c:pt>
                <c:pt idx="1912">
                  <c:v>37698.6598701246</c:v>
                </c:pt>
                <c:pt idx="1913">
                  <c:v>37965.5231186536</c:v>
                </c:pt>
                <c:pt idx="1914">
                  <c:v>34532.1842107657</c:v>
                </c:pt>
                <c:pt idx="1915">
                  <c:v>37626.6537277197</c:v>
                </c:pt>
                <c:pt idx="1916">
                  <c:v>34567.3191960757</c:v>
                </c:pt>
                <c:pt idx="1917">
                  <c:v>37921.5134623147</c:v>
                </c:pt>
                <c:pt idx="1918">
                  <c:v>37165.3559584342</c:v>
                </c:pt>
                <c:pt idx="1919">
                  <c:v>36447.3807133563</c:v>
                </c:pt>
                <c:pt idx="1920">
                  <c:v>36330.0580980126</c:v>
                </c:pt>
                <c:pt idx="1921">
                  <c:v>38114.3214755312</c:v>
                </c:pt>
                <c:pt idx="1922">
                  <c:v>36418.5885879179</c:v>
                </c:pt>
                <c:pt idx="1923">
                  <c:v>36205.028907421</c:v>
                </c:pt>
                <c:pt idx="1924">
                  <c:v>36796.3558296347</c:v>
                </c:pt>
                <c:pt idx="1925">
                  <c:v>38380.7740260729</c:v>
                </c:pt>
                <c:pt idx="1926">
                  <c:v>36085.6133556625</c:v>
                </c:pt>
                <c:pt idx="1927">
                  <c:v>39213.1872166612</c:v>
                </c:pt>
                <c:pt idx="1928">
                  <c:v>36552.6841532999</c:v>
                </c:pt>
                <c:pt idx="1929">
                  <c:v>36941.964266916</c:v>
                </c:pt>
                <c:pt idx="1930">
                  <c:v>38284.9277185501</c:v>
                </c:pt>
                <c:pt idx="1931">
                  <c:v>35619.4410276744</c:v>
                </c:pt>
                <c:pt idx="1932">
                  <c:v>37895.5819559189</c:v>
                </c:pt>
                <c:pt idx="1933">
                  <c:v>37618.4844961909</c:v>
                </c:pt>
                <c:pt idx="1934">
                  <c:v>35726.7707830723</c:v>
                </c:pt>
                <c:pt idx="1935">
                  <c:v>36793.8115933493</c:v>
                </c:pt>
                <c:pt idx="1936">
                  <c:v>37785.562112995</c:v>
                </c:pt>
                <c:pt idx="1937">
                  <c:v>38357.3702642557</c:v>
                </c:pt>
                <c:pt idx="1938">
                  <c:v>38826.1860150343</c:v>
                </c:pt>
                <c:pt idx="1939">
                  <c:v>37177.1829702113</c:v>
                </c:pt>
                <c:pt idx="1940">
                  <c:v>36609.8860796281</c:v>
                </c:pt>
                <c:pt idx="1941">
                  <c:v>37736.784336803</c:v>
                </c:pt>
                <c:pt idx="1942">
                  <c:v>37182.3398948792</c:v>
                </c:pt>
                <c:pt idx="1943">
                  <c:v>37573.2443784875</c:v>
                </c:pt>
                <c:pt idx="1944">
                  <c:v>36868.6999440157</c:v>
                </c:pt>
                <c:pt idx="1945">
                  <c:v>36517.7535300479</c:v>
                </c:pt>
                <c:pt idx="1946">
                  <c:v>35712.4606908456</c:v>
                </c:pt>
                <c:pt idx="1947">
                  <c:v>35994.3268729738</c:v>
                </c:pt>
                <c:pt idx="1948">
                  <c:v>36161.9336316163</c:v>
                </c:pt>
                <c:pt idx="1949">
                  <c:v>35887.0686978333</c:v>
                </c:pt>
                <c:pt idx="1950">
                  <c:v>36687.6946703167</c:v>
                </c:pt>
                <c:pt idx="1951">
                  <c:v>35443.6130796227</c:v>
                </c:pt>
                <c:pt idx="1952">
                  <c:v>37800.7062380643</c:v>
                </c:pt>
                <c:pt idx="1953">
                  <c:v>40036.2660218865</c:v>
                </c:pt>
                <c:pt idx="1954">
                  <c:v>38934.9441885698</c:v>
                </c:pt>
                <c:pt idx="1955">
                  <c:v>36079.379979251</c:v>
                </c:pt>
                <c:pt idx="1956">
                  <c:v>35587.4822941579</c:v>
                </c:pt>
                <c:pt idx="1957">
                  <c:v>39292.2615033114</c:v>
                </c:pt>
                <c:pt idx="1958">
                  <c:v>40253.7760925948</c:v>
                </c:pt>
                <c:pt idx="1959">
                  <c:v>34856.3503824565</c:v>
                </c:pt>
                <c:pt idx="1960">
                  <c:v>36845.3155108211</c:v>
                </c:pt>
                <c:pt idx="1961">
                  <c:v>37561.4127276131</c:v>
                </c:pt>
                <c:pt idx="1962">
                  <c:v>36403.9014873258</c:v>
                </c:pt>
                <c:pt idx="1963">
                  <c:v>35147.4239459188</c:v>
                </c:pt>
                <c:pt idx="1964">
                  <c:v>42023.3158415271</c:v>
                </c:pt>
                <c:pt idx="1965">
                  <c:v>35777.3292164487</c:v>
                </c:pt>
                <c:pt idx="1966">
                  <c:v>35899.6332253046</c:v>
                </c:pt>
                <c:pt idx="1967">
                  <c:v>36668.9389749229</c:v>
                </c:pt>
                <c:pt idx="1968">
                  <c:v>34556.5460040101</c:v>
                </c:pt>
                <c:pt idx="1969">
                  <c:v>36339.7705644282</c:v>
                </c:pt>
                <c:pt idx="1970">
                  <c:v>38204.6722878956</c:v>
                </c:pt>
                <c:pt idx="1971">
                  <c:v>43343.7826202635</c:v>
                </c:pt>
                <c:pt idx="1972">
                  <c:v>36673.5556920894</c:v>
                </c:pt>
                <c:pt idx="1973">
                  <c:v>35700.1141009988</c:v>
                </c:pt>
                <c:pt idx="1974">
                  <c:v>35256.1548277123</c:v>
                </c:pt>
                <c:pt idx="1975">
                  <c:v>36699.9493236912</c:v>
                </c:pt>
                <c:pt idx="1976">
                  <c:v>34781.1458855065</c:v>
                </c:pt>
                <c:pt idx="1977">
                  <c:v>40043.6673983971</c:v>
                </c:pt>
                <c:pt idx="1978">
                  <c:v>35586.3805230496</c:v>
                </c:pt>
                <c:pt idx="1979">
                  <c:v>38443.5050168298</c:v>
                </c:pt>
                <c:pt idx="1980">
                  <c:v>35243.6996096378</c:v>
                </c:pt>
                <c:pt idx="1981">
                  <c:v>41218.2662705367</c:v>
                </c:pt>
                <c:pt idx="1982">
                  <c:v>38162.7334266812</c:v>
                </c:pt>
                <c:pt idx="1983">
                  <c:v>38372.9068051886</c:v>
                </c:pt>
                <c:pt idx="1984">
                  <c:v>35771.8869567578</c:v>
                </c:pt>
                <c:pt idx="1985">
                  <c:v>40677.4797133476</c:v>
                </c:pt>
                <c:pt idx="1986">
                  <c:v>37074.334539178</c:v>
                </c:pt>
                <c:pt idx="1987">
                  <c:v>37178.2958671739</c:v>
                </c:pt>
                <c:pt idx="1988">
                  <c:v>40491.541687096</c:v>
                </c:pt>
                <c:pt idx="1989">
                  <c:v>38514.659513079</c:v>
                </c:pt>
                <c:pt idx="1990">
                  <c:v>38016.7646926752</c:v>
                </c:pt>
                <c:pt idx="1991">
                  <c:v>35132.3632764388</c:v>
                </c:pt>
                <c:pt idx="1992">
                  <c:v>38416.0559723042</c:v>
                </c:pt>
                <c:pt idx="1993">
                  <c:v>37273.9569482839</c:v>
                </c:pt>
                <c:pt idx="1994">
                  <c:v>39442.4197140806</c:v>
                </c:pt>
                <c:pt idx="1995">
                  <c:v>35831.4182500679</c:v>
                </c:pt>
                <c:pt idx="1996">
                  <c:v>37621.8930905691</c:v>
                </c:pt>
                <c:pt idx="1997">
                  <c:v>36626.8303235773</c:v>
                </c:pt>
                <c:pt idx="1998">
                  <c:v>37276.7954715351</c:v>
                </c:pt>
                <c:pt idx="1999">
                  <c:v>36285.2335867008</c:v>
                </c:pt>
                <c:pt idx="2000">
                  <c:v>37554.6329910398</c:v>
                </c:pt>
                <c:pt idx="2001">
                  <c:v>37757.1640583181</c:v>
                </c:pt>
                <c:pt idx="2002">
                  <c:v>38827.4710593508</c:v>
                </c:pt>
                <c:pt idx="2003">
                  <c:v>35378.7468274878</c:v>
                </c:pt>
                <c:pt idx="2004">
                  <c:v>36597.3190315514</c:v>
                </c:pt>
                <c:pt idx="2005">
                  <c:v>37980.5194510467</c:v>
                </c:pt>
                <c:pt idx="2006">
                  <c:v>37089.2870417485</c:v>
                </c:pt>
                <c:pt idx="2007">
                  <c:v>36777.6997184061</c:v>
                </c:pt>
                <c:pt idx="2008">
                  <c:v>36439.8874334807</c:v>
                </c:pt>
                <c:pt idx="2009">
                  <c:v>36897.9440856106</c:v>
                </c:pt>
                <c:pt idx="2010">
                  <c:v>36401.8462686021</c:v>
                </c:pt>
                <c:pt idx="2011">
                  <c:v>37313.8193711469</c:v>
                </c:pt>
                <c:pt idx="2012">
                  <c:v>38824.0788382976</c:v>
                </c:pt>
                <c:pt idx="2013">
                  <c:v>41119.8527145627</c:v>
                </c:pt>
                <c:pt idx="2014">
                  <c:v>37623.2027481817</c:v>
                </c:pt>
                <c:pt idx="2015">
                  <c:v>37770.5463025077</c:v>
                </c:pt>
                <c:pt idx="2016">
                  <c:v>36423.7353628269</c:v>
                </c:pt>
                <c:pt idx="2017">
                  <c:v>36396.7130240346</c:v>
                </c:pt>
                <c:pt idx="2018">
                  <c:v>37367.8064349896</c:v>
                </c:pt>
                <c:pt idx="2019">
                  <c:v>39330.3423652462</c:v>
                </c:pt>
                <c:pt idx="2020">
                  <c:v>36283.2033158687</c:v>
                </c:pt>
                <c:pt idx="2021">
                  <c:v>37308.8523785912</c:v>
                </c:pt>
                <c:pt idx="2022">
                  <c:v>37337.6428923366</c:v>
                </c:pt>
                <c:pt idx="2023">
                  <c:v>38907.1915462556</c:v>
                </c:pt>
                <c:pt idx="2024">
                  <c:v>38293.9141757354</c:v>
                </c:pt>
                <c:pt idx="2025">
                  <c:v>35713.0423345282</c:v>
                </c:pt>
                <c:pt idx="2026">
                  <c:v>36302.059984767</c:v>
                </c:pt>
                <c:pt idx="2027">
                  <c:v>36478.7927977412</c:v>
                </c:pt>
                <c:pt idx="2028">
                  <c:v>36288.2853425492</c:v>
                </c:pt>
                <c:pt idx="2029">
                  <c:v>39107.9688864369</c:v>
                </c:pt>
                <c:pt idx="2030">
                  <c:v>38997.6393088284</c:v>
                </c:pt>
                <c:pt idx="2031">
                  <c:v>36469.6097601596</c:v>
                </c:pt>
                <c:pt idx="2032">
                  <c:v>40448.1581525607</c:v>
                </c:pt>
                <c:pt idx="2033">
                  <c:v>34562.9634470852</c:v>
                </c:pt>
                <c:pt idx="2034">
                  <c:v>36764.0245568419</c:v>
                </c:pt>
                <c:pt idx="2035">
                  <c:v>35330.3505809004</c:v>
                </c:pt>
                <c:pt idx="2036">
                  <c:v>36896.1168463449</c:v>
                </c:pt>
                <c:pt idx="2037">
                  <c:v>37654.2322836836</c:v>
                </c:pt>
                <c:pt idx="2038">
                  <c:v>39560.0968606592</c:v>
                </c:pt>
                <c:pt idx="2039">
                  <c:v>37957.0569808407</c:v>
                </c:pt>
                <c:pt idx="2040">
                  <c:v>37280.036259035</c:v>
                </c:pt>
                <c:pt idx="2041">
                  <c:v>37288.3479585495</c:v>
                </c:pt>
                <c:pt idx="2042">
                  <c:v>36306.5560412235</c:v>
                </c:pt>
                <c:pt idx="2043">
                  <c:v>36130.6619510783</c:v>
                </c:pt>
                <c:pt idx="2044">
                  <c:v>37119.7302834205</c:v>
                </c:pt>
                <c:pt idx="2045">
                  <c:v>36118.9942777981</c:v>
                </c:pt>
                <c:pt idx="2046">
                  <c:v>35860.5941157959</c:v>
                </c:pt>
                <c:pt idx="2047">
                  <c:v>36197.444092532</c:v>
                </c:pt>
                <c:pt idx="2048">
                  <c:v>35808.4446327625</c:v>
                </c:pt>
                <c:pt idx="2049">
                  <c:v>35891.9730070008</c:v>
                </c:pt>
                <c:pt idx="2050">
                  <c:v>36239.2868127459</c:v>
                </c:pt>
                <c:pt idx="2051">
                  <c:v>36345.3011508309</c:v>
                </c:pt>
                <c:pt idx="2052">
                  <c:v>37353.1418078707</c:v>
                </c:pt>
                <c:pt idx="2053">
                  <c:v>34700.23396453</c:v>
                </c:pt>
                <c:pt idx="2054">
                  <c:v>36200.8039346557</c:v>
                </c:pt>
                <c:pt idx="2055">
                  <c:v>36079.8080890732</c:v>
                </c:pt>
                <c:pt idx="2056">
                  <c:v>35560.8514165912</c:v>
                </c:pt>
                <c:pt idx="2057">
                  <c:v>35718.9410244058</c:v>
                </c:pt>
                <c:pt idx="2058">
                  <c:v>34127.1636887292</c:v>
                </c:pt>
                <c:pt idx="2059">
                  <c:v>37621.5226855179</c:v>
                </c:pt>
                <c:pt idx="2060">
                  <c:v>36594.7022165395</c:v>
                </c:pt>
                <c:pt idx="2061">
                  <c:v>36829.3304677746</c:v>
                </c:pt>
                <c:pt idx="2062">
                  <c:v>36660.3228268332</c:v>
                </c:pt>
                <c:pt idx="2063">
                  <c:v>36619.4878475192</c:v>
                </c:pt>
                <c:pt idx="2064">
                  <c:v>35362.7081867299</c:v>
                </c:pt>
                <c:pt idx="2065">
                  <c:v>38136.8082947189</c:v>
                </c:pt>
                <c:pt idx="2066">
                  <c:v>42869.4312815141</c:v>
                </c:pt>
                <c:pt idx="2067">
                  <c:v>34001.8683895487</c:v>
                </c:pt>
                <c:pt idx="2068">
                  <c:v>39347.9538653414</c:v>
                </c:pt>
                <c:pt idx="2069">
                  <c:v>36450.7185121335</c:v>
                </c:pt>
                <c:pt idx="2070">
                  <c:v>40248.6583514583</c:v>
                </c:pt>
                <c:pt idx="2071">
                  <c:v>35316.7383032138</c:v>
                </c:pt>
                <c:pt idx="2072">
                  <c:v>37202.3614774056</c:v>
                </c:pt>
                <c:pt idx="2073">
                  <c:v>37021.7028990466</c:v>
                </c:pt>
                <c:pt idx="2074">
                  <c:v>37867.8276381321</c:v>
                </c:pt>
                <c:pt idx="2075">
                  <c:v>36040.3278930929</c:v>
                </c:pt>
                <c:pt idx="2076">
                  <c:v>35116.1884924554</c:v>
                </c:pt>
                <c:pt idx="2077">
                  <c:v>36390.905530577</c:v>
                </c:pt>
                <c:pt idx="2078">
                  <c:v>42909.7774061645</c:v>
                </c:pt>
                <c:pt idx="2079">
                  <c:v>38943.1068078249</c:v>
                </c:pt>
                <c:pt idx="2080">
                  <c:v>36916.7537428787</c:v>
                </c:pt>
                <c:pt idx="2081">
                  <c:v>34644.7127888426</c:v>
                </c:pt>
                <c:pt idx="2082">
                  <c:v>36113.801310556</c:v>
                </c:pt>
                <c:pt idx="2083">
                  <c:v>36816.9927606617</c:v>
                </c:pt>
                <c:pt idx="2084">
                  <c:v>37446.7402209997</c:v>
                </c:pt>
                <c:pt idx="2085">
                  <c:v>35487.2195459919</c:v>
                </c:pt>
                <c:pt idx="2086">
                  <c:v>38909.4571225411</c:v>
                </c:pt>
                <c:pt idx="2087">
                  <c:v>37951.3830365984</c:v>
                </c:pt>
                <c:pt idx="2088">
                  <c:v>38971.2290793332</c:v>
                </c:pt>
                <c:pt idx="2089">
                  <c:v>37667.3654822018</c:v>
                </c:pt>
                <c:pt idx="2090">
                  <c:v>35913.0364470759</c:v>
                </c:pt>
                <c:pt idx="2091">
                  <c:v>36103.0361643065</c:v>
                </c:pt>
                <c:pt idx="2092">
                  <c:v>34980.1596568492</c:v>
                </c:pt>
                <c:pt idx="2093">
                  <c:v>36240.1217079237</c:v>
                </c:pt>
                <c:pt idx="2094">
                  <c:v>36857.2136351544</c:v>
                </c:pt>
                <c:pt idx="2095">
                  <c:v>42408.113007392</c:v>
                </c:pt>
                <c:pt idx="2096">
                  <c:v>39257.1028594807</c:v>
                </c:pt>
                <c:pt idx="2097">
                  <c:v>40241.2869002236</c:v>
                </c:pt>
                <c:pt idx="2098">
                  <c:v>38013.2636105454</c:v>
                </c:pt>
                <c:pt idx="2099">
                  <c:v>37773.7355452777</c:v>
                </c:pt>
                <c:pt idx="2100">
                  <c:v>36184.5093909339</c:v>
                </c:pt>
                <c:pt idx="2101">
                  <c:v>35660.1241420128</c:v>
                </c:pt>
                <c:pt idx="2102">
                  <c:v>35938.270894548</c:v>
                </c:pt>
                <c:pt idx="2103">
                  <c:v>39209.6588878123</c:v>
                </c:pt>
                <c:pt idx="2104">
                  <c:v>35237.5344332089</c:v>
                </c:pt>
                <c:pt idx="2105">
                  <c:v>40261.6264032174</c:v>
                </c:pt>
                <c:pt idx="2106">
                  <c:v>36678.9266431564</c:v>
                </c:pt>
                <c:pt idx="2107">
                  <c:v>36195.9763479178</c:v>
                </c:pt>
                <c:pt idx="2108">
                  <c:v>36743.0557530645</c:v>
                </c:pt>
                <c:pt idx="2109">
                  <c:v>38197.1744032236</c:v>
                </c:pt>
                <c:pt idx="2110">
                  <c:v>36087.9648523276</c:v>
                </c:pt>
                <c:pt idx="2111">
                  <c:v>37999.136616919</c:v>
                </c:pt>
                <c:pt idx="2112">
                  <c:v>41928.8007827647</c:v>
                </c:pt>
                <c:pt idx="2113">
                  <c:v>36317.4737385432</c:v>
                </c:pt>
                <c:pt idx="2114">
                  <c:v>37654.9682242573</c:v>
                </c:pt>
                <c:pt idx="2115">
                  <c:v>35493.9979020038</c:v>
                </c:pt>
                <c:pt idx="2116">
                  <c:v>37791.8639840742</c:v>
                </c:pt>
                <c:pt idx="2117">
                  <c:v>36900.7536460224</c:v>
                </c:pt>
                <c:pt idx="2118">
                  <c:v>35039.254130632</c:v>
                </c:pt>
                <c:pt idx="2119">
                  <c:v>38661.4138917351</c:v>
                </c:pt>
                <c:pt idx="2120">
                  <c:v>36382.6796790503</c:v>
                </c:pt>
                <c:pt idx="2121">
                  <c:v>34089.2775342282</c:v>
                </c:pt>
                <c:pt idx="2122">
                  <c:v>37959.482998805</c:v>
                </c:pt>
                <c:pt idx="2123">
                  <c:v>36671.0742243713</c:v>
                </c:pt>
                <c:pt idx="2124">
                  <c:v>35264.5355254969</c:v>
                </c:pt>
                <c:pt idx="2125">
                  <c:v>34009.8808585494</c:v>
                </c:pt>
                <c:pt idx="2126">
                  <c:v>33709.9156548445</c:v>
                </c:pt>
                <c:pt idx="2127">
                  <c:v>38028.1972761833</c:v>
                </c:pt>
                <c:pt idx="2128">
                  <c:v>35942.642694098</c:v>
                </c:pt>
                <c:pt idx="2129">
                  <c:v>37430.9302688204</c:v>
                </c:pt>
                <c:pt idx="2130">
                  <c:v>39164.8565048704</c:v>
                </c:pt>
                <c:pt idx="2131">
                  <c:v>37466.6162357059</c:v>
                </c:pt>
                <c:pt idx="2132">
                  <c:v>34174.7400196913</c:v>
                </c:pt>
                <c:pt idx="2133">
                  <c:v>36665.0843113111</c:v>
                </c:pt>
                <c:pt idx="2134">
                  <c:v>37860.6309238629</c:v>
                </c:pt>
                <c:pt idx="2135">
                  <c:v>36133.5900825617</c:v>
                </c:pt>
                <c:pt idx="2136">
                  <c:v>38170.3646424915</c:v>
                </c:pt>
                <c:pt idx="2137">
                  <c:v>37928.8952363263</c:v>
                </c:pt>
                <c:pt idx="2138">
                  <c:v>36473.829411628</c:v>
                </c:pt>
                <c:pt idx="2139">
                  <c:v>35632.5602697324</c:v>
                </c:pt>
                <c:pt idx="2140">
                  <c:v>36119.589272009</c:v>
                </c:pt>
                <c:pt idx="2141">
                  <c:v>37516.3485928317</c:v>
                </c:pt>
                <c:pt idx="2142">
                  <c:v>38462.6870109827</c:v>
                </c:pt>
                <c:pt idx="2143">
                  <c:v>35418.9244383067</c:v>
                </c:pt>
                <c:pt idx="2144">
                  <c:v>37947.0942072918</c:v>
                </c:pt>
                <c:pt idx="2145">
                  <c:v>36605.945638602</c:v>
                </c:pt>
                <c:pt idx="2146">
                  <c:v>36201.8505577011</c:v>
                </c:pt>
                <c:pt idx="2147">
                  <c:v>36511.1792002179</c:v>
                </c:pt>
                <c:pt idx="2148">
                  <c:v>35393.5788432735</c:v>
                </c:pt>
                <c:pt idx="2149">
                  <c:v>37664.1080095737</c:v>
                </c:pt>
                <c:pt idx="2150">
                  <c:v>35344.1630668982</c:v>
                </c:pt>
                <c:pt idx="2151">
                  <c:v>37318.0627685154</c:v>
                </c:pt>
                <c:pt idx="2152">
                  <c:v>35159.082057031</c:v>
                </c:pt>
                <c:pt idx="2153">
                  <c:v>34812.8324143442</c:v>
                </c:pt>
                <c:pt idx="2154">
                  <c:v>36838.8888550055</c:v>
                </c:pt>
                <c:pt idx="2155">
                  <c:v>36259.0479015204</c:v>
                </c:pt>
                <c:pt idx="2156">
                  <c:v>36906.7968878967</c:v>
                </c:pt>
                <c:pt idx="2157">
                  <c:v>36346.1731141484</c:v>
                </c:pt>
                <c:pt idx="2158">
                  <c:v>36500.4545183009</c:v>
                </c:pt>
                <c:pt idx="2159">
                  <c:v>37769.0018007179</c:v>
                </c:pt>
                <c:pt idx="2160">
                  <c:v>36647.8941678781</c:v>
                </c:pt>
                <c:pt idx="2161">
                  <c:v>38720.998829203</c:v>
                </c:pt>
                <c:pt idx="2162">
                  <c:v>37425.6528935701</c:v>
                </c:pt>
                <c:pt idx="2163">
                  <c:v>36091.3486431589</c:v>
                </c:pt>
                <c:pt idx="2164">
                  <c:v>37753.5920834896</c:v>
                </c:pt>
                <c:pt idx="2165">
                  <c:v>35927.9515727643</c:v>
                </c:pt>
                <c:pt idx="2166">
                  <c:v>41829.0747042337</c:v>
                </c:pt>
                <c:pt idx="2167">
                  <c:v>38793.3869827851</c:v>
                </c:pt>
                <c:pt idx="2168">
                  <c:v>37014.9668440458</c:v>
                </c:pt>
                <c:pt idx="2169">
                  <c:v>37650.4896964774</c:v>
                </c:pt>
                <c:pt idx="2170">
                  <c:v>39288.6225245857</c:v>
                </c:pt>
                <c:pt idx="2171">
                  <c:v>36293.676840208</c:v>
                </c:pt>
                <c:pt idx="2172">
                  <c:v>37777.2921730435</c:v>
                </c:pt>
                <c:pt idx="2173">
                  <c:v>36584.3728907539</c:v>
                </c:pt>
                <c:pt idx="2174">
                  <c:v>36591.5480447749</c:v>
                </c:pt>
                <c:pt idx="2175">
                  <c:v>34036.3010577381</c:v>
                </c:pt>
                <c:pt idx="2176">
                  <c:v>36200.7741997137</c:v>
                </c:pt>
                <c:pt idx="2177">
                  <c:v>36726.0631155052</c:v>
                </c:pt>
                <c:pt idx="2178">
                  <c:v>36135.6057165718</c:v>
                </c:pt>
                <c:pt idx="2179">
                  <c:v>37927.5240294493</c:v>
                </c:pt>
                <c:pt idx="2180">
                  <c:v>37104.7020259439</c:v>
                </c:pt>
                <c:pt idx="2181">
                  <c:v>40813.2986309474</c:v>
                </c:pt>
                <c:pt idx="2182">
                  <c:v>37094.0101975779</c:v>
                </c:pt>
                <c:pt idx="2183">
                  <c:v>35734.7944607803</c:v>
                </c:pt>
                <c:pt idx="2184">
                  <c:v>39137.9932576705</c:v>
                </c:pt>
                <c:pt idx="2185">
                  <c:v>36768.8778702818</c:v>
                </c:pt>
                <c:pt idx="2186">
                  <c:v>35248.0124459193</c:v>
                </c:pt>
                <c:pt idx="2187">
                  <c:v>34829.3542181544</c:v>
                </c:pt>
                <c:pt idx="2188">
                  <c:v>36731.858559587</c:v>
                </c:pt>
                <c:pt idx="2189">
                  <c:v>39194.6442865558</c:v>
                </c:pt>
                <c:pt idx="2190">
                  <c:v>38964.2454117713</c:v>
                </c:pt>
                <c:pt idx="2191">
                  <c:v>36095.7329713831</c:v>
                </c:pt>
                <c:pt idx="2192">
                  <c:v>39951.1950096435</c:v>
                </c:pt>
                <c:pt idx="2193">
                  <c:v>35782.2594145364</c:v>
                </c:pt>
                <c:pt idx="2194">
                  <c:v>35281.2500061284</c:v>
                </c:pt>
                <c:pt idx="2195">
                  <c:v>36558.1092289666</c:v>
                </c:pt>
                <c:pt idx="2196">
                  <c:v>35431.2760507495</c:v>
                </c:pt>
                <c:pt idx="2197">
                  <c:v>36658.4217028522</c:v>
                </c:pt>
                <c:pt idx="2198">
                  <c:v>36224.2273239703</c:v>
                </c:pt>
                <c:pt idx="2199">
                  <c:v>37849.4359497819</c:v>
                </c:pt>
                <c:pt idx="2200">
                  <c:v>36518.6385503728</c:v>
                </c:pt>
                <c:pt idx="2201">
                  <c:v>39200.8443179813</c:v>
                </c:pt>
                <c:pt idx="2202">
                  <c:v>40670.7123795963</c:v>
                </c:pt>
                <c:pt idx="2203">
                  <c:v>36776.5377556436</c:v>
                </c:pt>
                <c:pt idx="2204">
                  <c:v>37599.8589623274</c:v>
                </c:pt>
                <c:pt idx="2205">
                  <c:v>37885.6862333173</c:v>
                </c:pt>
                <c:pt idx="2206">
                  <c:v>35180.9043363417</c:v>
                </c:pt>
                <c:pt idx="2207">
                  <c:v>39454.0543893955</c:v>
                </c:pt>
                <c:pt idx="2208">
                  <c:v>37157.4996184323</c:v>
                </c:pt>
                <c:pt idx="2209">
                  <c:v>34993.2047755629</c:v>
                </c:pt>
                <c:pt idx="2210">
                  <c:v>38867.853911249</c:v>
                </c:pt>
                <c:pt idx="2211">
                  <c:v>38903.541609145</c:v>
                </c:pt>
                <c:pt idx="2212">
                  <c:v>37596.0240310856</c:v>
                </c:pt>
                <c:pt idx="2213">
                  <c:v>37494.2566906876</c:v>
                </c:pt>
                <c:pt idx="2214">
                  <c:v>36209.8074748378</c:v>
                </c:pt>
                <c:pt idx="2215">
                  <c:v>39784.5402475138</c:v>
                </c:pt>
                <c:pt idx="2216">
                  <c:v>36601.9655901221</c:v>
                </c:pt>
                <c:pt idx="2217">
                  <c:v>36096.8560456125</c:v>
                </c:pt>
                <c:pt idx="2218">
                  <c:v>38447.9196163955</c:v>
                </c:pt>
                <c:pt idx="2219">
                  <c:v>36718.2505576084</c:v>
                </c:pt>
                <c:pt idx="2220">
                  <c:v>39501.0596783365</c:v>
                </c:pt>
                <c:pt idx="2221">
                  <c:v>36410.2641522769</c:v>
                </c:pt>
                <c:pt idx="2222">
                  <c:v>38160.3646912673</c:v>
                </c:pt>
                <c:pt idx="2223">
                  <c:v>38203.9788534194</c:v>
                </c:pt>
                <c:pt idx="2224">
                  <c:v>36341.8846329038</c:v>
                </c:pt>
                <c:pt idx="2225">
                  <c:v>37360.6376632824</c:v>
                </c:pt>
                <c:pt idx="2226">
                  <c:v>36410.6683218775</c:v>
                </c:pt>
                <c:pt idx="2227">
                  <c:v>38770.6987831414</c:v>
                </c:pt>
                <c:pt idx="2228">
                  <c:v>36329.0782476077</c:v>
                </c:pt>
                <c:pt idx="2229">
                  <c:v>35303.4705871222</c:v>
                </c:pt>
                <c:pt idx="2230">
                  <c:v>36455.8147424894</c:v>
                </c:pt>
                <c:pt idx="2231">
                  <c:v>37601.543674139</c:v>
                </c:pt>
                <c:pt idx="2232">
                  <c:v>35856.2183214197</c:v>
                </c:pt>
                <c:pt idx="2233">
                  <c:v>37920.2914766536</c:v>
                </c:pt>
                <c:pt idx="2234">
                  <c:v>38261.9440108389</c:v>
                </c:pt>
                <c:pt idx="2235">
                  <c:v>37343.406554806</c:v>
                </c:pt>
                <c:pt idx="2236">
                  <c:v>35800.3927652308</c:v>
                </c:pt>
                <c:pt idx="2237">
                  <c:v>36293.9118450081</c:v>
                </c:pt>
                <c:pt idx="2238">
                  <c:v>36401.897263535</c:v>
                </c:pt>
                <c:pt idx="2239">
                  <c:v>36642.0906525719</c:v>
                </c:pt>
                <c:pt idx="2240">
                  <c:v>36586.0955679228</c:v>
                </c:pt>
                <c:pt idx="2241">
                  <c:v>40014.8766337973</c:v>
                </c:pt>
                <c:pt idx="2242">
                  <c:v>41762.3833312712</c:v>
                </c:pt>
                <c:pt idx="2243">
                  <c:v>37628.3931958695</c:v>
                </c:pt>
                <c:pt idx="2244">
                  <c:v>39397.0993811139</c:v>
                </c:pt>
                <c:pt idx="2245">
                  <c:v>35990.5396219396</c:v>
                </c:pt>
                <c:pt idx="2246">
                  <c:v>39734.9624361827</c:v>
                </c:pt>
                <c:pt idx="2247">
                  <c:v>36485.1579747476</c:v>
                </c:pt>
                <c:pt idx="2248">
                  <c:v>37337.217066212</c:v>
                </c:pt>
                <c:pt idx="2249">
                  <c:v>35697.7042213327</c:v>
                </c:pt>
                <c:pt idx="2250">
                  <c:v>34135.0187567325</c:v>
                </c:pt>
                <c:pt idx="2251">
                  <c:v>39084.3063123437</c:v>
                </c:pt>
                <c:pt idx="2252">
                  <c:v>37878.1771972404</c:v>
                </c:pt>
                <c:pt idx="2253">
                  <c:v>38087.4586128159</c:v>
                </c:pt>
                <c:pt idx="2254">
                  <c:v>36081.6762092678</c:v>
                </c:pt>
                <c:pt idx="2255">
                  <c:v>39206.6165299384</c:v>
                </c:pt>
                <c:pt idx="2256">
                  <c:v>37532.4040249613</c:v>
                </c:pt>
                <c:pt idx="2257">
                  <c:v>37718.2917549944</c:v>
                </c:pt>
                <c:pt idx="2258">
                  <c:v>35273.4176621897</c:v>
                </c:pt>
                <c:pt idx="2259">
                  <c:v>34801.1040689573</c:v>
                </c:pt>
                <c:pt idx="2260">
                  <c:v>37165.0824735113</c:v>
                </c:pt>
                <c:pt idx="2261">
                  <c:v>38516.0167565959</c:v>
                </c:pt>
                <c:pt idx="2262">
                  <c:v>35254.1586148432</c:v>
                </c:pt>
                <c:pt idx="2263">
                  <c:v>38521.5762745817</c:v>
                </c:pt>
                <c:pt idx="2264">
                  <c:v>36328.7575942088</c:v>
                </c:pt>
                <c:pt idx="2265">
                  <c:v>33974.7568080324</c:v>
                </c:pt>
                <c:pt idx="2266">
                  <c:v>35525.1186989141</c:v>
                </c:pt>
                <c:pt idx="2267">
                  <c:v>35616.3526220909</c:v>
                </c:pt>
                <c:pt idx="2268">
                  <c:v>39728.1301271258</c:v>
                </c:pt>
                <c:pt idx="2269">
                  <c:v>38387.932064622</c:v>
                </c:pt>
                <c:pt idx="2270">
                  <c:v>35180.035140015</c:v>
                </c:pt>
                <c:pt idx="2271">
                  <c:v>35713.8887055432</c:v>
                </c:pt>
                <c:pt idx="2272">
                  <c:v>36199.4931057817</c:v>
                </c:pt>
                <c:pt idx="2273">
                  <c:v>37255.8491371566</c:v>
                </c:pt>
                <c:pt idx="2274">
                  <c:v>37337.2309827388</c:v>
                </c:pt>
                <c:pt idx="2275">
                  <c:v>38954.5310191625</c:v>
                </c:pt>
                <c:pt idx="2276">
                  <c:v>38794.5125911706</c:v>
                </c:pt>
                <c:pt idx="2277">
                  <c:v>36515.6114209636</c:v>
                </c:pt>
                <c:pt idx="2278">
                  <c:v>35887.5044319762</c:v>
                </c:pt>
                <c:pt idx="2279">
                  <c:v>37726.5205257188</c:v>
                </c:pt>
                <c:pt idx="2280">
                  <c:v>36646.0255864825</c:v>
                </c:pt>
                <c:pt idx="2281">
                  <c:v>36487.656018233</c:v>
                </c:pt>
                <c:pt idx="2282">
                  <c:v>39045.5612303106</c:v>
                </c:pt>
                <c:pt idx="2283">
                  <c:v>36660.2560239874</c:v>
                </c:pt>
                <c:pt idx="2284">
                  <c:v>37266.9280516531</c:v>
                </c:pt>
                <c:pt idx="2285">
                  <c:v>40474.8360840097</c:v>
                </c:pt>
                <c:pt idx="2286">
                  <c:v>35860.4393536483</c:v>
                </c:pt>
                <c:pt idx="2287">
                  <c:v>38842.2100375105</c:v>
                </c:pt>
                <c:pt idx="2288">
                  <c:v>35784.4023248296</c:v>
                </c:pt>
                <c:pt idx="2289">
                  <c:v>39486.4573851743</c:v>
                </c:pt>
                <c:pt idx="2290">
                  <c:v>35708.1389121595</c:v>
                </c:pt>
                <c:pt idx="2291">
                  <c:v>38388.6746898357</c:v>
                </c:pt>
                <c:pt idx="2292">
                  <c:v>35048.1713662256</c:v>
                </c:pt>
                <c:pt idx="2293">
                  <c:v>36297.5643049551</c:v>
                </c:pt>
                <c:pt idx="2294">
                  <c:v>36127.811957667</c:v>
                </c:pt>
                <c:pt idx="2295">
                  <c:v>38751.2103878805</c:v>
                </c:pt>
                <c:pt idx="2296">
                  <c:v>37203.8001648222</c:v>
                </c:pt>
                <c:pt idx="2297">
                  <c:v>38378.0483599071</c:v>
                </c:pt>
                <c:pt idx="2298">
                  <c:v>36967.660844482</c:v>
                </c:pt>
                <c:pt idx="2299">
                  <c:v>39698.4108985232</c:v>
                </c:pt>
                <c:pt idx="2300">
                  <c:v>38017.3436350821</c:v>
                </c:pt>
                <c:pt idx="2301">
                  <c:v>34092.5909986882</c:v>
                </c:pt>
                <c:pt idx="2302">
                  <c:v>35964.4431780499</c:v>
                </c:pt>
                <c:pt idx="2303">
                  <c:v>37825.7167853587</c:v>
                </c:pt>
                <c:pt idx="2304">
                  <c:v>36208.1605704438</c:v>
                </c:pt>
                <c:pt idx="2305">
                  <c:v>35810.7799429972</c:v>
                </c:pt>
                <c:pt idx="2306">
                  <c:v>35444.0939964683</c:v>
                </c:pt>
                <c:pt idx="2307">
                  <c:v>39607.5720620258</c:v>
                </c:pt>
                <c:pt idx="2308">
                  <c:v>34952.5536252315</c:v>
                </c:pt>
                <c:pt idx="2309">
                  <c:v>39119.5955953957</c:v>
                </c:pt>
                <c:pt idx="2310">
                  <c:v>34592.7612502931</c:v>
                </c:pt>
                <c:pt idx="2311">
                  <c:v>36437.4598837119</c:v>
                </c:pt>
                <c:pt idx="2312">
                  <c:v>36805.068199782</c:v>
                </c:pt>
                <c:pt idx="2313">
                  <c:v>35777.7125804831</c:v>
                </c:pt>
                <c:pt idx="2314">
                  <c:v>36210.5461130754</c:v>
                </c:pt>
                <c:pt idx="2315">
                  <c:v>36924.1625588007</c:v>
                </c:pt>
                <c:pt idx="2316">
                  <c:v>39479.8936728959</c:v>
                </c:pt>
                <c:pt idx="2317">
                  <c:v>39101.8187982407</c:v>
                </c:pt>
                <c:pt idx="2318">
                  <c:v>37931.6330642925</c:v>
                </c:pt>
                <c:pt idx="2319">
                  <c:v>37426.4463125585</c:v>
                </c:pt>
                <c:pt idx="2320">
                  <c:v>39036.9837293985</c:v>
                </c:pt>
                <c:pt idx="2321">
                  <c:v>37930.9014430935</c:v>
                </c:pt>
                <c:pt idx="2322">
                  <c:v>35360.2369454228</c:v>
                </c:pt>
                <c:pt idx="2323">
                  <c:v>36160.8868564951</c:v>
                </c:pt>
                <c:pt idx="2324">
                  <c:v>36330.4083493455</c:v>
                </c:pt>
                <c:pt idx="2325">
                  <c:v>35148.728907272</c:v>
                </c:pt>
                <c:pt idx="2326">
                  <c:v>37499.0105225306</c:v>
                </c:pt>
                <c:pt idx="2327">
                  <c:v>34014.8714661452</c:v>
                </c:pt>
                <c:pt idx="2328">
                  <c:v>36908.3989087756</c:v>
                </c:pt>
                <c:pt idx="2329">
                  <c:v>35438.380691009</c:v>
                </c:pt>
                <c:pt idx="2330">
                  <c:v>39031.0498727107</c:v>
                </c:pt>
                <c:pt idx="2331">
                  <c:v>36037.9285612979</c:v>
                </c:pt>
                <c:pt idx="2332">
                  <c:v>39435.5821238058</c:v>
                </c:pt>
                <c:pt idx="2333">
                  <c:v>40112.6475824015</c:v>
                </c:pt>
                <c:pt idx="2334">
                  <c:v>36476.8042753744</c:v>
                </c:pt>
                <c:pt idx="2335">
                  <c:v>36819.6533008838</c:v>
                </c:pt>
                <c:pt idx="2336">
                  <c:v>36751.1477504309</c:v>
                </c:pt>
                <c:pt idx="2337">
                  <c:v>41355.2392763514</c:v>
                </c:pt>
                <c:pt idx="2338">
                  <c:v>36606.8100569715</c:v>
                </c:pt>
                <c:pt idx="2339">
                  <c:v>39826.5395336385</c:v>
                </c:pt>
                <c:pt idx="2340">
                  <c:v>36985.1612600564</c:v>
                </c:pt>
                <c:pt idx="2341">
                  <c:v>36655.3511045946</c:v>
                </c:pt>
                <c:pt idx="2342">
                  <c:v>38721.1149734295</c:v>
                </c:pt>
                <c:pt idx="2343">
                  <c:v>34093.8939858884</c:v>
                </c:pt>
                <c:pt idx="2344">
                  <c:v>36776.9391533872</c:v>
                </c:pt>
                <c:pt idx="2345">
                  <c:v>39357.6194246024</c:v>
                </c:pt>
                <c:pt idx="2346">
                  <c:v>38591.8498633374</c:v>
                </c:pt>
                <c:pt idx="2347">
                  <c:v>39701.8011191603</c:v>
                </c:pt>
                <c:pt idx="2348">
                  <c:v>34977.4576471643</c:v>
                </c:pt>
                <c:pt idx="2349">
                  <c:v>36995.5147307685</c:v>
                </c:pt>
                <c:pt idx="2350">
                  <c:v>38682.03862321</c:v>
                </c:pt>
                <c:pt idx="2351">
                  <c:v>36750.528582502</c:v>
                </c:pt>
                <c:pt idx="2352">
                  <c:v>37761.634488571</c:v>
                </c:pt>
                <c:pt idx="2353">
                  <c:v>37609.2149722824</c:v>
                </c:pt>
                <c:pt idx="2354">
                  <c:v>34857.7298845375</c:v>
                </c:pt>
                <c:pt idx="2355">
                  <c:v>38315.3448392288</c:v>
                </c:pt>
                <c:pt idx="2356">
                  <c:v>35148.5982225074</c:v>
                </c:pt>
                <c:pt idx="2357">
                  <c:v>39617.2387131303</c:v>
                </c:pt>
                <c:pt idx="2358">
                  <c:v>38210.8161245601</c:v>
                </c:pt>
                <c:pt idx="2359">
                  <c:v>37404.1868792786</c:v>
                </c:pt>
                <c:pt idx="2360">
                  <c:v>36078.2973200011</c:v>
                </c:pt>
                <c:pt idx="2361">
                  <c:v>35483.7188106807</c:v>
                </c:pt>
                <c:pt idx="2362">
                  <c:v>36182.7405483808</c:v>
                </c:pt>
                <c:pt idx="2363">
                  <c:v>36242.4708142407</c:v>
                </c:pt>
                <c:pt idx="2364">
                  <c:v>36819.8609837947</c:v>
                </c:pt>
                <c:pt idx="2365">
                  <c:v>36378.8990477242</c:v>
                </c:pt>
                <c:pt idx="2366">
                  <c:v>38307.4190227508</c:v>
                </c:pt>
                <c:pt idx="2367">
                  <c:v>41224.2838868942</c:v>
                </c:pt>
                <c:pt idx="2368">
                  <c:v>36762.490164936</c:v>
                </c:pt>
                <c:pt idx="2369">
                  <c:v>36183.7663269955</c:v>
                </c:pt>
                <c:pt idx="2370">
                  <c:v>38138.8784357367</c:v>
                </c:pt>
                <c:pt idx="2371">
                  <c:v>39213.5238704083</c:v>
                </c:pt>
                <c:pt idx="2372">
                  <c:v>36828.3044901437</c:v>
                </c:pt>
                <c:pt idx="2373">
                  <c:v>35324.8843365097</c:v>
                </c:pt>
                <c:pt idx="2374">
                  <c:v>37115.3327598392</c:v>
                </c:pt>
                <c:pt idx="2375">
                  <c:v>37986.597008917</c:v>
                </c:pt>
                <c:pt idx="2376">
                  <c:v>38163.5192535965</c:v>
                </c:pt>
                <c:pt idx="2377">
                  <c:v>36432.8968884389</c:v>
                </c:pt>
                <c:pt idx="2378">
                  <c:v>36045.512631509</c:v>
                </c:pt>
                <c:pt idx="2379">
                  <c:v>35635.96008467</c:v>
                </c:pt>
                <c:pt idx="2380">
                  <c:v>37329.6998576253</c:v>
                </c:pt>
                <c:pt idx="2381">
                  <c:v>37256.3959672896</c:v>
                </c:pt>
                <c:pt idx="2382">
                  <c:v>34992.6310153988</c:v>
                </c:pt>
                <c:pt idx="2383">
                  <c:v>38489.4266588816</c:v>
                </c:pt>
                <c:pt idx="2384">
                  <c:v>38008.3002956447</c:v>
                </c:pt>
                <c:pt idx="2385">
                  <c:v>36789.5248387153</c:v>
                </c:pt>
                <c:pt idx="2386">
                  <c:v>41456.7257363882</c:v>
                </c:pt>
                <c:pt idx="2387">
                  <c:v>40523.2247944271</c:v>
                </c:pt>
                <c:pt idx="2388">
                  <c:v>35564.0619511025</c:v>
                </c:pt>
                <c:pt idx="2389">
                  <c:v>39374.0034553189</c:v>
                </c:pt>
                <c:pt idx="2390">
                  <c:v>36739.028545529</c:v>
                </c:pt>
                <c:pt idx="2391">
                  <c:v>35745.4437819986</c:v>
                </c:pt>
                <c:pt idx="2392">
                  <c:v>37392.6678969609</c:v>
                </c:pt>
                <c:pt idx="2393">
                  <c:v>35367.7623276856</c:v>
                </c:pt>
                <c:pt idx="2394">
                  <c:v>35923.6434299922</c:v>
                </c:pt>
                <c:pt idx="2395">
                  <c:v>39621.7985512527</c:v>
                </c:pt>
                <c:pt idx="2396">
                  <c:v>38795.7710380392</c:v>
                </c:pt>
                <c:pt idx="2397">
                  <c:v>36811.1560300626</c:v>
                </c:pt>
                <c:pt idx="2398">
                  <c:v>37653.9513985225</c:v>
                </c:pt>
                <c:pt idx="2399">
                  <c:v>36884.1277660324</c:v>
                </c:pt>
                <c:pt idx="2400">
                  <c:v>34839.2632156936</c:v>
                </c:pt>
                <c:pt idx="2401">
                  <c:v>37628.7371373279</c:v>
                </c:pt>
                <c:pt idx="2402">
                  <c:v>37410.7708109987</c:v>
                </c:pt>
                <c:pt idx="2403">
                  <c:v>36090.2523288364</c:v>
                </c:pt>
                <c:pt idx="2404">
                  <c:v>35992.0821242671</c:v>
                </c:pt>
                <c:pt idx="2405">
                  <c:v>39787.4332765805</c:v>
                </c:pt>
                <c:pt idx="2406">
                  <c:v>37307.6326817824</c:v>
                </c:pt>
                <c:pt idx="2407">
                  <c:v>35013.8213247659</c:v>
                </c:pt>
                <c:pt idx="2408">
                  <c:v>38280.8568444579</c:v>
                </c:pt>
                <c:pt idx="2409">
                  <c:v>35751.0960675434</c:v>
                </c:pt>
                <c:pt idx="2410">
                  <c:v>37297.4092888518</c:v>
                </c:pt>
                <c:pt idx="2411">
                  <c:v>35608.8735911168</c:v>
                </c:pt>
                <c:pt idx="2412">
                  <c:v>38630.6347380131</c:v>
                </c:pt>
                <c:pt idx="2413">
                  <c:v>34425.6670437672</c:v>
                </c:pt>
                <c:pt idx="2414">
                  <c:v>36577.7122395853</c:v>
                </c:pt>
                <c:pt idx="2415">
                  <c:v>36419.0163716987</c:v>
                </c:pt>
                <c:pt idx="2416">
                  <c:v>37644.1092605648</c:v>
                </c:pt>
                <c:pt idx="2417">
                  <c:v>35797.1332124935</c:v>
                </c:pt>
                <c:pt idx="2418">
                  <c:v>38046.2134941533</c:v>
                </c:pt>
                <c:pt idx="2419">
                  <c:v>39582.9111188251</c:v>
                </c:pt>
                <c:pt idx="2420">
                  <c:v>37589.4753865527</c:v>
                </c:pt>
                <c:pt idx="2421">
                  <c:v>36143.5542607555</c:v>
                </c:pt>
                <c:pt idx="2422">
                  <c:v>39858.3712807429</c:v>
                </c:pt>
                <c:pt idx="2423">
                  <c:v>38226.9654619857</c:v>
                </c:pt>
                <c:pt idx="2424">
                  <c:v>35277.2801389765</c:v>
                </c:pt>
                <c:pt idx="2425">
                  <c:v>38689.6914743599</c:v>
                </c:pt>
                <c:pt idx="2426">
                  <c:v>36463.333093099</c:v>
                </c:pt>
                <c:pt idx="2427">
                  <c:v>35719.037152256</c:v>
                </c:pt>
                <c:pt idx="2428">
                  <c:v>35184.1760935991</c:v>
                </c:pt>
                <c:pt idx="2429">
                  <c:v>38404.4004260943</c:v>
                </c:pt>
                <c:pt idx="2430">
                  <c:v>37608.4747911908</c:v>
                </c:pt>
                <c:pt idx="2431">
                  <c:v>36716.6717281493</c:v>
                </c:pt>
                <c:pt idx="2432">
                  <c:v>37834.5551333254</c:v>
                </c:pt>
                <c:pt idx="2433">
                  <c:v>36378.9043964566</c:v>
                </c:pt>
                <c:pt idx="2434">
                  <c:v>37131.0879110708</c:v>
                </c:pt>
                <c:pt idx="2435">
                  <c:v>39408.5464520502</c:v>
                </c:pt>
                <c:pt idx="2436">
                  <c:v>36220.1918024573</c:v>
                </c:pt>
                <c:pt idx="2437">
                  <c:v>36671.9478825181</c:v>
                </c:pt>
                <c:pt idx="2438">
                  <c:v>36920.3327978489</c:v>
                </c:pt>
                <c:pt idx="2439">
                  <c:v>37079.4421290624</c:v>
                </c:pt>
                <c:pt idx="2440">
                  <c:v>36430.7153172424</c:v>
                </c:pt>
                <c:pt idx="2441">
                  <c:v>37622.0708530689</c:v>
                </c:pt>
                <c:pt idx="2442">
                  <c:v>37153.5878984414</c:v>
                </c:pt>
                <c:pt idx="2443">
                  <c:v>37134.549197688</c:v>
                </c:pt>
                <c:pt idx="2444">
                  <c:v>39402.2058892421</c:v>
                </c:pt>
                <c:pt idx="2445">
                  <c:v>43286.6422758985</c:v>
                </c:pt>
                <c:pt idx="2446">
                  <c:v>41827.8998863812</c:v>
                </c:pt>
                <c:pt idx="2447">
                  <c:v>37650.5825861322</c:v>
                </c:pt>
                <c:pt idx="2448">
                  <c:v>39587.1213119351</c:v>
                </c:pt>
                <c:pt idx="2449">
                  <c:v>35732.5273870814</c:v>
                </c:pt>
                <c:pt idx="2450">
                  <c:v>36660.8623482742</c:v>
                </c:pt>
                <c:pt idx="2451">
                  <c:v>39962.5486484769</c:v>
                </c:pt>
                <c:pt idx="2452">
                  <c:v>36833.991809719</c:v>
                </c:pt>
                <c:pt idx="2453">
                  <c:v>38638.2540788232</c:v>
                </c:pt>
                <c:pt idx="2454">
                  <c:v>37414.1619394649</c:v>
                </c:pt>
                <c:pt idx="2455">
                  <c:v>37177.7983738359</c:v>
                </c:pt>
                <c:pt idx="2456">
                  <c:v>35956.98573876</c:v>
                </c:pt>
                <c:pt idx="2457">
                  <c:v>35400.0530958464</c:v>
                </c:pt>
                <c:pt idx="2458">
                  <c:v>40841.8267862213</c:v>
                </c:pt>
                <c:pt idx="2459">
                  <c:v>35475.1854663994</c:v>
                </c:pt>
                <c:pt idx="2460">
                  <c:v>37561.4976382002</c:v>
                </c:pt>
                <c:pt idx="2461">
                  <c:v>38270.2056304865</c:v>
                </c:pt>
                <c:pt idx="2462">
                  <c:v>34739.4223161876</c:v>
                </c:pt>
                <c:pt idx="2463">
                  <c:v>36008.4573872164</c:v>
                </c:pt>
                <c:pt idx="2464">
                  <c:v>39268.9979015546</c:v>
                </c:pt>
                <c:pt idx="2465">
                  <c:v>37079.6070065711</c:v>
                </c:pt>
                <c:pt idx="2466">
                  <c:v>37750.9217244806</c:v>
                </c:pt>
                <c:pt idx="2467">
                  <c:v>35145.3879696417</c:v>
                </c:pt>
                <c:pt idx="2468">
                  <c:v>37261.0149050176</c:v>
                </c:pt>
                <c:pt idx="2469">
                  <c:v>35330.0694287218</c:v>
                </c:pt>
                <c:pt idx="2470">
                  <c:v>40051.7669432779</c:v>
                </c:pt>
                <c:pt idx="2471">
                  <c:v>36917.3548070659</c:v>
                </c:pt>
                <c:pt idx="2472">
                  <c:v>39464.2535336067</c:v>
                </c:pt>
                <c:pt idx="2473">
                  <c:v>36175.6270019419</c:v>
                </c:pt>
                <c:pt idx="2474">
                  <c:v>37893.3367571053</c:v>
                </c:pt>
                <c:pt idx="2475">
                  <c:v>36761.8256942739</c:v>
                </c:pt>
                <c:pt idx="2476">
                  <c:v>35676.9382455617</c:v>
                </c:pt>
                <c:pt idx="2477">
                  <c:v>35404.9614479964</c:v>
                </c:pt>
                <c:pt idx="2478">
                  <c:v>35449.6289608739</c:v>
                </c:pt>
                <c:pt idx="2479">
                  <c:v>37131.4277574652</c:v>
                </c:pt>
                <c:pt idx="2480">
                  <c:v>38617.9789161746</c:v>
                </c:pt>
                <c:pt idx="2481">
                  <c:v>36677.0283179445</c:v>
                </c:pt>
                <c:pt idx="2482">
                  <c:v>36148.783053067</c:v>
                </c:pt>
                <c:pt idx="2483">
                  <c:v>37800.9040118955</c:v>
                </c:pt>
                <c:pt idx="2484">
                  <c:v>39779.5557888792</c:v>
                </c:pt>
                <c:pt idx="2485">
                  <c:v>37175.4677668387</c:v>
                </c:pt>
                <c:pt idx="2486">
                  <c:v>39254.7502061082</c:v>
                </c:pt>
                <c:pt idx="2487">
                  <c:v>36782.4612600439</c:v>
                </c:pt>
                <c:pt idx="2488">
                  <c:v>38501.6819011628</c:v>
                </c:pt>
                <c:pt idx="2489">
                  <c:v>39477.5035669893</c:v>
                </c:pt>
                <c:pt idx="2490">
                  <c:v>38314.6799920118</c:v>
                </c:pt>
                <c:pt idx="2491">
                  <c:v>39802.1223319522</c:v>
                </c:pt>
                <c:pt idx="2492">
                  <c:v>39481.4085978227</c:v>
                </c:pt>
                <c:pt idx="2493">
                  <c:v>39894.0126742888</c:v>
                </c:pt>
                <c:pt idx="2494">
                  <c:v>37901.8150330736</c:v>
                </c:pt>
                <c:pt idx="2495">
                  <c:v>35894.7632811113</c:v>
                </c:pt>
                <c:pt idx="2496">
                  <c:v>40419.5950846856</c:v>
                </c:pt>
                <c:pt idx="2497">
                  <c:v>35200.4695026183</c:v>
                </c:pt>
                <c:pt idx="2498">
                  <c:v>36124.6584849897</c:v>
                </c:pt>
                <c:pt idx="2499">
                  <c:v>37141.9151144078</c:v>
                </c:pt>
                <c:pt idx="2500">
                  <c:v>34713.9583763195</c:v>
                </c:pt>
                <c:pt idx="2501">
                  <c:v>35632.8813654825</c:v>
                </c:pt>
                <c:pt idx="2502">
                  <c:v>35827.4167483599</c:v>
                </c:pt>
                <c:pt idx="2503">
                  <c:v>37309.7404983276</c:v>
                </c:pt>
                <c:pt idx="2504">
                  <c:v>36782.4742228938</c:v>
                </c:pt>
                <c:pt idx="2505">
                  <c:v>35869.8345727496</c:v>
                </c:pt>
                <c:pt idx="2506">
                  <c:v>37430.6367071375</c:v>
                </c:pt>
                <c:pt idx="2507">
                  <c:v>35516.0714280312</c:v>
                </c:pt>
                <c:pt idx="2508">
                  <c:v>38579.9083924722</c:v>
                </c:pt>
                <c:pt idx="2509">
                  <c:v>35548.5703230487</c:v>
                </c:pt>
                <c:pt idx="2510">
                  <c:v>37203.4752533425</c:v>
                </c:pt>
                <c:pt idx="2511">
                  <c:v>35954.893138536</c:v>
                </c:pt>
                <c:pt idx="2512">
                  <c:v>36804.8733439471</c:v>
                </c:pt>
                <c:pt idx="2513">
                  <c:v>37807.1165738595</c:v>
                </c:pt>
                <c:pt idx="2514">
                  <c:v>35440.8575826554</c:v>
                </c:pt>
                <c:pt idx="2515">
                  <c:v>39689.6604405099</c:v>
                </c:pt>
                <c:pt idx="2516">
                  <c:v>37237.4452015152</c:v>
                </c:pt>
                <c:pt idx="2517">
                  <c:v>39062.2975274348</c:v>
                </c:pt>
                <c:pt idx="2518">
                  <c:v>34328.9286843753</c:v>
                </c:pt>
                <c:pt idx="2519">
                  <c:v>38366.29430075</c:v>
                </c:pt>
                <c:pt idx="2520">
                  <c:v>35123.7217475277</c:v>
                </c:pt>
                <c:pt idx="2521">
                  <c:v>35063.576145561</c:v>
                </c:pt>
                <c:pt idx="2522">
                  <c:v>38640.2154761762</c:v>
                </c:pt>
                <c:pt idx="2523">
                  <c:v>38095.3856245969</c:v>
                </c:pt>
                <c:pt idx="2524">
                  <c:v>38116.0879848246</c:v>
                </c:pt>
                <c:pt idx="2525">
                  <c:v>37598.9519579413</c:v>
                </c:pt>
                <c:pt idx="2526">
                  <c:v>37330.8997164412</c:v>
                </c:pt>
                <c:pt idx="2527">
                  <c:v>35940.7131312836</c:v>
                </c:pt>
                <c:pt idx="2528">
                  <c:v>38361.4880037971</c:v>
                </c:pt>
                <c:pt idx="2529">
                  <c:v>35837.0682928691</c:v>
                </c:pt>
                <c:pt idx="2530">
                  <c:v>37765.2220498265</c:v>
                </c:pt>
                <c:pt idx="2531">
                  <c:v>36759.4457397422</c:v>
                </c:pt>
                <c:pt idx="2532">
                  <c:v>36517.8123100148</c:v>
                </c:pt>
                <c:pt idx="2533">
                  <c:v>37377.5011629007</c:v>
                </c:pt>
                <c:pt idx="2534">
                  <c:v>37796.8241652534</c:v>
                </c:pt>
                <c:pt idx="2535">
                  <c:v>36622.4093195444</c:v>
                </c:pt>
                <c:pt idx="2536">
                  <c:v>44045.5091584195</c:v>
                </c:pt>
                <c:pt idx="2537">
                  <c:v>35242.9516491564</c:v>
                </c:pt>
                <c:pt idx="2538">
                  <c:v>38694.2831394103</c:v>
                </c:pt>
                <c:pt idx="2539">
                  <c:v>35624.2428538216</c:v>
                </c:pt>
                <c:pt idx="2540">
                  <c:v>37713.0161445846</c:v>
                </c:pt>
                <c:pt idx="2541">
                  <c:v>36714.7969675406</c:v>
                </c:pt>
                <c:pt idx="2542">
                  <c:v>37611.2100562922</c:v>
                </c:pt>
                <c:pt idx="2543">
                  <c:v>37652.4412259772</c:v>
                </c:pt>
                <c:pt idx="2544">
                  <c:v>37056.3112108757</c:v>
                </c:pt>
                <c:pt idx="2545">
                  <c:v>37034.8497541686</c:v>
                </c:pt>
                <c:pt idx="2546">
                  <c:v>38167.7725805164</c:v>
                </c:pt>
                <c:pt idx="2547">
                  <c:v>40992.4558028299</c:v>
                </c:pt>
                <c:pt idx="2548">
                  <c:v>35412.669423702</c:v>
                </c:pt>
                <c:pt idx="2549">
                  <c:v>35286.054793781</c:v>
                </c:pt>
                <c:pt idx="2550">
                  <c:v>33741.2932497931</c:v>
                </c:pt>
                <c:pt idx="2551">
                  <c:v>37768.0950210669</c:v>
                </c:pt>
                <c:pt idx="2552">
                  <c:v>37532.8933379294</c:v>
                </c:pt>
                <c:pt idx="2553">
                  <c:v>37817.9185617273</c:v>
                </c:pt>
                <c:pt idx="2554">
                  <c:v>33859.1629513257</c:v>
                </c:pt>
                <c:pt idx="2555">
                  <c:v>35101.8989853545</c:v>
                </c:pt>
                <c:pt idx="2556">
                  <c:v>36029.3365292689</c:v>
                </c:pt>
                <c:pt idx="2557">
                  <c:v>40339.3213469811</c:v>
                </c:pt>
                <c:pt idx="2558">
                  <c:v>37954.3875495067</c:v>
                </c:pt>
                <c:pt idx="2559">
                  <c:v>38314.3098114505</c:v>
                </c:pt>
                <c:pt idx="2560">
                  <c:v>38372.2374728989</c:v>
                </c:pt>
                <c:pt idx="2561">
                  <c:v>37306.0003901548</c:v>
                </c:pt>
                <c:pt idx="2562">
                  <c:v>35765.3865460075</c:v>
                </c:pt>
                <c:pt idx="2563">
                  <c:v>35642.3004907397</c:v>
                </c:pt>
                <c:pt idx="2564">
                  <c:v>37447.3590692004</c:v>
                </c:pt>
                <c:pt idx="2565">
                  <c:v>36254.8413333495</c:v>
                </c:pt>
                <c:pt idx="2566">
                  <c:v>36212.4342535285</c:v>
                </c:pt>
                <c:pt idx="2567">
                  <c:v>35181.5107676146</c:v>
                </c:pt>
                <c:pt idx="2568">
                  <c:v>37017.9110491413</c:v>
                </c:pt>
                <c:pt idx="2569">
                  <c:v>39231.8377417207</c:v>
                </c:pt>
                <c:pt idx="2570">
                  <c:v>36144.485229408</c:v>
                </c:pt>
                <c:pt idx="2571">
                  <c:v>36385.7292769637</c:v>
                </c:pt>
                <c:pt idx="2572">
                  <c:v>36221.090251018</c:v>
                </c:pt>
                <c:pt idx="2573">
                  <c:v>34699.0970676778</c:v>
                </c:pt>
                <c:pt idx="2574">
                  <c:v>37945.6129089509</c:v>
                </c:pt>
                <c:pt idx="2575">
                  <c:v>36631.4966724401</c:v>
                </c:pt>
                <c:pt idx="2576">
                  <c:v>38691.8579936001</c:v>
                </c:pt>
                <c:pt idx="2577">
                  <c:v>39878.7564926144</c:v>
                </c:pt>
                <c:pt idx="2578">
                  <c:v>36873.2209770216</c:v>
                </c:pt>
                <c:pt idx="2579">
                  <c:v>37036.8557208827</c:v>
                </c:pt>
                <c:pt idx="2580">
                  <c:v>39144.4046735689</c:v>
                </c:pt>
                <c:pt idx="2581">
                  <c:v>35676.6432979452</c:v>
                </c:pt>
                <c:pt idx="2582">
                  <c:v>36140.5449991863</c:v>
                </c:pt>
                <c:pt idx="2583">
                  <c:v>35501.1937046524</c:v>
                </c:pt>
                <c:pt idx="2584">
                  <c:v>37576.4146032141</c:v>
                </c:pt>
                <c:pt idx="2585">
                  <c:v>38289.6041947994</c:v>
                </c:pt>
                <c:pt idx="2586">
                  <c:v>34535.7643592868</c:v>
                </c:pt>
                <c:pt idx="2587">
                  <c:v>38558.1141995798</c:v>
                </c:pt>
                <c:pt idx="2588">
                  <c:v>37444.7040078136</c:v>
                </c:pt>
                <c:pt idx="2589">
                  <c:v>36012.3947644372</c:v>
                </c:pt>
                <c:pt idx="2590">
                  <c:v>38181.2650643602</c:v>
                </c:pt>
                <c:pt idx="2591">
                  <c:v>36167.8027842288</c:v>
                </c:pt>
                <c:pt idx="2592">
                  <c:v>36366.2181926852</c:v>
                </c:pt>
                <c:pt idx="2593">
                  <c:v>37217.733190499</c:v>
                </c:pt>
                <c:pt idx="2594">
                  <c:v>35069.9312830275</c:v>
                </c:pt>
                <c:pt idx="2595">
                  <c:v>35748.5879096365</c:v>
                </c:pt>
                <c:pt idx="2596">
                  <c:v>38240.4885724916</c:v>
                </c:pt>
                <c:pt idx="2597">
                  <c:v>37885.5358949646</c:v>
                </c:pt>
                <c:pt idx="2598">
                  <c:v>36601.57333893</c:v>
                </c:pt>
                <c:pt idx="2599">
                  <c:v>41012.3964277398</c:v>
                </c:pt>
                <c:pt idx="2600">
                  <c:v>37680.0993868424</c:v>
                </c:pt>
                <c:pt idx="2601">
                  <c:v>37127.6265521</c:v>
                </c:pt>
                <c:pt idx="2602">
                  <c:v>34715.8079394483</c:v>
                </c:pt>
                <c:pt idx="2603">
                  <c:v>38024.0557193009</c:v>
                </c:pt>
                <c:pt idx="2604">
                  <c:v>37855.0214444854</c:v>
                </c:pt>
                <c:pt idx="2605">
                  <c:v>37507.6383217242</c:v>
                </c:pt>
                <c:pt idx="2606">
                  <c:v>38259.1213662957</c:v>
                </c:pt>
                <c:pt idx="2607">
                  <c:v>36334.8883663077</c:v>
                </c:pt>
                <c:pt idx="2608">
                  <c:v>35004.2347933133</c:v>
                </c:pt>
                <c:pt idx="2609">
                  <c:v>37046.6659315764</c:v>
                </c:pt>
                <c:pt idx="2610">
                  <c:v>35165.2236114649</c:v>
                </c:pt>
                <c:pt idx="2611">
                  <c:v>35792.6482321976</c:v>
                </c:pt>
                <c:pt idx="2612">
                  <c:v>38560.5398507476</c:v>
                </c:pt>
                <c:pt idx="2613">
                  <c:v>42033.939302394</c:v>
                </c:pt>
                <c:pt idx="2614">
                  <c:v>37703.3041102534</c:v>
                </c:pt>
                <c:pt idx="2615">
                  <c:v>37263.0840742271</c:v>
                </c:pt>
                <c:pt idx="2616">
                  <c:v>36029.2025657508</c:v>
                </c:pt>
                <c:pt idx="2617">
                  <c:v>37346.2214187984</c:v>
                </c:pt>
                <c:pt idx="2618">
                  <c:v>38518.94258139</c:v>
                </c:pt>
                <c:pt idx="2619">
                  <c:v>36920.6467905783</c:v>
                </c:pt>
                <c:pt idx="2620">
                  <c:v>38188.6237377267</c:v>
                </c:pt>
                <c:pt idx="2621">
                  <c:v>34934.5052378198</c:v>
                </c:pt>
                <c:pt idx="2622">
                  <c:v>37997.2203153457</c:v>
                </c:pt>
                <c:pt idx="2623">
                  <c:v>37139.5526610208</c:v>
                </c:pt>
                <c:pt idx="2624">
                  <c:v>38233.2816236943</c:v>
                </c:pt>
                <c:pt idx="2625">
                  <c:v>38498.3808144049</c:v>
                </c:pt>
                <c:pt idx="2626">
                  <c:v>35889.4000537158</c:v>
                </c:pt>
                <c:pt idx="2627">
                  <c:v>39071.0223183439</c:v>
                </c:pt>
                <c:pt idx="2628">
                  <c:v>36759.4167996475</c:v>
                </c:pt>
                <c:pt idx="2629">
                  <c:v>39224.3652206122</c:v>
                </c:pt>
                <c:pt idx="2630">
                  <c:v>39976.8306963016</c:v>
                </c:pt>
                <c:pt idx="2631">
                  <c:v>35961.0700878105</c:v>
                </c:pt>
                <c:pt idx="2632">
                  <c:v>36229.2456023201</c:v>
                </c:pt>
                <c:pt idx="2633">
                  <c:v>42474.7708350607</c:v>
                </c:pt>
                <c:pt idx="2634">
                  <c:v>37115.9256288261</c:v>
                </c:pt>
                <c:pt idx="2635">
                  <c:v>37899.0184256216</c:v>
                </c:pt>
                <c:pt idx="2636">
                  <c:v>37061.7172777362</c:v>
                </c:pt>
                <c:pt idx="2637">
                  <c:v>40496.4731194586</c:v>
                </c:pt>
                <c:pt idx="2638">
                  <c:v>39075.4389001399</c:v>
                </c:pt>
                <c:pt idx="2639">
                  <c:v>34594.8052264365</c:v>
                </c:pt>
                <c:pt idx="2640">
                  <c:v>39217.6661421241</c:v>
                </c:pt>
                <c:pt idx="2641">
                  <c:v>36986.1377862069</c:v>
                </c:pt>
                <c:pt idx="2642">
                  <c:v>35223.6044515477</c:v>
                </c:pt>
                <c:pt idx="2643">
                  <c:v>37195.9101119717</c:v>
                </c:pt>
                <c:pt idx="2644">
                  <c:v>38760.448205452</c:v>
                </c:pt>
                <c:pt idx="2645">
                  <c:v>37495.6624117587</c:v>
                </c:pt>
                <c:pt idx="2646">
                  <c:v>36854.1261746992</c:v>
                </c:pt>
                <c:pt idx="2647">
                  <c:v>39107.6594259491</c:v>
                </c:pt>
                <c:pt idx="2648">
                  <c:v>35637.3902594908</c:v>
                </c:pt>
                <c:pt idx="2649">
                  <c:v>38602.8804213243</c:v>
                </c:pt>
                <c:pt idx="2650">
                  <c:v>38356.1458388231</c:v>
                </c:pt>
                <c:pt idx="2651">
                  <c:v>36392.7236813271</c:v>
                </c:pt>
                <c:pt idx="2652">
                  <c:v>37414.8656843108</c:v>
                </c:pt>
                <c:pt idx="2653">
                  <c:v>37603.0811142399</c:v>
                </c:pt>
                <c:pt idx="2654">
                  <c:v>37332.7343272615</c:v>
                </c:pt>
                <c:pt idx="2655">
                  <c:v>35573.9063370283</c:v>
                </c:pt>
                <c:pt idx="2656">
                  <c:v>36326.4898748983</c:v>
                </c:pt>
                <c:pt idx="2657">
                  <c:v>39145.8827566787</c:v>
                </c:pt>
                <c:pt idx="2658">
                  <c:v>34865.7404339813</c:v>
                </c:pt>
                <c:pt idx="2659">
                  <c:v>35207.6818306964</c:v>
                </c:pt>
                <c:pt idx="2660">
                  <c:v>37715.6445507661</c:v>
                </c:pt>
                <c:pt idx="2661">
                  <c:v>42142.6000753579</c:v>
                </c:pt>
                <c:pt idx="2662">
                  <c:v>37814.6515918726</c:v>
                </c:pt>
                <c:pt idx="2663">
                  <c:v>38134.8422419432</c:v>
                </c:pt>
                <c:pt idx="2664">
                  <c:v>38627.5035745909</c:v>
                </c:pt>
                <c:pt idx="2665">
                  <c:v>36317.9179727641</c:v>
                </c:pt>
                <c:pt idx="2666">
                  <c:v>39788.2913173808</c:v>
                </c:pt>
                <c:pt idx="2667">
                  <c:v>37080.7518727488</c:v>
                </c:pt>
                <c:pt idx="2668">
                  <c:v>38665.5707591967</c:v>
                </c:pt>
                <c:pt idx="2669">
                  <c:v>36779.5930554794</c:v>
                </c:pt>
                <c:pt idx="2670">
                  <c:v>37634.5712634861</c:v>
                </c:pt>
                <c:pt idx="2671">
                  <c:v>38363.3284011738</c:v>
                </c:pt>
                <c:pt idx="2672">
                  <c:v>34479.3045381497</c:v>
                </c:pt>
                <c:pt idx="2673">
                  <c:v>38101.7887284429</c:v>
                </c:pt>
                <c:pt idx="2674">
                  <c:v>35431.9411362443</c:v>
                </c:pt>
                <c:pt idx="2675">
                  <c:v>36816.9500013682</c:v>
                </c:pt>
                <c:pt idx="2676">
                  <c:v>36559.1727829345</c:v>
                </c:pt>
                <c:pt idx="2677">
                  <c:v>36975.4428712906</c:v>
                </c:pt>
                <c:pt idx="2678">
                  <c:v>37247.2941980811</c:v>
                </c:pt>
                <c:pt idx="2679">
                  <c:v>38553.5517288178</c:v>
                </c:pt>
                <c:pt idx="2680">
                  <c:v>38112.9457244485</c:v>
                </c:pt>
                <c:pt idx="2681">
                  <c:v>35972.1386594259</c:v>
                </c:pt>
                <c:pt idx="2682">
                  <c:v>38763.3830343413</c:v>
                </c:pt>
                <c:pt idx="2683">
                  <c:v>36371.8244390616</c:v>
                </c:pt>
                <c:pt idx="2684">
                  <c:v>36927.645170823</c:v>
                </c:pt>
                <c:pt idx="2685">
                  <c:v>37984.0919727145</c:v>
                </c:pt>
                <c:pt idx="2686">
                  <c:v>36979.5961753618</c:v>
                </c:pt>
                <c:pt idx="2687">
                  <c:v>35184.7960196555</c:v>
                </c:pt>
                <c:pt idx="2688">
                  <c:v>37067.6565834648</c:v>
                </c:pt>
                <c:pt idx="2689">
                  <c:v>36367.313743623</c:v>
                </c:pt>
                <c:pt idx="2690">
                  <c:v>38167.4636516305</c:v>
                </c:pt>
                <c:pt idx="2691">
                  <c:v>38534.7112790675</c:v>
                </c:pt>
                <c:pt idx="2692">
                  <c:v>37990.6447197619</c:v>
                </c:pt>
                <c:pt idx="2693">
                  <c:v>36208.4241557391</c:v>
                </c:pt>
                <c:pt idx="2694">
                  <c:v>38696.9751216526</c:v>
                </c:pt>
                <c:pt idx="2695">
                  <c:v>36035.7834728252</c:v>
                </c:pt>
                <c:pt idx="2696">
                  <c:v>35683.4323829459</c:v>
                </c:pt>
                <c:pt idx="2697">
                  <c:v>36544.9670622299</c:v>
                </c:pt>
                <c:pt idx="2698">
                  <c:v>36503.3289865901</c:v>
                </c:pt>
                <c:pt idx="2699">
                  <c:v>38694.4335876434</c:v>
                </c:pt>
                <c:pt idx="2700">
                  <c:v>35353.7102421313</c:v>
                </c:pt>
                <c:pt idx="2701">
                  <c:v>36409.2679997797</c:v>
                </c:pt>
                <c:pt idx="2702">
                  <c:v>36958.5688947063</c:v>
                </c:pt>
                <c:pt idx="2703">
                  <c:v>37762.1800949113</c:v>
                </c:pt>
                <c:pt idx="2704">
                  <c:v>35884.9146403601</c:v>
                </c:pt>
                <c:pt idx="2705">
                  <c:v>38092.5578749105</c:v>
                </c:pt>
                <c:pt idx="2706">
                  <c:v>36222.7154801048</c:v>
                </c:pt>
                <c:pt idx="2707">
                  <c:v>38079.4954313235</c:v>
                </c:pt>
                <c:pt idx="2708">
                  <c:v>40217.3342201632</c:v>
                </c:pt>
                <c:pt idx="2709">
                  <c:v>38207.8315206322</c:v>
                </c:pt>
                <c:pt idx="2710">
                  <c:v>39262.0484016869</c:v>
                </c:pt>
                <c:pt idx="2711">
                  <c:v>36113.4491897397</c:v>
                </c:pt>
                <c:pt idx="2712">
                  <c:v>37418.4701119082</c:v>
                </c:pt>
                <c:pt idx="2713">
                  <c:v>37998.5690242431</c:v>
                </c:pt>
                <c:pt idx="2714">
                  <c:v>41352.1390247345</c:v>
                </c:pt>
                <c:pt idx="2715">
                  <c:v>37017.1032861</c:v>
                </c:pt>
                <c:pt idx="2716">
                  <c:v>37956.4508042821</c:v>
                </c:pt>
                <c:pt idx="2717">
                  <c:v>38267.5706778449</c:v>
                </c:pt>
                <c:pt idx="2718">
                  <c:v>37927.1558478649</c:v>
                </c:pt>
                <c:pt idx="2719">
                  <c:v>40018.5702316442</c:v>
                </c:pt>
                <c:pt idx="2720">
                  <c:v>37167.1886401003</c:v>
                </c:pt>
                <c:pt idx="2721">
                  <c:v>39547.9339092143</c:v>
                </c:pt>
                <c:pt idx="2722">
                  <c:v>36643.0390381041</c:v>
                </c:pt>
                <c:pt idx="2723">
                  <c:v>35935.419803463</c:v>
                </c:pt>
                <c:pt idx="2724">
                  <c:v>37667.628546063</c:v>
                </c:pt>
                <c:pt idx="2725">
                  <c:v>40050.8814038966</c:v>
                </c:pt>
                <c:pt idx="2726">
                  <c:v>36745.4216364588</c:v>
                </c:pt>
                <c:pt idx="2727">
                  <c:v>36955.3194345797</c:v>
                </c:pt>
                <c:pt idx="2728">
                  <c:v>37007.7294002045</c:v>
                </c:pt>
                <c:pt idx="2729">
                  <c:v>36248.0399786231</c:v>
                </c:pt>
                <c:pt idx="2730">
                  <c:v>37261.104217796</c:v>
                </c:pt>
                <c:pt idx="2731">
                  <c:v>39390.6496732183</c:v>
                </c:pt>
                <c:pt idx="2732">
                  <c:v>37104.8219857941</c:v>
                </c:pt>
                <c:pt idx="2733">
                  <c:v>39435.3066776718</c:v>
                </c:pt>
                <c:pt idx="2734">
                  <c:v>36996.9018233644</c:v>
                </c:pt>
                <c:pt idx="2735">
                  <c:v>35998.7062481159</c:v>
                </c:pt>
                <c:pt idx="2736">
                  <c:v>34129.3743680468</c:v>
                </c:pt>
                <c:pt idx="2737">
                  <c:v>33739.1035861185</c:v>
                </c:pt>
                <c:pt idx="2738">
                  <c:v>35513.1434000141</c:v>
                </c:pt>
                <c:pt idx="2739">
                  <c:v>37610.3299013223</c:v>
                </c:pt>
                <c:pt idx="2740">
                  <c:v>37436.4471320119</c:v>
                </c:pt>
                <c:pt idx="2741">
                  <c:v>39840.053327655</c:v>
                </c:pt>
                <c:pt idx="2742">
                  <c:v>38443.0642114135</c:v>
                </c:pt>
                <c:pt idx="2743">
                  <c:v>39971.2717539967</c:v>
                </c:pt>
                <c:pt idx="2744">
                  <c:v>36523.8584463185</c:v>
                </c:pt>
                <c:pt idx="2745">
                  <c:v>38495.9044908147</c:v>
                </c:pt>
                <c:pt idx="2746">
                  <c:v>39372.2203417199</c:v>
                </c:pt>
                <c:pt idx="2747">
                  <c:v>38116.886426513</c:v>
                </c:pt>
                <c:pt idx="2748">
                  <c:v>38148.5917014117</c:v>
                </c:pt>
                <c:pt idx="2749">
                  <c:v>36465.748692041</c:v>
                </c:pt>
                <c:pt idx="2750">
                  <c:v>36983.6382075751</c:v>
                </c:pt>
                <c:pt idx="2751">
                  <c:v>34443.0152328299</c:v>
                </c:pt>
                <c:pt idx="2752">
                  <c:v>36774.6947281781</c:v>
                </c:pt>
                <c:pt idx="2753">
                  <c:v>37689.1302757935</c:v>
                </c:pt>
                <c:pt idx="2754">
                  <c:v>40552.3439752005</c:v>
                </c:pt>
                <c:pt idx="2755">
                  <c:v>38406.4903589422</c:v>
                </c:pt>
                <c:pt idx="2756">
                  <c:v>36857.8459819914</c:v>
                </c:pt>
                <c:pt idx="2757">
                  <c:v>37094.236776021</c:v>
                </c:pt>
                <c:pt idx="2758">
                  <c:v>39372.158873135</c:v>
                </c:pt>
                <c:pt idx="2759">
                  <c:v>36240.0697018089</c:v>
                </c:pt>
                <c:pt idx="2760">
                  <c:v>37510.7943875008</c:v>
                </c:pt>
                <c:pt idx="2761">
                  <c:v>37956.8873971625</c:v>
                </c:pt>
                <c:pt idx="2762">
                  <c:v>36298.1168482395</c:v>
                </c:pt>
                <c:pt idx="2763">
                  <c:v>35721.7212751583</c:v>
                </c:pt>
                <c:pt idx="2764">
                  <c:v>38323.0020981286</c:v>
                </c:pt>
                <c:pt idx="2765">
                  <c:v>37461.7893959112</c:v>
                </c:pt>
                <c:pt idx="2766">
                  <c:v>37894.7351407512</c:v>
                </c:pt>
                <c:pt idx="2767">
                  <c:v>37718.5977231084</c:v>
                </c:pt>
                <c:pt idx="2768">
                  <c:v>38010.853537378</c:v>
                </c:pt>
                <c:pt idx="2769">
                  <c:v>37038.1957532427</c:v>
                </c:pt>
                <c:pt idx="2770">
                  <c:v>37172.6192532728</c:v>
                </c:pt>
                <c:pt idx="2771">
                  <c:v>33444.2815598694</c:v>
                </c:pt>
                <c:pt idx="2772">
                  <c:v>36760.9455344021</c:v>
                </c:pt>
                <c:pt idx="2773">
                  <c:v>37851.7217189876</c:v>
                </c:pt>
                <c:pt idx="2774">
                  <c:v>36443.551159964</c:v>
                </c:pt>
                <c:pt idx="2775">
                  <c:v>38474.3861121409</c:v>
                </c:pt>
                <c:pt idx="2776">
                  <c:v>37290.5560912854</c:v>
                </c:pt>
                <c:pt idx="2777">
                  <c:v>36085.7518873318</c:v>
                </c:pt>
                <c:pt idx="2778">
                  <c:v>40453.7810942169</c:v>
                </c:pt>
                <c:pt idx="2779">
                  <c:v>35763.5529646818</c:v>
                </c:pt>
                <c:pt idx="2780">
                  <c:v>35379.3582922406</c:v>
                </c:pt>
                <c:pt idx="2781">
                  <c:v>37085.6588758844</c:v>
                </c:pt>
                <c:pt idx="2782">
                  <c:v>38037.9730417745</c:v>
                </c:pt>
                <c:pt idx="2783">
                  <c:v>38067.1696534239</c:v>
                </c:pt>
                <c:pt idx="2784">
                  <c:v>39490.2964375231</c:v>
                </c:pt>
                <c:pt idx="2785">
                  <c:v>36268.1787681783</c:v>
                </c:pt>
                <c:pt idx="2786">
                  <c:v>34710.1816121817</c:v>
                </c:pt>
                <c:pt idx="2787">
                  <c:v>36597.1149839079</c:v>
                </c:pt>
                <c:pt idx="2788">
                  <c:v>39602.4095043015</c:v>
                </c:pt>
                <c:pt idx="2789">
                  <c:v>39705.1317308528</c:v>
                </c:pt>
                <c:pt idx="2790">
                  <c:v>40055.4550638295</c:v>
                </c:pt>
                <c:pt idx="2791">
                  <c:v>39976.5366562415</c:v>
                </c:pt>
                <c:pt idx="2792">
                  <c:v>37432.8271033252</c:v>
                </c:pt>
                <c:pt idx="2793">
                  <c:v>37187.6153649224</c:v>
                </c:pt>
                <c:pt idx="2794">
                  <c:v>35883.6260370812</c:v>
                </c:pt>
                <c:pt idx="2795">
                  <c:v>37281.7153147771</c:v>
                </c:pt>
                <c:pt idx="2796">
                  <c:v>37020.9703095636</c:v>
                </c:pt>
                <c:pt idx="2797">
                  <c:v>37826.2275343854</c:v>
                </c:pt>
                <c:pt idx="2798">
                  <c:v>36180.9250946823</c:v>
                </c:pt>
                <c:pt idx="2799">
                  <c:v>35802.0688966123</c:v>
                </c:pt>
                <c:pt idx="2800">
                  <c:v>38479.6510319396</c:v>
                </c:pt>
                <c:pt idx="2801">
                  <c:v>37726.9821968439</c:v>
                </c:pt>
                <c:pt idx="2802">
                  <c:v>35629.8431923192</c:v>
                </c:pt>
                <c:pt idx="2803">
                  <c:v>36144.9915292194</c:v>
                </c:pt>
                <c:pt idx="2804">
                  <c:v>38724.4671009428</c:v>
                </c:pt>
                <c:pt idx="2805">
                  <c:v>38553.9837942426</c:v>
                </c:pt>
                <c:pt idx="2806">
                  <c:v>40264.2322707157</c:v>
                </c:pt>
                <c:pt idx="2807">
                  <c:v>34838.5070427517</c:v>
                </c:pt>
                <c:pt idx="2808">
                  <c:v>39102.1479439373</c:v>
                </c:pt>
                <c:pt idx="2809">
                  <c:v>40064.5255870485</c:v>
                </c:pt>
                <c:pt idx="2810">
                  <c:v>38555.7736627956</c:v>
                </c:pt>
                <c:pt idx="2811">
                  <c:v>35974.9504235435</c:v>
                </c:pt>
                <c:pt idx="2812">
                  <c:v>39635.0281153522</c:v>
                </c:pt>
                <c:pt idx="2813">
                  <c:v>36742.5024015539</c:v>
                </c:pt>
                <c:pt idx="2814">
                  <c:v>39970.1115240871</c:v>
                </c:pt>
                <c:pt idx="2815">
                  <c:v>35897.5888533563</c:v>
                </c:pt>
                <c:pt idx="2816">
                  <c:v>37126.783293766</c:v>
                </c:pt>
                <c:pt idx="2817">
                  <c:v>34911.3673998699</c:v>
                </c:pt>
                <c:pt idx="2818">
                  <c:v>36374.5832940379</c:v>
                </c:pt>
                <c:pt idx="2819">
                  <c:v>35488.9937139302</c:v>
                </c:pt>
                <c:pt idx="2820">
                  <c:v>35967.170567027</c:v>
                </c:pt>
                <c:pt idx="2821">
                  <c:v>36679.7763600545</c:v>
                </c:pt>
                <c:pt idx="2822">
                  <c:v>38663.1453050567</c:v>
                </c:pt>
                <c:pt idx="2823">
                  <c:v>34863.7674683631</c:v>
                </c:pt>
                <c:pt idx="2824">
                  <c:v>40885.3581062994</c:v>
                </c:pt>
                <c:pt idx="2825">
                  <c:v>38664.0239386509</c:v>
                </c:pt>
                <c:pt idx="2826">
                  <c:v>37287.2310237322</c:v>
                </c:pt>
                <c:pt idx="2827">
                  <c:v>38447.8502441109</c:v>
                </c:pt>
                <c:pt idx="2828">
                  <c:v>36868.4296678365</c:v>
                </c:pt>
                <c:pt idx="2829">
                  <c:v>35808.0777530802</c:v>
                </c:pt>
                <c:pt idx="2830">
                  <c:v>35700.9987149935</c:v>
                </c:pt>
                <c:pt idx="2831">
                  <c:v>36142.9492290987</c:v>
                </c:pt>
                <c:pt idx="2832">
                  <c:v>34476.2664155657</c:v>
                </c:pt>
                <c:pt idx="2833">
                  <c:v>37887.0642219997</c:v>
                </c:pt>
                <c:pt idx="2834">
                  <c:v>36141.881734162</c:v>
                </c:pt>
                <c:pt idx="2835">
                  <c:v>37003.7541837613</c:v>
                </c:pt>
                <c:pt idx="2836">
                  <c:v>36056.7809595849</c:v>
                </c:pt>
                <c:pt idx="2837">
                  <c:v>37592.4707401745</c:v>
                </c:pt>
                <c:pt idx="2838">
                  <c:v>37669.7915865442</c:v>
                </c:pt>
                <c:pt idx="2839">
                  <c:v>37365.203446867</c:v>
                </c:pt>
                <c:pt idx="2840">
                  <c:v>36319.461885161</c:v>
                </c:pt>
                <c:pt idx="2841">
                  <c:v>38979.3178818208</c:v>
                </c:pt>
                <c:pt idx="2842">
                  <c:v>38035.2568505373</c:v>
                </c:pt>
                <c:pt idx="2843">
                  <c:v>36866.6956945555</c:v>
                </c:pt>
                <c:pt idx="2844">
                  <c:v>38556.1426620692</c:v>
                </c:pt>
                <c:pt idx="2845">
                  <c:v>35337.5206339374</c:v>
                </c:pt>
                <c:pt idx="2846">
                  <c:v>34369.9801657294</c:v>
                </c:pt>
                <c:pt idx="2847">
                  <c:v>38052.0142799667</c:v>
                </c:pt>
                <c:pt idx="2848">
                  <c:v>35797.2285621351</c:v>
                </c:pt>
                <c:pt idx="2849">
                  <c:v>35774.2682763993</c:v>
                </c:pt>
                <c:pt idx="2850">
                  <c:v>39027.8902361809</c:v>
                </c:pt>
                <c:pt idx="2851">
                  <c:v>36545.9143155621</c:v>
                </c:pt>
                <c:pt idx="2852">
                  <c:v>36294.8875942026</c:v>
                </c:pt>
                <c:pt idx="2853">
                  <c:v>37853.3103980142</c:v>
                </c:pt>
                <c:pt idx="2854">
                  <c:v>41925.1505998324</c:v>
                </c:pt>
                <c:pt idx="2855">
                  <c:v>37868.2098283384</c:v>
                </c:pt>
                <c:pt idx="2856">
                  <c:v>38616.1681629428</c:v>
                </c:pt>
                <c:pt idx="2857">
                  <c:v>34540.7401633755</c:v>
                </c:pt>
                <c:pt idx="2858">
                  <c:v>36066.5194057286</c:v>
                </c:pt>
                <c:pt idx="2859">
                  <c:v>37635.2560420061</c:v>
                </c:pt>
                <c:pt idx="2860">
                  <c:v>36628.1551340836</c:v>
                </c:pt>
                <c:pt idx="2861">
                  <c:v>35621.7214989598</c:v>
                </c:pt>
                <c:pt idx="2862">
                  <c:v>35490.2527985483</c:v>
                </c:pt>
                <c:pt idx="2863">
                  <c:v>36386.187057938</c:v>
                </c:pt>
                <c:pt idx="2864">
                  <c:v>37507.4218850201</c:v>
                </c:pt>
                <c:pt idx="2865">
                  <c:v>37711.6518550773</c:v>
                </c:pt>
                <c:pt idx="2866">
                  <c:v>36455.4001289047</c:v>
                </c:pt>
                <c:pt idx="2867">
                  <c:v>39168.0506414276</c:v>
                </c:pt>
                <c:pt idx="2868">
                  <c:v>36039.2156656836</c:v>
                </c:pt>
                <c:pt idx="2869">
                  <c:v>37562.1169398371</c:v>
                </c:pt>
                <c:pt idx="2870">
                  <c:v>36614.9532989426</c:v>
                </c:pt>
                <c:pt idx="2871">
                  <c:v>37877.4351243983</c:v>
                </c:pt>
                <c:pt idx="2872">
                  <c:v>34877.6154028334</c:v>
                </c:pt>
                <c:pt idx="2873">
                  <c:v>37746.9507767338</c:v>
                </c:pt>
                <c:pt idx="2874">
                  <c:v>36676.4991306412</c:v>
                </c:pt>
                <c:pt idx="2875">
                  <c:v>38844.0143387367</c:v>
                </c:pt>
                <c:pt idx="2876">
                  <c:v>37716.0726967066</c:v>
                </c:pt>
                <c:pt idx="2877">
                  <c:v>37968.384454237</c:v>
                </c:pt>
                <c:pt idx="2878">
                  <c:v>36661.2135298295</c:v>
                </c:pt>
                <c:pt idx="2879">
                  <c:v>36553.4329986357</c:v>
                </c:pt>
                <c:pt idx="2880">
                  <c:v>36696.7885320392</c:v>
                </c:pt>
                <c:pt idx="2881">
                  <c:v>37790.3606717935</c:v>
                </c:pt>
                <c:pt idx="2882">
                  <c:v>38214.1841150134</c:v>
                </c:pt>
                <c:pt idx="2883">
                  <c:v>35411.5751296024</c:v>
                </c:pt>
                <c:pt idx="2884">
                  <c:v>38135.1859883388</c:v>
                </c:pt>
                <c:pt idx="2885">
                  <c:v>38046.5145596595</c:v>
                </c:pt>
                <c:pt idx="2886">
                  <c:v>39512.2912588861</c:v>
                </c:pt>
                <c:pt idx="2887">
                  <c:v>40106.1846296179</c:v>
                </c:pt>
                <c:pt idx="2888">
                  <c:v>39273.7187112984</c:v>
                </c:pt>
                <c:pt idx="2889">
                  <c:v>36298.4552195335</c:v>
                </c:pt>
                <c:pt idx="2890">
                  <c:v>35410.2720286296</c:v>
                </c:pt>
                <c:pt idx="2891">
                  <c:v>37128.9166744971</c:v>
                </c:pt>
                <c:pt idx="2892">
                  <c:v>38440.7171064695</c:v>
                </c:pt>
                <c:pt idx="2893">
                  <c:v>37795.7350831609</c:v>
                </c:pt>
                <c:pt idx="2894">
                  <c:v>35769.3730749934</c:v>
                </c:pt>
                <c:pt idx="2895">
                  <c:v>39453.3942211936</c:v>
                </c:pt>
                <c:pt idx="2896">
                  <c:v>37148.1159018395</c:v>
                </c:pt>
                <c:pt idx="2897">
                  <c:v>36297.8590575506</c:v>
                </c:pt>
                <c:pt idx="2898">
                  <c:v>38451.3817060468</c:v>
                </c:pt>
                <c:pt idx="2899">
                  <c:v>38825.5739315262</c:v>
                </c:pt>
                <c:pt idx="2900">
                  <c:v>36092.4173191674</c:v>
                </c:pt>
                <c:pt idx="2901">
                  <c:v>37935.5678912261</c:v>
                </c:pt>
                <c:pt idx="2902">
                  <c:v>33554.7677567084</c:v>
                </c:pt>
                <c:pt idx="2903">
                  <c:v>36295.5527524272</c:v>
                </c:pt>
                <c:pt idx="2904">
                  <c:v>38100.3259455611</c:v>
                </c:pt>
                <c:pt idx="2905">
                  <c:v>37281.9098721138</c:v>
                </c:pt>
                <c:pt idx="2906">
                  <c:v>37366.4880442842</c:v>
                </c:pt>
                <c:pt idx="2907">
                  <c:v>34898.3310174217</c:v>
                </c:pt>
                <c:pt idx="2908">
                  <c:v>38714.1925285083</c:v>
                </c:pt>
                <c:pt idx="2909">
                  <c:v>36485.1629637415</c:v>
                </c:pt>
                <c:pt idx="2910">
                  <c:v>36349.2870396082</c:v>
                </c:pt>
                <c:pt idx="2911">
                  <c:v>36672.7809627959</c:v>
                </c:pt>
                <c:pt idx="2912">
                  <c:v>38754.5514308273</c:v>
                </c:pt>
                <c:pt idx="2913">
                  <c:v>37140.8161845466</c:v>
                </c:pt>
                <c:pt idx="2914">
                  <c:v>36352.0608648654</c:v>
                </c:pt>
                <c:pt idx="2915">
                  <c:v>42326.8093467657</c:v>
                </c:pt>
                <c:pt idx="2916">
                  <c:v>37791.4160239268</c:v>
                </c:pt>
                <c:pt idx="2917">
                  <c:v>36179.8302754968</c:v>
                </c:pt>
                <c:pt idx="2918">
                  <c:v>38983.1219070855</c:v>
                </c:pt>
                <c:pt idx="2919">
                  <c:v>36914.161659207</c:v>
                </c:pt>
                <c:pt idx="2920">
                  <c:v>38703.9254447634</c:v>
                </c:pt>
                <c:pt idx="2921">
                  <c:v>36966.8263129215</c:v>
                </c:pt>
                <c:pt idx="2922">
                  <c:v>38116.1740280802</c:v>
                </c:pt>
                <c:pt idx="2923">
                  <c:v>36722.2048317358</c:v>
                </c:pt>
                <c:pt idx="2924">
                  <c:v>37217.2221696457</c:v>
                </c:pt>
                <c:pt idx="2925">
                  <c:v>39101.9488679383</c:v>
                </c:pt>
                <c:pt idx="2926">
                  <c:v>37054.6006708793</c:v>
                </c:pt>
                <c:pt idx="2927">
                  <c:v>39051.3228863591</c:v>
                </c:pt>
                <c:pt idx="2928">
                  <c:v>36812.1454232317</c:v>
                </c:pt>
                <c:pt idx="2929">
                  <c:v>35828.2055744839</c:v>
                </c:pt>
                <c:pt idx="2930">
                  <c:v>38098.5579837314</c:v>
                </c:pt>
                <c:pt idx="2931">
                  <c:v>35030.3994431994</c:v>
                </c:pt>
                <c:pt idx="2932">
                  <c:v>36267.529613232</c:v>
                </c:pt>
                <c:pt idx="2933">
                  <c:v>37697.4518625784</c:v>
                </c:pt>
                <c:pt idx="2934">
                  <c:v>36353.6308193084</c:v>
                </c:pt>
                <c:pt idx="2935">
                  <c:v>37098.4231006203</c:v>
                </c:pt>
                <c:pt idx="2936">
                  <c:v>35668.3944096337</c:v>
                </c:pt>
                <c:pt idx="2937">
                  <c:v>37009.5017326306</c:v>
                </c:pt>
                <c:pt idx="2938">
                  <c:v>36363.5627980406</c:v>
                </c:pt>
                <c:pt idx="2939">
                  <c:v>36723.2884111357</c:v>
                </c:pt>
                <c:pt idx="2940">
                  <c:v>35808.3181755703</c:v>
                </c:pt>
                <c:pt idx="2941">
                  <c:v>37670.1773630295</c:v>
                </c:pt>
                <c:pt idx="2942">
                  <c:v>34787.4368801977</c:v>
                </c:pt>
                <c:pt idx="2943">
                  <c:v>37234.0342165717</c:v>
                </c:pt>
                <c:pt idx="2944">
                  <c:v>37427.3438310525</c:v>
                </c:pt>
                <c:pt idx="2945">
                  <c:v>36631.6534670306</c:v>
                </c:pt>
                <c:pt idx="2946">
                  <c:v>37313.0221798478</c:v>
                </c:pt>
                <c:pt idx="2947">
                  <c:v>38046.2142463253</c:v>
                </c:pt>
                <c:pt idx="2948">
                  <c:v>36748.620840696</c:v>
                </c:pt>
                <c:pt idx="2949">
                  <c:v>34528.1553596054</c:v>
                </c:pt>
                <c:pt idx="2950">
                  <c:v>36411.792725185</c:v>
                </c:pt>
                <c:pt idx="2951">
                  <c:v>37397.3044486782</c:v>
                </c:pt>
                <c:pt idx="2952">
                  <c:v>36132.110704032</c:v>
                </c:pt>
                <c:pt idx="2953">
                  <c:v>36004.1085701617</c:v>
                </c:pt>
                <c:pt idx="2954">
                  <c:v>37181.3916076955</c:v>
                </c:pt>
                <c:pt idx="2955">
                  <c:v>36945.4994611697</c:v>
                </c:pt>
                <c:pt idx="2956">
                  <c:v>39519.6307384069</c:v>
                </c:pt>
                <c:pt idx="2957">
                  <c:v>35873.0871937632</c:v>
                </c:pt>
                <c:pt idx="2958">
                  <c:v>38563.3329226383</c:v>
                </c:pt>
                <c:pt idx="2959">
                  <c:v>37894.5973771941</c:v>
                </c:pt>
                <c:pt idx="2960">
                  <c:v>35180.3042211177</c:v>
                </c:pt>
                <c:pt idx="2961">
                  <c:v>35001.8975319286</c:v>
                </c:pt>
                <c:pt idx="2962">
                  <c:v>39205.1224292981</c:v>
                </c:pt>
                <c:pt idx="2963">
                  <c:v>38894.4451001135</c:v>
                </c:pt>
                <c:pt idx="2964">
                  <c:v>35822.4313643572</c:v>
                </c:pt>
                <c:pt idx="2965">
                  <c:v>35919.3755505983</c:v>
                </c:pt>
                <c:pt idx="2966">
                  <c:v>35465.7944455139</c:v>
                </c:pt>
                <c:pt idx="2967">
                  <c:v>37511.3139460097</c:v>
                </c:pt>
                <c:pt idx="2968">
                  <c:v>37018.8637966691</c:v>
                </c:pt>
                <c:pt idx="2969">
                  <c:v>37517.5576290064</c:v>
                </c:pt>
                <c:pt idx="2970">
                  <c:v>39340.9292953646</c:v>
                </c:pt>
                <c:pt idx="2971">
                  <c:v>35750.7950876614</c:v>
                </c:pt>
                <c:pt idx="2972">
                  <c:v>39095.4395490029</c:v>
                </c:pt>
                <c:pt idx="2973">
                  <c:v>33869.3842855637</c:v>
                </c:pt>
                <c:pt idx="2974">
                  <c:v>35292.5318264824</c:v>
                </c:pt>
                <c:pt idx="2975">
                  <c:v>37268.482277211</c:v>
                </c:pt>
                <c:pt idx="2976">
                  <c:v>38374.8586288106</c:v>
                </c:pt>
                <c:pt idx="2977">
                  <c:v>38640.9709875207</c:v>
                </c:pt>
                <c:pt idx="2978">
                  <c:v>38919.5395979189</c:v>
                </c:pt>
                <c:pt idx="2979">
                  <c:v>36214.2736323382</c:v>
                </c:pt>
                <c:pt idx="2980">
                  <c:v>40414.3126525187</c:v>
                </c:pt>
                <c:pt idx="2981">
                  <c:v>38224.5210790952</c:v>
                </c:pt>
                <c:pt idx="2982">
                  <c:v>35391.6230739595</c:v>
                </c:pt>
                <c:pt idx="2983">
                  <c:v>36390.7794691842</c:v>
                </c:pt>
                <c:pt idx="2984">
                  <c:v>39654.6891963516</c:v>
                </c:pt>
                <c:pt idx="2985">
                  <c:v>37626.8256158931</c:v>
                </c:pt>
                <c:pt idx="2986">
                  <c:v>36134.6134047619</c:v>
                </c:pt>
                <c:pt idx="2987">
                  <c:v>38656.3507675278</c:v>
                </c:pt>
                <c:pt idx="2988">
                  <c:v>35543.5939019511</c:v>
                </c:pt>
                <c:pt idx="2989">
                  <c:v>39220.2075307289</c:v>
                </c:pt>
                <c:pt idx="2990">
                  <c:v>35881.8006710426</c:v>
                </c:pt>
                <c:pt idx="2991">
                  <c:v>37711.0740454669</c:v>
                </c:pt>
                <c:pt idx="2992">
                  <c:v>36539.0266771068</c:v>
                </c:pt>
                <c:pt idx="2993">
                  <c:v>35821.0638794297</c:v>
                </c:pt>
                <c:pt idx="2994">
                  <c:v>38509.58865645</c:v>
                </c:pt>
                <c:pt idx="2995">
                  <c:v>37464.4866865222</c:v>
                </c:pt>
                <c:pt idx="2996">
                  <c:v>36565.124882342</c:v>
                </c:pt>
                <c:pt idx="2997">
                  <c:v>35625.6345020881</c:v>
                </c:pt>
                <c:pt idx="2998">
                  <c:v>36929.2350619079</c:v>
                </c:pt>
                <c:pt idx="2999">
                  <c:v>36225.7012423638</c:v>
                </c:pt>
                <c:pt idx="3000">
                  <c:v>37162.2130767584</c:v>
                </c:pt>
                <c:pt idx="3001">
                  <c:v>38023.9410839408</c:v>
                </c:pt>
                <c:pt idx="3002">
                  <c:v>36272.7071096424</c:v>
                </c:pt>
                <c:pt idx="3003">
                  <c:v>39073.9046111075</c:v>
                </c:pt>
                <c:pt idx="3004">
                  <c:v>39899.3118438718</c:v>
                </c:pt>
                <c:pt idx="3005">
                  <c:v>35788.7937057622</c:v>
                </c:pt>
                <c:pt idx="3006">
                  <c:v>36258.6545499929</c:v>
                </c:pt>
                <c:pt idx="3007">
                  <c:v>39011.5941505104</c:v>
                </c:pt>
                <c:pt idx="3008">
                  <c:v>37780.1777851514</c:v>
                </c:pt>
                <c:pt idx="3009">
                  <c:v>36411.8572353195</c:v>
                </c:pt>
                <c:pt idx="3010">
                  <c:v>36204.808648104</c:v>
                </c:pt>
                <c:pt idx="3011">
                  <c:v>38263.9160579642</c:v>
                </c:pt>
                <c:pt idx="3012">
                  <c:v>35808.7327667018</c:v>
                </c:pt>
                <c:pt idx="3013">
                  <c:v>43420.3220885095</c:v>
                </c:pt>
                <c:pt idx="3014">
                  <c:v>36610.5508288674</c:v>
                </c:pt>
                <c:pt idx="3015">
                  <c:v>35388.802830106</c:v>
                </c:pt>
                <c:pt idx="3016">
                  <c:v>37190.7821345351</c:v>
                </c:pt>
                <c:pt idx="3017">
                  <c:v>36399.541543347</c:v>
                </c:pt>
                <c:pt idx="3018">
                  <c:v>38405.9475853155</c:v>
                </c:pt>
                <c:pt idx="3019">
                  <c:v>36173.2130076692</c:v>
                </c:pt>
                <c:pt idx="3020">
                  <c:v>34808.3145763058</c:v>
                </c:pt>
                <c:pt idx="3021">
                  <c:v>35927.0066879048</c:v>
                </c:pt>
                <c:pt idx="3022">
                  <c:v>40888.6798429656</c:v>
                </c:pt>
                <c:pt idx="3023">
                  <c:v>38720.3769501873</c:v>
                </c:pt>
                <c:pt idx="3024">
                  <c:v>39637.2956684963</c:v>
                </c:pt>
                <c:pt idx="3025">
                  <c:v>36984.4712138227</c:v>
                </c:pt>
                <c:pt idx="3026">
                  <c:v>37422.4270235288</c:v>
                </c:pt>
                <c:pt idx="3027">
                  <c:v>38906.1428898086</c:v>
                </c:pt>
                <c:pt idx="3028">
                  <c:v>37145.7778999214</c:v>
                </c:pt>
                <c:pt idx="3029">
                  <c:v>38521.1720302801</c:v>
                </c:pt>
                <c:pt idx="3030">
                  <c:v>38688.001702673</c:v>
                </c:pt>
                <c:pt idx="3031">
                  <c:v>34465.1245736465</c:v>
                </c:pt>
                <c:pt idx="3032">
                  <c:v>37565.0067433943</c:v>
                </c:pt>
                <c:pt idx="3033">
                  <c:v>36062.5948324539</c:v>
                </c:pt>
                <c:pt idx="3034">
                  <c:v>38709.8999094443</c:v>
                </c:pt>
                <c:pt idx="3035">
                  <c:v>39090.6927141379</c:v>
                </c:pt>
                <c:pt idx="3036">
                  <c:v>37476.5145441224</c:v>
                </c:pt>
                <c:pt idx="3037">
                  <c:v>37881.34296851</c:v>
                </c:pt>
                <c:pt idx="3038">
                  <c:v>37563.4020949266</c:v>
                </c:pt>
                <c:pt idx="3039">
                  <c:v>37746.8209984486</c:v>
                </c:pt>
                <c:pt idx="3040">
                  <c:v>35455.6257040202</c:v>
                </c:pt>
                <c:pt idx="3041">
                  <c:v>35549.8849018095</c:v>
                </c:pt>
                <c:pt idx="3042">
                  <c:v>37637.1781403409</c:v>
                </c:pt>
                <c:pt idx="3043">
                  <c:v>39255.0971963478</c:v>
                </c:pt>
                <c:pt idx="3044">
                  <c:v>36157.4079471483</c:v>
                </c:pt>
                <c:pt idx="3045">
                  <c:v>38598.2822585346</c:v>
                </c:pt>
                <c:pt idx="3046">
                  <c:v>37544.9016680841</c:v>
                </c:pt>
                <c:pt idx="3047">
                  <c:v>36581.8315662836</c:v>
                </c:pt>
                <c:pt idx="3048">
                  <c:v>38861.0844834207</c:v>
                </c:pt>
                <c:pt idx="3049">
                  <c:v>37893.7799924482</c:v>
                </c:pt>
                <c:pt idx="3050">
                  <c:v>36046.8445805327</c:v>
                </c:pt>
                <c:pt idx="3051">
                  <c:v>37927.786206376</c:v>
                </c:pt>
                <c:pt idx="3052">
                  <c:v>37474.8956705094</c:v>
                </c:pt>
                <c:pt idx="3053">
                  <c:v>36201.4479008209</c:v>
                </c:pt>
                <c:pt idx="3054">
                  <c:v>39780.2581225963</c:v>
                </c:pt>
                <c:pt idx="3055">
                  <c:v>34019.9022873735</c:v>
                </c:pt>
                <c:pt idx="3056">
                  <c:v>37017.6323152149</c:v>
                </c:pt>
                <c:pt idx="3057">
                  <c:v>37201.0845421909</c:v>
                </c:pt>
                <c:pt idx="3058">
                  <c:v>40053.5755933499</c:v>
                </c:pt>
                <c:pt idx="3059">
                  <c:v>38326.1600543071</c:v>
                </c:pt>
                <c:pt idx="3060">
                  <c:v>36442.2189241969</c:v>
                </c:pt>
                <c:pt idx="3061">
                  <c:v>34933.5556981352</c:v>
                </c:pt>
                <c:pt idx="3062">
                  <c:v>36457.4053143363</c:v>
                </c:pt>
                <c:pt idx="3063">
                  <c:v>34032.1460374089</c:v>
                </c:pt>
                <c:pt idx="3064">
                  <c:v>38819.634138393</c:v>
                </c:pt>
                <c:pt idx="3065">
                  <c:v>37122.5681974138</c:v>
                </c:pt>
                <c:pt idx="3066">
                  <c:v>36501.9191122398</c:v>
                </c:pt>
                <c:pt idx="3067">
                  <c:v>35924.1382781573</c:v>
                </c:pt>
                <c:pt idx="3068">
                  <c:v>36915.0820356714</c:v>
                </c:pt>
                <c:pt idx="3069">
                  <c:v>36426.092413253</c:v>
                </c:pt>
                <c:pt idx="3070">
                  <c:v>37116.0778359546</c:v>
                </c:pt>
                <c:pt idx="3071">
                  <c:v>36299.0843308136</c:v>
                </c:pt>
                <c:pt idx="3072">
                  <c:v>35485.2432852794</c:v>
                </c:pt>
                <c:pt idx="3073">
                  <c:v>37876.3029241946</c:v>
                </c:pt>
                <c:pt idx="3074">
                  <c:v>38406.8948229268</c:v>
                </c:pt>
                <c:pt idx="3075">
                  <c:v>35273.0917282235</c:v>
                </c:pt>
                <c:pt idx="3076">
                  <c:v>36692.6362476213</c:v>
                </c:pt>
                <c:pt idx="3077">
                  <c:v>36885.4401428592</c:v>
                </c:pt>
                <c:pt idx="3078">
                  <c:v>37326.3571053547</c:v>
                </c:pt>
                <c:pt idx="3079">
                  <c:v>37133.1057842576</c:v>
                </c:pt>
                <c:pt idx="3080">
                  <c:v>40910.8780191957</c:v>
                </c:pt>
                <c:pt idx="3081">
                  <c:v>38797.2253783997</c:v>
                </c:pt>
                <c:pt idx="3082">
                  <c:v>36762.4840715709</c:v>
                </c:pt>
                <c:pt idx="3083">
                  <c:v>40209.7977670764</c:v>
                </c:pt>
                <c:pt idx="3084">
                  <c:v>36661.04254356</c:v>
                </c:pt>
                <c:pt idx="3085">
                  <c:v>36025.8987178297</c:v>
                </c:pt>
                <c:pt idx="3086">
                  <c:v>36148.5457172262</c:v>
                </c:pt>
                <c:pt idx="3087">
                  <c:v>37288.4806389695</c:v>
                </c:pt>
                <c:pt idx="3088">
                  <c:v>36501.6207166023</c:v>
                </c:pt>
                <c:pt idx="3089">
                  <c:v>37410.0896519586</c:v>
                </c:pt>
                <c:pt idx="3090">
                  <c:v>36578.6026344522</c:v>
                </c:pt>
                <c:pt idx="3091">
                  <c:v>38314.2112943351</c:v>
                </c:pt>
                <c:pt idx="3092">
                  <c:v>36459.1474930555</c:v>
                </c:pt>
                <c:pt idx="3093">
                  <c:v>37055.1169036646</c:v>
                </c:pt>
                <c:pt idx="3094">
                  <c:v>36861.1736921766</c:v>
                </c:pt>
                <c:pt idx="3095">
                  <c:v>39059.7410763884</c:v>
                </c:pt>
                <c:pt idx="3096">
                  <c:v>40183.261488808</c:v>
                </c:pt>
                <c:pt idx="3097">
                  <c:v>38188.1592345937</c:v>
                </c:pt>
                <c:pt idx="3098">
                  <c:v>35371.966848817</c:v>
                </c:pt>
                <c:pt idx="3099">
                  <c:v>35542.9396600675</c:v>
                </c:pt>
                <c:pt idx="3100">
                  <c:v>36464.0733747448</c:v>
                </c:pt>
                <c:pt idx="3101">
                  <c:v>37831.9364162172</c:v>
                </c:pt>
                <c:pt idx="3102">
                  <c:v>39159.369652908</c:v>
                </c:pt>
                <c:pt idx="3103">
                  <c:v>34334.5745554174</c:v>
                </c:pt>
                <c:pt idx="3104">
                  <c:v>38183.530075315</c:v>
                </c:pt>
                <c:pt idx="3105">
                  <c:v>36544.9057147527</c:v>
                </c:pt>
                <c:pt idx="3106">
                  <c:v>37825.0186169998</c:v>
                </c:pt>
                <c:pt idx="3107">
                  <c:v>38639.3915651352</c:v>
                </c:pt>
                <c:pt idx="3108">
                  <c:v>35820.9996823945</c:v>
                </c:pt>
                <c:pt idx="3109">
                  <c:v>38762.4997571089</c:v>
                </c:pt>
                <c:pt idx="3110">
                  <c:v>37094.8097973418</c:v>
                </c:pt>
                <c:pt idx="3111">
                  <c:v>36194.5673869456</c:v>
                </c:pt>
                <c:pt idx="3112">
                  <c:v>37209.1987792141</c:v>
                </c:pt>
                <c:pt idx="3113">
                  <c:v>36588.6485990948</c:v>
                </c:pt>
                <c:pt idx="3114">
                  <c:v>37129.4976940784</c:v>
                </c:pt>
                <c:pt idx="3115">
                  <c:v>37729.949785937</c:v>
                </c:pt>
                <c:pt idx="3116">
                  <c:v>37211.5044420973</c:v>
                </c:pt>
                <c:pt idx="3117">
                  <c:v>36993.7247798991</c:v>
                </c:pt>
                <c:pt idx="3118">
                  <c:v>35097.2735373228</c:v>
                </c:pt>
                <c:pt idx="3119">
                  <c:v>41327.8680158259</c:v>
                </c:pt>
                <c:pt idx="3120">
                  <c:v>38340.4789196087</c:v>
                </c:pt>
                <c:pt idx="3121">
                  <c:v>35859.8790273194</c:v>
                </c:pt>
                <c:pt idx="3122">
                  <c:v>35598.4474335812</c:v>
                </c:pt>
                <c:pt idx="3123">
                  <c:v>38478.6350567399</c:v>
                </c:pt>
                <c:pt idx="3124">
                  <c:v>37240.5203414879</c:v>
                </c:pt>
                <c:pt idx="3125">
                  <c:v>36127.5054409652</c:v>
                </c:pt>
                <c:pt idx="3126">
                  <c:v>38532.9250470077</c:v>
                </c:pt>
                <c:pt idx="3127">
                  <c:v>36806.9900192781</c:v>
                </c:pt>
                <c:pt idx="3128">
                  <c:v>37026.00856911</c:v>
                </c:pt>
                <c:pt idx="3129">
                  <c:v>36647.1893484133</c:v>
                </c:pt>
                <c:pt idx="3130">
                  <c:v>34834.0180363944</c:v>
                </c:pt>
                <c:pt idx="3131">
                  <c:v>36131.3572799119</c:v>
                </c:pt>
                <c:pt idx="3132">
                  <c:v>35896.8289131415</c:v>
                </c:pt>
                <c:pt idx="3133">
                  <c:v>38185.7007644868</c:v>
                </c:pt>
                <c:pt idx="3134">
                  <c:v>36966.5775683767</c:v>
                </c:pt>
                <c:pt idx="3135">
                  <c:v>39888.9327935463</c:v>
                </c:pt>
                <c:pt idx="3136">
                  <c:v>39673.4149816774</c:v>
                </c:pt>
                <c:pt idx="3137">
                  <c:v>41665.3392161053</c:v>
                </c:pt>
                <c:pt idx="3138">
                  <c:v>38900.7665021394</c:v>
                </c:pt>
                <c:pt idx="3139">
                  <c:v>35269.8015443851</c:v>
                </c:pt>
                <c:pt idx="3140">
                  <c:v>36518.4799620227</c:v>
                </c:pt>
                <c:pt idx="3141">
                  <c:v>35911.2464914884</c:v>
                </c:pt>
                <c:pt idx="3142">
                  <c:v>36687.2690747162</c:v>
                </c:pt>
                <c:pt idx="3143">
                  <c:v>35832.7541217977</c:v>
                </c:pt>
                <c:pt idx="3144">
                  <c:v>37084.9713763521</c:v>
                </c:pt>
                <c:pt idx="3145">
                  <c:v>33103.4599314602</c:v>
                </c:pt>
                <c:pt idx="3146">
                  <c:v>37324.4938726441</c:v>
                </c:pt>
                <c:pt idx="3147">
                  <c:v>36297.4521636106</c:v>
                </c:pt>
                <c:pt idx="3148">
                  <c:v>36310.9644429238</c:v>
                </c:pt>
                <c:pt idx="3149">
                  <c:v>36092.1851786176</c:v>
                </c:pt>
                <c:pt idx="3150">
                  <c:v>36019.465074539</c:v>
                </c:pt>
                <c:pt idx="3151">
                  <c:v>37495.1870350775</c:v>
                </c:pt>
                <c:pt idx="3152">
                  <c:v>37729.4465586676</c:v>
                </c:pt>
                <c:pt idx="3153">
                  <c:v>37672.1834795455</c:v>
                </c:pt>
                <c:pt idx="3154">
                  <c:v>36522.6816475687</c:v>
                </c:pt>
                <c:pt idx="3155">
                  <c:v>39823.9659278224</c:v>
                </c:pt>
                <c:pt idx="3156">
                  <c:v>38518.9310499145</c:v>
                </c:pt>
                <c:pt idx="3157">
                  <c:v>37838.8719542987</c:v>
                </c:pt>
                <c:pt idx="3158">
                  <c:v>36029.6519933245</c:v>
                </c:pt>
                <c:pt idx="3159">
                  <c:v>37068.9710693245</c:v>
                </c:pt>
                <c:pt idx="3160">
                  <c:v>38430.7512709062</c:v>
                </c:pt>
                <c:pt idx="3161">
                  <c:v>36617.858733206</c:v>
                </c:pt>
                <c:pt idx="3162">
                  <c:v>38670.6412266083</c:v>
                </c:pt>
                <c:pt idx="3163">
                  <c:v>36049.9937550428</c:v>
                </c:pt>
                <c:pt idx="3164">
                  <c:v>37839.2042545215</c:v>
                </c:pt>
                <c:pt idx="3165">
                  <c:v>38626.6772338801</c:v>
                </c:pt>
                <c:pt idx="3166">
                  <c:v>35316.6701830895</c:v>
                </c:pt>
                <c:pt idx="3167">
                  <c:v>35523.2626896023</c:v>
                </c:pt>
                <c:pt idx="3168">
                  <c:v>38379.3322808797</c:v>
                </c:pt>
                <c:pt idx="3169">
                  <c:v>37434.8651329422</c:v>
                </c:pt>
                <c:pt idx="3170">
                  <c:v>41089.7084681102</c:v>
                </c:pt>
                <c:pt idx="3171">
                  <c:v>40416.7033803326</c:v>
                </c:pt>
                <c:pt idx="3172">
                  <c:v>37082.7254190111</c:v>
                </c:pt>
                <c:pt idx="3173">
                  <c:v>38661.9427820724</c:v>
                </c:pt>
                <c:pt idx="3174">
                  <c:v>36230.8068607569</c:v>
                </c:pt>
                <c:pt idx="3175">
                  <c:v>36913.2859995395</c:v>
                </c:pt>
                <c:pt idx="3176">
                  <c:v>40221.1606553661</c:v>
                </c:pt>
                <c:pt idx="3177">
                  <c:v>35263.4985891621</c:v>
                </c:pt>
                <c:pt idx="3178">
                  <c:v>36654.3048677311</c:v>
                </c:pt>
                <c:pt idx="3179">
                  <c:v>38430.3138671284</c:v>
                </c:pt>
                <c:pt idx="3180">
                  <c:v>37518.5119953907</c:v>
                </c:pt>
                <c:pt idx="3181">
                  <c:v>39633.1025223701</c:v>
                </c:pt>
                <c:pt idx="3182">
                  <c:v>36047.4761323026</c:v>
                </c:pt>
                <c:pt idx="3183">
                  <c:v>35639.9737256991</c:v>
                </c:pt>
                <c:pt idx="3184">
                  <c:v>36312.0267390025</c:v>
                </c:pt>
                <c:pt idx="3185">
                  <c:v>35971.2756589864</c:v>
                </c:pt>
                <c:pt idx="3186">
                  <c:v>39404.0989303462</c:v>
                </c:pt>
                <c:pt idx="3187">
                  <c:v>35714.5980614634</c:v>
                </c:pt>
                <c:pt idx="3188">
                  <c:v>34875.5777537685</c:v>
                </c:pt>
                <c:pt idx="3189">
                  <c:v>36726.6638123988</c:v>
                </c:pt>
                <c:pt idx="3190">
                  <c:v>34961.3514883964</c:v>
                </c:pt>
                <c:pt idx="3191">
                  <c:v>37348.8263398755</c:v>
                </c:pt>
                <c:pt idx="3192">
                  <c:v>35972.6321286275</c:v>
                </c:pt>
                <c:pt idx="3193">
                  <c:v>38914.060361158</c:v>
                </c:pt>
                <c:pt idx="3194">
                  <c:v>36622.4243444401</c:v>
                </c:pt>
                <c:pt idx="3195">
                  <c:v>36952.1924138064</c:v>
                </c:pt>
                <c:pt idx="3196">
                  <c:v>37513.0337991187</c:v>
                </c:pt>
                <c:pt idx="3197">
                  <c:v>35581.1349923544</c:v>
                </c:pt>
                <c:pt idx="3198">
                  <c:v>37256.0067559842</c:v>
                </c:pt>
                <c:pt idx="3199">
                  <c:v>35530.5351415783</c:v>
                </c:pt>
                <c:pt idx="3200">
                  <c:v>36688.767017902</c:v>
                </c:pt>
                <c:pt idx="3201">
                  <c:v>38544.8017781501</c:v>
                </c:pt>
                <c:pt idx="3202">
                  <c:v>36284.1008939453</c:v>
                </c:pt>
                <c:pt idx="3203">
                  <c:v>34698.3025614863</c:v>
                </c:pt>
                <c:pt idx="3204">
                  <c:v>38392.3218214591</c:v>
                </c:pt>
                <c:pt idx="3205">
                  <c:v>40300.0356021781</c:v>
                </c:pt>
                <c:pt idx="3206">
                  <c:v>35875.6882625278</c:v>
                </c:pt>
                <c:pt idx="3207">
                  <c:v>36783.648492563</c:v>
                </c:pt>
                <c:pt idx="3208">
                  <c:v>36099.5044719207</c:v>
                </c:pt>
                <c:pt idx="3209">
                  <c:v>37101.9955156052</c:v>
                </c:pt>
                <c:pt idx="3210">
                  <c:v>36257.344165389</c:v>
                </c:pt>
                <c:pt idx="3211">
                  <c:v>36542.0092426747</c:v>
                </c:pt>
                <c:pt idx="3212">
                  <c:v>39790.8783561912</c:v>
                </c:pt>
                <c:pt idx="3213">
                  <c:v>38380.1337298262</c:v>
                </c:pt>
                <c:pt idx="3214">
                  <c:v>36997.0100375893</c:v>
                </c:pt>
                <c:pt idx="3215">
                  <c:v>36310.3588911663</c:v>
                </c:pt>
                <c:pt idx="3216">
                  <c:v>36038.0624928838</c:v>
                </c:pt>
                <c:pt idx="3217">
                  <c:v>35435.2027472653</c:v>
                </c:pt>
                <c:pt idx="3218">
                  <c:v>38158.1190366445</c:v>
                </c:pt>
                <c:pt idx="3219">
                  <c:v>35851.2812379445</c:v>
                </c:pt>
                <c:pt idx="3220">
                  <c:v>42248.0326412858</c:v>
                </c:pt>
                <c:pt idx="3221">
                  <c:v>39099.2225262584</c:v>
                </c:pt>
                <c:pt idx="3222">
                  <c:v>35647.001361493</c:v>
                </c:pt>
                <c:pt idx="3223">
                  <c:v>36690.5551686182</c:v>
                </c:pt>
                <c:pt idx="3224">
                  <c:v>39679.9514489486</c:v>
                </c:pt>
                <c:pt idx="3225">
                  <c:v>35664.7414440312</c:v>
                </c:pt>
                <c:pt idx="3226">
                  <c:v>36855.2367887316</c:v>
                </c:pt>
                <c:pt idx="3227">
                  <c:v>38354.1846222258</c:v>
                </c:pt>
                <c:pt idx="3228">
                  <c:v>37450.4511768866</c:v>
                </c:pt>
                <c:pt idx="3229">
                  <c:v>39729.4584197328</c:v>
                </c:pt>
                <c:pt idx="3230">
                  <c:v>37402.8818223617</c:v>
                </c:pt>
                <c:pt idx="3231">
                  <c:v>36845.7523382987</c:v>
                </c:pt>
                <c:pt idx="3232">
                  <c:v>40097.5064987518</c:v>
                </c:pt>
                <c:pt idx="3233">
                  <c:v>37986.2352321295</c:v>
                </c:pt>
                <c:pt idx="3234">
                  <c:v>36159.3115690683</c:v>
                </c:pt>
                <c:pt idx="3235">
                  <c:v>35183.4546951372</c:v>
                </c:pt>
                <c:pt idx="3236">
                  <c:v>38461.7262609082</c:v>
                </c:pt>
                <c:pt idx="3237">
                  <c:v>37506.4485724758</c:v>
                </c:pt>
                <c:pt idx="3238">
                  <c:v>36607.8313085175</c:v>
                </c:pt>
                <c:pt idx="3239">
                  <c:v>38546.5836307587</c:v>
                </c:pt>
                <c:pt idx="3240">
                  <c:v>36988.9557950484</c:v>
                </c:pt>
                <c:pt idx="3241">
                  <c:v>39135.5767933585</c:v>
                </c:pt>
                <c:pt idx="3242">
                  <c:v>40633.2959818524</c:v>
                </c:pt>
                <c:pt idx="3243">
                  <c:v>37791.4612542499</c:v>
                </c:pt>
                <c:pt idx="3244">
                  <c:v>39047.8516083715</c:v>
                </c:pt>
                <c:pt idx="3245">
                  <c:v>36950.1378092235</c:v>
                </c:pt>
                <c:pt idx="3246">
                  <c:v>37596.074517074</c:v>
                </c:pt>
                <c:pt idx="3247">
                  <c:v>35352.7925163435</c:v>
                </c:pt>
                <c:pt idx="3248">
                  <c:v>35389.2194059955</c:v>
                </c:pt>
                <c:pt idx="3249">
                  <c:v>35322.9436252733</c:v>
                </c:pt>
                <c:pt idx="3250">
                  <c:v>38979.4811587703</c:v>
                </c:pt>
                <c:pt idx="3251">
                  <c:v>44898.9838910002</c:v>
                </c:pt>
                <c:pt idx="3252">
                  <c:v>37068.839146661</c:v>
                </c:pt>
                <c:pt idx="3253">
                  <c:v>37807.6076033326</c:v>
                </c:pt>
                <c:pt idx="3254">
                  <c:v>36840.6629235603</c:v>
                </c:pt>
                <c:pt idx="3255">
                  <c:v>37149.6563903651</c:v>
                </c:pt>
                <c:pt idx="3256">
                  <c:v>39450.1413956343</c:v>
                </c:pt>
                <c:pt idx="3257">
                  <c:v>35528.1364319104</c:v>
                </c:pt>
                <c:pt idx="3258">
                  <c:v>38436.8907483778</c:v>
                </c:pt>
                <c:pt idx="3259">
                  <c:v>39335.3494796826</c:v>
                </c:pt>
                <c:pt idx="3260">
                  <c:v>40134.4874157402</c:v>
                </c:pt>
                <c:pt idx="3261">
                  <c:v>34676.5133532917</c:v>
                </c:pt>
                <c:pt idx="3262">
                  <c:v>35862.8402665584</c:v>
                </c:pt>
                <c:pt idx="3263">
                  <c:v>39556.7483413002</c:v>
                </c:pt>
                <c:pt idx="3264">
                  <c:v>35500.6366810678</c:v>
                </c:pt>
                <c:pt idx="3265">
                  <c:v>37065.1639125275</c:v>
                </c:pt>
                <c:pt idx="3266">
                  <c:v>36093.6283349954</c:v>
                </c:pt>
                <c:pt idx="3267">
                  <c:v>36231.8965700331</c:v>
                </c:pt>
                <c:pt idx="3268">
                  <c:v>38166.2470596309</c:v>
                </c:pt>
                <c:pt idx="3269">
                  <c:v>38883.3276914247</c:v>
                </c:pt>
                <c:pt idx="3270">
                  <c:v>35362.0009055452</c:v>
                </c:pt>
                <c:pt idx="3271">
                  <c:v>35876.7378323532</c:v>
                </c:pt>
                <c:pt idx="3272">
                  <c:v>37980.7567908245</c:v>
                </c:pt>
                <c:pt idx="3273">
                  <c:v>40073.0286598993</c:v>
                </c:pt>
                <c:pt idx="3274">
                  <c:v>38419.5614283265</c:v>
                </c:pt>
                <c:pt idx="3275">
                  <c:v>37497.9744946154</c:v>
                </c:pt>
                <c:pt idx="3276">
                  <c:v>36130.7457100459</c:v>
                </c:pt>
                <c:pt idx="3277">
                  <c:v>36288.7859555735</c:v>
                </c:pt>
                <c:pt idx="3278">
                  <c:v>37310.1194535222</c:v>
                </c:pt>
                <c:pt idx="3279">
                  <c:v>37392.5168062668</c:v>
                </c:pt>
                <c:pt idx="3280">
                  <c:v>35979.3620866004</c:v>
                </c:pt>
                <c:pt idx="3281">
                  <c:v>36825.5344214002</c:v>
                </c:pt>
                <c:pt idx="3282">
                  <c:v>35807.1565878188</c:v>
                </c:pt>
                <c:pt idx="3283">
                  <c:v>37903.6362542415</c:v>
                </c:pt>
                <c:pt idx="3284">
                  <c:v>37609.0930611027</c:v>
                </c:pt>
                <c:pt idx="3285">
                  <c:v>37628.8026661765</c:v>
                </c:pt>
                <c:pt idx="3286">
                  <c:v>37998.4449171807</c:v>
                </c:pt>
                <c:pt idx="3287">
                  <c:v>39342.7285571428</c:v>
                </c:pt>
                <c:pt idx="3288">
                  <c:v>36789.0541330411</c:v>
                </c:pt>
                <c:pt idx="3289">
                  <c:v>37013.0070440264</c:v>
                </c:pt>
                <c:pt idx="3290">
                  <c:v>37742.6580690767</c:v>
                </c:pt>
                <c:pt idx="3291">
                  <c:v>38374.9198524507</c:v>
                </c:pt>
                <c:pt idx="3292">
                  <c:v>37152.024887408</c:v>
                </c:pt>
                <c:pt idx="3293">
                  <c:v>35346.367133913</c:v>
                </c:pt>
                <c:pt idx="3294">
                  <c:v>40559.243231235</c:v>
                </c:pt>
                <c:pt idx="3295">
                  <c:v>37394.6081718856</c:v>
                </c:pt>
                <c:pt idx="3296">
                  <c:v>36451.7145594233</c:v>
                </c:pt>
                <c:pt idx="3297">
                  <c:v>38203.2309370165</c:v>
                </c:pt>
                <c:pt idx="3298">
                  <c:v>37319.8689099807</c:v>
                </c:pt>
                <c:pt idx="3299">
                  <c:v>36008.9918470487</c:v>
                </c:pt>
                <c:pt idx="3300">
                  <c:v>36328.8396545203</c:v>
                </c:pt>
                <c:pt idx="3301">
                  <c:v>37464.6147843046</c:v>
                </c:pt>
                <c:pt idx="3302">
                  <c:v>34401.5542776231</c:v>
                </c:pt>
                <c:pt idx="3303">
                  <c:v>36118.5676260105</c:v>
                </c:pt>
                <c:pt idx="3304">
                  <c:v>38073.1083659113</c:v>
                </c:pt>
                <c:pt idx="3305">
                  <c:v>37218.660795305</c:v>
                </c:pt>
                <c:pt idx="3306">
                  <c:v>36983.2341981741</c:v>
                </c:pt>
                <c:pt idx="3307">
                  <c:v>35649.1402489166</c:v>
                </c:pt>
                <c:pt idx="3308">
                  <c:v>36067.4531753749</c:v>
                </c:pt>
                <c:pt idx="3309">
                  <c:v>36453.6637321616</c:v>
                </c:pt>
                <c:pt idx="3310">
                  <c:v>36551.9849439026</c:v>
                </c:pt>
                <c:pt idx="3311">
                  <c:v>38181.2619990856</c:v>
                </c:pt>
                <c:pt idx="3312">
                  <c:v>36812.0453040702</c:v>
                </c:pt>
                <c:pt idx="3313">
                  <c:v>36644.9510428603</c:v>
                </c:pt>
                <c:pt idx="3314">
                  <c:v>37508.2437972136</c:v>
                </c:pt>
                <c:pt idx="3315">
                  <c:v>37933.7666299127</c:v>
                </c:pt>
                <c:pt idx="3316">
                  <c:v>37633.9124603407</c:v>
                </c:pt>
                <c:pt idx="3317">
                  <c:v>40690.0094495252</c:v>
                </c:pt>
                <c:pt idx="3318">
                  <c:v>36425.457490252</c:v>
                </c:pt>
                <c:pt idx="3319">
                  <c:v>35728.4182873607</c:v>
                </c:pt>
                <c:pt idx="3320">
                  <c:v>39203.3883165042</c:v>
                </c:pt>
                <c:pt idx="3321">
                  <c:v>40032.3540091622</c:v>
                </c:pt>
                <c:pt idx="3322">
                  <c:v>35105.5316061726</c:v>
                </c:pt>
                <c:pt idx="3323">
                  <c:v>38173.9636802136</c:v>
                </c:pt>
                <c:pt idx="3324">
                  <c:v>35668.6672464846</c:v>
                </c:pt>
                <c:pt idx="3325">
                  <c:v>38402.9570229878</c:v>
                </c:pt>
                <c:pt idx="3326">
                  <c:v>36624.2238861602</c:v>
                </c:pt>
                <c:pt idx="3327">
                  <c:v>39162.6636968889</c:v>
                </c:pt>
                <c:pt idx="3328">
                  <c:v>39605.2164730063</c:v>
                </c:pt>
                <c:pt idx="3329">
                  <c:v>38269.7229440665</c:v>
                </c:pt>
                <c:pt idx="3330">
                  <c:v>34101.2066286678</c:v>
                </c:pt>
                <c:pt idx="3331">
                  <c:v>35500.7776677544</c:v>
                </c:pt>
                <c:pt idx="3332">
                  <c:v>36710.9415364068</c:v>
                </c:pt>
                <c:pt idx="3333">
                  <c:v>38916.9450845529</c:v>
                </c:pt>
                <c:pt idx="3334">
                  <c:v>35806.6189424491</c:v>
                </c:pt>
                <c:pt idx="3335">
                  <c:v>37633.6200586707</c:v>
                </c:pt>
                <c:pt idx="3336">
                  <c:v>37128.6142660265</c:v>
                </c:pt>
                <c:pt idx="3337">
                  <c:v>37817.6245214873</c:v>
                </c:pt>
                <c:pt idx="3338">
                  <c:v>38334.3785315791</c:v>
                </c:pt>
                <c:pt idx="3339">
                  <c:v>37712.0629228858</c:v>
                </c:pt>
                <c:pt idx="3340">
                  <c:v>35017.2480944386</c:v>
                </c:pt>
                <c:pt idx="3341">
                  <c:v>35493.7168948108</c:v>
                </c:pt>
                <c:pt idx="3342">
                  <c:v>36893.485183696</c:v>
                </c:pt>
                <c:pt idx="3343">
                  <c:v>38167.857033396</c:v>
                </c:pt>
                <c:pt idx="3344">
                  <c:v>37240.3329979838</c:v>
                </c:pt>
                <c:pt idx="3345">
                  <c:v>36171.6843387326</c:v>
                </c:pt>
                <c:pt idx="3346">
                  <c:v>36663.8787678542</c:v>
                </c:pt>
                <c:pt idx="3347">
                  <c:v>38173.0002974162</c:v>
                </c:pt>
                <c:pt idx="3348">
                  <c:v>36726.311248209</c:v>
                </c:pt>
                <c:pt idx="3349">
                  <c:v>37421.9664657763</c:v>
                </c:pt>
                <c:pt idx="3350">
                  <c:v>39424.5214212056</c:v>
                </c:pt>
                <c:pt idx="3351">
                  <c:v>34901.6073349874</c:v>
                </c:pt>
                <c:pt idx="3352">
                  <c:v>37056.401970025</c:v>
                </c:pt>
                <c:pt idx="3353">
                  <c:v>36912.2246875629</c:v>
                </c:pt>
                <c:pt idx="3354">
                  <c:v>36521.7051126911</c:v>
                </c:pt>
                <c:pt idx="3355">
                  <c:v>36720.1309849898</c:v>
                </c:pt>
                <c:pt idx="3356">
                  <c:v>38070.5233636527</c:v>
                </c:pt>
                <c:pt idx="3357">
                  <c:v>37059.3703072963</c:v>
                </c:pt>
                <c:pt idx="3358">
                  <c:v>40540.5916074197</c:v>
                </c:pt>
                <c:pt idx="3359">
                  <c:v>38061.8779925162</c:v>
                </c:pt>
                <c:pt idx="3360">
                  <c:v>37280.7369652127</c:v>
                </c:pt>
                <c:pt idx="3361">
                  <c:v>36693.1753911785</c:v>
                </c:pt>
                <c:pt idx="3362">
                  <c:v>37218.7255081086</c:v>
                </c:pt>
                <c:pt idx="3363">
                  <c:v>38136.3111904064</c:v>
                </c:pt>
                <c:pt idx="3364">
                  <c:v>35771.4407784011</c:v>
                </c:pt>
                <c:pt idx="3365">
                  <c:v>37105.7142716238</c:v>
                </c:pt>
                <c:pt idx="3366">
                  <c:v>37157.093961642</c:v>
                </c:pt>
                <c:pt idx="3367">
                  <c:v>35906.4487400455</c:v>
                </c:pt>
                <c:pt idx="3368">
                  <c:v>35456.0948753315</c:v>
                </c:pt>
                <c:pt idx="3369">
                  <c:v>36138.1031694524</c:v>
                </c:pt>
                <c:pt idx="3370">
                  <c:v>38340.2643021639</c:v>
                </c:pt>
                <c:pt idx="3371">
                  <c:v>35810.3541108583</c:v>
                </c:pt>
                <c:pt idx="3372">
                  <c:v>37766.2911882024</c:v>
                </c:pt>
                <c:pt idx="3373">
                  <c:v>37021.3987974557</c:v>
                </c:pt>
                <c:pt idx="3374">
                  <c:v>37289.3286794207</c:v>
                </c:pt>
                <c:pt idx="3375">
                  <c:v>35069.6564495704</c:v>
                </c:pt>
                <c:pt idx="3376">
                  <c:v>36471.0346156901</c:v>
                </c:pt>
                <c:pt idx="3377">
                  <c:v>37187.5731376302</c:v>
                </c:pt>
                <c:pt idx="3378">
                  <c:v>34952.2135020306</c:v>
                </c:pt>
                <c:pt idx="3379">
                  <c:v>38965.2183842501</c:v>
                </c:pt>
                <c:pt idx="3380">
                  <c:v>36755.104665663</c:v>
                </c:pt>
                <c:pt idx="3381">
                  <c:v>37442.2957396396</c:v>
                </c:pt>
                <c:pt idx="3382">
                  <c:v>35314.6947532185</c:v>
                </c:pt>
                <c:pt idx="3383">
                  <c:v>35099.2046207335</c:v>
                </c:pt>
                <c:pt idx="3384">
                  <c:v>36162.931509006</c:v>
                </c:pt>
                <c:pt idx="3385">
                  <c:v>37759.5440137005</c:v>
                </c:pt>
                <c:pt idx="3386">
                  <c:v>37955.4763989565</c:v>
                </c:pt>
                <c:pt idx="3387">
                  <c:v>36036.3369025749</c:v>
                </c:pt>
                <c:pt idx="3388">
                  <c:v>36827.3587113198</c:v>
                </c:pt>
                <c:pt idx="3389">
                  <c:v>35974.0103645098</c:v>
                </c:pt>
                <c:pt idx="3390">
                  <c:v>36670.5199075984</c:v>
                </c:pt>
                <c:pt idx="3391">
                  <c:v>38524.1857321823</c:v>
                </c:pt>
                <c:pt idx="3392">
                  <c:v>35410.0078763551</c:v>
                </c:pt>
                <c:pt idx="3393">
                  <c:v>37366.5844222613</c:v>
                </c:pt>
                <c:pt idx="3394">
                  <c:v>37376.6197331106</c:v>
                </c:pt>
                <c:pt idx="3395">
                  <c:v>36048.5275563493</c:v>
                </c:pt>
                <c:pt idx="3396">
                  <c:v>35855.5115581509</c:v>
                </c:pt>
                <c:pt idx="3397">
                  <c:v>36233.9651109136</c:v>
                </c:pt>
                <c:pt idx="3398">
                  <c:v>36956.6134394621</c:v>
                </c:pt>
                <c:pt idx="3399">
                  <c:v>37893.3857871691</c:v>
                </c:pt>
                <c:pt idx="3400">
                  <c:v>37416.6722306613</c:v>
                </c:pt>
                <c:pt idx="3401">
                  <c:v>35455.9339652024</c:v>
                </c:pt>
                <c:pt idx="3402">
                  <c:v>34830.3098325985</c:v>
                </c:pt>
                <c:pt idx="3403">
                  <c:v>37722.9535720954</c:v>
                </c:pt>
                <c:pt idx="3404">
                  <c:v>36529.3956135752</c:v>
                </c:pt>
                <c:pt idx="3405">
                  <c:v>36695.6107648183</c:v>
                </c:pt>
                <c:pt idx="3406">
                  <c:v>37235.9374018403</c:v>
                </c:pt>
                <c:pt idx="3407">
                  <c:v>35306.7242785951</c:v>
                </c:pt>
                <c:pt idx="3408">
                  <c:v>39604.1995646988</c:v>
                </c:pt>
                <c:pt idx="3409">
                  <c:v>36500.3029485673</c:v>
                </c:pt>
                <c:pt idx="3410">
                  <c:v>37316.0237226674</c:v>
                </c:pt>
                <c:pt idx="3411">
                  <c:v>37001.1912320093</c:v>
                </c:pt>
                <c:pt idx="3412">
                  <c:v>39763.4407994972</c:v>
                </c:pt>
                <c:pt idx="3413">
                  <c:v>35475.3035224896</c:v>
                </c:pt>
                <c:pt idx="3414">
                  <c:v>42732.9434388928</c:v>
                </c:pt>
                <c:pt idx="3415">
                  <c:v>37674.247508001</c:v>
                </c:pt>
                <c:pt idx="3416">
                  <c:v>36397.0814462097</c:v>
                </c:pt>
                <c:pt idx="3417">
                  <c:v>38772.1296337664</c:v>
                </c:pt>
                <c:pt idx="3418">
                  <c:v>37676.7585553588</c:v>
                </c:pt>
                <c:pt idx="3419">
                  <c:v>39638.3182222993</c:v>
                </c:pt>
                <c:pt idx="3420">
                  <c:v>37277.1771960202</c:v>
                </c:pt>
                <c:pt idx="3421">
                  <c:v>41310.3641391754</c:v>
                </c:pt>
                <c:pt idx="3422">
                  <c:v>37824.5009617868</c:v>
                </c:pt>
                <c:pt idx="3423">
                  <c:v>38779.193962999</c:v>
                </c:pt>
                <c:pt idx="3424">
                  <c:v>39388.8842788995</c:v>
                </c:pt>
                <c:pt idx="3425">
                  <c:v>37837.1228001734</c:v>
                </c:pt>
                <c:pt idx="3426">
                  <c:v>36363.5521031222</c:v>
                </c:pt>
                <c:pt idx="3427">
                  <c:v>37038.9962094059</c:v>
                </c:pt>
                <c:pt idx="3428">
                  <c:v>38107.2697307667</c:v>
                </c:pt>
                <c:pt idx="3429">
                  <c:v>38659.5668220503</c:v>
                </c:pt>
                <c:pt idx="3430">
                  <c:v>37001.8092774058</c:v>
                </c:pt>
                <c:pt idx="3431">
                  <c:v>38420.1443439991</c:v>
                </c:pt>
                <c:pt idx="3432">
                  <c:v>41352.542647675</c:v>
                </c:pt>
                <c:pt idx="3433">
                  <c:v>35938.1260189421</c:v>
                </c:pt>
                <c:pt idx="3434">
                  <c:v>35775.753765442</c:v>
                </c:pt>
                <c:pt idx="3435">
                  <c:v>35805.44908705</c:v>
                </c:pt>
                <c:pt idx="3436">
                  <c:v>38374.6234220084</c:v>
                </c:pt>
                <c:pt idx="3437">
                  <c:v>40115.1591182352</c:v>
                </c:pt>
                <c:pt idx="3438">
                  <c:v>36462.320990169</c:v>
                </c:pt>
                <c:pt idx="3439">
                  <c:v>37862.0710649995</c:v>
                </c:pt>
                <c:pt idx="3440">
                  <c:v>40332.9947091902</c:v>
                </c:pt>
                <c:pt idx="3441">
                  <c:v>37186.2198576972</c:v>
                </c:pt>
                <c:pt idx="3442">
                  <c:v>36980.3919158608</c:v>
                </c:pt>
                <c:pt idx="3443">
                  <c:v>37081.6512624707</c:v>
                </c:pt>
                <c:pt idx="3444">
                  <c:v>36574.2539839336</c:v>
                </c:pt>
                <c:pt idx="3445">
                  <c:v>38193.803009084</c:v>
                </c:pt>
                <c:pt idx="3446">
                  <c:v>36562.6736929155</c:v>
                </c:pt>
                <c:pt idx="3447">
                  <c:v>37139.9706538891</c:v>
                </c:pt>
                <c:pt idx="3448">
                  <c:v>40079.6287628062</c:v>
                </c:pt>
                <c:pt idx="3449">
                  <c:v>38412.1805158834</c:v>
                </c:pt>
                <c:pt idx="3450">
                  <c:v>37886.0739986374</c:v>
                </c:pt>
                <c:pt idx="3451">
                  <c:v>38419.358628924</c:v>
                </c:pt>
                <c:pt idx="3452">
                  <c:v>39886.1628864228</c:v>
                </c:pt>
                <c:pt idx="3453">
                  <c:v>38818.5091007319</c:v>
                </c:pt>
                <c:pt idx="3454">
                  <c:v>36916.2666507325</c:v>
                </c:pt>
                <c:pt idx="3455">
                  <c:v>36341.5782808289</c:v>
                </c:pt>
                <c:pt idx="3456">
                  <c:v>37774.1199620507</c:v>
                </c:pt>
                <c:pt idx="3457">
                  <c:v>38276.9405539483</c:v>
                </c:pt>
                <c:pt idx="3458">
                  <c:v>35969.8889139355</c:v>
                </c:pt>
                <c:pt idx="3459">
                  <c:v>38284.2090872516</c:v>
                </c:pt>
                <c:pt idx="3460">
                  <c:v>39248.599979595</c:v>
                </c:pt>
                <c:pt idx="3461">
                  <c:v>36931.4078690927</c:v>
                </c:pt>
                <c:pt idx="3462">
                  <c:v>35206.7566102645</c:v>
                </c:pt>
                <c:pt idx="3463">
                  <c:v>37247.3074322062</c:v>
                </c:pt>
                <c:pt idx="3464">
                  <c:v>35618.3519665975</c:v>
                </c:pt>
                <c:pt idx="3465">
                  <c:v>36659.4932544761</c:v>
                </c:pt>
                <c:pt idx="3466">
                  <c:v>37769.5862878994</c:v>
                </c:pt>
                <c:pt idx="3467">
                  <c:v>35349.1863835736</c:v>
                </c:pt>
                <c:pt idx="3468">
                  <c:v>38996.8119501751</c:v>
                </c:pt>
                <c:pt idx="3469">
                  <c:v>38202.1010140243</c:v>
                </c:pt>
                <c:pt idx="3470">
                  <c:v>38373.081627723</c:v>
                </c:pt>
                <c:pt idx="3471">
                  <c:v>37105.10473833</c:v>
                </c:pt>
                <c:pt idx="3472">
                  <c:v>36343.0617896222</c:v>
                </c:pt>
                <c:pt idx="3473">
                  <c:v>39260.15553828</c:v>
                </c:pt>
                <c:pt idx="3474">
                  <c:v>36297.4599592846</c:v>
                </c:pt>
                <c:pt idx="3475">
                  <c:v>38348.1966904848</c:v>
                </c:pt>
                <c:pt idx="3476">
                  <c:v>35372.3717148409</c:v>
                </c:pt>
                <c:pt idx="3477">
                  <c:v>38678.6511711478</c:v>
                </c:pt>
                <c:pt idx="3478">
                  <c:v>36420.9080151765</c:v>
                </c:pt>
                <c:pt idx="3479">
                  <c:v>39444.3659600458</c:v>
                </c:pt>
                <c:pt idx="3480">
                  <c:v>37092.0448832109</c:v>
                </c:pt>
                <c:pt idx="3481">
                  <c:v>36488.7379797217</c:v>
                </c:pt>
                <c:pt idx="3482">
                  <c:v>40623.2007930688</c:v>
                </c:pt>
                <c:pt idx="3483">
                  <c:v>36737.1085315646</c:v>
                </c:pt>
                <c:pt idx="3484">
                  <c:v>36412.1750677346</c:v>
                </c:pt>
                <c:pt idx="3485">
                  <c:v>37061.7581804486</c:v>
                </c:pt>
                <c:pt idx="3486">
                  <c:v>35113.3236145828</c:v>
                </c:pt>
                <c:pt idx="3487">
                  <c:v>40870.6051125603</c:v>
                </c:pt>
                <c:pt idx="3488">
                  <c:v>35553.3964024326</c:v>
                </c:pt>
                <c:pt idx="3489">
                  <c:v>35553.4124601001</c:v>
                </c:pt>
                <c:pt idx="3490">
                  <c:v>36082.1122981021</c:v>
                </c:pt>
                <c:pt idx="3491">
                  <c:v>35895.8004639954</c:v>
                </c:pt>
                <c:pt idx="3492">
                  <c:v>35060.7933703672</c:v>
                </c:pt>
                <c:pt idx="3493">
                  <c:v>36834.0626717713</c:v>
                </c:pt>
                <c:pt idx="3494">
                  <c:v>37871.5804559238</c:v>
                </c:pt>
                <c:pt idx="3495">
                  <c:v>36672.4184409193</c:v>
                </c:pt>
                <c:pt idx="3496">
                  <c:v>36418.3055636149</c:v>
                </c:pt>
                <c:pt idx="3497">
                  <c:v>36921.9552082131</c:v>
                </c:pt>
                <c:pt idx="3498">
                  <c:v>40873.2880080145</c:v>
                </c:pt>
                <c:pt idx="3499">
                  <c:v>38814.3872964609</c:v>
                </c:pt>
                <c:pt idx="3500">
                  <c:v>36979.6780010956</c:v>
                </c:pt>
                <c:pt idx="3501">
                  <c:v>39530.1732807205</c:v>
                </c:pt>
                <c:pt idx="3502">
                  <c:v>35589.79349289</c:v>
                </c:pt>
                <c:pt idx="3503">
                  <c:v>38029.2246772994</c:v>
                </c:pt>
                <c:pt idx="3504">
                  <c:v>35321.9280123113</c:v>
                </c:pt>
                <c:pt idx="3505">
                  <c:v>38304.1231348913</c:v>
                </c:pt>
                <c:pt idx="3506">
                  <c:v>35384.4665973471</c:v>
                </c:pt>
                <c:pt idx="3507">
                  <c:v>34635.7707281164</c:v>
                </c:pt>
                <c:pt idx="3508">
                  <c:v>36315.6492159281</c:v>
                </c:pt>
                <c:pt idx="3509">
                  <c:v>36701.7231343091</c:v>
                </c:pt>
                <c:pt idx="3510">
                  <c:v>34478.7694217252</c:v>
                </c:pt>
                <c:pt idx="3511">
                  <c:v>35521.3792507419</c:v>
                </c:pt>
                <c:pt idx="3512">
                  <c:v>37634.8282716934</c:v>
                </c:pt>
                <c:pt idx="3513">
                  <c:v>36135.6786980795</c:v>
                </c:pt>
                <c:pt idx="3514">
                  <c:v>36251.1874270039</c:v>
                </c:pt>
                <c:pt idx="3515">
                  <c:v>36130.9473434629</c:v>
                </c:pt>
                <c:pt idx="3516">
                  <c:v>39736.9449082681</c:v>
                </c:pt>
                <c:pt idx="3517">
                  <c:v>35178.1095391756</c:v>
                </c:pt>
                <c:pt idx="3518">
                  <c:v>36531.0425143824</c:v>
                </c:pt>
                <c:pt idx="3519">
                  <c:v>34130.9505472539</c:v>
                </c:pt>
                <c:pt idx="3520">
                  <c:v>36533.2929661246</c:v>
                </c:pt>
                <c:pt idx="3521">
                  <c:v>37078.7116753876</c:v>
                </c:pt>
                <c:pt idx="3522">
                  <c:v>40458.4230156591</c:v>
                </c:pt>
                <c:pt idx="3523">
                  <c:v>37319.862307361</c:v>
                </c:pt>
                <c:pt idx="3524">
                  <c:v>39325.4391001284</c:v>
                </c:pt>
                <c:pt idx="3525">
                  <c:v>37319.1798105744</c:v>
                </c:pt>
                <c:pt idx="3526">
                  <c:v>35323.4202768319</c:v>
                </c:pt>
                <c:pt idx="3527">
                  <c:v>36017.2580496613</c:v>
                </c:pt>
                <c:pt idx="3528">
                  <c:v>38522.9743129422</c:v>
                </c:pt>
                <c:pt idx="3529">
                  <c:v>39706.0932504866</c:v>
                </c:pt>
                <c:pt idx="3530">
                  <c:v>33855.6819337085</c:v>
                </c:pt>
                <c:pt idx="3531">
                  <c:v>35571.6182851686</c:v>
                </c:pt>
                <c:pt idx="3532">
                  <c:v>37065.8701433144</c:v>
                </c:pt>
                <c:pt idx="3533">
                  <c:v>37304.9210754199</c:v>
                </c:pt>
                <c:pt idx="3534">
                  <c:v>36165.8491066188</c:v>
                </c:pt>
                <c:pt idx="3535">
                  <c:v>40797.9338890731</c:v>
                </c:pt>
                <c:pt idx="3536">
                  <c:v>39467.5933944918</c:v>
                </c:pt>
                <c:pt idx="3537">
                  <c:v>36546.5926846796</c:v>
                </c:pt>
                <c:pt idx="3538">
                  <c:v>36470.3086458145</c:v>
                </c:pt>
                <c:pt idx="3539">
                  <c:v>37088.6644313853</c:v>
                </c:pt>
                <c:pt idx="3540">
                  <c:v>35269.4683859801</c:v>
                </c:pt>
                <c:pt idx="3541">
                  <c:v>36774.7702889559</c:v>
                </c:pt>
                <c:pt idx="3542">
                  <c:v>35779.9944398055</c:v>
                </c:pt>
                <c:pt idx="3543">
                  <c:v>36670.5511211242</c:v>
                </c:pt>
                <c:pt idx="3544">
                  <c:v>37625.5946755314</c:v>
                </c:pt>
                <c:pt idx="3545">
                  <c:v>38160.1248537042</c:v>
                </c:pt>
                <c:pt idx="3546">
                  <c:v>38993.253772562</c:v>
                </c:pt>
                <c:pt idx="3547">
                  <c:v>34941.2049875832</c:v>
                </c:pt>
                <c:pt idx="3548">
                  <c:v>37645.9276656431</c:v>
                </c:pt>
                <c:pt idx="3549">
                  <c:v>37994.9036666719</c:v>
                </c:pt>
                <c:pt idx="3550">
                  <c:v>38675.7095670439</c:v>
                </c:pt>
                <c:pt idx="3551">
                  <c:v>36347.4030070208</c:v>
                </c:pt>
                <c:pt idx="3552">
                  <c:v>46153.1954301104</c:v>
                </c:pt>
                <c:pt idx="3553">
                  <c:v>35844.2670833549</c:v>
                </c:pt>
                <c:pt idx="3554">
                  <c:v>36355.1171934623</c:v>
                </c:pt>
                <c:pt idx="3555">
                  <c:v>36726.7741043351</c:v>
                </c:pt>
                <c:pt idx="3556">
                  <c:v>38717.7537986208</c:v>
                </c:pt>
                <c:pt idx="3557">
                  <c:v>38404.411419525</c:v>
                </c:pt>
                <c:pt idx="3558">
                  <c:v>35732.0812232058</c:v>
                </c:pt>
                <c:pt idx="3559">
                  <c:v>40567.7254606084</c:v>
                </c:pt>
                <c:pt idx="3560">
                  <c:v>39571.1231367912</c:v>
                </c:pt>
                <c:pt idx="3561">
                  <c:v>38132.8333297746</c:v>
                </c:pt>
                <c:pt idx="3562">
                  <c:v>37759.4793902652</c:v>
                </c:pt>
                <c:pt idx="3563">
                  <c:v>36663.4741013042</c:v>
                </c:pt>
                <c:pt idx="3564">
                  <c:v>37501.4971306812</c:v>
                </c:pt>
                <c:pt idx="3565">
                  <c:v>37093.3361901386</c:v>
                </c:pt>
                <c:pt idx="3566">
                  <c:v>38459.5523099894</c:v>
                </c:pt>
                <c:pt idx="3567">
                  <c:v>37604.7146999486</c:v>
                </c:pt>
                <c:pt idx="3568">
                  <c:v>34930.0665854967</c:v>
                </c:pt>
                <c:pt idx="3569">
                  <c:v>35962.2095644451</c:v>
                </c:pt>
                <c:pt idx="3570">
                  <c:v>38393.5618010182</c:v>
                </c:pt>
                <c:pt idx="3571">
                  <c:v>37139.4885301592</c:v>
                </c:pt>
                <c:pt idx="3572">
                  <c:v>39923.6469843918</c:v>
                </c:pt>
                <c:pt idx="3573">
                  <c:v>38237.5095163663</c:v>
                </c:pt>
                <c:pt idx="3574">
                  <c:v>34976.9799226454</c:v>
                </c:pt>
                <c:pt idx="3575">
                  <c:v>36187.1114752089</c:v>
                </c:pt>
                <c:pt idx="3576">
                  <c:v>36608.980830145</c:v>
                </c:pt>
                <c:pt idx="3577">
                  <c:v>36802.6251252684</c:v>
                </c:pt>
                <c:pt idx="3578">
                  <c:v>38403.9953935176</c:v>
                </c:pt>
                <c:pt idx="3579">
                  <c:v>36631.2637577186</c:v>
                </c:pt>
                <c:pt idx="3580">
                  <c:v>35805.4538603853</c:v>
                </c:pt>
                <c:pt idx="3581">
                  <c:v>39185.5513599883</c:v>
                </c:pt>
                <c:pt idx="3582">
                  <c:v>36684.4171372736</c:v>
                </c:pt>
                <c:pt idx="3583">
                  <c:v>35206.9260643995</c:v>
                </c:pt>
                <c:pt idx="3584">
                  <c:v>36533.7769910653</c:v>
                </c:pt>
                <c:pt idx="3585">
                  <c:v>39860.5602698496</c:v>
                </c:pt>
                <c:pt idx="3586">
                  <c:v>35871.5395744278</c:v>
                </c:pt>
                <c:pt idx="3587">
                  <c:v>38034.1974463186</c:v>
                </c:pt>
                <c:pt idx="3588">
                  <c:v>37201.7418695168</c:v>
                </c:pt>
                <c:pt idx="3589">
                  <c:v>36464.1408625093</c:v>
                </c:pt>
                <c:pt idx="3590">
                  <c:v>38562.1036822525</c:v>
                </c:pt>
                <c:pt idx="3591">
                  <c:v>35462.5523571522</c:v>
                </c:pt>
                <c:pt idx="3592">
                  <c:v>36859.1788969858</c:v>
                </c:pt>
                <c:pt idx="3593">
                  <c:v>36178.851249441</c:v>
                </c:pt>
                <c:pt idx="3594">
                  <c:v>37106.6767135776</c:v>
                </c:pt>
                <c:pt idx="3595">
                  <c:v>38157.8035627076</c:v>
                </c:pt>
                <c:pt idx="3596">
                  <c:v>39022.7156665182</c:v>
                </c:pt>
                <c:pt idx="3597">
                  <c:v>39562.0098829573</c:v>
                </c:pt>
                <c:pt idx="3598">
                  <c:v>37316.6515429706</c:v>
                </c:pt>
                <c:pt idx="3599">
                  <c:v>36068.7083716449</c:v>
                </c:pt>
                <c:pt idx="3600">
                  <c:v>36958.8495932276</c:v>
                </c:pt>
                <c:pt idx="3601">
                  <c:v>38495.9839560728</c:v>
                </c:pt>
                <c:pt idx="3602">
                  <c:v>37020.476743397</c:v>
                </c:pt>
                <c:pt idx="3603">
                  <c:v>38364.8367559474</c:v>
                </c:pt>
                <c:pt idx="3604">
                  <c:v>36116.6937553353</c:v>
                </c:pt>
                <c:pt idx="3605">
                  <c:v>36465.4480866179</c:v>
                </c:pt>
                <c:pt idx="3606">
                  <c:v>34825.0032695577</c:v>
                </c:pt>
                <c:pt idx="3607">
                  <c:v>38829.551261435</c:v>
                </c:pt>
                <c:pt idx="3608">
                  <c:v>37657.1845250837</c:v>
                </c:pt>
                <c:pt idx="3609">
                  <c:v>37064.5312073815</c:v>
                </c:pt>
                <c:pt idx="3610">
                  <c:v>34677.2681548308</c:v>
                </c:pt>
                <c:pt idx="3611">
                  <c:v>38114.6156165477</c:v>
                </c:pt>
                <c:pt idx="3612">
                  <c:v>39428.2498966215</c:v>
                </c:pt>
                <c:pt idx="3613">
                  <c:v>40196.2854359213</c:v>
                </c:pt>
                <c:pt idx="3614">
                  <c:v>36756.6732795439</c:v>
                </c:pt>
                <c:pt idx="3615">
                  <c:v>42026.7738309424</c:v>
                </c:pt>
                <c:pt idx="3616">
                  <c:v>40891.6267171653</c:v>
                </c:pt>
                <c:pt idx="3617">
                  <c:v>38606.129258714</c:v>
                </c:pt>
                <c:pt idx="3618">
                  <c:v>37686.4194618658</c:v>
                </c:pt>
                <c:pt idx="3619">
                  <c:v>36451.0075655792</c:v>
                </c:pt>
                <c:pt idx="3620">
                  <c:v>40746.4904580651</c:v>
                </c:pt>
                <c:pt idx="3621">
                  <c:v>40259.8859214007</c:v>
                </c:pt>
                <c:pt idx="3622">
                  <c:v>35074.2543592244</c:v>
                </c:pt>
                <c:pt idx="3623">
                  <c:v>34990.5820858647</c:v>
                </c:pt>
                <c:pt idx="3624">
                  <c:v>38688.6604980224</c:v>
                </c:pt>
                <c:pt idx="3625">
                  <c:v>37325.6918821235</c:v>
                </c:pt>
                <c:pt idx="3626">
                  <c:v>35803.5537688986</c:v>
                </c:pt>
                <c:pt idx="3627">
                  <c:v>36013.6058258981</c:v>
                </c:pt>
                <c:pt idx="3628">
                  <c:v>36016.2065878924</c:v>
                </c:pt>
                <c:pt idx="3629">
                  <c:v>36929.8016150138</c:v>
                </c:pt>
                <c:pt idx="3630">
                  <c:v>36734.3563138685</c:v>
                </c:pt>
                <c:pt idx="3631">
                  <c:v>36211.7756414269</c:v>
                </c:pt>
                <c:pt idx="3632">
                  <c:v>37972.4272022104</c:v>
                </c:pt>
                <c:pt idx="3633">
                  <c:v>36017.7317588067</c:v>
                </c:pt>
                <c:pt idx="3634">
                  <c:v>36638.0858979266</c:v>
                </c:pt>
                <c:pt idx="3635">
                  <c:v>37382.8917442061</c:v>
                </c:pt>
                <c:pt idx="3636">
                  <c:v>36431.9652387846</c:v>
                </c:pt>
                <c:pt idx="3637">
                  <c:v>36402.7193223117</c:v>
                </c:pt>
                <c:pt idx="3638">
                  <c:v>38568.2675198395</c:v>
                </c:pt>
                <c:pt idx="3639">
                  <c:v>35504.4625105839</c:v>
                </c:pt>
                <c:pt idx="3640">
                  <c:v>37490.7334625932</c:v>
                </c:pt>
                <c:pt idx="3641">
                  <c:v>38089.5981358599</c:v>
                </c:pt>
                <c:pt idx="3642">
                  <c:v>38809.362298696</c:v>
                </c:pt>
                <c:pt idx="3643">
                  <c:v>38666.5232259471</c:v>
                </c:pt>
                <c:pt idx="3644">
                  <c:v>37245.2424098529</c:v>
                </c:pt>
                <c:pt idx="3645">
                  <c:v>36818.7701787711</c:v>
                </c:pt>
                <c:pt idx="3646">
                  <c:v>36382.3910177249</c:v>
                </c:pt>
                <c:pt idx="3647">
                  <c:v>37034.6468738217</c:v>
                </c:pt>
                <c:pt idx="3648">
                  <c:v>40547.291404068</c:v>
                </c:pt>
                <c:pt idx="3649">
                  <c:v>37403.4218057791</c:v>
                </c:pt>
                <c:pt idx="3650">
                  <c:v>38443.9734129944</c:v>
                </c:pt>
                <c:pt idx="3651">
                  <c:v>35940.0013141107</c:v>
                </c:pt>
                <c:pt idx="3652">
                  <c:v>37184.0286978549</c:v>
                </c:pt>
                <c:pt idx="3653">
                  <c:v>37888.4729118973</c:v>
                </c:pt>
                <c:pt idx="3654">
                  <c:v>37670.5973958672</c:v>
                </c:pt>
                <c:pt idx="3655">
                  <c:v>37384.0007062839</c:v>
                </c:pt>
                <c:pt idx="3656">
                  <c:v>36794.8628076622</c:v>
                </c:pt>
                <c:pt idx="3657">
                  <c:v>35923.3388481494</c:v>
                </c:pt>
                <c:pt idx="3658">
                  <c:v>33727.7802524407</c:v>
                </c:pt>
                <c:pt idx="3659">
                  <c:v>39258.0552244255</c:v>
                </c:pt>
                <c:pt idx="3660">
                  <c:v>35212.9953302206</c:v>
                </c:pt>
                <c:pt idx="3661">
                  <c:v>37580.7243802779</c:v>
                </c:pt>
                <c:pt idx="3662">
                  <c:v>40266.5535024296</c:v>
                </c:pt>
                <c:pt idx="3663">
                  <c:v>38222.3029727561</c:v>
                </c:pt>
                <c:pt idx="3664">
                  <c:v>35971.0900774712</c:v>
                </c:pt>
                <c:pt idx="3665">
                  <c:v>41282.3127023594</c:v>
                </c:pt>
                <c:pt idx="3666">
                  <c:v>41797.344173061</c:v>
                </c:pt>
                <c:pt idx="3667">
                  <c:v>35313.6777759881</c:v>
                </c:pt>
                <c:pt idx="3668">
                  <c:v>40555.4366735874</c:v>
                </c:pt>
                <c:pt idx="3669">
                  <c:v>39486.7362727263</c:v>
                </c:pt>
                <c:pt idx="3670">
                  <c:v>38946.1656852412</c:v>
                </c:pt>
                <c:pt idx="3671">
                  <c:v>37788.5168477661</c:v>
                </c:pt>
                <c:pt idx="3672">
                  <c:v>36980.5690653221</c:v>
                </c:pt>
                <c:pt idx="3673">
                  <c:v>34430.9101371893</c:v>
                </c:pt>
                <c:pt idx="3674">
                  <c:v>36281.7421379472</c:v>
                </c:pt>
                <c:pt idx="3675">
                  <c:v>36790.1589942171</c:v>
                </c:pt>
                <c:pt idx="3676">
                  <c:v>39955.824843088</c:v>
                </c:pt>
                <c:pt idx="3677">
                  <c:v>36481.3558760485</c:v>
                </c:pt>
                <c:pt idx="3678">
                  <c:v>36838.0717668784</c:v>
                </c:pt>
                <c:pt idx="3679">
                  <c:v>38233.0458286286</c:v>
                </c:pt>
                <c:pt idx="3680">
                  <c:v>37822.1068892643</c:v>
                </c:pt>
                <c:pt idx="3681">
                  <c:v>36051.2177874063</c:v>
                </c:pt>
                <c:pt idx="3682">
                  <c:v>35125.5726136963</c:v>
                </c:pt>
                <c:pt idx="3683">
                  <c:v>37807.8760625445</c:v>
                </c:pt>
                <c:pt idx="3684">
                  <c:v>37603.3422110001</c:v>
                </c:pt>
                <c:pt idx="3685">
                  <c:v>35786.6562762824</c:v>
                </c:pt>
                <c:pt idx="3686">
                  <c:v>37217.1486225567</c:v>
                </c:pt>
                <c:pt idx="3687">
                  <c:v>36516.0663823461</c:v>
                </c:pt>
                <c:pt idx="3688">
                  <c:v>37831.0127356637</c:v>
                </c:pt>
                <c:pt idx="3689">
                  <c:v>39486.4040012905</c:v>
                </c:pt>
                <c:pt idx="3690">
                  <c:v>36382.9426177875</c:v>
                </c:pt>
                <c:pt idx="3691">
                  <c:v>35974.5968552944</c:v>
                </c:pt>
                <c:pt idx="3692">
                  <c:v>37529.7188150469</c:v>
                </c:pt>
                <c:pt idx="3693">
                  <c:v>37836.5494070672</c:v>
                </c:pt>
                <c:pt idx="3694">
                  <c:v>38638.2526225403</c:v>
                </c:pt>
                <c:pt idx="3695">
                  <c:v>34905.1891504515</c:v>
                </c:pt>
                <c:pt idx="3696">
                  <c:v>37954.2934934698</c:v>
                </c:pt>
                <c:pt idx="3697">
                  <c:v>39420.439642673</c:v>
                </c:pt>
                <c:pt idx="3698">
                  <c:v>35032.9475633738</c:v>
                </c:pt>
                <c:pt idx="3699">
                  <c:v>36749.2610675683</c:v>
                </c:pt>
                <c:pt idx="3700">
                  <c:v>37444.2494237248</c:v>
                </c:pt>
                <c:pt idx="3701">
                  <c:v>36222.3712984375</c:v>
                </c:pt>
                <c:pt idx="3702">
                  <c:v>36095.5235173607</c:v>
                </c:pt>
                <c:pt idx="3703">
                  <c:v>34385.400449282</c:v>
                </c:pt>
                <c:pt idx="3704">
                  <c:v>34861.3824338919</c:v>
                </c:pt>
                <c:pt idx="3705">
                  <c:v>37726.8674149326</c:v>
                </c:pt>
                <c:pt idx="3706">
                  <c:v>36365.1083929908</c:v>
                </c:pt>
                <c:pt idx="3707">
                  <c:v>35831.7658296562</c:v>
                </c:pt>
                <c:pt idx="3708">
                  <c:v>34490.9762066763</c:v>
                </c:pt>
                <c:pt idx="3709">
                  <c:v>37739.5927415535</c:v>
                </c:pt>
                <c:pt idx="3710">
                  <c:v>37124.2037203439</c:v>
                </c:pt>
                <c:pt idx="3711">
                  <c:v>36464.0940345404</c:v>
                </c:pt>
                <c:pt idx="3712">
                  <c:v>42462.8465742689</c:v>
                </c:pt>
                <c:pt idx="3713">
                  <c:v>39215.3444677256</c:v>
                </c:pt>
                <c:pt idx="3714">
                  <c:v>36201.7473389511</c:v>
                </c:pt>
                <c:pt idx="3715">
                  <c:v>37758.7166246389</c:v>
                </c:pt>
                <c:pt idx="3716">
                  <c:v>37419.2089197139</c:v>
                </c:pt>
                <c:pt idx="3717">
                  <c:v>41447.2164469266</c:v>
                </c:pt>
                <c:pt idx="3718">
                  <c:v>35560.8584550747</c:v>
                </c:pt>
                <c:pt idx="3719">
                  <c:v>37595.4105368794</c:v>
                </c:pt>
                <c:pt idx="3720">
                  <c:v>38755.055466171</c:v>
                </c:pt>
                <c:pt idx="3721">
                  <c:v>35646.4797130481</c:v>
                </c:pt>
                <c:pt idx="3722">
                  <c:v>37216.4341654237</c:v>
                </c:pt>
                <c:pt idx="3723">
                  <c:v>37340.9223223059</c:v>
                </c:pt>
                <c:pt idx="3724">
                  <c:v>37712.5660798915</c:v>
                </c:pt>
                <c:pt idx="3725">
                  <c:v>35740.0394626309</c:v>
                </c:pt>
                <c:pt idx="3726">
                  <c:v>35595.0449263012</c:v>
                </c:pt>
                <c:pt idx="3727">
                  <c:v>36587.8509528443</c:v>
                </c:pt>
                <c:pt idx="3728">
                  <c:v>37248.3672912636</c:v>
                </c:pt>
                <c:pt idx="3729">
                  <c:v>36911.7585667849</c:v>
                </c:pt>
                <c:pt idx="3730">
                  <c:v>38942.3182888765</c:v>
                </c:pt>
                <c:pt idx="3731">
                  <c:v>36905.3697279221</c:v>
                </c:pt>
                <c:pt idx="3732">
                  <c:v>34625.0975190889</c:v>
                </c:pt>
                <c:pt idx="3733">
                  <c:v>35978.2753919073</c:v>
                </c:pt>
                <c:pt idx="3734">
                  <c:v>36849.9729210172</c:v>
                </c:pt>
                <c:pt idx="3735">
                  <c:v>38781.8550839742</c:v>
                </c:pt>
                <c:pt idx="3736">
                  <c:v>35287.8218653737</c:v>
                </c:pt>
                <c:pt idx="3737">
                  <c:v>38517.9721746708</c:v>
                </c:pt>
                <c:pt idx="3738">
                  <c:v>36774.7668122489</c:v>
                </c:pt>
                <c:pt idx="3739">
                  <c:v>35210.8191183659</c:v>
                </c:pt>
                <c:pt idx="3740">
                  <c:v>39090.4213827657</c:v>
                </c:pt>
                <c:pt idx="3741">
                  <c:v>37132.06051716</c:v>
                </c:pt>
                <c:pt idx="3742">
                  <c:v>35782.3474733712</c:v>
                </c:pt>
                <c:pt idx="3743">
                  <c:v>39539.4971885536</c:v>
                </c:pt>
                <c:pt idx="3744">
                  <c:v>36574.3121834919</c:v>
                </c:pt>
                <c:pt idx="3745">
                  <c:v>40329.8481390803</c:v>
                </c:pt>
                <c:pt idx="3746">
                  <c:v>35444.6853538766</c:v>
                </c:pt>
                <c:pt idx="3747">
                  <c:v>36180.6298167063</c:v>
                </c:pt>
                <c:pt idx="3748">
                  <c:v>36487.6072108861</c:v>
                </c:pt>
                <c:pt idx="3749">
                  <c:v>35643.8338465378</c:v>
                </c:pt>
                <c:pt idx="3750">
                  <c:v>36540.8163785013</c:v>
                </c:pt>
                <c:pt idx="3751">
                  <c:v>36779.5273697478</c:v>
                </c:pt>
                <c:pt idx="3752">
                  <c:v>37551.4869081342</c:v>
                </c:pt>
                <c:pt idx="3753">
                  <c:v>36224.3582210307</c:v>
                </c:pt>
                <c:pt idx="3754">
                  <c:v>36038.3730729842</c:v>
                </c:pt>
                <c:pt idx="3755">
                  <c:v>42308.1895962752</c:v>
                </c:pt>
                <c:pt idx="3756">
                  <c:v>34919.1111368707</c:v>
                </c:pt>
                <c:pt idx="3757">
                  <c:v>34293.426322975</c:v>
                </c:pt>
                <c:pt idx="3758">
                  <c:v>37882.5007259453</c:v>
                </c:pt>
                <c:pt idx="3759">
                  <c:v>41181.6332905728</c:v>
                </c:pt>
                <c:pt idx="3760">
                  <c:v>34907.5110345723</c:v>
                </c:pt>
                <c:pt idx="3761">
                  <c:v>36024.576572456</c:v>
                </c:pt>
                <c:pt idx="3762">
                  <c:v>35151.8635768918</c:v>
                </c:pt>
                <c:pt idx="3763">
                  <c:v>38956.5593520277</c:v>
                </c:pt>
                <c:pt idx="3764">
                  <c:v>36817.8673841426</c:v>
                </c:pt>
                <c:pt idx="3765">
                  <c:v>37966.4807860793</c:v>
                </c:pt>
                <c:pt idx="3766">
                  <c:v>36146.007381774</c:v>
                </c:pt>
                <c:pt idx="3767">
                  <c:v>36939.6479813801</c:v>
                </c:pt>
                <c:pt idx="3768">
                  <c:v>37322.3423000303</c:v>
                </c:pt>
                <c:pt idx="3769">
                  <c:v>35876.1026240497</c:v>
                </c:pt>
                <c:pt idx="3770">
                  <c:v>39237.6209529641</c:v>
                </c:pt>
                <c:pt idx="3771">
                  <c:v>37107.5785029742</c:v>
                </c:pt>
                <c:pt idx="3772">
                  <c:v>37390.1508911641</c:v>
                </c:pt>
                <c:pt idx="3773">
                  <c:v>36223.5558983307</c:v>
                </c:pt>
                <c:pt idx="3774">
                  <c:v>34257.298241126</c:v>
                </c:pt>
                <c:pt idx="3775">
                  <c:v>39988.5719000865</c:v>
                </c:pt>
                <c:pt idx="3776">
                  <c:v>36519.3558213652</c:v>
                </c:pt>
                <c:pt idx="3777">
                  <c:v>41753.73392557</c:v>
                </c:pt>
                <c:pt idx="3778">
                  <c:v>37837.7360358303</c:v>
                </c:pt>
                <c:pt idx="3779">
                  <c:v>36674.8823542295</c:v>
                </c:pt>
                <c:pt idx="3780">
                  <c:v>37976.3539116915</c:v>
                </c:pt>
                <c:pt idx="3781">
                  <c:v>37556.8285530055</c:v>
                </c:pt>
                <c:pt idx="3782">
                  <c:v>38860.5888012912</c:v>
                </c:pt>
                <c:pt idx="3783">
                  <c:v>36275.8739824295</c:v>
                </c:pt>
                <c:pt idx="3784">
                  <c:v>37191.3008448052</c:v>
                </c:pt>
                <c:pt idx="3785">
                  <c:v>35351.3175048345</c:v>
                </c:pt>
                <c:pt idx="3786">
                  <c:v>37090.1244787263</c:v>
                </c:pt>
                <c:pt idx="3787">
                  <c:v>38548.7677207796</c:v>
                </c:pt>
                <c:pt idx="3788">
                  <c:v>35388.7767708575</c:v>
                </c:pt>
                <c:pt idx="3789">
                  <c:v>37372.7582249414</c:v>
                </c:pt>
                <c:pt idx="3790">
                  <c:v>36621.5730216118</c:v>
                </c:pt>
                <c:pt idx="3791">
                  <c:v>36692.3843931639</c:v>
                </c:pt>
                <c:pt idx="3792">
                  <c:v>35426.5374666216</c:v>
                </c:pt>
                <c:pt idx="3793">
                  <c:v>38229.4073968055</c:v>
                </c:pt>
                <c:pt idx="3794">
                  <c:v>37897.5049354633</c:v>
                </c:pt>
                <c:pt idx="3795">
                  <c:v>37964.7904973299</c:v>
                </c:pt>
                <c:pt idx="3796">
                  <c:v>35830.9086690157</c:v>
                </c:pt>
                <c:pt idx="3797">
                  <c:v>39575.4804963912</c:v>
                </c:pt>
                <c:pt idx="3798">
                  <c:v>37579.0320673181</c:v>
                </c:pt>
                <c:pt idx="3799">
                  <c:v>36987.5099483245</c:v>
                </c:pt>
                <c:pt idx="3800">
                  <c:v>35710.6185521789</c:v>
                </c:pt>
                <c:pt idx="3801">
                  <c:v>36279.2008538455</c:v>
                </c:pt>
                <c:pt idx="3802">
                  <c:v>40568.5037730845</c:v>
                </c:pt>
                <c:pt idx="3803">
                  <c:v>37862.4131380887</c:v>
                </c:pt>
                <c:pt idx="3804">
                  <c:v>34988.414903231</c:v>
                </c:pt>
                <c:pt idx="3805">
                  <c:v>35532.5411040333</c:v>
                </c:pt>
                <c:pt idx="3806">
                  <c:v>36616.5647355339</c:v>
                </c:pt>
                <c:pt idx="3807">
                  <c:v>36279.532828488</c:v>
                </c:pt>
                <c:pt idx="3808">
                  <c:v>36683.9466801001</c:v>
                </c:pt>
                <c:pt idx="3809">
                  <c:v>37118.9153534933</c:v>
                </c:pt>
                <c:pt idx="3810">
                  <c:v>35792.0261286683</c:v>
                </c:pt>
                <c:pt idx="3811">
                  <c:v>34486.6813591506</c:v>
                </c:pt>
                <c:pt idx="3812">
                  <c:v>36864.7183415249</c:v>
                </c:pt>
                <c:pt idx="3813">
                  <c:v>38654.6619164263</c:v>
                </c:pt>
                <c:pt idx="3814">
                  <c:v>35462.1067851818</c:v>
                </c:pt>
                <c:pt idx="3815">
                  <c:v>36360.6321105337</c:v>
                </c:pt>
                <c:pt idx="3816">
                  <c:v>36285.5660306911</c:v>
                </c:pt>
                <c:pt idx="3817">
                  <c:v>37765.5060933294</c:v>
                </c:pt>
                <c:pt idx="3818">
                  <c:v>37020.0785235296</c:v>
                </c:pt>
                <c:pt idx="3819">
                  <c:v>34426.2764032564</c:v>
                </c:pt>
                <c:pt idx="3820">
                  <c:v>36328.3542286382</c:v>
                </c:pt>
                <c:pt idx="3821">
                  <c:v>38156.8923574733</c:v>
                </c:pt>
                <c:pt idx="3822">
                  <c:v>37057.0587307</c:v>
                </c:pt>
                <c:pt idx="3823">
                  <c:v>36208.5954720075</c:v>
                </c:pt>
                <c:pt idx="3824">
                  <c:v>36875.7982798211</c:v>
                </c:pt>
                <c:pt idx="3825">
                  <c:v>35636.5505641208</c:v>
                </c:pt>
                <c:pt idx="3826">
                  <c:v>37668.6321601476</c:v>
                </c:pt>
                <c:pt idx="3827">
                  <c:v>37458.6625854049</c:v>
                </c:pt>
                <c:pt idx="3828">
                  <c:v>35066.9671855597</c:v>
                </c:pt>
                <c:pt idx="3829">
                  <c:v>35933.1284135262</c:v>
                </c:pt>
                <c:pt idx="3830">
                  <c:v>36621.1720657847</c:v>
                </c:pt>
                <c:pt idx="3831">
                  <c:v>36662.14480989</c:v>
                </c:pt>
                <c:pt idx="3832">
                  <c:v>38968.1630779854</c:v>
                </c:pt>
                <c:pt idx="3833">
                  <c:v>35803.3153224806</c:v>
                </c:pt>
                <c:pt idx="3834">
                  <c:v>38042.0363712002</c:v>
                </c:pt>
                <c:pt idx="3835">
                  <c:v>36814.5716648955</c:v>
                </c:pt>
                <c:pt idx="3836">
                  <c:v>35319.2552485144</c:v>
                </c:pt>
                <c:pt idx="3837">
                  <c:v>36905.6546654995</c:v>
                </c:pt>
                <c:pt idx="3838">
                  <c:v>39074.9203482953</c:v>
                </c:pt>
                <c:pt idx="3839">
                  <c:v>38330.9662715045</c:v>
                </c:pt>
                <c:pt idx="3840">
                  <c:v>37775.3788906749</c:v>
                </c:pt>
                <c:pt idx="3841">
                  <c:v>37333.5811004168</c:v>
                </c:pt>
                <c:pt idx="3842">
                  <c:v>35498.368523191</c:v>
                </c:pt>
                <c:pt idx="3843">
                  <c:v>37484.9572223309</c:v>
                </c:pt>
                <c:pt idx="3844">
                  <c:v>36493.1790073511</c:v>
                </c:pt>
                <c:pt idx="3845">
                  <c:v>34028.4504773508</c:v>
                </c:pt>
                <c:pt idx="3846">
                  <c:v>37846.0925689658</c:v>
                </c:pt>
                <c:pt idx="3847">
                  <c:v>35722.019472924</c:v>
                </c:pt>
                <c:pt idx="3848">
                  <c:v>38258.7432118105</c:v>
                </c:pt>
                <c:pt idx="3849">
                  <c:v>37302.3595058913</c:v>
                </c:pt>
                <c:pt idx="3850">
                  <c:v>41029.4869237026</c:v>
                </c:pt>
                <c:pt idx="3851">
                  <c:v>36625.5747689005</c:v>
                </c:pt>
                <c:pt idx="3852">
                  <c:v>37712.3851325015</c:v>
                </c:pt>
                <c:pt idx="3853">
                  <c:v>34760.5505407641</c:v>
                </c:pt>
                <c:pt idx="3854">
                  <c:v>37552.8338345432</c:v>
                </c:pt>
                <c:pt idx="3855">
                  <c:v>38129.4623761158</c:v>
                </c:pt>
                <c:pt idx="3856">
                  <c:v>36186.6312604032</c:v>
                </c:pt>
                <c:pt idx="3857">
                  <c:v>34884.6385670125</c:v>
                </c:pt>
                <c:pt idx="3858">
                  <c:v>36844.0722242825</c:v>
                </c:pt>
                <c:pt idx="3859">
                  <c:v>36627.043296877</c:v>
                </c:pt>
                <c:pt idx="3860">
                  <c:v>37387.8698379719</c:v>
                </c:pt>
                <c:pt idx="3861">
                  <c:v>37686.7681171821</c:v>
                </c:pt>
                <c:pt idx="3862">
                  <c:v>37698.9782662986</c:v>
                </c:pt>
                <c:pt idx="3863">
                  <c:v>36352.9051077744</c:v>
                </c:pt>
                <c:pt idx="3864">
                  <c:v>37876.2909934457</c:v>
                </c:pt>
                <c:pt idx="3865">
                  <c:v>36308.4435791918</c:v>
                </c:pt>
                <c:pt idx="3866">
                  <c:v>36663.8376707437</c:v>
                </c:pt>
                <c:pt idx="3867">
                  <c:v>36580.4664051809</c:v>
                </c:pt>
                <c:pt idx="3868">
                  <c:v>39542.9339486576</c:v>
                </c:pt>
                <c:pt idx="3869">
                  <c:v>36778.9143256214</c:v>
                </c:pt>
                <c:pt idx="3870">
                  <c:v>36868.7828052747</c:v>
                </c:pt>
                <c:pt idx="3871">
                  <c:v>36357.264206085</c:v>
                </c:pt>
                <c:pt idx="3872">
                  <c:v>36355.3939373158</c:v>
                </c:pt>
                <c:pt idx="3873">
                  <c:v>36532.185931849</c:v>
                </c:pt>
                <c:pt idx="3874">
                  <c:v>36275.2787318608</c:v>
                </c:pt>
                <c:pt idx="3875">
                  <c:v>37947.7699800875</c:v>
                </c:pt>
                <c:pt idx="3876">
                  <c:v>36359.5779328513</c:v>
                </c:pt>
                <c:pt idx="3877">
                  <c:v>39791.7258350203</c:v>
                </c:pt>
                <c:pt idx="3878">
                  <c:v>36914.8074827354</c:v>
                </c:pt>
                <c:pt idx="3879">
                  <c:v>35154.1988411872</c:v>
                </c:pt>
                <c:pt idx="3880">
                  <c:v>38792.3416488339</c:v>
                </c:pt>
                <c:pt idx="3881">
                  <c:v>36060.6816140938</c:v>
                </c:pt>
                <c:pt idx="3882">
                  <c:v>36079.1311929418</c:v>
                </c:pt>
                <c:pt idx="3883">
                  <c:v>38201.0075244001</c:v>
                </c:pt>
                <c:pt idx="3884">
                  <c:v>35792.8525580784</c:v>
                </c:pt>
                <c:pt idx="3885">
                  <c:v>36079.0770158958</c:v>
                </c:pt>
                <c:pt idx="3886">
                  <c:v>36165.9638268349</c:v>
                </c:pt>
                <c:pt idx="3887">
                  <c:v>36553.3915496408</c:v>
                </c:pt>
                <c:pt idx="3888">
                  <c:v>38002.8799754801</c:v>
                </c:pt>
                <c:pt idx="3889">
                  <c:v>36678.3919208762</c:v>
                </c:pt>
                <c:pt idx="3890">
                  <c:v>38360.1554641863</c:v>
                </c:pt>
                <c:pt idx="3891">
                  <c:v>36362.9416057904</c:v>
                </c:pt>
                <c:pt idx="3892">
                  <c:v>35939.5680893682</c:v>
                </c:pt>
                <c:pt idx="3893">
                  <c:v>38154.4295529645</c:v>
                </c:pt>
                <c:pt idx="3894">
                  <c:v>34982.8294889696</c:v>
                </c:pt>
                <c:pt idx="3895">
                  <c:v>41727.3722855666</c:v>
                </c:pt>
                <c:pt idx="3896">
                  <c:v>35741.1356338811</c:v>
                </c:pt>
                <c:pt idx="3897">
                  <c:v>34689.1219135195</c:v>
                </c:pt>
                <c:pt idx="3898">
                  <c:v>36912.394759555</c:v>
                </c:pt>
                <c:pt idx="3899">
                  <c:v>36614.1447522476</c:v>
                </c:pt>
                <c:pt idx="3900">
                  <c:v>38723.5646835129</c:v>
                </c:pt>
                <c:pt idx="3901">
                  <c:v>36060.4828253149</c:v>
                </c:pt>
                <c:pt idx="3902">
                  <c:v>39789.9386174957</c:v>
                </c:pt>
                <c:pt idx="3903">
                  <c:v>36770.2869048027</c:v>
                </c:pt>
                <c:pt idx="3904">
                  <c:v>40631.9520636671</c:v>
                </c:pt>
                <c:pt idx="3905">
                  <c:v>37561.8803792367</c:v>
                </c:pt>
                <c:pt idx="3906">
                  <c:v>34868.6878422898</c:v>
                </c:pt>
                <c:pt idx="3907">
                  <c:v>36732.3923140496</c:v>
                </c:pt>
                <c:pt idx="3908">
                  <c:v>40547.594383855</c:v>
                </c:pt>
                <c:pt idx="3909">
                  <c:v>37792.2524854772</c:v>
                </c:pt>
                <c:pt idx="3910">
                  <c:v>39743.3818125667</c:v>
                </c:pt>
                <c:pt idx="3911">
                  <c:v>37370.8564709152</c:v>
                </c:pt>
                <c:pt idx="3912">
                  <c:v>36305.0982392376</c:v>
                </c:pt>
                <c:pt idx="3913">
                  <c:v>34573.8624013399</c:v>
                </c:pt>
                <c:pt idx="3914">
                  <c:v>41475.8133142238</c:v>
                </c:pt>
                <c:pt idx="3915">
                  <c:v>36948.3666047873</c:v>
                </c:pt>
                <c:pt idx="3916">
                  <c:v>35028.215746439</c:v>
                </c:pt>
                <c:pt idx="3917">
                  <c:v>37490.9346189223</c:v>
                </c:pt>
                <c:pt idx="3918">
                  <c:v>35516.0625281701</c:v>
                </c:pt>
                <c:pt idx="3919">
                  <c:v>36458.3584087024</c:v>
                </c:pt>
                <c:pt idx="3920">
                  <c:v>35291.8569206728</c:v>
                </c:pt>
                <c:pt idx="3921">
                  <c:v>37129.9467594515</c:v>
                </c:pt>
                <c:pt idx="3922">
                  <c:v>35726.9448756861</c:v>
                </c:pt>
                <c:pt idx="3923">
                  <c:v>36900.9857421868</c:v>
                </c:pt>
                <c:pt idx="3924">
                  <c:v>40686.3955233664</c:v>
                </c:pt>
                <c:pt idx="3925">
                  <c:v>34222.4794885407</c:v>
                </c:pt>
                <c:pt idx="3926">
                  <c:v>37674.1539651721</c:v>
                </c:pt>
                <c:pt idx="3927">
                  <c:v>36444.8262370663</c:v>
                </c:pt>
                <c:pt idx="3928">
                  <c:v>36761.653638305</c:v>
                </c:pt>
                <c:pt idx="3929">
                  <c:v>37060.2726093723</c:v>
                </c:pt>
                <c:pt idx="3930">
                  <c:v>40400.0061177794</c:v>
                </c:pt>
                <c:pt idx="3931">
                  <c:v>36145.290838909</c:v>
                </c:pt>
                <c:pt idx="3932">
                  <c:v>36370.2775801187</c:v>
                </c:pt>
                <c:pt idx="3933">
                  <c:v>35761.3883027271</c:v>
                </c:pt>
                <c:pt idx="3934">
                  <c:v>36257.9285104736</c:v>
                </c:pt>
                <c:pt idx="3935">
                  <c:v>35834.7078952026</c:v>
                </c:pt>
                <c:pt idx="3936">
                  <c:v>35100.1559267511</c:v>
                </c:pt>
                <c:pt idx="3937">
                  <c:v>35932.5849467915</c:v>
                </c:pt>
                <c:pt idx="3938">
                  <c:v>37032.9653435576</c:v>
                </c:pt>
                <c:pt idx="3939">
                  <c:v>37988.98272207</c:v>
                </c:pt>
                <c:pt idx="3940">
                  <c:v>37722.1526159552</c:v>
                </c:pt>
                <c:pt idx="3941">
                  <c:v>35978.5735075357</c:v>
                </c:pt>
                <c:pt idx="3942">
                  <c:v>37694.5060374924</c:v>
                </c:pt>
                <c:pt idx="3943">
                  <c:v>37350.4436311649</c:v>
                </c:pt>
                <c:pt idx="3944">
                  <c:v>37023.6921216548</c:v>
                </c:pt>
                <c:pt idx="3945">
                  <c:v>36534.3652602243</c:v>
                </c:pt>
                <c:pt idx="3946">
                  <c:v>36675.5528163942</c:v>
                </c:pt>
                <c:pt idx="3947">
                  <c:v>36783.5103471911</c:v>
                </c:pt>
                <c:pt idx="3948">
                  <c:v>36745.588018364</c:v>
                </c:pt>
                <c:pt idx="3949">
                  <c:v>38029.362426624</c:v>
                </c:pt>
                <c:pt idx="3950">
                  <c:v>38496.1275034925</c:v>
                </c:pt>
                <c:pt idx="3951">
                  <c:v>37663.0495617056</c:v>
                </c:pt>
                <c:pt idx="3952">
                  <c:v>36339.4534632812</c:v>
                </c:pt>
                <c:pt idx="3953">
                  <c:v>36838.5591765711</c:v>
                </c:pt>
                <c:pt idx="3954">
                  <c:v>36555.0655285018</c:v>
                </c:pt>
                <c:pt idx="3955">
                  <c:v>42196.9899023482</c:v>
                </c:pt>
                <c:pt idx="3956">
                  <c:v>38303.5483924963</c:v>
                </c:pt>
                <c:pt idx="3957">
                  <c:v>37451.5548299602</c:v>
                </c:pt>
                <c:pt idx="3958">
                  <c:v>35653.6820734223</c:v>
                </c:pt>
                <c:pt idx="3959">
                  <c:v>37974.5521855876</c:v>
                </c:pt>
                <c:pt idx="3960">
                  <c:v>42677.2881850463</c:v>
                </c:pt>
                <c:pt idx="3961">
                  <c:v>33814.4716084088</c:v>
                </c:pt>
                <c:pt idx="3962">
                  <c:v>39900.2005254531</c:v>
                </c:pt>
                <c:pt idx="3963">
                  <c:v>38101.8143313724</c:v>
                </c:pt>
                <c:pt idx="3964">
                  <c:v>40504.7625970753</c:v>
                </c:pt>
                <c:pt idx="3965">
                  <c:v>36638.2230953822</c:v>
                </c:pt>
                <c:pt idx="3966">
                  <c:v>36955.2867359531</c:v>
                </c:pt>
                <c:pt idx="3967">
                  <c:v>39068.3564964254</c:v>
                </c:pt>
                <c:pt idx="3968">
                  <c:v>36172.9785256853</c:v>
                </c:pt>
                <c:pt idx="3969">
                  <c:v>34901.3477335196</c:v>
                </c:pt>
                <c:pt idx="3970">
                  <c:v>38951.7247633471</c:v>
                </c:pt>
                <c:pt idx="3971">
                  <c:v>35148.3500102884</c:v>
                </c:pt>
                <c:pt idx="3972">
                  <c:v>39387.4321603756</c:v>
                </c:pt>
                <c:pt idx="3973">
                  <c:v>36034.9187111672</c:v>
                </c:pt>
                <c:pt idx="3974">
                  <c:v>36218.4749096487</c:v>
                </c:pt>
                <c:pt idx="3975">
                  <c:v>37067.0885306973</c:v>
                </c:pt>
                <c:pt idx="3976">
                  <c:v>37298.0655568979</c:v>
                </c:pt>
                <c:pt idx="3977">
                  <c:v>36095.2649091399</c:v>
                </c:pt>
                <c:pt idx="3978">
                  <c:v>34175.69752582</c:v>
                </c:pt>
                <c:pt idx="3979">
                  <c:v>36335.8634766455</c:v>
                </c:pt>
                <c:pt idx="3980">
                  <c:v>39042.0814156365</c:v>
                </c:pt>
                <c:pt idx="3981">
                  <c:v>38420.9991969991</c:v>
                </c:pt>
                <c:pt idx="3982">
                  <c:v>40284.6263267803</c:v>
                </c:pt>
                <c:pt idx="3983">
                  <c:v>38711.1282764871</c:v>
                </c:pt>
                <c:pt idx="3984">
                  <c:v>38814.373297127</c:v>
                </c:pt>
                <c:pt idx="3985">
                  <c:v>35504.3323004215</c:v>
                </c:pt>
                <c:pt idx="3986">
                  <c:v>39224.0962396748</c:v>
                </c:pt>
                <c:pt idx="3987">
                  <c:v>35220.9476667883</c:v>
                </c:pt>
                <c:pt idx="3988">
                  <c:v>37476.9211347025</c:v>
                </c:pt>
                <c:pt idx="3989">
                  <c:v>36853.0553937171</c:v>
                </c:pt>
                <c:pt idx="3990">
                  <c:v>38858.4823755462</c:v>
                </c:pt>
                <c:pt idx="3991">
                  <c:v>39003.6226535885</c:v>
                </c:pt>
                <c:pt idx="3992">
                  <c:v>36625.1904120441</c:v>
                </c:pt>
                <c:pt idx="3993">
                  <c:v>37848.6604169164</c:v>
                </c:pt>
                <c:pt idx="3994">
                  <c:v>37013.5382486015</c:v>
                </c:pt>
                <c:pt idx="3995">
                  <c:v>35673.1488070569</c:v>
                </c:pt>
                <c:pt idx="3996">
                  <c:v>37233.4363713488</c:v>
                </c:pt>
                <c:pt idx="3997">
                  <c:v>36766.0536872903</c:v>
                </c:pt>
                <c:pt idx="3998">
                  <c:v>34889.4188899615</c:v>
                </c:pt>
                <c:pt idx="3999">
                  <c:v>35341.3154401931</c:v>
                </c:pt>
                <c:pt idx="4000">
                  <c:v>36781.857837528</c:v>
                </c:pt>
                <c:pt idx="4001">
                  <c:v>37025.1538297438</c:v>
                </c:pt>
                <c:pt idx="4002">
                  <c:v>37375.3363001942</c:v>
                </c:pt>
                <c:pt idx="4003">
                  <c:v>35379.8069168049</c:v>
                </c:pt>
                <c:pt idx="4004">
                  <c:v>36954.9511664752</c:v>
                </c:pt>
                <c:pt idx="4005">
                  <c:v>35754.3039149464</c:v>
                </c:pt>
                <c:pt idx="4006">
                  <c:v>39325.2241380229</c:v>
                </c:pt>
                <c:pt idx="4007">
                  <c:v>36631.517863249</c:v>
                </c:pt>
                <c:pt idx="4008">
                  <c:v>39567.034663053</c:v>
                </c:pt>
                <c:pt idx="4009">
                  <c:v>36515.3503995161</c:v>
                </c:pt>
                <c:pt idx="4010">
                  <c:v>36107.8189041617</c:v>
                </c:pt>
                <c:pt idx="4011">
                  <c:v>36544.1518383032</c:v>
                </c:pt>
                <c:pt idx="4012">
                  <c:v>37544.3014343193</c:v>
                </c:pt>
                <c:pt idx="4013">
                  <c:v>38019.6151801673</c:v>
                </c:pt>
                <c:pt idx="4014">
                  <c:v>35378.52224285</c:v>
                </c:pt>
                <c:pt idx="4015">
                  <c:v>36734.5206982035</c:v>
                </c:pt>
                <c:pt idx="4016">
                  <c:v>38526.1471052477</c:v>
                </c:pt>
                <c:pt idx="4017">
                  <c:v>37536.481956325</c:v>
                </c:pt>
                <c:pt idx="4018">
                  <c:v>36686.4000663394</c:v>
                </c:pt>
                <c:pt idx="4019">
                  <c:v>36357.1613878615</c:v>
                </c:pt>
                <c:pt idx="4020">
                  <c:v>34521.910842402</c:v>
                </c:pt>
                <c:pt idx="4021">
                  <c:v>39004.583073546</c:v>
                </c:pt>
                <c:pt idx="4022">
                  <c:v>38839.8910845774</c:v>
                </c:pt>
                <c:pt idx="4023">
                  <c:v>38803.4672505029</c:v>
                </c:pt>
                <c:pt idx="4024">
                  <c:v>40542.0402297227</c:v>
                </c:pt>
                <c:pt idx="4025">
                  <c:v>38012.0774621817</c:v>
                </c:pt>
                <c:pt idx="4026">
                  <c:v>36050.4341168566</c:v>
                </c:pt>
                <c:pt idx="4027">
                  <c:v>36943.995994423</c:v>
                </c:pt>
                <c:pt idx="4028">
                  <c:v>36220.4275966261</c:v>
                </c:pt>
                <c:pt idx="4029">
                  <c:v>35625.544133871</c:v>
                </c:pt>
                <c:pt idx="4030">
                  <c:v>34875.7621915401</c:v>
                </c:pt>
                <c:pt idx="4031">
                  <c:v>38532.9003573724</c:v>
                </c:pt>
                <c:pt idx="4032">
                  <c:v>37863.3209361921</c:v>
                </c:pt>
                <c:pt idx="4033">
                  <c:v>39073.5133612138</c:v>
                </c:pt>
                <c:pt idx="4034">
                  <c:v>38527.6591298681</c:v>
                </c:pt>
                <c:pt idx="4035">
                  <c:v>38468.5011359543</c:v>
                </c:pt>
                <c:pt idx="4036">
                  <c:v>36350.5140703121</c:v>
                </c:pt>
                <c:pt idx="4037">
                  <c:v>36053.0214225193</c:v>
                </c:pt>
                <c:pt idx="4038">
                  <c:v>35550.625266623</c:v>
                </c:pt>
                <c:pt idx="4039">
                  <c:v>37239.3303191209</c:v>
                </c:pt>
                <c:pt idx="4040">
                  <c:v>35078.7407479501</c:v>
                </c:pt>
                <c:pt idx="4041">
                  <c:v>36424.7696227154</c:v>
                </c:pt>
                <c:pt idx="4042">
                  <c:v>33689.0559360854</c:v>
                </c:pt>
                <c:pt idx="4043">
                  <c:v>36500.2325404372</c:v>
                </c:pt>
                <c:pt idx="4044">
                  <c:v>37723.3016578458</c:v>
                </c:pt>
                <c:pt idx="4045">
                  <c:v>35083.5284171241</c:v>
                </c:pt>
                <c:pt idx="4046">
                  <c:v>39414.5178636156</c:v>
                </c:pt>
                <c:pt idx="4047">
                  <c:v>38079.8667933244</c:v>
                </c:pt>
                <c:pt idx="4048">
                  <c:v>36669.1675728308</c:v>
                </c:pt>
                <c:pt idx="4049">
                  <c:v>35487.5680256055</c:v>
                </c:pt>
                <c:pt idx="4050">
                  <c:v>39098.2973941121</c:v>
                </c:pt>
                <c:pt idx="4051">
                  <c:v>36162.3993960434</c:v>
                </c:pt>
                <c:pt idx="4052">
                  <c:v>35937.9909500683</c:v>
                </c:pt>
                <c:pt idx="4053">
                  <c:v>39886.4352372745</c:v>
                </c:pt>
                <c:pt idx="4054">
                  <c:v>36415.3075160945</c:v>
                </c:pt>
                <c:pt idx="4055">
                  <c:v>37376.19503837</c:v>
                </c:pt>
                <c:pt idx="4056">
                  <c:v>38174.4716247916</c:v>
                </c:pt>
                <c:pt idx="4057">
                  <c:v>35795.9894332372</c:v>
                </c:pt>
                <c:pt idx="4058">
                  <c:v>39859.3771416005</c:v>
                </c:pt>
                <c:pt idx="4059">
                  <c:v>36874.1072196509</c:v>
                </c:pt>
                <c:pt idx="4060">
                  <c:v>39322.1718223695</c:v>
                </c:pt>
                <c:pt idx="4061">
                  <c:v>35326.5118392158</c:v>
                </c:pt>
                <c:pt idx="4062">
                  <c:v>37100.7493654894</c:v>
                </c:pt>
                <c:pt idx="4063">
                  <c:v>38939.3275199602</c:v>
                </c:pt>
                <c:pt idx="4064">
                  <c:v>36269.7455683856</c:v>
                </c:pt>
                <c:pt idx="4065">
                  <c:v>34522.6218021208</c:v>
                </c:pt>
                <c:pt idx="4066">
                  <c:v>37358.0169422381</c:v>
                </c:pt>
                <c:pt idx="4067">
                  <c:v>35966.1194075218</c:v>
                </c:pt>
                <c:pt idx="4068">
                  <c:v>33816.6797910327</c:v>
                </c:pt>
                <c:pt idx="4069">
                  <c:v>37505.7267072757</c:v>
                </c:pt>
                <c:pt idx="4070">
                  <c:v>35818.748251198</c:v>
                </c:pt>
                <c:pt idx="4071">
                  <c:v>34190.0503886321</c:v>
                </c:pt>
                <c:pt idx="4072">
                  <c:v>34888.9483022749</c:v>
                </c:pt>
                <c:pt idx="4073">
                  <c:v>35998.0554390884</c:v>
                </c:pt>
                <c:pt idx="4074">
                  <c:v>37063.5872368863</c:v>
                </c:pt>
                <c:pt idx="4075">
                  <c:v>36318.2504892162</c:v>
                </c:pt>
                <c:pt idx="4076">
                  <c:v>36072.819034408</c:v>
                </c:pt>
                <c:pt idx="4077">
                  <c:v>34867.4591085983</c:v>
                </c:pt>
                <c:pt idx="4078">
                  <c:v>34577.6445296608</c:v>
                </c:pt>
                <c:pt idx="4079">
                  <c:v>35774.1094401429</c:v>
                </c:pt>
                <c:pt idx="4080">
                  <c:v>36497.5550259847</c:v>
                </c:pt>
                <c:pt idx="4081">
                  <c:v>35030.6532922178</c:v>
                </c:pt>
                <c:pt idx="4082">
                  <c:v>37670.5385533151</c:v>
                </c:pt>
                <c:pt idx="4083">
                  <c:v>34361.0444745838</c:v>
                </c:pt>
                <c:pt idx="4084">
                  <c:v>36544.8982588859</c:v>
                </c:pt>
                <c:pt idx="4085">
                  <c:v>40733.9804448356</c:v>
                </c:pt>
                <c:pt idx="4086">
                  <c:v>37632.4628718775</c:v>
                </c:pt>
                <c:pt idx="4087">
                  <c:v>37960.517451674</c:v>
                </c:pt>
                <c:pt idx="4088">
                  <c:v>37453.2899934881</c:v>
                </c:pt>
                <c:pt idx="4089">
                  <c:v>36695.2645247155</c:v>
                </c:pt>
                <c:pt idx="4090">
                  <c:v>36322.7859001379</c:v>
                </c:pt>
                <c:pt idx="4091">
                  <c:v>37611.2144296599</c:v>
                </c:pt>
                <c:pt idx="4092">
                  <c:v>37981.8767695553</c:v>
                </c:pt>
                <c:pt idx="4093">
                  <c:v>35699.8090718612</c:v>
                </c:pt>
                <c:pt idx="4094">
                  <c:v>36300.5163203107</c:v>
                </c:pt>
                <c:pt idx="4095">
                  <c:v>40792.4409224379</c:v>
                </c:pt>
                <c:pt idx="4096">
                  <c:v>36309.5366140469</c:v>
                </c:pt>
                <c:pt idx="4097">
                  <c:v>38129.0304891769</c:v>
                </c:pt>
                <c:pt idx="4098">
                  <c:v>36818.5604742148</c:v>
                </c:pt>
                <c:pt idx="4099">
                  <c:v>39930.7094758247</c:v>
                </c:pt>
                <c:pt idx="4100">
                  <c:v>37325.7816826906</c:v>
                </c:pt>
                <c:pt idx="4101">
                  <c:v>36618.9722131148</c:v>
                </c:pt>
                <c:pt idx="4102">
                  <c:v>36355.4038798189</c:v>
                </c:pt>
                <c:pt idx="4103">
                  <c:v>37731.7973281991</c:v>
                </c:pt>
                <c:pt idx="4104">
                  <c:v>36743.9874033952</c:v>
                </c:pt>
                <c:pt idx="4105">
                  <c:v>37311.5238471256</c:v>
                </c:pt>
                <c:pt idx="4106">
                  <c:v>38158.4456423308</c:v>
                </c:pt>
                <c:pt idx="4107">
                  <c:v>36777.9387947338</c:v>
                </c:pt>
                <c:pt idx="4108">
                  <c:v>38224.5040850948</c:v>
                </c:pt>
                <c:pt idx="4109">
                  <c:v>35908.007135081</c:v>
                </c:pt>
                <c:pt idx="4110">
                  <c:v>37623.7605034511</c:v>
                </c:pt>
                <c:pt idx="4111">
                  <c:v>36616.2561654003</c:v>
                </c:pt>
                <c:pt idx="4112">
                  <c:v>36213.4729751158</c:v>
                </c:pt>
                <c:pt idx="4113">
                  <c:v>35296.3184568655</c:v>
                </c:pt>
                <c:pt idx="4114">
                  <c:v>38318.6160028646</c:v>
                </c:pt>
                <c:pt idx="4115">
                  <c:v>36729.5283056482</c:v>
                </c:pt>
                <c:pt idx="4116">
                  <c:v>37893.9455538327</c:v>
                </c:pt>
                <c:pt idx="4117">
                  <c:v>42036.3623225917</c:v>
                </c:pt>
                <c:pt idx="4118">
                  <c:v>38841.8544276154</c:v>
                </c:pt>
                <c:pt idx="4119">
                  <c:v>37746.5222316663</c:v>
                </c:pt>
                <c:pt idx="4120">
                  <c:v>36552.4213572841</c:v>
                </c:pt>
                <c:pt idx="4121">
                  <c:v>35556.6889843537</c:v>
                </c:pt>
                <c:pt idx="4122">
                  <c:v>34969.370985734</c:v>
                </c:pt>
                <c:pt idx="4123">
                  <c:v>37784.8038202967</c:v>
                </c:pt>
                <c:pt idx="4124">
                  <c:v>35356.7226990994</c:v>
                </c:pt>
                <c:pt idx="4125">
                  <c:v>35051.6963168794</c:v>
                </c:pt>
                <c:pt idx="4126">
                  <c:v>37098.6748015862</c:v>
                </c:pt>
                <c:pt idx="4127">
                  <c:v>44263.109776182</c:v>
                </c:pt>
                <c:pt idx="4128">
                  <c:v>36894.9026084091</c:v>
                </c:pt>
                <c:pt idx="4129">
                  <c:v>35107.4023528769</c:v>
                </c:pt>
                <c:pt idx="4130">
                  <c:v>38724.4268612055</c:v>
                </c:pt>
                <c:pt idx="4131">
                  <c:v>39075.3001571256</c:v>
                </c:pt>
                <c:pt idx="4132">
                  <c:v>36993.0044592274</c:v>
                </c:pt>
                <c:pt idx="4133">
                  <c:v>36290.4917120148</c:v>
                </c:pt>
                <c:pt idx="4134">
                  <c:v>39801.7880601486</c:v>
                </c:pt>
                <c:pt idx="4135">
                  <c:v>38594.2204130937</c:v>
                </c:pt>
                <c:pt idx="4136">
                  <c:v>38902.648650784</c:v>
                </c:pt>
                <c:pt idx="4137">
                  <c:v>40404.5157361943</c:v>
                </c:pt>
                <c:pt idx="4138">
                  <c:v>35687.7793193995</c:v>
                </c:pt>
                <c:pt idx="4139">
                  <c:v>37924.9358734027</c:v>
                </c:pt>
                <c:pt idx="4140">
                  <c:v>34446.4272985194</c:v>
                </c:pt>
                <c:pt idx="4141">
                  <c:v>34676.3822676874</c:v>
                </c:pt>
                <c:pt idx="4142">
                  <c:v>41233.7187064686</c:v>
                </c:pt>
                <c:pt idx="4143">
                  <c:v>36223.2391135161</c:v>
                </c:pt>
                <c:pt idx="4144">
                  <c:v>35557.2655013681</c:v>
                </c:pt>
                <c:pt idx="4145">
                  <c:v>34416.4933707245</c:v>
                </c:pt>
                <c:pt idx="4146">
                  <c:v>37897.8424816922</c:v>
                </c:pt>
                <c:pt idx="4147">
                  <c:v>37535.066503512</c:v>
                </c:pt>
                <c:pt idx="4148">
                  <c:v>36659.0396345833</c:v>
                </c:pt>
                <c:pt idx="4149">
                  <c:v>35606.5400424205</c:v>
                </c:pt>
                <c:pt idx="4150">
                  <c:v>36343.0104718746</c:v>
                </c:pt>
                <c:pt idx="4151">
                  <c:v>36517.7352733033</c:v>
                </c:pt>
                <c:pt idx="4152">
                  <c:v>36742.5090178767</c:v>
                </c:pt>
                <c:pt idx="4153">
                  <c:v>36863.5092319501</c:v>
                </c:pt>
                <c:pt idx="4154">
                  <c:v>35023.2304009763</c:v>
                </c:pt>
                <c:pt idx="4155">
                  <c:v>35058.4067255982</c:v>
                </c:pt>
                <c:pt idx="4156">
                  <c:v>34752.7020630881</c:v>
                </c:pt>
                <c:pt idx="4157">
                  <c:v>37795.3592962585</c:v>
                </c:pt>
                <c:pt idx="4158">
                  <c:v>38644.5667274182</c:v>
                </c:pt>
                <c:pt idx="4159">
                  <c:v>35190.1825317456</c:v>
                </c:pt>
                <c:pt idx="4160">
                  <c:v>35788.1202665838</c:v>
                </c:pt>
                <c:pt idx="4161">
                  <c:v>37074.3038352784</c:v>
                </c:pt>
                <c:pt idx="4162">
                  <c:v>36778.3245992967</c:v>
                </c:pt>
                <c:pt idx="4163">
                  <c:v>40476.6693349412</c:v>
                </c:pt>
                <c:pt idx="4164">
                  <c:v>38303.4057540499</c:v>
                </c:pt>
                <c:pt idx="4165">
                  <c:v>37488.4277107661</c:v>
                </c:pt>
                <c:pt idx="4166">
                  <c:v>37280.5283473035</c:v>
                </c:pt>
                <c:pt idx="4167">
                  <c:v>37972.0913058775</c:v>
                </c:pt>
                <c:pt idx="4168">
                  <c:v>37516.3204637439</c:v>
                </c:pt>
                <c:pt idx="4169">
                  <c:v>32720.6419510262</c:v>
                </c:pt>
                <c:pt idx="4170">
                  <c:v>35477.4779059691</c:v>
                </c:pt>
                <c:pt idx="4171">
                  <c:v>37056.4878688399</c:v>
                </c:pt>
                <c:pt idx="4172">
                  <c:v>38154.3166943611</c:v>
                </c:pt>
                <c:pt idx="4173">
                  <c:v>37303.0198134005</c:v>
                </c:pt>
                <c:pt idx="4174">
                  <c:v>38101.7640529597</c:v>
                </c:pt>
                <c:pt idx="4175">
                  <c:v>41787.1984348467</c:v>
                </c:pt>
                <c:pt idx="4176">
                  <c:v>37545.7874894514</c:v>
                </c:pt>
                <c:pt idx="4177">
                  <c:v>35852.3457395282</c:v>
                </c:pt>
                <c:pt idx="4178">
                  <c:v>37536.1685198165</c:v>
                </c:pt>
                <c:pt idx="4179">
                  <c:v>39810.4098241002</c:v>
                </c:pt>
                <c:pt idx="4180">
                  <c:v>36375.0460980144</c:v>
                </c:pt>
                <c:pt idx="4181">
                  <c:v>36874.8279112402</c:v>
                </c:pt>
                <c:pt idx="4182">
                  <c:v>36244.8868848939</c:v>
                </c:pt>
                <c:pt idx="4183">
                  <c:v>38674.4318816552</c:v>
                </c:pt>
                <c:pt idx="4184">
                  <c:v>35666.5512576699</c:v>
                </c:pt>
                <c:pt idx="4185">
                  <c:v>36197.2674464015</c:v>
                </c:pt>
                <c:pt idx="4186">
                  <c:v>37225.2237496197</c:v>
                </c:pt>
                <c:pt idx="4187">
                  <c:v>37968.7952821898</c:v>
                </c:pt>
                <c:pt idx="4188">
                  <c:v>38422.1548630761</c:v>
                </c:pt>
                <c:pt idx="4189">
                  <c:v>34151.162637716</c:v>
                </c:pt>
                <c:pt idx="4190">
                  <c:v>36325.0171608324</c:v>
                </c:pt>
                <c:pt idx="4191">
                  <c:v>35472.0537488937</c:v>
                </c:pt>
                <c:pt idx="4192">
                  <c:v>38951.3004360087</c:v>
                </c:pt>
                <c:pt idx="4193">
                  <c:v>36588.1147626872</c:v>
                </c:pt>
                <c:pt idx="4194">
                  <c:v>38336.3564432141</c:v>
                </c:pt>
                <c:pt idx="4195">
                  <c:v>41726.7209255315</c:v>
                </c:pt>
                <c:pt idx="4196">
                  <c:v>36441.4367758232</c:v>
                </c:pt>
                <c:pt idx="4197">
                  <c:v>36963.6187568881</c:v>
                </c:pt>
                <c:pt idx="4198">
                  <c:v>38357.8462681147</c:v>
                </c:pt>
                <c:pt idx="4199">
                  <c:v>36793.2114583057</c:v>
                </c:pt>
                <c:pt idx="4200">
                  <c:v>37920.8596959341</c:v>
                </c:pt>
                <c:pt idx="4201">
                  <c:v>36087.4615432517</c:v>
                </c:pt>
                <c:pt idx="4202">
                  <c:v>35093.9465953541</c:v>
                </c:pt>
                <c:pt idx="4203">
                  <c:v>37700.9788475267</c:v>
                </c:pt>
                <c:pt idx="4204">
                  <c:v>36191.1852169796</c:v>
                </c:pt>
                <c:pt idx="4205">
                  <c:v>36540.7178134494</c:v>
                </c:pt>
                <c:pt idx="4206">
                  <c:v>37283.5812962208</c:v>
                </c:pt>
                <c:pt idx="4207">
                  <c:v>38054.6042678962</c:v>
                </c:pt>
                <c:pt idx="4208">
                  <c:v>37237.7120212542</c:v>
                </c:pt>
                <c:pt idx="4209">
                  <c:v>37499.5572577879</c:v>
                </c:pt>
                <c:pt idx="4210">
                  <c:v>39882.7799119826</c:v>
                </c:pt>
                <c:pt idx="4211">
                  <c:v>39181.0006799291</c:v>
                </c:pt>
                <c:pt idx="4212">
                  <c:v>34646.0871166</c:v>
                </c:pt>
                <c:pt idx="4213">
                  <c:v>35617.6076685582</c:v>
                </c:pt>
                <c:pt idx="4214">
                  <c:v>38158.137059272</c:v>
                </c:pt>
                <c:pt idx="4215">
                  <c:v>35224.4815851257</c:v>
                </c:pt>
                <c:pt idx="4216">
                  <c:v>36055.2939851179</c:v>
                </c:pt>
                <c:pt idx="4217">
                  <c:v>34952.9158370884</c:v>
                </c:pt>
                <c:pt idx="4218">
                  <c:v>37516.3606325991</c:v>
                </c:pt>
                <c:pt idx="4219">
                  <c:v>38095.1465588136</c:v>
                </c:pt>
                <c:pt idx="4220">
                  <c:v>35763.8252634861</c:v>
                </c:pt>
                <c:pt idx="4221">
                  <c:v>36210.7100597105</c:v>
                </c:pt>
                <c:pt idx="4222">
                  <c:v>38942.4942651701</c:v>
                </c:pt>
                <c:pt idx="4223">
                  <c:v>37962.5495679256</c:v>
                </c:pt>
                <c:pt idx="4224">
                  <c:v>36154.6745263533</c:v>
                </c:pt>
                <c:pt idx="4225">
                  <c:v>38707.632567883</c:v>
                </c:pt>
                <c:pt idx="4226">
                  <c:v>41226.9622452773</c:v>
                </c:pt>
                <c:pt idx="4227">
                  <c:v>37165.281370619</c:v>
                </c:pt>
                <c:pt idx="4228">
                  <c:v>39355.512028817</c:v>
                </c:pt>
                <c:pt idx="4229">
                  <c:v>39215.5588249918</c:v>
                </c:pt>
                <c:pt idx="4230">
                  <c:v>35689.4507898956</c:v>
                </c:pt>
                <c:pt idx="4231">
                  <c:v>36411.887891726</c:v>
                </c:pt>
                <c:pt idx="4232">
                  <c:v>37039.2488759184</c:v>
                </c:pt>
                <c:pt idx="4233">
                  <c:v>36238.031885893</c:v>
                </c:pt>
                <c:pt idx="4234">
                  <c:v>36391.1105275288</c:v>
                </c:pt>
                <c:pt idx="4235">
                  <c:v>34807.9746056413</c:v>
                </c:pt>
                <c:pt idx="4236">
                  <c:v>35850.7451995136</c:v>
                </c:pt>
                <c:pt idx="4237">
                  <c:v>38531.4490403495</c:v>
                </c:pt>
                <c:pt idx="4238">
                  <c:v>37030.8281509891</c:v>
                </c:pt>
                <c:pt idx="4239">
                  <c:v>38211.7791090505</c:v>
                </c:pt>
                <c:pt idx="4240">
                  <c:v>36312.3666755214</c:v>
                </c:pt>
                <c:pt idx="4241">
                  <c:v>38238.534137516</c:v>
                </c:pt>
                <c:pt idx="4242">
                  <c:v>41006.9757093611</c:v>
                </c:pt>
                <c:pt idx="4243">
                  <c:v>35533.7468494583</c:v>
                </c:pt>
                <c:pt idx="4244">
                  <c:v>38953.2459579644</c:v>
                </c:pt>
                <c:pt idx="4245">
                  <c:v>35021.7860359681</c:v>
                </c:pt>
                <c:pt idx="4246">
                  <c:v>38157.827027096</c:v>
                </c:pt>
                <c:pt idx="4247">
                  <c:v>34366.9679015994</c:v>
                </c:pt>
                <c:pt idx="4248">
                  <c:v>38647.5742121041</c:v>
                </c:pt>
                <c:pt idx="4249">
                  <c:v>37934.0498338298</c:v>
                </c:pt>
                <c:pt idx="4250">
                  <c:v>39444.674439554</c:v>
                </c:pt>
                <c:pt idx="4251">
                  <c:v>35569.9476018583</c:v>
                </c:pt>
                <c:pt idx="4252">
                  <c:v>34643.948106399</c:v>
                </c:pt>
                <c:pt idx="4253">
                  <c:v>37463.4489464858</c:v>
                </c:pt>
                <c:pt idx="4254">
                  <c:v>36617.244852259</c:v>
                </c:pt>
                <c:pt idx="4255">
                  <c:v>35946.5522709787</c:v>
                </c:pt>
                <c:pt idx="4256">
                  <c:v>36516.333074803</c:v>
                </c:pt>
                <c:pt idx="4257">
                  <c:v>35878.9044710265</c:v>
                </c:pt>
                <c:pt idx="4258">
                  <c:v>35157.8173695825</c:v>
                </c:pt>
                <c:pt idx="4259">
                  <c:v>36464.7821933222</c:v>
                </c:pt>
                <c:pt idx="4260">
                  <c:v>39689.0268321263</c:v>
                </c:pt>
                <c:pt idx="4261">
                  <c:v>36805.6319611995</c:v>
                </c:pt>
                <c:pt idx="4262">
                  <c:v>36744.4555003285</c:v>
                </c:pt>
                <c:pt idx="4263">
                  <c:v>36047.3614836662</c:v>
                </c:pt>
                <c:pt idx="4264">
                  <c:v>38128.1939710944</c:v>
                </c:pt>
                <c:pt idx="4265">
                  <c:v>35381.104600719</c:v>
                </c:pt>
                <c:pt idx="4266">
                  <c:v>40503.5551474864</c:v>
                </c:pt>
                <c:pt idx="4267">
                  <c:v>36671.894855563</c:v>
                </c:pt>
                <c:pt idx="4268">
                  <c:v>35848.3252512312</c:v>
                </c:pt>
                <c:pt idx="4269">
                  <c:v>37375.4055569559</c:v>
                </c:pt>
                <c:pt idx="4270">
                  <c:v>40039.3138711334</c:v>
                </c:pt>
                <c:pt idx="4271">
                  <c:v>35987.4941533814</c:v>
                </c:pt>
                <c:pt idx="4272">
                  <c:v>38574.071615009</c:v>
                </c:pt>
                <c:pt idx="4273">
                  <c:v>37431.2198760671</c:v>
                </c:pt>
                <c:pt idx="4274">
                  <c:v>37660.6486456368</c:v>
                </c:pt>
                <c:pt idx="4275">
                  <c:v>38508.9929793346</c:v>
                </c:pt>
                <c:pt idx="4276">
                  <c:v>40689.0823296945</c:v>
                </c:pt>
                <c:pt idx="4277">
                  <c:v>38933.4159859101</c:v>
                </c:pt>
                <c:pt idx="4278">
                  <c:v>35991.2918503511</c:v>
                </c:pt>
                <c:pt idx="4279">
                  <c:v>34667.5567062476</c:v>
                </c:pt>
                <c:pt idx="4280">
                  <c:v>37247.5968819989</c:v>
                </c:pt>
                <c:pt idx="4281">
                  <c:v>37398.0574154507</c:v>
                </c:pt>
                <c:pt idx="4282">
                  <c:v>37093.4754230689</c:v>
                </c:pt>
                <c:pt idx="4283">
                  <c:v>37494.944375546</c:v>
                </c:pt>
                <c:pt idx="4284">
                  <c:v>35327.5836030806</c:v>
                </c:pt>
                <c:pt idx="4285">
                  <c:v>37065.6112728008</c:v>
                </c:pt>
                <c:pt idx="4286">
                  <c:v>35422.3055217033</c:v>
                </c:pt>
                <c:pt idx="4287">
                  <c:v>36822.1577317446</c:v>
                </c:pt>
                <c:pt idx="4288">
                  <c:v>41408.1690960026</c:v>
                </c:pt>
                <c:pt idx="4289">
                  <c:v>34897.2002486994</c:v>
                </c:pt>
                <c:pt idx="4290">
                  <c:v>37000.273858931</c:v>
                </c:pt>
                <c:pt idx="4291">
                  <c:v>38250.5321243717</c:v>
                </c:pt>
                <c:pt idx="4292">
                  <c:v>37283.4811590618</c:v>
                </c:pt>
                <c:pt idx="4293">
                  <c:v>35123.3258029466</c:v>
                </c:pt>
                <c:pt idx="4294">
                  <c:v>36676.6887580146</c:v>
                </c:pt>
                <c:pt idx="4295">
                  <c:v>35921.791354379</c:v>
                </c:pt>
                <c:pt idx="4296">
                  <c:v>37491.8961915911</c:v>
                </c:pt>
                <c:pt idx="4297">
                  <c:v>39079.5060617987</c:v>
                </c:pt>
                <c:pt idx="4298">
                  <c:v>37241.5588230671</c:v>
                </c:pt>
                <c:pt idx="4299">
                  <c:v>38063.3801284676</c:v>
                </c:pt>
                <c:pt idx="4300">
                  <c:v>38010.5414970977</c:v>
                </c:pt>
                <c:pt idx="4301">
                  <c:v>36733.6685553026</c:v>
                </c:pt>
                <c:pt idx="4302">
                  <c:v>37674.8737889561</c:v>
                </c:pt>
                <c:pt idx="4303">
                  <c:v>40585.1121328818</c:v>
                </c:pt>
                <c:pt idx="4304">
                  <c:v>36858.9128362868</c:v>
                </c:pt>
                <c:pt idx="4305">
                  <c:v>34584.5653243425</c:v>
                </c:pt>
                <c:pt idx="4306">
                  <c:v>35870.1738713683</c:v>
                </c:pt>
                <c:pt idx="4307">
                  <c:v>37709.6861695882</c:v>
                </c:pt>
                <c:pt idx="4308">
                  <c:v>38220.6952468873</c:v>
                </c:pt>
                <c:pt idx="4309">
                  <c:v>37932.8282569301</c:v>
                </c:pt>
                <c:pt idx="4310">
                  <c:v>38724.5034066421</c:v>
                </c:pt>
                <c:pt idx="4311">
                  <c:v>37474.3228714807</c:v>
                </c:pt>
                <c:pt idx="4312">
                  <c:v>35470.3723168809</c:v>
                </c:pt>
                <c:pt idx="4313">
                  <c:v>35840.1543693698</c:v>
                </c:pt>
                <c:pt idx="4314">
                  <c:v>38972.2362741838</c:v>
                </c:pt>
                <c:pt idx="4315">
                  <c:v>40208.4901773539</c:v>
                </c:pt>
                <c:pt idx="4316">
                  <c:v>36574.0469808748</c:v>
                </c:pt>
                <c:pt idx="4317">
                  <c:v>38497.6093193747</c:v>
                </c:pt>
                <c:pt idx="4318">
                  <c:v>39241.3624733302</c:v>
                </c:pt>
                <c:pt idx="4319">
                  <c:v>35891.9569965517</c:v>
                </c:pt>
                <c:pt idx="4320">
                  <c:v>34002.1434287927</c:v>
                </c:pt>
                <c:pt idx="4321">
                  <c:v>35847.413233476</c:v>
                </c:pt>
                <c:pt idx="4322">
                  <c:v>37331.9651600778</c:v>
                </c:pt>
                <c:pt idx="4323">
                  <c:v>34484.0992209858</c:v>
                </c:pt>
                <c:pt idx="4324">
                  <c:v>36883.7591077834</c:v>
                </c:pt>
                <c:pt idx="4325">
                  <c:v>39624.6692063951</c:v>
                </c:pt>
                <c:pt idx="4326">
                  <c:v>38836.0437088472</c:v>
                </c:pt>
                <c:pt idx="4327">
                  <c:v>38280.7790122889</c:v>
                </c:pt>
                <c:pt idx="4328">
                  <c:v>36583.8239086247</c:v>
                </c:pt>
                <c:pt idx="4329">
                  <c:v>38071.3632837211</c:v>
                </c:pt>
                <c:pt idx="4330">
                  <c:v>38780.2243568263</c:v>
                </c:pt>
                <c:pt idx="4331">
                  <c:v>35974.1729829194</c:v>
                </c:pt>
                <c:pt idx="4332">
                  <c:v>38157.2110112858</c:v>
                </c:pt>
                <c:pt idx="4333">
                  <c:v>36952.6073376117</c:v>
                </c:pt>
                <c:pt idx="4334">
                  <c:v>36422.781081871</c:v>
                </c:pt>
                <c:pt idx="4335">
                  <c:v>39202.8966143373</c:v>
                </c:pt>
                <c:pt idx="4336">
                  <c:v>40717.7725329361</c:v>
                </c:pt>
                <c:pt idx="4337">
                  <c:v>38470.0170936183</c:v>
                </c:pt>
                <c:pt idx="4338">
                  <c:v>36021.6017004712</c:v>
                </c:pt>
                <c:pt idx="4339">
                  <c:v>34484.0938739819</c:v>
                </c:pt>
                <c:pt idx="4340">
                  <c:v>34971.6750169576</c:v>
                </c:pt>
                <c:pt idx="4341">
                  <c:v>35721.2321490475</c:v>
                </c:pt>
                <c:pt idx="4342">
                  <c:v>37680.7330473624</c:v>
                </c:pt>
                <c:pt idx="4343">
                  <c:v>38236.3454070184</c:v>
                </c:pt>
                <c:pt idx="4344">
                  <c:v>34900.4746955034</c:v>
                </c:pt>
                <c:pt idx="4345">
                  <c:v>39538.9232849757</c:v>
                </c:pt>
                <c:pt idx="4346">
                  <c:v>35415.953186828</c:v>
                </c:pt>
                <c:pt idx="4347">
                  <c:v>35564.3634500318</c:v>
                </c:pt>
                <c:pt idx="4348">
                  <c:v>37387.1882997234</c:v>
                </c:pt>
                <c:pt idx="4349">
                  <c:v>38240.489533851</c:v>
                </c:pt>
                <c:pt idx="4350">
                  <c:v>42780.2003693183</c:v>
                </c:pt>
                <c:pt idx="4351">
                  <c:v>39811.3460826355</c:v>
                </c:pt>
                <c:pt idx="4352">
                  <c:v>35311.8839011282</c:v>
                </c:pt>
                <c:pt idx="4353">
                  <c:v>37635.2457671341</c:v>
                </c:pt>
                <c:pt idx="4354">
                  <c:v>38841.9054024223</c:v>
                </c:pt>
                <c:pt idx="4355">
                  <c:v>36244.1931129265</c:v>
                </c:pt>
                <c:pt idx="4356">
                  <c:v>39252.6615012561</c:v>
                </c:pt>
                <c:pt idx="4357">
                  <c:v>41675.4043792013</c:v>
                </c:pt>
                <c:pt idx="4358">
                  <c:v>38299.8497756386</c:v>
                </c:pt>
                <c:pt idx="4359">
                  <c:v>38707.5620643056</c:v>
                </c:pt>
                <c:pt idx="4360">
                  <c:v>36406.2693914347</c:v>
                </c:pt>
                <c:pt idx="4361">
                  <c:v>34943.6027337727</c:v>
                </c:pt>
                <c:pt idx="4362">
                  <c:v>36536.9668930128</c:v>
                </c:pt>
                <c:pt idx="4363">
                  <c:v>35729.6915502081</c:v>
                </c:pt>
                <c:pt idx="4364">
                  <c:v>37557.4885902157</c:v>
                </c:pt>
                <c:pt idx="4365">
                  <c:v>38711.4980322883</c:v>
                </c:pt>
                <c:pt idx="4366">
                  <c:v>37705.6669642402</c:v>
                </c:pt>
                <c:pt idx="4367">
                  <c:v>38487.9108942463</c:v>
                </c:pt>
                <c:pt idx="4368">
                  <c:v>37286.3379296468</c:v>
                </c:pt>
                <c:pt idx="4369">
                  <c:v>38372.26495938</c:v>
                </c:pt>
                <c:pt idx="4370">
                  <c:v>37445.5680983749</c:v>
                </c:pt>
                <c:pt idx="4371">
                  <c:v>35889.2966411852</c:v>
                </c:pt>
                <c:pt idx="4372">
                  <c:v>36274.6088234346</c:v>
                </c:pt>
                <c:pt idx="4373">
                  <c:v>40450.0452475435</c:v>
                </c:pt>
                <c:pt idx="4374">
                  <c:v>37422.2883893319</c:v>
                </c:pt>
                <c:pt idx="4375">
                  <c:v>38046.4626487945</c:v>
                </c:pt>
                <c:pt idx="4376">
                  <c:v>35374.5536897341</c:v>
                </c:pt>
                <c:pt idx="4377">
                  <c:v>35799.6550167936</c:v>
                </c:pt>
                <c:pt idx="4378">
                  <c:v>38042.6740590161</c:v>
                </c:pt>
                <c:pt idx="4379">
                  <c:v>35739.5639410087</c:v>
                </c:pt>
                <c:pt idx="4380">
                  <c:v>38146.0608907785</c:v>
                </c:pt>
                <c:pt idx="4381">
                  <c:v>38432.5666045279</c:v>
                </c:pt>
                <c:pt idx="4382">
                  <c:v>34180.6682192816</c:v>
                </c:pt>
                <c:pt idx="4383">
                  <c:v>36651.6419191452</c:v>
                </c:pt>
                <c:pt idx="4384">
                  <c:v>35545.2036419891</c:v>
                </c:pt>
                <c:pt idx="4385">
                  <c:v>36523.1808979218</c:v>
                </c:pt>
                <c:pt idx="4386">
                  <c:v>38122.4814161933</c:v>
                </c:pt>
                <c:pt idx="4387">
                  <c:v>34659.1650924122</c:v>
                </c:pt>
                <c:pt idx="4388">
                  <c:v>39671.9332598525</c:v>
                </c:pt>
                <c:pt idx="4389">
                  <c:v>36996.2063809158</c:v>
                </c:pt>
                <c:pt idx="4390">
                  <c:v>38123.1024305999</c:v>
                </c:pt>
                <c:pt idx="4391">
                  <c:v>37386.7481992555</c:v>
                </c:pt>
                <c:pt idx="4392">
                  <c:v>37337.5938030889</c:v>
                </c:pt>
                <c:pt idx="4393">
                  <c:v>38653.2985786351</c:v>
                </c:pt>
                <c:pt idx="4394">
                  <c:v>34571.5029816961</c:v>
                </c:pt>
                <c:pt idx="4395">
                  <c:v>38750.2978808352</c:v>
                </c:pt>
                <c:pt idx="4396">
                  <c:v>37241.3714744327</c:v>
                </c:pt>
                <c:pt idx="4397">
                  <c:v>37928.2822296065</c:v>
                </c:pt>
                <c:pt idx="4398">
                  <c:v>36918.8142593279</c:v>
                </c:pt>
                <c:pt idx="4399">
                  <c:v>36273.9512989937</c:v>
                </c:pt>
                <c:pt idx="4400">
                  <c:v>35157.5533864082</c:v>
                </c:pt>
                <c:pt idx="4401">
                  <c:v>34349.0893761859</c:v>
                </c:pt>
                <c:pt idx="4402">
                  <c:v>36725.9083088497</c:v>
                </c:pt>
                <c:pt idx="4403">
                  <c:v>37817.6843752831</c:v>
                </c:pt>
                <c:pt idx="4404">
                  <c:v>34968.0584227826</c:v>
                </c:pt>
                <c:pt idx="4405">
                  <c:v>35500.0894610906</c:v>
                </c:pt>
                <c:pt idx="4406">
                  <c:v>36375.1593925955</c:v>
                </c:pt>
                <c:pt idx="4407">
                  <c:v>36987.4374927823</c:v>
                </c:pt>
                <c:pt idx="4408">
                  <c:v>37016.1056140258</c:v>
                </c:pt>
                <c:pt idx="4409">
                  <c:v>36967.4042983132</c:v>
                </c:pt>
                <c:pt idx="4410">
                  <c:v>35339.9477382843</c:v>
                </c:pt>
                <c:pt idx="4411">
                  <c:v>38012.5437206887</c:v>
                </c:pt>
                <c:pt idx="4412">
                  <c:v>37484.057244379</c:v>
                </c:pt>
                <c:pt idx="4413">
                  <c:v>38789.479190291</c:v>
                </c:pt>
                <c:pt idx="4414">
                  <c:v>37248.2413135159</c:v>
                </c:pt>
                <c:pt idx="4415">
                  <c:v>35419.0571004501</c:v>
                </c:pt>
                <c:pt idx="4416">
                  <c:v>36616.8242455795</c:v>
                </c:pt>
                <c:pt idx="4417">
                  <c:v>36164.1669789815</c:v>
                </c:pt>
                <c:pt idx="4418">
                  <c:v>35547.3321828625</c:v>
                </c:pt>
                <c:pt idx="4419">
                  <c:v>36579.0410614401</c:v>
                </c:pt>
                <c:pt idx="4420">
                  <c:v>39186.4781028112</c:v>
                </c:pt>
                <c:pt idx="4421">
                  <c:v>39278.6192522039</c:v>
                </c:pt>
                <c:pt idx="4422">
                  <c:v>37365.975625112</c:v>
                </c:pt>
                <c:pt idx="4423">
                  <c:v>37088.8664439901</c:v>
                </c:pt>
                <c:pt idx="4424">
                  <c:v>35615.1210426561</c:v>
                </c:pt>
                <c:pt idx="4425">
                  <c:v>36768.3295153435</c:v>
                </c:pt>
                <c:pt idx="4426">
                  <c:v>38270.8030183633</c:v>
                </c:pt>
                <c:pt idx="4427">
                  <c:v>35870.5455194676</c:v>
                </c:pt>
                <c:pt idx="4428">
                  <c:v>37158.6693476508</c:v>
                </c:pt>
                <c:pt idx="4429">
                  <c:v>37443.6624174687</c:v>
                </c:pt>
                <c:pt idx="4430">
                  <c:v>39535.118730161</c:v>
                </c:pt>
                <c:pt idx="4431">
                  <c:v>36485.545085383</c:v>
                </c:pt>
                <c:pt idx="4432">
                  <c:v>36078.8857170107</c:v>
                </c:pt>
                <c:pt idx="4433">
                  <c:v>37324.0624961337</c:v>
                </c:pt>
                <c:pt idx="4434">
                  <c:v>35617.905237924</c:v>
                </c:pt>
                <c:pt idx="4435">
                  <c:v>39753.0239314667</c:v>
                </c:pt>
                <c:pt idx="4436">
                  <c:v>36853.3409370817</c:v>
                </c:pt>
                <c:pt idx="4437">
                  <c:v>36150.9987339309</c:v>
                </c:pt>
                <c:pt idx="4438">
                  <c:v>37254.5036249203</c:v>
                </c:pt>
                <c:pt idx="4439">
                  <c:v>37412.5180598128</c:v>
                </c:pt>
                <c:pt idx="4440">
                  <c:v>36750.5597896411</c:v>
                </c:pt>
                <c:pt idx="4441">
                  <c:v>35172.4917897</c:v>
                </c:pt>
                <c:pt idx="4442">
                  <c:v>38447.8511700649</c:v>
                </c:pt>
                <c:pt idx="4443">
                  <c:v>34799.369286103</c:v>
                </c:pt>
                <c:pt idx="4444">
                  <c:v>35942.616835067</c:v>
                </c:pt>
                <c:pt idx="4445">
                  <c:v>38446.3783634588</c:v>
                </c:pt>
                <c:pt idx="4446">
                  <c:v>37181.130043113</c:v>
                </c:pt>
                <c:pt idx="4447">
                  <c:v>35871.7258926939</c:v>
                </c:pt>
                <c:pt idx="4448">
                  <c:v>34524.733681089</c:v>
                </c:pt>
                <c:pt idx="4449">
                  <c:v>35946.9117545948</c:v>
                </c:pt>
                <c:pt idx="4450">
                  <c:v>37975.2311955647</c:v>
                </c:pt>
                <c:pt idx="4451">
                  <c:v>40502.5307144383</c:v>
                </c:pt>
                <c:pt idx="4452">
                  <c:v>38649.6166493445</c:v>
                </c:pt>
                <c:pt idx="4453">
                  <c:v>37029.154919993</c:v>
                </c:pt>
                <c:pt idx="4454">
                  <c:v>37487.8534423486</c:v>
                </c:pt>
                <c:pt idx="4455">
                  <c:v>36343.3493262731</c:v>
                </c:pt>
                <c:pt idx="4456">
                  <c:v>36710.5664188224</c:v>
                </c:pt>
                <c:pt idx="4457">
                  <c:v>36049.1518263423</c:v>
                </c:pt>
                <c:pt idx="4458">
                  <c:v>39285.2646126924</c:v>
                </c:pt>
                <c:pt idx="4459">
                  <c:v>39220.8904497407</c:v>
                </c:pt>
                <c:pt idx="4460">
                  <c:v>37441.4467213233</c:v>
                </c:pt>
                <c:pt idx="4461">
                  <c:v>42174.7077314956</c:v>
                </c:pt>
                <c:pt idx="4462">
                  <c:v>37039.3311615531</c:v>
                </c:pt>
                <c:pt idx="4463">
                  <c:v>37422.3734977607</c:v>
                </c:pt>
                <c:pt idx="4464">
                  <c:v>39042.2384183863</c:v>
                </c:pt>
                <c:pt idx="4465">
                  <c:v>38424.7771324397</c:v>
                </c:pt>
                <c:pt idx="4466">
                  <c:v>37825.629905379</c:v>
                </c:pt>
                <c:pt idx="4467">
                  <c:v>39114.8516652548</c:v>
                </c:pt>
                <c:pt idx="4468">
                  <c:v>35119.2949443704</c:v>
                </c:pt>
                <c:pt idx="4469">
                  <c:v>36905.0847666321</c:v>
                </c:pt>
                <c:pt idx="4470">
                  <c:v>35212.3549003629</c:v>
                </c:pt>
                <c:pt idx="4471">
                  <c:v>39399.7151758376</c:v>
                </c:pt>
                <c:pt idx="4472">
                  <c:v>37365.0322815673</c:v>
                </c:pt>
                <c:pt idx="4473">
                  <c:v>37725.4615252357</c:v>
                </c:pt>
                <c:pt idx="4474">
                  <c:v>37452.351359538</c:v>
                </c:pt>
                <c:pt idx="4475">
                  <c:v>42991.3926060542</c:v>
                </c:pt>
                <c:pt idx="4476">
                  <c:v>37470.3254062922</c:v>
                </c:pt>
                <c:pt idx="4477">
                  <c:v>34884.4349899646</c:v>
                </c:pt>
                <c:pt idx="4478">
                  <c:v>36131.8478397974</c:v>
                </c:pt>
                <c:pt idx="4479">
                  <c:v>35941.3731399814</c:v>
                </c:pt>
                <c:pt idx="4480">
                  <c:v>34979.6965653874</c:v>
                </c:pt>
                <c:pt idx="4481">
                  <c:v>34780.3070485971</c:v>
                </c:pt>
                <c:pt idx="4482">
                  <c:v>37608.9287765029</c:v>
                </c:pt>
                <c:pt idx="4483">
                  <c:v>40041.1156218808</c:v>
                </c:pt>
                <c:pt idx="4484">
                  <c:v>36279.843292553</c:v>
                </c:pt>
                <c:pt idx="4485">
                  <c:v>36992.565169423</c:v>
                </c:pt>
                <c:pt idx="4486">
                  <c:v>35025.5024471825</c:v>
                </c:pt>
                <c:pt idx="4487">
                  <c:v>36533.8134663926</c:v>
                </c:pt>
                <c:pt idx="4488">
                  <c:v>39834.2573344606</c:v>
                </c:pt>
                <c:pt idx="4489">
                  <c:v>34024.0049203588</c:v>
                </c:pt>
                <c:pt idx="4490">
                  <c:v>38161.9539955209</c:v>
                </c:pt>
                <c:pt idx="4491">
                  <c:v>37364.9724687633</c:v>
                </c:pt>
                <c:pt idx="4492">
                  <c:v>37141.5869017082</c:v>
                </c:pt>
                <c:pt idx="4493">
                  <c:v>37970.9390129036</c:v>
                </c:pt>
                <c:pt idx="4494">
                  <c:v>36697.7338204091</c:v>
                </c:pt>
                <c:pt idx="4495">
                  <c:v>36841.4628803476</c:v>
                </c:pt>
                <c:pt idx="4496">
                  <c:v>37313.4140079839</c:v>
                </c:pt>
                <c:pt idx="4497">
                  <c:v>35351.3630020663</c:v>
                </c:pt>
                <c:pt idx="4498">
                  <c:v>35098.0624748952</c:v>
                </c:pt>
                <c:pt idx="4499">
                  <c:v>38326.1555495671</c:v>
                </c:pt>
                <c:pt idx="4500">
                  <c:v>36258.3637751823</c:v>
                </c:pt>
                <c:pt idx="4501">
                  <c:v>37015.7810016151</c:v>
                </c:pt>
                <c:pt idx="4502">
                  <c:v>37769.3129414149</c:v>
                </c:pt>
                <c:pt idx="4503">
                  <c:v>35353.7600244868</c:v>
                </c:pt>
                <c:pt idx="4504">
                  <c:v>41019.3903890309</c:v>
                </c:pt>
                <c:pt idx="4505">
                  <c:v>37248.453100396</c:v>
                </c:pt>
                <c:pt idx="4506">
                  <c:v>35743.2670199144</c:v>
                </c:pt>
                <c:pt idx="4507">
                  <c:v>36582.6741285999</c:v>
                </c:pt>
                <c:pt idx="4508">
                  <c:v>35416.0742811936</c:v>
                </c:pt>
                <c:pt idx="4509">
                  <c:v>36157.3855480905</c:v>
                </c:pt>
                <c:pt idx="4510">
                  <c:v>37410.3029496474</c:v>
                </c:pt>
                <c:pt idx="4511">
                  <c:v>36523.4185762183</c:v>
                </c:pt>
                <c:pt idx="4512">
                  <c:v>36318.9461704302</c:v>
                </c:pt>
                <c:pt idx="4513">
                  <c:v>36970.5363628654</c:v>
                </c:pt>
                <c:pt idx="4514">
                  <c:v>39019.5228814274</c:v>
                </c:pt>
                <c:pt idx="4515">
                  <c:v>37776.6191907133</c:v>
                </c:pt>
                <c:pt idx="4516">
                  <c:v>38115.6590140081</c:v>
                </c:pt>
                <c:pt idx="4517">
                  <c:v>35223.6017824392</c:v>
                </c:pt>
                <c:pt idx="4518">
                  <c:v>37210.4413164033</c:v>
                </c:pt>
                <c:pt idx="4519">
                  <c:v>42030.8549702011</c:v>
                </c:pt>
                <c:pt idx="4520">
                  <c:v>37232.5304150598</c:v>
                </c:pt>
                <c:pt idx="4521">
                  <c:v>37642.5467393483</c:v>
                </c:pt>
                <c:pt idx="4522">
                  <c:v>38310.8077578392</c:v>
                </c:pt>
                <c:pt idx="4523">
                  <c:v>38074.8964702934</c:v>
                </c:pt>
                <c:pt idx="4524">
                  <c:v>35358.1857659468</c:v>
                </c:pt>
                <c:pt idx="4525">
                  <c:v>37921.6086048464</c:v>
                </c:pt>
                <c:pt idx="4526">
                  <c:v>35136.7633212117</c:v>
                </c:pt>
                <c:pt idx="4527">
                  <c:v>40088.8425074826</c:v>
                </c:pt>
                <c:pt idx="4528">
                  <c:v>37872.3250920604</c:v>
                </c:pt>
                <c:pt idx="4529">
                  <c:v>34613.5935850502</c:v>
                </c:pt>
                <c:pt idx="4530">
                  <c:v>42511.8909455413</c:v>
                </c:pt>
                <c:pt idx="4531">
                  <c:v>38650.1227309687</c:v>
                </c:pt>
                <c:pt idx="4532">
                  <c:v>38076.9878405295</c:v>
                </c:pt>
                <c:pt idx="4533">
                  <c:v>36963.9664834665</c:v>
                </c:pt>
                <c:pt idx="4534">
                  <c:v>38635.3901616402</c:v>
                </c:pt>
                <c:pt idx="4535">
                  <c:v>38287.541087109</c:v>
                </c:pt>
                <c:pt idx="4536">
                  <c:v>40437.5879202629</c:v>
                </c:pt>
                <c:pt idx="4537">
                  <c:v>38236.8870331753</c:v>
                </c:pt>
                <c:pt idx="4538">
                  <c:v>36218.4908319632</c:v>
                </c:pt>
                <c:pt idx="4539">
                  <c:v>35649.4676836532</c:v>
                </c:pt>
                <c:pt idx="4540">
                  <c:v>38274.9829086077</c:v>
                </c:pt>
                <c:pt idx="4541">
                  <c:v>37044.952564263</c:v>
                </c:pt>
                <c:pt idx="4542">
                  <c:v>36263.6164110888</c:v>
                </c:pt>
                <c:pt idx="4543">
                  <c:v>38275.843556435</c:v>
                </c:pt>
                <c:pt idx="4544">
                  <c:v>36144.9618304639</c:v>
                </c:pt>
                <c:pt idx="4545">
                  <c:v>36465.6102627704</c:v>
                </c:pt>
                <c:pt idx="4546">
                  <c:v>38262.5886647843</c:v>
                </c:pt>
                <c:pt idx="4547">
                  <c:v>36751.8588065859</c:v>
                </c:pt>
                <c:pt idx="4548">
                  <c:v>35203.9727014094</c:v>
                </c:pt>
                <c:pt idx="4549">
                  <c:v>35977.4829514692</c:v>
                </c:pt>
                <c:pt idx="4550">
                  <c:v>36696.3982027312</c:v>
                </c:pt>
                <c:pt idx="4551">
                  <c:v>41738.2605476195</c:v>
                </c:pt>
                <c:pt idx="4552">
                  <c:v>36301.817801841</c:v>
                </c:pt>
                <c:pt idx="4553">
                  <c:v>36895.6492138933</c:v>
                </c:pt>
                <c:pt idx="4554">
                  <c:v>41310.7384514797</c:v>
                </c:pt>
                <c:pt idx="4555">
                  <c:v>35675.4036169938</c:v>
                </c:pt>
                <c:pt idx="4556">
                  <c:v>38023.1264385004</c:v>
                </c:pt>
                <c:pt idx="4557">
                  <c:v>38068.7920440917</c:v>
                </c:pt>
                <c:pt idx="4558">
                  <c:v>33843.8527188435</c:v>
                </c:pt>
                <c:pt idx="4559">
                  <c:v>38508.0399445984</c:v>
                </c:pt>
                <c:pt idx="4560">
                  <c:v>37643.1483977598</c:v>
                </c:pt>
                <c:pt idx="4561">
                  <c:v>36072.8371756295</c:v>
                </c:pt>
                <c:pt idx="4562">
                  <c:v>40995.6671769644</c:v>
                </c:pt>
                <c:pt idx="4563">
                  <c:v>36680.8147543089</c:v>
                </c:pt>
                <c:pt idx="4564">
                  <c:v>37474.2597648974</c:v>
                </c:pt>
                <c:pt idx="4565">
                  <c:v>34302.403692639</c:v>
                </c:pt>
                <c:pt idx="4566">
                  <c:v>38413.9130388528</c:v>
                </c:pt>
                <c:pt idx="4567">
                  <c:v>37047.4340492711</c:v>
                </c:pt>
                <c:pt idx="4568">
                  <c:v>35779.7381418984</c:v>
                </c:pt>
                <c:pt idx="4569">
                  <c:v>34699.9656847685</c:v>
                </c:pt>
                <c:pt idx="4570">
                  <c:v>38704.295358912</c:v>
                </c:pt>
                <c:pt idx="4571">
                  <c:v>37374.5781801629</c:v>
                </c:pt>
                <c:pt idx="4572">
                  <c:v>37163.4213382759</c:v>
                </c:pt>
                <c:pt idx="4573">
                  <c:v>37274.7142627784</c:v>
                </c:pt>
                <c:pt idx="4574">
                  <c:v>38432.9157894603</c:v>
                </c:pt>
                <c:pt idx="4575">
                  <c:v>35149.9535084606</c:v>
                </c:pt>
                <c:pt idx="4576">
                  <c:v>36754.6984904147</c:v>
                </c:pt>
                <c:pt idx="4577">
                  <c:v>35999.9291643649</c:v>
                </c:pt>
                <c:pt idx="4578">
                  <c:v>40099.996887186</c:v>
                </c:pt>
                <c:pt idx="4579">
                  <c:v>37042.8743303031</c:v>
                </c:pt>
                <c:pt idx="4580">
                  <c:v>36630.9265451889</c:v>
                </c:pt>
                <c:pt idx="4581">
                  <c:v>41466.4783316165</c:v>
                </c:pt>
                <c:pt idx="4582">
                  <c:v>36050.7511081273</c:v>
                </c:pt>
                <c:pt idx="4583">
                  <c:v>37661.1703530458</c:v>
                </c:pt>
                <c:pt idx="4584">
                  <c:v>37266.4102504656</c:v>
                </c:pt>
                <c:pt idx="4585">
                  <c:v>37271.211566741</c:v>
                </c:pt>
                <c:pt idx="4586">
                  <c:v>37292.7372688846</c:v>
                </c:pt>
                <c:pt idx="4587">
                  <c:v>34795.5783895502</c:v>
                </c:pt>
                <c:pt idx="4588">
                  <c:v>38892.5888448328</c:v>
                </c:pt>
                <c:pt idx="4589">
                  <c:v>37702.4821522449</c:v>
                </c:pt>
                <c:pt idx="4590">
                  <c:v>36723.7739485552</c:v>
                </c:pt>
                <c:pt idx="4591">
                  <c:v>35973.5960299964</c:v>
                </c:pt>
                <c:pt idx="4592">
                  <c:v>36724.1472825368</c:v>
                </c:pt>
                <c:pt idx="4593">
                  <c:v>37841.2942271389</c:v>
                </c:pt>
                <c:pt idx="4594">
                  <c:v>37766.0619654016</c:v>
                </c:pt>
                <c:pt idx="4595">
                  <c:v>37595.7690174687</c:v>
                </c:pt>
                <c:pt idx="4596">
                  <c:v>37064.2782965857</c:v>
                </c:pt>
                <c:pt idx="4597">
                  <c:v>34673.7411568002</c:v>
                </c:pt>
                <c:pt idx="4598">
                  <c:v>34246.4485182743</c:v>
                </c:pt>
                <c:pt idx="4599">
                  <c:v>42150.5930772846</c:v>
                </c:pt>
                <c:pt idx="4600">
                  <c:v>35325.1480746584</c:v>
                </c:pt>
                <c:pt idx="4601">
                  <c:v>36134.3879037223</c:v>
                </c:pt>
                <c:pt idx="4602">
                  <c:v>35768.838621108</c:v>
                </c:pt>
                <c:pt idx="4603">
                  <c:v>37705.8026288887</c:v>
                </c:pt>
                <c:pt idx="4604">
                  <c:v>40155.5320257098</c:v>
                </c:pt>
                <c:pt idx="4605">
                  <c:v>37342.3312518353</c:v>
                </c:pt>
                <c:pt idx="4606">
                  <c:v>39554.4881442628</c:v>
                </c:pt>
                <c:pt idx="4607">
                  <c:v>35985.73446522</c:v>
                </c:pt>
                <c:pt idx="4608">
                  <c:v>37237.2343192224</c:v>
                </c:pt>
                <c:pt idx="4609">
                  <c:v>39149.0905645503</c:v>
                </c:pt>
                <c:pt idx="4610">
                  <c:v>36401.683224232</c:v>
                </c:pt>
                <c:pt idx="4611">
                  <c:v>35819.0164069267</c:v>
                </c:pt>
                <c:pt idx="4612">
                  <c:v>37714.2576006559</c:v>
                </c:pt>
                <c:pt idx="4613">
                  <c:v>36160.2469766857</c:v>
                </c:pt>
                <c:pt idx="4614">
                  <c:v>34408.1279812379</c:v>
                </c:pt>
                <c:pt idx="4615">
                  <c:v>34919.0875255043</c:v>
                </c:pt>
                <c:pt idx="4616">
                  <c:v>37863.3167550713</c:v>
                </c:pt>
                <c:pt idx="4617">
                  <c:v>36971.5436602154</c:v>
                </c:pt>
                <c:pt idx="4618">
                  <c:v>38708.8606479614</c:v>
                </c:pt>
                <c:pt idx="4619">
                  <c:v>35828.1449571667</c:v>
                </c:pt>
                <c:pt idx="4620">
                  <c:v>38464.5342437034</c:v>
                </c:pt>
                <c:pt idx="4621">
                  <c:v>36069.7313405567</c:v>
                </c:pt>
                <c:pt idx="4622">
                  <c:v>35774.1652894733</c:v>
                </c:pt>
                <c:pt idx="4623">
                  <c:v>36836.4014530652</c:v>
                </c:pt>
                <c:pt idx="4624">
                  <c:v>41487.1621861934</c:v>
                </c:pt>
                <c:pt idx="4625">
                  <c:v>37639.3572344377</c:v>
                </c:pt>
                <c:pt idx="4626">
                  <c:v>35689.1458653913</c:v>
                </c:pt>
                <c:pt idx="4627">
                  <c:v>39621.1040551992</c:v>
                </c:pt>
                <c:pt idx="4628">
                  <c:v>38138.7558490168</c:v>
                </c:pt>
                <c:pt idx="4629">
                  <c:v>37619.7200509388</c:v>
                </c:pt>
                <c:pt idx="4630">
                  <c:v>35644.0987315197</c:v>
                </c:pt>
                <c:pt idx="4631">
                  <c:v>38621.5638703934</c:v>
                </c:pt>
                <c:pt idx="4632">
                  <c:v>40118.1475274906</c:v>
                </c:pt>
                <c:pt idx="4633">
                  <c:v>37413.2862499119</c:v>
                </c:pt>
                <c:pt idx="4634">
                  <c:v>35718.3559483269</c:v>
                </c:pt>
                <c:pt idx="4635">
                  <c:v>37679.8410918619</c:v>
                </c:pt>
                <c:pt idx="4636">
                  <c:v>37443.8356314442</c:v>
                </c:pt>
                <c:pt idx="4637">
                  <c:v>33767.0808685117</c:v>
                </c:pt>
                <c:pt idx="4638">
                  <c:v>35781.2028939451</c:v>
                </c:pt>
                <c:pt idx="4639">
                  <c:v>37314.5259126148</c:v>
                </c:pt>
                <c:pt idx="4640">
                  <c:v>37198.2916298701</c:v>
                </c:pt>
                <c:pt idx="4641">
                  <c:v>37189.1388640668</c:v>
                </c:pt>
                <c:pt idx="4642">
                  <c:v>35286.7534979571</c:v>
                </c:pt>
                <c:pt idx="4643">
                  <c:v>35347.1287726043</c:v>
                </c:pt>
                <c:pt idx="4644">
                  <c:v>39378.0815436734</c:v>
                </c:pt>
                <c:pt idx="4645">
                  <c:v>36746.7049512529</c:v>
                </c:pt>
                <c:pt idx="4646">
                  <c:v>38309.134913427</c:v>
                </c:pt>
                <c:pt idx="4647">
                  <c:v>37399.8396006966</c:v>
                </c:pt>
                <c:pt idx="4648">
                  <c:v>38972.3353593161</c:v>
                </c:pt>
                <c:pt idx="4649">
                  <c:v>36725.3234029869</c:v>
                </c:pt>
                <c:pt idx="4650">
                  <c:v>36929.7742917205</c:v>
                </c:pt>
                <c:pt idx="4651">
                  <c:v>37688.1420509927</c:v>
                </c:pt>
                <c:pt idx="4652">
                  <c:v>36372.0092549868</c:v>
                </c:pt>
                <c:pt idx="4653">
                  <c:v>36792.041827061</c:v>
                </c:pt>
                <c:pt idx="4654">
                  <c:v>34538.7051648756</c:v>
                </c:pt>
                <c:pt idx="4655">
                  <c:v>36514.0302999711</c:v>
                </c:pt>
                <c:pt idx="4656">
                  <c:v>36118.3154881238</c:v>
                </c:pt>
                <c:pt idx="4657">
                  <c:v>37048.6225347699</c:v>
                </c:pt>
                <c:pt idx="4658">
                  <c:v>36796.2736923497</c:v>
                </c:pt>
                <c:pt idx="4659">
                  <c:v>36641.3078674854</c:v>
                </c:pt>
                <c:pt idx="4660">
                  <c:v>36719.8893176081</c:v>
                </c:pt>
                <c:pt idx="4661">
                  <c:v>39004.740229766</c:v>
                </c:pt>
                <c:pt idx="4662">
                  <c:v>38282.4911004001</c:v>
                </c:pt>
                <c:pt idx="4663">
                  <c:v>37573.61281716</c:v>
                </c:pt>
                <c:pt idx="4664">
                  <c:v>36511.1392527298</c:v>
                </c:pt>
                <c:pt idx="4665">
                  <c:v>37840.524822917</c:v>
                </c:pt>
                <c:pt idx="4666">
                  <c:v>38713.9700608155</c:v>
                </c:pt>
                <c:pt idx="4667">
                  <c:v>35778.0495650113</c:v>
                </c:pt>
                <c:pt idx="4668">
                  <c:v>35148.8479419953</c:v>
                </c:pt>
                <c:pt idx="4669">
                  <c:v>37122.5449050001</c:v>
                </c:pt>
                <c:pt idx="4670">
                  <c:v>36706.2269717537</c:v>
                </c:pt>
                <c:pt idx="4671">
                  <c:v>36623.0646503064</c:v>
                </c:pt>
                <c:pt idx="4672">
                  <c:v>37019.1454348615</c:v>
                </c:pt>
                <c:pt idx="4673">
                  <c:v>36712.8376400297</c:v>
                </c:pt>
                <c:pt idx="4674">
                  <c:v>39465.4826914315</c:v>
                </c:pt>
                <c:pt idx="4675">
                  <c:v>37227.7774810512</c:v>
                </c:pt>
                <c:pt idx="4676">
                  <c:v>35501.6989875868</c:v>
                </c:pt>
                <c:pt idx="4677">
                  <c:v>36597.0376541575</c:v>
                </c:pt>
                <c:pt idx="4678">
                  <c:v>39987.9795488284</c:v>
                </c:pt>
                <c:pt idx="4679">
                  <c:v>36276.6350854575</c:v>
                </c:pt>
                <c:pt idx="4680">
                  <c:v>35799.5817857405</c:v>
                </c:pt>
                <c:pt idx="4681">
                  <c:v>35433.0521570398</c:v>
                </c:pt>
                <c:pt idx="4682">
                  <c:v>37412.1981791285</c:v>
                </c:pt>
                <c:pt idx="4683">
                  <c:v>37253.63789982</c:v>
                </c:pt>
                <c:pt idx="4684">
                  <c:v>36333.1013861855</c:v>
                </c:pt>
                <c:pt idx="4685">
                  <c:v>37010.2932294354</c:v>
                </c:pt>
                <c:pt idx="4686">
                  <c:v>33988.5352087079</c:v>
                </c:pt>
                <c:pt idx="4687">
                  <c:v>37577.1823468824</c:v>
                </c:pt>
                <c:pt idx="4688">
                  <c:v>39536.763604096</c:v>
                </c:pt>
                <c:pt idx="4689">
                  <c:v>37726.9918201125</c:v>
                </c:pt>
                <c:pt idx="4690">
                  <c:v>39631.9974194766</c:v>
                </c:pt>
                <c:pt idx="4691">
                  <c:v>37096.5409891558</c:v>
                </c:pt>
                <c:pt idx="4692">
                  <c:v>36381.8164116388</c:v>
                </c:pt>
                <c:pt idx="4693">
                  <c:v>38005.4597695684</c:v>
                </c:pt>
                <c:pt idx="4694">
                  <c:v>39080.688413611</c:v>
                </c:pt>
                <c:pt idx="4695">
                  <c:v>36340.0887355318</c:v>
                </c:pt>
                <c:pt idx="4696">
                  <c:v>36992.2289866533</c:v>
                </c:pt>
                <c:pt idx="4697">
                  <c:v>44070.1594057469</c:v>
                </c:pt>
                <c:pt idx="4698">
                  <c:v>37497.3674713487</c:v>
                </c:pt>
                <c:pt idx="4699">
                  <c:v>35651.6863763604</c:v>
                </c:pt>
                <c:pt idx="4700">
                  <c:v>35389.0755653235</c:v>
                </c:pt>
                <c:pt idx="4701">
                  <c:v>35232.3346479755</c:v>
                </c:pt>
                <c:pt idx="4702">
                  <c:v>36703.6841159018</c:v>
                </c:pt>
                <c:pt idx="4703">
                  <c:v>38278.8991684747</c:v>
                </c:pt>
                <c:pt idx="4704">
                  <c:v>40668.47223692</c:v>
                </c:pt>
                <c:pt idx="4705">
                  <c:v>38756.3431110696</c:v>
                </c:pt>
                <c:pt idx="4706">
                  <c:v>38931.6925083808</c:v>
                </c:pt>
                <c:pt idx="4707">
                  <c:v>35996.3446602061</c:v>
                </c:pt>
                <c:pt idx="4708">
                  <c:v>38288.2114247046</c:v>
                </c:pt>
                <c:pt idx="4709">
                  <c:v>38619.2690476939</c:v>
                </c:pt>
                <c:pt idx="4710">
                  <c:v>38017.2740595885</c:v>
                </c:pt>
                <c:pt idx="4711">
                  <c:v>36519.2039442408</c:v>
                </c:pt>
                <c:pt idx="4712">
                  <c:v>33409.628420209</c:v>
                </c:pt>
                <c:pt idx="4713">
                  <c:v>38546.9212747128</c:v>
                </c:pt>
                <c:pt idx="4714">
                  <c:v>36821.2804941205</c:v>
                </c:pt>
                <c:pt idx="4715">
                  <c:v>38415.9592627407</c:v>
                </c:pt>
                <c:pt idx="4716">
                  <c:v>35593.0702136482</c:v>
                </c:pt>
                <c:pt idx="4717">
                  <c:v>36793.6241962986</c:v>
                </c:pt>
                <c:pt idx="4718">
                  <c:v>35993.6588401059</c:v>
                </c:pt>
                <c:pt idx="4719">
                  <c:v>39765.4948724342</c:v>
                </c:pt>
                <c:pt idx="4720">
                  <c:v>35613.5742039631</c:v>
                </c:pt>
                <c:pt idx="4721">
                  <c:v>35820.5735285267</c:v>
                </c:pt>
                <c:pt idx="4722">
                  <c:v>38737.7119673707</c:v>
                </c:pt>
                <c:pt idx="4723">
                  <c:v>37046.7755023999</c:v>
                </c:pt>
                <c:pt idx="4724">
                  <c:v>37576.3144726909</c:v>
                </c:pt>
                <c:pt idx="4725">
                  <c:v>36600.2207509128</c:v>
                </c:pt>
                <c:pt idx="4726">
                  <c:v>38273.0638638267</c:v>
                </c:pt>
                <c:pt idx="4727">
                  <c:v>36666.7786112496</c:v>
                </c:pt>
                <c:pt idx="4728">
                  <c:v>37594.115408206</c:v>
                </c:pt>
                <c:pt idx="4729">
                  <c:v>36038.2881864187</c:v>
                </c:pt>
                <c:pt idx="4730">
                  <c:v>38046.2303831919</c:v>
                </c:pt>
                <c:pt idx="4731">
                  <c:v>38593.5521635164</c:v>
                </c:pt>
                <c:pt idx="4732">
                  <c:v>38129.3323047396</c:v>
                </c:pt>
                <c:pt idx="4733">
                  <c:v>35890.2466978985</c:v>
                </c:pt>
                <c:pt idx="4734">
                  <c:v>35483.5451198011</c:v>
                </c:pt>
                <c:pt idx="4735">
                  <c:v>36583.584416806</c:v>
                </c:pt>
                <c:pt idx="4736">
                  <c:v>39350.136110274</c:v>
                </c:pt>
                <c:pt idx="4737">
                  <c:v>37442.9087447911</c:v>
                </c:pt>
                <c:pt idx="4738">
                  <c:v>40085.0178624453</c:v>
                </c:pt>
                <c:pt idx="4739">
                  <c:v>36609.2123096667</c:v>
                </c:pt>
                <c:pt idx="4740">
                  <c:v>35800.5847792642</c:v>
                </c:pt>
                <c:pt idx="4741">
                  <c:v>39335.8101885265</c:v>
                </c:pt>
                <c:pt idx="4742">
                  <c:v>40172.0626320048</c:v>
                </c:pt>
                <c:pt idx="4743">
                  <c:v>35270.8782568748</c:v>
                </c:pt>
                <c:pt idx="4744">
                  <c:v>35214.5664315965</c:v>
                </c:pt>
                <c:pt idx="4745">
                  <c:v>37125.5848186969</c:v>
                </c:pt>
                <c:pt idx="4746">
                  <c:v>36807.2918307383</c:v>
                </c:pt>
                <c:pt idx="4747">
                  <c:v>38149.5714564419</c:v>
                </c:pt>
                <c:pt idx="4748">
                  <c:v>37037.3964653457</c:v>
                </c:pt>
                <c:pt idx="4749">
                  <c:v>37568.2124181797</c:v>
                </c:pt>
                <c:pt idx="4750">
                  <c:v>38058.1850628967</c:v>
                </c:pt>
                <c:pt idx="4751">
                  <c:v>35370.6810488528</c:v>
                </c:pt>
                <c:pt idx="4752">
                  <c:v>36541.2360372245</c:v>
                </c:pt>
                <c:pt idx="4753">
                  <c:v>36274.6271337485</c:v>
                </c:pt>
                <c:pt idx="4754">
                  <c:v>38793.8212551956</c:v>
                </c:pt>
                <c:pt idx="4755">
                  <c:v>35734.8857100257</c:v>
                </c:pt>
                <c:pt idx="4756">
                  <c:v>37476.4822709977</c:v>
                </c:pt>
                <c:pt idx="4757">
                  <c:v>40598.0547027058</c:v>
                </c:pt>
                <c:pt idx="4758">
                  <c:v>35442.2640466843</c:v>
                </c:pt>
                <c:pt idx="4759">
                  <c:v>37581.1094876203</c:v>
                </c:pt>
                <c:pt idx="4760">
                  <c:v>35906.0023867906</c:v>
                </c:pt>
                <c:pt idx="4761">
                  <c:v>39590.2979716415</c:v>
                </c:pt>
                <c:pt idx="4762">
                  <c:v>39019.7916289169</c:v>
                </c:pt>
                <c:pt idx="4763">
                  <c:v>37430.9280001368</c:v>
                </c:pt>
                <c:pt idx="4764">
                  <c:v>34854.8680708446</c:v>
                </c:pt>
                <c:pt idx="4765">
                  <c:v>37066.8137423562</c:v>
                </c:pt>
                <c:pt idx="4766">
                  <c:v>38343.301401659</c:v>
                </c:pt>
                <c:pt idx="4767">
                  <c:v>38390.9937765338</c:v>
                </c:pt>
                <c:pt idx="4768">
                  <c:v>41259.3537794904</c:v>
                </c:pt>
                <c:pt idx="4769">
                  <c:v>37964.8345969813</c:v>
                </c:pt>
                <c:pt idx="4770">
                  <c:v>41258.4597668066</c:v>
                </c:pt>
                <c:pt idx="4771">
                  <c:v>38168.425463512</c:v>
                </c:pt>
                <c:pt idx="4772">
                  <c:v>38437.6468820717</c:v>
                </c:pt>
                <c:pt idx="4773">
                  <c:v>39909.8652420777</c:v>
                </c:pt>
                <c:pt idx="4774">
                  <c:v>39243.6147134857</c:v>
                </c:pt>
                <c:pt idx="4775">
                  <c:v>37174.2729675859</c:v>
                </c:pt>
                <c:pt idx="4776">
                  <c:v>39937.5261695911</c:v>
                </c:pt>
                <c:pt idx="4777">
                  <c:v>37437.2192417215</c:v>
                </c:pt>
                <c:pt idx="4778">
                  <c:v>37619.4514079434</c:v>
                </c:pt>
                <c:pt idx="4779">
                  <c:v>35861.4875684047</c:v>
                </c:pt>
                <c:pt idx="4780">
                  <c:v>34833.1507957332</c:v>
                </c:pt>
                <c:pt idx="4781">
                  <c:v>37948.006477795</c:v>
                </c:pt>
                <c:pt idx="4782">
                  <c:v>36400.9465172821</c:v>
                </c:pt>
                <c:pt idx="4783">
                  <c:v>37324.3981345363</c:v>
                </c:pt>
                <c:pt idx="4784">
                  <c:v>39039.8710107491</c:v>
                </c:pt>
                <c:pt idx="4785">
                  <c:v>35780.5470302298</c:v>
                </c:pt>
                <c:pt idx="4786">
                  <c:v>38816.7357515476</c:v>
                </c:pt>
                <c:pt idx="4787">
                  <c:v>37299.7151145482</c:v>
                </c:pt>
                <c:pt idx="4788">
                  <c:v>34595.2089814898</c:v>
                </c:pt>
                <c:pt idx="4789">
                  <c:v>37313.9596340312</c:v>
                </c:pt>
                <c:pt idx="4790">
                  <c:v>37772.2976879014</c:v>
                </c:pt>
                <c:pt idx="4791">
                  <c:v>34898.1817012036</c:v>
                </c:pt>
                <c:pt idx="4792">
                  <c:v>37452.9241273899</c:v>
                </c:pt>
                <c:pt idx="4793">
                  <c:v>36783.9814766319</c:v>
                </c:pt>
                <c:pt idx="4794">
                  <c:v>34562.1813376639</c:v>
                </c:pt>
                <c:pt idx="4795">
                  <c:v>37262.3051105771</c:v>
                </c:pt>
                <c:pt idx="4796">
                  <c:v>38048.2204085162</c:v>
                </c:pt>
                <c:pt idx="4797">
                  <c:v>38890.6492970017</c:v>
                </c:pt>
                <c:pt idx="4798">
                  <c:v>40307.057687801</c:v>
                </c:pt>
                <c:pt idx="4799">
                  <c:v>36496.5710032527</c:v>
                </c:pt>
                <c:pt idx="4800">
                  <c:v>36744.9868059619</c:v>
                </c:pt>
                <c:pt idx="4801">
                  <c:v>34129.9189325429</c:v>
                </c:pt>
                <c:pt idx="4802">
                  <c:v>37966.5665561247</c:v>
                </c:pt>
                <c:pt idx="4803">
                  <c:v>36855.0579201384</c:v>
                </c:pt>
                <c:pt idx="4804">
                  <c:v>36869.465966509</c:v>
                </c:pt>
                <c:pt idx="4805">
                  <c:v>36555.6830538098</c:v>
                </c:pt>
                <c:pt idx="4806">
                  <c:v>39540.3306846749</c:v>
                </c:pt>
                <c:pt idx="4807">
                  <c:v>37843.1585383272</c:v>
                </c:pt>
                <c:pt idx="4808">
                  <c:v>36630.8209051127</c:v>
                </c:pt>
                <c:pt idx="4809">
                  <c:v>35294.517330317</c:v>
                </c:pt>
                <c:pt idx="4810">
                  <c:v>36526.426233959</c:v>
                </c:pt>
                <c:pt idx="4811">
                  <c:v>37406.6825705024</c:v>
                </c:pt>
                <c:pt idx="4812">
                  <c:v>38275.7945801917</c:v>
                </c:pt>
                <c:pt idx="4813">
                  <c:v>36417.5606725199</c:v>
                </c:pt>
                <c:pt idx="4814">
                  <c:v>35182.6803837239</c:v>
                </c:pt>
                <c:pt idx="4815">
                  <c:v>39111.6435321378</c:v>
                </c:pt>
                <c:pt idx="4816">
                  <c:v>37217.1578999459</c:v>
                </c:pt>
                <c:pt idx="4817">
                  <c:v>35349.6789281773</c:v>
                </c:pt>
                <c:pt idx="4818">
                  <c:v>37479.7573283155</c:v>
                </c:pt>
                <c:pt idx="4819">
                  <c:v>36669.2651159309</c:v>
                </c:pt>
                <c:pt idx="4820">
                  <c:v>37593.0051626809</c:v>
                </c:pt>
                <c:pt idx="4821">
                  <c:v>38590.156956732</c:v>
                </c:pt>
                <c:pt idx="4822">
                  <c:v>37311.2695184789</c:v>
                </c:pt>
                <c:pt idx="4823">
                  <c:v>37398.0203705066</c:v>
                </c:pt>
                <c:pt idx="4824">
                  <c:v>37652.7653873818</c:v>
                </c:pt>
                <c:pt idx="4825">
                  <c:v>38086.0892804205</c:v>
                </c:pt>
                <c:pt idx="4826">
                  <c:v>35444.4679003994</c:v>
                </c:pt>
                <c:pt idx="4827">
                  <c:v>36270.2570850227</c:v>
                </c:pt>
                <c:pt idx="4828">
                  <c:v>35539.7026157491</c:v>
                </c:pt>
                <c:pt idx="4829">
                  <c:v>34877.8539196821</c:v>
                </c:pt>
                <c:pt idx="4830">
                  <c:v>36612.6600291029</c:v>
                </c:pt>
                <c:pt idx="4831">
                  <c:v>38630.6320679537</c:v>
                </c:pt>
                <c:pt idx="4832">
                  <c:v>36965.8439602054</c:v>
                </c:pt>
                <c:pt idx="4833">
                  <c:v>38293.7196917314</c:v>
                </c:pt>
                <c:pt idx="4834">
                  <c:v>37093.8829327784</c:v>
                </c:pt>
                <c:pt idx="4835">
                  <c:v>35734.7646627854</c:v>
                </c:pt>
                <c:pt idx="4836">
                  <c:v>37666.5222068967</c:v>
                </c:pt>
                <c:pt idx="4837">
                  <c:v>39785.2612115959</c:v>
                </c:pt>
                <c:pt idx="4838">
                  <c:v>36133.0415165639</c:v>
                </c:pt>
                <c:pt idx="4839">
                  <c:v>36202.2292464979</c:v>
                </c:pt>
                <c:pt idx="4840">
                  <c:v>35258.3423683241</c:v>
                </c:pt>
                <c:pt idx="4841">
                  <c:v>35577.8922160613</c:v>
                </c:pt>
                <c:pt idx="4842">
                  <c:v>36502.1102810157</c:v>
                </c:pt>
                <c:pt idx="4843">
                  <c:v>37588.5419396451</c:v>
                </c:pt>
                <c:pt idx="4844">
                  <c:v>36224.2346819505</c:v>
                </c:pt>
                <c:pt idx="4845">
                  <c:v>39731.5853297402</c:v>
                </c:pt>
                <c:pt idx="4846">
                  <c:v>38977.8508095854</c:v>
                </c:pt>
                <c:pt idx="4847">
                  <c:v>35440.6618472144</c:v>
                </c:pt>
                <c:pt idx="4848">
                  <c:v>35927.3756649849</c:v>
                </c:pt>
                <c:pt idx="4849">
                  <c:v>39134.2854480468</c:v>
                </c:pt>
                <c:pt idx="4850">
                  <c:v>38625.8818236724</c:v>
                </c:pt>
                <c:pt idx="4851">
                  <c:v>37222.6718681131</c:v>
                </c:pt>
                <c:pt idx="4852">
                  <c:v>38108.8678899801</c:v>
                </c:pt>
                <c:pt idx="4853">
                  <c:v>35600.8085221904</c:v>
                </c:pt>
                <c:pt idx="4854">
                  <c:v>34658.398086467</c:v>
                </c:pt>
                <c:pt idx="4855">
                  <c:v>36177.8436511073</c:v>
                </c:pt>
                <c:pt idx="4856">
                  <c:v>38099.4207352208</c:v>
                </c:pt>
                <c:pt idx="4857">
                  <c:v>37680.0292251995</c:v>
                </c:pt>
                <c:pt idx="4858">
                  <c:v>37667.7073537914</c:v>
                </c:pt>
                <c:pt idx="4859">
                  <c:v>37432.3018174418</c:v>
                </c:pt>
                <c:pt idx="4860">
                  <c:v>35058.9165100077</c:v>
                </c:pt>
                <c:pt idx="4861">
                  <c:v>36021.4402384405</c:v>
                </c:pt>
                <c:pt idx="4862">
                  <c:v>37364.1446785134</c:v>
                </c:pt>
                <c:pt idx="4863">
                  <c:v>37393.9574978526</c:v>
                </c:pt>
                <c:pt idx="4864">
                  <c:v>36955.8864044916</c:v>
                </c:pt>
                <c:pt idx="4865">
                  <c:v>37279.0294229281</c:v>
                </c:pt>
                <c:pt idx="4866">
                  <c:v>37119.6562580245</c:v>
                </c:pt>
                <c:pt idx="4867">
                  <c:v>38208.4392086278</c:v>
                </c:pt>
                <c:pt idx="4868">
                  <c:v>38795.3419289504</c:v>
                </c:pt>
                <c:pt idx="4869">
                  <c:v>36551.7980789771</c:v>
                </c:pt>
                <c:pt idx="4870">
                  <c:v>38659.6657629708</c:v>
                </c:pt>
                <c:pt idx="4871">
                  <c:v>37682.8642748473</c:v>
                </c:pt>
                <c:pt idx="4872">
                  <c:v>36835.4205464853</c:v>
                </c:pt>
                <c:pt idx="4873">
                  <c:v>37553.8825788819</c:v>
                </c:pt>
                <c:pt idx="4874">
                  <c:v>33894.0112459933</c:v>
                </c:pt>
                <c:pt idx="4875">
                  <c:v>35671.7738545838</c:v>
                </c:pt>
                <c:pt idx="4876">
                  <c:v>36673.7934573641</c:v>
                </c:pt>
                <c:pt idx="4877">
                  <c:v>38283.2810554311</c:v>
                </c:pt>
                <c:pt idx="4878">
                  <c:v>34325.1496507147</c:v>
                </c:pt>
                <c:pt idx="4879">
                  <c:v>37630.0757707998</c:v>
                </c:pt>
                <c:pt idx="4880">
                  <c:v>36399.8113249114</c:v>
                </c:pt>
                <c:pt idx="4881">
                  <c:v>35428.2760974837</c:v>
                </c:pt>
                <c:pt idx="4882">
                  <c:v>36424.3446504117</c:v>
                </c:pt>
                <c:pt idx="4883">
                  <c:v>35804.7570316197</c:v>
                </c:pt>
                <c:pt idx="4884">
                  <c:v>37675.7585423916</c:v>
                </c:pt>
                <c:pt idx="4885">
                  <c:v>38648.0982918729</c:v>
                </c:pt>
                <c:pt idx="4886">
                  <c:v>35292.827184414</c:v>
                </c:pt>
                <c:pt idx="4887">
                  <c:v>35871.5481539046</c:v>
                </c:pt>
                <c:pt idx="4888">
                  <c:v>36561.6425759071</c:v>
                </c:pt>
                <c:pt idx="4889">
                  <c:v>37758.9504137209</c:v>
                </c:pt>
                <c:pt idx="4890">
                  <c:v>35991.5157607634</c:v>
                </c:pt>
                <c:pt idx="4891">
                  <c:v>40480.6967660561</c:v>
                </c:pt>
                <c:pt idx="4892">
                  <c:v>34365.6881987258</c:v>
                </c:pt>
                <c:pt idx="4893">
                  <c:v>36184.9185923669</c:v>
                </c:pt>
                <c:pt idx="4894">
                  <c:v>34664.9484913865</c:v>
                </c:pt>
                <c:pt idx="4895">
                  <c:v>40084.5119035485</c:v>
                </c:pt>
                <c:pt idx="4896">
                  <c:v>35415.8070533659</c:v>
                </c:pt>
                <c:pt idx="4897">
                  <c:v>36751.5524412279</c:v>
                </c:pt>
                <c:pt idx="4898">
                  <c:v>35953.631051118</c:v>
                </c:pt>
                <c:pt idx="4899">
                  <c:v>35102.1306143385</c:v>
                </c:pt>
                <c:pt idx="4900">
                  <c:v>37446.6524645016</c:v>
                </c:pt>
                <c:pt idx="4901">
                  <c:v>36171.0685816979</c:v>
                </c:pt>
                <c:pt idx="4902">
                  <c:v>36452.6242753313</c:v>
                </c:pt>
                <c:pt idx="4903">
                  <c:v>38470.5801446839</c:v>
                </c:pt>
                <c:pt idx="4904">
                  <c:v>38141.4365008882</c:v>
                </c:pt>
                <c:pt idx="4905">
                  <c:v>35027.2294568423</c:v>
                </c:pt>
                <c:pt idx="4906">
                  <c:v>36768.6011422291</c:v>
                </c:pt>
                <c:pt idx="4907">
                  <c:v>37521.2163704821</c:v>
                </c:pt>
                <c:pt idx="4908">
                  <c:v>38261.3073534946</c:v>
                </c:pt>
                <c:pt idx="4909">
                  <c:v>36949.7628636152</c:v>
                </c:pt>
                <c:pt idx="4910">
                  <c:v>36669.994677544</c:v>
                </c:pt>
                <c:pt idx="4911">
                  <c:v>36339.5064477484</c:v>
                </c:pt>
                <c:pt idx="4912">
                  <c:v>36365.857979797</c:v>
                </c:pt>
                <c:pt idx="4913">
                  <c:v>38977.5088203301</c:v>
                </c:pt>
                <c:pt idx="4914">
                  <c:v>42453.9539399598</c:v>
                </c:pt>
                <c:pt idx="4915">
                  <c:v>37406.9381388545</c:v>
                </c:pt>
                <c:pt idx="4916">
                  <c:v>37628.3998054092</c:v>
                </c:pt>
                <c:pt idx="4917">
                  <c:v>34840.2047687399</c:v>
                </c:pt>
                <c:pt idx="4918">
                  <c:v>39842.7472028454</c:v>
                </c:pt>
                <c:pt idx="4919">
                  <c:v>36604.9625903535</c:v>
                </c:pt>
                <c:pt idx="4920">
                  <c:v>34951.4953131842</c:v>
                </c:pt>
                <c:pt idx="4921">
                  <c:v>36030.1056160365</c:v>
                </c:pt>
                <c:pt idx="4922">
                  <c:v>40456.6884563111</c:v>
                </c:pt>
                <c:pt idx="4923">
                  <c:v>37648.8003713837</c:v>
                </c:pt>
                <c:pt idx="4924">
                  <c:v>37658.3598227015</c:v>
                </c:pt>
                <c:pt idx="4925">
                  <c:v>34850.82974997</c:v>
                </c:pt>
                <c:pt idx="4926">
                  <c:v>39394.4060271959</c:v>
                </c:pt>
                <c:pt idx="4927">
                  <c:v>36648.3637001615</c:v>
                </c:pt>
                <c:pt idx="4928">
                  <c:v>40988.061492115</c:v>
                </c:pt>
                <c:pt idx="4929">
                  <c:v>35556.3858484266</c:v>
                </c:pt>
                <c:pt idx="4930">
                  <c:v>35852.95964318</c:v>
                </c:pt>
                <c:pt idx="4931">
                  <c:v>36626.0148065554</c:v>
                </c:pt>
                <c:pt idx="4932">
                  <c:v>37538.7547556619</c:v>
                </c:pt>
                <c:pt idx="4933">
                  <c:v>35578.5849359668</c:v>
                </c:pt>
                <c:pt idx="4934">
                  <c:v>35782.0251838724</c:v>
                </c:pt>
                <c:pt idx="4935">
                  <c:v>38200.4171258812</c:v>
                </c:pt>
                <c:pt idx="4936">
                  <c:v>36574.9134258731</c:v>
                </c:pt>
                <c:pt idx="4937">
                  <c:v>38085.532061809</c:v>
                </c:pt>
                <c:pt idx="4938">
                  <c:v>36253.6682402697</c:v>
                </c:pt>
                <c:pt idx="4939">
                  <c:v>39258.5548524768</c:v>
                </c:pt>
                <c:pt idx="4940">
                  <c:v>37950.6409980394</c:v>
                </c:pt>
                <c:pt idx="4941">
                  <c:v>36332.7481447633</c:v>
                </c:pt>
                <c:pt idx="4942">
                  <c:v>39797.7608789967</c:v>
                </c:pt>
                <c:pt idx="4943">
                  <c:v>34907.4380244944</c:v>
                </c:pt>
                <c:pt idx="4944">
                  <c:v>35431.2244126178</c:v>
                </c:pt>
                <c:pt idx="4945">
                  <c:v>38217.0535049855</c:v>
                </c:pt>
                <c:pt idx="4946">
                  <c:v>36164.4496912212</c:v>
                </c:pt>
                <c:pt idx="4947">
                  <c:v>37344.0933467793</c:v>
                </c:pt>
                <c:pt idx="4948">
                  <c:v>35595.4056087155</c:v>
                </c:pt>
                <c:pt idx="4949">
                  <c:v>36303.2204299688</c:v>
                </c:pt>
                <c:pt idx="4950">
                  <c:v>36697.4666977188</c:v>
                </c:pt>
                <c:pt idx="4951">
                  <c:v>38818.6305990041</c:v>
                </c:pt>
                <c:pt idx="4952">
                  <c:v>37157.3377091</c:v>
                </c:pt>
                <c:pt idx="4953">
                  <c:v>36365.8859740017</c:v>
                </c:pt>
                <c:pt idx="4954">
                  <c:v>37096.3597963633</c:v>
                </c:pt>
                <c:pt idx="4955">
                  <c:v>37238.6613511793</c:v>
                </c:pt>
                <c:pt idx="4956">
                  <c:v>39396.317240779</c:v>
                </c:pt>
                <c:pt idx="4957">
                  <c:v>37757.5361598101</c:v>
                </c:pt>
                <c:pt idx="4958">
                  <c:v>39532.77337024</c:v>
                </c:pt>
                <c:pt idx="4959">
                  <c:v>37561.2226253966</c:v>
                </c:pt>
                <c:pt idx="4960">
                  <c:v>37263.9206492628</c:v>
                </c:pt>
                <c:pt idx="4961">
                  <c:v>36199.9269016525</c:v>
                </c:pt>
                <c:pt idx="4962">
                  <c:v>34996.311815286</c:v>
                </c:pt>
                <c:pt idx="4963">
                  <c:v>37829.4200009101</c:v>
                </c:pt>
                <c:pt idx="4964">
                  <c:v>37447.2514632571</c:v>
                </c:pt>
                <c:pt idx="4965">
                  <c:v>37677.6421232216</c:v>
                </c:pt>
                <c:pt idx="4966">
                  <c:v>37790.1500941356</c:v>
                </c:pt>
                <c:pt idx="4967">
                  <c:v>34474.4248128836</c:v>
                </c:pt>
                <c:pt idx="4968">
                  <c:v>34875.6537662739</c:v>
                </c:pt>
                <c:pt idx="4969">
                  <c:v>36665.5728471537</c:v>
                </c:pt>
                <c:pt idx="4970">
                  <c:v>36302.8044571754</c:v>
                </c:pt>
                <c:pt idx="4971">
                  <c:v>36109.8302569438</c:v>
                </c:pt>
                <c:pt idx="4972">
                  <c:v>40277.4941437081</c:v>
                </c:pt>
                <c:pt idx="4973">
                  <c:v>38192.7468925666</c:v>
                </c:pt>
                <c:pt idx="4974">
                  <c:v>37574.2887903538</c:v>
                </c:pt>
                <c:pt idx="4975">
                  <c:v>36937.8891342147</c:v>
                </c:pt>
                <c:pt idx="4976">
                  <c:v>37057.0342613242</c:v>
                </c:pt>
                <c:pt idx="4977">
                  <c:v>37548.2727518481</c:v>
                </c:pt>
                <c:pt idx="4978">
                  <c:v>35722.365466352</c:v>
                </c:pt>
                <c:pt idx="4979">
                  <c:v>35602.0674888388</c:v>
                </c:pt>
                <c:pt idx="4980">
                  <c:v>37646.2465857259</c:v>
                </c:pt>
                <c:pt idx="4981">
                  <c:v>38163.7810856972</c:v>
                </c:pt>
                <c:pt idx="4982">
                  <c:v>39028.7456728323</c:v>
                </c:pt>
                <c:pt idx="4983">
                  <c:v>40306.0490780826</c:v>
                </c:pt>
                <c:pt idx="4984">
                  <c:v>37567.4990276782</c:v>
                </c:pt>
                <c:pt idx="4985">
                  <c:v>39398.9622395664</c:v>
                </c:pt>
                <c:pt idx="4986">
                  <c:v>35384.0181366685</c:v>
                </c:pt>
                <c:pt idx="4987">
                  <c:v>38072.0058392029</c:v>
                </c:pt>
                <c:pt idx="4988">
                  <c:v>34303.7429186026</c:v>
                </c:pt>
                <c:pt idx="4989">
                  <c:v>36417.6531926546</c:v>
                </c:pt>
                <c:pt idx="4990">
                  <c:v>38898.5441550789</c:v>
                </c:pt>
                <c:pt idx="4991">
                  <c:v>36608.0581109451</c:v>
                </c:pt>
                <c:pt idx="4992">
                  <c:v>37832.8716803775</c:v>
                </c:pt>
                <c:pt idx="4993">
                  <c:v>38952.4743976087</c:v>
                </c:pt>
                <c:pt idx="4994">
                  <c:v>40359.4318850044</c:v>
                </c:pt>
                <c:pt idx="4995">
                  <c:v>40383.4818454459</c:v>
                </c:pt>
                <c:pt idx="4996">
                  <c:v>37235.2510449847</c:v>
                </c:pt>
                <c:pt idx="4997">
                  <c:v>40514.0391459244</c:v>
                </c:pt>
                <c:pt idx="4998">
                  <c:v>35614.8096138089</c:v>
                </c:pt>
                <c:pt idx="4999">
                  <c:v>36674.7558740379</c:v>
                </c:pt>
                <c:pt idx="5000">
                  <c:v>37777.4787509816</c:v>
                </c:pt>
                <c:pt idx="5001">
                  <c:v>36576.666368643</c:v>
                </c:pt>
                <c:pt idx="5002">
                  <c:v>36283.8730419614</c:v>
                </c:pt>
                <c:pt idx="5003">
                  <c:v>36985.4904536639</c:v>
                </c:pt>
                <c:pt idx="5004">
                  <c:v>39848.9853990419</c:v>
                </c:pt>
                <c:pt idx="5005">
                  <c:v>34790.0430527188</c:v>
                </c:pt>
                <c:pt idx="5006">
                  <c:v>35252.8875136044</c:v>
                </c:pt>
                <c:pt idx="5007">
                  <c:v>36065.814720086</c:v>
                </c:pt>
                <c:pt idx="5008">
                  <c:v>39555.5907656876</c:v>
                </c:pt>
                <c:pt idx="5009">
                  <c:v>38217.8287667177</c:v>
                </c:pt>
                <c:pt idx="5010">
                  <c:v>36504.7434900314</c:v>
                </c:pt>
                <c:pt idx="5011">
                  <c:v>38057.9436906688</c:v>
                </c:pt>
                <c:pt idx="5012">
                  <c:v>38890.5557526728</c:v>
                </c:pt>
                <c:pt idx="5013">
                  <c:v>37952.8849294717</c:v>
                </c:pt>
                <c:pt idx="5014">
                  <c:v>39765.3628187593</c:v>
                </c:pt>
                <c:pt idx="5015">
                  <c:v>36211.9237317522</c:v>
                </c:pt>
                <c:pt idx="5016">
                  <c:v>36016.0478601835</c:v>
                </c:pt>
                <c:pt idx="5017">
                  <c:v>39763.5628279931</c:v>
                </c:pt>
                <c:pt idx="5018">
                  <c:v>37168.4089760012</c:v>
                </c:pt>
                <c:pt idx="5019">
                  <c:v>37474.6535391166</c:v>
                </c:pt>
                <c:pt idx="5020">
                  <c:v>40227.2757799653</c:v>
                </c:pt>
                <c:pt idx="5021">
                  <c:v>36676.5169713192</c:v>
                </c:pt>
                <c:pt idx="5022">
                  <c:v>36604.4503059808</c:v>
                </c:pt>
                <c:pt idx="5023">
                  <c:v>38632.7987596577</c:v>
                </c:pt>
                <c:pt idx="5024">
                  <c:v>38114.7516365411</c:v>
                </c:pt>
                <c:pt idx="5025">
                  <c:v>35928.2187056025</c:v>
                </c:pt>
                <c:pt idx="5026">
                  <c:v>38030.4159710495</c:v>
                </c:pt>
                <c:pt idx="5027">
                  <c:v>35302.8644653848</c:v>
                </c:pt>
                <c:pt idx="5028">
                  <c:v>36893.5345458084</c:v>
                </c:pt>
                <c:pt idx="5029">
                  <c:v>38471.8238607807</c:v>
                </c:pt>
                <c:pt idx="5030">
                  <c:v>35899.7855519746</c:v>
                </c:pt>
                <c:pt idx="5031">
                  <c:v>39944.1122784971</c:v>
                </c:pt>
                <c:pt idx="5032">
                  <c:v>40213.7423051698</c:v>
                </c:pt>
                <c:pt idx="5033">
                  <c:v>36671.9505497417</c:v>
                </c:pt>
                <c:pt idx="5034">
                  <c:v>37713.8251386996</c:v>
                </c:pt>
                <c:pt idx="5035">
                  <c:v>37855.4003201185</c:v>
                </c:pt>
                <c:pt idx="5036">
                  <c:v>38102.7569141199</c:v>
                </c:pt>
                <c:pt idx="5037">
                  <c:v>36804.9875429245</c:v>
                </c:pt>
                <c:pt idx="5038">
                  <c:v>39956.4365616785</c:v>
                </c:pt>
                <c:pt idx="5039">
                  <c:v>36801.8242897913</c:v>
                </c:pt>
                <c:pt idx="5040">
                  <c:v>40303.9186137163</c:v>
                </c:pt>
                <c:pt idx="5041">
                  <c:v>37861.3463559506</c:v>
                </c:pt>
                <c:pt idx="5042">
                  <c:v>37344.8862456732</c:v>
                </c:pt>
                <c:pt idx="5043">
                  <c:v>35036.8693278883</c:v>
                </c:pt>
                <c:pt idx="5044">
                  <c:v>38508.6783956573</c:v>
                </c:pt>
                <c:pt idx="5045">
                  <c:v>38278.3604376085</c:v>
                </c:pt>
                <c:pt idx="5046">
                  <c:v>36238.2671675467</c:v>
                </c:pt>
                <c:pt idx="5047">
                  <c:v>36254.5877192629</c:v>
                </c:pt>
                <c:pt idx="5048">
                  <c:v>36788.236514072</c:v>
                </c:pt>
                <c:pt idx="5049">
                  <c:v>37645.3684309184</c:v>
                </c:pt>
                <c:pt idx="5050">
                  <c:v>36756.6323120016</c:v>
                </c:pt>
                <c:pt idx="5051">
                  <c:v>36791.4974739007</c:v>
                </c:pt>
                <c:pt idx="5052">
                  <c:v>41760.8131965013</c:v>
                </c:pt>
                <c:pt idx="5053">
                  <c:v>39205.9148633984</c:v>
                </c:pt>
                <c:pt idx="5054">
                  <c:v>37128.1711002984</c:v>
                </c:pt>
                <c:pt idx="5055">
                  <c:v>37465.9800795917</c:v>
                </c:pt>
                <c:pt idx="5056">
                  <c:v>37929.6388612029</c:v>
                </c:pt>
                <c:pt idx="5057">
                  <c:v>37838.6415512371</c:v>
                </c:pt>
                <c:pt idx="5058">
                  <c:v>38598.320848075</c:v>
                </c:pt>
                <c:pt idx="5059">
                  <c:v>38613.2162667111</c:v>
                </c:pt>
                <c:pt idx="5060">
                  <c:v>36749.1176328537</c:v>
                </c:pt>
                <c:pt idx="5061">
                  <c:v>36159.5069475493</c:v>
                </c:pt>
                <c:pt idx="5062">
                  <c:v>37964.4808039757</c:v>
                </c:pt>
                <c:pt idx="5063">
                  <c:v>40850.4738559121</c:v>
                </c:pt>
                <c:pt idx="5064">
                  <c:v>37568.6181919768</c:v>
                </c:pt>
                <c:pt idx="5065">
                  <c:v>40221.7104133225</c:v>
                </c:pt>
                <c:pt idx="5066">
                  <c:v>35416.8764642501</c:v>
                </c:pt>
                <c:pt idx="5067">
                  <c:v>36616.5010832704</c:v>
                </c:pt>
                <c:pt idx="5068">
                  <c:v>35215.5583232219</c:v>
                </c:pt>
                <c:pt idx="5069">
                  <c:v>38054.4148121831</c:v>
                </c:pt>
                <c:pt idx="5070">
                  <c:v>34141.2198372793</c:v>
                </c:pt>
                <c:pt idx="5071">
                  <c:v>34853.9357419793</c:v>
                </c:pt>
                <c:pt idx="5072">
                  <c:v>41837.8069709503</c:v>
                </c:pt>
                <c:pt idx="5073">
                  <c:v>36820.10413846</c:v>
                </c:pt>
                <c:pt idx="5074">
                  <c:v>40703.9080650194</c:v>
                </c:pt>
                <c:pt idx="5075">
                  <c:v>38009.6754055658</c:v>
                </c:pt>
                <c:pt idx="5076">
                  <c:v>36588.7919434319</c:v>
                </c:pt>
                <c:pt idx="5077">
                  <c:v>36471.0985497973</c:v>
                </c:pt>
                <c:pt idx="5078">
                  <c:v>37442.3007802763</c:v>
                </c:pt>
                <c:pt idx="5079">
                  <c:v>39506.0644583341</c:v>
                </c:pt>
                <c:pt idx="5080">
                  <c:v>33491.1086658277</c:v>
                </c:pt>
                <c:pt idx="5081">
                  <c:v>36071.7059140958</c:v>
                </c:pt>
                <c:pt idx="5082">
                  <c:v>38489.4040270908</c:v>
                </c:pt>
                <c:pt idx="5083">
                  <c:v>39555.970210132</c:v>
                </c:pt>
                <c:pt idx="5084">
                  <c:v>34922.1184412112</c:v>
                </c:pt>
                <c:pt idx="5085">
                  <c:v>37940.7799983199</c:v>
                </c:pt>
                <c:pt idx="5086">
                  <c:v>37112.6840825696</c:v>
                </c:pt>
                <c:pt idx="5087">
                  <c:v>39116.8679308599</c:v>
                </c:pt>
                <c:pt idx="5088">
                  <c:v>35822.3660579344</c:v>
                </c:pt>
                <c:pt idx="5089">
                  <c:v>38536.3455854369</c:v>
                </c:pt>
                <c:pt idx="5090">
                  <c:v>38441.1918923125</c:v>
                </c:pt>
                <c:pt idx="5091">
                  <c:v>36099.7108481588</c:v>
                </c:pt>
                <c:pt idx="5092">
                  <c:v>36555.223648954</c:v>
                </c:pt>
                <c:pt idx="5093">
                  <c:v>36103.8065456178</c:v>
                </c:pt>
                <c:pt idx="5094">
                  <c:v>35572.4050636325</c:v>
                </c:pt>
                <c:pt idx="5095">
                  <c:v>35731.8230512485</c:v>
                </c:pt>
                <c:pt idx="5096">
                  <c:v>38398.6293252378</c:v>
                </c:pt>
                <c:pt idx="5097">
                  <c:v>39438.6560572339</c:v>
                </c:pt>
                <c:pt idx="5098">
                  <c:v>36801.7580308895</c:v>
                </c:pt>
                <c:pt idx="5099">
                  <c:v>39860.7362016438</c:v>
                </c:pt>
                <c:pt idx="5100">
                  <c:v>34968.3149226323</c:v>
                </c:pt>
                <c:pt idx="5101">
                  <c:v>38228.3332577338</c:v>
                </c:pt>
                <c:pt idx="5102">
                  <c:v>35505.9272842954</c:v>
                </c:pt>
                <c:pt idx="5103">
                  <c:v>39163.2246713007</c:v>
                </c:pt>
                <c:pt idx="5104">
                  <c:v>37035.8985326807</c:v>
                </c:pt>
                <c:pt idx="5105">
                  <c:v>37588.181815371</c:v>
                </c:pt>
                <c:pt idx="5106">
                  <c:v>37403.6684507513</c:v>
                </c:pt>
                <c:pt idx="5107">
                  <c:v>37755.0621541805</c:v>
                </c:pt>
                <c:pt idx="5108">
                  <c:v>35357.4651118151</c:v>
                </c:pt>
                <c:pt idx="5109">
                  <c:v>37254.7916649093</c:v>
                </c:pt>
                <c:pt idx="5110">
                  <c:v>38532.8398989055</c:v>
                </c:pt>
                <c:pt idx="5111">
                  <c:v>38835.3874029124</c:v>
                </c:pt>
                <c:pt idx="5112">
                  <c:v>37504.3368107921</c:v>
                </c:pt>
                <c:pt idx="5113">
                  <c:v>35790.6983398707</c:v>
                </c:pt>
                <c:pt idx="5114">
                  <c:v>36753.6252042118</c:v>
                </c:pt>
                <c:pt idx="5115">
                  <c:v>38033.7556481814</c:v>
                </c:pt>
                <c:pt idx="5116">
                  <c:v>36123.0141172453</c:v>
                </c:pt>
                <c:pt idx="5117">
                  <c:v>35975.8953979342</c:v>
                </c:pt>
                <c:pt idx="5118">
                  <c:v>38769.5869025775</c:v>
                </c:pt>
                <c:pt idx="5119">
                  <c:v>35856.7059998345</c:v>
                </c:pt>
                <c:pt idx="5120">
                  <c:v>43389.1379551007</c:v>
                </c:pt>
                <c:pt idx="5121">
                  <c:v>35527.0135812214</c:v>
                </c:pt>
                <c:pt idx="5122">
                  <c:v>38196.2943611579</c:v>
                </c:pt>
                <c:pt idx="5123">
                  <c:v>36388.5936208639</c:v>
                </c:pt>
                <c:pt idx="5124">
                  <c:v>36983.1573869024</c:v>
                </c:pt>
                <c:pt idx="5125">
                  <c:v>37048.5026720029</c:v>
                </c:pt>
                <c:pt idx="5126">
                  <c:v>34554.3173708813</c:v>
                </c:pt>
                <c:pt idx="5127">
                  <c:v>38780.3795451874</c:v>
                </c:pt>
                <c:pt idx="5128">
                  <c:v>38953.2215786267</c:v>
                </c:pt>
                <c:pt idx="5129">
                  <c:v>38129.3532673188</c:v>
                </c:pt>
                <c:pt idx="5130">
                  <c:v>35152.2937994981</c:v>
                </c:pt>
                <c:pt idx="5131">
                  <c:v>41077.1299646541</c:v>
                </c:pt>
                <c:pt idx="5132">
                  <c:v>37281.9876671187</c:v>
                </c:pt>
                <c:pt idx="5133">
                  <c:v>37753.6039479806</c:v>
                </c:pt>
                <c:pt idx="5134">
                  <c:v>36990.1965719595</c:v>
                </c:pt>
                <c:pt idx="5135">
                  <c:v>35004.0536411537</c:v>
                </c:pt>
                <c:pt idx="5136">
                  <c:v>37784.7374332126</c:v>
                </c:pt>
                <c:pt idx="5137">
                  <c:v>37529.9622177276</c:v>
                </c:pt>
                <c:pt idx="5138">
                  <c:v>38965.8313028974</c:v>
                </c:pt>
                <c:pt idx="5139">
                  <c:v>37593.5098112294</c:v>
                </c:pt>
                <c:pt idx="5140">
                  <c:v>37691.2406903766</c:v>
                </c:pt>
                <c:pt idx="5141">
                  <c:v>36820.4613936956</c:v>
                </c:pt>
                <c:pt idx="5142">
                  <c:v>36477.6621487159</c:v>
                </c:pt>
                <c:pt idx="5143">
                  <c:v>37569.1924626593</c:v>
                </c:pt>
                <c:pt idx="5144">
                  <c:v>40989.7746145843</c:v>
                </c:pt>
                <c:pt idx="5145">
                  <c:v>36223.77531641</c:v>
                </c:pt>
                <c:pt idx="5146">
                  <c:v>37880.2511846299</c:v>
                </c:pt>
                <c:pt idx="5147">
                  <c:v>40916.8656570649</c:v>
                </c:pt>
                <c:pt idx="5148">
                  <c:v>36298.0478385973</c:v>
                </c:pt>
                <c:pt idx="5149">
                  <c:v>36022.208814962</c:v>
                </c:pt>
                <c:pt idx="5150">
                  <c:v>39170.9763604862</c:v>
                </c:pt>
                <c:pt idx="5151">
                  <c:v>34557.4577399321</c:v>
                </c:pt>
                <c:pt idx="5152">
                  <c:v>37180.1884156873</c:v>
                </c:pt>
                <c:pt idx="5153">
                  <c:v>39855.8691987101</c:v>
                </c:pt>
                <c:pt idx="5154">
                  <c:v>38635.1798926848</c:v>
                </c:pt>
                <c:pt idx="5155">
                  <c:v>39544.5584261622</c:v>
                </c:pt>
                <c:pt idx="5156">
                  <c:v>39131.1363961723</c:v>
                </c:pt>
                <c:pt idx="5157">
                  <c:v>35321.7820077375</c:v>
                </c:pt>
                <c:pt idx="5158">
                  <c:v>39766.9171460873</c:v>
                </c:pt>
                <c:pt idx="5159">
                  <c:v>39157.0159851347</c:v>
                </c:pt>
                <c:pt idx="5160">
                  <c:v>35532.1492600562</c:v>
                </c:pt>
                <c:pt idx="5161">
                  <c:v>36508.5690796037</c:v>
                </c:pt>
                <c:pt idx="5162">
                  <c:v>39610.2764562382</c:v>
                </c:pt>
                <c:pt idx="5163">
                  <c:v>36288.5545761967</c:v>
                </c:pt>
                <c:pt idx="5164">
                  <c:v>36496.5106282289</c:v>
                </c:pt>
                <c:pt idx="5165">
                  <c:v>37027.1174508347</c:v>
                </c:pt>
                <c:pt idx="5166">
                  <c:v>35800.9829724323</c:v>
                </c:pt>
                <c:pt idx="5167">
                  <c:v>35483.5919893224</c:v>
                </c:pt>
                <c:pt idx="5168">
                  <c:v>36108.8611467881</c:v>
                </c:pt>
                <c:pt idx="5169">
                  <c:v>40104.0634488518</c:v>
                </c:pt>
                <c:pt idx="5170">
                  <c:v>36551.8070529855</c:v>
                </c:pt>
                <c:pt idx="5171">
                  <c:v>38363.5257862704</c:v>
                </c:pt>
                <c:pt idx="5172">
                  <c:v>36161.0731767857</c:v>
                </c:pt>
                <c:pt idx="5173">
                  <c:v>34358.7015183728</c:v>
                </c:pt>
                <c:pt idx="5174">
                  <c:v>36931.466567508</c:v>
                </c:pt>
                <c:pt idx="5175">
                  <c:v>36758.3575862879</c:v>
                </c:pt>
                <c:pt idx="5176">
                  <c:v>37430.3978068687</c:v>
                </c:pt>
                <c:pt idx="5177">
                  <c:v>39417.2159882794</c:v>
                </c:pt>
                <c:pt idx="5178">
                  <c:v>35335.981912887</c:v>
                </c:pt>
                <c:pt idx="5179">
                  <c:v>37042.4636207916</c:v>
                </c:pt>
                <c:pt idx="5180">
                  <c:v>36464.6131841342</c:v>
                </c:pt>
                <c:pt idx="5181">
                  <c:v>36653.4765315767</c:v>
                </c:pt>
                <c:pt idx="5182">
                  <c:v>36198.01366749</c:v>
                </c:pt>
                <c:pt idx="5183">
                  <c:v>35931.4466723129</c:v>
                </c:pt>
                <c:pt idx="5184">
                  <c:v>37396.1984429756</c:v>
                </c:pt>
                <c:pt idx="5185">
                  <c:v>37415.8904719329</c:v>
                </c:pt>
                <c:pt idx="5186">
                  <c:v>34649.7436833094</c:v>
                </c:pt>
                <c:pt idx="5187">
                  <c:v>37139.4590926538</c:v>
                </c:pt>
                <c:pt idx="5188">
                  <c:v>38647.2294006515</c:v>
                </c:pt>
                <c:pt idx="5189">
                  <c:v>38859.0662562474</c:v>
                </c:pt>
                <c:pt idx="5190">
                  <c:v>37467.0860029336</c:v>
                </c:pt>
                <c:pt idx="5191">
                  <c:v>39727.2603380423</c:v>
                </c:pt>
                <c:pt idx="5192">
                  <c:v>38984.415764564</c:v>
                </c:pt>
                <c:pt idx="5193">
                  <c:v>39038.8836911717</c:v>
                </c:pt>
                <c:pt idx="5194">
                  <c:v>40766.7107878206</c:v>
                </c:pt>
                <c:pt idx="5195">
                  <c:v>38354.817079848</c:v>
                </c:pt>
                <c:pt idx="5196">
                  <c:v>37452.5019686113</c:v>
                </c:pt>
                <c:pt idx="5197">
                  <c:v>39197.893938137</c:v>
                </c:pt>
                <c:pt idx="5198">
                  <c:v>36480.5150460779</c:v>
                </c:pt>
                <c:pt idx="5199">
                  <c:v>35672.8239872928</c:v>
                </c:pt>
                <c:pt idx="5200">
                  <c:v>36644.8513474731</c:v>
                </c:pt>
                <c:pt idx="5201">
                  <c:v>37186.5046789461</c:v>
                </c:pt>
                <c:pt idx="5202">
                  <c:v>36173.1778383266</c:v>
                </c:pt>
                <c:pt idx="5203">
                  <c:v>37294.8709289492</c:v>
                </c:pt>
                <c:pt idx="5204">
                  <c:v>38284.7665296793</c:v>
                </c:pt>
                <c:pt idx="5205">
                  <c:v>39728.1111474876</c:v>
                </c:pt>
                <c:pt idx="5206">
                  <c:v>37673.0250512932</c:v>
                </c:pt>
                <c:pt idx="5207">
                  <c:v>38565.8428580497</c:v>
                </c:pt>
                <c:pt idx="5208">
                  <c:v>36021.1162499038</c:v>
                </c:pt>
                <c:pt idx="5209">
                  <c:v>36999.4336673893</c:v>
                </c:pt>
                <c:pt idx="5210">
                  <c:v>37244.9641047469</c:v>
                </c:pt>
                <c:pt idx="5211">
                  <c:v>40135.4185657151</c:v>
                </c:pt>
                <c:pt idx="5212">
                  <c:v>37635.2136626479</c:v>
                </c:pt>
                <c:pt idx="5213">
                  <c:v>39632.8587796422</c:v>
                </c:pt>
                <c:pt idx="5214">
                  <c:v>34421.0225342579</c:v>
                </c:pt>
                <c:pt idx="5215">
                  <c:v>40091.4758412807</c:v>
                </c:pt>
                <c:pt idx="5216">
                  <c:v>35982.5583101197</c:v>
                </c:pt>
                <c:pt idx="5217">
                  <c:v>37152.5478067554</c:v>
                </c:pt>
                <c:pt idx="5218">
                  <c:v>36244.3553240435</c:v>
                </c:pt>
                <c:pt idx="5219">
                  <c:v>36430.7838099252</c:v>
                </c:pt>
                <c:pt idx="5220">
                  <c:v>37074.7597842298</c:v>
                </c:pt>
                <c:pt idx="5221">
                  <c:v>38755.763295234</c:v>
                </c:pt>
                <c:pt idx="5222">
                  <c:v>39497.7281830836</c:v>
                </c:pt>
                <c:pt idx="5223">
                  <c:v>36366.708910894</c:v>
                </c:pt>
                <c:pt idx="5224">
                  <c:v>36691.6560365631</c:v>
                </c:pt>
                <c:pt idx="5225">
                  <c:v>35857.4533885656</c:v>
                </c:pt>
                <c:pt idx="5226">
                  <c:v>34948.2777107858</c:v>
                </c:pt>
                <c:pt idx="5227">
                  <c:v>36693.4050886101</c:v>
                </c:pt>
                <c:pt idx="5228">
                  <c:v>35040.0344496324</c:v>
                </c:pt>
                <c:pt idx="5229">
                  <c:v>34218.5587649183</c:v>
                </c:pt>
                <c:pt idx="5230">
                  <c:v>40033.89289524</c:v>
                </c:pt>
                <c:pt idx="5231">
                  <c:v>37724.3191276641</c:v>
                </c:pt>
                <c:pt idx="5232">
                  <c:v>37227.2408912479</c:v>
                </c:pt>
                <c:pt idx="5233">
                  <c:v>39980.1724528658</c:v>
                </c:pt>
                <c:pt idx="5234">
                  <c:v>34979.3966712067</c:v>
                </c:pt>
                <c:pt idx="5235">
                  <c:v>35316.8007867367</c:v>
                </c:pt>
                <c:pt idx="5236">
                  <c:v>38421.2435937348</c:v>
                </c:pt>
                <c:pt idx="5237">
                  <c:v>37231.3896650523</c:v>
                </c:pt>
                <c:pt idx="5238">
                  <c:v>37281.4858647583</c:v>
                </c:pt>
                <c:pt idx="5239">
                  <c:v>34867.4178216815</c:v>
                </c:pt>
                <c:pt idx="5240">
                  <c:v>35684.3060134213</c:v>
                </c:pt>
                <c:pt idx="5241">
                  <c:v>35044.9958143375</c:v>
                </c:pt>
                <c:pt idx="5242">
                  <c:v>37468.4757627544</c:v>
                </c:pt>
                <c:pt idx="5243">
                  <c:v>35885.2496825919</c:v>
                </c:pt>
                <c:pt idx="5244">
                  <c:v>38038.9140165575</c:v>
                </c:pt>
                <c:pt idx="5245">
                  <c:v>43105.1369790155</c:v>
                </c:pt>
                <c:pt idx="5246">
                  <c:v>37596.0511985665</c:v>
                </c:pt>
                <c:pt idx="5247">
                  <c:v>36193.8309685475</c:v>
                </c:pt>
                <c:pt idx="5248">
                  <c:v>35545.7687359533</c:v>
                </c:pt>
                <c:pt idx="5249">
                  <c:v>37034.7776158109</c:v>
                </c:pt>
                <c:pt idx="5250">
                  <c:v>37081.2108309594</c:v>
                </c:pt>
                <c:pt idx="5251">
                  <c:v>36969.7441235621</c:v>
                </c:pt>
                <c:pt idx="5252">
                  <c:v>37239.7433781927</c:v>
                </c:pt>
                <c:pt idx="5253">
                  <c:v>35511.7956536542</c:v>
                </c:pt>
                <c:pt idx="5254">
                  <c:v>39322.9513964784</c:v>
                </c:pt>
                <c:pt idx="5255">
                  <c:v>40876.5585830649</c:v>
                </c:pt>
                <c:pt idx="5256">
                  <c:v>39068.8216659332</c:v>
                </c:pt>
                <c:pt idx="5257">
                  <c:v>35851.6780181453</c:v>
                </c:pt>
                <c:pt idx="5258">
                  <c:v>37200.6685843548</c:v>
                </c:pt>
                <c:pt idx="5259">
                  <c:v>36596.4881896932</c:v>
                </c:pt>
                <c:pt idx="5260">
                  <c:v>35619.4951331063</c:v>
                </c:pt>
                <c:pt idx="5261">
                  <c:v>38776.4051577975</c:v>
                </c:pt>
                <c:pt idx="5262">
                  <c:v>39623.9828962315</c:v>
                </c:pt>
                <c:pt idx="5263">
                  <c:v>37982.9298505751</c:v>
                </c:pt>
                <c:pt idx="5264">
                  <c:v>39077.8868674331</c:v>
                </c:pt>
                <c:pt idx="5265">
                  <c:v>40389.1640775801</c:v>
                </c:pt>
                <c:pt idx="5266">
                  <c:v>35791.2535561157</c:v>
                </c:pt>
                <c:pt idx="5267">
                  <c:v>36521.2477300959</c:v>
                </c:pt>
                <c:pt idx="5268">
                  <c:v>38206.149011847</c:v>
                </c:pt>
                <c:pt idx="5269">
                  <c:v>36709.8338954475</c:v>
                </c:pt>
                <c:pt idx="5270">
                  <c:v>37351.7510208798</c:v>
                </c:pt>
                <c:pt idx="5271">
                  <c:v>36982.9606709148</c:v>
                </c:pt>
                <c:pt idx="5272">
                  <c:v>38478.0797184466</c:v>
                </c:pt>
                <c:pt idx="5273">
                  <c:v>37920.8298647232</c:v>
                </c:pt>
                <c:pt idx="5274">
                  <c:v>38446.1557189726</c:v>
                </c:pt>
                <c:pt idx="5275">
                  <c:v>37702.3053481205</c:v>
                </c:pt>
                <c:pt idx="5276">
                  <c:v>36454.7582527197</c:v>
                </c:pt>
                <c:pt idx="5277">
                  <c:v>35063.0943108548</c:v>
                </c:pt>
                <c:pt idx="5278">
                  <c:v>39959.8639030853</c:v>
                </c:pt>
                <c:pt idx="5279">
                  <c:v>38167.6159760886</c:v>
                </c:pt>
                <c:pt idx="5280">
                  <c:v>35036.2361162343</c:v>
                </c:pt>
                <c:pt idx="5281">
                  <c:v>35114.2127220126</c:v>
                </c:pt>
                <c:pt idx="5282">
                  <c:v>36888.2838140951</c:v>
                </c:pt>
                <c:pt idx="5283">
                  <c:v>37183.2349637517</c:v>
                </c:pt>
                <c:pt idx="5284">
                  <c:v>36889.2322424019</c:v>
                </c:pt>
                <c:pt idx="5285">
                  <c:v>38513.5753258518</c:v>
                </c:pt>
                <c:pt idx="5286">
                  <c:v>35865.404154838</c:v>
                </c:pt>
                <c:pt idx="5287">
                  <c:v>36497.4251654948</c:v>
                </c:pt>
                <c:pt idx="5288">
                  <c:v>39628.5941642244</c:v>
                </c:pt>
                <c:pt idx="5289">
                  <c:v>34906.8042176652</c:v>
                </c:pt>
                <c:pt idx="5290">
                  <c:v>35793.9225077298</c:v>
                </c:pt>
                <c:pt idx="5291">
                  <c:v>39298.5192530338</c:v>
                </c:pt>
                <c:pt idx="5292">
                  <c:v>37064.1537486474</c:v>
                </c:pt>
                <c:pt idx="5293">
                  <c:v>38547.378614891</c:v>
                </c:pt>
                <c:pt idx="5294">
                  <c:v>36141.7252968684</c:v>
                </c:pt>
                <c:pt idx="5295">
                  <c:v>37343.7558009861</c:v>
                </c:pt>
                <c:pt idx="5296">
                  <c:v>38275.2663929364</c:v>
                </c:pt>
                <c:pt idx="5297">
                  <c:v>36065.5504980024</c:v>
                </c:pt>
                <c:pt idx="5298">
                  <c:v>38013.322547013</c:v>
                </c:pt>
                <c:pt idx="5299">
                  <c:v>37516.7694409724</c:v>
                </c:pt>
                <c:pt idx="5300">
                  <c:v>38544.9307527524</c:v>
                </c:pt>
                <c:pt idx="5301">
                  <c:v>37045.2409407212</c:v>
                </c:pt>
                <c:pt idx="5302">
                  <c:v>36987.0456440419</c:v>
                </c:pt>
                <c:pt idx="5303">
                  <c:v>37756.3197193368</c:v>
                </c:pt>
                <c:pt idx="5304">
                  <c:v>37945.014989909</c:v>
                </c:pt>
                <c:pt idx="5305">
                  <c:v>36816.2205418794</c:v>
                </c:pt>
                <c:pt idx="5306">
                  <c:v>37398.2862702492</c:v>
                </c:pt>
                <c:pt idx="5307">
                  <c:v>36041.6611204494</c:v>
                </c:pt>
                <c:pt idx="5308">
                  <c:v>37159.9784445113</c:v>
                </c:pt>
                <c:pt idx="5309">
                  <c:v>38754.8303222711</c:v>
                </c:pt>
                <c:pt idx="5310">
                  <c:v>35870.141748777</c:v>
                </c:pt>
                <c:pt idx="5311">
                  <c:v>38759.6584234149</c:v>
                </c:pt>
                <c:pt idx="5312">
                  <c:v>39081.8000013811</c:v>
                </c:pt>
                <c:pt idx="5313">
                  <c:v>35671.2403730024</c:v>
                </c:pt>
                <c:pt idx="5314">
                  <c:v>43101.5331800104</c:v>
                </c:pt>
                <c:pt idx="5315">
                  <c:v>36017.3776926093</c:v>
                </c:pt>
                <c:pt idx="5316">
                  <c:v>35849.6122956313</c:v>
                </c:pt>
                <c:pt idx="5317">
                  <c:v>37094.2999994455</c:v>
                </c:pt>
                <c:pt idx="5318">
                  <c:v>34395.2588171797</c:v>
                </c:pt>
                <c:pt idx="5319">
                  <c:v>37304.6140569267</c:v>
                </c:pt>
                <c:pt idx="5320">
                  <c:v>35507.3107443777</c:v>
                </c:pt>
                <c:pt idx="5321">
                  <c:v>35907.2726378147</c:v>
                </c:pt>
                <c:pt idx="5322">
                  <c:v>35553.2318592923</c:v>
                </c:pt>
                <c:pt idx="5323">
                  <c:v>38547.5912260121</c:v>
                </c:pt>
                <c:pt idx="5324">
                  <c:v>36423.1137645416</c:v>
                </c:pt>
                <c:pt idx="5325">
                  <c:v>34253.5341071725</c:v>
                </c:pt>
                <c:pt idx="5326">
                  <c:v>33997.0553287695</c:v>
                </c:pt>
                <c:pt idx="5327">
                  <c:v>38902.4533266022</c:v>
                </c:pt>
                <c:pt idx="5328">
                  <c:v>36722.0541702976</c:v>
                </c:pt>
                <c:pt idx="5329">
                  <c:v>40008.4683121258</c:v>
                </c:pt>
                <c:pt idx="5330">
                  <c:v>42127.5870468388</c:v>
                </c:pt>
                <c:pt idx="5331">
                  <c:v>37325.8662350179</c:v>
                </c:pt>
                <c:pt idx="5332">
                  <c:v>35872.3332421134</c:v>
                </c:pt>
                <c:pt idx="5333">
                  <c:v>36730.6596745437</c:v>
                </c:pt>
                <c:pt idx="5334">
                  <c:v>36718.2506729195</c:v>
                </c:pt>
                <c:pt idx="5335">
                  <c:v>35609.0212176236</c:v>
                </c:pt>
                <c:pt idx="5336">
                  <c:v>36649.0010114435</c:v>
                </c:pt>
                <c:pt idx="5337">
                  <c:v>37362.9854887647</c:v>
                </c:pt>
                <c:pt idx="5338">
                  <c:v>38803.6589010926</c:v>
                </c:pt>
                <c:pt idx="5339">
                  <c:v>33306.8277729108</c:v>
                </c:pt>
                <c:pt idx="5340">
                  <c:v>38284.8454484373</c:v>
                </c:pt>
                <c:pt idx="5341">
                  <c:v>36022.8775517949</c:v>
                </c:pt>
                <c:pt idx="5342">
                  <c:v>36583.8765572303</c:v>
                </c:pt>
                <c:pt idx="5343">
                  <c:v>37324.0839409103</c:v>
                </c:pt>
                <c:pt idx="5344">
                  <c:v>35420.637320734</c:v>
                </c:pt>
                <c:pt idx="5345">
                  <c:v>37911.4837084382</c:v>
                </c:pt>
                <c:pt idx="5346">
                  <c:v>37091.5771777729</c:v>
                </c:pt>
                <c:pt idx="5347">
                  <c:v>42410.847924228</c:v>
                </c:pt>
                <c:pt idx="5348">
                  <c:v>37068.0405570342</c:v>
                </c:pt>
                <c:pt idx="5349">
                  <c:v>39852.1923430502</c:v>
                </c:pt>
                <c:pt idx="5350">
                  <c:v>37266.6698598026</c:v>
                </c:pt>
                <c:pt idx="5351">
                  <c:v>36341.5863479728</c:v>
                </c:pt>
                <c:pt idx="5352">
                  <c:v>37566.4127929635</c:v>
                </c:pt>
                <c:pt idx="5353">
                  <c:v>37556.1532444533</c:v>
                </c:pt>
                <c:pt idx="5354">
                  <c:v>39229.6703093813</c:v>
                </c:pt>
                <c:pt idx="5355">
                  <c:v>36523.3322577686</c:v>
                </c:pt>
                <c:pt idx="5356">
                  <c:v>37349.5829430046</c:v>
                </c:pt>
                <c:pt idx="5357">
                  <c:v>40351.0450704248</c:v>
                </c:pt>
                <c:pt idx="5358">
                  <c:v>36483.4536645532</c:v>
                </c:pt>
                <c:pt idx="5359">
                  <c:v>36143.7061546237</c:v>
                </c:pt>
                <c:pt idx="5360">
                  <c:v>38634.4195262461</c:v>
                </c:pt>
                <c:pt idx="5361">
                  <c:v>37120.8255050357</c:v>
                </c:pt>
                <c:pt idx="5362">
                  <c:v>36894.1390096142</c:v>
                </c:pt>
                <c:pt idx="5363">
                  <c:v>36230.0183697994</c:v>
                </c:pt>
                <c:pt idx="5364">
                  <c:v>36107.1276233794</c:v>
                </c:pt>
                <c:pt idx="5365">
                  <c:v>40235.686706588</c:v>
                </c:pt>
                <c:pt idx="5366">
                  <c:v>34896.1628094788</c:v>
                </c:pt>
                <c:pt idx="5367">
                  <c:v>37746.6077524951</c:v>
                </c:pt>
                <c:pt idx="5368">
                  <c:v>37494.5386469777</c:v>
                </c:pt>
                <c:pt idx="5369">
                  <c:v>39951.3904969515</c:v>
                </c:pt>
                <c:pt idx="5370">
                  <c:v>35020.2421534075</c:v>
                </c:pt>
                <c:pt idx="5371">
                  <c:v>40415.2814624481</c:v>
                </c:pt>
                <c:pt idx="5372">
                  <c:v>35892.7569806357</c:v>
                </c:pt>
                <c:pt idx="5373">
                  <c:v>38205.325670748</c:v>
                </c:pt>
                <c:pt idx="5374">
                  <c:v>35955.2114340144</c:v>
                </c:pt>
                <c:pt idx="5375">
                  <c:v>35156.759481694</c:v>
                </c:pt>
                <c:pt idx="5376">
                  <c:v>34686.9776541214</c:v>
                </c:pt>
                <c:pt idx="5377">
                  <c:v>39479.4255630766</c:v>
                </c:pt>
                <c:pt idx="5378">
                  <c:v>36132.4104167539</c:v>
                </c:pt>
                <c:pt idx="5379">
                  <c:v>41108.7623344054</c:v>
                </c:pt>
                <c:pt idx="5380">
                  <c:v>36967.628414409</c:v>
                </c:pt>
                <c:pt idx="5381">
                  <c:v>34971.7073657954</c:v>
                </c:pt>
                <c:pt idx="5382">
                  <c:v>37149.7333694474</c:v>
                </c:pt>
                <c:pt idx="5383">
                  <c:v>38094.2058830116</c:v>
                </c:pt>
                <c:pt idx="5384">
                  <c:v>37222.6701388017</c:v>
                </c:pt>
                <c:pt idx="5385">
                  <c:v>39350.925542785</c:v>
                </c:pt>
                <c:pt idx="5386">
                  <c:v>41665.7392088472</c:v>
                </c:pt>
                <c:pt idx="5387">
                  <c:v>37084.6968874662</c:v>
                </c:pt>
                <c:pt idx="5388">
                  <c:v>39437.1604932512</c:v>
                </c:pt>
                <c:pt idx="5389">
                  <c:v>36733.1293670596</c:v>
                </c:pt>
                <c:pt idx="5390">
                  <c:v>37987.9136835007</c:v>
                </c:pt>
                <c:pt idx="5391">
                  <c:v>37200.4721983476</c:v>
                </c:pt>
                <c:pt idx="5392">
                  <c:v>35521.325026523</c:v>
                </c:pt>
                <c:pt idx="5393">
                  <c:v>35040.956276662</c:v>
                </c:pt>
                <c:pt idx="5394">
                  <c:v>38874.0196526754</c:v>
                </c:pt>
                <c:pt idx="5395">
                  <c:v>37011.2695054899</c:v>
                </c:pt>
                <c:pt idx="5396">
                  <c:v>39403.3672769663</c:v>
                </c:pt>
                <c:pt idx="5397">
                  <c:v>37056.9772047503</c:v>
                </c:pt>
                <c:pt idx="5398">
                  <c:v>35385.556771852</c:v>
                </c:pt>
                <c:pt idx="5399">
                  <c:v>37439.8827532419</c:v>
                </c:pt>
                <c:pt idx="5400">
                  <c:v>38187.8145500258</c:v>
                </c:pt>
                <c:pt idx="5401">
                  <c:v>35608.1577211054</c:v>
                </c:pt>
                <c:pt idx="5402">
                  <c:v>38211.9512470409</c:v>
                </c:pt>
                <c:pt idx="5403">
                  <c:v>37465.26492141</c:v>
                </c:pt>
                <c:pt idx="5404">
                  <c:v>36871.6917362355</c:v>
                </c:pt>
                <c:pt idx="5405">
                  <c:v>40809.202359664</c:v>
                </c:pt>
                <c:pt idx="5406">
                  <c:v>38974.6201109355</c:v>
                </c:pt>
                <c:pt idx="5407">
                  <c:v>37659.0065323475</c:v>
                </c:pt>
                <c:pt idx="5408">
                  <c:v>39738.3874552866</c:v>
                </c:pt>
                <c:pt idx="5409">
                  <c:v>36913.1920084323</c:v>
                </c:pt>
                <c:pt idx="5410">
                  <c:v>37552.3083885858</c:v>
                </c:pt>
                <c:pt idx="5411">
                  <c:v>40223.5063617882</c:v>
                </c:pt>
                <c:pt idx="5412">
                  <c:v>34722.4934181104</c:v>
                </c:pt>
                <c:pt idx="5413">
                  <c:v>37130.9370789823</c:v>
                </c:pt>
                <c:pt idx="5414">
                  <c:v>39005.5368662046</c:v>
                </c:pt>
                <c:pt idx="5415">
                  <c:v>35428.605311315</c:v>
                </c:pt>
                <c:pt idx="5416">
                  <c:v>37130.2216111423</c:v>
                </c:pt>
                <c:pt idx="5417">
                  <c:v>35448.2380988025</c:v>
                </c:pt>
                <c:pt idx="5418">
                  <c:v>35983.9861080655</c:v>
                </c:pt>
                <c:pt idx="5419">
                  <c:v>34341.9492995251</c:v>
                </c:pt>
                <c:pt idx="5420">
                  <c:v>38433.8353772798</c:v>
                </c:pt>
                <c:pt idx="5421">
                  <c:v>37729.3148558167</c:v>
                </c:pt>
                <c:pt idx="5422">
                  <c:v>36846.8631501578</c:v>
                </c:pt>
                <c:pt idx="5423">
                  <c:v>35808.2894326162</c:v>
                </c:pt>
                <c:pt idx="5424">
                  <c:v>37695.9181982572</c:v>
                </c:pt>
                <c:pt idx="5425">
                  <c:v>36035.0689017334</c:v>
                </c:pt>
                <c:pt idx="5426">
                  <c:v>37718.4008596373</c:v>
                </c:pt>
                <c:pt idx="5427">
                  <c:v>41983.6028333078</c:v>
                </c:pt>
                <c:pt idx="5428">
                  <c:v>36604.4784310573</c:v>
                </c:pt>
                <c:pt idx="5429">
                  <c:v>39423.2270101605</c:v>
                </c:pt>
                <c:pt idx="5430">
                  <c:v>37154.3673445631</c:v>
                </c:pt>
                <c:pt idx="5431">
                  <c:v>36042.6934750748</c:v>
                </c:pt>
                <c:pt idx="5432">
                  <c:v>39925.6473066943</c:v>
                </c:pt>
                <c:pt idx="5433">
                  <c:v>37777.6964566281</c:v>
                </c:pt>
                <c:pt idx="5434">
                  <c:v>36140.3376163859</c:v>
                </c:pt>
                <c:pt idx="5435">
                  <c:v>38589.0606669667</c:v>
                </c:pt>
                <c:pt idx="5436">
                  <c:v>35350.0861526188</c:v>
                </c:pt>
                <c:pt idx="5437">
                  <c:v>39498.1599392677</c:v>
                </c:pt>
                <c:pt idx="5438">
                  <c:v>35605.8438424137</c:v>
                </c:pt>
                <c:pt idx="5439">
                  <c:v>37283.0766869498</c:v>
                </c:pt>
                <c:pt idx="5440">
                  <c:v>40013.803736465</c:v>
                </c:pt>
                <c:pt idx="5441">
                  <c:v>36223.556812994</c:v>
                </c:pt>
                <c:pt idx="5442">
                  <c:v>35564.6290048266</c:v>
                </c:pt>
                <c:pt idx="5443">
                  <c:v>36747.2116296731</c:v>
                </c:pt>
                <c:pt idx="5444">
                  <c:v>36838.5276890992</c:v>
                </c:pt>
                <c:pt idx="5445">
                  <c:v>36006.9399950774</c:v>
                </c:pt>
                <c:pt idx="5446">
                  <c:v>38147.9104917871</c:v>
                </c:pt>
                <c:pt idx="5447">
                  <c:v>35930.5822816512</c:v>
                </c:pt>
                <c:pt idx="5448">
                  <c:v>37076.2753046679</c:v>
                </c:pt>
                <c:pt idx="5449">
                  <c:v>35383.7871289489</c:v>
                </c:pt>
                <c:pt idx="5450">
                  <c:v>34348.2093249834</c:v>
                </c:pt>
                <c:pt idx="5451">
                  <c:v>38533.7804637307</c:v>
                </c:pt>
                <c:pt idx="5452">
                  <c:v>38355.013780965</c:v>
                </c:pt>
                <c:pt idx="5453">
                  <c:v>37520.1123399807</c:v>
                </c:pt>
                <c:pt idx="5454">
                  <c:v>40063.238708304</c:v>
                </c:pt>
                <c:pt idx="5455">
                  <c:v>36142.8383438478</c:v>
                </c:pt>
                <c:pt idx="5456">
                  <c:v>39689.6500992448</c:v>
                </c:pt>
                <c:pt idx="5457">
                  <c:v>37388.7246329703</c:v>
                </c:pt>
                <c:pt idx="5458">
                  <c:v>37833.4586148199</c:v>
                </c:pt>
                <c:pt idx="5459">
                  <c:v>37326.3939031867</c:v>
                </c:pt>
                <c:pt idx="5460">
                  <c:v>37406.811779001</c:v>
                </c:pt>
                <c:pt idx="5461">
                  <c:v>38596.2179592688</c:v>
                </c:pt>
                <c:pt idx="5462">
                  <c:v>37238.3911292825</c:v>
                </c:pt>
                <c:pt idx="5463">
                  <c:v>36368.891962169</c:v>
                </c:pt>
                <c:pt idx="5464">
                  <c:v>35985.1279135421</c:v>
                </c:pt>
                <c:pt idx="5465">
                  <c:v>37207.6916956377</c:v>
                </c:pt>
                <c:pt idx="5466">
                  <c:v>37435.9353954055</c:v>
                </c:pt>
                <c:pt idx="5467">
                  <c:v>35961.3305956033</c:v>
                </c:pt>
                <c:pt idx="5468">
                  <c:v>36818.0027266056</c:v>
                </c:pt>
                <c:pt idx="5469">
                  <c:v>36376.2856193272</c:v>
                </c:pt>
                <c:pt idx="5470">
                  <c:v>37552.5267857989</c:v>
                </c:pt>
                <c:pt idx="5471">
                  <c:v>38397.9857217613</c:v>
                </c:pt>
                <c:pt idx="5472">
                  <c:v>35478.0977014707</c:v>
                </c:pt>
                <c:pt idx="5473">
                  <c:v>37223.7086840195</c:v>
                </c:pt>
                <c:pt idx="5474">
                  <c:v>41234.4831789304</c:v>
                </c:pt>
                <c:pt idx="5475">
                  <c:v>39030.9535585902</c:v>
                </c:pt>
                <c:pt idx="5476">
                  <c:v>36064.5564863376</c:v>
                </c:pt>
                <c:pt idx="5477">
                  <c:v>40695.2876557548</c:v>
                </c:pt>
                <c:pt idx="5478">
                  <c:v>34738.8896187283</c:v>
                </c:pt>
                <c:pt idx="5479">
                  <c:v>35049.4131906519</c:v>
                </c:pt>
                <c:pt idx="5480">
                  <c:v>37863.2258837439</c:v>
                </c:pt>
                <c:pt idx="5481">
                  <c:v>41413.1799240774</c:v>
                </c:pt>
                <c:pt idx="5482">
                  <c:v>36035.0607961868</c:v>
                </c:pt>
                <c:pt idx="5483">
                  <c:v>35245.8181297207</c:v>
                </c:pt>
                <c:pt idx="5484">
                  <c:v>34718.6647596452</c:v>
                </c:pt>
                <c:pt idx="5485">
                  <c:v>36028.6210386485</c:v>
                </c:pt>
                <c:pt idx="5486">
                  <c:v>37600.4803854767</c:v>
                </c:pt>
                <c:pt idx="5487">
                  <c:v>36201.3821958459</c:v>
                </c:pt>
                <c:pt idx="5488">
                  <c:v>36741.3667512524</c:v>
                </c:pt>
                <c:pt idx="5489">
                  <c:v>40513.8396903622</c:v>
                </c:pt>
                <c:pt idx="5490">
                  <c:v>35558.0813006911</c:v>
                </c:pt>
                <c:pt idx="5491">
                  <c:v>37689.4972846161</c:v>
                </c:pt>
                <c:pt idx="5492">
                  <c:v>38049.0874060309</c:v>
                </c:pt>
                <c:pt idx="5493">
                  <c:v>37030.2748815399</c:v>
                </c:pt>
                <c:pt idx="5494">
                  <c:v>38500.0525869759</c:v>
                </c:pt>
                <c:pt idx="5495">
                  <c:v>38010.8943846965</c:v>
                </c:pt>
                <c:pt idx="5496">
                  <c:v>40656.8624870146</c:v>
                </c:pt>
                <c:pt idx="5497">
                  <c:v>39090.2500442312</c:v>
                </c:pt>
                <c:pt idx="5498">
                  <c:v>36536.1334609059</c:v>
                </c:pt>
                <c:pt idx="5499">
                  <c:v>38026.4734261306</c:v>
                </c:pt>
                <c:pt idx="5500">
                  <c:v>35741.0694322421</c:v>
                </c:pt>
                <c:pt idx="5501">
                  <c:v>37395.0782412238</c:v>
                </c:pt>
                <c:pt idx="5502">
                  <c:v>35651.0643150201</c:v>
                </c:pt>
                <c:pt idx="5503">
                  <c:v>36916.8213544285</c:v>
                </c:pt>
                <c:pt idx="5504">
                  <c:v>34899.8431117531</c:v>
                </c:pt>
                <c:pt idx="5505">
                  <c:v>38274.1457884917</c:v>
                </c:pt>
                <c:pt idx="5506">
                  <c:v>36312.8369516025</c:v>
                </c:pt>
                <c:pt idx="5507">
                  <c:v>36021.6179122572</c:v>
                </c:pt>
                <c:pt idx="5508">
                  <c:v>35905.8627497225</c:v>
                </c:pt>
                <c:pt idx="5509">
                  <c:v>36219.9286341735</c:v>
                </c:pt>
                <c:pt idx="5510">
                  <c:v>36663.0264259286</c:v>
                </c:pt>
                <c:pt idx="5511">
                  <c:v>35268.8150242882</c:v>
                </c:pt>
                <c:pt idx="5512">
                  <c:v>38497.361988493</c:v>
                </c:pt>
                <c:pt idx="5513">
                  <c:v>36716.5989320965</c:v>
                </c:pt>
                <c:pt idx="5514">
                  <c:v>35212.2282917287</c:v>
                </c:pt>
                <c:pt idx="5515">
                  <c:v>38920.6199516178</c:v>
                </c:pt>
                <c:pt idx="5516">
                  <c:v>36459.0268640193</c:v>
                </c:pt>
                <c:pt idx="5517">
                  <c:v>34712.4373212916</c:v>
                </c:pt>
                <c:pt idx="5518">
                  <c:v>37359.9133977693</c:v>
                </c:pt>
                <c:pt idx="5519">
                  <c:v>35466.1859723136</c:v>
                </c:pt>
                <c:pt idx="5520">
                  <c:v>36084.82038222</c:v>
                </c:pt>
                <c:pt idx="5521">
                  <c:v>37848.5562982392</c:v>
                </c:pt>
                <c:pt idx="5522">
                  <c:v>37685.8129276584</c:v>
                </c:pt>
                <c:pt idx="5523">
                  <c:v>37766.5213947373</c:v>
                </c:pt>
                <c:pt idx="5524">
                  <c:v>35599.1971071365</c:v>
                </c:pt>
                <c:pt idx="5525">
                  <c:v>36765.8589005249</c:v>
                </c:pt>
                <c:pt idx="5526">
                  <c:v>38286.7163958904</c:v>
                </c:pt>
                <c:pt idx="5527">
                  <c:v>37930.5857613302</c:v>
                </c:pt>
                <c:pt idx="5528">
                  <c:v>38790.6628874214</c:v>
                </c:pt>
                <c:pt idx="5529">
                  <c:v>36728.0902441425</c:v>
                </c:pt>
                <c:pt idx="5530">
                  <c:v>36762.7891799306</c:v>
                </c:pt>
                <c:pt idx="5531">
                  <c:v>37716.6063258448</c:v>
                </c:pt>
                <c:pt idx="5532">
                  <c:v>36323.7431295906</c:v>
                </c:pt>
                <c:pt idx="5533">
                  <c:v>37355.9710645351</c:v>
                </c:pt>
                <c:pt idx="5534">
                  <c:v>36520.7759298805</c:v>
                </c:pt>
                <c:pt idx="5535">
                  <c:v>35822.68846353</c:v>
                </c:pt>
                <c:pt idx="5536">
                  <c:v>37743.9605166667</c:v>
                </c:pt>
                <c:pt idx="5537">
                  <c:v>37039.9361098359</c:v>
                </c:pt>
                <c:pt idx="5538">
                  <c:v>35665.1060107361</c:v>
                </c:pt>
                <c:pt idx="5539">
                  <c:v>36235.5121296271</c:v>
                </c:pt>
                <c:pt idx="5540">
                  <c:v>36756.558208574</c:v>
                </c:pt>
                <c:pt idx="5541">
                  <c:v>37598.8280957519</c:v>
                </c:pt>
                <c:pt idx="5542">
                  <c:v>37518.2126491276</c:v>
                </c:pt>
                <c:pt idx="5543">
                  <c:v>38829.9174858892</c:v>
                </c:pt>
                <c:pt idx="5544">
                  <c:v>34511.3233069694</c:v>
                </c:pt>
                <c:pt idx="5545">
                  <c:v>37206.1218023748</c:v>
                </c:pt>
                <c:pt idx="5546">
                  <c:v>35864.1883589318</c:v>
                </c:pt>
                <c:pt idx="5547">
                  <c:v>37116.4124972774</c:v>
                </c:pt>
                <c:pt idx="5548">
                  <c:v>37018.5678564076</c:v>
                </c:pt>
                <c:pt idx="5549">
                  <c:v>38366.7261718986</c:v>
                </c:pt>
                <c:pt idx="5550">
                  <c:v>37054.7346520451</c:v>
                </c:pt>
                <c:pt idx="5551">
                  <c:v>35990.2483127698</c:v>
                </c:pt>
                <c:pt idx="5552">
                  <c:v>37003.743695672</c:v>
                </c:pt>
                <c:pt idx="5553">
                  <c:v>35313.1634218299</c:v>
                </c:pt>
                <c:pt idx="5554">
                  <c:v>37833.0375835081</c:v>
                </c:pt>
                <c:pt idx="5555">
                  <c:v>38616.3757943509</c:v>
                </c:pt>
                <c:pt idx="5556">
                  <c:v>36534.3456466664</c:v>
                </c:pt>
                <c:pt idx="5557">
                  <c:v>36678.4139370987</c:v>
                </c:pt>
                <c:pt idx="5558">
                  <c:v>37017.749058535</c:v>
                </c:pt>
                <c:pt idx="5559">
                  <c:v>36176.9780830247</c:v>
                </c:pt>
                <c:pt idx="5560">
                  <c:v>36069.1864241645</c:v>
                </c:pt>
                <c:pt idx="5561">
                  <c:v>36797.9345272973</c:v>
                </c:pt>
                <c:pt idx="5562">
                  <c:v>36268.8672197067</c:v>
                </c:pt>
                <c:pt idx="5563">
                  <c:v>37962.1372947387</c:v>
                </c:pt>
                <c:pt idx="5564">
                  <c:v>39294.9987106959</c:v>
                </c:pt>
                <c:pt idx="5565">
                  <c:v>34504.4167536384</c:v>
                </c:pt>
                <c:pt idx="5566">
                  <c:v>37465.033323701</c:v>
                </c:pt>
                <c:pt idx="5567">
                  <c:v>35015.5907187156</c:v>
                </c:pt>
                <c:pt idx="5568">
                  <c:v>35155.5683788152</c:v>
                </c:pt>
                <c:pt idx="5569">
                  <c:v>38441.7062103837</c:v>
                </c:pt>
                <c:pt idx="5570">
                  <c:v>37749.7349450167</c:v>
                </c:pt>
                <c:pt idx="5571">
                  <c:v>35517.0442312802</c:v>
                </c:pt>
                <c:pt idx="5572">
                  <c:v>36251.7814883335</c:v>
                </c:pt>
                <c:pt idx="5573">
                  <c:v>35316.8901293993</c:v>
                </c:pt>
                <c:pt idx="5574">
                  <c:v>35319.0167688004</c:v>
                </c:pt>
                <c:pt idx="5575">
                  <c:v>39339.7528418027</c:v>
                </c:pt>
                <c:pt idx="5576">
                  <c:v>37572.9069508549</c:v>
                </c:pt>
                <c:pt idx="5577">
                  <c:v>39222.6103177755</c:v>
                </c:pt>
                <c:pt idx="5578">
                  <c:v>35582.2489356426</c:v>
                </c:pt>
                <c:pt idx="5579">
                  <c:v>38217.7628023891</c:v>
                </c:pt>
                <c:pt idx="5580">
                  <c:v>37887.9280750684</c:v>
                </c:pt>
                <c:pt idx="5581">
                  <c:v>35701.1127495989</c:v>
                </c:pt>
                <c:pt idx="5582">
                  <c:v>37020.1934652679</c:v>
                </c:pt>
                <c:pt idx="5583">
                  <c:v>38607.846461958</c:v>
                </c:pt>
                <c:pt idx="5584">
                  <c:v>36921.7395236022</c:v>
                </c:pt>
                <c:pt idx="5585">
                  <c:v>36837.0156043745</c:v>
                </c:pt>
                <c:pt idx="5586">
                  <c:v>38383.4222275533</c:v>
                </c:pt>
                <c:pt idx="5587">
                  <c:v>35642.7239590995</c:v>
                </c:pt>
                <c:pt idx="5588">
                  <c:v>36287.4896964389</c:v>
                </c:pt>
                <c:pt idx="5589">
                  <c:v>38774.7815570534</c:v>
                </c:pt>
                <c:pt idx="5590">
                  <c:v>37066.2317702279</c:v>
                </c:pt>
                <c:pt idx="5591">
                  <c:v>34795.9970278494</c:v>
                </c:pt>
                <c:pt idx="5592">
                  <c:v>39886.4162146973</c:v>
                </c:pt>
                <c:pt idx="5593">
                  <c:v>37781.0759307381</c:v>
                </c:pt>
                <c:pt idx="5594">
                  <c:v>37687.5848210014</c:v>
                </c:pt>
                <c:pt idx="5595">
                  <c:v>35810.1421456251</c:v>
                </c:pt>
                <c:pt idx="5596">
                  <c:v>35805.8229834832</c:v>
                </c:pt>
                <c:pt idx="5597">
                  <c:v>38834.0841598345</c:v>
                </c:pt>
                <c:pt idx="5598">
                  <c:v>38488.3901034945</c:v>
                </c:pt>
                <c:pt idx="5599">
                  <c:v>37514.6903966958</c:v>
                </c:pt>
                <c:pt idx="5600">
                  <c:v>38326.6047413854</c:v>
                </c:pt>
                <c:pt idx="5601">
                  <c:v>37480.9504679526</c:v>
                </c:pt>
                <c:pt idx="5602">
                  <c:v>37649.7427975813</c:v>
                </c:pt>
                <c:pt idx="5603">
                  <c:v>39480.2733252774</c:v>
                </c:pt>
                <c:pt idx="5604">
                  <c:v>39463.3749402912</c:v>
                </c:pt>
                <c:pt idx="5605">
                  <c:v>35436.1054222803</c:v>
                </c:pt>
                <c:pt idx="5606">
                  <c:v>35709.9917815445</c:v>
                </c:pt>
                <c:pt idx="5607">
                  <c:v>35068.2199030436</c:v>
                </c:pt>
                <c:pt idx="5608">
                  <c:v>35720.4189880996</c:v>
                </c:pt>
                <c:pt idx="5609">
                  <c:v>37594.1695979621</c:v>
                </c:pt>
                <c:pt idx="5610">
                  <c:v>36997.3123846513</c:v>
                </c:pt>
                <c:pt idx="5611">
                  <c:v>37530.7073218628</c:v>
                </c:pt>
                <c:pt idx="5612">
                  <c:v>38715.6085253968</c:v>
                </c:pt>
                <c:pt idx="5613">
                  <c:v>38946.4566780781</c:v>
                </c:pt>
                <c:pt idx="5614">
                  <c:v>37863.5308049675</c:v>
                </c:pt>
                <c:pt idx="5615">
                  <c:v>34429.8911364825</c:v>
                </c:pt>
                <c:pt idx="5616">
                  <c:v>36605.7348422842</c:v>
                </c:pt>
                <c:pt idx="5617">
                  <c:v>35560.4666506256</c:v>
                </c:pt>
                <c:pt idx="5618">
                  <c:v>37753.7293861891</c:v>
                </c:pt>
                <c:pt idx="5619">
                  <c:v>35967.063784814</c:v>
                </c:pt>
                <c:pt idx="5620">
                  <c:v>36474.1284766345</c:v>
                </c:pt>
                <c:pt idx="5621">
                  <c:v>38368.4358060417</c:v>
                </c:pt>
                <c:pt idx="5622">
                  <c:v>37952.241472119</c:v>
                </c:pt>
                <c:pt idx="5623">
                  <c:v>38267.0190855277</c:v>
                </c:pt>
                <c:pt idx="5624">
                  <c:v>38292.0254816712</c:v>
                </c:pt>
                <c:pt idx="5625">
                  <c:v>36272.2151627253</c:v>
                </c:pt>
                <c:pt idx="5626">
                  <c:v>35888.6610962413</c:v>
                </c:pt>
                <c:pt idx="5627">
                  <c:v>35979.7944218085</c:v>
                </c:pt>
                <c:pt idx="5628">
                  <c:v>37261.2713762084</c:v>
                </c:pt>
                <c:pt idx="5629">
                  <c:v>38514.765954372</c:v>
                </c:pt>
                <c:pt idx="5630">
                  <c:v>37594.8027905711</c:v>
                </c:pt>
                <c:pt idx="5631">
                  <c:v>36761.6036052037</c:v>
                </c:pt>
                <c:pt idx="5632">
                  <c:v>40143.4221618587</c:v>
                </c:pt>
                <c:pt idx="5633">
                  <c:v>38338.9778517201</c:v>
                </c:pt>
                <c:pt idx="5634">
                  <c:v>37393.9135551164</c:v>
                </c:pt>
                <c:pt idx="5635">
                  <c:v>37327.1993870387</c:v>
                </c:pt>
                <c:pt idx="5636">
                  <c:v>35048.7235227812</c:v>
                </c:pt>
                <c:pt idx="5637">
                  <c:v>38806.4030646674</c:v>
                </c:pt>
                <c:pt idx="5638">
                  <c:v>36510.8408611849</c:v>
                </c:pt>
                <c:pt idx="5639">
                  <c:v>37753.7586434589</c:v>
                </c:pt>
                <c:pt idx="5640">
                  <c:v>36428.6476808896</c:v>
                </c:pt>
                <c:pt idx="5641">
                  <c:v>35276.1433930171</c:v>
                </c:pt>
                <c:pt idx="5642">
                  <c:v>38791.3943869893</c:v>
                </c:pt>
                <c:pt idx="5643">
                  <c:v>36384.2065404893</c:v>
                </c:pt>
                <c:pt idx="5644">
                  <c:v>40715.0028878853</c:v>
                </c:pt>
                <c:pt idx="5645">
                  <c:v>38565.5003773285</c:v>
                </c:pt>
                <c:pt idx="5646">
                  <c:v>35739.0591774436</c:v>
                </c:pt>
                <c:pt idx="5647">
                  <c:v>36818.3377090308</c:v>
                </c:pt>
                <c:pt idx="5648">
                  <c:v>36478.7600288603</c:v>
                </c:pt>
                <c:pt idx="5649">
                  <c:v>36780.3646361267</c:v>
                </c:pt>
                <c:pt idx="5650">
                  <c:v>35789.6306238246</c:v>
                </c:pt>
                <c:pt idx="5651">
                  <c:v>36072.4752461517</c:v>
                </c:pt>
                <c:pt idx="5652">
                  <c:v>35994.9821446848</c:v>
                </c:pt>
                <c:pt idx="5653">
                  <c:v>36776.203066476</c:v>
                </c:pt>
                <c:pt idx="5654">
                  <c:v>36018.8333135484</c:v>
                </c:pt>
                <c:pt idx="5655">
                  <c:v>38722.1742089237</c:v>
                </c:pt>
                <c:pt idx="5656">
                  <c:v>38803.2935916494</c:v>
                </c:pt>
                <c:pt idx="5657">
                  <c:v>36971.0722417308</c:v>
                </c:pt>
                <c:pt idx="5658">
                  <c:v>36804.0325273888</c:v>
                </c:pt>
                <c:pt idx="5659">
                  <c:v>38892.2983767542</c:v>
                </c:pt>
                <c:pt idx="5660">
                  <c:v>44610.4711858436</c:v>
                </c:pt>
                <c:pt idx="5661">
                  <c:v>37872.5389997334</c:v>
                </c:pt>
                <c:pt idx="5662">
                  <c:v>37702.5219036617</c:v>
                </c:pt>
                <c:pt idx="5663">
                  <c:v>35758.0565225943</c:v>
                </c:pt>
                <c:pt idx="5664">
                  <c:v>37715.8527998366</c:v>
                </c:pt>
                <c:pt idx="5665">
                  <c:v>38975.9358560338</c:v>
                </c:pt>
                <c:pt idx="5666">
                  <c:v>36912.5302069069</c:v>
                </c:pt>
                <c:pt idx="5667">
                  <c:v>36710.2163942766</c:v>
                </c:pt>
                <c:pt idx="5668">
                  <c:v>36346.1771849908</c:v>
                </c:pt>
                <c:pt idx="5669">
                  <c:v>35135.0285044462</c:v>
                </c:pt>
                <c:pt idx="5670">
                  <c:v>35656.3166539482</c:v>
                </c:pt>
                <c:pt idx="5671">
                  <c:v>35848.5775630718</c:v>
                </c:pt>
                <c:pt idx="5672">
                  <c:v>35112.5638325405</c:v>
                </c:pt>
                <c:pt idx="5673">
                  <c:v>38407.1907249354</c:v>
                </c:pt>
                <c:pt idx="5674">
                  <c:v>37847.6251793646</c:v>
                </c:pt>
                <c:pt idx="5675">
                  <c:v>37170.105599632</c:v>
                </c:pt>
                <c:pt idx="5676">
                  <c:v>35109.4117579363</c:v>
                </c:pt>
                <c:pt idx="5677">
                  <c:v>37259.2926403508</c:v>
                </c:pt>
                <c:pt idx="5678">
                  <c:v>36975.0180319525</c:v>
                </c:pt>
                <c:pt idx="5679">
                  <c:v>36839.0345921711</c:v>
                </c:pt>
                <c:pt idx="5680">
                  <c:v>36428.3329074609</c:v>
                </c:pt>
                <c:pt idx="5681">
                  <c:v>37839.8298674477</c:v>
                </c:pt>
                <c:pt idx="5682">
                  <c:v>37012.0841035213</c:v>
                </c:pt>
                <c:pt idx="5683">
                  <c:v>38733.9324593067</c:v>
                </c:pt>
                <c:pt idx="5684">
                  <c:v>36360.3391352893</c:v>
                </c:pt>
                <c:pt idx="5685">
                  <c:v>38548.4260515379</c:v>
                </c:pt>
                <c:pt idx="5686">
                  <c:v>35913.9108059747</c:v>
                </c:pt>
                <c:pt idx="5687">
                  <c:v>39738.7600737322</c:v>
                </c:pt>
                <c:pt idx="5688">
                  <c:v>37213.7058838721</c:v>
                </c:pt>
                <c:pt idx="5689">
                  <c:v>37677.3167201857</c:v>
                </c:pt>
                <c:pt idx="5690">
                  <c:v>34674.4131501735</c:v>
                </c:pt>
                <c:pt idx="5691">
                  <c:v>36121.1077069382</c:v>
                </c:pt>
                <c:pt idx="5692">
                  <c:v>36089.879535921</c:v>
                </c:pt>
                <c:pt idx="5693">
                  <c:v>36629.1068680246</c:v>
                </c:pt>
                <c:pt idx="5694">
                  <c:v>36900.3074004977</c:v>
                </c:pt>
                <c:pt idx="5695">
                  <c:v>40237.8265515393</c:v>
                </c:pt>
                <c:pt idx="5696">
                  <c:v>36242.9816144871</c:v>
                </c:pt>
                <c:pt idx="5697">
                  <c:v>39125.4169336315</c:v>
                </c:pt>
                <c:pt idx="5698">
                  <c:v>38801.4521566654</c:v>
                </c:pt>
                <c:pt idx="5699">
                  <c:v>35115.2117017335</c:v>
                </c:pt>
                <c:pt idx="5700">
                  <c:v>38197.9884156905</c:v>
                </c:pt>
                <c:pt idx="5701">
                  <c:v>37016.1743144114</c:v>
                </c:pt>
                <c:pt idx="5702">
                  <c:v>35477.6964691911</c:v>
                </c:pt>
                <c:pt idx="5703">
                  <c:v>35466.3100247356</c:v>
                </c:pt>
                <c:pt idx="5704">
                  <c:v>39538.8320935075</c:v>
                </c:pt>
                <c:pt idx="5705">
                  <c:v>39900.1618369119</c:v>
                </c:pt>
                <c:pt idx="5706">
                  <c:v>39213.4403160368</c:v>
                </c:pt>
                <c:pt idx="5707">
                  <c:v>36781.3126817336</c:v>
                </c:pt>
                <c:pt idx="5708">
                  <c:v>39077.3438171403</c:v>
                </c:pt>
                <c:pt idx="5709">
                  <c:v>35797.9019812596</c:v>
                </c:pt>
                <c:pt idx="5710">
                  <c:v>35780.5188171368</c:v>
                </c:pt>
                <c:pt idx="5711">
                  <c:v>37217.8044136201</c:v>
                </c:pt>
                <c:pt idx="5712">
                  <c:v>35198.5627587837</c:v>
                </c:pt>
                <c:pt idx="5713">
                  <c:v>35246.5469507191</c:v>
                </c:pt>
                <c:pt idx="5714">
                  <c:v>35338.7690880355</c:v>
                </c:pt>
                <c:pt idx="5715">
                  <c:v>36221.2886591931</c:v>
                </c:pt>
                <c:pt idx="5716">
                  <c:v>38907.9672563833</c:v>
                </c:pt>
                <c:pt idx="5717">
                  <c:v>35924.9267548822</c:v>
                </c:pt>
                <c:pt idx="5718">
                  <c:v>35436.9406238283</c:v>
                </c:pt>
                <c:pt idx="5719">
                  <c:v>37114.8661948927</c:v>
                </c:pt>
                <c:pt idx="5720">
                  <c:v>35790.3528046538</c:v>
                </c:pt>
                <c:pt idx="5721">
                  <c:v>37268.0339408037</c:v>
                </c:pt>
                <c:pt idx="5722">
                  <c:v>37738.6518400193</c:v>
                </c:pt>
                <c:pt idx="5723">
                  <c:v>34702.6214631144</c:v>
                </c:pt>
                <c:pt idx="5724">
                  <c:v>37325.4938649634</c:v>
                </c:pt>
                <c:pt idx="5725">
                  <c:v>37484.7224914604</c:v>
                </c:pt>
                <c:pt idx="5726">
                  <c:v>36242.4727858088</c:v>
                </c:pt>
                <c:pt idx="5727">
                  <c:v>38242.7073991002</c:v>
                </c:pt>
                <c:pt idx="5728">
                  <c:v>35922.6386243065</c:v>
                </c:pt>
                <c:pt idx="5729">
                  <c:v>37912.0468799168</c:v>
                </c:pt>
                <c:pt idx="5730">
                  <c:v>39755.7519897981</c:v>
                </c:pt>
                <c:pt idx="5731">
                  <c:v>37473.6719787042</c:v>
                </c:pt>
                <c:pt idx="5732">
                  <c:v>37229.1518313691</c:v>
                </c:pt>
                <c:pt idx="5733">
                  <c:v>35837.3663727705</c:v>
                </c:pt>
                <c:pt idx="5734">
                  <c:v>37497.2272706677</c:v>
                </c:pt>
                <c:pt idx="5735">
                  <c:v>37452.5747438951</c:v>
                </c:pt>
                <c:pt idx="5736">
                  <c:v>36301.1229395678</c:v>
                </c:pt>
                <c:pt idx="5737">
                  <c:v>37608.6772738495</c:v>
                </c:pt>
                <c:pt idx="5738">
                  <c:v>37461.5211919678</c:v>
                </c:pt>
                <c:pt idx="5739">
                  <c:v>36398.4980514363</c:v>
                </c:pt>
                <c:pt idx="5740">
                  <c:v>36237.5661223157</c:v>
                </c:pt>
                <c:pt idx="5741">
                  <c:v>42058.2674652599</c:v>
                </c:pt>
                <c:pt idx="5742">
                  <c:v>34891.401015707</c:v>
                </c:pt>
                <c:pt idx="5743">
                  <c:v>37532.3882832774</c:v>
                </c:pt>
                <c:pt idx="5744">
                  <c:v>37411.9729612601</c:v>
                </c:pt>
                <c:pt idx="5745">
                  <c:v>36183.4787524882</c:v>
                </c:pt>
                <c:pt idx="5746">
                  <c:v>36871.6032600711</c:v>
                </c:pt>
                <c:pt idx="5747">
                  <c:v>37648.7773245472</c:v>
                </c:pt>
                <c:pt idx="5748">
                  <c:v>38044.0141017284</c:v>
                </c:pt>
                <c:pt idx="5749">
                  <c:v>38672.4163366202</c:v>
                </c:pt>
                <c:pt idx="5750">
                  <c:v>36432.897935055</c:v>
                </c:pt>
                <c:pt idx="5751">
                  <c:v>38651.936109752</c:v>
                </c:pt>
                <c:pt idx="5752">
                  <c:v>35343.3611007301</c:v>
                </c:pt>
                <c:pt idx="5753">
                  <c:v>38587.6811657694</c:v>
                </c:pt>
                <c:pt idx="5754">
                  <c:v>35655.1648432713</c:v>
                </c:pt>
                <c:pt idx="5755">
                  <c:v>37066.1571604117</c:v>
                </c:pt>
                <c:pt idx="5756">
                  <c:v>37078.9400576792</c:v>
                </c:pt>
                <c:pt idx="5757">
                  <c:v>37476.4112186741</c:v>
                </c:pt>
                <c:pt idx="5758">
                  <c:v>40051.7964349701</c:v>
                </c:pt>
                <c:pt idx="5759">
                  <c:v>39608.5932158435</c:v>
                </c:pt>
                <c:pt idx="5760">
                  <c:v>37016.7815398811</c:v>
                </c:pt>
                <c:pt idx="5761">
                  <c:v>38514.4143524475</c:v>
                </c:pt>
                <c:pt idx="5762">
                  <c:v>37609.6208628042</c:v>
                </c:pt>
                <c:pt idx="5763">
                  <c:v>37002.5095007404</c:v>
                </c:pt>
                <c:pt idx="5764">
                  <c:v>34764.9735622945</c:v>
                </c:pt>
                <c:pt idx="5765">
                  <c:v>40637.0533314611</c:v>
                </c:pt>
                <c:pt idx="5766">
                  <c:v>40121.4167178515</c:v>
                </c:pt>
                <c:pt idx="5767">
                  <c:v>36215.7536868976</c:v>
                </c:pt>
                <c:pt idx="5768">
                  <c:v>34396.1601384072</c:v>
                </c:pt>
                <c:pt idx="5769">
                  <c:v>36517.7882357612</c:v>
                </c:pt>
                <c:pt idx="5770">
                  <c:v>35338.6985325196</c:v>
                </c:pt>
                <c:pt idx="5771">
                  <c:v>36840.3038776733</c:v>
                </c:pt>
                <c:pt idx="5772">
                  <c:v>37167.6998321337</c:v>
                </c:pt>
                <c:pt idx="5773">
                  <c:v>37012.7072294332</c:v>
                </c:pt>
                <c:pt idx="5774">
                  <c:v>36777.435389529</c:v>
                </c:pt>
                <c:pt idx="5775">
                  <c:v>37453.5054361563</c:v>
                </c:pt>
                <c:pt idx="5776">
                  <c:v>36249.7894246292</c:v>
                </c:pt>
                <c:pt idx="5777">
                  <c:v>37403.4597758821</c:v>
                </c:pt>
                <c:pt idx="5778">
                  <c:v>38974.3358121703</c:v>
                </c:pt>
                <c:pt idx="5779">
                  <c:v>37781.5658151666</c:v>
                </c:pt>
                <c:pt idx="5780">
                  <c:v>35732.1737780973</c:v>
                </c:pt>
                <c:pt idx="5781">
                  <c:v>36958.5938431714</c:v>
                </c:pt>
                <c:pt idx="5782">
                  <c:v>37574.6211060944</c:v>
                </c:pt>
                <c:pt idx="5783">
                  <c:v>36705.6332637843</c:v>
                </c:pt>
                <c:pt idx="5784">
                  <c:v>36572.4831295198</c:v>
                </c:pt>
                <c:pt idx="5785">
                  <c:v>36720.4775963158</c:v>
                </c:pt>
                <c:pt idx="5786">
                  <c:v>37525.7966876282</c:v>
                </c:pt>
                <c:pt idx="5787">
                  <c:v>34739.9047641287</c:v>
                </c:pt>
                <c:pt idx="5788">
                  <c:v>36953.4868635958</c:v>
                </c:pt>
                <c:pt idx="5789">
                  <c:v>35925.5745036019</c:v>
                </c:pt>
                <c:pt idx="5790">
                  <c:v>36712.3950442377</c:v>
                </c:pt>
                <c:pt idx="5791">
                  <c:v>37754.5540301918</c:v>
                </c:pt>
                <c:pt idx="5792">
                  <c:v>38636.4286215289</c:v>
                </c:pt>
                <c:pt idx="5793">
                  <c:v>35822.2220745489</c:v>
                </c:pt>
                <c:pt idx="5794">
                  <c:v>37713.5996724116</c:v>
                </c:pt>
                <c:pt idx="5795">
                  <c:v>36221.9354064569</c:v>
                </c:pt>
                <c:pt idx="5796">
                  <c:v>34366.5856566349</c:v>
                </c:pt>
                <c:pt idx="5797">
                  <c:v>37228.1463329639</c:v>
                </c:pt>
                <c:pt idx="5798">
                  <c:v>37219.4033917534</c:v>
                </c:pt>
                <c:pt idx="5799">
                  <c:v>37368.2022586911</c:v>
                </c:pt>
                <c:pt idx="5800">
                  <c:v>35613.5037232791</c:v>
                </c:pt>
                <c:pt idx="5801">
                  <c:v>38188.8604447609</c:v>
                </c:pt>
                <c:pt idx="5802">
                  <c:v>37438.3324793017</c:v>
                </c:pt>
                <c:pt idx="5803">
                  <c:v>36821.4862739623</c:v>
                </c:pt>
                <c:pt idx="5804">
                  <c:v>35532.5982090067</c:v>
                </c:pt>
                <c:pt idx="5805">
                  <c:v>42642.6011484098</c:v>
                </c:pt>
                <c:pt idx="5806">
                  <c:v>36096.2336337629</c:v>
                </c:pt>
                <c:pt idx="5807">
                  <c:v>34963.8776680346</c:v>
                </c:pt>
                <c:pt idx="5808">
                  <c:v>38768.503457109</c:v>
                </c:pt>
                <c:pt idx="5809">
                  <c:v>37238.0578343976</c:v>
                </c:pt>
                <c:pt idx="5810">
                  <c:v>42155.3662339589</c:v>
                </c:pt>
                <c:pt idx="5811">
                  <c:v>41416.1928594298</c:v>
                </c:pt>
                <c:pt idx="5812">
                  <c:v>37807.1922862297</c:v>
                </c:pt>
                <c:pt idx="5813">
                  <c:v>36583.5077806545</c:v>
                </c:pt>
                <c:pt idx="5814">
                  <c:v>38945.4278352029</c:v>
                </c:pt>
                <c:pt idx="5815">
                  <c:v>39914.486722102</c:v>
                </c:pt>
                <c:pt idx="5816">
                  <c:v>37844.4532094965</c:v>
                </c:pt>
                <c:pt idx="5817">
                  <c:v>37024.2015468999</c:v>
                </c:pt>
                <c:pt idx="5818">
                  <c:v>37164.2421072519</c:v>
                </c:pt>
                <c:pt idx="5819">
                  <c:v>37041.6981377335</c:v>
                </c:pt>
                <c:pt idx="5820">
                  <c:v>37505.9766499754</c:v>
                </c:pt>
                <c:pt idx="5821">
                  <c:v>34518.3274621366</c:v>
                </c:pt>
                <c:pt idx="5822">
                  <c:v>38494.8686482934</c:v>
                </c:pt>
                <c:pt idx="5823">
                  <c:v>40964.9145613774</c:v>
                </c:pt>
                <c:pt idx="5824">
                  <c:v>36022.1187710539</c:v>
                </c:pt>
                <c:pt idx="5825">
                  <c:v>37249.8594260843</c:v>
                </c:pt>
                <c:pt idx="5826">
                  <c:v>35825.7821935372</c:v>
                </c:pt>
                <c:pt idx="5827">
                  <c:v>35184.2261559679</c:v>
                </c:pt>
                <c:pt idx="5828">
                  <c:v>40060.5760160954</c:v>
                </c:pt>
                <c:pt idx="5829">
                  <c:v>39758.5546472907</c:v>
                </c:pt>
                <c:pt idx="5830">
                  <c:v>35895.3708834806</c:v>
                </c:pt>
                <c:pt idx="5831">
                  <c:v>37643.7711858368</c:v>
                </c:pt>
                <c:pt idx="5832">
                  <c:v>35521.2828290841</c:v>
                </c:pt>
                <c:pt idx="5833">
                  <c:v>36744.0455397706</c:v>
                </c:pt>
                <c:pt idx="5834">
                  <c:v>36420.9556515813</c:v>
                </c:pt>
                <c:pt idx="5835">
                  <c:v>38936.5134995611</c:v>
                </c:pt>
                <c:pt idx="5836">
                  <c:v>37044.2602113451</c:v>
                </c:pt>
                <c:pt idx="5837">
                  <c:v>35934.64259689</c:v>
                </c:pt>
                <c:pt idx="5838">
                  <c:v>39642.024150802</c:v>
                </c:pt>
                <c:pt idx="5839">
                  <c:v>34902.2725444608</c:v>
                </c:pt>
                <c:pt idx="5840">
                  <c:v>37534.8961943438</c:v>
                </c:pt>
                <c:pt idx="5841">
                  <c:v>35950.361660662</c:v>
                </c:pt>
                <c:pt idx="5842">
                  <c:v>36763.7186920628</c:v>
                </c:pt>
                <c:pt idx="5843">
                  <c:v>35790.7233730528</c:v>
                </c:pt>
                <c:pt idx="5844">
                  <c:v>35589.1310236465</c:v>
                </c:pt>
                <c:pt idx="5845">
                  <c:v>38716.6564017506</c:v>
                </c:pt>
                <c:pt idx="5846">
                  <c:v>40048.4060411612</c:v>
                </c:pt>
                <c:pt idx="5847">
                  <c:v>34834.3687645744</c:v>
                </c:pt>
                <c:pt idx="5848">
                  <c:v>38069.8363517977</c:v>
                </c:pt>
                <c:pt idx="5849">
                  <c:v>37441.2746119762</c:v>
                </c:pt>
                <c:pt idx="5850">
                  <c:v>37356.8230303213</c:v>
                </c:pt>
                <c:pt idx="5851">
                  <c:v>37976.5693718613</c:v>
                </c:pt>
                <c:pt idx="5852">
                  <c:v>38354.5801378077</c:v>
                </c:pt>
                <c:pt idx="5853">
                  <c:v>38863.2735519116</c:v>
                </c:pt>
                <c:pt idx="5854">
                  <c:v>36980.9556177888</c:v>
                </c:pt>
                <c:pt idx="5855">
                  <c:v>35691.9956314305</c:v>
                </c:pt>
                <c:pt idx="5856">
                  <c:v>38610.6202966567</c:v>
                </c:pt>
                <c:pt idx="5857">
                  <c:v>37097.6295671892</c:v>
                </c:pt>
                <c:pt idx="5858">
                  <c:v>34197.5255527853</c:v>
                </c:pt>
                <c:pt idx="5859">
                  <c:v>36810.9287190106</c:v>
                </c:pt>
                <c:pt idx="5860">
                  <c:v>40987.1279923186</c:v>
                </c:pt>
                <c:pt idx="5861">
                  <c:v>35084.5400079166</c:v>
                </c:pt>
                <c:pt idx="5862">
                  <c:v>37891.9590858621</c:v>
                </c:pt>
                <c:pt idx="5863">
                  <c:v>36742.4755174886</c:v>
                </c:pt>
                <c:pt idx="5864">
                  <c:v>36013.3932770243</c:v>
                </c:pt>
                <c:pt idx="5865">
                  <c:v>34894.4346797337</c:v>
                </c:pt>
                <c:pt idx="5866">
                  <c:v>36426.2590681362</c:v>
                </c:pt>
                <c:pt idx="5867">
                  <c:v>38111.7175182599</c:v>
                </c:pt>
                <c:pt idx="5868">
                  <c:v>36136.4261461067</c:v>
                </c:pt>
                <c:pt idx="5869">
                  <c:v>41255.7542560912</c:v>
                </c:pt>
                <c:pt idx="5870">
                  <c:v>36191.814223933</c:v>
                </c:pt>
                <c:pt idx="5871">
                  <c:v>38397.0350979313</c:v>
                </c:pt>
                <c:pt idx="5872">
                  <c:v>36040.2900492046</c:v>
                </c:pt>
                <c:pt idx="5873">
                  <c:v>37414.150981484</c:v>
                </c:pt>
                <c:pt idx="5874">
                  <c:v>39174.9215897769</c:v>
                </c:pt>
                <c:pt idx="5875">
                  <c:v>36095.97269896</c:v>
                </c:pt>
                <c:pt idx="5876">
                  <c:v>36015.6603649036</c:v>
                </c:pt>
                <c:pt idx="5877">
                  <c:v>38208.7298842612</c:v>
                </c:pt>
                <c:pt idx="5878">
                  <c:v>37413.0802807035</c:v>
                </c:pt>
                <c:pt idx="5879">
                  <c:v>38990.6312134794</c:v>
                </c:pt>
                <c:pt idx="5880">
                  <c:v>36050.6517994155</c:v>
                </c:pt>
                <c:pt idx="5881">
                  <c:v>38941.1711562862</c:v>
                </c:pt>
                <c:pt idx="5882">
                  <c:v>35247.3581998139</c:v>
                </c:pt>
                <c:pt idx="5883">
                  <c:v>36547.5730049677</c:v>
                </c:pt>
                <c:pt idx="5884">
                  <c:v>37062.2924749729</c:v>
                </c:pt>
                <c:pt idx="5885">
                  <c:v>37761.6302500496</c:v>
                </c:pt>
                <c:pt idx="5886">
                  <c:v>36736.7455446666</c:v>
                </c:pt>
                <c:pt idx="5887">
                  <c:v>36332.5744524804</c:v>
                </c:pt>
                <c:pt idx="5888">
                  <c:v>42222.047349125</c:v>
                </c:pt>
                <c:pt idx="5889">
                  <c:v>36176.3742468919</c:v>
                </c:pt>
                <c:pt idx="5890">
                  <c:v>38065.1511503109</c:v>
                </c:pt>
                <c:pt idx="5891">
                  <c:v>35183.0155864389</c:v>
                </c:pt>
                <c:pt idx="5892">
                  <c:v>38328.375622364</c:v>
                </c:pt>
                <c:pt idx="5893">
                  <c:v>39840.552707362</c:v>
                </c:pt>
                <c:pt idx="5894">
                  <c:v>38337.0229256818</c:v>
                </c:pt>
                <c:pt idx="5895">
                  <c:v>35522.0584449453</c:v>
                </c:pt>
                <c:pt idx="5896">
                  <c:v>38716.2900255093</c:v>
                </c:pt>
                <c:pt idx="5897">
                  <c:v>36754.9999738268</c:v>
                </c:pt>
                <c:pt idx="5898">
                  <c:v>38865.2185677239</c:v>
                </c:pt>
                <c:pt idx="5899">
                  <c:v>37635.6077561298</c:v>
                </c:pt>
                <c:pt idx="5900">
                  <c:v>37199.93642731</c:v>
                </c:pt>
                <c:pt idx="5901">
                  <c:v>36069.1803816865</c:v>
                </c:pt>
                <c:pt idx="5902">
                  <c:v>39869.2528822238</c:v>
                </c:pt>
                <c:pt idx="5903">
                  <c:v>35886.4092834259</c:v>
                </c:pt>
                <c:pt idx="5904">
                  <c:v>37002.6583777847</c:v>
                </c:pt>
                <c:pt idx="5905">
                  <c:v>37591.5511456421</c:v>
                </c:pt>
                <c:pt idx="5906">
                  <c:v>36036.5913518083</c:v>
                </c:pt>
                <c:pt idx="5907">
                  <c:v>39724.6424034451</c:v>
                </c:pt>
                <c:pt idx="5908">
                  <c:v>38994.6696307151</c:v>
                </c:pt>
                <c:pt idx="5909">
                  <c:v>35680.5483216569</c:v>
                </c:pt>
                <c:pt idx="5910">
                  <c:v>38022.5657982628</c:v>
                </c:pt>
                <c:pt idx="5911">
                  <c:v>37063.7382960699</c:v>
                </c:pt>
                <c:pt idx="5912">
                  <c:v>36098.6830772423</c:v>
                </c:pt>
                <c:pt idx="5913">
                  <c:v>36337.9085562388</c:v>
                </c:pt>
                <c:pt idx="5914">
                  <c:v>40242.1983114809</c:v>
                </c:pt>
                <c:pt idx="5915">
                  <c:v>36782.4993360874</c:v>
                </c:pt>
                <c:pt idx="5916">
                  <c:v>38650.7627708106</c:v>
                </c:pt>
                <c:pt idx="5917">
                  <c:v>36376.0160327071</c:v>
                </c:pt>
                <c:pt idx="5918">
                  <c:v>35803.9130059299</c:v>
                </c:pt>
                <c:pt idx="5919">
                  <c:v>36420.9441669161</c:v>
                </c:pt>
                <c:pt idx="5920">
                  <c:v>38479.4917999348</c:v>
                </c:pt>
                <c:pt idx="5921">
                  <c:v>35409.0769838365</c:v>
                </c:pt>
                <c:pt idx="5922">
                  <c:v>36565.8296051846</c:v>
                </c:pt>
                <c:pt idx="5923">
                  <c:v>37592.3780991794</c:v>
                </c:pt>
                <c:pt idx="5924">
                  <c:v>36369.065368165</c:v>
                </c:pt>
                <c:pt idx="5925">
                  <c:v>35956.3466705394</c:v>
                </c:pt>
                <c:pt idx="5926">
                  <c:v>37365.6583030199</c:v>
                </c:pt>
                <c:pt idx="5927">
                  <c:v>37915.7655347838</c:v>
                </c:pt>
                <c:pt idx="5928">
                  <c:v>37576.5292267293</c:v>
                </c:pt>
                <c:pt idx="5929">
                  <c:v>37205.2692324163</c:v>
                </c:pt>
                <c:pt idx="5930">
                  <c:v>36363.7166326833</c:v>
                </c:pt>
                <c:pt idx="5931">
                  <c:v>36904.0194927598</c:v>
                </c:pt>
                <c:pt idx="5932">
                  <c:v>37011.7167367985</c:v>
                </c:pt>
                <c:pt idx="5933">
                  <c:v>38183.5768229941</c:v>
                </c:pt>
                <c:pt idx="5934">
                  <c:v>37745.4008722723</c:v>
                </c:pt>
                <c:pt idx="5935">
                  <c:v>36705.6154516671</c:v>
                </c:pt>
                <c:pt idx="5936">
                  <c:v>36735.7779431311</c:v>
                </c:pt>
                <c:pt idx="5937">
                  <c:v>35026.414327472</c:v>
                </c:pt>
                <c:pt idx="5938">
                  <c:v>38403.7015277895</c:v>
                </c:pt>
                <c:pt idx="5939">
                  <c:v>36533.5133002821</c:v>
                </c:pt>
                <c:pt idx="5940">
                  <c:v>38518.4911230153</c:v>
                </c:pt>
                <c:pt idx="5941">
                  <c:v>36016.3416804567</c:v>
                </c:pt>
                <c:pt idx="5942">
                  <c:v>36666.4963102816</c:v>
                </c:pt>
                <c:pt idx="5943">
                  <c:v>37317.8810996637</c:v>
                </c:pt>
                <c:pt idx="5944">
                  <c:v>37108.0653567957</c:v>
                </c:pt>
                <c:pt idx="5945">
                  <c:v>35607.6650712008</c:v>
                </c:pt>
                <c:pt idx="5946">
                  <c:v>36046.8844069346</c:v>
                </c:pt>
                <c:pt idx="5947">
                  <c:v>36003.0549010624</c:v>
                </c:pt>
                <c:pt idx="5948">
                  <c:v>37813.9555874971</c:v>
                </c:pt>
                <c:pt idx="5949">
                  <c:v>36343.5634933449</c:v>
                </c:pt>
                <c:pt idx="5950">
                  <c:v>34683.1576749565</c:v>
                </c:pt>
                <c:pt idx="5951">
                  <c:v>34066.5586259438</c:v>
                </c:pt>
                <c:pt idx="5952">
                  <c:v>36302.4309176659</c:v>
                </c:pt>
                <c:pt idx="5953">
                  <c:v>34477.7835740517</c:v>
                </c:pt>
                <c:pt idx="5954">
                  <c:v>39860.6252214371</c:v>
                </c:pt>
                <c:pt idx="5955">
                  <c:v>34405.6645503665</c:v>
                </c:pt>
                <c:pt idx="5956">
                  <c:v>35341.712387361</c:v>
                </c:pt>
                <c:pt idx="5957">
                  <c:v>38224.2953559732</c:v>
                </c:pt>
                <c:pt idx="5958">
                  <c:v>38946.855164539</c:v>
                </c:pt>
                <c:pt idx="5959">
                  <c:v>37089.6723772959</c:v>
                </c:pt>
                <c:pt idx="5960">
                  <c:v>37774.2340019698</c:v>
                </c:pt>
                <c:pt idx="5961">
                  <c:v>33787.7207801822</c:v>
                </c:pt>
                <c:pt idx="5962">
                  <c:v>38947.6114994977</c:v>
                </c:pt>
                <c:pt idx="5963">
                  <c:v>36911.7502970894</c:v>
                </c:pt>
                <c:pt idx="5964">
                  <c:v>36189.4427306133</c:v>
                </c:pt>
                <c:pt idx="5965">
                  <c:v>37595.4006651142</c:v>
                </c:pt>
                <c:pt idx="5966">
                  <c:v>36152.8256838014</c:v>
                </c:pt>
                <c:pt idx="5967">
                  <c:v>37153.8529507075</c:v>
                </c:pt>
                <c:pt idx="5968">
                  <c:v>37895.8111491057</c:v>
                </c:pt>
                <c:pt idx="5969">
                  <c:v>34130.7292493041</c:v>
                </c:pt>
                <c:pt idx="5970">
                  <c:v>36973.1147234898</c:v>
                </c:pt>
                <c:pt idx="5971">
                  <c:v>37133.0892485931</c:v>
                </c:pt>
                <c:pt idx="5972">
                  <c:v>36091.211539119</c:v>
                </c:pt>
                <c:pt idx="5973">
                  <c:v>35001.8834022719</c:v>
                </c:pt>
                <c:pt idx="5974">
                  <c:v>35770.3494848792</c:v>
                </c:pt>
                <c:pt idx="5975">
                  <c:v>38795.6847300625</c:v>
                </c:pt>
                <c:pt idx="5976">
                  <c:v>36517.4748615289</c:v>
                </c:pt>
                <c:pt idx="5977">
                  <c:v>37624.1057495073</c:v>
                </c:pt>
                <c:pt idx="5978">
                  <c:v>38136.158925311</c:v>
                </c:pt>
                <c:pt idx="5979">
                  <c:v>36490.1181929141</c:v>
                </c:pt>
                <c:pt idx="5980">
                  <c:v>37044.3061937271</c:v>
                </c:pt>
                <c:pt idx="5981">
                  <c:v>37100.8660520906</c:v>
                </c:pt>
                <c:pt idx="5982">
                  <c:v>38990.1787077892</c:v>
                </c:pt>
                <c:pt idx="5983">
                  <c:v>34413.7429584058</c:v>
                </c:pt>
                <c:pt idx="5984">
                  <c:v>36801.7175257544</c:v>
                </c:pt>
                <c:pt idx="5985">
                  <c:v>40144.4748109865</c:v>
                </c:pt>
                <c:pt idx="5986">
                  <c:v>35799.4094724806</c:v>
                </c:pt>
                <c:pt idx="5987">
                  <c:v>38274.1713574655</c:v>
                </c:pt>
                <c:pt idx="5988">
                  <c:v>37833.1705559619</c:v>
                </c:pt>
                <c:pt idx="5989">
                  <c:v>40499.2548073686</c:v>
                </c:pt>
                <c:pt idx="5990">
                  <c:v>34668.2008031558</c:v>
                </c:pt>
                <c:pt idx="5991">
                  <c:v>36484.1384291137</c:v>
                </c:pt>
                <c:pt idx="5992">
                  <c:v>36861.966017347</c:v>
                </c:pt>
                <c:pt idx="5993">
                  <c:v>36384.5775181475</c:v>
                </c:pt>
                <c:pt idx="5994">
                  <c:v>35120.1773605757</c:v>
                </c:pt>
                <c:pt idx="5995">
                  <c:v>37030.9122037056</c:v>
                </c:pt>
                <c:pt idx="5996">
                  <c:v>35783.5200395717</c:v>
                </c:pt>
                <c:pt idx="5997">
                  <c:v>35469.8062764497</c:v>
                </c:pt>
                <c:pt idx="5998">
                  <c:v>39436.4685509212</c:v>
                </c:pt>
                <c:pt idx="5999">
                  <c:v>37322.7589047264</c:v>
                </c:pt>
                <c:pt idx="6000">
                  <c:v>35666.5080056613</c:v>
                </c:pt>
                <c:pt idx="6001">
                  <c:v>35211.710257416</c:v>
                </c:pt>
                <c:pt idx="6002">
                  <c:v>36916.3683729211</c:v>
                </c:pt>
                <c:pt idx="6003">
                  <c:v>38088.190147074</c:v>
                </c:pt>
                <c:pt idx="6004">
                  <c:v>37781.0226610319</c:v>
                </c:pt>
                <c:pt idx="6005">
                  <c:v>37592.1600855222</c:v>
                </c:pt>
                <c:pt idx="6006">
                  <c:v>39188.0395987686</c:v>
                </c:pt>
                <c:pt idx="6007">
                  <c:v>37934.9677460825</c:v>
                </c:pt>
                <c:pt idx="6008">
                  <c:v>38751.3544404581</c:v>
                </c:pt>
                <c:pt idx="6009">
                  <c:v>39569.5090866397</c:v>
                </c:pt>
                <c:pt idx="6010">
                  <c:v>34987.2620983457</c:v>
                </c:pt>
                <c:pt idx="6011">
                  <c:v>36081.0237526221</c:v>
                </c:pt>
                <c:pt idx="6012">
                  <c:v>37984.0005207654</c:v>
                </c:pt>
                <c:pt idx="6013">
                  <c:v>37586.8129971499</c:v>
                </c:pt>
                <c:pt idx="6014">
                  <c:v>38514.2901298416</c:v>
                </c:pt>
                <c:pt idx="6015">
                  <c:v>37338.3970899032</c:v>
                </c:pt>
                <c:pt idx="6016">
                  <c:v>37965.7545494178</c:v>
                </c:pt>
                <c:pt idx="6017">
                  <c:v>39176.3278118831</c:v>
                </c:pt>
                <c:pt idx="6018">
                  <c:v>35035.7358620313</c:v>
                </c:pt>
                <c:pt idx="6019">
                  <c:v>39170.1112369055</c:v>
                </c:pt>
                <c:pt idx="6020">
                  <c:v>36742.4632115184</c:v>
                </c:pt>
                <c:pt idx="6021">
                  <c:v>35537.8650475583</c:v>
                </c:pt>
                <c:pt idx="6022">
                  <c:v>36878.4801562834</c:v>
                </c:pt>
                <c:pt idx="6023">
                  <c:v>36820.4697839813</c:v>
                </c:pt>
                <c:pt idx="6024">
                  <c:v>35189.7387355139</c:v>
                </c:pt>
                <c:pt idx="6025">
                  <c:v>38329.9056409872</c:v>
                </c:pt>
                <c:pt idx="6026">
                  <c:v>40924.2602691704</c:v>
                </c:pt>
                <c:pt idx="6027">
                  <c:v>38213.5736402375</c:v>
                </c:pt>
                <c:pt idx="6028">
                  <c:v>36634.3064893304</c:v>
                </c:pt>
                <c:pt idx="6029">
                  <c:v>35709.0772602688</c:v>
                </c:pt>
                <c:pt idx="6030">
                  <c:v>40360.0706794518</c:v>
                </c:pt>
                <c:pt idx="6031">
                  <c:v>39897.5735867448</c:v>
                </c:pt>
                <c:pt idx="6032">
                  <c:v>35949.9211563025</c:v>
                </c:pt>
                <c:pt idx="6033">
                  <c:v>35780.6492736427</c:v>
                </c:pt>
                <c:pt idx="6034">
                  <c:v>36032.6092856521</c:v>
                </c:pt>
                <c:pt idx="6035">
                  <c:v>38312.0166152104</c:v>
                </c:pt>
                <c:pt idx="6036">
                  <c:v>38493.1327245413</c:v>
                </c:pt>
                <c:pt idx="6037">
                  <c:v>35207.6072944324</c:v>
                </c:pt>
                <c:pt idx="6038">
                  <c:v>33001.686933488</c:v>
                </c:pt>
                <c:pt idx="6039">
                  <c:v>35598.5074824025</c:v>
                </c:pt>
                <c:pt idx="6040">
                  <c:v>36990.0764021475</c:v>
                </c:pt>
                <c:pt idx="6041">
                  <c:v>39997.5119579168</c:v>
                </c:pt>
                <c:pt idx="6042">
                  <c:v>34824.2275289478</c:v>
                </c:pt>
                <c:pt idx="6043">
                  <c:v>36350.7400136859</c:v>
                </c:pt>
                <c:pt idx="6044">
                  <c:v>36961.9511217052</c:v>
                </c:pt>
                <c:pt idx="6045">
                  <c:v>37904.0839374034</c:v>
                </c:pt>
                <c:pt idx="6046">
                  <c:v>37660.1184495039</c:v>
                </c:pt>
                <c:pt idx="6047">
                  <c:v>38378.5294989447</c:v>
                </c:pt>
                <c:pt idx="6048">
                  <c:v>35378.9530635272</c:v>
                </c:pt>
                <c:pt idx="6049">
                  <c:v>38282.0727282978</c:v>
                </c:pt>
                <c:pt idx="6050">
                  <c:v>38624.1511719062</c:v>
                </c:pt>
                <c:pt idx="6051">
                  <c:v>36952.8215348705</c:v>
                </c:pt>
                <c:pt idx="6052">
                  <c:v>37810.7332329941</c:v>
                </c:pt>
                <c:pt idx="6053">
                  <c:v>36878.2762256515</c:v>
                </c:pt>
                <c:pt idx="6054">
                  <c:v>39263.8147165555</c:v>
                </c:pt>
                <c:pt idx="6055">
                  <c:v>38237.1355322026</c:v>
                </c:pt>
                <c:pt idx="6056">
                  <c:v>35945.7568885323</c:v>
                </c:pt>
                <c:pt idx="6057">
                  <c:v>34791.2098645765</c:v>
                </c:pt>
                <c:pt idx="6058">
                  <c:v>36226.0311926051</c:v>
                </c:pt>
                <c:pt idx="6059">
                  <c:v>39518.6504908472</c:v>
                </c:pt>
                <c:pt idx="6060">
                  <c:v>35190.1440433499</c:v>
                </c:pt>
                <c:pt idx="6061">
                  <c:v>37546.2344104798</c:v>
                </c:pt>
                <c:pt idx="6062">
                  <c:v>40295.8824185668</c:v>
                </c:pt>
                <c:pt idx="6063">
                  <c:v>36278.5125298315</c:v>
                </c:pt>
                <c:pt idx="6064">
                  <c:v>36520.4937870762</c:v>
                </c:pt>
                <c:pt idx="6065">
                  <c:v>36974.2098278932</c:v>
                </c:pt>
                <c:pt idx="6066">
                  <c:v>34438.5527273704</c:v>
                </c:pt>
                <c:pt idx="6067">
                  <c:v>35920.0224538253</c:v>
                </c:pt>
                <c:pt idx="6068">
                  <c:v>40725.7498519309</c:v>
                </c:pt>
                <c:pt idx="6069">
                  <c:v>36383.108508451</c:v>
                </c:pt>
                <c:pt idx="6070">
                  <c:v>37123.8515422116</c:v>
                </c:pt>
                <c:pt idx="6071">
                  <c:v>34624.989702159</c:v>
                </c:pt>
                <c:pt idx="6072">
                  <c:v>37789.4685936716</c:v>
                </c:pt>
                <c:pt idx="6073">
                  <c:v>35893.0521363847</c:v>
                </c:pt>
                <c:pt idx="6074">
                  <c:v>38136.3805976559</c:v>
                </c:pt>
                <c:pt idx="6075">
                  <c:v>36560.573988789</c:v>
                </c:pt>
                <c:pt idx="6076">
                  <c:v>36319.8315202203</c:v>
                </c:pt>
                <c:pt idx="6077">
                  <c:v>36638.0190764541</c:v>
                </c:pt>
                <c:pt idx="6078">
                  <c:v>36373.2540224255</c:v>
                </c:pt>
                <c:pt idx="6079">
                  <c:v>38269.5906638311</c:v>
                </c:pt>
                <c:pt idx="6080">
                  <c:v>34403.8953166146</c:v>
                </c:pt>
                <c:pt idx="6081">
                  <c:v>36212.7725574747</c:v>
                </c:pt>
                <c:pt idx="6082">
                  <c:v>36869.1172256891</c:v>
                </c:pt>
                <c:pt idx="6083">
                  <c:v>39586.5638540349</c:v>
                </c:pt>
                <c:pt idx="6084">
                  <c:v>37056.737472107</c:v>
                </c:pt>
                <c:pt idx="6085">
                  <c:v>37737.7979524427</c:v>
                </c:pt>
                <c:pt idx="6086">
                  <c:v>37693.1395028321</c:v>
                </c:pt>
                <c:pt idx="6087">
                  <c:v>36485.1430618804</c:v>
                </c:pt>
                <c:pt idx="6088">
                  <c:v>37523.4741016931</c:v>
                </c:pt>
                <c:pt idx="6089">
                  <c:v>35471.1197136189</c:v>
                </c:pt>
                <c:pt idx="6090">
                  <c:v>35318.5465446412</c:v>
                </c:pt>
                <c:pt idx="6091">
                  <c:v>38611.4368701567</c:v>
                </c:pt>
                <c:pt idx="6092">
                  <c:v>36302.700921332</c:v>
                </c:pt>
                <c:pt idx="6093">
                  <c:v>38146.9581765547</c:v>
                </c:pt>
                <c:pt idx="6094">
                  <c:v>36786.798995775</c:v>
                </c:pt>
                <c:pt idx="6095">
                  <c:v>35105.827500954</c:v>
                </c:pt>
                <c:pt idx="6096">
                  <c:v>39541.9704633097</c:v>
                </c:pt>
                <c:pt idx="6097">
                  <c:v>33846.9213133185</c:v>
                </c:pt>
                <c:pt idx="6098">
                  <c:v>36820.1261305578</c:v>
                </c:pt>
                <c:pt idx="6099">
                  <c:v>37439.7031415367</c:v>
                </c:pt>
                <c:pt idx="6100">
                  <c:v>36138.7999453001</c:v>
                </c:pt>
                <c:pt idx="6101">
                  <c:v>37377.9077224328</c:v>
                </c:pt>
                <c:pt idx="6102">
                  <c:v>35880.8386249121</c:v>
                </c:pt>
                <c:pt idx="6103">
                  <c:v>37290.4750454126</c:v>
                </c:pt>
                <c:pt idx="6104">
                  <c:v>38542.2162551487</c:v>
                </c:pt>
                <c:pt idx="6105">
                  <c:v>36001.9766966941</c:v>
                </c:pt>
                <c:pt idx="6106">
                  <c:v>37660.4262647036</c:v>
                </c:pt>
                <c:pt idx="6107">
                  <c:v>35388.005109687</c:v>
                </c:pt>
                <c:pt idx="6108">
                  <c:v>39489.5332731612</c:v>
                </c:pt>
                <c:pt idx="6109">
                  <c:v>35439.6884939046</c:v>
                </c:pt>
                <c:pt idx="6110">
                  <c:v>35092.3456787728</c:v>
                </c:pt>
                <c:pt idx="6111">
                  <c:v>35844.0512461606</c:v>
                </c:pt>
                <c:pt idx="6112">
                  <c:v>35873.6489912563</c:v>
                </c:pt>
                <c:pt idx="6113">
                  <c:v>37465.2417540103</c:v>
                </c:pt>
                <c:pt idx="6114">
                  <c:v>36756.235428208</c:v>
                </c:pt>
                <c:pt idx="6115">
                  <c:v>37116.9428500464</c:v>
                </c:pt>
                <c:pt idx="6116">
                  <c:v>35915.16579137</c:v>
                </c:pt>
                <c:pt idx="6117">
                  <c:v>39763.2352178224</c:v>
                </c:pt>
                <c:pt idx="6118">
                  <c:v>38259.4658735673</c:v>
                </c:pt>
                <c:pt idx="6119">
                  <c:v>37452.275211446</c:v>
                </c:pt>
                <c:pt idx="6120">
                  <c:v>39701.3170750928</c:v>
                </c:pt>
                <c:pt idx="6121">
                  <c:v>38880.867779705</c:v>
                </c:pt>
                <c:pt idx="6122">
                  <c:v>38068.4419026811</c:v>
                </c:pt>
                <c:pt idx="6123">
                  <c:v>36992.4364673504</c:v>
                </c:pt>
                <c:pt idx="6124">
                  <c:v>37371.4807058346</c:v>
                </c:pt>
                <c:pt idx="6125">
                  <c:v>39076.7162124695</c:v>
                </c:pt>
                <c:pt idx="6126">
                  <c:v>35265.5606658789</c:v>
                </c:pt>
                <c:pt idx="6127">
                  <c:v>37623.3189916142</c:v>
                </c:pt>
                <c:pt idx="6128">
                  <c:v>36424.6511962556</c:v>
                </c:pt>
                <c:pt idx="6129">
                  <c:v>40649.0450440363</c:v>
                </c:pt>
                <c:pt idx="6130">
                  <c:v>37875.8066030591</c:v>
                </c:pt>
                <c:pt idx="6131">
                  <c:v>37529.133707604</c:v>
                </c:pt>
                <c:pt idx="6132">
                  <c:v>40588.0660194371</c:v>
                </c:pt>
                <c:pt idx="6133">
                  <c:v>36379.3652499338</c:v>
                </c:pt>
                <c:pt idx="6134">
                  <c:v>38458.5545918244</c:v>
                </c:pt>
                <c:pt idx="6135">
                  <c:v>34718.8277712716</c:v>
                </c:pt>
                <c:pt idx="6136">
                  <c:v>37343.8477622518</c:v>
                </c:pt>
                <c:pt idx="6137">
                  <c:v>38037.4312008437</c:v>
                </c:pt>
                <c:pt idx="6138">
                  <c:v>38301.9166715678</c:v>
                </c:pt>
                <c:pt idx="6139">
                  <c:v>35847.1122228582</c:v>
                </c:pt>
                <c:pt idx="6140">
                  <c:v>38634.0178508987</c:v>
                </c:pt>
                <c:pt idx="6141">
                  <c:v>37700.185866665</c:v>
                </c:pt>
                <c:pt idx="6142">
                  <c:v>38511.846889041</c:v>
                </c:pt>
                <c:pt idx="6143">
                  <c:v>37463.8201709676</c:v>
                </c:pt>
                <c:pt idx="6144">
                  <c:v>36840.7203862862</c:v>
                </c:pt>
                <c:pt idx="6145">
                  <c:v>36750.0054127943</c:v>
                </c:pt>
                <c:pt idx="6146">
                  <c:v>35622.6251321388</c:v>
                </c:pt>
                <c:pt idx="6147">
                  <c:v>37161.7413214695</c:v>
                </c:pt>
                <c:pt idx="6148">
                  <c:v>37944.8056921484</c:v>
                </c:pt>
                <c:pt idx="6149">
                  <c:v>36995.4393610264</c:v>
                </c:pt>
                <c:pt idx="6150">
                  <c:v>39069.6600371705</c:v>
                </c:pt>
                <c:pt idx="6151">
                  <c:v>35789.273863283</c:v>
                </c:pt>
                <c:pt idx="6152">
                  <c:v>37904.0720216186</c:v>
                </c:pt>
                <c:pt idx="6153">
                  <c:v>38915.7590148048</c:v>
                </c:pt>
                <c:pt idx="6154">
                  <c:v>37836.3915392863</c:v>
                </c:pt>
                <c:pt idx="6155">
                  <c:v>36105.7087726707</c:v>
                </c:pt>
                <c:pt idx="6156">
                  <c:v>37985.9180533036</c:v>
                </c:pt>
                <c:pt idx="6157">
                  <c:v>38510.7253778941</c:v>
                </c:pt>
                <c:pt idx="6158">
                  <c:v>36111.6822301537</c:v>
                </c:pt>
                <c:pt idx="6159">
                  <c:v>37017.3167806714</c:v>
                </c:pt>
                <c:pt idx="6160">
                  <c:v>35720.0194842119</c:v>
                </c:pt>
                <c:pt idx="6161">
                  <c:v>36995.2966905382</c:v>
                </c:pt>
                <c:pt idx="6162">
                  <c:v>36400.8171889926</c:v>
                </c:pt>
                <c:pt idx="6163">
                  <c:v>37169.8684561629</c:v>
                </c:pt>
                <c:pt idx="6164">
                  <c:v>36981.8653061281</c:v>
                </c:pt>
                <c:pt idx="6165">
                  <c:v>37293.8533796418</c:v>
                </c:pt>
                <c:pt idx="6166">
                  <c:v>41710.8409734213</c:v>
                </c:pt>
                <c:pt idx="6167">
                  <c:v>35370.2769880759</c:v>
                </c:pt>
                <c:pt idx="6168">
                  <c:v>34858.7347750095</c:v>
                </c:pt>
                <c:pt idx="6169">
                  <c:v>37095.0183128264</c:v>
                </c:pt>
                <c:pt idx="6170">
                  <c:v>39049.3372352185</c:v>
                </c:pt>
                <c:pt idx="6171">
                  <c:v>40101.8616350525</c:v>
                </c:pt>
                <c:pt idx="6172">
                  <c:v>35510.7975411795</c:v>
                </c:pt>
                <c:pt idx="6173">
                  <c:v>37184.9543240317</c:v>
                </c:pt>
                <c:pt idx="6174">
                  <c:v>35704.0825923127</c:v>
                </c:pt>
                <c:pt idx="6175">
                  <c:v>39688.5477351829</c:v>
                </c:pt>
                <c:pt idx="6176">
                  <c:v>39264.3550227171</c:v>
                </c:pt>
                <c:pt idx="6177">
                  <c:v>36191.1540420121</c:v>
                </c:pt>
                <c:pt idx="6178">
                  <c:v>37294.6367519756</c:v>
                </c:pt>
                <c:pt idx="6179">
                  <c:v>36166.437930164</c:v>
                </c:pt>
                <c:pt idx="6180">
                  <c:v>35933.0995959538</c:v>
                </c:pt>
                <c:pt idx="6181">
                  <c:v>35823.9096504511</c:v>
                </c:pt>
                <c:pt idx="6182">
                  <c:v>37829.8077365939</c:v>
                </c:pt>
                <c:pt idx="6183">
                  <c:v>35974.5785727277</c:v>
                </c:pt>
                <c:pt idx="6184">
                  <c:v>38316.0208016582</c:v>
                </c:pt>
                <c:pt idx="6185">
                  <c:v>36413.0427302665</c:v>
                </c:pt>
                <c:pt idx="6186">
                  <c:v>41088.3083611195</c:v>
                </c:pt>
                <c:pt idx="6187">
                  <c:v>37045.113567377</c:v>
                </c:pt>
                <c:pt idx="6188">
                  <c:v>34729.6493666796</c:v>
                </c:pt>
                <c:pt idx="6189">
                  <c:v>38950.620636747</c:v>
                </c:pt>
                <c:pt idx="6190">
                  <c:v>36578.3195419495</c:v>
                </c:pt>
                <c:pt idx="6191">
                  <c:v>39646.1170773506</c:v>
                </c:pt>
                <c:pt idx="6192">
                  <c:v>35507.9532710002</c:v>
                </c:pt>
                <c:pt idx="6193">
                  <c:v>37537.5829014872</c:v>
                </c:pt>
                <c:pt idx="6194">
                  <c:v>37240.3098350224</c:v>
                </c:pt>
                <c:pt idx="6195">
                  <c:v>36846.3185206874</c:v>
                </c:pt>
                <c:pt idx="6196">
                  <c:v>36022.1180586755</c:v>
                </c:pt>
                <c:pt idx="6197">
                  <c:v>36934.7442139042</c:v>
                </c:pt>
                <c:pt idx="6198">
                  <c:v>36143.5687889633</c:v>
                </c:pt>
                <c:pt idx="6199">
                  <c:v>37821.9933831671</c:v>
                </c:pt>
                <c:pt idx="6200">
                  <c:v>36455.5664867928</c:v>
                </c:pt>
                <c:pt idx="6201">
                  <c:v>36703.0201488871</c:v>
                </c:pt>
                <c:pt idx="6202">
                  <c:v>35596.7966461771</c:v>
                </c:pt>
                <c:pt idx="6203">
                  <c:v>38971.6746404211</c:v>
                </c:pt>
                <c:pt idx="6204">
                  <c:v>35284.5633093107</c:v>
                </c:pt>
                <c:pt idx="6205">
                  <c:v>37833.6788404044</c:v>
                </c:pt>
                <c:pt idx="6206">
                  <c:v>39436.9989958291</c:v>
                </c:pt>
                <c:pt idx="6207">
                  <c:v>34460.7261285169</c:v>
                </c:pt>
                <c:pt idx="6208">
                  <c:v>38312.9722976902</c:v>
                </c:pt>
                <c:pt idx="6209">
                  <c:v>36338.7902739838</c:v>
                </c:pt>
                <c:pt idx="6210">
                  <c:v>37264.1090972261</c:v>
                </c:pt>
                <c:pt idx="6211">
                  <c:v>36168.7618625688</c:v>
                </c:pt>
                <c:pt idx="6212">
                  <c:v>36885.2778787676</c:v>
                </c:pt>
                <c:pt idx="6213">
                  <c:v>38334.9925697181</c:v>
                </c:pt>
                <c:pt idx="6214">
                  <c:v>38525.3855024289</c:v>
                </c:pt>
                <c:pt idx="6215">
                  <c:v>39730.8189665204</c:v>
                </c:pt>
                <c:pt idx="6216">
                  <c:v>35754.4454971126</c:v>
                </c:pt>
                <c:pt idx="6217">
                  <c:v>34829.3700148388</c:v>
                </c:pt>
                <c:pt idx="6218">
                  <c:v>36982.3063857014</c:v>
                </c:pt>
                <c:pt idx="6219">
                  <c:v>36787.6208254638</c:v>
                </c:pt>
                <c:pt idx="6220">
                  <c:v>36471.1435859123</c:v>
                </c:pt>
                <c:pt idx="6221">
                  <c:v>39322.0104514965</c:v>
                </c:pt>
                <c:pt idx="6222">
                  <c:v>36020.154165266</c:v>
                </c:pt>
                <c:pt idx="6223">
                  <c:v>36066.4165656091</c:v>
                </c:pt>
                <c:pt idx="6224">
                  <c:v>35312.6911749643</c:v>
                </c:pt>
                <c:pt idx="6225">
                  <c:v>35593.8347651124</c:v>
                </c:pt>
                <c:pt idx="6226">
                  <c:v>38822.332127296</c:v>
                </c:pt>
                <c:pt idx="6227">
                  <c:v>36041.7487814993</c:v>
                </c:pt>
                <c:pt idx="6228">
                  <c:v>37529.9143409344</c:v>
                </c:pt>
                <c:pt idx="6229">
                  <c:v>38037.1694436702</c:v>
                </c:pt>
                <c:pt idx="6230">
                  <c:v>38082.3912577612</c:v>
                </c:pt>
                <c:pt idx="6231">
                  <c:v>41132.2761760673</c:v>
                </c:pt>
                <c:pt idx="6232">
                  <c:v>36675.0634769016</c:v>
                </c:pt>
                <c:pt idx="6233">
                  <c:v>37231.5146813829</c:v>
                </c:pt>
                <c:pt idx="6234">
                  <c:v>35851.5688211799</c:v>
                </c:pt>
                <c:pt idx="6235">
                  <c:v>42002.8090127771</c:v>
                </c:pt>
                <c:pt idx="6236">
                  <c:v>37071.3669712568</c:v>
                </c:pt>
                <c:pt idx="6237">
                  <c:v>36347.0935698706</c:v>
                </c:pt>
                <c:pt idx="6238">
                  <c:v>37082.2147344724</c:v>
                </c:pt>
                <c:pt idx="6239">
                  <c:v>35264.8323206877</c:v>
                </c:pt>
                <c:pt idx="6240">
                  <c:v>37037.9077613195</c:v>
                </c:pt>
                <c:pt idx="6241">
                  <c:v>40108.7198348449</c:v>
                </c:pt>
                <c:pt idx="6242">
                  <c:v>34016.7527838817</c:v>
                </c:pt>
                <c:pt idx="6243">
                  <c:v>36280.4967900527</c:v>
                </c:pt>
                <c:pt idx="6244">
                  <c:v>34993.3331534344</c:v>
                </c:pt>
                <c:pt idx="6245">
                  <c:v>34898.4025184839</c:v>
                </c:pt>
                <c:pt idx="6246">
                  <c:v>38531.2464847061</c:v>
                </c:pt>
                <c:pt idx="6247">
                  <c:v>38994.5782685686</c:v>
                </c:pt>
                <c:pt idx="6248">
                  <c:v>35457.9120367479</c:v>
                </c:pt>
                <c:pt idx="6249">
                  <c:v>37941.5356560754</c:v>
                </c:pt>
                <c:pt idx="6250">
                  <c:v>37048.2294931562</c:v>
                </c:pt>
                <c:pt idx="6251">
                  <c:v>36840.7985166188</c:v>
                </c:pt>
                <c:pt idx="6252">
                  <c:v>40337.7904996101</c:v>
                </c:pt>
                <c:pt idx="6253">
                  <c:v>37111.8490625593</c:v>
                </c:pt>
                <c:pt idx="6254">
                  <c:v>35378.8556212635</c:v>
                </c:pt>
                <c:pt idx="6255">
                  <c:v>36597.5793342711</c:v>
                </c:pt>
                <c:pt idx="6256">
                  <c:v>36105.0554739552</c:v>
                </c:pt>
                <c:pt idx="6257">
                  <c:v>36780.1877804466</c:v>
                </c:pt>
                <c:pt idx="6258">
                  <c:v>36866.2530350255</c:v>
                </c:pt>
                <c:pt idx="6259">
                  <c:v>36255.3419555405</c:v>
                </c:pt>
                <c:pt idx="6260">
                  <c:v>36258.1179678489</c:v>
                </c:pt>
                <c:pt idx="6261">
                  <c:v>37861.6453201093</c:v>
                </c:pt>
                <c:pt idx="6262">
                  <c:v>37741.0517765559</c:v>
                </c:pt>
                <c:pt idx="6263">
                  <c:v>34814.2250993935</c:v>
                </c:pt>
                <c:pt idx="6264">
                  <c:v>37276.1816683124</c:v>
                </c:pt>
                <c:pt idx="6265">
                  <c:v>35929.6669089107</c:v>
                </c:pt>
                <c:pt idx="6266">
                  <c:v>37472.0609233282</c:v>
                </c:pt>
                <c:pt idx="6267">
                  <c:v>36074.1979808271</c:v>
                </c:pt>
                <c:pt idx="6268">
                  <c:v>37412.1477680988</c:v>
                </c:pt>
                <c:pt idx="6269">
                  <c:v>38574.484559072</c:v>
                </c:pt>
                <c:pt idx="6270">
                  <c:v>40846.7370284906</c:v>
                </c:pt>
                <c:pt idx="6271">
                  <c:v>36188.622809275</c:v>
                </c:pt>
                <c:pt idx="6272">
                  <c:v>39181.819699796</c:v>
                </c:pt>
                <c:pt idx="6273">
                  <c:v>35693.8196449062</c:v>
                </c:pt>
                <c:pt idx="6274">
                  <c:v>38289.3854054358</c:v>
                </c:pt>
                <c:pt idx="6275">
                  <c:v>40037.4159493446</c:v>
                </c:pt>
                <c:pt idx="6276">
                  <c:v>41037.1456241119</c:v>
                </c:pt>
                <c:pt idx="6277">
                  <c:v>37022.2023801889</c:v>
                </c:pt>
                <c:pt idx="6278">
                  <c:v>36782.274081408</c:v>
                </c:pt>
                <c:pt idx="6279">
                  <c:v>36942.2219964466</c:v>
                </c:pt>
                <c:pt idx="6280">
                  <c:v>39042.0020333695</c:v>
                </c:pt>
                <c:pt idx="6281">
                  <c:v>36372.8810786272</c:v>
                </c:pt>
                <c:pt idx="6282">
                  <c:v>36289.9259042131</c:v>
                </c:pt>
                <c:pt idx="6283">
                  <c:v>36445.2148529353</c:v>
                </c:pt>
                <c:pt idx="6284">
                  <c:v>36429.3111866982</c:v>
                </c:pt>
                <c:pt idx="6285">
                  <c:v>35325.438846609</c:v>
                </c:pt>
                <c:pt idx="6286">
                  <c:v>34795.469122155</c:v>
                </c:pt>
                <c:pt idx="6287">
                  <c:v>36503.2157687524</c:v>
                </c:pt>
                <c:pt idx="6288">
                  <c:v>36280.2764876568</c:v>
                </c:pt>
                <c:pt idx="6289">
                  <c:v>37806.9847141195</c:v>
                </c:pt>
                <c:pt idx="6290">
                  <c:v>34609.3751208932</c:v>
                </c:pt>
                <c:pt idx="6291">
                  <c:v>37182.875023192</c:v>
                </c:pt>
                <c:pt idx="6292">
                  <c:v>39272.7909157233</c:v>
                </c:pt>
                <c:pt idx="6293">
                  <c:v>35732.4176804507</c:v>
                </c:pt>
                <c:pt idx="6294">
                  <c:v>38891.6192248943</c:v>
                </c:pt>
                <c:pt idx="6295">
                  <c:v>35194.2422496839</c:v>
                </c:pt>
                <c:pt idx="6296">
                  <c:v>38727.6573903153</c:v>
                </c:pt>
                <c:pt idx="6297">
                  <c:v>36398.4610919105</c:v>
                </c:pt>
                <c:pt idx="6298">
                  <c:v>37531.0046251186</c:v>
                </c:pt>
                <c:pt idx="6299">
                  <c:v>36478.478957467</c:v>
                </c:pt>
                <c:pt idx="6300">
                  <c:v>37403.4541109609</c:v>
                </c:pt>
                <c:pt idx="6301">
                  <c:v>34742.2149196561</c:v>
                </c:pt>
                <c:pt idx="6302">
                  <c:v>38529.5973562068</c:v>
                </c:pt>
                <c:pt idx="6303">
                  <c:v>37334.9199939486</c:v>
                </c:pt>
                <c:pt idx="6304">
                  <c:v>37892.25662438</c:v>
                </c:pt>
                <c:pt idx="6305">
                  <c:v>41047.4602522572</c:v>
                </c:pt>
                <c:pt idx="6306">
                  <c:v>37261.5335005067</c:v>
                </c:pt>
                <c:pt idx="6307">
                  <c:v>37706.6589861238</c:v>
                </c:pt>
                <c:pt idx="6308">
                  <c:v>41602.6289433024</c:v>
                </c:pt>
                <c:pt idx="6309">
                  <c:v>34351.4243676861</c:v>
                </c:pt>
                <c:pt idx="6310">
                  <c:v>36810.7038964586</c:v>
                </c:pt>
                <c:pt idx="6311">
                  <c:v>38815.8705472514</c:v>
                </c:pt>
                <c:pt idx="6312">
                  <c:v>35252.1207110007</c:v>
                </c:pt>
                <c:pt idx="6313">
                  <c:v>35764.6643652068</c:v>
                </c:pt>
                <c:pt idx="6314">
                  <c:v>38579.6835744858</c:v>
                </c:pt>
                <c:pt idx="6315">
                  <c:v>36597.611247939</c:v>
                </c:pt>
                <c:pt idx="6316">
                  <c:v>37039.0875034411</c:v>
                </c:pt>
                <c:pt idx="6317">
                  <c:v>35506.8835564149</c:v>
                </c:pt>
                <c:pt idx="6318">
                  <c:v>35879.9358415685</c:v>
                </c:pt>
                <c:pt idx="6319">
                  <c:v>38416.0857701853</c:v>
                </c:pt>
                <c:pt idx="6320">
                  <c:v>35851.9654612476</c:v>
                </c:pt>
                <c:pt idx="6321">
                  <c:v>37089.5586638471</c:v>
                </c:pt>
                <c:pt idx="6322">
                  <c:v>38384.3346105682</c:v>
                </c:pt>
                <c:pt idx="6323">
                  <c:v>35480.4768475737</c:v>
                </c:pt>
                <c:pt idx="6324">
                  <c:v>37676.994273612</c:v>
                </c:pt>
                <c:pt idx="6325">
                  <c:v>36314.9035258152</c:v>
                </c:pt>
                <c:pt idx="6326">
                  <c:v>38820.1511541978</c:v>
                </c:pt>
                <c:pt idx="6327">
                  <c:v>36564.4570613756</c:v>
                </c:pt>
                <c:pt idx="6328">
                  <c:v>35516.7286084452</c:v>
                </c:pt>
                <c:pt idx="6329">
                  <c:v>38227.1083058478</c:v>
                </c:pt>
                <c:pt idx="6330">
                  <c:v>37085.847206411</c:v>
                </c:pt>
                <c:pt idx="6331">
                  <c:v>37915.1048253262</c:v>
                </c:pt>
                <c:pt idx="6332">
                  <c:v>37771.0500307834</c:v>
                </c:pt>
                <c:pt idx="6333">
                  <c:v>35879.0421242455</c:v>
                </c:pt>
                <c:pt idx="6334">
                  <c:v>35367.4228652047</c:v>
                </c:pt>
                <c:pt idx="6335">
                  <c:v>39235.4346140389</c:v>
                </c:pt>
                <c:pt idx="6336">
                  <c:v>36320.1075789289</c:v>
                </c:pt>
                <c:pt idx="6337">
                  <c:v>36999.3572176584</c:v>
                </c:pt>
                <c:pt idx="6338">
                  <c:v>37687.1713900456</c:v>
                </c:pt>
                <c:pt idx="6339">
                  <c:v>38187.9847416468</c:v>
                </c:pt>
                <c:pt idx="6340">
                  <c:v>38444.2421653436</c:v>
                </c:pt>
                <c:pt idx="6341">
                  <c:v>36601.6400462575</c:v>
                </c:pt>
                <c:pt idx="6342">
                  <c:v>36361.5481031842</c:v>
                </c:pt>
                <c:pt idx="6343">
                  <c:v>37605.6237181842</c:v>
                </c:pt>
                <c:pt idx="6344">
                  <c:v>35337.8785581379</c:v>
                </c:pt>
                <c:pt idx="6345">
                  <c:v>36827.0636760809</c:v>
                </c:pt>
                <c:pt idx="6346">
                  <c:v>37834.6135623928</c:v>
                </c:pt>
                <c:pt idx="6347">
                  <c:v>36324.6121931795</c:v>
                </c:pt>
                <c:pt idx="6348">
                  <c:v>35451.0272856432</c:v>
                </c:pt>
                <c:pt idx="6349">
                  <c:v>35725.8893812277</c:v>
                </c:pt>
                <c:pt idx="6350">
                  <c:v>36024.7217711045</c:v>
                </c:pt>
                <c:pt idx="6351">
                  <c:v>34008.393370641</c:v>
                </c:pt>
                <c:pt idx="6352">
                  <c:v>35051.5606079241</c:v>
                </c:pt>
                <c:pt idx="6353">
                  <c:v>37632.7907038244</c:v>
                </c:pt>
                <c:pt idx="6354">
                  <c:v>37569.5046937427</c:v>
                </c:pt>
                <c:pt idx="6355">
                  <c:v>35306.3530153388</c:v>
                </c:pt>
                <c:pt idx="6356">
                  <c:v>36416.4974045659</c:v>
                </c:pt>
                <c:pt idx="6357">
                  <c:v>36822.4557304047</c:v>
                </c:pt>
                <c:pt idx="6358">
                  <c:v>36675.0004809765</c:v>
                </c:pt>
                <c:pt idx="6359">
                  <c:v>36877.8676973939</c:v>
                </c:pt>
                <c:pt idx="6360">
                  <c:v>36376.1238833399</c:v>
                </c:pt>
                <c:pt idx="6361">
                  <c:v>36299.6549938386</c:v>
                </c:pt>
                <c:pt idx="6362">
                  <c:v>40388.6506649572</c:v>
                </c:pt>
                <c:pt idx="6363">
                  <c:v>36622.9648845118</c:v>
                </c:pt>
                <c:pt idx="6364">
                  <c:v>38021.3951447333</c:v>
                </c:pt>
                <c:pt idx="6365">
                  <c:v>36187.5282533193</c:v>
                </c:pt>
                <c:pt idx="6366">
                  <c:v>36351.6157663092</c:v>
                </c:pt>
                <c:pt idx="6367">
                  <c:v>39126.1833305695</c:v>
                </c:pt>
                <c:pt idx="6368">
                  <c:v>39358.7329671212</c:v>
                </c:pt>
                <c:pt idx="6369">
                  <c:v>36042.7299944293</c:v>
                </c:pt>
                <c:pt idx="6370">
                  <c:v>35335.2868272591</c:v>
                </c:pt>
                <c:pt idx="6371">
                  <c:v>34494.6300903467</c:v>
                </c:pt>
                <c:pt idx="6372">
                  <c:v>35847.0633810474</c:v>
                </c:pt>
                <c:pt idx="6373">
                  <c:v>36950.3654817539</c:v>
                </c:pt>
                <c:pt idx="6374">
                  <c:v>38232.444448831</c:v>
                </c:pt>
                <c:pt idx="6375">
                  <c:v>38964.1916646664</c:v>
                </c:pt>
                <c:pt idx="6376">
                  <c:v>39972.1287028856</c:v>
                </c:pt>
                <c:pt idx="6377">
                  <c:v>39228.5184009583</c:v>
                </c:pt>
                <c:pt idx="6378">
                  <c:v>37124.4682270862</c:v>
                </c:pt>
                <c:pt idx="6379">
                  <c:v>39181.7188592324</c:v>
                </c:pt>
                <c:pt idx="6380">
                  <c:v>35358.2617288208</c:v>
                </c:pt>
                <c:pt idx="6381">
                  <c:v>35793.4884977826</c:v>
                </c:pt>
                <c:pt idx="6382">
                  <c:v>37759.2900788293</c:v>
                </c:pt>
                <c:pt idx="6383">
                  <c:v>37251.3745002556</c:v>
                </c:pt>
                <c:pt idx="6384">
                  <c:v>35644.8669611514</c:v>
                </c:pt>
                <c:pt idx="6385">
                  <c:v>35914.8473755083</c:v>
                </c:pt>
                <c:pt idx="6386">
                  <c:v>39398.8632609154</c:v>
                </c:pt>
                <c:pt idx="6387">
                  <c:v>38163.7372835125</c:v>
                </c:pt>
                <c:pt idx="6388">
                  <c:v>41743.5666473391</c:v>
                </c:pt>
                <c:pt idx="6389">
                  <c:v>37914.9397652613</c:v>
                </c:pt>
                <c:pt idx="6390">
                  <c:v>35305.513650841</c:v>
                </c:pt>
                <c:pt idx="6391">
                  <c:v>34968.5272126663</c:v>
                </c:pt>
                <c:pt idx="6392">
                  <c:v>36867.1704159698</c:v>
                </c:pt>
                <c:pt idx="6393">
                  <c:v>37642.7725827219</c:v>
                </c:pt>
                <c:pt idx="6394">
                  <c:v>35022.2405814663</c:v>
                </c:pt>
                <c:pt idx="6395">
                  <c:v>36287.4637183883</c:v>
                </c:pt>
                <c:pt idx="6396">
                  <c:v>36735.9569949863</c:v>
                </c:pt>
                <c:pt idx="6397">
                  <c:v>38831.2120589954</c:v>
                </c:pt>
                <c:pt idx="6398">
                  <c:v>36132.5362927942</c:v>
                </c:pt>
                <c:pt idx="6399">
                  <c:v>35911.836501991</c:v>
                </c:pt>
                <c:pt idx="6400">
                  <c:v>38251.3824052001</c:v>
                </c:pt>
                <c:pt idx="6401">
                  <c:v>38932.8678538877</c:v>
                </c:pt>
                <c:pt idx="6402">
                  <c:v>34949.144447265</c:v>
                </c:pt>
                <c:pt idx="6403">
                  <c:v>38406.7415010989</c:v>
                </c:pt>
                <c:pt idx="6404">
                  <c:v>36832.4342543714</c:v>
                </c:pt>
                <c:pt idx="6405">
                  <c:v>36443.4821716909</c:v>
                </c:pt>
                <c:pt idx="6406">
                  <c:v>37074.6660729776</c:v>
                </c:pt>
                <c:pt idx="6407">
                  <c:v>36900.3531132332</c:v>
                </c:pt>
                <c:pt idx="6408">
                  <c:v>36013.8284449742</c:v>
                </c:pt>
                <c:pt idx="6409">
                  <c:v>36933.9951439628</c:v>
                </c:pt>
                <c:pt idx="6410">
                  <c:v>38868.492554047</c:v>
                </c:pt>
                <c:pt idx="6411">
                  <c:v>37050.1480116783</c:v>
                </c:pt>
                <c:pt idx="6412">
                  <c:v>37956.8367366491</c:v>
                </c:pt>
                <c:pt idx="6413">
                  <c:v>39254.8240453552</c:v>
                </c:pt>
                <c:pt idx="6414">
                  <c:v>39677.2074906904</c:v>
                </c:pt>
                <c:pt idx="6415">
                  <c:v>35945.761272837</c:v>
                </c:pt>
                <c:pt idx="6416">
                  <c:v>36489.8898202052</c:v>
                </c:pt>
                <c:pt idx="6417">
                  <c:v>37358.443123877</c:v>
                </c:pt>
                <c:pt idx="6418">
                  <c:v>36323.0525493118</c:v>
                </c:pt>
                <c:pt idx="6419">
                  <c:v>36740.3536228385</c:v>
                </c:pt>
                <c:pt idx="6420">
                  <c:v>37709.3404903003</c:v>
                </c:pt>
                <c:pt idx="6421">
                  <c:v>39319.3891578709</c:v>
                </c:pt>
                <c:pt idx="6422">
                  <c:v>36972.5608878774</c:v>
                </c:pt>
                <c:pt idx="6423">
                  <c:v>37007.2439294049</c:v>
                </c:pt>
                <c:pt idx="6424">
                  <c:v>39133.2902443965</c:v>
                </c:pt>
                <c:pt idx="6425">
                  <c:v>41125.7760653883</c:v>
                </c:pt>
                <c:pt idx="6426">
                  <c:v>39229.0364853453</c:v>
                </c:pt>
                <c:pt idx="6427">
                  <c:v>35762.0896503317</c:v>
                </c:pt>
                <c:pt idx="6428">
                  <c:v>37042.7119941149</c:v>
                </c:pt>
                <c:pt idx="6429">
                  <c:v>38426.9894226013</c:v>
                </c:pt>
                <c:pt idx="6430">
                  <c:v>36271.1456684599</c:v>
                </c:pt>
                <c:pt idx="6431">
                  <c:v>38589.6879519965</c:v>
                </c:pt>
                <c:pt idx="6432">
                  <c:v>35078.9009481221</c:v>
                </c:pt>
                <c:pt idx="6433">
                  <c:v>41333.0720150052</c:v>
                </c:pt>
                <c:pt idx="6434">
                  <c:v>39125.2701630941</c:v>
                </c:pt>
                <c:pt idx="6435">
                  <c:v>37202.9540206474</c:v>
                </c:pt>
                <c:pt idx="6436">
                  <c:v>39357.2643749237</c:v>
                </c:pt>
                <c:pt idx="6437">
                  <c:v>35109.6561024814</c:v>
                </c:pt>
                <c:pt idx="6438">
                  <c:v>36498.7282256568</c:v>
                </c:pt>
                <c:pt idx="6439">
                  <c:v>36817.7217969603</c:v>
                </c:pt>
                <c:pt idx="6440">
                  <c:v>35605.7748657525</c:v>
                </c:pt>
                <c:pt idx="6441">
                  <c:v>36016.9474548493</c:v>
                </c:pt>
                <c:pt idx="6442">
                  <c:v>36906.2344840056</c:v>
                </c:pt>
                <c:pt idx="6443">
                  <c:v>36080.2371994542</c:v>
                </c:pt>
                <c:pt idx="6444">
                  <c:v>37075.8233966862</c:v>
                </c:pt>
                <c:pt idx="6445">
                  <c:v>37471.8168500805</c:v>
                </c:pt>
                <c:pt idx="6446">
                  <c:v>35488.06594499</c:v>
                </c:pt>
                <c:pt idx="6447">
                  <c:v>34780.4441004543</c:v>
                </c:pt>
                <c:pt idx="6448">
                  <c:v>38198.6007110763</c:v>
                </c:pt>
                <c:pt idx="6449">
                  <c:v>36803.292037692</c:v>
                </c:pt>
                <c:pt idx="6450">
                  <c:v>37423.54215312</c:v>
                </c:pt>
                <c:pt idx="6451">
                  <c:v>36986.5505931441</c:v>
                </c:pt>
                <c:pt idx="6452">
                  <c:v>35078.539258684</c:v>
                </c:pt>
                <c:pt idx="6453">
                  <c:v>36815.5960954855</c:v>
                </c:pt>
                <c:pt idx="6454">
                  <c:v>39088.1217631377</c:v>
                </c:pt>
                <c:pt idx="6455">
                  <c:v>38616.6798109021</c:v>
                </c:pt>
                <c:pt idx="6456">
                  <c:v>37859.1173283138</c:v>
                </c:pt>
                <c:pt idx="6457">
                  <c:v>36164.18009144</c:v>
                </c:pt>
                <c:pt idx="6458">
                  <c:v>37309.9078426126</c:v>
                </c:pt>
                <c:pt idx="6459">
                  <c:v>39607.9530768545</c:v>
                </c:pt>
                <c:pt idx="6460">
                  <c:v>37632.5338112084</c:v>
                </c:pt>
                <c:pt idx="6461">
                  <c:v>40806.0667167554</c:v>
                </c:pt>
                <c:pt idx="6462">
                  <c:v>38139.5622409566</c:v>
                </c:pt>
                <c:pt idx="6463">
                  <c:v>37197.6620110904</c:v>
                </c:pt>
                <c:pt idx="6464">
                  <c:v>40186.9259847234</c:v>
                </c:pt>
                <c:pt idx="6465">
                  <c:v>36482.4688722282</c:v>
                </c:pt>
                <c:pt idx="6466">
                  <c:v>36297.9526838752</c:v>
                </c:pt>
                <c:pt idx="6467">
                  <c:v>35583.1351906204</c:v>
                </c:pt>
                <c:pt idx="6468">
                  <c:v>37574.1911357613</c:v>
                </c:pt>
                <c:pt idx="6469">
                  <c:v>37504.1016696619</c:v>
                </c:pt>
                <c:pt idx="6470">
                  <c:v>37695.2365769982</c:v>
                </c:pt>
                <c:pt idx="6471">
                  <c:v>37962.2478079621</c:v>
                </c:pt>
                <c:pt idx="6472">
                  <c:v>39988.5265470233</c:v>
                </c:pt>
                <c:pt idx="6473">
                  <c:v>37481.2764294732</c:v>
                </c:pt>
                <c:pt idx="6474">
                  <c:v>38555.9850583919</c:v>
                </c:pt>
                <c:pt idx="6475">
                  <c:v>35467.8707264238</c:v>
                </c:pt>
                <c:pt idx="6476">
                  <c:v>36500.2906103874</c:v>
                </c:pt>
                <c:pt idx="6477">
                  <c:v>37704.5966245891</c:v>
                </c:pt>
                <c:pt idx="6478">
                  <c:v>38797.0154323464</c:v>
                </c:pt>
                <c:pt idx="6479">
                  <c:v>37395.8760693853</c:v>
                </c:pt>
                <c:pt idx="6480">
                  <c:v>39278.1962658429</c:v>
                </c:pt>
                <c:pt idx="6481">
                  <c:v>36083.9669050413</c:v>
                </c:pt>
                <c:pt idx="6482">
                  <c:v>37358.7595753644</c:v>
                </c:pt>
                <c:pt idx="6483">
                  <c:v>35122.9722261834</c:v>
                </c:pt>
                <c:pt idx="6484">
                  <c:v>38188.2189070814</c:v>
                </c:pt>
                <c:pt idx="6485">
                  <c:v>35184.6149389789</c:v>
                </c:pt>
                <c:pt idx="6486">
                  <c:v>35055.8428578947</c:v>
                </c:pt>
                <c:pt idx="6487">
                  <c:v>36333.0473082765</c:v>
                </c:pt>
                <c:pt idx="6488">
                  <c:v>37472.0354326348</c:v>
                </c:pt>
                <c:pt idx="6489">
                  <c:v>39467.0183720584</c:v>
                </c:pt>
                <c:pt idx="6490">
                  <c:v>39462.1177870427</c:v>
                </c:pt>
                <c:pt idx="6491">
                  <c:v>38497.9752794564</c:v>
                </c:pt>
                <c:pt idx="6492">
                  <c:v>38821.4138222855</c:v>
                </c:pt>
                <c:pt idx="6493">
                  <c:v>37274.3075107188</c:v>
                </c:pt>
                <c:pt idx="6494">
                  <c:v>39519.0871507339</c:v>
                </c:pt>
                <c:pt idx="6495">
                  <c:v>35130.1750417513</c:v>
                </c:pt>
                <c:pt idx="6496">
                  <c:v>38619.6103312722</c:v>
                </c:pt>
                <c:pt idx="6497">
                  <c:v>38078.6846586865</c:v>
                </c:pt>
                <c:pt idx="6498">
                  <c:v>37585.8078103584</c:v>
                </c:pt>
                <c:pt idx="6499">
                  <c:v>38650.3780189943</c:v>
                </c:pt>
                <c:pt idx="6500">
                  <c:v>38192.5062200281</c:v>
                </c:pt>
                <c:pt idx="6501">
                  <c:v>36928.7332505225</c:v>
                </c:pt>
                <c:pt idx="6502">
                  <c:v>36437.5942328815</c:v>
                </c:pt>
                <c:pt idx="6503">
                  <c:v>37546.2704956271</c:v>
                </c:pt>
                <c:pt idx="6504">
                  <c:v>36561.6256305649</c:v>
                </c:pt>
                <c:pt idx="6505">
                  <c:v>38864.5799568347</c:v>
                </c:pt>
                <c:pt idx="6506">
                  <c:v>36847.7912809097</c:v>
                </c:pt>
                <c:pt idx="6507">
                  <c:v>36858.4472540297</c:v>
                </c:pt>
                <c:pt idx="6508">
                  <c:v>36981.7596830242</c:v>
                </c:pt>
                <c:pt idx="6509">
                  <c:v>36174.0564483574</c:v>
                </c:pt>
                <c:pt idx="6510">
                  <c:v>38939.5274572246</c:v>
                </c:pt>
                <c:pt idx="6511">
                  <c:v>37344.6455024543</c:v>
                </c:pt>
                <c:pt idx="6512">
                  <c:v>34319.8413006067</c:v>
                </c:pt>
                <c:pt idx="6513">
                  <c:v>39267.3338025146</c:v>
                </c:pt>
                <c:pt idx="6514">
                  <c:v>36387.6079538857</c:v>
                </c:pt>
                <c:pt idx="6515">
                  <c:v>35370.0115185912</c:v>
                </c:pt>
                <c:pt idx="6516">
                  <c:v>37788.6445476023</c:v>
                </c:pt>
                <c:pt idx="6517">
                  <c:v>37172.6721175854</c:v>
                </c:pt>
                <c:pt idx="6518">
                  <c:v>34995.0802634669</c:v>
                </c:pt>
                <c:pt idx="6519">
                  <c:v>37986.524898223</c:v>
                </c:pt>
                <c:pt idx="6520">
                  <c:v>37321.4619030984</c:v>
                </c:pt>
                <c:pt idx="6521">
                  <c:v>35416.39183856</c:v>
                </c:pt>
                <c:pt idx="6522">
                  <c:v>34685.538611394</c:v>
                </c:pt>
                <c:pt idx="6523">
                  <c:v>35328.7813994682</c:v>
                </c:pt>
                <c:pt idx="6524">
                  <c:v>38958.4765844759</c:v>
                </c:pt>
                <c:pt idx="6525">
                  <c:v>38865.9300183395</c:v>
                </c:pt>
                <c:pt idx="6526">
                  <c:v>35627.7552104542</c:v>
                </c:pt>
                <c:pt idx="6527">
                  <c:v>38143.6743783463</c:v>
                </c:pt>
                <c:pt idx="6528">
                  <c:v>37842.0407456229</c:v>
                </c:pt>
                <c:pt idx="6529">
                  <c:v>38329.4335844563</c:v>
                </c:pt>
                <c:pt idx="6530">
                  <c:v>40118.8256090079</c:v>
                </c:pt>
                <c:pt idx="6531">
                  <c:v>35622.164441167</c:v>
                </c:pt>
                <c:pt idx="6532">
                  <c:v>36303.9083713707</c:v>
                </c:pt>
                <c:pt idx="6533">
                  <c:v>36244.9901391343</c:v>
                </c:pt>
                <c:pt idx="6534">
                  <c:v>37621.252887934</c:v>
                </c:pt>
                <c:pt idx="6535">
                  <c:v>37512.9701559921</c:v>
                </c:pt>
                <c:pt idx="6536">
                  <c:v>37163.5365115223</c:v>
                </c:pt>
                <c:pt idx="6537">
                  <c:v>37084.9589332677</c:v>
                </c:pt>
                <c:pt idx="6538">
                  <c:v>37674.0269361648</c:v>
                </c:pt>
                <c:pt idx="6539">
                  <c:v>35222.6265200133</c:v>
                </c:pt>
                <c:pt idx="6540">
                  <c:v>38038.2526537561</c:v>
                </c:pt>
                <c:pt idx="6541">
                  <c:v>36916.0161509503</c:v>
                </c:pt>
                <c:pt idx="6542">
                  <c:v>37949.6335472754</c:v>
                </c:pt>
                <c:pt idx="6543">
                  <c:v>36350.4814071092</c:v>
                </c:pt>
                <c:pt idx="6544">
                  <c:v>40786.8956875706</c:v>
                </c:pt>
                <c:pt idx="6545">
                  <c:v>36647.7438791781</c:v>
                </c:pt>
                <c:pt idx="6546">
                  <c:v>37270.5314344953</c:v>
                </c:pt>
                <c:pt idx="6547">
                  <c:v>35712.3157369489</c:v>
                </c:pt>
                <c:pt idx="6548">
                  <c:v>34604.9962651985</c:v>
                </c:pt>
                <c:pt idx="6549">
                  <c:v>38432.3825148956</c:v>
                </c:pt>
                <c:pt idx="6550">
                  <c:v>35009.7026083392</c:v>
                </c:pt>
                <c:pt idx="6551">
                  <c:v>38704.9861415106</c:v>
                </c:pt>
                <c:pt idx="6552">
                  <c:v>40488.5806598299</c:v>
                </c:pt>
                <c:pt idx="6553">
                  <c:v>36275.8326056488</c:v>
                </c:pt>
                <c:pt idx="6554">
                  <c:v>36808.7306425162</c:v>
                </c:pt>
                <c:pt idx="6555">
                  <c:v>36825.9081629212</c:v>
                </c:pt>
                <c:pt idx="6556">
                  <c:v>35812.8049824566</c:v>
                </c:pt>
                <c:pt idx="6557">
                  <c:v>35660.6072005908</c:v>
                </c:pt>
                <c:pt idx="6558">
                  <c:v>38742.000303199</c:v>
                </c:pt>
                <c:pt idx="6559">
                  <c:v>35089.7519902154</c:v>
                </c:pt>
                <c:pt idx="6560">
                  <c:v>35657.0589764436</c:v>
                </c:pt>
                <c:pt idx="6561">
                  <c:v>38165.38827971</c:v>
                </c:pt>
                <c:pt idx="6562">
                  <c:v>36812.6282994824</c:v>
                </c:pt>
                <c:pt idx="6563">
                  <c:v>39877.1421313371</c:v>
                </c:pt>
                <c:pt idx="6564">
                  <c:v>38260.899328301</c:v>
                </c:pt>
                <c:pt idx="6565">
                  <c:v>36997.8118498857</c:v>
                </c:pt>
                <c:pt idx="6566">
                  <c:v>37131.4468766355</c:v>
                </c:pt>
                <c:pt idx="6567">
                  <c:v>36158.8179270055</c:v>
                </c:pt>
                <c:pt idx="6568">
                  <c:v>35842.012621922</c:v>
                </c:pt>
                <c:pt idx="6569">
                  <c:v>39081.9563482726</c:v>
                </c:pt>
                <c:pt idx="6570">
                  <c:v>38133.3151581784</c:v>
                </c:pt>
                <c:pt idx="6571">
                  <c:v>35440.6047339222</c:v>
                </c:pt>
                <c:pt idx="6572">
                  <c:v>37361.0315486231</c:v>
                </c:pt>
                <c:pt idx="6573">
                  <c:v>38968.3569821241</c:v>
                </c:pt>
                <c:pt idx="6574">
                  <c:v>40588.216673634</c:v>
                </c:pt>
                <c:pt idx="6575">
                  <c:v>38580.1123378468</c:v>
                </c:pt>
                <c:pt idx="6576">
                  <c:v>36669.5523965085</c:v>
                </c:pt>
                <c:pt idx="6577">
                  <c:v>37449.1438355587</c:v>
                </c:pt>
                <c:pt idx="6578">
                  <c:v>37552.8746613664</c:v>
                </c:pt>
                <c:pt idx="6579">
                  <c:v>36581.9549981425</c:v>
                </c:pt>
                <c:pt idx="6580">
                  <c:v>37889.3877335671</c:v>
                </c:pt>
                <c:pt idx="6581">
                  <c:v>36826.519609572</c:v>
                </c:pt>
                <c:pt idx="6582">
                  <c:v>35449.9947738174</c:v>
                </c:pt>
                <c:pt idx="6583">
                  <c:v>36759.3332662241</c:v>
                </c:pt>
                <c:pt idx="6584">
                  <c:v>38483.3066700294</c:v>
                </c:pt>
                <c:pt idx="6585">
                  <c:v>34979.9477536995</c:v>
                </c:pt>
                <c:pt idx="6586">
                  <c:v>38353.0310349436</c:v>
                </c:pt>
                <c:pt idx="6587">
                  <c:v>37787.9024516757</c:v>
                </c:pt>
                <c:pt idx="6588">
                  <c:v>36954.2844680876</c:v>
                </c:pt>
                <c:pt idx="6589">
                  <c:v>40411.4369479008</c:v>
                </c:pt>
                <c:pt idx="6590">
                  <c:v>39426.6217105967</c:v>
                </c:pt>
                <c:pt idx="6591">
                  <c:v>38317.4915735235</c:v>
                </c:pt>
                <c:pt idx="6592">
                  <c:v>37371.0166876081</c:v>
                </c:pt>
                <c:pt idx="6593">
                  <c:v>38183.0374542636</c:v>
                </c:pt>
                <c:pt idx="6594">
                  <c:v>40103.9117337869</c:v>
                </c:pt>
                <c:pt idx="6595">
                  <c:v>36729.3431082182</c:v>
                </c:pt>
                <c:pt idx="6596">
                  <c:v>38389.3324493246</c:v>
                </c:pt>
                <c:pt idx="6597">
                  <c:v>38229.4047866893</c:v>
                </c:pt>
                <c:pt idx="6598">
                  <c:v>38068.0409254392</c:v>
                </c:pt>
                <c:pt idx="6599">
                  <c:v>36266.7110828507</c:v>
                </c:pt>
                <c:pt idx="6600">
                  <c:v>36215.4102324492</c:v>
                </c:pt>
                <c:pt idx="6601">
                  <c:v>35508.6093085302</c:v>
                </c:pt>
                <c:pt idx="6602">
                  <c:v>40500.8538410988</c:v>
                </c:pt>
                <c:pt idx="6603">
                  <c:v>37701.7379656778</c:v>
                </c:pt>
                <c:pt idx="6604">
                  <c:v>34615.5159022611</c:v>
                </c:pt>
                <c:pt idx="6605">
                  <c:v>37856.4687417831</c:v>
                </c:pt>
                <c:pt idx="6606">
                  <c:v>39181.6968077191</c:v>
                </c:pt>
                <c:pt idx="6607">
                  <c:v>35406.608171341</c:v>
                </c:pt>
                <c:pt idx="6608">
                  <c:v>34868.8302464199</c:v>
                </c:pt>
                <c:pt idx="6609">
                  <c:v>39643.3619361813</c:v>
                </c:pt>
                <c:pt idx="6610">
                  <c:v>35593.5785578811</c:v>
                </c:pt>
                <c:pt idx="6611">
                  <c:v>37674.4970080633</c:v>
                </c:pt>
                <c:pt idx="6612">
                  <c:v>36743.9725257504</c:v>
                </c:pt>
                <c:pt idx="6613">
                  <c:v>38238.0010174148</c:v>
                </c:pt>
                <c:pt idx="6614">
                  <c:v>36190.2056590592</c:v>
                </c:pt>
                <c:pt idx="6615">
                  <c:v>38953.2379998613</c:v>
                </c:pt>
                <c:pt idx="6616">
                  <c:v>36068.829474224</c:v>
                </c:pt>
                <c:pt idx="6617">
                  <c:v>36865.4142039925</c:v>
                </c:pt>
                <c:pt idx="6618">
                  <c:v>37866.872145875</c:v>
                </c:pt>
                <c:pt idx="6619">
                  <c:v>37164.8829979357</c:v>
                </c:pt>
                <c:pt idx="6620">
                  <c:v>35152.621248637</c:v>
                </c:pt>
                <c:pt idx="6621">
                  <c:v>38471.0803052042</c:v>
                </c:pt>
                <c:pt idx="6622">
                  <c:v>39111.9357559142</c:v>
                </c:pt>
                <c:pt idx="6623">
                  <c:v>35732.7757133525</c:v>
                </c:pt>
                <c:pt idx="6624">
                  <c:v>34795.301585104</c:v>
                </c:pt>
                <c:pt idx="6625">
                  <c:v>35628.8579158674</c:v>
                </c:pt>
                <c:pt idx="6626">
                  <c:v>38459.0109483644</c:v>
                </c:pt>
                <c:pt idx="6627">
                  <c:v>36888.3519109656</c:v>
                </c:pt>
                <c:pt idx="6628">
                  <c:v>38766.4836653972</c:v>
                </c:pt>
                <c:pt idx="6629">
                  <c:v>35702.3320783696</c:v>
                </c:pt>
                <c:pt idx="6630">
                  <c:v>35169.9463966952</c:v>
                </c:pt>
                <c:pt idx="6631">
                  <c:v>35129.2917109359</c:v>
                </c:pt>
                <c:pt idx="6632">
                  <c:v>37728.4006163711</c:v>
                </c:pt>
                <c:pt idx="6633">
                  <c:v>37987.3780623836</c:v>
                </c:pt>
                <c:pt idx="6634">
                  <c:v>35400.3384829281</c:v>
                </c:pt>
                <c:pt idx="6635">
                  <c:v>35863.0589557298</c:v>
                </c:pt>
                <c:pt idx="6636">
                  <c:v>35236.1773795728</c:v>
                </c:pt>
                <c:pt idx="6637">
                  <c:v>38410.5560019616</c:v>
                </c:pt>
                <c:pt idx="6638">
                  <c:v>39552.6172436315</c:v>
                </c:pt>
                <c:pt idx="6639">
                  <c:v>36281.433626988</c:v>
                </c:pt>
                <c:pt idx="6640">
                  <c:v>35374.379041115</c:v>
                </c:pt>
                <c:pt idx="6641">
                  <c:v>39212.19539463</c:v>
                </c:pt>
                <c:pt idx="6642">
                  <c:v>37202.4945610949</c:v>
                </c:pt>
                <c:pt idx="6643">
                  <c:v>36067.0053816491</c:v>
                </c:pt>
                <c:pt idx="6644">
                  <c:v>35274.6264739884</c:v>
                </c:pt>
                <c:pt idx="6645">
                  <c:v>37197.258451212</c:v>
                </c:pt>
                <c:pt idx="6646">
                  <c:v>37867.9746176834</c:v>
                </c:pt>
                <c:pt idx="6647">
                  <c:v>35976.5333227664</c:v>
                </c:pt>
                <c:pt idx="6648">
                  <c:v>35227.1057955621</c:v>
                </c:pt>
                <c:pt idx="6649">
                  <c:v>37404.9941705063</c:v>
                </c:pt>
                <c:pt idx="6650">
                  <c:v>38017.226209736</c:v>
                </c:pt>
                <c:pt idx="6651">
                  <c:v>37629.8899927579</c:v>
                </c:pt>
                <c:pt idx="6652">
                  <c:v>40237.0886309018</c:v>
                </c:pt>
                <c:pt idx="6653">
                  <c:v>36082.735271753</c:v>
                </c:pt>
                <c:pt idx="6654">
                  <c:v>36453.0701044507</c:v>
                </c:pt>
                <c:pt idx="6655">
                  <c:v>35020.7957109826</c:v>
                </c:pt>
                <c:pt idx="6656">
                  <c:v>38645.4020135642</c:v>
                </c:pt>
                <c:pt idx="6657">
                  <c:v>37606.6891652374</c:v>
                </c:pt>
                <c:pt idx="6658">
                  <c:v>37443.2296559393</c:v>
                </c:pt>
                <c:pt idx="6659">
                  <c:v>38706.9354065192</c:v>
                </c:pt>
                <c:pt idx="6660">
                  <c:v>38305.0829139815</c:v>
                </c:pt>
                <c:pt idx="6661">
                  <c:v>38559.3158732716</c:v>
                </c:pt>
                <c:pt idx="6662">
                  <c:v>36558.0555748879</c:v>
                </c:pt>
                <c:pt idx="6663">
                  <c:v>38404.1479077355</c:v>
                </c:pt>
                <c:pt idx="6664">
                  <c:v>37711.0353081234</c:v>
                </c:pt>
                <c:pt idx="6665">
                  <c:v>38798.6114246622</c:v>
                </c:pt>
                <c:pt idx="6666">
                  <c:v>35276.2015465451</c:v>
                </c:pt>
                <c:pt idx="6667">
                  <c:v>38425.5700810403</c:v>
                </c:pt>
                <c:pt idx="6668">
                  <c:v>34937.0604206361</c:v>
                </c:pt>
                <c:pt idx="6669">
                  <c:v>37858.98158269</c:v>
                </c:pt>
                <c:pt idx="6670">
                  <c:v>40094.6668332969</c:v>
                </c:pt>
                <c:pt idx="6671">
                  <c:v>38275.1883432195</c:v>
                </c:pt>
                <c:pt idx="6672">
                  <c:v>37789.3579240872</c:v>
                </c:pt>
                <c:pt idx="6673">
                  <c:v>38086.5420874533</c:v>
                </c:pt>
                <c:pt idx="6674">
                  <c:v>36092.5647320669</c:v>
                </c:pt>
                <c:pt idx="6675">
                  <c:v>40136.8506542446</c:v>
                </c:pt>
                <c:pt idx="6676">
                  <c:v>35131.6228945574</c:v>
                </c:pt>
                <c:pt idx="6677">
                  <c:v>35731.9201955432</c:v>
                </c:pt>
                <c:pt idx="6678">
                  <c:v>37292.5175584992</c:v>
                </c:pt>
                <c:pt idx="6679">
                  <c:v>35589.6249111302</c:v>
                </c:pt>
                <c:pt idx="6680">
                  <c:v>37865.6260201338</c:v>
                </c:pt>
                <c:pt idx="6681">
                  <c:v>36316.8021742704</c:v>
                </c:pt>
                <c:pt idx="6682">
                  <c:v>38535.2307989419</c:v>
                </c:pt>
                <c:pt idx="6683">
                  <c:v>36762.2422140514</c:v>
                </c:pt>
                <c:pt idx="6684">
                  <c:v>37825.4232306798</c:v>
                </c:pt>
                <c:pt idx="6685">
                  <c:v>37647.1562051216</c:v>
                </c:pt>
                <c:pt idx="6686">
                  <c:v>35994.1174275143</c:v>
                </c:pt>
                <c:pt idx="6687">
                  <c:v>37194.8178400256</c:v>
                </c:pt>
                <c:pt idx="6688">
                  <c:v>37091.7920305578</c:v>
                </c:pt>
                <c:pt idx="6689">
                  <c:v>38583.4870805831</c:v>
                </c:pt>
                <c:pt idx="6690">
                  <c:v>39070.9927842119</c:v>
                </c:pt>
                <c:pt idx="6691">
                  <c:v>35516.0977896656</c:v>
                </c:pt>
                <c:pt idx="6692">
                  <c:v>37568.8992157347</c:v>
                </c:pt>
                <c:pt idx="6693">
                  <c:v>38093.7399794885</c:v>
                </c:pt>
                <c:pt idx="6694">
                  <c:v>38186.6614435885</c:v>
                </c:pt>
                <c:pt idx="6695">
                  <c:v>36333.9613772397</c:v>
                </c:pt>
                <c:pt idx="6696">
                  <c:v>37139.4969976758</c:v>
                </c:pt>
                <c:pt idx="6697">
                  <c:v>37367.5994762664</c:v>
                </c:pt>
                <c:pt idx="6698">
                  <c:v>37567.6416080946</c:v>
                </c:pt>
                <c:pt idx="6699">
                  <c:v>39438.5400764694</c:v>
                </c:pt>
                <c:pt idx="6700">
                  <c:v>36536.8044290897</c:v>
                </c:pt>
                <c:pt idx="6701">
                  <c:v>39449.0058166189</c:v>
                </c:pt>
                <c:pt idx="6702">
                  <c:v>36368.0828534011</c:v>
                </c:pt>
                <c:pt idx="6703">
                  <c:v>38118.5821724909</c:v>
                </c:pt>
                <c:pt idx="6704">
                  <c:v>35516.2733217751</c:v>
                </c:pt>
                <c:pt idx="6705">
                  <c:v>39396.6705215316</c:v>
                </c:pt>
                <c:pt idx="6706">
                  <c:v>34800.7348663612</c:v>
                </c:pt>
                <c:pt idx="6707">
                  <c:v>37192.8890285685</c:v>
                </c:pt>
                <c:pt idx="6708">
                  <c:v>35150.4384037018</c:v>
                </c:pt>
                <c:pt idx="6709">
                  <c:v>36633.2975173442</c:v>
                </c:pt>
                <c:pt idx="6710">
                  <c:v>37064.2782027898</c:v>
                </c:pt>
                <c:pt idx="6711">
                  <c:v>38325.2281728986</c:v>
                </c:pt>
                <c:pt idx="6712">
                  <c:v>36188.728389951</c:v>
                </c:pt>
                <c:pt idx="6713">
                  <c:v>36811.6423277429</c:v>
                </c:pt>
                <c:pt idx="6714">
                  <c:v>40731.5145842884</c:v>
                </c:pt>
                <c:pt idx="6715">
                  <c:v>36450.2604209316</c:v>
                </c:pt>
                <c:pt idx="6716">
                  <c:v>38405.1389642225</c:v>
                </c:pt>
                <c:pt idx="6717">
                  <c:v>37174.3207158671</c:v>
                </c:pt>
                <c:pt idx="6718">
                  <c:v>38121.5686115479</c:v>
                </c:pt>
                <c:pt idx="6719">
                  <c:v>36700.7522719474</c:v>
                </c:pt>
                <c:pt idx="6720">
                  <c:v>38957.4380240949</c:v>
                </c:pt>
                <c:pt idx="6721">
                  <c:v>39178.9447068574</c:v>
                </c:pt>
                <c:pt idx="6722">
                  <c:v>35517.9989274864</c:v>
                </c:pt>
                <c:pt idx="6723">
                  <c:v>37301.9646773485</c:v>
                </c:pt>
                <c:pt idx="6724">
                  <c:v>38600.2605899915</c:v>
                </c:pt>
                <c:pt idx="6725">
                  <c:v>34550.0994544389</c:v>
                </c:pt>
                <c:pt idx="6726">
                  <c:v>37291.9631049923</c:v>
                </c:pt>
                <c:pt idx="6727">
                  <c:v>39463.9282097638</c:v>
                </c:pt>
                <c:pt idx="6728">
                  <c:v>36049.0039292649</c:v>
                </c:pt>
                <c:pt idx="6729">
                  <c:v>40012.6619572072</c:v>
                </c:pt>
                <c:pt idx="6730">
                  <c:v>36595.9281759071</c:v>
                </c:pt>
                <c:pt idx="6731">
                  <c:v>40238.0547070525</c:v>
                </c:pt>
                <c:pt idx="6732">
                  <c:v>36605.6980670666</c:v>
                </c:pt>
                <c:pt idx="6733">
                  <c:v>37503.1536449526</c:v>
                </c:pt>
                <c:pt idx="6734">
                  <c:v>35992.6738248938</c:v>
                </c:pt>
                <c:pt idx="6735">
                  <c:v>33643.3391826315</c:v>
                </c:pt>
                <c:pt idx="6736">
                  <c:v>39796.6874759676</c:v>
                </c:pt>
                <c:pt idx="6737">
                  <c:v>36149.5646694046</c:v>
                </c:pt>
                <c:pt idx="6738">
                  <c:v>37616.3823594256</c:v>
                </c:pt>
                <c:pt idx="6739">
                  <c:v>36920.7371044478</c:v>
                </c:pt>
                <c:pt idx="6740">
                  <c:v>37184.0202435388</c:v>
                </c:pt>
                <c:pt idx="6741">
                  <c:v>36505.5259133185</c:v>
                </c:pt>
                <c:pt idx="6742">
                  <c:v>39099.2509576731</c:v>
                </c:pt>
                <c:pt idx="6743">
                  <c:v>37978.6481409959</c:v>
                </c:pt>
                <c:pt idx="6744">
                  <c:v>38517.3250465739</c:v>
                </c:pt>
                <c:pt idx="6745">
                  <c:v>39225.9622416989</c:v>
                </c:pt>
                <c:pt idx="6746">
                  <c:v>38506.4932460987</c:v>
                </c:pt>
                <c:pt idx="6747">
                  <c:v>41533.7150302158</c:v>
                </c:pt>
                <c:pt idx="6748">
                  <c:v>37969.1362648418</c:v>
                </c:pt>
                <c:pt idx="6749">
                  <c:v>36536.8589047494</c:v>
                </c:pt>
                <c:pt idx="6750">
                  <c:v>35713.2309210769</c:v>
                </c:pt>
                <c:pt idx="6751">
                  <c:v>36330.9569831658</c:v>
                </c:pt>
                <c:pt idx="6752">
                  <c:v>34482.530918828</c:v>
                </c:pt>
                <c:pt idx="6753">
                  <c:v>35904.0252926188</c:v>
                </c:pt>
                <c:pt idx="6754">
                  <c:v>36757.987730957</c:v>
                </c:pt>
                <c:pt idx="6755">
                  <c:v>33962.4937547957</c:v>
                </c:pt>
                <c:pt idx="6756">
                  <c:v>36969.904991572</c:v>
                </c:pt>
                <c:pt idx="6757">
                  <c:v>39485.8460558362</c:v>
                </c:pt>
                <c:pt idx="6758">
                  <c:v>36782.1233391479</c:v>
                </c:pt>
                <c:pt idx="6759">
                  <c:v>36912.3326461648</c:v>
                </c:pt>
                <c:pt idx="6760">
                  <c:v>35596.5752541403</c:v>
                </c:pt>
                <c:pt idx="6761">
                  <c:v>35211.8241901295</c:v>
                </c:pt>
                <c:pt idx="6762">
                  <c:v>39565.7065665285</c:v>
                </c:pt>
                <c:pt idx="6763">
                  <c:v>36877.4914964183</c:v>
                </c:pt>
                <c:pt idx="6764">
                  <c:v>36067.0261792691</c:v>
                </c:pt>
                <c:pt idx="6765">
                  <c:v>38005.8690740572</c:v>
                </c:pt>
                <c:pt idx="6766">
                  <c:v>36809.2559883542</c:v>
                </c:pt>
                <c:pt idx="6767">
                  <c:v>37715.1084278107</c:v>
                </c:pt>
                <c:pt idx="6768">
                  <c:v>37769.7683623124</c:v>
                </c:pt>
                <c:pt idx="6769">
                  <c:v>35495.1868032373</c:v>
                </c:pt>
                <c:pt idx="6770">
                  <c:v>38329.6307221234</c:v>
                </c:pt>
                <c:pt idx="6771">
                  <c:v>37154.4560098672</c:v>
                </c:pt>
                <c:pt idx="6772">
                  <c:v>38302.4074354562</c:v>
                </c:pt>
                <c:pt idx="6773">
                  <c:v>35881.2906546361</c:v>
                </c:pt>
                <c:pt idx="6774">
                  <c:v>40458.1929958729</c:v>
                </c:pt>
                <c:pt idx="6775">
                  <c:v>35944.4380375236</c:v>
                </c:pt>
                <c:pt idx="6776">
                  <c:v>37002.0147292048</c:v>
                </c:pt>
                <c:pt idx="6777">
                  <c:v>38150.8639064746</c:v>
                </c:pt>
                <c:pt idx="6778">
                  <c:v>37317.6729849728</c:v>
                </c:pt>
                <c:pt idx="6779">
                  <c:v>35826.4820122089</c:v>
                </c:pt>
                <c:pt idx="6780">
                  <c:v>37635.4635829467</c:v>
                </c:pt>
                <c:pt idx="6781">
                  <c:v>36541.2241049303</c:v>
                </c:pt>
                <c:pt idx="6782">
                  <c:v>35548.0655557255</c:v>
                </c:pt>
                <c:pt idx="6783">
                  <c:v>39603.2662125575</c:v>
                </c:pt>
                <c:pt idx="6784">
                  <c:v>38780.5706716226</c:v>
                </c:pt>
                <c:pt idx="6785">
                  <c:v>35768.3078431802</c:v>
                </c:pt>
                <c:pt idx="6786">
                  <c:v>36487.5231441842</c:v>
                </c:pt>
                <c:pt idx="6787">
                  <c:v>35122.6260875218</c:v>
                </c:pt>
                <c:pt idx="6788">
                  <c:v>38117.2341042251</c:v>
                </c:pt>
                <c:pt idx="6789">
                  <c:v>36984.3798245307</c:v>
                </c:pt>
                <c:pt idx="6790">
                  <c:v>37331.1049309742</c:v>
                </c:pt>
                <c:pt idx="6791">
                  <c:v>36642.9066292367</c:v>
                </c:pt>
                <c:pt idx="6792">
                  <c:v>37560.9071189515</c:v>
                </c:pt>
                <c:pt idx="6793">
                  <c:v>34614.7376880509</c:v>
                </c:pt>
                <c:pt idx="6794">
                  <c:v>41569.3104473925</c:v>
                </c:pt>
                <c:pt idx="6795">
                  <c:v>38317.3097999863</c:v>
                </c:pt>
                <c:pt idx="6796">
                  <c:v>41497.1760478163</c:v>
                </c:pt>
                <c:pt idx="6797">
                  <c:v>37601.3804312823</c:v>
                </c:pt>
                <c:pt idx="6798">
                  <c:v>36711.164195452</c:v>
                </c:pt>
                <c:pt idx="6799">
                  <c:v>37597.451236717</c:v>
                </c:pt>
                <c:pt idx="6800">
                  <c:v>37486.1845706307</c:v>
                </c:pt>
                <c:pt idx="6801">
                  <c:v>36575.6564452367</c:v>
                </c:pt>
                <c:pt idx="6802">
                  <c:v>36789.705783452</c:v>
                </c:pt>
                <c:pt idx="6803">
                  <c:v>37267.046245672</c:v>
                </c:pt>
                <c:pt idx="6804">
                  <c:v>36706.0020552867</c:v>
                </c:pt>
                <c:pt idx="6805">
                  <c:v>38663.6045854396</c:v>
                </c:pt>
                <c:pt idx="6806">
                  <c:v>36199.367157207</c:v>
                </c:pt>
                <c:pt idx="6807">
                  <c:v>35015.6569285138</c:v>
                </c:pt>
                <c:pt idx="6808">
                  <c:v>40155.9659816071</c:v>
                </c:pt>
                <c:pt idx="6809">
                  <c:v>35241.2041933482</c:v>
                </c:pt>
                <c:pt idx="6810">
                  <c:v>37254.2365980484</c:v>
                </c:pt>
                <c:pt idx="6811">
                  <c:v>37840.7713049396</c:v>
                </c:pt>
                <c:pt idx="6812">
                  <c:v>37244.4159087045</c:v>
                </c:pt>
                <c:pt idx="6813">
                  <c:v>35960.3941667188</c:v>
                </c:pt>
                <c:pt idx="6814">
                  <c:v>36140.1919199841</c:v>
                </c:pt>
                <c:pt idx="6815">
                  <c:v>37112.477543661</c:v>
                </c:pt>
                <c:pt idx="6816">
                  <c:v>36726.105536665</c:v>
                </c:pt>
                <c:pt idx="6817">
                  <c:v>38714.0676896233</c:v>
                </c:pt>
                <c:pt idx="6818">
                  <c:v>37449.7151870325</c:v>
                </c:pt>
                <c:pt idx="6819">
                  <c:v>36779.2346335705</c:v>
                </c:pt>
                <c:pt idx="6820">
                  <c:v>37228.0112272084</c:v>
                </c:pt>
                <c:pt idx="6821">
                  <c:v>35940.9929316311</c:v>
                </c:pt>
                <c:pt idx="6822">
                  <c:v>36303.8432333721</c:v>
                </c:pt>
                <c:pt idx="6823">
                  <c:v>36600.4707998158</c:v>
                </c:pt>
                <c:pt idx="6824">
                  <c:v>35807.9899786453</c:v>
                </c:pt>
                <c:pt idx="6825">
                  <c:v>36044.8682211114</c:v>
                </c:pt>
                <c:pt idx="6826">
                  <c:v>36487.9658206377</c:v>
                </c:pt>
                <c:pt idx="6827">
                  <c:v>37618.9938118323</c:v>
                </c:pt>
                <c:pt idx="6828">
                  <c:v>37558.2802154098</c:v>
                </c:pt>
                <c:pt idx="6829">
                  <c:v>37401.7986009715</c:v>
                </c:pt>
                <c:pt idx="6830">
                  <c:v>37555.441510879</c:v>
                </c:pt>
                <c:pt idx="6831">
                  <c:v>36197.9160533427</c:v>
                </c:pt>
                <c:pt idx="6832">
                  <c:v>36834.4012277101</c:v>
                </c:pt>
                <c:pt idx="6833">
                  <c:v>39276.6146141475</c:v>
                </c:pt>
                <c:pt idx="6834">
                  <c:v>36186.5124567958</c:v>
                </c:pt>
                <c:pt idx="6835">
                  <c:v>37778.2857388537</c:v>
                </c:pt>
                <c:pt idx="6836">
                  <c:v>36789.2188292264</c:v>
                </c:pt>
                <c:pt idx="6837">
                  <c:v>35879.2798324332</c:v>
                </c:pt>
                <c:pt idx="6838">
                  <c:v>36302.3380856492</c:v>
                </c:pt>
                <c:pt idx="6839">
                  <c:v>36812.040809785</c:v>
                </c:pt>
                <c:pt idx="6840">
                  <c:v>35520.7579965976</c:v>
                </c:pt>
                <c:pt idx="6841">
                  <c:v>38885.8843645237</c:v>
                </c:pt>
                <c:pt idx="6842">
                  <c:v>36989.9382496238</c:v>
                </c:pt>
                <c:pt idx="6843">
                  <c:v>38357.4364877445</c:v>
                </c:pt>
                <c:pt idx="6844">
                  <c:v>36120.4746766586</c:v>
                </c:pt>
                <c:pt idx="6845">
                  <c:v>34671.7191639349</c:v>
                </c:pt>
                <c:pt idx="6846">
                  <c:v>37043.7271323584</c:v>
                </c:pt>
                <c:pt idx="6847">
                  <c:v>36876.5988978625</c:v>
                </c:pt>
                <c:pt idx="6848">
                  <c:v>36218.7809495005</c:v>
                </c:pt>
                <c:pt idx="6849">
                  <c:v>37547.2561331597</c:v>
                </c:pt>
                <c:pt idx="6850">
                  <c:v>38918.9598325977</c:v>
                </c:pt>
                <c:pt idx="6851">
                  <c:v>37439.7228793375</c:v>
                </c:pt>
                <c:pt idx="6852">
                  <c:v>39327.8220188852</c:v>
                </c:pt>
                <c:pt idx="6853">
                  <c:v>39100.5109588568</c:v>
                </c:pt>
                <c:pt idx="6854">
                  <c:v>36867.6209168002</c:v>
                </c:pt>
                <c:pt idx="6855">
                  <c:v>37240.5859583857</c:v>
                </c:pt>
                <c:pt idx="6856">
                  <c:v>35807.322460999</c:v>
                </c:pt>
                <c:pt idx="6857">
                  <c:v>38713.7507007491</c:v>
                </c:pt>
                <c:pt idx="6858">
                  <c:v>39761.6940893725</c:v>
                </c:pt>
                <c:pt idx="6859">
                  <c:v>35228.9572464132</c:v>
                </c:pt>
                <c:pt idx="6860">
                  <c:v>37964.1341570272</c:v>
                </c:pt>
                <c:pt idx="6861">
                  <c:v>36301.1124845841</c:v>
                </c:pt>
                <c:pt idx="6862">
                  <c:v>38228.4800974006</c:v>
                </c:pt>
                <c:pt idx="6863">
                  <c:v>35824.0912760835</c:v>
                </c:pt>
                <c:pt idx="6864">
                  <c:v>37102.0452618691</c:v>
                </c:pt>
                <c:pt idx="6865">
                  <c:v>38073.9874559553</c:v>
                </c:pt>
                <c:pt idx="6866">
                  <c:v>42088.6045012325</c:v>
                </c:pt>
                <c:pt idx="6867">
                  <c:v>37264.0668121603</c:v>
                </c:pt>
                <c:pt idx="6868">
                  <c:v>37002.3973712097</c:v>
                </c:pt>
                <c:pt idx="6869">
                  <c:v>38740.9789761116</c:v>
                </c:pt>
                <c:pt idx="6870">
                  <c:v>36001.6760365884</c:v>
                </c:pt>
                <c:pt idx="6871">
                  <c:v>40367.3192401686</c:v>
                </c:pt>
                <c:pt idx="6872">
                  <c:v>37783.5097998965</c:v>
                </c:pt>
                <c:pt idx="6873">
                  <c:v>35200.9159683513</c:v>
                </c:pt>
                <c:pt idx="6874">
                  <c:v>37107.204712085</c:v>
                </c:pt>
                <c:pt idx="6875">
                  <c:v>37868.0694126661</c:v>
                </c:pt>
                <c:pt idx="6876">
                  <c:v>37832.9438004548</c:v>
                </c:pt>
                <c:pt idx="6877">
                  <c:v>36110.5402609713</c:v>
                </c:pt>
                <c:pt idx="6878">
                  <c:v>35156.6500543824</c:v>
                </c:pt>
                <c:pt idx="6879">
                  <c:v>35600.0159894046</c:v>
                </c:pt>
                <c:pt idx="6880">
                  <c:v>42218.1883625131</c:v>
                </c:pt>
                <c:pt idx="6881">
                  <c:v>36646.0786368721</c:v>
                </c:pt>
                <c:pt idx="6882">
                  <c:v>37874.6014346252</c:v>
                </c:pt>
                <c:pt idx="6883">
                  <c:v>36584.519569847</c:v>
                </c:pt>
                <c:pt idx="6884">
                  <c:v>37826.8512440287</c:v>
                </c:pt>
                <c:pt idx="6885">
                  <c:v>37393.4390694919</c:v>
                </c:pt>
                <c:pt idx="6886">
                  <c:v>36766.3299812292</c:v>
                </c:pt>
                <c:pt idx="6887">
                  <c:v>36610.2180018755</c:v>
                </c:pt>
                <c:pt idx="6888">
                  <c:v>39340.7075400203</c:v>
                </c:pt>
                <c:pt idx="6889">
                  <c:v>40252.4036317388</c:v>
                </c:pt>
                <c:pt idx="6890">
                  <c:v>37537.7754461113</c:v>
                </c:pt>
                <c:pt idx="6891">
                  <c:v>36227.4821327648</c:v>
                </c:pt>
                <c:pt idx="6892">
                  <c:v>38196.9682212948</c:v>
                </c:pt>
                <c:pt idx="6893">
                  <c:v>37578.3679401793</c:v>
                </c:pt>
                <c:pt idx="6894">
                  <c:v>36523.1220813099</c:v>
                </c:pt>
                <c:pt idx="6895">
                  <c:v>40080.1793546528</c:v>
                </c:pt>
                <c:pt idx="6896">
                  <c:v>39224.6048681513</c:v>
                </c:pt>
                <c:pt idx="6897">
                  <c:v>35062.8801255658</c:v>
                </c:pt>
                <c:pt idx="6898">
                  <c:v>38898.3630847258</c:v>
                </c:pt>
                <c:pt idx="6899">
                  <c:v>36979.6580796164</c:v>
                </c:pt>
                <c:pt idx="6900">
                  <c:v>36623.1285902251</c:v>
                </c:pt>
                <c:pt idx="6901">
                  <c:v>35858.4170183325</c:v>
                </c:pt>
                <c:pt idx="6902">
                  <c:v>38659.5951318255</c:v>
                </c:pt>
                <c:pt idx="6903">
                  <c:v>37361.556756371</c:v>
                </c:pt>
                <c:pt idx="6904">
                  <c:v>36841.7893948244</c:v>
                </c:pt>
                <c:pt idx="6905">
                  <c:v>37365.8290429808</c:v>
                </c:pt>
                <c:pt idx="6906">
                  <c:v>35531.2099459879</c:v>
                </c:pt>
                <c:pt idx="6907">
                  <c:v>38536.4185640487</c:v>
                </c:pt>
                <c:pt idx="6908">
                  <c:v>35476.431860832</c:v>
                </c:pt>
                <c:pt idx="6909">
                  <c:v>35975.0644789513</c:v>
                </c:pt>
                <c:pt idx="6910">
                  <c:v>36738.8435088346</c:v>
                </c:pt>
                <c:pt idx="6911">
                  <c:v>37314.962881985</c:v>
                </c:pt>
                <c:pt idx="6912">
                  <c:v>35056.5023402801</c:v>
                </c:pt>
                <c:pt idx="6913">
                  <c:v>39114.6688467598</c:v>
                </c:pt>
                <c:pt idx="6914">
                  <c:v>35654.4286363195</c:v>
                </c:pt>
                <c:pt idx="6915">
                  <c:v>37616.8400999627</c:v>
                </c:pt>
                <c:pt idx="6916">
                  <c:v>38012.2311739357</c:v>
                </c:pt>
                <c:pt idx="6917">
                  <c:v>37811.9233871876</c:v>
                </c:pt>
                <c:pt idx="6918">
                  <c:v>36483.7226942984</c:v>
                </c:pt>
                <c:pt idx="6919">
                  <c:v>36601.8942297154</c:v>
                </c:pt>
                <c:pt idx="6920">
                  <c:v>37806.9090961668</c:v>
                </c:pt>
                <c:pt idx="6921">
                  <c:v>35820.6674588173</c:v>
                </c:pt>
                <c:pt idx="6922">
                  <c:v>36114.0972789297</c:v>
                </c:pt>
                <c:pt idx="6923">
                  <c:v>34949.4700155309</c:v>
                </c:pt>
                <c:pt idx="6924">
                  <c:v>37364.8062695253</c:v>
                </c:pt>
                <c:pt idx="6925">
                  <c:v>36804.6021845372</c:v>
                </c:pt>
                <c:pt idx="6926">
                  <c:v>35345.5902362015</c:v>
                </c:pt>
                <c:pt idx="6927">
                  <c:v>37262.2186446926</c:v>
                </c:pt>
                <c:pt idx="6928">
                  <c:v>39465.5546125531</c:v>
                </c:pt>
                <c:pt idx="6929">
                  <c:v>36735.7334214938</c:v>
                </c:pt>
                <c:pt idx="6930">
                  <c:v>36286.6601585762</c:v>
                </c:pt>
                <c:pt idx="6931">
                  <c:v>35936.3552014968</c:v>
                </c:pt>
                <c:pt idx="6932">
                  <c:v>37561.8424318418</c:v>
                </c:pt>
                <c:pt idx="6933">
                  <c:v>38340.3179091558</c:v>
                </c:pt>
                <c:pt idx="6934">
                  <c:v>37010.4977285703</c:v>
                </c:pt>
                <c:pt idx="6935">
                  <c:v>38167.5098890066</c:v>
                </c:pt>
                <c:pt idx="6936">
                  <c:v>36144.4084096667</c:v>
                </c:pt>
                <c:pt idx="6937">
                  <c:v>39468.8628082128</c:v>
                </c:pt>
                <c:pt idx="6938">
                  <c:v>36430.7849866336</c:v>
                </c:pt>
                <c:pt idx="6939">
                  <c:v>36291.0709042225</c:v>
                </c:pt>
                <c:pt idx="6940">
                  <c:v>38357.703063284</c:v>
                </c:pt>
                <c:pt idx="6941">
                  <c:v>35893.8268929266</c:v>
                </c:pt>
                <c:pt idx="6942">
                  <c:v>37076.0967697702</c:v>
                </c:pt>
                <c:pt idx="6943">
                  <c:v>37450.3463884762</c:v>
                </c:pt>
                <c:pt idx="6944">
                  <c:v>33865.8240506073</c:v>
                </c:pt>
                <c:pt idx="6945">
                  <c:v>39254.1227612698</c:v>
                </c:pt>
                <c:pt idx="6946">
                  <c:v>36220.3956818182</c:v>
                </c:pt>
                <c:pt idx="6947">
                  <c:v>35358.2749042741</c:v>
                </c:pt>
                <c:pt idx="6948">
                  <c:v>36570.0212164128</c:v>
                </c:pt>
                <c:pt idx="6949">
                  <c:v>37146.2796171227</c:v>
                </c:pt>
                <c:pt idx="6950">
                  <c:v>38099.2712751751</c:v>
                </c:pt>
                <c:pt idx="6951">
                  <c:v>35379.1179965069</c:v>
                </c:pt>
                <c:pt idx="6952">
                  <c:v>36358.7847866006</c:v>
                </c:pt>
                <c:pt idx="6953">
                  <c:v>36133.3792110086</c:v>
                </c:pt>
                <c:pt idx="6954">
                  <c:v>35717.202222514</c:v>
                </c:pt>
                <c:pt idx="6955">
                  <c:v>38063.7531122268</c:v>
                </c:pt>
                <c:pt idx="6956">
                  <c:v>35784.9227177021</c:v>
                </c:pt>
                <c:pt idx="6957">
                  <c:v>37768.6724798044</c:v>
                </c:pt>
                <c:pt idx="6958">
                  <c:v>36815.8197509134</c:v>
                </c:pt>
                <c:pt idx="6959">
                  <c:v>36304.3308789475</c:v>
                </c:pt>
                <c:pt idx="6960">
                  <c:v>37580.3389748397</c:v>
                </c:pt>
                <c:pt idx="6961">
                  <c:v>40087.9243913011</c:v>
                </c:pt>
                <c:pt idx="6962">
                  <c:v>38383.0097688585</c:v>
                </c:pt>
                <c:pt idx="6963">
                  <c:v>38558.2040128881</c:v>
                </c:pt>
                <c:pt idx="6964">
                  <c:v>37749.4979881738</c:v>
                </c:pt>
                <c:pt idx="6965">
                  <c:v>36872.5135835242</c:v>
                </c:pt>
                <c:pt idx="6966">
                  <c:v>35612.0793469675</c:v>
                </c:pt>
                <c:pt idx="6967">
                  <c:v>37596.2169773604</c:v>
                </c:pt>
                <c:pt idx="6968">
                  <c:v>36022.5998725269</c:v>
                </c:pt>
                <c:pt idx="6969">
                  <c:v>38896.0637848094</c:v>
                </c:pt>
                <c:pt idx="6970">
                  <c:v>39173.2939225213</c:v>
                </c:pt>
                <c:pt idx="6971">
                  <c:v>36833.0719575416</c:v>
                </c:pt>
                <c:pt idx="6972">
                  <c:v>36792.4051099253</c:v>
                </c:pt>
                <c:pt idx="6973">
                  <c:v>36903.9349923517</c:v>
                </c:pt>
                <c:pt idx="6974">
                  <c:v>34987.7336434982</c:v>
                </c:pt>
                <c:pt idx="6975">
                  <c:v>33404.3844884417</c:v>
                </c:pt>
                <c:pt idx="6976">
                  <c:v>37975.2322344956</c:v>
                </c:pt>
                <c:pt idx="6977">
                  <c:v>35914.0725025147</c:v>
                </c:pt>
                <c:pt idx="6978">
                  <c:v>36456.1391215212</c:v>
                </c:pt>
                <c:pt idx="6979">
                  <c:v>40579.3177836689</c:v>
                </c:pt>
                <c:pt idx="6980">
                  <c:v>36491.1156275013</c:v>
                </c:pt>
                <c:pt idx="6981">
                  <c:v>35793.220881932</c:v>
                </c:pt>
                <c:pt idx="6982">
                  <c:v>36938.4408028382</c:v>
                </c:pt>
                <c:pt idx="6983">
                  <c:v>38273.4485450155</c:v>
                </c:pt>
                <c:pt idx="6984">
                  <c:v>35467.0044245732</c:v>
                </c:pt>
                <c:pt idx="6985">
                  <c:v>36854.4010664166</c:v>
                </c:pt>
                <c:pt idx="6986">
                  <c:v>35994.7538653719</c:v>
                </c:pt>
                <c:pt idx="6987">
                  <c:v>35972.2903874729</c:v>
                </c:pt>
                <c:pt idx="6988">
                  <c:v>39420.6118608793</c:v>
                </c:pt>
                <c:pt idx="6989">
                  <c:v>38522.4880156495</c:v>
                </c:pt>
                <c:pt idx="6990">
                  <c:v>34355.1706181974</c:v>
                </c:pt>
                <c:pt idx="6991">
                  <c:v>37801.6407847942</c:v>
                </c:pt>
                <c:pt idx="6992">
                  <c:v>35681.3895992605</c:v>
                </c:pt>
                <c:pt idx="6993">
                  <c:v>40857.3694619734</c:v>
                </c:pt>
                <c:pt idx="6994">
                  <c:v>38305.1817685273</c:v>
                </c:pt>
                <c:pt idx="6995">
                  <c:v>38015.3275279116</c:v>
                </c:pt>
                <c:pt idx="6996">
                  <c:v>38805.9616816173</c:v>
                </c:pt>
                <c:pt idx="6997">
                  <c:v>37599.7574914547</c:v>
                </c:pt>
                <c:pt idx="6998">
                  <c:v>40064.9753670143</c:v>
                </c:pt>
                <c:pt idx="6999">
                  <c:v>39366.7974000704</c:v>
                </c:pt>
                <c:pt idx="7000">
                  <c:v>36366.1690317046</c:v>
                </c:pt>
                <c:pt idx="7001">
                  <c:v>35660.7054737009</c:v>
                </c:pt>
                <c:pt idx="7002">
                  <c:v>36665.3809636518</c:v>
                </c:pt>
                <c:pt idx="7003">
                  <c:v>38274.8447030887</c:v>
                </c:pt>
                <c:pt idx="7004">
                  <c:v>37673.6154083426</c:v>
                </c:pt>
                <c:pt idx="7005">
                  <c:v>35116.1833330061</c:v>
                </c:pt>
                <c:pt idx="7006">
                  <c:v>36578.5013493092</c:v>
                </c:pt>
                <c:pt idx="7007">
                  <c:v>37109.888070863</c:v>
                </c:pt>
                <c:pt idx="7008">
                  <c:v>37046.5269888531</c:v>
                </c:pt>
                <c:pt idx="7009">
                  <c:v>35761.9538952886</c:v>
                </c:pt>
                <c:pt idx="7010">
                  <c:v>35281.5407060843</c:v>
                </c:pt>
                <c:pt idx="7011">
                  <c:v>37730.9153207047</c:v>
                </c:pt>
                <c:pt idx="7012">
                  <c:v>37391.7624886149</c:v>
                </c:pt>
                <c:pt idx="7013">
                  <c:v>36111.9238299527</c:v>
                </c:pt>
                <c:pt idx="7014">
                  <c:v>36490.1454269589</c:v>
                </c:pt>
                <c:pt idx="7015">
                  <c:v>39226.740002789</c:v>
                </c:pt>
                <c:pt idx="7016">
                  <c:v>34836.509557712</c:v>
                </c:pt>
                <c:pt idx="7017">
                  <c:v>36190.9723309735</c:v>
                </c:pt>
                <c:pt idx="7018">
                  <c:v>36086.7189593689</c:v>
                </c:pt>
                <c:pt idx="7019">
                  <c:v>38297.9675474586</c:v>
                </c:pt>
                <c:pt idx="7020">
                  <c:v>36030.4567788153</c:v>
                </c:pt>
                <c:pt idx="7021">
                  <c:v>35933.9587552255</c:v>
                </c:pt>
                <c:pt idx="7022">
                  <c:v>35219.8030603423</c:v>
                </c:pt>
                <c:pt idx="7023">
                  <c:v>36182.5867779924</c:v>
                </c:pt>
                <c:pt idx="7024">
                  <c:v>38305.5799487138</c:v>
                </c:pt>
                <c:pt idx="7025">
                  <c:v>38124.9287052266</c:v>
                </c:pt>
                <c:pt idx="7026">
                  <c:v>35031.443226995</c:v>
                </c:pt>
                <c:pt idx="7027">
                  <c:v>36598.6673726035</c:v>
                </c:pt>
                <c:pt idx="7028">
                  <c:v>37952.3627855667</c:v>
                </c:pt>
                <c:pt idx="7029">
                  <c:v>36425.785572693</c:v>
                </c:pt>
                <c:pt idx="7030">
                  <c:v>37912.3389702533</c:v>
                </c:pt>
                <c:pt idx="7031">
                  <c:v>40074.7198599859</c:v>
                </c:pt>
                <c:pt idx="7032">
                  <c:v>36290.3759714009</c:v>
                </c:pt>
                <c:pt idx="7033">
                  <c:v>36118.8323695041</c:v>
                </c:pt>
                <c:pt idx="7034">
                  <c:v>38039.6745160066</c:v>
                </c:pt>
                <c:pt idx="7035">
                  <c:v>37322.204061401</c:v>
                </c:pt>
                <c:pt idx="7036">
                  <c:v>38251.7171577632</c:v>
                </c:pt>
                <c:pt idx="7037">
                  <c:v>38138.2602963379</c:v>
                </c:pt>
                <c:pt idx="7038">
                  <c:v>36123.0195586294</c:v>
                </c:pt>
                <c:pt idx="7039">
                  <c:v>36639.1353693781</c:v>
                </c:pt>
                <c:pt idx="7040">
                  <c:v>36171.321246707</c:v>
                </c:pt>
                <c:pt idx="7041">
                  <c:v>40959.0501057539</c:v>
                </c:pt>
                <c:pt idx="7042">
                  <c:v>36801.6627202948</c:v>
                </c:pt>
                <c:pt idx="7043">
                  <c:v>37093.1607055812</c:v>
                </c:pt>
                <c:pt idx="7044">
                  <c:v>35941.2571635682</c:v>
                </c:pt>
                <c:pt idx="7045">
                  <c:v>37137.5601823503</c:v>
                </c:pt>
                <c:pt idx="7046">
                  <c:v>36400.0138202504</c:v>
                </c:pt>
                <c:pt idx="7047">
                  <c:v>35569.1489512683</c:v>
                </c:pt>
                <c:pt idx="7048">
                  <c:v>38156.7819505402</c:v>
                </c:pt>
                <c:pt idx="7049">
                  <c:v>37275.4423742981</c:v>
                </c:pt>
                <c:pt idx="7050">
                  <c:v>37217.3540331532</c:v>
                </c:pt>
                <c:pt idx="7051">
                  <c:v>35398.5981835214</c:v>
                </c:pt>
                <c:pt idx="7052">
                  <c:v>37051.9501720854</c:v>
                </c:pt>
                <c:pt idx="7053">
                  <c:v>39682.0388614935</c:v>
                </c:pt>
                <c:pt idx="7054">
                  <c:v>37529.6346501785</c:v>
                </c:pt>
                <c:pt idx="7055">
                  <c:v>37113.4759203186</c:v>
                </c:pt>
                <c:pt idx="7056">
                  <c:v>38097.7274963264</c:v>
                </c:pt>
                <c:pt idx="7057">
                  <c:v>37177.3573907618</c:v>
                </c:pt>
                <c:pt idx="7058">
                  <c:v>40266.9071914804</c:v>
                </c:pt>
                <c:pt idx="7059">
                  <c:v>35617.136370624</c:v>
                </c:pt>
                <c:pt idx="7060">
                  <c:v>36329.5530437636</c:v>
                </c:pt>
                <c:pt idx="7061">
                  <c:v>37687.9128141367</c:v>
                </c:pt>
                <c:pt idx="7062">
                  <c:v>36255.2460775643</c:v>
                </c:pt>
                <c:pt idx="7063">
                  <c:v>35453.4855386184</c:v>
                </c:pt>
                <c:pt idx="7064">
                  <c:v>36900.4081509277</c:v>
                </c:pt>
                <c:pt idx="7065">
                  <c:v>37019.5141022326</c:v>
                </c:pt>
                <c:pt idx="7066">
                  <c:v>36061.6810580045</c:v>
                </c:pt>
                <c:pt idx="7067">
                  <c:v>36592.9586155743</c:v>
                </c:pt>
                <c:pt idx="7068">
                  <c:v>38808.6482732139</c:v>
                </c:pt>
                <c:pt idx="7069">
                  <c:v>35694.4997937094</c:v>
                </c:pt>
                <c:pt idx="7070">
                  <c:v>39682.0871390476</c:v>
                </c:pt>
                <c:pt idx="7071">
                  <c:v>38463.4431962432</c:v>
                </c:pt>
                <c:pt idx="7072">
                  <c:v>34185.5867367146</c:v>
                </c:pt>
                <c:pt idx="7073">
                  <c:v>38428.6194657498</c:v>
                </c:pt>
                <c:pt idx="7074">
                  <c:v>35731.0070313557</c:v>
                </c:pt>
                <c:pt idx="7075">
                  <c:v>37120.6867465067</c:v>
                </c:pt>
                <c:pt idx="7076">
                  <c:v>38854.7484407271</c:v>
                </c:pt>
                <c:pt idx="7077">
                  <c:v>35544.4758618361</c:v>
                </c:pt>
                <c:pt idx="7078">
                  <c:v>38289.0645898607</c:v>
                </c:pt>
                <c:pt idx="7079">
                  <c:v>37481.7463539873</c:v>
                </c:pt>
                <c:pt idx="7080">
                  <c:v>35454.4373865456</c:v>
                </c:pt>
                <c:pt idx="7081">
                  <c:v>37587.8779382157</c:v>
                </c:pt>
                <c:pt idx="7082">
                  <c:v>36340.9582129294</c:v>
                </c:pt>
                <c:pt idx="7083">
                  <c:v>39212.244328918</c:v>
                </c:pt>
                <c:pt idx="7084">
                  <c:v>40300.3005950201</c:v>
                </c:pt>
                <c:pt idx="7085">
                  <c:v>35644.7299941328</c:v>
                </c:pt>
                <c:pt idx="7086">
                  <c:v>37589.0907175254</c:v>
                </c:pt>
                <c:pt idx="7087">
                  <c:v>36345.0097516191</c:v>
                </c:pt>
                <c:pt idx="7088">
                  <c:v>35885.5759148075</c:v>
                </c:pt>
                <c:pt idx="7089">
                  <c:v>37515.0147345559</c:v>
                </c:pt>
                <c:pt idx="7090">
                  <c:v>36326.5862324545</c:v>
                </c:pt>
                <c:pt idx="7091">
                  <c:v>38149.2969412038</c:v>
                </c:pt>
                <c:pt idx="7092">
                  <c:v>35575.6289192003</c:v>
                </c:pt>
                <c:pt idx="7093">
                  <c:v>35395.3308997205</c:v>
                </c:pt>
                <c:pt idx="7094">
                  <c:v>34637.388764084</c:v>
                </c:pt>
                <c:pt idx="7095">
                  <c:v>37248.4031410601</c:v>
                </c:pt>
                <c:pt idx="7096">
                  <c:v>37824.6276178597</c:v>
                </c:pt>
                <c:pt idx="7097">
                  <c:v>36715.9706171745</c:v>
                </c:pt>
                <c:pt idx="7098">
                  <c:v>38624.2696831778</c:v>
                </c:pt>
                <c:pt idx="7099">
                  <c:v>35500.7145898068</c:v>
                </c:pt>
                <c:pt idx="7100">
                  <c:v>39918.2185056696</c:v>
                </c:pt>
                <c:pt idx="7101">
                  <c:v>39790.7503187569</c:v>
                </c:pt>
                <c:pt idx="7102">
                  <c:v>38816.3266516892</c:v>
                </c:pt>
                <c:pt idx="7103">
                  <c:v>38965.7135211734</c:v>
                </c:pt>
                <c:pt idx="7104">
                  <c:v>34927.0718741008</c:v>
                </c:pt>
                <c:pt idx="7105">
                  <c:v>36117.7894707143</c:v>
                </c:pt>
                <c:pt idx="7106">
                  <c:v>35714.4140557463</c:v>
                </c:pt>
                <c:pt idx="7107">
                  <c:v>35493.299308159</c:v>
                </c:pt>
                <c:pt idx="7108">
                  <c:v>38394.7224244312</c:v>
                </c:pt>
                <c:pt idx="7109">
                  <c:v>36468.3735390663</c:v>
                </c:pt>
                <c:pt idx="7110">
                  <c:v>34703.5493002287</c:v>
                </c:pt>
                <c:pt idx="7111">
                  <c:v>38502.1893259646</c:v>
                </c:pt>
                <c:pt idx="7112">
                  <c:v>40190.3351364786</c:v>
                </c:pt>
                <c:pt idx="7113">
                  <c:v>33581.2636060823</c:v>
                </c:pt>
                <c:pt idx="7114">
                  <c:v>36915.9376136447</c:v>
                </c:pt>
                <c:pt idx="7115">
                  <c:v>36472.5600018051</c:v>
                </c:pt>
                <c:pt idx="7116">
                  <c:v>40039.287711388</c:v>
                </c:pt>
                <c:pt idx="7117">
                  <c:v>39635.1304509738</c:v>
                </c:pt>
                <c:pt idx="7118">
                  <c:v>37794.6290625065</c:v>
                </c:pt>
                <c:pt idx="7119">
                  <c:v>38439.8520778857</c:v>
                </c:pt>
                <c:pt idx="7120">
                  <c:v>36720.9981452245</c:v>
                </c:pt>
                <c:pt idx="7121">
                  <c:v>38343.5179562014</c:v>
                </c:pt>
                <c:pt idx="7122">
                  <c:v>36862.8025660743</c:v>
                </c:pt>
                <c:pt idx="7123">
                  <c:v>36670.2313077813</c:v>
                </c:pt>
                <c:pt idx="7124">
                  <c:v>37116.891732875</c:v>
                </c:pt>
                <c:pt idx="7125">
                  <c:v>36268.319478652</c:v>
                </c:pt>
                <c:pt idx="7126">
                  <c:v>35342.6202228231</c:v>
                </c:pt>
                <c:pt idx="7127">
                  <c:v>37295.289302323</c:v>
                </c:pt>
                <c:pt idx="7128">
                  <c:v>36361.3330591318</c:v>
                </c:pt>
                <c:pt idx="7129">
                  <c:v>37116.0854171239</c:v>
                </c:pt>
                <c:pt idx="7130">
                  <c:v>37600.2537868114</c:v>
                </c:pt>
                <c:pt idx="7131">
                  <c:v>38132.4448970672</c:v>
                </c:pt>
                <c:pt idx="7132">
                  <c:v>38114.9284416269</c:v>
                </c:pt>
                <c:pt idx="7133">
                  <c:v>39428.647708048</c:v>
                </c:pt>
                <c:pt idx="7134">
                  <c:v>35267.0475663217</c:v>
                </c:pt>
                <c:pt idx="7135">
                  <c:v>34917.7507401067</c:v>
                </c:pt>
                <c:pt idx="7136">
                  <c:v>35943.844744614</c:v>
                </c:pt>
                <c:pt idx="7137">
                  <c:v>36188.5809152886</c:v>
                </c:pt>
                <c:pt idx="7138">
                  <c:v>39017.8036038677</c:v>
                </c:pt>
                <c:pt idx="7139">
                  <c:v>37602.0766703473</c:v>
                </c:pt>
                <c:pt idx="7140">
                  <c:v>36212.8330314323</c:v>
                </c:pt>
                <c:pt idx="7141">
                  <c:v>35061.2443460959</c:v>
                </c:pt>
                <c:pt idx="7142">
                  <c:v>35642.338113251</c:v>
                </c:pt>
                <c:pt idx="7143">
                  <c:v>36244.7470394104</c:v>
                </c:pt>
                <c:pt idx="7144">
                  <c:v>36288.1080489192</c:v>
                </c:pt>
                <c:pt idx="7145">
                  <c:v>33928.2629201084</c:v>
                </c:pt>
                <c:pt idx="7146">
                  <c:v>35738.65162331</c:v>
                </c:pt>
                <c:pt idx="7147">
                  <c:v>36432.0357559069</c:v>
                </c:pt>
                <c:pt idx="7148">
                  <c:v>36748.7553381638</c:v>
                </c:pt>
                <c:pt idx="7149">
                  <c:v>42584.0253582726</c:v>
                </c:pt>
                <c:pt idx="7150">
                  <c:v>35481.3412632933</c:v>
                </c:pt>
                <c:pt idx="7151">
                  <c:v>36393.2533071519</c:v>
                </c:pt>
                <c:pt idx="7152">
                  <c:v>36936.6920930164</c:v>
                </c:pt>
                <c:pt idx="7153">
                  <c:v>39149.0813859927</c:v>
                </c:pt>
                <c:pt idx="7154">
                  <c:v>42176.0716059173</c:v>
                </c:pt>
                <c:pt idx="7155">
                  <c:v>35580.4719315514</c:v>
                </c:pt>
                <c:pt idx="7156">
                  <c:v>38347.5874086961</c:v>
                </c:pt>
                <c:pt idx="7157">
                  <c:v>35516.2052500945</c:v>
                </c:pt>
                <c:pt idx="7158">
                  <c:v>36350.69686844</c:v>
                </c:pt>
                <c:pt idx="7159">
                  <c:v>36216.8270922126</c:v>
                </c:pt>
                <c:pt idx="7160">
                  <c:v>35879.8239944791</c:v>
                </c:pt>
                <c:pt idx="7161">
                  <c:v>36066.0004799398</c:v>
                </c:pt>
                <c:pt idx="7162">
                  <c:v>36462.303034633</c:v>
                </c:pt>
                <c:pt idx="7163">
                  <c:v>36604.567088027</c:v>
                </c:pt>
                <c:pt idx="7164">
                  <c:v>35872.4604845096</c:v>
                </c:pt>
                <c:pt idx="7165">
                  <c:v>38980.7064308275</c:v>
                </c:pt>
                <c:pt idx="7166">
                  <c:v>37853.5894573673</c:v>
                </c:pt>
                <c:pt idx="7167">
                  <c:v>37320.5225486271</c:v>
                </c:pt>
                <c:pt idx="7168">
                  <c:v>36366.0191418415</c:v>
                </c:pt>
                <c:pt idx="7169">
                  <c:v>35581.8777447603</c:v>
                </c:pt>
                <c:pt idx="7170">
                  <c:v>37512.3769129096</c:v>
                </c:pt>
                <c:pt idx="7171">
                  <c:v>38388.2478938877</c:v>
                </c:pt>
                <c:pt idx="7172">
                  <c:v>36284.3612856511</c:v>
                </c:pt>
                <c:pt idx="7173">
                  <c:v>39033.6690253044</c:v>
                </c:pt>
                <c:pt idx="7174">
                  <c:v>35336.441391026</c:v>
                </c:pt>
                <c:pt idx="7175">
                  <c:v>36107.8999272772</c:v>
                </c:pt>
                <c:pt idx="7176">
                  <c:v>35683.5278381857</c:v>
                </c:pt>
                <c:pt idx="7177">
                  <c:v>35474.7423070615</c:v>
                </c:pt>
                <c:pt idx="7178">
                  <c:v>35745.9481690597</c:v>
                </c:pt>
                <c:pt idx="7179">
                  <c:v>37126.2148199299</c:v>
                </c:pt>
                <c:pt idx="7180">
                  <c:v>37312.7534789524</c:v>
                </c:pt>
                <c:pt idx="7181">
                  <c:v>40504.2826584458</c:v>
                </c:pt>
                <c:pt idx="7182">
                  <c:v>36696.9503663973</c:v>
                </c:pt>
                <c:pt idx="7183">
                  <c:v>38593.430067572</c:v>
                </c:pt>
                <c:pt idx="7184">
                  <c:v>37980.3661629435</c:v>
                </c:pt>
                <c:pt idx="7185">
                  <c:v>35819.7051490319</c:v>
                </c:pt>
                <c:pt idx="7186">
                  <c:v>36540.5242797922</c:v>
                </c:pt>
                <c:pt idx="7187">
                  <c:v>33808.1549204421</c:v>
                </c:pt>
                <c:pt idx="7188">
                  <c:v>34987.1401627105</c:v>
                </c:pt>
                <c:pt idx="7189">
                  <c:v>36554.982444288</c:v>
                </c:pt>
                <c:pt idx="7190">
                  <c:v>37047.8503363752</c:v>
                </c:pt>
                <c:pt idx="7191">
                  <c:v>35191.8999487614</c:v>
                </c:pt>
                <c:pt idx="7192">
                  <c:v>36113.4639735834</c:v>
                </c:pt>
                <c:pt idx="7193">
                  <c:v>35247.176144103</c:v>
                </c:pt>
                <c:pt idx="7194">
                  <c:v>41715.9103946469</c:v>
                </c:pt>
                <c:pt idx="7195">
                  <c:v>37818.8963006298</c:v>
                </c:pt>
                <c:pt idx="7196">
                  <c:v>35360.162338665</c:v>
                </c:pt>
                <c:pt idx="7197">
                  <c:v>40398.9790042421</c:v>
                </c:pt>
                <c:pt idx="7198">
                  <c:v>37639.5153557222</c:v>
                </c:pt>
                <c:pt idx="7199">
                  <c:v>40931.9574476143</c:v>
                </c:pt>
                <c:pt idx="7200">
                  <c:v>39471.0004841504</c:v>
                </c:pt>
                <c:pt idx="7201">
                  <c:v>37979.3611243788</c:v>
                </c:pt>
                <c:pt idx="7202">
                  <c:v>36809.5077555524</c:v>
                </c:pt>
                <c:pt idx="7203">
                  <c:v>36681.0810504101</c:v>
                </c:pt>
                <c:pt idx="7204">
                  <c:v>35195.4672915441</c:v>
                </c:pt>
                <c:pt idx="7205">
                  <c:v>36696.7939308594</c:v>
                </c:pt>
                <c:pt idx="7206">
                  <c:v>39182.9027555397</c:v>
                </c:pt>
                <c:pt idx="7207">
                  <c:v>37312.1578895613</c:v>
                </c:pt>
                <c:pt idx="7208">
                  <c:v>37581.7906482579</c:v>
                </c:pt>
                <c:pt idx="7209">
                  <c:v>35145.3066623262</c:v>
                </c:pt>
                <c:pt idx="7210">
                  <c:v>36550.4814933626</c:v>
                </c:pt>
                <c:pt idx="7211">
                  <c:v>37505.5003281924</c:v>
                </c:pt>
                <c:pt idx="7212">
                  <c:v>36085.6713165335</c:v>
                </c:pt>
                <c:pt idx="7213">
                  <c:v>36701.5400575993</c:v>
                </c:pt>
                <c:pt idx="7214">
                  <c:v>37648.9736433412</c:v>
                </c:pt>
                <c:pt idx="7215">
                  <c:v>35041.1514037065</c:v>
                </c:pt>
                <c:pt idx="7216">
                  <c:v>36392.9979462323</c:v>
                </c:pt>
                <c:pt idx="7217">
                  <c:v>37775.0716316429</c:v>
                </c:pt>
                <c:pt idx="7218">
                  <c:v>36284.2096143255</c:v>
                </c:pt>
                <c:pt idx="7219">
                  <c:v>36358.0550540521</c:v>
                </c:pt>
                <c:pt idx="7220">
                  <c:v>37281.8921835418</c:v>
                </c:pt>
                <c:pt idx="7221">
                  <c:v>36278.9542951355</c:v>
                </c:pt>
                <c:pt idx="7222">
                  <c:v>36682.6734816727</c:v>
                </c:pt>
                <c:pt idx="7223">
                  <c:v>35894.6526017768</c:v>
                </c:pt>
                <c:pt idx="7224">
                  <c:v>37715.7632595061</c:v>
                </c:pt>
                <c:pt idx="7225">
                  <c:v>36674.4953996241</c:v>
                </c:pt>
                <c:pt idx="7226">
                  <c:v>37027.4271495999</c:v>
                </c:pt>
                <c:pt idx="7227">
                  <c:v>37202.0037110592</c:v>
                </c:pt>
                <c:pt idx="7228">
                  <c:v>38134.803670183</c:v>
                </c:pt>
                <c:pt idx="7229">
                  <c:v>37983.8313425798</c:v>
                </c:pt>
                <c:pt idx="7230">
                  <c:v>37837.3361341857</c:v>
                </c:pt>
                <c:pt idx="7231">
                  <c:v>35786.7885991592</c:v>
                </c:pt>
                <c:pt idx="7232">
                  <c:v>40516.2198124374</c:v>
                </c:pt>
                <c:pt idx="7233">
                  <c:v>36461.4311479259</c:v>
                </c:pt>
                <c:pt idx="7234">
                  <c:v>35924.2979907221</c:v>
                </c:pt>
                <c:pt idx="7235">
                  <c:v>37473.6938439564</c:v>
                </c:pt>
                <c:pt idx="7236">
                  <c:v>38316.9394830362</c:v>
                </c:pt>
                <c:pt idx="7237">
                  <c:v>36350.425442204</c:v>
                </c:pt>
                <c:pt idx="7238">
                  <c:v>36825.4715652551</c:v>
                </c:pt>
                <c:pt idx="7239">
                  <c:v>40505.786884621</c:v>
                </c:pt>
                <c:pt idx="7240">
                  <c:v>36905.2981374948</c:v>
                </c:pt>
                <c:pt idx="7241">
                  <c:v>36758.5694133287</c:v>
                </c:pt>
                <c:pt idx="7242">
                  <c:v>35047.8029267312</c:v>
                </c:pt>
                <c:pt idx="7243">
                  <c:v>36249.383248936</c:v>
                </c:pt>
                <c:pt idx="7244">
                  <c:v>35929.8389847851</c:v>
                </c:pt>
                <c:pt idx="7245">
                  <c:v>39048.3288456497</c:v>
                </c:pt>
                <c:pt idx="7246">
                  <c:v>36854.3974586797</c:v>
                </c:pt>
                <c:pt idx="7247">
                  <c:v>38226.6087196611</c:v>
                </c:pt>
                <c:pt idx="7248">
                  <c:v>38761.578332533</c:v>
                </c:pt>
                <c:pt idx="7249">
                  <c:v>35725.2885997595</c:v>
                </c:pt>
                <c:pt idx="7250">
                  <c:v>35719.673427792</c:v>
                </c:pt>
                <c:pt idx="7251">
                  <c:v>34931.0075471062</c:v>
                </c:pt>
                <c:pt idx="7252">
                  <c:v>35345.8877473005</c:v>
                </c:pt>
                <c:pt idx="7253">
                  <c:v>35415.0334924225</c:v>
                </c:pt>
                <c:pt idx="7254">
                  <c:v>38322.989924907</c:v>
                </c:pt>
                <c:pt idx="7255">
                  <c:v>36398.5322278072</c:v>
                </c:pt>
                <c:pt idx="7256">
                  <c:v>37633.1001522083</c:v>
                </c:pt>
                <c:pt idx="7257">
                  <c:v>38635.3949008029</c:v>
                </c:pt>
                <c:pt idx="7258">
                  <c:v>36532.7225670384</c:v>
                </c:pt>
                <c:pt idx="7259">
                  <c:v>39231.9945957934</c:v>
                </c:pt>
                <c:pt idx="7260">
                  <c:v>36423.5727494193</c:v>
                </c:pt>
                <c:pt idx="7261">
                  <c:v>37227.6336715464</c:v>
                </c:pt>
                <c:pt idx="7262">
                  <c:v>36612.5973586308</c:v>
                </c:pt>
                <c:pt idx="7263">
                  <c:v>39286.0363205393</c:v>
                </c:pt>
                <c:pt idx="7264">
                  <c:v>37136.1255692277</c:v>
                </c:pt>
                <c:pt idx="7265">
                  <c:v>37645.4354346375</c:v>
                </c:pt>
                <c:pt idx="7266">
                  <c:v>35701.0906886508</c:v>
                </c:pt>
                <c:pt idx="7267">
                  <c:v>36467.2340889616</c:v>
                </c:pt>
                <c:pt idx="7268">
                  <c:v>37362.7120475329</c:v>
                </c:pt>
                <c:pt idx="7269">
                  <c:v>35853.0289073673</c:v>
                </c:pt>
                <c:pt idx="7270">
                  <c:v>39686.0881512839</c:v>
                </c:pt>
                <c:pt idx="7271">
                  <c:v>35497.1857980677</c:v>
                </c:pt>
                <c:pt idx="7272">
                  <c:v>38355.4852805356</c:v>
                </c:pt>
                <c:pt idx="7273">
                  <c:v>35600.3249361</c:v>
                </c:pt>
                <c:pt idx="7274">
                  <c:v>36524.7194356964</c:v>
                </c:pt>
                <c:pt idx="7275">
                  <c:v>39317.4167513217</c:v>
                </c:pt>
                <c:pt idx="7276">
                  <c:v>37886.3617389327</c:v>
                </c:pt>
                <c:pt idx="7277">
                  <c:v>37992.8439462657</c:v>
                </c:pt>
                <c:pt idx="7278">
                  <c:v>38288.3509162631</c:v>
                </c:pt>
                <c:pt idx="7279">
                  <c:v>36032.0062982342</c:v>
                </c:pt>
                <c:pt idx="7280">
                  <c:v>35498.1508658503</c:v>
                </c:pt>
                <c:pt idx="7281">
                  <c:v>40353.6683904666</c:v>
                </c:pt>
                <c:pt idx="7282">
                  <c:v>35174.4279441158</c:v>
                </c:pt>
                <c:pt idx="7283">
                  <c:v>36464.0477419575</c:v>
                </c:pt>
                <c:pt idx="7284">
                  <c:v>37413.292039465</c:v>
                </c:pt>
                <c:pt idx="7285">
                  <c:v>35628.3825011246</c:v>
                </c:pt>
                <c:pt idx="7286">
                  <c:v>36689.6204934658</c:v>
                </c:pt>
                <c:pt idx="7287">
                  <c:v>35452.0075792029</c:v>
                </c:pt>
                <c:pt idx="7288">
                  <c:v>36775.9056579964</c:v>
                </c:pt>
                <c:pt idx="7289">
                  <c:v>36979.5774240163</c:v>
                </c:pt>
                <c:pt idx="7290">
                  <c:v>36183.6601774915</c:v>
                </c:pt>
                <c:pt idx="7291">
                  <c:v>36022.5153971338</c:v>
                </c:pt>
                <c:pt idx="7292">
                  <c:v>37125.9109450701</c:v>
                </c:pt>
                <c:pt idx="7293">
                  <c:v>37211.6194397534</c:v>
                </c:pt>
                <c:pt idx="7294">
                  <c:v>34745.330311511</c:v>
                </c:pt>
                <c:pt idx="7295">
                  <c:v>38226.0431121716</c:v>
                </c:pt>
                <c:pt idx="7296">
                  <c:v>37439.4843775284</c:v>
                </c:pt>
                <c:pt idx="7297">
                  <c:v>37069.3268566105</c:v>
                </c:pt>
                <c:pt idx="7298">
                  <c:v>37478.3225191251</c:v>
                </c:pt>
                <c:pt idx="7299">
                  <c:v>37976.3452026298</c:v>
                </c:pt>
                <c:pt idx="7300">
                  <c:v>36765.4283031403</c:v>
                </c:pt>
                <c:pt idx="7301">
                  <c:v>38565.4462928283</c:v>
                </c:pt>
                <c:pt idx="7302">
                  <c:v>39049.7399629733</c:v>
                </c:pt>
                <c:pt idx="7303">
                  <c:v>35503.9705191874</c:v>
                </c:pt>
                <c:pt idx="7304">
                  <c:v>40288.1314389364</c:v>
                </c:pt>
                <c:pt idx="7305">
                  <c:v>37419.8005350993</c:v>
                </c:pt>
                <c:pt idx="7306">
                  <c:v>40654.9374878815</c:v>
                </c:pt>
                <c:pt idx="7307">
                  <c:v>37703.5065645733</c:v>
                </c:pt>
                <c:pt idx="7308">
                  <c:v>35086.626676782</c:v>
                </c:pt>
                <c:pt idx="7309">
                  <c:v>35655.6312178622</c:v>
                </c:pt>
                <c:pt idx="7310">
                  <c:v>36674.0612818011</c:v>
                </c:pt>
                <c:pt idx="7311">
                  <c:v>36368.5290379871</c:v>
                </c:pt>
                <c:pt idx="7312">
                  <c:v>35416.8311114304</c:v>
                </c:pt>
                <c:pt idx="7313">
                  <c:v>42036.5108427033</c:v>
                </c:pt>
                <c:pt idx="7314">
                  <c:v>37135.1419131168</c:v>
                </c:pt>
                <c:pt idx="7315">
                  <c:v>36609.8664909303</c:v>
                </c:pt>
                <c:pt idx="7316">
                  <c:v>35821.5059210357</c:v>
                </c:pt>
                <c:pt idx="7317">
                  <c:v>35433.7163959009</c:v>
                </c:pt>
                <c:pt idx="7318">
                  <c:v>38172.273430951</c:v>
                </c:pt>
                <c:pt idx="7319">
                  <c:v>38470.2853924231</c:v>
                </c:pt>
                <c:pt idx="7320">
                  <c:v>36368.6470243481</c:v>
                </c:pt>
                <c:pt idx="7321">
                  <c:v>36242.5997115196</c:v>
                </c:pt>
                <c:pt idx="7322">
                  <c:v>35740.2601251504</c:v>
                </c:pt>
                <c:pt idx="7323">
                  <c:v>38119.7075343451</c:v>
                </c:pt>
                <c:pt idx="7324">
                  <c:v>36509.322513987</c:v>
                </c:pt>
                <c:pt idx="7325">
                  <c:v>36477.1873332915</c:v>
                </c:pt>
                <c:pt idx="7326">
                  <c:v>39644.820236296</c:v>
                </c:pt>
                <c:pt idx="7327">
                  <c:v>38443.9208715463</c:v>
                </c:pt>
                <c:pt idx="7328">
                  <c:v>39832.6094343305</c:v>
                </c:pt>
                <c:pt idx="7329">
                  <c:v>38373.0797351076</c:v>
                </c:pt>
                <c:pt idx="7330">
                  <c:v>35157.6947442159</c:v>
                </c:pt>
                <c:pt idx="7331">
                  <c:v>35159.7314245752</c:v>
                </c:pt>
                <c:pt idx="7332">
                  <c:v>35256.6333635726</c:v>
                </c:pt>
                <c:pt idx="7333">
                  <c:v>37900.0452825133</c:v>
                </c:pt>
                <c:pt idx="7334">
                  <c:v>34993.5542845117</c:v>
                </c:pt>
                <c:pt idx="7335">
                  <c:v>38811.4036102529</c:v>
                </c:pt>
                <c:pt idx="7336">
                  <c:v>34896.0635546085</c:v>
                </c:pt>
                <c:pt idx="7337">
                  <c:v>38360.6346228508</c:v>
                </c:pt>
                <c:pt idx="7338">
                  <c:v>37090.5211117936</c:v>
                </c:pt>
                <c:pt idx="7339">
                  <c:v>36649.655642955</c:v>
                </c:pt>
                <c:pt idx="7340">
                  <c:v>34734.5015430861</c:v>
                </c:pt>
                <c:pt idx="7341">
                  <c:v>38857.2345800356</c:v>
                </c:pt>
                <c:pt idx="7342">
                  <c:v>37813.8314472168</c:v>
                </c:pt>
                <c:pt idx="7343">
                  <c:v>34295.1715603806</c:v>
                </c:pt>
                <c:pt idx="7344">
                  <c:v>38869.0265744374</c:v>
                </c:pt>
                <c:pt idx="7345">
                  <c:v>35266.6161002491</c:v>
                </c:pt>
                <c:pt idx="7346">
                  <c:v>37630.9223178126</c:v>
                </c:pt>
                <c:pt idx="7347">
                  <c:v>34511.1827640979</c:v>
                </c:pt>
                <c:pt idx="7348">
                  <c:v>38025.1304128659</c:v>
                </c:pt>
                <c:pt idx="7349">
                  <c:v>36365.1902140182</c:v>
                </c:pt>
                <c:pt idx="7350">
                  <c:v>36181.6889856743</c:v>
                </c:pt>
                <c:pt idx="7351">
                  <c:v>45632.4227181067</c:v>
                </c:pt>
                <c:pt idx="7352">
                  <c:v>36087.2656486502</c:v>
                </c:pt>
                <c:pt idx="7353">
                  <c:v>36454.0465427629</c:v>
                </c:pt>
                <c:pt idx="7354">
                  <c:v>37978.6343174068</c:v>
                </c:pt>
                <c:pt idx="7355">
                  <c:v>38486.9982939772</c:v>
                </c:pt>
                <c:pt idx="7356">
                  <c:v>41939.4856981116</c:v>
                </c:pt>
                <c:pt idx="7357">
                  <c:v>37163.2194367983</c:v>
                </c:pt>
                <c:pt idx="7358">
                  <c:v>34485.5760419834</c:v>
                </c:pt>
                <c:pt idx="7359">
                  <c:v>34690.0883525601</c:v>
                </c:pt>
                <c:pt idx="7360">
                  <c:v>35707.3845977822</c:v>
                </c:pt>
                <c:pt idx="7361">
                  <c:v>35809.7179557927</c:v>
                </c:pt>
                <c:pt idx="7362">
                  <c:v>35321.0928655365</c:v>
                </c:pt>
                <c:pt idx="7363">
                  <c:v>38233.9718479663</c:v>
                </c:pt>
                <c:pt idx="7364">
                  <c:v>40521.8035337117</c:v>
                </c:pt>
                <c:pt idx="7365">
                  <c:v>35861.9775638076</c:v>
                </c:pt>
                <c:pt idx="7366">
                  <c:v>35678.8830302188</c:v>
                </c:pt>
                <c:pt idx="7367">
                  <c:v>35735.4068481423</c:v>
                </c:pt>
                <c:pt idx="7368">
                  <c:v>39877.6187639164</c:v>
                </c:pt>
                <c:pt idx="7369">
                  <c:v>37306.2211874289</c:v>
                </c:pt>
                <c:pt idx="7370">
                  <c:v>36791.6258757436</c:v>
                </c:pt>
                <c:pt idx="7371">
                  <c:v>35163.8479412844</c:v>
                </c:pt>
                <c:pt idx="7372">
                  <c:v>36124.426564827</c:v>
                </c:pt>
                <c:pt idx="7373">
                  <c:v>36034.0447218152</c:v>
                </c:pt>
                <c:pt idx="7374">
                  <c:v>39018.3103324443</c:v>
                </c:pt>
                <c:pt idx="7375">
                  <c:v>35941.7620471674</c:v>
                </c:pt>
                <c:pt idx="7376">
                  <c:v>37603.0595381814</c:v>
                </c:pt>
                <c:pt idx="7377">
                  <c:v>38667.043566095</c:v>
                </c:pt>
                <c:pt idx="7378">
                  <c:v>35226.7802452125</c:v>
                </c:pt>
                <c:pt idx="7379">
                  <c:v>35813.723302384</c:v>
                </c:pt>
                <c:pt idx="7380">
                  <c:v>40268.9621155708</c:v>
                </c:pt>
                <c:pt idx="7381">
                  <c:v>36845.3175464302</c:v>
                </c:pt>
                <c:pt idx="7382">
                  <c:v>41827.5349233756</c:v>
                </c:pt>
                <c:pt idx="7383">
                  <c:v>35358.8195889371</c:v>
                </c:pt>
                <c:pt idx="7384">
                  <c:v>36538.2721522518</c:v>
                </c:pt>
                <c:pt idx="7385">
                  <c:v>34941.2082527327</c:v>
                </c:pt>
                <c:pt idx="7386">
                  <c:v>36061.6804326657</c:v>
                </c:pt>
                <c:pt idx="7387">
                  <c:v>38581.8158317323</c:v>
                </c:pt>
                <c:pt idx="7388">
                  <c:v>38052.878227888</c:v>
                </c:pt>
                <c:pt idx="7389">
                  <c:v>36495.0177828439</c:v>
                </c:pt>
                <c:pt idx="7390">
                  <c:v>36309.3168428021</c:v>
                </c:pt>
                <c:pt idx="7391">
                  <c:v>37815.6037037306</c:v>
                </c:pt>
                <c:pt idx="7392">
                  <c:v>39727.0075410935</c:v>
                </c:pt>
                <c:pt idx="7393">
                  <c:v>35057.3361505354</c:v>
                </c:pt>
                <c:pt idx="7394">
                  <c:v>36278.6981363361</c:v>
                </c:pt>
                <c:pt idx="7395">
                  <c:v>35834.6621717616</c:v>
                </c:pt>
                <c:pt idx="7396">
                  <c:v>34602.5497303544</c:v>
                </c:pt>
                <c:pt idx="7397">
                  <c:v>35860.6746550873</c:v>
                </c:pt>
                <c:pt idx="7398">
                  <c:v>36533.8680443802</c:v>
                </c:pt>
                <c:pt idx="7399">
                  <c:v>34826.6798400637</c:v>
                </c:pt>
                <c:pt idx="7400">
                  <c:v>37103.6317442845</c:v>
                </c:pt>
                <c:pt idx="7401">
                  <c:v>36277.7285036293</c:v>
                </c:pt>
                <c:pt idx="7402">
                  <c:v>36648.6389576471</c:v>
                </c:pt>
                <c:pt idx="7403">
                  <c:v>36950.5765693167</c:v>
                </c:pt>
                <c:pt idx="7404">
                  <c:v>35837.3064265756</c:v>
                </c:pt>
                <c:pt idx="7405">
                  <c:v>36520.7951459023</c:v>
                </c:pt>
                <c:pt idx="7406">
                  <c:v>39833.7791210245</c:v>
                </c:pt>
                <c:pt idx="7407">
                  <c:v>39207.7667547743</c:v>
                </c:pt>
                <c:pt idx="7408">
                  <c:v>33586.4344821247</c:v>
                </c:pt>
                <c:pt idx="7409">
                  <c:v>38462.9922462157</c:v>
                </c:pt>
                <c:pt idx="7410">
                  <c:v>37945.7448008564</c:v>
                </c:pt>
                <c:pt idx="7411">
                  <c:v>35165.1266428909</c:v>
                </c:pt>
                <c:pt idx="7412">
                  <c:v>37194.9352036964</c:v>
                </c:pt>
                <c:pt idx="7413">
                  <c:v>40212.6010661819</c:v>
                </c:pt>
                <c:pt idx="7414">
                  <c:v>36572.5972202967</c:v>
                </c:pt>
                <c:pt idx="7415">
                  <c:v>40996.3271192576</c:v>
                </c:pt>
                <c:pt idx="7416">
                  <c:v>38136.6814692698</c:v>
                </c:pt>
                <c:pt idx="7417">
                  <c:v>37264.5040729715</c:v>
                </c:pt>
                <c:pt idx="7418">
                  <c:v>39313.969254753</c:v>
                </c:pt>
                <c:pt idx="7419">
                  <c:v>37187.9582223479</c:v>
                </c:pt>
                <c:pt idx="7420">
                  <c:v>38128.4919902172</c:v>
                </c:pt>
                <c:pt idx="7421">
                  <c:v>39758.2479166582</c:v>
                </c:pt>
                <c:pt idx="7422">
                  <c:v>36517.8925614247</c:v>
                </c:pt>
                <c:pt idx="7423">
                  <c:v>38162.7472251002</c:v>
                </c:pt>
                <c:pt idx="7424">
                  <c:v>35589.7880541653</c:v>
                </c:pt>
                <c:pt idx="7425">
                  <c:v>36686.3669511023</c:v>
                </c:pt>
                <c:pt idx="7426">
                  <c:v>36625.1001194301</c:v>
                </c:pt>
                <c:pt idx="7427">
                  <c:v>38715.9591956216</c:v>
                </c:pt>
                <c:pt idx="7428">
                  <c:v>37458.9705653775</c:v>
                </c:pt>
                <c:pt idx="7429">
                  <c:v>34985.4841287948</c:v>
                </c:pt>
                <c:pt idx="7430">
                  <c:v>36874.0351440073</c:v>
                </c:pt>
                <c:pt idx="7431">
                  <c:v>36744.9086444467</c:v>
                </c:pt>
                <c:pt idx="7432">
                  <c:v>37419.9566759669</c:v>
                </c:pt>
                <c:pt idx="7433">
                  <c:v>35987.6394026697</c:v>
                </c:pt>
                <c:pt idx="7434">
                  <c:v>37561.5380362432</c:v>
                </c:pt>
                <c:pt idx="7435">
                  <c:v>36505.9239554709</c:v>
                </c:pt>
                <c:pt idx="7436">
                  <c:v>36106.9742919723</c:v>
                </c:pt>
                <c:pt idx="7437">
                  <c:v>37914.6403679502</c:v>
                </c:pt>
                <c:pt idx="7438">
                  <c:v>39881.6004348479</c:v>
                </c:pt>
                <c:pt idx="7439">
                  <c:v>37576.0125348117</c:v>
                </c:pt>
                <c:pt idx="7440">
                  <c:v>36654.5095803027</c:v>
                </c:pt>
                <c:pt idx="7441">
                  <c:v>37366.7966766327</c:v>
                </c:pt>
                <c:pt idx="7442">
                  <c:v>35685.6392108368</c:v>
                </c:pt>
                <c:pt idx="7443">
                  <c:v>39640.7224431524</c:v>
                </c:pt>
                <c:pt idx="7444">
                  <c:v>37672.1416554866</c:v>
                </c:pt>
                <c:pt idx="7445">
                  <c:v>36653.7316527939</c:v>
                </c:pt>
                <c:pt idx="7446">
                  <c:v>35245.8378370895</c:v>
                </c:pt>
                <c:pt idx="7447">
                  <c:v>37218.1716280557</c:v>
                </c:pt>
                <c:pt idx="7448">
                  <c:v>38849.3418691776</c:v>
                </c:pt>
                <c:pt idx="7449">
                  <c:v>36189.8934931496</c:v>
                </c:pt>
                <c:pt idx="7450">
                  <c:v>36822.1840249176</c:v>
                </c:pt>
                <c:pt idx="7451">
                  <c:v>35544.7134859868</c:v>
                </c:pt>
                <c:pt idx="7452">
                  <c:v>37291.6498184933</c:v>
                </c:pt>
                <c:pt idx="7453">
                  <c:v>37491.7810688121</c:v>
                </c:pt>
                <c:pt idx="7454">
                  <c:v>38022.8120397103</c:v>
                </c:pt>
                <c:pt idx="7455">
                  <c:v>39419.9784662986</c:v>
                </c:pt>
                <c:pt idx="7456">
                  <c:v>37767.2666774814</c:v>
                </c:pt>
                <c:pt idx="7457">
                  <c:v>35752.682813477</c:v>
                </c:pt>
                <c:pt idx="7458">
                  <c:v>36899.2597448354</c:v>
                </c:pt>
                <c:pt idx="7459">
                  <c:v>34817.6365350218</c:v>
                </c:pt>
                <c:pt idx="7460">
                  <c:v>36519.0788435615</c:v>
                </c:pt>
                <c:pt idx="7461">
                  <c:v>38145.8484663046</c:v>
                </c:pt>
                <c:pt idx="7462">
                  <c:v>37996.7620271767</c:v>
                </c:pt>
                <c:pt idx="7463">
                  <c:v>36827.6134500722</c:v>
                </c:pt>
                <c:pt idx="7464">
                  <c:v>38067.457138624</c:v>
                </c:pt>
                <c:pt idx="7465">
                  <c:v>38205.5570490248</c:v>
                </c:pt>
                <c:pt idx="7466">
                  <c:v>35697.237793448</c:v>
                </c:pt>
                <c:pt idx="7467">
                  <c:v>42477.8666223886</c:v>
                </c:pt>
                <c:pt idx="7468">
                  <c:v>39392.1706445446</c:v>
                </c:pt>
                <c:pt idx="7469">
                  <c:v>34895.4876194393</c:v>
                </c:pt>
                <c:pt idx="7470">
                  <c:v>35527.1379812117</c:v>
                </c:pt>
                <c:pt idx="7471">
                  <c:v>37084.3715863151</c:v>
                </c:pt>
                <c:pt idx="7472">
                  <c:v>36149.3292619115</c:v>
                </c:pt>
                <c:pt idx="7473">
                  <c:v>36313.7619697003</c:v>
                </c:pt>
                <c:pt idx="7474">
                  <c:v>36068.4058877611</c:v>
                </c:pt>
                <c:pt idx="7475">
                  <c:v>39034.5690715477</c:v>
                </c:pt>
                <c:pt idx="7476">
                  <c:v>36302.5234615601</c:v>
                </c:pt>
                <c:pt idx="7477">
                  <c:v>38406.5785438543</c:v>
                </c:pt>
                <c:pt idx="7478">
                  <c:v>38786.3278340733</c:v>
                </c:pt>
                <c:pt idx="7479">
                  <c:v>35493.1357553521</c:v>
                </c:pt>
                <c:pt idx="7480">
                  <c:v>35366.5676760451</c:v>
                </c:pt>
                <c:pt idx="7481">
                  <c:v>37813.512344789</c:v>
                </c:pt>
                <c:pt idx="7482">
                  <c:v>36186.1407258746</c:v>
                </c:pt>
                <c:pt idx="7483">
                  <c:v>36192.6118748688</c:v>
                </c:pt>
                <c:pt idx="7484">
                  <c:v>35106.3009522394</c:v>
                </c:pt>
                <c:pt idx="7485">
                  <c:v>35833.2673518728</c:v>
                </c:pt>
                <c:pt idx="7486">
                  <c:v>35675.5759156499</c:v>
                </c:pt>
                <c:pt idx="7487">
                  <c:v>36414.5170567335</c:v>
                </c:pt>
                <c:pt idx="7488">
                  <c:v>38186.9913875063</c:v>
                </c:pt>
                <c:pt idx="7489">
                  <c:v>35884.8190308788</c:v>
                </c:pt>
                <c:pt idx="7490">
                  <c:v>37657.3889210576</c:v>
                </c:pt>
                <c:pt idx="7491">
                  <c:v>35737.7622851348</c:v>
                </c:pt>
                <c:pt idx="7492">
                  <c:v>37430.892537187</c:v>
                </c:pt>
                <c:pt idx="7493">
                  <c:v>36279.9659991006</c:v>
                </c:pt>
                <c:pt idx="7494">
                  <c:v>36466.1450733135</c:v>
                </c:pt>
                <c:pt idx="7495">
                  <c:v>37496.7211178654</c:v>
                </c:pt>
                <c:pt idx="7496">
                  <c:v>37411.1827674148</c:v>
                </c:pt>
                <c:pt idx="7497">
                  <c:v>36763.1299746288</c:v>
                </c:pt>
                <c:pt idx="7498">
                  <c:v>35226.2066141275</c:v>
                </c:pt>
                <c:pt idx="7499">
                  <c:v>35962.1632095378</c:v>
                </c:pt>
                <c:pt idx="7500">
                  <c:v>37989.9528888389</c:v>
                </c:pt>
                <c:pt idx="7501">
                  <c:v>36869.5231209215</c:v>
                </c:pt>
                <c:pt idx="7502">
                  <c:v>37519.5026380441</c:v>
                </c:pt>
                <c:pt idx="7503">
                  <c:v>38033.7425548387</c:v>
                </c:pt>
                <c:pt idx="7504">
                  <c:v>36443.8202016094</c:v>
                </c:pt>
                <c:pt idx="7505">
                  <c:v>35958.9698424822</c:v>
                </c:pt>
                <c:pt idx="7506">
                  <c:v>38588.1652681841</c:v>
                </c:pt>
                <c:pt idx="7507">
                  <c:v>35482.7073130959</c:v>
                </c:pt>
                <c:pt idx="7508">
                  <c:v>36481.2547989187</c:v>
                </c:pt>
                <c:pt idx="7509">
                  <c:v>41087.1619215732</c:v>
                </c:pt>
                <c:pt idx="7510">
                  <c:v>36387.5892744609</c:v>
                </c:pt>
                <c:pt idx="7511">
                  <c:v>35863.5961457847</c:v>
                </c:pt>
                <c:pt idx="7512">
                  <c:v>38306.3803640988</c:v>
                </c:pt>
                <c:pt idx="7513">
                  <c:v>36858.1208880587</c:v>
                </c:pt>
                <c:pt idx="7514">
                  <c:v>36413.4832619271</c:v>
                </c:pt>
                <c:pt idx="7515">
                  <c:v>37974.5249992075</c:v>
                </c:pt>
                <c:pt idx="7516">
                  <c:v>37937.2194385925</c:v>
                </c:pt>
                <c:pt idx="7517">
                  <c:v>34247.5301319503</c:v>
                </c:pt>
                <c:pt idx="7518">
                  <c:v>35492.3543301218</c:v>
                </c:pt>
                <c:pt idx="7519">
                  <c:v>36518.519021867</c:v>
                </c:pt>
                <c:pt idx="7520">
                  <c:v>37967.4205505562</c:v>
                </c:pt>
                <c:pt idx="7521">
                  <c:v>37527.9913064023</c:v>
                </c:pt>
                <c:pt idx="7522">
                  <c:v>34200.9366681494</c:v>
                </c:pt>
                <c:pt idx="7523">
                  <c:v>37422.2101107907</c:v>
                </c:pt>
                <c:pt idx="7524">
                  <c:v>35387.0323505855</c:v>
                </c:pt>
                <c:pt idx="7525">
                  <c:v>39424.1573084139</c:v>
                </c:pt>
                <c:pt idx="7526">
                  <c:v>36263.6214021735</c:v>
                </c:pt>
                <c:pt idx="7527">
                  <c:v>34335.5719813359</c:v>
                </c:pt>
                <c:pt idx="7528">
                  <c:v>37575.7313634317</c:v>
                </c:pt>
                <c:pt idx="7529">
                  <c:v>35612.6962126855</c:v>
                </c:pt>
                <c:pt idx="7530">
                  <c:v>37214.1990486742</c:v>
                </c:pt>
                <c:pt idx="7531">
                  <c:v>35863.8023035648</c:v>
                </c:pt>
                <c:pt idx="7532">
                  <c:v>36961.9671783597</c:v>
                </c:pt>
                <c:pt idx="7533">
                  <c:v>39884.2389843297</c:v>
                </c:pt>
                <c:pt idx="7534">
                  <c:v>36369.5818406403</c:v>
                </c:pt>
                <c:pt idx="7535">
                  <c:v>36452.8298843838</c:v>
                </c:pt>
                <c:pt idx="7536">
                  <c:v>40639.1905742586</c:v>
                </c:pt>
                <c:pt idx="7537">
                  <c:v>38554.0942217257</c:v>
                </c:pt>
                <c:pt idx="7538">
                  <c:v>39866.7948620241</c:v>
                </c:pt>
                <c:pt idx="7539">
                  <c:v>38199.6253188578</c:v>
                </c:pt>
                <c:pt idx="7540">
                  <c:v>36755.2562408293</c:v>
                </c:pt>
                <c:pt idx="7541">
                  <c:v>40432.4499038449</c:v>
                </c:pt>
                <c:pt idx="7542">
                  <c:v>39309.8609240425</c:v>
                </c:pt>
                <c:pt idx="7543">
                  <c:v>37562.7616675439</c:v>
                </c:pt>
                <c:pt idx="7544">
                  <c:v>39321.4434352699</c:v>
                </c:pt>
                <c:pt idx="7545">
                  <c:v>38527.7597240453</c:v>
                </c:pt>
                <c:pt idx="7546">
                  <c:v>35785.6570441632</c:v>
                </c:pt>
                <c:pt idx="7547">
                  <c:v>35651.400331121</c:v>
                </c:pt>
                <c:pt idx="7548">
                  <c:v>35836.8951900668</c:v>
                </c:pt>
                <c:pt idx="7549">
                  <c:v>37340.8827495234</c:v>
                </c:pt>
                <c:pt idx="7550">
                  <c:v>35791.2536106099</c:v>
                </c:pt>
                <c:pt idx="7551">
                  <c:v>39113.8499078852</c:v>
                </c:pt>
                <c:pt idx="7552">
                  <c:v>36167.309618621</c:v>
                </c:pt>
                <c:pt idx="7553">
                  <c:v>40651.0158355232</c:v>
                </c:pt>
                <c:pt idx="7554">
                  <c:v>34365.2636499314</c:v>
                </c:pt>
                <c:pt idx="7555">
                  <c:v>35826.0069040353</c:v>
                </c:pt>
                <c:pt idx="7556">
                  <c:v>37471.9157451623</c:v>
                </c:pt>
                <c:pt idx="7557">
                  <c:v>36492.0966368169</c:v>
                </c:pt>
                <c:pt idx="7558">
                  <c:v>35393.9880148384</c:v>
                </c:pt>
                <c:pt idx="7559">
                  <c:v>38274.3454258228</c:v>
                </c:pt>
                <c:pt idx="7560">
                  <c:v>36917.8977065913</c:v>
                </c:pt>
                <c:pt idx="7561">
                  <c:v>36537.8592760618</c:v>
                </c:pt>
                <c:pt idx="7562">
                  <c:v>37606.0397974592</c:v>
                </c:pt>
                <c:pt idx="7563">
                  <c:v>41148.2967646289</c:v>
                </c:pt>
                <c:pt idx="7564">
                  <c:v>40333.7896075409</c:v>
                </c:pt>
                <c:pt idx="7565">
                  <c:v>37362.7931362818</c:v>
                </c:pt>
                <c:pt idx="7566">
                  <c:v>35560.1801215751</c:v>
                </c:pt>
                <c:pt idx="7567">
                  <c:v>36213.8143958949</c:v>
                </c:pt>
                <c:pt idx="7568">
                  <c:v>37253.0336092604</c:v>
                </c:pt>
                <c:pt idx="7569">
                  <c:v>36749.7935157478</c:v>
                </c:pt>
                <c:pt idx="7570">
                  <c:v>35722.0384050272</c:v>
                </c:pt>
                <c:pt idx="7571">
                  <c:v>37210.3096027453</c:v>
                </c:pt>
                <c:pt idx="7572">
                  <c:v>38782.4837069317</c:v>
                </c:pt>
                <c:pt idx="7573">
                  <c:v>35664.3124365075</c:v>
                </c:pt>
                <c:pt idx="7574">
                  <c:v>34765.6953226355</c:v>
                </c:pt>
                <c:pt idx="7575">
                  <c:v>38208.7272641282</c:v>
                </c:pt>
                <c:pt idx="7576">
                  <c:v>34667.2485412639</c:v>
                </c:pt>
                <c:pt idx="7577">
                  <c:v>35373.3765539377</c:v>
                </c:pt>
                <c:pt idx="7578">
                  <c:v>35597.0357161944</c:v>
                </c:pt>
                <c:pt idx="7579">
                  <c:v>36822.4752811688</c:v>
                </c:pt>
                <c:pt idx="7580">
                  <c:v>37580.9822488882</c:v>
                </c:pt>
                <c:pt idx="7581">
                  <c:v>37854.1604248859</c:v>
                </c:pt>
                <c:pt idx="7582">
                  <c:v>37945.984772274</c:v>
                </c:pt>
                <c:pt idx="7583">
                  <c:v>36928.0329055038</c:v>
                </c:pt>
                <c:pt idx="7584">
                  <c:v>34406.651000713</c:v>
                </c:pt>
                <c:pt idx="7585">
                  <c:v>37900.4735435309</c:v>
                </c:pt>
                <c:pt idx="7586">
                  <c:v>39593.8454391494</c:v>
                </c:pt>
                <c:pt idx="7587">
                  <c:v>39504.5786692398</c:v>
                </c:pt>
                <c:pt idx="7588">
                  <c:v>35458.9541090693</c:v>
                </c:pt>
                <c:pt idx="7589">
                  <c:v>35972.8560649267</c:v>
                </c:pt>
                <c:pt idx="7590">
                  <c:v>38777.2398908762</c:v>
                </c:pt>
                <c:pt idx="7591">
                  <c:v>37384.986848203</c:v>
                </c:pt>
                <c:pt idx="7592">
                  <c:v>34536.8494396324</c:v>
                </c:pt>
                <c:pt idx="7593">
                  <c:v>36109.5447145034</c:v>
                </c:pt>
                <c:pt idx="7594">
                  <c:v>39818.2636409433</c:v>
                </c:pt>
                <c:pt idx="7595">
                  <c:v>36612.7289256639</c:v>
                </c:pt>
                <c:pt idx="7596">
                  <c:v>35567.5457847577</c:v>
                </c:pt>
                <c:pt idx="7597">
                  <c:v>38166.6721502667</c:v>
                </c:pt>
                <c:pt idx="7598">
                  <c:v>36782.4952724256</c:v>
                </c:pt>
                <c:pt idx="7599">
                  <c:v>36040.2836981311</c:v>
                </c:pt>
                <c:pt idx="7600">
                  <c:v>35700.9993356666</c:v>
                </c:pt>
                <c:pt idx="7601">
                  <c:v>36135.8447361788</c:v>
                </c:pt>
                <c:pt idx="7602">
                  <c:v>38303.3249606617</c:v>
                </c:pt>
                <c:pt idx="7603">
                  <c:v>35955.5217070309</c:v>
                </c:pt>
                <c:pt idx="7604">
                  <c:v>36491.6326337714</c:v>
                </c:pt>
                <c:pt idx="7605">
                  <c:v>37869.1117021355</c:v>
                </c:pt>
                <c:pt idx="7606">
                  <c:v>37543.2372391981</c:v>
                </c:pt>
                <c:pt idx="7607">
                  <c:v>38174.6806266433</c:v>
                </c:pt>
                <c:pt idx="7608">
                  <c:v>37009.7674468916</c:v>
                </c:pt>
                <c:pt idx="7609">
                  <c:v>36405.233864076</c:v>
                </c:pt>
                <c:pt idx="7610">
                  <c:v>35316.1956647691</c:v>
                </c:pt>
                <c:pt idx="7611">
                  <c:v>34509.7949551218</c:v>
                </c:pt>
                <c:pt idx="7612">
                  <c:v>36197.6613338797</c:v>
                </c:pt>
                <c:pt idx="7613">
                  <c:v>38446.3800935694</c:v>
                </c:pt>
                <c:pt idx="7614">
                  <c:v>38641.0863993623</c:v>
                </c:pt>
                <c:pt idx="7615">
                  <c:v>37230.4690790331</c:v>
                </c:pt>
                <c:pt idx="7616">
                  <c:v>38485.9885116633</c:v>
                </c:pt>
                <c:pt idx="7617">
                  <c:v>35276.2639844959</c:v>
                </c:pt>
                <c:pt idx="7618">
                  <c:v>36795.7838152171</c:v>
                </c:pt>
                <c:pt idx="7619">
                  <c:v>38653.3392986083</c:v>
                </c:pt>
                <c:pt idx="7620">
                  <c:v>35108.0701741199</c:v>
                </c:pt>
                <c:pt idx="7621">
                  <c:v>35305.7129717539</c:v>
                </c:pt>
                <c:pt idx="7622">
                  <c:v>40743.6639707868</c:v>
                </c:pt>
                <c:pt idx="7623">
                  <c:v>38837.9417145308</c:v>
                </c:pt>
                <c:pt idx="7624">
                  <c:v>36421.3397722231</c:v>
                </c:pt>
                <c:pt idx="7625">
                  <c:v>36162.124734117</c:v>
                </c:pt>
                <c:pt idx="7626">
                  <c:v>36139.581122428</c:v>
                </c:pt>
                <c:pt idx="7627">
                  <c:v>35333.6672228854</c:v>
                </c:pt>
                <c:pt idx="7628">
                  <c:v>37685.4037945756</c:v>
                </c:pt>
                <c:pt idx="7629">
                  <c:v>36943.2608564699</c:v>
                </c:pt>
                <c:pt idx="7630">
                  <c:v>35102.8659866364</c:v>
                </c:pt>
                <c:pt idx="7631">
                  <c:v>37771.2068312588</c:v>
                </c:pt>
                <c:pt idx="7632">
                  <c:v>38474.3570756101</c:v>
                </c:pt>
                <c:pt idx="7633">
                  <c:v>41122.3371955935</c:v>
                </c:pt>
                <c:pt idx="7634">
                  <c:v>36601.176863627</c:v>
                </c:pt>
                <c:pt idx="7635">
                  <c:v>38408.4376566946</c:v>
                </c:pt>
                <c:pt idx="7636">
                  <c:v>37106.8623932922</c:v>
                </c:pt>
                <c:pt idx="7637">
                  <c:v>38349.1996036286</c:v>
                </c:pt>
                <c:pt idx="7638">
                  <c:v>38620.4793733837</c:v>
                </c:pt>
                <c:pt idx="7639">
                  <c:v>37381.2129502092</c:v>
                </c:pt>
                <c:pt idx="7640">
                  <c:v>37982.1376785962</c:v>
                </c:pt>
                <c:pt idx="7641">
                  <c:v>36765.1753634544</c:v>
                </c:pt>
                <c:pt idx="7642">
                  <c:v>36324.8040332853</c:v>
                </c:pt>
                <c:pt idx="7643">
                  <c:v>36548.7225733527</c:v>
                </c:pt>
                <c:pt idx="7644">
                  <c:v>37554.4856161152</c:v>
                </c:pt>
                <c:pt idx="7645">
                  <c:v>36203.1152084476</c:v>
                </c:pt>
                <c:pt idx="7646">
                  <c:v>36781.2123747816</c:v>
                </c:pt>
                <c:pt idx="7647">
                  <c:v>37843.9580800811</c:v>
                </c:pt>
                <c:pt idx="7648">
                  <c:v>36324.2316035917</c:v>
                </c:pt>
                <c:pt idx="7649">
                  <c:v>35564.8308587737</c:v>
                </c:pt>
                <c:pt idx="7650">
                  <c:v>37770.3023181959</c:v>
                </c:pt>
                <c:pt idx="7651">
                  <c:v>38006.8792644028</c:v>
                </c:pt>
                <c:pt idx="7652">
                  <c:v>34891.8435606177</c:v>
                </c:pt>
                <c:pt idx="7653">
                  <c:v>38826.1265896838</c:v>
                </c:pt>
                <c:pt idx="7654">
                  <c:v>37509.0672948398</c:v>
                </c:pt>
                <c:pt idx="7655">
                  <c:v>35994.1563608727</c:v>
                </c:pt>
                <c:pt idx="7656">
                  <c:v>34659.7776393282</c:v>
                </c:pt>
                <c:pt idx="7657">
                  <c:v>37482.4123780678</c:v>
                </c:pt>
                <c:pt idx="7658">
                  <c:v>35653.2800342943</c:v>
                </c:pt>
                <c:pt idx="7659">
                  <c:v>36546.341504358</c:v>
                </c:pt>
                <c:pt idx="7660">
                  <c:v>36788.2368223138</c:v>
                </c:pt>
                <c:pt idx="7661">
                  <c:v>36108.2196614751</c:v>
                </c:pt>
                <c:pt idx="7662">
                  <c:v>36826.8969728665</c:v>
                </c:pt>
                <c:pt idx="7663">
                  <c:v>37003.4642528306</c:v>
                </c:pt>
                <c:pt idx="7664">
                  <c:v>35730.7794287305</c:v>
                </c:pt>
                <c:pt idx="7665">
                  <c:v>34363.7117881324</c:v>
                </c:pt>
                <c:pt idx="7666">
                  <c:v>40170.023114853</c:v>
                </c:pt>
                <c:pt idx="7667">
                  <c:v>34800.663940092</c:v>
                </c:pt>
                <c:pt idx="7668">
                  <c:v>37760.4631875586</c:v>
                </c:pt>
                <c:pt idx="7669">
                  <c:v>38858.2652920883</c:v>
                </c:pt>
                <c:pt idx="7670">
                  <c:v>38827.5595331787</c:v>
                </c:pt>
                <c:pt idx="7671">
                  <c:v>36729.685179117</c:v>
                </c:pt>
                <c:pt idx="7672">
                  <c:v>37783.0313342584</c:v>
                </c:pt>
                <c:pt idx="7673">
                  <c:v>39339.0722772026</c:v>
                </c:pt>
                <c:pt idx="7674">
                  <c:v>36246.9910450593</c:v>
                </c:pt>
                <c:pt idx="7675">
                  <c:v>36061.0257476542</c:v>
                </c:pt>
                <c:pt idx="7676">
                  <c:v>39131.7917771218</c:v>
                </c:pt>
                <c:pt idx="7677">
                  <c:v>39095.0935922793</c:v>
                </c:pt>
                <c:pt idx="7678">
                  <c:v>35154.4289362532</c:v>
                </c:pt>
                <c:pt idx="7679">
                  <c:v>38271.1149307655</c:v>
                </c:pt>
                <c:pt idx="7680">
                  <c:v>43139.7052602291</c:v>
                </c:pt>
                <c:pt idx="7681">
                  <c:v>36823.8014214174</c:v>
                </c:pt>
                <c:pt idx="7682">
                  <c:v>37274.6663368259</c:v>
                </c:pt>
                <c:pt idx="7683">
                  <c:v>34141.414747526</c:v>
                </c:pt>
                <c:pt idx="7684">
                  <c:v>39233.540924035</c:v>
                </c:pt>
                <c:pt idx="7685">
                  <c:v>34893.6579730837</c:v>
                </c:pt>
                <c:pt idx="7686">
                  <c:v>34261.2352984035</c:v>
                </c:pt>
                <c:pt idx="7687">
                  <c:v>36371.9385857201</c:v>
                </c:pt>
                <c:pt idx="7688">
                  <c:v>37869.99818461</c:v>
                </c:pt>
                <c:pt idx="7689">
                  <c:v>37942.3372936285</c:v>
                </c:pt>
                <c:pt idx="7690">
                  <c:v>37708.4776701819</c:v>
                </c:pt>
                <c:pt idx="7691">
                  <c:v>37138.0300270978</c:v>
                </c:pt>
                <c:pt idx="7692">
                  <c:v>37288.8137094017</c:v>
                </c:pt>
                <c:pt idx="7693">
                  <c:v>35363.2060569254</c:v>
                </c:pt>
                <c:pt idx="7694">
                  <c:v>36539.709799754</c:v>
                </c:pt>
                <c:pt idx="7695">
                  <c:v>38002.9931985746</c:v>
                </c:pt>
                <c:pt idx="7696">
                  <c:v>37007.5122011792</c:v>
                </c:pt>
                <c:pt idx="7697">
                  <c:v>38071.1262131186</c:v>
                </c:pt>
                <c:pt idx="7698">
                  <c:v>35472.4654403618</c:v>
                </c:pt>
                <c:pt idx="7699">
                  <c:v>38161.5752737906</c:v>
                </c:pt>
                <c:pt idx="7700">
                  <c:v>36605.8343490548</c:v>
                </c:pt>
                <c:pt idx="7701">
                  <c:v>36968.8353510802</c:v>
                </c:pt>
                <c:pt idx="7702">
                  <c:v>40426.4861568356</c:v>
                </c:pt>
                <c:pt idx="7703">
                  <c:v>37258.3166150846</c:v>
                </c:pt>
                <c:pt idx="7704">
                  <c:v>36350.5755567916</c:v>
                </c:pt>
                <c:pt idx="7705">
                  <c:v>36099.0954854747</c:v>
                </c:pt>
                <c:pt idx="7706">
                  <c:v>38606.2727712209</c:v>
                </c:pt>
                <c:pt idx="7707">
                  <c:v>38226.5840864481</c:v>
                </c:pt>
                <c:pt idx="7708">
                  <c:v>39518.8804324044</c:v>
                </c:pt>
                <c:pt idx="7709">
                  <c:v>36274.5581585903</c:v>
                </c:pt>
                <c:pt idx="7710">
                  <c:v>36233.2117461149</c:v>
                </c:pt>
                <c:pt idx="7711">
                  <c:v>36730.1904848424</c:v>
                </c:pt>
                <c:pt idx="7712">
                  <c:v>37382.048982377</c:v>
                </c:pt>
                <c:pt idx="7713">
                  <c:v>34874.0293883616</c:v>
                </c:pt>
                <c:pt idx="7714">
                  <c:v>38705.3597847727</c:v>
                </c:pt>
                <c:pt idx="7715">
                  <c:v>36057.6751569633</c:v>
                </c:pt>
                <c:pt idx="7716">
                  <c:v>39088.7183665651</c:v>
                </c:pt>
                <c:pt idx="7717">
                  <c:v>35750.9495409726</c:v>
                </c:pt>
                <c:pt idx="7718">
                  <c:v>35815.5498155945</c:v>
                </c:pt>
                <c:pt idx="7719">
                  <c:v>34962.3233026668</c:v>
                </c:pt>
                <c:pt idx="7720">
                  <c:v>36195.8410662549</c:v>
                </c:pt>
                <c:pt idx="7721">
                  <c:v>35796.2213362038</c:v>
                </c:pt>
                <c:pt idx="7722">
                  <c:v>36411.8039446299</c:v>
                </c:pt>
                <c:pt idx="7723">
                  <c:v>39560.0843689406</c:v>
                </c:pt>
                <c:pt idx="7724">
                  <c:v>40290.8376265252</c:v>
                </c:pt>
                <c:pt idx="7725">
                  <c:v>38492.1455956915</c:v>
                </c:pt>
                <c:pt idx="7726">
                  <c:v>38884.231952009</c:v>
                </c:pt>
                <c:pt idx="7727">
                  <c:v>37791.8136981131</c:v>
                </c:pt>
                <c:pt idx="7728">
                  <c:v>37238.4026760729</c:v>
                </c:pt>
                <c:pt idx="7729">
                  <c:v>36717.5890057554</c:v>
                </c:pt>
                <c:pt idx="7730">
                  <c:v>41018.7936344307</c:v>
                </c:pt>
                <c:pt idx="7731">
                  <c:v>39163.8928093473</c:v>
                </c:pt>
                <c:pt idx="7732">
                  <c:v>36442.7554775807</c:v>
                </c:pt>
                <c:pt idx="7733">
                  <c:v>34834.419927627</c:v>
                </c:pt>
                <c:pt idx="7734">
                  <c:v>35985.1474572756</c:v>
                </c:pt>
                <c:pt idx="7735">
                  <c:v>36908.3860053753</c:v>
                </c:pt>
                <c:pt idx="7736">
                  <c:v>37913.3750626089</c:v>
                </c:pt>
                <c:pt idx="7737">
                  <c:v>34999.3609278556</c:v>
                </c:pt>
                <c:pt idx="7738">
                  <c:v>38584.8182149587</c:v>
                </c:pt>
                <c:pt idx="7739">
                  <c:v>37749.5012881436</c:v>
                </c:pt>
                <c:pt idx="7740">
                  <c:v>40356.8330552952</c:v>
                </c:pt>
                <c:pt idx="7741">
                  <c:v>35494.9537773359</c:v>
                </c:pt>
                <c:pt idx="7742">
                  <c:v>36996.9911216413</c:v>
                </c:pt>
                <c:pt idx="7743">
                  <c:v>34969.0159333491</c:v>
                </c:pt>
                <c:pt idx="7744">
                  <c:v>34889.9204118614</c:v>
                </c:pt>
                <c:pt idx="7745">
                  <c:v>37648.0781467909</c:v>
                </c:pt>
                <c:pt idx="7746">
                  <c:v>35741.4222406058</c:v>
                </c:pt>
                <c:pt idx="7747">
                  <c:v>36182.2311222362</c:v>
                </c:pt>
                <c:pt idx="7748">
                  <c:v>37940.268722921</c:v>
                </c:pt>
                <c:pt idx="7749">
                  <c:v>38946.0090407638</c:v>
                </c:pt>
                <c:pt idx="7750">
                  <c:v>37496.572144</c:v>
                </c:pt>
                <c:pt idx="7751">
                  <c:v>35086.974435376</c:v>
                </c:pt>
                <c:pt idx="7752">
                  <c:v>39021.6076384318</c:v>
                </c:pt>
                <c:pt idx="7753">
                  <c:v>36026.2626200075</c:v>
                </c:pt>
                <c:pt idx="7754">
                  <c:v>37868.154266898</c:v>
                </c:pt>
                <c:pt idx="7755">
                  <c:v>36319.8302678228</c:v>
                </c:pt>
                <c:pt idx="7756">
                  <c:v>38187.2716874815</c:v>
                </c:pt>
                <c:pt idx="7757">
                  <c:v>34900.5244203867</c:v>
                </c:pt>
                <c:pt idx="7758">
                  <c:v>35249.4275181481</c:v>
                </c:pt>
                <c:pt idx="7759">
                  <c:v>38182.2035865094</c:v>
                </c:pt>
                <c:pt idx="7760">
                  <c:v>35301.4611698346</c:v>
                </c:pt>
                <c:pt idx="7761">
                  <c:v>38108.6646575973</c:v>
                </c:pt>
                <c:pt idx="7762">
                  <c:v>38058.9011995506</c:v>
                </c:pt>
                <c:pt idx="7763">
                  <c:v>36746.7779584979</c:v>
                </c:pt>
                <c:pt idx="7764">
                  <c:v>38916.5385581717</c:v>
                </c:pt>
                <c:pt idx="7765">
                  <c:v>39534.6090118956</c:v>
                </c:pt>
                <c:pt idx="7766">
                  <c:v>37477.4407579181</c:v>
                </c:pt>
                <c:pt idx="7767">
                  <c:v>38862.4099196187</c:v>
                </c:pt>
                <c:pt idx="7768">
                  <c:v>37991.5312846251</c:v>
                </c:pt>
                <c:pt idx="7769">
                  <c:v>37142.8148932537</c:v>
                </c:pt>
                <c:pt idx="7770">
                  <c:v>36739.3833771117</c:v>
                </c:pt>
                <c:pt idx="7771">
                  <c:v>35810.2995537306</c:v>
                </c:pt>
                <c:pt idx="7772">
                  <c:v>36632.0631590618</c:v>
                </c:pt>
                <c:pt idx="7773">
                  <c:v>39201.5588802977</c:v>
                </c:pt>
                <c:pt idx="7774">
                  <c:v>36550.7382249205</c:v>
                </c:pt>
                <c:pt idx="7775">
                  <c:v>34963.5563126435</c:v>
                </c:pt>
                <c:pt idx="7776">
                  <c:v>37645.7074335654</c:v>
                </c:pt>
                <c:pt idx="7777">
                  <c:v>36314.8366898632</c:v>
                </c:pt>
                <c:pt idx="7778">
                  <c:v>38209.9354578019</c:v>
                </c:pt>
                <c:pt idx="7779">
                  <c:v>37436.0582925914</c:v>
                </c:pt>
                <c:pt idx="7780">
                  <c:v>37984.6592546154</c:v>
                </c:pt>
                <c:pt idx="7781">
                  <c:v>38845.4687108301</c:v>
                </c:pt>
                <c:pt idx="7782">
                  <c:v>35635.1682415754</c:v>
                </c:pt>
                <c:pt idx="7783">
                  <c:v>39509.0827111772</c:v>
                </c:pt>
                <c:pt idx="7784">
                  <c:v>34137.2102219018</c:v>
                </c:pt>
                <c:pt idx="7785">
                  <c:v>36899.4116733057</c:v>
                </c:pt>
                <c:pt idx="7786">
                  <c:v>37996.6412200574</c:v>
                </c:pt>
                <c:pt idx="7787">
                  <c:v>37632.4920201044</c:v>
                </c:pt>
                <c:pt idx="7788">
                  <c:v>37666.2150720857</c:v>
                </c:pt>
                <c:pt idx="7789">
                  <c:v>38210.023440777</c:v>
                </c:pt>
                <c:pt idx="7790">
                  <c:v>38880.3613001546</c:v>
                </c:pt>
                <c:pt idx="7791">
                  <c:v>36809.8439397781</c:v>
                </c:pt>
                <c:pt idx="7792">
                  <c:v>37212.1380422201</c:v>
                </c:pt>
                <c:pt idx="7793">
                  <c:v>36983.1405891104</c:v>
                </c:pt>
                <c:pt idx="7794">
                  <c:v>37143.8465802336</c:v>
                </c:pt>
                <c:pt idx="7795">
                  <c:v>41204.5327156594</c:v>
                </c:pt>
                <c:pt idx="7796">
                  <c:v>36890.4092845016</c:v>
                </c:pt>
                <c:pt idx="7797">
                  <c:v>37836.8599629601</c:v>
                </c:pt>
                <c:pt idx="7798">
                  <c:v>35673.9968218514</c:v>
                </c:pt>
                <c:pt idx="7799">
                  <c:v>35534.3622249434</c:v>
                </c:pt>
                <c:pt idx="7800">
                  <c:v>36861.350634724</c:v>
                </c:pt>
                <c:pt idx="7801">
                  <c:v>35565.8081834244</c:v>
                </c:pt>
                <c:pt idx="7802">
                  <c:v>36324.7433648516</c:v>
                </c:pt>
                <c:pt idx="7803">
                  <c:v>36528.1547742398</c:v>
                </c:pt>
                <c:pt idx="7804">
                  <c:v>39523.0835262303</c:v>
                </c:pt>
                <c:pt idx="7805">
                  <c:v>35441.1546767405</c:v>
                </c:pt>
                <c:pt idx="7806">
                  <c:v>37002.6217050367</c:v>
                </c:pt>
                <c:pt idx="7807">
                  <c:v>35720.0356086689</c:v>
                </c:pt>
                <c:pt idx="7808">
                  <c:v>35004.6232419387</c:v>
                </c:pt>
                <c:pt idx="7809">
                  <c:v>39621.2068494189</c:v>
                </c:pt>
                <c:pt idx="7810">
                  <c:v>38161.8130842226</c:v>
                </c:pt>
                <c:pt idx="7811">
                  <c:v>38612.4676404772</c:v>
                </c:pt>
                <c:pt idx="7812">
                  <c:v>36144.8390623002</c:v>
                </c:pt>
                <c:pt idx="7813">
                  <c:v>35753.2824934907</c:v>
                </c:pt>
                <c:pt idx="7814">
                  <c:v>36055.5666505855</c:v>
                </c:pt>
                <c:pt idx="7815">
                  <c:v>36035.6786660855</c:v>
                </c:pt>
                <c:pt idx="7816">
                  <c:v>38507.8036076779</c:v>
                </c:pt>
                <c:pt idx="7817">
                  <c:v>40519.8245042149</c:v>
                </c:pt>
                <c:pt idx="7818">
                  <c:v>37552.0239785927</c:v>
                </c:pt>
                <c:pt idx="7819">
                  <c:v>35536.9156948894</c:v>
                </c:pt>
                <c:pt idx="7820">
                  <c:v>37465.7870024189</c:v>
                </c:pt>
                <c:pt idx="7821">
                  <c:v>37751.314041414</c:v>
                </c:pt>
                <c:pt idx="7822">
                  <c:v>36463.0902727159</c:v>
                </c:pt>
                <c:pt idx="7823">
                  <c:v>36420.825472096</c:v>
                </c:pt>
                <c:pt idx="7824">
                  <c:v>37413.1518565061</c:v>
                </c:pt>
                <c:pt idx="7825">
                  <c:v>37954.6550501404</c:v>
                </c:pt>
                <c:pt idx="7826">
                  <c:v>34987.416889454</c:v>
                </c:pt>
                <c:pt idx="7827">
                  <c:v>39615.9837972013</c:v>
                </c:pt>
                <c:pt idx="7828">
                  <c:v>36777.3095666663</c:v>
                </c:pt>
                <c:pt idx="7829">
                  <c:v>38326.0911701845</c:v>
                </c:pt>
                <c:pt idx="7830">
                  <c:v>36137.2036443823</c:v>
                </c:pt>
                <c:pt idx="7831">
                  <c:v>39426.9298773263</c:v>
                </c:pt>
                <c:pt idx="7832">
                  <c:v>34403.7976028649</c:v>
                </c:pt>
                <c:pt idx="7833">
                  <c:v>37677.3851366247</c:v>
                </c:pt>
                <c:pt idx="7834">
                  <c:v>38767.0965618199</c:v>
                </c:pt>
                <c:pt idx="7835">
                  <c:v>38023.7907323542</c:v>
                </c:pt>
                <c:pt idx="7836">
                  <c:v>37122.2581145462</c:v>
                </c:pt>
                <c:pt idx="7837">
                  <c:v>37206.0407153514</c:v>
                </c:pt>
                <c:pt idx="7838">
                  <c:v>39764.5305017047</c:v>
                </c:pt>
                <c:pt idx="7839">
                  <c:v>34195.6356214271</c:v>
                </c:pt>
                <c:pt idx="7840">
                  <c:v>37267.9265105169</c:v>
                </c:pt>
                <c:pt idx="7841">
                  <c:v>41502.4123498373</c:v>
                </c:pt>
                <c:pt idx="7842">
                  <c:v>36975.446918109</c:v>
                </c:pt>
                <c:pt idx="7843">
                  <c:v>42427.2017006763</c:v>
                </c:pt>
                <c:pt idx="7844">
                  <c:v>36609.0668853283</c:v>
                </c:pt>
                <c:pt idx="7845">
                  <c:v>37872.9380088708</c:v>
                </c:pt>
                <c:pt idx="7846">
                  <c:v>35961.4266265295</c:v>
                </c:pt>
                <c:pt idx="7847">
                  <c:v>36644.0036472874</c:v>
                </c:pt>
                <c:pt idx="7848">
                  <c:v>36981.978970205</c:v>
                </c:pt>
                <c:pt idx="7849">
                  <c:v>37344.9042287414</c:v>
                </c:pt>
                <c:pt idx="7850">
                  <c:v>37102.8776625083</c:v>
                </c:pt>
                <c:pt idx="7851">
                  <c:v>37716.8148051434</c:v>
                </c:pt>
                <c:pt idx="7852">
                  <c:v>37151.7256281081</c:v>
                </c:pt>
                <c:pt idx="7853">
                  <c:v>36332.5429694144</c:v>
                </c:pt>
                <c:pt idx="7854">
                  <c:v>38856.0768785777</c:v>
                </c:pt>
                <c:pt idx="7855">
                  <c:v>38539.0164722965</c:v>
                </c:pt>
                <c:pt idx="7856">
                  <c:v>35811.474945814</c:v>
                </c:pt>
                <c:pt idx="7857">
                  <c:v>38660.7344810578</c:v>
                </c:pt>
                <c:pt idx="7858">
                  <c:v>43229.2633412822</c:v>
                </c:pt>
                <c:pt idx="7859">
                  <c:v>35340.899513493</c:v>
                </c:pt>
                <c:pt idx="7860">
                  <c:v>34660.0140607482</c:v>
                </c:pt>
                <c:pt idx="7861">
                  <c:v>36966.1182559439</c:v>
                </c:pt>
                <c:pt idx="7862">
                  <c:v>38788.9054929923</c:v>
                </c:pt>
                <c:pt idx="7863">
                  <c:v>34997.4461430378</c:v>
                </c:pt>
                <c:pt idx="7864">
                  <c:v>38637.6964784224</c:v>
                </c:pt>
                <c:pt idx="7865">
                  <c:v>36932.6801228619</c:v>
                </c:pt>
                <c:pt idx="7866">
                  <c:v>36728.5550040746</c:v>
                </c:pt>
                <c:pt idx="7867">
                  <c:v>36579.4041856566</c:v>
                </c:pt>
                <c:pt idx="7868">
                  <c:v>37345.5671460899</c:v>
                </c:pt>
                <c:pt idx="7869">
                  <c:v>37310.0005851735</c:v>
                </c:pt>
                <c:pt idx="7870">
                  <c:v>39491.478744723</c:v>
                </c:pt>
                <c:pt idx="7871">
                  <c:v>34439.9190755265</c:v>
                </c:pt>
                <c:pt idx="7872">
                  <c:v>35766.8089603665</c:v>
                </c:pt>
                <c:pt idx="7873">
                  <c:v>38722.379059799</c:v>
                </c:pt>
                <c:pt idx="7874">
                  <c:v>37433.1058676234</c:v>
                </c:pt>
                <c:pt idx="7875">
                  <c:v>36764.327504182</c:v>
                </c:pt>
                <c:pt idx="7876">
                  <c:v>36504.4866156461</c:v>
                </c:pt>
                <c:pt idx="7877">
                  <c:v>36531.8639051226</c:v>
                </c:pt>
                <c:pt idx="7878">
                  <c:v>36133.1493895486</c:v>
                </c:pt>
                <c:pt idx="7879">
                  <c:v>34857.499000215</c:v>
                </c:pt>
                <c:pt idx="7880">
                  <c:v>34761.4704031519</c:v>
                </c:pt>
                <c:pt idx="7881">
                  <c:v>38481.5830991201</c:v>
                </c:pt>
                <c:pt idx="7882">
                  <c:v>36932.346573574</c:v>
                </c:pt>
                <c:pt idx="7883">
                  <c:v>37063.9017271672</c:v>
                </c:pt>
                <c:pt idx="7884">
                  <c:v>39875.7339607192</c:v>
                </c:pt>
                <c:pt idx="7885">
                  <c:v>36178.3224604058</c:v>
                </c:pt>
                <c:pt idx="7886">
                  <c:v>36822.4982458254</c:v>
                </c:pt>
                <c:pt idx="7887">
                  <c:v>36908.7367910487</c:v>
                </c:pt>
                <c:pt idx="7888">
                  <c:v>39362.5337713509</c:v>
                </c:pt>
                <c:pt idx="7889">
                  <c:v>35649.0923166057</c:v>
                </c:pt>
                <c:pt idx="7890">
                  <c:v>40493.8397721348</c:v>
                </c:pt>
                <c:pt idx="7891">
                  <c:v>40226.0874755558</c:v>
                </c:pt>
                <c:pt idx="7892">
                  <c:v>35209.1154596474</c:v>
                </c:pt>
                <c:pt idx="7893">
                  <c:v>36826.9319677282</c:v>
                </c:pt>
                <c:pt idx="7894">
                  <c:v>42470.096466124</c:v>
                </c:pt>
                <c:pt idx="7895">
                  <c:v>34296.5069447582</c:v>
                </c:pt>
                <c:pt idx="7896">
                  <c:v>36979.2863696942</c:v>
                </c:pt>
                <c:pt idx="7897">
                  <c:v>38498.4922774011</c:v>
                </c:pt>
                <c:pt idx="7898">
                  <c:v>40771.1339470987</c:v>
                </c:pt>
                <c:pt idx="7899">
                  <c:v>38999.8812125439</c:v>
                </c:pt>
                <c:pt idx="7900">
                  <c:v>39269.626495889</c:v>
                </c:pt>
                <c:pt idx="7901">
                  <c:v>41269.6048412385</c:v>
                </c:pt>
                <c:pt idx="7902">
                  <c:v>36592.4944236497</c:v>
                </c:pt>
                <c:pt idx="7903">
                  <c:v>37207.0467011525</c:v>
                </c:pt>
                <c:pt idx="7904">
                  <c:v>37180.2427206671</c:v>
                </c:pt>
                <c:pt idx="7905">
                  <c:v>35507.7885521452</c:v>
                </c:pt>
                <c:pt idx="7906">
                  <c:v>34084.0361621996</c:v>
                </c:pt>
                <c:pt idx="7907">
                  <c:v>36020.9725716474</c:v>
                </c:pt>
                <c:pt idx="7908">
                  <c:v>39273.9752691233</c:v>
                </c:pt>
                <c:pt idx="7909">
                  <c:v>36692.5410555912</c:v>
                </c:pt>
                <c:pt idx="7910">
                  <c:v>35834.4830651344</c:v>
                </c:pt>
                <c:pt idx="7911">
                  <c:v>36663.8899695955</c:v>
                </c:pt>
                <c:pt idx="7912">
                  <c:v>37229.526803335</c:v>
                </c:pt>
                <c:pt idx="7913">
                  <c:v>35970.9441231117</c:v>
                </c:pt>
                <c:pt idx="7914">
                  <c:v>35979.2918841595</c:v>
                </c:pt>
                <c:pt idx="7915">
                  <c:v>37592.4498710591</c:v>
                </c:pt>
                <c:pt idx="7916">
                  <c:v>39223.2320858521</c:v>
                </c:pt>
                <c:pt idx="7917">
                  <c:v>38345.5341754966</c:v>
                </c:pt>
                <c:pt idx="7918">
                  <c:v>39089.9147849923</c:v>
                </c:pt>
                <c:pt idx="7919">
                  <c:v>36187.9908517228</c:v>
                </c:pt>
                <c:pt idx="7920">
                  <c:v>38823.6301165366</c:v>
                </c:pt>
                <c:pt idx="7921">
                  <c:v>38316.2930673571</c:v>
                </c:pt>
                <c:pt idx="7922">
                  <c:v>37221.9555760009</c:v>
                </c:pt>
                <c:pt idx="7923">
                  <c:v>35495.8673206619</c:v>
                </c:pt>
                <c:pt idx="7924">
                  <c:v>35827.8707785776</c:v>
                </c:pt>
                <c:pt idx="7925">
                  <c:v>36864.6901335283</c:v>
                </c:pt>
                <c:pt idx="7926">
                  <c:v>35193.4106122416</c:v>
                </c:pt>
                <c:pt idx="7927">
                  <c:v>36297.0138671476</c:v>
                </c:pt>
                <c:pt idx="7928">
                  <c:v>35779.6944682024</c:v>
                </c:pt>
                <c:pt idx="7929">
                  <c:v>37283.7006200445</c:v>
                </c:pt>
                <c:pt idx="7930">
                  <c:v>40616.0875556346</c:v>
                </c:pt>
                <c:pt idx="7931">
                  <c:v>37930.5311003399</c:v>
                </c:pt>
                <c:pt idx="7932">
                  <c:v>36046.8163676172</c:v>
                </c:pt>
                <c:pt idx="7933">
                  <c:v>36678.6873557155</c:v>
                </c:pt>
                <c:pt idx="7934">
                  <c:v>35054.7823043038</c:v>
                </c:pt>
                <c:pt idx="7935">
                  <c:v>39934.7090594555</c:v>
                </c:pt>
                <c:pt idx="7936">
                  <c:v>40452.8484074166</c:v>
                </c:pt>
                <c:pt idx="7937">
                  <c:v>37726.8131569222</c:v>
                </c:pt>
                <c:pt idx="7938">
                  <c:v>36357.0631085723</c:v>
                </c:pt>
                <c:pt idx="7939">
                  <c:v>40640.1923467906</c:v>
                </c:pt>
                <c:pt idx="7940">
                  <c:v>39225.2537207943</c:v>
                </c:pt>
                <c:pt idx="7941">
                  <c:v>36367.1031272413</c:v>
                </c:pt>
                <c:pt idx="7942">
                  <c:v>35780.790955422</c:v>
                </c:pt>
                <c:pt idx="7943">
                  <c:v>37116.1968342072</c:v>
                </c:pt>
                <c:pt idx="7944">
                  <c:v>37314.8627259039</c:v>
                </c:pt>
                <c:pt idx="7945">
                  <c:v>38517.4804844217</c:v>
                </c:pt>
                <c:pt idx="7946">
                  <c:v>38157.8703775713</c:v>
                </c:pt>
                <c:pt idx="7947">
                  <c:v>36946.6692917328</c:v>
                </c:pt>
                <c:pt idx="7948">
                  <c:v>34577.9455369231</c:v>
                </c:pt>
                <c:pt idx="7949">
                  <c:v>36371.3094200549</c:v>
                </c:pt>
                <c:pt idx="7950">
                  <c:v>36541.1627483839</c:v>
                </c:pt>
                <c:pt idx="7951">
                  <c:v>35022.5754859165</c:v>
                </c:pt>
                <c:pt idx="7952">
                  <c:v>35938.2719122338</c:v>
                </c:pt>
                <c:pt idx="7953">
                  <c:v>35783.9112789085</c:v>
                </c:pt>
                <c:pt idx="7954">
                  <c:v>38895.0442659731</c:v>
                </c:pt>
                <c:pt idx="7955">
                  <c:v>36693.9584072549</c:v>
                </c:pt>
                <c:pt idx="7956">
                  <c:v>37011.9307938588</c:v>
                </c:pt>
                <c:pt idx="7957">
                  <c:v>38204.8196832767</c:v>
                </c:pt>
                <c:pt idx="7958">
                  <c:v>39947.8794619519</c:v>
                </c:pt>
                <c:pt idx="7959">
                  <c:v>37182.5963838893</c:v>
                </c:pt>
                <c:pt idx="7960">
                  <c:v>39710.6804321339</c:v>
                </c:pt>
                <c:pt idx="7961">
                  <c:v>37088.1461838602</c:v>
                </c:pt>
                <c:pt idx="7962">
                  <c:v>35939.7895028243</c:v>
                </c:pt>
                <c:pt idx="7963">
                  <c:v>34831.0958314339</c:v>
                </c:pt>
                <c:pt idx="7964">
                  <c:v>36349.3393661091</c:v>
                </c:pt>
                <c:pt idx="7965">
                  <c:v>44058.3797779666</c:v>
                </c:pt>
                <c:pt idx="7966">
                  <c:v>36533.7324408105</c:v>
                </c:pt>
                <c:pt idx="7967">
                  <c:v>35354.5985749051</c:v>
                </c:pt>
                <c:pt idx="7968">
                  <c:v>38629.3692978564</c:v>
                </c:pt>
                <c:pt idx="7969">
                  <c:v>37546.9964621613</c:v>
                </c:pt>
                <c:pt idx="7970">
                  <c:v>35526.4380748974</c:v>
                </c:pt>
                <c:pt idx="7971">
                  <c:v>34682.4275238765</c:v>
                </c:pt>
                <c:pt idx="7972">
                  <c:v>40243.4363413421</c:v>
                </c:pt>
                <c:pt idx="7973">
                  <c:v>36594.7718181531</c:v>
                </c:pt>
                <c:pt idx="7974">
                  <c:v>34338.7339637574</c:v>
                </c:pt>
                <c:pt idx="7975">
                  <c:v>36542.2371493981</c:v>
                </c:pt>
                <c:pt idx="7976">
                  <c:v>36156.0412178784</c:v>
                </c:pt>
                <c:pt idx="7977">
                  <c:v>36371.6005173306</c:v>
                </c:pt>
                <c:pt idx="7978">
                  <c:v>36028.4361491203</c:v>
                </c:pt>
                <c:pt idx="7979">
                  <c:v>38022.3064683293</c:v>
                </c:pt>
                <c:pt idx="7980">
                  <c:v>41032.3675932499</c:v>
                </c:pt>
                <c:pt idx="7981">
                  <c:v>39578.9962180289</c:v>
                </c:pt>
                <c:pt idx="7982">
                  <c:v>36742.8017370306</c:v>
                </c:pt>
                <c:pt idx="7983">
                  <c:v>35133.4692617689</c:v>
                </c:pt>
                <c:pt idx="7984">
                  <c:v>35341.9080969697</c:v>
                </c:pt>
                <c:pt idx="7985">
                  <c:v>41238.6323244537</c:v>
                </c:pt>
                <c:pt idx="7986">
                  <c:v>37354.9067787106</c:v>
                </c:pt>
                <c:pt idx="7987">
                  <c:v>38367.116144279</c:v>
                </c:pt>
                <c:pt idx="7988">
                  <c:v>37249.0768016713</c:v>
                </c:pt>
                <c:pt idx="7989">
                  <c:v>35067.6193357304</c:v>
                </c:pt>
                <c:pt idx="7990">
                  <c:v>37750.9571663749</c:v>
                </c:pt>
                <c:pt idx="7991">
                  <c:v>38218.4157772973</c:v>
                </c:pt>
                <c:pt idx="7992">
                  <c:v>36196.046876172</c:v>
                </c:pt>
                <c:pt idx="7993">
                  <c:v>39267.5413708913</c:v>
                </c:pt>
                <c:pt idx="7994">
                  <c:v>36420.2153921318</c:v>
                </c:pt>
                <c:pt idx="7995">
                  <c:v>39072.182040058</c:v>
                </c:pt>
                <c:pt idx="7996">
                  <c:v>36773.8063605932</c:v>
                </c:pt>
                <c:pt idx="7997">
                  <c:v>36593.7901272716</c:v>
                </c:pt>
                <c:pt idx="7998">
                  <c:v>37652.6855382266</c:v>
                </c:pt>
                <c:pt idx="7999">
                  <c:v>39665.1942596033</c:v>
                </c:pt>
                <c:pt idx="8000">
                  <c:v>36032.3164719221</c:v>
                </c:pt>
                <c:pt idx="8001">
                  <c:v>34586.7411760801</c:v>
                </c:pt>
                <c:pt idx="8002">
                  <c:v>37330.9831550414</c:v>
                </c:pt>
                <c:pt idx="8003">
                  <c:v>35844.6716385386</c:v>
                </c:pt>
                <c:pt idx="8004">
                  <c:v>37121.5037280062</c:v>
                </c:pt>
                <c:pt idx="8005">
                  <c:v>39053.3677111497</c:v>
                </c:pt>
                <c:pt idx="8006">
                  <c:v>39255.9444879838</c:v>
                </c:pt>
                <c:pt idx="8007">
                  <c:v>36010.7453339982</c:v>
                </c:pt>
                <c:pt idx="8008">
                  <c:v>35137.5971808546</c:v>
                </c:pt>
                <c:pt idx="8009">
                  <c:v>37377.3286082058</c:v>
                </c:pt>
                <c:pt idx="8010">
                  <c:v>35181.1678377746</c:v>
                </c:pt>
                <c:pt idx="8011">
                  <c:v>36864.4147830219</c:v>
                </c:pt>
                <c:pt idx="8012">
                  <c:v>37117.6027013119</c:v>
                </c:pt>
                <c:pt idx="8013">
                  <c:v>38800.6564766157</c:v>
                </c:pt>
                <c:pt idx="8014">
                  <c:v>36703.7668495314</c:v>
                </c:pt>
                <c:pt idx="8015">
                  <c:v>36464.1324818482</c:v>
                </c:pt>
                <c:pt idx="8016">
                  <c:v>39525.1274866923</c:v>
                </c:pt>
                <c:pt idx="8017">
                  <c:v>36928.2065480513</c:v>
                </c:pt>
                <c:pt idx="8018">
                  <c:v>36062.8745937293</c:v>
                </c:pt>
                <c:pt idx="8019">
                  <c:v>35637.4828269141</c:v>
                </c:pt>
                <c:pt idx="8020">
                  <c:v>37182.3348481847</c:v>
                </c:pt>
                <c:pt idx="8021">
                  <c:v>35956.1474217928</c:v>
                </c:pt>
                <c:pt idx="8022">
                  <c:v>38317.1568156162</c:v>
                </c:pt>
                <c:pt idx="8023">
                  <c:v>38080.3154475354</c:v>
                </c:pt>
                <c:pt idx="8024">
                  <c:v>37213.2052915443</c:v>
                </c:pt>
                <c:pt idx="8025">
                  <c:v>36645.8755215545</c:v>
                </c:pt>
                <c:pt idx="8026">
                  <c:v>37603.2738943392</c:v>
                </c:pt>
                <c:pt idx="8027">
                  <c:v>39561.3605191304</c:v>
                </c:pt>
                <c:pt idx="8028">
                  <c:v>37708.7008296988</c:v>
                </c:pt>
                <c:pt idx="8029">
                  <c:v>37235.3926497753</c:v>
                </c:pt>
                <c:pt idx="8030">
                  <c:v>37439.4417431817</c:v>
                </c:pt>
                <c:pt idx="8031">
                  <c:v>37074.3720490495</c:v>
                </c:pt>
                <c:pt idx="8032">
                  <c:v>36169.0378168742</c:v>
                </c:pt>
                <c:pt idx="8033">
                  <c:v>39995.9431876551</c:v>
                </c:pt>
                <c:pt idx="8034">
                  <c:v>37078.3558049232</c:v>
                </c:pt>
                <c:pt idx="8035">
                  <c:v>38316.1286825036</c:v>
                </c:pt>
                <c:pt idx="8036">
                  <c:v>35591.1374908051</c:v>
                </c:pt>
                <c:pt idx="8037">
                  <c:v>35769.6111759406</c:v>
                </c:pt>
                <c:pt idx="8038">
                  <c:v>37098.3529919862</c:v>
                </c:pt>
                <c:pt idx="8039">
                  <c:v>42945.0475586793</c:v>
                </c:pt>
                <c:pt idx="8040">
                  <c:v>36116.8324018616</c:v>
                </c:pt>
                <c:pt idx="8041">
                  <c:v>35578.3182399307</c:v>
                </c:pt>
                <c:pt idx="8042">
                  <c:v>36828.2307222037</c:v>
                </c:pt>
                <c:pt idx="8043">
                  <c:v>36300.090978463</c:v>
                </c:pt>
                <c:pt idx="8044">
                  <c:v>36504.2134275142</c:v>
                </c:pt>
                <c:pt idx="8045">
                  <c:v>38724.0779461202</c:v>
                </c:pt>
                <c:pt idx="8046">
                  <c:v>39063.8400119447</c:v>
                </c:pt>
                <c:pt idx="8047">
                  <c:v>36389.4169648074</c:v>
                </c:pt>
                <c:pt idx="8048">
                  <c:v>36611.1961566224</c:v>
                </c:pt>
                <c:pt idx="8049">
                  <c:v>36338.671612657</c:v>
                </c:pt>
                <c:pt idx="8050">
                  <c:v>37238.4292732127</c:v>
                </c:pt>
                <c:pt idx="8051">
                  <c:v>37106.0131990186</c:v>
                </c:pt>
                <c:pt idx="8052">
                  <c:v>36545.782614681</c:v>
                </c:pt>
                <c:pt idx="8053">
                  <c:v>37820.7820625712</c:v>
                </c:pt>
                <c:pt idx="8054">
                  <c:v>36147.050313222</c:v>
                </c:pt>
                <c:pt idx="8055">
                  <c:v>37161.4376639674</c:v>
                </c:pt>
                <c:pt idx="8056">
                  <c:v>35861.8238386692</c:v>
                </c:pt>
                <c:pt idx="8057">
                  <c:v>34309.1827738232</c:v>
                </c:pt>
                <c:pt idx="8058">
                  <c:v>38384.6458515387</c:v>
                </c:pt>
                <c:pt idx="8059">
                  <c:v>37489.9003297625</c:v>
                </c:pt>
                <c:pt idx="8060">
                  <c:v>35263.2339249015</c:v>
                </c:pt>
                <c:pt idx="8061">
                  <c:v>35889.8514355706</c:v>
                </c:pt>
                <c:pt idx="8062">
                  <c:v>38056.0673535074</c:v>
                </c:pt>
                <c:pt idx="8063">
                  <c:v>34967.5834348499</c:v>
                </c:pt>
                <c:pt idx="8064">
                  <c:v>37439.2381228145</c:v>
                </c:pt>
                <c:pt idx="8065">
                  <c:v>37246.0564171361</c:v>
                </c:pt>
                <c:pt idx="8066">
                  <c:v>36616.4964586381</c:v>
                </c:pt>
                <c:pt idx="8067">
                  <c:v>35864.4496115861</c:v>
                </c:pt>
                <c:pt idx="8068">
                  <c:v>36111.4571621759</c:v>
                </c:pt>
                <c:pt idx="8069">
                  <c:v>36464.5156703617</c:v>
                </c:pt>
                <c:pt idx="8070">
                  <c:v>36884.0255208317</c:v>
                </c:pt>
                <c:pt idx="8071">
                  <c:v>37771.7241438898</c:v>
                </c:pt>
                <c:pt idx="8072">
                  <c:v>37343.1269101222</c:v>
                </c:pt>
                <c:pt idx="8073">
                  <c:v>38129.847542335</c:v>
                </c:pt>
                <c:pt idx="8074">
                  <c:v>36676.4596652153</c:v>
                </c:pt>
                <c:pt idx="8075">
                  <c:v>38919.4635310631</c:v>
                </c:pt>
                <c:pt idx="8076">
                  <c:v>36163.5088656784</c:v>
                </c:pt>
                <c:pt idx="8077">
                  <c:v>41347.4607771683</c:v>
                </c:pt>
                <c:pt idx="8078">
                  <c:v>39224.7147775726</c:v>
                </c:pt>
                <c:pt idx="8079">
                  <c:v>37782.8258967854</c:v>
                </c:pt>
                <c:pt idx="8080">
                  <c:v>36745.6521125684</c:v>
                </c:pt>
                <c:pt idx="8081">
                  <c:v>34256.3432381637</c:v>
                </c:pt>
                <c:pt idx="8082">
                  <c:v>37100.2964471698</c:v>
                </c:pt>
                <c:pt idx="8083">
                  <c:v>35391.9573006455</c:v>
                </c:pt>
                <c:pt idx="8084">
                  <c:v>34802.4838341706</c:v>
                </c:pt>
                <c:pt idx="8085">
                  <c:v>37932.390419804</c:v>
                </c:pt>
                <c:pt idx="8086">
                  <c:v>42947.8946454093</c:v>
                </c:pt>
                <c:pt idx="8087">
                  <c:v>35724.3153381604</c:v>
                </c:pt>
                <c:pt idx="8088">
                  <c:v>35370.1556053645</c:v>
                </c:pt>
                <c:pt idx="8089">
                  <c:v>35802.8971105377</c:v>
                </c:pt>
                <c:pt idx="8090">
                  <c:v>38018.4263575069</c:v>
                </c:pt>
                <c:pt idx="8091">
                  <c:v>36865.1155633844</c:v>
                </c:pt>
                <c:pt idx="8092">
                  <c:v>34874.0688410417</c:v>
                </c:pt>
                <c:pt idx="8093">
                  <c:v>36153.4030847297</c:v>
                </c:pt>
                <c:pt idx="8094">
                  <c:v>37180.8788839736</c:v>
                </c:pt>
                <c:pt idx="8095">
                  <c:v>37570.141832829</c:v>
                </c:pt>
                <c:pt idx="8096">
                  <c:v>35587.954824544</c:v>
                </c:pt>
                <c:pt idx="8097">
                  <c:v>37602.6842599596</c:v>
                </c:pt>
                <c:pt idx="8098">
                  <c:v>35051.6151793122</c:v>
                </c:pt>
                <c:pt idx="8099">
                  <c:v>36740.5970887361</c:v>
                </c:pt>
                <c:pt idx="8100">
                  <c:v>35412.6400856467</c:v>
                </c:pt>
                <c:pt idx="8101">
                  <c:v>38628.6380989185</c:v>
                </c:pt>
                <c:pt idx="8102">
                  <c:v>36011.2885035811</c:v>
                </c:pt>
                <c:pt idx="8103">
                  <c:v>36233.3192865483</c:v>
                </c:pt>
                <c:pt idx="8104">
                  <c:v>36256.4916238243</c:v>
                </c:pt>
                <c:pt idx="8105">
                  <c:v>34729.7483377683</c:v>
                </c:pt>
                <c:pt idx="8106">
                  <c:v>35490.1271112064</c:v>
                </c:pt>
                <c:pt idx="8107">
                  <c:v>36099.9141305401</c:v>
                </c:pt>
                <c:pt idx="8108">
                  <c:v>37889.8993967673</c:v>
                </c:pt>
                <c:pt idx="8109">
                  <c:v>37768.8807769703</c:v>
                </c:pt>
                <c:pt idx="8110">
                  <c:v>37294.145316956</c:v>
                </c:pt>
                <c:pt idx="8111">
                  <c:v>37043.7256186889</c:v>
                </c:pt>
                <c:pt idx="8112">
                  <c:v>36220.2615304886</c:v>
                </c:pt>
                <c:pt idx="8113">
                  <c:v>36943.92395735</c:v>
                </c:pt>
                <c:pt idx="8114">
                  <c:v>36892.7913195607</c:v>
                </c:pt>
                <c:pt idx="8115">
                  <c:v>36893.687853911</c:v>
                </c:pt>
                <c:pt idx="8116">
                  <c:v>36940.9220647813</c:v>
                </c:pt>
                <c:pt idx="8117">
                  <c:v>36481.2291834154</c:v>
                </c:pt>
                <c:pt idx="8118">
                  <c:v>42428.4619090065</c:v>
                </c:pt>
                <c:pt idx="8119">
                  <c:v>36509.4920394718</c:v>
                </c:pt>
                <c:pt idx="8120">
                  <c:v>37541.9885520854</c:v>
                </c:pt>
                <c:pt idx="8121">
                  <c:v>37722.9249806004</c:v>
                </c:pt>
                <c:pt idx="8122">
                  <c:v>36878.6655019245</c:v>
                </c:pt>
                <c:pt idx="8123">
                  <c:v>36655.5530357163</c:v>
                </c:pt>
                <c:pt idx="8124">
                  <c:v>34855.3888105729</c:v>
                </c:pt>
                <c:pt idx="8125">
                  <c:v>36025.1230280036</c:v>
                </c:pt>
                <c:pt idx="8126">
                  <c:v>40264.2999495572</c:v>
                </c:pt>
                <c:pt idx="8127">
                  <c:v>37612.388000529</c:v>
                </c:pt>
                <c:pt idx="8128">
                  <c:v>36725.7190916443</c:v>
                </c:pt>
                <c:pt idx="8129">
                  <c:v>38585.061323176</c:v>
                </c:pt>
                <c:pt idx="8130">
                  <c:v>38733.7342619608</c:v>
                </c:pt>
                <c:pt idx="8131">
                  <c:v>37542.1519264159</c:v>
                </c:pt>
                <c:pt idx="8132">
                  <c:v>35346.9996806634</c:v>
                </c:pt>
                <c:pt idx="8133">
                  <c:v>34693.9837999142</c:v>
                </c:pt>
                <c:pt idx="8134">
                  <c:v>37722.8451188035</c:v>
                </c:pt>
                <c:pt idx="8135">
                  <c:v>36185.9020453465</c:v>
                </c:pt>
                <c:pt idx="8136">
                  <c:v>37606.9197123034</c:v>
                </c:pt>
                <c:pt idx="8137">
                  <c:v>39014.7006460742</c:v>
                </c:pt>
                <c:pt idx="8138">
                  <c:v>37256.8826632917</c:v>
                </c:pt>
                <c:pt idx="8139">
                  <c:v>37777.8028045051</c:v>
                </c:pt>
                <c:pt idx="8140">
                  <c:v>36309.3395769401</c:v>
                </c:pt>
                <c:pt idx="8141">
                  <c:v>34831.1445666865</c:v>
                </c:pt>
                <c:pt idx="8142">
                  <c:v>35631.8339728965</c:v>
                </c:pt>
                <c:pt idx="8143">
                  <c:v>38795.5916830278</c:v>
                </c:pt>
                <c:pt idx="8144">
                  <c:v>36796.3861805669</c:v>
                </c:pt>
                <c:pt idx="8145">
                  <c:v>37594.3147823843</c:v>
                </c:pt>
                <c:pt idx="8146">
                  <c:v>36883.1147359547</c:v>
                </c:pt>
                <c:pt idx="8147">
                  <c:v>36684.1422226032</c:v>
                </c:pt>
                <c:pt idx="8148">
                  <c:v>38643.7462892677</c:v>
                </c:pt>
                <c:pt idx="8149">
                  <c:v>36625.6568559099</c:v>
                </c:pt>
                <c:pt idx="8150">
                  <c:v>36220.7898044946</c:v>
                </c:pt>
                <c:pt idx="8151">
                  <c:v>38483.8482824059</c:v>
                </c:pt>
                <c:pt idx="8152">
                  <c:v>36443.4136588808</c:v>
                </c:pt>
                <c:pt idx="8153">
                  <c:v>37105.6700308112</c:v>
                </c:pt>
                <c:pt idx="8154">
                  <c:v>36719.3870619225</c:v>
                </c:pt>
                <c:pt idx="8155">
                  <c:v>37419.5675487063</c:v>
                </c:pt>
                <c:pt idx="8156">
                  <c:v>40185.2834127475</c:v>
                </c:pt>
                <c:pt idx="8157">
                  <c:v>35391.8813596542</c:v>
                </c:pt>
                <c:pt idx="8158">
                  <c:v>37703.2548171156</c:v>
                </c:pt>
                <c:pt idx="8159">
                  <c:v>34794.5249072968</c:v>
                </c:pt>
                <c:pt idx="8160">
                  <c:v>34661.339340903</c:v>
                </c:pt>
                <c:pt idx="8161">
                  <c:v>37992.9338913721</c:v>
                </c:pt>
                <c:pt idx="8162">
                  <c:v>37133.6281299977</c:v>
                </c:pt>
                <c:pt idx="8163">
                  <c:v>38726.7096230411</c:v>
                </c:pt>
                <c:pt idx="8164">
                  <c:v>37177.3269155037</c:v>
                </c:pt>
                <c:pt idx="8165">
                  <c:v>34798.1540604852</c:v>
                </c:pt>
                <c:pt idx="8166">
                  <c:v>34994.3693111216</c:v>
                </c:pt>
                <c:pt idx="8167">
                  <c:v>39758.6014523326</c:v>
                </c:pt>
                <c:pt idx="8168">
                  <c:v>36747.8369775919</c:v>
                </c:pt>
                <c:pt idx="8169">
                  <c:v>39038.9874446235</c:v>
                </c:pt>
                <c:pt idx="8170">
                  <c:v>34434.9023312345</c:v>
                </c:pt>
                <c:pt idx="8171">
                  <c:v>35161.9815487053</c:v>
                </c:pt>
                <c:pt idx="8172">
                  <c:v>36897.8563246861</c:v>
                </c:pt>
                <c:pt idx="8173">
                  <c:v>39212.7792919901</c:v>
                </c:pt>
                <c:pt idx="8174">
                  <c:v>41043.2074685231</c:v>
                </c:pt>
                <c:pt idx="8175">
                  <c:v>36241.0991029693</c:v>
                </c:pt>
                <c:pt idx="8176">
                  <c:v>37462.4667088092</c:v>
                </c:pt>
                <c:pt idx="8177">
                  <c:v>36370.8946050666</c:v>
                </c:pt>
                <c:pt idx="8178">
                  <c:v>36965.7460777543</c:v>
                </c:pt>
                <c:pt idx="8179">
                  <c:v>37773.0536794337</c:v>
                </c:pt>
                <c:pt idx="8180">
                  <c:v>35259.3877570098</c:v>
                </c:pt>
                <c:pt idx="8181">
                  <c:v>39500.8222973602</c:v>
                </c:pt>
                <c:pt idx="8182">
                  <c:v>35036.3776071271</c:v>
                </c:pt>
                <c:pt idx="8183">
                  <c:v>40017.8639229883</c:v>
                </c:pt>
                <c:pt idx="8184">
                  <c:v>37910.2237402864</c:v>
                </c:pt>
                <c:pt idx="8185">
                  <c:v>35631.5494059406</c:v>
                </c:pt>
                <c:pt idx="8186">
                  <c:v>37254.7038899793</c:v>
                </c:pt>
                <c:pt idx="8187">
                  <c:v>38929.6714869356</c:v>
                </c:pt>
                <c:pt idx="8188">
                  <c:v>37130.2899243943</c:v>
                </c:pt>
                <c:pt idx="8189">
                  <c:v>35328.9576812725</c:v>
                </c:pt>
                <c:pt idx="8190">
                  <c:v>38408.6818351632</c:v>
                </c:pt>
                <c:pt idx="8191">
                  <c:v>38441.477538201</c:v>
                </c:pt>
                <c:pt idx="8192">
                  <c:v>37743.3048971198</c:v>
                </c:pt>
                <c:pt idx="8193">
                  <c:v>37990.6881817636</c:v>
                </c:pt>
                <c:pt idx="8194">
                  <c:v>38085.1729079147</c:v>
                </c:pt>
                <c:pt idx="8195">
                  <c:v>36370.9206644311</c:v>
                </c:pt>
                <c:pt idx="8196">
                  <c:v>35256.5058344236</c:v>
                </c:pt>
                <c:pt idx="8197">
                  <c:v>39330.9337878657</c:v>
                </c:pt>
                <c:pt idx="8198">
                  <c:v>35894.1106139856</c:v>
                </c:pt>
                <c:pt idx="8199">
                  <c:v>37251.2725759104</c:v>
                </c:pt>
                <c:pt idx="8200">
                  <c:v>35665.8611379954</c:v>
                </c:pt>
                <c:pt idx="8201">
                  <c:v>39735.596841365</c:v>
                </c:pt>
                <c:pt idx="8202">
                  <c:v>38473.5346943767</c:v>
                </c:pt>
                <c:pt idx="8203">
                  <c:v>35982.8993151443</c:v>
                </c:pt>
                <c:pt idx="8204">
                  <c:v>38538.8546742851</c:v>
                </c:pt>
                <c:pt idx="8205">
                  <c:v>34752.9072969847</c:v>
                </c:pt>
                <c:pt idx="8206">
                  <c:v>38026.6776284701</c:v>
                </c:pt>
                <c:pt idx="8207">
                  <c:v>38966.1054741784</c:v>
                </c:pt>
                <c:pt idx="8208">
                  <c:v>36500.7752625908</c:v>
                </c:pt>
                <c:pt idx="8209">
                  <c:v>38976.6351028906</c:v>
                </c:pt>
                <c:pt idx="8210">
                  <c:v>39077.8448008793</c:v>
                </c:pt>
                <c:pt idx="8211">
                  <c:v>39376.4447484479</c:v>
                </c:pt>
                <c:pt idx="8212">
                  <c:v>34868.2647477905</c:v>
                </c:pt>
                <c:pt idx="8213">
                  <c:v>38925.4704841168</c:v>
                </c:pt>
                <c:pt idx="8214">
                  <c:v>37231.862595099</c:v>
                </c:pt>
                <c:pt idx="8215">
                  <c:v>35148.0314748756</c:v>
                </c:pt>
                <c:pt idx="8216">
                  <c:v>39375.4393178778</c:v>
                </c:pt>
                <c:pt idx="8217">
                  <c:v>36495.0314953211</c:v>
                </c:pt>
                <c:pt idx="8218">
                  <c:v>37657.9130052477</c:v>
                </c:pt>
                <c:pt idx="8219">
                  <c:v>38962.9442620415</c:v>
                </c:pt>
                <c:pt idx="8220">
                  <c:v>35834.0652345766</c:v>
                </c:pt>
                <c:pt idx="8221">
                  <c:v>39613.1353195161</c:v>
                </c:pt>
                <c:pt idx="8222">
                  <c:v>35418.0293260444</c:v>
                </c:pt>
                <c:pt idx="8223">
                  <c:v>37880.6513870641</c:v>
                </c:pt>
                <c:pt idx="8224">
                  <c:v>42141.8862923723</c:v>
                </c:pt>
                <c:pt idx="8225">
                  <c:v>35200.502640842</c:v>
                </c:pt>
                <c:pt idx="8226">
                  <c:v>36545.3191808175</c:v>
                </c:pt>
                <c:pt idx="8227">
                  <c:v>34419.8597041045</c:v>
                </c:pt>
                <c:pt idx="8228">
                  <c:v>38465.011950471</c:v>
                </c:pt>
                <c:pt idx="8229">
                  <c:v>35540.2704941954</c:v>
                </c:pt>
                <c:pt idx="8230">
                  <c:v>37715.6187848053</c:v>
                </c:pt>
                <c:pt idx="8231">
                  <c:v>36918.6103456329</c:v>
                </c:pt>
                <c:pt idx="8232">
                  <c:v>37502.4230468107</c:v>
                </c:pt>
                <c:pt idx="8233">
                  <c:v>38829.9896544144</c:v>
                </c:pt>
                <c:pt idx="8234">
                  <c:v>38448.4839069509</c:v>
                </c:pt>
                <c:pt idx="8235">
                  <c:v>39236.8200579124</c:v>
                </c:pt>
                <c:pt idx="8236">
                  <c:v>36638.8716577307</c:v>
                </c:pt>
                <c:pt idx="8237">
                  <c:v>36145.8241746603</c:v>
                </c:pt>
                <c:pt idx="8238">
                  <c:v>36152.7848523921</c:v>
                </c:pt>
                <c:pt idx="8239">
                  <c:v>36502.6976986788</c:v>
                </c:pt>
                <c:pt idx="8240">
                  <c:v>38558.6332552137</c:v>
                </c:pt>
                <c:pt idx="8241">
                  <c:v>37975.0378488438</c:v>
                </c:pt>
                <c:pt idx="8242">
                  <c:v>36291.6779964288</c:v>
                </c:pt>
                <c:pt idx="8243">
                  <c:v>36289.9402784837</c:v>
                </c:pt>
                <c:pt idx="8244">
                  <c:v>38485.4090499278</c:v>
                </c:pt>
                <c:pt idx="8245">
                  <c:v>37554.3756902033</c:v>
                </c:pt>
                <c:pt idx="8246">
                  <c:v>35629.5649416591</c:v>
                </c:pt>
                <c:pt idx="8247">
                  <c:v>37258.9974806138</c:v>
                </c:pt>
                <c:pt idx="8248">
                  <c:v>35417.486583418</c:v>
                </c:pt>
                <c:pt idx="8249">
                  <c:v>36595.8616796249</c:v>
                </c:pt>
                <c:pt idx="8250">
                  <c:v>36069.2572517729</c:v>
                </c:pt>
                <c:pt idx="8251">
                  <c:v>38312.3377398998</c:v>
                </c:pt>
                <c:pt idx="8252">
                  <c:v>37253.7429699057</c:v>
                </c:pt>
                <c:pt idx="8253">
                  <c:v>40667.1932703511</c:v>
                </c:pt>
                <c:pt idx="8254">
                  <c:v>36373.800251721</c:v>
                </c:pt>
                <c:pt idx="8255">
                  <c:v>37737.1389797641</c:v>
                </c:pt>
                <c:pt idx="8256">
                  <c:v>34851.0333866813</c:v>
                </c:pt>
                <c:pt idx="8257">
                  <c:v>35549.972968669</c:v>
                </c:pt>
                <c:pt idx="8258">
                  <c:v>39436.8771506271</c:v>
                </c:pt>
                <c:pt idx="8259">
                  <c:v>35528.5078915595</c:v>
                </c:pt>
                <c:pt idx="8260">
                  <c:v>36185.7675728286</c:v>
                </c:pt>
                <c:pt idx="8261">
                  <c:v>39209.2991619561</c:v>
                </c:pt>
                <c:pt idx="8262">
                  <c:v>36813.5325523626</c:v>
                </c:pt>
                <c:pt idx="8263">
                  <c:v>36059.9673411855</c:v>
                </c:pt>
                <c:pt idx="8264">
                  <c:v>38175.9499649384</c:v>
                </c:pt>
                <c:pt idx="8265">
                  <c:v>38052.7086860481</c:v>
                </c:pt>
                <c:pt idx="8266">
                  <c:v>37297.7671657642</c:v>
                </c:pt>
                <c:pt idx="8267">
                  <c:v>36713.5711455696</c:v>
                </c:pt>
                <c:pt idx="8268">
                  <c:v>38485.7214514514</c:v>
                </c:pt>
                <c:pt idx="8269">
                  <c:v>37020.6370880768</c:v>
                </c:pt>
                <c:pt idx="8270">
                  <c:v>37530.708407214</c:v>
                </c:pt>
                <c:pt idx="8271">
                  <c:v>37169.9853930882</c:v>
                </c:pt>
                <c:pt idx="8272">
                  <c:v>37585.665498241</c:v>
                </c:pt>
                <c:pt idx="8273">
                  <c:v>36886.7572105194</c:v>
                </c:pt>
                <c:pt idx="8274">
                  <c:v>39515.8673154083</c:v>
                </c:pt>
                <c:pt idx="8275">
                  <c:v>38032.3750825149</c:v>
                </c:pt>
                <c:pt idx="8276">
                  <c:v>34726.3928543082</c:v>
                </c:pt>
                <c:pt idx="8277">
                  <c:v>35498.5494027152</c:v>
                </c:pt>
                <c:pt idx="8278">
                  <c:v>38393.6220857426</c:v>
                </c:pt>
                <c:pt idx="8279">
                  <c:v>34670.6099916638</c:v>
                </c:pt>
                <c:pt idx="8280">
                  <c:v>35726.9218669792</c:v>
                </c:pt>
                <c:pt idx="8281">
                  <c:v>36891.1588568884</c:v>
                </c:pt>
                <c:pt idx="8282">
                  <c:v>39525.5755305541</c:v>
                </c:pt>
                <c:pt idx="8283">
                  <c:v>38914.9909899026</c:v>
                </c:pt>
                <c:pt idx="8284">
                  <c:v>39175.2219139172</c:v>
                </c:pt>
                <c:pt idx="8285">
                  <c:v>36443.8107366874</c:v>
                </c:pt>
                <c:pt idx="8286">
                  <c:v>39269.5791414479</c:v>
                </c:pt>
                <c:pt idx="8287">
                  <c:v>38516.2558733763</c:v>
                </c:pt>
                <c:pt idx="8288">
                  <c:v>36752.9825167043</c:v>
                </c:pt>
                <c:pt idx="8289">
                  <c:v>34617.7690685852</c:v>
                </c:pt>
                <c:pt idx="8290">
                  <c:v>36708.4074177989</c:v>
                </c:pt>
                <c:pt idx="8291">
                  <c:v>36672.2644698627</c:v>
                </c:pt>
                <c:pt idx="8292">
                  <c:v>42815.1718370384</c:v>
                </c:pt>
                <c:pt idx="8293">
                  <c:v>35339.6015875626</c:v>
                </c:pt>
                <c:pt idx="8294">
                  <c:v>36968.8072755661</c:v>
                </c:pt>
                <c:pt idx="8295">
                  <c:v>35339.5449198384</c:v>
                </c:pt>
                <c:pt idx="8296">
                  <c:v>36508.1187247502</c:v>
                </c:pt>
                <c:pt idx="8297">
                  <c:v>43417.7110341281</c:v>
                </c:pt>
                <c:pt idx="8298">
                  <c:v>38629.7711737493</c:v>
                </c:pt>
                <c:pt idx="8299">
                  <c:v>35455.1344573872</c:v>
                </c:pt>
                <c:pt idx="8300">
                  <c:v>35385.647428987</c:v>
                </c:pt>
                <c:pt idx="8301">
                  <c:v>38218.6973956643</c:v>
                </c:pt>
                <c:pt idx="8302">
                  <c:v>37714.1639985762</c:v>
                </c:pt>
                <c:pt idx="8303">
                  <c:v>37481.50600337</c:v>
                </c:pt>
                <c:pt idx="8304">
                  <c:v>36558.732955094</c:v>
                </c:pt>
                <c:pt idx="8305">
                  <c:v>38221.7041304843</c:v>
                </c:pt>
                <c:pt idx="8306">
                  <c:v>40144.5544706576</c:v>
                </c:pt>
                <c:pt idx="8307">
                  <c:v>38635.126008318</c:v>
                </c:pt>
                <c:pt idx="8308">
                  <c:v>36522.0586608353</c:v>
                </c:pt>
                <c:pt idx="8309">
                  <c:v>35916.0042398457</c:v>
                </c:pt>
                <c:pt idx="8310">
                  <c:v>35487.5722009155</c:v>
                </c:pt>
                <c:pt idx="8311">
                  <c:v>38824.6234659666</c:v>
                </c:pt>
                <c:pt idx="8312">
                  <c:v>37561.1587714388</c:v>
                </c:pt>
                <c:pt idx="8313">
                  <c:v>37615.1770963181</c:v>
                </c:pt>
                <c:pt idx="8314">
                  <c:v>39044.8176127363</c:v>
                </c:pt>
                <c:pt idx="8315">
                  <c:v>36242.3131072276</c:v>
                </c:pt>
                <c:pt idx="8316">
                  <c:v>35143.4120656638</c:v>
                </c:pt>
                <c:pt idx="8317">
                  <c:v>33554.0527523937</c:v>
                </c:pt>
                <c:pt idx="8318">
                  <c:v>37808.4542159098</c:v>
                </c:pt>
                <c:pt idx="8319">
                  <c:v>37171.9758646275</c:v>
                </c:pt>
                <c:pt idx="8320">
                  <c:v>35847.790630998</c:v>
                </c:pt>
                <c:pt idx="8321">
                  <c:v>37418.0312511091</c:v>
                </c:pt>
                <c:pt idx="8322">
                  <c:v>38472.6352978045</c:v>
                </c:pt>
                <c:pt idx="8323">
                  <c:v>35895.3244686932</c:v>
                </c:pt>
                <c:pt idx="8324">
                  <c:v>37574.660539149</c:v>
                </c:pt>
                <c:pt idx="8325">
                  <c:v>36757.1242246572</c:v>
                </c:pt>
                <c:pt idx="8326">
                  <c:v>38724.5533880118</c:v>
                </c:pt>
                <c:pt idx="8327">
                  <c:v>37555.8931465604</c:v>
                </c:pt>
                <c:pt idx="8328">
                  <c:v>36252.1784965523</c:v>
                </c:pt>
                <c:pt idx="8329">
                  <c:v>35337.2550095099</c:v>
                </c:pt>
                <c:pt idx="8330">
                  <c:v>37905.7581695527</c:v>
                </c:pt>
                <c:pt idx="8331">
                  <c:v>35401.1004202557</c:v>
                </c:pt>
                <c:pt idx="8332">
                  <c:v>38701.5530204143</c:v>
                </c:pt>
                <c:pt idx="8333">
                  <c:v>35385.6432291677</c:v>
                </c:pt>
                <c:pt idx="8334">
                  <c:v>35904.3746620619</c:v>
                </c:pt>
                <c:pt idx="8335">
                  <c:v>37687.3567765356</c:v>
                </c:pt>
                <c:pt idx="8336">
                  <c:v>36733.3774549438</c:v>
                </c:pt>
                <c:pt idx="8337">
                  <c:v>36401.8641351869</c:v>
                </c:pt>
                <c:pt idx="8338">
                  <c:v>35611.3239578512</c:v>
                </c:pt>
                <c:pt idx="8339">
                  <c:v>36856.1015453013</c:v>
                </c:pt>
                <c:pt idx="8340">
                  <c:v>35985.1304911813</c:v>
                </c:pt>
                <c:pt idx="8341">
                  <c:v>37743.1047188004</c:v>
                </c:pt>
                <c:pt idx="8342">
                  <c:v>41862.7719557782</c:v>
                </c:pt>
                <c:pt idx="8343">
                  <c:v>38349.998076719</c:v>
                </c:pt>
                <c:pt idx="8344">
                  <c:v>40040.5997739905</c:v>
                </c:pt>
                <c:pt idx="8345">
                  <c:v>39192.4619590694</c:v>
                </c:pt>
                <c:pt idx="8346">
                  <c:v>37771.8395055452</c:v>
                </c:pt>
                <c:pt idx="8347">
                  <c:v>36985.9898921513</c:v>
                </c:pt>
                <c:pt idx="8348">
                  <c:v>38748.5960092971</c:v>
                </c:pt>
                <c:pt idx="8349">
                  <c:v>36354.9434585826</c:v>
                </c:pt>
                <c:pt idx="8350">
                  <c:v>35175.5091260208</c:v>
                </c:pt>
                <c:pt idx="8351">
                  <c:v>36407.1261355631</c:v>
                </c:pt>
                <c:pt idx="8352">
                  <c:v>38883.8646276105</c:v>
                </c:pt>
                <c:pt idx="8353">
                  <c:v>38619.8193680952</c:v>
                </c:pt>
                <c:pt idx="8354">
                  <c:v>37429.0736017324</c:v>
                </c:pt>
                <c:pt idx="8355">
                  <c:v>36433.0839857401</c:v>
                </c:pt>
                <c:pt idx="8356">
                  <c:v>34945.3230946909</c:v>
                </c:pt>
                <c:pt idx="8357">
                  <c:v>34465.2502034324</c:v>
                </c:pt>
                <c:pt idx="8358">
                  <c:v>36138.0444016424</c:v>
                </c:pt>
                <c:pt idx="8359">
                  <c:v>35248.1641532192</c:v>
                </c:pt>
                <c:pt idx="8360">
                  <c:v>38101.5684720845</c:v>
                </c:pt>
                <c:pt idx="8361">
                  <c:v>36644.504372082</c:v>
                </c:pt>
                <c:pt idx="8362">
                  <c:v>38299.4375533752</c:v>
                </c:pt>
                <c:pt idx="8363">
                  <c:v>38744.0529710007</c:v>
                </c:pt>
                <c:pt idx="8364">
                  <c:v>38804.2692515633</c:v>
                </c:pt>
                <c:pt idx="8365">
                  <c:v>36350.4849326523</c:v>
                </c:pt>
                <c:pt idx="8366">
                  <c:v>38749.9512327475</c:v>
                </c:pt>
                <c:pt idx="8367">
                  <c:v>37996.3765553763</c:v>
                </c:pt>
                <c:pt idx="8368">
                  <c:v>36769.7451860305</c:v>
                </c:pt>
                <c:pt idx="8369">
                  <c:v>37109.7256887084</c:v>
                </c:pt>
                <c:pt idx="8370">
                  <c:v>35475.5818678016</c:v>
                </c:pt>
                <c:pt idx="8371">
                  <c:v>34247.2392597314</c:v>
                </c:pt>
                <c:pt idx="8372">
                  <c:v>35726.5822487666</c:v>
                </c:pt>
                <c:pt idx="8373">
                  <c:v>36808.0665619737</c:v>
                </c:pt>
                <c:pt idx="8374">
                  <c:v>35209.2850754124</c:v>
                </c:pt>
                <c:pt idx="8375">
                  <c:v>36298.3750344861</c:v>
                </c:pt>
                <c:pt idx="8376">
                  <c:v>37752.0445626301</c:v>
                </c:pt>
                <c:pt idx="8377">
                  <c:v>41462.9093539554</c:v>
                </c:pt>
                <c:pt idx="8378">
                  <c:v>38608.5145441485</c:v>
                </c:pt>
                <c:pt idx="8379">
                  <c:v>35467.5667084923</c:v>
                </c:pt>
                <c:pt idx="8380">
                  <c:v>35444.3935833902</c:v>
                </c:pt>
                <c:pt idx="8381">
                  <c:v>40984.4576870754</c:v>
                </c:pt>
                <c:pt idx="8382">
                  <c:v>37966.7875048671</c:v>
                </c:pt>
                <c:pt idx="8383">
                  <c:v>38159.6532120185</c:v>
                </c:pt>
                <c:pt idx="8384">
                  <c:v>35691.2895255068</c:v>
                </c:pt>
                <c:pt idx="8385">
                  <c:v>35904.1123868167</c:v>
                </c:pt>
                <c:pt idx="8386">
                  <c:v>38262.2308368058</c:v>
                </c:pt>
                <c:pt idx="8387">
                  <c:v>35755.0905186818</c:v>
                </c:pt>
                <c:pt idx="8388">
                  <c:v>37314.5612983132</c:v>
                </c:pt>
                <c:pt idx="8389">
                  <c:v>35491.357312527</c:v>
                </c:pt>
                <c:pt idx="8390">
                  <c:v>37114.6347156769</c:v>
                </c:pt>
                <c:pt idx="8391">
                  <c:v>36300.4046084856</c:v>
                </c:pt>
                <c:pt idx="8392">
                  <c:v>36348.7227471718</c:v>
                </c:pt>
                <c:pt idx="8393">
                  <c:v>38771.0726257755</c:v>
                </c:pt>
                <c:pt idx="8394">
                  <c:v>37568.3688450447</c:v>
                </c:pt>
                <c:pt idx="8395">
                  <c:v>34938.2322610599</c:v>
                </c:pt>
                <c:pt idx="8396">
                  <c:v>36735.1248035658</c:v>
                </c:pt>
                <c:pt idx="8397">
                  <c:v>36557.9506966685</c:v>
                </c:pt>
                <c:pt idx="8398">
                  <c:v>34911.482386025</c:v>
                </c:pt>
                <c:pt idx="8399">
                  <c:v>37805.3477040716</c:v>
                </c:pt>
                <c:pt idx="8400">
                  <c:v>34486.2777957674</c:v>
                </c:pt>
                <c:pt idx="8401">
                  <c:v>36522.6759524718</c:v>
                </c:pt>
                <c:pt idx="8402">
                  <c:v>36391.1333142957</c:v>
                </c:pt>
                <c:pt idx="8403">
                  <c:v>37611.7258145006</c:v>
                </c:pt>
                <c:pt idx="8404">
                  <c:v>37308.3644866998</c:v>
                </c:pt>
                <c:pt idx="8405">
                  <c:v>37630.1052530977</c:v>
                </c:pt>
                <c:pt idx="8406">
                  <c:v>37452.4892379152</c:v>
                </c:pt>
                <c:pt idx="8407">
                  <c:v>35483.3584100686</c:v>
                </c:pt>
                <c:pt idx="8408">
                  <c:v>40783.8932046441</c:v>
                </c:pt>
                <c:pt idx="8409">
                  <c:v>37115.5194862643</c:v>
                </c:pt>
                <c:pt idx="8410">
                  <c:v>36199.4097678734</c:v>
                </c:pt>
                <c:pt idx="8411">
                  <c:v>35979.1611656634</c:v>
                </c:pt>
                <c:pt idx="8412">
                  <c:v>36852.2840222463</c:v>
                </c:pt>
                <c:pt idx="8413">
                  <c:v>35203.6585395173</c:v>
                </c:pt>
                <c:pt idx="8414">
                  <c:v>35913.4971219567</c:v>
                </c:pt>
                <c:pt idx="8415">
                  <c:v>38809.5678305633</c:v>
                </c:pt>
                <c:pt idx="8416">
                  <c:v>36447.9739976598</c:v>
                </c:pt>
                <c:pt idx="8417">
                  <c:v>37080.5656651652</c:v>
                </c:pt>
                <c:pt idx="8418">
                  <c:v>38861.9492737691</c:v>
                </c:pt>
                <c:pt idx="8419">
                  <c:v>34808.5819434227</c:v>
                </c:pt>
                <c:pt idx="8420">
                  <c:v>38295.4150458419</c:v>
                </c:pt>
                <c:pt idx="8421">
                  <c:v>35755.9520489482</c:v>
                </c:pt>
                <c:pt idx="8422">
                  <c:v>38038.4082741711</c:v>
                </c:pt>
                <c:pt idx="8423">
                  <c:v>36625.6864576387</c:v>
                </c:pt>
                <c:pt idx="8424">
                  <c:v>35310.7289400868</c:v>
                </c:pt>
                <c:pt idx="8425">
                  <c:v>38036.8079533741</c:v>
                </c:pt>
                <c:pt idx="8426">
                  <c:v>35299.7022138467</c:v>
                </c:pt>
                <c:pt idx="8427">
                  <c:v>37233.5426521387</c:v>
                </c:pt>
                <c:pt idx="8428">
                  <c:v>39143.5448446266</c:v>
                </c:pt>
                <c:pt idx="8429">
                  <c:v>37758.3850524703</c:v>
                </c:pt>
                <c:pt idx="8430">
                  <c:v>38209.2339197319</c:v>
                </c:pt>
                <c:pt idx="8431">
                  <c:v>36938.4462780319</c:v>
                </c:pt>
                <c:pt idx="8432">
                  <c:v>36017.0608730836</c:v>
                </c:pt>
                <c:pt idx="8433">
                  <c:v>38173.4687064251</c:v>
                </c:pt>
                <c:pt idx="8434">
                  <c:v>38574.0549748702</c:v>
                </c:pt>
                <c:pt idx="8435">
                  <c:v>38378.1860240845</c:v>
                </c:pt>
                <c:pt idx="8436">
                  <c:v>37820.6582008947</c:v>
                </c:pt>
                <c:pt idx="8437">
                  <c:v>37510.6740443512</c:v>
                </c:pt>
                <c:pt idx="8438">
                  <c:v>35713.4325683456</c:v>
                </c:pt>
                <c:pt idx="8439">
                  <c:v>40542.227662925</c:v>
                </c:pt>
                <c:pt idx="8440">
                  <c:v>36274.1522521024</c:v>
                </c:pt>
                <c:pt idx="8441">
                  <c:v>37025.2351437259</c:v>
                </c:pt>
                <c:pt idx="8442">
                  <c:v>37379.9249990834</c:v>
                </c:pt>
                <c:pt idx="8443">
                  <c:v>36995.0675121389</c:v>
                </c:pt>
                <c:pt idx="8444">
                  <c:v>35494.8478178849</c:v>
                </c:pt>
                <c:pt idx="8445">
                  <c:v>36419.6974069998</c:v>
                </c:pt>
                <c:pt idx="8446">
                  <c:v>37505.1984702884</c:v>
                </c:pt>
                <c:pt idx="8447">
                  <c:v>40529.291166617</c:v>
                </c:pt>
                <c:pt idx="8448">
                  <c:v>38454.4300525052</c:v>
                </c:pt>
                <c:pt idx="8449">
                  <c:v>35065.3825689582</c:v>
                </c:pt>
                <c:pt idx="8450">
                  <c:v>35655.4804863795</c:v>
                </c:pt>
                <c:pt idx="8451">
                  <c:v>35679.1392240306</c:v>
                </c:pt>
                <c:pt idx="8452">
                  <c:v>36461.3603440462</c:v>
                </c:pt>
                <c:pt idx="8453">
                  <c:v>37288.9075138453</c:v>
                </c:pt>
                <c:pt idx="8454">
                  <c:v>37296.4411992021</c:v>
                </c:pt>
                <c:pt idx="8455">
                  <c:v>35900.0445635949</c:v>
                </c:pt>
                <c:pt idx="8456">
                  <c:v>37505.3242072333</c:v>
                </c:pt>
                <c:pt idx="8457">
                  <c:v>37494.4024941962</c:v>
                </c:pt>
                <c:pt idx="8458">
                  <c:v>38442.3903389823</c:v>
                </c:pt>
                <c:pt idx="8459">
                  <c:v>35879.8495422007</c:v>
                </c:pt>
                <c:pt idx="8460">
                  <c:v>33258.719389822</c:v>
                </c:pt>
                <c:pt idx="8461">
                  <c:v>36900.0459264446</c:v>
                </c:pt>
                <c:pt idx="8462">
                  <c:v>37428.2280525757</c:v>
                </c:pt>
                <c:pt idx="8463">
                  <c:v>36123.0990088589</c:v>
                </c:pt>
                <c:pt idx="8464">
                  <c:v>35643.1796860035</c:v>
                </c:pt>
                <c:pt idx="8465">
                  <c:v>37312.6626748472</c:v>
                </c:pt>
                <c:pt idx="8466">
                  <c:v>37372.6025262634</c:v>
                </c:pt>
                <c:pt idx="8467">
                  <c:v>37296.0452095927</c:v>
                </c:pt>
                <c:pt idx="8468">
                  <c:v>36812.5810763523</c:v>
                </c:pt>
                <c:pt idx="8469">
                  <c:v>38363.173474408</c:v>
                </c:pt>
                <c:pt idx="8470">
                  <c:v>38216.8589397545</c:v>
                </c:pt>
                <c:pt idx="8471">
                  <c:v>36649.677369146</c:v>
                </c:pt>
                <c:pt idx="8472">
                  <c:v>34601.5805110405</c:v>
                </c:pt>
                <c:pt idx="8473">
                  <c:v>37148.2078390505</c:v>
                </c:pt>
                <c:pt idx="8474">
                  <c:v>36636.4307097568</c:v>
                </c:pt>
                <c:pt idx="8475">
                  <c:v>35533.3039582988</c:v>
                </c:pt>
                <c:pt idx="8476">
                  <c:v>36480.459282557</c:v>
                </c:pt>
                <c:pt idx="8477">
                  <c:v>36715.6102444274</c:v>
                </c:pt>
                <c:pt idx="8478">
                  <c:v>40650.4543587339</c:v>
                </c:pt>
                <c:pt idx="8479">
                  <c:v>35724.8680694616</c:v>
                </c:pt>
                <c:pt idx="8480">
                  <c:v>36477.5264415571</c:v>
                </c:pt>
                <c:pt idx="8481">
                  <c:v>38785.8813283932</c:v>
                </c:pt>
                <c:pt idx="8482">
                  <c:v>37090.0384813787</c:v>
                </c:pt>
                <c:pt idx="8483">
                  <c:v>35998.3830454149</c:v>
                </c:pt>
                <c:pt idx="8484">
                  <c:v>35524.8144110994</c:v>
                </c:pt>
                <c:pt idx="8485">
                  <c:v>35275.758685924</c:v>
                </c:pt>
                <c:pt idx="8486">
                  <c:v>36430.1050559101</c:v>
                </c:pt>
                <c:pt idx="8487">
                  <c:v>37943.7236436392</c:v>
                </c:pt>
                <c:pt idx="8488">
                  <c:v>37273.4312490818</c:v>
                </c:pt>
                <c:pt idx="8489">
                  <c:v>37617.8895986767</c:v>
                </c:pt>
                <c:pt idx="8490">
                  <c:v>36818.1252507706</c:v>
                </c:pt>
                <c:pt idx="8491">
                  <c:v>35691.0138541407</c:v>
                </c:pt>
                <c:pt idx="8492">
                  <c:v>35925.7485177562</c:v>
                </c:pt>
                <c:pt idx="8493">
                  <c:v>36013.3691648467</c:v>
                </c:pt>
                <c:pt idx="8494">
                  <c:v>38086.3518083542</c:v>
                </c:pt>
                <c:pt idx="8495">
                  <c:v>36201.5071727306</c:v>
                </c:pt>
                <c:pt idx="8496">
                  <c:v>35544.9928032145</c:v>
                </c:pt>
                <c:pt idx="8497">
                  <c:v>35726.1290151727</c:v>
                </c:pt>
                <c:pt idx="8498">
                  <c:v>41354.6919171362</c:v>
                </c:pt>
                <c:pt idx="8499">
                  <c:v>35623.8893697125</c:v>
                </c:pt>
                <c:pt idx="8500">
                  <c:v>38779.9206990569</c:v>
                </c:pt>
                <c:pt idx="8501">
                  <c:v>34710.7885633678</c:v>
                </c:pt>
                <c:pt idx="8502">
                  <c:v>39270.3521072021</c:v>
                </c:pt>
                <c:pt idx="8503">
                  <c:v>40726.9629154315</c:v>
                </c:pt>
                <c:pt idx="8504">
                  <c:v>37009.8978644728</c:v>
                </c:pt>
                <c:pt idx="8505">
                  <c:v>35935.9743456599</c:v>
                </c:pt>
                <c:pt idx="8506">
                  <c:v>36812.8203855146</c:v>
                </c:pt>
                <c:pt idx="8507">
                  <c:v>35555.8823877169</c:v>
                </c:pt>
                <c:pt idx="8508">
                  <c:v>37658.1789089534</c:v>
                </c:pt>
                <c:pt idx="8509">
                  <c:v>36527.1900265008</c:v>
                </c:pt>
                <c:pt idx="8510">
                  <c:v>36118.4963123662</c:v>
                </c:pt>
                <c:pt idx="8511">
                  <c:v>37596.2234749639</c:v>
                </c:pt>
                <c:pt idx="8512">
                  <c:v>37433.8570087938</c:v>
                </c:pt>
                <c:pt idx="8513">
                  <c:v>35379.5410091689</c:v>
                </c:pt>
                <c:pt idx="8514">
                  <c:v>40919.1623367895</c:v>
                </c:pt>
                <c:pt idx="8515">
                  <c:v>37175.0349913944</c:v>
                </c:pt>
                <c:pt idx="8516">
                  <c:v>36982.6239781842</c:v>
                </c:pt>
                <c:pt idx="8517">
                  <c:v>39006.8604176566</c:v>
                </c:pt>
                <c:pt idx="8518">
                  <c:v>37737.7058520124</c:v>
                </c:pt>
                <c:pt idx="8519">
                  <c:v>38642.4181427007</c:v>
                </c:pt>
                <c:pt idx="8520">
                  <c:v>35405.0478964875</c:v>
                </c:pt>
                <c:pt idx="8521">
                  <c:v>38003.4147310336</c:v>
                </c:pt>
                <c:pt idx="8522">
                  <c:v>39072.9217316055</c:v>
                </c:pt>
                <c:pt idx="8523">
                  <c:v>35718.2282911393</c:v>
                </c:pt>
                <c:pt idx="8524">
                  <c:v>34718.894060917</c:v>
                </c:pt>
                <c:pt idx="8525">
                  <c:v>38883.1221984424</c:v>
                </c:pt>
                <c:pt idx="8526">
                  <c:v>36954.6907622115</c:v>
                </c:pt>
                <c:pt idx="8527">
                  <c:v>38152.8272717495</c:v>
                </c:pt>
                <c:pt idx="8528">
                  <c:v>36251.0646272799</c:v>
                </c:pt>
                <c:pt idx="8529">
                  <c:v>37088.8749940559</c:v>
                </c:pt>
                <c:pt idx="8530">
                  <c:v>36397.8335218038</c:v>
                </c:pt>
                <c:pt idx="8531">
                  <c:v>34386.2029200335</c:v>
                </c:pt>
                <c:pt idx="8532">
                  <c:v>36466.5375381874</c:v>
                </c:pt>
                <c:pt idx="8533">
                  <c:v>37310.885119232</c:v>
                </c:pt>
                <c:pt idx="8534">
                  <c:v>37058.2354347414</c:v>
                </c:pt>
                <c:pt idx="8535">
                  <c:v>36395.8086561606</c:v>
                </c:pt>
                <c:pt idx="8536">
                  <c:v>36793.2243748943</c:v>
                </c:pt>
                <c:pt idx="8537">
                  <c:v>35704.2626552408</c:v>
                </c:pt>
                <c:pt idx="8538">
                  <c:v>38737.8197997542</c:v>
                </c:pt>
                <c:pt idx="8539">
                  <c:v>36725.5452815482</c:v>
                </c:pt>
                <c:pt idx="8540">
                  <c:v>35348.8013829924</c:v>
                </c:pt>
                <c:pt idx="8541">
                  <c:v>38329.0280138399</c:v>
                </c:pt>
                <c:pt idx="8542">
                  <c:v>36052.5273194424</c:v>
                </c:pt>
                <c:pt idx="8543">
                  <c:v>38906.2976440551</c:v>
                </c:pt>
                <c:pt idx="8544">
                  <c:v>38059.2416355493</c:v>
                </c:pt>
                <c:pt idx="8545">
                  <c:v>36459.762620907</c:v>
                </c:pt>
                <c:pt idx="8546">
                  <c:v>38592.6052725567</c:v>
                </c:pt>
                <c:pt idx="8547">
                  <c:v>37061.7982752412</c:v>
                </c:pt>
                <c:pt idx="8548">
                  <c:v>38011.7426190819</c:v>
                </c:pt>
                <c:pt idx="8549">
                  <c:v>36448.9942376413</c:v>
                </c:pt>
                <c:pt idx="8550">
                  <c:v>38912.5216204948</c:v>
                </c:pt>
                <c:pt idx="8551">
                  <c:v>40848.1243386482</c:v>
                </c:pt>
                <c:pt idx="8552">
                  <c:v>38578.5242125946</c:v>
                </c:pt>
                <c:pt idx="8553">
                  <c:v>35660.3338047298</c:v>
                </c:pt>
                <c:pt idx="8554">
                  <c:v>43158.4713664865</c:v>
                </c:pt>
                <c:pt idx="8555">
                  <c:v>37112.1103770499</c:v>
                </c:pt>
                <c:pt idx="8556">
                  <c:v>37336.4438322479</c:v>
                </c:pt>
                <c:pt idx="8557">
                  <c:v>36651.1179094841</c:v>
                </c:pt>
                <c:pt idx="8558">
                  <c:v>37943.1864202119</c:v>
                </c:pt>
                <c:pt idx="8559">
                  <c:v>39201.7959379819</c:v>
                </c:pt>
                <c:pt idx="8560">
                  <c:v>36127.6554334724</c:v>
                </c:pt>
                <c:pt idx="8561">
                  <c:v>39012.0895396813</c:v>
                </c:pt>
                <c:pt idx="8562">
                  <c:v>38580.026795969</c:v>
                </c:pt>
                <c:pt idx="8563">
                  <c:v>37185.4205802889</c:v>
                </c:pt>
                <c:pt idx="8564">
                  <c:v>39643.8891459908</c:v>
                </c:pt>
                <c:pt idx="8565">
                  <c:v>37447.0559358634</c:v>
                </c:pt>
                <c:pt idx="8566">
                  <c:v>35366.2069770274</c:v>
                </c:pt>
                <c:pt idx="8567">
                  <c:v>40344.1286000551</c:v>
                </c:pt>
                <c:pt idx="8568">
                  <c:v>38127.9876889318</c:v>
                </c:pt>
                <c:pt idx="8569">
                  <c:v>37164.6336030651</c:v>
                </c:pt>
                <c:pt idx="8570">
                  <c:v>36040.7835639085</c:v>
                </c:pt>
                <c:pt idx="8571">
                  <c:v>36861.9840872152</c:v>
                </c:pt>
                <c:pt idx="8572">
                  <c:v>37292.563312697</c:v>
                </c:pt>
                <c:pt idx="8573">
                  <c:v>37312.1559115019</c:v>
                </c:pt>
                <c:pt idx="8574">
                  <c:v>37227.5769927262</c:v>
                </c:pt>
                <c:pt idx="8575">
                  <c:v>37166.6549123993</c:v>
                </c:pt>
                <c:pt idx="8576">
                  <c:v>34313.2321080605</c:v>
                </c:pt>
                <c:pt idx="8577">
                  <c:v>38802.530873043</c:v>
                </c:pt>
                <c:pt idx="8578">
                  <c:v>36442.7696653382</c:v>
                </c:pt>
                <c:pt idx="8579">
                  <c:v>38004.2185803357</c:v>
                </c:pt>
                <c:pt idx="8580">
                  <c:v>34893.3527378774</c:v>
                </c:pt>
                <c:pt idx="8581">
                  <c:v>38074.4332005102</c:v>
                </c:pt>
                <c:pt idx="8582">
                  <c:v>35677.6056946909</c:v>
                </c:pt>
                <c:pt idx="8583">
                  <c:v>36725.1131649006</c:v>
                </c:pt>
                <c:pt idx="8584">
                  <c:v>41074.813576646</c:v>
                </c:pt>
                <c:pt idx="8585">
                  <c:v>37969.0797645272</c:v>
                </c:pt>
                <c:pt idx="8586">
                  <c:v>36852.9093972968</c:v>
                </c:pt>
                <c:pt idx="8587">
                  <c:v>37136.832229608</c:v>
                </c:pt>
                <c:pt idx="8588">
                  <c:v>34745.4552385245</c:v>
                </c:pt>
                <c:pt idx="8589">
                  <c:v>36118.7589473544</c:v>
                </c:pt>
                <c:pt idx="8590">
                  <c:v>41580.892700825</c:v>
                </c:pt>
                <c:pt idx="8591">
                  <c:v>35446.6979824811</c:v>
                </c:pt>
                <c:pt idx="8592">
                  <c:v>41604.8105703849</c:v>
                </c:pt>
                <c:pt idx="8593">
                  <c:v>35712.5041650104</c:v>
                </c:pt>
                <c:pt idx="8594">
                  <c:v>35543.0885308298</c:v>
                </c:pt>
                <c:pt idx="8595">
                  <c:v>34761.4764461838</c:v>
                </c:pt>
                <c:pt idx="8596">
                  <c:v>37423.2271191213</c:v>
                </c:pt>
                <c:pt idx="8597">
                  <c:v>36084.9741680237</c:v>
                </c:pt>
                <c:pt idx="8598">
                  <c:v>34471.4582528044</c:v>
                </c:pt>
                <c:pt idx="8599">
                  <c:v>41883.6387461806</c:v>
                </c:pt>
                <c:pt idx="8600">
                  <c:v>38367.4543694296</c:v>
                </c:pt>
                <c:pt idx="8601">
                  <c:v>37923.5052583988</c:v>
                </c:pt>
                <c:pt idx="8602">
                  <c:v>38011.2625664864</c:v>
                </c:pt>
                <c:pt idx="8603">
                  <c:v>36287.5717728347</c:v>
                </c:pt>
                <c:pt idx="8604">
                  <c:v>35677.8882912587</c:v>
                </c:pt>
                <c:pt idx="8605">
                  <c:v>36203.1353860282</c:v>
                </c:pt>
                <c:pt idx="8606">
                  <c:v>35838.2892924142</c:v>
                </c:pt>
                <c:pt idx="8607">
                  <c:v>41245.9952896062</c:v>
                </c:pt>
                <c:pt idx="8608">
                  <c:v>34039.355701336</c:v>
                </c:pt>
                <c:pt idx="8609">
                  <c:v>38937.3558786367</c:v>
                </c:pt>
                <c:pt idx="8610">
                  <c:v>36893.5796659016</c:v>
                </c:pt>
                <c:pt idx="8611">
                  <c:v>36341.2409204243</c:v>
                </c:pt>
                <c:pt idx="8612">
                  <c:v>36500.0022099206</c:v>
                </c:pt>
                <c:pt idx="8613">
                  <c:v>35355.1761754734</c:v>
                </c:pt>
                <c:pt idx="8614">
                  <c:v>35229.5797347509</c:v>
                </c:pt>
                <c:pt idx="8615">
                  <c:v>36921.4883641379</c:v>
                </c:pt>
                <c:pt idx="8616">
                  <c:v>37435.9700389682</c:v>
                </c:pt>
                <c:pt idx="8617">
                  <c:v>37222.5045724771</c:v>
                </c:pt>
                <c:pt idx="8618">
                  <c:v>35966.3306918385</c:v>
                </c:pt>
                <c:pt idx="8619">
                  <c:v>39027.3704868257</c:v>
                </c:pt>
                <c:pt idx="8620">
                  <c:v>36731.6928874238</c:v>
                </c:pt>
                <c:pt idx="8621">
                  <c:v>36568.4639016201</c:v>
                </c:pt>
                <c:pt idx="8622">
                  <c:v>38049.9442047742</c:v>
                </c:pt>
                <c:pt idx="8623">
                  <c:v>35527.1248647247</c:v>
                </c:pt>
                <c:pt idx="8624">
                  <c:v>37642.2877341993</c:v>
                </c:pt>
                <c:pt idx="8625">
                  <c:v>37173.6654195989</c:v>
                </c:pt>
                <c:pt idx="8626">
                  <c:v>39978.9055055187</c:v>
                </c:pt>
                <c:pt idx="8627">
                  <c:v>38862.0305413829</c:v>
                </c:pt>
                <c:pt idx="8628">
                  <c:v>35585.0668142642</c:v>
                </c:pt>
                <c:pt idx="8629">
                  <c:v>35627.359116946</c:v>
                </c:pt>
                <c:pt idx="8630">
                  <c:v>36299.7956812037</c:v>
                </c:pt>
                <c:pt idx="8631">
                  <c:v>37348.9141219874</c:v>
                </c:pt>
                <c:pt idx="8632">
                  <c:v>35593.2538912542</c:v>
                </c:pt>
                <c:pt idx="8633">
                  <c:v>34820.2314982092</c:v>
                </c:pt>
                <c:pt idx="8634">
                  <c:v>40565.2454440186</c:v>
                </c:pt>
                <c:pt idx="8635">
                  <c:v>37184.6530136133</c:v>
                </c:pt>
                <c:pt idx="8636">
                  <c:v>36982.3356177279</c:v>
                </c:pt>
                <c:pt idx="8637">
                  <c:v>37251.6831367373</c:v>
                </c:pt>
                <c:pt idx="8638">
                  <c:v>36249.7785346319</c:v>
                </c:pt>
                <c:pt idx="8639">
                  <c:v>35555.3132153991</c:v>
                </c:pt>
                <c:pt idx="8640">
                  <c:v>39533.0897256842</c:v>
                </c:pt>
                <c:pt idx="8641">
                  <c:v>36372.1479946515</c:v>
                </c:pt>
                <c:pt idx="8642">
                  <c:v>36283.0444603273</c:v>
                </c:pt>
                <c:pt idx="8643">
                  <c:v>35175.86583054</c:v>
                </c:pt>
                <c:pt idx="8644">
                  <c:v>38885.1427900668</c:v>
                </c:pt>
                <c:pt idx="8645">
                  <c:v>38188.4168295141</c:v>
                </c:pt>
                <c:pt idx="8646">
                  <c:v>37574.5092169961</c:v>
                </c:pt>
                <c:pt idx="8647">
                  <c:v>36831.7560284781</c:v>
                </c:pt>
                <c:pt idx="8648">
                  <c:v>37319.236167505</c:v>
                </c:pt>
                <c:pt idx="8649">
                  <c:v>36367.0739067049</c:v>
                </c:pt>
                <c:pt idx="8650">
                  <c:v>37107.6417753548</c:v>
                </c:pt>
                <c:pt idx="8651">
                  <c:v>37322.7133684364</c:v>
                </c:pt>
                <c:pt idx="8652">
                  <c:v>38554.6251419609</c:v>
                </c:pt>
                <c:pt idx="8653">
                  <c:v>37939.1294965753</c:v>
                </c:pt>
                <c:pt idx="8654">
                  <c:v>38341.3780203413</c:v>
                </c:pt>
                <c:pt idx="8655">
                  <c:v>38893.4892875521</c:v>
                </c:pt>
                <c:pt idx="8656">
                  <c:v>38536.3944875318</c:v>
                </c:pt>
                <c:pt idx="8657">
                  <c:v>37407.6570091492</c:v>
                </c:pt>
                <c:pt idx="8658">
                  <c:v>36810.882157909</c:v>
                </c:pt>
                <c:pt idx="8659">
                  <c:v>35874.9323499411</c:v>
                </c:pt>
                <c:pt idx="8660">
                  <c:v>36519.141700705</c:v>
                </c:pt>
                <c:pt idx="8661">
                  <c:v>36617.2110308706</c:v>
                </c:pt>
                <c:pt idx="8662">
                  <c:v>35490.4866487466</c:v>
                </c:pt>
                <c:pt idx="8663">
                  <c:v>37578.5870084938</c:v>
                </c:pt>
                <c:pt idx="8664">
                  <c:v>36556.3819699159</c:v>
                </c:pt>
                <c:pt idx="8665">
                  <c:v>35078.0666415044</c:v>
                </c:pt>
                <c:pt idx="8666">
                  <c:v>36527.2709295832</c:v>
                </c:pt>
                <c:pt idx="8667">
                  <c:v>36796.231267057</c:v>
                </c:pt>
                <c:pt idx="8668">
                  <c:v>36179.9742808062</c:v>
                </c:pt>
                <c:pt idx="8669">
                  <c:v>37587.67276112</c:v>
                </c:pt>
                <c:pt idx="8670">
                  <c:v>35841.3432194753</c:v>
                </c:pt>
                <c:pt idx="8671">
                  <c:v>36916.0299368407</c:v>
                </c:pt>
                <c:pt idx="8672">
                  <c:v>37047.6481406133</c:v>
                </c:pt>
                <c:pt idx="8673">
                  <c:v>37631.7915742408</c:v>
                </c:pt>
                <c:pt idx="8674">
                  <c:v>36936.6123310145</c:v>
                </c:pt>
                <c:pt idx="8675">
                  <c:v>37451.760484988</c:v>
                </c:pt>
                <c:pt idx="8676">
                  <c:v>35456.6659205353</c:v>
                </c:pt>
                <c:pt idx="8677">
                  <c:v>35767.2398918702</c:v>
                </c:pt>
                <c:pt idx="8678">
                  <c:v>36041.3755031377</c:v>
                </c:pt>
                <c:pt idx="8679">
                  <c:v>41172.3141419906</c:v>
                </c:pt>
                <c:pt idx="8680">
                  <c:v>34326.9435525379</c:v>
                </c:pt>
                <c:pt idx="8681">
                  <c:v>36049.5055305957</c:v>
                </c:pt>
                <c:pt idx="8682">
                  <c:v>35091.1126974771</c:v>
                </c:pt>
                <c:pt idx="8683">
                  <c:v>35246.3891892362</c:v>
                </c:pt>
                <c:pt idx="8684">
                  <c:v>35630.1174865572</c:v>
                </c:pt>
                <c:pt idx="8685">
                  <c:v>35977.7799550668</c:v>
                </c:pt>
                <c:pt idx="8686">
                  <c:v>34783.7391872636</c:v>
                </c:pt>
                <c:pt idx="8687">
                  <c:v>34100.7803610245</c:v>
                </c:pt>
                <c:pt idx="8688">
                  <c:v>36535.8729507543</c:v>
                </c:pt>
                <c:pt idx="8689">
                  <c:v>37938.9231924648</c:v>
                </c:pt>
                <c:pt idx="8690">
                  <c:v>38513.8375312496</c:v>
                </c:pt>
                <c:pt idx="8691">
                  <c:v>38585.2108608294</c:v>
                </c:pt>
                <c:pt idx="8692">
                  <c:v>38732.4528051533</c:v>
                </c:pt>
                <c:pt idx="8693">
                  <c:v>35156.7495635976</c:v>
                </c:pt>
                <c:pt idx="8694">
                  <c:v>37400.9752422203</c:v>
                </c:pt>
                <c:pt idx="8695">
                  <c:v>35873.9502634817</c:v>
                </c:pt>
                <c:pt idx="8696">
                  <c:v>36068.2037250955</c:v>
                </c:pt>
                <c:pt idx="8697">
                  <c:v>36013.2040957751</c:v>
                </c:pt>
                <c:pt idx="8698">
                  <c:v>37651.317594894</c:v>
                </c:pt>
                <c:pt idx="8699">
                  <c:v>38812.7073642206</c:v>
                </c:pt>
                <c:pt idx="8700">
                  <c:v>41730.3761308026</c:v>
                </c:pt>
                <c:pt idx="8701">
                  <c:v>37838.8094396443</c:v>
                </c:pt>
                <c:pt idx="8702">
                  <c:v>36368.9035766401</c:v>
                </c:pt>
                <c:pt idx="8703">
                  <c:v>35535.7068153455</c:v>
                </c:pt>
                <c:pt idx="8704">
                  <c:v>41432.3071159053</c:v>
                </c:pt>
                <c:pt idx="8705">
                  <c:v>37714.9681738707</c:v>
                </c:pt>
                <c:pt idx="8706">
                  <c:v>34614.9805129935</c:v>
                </c:pt>
                <c:pt idx="8707">
                  <c:v>37123.7165400753</c:v>
                </c:pt>
                <c:pt idx="8708">
                  <c:v>36615.7548875994</c:v>
                </c:pt>
                <c:pt idx="8709">
                  <c:v>36911.6262703534</c:v>
                </c:pt>
                <c:pt idx="8710">
                  <c:v>36675.7592660645</c:v>
                </c:pt>
                <c:pt idx="8711">
                  <c:v>37569.879463441</c:v>
                </c:pt>
                <c:pt idx="8712">
                  <c:v>36125.3518778351</c:v>
                </c:pt>
                <c:pt idx="8713">
                  <c:v>36181.4000375419</c:v>
                </c:pt>
                <c:pt idx="8714">
                  <c:v>40361.3495195891</c:v>
                </c:pt>
                <c:pt idx="8715">
                  <c:v>36835.8989962317</c:v>
                </c:pt>
                <c:pt idx="8716">
                  <c:v>40700.5474960895</c:v>
                </c:pt>
                <c:pt idx="8717">
                  <c:v>36778.1938640546</c:v>
                </c:pt>
                <c:pt idx="8718">
                  <c:v>37844.5141605676</c:v>
                </c:pt>
                <c:pt idx="8719">
                  <c:v>35963.7862858295</c:v>
                </c:pt>
                <c:pt idx="8720">
                  <c:v>36112.0671112866</c:v>
                </c:pt>
                <c:pt idx="8721">
                  <c:v>37026.1486465347</c:v>
                </c:pt>
                <c:pt idx="8722">
                  <c:v>38310.1641350374</c:v>
                </c:pt>
                <c:pt idx="8723">
                  <c:v>36765.8585946672</c:v>
                </c:pt>
                <c:pt idx="8724">
                  <c:v>36283.9598279392</c:v>
                </c:pt>
                <c:pt idx="8725">
                  <c:v>36028.0246211576</c:v>
                </c:pt>
                <c:pt idx="8726">
                  <c:v>36349.1234260638</c:v>
                </c:pt>
                <c:pt idx="8727">
                  <c:v>38003.583032598</c:v>
                </c:pt>
                <c:pt idx="8728">
                  <c:v>36072.4848184638</c:v>
                </c:pt>
                <c:pt idx="8729">
                  <c:v>38135.2429993026</c:v>
                </c:pt>
                <c:pt idx="8730">
                  <c:v>38437.9603917164</c:v>
                </c:pt>
                <c:pt idx="8731">
                  <c:v>36903.5355299832</c:v>
                </c:pt>
                <c:pt idx="8732">
                  <c:v>36517.8715397542</c:v>
                </c:pt>
                <c:pt idx="8733">
                  <c:v>38685.5587105192</c:v>
                </c:pt>
                <c:pt idx="8734">
                  <c:v>37190.2510914315</c:v>
                </c:pt>
                <c:pt idx="8735">
                  <c:v>41090.7963817158</c:v>
                </c:pt>
                <c:pt idx="8736">
                  <c:v>38463.3625524641</c:v>
                </c:pt>
                <c:pt idx="8737">
                  <c:v>37695.8368036107</c:v>
                </c:pt>
                <c:pt idx="8738">
                  <c:v>36864.8875365674</c:v>
                </c:pt>
                <c:pt idx="8739">
                  <c:v>39014.4317894294</c:v>
                </c:pt>
                <c:pt idx="8740">
                  <c:v>37581.1919070434</c:v>
                </c:pt>
                <c:pt idx="8741">
                  <c:v>35001.148470956</c:v>
                </c:pt>
                <c:pt idx="8742">
                  <c:v>34626.3652697345</c:v>
                </c:pt>
                <c:pt idx="8743">
                  <c:v>37088.4797604202</c:v>
                </c:pt>
                <c:pt idx="8744">
                  <c:v>37160.6637554044</c:v>
                </c:pt>
                <c:pt idx="8745">
                  <c:v>35184.8454438921</c:v>
                </c:pt>
                <c:pt idx="8746">
                  <c:v>36503.276650885</c:v>
                </c:pt>
                <c:pt idx="8747">
                  <c:v>35959.0523119691</c:v>
                </c:pt>
                <c:pt idx="8748">
                  <c:v>35172.319389</c:v>
                </c:pt>
                <c:pt idx="8749">
                  <c:v>41980.3311052223</c:v>
                </c:pt>
                <c:pt idx="8750">
                  <c:v>34962.6120613617</c:v>
                </c:pt>
                <c:pt idx="8751">
                  <c:v>36371.7211820302</c:v>
                </c:pt>
                <c:pt idx="8752">
                  <c:v>36353.2205349153</c:v>
                </c:pt>
                <c:pt idx="8753">
                  <c:v>37261.8709768563</c:v>
                </c:pt>
                <c:pt idx="8754">
                  <c:v>37255.4302023855</c:v>
                </c:pt>
                <c:pt idx="8755">
                  <c:v>38611.0656143709</c:v>
                </c:pt>
                <c:pt idx="8756">
                  <c:v>40330.7093525131</c:v>
                </c:pt>
                <c:pt idx="8757">
                  <c:v>39200.7066299885</c:v>
                </c:pt>
                <c:pt idx="8758">
                  <c:v>35779.9141694798</c:v>
                </c:pt>
                <c:pt idx="8759">
                  <c:v>36283.9628950582</c:v>
                </c:pt>
                <c:pt idx="8760">
                  <c:v>37308.3428889863</c:v>
                </c:pt>
                <c:pt idx="8761">
                  <c:v>38798.1217048533</c:v>
                </c:pt>
                <c:pt idx="8762">
                  <c:v>34994.8499380293</c:v>
                </c:pt>
                <c:pt idx="8763">
                  <c:v>40666.1031249528</c:v>
                </c:pt>
                <c:pt idx="8764">
                  <c:v>37098.622542321</c:v>
                </c:pt>
                <c:pt idx="8765">
                  <c:v>38672.1791046047</c:v>
                </c:pt>
                <c:pt idx="8766">
                  <c:v>34965.1506807022</c:v>
                </c:pt>
                <c:pt idx="8767">
                  <c:v>39769.0367607132</c:v>
                </c:pt>
                <c:pt idx="8768">
                  <c:v>37335.3878444845</c:v>
                </c:pt>
                <c:pt idx="8769">
                  <c:v>36700.2510965629</c:v>
                </c:pt>
                <c:pt idx="8770">
                  <c:v>34871.1742791754</c:v>
                </c:pt>
                <c:pt idx="8771">
                  <c:v>37610.5216252084</c:v>
                </c:pt>
                <c:pt idx="8772">
                  <c:v>35145.2237903058</c:v>
                </c:pt>
                <c:pt idx="8773">
                  <c:v>43651.5380287906</c:v>
                </c:pt>
                <c:pt idx="8774">
                  <c:v>35870.168867561</c:v>
                </c:pt>
                <c:pt idx="8775">
                  <c:v>36845.0184889118</c:v>
                </c:pt>
                <c:pt idx="8776">
                  <c:v>38009.4732361349</c:v>
                </c:pt>
                <c:pt idx="8777">
                  <c:v>36508.234227148</c:v>
                </c:pt>
                <c:pt idx="8778">
                  <c:v>38837.18827344</c:v>
                </c:pt>
                <c:pt idx="8779">
                  <c:v>35196.8415139661</c:v>
                </c:pt>
                <c:pt idx="8780">
                  <c:v>38953.5796305293</c:v>
                </c:pt>
                <c:pt idx="8781">
                  <c:v>36400.059862461</c:v>
                </c:pt>
                <c:pt idx="8782">
                  <c:v>35567.4132191078</c:v>
                </c:pt>
                <c:pt idx="8783">
                  <c:v>38120.8492406603</c:v>
                </c:pt>
                <c:pt idx="8784">
                  <c:v>37732.9132092544</c:v>
                </c:pt>
                <c:pt idx="8785">
                  <c:v>38827.829749082</c:v>
                </c:pt>
                <c:pt idx="8786">
                  <c:v>37442.0355910412</c:v>
                </c:pt>
                <c:pt idx="8787">
                  <c:v>36459.8043159493</c:v>
                </c:pt>
                <c:pt idx="8788">
                  <c:v>36046.9601557661</c:v>
                </c:pt>
                <c:pt idx="8789">
                  <c:v>39111.7527981331</c:v>
                </c:pt>
                <c:pt idx="8790">
                  <c:v>37568.2855841346</c:v>
                </c:pt>
                <c:pt idx="8791">
                  <c:v>36455.6339680788</c:v>
                </c:pt>
                <c:pt idx="8792">
                  <c:v>37748.3125152341</c:v>
                </c:pt>
                <c:pt idx="8793">
                  <c:v>35564.3962909168</c:v>
                </c:pt>
                <c:pt idx="8794">
                  <c:v>34557.0193714897</c:v>
                </c:pt>
                <c:pt idx="8795">
                  <c:v>33450.4285663257</c:v>
                </c:pt>
                <c:pt idx="8796">
                  <c:v>37771.4043063085</c:v>
                </c:pt>
                <c:pt idx="8797">
                  <c:v>40428.9206324213</c:v>
                </c:pt>
                <c:pt idx="8798">
                  <c:v>34852.9819887517</c:v>
                </c:pt>
                <c:pt idx="8799">
                  <c:v>37161.1115323619</c:v>
                </c:pt>
                <c:pt idx="8800">
                  <c:v>39967.797029166</c:v>
                </c:pt>
                <c:pt idx="8801">
                  <c:v>35177.1186045279</c:v>
                </c:pt>
                <c:pt idx="8802">
                  <c:v>37142.6556636245</c:v>
                </c:pt>
                <c:pt idx="8803">
                  <c:v>38355.0292057029</c:v>
                </c:pt>
                <c:pt idx="8804">
                  <c:v>36028.1587017869</c:v>
                </c:pt>
                <c:pt idx="8805">
                  <c:v>38016.5958151435</c:v>
                </c:pt>
                <c:pt idx="8806">
                  <c:v>37166.4262643109</c:v>
                </c:pt>
                <c:pt idx="8807">
                  <c:v>37692.525477295</c:v>
                </c:pt>
                <c:pt idx="8808">
                  <c:v>38562.6289783628</c:v>
                </c:pt>
                <c:pt idx="8809">
                  <c:v>35831.4854434207</c:v>
                </c:pt>
                <c:pt idx="8810">
                  <c:v>39561.7516688001</c:v>
                </c:pt>
                <c:pt idx="8811">
                  <c:v>37118.07337267</c:v>
                </c:pt>
                <c:pt idx="8812">
                  <c:v>37380.427339983</c:v>
                </c:pt>
                <c:pt idx="8813">
                  <c:v>37640.0792153418</c:v>
                </c:pt>
                <c:pt idx="8814">
                  <c:v>35005.877038131</c:v>
                </c:pt>
                <c:pt idx="8815">
                  <c:v>34956.1241968474</c:v>
                </c:pt>
                <c:pt idx="8816">
                  <c:v>35418.3400819558</c:v>
                </c:pt>
                <c:pt idx="8817">
                  <c:v>38019.6595021193</c:v>
                </c:pt>
                <c:pt idx="8818">
                  <c:v>37026.8243650796</c:v>
                </c:pt>
                <c:pt idx="8819">
                  <c:v>36331.5755033246</c:v>
                </c:pt>
                <c:pt idx="8820">
                  <c:v>37441.2695878227</c:v>
                </c:pt>
                <c:pt idx="8821">
                  <c:v>37227.9627701824</c:v>
                </c:pt>
                <c:pt idx="8822">
                  <c:v>37422.0568159603</c:v>
                </c:pt>
                <c:pt idx="8823">
                  <c:v>36894.2667387989</c:v>
                </c:pt>
                <c:pt idx="8824">
                  <c:v>37212.8168248846</c:v>
                </c:pt>
                <c:pt idx="8825">
                  <c:v>36723.7450762223</c:v>
                </c:pt>
                <c:pt idx="8826">
                  <c:v>35675.16766092</c:v>
                </c:pt>
                <c:pt idx="8827">
                  <c:v>38028.2418309538</c:v>
                </c:pt>
                <c:pt idx="8828">
                  <c:v>35902.865464859</c:v>
                </c:pt>
                <c:pt idx="8829">
                  <c:v>37332.4756231716</c:v>
                </c:pt>
                <c:pt idx="8830">
                  <c:v>36422.8590518999</c:v>
                </c:pt>
                <c:pt idx="8831">
                  <c:v>36294.104421686</c:v>
                </c:pt>
                <c:pt idx="8832">
                  <c:v>36433.6869803629</c:v>
                </c:pt>
                <c:pt idx="8833">
                  <c:v>36802.9056628634</c:v>
                </c:pt>
                <c:pt idx="8834">
                  <c:v>35283.143499519</c:v>
                </c:pt>
                <c:pt idx="8835">
                  <c:v>36260.3739555123</c:v>
                </c:pt>
                <c:pt idx="8836">
                  <c:v>40740.5375311169</c:v>
                </c:pt>
                <c:pt idx="8837">
                  <c:v>36141.7006374045</c:v>
                </c:pt>
                <c:pt idx="8838">
                  <c:v>38897.1683004516</c:v>
                </c:pt>
                <c:pt idx="8839">
                  <c:v>36230.1489773456</c:v>
                </c:pt>
                <c:pt idx="8840">
                  <c:v>40496.3288831192</c:v>
                </c:pt>
                <c:pt idx="8841">
                  <c:v>35820.8017616198</c:v>
                </c:pt>
                <c:pt idx="8842">
                  <c:v>35424.0926722411</c:v>
                </c:pt>
                <c:pt idx="8843">
                  <c:v>36058.9101294461</c:v>
                </c:pt>
                <c:pt idx="8844">
                  <c:v>36856.7718871321</c:v>
                </c:pt>
                <c:pt idx="8845">
                  <c:v>36756.654409874</c:v>
                </c:pt>
                <c:pt idx="8846">
                  <c:v>35880.7894001045</c:v>
                </c:pt>
                <c:pt idx="8847">
                  <c:v>36765.3898480921</c:v>
                </c:pt>
                <c:pt idx="8848">
                  <c:v>37424.4782833691</c:v>
                </c:pt>
                <c:pt idx="8849">
                  <c:v>40684.0154015624</c:v>
                </c:pt>
                <c:pt idx="8850">
                  <c:v>35996.2632723321</c:v>
                </c:pt>
                <c:pt idx="8851">
                  <c:v>36101.1937349836</c:v>
                </c:pt>
                <c:pt idx="8852">
                  <c:v>36015.1416037598</c:v>
                </c:pt>
                <c:pt idx="8853">
                  <c:v>36497.096719765</c:v>
                </c:pt>
                <c:pt idx="8854">
                  <c:v>36973.9175465412</c:v>
                </c:pt>
                <c:pt idx="8855">
                  <c:v>35530.4943584721</c:v>
                </c:pt>
                <c:pt idx="8856">
                  <c:v>36194.848593676</c:v>
                </c:pt>
                <c:pt idx="8857">
                  <c:v>36856.9118850797</c:v>
                </c:pt>
                <c:pt idx="8858">
                  <c:v>36562.9084243242</c:v>
                </c:pt>
                <c:pt idx="8859">
                  <c:v>35193.4764145249</c:v>
                </c:pt>
                <c:pt idx="8860">
                  <c:v>36279.65169496</c:v>
                </c:pt>
                <c:pt idx="8861">
                  <c:v>38859.726168901</c:v>
                </c:pt>
                <c:pt idx="8862">
                  <c:v>37505.1440793688</c:v>
                </c:pt>
                <c:pt idx="8863">
                  <c:v>39474.8718143446</c:v>
                </c:pt>
                <c:pt idx="8864">
                  <c:v>38259.9600343802</c:v>
                </c:pt>
                <c:pt idx="8865">
                  <c:v>37107.8677676498</c:v>
                </c:pt>
                <c:pt idx="8866">
                  <c:v>38898.8921213071</c:v>
                </c:pt>
                <c:pt idx="8867">
                  <c:v>36871.4973590917</c:v>
                </c:pt>
                <c:pt idx="8868">
                  <c:v>36271.5599291429</c:v>
                </c:pt>
                <c:pt idx="8869">
                  <c:v>37151.832112466</c:v>
                </c:pt>
                <c:pt idx="8870">
                  <c:v>36078.946903336</c:v>
                </c:pt>
                <c:pt idx="8871">
                  <c:v>36566.1186801356</c:v>
                </c:pt>
                <c:pt idx="8872">
                  <c:v>37013.5194269274</c:v>
                </c:pt>
                <c:pt idx="8873">
                  <c:v>36981.5610759514</c:v>
                </c:pt>
                <c:pt idx="8874">
                  <c:v>40300.2525432737</c:v>
                </c:pt>
                <c:pt idx="8875">
                  <c:v>37994.684127834</c:v>
                </c:pt>
                <c:pt idx="8876">
                  <c:v>38086.207026154</c:v>
                </c:pt>
                <c:pt idx="8877">
                  <c:v>35699.5309675308</c:v>
                </c:pt>
                <c:pt idx="8878">
                  <c:v>35716.0251343302</c:v>
                </c:pt>
                <c:pt idx="8879">
                  <c:v>36191.2289229757</c:v>
                </c:pt>
                <c:pt idx="8880">
                  <c:v>37977.9905361673</c:v>
                </c:pt>
                <c:pt idx="8881">
                  <c:v>36633.3963168471</c:v>
                </c:pt>
                <c:pt idx="8882">
                  <c:v>34691.1205876581</c:v>
                </c:pt>
                <c:pt idx="8883">
                  <c:v>37732.0626824287</c:v>
                </c:pt>
                <c:pt idx="8884">
                  <c:v>37104.3726840008</c:v>
                </c:pt>
                <c:pt idx="8885">
                  <c:v>37345.8783925072</c:v>
                </c:pt>
                <c:pt idx="8886">
                  <c:v>35983.301016719</c:v>
                </c:pt>
                <c:pt idx="8887">
                  <c:v>35370.8189805316</c:v>
                </c:pt>
                <c:pt idx="8888">
                  <c:v>37615.2416345951</c:v>
                </c:pt>
                <c:pt idx="8889">
                  <c:v>37320.9770661903</c:v>
                </c:pt>
                <c:pt idx="8890">
                  <c:v>37538.2614464111</c:v>
                </c:pt>
                <c:pt idx="8891">
                  <c:v>37527.0982169712</c:v>
                </c:pt>
                <c:pt idx="8892">
                  <c:v>36523.7517102917</c:v>
                </c:pt>
                <c:pt idx="8893">
                  <c:v>39031.7926178026</c:v>
                </c:pt>
                <c:pt idx="8894">
                  <c:v>38182.569609043</c:v>
                </c:pt>
                <c:pt idx="8895">
                  <c:v>36953.6545028958</c:v>
                </c:pt>
                <c:pt idx="8896">
                  <c:v>36533.7852798214</c:v>
                </c:pt>
                <c:pt idx="8897">
                  <c:v>38320.9541514383</c:v>
                </c:pt>
                <c:pt idx="8898">
                  <c:v>40240.6640187155</c:v>
                </c:pt>
                <c:pt idx="8899">
                  <c:v>39803.8388250038</c:v>
                </c:pt>
                <c:pt idx="8900">
                  <c:v>38239.9526878207</c:v>
                </c:pt>
                <c:pt idx="8901">
                  <c:v>38464.7337226618</c:v>
                </c:pt>
                <c:pt idx="8902">
                  <c:v>36902.9938996718</c:v>
                </c:pt>
                <c:pt idx="8903">
                  <c:v>37152.4976752765</c:v>
                </c:pt>
                <c:pt idx="8904">
                  <c:v>35495.326642154</c:v>
                </c:pt>
                <c:pt idx="8905">
                  <c:v>36338.8114394713</c:v>
                </c:pt>
                <c:pt idx="8906">
                  <c:v>36131.5647200424</c:v>
                </c:pt>
                <c:pt idx="8907">
                  <c:v>36691.041623523</c:v>
                </c:pt>
                <c:pt idx="8908">
                  <c:v>37916.8768627018</c:v>
                </c:pt>
                <c:pt idx="8909">
                  <c:v>36859.0294804315</c:v>
                </c:pt>
                <c:pt idx="8910">
                  <c:v>38392.250051322</c:v>
                </c:pt>
                <c:pt idx="8911">
                  <c:v>35380.7511850387</c:v>
                </c:pt>
                <c:pt idx="8912">
                  <c:v>36269.7650397094</c:v>
                </c:pt>
                <c:pt idx="8913">
                  <c:v>35366.7393675981</c:v>
                </c:pt>
                <c:pt idx="8914">
                  <c:v>35926.2865239879</c:v>
                </c:pt>
                <c:pt idx="8915">
                  <c:v>37447.8661722122</c:v>
                </c:pt>
                <c:pt idx="8916">
                  <c:v>36782.7925735598</c:v>
                </c:pt>
                <c:pt idx="8917">
                  <c:v>39103.6456603687</c:v>
                </c:pt>
                <c:pt idx="8918">
                  <c:v>37072.1162882918</c:v>
                </c:pt>
                <c:pt idx="8919">
                  <c:v>37032.0808684395</c:v>
                </c:pt>
                <c:pt idx="8920">
                  <c:v>35798.4724623175</c:v>
                </c:pt>
                <c:pt idx="8921">
                  <c:v>35496.4115785888</c:v>
                </c:pt>
                <c:pt idx="8922">
                  <c:v>37701.5664940815</c:v>
                </c:pt>
                <c:pt idx="8923">
                  <c:v>38873.7932041091</c:v>
                </c:pt>
                <c:pt idx="8924">
                  <c:v>34975.8600849597</c:v>
                </c:pt>
                <c:pt idx="8925">
                  <c:v>37862.4815323369</c:v>
                </c:pt>
                <c:pt idx="8926">
                  <c:v>36022.4544932496</c:v>
                </c:pt>
                <c:pt idx="8927">
                  <c:v>36065.2555184524</c:v>
                </c:pt>
                <c:pt idx="8928">
                  <c:v>37436.7749115755</c:v>
                </c:pt>
                <c:pt idx="8929">
                  <c:v>39326.5279496421</c:v>
                </c:pt>
                <c:pt idx="8930">
                  <c:v>35041.7523719122</c:v>
                </c:pt>
                <c:pt idx="8931">
                  <c:v>35575.0561392648</c:v>
                </c:pt>
                <c:pt idx="8932">
                  <c:v>38086.4114388461</c:v>
                </c:pt>
                <c:pt idx="8933">
                  <c:v>35007.5358017579</c:v>
                </c:pt>
                <c:pt idx="8934">
                  <c:v>36806.0493084456</c:v>
                </c:pt>
                <c:pt idx="8935">
                  <c:v>37413.3611115228</c:v>
                </c:pt>
                <c:pt idx="8936">
                  <c:v>36166.5000978303</c:v>
                </c:pt>
                <c:pt idx="8937">
                  <c:v>35919.8098797928</c:v>
                </c:pt>
                <c:pt idx="8938">
                  <c:v>35720.0666097034</c:v>
                </c:pt>
                <c:pt idx="8939">
                  <c:v>35286.52254516</c:v>
                </c:pt>
                <c:pt idx="8940">
                  <c:v>35350.9339914685</c:v>
                </c:pt>
                <c:pt idx="8941">
                  <c:v>35179.1434629533</c:v>
                </c:pt>
                <c:pt idx="8942">
                  <c:v>40636.4111110283</c:v>
                </c:pt>
                <c:pt idx="8943">
                  <c:v>40950.0622913468</c:v>
                </c:pt>
                <c:pt idx="8944">
                  <c:v>35920.3562277813</c:v>
                </c:pt>
                <c:pt idx="8945">
                  <c:v>41242.1792432549</c:v>
                </c:pt>
                <c:pt idx="8946">
                  <c:v>38151.0872772427</c:v>
                </c:pt>
                <c:pt idx="8947">
                  <c:v>37483.4428811301</c:v>
                </c:pt>
                <c:pt idx="8948">
                  <c:v>37363.7805872028</c:v>
                </c:pt>
                <c:pt idx="8949">
                  <c:v>36476.7684398049</c:v>
                </c:pt>
                <c:pt idx="8950">
                  <c:v>37622.7639905748</c:v>
                </c:pt>
                <c:pt idx="8951">
                  <c:v>38501.9835295162</c:v>
                </c:pt>
                <c:pt idx="8952">
                  <c:v>36708.8740839503</c:v>
                </c:pt>
                <c:pt idx="8953">
                  <c:v>37126.0854928664</c:v>
                </c:pt>
                <c:pt idx="8954">
                  <c:v>36251.4931619277</c:v>
                </c:pt>
                <c:pt idx="8955">
                  <c:v>36442.1620155798</c:v>
                </c:pt>
                <c:pt idx="8956">
                  <c:v>37880.0442540888</c:v>
                </c:pt>
                <c:pt idx="8957">
                  <c:v>36856.1401645518</c:v>
                </c:pt>
                <c:pt idx="8958">
                  <c:v>37216.6297944249</c:v>
                </c:pt>
                <c:pt idx="8959">
                  <c:v>37483.8236014159</c:v>
                </c:pt>
                <c:pt idx="8960">
                  <c:v>36249.456348848</c:v>
                </c:pt>
                <c:pt idx="8961">
                  <c:v>34816.9651527177</c:v>
                </c:pt>
                <c:pt idx="8962">
                  <c:v>37507.2102560479</c:v>
                </c:pt>
                <c:pt idx="8963">
                  <c:v>35888.031545177</c:v>
                </c:pt>
                <c:pt idx="8964">
                  <c:v>38586.1274444616</c:v>
                </c:pt>
                <c:pt idx="8965">
                  <c:v>34859.4360076011</c:v>
                </c:pt>
                <c:pt idx="8966">
                  <c:v>38986.0538056928</c:v>
                </c:pt>
                <c:pt idx="8967">
                  <c:v>36582.3155757222</c:v>
                </c:pt>
                <c:pt idx="8968">
                  <c:v>37930.5412807531</c:v>
                </c:pt>
                <c:pt idx="8969">
                  <c:v>36884.6005500739</c:v>
                </c:pt>
                <c:pt idx="8970">
                  <c:v>35800.2784206195</c:v>
                </c:pt>
                <c:pt idx="8971">
                  <c:v>37568.4591834677</c:v>
                </c:pt>
                <c:pt idx="8972">
                  <c:v>37495.6626600131</c:v>
                </c:pt>
                <c:pt idx="8973">
                  <c:v>39796.9681588592</c:v>
                </c:pt>
                <c:pt idx="8974">
                  <c:v>37370.5909927651</c:v>
                </c:pt>
                <c:pt idx="8975">
                  <c:v>37198.8747529061</c:v>
                </c:pt>
                <c:pt idx="8976">
                  <c:v>36259.9372092253</c:v>
                </c:pt>
                <c:pt idx="8977">
                  <c:v>39937.1804617486</c:v>
                </c:pt>
                <c:pt idx="8978">
                  <c:v>38855.0823285557</c:v>
                </c:pt>
                <c:pt idx="8979">
                  <c:v>36522.8840902738</c:v>
                </c:pt>
                <c:pt idx="8980">
                  <c:v>39953.5267871259</c:v>
                </c:pt>
                <c:pt idx="8981">
                  <c:v>38162.0162306972</c:v>
                </c:pt>
                <c:pt idx="8982">
                  <c:v>35594.8340749786</c:v>
                </c:pt>
                <c:pt idx="8983">
                  <c:v>36134.1065903065</c:v>
                </c:pt>
                <c:pt idx="8984">
                  <c:v>37140.2658249694</c:v>
                </c:pt>
                <c:pt idx="8985">
                  <c:v>37051.9285421166</c:v>
                </c:pt>
                <c:pt idx="8986">
                  <c:v>37827.207662023</c:v>
                </c:pt>
                <c:pt idx="8987">
                  <c:v>36755.4305857063</c:v>
                </c:pt>
                <c:pt idx="8988">
                  <c:v>35443.4425149134</c:v>
                </c:pt>
                <c:pt idx="8989">
                  <c:v>37063.4385822985</c:v>
                </c:pt>
                <c:pt idx="8990">
                  <c:v>37357.2097590754</c:v>
                </c:pt>
                <c:pt idx="8991">
                  <c:v>37468.7978179986</c:v>
                </c:pt>
                <c:pt idx="8992">
                  <c:v>36635.2503355205</c:v>
                </c:pt>
                <c:pt idx="8993">
                  <c:v>38695.5225407694</c:v>
                </c:pt>
                <c:pt idx="8994">
                  <c:v>35957.0224598396</c:v>
                </c:pt>
                <c:pt idx="8995">
                  <c:v>36333.9664856573</c:v>
                </c:pt>
                <c:pt idx="8996">
                  <c:v>37049.9189384547</c:v>
                </c:pt>
                <c:pt idx="8997">
                  <c:v>34895.3814823329</c:v>
                </c:pt>
                <c:pt idx="8998">
                  <c:v>35328.1501231327</c:v>
                </c:pt>
                <c:pt idx="8999">
                  <c:v>36904.72739054</c:v>
                </c:pt>
                <c:pt idx="9000">
                  <c:v>34731.6725635388</c:v>
                </c:pt>
                <c:pt idx="9001">
                  <c:v>36943.9135871747</c:v>
                </c:pt>
                <c:pt idx="9002">
                  <c:v>37347.2771061835</c:v>
                </c:pt>
                <c:pt idx="9003">
                  <c:v>35170.9969330773</c:v>
                </c:pt>
                <c:pt idx="9004">
                  <c:v>34767.276981151</c:v>
                </c:pt>
                <c:pt idx="9005">
                  <c:v>36885.4333703838</c:v>
                </c:pt>
                <c:pt idx="9006">
                  <c:v>35540.686128327</c:v>
                </c:pt>
                <c:pt idx="9007">
                  <c:v>35351.4580999693</c:v>
                </c:pt>
                <c:pt idx="9008">
                  <c:v>36532.368687609</c:v>
                </c:pt>
                <c:pt idx="9009">
                  <c:v>36132.9344617592</c:v>
                </c:pt>
                <c:pt idx="9010">
                  <c:v>36409.4140952971</c:v>
                </c:pt>
                <c:pt idx="9011">
                  <c:v>37406.2568782057</c:v>
                </c:pt>
                <c:pt idx="9012">
                  <c:v>39365.9732924719</c:v>
                </c:pt>
                <c:pt idx="9013">
                  <c:v>38740.9708701424</c:v>
                </c:pt>
                <c:pt idx="9014">
                  <c:v>35573.6248118915</c:v>
                </c:pt>
                <c:pt idx="9015">
                  <c:v>36124.0880098596</c:v>
                </c:pt>
                <c:pt idx="9016">
                  <c:v>35866.205890184</c:v>
                </c:pt>
                <c:pt idx="9017">
                  <c:v>37443.2322402052</c:v>
                </c:pt>
                <c:pt idx="9018">
                  <c:v>36793.2019719432</c:v>
                </c:pt>
                <c:pt idx="9019">
                  <c:v>40797.598190768</c:v>
                </c:pt>
                <c:pt idx="9020">
                  <c:v>36702.3015540622</c:v>
                </c:pt>
                <c:pt idx="9021">
                  <c:v>36945.1081230526</c:v>
                </c:pt>
                <c:pt idx="9022">
                  <c:v>37882.4908860857</c:v>
                </c:pt>
                <c:pt idx="9023">
                  <c:v>33220.0770782545</c:v>
                </c:pt>
                <c:pt idx="9024">
                  <c:v>37275.6293236109</c:v>
                </c:pt>
                <c:pt idx="9025">
                  <c:v>38200.5364339111</c:v>
                </c:pt>
                <c:pt idx="9026">
                  <c:v>36654.4958380933</c:v>
                </c:pt>
                <c:pt idx="9027">
                  <c:v>41315.4234443469</c:v>
                </c:pt>
                <c:pt idx="9028">
                  <c:v>38070.8197736511</c:v>
                </c:pt>
                <c:pt idx="9029">
                  <c:v>39145.2284647395</c:v>
                </c:pt>
                <c:pt idx="9030">
                  <c:v>36296.8847968949</c:v>
                </c:pt>
                <c:pt idx="9031">
                  <c:v>36362.9574719381</c:v>
                </c:pt>
                <c:pt idx="9032">
                  <c:v>37022.5518021147</c:v>
                </c:pt>
                <c:pt idx="9033">
                  <c:v>35975.6101221228</c:v>
                </c:pt>
                <c:pt idx="9034">
                  <c:v>36576.7947700566</c:v>
                </c:pt>
                <c:pt idx="9035">
                  <c:v>35727.8575979261</c:v>
                </c:pt>
                <c:pt idx="9036">
                  <c:v>37064.0364258807</c:v>
                </c:pt>
                <c:pt idx="9037">
                  <c:v>34997.0500260088</c:v>
                </c:pt>
                <c:pt idx="9038">
                  <c:v>37496.154569216</c:v>
                </c:pt>
                <c:pt idx="9039">
                  <c:v>36782.9675735308</c:v>
                </c:pt>
                <c:pt idx="9040">
                  <c:v>36385.3696750125</c:v>
                </c:pt>
                <c:pt idx="9041">
                  <c:v>36389.9513080239</c:v>
                </c:pt>
                <c:pt idx="9042">
                  <c:v>36795.1310937481</c:v>
                </c:pt>
                <c:pt idx="9043">
                  <c:v>34727.5749821198</c:v>
                </c:pt>
                <c:pt idx="9044">
                  <c:v>38567.6113105264</c:v>
                </c:pt>
                <c:pt idx="9045">
                  <c:v>38987.126888139</c:v>
                </c:pt>
                <c:pt idx="9046">
                  <c:v>38160.7623898711</c:v>
                </c:pt>
                <c:pt idx="9047">
                  <c:v>36017.8673167524</c:v>
                </c:pt>
                <c:pt idx="9048">
                  <c:v>37931.8104538509</c:v>
                </c:pt>
                <c:pt idx="9049">
                  <c:v>38153.0066987533</c:v>
                </c:pt>
                <c:pt idx="9050">
                  <c:v>34247.8450613022</c:v>
                </c:pt>
                <c:pt idx="9051">
                  <c:v>35969.0053108368</c:v>
                </c:pt>
                <c:pt idx="9052">
                  <c:v>35497.6843842345</c:v>
                </c:pt>
                <c:pt idx="9053">
                  <c:v>41847.4417479636</c:v>
                </c:pt>
                <c:pt idx="9054">
                  <c:v>35514.4993699463</c:v>
                </c:pt>
                <c:pt idx="9055">
                  <c:v>35580.7817765906</c:v>
                </c:pt>
                <c:pt idx="9056">
                  <c:v>37647.7617273452</c:v>
                </c:pt>
                <c:pt idx="9057">
                  <c:v>35309.0262290101</c:v>
                </c:pt>
                <c:pt idx="9058">
                  <c:v>38669.7175290698</c:v>
                </c:pt>
                <c:pt idx="9059">
                  <c:v>37896.2445335752</c:v>
                </c:pt>
                <c:pt idx="9060">
                  <c:v>39425.9091297832</c:v>
                </c:pt>
                <c:pt idx="9061">
                  <c:v>35852.6311335523</c:v>
                </c:pt>
                <c:pt idx="9062">
                  <c:v>34442.3829088002</c:v>
                </c:pt>
                <c:pt idx="9063">
                  <c:v>36251.1580943374</c:v>
                </c:pt>
                <c:pt idx="9064">
                  <c:v>35864.7451179772</c:v>
                </c:pt>
                <c:pt idx="9065">
                  <c:v>38686.7819054296</c:v>
                </c:pt>
                <c:pt idx="9066">
                  <c:v>35779.5977096895</c:v>
                </c:pt>
                <c:pt idx="9067">
                  <c:v>36157.1655385987</c:v>
                </c:pt>
                <c:pt idx="9068">
                  <c:v>37758.1753292951</c:v>
                </c:pt>
                <c:pt idx="9069">
                  <c:v>35634.3235409248</c:v>
                </c:pt>
                <c:pt idx="9070">
                  <c:v>38289.5075103114</c:v>
                </c:pt>
                <c:pt idx="9071">
                  <c:v>37232.4202260735</c:v>
                </c:pt>
                <c:pt idx="9072">
                  <c:v>39674.9741536669</c:v>
                </c:pt>
                <c:pt idx="9073">
                  <c:v>36643.4611024595</c:v>
                </c:pt>
                <c:pt idx="9074">
                  <c:v>37393.763770213</c:v>
                </c:pt>
                <c:pt idx="9075">
                  <c:v>35997.5290880529</c:v>
                </c:pt>
                <c:pt idx="9076">
                  <c:v>36856.093780172</c:v>
                </c:pt>
                <c:pt idx="9077">
                  <c:v>37343.7087948657</c:v>
                </c:pt>
                <c:pt idx="9078">
                  <c:v>38114.2146598769</c:v>
                </c:pt>
                <c:pt idx="9079">
                  <c:v>39554.6726690696</c:v>
                </c:pt>
                <c:pt idx="9080">
                  <c:v>34740.9623707998</c:v>
                </c:pt>
                <c:pt idx="9081">
                  <c:v>37320.3062375841</c:v>
                </c:pt>
                <c:pt idx="9082">
                  <c:v>35775.6764687354</c:v>
                </c:pt>
                <c:pt idx="9083">
                  <c:v>38385.1815165851</c:v>
                </c:pt>
                <c:pt idx="9084">
                  <c:v>35679.7811730375</c:v>
                </c:pt>
                <c:pt idx="9085">
                  <c:v>36829.8179907405</c:v>
                </c:pt>
                <c:pt idx="9086">
                  <c:v>37220.9182123154</c:v>
                </c:pt>
                <c:pt idx="9087">
                  <c:v>35976.7979846446</c:v>
                </c:pt>
                <c:pt idx="9088">
                  <c:v>38264.9948994228</c:v>
                </c:pt>
                <c:pt idx="9089">
                  <c:v>38659.1752143256</c:v>
                </c:pt>
                <c:pt idx="9090">
                  <c:v>41154.8282144953</c:v>
                </c:pt>
                <c:pt idx="9091">
                  <c:v>35408.6535818344</c:v>
                </c:pt>
                <c:pt idx="9092">
                  <c:v>36266.6347108586</c:v>
                </c:pt>
                <c:pt idx="9093">
                  <c:v>36613.3765070231</c:v>
                </c:pt>
                <c:pt idx="9094">
                  <c:v>37172.5656995032</c:v>
                </c:pt>
                <c:pt idx="9095">
                  <c:v>38515.0438150655</c:v>
                </c:pt>
                <c:pt idx="9096">
                  <c:v>36434.6921780951</c:v>
                </c:pt>
                <c:pt idx="9097">
                  <c:v>35677.9925095703</c:v>
                </c:pt>
                <c:pt idx="9098">
                  <c:v>35988.3325754618</c:v>
                </c:pt>
                <c:pt idx="9099">
                  <c:v>34926.2403989084</c:v>
                </c:pt>
                <c:pt idx="9100">
                  <c:v>37165.0689259355</c:v>
                </c:pt>
                <c:pt idx="9101">
                  <c:v>37018.2890568451</c:v>
                </c:pt>
                <c:pt idx="9102">
                  <c:v>37300.2941904288</c:v>
                </c:pt>
                <c:pt idx="9103">
                  <c:v>35596.9900191659</c:v>
                </c:pt>
                <c:pt idx="9104">
                  <c:v>41655.0336604754</c:v>
                </c:pt>
                <c:pt idx="9105">
                  <c:v>34955.1835966297</c:v>
                </c:pt>
                <c:pt idx="9106">
                  <c:v>37752.2489098379</c:v>
                </c:pt>
                <c:pt idx="9107">
                  <c:v>37805.2853885774</c:v>
                </c:pt>
                <c:pt idx="9108">
                  <c:v>39762.2628427488</c:v>
                </c:pt>
                <c:pt idx="9109">
                  <c:v>35487.4527746284</c:v>
                </c:pt>
                <c:pt idx="9110">
                  <c:v>35455.2008345754</c:v>
                </c:pt>
                <c:pt idx="9111">
                  <c:v>37619.2274604529</c:v>
                </c:pt>
                <c:pt idx="9112">
                  <c:v>36748.5625438231</c:v>
                </c:pt>
                <c:pt idx="9113">
                  <c:v>36175.5357201469</c:v>
                </c:pt>
                <c:pt idx="9114">
                  <c:v>40180.3032585514</c:v>
                </c:pt>
                <c:pt idx="9115">
                  <c:v>37503.1004663948</c:v>
                </c:pt>
                <c:pt idx="9116">
                  <c:v>36838.9938837459</c:v>
                </c:pt>
                <c:pt idx="9117">
                  <c:v>40217.3519060226</c:v>
                </c:pt>
                <c:pt idx="9118">
                  <c:v>39819.4003744954</c:v>
                </c:pt>
                <c:pt idx="9119">
                  <c:v>40839.1473851251</c:v>
                </c:pt>
                <c:pt idx="9120">
                  <c:v>39120.8545628712</c:v>
                </c:pt>
                <c:pt idx="9121">
                  <c:v>36847.7799954667</c:v>
                </c:pt>
                <c:pt idx="9122">
                  <c:v>36411.878702898</c:v>
                </c:pt>
                <c:pt idx="9123">
                  <c:v>36879.0909187568</c:v>
                </c:pt>
                <c:pt idx="9124">
                  <c:v>36452.282972355</c:v>
                </c:pt>
                <c:pt idx="9125">
                  <c:v>39261.4719541452</c:v>
                </c:pt>
                <c:pt idx="9126">
                  <c:v>37445.64480306</c:v>
                </c:pt>
                <c:pt idx="9127">
                  <c:v>37086.1615351779</c:v>
                </c:pt>
                <c:pt idx="9128">
                  <c:v>39186.4646482279</c:v>
                </c:pt>
                <c:pt idx="9129">
                  <c:v>37219.308903158</c:v>
                </c:pt>
                <c:pt idx="9130">
                  <c:v>36220.9943155003</c:v>
                </c:pt>
                <c:pt idx="9131">
                  <c:v>37810.9653669678</c:v>
                </c:pt>
                <c:pt idx="9132">
                  <c:v>36287.8742768149</c:v>
                </c:pt>
                <c:pt idx="9133">
                  <c:v>36524.3912261211</c:v>
                </c:pt>
                <c:pt idx="9134">
                  <c:v>38115.1213229918</c:v>
                </c:pt>
                <c:pt idx="9135">
                  <c:v>35188.5569243345</c:v>
                </c:pt>
                <c:pt idx="9136">
                  <c:v>33739.3794351783</c:v>
                </c:pt>
                <c:pt idx="9137">
                  <c:v>35230.9012161447</c:v>
                </c:pt>
                <c:pt idx="9138">
                  <c:v>35175.6737325596</c:v>
                </c:pt>
                <c:pt idx="9139">
                  <c:v>35221.099574486</c:v>
                </c:pt>
                <c:pt idx="9140">
                  <c:v>36990.6565676356</c:v>
                </c:pt>
                <c:pt idx="9141">
                  <c:v>39052.994176132</c:v>
                </c:pt>
                <c:pt idx="9142">
                  <c:v>36704.9135400278</c:v>
                </c:pt>
                <c:pt idx="9143">
                  <c:v>35217.618920564</c:v>
                </c:pt>
                <c:pt idx="9144">
                  <c:v>37207.4264538889</c:v>
                </c:pt>
                <c:pt idx="9145">
                  <c:v>37542.8570805577</c:v>
                </c:pt>
                <c:pt idx="9146">
                  <c:v>37836.0569843528</c:v>
                </c:pt>
                <c:pt idx="9147">
                  <c:v>36614.7154479442</c:v>
                </c:pt>
                <c:pt idx="9148">
                  <c:v>38617.4184005421</c:v>
                </c:pt>
                <c:pt idx="9149">
                  <c:v>38457.1016965806</c:v>
                </c:pt>
                <c:pt idx="9150">
                  <c:v>37942.112493447</c:v>
                </c:pt>
                <c:pt idx="9151">
                  <c:v>39685.8753965352</c:v>
                </c:pt>
                <c:pt idx="9152">
                  <c:v>34580.8624217981</c:v>
                </c:pt>
                <c:pt idx="9153">
                  <c:v>36932.7792428631</c:v>
                </c:pt>
                <c:pt idx="9154">
                  <c:v>38090.9671622866</c:v>
                </c:pt>
                <c:pt idx="9155">
                  <c:v>35722.4688077894</c:v>
                </c:pt>
                <c:pt idx="9156">
                  <c:v>37572.7672832228</c:v>
                </c:pt>
                <c:pt idx="9157">
                  <c:v>41273.6759460814</c:v>
                </c:pt>
                <c:pt idx="9158">
                  <c:v>40588.5176684519</c:v>
                </c:pt>
                <c:pt idx="9159">
                  <c:v>37430.0008628405</c:v>
                </c:pt>
                <c:pt idx="9160">
                  <c:v>35785.1988289661</c:v>
                </c:pt>
                <c:pt idx="9161">
                  <c:v>36609.5490483375</c:v>
                </c:pt>
                <c:pt idx="9162">
                  <c:v>37227.6179257369</c:v>
                </c:pt>
                <c:pt idx="9163">
                  <c:v>37739.9438365018</c:v>
                </c:pt>
                <c:pt idx="9164">
                  <c:v>36743.2352610704</c:v>
                </c:pt>
                <c:pt idx="9165">
                  <c:v>35234.3748002592</c:v>
                </c:pt>
                <c:pt idx="9166">
                  <c:v>38478.7201288967</c:v>
                </c:pt>
                <c:pt idx="9167">
                  <c:v>38230.2108848221</c:v>
                </c:pt>
                <c:pt idx="9168">
                  <c:v>37561.921197811</c:v>
                </c:pt>
                <c:pt idx="9169">
                  <c:v>36915.1417669026</c:v>
                </c:pt>
                <c:pt idx="9170">
                  <c:v>36425.3075415261</c:v>
                </c:pt>
                <c:pt idx="9171">
                  <c:v>36661.8356775981</c:v>
                </c:pt>
                <c:pt idx="9172">
                  <c:v>38193.049881632</c:v>
                </c:pt>
                <c:pt idx="9173">
                  <c:v>36265.2317774011</c:v>
                </c:pt>
                <c:pt idx="9174">
                  <c:v>37547.3427568786</c:v>
                </c:pt>
                <c:pt idx="9175">
                  <c:v>35200.2470420323</c:v>
                </c:pt>
                <c:pt idx="9176">
                  <c:v>38646.9581645089</c:v>
                </c:pt>
                <c:pt idx="9177">
                  <c:v>37020.7449286024</c:v>
                </c:pt>
                <c:pt idx="9178">
                  <c:v>39517.4256238472</c:v>
                </c:pt>
                <c:pt idx="9179">
                  <c:v>36499.8152743192</c:v>
                </c:pt>
                <c:pt idx="9180">
                  <c:v>36917.1113005635</c:v>
                </c:pt>
                <c:pt idx="9181">
                  <c:v>38446.2040414809</c:v>
                </c:pt>
                <c:pt idx="9182">
                  <c:v>36318.0851309281</c:v>
                </c:pt>
                <c:pt idx="9183">
                  <c:v>37048.5350903386</c:v>
                </c:pt>
                <c:pt idx="9184">
                  <c:v>38327.1159929648</c:v>
                </c:pt>
                <c:pt idx="9185">
                  <c:v>35365.536149431</c:v>
                </c:pt>
                <c:pt idx="9186">
                  <c:v>38133.9248205001</c:v>
                </c:pt>
                <c:pt idx="9187">
                  <c:v>36209.480586631</c:v>
                </c:pt>
                <c:pt idx="9188">
                  <c:v>37013.8196402194</c:v>
                </c:pt>
                <c:pt idx="9189">
                  <c:v>36112.3142437</c:v>
                </c:pt>
                <c:pt idx="9190">
                  <c:v>37762.2077500433</c:v>
                </c:pt>
                <c:pt idx="9191">
                  <c:v>36875.5790459713</c:v>
                </c:pt>
                <c:pt idx="9192">
                  <c:v>37414.8792196937</c:v>
                </c:pt>
                <c:pt idx="9193">
                  <c:v>35579.5897263824</c:v>
                </c:pt>
                <c:pt idx="9194">
                  <c:v>39955.4580608787</c:v>
                </c:pt>
                <c:pt idx="9195">
                  <c:v>38683.0401565512</c:v>
                </c:pt>
                <c:pt idx="9196">
                  <c:v>36620.3588013226</c:v>
                </c:pt>
                <c:pt idx="9197">
                  <c:v>35776.4933410949</c:v>
                </c:pt>
                <c:pt idx="9198">
                  <c:v>37499.3768705089</c:v>
                </c:pt>
                <c:pt idx="9199">
                  <c:v>41658.346547205</c:v>
                </c:pt>
                <c:pt idx="9200">
                  <c:v>35589.802733604</c:v>
                </c:pt>
                <c:pt idx="9201">
                  <c:v>37545.5791347574</c:v>
                </c:pt>
                <c:pt idx="9202">
                  <c:v>34764.2412061715</c:v>
                </c:pt>
                <c:pt idx="9203">
                  <c:v>36226.7214043175</c:v>
                </c:pt>
                <c:pt idx="9204">
                  <c:v>38313.4240739695</c:v>
                </c:pt>
                <c:pt idx="9205">
                  <c:v>36586.164363694</c:v>
                </c:pt>
                <c:pt idx="9206">
                  <c:v>39772.4277199143</c:v>
                </c:pt>
                <c:pt idx="9207">
                  <c:v>38125.4032791254</c:v>
                </c:pt>
                <c:pt idx="9208">
                  <c:v>38049.8946336187</c:v>
                </c:pt>
                <c:pt idx="9209">
                  <c:v>36372.5884248211</c:v>
                </c:pt>
                <c:pt idx="9210">
                  <c:v>39361.38980239</c:v>
                </c:pt>
                <c:pt idx="9211">
                  <c:v>36626.9726691897</c:v>
                </c:pt>
                <c:pt idx="9212">
                  <c:v>37620.0469098747</c:v>
                </c:pt>
                <c:pt idx="9213">
                  <c:v>38386.3552392996</c:v>
                </c:pt>
                <c:pt idx="9214">
                  <c:v>38456.1543833268</c:v>
                </c:pt>
                <c:pt idx="9215">
                  <c:v>37230.1086372297</c:v>
                </c:pt>
                <c:pt idx="9216">
                  <c:v>37350.021456385</c:v>
                </c:pt>
                <c:pt idx="9217">
                  <c:v>36043.8298586156</c:v>
                </c:pt>
                <c:pt idx="9218">
                  <c:v>39369.751546487</c:v>
                </c:pt>
                <c:pt idx="9219">
                  <c:v>35542.7947475874</c:v>
                </c:pt>
                <c:pt idx="9220">
                  <c:v>35878.4358277615</c:v>
                </c:pt>
                <c:pt idx="9221">
                  <c:v>37562.2134650263</c:v>
                </c:pt>
                <c:pt idx="9222">
                  <c:v>38154.9945363238</c:v>
                </c:pt>
                <c:pt idx="9223">
                  <c:v>34899.8886602456</c:v>
                </c:pt>
                <c:pt idx="9224">
                  <c:v>37541.4945004704</c:v>
                </c:pt>
                <c:pt idx="9225">
                  <c:v>37086.1304093023</c:v>
                </c:pt>
                <c:pt idx="9226">
                  <c:v>37419.3527591582</c:v>
                </c:pt>
                <c:pt idx="9227">
                  <c:v>33950.2930410271</c:v>
                </c:pt>
                <c:pt idx="9228">
                  <c:v>35769.5815777921</c:v>
                </c:pt>
                <c:pt idx="9229">
                  <c:v>38939.2790981162</c:v>
                </c:pt>
                <c:pt idx="9230">
                  <c:v>37466.6255156926</c:v>
                </c:pt>
                <c:pt idx="9231">
                  <c:v>38176.0053407852</c:v>
                </c:pt>
                <c:pt idx="9232">
                  <c:v>37853.7314224306</c:v>
                </c:pt>
                <c:pt idx="9233">
                  <c:v>39812.1008708208</c:v>
                </c:pt>
                <c:pt idx="9234">
                  <c:v>37415.9638833775</c:v>
                </c:pt>
                <c:pt idx="9235">
                  <c:v>37140.1466113619</c:v>
                </c:pt>
                <c:pt idx="9236">
                  <c:v>37277.7383683324</c:v>
                </c:pt>
                <c:pt idx="9237">
                  <c:v>41101.6864591292</c:v>
                </c:pt>
                <c:pt idx="9238">
                  <c:v>36841.2800939923</c:v>
                </c:pt>
                <c:pt idx="9239">
                  <c:v>37920.8977242194</c:v>
                </c:pt>
                <c:pt idx="9240">
                  <c:v>34861.8979551106</c:v>
                </c:pt>
                <c:pt idx="9241">
                  <c:v>35145.1548771824</c:v>
                </c:pt>
                <c:pt idx="9242">
                  <c:v>35172.7492252436</c:v>
                </c:pt>
                <c:pt idx="9243">
                  <c:v>37903.3357418109</c:v>
                </c:pt>
                <c:pt idx="9244">
                  <c:v>36823.7313582992</c:v>
                </c:pt>
                <c:pt idx="9245">
                  <c:v>38325.2919790311</c:v>
                </c:pt>
                <c:pt idx="9246">
                  <c:v>36626.6997343804</c:v>
                </c:pt>
                <c:pt idx="9247">
                  <c:v>36965.5410327732</c:v>
                </c:pt>
                <c:pt idx="9248">
                  <c:v>38044.5079957777</c:v>
                </c:pt>
                <c:pt idx="9249">
                  <c:v>36196.1474391782</c:v>
                </c:pt>
                <c:pt idx="9250">
                  <c:v>37303.4291038227</c:v>
                </c:pt>
                <c:pt idx="9251">
                  <c:v>37200.4003974758</c:v>
                </c:pt>
                <c:pt idx="9252">
                  <c:v>37263.3481708102</c:v>
                </c:pt>
                <c:pt idx="9253">
                  <c:v>42798.0862422865</c:v>
                </c:pt>
                <c:pt idx="9254">
                  <c:v>38216.8291847975</c:v>
                </c:pt>
                <c:pt idx="9255">
                  <c:v>34942.3555927357</c:v>
                </c:pt>
                <c:pt idx="9256">
                  <c:v>37552.9880803398</c:v>
                </c:pt>
                <c:pt idx="9257">
                  <c:v>35656.359794668</c:v>
                </c:pt>
                <c:pt idx="9258">
                  <c:v>36828.777491913</c:v>
                </c:pt>
                <c:pt idx="9259">
                  <c:v>37895.7466221167</c:v>
                </c:pt>
                <c:pt idx="9260">
                  <c:v>37022.6045466583</c:v>
                </c:pt>
                <c:pt idx="9261">
                  <c:v>35626.8667840185</c:v>
                </c:pt>
                <c:pt idx="9262">
                  <c:v>36758.6174582692</c:v>
                </c:pt>
                <c:pt idx="9263">
                  <c:v>36464.9797955683</c:v>
                </c:pt>
                <c:pt idx="9264">
                  <c:v>38152.7086098928</c:v>
                </c:pt>
                <c:pt idx="9265">
                  <c:v>35117.1901805987</c:v>
                </c:pt>
                <c:pt idx="9266">
                  <c:v>36523.0744776627</c:v>
                </c:pt>
                <c:pt idx="9267">
                  <c:v>37718.9385631271</c:v>
                </c:pt>
                <c:pt idx="9268">
                  <c:v>38256.4740290417</c:v>
                </c:pt>
                <c:pt idx="9269">
                  <c:v>36296.3735390355</c:v>
                </c:pt>
                <c:pt idx="9270">
                  <c:v>39855.4240602226</c:v>
                </c:pt>
                <c:pt idx="9271">
                  <c:v>36514.1213084273</c:v>
                </c:pt>
                <c:pt idx="9272">
                  <c:v>37461.6646183099</c:v>
                </c:pt>
                <c:pt idx="9273">
                  <c:v>37991.7047631288</c:v>
                </c:pt>
                <c:pt idx="9274">
                  <c:v>35651.8848078577</c:v>
                </c:pt>
                <c:pt idx="9275">
                  <c:v>38220.5199816636</c:v>
                </c:pt>
                <c:pt idx="9276">
                  <c:v>37148.1743569776</c:v>
                </c:pt>
                <c:pt idx="9277">
                  <c:v>36618.678756822</c:v>
                </c:pt>
                <c:pt idx="9278">
                  <c:v>37100.4872997904</c:v>
                </c:pt>
                <c:pt idx="9279">
                  <c:v>37754.4067282405</c:v>
                </c:pt>
                <c:pt idx="9280">
                  <c:v>37945.1518488515</c:v>
                </c:pt>
                <c:pt idx="9281">
                  <c:v>36935.6431141995</c:v>
                </c:pt>
                <c:pt idx="9282">
                  <c:v>35603.9853913668</c:v>
                </c:pt>
                <c:pt idx="9283">
                  <c:v>38081.2225683411</c:v>
                </c:pt>
                <c:pt idx="9284">
                  <c:v>37146.473176067</c:v>
                </c:pt>
                <c:pt idx="9285">
                  <c:v>37583.2565799532</c:v>
                </c:pt>
                <c:pt idx="9286">
                  <c:v>36277.3263734853</c:v>
                </c:pt>
                <c:pt idx="9287">
                  <c:v>36002.6806483355</c:v>
                </c:pt>
                <c:pt idx="9288">
                  <c:v>37801.8425533251</c:v>
                </c:pt>
                <c:pt idx="9289">
                  <c:v>39501.7848185324</c:v>
                </c:pt>
                <c:pt idx="9290">
                  <c:v>36620.1767011847</c:v>
                </c:pt>
                <c:pt idx="9291">
                  <c:v>35306.7595085691</c:v>
                </c:pt>
                <c:pt idx="9292">
                  <c:v>37174.5420058375</c:v>
                </c:pt>
                <c:pt idx="9293">
                  <c:v>36220.885839849</c:v>
                </c:pt>
                <c:pt idx="9294">
                  <c:v>39145.7320618137</c:v>
                </c:pt>
                <c:pt idx="9295">
                  <c:v>37482.422693882</c:v>
                </c:pt>
                <c:pt idx="9296">
                  <c:v>35125.8969873651</c:v>
                </c:pt>
                <c:pt idx="9297">
                  <c:v>37627.1680897904</c:v>
                </c:pt>
                <c:pt idx="9298">
                  <c:v>36786.1767691741</c:v>
                </c:pt>
                <c:pt idx="9299">
                  <c:v>38031.0262723635</c:v>
                </c:pt>
                <c:pt idx="9300">
                  <c:v>38742.0054321852</c:v>
                </c:pt>
                <c:pt idx="9301">
                  <c:v>36756.1743026613</c:v>
                </c:pt>
                <c:pt idx="9302">
                  <c:v>35544.915504329</c:v>
                </c:pt>
                <c:pt idx="9303">
                  <c:v>37883.0480874657</c:v>
                </c:pt>
                <c:pt idx="9304">
                  <c:v>35176.0642596596</c:v>
                </c:pt>
                <c:pt idx="9305">
                  <c:v>35147.6625712598</c:v>
                </c:pt>
                <c:pt idx="9306">
                  <c:v>36185.0829527404</c:v>
                </c:pt>
                <c:pt idx="9307">
                  <c:v>38120.9079757314</c:v>
                </c:pt>
                <c:pt idx="9308">
                  <c:v>38445.3901999905</c:v>
                </c:pt>
                <c:pt idx="9309">
                  <c:v>38158.5184729987</c:v>
                </c:pt>
                <c:pt idx="9310">
                  <c:v>36906.7181593329</c:v>
                </c:pt>
                <c:pt idx="9311">
                  <c:v>35733.2269621259</c:v>
                </c:pt>
                <c:pt idx="9312">
                  <c:v>36536.3547162327</c:v>
                </c:pt>
                <c:pt idx="9313">
                  <c:v>36862.7956668357</c:v>
                </c:pt>
                <c:pt idx="9314">
                  <c:v>36269.5149450541</c:v>
                </c:pt>
                <c:pt idx="9315">
                  <c:v>36795.6761818499</c:v>
                </c:pt>
                <c:pt idx="9316">
                  <c:v>36161.9912921758</c:v>
                </c:pt>
                <c:pt idx="9317">
                  <c:v>38465.2003508365</c:v>
                </c:pt>
                <c:pt idx="9318">
                  <c:v>37523.0055406642</c:v>
                </c:pt>
                <c:pt idx="9319">
                  <c:v>38164.0998097464</c:v>
                </c:pt>
                <c:pt idx="9320">
                  <c:v>37773.7542576392</c:v>
                </c:pt>
                <c:pt idx="9321">
                  <c:v>38681.7226348893</c:v>
                </c:pt>
                <c:pt idx="9322">
                  <c:v>36950.0687809889</c:v>
                </c:pt>
                <c:pt idx="9323">
                  <c:v>40639.8313872367</c:v>
                </c:pt>
                <c:pt idx="9324">
                  <c:v>36783.6456738197</c:v>
                </c:pt>
                <c:pt idx="9325">
                  <c:v>36192.5312622601</c:v>
                </c:pt>
                <c:pt idx="9326">
                  <c:v>35562.9665633796</c:v>
                </c:pt>
                <c:pt idx="9327">
                  <c:v>39758.7828625948</c:v>
                </c:pt>
                <c:pt idx="9328">
                  <c:v>39243.7562891633</c:v>
                </c:pt>
                <c:pt idx="9329">
                  <c:v>38642.698945691</c:v>
                </c:pt>
                <c:pt idx="9330">
                  <c:v>37300.7463043214</c:v>
                </c:pt>
                <c:pt idx="9331">
                  <c:v>35053.7847574992</c:v>
                </c:pt>
                <c:pt idx="9332">
                  <c:v>39456.9164359372</c:v>
                </c:pt>
                <c:pt idx="9333">
                  <c:v>37753.7121962283</c:v>
                </c:pt>
                <c:pt idx="9334">
                  <c:v>37644.7913931568</c:v>
                </c:pt>
                <c:pt idx="9335">
                  <c:v>37823.2299583747</c:v>
                </c:pt>
                <c:pt idx="9336">
                  <c:v>34795.1839331392</c:v>
                </c:pt>
                <c:pt idx="9337">
                  <c:v>35383.3911683675</c:v>
                </c:pt>
                <c:pt idx="9338">
                  <c:v>36194.7063981097</c:v>
                </c:pt>
                <c:pt idx="9339">
                  <c:v>34622.1468619141</c:v>
                </c:pt>
                <c:pt idx="9340">
                  <c:v>37129.4434025766</c:v>
                </c:pt>
                <c:pt idx="9341">
                  <c:v>38745.1190965812</c:v>
                </c:pt>
                <c:pt idx="9342">
                  <c:v>35443.2438158836</c:v>
                </c:pt>
                <c:pt idx="9343">
                  <c:v>42690.7885747625</c:v>
                </c:pt>
                <c:pt idx="9344">
                  <c:v>38095.4279571362</c:v>
                </c:pt>
                <c:pt idx="9345">
                  <c:v>38379.8800102252</c:v>
                </c:pt>
                <c:pt idx="9346">
                  <c:v>35807.568125196</c:v>
                </c:pt>
                <c:pt idx="9347">
                  <c:v>36931.2928132109</c:v>
                </c:pt>
                <c:pt idx="9348">
                  <c:v>39026.1963131897</c:v>
                </c:pt>
                <c:pt idx="9349">
                  <c:v>35461.193380869</c:v>
                </c:pt>
                <c:pt idx="9350">
                  <c:v>35282.0687396336</c:v>
                </c:pt>
                <c:pt idx="9351">
                  <c:v>36206.5624582377</c:v>
                </c:pt>
                <c:pt idx="9352">
                  <c:v>36229.8667871809</c:v>
                </c:pt>
                <c:pt idx="9353">
                  <c:v>35640.4824956423</c:v>
                </c:pt>
                <c:pt idx="9354">
                  <c:v>36485.014446437</c:v>
                </c:pt>
                <c:pt idx="9355">
                  <c:v>39227.318745671</c:v>
                </c:pt>
                <c:pt idx="9356">
                  <c:v>35282.1325199387</c:v>
                </c:pt>
                <c:pt idx="9357">
                  <c:v>37368.1718750091</c:v>
                </c:pt>
                <c:pt idx="9358">
                  <c:v>39306.6763686556</c:v>
                </c:pt>
                <c:pt idx="9359">
                  <c:v>35212.8446640899</c:v>
                </c:pt>
                <c:pt idx="9360">
                  <c:v>38373.3197419049</c:v>
                </c:pt>
                <c:pt idx="9361">
                  <c:v>40419.0646917276</c:v>
                </c:pt>
                <c:pt idx="9362">
                  <c:v>39479.9108592144</c:v>
                </c:pt>
                <c:pt idx="9363">
                  <c:v>36475.922949165</c:v>
                </c:pt>
                <c:pt idx="9364">
                  <c:v>38338.8969067063</c:v>
                </c:pt>
                <c:pt idx="9365">
                  <c:v>38413.6923244314</c:v>
                </c:pt>
                <c:pt idx="9366">
                  <c:v>39278.9081142543</c:v>
                </c:pt>
                <c:pt idx="9367">
                  <c:v>35997.1887793552</c:v>
                </c:pt>
                <c:pt idx="9368">
                  <c:v>38536.8809142429</c:v>
                </c:pt>
                <c:pt idx="9369">
                  <c:v>37306.7764966456</c:v>
                </c:pt>
                <c:pt idx="9370">
                  <c:v>36796.9954346819</c:v>
                </c:pt>
                <c:pt idx="9371">
                  <c:v>37000.2039686408</c:v>
                </c:pt>
                <c:pt idx="9372">
                  <c:v>34653.8209544096</c:v>
                </c:pt>
                <c:pt idx="9373">
                  <c:v>39245.3600372701</c:v>
                </c:pt>
                <c:pt idx="9374">
                  <c:v>40250.4870117352</c:v>
                </c:pt>
                <c:pt idx="9375">
                  <c:v>38384.0162959023</c:v>
                </c:pt>
                <c:pt idx="9376">
                  <c:v>34618.0969769523</c:v>
                </c:pt>
                <c:pt idx="9377">
                  <c:v>39585.0935347096</c:v>
                </c:pt>
                <c:pt idx="9378">
                  <c:v>36445.7882756962</c:v>
                </c:pt>
                <c:pt idx="9379">
                  <c:v>37599.996939793</c:v>
                </c:pt>
                <c:pt idx="9380">
                  <c:v>37975.0503128818</c:v>
                </c:pt>
                <c:pt idx="9381">
                  <c:v>36976.9679798277</c:v>
                </c:pt>
                <c:pt idx="9382">
                  <c:v>35315.4839633361</c:v>
                </c:pt>
                <c:pt idx="9383">
                  <c:v>37991.5874740983</c:v>
                </c:pt>
                <c:pt idx="9384">
                  <c:v>36844.6900757018</c:v>
                </c:pt>
                <c:pt idx="9385">
                  <c:v>37130.1739623823</c:v>
                </c:pt>
                <c:pt idx="9386">
                  <c:v>36495.2569775639</c:v>
                </c:pt>
                <c:pt idx="9387">
                  <c:v>37537.1332732666</c:v>
                </c:pt>
                <c:pt idx="9388">
                  <c:v>36528.4879806137</c:v>
                </c:pt>
                <c:pt idx="9389">
                  <c:v>36135.8511535682</c:v>
                </c:pt>
                <c:pt idx="9390">
                  <c:v>37270.528852444</c:v>
                </c:pt>
                <c:pt idx="9391">
                  <c:v>36280.0199052791</c:v>
                </c:pt>
                <c:pt idx="9392">
                  <c:v>36219.7142593369</c:v>
                </c:pt>
                <c:pt idx="9393">
                  <c:v>35008.3465228329</c:v>
                </c:pt>
                <c:pt idx="9394">
                  <c:v>36920.1154918635</c:v>
                </c:pt>
                <c:pt idx="9395">
                  <c:v>34666.7708307363</c:v>
                </c:pt>
                <c:pt idx="9396">
                  <c:v>37242.7246935047</c:v>
                </c:pt>
                <c:pt idx="9397">
                  <c:v>35248.5644987532</c:v>
                </c:pt>
                <c:pt idx="9398">
                  <c:v>38002.5474720366</c:v>
                </c:pt>
                <c:pt idx="9399">
                  <c:v>39868.1927632612</c:v>
                </c:pt>
                <c:pt idx="9400">
                  <c:v>35968.9784823808</c:v>
                </c:pt>
                <c:pt idx="9401">
                  <c:v>35892.7948962574</c:v>
                </c:pt>
                <c:pt idx="9402">
                  <c:v>37596.0434196596</c:v>
                </c:pt>
                <c:pt idx="9403">
                  <c:v>40430.4798304312</c:v>
                </c:pt>
                <c:pt idx="9404">
                  <c:v>35442.3156491377</c:v>
                </c:pt>
                <c:pt idx="9405">
                  <c:v>38251.3749209358</c:v>
                </c:pt>
                <c:pt idx="9406">
                  <c:v>35732.1248339277</c:v>
                </c:pt>
                <c:pt idx="9407">
                  <c:v>37753.4258502807</c:v>
                </c:pt>
                <c:pt idx="9408">
                  <c:v>37697.6214397295</c:v>
                </c:pt>
                <c:pt idx="9409">
                  <c:v>40106.2890911073</c:v>
                </c:pt>
                <c:pt idx="9410">
                  <c:v>36009.5678833885</c:v>
                </c:pt>
                <c:pt idx="9411">
                  <c:v>35816.8501242806</c:v>
                </c:pt>
                <c:pt idx="9412">
                  <c:v>38201.1903041352</c:v>
                </c:pt>
                <c:pt idx="9413">
                  <c:v>38622.995718146</c:v>
                </c:pt>
                <c:pt idx="9414">
                  <c:v>37071.3055384402</c:v>
                </c:pt>
                <c:pt idx="9415">
                  <c:v>36984.5312665268</c:v>
                </c:pt>
                <c:pt idx="9416">
                  <c:v>40772.7376165677</c:v>
                </c:pt>
                <c:pt idx="9417">
                  <c:v>33055.2067728619</c:v>
                </c:pt>
                <c:pt idx="9418">
                  <c:v>36872.5763626042</c:v>
                </c:pt>
                <c:pt idx="9419">
                  <c:v>35865.732103429</c:v>
                </c:pt>
                <c:pt idx="9420">
                  <c:v>37005.0972877533</c:v>
                </c:pt>
                <c:pt idx="9421">
                  <c:v>37847.0706091924</c:v>
                </c:pt>
                <c:pt idx="9422">
                  <c:v>36225.6555454856</c:v>
                </c:pt>
                <c:pt idx="9423">
                  <c:v>36808.5412230028</c:v>
                </c:pt>
                <c:pt idx="9424">
                  <c:v>37866.2101600761</c:v>
                </c:pt>
                <c:pt idx="9425">
                  <c:v>37596.3481264045</c:v>
                </c:pt>
                <c:pt idx="9426">
                  <c:v>38667.7373011297</c:v>
                </c:pt>
                <c:pt idx="9427">
                  <c:v>35337.9758479371</c:v>
                </c:pt>
                <c:pt idx="9428">
                  <c:v>37873.4831352839</c:v>
                </c:pt>
                <c:pt idx="9429">
                  <c:v>38922.1359522978</c:v>
                </c:pt>
                <c:pt idx="9430">
                  <c:v>37455.6159040744</c:v>
                </c:pt>
                <c:pt idx="9431">
                  <c:v>38830.579658545</c:v>
                </c:pt>
                <c:pt idx="9432">
                  <c:v>37170.8184527352</c:v>
                </c:pt>
                <c:pt idx="9433">
                  <c:v>35559.354627799</c:v>
                </c:pt>
                <c:pt idx="9434">
                  <c:v>36983.4688801095</c:v>
                </c:pt>
                <c:pt idx="9435">
                  <c:v>36601.8595966355</c:v>
                </c:pt>
                <c:pt idx="9436">
                  <c:v>36323.8723247878</c:v>
                </c:pt>
                <c:pt idx="9437">
                  <c:v>37199.8483716484</c:v>
                </c:pt>
                <c:pt idx="9438">
                  <c:v>39653.5715233642</c:v>
                </c:pt>
                <c:pt idx="9439">
                  <c:v>39877.315297812</c:v>
                </c:pt>
                <c:pt idx="9440">
                  <c:v>37777.730758229</c:v>
                </c:pt>
                <c:pt idx="9441">
                  <c:v>35644.4911025033</c:v>
                </c:pt>
                <c:pt idx="9442">
                  <c:v>35766.0582612394</c:v>
                </c:pt>
                <c:pt idx="9443">
                  <c:v>35635.2761339123</c:v>
                </c:pt>
                <c:pt idx="9444">
                  <c:v>36664.8885651233</c:v>
                </c:pt>
                <c:pt idx="9445">
                  <c:v>37961.0270444122</c:v>
                </c:pt>
                <c:pt idx="9446">
                  <c:v>39209.6812787513</c:v>
                </c:pt>
                <c:pt idx="9447">
                  <c:v>36273.6464694582</c:v>
                </c:pt>
                <c:pt idx="9448">
                  <c:v>37517.9544412406</c:v>
                </c:pt>
                <c:pt idx="9449">
                  <c:v>37355.2098867945</c:v>
                </c:pt>
                <c:pt idx="9450">
                  <c:v>36298.2909113906</c:v>
                </c:pt>
                <c:pt idx="9451">
                  <c:v>37729.8374276201</c:v>
                </c:pt>
                <c:pt idx="9452">
                  <c:v>35040.205997632</c:v>
                </c:pt>
                <c:pt idx="9453">
                  <c:v>35518.2021887923</c:v>
                </c:pt>
                <c:pt idx="9454">
                  <c:v>36214.3367887447</c:v>
                </c:pt>
                <c:pt idx="9455">
                  <c:v>36572.2887008972</c:v>
                </c:pt>
                <c:pt idx="9456">
                  <c:v>39172.6270669909</c:v>
                </c:pt>
                <c:pt idx="9457">
                  <c:v>37082.180295897</c:v>
                </c:pt>
                <c:pt idx="9458">
                  <c:v>37037.4730423339</c:v>
                </c:pt>
                <c:pt idx="9459">
                  <c:v>36315.6339468858</c:v>
                </c:pt>
                <c:pt idx="9460">
                  <c:v>37129.8372557973</c:v>
                </c:pt>
                <c:pt idx="9461">
                  <c:v>34950.7699587666</c:v>
                </c:pt>
                <c:pt idx="9462">
                  <c:v>35971.0522772602</c:v>
                </c:pt>
                <c:pt idx="9463">
                  <c:v>37133.8810830279</c:v>
                </c:pt>
                <c:pt idx="9464">
                  <c:v>36114.2738941682</c:v>
                </c:pt>
                <c:pt idx="9465">
                  <c:v>37569.2396462672</c:v>
                </c:pt>
                <c:pt idx="9466">
                  <c:v>37098.6550055637</c:v>
                </c:pt>
                <c:pt idx="9467">
                  <c:v>34963.756544367</c:v>
                </c:pt>
                <c:pt idx="9468">
                  <c:v>39000.7195304943</c:v>
                </c:pt>
                <c:pt idx="9469">
                  <c:v>40736.7858895121</c:v>
                </c:pt>
                <c:pt idx="9470">
                  <c:v>37426.6762870915</c:v>
                </c:pt>
                <c:pt idx="9471">
                  <c:v>37971.3165262818</c:v>
                </c:pt>
                <c:pt idx="9472">
                  <c:v>37178.2218269132</c:v>
                </c:pt>
                <c:pt idx="9473">
                  <c:v>37467.0421368146</c:v>
                </c:pt>
                <c:pt idx="9474">
                  <c:v>36100.7598634708</c:v>
                </c:pt>
                <c:pt idx="9475">
                  <c:v>35199.3685723928</c:v>
                </c:pt>
                <c:pt idx="9476">
                  <c:v>43262.9858395819</c:v>
                </c:pt>
                <c:pt idx="9477">
                  <c:v>36321.787657237</c:v>
                </c:pt>
                <c:pt idx="9478">
                  <c:v>37185.9883051282</c:v>
                </c:pt>
                <c:pt idx="9479">
                  <c:v>38281.883705466</c:v>
                </c:pt>
                <c:pt idx="9480">
                  <c:v>38823.9339994143</c:v>
                </c:pt>
                <c:pt idx="9481">
                  <c:v>40307.1972702986</c:v>
                </c:pt>
                <c:pt idx="9482">
                  <c:v>35568.5166777521</c:v>
                </c:pt>
                <c:pt idx="9483">
                  <c:v>38770.3130844645</c:v>
                </c:pt>
                <c:pt idx="9484">
                  <c:v>37820.8835376551</c:v>
                </c:pt>
                <c:pt idx="9485">
                  <c:v>34305.6079348682</c:v>
                </c:pt>
                <c:pt idx="9486">
                  <c:v>35550.5668054819</c:v>
                </c:pt>
                <c:pt idx="9487">
                  <c:v>39623.0892819166</c:v>
                </c:pt>
                <c:pt idx="9488">
                  <c:v>38046.4996370473</c:v>
                </c:pt>
                <c:pt idx="9489">
                  <c:v>36967.8875744514</c:v>
                </c:pt>
                <c:pt idx="9490">
                  <c:v>36484.5326635382</c:v>
                </c:pt>
                <c:pt idx="9491">
                  <c:v>34736.9698688357</c:v>
                </c:pt>
                <c:pt idx="9492">
                  <c:v>35867.0228281136</c:v>
                </c:pt>
                <c:pt idx="9493">
                  <c:v>37918.9864835052</c:v>
                </c:pt>
                <c:pt idx="9494">
                  <c:v>35168.3895124401</c:v>
                </c:pt>
                <c:pt idx="9495">
                  <c:v>37512.8771515947</c:v>
                </c:pt>
                <c:pt idx="9496">
                  <c:v>38071.4282036055</c:v>
                </c:pt>
                <c:pt idx="9497">
                  <c:v>35601.6854117678</c:v>
                </c:pt>
                <c:pt idx="9498">
                  <c:v>38714.5070087643</c:v>
                </c:pt>
                <c:pt idx="9499">
                  <c:v>35510.6051529201</c:v>
                </c:pt>
                <c:pt idx="9500">
                  <c:v>36934.1092053201</c:v>
                </c:pt>
                <c:pt idx="9501">
                  <c:v>36215.1167093399</c:v>
                </c:pt>
                <c:pt idx="9502">
                  <c:v>39110.9112198033</c:v>
                </c:pt>
                <c:pt idx="9503">
                  <c:v>35421.6846782259</c:v>
                </c:pt>
                <c:pt idx="9504">
                  <c:v>36724.0063026364</c:v>
                </c:pt>
                <c:pt idx="9505">
                  <c:v>39879.2361436942</c:v>
                </c:pt>
                <c:pt idx="9506">
                  <c:v>35414.395910798</c:v>
                </c:pt>
                <c:pt idx="9507">
                  <c:v>38765.2987360135</c:v>
                </c:pt>
                <c:pt idx="9508">
                  <c:v>36714.5817825035</c:v>
                </c:pt>
                <c:pt idx="9509">
                  <c:v>35332.0822448271</c:v>
                </c:pt>
                <c:pt idx="9510">
                  <c:v>36094.2048196882</c:v>
                </c:pt>
                <c:pt idx="9511">
                  <c:v>37597.8567489718</c:v>
                </c:pt>
                <c:pt idx="9512">
                  <c:v>39895.0213896996</c:v>
                </c:pt>
                <c:pt idx="9513">
                  <c:v>37690.3081946298</c:v>
                </c:pt>
                <c:pt idx="9514">
                  <c:v>36274.4496811447</c:v>
                </c:pt>
                <c:pt idx="9515">
                  <c:v>38242.1566072958</c:v>
                </c:pt>
                <c:pt idx="9516">
                  <c:v>37418.6986338327</c:v>
                </c:pt>
                <c:pt idx="9517">
                  <c:v>36535.6343810911</c:v>
                </c:pt>
                <c:pt idx="9518">
                  <c:v>37790.7240019318</c:v>
                </c:pt>
                <c:pt idx="9519">
                  <c:v>35455.6346998157</c:v>
                </c:pt>
                <c:pt idx="9520">
                  <c:v>41080.3645781864</c:v>
                </c:pt>
                <c:pt idx="9521">
                  <c:v>36135.9821238541</c:v>
                </c:pt>
                <c:pt idx="9522">
                  <c:v>37104.7442520452</c:v>
                </c:pt>
                <c:pt idx="9523">
                  <c:v>36830.4219408433</c:v>
                </c:pt>
                <c:pt idx="9524">
                  <c:v>37112.0134410105</c:v>
                </c:pt>
                <c:pt idx="9525">
                  <c:v>35405.1512520873</c:v>
                </c:pt>
                <c:pt idx="9526">
                  <c:v>39763.1387175186</c:v>
                </c:pt>
                <c:pt idx="9527">
                  <c:v>39271.0774488281</c:v>
                </c:pt>
                <c:pt idx="9528">
                  <c:v>38441.3623122562</c:v>
                </c:pt>
                <c:pt idx="9529">
                  <c:v>37931.5730223865</c:v>
                </c:pt>
                <c:pt idx="9530">
                  <c:v>36858.0896214619</c:v>
                </c:pt>
                <c:pt idx="9531">
                  <c:v>36510.9147237278</c:v>
                </c:pt>
                <c:pt idx="9532">
                  <c:v>37156.0972497683</c:v>
                </c:pt>
                <c:pt idx="9533">
                  <c:v>34516.6875256667</c:v>
                </c:pt>
                <c:pt idx="9534">
                  <c:v>40514.5850907838</c:v>
                </c:pt>
                <c:pt idx="9535">
                  <c:v>37170.7670353716</c:v>
                </c:pt>
                <c:pt idx="9536">
                  <c:v>37109.0652785014</c:v>
                </c:pt>
                <c:pt idx="9537">
                  <c:v>37775.2494778346</c:v>
                </c:pt>
                <c:pt idx="9538">
                  <c:v>34393.4580324938</c:v>
                </c:pt>
                <c:pt idx="9539">
                  <c:v>34981.0606718972</c:v>
                </c:pt>
                <c:pt idx="9540">
                  <c:v>39298.7829468761</c:v>
                </c:pt>
                <c:pt idx="9541">
                  <c:v>36206.2480850397</c:v>
                </c:pt>
                <c:pt idx="9542">
                  <c:v>36249.1111621011</c:v>
                </c:pt>
                <c:pt idx="9543">
                  <c:v>37565.0468166706</c:v>
                </c:pt>
                <c:pt idx="9544">
                  <c:v>35127.8576387479</c:v>
                </c:pt>
                <c:pt idx="9545">
                  <c:v>38227.1023837778</c:v>
                </c:pt>
                <c:pt idx="9546">
                  <c:v>36270.5689965349</c:v>
                </c:pt>
                <c:pt idx="9547">
                  <c:v>38565.8960920718</c:v>
                </c:pt>
                <c:pt idx="9548">
                  <c:v>37782.9096831144</c:v>
                </c:pt>
                <c:pt idx="9549">
                  <c:v>35778.5987757008</c:v>
                </c:pt>
                <c:pt idx="9550">
                  <c:v>38498.1040485261</c:v>
                </c:pt>
                <c:pt idx="9551">
                  <c:v>35880.9523003201</c:v>
                </c:pt>
                <c:pt idx="9552">
                  <c:v>35886.2216170856</c:v>
                </c:pt>
                <c:pt idx="9553">
                  <c:v>38166.2083414931</c:v>
                </c:pt>
                <c:pt idx="9554">
                  <c:v>41689.8608517214</c:v>
                </c:pt>
                <c:pt idx="9555">
                  <c:v>37553.2649802965</c:v>
                </c:pt>
                <c:pt idx="9556">
                  <c:v>35107.8528732478</c:v>
                </c:pt>
                <c:pt idx="9557">
                  <c:v>36753.7254902876</c:v>
                </c:pt>
                <c:pt idx="9558">
                  <c:v>34659.6166987929</c:v>
                </c:pt>
                <c:pt idx="9559">
                  <c:v>38201.4244452499</c:v>
                </c:pt>
                <c:pt idx="9560">
                  <c:v>37813.9430823876</c:v>
                </c:pt>
                <c:pt idx="9561">
                  <c:v>34644.7111759591</c:v>
                </c:pt>
                <c:pt idx="9562">
                  <c:v>36013.0353501445</c:v>
                </c:pt>
                <c:pt idx="9563">
                  <c:v>36674.2739876821</c:v>
                </c:pt>
                <c:pt idx="9564">
                  <c:v>38172.4288467122</c:v>
                </c:pt>
                <c:pt idx="9565">
                  <c:v>37468.5904395016</c:v>
                </c:pt>
                <c:pt idx="9566">
                  <c:v>36511.4049161964</c:v>
                </c:pt>
                <c:pt idx="9567">
                  <c:v>39022.9604273246</c:v>
                </c:pt>
                <c:pt idx="9568">
                  <c:v>37265.0698169329</c:v>
                </c:pt>
                <c:pt idx="9569">
                  <c:v>36594.1994418908</c:v>
                </c:pt>
                <c:pt idx="9570">
                  <c:v>37003.9809233698</c:v>
                </c:pt>
                <c:pt idx="9571">
                  <c:v>37043.8069470665</c:v>
                </c:pt>
                <c:pt idx="9572">
                  <c:v>37833.7913893532</c:v>
                </c:pt>
                <c:pt idx="9573">
                  <c:v>36477.1265113342</c:v>
                </c:pt>
                <c:pt idx="9574">
                  <c:v>35323.0880489411</c:v>
                </c:pt>
                <c:pt idx="9575">
                  <c:v>36834.9977454036</c:v>
                </c:pt>
                <c:pt idx="9576">
                  <c:v>37846.8586556918</c:v>
                </c:pt>
                <c:pt idx="9577">
                  <c:v>37076.4291801453</c:v>
                </c:pt>
                <c:pt idx="9578">
                  <c:v>35441.7783466553</c:v>
                </c:pt>
                <c:pt idx="9579">
                  <c:v>39012.3878357885</c:v>
                </c:pt>
                <c:pt idx="9580">
                  <c:v>35343.5508717373</c:v>
                </c:pt>
                <c:pt idx="9581">
                  <c:v>40176.4022537048</c:v>
                </c:pt>
                <c:pt idx="9582">
                  <c:v>36354.0297869953</c:v>
                </c:pt>
                <c:pt idx="9583">
                  <c:v>36075.2938179312</c:v>
                </c:pt>
                <c:pt idx="9584">
                  <c:v>37611.8496759686</c:v>
                </c:pt>
                <c:pt idx="9585">
                  <c:v>37663.7718978869</c:v>
                </c:pt>
                <c:pt idx="9586">
                  <c:v>38802.2482359242</c:v>
                </c:pt>
                <c:pt idx="9587">
                  <c:v>35390.566939901</c:v>
                </c:pt>
                <c:pt idx="9588">
                  <c:v>37955.1003897412</c:v>
                </c:pt>
                <c:pt idx="9589">
                  <c:v>35085.6331357673</c:v>
                </c:pt>
                <c:pt idx="9590">
                  <c:v>35728.2522861712</c:v>
                </c:pt>
                <c:pt idx="9591">
                  <c:v>36488.5984027479</c:v>
                </c:pt>
                <c:pt idx="9592">
                  <c:v>41461.4287084327</c:v>
                </c:pt>
                <c:pt idx="9593">
                  <c:v>38518.2819528298</c:v>
                </c:pt>
                <c:pt idx="9594">
                  <c:v>37966.5235583563</c:v>
                </c:pt>
                <c:pt idx="9595">
                  <c:v>38652.7019238292</c:v>
                </c:pt>
                <c:pt idx="9596">
                  <c:v>37325.3481226004</c:v>
                </c:pt>
                <c:pt idx="9597">
                  <c:v>36298.947083571</c:v>
                </c:pt>
                <c:pt idx="9598">
                  <c:v>36638.1301444217</c:v>
                </c:pt>
                <c:pt idx="9599">
                  <c:v>36459.3904293129</c:v>
                </c:pt>
                <c:pt idx="9600">
                  <c:v>37297.890798109</c:v>
                </c:pt>
                <c:pt idx="9601">
                  <c:v>36637.0326270891</c:v>
                </c:pt>
                <c:pt idx="9602">
                  <c:v>35093.1262684945</c:v>
                </c:pt>
                <c:pt idx="9603">
                  <c:v>37487.7842848316</c:v>
                </c:pt>
                <c:pt idx="9604">
                  <c:v>36853.6288942901</c:v>
                </c:pt>
                <c:pt idx="9605">
                  <c:v>36517.2512799304</c:v>
                </c:pt>
                <c:pt idx="9606">
                  <c:v>36930.3834401818</c:v>
                </c:pt>
                <c:pt idx="9607">
                  <c:v>38792.1550564558</c:v>
                </c:pt>
                <c:pt idx="9608">
                  <c:v>38120.0063194045</c:v>
                </c:pt>
                <c:pt idx="9609">
                  <c:v>37180.9237089363</c:v>
                </c:pt>
                <c:pt idx="9610">
                  <c:v>37830.3922123623</c:v>
                </c:pt>
                <c:pt idx="9611">
                  <c:v>38840.105248189</c:v>
                </c:pt>
                <c:pt idx="9612">
                  <c:v>36639.6613334609</c:v>
                </c:pt>
                <c:pt idx="9613">
                  <c:v>39180.0959647861</c:v>
                </c:pt>
                <c:pt idx="9614">
                  <c:v>36533.8749398666</c:v>
                </c:pt>
                <c:pt idx="9615">
                  <c:v>36055.8372560142</c:v>
                </c:pt>
                <c:pt idx="9616">
                  <c:v>37490.3650898884</c:v>
                </c:pt>
                <c:pt idx="9617">
                  <c:v>37201.459256721</c:v>
                </c:pt>
                <c:pt idx="9618">
                  <c:v>40016.5949593085</c:v>
                </c:pt>
                <c:pt idx="9619">
                  <c:v>37657.5903370521</c:v>
                </c:pt>
                <c:pt idx="9620">
                  <c:v>37634.0307496522</c:v>
                </c:pt>
                <c:pt idx="9621">
                  <c:v>38054.1167419385</c:v>
                </c:pt>
                <c:pt idx="9622">
                  <c:v>36467.5318112901</c:v>
                </c:pt>
                <c:pt idx="9623">
                  <c:v>35811.6450748801</c:v>
                </c:pt>
                <c:pt idx="9624">
                  <c:v>34619.817086447</c:v>
                </c:pt>
                <c:pt idx="9625">
                  <c:v>34909.3968103785</c:v>
                </c:pt>
                <c:pt idx="9626">
                  <c:v>34798.3554359023</c:v>
                </c:pt>
                <c:pt idx="9627">
                  <c:v>36203.3738475493</c:v>
                </c:pt>
                <c:pt idx="9628">
                  <c:v>37871.0576651706</c:v>
                </c:pt>
                <c:pt idx="9629">
                  <c:v>36651.5635195834</c:v>
                </c:pt>
                <c:pt idx="9630">
                  <c:v>39369.1548470387</c:v>
                </c:pt>
                <c:pt idx="9631">
                  <c:v>38114.3004823088</c:v>
                </c:pt>
                <c:pt idx="9632">
                  <c:v>34715.1346861399</c:v>
                </c:pt>
                <c:pt idx="9633">
                  <c:v>39042.410703415</c:v>
                </c:pt>
                <c:pt idx="9634">
                  <c:v>35480.8036246135</c:v>
                </c:pt>
                <c:pt idx="9635">
                  <c:v>37842.5742598442</c:v>
                </c:pt>
                <c:pt idx="9636">
                  <c:v>35984.9191057961</c:v>
                </c:pt>
                <c:pt idx="9637">
                  <c:v>40255.5806666688</c:v>
                </c:pt>
                <c:pt idx="9638">
                  <c:v>37363.6752692671</c:v>
                </c:pt>
                <c:pt idx="9639">
                  <c:v>38636.1024445685</c:v>
                </c:pt>
                <c:pt idx="9640">
                  <c:v>37931.2881238702</c:v>
                </c:pt>
                <c:pt idx="9641">
                  <c:v>37642.7696415855</c:v>
                </c:pt>
                <c:pt idx="9642">
                  <c:v>35487.352487334</c:v>
                </c:pt>
                <c:pt idx="9643">
                  <c:v>36393.6101810306</c:v>
                </c:pt>
                <c:pt idx="9644">
                  <c:v>36535.3970443799</c:v>
                </c:pt>
                <c:pt idx="9645">
                  <c:v>37764.7148971851</c:v>
                </c:pt>
                <c:pt idx="9646">
                  <c:v>36057.5011546353</c:v>
                </c:pt>
                <c:pt idx="9647">
                  <c:v>37964.6679840623</c:v>
                </c:pt>
                <c:pt idx="9648">
                  <c:v>38327.2026306872</c:v>
                </c:pt>
                <c:pt idx="9649">
                  <c:v>36279.261769285</c:v>
                </c:pt>
                <c:pt idx="9650">
                  <c:v>39579.7014789199</c:v>
                </c:pt>
                <c:pt idx="9651">
                  <c:v>37347.9194893656</c:v>
                </c:pt>
                <c:pt idx="9652">
                  <c:v>41375.1889449408</c:v>
                </c:pt>
                <c:pt idx="9653">
                  <c:v>38030.8714639917</c:v>
                </c:pt>
                <c:pt idx="9654">
                  <c:v>37725.3805121135</c:v>
                </c:pt>
                <c:pt idx="9655">
                  <c:v>35994.6813756615</c:v>
                </c:pt>
                <c:pt idx="9656">
                  <c:v>36262.556375217</c:v>
                </c:pt>
                <c:pt idx="9657">
                  <c:v>34985.5499347629</c:v>
                </c:pt>
                <c:pt idx="9658">
                  <c:v>34710.3508440437</c:v>
                </c:pt>
                <c:pt idx="9659">
                  <c:v>37341.3730751046</c:v>
                </c:pt>
                <c:pt idx="9660">
                  <c:v>38213.9193656934</c:v>
                </c:pt>
                <c:pt idx="9661">
                  <c:v>36797.4855826039</c:v>
                </c:pt>
                <c:pt idx="9662">
                  <c:v>36057.4654602243</c:v>
                </c:pt>
                <c:pt idx="9663">
                  <c:v>37977.6560213858</c:v>
                </c:pt>
                <c:pt idx="9664">
                  <c:v>36302.2567931587</c:v>
                </c:pt>
                <c:pt idx="9665">
                  <c:v>37322.8849008884</c:v>
                </c:pt>
                <c:pt idx="9666">
                  <c:v>35164.955768182</c:v>
                </c:pt>
                <c:pt idx="9667">
                  <c:v>35117.751345217</c:v>
                </c:pt>
                <c:pt idx="9668">
                  <c:v>38389.9219213424</c:v>
                </c:pt>
                <c:pt idx="9669">
                  <c:v>38494.0454536556</c:v>
                </c:pt>
                <c:pt idx="9670">
                  <c:v>38626.1405756372</c:v>
                </c:pt>
                <c:pt idx="9671">
                  <c:v>38867.8955737765</c:v>
                </c:pt>
                <c:pt idx="9672">
                  <c:v>38894.5562867705</c:v>
                </c:pt>
                <c:pt idx="9673">
                  <c:v>34931.3410116791</c:v>
                </c:pt>
                <c:pt idx="9674">
                  <c:v>35953.7878996378</c:v>
                </c:pt>
                <c:pt idx="9675">
                  <c:v>35764.951478109</c:v>
                </c:pt>
                <c:pt idx="9676">
                  <c:v>37837.7535868662</c:v>
                </c:pt>
                <c:pt idx="9677">
                  <c:v>39936.8962221414</c:v>
                </c:pt>
                <c:pt idx="9678">
                  <c:v>36902.4211636213</c:v>
                </c:pt>
                <c:pt idx="9679">
                  <c:v>39839.9009525191</c:v>
                </c:pt>
                <c:pt idx="9680">
                  <c:v>36706.0177647558</c:v>
                </c:pt>
                <c:pt idx="9681">
                  <c:v>35669.9702006092</c:v>
                </c:pt>
                <c:pt idx="9682">
                  <c:v>37416.7112984625</c:v>
                </c:pt>
                <c:pt idx="9683">
                  <c:v>35766.2024630481</c:v>
                </c:pt>
                <c:pt idx="9684">
                  <c:v>37565.3500129637</c:v>
                </c:pt>
                <c:pt idx="9685">
                  <c:v>37382.9426847976</c:v>
                </c:pt>
                <c:pt idx="9686">
                  <c:v>35573.9115344103</c:v>
                </c:pt>
                <c:pt idx="9687">
                  <c:v>35513.2046296392</c:v>
                </c:pt>
                <c:pt idx="9688">
                  <c:v>37928.9392426157</c:v>
                </c:pt>
                <c:pt idx="9689">
                  <c:v>36779.7249614002</c:v>
                </c:pt>
                <c:pt idx="9690">
                  <c:v>39548.3778489326</c:v>
                </c:pt>
                <c:pt idx="9691">
                  <c:v>36386.8094465272</c:v>
                </c:pt>
                <c:pt idx="9692">
                  <c:v>37178.4728105245</c:v>
                </c:pt>
                <c:pt idx="9693">
                  <c:v>36985.0804202265</c:v>
                </c:pt>
                <c:pt idx="9694">
                  <c:v>36934.495620264</c:v>
                </c:pt>
                <c:pt idx="9695">
                  <c:v>38092.8938595507</c:v>
                </c:pt>
                <c:pt idx="9696">
                  <c:v>37822.9572859367</c:v>
                </c:pt>
                <c:pt idx="9697">
                  <c:v>37218.6334685755</c:v>
                </c:pt>
                <c:pt idx="9698">
                  <c:v>37171.7017803069</c:v>
                </c:pt>
                <c:pt idx="9699">
                  <c:v>36350.2633638995</c:v>
                </c:pt>
                <c:pt idx="9700">
                  <c:v>37962.6818223221</c:v>
                </c:pt>
                <c:pt idx="9701">
                  <c:v>38697.4592035038</c:v>
                </c:pt>
                <c:pt idx="9702">
                  <c:v>35332.9787058092</c:v>
                </c:pt>
                <c:pt idx="9703">
                  <c:v>37957.9400711867</c:v>
                </c:pt>
                <c:pt idx="9704">
                  <c:v>38023.6682513662</c:v>
                </c:pt>
                <c:pt idx="9705">
                  <c:v>41096.5450137298</c:v>
                </c:pt>
                <c:pt idx="9706">
                  <c:v>35047.1912878456</c:v>
                </c:pt>
                <c:pt idx="9707">
                  <c:v>41587.402915618</c:v>
                </c:pt>
                <c:pt idx="9708">
                  <c:v>39444.1950931746</c:v>
                </c:pt>
                <c:pt idx="9709">
                  <c:v>36309.4192518954</c:v>
                </c:pt>
                <c:pt idx="9710">
                  <c:v>39585.8794190111</c:v>
                </c:pt>
                <c:pt idx="9711">
                  <c:v>37174.5447289693</c:v>
                </c:pt>
                <c:pt idx="9712">
                  <c:v>37835.7194994984</c:v>
                </c:pt>
                <c:pt idx="9713">
                  <c:v>37377.2927528063</c:v>
                </c:pt>
                <c:pt idx="9714">
                  <c:v>38243.74243701</c:v>
                </c:pt>
                <c:pt idx="9715">
                  <c:v>36939.3027143986</c:v>
                </c:pt>
                <c:pt idx="9716">
                  <c:v>36065.0794280242</c:v>
                </c:pt>
                <c:pt idx="9717">
                  <c:v>36334.1962400134</c:v>
                </c:pt>
                <c:pt idx="9718">
                  <c:v>36966.7158124056</c:v>
                </c:pt>
                <c:pt idx="9719">
                  <c:v>38974.7683001298</c:v>
                </c:pt>
                <c:pt idx="9720">
                  <c:v>37853.2512835017</c:v>
                </c:pt>
                <c:pt idx="9721">
                  <c:v>38602.4571633535</c:v>
                </c:pt>
                <c:pt idx="9722">
                  <c:v>35957.5858635789</c:v>
                </c:pt>
                <c:pt idx="9723">
                  <c:v>36111.306375919</c:v>
                </c:pt>
                <c:pt idx="9724">
                  <c:v>36751.8817589369</c:v>
                </c:pt>
                <c:pt idx="9725">
                  <c:v>37086.2365951041</c:v>
                </c:pt>
                <c:pt idx="9726">
                  <c:v>36943.6039603559</c:v>
                </c:pt>
                <c:pt idx="9727">
                  <c:v>36175.4626850374</c:v>
                </c:pt>
                <c:pt idx="9728">
                  <c:v>36658.368605537</c:v>
                </c:pt>
                <c:pt idx="9729">
                  <c:v>38565.1329276056</c:v>
                </c:pt>
                <c:pt idx="9730">
                  <c:v>37769.0398529353</c:v>
                </c:pt>
                <c:pt idx="9731">
                  <c:v>40019.6444690988</c:v>
                </c:pt>
                <c:pt idx="9732">
                  <c:v>38986.795808536</c:v>
                </c:pt>
                <c:pt idx="9733">
                  <c:v>36266.482591603</c:v>
                </c:pt>
                <c:pt idx="9734">
                  <c:v>41526.6643384576</c:v>
                </c:pt>
                <c:pt idx="9735">
                  <c:v>34990.9048169269</c:v>
                </c:pt>
                <c:pt idx="9736">
                  <c:v>36699.800060493</c:v>
                </c:pt>
                <c:pt idx="9737">
                  <c:v>36946.5540061803</c:v>
                </c:pt>
                <c:pt idx="9738">
                  <c:v>36464.5097585627</c:v>
                </c:pt>
                <c:pt idx="9739">
                  <c:v>34711.1967305679</c:v>
                </c:pt>
                <c:pt idx="9740">
                  <c:v>37962.4917301725</c:v>
                </c:pt>
                <c:pt idx="9741">
                  <c:v>35312.2944664931</c:v>
                </c:pt>
                <c:pt idx="9742">
                  <c:v>41025.2924674732</c:v>
                </c:pt>
                <c:pt idx="9743">
                  <c:v>38890.546536452</c:v>
                </c:pt>
                <c:pt idx="9744">
                  <c:v>37007.4054419366</c:v>
                </c:pt>
                <c:pt idx="9745">
                  <c:v>36201.0987201307</c:v>
                </c:pt>
                <c:pt idx="9746">
                  <c:v>36157.5077034005</c:v>
                </c:pt>
                <c:pt idx="9747">
                  <c:v>34590.8890370663</c:v>
                </c:pt>
                <c:pt idx="9748">
                  <c:v>37103.2614708759</c:v>
                </c:pt>
                <c:pt idx="9749">
                  <c:v>36774.4518760491</c:v>
                </c:pt>
                <c:pt idx="9750">
                  <c:v>38609.0130859296</c:v>
                </c:pt>
                <c:pt idx="9751">
                  <c:v>36712.1815223414</c:v>
                </c:pt>
                <c:pt idx="9752">
                  <c:v>35423.9325880896</c:v>
                </c:pt>
                <c:pt idx="9753">
                  <c:v>38138.0681791324</c:v>
                </c:pt>
                <c:pt idx="9754">
                  <c:v>37047.1293662116</c:v>
                </c:pt>
                <c:pt idx="9755">
                  <c:v>37488.4294917603</c:v>
                </c:pt>
                <c:pt idx="9756">
                  <c:v>36832.0533738856</c:v>
                </c:pt>
                <c:pt idx="9757">
                  <c:v>38478.7358595995</c:v>
                </c:pt>
                <c:pt idx="9758">
                  <c:v>36158.8012842195</c:v>
                </c:pt>
                <c:pt idx="9759">
                  <c:v>34680.8998419378</c:v>
                </c:pt>
                <c:pt idx="9760">
                  <c:v>36658.6617682735</c:v>
                </c:pt>
                <c:pt idx="9761">
                  <c:v>35859.335483187</c:v>
                </c:pt>
                <c:pt idx="9762">
                  <c:v>38645.7468564273</c:v>
                </c:pt>
                <c:pt idx="9763">
                  <c:v>38570.2782933188</c:v>
                </c:pt>
                <c:pt idx="9764">
                  <c:v>38342.6351448892</c:v>
                </c:pt>
                <c:pt idx="9765">
                  <c:v>39294.2755164239</c:v>
                </c:pt>
                <c:pt idx="9766">
                  <c:v>36434.1774834696</c:v>
                </c:pt>
                <c:pt idx="9767">
                  <c:v>36267.1806158114</c:v>
                </c:pt>
                <c:pt idx="9768">
                  <c:v>37452.4583308156</c:v>
                </c:pt>
                <c:pt idx="9769">
                  <c:v>37245.0626223608</c:v>
                </c:pt>
                <c:pt idx="9770">
                  <c:v>36330.6919440986</c:v>
                </c:pt>
                <c:pt idx="9771">
                  <c:v>37584.9342141527</c:v>
                </c:pt>
                <c:pt idx="9772">
                  <c:v>36414.5074798788</c:v>
                </c:pt>
                <c:pt idx="9773">
                  <c:v>36406.1563305346</c:v>
                </c:pt>
                <c:pt idx="9774">
                  <c:v>35920.4903354836</c:v>
                </c:pt>
                <c:pt idx="9775">
                  <c:v>43413.5733322613</c:v>
                </c:pt>
                <c:pt idx="9776">
                  <c:v>37540.407029342</c:v>
                </c:pt>
                <c:pt idx="9777">
                  <c:v>34984.403127768</c:v>
                </c:pt>
                <c:pt idx="9778">
                  <c:v>36954.699293401</c:v>
                </c:pt>
                <c:pt idx="9779">
                  <c:v>38438.6525964141</c:v>
                </c:pt>
                <c:pt idx="9780">
                  <c:v>34245.9088127836</c:v>
                </c:pt>
                <c:pt idx="9781">
                  <c:v>36653.5414222937</c:v>
                </c:pt>
                <c:pt idx="9782">
                  <c:v>35279.1514208989</c:v>
                </c:pt>
                <c:pt idx="9783">
                  <c:v>36177.9549946658</c:v>
                </c:pt>
                <c:pt idx="9784">
                  <c:v>36451.5758652481</c:v>
                </c:pt>
                <c:pt idx="9785">
                  <c:v>36167.0300626496</c:v>
                </c:pt>
                <c:pt idx="9786">
                  <c:v>40053.0204865456</c:v>
                </c:pt>
                <c:pt idx="9787">
                  <c:v>40665.886168288</c:v>
                </c:pt>
                <c:pt idx="9788">
                  <c:v>38191.0216088632</c:v>
                </c:pt>
                <c:pt idx="9789">
                  <c:v>38658.8679996335</c:v>
                </c:pt>
                <c:pt idx="9790">
                  <c:v>36389.00177609</c:v>
                </c:pt>
                <c:pt idx="9791">
                  <c:v>34002.7999131388</c:v>
                </c:pt>
                <c:pt idx="9792">
                  <c:v>37220.4303189186</c:v>
                </c:pt>
                <c:pt idx="9793">
                  <c:v>37163.7811798726</c:v>
                </c:pt>
                <c:pt idx="9794">
                  <c:v>37781.1045116546</c:v>
                </c:pt>
                <c:pt idx="9795">
                  <c:v>37979.3680915405</c:v>
                </c:pt>
                <c:pt idx="9796">
                  <c:v>40919.5439861918</c:v>
                </c:pt>
                <c:pt idx="9797">
                  <c:v>36641.7390768773</c:v>
                </c:pt>
                <c:pt idx="9798">
                  <c:v>37753.3244367576</c:v>
                </c:pt>
                <c:pt idx="9799">
                  <c:v>34148.7718635645</c:v>
                </c:pt>
                <c:pt idx="9800">
                  <c:v>37436.648358571</c:v>
                </c:pt>
                <c:pt idx="9801">
                  <c:v>37772.1464869085</c:v>
                </c:pt>
                <c:pt idx="9802">
                  <c:v>36409.1701217434</c:v>
                </c:pt>
                <c:pt idx="9803">
                  <c:v>35703.3190410951</c:v>
                </c:pt>
                <c:pt idx="9804">
                  <c:v>36407.0709195162</c:v>
                </c:pt>
                <c:pt idx="9805">
                  <c:v>38768.6248358303</c:v>
                </c:pt>
                <c:pt idx="9806">
                  <c:v>38778.3453026792</c:v>
                </c:pt>
                <c:pt idx="9807">
                  <c:v>36665.2374722595</c:v>
                </c:pt>
                <c:pt idx="9808">
                  <c:v>39108.4155724109</c:v>
                </c:pt>
                <c:pt idx="9809">
                  <c:v>34768.583627547</c:v>
                </c:pt>
                <c:pt idx="9810">
                  <c:v>38119.6477264869</c:v>
                </c:pt>
                <c:pt idx="9811">
                  <c:v>38224.4345106284</c:v>
                </c:pt>
                <c:pt idx="9812">
                  <c:v>37394.1792786161</c:v>
                </c:pt>
                <c:pt idx="9813">
                  <c:v>35552.9400738993</c:v>
                </c:pt>
                <c:pt idx="9814">
                  <c:v>36395.1577311055</c:v>
                </c:pt>
                <c:pt idx="9815">
                  <c:v>35732.599188355</c:v>
                </c:pt>
                <c:pt idx="9816">
                  <c:v>35172.5325168089</c:v>
                </c:pt>
                <c:pt idx="9817">
                  <c:v>34843.2603219476</c:v>
                </c:pt>
                <c:pt idx="9818">
                  <c:v>35293.570494032</c:v>
                </c:pt>
                <c:pt idx="9819">
                  <c:v>37558.361842312</c:v>
                </c:pt>
                <c:pt idx="9820">
                  <c:v>33918.9174135913</c:v>
                </c:pt>
                <c:pt idx="9821">
                  <c:v>35664.9403272856</c:v>
                </c:pt>
                <c:pt idx="9822">
                  <c:v>35526.8065730734</c:v>
                </c:pt>
                <c:pt idx="9823">
                  <c:v>38782.9406013828</c:v>
                </c:pt>
                <c:pt idx="9824">
                  <c:v>38673.5067710028</c:v>
                </c:pt>
                <c:pt idx="9825">
                  <c:v>36343.8648127163</c:v>
                </c:pt>
                <c:pt idx="9826">
                  <c:v>37934.7868737204</c:v>
                </c:pt>
                <c:pt idx="9827">
                  <c:v>36163.3178535083</c:v>
                </c:pt>
                <c:pt idx="9828">
                  <c:v>36669.4540933434</c:v>
                </c:pt>
                <c:pt idx="9829">
                  <c:v>37638.67729153</c:v>
                </c:pt>
                <c:pt idx="9830">
                  <c:v>37804.6934370638</c:v>
                </c:pt>
                <c:pt idx="9831">
                  <c:v>37489.0449744086</c:v>
                </c:pt>
                <c:pt idx="9832">
                  <c:v>38156.8217377933</c:v>
                </c:pt>
                <c:pt idx="9833">
                  <c:v>35893.2745371687</c:v>
                </c:pt>
                <c:pt idx="9834">
                  <c:v>35987.965893922</c:v>
                </c:pt>
                <c:pt idx="9835">
                  <c:v>38651.9492014296</c:v>
                </c:pt>
                <c:pt idx="9836">
                  <c:v>35867.4402595549</c:v>
                </c:pt>
                <c:pt idx="9837">
                  <c:v>37065.2460307222</c:v>
                </c:pt>
                <c:pt idx="9838">
                  <c:v>37422.9472999572</c:v>
                </c:pt>
                <c:pt idx="9839">
                  <c:v>36753.7470955178</c:v>
                </c:pt>
                <c:pt idx="9840">
                  <c:v>38470.1262174754</c:v>
                </c:pt>
                <c:pt idx="9841">
                  <c:v>35915.6026854193</c:v>
                </c:pt>
                <c:pt idx="9842">
                  <c:v>38276.509141527</c:v>
                </c:pt>
                <c:pt idx="9843">
                  <c:v>37594.9767604822</c:v>
                </c:pt>
                <c:pt idx="9844">
                  <c:v>37428.4076790002</c:v>
                </c:pt>
                <c:pt idx="9845">
                  <c:v>35781.5544580682</c:v>
                </c:pt>
                <c:pt idx="9846">
                  <c:v>39965.1337213703</c:v>
                </c:pt>
                <c:pt idx="9847">
                  <c:v>35797.5025686714</c:v>
                </c:pt>
                <c:pt idx="9848">
                  <c:v>37655.5828581705</c:v>
                </c:pt>
                <c:pt idx="9849">
                  <c:v>39156.080132209</c:v>
                </c:pt>
                <c:pt idx="9850">
                  <c:v>37037.0607970178</c:v>
                </c:pt>
                <c:pt idx="9851">
                  <c:v>39050.8258423248</c:v>
                </c:pt>
                <c:pt idx="9852">
                  <c:v>36540.1228644138</c:v>
                </c:pt>
                <c:pt idx="9853">
                  <c:v>34211.6117117102</c:v>
                </c:pt>
                <c:pt idx="9854">
                  <c:v>38654.0020033941</c:v>
                </c:pt>
                <c:pt idx="9855">
                  <c:v>40030.6582747542</c:v>
                </c:pt>
                <c:pt idx="9856">
                  <c:v>35827.9554357677</c:v>
                </c:pt>
                <c:pt idx="9857">
                  <c:v>36704.4672075471</c:v>
                </c:pt>
                <c:pt idx="9858">
                  <c:v>38306.195937932</c:v>
                </c:pt>
                <c:pt idx="9859">
                  <c:v>36013.2384364494</c:v>
                </c:pt>
                <c:pt idx="9860">
                  <c:v>36449.3926133049</c:v>
                </c:pt>
                <c:pt idx="9861">
                  <c:v>38532.7458202679</c:v>
                </c:pt>
                <c:pt idx="9862">
                  <c:v>37012.9280149109</c:v>
                </c:pt>
                <c:pt idx="9863">
                  <c:v>36907.9284697781</c:v>
                </c:pt>
                <c:pt idx="9864">
                  <c:v>37468.1364212708</c:v>
                </c:pt>
                <c:pt idx="9865">
                  <c:v>36979.4582415749</c:v>
                </c:pt>
                <c:pt idx="9866">
                  <c:v>35604.3029713056</c:v>
                </c:pt>
                <c:pt idx="9867">
                  <c:v>34704.0642533622</c:v>
                </c:pt>
                <c:pt idx="9868">
                  <c:v>35686.023735773</c:v>
                </c:pt>
                <c:pt idx="9869">
                  <c:v>37053.5190546198</c:v>
                </c:pt>
                <c:pt idx="9870">
                  <c:v>39587.3082867588</c:v>
                </c:pt>
                <c:pt idx="9871">
                  <c:v>35418.1209247286</c:v>
                </c:pt>
                <c:pt idx="9872">
                  <c:v>36626.185081367</c:v>
                </c:pt>
                <c:pt idx="9873">
                  <c:v>37849.2740605832</c:v>
                </c:pt>
                <c:pt idx="9874">
                  <c:v>38020.8607780042</c:v>
                </c:pt>
                <c:pt idx="9875">
                  <c:v>36573.0130085769</c:v>
                </c:pt>
                <c:pt idx="9876">
                  <c:v>36571.5227145838</c:v>
                </c:pt>
                <c:pt idx="9877">
                  <c:v>35582.2231348578</c:v>
                </c:pt>
                <c:pt idx="9878">
                  <c:v>38153.0433912081</c:v>
                </c:pt>
                <c:pt idx="9879">
                  <c:v>39327.9114102802</c:v>
                </c:pt>
                <c:pt idx="9880">
                  <c:v>36326.6565036923</c:v>
                </c:pt>
                <c:pt idx="9881">
                  <c:v>35986.5341215096</c:v>
                </c:pt>
                <c:pt idx="9882">
                  <c:v>36387.9361387032</c:v>
                </c:pt>
                <c:pt idx="9883">
                  <c:v>36468.6529711596</c:v>
                </c:pt>
                <c:pt idx="9884">
                  <c:v>36188.7489460262</c:v>
                </c:pt>
                <c:pt idx="9885">
                  <c:v>34492.4176055837</c:v>
                </c:pt>
                <c:pt idx="9886">
                  <c:v>38582.1355081842</c:v>
                </c:pt>
                <c:pt idx="9887">
                  <c:v>35689.2992606052</c:v>
                </c:pt>
                <c:pt idx="9888">
                  <c:v>37380.7199735239</c:v>
                </c:pt>
                <c:pt idx="9889">
                  <c:v>35872.9352885321</c:v>
                </c:pt>
                <c:pt idx="9890">
                  <c:v>36409.3891723757</c:v>
                </c:pt>
                <c:pt idx="9891">
                  <c:v>38334.4947580415</c:v>
                </c:pt>
                <c:pt idx="9892">
                  <c:v>36110.9638429537</c:v>
                </c:pt>
                <c:pt idx="9893">
                  <c:v>39139.7518067679</c:v>
                </c:pt>
                <c:pt idx="9894">
                  <c:v>34845.774578271</c:v>
                </c:pt>
                <c:pt idx="9895">
                  <c:v>36662.8194195749</c:v>
                </c:pt>
                <c:pt idx="9896">
                  <c:v>38061.7381013759</c:v>
                </c:pt>
                <c:pt idx="9897">
                  <c:v>37605.7259790831</c:v>
                </c:pt>
                <c:pt idx="9898">
                  <c:v>35574.1942199967</c:v>
                </c:pt>
                <c:pt idx="9899">
                  <c:v>36276.1720151555</c:v>
                </c:pt>
                <c:pt idx="9900">
                  <c:v>36654.7600619929</c:v>
                </c:pt>
                <c:pt idx="9901">
                  <c:v>34756.3325132483</c:v>
                </c:pt>
                <c:pt idx="9902">
                  <c:v>42011.4624776561</c:v>
                </c:pt>
                <c:pt idx="9903">
                  <c:v>34979.2415827941</c:v>
                </c:pt>
                <c:pt idx="9904">
                  <c:v>36863.0426818412</c:v>
                </c:pt>
                <c:pt idx="9905">
                  <c:v>36830.4668727966</c:v>
                </c:pt>
                <c:pt idx="9906">
                  <c:v>35482.0746342144</c:v>
                </c:pt>
                <c:pt idx="9907">
                  <c:v>36468.693114946</c:v>
                </c:pt>
                <c:pt idx="9908">
                  <c:v>36804.0702675674</c:v>
                </c:pt>
                <c:pt idx="9909">
                  <c:v>37059.2919003818</c:v>
                </c:pt>
                <c:pt idx="9910">
                  <c:v>38925.9891301364</c:v>
                </c:pt>
                <c:pt idx="9911">
                  <c:v>36173.5827799052</c:v>
                </c:pt>
                <c:pt idx="9912">
                  <c:v>36307.7972510752</c:v>
                </c:pt>
                <c:pt idx="9913">
                  <c:v>36240.1124500819</c:v>
                </c:pt>
                <c:pt idx="9914">
                  <c:v>36374.8117418741</c:v>
                </c:pt>
                <c:pt idx="9915">
                  <c:v>35484.4684389734</c:v>
                </c:pt>
                <c:pt idx="9916">
                  <c:v>37746.9273613036</c:v>
                </c:pt>
                <c:pt idx="9917">
                  <c:v>35417.4748237157</c:v>
                </c:pt>
                <c:pt idx="9918">
                  <c:v>35438.6320837326</c:v>
                </c:pt>
                <c:pt idx="9919">
                  <c:v>37272.8475669495</c:v>
                </c:pt>
                <c:pt idx="9920">
                  <c:v>39455.9953782042</c:v>
                </c:pt>
                <c:pt idx="9921">
                  <c:v>38363.1148447387</c:v>
                </c:pt>
                <c:pt idx="9922">
                  <c:v>36791.282253032</c:v>
                </c:pt>
                <c:pt idx="9923">
                  <c:v>37789.336225548</c:v>
                </c:pt>
                <c:pt idx="9924">
                  <c:v>35672.7267854817</c:v>
                </c:pt>
                <c:pt idx="9925">
                  <c:v>37222.3621817519</c:v>
                </c:pt>
                <c:pt idx="9926">
                  <c:v>34972.7661702817</c:v>
                </c:pt>
                <c:pt idx="9927">
                  <c:v>39100.7348453022</c:v>
                </c:pt>
                <c:pt idx="9928">
                  <c:v>37012.8330697465</c:v>
                </c:pt>
                <c:pt idx="9929">
                  <c:v>39037.4655633797</c:v>
                </c:pt>
                <c:pt idx="9930">
                  <c:v>35422.6225508263</c:v>
                </c:pt>
                <c:pt idx="9931">
                  <c:v>38173.2564119655</c:v>
                </c:pt>
                <c:pt idx="9932">
                  <c:v>35395.9086385312</c:v>
                </c:pt>
                <c:pt idx="9933">
                  <c:v>37595.4780819512</c:v>
                </c:pt>
                <c:pt idx="9934">
                  <c:v>36792.197166881</c:v>
                </c:pt>
                <c:pt idx="9935">
                  <c:v>38369.0893261321</c:v>
                </c:pt>
                <c:pt idx="9936">
                  <c:v>36690.9098499977</c:v>
                </c:pt>
                <c:pt idx="9937">
                  <c:v>36453.450431047</c:v>
                </c:pt>
                <c:pt idx="9938">
                  <c:v>37932.1901632941</c:v>
                </c:pt>
                <c:pt idx="9939">
                  <c:v>37862.0772154969</c:v>
                </c:pt>
                <c:pt idx="9940">
                  <c:v>36132.124804392</c:v>
                </c:pt>
                <c:pt idx="9941">
                  <c:v>38089.9302649074</c:v>
                </c:pt>
                <c:pt idx="9942">
                  <c:v>36124.1200065732</c:v>
                </c:pt>
                <c:pt idx="9943">
                  <c:v>35154.312694668</c:v>
                </c:pt>
                <c:pt idx="9944">
                  <c:v>39502.8779424344</c:v>
                </c:pt>
                <c:pt idx="9945">
                  <c:v>40012.8533845179</c:v>
                </c:pt>
                <c:pt idx="9946">
                  <c:v>38912.9836246212</c:v>
                </c:pt>
                <c:pt idx="9947">
                  <c:v>37134.8539251056</c:v>
                </c:pt>
                <c:pt idx="9948">
                  <c:v>38536.3807355415</c:v>
                </c:pt>
                <c:pt idx="9949">
                  <c:v>37947.0298715015</c:v>
                </c:pt>
                <c:pt idx="9950">
                  <c:v>38767.7807093747</c:v>
                </c:pt>
                <c:pt idx="9951">
                  <c:v>35803.0713366357</c:v>
                </c:pt>
                <c:pt idx="9952">
                  <c:v>38225.7798713061</c:v>
                </c:pt>
                <c:pt idx="9953">
                  <c:v>37714.6628080274</c:v>
                </c:pt>
                <c:pt idx="9954">
                  <c:v>37237.483743516</c:v>
                </c:pt>
                <c:pt idx="9955">
                  <c:v>37863.9438508006</c:v>
                </c:pt>
                <c:pt idx="9956">
                  <c:v>36442.1828954411</c:v>
                </c:pt>
                <c:pt idx="9957">
                  <c:v>39012.6871557498</c:v>
                </c:pt>
                <c:pt idx="9958">
                  <c:v>36788.8462893784</c:v>
                </c:pt>
                <c:pt idx="9959">
                  <c:v>33975.4064204606</c:v>
                </c:pt>
                <c:pt idx="9960">
                  <c:v>39364.9884168381</c:v>
                </c:pt>
                <c:pt idx="9961">
                  <c:v>38467.0395646297</c:v>
                </c:pt>
                <c:pt idx="9962">
                  <c:v>35033.2273340234</c:v>
                </c:pt>
                <c:pt idx="9963">
                  <c:v>37882.9525017214</c:v>
                </c:pt>
                <c:pt idx="9964">
                  <c:v>35007.2975297935</c:v>
                </c:pt>
                <c:pt idx="9965">
                  <c:v>36649.6870628157</c:v>
                </c:pt>
                <c:pt idx="9966">
                  <c:v>38066.8237079706</c:v>
                </c:pt>
                <c:pt idx="9967">
                  <c:v>37484.6335625814</c:v>
                </c:pt>
                <c:pt idx="9968">
                  <c:v>38760.1906649967</c:v>
                </c:pt>
                <c:pt idx="9969">
                  <c:v>38056.0913887232</c:v>
                </c:pt>
                <c:pt idx="9970">
                  <c:v>32682.6618280848</c:v>
                </c:pt>
                <c:pt idx="9971">
                  <c:v>42436.4880571459</c:v>
                </c:pt>
                <c:pt idx="9972">
                  <c:v>37539.9881862541</c:v>
                </c:pt>
                <c:pt idx="9973">
                  <c:v>37971.863557487</c:v>
                </c:pt>
                <c:pt idx="9974">
                  <c:v>35781.8678317255</c:v>
                </c:pt>
                <c:pt idx="9975">
                  <c:v>35403.6786588231</c:v>
                </c:pt>
                <c:pt idx="9976">
                  <c:v>37132.1965574144</c:v>
                </c:pt>
                <c:pt idx="9977">
                  <c:v>35411.7730366391</c:v>
                </c:pt>
                <c:pt idx="9978">
                  <c:v>39078.2671352882</c:v>
                </c:pt>
                <c:pt idx="9979">
                  <c:v>36493.3202105809</c:v>
                </c:pt>
                <c:pt idx="9980">
                  <c:v>36849.3130402607</c:v>
                </c:pt>
                <c:pt idx="9981">
                  <c:v>39789.4663049645</c:v>
                </c:pt>
                <c:pt idx="9982">
                  <c:v>36505.6555182343</c:v>
                </c:pt>
                <c:pt idx="9983">
                  <c:v>37611.0731505789</c:v>
                </c:pt>
                <c:pt idx="9984">
                  <c:v>36929.2873960234</c:v>
                </c:pt>
                <c:pt idx="9985">
                  <c:v>35393.7000906997</c:v>
                </c:pt>
                <c:pt idx="9986">
                  <c:v>37501.8702602515</c:v>
                </c:pt>
                <c:pt idx="9987">
                  <c:v>37049.0844833</c:v>
                </c:pt>
                <c:pt idx="9988">
                  <c:v>36779.3980808499</c:v>
                </c:pt>
                <c:pt idx="9989">
                  <c:v>37361.2640436747</c:v>
                </c:pt>
                <c:pt idx="9990">
                  <c:v>36002.150927082</c:v>
                </c:pt>
                <c:pt idx="9991">
                  <c:v>38133.3932831598</c:v>
                </c:pt>
                <c:pt idx="9992">
                  <c:v>35905.6166959574</c:v>
                </c:pt>
                <c:pt idx="9993">
                  <c:v>35421.2781750137</c:v>
                </c:pt>
                <c:pt idx="9994">
                  <c:v>38057.8987979071</c:v>
                </c:pt>
                <c:pt idx="9995">
                  <c:v>36004.6536038711</c:v>
                </c:pt>
                <c:pt idx="9996">
                  <c:v>35376.7953820381</c:v>
                </c:pt>
                <c:pt idx="9997">
                  <c:v>37117.9210914534</c:v>
                </c:pt>
                <c:pt idx="9998">
                  <c:v>39538.7013307687</c:v>
                </c:pt>
                <c:pt idx="9999">
                  <c:v>38258.1883894798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PSA散点图!$J$31</c:f>
              <c:strCache>
                <c:ptCount val="1"/>
                <c:pt idx="0">
                  <c:v>WTP= $38184 (3 times  Chinese GDP per capita)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PSA散点图!$I$2:$I$6</c:f>
              <c:numCache>
                <c:formatCode>General</c:formatCode>
                <c:ptCount val="5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</c:numCache>
            </c:numRef>
          </c:xVal>
          <c:yVal>
            <c:numRef>
              <c:f>PSA散点图!$J$2:$J$6</c:f>
              <c:numCache>
                <c:formatCode>General</c:formatCode>
                <c:ptCount val="5"/>
                <c:pt idx="0">
                  <c:v>11455.2</c:v>
                </c:pt>
                <c:pt idx="1">
                  <c:v>15273.6</c:v>
                </c:pt>
                <c:pt idx="2">
                  <c:v>19092</c:v>
                </c:pt>
                <c:pt idx="3">
                  <c:v>22910.4</c:v>
                </c:pt>
                <c:pt idx="4">
                  <c:v>26728.8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PSA散点图!$J$32</c:f>
              <c:strCache>
                <c:ptCount val="1"/>
                <c:pt idx="0">
                  <c:v>WTP= $71850 (serplulimab has 50% probability to be cost-effective)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trendlin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PSA散点图!$L$2:$L$6</c:f>
              <c:numCache>
                <c:formatCode>General</c:formatCode>
                <c:ptCount val="5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</c:numCache>
            </c:numRef>
          </c:xVal>
          <c:yVal>
            <c:numRef>
              <c:f>PSA散点图!$M$2:$M$6</c:f>
              <c:numCache>
                <c:formatCode>General</c:formatCode>
                <c:ptCount val="5"/>
                <c:pt idx="0">
                  <c:v>21555</c:v>
                </c:pt>
                <c:pt idx="1">
                  <c:v>28740</c:v>
                </c:pt>
                <c:pt idx="2">
                  <c:v>35925</c:v>
                </c:pt>
                <c:pt idx="3">
                  <c:v>43110</c:v>
                </c:pt>
                <c:pt idx="4">
                  <c:v>50295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780664"/>
        <c:axId val="1030782304"/>
      </c:scatterChart>
      <c:valAx>
        <c:axId val="1030780664"/>
        <c:scaling>
          <c:orientation val="minMax"/>
          <c:max val="0.7"/>
          <c:min val="0.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30782304"/>
        <c:crosses val="autoZero"/>
        <c:crossBetween val="midCat"/>
      </c:valAx>
      <c:valAx>
        <c:axId val="1030782304"/>
        <c:scaling>
          <c:orientation val="minMax"/>
          <c:min val="1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3078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/>
              <a:t>Cost-effectiveness acceptability curve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PSA散点图!$S$1</c:f>
              <c:strCache>
                <c:ptCount val="1"/>
                <c:pt idx="0">
                  <c:v>Chemotherapy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PSA散点图!$R$2:$R$802</c:f>
              <c:numCache>
                <c:formatCode>General</c:formatCode>
                <c:ptCount val="8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</c:numCache>
            </c:numRef>
          </c:cat>
          <c:val>
            <c:numRef>
              <c:f>PSA散点图!$S$2:$S$802</c:f>
              <c:numCache>
                <c:formatCode>General</c:formatCode>
                <c:ptCount val="8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0.999</c:v>
                </c:pt>
                <c:pt idx="580">
                  <c:v>0.999</c:v>
                </c:pt>
                <c:pt idx="581">
                  <c:v>0.999</c:v>
                </c:pt>
                <c:pt idx="582">
                  <c:v>0.999</c:v>
                </c:pt>
                <c:pt idx="583">
                  <c:v>0.998</c:v>
                </c:pt>
                <c:pt idx="584">
                  <c:v>0.998</c:v>
                </c:pt>
                <c:pt idx="585">
                  <c:v>0.998</c:v>
                </c:pt>
                <c:pt idx="586">
                  <c:v>0.998</c:v>
                </c:pt>
                <c:pt idx="587">
                  <c:v>0.998</c:v>
                </c:pt>
                <c:pt idx="588">
                  <c:v>0.998</c:v>
                </c:pt>
                <c:pt idx="589">
                  <c:v>0.997</c:v>
                </c:pt>
                <c:pt idx="590">
                  <c:v>0.997</c:v>
                </c:pt>
                <c:pt idx="591">
                  <c:v>0.997</c:v>
                </c:pt>
                <c:pt idx="592">
                  <c:v>0.997</c:v>
                </c:pt>
                <c:pt idx="593">
                  <c:v>0.997</c:v>
                </c:pt>
                <c:pt idx="594">
                  <c:v>0.997</c:v>
                </c:pt>
                <c:pt idx="595">
                  <c:v>0.997</c:v>
                </c:pt>
                <c:pt idx="596">
                  <c:v>0.997</c:v>
                </c:pt>
                <c:pt idx="597">
                  <c:v>0.997</c:v>
                </c:pt>
                <c:pt idx="598">
                  <c:v>0.997</c:v>
                </c:pt>
                <c:pt idx="599">
                  <c:v>0.996</c:v>
                </c:pt>
                <c:pt idx="600">
                  <c:v>0.996</c:v>
                </c:pt>
                <c:pt idx="601">
                  <c:v>0.996</c:v>
                </c:pt>
                <c:pt idx="602">
                  <c:v>0.996</c:v>
                </c:pt>
                <c:pt idx="603">
                  <c:v>0.996</c:v>
                </c:pt>
                <c:pt idx="604">
                  <c:v>0.995</c:v>
                </c:pt>
                <c:pt idx="605">
                  <c:v>0.995</c:v>
                </c:pt>
                <c:pt idx="606">
                  <c:v>0.995</c:v>
                </c:pt>
                <c:pt idx="607">
                  <c:v>0.994</c:v>
                </c:pt>
                <c:pt idx="608">
                  <c:v>0.994</c:v>
                </c:pt>
                <c:pt idx="609">
                  <c:v>0.994</c:v>
                </c:pt>
                <c:pt idx="610">
                  <c:v>0.994</c:v>
                </c:pt>
                <c:pt idx="611">
                  <c:v>0.994</c:v>
                </c:pt>
                <c:pt idx="612">
                  <c:v>0.993</c:v>
                </c:pt>
                <c:pt idx="613">
                  <c:v>0.993</c:v>
                </c:pt>
                <c:pt idx="614">
                  <c:v>0.993</c:v>
                </c:pt>
                <c:pt idx="615">
                  <c:v>0.993</c:v>
                </c:pt>
                <c:pt idx="616">
                  <c:v>0.992</c:v>
                </c:pt>
                <c:pt idx="617">
                  <c:v>0.992</c:v>
                </c:pt>
                <c:pt idx="618">
                  <c:v>0.992</c:v>
                </c:pt>
                <c:pt idx="619">
                  <c:v>0.992</c:v>
                </c:pt>
                <c:pt idx="620">
                  <c:v>0.992</c:v>
                </c:pt>
                <c:pt idx="621">
                  <c:v>0.991</c:v>
                </c:pt>
                <c:pt idx="622">
                  <c:v>0.991</c:v>
                </c:pt>
                <c:pt idx="623">
                  <c:v>0.991</c:v>
                </c:pt>
                <c:pt idx="624">
                  <c:v>0.99</c:v>
                </c:pt>
                <c:pt idx="625">
                  <c:v>0.99</c:v>
                </c:pt>
                <c:pt idx="626">
                  <c:v>0.99</c:v>
                </c:pt>
                <c:pt idx="627">
                  <c:v>0.99</c:v>
                </c:pt>
                <c:pt idx="628">
                  <c:v>0.988</c:v>
                </c:pt>
                <c:pt idx="629">
                  <c:v>0.987</c:v>
                </c:pt>
                <c:pt idx="630">
                  <c:v>0.986</c:v>
                </c:pt>
                <c:pt idx="631">
                  <c:v>0.983</c:v>
                </c:pt>
                <c:pt idx="632">
                  <c:v>0.983</c:v>
                </c:pt>
                <c:pt idx="633">
                  <c:v>0.983</c:v>
                </c:pt>
                <c:pt idx="634">
                  <c:v>0.98</c:v>
                </c:pt>
                <c:pt idx="635">
                  <c:v>0.978</c:v>
                </c:pt>
                <c:pt idx="636">
                  <c:v>0.975</c:v>
                </c:pt>
                <c:pt idx="637">
                  <c:v>0.973</c:v>
                </c:pt>
                <c:pt idx="638">
                  <c:v>0.972</c:v>
                </c:pt>
                <c:pt idx="639">
                  <c:v>0.969</c:v>
                </c:pt>
                <c:pt idx="640">
                  <c:v>0.967</c:v>
                </c:pt>
                <c:pt idx="641">
                  <c:v>0.965</c:v>
                </c:pt>
                <c:pt idx="642">
                  <c:v>0.965</c:v>
                </c:pt>
                <c:pt idx="643">
                  <c:v>0.965</c:v>
                </c:pt>
                <c:pt idx="644">
                  <c:v>0.964</c:v>
                </c:pt>
                <c:pt idx="645">
                  <c:v>0.963</c:v>
                </c:pt>
                <c:pt idx="646">
                  <c:v>0.96</c:v>
                </c:pt>
                <c:pt idx="647">
                  <c:v>0.96</c:v>
                </c:pt>
                <c:pt idx="648">
                  <c:v>0.958</c:v>
                </c:pt>
                <c:pt idx="649">
                  <c:v>0.956</c:v>
                </c:pt>
                <c:pt idx="650">
                  <c:v>0.954</c:v>
                </c:pt>
                <c:pt idx="651">
                  <c:v>0.952</c:v>
                </c:pt>
                <c:pt idx="652">
                  <c:v>0.949</c:v>
                </c:pt>
                <c:pt idx="653">
                  <c:v>0.947</c:v>
                </c:pt>
                <c:pt idx="654">
                  <c:v>0.945</c:v>
                </c:pt>
                <c:pt idx="655">
                  <c:v>0.945</c:v>
                </c:pt>
                <c:pt idx="656">
                  <c:v>0.939</c:v>
                </c:pt>
                <c:pt idx="657">
                  <c:v>0.937</c:v>
                </c:pt>
                <c:pt idx="658">
                  <c:v>0.935</c:v>
                </c:pt>
                <c:pt idx="659">
                  <c:v>0.931</c:v>
                </c:pt>
                <c:pt idx="660">
                  <c:v>0.929</c:v>
                </c:pt>
                <c:pt idx="661">
                  <c:v>0.927</c:v>
                </c:pt>
                <c:pt idx="662">
                  <c:v>0.921</c:v>
                </c:pt>
                <c:pt idx="663">
                  <c:v>0.915</c:v>
                </c:pt>
                <c:pt idx="664">
                  <c:v>0.902</c:v>
                </c:pt>
                <c:pt idx="665">
                  <c:v>0.897</c:v>
                </c:pt>
                <c:pt idx="666">
                  <c:v>0.895</c:v>
                </c:pt>
                <c:pt idx="667">
                  <c:v>0.89</c:v>
                </c:pt>
                <c:pt idx="668">
                  <c:v>0.883</c:v>
                </c:pt>
                <c:pt idx="669">
                  <c:v>0.877</c:v>
                </c:pt>
                <c:pt idx="670">
                  <c:v>0.873</c:v>
                </c:pt>
                <c:pt idx="671">
                  <c:v>0.87</c:v>
                </c:pt>
                <c:pt idx="672">
                  <c:v>0.867</c:v>
                </c:pt>
                <c:pt idx="673">
                  <c:v>0.861</c:v>
                </c:pt>
                <c:pt idx="674">
                  <c:v>0.859</c:v>
                </c:pt>
                <c:pt idx="675">
                  <c:v>0.853</c:v>
                </c:pt>
                <c:pt idx="676">
                  <c:v>0.838</c:v>
                </c:pt>
                <c:pt idx="677">
                  <c:v>0.832</c:v>
                </c:pt>
                <c:pt idx="678">
                  <c:v>0.827</c:v>
                </c:pt>
                <c:pt idx="679">
                  <c:v>0.819</c:v>
                </c:pt>
                <c:pt idx="680">
                  <c:v>0.812</c:v>
                </c:pt>
                <c:pt idx="681">
                  <c:v>0.802</c:v>
                </c:pt>
                <c:pt idx="682">
                  <c:v>0.795</c:v>
                </c:pt>
                <c:pt idx="683">
                  <c:v>0.787</c:v>
                </c:pt>
                <c:pt idx="684">
                  <c:v>0.777</c:v>
                </c:pt>
                <c:pt idx="685">
                  <c:v>0.769</c:v>
                </c:pt>
                <c:pt idx="686">
                  <c:v>0.761</c:v>
                </c:pt>
                <c:pt idx="687">
                  <c:v>0.756</c:v>
                </c:pt>
                <c:pt idx="688">
                  <c:v>0.747</c:v>
                </c:pt>
                <c:pt idx="689">
                  <c:v>0.737</c:v>
                </c:pt>
                <c:pt idx="690">
                  <c:v>0.727</c:v>
                </c:pt>
                <c:pt idx="691">
                  <c:v>0.721</c:v>
                </c:pt>
                <c:pt idx="692">
                  <c:v>0.712</c:v>
                </c:pt>
                <c:pt idx="693">
                  <c:v>0.708</c:v>
                </c:pt>
                <c:pt idx="694">
                  <c:v>0.703</c:v>
                </c:pt>
                <c:pt idx="695">
                  <c:v>0.692</c:v>
                </c:pt>
                <c:pt idx="696">
                  <c:v>0.686</c:v>
                </c:pt>
                <c:pt idx="697">
                  <c:v>0.681</c:v>
                </c:pt>
                <c:pt idx="698">
                  <c:v>0.668</c:v>
                </c:pt>
                <c:pt idx="699">
                  <c:v>0.66</c:v>
                </c:pt>
                <c:pt idx="700">
                  <c:v>0.65</c:v>
                </c:pt>
                <c:pt idx="701">
                  <c:v>0.64</c:v>
                </c:pt>
                <c:pt idx="702">
                  <c:v>0.629</c:v>
                </c:pt>
                <c:pt idx="703">
                  <c:v>0.625</c:v>
                </c:pt>
                <c:pt idx="704">
                  <c:v>0.614</c:v>
                </c:pt>
                <c:pt idx="705">
                  <c:v>0.606</c:v>
                </c:pt>
                <c:pt idx="706">
                  <c:v>0.602</c:v>
                </c:pt>
                <c:pt idx="707">
                  <c:v>0.596</c:v>
                </c:pt>
                <c:pt idx="708">
                  <c:v>0.585</c:v>
                </c:pt>
                <c:pt idx="709">
                  <c:v>0.576</c:v>
                </c:pt>
                <c:pt idx="710">
                  <c:v>0.572</c:v>
                </c:pt>
                <c:pt idx="711">
                  <c:v>0.565</c:v>
                </c:pt>
                <c:pt idx="712">
                  <c:v>0.56</c:v>
                </c:pt>
                <c:pt idx="713">
                  <c:v>0.552</c:v>
                </c:pt>
                <c:pt idx="714">
                  <c:v>0.546</c:v>
                </c:pt>
                <c:pt idx="715">
                  <c:v>0.533</c:v>
                </c:pt>
                <c:pt idx="716">
                  <c:v>0.519</c:v>
                </c:pt>
                <c:pt idx="717">
                  <c:v>0.514</c:v>
                </c:pt>
                <c:pt idx="718">
                  <c:v>0.508</c:v>
                </c:pt>
                <c:pt idx="719">
                  <c:v>0.501</c:v>
                </c:pt>
                <c:pt idx="720">
                  <c:v>0.495</c:v>
                </c:pt>
                <c:pt idx="721">
                  <c:v>0.483</c:v>
                </c:pt>
                <c:pt idx="722">
                  <c:v>0.474</c:v>
                </c:pt>
                <c:pt idx="723">
                  <c:v>0.468</c:v>
                </c:pt>
                <c:pt idx="724">
                  <c:v>0.46</c:v>
                </c:pt>
                <c:pt idx="725">
                  <c:v>0.453</c:v>
                </c:pt>
                <c:pt idx="726">
                  <c:v>0.447</c:v>
                </c:pt>
                <c:pt idx="727">
                  <c:v>0.433</c:v>
                </c:pt>
                <c:pt idx="728">
                  <c:v>0.43</c:v>
                </c:pt>
                <c:pt idx="729">
                  <c:v>0.424</c:v>
                </c:pt>
                <c:pt idx="730">
                  <c:v>0.417</c:v>
                </c:pt>
                <c:pt idx="731">
                  <c:v>0.411</c:v>
                </c:pt>
                <c:pt idx="732">
                  <c:v>0.404</c:v>
                </c:pt>
                <c:pt idx="733">
                  <c:v>0.397</c:v>
                </c:pt>
                <c:pt idx="734">
                  <c:v>0.387</c:v>
                </c:pt>
                <c:pt idx="735">
                  <c:v>0.38</c:v>
                </c:pt>
                <c:pt idx="736">
                  <c:v>0.373</c:v>
                </c:pt>
                <c:pt idx="737">
                  <c:v>0.369</c:v>
                </c:pt>
                <c:pt idx="738">
                  <c:v>0.365</c:v>
                </c:pt>
                <c:pt idx="739">
                  <c:v>0.353</c:v>
                </c:pt>
                <c:pt idx="740">
                  <c:v>0.342</c:v>
                </c:pt>
                <c:pt idx="741">
                  <c:v>0.332</c:v>
                </c:pt>
                <c:pt idx="742">
                  <c:v>0.323</c:v>
                </c:pt>
                <c:pt idx="743">
                  <c:v>0.316</c:v>
                </c:pt>
                <c:pt idx="744">
                  <c:v>0.307</c:v>
                </c:pt>
                <c:pt idx="745">
                  <c:v>0.303</c:v>
                </c:pt>
                <c:pt idx="746">
                  <c:v>0.295</c:v>
                </c:pt>
                <c:pt idx="747">
                  <c:v>0.286</c:v>
                </c:pt>
                <c:pt idx="748">
                  <c:v>0.28</c:v>
                </c:pt>
                <c:pt idx="749">
                  <c:v>0.272</c:v>
                </c:pt>
                <c:pt idx="750">
                  <c:v>0.267</c:v>
                </c:pt>
                <c:pt idx="751">
                  <c:v>0.259</c:v>
                </c:pt>
                <c:pt idx="752">
                  <c:v>0.253</c:v>
                </c:pt>
                <c:pt idx="753">
                  <c:v>0.245</c:v>
                </c:pt>
                <c:pt idx="754">
                  <c:v>0.241</c:v>
                </c:pt>
                <c:pt idx="755">
                  <c:v>0.235</c:v>
                </c:pt>
                <c:pt idx="756">
                  <c:v>0.231</c:v>
                </c:pt>
                <c:pt idx="757">
                  <c:v>0.228</c:v>
                </c:pt>
                <c:pt idx="758">
                  <c:v>0.225</c:v>
                </c:pt>
                <c:pt idx="759">
                  <c:v>0.221</c:v>
                </c:pt>
                <c:pt idx="760">
                  <c:v>0.218</c:v>
                </c:pt>
                <c:pt idx="761">
                  <c:v>0.214</c:v>
                </c:pt>
                <c:pt idx="762">
                  <c:v>0.209</c:v>
                </c:pt>
                <c:pt idx="763">
                  <c:v>0.203</c:v>
                </c:pt>
                <c:pt idx="764">
                  <c:v>0.194</c:v>
                </c:pt>
                <c:pt idx="765">
                  <c:v>0.192</c:v>
                </c:pt>
                <c:pt idx="766">
                  <c:v>0.186</c:v>
                </c:pt>
                <c:pt idx="767">
                  <c:v>0.183</c:v>
                </c:pt>
                <c:pt idx="768">
                  <c:v>0.177</c:v>
                </c:pt>
                <c:pt idx="769">
                  <c:v>0.171</c:v>
                </c:pt>
                <c:pt idx="770">
                  <c:v>0.165</c:v>
                </c:pt>
                <c:pt idx="771">
                  <c:v>0.161</c:v>
                </c:pt>
                <c:pt idx="772">
                  <c:v>0.156</c:v>
                </c:pt>
                <c:pt idx="773">
                  <c:v>0.153</c:v>
                </c:pt>
                <c:pt idx="774">
                  <c:v>0.15</c:v>
                </c:pt>
                <c:pt idx="775">
                  <c:v>0.146</c:v>
                </c:pt>
                <c:pt idx="776">
                  <c:v>0.142</c:v>
                </c:pt>
                <c:pt idx="777">
                  <c:v>0.136</c:v>
                </c:pt>
                <c:pt idx="778">
                  <c:v>0.133</c:v>
                </c:pt>
                <c:pt idx="779">
                  <c:v>0.129</c:v>
                </c:pt>
                <c:pt idx="780">
                  <c:v>0.126</c:v>
                </c:pt>
                <c:pt idx="781">
                  <c:v>0.121</c:v>
                </c:pt>
                <c:pt idx="782">
                  <c:v>0.116</c:v>
                </c:pt>
                <c:pt idx="783">
                  <c:v>0.112</c:v>
                </c:pt>
                <c:pt idx="784">
                  <c:v>0.107</c:v>
                </c:pt>
                <c:pt idx="785">
                  <c:v>0.106</c:v>
                </c:pt>
                <c:pt idx="786">
                  <c:v>0.104</c:v>
                </c:pt>
                <c:pt idx="787">
                  <c:v>0.1</c:v>
                </c:pt>
                <c:pt idx="788">
                  <c:v>0.096</c:v>
                </c:pt>
                <c:pt idx="789">
                  <c:v>0.095</c:v>
                </c:pt>
                <c:pt idx="790">
                  <c:v>0.091</c:v>
                </c:pt>
                <c:pt idx="791">
                  <c:v>0.087</c:v>
                </c:pt>
                <c:pt idx="792">
                  <c:v>0.084</c:v>
                </c:pt>
                <c:pt idx="793">
                  <c:v>0.084</c:v>
                </c:pt>
                <c:pt idx="794">
                  <c:v>0.078</c:v>
                </c:pt>
                <c:pt idx="795">
                  <c:v>0.075</c:v>
                </c:pt>
                <c:pt idx="796">
                  <c:v>0.073</c:v>
                </c:pt>
                <c:pt idx="797">
                  <c:v>0.072</c:v>
                </c:pt>
                <c:pt idx="798">
                  <c:v>0.069</c:v>
                </c:pt>
                <c:pt idx="799">
                  <c:v>0.066</c:v>
                </c:pt>
                <c:pt idx="800">
                  <c:v>0.064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PSA散点图!$T$1</c:f>
              <c:strCache>
                <c:ptCount val="1"/>
                <c:pt idx="0">
                  <c:v>Serplulimab plus chemotherapy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PSA散点图!$R$2:$R$802</c:f>
              <c:numCache>
                <c:formatCode>General</c:formatCode>
                <c:ptCount val="8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</c:numCache>
            </c:numRef>
          </c:cat>
          <c:val>
            <c:numRef>
              <c:f>PSA散点图!$T$2:$T$802</c:f>
              <c:numCache>
                <c:formatCode>General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0.001</c:v>
                </c:pt>
                <c:pt idx="580">
                  <c:v>0.001</c:v>
                </c:pt>
                <c:pt idx="581">
                  <c:v>0.001</c:v>
                </c:pt>
                <c:pt idx="582">
                  <c:v>0.001</c:v>
                </c:pt>
                <c:pt idx="583">
                  <c:v>0.002</c:v>
                </c:pt>
                <c:pt idx="584">
                  <c:v>0.002</c:v>
                </c:pt>
                <c:pt idx="585">
                  <c:v>0.002</c:v>
                </c:pt>
                <c:pt idx="586">
                  <c:v>0.002</c:v>
                </c:pt>
                <c:pt idx="587">
                  <c:v>0.002</c:v>
                </c:pt>
                <c:pt idx="588">
                  <c:v>0.002</c:v>
                </c:pt>
                <c:pt idx="589">
                  <c:v>0.003</c:v>
                </c:pt>
                <c:pt idx="590">
                  <c:v>0.003</c:v>
                </c:pt>
                <c:pt idx="591">
                  <c:v>0.003</c:v>
                </c:pt>
                <c:pt idx="592">
                  <c:v>0.003</c:v>
                </c:pt>
                <c:pt idx="593">
                  <c:v>0.003</c:v>
                </c:pt>
                <c:pt idx="594">
                  <c:v>0.003</c:v>
                </c:pt>
                <c:pt idx="595">
                  <c:v>0.003</c:v>
                </c:pt>
                <c:pt idx="596">
                  <c:v>0.003</c:v>
                </c:pt>
                <c:pt idx="597">
                  <c:v>0.003</c:v>
                </c:pt>
                <c:pt idx="598">
                  <c:v>0.003</c:v>
                </c:pt>
                <c:pt idx="599">
                  <c:v>0.004</c:v>
                </c:pt>
                <c:pt idx="600">
                  <c:v>0.004</c:v>
                </c:pt>
                <c:pt idx="601">
                  <c:v>0.004</c:v>
                </c:pt>
                <c:pt idx="602">
                  <c:v>0.004</c:v>
                </c:pt>
                <c:pt idx="603">
                  <c:v>0.004</c:v>
                </c:pt>
                <c:pt idx="604">
                  <c:v>0.005</c:v>
                </c:pt>
                <c:pt idx="605">
                  <c:v>0.005</c:v>
                </c:pt>
                <c:pt idx="606">
                  <c:v>0.005</c:v>
                </c:pt>
                <c:pt idx="607">
                  <c:v>0.006</c:v>
                </c:pt>
                <c:pt idx="608">
                  <c:v>0.006</c:v>
                </c:pt>
                <c:pt idx="609">
                  <c:v>0.006</c:v>
                </c:pt>
                <c:pt idx="610">
                  <c:v>0.006</c:v>
                </c:pt>
                <c:pt idx="611">
                  <c:v>0.006</c:v>
                </c:pt>
                <c:pt idx="612">
                  <c:v>0.007</c:v>
                </c:pt>
                <c:pt idx="613">
                  <c:v>0.007</c:v>
                </c:pt>
                <c:pt idx="614">
                  <c:v>0.007</c:v>
                </c:pt>
                <c:pt idx="615">
                  <c:v>0.007</c:v>
                </c:pt>
                <c:pt idx="616">
                  <c:v>0.008</c:v>
                </c:pt>
                <c:pt idx="617">
                  <c:v>0.008</c:v>
                </c:pt>
                <c:pt idx="618">
                  <c:v>0.008</c:v>
                </c:pt>
                <c:pt idx="619">
                  <c:v>0.008</c:v>
                </c:pt>
                <c:pt idx="620">
                  <c:v>0.008</c:v>
                </c:pt>
                <c:pt idx="621">
                  <c:v>0.009</c:v>
                </c:pt>
                <c:pt idx="622">
                  <c:v>0.009</c:v>
                </c:pt>
                <c:pt idx="623">
                  <c:v>0.009</c:v>
                </c:pt>
                <c:pt idx="624">
                  <c:v>0.01</c:v>
                </c:pt>
                <c:pt idx="625">
                  <c:v>0.01</c:v>
                </c:pt>
                <c:pt idx="626">
                  <c:v>0.01</c:v>
                </c:pt>
                <c:pt idx="627">
                  <c:v>0.01</c:v>
                </c:pt>
                <c:pt idx="628">
                  <c:v>0.012</c:v>
                </c:pt>
                <c:pt idx="629">
                  <c:v>0.013</c:v>
                </c:pt>
                <c:pt idx="630">
                  <c:v>0.014</c:v>
                </c:pt>
                <c:pt idx="631">
                  <c:v>0.017</c:v>
                </c:pt>
                <c:pt idx="632">
                  <c:v>0.017</c:v>
                </c:pt>
                <c:pt idx="633">
                  <c:v>0.017</c:v>
                </c:pt>
                <c:pt idx="634">
                  <c:v>0.02</c:v>
                </c:pt>
                <c:pt idx="635">
                  <c:v>0.022</c:v>
                </c:pt>
                <c:pt idx="636">
                  <c:v>0.025</c:v>
                </c:pt>
                <c:pt idx="637">
                  <c:v>0.027</c:v>
                </c:pt>
                <c:pt idx="638">
                  <c:v>0.028</c:v>
                </c:pt>
                <c:pt idx="639">
                  <c:v>0.031</c:v>
                </c:pt>
                <c:pt idx="640">
                  <c:v>0.033</c:v>
                </c:pt>
                <c:pt idx="641">
                  <c:v>0.035</c:v>
                </c:pt>
                <c:pt idx="642">
                  <c:v>0.035</c:v>
                </c:pt>
                <c:pt idx="643">
                  <c:v>0.035</c:v>
                </c:pt>
                <c:pt idx="644">
                  <c:v>0.036</c:v>
                </c:pt>
                <c:pt idx="645">
                  <c:v>0.037</c:v>
                </c:pt>
                <c:pt idx="646">
                  <c:v>0.04</c:v>
                </c:pt>
                <c:pt idx="647">
                  <c:v>0.04</c:v>
                </c:pt>
                <c:pt idx="648">
                  <c:v>0.042</c:v>
                </c:pt>
                <c:pt idx="649">
                  <c:v>0.044</c:v>
                </c:pt>
                <c:pt idx="650">
                  <c:v>0.046</c:v>
                </c:pt>
                <c:pt idx="651">
                  <c:v>0.048</c:v>
                </c:pt>
                <c:pt idx="652">
                  <c:v>0.051</c:v>
                </c:pt>
                <c:pt idx="653">
                  <c:v>0.053</c:v>
                </c:pt>
                <c:pt idx="654">
                  <c:v>0.055</c:v>
                </c:pt>
                <c:pt idx="655">
                  <c:v>0.055</c:v>
                </c:pt>
                <c:pt idx="656">
                  <c:v>0.061</c:v>
                </c:pt>
                <c:pt idx="657">
                  <c:v>0.063</c:v>
                </c:pt>
                <c:pt idx="658">
                  <c:v>0.065</c:v>
                </c:pt>
                <c:pt idx="659">
                  <c:v>0.069</c:v>
                </c:pt>
                <c:pt idx="660">
                  <c:v>0.071</c:v>
                </c:pt>
                <c:pt idx="661">
                  <c:v>0.073</c:v>
                </c:pt>
                <c:pt idx="662">
                  <c:v>0.079</c:v>
                </c:pt>
                <c:pt idx="663">
                  <c:v>0.085</c:v>
                </c:pt>
                <c:pt idx="664">
                  <c:v>0.098</c:v>
                </c:pt>
                <c:pt idx="665">
                  <c:v>0.103</c:v>
                </c:pt>
                <c:pt idx="666">
                  <c:v>0.105</c:v>
                </c:pt>
                <c:pt idx="667">
                  <c:v>0.11</c:v>
                </c:pt>
                <c:pt idx="668">
                  <c:v>0.117</c:v>
                </c:pt>
                <c:pt idx="669">
                  <c:v>0.123</c:v>
                </c:pt>
                <c:pt idx="670">
                  <c:v>0.127</c:v>
                </c:pt>
                <c:pt idx="671">
                  <c:v>0.13</c:v>
                </c:pt>
                <c:pt idx="672">
                  <c:v>0.133</c:v>
                </c:pt>
                <c:pt idx="673">
                  <c:v>0.139</c:v>
                </c:pt>
                <c:pt idx="674">
                  <c:v>0.141</c:v>
                </c:pt>
                <c:pt idx="675">
                  <c:v>0.147</c:v>
                </c:pt>
                <c:pt idx="676">
                  <c:v>0.162</c:v>
                </c:pt>
                <c:pt idx="677">
                  <c:v>0.168</c:v>
                </c:pt>
                <c:pt idx="678">
                  <c:v>0.173</c:v>
                </c:pt>
                <c:pt idx="679">
                  <c:v>0.181</c:v>
                </c:pt>
                <c:pt idx="680">
                  <c:v>0.188</c:v>
                </c:pt>
                <c:pt idx="681">
                  <c:v>0.198</c:v>
                </c:pt>
                <c:pt idx="682">
                  <c:v>0.205</c:v>
                </c:pt>
                <c:pt idx="683">
                  <c:v>0.213</c:v>
                </c:pt>
                <c:pt idx="684">
                  <c:v>0.223</c:v>
                </c:pt>
                <c:pt idx="685">
                  <c:v>0.231</c:v>
                </c:pt>
                <c:pt idx="686">
                  <c:v>0.239</c:v>
                </c:pt>
                <c:pt idx="687">
                  <c:v>0.244</c:v>
                </c:pt>
                <c:pt idx="688">
                  <c:v>0.253</c:v>
                </c:pt>
                <c:pt idx="689">
                  <c:v>0.263</c:v>
                </c:pt>
                <c:pt idx="690">
                  <c:v>0.273</c:v>
                </c:pt>
                <c:pt idx="691">
                  <c:v>0.279</c:v>
                </c:pt>
                <c:pt idx="692">
                  <c:v>0.288</c:v>
                </c:pt>
                <c:pt idx="693">
                  <c:v>0.292</c:v>
                </c:pt>
                <c:pt idx="694">
                  <c:v>0.297</c:v>
                </c:pt>
                <c:pt idx="695">
                  <c:v>0.308</c:v>
                </c:pt>
                <c:pt idx="696">
                  <c:v>0.314</c:v>
                </c:pt>
                <c:pt idx="697">
                  <c:v>0.319</c:v>
                </c:pt>
                <c:pt idx="698">
                  <c:v>0.332</c:v>
                </c:pt>
                <c:pt idx="699">
                  <c:v>0.34</c:v>
                </c:pt>
                <c:pt idx="700">
                  <c:v>0.35</c:v>
                </c:pt>
                <c:pt idx="701">
                  <c:v>0.36</c:v>
                </c:pt>
                <c:pt idx="702">
                  <c:v>0.371</c:v>
                </c:pt>
                <c:pt idx="703">
                  <c:v>0.375</c:v>
                </c:pt>
                <c:pt idx="704">
                  <c:v>0.386</c:v>
                </c:pt>
                <c:pt idx="705">
                  <c:v>0.394</c:v>
                </c:pt>
                <c:pt idx="706">
                  <c:v>0.398</c:v>
                </c:pt>
                <c:pt idx="707">
                  <c:v>0.404</c:v>
                </c:pt>
                <c:pt idx="708">
                  <c:v>0.415</c:v>
                </c:pt>
                <c:pt idx="709">
                  <c:v>0.424</c:v>
                </c:pt>
                <c:pt idx="710">
                  <c:v>0.428</c:v>
                </c:pt>
                <c:pt idx="711">
                  <c:v>0.435</c:v>
                </c:pt>
                <c:pt idx="712">
                  <c:v>0.44</c:v>
                </c:pt>
                <c:pt idx="713">
                  <c:v>0.448</c:v>
                </c:pt>
                <c:pt idx="714">
                  <c:v>0.454</c:v>
                </c:pt>
                <c:pt idx="715">
                  <c:v>0.467</c:v>
                </c:pt>
                <c:pt idx="716">
                  <c:v>0.481</c:v>
                </c:pt>
                <c:pt idx="717">
                  <c:v>0.486</c:v>
                </c:pt>
                <c:pt idx="718">
                  <c:v>0.492</c:v>
                </c:pt>
                <c:pt idx="719">
                  <c:v>0.499</c:v>
                </c:pt>
                <c:pt idx="720">
                  <c:v>0.505</c:v>
                </c:pt>
                <c:pt idx="721">
                  <c:v>0.517</c:v>
                </c:pt>
                <c:pt idx="722">
                  <c:v>0.526</c:v>
                </c:pt>
                <c:pt idx="723">
                  <c:v>0.532</c:v>
                </c:pt>
                <c:pt idx="724">
                  <c:v>0.54</c:v>
                </c:pt>
                <c:pt idx="725">
                  <c:v>0.547</c:v>
                </c:pt>
                <c:pt idx="726">
                  <c:v>0.553</c:v>
                </c:pt>
                <c:pt idx="727">
                  <c:v>0.567</c:v>
                </c:pt>
                <c:pt idx="728">
                  <c:v>0.57</c:v>
                </c:pt>
                <c:pt idx="729">
                  <c:v>0.576</c:v>
                </c:pt>
                <c:pt idx="730">
                  <c:v>0.583</c:v>
                </c:pt>
                <c:pt idx="731">
                  <c:v>0.589</c:v>
                </c:pt>
                <c:pt idx="732">
                  <c:v>0.596</c:v>
                </c:pt>
                <c:pt idx="733">
                  <c:v>0.603</c:v>
                </c:pt>
                <c:pt idx="734">
                  <c:v>0.613</c:v>
                </c:pt>
                <c:pt idx="735">
                  <c:v>0.62</c:v>
                </c:pt>
                <c:pt idx="736">
                  <c:v>0.627</c:v>
                </c:pt>
                <c:pt idx="737">
                  <c:v>0.631</c:v>
                </c:pt>
                <c:pt idx="738">
                  <c:v>0.635</c:v>
                </c:pt>
                <c:pt idx="739">
                  <c:v>0.647</c:v>
                </c:pt>
                <c:pt idx="740">
                  <c:v>0.658</c:v>
                </c:pt>
                <c:pt idx="741">
                  <c:v>0.668</c:v>
                </c:pt>
                <c:pt idx="742">
                  <c:v>0.677</c:v>
                </c:pt>
                <c:pt idx="743">
                  <c:v>0.684</c:v>
                </c:pt>
                <c:pt idx="744">
                  <c:v>0.693</c:v>
                </c:pt>
                <c:pt idx="745">
                  <c:v>0.697</c:v>
                </c:pt>
                <c:pt idx="746">
                  <c:v>0.705</c:v>
                </c:pt>
                <c:pt idx="747">
                  <c:v>0.714</c:v>
                </c:pt>
                <c:pt idx="748">
                  <c:v>0.72</c:v>
                </c:pt>
                <c:pt idx="749">
                  <c:v>0.728</c:v>
                </c:pt>
                <c:pt idx="750">
                  <c:v>0.733</c:v>
                </c:pt>
                <c:pt idx="751">
                  <c:v>0.741</c:v>
                </c:pt>
                <c:pt idx="752">
                  <c:v>0.747</c:v>
                </c:pt>
                <c:pt idx="753">
                  <c:v>0.755</c:v>
                </c:pt>
                <c:pt idx="754">
                  <c:v>0.759</c:v>
                </c:pt>
                <c:pt idx="755">
                  <c:v>0.765</c:v>
                </c:pt>
                <c:pt idx="756">
                  <c:v>0.769</c:v>
                </c:pt>
                <c:pt idx="757">
                  <c:v>0.772</c:v>
                </c:pt>
                <c:pt idx="758">
                  <c:v>0.775</c:v>
                </c:pt>
                <c:pt idx="759">
                  <c:v>0.779</c:v>
                </c:pt>
                <c:pt idx="760">
                  <c:v>0.782</c:v>
                </c:pt>
                <c:pt idx="761">
                  <c:v>0.786</c:v>
                </c:pt>
                <c:pt idx="762">
                  <c:v>0.791</c:v>
                </c:pt>
                <c:pt idx="763">
                  <c:v>0.797</c:v>
                </c:pt>
                <c:pt idx="764">
                  <c:v>0.806</c:v>
                </c:pt>
                <c:pt idx="765">
                  <c:v>0.808</c:v>
                </c:pt>
                <c:pt idx="766">
                  <c:v>0.814</c:v>
                </c:pt>
                <c:pt idx="767">
                  <c:v>0.817</c:v>
                </c:pt>
                <c:pt idx="768">
                  <c:v>0.823</c:v>
                </c:pt>
                <c:pt idx="769">
                  <c:v>0.829</c:v>
                </c:pt>
                <c:pt idx="770">
                  <c:v>0.835</c:v>
                </c:pt>
                <c:pt idx="771">
                  <c:v>0.839</c:v>
                </c:pt>
                <c:pt idx="772">
                  <c:v>0.844</c:v>
                </c:pt>
                <c:pt idx="773">
                  <c:v>0.847</c:v>
                </c:pt>
                <c:pt idx="774">
                  <c:v>0.85</c:v>
                </c:pt>
                <c:pt idx="775">
                  <c:v>0.854</c:v>
                </c:pt>
                <c:pt idx="776">
                  <c:v>0.858</c:v>
                </c:pt>
                <c:pt idx="777">
                  <c:v>0.864</c:v>
                </c:pt>
                <c:pt idx="778">
                  <c:v>0.867</c:v>
                </c:pt>
                <c:pt idx="779">
                  <c:v>0.871</c:v>
                </c:pt>
                <c:pt idx="780">
                  <c:v>0.874</c:v>
                </c:pt>
                <c:pt idx="781">
                  <c:v>0.879</c:v>
                </c:pt>
                <c:pt idx="782">
                  <c:v>0.884</c:v>
                </c:pt>
                <c:pt idx="783">
                  <c:v>0.888</c:v>
                </c:pt>
                <c:pt idx="784">
                  <c:v>0.893</c:v>
                </c:pt>
                <c:pt idx="785">
                  <c:v>0.894</c:v>
                </c:pt>
                <c:pt idx="786">
                  <c:v>0.896</c:v>
                </c:pt>
                <c:pt idx="787">
                  <c:v>0.9</c:v>
                </c:pt>
                <c:pt idx="788">
                  <c:v>0.904</c:v>
                </c:pt>
                <c:pt idx="789">
                  <c:v>0.905</c:v>
                </c:pt>
                <c:pt idx="790">
                  <c:v>0.909</c:v>
                </c:pt>
                <c:pt idx="791">
                  <c:v>0.913</c:v>
                </c:pt>
                <c:pt idx="792">
                  <c:v>0.916</c:v>
                </c:pt>
                <c:pt idx="793">
                  <c:v>0.916</c:v>
                </c:pt>
                <c:pt idx="794">
                  <c:v>0.922</c:v>
                </c:pt>
                <c:pt idx="795">
                  <c:v>0.925</c:v>
                </c:pt>
                <c:pt idx="796">
                  <c:v>0.927</c:v>
                </c:pt>
                <c:pt idx="797">
                  <c:v>0.928</c:v>
                </c:pt>
                <c:pt idx="798">
                  <c:v>0.931</c:v>
                </c:pt>
                <c:pt idx="799">
                  <c:v>0.934</c:v>
                </c:pt>
                <c:pt idx="800">
                  <c:v>0.936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1"/>
        <c:axId val="836085312"/>
        <c:axId val="836085640"/>
      </c:lineChart>
      <c:catAx>
        <c:axId val="83608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36085640"/>
        <c:crosses val="autoZero"/>
        <c:auto val="1"/>
        <c:lblAlgn val="ctr"/>
        <c:lblOffset val="100"/>
        <c:tickLblSkip val="80"/>
        <c:noMultiLvlLbl val="0"/>
      </c:catAx>
      <c:valAx>
        <c:axId val="836085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3608531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0</xdr:row>
          <xdr:rowOff>121920</xdr:rowOff>
        </xdr:from>
        <xdr:to>
          <xdr:col>11</xdr:col>
          <xdr:colOff>15240</xdr:colOff>
          <xdr:row>2</xdr:row>
          <xdr:rowOff>53340</xdr:rowOff>
        </xdr:to>
        <xdr:sp macro="[0]!DSA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14310360" y="121920"/>
              <a:ext cx="1554480" cy="29718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DSA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479164</xdr:colOff>
      <xdr:row>20</xdr:row>
      <xdr:rowOff>121920</xdr:rowOff>
    </xdr:from>
    <xdr:to>
      <xdr:col>30</xdr:col>
      <xdr:colOff>466384</xdr:colOff>
      <xdr:row>44</xdr:row>
      <xdr:rowOff>52800</xdr:rowOff>
    </xdr:to>
    <xdr:graphicFrame>
      <xdr:nvGraphicFramePr>
        <xdr:cNvPr id="2" name="图表 1"/>
        <xdr:cNvGraphicFramePr/>
      </xdr:nvGraphicFramePr>
      <xdr:xfrm>
        <a:off x="18797270" y="3779520"/>
        <a:ext cx="10800080" cy="43199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137160</xdr:colOff>
          <xdr:row>0</xdr:row>
          <xdr:rowOff>76200</xdr:rowOff>
        </xdr:from>
        <xdr:to>
          <xdr:col>19</xdr:col>
          <xdr:colOff>137160</xdr:colOff>
          <xdr:row>2</xdr:row>
          <xdr:rowOff>121920</xdr:rowOff>
        </xdr:to>
        <xdr:sp macro="[0]!serprice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11689080" y="76200"/>
              <a:ext cx="1219200" cy="43053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Ser_Price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</xdr:colOff>
          <xdr:row>0</xdr:row>
          <xdr:rowOff>76200</xdr:rowOff>
        </xdr:from>
        <xdr:to>
          <xdr:col>23</xdr:col>
          <xdr:colOff>30480</xdr:colOff>
          <xdr:row>2</xdr:row>
          <xdr:rowOff>91440</xdr:rowOff>
        </xdr:to>
        <xdr:sp macro="[0]!printdata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14020800" y="76200"/>
              <a:ext cx="1219200" cy="40005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print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548640</xdr:colOff>
      <xdr:row>8</xdr:row>
      <xdr:rowOff>99060</xdr:rowOff>
    </xdr:from>
    <xdr:to>
      <xdr:col>19</xdr:col>
      <xdr:colOff>358140</xdr:colOff>
      <xdr:row>23</xdr:row>
      <xdr:rowOff>99060</xdr:rowOff>
    </xdr:to>
    <xdr:graphicFrame>
      <xdr:nvGraphicFramePr>
        <xdr:cNvPr id="2" name="图表 1"/>
        <xdr:cNvGraphicFramePr/>
      </xdr:nvGraphicFramePr>
      <xdr:xfrm>
        <a:off x="8557260" y="15906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487680</xdr:colOff>
          <xdr:row>0</xdr:row>
          <xdr:rowOff>76200</xdr:rowOff>
        </xdr:from>
        <xdr:to>
          <xdr:col>9</xdr:col>
          <xdr:colOff>121920</xdr:colOff>
          <xdr:row>1</xdr:row>
          <xdr:rowOff>129540</xdr:rowOff>
        </xdr:to>
        <xdr:sp macro="[0]!PSA_new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251960" y="76200"/>
              <a:ext cx="868680" cy="23622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PSA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182880</xdr:colOff>
          <xdr:row>2</xdr:row>
          <xdr:rowOff>53340</xdr:rowOff>
        </xdr:from>
        <xdr:to>
          <xdr:col>80</xdr:col>
          <xdr:colOff>563880</xdr:colOff>
          <xdr:row>3</xdr:row>
          <xdr:rowOff>129540</xdr:rowOff>
        </xdr:to>
        <xdr:sp macro="[0]!CEAC3">
          <xdr:nvSpPr>
            <xdr:cNvPr id="19461" name="Button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46733460" y="419100"/>
              <a:ext cx="0" cy="25908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CEAC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480060</xdr:colOff>
          <xdr:row>0</xdr:row>
          <xdr:rowOff>99060</xdr:rowOff>
        </xdr:from>
        <xdr:to>
          <xdr:col>86</xdr:col>
          <xdr:colOff>68580</xdr:colOff>
          <xdr:row>1</xdr:row>
          <xdr:rowOff>175260</xdr:rowOff>
        </xdr:to>
        <xdr:sp macro="[0]!CEAC3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8059340" y="99060"/>
              <a:ext cx="998220" cy="25908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CEAC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21</xdr:col>
      <xdr:colOff>464820</xdr:colOff>
      <xdr:row>2</xdr:row>
      <xdr:rowOff>38100</xdr:rowOff>
    </xdr:from>
    <xdr:to>
      <xdr:col>38</xdr:col>
      <xdr:colOff>251460</xdr:colOff>
      <xdr:row>41</xdr:row>
      <xdr:rowOff>91440</xdr:rowOff>
    </xdr:to>
    <xdr:graphicFrame>
      <xdr:nvGraphicFramePr>
        <xdr:cNvPr id="2" name="图表 1"/>
        <xdr:cNvGraphicFramePr/>
      </xdr:nvGraphicFramePr>
      <xdr:xfrm>
        <a:off x="13426440" y="403860"/>
        <a:ext cx="10279380" cy="71856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419100</xdr:colOff>
      <xdr:row>6</xdr:row>
      <xdr:rowOff>121920</xdr:rowOff>
    </xdr:from>
    <xdr:to>
      <xdr:col>16</xdr:col>
      <xdr:colOff>266700</xdr:colOff>
      <xdr:row>28</xdr:row>
      <xdr:rowOff>91440</xdr:rowOff>
    </xdr:to>
    <xdr:graphicFrame>
      <xdr:nvGraphicFramePr>
        <xdr:cNvPr id="5" name="图表 4"/>
        <xdr:cNvGraphicFramePr/>
      </xdr:nvGraphicFramePr>
      <xdr:xfrm>
        <a:off x="4213860" y="1219200"/>
        <a:ext cx="6073140" cy="399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106680</xdr:colOff>
      <xdr:row>6</xdr:row>
      <xdr:rowOff>91440</xdr:rowOff>
    </xdr:from>
    <xdr:to>
      <xdr:col>26</xdr:col>
      <xdr:colOff>571500</xdr:colOff>
      <xdr:row>27</xdr:row>
      <xdr:rowOff>99060</xdr:rowOff>
    </xdr:to>
    <xdr:graphicFrame>
      <xdr:nvGraphicFramePr>
        <xdr:cNvPr id="6" name="图表 5"/>
        <xdr:cNvGraphicFramePr/>
      </xdr:nvGraphicFramePr>
      <xdr:xfrm>
        <a:off x="10744200" y="1188720"/>
        <a:ext cx="6042660" cy="38481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449580</xdr:colOff>
          <xdr:row>2</xdr:row>
          <xdr:rowOff>30480</xdr:rowOff>
        </xdr:from>
        <xdr:to>
          <xdr:col>5</xdr:col>
          <xdr:colOff>396240</xdr:colOff>
          <xdr:row>3</xdr:row>
          <xdr:rowOff>160020</xdr:rowOff>
        </xdr:to>
        <xdr:sp macro="[0]!num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2316480" y="396240"/>
              <a:ext cx="1181100" cy="31242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num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8</xdr:row>
          <xdr:rowOff>53340</xdr:rowOff>
        </xdr:from>
        <xdr:to>
          <xdr:col>5</xdr:col>
          <xdr:colOff>426720</xdr:colOff>
          <xdr:row>11</xdr:row>
          <xdr:rowOff>167640</xdr:rowOff>
        </xdr:to>
        <xdr:sp macro="[0]!colour">
          <xdr:nvSpPr>
            <xdr:cNvPr id="43010" name="Button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>
            <a:xfrm>
              <a:off x="2324100" y="1516380"/>
              <a:ext cx="1203960" cy="6629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colour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24050;&#32467;&#39064;&#30740;&#31350;\cam-sq-fph\cam_sq_CEA\SQ%20CEA%20&#21345;&#29790;&#21033;&#29664;(5)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rice"/>
      <sheetName val="表1"/>
      <sheetName val="表S1"/>
      <sheetName val="表2"/>
      <sheetName val="表3"/>
      <sheetName val="表4、5"/>
      <sheetName val="表6、7"/>
      <sheetName val="表9"/>
      <sheetName val="cost for cycle"/>
      <sheetName val="随访及检查成本"/>
      <sheetName val="Calculation-卡瑞"/>
      <sheetName val="Calculation-化疗"/>
      <sheetName val="Calculation-卡瑞情景"/>
      <sheetName val="Calculation-化疗情景"/>
      <sheetName val="survival rates"/>
      <sheetName val="SUR-情景分析"/>
      <sheetName val="表8"/>
      <sheetName val="parameters"/>
      <sheetName val="Summary results"/>
      <sheetName val="Summary results情景"/>
      <sheetName val="DSA"/>
      <sheetName val="旋风图"/>
      <sheetName val="后续治疗"/>
      <sheetName val="PSA"/>
      <sheetName val="散点图"/>
      <sheetName val="CEAC"/>
      <sheetName val="disu&amp;cost for AE"/>
      <sheetName val="assumption"/>
      <sheetName val="lifetable"/>
      <sheetName val="regime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I3">
            <v>62</v>
          </cell>
          <cell r="J3">
            <v>64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dc.gov/nchs/data/nvsr/nvsr71/nvsr71-01.pdf" TargetMode="External"/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8.xml"/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S69"/>
  <sheetViews>
    <sheetView workbookViewId="0">
      <selection activeCell="B20" sqref="B20"/>
    </sheetView>
  </sheetViews>
  <sheetFormatPr defaultColWidth="8.88888888888889" defaultRowHeight="14.4"/>
  <cols>
    <col min="1" max="1" width="19.4444444444444" customWidth="1"/>
    <col min="2" max="2" width="17.2222222222222" customWidth="1"/>
    <col min="3" max="3" width="8.88888888888889" customWidth="1"/>
    <col min="4" max="4" width="17.4444444444444" customWidth="1"/>
    <col min="5" max="5" width="17.6666666666667" style="207" customWidth="1"/>
    <col min="6" max="6" width="13.3333333333333" customWidth="1"/>
    <col min="9" max="9" width="13.8888888888889" customWidth="1"/>
    <col min="10" max="10" width="37.1111111111111" style="208" customWidth="1"/>
    <col min="11" max="11" width="37.1111111111111" style="85" customWidth="1"/>
    <col min="12" max="12" width="24.3333333333333" customWidth="1"/>
  </cols>
  <sheetData>
    <row r="1" spans="1:10">
      <c r="A1" s="102" t="s">
        <v>0</v>
      </c>
      <c r="B1" s="91" t="s">
        <v>1</v>
      </c>
      <c r="C1" s="209" t="s">
        <v>2</v>
      </c>
      <c r="D1" s="210" t="s">
        <v>3</v>
      </c>
      <c r="E1" s="211" t="s">
        <v>4</v>
      </c>
      <c r="F1" s="212" t="s">
        <v>5</v>
      </c>
      <c r="G1" s="212" t="s">
        <v>6</v>
      </c>
      <c r="H1" s="212" t="s">
        <v>7</v>
      </c>
      <c r="I1" s="204" t="s">
        <v>8</v>
      </c>
      <c r="J1" s="150" t="s">
        <v>9</v>
      </c>
    </row>
    <row r="2" spans="1:10">
      <c r="A2" s="102" t="s">
        <v>10</v>
      </c>
      <c r="B2" s="91">
        <v>2928</v>
      </c>
      <c r="C2" s="209" t="s">
        <v>11</v>
      </c>
      <c r="D2" s="210" t="s">
        <v>12</v>
      </c>
      <c r="E2" s="211" t="s">
        <v>13</v>
      </c>
      <c r="F2" s="212"/>
      <c r="G2" s="212"/>
      <c r="H2" s="212"/>
      <c r="I2" s="204" t="s">
        <v>14</v>
      </c>
      <c r="J2" s="150" t="s">
        <v>15</v>
      </c>
    </row>
    <row r="3" spans="1:10">
      <c r="A3" s="102" t="s">
        <v>16</v>
      </c>
      <c r="B3" s="91">
        <v>156.31</v>
      </c>
      <c r="C3" s="209"/>
      <c r="D3" s="210" t="s">
        <v>17</v>
      </c>
      <c r="E3" s="213" t="s">
        <v>18</v>
      </c>
      <c r="F3" s="214">
        <v>30.35</v>
      </c>
      <c r="G3" s="214">
        <v>30.35</v>
      </c>
      <c r="H3" s="214">
        <v>30.35</v>
      </c>
      <c r="I3" s="204" t="s">
        <v>14</v>
      </c>
      <c r="J3" s="150" t="s">
        <v>19</v>
      </c>
    </row>
    <row r="4" spans="1:10">
      <c r="A4" s="102" t="s">
        <v>20</v>
      </c>
      <c r="B4" s="91">
        <v>156.31</v>
      </c>
      <c r="C4" s="209"/>
      <c r="D4" s="210" t="s">
        <v>21</v>
      </c>
      <c r="E4" s="213" t="s">
        <v>18</v>
      </c>
      <c r="F4" s="214">
        <v>51.74</v>
      </c>
      <c r="G4" s="214">
        <v>51.74</v>
      </c>
      <c r="H4" s="214">
        <v>55</v>
      </c>
      <c r="I4" s="204" t="s">
        <v>14</v>
      </c>
      <c r="J4" s="150" t="s">
        <v>19</v>
      </c>
    </row>
    <row r="5" spans="1:10">
      <c r="A5" s="102" t="s">
        <v>22</v>
      </c>
      <c r="B5" s="91">
        <v>156.31</v>
      </c>
      <c r="C5" s="209"/>
      <c r="D5" s="210" t="s">
        <v>23</v>
      </c>
      <c r="E5" s="213" t="s">
        <v>18</v>
      </c>
      <c r="F5" s="214">
        <v>156.31</v>
      </c>
      <c r="G5" s="214">
        <v>156.31</v>
      </c>
      <c r="H5" s="214">
        <v>163.17</v>
      </c>
      <c r="I5" s="204" t="s">
        <v>14</v>
      </c>
      <c r="J5" s="150" t="s">
        <v>19</v>
      </c>
    </row>
    <row r="6" spans="1:10">
      <c r="A6" s="102" t="s">
        <v>24</v>
      </c>
      <c r="B6" s="91">
        <v>78.4</v>
      </c>
      <c r="C6" s="209"/>
      <c r="D6" s="210" t="s">
        <v>25</v>
      </c>
      <c r="E6" s="211" t="s">
        <v>26</v>
      </c>
      <c r="F6" s="212">
        <v>9.32</v>
      </c>
      <c r="G6" s="212">
        <v>8.8</v>
      </c>
      <c r="H6" s="212">
        <v>9.32</v>
      </c>
      <c r="I6" s="204" t="s">
        <v>14</v>
      </c>
      <c r="J6" s="150" t="s">
        <v>19</v>
      </c>
    </row>
    <row r="7" spans="1:10">
      <c r="A7" s="102" t="s">
        <v>27</v>
      </c>
      <c r="B7" s="91">
        <v>78.4</v>
      </c>
      <c r="C7" s="209"/>
      <c r="D7" s="210" t="s">
        <v>28</v>
      </c>
      <c r="E7" s="211" t="s">
        <v>26</v>
      </c>
      <c r="F7" s="212">
        <v>19.12</v>
      </c>
      <c r="G7" s="212">
        <v>19.12</v>
      </c>
      <c r="H7" s="212">
        <v>27.96</v>
      </c>
      <c r="I7" s="204" t="s">
        <v>14</v>
      </c>
      <c r="J7" s="150" t="s">
        <v>19</v>
      </c>
    </row>
    <row r="8" spans="1:10">
      <c r="A8" s="102" t="s">
        <v>29</v>
      </c>
      <c r="B8" s="91">
        <v>78.4</v>
      </c>
      <c r="C8" s="209"/>
      <c r="D8" s="210" t="s">
        <v>30</v>
      </c>
      <c r="E8" s="211" t="s">
        <v>26</v>
      </c>
      <c r="F8" s="212">
        <v>76</v>
      </c>
      <c r="G8" s="212">
        <v>76</v>
      </c>
      <c r="H8" s="212">
        <v>78.4</v>
      </c>
      <c r="I8" s="204" t="s">
        <v>14</v>
      </c>
      <c r="J8" s="150" t="s">
        <v>19</v>
      </c>
    </row>
    <row r="9" spans="1:10">
      <c r="A9" s="102" t="s">
        <v>31</v>
      </c>
      <c r="B9" s="91">
        <v>117</v>
      </c>
      <c r="C9" s="209"/>
      <c r="D9" s="210" t="s">
        <v>32</v>
      </c>
      <c r="E9" s="211" t="s">
        <v>33</v>
      </c>
      <c r="F9" s="212">
        <v>67.24</v>
      </c>
      <c r="G9" s="212">
        <v>67.24</v>
      </c>
      <c r="H9" s="212">
        <v>67.24</v>
      </c>
      <c r="I9" s="204" t="s">
        <v>14</v>
      </c>
      <c r="J9" s="150" t="s">
        <v>34</v>
      </c>
    </row>
    <row r="10" spans="1:10">
      <c r="A10" s="102" t="s">
        <v>35</v>
      </c>
      <c r="B10" s="91">
        <v>117</v>
      </c>
      <c r="C10" s="209"/>
      <c r="D10" s="210" t="s">
        <v>36</v>
      </c>
      <c r="E10" s="211" t="s">
        <v>33</v>
      </c>
      <c r="F10" s="212">
        <v>178</v>
      </c>
      <c r="G10" s="212">
        <v>170.92</v>
      </c>
      <c r="H10" s="212">
        <v>185.5</v>
      </c>
      <c r="I10" s="204" t="s">
        <v>14</v>
      </c>
      <c r="J10" s="150" t="s">
        <v>37</v>
      </c>
    </row>
    <row r="11" spans="1:10">
      <c r="A11" s="102" t="s">
        <v>38</v>
      </c>
      <c r="B11" s="91">
        <v>3350</v>
      </c>
      <c r="C11" s="209"/>
      <c r="D11" s="210" t="s">
        <v>39</v>
      </c>
      <c r="E11" s="211" t="s">
        <v>33</v>
      </c>
      <c r="F11" s="212">
        <v>698</v>
      </c>
      <c r="G11" s="212">
        <v>690</v>
      </c>
      <c r="H11" s="212">
        <v>2300</v>
      </c>
      <c r="I11" s="204" t="s">
        <v>14</v>
      </c>
      <c r="J11" s="150" t="s">
        <v>19</v>
      </c>
    </row>
    <row r="12" spans="1:10">
      <c r="A12" s="102" t="s">
        <v>40</v>
      </c>
      <c r="B12" s="91">
        <v>272.45</v>
      </c>
      <c r="C12" s="209"/>
      <c r="D12" s="210" t="s">
        <v>12</v>
      </c>
      <c r="E12" s="211" t="s">
        <v>41</v>
      </c>
      <c r="F12" s="212">
        <v>59.98</v>
      </c>
      <c r="G12" s="212">
        <v>8</v>
      </c>
      <c r="H12" s="212">
        <v>64</v>
      </c>
      <c r="I12" s="204" t="s">
        <v>14</v>
      </c>
      <c r="J12" s="150" t="s">
        <v>37</v>
      </c>
    </row>
    <row r="13" spans="1:10">
      <c r="A13" s="204" t="s">
        <v>42</v>
      </c>
      <c r="B13" s="204" t="s">
        <v>43</v>
      </c>
      <c r="C13" s="209"/>
      <c r="D13" s="204" t="s">
        <v>44</v>
      </c>
      <c r="E13" s="211"/>
      <c r="F13" s="204">
        <v>22.6</v>
      </c>
      <c r="G13" s="204">
        <v>22.6</v>
      </c>
      <c r="H13" s="204">
        <v>22.6</v>
      </c>
      <c r="I13" s="204" t="s">
        <v>45</v>
      </c>
      <c r="J13" s="150" t="s">
        <v>19</v>
      </c>
    </row>
    <row r="14" spans="1:10">
      <c r="A14" s="204" t="s">
        <v>42</v>
      </c>
      <c r="B14" s="204" t="s">
        <v>43</v>
      </c>
      <c r="C14" s="209"/>
      <c r="D14" s="204" t="s">
        <v>46</v>
      </c>
      <c r="E14" s="211"/>
      <c r="F14" s="204">
        <v>162</v>
      </c>
      <c r="G14" s="204">
        <v>156.4</v>
      </c>
      <c r="H14" s="204">
        <v>169.93</v>
      </c>
      <c r="I14" s="204" t="s">
        <v>45</v>
      </c>
      <c r="J14" s="150" t="s">
        <v>19</v>
      </c>
    </row>
    <row r="20" spans="1:8">
      <c r="A20" t="s">
        <v>47</v>
      </c>
      <c r="B20">
        <v>5588</v>
      </c>
      <c r="D20" s="208" t="s">
        <v>21</v>
      </c>
      <c r="E20" s="207" t="s">
        <v>48</v>
      </c>
      <c r="F20">
        <v>5588</v>
      </c>
      <c r="G20">
        <v>5588</v>
      </c>
      <c r="H20">
        <v>5588</v>
      </c>
    </row>
    <row r="21" spans="1:8">
      <c r="A21" t="s">
        <v>49</v>
      </c>
      <c r="B21" t="s">
        <v>43</v>
      </c>
      <c r="D21" t="s">
        <v>50</v>
      </c>
      <c r="F21">
        <f>251.95/2</f>
        <v>125.975</v>
      </c>
      <c r="G21">
        <f>251.95/2</f>
        <v>125.975</v>
      </c>
      <c r="H21">
        <v>251.95</v>
      </c>
    </row>
    <row r="22" spans="1:8">
      <c r="A22" t="s">
        <v>49</v>
      </c>
      <c r="D22" t="s">
        <v>51</v>
      </c>
      <c r="F22">
        <v>18</v>
      </c>
      <c r="G22">
        <v>7.79</v>
      </c>
      <c r="H22">
        <v>316</v>
      </c>
    </row>
    <row r="23" spans="1:8">
      <c r="A23" t="s">
        <v>52</v>
      </c>
      <c r="D23" t="s">
        <v>53</v>
      </c>
      <c r="E23" s="207" t="s">
        <v>54</v>
      </c>
      <c r="F23">
        <v>401</v>
      </c>
      <c r="G23" t="s">
        <v>43</v>
      </c>
      <c r="H23" t="s">
        <v>43</v>
      </c>
    </row>
    <row r="24" spans="1:6">
      <c r="A24" t="s">
        <v>52</v>
      </c>
      <c r="D24" t="s">
        <v>55</v>
      </c>
      <c r="E24" s="207" t="s">
        <v>56</v>
      </c>
      <c r="F24">
        <v>102.63</v>
      </c>
    </row>
    <row r="25" s="188" customFormat="1" spans="5:11">
      <c r="E25" s="215"/>
      <c r="J25" s="220"/>
      <c r="K25" s="221"/>
    </row>
    <row r="26" spans="1:1">
      <c r="A26" t="s">
        <v>57</v>
      </c>
    </row>
    <row r="27" spans="1:10">
      <c r="A27" s="216" t="s">
        <v>58</v>
      </c>
      <c r="F27" s="217">
        <v>11387</v>
      </c>
      <c r="G27" s="12" t="s">
        <v>59</v>
      </c>
      <c r="H27" s="12" t="s">
        <v>59</v>
      </c>
      <c r="J27" s="84" t="s">
        <v>60</v>
      </c>
    </row>
    <row r="28" spans="1:11">
      <c r="A28" s="12" t="s">
        <v>61</v>
      </c>
      <c r="F28" s="217">
        <v>9433</v>
      </c>
      <c r="G28" s="12">
        <v>7546.4</v>
      </c>
      <c r="H28">
        <v>11319.6</v>
      </c>
      <c r="J28" s="84" t="s">
        <v>62</v>
      </c>
      <c r="K28" s="84" t="s">
        <v>63</v>
      </c>
    </row>
    <row r="29" spans="1:11">
      <c r="A29" s="12" t="s">
        <v>64</v>
      </c>
      <c r="F29" s="217">
        <v>2176</v>
      </c>
      <c r="G29">
        <v>845</v>
      </c>
      <c r="H29">
        <v>5812</v>
      </c>
      <c r="J29" s="84" t="s">
        <v>65</v>
      </c>
      <c r="K29" s="84" t="s">
        <v>66</v>
      </c>
    </row>
    <row r="30" spans="1:11">
      <c r="A30" s="12" t="s">
        <v>67</v>
      </c>
      <c r="F30" s="217">
        <v>2385</v>
      </c>
      <c r="G30">
        <v>1908</v>
      </c>
      <c r="H30">
        <v>2862</v>
      </c>
      <c r="J30" s="84" t="s">
        <v>68</v>
      </c>
      <c r="K30" s="84" t="s">
        <v>69</v>
      </c>
    </row>
    <row r="31" s="188" customFormat="1" spans="5:11">
      <c r="E31" s="215"/>
      <c r="J31" s="221"/>
      <c r="K31" s="221"/>
    </row>
    <row r="32" s="85" customFormat="1" spans="1:11">
      <c r="A32" s="218" t="s">
        <v>70</v>
      </c>
      <c r="E32" s="207"/>
      <c r="F32" s="85">
        <v>359</v>
      </c>
      <c r="G32" s="85">
        <v>169</v>
      </c>
      <c r="H32" s="85">
        <v>845</v>
      </c>
      <c r="J32" s="84" t="s">
        <v>65</v>
      </c>
      <c r="K32" s="84" t="s">
        <v>66</v>
      </c>
    </row>
    <row r="33" spans="1:11">
      <c r="A33" s="12" t="s">
        <v>71</v>
      </c>
      <c r="F33">
        <v>478</v>
      </c>
      <c r="G33">
        <v>359</v>
      </c>
      <c r="H33">
        <v>597</v>
      </c>
      <c r="J33" s="84" t="s">
        <v>72</v>
      </c>
      <c r="K33" s="23" t="s">
        <v>73</v>
      </c>
    </row>
    <row r="34" spans="1:11">
      <c r="A34" s="12" t="s">
        <v>74</v>
      </c>
      <c r="F34">
        <v>637</v>
      </c>
      <c r="G34">
        <v>477.75</v>
      </c>
      <c r="H34">
        <v>796.25</v>
      </c>
      <c r="J34" s="84" t="s">
        <v>75</v>
      </c>
      <c r="K34" s="23"/>
    </row>
    <row r="35" spans="1:11">
      <c r="A35" s="12" t="s">
        <v>76</v>
      </c>
      <c r="F35">
        <v>637</v>
      </c>
      <c r="G35">
        <v>478</v>
      </c>
      <c r="H35">
        <v>796</v>
      </c>
      <c r="J35" s="84" t="s">
        <v>68</v>
      </c>
      <c r="K35" s="23"/>
    </row>
    <row r="36" spans="1:11">
      <c r="A36" s="12" t="s">
        <v>77</v>
      </c>
      <c r="F36">
        <v>637</v>
      </c>
      <c r="G36">
        <v>509.6</v>
      </c>
      <c r="H36">
        <v>764.4</v>
      </c>
      <c r="J36" s="84" t="s">
        <v>78</v>
      </c>
      <c r="K36" s="23"/>
    </row>
    <row r="37" s="188" customFormat="1" spans="5:11">
      <c r="E37" s="215"/>
      <c r="J37" s="222" t="s">
        <v>79</v>
      </c>
      <c r="K37" s="223" t="s">
        <v>80</v>
      </c>
    </row>
    <row r="38" s="1" customFormat="1" spans="1:11">
      <c r="A38" s="216" t="s">
        <v>81</v>
      </c>
      <c r="E38" s="219"/>
      <c r="F38">
        <v>0.7</v>
      </c>
      <c r="G38">
        <v>0.63</v>
      </c>
      <c r="H38">
        <v>0.78</v>
      </c>
      <c r="J38" s="224" t="s">
        <v>82</v>
      </c>
      <c r="K38" s="225" t="s">
        <v>83</v>
      </c>
    </row>
    <row r="39" s="1" customFormat="1" spans="1:11">
      <c r="A39" s="216" t="s">
        <v>84</v>
      </c>
      <c r="E39" s="219"/>
      <c r="F39">
        <v>0.6</v>
      </c>
      <c r="G39">
        <v>0.54</v>
      </c>
      <c r="H39">
        <v>0.66</v>
      </c>
      <c r="J39" s="226"/>
      <c r="K39" s="227"/>
    </row>
    <row r="40" s="1" customFormat="1" spans="5:11">
      <c r="E40" s="219"/>
      <c r="J40" s="228"/>
      <c r="K40" s="229"/>
    </row>
    <row r="41" spans="1:19">
      <c r="A41" s="12" t="s">
        <v>81</v>
      </c>
      <c r="F41">
        <v>0.84</v>
      </c>
      <c r="G41">
        <v>0.672</v>
      </c>
      <c r="H41">
        <v>0.883</v>
      </c>
      <c r="J41" s="154" t="s">
        <v>85</v>
      </c>
      <c r="K41" s="84" t="s">
        <v>86</v>
      </c>
      <c r="L41" s="23" t="s">
        <v>87</v>
      </c>
      <c r="N41" s="154" t="s">
        <v>88</v>
      </c>
      <c r="O41" s="24"/>
      <c r="P41" s="24"/>
      <c r="Q41" s="24"/>
      <c r="R41" s="24"/>
      <c r="S41" s="24"/>
    </row>
    <row r="42" spans="1:19">
      <c r="A42" s="12" t="s">
        <v>84</v>
      </c>
      <c r="F42">
        <v>0.473</v>
      </c>
      <c r="G42">
        <v>0.378</v>
      </c>
      <c r="H42">
        <v>0.568</v>
      </c>
      <c r="J42" s="151"/>
      <c r="K42" s="84" t="s">
        <v>89</v>
      </c>
      <c r="L42" s="24"/>
      <c r="N42" s="24"/>
      <c r="O42" s="24"/>
      <c r="P42" s="24"/>
      <c r="Q42" s="24"/>
      <c r="R42" s="24"/>
      <c r="S42" s="24"/>
    </row>
    <row r="43" spans="14:19">
      <c r="N43" s="24"/>
      <c r="O43" s="24"/>
      <c r="P43" s="24"/>
      <c r="Q43" s="24"/>
      <c r="R43" s="24"/>
      <c r="S43" s="24"/>
    </row>
    <row r="44" spans="1:19">
      <c r="A44" s="12" t="s">
        <v>81</v>
      </c>
      <c r="F44">
        <v>0.673</v>
      </c>
      <c r="J44" s="154" t="s">
        <v>90</v>
      </c>
      <c r="K44" s="154" t="s">
        <v>91</v>
      </c>
      <c r="L44" s="23" t="s">
        <v>92</v>
      </c>
      <c r="N44" s="24"/>
      <c r="O44" s="24"/>
      <c r="P44" s="24"/>
      <c r="Q44" s="24"/>
      <c r="R44" s="24"/>
      <c r="S44" s="24"/>
    </row>
    <row r="45" spans="1:19">
      <c r="A45" s="12" t="s">
        <v>84</v>
      </c>
      <c r="F45">
        <v>0.473</v>
      </c>
      <c r="J45" s="151"/>
      <c r="K45" s="151"/>
      <c r="L45" s="24"/>
      <c r="N45" s="154" t="s">
        <v>93</v>
      </c>
      <c r="O45" s="24"/>
      <c r="P45" s="24"/>
      <c r="Q45" s="24"/>
      <c r="R45" s="24"/>
      <c r="S45" s="24"/>
    </row>
    <row r="46" spans="14:19">
      <c r="N46" s="24"/>
      <c r="O46" s="24"/>
      <c r="P46" s="24"/>
      <c r="Q46" s="24"/>
      <c r="R46" s="24"/>
      <c r="S46" s="24"/>
    </row>
    <row r="47" customHeight="1" spans="1:19">
      <c r="A47" s="12" t="s">
        <v>81</v>
      </c>
      <c r="F47">
        <v>0.84</v>
      </c>
      <c r="J47" s="154" t="s">
        <v>94</v>
      </c>
      <c r="K47" s="84" t="s">
        <v>89</v>
      </c>
      <c r="L47" s="23" t="s">
        <v>95</v>
      </c>
      <c r="N47" s="24"/>
      <c r="O47" s="24"/>
      <c r="P47" s="24"/>
      <c r="Q47" s="24"/>
      <c r="R47" s="24"/>
      <c r="S47" s="24"/>
    </row>
    <row r="48" ht="72" spans="1:19">
      <c r="A48" s="12" t="s">
        <v>84</v>
      </c>
      <c r="F48">
        <v>0.473</v>
      </c>
      <c r="J48" s="151"/>
      <c r="K48" s="230" t="s">
        <v>91</v>
      </c>
      <c r="L48" s="24"/>
      <c r="N48" s="24"/>
      <c r="O48" s="24"/>
      <c r="P48" s="24"/>
      <c r="Q48" s="24"/>
      <c r="R48" s="24"/>
      <c r="S48" s="24"/>
    </row>
    <row r="49" spans="14:19">
      <c r="N49" s="154" t="s">
        <v>96</v>
      </c>
      <c r="O49" s="154"/>
      <c r="P49" s="154"/>
      <c r="Q49" s="154"/>
      <c r="R49" s="154"/>
      <c r="S49" s="154"/>
    </row>
    <row r="50" customHeight="1" spans="1:19">
      <c r="A50" s="12" t="s">
        <v>81</v>
      </c>
      <c r="F50">
        <v>0.653</v>
      </c>
      <c r="J50" s="154" t="s">
        <v>97</v>
      </c>
      <c r="K50" s="154" t="s">
        <v>98</v>
      </c>
      <c r="L50" s="23" t="s">
        <v>99</v>
      </c>
      <c r="N50" s="154"/>
      <c r="O50" s="154"/>
      <c r="P50" s="154"/>
      <c r="Q50" s="154"/>
      <c r="R50" s="154"/>
      <c r="S50" s="154"/>
    </row>
    <row r="51" spans="1:19">
      <c r="A51" s="12" t="s">
        <v>84</v>
      </c>
      <c r="F51">
        <v>0.321</v>
      </c>
      <c r="J51" s="151"/>
      <c r="K51" s="24"/>
      <c r="L51" s="24"/>
      <c r="N51" s="154"/>
      <c r="O51" s="154"/>
      <c r="P51" s="154"/>
      <c r="Q51" s="154"/>
      <c r="R51" s="154"/>
      <c r="S51" s="154"/>
    </row>
    <row r="52" spans="14:19">
      <c r="N52" s="154"/>
      <c r="O52" s="154"/>
      <c r="P52" s="154"/>
      <c r="Q52" s="154"/>
      <c r="R52" s="154"/>
      <c r="S52" s="154"/>
    </row>
    <row r="53" spans="1:19">
      <c r="A53" s="12" t="s">
        <v>81</v>
      </c>
      <c r="F53">
        <v>0.673</v>
      </c>
      <c r="J53" s="154" t="s">
        <v>75</v>
      </c>
      <c r="K53" s="154" t="s">
        <v>100</v>
      </c>
      <c r="L53" s="23" t="s">
        <v>101</v>
      </c>
      <c r="N53" s="154"/>
      <c r="O53" s="154"/>
      <c r="P53" s="154"/>
      <c r="Q53" s="154"/>
      <c r="R53" s="154"/>
      <c r="S53" s="154"/>
    </row>
    <row r="54" spans="1:19">
      <c r="A54" s="12" t="s">
        <v>84</v>
      </c>
      <c r="F54">
        <v>0.473</v>
      </c>
      <c r="J54" s="151"/>
      <c r="K54" s="24"/>
      <c r="L54" s="24"/>
      <c r="N54" s="154"/>
      <c r="O54" s="154"/>
      <c r="P54" s="154"/>
      <c r="Q54" s="154"/>
      <c r="R54" s="154"/>
      <c r="S54" s="154"/>
    </row>
    <row r="55" spans="14:19">
      <c r="N55" s="154"/>
      <c r="O55" s="154"/>
      <c r="P55" s="154"/>
      <c r="Q55" s="154"/>
      <c r="R55" s="154"/>
      <c r="S55" s="154"/>
    </row>
    <row r="56" spans="1:19">
      <c r="A56" s="12" t="s">
        <v>81</v>
      </c>
      <c r="F56">
        <v>0.673</v>
      </c>
      <c r="J56" s="154" t="s">
        <v>65</v>
      </c>
      <c r="K56" s="154" t="s">
        <v>102</v>
      </c>
      <c r="L56" s="23" t="s">
        <v>99</v>
      </c>
      <c r="N56" s="154"/>
      <c r="O56" s="154"/>
      <c r="P56" s="154"/>
      <c r="Q56" s="154"/>
      <c r="R56" s="154"/>
      <c r="S56" s="154"/>
    </row>
    <row r="57" spans="1:19">
      <c r="A57" s="12" t="s">
        <v>84</v>
      </c>
      <c r="F57">
        <v>0.473</v>
      </c>
      <c r="J57" s="151"/>
      <c r="K57" s="24"/>
      <c r="L57" s="24"/>
      <c r="N57" s="154"/>
      <c r="O57" s="154"/>
      <c r="P57" s="154"/>
      <c r="Q57" s="154"/>
      <c r="R57" s="154"/>
      <c r="S57" s="154"/>
    </row>
    <row r="58" spans="14:19">
      <c r="N58" s="154"/>
      <c r="O58" s="154"/>
      <c r="P58" s="154"/>
      <c r="Q58" s="154"/>
      <c r="R58" s="154"/>
      <c r="S58" s="154"/>
    </row>
    <row r="59" s="85" customFormat="1" ht="13.8" customHeight="1" spans="1:12">
      <c r="A59" s="84" t="s">
        <v>81</v>
      </c>
      <c r="E59" s="207"/>
      <c r="F59" s="85">
        <v>0.84</v>
      </c>
      <c r="J59" s="23" t="s">
        <v>72</v>
      </c>
      <c r="K59" s="23" t="s">
        <v>103</v>
      </c>
      <c r="L59" s="154" t="s">
        <v>104</v>
      </c>
    </row>
    <row r="60" s="85" customFormat="1" spans="1:12">
      <c r="A60" s="84" t="s">
        <v>84</v>
      </c>
      <c r="E60" s="207"/>
      <c r="F60" s="85">
        <v>0.473</v>
      </c>
      <c r="J60" s="23"/>
      <c r="K60" s="24"/>
      <c r="L60" s="151"/>
    </row>
    <row r="62" spans="1:12">
      <c r="A62" s="84" t="s">
        <v>81</v>
      </c>
      <c r="F62">
        <v>0.673</v>
      </c>
      <c r="J62" s="154" t="s">
        <v>105</v>
      </c>
      <c r="K62" s="23" t="s">
        <v>106</v>
      </c>
      <c r="L62" s="23" t="s">
        <v>107</v>
      </c>
    </row>
    <row r="63" spans="1:12">
      <c r="A63" s="84" t="s">
        <v>84</v>
      </c>
      <c r="F63">
        <v>0.473</v>
      </c>
      <c r="J63" s="151"/>
      <c r="K63" s="24"/>
      <c r="L63" s="24"/>
    </row>
    <row r="65" spans="1:12">
      <c r="A65" s="154" t="s">
        <v>108</v>
      </c>
      <c r="B65" s="24"/>
      <c r="C65" s="24"/>
      <c r="D65" s="24"/>
      <c r="E65" s="24"/>
      <c r="F65" s="24"/>
      <c r="J65" s="154" t="s">
        <v>78</v>
      </c>
      <c r="K65" s="154" t="s">
        <v>109</v>
      </c>
      <c r="L65" s="154" t="s">
        <v>110</v>
      </c>
    </row>
    <row r="66" spans="1:12">
      <c r="A66" s="24"/>
      <c r="B66" s="24"/>
      <c r="C66" s="24"/>
      <c r="D66" s="24"/>
      <c r="E66" s="24"/>
      <c r="F66" s="24"/>
      <c r="J66" s="151"/>
      <c r="K66" s="24"/>
      <c r="L66" s="151"/>
    </row>
    <row r="68" spans="1:12">
      <c r="A68" s="12" t="s">
        <v>81</v>
      </c>
      <c r="F68">
        <v>0.673</v>
      </c>
      <c r="J68" s="154" t="s">
        <v>111</v>
      </c>
      <c r="K68" s="23" t="s">
        <v>112</v>
      </c>
      <c r="L68" s="23" t="s">
        <v>113</v>
      </c>
    </row>
    <row r="69" spans="1:12">
      <c r="A69" s="12" t="s">
        <v>84</v>
      </c>
      <c r="F69">
        <v>0.473</v>
      </c>
      <c r="J69" s="151"/>
      <c r="K69" s="24"/>
      <c r="L69" s="24"/>
    </row>
  </sheetData>
  <mergeCells count="35">
    <mergeCell ref="J38:J39"/>
    <mergeCell ref="J41:J42"/>
    <mergeCell ref="J44:J45"/>
    <mergeCell ref="J47:J48"/>
    <mergeCell ref="J50:J51"/>
    <mergeCell ref="J53:J54"/>
    <mergeCell ref="J56:J57"/>
    <mergeCell ref="J59:J60"/>
    <mergeCell ref="J62:J63"/>
    <mergeCell ref="J65:J66"/>
    <mergeCell ref="J68:J69"/>
    <mergeCell ref="K33:K36"/>
    <mergeCell ref="K38:K39"/>
    <mergeCell ref="K44:K45"/>
    <mergeCell ref="K50:K51"/>
    <mergeCell ref="K53:K54"/>
    <mergeCell ref="K56:K57"/>
    <mergeCell ref="K59:K60"/>
    <mergeCell ref="K62:K63"/>
    <mergeCell ref="K65:K66"/>
    <mergeCell ref="K68:K69"/>
    <mergeCell ref="L41:L42"/>
    <mergeCell ref="L44:L45"/>
    <mergeCell ref="L47:L48"/>
    <mergeCell ref="L50:L51"/>
    <mergeCell ref="L53:L54"/>
    <mergeCell ref="L56:L57"/>
    <mergeCell ref="L59:L60"/>
    <mergeCell ref="L62:L63"/>
    <mergeCell ref="L65:L66"/>
    <mergeCell ref="L68:L69"/>
    <mergeCell ref="A65:F66"/>
    <mergeCell ref="N49:S58"/>
    <mergeCell ref="N41:S44"/>
    <mergeCell ref="N45:S48"/>
  </mergeCells>
  <pageMargins left="0.75" right="0.75" top="1" bottom="1" header="0.5" footer="0.5"/>
  <pageSetup paperSize="9" orientation="portrait" horizontalDpi="1200" verticalDpi="1200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3"/>
  <sheetViews>
    <sheetView workbookViewId="0">
      <selection activeCell="B3" sqref="B3"/>
    </sheetView>
  </sheetViews>
  <sheetFormatPr defaultColWidth="9" defaultRowHeight="14.4" outlineLevelRow="2" outlineLevelCol="2"/>
  <cols>
    <col min="1" max="1" width="13.7777777777778" customWidth="1"/>
    <col min="2" max="2" width="18" customWidth="1"/>
    <col min="3" max="3" width="17.6666666666667" customWidth="1"/>
  </cols>
  <sheetData>
    <row r="1" spans="1:3">
      <c r="A1" s="204" t="s">
        <v>0</v>
      </c>
      <c r="B1" s="205" t="s">
        <v>114</v>
      </c>
      <c r="C1" s="206" t="s">
        <v>115</v>
      </c>
    </row>
    <row r="2" spans="1:3">
      <c r="A2" t="s">
        <v>47</v>
      </c>
      <c r="B2">
        <f ca="1">c_anemia*p_ser_anemia+c_nd*p_ser_nd+c_wbccd*p_ser_wbccd+c_pcd*p_ser_pcd+c_neu*p_ser_neu</f>
        <v>131.91224</v>
      </c>
      <c r="C2">
        <f ca="1">(disu_anemia*dura_anemia*p_ser_anemia+disu_nd*dura_nd*p_ser_nd+disu_wbccd*dura_wbccd*p_ser_wbccd++disu_pcd*dura_pcd*p_ser_pcd+disu_neu*dura_neu*p_ser_neu)/365</f>
        <v>0.000690684931506849</v>
      </c>
    </row>
    <row r="3" spans="1:3">
      <c r="A3" t="s">
        <v>116</v>
      </c>
      <c r="B3">
        <f ca="1">c_anemia*p_che_anemia+c_nd*p_che_nd+c_wbccd*p_che_wbccd+c_pcd*p_che_pcd+c_neu*p_che_neu</f>
        <v>162.42315</v>
      </c>
      <c r="C3">
        <f ca="1">(disu_anemia*dura_anemia*p_che_anemia+disu_nd*dura_nd*p_che_nd+disu_wbccd*dura_wbccd*p_che_wbccd+disu_pcd*dura_pcd*p_che_pcd+disu_neu*dura_neu*p_che_neu)/365</f>
        <v>0.000764383561643836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D14"/>
  <sheetViews>
    <sheetView workbookViewId="0">
      <selection activeCell="B43" sqref="B43"/>
    </sheetView>
  </sheetViews>
  <sheetFormatPr defaultColWidth="9" defaultRowHeight="14.4" outlineLevelCol="3"/>
  <cols>
    <col min="1" max="1" width="38.1111111111111" customWidth="1"/>
    <col min="2" max="2" width="12.1111111111111" customWidth="1"/>
    <col min="3" max="3" width="44" customWidth="1"/>
    <col min="4" max="4" width="35.7777777777778" style="24" customWidth="1"/>
  </cols>
  <sheetData>
    <row r="1" spans="1:3">
      <c r="A1" s="196" t="s">
        <v>117</v>
      </c>
      <c r="B1" s="145"/>
      <c r="C1" s="145" t="s">
        <v>118</v>
      </c>
    </row>
    <row r="2" spans="1:3">
      <c r="A2" s="197" t="s">
        <v>117</v>
      </c>
      <c r="B2" s="197" t="s">
        <v>119</v>
      </c>
      <c r="C2" s="198">
        <f ca="1">c_ct+c_it+c_bt+c_ut+c_lt+c_mri</f>
        <v>1079.55947368421</v>
      </c>
    </row>
    <row r="3" spans="1:4">
      <c r="A3" s="199" t="s">
        <v>120</v>
      </c>
      <c r="B3" s="200" t="s">
        <v>121</v>
      </c>
      <c r="C3" s="201" t="s">
        <v>122</v>
      </c>
      <c r="D3" s="23" t="s">
        <v>123</v>
      </c>
    </row>
    <row r="4" spans="1:4">
      <c r="A4" s="199"/>
      <c r="B4" s="200" t="s">
        <v>124</v>
      </c>
      <c r="C4" s="201" t="s">
        <v>125</v>
      </c>
      <c r="D4" s="23" t="s">
        <v>126</v>
      </c>
    </row>
    <row r="5" spans="1:3">
      <c r="A5" s="199"/>
      <c r="B5" s="200" t="s">
        <v>127</v>
      </c>
      <c r="C5" s="202"/>
    </row>
    <row r="6" spans="1:4">
      <c r="A6" s="199"/>
      <c r="B6" s="200" t="s">
        <v>128</v>
      </c>
      <c r="C6" s="201" t="s">
        <v>129</v>
      </c>
      <c r="D6" s="23" t="s">
        <v>130</v>
      </c>
    </row>
    <row r="7" spans="1:3">
      <c r="A7" s="199"/>
      <c r="B7" s="200" t="s">
        <v>131</v>
      </c>
      <c r="C7" s="202"/>
    </row>
    <row r="8" spans="1:4">
      <c r="A8" s="199"/>
      <c r="B8" s="200" t="s">
        <v>132</v>
      </c>
      <c r="C8" s="201" t="s">
        <v>133</v>
      </c>
      <c r="D8" s="203" t="s">
        <v>134</v>
      </c>
    </row>
    <row r="9" spans="1:3">
      <c r="A9" s="189"/>
      <c r="B9" s="200"/>
      <c r="C9" s="1"/>
    </row>
    <row r="10" spans="3:3">
      <c r="C10" s="64"/>
    </row>
    <row r="11" spans="3:3">
      <c r="C11" s="64"/>
    </row>
    <row r="12" spans="3:3">
      <c r="C12" s="64"/>
    </row>
    <row r="13" spans="3:3">
      <c r="C13" s="64"/>
    </row>
    <row r="14" spans="3:3">
      <c r="C14" s="64"/>
    </row>
  </sheetData>
  <mergeCells count="5">
    <mergeCell ref="A3:A9"/>
    <mergeCell ref="C4:C5"/>
    <mergeCell ref="C6:C7"/>
    <mergeCell ref="D4:D5"/>
    <mergeCell ref="D6:D7"/>
  </mergeCell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C351"/>
  <sheetViews>
    <sheetView topLeftCell="H1" workbookViewId="0">
      <selection activeCell="J43" sqref="J43"/>
    </sheetView>
  </sheetViews>
  <sheetFormatPr defaultColWidth="9" defaultRowHeight="14.4"/>
  <cols>
    <col min="2" max="2" width="9" style="185"/>
    <col min="7" max="10" width="9" style="186"/>
    <col min="12" max="12" width="9" style="187"/>
    <col min="15" max="15" width="12.7777777777778" customWidth="1"/>
    <col min="17" max="17" width="9" style="187"/>
    <col min="22" max="22" width="9" style="188"/>
    <col min="26" max="26" width="9" style="187"/>
    <col min="28" max="28" width="13.8888888888889" customWidth="1"/>
  </cols>
  <sheetData>
    <row r="1" spans="1:27">
      <c r="A1" t="s">
        <v>135</v>
      </c>
      <c r="C1" s="33" t="s">
        <v>136</v>
      </c>
      <c r="D1" s="33"/>
      <c r="E1" s="33" t="s">
        <v>137</v>
      </c>
      <c r="F1" s="33"/>
      <c r="G1" s="186" t="s">
        <v>138</v>
      </c>
      <c r="H1" s="186" t="s">
        <v>139</v>
      </c>
      <c r="I1" s="186" t="s">
        <v>116</v>
      </c>
      <c r="J1" s="186" t="s">
        <v>140</v>
      </c>
      <c r="K1" t="s">
        <v>141</v>
      </c>
      <c r="L1" s="187" t="s">
        <v>135</v>
      </c>
      <c r="N1" t="s">
        <v>136</v>
      </c>
      <c r="R1" s="12" t="s">
        <v>81</v>
      </c>
      <c r="V1" s="188" t="s">
        <v>142</v>
      </c>
      <c r="W1" s="192" t="s">
        <v>116</v>
      </c>
      <c r="AA1" s="193" t="s">
        <v>140</v>
      </c>
    </row>
    <row r="2" spans="3:29">
      <c r="C2" s="33" t="s">
        <v>116</v>
      </c>
      <c r="D2" s="33" t="s">
        <v>140</v>
      </c>
      <c r="E2" s="33" t="s">
        <v>116</v>
      </c>
      <c r="F2" s="33" t="s">
        <v>140</v>
      </c>
      <c r="H2" s="186" t="s">
        <v>143</v>
      </c>
      <c r="I2" s="186">
        <v>0.837</v>
      </c>
      <c r="J2" s="186">
        <v>0.815</v>
      </c>
      <c r="L2" s="187" t="s">
        <v>144</v>
      </c>
      <c r="N2" s="12" t="s">
        <v>145</v>
      </c>
      <c r="P2" s="12" t="s">
        <v>146</v>
      </c>
      <c r="Q2" s="187" t="s">
        <v>144</v>
      </c>
      <c r="R2" s="12"/>
      <c r="S2" s="12" t="s">
        <v>145</v>
      </c>
      <c r="U2" s="12" t="s">
        <v>146</v>
      </c>
      <c r="W2" t="s">
        <v>137</v>
      </c>
      <c r="X2" t="s">
        <v>84</v>
      </c>
      <c r="Y2" t="s">
        <v>147</v>
      </c>
      <c r="Z2" s="187" t="s">
        <v>148</v>
      </c>
      <c r="AA2" t="s">
        <v>137</v>
      </c>
      <c r="AB2" t="s">
        <v>84</v>
      </c>
      <c r="AC2" t="s">
        <v>147</v>
      </c>
    </row>
    <row r="3" spans="1:29">
      <c r="A3">
        <v>0.0001</v>
      </c>
      <c r="B3" s="185" t="s">
        <v>148</v>
      </c>
      <c r="C3">
        <v>1</v>
      </c>
      <c r="D3">
        <v>1</v>
      </c>
      <c r="E3">
        <v>1</v>
      </c>
      <c r="F3">
        <v>1</v>
      </c>
      <c r="H3" s="186" t="s">
        <v>149</v>
      </c>
      <c r="I3" s="186">
        <v>62</v>
      </c>
      <c r="J3" s="186">
        <v>63</v>
      </c>
      <c r="L3" s="187">
        <v>0</v>
      </c>
      <c r="N3">
        <v>1</v>
      </c>
      <c r="P3">
        <v>1</v>
      </c>
      <c r="Q3" s="187">
        <v>0</v>
      </c>
      <c r="S3">
        <v>1</v>
      </c>
      <c r="U3">
        <v>1</v>
      </c>
      <c r="W3">
        <v>1</v>
      </c>
      <c r="X3">
        <v>0</v>
      </c>
      <c r="Y3">
        <v>0</v>
      </c>
      <c r="Z3" s="187">
        <f>0</f>
        <v>0</v>
      </c>
      <c r="AA3">
        <v>1</v>
      </c>
      <c r="AB3">
        <v>0</v>
      </c>
      <c r="AC3">
        <v>0</v>
      </c>
    </row>
    <row r="4" spans="1:29">
      <c r="A4">
        <v>1</v>
      </c>
      <c r="B4" s="185">
        <f>A4*21/365*12</f>
        <v>0.69041095890411</v>
      </c>
      <c r="C4" s="189">
        <v>0.994674052960501</v>
      </c>
      <c r="D4" s="189">
        <v>0.995033849284925</v>
      </c>
      <c r="E4" s="189">
        <v>0.990671076008064</v>
      </c>
      <c r="F4" s="189">
        <v>0.986701562427499</v>
      </c>
      <c r="G4" s="186">
        <v>1</v>
      </c>
      <c r="H4" s="186">
        <f>A4*21/365.25</f>
        <v>0.0574948665297741</v>
      </c>
      <c r="I4" s="186">
        <f>lifetable!$D$10</f>
        <v>0.000709505237875718</v>
      </c>
      <c r="J4" s="186">
        <f>lifetable!$D$16</f>
        <v>0.000755561692399098</v>
      </c>
      <c r="L4" s="187">
        <v>1</v>
      </c>
      <c r="N4">
        <f t="shared" ref="N4:N29" si="0">D4</f>
        <v>0.995033849284925</v>
      </c>
      <c r="P4">
        <f t="shared" ref="P4:P24" si="1">C4</f>
        <v>0.994674052960501</v>
      </c>
      <c r="Q4" s="187">
        <v>1</v>
      </c>
      <c r="S4">
        <f t="shared" ref="S4:S20" si="2">F4</f>
        <v>0.986701562427499</v>
      </c>
      <c r="U4">
        <f t="shared" ref="U4:U20" si="3">E4</f>
        <v>0.990671076008064</v>
      </c>
      <c r="V4" s="188">
        <v>1</v>
      </c>
      <c r="W4">
        <f>(U3+U4)/2</f>
        <v>0.995335538004032</v>
      </c>
      <c r="X4">
        <f t="shared" ref="X4:X35" si="4">((P4-U4)+(P3-U3))/2</f>
        <v>0.0020014884762185</v>
      </c>
      <c r="Y4">
        <f t="shared" ref="Y4:Y35" si="5">1-(P3+P4)/2</f>
        <v>0.00266297351974942</v>
      </c>
      <c r="Z4" s="187">
        <f t="shared" ref="Z4:Z35" si="6">B4</f>
        <v>0.69041095890411</v>
      </c>
      <c r="AA4">
        <f>(S3+S4)/2</f>
        <v>0.993350781213749</v>
      </c>
      <c r="AB4">
        <f t="shared" ref="AB4:AB35" si="7">((N4-S4)+(N3-S3))/2</f>
        <v>0.00416614342871302</v>
      </c>
      <c r="AC4">
        <f t="shared" ref="AC4:AC35" si="8">1-(N3+N4)/2</f>
        <v>0.00248307535753756</v>
      </c>
    </row>
    <row r="5" spans="1:29">
      <c r="A5">
        <v>2</v>
      </c>
      <c r="B5" s="185">
        <f t="shared" ref="B5:B68" si="9">A5*21/365*12</f>
        <v>1.38082191780822</v>
      </c>
      <c r="C5" s="189">
        <v>0.983195612002432</v>
      </c>
      <c r="D5" s="189">
        <v>0.988534200473482</v>
      </c>
      <c r="E5" s="189">
        <v>0.965033049657799</v>
      </c>
      <c r="F5" s="189">
        <v>0.962786385933645</v>
      </c>
      <c r="G5" s="186">
        <v>2</v>
      </c>
      <c r="H5" s="186">
        <f t="shared" ref="H5:H67" si="10">A5*21/365.25</f>
        <v>0.114989733059548</v>
      </c>
      <c r="I5" s="186">
        <f>lifetable!$D$10</f>
        <v>0.000709505237875718</v>
      </c>
      <c r="J5" s="186">
        <f>lifetable!$D$16</f>
        <v>0.000755561692399098</v>
      </c>
      <c r="L5" s="187">
        <v>2</v>
      </c>
      <c r="N5">
        <f t="shared" si="0"/>
        <v>0.988534200473482</v>
      </c>
      <c r="P5">
        <f t="shared" si="1"/>
        <v>0.983195612002432</v>
      </c>
      <c r="Q5" s="187">
        <v>2</v>
      </c>
      <c r="S5">
        <f t="shared" si="2"/>
        <v>0.962786385933645</v>
      </c>
      <c r="U5">
        <f t="shared" si="3"/>
        <v>0.965033049657799</v>
      </c>
      <c r="V5" s="188">
        <v>2</v>
      </c>
      <c r="W5">
        <f t="shared" ref="W5:W49" si="11">(U4+U5)/2</f>
        <v>0.977852062832931</v>
      </c>
      <c r="X5">
        <f t="shared" si="4"/>
        <v>0.011082769648535</v>
      </c>
      <c r="Y5">
        <f t="shared" si="5"/>
        <v>0.0110651675185335</v>
      </c>
      <c r="Z5" s="187">
        <f t="shared" si="6"/>
        <v>1.38082191780822</v>
      </c>
      <c r="AA5">
        <f t="shared" ref="AA5:AA68" si="12">(S4+S5)/2</f>
        <v>0.974743974180572</v>
      </c>
      <c r="AB5">
        <f t="shared" si="7"/>
        <v>0.0170400506986315</v>
      </c>
      <c r="AC5">
        <f t="shared" si="8"/>
        <v>0.00821597512079653</v>
      </c>
    </row>
    <row r="6" spans="1:29">
      <c r="A6">
        <v>3</v>
      </c>
      <c r="B6" s="185">
        <f t="shared" si="9"/>
        <v>2.07123287671233</v>
      </c>
      <c r="C6" s="189">
        <v>0.965561233452847</v>
      </c>
      <c r="D6" s="189">
        <v>0.980009983085936</v>
      </c>
      <c r="E6" s="189">
        <v>0.906308769439715</v>
      </c>
      <c r="F6" s="189">
        <v>0.935011059563642</v>
      </c>
      <c r="G6" s="186">
        <v>3</v>
      </c>
      <c r="H6" s="186">
        <f t="shared" si="10"/>
        <v>0.172484599589322</v>
      </c>
      <c r="I6" s="186">
        <f>lifetable!$D$10</f>
        <v>0.000709505237875718</v>
      </c>
      <c r="J6" s="186">
        <f>lifetable!$D$16</f>
        <v>0.000755561692399098</v>
      </c>
      <c r="L6" s="187">
        <v>3</v>
      </c>
      <c r="N6">
        <f t="shared" si="0"/>
        <v>0.980009983085936</v>
      </c>
      <c r="P6">
        <f t="shared" si="1"/>
        <v>0.965561233452847</v>
      </c>
      <c r="Q6" s="187">
        <v>3</v>
      </c>
      <c r="S6">
        <f t="shared" si="2"/>
        <v>0.935011059563642</v>
      </c>
      <c r="U6">
        <f t="shared" si="3"/>
        <v>0.906308769439715</v>
      </c>
      <c r="V6" s="188">
        <v>3</v>
      </c>
      <c r="W6">
        <f t="shared" si="11"/>
        <v>0.935670909548757</v>
      </c>
      <c r="X6">
        <f t="shared" si="4"/>
        <v>0.0387075131788825</v>
      </c>
      <c r="Y6">
        <f t="shared" si="5"/>
        <v>0.0256215772723605</v>
      </c>
      <c r="Z6" s="187">
        <f t="shared" si="6"/>
        <v>2.07123287671233</v>
      </c>
      <c r="AA6">
        <f t="shared" si="12"/>
        <v>0.948898722748644</v>
      </c>
      <c r="AB6">
        <f t="shared" si="7"/>
        <v>0.0353733690310655</v>
      </c>
      <c r="AC6">
        <f t="shared" si="8"/>
        <v>0.015727908220291</v>
      </c>
    </row>
    <row r="7" spans="1:29">
      <c r="A7">
        <v>4</v>
      </c>
      <c r="B7" s="185">
        <f t="shared" si="9"/>
        <v>2.76164383561644</v>
      </c>
      <c r="C7" s="189">
        <v>0.942156726538831</v>
      </c>
      <c r="D7" s="189">
        <v>0.96905501949631</v>
      </c>
      <c r="E7" s="189">
        <v>0.801518257114419</v>
      </c>
      <c r="F7" s="189">
        <v>0.907594287582626</v>
      </c>
      <c r="G7" s="186">
        <v>4</v>
      </c>
      <c r="H7" s="186">
        <f t="shared" si="10"/>
        <v>0.229979466119097</v>
      </c>
      <c r="I7" s="186">
        <f>lifetable!$D$10</f>
        <v>0.000709505237875718</v>
      </c>
      <c r="J7" s="186">
        <f>lifetable!$D$16</f>
        <v>0.000755561692399098</v>
      </c>
      <c r="L7" s="187">
        <v>4</v>
      </c>
      <c r="N7">
        <f t="shared" si="0"/>
        <v>0.96905501949631</v>
      </c>
      <c r="P7">
        <f t="shared" si="1"/>
        <v>0.942156726538831</v>
      </c>
      <c r="Q7" s="187">
        <v>4</v>
      </c>
      <c r="S7">
        <f t="shared" si="2"/>
        <v>0.907594287582626</v>
      </c>
      <c r="U7">
        <f t="shared" si="3"/>
        <v>0.801518257114419</v>
      </c>
      <c r="V7" s="188">
        <v>4</v>
      </c>
      <c r="W7">
        <f t="shared" si="11"/>
        <v>0.853913513277067</v>
      </c>
      <c r="X7">
        <f t="shared" si="4"/>
        <v>0.099945466718772</v>
      </c>
      <c r="Y7">
        <f t="shared" si="5"/>
        <v>0.046141020004161</v>
      </c>
      <c r="Z7" s="187">
        <f t="shared" si="6"/>
        <v>2.76164383561644</v>
      </c>
      <c r="AA7">
        <f t="shared" si="12"/>
        <v>0.921302673573134</v>
      </c>
      <c r="AB7">
        <f t="shared" si="7"/>
        <v>0.053229827717989</v>
      </c>
      <c r="AC7">
        <f t="shared" si="8"/>
        <v>0.025467498708877</v>
      </c>
    </row>
    <row r="8" spans="1:29">
      <c r="A8">
        <v>5</v>
      </c>
      <c r="B8" s="185">
        <f t="shared" si="9"/>
        <v>3.45205479452055</v>
      </c>
      <c r="C8" s="189">
        <v>0.913645609796793</v>
      </c>
      <c r="D8" s="189">
        <v>0.9552756322025</v>
      </c>
      <c r="E8" s="189">
        <v>0.653454057851673</v>
      </c>
      <c r="F8" s="189">
        <v>0.867909547624604</v>
      </c>
      <c r="G8" s="186">
        <v>5</v>
      </c>
      <c r="H8" s="186">
        <f t="shared" si="10"/>
        <v>0.287474332648871</v>
      </c>
      <c r="I8" s="186">
        <f>lifetable!$D$10</f>
        <v>0.000709505237875718</v>
      </c>
      <c r="J8" s="186">
        <f>lifetable!$D$16</f>
        <v>0.000755561692399098</v>
      </c>
      <c r="L8" s="187">
        <v>5</v>
      </c>
      <c r="N8">
        <f t="shared" si="0"/>
        <v>0.9552756322025</v>
      </c>
      <c r="P8">
        <f t="shared" si="1"/>
        <v>0.913645609796793</v>
      </c>
      <c r="Q8" s="187">
        <v>5</v>
      </c>
      <c r="S8">
        <f t="shared" si="2"/>
        <v>0.867909547624604</v>
      </c>
      <c r="U8">
        <f t="shared" si="3"/>
        <v>0.653454057851673</v>
      </c>
      <c r="V8" s="188">
        <v>5</v>
      </c>
      <c r="W8">
        <f t="shared" si="11"/>
        <v>0.727486157483046</v>
      </c>
      <c r="X8">
        <f t="shared" si="4"/>
        <v>0.200415010684766</v>
      </c>
      <c r="Y8">
        <f t="shared" si="5"/>
        <v>0.072098831832188</v>
      </c>
      <c r="Z8" s="187">
        <f t="shared" si="6"/>
        <v>3.45205479452055</v>
      </c>
      <c r="AA8">
        <f t="shared" si="12"/>
        <v>0.887751917603615</v>
      </c>
      <c r="AB8">
        <f t="shared" si="7"/>
        <v>0.07441340824579</v>
      </c>
      <c r="AC8">
        <f t="shared" si="8"/>
        <v>0.037834674150595</v>
      </c>
    </row>
    <row r="9" spans="1:29">
      <c r="A9">
        <v>6</v>
      </c>
      <c r="B9" s="185">
        <f t="shared" si="9"/>
        <v>4.14246575342466</v>
      </c>
      <c r="C9" s="189">
        <v>0.880877822299372</v>
      </c>
      <c r="D9" s="189">
        <v>0.938282666115834</v>
      </c>
      <c r="E9" s="189">
        <v>0.484014575782123</v>
      </c>
      <c r="F9" s="189">
        <v>0.713704090155803</v>
      </c>
      <c r="G9" s="186">
        <v>6</v>
      </c>
      <c r="H9" s="186">
        <f t="shared" si="10"/>
        <v>0.344969199178645</v>
      </c>
      <c r="I9" s="186">
        <f>lifetable!$D$10</f>
        <v>0.000709505237875718</v>
      </c>
      <c r="J9" s="186">
        <f>lifetable!$D$16</f>
        <v>0.000755561692399098</v>
      </c>
      <c r="L9" s="187">
        <v>6</v>
      </c>
      <c r="N9">
        <f t="shared" si="0"/>
        <v>0.938282666115834</v>
      </c>
      <c r="P9">
        <f t="shared" si="1"/>
        <v>0.880877822299372</v>
      </c>
      <c r="Q9" s="187">
        <v>6</v>
      </c>
      <c r="S9">
        <f t="shared" si="2"/>
        <v>0.713704090155803</v>
      </c>
      <c r="U9">
        <f t="shared" si="3"/>
        <v>0.484014575782123</v>
      </c>
      <c r="V9" s="188">
        <v>6</v>
      </c>
      <c r="W9">
        <f t="shared" si="11"/>
        <v>0.568734316816898</v>
      </c>
      <c r="X9">
        <f t="shared" si="4"/>
        <v>0.328527399231184</v>
      </c>
      <c r="Y9">
        <f t="shared" si="5"/>
        <v>0.102738283951918</v>
      </c>
      <c r="Z9" s="187">
        <f t="shared" si="6"/>
        <v>4.14246575342466</v>
      </c>
      <c r="AA9">
        <f t="shared" si="12"/>
        <v>0.790806818890204</v>
      </c>
      <c r="AB9">
        <f t="shared" si="7"/>
        <v>0.155972330268963</v>
      </c>
      <c r="AC9">
        <f t="shared" si="8"/>
        <v>0.0532208508408329</v>
      </c>
    </row>
    <row r="10" spans="1:29">
      <c r="A10">
        <v>7</v>
      </c>
      <c r="B10" s="185">
        <f t="shared" si="9"/>
        <v>4.83287671232877</v>
      </c>
      <c r="C10" s="189">
        <v>0.844802500147148</v>
      </c>
      <c r="D10" s="189">
        <v>0.917699700045938</v>
      </c>
      <c r="E10" s="189">
        <v>0.352962382697788</v>
      </c>
      <c r="F10" s="189">
        <v>0.589468358035326</v>
      </c>
      <c r="G10" s="186">
        <v>7</v>
      </c>
      <c r="H10" s="186">
        <f t="shared" si="10"/>
        <v>0.402464065708419</v>
      </c>
      <c r="I10" s="186">
        <f>lifetable!$D$10</f>
        <v>0.000709505237875718</v>
      </c>
      <c r="J10" s="186">
        <f>lifetable!$D$16</f>
        <v>0.000755561692399098</v>
      </c>
      <c r="L10" s="187">
        <v>7</v>
      </c>
      <c r="N10">
        <f t="shared" si="0"/>
        <v>0.917699700045938</v>
      </c>
      <c r="P10">
        <f t="shared" si="1"/>
        <v>0.844802500147148</v>
      </c>
      <c r="Q10" s="187">
        <v>7</v>
      </c>
      <c r="S10">
        <f t="shared" si="2"/>
        <v>0.589468358035326</v>
      </c>
      <c r="U10">
        <f t="shared" si="3"/>
        <v>0.352962382697788</v>
      </c>
      <c r="V10" s="188">
        <v>7</v>
      </c>
      <c r="W10">
        <f t="shared" si="11"/>
        <v>0.418488479239955</v>
      </c>
      <c r="X10">
        <f t="shared" si="4"/>
        <v>0.444351681983304</v>
      </c>
      <c r="Y10">
        <f t="shared" si="5"/>
        <v>0.13715983877674</v>
      </c>
      <c r="Z10" s="187">
        <f t="shared" si="6"/>
        <v>4.83287671232877</v>
      </c>
      <c r="AA10">
        <f t="shared" si="12"/>
        <v>0.651586224095565</v>
      </c>
      <c r="AB10">
        <f t="shared" si="7"/>
        <v>0.276404958985321</v>
      </c>
      <c r="AC10">
        <f t="shared" si="8"/>
        <v>0.072008816919114</v>
      </c>
    </row>
    <row r="11" spans="1:29">
      <c r="A11">
        <v>8</v>
      </c>
      <c r="B11" s="185">
        <f t="shared" si="9"/>
        <v>5.52328767123288</v>
      </c>
      <c r="C11" s="189">
        <v>0.806388969345176</v>
      </c>
      <c r="D11" s="189">
        <v>0.893178565373574</v>
      </c>
      <c r="E11" s="189">
        <v>0.268453486402057</v>
      </c>
      <c r="F11" s="189">
        <v>0.531836953427017</v>
      </c>
      <c r="G11" s="186">
        <v>8</v>
      </c>
      <c r="H11" s="186">
        <f t="shared" si="10"/>
        <v>0.459958932238193</v>
      </c>
      <c r="I11" s="186">
        <f>lifetable!$D$10</f>
        <v>0.000709505237875718</v>
      </c>
      <c r="J11" s="186">
        <f>lifetable!$D$16</f>
        <v>0.000755561692399098</v>
      </c>
      <c r="L11" s="187">
        <v>8</v>
      </c>
      <c r="N11">
        <f t="shared" si="0"/>
        <v>0.893178565373574</v>
      </c>
      <c r="P11">
        <f t="shared" si="1"/>
        <v>0.806388969345176</v>
      </c>
      <c r="Q11" s="187">
        <v>8</v>
      </c>
      <c r="S11">
        <f t="shared" si="2"/>
        <v>0.531836953427017</v>
      </c>
      <c r="U11">
        <f t="shared" si="3"/>
        <v>0.268453486402057</v>
      </c>
      <c r="V11" s="188">
        <v>8</v>
      </c>
      <c r="W11">
        <f t="shared" si="11"/>
        <v>0.310707934549923</v>
      </c>
      <c r="X11">
        <f t="shared" si="4"/>
        <v>0.514887800196239</v>
      </c>
      <c r="Y11">
        <f t="shared" si="5"/>
        <v>0.174404265253838</v>
      </c>
      <c r="Z11" s="187">
        <f t="shared" si="6"/>
        <v>5.52328767123288</v>
      </c>
      <c r="AA11">
        <f t="shared" si="12"/>
        <v>0.560652655731172</v>
      </c>
      <c r="AB11">
        <f t="shared" si="7"/>
        <v>0.344786476978584</v>
      </c>
      <c r="AC11">
        <f t="shared" si="8"/>
        <v>0.094560867290244</v>
      </c>
    </row>
    <row r="12" spans="1:29">
      <c r="A12">
        <v>9</v>
      </c>
      <c r="B12" s="185">
        <f t="shared" si="9"/>
        <v>6.21369863013699</v>
      </c>
      <c r="C12" s="189">
        <v>0.766562045133733</v>
      </c>
      <c r="D12" s="189">
        <v>0.864419955305356</v>
      </c>
      <c r="E12" s="189">
        <v>0.213124600653609</v>
      </c>
      <c r="F12" s="189">
        <v>0.472799476126175</v>
      </c>
      <c r="G12" s="186">
        <v>9</v>
      </c>
      <c r="H12" s="186">
        <f t="shared" si="10"/>
        <v>0.517453798767967</v>
      </c>
      <c r="I12" s="186">
        <f>lifetable!$D$10</f>
        <v>0.000709505237875718</v>
      </c>
      <c r="J12" s="186">
        <f>lifetable!$D$16</f>
        <v>0.000755561692399098</v>
      </c>
      <c r="L12" s="187">
        <v>9</v>
      </c>
      <c r="N12">
        <f t="shared" si="0"/>
        <v>0.864419955305356</v>
      </c>
      <c r="P12">
        <f t="shared" si="1"/>
        <v>0.766562045133733</v>
      </c>
      <c r="Q12" s="187">
        <v>9</v>
      </c>
      <c r="S12">
        <f t="shared" si="2"/>
        <v>0.472799476126175</v>
      </c>
      <c r="U12">
        <f t="shared" si="3"/>
        <v>0.213124600653609</v>
      </c>
      <c r="V12" s="188">
        <v>9</v>
      </c>
      <c r="W12">
        <f t="shared" si="11"/>
        <v>0.240789043527833</v>
      </c>
      <c r="X12">
        <f t="shared" si="4"/>
        <v>0.545686463711621</v>
      </c>
      <c r="Y12">
        <f t="shared" si="5"/>
        <v>0.213524492760546</v>
      </c>
      <c r="Z12" s="187">
        <f t="shared" si="6"/>
        <v>6.21369863013699</v>
      </c>
      <c r="AA12">
        <f t="shared" si="12"/>
        <v>0.502318214776596</v>
      </c>
      <c r="AB12">
        <f t="shared" si="7"/>
        <v>0.376481045562869</v>
      </c>
      <c r="AC12">
        <f t="shared" si="8"/>
        <v>0.121200739660535</v>
      </c>
    </row>
    <row r="13" spans="1:29">
      <c r="A13">
        <v>10</v>
      </c>
      <c r="B13" s="185">
        <f t="shared" si="9"/>
        <v>6.9041095890411</v>
      </c>
      <c r="C13" s="189">
        <v>0.726155337207868</v>
      </c>
      <c r="D13" s="189">
        <v>0.831458122425399</v>
      </c>
      <c r="E13" s="189">
        <v>0.175486440551765</v>
      </c>
      <c r="F13" s="189">
        <v>0.419809354990247</v>
      </c>
      <c r="G13" s="186">
        <v>10</v>
      </c>
      <c r="H13" s="186">
        <f t="shared" si="10"/>
        <v>0.574948665297741</v>
      </c>
      <c r="I13" s="186">
        <f>lifetable!$D$10</f>
        <v>0.000709505237875718</v>
      </c>
      <c r="J13" s="186">
        <f>lifetable!$D$16</f>
        <v>0.000755561692399098</v>
      </c>
      <c r="L13" s="187">
        <v>10</v>
      </c>
      <c r="N13">
        <f t="shared" si="0"/>
        <v>0.831458122425399</v>
      </c>
      <c r="P13">
        <f t="shared" si="1"/>
        <v>0.726155337207868</v>
      </c>
      <c r="Q13" s="187">
        <v>10</v>
      </c>
      <c r="S13">
        <f t="shared" si="2"/>
        <v>0.419809354990247</v>
      </c>
      <c r="U13">
        <f t="shared" si="3"/>
        <v>0.175486440551765</v>
      </c>
      <c r="V13" s="188">
        <v>10</v>
      </c>
      <c r="W13">
        <f t="shared" si="11"/>
        <v>0.194305520602687</v>
      </c>
      <c r="X13">
        <f t="shared" si="4"/>
        <v>0.552053170568114</v>
      </c>
      <c r="Y13">
        <f t="shared" si="5"/>
        <v>0.2536413088292</v>
      </c>
      <c r="Z13" s="187">
        <f t="shared" si="6"/>
        <v>6.9041095890411</v>
      </c>
      <c r="AA13">
        <f t="shared" si="12"/>
        <v>0.446304415558211</v>
      </c>
      <c r="AB13">
        <f t="shared" si="7"/>
        <v>0.401634623307166</v>
      </c>
      <c r="AC13">
        <f t="shared" si="8"/>
        <v>0.152060961134623</v>
      </c>
    </row>
    <row r="14" spans="1:29">
      <c r="A14">
        <v>11</v>
      </c>
      <c r="B14" s="185">
        <f t="shared" si="9"/>
        <v>7.5945205479452</v>
      </c>
      <c r="C14" s="189">
        <v>0.685883053544397</v>
      </c>
      <c r="D14" s="189">
        <v>0.795726464830069</v>
      </c>
      <c r="E14" s="189">
        <v>0.148711311198776</v>
      </c>
      <c r="F14" s="189">
        <v>0.377509955147205</v>
      </c>
      <c r="G14" s="186">
        <v>11</v>
      </c>
      <c r="H14" s="186">
        <f t="shared" si="10"/>
        <v>0.632443531827515</v>
      </c>
      <c r="I14" s="186">
        <f>lifetable!$D$10</f>
        <v>0.000709505237875718</v>
      </c>
      <c r="J14" s="186">
        <f>lifetable!$D$16</f>
        <v>0.000755561692399098</v>
      </c>
      <c r="L14" s="187">
        <v>11</v>
      </c>
      <c r="N14">
        <f t="shared" si="0"/>
        <v>0.795726464830069</v>
      </c>
      <c r="P14">
        <f t="shared" si="1"/>
        <v>0.685883053544397</v>
      </c>
      <c r="Q14" s="187">
        <v>11</v>
      </c>
      <c r="S14">
        <f t="shared" si="2"/>
        <v>0.377509955147205</v>
      </c>
      <c r="U14">
        <f t="shared" si="3"/>
        <v>0.148711311198776</v>
      </c>
      <c r="V14" s="188">
        <v>11</v>
      </c>
      <c r="W14">
        <f t="shared" si="11"/>
        <v>0.16209887587527</v>
      </c>
      <c r="X14">
        <f t="shared" si="4"/>
        <v>0.543920319500862</v>
      </c>
      <c r="Y14">
        <f t="shared" si="5"/>
        <v>0.293980804623867</v>
      </c>
      <c r="Z14" s="187">
        <f t="shared" si="6"/>
        <v>7.5945205479452</v>
      </c>
      <c r="AA14">
        <f t="shared" si="12"/>
        <v>0.398659655068726</v>
      </c>
      <c r="AB14">
        <f t="shared" si="7"/>
        <v>0.414932638559008</v>
      </c>
      <c r="AC14">
        <f t="shared" si="8"/>
        <v>0.186407706372266</v>
      </c>
    </row>
    <row r="15" spans="1:29">
      <c r="A15">
        <v>12</v>
      </c>
      <c r="B15" s="185">
        <f t="shared" si="9"/>
        <v>8.28493150684931</v>
      </c>
      <c r="C15" s="189">
        <v>0.64632820005482</v>
      </c>
      <c r="D15" s="189">
        <v>0.759042363033758</v>
      </c>
      <c r="E15" s="189">
        <v>0.128788902707912</v>
      </c>
      <c r="F15" s="189">
        <v>0.344275237555639</v>
      </c>
      <c r="G15" s="186">
        <v>12</v>
      </c>
      <c r="H15" s="186">
        <f t="shared" si="10"/>
        <v>0.68993839835729</v>
      </c>
      <c r="I15" s="186">
        <f>lifetable!$D$10</f>
        <v>0.000709505237875718</v>
      </c>
      <c r="J15" s="186">
        <f>lifetable!$D$16</f>
        <v>0.000755561692399098</v>
      </c>
      <c r="L15" s="187">
        <v>12</v>
      </c>
      <c r="N15">
        <f t="shared" si="0"/>
        <v>0.759042363033758</v>
      </c>
      <c r="P15">
        <f t="shared" si="1"/>
        <v>0.64632820005482</v>
      </c>
      <c r="Q15" s="187">
        <v>12</v>
      </c>
      <c r="S15">
        <f t="shared" si="2"/>
        <v>0.344275237555639</v>
      </c>
      <c r="U15">
        <f t="shared" si="3"/>
        <v>0.128788902707912</v>
      </c>
      <c r="V15" s="188">
        <v>12</v>
      </c>
      <c r="W15">
        <f t="shared" si="11"/>
        <v>0.138750106953344</v>
      </c>
      <c r="X15">
        <f t="shared" si="4"/>
        <v>0.527355519846264</v>
      </c>
      <c r="Y15">
        <f t="shared" si="5"/>
        <v>0.333894373200392</v>
      </c>
      <c r="Z15" s="187">
        <f t="shared" si="6"/>
        <v>8.28493150684931</v>
      </c>
      <c r="AA15">
        <f t="shared" si="12"/>
        <v>0.360892596351422</v>
      </c>
      <c r="AB15">
        <f t="shared" si="7"/>
        <v>0.416491817580492</v>
      </c>
      <c r="AC15">
        <f t="shared" si="8"/>
        <v>0.222615586068087</v>
      </c>
    </row>
    <row r="16" spans="1:29">
      <c r="A16">
        <v>13</v>
      </c>
      <c r="B16" s="185">
        <f t="shared" si="9"/>
        <v>8.97534246575342</v>
      </c>
      <c r="C16" s="189">
        <v>0.607943586267116</v>
      </c>
      <c r="D16" s="189">
        <v>0.72324587573704</v>
      </c>
      <c r="E16" s="189">
        <v>0.113321927828619</v>
      </c>
      <c r="F16" s="189">
        <v>0.317902021438408</v>
      </c>
      <c r="G16" s="186">
        <v>13</v>
      </c>
      <c r="H16" s="186">
        <f t="shared" si="10"/>
        <v>0.747433264887064</v>
      </c>
      <c r="I16" s="186">
        <f>lifetable!$D$10</f>
        <v>0.000709505237875718</v>
      </c>
      <c r="J16" s="186">
        <f>lifetable!$D$16</f>
        <v>0.000755561692399098</v>
      </c>
      <c r="L16" s="187">
        <v>13</v>
      </c>
      <c r="N16">
        <f t="shared" si="0"/>
        <v>0.72324587573704</v>
      </c>
      <c r="P16">
        <f t="shared" si="1"/>
        <v>0.607943586267116</v>
      </c>
      <c r="Q16" s="187">
        <v>13</v>
      </c>
      <c r="S16">
        <f t="shared" si="2"/>
        <v>0.317902021438408</v>
      </c>
      <c r="U16">
        <f t="shared" si="3"/>
        <v>0.113321927828619</v>
      </c>
      <c r="V16" s="188">
        <v>13</v>
      </c>
      <c r="W16">
        <f t="shared" si="11"/>
        <v>0.121055415268265</v>
      </c>
      <c r="X16">
        <f t="shared" si="4"/>
        <v>0.506080477892702</v>
      </c>
      <c r="Y16">
        <f t="shared" si="5"/>
        <v>0.372864106839032</v>
      </c>
      <c r="Z16" s="187">
        <f t="shared" si="6"/>
        <v>8.97534246575342</v>
      </c>
      <c r="AA16">
        <f t="shared" si="12"/>
        <v>0.331088629497024</v>
      </c>
      <c r="AB16">
        <f t="shared" si="7"/>
        <v>0.410055489888376</v>
      </c>
      <c r="AC16">
        <f t="shared" si="8"/>
        <v>0.258855880614601</v>
      </c>
    </row>
    <row r="17" spans="1:29">
      <c r="A17">
        <v>14</v>
      </c>
      <c r="B17" s="185">
        <f t="shared" si="9"/>
        <v>9.66575342465753</v>
      </c>
      <c r="C17" s="189">
        <v>0.5710616230291</v>
      </c>
      <c r="D17" s="189">
        <v>0.689990026149155</v>
      </c>
      <c r="E17" s="189">
        <v>0.100840253995972</v>
      </c>
      <c r="F17" s="189">
        <v>0.296682782735983</v>
      </c>
      <c r="G17" s="186">
        <v>14</v>
      </c>
      <c r="H17" s="186">
        <f t="shared" si="10"/>
        <v>0.804928131416838</v>
      </c>
      <c r="I17" s="186">
        <f>lifetable!$D$10</f>
        <v>0.000709505237875718</v>
      </c>
      <c r="J17" s="186">
        <f>lifetable!$D$16</f>
        <v>0.000755561692399098</v>
      </c>
      <c r="L17" s="187">
        <v>14</v>
      </c>
      <c r="N17">
        <f t="shared" si="0"/>
        <v>0.689990026149155</v>
      </c>
      <c r="P17">
        <f t="shared" si="1"/>
        <v>0.5710616230291</v>
      </c>
      <c r="Q17" s="187">
        <v>14</v>
      </c>
      <c r="S17">
        <f t="shared" si="2"/>
        <v>0.296682782735983</v>
      </c>
      <c r="U17">
        <f t="shared" si="3"/>
        <v>0.100840253995972</v>
      </c>
      <c r="V17" s="188">
        <v>14</v>
      </c>
      <c r="W17">
        <f t="shared" si="11"/>
        <v>0.107081090912296</v>
      </c>
      <c r="X17">
        <f t="shared" si="4"/>
        <v>0.482421513735812</v>
      </c>
      <c r="Y17">
        <f t="shared" si="5"/>
        <v>0.410497395351892</v>
      </c>
      <c r="Z17" s="187">
        <f t="shared" si="6"/>
        <v>9.66575342465753</v>
      </c>
      <c r="AA17">
        <f t="shared" si="12"/>
        <v>0.307292402087195</v>
      </c>
      <c r="AB17">
        <f t="shared" si="7"/>
        <v>0.399325548855902</v>
      </c>
      <c r="AC17">
        <f t="shared" si="8"/>
        <v>0.293382049056903</v>
      </c>
    </row>
    <row r="18" spans="1:29">
      <c r="A18">
        <v>15</v>
      </c>
      <c r="B18" s="185">
        <f t="shared" si="9"/>
        <v>10.3561643835616</v>
      </c>
      <c r="C18" s="189">
        <v>0.535909231308892</v>
      </c>
      <c r="D18" s="189">
        <v>0.659961803597677</v>
      </c>
      <c r="E18" s="189">
        <v>0.0904192141279509</v>
      </c>
      <c r="F18" s="189">
        <v>0.279327003892625</v>
      </c>
      <c r="G18" s="186">
        <v>15</v>
      </c>
      <c r="H18" s="186">
        <f t="shared" si="10"/>
        <v>0.862422997946612</v>
      </c>
      <c r="I18" s="186">
        <f>lifetable!$D$10</f>
        <v>0.000709505237875718</v>
      </c>
      <c r="J18" s="186">
        <f>lifetable!$D$16</f>
        <v>0.000755561692399098</v>
      </c>
      <c r="L18" s="187">
        <v>15</v>
      </c>
      <c r="N18">
        <f t="shared" si="0"/>
        <v>0.659961803597677</v>
      </c>
      <c r="P18">
        <f t="shared" si="1"/>
        <v>0.535909231308892</v>
      </c>
      <c r="Q18" s="187">
        <v>15</v>
      </c>
      <c r="S18">
        <f t="shared" si="2"/>
        <v>0.279327003892625</v>
      </c>
      <c r="U18">
        <f t="shared" si="3"/>
        <v>0.0904192141279509</v>
      </c>
      <c r="V18" s="188">
        <v>15</v>
      </c>
      <c r="W18">
        <f t="shared" si="11"/>
        <v>0.0956297340619615</v>
      </c>
      <c r="X18">
        <f t="shared" si="4"/>
        <v>0.457855693107035</v>
      </c>
      <c r="Y18">
        <f t="shared" si="5"/>
        <v>0.446514572831004</v>
      </c>
      <c r="Z18" s="187">
        <f t="shared" si="6"/>
        <v>10.3561643835616</v>
      </c>
      <c r="AA18">
        <f t="shared" si="12"/>
        <v>0.288004893314304</v>
      </c>
      <c r="AB18">
        <f t="shared" si="7"/>
        <v>0.386971021559112</v>
      </c>
      <c r="AC18">
        <f t="shared" si="8"/>
        <v>0.325024085126584</v>
      </c>
    </row>
    <row r="19" spans="1:29">
      <c r="A19">
        <v>16</v>
      </c>
      <c r="B19" s="185">
        <f t="shared" si="9"/>
        <v>11.0465753424658</v>
      </c>
      <c r="C19" s="189">
        <v>0.502624915428532</v>
      </c>
      <c r="D19" s="189">
        <v>0.632959462371477</v>
      </c>
      <c r="E19" s="189">
        <v>0.081465194802311</v>
      </c>
      <c r="F19" s="189">
        <v>0.26486811828495</v>
      </c>
      <c r="G19" s="186">
        <v>16</v>
      </c>
      <c r="H19" s="186">
        <f t="shared" si="10"/>
        <v>0.919917864476386</v>
      </c>
      <c r="I19" s="186">
        <f>lifetable!$D$10</f>
        <v>0.000709505237875718</v>
      </c>
      <c r="J19" s="186">
        <f>lifetable!$D$16</f>
        <v>0.000755561692399098</v>
      </c>
      <c r="L19" s="187">
        <v>16</v>
      </c>
      <c r="N19">
        <f t="shared" si="0"/>
        <v>0.632959462371477</v>
      </c>
      <c r="P19">
        <f t="shared" si="1"/>
        <v>0.502624915428532</v>
      </c>
      <c r="Q19" s="187">
        <v>16</v>
      </c>
      <c r="S19">
        <f t="shared" si="2"/>
        <v>0.26486811828495</v>
      </c>
      <c r="U19">
        <f t="shared" si="3"/>
        <v>0.081465194802311</v>
      </c>
      <c r="V19" s="188">
        <v>16</v>
      </c>
      <c r="W19">
        <f t="shared" si="11"/>
        <v>0.085942204465131</v>
      </c>
      <c r="X19">
        <f t="shared" si="4"/>
        <v>0.433324868903581</v>
      </c>
      <c r="Y19">
        <f t="shared" si="5"/>
        <v>0.480732926631288</v>
      </c>
      <c r="Z19" s="187">
        <f t="shared" si="6"/>
        <v>11.0465753424658</v>
      </c>
      <c r="AA19">
        <f t="shared" si="12"/>
        <v>0.272097561088787</v>
      </c>
      <c r="AB19">
        <f t="shared" si="7"/>
        <v>0.37436307189579</v>
      </c>
      <c r="AC19">
        <f t="shared" si="8"/>
        <v>0.353539367015423</v>
      </c>
    </row>
    <row r="20" spans="1:29">
      <c r="A20">
        <v>17</v>
      </c>
      <c r="B20" s="185">
        <f t="shared" si="9"/>
        <v>11.7369863013699</v>
      </c>
      <c r="C20" s="189">
        <v>0.471275900628444</v>
      </c>
      <c r="D20" s="189">
        <v>0.608676923302421</v>
      </c>
      <c r="E20" s="189">
        <v>0.0736651953048041</v>
      </c>
      <c r="F20" s="189">
        <v>0.25258281718077</v>
      </c>
      <c r="G20" s="186">
        <v>17</v>
      </c>
      <c r="H20" s="186">
        <f t="shared" si="10"/>
        <v>0.97741273100616</v>
      </c>
      <c r="I20" s="186">
        <f>lifetable!$D$10</f>
        <v>0.000709505237875718</v>
      </c>
      <c r="J20" s="186">
        <f>lifetable!$D$16</f>
        <v>0.000755561692399098</v>
      </c>
      <c r="L20" s="187">
        <v>17</v>
      </c>
      <c r="N20">
        <f t="shared" si="0"/>
        <v>0.608676923302421</v>
      </c>
      <c r="P20">
        <f t="shared" si="1"/>
        <v>0.471275900628444</v>
      </c>
      <c r="Q20" s="187">
        <v>17</v>
      </c>
      <c r="S20">
        <f t="shared" si="2"/>
        <v>0.25258281718077</v>
      </c>
      <c r="U20">
        <f t="shared" si="3"/>
        <v>0.0736651953048041</v>
      </c>
      <c r="V20" s="188">
        <v>17</v>
      </c>
      <c r="W20">
        <f t="shared" si="11"/>
        <v>0.0775651950535576</v>
      </c>
      <c r="X20">
        <f t="shared" si="4"/>
        <v>0.40938521297493</v>
      </c>
      <c r="Y20">
        <f t="shared" si="5"/>
        <v>0.513049591971512</v>
      </c>
      <c r="Z20" s="187">
        <f t="shared" si="6"/>
        <v>11.7369863013699</v>
      </c>
      <c r="AA20">
        <f t="shared" si="12"/>
        <v>0.25872546773286</v>
      </c>
      <c r="AB20">
        <f t="shared" si="7"/>
        <v>0.362092725104089</v>
      </c>
      <c r="AC20">
        <f t="shared" si="8"/>
        <v>0.379181807163051</v>
      </c>
    </row>
    <row r="21" spans="1:29">
      <c r="A21" s="188">
        <v>18</v>
      </c>
      <c r="B21" s="190">
        <f t="shared" si="9"/>
        <v>12.427397260274</v>
      </c>
      <c r="C21" s="189">
        <v>0.441874010965144</v>
      </c>
      <c r="D21" s="189">
        <v>0.586771020777795</v>
      </c>
      <c r="E21" s="189">
        <v>0.066835811317779</v>
      </c>
      <c r="F21" s="189">
        <v>0.241928117957313</v>
      </c>
      <c r="G21" s="186">
        <v>18</v>
      </c>
      <c r="H21" s="186">
        <f t="shared" si="10"/>
        <v>1.03490759753593</v>
      </c>
      <c r="I21" s="186">
        <f>lifetable!$E$10</f>
        <v>0.000755561692399098</v>
      </c>
      <c r="J21" s="186">
        <f>lifetable!$E$16</f>
        <v>0.000802122486741386</v>
      </c>
      <c r="L21" s="187">
        <v>18</v>
      </c>
      <c r="N21">
        <f t="shared" si="0"/>
        <v>0.586771020777795</v>
      </c>
      <c r="P21">
        <f t="shared" si="1"/>
        <v>0.441874010965144</v>
      </c>
      <c r="Q21" s="187">
        <v>18</v>
      </c>
      <c r="R21">
        <f>F21*J21</f>
        <v>0.000194055983588583</v>
      </c>
      <c r="S21">
        <f>F21-SUM($R21:R$21)</f>
        <v>0.241734061973724</v>
      </c>
      <c r="T21">
        <f>I21*E21</f>
        <v>5.04985787121279e-5</v>
      </c>
      <c r="U21">
        <f>E21-SUM($T21:T$21)</f>
        <v>0.0667853127390669</v>
      </c>
      <c r="V21" s="188">
        <v>18</v>
      </c>
      <c r="W21">
        <f t="shared" si="11"/>
        <v>0.0702252540219355</v>
      </c>
      <c r="X21">
        <f t="shared" si="4"/>
        <v>0.386349701774859</v>
      </c>
      <c r="Y21">
        <f t="shared" si="5"/>
        <v>0.543425044203206</v>
      </c>
      <c r="Z21" s="187">
        <f t="shared" si="6"/>
        <v>12.427397260274</v>
      </c>
      <c r="AA21">
        <f t="shared" si="12"/>
        <v>0.247158439577247</v>
      </c>
      <c r="AB21">
        <f t="shared" si="7"/>
        <v>0.350565532462861</v>
      </c>
      <c r="AC21">
        <f t="shared" si="8"/>
        <v>0.402276027959892</v>
      </c>
    </row>
    <row r="22" spans="1:29">
      <c r="A22">
        <v>19</v>
      </c>
      <c r="B22" s="185">
        <f t="shared" si="9"/>
        <v>13.1178082191781</v>
      </c>
      <c r="C22" s="189">
        <v>0.41438958293108</v>
      </c>
      <c r="D22" s="189">
        <v>0.566900444880047</v>
      </c>
      <c r="E22" s="189">
        <v>0.0608281741838308</v>
      </c>
      <c r="F22" s="189">
        <v>0.232494445665229</v>
      </c>
      <c r="G22" s="186">
        <v>19</v>
      </c>
      <c r="H22" s="186">
        <f t="shared" si="10"/>
        <v>1.09240246406571</v>
      </c>
      <c r="I22" s="186">
        <f>lifetable!$E$10</f>
        <v>0.000755561692399098</v>
      </c>
      <c r="J22" s="186">
        <f>lifetable!$E$16</f>
        <v>0.000802122486741386</v>
      </c>
      <c r="L22" s="187">
        <v>19</v>
      </c>
      <c r="N22">
        <f t="shared" si="0"/>
        <v>0.566900444880047</v>
      </c>
      <c r="P22">
        <f t="shared" si="1"/>
        <v>0.41438958293108</v>
      </c>
      <c r="Q22" s="187">
        <v>19</v>
      </c>
      <c r="R22">
        <f t="shared" ref="R22:R85" si="13">F22*J22</f>
        <v>0.000186489022910553</v>
      </c>
      <c r="S22">
        <f>F22-SUM($R$21:R22)</f>
        <v>0.23211390065873</v>
      </c>
      <c r="T22">
        <f t="shared" ref="T22:T85" si="14">I22*E22</f>
        <v>4.59594382318823e-5</v>
      </c>
      <c r="U22">
        <f>E22-SUM($T$21:T22)</f>
        <v>0.0607317161668868</v>
      </c>
      <c r="V22" s="188">
        <v>19</v>
      </c>
      <c r="W22">
        <f t="shared" si="11"/>
        <v>0.0637585144529768</v>
      </c>
      <c r="X22">
        <f t="shared" si="4"/>
        <v>0.364373282495135</v>
      </c>
      <c r="Y22">
        <f t="shared" si="5"/>
        <v>0.571868203051888</v>
      </c>
      <c r="Z22" s="187">
        <f t="shared" si="6"/>
        <v>13.1178082191781</v>
      </c>
      <c r="AA22">
        <f t="shared" si="12"/>
        <v>0.236923981316227</v>
      </c>
      <c r="AB22">
        <f t="shared" si="7"/>
        <v>0.339911751512694</v>
      </c>
      <c r="AC22">
        <f t="shared" si="8"/>
        <v>0.423164267171079</v>
      </c>
    </row>
    <row r="23" spans="1:29">
      <c r="A23">
        <v>20</v>
      </c>
      <c r="B23" s="185">
        <f t="shared" si="9"/>
        <v>13.8082191780822</v>
      </c>
      <c r="C23" s="189">
        <v>0.388763154045265</v>
      </c>
      <c r="D23" s="189">
        <v>0.548746289979631</v>
      </c>
      <c r="E23" s="189">
        <v>0.0555204733566595</v>
      </c>
      <c r="F23" s="189">
        <v>0.223971307736519</v>
      </c>
      <c r="G23" s="186">
        <v>20</v>
      </c>
      <c r="H23" s="186">
        <f t="shared" si="10"/>
        <v>1.14989733059548</v>
      </c>
      <c r="I23" s="186">
        <f>lifetable!$E$10</f>
        <v>0.000755561692399098</v>
      </c>
      <c r="J23" s="186">
        <f>lifetable!$E$16</f>
        <v>0.000802122486741386</v>
      </c>
      <c r="L23" s="187">
        <v>20</v>
      </c>
      <c r="N23">
        <f t="shared" si="0"/>
        <v>0.548746289979631</v>
      </c>
      <c r="P23">
        <f t="shared" si="1"/>
        <v>0.388763154045265</v>
      </c>
      <c r="Q23" s="187">
        <v>20</v>
      </c>
      <c r="R23">
        <f t="shared" si="13"/>
        <v>0.000179652422320337</v>
      </c>
      <c r="S23">
        <f>F23-SUM($R$21:R23)</f>
        <v>0.2234111103077</v>
      </c>
      <c r="T23">
        <f t="shared" si="14"/>
        <v>4.19491428121567e-5</v>
      </c>
      <c r="U23">
        <f>E23-SUM($T$21:T23)</f>
        <v>0.0553820661969033</v>
      </c>
      <c r="V23" s="188">
        <v>20</v>
      </c>
      <c r="W23">
        <f t="shared" si="11"/>
        <v>0.0580568911818951</v>
      </c>
      <c r="X23">
        <f t="shared" si="4"/>
        <v>0.343519477306277</v>
      </c>
      <c r="Y23">
        <f t="shared" si="5"/>
        <v>0.598423631511827</v>
      </c>
      <c r="Z23" s="187">
        <f t="shared" si="6"/>
        <v>13.8082191780822</v>
      </c>
      <c r="AA23">
        <f t="shared" si="12"/>
        <v>0.227762505483215</v>
      </c>
      <c r="AB23">
        <f t="shared" si="7"/>
        <v>0.330060861946624</v>
      </c>
      <c r="AC23">
        <f t="shared" si="8"/>
        <v>0.442176632570161</v>
      </c>
    </row>
    <row r="24" spans="1:29">
      <c r="A24">
        <v>21</v>
      </c>
      <c r="B24" s="185">
        <f t="shared" si="9"/>
        <v>14.4986301369863</v>
      </c>
      <c r="C24" s="189">
        <v>0.364914952821588</v>
      </c>
      <c r="D24" s="189">
        <v>0.532021351539151</v>
      </c>
      <c r="E24" s="189">
        <v>0.0508122981651474</v>
      </c>
      <c r="F24" s="189">
        <v>0.216122325536027</v>
      </c>
      <c r="G24" s="186">
        <v>21</v>
      </c>
      <c r="H24" s="186">
        <f t="shared" si="10"/>
        <v>1.20739219712526</v>
      </c>
      <c r="I24" s="186">
        <f>lifetable!$E$10</f>
        <v>0.000755561692399098</v>
      </c>
      <c r="J24" s="186">
        <f>lifetable!$E$16</f>
        <v>0.000802122486741386</v>
      </c>
      <c r="L24" s="187">
        <v>21</v>
      </c>
      <c r="N24">
        <f t="shared" si="0"/>
        <v>0.532021351539151</v>
      </c>
      <c r="P24">
        <f t="shared" si="1"/>
        <v>0.364914952821588</v>
      </c>
      <c r="Q24" s="187">
        <v>21</v>
      </c>
      <c r="R24">
        <f t="shared" si="13"/>
        <v>0.000173356577199289</v>
      </c>
      <c r="S24">
        <f>F24-SUM($R$21:R24)</f>
        <v>0.215388771530008</v>
      </c>
      <c r="T24">
        <f t="shared" si="14"/>
        <v>3.83918259963464e-5</v>
      </c>
      <c r="U24">
        <f>E24-SUM($T$21:T24)</f>
        <v>0.0506354991793949</v>
      </c>
      <c r="V24" s="188">
        <v>21</v>
      </c>
      <c r="W24">
        <f t="shared" si="11"/>
        <v>0.0530087826881491</v>
      </c>
      <c r="X24">
        <f t="shared" si="4"/>
        <v>0.323830270745277</v>
      </c>
      <c r="Y24">
        <f t="shared" si="5"/>
        <v>0.623160946566574</v>
      </c>
      <c r="Z24" s="187">
        <f t="shared" si="6"/>
        <v>14.4986301369863</v>
      </c>
      <c r="AA24">
        <f t="shared" si="12"/>
        <v>0.219399940918854</v>
      </c>
      <c r="AB24">
        <f t="shared" si="7"/>
        <v>0.320983879840537</v>
      </c>
      <c r="AC24">
        <f t="shared" si="8"/>
        <v>0.459616179240609</v>
      </c>
    </row>
    <row r="25" spans="1:29">
      <c r="A25" s="188">
        <v>22</v>
      </c>
      <c r="B25" s="190">
        <f t="shared" si="9"/>
        <v>15.1890410958904</v>
      </c>
      <c r="C25" s="189">
        <v>0.342752381016089</v>
      </c>
      <c r="D25" s="189">
        <v>0.516472905795894</v>
      </c>
      <c r="E25" s="189">
        <v>0.0466203103249179</v>
      </c>
      <c r="F25" s="189">
        <v>0.208767330112774</v>
      </c>
      <c r="G25" s="186">
        <v>22</v>
      </c>
      <c r="H25" s="186">
        <f t="shared" si="10"/>
        <v>1.26488706365503</v>
      </c>
      <c r="I25" s="186">
        <f>lifetable!$E$10</f>
        <v>0.000755561692399098</v>
      </c>
      <c r="J25" s="186">
        <f>lifetable!$E$16</f>
        <v>0.000802122486741386</v>
      </c>
      <c r="L25" s="187">
        <v>22</v>
      </c>
      <c r="N25">
        <f t="shared" si="0"/>
        <v>0.516472905795894</v>
      </c>
      <c r="O25">
        <f>I25*C25</f>
        <v>0.000258970569074337</v>
      </c>
      <c r="P25">
        <f>C25-SUM($O25:O$25)</f>
        <v>0.342493410447015</v>
      </c>
      <c r="Q25" s="187">
        <v>22</v>
      </c>
      <c r="R25">
        <f t="shared" si="13"/>
        <v>0.000167456969980418</v>
      </c>
      <c r="S25">
        <f>F25-SUM($R$21:R25)</f>
        <v>0.207866319136775</v>
      </c>
      <c r="T25">
        <f t="shared" si="14"/>
        <v>3.52245205692661e-5</v>
      </c>
      <c r="U25">
        <f>E25-SUM($T$21:T25)</f>
        <v>0.0464082868185961</v>
      </c>
      <c r="V25" s="188">
        <v>22</v>
      </c>
      <c r="W25">
        <f t="shared" si="11"/>
        <v>0.0485218929989955</v>
      </c>
      <c r="X25">
        <f t="shared" si="4"/>
        <v>0.305182288635306</v>
      </c>
      <c r="Y25">
        <f t="shared" si="5"/>
        <v>0.646295818365699</v>
      </c>
      <c r="Z25" s="187">
        <f t="shared" si="6"/>
        <v>15.1890410958904</v>
      </c>
      <c r="AA25">
        <f t="shared" si="12"/>
        <v>0.211627545333392</v>
      </c>
      <c r="AB25">
        <f t="shared" si="7"/>
        <v>0.312619583334131</v>
      </c>
      <c r="AC25">
        <f t="shared" si="8"/>
        <v>0.475752871332477</v>
      </c>
    </row>
    <row r="26" spans="1:29">
      <c r="A26">
        <v>23</v>
      </c>
      <c r="B26" s="185">
        <f t="shared" si="9"/>
        <v>15.8794520547945</v>
      </c>
      <c r="C26" s="189">
        <v>0.322175756471546</v>
      </c>
      <c r="D26" s="189">
        <v>0.50188194622787</v>
      </c>
      <c r="E26" s="189">
        <v>0.0428749013924907</v>
      </c>
      <c r="F26" s="189">
        <v>0.20181981592683</v>
      </c>
      <c r="G26" s="186">
        <v>23</v>
      </c>
      <c r="H26" s="186">
        <f t="shared" si="10"/>
        <v>1.3223819301848</v>
      </c>
      <c r="I26" s="186">
        <f>lifetable!$E$10</f>
        <v>0.000755561692399098</v>
      </c>
      <c r="J26" s="186">
        <f>lifetable!$E$16</f>
        <v>0.000802122486741386</v>
      </c>
      <c r="L26" s="187">
        <v>23</v>
      </c>
      <c r="N26">
        <f t="shared" si="0"/>
        <v>0.50188194622787</v>
      </c>
      <c r="O26">
        <f t="shared" ref="O26:O89" si="15">I26*C26</f>
        <v>0.000243423659809601</v>
      </c>
      <c r="P26">
        <f>C26-SUM($O$25:O26)</f>
        <v>0.321673362242662</v>
      </c>
      <c r="Q26" s="187">
        <v>23</v>
      </c>
      <c r="R26">
        <f t="shared" si="13"/>
        <v>0.000161884212624918</v>
      </c>
      <c r="S26">
        <f>F26-SUM($R$21:R26)</f>
        <v>0.200756920738206</v>
      </c>
      <c r="T26">
        <f t="shared" si="14"/>
        <v>3.23946330575547e-5</v>
      </c>
      <c r="U26">
        <f>E26-SUM($T$21:T26)</f>
        <v>0.0426304832531114</v>
      </c>
      <c r="V26" s="188">
        <v>23</v>
      </c>
      <c r="W26">
        <f t="shared" si="11"/>
        <v>0.0445193850358537</v>
      </c>
      <c r="X26">
        <f t="shared" si="4"/>
        <v>0.287564001308985</v>
      </c>
      <c r="Y26">
        <f t="shared" si="5"/>
        <v>0.667916613655162</v>
      </c>
      <c r="Z26" s="187">
        <f t="shared" si="6"/>
        <v>15.8794520547945</v>
      </c>
      <c r="AA26">
        <f t="shared" si="12"/>
        <v>0.20431161993749</v>
      </c>
      <c r="AB26">
        <f t="shared" si="7"/>
        <v>0.304865806074392</v>
      </c>
      <c r="AC26">
        <f t="shared" si="8"/>
        <v>0.490822573988118</v>
      </c>
    </row>
    <row r="27" spans="1:29">
      <c r="A27">
        <v>24</v>
      </c>
      <c r="B27" s="185">
        <f t="shared" si="9"/>
        <v>16.5698630136986</v>
      </c>
      <c r="C27" s="189">
        <v>0.303082605686606</v>
      </c>
      <c r="D27" s="189">
        <v>0.488060669064858</v>
      </c>
      <c r="E27" s="189">
        <v>0.03951758724887</v>
      </c>
      <c r="F27" s="189">
        <v>0.195245888856477</v>
      </c>
      <c r="G27" s="186">
        <v>24</v>
      </c>
      <c r="H27" s="186">
        <f t="shared" si="10"/>
        <v>1.37987679671458</v>
      </c>
      <c r="I27" s="186">
        <f>lifetable!$E$10</f>
        <v>0.000755561692399098</v>
      </c>
      <c r="J27" s="186">
        <f>lifetable!$E$16</f>
        <v>0.000802122486741386</v>
      </c>
      <c r="L27" s="187">
        <v>24</v>
      </c>
      <c r="N27">
        <f t="shared" si="0"/>
        <v>0.488060669064858</v>
      </c>
      <c r="O27">
        <f t="shared" si="15"/>
        <v>0.000228997606489301</v>
      </c>
      <c r="P27">
        <f>C27-SUM($O$25:O27)</f>
        <v>0.302351213851233</v>
      </c>
      <c r="Q27" s="187">
        <v>24</v>
      </c>
      <c r="R27">
        <f t="shared" si="13"/>
        <v>0.00015661111789559</v>
      </c>
      <c r="S27">
        <f>F27-SUM($R$21:R27)</f>
        <v>0.194026382549957</v>
      </c>
      <c r="T27">
        <f t="shared" si="14"/>
        <v>2.98579751012852e-5</v>
      </c>
      <c r="U27">
        <f>E27-SUM($T$21:T27)</f>
        <v>0.0392433111343894</v>
      </c>
      <c r="V27" s="188">
        <v>24</v>
      </c>
      <c r="W27">
        <f t="shared" si="11"/>
        <v>0.0409368971937504</v>
      </c>
      <c r="X27">
        <f t="shared" si="4"/>
        <v>0.271075390853197</v>
      </c>
      <c r="Y27">
        <f t="shared" si="5"/>
        <v>0.687987711953053</v>
      </c>
      <c r="Z27" s="187">
        <f t="shared" si="6"/>
        <v>16.5698630136986</v>
      </c>
      <c r="AA27">
        <f t="shared" si="12"/>
        <v>0.197391651644082</v>
      </c>
      <c r="AB27">
        <f t="shared" si="7"/>
        <v>0.297579656002282</v>
      </c>
      <c r="AC27">
        <f t="shared" si="8"/>
        <v>0.505028692353636</v>
      </c>
    </row>
    <row r="28" spans="1:29">
      <c r="A28">
        <v>25</v>
      </c>
      <c r="B28" s="185">
        <f t="shared" si="9"/>
        <v>17.2602739726027</v>
      </c>
      <c r="C28" s="189">
        <v>0.285370782639996</v>
      </c>
      <c r="D28" s="189">
        <v>0.474849247152177</v>
      </c>
      <c r="E28" s="189">
        <v>0.0364989597466725</v>
      </c>
      <c r="F28" s="189">
        <v>0.189015517849194</v>
      </c>
      <c r="G28" s="186">
        <v>25</v>
      </c>
      <c r="H28" s="186">
        <f t="shared" si="10"/>
        <v>1.43737166324435</v>
      </c>
      <c r="I28" s="186">
        <f>lifetable!$E$10</f>
        <v>0.000755561692399098</v>
      </c>
      <c r="J28" s="186">
        <f>lifetable!$E$16</f>
        <v>0.000802122486741386</v>
      </c>
      <c r="L28" s="187">
        <v>25</v>
      </c>
      <c r="N28">
        <f t="shared" si="0"/>
        <v>0.474849247152177</v>
      </c>
      <c r="O28">
        <f t="shared" si="15"/>
        <v>0.000215615231492731</v>
      </c>
      <c r="P28">
        <f>C28-SUM($O$25:O28)</f>
        <v>0.28442377557313</v>
      </c>
      <c r="Q28" s="187">
        <v>25</v>
      </c>
      <c r="R28">
        <f t="shared" si="13"/>
        <v>0.000151613597209906</v>
      </c>
      <c r="S28">
        <f>F28-SUM($R$21:R28)</f>
        <v>0.187644397945464</v>
      </c>
      <c r="T28">
        <f t="shared" si="14"/>
        <v>2.75772157970024e-5</v>
      </c>
      <c r="U28">
        <f>E28-SUM($T$21:T28)</f>
        <v>0.0361971064163949</v>
      </c>
      <c r="V28" s="188">
        <v>25</v>
      </c>
      <c r="W28">
        <f t="shared" si="11"/>
        <v>0.0377202087753921</v>
      </c>
      <c r="X28">
        <f t="shared" si="4"/>
        <v>0.255667285936789</v>
      </c>
      <c r="Y28">
        <f t="shared" si="5"/>
        <v>0.706612505287819</v>
      </c>
      <c r="Z28" s="187">
        <f t="shared" si="6"/>
        <v>17.2602739726027</v>
      </c>
      <c r="AA28">
        <f t="shared" si="12"/>
        <v>0.190835390247711</v>
      </c>
      <c r="AB28">
        <f t="shared" si="7"/>
        <v>0.290619567860807</v>
      </c>
      <c r="AC28">
        <f t="shared" si="8"/>
        <v>0.518545041891483</v>
      </c>
    </row>
    <row r="29" spans="1:29">
      <c r="A29">
        <v>26</v>
      </c>
      <c r="B29" s="185">
        <f t="shared" si="9"/>
        <v>17.9506849315068</v>
      </c>
      <c r="C29" s="189">
        <v>0.268940660603115</v>
      </c>
      <c r="D29" s="189">
        <v>0.462112468535278</v>
      </c>
      <c r="E29" s="189">
        <v>0.033777063564752</v>
      </c>
      <c r="F29" s="189">
        <v>0.183101974429622</v>
      </c>
      <c r="G29" s="186">
        <v>26</v>
      </c>
      <c r="H29" s="186">
        <f t="shared" si="10"/>
        <v>1.49486652977413</v>
      </c>
      <c r="I29" s="186">
        <f>lifetable!$E$10</f>
        <v>0.000755561692399098</v>
      </c>
      <c r="J29" s="186">
        <f>lifetable!$E$16</f>
        <v>0.000802122486741386</v>
      </c>
      <c r="L29" s="187">
        <v>26</v>
      </c>
      <c r="N29">
        <f t="shared" si="0"/>
        <v>0.462112468535278</v>
      </c>
      <c r="O29">
        <f t="shared" si="15"/>
        <v>0.000203201260680221</v>
      </c>
      <c r="P29">
        <f>C29-SUM($O$25:O29)</f>
        <v>0.267790452275569</v>
      </c>
      <c r="Q29" s="187">
        <v>26</v>
      </c>
      <c r="R29">
        <f t="shared" si="13"/>
        <v>0.000146870211056746</v>
      </c>
      <c r="S29">
        <f>F29-SUM($R$21:R29)</f>
        <v>0.181583984314836</v>
      </c>
      <c r="T29">
        <f t="shared" si="14"/>
        <v>2.55206553112559e-5</v>
      </c>
      <c r="U29">
        <f>E29-SUM($T$21:T29)</f>
        <v>0.0334496895791631</v>
      </c>
      <c r="V29" s="188">
        <v>26</v>
      </c>
      <c r="W29">
        <f t="shared" si="11"/>
        <v>0.034823397997779</v>
      </c>
      <c r="X29">
        <f t="shared" si="4"/>
        <v>0.24128371592657</v>
      </c>
      <c r="Y29">
        <f t="shared" si="5"/>
        <v>0.723892886075651</v>
      </c>
      <c r="Z29" s="187">
        <f t="shared" si="6"/>
        <v>17.9506849315068</v>
      </c>
      <c r="AA29">
        <f t="shared" si="12"/>
        <v>0.18461419113015</v>
      </c>
      <c r="AB29">
        <f t="shared" si="7"/>
        <v>0.283866666713577</v>
      </c>
      <c r="AC29">
        <f t="shared" si="8"/>
        <v>0.531519142156272</v>
      </c>
    </row>
    <row r="30" spans="1:29">
      <c r="A30" s="188">
        <v>27</v>
      </c>
      <c r="B30" s="190">
        <f t="shared" si="9"/>
        <v>18.641095890411</v>
      </c>
      <c r="C30" s="189">
        <v>0.253696607165408</v>
      </c>
      <c r="D30" s="189">
        <v>0.449755317168704</v>
      </c>
      <c r="E30" s="189">
        <v>0.031316100451858</v>
      </c>
      <c r="F30" s="189">
        <v>0.17748137040014</v>
      </c>
      <c r="G30" s="186">
        <v>27</v>
      </c>
      <c r="H30" s="186">
        <f t="shared" si="10"/>
        <v>1.5523613963039</v>
      </c>
      <c r="I30" s="186">
        <f>lifetable!$E$10</f>
        <v>0.000755561692399098</v>
      </c>
      <c r="J30" s="186">
        <f>lifetable!$E$16</f>
        <v>0.000802122486741386</v>
      </c>
      <c r="L30" s="187">
        <v>27</v>
      </c>
      <c r="M30">
        <f>J30*D30</f>
        <v>0.000360758853432521</v>
      </c>
      <c r="N30">
        <f>D30-SUM($M$30:M30)</f>
        <v>0.449394558315271</v>
      </c>
      <c r="O30">
        <f t="shared" si="15"/>
        <v>0.000191683437865805</v>
      </c>
      <c r="P30">
        <f>C30-SUM($O$25:O30)</f>
        <v>0.252354715399996</v>
      </c>
      <c r="Q30" s="187">
        <v>27</v>
      </c>
      <c r="R30">
        <f t="shared" si="13"/>
        <v>0.000142361798175629</v>
      </c>
      <c r="S30">
        <f>F30-SUM($R$21:R30)</f>
        <v>0.175821018487178</v>
      </c>
      <c r="T30">
        <f t="shared" si="14"/>
        <v>2.3661245856746e-5</v>
      </c>
      <c r="U30">
        <f>E30-SUM($T$21:T30)</f>
        <v>0.0309650652204124</v>
      </c>
      <c r="V30" s="188">
        <v>27</v>
      </c>
      <c r="W30">
        <f t="shared" si="11"/>
        <v>0.0322073773997877</v>
      </c>
      <c r="X30">
        <f t="shared" si="4"/>
        <v>0.227865206437995</v>
      </c>
      <c r="Y30">
        <f t="shared" si="5"/>
        <v>0.739927416162218</v>
      </c>
      <c r="Z30" s="187">
        <f t="shared" si="6"/>
        <v>18.641095890411</v>
      </c>
      <c r="AA30">
        <f t="shared" si="12"/>
        <v>0.178702501401007</v>
      </c>
      <c r="AB30">
        <f t="shared" si="7"/>
        <v>0.277051012024268</v>
      </c>
      <c r="AC30">
        <f t="shared" si="8"/>
        <v>0.544246486574725</v>
      </c>
    </row>
    <row r="31" spans="1:29">
      <c r="A31">
        <v>28</v>
      </c>
      <c r="B31" s="185">
        <f t="shared" si="9"/>
        <v>19.3315068493151</v>
      </c>
      <c r="C31" s="189">
        <v>0.23954791574099</v>
      </c>
      <c r="D31" s="189">
        <v>0.437758916375266</v>
      </c>
      <c r="E31" s="189">
        <v>0.0290853876391707</v>
      </c>
      <c r="F31" s="189">
        <v>0.172132273724672</v>
      </c>
      <c r="G31" s="186">
        <v>28</v>
      </c>
      <c r="H31" s="186">
        <f t="shared" si="10"/>
        <v>1.60985626283368</v>
      </c>
      <c r="I31" s="186">
        <f>lifetable!$E$10</f>
        <v>0.000755561692399098</v>
      </c>
      <c r="J31" s="186">
        <f>lifetable!$E$16</f>
        <v>0.000802122486741386</v>
      </c>
      <c r="L31" s="187">
        <v>28</v>
      </c>
      <c r="M31">
        <f t="shared" ref="M31:M94" si="16">J31*D31</f>
        <v>0.000351136270596143</v>
      </c>
      <c r="N31">
        <f>D31-SUM($M$30:M31)</f>
        <v>0.437047021251237</v>
      </c>
      <c r="O31">
        <f t="shared" si="15"/>
        <v>0.000180993228627939</v>
      </c>
      <c r="P31">
        <f>C31-SUM($O$25:O31)</f>
        <v>0.23802503074695</v>
      </c>
      <c r="Q31" s="187">
        <v>28</v>
      </c>
      <c r="R31">
        <f t="shared" si="13"/>
        <v>0.000138071167448483</v>
      </c>
      <c r="S31">
        <f>F31-SUM($R$21:R31)</f>
        <v>0.170333850644262</v>
      </c>
      <c r="T31">
        <f t="shared" si="14"/>
        <v>2.19758047087356e-5</v>
      </c>
      <c r="U31">
        <f>E31-SUM($T$21:T31)</f>
        <v>0.0287123766030163</v>
      </c>
      <c r="V31" s="188">
        <v>28</v>
      </c>
      <c r="W31">
        <f t="shared" si="11"/>
        <v>0.0298387209117144</v>
      </c>
      <c r="X31">
        <f t="shared" si="4"/>
        <v>0.215351152161759</v>
      </c>
      <c r="Y31">
        <f t="shared" si="5"/>
        <v>0.754810126926527</v>
      </c>
      <c r="Z31" s="187">
        <f t="shared" si="6"/>
        <v>19.3315068493151</v>
      </c>
      <c r="AA31">
        <f t="shared" si="12"/>
        <v>0.17307743456572</v>
      </c>
      <c r="AB31">
        <f t="shared" si="7"/>
        <v>0.270143355217535</v>
      </c>
      <c r="AC31">
        <f t="shared" si="8"/>
        <v>0.556779210216746</v>
      </c>
    </row>
    <row r="32" spans="1:29">
      <c r="A32">
        <v>29</v>
      </c>
      <c r="B32" s="185">
        <f t="shared" si="9"/>
        <v>20.0219178082192</v>
      </c>
      <c r="C32" s="189">
        <v>0.226409332790949</v>
      </c>
      <c r="D32" s="189">
        <v>0.426110897373733</v>
      </c>
      <c r="E32" s="189">
        <v>0.0270585151132607</v>
      </c>
      <c r="F32" s="189">
        <v>0.167035387202957</v>
      </c>
      <c r="G32" s="186">
        <v>29</v>
      </c>
      <c r="H32" s="186">
        <f t="shared" si="10"/>
        <v>1.66735112936345</v>
      </c>
      <c r="I32" s="186">
        <f>lifetable!$E$10</f>
        <v>0.000755561692399098</v>
      </c>
      <c r="J32" s="186">
        <f>lifetable!$E$16</f>
        <v>0.000802122486741386</v>
      </c>
      <c r="L32" s="187">
        <v>29</v>
      </c>
      <c r="M32">
        <f t="shared" si="16"/>
        <v>0.000341793132629022</v>
      </c>
      <c r="N32">
        <f>D32-SUM($M$30:M32)</f>
        <v>0.425057209117075</v>
      </c>
      <c r="O32">
        <f t="shared" si="15"/>
        <v>0.00017106621865848</v>
      </c>
      <c r="P32">
        <f>C32-SUM($O$25:O32)</f>
        <v>0.224715381578251</v>
      </c>
      <c r="Q32" s="187">
        <v>29</v>
      </c>
      <c r="R32">
        <f t="shared" si="13"/>
        <v>0.000133982840157046</v>
      </c>
      <c r="S32">
        <f>F32-SUM($R$21:R32)</f>
        <v>0.165102981282389</v>
      </c>
      <c r="T32">
        <f t="shared" si="14"/>
        <v>2.04443774727818e-5</v>
      </c>
      <c r="U32">
        <f>E32-SUM($T$21:T32)</f>
        <v>0.0266650596996336</v>
      </c>
      <c r="V32" s="188">
        <v>29</v>
      </c>
      <c r="W32">
        <f t="shared" si="11"/>
        <v>0.027688718151325</v>
      </c>
      <c r="X32">
        <f t="shared" si="4"/>
        <v>0.203681488011275</v>
      </c>
      <c r="Y32">
        <f t="shared" si="5"/>
        <v>0.7686297938374</v>
      </c>
      <c r="Z32" s="187">
        <f t="shared" si="6"/>
        <v>20.0219178082192</v>
      </c>
      <c r="AA32">
        <f t="shared" si="12"/>
        <v>0.167718415963326</v>
      </c>
      <c r="AB32">
        <f t="shared" si="7"/>
        <v>0.263333699220831</v>
      </c>
      <c r="AC32">
        <f t="shared" si="8"/>
        <v>0.568947884815844</v>
      </c>
    </row>
    <row r="33" spans="1:29">
      <c r="A33">
        <v>30</v>
      </c>
      <c r="B33" s="185">
        <f t="shared" si="9"/>
        <v>20.7123287671233</v>
      </c>
      <c r="C33" s="189">
        <v>0.214201290393696</v>
      </c>
      <c r="D33" s="189">
        <v>0.414799456127105</v>
      </c>
      <c r="E33" s="189">
        <v>0.025212659612924</v>
      </c>
      <c r="F33" s="189">
        <v>0.162173277976994</v>
      </c>
      <c r="G33" s="186">
        <v>30</v>
      </c>
      <c r="H33" s="186">
        <f t="shared" si="10"/>
        <v>1.72484599589322</v>
      </c>
      <c r="I33" s="186">
        <f>lifetable!$E$10</f>
        <v>0.000755561692399098</v>
      </c>
      <c r="J33" s="186">
        <f>lifetable!$E$16</f>
        <v>0.000802122486741386</v>
      </c>
      <c r="L33" s="187">
        <v>30</v>
      </c>
      <c r="M33">
        <f t="shared" si="16"/>
        <v>0.000332719971247648</v>
      </c>
      <c r="N33">
        <f>D33-SUM($M$30:M33)</f>
        <v>0.4134130478992</v>
      </c>
      <c r="O33">
        <f t="shared" si="15"/>
        <v>0.000161842289483932</v>
      </c>
      <c r="P33">
        <f>C33-SUM($O$25:O33)</f>
        <v>0.212345496891514</v>
      </c>
      <c r="Q33" s="187">
        <v>30</v>
      </c>
      <c r="R33">
        <f t="shared" si="13"/>
        <v>0.000130082833013908</v>
      </c>
      <c r="S33">
        <f>F33-SUM($R$21:R33)</f>
        <v>0.160110789223413</v>
      </c>
      <c r="T33">
        <f t="shared" si="14"/>
        <v>1.90497197670233e-5</v>
      </c>
      <c r="U33">
        <f>E33-SUM($T$21:T33)</f>
        <v>0.0248001544795298</v>
      </c>
      <c r="V33" s="188">
        <v>30</v>
      </c>
      <c r="W33">
        <f t="shared" si="11"/>
        <v>0.0257326070895817</v>
      </c>
      <c r="X33">
        <f t="shared" si="4"/>
        <v>0.1927978321453</v>
      </c>
      <c r="Y33">
        <f t="shared" si="5"/>
        <v>0.781469560765118</v>
      </c>
      <c r="Z33" s="187">
        <f t="shared" si="6"/>
        <v>20.7123287671233</v>
      </c>
      <c r="AA33">
        <f t="shared" si="12"/>
        <v>0.162606885252901</v>
      </c>
      <c r="AB33">
        <f t="shared" si="7"/>
        <v>0.256628243255236</v>
      </c>
      <c r="AC33">
        <f t="shared" si="8"/>
        <v>0.580764871491863</v>
      </c>
    </row>
    <row r="34" spans="1:29">
      <c r="A34">
        <v>31</v>
      </c>
      <c r="B34" s="185">
        <f t="shared" si="9"/>
        <v>21.4027397260274</v>
      </c>
      <c r="C34" s="189">
        <v>0.202849929020921</v>
      </c>
      <c r="D34" s="189">
        <v>0.403813314587561</v>
      </c>
      <c r="E34" s="189">
        <v>0.0235280229898013</v>
      </c>
      <c r="F34" s="189">
        <v>0.157530148494942</v>
      </c>
      <c r="G34" s="186">
        <v>31</v>
      </c>
      <c r="H34" s="186">
        <f t="shared" si="10"/>
        <v>1.782340862423</v>
      </c>
      <c r="I34" s="186">
        <f>lifetable!$E$10</f>
        <v>0.000755561692399098</v>
      </c>
      <c r="J34" s="186">
        <f>lifetable!$E$16</f>
        <v>0.000802122486741386</v>
      </c>
      <c r="L34" s="187">
        <v>31</v>
      </c>
      <c r="M34">
        <f t="shared" si="16"/>
        <v>0.000323907740076256</v>
      </c>
      <c r="N34">
        <f>D34-SUM($M$30:M34)</f>
        <v>0.402102998619579</v>
      </c>
      <c r="O34">
        <f t="shared" si="15"/>
        <v>0.000153265635674084</v>
      </c>
      <c r="P34">
        <f>C34-SUM($O$25:O34)</f>
        <v>0.200840869883065</v>
      </c>
      <c r="Q34" s="187">
        <v>31</v>
      </c>
      <c r="R34">
        <f t="shared" si="13"/>
        <v>0.000126358474447503</v>
      </c>
      <c r="S34">
        <f>F34-SUM($R$21:R34)</f>
        <v>0.155341301266913</v>
      </c>
      <c r="T34">
        <f t="shared" si="14"/>
        <v>1.77768728689792e-5</v>
      </c>
      <c r="U34">
        <f>E34-SUM($T$21:T34)</f>
        <v>0.0230977409835382</v>
      </c>
      <c r="V34" s="188">
        <v>31</v>
      </c>
      <c r="W34">
        <f t="shared" si="11"/>
        <v>0.023948947731534</v>
      </c>
      <c r="X34">
        <f t="shared" si="4"/>
        <v>0.182644235655755</v>
      </c>
      <c r="Y34">
        <f t="shared" si="5"/>
        <v>0.793406816612711</v>
      </c>
      <c r="Z34" s="187">
        <f t="shared" si="6"/>
        <v>21.4027397260274</v>
      </c>
      <c r="AA34">
        <f t="shared" si="12"/>
        <v>0.157726045245163</v>
      </c>
      <c r="AB34">
        <f t="shared" si="7"/>
        <v>0.250031978014227</v>
      </c>
      <c r="AC34">
        <f t="shared" si="8"/>
        <v>0.59224197674061</v>
      </c>
    </row>
    <row r="35" spans="1:29">
      <c r="A35">
        <v>32</v>
      </c>
      <c r="B35" s="185">
        <f t="shared" si="9"/>
        <v>22.0931506849315</v>
      </c>
      <c r="C35" s="189">
        <v>0.192286975210814</v>
      </c>
      <c r="D35" s="189">
        <v>0.393141685917641</v>
      </c>
      <c r="E35" s="189">
        <v>0.0219873698924916</v>
      </c>
      <c r="F35" s="189">
        <v>0.153091641520165</v>
      </c>
      <c r="G35" s="186">
        <v>32</v>
      </c>
      <c r="H35" s="186">
        <f t="shared" si="10"/>
        <v>1.83983572895277</v>
      </c>
      <c r="I35" s="186">
        <f>lifetable!$E$10</f>
        <v>0.000755561692399098</v>
      </c>
      <c r="J35" s="186">
        <f>lifetable!$E$16</f>
        <v>0.000802122486741386</v>
      </c>
      <c r="L35" s="187">
        <v>32</v>
      </c>
      <c r="M35">
        <f t="shared" si="16"/>
        <v>0.000315347786749959</v>
      </c>
      <c r="N35">
        <f>D35-SUM($M$30:M35)</f>
        <v>0.391116022162909</v>
      </c>
      <c r="O35">
        <f t="shared" si="15"/>
        <v>0.000145284672416586</v>
      </c>
      <c r="P35">
        <f>C35-SUM($O$25:O35)</f>
        <v>0.190132631400541</v>
      </c>
      <c r="Q35" s="187">
        <v>32</v>
      </c>
      <c r="R35">
        <f t="shared" si="13"/>
        <v>0.000122798248195476</v>
      </c>
      <c r="S35">
        <f>F35-SUM($R$21:R35)</f>
        <v>0.150779996043941</v>
      </c>
      <c r="T35">
        <f t="shared" si="14"/>
        <v>1.66128144073759e-5</v>
      </c>
      <c r="U35">
        <f>E35-SUM($T$21:T35)</f>
        <v>0.0215404750718211</v>
      </c>
      <c r="V35" s="188">
        <v>32</v>
      </c>
      <c r="W35">
        <f t="shared" si="11"/>
        <v>0.0223191080276796</v>
      </c>
      <c r="X35">
        <f t="shared" si="4"/>
        <v>0.173167642614123</v>
      </c>
      <c r="Y35">
        <f t="shared" si="5"/>
        <v>0.804513249358197</v>
      </c>
      <c r="Z35" s="187">
        <f t="shared" si="6"/>
        <v>22.0931506849315</v>
      </c>
      <c r="AA35">
        <f t="shared" si="12"/>
        <v>0.153060648655427</v>
      </c>
      <c r="AB35">
        <f t="shared" si="7"/>
        <v>0.243548861735818</v>
      </c>
      <c r="AC35">
        <f t="shared" si="8"/>
        <v>0.603390489608756</v>
      </c>
    </row>
    <row r="36" spans="1:29">
      <c r="A36">
        <v>33</v>
      </c>
      <c r="B36" s="185">
        <f t="shared" si="9"/>
        <v>22.7835616438356</v>
      </c>
      <c r="C36" s="189">
        <v>0.182449522759372</v>
      </c>
      <c r="D36" s="189">
        <v>0.382774243139237</v>
      </c>
      <c r="E36" s="189">
        <v>0.0205756452595405</v>
      </c>
      <c r="F36" s="189">
        <v>0.148844673278779</v>
      </c>
      <c r="G36" s="186">
        <v>33</v>
      </c>
      <c r="H36" s="186">
        <f t="shared" si="10"/>
        <v>1.89733059548255</v>
      </c>
      <c r="I36" s="186">
        <f>lifetable!$E$10</f>
        <v>0.000755561692399098</v>
      </c>
      <c r="J36" s="186">
        <f>lifetable!$E$16</f>
        <v>0.000802122486741386</v>
      </c>
      <c r="L36" s="187">
        <v>33</v>
      </c>
      <c r="M36">
        <f t="shared" si="16"/>
        <v>0.000307031827767397</v>
      </c>
      <c r="N36">
        <f>D36-SUM($M$30:M36)</f>
        <v>0.380441547556738</v>
      </c>
      <c r="O36">
        <f t="shared" si="15"/>
        <v>0.000137851870193479</v>
      </c>
      <c r="P36">
        <f>C36-SUM($O$25:O36)</f>
        <v>0.180157327078906</v>
      </c>
      <c r="Q36" s="187">
        <v>33</v>
      </c>
      <c r="R36">
        <f t="shared" si="13"/>
        <v>0.000119391659468583</v>
      </c>
      <c r="S36">
        <f>F36-SUM($R$21:R36)</f>
        <v>0.146413636143086</v>
      </c>
      <c r="T36">
        <f t="shared" si="14"/>
        <v>1.55461693545019e-5</v>
      </c>
      <c r="U36">
        <f>E36-SUM($T$21:T36)</f>
        <v>0.0201132042695155</v>
      </c>
      <c r="V36" s="188">
        <v>33</v>
      </c>
      <c r="W36">
        <f t="shared" si="11"/>
        <v>0.0208268396706683</v>
      </c>
      <c r="X36">
        <f t="shared" ref="X36:X49" si="17">((P36-U36)+(P35-U35))/2</f>
        <v>0.164318139569055</v>
      </c>
      <c r="Y36">
        <f t="shared" ref="Y36:Y49" si="18">1-(P35+P36)/2</f>
        <v>0.814855020760277</v>
      </c>
      <c r="Z36" s="187">
        <f t="shared" ref="Z36:Z67" si="19">B36</f>
        <v>22.7835616438356</v>
      </c>
      <c r="AA36">
        <f t="shared" si="12"/>
        <v>0.148596816093513</v>
      </c>
      <c r="AB36">
        <f t="shared" ref="AB36:AB67" si="20">((N36-S36)+(N35-S35))/2</f>
        <v>0.23718196876631</v>
      </c>
      <c r="AC36">
        <f t="shared" ref="AC36:AC67" si="21">1-(N35+N36)/2</f>
        <v>0.614221215140176</v>
      </c>
    </row>
    <row r="37" spans="1:29">
      <c r="A37">
        <v>34</v>
      </c>
      <c r="B37" s="185">
        <f t="shared" si="9"/>
        <v>23.4739726027397</v>
      </c>
      <c r="C37" s="189">
        <v>0.173279753456816</v>
      </c>
      <c r="D37" s="189">
        <v>0.372701090754525</v>
      </c>
      <c r="E37" s="189">
        <v>0.0192796563104315</v>
      </c>
      <c r="F37" s="189">
        <v>0.144777290003894</v>
      </c>
      <c r="G37" s="186">
        <v>34</v>
      </c>
      <c r="H37" s="186">
        <f t="shared" si="10"/>
        <v>1.95482546201232</v>
      </c>
      <c r="I37" s="186">
        <f>lifetable!$E$10</f>
        <v>0.000755561692399098</v>
      </c>
      <c r="J37" s="186">
        <f>lifetable!$E$16</f>
        <v>0.000802122486741386</v>
      </c>
      <c r="L37" s="187">
        <v>34</v>
      </c>
      <c r="M37">
        <f t="shared" si="16"/>
        <v>0.000298951925727246</v>
      </c>
      <c r="N37">
        <f>D37-SUM($M$30:M37)</f>
        <v>0.370069443246299</v>
      </c>
      <c r="O37">
        <f t="shared" si="15"/>
        <v>0.00013092354378033</v>
      </c>
      <c r="P37">
        <f>C37-SUM($O$25:O37)</f>
        <v>0.170856634232569</v>
      </c>
      <c r="Q37" s="187">
        <v>34</v>
      </c>
      <c r="R37">
        <f t="shared" si="13"/>
        <v>0.000116129119881602</v>
      </c>
      <c r="S37">
        <f>F37-SUM($R$21:R37)</f>
        <v>0.142230123748319</v>
      </c>
      <c r="T37">
        <f t="shared" si="14"/>
        <v>1.45669697507826e-5</v>
      </c>
      <c r="U37">
        <f>E37-SUM($T$21:T37)</f>
        <v>0.0188026483506557</v>
      </c>
      <c r="V37" s="188">
        <v>34</v>
      </c>
      <c r="W37">
        <f t="shared" si="11"/>
        <v>0.0194579263100856</v>
      </c>
      <c r="X37">
        <f t="shared" si="17"/>
        <v>0.156049054345652</v>
      </c>
      <c r="Y37">
        <f t="shared" si="18"/>
        <v>0.824493019344263</v>
      </c>
      <c r="Z37" s="187">
        <f t="shared" si="19"/>
        <v>23.4739726027397</v>
      </c>
      <c r="AA37">
        <f t="shared" si="12"/>
        <v>0.144321879945703</v>
      </c>
      <c r="AB37">
        <f t="shared" si="20"/>
        <v>0.230933615455816</v>
      </c>
      <c r="AC37">
        <f t="shared" si="21"/>
        <v>0.624744504598482</v>
      </c>
    </row>
    <row r="38" spans="1:29">
      <c r="A38">
        <v>35</v>
      </c>
      <c r="B38" s="185">
        <f t="shared" si="9"/>
        <v>24.1643835616438</v>
      </c>
      <c r="C38" s="189">
        <v>0.164724623663584</v>
      </c>
      <c r="D38" s="189">
        <v>0.362912738957453</v>
      </c>
      <c r="E38" s="189">
        <v>0.0180878069453053</v>
      </c>
      <c r="F38" s="189">
        <v>0.140878544043752</v>
      </c>
      <c r="G38" s="186">
        <v>35</v>
      </c>
      <c r="H38" s="186">
        <f t="shared" si="10"/>
        <v>2.01232032854209</v>
      </c>
      <c r="I38" s="186">
        <f>lifetable!$F$10</f>
        <v>0.000802122486741386</v>
      </c>
      <c r="J38" s="186">
        <f>lifetable!$F$16</f>
        <v>0.000851668111544246</v>
      </c>
      <c r="L38" s="187">
        <v>35</v>
      </c>
      <c r="M38">
        <f t="shared" si="16"/>
        <v>0.000309081207043244</v>
      </c>
      <c r="N38">
        <f>D38-SUM($M$30:M38)</f>
        <v>0.359972010242184</v>
      </c>
      <c r="O38">
        <f t="shared" si="15"/>
        <v>0.000132129324760573</v>
      </c>
      <c r="P38">
        <f>C38-SUM($O$25:O38)</f>
        <v>0.162169375114577</v>
      </c>
      <c r="Q38" s="187">
        <v>35</v>
      </c>
      <c r="R38">
        <f t="shared" si="13"/>
        <v>0.000119981763562845</v>
      </c>
      <c r="S38">
        <f>F38-SUM($R$21:R38)</f>
        <v>0.138211396024615</v>
      </c>
      <c r="T38">
        <f t="shared" si="14"/>
        <v>1.45086366866664e-5</v>
      </c>
      <c r="U38">
        <f>E38-SUM($T$21:T38)</f>
        <v>0.0175962903488428</v>
      </c>
      <c r="V38" s="188">
        <v>35</v>
      </c>
      <c r="W38">
        <f t="shared" si="11"/>
        <v>0.0181994693497493</v>
      </c>
      <c r="X38">
        <f t="shared" si="17"/>
        <v>0.148313535323824</v>
      </c>
      <c r="Y38">
        <f t="shared" si="18"/>
        <v>0.833486995326427</v>
      </c>
      <c r="Z38" s="187">
        <f t="shared" si="19"/>
        <v>24.1643835616438</v>
      </c>
      <c r="AA38">
        <f t="shared" si="12"/>
        <v>0.140220759886467</v>
      </c>
      <c r="AB38">
        <f t="shared" si="20"/>
        <v>0.224799966857774</v>
      </c>
      <c r="AC38">
        <f t="shared" si="21"/>
        <v>0.634979273255759</v>
      </c>
    </row>
    <row r="39" spans="1:29">
      <c r="A39">
        <v>36</v>
      </c>
      <c r="B39" s="185">
        <f t="shared" si="9"/>
        <v>24.8547945205479</v>
      </c>
      <c r="C39" s="189">
        <v>0.156735535589199</v>
      </c>
      <c r="D39" s="189">
        <v>0.353400080114747</v>
      </c>
      <c r="E39" s="189">
        <v>0.0169898749502323</v>
      </c>
      <c r="F39" s="189">
        <v>0.137138386415452</v>
      </c>
      <c r="G39" s="186">
        <v>36</v>
      </c>
      <c r="H39" s="186">
        <f t="shared" si="10"/>
        <v>2.06981519507187</v>
      </c>
      <c r="I39" s="186">
        <f>lifetable!$F$10</f>
        <v>0.000802122486741386</v>
      </c>
      <c r="J39" s="186">
        <f>lifetable!$F$16</f>
        <v>0.000851668111544246</v>
      </c>
      <c r="L39" s="187">
        <v>36</v>
      </c>
      <c r="M39">
        <f t="shared" si="16"/>
        <v>0.000300979578850912</v>
      </c>
      <c r="N39">
        <f>D39-SUM($M$30:M39)</f>
        <v>0.350158371820627</v>
      </c>
      <c r="O39">
        <f t="shared" si="15"/>
        <v>0.000125721097567551</v>
      </c>
      <c r="P39">
        <f>C39-SUM($O$25:O39)</f>
        <v>0.154054565942624</v>
      </c>
      <c r="Q39" s="187">
        <v>36</v>
      </c>
      <c r="R39">
        <f t="shared" si="13"/>
        <v>0.000116796390578673</v>
      </c>
      <c r="S39">
        <f>F39-SUM($R$21:R39)</f>
        <v>0.134354442005736</v>
      </c>
      <c r="T39">
        <f t="shared" si="14"/>
        <v>1.36279607445055e-5</v>
      </c>
      <c r="U39">
        <f>E39-SUM($T$21:T39)</f>
        <v>0.0164847303930253</v>
      </c>
      <c r="V39" s="188">
        <v>36</v>
      </c>
      <c r="W39">
        <f t="shared" si="11"/>
        <v>0.0170405103709341</v>
      </c>
      <c r="X39">
        <f t="shared" si="17"/>
        <v>0.141071460157666</v>
      </c>
      <c r="Y39">
        <f t="shared" si="18"/>
        <v>0.8418880294714</v>
      </c>
      <c r="Z39" s="187">
        <f t="shared" si="19"/>
        <v>24.8547945205479</v>
      </c>
      <c r="AA39">
        <f t="shared" si="12"/>
        <v>0.136282919015175</v>
      </c>
      <c r="AB39">
        <f t="shared" si="20"/>
        <v>0.21878227201623</v>
      </c>
      <c r="AC39">
        <f t="shared" si="21"/>
        <v>0.644934808968595</v>
      </c>
    </row>
    <row r="40" spans="1:29">
      <c r="A40">
        <v>37</v>
      </c>
      <c r="B40" s="185">
        <f t="shared" si="9"/>
        <v>25.5452054794521</v>
      </c>
      <c r="C40" s="189">
        <v>0.149268006525268</v>
      </c>
      <c r="D40" s="189">
        <v>0.344154367244606</v>
      </c>
      <c r="E40" s="189">
        <v>0.0159768243360238</v>
      </c>
      <c r="F40" s="189">
        <v>0.133547573251995</v>
      </c>
      <c r="G40" s="186">
        <v>37</v>
      </c>
      <c r="H40" s="186">
        <f t="shared" si="10"/>
        <v>2.12731006160164</v>
      </c>
      <c r="I40" s="186">
        <f>lifetable!$F$10</f>
        <v>0.000802122486741386</v>
      </c>
      <c r="J40" s="186">
        <f>lifetable!$F$16</f>
        <v>0.000851668111544246</v>
      </c>
      <c r="L40" s="187">
        <v>37</v>
      </c>
      <c r="M40">
        <f t="shared" si="16"/>
        <v>0.000293105300030919</v>
      </c>
      <c r="N40">
        <f>D40-SUM($M$30:M40)</f>
        <v>0.340619553650455</v>
      </c>
      <c r="O40">
        <f t="shared" si="15"/>
        <v>0.000119731224584977</v>
      </c>
      <c r="P40">
        <f>C40-SUM($O$25:O40)</f>
        <v>0.146467305654108</v>
      </c>
      <c r="Q40" s="187">
        <v>37</v>
      </c>
      <c r="R40">
        <f t="shared" si="13"/>
        <v>0.000113738209512843</v>
      </c>
      <c r="S40">
        <f>F40-SUM($R$21:R40)</f>
        <v>0.130649890632766</v>
      </c>
      <c r="T40">
        <f t="shared" si="14"/>
        <v>1.28153700666417e-5</v>
      </c>
      <c r="U40">
        <f>E40-SUM($T$21:T40)</f>
        <v>0.0154588644087502</v>
      </c>
      <c r="V40" s="188">
        <v>37</v>
      </c>
      <c r="W40">
        <f t="shared" si="11"/>
        <v>0.0159717974008878</v>
      </c>
      <c r="X40">
        <f t="shared" si="17"/>
        <v>0.134289138397478</v>
      </c>
      <c r="Y40">
        <f t="shared" si="18"/>
        <v>0.849739064201634</v>
      </c>
      <c r="Z40" s="187">
        <f t="shared" si="19"/>
        <v>25.5452054794521</v>
      </c>
      <c r="AA40">
        <f t="shared" si="12"/>
        <v>0.132502166319251</v>
      </c>
      <c r="AB40">
        <f t="shared" si="20"/>
        <v>0.21288679641629</v>
      </c>
      <c r="AC40">
        <f t="shared" si="21"/>
        <v>0.654611037264459</v>
      </c>
    </row>
    <row r="41" spans="1:29">
      <c r="A41">
        <v>38</v>
      </c>
      <c r="B41" s="185">
        <f t="shared" si="9"/>
        <v>26.2356164383562</v>
      </c>
      <c r="C41" s="189">
        <v>0.142281345089992</v>
      </c>
      <c r="D41" s="189">
        <v>0.335167194261652</v>
      </c>
      <c r="E41" s="189">
        <v>0.0150406466480653</v>
      </c>
      <c r="F41" s="189">
        <v>0.13009758404153</v>
      </c>
      <c r="G41" s="186">
        <v>38</v>
      </c>
      <c r="H41" s="186">
        <f t="shared" si="10"/>
        <v>2.18480492813142</v>
      </c>
      <c r="I41" s="186">
        <f>lifetable!$F$10</f>
        <v>0.000802122486741386</v>
      </c>
      <c r="J41" s="186">
        <f>lifetable!$F$16</f>
        <v>0.000851668111544246</v>
      </c>
      <c r="L41" s="187">
        <v>38</v>
      </c>
      <c r="M41">
        <f t="shared" si="16"/>
        <v>0.000285451211388405</v>
      </c>
      <c r="N41">
        <f>D41-SUM($M$30:M41)</f>
        <v>0.331346929456112</v>
      </c>
      <c r="O41">
        <f t="shared" si="15"/>
        <v>0.000114127066340494</v>
      </c>
      <c r="P41">
        <f>C41-SUM($O$25:O41)</f>
        <v>0.139366517152492</v>
      </c>
      <c r="Q41" s="187">
        <v>38</v>
      </c>
      <c r="R41">
        <f t="shared" si="13"/>
        <v>0.000110799963717119</v>
      </c>
      <c r="S41">
        <f>F41-SUM($R$21:R41)</f>
        <v>0.127089101458584</v>
      </c>
      <c r="T41">
        <f t="shared" si="14"/>
        <v>1.20644408915446e-5</v>
      </c>
      <c r="U41">
        <f>E41-SUM($T$21:T41)</f>
        <v>0.0145106222799001</v>
      </c>
      <c r="V41" s="188">
        <v>38</v>
      </c>
      <c r="W41">
        <f t="shared" si="11"/>
        <v>0.0149847433443252</v>
      </c>
      <c r="X41">
        <f t="shared" si="17"/>
        <v>0.127932168058975</v>
      </c>
      <c r="Y41">
        <f t="shared" si="18"/>
        <v>0.8570830885967</v>
      </c>
      <c r="Z41" s="187">
        <f t="shared" si="19"/>
        <v>26.2356164383562</v>
      </c>
      <c r="AA41">
        <f t="shared" si="12"/>
        <v>0.128869496045675</v>
      </c>
      <c r="AB41">
        <f t="shared" si="20"/>
        <v>0.207113745507609</v>
      </c>
      <c r="AC41">
        <f t="shared" si="21"/>
        <v>0.664016758446716</v>
      </c>
    </row>
    <row r="42" spans="1:29">
      <c r="A42">
        <v>39</v>
      </c>
      <c r="B42" s="185">
        <f t="shared" si="9"/>
        <v>26.9260273972603</v>
      </c>
      <c r="C42" s="189">
        <v>0.135738340440773</v>
      </c>
      <c r="D42" s="189">
        <v>0.326430477790122</v>
      </c>
      <c r="E42" s="189">
        <v>0.0141742262715581</v>
      </c>
      <c r="F42" s="189">
        <v>0.12678054992005</v>
      </c>
      <c r="G42" s="186">
        <v>39</v>
      </c>
      <c r="H42" s="186">
        <f t="shared" si="10"/>
        <v>2.24229979466119</v>
      </c>
      <c r="I42" s="186">
        <f>lifetable!$F$10</f>
        <v>0.000802122486741386</v>
      </c>
      <c r="J42" s="186">
        <f>lifetable!$F$16</f>
        <v>0.000851668111544246</v>
      </c>
      <c r="L42" s="187">
        <v>39</v>
      </c>
      <c r="M42">
        <f t="shared" si="16"/>
        <v>0.000278010428569999</v>
      </c>
      <c r="N42">
        <f>D42-SUM($M$30:M42)</f>
        <v>0.322332202556012</v>
      </c>
      <c r="O42">
        <f t="shared" si="15"/>
        <v>0.000108878775180502</v>
      </c>
      <c r="P42">
        <f>C42-SUM($O$25:O42)</f>
        <v>0.132714633728092</v>
      </c>
      <c r="Q42" s="187">
        <v>39</v>
      </c>
      <c r="R42">
        <f t="shared" si="13"/>
        <v>0.00010797495153095</v>
      </c>
      <c r="S42">
        <f>F42-SUM($R$21:R42)</f>
        <v>0.123664092385573</v>
      </c>
      <c r="T42">
        <f t="shared" si="14"/>
        <v>1.13694656245773e-5</v>
      </c>
      <c r="U42">
        <f>E42-SUM($T$21:T42)</f>
        <v>0.0136328324377684</v>
      </c>
      <c r="V42" s="188">
        <v>39</v>
      </c>
      <c r="W42">
        <f t="shared" si="11"/>
        <v>0.0140717273588342</v>
      </c>
      <c r="X42">
        <f t="shared" si="17"/>
        <v>0.121968848081458</v>
      </c>
      <c r="Y42">
        <f t="shared" si="18"/>
        <v>0.863959424559708</v>
      </c>
      <c r="Z42" s="187">
        <f t="shared" si="19"/>
        <v>26.9260273972603</v>
      </c>
      <c r="AA42">
        <f t="shared" si="12"/>
        <v>0.125376596922078</v>
      </c>
      <c r="AB42">
        <f t="shared" si="20"/>
        <v>0.201462969083984</v>
      </c>
      <c r="AC42">
        <f t="shared" si="21"/>
        <v>0.673160433993938</v>
      </c>
    </row>
    <row r="43" spans="1:29">
      <c r="A43">
        <v>40</v>
      </c>
      <c r="B43" s="185">
        <f t="shared" si="9"/>
        <v>27.6164383561644</v>
      </c>
      <c r="C43" s="189">
        <v>0.129604968145305</v>
      </c>
      <c r="D43" s="189">
        <v>0.317936440374984</v>
      </c>
      <c r="E43" s="189">
        <v>0.0133712256950964</v>
      </c>
      <c r="F43" s="189">
        <v>0.123589190570802</v>
      </c>
      <c r="G43" s="186">
        <v>40</v>
      </c>
      <c r="H43" s="186">
        <f t="shared" si="10"/>
        <v>2.29979466119096</v>
      </c>
      <c r="I43" s="186">
        <f>lifetable!$F$10</f>
        <v>0.000802122486741386</v>
      </c>
      <c r="J43" s="186">
        <f>lifetable!$F$16</f>
        <v>0.000851668111544246</v>
      </c>
      <c r="L43" s="187">
        <v>40</v>
      </c>
      <c r="M43">
        <f t="shared" si="16"/>
        <v>0.000270776327765262</v>
      </c>
      <c r="N43">
        <f>D43-SUM($M$30:M43)</f>
        <v>0.313567388813109</v>
      </c>
      <c r="O43">
        <f t="shared" si="15"/>
        <v>0.00010395905934275</v>
      </c>
      <c r="P43">
        <f>C43-SUM($O$25:O43)</f>
        <v>0.126477302373281</v>
      </c>
      <c r="Q43" s="187">
        <v>40</v>
      </c>
      <c r="R43">
        <f t="shared" si="13"/>
        <v>0.000105256972540717</v>
      </c>
      <c r="S43">
        <f>F43-SUM($R$21:R43)</f>
        <v>0.120367476063784</v>
      </c>
      <c r="T43">
        <f t="shared" si="14"/>
        <v>1.0725360805331e-5</v>
      </c>
      <c r="U43">
        <f>E43-SUM($T$21:T43)</f>
        <v>0.0128191065005013</v>
      </c>
      <c r="V43" s="188">
        <v>40</v>
      </c>
      <c r="W43">
        <f t="shared" si="11"/>
        <v>0.0132259694691348</v>
      </c>
      <c r="X43">
        <f t="shared" si="17"/>
        <v>0.116369998581552</v>
      </c>
      <c r="Y43">
        <f t="shared" si="18"/>
        <v>0.870404031949313</v>
      </c>
      <c r="Z43" s="187">
        <f t="shared" si="19"/>
        <v>27.6164383561644</v>
      </c>
      <c r="AA43">
        <f t="shared" si="12"/>
        <v>0.122015784224679</v>
      </c>
      <c r="AB43">
        <f t="shared" si="20"/>
        <v>0.195934011459882</v>
      </c>
      <c r="AC43">
        <f t="shared" si="21"/>
        <v>0.682050204315439</v>
      </c>
    </row>
    <row r="44" spans="1:29">
      <c r="A44">
        <v>41</v>
      </c>
      <c r="B44" s="185">
        <f t="shared" si="9"/>
        <v>28.3068493150685</v>
      </c>
      <c r="C44" s="189">
        <v>0.123850114766766</v>
      </c>
      <c r="D44" s="189">
        <v>0.309677594943867</v>
      </c>
      <c r="E44" s="189">
        <v>0.0126259874416481</v>
      </c>
      <c r="F44" s="189">
        <v>0.12051675852156</v>
      </c>
      <c r="G44" s="186">
        <v>41</v>
      </c>
      <c r="H44" s="186">
        <f t="shared" si="10"/>
        <v>2.35728952772074</v>
      </c>
      <c r="I44" s="186">
        <f>lifetable!$F$10</f>
        <v>0.000802122486741386</v>
      </c>
      <c r="J44" s="186">
        <f>lifetable!$F$16</f>
        <v>0.000851668111544246</v>
      </c>
      <c r="L44" s="187">
        <v>41</v>
      </c>
      <c r="M44">
        <f t="shared" si="16"/>
        <v>0.000263742532473407</v>
      </c>
      <c r="N44">
        <f>D44-SUM($M$30:M44)</f>
        <v>0.305044800849519</v>
      </c>
      <c r="O44">
        <f t="shared" si="15"/>
        <v>9.93429620399244e-5</v>
      </c>
      <c r="P44">
        <f>C44-SUM($O$25:O44)</f>
        <v>0.120623106032702</v>
      </c>
      <c r="Q44" s="187">
        <v>41</v>
      </c>
      <c r="R44">
        <f t="shared" si="13"/>
        <v>0.000102640280139491</v>
      </c>
      <c r="S44">
        <f>F44-SUM($R$21:R44)</f>
        <v>0.117192403734403</v>
      </c>
      <c r="T44">
        <f t="shared" si="14"/>
        <v>1.01275884442603e-5</v>
      </c>
      <c r="U44">
        <f>E44-SUM($T$21:T44)</f>
        <v>0.0120637406586088</v>
      </c>
      <c r="V44" s="188">
        <v>41</v>
      </c>
      <c r="W44">
        <f t="shared" si="11"/>
        <v>0.012441423579555</v>
      </c>
      <c r="X44">
        <f t="shared" si="17"/>
        <v>0.111108780623437</v>
      </c>
      <c r="Y44">
        <f t="shared" si="18"/>
        <v>0.876449795797008</v>
      </c>
      <c r="Z44" s="187">
        <f t="shared" si="19"/>
        <v>28.3068493150685</v>
      </c>
      <c r="AA44">
        <f t="shared" si="12"/>
        <v>0.118779939899094</v>
      </c>
      <c r="AB44">
        <f t="shared" si="20"/>
        <v>0.19052615493222</v>
      </c>
      <c r="AC44">
        <f t="shared" si="21"/>
        <v>0.690693905168686</v>
      </c>
    </row>
    <row r="45" spans="1:29">
      <c r="A45">
        <v>42</v>
      </c>
      <c r="B45" s="185">
        <f t="shared" si="9"/>
        <v>28.9972602739726</v>
      </c>
      <c r="C45" s="189">
        <v>0.118445322058245</v>
      </c>
      <c r="D45" s="189">
        <v>0.301646730392126</v>
      </c>
      <c r="E45" s="189">
        <v>0.011933449972241</v>
      </c>
      <c r="F45" s="189">
        <v>0.117556989824088</v>
      </c>
      <c r="G45" s="186">
        <v>42</v>
      </c>
      <c r="H45" s="186">
        <f t="shared" si="10"/>
        <v>2.41478439425051</v>
      </c>
      <c r="I45" s="186">
        <f>lifetable!$F$10</f>
        <v>0.000802122486741386</v>
      </c>
      <c r="J45" s="186">
        <f>lifetable!$F$16</f>
        <v>0.000851668111544246</v>
      </c>
      <c r="L45" s="187">
        <v>42</v>
      </c>
      <c r="M45">
        <f t="shared" si="16"/>
        <v>0.000256902901226558</v>
      </c>
      <c r="N45">
        <f>D45-SUM($M$30:M45)</f>
        <v>0.296757033396551</v>
      </c>
      <c r="O45">
        <f t="shared" si="15"/>
        <v>9.50076562722438e-5</v>
      </c>
      <c r="P45">
        <f>C45-SUM($O$25:O45)</f>
        <v>0.115123305667909</v>
      </c>
      <c r="Q45" s="187">
        <v>42</v>
      </c>
      <c r="R45">
        <f t="shared" si="13"/>
        <v>0.000100119539522307</v>
      </c>
      <c r="S45">
        <f>F45-SUM($R$21:R45)</f>
        <v>0.114132515497408</v>
      </c>
      <c r="T45">
        <f t="shared" si="14"/>
        <v>9.57208856713787e-6</v>
      </c>
      <c r="U45">
        <f>E45-SUM($T$21:T45)</f>
        <v>0.0113616311006345</v>
      </c>
      <c r="V45" s="188">
        <v>42</v>
      </c>
      <c r="W45">
        <f t="shared" si="11"/>
        <v>0.0117126858796217</v>
      </c>
      <c r="X45">
        <f t="shared" si="17"/>
        <v>0.106160519970684</v>
      </c>
      <c r="Y45">
        <f t="shared" si="18"/>
        <v>0.882126794149694</v>
      </c>
      <c r="Z45" s="187">
        <f t="shared" si="19"/>
        <v>28.9972602739726</v>
      </c>
      <c r="AA45">
        <f t="shared" si="12"/>
        <v>0.115662459615906</v>
      </c>
      <c r="AB45">
        <f t="shared" si="20"/>
        <v>0.185238457507129</v>
      </c>
      <c r="AC45">
        <f t="shared" si="21"/>
        <v>0.699099082876965</v>
      </c>
    </row>
    <row r="46" spans="1:29">
      <c r="A46">
        <v>43</v>
      </c>
      <c r="B46" s="185">
        <f t="shared" si="9"/>
        <v>29.6876712328767</v>
      </c>
      <c r="C46" s="189">
        <v>0.113364550854106</v>
      </c>
      <c r="D46" s="189">
        <v>0.293836898179797</v>
      </c>
      <c r="E46" s="189">
        <v>0.011289075346433</v>
      </c>
      <c r="F46" s="189">
        <v>0.114704060259962</v>
      </c>
      <c r="G46" s="186">
        <v>43</v>
      </c>
      <c r="H46" s="186">
        <f t="shared" si="10"/>
        <v>2.47227926078029</v>
      </c>
      <c r="I46" s="186">
        <f>lifetable!$F$10</f>
        <v>0.000802122486741386</v>
      </c>
      <c r="J46" s="186">
        <f>lifetable!$F$16</f>
        <v>0.000851668111544246</v>
      </c>
      <c r="L46" s="187">
        <v>43</v>
      </c>
      <c r="M46">
        <f t="shared" si="16"/>
        <v>0.000250251516174807</v>
      </c>
      <c r="N46">
        <f>D46-SUM($M$30:M46)</f>
        <v>0.288696949668047</v>
      </c>
      <c r="O46">
        <f t="shared" si="15"/>
        <v>9.09322554394158e-5</v>
      </c>
      <c r="P46">
        <f>C46-SUM($O$25:O46)</f>
        <v>0.109951602208331</v>
      </c>
      <c r="Q46" s="187">
        <v>43</v>
      </c>
      <c r="R46">
        <f t="shared" si="13"/>
        <v>9.76897903880592e-5</v>
      </c>
      <c r="S46">
        <f>F46-SUM($R$21:R46)</f>
        <v>0.111181896142894</v>
      </c>
      <c r="T46">
        <f t="shared" si="14"/>
        <v>9.05522118989171e-6</v>
      </c>
      <c r="U46">
        <f>E46-SUM($T$21:T46)</f>
        <v>0.0107082012536366</v>
      </c>
      <c r="V46" s="188">
        <v>43</v>
      </c>
      <c r="W46">
        <f t="shared" si="11"/>
        <v>0.0110349161771356</v>
      </c>
      <c r="X46">
        <f t="shared" si="17"/>
        <v>0.101502537760984</v>
      </c>
      <c r="Y46">
        <f t="shared" si="18"/>
        <v>0.88746254606188</v>
      </c>
      <c r="Z46" s="187">
        <f t="shared" si="19"/>
        <v>29.6876712328767</v>
      </c>
      <c r="AA46">
        <f t="shared" si="12"/>
        <v>0.112657205820151</v>
      </c>
      <c r="AB46">
        <f t="shared" si="20"/>
        <v>0.180069785712148</v>
      </c>
      <c r="AC46">
        <f t="shared" si="21"/>
        <v>0.707273008467701</v>
      </c>
    </row>
    <row r="47" spans="1:29">
      <c r="A47">
        <v>44</v>
      </c>
      <c r="B47" s="185">
        <f t="shared" si="9"/>
        <v>30.3780821917808</v>
      </c>
      <c r="C47" s="189">
        <v>0.108583964199569</v>
      </c>
      <c r="D47" s="189">
        <v>0.286241399843127</v>
      </c>
      <c r="E47" s="189">
        <v>0.0106887868099102</v>
      </c>
      <c r="F47" s="189">
        <v>0.111952546347305</v>
      </c>
      <c r="G47" s="186">
        <v>44</v>
      </c>
      <c r="H47" s="186">
        <f t="shared" si="10"/>
        <v>2.52977412731006</v>
      </c>
      <c r="I47" s="186">
        <f>lifetable!$F$10</f>
        <v>0.000802122486741386</v>
      </c>
      <c r="J47" s="186">
        <f>lifetable!$F$16</f>
        <v>0.000851668111544246</v>
      </c>
      <c r="L47" s="187">
        <v>44</v>
      </c>
      <c r="M47">
        <f t="shared" si="16"/>
        <v>0.000243782672450177</v>
      </c>
      <c r="N47">
        <f>D47-SUM($M$30:M47)</f>
        <v>0.280857668658927</v>
      </c>
      <c r="O47">
        <f t="shared" si="15"/>
        <v>8.70976393839959e-5</v>
      </c>
      <c r="P47">
        <f>C47-SUM($O$25:O47)</f>
        <v>0.10508391791441</v>
      </c>
      <c r="Q47" s="187">
        <v>44</v>
      </c>
      <c r="R47">
        <f t="shared" si="13"/>
        <v>9.53464137301789e-5</v>
      </c>
      <c r="S47">
        <f>F47-SUM($R$21:R47)</f>
        <v>0.108335035816507</v>
      </c>
      <c r="T47">
        <f t="shared" si="14"/>
        <v>8.57371625621369e-6</v>
      </c>
      <c r="U47">
        <f>E47-SUM($T$21:T47)</f>
        <v>0.0100993390008576</v>
      </c>
      <c r="V47" s="188">
        <v>44</v>
      </c>
      <c r="W47">
        <f t="shared" si="11"/>
        <v>0.0104037701272471</v>
      </c>
      <c r="X47">
        <f t="shared" si="17"/>
        <v>0.0971139899341231</v>
      </c>
      <c r="Y47">
        <f t="shared" si="18"/>
        <v>0.89248223993863</v>
      </c>
      <c r="Z47" s="187">
        <f t="shared" si="19"/>
        <v>30.3780821917808</v>
      </c>
      <c r="AA47">
        <f t="shared" si="12"/>
        <v>0.109758465979701</v>
      </c>
      <c r="AB47">
        <f t="shared" si="20"/>
        <v>0.175018843183786</v>
      </c>
      <c r="AC47">
        <f t="shared" si="21"/>
        <v>0.715222690836513</v>
      </c>
    </row>
    <row r="48" spans="1:29">
      <c r="A48">
        <v>45</v>
      </c>
      <c r="B48" s="185">
        <f t="shared" si="9"/>
        <v>31.0684931506849</v>
      </c>
      <c r="C48" s="189">
        <v>0.10408172890428</v>
      </c>
      <c r="D48" s="189">
        <v>0.278853775335204</v>
      </c>
      <c r="E48" s="189">
        <v>0.0101289147925755</v>
      </c>
      <c r="F48" s="189">
        <v>0.109297390532197</v>
      </c>
      <c r="G48" s="186">
        <v>45</v>
      </c>
      <c r="H48" s="186">
        <f t="shared" si="10"/>
        <v>2.58726899383984</v>
      </c>
      <c r="I48" s="186">
        <f>lifetable!$F$10</f>
        <v>0.000802122486741386</v>
      </c>
      <c r="J48" s="186">
        <f>lifetable!$F$16</f>
        <v>0.000851668111544246</v>
      </c>
      <c r="L48" s="187">
        <v>45</v>
      </c>
      <c r="M48">
        <f t="shared" si="16"/>
        <v>0.000237490868236717</v>
      </c>
      <c r="N48">
        <f>D48-SUM($M$30:M48)</f>
        <v>0.273232553282767</v>
      </c>
      <c r="O48">
        <f t="shared" si="15"/>
        <v>8.34862952130438e-5</v>
      </c>
      <c r="P48">
        <f>C48-SUM($O$25:O48)</f>
        <v>0.100498196323908</v>
      </c>
      <c r="Q48" s="187">
        <v>45</v>
      </c>
      <c r="R48">
        <f t="shared" si="13"/>
        <v>9.30851021912702e-5</v>
      </c>
      <c r="S48">
        <f>F48-SUM($R$21:R48)</f>
        <v>0.105586794899208</v>
      </c>
      <c r="T48">
        <f t="shared" si="14"/>
        <v>8.12463032141227e-6</v>
      </c>
      <c r="U48">
        <f>E48-SUM($T$21:T48)</f>
        <v>0.00953134235320151</v>
      </c>
      <c r="V48" s="188">
        <v>45</v>
      </c>
      <c r="W48">
        <f t="shared" si="11"/>
        <v>0.00981534067702957</v>
      </c>
      <c r="X48">
        <f t="shared" si="17"/>
        <v>0.0929757164421292</v>
      </c>
      <c r="Y48">
        <f t="shared" si="18"/>
        <v>0.897208942880841</v>
      </c>
      <c r="Z48" s="187">
        <f t="shared" si="19"/>
        <v>31.0684931506849</v>
      </c>
      <c r="AA48">
        <f t="shared" si="12"/>
        <v>0.106960915357858</v>
      </c>
      <c r="AB48">
        <f t="shared" si="20"/>
        <v>0.17008419561299</v>
      </c>
      <c r="AC48">
        <f t="shared" si="21"/>
        <v>0.722954889029153</v>
      </c>
    </row>
    <row r="49" spans="1:29">
      <c r="A49">
        <v>46</v>
      </c>
      <c r="B49" s="185">
        <f t="shared" si="9"/>
        <v>31.758904109589</v>
      </c>
      <c r="C49" s="189">
        <v>0.0998378344886465</v>
      </c>
      <c r="D49" s="189">
        <v>0.271667792120366</v>
      </c>
      <c r="E49" s="191">
        <v>0.00960615005525141</v>
      </c>
      <c r="F49" s="191">
        <v>0.10673387003869</v>
      </c>
      <c r="G49" s="186">
        <v>46</v>
      </c>
      <c r="H49" s="186">
        <f t="shared" si="10"/>
        <v>2.64476386036961</v>
      </c>
      <c r="I49" s="186">
        <f>lifetable!$F$10</f>
        <v>0.000802122486741386</v>
      </c>
      <c r="J49" s="186">
        <f>lifetable!$F$16</f>
        <v>0.000851668111544246</v>
      </c>
      <c r="L49" s="187">
        <v>46</v>
      </c>
      <c r="M49">
        <f t="shared" si="16"/>
        <v>0.000231370795482547</v>
      </c>
      <c r="N49">
        <f>D49-SUM($M$30:M49)</f>
        <v>0.265815199272447</v>
      </c>
      <c r="O49">
        <f t="shared" si="15"/>
        <v>8.0082172070908e-5</v>
      </c>
      <c r="P49">
        <f>C49-SUM($O$25:O49)</f>
        <v>0.0961742197362033</v>
      </c>
      <c r="Q49" s="187">
        <v>46</v>
      </c>
      <c r="R49">
        <f t="shared" si="13"/>
        <v>9.09018335336601e-5</v>
      </c>
      <c r="S49">
        <f>F49-SUM($R$21:R49)</f>
        <v>0.102932372572167</v>
      </c>
      <c r="T49">
        <f t="shared" si="14"/>
        <v>7.70530897032916e-6</v>
      </c>
      <c r="U49">
        <f>E49-SUM($T$21:T49)</f>
        <v>0.00900087230690709</v>
      </c>
      <c r="V49" s="188">
        <v>46</v>
      </c>
      <c r="W49">
        <f t="shared" si="11"/>
        <v>0.0092661073300543</v>
      </c>
      <c r="X49">
        <f t="shared" si="17"/>
        <v>0.0890701007000012</v>
      </c>
      <c r="Y49">
        <f t="shared" si="18"/>
        <v>0.901663791969945</v>
      </c>
      <c r="Z49" s="187">
        <f t="shared" si="19"/>
        <v>31.758904109589</v>
      </c>
      <c r="AA49">
        <f t="shared" si="12"/>
        <v>0.104259583735688</v>
      </c>
      <c r="AB49">
        <f t="shared" si="20"/>
        <v>0.165264292541919</v>
      </c>
      <c r="AC49">
        <f t="shared" si="21"/>
        <v>0.730476123722393</v>
      </c>
    </row>
    <row r="50" spans="1:29">
      <c r="A50">
        <v>47</v>
      </c>
      <c r="B50" s="185">
        <f t="shared" si="9"/>
        <v>32.4493150684931</v>
      </c>
      <c r="C50" s="189">
        <v>0.095833928373694</v>
      </c>
      <c r="D50" s="189">
        <v>0.264677434955771</v>
      </c>
      <c r="E50" s="189">
        <v>0.00911750293130567</v>
      </c>
      <c r="F50" s="189">
        <v>0.104257568926939</v>
      </c>
      <c r="G50" s="186">
        <v>47</v>
      </c>
      <c r="H50" s="186">
        <f t="shared" si="10"/>
        <v>2.70225872689938</v>
      </c>
      <c r="I50" s="186">
        <f>lifetable!$F$10</f>
        <v>0.000802122486741386</v>
      </c>
      <c r="J50" s="186">
        <f>lifetable!$F$16</f>
        <v>0.000851668111544246</v>
      </c>
      <c r="L50" s="187">
        <v>47</v>
      </c>
      <c r="M50">
        <f t="shared" si="16"/>
        <v>0.000225417331197156</v>
      </c>
      <c r="N50">
        <f>D50-SUM($M$30:M50)</f>
        <v>0.258599424776655</v>
      </c>
      <c r="O50">
        <f t="shared" si="15"/>
        <v>7.68705489413033e-5</v>
      </c>
      <c r="P50">
        <f>C50-SUM($O$25:O50)</f>
        <v>0.0920934430723095</v>
      </c>
      <c r="Q50" s="187">
        <v>47</v>
      </c>
      <c r="R50">
        <f t="shared" si="13"/>
        <v>8.87928468422002e-5</v>
      </c>
      <c r="S50">
        <f>F50-SUM($R$21:R50)</f>
        <v>0.100367278613574</v>
      </c>
      <c r="T50">
        <f t="shared" si="14"/>
        <v>7.31335412413078e-6</v>
      </c>
      <c r="U50">
        <f>E50-SUM($T$21:T50)</f>
        <v>0.00850491182883722</v>
      </c>
      <c r="V50" s="188">
        <v>47</v>
      </c>
      <c r="Z50" s="187">
        <f t="shared" si="19"/>
        <v>32.4493150684931</v>
      </c>
      <c r="AA50">
        <f t="shared" si="12"/>
        <v>0.101649825592871</v>
      </c>
      <c r="AB50">
        <f t="shared" si="20"/>
        <v>0.16055748643168</v>
      </c>
      <c r="AC50">
        <f t="shared" si="21"/>
        <v>0.737792687975449</v>
      </c>
    </row>
    <row r="51" spans="1:29">
      <c r="A51">
        <v>48</v>
      </c>
      <c r="B51" s="185">
        <f t="shared" si="9"/>
        <v>33.1397260273973</v>
      </c>
      <c r="C51" s="189">
        <v>0.0920531661170384</v>
      </c>
      <c r="D51" s="189">
        <v>0.257876896301022</v>
      </c>
      <c r="E51" s="189">
        <v>0.00866026778031832</v>
      </c>
      <c r="F51" s="189">
        <v>0.101864352972367</v>
      </c>
      <c r="G51" s="186">
        <v>48</v>
      </c>
      <c r="H51" s="186">
        <f t="shared" si="10"/>
        <v>2.75975359342916</v>
      </c>
      <c r="I51" s="186">
        <f>lifetable!$F$10</f>
        <v>0.000802122486741386</v>
      </c>
      <c r="J51" s="186">
        <f>lifetable!$F$16</f>
        <v>0.000851668111544246</v>
      </c>
      <c r="L51" s="187">
        <v>48</v>
      </c>
      <c r="M51">
        <f t="shared" si="16"/>
        <v>0.000219625529283583</v>
      </c>
      <c r="N51">
        <f>D51-SUM($M$30:M51)</f>
        <v>0.251579260592622</v>
      </c>
      <c r="O51">
        <f t="shared" si="15"/>
        <v>7.38379145182167e-5</v>
      </c>
      <c r="P51">
        <f>C51-SUM($O$25:O51)</f>
        <v>0.0882388429011357</v>
      </c>
      <c r="Q51" s="187">
        <v>48</v>
      </c>
      <c r="R51">
        <f t="shared" si="13"/>
        <v>8.67546211296523e-5</v>
      </c>
      <c r="S51">
        <f>F51-SUM($R$21:R51)</f>
        <v>0.0978873080378725</v>
      </c>
      <c r="T51">
        <f t="shared" si="14"/>
        <v>6.94659552779523e-6</v>
      </c>
      <c r="U51">
        <f>E51-SUM($T$21:T51)</f>
        <v>0.00804073008232208</v>
      </c>
      <c r="V51" s="188">
        <v>48</v>
      </c>
      <c r="Z51" s="187">
        <f t="shared" si="19"/>
        <v>33.1397260273973</v>
      </c>
      <c r="AA51">
        <f t="shared" si="12"/>
        <v>0.0991272933257233</v>
      </c>
      <c r="AB51">
        <f t="shared" si="20"/>
        <v>0.155962049358915</v>
      </c>
      <c r="AC51">
        <f t="shared" si="21"/>
        <v>0.744910657315362</v>
      </c>
    </row>
    <row r="52" spans="1:29">
      <c r="A52">
        <v>49</v>
      </c>
      <c r="B52" s="185">
        <f t="shared" si="9"/>
        <v>33.8301369863014</v>
      </c>
      <c r="C52" s="189">
        <v>0.0884800754975267</v>
      </c>
      <c r="D52" s="189">
        <v>0.251260567303232</v>
      </c>
      <c r="E52" s="189">
        <v>0.00823199191157081</v>
      </c>
      <c r="F52" s="189">
        <v>0.0995503470322453</v>
      </c>
      <c r="G52" s="186">
        <v>49</v>
      </c>
      <c r="H52" s="186">
        <f t="shared" si="10"/>
        <v>2.81724845995893</v>
      </c>
      <c r="I52" s="186">
        <f>lifetable!$F$10</f>
        <v>0.000802122486741386</v>
      </c>
      <c r="J52" s="186">
        <f>lifetable!$F$16</f>
        <v>0.000851668111544246</v>
      </c>
      <c r="L52" s="187">
        <v>49</v>
      </c>
      <c r="M52">
        <f t="shared" si="16"/>
        <v>0.000213990612860679</v>
      </c>
      <c r="N52">
        <f>D52-SUM($M$30:M52)</f>
        <v>0.244748940981971</v>
      </c>
      <c r="O52">
        <f t="shared" si="15"/>
        <v>7.09718581851417e-5</v>
      </c>
      <c r="P52">
        <f>C52-SUM($O$25:O52)</f>
        <v>0.0845947804234388</v>
      </c>
      <c r="Q52" s="187">
        <v>49</v>
      </c>
      <c r="R52">
        <f t="shared" si="13"/>
        <v>8.47838560605267e-5</v>
      </c>
      <c r="S52">
        <f>F52-SUM($R$21:R52)</f>
        <v>0.0954885182416902</v>
      </c>
      <c r="T52">
        <f t="shared" si="14"/>
        <v>6.60306582294415e-6</v>
      </c>
      <c r="U52">
        <f>E52-SUM($T$21:T52)</f>
        <v>0.00760585114775162</v>
      </c>
      <c r="V52" s="188">
        <v>49</v>
      </c>
      <c r="Z52" s="187">
        <f t="shared" si="19"/>
        <v>33.8301369863014</v>
      </c>
      <c r="AA52">
        <f t="shared" si="12"/>
        <v>0.0966879131397813</v>
      </c>
      <c r="AB52">
        <f t="shared" si="20"/>
        <v>0.151476187647515</v>
      </c>
      <c r="AC52">
        <f t="shared" si="21"/>
        <v>0.751835899212703</v>
      </c>
    </row>
    <row r="53" spans="1:29">
      <c r="A53">
        <v>50</v>
      </c>
      <c r="B53" s="185">
        <f t="shared" si="9"/>
        <v>34.5205479452055</v>
      </c>
      <c r="C53" s="189">
        <v>0.0851004332833921</v>
      </c>
      <c r="D53" s="189">
        <v>0.24482302931056</v>
      </c>
      <c r="E53" s="189">
        <v>0.00783044835140625</v>
      </c>
      <c r="F53" s="189">
        <v>0.0973119146109837</v>
      </c>
      <c r="G53" s="186">
        <v>50</v>
      </c>
      <c r="H53" s="186">
        <f t="shared" si="10"/>
        <v>2.87474332648871</v>
      </c>
      <c r="I53" s="186">
        <f>lifetable!$F$10</f>
        <v>0.000802122486741386</v>
      </c>
      <c r="J53" s="186">
        <f>lifetable!$F$16</f>
        <v>0.000851668111544246</v>
      </c>
      <c r="L53" s="187">
        <v>50</v>
      </c>
      <c r="M53">
        <f t="shared" si="16"/>
        <v>0.000208507967035466</v>
      </c>
      <c r="N53">
        <f>D53-SUM($M$30:M53)</f>
        <v>0.238102895022264</v>
      </c>
      <c r="O53">
        <f t="shared" si="15"/>
        <v>6.82609711680439e-5</v>
      </c>
      <c r="P53">
        <f>C53-SUM($O$25:O53)</f>
        <v>0.0811468772381362</v>
      </c>
      <c r="Q53" s="187">
        <v>50</v>
      </c>
      <c r="R53">
        <f t="shared" si="13"/>
        <v>8.28774545474914e-5</v>
      </c>
      <c r="S53">
        <f>F53-SUM($R$21:R53)</f>
        <v>0.0931672083658811</v>
      </c>
      <c r="T53">
        <f t="shared" si="14"/>
        <v>6.28097870392997e-6</v>
      </c>
      <c r="U53">
        <f>E53-SUM($T$21:T53)</f>
        <v>0.00719802660888313</v>
      </c>
      <c r="V53" s="188">
        <v>50</v>
      </c>
      <c r="Z53" s="187">
        <f t="shared" si="19"/>
        <v>34.5205479452055</v>
      </c>
      <c r="AA53">
        <f t="shared" si="12"/>
        <v>0.0943278633037857</v>
      </c>
      <c r="AB53">
        <f t="shared" si="20"/>
        <v>0.147098054698332</v>
      </c>
      <c r="AC53">
        <f t="shared" si="21"/>
        <v>0.758574081997882</v>
      </c>
    </row>
    <row r="54" spans="1:29">
      <c r="A54">
        <v>51</v>
      </c>
      <c r="B54" s="185">
        <f t="shared" si="9"/>
        <v>35.2109589041096</v>
      </c>
      <c r="C54" s="189">
        <v>0.0819011535718061</v>
      </c>
      <c r="D54" s="189">
        <v>0.238559045872151</v>
      </c>
      <c r="E54" s="189">
        <v>0.00745361192494227</v>
      </c>
      <c r="F54" s="189">
        <v>0.095145639374001</v>
      </c>
      <c r="G54" s="186">
        <v>51</v>
      </c>
      <c r="H54" s="186">
        <f t="shared" si="10"/>
        <v>2.93223819301848</v>
      </c>
      <c r="I54" s="186">
        <f>lifetable!$F$10</f>
        <v>0.000802122486741386</v>
      </c>
      <c r="J54" s="186">
        <f>lifetable!$F$16</f>
        <v>0.000851668111544246</v>
      </c>
      <c r="L54" s="187">
        <v>51</v>
      </c>
      <c r="M54">
        <f t="shared" si="16"/>
        <v>0.000203173132089732</v>
      </c>
      <c r="N54">
        <f>D54-SUM($M$30:M54)</f>
        <v>0.231635738451765</v>
      </c>
      <c r="O54">
        <f t="shared" si="15"/>
        <v>6.56947569700052e-5</v>
      </c>
      <c r="P54">
        <f>C54-SUM($O$25:O54)</f>
        <v>0.0778819027695802</v>
      </c>
      <c r="Q54" s="187">
        <v>51</v>
      </c>
      <c r="R54">
        <f t="shared" si="13"/>
        <v>8.10325070073253e-5</v>
      </c>
      <c r="S54">
        <f>F54-SUM($R$21:R54)</f>
        <v>0.0909199006218911</v>
      </c>
      <c r="T54">
        <f t="shared" si="14"/>
        <v>5.97870973243994e-6</v>
      </c>
      <c r="U54">
        <f>E54-SUM($T$21:T54)</f>
        <v>0.00681521147268671</v>
      </c>
      <c r="V54" s="188">
        <v>51</v>
      </c>
      <c r="Z54" s="187">
        <f t="shared" si="19"/>
        <v>35.2109589041096</v>
      </c>
      <c r="AA54">
        <f t="shared" si="12"/>
        <v>0.0920435544938861</v>
      </c>
      <c r="AB54">
        <f t="shared" si="20"/>
        <v>0.142825762243128</v>
      </c>
      <c r="AC54">
        <f t="shared" si="21"/>
        <v>0.765130683262985</v>
      </c>
    </row>
    <row r="55" spans="1:29">
      <c r="A55">
        <v>52</v>
      </c>
      <c r="B55" s="185">
        <f t="shared" si="9"/>
        <v>35.9013698630137</v>
      </c>
      <c r="C55" s="189">
        <v>0.0788701866531952</v>
      </c>
      <c r="D55" s="189">
        <v>0.23246355518673</v>
      </c>
      <c r="E55" s="189">
        <v>0.00709963820287346</v>
      </c>
      <c r="F55" s="189">
        <v>0.0930483083923994</v>
      </c>
      <c r="G55" s="186">
        <v>52</v>
      </c>
      <c r="H55" s="186">
        <f t="shared" si="10"/>
        <v>2.98973305954825</v>
      </c>
      <c r="I55" s="186">
        <f>lifetable!$F$10</f>
        <v>0.000802122486741386</v>
      </c>
      <c r="J55" s="186">
        <f>lifetable!$F$16</f>
        <v>0.000851668111544246</v>
      </c>
      <c r="L55" s="187">
        <v>52</v>
      </c>
      <c r="M55">
        <f t="shared" si="16"/>
        <v>0.000197981797048744</v>
      </c>
      <c r="N55">
        <f>D55-SUM($M$30:M55)</f>
        <v>0.225342265969295</v>
      </c>
      <c r="O55">
        <f t="shared" si="15"/>
        <v>6.32635502480182e-5</v>
      </c>
      <c r="P55">
        <f>C55-SUM($O$25:O55)</f>
        <v>0.0747876723007213</v>
      </c>
      <c r="Q55" s="187">
        <v>52</v>
      </c>
      <c r="R55">
        <f t="shared" si="13"/>
        <v>7.92462770909414e-5</v>
      </c>
      <c r="S55">
        <f>F55-SUM($R$21:R55)</f>
        <v>0.0887433233631986</v>
      </c>
      <c r="T55">
        <f t="shared" si="14"/>
        <v>5.694779450253e-6</v>
      </c>
      <c r="U55">
        <f>E55-SUM($T$21:T55)</f>
        <v>0.00645554297116765</v>
      </c>
      <c r="V55" s="188">
        <v>52</v>
      </c>
      <c r="Z55" s="187">
        <f t="shared" si="19"/>
        <v>35.9013698630137</v>
      </c>
      <c r="AA55">
        <f t="shared" si="12"/>
        <v>0.0898316119925449</v>
      </c>
      <c r="AB55">
        <f t="shared" si="20"/>
        <v>0.138657390217986</v>
      </c>
      <c r="AC55">
        <f t="shared" si="21"/>
        <v>0.77151099778947</v>
      </c>
    </row>
    <row r="56" spans="1:29">
      <c r="A56">
        <v>53</v>
      </c>
      <c r="B56" s="185">
        <f t="shared" si="9"/>
        <v>36.5917808219178</v>
      </c>
      <c r="C56" s="189">
        <v>0.0759964274257099</v>
      </c>
      <c r="D56" s="189">
        <v>0.226531662965859</v>
      </c>
      <c r="E56" s="189">
        <v>0.00676684493110734</v>
      </c>
      <c r="F56" s="189">
        <v>0.0910168969285265</v>
      </c>
      <c r="G56" s="186">
        <v>53</v>
      </c>
      <c r="H56" s="186">
        <f t="shared" si="10"/>
        <v>3.04722792607803</v>
      </c>
      <c r="I56" s="186">
        <f>lifetable!$G$10</f>
        <v>0.000851668111544246</v>
      </c>
      <c r="J56" s="186">
        <f>lifetable!$G$16</f>
        <v>0.000910914915643546</v>
      </c>
      <c r="L56" s="187">
        <v>53</v>
      </c>
      <c r="M56">
        <f t="shared" si="16"/>
        <v>0.000206351070661138</v>
      </c>
      <c r="N56">
        <f>D56-SUM($M$30:M56)</f>
        <v>0.219204022677763</v>
      </c>
      <c r="O56">
        <f t="shared" si="15"/>
        <v>6.47237338297637e-5</v>
      </c>
      <c r="P56">
        <f>C56-SUM($O$25:O56)</f>
        <v>0.0718491893394062</v>
      </c>
      <c r="Q56" s="187">
        <v>53</v>
      </c>
      <c r="R56">
        <f t="shared" si="13"/>
        <v>8.2908648987786e-5</v>
      </c>
      <c r="S56">
        <f>F56-SUM($R$21:R56)</f>
        <v>0.0866290032503379</v>
      </c>
      <c r="T56">
        <f t="shared" si="14"/>
        <v>5.76310604358894e-6</v>
      </c>
      <c r="U56">
        <f>E56-SUM($T$21:T56)</f>
        <v>0.00611698659335794</v>
      </c>
      <c r="V56" s="188">
        <v>53</v>
      </c>
      <c r="Z56" s="187">
        <f t="shared" si="19"/>
        <v>36.5917808219178</v>
      </c>
      <c r="AA56">
        <f t="shared" si="12"/>
        <v>0.0876861633067682</v>
      </c>
      <c r="AB56">
        <f t="shared" si="20"/>
        <v>0.134586981016761</v>
      </c>
      <c r="AC56">
        <f t="shared" si="21"/>
        <v>0.777726855676471</v>
      </c>
    </row>
    <row r="57" spans="1:29">
      <c r="A57">
        <v>54</v>
      </c>
      <c r="B57" s="185">
        <f t="shared" si="9"/>
        <v>37.2821917808219</v>
      </c>
      <c r="C57" s="189">
        <v>0.0732696324596285</v>
      </c>
      <c r="D57" s="189">
        <v>0.220758635681161</v>
      </c>
      <c r="E57" s="189">
        <v>0.0064536956170981</v>
      </c>
      <c r="F57" s="189">
        <v>0.0890485545964597</v>
      </c>
      <c r="G57" s="186">
        <v>54</v>
      </c>
      <c r="H57" s="186">
        <f t="shared" si="10"/>
        <v>3.1047227926078</v>
      </c>
      <c r="I57" s="186">
        <f>lifetable!$G$10</f>
        <v>0.000851668111544246</v>
      </c>
      <c r="J57" s="186">
        <f>lifetable!$G$16</f>
        <v>0.000910914915643546</v>
      </c>
      <c r="L57" s="187">
        <v>54</v>
      </c>
      <c r="M57">
        <f t="shared" si="16"/>
        <v>0.000201092333999089</v>
      </c>
      <c r="N57">
        <f>D57-SUM($M$30:M57)</f>
        <v>0.213229903059066</v>
      </c>
      <c r="O57">
        <f t="shared" si="15"/>
        <v>6.24014095104328e-5</v>
      </c>
      <c r="P57">
        <f>C57-SUM($O$25:O57)</f>
        <v>0.0690599929638144</v>
      </c>
      <c r="Q57" s="187">
        <v>54</v>
      </c>
      <c r="R57">
        <f t="shared" si="13"/>
        <v>8.11156565984138e-5</v>
      </c>
      <c r="S57">
        <f>F57-SUM($R$21:R57)</f>
        <v>0.0845795452616727</v>
      </c>
      <c r="T57">
        <f t="shared" si="14"/>
        <v>5.49640675869532e-6</v>
      </c>
      <c r="U57">
        <f>E57-SUM($T$21:T57)</f>
        <v>0.00579834087259001</v>
      </c>
      <c r="V57" s="188">
        <v>54</v>
      </c>
      <c r="Z57" s="187">
        <f t="shared" si="19"/>
        <v>37.2821917808219</v>
      </c>
      <c r="AA57">
        <f t="shared" si="12"/>
        <v>0.0856042742560053</v>
      </c>
      <c r="AB57">
        <f t="shared" si="20"/>
        <v>0.130612688612409</v>
      </c>
      <c r="AC57">
        <f t="shared" si="21"/>
        <v>0.783783037131585</v>
      </c>
    </row>
    <row r="58" spans="1:29">
      <c r="A58">
        <v>55</v>
      </c>
      <c r="B58" s="185">
        <f t="shared" si="9"/>
        <v>37.972602739726</v>
      </c>
      <c r="C58" s="189">
        <v>0.070680344885435</v>
      </c>
      <c r="D58" s="189">
        <v>0.215139894167765</v>
      </c>
      <c r="E58" s="189">
        <v>0.00615878499388682</v>
      </c>
      <c r="F58" s="189">
        <v>0.0871405927517751</v>
      </c>
      <c r="G58" s="186">
        <v>55</v>
      </c>
      <c r="H58" s="186">
        <f t="shared" si="10"/>
        <v>3.16221765913758</v>
      </c>
      <c r="I58" s="186">
        <f>lifetable!$G$10</f>
        <v>0.000851668111544246</v>
      </c>
      <c r="J58" s="186">
        <f>lifetable!$G$16</f>
        <v>0.000910914915643546</v>
      </c>
      <c r="L58" s="187">
        <v>55</v>
      </c>
      <c r="M58">
        <f t="shared" si="16"/>
        <v>0.000195974138547391</v>
      </c>
      <c r="N58">
        <f>D58-SUM($M$30:M58)</f>
        <v>0.207415187407123</v>
      </c>
      <c r="O58">
        <f t="shared" si="15"/>
        <v>6.01961958518744e-5</v>
      </c>
      <c r="P58">
        <f>C58-SUM($O$25:O58)</f>
        <v>0.066410509193769</v>
      </c>
      <c r="Q58" s="187">
        <v>55</v>
      </c>
      <c r="R58">
        <f t="shared" si="13"/>
        <v>7.93776656956118e-5</v>
      </c>
      <c r="S58">
        <f>F58-SUM($R$21:R58)</f>
        <v>0.0825922057512925</v>
      </c>
      <c r="T58">
        <f t="shared" si="14"/>
        <v>5.24524078515063e-6</v>
      </c>
      <c r="U58">
        <f>E58-SUM($T$21:T58)</f>
        <v>0.00549818500859358</v>
      </c>
      <c r="V58" s="188">
        <v>55</v>
      </c>
      <c r="Z58" s="187">
        <f t="shared" si="19"/>
        <v>37.972602739726</v>
      </c>
      <c r="AA58">
        <f t="shared" si="12"/>
        <v>0.0835858755064826</v>
      </c>
      <c r="AB58">
        <f t="shared" si="20"/>
        <v>0.126736669726612</v>
      </c>
      <c r="AC58">
        <f t="shared" si="21"/>
        <v>0.789677454766905</v>
      </c>
    </row>
    <row r="59" spans="1:29">
      <c r="A59">
        <v>56</v>
      </c>
      <c r="B59" s="185">
        <f t="shared" si="9"/>
        <v>38.6630136986301</v>
      </c>
      <c r="C59" s="189">
        <v>0.0682198263509211</v>
      </c>
      <c r="D59" s="189">
        <v>0.209671007558805</v>
      </c>
      <c r="E59" s="189">
        <v>0.00588082612257635</v>
      </c>
      <c r="F59" s="189">
        <v>0.085290472982681</v>
      </c>
      <c r="G59" s="186">
        <v>56</v>
      </c>
      <c r="H59" s="186">
        <f t="shared" si="10"/>
        <v>3.21971252566735</v>
      </c>
      <c r="I59" s="186">
        <f>lifetable!$G$10</f>
        <v>0.000851668111544246</v>
      </c>
      <c r="J59" s="186">
        <f>lifetable!$G$16</f>
        <v>0.000910914915643546</v>
      </c>
      <c r="L59" s="187">
        <v>56</v>
      </c>
      <c r="M59">
        <f t="shared" si="16"/>
        <v>0.000190992448163326</v>
      </c>
      <c r="N59">
        <f>D59-SUM($M$30:M59)</f>
        <v>0.20175530835</v>
      </c>
      <c r="O59">
        <f t="shared" si="15"/>
        <v>5.81006506781654e-5</v>
      </c>
      <c r="P59">
        <f>C59-SUM($O$25:O59)</f>
        <v>0.0638918900085769</v>
      </c>
      <c r="Q59" s="187">
        <v>56</v>
      </c>
      <c r="R59">
        <f t="shared" si="13"/>
        <v>7.7692364002217e-5</v>
      </c>
      <c r="S59">
        <f>F59-SUM($R$21:R59)</f>
        <v>0.0806643936181961</v>
      </c>
      <c r="T59">
        <f t="shared" si="14"/>
        <v>5.00851207813467e-6</v>
      </c>
      <c r="U59">
        <f>E59-SUM($T$21:T59)</f>
        <v>0.00521521762520497</v>
      </c>
      <c r="V59" s="188">
        <v>56</v>
      </c>
      <c r="Z59" s="187">
        <f t="shared" si="19"/>
        <v>38.6630136986301</v>
      </c>
      <c r="AA59">
        <f t="shared" si="12"/>
        <v>0.0816282996847443</v>
      </c>
      <c r="AB59">
        <f t="shared" si="20"/>
        <v>0.122956948193817</v>
      </c>
      <c r="AC59">
        <f t="shared" si="21"/>
        <v>0.795414752121439</v>
      </c>
    </row>
    <row r="60" spans="1:29">
      <c r="A60">
        <v>57</v>
      </c>
      <c r="B60" s="185">
        <f t="shared" si="9"/>
        <v>39.3534246575342</v>
      </c>
      <c r="C60" s="189">
        <v>0.0658799953607507</v>
      </c>
      <c r="D60" s="189">
        <v>0.204347687528083</v>
      </c>
      <c r="E60" s="189">
        <v>0.00561863892752691</v>
      </c>
      <c r="F60" s="189">
        <v>0.0834957965897702</v>
      </c>
      <c r="G60" s="186">
        <v>57</v>
      </c>
      <c r="H60" s="186">
        <f t="shared" si="10"/>
        <v>3.27720739219713</v>
      </c>
      <c r="I60" s="186">
        <f>lifetable!$G$10</f>
        <v>0.000851668111544246</v>
      </c>
      <c r="J60" s="186">
        <f>lifetable!$G$16</f>
        <v>0.000910914915643546</v>
      </c>
      <c r="L60" s="187">
        <v>57</v>
      </c>
      <c r="M60">
        <f t="shared" si="16"/>
        <v>0.000186143356546597</v>
      </c>
      <c r="N60">
        <f>D60-SUM($M$30:M60)</f>
        <v>0.196245844962731</v>
      </c>
      <c r="O60">
        <f t="shared" si="15"/>
        <v>5.61078912374342e-5</v>
      </c>
      <c r="P60">
        <f>C60-SUM($O$25:O60)</f>
        <v>0.0614959511271691</v>
      </c>
      <c r="Q60" s="187">
        <v>57</v>
      </c>
      <c r="R60">
        <f t="shared" si="13"/>
        <v>7.60575665071612e-5</v>
      </c>
      <c r="S60">
        <f>F60-SUM($R$21:R60)</f>
        <v>0.0787936596587782</v>
      </c>
      <c r="T60">
        <f t="shared" si="14"/>
        <v>4.78521560485583e-6</v>
      </c>
      <c r="U60">
        <f>E60-SUM($T$21:T60)</f>
        <v>0.00494824521455068</v>
      </c>
      <c r="V60" s="188">
        <v>57</v>
      </c>
      <c r="Z60" s="187">
        <f t="shared" si="19"/>
        <v>39.3534246575342</v>
      </c>
      <c r="AA60">
        <f t="shared" si="12"/>
        <v>0.0797290266384872</v>
      </c>
      <c r="AB60">
        <f t="shared" si="20"/>
        <v>0.119271550017878</v>
      </c>
      <c r="AC60">
        <f t="shared" si="21"/>
        <v>0.800999423343635</v>
      </c>
    </row>
    <row r="61" spans="1:29">
      <c r="A61">
        <v>58</v>
      </c>
      <c r="B61" s="185">
        <f t="shared" si="9"/>
        <v>40.0438356164384</v>
      </c>
      <c r="C61" s="189">
        <v>0.0636533713757797</v>
      </c>
      <c r="D61" s="189">
        <v>0.199165782820066</v>
      </c>
      <c r="E61" s="189">
        <v>0.00537113998698751</v>
      </c>
      <c r="F61" s="189">
        <v>0.0817542949550839</v>
      </c>
      <c r="G61" s="186">
        <v>58</v>
      </c>
      <c r="H61" s="186">
        <f t="shared" si="10"/>
        <v>3.3347022587269</v>
      </c>
      <c r="I61" s="186">
        <f>lifetable!$G$10</f>
        <v>0.000851668111544246</v>
      </c>
      <c r="J61" s="186">
        <f>lifetable!$G$16</f>
        <v>0.000910914915643546</v>
      </c>
      <c r="L61" s="187">
        <v>58</v>
      </c>
      <c r="M61">
        <f t="shared" si="16"/>
        <v>0.000181423082256621</v>
      </c>
      <c r="N61">
        <f>D61-SUM($M$30:M61)</f>
        <v>0.190882517172457</v>
      </c>
      <c r="O61">
        <f t="shared" si="15"/>
        <v>5.42115465930349e-5</v>
      </c>
      <c r="P61">
        <f>C61-SUM($O$25:O61)</f>
        <v>0.0592151155956051</v>
      </c>
      <c r="Q61" s="187">
        <v>58</v>
      </c>
      <c r="R61">
        <f t="shared" si="13"/>
        <v>7.44712066925078e-5</v>
      </c>
      <c r="S61">
        <f>F61-SUM($R$21:R61)</f>
        <v>0.0769776868173994</v>
      </c>
      <c r="T61">
        <f t="shared" si="14"/>
        <v>4.57442864955744e-6</v>
      </c>
      <c r="U61">
        <f>E61-SUM($T$21:T61)</f>
        <v>0.00469617184536172</v>
      </c>
      <c r="V61" s="188">
        <v>58</v>
      </c>
      <c r="Z61" s="187">
        <f t="shared" si="19"/>
        <v>40.0438356164384</v>
      </c>
      <c r="AA61">
        <f t="shared" si="12"/>
        <v>0.0778856732380888</v>
      </c>
      <c r="AB61">
        <f t="shared" si="20"/>
        <v>0.115678507829505</v>
      </c>
      <c r="AC61">
        <f t="shared" si="21"/>
        <v>0.806435818932406</v>
      </c>
    </row>
    <row r="62" spans="1:29">
      <c r="A62">
        <v>59</v>
      </c>
      <c r="B62" s="185">
        <f t="shared" si="9"/>
        <v>40.7342465753425</v>
      </c>
      <c r="C62" s="189">
        <v>0.0615330241087034</v>
      </c>
      <c r="D62" s="189">
        <v>0.194121274048186</v>
      </c>
      <c r="E62" s="189">
        <v>0.00513733342602557</v>
      </c>
      <c r="F62" s="189">
        <v>0.0800638207120763</v>
      </c>
      <c r="G62" s="186">
        <v>59</v>
      </c>
      <c r="H62" s="186">
        <f t="shared" si="10"/>
        <v>3.39219712525667</v>
      </c>
      <c r="I62" s="186">
        <f>lifetable!$G$10</f>
        <v>0.000851668111544246</v>
      </c>
      <c r="J62" s="186">
        <f>lifetable!$G$16</f>
        <v>0.000910914915643546</v>
      </c>
      <c r="L62" s="187">
        <v>59</v>
      </c>
      <c r="M62">
        <f t="shared" si="16"/>
        <v>0.000176827963974221</v>
      </c>
      <c r="N62">
        <f>D62-SUM($M$30:M62)</f>
        <v>0.185661180436603</v>
      </c>
      <c r="O62">
        <f t="shared" si="15"/>
        <v>5.2405714440266e-5</v>
      </c>
      <c r="P62">
        <f>C62-SUM($O$25:O62)</f>
        <v>0.0570423626140885</v>
      </c>
      <c r="Q62" s="187">
        <v>59</v>
      </c>
      <c r="R62">
        <f t="shared" si="13"/>
        <v>7.2931328490041e-5</v>
      </c>
      <c r="S62">
        <f>F62-SUM($R$21:R62)</f>
        <v>0.0752142812459017</v>
      </c>
      <c r="T62">
        <f t="shared" si="14"/>
        <v>4.37530305731633e-6</v>
      </c>
      <c r="U62">
        <f>E62-SUM($T$21:T62)</f>
        <v>0.00445798998134246</v>
      </c>
      <c r="V62" s="188">
        <v>59</v>
      </c>
      <c r="Z62" s="187">
        <f t="shared" si="19"/>
        <v>40.7342465753425</v>
      </c>
      <c r="AA62">
        <f t="shared" si="12"/>
        <v>0.0760959840316506</v>
      </c>
      <c r="AB62">
        <f t="shared" si="20"/>
        <v>0.11217586477288</v>
      </c>
      <c r="AC62">
        <f t="shared" si="21"/>
        <v>0.81172815119547</v>
      </c>
    </row>
    <row r="63" spans="1:29">
      <c r="A63">
        <v>60</v>
      </c>
      <c r="B63" s="185">
        <f t="shared" si="9"/>
        <v>41.4246575342466</v>
      </c>
      <c r="C63" s="189">
        <v>0.0595125275071967</v>
      </c>
      <c r="D63" s="189">
        <v>0.18921026874406</v>
      </c>
      <c r="E63" s="189">
        <v>0.0049163027791795</v>
      </c>
      <c r="F63" s="189">
        <v>0.0784223396387619</v>
      </c>
      <c r="G63" s="186">
        <v>60</v>
      </c>
      <c r="H63" s="186">
        <f t="shared" si="10"/>
        <v>3.44969199178645</v>
      </c>
      <c r="I63" s="186">
        <f>lifetable!$G$10</f>
        <v>0.000851668111544246</v>
      </c>
      <c r="J63" s="186">
        <f>lifetable!$G$16</f>
        <v>0.000910914915643546</v>
      </c>
      <c r="L63" s="187">
        <v>60</v>
      </c>
      <c r="M63">
        <f t="shared" si="16"/>
        <v>0.000172354455991888</v>
      </c>
      <c r="N63">
        <f>D63-SUM($M$30:M63)</f>
        <v>0.180577820676485</v>
      </c>
      <c r="O63">
        <f t="shared" si="15"/>
        <v>5.06849219152792e-5</v>
      </c>
      <c r="P63">
        <f>C63-SUM($O$25:O63)</f>
        <v>0.0549711810906665</v>
      </c>
      <c r="Q63" s="187">
        <v>60</v>
      </c>
      <c r="R63">
        <f t="shared" si="13"/>
        <v>7.14360788966123e-5</v>
      </c>
      <c r="S63">
        <f>F63-SUM($R$21:R63)</f>
        <v>0.0735013640936907</v>
      </c>
      <c r="T63">
        <f t="shared" si="14"/>
        <v>4.18705830372353e-6</v>
      </c>
      <c r="U63">
        <f>E63-SUM($T$21:T63)</f>
        <v>0.00423277227619267</v>
      </c>
      <c r="V63" s="188">
        <v>60</v>
      </c>
      <c r="Z63" s="187">
        <f t="shared" si="19"/>
        <v>41.4246575342466</v>
      </c>
      <c r="AA63">
        <f t="shared" si="12"/>
        <v>0.0743578226697962</v>
      </c>
      <c r="AB63">
        <f t="shared" si="20"/>
        <v>0.108761677886748</v>
      </c>
      <c r="AC63">
        <f t="shared" si="21"/>
        <v>0.816880499443456</v>
      </c>
    </row>
    <row r="64" spans="1:29">
      <c r="A64">
        <v>61</v>
      </c>
      <c r="B64" s="185">
        <f t="shared" si="9"/>
        <v>42.1150684931507</v>
      </c>
      <c r="C64" s="189">
        <v>0.0575859179656872</v>
      </c>
      <c r="D64" s="189">
        <v>0.184428996641675</v>
      </c>
      <c r="E64" s="189">
        <v>0.00470720370781223</v>
      </c>
      <c r="F64" s="189">
        <v>0.0768279232045459</v>
      </c>
      <c r="G64" s="186">
        <v>61</v>
      </c>
      <c r="H64" s="186">
        <f t="shared" si="10"/>
        <v>3.50718685831622</v>
      </c>
      <c r="I64" s="186">
        <f>lifetable!$G$10</f>
        <v>0.000851668111544246</v>
      </c>
      <c r="J64" s="186">
        <f>lifetable!$G$16</f>
        <v>0.000910914915643546</v>
      </c>
      <c r="L64" s="187">
        <v>61</v>
      </c>
      <c r="M64">
        <f t="shared" si="16"/>
        <v>0.000167999123918075</v>
      </c>
      <c r="N64">
        <f>D64-SUM($M$30:M64)</f>
        <v>0.175628549450182</v>
      </c>
      <c r="O64">
        <f t="shared" si="15"/>
        <v>4.90440900053787e-5</v>
      </c>
      <c r="P64">
        <f>C64-SUM($O$25:O64)</f>
        <v>0.0529955274591516</v>
      </c>
      <c r="Q64" s="187">
        <v>61</v>
      </c>
      <c r="R64">
        <f t="shared" si="13"/>
        <v>6.99837011849377e-5</v>
      </c>
      <c r="S64">
        <f>F64-SUM($R$21:R64)</f>
        <v>0.0718369639582898</v>
      </c>
      <c r="T64">
        <f t="shared" si="14"/>
        <v>4.00897529248651e-6</v>
      </c>
      <c r="U64">
        <f>E64-SUM($T$21:T64)</f>
        <v>0.00401966422953291</v>
      </c>
      <c r="V64" s="188">
        <v>61</v>
      </c>
      <c r="Z64" s="187">
        <f t="shared" si="19"/>
        <v>42.1150684931507</v>
      </c>
      <c r="AA64">
        <f t="shared" si="12"/>
        <v>0.0726691640259902</v>
      </c>
      <c r="AB64">
        <f t="shared" si="20"/>
        <v>0.105434021037343</v>
      </c>
      <c r="AC64">
        <f t="shared" si="21"/>
        <v>0.821896814936666</v>
      </c>
    </row>
    <row r="65" spans="1:29">
      <c r="A65">
        <v>62</v>
      </c>
      <c r="B65" s="185">
        <f t="shared" si="9"/>
        <v>42.8054794520548</v>
      </c>
      <c r="C65" s="189">
        <v>0.0557476563524161</v>
      </c>
      <c r="D65" s="189">
        <v>0.179773805181904</v>
      </c>
      <c r="E65" s="189">
        <v>0.00450925747216339</v>
      </c>
      <c r="F65" s="189">
        <v>0.0752787417089921</v>
      </c>
      <c r="G65" s="186">
        <v>62</v>
      </c>
      <c r="H65" s="186">
        <f t="shared" si="10"/>
        <v>3.564681724846</v>
      </c>
      <c r="I65" s="186">
        <f>lifetable!$G$10</f>
        <v>0.000851668111544246</v>
      </c>
      <c r="J65" s="186">
        <f>lifetable!$G$16</f>
        <v>0.000910914915643546</v>
      </c>
      <c r="L65" s="187">
        <v>62</v>
      </c>
      <c r="M65">
        <f t="shared" si="16"/>
        <v>0.000163758640582193</v>
      </c>
      <c r="N65">
        <f>D65-SUM($M$30:M65)</f>
        <v>0.170809599349829</v>
      </c>
      <c r="O65">
        <f t="shared" si="15"/>
        <v>4.74785012086798e-5</v>
      </c>
      <c r="P65">
        <f>C65-SUM($O$25:O65)</f>
        <v>0.0511097873446719</v>
      </c>
      <c r="Q65" s="187">
        <v>62</v>
      </c>
      <c r="R65">
        <f t="shared" si="13"/>
        <v>6.85725286535988e-5</v>
      </c>
      <c r="S65">
        <f>F65-SUM($R$21:R65)</f>
        <v>0.0702192099340824</v>
      </c>
      <c r="T65">
        <f t="shared" si="14"/>
        <v>3.84039079578417e-6</v>
      </c>
      <c r="U65">
        <f>E65-SUM($T$21:T65)</f>
        <v>0.00381787760308829</v>
      </c>
      <c r="V65" s="188">
        <v>62</v>
      </c>
      <c r="Z65" s="187">
        <f t="shared" si="19"/>
        <v>42.8054794520548</v>
      </c>
      <c r="AA65">
        <f t="shared" si="12"/>
        <v>0.0710280869461861</v>
      </c>
      <c r="AB65">
        <f t="shared" si="20"/>
        <v>0.102190987453819</v>
      </c>
      <c r="AC65">
        <f t="shared" si="21"/>
        <v>0.826780925599994</v>
      </c>
    </row>
    <row r="66" spans="1:29">
      <c r="A66">
        <v>63</v>
      </c>
      <c r="B66" s="185">
        <f t="shared" si="9"/>
        <v>43.4958904109589</v>
      </c>
      <c r="C66" s="189">
        <v>0.0539925934797511</v>
      </c>
      <c r="D66" s="189">
        <v>0.175241155223902</v>
      </c>
      <c r="E66" s="189">
        <v>0.00432174507097897</v>
      </c>
      <c r="F66" s="189">
        <v>0.073773057957462</v>
      </c>
      <c r="G66" s="186">
        <v>63</v>
      </c>
      <c r="H66" s="186">
        <f t="shared" si="10"/>
        <v>3.62217659137577</v>
      </c>
      <c r="I66" s="186">
        <f>lifetable!$G$10</f>
        <v>0.000851668111544246</v>
      </c>
      <c r="J66" s="186">
        <f>lifetable!$G$16</f>
        <v>0.000910914915643546</v>
      </c>
      <c r="L66" s="187">
        <v>63</v>
      </c>
      <c r="M66">
        <f t="shared" si="16"/>
        <v>0.000159629782128058</v>
      </c>
      <c r="N66">
        <f>D66-SUM($M$30:M66)</f>
        <v>0.166117319609699</v>
      </c>
      <c r="O66">
        <f t="shared" si="15"/>
        <v>4.59837701262758e-5</v>
      </c>
      <c r="P66">
        <f>C66-SUM($O$25:O66)</f>
        <v>0.0493087407018806</v>
      </c>
      <c r="Q66" s="187">
        <v>63</v>
      </c>
      <c r="R66">
        <f t="shared" si="13"/>
        <v>6.72009788660879e-5</v>
      </c>
      <c r="S66">
        <f>F66-SUM($R$21:R66)</f>
        <v>0.0686463252036862</v>
      </c>
      <c r="T66">
        <f t="shared" si="14"/>
        <v>3.68069246317631e-6</v>
      </c>
      <c r="U66">
        <f>E66-SUM($T$21:T66)</f>
        <v>0.00362668450944069</v>
      </c>
      <c r="V66" s="188">
        <v>63</v>
      </c>
      <c r="Z66" s="187">
        <f t="shared" si="19"/>
        <v>43.4958904109589</v>
      </c>
      <c r="AA66">
        <f t="shared" si="12"/>
        <v>0.0694327675688843</v>
      </c>
      <c r="AB66">
        <f t="shared" si="20"/>
        <v>0.0990306919108796</v>
      </c>
      <c r="AC66">
        <f t="shared" si="21"/>
        <v>0.831536540520236</v>
      </c>
    </row>
    <row r="67" spans="1:29">
      <c r="A67">
        <v>64</v>
      </c>
      <c r="B67" s="185">
        <f t="shared" si="9"/>
        <v>44.186301369863</v>
      </c>
      <c r="C67" s="189">
        <v>0.0523159386830754</v>
      </c>
      <c r="D67" s="189">
        <v>0.170827616950969</v>
      </c>
      <c r="E67" s="189">
        <v>0.00414400197267031</v>
      </c>
      <c r="F67" s="189">
        <v>0.0723092214245049</v>
      </c>
      <c r="G67" s="186">
        <v>64</v>
      </c>
      <c r="H67" s="186">
        <f t="shared" si="10"/>
        <v>3.67967145790554</v>
      </c>
      <c r="I67" s="186">
        <f>lifetable!$G$10</f>
        <v>0.000851668111544246</v>
      </c>
      <c r="J67" s="186">
        <f>lifetable!$G$16</f>
        <v>0.000910914915643546</v>
      </c>
      <c r="L67" s="187">
        <v>64</v>
      </c>
      <c r="M67">
        <f t="shared" si="16"/>
        <v>0.00015560942428448</v>
      </c>
      <c r="N67">
        <f>D67-SUM($M$30:M67)</f>
        <v>0.161548171912481</v>
      </c>
      <c r="O67">
        <f t="shared" si="15"/>
        <v>4.45558167018794e-5</v>
      </c>
      <c r="P67">
        <f>C67-SUM($O$25:O67)</f>
        <v>0.047587530088503</v>
      </c>
      <c r="Q67" s="187">
        <v>64</v>
      </c>
      <c r="R67">
        <f t="shared" si="13"/>
        <v>6.58675483341534e-5</v>
      </c>
      <c r="S67">
        <f>F67-SUM($R$21:R67)</f>
        <v>0.0671166211223949</v>
      </c>
      <c r="T67">
        <f t="shared" si="14"/>
        <v>3.52931433429975e-6</v>
      </c>
      <c r="U67">
        <f>E67-SUM($T$21:T67)</f>
        <v>0.00344541209679773</v>
      </c>
      <c r="V67" s="188">
        <v>64</v>
      </c>
      <c r="Z67" s="187">
        <f t="shared" si="19"/>
        <v>44.186301369863</v>
      </c>
      <c r="AA67">
        <f t="shared" si="12"/>
        <v>0.0678814731630406</v>
      </c>
      <c r="AB67">
        <f t="shared" si="20"/>
        <v>0.0959512725980496</v>
      </c>
      <c r="AC67">
        <f t="shared" si="21"/>
        <v>0.83616725423891</v>
      </c>
    </row>
    <row r="68" spans="1:29">
      <c r="A68">
        <v>65</v>
      </c>
      <c r="B68" s="185">
        <f t="shared" si="9"/>
        <v>44.8767123287671</v>
      </c>
      <c r="C68" s="189">
        <v>0.0507132312072987</v>
      </c>
      <c r="D68" s="189">
        <v>0.166529865959437</v>
      </c>
      <c r="E68" s="189">
        <v>0.00397541337149238</v>
      </c>
      <c r="F68" s="189">
        <v>0.0708856628607735</v>
      </c>
      <c r="G68" s="186">
        <v>65</v>
      </c>
      <c r="H68" s="186">
        <f t="shared" ref="H68:H131" si="22">A68*21/365.25</f>
        <v>3.73716632443532</v>
      </c>
      <c r="I68" s="186">
        <f>lifetable!$G$10</f>
        <v>0.000851668111544246</v>
      </c>
      <c r="J68" s="186">
        <f>lifetable!$G$16</f>
        <v>0.000910914915643546</v>
      </c>
      <c r="L68" s="187">
        <v>65</v>
      </c>
      <c r="M68">
        <f t="shared" si="16"/>
        <v>0.000151694538802572</v>
      </c>
      <c r="N68">
        <f>D68-SUM($M$30:M68)</f>
        <v>0.157098726382147</v>
      </c>
      <c r="O68">
        <f t="shared" si="15"/>
        <v>4.31908418526268e-5</v>
      </c>
      <c r="P68">
        <f>C68-SUM($O$25:O68)</f>
        <v>0.0459416317708737</v>
      </c>
      <c r="Q68" s="187">
        <v>65</v>
      </c>
      <c r="R68">
        <f t="shared" si="13"/>
        <v>6.45708076051583e-5</v>
      </c>
      <c r="S68">
        <f>F68-SUM($R$21:R68)</f>
        <v>0.0656284917510584</v>
      </c>
      <c r="T68">
        <f t="shared" si="14"/>
        <v>3.38573279870666e-6</v>
      </c>
      <c r="U68">
        <f>E68-SUM($T$21:T68)</f>
        <v>0.0032734377628211</v>
      </c>
      <c r="V68" s="188">
        <v>65</v>
      </c>
      <c r="Z68" s="187">
        <f t="shared" ref="Z68:Z99" si="23">B68</f>
        <v>44.8767123287671</v>
      </c>
      <c r="AA68">
        <f t="shared" si="12"/>
        <v>0.0663725564367267</v>
      </c>
      <c r="AB68">
        <f t="shared" ref="AB68:AB99" si="24">((N68-S68)+(N67-S67))/2</f>
        <v>0.0929508927105875</v>
      </c>
      <c r="AC68">
        <f t="shared" ref="AC68:AC99" si="25">1-(N67+N68)/2</f>
        <v>0.840676550852686</v>
      </c>
    </row>
    <row r="69" spans="1:29">
      <c r="A69">
        <v>66</v>
      </c>
      <c r="B69" s="185">
        <f t="shared" ref="B69:B132" si="26">A69*21/365*12</f>
        <v>45.5671232876712</v>
      </c>
      <c r="C69" s="189">
        <v>0.0491803141304071</v>
      </c>
      <c r="D69" s="189">
        <v>0.162344679520014</v>
      </c>
      <c r="E69" s="189">
        <v>0.00381540991046472</v>
      </c>
      <c r="F69" s="189">
        <v>0.0695008893042539</v>
      </c>
      <c r="G69" s="186">
        <v>66</v>
      </c>
      <c r="H69" s="186">
        <f t="shared" si="22"/>
        <v>3.79466119096509</v>
      </c>
      <c r="I69" s="186">
        <f>lifetable!$G$10</f>
        <v>0.000851668111544246</v>
      </c>
      <c r="J69" s="186">
        <f>lifetable!$G$16</f>
        <v>0.000910914915643546</v>
      </c>
      <c r="L69" s="187">
        <v>66</v>
      </c>
      <c r="M69">
        <f t="shared" si="16"/>
        <v>0.000147882190050152</v>
      </c>
      <c r="N69">
        <f>D69-SUM($M$30:M69)</f>
        <v>0.152765657752674</v>
      </c>
      <c r="O69">
        <f t="shared" si="15"/>
        <v>4.18853052605966e-5</v>
      </c>
      <c r="P69">
        <f>C69-SUM($O$25:O69)</f>
        <v>0.0443668293887215</v>
      </c>
      <c r="Q69" s="187">
        <v>66</v>
      </c>
      <c r="R69">
        <f t="shared" si="13"/>
        <v>6.33093967177359e-5</v>
      </c>
      <c r="S69">
        <f>F69-SUM($R$21:R69)</f>
        <v>0.0641804087978211</v>
      </c>
      <c r="T69">
        <f t="shared" si="14"/>
        <v>3.24946295321269e-6</v>
      </c>
      <c r="U69">
        <f>E69-SUM($T$21:T69)</f>
        <v>0.00311018483884022</v>
      </c>
      <c r="V69" s="188">
        <v>66</v>
      </c>
      <c r="Z69" s="187">
        <f t="shared" si="23"/>
        <v>45.5671232876712</v>
      </c>
      <c r="AA69">
        <f t="shared" ref="AA69:AA132" si="27">(S68+S69)/2</f>
        <v>0.0649044502744397</v>
      </c>
      <c r="AB69">
        <f t="shared" si="24"/>
        <v>0.0900277417929705</v>
      </c>
      <c r="AC69">
        <f t="shared" si="25"/>
        <v>0.84506780793259</v>
      </c>
    </row>
    <row r="70" spans="1:29">
      <c r="A70">
        <v>67</v>
      </c>
      <c r="B70" s="185">
        <f t="shared" si="26"/>
        <v>46.2575342465753</v>
      </c>
      <c r="C70" s="189">
        <v>0.047713310580785</v>
      </c>
      <c r="D70" s="189">
        <v>0.158268933001772</v>
      </c>
      <c r="E70" s="189">
        <v>0.00366346381988142</v>
      </c>
      <c r="F70" s="189">
        <v>0.0681534794600625</v>
      </c>
      <c r="G70" s="186">
        <v>67</v>
      </c>
      <c r="H70" s="186">
        <f t="shared" si="22"/>
        <v>3.85215605749487</v>
      </c>
      <c r="I70" s="186">
        <f>lifetable!$G$10</f>
        <v>0.000851668111544246</v>
      </c>
      <c r="J70" s="186">
        <f>lifetable!$G$16</f>
        <v>0.000910914915643546</v>
      </c>
      <c r="L70" s="187">
        <v>67</v>
      </c>
      <c r="M70">
        <f t="shared" si="16"/>
        <v>0.000144169531754303</v>
      </c>
      <c r="N70">
        <f>D70-SUM($M$30:M70)</f>
        <v>0.148545741702677</v>
      </c>
      <c r="O70">
        <f t="shared" si="15"/>
        <v>4.06359051178612e-5</v>
      </c>
      <c r="P70">
        <f>C70-SUM($O$25:O70)</f>
        <v>0.0428591899339815</v>
      </c>
      <c r="Q70" s="187">
        <v>67</v>
      </c>
      <c r="R70">
        <f t="shared" si="13"/>
        <v>6.2082020993177e-5</v>
      </c>
      <c r="S70">
        <f>F70-SUM($R$21:R70)</f>
        <v>0.0627709169326365</v>
      </c>
      <c r="T70">
        <f t="shared" si="14"/>
        <v>3.12005531318908e-6</v>
      </c>
      <c r="U70">
        <f>E70-SUM($T$21:T70)</f>
        <v>0.00295511869294373</v>
      </c>
      <c r="V70" s="188">
        <v>67</v>
      </c>
      <c r="Z70" s="187">
        <f t="shared" si="23"/>
        <v>46.2575342465753</v>
      </c>
      <c r="AA70">
        <f t="shared" si="27"/>
        <v>0.0634756628652288</v>
      </c>
      <c r="AB70">
        <f t="shared" si="24"/>
        <v>0.0871800368624468</v>
      </c>
      <c r="AC70">
        <f t="shared" si="25"/>
        <v>0.849344300272324</v>
      </c>
    </row>
    <row r="71" spans="1:29">
      <c r="A71">
        <v>68</v>
      </c>
      <c r="B71" s="185">
        <f t="shared" si="26"/>
        <v>46.9479452054794</v>
      </c>
      <c r="C71" s="189">
        <v>0.0463086020295817</v>
      </c>
      <c r="D71" s="189">
        <v>0.154299596449726</v>
      </c>
      <c r="E71" s="189">
        <v>0.00351908542642889</v>
      </c>
      <c r="F71" s="189">
        <v>0.0668420794171604</v>
      </c>
      <c r="G71" s="186">
        <v>68</v>
      </c>
      <c r="H71" s="186">
        <f t="shared" si="22"/>
        <v>3.90965092402464</v>
      </c>
      <c r="I71" s="186">
        <f>lifetable!$G$10</f>
        <v>0.000851668111544246</v>
      </c>
      <c r="J71" s="186">
        <f>lifetable!$G$16</f>
        <v>0.000910914915643546</v>
      </c>
      <c r="L71" s="187">
        <v>68</v>
      </c>
      <c r="M71">
        <f t="shared" si="16"/>
        <v>0.000140553803883835</v>
      </c>
      <c r="N71">
        <f>D71-SUM($M$30:M71)</f>
        <v>0.144435851346748</v>
      </c>
      <c r="O71">
        <f t="shared" si="15"/>
        <v>3.94395596387879e-5</v>
      </c>
      <c r="P71">
        <f>C71-SUM($O$25:O71)</f>
        <v>0.0414150418231394</v>
      </c>
      <c r="Q71" s="187">
        <v>68</v>
      </c>
      <c r="R71">
        <f t="shared" si="13"/>
        <v>6.08874471337219e-5</v>
      </c>
      <c r="S71">
        <f>F71-SUM($R$21:R71)</f>
        <v>0.0613986294426007</v>
      </c>
      <c r="T71">
        <f t="shared" si="14"/>
        <v>2.99709283948957e-6</v>
      </c>
      <c r="U71">
        <f>E71-SUM($T$21:T71)</f>
        <v>0.00280774320665171</v>
      </c>
      <c r="V71" s="188">
        <v>68</v>
      </c>
      <c r="Z71" s="187">
        <f t="shared" si="23"/>
        <v>46.9479452054794</v>
      </c>
      <c r="AA71">
        <f t="shared" si="27"/>
        <v>0.0620847731876186</v>
      </c>
      <c r="AB71">
        <f t="shared" si="24"/>
        <v>0.0844060233370939</v>
      </c>
      <c r="AC71">
        <f t="shared" si="25"/>
        <v>0.853509203475288</v>
      </c>
    </row>
    <row r="72" spans="1:29">
      <c r="A72">
        <v>69</v>
      </c>
      <c r="B72" s="185">
        <f t="shared" si="26"/>
        <v>47.6383561643836</v>
      </c>
      <c r="C72" s="189">
        <v>0.0449628084614231</v>
      </c>
      <c r="D72" s="189">
        <v>0.150433731307542</v>
      </c>
      <c r="E72" s="189">
        <v>0.00338181999329171</v>
      </c>
      <c r="F72" s="189">
        <v>0.0655653986730209</v>
      </c>
      <c r="G72" s="186">
        <v>69</v>
      </c>
      <c r="H72" s="186">
        <f t="shared" si="22"/>
        <v>3.96714579055441</v>
      </c>
      <c r="I72" s="186">
        <f>lifetable!$G$10</f>
        <v>0.000851668111544246</v>
      </c>
      <c r="J72" s="186">
        <f>lifetable!$G$16</f>
        <v>0.000910914915643546</v>
      </c>
      <c r="L72" s="187">
        <v>69</v>
      </c>
      <c r="M72">
        <f t="shared" si="16"/>
        <v>0.000137032329663953</v>
      </c>
      <c r="N72">
        <f>D72-SUM($M$30:M72)</f>
        <v>0.1404329538749</v>
      </c>
      <c r="O72">
        <f t="shared" si="15"/>
        <v>3.82933901720659e-5</v>
      </c>
      <c r="P72">
        <f>C72-SUM($O$25:O72)</f>
        <v>0.0400309548648088</v>
      </c>
      <c r="Q72" s="187">
        <v>69</v>
      </c>
      <c r="R72">
        <f t="shared" si="13"/>
        <v>5.97244996013703e-5</v>
      </c>
      <c r="S72">
        <f>F72-SUM($R$21:R72)</f>
        <v>0.0600622241988598</v>
      </c>
      <c r="T72">
        <f t="shared" si="14"/>
        <v>2.88018824726933e-6</v>
      </c>
      <c r="U72">
        <f>E72-SUM($T$21:T72)</f>
        <v>0.00266759758526726</v>
      </c>
      <c r="V72" s="188">
        <v>69</v>
      </c>
      <c r="Z72" s="187">
        <f t="shared" si="23"/>
        <v>47.6383561643836</v>
      </c>
      <c r="AA72">
        <f t="shared" si="27"/>
        <v>0.0607304268207302</v>
      </c>
      <c r="AB72">
        <f t="shared" si="24"/>
        <v>0.0817039757900933</v>
      </c>
      <c r="AC72">
        <f t="shared" si="25"/>
        <v>0.857565597389176</v>
      </c>
    </row>
    <row r="73" spans="1:29">
      <c r="A73">
        <v>70</v>
      </c>
      <c r="B73" s="185">
        <f t="shared" si="26"/>
        <v>48.3287671232877</v>
      </c>
      <c r="C73" s="189">
        <v>0.0436727702465241</v>
      </c>
      <c r="D73" s="189">
        <v>0.146668487277576</v>
      </c>
      <c r="E73" s="189">
        <v>0.00325124485629001</v>
      </c>
      <c r="F73" s="189">
        <v>0.0643222064405028</v>
      </c>
      <c r="G73" s="186">
        <v>70</v>
      </c>
      <c r="H73" s="186">
        <f t="shared" si="22"/>
        <v>4.02464065708419</v>
      </c>
      <c r="I73" s="186">
        <f>lifetable!$H$10</f>
        <v>0.000910914915643546</v>
      </c>
      <c r="J73" s="186">
        <f>lifetable!$H$16</f>
        <v>0.000975657942341779</v>
      </c>
      <c r="L73" s="187">
        <v>70</v>
      </c>
      <c r="M73">
        <f t="shared" si="16"/>
        <v>0.000143098274503621</v>
      </c>
      <c r="N73">
        <f>D73-SUM($M$30:M73)</f>
        <v>0.13652461157043</v>
      </c>
      <c r="O73">
        <f t="shared" si="15"/>
        <v>3.97821778250325e-5</v>
      </c>
      <c r="P73">
        <f>C73-SUM($O$25:O73)</f>
        <v>0.0387011344720847</v>
      </c>
      <c r="Q73" s="187">
        <v>70</v>
      </c>
      <c r="R73">
        <f t="shared" si="13"/>
        <v>6.27564715826241e-5</v>
      </c>
      <c r="S73">
        <f>F73-SUM($R$21:R73)</f>
        <v>0.0587562754947591</v>
      </c>
      <c r="T73">
        <f t="shared" si="14"/>
        <v>2.96160743400393e-6</v>
      </c>
      <c r="U73">
        <f>E73-SUM($T$21:T73)</f>
        <v>0.00253406084083156</v>
      </c>
      <c r="V73" s="188">
        <v>70</v>
      </c>
      <c r="Z73" s="187">
        <f t="shared" si="23"/>
        <v>48.3287671232877</v>
      </c>
      <c r="AA73">
        <f t="shared" si="27"/>
        <v>0.0594092498468094</v>
      </c>
      <c r="AB73">
        <f t="shared" si="24"/>
        <v>0.0790695328758554</v>
      </c>
      <c r="AC73">
        <f t="shared" si="25"/>
        <v>0.861521217277335</v>
      </c>
    </row>
    <row r="74" spans="1:29">
      <c r="A74">
        <v>71</v>
      </c>
      <c r="B74" s="185">
        <f t="shared" si="26"/>
        <v>49.0191780821918</v>
      </c>
      <c r="C74" s="189">
        <v>0.0424355315549801</v>
      </c>
      <c r="D74" s="189">
        <v>0.143001099310907</v>
      </c>
      <c r="E74" s="189">
        <v>0.0031269668251576</v>
      </c>
      <c r="F74" s="189">
        <v>0.0631113282133395</v>
      </c>
      <c r="G74" s="186">
        <v>71</v>
      </c>
      <c r="H74" s="186">
        <f t="shared" si="22"/>
        <v>4.08213552361396</v>
      </c>
      <c r="I74" s="186">
        <f>lifetable!$H$10</f>
        <v>0.000910914915643546</v>
      </c>
      <c r="J74" s="186">
        <f>lifetable!$H$16</f>
        <v>0.000975657942341779</v>
      </c>
      <c r="L74" s="187">
        <v>71</v>
      </c>
      <c r="M74">
        <f t="shared" si="16"/>
        <v>0.000139520158306292</v>
      </c>
      <c r="N74">
        <f>D74-SUM($M$30:M74)</f>
        <v>0.132717703445455</v>
      </c>
      <c r="O74">
        <f t="shared" si="15"/>
        <v>3.86551586466937e-5</v>
      </c>
      <c r="P74">
        <f>C74-SUM($O$25:O74)</f>
        <v>0.037425240621894</v>
      </c>
      <c r="Q74" s="187">
        <v>71</v>
      </c>
      <c r="R74">
        <f t="shared" si="13"/>
        <v>6.15750686230835e-5</v>
      </c>
      <c r="S74">
        <f>F74-SUM($R$21:R74)</f>
        <v>0.0574838221989727</v>
      </c>
      <c r="T74">
        <f t="shared" si="14"/>
        <v>2.8484007217586e-6</v>
      </c>
      <c r="U74">
        <f>E74-SUM($T$21:T74)</f>
        <v>0.00240693440897739</v>
      </c>
      <c r="V74" s="188">
        <v>71</v>
      </c>
      <c r="Z74" s="187">
        <f t="shared" si="23"/>
        <v>49.0191780821918</v>
      </c>
      <c r="AA74">
        <f t="shared" si="27"/>
        <v>0.0581200488468659</v>
      </c>
      <c r="AB74">
        <f t="shared" si="24"/>
        <v>0.0765011086610765</v>
      </c>
      <c r="AC74">
        <f t="shared" si="25"/>
        <v>0.865378842492058</v>
      </c>
    </row>
    <row r="75" spans="1:29">
      <c r="A75">
        <v>72</v>
      </c>
      <c r="B75" s="185">
        <f t="shared" si="26"/>
        <v>49.7095890410959</v>
      </c>
      <c r="C75" s="189">
        <v>0.041248325169893</v>
      </c>
      <c r="D75" s="189">
        <v>0.139428884720597</v>
      </c>
      <c r="E75" s="189">
        <v>0.0030086198226195</v>
      </c>
      <c r="F75" s="189">
        <v>0.0619316425692136</v>
      </c>
      <c r="G75" s="186">
        <v>72</v>
      </c>
      <c r="H75" s="186">
        <f t="shared" si="22"/>
        <v>4.13963039014374</v>
      </c>
      <c r="I75" s="186">
        <f>lifetable!$H$10</f>
        <v>0.000910914915643546</v>
      </c>
      <c r="J75" s="186">
        <f>lifetable!$H$16</f>
        <v>0.000975657942341779</v>
      </c>
      <c r="L75" s="187">
        <v>72</v>
      </c>
      <c r="M75">
        <f t="shared" si="16"/>
        <v>0.000136034898769507</v>
      </c>
      <c r="N75">
        <f>D75-SUM($M$30:M75)</f>
        <v>0.129009453956375</v>
      </c>
      <c r="O75">
        <f t="shared" si="15"/>
        <v>3.75737146425706e-5</v>
      </c>
      <c r="P75">
        <f>C75-SUM($O$25:O75)</f>
        <v>0.0362004605221644</v>
      </c>
      <c r="Q75" s="187">
        <v>72</v>
      </c>
      <c r="R75">
        <f t="shared" si="13"/>
        <v>6.04240989549255e-5</v>
      </c>
      <c r="S75">
        <f>F75-SUM($R$21:R75)</f>
        <v>0.0562437124558919</v>
      </c>
      <c r="T75">
        <f t="shared" si="14"/>
        <v>2.74059667192494e-6</v>
      </c>
      <c r="U75">
        <f>E75-SUM($T$21:T75)</f>
        <v>0.00228584680976737</v>
      </c>
      <c r="V75" s="188">
        <v>72</v>
      </c>
      <c r="Z75" s="187">
        <f t="shared" si="23"/>
        <v>49.7095890410959</v>
      </c>
      <c r="AA75">
        <f t="shared" si="27"/>
        <v>0.0568637673274323</v>
      </c>
      <c r="AB75">
        <f t="shared" si="24"/>
        <v>0.0739998113734827</v>
      </c>
      <c r="AC75">
        <f t="shared" si="25"/>
        <v>0.869136421299085</v>
      </c>
    </row>
    <row r="76" spans="1:29">
      <c r="A76">
        <v>73</v>
      </c>
      <c r="B76" s="185">
        <f t="shared" si="26"/>
        <v>50.4</v>
      </c>
      <c r="C76" s="189">
        <v>0.0401085585702287</v>
      </c>
      <c r="D76" s="189">
        <v>0.135949240411809</v>
      </c>
      <c r="E76" s="189">
        <v>0.00289586273703214</v>
      </c>
      <c r="F76" s="189">
        <v>0.060782078191042</v>
      </c>
      <c r="G76" s="186">
        <v>73</v>
      </c>
      <c r="H76" s="186">
        <f t="shared" si="22"/>
        <v>4.19712525667351</v>
      </c>
      <c r="I76" s="186">
        <f>lifetable!$H$10</f>
        <v>0.000910914915643546</v>
      </c>
      <c r="J76" s="186">
        <f>lifetable!$H$16</f>
        <v>0.000975657942341779</v>
      </c>
      <c r="L76" s="187">
        <v>73</v>
      </c>
      <c r="M76">
        <f t="shared" si="16"/>
        <v>0.000132639956163113</v>
      </c>
      <c r="N76">
        <f>D76-SUM($M$30:M76)</f>
        <v>0.125397169691424</v>
      </c>
      <c r="O76">
        <f t="shared" si="15"/>
        <v>3.65354842465841e-5</v>
      </c>
      <c r="P76">
        <f>C76-SUM($O$25:O76)</f>
        <v>0.0350241584382535</v>
      </c>
      <c r="Q76" s="187">
        <v>73</v>
      </c>
      <c r="R76">
        <f t="shared" si="13"/>
        <v>5.93025173391291e-5</v>
      </c>
      <c r="S76">
        <f>F76-SUM($R$21:R76)</f>
        <v>0.0550348455603811</v>
      </c>
      <c r="T76">
        <f t="shared" si="14"/>
        <v>2.63788456081892e-6</v>
      </c>
      <c r="U76">
        <f>E76-SUM($T$21:T76)</f>
        <v>0.00217045183961919</v>
      </c>
      <c r="V76" s="188">
        <v>73</v>
      </c>
      <c r="Z76" s="187">
        <f t="shared" si="23"/>
        <v>50.4</v>
      </c>
      <c r="AA76">
        <f t="shared" si="27"/>
        <v>0.0556392790081365</v>
      </c>
      <c r="AB76">
        <f t="shared" si="24"/>
        <v>0.0715640328157631</v>
      </c>
      <c r="AC76">
        <f t="shared" si="25"/>
        <v>0.8727966881761</v>
      </c>
    </row>
    <row r="77" spans="1:29">
      <c r="A77">
        <v>74</v>
      </c>
      <c r="B77" s="185">
        <f t="shared" si="26"/>
        <v>51.0904109589041</v>
      </c>
      <c r="C77" s="189">
        <v>0.0390138011670598</v>
      </c>
      <c r="D77" s="189">
        <v>0.132559640222859</v>
      </c>
      <c r="E77" s="189">
        <v>0.00278837746706971</v>
      </c>
      <c r="F77" s="189">
        <v>0.0596616110891194</v>
      </c>
      <c r="G77" s="186">
        <v>74</v>
      </c>
      <c r="H77" s="186">
        <f t="shared" si="22"/>
        <v>4.25462012320329</v>
      </c>
      <c r="I77" s="186">
        <f>lifetable!$H$10</f>
        <v>0.000910914915643546</v>
      </c>
      <c r="J77" s="186">
        <f>lifetable!$H$16</f>
        <v>0.000975657942341779</v>
      </c>
      <c r="L77" s="187">
        <v>74</v>
      </c>
      <c r="M77">
        <f t="shared" si="16"/>
        <v>0.000129332865817401</v>
      </c>
      <c r="N77">
        <f>D77-SUM($M$30:M77)</f>
        <v>0.121878236636657</v>
      </c>
      <c r="O77">
        <f t="shared" si="15"/>
        <v>3.55382533990263e-5</v>
      </c>
      <c r="P77">
        <f>C77-SUM($O$25:O77)</f>
        <v>0.0338938627816856</v>
      </c>
      <c r="Q77" s="187">
        <v>74</v>
      </c>
      <c r="R77">
        <f t="shared" si="13"/>
        <v>5.82093247120057e-5</v>
      </c>
      <c r="S77">
        <f>F77-SUM($R$21:R77)</f>
        <v>0.0538561691337465</v>
      </c>
      <c r="T77">
        <f t="shared" si="14"/>
        <v>2.53997462519817e-6</v>
      </c>
      <c r="U77">
        <f>E77-SUM($T$21:T77)</f>
        <v>0.00206042659503156</v>
      </c>
      <c r="V77" s="188">
        <v>74</v>
      </c>
      <c r="Z77" s="187">
        <f t="shared" si="23"/>
        <v>51.0904109589041</v>
      </c>
      <c r="AA77">
        <f t="shared" si="27"/>
        <v>0.0544455073470638</v>
      </c>
      <c r="AB77">
        <f t="shared" si="24"/>
        <v>0.0691921958169765</v>
      </c>
      <c r="AC77">
        <f t="shared" si="25"/>
        <v>0.87636229683596</v>
      </c>
    </row>
    <row r="78" spans="1:29">
      <c r="A78">
        <v>75</v>
      </c>
      <c r="B78" s="185">
        <f t="shared" si="26"/>
        <v>51.7808219178082</v>
      </c>
      <c r="C78" s="189">
        <v>0.0379617725882937</v>
      </c>
      <c r="D78" s="189">
        <v>0.129257632371647</v>
      </c>
      <c r="E78" s="189">
        <v>0.00268586713932756</v>
      </c>
      <c r="F78" s="189">
        <v>0.0585692620082112</v>
      </c>
      <c r="G78" s="186">
        <v>75</v>
      </c>
      <c r="H78" s="186">
        <f t="shared" si="22"/>
        <v>4.31211498973306</v>
      </c>
      <c r="I78" s="186">
        <f>lifetable!$H$10</f>
        <v>0.000910914915643546</v>
      </c>
      <c r="J78" s="186">
        <f>lifetable!$H$16</f>
        <v>0.000975657942341779</v>
      </c>
      <c r="L78" s="187">
        <v>75</v>
      </c>
      <c r="M78">
        <f t="shared" si="16"/>
        <v>0.000126111235631691</v>
      </c>
      <c r="N78">
        <f>D78-SUM($M$30:M78)</f>
        <v>0.118450117549813</v>
      </c>
      <c r="O78">
        <f t="shared" si="15"/>
        <v>3.4579944874945e-5</v>
      </c>
      <c r="P78">
        <f>C78-SUM($O$25:O78)</f>
        <v>0.0328072542580445</v>
      </c>
      <c r="Q78" s="187">
        <v>75</v>
      </c>
      <c r="R78">
        <f t="shared" si="13"/>
        <v>5.71435656554079e-5</v>
      </c>
      <c r="S78">
        <f>F78-SUM($R$21:R78)</f>
        <v>0.0527066764871829</v>
      </c>
      <c r="T78">
        <f t="shared" si="14"/>
        <v>2.44659643865034e-6</v>
      </c>
      <c r="U78">
        <f>E78-SUM($T$21:T78)</f>
        <v>0.00195546967085076</v>
      </c>
      <c r="V78" s="188">
        <v>75</v>
      </c>
      <c r="Z78" s="187">
        <f t="shared" si="23"/>
        <v>51.7808219178082</v>
      </c>
      <c r="AA78">
        <f t="shared" si="27"/>
        <v>0.0532814228104647</v>
      </c>
      <c r="AB78">
        <f t="shared" si="24"/>
        <v>0.0668827542827701</v>
      </c>
      <c r="AC78">
        <f t="shared" si="25"/>
        <v>0.879835822906765</v>
      </c>
    </row>
    <row r="79" spans="1:29">
      <c r="A79">
        <v>76</v>
      </c>
      <c r="B79" s="185">
        <f t="shared" si="26"/>
        <v>52.4712328767123</v>
      </c>
      <c r="C79" s="189">
        <v>0.0369503319172405</v>
      </c>
      <c r="D79" s="189">
        <v>0.126040837002282</v>
      </c>
      <c r="E79" s="189">
        <v>0.00258805448181129</v>
      </c>
      <c r="F79" s="189">
        <v>0.0575040940053487</v>
      </c>
      <c r="G79" s="186">
        <v>76</v>
      </c>
      <c r="H79" s="186">
        <f t="shared" si="22"/>
        <v>4.36960985626283</v>
      </c>
      <c r="I79" s="186">
        <f>lifetable!$H$10</f>
        <v>0.000910914915643546</v>
      </c>
      <c r="J79" s="186">
        <f>lifetable!$H$16</f>
        <v>0.000975657942341779</v>
      </c>
      <c r="L79" s="187">
        <v>76</v>
      </c>
      <c r="M79">
        <f t="shared" si="16"/>
        <v>0.000122972743680682</v>
      </c>
      <c r="N79">
        <f>D79-SUM($M$30:M79)</f>
        <v>0.115110349436767</v>
      </c>
      <c r="O79">
        <f t="shared" si="15"/>
        <v>3.36586084813942e-5</v>
      </c>
      <c r="P79">
        <f>C79-SUM($O$25:O79)</f>
        <v>0.0317621549785099</v>
      </c>
      <c r="Q79" s="187">
        <v>76</v>
      </c>
      <c r="R79">
        <f t="shared" si="13"/>
        <v>5.61043260334867e-5</v>
      </c>
      <c r="S79">
        <f>F79-SUM($R$21:R79)</f>
        <v>0.0515854041582869</v>
      </c>
      <c r="T79">
        <f t="shared" si="14"/>
        <v>2.35749742998003e-6</v>
      </c>
      <c r="U79">
        <f>E79-SUM($T$21:T79)</f>
        <v>0.00185529951590451</v>
      </c>
      <c r="V79" s="188">
        <v>76</v>
      </c>
      <c r="Z79" s="187">
        <f t="shared" si="23"/>
        <v>52.4712328767123</v>
      </c>
      <c r="AA79">
        <f t="shared" si="27"/>
        <v>0.0521460403227349</v>
      </c>
      <c r="AB79">
        <f t="shared" si="24"/>
        <v>0.0646341931705552</v>
      </c>
      <c r="AC79">
        <f t="shared" si="25"/>
        <v>0.88321976650671</v>
      </c>
    </row>
    <row r="80" spans="1:29">
      <c r="A80">
        <v>77</v>
      </c>
      <c r="B80" s="185">
        <f t="shared" si="26"/>
        <v>53.1616438356164</v>
      </c>
      <c r="C80" s="189">
        <v>0.0359774677995808</v>
      </c>
      <c r="D80" s="189">
        <v>0.122906943827008</v>
      </c>
      <c r="E80" s="189">
        <v>0.00249468033812797</v>
      </c>
      <c r="F80" s="189">
        <v>0.0564652101849889</v>
      </c>
      <c r="G80" s="186">
        <v>77</v>
      </c>
      <c r="H80" s="186">
        <f t="shared" si="22"/>
        <v>4.42710472279261</v>
      </c>
      <c r="I80" s="186">
        <f>lifetable!$H$10</f>
        <v>0.000910914915643546</v>
      </c>
      <c r="J80" s="186">
        <f>lifetable!$H$16</f>
        <v>0.000975657942341779</v>
      </c>
      <c r="L80" s="187">
        <v>77</v>
      </c>
      <c r="M80">
        <f t="shared" si="16"/>
        <v>0.000119915135913775</v>
      </c>
      <c r="N80">
        <f>D80-SUM($M$30:M80)</f>
        <v>0.11185654112558</v>
      </c>
      <c r="O80">
        <f t="shared" si="15"/>
        <v>3.27724120457235e-5</v>
      </c>
      <c r="P80">
        <f>C80-SUM($O$25:O80)</f>
        <v>0.0307565184488045</v>
      </c>
      <c r="Q80" s="187">
        <v>77</v>
      </c>
      <c r="R80">
        <f t="shared" si="13"/>
        <v>5.50907307829823e-5</v>
      </c>
      <c r="S80">
        <f>F80-SUM($R$21:R80)</f>
        <v>0.0504914296071441</v>
      </c>
      <c r="T80">
        <f t="shared" si="14"/>
        <v>2.27244152976345e-6</v>
      </c>
      <c r="U80">
        <f>E80-SUM($T$21:T80)</f>
        <v>0.00175965293069143</v>
      </c>
      <c r="V80" s="188">
        <v>77</v>
      </c>
      <c r="Z80" s="187">
        <f t="shared" si="23"/>
        <v>53.1616438356164</v>
      </c>
      <c r="AA80">
        <f t="shared" si="27"/>
        <v>0.0510384168827155</v>
      </c>
      <c r="AB80">
        <f t="shared" si="24"/>
        <v>0.0624450283984579</v>
      </c>
      <c r="AC80">
        <f t="shared" si="25"/>
        <v>0.886516554718827</v>
      </c>
    </row>
    <row r="81" spans="1:29">
      <c r="A81">
        <v>78</v>
      </c>
      <c r="B81" s="185">
        <f t="shared" si="26"/>
        <v>53.8520547945205</v>
      </c>
      <c r="C81" s="189">
        <v>0.0350412893415497</v>
      </c>
      <c r="D81" s="189">
        <v>0.119853709858876</v>
      </c>
      <c r="E81" s="189">
        <v>0.00240550230882424</v>
      </c>
      <c r="F81" s="189">
        <v>0.0554517515796898</v>
      </c>
      <c r="G81" s="186">
        <v>78</v>
      </c>
      <c r="H81" s="186">
        <f t="shared" si="22"/>
        <v>4.48459958932238</v>
      </c>
      <c r="I81" s="186">
        <f>lifetable!$H$10</f>
        <v>0.000910914915643546</v>
      </c>
      <c r="J81" s="186">
        <f>lifetable!$H$16</f>
        <v>0.000975657942341779</v>
      </c>
      <c r="L81" s="187">
        <v>78</v>
      </c>
      <c r="M81">
        <f t="shared" si="16"/>
        <v>0.00011693622394294</v>
      </c>
      <c r="N81">
        <f>D81-SUM($M$30:M81)</f>
        <v>0.108686370933505</v>
      </c>
      <c r="O81">
        <f t="shared" si="15"/>
        <v>3.19196331245988e-5</v>
      </c>
      <c r="P81">
        <f>C81-SUM($O$25:O81)</f>
        <v>0.0297884203576488</v>
      </c>
      <c r="Q81" s="187">
        <v>78</v>
      </c>
      <c r="R81">
        <f t="shared" si="13"/>
        <v>5.41019418454876e-5</v>
      </c>
      <c r="S81">
        <f>F81-SUM($R$21:R81)</f>
        <v>0.0494238690599995</v>
      </c>
      <c r="T81">
        <f t="shared" si="14"/>
        <v>2.19120793272299e-6</v>
      </c>
      <c r="U81">
        <f>E81-SUM($T$21:T81)</f>
        <v>0.00166828369345497</v>
      </c>
      <c r="V81" s="188">
        <v>78</v>
      </c>
      <c r="Z81" s="187">
        <f t="shared" si="23"/>
        <v>53.8520547945205</v>
      </c>
      <c r="AA81">
        <f t="shared" si="27"/>
        <v>0.0499576493335718</v>
      </c>
      <c r="AB81">
        <f t="shared" si="24"/>
        <v>0.0603138066959702</v>
      </c>
      <c r="AC81">
        <f t="shared" si="25"/>
        <v>0.889728543970458</v>
      </c>
    </row>
    <row r="82" spans="1:29">
      <c r="A82">
        <v>79</v>
      </c>
      <c r="B82" s="185">
        <f t="shared" si="26"/>
        <v>54.5424657534247</v>
      </c>
      <c r="C82" s="189">
        <v>0.0341400177295651</v>
      </c>
      <c r="D82" s="189">
        <v>0.116878957230846</v>
      </c>
      <c r="E82" s="189">
        <v>0.00232029350775403</v>
      </c>
      <c r="F82" s="189">
        <v>0.0544628951653886</v>
      </c>
      <c r="G82" s="186">
        <v>79</v>
      </c>
      <c r="H82" s="186">
        <f t="shared" si="22"/>
        <v>4.54209445585216</v>
      </c>
      <c r="I82" s="186">
        <f>lifetable!$H$10</f>
        <v>0.000910914915643546</v>
      </c>
      <c r="J82" s="186">
        <f>lifetable!$H$16</f>
        <v>0.000975657942341779</v>
      </c>
      <c r="L82" s="187">
        <v>79</v>
      </c>
      <c r="M82">
        <f t="shared" si="16"/>
        <v>0.0001140338829149</v>
      </c>
      <c r="N82">
        <f>D82-SUM($M$30:M82)</f>
        <v>0.10559758442256</v>
      </c>
      <c r="O82">
        <f t="shared" si="15"/>
        <v>3.1098651370196e-5</v>
      </c>
      <c r="P82">
        <f>C82-SUM($O$25:O82)</f>
        <v>0.028856050094294</v>
      </c>
      <c r="Q82" s="187">
        <v>79</v>
      </c>
      <c r="R82">
        <f t="shared" si="13"/>
        <v>5.31371562310391e-5</v>
      </c>
      <c r="S82">
        <f>F82-SUM($R$21:R82)</f>
        <v>0.0483818754894673</v>
      </c>
      <c r="T82">
        <f t="shared" si="14"/>
        <v>2.11358996488403e-6</v>
      </c>
      <c r="U82">
        <f>E82-SUM($T$21:T82)</f>
        <v>0.00158096130241988</v>
      </c>
      <c r="V82" s="188">
        <v>79</v>
      </c>
      <c r="Z82" s="187">
        <f t="shared" si="23"/>
        <v>54.5424657534247</v>
      </c>
      <c r="AA82">
        <f t="shared" si="27"/>
        <v>0.0489028722747334</v>
      </c>
      <c r="AB82">
        <f t="shared" si="24"/>
        <v>0.0582391054032987</v>
      </c>
      <c r="AC82">
        <f t="shared" si="25"/>
        <v>0.892858022321968</v>
      </c>
    </row>
    <row r="83" spans="1:29">
      <c r="A83">
        <v>80</v>
      </c>
      <c r="B83" s="185">
        <f t="shared" si="26"/>
        <v>55.2328767123288</v>
      </c>
      <c r="C83" s="189">
        <v>0.0332719785081868</v>
      </c>
      <c r="D83" s="189">
        <v>0.113980571097297</v>
      </c>
      <c r="E83" s="189">
        <v>0.00223884142263075</v>
      </c>
      <c r="F83" s="189">
        <v>0.053497852001238</v>
      </c>
      <c r="G83" s="186">
        <v>80</v>
      </c>
      <c r="H83" s="186">
        <f t="shared" si="22"/>
        <v>4.59958932238193</v>
      </c>
      <c r="I83" s="186">
        <f>lifetable!$H$10</f>
        <v>0.000910914915643546</v>
      </c>
      <c r="J83" s="186">
        <f>lifetable!$H$16</f>
        <v>0.000975657942341779</v>
      </c>
      <c r="L83" s="187">
        <v>80</v>
      </c>
      <c r="M83">
        <f t="shared" si="16"/>
        <v>0.00011120604946373</v>
      </c>
      <c r="N83">
        <f>D83-SUM($M$30:M83)</f>
        <v>0.102587992239547</v>
      </c>
      <c r="O83">
        <f t="shared" si="15"/>
        <v>3.03079414960788e-5</v>
      </c>
      <c r="P83">
        <f>C83-SUM($O$25:O83)</f>
        <v>0.0279577029314196</v>
      </c>
      <c r="Q83" s="187">
        <v>80</v>
      </c>
      <c r="R83">
        <f t="shared" si="13"/>
        <v>5.21956042032329e-5</v>
      </c>
      <c r="S83">
        <f>F83-SUM($R$21:R83)</f>
        <v>0.0473646367211135</v>
      </c>
      <c r="T83">
        <f t="shared" si="14"/>
        <v>2.03939404563497e-6</v>
      </c>
      <c r="U83">
        <f>E83-SUM($T$21:T83)</f>
        <v>0.00149746982325096</v>
      </c>
      <c r="V83" s="188">
        <v>80</v>
      </c>
      <c r="Z83" s="187">
        <f t="shared" si="23"/>
        <v>55.2328767123288</v>
      </c>
      <c r="AA83">
        <f t="shared" si="27"/>
        <v>0.0478732561052904</v>
      </c>
      <c r="AB83">
        <f t="shared" si="24"/>
        <v>0.0562195322257629</v>
      </c>
      <c r="AC83">
        <f t="shared" si="25"/>
        <v>0.895907211668947</v>
      </c>
    </row>
    <row r="84" spans="1:29">
      <c r="A84">
        <v>81</v>
      </c>
      <c r="B84" s="185">
        <f t="shared" si="26"/>
        <v>55.9232876712329</v>
      </c>
      <c r="C84" s="189">
        <v>0.0324355944592741</v>
      </c>
      <c r="D84" s="189">
        <v>0.111156497614118</v>
      </c>
      <c r="E84" s="189">
        <v>0.0021609468700443</v>
      </c>
      <c r="F84" s="189">
        <v>0.0525558654848271</v>
      </c>
      <c r="G84" s="186">
        <v>81</v>
      </c>
      <c r="H84" s="186">
        <f t="shared" si="22"/>
        <v>4.6570841889117</v>
      </c>
      <c r="I84" s="186">
        <f>lifetable!$H$10</f>
        <v>0.000910914915643546</v>
      </c>
      <c r="J84" s="186">
        <f>lifetable!$H$16</f>
        <v>0.000975657942341779</v>
      </c>
      <c r="L84" s="187">
        <v>81</v>
      </c>
      <c r="M84">
        <f t="shared" si="16"/>
        <v>0.000108450719740109</v>
      </c>
      <c r="N84">
        <f>D84-SUM($M$30:M84)</f>
        <v>0.0996554680366278</v>
      </c>
      <c r="O84">
        <f t="shared" si="15"/>
        <v>2.95460667907179e-5</v>
      </c>
      <c r="P84">
        <f>C84-SUM($O$25:O84)</f>
        <v>0.0270917728157162</v>
      </c>
      <c r="Q84" s="187">
        <v>81</v>
      </c>
      <c r="R84">
        <f t="shared" si="13"/>
        <v>5.12765475769177e-5</v>
      </c>
      <c r="S84">
        <f>F84-SUM($R$21:R84)</f>
        <v>0.0463713736571257</v>
      </c>
      <c r="T84">
        <f t="shared" si="14"/>
        <v>1.96843873583659e-6</v>
      </c>
      <c r="U84">
        <f>E84-SUM($T$21:T84)</f>
        <v>0.00141760683192868</v>
      </c>
      <c r="V84" s="188">
        <v>81</v>
      </c>
      <c r="Z84" s="187">
        <f t="shared" si="23"/>
        <v>55.9232876712329</v>
      </c>
      <c r="AA84">
        <f t="shared" si="27"/>
        <v>0.0468680051891196</v>
      </c>
      <c r="AB84">
        <f t="shared" si="24"/>
        <v>0.0542537249489678</v>
      </c>
      <c r="AC84">
        <f t="shared" si="25"/>
        <v>0.898878269861913</v>
      </c>
    </row>
    <row r="85" spans="1:29">
      <c r="A85">
        <v>82</v>
      </c>
      <c r="B85" s="185">
        <f t="shared" si="26"/>
        <v>56.613698630137</v>
      </c>
      <c r="C85" s="189">
        <v>0.0316293790305878</v>
      </c>
      <c r="D85" s="189">
        <v>0.108404741993815</v>
      </c>
      <c r="E85" s="189">
        <v>0.00208642303622212</v>
      </c>
      <c r="F85" s="189">
        <v>0.0516362097145628</v>
      </c>
      <c r="G85" s="186">
        <v>82</v>
      </c>
      <c r="H85" s="186">
        <f t="shared" si="22"/>
        <v>4.71457905544148</v>
      </c>
      <c r="I85" s="186">
        <f>lifetable!$H$10</f>
        <v>0.000910914915643546</v>
      </c>
      <c r="J85" s="186">
        <f>lifetable!$H$16</f>
        <v>0.000975657942341779</v>
      </c>
      <c r="L85" s="187">
        <v>82</v>
      </c>
      <c r="M85">
        <f t="shared" si="16"/>
        <v>0.000105765947513777</v>
      </c>
      <c r="N85">
        <f>D85-SUM($M$30:M85)</f>
        <v>0.0967979464688111</v>
      </c>
      <c r="O85">
        <f t="shared" si="15"/>
        <v>2.88116731315056e-5</v>
      </c>
      <c r="P85">
        <f>C85-SUM($O$25:O85)</f>
        <v>0.0262567457138984</v>
      </c>
      <c r="Q85" s="187">
        <v>82</v>
      </c>
      <c r="R85">
        <f t="shared" si="13"/>
        <v>5.03792781204389e-5</v>
      </c>
      <c r="S85">
        <f>F85-SUM($R$21:R85)</f>
        <v>0.0454013386087409</v>
      </c>
      <c r="T85">
        <f t="shared" si="14"/>
        <v>1.90055386403702e-6</v>
      </c>
      <c r="U85">
        <f>E85-SUM($T$21:T85)</f>
        <v>0.00134118244424246</v>
      </c>
      <c r="V85" s="188">
        <v>82</v>
      </c>
      <c r="Z85" s="187">
        <f t="shared" si="23"/>
        <v>56.613698630137</v>
      </c>
      <c r="AA85">
        <f t="shared" si="27"/>
        <v>0.0458863561329333</v>
      </c>
      <c r="AB85">
        <f t="shared" si="24"/>
        <v>0.0523403511197862</v>
      </c>
      <c r="AC85">
        <f t="shared" si="25"/>
        <v>0.901773292747281</v>
      </c>
    </row>
    <row r="86" spans="1:29">
      <c r="A86">
        <v>83</v>
      </c>
      <c r="B86" s="185">
        <f t="shared" si="26"/>
        <v>57.3041095890411</v>
      </c>
      <c r="C86" s="189">
        <v>0.0308519302669216</v>
      </c>
      <c r="D86" s="189">
        <v>0.105723366632241</v>
      </c>
      <c r="E86" s="189">
        <v>0.00201509459569999</v>
      </c>
      <c r="F86" s="189">
        <v>0.0507381879514031</v>
      </c>
      <c r="G86" s="186">
        <v>83</v>
      </c>
      <c r="H86" s="186">
        <f t="shared" si="22"/>
        <v>4.77207392197125</v>
      </c>
      <c r="I86" s="186">
        <f>lifetable!$H$10</f>
        <v>0.000910914915643546</v>
      </c>
      <c r="J86" s="186">
        <f>lifetable!$H$16</f>
        <v>0.000975657942341779</v>
      </c>
      <c r="L86" s="187">
        <v>83</v>
      </c>
      <c r="M86">
        <f t="shared" si="16"/>
        <v>0.000103149842345858</v>
      </c>
      <c r="N86">
        <f>D86-SUM($M$30:M86)</f>
        <v>0.0940134212648912</v>
      </c>
      <c r="O86">
        <f t="shared" si="15"/>
        <v>2.81034834565334e-5</v>
      </c>
      <c r="P86">
        <f>C86-SUM($O$25:O86)</f>
        <v>0.0254511934667757</v>
      </c>
      <c r="Q86" s="187">
        <v>83</v>
      </c>
      <c r="R86">
        <f t="shared" ref="R86:R149" si="28">F86*J86</f>
        <v>4.95031160548164e-5</v>
      </c>
      <c r="S86">
        <f>F86-SUM($R$21:R86)</f>
        <v>0.0444538137295264</v>
      </c>
      <c r="T86">
        <f t="shared" ref="T86:T149" si="29">I86*E86</f>
        <v>1.83557972365582e-6</v>
      </c>
      <c r="U86">
        <f>E86-SUM($T$21:T86)</f>
        <v>0.00126801842399667</v>
      </c>
      <c r="V86" s="188">
        <v>83</v>
      </c>
      <c r="Z86" s="187">
        <f t="shared" si="23"/>
        <v>57.3041095890411</v>
      </c>
      <c r="AA86">
        <f t="shared" si="27"/>
        <v>0.0449275761691337</v>
      </c>
      <c r="AB86">
        <f t="shared" si="24"/>
        <v>0.0504781076977175</v>
      </c>
      <c r="AC86">
        <f t="shared" si="25"/>
        <v>0.904594316133149</v>
      </c>
    </row>
    <row r="87" spans="1:29">
      <c r="A87">
        <v>84</v>
      </c>
      <c r="B87" s="185">
        <f t="shared" si="26"/>
        <v>57.9945205479452</v>
      </c>
      <c r="C87" s="189">
        <v>0.0301019252012003</v>
      </c>
      <c r="D87" s="189">
        <v>0.10311048930376</v>
      </c>
      <c r="E87" s="189">
        <v>0.00194679690085642</v>
      </c>
      <c r="F87" s="189">
        <v>0.0498611311728993</v>
      </c>
      <c r="G87" s="186">
        <v>84</v>
      </c>
      <c r="H87" s="186">
        <f t="shared" si="22"/>
        <v>4.82956878850103</v>
      </c>
      <c r="I87" s="186">
        <f>lifetable!$H$10</f>
        <v>0.000910914915643546</v>
      </c>
      <c r="J87" s="186">
        <f>lifetable!$H$16</f>
        <v>0.000975657942341779</v>
      </c>
      <c r="L87" s="187">
        <v>84</v>
      </c>
      <c r="M87">
        <f t="shared" si="16"/>
        <v>0.00010060056782796</v>
      </c>
      <c r="N87">
        <f>D87-SUM($M$30:M87)</f>
        <v>0.0912999433685822</v>
      </c>
      <c r="O87">
        <f t="shared" si="15"/>
        <v>2.74202926553597e-5</v>
      </c>
      <c r="P87">
        <f>C87-SUM($O$25:O87)</f>
        <v>0.024673768108399</v>
      </c>
      <c r="Q87" s="187">
        <v>84</v>
      </c>
      <c r="R87">
        <f t="shared" si="28"/>
        <v>4.86474086429845e-5</v>
      </c>
      <c r="S87">
        <f>F87-SUM($R$21:R87)</f>
        <v>0.0435281095423796</v>
      </c>
      <c r="T87">
        <f t="shared" si="29"/>
        <v>1.77336633471874e-6</v>
      </c>
      <c r="U87">
        <f>E87-SUM($T$21:T87)</f>
        <v>0.00119794736281839</v>
      </c>
      <c r="V87" s="188">
        <v>84</v>
      </c>
      <c r="Z87" s="187">
        <f t="shared" si="23"/>
        <v>57.9945205479452</v>
      </c>
      <c r="AA87">
        <f t="shared" si="27"/>
        <v>0.043990961635953</v>
      </c>
      <c r="AB87">
        <f t="shared" si="24"/>
        <v>0.0486657206807837</v>
      </c>
      <c r="AC87">
        <f t="shared" si="25"/>
        <v>0.907343317683263</v>
      </c>
    </row>
    <row r="88" spans="1:29">
      <c r="A88">
        <v>85</v>
      </c>
      <c r="B88" s="185">
        <f t="shared" si="26"/>
        <v>58.6849315068493</v>
      </c>
      <c r="C88" s="189">
        <v>0.0293781146669078</v>
      </c>
      <c r="D88" s="189">
        <v>0.10056428142183</v>
      </c>
      <c r="E88" s="189">
        <v>0.00188137523596652</v>
      </c>
      <c r="F88" s="189">
        <v>0.0490043967131436</v>
      </c>
      <c r="G88" s="186">
        <v>85</v>
      </c>
      <c r="H88" s="186">
        <f t="shared" si="22"/>
        <v>4.8870636550308</v>
      </c>
      <c r="I88" s="186">
        <f>lifetable!$H$10</f>
        <v>0.000910914915643546</v>
      </c>
      <c r="J88" s="186">
        <f>lifetable!$H$16</f>
        <v>0.000975657942341779</v>
      </c>
      <c r="L88" s="187">
        <v>85</v>
      </c>
      <c r="M88">
        <f t="shared" si="16"/>
        <v>9.81163398851022e-5</v>
      </c>
      <c r="N88">
        <f>D88-SUM($M$30:M88)</f>
        <v>0.0886556191467671</v>
      </c>
      <c r="O88">
        <f t="shared" si="15"/>
        <v>2.67609628435727e-5</v>
      </c>
      <c r="P88">
        <f>C88-SUM($O$25:O88)</f>
        <v>0.0239231966112629</v>
      </c>
      <c r="Q88" s="187">
        <v>85</v>
      </c>
      <c r="R88">
        <f t="shared" si="28"/>
        <v>4.78115288628459e-5</v>
      </c>
      <c r="S88">
        <f>F88-SUM($R$21:R88)</f>
        <v>0.0426235635537611</v>
      </c>
      <c r="T88">
        <f t="shared" si="29"/>
        <v>1.7137727643643e-6</v>
      </c>
      <c r="U88">
        <f>E88-SUM($T$21:T88)</f>
        <v>0.00113081192516412</v>
      </c>
      <c r="V88" s="188">
        <v>85</v>
      </c>
      <c r="Z88" s="187">
        <f t="shared" si="23"/>
        <v>58.6849315068493</v>
      </c>
      <c r="AA88">
        <f t="shared" si="27"/>
        <v>0.0430758365480704</v>
      </c>
      <c r="AB88">
        <f t="shared" si="24"/>
        <v>0.0469019447096043</v>
      </c>
      <c r="AC88">
        <f t="shared" si="25"/>
        <v>0.910022218742325</v>
      </c>
    </row>
    <row r="89" spans="1:29">
      <c r="A89">
        <v>86</v>
      </c>
      <c r="B89" s="185">
        <f t="shared" si="26"/>
        <v>59.3753424657534</v>
      </c>
      <c r="C89" s="189">
        <v>0.0286793184967407</v>
      </c>
      <c r="D89" s="189">
        <v>0.0980829663621647</v>
      </c>
      <c r="E89" s="189">
        <v>0.00181868413005627</v>
      </c>
      <c r="F89" s="189">
        <v>0.0481673669826214</v>
      </c>
      <c r="G89" s="186">
        <v>86</v>
      </c>
      <c r="H89" s="186">
        <f t="shared" si="22"/>
        <v>4.94455852156057</v>
      </c>
      <c r="I89" s="186">
        <f>lifetable!$H$10</f>
        <v>0.000910914915643546</v>
      </c>
      <c r="J89" s="186">
        <f>lifetable!$H$16</f>
        <v>0.000975657942341779</v>
      </c>
      <c r="L89" s="187">
        <v>86</v>
      </c>
      <c r="M89">
        <f t="shared" si="16"/>
        <v>9.56954251396875e-5</v>
      </c>
      <c r="N89">
        <f>D89-SUM($M$30:M89)</f>
        <v>0.0860786086619622</v>
      </c>
      <c r="O89">
        <f t="shared" si="15"/>
        <v>2.61244189891729e-5</v>
      </c>
      <c r="P89">
        <f>C89-SUM($O$25:O89)</f>
        <v>0.0231982760221067</v>
      </c>
      <c r="Q89" s="187">
        <v>86</v>
      </c>
      <c r="R89">
        <f t="shared" si="28"/>
        <v>4.69948741582857e-5</v>
      </c>
      <c r="S89">
        <f>F89-SUM($R$21:R89)</f>
        <v>0.0417395389490806</v>
      </c>
      <c r="T89">
        <f t="shared" si="29"/>
        <v>1.65666650091246e-6</v>
      </c>
      <c r="U89">
        <f>E89-SUM($T$21:T89)</f>
        <v>0.00106646415275296</v>
      </c>
      <c r="V89" s="188">
        <v>86</v>
      </c>
      <c r="Z89" s="187">
        <f t="shared" si="23"/>
        <v>59.3753424657534</v>
      </c>
      <c r="AA89">
        <f t="shared" si="27"/>
        <v>0.0421815512514208</v>
      </c>
      <c r="AB89">
        <f t="shared" si="24"/>
        <v>0.0451855626529438</v>
      </c>
      <c r="AC89">
        <f t="shared" si="25"/>
        <v>0.912632886095635</v>
      </c>
    </row>
    <row r="90" spans="1:29">
      <c r="A90">
        <v>87</v>
      </c>
      <c r="B90" s="185">
        <f t="shared" si="26"/>
        <v>60.0657534246575</v>
      </c>
      <c r="C90" s="189">
        <v>0.0280044210755728</v>
      </c>
      <c r="D90" s="189">
        <v>0.0956648178457583</v>
      </c>
      <c r="E90" s="189">
        <v>0.00175858672339676</v>
      </c>
      <c r="F90" s="189">
        <v>0.0473494482624583</v>
      </c>
      <c r="G90" s="186">
        <v>87</v>
      </c>
      <c r="H90" s="186">
        <f t="shared" si="22"/>
        <v>5.00205338809035</v>
      </c>
      <c r="I90" s="186">
        <f>lifetable!$I$10</f>
        <v>0.000975657942341779</v>
      </c>
      <c r="J90" s="186">
        <f>lifetable!$I$16</f>
        <v>0.00105000865960225</v>
      </c>
      <c r="L90" s="187">
        <v>87</v>
      </c>
      <c r="M90">
        <f t="shared" si="16"/>
        <v>0.000100448887157318</v>
      </c>
      <c r="N90">
        <f>D90-SUM($M$30:M90)</f>
        <v>0.0835600112583984</v>
      </c>
      <c r="O90">
        <f t="shared" ref="O90:O153" si="30">I90*C90</f>
        <v>2.73227358430661e-5</v>
      </c>
      <c r="P90">
        <f>C90-SUM($O$25:O90)</f>
        <v>0.0224960558650957</v>
      </c>
      <c r="Q90" s="187">
        <v>87</v>
      </c>
      <c r="R90">
        <f t="shared" si="28"/>
        <v>4.97173307029701e-5</v>
      </c>
      <c r="S90">
        <f>F90-SUM($R$21:R90)</f>
        <v>0.0408719028982145</v>
      </c>
      <c r="T90">
        <f t="shared" si="29"/>
        <v>1.71577910397885e-6</v>
      </c>
      <c r="U90">
        <f>E90-SUM($T$21:T90)</f>
        <v>0.00100465096698947</v>
      </c>
      <c r="V90" s="188">
        <v>87</v>
      </c>
      <c r="Z90" s="187">
        <f t="shared" si="23"/>
        <v>60.0657534246575</v>
      </c>
      <c r="AA90">
        <f t="shared" si="27"/>
        <v>0.0413057209236476</v>
      </c>
      <c r="AB90">
        <f t="shared" si="24"/>
        <v>0.0435135890365327</v>
      </c>
      <c r="AC90">
        <f t="shared" si="25"/>
        <v>0.91518069003982</v>
      </c>
    </row>
    <row r="91" spans="1:29">
      <c r="A91">
        <v>88</v>
      </c>
      <c r="B91" s="185">
        <f t="shared" si="26"/>
        <v>60.7561643835616</v>
      </c>
      <c r="C91" s="189">
        <v>0.0273523672186917</v>
      </c>
      <c r="D91" s="189">
        <v>0.0933081583792399</v>
      </c>
      <c r="E91" s="189">
        <v>0.00170095418297637</v>
      </c>
      <c r="F91" s="189">
        <v>0.0465500695681279</v>
      </c>
      <c r="G91" s="186">
        <v>88</v>
      </c>
      <c r="H91" s="186">
        <f t="shared" si="22"/>
        <v>5.05954825462012</v>
      </c>
      <c r="I91" s="186">
        <f>lifetable!$I$10</f>
        <v>0.000975657942341779</v>
      </c>
      <c r="J91" s="186">
        <f>lifetable!$I$16</f>
        <v>0.00105000865960225</v>
      </c>
      <c r="L91" s="187">
        <v>88</v>
      </c>
      <c r="M91">
        <f t="shared" si="16"/>
        <v>9.79743743097404e-5</v>
      </c>
      <c r="N91">
        <f>D91-SUM($M$30:M91)</f>
        <v>0.0811053774175703</v>
      </c>
      <c r="O91">
        <f t="shared" si="30"/>
        <v>2.66865543187655e-5</v>
      </c>
      <c r="P91">
        <f>C91-SUM($O$25:O91)</f>
        <v>0.0218173154538958</v>
      </c>
      <c r="Q91" s="187">
        <v>88</v>
      </c>
      <c r="R91">
        <f t="shared" si="28"/>
        <v>4.88779761516216e-5</v>
      </c>
      <c r="S91">
        <f>F91-SUM($R$21:R91)</f>
        <v>0.0400236462277325</v>
      </c>
      <c r="T91">
        <f t="shared" si="29"/>
        <v>1.65954945818037e-6</v>
      </c>
      <c r="U91">
        <f>E91-SUM($T$21:T91)</f>
        <v>0.0009453588771109</v>
      </c>
      <c r="V91" s="188">
        <v>88</v>
      </c>
      <c r="Z91" s="187">
        <f t="shared" si="23"/>
        <v>60.7561643835616</v>
      </c>
      <c r="AA91">
        <f t="shared" si="27"/>
        <v>0.0404477745629735</v>
      </c>
      <c r="AB91">
        <f t="shared" si="24"/>
        <v>0.0418849197750109</v>
      </c>
      <c r="AC91">
        <f t="shared" si="25"/>
        <v>0.917667305662016</v>
      </c>
    </row>
    <row r="92" spans="1:29">
      <c r="A92">
        <v>89</v>
      </c>
      <c r="B92" s="185">
        <f t="shared" si="26"/>
        <v>61.4465753424657</v>
      </c>
      <c r="C92" s="189">
        <v>0.0267221583488696</v>
      </c>
      <c r="D92" s="189">
        <v>0.0910113577501263</v>
      </c>
      <c r="E92" s="189">
        <v>0.00164566516273521</v>
      </c>
      <c r="F92" s="189">
        <v>0.0457686815777393</v>
      </c>
      <c r="G92" s="186">
        <v>89</v>
      </c>
      <c r="H92" s="186">
        <f t="shared" si="22"/>
        <v>5.1170431211499</v>
      </c>
      <c r="I92" s="186">
        <f>lifetable!$I$10</f>
        <v>0.000975657942341779</v>
      </c>
      <c r="J92" s="186">
        <f>lifetable!$I$16</f>
        <v>0.00105000865960225</v>
      </c>
      <c r="L92" s="187">
        <v>89</v>
      </c>
      <c r="M92">
        <f t="shared" si="16"/>
        <v>9.55627137597912e-5</v>
      </c>
      <c r="N92">
        <f>D92-SUM($M$30:M92)</f>
        <v>0.0787130140746969</v>
      </c>
      <c r="O92">
        <f t="shared" si="30"/>
        <v>2.60716860295893e-5</v>
      </c>
      <c r="P92">
        <f>C92-SUM($O$25:O92)</f>
        <v>0.0211610348980441</v>
      </c>
      <c r="Q92" s="187">
        <v>89</v>
      </c>
      <c r="R92">
        <f t="shared" si="28"/>
        <v>4.80575119952044e-5</v>
      </c>
      <c r="S92">
        <f>F92-SUM($R$21:R92)</f>
        <v>0.0391942007253487</v>
      </c>
      <c r="T92">
        <f t="shared" si="29"/>
        <v>1.60560628645778e-6</v>
      </c>
      <c r="U92">
        <f>E92-SUM($T$21:T92)</f>
        <v>0.000888464250583282</v>
      </c>
      <c r="V92" s="188">
        <v>89</v>
      </c>
      <c r="Z92" s="187">
        <f t="shared" si="23"/>
        <v>61.4465753424657</v>
      </c>
      <c r="AA92">
        <f t="shared" si="27"/>
        <v>0.0396089234765406</v>
      </c>
      <c r="AB92">
        <f t="shared" si="24"/>
        <v>0.040300272269593</v>
      </c>
      <c r="AC92">
        <f t="shared" si="25"/>
        <v>0.920090804253866</v>
      </c>
    </row>
    <row r="93" spans="1:29">
      <c r="A93">
        <v>90</v>
      </c>
      <c r="B93" s="185">
        <f t="shared" si="26"/>
        <v>62.1369863013699</v>
      </c>
      <c r="C93" s="189">
        <v>0.0261128489481755</v>
      </c>
      <c r="D93" s="189">
        <v>0.0887728315746833</v>
      </c>
      <c r="E93" s="189">
        <v>0.00159260530474568</v>
      </c>
      <c r="F93" s="189">
        <v>0.0450047556208783</v>
      </c>
      <c r="G93" s="186">
        <v>90</v>
      </c>
      <c r="H93" s="186">
        <f t="shared" si="22"/>
        <v>5.17453798767967</v>
      </c>
      <c r="I93" s="186">
        <f>lifetable!$I$10</f>
        <v>0.000975657942341779</v>
      </c>
      <c r="J93" s="186">
        <f>lifetable!$I$16</f>
        <v>0.00105000865960225</v>
      </c>
      <c r="L93" s="187">
        <v>90</v>
      </c>
      <c r="M93">
        <f t="shared" si="16"/>
        <v>9.32122418908298e-5</v>
      </c>
      <c r="N93">
        <f>D93-SUM($M$30:M93)</f>
        <v>0.0763812756573631</v>
      </c>
      <c r="O93">
        <f t="shared" si="30"/>
        <v>2.54772084734586e-5</v>
      </c>
      <c r="P93">
        <f>C93-SUM($O$25:O93)</f>
        <v>0.0205262482888766</v>
      </c>
      <c r="Q93" s="187">
        <v>90</v>
      </c>
      <c r="R93">
        <f t="shared" si="28"/>
        <v>4.72553831252054e-5</v>
      </c>
      <c r="S93">
        <f>F93-SUM($R$21:R93)</f>
        <v>0.0383830193853625</v>
      </c>
      <c r="T93">
        <f t="shared" si="29"/>
        <v>1.55383801459077e-6</v>
      </c>
      <c r="U93">
        <f>E93-SUM($T$21:T93)</f>
        <v>0.000833850554579162</v>
      </c>
      <c r="V93" s="188">
        <v>90</v>
      </c>
      <c r="Z93" s="187">
        <f t="shared" si="23"/>
        <v>62.1369863013699</v>
      </c>
      <c r="AA93">
        <f t="shared" si="27"/>
        <v>0.0387886100553556</v>
      </c>
      <c r="AB93">
        <f t="shared" si="24"/>
        <v>0.0387585348106744</v>
      </c>
      <c r="AC93">
        <f t="shared" si="25"/>
        <v>0.92245285513397</v>
      </c>
    </row>
    <row r="94" spans="1:29">
      <c r="A94">
        <v>91</v>
      </c>
      <c r="B94" s="185">
        <f t="shared" si="26"/>
        <v>62.827397260274</v>
      </c>
      <c r="C94" s="189">
        <v>0.0255235432625625</v>
      </c>
      <c r="D94" s="189">
        <v>0.0865910398962196</v>
      </c>
      <c r="E94" s="189">
        <v>0.00154166677788128</v>
      </c>
      <c r="F94" s="189">
        <v>0.0442577827238066</v>
      </c>
      <c r="G94" s="186">
        <v>91</v>
      </c>
      <c r="H94" s="186">
        <f t="shared" si="22"/>
        <v>5.23203285420945</v>
      </c>
      <c r="I94" s="186">
        <f>lifetable!$I$10</f>
        <v>0.000975657942341779</v>
      </c>
      <c r="J94" s="186">
        <f>lifetable!$I$16</f>
        <v>0.00105000865960225</v>
      </c>
      <c r="L94" s="187">
        <v>91</v>
      </c>
      <c r="M94">
        <f t="shared" si="16"/>
        <v>9.09213417349947e-5</v>
      </c>
      <c r="N94">
        <f>D94-SUM($M$30:M94)</f>
        <v>0.0741085626371644</v>
      </c>
      <c r="O94">
        <f t="shared" si="30"/>
        <v>2.49022477008231e-5</v>
      </c>
      <c r="P94">
        <f>C94-SUM($O$25:O94)</f>
        <v>0.0199120403555628</v>
      </c>
      <c r="Q94" s="187">
        <v>91</v>
      </c>
      <c r="R94">
        <f t="shared" si="28"/>
        <v>4.64710551147919e-5</v>
      </c>
      <c r="S94">
        <f>F94-SUM($R$21:R94)</f>
        <v>0.037589575433176</v>
      </c>
      <c r="T94">
        <f t="shared" si="29"/>
        <v>1.50413943628433e-6</v>
      </c>
      <c r="U94">
        <f>E94-SUM($T$21:T94)</f>
        <v>0.000781407888278477</v>
      </c>
      <c r="V94" s="188">
        <v>91</v>
      </c>
      <c r="Z94" s="187">
        <f t="shared" si="23"/>
        <v>62.827397260274</v>
      </c>
      <c r="AA94">
        <f t="shared" si="27"/>
        <v>0.0379862974092692</v>
      </c>
      <c r="AB94">
        <f t="shared" si="24"/>
        <v>0.0372586217379945</v>
      </c>
      <c r="AC94">
        <f t="shared" si="25"/>
        <v>0.924755080852736</v>
      </c>
    </row>
    <row r="95" spans="1:29">
      <c r="A95">
        <v>92</v>
      </c>
      <c r="B95" s="185">
        <f t="shared" si="26"/>
        <v>63.5178082191781</v>
      </c>
      <c r="C95" s="189">
        <v>0.0249533922391843</v>
      </c>
      <c r="D95" s="189">
        <v>0.0844644858317452</v>
      </c>
      <c r="E95" s="189">
        <v>0.00149274785083724</v>
      </c>
      <c r="F95" s="189">
        <v>0.0435272727074243</v>
      </c>
      <c r="G95" s="186">
        <v>92</v>
      </c>
      <c r="H95" s="186">
        <f t="shared" si="22"/>
        <v>5.28952772073922</v>
      </c>
      <c r="I95" s="186">
        <f>lifetable!$I$10</f>
        <v>0.000975657942341779</v>
      </c>
      <c r="J95" s="186">
        <f>lifetable!$I$16</f>
        <v>0.00105000865960225</v>
      </c>
      <c r="L95" s="187">
        <v>92</v>
      </c>
      <c r="M95">
        <f t="shared" ref="M95:M158" si="31">J95*D95</f>
        <v>8.86884415521843e-5</v>
      </c>
      <c r="N95">
        <f>D95-SUM($M$30:M95)</f>
        <v>0.0718933201311378</v>
      </c>
      <c r="O95">
        <f t="shared" si="30"/>
        <v>2.43459753265299e-5</v>
      </c>
      <c r="P95">
        <f>C95-SUM($O$25:O95)</f>
        <v>0.019317543356858</v>
      </c>
      <c r="Q95" s="187">
        <v>92</v>
      </c>
      <c r="R95">
        <f t="shared" si="28"/>
        <v>4.57040132716643e-5</v>
      </c>
      <c r="S95">
        <f>F95-SUM($R$21:R95)</f>
        <v>0.036813361403522</v>
      </c>
      <c r="T95">
        <f t="shared" si="29"/>
        <v>1.45641129658297e-6</v>
      </c>
      <c r="U95">
        <f>E95-SUM($T$21:T95)</f>
        <v>0.000731032549937854</v>
      </c>
      <c r="V95" s="188">
        <v>92</v>
      </c>
      <c r="Z95" s="187">
        <f t="shared" si="23"/>
        <v>63.5178082191781</v>
      </c>
      <c r="AA95">
        <f t="shared" si="27"/>
        <v>0.037201468418349</v>
      </c>
      <c r="AB95">
        <f t="shared" si="24"/>
        <v>0.0357994729658021</v>
      </c>
      <c r="AC95">
        <f t="shared" si="25"/>
        <v>0.926999058615849</v>
      </c>
    </row>
    <row r="96" spans="1:29">
      <c r="A96">
        <v>93</v>
      </c>
      <c r="B96" s="185">
        <f t="shared" si="26"/>
        <v>64.2082191780822</v>
      </c>
      <c r="C96" s="189">
        <v>0.0244015906781353</v>
      </c>
      <c r="D96" s="189">
        <v>0.0823917142650322</v>
      </c>
      <c r="E96" s="189">
        <v>0.00144575249665557</v>
      </c>
      <c r="F96" s="189">
        <v>0.0428127533346231</v>
      </c>
      <c r="G96" s="186">
        <v>93</v>
      </c>
      <c r="H96" s="186">
        <f t="shared" si="22"/>
        <v>5.34702258726899</v>
      </c>
      <c r="I96" s="186">
        <f>lifetable!$I$10</f>
        <v>0.000975657942341779</v>
      </c>
      <c r="J96" s="186">
        <f>lifetable!$I$16</f>
        <v>0.00105000865960225</v>
      </c>
      <c r="L96" s="187">
        <v>93</v>
      </c>
      <c r="M96">
        <f t="shared" si="31"/>
        <v>8.65120134577583e-5</v>
      </c>
      <c r="N96">
        <f>D96-SUM($M$30:M96)</f>
        <v>0.069734036550967</v>
      </c>
      <c r="O96">
        <f t="shared" si="30"/>
        <v>2.38076057508958e-5</v>
      </c>
      <c r="P96">
        <f>C96-SUM($O$25:O96)</f>
        <v>0.0187419341900581</v>
      </c>
      <c r="Q96" s="187">
        <v>93</v>
      </c>
      <c r="R96">
        <f t="shared" si="28"/>
        <v>4.49537617427695e-5</v>
      </c>
      <c r="S96">
        <f>F96-SUM($R$21:R96)</f>
        <v>0.0360538882689781</v>
      </c>
      <c r="T96">
        <f t="shared" si="29"/>
        <v>1.41055990602246e-6</v>
      </c>
      <c r="U96">
        <f>E96-SUM($T$21:T96)</f>
        <v>0.000682626635850162</v>
      </c>
      <c r="V96" s="188">
        <v>93</v>
      </c>
      <c r="Z96" s="187">
        <f t="shared" si="23"/>
        <v>64.2082191780822</v>
      </c>
      <c r="AA96">
        <f t="shared" si="27"/>
        <v>0.0364336248362501</v>
      </c>
      <c r="AB96">
        <f t="shared" si="24"/>
        <v>0.0343800535048024</v>
      </c>
      <c r="AC96">
        <f t="shared" si="25"/>
        <v>0.929186321658948</v>
      </c>
    </row>
    <row r="97" spans="1:29">
      <c r="A97">
        <v>94</v>
      </c>
      <c r="B97" s="185">
        <f t="shared" si="26"/>
        <v>64.8986301369863</v>
      </c>
      <c r="C97" s="189">
        <v>0.0238673745818863</v>
      </c>
      <c r="D97" s="189">
        <v>0.0803713105842111</v>
      </c>
      <c r="E97" s="189">
        <v>0.00140059002616716</v>
      </c>
      <c r="F97" s="189">
        <v>0.0421137695038186</v>
      </c>
      <c r="G97" s="186">
        <v>94</v>
      </c>
      <c r="H97" s="186">
        <f t="shared" si="22"/>
        <v>5.40451745379877</v>
      </c>
      <c r="I97" s="186">
        <f>lifetable!$I$10</f>
        <v>0.000975657942341779</v>
      </c>
      <c r="J97" s="186">
        <f>lifetable!$I$16</f>
        <v>0.00105000865960225</v>
      </c>
      <c r="L97" s="187">
        <v>94</v>
      </c>
      <c r="M97">
        <f t="shared" si="31"/>
        <v>8.43905720970039e-5</v>
      </c>
      <c r="N97">
        <f>D97-SUM($M$30:M97)</f>
        <v>0.0676292422980489</v>
      </c>
      <c r="O97">
        <f t="shared" si="30"/>
        <v>2.32863935736637e-5</v>
      </c>
      <c r="P97">
        <f>C97-SUM($O$25:O97)</f>
        <v>0.0181844317002355</v>
      </c>
      <c r="Q97" s="187">
        <v>94</v>
      </c>
      <c r="R97">
        <f t="shared" si="28"/>
        <v>4.42198226675028e-5</v>
      </c>
      <c r="S97">
        <f>F97-SUM($R$21:R97)</f>
        <v>0.0353106846155061</v>
      </c>
      <c r="T97">
        <f t="shared" si="29"/>
        <v>1.36649678299467e-6</v>
      </c>
      <c r="U97">
        <f>E97-SUM($T$21:T97)</f>
        <v>0.000636097668578757</v>
      </c>
      <c r="V97" s="188">
        <v>94</v>
      </c>
      <c r="Z97" s="187">
        <f t="shared" si="23"/>
        <v>64.8986301369863</v>
      </c>
      <c r="AA97">
        <f t="shared" si="27"/>
        <v>0.0356822864422421</v>
      </c>
      <c r="AB97">
        <f t="shared" si="24"/>
        <v>0.0329993529822659</v>
      </c>
      <c r="AC97">
        <f t="shared" si="25"/>
        <v>0.931318360575492</v>
      </c>
    </row>
    <row r="98" spans="1:29">
      <c r="A98">
        <v>95</v>
      </c>
      <c r="B98" s="185">
        <f t="shared" si="26"/>
        <v>65.5890410958904</v>
      </c>
      <c r="C98" s="189">
        <v>0.0233500186871199</v>
      </c>
      <c r="D98" s="189">
        <v>0.0784018994621266</v>
      </c>
      <c r="E98" s="189">
        <v>0.00135717474799711</v>
      </c>
      <c r="F98" s="189">
        <v>0.041429882485823</v>
      </c>
      <c r="G98" s="186">
        <v>95</v>
      </c>
      <c r="H98" s="186">
        <f t="shared" si="22"/>
        <v>5.46201232032854</v>
      </c>
      <c r="I98" s="186">
        <f>lifetable!$I$10</f>
        <v>0.000975657942341779</v>
      </c>
      <c r="J98" s="186">
        <f>lifetable!$I$16</f>
        <v>0.00105000865960225</v>
      </c>
      <c r="L98" s="187">
        <v>95</v>
      </c>
      <c r="M98">
        <f t="shared" si="31"/>
        <v>8.23226733644981e-5</v>
      </c>
      <c r="N98">
        <f>D98-SUM($M$30:M98)</f>
        <v>0.0655775085025999</v>
      </c>
      <c r="O98">
        <f t="shared" si="30"/>
        <v>2.27816311859175e-5</v>
      </c>
      <c r="P98">
        <f>C98-SUM($O$25:O98)</f>
        <v>0.0176442941742831</v>
      </c>
      <c r="Q98" s="187">
        <v>95</v>
      </c>
      <c r="R98">
        <f t="shared" si="28"/>
        <v>4.35017353764179e-5</v>
      </c>
      <c r="S98">
        <f>F98-SUM($R$21:R98)</f>
        <v>0.034583295862134</v>
      </c>
      <c r="T98">
        <f t="shared" si="29"/>
        <v>1.32413832202908e-6</v>
      </c>
      <c r="U98">
        <f>E98-SUM($T$21:T98)</f>
        <v>0.000591358252086678</v>
      </c>
      <c r="V98" s="188">
        <v>95</v>
      </c>
      <c r="Z98" s="187">
        <f t="shared" si="23"/>
        <v>65.5890410958904</v>
      </c>
      <c r="AA98">
        <f t="shared" si="27"/>
        <v>0.0349469902388201</v>
      </c>
      <c r="AB98">
        <f t="shared" si="24"/>
        <v>0.0316563851615044</v>
      </c>
      <c r="AC98">
        <f t="shared" si="25"/>
        <v>0.933396624599676</v>
      </c>
    </row>
    <row r="99" spans="1:29">
      <c r="A99">
        <v>96</v>
      </c>
      <c r="B99" s="185">
        <f t="shared" si="26"/>
        <v>66.2794520547945</v>
      </c>
      <c r="C99" s="189">
        <v>0.022848834164964</v>
      </c>
      <c r="D99" s="189">
        <v>0.0764821436777643</v>
      </c>
      <c r="E99" s="189">
        <v>0.00131542565299095</v>
      </c>
      <c r="F99" s="189">
        <v>0.0407606692012369</v>
      </c>
      <c r="G99" s="186">
        <v>96</v>
      </c>
      <c r="H99" s="186">
        <f t="shared" si="22"/>
        <v>5.51950718685832</v>
      </c>
      <c r="I99" s="186">
        <f>lifetable!$I$10</f>
        <v>0.000975657942341779</v>
      </c>
      <c r="J99" s="186">
        <f>lifetable!$I$16</f>
        <v>0.00105000865960225</v>
      </c>
      <c r="L99" s="187">
        <v>96</v>
      </c>
      <c r="M99">
        <f t="shared" si="31"/>
        <v>8.03069131665962e-5</v>
      </c>
      <c r="N99">
        <f>D99-SUM($M$30:M99)</f>
        <v>0.063577445805071</v>
      </c>
      <c r="O99">
        <f t="shared" si="30"/>
        <v>2.22926465262973e-5</v>
      </c>
      <c r="P99">
        <f>C99-SUM($O$25:O99)</f>
        <v>0.017120817005601</v>
      </c>
      <c r="Q99" s="187">
        <v>96</v>
      </c>
      <c r="R99">
        <f t="shared" si="28"/>
        <v>4.27990556324816e-5</v>
      </c>
      <c r="S99">
        <f>F99-SUM($R$21:R99)</f>
        <v>0.0338712835219155</v>
      </c>
      <c r="T99">
        <f t="shared" si="29"/>
        <v>1.28340548590074e-6</v>
      </c>
      <c r="U99">
        <f>E99-SUM($T$21:T99)</f>
        <v>0.000548325751594617</v>
      </c>
      <c r="V99" s="188">
        <v>96</v>
      </c>
      <c r="Z99" s="187">
        <f t="shared" si="23"/>
        <v>66.2794520547945</v>
      </c>
      <c r="AA99">
        <f t="shared" si="27"/>
        <v>0.0342272896920248</v>
      </c>
      <c r="AB99">
        <f t="shared" si="24"/>
        <v>0.0303501874618107</v>
      </c>
      <c r="AC99">
        <f t="shared" si="25"/>
        <v>0.935422522846165</v>
      </c>
    </row>
    <row r="100" spans="1:29">
      <c r="A100">
        <v>97</v>
      </c>
      <c r="B100" s="185">
        <f t="shared" si="26"/>
        <v>66.9698630136986</v>
      </c>
      <c r="C100" s="189">
        <v>0.0223631664768051</v>
      </c>
      <c r="D100" s="189">
        <v>0.0746107429771376</v>
      </c>
      <c r="E100" s="189">
        <v>0.00127526612110932</v>
      </c>
      <c r="F100" s="189">
        <v>0.0401057215359228</v>
      </c>
      <c r="G100" s="186">
        <v>97</v>
      </c>
      <c r="H100" s="186">
        <f t="shared" si="22"/>
        <v>5.57700205338809</v>
      </c>
      <c r="I100" s="186">
        <f>lifetable!$I$10</f>
        <v>0.000975657942341779</v>
      </c>
      <c r="J100" s="186">
        <f>lifetable!$I$16</f>
        <v>0.00105000865960225</v>
      </c>
      <c r="L100" s="187">
        <v>97</v>
      </c>
      <c r="M100">
        <f t="shared" si="31"/>
        <v>7.83419262253525e-5</v>
      </c>
      <c r="N100">
        <f>D100-SUM($M$30:M100)</f>
        <v>0.061627703178219</v>
      </c>
      <c r="O100">
        <f t="shared" si="30"/>
        <v>2.18188009890063e-5</v>
      </c>
      <c r="P100">
        <f>C100-SUM($O$25:O100)</f>
        <v>0.016613330516453</v>
      </c>
      <c r="Q100" s="187">
        <v>97</v>
      </c>
      <c r="R100">
        <f t="shared" si="28"/>
        <v>4.21113549123155e-5</v>
      </c>
      <c r="S100">
        <f>F100-SUM($R$21:R100)</f>
        <v>0.0331742245016891</v>
      </c>
      <c r="T100">
        <f t="shared" si="29"/>
        <v>1.2442235196597e-6</v>
      </c>
      <c r="U100">
        <f>E100-SUM($T$21:T100)</f>
        <v>0.000506921996193328</v>
      </c>
      <c r="V100" s="188">
        <v>97</v>
      </c>
      <c r="Z100" s="187">
        <f t="shared" ref="Z100:Z131" si="32">B100</f>
        <v>66.9698630136986</v>
      </c>
      <c r="AA100">
        <f t="shared" si="27"/>
        <v>0.0335227540118023</v>
      </c>
      <c r="AB100">
        <f t="shared" ref="AB100:AB135" si="33">((N100-S100)+(N99-S99))/2</f>
        <v>0.0290798204798428</v>
      </c>
      <c r="AC100">
        <f t="shared" ref="AC100:AC132" si="34">1-(N99+N100)/2</f>
        <v>0.937397425508355</v>
      </c>
    </row>
    <row r="101" spans="1:29">
      <c r="A101">
        <v>98</v>
      </c>
      <c r="B101" s="185">
        <f t="shared" si="26"/>
        <v>67.6602739726027</v>
      </c>
      <c r="C101" s="189">
        <v>0.021892393373932</v>
      </c>
      <c r="D101" s="189">
        <v>0.0727864329721025</v>
      </c>
      <c r="E101" s="189">
        <v>0.00123662364901063</v>
      </c>
      <c r="F101" s="189">
        <v>0.0394646456922365</v>
      </c>
      <c r="G101" s="186">
        <v>98</v>
      </c>
      <c r="H101" s="186">
        <f t="shared" si="22"/>
        <v>5.63449691991786</v>
      </c>
      <c r="I101" s="186">
        <f>lifetable!$I$10</f>
        <v>0.000975657942341779</v>
      </c>
      <c r="J101" s="186">
        <f>lifetable!$I$16</f>
        <v>0.00105000865960225</v>
      </c>
      <c r="L101" s="187">
        <v>98</v>
      </c>
      <c r="M101">
        <f t="shared" si="31"/>
        <v>7.64263849222666e-5</v>
      </c>
      <c r="N101">
        <f>D101-SUM($M$30:M101)</f>
        <v>0.0597269667882616</v>
      </c>
      <c r="O101">
        <f t="shared" si="30"/>
        <v>2.13594874721473e-5</v>
      </c>
      <c r="P101">
        <f>C101-SUM($O$25:O101)</f>
        <v>0.0161211979261078</v>
      </c>
      <c r="Q101" s="187">
        <v>98</v>
      </c>
      <c r="R101">
        <f t="shared" si="28"/>
        <v>4.14382197249831e-5</v>
      </c>
      <c r="S101">
        <f>F101-SUM($R$21:R101)</f>
        <v>0.0324917104382778</v>
      </c>
      <c r="T101">
        <f t="shared" si="29"/>
        <v>1.20652168484489e-6</v>
      </c>
      <c r="U101">
        <f>E101-SUM($T$21:T101)</f>
        <v>0.000467073002409793</v>
      </c>
      <c r="V101" s="188">
        <v>98</v>
      </c>
      <c r="Z101" s="187">
        <f t="shared" si="32"/>
        <v>67.6602739726027</v>
      </c>
      <c r="AA101">
        <f t="shared" si="27"/>
        <v>0.0328329674699834</v>
      </c>
      <c r="AB101">
        <f t="shared" si="33"/>
        <v>0.0278443675132569</v>
      </c>
      <c r="AC101">
        <f t="shared" si="34"/>
        <v>0.93932266501676</v>
      </c>
    </row>
    <row r="102" spans="1:29">
      <c r="A102">
        <v>99</v>
      </c>
      <c r="B102" s="185">
        <f t="shared" si="26"/>
        <v>68.3506849315068</v>
      </c>
      <c r="C102" s="189">
        <v>0.0214359230302357</v>
      </c>
      <c r="D102" s="189">
        <v>0.0710079840756378</v>
      </c>
      <c r="E102" s="189">
        <v>0.00119942959669665</v>
      </c>
      <c r="F102" s="189">
        <v>0.0388370615737394</v>
      </c>
      <c r="G102" s="186">
        <v>99</v>
      </c>
      <c r="H102" s="186">
        <f t="shared" si="22"/>
        <v>5.69199178644764</v>
      </c>
      <c r="I102" s="186">
        <f>lifetable!$I$10</f>
        <v>0.000975657942341779</v>
      </c>
      <c r="J102" s="186">
        <f>lifetable!$I$16</f>
        <v>0.00105000865960225</v>
      </c>
      <c r="L102" s="187">
        <v>99</v>
      </c>
      <c r="M102">
        <f t="shared" si="31"/>
        <v>7.45589981803186e-5</v>
      </c>
      <c r="N102">
        <f>D102-SUM($M$30:M102)</f>
        <v>0.0578739588936166</v>
      </c>
      <c r="O102">
        <f t="shared" si="30"/>
        <v>2.09141285558765e-5</v>
      </c>
      <c r="P102">
        <f>C102-SUM($O$25:O102)</f>
        <v>0.0156438134538556</v>
      </c>
      <c r="Q102" s="187">
        <v>99</v>
      </c>
      <c r="R102">
        <f t="shared" si="28"/>
        <v>4.07792509659323e-5</v>
      </c>
      <c r="S102">
        <f>F102-SUM($R$21:R102)</f>
        <v>0.0318233470688147</v>
      </c>
      <c r="T102">
        <f t="shared" si="29"/>
        <v>1.17023301229688e-6</v>
      </c>
      <c r="U102">
        <f>E102-SUM($T$21:T102)</f>
        <v>0.000428708717083516</v>
      </c>
      <c r="V102" s="188">
        <v>99</v>
      </c>
      <c r="Z102" s="187">
        <f t="shared" si="32"/>
        <v>68.3506849315068</v>
      </c>
      <c r="AA102">
        <f t="shared" si="27"/>
        <v>0.0321575287535462</v>
      </c>
      <c r="AB102">
        <f t="shared" si="33"/>
        <v>0.0266429340873929</v>
      </c>
      <c r="AC102">
        <f t="shared" si="34"/>
        <v>0.941199537159061</v>
      </c>
    </row>
    <row r="103" spans="1:29">
      <c r="A103">
        <v>100</v>
      </c>
      <c r="B103" s="185">
        <f t="shared" si="26"/>
        <v>69.041095890411</v>
      </c>
      <c r="C103" s="189">
        <v>0.0209931922980779</v>
      </c>
      <c r="D103" s="189">
        <v>0.0692742004721963</v>
      </c>
      <c r="E103" s="189">
        <v>0.0011636189517363</v>
      </c>
      <c r="F103" s="189">
        <v>0.0382226022015421</v>
      </c>
      <c r="G103" s="186">
        <v>100</v>
      </c>
      <c r="H103" s="186">
        <f t="shared" si="22"/>
        <v>5.74948665297741</v>
      </c>
      <c r="I103" s="186">
        <f>lifetable!$I$10</f>
        <v>0.000975657942341779</v>
      </c>
      <c r="J103" s="186">
        <f>lifetable!$I$16</f>
        <v>0.00105000865960225</v>
      </c>
      <c r="L103" s="187">
        <v>100</v>
      </c>
      <c r="M103">
        <f t="shared" si="31"/>
        <v>7.27385103828286e-5</v>
      </c>
      <c r="N103">
        <f>D103-SUM($M$30:M103)</f>
        <v>0.0560674367797923</v>
      </c>
      <c r="O103">
        <f t="shared" si="30"/>
        <v>2.0482174800728e-5</v>
      </c>
      <c r="P103">
        <f>C103-SUM($O$25:O103)</f>
        <v>0.0151806005468971</v>
      </c>
      <c r="Q103" s="187">
        <v>100</v>
      </c>
      <c r="R103">
        <f t="shared" si="28"/>
        <v>4.01340633041513e-5</v>
      </c>
      <c r="S103">
        <f>F103-SUM($R$21:R103)</f>
        <v>0.0311687536333133</v>
      </c>
      <c r="T103">
        <f t="shared" si="29"/>
        <v>1.13529407212094e-6</v>
      </c>
      <c r="U103">
        <f>E103-SUM($T$21:T103)</f>
        <v>0.000391762778051045</v>
      </c>
      <c r="V103" s="188">
        <v>100</v>
      </c>
      <c r="Z103" s="187">
        <f t="shared" si="32"/>
        <v>69.041095890411</v>
      </c>
      <c r="AA103">
        <f t="shared" si="27"/>
        <v>0.031496050351064</v>
      </c>
      <c r="AB103">
        <f t="shared" si="33"/>
        <v>0.0254746474856404</v>
      </c>
      <c r="AC103">
        <f t="shared" si="34"/>
        <v>0.943029302163296</v>
      </c>
    </row>
    <row r="104" spans="1:29">
      <c r="A104">
        <v>101</v>
      </c>
      <c r="B104" s="185">
        <f t="shared" si="26"/>
        <v>69.7315068493151</v>
      </c>
      <c r="C104" s="189">
        <v>0.0205636650782496</v>
      </c>
      <c r="D104" s="189">
        <v>0.0675839191217968</v>
      </c>
      <c r="E104" s="189">
        <v>0.00112913010971069</v>
      </c>
      <c r="F104" s="189">
        <v>0.0376209131601827</v>
      </c>
      <c r="G104" s="186">
        <v>101</v>
      </c>
      <c r="H104" s="186">
        <f t="shared" si="22"/>
        <v>5.80698151950719</v>
      </c>
      <c r="I104" s="186">
        <f>lifetable!$I$10</f>
        <v>0.000975657942341779</v>
      </c>
      <c r="J104" s="186">
        <f>lifetable!$I$16</f>
        <v>0.00105000865960225</v>
      </c>
      <c r="L104" s="187">
        <v>101</v>
      </c>
      <c r="M104">
        <f t="shared" si="31"/>
        <v>7.09637003277449e-5</v>
      </c>
      <c r="N104">
        <f>D104-SUM($M$30:M104)</f>
        <v>0.054306191729065</v>
      </c>
      <c r="O104">
        <f t="shared" si="30"/>
        <v>2.00631031572505e-5</v>
      </c>
      <c r="P104">
        <f>C104-SUM($O$25:O104)</f>
        <v>0.0147310102239115</v>
      </c>
      <c r="Q104" s="187">
        <v>101</v>
      </c>
      <c r="R104">
        <f t="shared" si="28"/>
        <v>3.95022846003362e-5</v>
      </c>
      <c r="S104">
        <f>F104-SUM($R$21:R104)</f>
        <v>0.0305275623073535</v>
      </c>
      <c r="T104">
        <f t="shared" si="29"/>
        <v>1.10164475947648e-6</v>
      </c>
      <c r="U104">
        <f>E104-SUM($T$21:T104)</f>
        <v>0.000356172291265959</v>
      </c>
      <c r="V104" s="188">
        <v>101</v>
      </c>
      <c r="Z104" s="187">
        <f t="shared" si="32"/>
        <v>69.7315068493151</v>
      </c>
      <c r="AA104">
        <f t="shared" si="27"/>
        <v>0.0308481579703334</v>
      </c>
      <c r="AB104">
        <f t="shared" si="33"/>
        <v>0.0243386562840952</v>
      </c>
      <c r="AC104">
        <f t="shared" si="34"/>
        <v>0.944813185745571</v>
      </c>
    </row>
    <row r="105" spans="1:29">
      <c r="A105">
        <v>102</v>
      </c>
      <c r="B105" s="185">
        <f t="shared" si="26"/>
        <v>70.4219178082192</v>
      </c>
      <c r="C105" s="189">
        <v>0.0201468307956752</v>
      </c>
      <c r="D105" s="189">
        <v>0.065936008796585</v>
      </c>
      <c r="E105" s="189">
        <v>0.00109590466963706</v>
      </c>
      <c r="F105" s="189">
        <v>0.0370316520715014</v>
      </c>
      <c r="G105" s="186">
        <v>102</v>
      </c>
      <c r="H105" s="186">
        <f t="shared" si="22"/>
        <v>5.86447638603696</v>
      </c>
      <c r="I105" s="186">
        <f>lifetable!$I$10</f>
        <v>0.000975657942341779</v>
      </c>
      <c r="J105" s="186">
        <f>lifetable!$I$16</f>
        <v>0.00105000865960225</v>
      </c>
      <c r="L105" s="187">
        <v>102</v>
      </c>
      <c r="M105">
        <f t="shared" si="31"/>
        <v>6.92333802160246e-5</v>
      </c>
      <c r="N105">
        <f>D105-SUM($M$30:M105)</f>
        <v>0.0525890480236372</v>
      </c>
      <c r="O105">
        <f t="shared" si="30"/>
        <v>1.96564154788164e-5</v>
      </c>
      <c r="P105">
        <f>C105-SUM($O$25:O105)</f>
        <v>0.0142945195258583</v>
      </c>
      <c r="Q105" s="187">
        <v>102</v>
      </c>
      <c r="R105">
        <f t="shared" si="28"/>
        <v>3.88835553544542e-5</v>
      </c>
      <c r="S105">
        <f>F105-SUM($R$21:R105)</f>
        <v>0.0298994176633178</v>
      </c>
      <c r="T105">
        <f t="shared" si="29"/>
        <v>1.06922809498084e-6</v>
      </c>
      <c r="U105">
        <f>E105-SUM($T$21:T105)</f>
        <v>0.000321877623097348</v>
      </c>
      <c r="V105" s="188">
        <v>102</v>
      </c>
      <c r="Z105" s="187">
        <f t="shared" si="32"/>
        <v>70.4219178082192</v>
      </c>
      <c r="AA105">
        <f t="shared" si="27"/>
        <v>0.0302134899853357</v>
      </c>
      <c r="AB105">
        <f t="shared" si="33"/>
        <v>0.0232341298910154</v>
      </c>
      <c r="AC105">
        <f t="shared" si="34"/>
        <v>0.946552380123649</v>
      </c>
    </row>
    <row r="106" spans="1:29">
      <c r="A106">
        <v>103</v>
      </c>
      <c r="B106" s="185">
        <f t="shared" si="26"/>
        <v>71.1123287671233</v>
      </c>
      <c r="C106" s="189">
        <v>0.0197422029731903</v>
      </c>
      <c r="D106" s="189">
        <v>0.0643293691486519</v>
      </c>
      <c r="E106" s="189">
        <v>0.0010638872432349</v>
      </c>
      <c r="F106" s="189">
        <v>0.0364544880946913</v>
      </c>
      <c r="G106" s="186">
        <v>103</v>
      </c>
      <c r="H106" s="186">
        <f t="shared" si="22"/>
        <v>5.92197125256673</v>
      </c>
      <c r="I106" s="186">
        <f>lifetable!$I$10</f>
        <v>0.000975657942341779</v>
      </c>
      <c r="J106" s="186">
        <f>lifetable!$I$16</f>
        <v>0.00105000865960225</v>
      </c>
      <c r="L106" s="187">
        <v>103</v>
      </c>
      <c r="M106">
        <f t="shared" si="31"/>
        <v>6.75463946728345e-5</v>
      </c>
      <c r="N106">
        <f>D106-SUM($M$30:M106)</f>
        <v>0.0509148619810313</v>
      </c>
      <c r="O106">
        <f t="shared" si="30"/>
        <v>1.92616371301166e-5</v>
      </c>
      <c r="P106">
        <f>C106-SUM($O$25:O106)</f>
        <v>0.0138706300662433</v>
      </c>
      <c r="Q106" s="187">
        <v>103</v>
      </c>
      <c r="R106">
        <f t="shared" si="28"/>
        <v>3.82775281807931e-5</v>
      </c>
      <c r="S106">
        <f>F106-SUM($R$21:R106)</f>
        <v>0.0292839761583269</v>
      </c>
      <c r="T106">
        <f t="shared" si="29"/>
        <v>1.03799003861823e-6</v>
      </c>
      <c r="U106">
        <f>E106-SUM($T$21:T106)</f>
        <v>0.000288822206656569</v>
      </c>
      <c r="V106" s="188">
        <v>103</v>
      </c>
      <c r="Z106" s="187">
        <f t="shared" si="32"/>
        <v>71.1123287671233</v>
      </c>
      <c r="AA106">
        <f t="shared" si="27"/>
        <v>0.0295916969108223</v>
      </c>
      <c r="AB106">
        <f t="shared" si="33"/>
        <v>0.0221602580915119</v>
      </c>
      <c r="AC106">
        <f t="shared" si="34"/>
        <v>0.948248044997666</v>
      </c>
    </row>
    <row r="107" spans="1:29">
      <c r="A107">
        <v>104</v>
      </c>
      <c r="B107" s="185">
        <f t="shared" si="26"/>
        <v>71.8027397260274</v>
      </c>
      <c r="C107" s="189">
        <v>0.0193493178963347</v>
      </c>
      <c r="D107" s="189">
        <v>0.0627629298079473</v>
      </c>
      <c r="E107" s="189">
        <v>0.00103302527699167</v>
      </c>
      <c r="F107" s="189">
        <v>0.0358891014511247</v>
      </c>
      <c r="G107" s="186">
        <v>104</v>
      </c>
      <c r="H107" s="186">
        <f t="shared" si="22"/>
        <v>5.97946611909651</v>
      </c>
      <c r="I107" s="186">
        <f>lifetable!$I$10</f>
        <v>0.000975657942341779</v>
      </c>
      <c r="J107" s="186">
        <f>lifetable!$I$16</f>
        <v>0.00105000865960225</v>
      </c>
      <c r="L107" s="187">
        <v>104</v>
      </c>
      <c r="M107">
        <f t="shared" si="31"/>
        <v>6.5901619800353e-5</v>
      </c>
      <c r="N107">
        <f>D107-SUM($M$30:M107)</f>
        <v>0.0492825210205263</v>
      </c>
      <c r="O107">
        <f t="shared" si="30"/>
        <v>1.88783156844549e-5</v>
      </c>
      <c r="P107">
        <f>C107-SUM($O$25:O107)</f>
        <v>0.0134588666737033</v>
      </c>
      <c r="Q107" s="187">
        <v>104</v>
      </c>
      <c r="R107">
        <f t="shared" si="28"/>
        <v>3.76838673090247e-5</v>
      </c>
      <c r="S107">
        <f>F107-SUM($R$21:R107)</f>
        <v>0.0286809056474513</v>
      </c>
      <c r="T107">
        <f t="shared" si="29"/>
        <v>1.00787931613674e-6</v>
      </c>
      <c r="U107">
        <f>E107-SUM($T$21:T107)</f>
        <v>0.000256952361097203</v>
      </c>
      <c r="V107" s="188">
        <v>104</v>
      </c>
      <c r="Z107" s="187">
        <f t="shared" si="32"/>
        <v>71.8027397260274</v>
      </c>
      <c r="AA107">
        <f t="shared" si="27"/>
        <v>0.0289824409028891</v>
      </c>
      <c r="AB107">
        <f t="shared" si="33"/>
        <v>0.0211162505978897</v>
      </c>
      <c r="AC107">
        <f t="shared" si="34"/>
        <v>0.949901308499221</v>
      </c>
    </row>
    <row r="108" spans="1:29">
      <c r="A108">
        <v>105</v>
      </c>
      <c r="B108" s="185">
        <f t="shared" si="26"/>
        <v>72.4931506849315</v>
      </c>
      <c r="C108" s="189">
        <v>0.0189677333626589</v>
      </c>
      <c r="D108" s="189">
        <v>0.0612356495091817</v>
      </c>
      <c r="E108" s="189">
        <v>0.00100326888607268</v>
      </c>
      <c r="F108" s="189">
        <v>0.0353351829724827</v>
      </c>
      <c r="G108" s="186">
        <v>105</v>
      </c>
      <c r="H108" s="186">
        <f t="shared" si="22"/>
        <v>6.03696098562628</v>
      </c>
      <c r="I108" s="186">
        <f>lifetable!$J$10</f>
        <v>0.00105000865960225</v>
      </c>
      <c r="J108" s="186">
        <f>lifetable!$J$16</f>
        <v>0.00113064078934166</v>
      </c>
      <c r="L108" s="187">
        <v>105</v>
      </c>
      <c r="M108">
        <f t="shared" si="31"/>
        <v>6.92355230969107e-5</v>
      </c>
      <c r="N108">
        <f>D108-SUM($M$30:M108)</f>
        <v>0.0476860051986638</v>
      </c>
      <c r="O108">
        <f t="shared" si="30"/>
        <v>1.99162842838184e-5</v>
      </c>
      <c r="P108">
        <f>C108-SUM($O$25:O108)</f>
        <v>0.0130573658557436</v>
      </c>
      <c r="Q108" s="187">
        <v>105</v>
      </c>
      <c r="R108">
        <f t="shared" si="28"/>
        <v>3.995139916754e-5</v>
      </c>
      <c r="S108">
        <f>F108-SUM($R$21:R108)</f>
        <v>0.0280870357696417</v>
      </c>
      <c r="T108">
        <f t="shared" si="29"/>
        <v>1.05344101828582e-6</v>
      </c>
      <c r="U108">
        <f>E108-SUM($T$21:T108)</f>
        <v>0.000226142529159927</v>
      </c>
      <c r="V108" s="188">
        <v>105</v>
      </c>
      <c r="Z108" s="187">
        <f t="shared" si="32"/>
        <v>72.4931506849315</v>
      </c>
      <c r="AA108">
        <f t="shared" si="27"/>
        <v>0.0283839707085465</v>
      </c>
      <c r="AB108">
        <f t="shared" si="33"/>
        <v>0.0201002924010486</v>
      </c>
      <c r="AC108">
        <f t="shared" si="34"/>
        <v>0.951515736890405</v>
      </c>
    </row>
    <row r="109" spans="1:29">
      <c r="A109">
        <v>106</v>
      </c>
      <c r="B109" s="185">
        <f t="shared" si="26"/>
        <v>73.1835616438356</v>
      </c>
      <c r="C109" s="189">
        <v>0.0185970275095575</v>
      </c>
      <c r="D109" s="189">
        <v>0.0597465152466538</v>
      </c>
      <c r="E109" s="189">
        <v>0.000974570699197619</v>
      </c>
      <c r="F109" s="189">
        <v>0.0347924336708352</v>
      </c>
      <c r="G109" s="186">
        <v>106</v>
      </c>
      <c r="H109" s="186">
        <f t="shared" si="22"/>
        <v>6.09445585215606</v>
      </c>
      <c r="I109" s="186">
        <f>lifetable!$J$10</f>
        <v>0.00105000865960225</v>
      </c>
      <c r="J109" s="186">
        <f>lifetable!$J$16</f>
        <v>0.00113064078934166</v>
      </c>
      <c r="L109" s="187">
        <v>106</v>
      </c>
      <c r="M109">
        <f t="shared" si="31"/>
        <v>6.75518471588904e-5</v>
      </c>
      <c r="N109">
        <f>D109-SUM($M$30:M109)</f>
        <v>0.046129319088977</v>
      </c>
      <c r="O109">
        <f t="shared" si="30"/>
        <v>1.95270399278967e-5</v>
      </c>
      <c r="P109">
        <f>C109-SUM($O$25:O109)</f>
        <v>0.0126671329627143</v>
      </c>
      <c r="Q109" s="187">
        <v>106</v>
      </c>
      <c r="R109">
        <f t="shared" si="28"/>
        <v>3.93377446687106e-5</v>
      </c>
      <c r="S109">
        <f>F109-SUM($R$21:R109)</f>
        <v>0.0275049487233255</v>
      </c>
      <c r="T109">
        <f t="shared" si="29"/>
        <v>1.02330767355212e-6</v>
      </c>
      <c r="U109">
        <f>E109-SUM($T$21:T109)</f>
        <v>0.000196421034611314</v>
      </c>
      <c r="V109" s="188">
        <v>106</v>
      </c>
      <c r="Z109" s="187">
        <f t="shared" si="32"/>
        <v>73.1835616438356</v>
      </c>
      <c r="AA109">
        <f t="shared" si="27"/>
        <v>0.0277959922464836</v>
      </c>
      <c r="AB109">
        <f t="shared" si="33"/>
        <v>0.0191116698973368</v>
      </c>
      <c r="AC109">
        <f t="shared" si="34"/>
        <v>0.95309233785618</v>
      </c>
    </row>
    <row r="110" spans="1:29">
      <c r="A110">
        <v>107</v>
      </c>
      <c r="B110" s="185">
        <f t="shared" si="26"/>
        <v>73.8739726027397</v>
      </c>
      <c r="C110" s="189">
        <v>0.0182367977151076</v>
      </c>
      <c r="D110" s="189">
        <v>0.0582945414559903</v>
      </c>
      <c r="E110" s="189">
        <v>0.000946885713678361</v>
      </c>
      <c r="F110" s="189">
        <v>0.0342605643294819</v>
      </c>
      <c r="G110" s="186">
        <v>107</v>
      </c>
      <c r="H110" s="186">
        <f t="shared" si="22"/>
        <v>6.15195071868583</v>
      </c>
      <c r="I110" s="186">
        <f>lifetable!$J$10</f>
        <v>0.00105000865960225</v>
      </c>
      <c r="J110" s="186">
        <f>lifetable!$J$16</f>
        <v>0.00113064078934166</v>
      </c>
      <c r="L110" s="187">
        <v>107</v>
      </c>
      <c r="M110">
        <f t="shared" si="31"/>
        <v>6.59101863661112e-5</v>
      </c>
      <c r="N110">
        <f>D110-SUM($M$30:M110)</f>
        <v>0.0446114351119474</v>
      </c>
      <c r="O110">
        <f t="shared" si="30"/>
        <v>1.91487955242776e-5</v>
      </c>
      <c r="P110">
        <f>C110-SUM($O$25:O110)</f>
        <v>0.0122877543727402</v>
      </c>
      <c r="Q110" s="187">
        <v>107</v>
      </c>
      <c r="R110">
        <f t="shared" si="28"/>
        <v>3.87363914967763e-5</v>
      </c>
      <c r="S110">
        <f>F110-SUM($R$21:R110)</f>
        <v>0.0269343429904754</v>
      </c>
      <c r="T110">
        <f t="shared" si="29"/>
        <v>9.94238199015939e-7</v>
      </c>
      <c r="U110">
        <f>E110-SUM($T$21:T110)</f>
        <v>0.00016774181089304</v>
      </c>
      <c r="V110" s="188">
        <v>107</v>
      </c>
      <c r="Z110" s="187">
        <f t="shared" si="32"/>
        <v>73.8739726027397</v>
      </c>
      <c r="AA110">
        <f t="shared" si="27"/>
        <v>0.0272196458569005</v>
      </c>
      <c r="AB110">
        <f t="shared" si="33"/>
        <v>0.0181507312435617</v>
      </c>
      <c r="AC110">
        <f t="shared" si="34"/>
        <v>0.954629622899538</v>
      </c>
    </row>
    <row r="111" spans="1:29">
      <c r="A111">
        <v>108</v>
      </c>
      <c r="B111" s="185">
        <f t="shared" si="26"/>
        <v>74.5643835616438</v>
      </c>
      <c r="C111" s="189">
        <v>0.0178866595668183</v>
      </c>
      <c r="D111" s="189">
        <v>0.0568787692218254</v>
      </c>
      <c r="E111" s="189">
        <v>0.000920171159877283</v>
      </c>
      <c r="F111" s="189">
        <v>0.0337392951133291</v>
      </c>
      <c r="G111" s="186">
        <v>108</v>
      </c>
      <c r="H111" s="186">
        <f t="shared" si="22"/>
        <v>6.20944558521561</v>
      </c>
      <c r="I111" s="186">
        <f>lifetable!$J$10</f>
        <v>0.00105000865960225</v>
      </c>
      <c r="J111" s="186">
        <f>lifetable!$J$16</f>
        <v>0.00113064078934166</v>
      </c>
      <c r="L111" s="187">
        <v>108</v>
      </c>
      <c r="M111">
        <f t="shared" si="31"/>
        <v>6.4309456529747e-5</v>
      </c>
      <c r="N111">
        <f>D111-SUM($M$30:M111)</f>
        <v>0.0431313534212528</v>
      </c>
      <c r="O111">
        <f t="shared" si="30"/>
        <v>1.87811474365167e-5</v>
      </c>
      <c r="P111">
        <f>C111-SUM($O$25:O111)</f>
        <v>0.0119188350770143</v>
      </c>
      <c r="Q111" s="187">
        <v>108</v>
      </c>
      <c r="R111">
        <f t="shared" si="28"/>
        <v>3.81470232587657e-5</v>
      </c>
      <c r="S111">
        <f>F111-SUM($R$21:R111)</f>
        <v>0.0263749267510639</v>
      </c>
      <c r="T111">
        <f t="shared" si="29"/>
        <v>9.66187686187396e-7</v>
      </c>
      <c r="U111">
        <f>E111-SUM($T$21:T111)</f>
        <v>0.000140061069405774</v>
      </c>
      <c r="V111" s="188">
        <v>108</v>
      </c>
      <c r="Z111" s="187">
        <f t="shared" si="32"/>
        <v>74.5643835616438</v>
      </c>
      <c r="AA111">
        <f t="shared" si="27"/>
        <v>0.0266546348707697</v>
      </c>
      <c r="AB111">
        <f t="shared" si="33"/>
        <v>0.0172167593958304</v>
      </c>
      <c r="AC111">
        <f t="shared" si="34"/>
        <v>0.9561286057334</v>
      </c>
    </row>
    <row r="112" spans="1:29">
      <c r="A112">
        <v>109</v>
      </c>
      <c r="B112" s="185">
        <f t="shared" si="26"/>
        <v>75.2547945205479</v>
      </c>
      <c r="C112" s="189">
        <v>0.0175462458935916</v>
      </c>
      <c r="D112" s="189">
        <v>0.0554982655104904</v>
      </c>
      <c r="E112" s="189">
        <v>0.000894386374405105</v>
      </c>
      <c r="F112" s="189">
        <v>0.033228355197781</v>
      </c>
      <c r="G112" s="186">
        <v>109</v>
      </c>
      <c r="H112" s="186">
        <f t="shared" si="22"/>
        <v>6.26694045174538</v>
      </c>
      <c r="I112" s="186">
        <f>lifetable!$J$10</f>
        <v>0.00105000865960225</v>
      </c>
      <c r="J112" s="186">
        <f>lifetable!$J$16</f>
        <v>0.00113064078934166</v>
      </c>
      <c r="L112" s="187">
        <v>109</v>
      </c>
      <c r="M112">
        <f t="shared" si="31"/>
        <v>6.27486027238741e-5</v>
      </c>
      <c r="N112">
        <f>D112-SUM($M$30:M112)</f>
        <v>0.0416881011071939</v>
      </c>
      <c r="O112">
        <f t="shared" si="30"/>
        <v>1.84237101317816e-5</v>
      </c>
      <c r="P112">
        <f>C112-SUM($O$25:O112)</f>
        <v>0.0115599976936559</v>
      </c>
      <c r="Q112" s="187">
        <v>109</v>
      </c>
      <c r="R112">
        <f t="shared" si="28"/>
        <v>3.75693337493443e-5</v>
      </c>
      <c r="S112">
        <f>F112-SUM($R$21:R112)</f>
        <v>0.0258264175017664</v>
      </c>
      <c r="T112">
        <f t="shared" si="29"/>
        <v>9.39113438155623e-7</v>
      </c>
      <c r="U112">
        <f>E112-SUM($T$21:T112)</f>
        <v>0.000113337170495441</v>
      </c>
      <c r="V112" s="188">
        <v>109</v>
      </c>
      <c r="Z112" s="187">
        <f t="shared" si="32"/>
        <v>75.2547945205479</v>
      </c>
      <c r="AA112">
        <f t="shared" si="27"/>
        <v>0.0261006721264152</v>
      </c>
      <c r="AB112">
        <f t="shared" si="33"/>
        <v>0.0163090551378082</v>
      </c>
      <c r="AC112">
        <f t="shared" si="34"/>
        <v>0.957590272735777</v>
      </c>
    </row>
    <row r="113" spans="1:29">
      <c r="A113">
        <v>110</v>
      </c>
      <c r="B113" s="185">
        <f t="shared" si="26"/>
        <v>75.9452054794521</v>
      </c>
      <c r="C113" s="189">
        <v>0.0172152058565513</v>
      </c>
      <c r="D113" s="189">
        <v>0.0541521224268205</v>
      </c>
      <c r="E113" s="189">
        <v>0.000869492681431312</v>
      </c>
      <c r="F113" s="189">
        <v>0.0327274824150774</v>
      </c>
      <c r="G113" s="186">
        <v>110</v>
      </c>
      <c r="H113" s="186">
        <f t="shared" si="22"/>
        <v>6.32443531827515</v>
      </c>
      <c r="I113" s="186">
        <f>lifetable!$J$10</f>
        <v>0.00105000865960225</v>
      </c>
      <c r="J113" s="186">
        <f>lifetable!$J$16</f>
        <v>0.00113064078934166</v>
      </c>
      <c r="L113" s="187">
        <v>110</v>
      </c>
      <c r="M113">
        <f t="shared" si="31"/>
        <v>6.12265984451867e-5</v>
      </c>
      <c r="N113">
        <f>D113-SUM($M$30:M113)</f>
        <v>0.0402807314250788</v>
      </c>
      <c r="O113">
        <f t="shared" si="30"/>
        <v>1.80761152262143e-5</v>
      </c>
      <c r="P113">
        <f>C113-SUM($O$25:O113)</f>
        <v>0.0112108815413893</v>
      </c>
      <c r="Q113" s="187">
        <v>110</v>
      </c>
      <c r="R113">
        <f t="shared" si="28"/>
        <v>3.70030265509485e-5</v>
      </c>
      <c r="S113">
        <f>F113-SUM($R$21:R113)</f>
        <v>0.0252885416925119</v>
      </c>
      <c r="T113">
        <f t="shared" si="29"/>
        <v>9.12974844963661e-7</v>
      </c>
      <c r="U113">
        <f>E113-SUM($T$21:T113)</f>
        <v>8.75305026766842e-5</v>
      </c>
      <c r="V113" s="188">
        <v>110</v>
      </c>
      <c r="Z113" s="187">
        <f t="shared" si="32"/>
        <v>75.9452054794521</v>
      </c>
      <c r="AA113">
        <f t="shared" si="27"/>
        <v>0.0255574795971392</v>
      </c>
      <c r="AB113">
        <f t="shared" si="33"/>
        <v>0.0154269366689972</v>
      </c>
      <c r="AC113">
        <f t="shared" si="34"/>
        <v>0.959015583733864</v>
      </c>
    </row>
    <row r="114" spans="1:29">
      <c r="A114">
        <v>111</v>
      </c>
      <c r="B114" s="185">
        <f t="shared" si="26"/>
        <v>76.6356164383562</v>
      </c>
      <c r="C114" s="189">
        <v>0.0168932040947261</v>
      </c>
      <c r="D114" s="189">
        <v>0.0528394564942251</v>
      </c>
      <c r="E114" s="189">
        <v>0.000845453281529814</v>
      </c>
      <c r="F114" s="189">
        <v>0.0322364229170977</v>
      </c>
      <c r="G114" s="186">
        <v>111</v>
      </c>
      <c r="H114" s="186">
        <f t="shared" si="22"/>
        <v>6.38193018480493</v>
      </c>
      <c r="I114" s="186">
        <f>lifetable!$J$10</f>
        <v>0.00105000865960225</v>
      </c>
      <c r="J114" s="186">
        <f>lifetable!$J$16</f>
        <v>0.00113064078934166</v>
      </c>
      <c r="L114" s="187">
        <v>111</v>
      </c>
      <c r="M114">
        <f t="shared" si="31"/>
        <v>5.97424447990152e-5</v>
      </c>
      <c r="N114">
        <f>D114-SUM($M$30:M114)</f>
        <v>0.0389083230476844</v>
      </c>
      <c r="O114">
        <f t="shared" si="30"/>
        <v>1.77380105878906e-5</v>
      </c>
      <c r="P114">
        <f>C114-SUM($O$25:O114)</f>
        <v>0.0108711417689763</v>
      </c>
      <c r="Q114" s="187">
        <v>111</v>
      </c>
      <c r="R114">
        <f t="shared" si="28"/>
        <v>3.6447814652539e-5</v>
      </c>
      <c r="S114">
        <f>F114-SUM($R$21:R114)</f>
        <v>0.0247610343798796</v>
      </c>
      <c r="T114">
        <f t="shared" si="29"/>
        <v>8.87733266895446e-7</v>
      </c>
      <c r="U114">
        <f>E114-SUM($T$21:T114)</f>
        <v>6.26033695082908e-5</v>
      </c>
      <c r="V114" s="188">
        <v>111</v>
      </c>
      <c r="Z114" s="187">
        <f t="shared" si="32"/>
        <v>76.6356164383562</v>
      </c>
      <c r="AA114">
        <f t="shared" si="27"/>
        <v>0.0250247880361958</v>
      </c>
      <c r="AB114">
        <f t="shared" si="33"/>
        <v>0.0145697392001858</v>
      </c>
      <c r="AC114">
        <f t="shared" si="34"/>
        <v>0.960405472763618</v>
      </c>
    </row>
    <row r="115" spans="1:29">
      <c r="A115">
        <v>112</v>
      </c>
      <c r="B115" s="185">
        <f t="shared" si="26"/>
        <v>77.3260273972603</v>
      </c>
      <c r="C115" s="189">
        <v>0.016579919921878</v>
      </c>
      <c r="D115" s="189">
        <v>0.051559407957204</v>
      </c>
      <c r="E115" s="189">
        <v>0.000822233147527578</v>
      </c>
      <c r="F115" s="189">
        <v>0.0317549308538409</v>
      </c>
      <c r="G115" s="186">
        <v>112</v>
      </c>
      <c r="H115" s="186">
        <f t="shared" si="22"/>
        <v>6.4394250513347</v>
      </c>
      <c r="I115" s="186">
        <f>lifetable!$J$10</f>
        <v>0.00105000865960225</v>
      </c>
      <c r="J115" s="186">
        <f>lifetable!$J$16</f>
        <v>0.00113064078934166</v>
      </c>
      <c r="L115" s="187">
        <v>112</v>
      </c>
      <c r="M115">
        <f t="shared" si="31"/>
        <v>5.8295169710722e-5</v>
      </c>
      <c r="N115">
        <f>D115-SUM($M$30:M115)</f>
        <v>0.0375699793409526</v>
      </c>
      <c r="O115">
        <f t="shared" si="30"/>
        <v>1.74090594934838e-5</v>
      </c>
      <c r="P115">
        <f>C115-SUM($O$25:O115)</f>
        <v>0.0105404485366347</v>
      </c>
      <c r="Q115" s="187">
        <v>112</v>
      </c>
      <c r="R115">
        <f t="shared" si="28"/>
        <v>3.59034200860766e-5</v>
      </c>
      <c r="S115">
        <f>F115-SUM($R$21:R115)</f>
        <v>0.0242436388965368</v>
      </c>
      <c r="T115">
        <f t="shared" si="29"/>
        <v>8.63351925115974e-7</v>
      </c>
      <c r="U115">
        <f>E115-SUM($T$21:T115)</f>
        <v>3.85198835809388e-5</v>
      </c>
      <c r="V115" s="188">
        <v>112</v>
      </c>
      <c r="Z115" s="187">
        <f t="shared" si="32"/>
        <v>77.3260273972603</v>
      </c>
      <c r="AA115">
        <f t="shared" si="27"/>
        <v>0.0245023366382082</v>
      </c>
      <c r="AB115">
        <f t="shared" si="33"/>
        <v>0.0137368145561103</v>
      </c>
      <c r="AC115">
        <f t="shared" si="34"/>
        <v>0.961760848805682</v>
      </c>
    </row>
    <row r="116" spans="1:29">
      <c r="A116">
        <v>113</v>
      </c>
      <c r="B116" s="185">
        <f t="shared" si="26"/>
        <v>78.0164383561644</v>
      </c>
      <c r="C116" s="189">
        <v>0.0162750465710381</v>
      </c>
      <c r="D116" s="189">
        <v>0.0503111401055211</v>
      </c>
      <c r="E116" s="189">
        <v>0.000799798926865567</v>
      </c>
      <c r="F116" s="189">
        <v>0.0312827680666093</v>
      </c>
      <c r="G116" s="186">
        <v>113</v>
      </c>
      <c r="H116" s="186">
        <f t="shared" si="22"/>
        <v>6.49691991786448</v>
      </c>
      <c r="I116" s="186">
        <f>lifetable!$J$10</f>
        <v>0.00105000865960225</v>
      </c>
      <c r="J116" s="186">
        <f>lifetable!$J$16</f>
        <v>0.00113064078934166</v>
      </c>
      <c r="L116" s="187">
        <v>113</v>
      </c>
      <c r="M116">
        <f t="shared" si="31"/>
        <v>5.68838271615854e-5</v>
      </c>
      <c r="N116">
        <f>D116-SUM($M$30:M116)</f>
        <v>0.0362648276621081</v>
      </c>
      <c r="O116">
        <f t="shared" si="30"/>
        <v>1.708893983502e-5</v>
      </c>
      <c r="P116">
        <f>C116-SUM($O$25:O116)</f>
        <v>0.0102184862459598</v>
      </c>
      <c r="Q116" s="187">
        <v>113</v>
      </c>
      <c r="R116">
        <f t="shared" si="28"/>
        <v>3.53695735796233e-5</v>
      </c>
      <c r="S116">
        <f>F116-SUM($R$21:R116)</f>
        <v>0.0237361065357255</v>
      </c>
      <c r="T116">
        <f t="shared" si="29"/>
        <v>8.39795799149434e-7</v>
      </c>
      <c r="U116">
        <f>E116-SUM($T$21:T116)</f>
        <v>1.52458671197784e-5</v>
      </c>
      <c r="V116" s="188">
        <v>113</v>
      </c>
      <c r="Z116" s="187">
        <f t="shared" si="32"/>
        <v>78.0164383561644</v>
      </c>
      <c r="AA116">
        <f t="shared" si="27"/>
        <v>0.0239898727161312</v>
      </c>
      <c r="AB116">
        <f t="shared" si="33"/>
        <v>0.0129275307853992</v>
      </c>
      <c r="AC116">
        <f t="shared" si="34"/>
        <v>0.96308259649847</v>
      </c>
    </row>
    <row r="117" spans="1:29">
      <c r="A117">
        <v>114</v>
      </c>
      <c r="B117" s="185">
        <f t="shared" si="26"/>
        <v>78.7068493150685</v>
      </c>
      <c r="C117" s="189">
        <v>0.0159782904835741</v>
      </c>
      <c r="D117" s="189">
        <v>0.0490938386192835</v>
      </c>
      <c r="E117" s="189">
        <v>0.000778118850018954</v>
      </c>
      <c r="F117" s="189">
        <v>0.0308197037952154</v>
      </c>
      <c r="G117" s="186">
        <v>114</v>
      </c>
      <c r="H117" s="186">
        <f t="shared" si="22"/>
        <v>6.55441478439425</v>
      </c>
      <c r="I117" s="186">
        <f>lifetable!$J$10</f>
        <v>0.00105000865960225</v>
      </c>
      <c r="J117" s="186">
        <f>lifetable!$J$16</f>
        <v>0.00113064078934166</v>
      </c>
      <c r="L117" s="187">
        <v>114</v>
      </c>
      <c r="M117">
        <f t="shared" si="31"/>
        <v>5.55074964483189e-5</v>
      </c>
      <c r="N117">
        <f>D117-SUM($M$30:M117)</f>
        <v>0.0349920186794222</v>
      </c>
      <c r="O117">
        <f t="shared" si="30"/>
        <v>1.67773433733931e-5</v>
      </c>
      <c r="P117">
        <f>C117-SUM($O$25:O117)</f>
        <v>0.00990495281512236</v>
      </c>
      <c r="Q117" s="187">
        <v>114</v>
      </c>
      <c r="R117">
        <f t="shared" si="28"/>
        <v>3.48460142262986e-5</v>
      </c>
      <c r="S117">
        <f>F117-SUM($R$21:R117)</f>
        <v>0.0232381962501053</v>
      </c>
      <c r="T117">
        <f t="shared" si="29"/>
        <v>8.17031530719648e-7</v>
      </c>
      <c r="U117">
        <f>E117-SUM($T$21:T117)</f>
        <v>-7.25124125755419e-6</v>
      </c>
      <c r="V117" s="188">
        <v>114</v>
      </c>
      <c r="Z117" s="187">
        <f t="shared" si="32"/>
        <v>78.7068493150685</v>
      </c>
      <c r="AA117">
        <f t="shared" si="27"/>
        <v>0.0234871513929154</v>
      </c>
      <c r="AB117">
        <f t="shared" si="33"/>
        <v>0.0121412717778497</v>
      </c>
      <c r="AC117">
        <f t="shared" si="34"/>
        <v>0.964371576829235</v>
      </c>
    </row>
    <row r="118" spans="1:29">
      <c r="A118">
        <v>115</v>
      </c>
      <c r="B118" s="185">
        <f t="shared" si="26"/>
        <v>79.3972602739726</v>
      </c>
      <c r="C118" s="189">
        <v>0.0156893706398419</v>
      </c>
      <c r="D118" s="189">
        <v>0.0479067109342031</v>
      </c>
      <c r="E118" s="189">
        <v>0.000757162644558415</v>
      </c>
      <c r="F118" s="189">
        <v>0.0303655143983957</v>
      </c>
      <c r="G118" s="186">
        <v>115</v>
      </c>
      <c r="H118" s="186">
        <f t="shared" si="22"/>
        <v>6.61190965092402</v>
      </c>
      <c r="I118" s="186">
        <f>lifetable!$J$10</f>
        <v>0.00105000865960225</v>
      </c>
      <c r="J118" s="186">
        <f>lifetable!$J$16</f>
        <v>0.00113064078934166</v>
      </c>
      <c r="L118" s="187">
        <v>115</v>
      </c>
      <c r="M118">
        <f t="shared" si="31"/>
        <v>5.41652814654103e-5</v>
      </c>
      <c r="N118">
        <f>D118-SUM($M$30:M118)</f>
        <v>0.0337507257128763</v>
      </c>
      <c r="O118">
        <f t="shared" si="30"/>
        <v>1.64739750355433e-5</v>
      </c>
      <c r="P118">
        <f>C118-SUM($O$25:O118)</f>
        <v>0.00959955899635462</v>
      </c>
      <c r="Q118" s="187">
        <v>115</v>
      </c>
      <c r="R118">
        <f t="shared" si="28"/>
        <v>3.43324891681678e-5</v>
      </c>
      <c r="S118">
        <f>F118-SUM($R$21:R118)</f>
        <v>0.0227496743641175</v>
      </c>
      <c r="T118">
        <f t="shared" si="29"/>
        <v>7.95027333513678e-7</v>
      </c>
      <c r="U118">
        <f>E118-SUM($T$21:T118)</f>
        <v>-2.90024740516069e-5</v>
      </c>
      <c r="V118" s="188">
        <v>115</v>
      </c>
      <c r="Z118" s="187">
        <f t="shared" si="32"/>
        <v>79.3972602739726</v>
      </c>
      <c r="AA118">
        <f t="shared" si="27"/>
        <v>0.0229939353071114</v>
      </c>
      <c r="AB118">
        <f t="shared" si="33"/>
        <v>0.0113774368890378</v>
      </c>
      <c r="AC118">
        <f t="shared" si="34"/>
        <v>0.965628627803851</v>
      </c>
    </row>
    <row r="119" spans="1:29">
      <c r="A119">
        <v>116</v>
      </c>
      <c r="B119" s="185">
        <f t="shared" si="26"/>
        <v>80.0876712328767</v>
      </c>
      <c r="C119" s="189">
        <v>0.0154080179286912</v>
      </c>
      <c r="D119" s="189">
        <v>0.046748985626345</v>
      </c>
      <c r="E119" s="189">
        <v>0.000736901454465996</v>
      </c>
      <c r="F119" s="189">
        <v>0.0299199830868011</v>
      </c>
      <c r="G119" s="186">
        <v>116</v>
      </c>
      <c r="H119" s="186">
        <f t="shared" si="22"/>
        <v>6.6694045174538</v>
      </c>
      <c r="I119" s="186">
        <f>lifetable!$J$10</f>
        <v>0.00105000865960225</v>
      </c>
      <c r="J119" s="186">
        <f>lifetable!$J$16</f>
        <v>0.00113064078934166</v>
      </c>
      <c r="L119" s="187">
        <v>116</v>
      </c>
      <c r="M119">
        <f t="shared" si="31"/>
        <v>5.28563100094928e-5</v>
      </c>
      <c r="N119">
        <f>D119-SUM($M$30:M119)</f>
        <v>0.0325401440950087</v>
      </c>
      <c r="O119">
        <f t="shared" si="30"/>
        <v>1.61785522524325e-5</v>
      </c>
      <c r="P119">
        <f>C119-SUM($O$25:O119)</f>
        <v>0.00930202773295149</v>
      </c>
      <c r="Q119" s="187">
        <v>116</v>
      </c>
      <c r="R119">
        <f t="shared" si="28"/>
        <v>3.382875329435e-5</v>
      </c>
      <c r="S119">
        <f>F119-SUM($R$21:R119)</f>
        <v>0.0222703142992285</v>
      </c>
      <c r="T119">
        <f t="shared" si="29"/>
        <v>7.73752908462791e-7</v>
      </c>
      <c r="U119">
        <f>E119-SUM($T$21:T119)</f>
        <v>-5.00374170524887e-5</v>
      </c>
      <c r="V119" s="188">
        <v>116</v>
      </c>
      <c r="Z119" s="187">
        <f t="shared" si="32"/>
        <v>80.0876712328767</v>
      </c>
      <c r="AA119">
        <f t="shared" si="27"/>
        <v>0.022509994331673</v>
      </c>
      <c r="AB119">
        <f t="shared" si="33"/>
        <v>0.0106354405722695</v>
      </c>
      <c r="AC119">
        <f t="shared" si="34"/>
        <v>0.966854565096057</v>
      </c>
    </row>
    <row r="120" spans="1:29">
      <c r="A120">
        <v>117</v>
      </c>
      <c r="B120" s="185">
        <f t="shared" si="26"/>
        <v>80.7780821917808</v>
      </c>
      <c r="C120" s="189">
        <v>0.0151339745532937</v>
      </c>
      <c r="D120" s="189">
        <v>0.0456199118156963</v>
      </c>
      <c r="E120" s="189">
        <v>0.000717307764348234</v>
      </c>
      <c r="F120" s="189">
        <v>0.0294828996678281</v>
      </c>
      <c r="G120" s="186">
        <v>117</v>
      </c>
      <c r="H120" s="186">
        <f t="shared" si="22"/>
        <v>6.72689938398357</v>
      </c>
      <c r="I120" s="186">
        <f>lifetable!$J$10</f>
        <v>0.00105000865960225</v>
      </c>
      <c r="J120" s="186">
        <f>lifetable!$J$16</f>
        <v>0.00113064078934166</v>
      </c>
      <c r="L120" s="187">
        <v>117</v>
      </c>
      <c r="M120">
        <f t="shared" si="31"/>
        <v>5.1579733104996e-5</v>
      </c>
      <c r="N120">
        <f>D120-SUM($M$30:M120)</f>
        <v>0.0313594905512551</v>
      </c>
      <c r="O120">
        <f t="shared" si="30"/>
        <v>1.58908043351585e-5</v>
      </c>
      <c r="P120">
        <f>C120-SUM($O$25:O120)</f>
        <v>0.00901209355321883</v>
      </c>
      <c r="Q120" s="187">
        <v>117</v>
      </c>
      <c r="R120">
        <f t="shared" si="28"/>
        <v>3.33345689525142e-5</v>
      </c>
      <c r="S120">
        <f>F120-SUM($R$21:R120)</f>
        <v>0.021799896311303</v>
      </c>
      <c r="T120">
        <f t="shared" si="29"/>
        <v>7.53179364165578e-7</v>
      </c>
      <c r="U120">
        <f>E120-SUM($T$21:T120)</f>
        <v>-7.03842865344163e-5</v>
      </c>
      <c r="V120" s="188">
        <v>117</v>
      </c>
      <c r="Z120" s="187">
        <f t="shared" si="32"/>
        <v>80.7780821917808</v>
      </c>
      <c r="AA120">
        <f t="shared" si="27"/>
        <v>0.0220351053052658</v>
      </c>
      <c r="AB120">
        <f t="shared" si="33"/>
        <v>0.00991471201786613</v>
      </c>
      <c r="AC120">
        <f t="shared" si="34"/>
        <v>0.968050182676868</v>
      </c>
    </row>
    <row r="121" spans="1:29">
      <c r="A121">
        <v>118</v>
      </c>
      <c r="B121" s="185">
        <f t="shared" si="26"/>
        <v>81.4684931506849</v>
      </c>
      <c r="C121" s="189">
        <v>0.014866993470944</v>
      </c>
      <c r="D121" s="189">
        <v>0.0445187585879154</v>
      </c>
      <c r="E121" s="189">
        <v>0.000698355328215947</v>
      </c>
      <c r="F121" s="189">
        <v>0.0290540603017725</v>
      </c>
      <c r="G121" s="186">
        <v>118</v>
      </c>
      <c r="H121" s="186">
        <f t="shared" si="22"/>
        <v>6.78439425051335</v>
      </c>
      <c r="I121" s="186">
        <f>lifetable!$J$10</f>
        <v>0.00105000865960225</v>
      </c>
      <c r="J121" s="186">
        <f>lifetable!$J$16</f>
        <v>0.00113064078934166</v>
      </c>
      <c r="L121" s="187">
        <v>118</v>
      </c>
      <c r="M121">
        <f t="shared" si="31"/>
        <v>5.03347243503516e-5</v>
      </c>
      <c r="N121">
        <f>D121-SUM($M$30:M121)</f>
        <v>0.0302080025991238</v>
      </c>
      <c r="O121">
        <f t="shared" si="30"/>
        <v>1.56104718867414e-5</v>
      </c>
      <c r="P121">
        <f>C121-SUM($O$25:O121)</f>
        <v>0.00872950199898239</v>
      </c>
      <c r="Q121" s="187">
        <v>118</v>
      </c>
      <c r="R121">
        <f t="shared" si="28"/>
        <v>3.28497056731764e-5</v>
      </c>
      <c r="S121">
        <f>F121-SUM($R$21:R121)</f>
        <v>0.0213382072395742</v>
      </c>
      <c r="T121">
        <f t="shared" si="29"/>
        <v>7.33279142106118e-7</v>
      </c>
      <c r="U121">
        <f>E121-SUM($T$21:T121)</f>
        <v>-9.00700018088093e-5</v>
      </c>
      <c r="V121" s="188">
        <v>118</v>
      </c>
      <c r="Z121" s="187">
        <f t="shared" si="32"/>
        <v>81.4684931506849</v>
      </c>
      <c r="AA121">
        <f t="shared" si="27"/>
        <v>0.0215690517754386</v>
      </c>
      <c r="AB121">
        <f t="shared" si="33"/>
        <v>0.00921469479975081</v>
      </c>
      <c r="AC121">
        <f t="shared" si="34"/>
        <v>0.969216253424811</v>
      </c>
    </row>
    <row r="122" spans="1:29">
      <c r="A122">
        <v>119</v>
      </c>
      <c r="B122" s="185">
        <f t="shared" si="26"/>
        <v>82.158904109589</v>
      </c>
      <c r="C122" s="189">
        <v>0.0146068378646509</v>
      </c>
      <c r="D122" s="189">
        <v>0.0434448144336442</v>
      </c>
      <c r="E122" s="189">
        <v>0.000680019102524651</v>
      </c>
      <c r="F122" s="189">
        <v>0.0286332672686354</v>
      </c>
      <c r="G122" s="186">
        <v>119</v>
      </c>
      <c r="H122" s="186">
        <f t="shared" si="22"/>
        <v>6.84188911704312</v>
      </c>
      <c r="I122" s="186">
        <f>lifetable!$J$10</f>
        <v>0.00105000865960225</v>
      </c>
      <c r="J122" s="186">
        <f>lifetable!$J$16</f>
        <v>0.00113064078934166</v>
      </c>
      <c r="L122" s="187">
        <v>119</v>
      </c>
      <c r="M122">
        <f t="shared" si="31"/>
        <v>4.91204792840576e-5</v>
      </c>
      <c r="N122">
        <f>D122-SUM($M$30:M122)</f>
        <v>0.0290849379655685</v>
      </c>
      <c r="O122">
        <f t="shared" si="30"/>
        <v>1.53373062472895e-5</v>
      </c>
      <c r="P122">
        <f>C122-SUM($O$25:O122)</f>
        <v>0.008454009086442</v>
      </c>
      <c r="Q122" s="187">
        <v>119</v>
      </c>
      <c r="R122">
        <f t="shared" si="28"/>
        <v>3.23739399060408e-5</v>
      </c>
      <c r="S122">
        <f>F122-SUM($R$21:R122)</f>
        <v>0.0208850402665311</v>
      </c>
      <c r="T122">
        <f t="shared" si="29"/>
        <v>7.14025946345836e-7</v>
      </c>
      <c r="U122">
        <f>E122-SUM($T$21:T122)</f>
        <v>-0.000109120253446451</v>
      </c>
      <c r="V122" s="188">
        <v>119</v>
      </c>
      <c r="Z122" s="187">
        <f t="shared" si="32"/>
        <v>82.158904109589</v>
      </c>
      <c r="AA122">
        <f t="shared" si="27"/>
        <v>0.0211116237530527</v>
      </c>
      <c r="AB122">
        <f t="shared" si="33"/>
        <v>0.00853484652929351</v>
      </c>
      <c r="AC122">
        <f t="shared" si="34"/>
        <v>0.970353529717654</v>
      </c>
    </row>
    <row r="123" spans="1:29">
      <c r="A123">
        <v>120</v>
      </c>
      <c r="B123" s="185">
        <f t="shared" si="26"/>
        <v>82.8493150684932</v>
      </c>
      <c r="C123" s="189">
        <v>0.0143532806444935</v>
      </c>
      <c r="D123" s="189">
        <v>0.0423973867047942</v>
      </c>
      <c r="E123" s="189">
        <v>0.000662275183192163</v>
      </c>
      <c r="F123" s="189">
        <v>0.0282203287451238</v>
      </c>
      <c r="G123" s="186">
        <v>120</v>
      </c>
      <c r="H123" s="186">
        <f t="shared" si="22"/>
        <v>6.8993839835729</v>
      </c>
      <c r="I123" s="186">
        <f>lifetable!$J$10</f>
        <v>0.00105000865960225</v>
      </c>
      <c r="J123" s="186">
        <f>lifetable!$J$16</f>
        <v>0.00113064078934166</v>
      </c>
      <c r="L123" s="187">
        <v>120</v>
      </c>
      <c r="M123">
        <f t="shared" si="31"/>
        <v>4.79362147699323e-5</v>
      </c>
      <c r="N123">
        <f>D123-SUM($M$30:M123)</f>
        <v>0.0279895740219486</v>
      </c>
      <c r="O123">
        <f t="shared" si="30"/>
        <v>1.50710689704196e-5</v>
      </c>
      <c r="P123">
        <f>C123-SUM($O$25:O123)</f>
        <v>0.00818538079731418</v>
      </c>
      <c r="Q123" s="187">
        <v>120</v>
      </c>
      <c r="R123">
        <f t="shared" si="28"/>
        <v>3.1907054767868e-5</v>
      </c>
      <c r="S123">
        <f>F123-SUM($R$21:R123)</f>
        <v>0.0204401946882516</v>
      </c>
      <c r="T123">
        <f t="shared" si="29"/>
        <v>6.9539467739144e-7</v>
      </c>
      <c r="U123">
        <f>E123-SUM($T$21:T123)</f>
        <v>-0.000127559567456331</v>
      </c>
      <c r="V123" s="188">
        <v>120</v>
      </c>
      <c r="Z123" s="187">
        <f t="shared" si="32"/>
        <v>82.8493150684932</v>
      </c>
      <c r="AA123">
        <f t="shared" si="27"/>
        <v>0.0206626174773914</v>
      </c>
      <c r="AB123">
        <f t="shared" si="33"/>
        <v>0.00787463851636721</v>
      </c>
      <c r="AC123">
        <f t="shared" si="34"/>
        <v>0.971462744006241</v>
      </c>
    </row>
    <row r="124" spans="1:29">
      <c r="A124">
        <v>121</v>
      </c>
      <c r="B124" s="185">
        <f t="shared" si="26"/>
        <v>83.5397260273973</v>
      </c>
      <c r="C124" s="189">
        <v>0.0141061039768568</v>
      </c>
      <c r="D124" s="189">
        <v>0.0413758010872349</v>
      </c>
      <c r="E124" s="189">
        <v>0.000645100746330689</v>
      </c>
      <c r="F124" s="189">
        <v>0.027815058591257</v>
      </c>
      <c r="G124" s="186">
        <v>121</v>
      </c>
      <c r="H124" s="186">
        <f t="shared" si="22"/>
        <v>6.95687885010267</v>
      </c>
      <c r="I124" s="186">
        <f>lifetable!$J$10</f>
        <v>0.00105000865960225</v>
      </c>
      <c r="J124" s="186">
        <f>lifetable!$J$16</f>
        <v>0.00113064078934166</v>
      </c>
      <c r="L124" s="187">
        <v>121</v>
      </c>
      <c r="M124">
        <f t="shared" si="31"/>
        <v>4.67811684009149e-5</v>
      </c>
      <c r="N124">
        <f>D124-SUM($M$30:M124)</f>
        <v>0.0269212072359884</v>
      </c>
      <c r="O124">
        <f t="shared" si="30"/>
        <v>1.48115313289494e-5</v>
      </c>
      <c r="P124">
        <f>C124-SUM($O$25:O124)</f>
        <v>0.00792339259834853</v>
      </c>
      <c r="Q124" s="187">
        <v>121</v>
      </c>
      <c r="R124">
        <f t="shared" si="28"/>
        <v>3.14488398012034e-5</v>
      </c>
      <c r="S124">
        <f>F124-SUM($R$21:R124)</f>
        <v>0.0200034756945836</v>
      </c>
      <c r="T124">
        <f t="shared" si="29"/>
        <v>6.773613699631e-7</v>
      </c>
      <c r="U124">
        <f>E124-SUM($T$21:T124)</f>
        <v>-0.000145411365687768</v>
      </c>
      <c r="V124" s="188">
        <v>121</v>
      </c>
      <c r="Z124" s="187">
        <f t="shared" si="32"/>
        <v>83.5397260273973</v>
      </c>
      <c r="AA124">
        <f t="shared" si="27"/>
        <v>0.0202218351914176</v>
      </c>
      <c r="AB124">
        <f t="shared" si="33"/>
        <v>0.00723355543755087</v>
      </c>
      <c r="AC124">
        <f t="shared" si="34"/>
        <v>0.972544609371031</v>
      </c>
    </row>
    <row r="125" spans="1:29">
      <c r="A125">
        <v>122</v>
      </c>
      <c r="B125" s="185">
        <f t="shared" si="26"/>
        <v>84.2301369863014</v>
      </c>
      <c r="C125" s="189">
        <v>0.0138650988397967</v>
      </c>
      <c r="D125" s="189">
        <v>0.0403794010893392</v>
      </c>
      <c r="E125" s="189">
        <v>0.000628473992449801</v>
      </c>
      <c r="F125" s="189">
        <v>0.027417276146118</v>
      </c>
      <c r="G125" s="186">
        <v>122</v>
      </c>
      <c r="H125" s="186">
        <f t="shared" si="22"/>
        <v>7.01437371663244</v>
      </c>
      <c r="I125" s="186">
        <f>lifetable!$K$10</f>
        <v>0.00113064078934166</v>
      </c>
      <c r="J125" s="186">
        <f>lifetable!$K$16</f>
        <v>0.00121809040117238</v>
      </c>
      <c r="L125" s="187">
        <v>122</v>
      </c>
      <c r="M125">
        <f t="shared" si="31"/>
        <v>4.91857608720135e-5</v>
      </c>
      <c r="N125">
        <f>D125-SUM($M$30:M125)</f>
        <v>0.0258756214772207</v>
      </c>
      <c r="O125">
        <f t="shared" si="30"/>
        <v>1.56764462965279e-5</v>
      </c>
      <c r="P125">
        <f>C125-SUM($O$25:O125)</f>
        <v>0.0076667110149919</v>
      </c>
      <c r="Q125" s="187">
        <v>122</v>
      </c>
      <c r="R125">
        <f t="shared" si="28"/>
        <v>3.33967208998787e-5</v>
      </c>
      <c r="S125">
        <f>F125-SUM($R$21:R125)</f>
        <v>0.0195722965285447</v>
      </c>
      <c r="T125">
        <f t="shared" si="29"/>
        <v>7.1057833090415e-7</v>
      </c>
      <c r="U125">
        <f>E125-SUM($T$21:T125)</f>
        <v>-0.00016274869789956</v>
      </c>
      <c r="V125" s="188">
        <v>122</v>
      </c>
      <c r="Z125" s="187">
        <f t="shared" si="32"/>
        <v>84.2301369863014</v>
      </c>
      <c r="AA125">
        <f t="shared" si="27"/>
        <v>0.0197878861115642</v>
      </c>
      <c r="AB125">
        <f t="shared" si="33"/>
        <v>0.00661052824504035</v>
      </c>
      <c r="AC125">
        <f t="shared" si="34"/>
        <v>0.973601585643395</v>
      </c>
    </row>
    <row r="126" spans="1:29">
      <c r="A126">
        <v>123</v>
      </c>
      <c r="B126" s="185">
        <f t="shared" si="26"/>
        <v>84.9205479452055</v>
      </c>
      <c r="C126" s="189">
        <v>0.0136300646029027</v>
      </c>
      <c r="D126" s="189">
        <v>0.0394075475458587</v>
      </c>
      <c r="E126" s="189">
        <v>0.000612374093904251</v>
      </c>
      <c r="F126" s="189">
        <v>0.0270268060323324</v>
      </c>
      <c r="G126" s="186">
        <v>123</v>
      </c>
      <c r="H126" s="186">
        <f t="shared" si="22"/>
        <v>7.07186858316222</v>
      </c>
      <c r="I126" s="186">
        <f>lifetable!$K$10</f>
        <v>0.00113064078934166</v>
      </c>
      <c r="J126" s="186">
        <f>lifetable!$K$16</f>
        <v>0.00121809040117238</v>
      </c>
      <c r="L126" s="187">
        <v>123</v>
      </c>
      <c r="M126">
        <f t="shared" si="31"/>
        <v>4.80019553993546e-5</v>
      </c>
      <c r="N126">
        <f>D126-SUM($M$30:M126)</f>
        <v>0.0248557659783408</v>
      </c>
      <c r="O126">
        <f t="shared" si="30"/>
        <v>1.54107070014038e-5</v>
      </c>
      <c r="P126">
        <f>C126-SUM($O$25:O126)</f>
        <v>0.0074162660710965</v>
      </c>
      <c r="Q126" s="187">
        <v>123</v>
      </c>
      <c r="R126">
        <f t="shared" si="28"/>
        <v>3.29210930023318e-5</v>
      </c>
      <c r="S126">
        <f>F126-SUM($R$21:R126)</f>
        <v>0.0191489053217568</v>
      </c>
      <c r="T126">
        <f t="shared" si="29"/>
        <v>6.92375128904288e-7</v>
      </c>
      <c r="U126">
        <f>E126-SUM($T$21:T126)</f>
        <v>-0.000179540971574014</v>
      </c>
      <c r="V126" s="188">
        <v>123</v>
      </c>
      <c r="Z126" s="187">
        <f t="shared" si="32"/>
        <v>84.9205479452055</v>
      </c>
      <c r="AA126">
        <f t="shared" si="27"/>
        <v>0.0193606009251508</v>
      </c>
      <c r="AB126">
        <f t="shared" si="33"/>
        <v>0.00600509280262997</v>
      </c>
      <c r="AC126">
        <f t="shared" si="34"/>
        <v>0.974634306272219</v>
      </c>
    </row>
    <row r="127" spans="1:29">
      <c r="A127">
        <v>124</v>
      </c>
      <c r="B127" s="185">
        <f t="shared" si="26"/>
        <v>85.6109589041096</v>
      </c>
      <c r="C127" s="189">
        <v>0.0134008086301413</v>
      </c>
      <c r="D127" s="189">
        <v>0.0384596181366214</v>
      </c>
      <c r="E127" s="189">
        <v>0.000596781145376845</v>
      </c>
      <c r="F127" s="189">
        <v>0.0266434779687952</v>
      </c>
      <c r="G127" s="186">
        <v>124</v>
      </c>
      <c r="H127" s="186">
        <f t="shared" si="22"/>
        <v>7.12936344969199</v>
      </c>
      <c r="I127" s="186">
        <f>lifetable!$K$10</f>
        <v>0.00113064078934166</v>
      </c>
      <c r="J127" s="186">
        <f>lifetable!$K$16</f>
        <v>0.00121809040117238</v>
      </c>
      <c r="L127" s="187">
        <v>124</v>
      </c>
      <c r="M127">
        <f t="shared" si="31"/>
        <v>4.68472916849736e-5</v>
      </c>
      <c r="N127">
        <f>D127-SUM($M$30:M127)</f>
        <v>0.0238609892774186</v>
      </c>
      <c r="O127">
        <f t="shared" si="30"/>
        <v>1.51515008473995e-5</v>
      </c>
      <c r="P127">
        <f>C127-SUM($O$25:O127)</f>
        <v>0.0071718585974877</v>
      </c>
      <c r="Q127" s="187">
        <v>124</v>
      </c>
      <c r="R127">
        <f t="shared" si="28"/>
        <v>3.24541647676372e-5</v>
      </c>
      <c r="S127">
        <f>F127-SUM($R$21:R127)</f>
        <v>0.018733123093452</v>
      </c>
      <c r="T127">
        <f t="shared" si="29"/>
        <v>6.74745105273098e-7</v>
      </c>
      <c r="U127">
        <f>E127-SUM($T$21:T127)</f>
        <v>-0.000195808665206693</v>
      </c>
      <c r="V127" s="188">
        <v>124</v>
      </c>
      <c r="Z127" s="187">
        <f t="shared" si="32"/>
        <v>85.6109589041096</v>
      </c>
      <c r="AA127">
        <f t="shared" si="27"/>
        <v>0.0189410142076044</v>
      </c>
      <c r="AB127">
        <f t="shared" si="33"/>
        <v>0.0054173634202753</v>
      </c>
      <c r="AC127">
        <f t="shared" si="34"/>
        <v>0.97564162237212</v>
      </c>
    </row>
    <row r="128" spans="1:29">
      <c r="A128">
        <v>125</v>
      </c>
      <c r="B128" s="185">
        <f t="shared" si="26"/>
        <v>86.3013698630137</v>
      </c>
      <c r="C128" s="189">
        <v>0.0131771459042677</v>
      </c>
      <c r="D128" s="189">
        <v>0.0375350069195676</v>
      </c>
      <c r="E128" s="189">
        <v>0.000581676117201455</v>
      </c>
      <c r="F128" s="189">
        <v>0.0262671265912658</v>
      </c>
      <c r="G128" s="186">
        <v>125</v>
      </c>
      <c r="H128" s="186">
        <f t="shared" si="22"/>
        <v>7.18685831622177</v>
      </c>
      <c r="I128" s="186">
        <f>lifetable!$K$10</f>
        <v>0.00113064078934166</v>
      </c>
      <c r="J128" s="186">
        <f>lifetable!$K$16</f>
        <v>0.00121809040117238</v>
      </c>
      <c r="L128" s="187">
        <v>125</v>
      </c>
      <c r="M128">
        <f t="shared" si="31"/>
        <v>4.57210316366641e-5</v>
      </c>
      <c r="N128">
        <f>D128-SUM($M$30:M128)</f>
        <v>0.0228906570287281</v>
      </c>
      <c r="O128">
        <f t="shared" si="30"/>
        <v>1.48986186464715e-5</v>
      </c>
      <c r="P128">
        <f>C128-SUM($O$25:O128)</f>
        <v>0.00693329725296763</v>
      </c>
      <c r="Q128" s="187">
        <v>125</v>
      </c>
      <c r="R128">
        <f t="shared" si="28"/>
        <v>3.19957347672006e-5</v>
      </c>
      <c r="S128">
        <f>F128-SUM($R$21:R128)</f>
        <v>0.0183247759811554</v>
      </c>
      <c r="T128">
        <f t="shared" si="29"/>
        <v>6.57666744293847e-7</v>
      </c>
      <c r="U128">
        <f>E128-SUM($T$21:T128)</f>
        <v>-0.000211571360126377</v>
      </c>
      <c r="V128" s="188">
        <v>125</v>
      </c>
      <c r="Z128" s="187">
        <f t="shared" si="32"/>
        <v>86.3013698630137</v>
      </c>
      <c r="AA128">
        <f t="shared" si="27"/>
        <v>0.0185289495373037</v>
      </c>
      <c r="AB128">
        <f t="shared" si="33"/>
        <v>0.00484687361576965</v>
      </c>
      <c r="AC128">
        <f t="shared" si="34"/>
        <v>0.976624176846927</v>
      </c>
    </row>
    <row r="129" spans="1:29">
      <c r="A129">
        <v>126</v>
      </c>
      <c r="B129" s="185">
        <f t="shared" si="26"/>
        <v>86.9917808219178</v>
      </c>
      <c r="C129" s="189">
        <v>0.0129588986714861</v>
      </c>
      <c r="D129" s="189">
        <v>0.0366331238776493</v>
      </c>
      <c r="E129" s="189">
        <v>0.00056704081134504</v>
      </c>
      <c r="F129" s="189">
        <v>0.0258975912804256</v>
      </c>
      <c r="G129" s="186">
        <v>126</v>
      </c>
      <c r="H129" s="186">
        <f t="shared" si="22"/>
        <v>7.24435318275154</v>
      </c>
      <c r="I129" s="186">
        <f>lifetable!$K$10</f>
        <v>0.00113064078934166</v>
      </c>
      <c r="J129" s="186">
        <f>lifetable!$K$16</f>
        <v>0.00121809040117238</v>
      </c>
      <c r="L129" s="187">
        <v>126</v>
      </c>
      <c r="M129">
        <f t="shared" si="31"/>
        <v>4.46224565603233e-5</v>
      </c>
      <c r="N129">
        <f>D129-SUM($M$30:M129)</f>
        <v>0.0219441515302495</v>
      </c>
      <c r="O129">
        <f t="shared" si="30"/>
        <v>1.46518594229277e-5</v>
      </c>
      <c r="P129">
        <f>C129-SUM($O$25:O129)</f>
        <v>0.0067003981607631</v>
      </c>
      <c r="Q129" s="187">
        <v>126</v>
      </c>
      <c r="R129">
        <f t="shared" si="28"/>
        <v>3.15456073521719e-5</v>
      </c>
      <c r="S129">
        <f>F129-SUM($R$21:R129)</f>
        <v>0.017923695062963</v>
      </c>
      <c r="T129">
        <f t="shared" si="29"/>
        <v>6.41119470528093e-7</v>
      </c>
      <c r="U129">
        <f>E129-SUM($T$21:T129)</f>
        <v>-0.00022684778545332</v>
      </c>
      <c r="V129" s="188">
        <v>126</v>
      </c>
      <c r="Z129" s="187">
        <f t="shared" si="32"/>
        <v>86.9917808219178</v>
      </c>
      <c r="AA129">
        <f t="shared" si="27"/>
        <v>0.0181242355220592</v>
      </c>
      <c r="AB129">
        <f t="shared" si="33"/>
        <v>0.00429316875742958</v>
      </c>
      <c r="AC129">
        <f t="shared" si="34"/>
        <v>0.977582595720511</v>
      </c>
    </row>
    <row r="130" spans="1:29">
      <c r="A130">
        <v>127</v>
      </c>
      <c r="B130" s="185">
        <f t="shared" si="26"/>
        <v>87.6821917808219</v>
      </c>
      <c r="C130" s="189">
        <v>0.0127458961051338</v>
      </c>
      <c r="D130" s="189">
        <v>0.0357533944791471</v>
      </c>
      <c r="E130" s="189">
        <v>0.000552857819880308</v>
      </c>
      <c r="F130" s="189">
        <v>0.0255347159970968</v>
      </c>
      <c r="G130" s="186">
        <v>127</v>
      </c>
      <c r="H130" s="186">
        <f t="shared" si="22"/>
        <v>7.30184804928131</v>
      </c>
      <c r="I130" s="186">
        <f>lifetable!$K$10</f>
        <v>0.00113064078934166</v>
      </c>
      <c r="J130" s="186">
        <f>lifetable!$K$16</f>
        <v>0.00121809040117238</v>
      </c>
      <c r="L130" s="187">
        <v>127</v>
      </c>
      <c r="M130">
        <f t="shared" si="31"/>
        <v>4.35508666243786e-5</v>
      </c>
      <c r="N130">
        <f>D130-SUM($M$30:M130)</f>
        <v>0.0210208712651229</v>
      </c>
      <c r="O130">
        <f t="shared" si="30"/>
        <v>1.44110300331753e-5</v>
      </c>
      <c r="P130">
        <f>C130-SUM($O$25:O130)</f>
        <v>0.00647298456437762</v>
      </c>
      <c r="Q130" s="187">
        <v>127</v>
      </c>
      <c r="R130">
        <f t="shared" si="28"/>
        <v>3.11035924527264e-5</v>
      </c>
      <c r="S130">
        <f>F130-SUM($R$21:R130)</f>
        <v>0.0175297161871815</v>
      </c>
      <c r="T130">
        <f t="shared" si="29"/>
        <v>6.25083601863183e-7</v>
      </c>
      <c r="U130">
        <f>E130-SUM($T$21:T130)</f>
        <v>-0.000241655860519915</v>
      </c>
      <c r="V130" s="188">
        <v>127</v>
      </c>
      <c r="Z130" s="187">
        <f t="shared" si="32"/>
        <v>87.6821917808219</v>
      </c>
      <c r="AA130">
        <f t="shared" si="27"/>
        <v>0.0177267056250722</v>
      </c>
      <c r="AB130">
        <f t="shared" si="33"/>
        <v>0.00375580577261393</v>
      </c>
      <c r="AC130">
        <f t="shared" si="34"/>
        <v>0.978517488602314</v>
      </c>
    </row>
    <row r="131" spans="1:29">
      <c r="A131">
        <v>128</v>
      </c>
      <c r="B131" s="185">
        <f t="shared" si="26"/>
        <v>88.372602739726</v>
      </c>
      <c r="C131" s="189">
        <v>0.01253797398724</v>
      </c>
      <c r="D131" s="189">
        <v>0.0348952592509643</v>
      </c>
      <c r="E131" s="189">
        <v>0.000539110485792299</v>
      </c>
      <c r="F131" s="189">
        <v>0.0251783491241766</v>
      </c>
      <c r="G131" s="186">
        <v>128</v>
      </c>
      <c r="H131" s="186">
        <f t="shared" si="22"/>
        <v>7.35934291581109</v>
      </c>
      <c r="I131" s="186">
        <f>lifetable!$K$10</f>
        <v>0.00113064078934166</v>
      </c>
      <c r="J131" s="186">
        <f>lifetable!$K$16</f>
        <v>0.00121809040117238</v>
      </c>
      <c r="L131" s="187">
        <v>128</v>
      </c>
      <c r="M131">
        <f t="shared" si="31"/>
        <v>4.25055803400212e-5</v>
      </c>
      <c r="N131">
        <f>D131-SUM($M$30:M131)</f>
        <v>0.0201202304566001</v>
      </c>
      <c r="O131">
        <f t="shared" si="30"/>
        <v>1.41759448056783e-5</v>
      </c>
      <c r="P131">
        <f>C131-SUM($O$25:O131)</f>
        <v>0.00625088650167814</v>
      </c>
      <c r="Q131" s="187">
        <v>128</v>
      </c>
      <c r="R131">
        <f t="shared" si="28"/>
        <v>3.06695053855265e-5</v>
      </c>
      <c r="S131">
        <f>F131-SUM($R$21:R131)</f>
        <v>0.0171426798088758</v>
      </c>
      <c r="T131">
        <f t="shared" si="29"/>
        <v>6.09540305198573e-7</v>
      </c>
      <c r="U131">
        <f>E131-SUM($T$21:T131)</f>
        <v>-0.000256012734913123</v>
      </c>
      <c r="V131" s="188">
        <v>128</v>
      </c>
      <c r="Z131" s="187">
        <f t="shared" si="32"/>
        <v>88.372602739726</v>
      </c>
      <c r="AA131">
        <f t="shared" si="27"/>
        <v>0.0173361979980286</v>
      </c>
      <c r="AB131">
        <f t="shared" si="33"/>
        <v>0.00323435286283286</v>
      </c>
      <c r="AC131">
        <f t="shared" si="34"/>
        <v>0.979429449139139</v>
      </c>
    </row>
    <row r="132" spans="1:29">
      <c r="A132">
        <v>129</v>
      </c>
      <c r="B132" s="185">
        <f t="shared" si="26"/>
        <v>89.0630136986301</v>
      </c>
      <c r="C132" s="189">
        <v>0.012334974406893</v>
      </c>
      <c r="D132" s="189">
        <v>0.0340581733644818</v>
      </c>
      <c r="E132" s="189">
        <v>0.000525782865973099</v>
      </c>
      <c r="F132" s="189">
        <v>0.0248283433150606</v>
      </c>
      <c r="G132" s="186">
        <v>129</v>
      </c>
      <c r="H132" s="186">
        <f t="shared" ref="H132:H177" si="35">A132*21/365.25</f>
        <v>7.41683778234086</v>
      </c>
      <c r="I132" s="186">
        <f>lifetable!$K$10</f>
        <v>0.00113064078934166</v>
      </c>
      <c r="J132" s="186">
        <f>lifetable!$K$16</f>
        <v>0.00121809040117238</v>
      </c>
      <c r="L132" s="187">
        <v>129</v>
      </c>
      <c r="M132">
        <f t="shared" si="31"/>
        <v>4.148593405674e-5</v>
      </c>
      <c r="N132">
        <f>D132-SUM($M$30:M132)</f>
        <v>0.0192416586360608</v>
      </c>
      <c r="O132">
        <f t="shared" si="30"/>
        <v>1.39464251999187e-5</v>
      </c>
      <c r="P132">
        <f>C132-SUM($O$25:O132)</f>
        <v>0.00603394049613123</v>
      </c>
      <c r="Q132" s="187">
        <v>129</v>
      </c>
      <c r="R132">
        <f t="shared" si="28"/>
        <v>3.02431666690877e-5</v>
      </c>
      <c r="S132">
        <f>F132-SUM($R$21:R132)</f>
        <v>0.0167624308330907</v>
      </c>
      <c r="T132">
        <f t="shared" si="29"/>
        <v>5.94471554606147e-7</v>
      </c>
      <c r="U132">
        <f>E132-SUM($T$21:T132)</f>
        <v>-0.000269934826286929</v>
      </c>
      <c r="V132" s="188">
        <v>129</v>
      </c>
      <c r="Z132" s="187">
        <f t="shared" ref="Z132:Z163" si="36">B132</f>
        <v>89.0630136986301</v>
      </c>
      <c r="AA132">
        <f t="shared" si="27"/>
        <v>0.0169525553209832</v>
      </c>
      <c r="AB132">
        <f t="shared" si="33"/>
        <v>0.00272838922534724</v>
      </c>
      <c r="AC132">
        <f t="shared" si="34"/>
        <v>0.98031905545367</v>
      </c>
    </row>
    <row r="133" spans="1:29">
      <c r="A133">
        <v>130</v>
      </c>
      <c r="B133" s="185">
        <f t="shared" ref="B133:B196" si="37">A133*21/365*12</f>
        <v>89.7534246575342</v>
      </c>
      <c r="C133" s="189">
        <v>0.0121367454744157</v>
      </c>
      <c r="D133" s="189">
        <v>0.0332416062335688</v>
      </c>
      <c r="E133" s="189">
        <v>0.00051285969626886</v>
      </c>
      <c r="F133" s="189">
        <v>0.0244845553482102</v>
      </c>
      <c r="G133" s="186">
        <v>130</v>
      </c>
      <c r="H133" s="186">
        <f t="shared" si="35"/>
        <v>7.47433264887064</v>
      </c>
      <c r="I133" s="186">
        <f>lifetable!$K$10</f>
        <v>0.00113064078934166</v>
      </c>
      <c r="J133" s="186">
        <f>lifetable!$K$16</f>
        <v>0.00121809040117238</v>
      </c>
      <c r="L133" s="187">
        <v>130</v>
      </c>
      <c r="M133">
        <f t="shared" si="31"/>
        <v>4.0491281472662e-5</v>
      </c>
      <c r="N133">
        <f>D133-SUM($M$30:M133)</f>
        <v>0.0183846002236752</v>
      </c>
      <c r="O133">
        <f t="shared" si="30"/>
        <v>1.37222994832322e-5</v>
      </c>
      <c r="P133">
        <f>C133-SUM($O$25:O133)</f>
        <v>0.00582198926417069</v>
      </c>
      <c r="Q133" s="187">
        <v>130</v>
      </c>
      <c r="R133">
        <f t="shared" si="28"/>
        <v>2.98244018466287e-5</v>
      </c>
      <c r="S133">
        <f>F133-SUM($R$21:R133)</f>
        <v>0.0163888184643936</v>
      </c>
      <c r="T133">
        <f t="shared" si="29"/>
        <v>5.7986009181095e-7</v>
      </c>
      <c r="U133">
        <f>E133-SUM($T$21:T133)</f>
        <v>-0.000283437856082979</v>
      </c>
      <c r="V133" s="188">
        <v>130</v>
      </c>
      <c r="Z133" s="187">
        <f t="shared" si="36"/>
        <v>89.7534246575342</v>
      </c>
      <c r="AA133">
        <f t="shared" ref="AA133:AA135" si="38">(S132+S133)/2</f>
        <v>0.0165756246487422</v>
      </c>
      <c r="AB133">
        <f t="shared" si="33"/>
        <v>0.00223750478112585</v>
      </c>
      <c r="AC133">
        <f t="shared" ref="AC133:AC135" si="39">1-(N132+N133)/2</f>
        <v>0.981186870570132</v>
      </c>
    </row>
    <row r="134" spans="1:29">
      <c r="A134">
        <v>131</v>
      </c>
      <c r="B134" s="185">
        <f t="shared" si="37"/>
        <v>90.4438356164383</v>
      </c>
      <c r="C134" s="189">
        <v>0.0119431410504176</v>
      </c>
      <c r="D134" s="189">
        <v>0.0324450411243589</v>
      </c>
      <c r="E134" s="189">
        <v>0.00050032635845261</v>
      </c>
      <c r="F134" s="189">
        <v>0.0241468459875747</v>
      </c>
      <c r="G134" s="186">
        <v>131</v>
      </c>
      <c r="H134" s="186">
        <f t="shared" si="35"/>
        <v>7.53182751540041</v>
      </c>
      <c r="I134" s="186">
        <f>lifetable!$K$10</f>
        <v>0.00113064078934166</v>
      </c>
      <c r="J134" s="186">
        <f>lifetable!$K$16</f>
        <v>0.00121809040117238</v>
      </c>
      <c r="L134" s="187">
        <v>131</v>
      </c>
      <c r="M134">
        <f t="shared" si="31"/>
        <v>3.95209931592246e-5</v>
      </c>
      <c r="N134">
        <f>D134-SUM($M$30:M134)</f>
        <v>0.017548514121306</v>
      </c>
      <c r="O134">
        <f t="shared" si="30"/>
        <v>1.3503402424463e-5</v>
      </c>
      <c r="P134">
        <f>C134-SUM($O$25:O134)</f>
        <v>0.00561488143774813</v>
      </c>
      <c r="Q134" s="187">
        <v>131</v>
      </c>
      <c r="R134">
        <f t="shared" si="28"/>
        <v>2.94130413160525e-5</v>
      </c>
      <c r="S134">
        <f>F134-SUM($R$21:R134)</f>
        <v>0.0160216960624421</v>
      </c>
      <c r="T134">
        <f t="shared" si="29"/>
        <v>5.65689388849299e-7</v>
      </c>
      <c r="U134">
        <f>E134-SUM($T$21:T134)</f>
        <v>-0.000296536883288078</v>
      </c>
      <c r="V134" s="188">
        <v>131</v>
      </c>
      <c r="Z134" s="187">
        <f t="shared" si="36"/>
        <v>90.4438356164383</v>
      </c>
      <c r="AA134">
        <f t="shared" si="38"/>
        <v>0.0162052572634179</v>
      </c>
      <c r="AB134">
        <f t="shared" si="33"/>
        <v>0.00176129990907274</v>
      </c>
      <c r="AC134">
        <f t="shared" si="39"/>
        <v>0.982033442827509</v>
      </c>
    </row>
    <row r="135" spans="1:29">
      <c r="A135">
        <v>132</v>
      </c>
      <c r="B135" s="185">
        <f t="shared" si="37"/>
        <v>91.1342465753425</v>
      </c>
      <c r="C135" s="194">
        <v>0.0117540204888512</v>
      </c>
      <c r="D135" s="194">
        <v>0.0316679747764177</v>
      </c>
      <c r="E135" s="189">
        <v>0.000488168849004906</v>
      </c>
      <c r="F135" s="189">
        <v>0.0238150798485729</v>
      </c>
      <c r="G135" s="186">
        <v>132</v>
      </c>
      <c r="H135" s="186">
        <f t="shared" si="35"/>
        <v>7.58932238193018</v>
      </c>
      <c r="I135" s="186">
        <f>lifetable!$K$10</f>
        <v>0.00113064078934166</v>
      </c>
      <c r="J135" s="186">
        <f>lifetable!$K$16</f>
        <v>0.00121809040117238</v>
      </c>
      <c r="L135" s="187">
        <v>132</v>
      </c>
      <c r="M135">
        <f t="shared" si="31"/>
        <v>3.85744560997234e-5</v>
      </c>
      <c r="N135">
        <f>D135-SUM($M$30:M135)</f>
        <v>0.0167328733172651</v>
      </c>
      <c r="O135">
        <f t="shared" si="30"/>
        <v>1.32895750034528e-5</v>
      </c>
      <c r="P135">
        <f>C135-SUM($O$25:O135)</f>
        <v>0.00541247130117828</v>
      </c>
      <c r="Q135" s="187">
        <v>132</v>
      </c>
      <c r="R135">
        <f t="shared" si="28"/>
        <v>2.90089201667004e-5</v>
      </c>
      <c r="S135">
        <f>F135-SUM($R$21:R135)</f>
        <v>0.0156609210032736</v>
      </c>
      <c r="T135">
        <f t="shared" si="29"/>
        <v>5.51943612770918e-7</v>
      </c>
      <c r="U135">
        <f>E135-SUM($T$21:T135)</f>
        <v>-0.000309246336348553</v>
      </c>
      <c r="V135" s="188">
        <v>132</v>
      </c>
      <c r="Z135" s="187">
        <f t="shared" si="36"/>
        <v>91.1342465753425</v>
      </c>
      <c r="AA135">
        <f t="shared" si="38"/>
        <v>0.0158413085328578</v>
      </c>
      <c r="AB135">
        <f t="shared" si="33"/>
        <v>0.00129938518642774</v>
      </c>
      <c r="AC135">
        <f t="shared" si="39"/>
        <v>0.982859306280714</v>
      </c>
    </row>
    <row r="136" spans="1:26">
      <c r="A136">
        <v>133</v>
      </c>
      <c r="B136" s="185">
        <f t="shared" si="37"/>
        <v>91.8246575342466</v>
      </c>
      <c r="C136" s="189">
        <v>0.0115692483932582</v>
      </c>
      <c r="D136" s="189">
        <v>0.0309099170349382</v>
      </c>
      <c r="E136" s="189">
        <v>0.000476373749592338</v>
      </c>
      <c r="F136" s="189">
        <v>0.0234891252694436</v>
      </c>
      <c r="G136" s="186">
        <v>133</v>
      </c>
      <c r="H136" s="186">
        <f t="shared" si="35"/>
        <v>7.64681724845996</v>
      </c>
      <c r="I136" s="186">
        <f>lifetable!$K$10</f>
        <v>0.00113064078934166</v>
      </c>
      <c r="J136" s="186">
        <f>lifetable!$K$16</f>
        <v>0.00121809040117238</v>
      </c>
      <c r="L136" s="187">
        <v>133</v>
      </c>
      <c r="M136">
        <f t="shared" si="31"/>
        <v>3.76510732412928e-5</v>
      </c>
      <c r="N136">
        <f>D136-SUM($M$30:M136)</f>
        <v>0.0159371645025443</v>
      </c>
      <c r="O136">
        <f t="shared" si="30"/>
        <v>1.30806641354432e-5</v>
      </c>
      <c r="P136">
        <f>C136-SUM($O$25:O136)</f>
        <v>0.00521461854144983</v>
      </c>
      <c r="Q136" s="187">
        <v>133</v>
      </c>
      <c r="R136">
        <f t="shared" si="28"/>
        <v>2.86118780226448e-5</v>
      </c>
      <c r="S136">
        <f>F136-SUM($R$21:R136)</f>
        <v>0.0153063545461216</v>
      </c>
      <c r="T136">
        <f t="shared" si="29"/>
        <v>5.38607592260729e-7</v>
      </c>
      <c r="U136">
        <f>E136-SUM($T$21:T136)</f>
        <v>-0.000321580043353382</v>
      </c>
      <c r="V136" s="188">
        <v>133</v>
      </c>
      <c r="Z136" s="187">
        <f t="shared" si="36"/>
        <v>91.8246575342466</v>
      </c>
    </row>
    <row r="137" spans="1:26">
      <c r="A137">
        <v>134</v>
      </c>
      <c r="B137" s="185">
        <f t="shared" si="37"/>
        <v>92.5150684931507</v>
      </c>
      <c r="C137" s="189">
        <v>0.0113886943854427</v>
      </c>
      <c r="D137" s="189">
        <v>0.0301703904936158</v>
      </c>
      <c r="E137" s="189">
        <v>0.000464928199141228</v>
      </c>
      <c r="F137" s="189">
        <v>0.0231688541876582</v>
      </c>
      <c r="G137" s="186">
        <v>134</v>
      </c>
      <c r="H137" s="186">
        <f t="shared" si="35"/>
        <v>7.70431211498973</v>
      </c>
      <c r="I137" s="186">
        <f>lifetable!$K$10</f>
        <v>0.00113064078934166</v>
      </c>
      <c r="J137" s="186">
        <f>lifetable!$K$16</f>
        <v>0.00121809040117238</v>
      </c>
      <c r="L137" s="187">
        <v>134</v>
      </c>
      <c r="M137">
        <f t="shared" si="31"/>
        <v>3.67502630598958e-5</v>
      </c>
      <c r="N137">
        <f>D137-SUM($M$30:M137)</f>
        <v>0.015160887698162</v>
      </c>
      <c r="O137">
        <f t="shared" si="30"/>
        <v>1.28765224095279e-5</v>
      </c>
      <c r="P137">
        <f>C137-SUM($O$25:O137)</f>
        <v>0.00502118801122481</v>
      </c>
      <c r="Q137" s="187">
        <v>134</v>
      </c>
      <c r="R137">
        <f t="shared" si="28"/>
        <v>2.82217588921489e-5</v>
      </c>
      <c r="S137">
        <f>F137-SUM($R$21:R137)</f>
        <v>0.0149578617054441</v>
      </c>
      <c r="T137">
        <f t="shared" si="29"/>
        <v>5.25666786064236e-7</v>
      </c>
      <c r="U137">
        <f>E137-SUM($T$21:T137)</f>
        <v>-0.000333551260590556</v>
      </c>
      <c r="V137" s="188">
        <v>134</v>
      </c>
      <c r="Z137" s="187">
        <f t="shared" si="36"/>
        <v>92.5150684931507</v>
      </c>
    </row>
    <row r="138" spans="1:26">
      <c r="A138">
        <v>135</v>
      </c>
      <c r="B138" s="185">
        <f t="shared" si="37"/>
        <v>93.2054794520548</v>
      </c>
      <c r="C138" s="189">
        <v>0.0112122328858582</v>
      </c>
      <c r="D138" s="189">
        <v>0.0294489301478656</v>
      </c>
      <c r="E138" s="189">
        <v>0.00045381986741077</v>
      </c>
      <c r="F138" s="189">
        <v>0.0228541420211487</v>
      </c>
      <c r="G138" s="186">
        <v>135</v>
      </c>
      <c r="H138" s="186">
        <f t="shared" si="35"/>
        <v>7.76180698151951</v>
      </c>
      <c r="I138" s="186">
        <f>lifetable!$K$10</f>
        <v>0.00113064078934166</v>
      </c>
      <c r="J138" s="186">
        <f>lifetable!$K$16</f>
        <v>0.00121809040117238</v>
      </c>
      <c r="L138" s="187">
        <v>135</v>
      </c>
      <c r="M138">
        <f t="shared" si="31"/>
        <v>3.58714591379109e-5</v>
      </c>
      <c r="N138">
        <f>D138-SUM($M$30:M138)</f>
        <v>0.0144035558932739</v>
      </c>
      <c r="O138">
        <f t="shared" si="30"/>
        <v>1.26770078403493e-5</v>
      </c>
      <c r="P138">
        <f>C138-SUM($O$25:O138)</f>
        <v>0.00483204950379996</v>
      </c>
      <c r="Q138" s="187">
        <v>135</v>
      </c>
      <c r="R138">
        <f t="shared" si="28"/>
        <v>2.78384110229915e-5</v>
      </c>
      <c r="S138">
        <f>F138-SUM($R$21:R138)</f>
        <v>0.0146153111279116</v>
      </c>
      <c r="T138">
        <f t="shared" si="29"/>
        <v>5.13107253108242e-7</v>
      </c>
      <c r="U138">
        <f>E138-SUM($T$21:T138)</f>
        <v>-0.000345172699574122</v>
      </c>
      <c r="V138" s="188">
        <v>135</v>
      </c>
      <c r="Z138" s="187">
        <f t="shared" si="36"/>
        <v>93.2054794520548</v>
      </c>
    </row>
    <row r="139" spans="1:26">
      <c r="A139">
        <v>136</v>
      </c>
      <c r="B139" s="185">
        <f t="shared" si="37"/>
        <v>93.8958904109589</v>
      </c>
      <c r="C139" s="189">
        <v>0.0110397429050399</v>
      </c>
      <c r="D139" s="189">
        <v>0.0287450830580569</v>
      </c>
      <c r="E139" s="189">
        <v>0.000443036929976061</v>
      </c>
      <c r="F139" s="189">
        <v>0.0225448675542239</v>
      </c>
      <c r="G139" s="186">
        <v>136</v>
      </c>
      <c r="H139" s="186">
        <f t="shared" si="35"/>
        <v>7.81930184804928</v>
      </c>
      <c r="I139" s="186">
        <f>lifetable!$K$10</f>
        <v>0.00113064078934166</v>
      </c>
      <c r="J139" s="186">
        <f>lifetable!$K$16</f>
        <v>0.00121809040117238</v>
      </c>
      <c r="L139" s="187">
        <v>136</v>
      </c>
      <c r="M139">
        <f t="shared" si="31"/>
        <v>3.50141097539219e-5</v>
      </c>
      <c r="N139">
        <f>D139-SUM($M$30:M139)</f>
        <v>0.0136646946937113</v>
      </c>
      <c r="O139">
        <f t="shared" si="30"/>
        <v>1.24819836322833e-5</v>
      </c>
      <c r="P139">
        <f>C139-SUM($O$25:O139)</f>
        <v>0.00464707753934937</v>
      </c>
      <c r="Q139" s="187">
        <v>136</v>
      </c>
      <c r="R139">
        <f t="shared" si="28"/>
        <v>2.74616867635027e-5</v>
      </c>
      <c r="S139">
        <f>F139-SUM($R$21:R139)</f>
        <v>0.0142785749742233</v>
      </c>
      <c r="T139">
        <f t="shared" si="29"/>
        <v>5.00915624215641e-7</v>
      </c>
      <c r="U139">
        <f>E139-SUM($T$21:T139)</f>
        <v>-0.000356456552633047</v>
      </c>
      <c r="V139" s="188">
        <v>136</v>
      </c>
      <c r="Z139" s="187">
        <f t="shared" si="36"/>
        <v>93.8958904109589</v>
      </c>
    </row>
    <row r="140" spans="1:26">
      <c r="A140">
        <v>137</v>
      </c>
      <c r="B140" s="185">
        <f t="shared" si="37"/>
        <v>94.586301369863</v>
      </c>
      <c r="C140" s="189">
        <v>0.0108711078454568</v>
      </c>
      <c r="D140" s="189">
        <v>0.0280584080224513</v>
      </c>
      <c r="E140" s="189">
        <v>0.000432568044537499</v>
      </c>
      <c r="F140" s="189">
        <v>0.0222409128278342</v>
      </c>
      <c r="G140" s="186">
        <v>137</v>
      </c>
      <c r="H140" s="186">
        <f t="shared" si="35"/>
        <v>7.87679671457906</v>
      </c>
      <c r="I140" s="186">
        <f>lifetable!$K$10</f>
        <v>0.00113064078934166</v>
      </c>
      <c r="J140" s="186">
        <f>lifetable!$K$16</f>
        <v>0.00121809040117238</v>
      </c>
      <c r="L140" s="187">
        <v>137</v>
      </c>
      <c r="M140">
        <f t="shared" si="31"/>
        <v>3.4177677484326e-5</v>
      </c>
      <c r="N140">
        <f>D140-SUM($M$30:M140)</f>
        <v>0.0129438419806214</v>
      </c>
      <c r="O140">
        <f t="shared" si="30"/>
        <v>1.22913179554056e-5</v>
      </c>
      <c r="P140">
        <f>C140-SUM($O$25:O140)</f>
        <v>0.00446615116181087</v>
      </c>
      <c r="Q140" s="187">
        <v>137</v>
      </c>
      <c r="R140">
        <f t="shared" si="28"/>
        <v>2.70914424288964e-5</v>
      </c>
      <c r="S140">
        <f>F140-SUM($R$21:R140)</f>
        <v>0.0139475288054047</v>
      </c>
      <c r="T140">
        <f t="shared" si="29"/>
        <v>4.89079075319858e-7</v>
      </c>
      <c r="U140">
        <f>E140-SUM($T$21:T140)</f>
        <v>-0.000367414517146929</v>
      </c>
      <c r="V140" s="188">
        <v>137</v>
      </c>
      <c r="Z140" s="187">
        <f t="shared" si="36"/>
        <v>94.586301369863</v>
      </c>
    </row>
    <row r="141" spans="1:26">
      <c r="A141">
        <v>138</v>
      </c>
      <c r="B141" s="185">
        <f t="shared" si="37"/>
        <v>95.2767123287671</v>
      </c>
      <c r="C141" s="189">
        <v>0.0107062153131969</v>
      </c>
      <c r="D141" s="189">
        <v>0.027388475259542</v>
      </c>
      <c r="E141" s="189">
        <v>0.00042240232847833</v>
      </c>
      <c r="F141" s="189">
        <v>0.0219421630341333</v>
      </c>
      <c r="G141" s="186">
        <v>138</v>
      </c>
      <c r="H141" s="186">
        <f t="shared" si="35"/>
        <v>7.93429158110883</v>
      </c>
      <c r="I141" s="186">
        <f>lifetable!$K$10</f>
        <v>0.00113064078934166</v>
      </c>
      <c r="J141" s="186">
        <f>lifetable!$K$16</f>
        <v>0.00121809040117238</v>
      </c>
      <c r="L141" s="187">
        <v>138</v>
      </c>
      <c r="M141">
        <f t="shared" si="31"/>
        <v>3.33616388163953e-5</v>
      </c>
      <c r="N141">
        <f>D141-SUM($M$30:M141)</f>
        <v>0.0122405475788957</v>
      </c>
      <c r="O141">
        <f t="shared" si="30"/>
        <v>1.21048837325748e-5</v>
      </c>
      <c r="P141">
        <f>C141-SUM($O$25:O141)</f>
        <v>0.00428915374581839</v>
      </c>
      <c r="Q141" s="187">
        <v>138</v>
      </c>
      <c r="R141">
        <f t="shared" si="28"/>
        <v>2.67275381728372e-5</v>
      </c>
      <c r="S141">
        <f>F141-SUM($R$21:R141)</f>
        <v>0.013622051473531</v>
      </c>
      <c r="T141">
        <f t="shared" si="29"/>
        <v>4.77585302090496e-7</v>
      </c>
      <c r="U141">
        <f>E141-SUM($T$21:T141)</f>
        <v>-0.000378057818508188</v>
      </c>
      <c r="V141" s="188">
        <v>138</v>
      </c>
      <c r="Z141" s="187">
        <f t="shared" si="36"/>
        <v>95.2767123287671</v>
      </c>
    </row>
    <row r="142" spans="1:26">
      <c r="A142">
        <v>139</v>
      </c>
      <c r="B142" s="185">
        <f t="shared" si="37"/>
        <v>95.9671232876712</v>
      </c>
      <c r="C142" s="189">
        <v>0.0105449569389355</v>
      </c>
      <c r="D142" s="189">
        <v>0.0267348660995011</v>
      </c>
      <c r="E142" s="189">
        <v>0.000412529337597323</v>
      </c>
      <c r="F142" s="189">
        <v>0.0216485064149965</v>
      </c>
      <c r="G142" s="186">
        <v>139</v>
      </c>
      <c r="H142" s="186">
        <f t="shared" si="35"/>
        <v>7.9917864476386</v>
      </c>
      <c r="I142" s="186">
        <f>lifetable!$K$10</f>
        <v>0.00113064078934166</v>
      </c>
      <c r="J142" s="186">
        <f>lifetable!$K$16</f>
        <v>0.00121809040117238</v>
      </c>
      <c r="L142" s="187">
        <v>139</v>
      </c>
      <c r="M142">
        <f t="shared" si="31"/>
        <v>3.25654837724311e-5</v>
      </c>
      <c r="N142">
        <f>D142-SUM($M$30:M142)</f>
        <v>0.0115543729350823</v>
      </c>
      <c r="O142">
        <f t="shared" si="30"/>
        <v>1.19225584370119e-5</v>
      </c>
      <c r="P142">
        <f>C142-SUM($O$25:O142)</f>
        <v>0.00411597281311998</v>
      </c>
      <c r="Q142" s="187">
        <v>139</v>
      </c>
      <c r="R142">
        <f t="shared" si="28"/>
        <v>2.63698378638259e-5</v>
      </c>
      <c r="S142">
        <f>F142-SUM($R$21:R142)</f>
        <v>0.0133020250165303</v>
      </c>
      <c r="T142">
        <f t="shared" si="29"/>
        <v>4.66422495887631e-7</v>
      </c>
      <c r="U142">
        <f>E142-SUM($T$21:T142)</f>
        <v>-0.000388397231885083</v>
      </c>
      <c r="V142" s="188">
        <v>139</v>
      </c>
      <c r="Z142" s="187">
        <f t="shared" si="36"/>
        <v>95.9671232876712</v>
      </c>
    </row>
    <row r="143" spans="1:26">
      <c r="A143">
        <v>140</v>
      </c>
      <c r="B143" s="185">
        <f t="shared" si="37"/>
        <v>96.6575342465754</v>
      </c>
      <c r="C143" s="189">
        <v>0.0103872282076713</v>
      </c>
      <c r="D143" s="189">
        <v>0.0260971726844536</v>
      </c>
      <c r="E143" s="189">
        <v>0.000402939045948143</v>
      </c>
      <c r="F143" s="189">
        <v>0.0213598341644427</v>
      </c>
      <c r="G143" s="186">
        <v>140</v>
      </c>
      <c r="H143" s="186">
        <f t="shared" si="35"/>
        <v>8.04928131416838</v>
      </c>
      <c r="I143" s="186">
        <f>lifetable!$L$10</f>
        <v>0.00121809040117238</v>
      </c>
      <c r="J143" s="186">
        <f>lifetable!$L$16</f>
        <v>0.00131465056955626</v>
      </c>
      <c r="L143" s="187">
        <v>140</v>
      </c>
      <c r="M143">
        <f t="shared" si="31"/>
        <v>3.43086629334251e-5</v>
      </c>
      <c r="N143">
        <f>D143-SUM($M$30:M143)</f>
        <v>0.0108823708571014</v>
      </c>
      <c r="O143">
        <f t="shared" si="30"/>
        <v>1.26525829745514e-5</v>
      </c>
      <c r="P143">
        <f>C143-SUM($O$25:O143)</f>
        <v>0.00394559149888123</v>
      </c>
      <c r="Q143" s="187">
        <v>140</v>
      </c>
      <c r="R143">
        <f t="shared" si="28"/>
        <v>2.80807181499119e-5</v>
      </c>
      <c r="S143">
        <f>F143-SUM($R$21:R143)</f>
        <v>0.0129852720478266</v>
      </c>
      <c r="T143">
        <f t="shared" si="29"/>
        <v>4.90816184126989e-7</v>
      </c>
      <c r="U143">
        <f>E143-SUM($T$21:T143)</f>
        <v>-0.00039847833971839</v>
      </c>
      <c r="V143" s="188">
        <v>140</v>
      </c>
      <c r="Z143" s="187">
        <f t="shared" si="36"/>
        <v>96.6575342465754</v>
      </c>
    </row>
    <row r="144" spans="1:26">
      <c r="A144">
        <v>141</v>
      </c>
      <c r="B144" s="185">
        <f t="shared" si="37"/>
        <v>97.3479452054794</v>
      </c>
      <c r="C144" s="189">
        <v>0.0102329282967457</v>
      </c>
      <c r="D144" s="189">
        <v>0.0254749976773054</v>
      </c>
      <c r="E144" s="189">
        <v>0.000393621826721467</v>
      </c>
      <c r="F144" s="189">
        <v>0.0210760403347248</v>
      </c>
      <c r="G144" s="186">
        <v>141</v>
      </c>
      <c r="H144" s="186">
        <f t="shared" si="35"/>
        <v>8.10677618069815</v>
      </c>
      <c r="I144" s="186">
        <f>lifetable!$L$10</f>
        <v>0.00121809040117238</v>
      </c>
      <c r="J144" s="186">
        <f>lifetable!$L$16</f>
        <v>0.00131465056955626</v>
      </c>
      <c r="L144" s="187">
        <v>141</v>
      </c>
      <c r="M144">
        <f t="shared" si="31"/>
        <v>3.3490720205914e-5</v>
      </c>
      <c r="N144">
        <f>D144-SUM($M$30:M144)</f>
        <v>0.0102267051297473</v>
      </c>
      <c r="O144">
        <f t="shared" si="30"/>
        <v>1.24646317341511e-5</v>
      </c>
      <c r="P144">
        <f>C144-SUM($O$25:O144)</f>
        <v>0.00377882695622148</v>
      </c>
      <c r="Q144" s="187">
        <v>141</v>
      </c>
      <c r="R144">
        <f t="shared" si="28"/>
        <v>2.77076284300367e-5</v>
      </c>
      <c r="S144">
        <f>F144-SUM($R$21:R144)</f>
        <v>0.0126737705896787</v>
      </c>
      <c r="T144">
        <f t="shared" si="29"/>
        <v>4.79466968821356e-7</v>
      </c>
      <c r="U144">
        <f>E144-SUM($T$21:T144)</f>
        <v>-0.000408275025913887</v>
      </c>
      <c r="V144" s="188">
        <v>141</v>
      </c>
      <c r="Z144" s="187">
        <f t="shared" si="36"/>
        <v>97.3479452054794</v>
      </c>
    </row>
    <row r="145" spans="1:26">
      <c r="A145">
        <v>142</v>
      </c>
      <c r="B145" s="185">
        <f t="shared" si="37"/>
        <v>98.0383561643836</v>
      </c>
      <c r="C145" s="191">
        <v>0.0100819599216918</v>
      </c>
      <c r="D145" s="191">
        <v>0.0248679539788616</v>
      </c>
      <c r="E145" s="189">
        <v>0.000384568434109897</v>
      </c>
      <c r="F145" s="189">
        <v>0.020797021745939</v>
      </c>
      <c r="G145" s="186">
        <v>142</v>
      </c>
      <c r="H145" s="186">
        <f t="shared" si="35"/>
        <v>8.16427104722793</v>
      </c>
      <c r="I145" s="186">
        <f>lifetable!$L$10</f>
        <v>0.00121809040117238</v>
      </c>
      <c r="J145" s="186">
        <f>lifetable!$L$16</f>
        <v>0.00131465056955626</v>
      </c>
      <c r="L145" s="187">
        <v>142</v>
      </c>
      <c r="M145">
        <f t="shared" si="31"/>
        <v>3.26926698620094e-5</v>
      </c>
      <c r="N145">
        <f>D145-SUM($M$30:M145)</f>
        <v>0.0095869687614415</v>
      </c>
      <c r="O145">
        <f t="shared" si="30"/>
        <v>1.22807386056174e-5</v>
      </c>
      <c r="P145">
        <f>C145-SUM($O$25:O145)</f>
        <v>0.00361557784256196</v>
      </c>
      <c r="Q145" s="187">
        <v>142</v>
      </c>
      <c r="R145">
        <f t="shared" si="28"/>
        <v>2.73408164833727e-5</v>
      </c>
      <c r="S145">
        <f>F145-SUM($R$21:R145)</f>
        <v>0.0123674111844095</v>
      </c>
      <c r="T145">
        <f t="shared" si="29"/>
        <v>4.68439118183158e-7</v>
      </c>
      <c r="U145">
        <f>E145-SUM($T$21:T145)</f>
        <v>-0.00041779685764364</v>
      </c>
      <c r="V145" s="188">
        <v>142</v>
      </c>
      <c r="Z145" s="187">
        <f t="shared" si="36"/>
        <v>98.0383561643836</v>
      </c>
    </row>
    <row r="146" spans="1:26">
      <c r="A146">
        <v>143</v>
      </c>
      <c r="B146" s="185">
        <f t="shared" si="37"/>
        <v>98.7287671232877</v>
      </c>
      <c r="C146" s="189">
        <v>0.00993422918948555</v>
      </c>
      <c r="D146" s="189">
        <v>0.0242756644529815</v>
      </c>
      <c r="E146" s="189">
        <v>0.000375769986099519</v>
      </c>
      <c r="F146" s="189">
        <v>0.0205226778990266</v>
      </c>
      <c r="G146" s="186">
        <v>143</v>
      </c>
      <c r="H146" s="186">
        <f t="shared" si="35"/>
        <v>8.2217659137577</v>
      </c>
      <c r="I146" s="186">
        <f>lifetable!$L$10</f>
        <v>0.00121809040117238</v>
      </c>
      <c r="J146" s="186">
        <f>lifetable!$L$16</f>
        <v>0.00131465056955626</v>
      </c>
      <c r="L146" s="187">
        <v>143</v>
      </c>
      <c r="M146">
        <f t="shared" si="31"/>
        <v>3.19140160994689e-5</v>
      </c>
      <c r="N146">
        <v>0</v>
      </c>
      <c r="O146">
        <f t="shared" si="30"/>
        <v>1.21007892187588e-5</v>
      </c>
      <c r="P146">
        <f>C146-SUM($O$25:O146)</f>
        <v>0.00345574632113695</v>
      </c>
      <c r="Q146" s="187">
        <v>143</v>
      </c>
      <c r="R146">
        <f t="shared" si="28"/>
        <v>2.69801501887751e-5</v>
      </c>
      <c r="S146">
        <f>F146-SUM($R$21:R146)</f>
        <v>0.0120660871873083</v>
      </c>
      <c r="T146">
        <f t="shared" si="29"/>
        <v>4.57721813116502e-7</v>
      </c>
      <c r="U146">
        <f>E146-SUM($T$21:T146)</f>
        <v>-0.000427053027467135</v>
      </c>
      <c r="V146" s="188">
        <v>143</v>
      </c>
      <c r="Z146" s="187">
        <f t="shared" si="36"/>
        <v>98.7287671232877</v>
      </c>
    </row>
    <row r="147" spans="1:26">
      <c r="A147">
        <v>144</v>
      </c>
      <c r="B147" s="185">
        <f t="shared" si="37"/>
        <v>99.4191780821918</v>
      </c>
      <c r="C147" s="189">
        <v>0.00978964545879888</v>
      </c>
      <c r="D147" s="189">
        <v>0.0236977616595234</v>
      </c>
      <c r="E147" s="189">
        <v>0.000367217948135534</v>
      </c>
      <c r="F147" s="189">
        <v>0.0202529108919487</v>
      </c>
      <c r="G147" s="186">
        <v>144</v>
      </c>
      <c r="H147" s="186">
        <f t="shared" si="35"/>
        <v>8.27926078028747</v>
      </c>
      <c r="I147" s="186">
        <f>lifetable!$L$10</f>
        <v>0.00121809040117238</v>
      </c>
      <c r="J147" s="186">
        <f>lifetable!$L$16</f>
        <v>0.00131465056955626</v>
      </c>
      <c r="L147" s="187">
        <v>144</v>
      </c>
      <c r="M147">
        <f t="shared" si="31"/>
        <v>3.1154275862901e-5</v>
      </c>
      <c r="N147">
        <v>0</v>
      </c>
      <c r="O147">
        <f t="shared" si="30"/>
        <v>1.19246731642437e-5</v>
      </c>
      <c r="P147">
        <f>C147-SUM($O$25:O147)</f>
        <v>0.00329923791728604</v>
      </c>
      <c r="Q147" s="187">
        <v>144</v>
      </c>
      <c r="R147">
        <f t="shared" si="28"/>
        <v>2.66255008392726e-5</v>
      </c>
      <c r="S147">
        <f>F147-SUM($R$21:R147)</f>
        <v>0.0117696946793912</v>
      </c>
      <c r="T147">
        <f t="shared" si="29"/>
        <v>4.4730465776211e-7</v>
      </c>
      <c r="U147">
        <f>E147-SUM($T$21:T147)</f>
        <v>-0.000436052370088882</v>
      </c>
      <c r="V147" s="188">
        <v>144</v>
      </c>
      <c r="Z147" s="187">
        <f t="shared" si="36"/>
        <v>99.4191780821918</v>
      </c>
    </row>
    <row r="148" spans="1:26">
      <c r="A148">
        <v>145</v>
      </c>
      <c r="B148" s="185">
        <f t="shared" si="37"/>
        <v>100.109589041096</v>
      </c>
      <c r="C148" s="189">
        <v>0.00964812120687801</v>
      </c>
      <c r="D148" s="189">
        <v>0.0231338875948441</v>
      </c>
      <c r="E148" s="189">
        <v>0.000358904117612595</v>
      </c>
      <c r="F148" s="189">
        <v>0.0199876253390162</v>
      </c>
      <c r="G148" s="186">
        <v>145</v>
      </c>
      <c r="H148" s="186">
        <f t="shared" si="35"/>
        <v>8.33675564681725</v>
      </c>
      <c r="I148" s="186">
        <f>lifetable!$L$10</f>
        <v>0.00121809040117238</v>
      </c>
      <c r="J148" s="186">
        <f>lifetable!$L$16</f>
        <v>0.00131465056955626</v>
      </c>
      <c r="L148" s="187">
        <v>145</v>
      </c>
      <c r="M148">
        <f t="shared" si="31"/>
        <v>3.04129785026124e-5</v>
      </c>
      <c r="N148">
        <v>0</v>
      </c>
      <c r="O148">
        <f t="shared" si="30"/>
        <v>1.17522838314458e-5</v>
      </c>
      <c r="P148">
        <f>C148-SUM($O$25:O148)</f>
        <v>0.00314596138153372</v>
      </c>
      <c r="Q148" s="187">
        <v>145</v>
      </c>
      <c r="R148">
        <f t="shared" si="28"/>
        <v>2.62767430360149e-5</v>
      </c>
      <c r="S148">
        <f>F148-SUM($R$21:R148)</f>
        <v>0.0114781323834227</v>
      </c>
      <c r="T148">
        <f t="shared" si="29"/>
        <v>4.37177660605144e-7</v>
      </c>
      <c r="U148">
        <f>E148-SUM($T$21:T148)</f>
        <v>-0.000444803378272426</v>
      </c>
      <c r="V148" s="188">
        <v>145</v>
      </c>
      <c r="Z148" s="187">
        <f t="shared" si="36"/>
        <v>100.109589041096</v>
      </c>
    </row>
    <row r="149" spans="1:26">
      <c r="A149">
        <v>146</v>
      </c>
      <c r="B149" s="185">
        <f t="shared" si="37"/>
        <v>100.8</v>
      </c>
      <c r="C149" s="189">
        <v>0.00950957190269229</v>
      </c>
      <c r="D149" s="189">
        <v>0.0225836934396206</v>
      </c>
      <c r="E149" s="189">
        <v>0.00035082060914361</v>
      </c>
      <c r="F149" s="189">
        <v>0.0197267282931217</v>
      </c>
      <c r="G149" s="186">
        <v>146</v>
      </c>
      <c r="H149" s="186">
        <f t="shared" si="35"/>
        <v>8.39425051334702</v>
      </c>
      <c r="I149" s="186">
        <f>lifetable!$L$10</f>
        <v>0.00121809040117238</v>
      </c>
      <c r="J149" s="186">
        <f>lifetable!$L$16</f>
        <v>0.00131465056955626</v>
      </c>
      <c r="L149" s="187">
        <v>146</v>
      </c>
      <c r="M149">
        <f t="shared" si="31"/>
        <v>2.96896654430813e-5</v>
      </c>
      <c r="N149">
        <v>0</v>
      </c>
      <c r="O149">
        <f t="shared" si="30"/>
        <v>1.1583518253928e-5</v>
      </c>
      <c r="P149">
        <f>C149-SUM($O$25:O149)</f>
        <v>0.00299582855909407</v>
      </c>
      <c r="Q149" s="187">
        <v>146</v>
      </c>
      <c r="R149">
        <f t="shared" si="28"/>
        <v>2.59337545860341e-5</v>
      </c>
      <c r="S149">
        <f>F149-SUM($R$21:R149)</f>
        <v>0.0111913015829421</v>
      </c>
      <c r="T149">
        <f t="shared" si="29"/>
        <v>4.27331216531278e-7</v>
      </c>
      <c r="U149">
        <f>E149-SUM($T$21:T149)</f>
        <v>-0.000453314217957942</v>
      </c>
      <c r="V149" s="188">
        <v>146</v>
      </c>
      <c r="Z149" s="187">
        <f t="shared" si="36"/>
        <v>100.8</v>
      </c>
    </row>
    <row r="150" spans="1:26">
      <c r="A150">
        <v>147</v>
      </c>
      <c r="B150" s="185">
        <f t="shared" si="37"/>
        <v>101.490410958904</v>
      </c>
      <c r="C150" s="189">
        <v>0.00937391588602094</v>
      </c>
      <c r="D150" s="189">
        <v>0.0220468393137748</v>
      </c>
      <c r="E150" s="189">
        <v>0.000342959840563597</v>
      </c>
      <c r="F150" s="189">
        <v>0.0194701291708244</v>
      </c>
      <c r="G150" s="186">
        <v>147</v>
      </c>
      <c r="H150" s="186">
        <f t="shared" si="35"/>
        <v>8.4517453798768</v>
      </c>
      <c r="I150" s="186">
        <f>lifetable!$L$10</f>
        <v>0.00121809040117238</v>
      </c>
      <c r="J150" s="186">
        <f>lifetable!$L$16</f>
        <v>0.00131465056955626</v>
      </c>
      <c r="L150" s="187">
        <v>147</v>
      </c>
      <c r="M150">
        <f t="shared" si="31"/>
        <v>2.89838898607695e-5</v>
      </c>
      <c r="N150">
        <v>0</v>
      </c>
      <c r="O150">
        <f t="shared" si="30"/>
        <v>1.14182769621594e-5</v>
      </c>
      <c r="P150">
        <f>C150-SUM($O$25:O150)</f>
        <v>0.00284875426546057</v>
      </c>
      <c r="Q150" s="187">
        <v>147</v>
      </c>
      <c r="R150">
        <f t="shared" ref="R150:R162" si="40">F150*J150</f>
        <v>2.55964164037583e-5</v>
      </c>
      <c r="S150">
        <f>F150-SUM($R$21:R150)</f>
        <v>0.0109091060442411</v>
      </c>
      <c r="T150">
        <f t="shared" ref="T150:T162" si="41">I150*E150</f>
        <v>4.17756089778127e-7</v>
      </c>
      <c r="U150">
        <f>E150-SUM($T$21:T150)</f>
        <v>-0.000461592742627734</v>
      </c>
      <c r="V150" s="188">
        <v>147</v>
      </c>
      <c r="Z150" s="187">
        <f t="shared" si="36"/>
        <v>101.490410958904</v>
      </c>
    </row>
    <row r="151" spans="1:26">
      <c r="A151">
        <v>148</v>
      </c>
      <c r="B151" s="185">
        <f t="shared" si="37"/>
        <v>102.180821917808</v>
      </c>
      <c r="C151" s="189">
        <v>0.00924107425216377</v>
      </c>
      <c r="D151" s="189">
        <v>0.0215229940382854</v>
      </c>
      <c r="E151" s="189">
        <v>0.000335314519627848</v>
      </c>
      <c r="F151" s="189">
        <v>0.0192177396801439</v>
      </c>
      <c r="G151" s="186">
        <v>148</v>
      </c>
      <c r="H151" s="186">
        <f t="shared" si="35"/>
        <v>8.50924024640657</v>
      </c>
      <c r="I151" s="186">
        <f>lifetable!$L$10</f>
        <v>0.00121809040117238</v>
      </c>
      <c r="J151" s="186">
        <f>lifetable!$L$16</f>
        <v>0.00131465056955626</v>
      </c>
      <c r="L151" s="187">
        <v>148</v>
      </c>
      <c r="M151">
        <f t="shared" si="31"/>
        <v>2.8295216370988e-5</v>
      </c>
      <c r="N151">
        <v>0</v>
      </c>
      <c r="O151">
        <f t="shared" si="30"/>
        <v>1.12564638430819e-5</v>
      </c>
      <c r="P151">
        <f>C151-SUM($O$25:O151)</f>
        <v>0.00270465616776031</v>
      </c>
      <c r="Q151" s="187">
        <v>148</v>
      </c>
      <c r="R151">
        <f t="shared" si="40"/>
        <v>2.52646124160852e-5</v>
      </c>
      <c r="S151">
        <f>F151-SUM($R$21:R151)</f>
        <v>0.0106314519411445</v>
      </c>
      <c r="T151">
        <f t="shared" si="41"/>
        <v>4.08443397732409e-7</v>
      </c>
      <c r="U151">
        <f>E151-SUM($T$21:T151)</f>
        <v>-0.000469646506961215</v>
      </c>
      <c r="V151" s="188">
        <v>148</v>
      </c>
      <c r="Z151" s="187">
        <f t="shared" si="36"/>
        <v>102.180821917808</v>
      </c>
    </row>
    <row r="152" spans="1:26">
      <c r="A152">
        <v>149</v>
      </c>
      <c r="B152" s="185">
        <f t="shared" si="37"/>
        <v>102.871232876712</v>
      </c>
      <c r="C152" s="189">
        <v>0.00911097074198096</v>
      </c>
      <c r="D152" s="189">
        <v>0.0210118349036796</v>
      </c>
      <c r="E152" s="189">
        <v>0.000327877631366125</v>
      </c>
      <c r="F152" s="189">
        <v>0.0189694737509302</v>
      </c>
      <c r="G152" s="186">
        <v>149</v>
      </c>
      <c r="H152" s="186">
        <f t="shared" si="35"/>
        <v>8.56673511293634</v>
      </c>
      <c r="I152" s="186">
        <f>lifetable!$L$10</f>
        <v>0.00121809040117238</v>
      </c>
      <c r="J152" s="186">
        <f>lifetable!$L$16</f>
        <v>0.00131465056955626</v>
      </c>
      <c r="L152" s="187">
        <v>149</v>
      </c>
      <c r="M152">
        <f t="shared" si="31"/>
        <v>2.76232207235446e-5</v>
      </c>
      <c r="N152">
        <v>0</v>
      </c>
      <c r="O152">
        <f t="shared" si="30"/>
        <v>1.10979860061694e-5</v>
      </c>
      <c r="P152">
        <f>C152-SUM($O$25:O152)</f>
        <v>0.00256345467157133</v>
      </c>
      <c r="Q152" s="187">
        <v>149</v>
      </c>
      <c r="R152">
        <f t="shared" si="40"/>
        <v>2.4938229470843e-5</v>
      </c>
      <c r="S152">
        <f>F152-SUM($R$21:R152)</f>
        <v>0.0103582477824599</v>
      </c>
      <c r="T152">
        <f t="shared" si="41"/>
        <v>3.99384595526212e-7</v>
      </c>
      <c r="U152">
        <f>E152-SUM($T$21:T152)</f>
        <v>-0.000477482779818464</v>
      </c>
      <c r="V152" s="188">
        <v>149</v>
      </c>
      <c r="Z152" s="187">
        <f t="shared" si="36"/>
        <v>102.871232876712</v>
      </c>
    </row>
    <row r="153" spans="1:26">
      <c r="A153">
        <v>150</v>
      </c>
      <c r="B153" s="185">
        <f t="shared" si="37"/>
        <v>103.561643835616</v>
      </c>
      <c r="C153" s="189">
        <v>0.00898353163698386</v>
      </c>
      <c r="D153" s="189">
        <v>0.0205130474450054</v>
      </c>
      <c r="E153" s="189">
        <v>0.000320642426056966</v>
      </c>
      <c r="F153" s="189">
        <v>0.0187252474677724</v>
      </c>
      <c r="G153" s="186">
        <v>150</v>
      </c>
      <c r="H153" s="186">
        <f t="shared" si="35"/>
        <v>8.62422997946612</v>
      </c>
      <c r="I153" s="186">
        <f>lifetable!$L$10</f>
        <v>0.00121809040117238</v>
      </c>
      <c r="J153" s="186">
        <f>lifetable!$L$16</f>
        <v>0.00131465056955626</v>
      </c>
      <c r="L153" s="187">
        <v>150</v>
      </c>
      <c r="M153">
        <f t="shared" si="31"/>
        <v>2.6967489506911e-5</v>
      </c>
      <c r="N153">
        <v>0</v>
      </c>
      <c r="O153">
        <f t="shared" si="30"/>
        <v>1.09427536556384e-5</v>
      </c>
      <c r="P153">
        <f>C153-SUM($O$25:O153)</f>
        <v>0.00242507281291859</v>
      </c>
      <c r="Q153" s="187">
        <v>150</v>
      </c>
      <c r="R153">
        <f t="shared" si="40"/>
        <v>2.4617157248589e-5</v>
      </c>
      <c r="S153">
        <f>F153-SUM($R$21:R153)</f>
        <v>0.0100894043420535</v>
      </c>
      <c r="T153">
        <f t="shared" si="41"/>
        <v>3.90571461388614e-7</v>
      </c>
      <c r="U153">
        <f>E153-SUM($T$21:T153)</f>
        <v>-0.000485108556589012</v>
      </c>
      <c r="V153" s="188">
        <v>150</v>
      </c>
      <c r="Z153" s="187">
        <f t="shared" si="36"/>
        <v>103.561643835616</v>
      </c>
    </row>
    <row r="154" spans="1:26">
      <c r="A154">
        <v>151</v>
      </c>
      <c r="B154" s="185">
        <f t="shared" si="37"/>
        <v>104.252054794521</v>
      </c>
      <c r="C154" s="189">
        <v>0.00885868565921505</v>
      </c>
      <c r="D154" s="189">
        <v>0.0200263252230885</v>
      </c>
      <c r="E154" s="189">
        <v>0.000313602407788304</v>
      </c>
      <c r="F154" s="189">
        <v>0.0184849790052402</v>
      </c>
      <c r="G154" s="186">
        <v>151</v>
      </c>
      <c r="H154" s="186">
        <f t="shared" si="35"/>
        <v>8.68172484599589</v>
      </c>
      <c r="I154" s="186">
        <f>lifetable!$L$10</f>
        <v>0.00121809040117238</v>
      </c>
      <c r="J154" s="186">
        <f>lifetable!$L$16</f>
        <v>0.00131465056955626</v>
      </c>
      <c r="L154" s="187">
        <v>151</v>
      </c>
      <c r="M154">
        <f t="shared" si="31"/>
        <v>2.63276198606523e-5</v>
      </c>
      <c r="N154">
        <v>0</v>
      </c>
      <c r="O154">
        <f t="shared" ref="O154:O162" si="42">I154*C154</f>
        <v>1.07906799684933e-5</v>
      </c>
      <c r="P154">
        <f>C154-SUM($O$25:O154)</f>
        <v>0.00228943615518129</v>
      </c>
      <c r="Q154" s="187">
        <v>151</v>
      </c>
      <c r="R154">
        <f t="shared" si="40"/>
        <v>2.43012881774746e-5</v>
      </c>
      <c r="S154">
        <f>F154-SUM($R$21:R154)</f>
        <v>0.00982483459134387</v>
      </c>
      <c r="T154">
        <f t="shared" si="41"/>
        <v>3.81996082711479e-7</v>
      </c>
      <c r="U154">
        <f>E154-SUM($T$21:T154)</f>
        <v>-0.000492530570940385</v>
      </c>
      <c r="V154" s="188">
        <v>151</v>
      </c>
      <c r="Z154" s="187">
        <f t="shared" si="36"/>
        <v>104.252054794521</v>
      </c>
    </row>
    <row r="155" spans="1:26">
      <c r="A155">
        <v>152</v>
      </c>
      <c r="B155" s="185">
        <f t="shared" si="37"/>
        <v>104.942465753425</v>
      </c>
      <c r="C155" s="189">
        <v>0.00873636387567097</v>
      </c>
      <c r="D155" s="189">
        <v>0.0195513696118882</v>
      </c>
      <c r="E155" s="189">
        <v>0.000306751323572664</v>
      </c>
      <c r="F155" s="189">
        <v>0.0182485885654451</v>
      </c>
      <c r="G155" s="186">
        <v>152</v>
      </c>
      <c r="H155" s="186">
        <f t="shared" si="35"/>
        <v>8.73921971252567</v>
      </c>
      <c r="I155" s="186">
        <f>lifetable!$L$10</f>
        <v>0.00121809040117238</v>
      </c>
      <c r="J155" s="186">
        <f>lifetable!$L$16</f>
        <v>0.00131465056955626</v>
      </c>
      <c r="L155" s="187">
        <v>152</v>
      </c>
      <c r="M155">
        <f t="shared" si="31"/>
        <v>2.57032191958738e-5</v>
      </c>
      <c r="N155">
        <v>0</v>
      </c>
      <c r="O155">
        <f t="shared" si="42"/>
        <v>1.06416809781039e-5</v>
      </c>
      <c r="P155">
        <f>C155-SUM($O$25:O155)</f>
        <v>0.00215647269065911</v>
      </c>
      <c r="Q155" s="187">
        <v>152</v>
      </c>
      <c r="R155">
        <f t="shared" si="40"/>
        <v>2.39905173511603e-5</v>
      </c>
      <c r="S155">
        <f>F155-SUM($R$21:R155)</f>
        <v>0.00956445363419761</v>
      </c>
      <c r="T155">
        <f t="shared" si="41"/>
        <v>3.73650842790784e-7</v>
      </c>
      <c r="U155">
        <f>E155-SUM($T$21:T155)</f>
        <v>-0.000499755305998816</v>
      </c>
      <c r="V155" s="188">
        <v>152</v>
      </c>
      <c r="Z155" s="187">
        <f t="shared" si="36"/>
        <v>104.942465753425</v>
      </c>
    </row>
    <row r="156" spans="1:26">
      <c r="A156">
        <v>153</v>
      </c>
      <c r="B156" s="185">
        <f t="shared" si="37"/>
        <v>105.632876712329</v>
      </c>
      <c r="C156" s="189">
        <v>0.00861649960703435</v>
      </c>
      <c r="D156" s="189">
        <v>0.0190878895917693</v>
      </c>
      <c r="E156" s="189">
        <v>0.00030008315298706</v>
      </c>
      <c r="F156" s="189">
        <v>0.0180159983177826</v>
      </c>
      <c r="G156" s="186">
        <v>153</v>
      </c>
      <c r="H156" s="186">
        <f t="shared" si="35"/>
        <v>8.79671457905544</v>
      </c>
      <c r="I156" s="186">
        <f>lifetable!$L$10</f>
        <v>0.00121809040117238</v>
      </c>
      <c r="J156" s="186">
        <f>lifetable!$L$16</f>
        <v>0.00131465056955626</v>
      </c>
      <c r="L156" s="187">
        <v>153</v>
      </c>
      <c r="M156">
        <f t="shared" si="31"/>
        <v>2.50939049234466e-5</v>
      </c>
      <c r="N156">
        <v>0</v>
      </c>
      <c r="O156">
        <f t="shared" si="42"/>
        <v>1.04956754630341e-5</v>
      </c>
      <c r="P156">
        <f>C156-SUM($O$25:O156)</f>
        <v>0.00202611274655945</v>
      </c>
      <c r="Q156" s="187">
        <v>153</v>
      </c>
      <c r="R156">
        <f t="shared" si="40"/>
        <v>2.36847424495976e-5</v>
      </c>
      <c r="S156">
        <f>F156-SUM($R$21:R156)</f>
        <v>0.00930817864408551</v>
      </c>
      <c r="T156">
        <f t="shared" si="41"/>
        <v>3.6552840820708e-7</v>
      </c>
      <c r="U156">
        <f>E156-SUM($T$21:T156)</f>
        <v>-0.000506789004992627</v>
      </c>
      <c r="V156" s="188">
        <v>153</v>
      </c>
      <c r="Z156" s="187">
        <f t="shared" si="36"/>
        <v>105.632876712329</v>
      </c>
    </row>
    <row r="157" spans="1:26">
      <c r="A157">
        <v>154</v>
      </c>
      <c r="B157" s="185">
        <f t="shared" si="37"/>
        <v>106.323287671233</v>
      </c>
      <c r="C157" s="189">
        <v>0.00849902834049727</v>
      </c>
      <c r="D157" s="189">
        <v>0.0186356015485157</v>
      </c>
      <c r="E157" s="189">
        <v>0.000293592098309504</v>
      </c>
      <c r="F157" s="189">
        <v>0.0177871323407919</v>
      </c>
      <c r="G157" s="186">
        <v>154</v>
      </c>
      <c r="H157" s="186">
        <f t="shared" si="35"/>
        <v>8.85420944558522</v>
      </c>
      <c r="I157" s="186">
        <f>lifetable!$L$10</f>
        <v>0.00121809040117238</v>
      </c>
      <c r="J157" s="186">
        <f>lifetable!$L$16</f>
        <v>0.00131465056955626</v>
      </c>
      <c r="L157" s="187">
        <v>154</v>
      </c>
      <c r="M157">
        <f t="shared" si="31"/>
        <v>2.44993041897798e-5</v>
      </c>
      <c r="N157">
        <v>0</v>
      </c>
      <c r="O157">
        <f t="shared" si="42"/>
        <v>1.03525848408517e-5</v>
      </c>
      <c r="P157">
        <f>C157-SUM($O$25:O157)</f>
        <v>0.00189828889518152</v>
      </c>
      <c r="Q157" s="187">
        <v>154</v>
      </c>
      <c r="R157">
        <f t="shared" si="40"/>
        <v>2.33838636625947e-5</v>
      </c>
      <c r="S157">
        <f>F157-SUM($R$21:R157)</f>
        <v>0.00905592880343221</v>
      </c>
      <c r="T157">
        <f t="shared" si="41"/>
        <v>3.57621716810864e-7</v>
      </c>
      <c r="U157">
        <f>E157-SUM($T$21:T157)</f>
        <v>-0.000513637681386994</v>
      </c>
      <c r="V157" s="188">
        <v>154</v>
      </c>
      <c r="Z157" s="187">
        <f t="shared" si="36"/>
        <v>106.323287671233</v>
      </c>
    </row>
    <row r="158" spans="1:26">
      <c r="A158">
        <v>155</v>
      </c>
      <c r="B158" s="185">
        <f t="shared" si="37"/>
        <v>107.013698630137</v>
      </c>
      <c r="C158" s="189">
        <v>0.00838388764646774</v>
      </c>
      <c r="D158" s="189">
        <v>0.0181942290779143</v>
      </c>
      <c r="E158" s="189">
        <v>0.00028727257512569</v>
      </c>
      <c r="F158" s="189">
        <v>0.0175619165660142</v>
      </c>
      <c r="G158" s="186">
        <v>155</v>
      </c>
      <c r="H158" s="186">
        <f t="shared" si="35"/>
        <v>8.91170431211499</v>
      </c>
      <c r="I158" s="186">
        <f>lifetable!$L$10</f>
        <v>0.00121809040117238</v>
      </c>
      <c r="J158" s="186">
        <f>lifetable!$L$16</f>
        <v>0.00131465056955626</v>
      </c>
      <c r="L158" s="187">
        <v>155</v>
      </c>
      <c r="M158">
        <f t="shared" si="31"/>
        <v>2.39190536199172e-5</v>
      </c>
      <c r="N158">
        <v>0</v>
      </c>
      <c r="O158">
        <f t="shared" si="42"/>
        <v>1.021233306667e-5</v>
      </c>
      <c r="P158">
        <f>C158-SUM($O$25:O158)</f>
        <v>0.00177293586808532</v>
      </c>
      <c r="Q158" s="187">
        <v>155</v>
      </c>
      <c r="R158">
        <f t="shared" si="40"/>
        <v>2.30877836160102e-5</v>
      </c>
      <c r="S158">
        <f>F158-SUM($R$21:R158)</f>
        <v>0.00880762524503851</v>
      </c>
      <c r="T158">
        <f t="shared" si="41"/>
        <v>3.49923966280674e-7</v>
      </c>
      <c r="U158">
        <f>E158-SUM($T$21:T158)</f>
        <v>-0.000520307128537089</v>
      </c>
      <c r="V158" s="188">
        <v>155</v>
      </c>
      <c r="Z158" s="187">
        <f t="shared" si="36"/>
        <v>107.013698630137</v>
      </c>
    </row>
    <row r="159" spans="1:26">
      <c r="A159">
        <v>156</v>
      </c>
      <c r="B159" s="185">
        <f t="shared" si="37"/>
        <v>107.704109589041</v>
      </c>
      <c r="C159" s="189">
        <v>0.00827101709896457</v>
      </c>
      <c r="D159" s="189">
        <v>0.0177635027957462</v>
      </c>
      <c r="E159" s="189">
        <v>0.000281119203380958</v>
      </c>
      <c r="F159" s="189">
        <v>0.01734027872383</v>
      </c>
      <c r="G159" s="186">
        <v>156</v>
      </c>
      <c r="H159" s="186">
        <f t="shared" si="35"/>
        <v>8.96919917864476</v>
      </c>
      <c r="I159" s="186">
        <f>lifetable!$L$10</f>
        <v>0.00121809040117238</v>
      </c>
      <c r="J159" s="186">
        <f>lifetable!$L$16</f>
        <v>0.00131465056955626</v>
      </c>
      <c r="L159" s="187">
        <v>156</v>
      </c>
      <c r="M159">
        <f t="shared" ref="M159:M222" si="43">J159*D159</f>
        <v>2.3352799067742e-5</v>
      </c>
      <c r="N159">
        <v>0</v>
      </c>
      <c r="O159">
        <f t="shared" si="42"/>
        <v>1.00748465361814e-5</v>
      </c>
      <c r="P159">
        <f>C159-SUM($O$25:O159)</f>
        <v>0.00164999047404597</v>
      </c>
      <c r="Q159" s="187">
        <v>156</v>
      </c>
      <c r="R159">
        <f t="shared" si="40"/>
        <v>2.27964073005475e-5</v>
      </c>
      <c r="S159">
        <f>F159-SUM($R$21:R159)</f>
        <v>0.00856319099555376</v>
      </c>
      <c r="T159">
        <f t="shared" si="41"/>
        <v>3.4242860322357e-7</v>
      </c>
      <c r="U159">
        <f>E159-SUM($T$21:T159)</f>
        <v>-0.000526802928885044</v>
      </c>
      <c r="V159" s="188">
        <v>156</v>
      </c>
      <c r="Z159" s="187">
        <f t="shared" si="36"/>
        <v>107.704109589041</v>
      </c>
    </row>
    <row r="160" spans="1:26">
      <c r="A160">
        <v>157</v>
      </c>
      <c r="B160" s="185">
        <f t="shared" si="37"/>
        <v>108.394520547945</v>
      </c>
      <c r="C160" s="189">
        <v>0.00816035819951611</v>
      </c>
      <c r="D160" s="189">
        <v>0.0173431601530251</v>
      </c>
      <c r="E160" s="189">
        <v>0.000275126798854094</v>
      </c>
      <c r="F160" s="189">
        <v>0.0171221482911191</v>
      </c>
      <c r="G160" s="186">
        <v>157</v>
      </c>
      <c r="H160" s="186">
        <f t="shared" si="35"/>
        <v>9.02669404517454</v>
      </c>
      <c r="I160" s="186">
        <f>lifetable!$M$10</f>
        <v>0.00131465056955626</v>
      </c>
      <c r="J160" s="186">
        <f>lifetable!$M$16</f>
        <v>0.00142667816373943</v>
      </c>
      <c r="L160" s="187">
        <v>157</v>
      </c>
      <c r="M160">
        <f t="shared" si="43"/>
        <v>2.47431078805566e-5</v>
      </c>
      <c r="N160">
        <v>0</v>
      </c>
      <c r="O160">
        <f t="shared" si="42"/>
        <v>1.0728019554777e-5</v>
      </c>
      <c r="P160">
        <f>C160-SUM($O$25:O160)</f>
        <v>0.00152860355504273</v>
      </c>
      <c r="Q160" s="187">
        <v>157</v>
      </c>
      <c r="R160">
        <f t="shared" si="40"/>
        <v>2.44277950832479e-5</v>
      </c>
      <c r="S160">
        <f>F160-SUM($R$21:R160)</f>
        <v>0.00832063276775961</v>
      </c>
      <c r="T160">
        <f t="shared" si="41"/>
        <v>3.61695602813726e-7</v>
      </c>
      <c r="U160">
        <f>E160-SUM($T$21:T160)</f>
        <v>-0.000533157029014722</v>
      </c>
      <c r="V160" s="188">
        <v>157</v>
      </c>
      <c r="Z160" s="187">
        <f t="shared" si="36"/>
        <v>108.394520547945</v>
      </c>
    </row>
    <row r="161" spans="1:26">
      <c r="A161">
        <v>158</v>
      </c>
      <c r="B161" s="185">
        <f t="shared" si="37"/>
        <v>109.084931506849</v>
      </c>
      <c r="C161" s="189">
        <v>0.0080518543043886</v>
      </c>
      <c r="D161" s="189">
        <v>0.0169329452563283</v>
      </c>
      <c r="E161" s="189">
        <v>0.000269290365030884</v>
      </c>
      <c r="F161" s="189">
        <v>0.0169074564407164</v>
      </c>
      <c r="G161" s="186">
        <v>158</v>
      </c>
      <c r="H161" s="186">
        <f t="shared" si="35"/>
        <v>9.08418891170431</v>
      </c>
      <c r="I161" s="186">
        <f>lifetable!$M$10</f>
        <v>0.00131465056955626</v>
      </c>
      <c r="J161" s="186">
        <f>lifetable!$M$16</f>
        <v>0.00142667816373943</v>
      </c>
      <c r="L161" s="187">
        <v>158</v>
      </c>
      <c r="M161">
        <f t="shared" si="43"/>
        <v>2.41578632449987e-5</v>
      </c>
      <c r="N161">
        <v>0</v>
      </c>
      <c r="O161">
        <f t="shared" si="42"/>
        <v>1.05853748472485e-5</v>
      </c>
      <c r="P161">
        <f>C161-SUM($O$25:O161)</f>
        <v>0.00140951428506798</v>
      </c>
      <c r="Q161" s="187">
        <v>158</v>
      </c>
      <c r="R161">
        <f t="shared" si="40"/>
        <v>2.41214989083456e-5</v>
      </c>
      <c r="S161">
        <f>F161-SUM($R$21:R161)</f>
        <v>0.00808181941844856</v>
      </c>
      <c r="T161">
        <f t="shared" si="41"/>
        <v>3.54022731763866e-7</v>
      </c>
      <c r="U161">
        <f>E161-SUM($T$21:T161)</f>
        <v>-0.000539347485569696</v>
      </c>
      <c r="V161" s="188">
        <v>158</v>
      </c>
      <c r="Z161" s="187">
        <f t="shared" si="36"/>
        <v>109.084931506849</v>
      </c>
    </row>
    <row r="162" spans="1:26">
      <c r="A162">
        <v>159</v>
      </c>
      <c r="B162" s="185">
        <f t="shared" si="37"/>
        <v>109.775342465753</v>
      </c>
      <c r="C162" s="189">
        <v>0.00794545055497991</v>
      </c>
      <c r="D162" s="189">
        <v>0.0165326086930733</v>
      </c>
      <c r="E162" s="189">
        <v>0.000263605085356609</v>
      </c>
      <c r="F162" s="189">
        <v>0.0166961359926199</v>
      </c>
      <c r="G162" s="186">
        <v>159</v>
      </c>
      <c r="H162" s="186">
        <f t="shared" si="35"/>
        <v>9.14168377823409</v>
      </c>
      <c r="I162" s="186">
        <f>lifetable!$M$10</f>
        <v>0.00131465056955626</v>
      </c>
      <c r="J162" s="186">
        <f>lifetable!$M$16</f>
        <v>0.00142667816373943</v>
      </c>
      <c r="L162" s="187">
        <v>159</v>
      </c>
      <c r="M162">
        <f t="shared" si="43"/>
        <v>2.35867118120563e-5</v>
      </c>
      <c r="N162">
        <v>0</v>
      </c>
      <c r="O162">
        <f t="shared" si="42"/>
        <v>1.04454910974855e-5</v>
      </c>
      <c r="P162">
        <f>C162-SUM($O$25:O162)</f>
        <v>0.0012926650445618</v>
      </c>
      <c r="Q162" s="187">
        <v>159</v>
      </c>
      <c r="R162">
        <f t="shared" si="40"/>
        <v>2.38200126394947e-5</v>
      </c>
      <c r="S162">
        <f>F162-SUM($R$21:R162)</f>
        <v>0.00784667895771257</v>
      </c>
      <c r="T162">
        <f t="shared" si="41"/>
        <v>3.46548575601994e-7</v>
      </c>
      <c r="U162">
        <f>E162-SUM($T$21:T162)</f>
        <v>-0.000545379313819573</v>
      </c>
      <c r="V162" s="188">
        <v>159</v>
      </c>
      <c r="Z162" s="187">
        <f t="shared" si="36"/>
        <v>109.775342465753</v>
      </c>
    </row>
    <row r="163" spans="1:26">
      <c r="A163">
        <v>160</v>
      </c>
      <c r="B163" s="185">
        <f t="shared" si="37"/>
        <v>110.465753424658</v>
      </c>
      <c r="C163" s="189">
        <v>0.00784109381122286</v>
      </c>
      <c r="D163" s="189">
        <v>0.0161419073615927</v>
      </c>
      <c r="E163" s="189">
        <v>0.00025806631584785</v>
      </c>
      <c r="F163" s="189">
        <v>0.016488121366803</v>
      </c>
      <c r="G163" s="186">
        <v>160</v>
      </c>
      <c r="H163" s="186">
        <f t="shared" si="35"/>
        <v>9.19917864476386</v>
      </c>
      <c r="I163" s="186">
        <f>lifetable!$M$10</f>
        <v>0.00131465056955626</v>
      </c>
      <c r="J163" s="186">
        <f>lifetable!$M$16</f>
        <v>0.00142667816373943</v>
      </c>
      <c r="L163" s="187">
        <v>160</v>
      </c>
      <c r="M163">
        <f t="shared" si="43"/>
        <v>2.3029306753889e-5</v>
      </c>
      <c r="O163">
        <f t="shared" ref="O163:O222" si="44">I163*C163</f>
        <v>1.03082984448682e-5</v>
      </c>
      <c r="Q163" s="187">
        <v>160</v>
      </c>
      <c r="V163" s="188">
        <v>160</v>
      </c>
      <c r="Z163" s="187">
        <f t="shared" si="36"/>
        <v>110.465753424658</v>
      </c>
    </row>
    <row r="164" spans="1:26">
      <c r="A164">
        <v>161</v>
      </c>
      <c r="B164" s="185">
        <f t="shared" si="37"/>
        <v>111.156164383562</v>
      </c>
      <c r="C164" s="189">
        <v>0.00773873258785126</v>
      </c>
      <c r="D164" s="189">
        <v>0.0157606043058691</v>
      </c>
      <c r="E164" s="189">
        <v>0.00025266957804511</v>
      </c>
      <c r="F164" s="189">
        <v>0.0162833485376274</v>
      </c>
      <c r="G164" s="186">
        <v>161</v>
      </c>
      <c r="H164" s="186">
        <f t="shared" si="35"/>
        <v>9.25667351129363</v>
      </c>
      <c r="I164" s="186">
        <f>lifetable!$M$10</f>
        <v>0.00131465056955626</v>
      </c>
      <c r="J164" s="186">
        <f>lifetable!$M$16</f>
        <v>0.00142667816373943</v>
      </c>
      <c r="L164" s="187">
        <v>161</v>
      </c>
      <c r="M164">
        <f t="shared" si="43"/>
        <v>2.2485310010521e-5</v>
      </c>
      <c r="O164">
        <f t="shared" si="44"/>
        <v>1.01737292042623e-5</v>
      </c>
      <c r="Q164" s="187">
        <v>161</v>
      </c>
      <c r="V164" s="188">
        <v>161</v>
      </c>
      <c r="Z164" s="187">
        <f t="shared" ref="Z164:Z196" si="45">B164</f>
        <v>111.156164383562</v>
      </c>
    </row>
    <row r="165" spans="1:26">
      <c r="A165">
        <v>162</v>
      </c>
      <c r="B165" s="185">
        <f t="shared" si="37"/>
        <v>111.846575342466</v>
      </c>
      <c r="C165" s="189">
        <v>0.00763831699338978</v>
      </c>
      <c r="D165" s="189">
        <v>0.0153884685547946</v>
      </c>
      <c r="E165" s="189">
        <v>0.000247410552288792</v>
      </c>
      <c r="F165" s="189">
        <v>0.0160817549898067</v>
      </c>
      <c r="G165" s="186">
        <v>162</v>
      </c>
      <c r="H165" s="186">
        <f t="shared" si="35"/>
        <v>9.31416837782341</v>
      </c>
      <c r="I165" s="186">
        <f>lifetable!$M$10</f>
        <v>0.00131465056955626</v>
      </c>
      <c r="J165" s="186">
        <f>lifetable!$M$16</f>
        <v>0.00142667816373943</v>
      </c>
      <c r="L165" s="187">
        <v>162</v>
      </c>
      <c r="M165">
        <f t="shared" si="43"/>
        <v>2.19543920605163e-5</v>
      </c>
      <c r="O165">
        <f t="shared" si="44"/>
        <v>1.00417177858112e-5</v>
      </c>
      <c r="Q165" s="187">
        <v>162</v>
      </c>
      <c r="V165" s="188">
        <v>162</v>
      </c>
      <c r="Z165" s="187">
        <f t="shared" si="45"/>
        <v>111.846575342466</v>
      </c>
    </row>
    <row r="166" spans="1:26">
      <c r="A166">
        <v>163</v>
      </c>
      <c r="B166" s="185">
        <f t="shared" si="37"/>
        <v>112.53698630137</v>
      </c>
      <c r="C166" s="189">
        <v>0.00753979867173601</v>
      </c>
      <c r="D166" s="189">
        <v>0.0150252749658233</v>
      </c>
      <c r="E166" s="189">
        <v>0.00024228507130205</v>
      </c>
      <c r="F166" s="189">
        <v>0.0158832796757944</v>
      </c>
      <c r="G166" s="186">
        <v>163</v>
      </c>
      <c r="H166" s="186">
        <f t="shared" si="35"/>
        <v>9.37166324435318</v>
      </c>
      <c r="I166" s="186">
        <f>lifetable!$M$10</f>
        <v>0.00131465056955626</v>
      </c>
      <c r="J166" s="186">
        <f>lifetable!$M$16</f>
        <v>0.00142667816373943</v>
      </c>
      <c r="L166" s="187">
        <v>163</v>
      </c>
      <c r="M166">
        <f t="shared" si="43"/>
        <v>2.14362316979207e-5</v>
      </c>
      <c r="O166">
        <f t="shared" si="44"/>
        <v>9.91220061813731e-6</v>
      </c>
      <c r="Q166" s="187">
        <v>163</v>
      </c>
      <c r="V166" s="188">
        <v>163</v>
      </c>
      <c r="Z166" s="187">
        <f t="shared" si="45"/>
        <v>112.53698630137</v>
      </c>
    </row>
    <row r="167" spans="1:26">
      <c r="A167">
        <v>164</v>
      </c>
      <c r="B167" s="185">
        <f t="shared" si="37"/>
        <v>113.227397260274</v>
      </c>
      <c r="C167" s="189">
        <v>0.00744313074621029</v>
      </c>
      <c r="D167" s="189">
        <v>0.0146708040728887</v>
      </c>
      <c r="E167" s="189">
        <v>0.000237289114064973</v>
      </c>
      <c r="F167" s="189">
        <v>0.0156878629746198</v>
      </c>
      <c r="G167" s="186">
        <v>164</v>
      </c>
      <c r="H167" s="186">
        <f t="shared" si="35"/>
        <v>9.42915811088296</v>
      </c>
      <c r="I167" s="186">
        <f>lifetable!$M$10</f>
        <v>0.00131465056955626</v>
      </c>
      <c r="J167" s="186">
        <f>lifetable!$M$16</f>
        <v>0.00142667816373943</v>
      </c>
      <c r="L167" s="187">
        <v>164</v>
      </c>
      <c r="M167">
        <f t="shared" si="43"/>
        <v>2.09305158152897e-5</v>
      </c>
      <c r="O167">
        <f t="shared" si="44"/>
        <v>9.7851160747871e-6</v>
      </c>
      <c r="Q167" s="187">
        <v>164</v>
      </c>
      <c r="V167" s="188">
        <v>164</v>
      </c>
      <c r="Z167" s="187">
        <f t="shared" si="45"/>
        <v>113.227397260274</v>
      </c>
    </row>
    <row r="168" spans="1:26">
      <c r="A168">
        <v>165</v>
      </c>
      <c r="B168" s="185">
        <f t="shared" si="37"/>
        <v>113.917808219178</v>
      </c>
      <c r="C168" s="189">
        <v>0.00734826776595562</v>
      </c>
      <c r="D168" s="189">
        <v>0.0143248419384648</v>
      </c>
      <c r="E168" s="189">
        <v>0.000232418799965416</v>
      </c>
      <c r="F168" s="189">
        <v>0.0154954466520383</v>
      </c>
      <c r="G168" s="186">
        <v>165</v>
      </c>
      <c r="H168" s="186">
        <f t="shared" si="35"/>
        <v>9.48665297741273</v>
      </c>
      <c r="I168" s="186">
        <f>lifetable!$M$10</f>
        <v>0.00131465056955626</v>
      </c>
      <c r="J168" s="186">
        <f>lifetable!$M$16</f>
        <v>0.00142667816373943</v>
      </c>
      <c r="L168" s="187">
        <v>165</v>
      </c>
      <c r="M168">
        <f t="shared" si="43"/>
        <v>2.04369391926265e-5</v>
      </c>
      <c r="O168">
        <f t="shared" si="44"/>
        <v>9.66040440376549e-6</v>
      </c>
      <c r="Q168" s="187">
        <v>165</v>
      </c>
      <c r="V168" s="188">
        <v>165</v>
      </c>
      <c r="Z168" s="187">
        <f t="shared" si="45"/>
        <v>113.917808219178</v>
      </c>
    </row>
    <row r="169" spans="1:26">
      <c r="A169">
        <v>166</v>
      </c>
      <c r="B169" s="185">
        <f t="shared" si="37"/>
        <v>114.608219178082</v>
      </c>
      <c r="C169" s="189">
        <v>0.00725516565457606</v>
      </c>
      <c r="D169" s="189">
        <v>0.0139871800096501</v>
      </c>
      <c r="E169" s="189">
        <v>0.000227670383212602</v>
      </c>
      <c r="F169" s="189">
        <v>0.0153059738220289</v>
      </c>
      <c r="G169" s="186">
        <v>166</v>
      </c>
      <c r="H169" s="186">
        <f t="shared" si="35"/>
        <v>9.54414784394251</v>
      </c>
      <c r="I169" s="186">
        <f>lifetable!$M$10</f>
        <v>0.00131465056955626</v>
      </c>
      <c r="J169" s="186">
        <f>lifetable!$M$16</f>
        <v>0.00142667816373943</v>
      </c>
      <c r="L169" s="187">
        <v>166</v>
      </c>
      <c r="M169">
        <f t="shared" si="43"/>
        <v>1.99552042920604e-5</v>
      </c>
      <c r="O169">
        <f t="shared" si="44"/>
        <v>9.53800766001346e-6</v>
      </c>
      <c r="Q169" s="187">
        <v>166</v>
      </c>
      <c r="V169" s="188">
        <v>166</v>
      </c>
      <c r="Z169" s="187">
        <f t="shared" si="45"/>
        <v>114.608219178082</v>
      </c>
    </row>
    <row r="170" spans="1:26">
      <c r="A170">
        <v>167</v>
      </c>
      <c r="B170" s="185">
        <f t="shared" si="37"/>
        <v>115.298630136986</v>
      </c>
      <c r="C170" s="189">
        <v>0.00716378166090792</v>
      </c>
      <c r="D170" s="189">
        <v>0.013657614978159</v>
      </c>
      <c r="E170" s="189">
        <v>0.000223040247500392</v>
      </c>
      <c r="F170" s="189">
        <v>0.0151193889095132</v>
      </c>
      <c r="G170" s="186">
        <v>167</v>
      </c>
      <c r="H170" s="186">
        <f t="shared" si="35"/>
        <v>9.60164271047228</v>
      </c>
      <c r="I170" s="186">
        <f>lifetable!$M$10</f>
        <v>0.00131465056955626</v>
      </c>
      <c r="J170" s="186">
        <f>lifetable!$M$16</f>
        <v>0.00142667816373943</v>
      </c>
      <c r="L170" s="187">
        <v>167</v>
      </c>
      <c r="M170">
        <f t="shared" si="43"/>
        <v>1.94850210581e-5</v>
      </c>
      <c r="O170">
        <f t="shared" si="44"/>
        <v>9.41786964068931e-6</v>
      </c>
      <c r="Q170" s="187">
        <v>167</v>
      </c>
      <c r="V170" s="188">
        <v>167</v>
      </c>
      <c r="Z170" s="187">
        <f t="shared" si="45"/>
        <v>115.298630136986</v>
      </c>
    </row>
    <row r="171" spans="1:26">
      <c r="A171">
        <v>168</v>
      </c>
      <c r="B171" s="185">
        <f t="shared" si="37"/>
        <v>115.98904109589</v>
      </c>
      <c r="C171" s="189">
        <v>0.00707407431182383</v>
      </c>
      <c r="D171" s="189">
        <v>0.013335948644109</v>
      </c>
      <c r="E171" s="189">
        <v>0.000218524900907833</v>
      </c>
      <c r="F171" s="189">
        <v>0.0149356376143038</v>
      </c>
      <c r="G171" s="186">
        <v>168</v>
      </c>
      <c r="H171" s="186">
        <f t="shared" si="35"/>
        <v>9.65913757700205</v>
      </c>
      <c r="I171" s="186">
        <f>lifetable!$M$10</f>
        <v>0.00131465056955626</v>
      </c>
      <c r="J171" s="186">
        <f>lifetable!$M$16</f>
        <v>0.00142667816373943</v>
      </c>
      <c r="L171" s="187">
        <v>168</v>
      </c>
      <c r="M171">
        <f t="shared" si="43"/>
        <v>1.90261067233007e-5</v>
      </c>
      <c r="O171">
        <f t="shared" si="44"/>
        <v>9.29993582312253e-6</v>
      </c>
      <c r="Q171" s="187">
        <v>168</v>
      </c>
      <c r="V171" s="188">
        <v>168</v>
      </c>
      <c r="Z171" s="187">
        <f t="shared" si="45"/>
        <v>115.98904109589</v>
      </c>
    </row>
    <row r="172" spans="1:26">
      <c r="A172">
        <v>169</v>
      </c>
      <c r="B172" s="185">
        <f t="shared" si="37"/>
        <v>116.679452054795</v>
      </c>
      <c r="C172" s="189">
        <v>0.00698600336697459</v>
      </c>
      <c r="D172" s="189">
        <v>0.0130219877834948</v>
      </c>
      <c r="E172" s="189">
        <v>0.000214120971025277</v>
      </c>
      <c r="F172" s="189">
        <v>0.0147546668762036</v>
      </c>
      <c r="G172" s="186">
        <v>169</v>
      </c>
      <c r="H172" s="186">
        <f t="shared" si="35"/>
        <v>9.71663244353183</v>
      </c>
      <c r="I172" s="186">
        <f>lifetable!$M$10</f>
        <v>0.00131465056955626</v>
      </c>
      <c r="J172" s="186">
        <f>lifetable!$M$16</f>
        <v>0.00142667816373943</v>
      </c>
      <c r="L172" s="187">
        <v>169</v>
      </c>
      <c r="M172">
        <f t="shared" si="43"/>
        <v>1.85781856191936e-5</v>
      </c>
      <c r="O172">
        <f t="shared" si="44"/>
        <v>9.18415330531512e-6</v>
      </c>
      <c r="Q172" s="187">
        <v>169</v>
      </c>
      <c r="V172" s="188">
        <v>169</v>
      </c>
      <c r="Z172" s="187">
        <f t="shared" si="45"/>
        <v>116.679452054795</v>
      </c>
    </row>
    <row r="173" spans="1:26">
      <c r="A173">
        <v>170</v>
      </c>
      <c r="B173" s="185">
        <f t="shared" si="37"/>
        <v>117.369863013699</v>
      </c>
      <c r="C173" s="189">
        <v>0.00689952977537903</v>
      </c>
      <c r="D173" s="189">
        <v>0.0127155440192442</v>
      </c>
      <c r="E173" s="189">
        <v>0.00020982520029499</v>
      </c>
      <c r="F173" s="189">
        <v>0.0145764248412298</v>
      </c>
      <c r="G173" s="186">
        <v>170</v>
      </c>
      <c r="H173" s="186">
        <f t="shared" si="35"/>
        <v>9.7741273100616</v>
      </c>
      <c r="I173" s="186">
        <f>lifetable!$M$10</f>
        <v>0.00131465056955626</v>
      </c>
      <c r="J173" s="186">
        <f>lifetable!$M$16</f>
        <v>0.00142667816373943</v>
      </c>
      <c r="L173" s="187">
        <v>170</v>
      </c>
      <c r="M173">
        <f t="shared" si="43"/>
        <v>1.81409889923231e-5</v>
      </c>
      <c r="O173">
        <f t="shared" si="44"/>
        <v>9.07047074887244e-6</v>
      </c>
      <c r="Q173" s="187">
        <v>170</v>
      </c>
      <c r="V173" s="188">
        <v>170</v>
      </c>
      <c r="Z173" s="187">
        <f t="shared" si="45"/>
        <v>117.369863013699</v>
      </c>
    </row>
    <row r="174" spans="1:26">
      <c r="A174">
        <v>171</v>
      </c>
      <c r="B174" s="185">
        <f t="shared" si="37"/>
        <v>118.060273972603</v>
      </c>
      <c r="C174" s="189">
        <v>0.00681461563377659</v>
      </c>
      <c r="D174" s="189">
        <v>0.0124164336957533</v>
      </c>
      <c r="E174" s="189">
        <v>0.000205634441555777</v>
      </c>
      <c r="F174" s="189">
        <v>0.0144008608289013</v>
      </c>
      <c r="G174" s="186">
        <v>171</v>
      </c>
      <c r="H174" s="186">
        <f t="shared" si="35"/>
        <v>9.83162217659138</v>
      </c>
      <c r="I174" s="186">
        <f>lifetable!$M$10</f>
        <v>0.00131465056955626</v>
      </c>
      <c r="J174" s="186">
        <f>lifetable!$M$16</f>
        <v>0.00142667816373943</v>
      </c>
      <c r="L174" s="187">
        <v>171</v>
      </c>
      <c r="M174">
        <f t="shared" si="43"/>
        <v>1.77142548252496e-5</v>
      </c>
      <c r="O174">
        <f t="shared" si="44"/>
        <v>8.95883832425141e-6</v>
      </c>
      <c r="Q174" s="187">
        <v>171</v>
      </c>
      <c r="V174" s="188">
        <v>171</v>
      </c>
      <c r="Z174" s="187">
        <f t="shared" si="45"/>
        <v>118.060273972603</v>
      </c>
    </row>
    <row r="175" spans="1:26">
      <c r="A175">
        <v>172</v>
      </c>
      <c r="B175" s="185">
        <f t="shared" si="37"/>
        <v>118.750684931507</v>
      </c>
      <c r="C175" s="189">
        <v>0.00673122414666158</v>
      </c>
      <c r="D175" s="189">
        <v>0.0121244777568023</v>
      </c>
      <c r="E175" s="189">
        <v>0.000201545653781696</v>
      </c>
      <c r="F175" s="189">
        <v>0.0142279253005948</v>
      </c>
      <c r="G175" s="186">
        <v>172</v>
      </c>
      <c r="H175" s="186">
        <f t="shared" si="35"/>
        <v>9.88911704312115</v>
      </c>
      <c r="I175" s="186">
        <f>lifetable!$M$10</f>
        <v>0.00131465056955626</v>
      </c>
      <c r="J175" s="186">
        <f>lifetable!$M$16</f>
        <v>0.00142667816373943</v>
      </c>
      <c r="L175" s="187">
        <v>172</v>
      </c>
      <c r="M175">
        <f t="shared" si="43"/>
        <v>1.72977276623742e-5</v>
      </c>
      <c r="O175">
        <f t="shared" si="44"/>
        <v>8.84920765821952e-6</v>
      </c>
      <c r="Q175" s="187">
        <v>172</v>
      </c>
      <c r="V175" s="188">
        <v>172</v>
      </c>
      <c r="Z175" s="187">
        <f t="shared" si="45"/>
        <v>118.750684931507</v>
      </c>
    </row>
    <row r="176" spans="1:26">
      <c r="A176">
        <v>173</v>
      </c>
      <c r="B176" s="185">
        <f t="shared" si="37"/>
        <v>119.441095890411</v>
      </c>
      <c r="C176" s="189">
        <v>0.00664931958792247</v>
      </c>
      <c r="D176" s="189">
        <v>0.0118395016267563</v>
      </c>
      <c r="E176" s="189">
        <v>0.000197555898005497</v>
      </c>
      <c r="F176" s="189">
        <v>0.0140575698288735</v>
      </c>
      <c r="G176" s="186">
        <v>173</v>
      </c>
      <c r="H176" s="186">
        <f t="shared" si="35"/>
        <v>9.94661190965092</v>
      </c>
      <c r="I176" s="186">
        <f>lifetable!$M$10</f>
        <v>0.00131465056955626</v>
      </c>
      <c r="J176" s="186">
        <f>lifetable!$M$16</f>
        <v>0.00142667816373943</v>
      </c>
      <c r="L176" s="187">
        <v>173</v>
      </c>
      <c r="M176">
        <f t="shared" si="43"/>
        <v>1.68911584404506e-5</v>
      </c>
      <c r="O176">
        <f t="shared" si="44"/>
        <v>8.7415317834239e-6</v>
      </c>
      <c r="Q176" s="187">
        <v>173</v>
      </c>
      <c r="V176" s="188">
        <v>173</v>
      </c>
      <c r="Z176" s="187">
        <f t="shared" si="45"/>
        <v>119.441095890411</v>
      </c>
    </row>
    <row r="177" spans="1:26">
      <c r="A177">
        <v>174</v>
      </c>
      <c r="B177" s="185">
        <f t="shared" si="37"/>
        <v>120.131506849315</v>
      </c>
      <c r="C177" s="189">
        <v>0.00656886726401334</v>
      </c>
      <c r="D177" s="189">
        <v>0.0115613350949573</v>
      </c>
      <c r="E177" s="189">
        <v>0.000193662333417871</v>
      </c>
      <c r="F177" s="189">
        <v>0.0138897470677867</v>
      </c>
      <c r="G177" s="186">
        <v>174</v>
      </c>
      <c r="H177" s="186">
        <f t="shared" si="35"/>
        <v>10.0041067761807</v>
      </c>
      <c r="I177" s="186">
        <f>lifetable!$N$10</f>
        <v>0.00142667816373943</v>
      </c>
      <c r="J177" s="186">
        <f>lifetable!$N$16</f>
        <v>0.00153536922959796</v>
      </c>
      <c r="L177" s="187">
        <v>174</v>
      </c>
      <c r="M177">
        <f t="shared" si="43"/>
        <v>1.77509181578685e-5</v>
      </c>
      <c r="O177">
        <f t="shared" si="44"/>
        <v>9.37165948607057e-6</v>
      </c>
      <c r="Q177" s="187">
        <v>174</v>
      </c>
      <c r="V177" s="188">
        <v>174</v>
      </c>
      <c r="Z177" s="187">
        <f t="shared" si="45"/>
        <v>120.131506849315</v>
      </c>
    </row>
    <row r="178" spans="2:26">
      <c r="B178" s="185">
        <f t="shared" si="37"/>
        <v>0</v>
      </c>
      <c r="C178" s="189">
        <v>0.00648983347858814</v>
      </c>
      <c r="D178" s="189">
        <v>0.0112898122032185</v>
      </c>
      <c r="E178" s="189">
        <v>0.000189862213634116</v>
      </c>
      <c r="F178" s="189">
        <v>0.0137244107241181</v>
      </c>
      <c r="M178">
        <f t="shared" si="43"/>
        <v>0</v>
      </c>
      <c r="O178">
        <f t="shared" si="44"/>
        <v>0</v>
      </c>
      <c r="Z178" s="187">
        <f t="shared" si="45"/>
        <v>0</v>
      </c>
    </row>
    <row r="179" spans="2:26">
      <c r="B179" s="185">
        <f t="shared" si="37"/>
        <v>0</v>
      </c>
      <c r="C179" s="189">
        <v>0.00641218549853236</v>
      </c>
      <c r="D179" s="189">
        <v>0.0110247711363313</v>
      </c>
      <c r="E179" s="189">
        <v>0.000186152883120238</v>
      </c>
      <c r="F179" s="189">
        <v>0.0135615155294897</v>
      </c>
      <c r="M179">
        <f t="shared" si="43"/>
        <v>0</v>
      </c>
      <c r="O179">
        <f t="shared" si="44"/>
        <v>0</v>
      </c>
      <c r="Z179" s="187">
        <f t="shared" si="45"/>
        <v>0</v>
      </c>
    </row>
    <row r="180" spans="2:26">
      <c r="B180" s="185">
        <f t="shared" si="37"/>
        <v>0</v>
      </c>
      <c r="C180" s="189">
        <v>0.00633589152132929</v>
      </c>
      <c r="D180" s="189">
        <v>0.0107660541155023</v>
      </c>
      <c r="E180" s="189">
        <v>0.000182531773770915</v>
      </c>
      <c r="F180" s="189">
        <v>0.0134010172133712</v>
      </c>
      <c r="M180">
        <f t="shared" si="43"/>
        <v>0</v>
      </c>
      <c r="O180">
        <f t="shared" si="44"/>
        <v>0</v>
      </c>
      <c r="Z180" s="187">
        <f t="shared" si="45"/>
        <v>0</v>
      </c>
    </row>
    <row r="181" spans="2:26">
      <c r="B181" s="185">
        <f t="shared" si="37"/>
        <v>0</v>
      </c>
      <c r="C181" s="189">
        <v>0.00626092064370194</v>
      </c>
      <c r="D181" s="189">
        <v>0.0105135072946371</v>
      </c>
      <c r="E181" s="189">
        <v>0.000178996401632197</v>
      </c>
      <c r="F181" s="189">
        <v>0.0132428724768905</v>
      </c>
      <c r="M181">
        <f t="shared" si="43"/>
        <v>0</v>
      </c>
      <c r="O181">
        <f t="shared" si="44"/>
        <v>0</v>
      </c>
      <c r="Z181" s="187">
        <f t="shared" si="45"/>
        <v>0</v>
      </c>
    </row>
    <row r="182" spans="2:26">
      <c r="B182" s="185">
        <f t="shared" si="37"/>
        <v>0</v>
      </c>
      <c r="C182" s="189">
        <v>0.00618724283147394</v>
      </c>
      <c r="D182" s="189">
        <v>0.0102669806593904</v>
      </c>
      <c r="E182" s="189">
        <v>0.000175544363762105</v>
      </c>
      <c r="F182" s="189">
        <v>0.0130870389674754</v>
      </c>
      <c r="M182">
        <f t="shared" si="43"/>
        <v>0</v>
      </c>
      <c r="O182">
        <f t="shared" si="44"/>
        <v>0</v>
      </c>
      <c r="Z182" s="187">
        <f t="shared" si="45"/>
        <v>0</v>
      </c>
    </row>
    <row r="183" spans="2:26">
      <c r="B183" s="185">
        <f t="shared" si="37"/>
        <v>0</v>
      </c>
      <c r="C183" s="189">
        <v>0.00611482889059603</v>
      </c>
      <c r="D183" s="189">
        <v>0.0100263279289061</v>
      </c>
      <c r="E183" s="189">
        <v>0.000172173335222724</v>
      </c>
      <c r="F183" s="189">
        <v>0.0129334752542423</v>
      </c>
      <c r="M183">
        <f t="shared" si="43"/>
        <v>0</v>
      </c>
      <c r="O183">
        <f t="shared" si="44"/>
        <v>0</v>
      </c>
      <c r="Z183" s="187">
        <f t="shared" si="45"/>
        <v>0</v>
      </c>
    </row>
    <row r="184" spans="2:26">
      <c r="B184" s="185">
        <f t="shared" si="37"/>
        <v>0</v>
      </c>
      <c r="C184" s="189">
        <v>0.00604365043928701</v>
      </c>
      <c r="D184" s="189">
        <v>0.00979140646017179</v>
      </c>
      <c r="E184" s="189">
        <v>0.000168881066197668</v>
      </c>
      <c r="F184" s="189">
        <v>0.0127821408041535</v>
      </c>
      <c r="M184">
        <f t="shared" si="43"/>
        <v>0</v>
      </c>
      <c r="O184">
        <f t="shared" si="44"/>
        <v>0</v>
      </c>
      <c r="Z184" s="187">
        <f t="shared" si="45"/>
        <v>0</v>
      </c>
    </row>
    <row r="185" spans="2:26">
      <c r="B185" s="185">
        <f t="shared" si="37"/>
        <v>0</v>
      </c>
      <c r="C185" s="189">
        <v>0.00597367988124074</v>
      </c>
      <c r="D185" s="189">
        <v>0.00956207715491424</v>
      </c>
      <c r="E185" s="189">
        <v>0.000165665379229109</v>
      </c>
      <c r="F185" s="189">
        <v>0.0126329959588741</v>
      </c>
      <c r="M185">
        <f t="shared" si="43"/>
        <v>0</v>
      </c>
      <c r="O185">
        <f t="shared" si="44"/>
        <v>0</v>
      </c>
      <c r="Z185" s="187">
        <f t="shared" si="45"/>
        <v>0</v>
      </c>
    </row>
    <row r="186" spans="2:26">
      <c r="B186" s="185">
        <f t="shared" si="37"/>
        <v>0</v>
      </c>
      <c r="C186" s="189">
        <v>0.00590489037985302</v>
      </c>
      <c r="D186" s="189">
        <v>0.00933820436896581</v>
      </c>
      <c r="E186" s="189">
        <v>0.000162524166568875</v>
      </c>
      <c r="F186" s="189">
        <v>0.0124860019123637</v>
      </c>
      <c r="M186">
        <f t="shared" si="43"/>
        <v>0</v>
      </c>
      <c r="O186">
        <f t="shared" si="44"/>
        <v>0</v>
      </c>
      <c r="Z186" s="187">
        <f t="shared" si="45"/>
        <v>0</v>
      </c>
    </row>
    <row r="187" spans="2:26">
      <c r="B187" s="185">
        <f t="shared" si="37"/>
        <v>0</v>
      </c>
      <c r="C187" s="189">
        <v>0.00583725583342443</v>
      </c>
      <c r="D187" s="189">
        <v>0.00911965582403282</v>
      </c>
      <c r="E187" s="189">
        <v>0.0001594553876384</v>
      </c>
      <c r="F187" s="189">
        <v>0.0123411206890897</v>
      </c>
      <c r="M187">
        <f t="shared" si="43"/>
        <v>0</v>
      </c>
      <c r="O187">
        <f t="shared" si="44"/>
        <v>0</v>
      </c>
      <c r="Z187" s="187">
        <f t="shared" si="45"/>
        <v>0</v>
      </c>
    </row>
    <row r="188" spans="2:26">
      <c r="B188" s="185">
        <f t="shared" si="37"/>
        <v>0</v>
      </c>
      <c r="C188" s="189">
        <v>0.00577075085129731</v>
      </c>
      <c r="D188" s="189">
        <v>0.00890630252179924</v>
      </c>
      <c r="E188" s="189">
        <v>0.000156457066592538</v>
      </c>
      <c r="F188" s="189">
        <v>0.012198315122932</v>
      </c>
      <c r="M188">
        <f t="shared" si="43"/>
        <v>0</v>
      </c>
      <c r="O188">
        <f t="shared" si="44"/>
        <v>0</v>
      </c>
      <c r="Z188" s="187">
        <f t="shared" si="45"/>
        <v>0</v>
      </c>
    </row>
    <row r="189" spans="2:26">
      <c r="B189" s="185">
        <f t="shared" si="37"/>
        <v>0</v>
      </c>
      <c r="C189" s="189">
        <v>0.0057053507308871</v>
      </c>
      <c r="D189" s="189">
        <v>0.00869801866030106</v>
      </c>
      <c r="E189" s="189">
        <v>0.000153527289982558</v>
      </c>
      <c r="F189" s="189">
        <v>0.0120575488366907</v>
      </c>
      <c r="M189">
        <f t="shared" si="43"/>
        <v>0</v>
      </c>
      <c r="O189">
        <f t="shared" si="44"/>
        <v>0</v>
      </c>
      <c r="Z189" s="187">
        <f t="shared" si="45"/>
        <v>0</v>
      </c>
    </row>
    <row r="190" spans="2:26">
      <c r="B190" s="185">
        <f t="shared" si="37"/>
        <v>0</v>
      </c>
      <c r="C190" s="189">
        <v>0.00564103143557005</v>
      </c>
      <c r="D190" s="189">
        <v>0.00849468155250847</v>
      </c>
      <c r="E190" s="189">
        <v>0.00015066420451382</v>
      </c>
      <c r="F190" s="189">
        <v>0.0119187862222113</v>
      </c>
      <c r="M190">
        <f t="shared" si="43"/>
        <v>0</v>
      </c>
      <c r="O190">
        <f t="shared" si="44"/>
        <v>0</v>
      </c>
      <c r="Z190" s="187">
        <f t="shared" si="45"/>
        <v>0</v>
      </c>
    </row>
    <row r="191" spans="2:26">
      <c r="B191" s="185">
        <f t="shared" si="37"/>
        <v>0</v>
      </c>
      <c r="C191" s="189">
        <v>0.00557776957339122</v>
      </c>
      <c r="D191" s="189">
        <v>0.0082961715470551</v>
      </c>
      <c r="E191" s="189">
        <v>0.000147866014893881</v>
      </c>
      <c r="F191" s="189">
        <v>0.0117819924210834</v>
      </c>
      <c r="M191">
        <f t="shared" si="43"/>
        <v>0</v>
      </c>
      <c r="O191">
        <f t="shared" si="44"/>
        <v>0</v>
      </c>
      <c r="Z191" s="187">
        <f t="shared" si="45"/>
        <v>0</v>
      </c>
    </row>
    <row r="192" spans="2:26">
      <c r="B192" s="185">
        <f t="shared" si="37"/>
        <v>0</v>
      </c>
      <c r="C192" s="189">
        <v>0.00551554237655837</v>
      </c>
      <c r="D192" s="189">
        <v>0.00810237195105495</v>
      </c>
      <c r="E192" s="189">
        <v>0.000145130981766991</v>
      </c>
      <c r="F192" s="189">
        <v>0.0116471333059218</v>
      </c>
      <c r="M192">
        <f t="shared" si="43"/>
        <v>0</v>
      </c>
      <c r="O192">
        <f t="shared" si="44"/>
        <v>0</v>
      </c>
      <c r="Z192" s="187">
        <f t="shared" si="45"/>
        <v>0</v>
      </c>
    </row>
    <row r="193" spans="2:26">
      <c r="B193" s="185">
        <f t="shared" si="37"/>
        <v>0</v>
      </c>
      <c r="C193" s="189">
        <v>0.0054543276816888</v>
      </c>
      <c r="D193" s="189">
        <v>0.00791316895494967</v>
      </c>
      <c r="E193" s="189">
        <v>0.000142457419731126</v>
      </c>
      <c r="F193" s="189">
        <v>0.0115141754621688</v>
      </c>
      <c r="M193">
        <f t="shared" si="43"/>
        <v>0</v>
      </c>
      <c r="O193">
        <f t="shared" si="44"/>
        <v>0</v>
      </c>
      <c r="Z193" s="187">
        <f t="shared" si="45"/>
        <v>0</v>
      </c>
    </row>
    <row r="194" spans="2:26">
      <c r="B194" s="185">
        <f t="shared" si="37"/>
        <v>0</v>
      </c>
      <c r="C194" s="189">
        <v>0.00539410391077792</v>
      </c>
      <c r="D194" s="189">
        <v>0.00772845155933043</v>
      </c>
      <c r="E194" s="189">
        <v>0.000139843695433895</v>
      </c>
      <c r="F194" s="189">
        <v>0.0113830861704528</v>
      </c>
      <c r="M194">
        <f t="shared" si="43"/>
        <v>0</v>
      </c>
      <c r="O194">
        <f t="shared" si="44"/>
        <v>0</v>
      </c>
      <c r="Z194" s="187">
        <f t="shared" si="45"/>
        <v>0</v>
      </c>
    </row>
    <row r="195" spans="2:26">
      <c r="B195" s="185">
        <f t="shared" si="37"/>
        <v>0</v>
      </c>
      <c r="C195" s="189">
        <v>0.00533485005285977</v>
      </c>
      <c r="D195" s="189">
        <v>0.00754811150368025</v>
      </c>
      <c r="E195" s="189">
        <v>0.000137288225743851</v>
      </c>
      <c r="F195" s="189">
        <v>0.011253833389431</v>
      </c>
      <c r="M195">
        <f t="shared" si="43"/>
        <v>0</v>
      </c>
      <c r="O195">
        <f t="shared" si="44"/>
        <v>0</v>
      </c>
      <c r="Z195" s="187">
        <f t="shared" si="45"/>
        <v>0</v>
      </c>
    </row>
    <row r="196" spans="2:26">
      <c r="B196" s="185">
        <f t="shared" si="37"/>
        <v>0</v>
      </c>
      <c r="C196" s="189">
        <v>0.00527654564633088</v>
      </c>
      <c r="D196" s="189">
        <v>0.00737204319698407</v>
      </c>
      <c r="E196" s="189">
        <v>0.000134789475993888</v>
      </c>
      <c r="F196" s="189">
        <v>0.0111263857391436</v>
      </c>
      <c r="M196">
        <f t="shared" si="43"/>
        <v>0</v>
      </c>
      <c r="O196">
        <f t="shared" si="44"/>
        <v>0</v>
      </c>
      <c r="Z196" s="187">
        <f t="shared" si="45"/>
        <v>0</v>
      </c>
    </row>
    <row r="197" spans="2:26">
      <c r="B197" s="185">
        <f t="shared" ref="B197:B260" si="46">A197*21/365*12</f>
        <v>0</v>
      </c>
      <c r="C197" s="189">
        <v>0.00521917076191037</v>
      </c>
      <c r="D197" s="189">
        <v>0.00720014365015573</v>
      </c>
      <c r="E197" s="189">
        <v>0.000132345958293572</v>
      </c>
      <c r="F197" s="189">
        <v>0.0110007124848361</v>
      </c>
      <c r="M197">
        <f t="shared" si="43"/>
        <v>0</v>
      </c>
      <c r="O197">
        <f t="shared" si="44"/>
        <v>0</v>
      </c>
      <c r="Z197" s="187">
        <f t="shared" ref="Z197:Z260" si="47">B197</f>
        <v>0</v>
      </c>
    </row>
    <row r="198" spans="2:26">
      <c r="B198" s="185">
        <f t="shared" si="46"/>
        <v>0</v>
      </c>
      <c r="C198" s="189">
        <v>0.00516270598621043</v>
      </c>
      <c r="D198" s="189">
        <v>0.00703231241023205</v>
      </c>
      <c r="E198" s="189">
        <v>0.0001299562299074</v>
      </c>
      <c r="F198" s="189">
        <v>0.010876783521245</v>
      </c>
      <c r="M198">
        <f t="shared" si="43"/>
        <v>0</v>
      </c>
      <c r="O198">
        <f t="shared" si="44"/>
        <v>0</v>
      </c>
      <c r="Z198" s="187">
        <f t="shared" si="47"/>
        <v>0</v>
      </c>
    </row>
    <row r="199" spans="2:26">
      <c r="B199" s="185">
        <f t="shared" si="46"/>
        <v>0</v>
      </c>
      <c r="C199" s="189">
        <v>0.00510713240589235</v>
      </c>
      <c r="D199" s="189">
        <v>0.00686845149628605</v>
      </c>
      <c r="E199" s="189">
        <v>0.000127618891696145</v>
      </c>
      <c r="F199" s="189">
        <v>0.010754569357331</v>
      </c>
      <c r="M199">
        <f t="shared" si="43"/>
        <v>0</v>
      </c>
      <c r="O199">
        <f t="shared" si="44"/>
        <v>0</v>
      </c>
      <c r="Z199" s="187">
        <f t="shared" si="47"/>
        <v>0</v>
      </c>
    </row>
    <row r="200" spans="2:26">
      <c r="B200" s="185">
        <f t="shared" si="46"/>
        <v>0</v>
      </c>
      <c r="C200" s="189">
        <v>0.00505243159238447</v>
      </c>
      <c r="D200" s="189">
        <v>0.00670846533701226</v>
      </c>
      <c r="E200" s="189">
        <v>0.00012533258661855</v>
      </c>
      <c r="F200" s="189">
        <v>0.0106340411014355</v>
      </c>
      <c r="M200">
        <f t="shared" si="43"/>
        <v>0</v>
      </c>
      <c r="O200">
        <f t="shared" si="44"/>
        <v>0</v>
      </c>
      <c r="Z200" s="187">
        <f t="shared" si="47"/>
        <v>0</v>
      </c>
    </row>
    <row r="201" spans="2:26">
      <c r="B201" s="185">
        <f t="shared" si="46"/>
        <v>0</v>
      </c>
      <c r="C201" s="189">
        <v>0.00499858558713953</v>
      </c>
      <c r="D201" s="189">
        <v>0.00655226070993908</v>
      </c>
      <c r="E201" s="189">
        <v>0.000123095998290789</v>
      </c>
      <c r="F201" s="189">
        <v>0.0105151704468743</v>
      </c>
      <c r="M201">
        <f t="shared" si="43"/>
        <v>0</v>
      </c>
      <c r="O201">
        <f t="shared" si="44"/>
        <v>0</v>
      </c>
      <c r="Z201" s="187">
        <f t="shared" si="47"/>
        <v>0</v>
      </c>
    </row>
    <row r="202" spans="2:26">
      <c r="B202" s="185">
        <f t="shared" si="46"/>
        <v>0</v>
      </c>
      <c r="C202" s="189">
        <v>0.00494557688740988</v>
      </c>
      <c r="D202" s="189">
        <v>0.00639974668222362</v>
      </c>
      <c r="E202" s="189">
        <v>0.000120907849601217</v>
      </c>
      <c r="F202" s="189">
        <v>0.0103979296579124</v>
      </c>
      <c r="M202">
        <f t="shared" si="43"/>
        <v>0</v>
      </c>
      <c r="O202">
        <f t="shared" si="44"/>
        <v>0</v>
      </c>
      <c r="Z202" s="187">
        <f t="shared" si="47"/>
        <v>0</v>
      </c>
    </row>
    <row r="203" spans="2:26">
      <c r="B203" s="185">
        <f t="shared" si="46"/>
        <v>0</v>
      </c>
      <c r="C203" s="189">
        <v>0.00489338843251987</v>
      </c>
      <c r="D203" s="189">
        <v>0.0062508345529865</v>
      </c>
      <c r="E203" s="189">
        <v>0.000118766901378062</v>
      </c>
      <c r="F203" s="189">
        <v>0.0102822915561461</v>
      </c>
      <c r="M203">
        <f t="shared" si="43"/>
        <v>0</v>
      </c>
      <c r="O203">
        <f t="shared" si="44"/>
        <v>0</v>
      </c>
      <c r="Z203" s="187">
        <f t="shared" si="47"/>
        <v>0</v>
      </c>
    </row>
    <row r="204" spans="2:26">
      <c r="B204" s="185">
        <f t="shared" si="46"/>
        <v>0</v>
      </c>
      <c r="C204" s="189">
        <v>0.00484200359061587</v>
      </c>
      <c r="D204" s="189">
        <v>0.00610543779714467</v>
      </c>
      <c r="E204" s="189">
        <v>0.000116671951107818</v>
      </c>
      <c r="F204" s="189">
        <v>0.010168229507248</v>
      </c>
      <c r="M204">
        <f t="shared" si="43"/>
        <v>0</v>
      </c>
      <c r="O204">
        <f t="shared" si="44"/>
        <v>0</v>
      </c>
      <c r="Z204" s="187">
        <f t="shared" si="47"/>
        <v>0</v>
      </c>
    </row>
    <row r="205" spans="2:26">
      <c r="B205" s="185">
        <f t="shared" si="46"/>
        <v>0</v>
      </c>
      <c r="C205" s="189">
        <v>0.00479140614587492</v>
      </c>
      <c r="D205" s="189">
        <v>0.00596347201070203</v>
      </c>
      <c r="E205" s="189">
        <v>0.000114621831702183</v>
      </c>
      <c r="F205" s="189">
        <v>0.010055717408105</v>
      </c>
      <c r="M205">
        <f t="shared" si="43"/>
        <v>0</v>
      </c>
      <c r="O205">
        <f t="shared" si="44"/>
        <v>0</v>
      </c>
      <c r="Z205" s="187">
        <f t="shared" si="47"/>
        <v>0</v>
      </c>
    </row>
    <row r="206" spans="2:26">
      <c r="B206" s="185">
        <f t="shared" si="46"/>
        <v>0</v>
      </c>
      <c r="C206" s="189">
        <v>0.00474158028615426</v>
      </c>
      <c r="D206" s="189">
        <v>0.00582485485745837</v>
      </c>
      <c r="E206" s="189">
        <v>0.000112615410311525</v>
      </c>
      <c r="F206" s="189">
        <v>0.00994472967427502</v>
      </c>
      <c r="M206">
        <f t="shared" si="43"/>
        <v>0</v>
      </c>
      <c r="O206">
        <f t="shared" si="44"/>
        <v>0</v>
      </c>
      <c r="Z206" s="187">
        <f t="shared" si="47"/>
        <v>0</v>
      </c>
    </row>
    <row r="207" spans="2:26">
      <c r="B207" s="185">
        <f t="shared" si="46"/>
        <v>0</v>
      </c>
      <c r="C207" s="189">
        <v>0.00469251059106434</v>
      </c>
      <c r="D207" s="189">
        <v>0.00568950601709843</v>
      </c>
      <c r="E207" s="189">
        <v>0.00011065158718291</v>
      </c>
      <c r="F207" s="189">
        <v>0.00983524122782597</v>
      </c>
      <c r="M207">
        <f t="shared" si="43"/>
        <v>0</v>
      </c>
      <c r="O207">
        <f t="shared" si="44"/>
        <v>0</v>
      </c>
      <c r="Z207" s="187">
        <f t="shared" si="47"/>
        <v>0</v>
      </c>
    </row>
    <row r="208" spans="2:26">
      <c r="B208" s="185">
        <f t="shared" si="46"/>
        <v>0</v>
      </c>
      <c r="C208" s="189">
        <v>0.00464418202044895</v>
      </c>
      <c r="D208" s="189">
        <v>0.005557347134624</v>
      </c>
      <c r="E208" s="189">
        <v>0.000108729294560852</v>
      </c>
      <c r="F208" s="189">
        <v>0.00972722748547221</v>
      </c>
      <c r="M208">
        <f t="shared" si="43"/>
        <v>0</v>
      </c>
      <c r="O208">
        <f t="shared" si="44"/>
        <v>0</v>
      </c>
      <c r="Z208" s="187">
        <f t="shared" si="47"/>
        <v>0</v>
      </c>
    </row>
    <row r="209" spans="2:26">
      <c r="B209" s="185">
        <f t="shared" si="46"/>
        <v>0</v>
      </c>
      <c r="C209" s="189">
        <v>0.00459657990325673</v>
      </c>
      <c r="D209" s="189">
        <v>0.00542830177109301</v>
      </c>
      <c r="E209" s="189">
        <v>0.000106847495628998</v>
      </c>
      <c r="F209" s="189">
        <v>0.00962066434705628</v>
      </c>
      <c r="M209">
        <f t="shared" si="43"/>
        <v>0</v>
      </c>
      <c r="O209">
        <f t="shared" si="44"/>
        <v>0</v>
      </c>
      <c r="Z209" s="187">
        <f t="shared" si="47"/>
        <v>0</v>
      </c>
    </row>
    <row r="210" spans="2:26">
      <c r="B210" s="185">
        <f t="shared" si="46"/>
        <v>0</v>
      </c>
      <c r="C210" s="189">
        <v>0.00454968992678901</v>
      </c>
      <c r="D210" s="189">
        <v>0.00530229535563044</v>
      </c>
      <c r="E210" s="189">
        <v>0.000105005183491066</v>
      </c>
      <c r="F210" s="189">
        <v>0.0095155281843435</v>
      </c>
      <c r="M210">
        <f t="shared" si="43"/>
        <v>0</v>
      </c>
      <c r="O210">
        <f t="shared" si="44"/>
        <v>0</v>
      </c>
      <c r="Z210" s="187">
        <f t="shared" si="47"/>
        <v>0</v>
      </c>
    </row>
    <row r="211" spans="2:26">
      <c r="B211" s="185">
        <f t="shared" si="46"/>
        <v>0</v>
      </c>
      <c r="C211" s="189">
        <v>0.00450349812630949</v>
      </c>
      <c r="D211" s="189">
        <v>0.00517925513867707</v>
      </c>
      <c r="E211" s="189">
        <v>0.000103201380189428</v>
      </c>
      <c r="F211" s="189">
        <v>0.00941179583009592</v>
      </c>
      <c r="M211">
        <f t="shared" si="43"/>
        <v>0</v>
      </c>
      <c r="O211">
        <f t="shared" si="44"/>
        <v>0</v>
      </c>
      <c r="Z211" s="187">
        <f t="shared" si="47"/>
        <v>0</v>
      </c>
    </row>
    <row r="212" spans="2:26">
      <c r="B212" s="185">
        <f t="shared" si="46"/>
        <v>0</v>
      </c>
      <c r="C212" s="189">
        <v>0.00445799087500208</v>
      </c>
      <c r="D212" s="189">
        <v>0.00505911014644289</v>
      </c>
      <c r="E212" s="189">
        <v>0.000101435135759776</v>
      </c>
      <c r="F212" s="189">
        <v>0.0093094445674716</v>
      </c>
      <c r="M212">
        <f t="shared" si="43"/>
        <v>0</v>
      </c>
      <c r="O212">
        <f t="shared" si="44"/>
        <v>0</v>
      </c>
      <c r="Z212" s="187">
        <f t="shared" si="47"/>
        <v>0</v>
      </c>
    </row>
    <row r="213" spans="2:26">
      <c r="B213" s="185">
        <f t="shared" si="46"/>
        <v>0</v>
      </c>
      <c r="C213" s="189">
        <v>0.0044131548742636</v>
      </c>
      <c r="D213" s="189">
        <v>0.00494179113653303</v>
      </c>
      <c r="E213" s="195">
        <v>9.97055273204227e-5</v>
      </c>
      <c r="F213" s="189">
        <v>0.00920845211968091</v>
      </c>
      <c r="M213">
        <f t="shared" si="43"/>
        <v>0</v>
      </c>
      <c r="O213">
        <f t="shared" si="44"/>
        <v>0</v>
      </c>
      <c r="Z213" s="187">
        <f t="shared" si="47"/>
        <v>0</v>
      </c>
    </row>
    <row r="214" spans="2:26">
      <c r="B214" s="185">
        <f t="shared" si="46"/>
        <v>0</v>
      </c>
      <c r="C214" s="189">
        <v>0.00436897714431871</v>
      </c>
      <c r="D214" s="189">
        <v>0.00482723055471484</v>
      </c>
      <c r="E214" s="195">
        <v>9.80116581948182e-5</v>
      </c>
      <c r="F214" s="189">
        <v>0.00910879663993665</v>
      </c>
      <c r="M214">
        <f t="shared" si="43"/>
        <v>0</v>
      </c>
      <c r="O214">
        <f t="shared" si="44"/>
        <v>0</v>
      </c>
      <c r="Z214" s="187">
        <f t="shared" si="47"/>
        <v>0</v>
      </c>
    </row>
    <row r="215" spans="2:26">
      <c r="B215" s="185">
        <f t="shared" si="46"/>
        <v>0</v>
      </c>
      <c r="C215" s="189">
        <v>0.00432544501514498</v>
      </c>
      <c r="D215" s="189">
        <v>0.00471536249279584</v>
      </c>
      <c r="E215" s="195">
        <v>9.63526570659374e-5</v>
      </c>
      <c r="F215" s="189">
        <v>0.00901045670166098</v>
      </c>
      <c r="M215">
        <f t="shared" si="43"/>
        <v>0</v>
      </c>
      <c r="O215">
        <f t="shared" si="44"/>
        <v>0</v>
      </c>
      <c r="Z215" s="187">
        <f t="shared" si="47"/>
        <v>0</v>
      </c>
    </row>
    <row r="216" spans="2:26">
      <c r="B216" s="185">
        <f t="shared" si="46"/>
        <v>0</v>
      </c>
      <c r="C216" s="189">
        <v>0.00428254611769646</v>
      </c>
      <c r="D216" s="189">
        <v>0.00460612264758273</v>
      </c>
      <c r="E216" s="195">
        <v>9.47276771612635e-5</v>
      </c>
      <c r="F216" s="189">
        <v>0.00891341128895662</v>
      </c>
      <c r="M216">
        <f t="shared" si="43"/>
        <v>0</v>
      </c>
      <c r="O216">
        <f t="shared" si="44"/>
        <v>0</v>
      </c>
      <c r="Z216" s="187">
        <f t="shared" si="47"/>
        <v>0</v>
      </c>
    </row>
    <row r="217" spans="2:26">
      <c r="B217" s="185">
        <f t="shared" si="46"/>
        <v>0</v>
      </c>
      <c r="C217" s="189">
        <v>0.00424026837541467</v>
      </c>
      <c r="D217" s="189">
        <v>0.00449944828089306</v>
      </c>
      <c r="E217" s="195">
        <v>9.31358954671323e-5</v>
      </c>
      <c r="F217" s="189">
        <v>0.00881763978732193</v>
      </c>
      <c r="M217">
        <f t="shared" si="43"/>
        <v>0</v>
      </c>
      <c r="O217">
        <f t="shared" si="44"/>
        <v>0</v>
      </c>
      <c r="Z217" s="187">
        <f t="shared" si="47"/>
        <v>0</v>
      </c>
    </row>
    <row r="218" spans="2:26">
      <c r="B218" s="185">
        <f t="shared" si="46"/>
        <v>0</v>
      </c>
      <c r="C218" s="189">
        <v>0.00419859999601625</v>
      </c>
      <c r="D218" s="189">
        <v>0.00439527818059122</v>
      </c>
      <c r="E218" s="195">
        <v>9.15765119712708e-5</v>
      </c>
      <c r="F218" s="189">
        <v>0.00872312197462131</v>
      </c>
      <c r="M218">
        <f t="shared" si="43"/>
        <v>0</v>
      </c>
      <c r="O218">
        <f t="shared" si="44"/>
        <v>0</v>
      </c>
      <c r="Z218" s="187">
        <f t="shared" si="47"/>
        <v>0</v>
      </c>
    </row>
    <row r="219" spans="2:26">
      <c r="B219" s="185">
        <f t="shared" si="46"/>
        <v>0</v>
      </c>
      <c r="C219" s="189">
        <v>0.00415752946354713</v>
      </c>
      <c r="D219" s="189">
        <v>0.0042935526226219</v>
      </c>
      <c r="E219" s="195">
        <v>9.00487489324036e-5</v>
      </c>
      <c r="F219" s="189">
        <v>0.00862983801228211</v>
      </c>
      <c r="M219">
        <f t="shared" si="43"/>
        <v>0</v>
      </c>
      <c r="O219">
        <f t="shared" si="44"/>
        <v>0</v>
      </c>
      <c r="Z219" s="187">
        <f t="shared" si="47"/>
        <v>0</v>
      </c>
    </row>
    <row r="220" spans="2:26">
      <c r="B220" s="185">
        <f t="shared" si="46"/>
        <v>0</v>
      </c>
      <c r="C220" s="189">
        <v>0.00411704553069351</v>
      </c>
      <c r="D220" s="189">
        <v>0.00419421333401445</v>
      </c>
      <c r="E220" s="195">
        <v>8.85518501758589e-5</v>
      </c>
      <c r="F220" s="189">
        <v>0.00853776843672253</v>
      </c>
      <c r="M220">
        <f t="shared" si="43"/>
        <v>0</v>
      </c>
      <c r="O220">
        <f t="shared" si="44"/>
        <v>0</v>
      </c>
      <c r="Z220" s="187">
        <f t="shared" si="47"/>
        <v>0</v>
      </c>
    </row>
    <row r="221" spans="2:26">
      <c r="B221" s="185">
        <f t="shared" si="46"/>
        <v>0</v>
      </c>
      <c r="C221" s="189">
        <v>0.00407713721133997</v>
      </c>
      <c r="D221" s="189">
        <v>0.00409720345683241</v>
      </c>
      <c r="E221" s="195">
        <v>8.70850804141451e-5</v>
      </c>
      <c r="F221" s="189">
        <v>0.00844689415100943</v>
      </c>
      <c r="M221">
        <f t="shared" si="43"/>
        <v>0</v>
      </c>
      <c r="O221">
        <f t="shared" si="44"/>
        <v>0</v>
      </c>
      <c r="Z221" s="187">
        <f t="shared" si="47"/>
        <v>0</v>
      </c>
    </row>
    <row r="222" spans="2:26">
      <c r="B222" s="185">
        <f t="shared" si="46"/>
        <v>0</v>
      </c>
      <c r="C222" s="189">
        <v>0.00403779377336601</v>
      </c>
      <c r="D222" s="189">
        <v>0.0040024675130434</v>
      </c>
      <c r="E222" s="195">
        <v>8.5647724591519e-5</v>
      </c>
      <c r="F222" s="189">
        <v>0.00835719641671851</v>
      </c>
      <c r="M222">
        <f t="shared" si="43"/>
        <v>0</v>
      </c>
      <c r="O222">
        <f t="shared" si="44"/>
        <v>0</v>
      </c>
      <c r="Z222" s="187">
        <f t="shared" si="47"/>
        <v>0</v>
      </c>
    </row>
    <row r="223" spans="2:26">
      <c r="B223" s="185">
        <f t="shared" si="46"/>
        <v>0</v>
      </c>
      <c r="C223" s="189">
        <v>0.00399900473167219</v>
      </c>
      <c r="D223" s="189">
        <v>0.00390995137028485</v>
      </c>
      <c r="E223" s="195">
        <v>8.4239087251605e-5</v>
      </c>
      <c r="F223" s="189">
        <v>0.00826865684601713</v>
      </c>
      <c r="M223">
        <f t="shared" ref="M223:M286" si="48">J223*D223</f>
        <v>0</v>
      </c>
      <c r="O223">
        <f t="shared" ref="O223:O286" si="49">I223*C223</f>
        <v>0</v>
      </c>
      <c r="Z223" s="187">
        <f t="shared" si="47"/>
        <v>0</v>
      </c>
    </row>
    <row r="224" spans="2:26">
      <c r="B224" s="185">
        <f t="shared" si="46"/>
        <v>0</v>
      </c>
      <c r="C224" s="189">
        <v>0.00396075984142762</v>
      </c>
      <c r="D224" s="189">
        <v>0.00381960220850217</v>
      </c>
      <c r="E224" s="195">
        <v>8.28584919271686e-5</v>
      </c>
      <c r="F224" s="189">
        <v>0.00818125739393604</v>
      </c>
      <c r="M224">
        <f t="shared" si="48"/>
        <v>0</v>
      </c>
      <c r="O224">
        <f t="shared" si="49"/>
        <v>0</v>
      </c>
      <c r="Z224" s="187">
        <f t="shared" si="47"/>
        <v>0</v>
      </c>
    </row>
    <row r="225" spans="2:26">
      <c r="B225" s="185">
        <f t="shared" si="46"/>
        <v>0</v>
      </c>
      <c r="C225" s="189">
        <v>0.00392304909153084</v>
      </c>
      <c r="D225" s="189">
        <v>0.00373136848743621</v>
      </c>
      <c r="E225" s="195">
        <v>8.15052805511815e-5</v>
      </c>
      <c r="F225" s="189">
        <v>0.00809498035085264</v>
      </c>
      <c r="M225">
        <f t="shared" si="48"/>
        <v>0</v>
      </c>
      <c r="O225">
        <f t="shared" si="49"/>
        <v>0</v>
      </c>
      <c r="Z225" s="187">
        <f t="shared" si="47"/>
        <v>0</v>
      </c>
    </row>
    <row r="226" spans="2:26">
      <c r="B226" s="185">
        <f t="shared" si="46"/>
        <v>0</v>
      </c>
      <c r="C226" s="189">
        <v>0.00388586269827646</v>
      </c>
      <c r="D226" s="189">
        <v>0.00364519991493778</v>
      </c>
      <c r="E226" s="195">
        <v>8.01788128883568e-5</v>
      </c>
      <c r="F226" s="189">
        <v>0.00800980833516073</v>
      </c>
      <c r="M226">
        <f t="shared" si="48"/>
        <v>0</v>
      </c>
      <c r="O226">
        <f t="shared" si="49"/>
        <v>0</v>
      </c>
      <c r="Z226" s="187">
        <f t="shared" si="47"/>
        <v>0</v>
      </c>
    </row>
    <row r="227" spans="2:26">
      <c r="B227" s="185">
        <f t="shared" si="46"/>
        <v>0</v>
      </c>
      <c r="C227" s="189">
        <v>0.00384919109922018</v>
      </c>
      <c r="D227" s="189">
        <v>0.00356104741608749</v>
      </c>
      <c r="E227" s="195">
        <v>7.88784659863652e-5</v>
      </c>
      <c r="F227" s="189">
        <v>0.00792572428612353</v>
      </c>
      <c r="M227">
        <f t="shared" si="48"/>
        <v>0</v>
      </c>
      <c r="O227">
        <f t="shared" si="49"/>
        <v>0</v>
      </c>
      <c r="Z227" s="187">
        <f t="shared" si="47"/>
        <v>0</v>
      </c>
    </row>
    <row r="228" spans="2:26">
      <c r="B228" s="185">
        <f t="shared" si="46"/>
        <v>0</v>
      </c>
      <c r="C228" s="189">
        <v>0.00381302494723522</v>
      </c>
      <c r="D228" s="189">
        <v>0.00347886310309961</v>
      </c>
      <c r="E228" s="195">
        <v>7.76036336459783e-5</v>
      </c>
      <c r="F228" s="189">
        <v>0.00784271145690089</v>
      </c>
      <c r="M228">
        <f t="shared" si="48"/>
        <v>0</v>
      </c>
      <c r="O228">
        <f t="shared" si="49"/>
        <v>0</v>
      </c>
      <c r="Z228" s="187">
        <f t="shared" si="47"/>
        <v>0</v>
      </c>
    </row>
    <row r="229" spans="2:26">
      <c r="B229" s="185">
        <f t="shared" si="46"/>
        <v>0</v>
      </c>
      <c r="C229" s="189">
        <v>0.00377735510475329</v>
      </c>
      <c r="D229" s="189">
        <v>0.00339860024598975</v>
      </c>
      <c r="E229" s="195">
        <v>7.63537259094116e-5</v>
      </c>
      <c r="F229" s="189">
        <v>0.00776075340777306</v>
      </c>
      <c r="M229">
        <f t="shared" si="48"/>
        <v>0</v>
      </c>
      <c r="O229">
        <f t="shared" si="49"/>
        <v>0</v>
      </c>
      <c r="Z229" s="187">
        <f t="shared" si="47"/>
        <v>0</v>
      </c>
    </row>
    <row r="230" spans="2:26">
      <c r="B230" s="185">
        <f t="shared" si="46"/>
        <v>0</v>
      </c>
      <c r="C230" s="189">
        <v>0.00374217263818371</v>
      </c>
      <c r="D230" s="189">
        <v>0.00332021324398586</v>
      </c>
      <c r="E230" s="195">
        <v>7.51281685661798e-5</v>
      </c>
      <c r="F230" s="189">
        <v>0.00767983399951074</v>
      </c>
      <c r="M230">
        <f t="shared" si="48"/>
        <v>0</v>
      </c>
      <c r="O230">
        <f t="shared" si="49"/>
        <v>0</v>
      </c>
      <c r="Z230" s="187">
        <f t="shared" si="47"/>
        <v>0</v>
      </c>
    </row>
    <row r="231" spans="2:26">
      <c r="B231" s="185">
        <f t="shared" si="46"/>
        <v>0</v>
      </c>
      <c r="C231" s="189">
        <v>0.00370746881250439</v>
      </c>
      <c r="D231" s="189">
        <v>0.00324365759766362</v>
      </c>
      <c r="E231" s="195">
        <v>7.39264026757968e-5</v>
      </c>
      <c r="F231" s="189">
        <v>0.00759993738692354</v>
      </c>
      <c r="M231">
        <f t="shared" si="48"/>
        <v>0</v>
      </c>
      <c r="O231">
        <f t="shared" si="49"/>
        <v>0</v>
      </c>
      <c r="Z231" s="187">
        <f t="shared" si="47"/>
        <v>0</v>
      </c>
    </row>
    <row r="232" spans="2:26">
      <c r="B232" s="185">
        <f t="shared" si="46"/>
        <v>0</v>
      </c>
      <c r="C232" s="189">
        <v>0.00367323508601861</v>
      </c>
      <c r="D232" s="189">
        <v>0.00316888988178691</v>
      </c>
      <c r="E232" s="195">
        <v>7.27478841066845e-5</v>
      </c>
      <c r="F232" s="189">
        <v>0.00752104801256901</v>
      </c>
      <c r="M232">
        <f t="shared" si="48"/>
        <v>0</v>
      </c>
      <c r="O232">
        <f t="shared" si="49"/>
        <v>0</v>
      </c>
      <c r="Z232" s="187">
        <f t="shared" si="47"/>
        <v>0</v>
      </c>
    </row>
    <row r="233" spans="2:26">
      <c r="B233" s="185">
        <f t="shared" si="46"/>
        <v>0</v>
      </c>
      <c r="C233" s="189">
        <v>0.00363946310527193</v>
      </c>
      <c r="D233" s="189">
        <v>0.0030958677188351</v>
      </c>
      <c r="E233" s="195">
        <v>7.15920830906805e-5</v>
      </c>
      <c r="F233" s="189">
        <v>0.00744315060061025</v>
      </c>
      <c r="M233">
        <f t="shared" si="48"/>
        <v>0</v>
      </c>
      <c r="O233">
        <f t="shared" si="49"/>
        <v>0</v>
      </c>
      <c r="Z233" s="187">
        <f t="shared" si="47"/>
        <v>0</v>
      </c>
    </row>
    <row r="234" spans="2:26">
      <c r="B234" s="185">
        <f t="shared" si="46"/>
        <v>0</v>
      </c>
      <c r="C234" s="189">
        <v>0.00360614470012371</v>
      </c>
      <c r="D234" s="189">
        <v>0.00302454975319928</v>
      </c>
      <c r="E234" s="195">
        <v>7.04584837925614e-5</v>
      </c>
      <c r="F234" s="189">
        <v>0.00736623015083841</v>
      </c>
      <c r="M234">
        <f t="shared" si="48"/>
        <v>0</v>
      </c>
      <c r="O234">
        <f t="shared" si="49"/>
        <v>0</v>
      </c>
      <c r="Z234" s="187">
        <f t="shared" si="47"/>
        <v>0</v>
      </c>
    </row>
    <row r="235" spans="2:26">
      <c r="B235" s="185">
        <f t="shared" si="46"/>
        <v>0</v>
      </c>
      <c r="C235" s="189">
        <v>0.00357327187896774</v>
      </c>
      <c r="D235" s="189">
        <v>0.00295489562602993</v>
      </c>
      <c r="E235" s="195">
        <v>6.93465838940192e-5</v>
      </c>
      <c r="F235" s="189">
        <v>0.00729027193282096</v>
      </c>
      <c r="M235">
        <f t="shared" si="48"/>
        <v>0</v>
      </c>
      <c r="O235">
        <f t="shared" si="49"/>
        <v>0</v>
      </c>
      <c r="Z235" s="187">
        <f t="shared" si="47"/>
        <v>0</v>
      </c>
    </row>
    <row r="236" spans="2:26">
      <c r="B236" s="185">
        <f t="shared" si="46"/>
        <v>0</v>
      </c>
      <c r="C236" s="189">
        <v>0.00354083682409704</v>
      </c>
      <c r="D236" s="189">
        <v>0.00288686595071912</v>
      </c>
      <c r="E236" s="195">
        <v>6.82558941915537e-5</v>
      </c>
      <c r="F236" s="189">
        <v>0.00721526148022194</v>
      </c>
      <c r="M236">
        <f t="shared" si="48"/>
        <v>0</v>
      </c>
      <c r="O236">
        <f t="shared" si="49"/>
        <v>0</v>
      </c>
      <c r="Z236" s="187">
        <f t="shared" si="47"/>
        <v>0</v>
      </c>
    </row>
    <row r="237" spans="2:26">
      <c r="B237" s="185">
        <f t="shared" si="46"/>
        <v>0</v>
      </c>
      <c r="C237" s="189">
        <v>0.00350883188720784</v>
      </c>
      <c r="D237" s="189">
        <v>0.00282042228900073</v>
      </c>
      <c r="E237" s="195">
        <v>6.71859382077652e-5</v>
      </c>
      <c r="F237" s="189">
        <v>0.00714118458523219</v>
      </c>
      <c r="M237">
        <f t="shared" si="48"/>
        <v>0</v>
      </c>
      <c r="O237">
        <f t="shared" si="49"/>
        <v>0</v>
      </c>
      <c r="Z237" s="187">
        <f t="shared" si="47"/>
        <v>0</v>
      </c>
    </row>
    <row r="238" spans="2:26">
      <c r="B238" s="185">
        <f t="shared" si="46"/>
        <v>0</v>
      </c>
      <c r="C238" s="189">
        <v>0.00347724958503798</v>
      </c>
      <c r="D238" s="189">
        <v>0.00275552712765262</v>
      </c>
      <c r="E238" s="195">
        <v>6.61362518155531e-5</v>
      </c>
      <c r="F238" s="189">
        <v>0.00706802729315389</v>
      </c>
      <c r="M238">
        <f t="shared" si="48"/>
        <v>0</v>
      </c>
      <c r="O238">
        <f t="shared" si="49"/>
        <v>0</v>
      </c>
      <c r="Z238" s="187">
        <f t="shared" si="47"/>
        <v>0</v>
      </c>
    </row>
    <row r="239" spans="2:26">
      <c r="B239" s="185">
        <f t="shared" si="46"/>
        <v>0</v>
      </c>
      <c r="C239" s="189">
        <v>0.00344608259513519</v>
      </c>
      <c r="D239" s="189">
        <v>0.00269214385578519</v>
      </c>
      <c r="E239" s="195">
        <v>6.51063828747438e-5</v>
      </c>
      <c r="F239" s="189">
        <v>0.00699577589711591</v>
      </c>
      <c r="M239">
        <f t="shared" si="48"/>
        <v>0</v>
      </c>
      <c r="O239">
        <f t="shared" si="49"/>
        <v>0</v>
      </c>
      <c r="Z239" s="187">
        <f t="shared" si="47"/>
        <v>0</v>
      </c>
    </row>
    <row r="240" spans="2:26">
      <c r="B240" s="185">
        <f t="shared" si="46"/>
        <v>0</v>
      </c>
      <c r="C240" s="189">
        <v>0.00341532375175087</v>
      </c>
      <c r="D240" s="189">
        <v>0.00263023674270105</v>
      </c>
      <c r="E240" s="195">
        <v>6.40958908806966e-5</v>
      </c>
      <c r="F240" s="189">
        <v>0.00692441693290423</v>
      </c>
      <c r="M240">
        <f t="shared" si="48"/>
        <v>0</v>
      </c>
      <c r="O240">
        <f t="shared" si="49"/>
        <v>0</v>
      </c>
      <c r="Z240" s="187">
        <f t="shared" si="47"/>
        <v>0</v>
      </c>
    </row>
    <row r="241" spans="2:26">
      <c r="B241" s="185">
        <f t="shared" si="46"/>
        <v>0</v>
      </c>
      <c r="C241" s="189">
        <v>0.00338496604185517</v>
      </c>
      <c r="D241" s="189">
        <v>0.00256977091631113</v>
      </c>
      <c r="E241" s="195">
        <v>6.31043466244442e-5</v>
      </c>
      <c r="F241" s="189">
        <v>0.00685393717393044</v>
      </c>
      <c r="M241">
        <f t="shared" si="48"/>
        <v>0</v>
      </c>
      <c r="O241">
        <f t="shared" si="49"/>
        <v>0</v>
      </c>
      <c r="Z241" s="187">
        <f t="shared" si="47"/>
        <v>0</v>
      </c>
    </row>
    <row r="242" spans="2:26">
      <c r="B242" s="185">
        <f t="shared" si="46"/>
        <v>0</v>
      </c>
      <c r="C242" s="189">
        <v>0.00335500260126919</v>
      </c>
      <c r="D242" s="189">
        <v>0.00251071234209262</v>
      </c>
      <c r="E242" s="195">
        <v>6.21313318639547e-5</v>
      </c>
      <c r="F242" s="189">
        <v>0.00678432362631244</v>
      </c>
      <c r="M242">
        <f t="shared" si="48"/>
        <v>0</v>
      </c>
      <c r="O242">
        <f t="shared" si="49"/>
        <v>0</v>
      </c>
      <c r="Z242" s="187">
        <f t="shared" si="47"/>
        <v>0</v>
      </c>
    </row>
    <row r="243" spans="2:26">
      <c r="B243" s="185">
        <f t="shared" si="46"/>
        <v>0</v>
      </c>
      <c r="C243" s="189">
        <v>0.00332542671091066</v>
      </c>
      <c r="D243" s="189">
        <v>0.00245302780257507</v>
      </c>
      <c r="E243" s="195">
        <v>6.11764390061068e-5</v>
      </c>
      <c r="F243" s="189">
        <v>0.00671556352407713</v>
      </c>
      <c r="M243">
        <f t="shared" si="48"/>
        <v>0</v>
      </c>
      <c r="O243">
        <f t="shared" si="49"/>
        <v>0</v>
      </c>
      <c r="Z243" s="187">
        <f t="shared" si="47"/>
        <v>0</v>
      </c>
    </row>
    <row r="244" spans="2:26">
      <c r="B244" s="185">
        <f t="shared" si="46"/>
        <v>0</v>
      </c>
      <c r="C244" s="189">
        <v>0.00329623179314896</v>
      </c>
      <c r="D244" s="189">
        <v>0.00239668487734063</v>
      </c>
      <c r="E244" s="195">
        <v>6.0239270798994e-5</v>
      </c>
      <c r="F244" s="189">
        <v>0.00664764432447972</v>
      </c>
      <c r="M244">
        <f t="shared" si="48"/>
        <v>0</v>
      </c>
      <c r="O244">
        <f t="shared" si="49"/>
        <v>0</v>
      </c>
      <c r="Z244" s="187">
        <f t="shared" si="47"/>
        <v>0</v>
      </c>
    </row>
    <row r="245" spans="2:26">
      <c r="B245" s="185">
        <f t="shared" si="46"/>
        <v>0</v>
      </c>
      <c r="C245" s="189">
        <v>0.00326741140826619</v>
      </c>
      <c r="D245" s="189">
        <v>0.0023416519235255</v>
      </c>
      <c r="E245" s="195">
        <v>5.93194400341858e-5</v>
      </c>
      <c r="F245" s="189">
        <v>0.00658055370342585</v>
      </c>
      <c r="M245">
        <f t="shared" si="48"/>
        <v>0</v>
      </c>
      <c r="O245">
        <f t="shared" si="49"/>
        <v>0</v>
      </c>
      <c r="Z245" s="187">
        <f t="shared" si="47"/>
        <v>0</v>
      </c>
    </row>
    <row r="246" spans="2:26">
      <c r="B246" s="185">
        <f t="shared" si="46"/>
        <v>0</v>
      </c>
      <c r="C246" s="189">
        <v>0.00323895925102063</v>
      </c>
      <c r="D246" s="189">
        <v>0.00228789805680945</v>
      </c>
      <c r="E246" s="195">
        <v>5.84165692585899e-5</v>
      </c>
      <c r="F246" s="189">
        <v>0.0065142795510075</v>
      </c>
      <c r="M246">
        <f t="shared" si="48"/>
        <v>0</v>
      </c>
      <c r="O246">
        <f t="shared" si="49"/>
        <v>0</v>
      </c>
      <c r="Z246" s="187">
        <f t="shared" si="47"/>
        <v>0</v>
      </c>
    </row>
    <row r="247" spans="2:26">
      <c r="B247" s="185">
        <f t="shared" si="46"/>
        <v>0</v>
      </c>
      <c r="C247" s="189">
        <v>0.00321086914730927</v>
      </c>
      <c r="D247" s="189">
        <v>0.00223539313288099</v>
      </c>
      <c r="E247" s="195">
        <v>5.7530290495569e-5</v>
      </c>
      <c r="F247" s="189">
        <v>0.00644880996714875</v>
      </c>
      <c r="M247">
        <f t="shared" si="48"/>
        <v>0</v>
      </c>
      <c r="O247">
        <f t="shared" si="49"/>
        <v>0</v>
      </c>
      <c r="Z247" s="187">
        <f t="shared" si="47"/>
        <v>0</v>
      </c>
    </row>
    <row r="248" spans="2:26">
      <c r="B248" s="185">
        <f t="shared" si="46"/>
        <v>0</v>
      </c>
      <c r="C248" s="189">
        <v>0.00318313505092611</v>
      </c>
      <c r="D248" s="189">
        <v>0.00218410772936579</v>
      </c>
      <c r="E248" s="195">
        <v>5.6660244974988e-5</v>
      </c>
      <c r="F248" s="189">
        <v>0.00638413325734422</v>
      </c>
      <c r="M248">
        <f t="shared" si="48"/>
        <v>0</v>
      </c>
      <c r="O248">
        <f t="shared" si="49"/>
        <v>0</v>
      </c>
      <c r="Z248" s="187">
        <f t="shared" si="47"/>
        <v>0</v>
      </c>
    </row>
    <row r="249" spans="2:26">
      <c r="B249" s="185">
        <f t="shared" si="46"/>
        <v>0</v>
      </c>
      <c r="C249" s="189">
        <v>0.00315575104041326</v>
      </c>
      <c r="D249" s="189">
        <v>0.00213401312820669</v>
      </c>
      <c r="E249" s="195">
        <v>5.58060828718704e-5</v>
      </c>
      <c r="F249" s="189">
        <v>0.00632023792850407</v>
      </c>
      <c r="M249">
        <f t="shared" si="48"/>
        <v>0</v>
      </c>
      <c r="O249">
        <f t="shared" si="49"/>
        <v>0</v>
      </c>
      <c r="Z249" s="187">
        <f t="shared" si="47"/>
        <v>0</v>
      </c>
    </row>
    <row r="250" spans="2:26">
      <c r="B250" s="185">
        <f t="shared" si="46"/>
        <v>0</v>
      </c>
      <c r="C250" s="189">
        <v>0.00312871131600167</v>
      </c>
      <c r="D250" s="189">
        <v>0.00208508129848342</v>
      </c>
      <c r="E250" s="195">
        <v>5.49674630533626e-5</v>
      </c>
      <c r="F250" s="189">
        <v>0.00625711268489496</v>
      </c>
      <c r="M250">
        <f t="shared" si="48"/>
        <v>0</v>
      </c>
      <c r="O250">
        <f t="shared" si="49"/>
        <v>0</v>
      </c>
      <c r="Z250" s="187">
        <f t="shared" si="47"/>
        <v>0</v>
      </c>
    </row>
    <row r="251" spans="2:26">
      <c r="B251" s="185">
        <f t="shared" si="46"/>
        <v>0</v>
      </c>
      <c r="C251" s="189">
        <v>0.00310201019663867</v>
      </c>
      <c r="D251" s="189">
        <v>0.00203728487966099</v>
      </c>
      <c r="E251" s="195">
        <v>5.41440528337119e-5</v>
      </c>
      <c r="F251" s="189">
        <v>0.00619474642417349</v>
      </c>
      <c r="M251">
        <f t="shared" si="48"/>
        <v>0</v>
      </c>
      <c r="O251">
        <f t="shared" si="49"/>
        <v>0</v>
      </c>
      <c r="Z251" s="187">
        <f t="shared" si="47"/>
        <v>0</v>
      </c>
    </row>
    <row r="252" spans="2:26">
      <c r="B252" s="185">
        <f t="shared" si="46"/>
        <v>0</v>
      </c>
      <c r="C252" s="189">
        <v>0.00307564211709956</v>
      </c>
      <c r="D252" s="189">
        <v>0.00199059716525561</v>
      </c>
      <c r="E252" s="195">
        <v>5.3335527736979e-5</v>
      </c>
      <c r="F252" s="189">
        <v>0.00613312823351284</v>
      </c>
      <c r="M252">
        <f t="shared" si="48"/>
        <v>0</v>
      </c>
      <c r="O252">
        <f t="shared" si="49"/>
        <v>0</v>
      </c>
      <c r="Z252" s="187">
        <f t="shared" si="47"/>
        <v>0</v>
      </c>
    </row>
    <row r="253" spans="2:26">
      <c r="B253" s="185">
        <f t="shared" si="46"/>
        <v>0</v>
      </c>
      <c r="C253" s="189">
        <v>0.00304960162518043</v>
      </c>
      <c r="D253" s="189">
        <v>0.00194499208690755</v>
      </c>
      <c r="E253" s="195">
        <v>5.25415712672115e-5</v>
      </c>
      <c r="F253" s="189">
        <v>0.00607224738582356</v>
      </c>
      <c r="M253">
        <f t="shared" si="48"/>
        <v>0</v>
      </c>
      <c r="O253">
        <f t="shared" si="49"/>
        <v>0</v>
      </c>
      <c r="Z253" s="187">
        <f t="shared" si="47"/>
        <v>0</v>
      </c>
    </row>
    <row r="254" spans="2:26">
      <c r="B254" s="185">
        <f t="shared" si="46"/>
        <v>0</v>
      </c>
      <c r="C254" s="189">
        <v>0.00302388337896977</v>
      </c>
      <c r="D254" s="189">
        <v>0.00190044419885042</v>
      </c>
      <c r="E254" s="195">
        <v>5.1761874685823e-5</v>
      </c>
      <c r="F254" s="189">
        <v>0.00601209333605082</v>
      </c>
      <c r="M254">
        <f t="shared" si="48"/>
        <v>0</v>
      </c>
      <c r="O254">
        <f t="shared" si="49"/>
        <v>0</v>
      </c>
      <c r="Z254" s="187">
        <f t="shared" si="47"/>
        <v>0</v>
      </c>
    </row>
    <row r="255" spans="2:26">
      <c r="B255" s="185">
        <f t="shared" si="46"/>
        <v>0</v>
      </c>
      <c r="C255" s="189">
        <v>0.0029984821441963</v>
      </c>
      <c r="D255" s="189">
        <v>0.00185692866276683</v>
      </c>
      <c r="E255" s="195">
        <v>5.0996136795923e-5</v>
      </c>
      <c r="F255" s="189">
        <v>0.00595265571756522</v>
      </c>
      <c r="M255">
        <f t="shared" si="48"/>
        <v>0</v>
      </c>
      <c r="O255">
        <f t="shared" si="49"/>
        <v>0</v>
      </c>
      <c r="Z255" s="187">
        <f t="shared" si="47"/>
        <v>0</v>
      </c>
    </row>
    <row r="256" spans="2:26">
      <c r="B256" s="185">
        <f t="shared" si="46"/>
        <v>0</v>
      </c>
      <c r="C256" s="189">
        <v>0.00297339279165052</v>
      </c>
      <c r="D256" s="189">
        <v>0.00181442123302055</v>
      </c>
      <c r="E256" s="195">
        <v>5.02440637333602e-5</v>
      </c>
      <c r="F256" s="189">
        <v>0.00589392433863621</v>
      </c>
      <c r="M256">
        <f t="shared" si="48"/>
        <v>0</v>
      </c>
      <c r="O256">
        <f t="shared" si="49"/>
        <v>0</v>
      </c>
      <c r="Z256" s="187">
        <f t="shared" si="47"/>
        <v>0</v>
      </c>
    </row>
    <row r="257" spans="2:26">
      <c r="B257" s="185">
        <f t="shared" si="46"/>
        <v>0</v>
      </c>
      <c r="C257" s="189">
        <v>0.00294861029467781</v>
      </c>
      <c r="D257" s="189">
        <v>0.00177289824225554</v>
      </c>
      <c r="E257" s="195">
        <v>4.95053687642472e-5</v>
      </c>
      <c r="F257" s="189">
        <v>0.00583588917898184</v>
      </c>
      <c r="M257">
        <f t="shared" si="48"/>
        <v>0</v>
      </c>
      <c r="O257">
        <f t="shared" si="49"/>
        <v>0</v>
      </c>
      <c r="Z257" s="187">
        <f t="shared" si="47"/>
        <v>0</v>
      </c>
    </row>
    <row r="258" spans="2:26">
      <c r="B258" s="185">
        <f t="shared" si="46"/>
        <v>0</v>
      </c>
      <c r="C258" s="189">
        <v>0.0029241297267407</v>
      </c>
      <c r="D258" s="189">
        <v>0.00173233658735243</v>
      </c>
      <c r="E258" s="195">
        <v>4.87797720887438e-5</v>
      </c>
      <c r="F258" s="189">
        <v>0.0057785403864005</v>
      </c>
      <c r="M258">
        <f t="shared" si="48"/>
        <v>0</v>
      </c>
      <c r="O258">
        <f t="shared" si="49"/>
        <v>0</v>
      </c>
      <c r="Z258" s="187">
        <f t="shared" si="47"/>
        <v>0</v>
      </c>
    </row>
    <row r="259" spans="2:26">
      <c r="B259" s="185">
        <f t="shared" si="46"/>
        <v>0</v>
      </c>
      <c r="C259" s="189">
        <v>0.00289994625904823</v>
      </c>
      <c r="D259" s="189">
        <v>0.00169271371573348</v>
      </c>
      <c r="E259" s="195">
        <v>4.80670006508841e-5</v>
      </c>
      <c r="F259" s="189">
        <v>0.00572186827347261</v>
      </c>
      <c r="M259">
        <f t="shared" si="48"/>
        <v>0</v>
      </c>
      <c r="O259">
        <f t="shared" si="49"/>
        <v>0</v>
      </c>
      <c r="Z259" s="187">
        <f t="shared" si="47"/>
        <v>0</v>
      </c>
    </row>
    <row r="260" spans="2:26">
      <c r="B260" s="185">
        <f t="shared" si="46"/>
        <v>0</v>
      </c>
      <c r="C260" s="189">
        <v>0.00287605515825025</v>
      </c>
      <c r="D260" s="189">
        <v>0.0016540076120071</v>
      </c>
      <c r="E260" s="195">
        <v>4.73667879542413e-5</v>
      </c>
      <c r="F260" s="189">
        <v>0.00566586331435026</v>
      </c>
      <c r="M260">
        <f t="shared" si="48"/>
        <v>0</v>
      </c>
      <c r="O260">
        <f t="shared" si="49"/>
        <v>0</v>
      </c>
      <c r="Z260" s="187">
        <f t="shared" si="47"/>
        <v>0</v>
      </c>
    </row>
    <row r="261" spans="2:26">
      <c r="B261" s="185">
        <f t="shared" ref="B261:B324" si="50">A261*21/365*12</f>
        <v>0</v>
      </c>
      <c r="C261" s="189">
        <v>0.00285245178419468</v>
      </c>
      <c r="D261" s="189">
        <v>0.00161619678494316</v>
      </c>
      <c r="E261" s="195">
        <v>4.66788738832345e-5</v>
      </c>
      <c r="F261" s="189">
        <v>0.0056105161416008</v>
      </c>
      <c r="M261">
        <f t="shared" si="48"/>
        <v>0</v>
      </c>
      <c r="O261">
        <f t="shared" si="49"/>
        <v>0</v>
      </c>
      <c r="Z261" s="187">
        <f t="shared" ref="Z261:Z324" si="51">B261</f>
        <v>0</v>
      </c>
    </row>
    <row r="262" spans="2:26">
      <c r="B262" s="185">
        <f t="shared" si="50"/>
        <v>0</v>
      </c>
      <c r="C262" s="189">
        <v>0.00282913158774569</v>
      </c>
      <c r="D262" s="189">
        <v>0.00157926025477098</v>
      </c>
      <c r="E262" s="195">
        <v>4.60030045298812e-5</v>
      </c>
      <c r="F262" s="189">
        <v>0.00555581754314085</v>
      </c>
      <c r="M262">
        <f t="shared" si="48"/>
        <v>0</v>
      </c>
      <c r="O262">
        <f t="shared" si="49"/>
        <v>0</v>
      </c>
      <c r="Z262" s="187">
        <f t="shared" si="51"/>
        <v>0</v>
      </c>
    </row>
    <row r="263" spans="2:26">
      <c r="B263" s="185">
        <f t="shared" si="50"/>
        <v>0</v>
      </c>
      <c r="C263" s="189">
        <v>0.00280609010866115</v>
      </c>
      <c r="D263" s="189">
        <v>0.00154317754079141</v>
      </c>
      <c r="E263" s="195">
        <v>4.53389320258168e-5</v>
      </c>
      <c r="F263" s="189">
        <v>0.0055017584592203</v>
      </c>
      <c r="M263">
        <f t="shared" si="48"/>
        <v>0</v>
      </c>
      <c r="O263">
        <f t="shared" si="49"/>
        <v>0</v>
      </c>
      <c r="Z263" s="187">
        <f t="shared" si="51"/>
        <v>0</v>
      </c>
    </row>
    <row r="264" spans="2:26">
      <c r="B264" s="185">
        <f t="shared" si="50"/>
        <v>0</v>
      </c>
      <c r="C264" s="189">
        <v>0.00278332297352717</v>
      </c>
      <c r="D264" s="189">
        <v>0.00150792864929544</v>
      </c>
      <c r="E264" s="195">
        <v>4.46864143794001e-5</v>
      </c>
      <c r="F264" s="189">
        <v>0.00544832997949081</v>
      </c>
      <c r="M264">
        <f t="shared" si="48"/>
        <v>0</v>
      </c>
      <c r="O264">
        <f t="shared" si="49"/>
        <v>0</v>
      </c>
      <c r="Z264" s="187">
        <f t="shared" si="51"/>
        <v>0</v>
      </c>
    </row>
    <row r="265" spans="2:26">
      <c r="B265" s="185">
        <f t="shared" si="50"/>
        <v>0</v>
      </c>
      <c r="C265" s="189">
        <v>0.00276082589374834</v>
      </c>
      <c r="D265" s="189">
        <v>0.00147349406178126</v>
      </c>
      <c r="E265" s="195">
        <v>4.4045215317737e-5</v>
      </c>
      <c r="F265" s="189">
        <v>0.00539552334012482</v>
      </c>
      <c r="M265">
        <f t="shared" si="48"/>
        <v>0</v>
      </c>
      <c r="O265">
        <f t="shared" si="49"/>
        <v>0</v>
      </c>
      <c r="Z265" s="187">
        <f t="shared" si="51"/>
        <v>0</v>
      </c>
    </row>
    <row r="266" spans="2:26">
      <c r="B266" s="185">
        <f t="shared" si="50"/>
        <v>0</v>
      </c>
      <c r="C266" s="189">
        <v>0.00273859466359175</v>
      </c>
      <c r="D266" s="189">
        <v>0.00143985472346238</v>
      </c>
      <c r="E266" s="195">
        <v>4.34151041334561e-5</v>
      </c>
      <c r="F266" s="189">
        <v>0.00534332992100611</v>
      </c>
      <c r="M266">
        <f t="shared" si="48"/>
        <v>0</v>
      </c>
      <c r="O266">
        <f t="shared" si="49"/>
        <v>0</v>
      </c>
      <c r="Z266" s="187">
        <f t="shared" si="51"/>
        <v>0</v>
      </c>
    </row>
    <row r="267" spans="2:26">
      <c r="B267" s="185">
        <f t="shared" si="50"/>
        <v>0</v>
      </c>
      <c r="C267" s="189">
        <v>0.00271662515828321</v>
      </c>
      <c r="D267" s="189">
        <v>0.00140699203205932</v>
      </c>
      <c r="E267" s="195">
        <v>4.27958555360785e-5</v>
      </c>
      <c r="F267" s="189">
        <v>0.00529174124298547</v>
      </c>
      <c r="M267">
        <f t="shared" si="48"/>
        <v>0</v>
      </c>
      <c r="O267">
        <f t="shared" si="49"/>
        <v>0</v>
      </c>
      <c r="Z267" s="187">
        <f t="shared" si="51"/>
        <v>0</v>
      </c>
    </row>
    <row r="268" spans="2:26">
      <c r="B268" s="185">
        <f t="shared" si="50"/>
        <v>0</v>
      </c>
      <c r="C268" s="189">
        <v>0.0026949133321541</v>
      </c>
      <c r="D268" s="189">
        <v>0.0013748878268679</v>
      </c>
      <c r="E268" s="195">
        <v>4.21872495078301e-5</v>
      </c>
      <c r="F268" s="189">
        <v>0.00524074896518864</v>
      </c>
      <c r="M268">
        <f t="shared" si="48"/>
        <v>0</v>
      </c>
      <c r="O268">
        <f t="shared" si="49"/>
        <v>0</v>
      </c>
      <c r="Z268" s="187">
        <f t="shared" si="51"/>
        <v>0</v>
      </c>
    </row>
    <row r="269" spans="2:26">
      <c r="B269" s="185">
        <f t="shared" si="50"/>
        <v>0</v>
      </c>
      <c r="C269" s="189">
        <v>0.00267345521683737</v>
      </c>
      <c r="D269" s="189">
        <v>0.00134352437809683</v>
      </c>
      <c r="E269" s="195">
        <v>4.15890711637484e-5</v>
      </c>
      <c r="F269" s="189">
        <v>0.00519034488238732</v>
      </c>
      <c r="M269">
        <f t="shared" si="48"/>
        <v>0</v>
      </c>
      <c r="O269">
        <f t="shared" si="49"/>
        <v>0</v>
      </c>
      <c r="Z269" s="187">
        <f t="shared" si="51"/>
        <v>0</v>
      </c>
    </row>
    <row r="270" spans="2:26">
      <c r="B270" s="185">
        <f t="shared" si="50"/>
        <v>0</v>
      </c>
      <c r="C270" s="189">
        <v>0.00265224691951107</v>
      </c>
      <c r="D270" s="189">
        <v>0.00131288437646815</v>
      </c>
      <c r="E270" s="195">
        <v>4.10011106159421e-5</v>
      </c>
      <c r="F270" s="189">
        <v>0.00514052092242962</v>
      </c>
      <c r="M270">
        <f t="shared" si="48"/>
        <v>0</v>
      </c>
      <c r="O270">
        <f t="shared" si="49"/>
        <v>0</v>
      </c>
      <c r="Z270" s="187">
        <f t="shared" si="51"/>
        <v>0</v>
      </c>
    </row>
    <row r="271" spans="2:26">
      <c r="B271" s="185">
        <f t="shared" si="50"/>
        <v>0</v>
      </c>
      <c r="C271" s="189">
        <v>0.00263128462118815</v>
      </c>
      <c r="D271" s="189">
        <v>0.00128295092307359</v>
      </c>
      <c r="E271" s="195">
        <v>4.04231628418689e-5</v>
      </c>
      <c r="F271" s="189">
        <v>0.00509126914372346</v>
      </c>
      <c r="M271">
        <f t="shared" si="48"/>
        <v>0</v>
      </c>
      <c r="O271">
        <f t="shared" si="49"/>
        <v>0</v>
      </c>
      <c r="Z271" s="187">
        <f t="shared" si="51"/>
        <v>0</v>
      </c>
    </row>
    <row r="272" spans="2:26">
      <c r="B272" s="185">
        <f t="shared" si="50"/>
        <v>0</v>
      </c>
      <c r="C272" s="189">
        <v>0.00261056457505108</v>
      </c>
      <c r="D272" s="189">
        <v>0.00125370751948057</v>
      </c>
      <c r="E272" s="195">
        <v>3.98550275564966e-5</v>
      </c>
      <c r="F272" s="189">
        <v>0.00504258173277643</v>
      </c>
      <c r="M272">
        <f t="shared" si="48"/>
        <v>0</v>
      </c>
      <c r="O272">
        <f t="shared" si="49"/>
        <v>0</v>
      </c>
      <c r="Z272" s="187">
        <f t="shared" si="51"/>
        <v>0</v>
      </c>
    </row>
    <row r="273" spans="2:26">
      <c r="B273" s="185">
        <f t="shared" si="50"/>
        <v>0</v>
      </c>
      <c r="C273" s="189">
        <v>0.00259008310482987</v>
      </c>
      <c r="D273" s="189">
        <v>0.0012251380580815</v>
      </c>
      <c r="E273" s="195">
        <v>3.92965090882235e-5</v>
      </c>
      <c r="F273" s="189">
        <v>0.00499445100178918</v>
      </c>
      <c r="M273">
        <f t="shared" si="48"/>
        <v>0</v>
      </c>
      <c r="O273">
        <f t="shared" si="49"/>
        <v>0</v>
      </c>
      <c r="Z273" s="187">
        <f t="shared" si="51"/>
        <v>0</v>
      </c>
    </row>
    <row r="274" spans="2:26">
      <c r="B274" s="185">
        <f t="shared" si="50"/>
        <v>0</v>
      </c>
      <c r="C274" s="189">
        <v>0.00256983660322239</v>
      </c>
      <c r="D274" s="189">
        <v>0.00119722681268029</v>
      </c>
      <c r="E274" s="195">
        <v>3.87474162584352e-5</v>
      </c>
      <c r="F274" s="189">
        <v>0.00494686938629658</v>
      </c>
      <c r="M274">
        <f t="shared" si="48"/>
        <v>0</v>
      </c>
      <c r="O274">
        <f t="shared" si="49"/>
        <v>0</v>
      </c>
      <c r="Z274" s="187">
        <f t="shared" si="51"/>
        <v>0</v>
      </c>
    </row>
    <row r="275" spans="2:26">
      <c r="B275" s="185">
        <f t="shared" si="50"/>
        <v>0</v>
      </c>
      <c r="C275" s="189">
        <v>0.00254982153035558</v>
      </c>
      <c r="D275" s="189">
        <v>0.00116995842930998</v>
      </c>
      <c r="E275" s="195">
        <v>3.82075622645785e-5</v>
      </c>
      <c r="F275" s="189">
        <v>0.00489982944287123</v>
      </c>
      <c r="M275">
        <f t="shared" si="48"/>
        <v>0</v>
      </c>
      <c r="O275">
        <f t="shared" si="49"/>
        <v>0</v>
      </c>
      <c r="Z275" s="187">
        <f t="shared" si="51"/>
        <v>0</v>
      </c>
    </row>
    <row r="276" spans="2:26">
      <c r="B276" s="185">
        <f t="shared" si="50"/>
        <v>0</v>
      </c>
      <c r="C276" s="189">
        <v>0.00253003441228642</v>
      </c>
      <c r="D276" s="189">
        <v>0.00114331791727585</v>
      </c>
      <c r="E276" s="195">
        <v>3.76767645666406e-5</v>
      </c>
      <c r="F276" s="189">
        <v>0.00485332384685937</v>
      </c>
      <c r="M276">
        <f t="shared" si="48"/>
        <v>0</v>
      </c>
      <c r="O276">
        <f t="shared" si="49"/>
        <v>0</v>
      </c>
      <c r="Z276" s="187">
        <f t="shared" si="51"/>
        <v>0</v>
      </c>
    </row>
    <row r="277" spans="2:26">
      <c r="B277" s="185">
        <f t="shared" si="50"/>
        <v>0</v>
      </c>
      <c r="C277" s="189">
        <v>0.00251047183954149</v>
      </c>
      <c r="D277" s="189">
        <v>0.00111729064041828</v>
      </c>
      <c r="E277" s="195">
        <v>3.71548447769217e-5</v>
      </c>
      <c r="F277" s="189">
        <v>0.00480734539018319</v>
      </c>
      <c r="M277">
        <f t="shared" si="48"/>
        <v>0</v>
      </c>
      <c r="O277">
        <f t="shared" si="49"/>
        <v>0</v>
      </c>
      <c r="Z277" s="187">
        <f t="shared" si="51"/>
        <v>0</v>
      </c>
    </row>
    <row r="278" spans="2:26">
      <c r="B278" s="185">
        <f t="shared" si="50"/>
        <v>0</v>
      </c>
      <c r="C278" s="189">
        <v>0.00249113046569394</v>
      </c>
      <c r="D278" s="189">
        <v>0.0010918623085897</v>
      </c>
      <c r="E278" s="195">
        <v>3.6641628552998e-5</v>
      </c>
      <c r="F278" s="189">
        <v>0.00476188697917421</v>
      </c>
      <c r="M278">
        <f t="shared" si="48"/>
        <v>0</v>
      </c>
      <c r="O278">
        <f t="shared" si="49"/>
        <v>0</v>
      </c>
      <c r="Z278" s="187">
        <f t="shared" si="51"/>
        <v>0</v>
      </c>
    </row>
    <row r="279" spans="2:26">
      <c r="B279" s="185">
        <f t="shared" si="50"/>
        <v>0</v>
      </c>
      <c r="C279" s="189">
        <v>0.00247200700597691</v>
      </c>
      <c r="D279" s="189">
        <v>0.00106701896934057</v>
      </c>
      <c r="E279" s="195">
        <v>3.61369454937696e-5</v>
      </c>
      <c r="F279" s="189">
        <v>0.00471694163246384</v>
      </c>
      <c r="M279">
        <f t="shared" si="48"/>
        <v>0</v>
      </c>
      <c r="O279">
        <f t="shared" si="49"/>
        <v>0</v>
      </c>
      <c r="Z279" s="187">
        <f t="shared" si="51"/>
        <v>0</v>
      </c>
    </row>
    <row r="280" spans="2:26">
      <c r="B280" s="185">
        <f t="shared" si="50"/>
        <v>0</v>
      </c>
      <c r="C280" s="189">
        <v>0.00245309823593217</v>
      </c>
      <c r="D280" s="189">
        <v>0.00104274699980882</v>
      </c>
      <c r="E280" s="195">
        <v>3.56406290384985e-5</v>
      </c>
      <c r="F280" s="189">
        <v>0.00467250247891396</v>
      </c>
      <c r="M280">
        <f t="shared" si="48"/>
        <v>0</v>
      </c>
      <c r="O280">
        <f t="shared" si="49"/>
        <v>0</v>
      </c>
      <c r="Z280" s="187">
        <f t="shared" si="51"/>
        <v>0</v>
      </c>
    </row>
    <row r="281" spans="2:26">
      <c r="B281" s="185">
        <f t="shared" si="50"/>
        <v>0</v>
      </c>
      <c r="C281" s="189">
        <v>0.00243440099009308</v>
      </c>
      <c r="D281" s="189">
        <v>0.00101903309880789</v>
      </c>
      <c r="E281" s="195">
        <v>3.51525163687375e-5</v>
      </c>
      <c r="F281" s="189">
        <v>0.00462856275559338</v>
      </c>
      <c r="M281">
        <f t="shared" si="48"/>
        <v>0</v>
      </c>
      <c r="O281">
        <f t="shared" si="49"/>
        <v>0</v>
      </c>
      <c r="Z281" s="187">
        <f t="shared" si="51"/>
        <v>0</v>
      </c>
    </row>
    <row r="282" spans="2:26">
      <c r="B282" s="185">
        <f t="shared" si="50"/>
        <v>0</v>
      </c>
      <c r="C282" s="189">
        <v>0.00241591216070087</v>
      </c>
      <c r="D282" s="189">
        <v>0.000995864279108276</v>
      </c>
      <c r="E282" s="195">
        <v>3.46724483130626e-5</v>
      </c>
      <c r="F282" s="189">
        <v>0.00458511580579494</v>
      </c>
      <c r="M282">
        <f t="shared" si="48"/>
        <v>0</v>
      </c>
      <c r="O282">
        <f t="shared" si="49"/>
        <v>0</v>
      </c>
      <c r="Z282" s="187">
        <f t="shared" si="51"/>
        <v>0</v>
      </c>
    </row>
    <row r="283" spans="2:26">
      <c r="B283" s="185">
        <f t="shared" si="50"/>
        <v>0</v>
      </c>
      <c r="C283" s="189">
        <v>0.00239762869645326</v>
      </c>
      <c r="D283" s="189">
        <v>0.000973227859907771</v>
      </c>
      <c r="E283" s="195">
        <v>3.42002692545165e-5</v>
      </c>
      <c r="F283" s="189">
        <v>0.00454215507709608</v>
      </c>
      <c r="M283">
        <f t="shared" si="48"/>
        <v>0</v>
      </c>
      <c r="O283">
        <f t="shared" si="49"/>
        <v>0</v>
      </c>
      <c r="Z283" s="187">
        <f t="shared" si="51"/>
        <v>0</v>
      </c>
    </row>
    <row r="284" spans="2:26">
      <c r="B284" s="185">
        <f t="shared" si="50"/>
        <v>0</v>
      </c>
      <c r="C284" s="189">
        <v>0.00237954760128447</v>
      </c>
      <c r="D284" s="189">
        <v>0.000951111459485728</v>
      </c>
      <c r="E284" s="195">
        <v>3.37358270406808e-5</v>
      </c>
      <c r="F284" s="189">
        <v>0.00449967411945754</v>
      </c>
      <c r="M284">
        <f t="shared" si="48"/>
        <v>0</v>
      </c>
      <c r="O284">
        <f t="shared" si="49"/>
        <v>0</v>
      </c>
      <c r="Z284" s="187">
        <f t="shared" si="51"/>
        <v>0</v>
      </c>
    </row>
    <row r="285" spans="2:26">
      <c r="B285" s="185">
        <f t="shared" si="50"/>
        <v>0</v>
      </c>
      <c r="C285" s="189">
        <v>0.00236166593317576</v>
      </c>
      <c r="D285" s="189">
        <v>0.000929502988036683</v>
      </c>
      <c r="E285" s="195">
        <v>3.32789728962916e-5</v>
      </c>
      <c r="F285" s="189">
        <v>0.00445766658336497</v>
      </c>
      <c r="M285">
        <f t="shared" si="48"/>
        <v>0</v>
      </c>
      <c r="O285">
        <f t="shared" si="49"/>
        <v>0</v>
      </c>
      <c r="Z285" s="187">
        <f t="shared" si="51"/>
        <v>0</v>
      </c>
    </row>
    <row r="286" spans="2:26">
      <c r="B286" s="185">
        <f t="shared" si="50"/>
        <v>0</v>
      </c>
      <c r="C286" s="189">
        <v>0.00234398080299568</v>
      </c>
      <c r="D286" s="189">
        <v>0.000908390640678889</v>
      </c>
      <c r="E286" s="195">
        <v>3.28295613383216e-5</v>
      </c>
      <c r="F286" s="189">
        <v>0.00441612621800844</v>
      </c>
      <c r="M286">
        <f t="shared" si="48"/>
        <v>0</v>
      </c>
      <c r="O286">
        <f t="shared" si="49"/>
        <v>0</v>
      </c>
      <c r="Z286" s="187">
        <f t="shared" si="51"/>
        <v>0</v>
      </c>
    </row>
    <row r="287" spans="2:26">
      <c r="B287" s="185">
        <f t="shared" si="50"/>
        <v>0</v>
      </c>
      <c r="C287" s="189">
        <v>0.00232648937336909</v>
      </c>
      <c r="D287" s="189">
        <v>0.000887762890633418</v>
      </c>
      <c r="E287" s="195">
        <v>3.23874500934484e-5</v>
      </c>
      <c r="F287" s="189">
        <v>0.00437504686950167</v>
      </c>
      <c r="M287">
        <f t="shared" ref="M287:M350" si="52">J287*D287</f>
        <v>0</v>
      </c>
      <c r="O287">
        <f t="shared" ref="O287:O350" si="53">I287*C287</f>
        <v>0</v>
      </c>
      <c r="Z287" s="187">
        <f t="shared" si="51"/>
        <v>0</v>
      </c>
    </row>
    <row r="288" spans="2:26">
      <c r="B288" s="185">
        <f t="shared" si="50"/>
        <v>0</v>
      </c>
      <c r="C288" s="189">
        <v>0.00230918885757416</v>
      </c>
      <c r="D288" s="189">
        <v>0.000867608482569538</v>
      </c>
      <c r="E288" s="195">
        <v>3.19525000178393e-5</v>
      </c>
      <c r="F288" s="189">
        <v>0.00433442247913045</v>
      </c>
      <c r="M288">
        <f t="shared" si="52"/>
        <v>0</v>
      </c>
      <c r="O288">
        <f t="shared" si="53"/>
        <v>0</v>
      </c>
      <c r="Z288" s="187">
        <f t="shared" si="51"/>
        <v>0</v>
      </c>
    </row>
    <row r="289" spans="2:26">
      <c r="B289" s="185">
        <f t="shared" si="50"/>
        <v>0</v>
      </c>
      <c r="C289" s="189">
        <v>0.00229207651846667</v>
      </c>
      <c r="D289" s="189">
        <v>0.000847916426112257</v>
      </c>
      <c r="E289" s="195">
        <v>3.15245750191755e-5</v>
      </c>
      <c r="F289" s="189">
        <v>0.00429424708164684</v>
      </c>
      <c r="M289">
        <f t="shared" si="52"/>
        <v>0</v>
      </c>
      <c r="O289">
        <f t="shared" si="53"/>
        <v>0</v>
      </c>
      <c r="Z289" s="187">
        <f t="shared" si="51"/>
        <v>0</v>
      </c>
    </row>
    <row r="290" spans="2:26">
      <c r="B290" s="185">
        <f t="shared" si="50"/>
        <v>0</v>
      </c>
      <c r="C290" s="189">
        <v>0.00227514966743068</v>
      </c>
      <c r="D290" s="189">
        <v>0.000828675989507989</v>
      </c>
      <c r="E290" s="195">
        <v>3.11035419808507e-5</v>
      </c>
      <c r="F290" s="189">
        <v>0.0042545148035962</v>
      </c>
      <c r="M290">
        <f t="shared" si="52"/>
        <v>0</v>
      </c>
      <c r="O290">
        <f t="shared" si="53"/>
        <v>0</v>
      </c>
      <c r="Z290" s="187">
        <f t="shared" si="51"/>
        <v>0</v>
      </c>
    </row>
    <row r="291" spans="2:26">
      <c r="B291" s="185">
        <f t="shared" si="50"/>
        <v>0</v>
      </c>
      <c r="C291" s="189">
        <v>0.00225840566335498</v>
      </c>
      <c r="D291" s="189">
        <v>0.000809876693444387</v>
      </c>
      <c r="E291" s="195">
        <v>3.06892706882744e-5</v>
      </c>
      <c r="F291" s="189">
        <v>0.00421521986167165</v>
      </c>
      <c r="M291">
        <f t="shared" si="52"/>
        <v>0</v>
      </c>
      <c r="O291">
        <f t="shared" si="53"/>
        <v>0</v>
      </c>
      <c r="Z291" s="187">
        <f t="shared" si="51"/>
        <v>0</v>
      </c>
    </row>
    <row r="292" spans="2:26">
      <c r="B292" s="185">
        <f t="shared" si="50"/>
        <v>0</v>
      </c>
      <c r="C292" s="189">
        <v>0.00224184191163454</v>
      </c>
      <c r="D292" s="189">
        <v>0.000791508305020544</v>
      </c>
      <c r="E292" s="195">
        <v>3.02816337572171e-5</v>
      </c>
      <c r="F292" s="189">
        <v>0.00417635656111146</v>
      </c>
      <c r="M292">
        <f t="shared" si="52"/>
        <v>0</v>
      </c>
      <c r="O292">
        <f t="shared" si="53"/>
        <v>0</v>
      </c>
      <c r="Z292" s="187">
        <f t="shared" si="51"/>
        <v>0</v>
      </c>
    </row>
    <row r="293" spans="2:26">
      <c r="B293" s="185">
        <f t="shared" si="50"/>
        <v>0</v>
      </c>
      <c r="C293" s="189">
        <v>0.00222545586319616</v>
      </c>
      <c r="D293" s="189">
        <v>0.000773560831863798</v>
      </c>
      <c r="E293" s="195">
        <v>2.9880506564133e-5</v>
      </c>
      <c r="F293" s="189">
        <v>0.0041379192941247</v>
      </c>
      <c r="M293">
        <f t="shared" si="52"/>
        <v>0</v>
      </c>
      <c r="O293">
        <f t="shared" si="53"/>
        <v>0</v>
      </c>
      <c r="Z293" s="187">
        <f t="shared" si="51"/>
        <v>0</v>
      </c>
    </row>
    <row r="294" spans="2:26">
      <c r="B294" s="185">
        <f t="shared" si="50"/>
        <v>0</v>
      </c>
      <c r="C294" s="189">
        <v>0.00220924501354793</v>
      </c>
      <c r="D294" s="189">
        <v>0.000756024516389521</v>
      </c>
      <c r="E294" s="195">
        <v>2.94857671784014e-5</v>
      </c>
      <c r="F294" s="189">
        <v>0.00409990253835119</v>
      </c>
      <c r="M294">
        <f t="shared" si="52"/>
        <v>0</v>
      </c>
      <c r="O294">
        <f t="shared" si="53"/>
        <v>0</v>
      </c>
      <c r="Z294" s="187">
        <f t="shared" si="51"/>
        <v>0</v>
      </c>
    </row>
    <row r="295" spans="2:26">
      <c r="B295" s="185">
        <f t="shared" si="50"/>
        <v>0</v>
      </c>
      <c r="C295" s="189">
        <v>0.00219320690185156</v>
      </c>
      <c r="D295" s="189">
        <v>0.000738889830200325</v>
      </c>
      <c r="E295" s="195">
        <v>2.90972962964273e-5</v>
      </c>
      <c r="F295" s="189">
        <v>0.00406230085534713</v>
      </c>
      <c r="M295">
        <f t="shared" si="52"/>
        <v>0</v>
      </c>
      <c r="O295">
        <f t="shared" si="53"/>
        <v>0</v>
      </c>
      <c r="Z295" s="187">
        <f t="shared" si="51"/>
        <v>0</v>
      </c>
    </row>
    <row r="296" spans="2:26">
      <c r="B296" s="185">
        <f t="shared" si="50"/>
        <v>0</v>
      </c>
      <c r="C296" s="189">
        <v>0.00217733911001707</v>
      </c>
      <c r="D296" s="189">
        <v>0.000722147468621245</v>
      </c>
      <c r="E296" s="195">
        <v>2.87149771775453e-5</v>
      </c>
      <c r="F296" s="189">
        <v>0.00402510888911112</v>
      </c>
      <c r="M296">
        <f t="shared" si="52"/>
        <v>0</v>
      </c>
      <c r="O296">
        <f t="shared" si="53"/>
        <v>0</v>
      </c>
      <c r="Z296" s="187">
        <f t="shared" si="51"/>
        <v>0</v>
      </c>
    </row>
    <row r="297" spans="2:26">
      <c r="B297" s="185">
        <f t="shared" si="50"/>
        <v>0</v>
      </c>
      <c r="C297" s="189">
        <v>0.00216163926181927</v>
      </c>
      <c r="D297" s="189">
        <v>0.000705788345367515</v>
      </c>
      <c r="E297" s="195">
        <v>2.83386955816721e-5</v>
      </c>
      <c r="F297" s="189">
        <v>0.00398832136462905</v>
      </c>
      <c r="M297">
        <f t="shared" si="52"/>
        <v>0</v>
      </c>
      <c r="O297">
        <f t="shared" si="53"/>
        <v>0</v>
      </c>
      <c r="Z297" s="187">
        <f t="shared" si="51"/>
        <v>0</v>
      </c>
    </row>
    <row r="298" spans="2:26">
      <c r="B298" s="185">
        <f t="shared" si="50"/>
        <v>0</v>
      </c>
      <c r="C298" s="189">
        <v>0.00214610502203534</v>
      </c>
      <c r="D298" s="189">
        <v>0.000689803587341674</v>
      </c>
      <c r="E298" s="195">
        <v>2.79683397086543e-5</v>
      </c>
      <c r="F298" s="189">
        <v>0.00395193308645894</v>
      </c>
      <c r="M298">
        <f t="shared" si="52"/>
        <v>0</v>
      </c>
      <c r="O298">
        <f t="shared" si="53"/>
        <v>0</v>
      </c>
      <c r="Z298" s="187">
        <f t="shared" si="51"/>
        <v>0</v>
      </c>
    </row>
    <row r="299" spans="2:26">
      <c r="B299" s="185">
        <f t="shared" si="50"/>
        <v>0</v>
      </c>
      <c r="C299" s="189">
        <v>0.00213073409560303</v>
      </c>
      <c r="D299" s="189">
        <v>0.000674184529556768</v>
      </c>
      <c r="E299" s="195">
        <v>2.76038001392619e-5</v>
      </c>
      <c r="F299" s="189">
        <v>0.00391593893733415</v>
      </c>
      <c r="M299">
        <f t="shared" si="52"/>
        <v>0</v>
      </c>
      <c r="O299">
        <f t="shared" si="53"/>
        <v>0</v>
      </c>
      <c r="Z299" s="187">
        <f t="shared" si="51"/>
        <v>0</v>
      </c>
    </row>
    <row r="300" spans="2:26">
      <c r="B300" s="185">
        <f t="shared" si="50"/>
        <v>0</v>
      </c>
      <c r="C300" s="189">
        <v>0.00211552422679885</v>
      </c>
      <c r="D300" s="189">
        <v>0.000658922710182564</v>
      </c>
      <c r="E300" s="195">
        <v>2.72449697777757e-5</v>
      </c>
      <c r="F300" s="189">
        <v>0.00388033387680481</v>
      </c>
      <c r="M300">
        <f t="shared" si="52"/>
        <v>0</v>
      </c>
      <c r="O300">
        <f t="shared" si="53"/>
        <v>0</v>
      </c>
      <c r="Z300" s="187">
        <f t="shared" si="51"/>
        <v>0</v>
      </c>
    </row>
    <row r="301" spans="2:26">
      <c r="B301" s="185">
        <f t="shared" si="50"/>
        <v>0</v>
      </c>
      <c r="C301" s="189">
        <v>0.00210047319843575</v>
      </c>
      <c r="D301" s="189">
        <v>0.000644009865711706</v>
      </c>
      <c r="E301" s="195">
        <v>2.68917437961243e-5</v>
      </c>
      <c r="F301" s="189">
        <v>0.00384511293989544</v>
      </c>
      <c r="M301">
        <f t="shared" si="52"/>
        <v>0</v>
      </c>
      <c r="O301">
        <f t="shared" si="53"/>
        <v>0</v>
      </c>
      <c r="Z301" s="187">
        <f t="shared" si="51"/>
        <v>0</v>
      </c>
    </row>
    <row r="302" spans="2:26">
      <c r="B302" s="185">
        <f t="shared" si="50"/>
        <v>0</v>
      </c>
      <c r="C302" s="189">
        <v>0.00208557883107973</v>
      </c>
      <c r="D302" s="189">
        <v>0.000629437926242878</v>
      </c>
      <c r="E302" s="195">
        <v>2.6544019579521e-5</v>
      </c>
      <c r="F302" s="189">
        <v>0.0038102712358009</v>
      </c>
      <c r="M302">
        <f t="shared" si="52"/>
        <v>0</v>
      </c>
      <c r="O302">
        <f t="shared" si="53"/>
        <v>0</v>
      </c>
      <c r="Z302" s="187">
        <f t="shared" si="51"/>
        <v>0</v>
      </c>
    </row>
    <row r="303" spans="2:26">
      <c r="B303" s="185">
        <f t="shared" si="50"/>
        <v>0</v>
      </c>
      <c r="C303" s="189">
        <v>0.00207083898228492</v>
      </c>
      <c r="D303" s="189">
        <v>0.000615199010878051</v>
      </c>
      <c r="E303" s="195">
        <v>2.62016966735582e-5</v>
      </c>
      <c r="F303" s="189">
        <v>0.00377580394659666</v>
      </c>
      <c r="M303">
        <f t="shared" si="52"/>
        <v>0</v>
      </c>
      <c r="O303">
        <f t="shared" si="53"/>
        <v>0</v>
      </c>
      <c r="Z303" s="187">
        <f t="shared" si="51"/>
        <v>0</v>
      </c>
    </row>
    <row r="304" spans="2:26">
      <c r="B304" s="185">
        <f t="shared" si="50"/>
        <v>0</v>
      </c>
      <c r="C304" s="189">
        <v>0.00205625154584661</v>
      </c>
      <c r="D304" s="189">
        <v>0.000601285423231039</v>
      </c>
      <c r="E304" s="195">
        <v>2.58646767327156e-5</v>
      </c>
      <c r="F304" s="189">
        <v>0.00374170632598693</v>
      </c>
      <c r="M304">
        <f t="shared" si="52"/>
        <v>0</v>
      </c>
      <c r="O304">
        <f t="shared" si="53"/>
        <v>0</v>
      </c>
      <c r="Z304" s="187">
        <f t="shared" si="51"/>
        <v>0</v>
      </c>
    </row>
    <row r="305" spans="2:26">
      <c r="B305" s="185">
        <f t="shared" si="50"/>
        <v>0</v>
      </c>
      <c r="C305" s="189">
        <v>0.00204181445107174</v>
      </c>
      <c r="D305" s="189">
        <v>0.000587689647044578</v>
      </c>
      <c r="E305" s="195">
        <v>2.55328634702402e-5</v>
      </c>
      <c r="F305" s="189">
        <v>0.00370797369806366</v>
      </c>
      <c r="M305">
        <f t="shared" si="52"/>
        <v>0</v>
      </c>
      <c r="O305">
        <f t="shared" si="53"/>
        <v>0</v>
      </c>
      <c r="Z305" s="187">
        <f t="shared" si="51"/>
        <v>0</v>
      </c>
    </row>
    <row r="306" spans="2:26">
      <c r="B306" s="185">
        <f t="shared" si="50"/>
        <v>0</v>
      </c>
      <c r="C306" s="189">
        <v>0.00202752566206642</v>
      </c>
      <c r="D306" s="189">
        <v>0.000574404341913288</v>
      </c>
      <c r="E306" s="195">
        <v>2.52061626093579e-5</v>
      </c>
      <c r="F306" s="189">
        <v>0.00367460145610567</v>
      </c>
      <c r="M306">
        <f t="shared" si="52"/>
        <v>0</v>
      </c>
      <c r="O306">
        <f t="shared" si="53"/>
        <v>0</v>
      </c>
      <c r="Z306" s="187">
        <f t="shared" si="51"/>
        <v>0</v>
      </c>
    </row>
    <row r="307" spans="2:26">
      <c r="B307" s="185">
        <f t="shared" si="50"/>
        <v>0</v>
      </c>
      <c r="C307" s="189">
        <v>0.00201338317703995</v>
      </c>
      <c r="D307" s="189">
        <v>0.000561422339109886</v>
      </c>
      <c r="E307" s="195">
        <v>2.48844818357769e-5</v>
      </c>
      <c r="F307" s="189">
        <v>0.00364158506138494</v>
      </c>
      <c r="M307">
        <f t="shared" si="52"/>
        <v>0</v>
      </c>
      <c r="O307">
        <f t="shared" si="53"/>
        <v>0</v>
      </c>
      <c r="Z307" s="187">
        <f t="shared" si="51"/>
        <v>0</v>
      </c>
    </row>
    <row r="308" spans="2:26">
      <c r="B308" s="185">
        <f t="shared" si="50"/>
        <v>0</v>
      </c>
      <c r="C308" s="189">
        <v>0.00199938502762507</v>
      </c>
      <c r="D308" s="189">
        <v>0.000548736637512124</v>
      </c>
      <c r="E308" s="195">
        <v>2.45677307514465e-5</v>
      </c>
      <c r="F308" s="189">
        <v>0.00360892004201208</v>
      </c>
      <c r="M308">
        <f t="shared" si="52"/>
        <v>0</v>
      </c>
      <c r="O308">
        <f t="shared" si="53"/>
        <v>0</v>
      </c>
      <c r="Z308" s="187">
        <f t="shared" si="51"/>
        <v>0</v>
      </c>
    </row>
    <row r="309" spans="2:26">
      <c r="B309" s="185">
        <f t="shared" si="50"/>
        <v>0</v>
      </c>
      <c r="C309" s="189">
        <v>0.00198552927821379</v>
      </c>
      <c r="D309" s="189">
        <v>0.000536340399627962</v>
      </c>
      <c r="E309" s="195">
        <v>2.4255820829533e-5</v>
      </c>
      <c r="F309" s="189">
        <v>0.00357660199179089</v>
      </c>
      <c r="M309">
        <f t="shared" si="52"/>
        <v>0</v>
      </c>
      <c r="O309">
        <f t="shared" si="53"/>
        <v>0</v>
      </c>
      <c r="Z309" s="187">
        <f t="shared" si="51"/>
        <v>0</v>
      </c>
    </row>
    <row r="310" spans="2:26">
      <c r="B310" s="185">
        <f t="shared" si="50"/>
        <v>0</v>
      </c>
      <c r="C310" s="189">
        <v>0.00197181402530859</v>
      </c>
      <c r="D310" s="189">
        <v>0.000524226947716572</v>
      </c>
      <c r="E310" s="195">
        <v>2.3948665370578e-5</v>
      </c>
      <c r="F310" s="189">
        <v>0.00354462656910605</v>
      </c>
      <c r="M310">
        <f t="shared" si="52"/>
        <v>0</v>
      </c>
      <c r="O310">
        <f t="shared" si="53"/>
        <v>0</v>
      </c>
      <c r="Z310" s="187">
        <f t="shared" si="51"/>
        <v>0</v>
      </c>
    </row>
    <row r="311" spans="2:26">
      <c r="B311" s="185">
        <f t="shared" si="50"/>
        <v>0</v>
      </c>
      <c r="C311" s="189">
        <v>0.00195823739688847</v>
      </c>
      <c r="D311" s="189">
        <v>0.000512389760002807</v>
      </c>
      <c r="E311" s="195">
        <v>2.36461794598054e-5</v>
      </c>
      <c r="F311" s="189">
        <v>0.00351298949582401</v>
      </c>
      <c r="M311">
        <f t="shared" si="52"/>
        <v>0</v>
      </c>
      <c r="O311">
        <f t="shared" si="53"/>
        <v>0</v>
      </c>
      <c r="Z311" s="187">
        <f t="shared" si="51"/>
        <v>0</v>
      </c>
    </row>
    <row r="312" spans="2:26">
      <c r="B312" s="185">
        <f t="shared" si="50"/>
        <v>0</v>
      </c>
      <c r="C312" s="189">
        <v>0.00194479755178948</v>
      </c>
      <c r="D312" s="189">
        <v>0.000500822466982845</v>
      </c>
      <c r="E312" s="195">
        <v>2.33482799255427e-5</v>
      </c>
      <c r="F312" s="189">
        <v>0.00348168655622118</v>
      </c>
      <c r="M312">
        <f t="shared" si="52"/>
        <v>0</v>
      </c>
      <c r="O312">
        <f t="shared" si="53"/>
        <v>0</v>
      </c>
      <c r="Z312" s="187">
        <f t="shared" si="51"/>
        <v>0</v>
      </c>
    </row>
    <row r="313" spans="2:26">
      <c r="B313" s="185">
        <f t="shared" si="50"/>
        <v>0</v>
      </c>
      <c r="C313" s="189">
        <v>0.00193149267909945</v>
      </c>
      <c r="D313" s="189">
        <v>0.000489518847818775</v>
      </c>
      <c r="E313" s="195">
        <v>2.30548852987242e-5</v>
      </c>
      <c r="F313" s="189">
        <v>0.0034507135959298</v>
      </c>
      <c r="M313">
        <f t="shared" si="52"/>
        <v>0</v>
      </c>
      <c r="O313">
        <f t="shared" si="53"/>
        <v>0</v>
      </c>
      <c r="Z313" s="187">
        <f t="shared" si="51"/>
        <v>0</v>
      </c>
    </row>
    <row r="314" spans="2:26">
      <c r="B314" s="185">
        <f t="shared" si="50"/>
        <v>0</v>
      </c>
      <c r="C314" s="189">
        <v>0.00191832099756635</v>
      </c>
      <c r="D314" s="189">
        <v>0.000478472826819933</v>
      </c>
      <c r="E314" s="195">
        <v>2.27659157734471e-5</v>
      </c>
      <c r="F314" s="189">
        <v>0.00342006652090484</v>
      </c>
      <c r="M314">
        <f t="shared" si="52"/>
        <v>0</v>
      </c>
      <c r="O314">
        <f t="shared" si="53"/>
        <v>0</v>
      </c>
      <c r="Z314" s="187">
        <f t="shared" si="51"/>
        <v>0</v>
      </c>
    </row>
    <row r="315" spans="2:26">
      <c r="B315" s="185">
        <f t="shared" si="50"/>
        <v>0</v>
      </c>
      <c r="C315" s="189">
        <v>0.00190528075502021</v>
      </c>
      <c r="D315" s="189">
        <v>0.000467678470008868</v>
      </c>
      <c r="E315" s="195">
        <v>2.24812931685479e-5</v>
      </c>
      <c r="F315" s="189">
        <v>0.00338974129641281</v>
      </c>
      <c r="M315">
        <f t="shared" si="52"/>
        <v>0</v>
      </c>
      <c r="O315">
        <f t="shared" si="53"/>
        <v>0</v>
      </c>
      <c r="Z315" s="187">
        <f t="shared" si="51"/>
        <v>0</v>
      </c>
    </row>
    <row r="316" spans="2:26">
      <c r="B316" s="185">
        <f t="shared" si="50"/>
        <v>0</v>
      </c>
      <c r="C316" s="189">
        <v>0.00189237022780793</v>
      </c>
      <c r="D316" s="189">
        <v>0.000457129981769859</v>
      </c>
      <c r="E316" s="195">
        <v>2.22009408901703e-5</v>
      </c>
      <c r="F316" s="189">
        <v>0.00335973394603671</v>
      </c>
      <c r="M316">
        <f t="shared" si="52"/>
        <v>0</v>
      </c>
      <c r="O316">
        <f t="shared" si="53"/>
        <v>0</v>
      </c>
      <c r="Z316" s="187">
        <f t="shared" si="51"/>
        <v>0</v>
      </c>
    </row>
    <row r="317" spans="2:26">
      <c r="B317" s="185">
        <f t="shared" si="50"/>
        <v>0</v>
      </c>
      <c r="C317" s="189">
        <v>0.00187958772024094</v>
      </c>
      <c r="D317" s="189">
        <v>0.000446821701577971</v>
      </c>
      <c r="E317" s="195">
        <v>2.19247838952981e-5</v>
      </c>
      <c r="F317" s="189">
        <v>0.00333004055070056</v>
      </c>
      <c r="M317">
        <f t="shared" si="52"/>
        <v>0</v>
      </c>
      <c r="O317">
        <f t="shared" si="53"/>
        <v>0</v>
      </c>
      <c r="Z317" s="187">
        <f t="shared" si="51"/>
        <v>0</v>
      </c>
    </row>
    <row r="318" spans="2:26">
      <c r="B318" s="185">
        <f t="shared" si="50"/>
        <v>0</v>
      </c>
      <c r="C318" s="189">
        <v>0.0018669315640552</v>
      </c>
      <c r="D318" s="189">
        <v>0.000436748100806665</v>
      </c>
      <c r="E318" s="195">
        <v>2.16527486562235e-5</v>
      </c>
      <c r="F318" s="189">
        <v>0.00330065724771397</v>
      </c>
      <c r="M318">
        <f t="shared" si="52"/>
        <v>0</v>
      </c>
      <c r="O318">
        <f t="shared" si="53"/>
        <v>0</v>
      </c>
      <c r="Z318" s="187">
        <f t="shared" si="51"/>
        <v>0</v>
      </c>
    </row>
    <row r="319" spans="2:26">
      <c r="B319" s="185">
        <f t="shared" si="50"/>
        <v>0</v>
      </c>
      <c r="C319" s="189">
        <v>0.00185440011788329</v>
      </c>
      <c r="D319" s="189">
        <v>0.000426903779612051</v>
      </c>
      <c r="E319" s="195">
        <v>2.13847631259245e-5</v>
      </c>
      <c r="F319" s="189">
        <v>0.00327158022983693</v>
      </c>
      <c r="M319">
        <f t="shared" si="52"/>
        <v>0</v>
      </c>
      <c r="O319">
        <f t="shared" si="53"/>
        <v>0</v>
      </c>
      <c r="Z319" s="187">
        <f t="shared" si="51"/>
        <v>0</v>
      </c>
    </row>
    <row r="320" spans="2:26">
      <c r="B320" s="185">
        <f t="shared" si="50"/>
        <v>0</v>
      </c>
      <c r="C320" s="189">
        <v>0.00184199176673825</v>
      </c>
      <c r="D320" s="189">
        <v>0.000417283463891911</v>
      </c>
      <c r="E320" s="195">
        <v>2.11207567043276e-5</v>
      </c>
      <c r="F320" s="189">
        <v>0.00324280574435834</v>
      </c>
      <c r="M320">
        <f t="shared" si="52"/>
        <v>0</v>
      </c>
      <c r="O320">
        <f t="shared" si="53"/>
        <v>0</v>
      </c>
      <c r="Z320" s="187">
        <f t="shared" si="51"/>
        <v>0</v>
      </c>
    </row>
    <row r="321" spans="2:26">
      <c r="B321" s="185">
        <f t="shared" si="50"/>
        <v>0</v>
      </c>
      <c r="C321" s="189">
        <v>0.00182970492150896</v>
      </c>
      <c r="D321" s="189">
        <v>0.000407882002317646</v>
      </c>
      <c r="E321" s="195">
        <v>2.08606602054283e-5</v>
      </c>
      <c r="F321" s="189">
        <v>0.00321433009219145</v>
      </c>
      <c r="M321">
        <f t="shared" si="52"/>
        <v>0</v>
      </c>
      <c r="O321">
        <f t="shared" si="53"/>
        <v>0</v>
      </c>
      <c r="Z321" s="187">
        <f t="shared" si="51"/>
        <v>0</v>
      </c>
    </row>
    <row r="322" spans="2:26">
      <c r="B322" s="185">
        <f t="shared" si="50"/>
        <v>0</v>
      </c>
      <c r="C322" s="189">
        <v>0.00181753801846661</v>
      </c>
      <c r="D322" s="189">
        <v>0.000398694363437398</v>
      </c>
      <c r="E322" s="195">
        <v>2.06044058252469e-5</v>
      </c>
      <c r="F322" s="189">
        <v>0.00318614962699222</v>
      </c>
      <c r="M322">
        <f t="shared" si="52"/>
        <v>0</v>
      </c>
      <c r="O322">
        <f t="shared" si="53"/>
        <v>0</v>
      </c>
      <c r="Z322" s="187">
        <f t="shared" si="51"/>
        <v>0</v>
      </c>
    </row>
    <row r="323" spans="2:26">
      <c r="B323" s="185">
        <f t="shared" si="50"/>
        <v>0</v>
      </c>
      <c r="C323" s="189">
        <v>0.0018054895187822</v>
      </c>
      <c r="D323" s="189">
        <v>0.000389715632848583</v>
      </c>
      <c r="E323" s="195">
        <v>2.03519271105954e-5</v>
      </c>
      <c r="F323" s="189">
        <v>0.00315826075428921</v>
      </c>
      <c r="M323">
        <f t="shared" si="52"/>
        <v>0</v>
      </c>
      <c r="O323">
        <f t="shared" si="53"/>
        <v>0</v>
      </c>
      <c r="Z323" s="187">
        <f t="shared" si="51"/>
        <v>0</v>
      </c>
    </row>
    <row r="324" spans="2:26">
      <c r="B324" s="185">
        <f t="shared" si="50"/>
        <v>0</v>
      </c>
      <c r="C324" s="189">
        <v>0.00179355790805451</v>
      </c>
      <c r="D324" s="189">
        <v>0.000380941010438144</v>
      </c>
      <c r="E324" s="195">
        <v>2.0103158928633e-5</v>
      </c>
      <c r="F324" s="189">
        <v>0.00313065993063012</v>
      </c>
      <c r="M324">
        <f t="shared" si="52"/>
        <v>0</v>
      </c>
      <c r="O324">
        <f t="shared" si="53"/>
        <v>0</v>
      </c>
      <c r="Z324" s="187">
        <f t="shared" si="51"/>
        <v>0</v>
      </c>
    </row>
    <row r="325" spans="2:26">
      <c r="B325" s="185">
        <f t="shared" ref="B325:B351" si="54">A325*21/365*12</f>
        <v>0</v>
      </c>
      <c r="C325" s="189">
        <v>0.00178174169584861</v>
      </c>
      <c r="D325" s="189">
        <v>0.000372365807688896</v>
      </c>
      <c r="E325" s="195">
        <v>1.98580374371884e-5</v>
      </c>
      <c r="F325" s="189">
        <v>0.00310334366274881</v>
      </c>
      <c r="M325">
        <f t="shared" si="52"/>
        <v>0</v>
      </c>
      <c r="O325">
        <f t="shared" si="53"/>
        <v>0</v>
      </c>
      <c r="Z325" s="187">
        <f t="shared" ref="Z325:Z351" si="55">B325</f>
        <v>0</v>
      </c>
    </row>
    <row r="326" spans="2:26">
      <c r="B326" s="185">
        <f t="shared" si="54"/>
        <v>0</v>
      </c>
      <c r="C326" s="189">
        <v>0.0017700394152443</v>
      </c>
      <c r="D326" s="189">
        <v>0.000363985445050318</v>
      </c>
      <c r="E326" s="195">
        <v>1.96165000558273e-5</v>
      </c>
      <c r="F326" s="189">
        <v>0.0030763085067401</v>
      </c>
      <c r="M326">
        <f t="shared" si="52"/>
        <v>0</v>
      </c>
      <c r="O326">
        <f t="shared" si="53"/>
        <v>0</v>
      </c>
      <c r="Z326" s="187">
        <f t="shared" si="55"/>
        <v>0</v>
      </c>
    </row>
    <row r="327" spans="2:26">
      <c r="B327" s="185">
        <f t="shared" si="54"/>
        <v>0</v>
      </c>
      <c r="C327" s="189">
        <v>0.00175844962239456</v>
      </c>
      <c r="D327" s="189">
        <v>0.000355795449372251</v>
      </c>
      <c r="E327" s="195">
        <v>1.93784854376442e-5</v>
      </c>
      <c r="F327" s="189">
        <v>0.00304955106725938</v>
      </c>
      <c r="M327">
        <f t="shared" si="52"/>
        <v>0</v>
      </c>
      <c r="O327">
        <f t="shared" si="53"/>
        <v>0</v>
      </c>
      <c r="Z327" s="187">
        <f t="shared" si="55"/>
        <v>0</v>
      </c>
    </row>
    <row r="328" spans="2:26">
      <c r="B328" s="185">
        <f t="shared" si="54"/>
        <v>0</v>
      </c>
      <c r="C328" s="189">
        <v>0.00174697089609353</v>
      </c>
      <c r="D328" s="189">
        <v>0.000347791451399953</v>
      </c>
      <c r="E328" s="195">
        <v>1.91439334417592e-5</v>
      </c>
      <c r="F328" s="189">
        <v>0.00302306799672856</v>
      </c>
      <c r="M328">
        <f t="shared" si="52"/>
        <v>0</v>
      </c>
      <c r="O328">
        <f t="shared" si="53"/>
        <v>0</v>
      </c>
      <c r="Z328" s="187">
        <f t="shared" si="55"/>
        <v>0</v>
      </c>
    </row>
    <row r="329" spans="2:26">
      <c r="B329" s="185">
        <f t="shared" si="54"/>
        <v>0</v>
      </c>
      <c r="C329" s="189">
        <v>0.00173560183735385</v>
      </c>
      <c r="D329" s="189">
        <v>0.000339969183329028</v>
      </c>
      <c r="E329" s="195">
        <v>1.89127851064992e-5</v>
      </c>
      <c r="F329" s="189">
        <v>0.00299685599456332</v>
      </c>
      <c r="M329">
        <f t="shared" si="52"/>
        <v>0</v>
      </c>
      <c r="O329">
        <f t="shared" si="53"/>
        <v>0</v>
      </c>
      <c r="Z329" s="187">
        <f t="shared" si="55"/>
        <v>0</v>
      </c>
    </row>
    <row r="330" spans="2:26">
      <c r="B330" s="185">
        <f t="shared" si="54"/>
        <v>0</v>
      </c>
      <c r="C330" s="189">
        <v>0.00172434106899315</v>
      </c>
      <c r="D330" s="189">
        <v>0.000332324476418764</v>
      </c>
      <c r="E330" s="195">
        <v>1.86849826232459e-5</v>
      </c>
      <c r="F330" s="189">
        <v>0.00297091180641063</v>
      </c>
      <c r="M330">
        <f t="shared" si="52"/>
        <v>0</v>
      </c>
      <c r="O330">
        <f t="shared" si="53"/>
        <v>0</v>
      </c>
      <c r="Z330" s="187">
        <f t="shared" si="55"/>
        <v>0</v>
      </c>
    </row>
    <row r="331" spans="2:26">
      <c r="B331" s="185">
        <f t="shared" si="54"/>
        <v>0</v>
      </c>
      <c r="C331" s="189">
        <v>0.00171318723522956</v>
      </c>
      <c r="D331" s="189">
        <v>0.00032485325866247</v>
      </c>
      <c r="E331" s="195">
        <v>1.84604693109313e-5</v>
      </c>
      <c r="F331" s="189">
        <v>0.00294523222340209</v>
      </c>
      <c r="M331">
        <f t="shared" si="52"/>
        <v>0</v>
      </c>
      <c r="O331">
        <f t="shared" si="53"/>
        <v>0</v>
      </c>
      <c r="Z331" s="187">
        <f t="shared" si="55"/>
        <v>0</v>
      </c>
    </row>
    <row r="332" spans="2:26">
      <c r="B332" s="185">
        <f t="shared" si="54"/>
        <v>0</v>
      </c>
      <c r="C332" s="189">
        <v>0.00170213900128571</v>
      </c>
      <c r="D332" s="189">
        <v>0.000317551552513416</v>
      </c>
      <c r="E332" s="195">
        <v>1.82391895911638e-5</v>
      </c>
      <c r="F332" s="189">
        <v>0.00291981408141899</v>
      </c>
      <c r="M332">
        <f t="shared" si="52"/>
        <v>0</v>
      </c>
      <c r="O332">
        <f t="shared" si="53"/>
        <v>0</v>
      </c>
      <c r="Z332" s="187">
        <f t="shared" si="55"/>
        <v>0</v>
      </c>
    </row>
    <row r="333" spans="2:26">
      <c r="B333" s="185">
        <f t="shared" si="54"/>
        <v>0</v>
      </c>
      <c r="C333" s="189">
        <v>0.00169119505300145</v>
      </c>
      <c r="D333" s="189">
        <v>0.000310415472665043</v>
      </c>
      <c r="E333" s="195">
        <v>1.80210889639662e-5</v>
      </c>
      <c r="F333" s="189">
        <v>0.00289465426037637</v>
      </c>
      <c r="M333">
        <f t="shared" si="52"/>
        <v>0</v>
      </c>
      <c r="O333">
        <f t="shared" si="53"/>
        <v>0</v>
      </c>
      <c r="Z333" s="187">
        <f t="shared" si="55"/>
        <v>0</v>
      </c>
    </row>
    <row r="334" spans="2:26">
      <c r="B334" s="185">
        <f t="shared" si="54"/>
        <v>0</v>
      </c>
      <c r="C334" s="189">
        <v>0.00168035409645467</v>
      </c>
      <c r="D334" s="189">
        <v>0.000303441223884095</v>
      </c>
      <c r="E334" s="195">
        <v>1.78061139841115e-5</v>
      </c>
      <c r="F334" s="189">
        <v>0.00286974968351161</v>
      </c>
      <c r="M334">
        <f t="shared" si="52"/>
        <v>0</v>
      </c>
      <c r="O334">
        <f t="shared" si="53"/>
        <v>0</v>
      </c>
      <c r="Z334" s="187">
        <f t="shared" si="55"/>
        <v>0</v>
      </c>
    </row>
    <row r="335" spans="2:26">
      <c r="B335" s="185">
        <f t="shared" si="54"/>
        <v>0</v>
      </c>
      <c r="C335" s="189">
        <v>0.00166961485759026</v>
      </c>
      <c r="D335" s="189">
        <v>0.000296625098895434</v>
      </c>
      <c r="E335" s="195">
        <v>1.75942122380372e-5</v>
      </c>
      <c r="F335" s="189">
        <v>0.0028450973166959</v>
      </c>
      <c r="M335">
        <f t="shared" si="52"/>
        <v>0</v>
      </c>
      <c r="O335">
        <f t="shared" si="53"/>
        <v>0</v>
      </c>
      <c r="Z335" s="187">
        <f t="shared" si="55"/>
        <v>0</v>
      </c>
    </row>
    <row r="336" spans="2:26">
      <c r="B336" s="185">
        <f t="shared" si="54"/>
        <v>0</v>
      </c>
      <c r="C336" s="189">
        <v>0.001658976081857</v>
      </c>
      <c r="D336" s="189">
        <v>0.000289963476317234</v>
      </c>
      <c r="E336" s="195">
        <v>1.73853323213251e-5</v>
      </c>
      <c r="F336" s="189">
        <v>0.00282069416774814</v>
      </c>
      <c r="M336">
        <f t="shared" si="52"/>
        <v>0</v>
      </c>
      <c r="O336">
        <f t="shared" si="53"/>
        <v>0</v>
      </c>
      <c r="Z336" s="187">
        <f t="shared" si="55"/>
        <v>0</v>
      </c>
    </row>
    <row r="337" spans="2:26">
      <c r="B337" s="185">
        <f t="shared" si="54"/>
        <v>0</v>
      </c>
      <c r="C337" s="189">
        <v>0.00164843653385209</v>
      </c>
      <c r="D337" s="189">
        <v>0.000283452818645378</v>
      </c>
      <c r="E337" s="195">
        <v>1.71794238167293e-5</v>
      </c>
      <c r="F337" s="189">
        <v>0.00279653728577151</v>
      </c>
      <c r="M337">
        <f t="shared" si="52"/>
        <v>0</v>
      </c>
      <c r="O337">
        <f t="shared" si="53"/>
        <v>0</v>
      </c>
      <c r="Z337" s="187">
        <f t="shared" si="55"/>
        <v>0</v>
      </c>
    </row>
    <row r="338" spans="2:26">
      <c r="B338" s="185">
        <f t="shared" si="54"/>
        <v>0</v>
      </c>
      <c r="C338" s="189">
        <v>0.00163799499697317</v>
      </c>
      <c r="D338" s="189">
        <v>0.00027708967028584</v>
      </c>
      <c r="E338" s="195">
        <v>1.69764372727391e-5</v>
      </c>
      <c r="F338" s="189">
        <v>0.00277262376049236</v>
      </c>
      <c r="M338">
        <f t="shared" si="52"/>
        <v>0</v>
      </c>
      <c r="O338">
        <f t="shared" si="53"/>
        <v>0</v>
      </c>
      <c r="Z338" s="187">
        <f t="shared" si="55"/>
        <v>0</v>
      </c>
    </row>
    <row r="339" spans="2:26">
      <c r="B339" s="185">
        <f t="shared" si="54"/>
        <v>0</v>
      </c>
      <c r="C339" s="189">
        <v>0.00162765027307771</v>
      </c>
      <c r="D339" s="189">
        <v>0.000270870655633888</v>
      </c>
      <c r="E339" s="195">
        <v>1.67763241826615e-5</v>
      </c>
      <c r="F339" s="189">
        <v>0.00274895072161973</v>
      </c>
      <c r="M339">
        <f t="shared" si="52"/>
        <v>0</v>
      </c>
      <c r="O339">
        <f t="shared" si="53"/>
        <v>0</v>
      </c>
      <c r="Z339" s="187">
        <f t="shared" si="55"/>
        <v>0</v>
      </c>
    </row>
    <row r="340" spans="2:26">
      <c r="B340" s="185">
        <f t="shared" si="54"/>
        <v>0</v>
      </c>
      <c r="C340" s="189">
        <v>0.00161740118214955</v>
      </c>
      <c r="D340" s="189">
        <v>0.000264792477199003</v>
      </c>
      <c r="E340" s="195">
        <v>1.65790369642097e-5</v>
      </c>
      <c r="F340" s="189">
        <v>0.00272551533821005</v>
      </c>
      <c r="M340">
        <f t="shared" si="52"/>
        <v>0</v>
      </c>
      <c r="O340">
        <f t="shared" si="53"/>
        <v>0</v>
      </c>
      <c r="Z340" s="187">
        <f t="shared" si="55"/>
        <v>0</v>
      </c>
    </row>
    <row r="341" spans="2:26">
      <c r="B341" s="185">
        <f t="shared" si="54"/>
        <v>0</v>
      </c>
      <c r="C341" s="189">
        <v>0.0016072465619724</v>
      </c>
      <c r="D341" s="189">
        <v>0.00025885191377437</v>
      </c>
      <c r="E341" s="195">
        <v>1.63845289395843e-5</v>
      </c>
      <c r="F341" s="189">
        <v>0.00270231481804702</v>
      </c>
      <c r="M341">
        <f t="shared" si="52"/>
        <v>0</v>
      </c>
      <c r="O341">
        <f t="shared" si="53"/>
        <v>0</v>
      </c>
      <c r="Z341" s="187">
        <f t="shared" si="55"/>
        <v>0</v>
      </c>
    </row>
    <row r="342" spans="2:26">
      <c r="B342" s="185">
        <f t="shared" si="54"/>
        <v>0</v>
      </c>
      <c r="C342" s="189">
        <v>0.00159718526781016</v>
      </c>
      <c r="D342" s="189">
        <v>0.000253045818649893</v>
      </c>
      <c r="E342" s="195">
        <v>1.61927543160332e-5</v>
      </c>
      <c r="F342" s="189">
        <v>0.00267934640703138</v>
      </c>
      <c r="M342">
        <f t="shared" si="52"/>
        <v>0</v>
      </c>
      <c r="O342">
        <f t="shared" si="53"/>
        <v>0</v>
      </c>
      <c r="Z342" s="187">
        <f t="shared" si="55"/>
        <v>0</v>
      </c>
    </row>
    <row r="343" spans="2:26">
      <c r="B343" s="185">
        <f t="shared" si="54"/>
        <v>0</v>
      </c>
      <c r="C343" s="189">
        <v>0.0015872161720939</v>
      </c>
      <c r="D343" s="189">
        <v>0.000247371117867671</v>
      </c>
      <c r="E343" s="195">
        <v>1.60036681668791e-5</v>
      </c>
      <c r="F343" s="189">
        <v>0.00265660738858005</v>
      </c>
      <c r="M343">
        <f t="shared" si="52"/>
        <v>0</v>
      </c>
      <c r="O343">
        <f t="shared" si="53"/>
        <v>0</v>
      </c>
      <c r="Z343" s="187">
        <f t="shared" si="55"/>
        <v>0</v>
      </c>
    </row>
    <row r="344" spans="2:26">
      <c r="B344" s="185">
        <f t="shared" si="54"/>
        <v>0</v>
      </c>
      <c r="C344" s="189">
        <v>0.00157733816411533</v>
      </c>
      <c r="D344" s="189">
        <v>0.000241824808518904</v>
      </c>
      <c r="E344" s="195">
        <v>1.58172264130001e-5</v>
      </c>
      <c r="F344" s="189">
        <v>0.00263409508303945</v>
      </c>
      <c r="M344">
        <f t="shared" si="52"/>
        <v>0</v>
      </c>
      <c r="O344">
        <f t="shared" si="53"/>
        <v>0</v>
      </c>
      <c r="Z344" s="187">
        <f t="shared" si="55"/>
        <v>0</v>
      </c>
    </row>
    <row r="345" spans="2:26">
      <c r="B345" s="185">
        <f t="shared" si="54"/>
        <v>0</v>
      </c>
      <c r="C345" s="189">
        <v>0.00156755014972662</v>
      </c>
      <c r="D345" s="189">
        <v>0.000236403957081247</v>
      </c>
      <c r="E345" s="195">
        <v>1.56333858047529e-5</v>
      </c>
      <c r="F345" s="189">
        <v>0.00261180684710812</v>
      </c>
      <c r="M345">
        <f t="shared" si="52"/>
        <v>0</v>
      </c>
      <c r="O345">
        <f t="shared" si="53"/>
        <v>0</v>
      </c>
      <c r="Z345" s="187">
        <f t="shared" si="55"/>
        <v>0</v>
      </c>
    </row>
    <row r="346" spans="2:26">
      <c r="B346" s="185">
        <f t="shared" si="54"/>
        <v>0</v>
      </c>
      <c r="C346" s="189">
        <v>0.00155785105104641</v>
      </c>
      <c r="D346" s="189">
        <v>0.000231105697795606</v>
      </c>
      <c r="E346" s="195">
        <v>1.54521039043271e-5</v>
      </c>
      <c r="F346" s="189">
        <v>0.00258974007326707</v>
      </c>
      <c r="M346">
        <f t="shared" si="52"/>
        <v>0</v>
      </c>
      <c r="O346">
        <f t="shared" si="53"/>
        <v>0</v>
      </c>
      <c r="Z346" s="187">
        <f t="shared" si="55"/>
        <v>0</v>
      </c>
    </row>
    <row r="347" spans="2:26">
      <c r="B347" s="185">
        <f t="shared" si="54"/>
        <v>0</v>
      </c>
      <c r="C347" s="189">
        <v>0.00154823980617189</v>
      </c>
      <c r="D347" s="189">
        <v>0.000225927231081462</v>
      </c>
      <c r="E347" s="195">
        <v>1.52733390685176e-5</v>
      </c>
      <c r="F347" s="189">
        <v>0.00256789218922347</v>
      </c>
      <c r="M347">
        <f t="shared" si="52"/>
        <v>0</v>
      </c>
      <c r="O347">
        <f t="shared" si="53"/>
        <v>0</v>
      </c>
      <c r="Z347" s="187">
        <f t="shared" si="55"/>
        <v>0</v>
      </c>
    </row>
    <row r="348" spans="2:26">
      <c r="B348" s="185">
        <f t="shared" si="54"/>
        <v>0</v>
      </c>
      <c r="C348" s="189">
        <v>0.00153871536889673</v>
      </c>
      <c r="D348" s="189">
        <v>0.000220865821989758</v>
      </c>
      <c r="E348" s="195">
        <v>1.50970504319059e-5</v>
      </c>
      <c r="F348" s="189">
        <v>0.00254626065736264</v>
      </c>
      <c r="M348">
        <f t="shared" si="52"/>
        <v>0</v>
      </c>
      <c r="O348">
        <f t="shared" si="53"/>
        <v>0</v>
      </c>
      <c r="Z348" s="187">
        <f t="shared" si="55"/>
        <v>0</v>
      </c>
    </row>
    <row r="349" spans="2:26">
      <c r="B349" s="185">
        <f t="shared" si="54"/>
        <v>0</v>
      </c>
      <c r="C349" s="189">
        <v>0.00152927670843484</v>
      </c>
      <c r="D349" s="189">
        <v>0.000215918798692473</v>
      </c>
      <c r="E349" s="195">
        <v>1.49231978904389e-5</v>
      </c>
      <c r="F349" s="189">
        <v>0.00252484297421055</v>
      </c>
      <c r="M349">
        <f t="shared" si="52"/>
        <v>0</v>
      </c>
      <c r="O349">
        <f t="shared" si="53"/>
        <v>0</v>
      </c>
      <c r="Z349" s="187">
        <f t="shared" si="55"/>
        <v>0</v>
      </c>
    </row>
    <row r="350" spans="2:26">
      <c r="B350" s="185">
        <f t="shared" si="54"/>
        <v>0</v>
      </c>
      <c r="C350" s="189">
        <v>0.00151992280914974</v>
      </c>
      <c r="D350" s="189">
        <v>0.000211083551007981</v>
      </c>
      <c r="E350" s="195">
        <v>1.47517420853942e-5</v>
      </c>
      <c r="F350" s="189">
        <v>0.00250363666990481</v>
      </c>
      <c r="M350">
        <f t="shared" si="52"/>
        <v>0</v>
      </c>
      <c r="O350">
        <f t="shared" si="53"/>
        <v>0</v>
      </c>
      <c r="Z350" s="187">
        <f t="shared" si="55"/>
        <v>0</v>
      </c>
    </row>
    <row r="351" spans="2:26">
      <c r="B351" s="185">
        <f t="shared" si="54"/>
        <v>0</v>
      </c>
      <c r="C351" s="189">
        <v>0.00151065267028944</v>
      </c>
      <c r="D351" s="189">
        <v>0.000206357528961339</v>
      </c>
      <c r="E351" s="195">
        <v>1.45826443877231e-5</v>
      </c>
      <c r="F351" s="189">
        <v>0.00248263930767737</v>
      </c>
      <c r="M351">
        <f t="shared" ref="M351" si="56">J351*D351</f>
        <v>0</v>
      </c>
      <c r="O351">
        <f t="shared" ref="O351" si="57">I351*C351</f>
        <v>0</v>
      </c>
      <c r="Z351" s="187">
        <f t="shared" si="55"/>
        <v>0</v>
      </c>
    </row>
  </sheetData>
  <pageMargins left="0.7" right="0.7" top="0.75" bottom="0.75" header="0.3" footer="0.3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T28"/>
  <sheetViews>
    <sheetView tabSelected="1" workbookViewId="0">
      <selection activeCell="A16" sqref="A16"/>
    </sheetView>
  </sheetViews>
  <sheetFormatPr defaultColWidth="9" defaultRowHeight="14.4"/>
  <cols>
    <col min="1" max="1" width="21.2222222222222" customWidth="1"/>
    <col min="2" max="2" width="66.2222222222222" customWidth="1"/>
    <col min="3" max="3" width="13.7777777777778" customWidth="1"/>
    <col min="4" max="4" width="15.6666666666667" customWidth="1"/>
    <col min="5" max="5" width="12.2222222222222" customWidth="1"/>
    <col min="6" max="7" width="14.8888888888889" customWidth="1"/>
    <col min="8" max="8" width="11.1111111111111" customWidth="1"/>
    <col min="9" max="10" width="12.6666666666667" customWidth="1"/>
    <col min="11" max="13" width="9.66666666666667" customWidth="1"/>
    <col min="14" max="15" width="14.8888888888889" hidden="1" customWidth="1"/>
    <col min="16" max="16" width="11.1111111111111" hidden="1" customWidth="1"/>
    <col min="17" max="18" width="9.66666666666667" customWidth="1"/>
    <col min="19" max="19" width="12.2222222222222" customWidth="1"/>
  </cols>
  <sheetData>
    <row r="1" ht="43.2" spans="1:20">
      <c r="A1" s="150" t="s">
        <v>150</v>
      </c>
      <c r="B1" s="150" t="s">
        <v>151</v>
      </c>
      <c r="C1" s="151" t="s">
        <v>152</v>
      </c>
      <c r="D1" s="151" t="s">
        <v>153</v>
      </c>
      <c r="E1" s="152" t="s">
        <v>154</v>
      </c>
      <c r="F1" s="151" t="s">
        <v>155</v>
      </c>
      <c r="G1" s="151" t="s">
        <v>156</v>
      </c>
      <c r="H1" s="152" t="s">
        <v>157</v>
      </c>
      <c r="I1" s="151" t="s">
        <v>158</v>
      </c>
      <c r="J1" s="151" t="s">
        <v>159</v>
      </c>
      <c r="K1" s="152" t="s">
        <v>160</v>
      </c>
      <c r="L1" s="167" t="s">
        <v>161</v>
      </c>
      <c r="M1" s="168" t="s">
        <v>162</v>
      </c>
      <c r="N1" s="169" t="s">
        <v>163</v>
      </c>
      <c r="O1" s="169" t="s">
        <v>164</v>
      </c>
      <c r="P1" s="170" t="s">
        <v>165</v>
      </c>
      <c r="Q1" s="181" t="s">
        <v>166</v>
      </c>
      <c r="R1" s="181" t="s">
        <v>167</v>
      </c>
      <c r="S1" s="151" t="s">
        <v>168</v>
      </c>
      <c r="T1" s="182" t="s">
        <v>169</v>
      </c>
    </row>
    <row r="2" ht="43.2" spans="1:20">
      <c r="A2" s="151" t="s">
        <v>47</v>
      </c>
      <c r="B2" s="153" t="s">
        <v>170</v>
      </c>
      <c r="C2" s="151">
        <f ca="1">bsa*100</f>
        <v>172</v>
      </c>
      <c r="D2" s="154" t="s">
        <v>171</v>
      </c>
      <c r="E2" s="152">
        <f ca="1">6*c_eto</f>
        <v>15.84</v>
      </c>
      <c r="F2" s="155">
        <f>5*(CrC+25)</f>
        <v>454</v>
      </c>
      <c r="G2" s="155" t="s">
        <v>172</v>
      </c>
      <c r="H2" s="156">
        <f ca="1">5*c_carb</f>
        <v>40.65</v>
      </c>
      <c r="I2" s="151">
        <f ca="1">4.5*bw</f>
        <v>292.5</v>
      </c>
      <c r="J2" s="154" t="s">
        <v>173</v>
      </c>
      <c r="K2" s="152">
        <f ca="1">IF(I14&lt;300,3*c_ser,4*c_ser)</f>
        <v>2454.48</v>
      </c>
      <c r="L2" s="171">
        <f ca="1">E2+H2+K2+15*c_iv</f>
        <v>2536.23315789474</v>
      </c>
      <c r="M2" s="172">
        <f ca="1">K2+c_iv*15</f>
        <v>2479.74315789474</v>
      </c>
      <c r="N2" s="173">
        <f ca="1">1.5*bsa*5</f>
        <v>12.9</v>
      </c>
      <c r="O2" s="169" t="s">
        <v>174</v>
      </c>
      <c r="P2" s="174" t="e">
        <f ca="1">IF(N2&lt;13.4,134*c_top,135*c_top)</f>
        <v>#REF!</v>
      </c>
      <c r="Q2" s="183">
        <f ca="1">SUM(K14:K20)+c_bsc*sub_ser_bsc</f>
        <v>1040.59688133082</v>
      </c>
      <c r="R2" s="183">
        <f ca="1">SUM(K15:K20)+c_bsc*sub_ser_bsc</f>
        <v>440.470919225553</v>
      </c>
      <c r="S2" s="151">
        <f ca="1">c_bsc</f>
        <v>345.6</v>
      </c>
      <c r="T2" s="184">
        <f ca="1">S2</f>
        <v>345.6</v>
      </c>
    </row>
    <row r="3" ht="43.2" spans="1:20">
      <c r="A3" s="151" t="s">
        <v>116</v>
      </c>
      <c r="B3" s="157" t="s">
        <v>175</v>
      </c>
      <c r="C3" s="154">
        <f ca="1">bsa*100</f>
        <v>172</v>
      </c>
      <c r="D3" s="154" t="s">
        <v>171</v>
      </c>
      <c r="E3" s="152">
        <f ca="1">6*c_eto</f>
        <v>15.84</v>
      </c>
      <c r="F3" s="155">
        <f>5*(CrC+25)</f>
        <v>454</v>
      </c>
      <c r="G3" s="155" t="s">
        <v>172</v>
      </c>
      <c r="H3" s="156">
        <f ca="1">5*c_carb</f>
        <v>40.65</v>
      </c>
      <c r="I3" s="151">
        <v>0</v>
      </c>
      <c r="J3" s="151">
        <v>0</v>
      </c>
      <c r="K3" s="152">
        <v>0</v>
      </c>
      <c r="L3" s="171">
        <f ca="1">E3+H3+11*c_iv</f>
        <v>75.0163157894737</v>
      </c>
      <c r="M3" s="172">
        <f>K3</f>
        <v>0</v>
      </c>
      <c r="N3" s="173">
        <f ca="1">1.5*bsa*5</f>
        <v>12.9</v>
      </c>
      <c r="O3" s="169" t="s">
        <v>174</v>
      </c>
      <c r="P3" s="174" t="e">
        <f ca="1">IF(N3&lt;13.4,134*c_top,135*c_top)</f>
        <v>#REF!</v>
      </c>
      <c r="Q3" s="183">
        <f ca="1">SUM(L14:L20)+c_bsc*sub_che_bsc</f>
        <v>514.012859012869</v>
      </c>
      <c r="R3" s="183">
        <f ca="1">SUM(L15:L20)+c_bsc*sub_che_bsc</f>
        <v>514.012859012869</v>
      </c>
      <c r="S3" s="151">
        <f ca="1">c_bsc</f>
        <v>345.6</v>
      </c>
      <c r="T3" s="184">
        <f ca="1">S3</f>
        <v>345.6</v>
      </c>
    </row>
    <row r="4" spans="17:18">
      <c r="Q4" s="6" t="s">
        <v>176</v>
      </c>
      <c r="R4" s="6" t="s">
        <v>177</v>
      </c>
    </row>
    <row r="5" spans="2:2">
      <c r="B5" t="s">
        <v>178</v>
      </c>
    </row>
    <row r="6" spans="2:2">
      <c r="B6" t="s">
        <v>179</v>
      </c>
    </row>
    <row r="7" spans="2:2">
      <c r="B7" s="6" t="s">
        <v>180</v>
      </c>
    </row>
    <row r="8" spans="2:2">
      <c r="B8" s="8" t="s">
        <v>181</v>
      </c>
    </row>
    <row r="11" ht="15.15" spans="2:2">
      <c r="B11" s="12" t="s">
        <v>182</v>
      </c>
    </row>
    <row r="12" spans="2:12">
      <c r="B12" s="12" t="s">
        <v>183</v>
      </c>
      <c r="C12" s="158" t="s">
        <v>184</v>
      </c>
      <c r="D12" s="24"/>
      <c r="E12" s="24"/>
      <c r="F12" s="158" t="s">
        <v>185</v>
      </c>
      <c r="G12" s="24"/>
      <c r="H12" s="24"/>
      <c r="I12" s="158" t="s">
        <v>186</v>
      </c>
      <c r="J12" s="158" t="s">
        <v>187</v>
      </c>
      <c r="K12" s="175" t="s">
        <v>188</v>
      </c>
      <c r="L12" s="176" t="s">
        <v>189</v>
      </c>
    </row>
    <row r="13" spans="3:12">
      <c r="C13" s="6" t="s">
        <v>190</v>
      </c>
      <c r="D13" s="6" t="s">
        <v>191</v>
      </c>
      <c r="E13" s="6" t="s">
        <v>192</v>
      </c>
      <c r="F13" s="6" t="s">
        <v>190</v>
      </c>
      <c r="G13" s="6" t="s">
        <v>191</v>
      </c>
      <c r="H13" s="6" t="s">
        <v>192</v>
      </c>
      <c r="I13" s="158"/>
      <c r="J13" s="158"/>
      <c r="K13" s="177"/>
      <c r="L13" s="178"/>
    </row>
    <row r="14" spans="1:12">
      <c r="A14" s="6" t="s">
        <v>193</v>
      </c>
      <c r="B14" s="6" t="s">
        <v>194</v>
      </c>
      <c r="C14">
        <f>4.5*C27</f>
        <v>292.5</v>
      </c>
      <c r="D14">
        <f>4.5*D27</f>
        <v>277.875</v>
      </c>
      <c r="E14">
        <f>4.5*E27</f>
        <v>307.125</v>
      </c>
      <c r="F14">
        <f>3*c_ser</f>
        <v>2454.48</v>
      </c>
      <c r="G14">
        <f>3*c_ser</f>
        <v>2454.48</v>
      </c>
      <c r="H14">
        <f>4*c_ser</f>
        <v>3272.64</v>
      </c>
      <c r="I14">
        <f ca="1">4.5*bw</f>
        <v>292.5</v>
      </c>
      <c r="J14">
        <f ca="1">IF(I14&lt;300,3*c_ser+3*c_iv,4*c_ser+4*c_iv)</f>
        <v>2459.53263157895</v>
      </c>
      <c r="K14" s="162">
        <f ca="1">J14*sub_ser_ser</f>
        <v>600.125962105263</v>
      </c>
      <c r="L14" s="179">
        <v>0</v>
      </c>
    </row>
    <row r="15" spans="1:12">
      <c r="A15" t="s">
        <v>195</v>
      </c>
      <c r="B15" t="s">
        <v>196</v>
      </c>
      <c r="C15">
        <v>454</v>
      </c>
      <c r="D15">
        <v>454</v>
      </c>
      <c r="E15">
        <v>454</v>
      </c>
      <c r="F15">
        <f ca="1">5*c_carb</f>
        <v>40.65</v>
      </c>
      <c r="G15">
        <f ca="1">5*c_carb</f>
        <v>40.65</v>
      </c>
      <c r="H15">
        <f ca="1">5*c_carb</f>
        <v>40.65</v>
      </c>
      <c r="I15">
        <v>454</v>
      </c>
      <c r="J15">
        <f ca="1">5*c_carb+5*c_iv</f>
        <v>49.071052631579</v>
      </c>
      <c r="K15" s="162">
        <f ca="1">$J$15*sub_ser_car</f>
        <v>5.05431842105263</v>
      </c>
      <c r="L15" s="179">
        <f ca="1">$J$15*sub_che_car</f>
        <v>5.74131315789474</v>
      </c>
    </row>
    <row r="16" spans="1:12">
      <c r="A16" t="s">
        <v>197</v>
      </c>
      <c r="B16" t="s">
        <v>198</v>
      </c>
      <c r="C16">
        <f>C26*100</f>
        <v>172</v>
      </c>
      <c r="D16">
        <f>D26*100</f>
        <v>163.4</v>
      </c>
      <c r="E16">
        <f>E26*100</f>
        <v>180.6</v>
      </c>
      <c r="F16" s="6">
        <f ca="1">6*c_eto</f>
        <v>15.84</v>
      </c>
      <c r="G16" s="6">
        <f ca="1">6*c_eto</f>
        <v>15.84</v>
      </c>
      <c r="H16" s="6">
        <f ca="1">6*c_eto</f>
        <v>15.84</v>
      </c>
      <c r="I16">
        <f ca="1">bsa*3*100</f>
        <v>516</v>
      </c>
      <c r="J16">
        <f ca="1">6*c_eto+6*c_iv</f>
        <v>25.9452631578947</v>
      </c>
      <c r="K16" s="162">
        <f ca="1">$J$16*sub_ser_eto</f>
        <v>2.67236210526316</v>
      </c>
      <c r="L16" s="179">
        <f ca="1">$J$16*sub_che_eto</f>
        <v>2.64641684210526</v>
      </c>
    </row>
    <row r="17" spans="1:12">
      <c r="A17" t="s">
        <v>199</v>
      </c>
      <c r="B17" t="s">
        <v>200</v>
      </c>
      <c r="C17">
        <f>350*C26</f>
        <v>602</v>
      </c>
      <c r="D17">
        <f t="shared" ref="D17:E17" si="0">350*D26</f>
        <v>571.9</v>
      </c>
      <c r="E17">
        <f t="shared" si="0"/>
        <v>632.1</v>
      </c>
      <c r="F17">
        <f ca="1">16*c_iri</f>
        <v>992.714494875549</v>
      </c>
      <c r="G17">
        <f ca="1">14*c_iri</f>
        <v>868.625183016105</v>
      </c>
      <c r="H17">
        <f ca="1">17*c_iri</f>
        <v>1054.75915080527</v>
      </c>
      <c r="I17">
        <f ca="1">350*bsa</f>
        <v>602</v>
      </c>
      <c r="J17">
        <f ca="1">IF(I17&lt;560,14*c_iri+14*c_iv,IF(I17&lt;600,15*c_iri+15*c_iv,IF(I17&lt;640,16*c_iri+16*c_iv,17*c_iri+17*c_iv)))</f>
        <v>1019.6618632966</v>
      </c>
      <c r="K17" s="162">
        <f ca="1">$J$17*sub_ser_iri</f>
        <v>170.283531170532</v>
      </c>
      <c r="L17" s="179">
        <f ca="1">$J$17*sub_che_iri</f>
        <v>223.305948061956</v>
      </c>
    </row>
    <row r="18" spans="1:12">
      <c r="A18" s="159" t="s">
        <v>201</v>
      </c>
      <c r="B18" s="159" t="s">
        <v>202</v>
      </c>
      <c r="C18">
        <f>175*C26</f>
        <v>301</v>
      </c>
      <c r="D18">
        <f t="shared" ref="D18:E18" si="1">175*D26</f>
        <v>285.95</v>
      </c>
      <c r="E18">
        <f t="shared" si="1"/>
        <v>316.05</v>
      </c>
      <c r="F18">
        <f ca="1">4*c_pac</f>
        <v>108.638360175696</v>
      </c>
      <c r="G18">
        <f ca="1">c_pac*3</f>
        <v>81.4787701317717</v>
      </c>
      <c r="H18">
        <f ca="1">c_pac*4</f>
        <v>108.638360175696</v>
      </c>
      <c r="I18">
        <f ca="1">175*bsa</f>
        <v>301</v>
      </c>
      <c r="J18">
        <f ca="1">IF(I18&lt;300,3*c_pac+3*c_iv,4*c_pac+4*c_iv)</f>
        <v>115.375202280959</v>
      </c>
      <c r="K18" s="162">
        <f ca="1">$J$18*sub_ser_pac</f>
        <v>8.30701456422903</v>
      </c>
      <c r="L18" s="179">
        <f ca="1">$J$18*sub_che_pac</f>
        <v>8.19163936194807</v>
      </c>
    </row>
    <row r="19" spans="1:12">
      <c r="A19" t="s">
        <v>203</v>
      </c>
      <c r="B19" t="s">
        <v>204</v>
      </c>
      <c r="C19">
        <f>75*C26</f>
        <v>129</v>
      </c>
      <c r="D19">
        <f t="shared" ref="D19:E19" si="2">75*D26</f>
        <v>122.55</v>
      </c>
      <c r="E19">
        <f t="shared" si="2"/>
        <v>135.45</v>
      </c>
      <c r="F19">
        <f ca="1">5*c_cis</f>
        <v>16.5856515373353</v>
      </c>
      <c r="G19">
        <f ca="1">4*c_cis</f>
        <v>13.2685212298682</v>
      </c>
      <c r="H19">
        <f ca="1">5*c_cis</f>
        <v>16.5856515373353</v>
      </c>
      <c r="I19">
        <f ca="1">75*bsa</f>
        <v>129</v>
      </c>
      <c r="J19">
        <f ca="1">IF(I19&lt;120,4*c_cis+4*c_iv,5*c_cis+5*c_iv)</f>
        <v>25.0067041689142</v>
      </c>
      <c r="K19" s="162">
        <f ca="1">$J$19*sub_ser_cis</f>
        <v>1.55041565847268</v>
      </c>
      <c r="L19" s="179">
        <f ca="1">$J$19*sub_che_cis</f>
        <v>1.77547599599291</v>
      </c>
    </row>
    <row r="20" ht="15.15" spans="1:12">
      <c r="A20" t="s">
        <v>205</v>
      </c>
      <c r="B20" t="s">
        <v>206</v>
      </c>
      <c r="C20">
        <f>12*7*2</f>
        <v>168</v>
      </c>
      <c r="D20">
        <f>12*7*2</f>
        <v>168</v>
      </c>
      <c r="E20">
        <f>12*7*2</f>
        <v>168</v>
      </c>
      <c r="F20">
        <f ca="1">c_cat*14</f>
        <v>629.036603221083</v>
      </c>
      <c r="G20">
        <f ca="1">c_cat*14</f>
        <v>629.036603221083</v>
      </c>
      <c r="H20">
        <f ca="1">c_cat*14</f>
        <v>629.036603221083</v>
      </c>
      <c r="I20">
        <f>12*7*2</f>
        <v>168</v>
      </c>
      <c r="J20">
        <f ca="1">7*2*c_cat</f>
        <v>629.036603221083</v>
      </c>
      <c r="K20" s="164">
        <f ca="1">$J$20*sub_ser_cat</f>
        <v>59.7584773060029</v>
      </c>
      <c r="L20" s="180">
        <f ca="1">$J$20*sub_che_cat</f>
        <v>76.7424655929722</v>
      </c>
    </row>
    <row r="23" spans="1:2">
      <c r="A23" s="6" t="s">
        <v>207</v>
      </c>
      <c r="B23">
        <v>1</v>
      </c>
    </row>
    <row r="25" ht="15.15"/>
    <row r="26" spans="1:5">
      <c r="A26" s="160" t="s">
        <v>208</v>
      </c>
      <c r="B26" s="161">
        <v>1.72</v>
      </c>
      <c r="C26" s="52">
        <v>1.72</v>
      </c>
      <c r="D26" s="52">
        <v>1.634</v>
      </c>
      <c r="E26" s="52">
        <v>1.806</v>
      </c>
    </row>
    <row r="27" spans="1:5">
      <c r="A27" s="162" t="s">
        <v>209</v>
      </c>
      <c r="B27" s="163">
        <v>65</v>
      </c>
      <c r="C27" s="52">
        <v>65</v>
      </c>
      <c r="D27" s="52">
        <v>61.75</v>
      </c>
      <c r="E27" s="52">
        <v>68.25</v>
      </c>
    </row>
    <row r="28" ht="15.15" spans="1:5">
      <c r="A28" s="164" t="s">
        <v>210</v>
      </c>
      <c r="B28" s="165">
        <v>65.8</v>
      </c>
      <c r="C28" s="165">
        <v>65.8</v>
      </c>
      <c r="D28" s="165">
        <v>65.8</v>
      </c>
      <c r="E28" s="166">
        <v>65.8</v>
      </c>
    </row>
  </sheetData>
  <mergeCells count="6">
    <mergeCell ref="C12:E12"/>
    <mergeCell ref="F12:H12"/>
    <mergeCell ref="I12:I13"/>
    <mergeCell ref="J12:J13"/>
    <mergeCell ref="K12:K13"/>
    <mergeCell ref="L12:L13"/>
  </mergeCells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K177"/>
  <sheetViews>
    <sheetView topLeftCell="B8" workbookViewId="0">
      <selection activeCell="D4" sqref="D4:E49"/>
    </sheetView>
  </sheetViews>
  <sheetFormatPr defaultColWidth="8.88888888888889" defaultRowHeight="14.4"/>
  <cols>
    <col min="1" max="2" width="11" customWidth="1"/>
    <col min="3" max="3" width="10.6666666666667" customWidth="1"/>
    <col min="4" max="11" width="17.4444444444444" customWidth="1"/>
    <col min="12" max="16384" width="8.88888888888889" style="131"/>
  </cols>
  <sheetData>
    <row r="1" spans="1:11">
      <c r="A1" s="132" t="s">
        <v>211</v>
      </c>
      <c r="B1" s="132"/>
      <c r="C1" s="132" t="s">
        <v>135</v>
      </c>
      <c r="D1" s="133" t="s">
        <v>116</v>
      </c>
      <c r="E1" s="134"/>
      <c r="F1" s="134"/>
      <c r="G1" s="134"/>
      <c r="H1" s="134"/>
      <c r="I1" s="134"/>
      <c r="J1" s="134"/>
      <c r="K1" s="147"/>
    </row>
    <row r="2" spans="1:11">
      <c r="A2" s="132"/>
      <c r="B2" s="132"/>
      <c r="C2" s="132"/>
      <c r="D2" s="135" t="s">
        <v>212</v>
      </c>
      <c r="E2" s="136" t="s">
        <v>213</v>
      </c>
      <c r="F2" s="136" t="s">
        <v>214</v>
      </c>
      <c r="G2" s="136" t="s">
        <v>215</v>
      </c>
      <c r="H2" s="136" t="s">
        <v>216</v>
      </c>
      <c r="I2" s="136" t="s">
        <v>217</v>
      </c>
      <c r="J2" s="136" t="s">
        <v>218</v>
      </c>
      <c r="K2" s="148" t="s">
        <v>217</v>
      </c>
    </row>
    <row r="3" ht="15.15" spans="1:11">
      <c r="A3" s="132"/>
      <c r="B3" s="132"/>
      <c r="C3" s="132" t="s">
        <v>219</v>
      </c>
      <c r="D3" s="137">
        <f ca="1">SUM(D4:D49)+'disu&amp;cost for AE'!B3</f>
        <v>14544.4566573437</v>
      </c>
      <c r="E3" s="137">
        <f ca="1">SUM(E4:E49)+'disu&amp;cost for AE'!B3</f>
        <v>14247.4906627677</v>
      </c>
      <c r="F3" s="137">
        <f ca="1">SUM(F4:F49)+'disu&amp;cost for AE'!B3</f>
        <v>3532.74050424714</v>
      </c>
      <c r="G3" s="137">
        <f ca="1">SUM(G4:G49)+'disu&amp;cost for AE'!B3</f>
        <v>3521.6256433019</v>
      </c>
      <c r="H3" s="138">
        <f ca="1">SUM(H4:H160)-'disu&amp;cost for AE'!C3</f>
        <v>0.824665735070564</v>
      </c>
      <c r="I3" s="138">
        <f ca="1">SUM(I4:I160)-'disu&amp;cost for AE'!C3</f>
        <v>0.809373936476693</v>
      </c>
      <c r="J3" s="138">
        <f ca="1">SUM(J4:J160)-'disu&amp;cost for AE'!C3</f>
        <v>0.326682236084628</v>
      </c>
      <c r="K3" s="138">
        <f ca="1">SUM(K4:K160)-'disu&amp;cost for AE'!C3</f>
        <v>0.324842569399689</v>
      </c>
    </row>
    <row r="4" spans="1:11">
      <c r="A4" s="139">
        <v>1</v>
      </c>
      <c r="B4" s="139">
        <f t="shared" ref="B4:B35" si="0">C4*21/365</f>
        <v>0.0575342465753425</v>
      </c>
      <c r="C4" s="140">
        <v>1</v>
      </c>
      <c r="D4">
        <f ca="1">'survival rate'!W4*('cost for cycle'!$L$3+c_fu)+'survival rate'!X4*('cost for cycle'!$Q$3+c_fu)+('survival rate'!Y4-'survival rate'!Y3)*c_eof</f>
        <v>1156.26857147302</v>
      </c>
      <c r="E4">
        <f ca="1" t="shared" ref="E4:E49" si="1">D4/(1+disc)^($A4-1)</f>
        <v>1156.26857147302</v>
      </c>
      <c r="F4">
        <f ca="1">'survival rate'!W4*('cost for cycle'!$L$3+c_fu)</f>
        <v>1149.19031458222</v>
      </c>
      <c r="G4">
        <f ca="1" t="shared" ref="G4:G49" si="2">F4/(1+disc)^($A4-1)</f>
        <v>1149.19031458222</v>
      </c>
      <c r="H4">
        <f ca="1">('survival rate'!W4*u_p1_on+'survival rate'!X4*u_p1_off)*21/365.25</f>
        <v>0.0418617857388152</v>
      </c>
      <c r="I4">
        <f ca="1" t="shared" ref="I4:I49" si="3">H4/(1+disc)^($A4-1)</f>
        <v>0.0418617857388152</v>
      </c>
      <c r="J4">
        <f ca="1">('survival rate'!W4*u_p1_on)*21/365.25</f>
        <v>0.0417754792542144</v>
      </c>
      <c r="K4">
        <f ca="1" t="shared" ref="K4:K49" si="4">J4/(1+disc)^($A4-1)</f>
        <v>0.0417754792542144</v>
      </c>
    </row>
    <row r="5" spans="1:11">
      <c r="A5" s="139">
        <v>1</v>
      </c>
      <c r="B5" s="139">
        <f t="shared" si="0"/>
        <v>0.115068493150685</v>
      </c>
      <c r="C5" s="141">
        <v>2</v>
      </c>
      <c r="D5">
        <f ca="1">'survival rate'!W5*('cost for cycle'!$L$3)+'survival rate'!X5*('cost for cycle'!$Q$3)+('survival rate'!Y5-'survival rate'!Y4)*c_eof</f>
        <v>91.3212691501124</v>
      </c>
      <c r="E5">
        <f ca="1" t="shared" ref="E5:E6" si="5">D5/(1+disc)^($A5-1)</f>
        <v>91.3212691501124</v>
      </c>
      <c r="F5">
        <f ca="1">'survival rate'!W5*('cost for cycle'!$L$3)</f>
        <v>73.3548591408635</v>
      </c>
      <c r="G5">
        <f ca="1" t="shared" si="2"/>
        <v>73.3548591408635</v>
      </c>
      <c r="H5">
        <f ca="1">('survival rate'!W5*u_p1_on+'survival rate'!X5*u_p1_off)*21/365.25</f>
        <v>0.041519577673356</v>
      </c>
      <c r="I5">
        <f ca="1" t="shared" si="3"/>
        <v>0.041519577673356</v>
      </c>
      <c r="J5">
        <f ca="1">('survival rate'!W5*u_p1_on)*21/365.25</f>
        <v>0.0410416759020639</v>
      </c>
      <c r="K5">
        <f ca="1" t="shared" si="4"/>
        <v>0.0410416759020639</v>
      </c>
    </row>
    <row r="6" spans="1:11">
      <c r="A6" s="139">
        <v>1</v>
      </c>
      <c r="B6" s="139">
        <f t="shared" si="0"/>
        <v>0.172602739726027</v>
      </c>
      <c r="C6" s="141">
        <v>3</v>
      </c>
      <c r="D6">
        <f ca="1">'survival rate'!W6*('cost for cycle'!$L$3)+'survival rate'!X6*('cost for cycle'!$Q$3)+('survival rate'!Y6-'survival rate'!Y5)*c_eof</f>
        <v>111.343469103603</v>
      </c>
      <c r="E6">
        <f ca="1" t="shared" si="5"/>
        <v>111.343469103603</v>
      </c>
      <c r="F6">
        <f ca="1">'survival rate'!W6*('cost for cycle'!$L$3)</f>
        <v>70.1905844257336</v>
      </c>
      <c r="G6">
        <f ca="1" t="shared" si="2"/>
        <v>70.1905844257336</v>
      </c>
      <c r="H6">
        <f ca="1">('survival rate'!W6*u_p1_on+'survival rate'!X6*u_p1_off)*21/365.25</f>
        <v>0.0409403925419571</v>
      </c>
      <c r="I6">
        <f ca="1" t="shared" si="3"/>
        <v>0.0409403925419571</v>
      </c>
      <c r="J6">
        <f ca="1">('survival rate'!W6*u_p1_on)*21/365.25</f>
        <v>0.0392712800640176</v>
      </c>
      <c r="K6">
        <f ca="1" t="shared" si="4"/>
        <v>0.0392712800640176</v>
      </c>
    </row>
    <row r="7" spans="1:11">
      <c r="A7" s="139">
        <v>1</v>
      </c>
      <c r="B7" s="139">
        <f t="shared" si="0"/>
        <v>0.23013698630137</v>
      </c>
      <c r="C7" s="140">
        <v>4</v>
      </c>
      <c r="D7">
        <f ca="1">'survival rate'!W7*('cost for cycle'!$L$3+c_fu)+'survival rate'!X7*('cost for cycle'!$Q$3+c_fu)+('survival rate'!Y7-'survival rate'!Y6)*c_eof</f>
        <v>1175.1427414969</v>
      </c>
      <c r="E7">
        <f ca="1" t="shared" si="1"/>
        <v>1175.1427414969</v>
      </c>
      <c r="F7">
        <f ca="1">'survival rate'!W7*('cost for cycle'!$L$3+c_fu)</f>
        <v>985.907868734117</v>
      </c>
      <c r="G7">
        <f ca="1" t="shared" si="2"/>
        <v>985.907868734117</v>
      </c>
      <c r="H7">
        <f ca="1">('survival rate'!W7*u_p1_on+'survival rate'!X7*u_p1_off)*21/365.25</f>
        <v>0.0401495831878387</v>
      </c>
      <c r="I7">
        <f ca="1" t="shared" si="3"/>
        <v>0.0401495831878387</v>
      </c>
      <c r="J7">
        <f ca="1">('survival rate'!W7*u_p1_on)*21/365.25</f>
        <v>0.0358398197358999</v>
      </c>
      <c r="K7">
        <f ca="1" t="shared" si="4"/>
        <v>0.0358398197358999</v>
      </c>
    </row>
    <row r="8" spans="1:11">
      <c r="A8" s="139">
        <v>1</v>
      </c>
      <c r="B8" s="139">
        <f t="shared" si="0"/>
        <v>0.287671232876712</v>
      </c>
      <c r="C8" s="142">
        <v>5</v>
      </c>
      <c r="D8">
        <f ca="1">'survival rate'!W8*('cost for cycle'!$M$3)+'survival rate'!X8*('cost for cycle'!$Q$3)+('survival rate'!Y8-'survival rate'!Y7)*c_eof</f>
        <v>140.922085243639</v>
      </c>
      <c r="E8">
        <f ca="1" t="shared" si="1"/>
        <v>140.922085243639</v>
      </c>
      <c r="F8">
        <f>'survival rate'!W8*('cost for cycle'!$M$3)</f>
        <v>0</v>
      </c>
      <c r="G8">
        <f ca="1" t="shared" si="2"/>
        <v>0</v>
      </c>
      <c r="H8">
        <f ca="1">('survival rate'!W8*u_p1_on+'survival rate'!X8*u_p1_off)*21/365.25</f>
        <v>0.0391756309719375</v>
      </c>
      <c r="I8">
        <f ca="1" t="shared" si="3"/>
        <v>0.0391756309719375</v>
      </c>
      <c r="J8">
        <f ca="1">('survival rate'!W8*u_p1_on)*21/365.25</f>
        <v>0.0305335052545246</v>
      </c>
      <c r="K8">
        <f ca="1" t="shared" si="4"/>
        <v>0.0305335052545246</v>
      </c>
    </row>
    <row r="9" spans="1:11">
      <c r="A9" s="139">
        <v>1</v>
      </c>
      <c r="B9" s="139">
        <f t="shared" si="0"/>
        <v>0.345205479452055</v>
      </c>
      <c r="C9" s="142">
        <v>6</v>
      </c>
      <c r="D9">
        <f ca="1">'survival rate'!W9*('cost for cycle'!$M$3)+'survival rate'!X9*('cost for cycle'!$Q$3)+('survival rate'!Y9-'survival rate'!Y8)*c_eof</f>
        <v>213.610099673324</v>
      </c>
      <c r="E9">
        <f ca="1" t="shared" si="1"/>
        <v>213.610099673324</v>
      </c>
      <c r="F9">
        <f>'survival rate'!W9*('cost for cycle'!$M$3)</f>
        <v>0</v>
      </c>
      <c r="G9">
        <f ca="1" t="shared" si="2"/>
        <v>0</v>
      </c>
      <c r="H9">
        <f ca="1">('survival rate'!W9*u_p1_on+'survival rate'!X9*u_p1_off)*21/365.25</f>
        <v>0.0380369708821197</v>
      </c>
      <c r="I9">
        <f ca="1" t="shared" si="3"/>
        <v>0.0380369708821197</v>
      </c>
      <c r="J9">
        <f ca="1">('survival rate'!W9*u_p1_on)*21/365.25</f>
        <v>0.0238704916544916</v>
      </c>
      <c r="K9">
        <f ca="1" t="shared" si="4"/>
        <v>0.0238704916544916</v>
      </c>
    </row>
    <row r="10" spans="1:11">
      <c r="A10" s="139">
        <v>1</v>
      </c>
      <c r="B10" s="139">
        <f t="shared" si="0"/>
        <v>0.402739726027397</v>
      </c>
      <c r="C10" s="143">
        <v>7</v>
      </c>
      <c r="D10">
        <f ca="1">'survival rate'!W10*('cost for cycle'!$M$3+c_fu)+'survival rate'!X10*('cost for cycle'!$Q$3+c_fu)+('survival rate'!Y10-'survival rate'!Y9)*c_eof</f>
        <v>1210.15554529789</v>
      </c>
      <c r="E10">
        <f ca="1" t="shared" si="1"/>
        <v>1210.15554529789</v>
      </c>
      <c r="F10">
        <f ca="1">'survival rate'!W10*('cost for cycle'!$M$3+c_fu)</f>
        <v>451.783202391192</v>
      </c>
      <c r="G10">
        <f ca="1" t="shared" si="2"/>
        <v>451.783202391192</v>
      </c>
      <c r="H10">
        <f ca="1">('survival rate'!W10*u_p1_on+'survival rate'!X10*u_p1_off)*21/365.25</f>
        <v>0.0367254411443821</v>
      </c>
      <c r="I10">
        <f ca="1">H10/(1+disc)^($A10-1)</f>
        <v>0.0367254411443821</v>
      </c>
      <c r="J10">
        <f ca="1">('survival rate'!W10*u_p1_on)*21/365.25</f>
        <v>0.0175644856584491</v>
      </c>
      <c r="K10">
        <f ca="1" t="shared" si="4"/>
        <v>0.0175644856584491</v>
      </c>
    </row>
    <row r="11" spans="1:11">
      <c r="A11" s="139">
        <v>1</v>
      </c>
      <c r="B11" s="139">
        <f t="shared" si="0"/>
        <v>0.46027397260274</v>
      </c>
      <c r="C11" s="142">
        <v>8</v>
      </c>
      <c r="D11">
        <f ca="1">'survival rate'!W11*('cost for cycle'!$M$3)+'survival rate'!X11*('cost for cycle'!$Q$3)+('survival rate'!Y11-'survival rate'!Y10)*c_eof</f>
        <v>319.046986234222</v>
      </c>
      <c r="E11">
        <f ca="1" t="shared" si="1"/>
        <v>319.046986234222</v>
      </c>
      <c r="F11">
        <f>'survival rate'!W11*('cost for cycle'!$M$3)</f>
        <v>0</v>
      </c>
      <c r="G11">
        <f ca="1" t="shared" si="2"/>
        <v>0</v>
      </c>
      <c r="H11">
        <f ca="1">('survival rate'!W11*u_p1_on+'survival rate'!X11*u_p1_off)*21/365.25</f>
        <v>0.0352433552080523</v>
      </c>
      <c r="I11">
        <f ca="1" t="shared" si="3"/>
        <v>0.0352433552080523</v>
      </c>
      <c r="J11">
        <f ca="1">('survival rate'!W11*u_p1_on)*21/365.25</f>
        <v>0.0130408011954834</v>
      </c>
      <c r="K11">
        <f ca="1" t="shared" si="4"/>
        <v>0.0130408011954834</v>
      </c>
    </row>
    <row r="12" spans="1:11">
      <c r="A12" s="139">
        <v>1</v>
      </c>
      <c r="B12" s="139">
        <f t="shared" si="0"/>
        <v>0.517808219178082</v>
      </c>
      <c r="C12" s="142">
        <v>9</v>
      </c>
      <c r="D12">
        <f ca="1">'survival rate'!W12*('cost for cycle'!$M$3)+'survival rate'!X12*('cost for cycle'!$Q$3)+('survival rate'!Y12-'survival rate'!Y11)*c_eof</f>
        <v>337.617127565078</v>
      </c>
      <c r="E12">
        <f ca="1" t="shared" ref="E12" si="6">D12/(1+disc)^($A12-1)</f>
        <v>337.617127565078</v>
      </c>
      <c r="F12">
        <f>'survival rate'!W12*('cost for cycle'!$M$3)</f>
        <v>0</v>
      </c>
      <c r="G12">
        <f ca="1" t="shared" si="2"/>
        <v>0</v>
      </c>
      <c r="H12">
        <f ca="1">('survival rate'!W12*u_p1_on+'survival rate'!X12*u_p1_off)*21/365.25</f>
        <v>0.0336368455598623</v>
      </c>
      <c r="I12">
        <f ca="1" t="shared" si="3"/>
        <v>0.0336368455598623</v>
      </c>
      <c r="J12">
        <f ca="1">('survival rate'!W12*u_p1_on)*21/365.25</f>
        <v>0.0101062177612093</v>
      </c>
      <c r="K12">
        <f ca="1" t="shared" si="4"/>
        <v>0.0101062177612093</v>
      </c>
    </row>
    <row r="13" spans="1:11">
      <c r="A13" s="139">
        <v>1</v>
      </c>
      <c r="B13" s="139">
        <f t="shared" si="0"/>
        <v>0.575342465753425</v>
      </c>
      <c r="C13" s="143">
        <v>10</v>
      </c>
      <c r="D13">
        <f ca="1">'survival rate'!W13*('cost for cycle'!$M$3+c_fu)+'survival rate'!X13*('cost for cycle'!$Q$3+c_fu)+('survival rate'!Y13-'survival rate'!Y12)*c_eof</f>
        <v>1148.08361085588</v>
      </c>
      <c r="E13">
        <f ca="1" t="shared" si="1"/>
        <v>1148.08361085588</v>
      </c>
      <c r="F13">
        <f ca="1">'survival rate'!W13*('cost for cycle'!$M$3+c_fu)</f>
        <v>209.764365555773</v>
      </c>
      <c r="G13">
        <f ca="1" t="shared" si="2"/>
        <v>209.764365555773</v>
      </c>
      <c r="H13">
        <f ca="1">('survival rate'!W13*u_p1_on+'survival rate'!X13*u_p1_off)*21/365.25</f>
        <v>0.0319604135996906</v>
      </c>
      <c r="I13">
        <f ca="1" t="shared" si="3"/>
        <v>0.0319604135996906</v>
      </c>
      <c r="J13">
        <f ca="1">('survival rate'!W13*u_p1_on)*21/365.25</f>
        <v>0.00815524608032633</v>
      </c>
      <c r="K13">
        <f ca="1" t="shared" si="4"/>
        <v>0.00815524608032633</v>
      </c>
    </row>
    <row r="14" spans="1:11">
      <c r="A14" s="139">
        <v>1</v>
      </c>
      <c r="B14" s="139">
        <f t="shared" si="0"/>
        <v>0.632876712328767</v>
      </c>
      <c r="C14" s="142">
        <v>11</v>
      </c>
      <c r="D14">
        <f ca="1">'survival rate'!W14*('cost for cycle'!$M$3)+'survival rate'!X14*('cost for cycle'!$Q$3)+('survival rate'!Y14-'survival rate'!Y13)*c_eof</f>
        <v>338.489804210785</v>
      </c>
      <c r="E14">
        <f ca="1" t="shared" si="1"/>
        <v>338.489804210785</v>
      </c>
      <c r="F14">
        <f>'survival rate'!W14*('cost for cycle'!$M$3)</f>
        <v>0</v>
      </c>
      <c r="G14">
        <f ca="1" t="shared" si="2"/>
        <v>0</v>
      </c>
      <c r="H14">
        <f ca="1">('survival rate'!W14*u_p1_on+'survival rate'!X14*u_p1_off)*21/365.25</f>
        <v>0.0302579624895454</v>
      </c>
      <c r="I14">
        <f ca="1" t="shared" si="3"/>
        <v>0.0302579624895454</v>
      </c>
      <c r="J14">
        <f ca="1">('survival rate'!W14*u_p1_on)*21/365.25</f>
        <v>0.00680349286014482</v>
      </c>
      <c r="K14">
        <f ca="1" t="shared" si="4"/>
        <v>0.00680349286014482</v>
      </c>
    </row>
    <row r="15" spans="1:11">
      <c r="A15" s="139">
        <v>1</v>
      </c>
      <c r="B15" s="139">
        <f t="shared" si="0"/>
        <v>0.69041095890411</v>
      </c>
      <c r="C15" s="142">
        <v>12</v>
      </c>
      <c r="D15">
        <f ca="1">'survival rate'!W15*('cost for cycle'!$M$3)+'survival rate'!X15*('cost for cycle'!$Q$3)+('survival rate'!Y15-'survival rate'!Y14)*c_eof</f>
        <v>329.353302664694</v>
      </c>
      <c r="E15">
        <f ca="1" t="shared" si="1"/>
        <v>329.353302664694</v>
      </c>
      <c r="F15">
        <f>'survival rate'!W15*('cost for cycle'!$M$3)</f>
        <v>0</v>
      </c>
      <c r="G15">
        <f ca="1" t="shared" si="2"/>
        <v>0</v>
      </c>
      <c r="H15">
        <f ca="1">('survival rate'!W15*u_p1_on+'survival rate'!X15*u_p1_off)*21/365.25</f>
        <v>0.0285636922030758</v>
      </c>
      <c r="I15">
        <f ca="1" t="shared" si="3"/>
        <v>0.0285636922030758</v>
      </c>
      <c r="J15">
        <f ca="1">('survival rate'!W15*u_p1_on)*21/365.25</f>
        <v>0.00582351578260031</v>
      </c>
      <c r="K15">
        <f ca="1" t="shared" si="4"/>
        <v>0.00582351578260031</v>
      </c>
    </row>
    <row r="16" spans="1:11">
      <c r="A16" s="139">
        <v>1</v>
      </c>
      <c r="B16" s="139">
        <f t="shared" si="0"/>
        <v>0.747945205479452</v>
      </c>
      <c r="C16" s="143">
        <v>13</v>
      </c>
      <c r="D16">
        <f ca="1">'survival rate'!W16*('cost for cycle'!$M$3+c_fu)+'survival rate'!X16*('cost for cycle'!$Q$3+c_fu)+('survival rate'!Y16-'survival rate'!Y15)*c_eof</f>
        <v>994.069870114066</v>
      </c>
      <c r="E16">
        <f ca="1" t="shared" si="1"/>
        <v>994.069870114066</v>
      </c>
      <c r="F16">
        <f ca="1">'survival rate'!W16*('cost for cycle'!$M$3+c_fu)</f>
        <v>130.686520393632</v>
      </c>
      <c r="G16">
        <f ca="1" t="shared" si="2"/>
        <v>130.686520393632</v>
      </c>
      <c r="H16">
        <f ca="1">('survival rate'!W16*u_p1_on+'survival rate'!X16*u_p1_off)*21/365.25</f>
        <v>0.0269036195561193</v>
      </c>
      <c r="I16">
        <f ca="1" t="shared" si="3"/>
        <v>0.0269036195561193</v>
      </c>
      <c r="J16">
        <f ca="1">('survival rate'!W16*u_p1_on)*21/365.25</f>
        <v>0.00508084740879537</v>
      </c>
      <c r="K16">
        <f ca="1" t="shared" si="4"/>
        <v>0.00508084740879537</v>
      </c>
    </row>
    <row r="17" spans="1:11">
      <c r="A17" s="139">
        <v>1</v>
      </c>
      <c r="B17" s="139">
        <f t="shared" si="0"/>
        <v>0.805479452054795</v>
      </c>
      <c r="C17" s="142">
        <v>14</v>
      </c>
      <c r="D17">
        <f ca="1">'survival rate'!W17*('cost for cycle'!$M$3)+'survival rate'!X17*('cost for cycle'!$Q$3)+('survival rate'!Y17-'survival rate'!Y16)*c_eof</f>
        <v>302.92675273999</v>
      </c>
      <c r="E17">
        <f ca="1" t="shared" si="1"/>
        <v>302.92675273999</v>
      </c>
      <c r="F17">
        <f>'survival rate'!W17*('cost for cycle'!$M$3)</f>
        <v>0</v>
      </c>
      <c r="G17">
        <f ca="1" t="shared" si="2"/>
        <v>0</v>
      </c>
      <c r="H17">
        <f ca="1">('survival rate'!W17*u_p1_on+'survival rate'!X17*u_p1_off)*21/365.25</f>
        <v>0.0252968979193006</v>
      </c>
      <c r="I17">
        <f ca="1" t="shared" si="3"/>
        <v>0.0252968979193006</v>
      </c>
      <c r="J17">
        <f ca="1">('survival rate'!W17*u_p1_on)*21/365.25</f>
        <v>0.00449432751180148</v>
      </c>
      <c r="K17">
        <f ca="1" t="shared" si="4"/>
        <v>0.00449432751180148</v>
      </c>
    </row>
    <row r="18" spans="1:11">
      <c r="A18" s="139">
        <v>1</v>
      </c>
      <c r="B18" s="139">
        <f t="shared" si="0"/>
        <v>0.863013698630137</v>
      </c>
      <c r="C18" s="142">
        <v>15</v>
      </c>
      <c r="D18">
        <f ca="1">'survival rate'!W18*('cost for cycle'!$M$3)+'survival rate'!X18*('cost for cycle'!$Q$3)+('survival rate'!Y18-'survival rate'!Y17)*c_eof</f>
        <v>287.939598102013</v>
      </c>
      <c r="E18">
        <f ca="1" t="shared" ref="E18" si="7">D18/(1+disc)^($A18-1)</f>
        <v>287.939598102013</v>
      </c>
      <c r="F18">
        <f>'survival rate'!W18*('cost for cycle'!$M$3)</f>
        <v>0</v>
      </c>
      <c r="G18">
        <f ca="1" t="shared" ref="G18" si="8">F18/(1+disc)^($A18-1)</f>
        <v>0</v>
      </c>
      <c r="H18">
        <f ca="1">('survival rate'!W18*u_p1_on+'survival rate'!X18*u_p1_off)*21/365.25</f>
        <v>0.0237569636950189</v>
      </c>
      <c r="I18">
        <f ca="1" t="shared" si="3"/>
        <v>0.0237569636950189</v>
      </c>
      <c r="J18">
        <f ca="1">('survival rate'!W18*u_p1_on)*21/365.25</f>
        <v>0.0040136997212043</v>
      </c>
      <c r="K18">
        <f ca="1" t="shared" si="4"/>
        <v>0.0040136997212043</v>
      </c>
    </row>
    <row r="19" spans="1:11">
      <c r="A19" s="139">
        <v>1</v>
      </c>
      <c r="B19" s="139">
        <f t="shared" si="0"/>
        <v>0.920547945205479</v>
      </c>
      <c r="C19" s="143">
        <v>16</v>
      </c>
      <c r="D19">
        <f ca="1">'survival rate'!W19*('cost for cycle'!$M$3+c_fu)+'survival rate'!X19*('cost for cycle'!$Q$3+c_fu)+('survival rate'!Y19-'survival rate'!Y18)*c_eof</f>
        <v>833.283305228528</v>
      </c>
      <c r="E19">
        <f ca="1" t="shared" si="1"/>
        <v>833.283305228528</v>
      </c>
      <c r="F19">
        <f ca="1">'survival rate'!W19*('cost for cycle'!$M$3+c_fu)</f>
        <v>92.7797210196376</v>
      </c>
      <c r="G19">
        <f ca="1" t="shared" si="2"/>
        <v>92.7797210196376</v>
      </c>
      <c r="H19">
        <f ca="1">('survival rate'!W19*u_p1_on+'survival rate'!X19*u_p1_off)*21/365.25</f>
        <v>0.0222925685959805</v>
      </c>
      <c r="I19">
        <f ca="1" t="shared" si="3"/>
        <v>0.0222925685959805</v>
      </c>
      <c r="J19">
        <f ca="1">('survival rate'!W19*u_p1_on)*21/365.25</f>
        <v>0.003607101969748</v>
      </c>
      <c r="K19">
        <f ca="1" t="shared" si="4"/>
        <v>0.003607101969748</v>
      </c>
    </row>
    <row r="20" spans="1:11">
      <c r="A20" s="139">
        <v>1</v>
      </c>
      <c r="B20" s="139">
        <f t="shared" si="0"/>
        <v>0.978082191780822</v>
      </c>
      <c r="C20" s="142">
        <v>17</v>
      </c>
      <c r="D20">
        <f ca="1">'survival rate'!W20*('cost for cycle'!$M$3)+'survival rate'!X20*('cost for cycle'!$Q$3)+('survival rate'!Y20-'survival rate'!Y19)*c_eof</f>
        <v>257.621290155165</v>
      </c>
      <c r="E20">
        <f ca="1" t="shared" si="1"/>
        <v>257.621290155165</v>
      </c>
      <c r="F20">
        <f>'survival rate'!W20*('cost for cycle'!$M$3)</f>
        <v>0</v>
      </c>
      <c r="G20">
        <f ca="1" t="shared" si="2"/>
        <v>0</v>
      </c>
      <c r="H20">
        <f ca="1">('survival rate'!W20*u_p1_on+'survival rate'!X20*u_p1_off)*21/365.25</f>
        <v>0.0209086695264235</v>
      </c>
      <c r="I20">
        <f ca="1" t="shared" si="3"/>
        <v>0.0209086695264235</v>
      </c>
      <c r="J20">
        <f ca="1">('survival rate'!W20*u_p1_on)*21/365.25</f>
        <v>0.00325550839198094</v>
      </c>
      <c r="K20">
        <f ca="1" t="shared" si="4"/>
        <v>0.00325550839198094</v>
      </c>
    </row>
    <row r="21" spans="1:11">
      <c r="A21" s="139">
        <v>2</v>
      </c>
      <c r="B21" s="139">
        <f t="shared" si="0"/>
        <v>1.03561643835616</v>
      </c>
      <c r="C21" s="144">
        <v>18</v>
      </c>
      <c r="D21">
        <f ca="1">'survival rate'!W21*('cost for cycle'!$M$3+c_fu)+'survival rate'!X21*('cost for cycle'!$Q$3+c_fu)+('survival rate'!Y21-'survival rate'!Y20)*c_eof</f>
        <v>735.845806659386</v>
      </c>
      <c r="E21">
        <f ca="1" t="shared" si="1"/>
        <v>700.805530151796</v>
      </c>
      <c r="F21">
        <f ca="1">'survival rate'!W21*('cost for cycle'!$M$3+c_fu)</f>
        <v>75.8123382712607</v>
      </c>
      <c r="G21">
        <f ca="1" t="shared" si="2"/>
        <v>72.2022269250102</v>
      </c>
      <c r="H21">
        <f ca="1">('survival rate'!W21*u_p1_on+'survival rate'!X21*u_p1_off)*21/365.25</f>
        <v>0.0196072852761404</v>
      </c>
      <c r="I21">
        <f ca="1" t="shared" si="3"/>
        <v>0.0186736050248956</v>
      </c>
      <c r="J21">
        <f ca="1">('survival rate'!W21*u_p1_on)*21/365.25</f>
        <v>0.00294744187311778</v>
      </c>
      <c r="K21">
        <f ca="1" t="shared" si="4"/>
        <v>0.00280708749820741</v>
      </c>
    </row>
    <row r="22" spans="1:11">
      <c r="A22" s="139">
        <v>2</v>
      </c>
      <c r="B22" s="139">
        <f t="shared" si="0"/>
        <v>1.09315068493151</v>
      </c>
      <c r="C22" s="145">
        <v>19</v>
      </c>
      <c r="D22">
        <f ca="1">'survival rate'!W22*('cost for cycle'!$M$3)+'survival rate'!X22*('cost for cycle'!$Q$3)+('survival rate'!Y22-'survival rate'!Y21)*c_eof</f>
        <v>228.828097549958</v>
      </c>
      <c r="E22">
        <f ca="1" t="shared" si="1"/>
        <v>217.931521476151</v>
      </c>
      <c r="F22">
        <f>'survival rate'!W22*('cost for cycle'!$M$3)</f>
        <v>0</v>
      </c>
      <c r="G22">
        <f ca="1" t="shared" si="2"/>
        <v>0</v>
      </c>
      <c r="H22">
        <f ca="1">('survival rate'!W22*u_p1_on+'survival rate'!X22*u_p1_off)*21/365.25</f>
        <v>0.0183882196464408</v>
      </c>
      <c r="I22">
        <f ca="1" t="shared" si="3"/>
        <v>0.0175125901394675</v>
      </c>
      <c r="J22">
        <f ca="1">('survival rate'!W22*u_p1_on)*21/365.25</f>
        <v>0.00267602471338572</v>
      </c>
      <c r="K22">
        <f ca="1" t="shared" si="4"/>
        <v>0.00254859496512926</v>
      </c>
    </row>
    <row r="23" spans="1:11">
      <c r="A23" s="139">
        <v>2</v>
      </c>
      <c r="B23" s="139">
        <f t="shared" si="0"/>
        <v>1.15068493150685</v>
      </c>
      <c r="C23" s="145">
        <v>20</v>
      </c>
      <c r="D23">
        <f ca="1">'survival rate'!W23*('cost for cycle'!$M$3)+'survival rate'!X23*('cost for cycle'!$Q$3)+('survival rate'!Y23-'survival rate'!Y22)*c_eof</f>
        <v>215.352320836856</v>
      </c>
      <c r="E23">
        <f ca="1" t="shared" si="1"/>
        <v>205.097448416053</v>
      </c>
      <c r="F23">
        <f>'survival rate'!W23*('cost for cycle'!$M$3)</f>
        <v>0</v>
      </c>
      <c r="G23">
        <f ca="1" t="shared" si="2"/>
        <v>0</v>
      </c>
      <c r="H23">
        <f ca="1">('survival rate'!W23*u_p1_on+'survival rate'!X23*u_p1_off)*21/365.25</f>
        <v>0.0172496753166114</v>
      </c>
      <c r="I23">
        <f ca="1" t="shared" si="3"/>
        <v>0.0164282622062966</v>
      </c>
      <c r="J23">
        <f ca="1">('survival rate'!W23*u_p1_on)*21/365.25</f>
        <v>0.00243672044303477</v>
      </c>
      <c r="K23">
        <f ca="1" t="shared" si="4"/>
        <v>0.00232068613622359</v>
      </c>
    </row>
    <row r="24" spans="1:11">
      <c r="A24" s="139">
        <v>2</v>
      </c>
      <c r="B24" s="139">
        <f t="shared" si="0"/>
        <v>1.20821917808219</v>
      </c>
      <c r="C24" s="145">
        <v>21</v>
      </c>
      <c r="D24">
        <f ca="1">'survival rate'!W24*('cost for cycle'!$M$3)+'survival rate'!X24*('cost for cycle'!$Q$3)+('survival rate'!Y24-'survival rate'!Y23)*c_eof</f>
        <v>202.576824475137</v>
      </c>
      <c r="E24">
        <f ca="1" t="shared" si="1"/>
        <v>192.93030902394</v>
      </c>
      <c r="F24">
        <f>'survival rate'!W24*('cost for cycle'!$M$3)</f>
        <v>0</v>
      </c>
      <c r="G24">
        <f ca="1" t="shared" si="2"/>
        <v>0</v>
      </c>
      <c r="H24">
        <f ca="1">('survival rate'!W24*u_p1_on+'survival rate'!X24*u_p1_off)*21/365.25</f>
        <v>0.0161887786525597</v>
      </c>
      <c r="I24">
        <f ca="1" t="shared" si="3"/>
        <v>0.0154178844310093</v>
      </c>
      <c r="J24">
        <f ca="1">('survival rate'!W24*u_p1_on)*21/365.25</f>
        <v>0.00222484500645948</v>
      </c>
      <c r="K24">
        <f ca="1" t="shared" si="4"/>
        <v>0.00211890000615189</v>
      </c>
    </row>
    <row r="25" spans="1:11">
      <c r="A25" s="139">
        <v>2</v>
      </c>
      <c r="B25" s="139">
        <f t="shared" si="0"/>
        <v>1.26575342465753</v>
      </c>
      <c r="C25" s="145">
        <v>22</v>
      </c>
      <c r="D25">
        <f ca="1">'survival rate'!W25*('cost for cycle'!$M$3)+'survival rate'!X25*('cost for cycle'!$Q$3)+('survival rate'!Y25-'survival rate'!Y24)*c_eof</f>
        <v>190.651473989786</v>
      </c>
      <c r="E25">
        <f ca="1" t="shared" si="1"/>
        <v>181.572832371225</v>
      </c>
      <c r="F25">
        <f>'survival rate'!W25*('cost for cycle'!$M$3)</f>
        <v>0</v>
      </c>
      <c r="G25">
        <f ca="1" t="shared" si="2"/>
        <v>0</v>
      </c>
      <c r="H25">
        <f ca="1">('survival rate'!W25*u_p1_on+'survival rate'!X25*u_p1_off)*21/365.25</f>
        <v>0.0151963358403304</v>
      </c>
      <c r="I25">
        <f ca="1" t="shared" si="3"/>
        <v>0.0144727008003146</v>
      </c>
      <c r="J25">
        <f ca="1">('survival rate'!W25*u_p1_on)*21/365.25</f>
        <v>0.00203652462607694</v>
      </c>
      <c r="K25">
        <f ca="1" t="shared" si="4"/>
        <v>0.00193954726293042</v>
      </c>
    </row>
    <row r="26" spans="1:11">
      <c r="A26" s="139">
        <v>2</v>
      </c>
      <c r="B26" s="139">
        <f t="shared" si="0"/>
        <v>1.32328767123288</v>
      </c>
      <c r="C26" s="144">
        <v>23</v>
      </c>
      <c r="D26">
        <f ca="1">'survival rate'!W26*('cost for cycle'!$M$3+c_fu)+'survival rate'!X26*('cost for cycle'!$Q$3+c_fu)+('survival rate'!Y26-'survival rate'!Y25)*c_eof</f>
        <v>537.888207604919</v>
      </c>
      <c r="E26">
        <f ca="1" t="shared" si="1"/>
        <v>512.274483433256</v>
      </c>
      <c r="F26">
        <f ca="1">'survival rate'!W26*('cost for cycle'!$M$3+c_fu)</f>
        <v>48.061323878051</v>
      </c>
      <c r="G26">
        <f ca="1" t="shared" si="2"/>
        <v>45.7726894076676</v>
      </c>
      <c r="H26">
        <f ca="1">('survival rate'!W26*u_p1_on+'survival rate'!X26*u_p1_off)*21/365.25</f>
        <v>0.0142686247589764</v>
      </c>
      <c r="I26">
        <f ca="1" t="shared" si="3"/>
        <v>0.0135891664371204</v>
      </c>
      <c r="J26">
        <f ca="1">('survival rate'!W26*u_p1_on)*21/365.25</f>
        <v>0.00186853435345555</v>
      </c>
      <c r="K26">
        <f ca="1" t="shared" si="4"/>
        <v>0.00177955652710052</v>
      </c>
    </row>
    <row r="27" spans="1:11">
      <c r="A27" s="139">
        <v>2</v>
      </c>
      <c r="B27" s="139">
        <f t="shared" si="0"/>
        <v>1.38082191780822</v>
      </c>
      <c r="C27" s="145">
        <v>24</v>
      </c>
      <c r="D27">
        <f ca="1">'survival rate'!W27*('cost for cycle'!$M$3)+'survival rate'!X27*('cost for cycle'!$Q$3)+('survival rate'!Y27-'survival rate'!Y26)*c_eof</f>
        <v>168.646061504893</v>
      </c>
      <c r="E27">
        <f ca="1" t="shared" si="1"/>
        <v>160.615296671327</v>
      </c>
      <c r="F27">
        <f>'survival rate'!W27*('cost for cycle'!$M$3)</f>
        <v>0</v>
      </c>
      <c r="G27">
        <f ca="1" t="shared" si="2"/>
        <v>0</v>
      </c>
      <c r="H27">
        <f ca="1">('survival rate'!W27*u_p1_on+'survival rate'!X27*u_p1_off)*21/365.25</f>
        <v>0.0134072554138756</v>
      </c>
      <c r="I27">
        <f ca="1" t="shared" si="3"/>
        <v>0.0127688146798815</v>
      </c>
      <c r="J27">
        <f ca="1">('survival rate'!W27*u_p1_on)*21/365.25</f>
        <v>0.00171817285141737</v>
      </c>
      <c r="K27">
        <f ca="1" t="shared" si="4"/>
        <v>0.00163635509658797</v>
      </c>
    </row>
    <row r="28" spans="1:11">
      <c r="A28" s="139">
        <v>2</v>
      </c>
      <c r="B28" s="139">
        <f t="shared" si="0"/>
        <v>1.43835616438356</v>
      </c>
      <c r="C28" s="145">
        <v>25</v>
      </c>
      <c r="D28">
        <f ca="1">'survival rate'!W28*('cost for cycle'!$M$3)+'survival rate'!X28*('cost for cycle'!$Q$3)+('survival rate'!Y28-'survival rate'!Y27)*c_eof</f>
        <v>158.614058307188</v>
      </c>
      <c r="E28">
        <f ca="1" t="shared" si="1"/>
        <v>151.061007911608</v>
      </c>
      <c r="F28">
        <f>'survival rate'!W28*('cost for cycle'!$M$3)</f>
        <v>0</v>
      </c>
      <c r="G28">
        <f ca="1" t="shared" si="2"/>
        <v>0</v>
      </c>
      <c r="H28">
        <f ca="1">('survival rate'!W28*u_p1_on+'survival rate'!X28*u_p1_off)*21/365.25</f>
        <v>0.0126078317701059</v>
      </c>
      <c r="I28">
        <f ca="1" t="shared" si="3"/>
        <v>0.0120074588286723</v>
      </c>
      <c r="J28">
        <f ca="1">('survival rate'!W28*u_p1_on)*21/365.25</f>
        <v>0.00158316440938196</v>
      </c>
      <c r="K28">
        <f ca="1" t="shared" si="4"/>
        <v>0.00150777562798282</v>
      </c>
    </row>
    <row r="29" spans="1:11">
      <c r="A29" s="139">
        <v>2</v>
      </c>
      <c r="B29" s="139">
        <f t="shared" si="0"/>
        <v>1.4958904109589</v>
      </c>
      <c r="C29" s="145">
        <v>26</v>
      </c>
      <c r="D29">
        <f ca="1">'survival rate'!W29*('cost for cycle'!$M$3)+'survival rate'!X29*('cost for cycle'!$Q$3)+('survival rate'!Y29-'survival rate'!Y28)*c_eof</f>
        <v>149.257472721136</v>
      </c>
      <c r="E29">
        <f ca="1" t="shared" si="1"/>
        <v>142.14997402013</v>
      </c>
      <c r="F29">
        <f>'survival rate'!W29*('cost for cycle'!$M$3)</f>
        <v>0</v>
      </c>
      <c r="G29">
        <f ca="1" t="shared" si="2"/>
        <v>0</v>
      </c>
      <c r="H29">
        <f ca="1">('survival rate'!W29*u_p1_on+'survival rate'!X29*u_p1_off)*21/365.25</f>
        <v>0.0118660129148513</v>
      </c>
      <c r="I29">
        <f ca="1" t="shared" si="3"/>
        <v>0.0113009646808108</v>
      </c>
      <c r="J29">
        <f ca="1">('survival rate'!W29*u_p1_on)*21/365.25</f>
        <v>0.00146158163259672</v>
      </c>
      <c r="K29">
        <f ca="1" t="shared" si="4"/>
        <v>0.00139198250723497</v>
      </c>
    </row>
    <row r="30" spans="1:11">
      <c r="A30" s="139">
        <v>2</v>
      </c>
      <c r="B30" s="139">
        <f t="shared" si="0"/>
        <v>1.55342465753425</v>
      </c>
      <c r="C30" s="145">
        <v>27</v>
      </c>
      <c r="D30">
        <f ca="1">'survival rate'!W30*('cost for cycle'!$M$3)+'survival rate'!X30*('cost for cycle'!$Q$3)+('survival rate'!Y30-'survival rate'!Y29)*c_eof</f>
        <v>140.540870516165</v>
      </c>
      <c r="E30">
        <f ca="1" t="shared" si="1"/>
        <v>133.848448110633</v>
      </c>
      <c r="F30">
        <f>'survival rate'!W30*('cost for cycle'!$M$3)</f>
        <v>0</v>
      </c>
      <c r="G30">
        <f ca="1" t="shared" si="2"/>
        <v>0</v>
      </c>
      <c r="H30">
        <f ca="1">('survival rate'!W30*u_p1_on+'survival rate'!X30*u_p1_off)*21/365.25</f>
        <v>0.0111775936945576</v>
      </c>
      <c r="I30">
        <f ca="1" t="shared" si="3"/>
        <v>0.0106453273281501</v>
      </c>
      <c r="J30">
        <f ca="1">('survival rate'!W30*u_p1_on)*21/365.25</f>
        <v>0.00135178397135865</v>
      </c>
      <c r="K30">
        <f ca="1" t="shared" si="4"/>
        <v>0.00128741330605585</v>
      </c>
    </row>
    <row r="31" spans="1:11">
      <c r="A31" s="139">
        <v>2</v>
      </c>
      <c r="B31" s="139">
        <f t="shared" si="0"/>
        <v>1.61095890410959</v>
      </c>
      <c r="C31" s="144">
        <v>28</v>
      </c>
      <c r="D31">
        <f ca="1">'survival rate'!W31*('cost for cycle'!$M$3+c_fu)+'survival rate'!X31*('cost for cycle'!$Q$3+c_fu)+('survival rate'!Y31-'survival rate'!Y30)*c_eof</f>
        <v>397.123534271399</v>
      </c>
      <c r="E31">
        <f ca="1" t="shared" ref="E31:E35" si="9">D31/(1+disc)^($A31-1)</f>
        <v>378.212889782285</v>
      </c>
      <c r="F31">
        <f ca="1">'survival rate'!W31*('cost for cycle'!$M$3+c_fu)</f>
        <v>32.2126738428604</v>
      </c>
      <c r="G31">
        <f ca="1" t="shared" si="2"/>
        <v>30.6787369932004</v>
      </c>
      <c r="H31">
        <f ca="1">('survival rate'!W31*u_p1_on+'survival rate'!X31*u_p1_off)*21/365.25</f>
        <v>0.0105385578045839</v>
      </c>
      <c r="I31">
        <f ca="1" t="shared" si="3"/>
        <v>0.0100367217186514</v>
      </c>
      <c r="J31">
        <f ca="1">('survival rate'!W31*u_p1_on)*21/365.25</f>
        <v>0.00125236849165388</v>
      </c>
      <c r="K31">
        <f ca="1" t="shared" si="4"/>
        <v>0.00119273189681322</v>
      </c>
    </row>
    <row r="32" spans="1:11">
      <c r="A32" s="139">
        <v>2</v>
      </c>
      <c r="B32" s="139">
        <f t="shared" si="0"/>
        <v>1.66849315068493</v>
      </c>
      <c r="C32" s="145">
        <v>29</v>
      </c>
      <c r="D32">
        <f ca="1">'survival rate'!W32*('cost for cycle'!$M$3)+'survival rate'!X32*('cost for cycle'!$Q$3)+('survival rate'!Y32-'survival rate'!Y31)*c_eof</f>
        <v>124.875763570618</v>
      </c>
      <c r="E32">
        <f ca="1" t="shared" si="9"/>
        <v>118.929298638684</v>
      </c>
      <c r="F32">
        <f>'survival rate'!W32*('cost for cycle'!$M$3)</f>
        <v>0</v>
      </c>
      <c r="G32">
        <f ca="1" t="shared" si="2"/>
        <v>0</v>
      </c>
      <c r="H32">
        <f ca="1">('survival rate'!W32*u_p1_on+'survival rate'!X32*u_p1_off)*21/365.25</f>
        <v>0.00994511015862395</v>
      </c>
      <c r="I32">
        <f ca="1" t="shared" si="3"/>
        <v>0.00947153348440376</v>
      </c>
      <c r="J32">
        <f ca="1">('survival rate'!W32*u_p1_on)*21/365.25</f>
        <v>0.0011621301827784</v>
      </c>
      <c r="K32">
        <f ca="1" t="shared" si="4"/>
        <v>0.00110679065026515</v>
      </c>
    </row>
    <row r="33" spans="1:11">
      <c r="A33" s="139">
        <v>2</v>
      </c>
      <c r="B33" s="139">
        <f t="shared" si="0"/>
        <v>1.72602739726027</v>
      </c>
      <c r="C33" s="145">
        <v>30</v>
      </c>
      <c r="D33">
        <f ca="1">'survival rate'!W33*('cost for cycle'!$M$3)+'survival rate'!X33*('cost for cycle'!$Q$3)+('survival rate'!Y33-'survival rate'!Y32)*c_eof</f>
        <v>117.850476557036</v>
      </c>
      <c r="E33">
        <f ca="1" t="shared" si="9"/>
        <v>112.238549101939</v>
      </c>
      <c r="F33">
        <f>'survival rate'!W33*('cost for cycle'!$M$3)</f>
        <v>0</v>
      </c>
      <c r="G33">
        <f ca="1" t="shared" si="2"/>
        <v>0</v>
      </c>
      <c r="H33">
        <f ca="1">('survival rate'!W33*u_p1_on+'survival rate'!X33*u_p1_off)*21/365.25</f>
        <v>0.00939369397117528</v>
      </c>
      <c r="I33">
        <f ca="1" t="shared" si="3"/>
        <v>0.00894637521064312</v>
      </c>
      <c r="J33">
        <f ca="1">('survival rate'!W33*u_p1_on)*21/365.25</f>
        <v>0.00108002975135739</v>
      </c>
      <c r="K33">
        <f ca="1" t="shared" si="4"/>
        <v>0.00102859976319752</v>
      </c>
    </row>
    <row r="34" spans="1:11">
      <c r="A34" s="139">
        <v>2</v>
      </c>
      <c r="B34" s="139">
        <f t="shared" si="0"/>
        <v>1.78356164383562</v>
      </c>
      <c r="C34" s="145">
        <v>31</v>
      </c>
      <c r="D34">
        <f ca="1">'survival rate'!W34*('cost for cycle'!$M$3)+'survival rate'!X34*('cost for cycle'!$Q$3)+('survival rate'!Y34-'survival rate'!Y33)*c_eof</f>
        <v>111.313460465875</v>
      </c>
      <c r="E34">
        <f ca="1" t="shared" si="9"/>
        <v>106.012819491309</v>
      </c>
      <c r="F34">
        <f>'survival rate'!W34*('cost for cycle'!$M$3)</f>
        <v>0</v>
      </c>
      <c r="G34">
        <f ca="1" t="shared" si="2"/>
        <v>0</v>
      </c>
      <c r="H34">
        <f ca="1">('survival rate'!W34*u_p1_on+'survival rate'!X34*u_p1_off)*21/365.25</f>
        <v>0.00888099679754294</v>
      </c>
      <c r="I34">
        <f ca="1" t="shared" si="3"/>
        <v>0.00845809218813614</v>
      </c>
      <c r="J34">
        <f ca="1">('survival rate'!W34*u_p1_on)*21/365.25</f>
        <v>0.00100516733394775</v>
      </c>
      <c r="K34">
        <f ca="1" t="shared" si="4"/>
        <v>0.000957302222807382</v>
      </c>
    </row>
    <row r="35" spans="1:11">
      <c r="A35" s="139">
        <v>2</v>
      </c>
      <c r="B35" s="139">
        <f t="shared" si="0"/>
        <v>1.84109589041096</v>
      </c>
      <c r="C35" s="145">
        <v>32</v>
      </c>
      <c r="D35">
        <f ca="1">'survival rate'!W35*('cost for cycle'!$M$3)+'survival rate'!X35*('cost for cycle'!$Q$3)+('survival rate'!Y35-'survival rate'!Y34)*c_eof</f>
        <v>105.229118806838</v>
      </c>
      <c r="E35">
        <f ca="1" t="shared" si="9"/>
        <v>100.218208387465</v>
      </c>
      <c r="F35">
        <f>'survival rate'!W35*('cost for cycle'!$M$3)</f>
        <v>0</v>
      </c>
      <c r="G35">
        <f ca="1" t="shared" si="2"/>
        <v>0</v>
      </c>
      <c r="H35">
        <f ca="1">('survival rate'!W35*u_p1_on+'survival rate'!X35*u_p1_off)*21/365.25</f>
        <v>0.00840394879462497</v>
      </c>
      <c r="I35">
        <f ca="1" t="shared" si="3"/>
        <v>0.00800376075678568</v>
      </c>
      <c r="J35">
        <f ca="1">('survival rate'!W35*u_p1_on)*21/365.25</f>
        <v>0.000936760920093987</v>
      </c>
      <c r="K35">
        <f ca="1" t="shared" si="4"/>
        <v>0.000892153257232368</v>
      </c>
    </row>
    <row r="36" spans="1:11">
      <c r="A36" s="139">
        <v>2</v>
      </c>
      <c r="B36" s="139">
        <f t="shared" ref="B36:B67" si="10">C36*21/365</f>
        <v>1.8986301369863</v>
      </c>
      <c r="C36" s="144">
        <v>33</v>
      </c>
      <c r="D36">
        <f ca="1">'survival rate'!W36*('cost for cycle'!$M$3+c_fu)+'survival rate'!X36*('cost for cycle'!$Q$3+c_fu)+('survival rate'!Y36-'survival rate'!Y35)*c_eof</f>
        <v>299.438741829332</v>
      </c>
      <c r="E36">
        <f ca="1" t="shared" ref="E36:E37" si="11">D36/(1+disc)^($A36-1)</f>
        <v>285.179754123173</v>
      </c>
      <c r="F36">
        <f ca="1">'survival rate'!W36*('cost for cycle'!$M$3+c_fu)</f>
        <v>22.4838120733721</v>
      </c>
      <c r="G36">
        <f ca="1" t="shared" ref="G36:G37" si="12">F36/(1+disc)^($A36-1)</f>
        <v>21.4131543555925</v>
      </c>
      <c r="H36">
        <f ca="1">('survival rate'!W36*u_p1_on+'survival rate'!X36*u_p1_off)*21/365.25</f>
        <v>0.00795971567519223</v>
      </c>
      <c r="I36">
        <f ca="1" t="shared" si="3"/>
        <v>0.00758068159542117</v>
      </c>
      <c r="J36">
        <f ca="1">('survival rate'!W36*u_p1_on)*21/365.25</f>
        <v>0.000874128547984517</v>
      </c>
      <c r="K36">
        <f ca="1" t="shared" si="4"/>
        <v>0.000832503379032873</v>
      </c>
    </row>
    <row r="37" spans="1:11">
      <c r="A37" s="139">
        <v>2</v>
      </c>
      <c r="B37" s="139">
        <f t="shared" si="10"/>
        <v>1.95616438356164</v>
      </c>
      <c r="C37" s="145">
        <v>34</v>
      </c>
      <c r="D37">
        <f ca="1">'survival rate'!W37*('cost for cycle'!$M$3)+'survival rate'!X37*('cost for cycle'!$Q$3)+('survival rate'!Y37-'survival rate'!Y36)*c_eof</f>
        <v>94.2855899026577</v>
      </c>
      <c r="E37">
        <f ca="1" t="shared" si="11"/>
        <v>89.795799907293</v>
      </c>
      <c r="F37">
        <f>'survival rate'!W37*('cost for cycle'!$M$3)</f>
        <v>0</v>
      </c>
      <c r="G37">
        <f ca="1" t="shared" si="12"/>
        <v>0</v>
      </c>
      <c r="H37">
        <f ca="1">('survival rate'!W37*u_p1_on+'survival rate'!X37*u_p1_off)*21/365.25</f>
        <v>0.00754568820336106</v>
      </c>
      <c r="I37">
        <f ca="1" t="shared" si="3"/>
        <v>0.00718636971748672</v>
      </c>
      <c r="J37">
        <f ca="1">('survival rate'!W37*u_p1_on)*21/365.25</f>
        <v>0.000816673539585522</v>
      </c>
      <c r="K37">
        <f ca="1" t="shared" si="4"/>
        <v>0.000777784323414783</v>
      </c>
    </row>
    <row r="38" spans="1:11">
      <c r="A38" s="139">
        <v>3</v>
      </c>
      <c r="B38" s="139">
        <f t="shared" si="10"/>
        <v>2.01369863013699</v>
      </c>
      <c r="C38" s="139">
        <v>35</v>
      </c>
      <c r="D38">
        <f ca="1">'survival rate'!W38*('cost for cycle'!$T$3)+'survival rate'!X38*('cost for cycle'!$R$3)+('survival rate'!Y38-'survival rate'!Y37)*c_eof</f>
        <v>95.6587040561328</v>
      </c>
      <c r="E38">
        <f ca="1" t="shared" si="1"/>
        <v>86.7652644500071</v>
      </c>
      <c r="F38">
        <f>'survival rate'!W38*('cost for cycle'!$M$3)</f>
        <v>0</v>
      </c>
      <c r="G38">
        <f ca="1" t="shared" si="2"/>
        <v>0</v>
      </c>
      <c r="H38">
        <f ca="1">('survival rate'!W38*u_p1_off+'survival rate'!X38*u_p1_off)*21/365.25</f>
        <v>0.00718023223438405</v>
      </c>
      <c r="I38">
        <f ca="1" t="shared" si="3"/>
        <v>0.00651268229876104</v>
      </c>
      <c r="J38">
        <f ca="1">('survival rate'!W38*u_p1_off)*21/365.25</f>
        <v>0.000784782045882412</v>
      </c>
      <c r="K38">
        <f ca="1" t="shared" si="4"/>
        <v>0.000711820449779965</v>
      </c>
    </row>
    <row r="39" spans="1:11">
      <c r="A39" s="139">
        <v>3</v>
      </c>
      <c r="B39" s="139">
        <f t="shared" si="10"/>
        <v>2.07123287671233</v>
      </c>
      <c r="C39" s="139">
        <v>36</v>
      </c>
      <c r="D39">
        <f ca="1">'survival rate'!W39*('cost for cycle'!$T$3)+'survival rate'!X39*('cost for cycle'!$R$3)+('survival rate'!Y39-'survival rate'!Y38)*c_eof</f>
        <v>90.6697751068604</v>
      </c>
      <c r="E39">
        <f ca="1" t="shared" si="1"/>
        <v>82.2401588270842</v>
      </c>
      <c r="F39">
        <f>'survival rate'!W39*('cost for cycle'!$M$3)</f>
        <v>0</v>
      </c>
      <c r="G39">
        <f ca="1" t="shared" si="2"/>
        <v>0</v>
      </c>
      <c r="H39">
        <f ca="1">('survival rate'!W39*u_p1_off+'survival rate'!X39*u_p1_off)*21/365.25</f>
        <v>0.00681796998172609</v>
      </c>
      <c r="I39">
        <f ca="1" t="shared" si="3"/>
        <v>0.00618409975666766</v>
      </c>
      <c r="J39">
        <f ca="1">('survival rate'!W39*u_p1_off)*21/365.25</f>
        <v>0.000734806402032065</v>
      </c>
      <c r="K39">
        <f ca="1" t="shared" si="4"/>
        <v>0.00066649106760278</v>
      </c>
    </row>
    <row r="40" spans="1:11">
      <c r="A40" s="139">
        <v>3</v>
      </c>
      <c r="B40" s="139">
        <f t="shared" si="10"/>
        <v>2.12876712328767</v>
      </c>
      <c r="C40" s="139">
        <v>37</v>
      </c>
      <c r="D40">
        <f ca="1">'survival rate'!W40*('cost for cycle'!$T$3)+'survival rate'!X40*('cost for cycle'!$R$3)+('survival rate'!Y40-'survival rate'!Y39)*c_eof</f>
        <v>86.0110631603704</v>
      </c>
      <c r="E40">
        <f ca="1" t="shared" si="1"/>
        <v>78.0145697599732</v>
      </c>
      <c r="F40">
        <f>'survival rate'!W40*('cost for cycle'!$M$3)</f>
        <v>0</v>
      </c>
      <c r="G40">
        <f ca="1" t="shared" si="2"/>
        <v>0</v>
      </c>
      <c r="H40">
        <f ca="1">('survival rate'!W40*u_p2_off+'survival rate'!X40*u_p2_off)*21/365.25</f>
        <v>0.00604746271385621</v>
      </c>
      <c r="I40">
        <f ca="1" t="shared" si="3"/>
        <v>0.0054852269513435</v>
      </c>
      <c r="J40">
        <f ca="1">('survival rate'!W40*u_p2_off)*21/365.25</f>
        <v>0.000642807451863244</v>
      </c>
      <c r="K40">
        <f ca="1" t="shared" si="4"/>
        <v>0.000583045307812466</v>
      </c>
    </row>
    <row r="41" spans="1:11">
      <c r="A41" s="139">
        <v>3</v>
      </c>
      <c r="B41" s="139">
        <f t="shared" si="10"/>
        <v>2.18630136986301</v>
      </c>
      <c r="C41" s="146">
        <v>38</v>
      </c>
      <c r="D41">
        <f ca="1">'survival rate'!W41*('cost for cycle'!$T$3+c_fu)+'survival rate'!X41*('cost for cycle'!$R$3+c_fu)+('survival rate'!Y41-'survival rate'!Y40)*c_eof</f>
        <v>235.949291242742</v>
      </c>
      <c r="E41">
        <f ca="1" t="shared" si="1"/>
        <v>214.012962578451</v>
      </c>
      <c r="F41">
        <f ca="1">'survival rate'!W41*('cost for cycle'!$M$3+c_fu)</f>
        <v>16.1769216380926</v>
      </c>
      <c r="G41">
        <f ca="1" t="shared" si="2"/>
        <v>14.6729447964559</v>
      </c>
      <c r="H41">
        <f ca="1">('survival rate'!W41*u_p2_off+'survival rate'!X41*u_p2_off)*21/365.25</f>
        <v>0.00575189212218619</v>
      </c>
      <c r="I41">
        <f ca="1" t="shared" si="3"/>
        <v>0.00521713571173351</v>
      </c>
      <c r="J41">
        <f ca="1">('survival rate'!W41*u_p2_off)*21/365.25</f>
        <v>0.000603082072995427</v>
      </c>
      <c r="K41">
        <f ca="1" t="shared" si="4"/>
        <v>0.000547013218136442</v>
      </c>
    </row>
    <row r="42" spans="1:11">
      <c r="A42" s="139">
        <v>3</v>
      </c>
      <c r="B42" s="139">
        <f t="shared" si="10"/>
        <v>2.24383561643836</v>
      </c>
      <c r="C42" s="139">
        <v>39</v>
      </c>
      <c r="D42">
        <f ca="1">'survival rate'!W42*('cost for cycle'!$T$3)+'survival rate'!X42*('cost for cycle'!$R$3)+('survival rate'!Y42-'survival rate'!Y41)*c_eof</f>
        <v>77.5982586948499</v>
      </c>
      <c r="E42">
        <f ca="1" t="shared" si="1"/>
        <v>70.3839081132425</v>
      </c>
      <c r="F42">
        <f>'survival rate'!W42*('cost for cycle'!$M$3)</f>
        <v>0</v>
      </c>
      <c r="G42">
        <f ca="1" t="shared" si="2"/>
        <v>0</v>
      </c>
      <c r="H42">
        <f ca="1">('survival rate'!W42*u_p2_off+'survival rate'!X42*u_p2_off)*21/365.25</f>
        <v>0.00547514430930127</v>
      </c>
      <c r="I42">
        <f ca="1" t="shared" si="3"/>
        <v>0.00496611728734809</v>
      </c>
      <c r="J42">
        <f ca="1">('survival rate'!W42*u_p2_off)*21/365.25</f>
        <v>0.000566336460437682</v>
      </c>
      <c r="K42">
        <f ca="1" t="shared" si="4"/>
        <v>0.000513683864342569</v>
      </c>
    </row>
    <row r="43" spans="1:11">
      <c r="A43" s="139">
        <v>3</v>
      </c>
      <c r="B43" s="139">
        <f t="shared" si="10"/>
        <v>2.3013698630137</v>
      </c>
      <c r="C43" s="139">
        <v>40</v>
      </c>
      <c r="D43">
        <f ca="1">'survival rate'!W43*('cost for cycle'!$T$3)+'survival rate'!X43*('cost for cycle'!$R$3)+('survival rate'!Y43-'survival rate'!Y42)*c_eof</f>
        <v>73.7976308938004</v>
      </c>
      <c r="E43">
        <f ca="1" t="shared" si="1"/>
        <v>66.9366266610434</v>
      </c>
      <c r="F43">
        <f>'survival rate'!W43*('cost for cycle'!$M$3)</f>
        <v>0</v>
      </c>
      <c r="G43">
        <f ca="1" t="shared" si="2"/>
        <v>0</v>
      </c>
      <c r="H43">
        <f ca="1">('survival rate'!W43*u_p2_off+'survival rate'!X43*u_p2_off)*21/365.25</f>
        <v>0.00521577202010977</v>
      </c>
      <c r="I43">
        <f ca="1" t="shared" si="3"/>
        <v>0.00473085897515626</v>
      </c>
      <c r="J43">
        <f ca="1">('survival rate'!W43*u_p2_off)*21/365.25</f>
        <v>0.000532297744548343</v>
      </c>
      <c r="K43">
        <f ca="1" t="shared" si="4"/>
        <v>0.00048280974562208</v>
      </c>
    </row>
    <row r="44" spans="1:11">
      <c r="A44" s="139">
        <v>3</v>
      </c>
      <c r="B44" s="139">
        <f t="shared" si="10"/>
        <v>2.35890410958904</v>
      </c>
      <c r="C44" s="139">
        <v>41</v>
      </c>
      <c r="D44">
        <f ca="1">'survival rate'!W44*('cost for cycle'!$T$3)+'survival rate'!X44*('cost for cycle'!$R$3)+('survival rate'!Y44-'survival rate'!Y43)*c_eof</f>
        <v>70.2397269255692</v>
      </c>
      <c r="E44">
        <f ca="1" t="shared" si="1"/>
        <v>63.7095028803349</v>
      </c>
      <c r="F44">
        <f>'survival rate'!W44*('cost for cycle'!$M$3)</f>
        <v>0</v>
      </c>
      <c r="G44">
        <f ca="1" t="shared" si="2"/>
        <v>0</v>
      </c>
      <c r="H44">
        <f ca="1">('survival rate'!W44*u_p2_off+'survival rate'!X44*u_p2_off)*21/365.25</f>
        <v>0.00497245175026415</v>
      </c>
      <c r="I44">
        <f ca="1" t="shared" si="3"/>
        <v>0.00451016031769991</v>
      </c>
      <c r="J44">
        <f ca="1">('survival rate'!W44*u_p2_off)*21/365.25</f>
        <v>0.000500722591702831</v>
      </c>
      <c r="K44">
        <f ca="1" t="shared" si="4"/>
        <v>0.000454170151204382</v>
      </c>
    </row>
    <row r="45" spans="1:11">
      <c r="A45" s="139">
        <v>3</v>
      </c>
      <c r="B45" s="139">
        <f t="shared" si="10"/>
        <v>2.41643835616438</v>
      </c>
      <c r="C45" s="139">
        <v>42</v>
      </c>
      <c r="D45">
        <f ca="1">'survival rate'!W45*('cost for cycle'!$T$3)+'survival rate'!X45*('cost for cycle'!$R$3)+('survival rate'!Y45-'survival rate'!Y44)*c_eof</f>
        <v>66.9058973188488</v>
      </c>
      <c r="E45">
        <f ca="1" t="shared" si="1"/>
        <v>60.6856211508833</v>
      </c>
      <c r="F45">
        <f>'survival rate'!W45*('cost for cycle'!$M$3)</f>
        <v>0</v>
      </c>
      <c r="G45">
        <f ca="1" t="shared" si="2"/>
        <v>0</v>
      </c>
      <c r="H45">
        <f ca="1">('survival rate'!W45*u_p3_off+'survival rate'!X45*u_p3_off)*21/365.25</f>
        <v>0.00359186524603396</v>
      </c>
      <c r="I45">
        <f ca="1" t="shared" si="3"/>
        <v>0.00325792766080178</v>
      </c>
      <c r="J45">
        <f ca="1">('survival rate'!W45*u_p3_off)*21/365.25</f>
        <v>0.000356912235017629</v>
      </c>
      <c r="K45">
        <f ca="1" t="shared" si="4"/>
        <v>0.000323729918383337</v>
      </c>
    </row>
    <row r="46" spans="1:11">
      <c r="A46" s="139">
        <v>3</v>
      </c>
      <c r="B46" s="139">
        <f t="shared" si="10"/>
        <v>2.47397260273973</v>
      </c>
      <c r="C46" s="146">
        <v>43</v>
      </c>
      <c r="D46">
        <f ca="1">'survival rate'!W46*('cost for cycle'!$T$3+c_fu)+'survival rate'!X46*('cost for cycle'!$R$3+c_fu)+('survival rate'!Y46-'survival rate'!Y45)*c_eof</f>
        <v>185.269949722966</v>
      </c>
      <c r="E46">
        <f ca="1" t="shared" si="1"/>
        <v>168.045305871171</v>
      </c>
      <c r="F46">
        <f ca="1">'survival rate'!W46*('cost for cycle'!$M$3+c_fu)</f>
        <v>11.9128483003379</v>
      </c>
      <c r="G46">
        <f ca="1" t="shared" si="2"/>
        <v>10.8053045808053</v>
      </c>
      <c r="H46">
        <f ca="1">('survival rate'!W46*u_p3_off+'survival rate'!X46*u_p3_off)*21/365.25</f>
        <v>0.00342927272369959</v>
      </c>
      <c r="I46">
        <f ca="1" t="shared" si="3"/>
        <v>0.00311045145006766</v>
      </c>
      <c r="J46">
        <f ca="1">('survival rate'!W46*u_p3_off)*21/365.25</f>
        <v>0.000336259047368978</v>
      </c>
      <c r="K46">
        <f ca="1" t="shared" si="4"/>
        <v>0.000304996868361884</v>
      </c>
    </row>
    <row r="47" spans="1:11">
      <c r="A47" s="139">
        <v>3</v>
      </c>
      <c r="B47" s="139">
        <f t="shared" si="10"/>
        <v>2.53150684931507</v>
      </c>
      <c r="C47" s="139">
        <v>44</v>
      </c>
      <c r="D47">
        <f ca="1">'survival rate'!W47*('cost for cycle'!$T$3)+'survival rate'!X47*('cost for cycle'!$R$3)+('survival rate'!Y47-'survival rate'!Y46)*c_eof</f>
        <v>60.8436415403798</v>
      </c>
      <c r="E47">
        <f ca="1" t="shared" si="1"/>
        <v>55.1869764538592</v>
      </c>
      <c r="F47">
        <f>'survival rate'!W47*('cost for cycle'!$M$3)</f>
        <v>0</v>
      </c>
      <c r="G47">
        <f ca="1" t="shared" si="2"/>
        <v>0</v>
      </c>
      <c r="H47">
        <f ca="1">('survival rate'!W47*u_p3_off+'survival rate'!X47*u_p3_off)*21/365.25</f>
        <v>0.00327631121008364</v>
      </c>
      <c r="I47">
        <f ca="1" t="shared" si="3"/>
        <v>0.00297171084814843</v>
      </c>
      <c r="J47">
        <f ca="1">('survival rate'!W47*u_p3_off)*21/365.25</f>
        <v>0.000317026588682438</v>
      </c>
      <c r="K47">
        <f ca="1" t="shared" si="4"/>
        <v>0.000287552461389967</v>
      </c>
    </row>
    <row r="48" spans="1:11">
      <c r="A48" s="139">
        <v>3</v>
      </c>
      <c r="B48" s="139">
        <f t="shared" si="10"/>
        <v>2.58904109589041</v>
      </c>
      <c r="C48" s="139">
        <v>45</v>
      </c>
      <c r="D48">
        <f ca="1">'survival rate'!W48*('cost for cycle'!$T$3)+'survival rate'!X48*('cost for cycle'!$R$3)+('survival rate'!Y48-'survival rate'!Y47)*c_eof</f>
        <v>58.0852998716816</v>
      </c>
      <c r="E48">
        <f ca="1" t="shared" si="1"/>
        <v>52.6850792486908</v>
      </c>
      <c r="F48">
        <f>'survival rate'!W48*('cost for cycle'!$M$3)</f>
        <v>0</v>
      </c>
      <c r="G48">
        <f ca="1" t="shared" si="2"/>
        <v>0</v>
      </c>
      <c r="H48">
        <f ca="1">('survival rate'!W48*u_p4_off+'survival rate'!X48*u_p4_off)*21/365.25</f>
        <v>0.00195028617614174</v>
      </c>
      <c r="I48">
        <f ca="1" t="shared" si="3"/>
        <v>0.00176896705318979</v>
      </c>
      <c r="J48">
        <f ca="1">('survival rate'!W48*u_p4_off)*21/365.25</f>
        <v>0.000186229461716126</v>
      </c>
      <c r="K48">
        <f ca="1" t="shared" si="4"/>
        <v>0.000168915611533901</v>
      </c>
    </row>
    <row r="49" spans="1:11">
      <c r="A49" s="139">
        <v>3</v>
      </c>
      <c r="B49" s="139">
        <f t="shared" si="10"/>
        <v>2.64657534246575</v>
      </c>
      <c r="C49" s="139">
        <v>46</v>
      </c>
      <c r="D49">
        <f ca="1">'survival rate'!W49*('cost for cycle'!$T$3)+'survival rate'!X49*('cost for cycle'!$R$3)+('survival rate'!Y49-'survival rate'!Y48)*c_eof</f>
        <v>55.4909599314559</v>
      </c>
      <c r="E49">
        <f ca="1" t="shared" si="1"/>
        <v>50.331936445765</v>
      </c>
      <c r="F49">
        <f>'survival rate'!W49*('cost for cycle'!$M$3)</f>
        <v>0</v>
      </c>
      <c r="G49">
        <f ca="1" t="shared" si="2"/>
        <v>0</v>
      </c>
      <c r="H49">
        <f ca="1">('survival rate'!W49*u_p4_off+'survival rate'!X49*u_p4_off)*21/365.25</f>
        <v>0.00186576296139161</v>
      </c>
      <c r="I49">
        <f ca="1" t="shared" si="3"/>
        <v>0.00169230200579738</v>
      </c>
      <c r="J49">
        <f ca="1">('survival rate'!W49*u_p4_off)*21/365.25</f>
        <v>0.000175808689383371</v>
      </c>
      <c r="K49">
        <f ca="1" t="shared" si="4"/>
        <v>0.000159463663839792</v>
      </c>
    </row>
    <row r="50" spans="1:11">
      <c r="A50" s="139">
        <v>3</v>
      </c>
      <c r="B50" s="139">
        <f t="shared" si="10"/>
        <v>2.7041095890411</v>
      </c>
      <c r="C50" s="139">
        <v>47</v>
      </c>
      <c r="D50" s="139"/>
      <c r="E50" s="139"/>
      <c r="F50" s="139"/>
      <c r="G50" s="139"/>
      <c r="H50" s="139"/>
      <c r="I50" s="139"/>
      <c r="J50" s="139"/>
      <c r="K50" s="139"/>
    </row>
    <row r="51" spans="1:11">
      <c r="A51" s="139">
        <v>3</v>
      </c>
      <c r="B51" s="139">
        <f t="shared" si="10"/>
        <v>2.76164383561644</v>
      </c>
      <c r="C51" s="146">
        <v>48</v>
      </c>
      <c r="D51" s="139"/>
      <c r="E51" s="139"/>
      <c r="F51" s="139"/>
      <c r="G51" s="139"/>
      <c r="H51" s="139"/>
      <c r="I51" s="139"/>
      <c r="J51" s="139"/>
      <c r="K51" s="139"/>
    </row>
    <row r="52" spans="1:11">
      <c r="A52" s="139">
        <v>3</v>
      </c>
      <c r="B52" s="139">
        <f t="shared" si="10"/>
        <v>2.81917808219178</v>
      </c>
      <c r="C52" s="139">
        <v>49</v>
      </c>
      <c r="D52" s="139"/>
      <c r="E52" s="139"/>
      <c r="F52" s="139"/>
      <c r="G52" s="139"/>
      <c r="H52" s="139"/>
      <c r="I52" s="139"/>
      <c r="J52" s="139"/>
      <c r="K52" s="139"/>
    </row>
    <row r="53" spans="1:11">
      <c r="A53" s="139">
        <v>3</v>
      </c>
      <c r="B53" s="139">
        <f t="shared" si="10"/>
        <v>2.87671232876712</v>
      </c>
      <c r="C53" s="139">
        <v>50</v>
      </c>
      <c r="D53" s="139"/>
      <c r="E53" s="139"/>
      <c r="F53" s="139"/>
      <c r="G53" s="139"/>
      <c r="H53" s="139"/>
      <c r="I53" s="139"/>
      <c r="J53" s="139"/>
      <c r="K53" s="139"/>
    </row>
    <row r="54" spans="1:11">
      <c r="A54" s="139">
        <v>3</v>
      </c>
      <c r="B54" s="139">
        <f t="shared" si="10"/>
        <v>2.93424657534247</v>
      </c>
      <c r="C54" s="139">
        <v>51</v>
      </c>
      <c r="D54" s="139"/>
      <c r="E54" s="139"/>
      <c r="F54" s="139"/>
      <c r="G54" s="139"/>
      <c r="H54" s="139"/>
      <c r="I54" s="139"/>
      <c r="J54" s="139"/>
      <c r="K54" s="139"/>
    </row>
    <row r="55" spans="1:11">
      <c r="A55" s="139">
        <v>3</v>
      </c>
      <c r="B55" s="139">
        <f t="shared" si="10"/>
        <v>2.99178082191781</v>
      </c>
      <c r="C55" s="146">
        <v>52</v>
      </c>
      <c r="D55" s="139"/>
      <c r="E55" s="139"/>
      <c r="F55" s="139"/>
      <c r="G55" s="139"/>
      <c r="H55" s="139"/>
      <c r="I55" s="139"/>
      <c r="J55" s="139"/>
      <c r="K55" s="139"/>
    </row>
    <row r="56" spans="1:11">
      <c r="A56" s="139">
        <v>4</v>
      </c>
      <c r="B56" s="139">
        <f t="shared" si="10"/>
        <v>3.04931506849315</v>
      </c>
      <c r="C56" s="139">
        <v>53</v>
      </c>
      <c r="D56" s="139"/>
      <c r="E56" s="139"/>
      <c r="F56" s="139"/>
      <c r="G56" s="139"/>
      <c r="H56" s="139"/>
      <c r="I56" s="139"/>
      <c r="J56" s="139"/>
      <c r="K56" s="139"/>
    </row>
    <row r="57" spans="1:11">
      <c r="A57" s="139">
        <v>4</v>
      </c>
      <c r="B57" s="139">
        <f t="shared" si="10"/>
        <v>3.10684931506849</v>
      </c>
      <c r="C57" s="139">
        <v>54</v>
      </c>
      <c r="D57" s="139"/>
      <c r="E57" s="139"/>
      <c r="F57" s="139"/>
      <c r="G57" s="139"/>
      <c r="H57" s="139"/>
      <c r="I57" s="139"/>
      <c r="J57" s="139"/>
      <c r="K57" s="139"/>
    </row>
    <row r="58" spans="1:11">
      <c r="A58" s="139">
        <v>4</v>
      </c>
      <c r="B58" s="139">
        <f t="shared" si="10"/>
        <v>3.16438356164384</v>
      </c>
      <c r="C58" s="139">
        <v>55</v>
      </c>
      <c r="D58" s="139"/>
      <c r="E58" s="139"/>
      <c r="F58" s="139"/>
      <c r="G58" s="139"/>
      <c r="H58" s="139"/>
      <c r="I58" s="139"/>
      <c r="J58" s="139"/>
      <c r="K58" s="139"/>
    </row>
    <row r="59" spans="1:11">
      <c r="A59" s="139">
        <v>4</v>
      </c>
      <c r="B59" s="139">
        <f t="shared" si="10"/>
        <v>3.22191780821918</v>
      </c>
      <c r="C59" s="139">
        <v>56</v>
      </c>
      <c r="D59" s="139"/>
      <c r="E59" s="139"/>
      <c r="F59" s="139"/>
      <c r="G59" s="139"/>
      <c r="H59" s="139"/>
      <c r="I59" s="139"/>
      <c r="J59" s="139"/>
      <c r="K59" s="139"/>
    </row>
    <row r="60" spans="1:11">
      <c r="A60" s="139">
        <v>4</v>
      </c>
      <c r="B60" s="139">
        <f t="shared" si="10"/>
        <v>3.27945205479452</v>
      </c>
      <c r="C60" s="139">
        <v>57</v>
      </c>
      <c r="D60" s="139"/>
      <c r="E60" s="139"/>
      <c r="F60" s="139"/>
      <c r="G60" s="139"/>
      <c r="H60" s="139"/>
      <c r="I60" s="139"/>
      <c r="J60" s="139"/>
      <c r="K60" s="139"/>
    </row>
    <row r="61" spans="1:11">
      <c r="A61" s="139">
        <v>4</v>
      </c>
      <c r="B61" s="139">
        <f t="shared" si="10"/>
        <v>3.33698630136986</v>
      </c>
      <c r="C61" s="139">
        <v>58</v>
      </c>
      <c r="D61" s="139"/>
      <c r="E61" s="139"/>
      <c r="F61" s="139"/>
      <c r="G61" s="139"/>
      <c r="H61" s="139"/>
      <c r="I61" s="139"/>
      <c r="J61" s="139"/>
      <c r="K61" s="139"/>
    </row>
    <row r="62" spans="1:11">
      <c r="A62" s="139">
        <v>4</v>
      </c>
      <c r="B62" s="139">
        <f t="shared" si="10"/>
        <v>3.39452054794521</v>
      </c>
      <c r="C62" s="139">
        <v>59</v>
      </c>
      <c r="D62" s="139"/>
      <c r="E62" s="139"/>
      <c r="F62" s="139"/>
      <c r="G62" s="139"/>
      <c r="H62" s="139"/>
      <c r="I62" s="139"/>
      <c r="J62" s="139"/>
      <c r="K62" s="139"/>
    </row>
    <row r="63" spans="1:11">
      <c r="A63" s="139">
        <v>4</v>
      </c>
      <c r="B63" s="139">
        <f t="shared" si="10"/>
        <v>3.45205479452055</v>
      </c>
      <c r="C63" s="139">
        <v>60</v>
      </c>
      <c r="D63" s="139"/>
      <c r="E63" s="139"/>
      <c r="F63" s="139"/>
      <c r="G63" s="139"/>
      <c r="H63" s="139"/>
      <c r="I63" s="139"/>
      <c r="J63" s="139"/>
      <c r="K63" s="139"/>
    </row>
    <row r="64" spans="1:11">
      <c r="A64" s="139">
        <v>4</v>
      </c>
      <c r="B64" s="139">
        <f t="shared" si="10"/>
        <v>3.50958904109589</v>
      </c>
      <c r="C64" s="146">
        <v>61</v>
      </c>
      <c r="D64" s="139"/>
      <c r="E64" s="139"/>
      <c r="F64" s="139"/>
      <c r="G64" s="139"/>
      <c r="H64" s="139"/>
      <c r="I64" s="139"/>
      <c r="J64" s="139"/>
      <c r="K64" s="139"/>
    </row>
    <row r="65" spans="1:11">
      <c r="A65" s="139">
        <v>4</v>
      </c>
      <c r="B65" s="139">
        <f t="shared" si="10"/>
        <v>3.56712328767123</v>
      </c>
      <c r="C65" s="139">
        <v>62</v>
      </c>
      <c r="D65" s="139"/>
      <c r="E65" s="139"/>
      <c r="F65" s="139"/>
      <c r="G65" s="139"/>
      <c r="H65" s="139"/>
      <c r="I65" s="139"/>
      <c r="J65" s="139"/>
      <c r="K65" s="139"/>
    </row>
    <row r="66" spans="1:11">
      <c r="A66" s="139">
        <v>4</v>
      </c>
      <c r="B66" s="139">
        <f t="shared" si="10"/>
        <v>3.62465753424658</v>
      </c>
      <c r="C66" s="139">
        <v>63</v>
      </c>
      <c r="D66" s="139"/>
      <c r="E66" s="139"/>
      <c r="F66" s="139"/>
      <c r="G66" s="139"/>
      <c r="H66" s="139"/>
      <c r="I66" s="139"/>
      <c r="J66" s="139"/>
      <c r="K66" s="139"/>
    </row>
    <row r="67" spans="1:11">
      <c r="A67" s="139">
        <v>4</v>
      </c>
      <c r="B67" s="139">
        <f t="shared" si="10"/>
        <v>3.68219178082192</v>
      </c>
      <c r="C67" s="139">
        <v>64</v>
      </c>
      <c r="D67" s="139"/>
      <c r="E67" s="139"/>
      <c r="F67" s="139"/>
      <c r="G67" s="139"/>
      <c r="H67" s="139"/>
      <c r="I67" s="139"/>
      <c r="J67" s="139"/>
      <c r="K67" s="139"/>
    </row>
    <row r="68" spans="1:11">
      <c r="A68" s="139">
        <v>4</v>
      </c>
      <c r="B68" s="139">
        <f t="shared" ref="B68:B99" si="13">C68*21/365</f>
        <v>3.73972602739726</v>
      </c>
      <c r="C68" s="139">
        <v>65</v>
      </c>
      <c r="D68" s="139"/>
      <c r="E68" s="139"/>
      <c r="F68" s="139"/>
      <c r="G68" s="139"/>
      <c r="H68" s="139"/>
      <c r="I68" s="139"/>
      <c r="J68" s="139"/>
      <c r="K68" s="139"/>
    </row>
    <row r="69" spans="1:11">
      <c r="A69" s="139">
        <v>4</v>
      </c>
      <c r="B69" s="139">
        <f t="shared" si="13"/>
        <v>3.7972602739726</v>
      </c>
      <c r="C69" s="139">
        <v>66</v>
      </c>
      <c r="D69" s="139"/>
      <c r="E69" s="139"/>
      <c r="F69" s="139"/>
      <c r="G69" s="139"/>
      <c r="H69" s="139"/>
      <c r="I69" s="139"/>
      <c r="J69" s="139"/>
      <c r="K69" s="139"/>
    </row>
    <row r="70" spans="1:11">
      <c r="A70" s="139">
        <v>4</v>
      </c>
      <c r="B70" s="139">
        <f t="shared" si="13"/>
        <v>3.85479452054795</v>
      </c>
      <c r="C70" s="139">
        <v>67</v>
      </c>
      <c r="D70" s="139"/>
      <c r="E70" s="139"/>
      <c r="F70" s="139"/>
      <c r="G70" s="139"/>
      <c r="H70" s="139"/>
      <c r="I70" s="139"/>
      <c r="J70" s="139"/>
      <c r="K70" s="139"/>
    </row>
    <row r="71" spans="1:11">
      <c r="A71" s="139">
        <v>4</v>
      </c>
      <c r="B71" s="139">
        <f t="shared" si="13"/>
        <v>3.91232876712329</v>
      </c>
      <c r="C71" s="139">
        <v>68</v>
      </c>
      <c r="D71" s="139"/>
      <c r="E71" s="139"/>
      <c r="F71" s="139"/>
      <c r="G71" s="139"/>
      <c r="H71" s="139"/>
      <c r="I71" s="139"/>
      <c r="J71" s="139"/>
      <c r="K71" s="139"/>
    </row>
    <row r="72" spans="1:11">
      <c r="A72" s="139">
        <v>4</v>
      </c>
      <c r="B72" s="139">
        <f t="shared" si="13"/>
        <v>3.96986301369863</v>
      </c>
      <c r="C72" s="139">
        <v>69</v>
      </c>
      <c r="D72" s="139"/>
      <c r="E72" s="139"/>
      <c r="F72" s="139"/>
      <c r="G72" s="139"/>
      <c r="H72" s="139"/>
      <c r="I72" s="139"/>
      <c r="J72" s="139"/>
      <c r="K72" s="139"/>
    </row>
    <row r="73" spans="1:11">
      <c r="A73" s="139">
        <v>5</v>
      </c>
      <c r="B73" s="139">
        <f t="shared" si="13"/>
        <v>4.02739726027397</v>
      </c>
      <c r="C73" s="146">
        <v>70</v>
      </c>
      <c r="D73" s="139"/>
      <c r="E73" s="139"/>
      <c r="F73" s="139"/>
      <c r="G73" s="139"/>
      <c r="H73" s="139"/>
      <c r="I73" s="139"/>
      <c r="J73" s="139"/>
      <c r="K73" s="139"/>
    </row>
    <row r="74" spans="1:11">
      <c r="A74" s="139">
        <v>5</v>
      </c>
      <c r="B74" s="139">
        <f t="shared" si="13"/>
        <v>4.08493150684932</v>
      </c>
      <c r="C74" s="139">
        <v>71</v>
      </c>
      <c r="D74" s="139"/>
      <c r="E74" s="139"/>
      <c r="F74" s="139"/>
      <c r="G74" s="139"/>
      <c r="H74" s="139"/>
      <c r="I74" s="139"/>
      <c r="J74" s="139"/>
      <c r="K74" s="139"/>
    </row>
    <row r="75" spans="1:11">
      <c r="A75" s="139">
        <v>5</v>
      </c>
      <c r="B75" s="139">
        <f t="shared" si="13"/>
        <v>4.14246575342466</v>
      </c>
      <c r="C75" s="139">
        <v>72</v>
      </c>
      <c r="D75" s="139"/>
      <c r="E75" s="139"/>
      <c r="F75" s="139"/>
      <c r="G75" s="139"/>
      <c r="H75" s="139"/>
      <c r="I75" s="139"/>
      <c r="J75" s="139"/>
      <c r="K75" s="139"/>
    </row>
    <row r="76" spans="1:11">
      <c r="A76" s="139">
        <v>5</v>
      </c>
      <c r="B76" s="139">
        <f t="shared" si="13"/>
        <v>4.2</v>
      </c>
      <c r="C76" s="139">
        <v>73</v>
      </c>
      <c r="D76" s="139"/>
      <c r="E76" s="139"/>
      <c r="F76" s="139"/>
      <c r="G76" s="139"/>
      <c r="H76" s="139"/>
      <c r="I76" s="139"/>
      <c r="J76" s="139"/>
      <c r="K76" s="139"/>
    </row>
    <row r="77" spans="1:11">
      <c r="A77" s="139">
        <v>5</v>
      </c>
      <c r="B77" s="139">
        <f t="shared" si="13"/>
        <v>4.25753424657534</v>
      </c>
      <c r="C77" s="139">
        <v>74</v>
      </c>
      <c r="D77" s="139"/>
      <c r="E77" s="139"/>
      <c r="F77" s="139"/>
      <c r="G77" s="139"/>
      <c r="H77" s="139"/>
      <c r="I77" s="139"/>
      <c r="J77" s="139"/>
      <c r="K77" s="139"/>
    </row>
    <row r="78" spans="1:11">
      <c r="A78" s="139">
        <v>5</v>
      </c>
      <c r="B78" s="139">
        <f t="shared" si="13"/>
        <v>4.31506849315068</v>
      </c>
      <c r="C78" s="139">
        <v>75</v>
      </c>
      <c r="D78" s="139"/>
      <c r="E78" s="139"/>
      <c r="F78" s="139"/>
      <c r="G78" s="139"/>
      <c r="H78" s="139"/>
      <c r="I78" s="139"/>
      <c r="J78" s="139"/>
      <c r="K78" s="139"/>
    </row>
    <row r="79" spans="1:11">
      <c r="A79" s="139">
        <v>5</v>
      </c>
      <c r="B79" s="139">
        <f t="shared" si="13"/>
        <v>4.37260273972603</v>
      </c>
      <c r="C79" s="139">
        <v>76</v>
      </c>
      <c r="D79" s="139"/>
      <c r="E79" s="139"/>
      <c r="F79" s="139"/>
      <c r="G79" s="139"/>
      <c r="H79" s="139"/>
      <c r="I79" s="139"/>
      <c r="J79" s="139"/>
      <c r="K79" s="139"/>
    </row>
    <row r="80" spans="1:11">
      <c r="A80" s="139">
        <v>5</v>
      </c>
      <c r="B80" s="139">
        <f t="shared" si="13"/>
        <v>4.43013698630137</v>
      </c>
      <c r="C80" s="139">
        <v>77</v>
      </c>
      <c r="D80" s="139"/>
      <c r="E80" s="139"/>
      <c r="F80" s="139"/>
      <c r="G80" s="139"/>
      <c r="H80" s="139"/>
      <c r="I80" s="139"/>
      <c r="J80" s="139"/>
      <c r="K80" s="139"/>
    </row>
    <row r="81" spans="1:11">
      <c r="A81" s="139">
        <v>5</v>
      </c>
      <c r="B81" s="139">
        <f t="shared" si="13"/>
        <v>4.48767123287671</v>
      </c>
      <c r="C81" s="139">
        <v>78</v>
      </c>
      <c r="D81" s="139"/>
      <c r="E81" s="139"/>
      <c r="F81" s="139"/>
      <c r="G81" s="139"/>
      <c r="H81" s="139"/>
      <c r="I81" s="139"/>
      <c r="J81" s="139"/>
      <c r="K81" s="139"/>
    </row>
    <row r="82" spans="1:11">
      <c r="A82" s="139">
        <v>5</v>
      </c>
      <c r="B82" s="139">
        <f t="shared" si="13"/>
        <v>4.54520547945206</v>
      </c>
      <c r="C82" s="146">
        <v>79</v>
      </c>
      <c r="D82" s="139"/>
      <c r="E82" s="139"/>
      <c r="F82" s="139"/>
      <c r="G82" s="139"/>
      <c r="H82" s="139"/>
      <c r="I82" s="139"/>
      <c r="J82" s="139"/>
      <c r="K82" s="139"/>
    </row>
    <row r="83" spans="1:11">
      <c r="A83" s="139">
        <v>5</v>
      </c>
      <c r="B83" s="139">
        <f t="shared" si="13"/>
        <v>4.6027397260274</v>
      </c>
      <c r="C83" s="139">
        <v>80</v>
      </c>
      <c r="D83" s="139"/>
      <c r="E83" s="139"/>
      <c r="F83" s="139"/>
      <c r="G83" s="139"/>
      <c r="H83" s="139"/>
      <c r="I83" s="139"/>
      <c r="J83" s="139"/>
      <c r="K83" s="139"/>
    </row>
    <row r="84" spans="1:11">
      <c r="A84" s="139">
        <v>5</v>
      </c>
      <c r="B84" s="139">
        <f t="shared" si="13"/>
        <v>4.66027397260274</v>
      </c>
      <c r="C84" s="139">
        <v>81</v>
      </c>
      <c r="D84" s="139"/>
      <c r="E84" s="139"/>
      <c r="F84" s="139"/>
      <c r="G84" s="139"/>
      <c r="H84" s="139"/>
      <c r="I84" s="139"/>
      <c r="J84" s="139"/>
      <c r="K84" s="139"/>
    </row>
    <row r="85" spans="1:11">
      <c r="A85" s="139">
        <v>5</v>
      </c>
      <c r="B85" s="139">
        <f t="shared" si="13"/>
        <v>4.71780821917808</v>
      </c>
      <c r="C85" s="139">
        <v>82</v>
      </c>
      <c r="D85" s="139"/>
      <c r="E85" s="139"/>
      <c r="F85" s="139"/>
      <c r="G85" s="139"/>
      <c r="H85" s="139"/>
      <c r="I85" s="139"/>
      <c r="J85" s="139"/>
      <c r="K85" s="139"/>
    </row>
    <row r="86" spans="1:11">
      <c r="A86" s="139">
        <v>5</v>
      </c>
      <c r="B86" s="139">
        <f t="shared" si="13"/>
        <v>4.77534246575342</v>
      </c>
      <c r="C86" s="139">
        <v>83</v>
      </c>
      <c r="D86" s="139"/>
      <c r="E86" s="139"/>
      <c r="F86" s="139"/>
      <c r="G86" s="139"/>
      <c r="H86" s="139"/>
      <c r="I86" s="139"/>
      <c r="J86" s="139"/>
      <c r="K86" s="139"/>
    </row>
    <row r="87" spans="1:11">
      <c r="A87" s="139">
        <v>5</v>
      </c>
      <c r="B87" s="139">
        <f t="shared" si="13"/>
        <v>4.83287671232877</v>
      </c>
      <c r="C87" s="139">
        <v>84</v>
      </c>
      <c r="D87" s="139"/>
      <c r="E87" s="139"/>
      <c r="F87" s="139"/>
      <c r="G87" s="139"/>
      <c r="H87" s="139"/>
      <c r="I87" s="139"/>
      <c r="J87" s="139"/>
      <c r="K87" s="139"/>
    </row>
    <row r="88" spans="1:11">
      <c r="A88" s="139">
        <v>5</v>
      </c>
      <c r="B88" s="139">
        <f t="shared" si="13"/>
        <v>4.89041095890411</v>
      </c>
      <c r="C88" s="139">
        <v>85</v>
      </c>
      <c r="D88" s="139"/>
      <c r="E88" s="139"/>
      <c r="F88" s="139"/>
      <c r="G88" s="139"/>
      <c r="H88" s="139"/>
      <c r="I88" s="139"/>
      <c r="J88" s="139"/>
      <c r="K88" s="139"/>
    </row>
    <row r="89" spans="1:11">
      <c r="A89" s="139">
        <v>5</v>
      </c>
      <c r="B89" s="139">
        <f t="shared" si="13"/>
        <v>4.94794520547945</v>
      </c>
      <c r="C89" s="139">
        <v>86</v>
      </c>
      <c r="D89" s="139"/>
      <c r="E89" s="139"/>
      <c r="F89" s="139"/>
      <c r="G89" s="139"/>
      <c r="H89" s="139"/>
      <c r="I89" s="139"/>
      <c r="J89" s="139"/>
      <c r="K89" s="139"/>
    </row>
    <row r="90" spans="1:11">
      <c r="A90" s="139">
        <v>6</v>
      </c>
      <c r="B90" s="139">
        <f t="shared" si="13"/>
        <v>5.00547945205479</v>
      </c>
      <c r="C90" s="139">
        <v>87</v>
      </c>
      <c r="D90" s="139"/>
      <c r="E90" s="139"/>
      <c r="F90" s="139"/>
      <c r="G90" s="139"/>
      <c r="H90" s="139"/>
      <c r="I90" s="139"/>
      <c r="J90" s="139"/>
      <c r="K90" s="139"/>
    </row>
    <row r="91" spans="1:11">
      <c r="A91" s="139">
        <v>6</v>
      </c>
      <c r="B91" s="139">
        <f t="shared" si="13"/>
        <v>5.06301369863014</v>
      </c>
      <c r="C91" s="146">
        <v>88</v>
      </c>
      <c r="D91" s="139"/>
      <c r="E91" s="139"/>
      <c r="F91" s="139"/>
      <c r="G91" s="139"/>
      <c r="H91" s="139"/>
      <c r="I91" s="139"/>
      <c r="J91" s="139"/>
      <c r="K91" s="139"/>
    </row>
    <row r="92" spans="1:11">
      <c r="A92" s="139">
        <v>6</v>
      </c>
      <c r="B92" s="139">
        <f t="shared" si="13"/>
        <v>5.12054794520548</v>
      </c>
      <c r="C92" s="139">
        <v>89</v>
      </c>
      <c r="D92" s="139"/>
      <c r="E92" s="139"/>
      <c r="F92" s="139"/>
      <c r="G92" s="139"/>
      <c r="H92" s="139"/>
      <c r="I92" s="139"/>
      <c r="J92" s="139"/>
      <c r="K92" s="139"/>
    </row>
    <row r="93" spans="1:11">
      <c r="A93" s="139">
        <v>6</v>
      </c>
      <c r="B93" s="139">
        <f t="shared" si="13"/>
        <v>5.17808219178082</v>
      </c>
      <c r="C93" s="139">
        <v>90</v>
      </c>
      <c r="D93" s="139"/>
      <c r="E93" s="139"/>
      <c r="F93" s="139"/>
      <c r="G93" s="139"/>
      <c r="H93" s="139"/>
      <c r="I93" s="139"/>
      <c r="J93" s="139"/>
      <c r="K93" s="139"/>
    </row>
    <row r="94" spans="1:11">
      <c r="A94" s="139">
        <v>6</v>
      </c>
      <c r="B94" s="139">
        <f t="shared" si="13"/>
        <v>5.23561643835616</v>
      </c>
      <c r="C94" s="139">
        <v>91</v>
      </c>
      <c r="D94" s="139"/>
      <c r="E94" s="139"/>
      <c r="F94" s="139"/>
      <c r="G94" s="139"/>
      <c r="H94" s="139"/>
      <c r="I94" s="139"/>
      <c r="J94" s="139"/>
      <c r="K94" s="139"/>
    </row>
    <row r="95" spans="1:11">
      <c r="A95" s="139">
        <v>6</v>
      </c>
      <c r="B95" s="139">
        <f t="shared" si="13"/>
        <v>5.29315068493151</v>
      </c>
      <c r="C95" s="139">
        <v>92</v>
      </c>
      <c r="D95" s="139"/>
      <c r="E95" s="139"/>
      <c r="F95" s="139"/>
      <c r="G95" s="139"/>
      <c r="H95" s="139"/>
      <c r="I95" s="139"/>
      <c r="J95" s="139"/>
      <c r="K95" s="139"/>
    </row>
    <row r="96" spans="1:11">
      <c r="A96" s="139">
        <v>6</v>
      </c>
      <c r="B96" s="139">
        <f t="shared" si="13"/>
        <v>5.35068493150685</v>
      </c>
      <c r="C96" s="139">
        <v>93</v>
      </c>
      <c r="D96" s="139"/>
      <c r="E96" s="139"/>
      <c r="F96" s="139"/>
      <c r="G96" s="139"/>
      <c r="H96" s="139"/>
      <c r="I96" s="139"/>
      <c r="J96" s="139"/>
      <c r="K96" s="139"/>
    </row>
    <row r="97" spans="1:11">
      <c r="A97" s="139">
        <v>6</v>
      </c>
      <c r="B97" s="139">
        <f t="shared" si="13"/>
        <v>5.40821917808219</v>
      </c>
      <c r="C97" s="139">
        <v>94</v>
      </c>
      <c r="D97" s="139"/>
      <c r="E97" s="139"/>
      <c r="F97" s="139"/>
      <c r="G97" s="139"/>
      <c r="H97" s="139"/>
      <c r="I97" s="139"/>
      <c r="J97" s="139"/>
      <c r="K97" s="139"/>
    </row>
    <row r="98" spans="1:11">
      <c r="A98" s="139">
        <v>6</v>
      </c>
      <c r="B98" s="139">
        <f t="shared" si="13"/>
        <v>5.46575342465753</v>
      </c>
      <c r="C98" s="139">
        <v>95</v>
      </c>
      <c r="D98" s="139"/>
      <c r="E98" s="139"/>
      <c r="F98" s="139"/>
      <c r="G98" s="139"/>
      <c r="H98" s="139"/>
      <c r="I98" s="139"/>
      <c r="J98" s="139"/>
      <c r="K98" s="139"/>
    </row>
    <row r="99" spans="1:11">
      <c r="A99" s="139">
        <v>6</v>
      </c>
      <c r="B99" s="139">
        <f t="shared" si="13"/>
        <v>5.52328767123288</v>
      </c>
      <c r="C99" s="139">
        <v>96</v>
      </c>
      <c r="D99" s="139"/>
      <c r="E99" s="139"/>
      <c r="F99" s="139"/>
      <c r="G99" s="139"/>
      <c r="H99" s="139"/>
      <c r="I99" s="139"/>
      <c r="J99" s="139"/>
      <c r="K99" s="139"/>
    </row>
    <row r="100" spans="1:11">
      <c r="A100" s="139">
        <v>6</v>
      </c>
      <c r="B100" s="139">
        <f t="shared" ref="B100:B131" si="14">C100*21/365</f>
        <v>5.58082191780822</v>
      </c>
      <c r="C100" s="139">
        <v>97</v>
      </c>
      <c r="D100" s="139"/>
      <c r="E100" s="139"/>
      <c r="F100" s="139"/>
      <c r="G100" s="139"/>
      <c r="H100" s="139"/>
      <c r="I100" s="139"/>
      <c r="J100" s="139"/>
      <c r="K100" s="139"/>
    </row>
    <row r="101" spans="1:11">
      <c r="A101" s="139">
        <v>6</v>
      </c>
      <c r="B101" s="139">
        <f t="shared" si="14"/>
        <v>5.63835616438356</v>
      </c>
      <c r="C101" s="139">
        <v>98</v>
      </c>
      <c r="D101" s="139"/>
      <c r="E101" s="139"/>
      <c r="F101" s="139"/>
      <c r="G101" s="139"/>
      <c r="H101" s="139"/>
      <c r="I101" s="139"/>
      <c r="J101" s="139"/>
      <c r="K101" s="139"/>
    </row>
    <row r="102" spans="1:11">
      <c r="A102" s="139">
        <v>6</v>
      </c>
      <c r="B102" s="139">
        <f t="shared" si="14"/>
        <v>5.6958904109589</v>
      </c>
      <c r="C102" s="139">
        <v>99</v>
      </c>
      <c r="D102" s="139"/>
      <c r="E102" s="139"/>
      <c r="F102" s="139"/>
      <c r="G102" s="139"/>
      <c r="H102" s="139"/>
      <c r="I102" s="139"/>
      <c r="J102" s="139"/>
      <c r="K102" s="139"/>
    </row>
    <row r="103" spans="1:11">
      <c r="A103" s="139">
        <v>6</v>
      </c>
      <c r="B103" s="139">
        <f t="shared" si="14"/>
        <v>5.75342465753425</v>
      </c>
      <c r="C103" s="139">
        <v>100</v>
      </c>
      <c r="D103" s="139"/>
      <c r="E103" s="139"/>
      <c r="F103" s="139"/>
      <c r="G103" s="139"/>
      <c r="H103" s="139"/>
      <c r="I103" s="139"/>
      <c r="J103" s="139"/>
      <c r="K103" s="139"/>
    </row>
    <row r="104" spans="1:11">
      <c r="A104" s="139">
        <v>6</v>
      </c>
      <c r="B104" s="139">
        <f t="shared" si="14"/>
        <v>5.81095890410959</v>
      </c>
      <c r="C104" s="139">
        <v>101</v>
      </c>
      <c r="D104" s="139"/>
      <c r="E104" s="139"/>
      <c r="F104" s="139"/>
      <c r="G104" s="139"/>
      <c r="H104" s="139"/>
      <c r="I104" s="139"/>
      <c r="J104" s="139"/>
      <c r="K104" s="139"/>
    </row>
    <row r="105" spans="1:11">
      <c r="A105" s="139">
        <v>6</v>
      </c>
      <c r="B105" s="139">
        <f t="shared" si="14"/>
        <v>5.86849315068493</v>
      </c>
      <c r="C105" s="139">
        <v>102</v>
      </c>
      <c r="D105" s="139"/>
      <c r="E105" s="139"/>
      <c r="F105" s="139"/>
      <c r="G105" s="139"/>
      <c r="H105" s="139"/>
      <c r="I105" s="139"/>
      <c r="J105" s="139"/>
      <c r="K105" s="139"/>
    </row>
    <row r="106" spans="1:11">
      <c r="A106" s="139">
        <v>6</v>
      </c>
      <c r="B106" s="139">
        <f t="shared" si="14"/>
        <v>5.92602739726027</v>
      </c>
      <c r="C106" s="139">
        <v>103</v>
      </c>
      <c r="D106" s="139"/>
      <c r="E106" s="139"/>
      <c r="F106" s="139"/>
      <c r="G106" s="139"/>
      <c r="H106" s="139"/>
      <c r="I106" s="139"/>
      <c r="J106" s="139"/>
      <c r="K106" s="139"/>
    </row>
    <row r="107" spans="1:11">
      <c r="A107" s="139">
        <v>6</v>
      </c>
      <c r="B107" s="139">
        <f t="shared" si="14"/>
        <v>5.98356164383562</v>
      </c>
      <c r="C107" s="139">
        <v>104</v>
      </c>
      <c r="D107" s="139"/>
      <c r="E107" s="139"/>
      <c r="F107" s="139"/>
      <c r="G107" s="139"/>
      <c r="H107" s="139"/>
      <c r="I107" s="139"/>
      <c r="J107" s="139"/>
      <c r="K107" s="139"/>
    </row>
    <row r="108" spans="1:11">
      <c r="A108" s="139">
        <v>7</v>
      </c>
      <c r="B108" s="139">
        <f t="shared" si="14"/>
        <v>6.04109589041096</v>
      </c>
      <c r="C108" s="146">
        <v>105</v>
      </c>
      <c r="D108" s="139"/>
      <c r="E108" s="139"/>
      <c r="F108" s="139"/>
      <c r="G108" s="139"/>
      <c r="H108" s="139"/>
      <c r="I108" s="139"/>
      <c r="J108" s="139"/>
      <c r="K108" s="139"/>
    </row>
    <row r="109" spans="1:11">
      <c r="A109" s="139">
        <v>7</v>
      </c>
      <c r="B109" s="139">
        <f t="shared" si="14"/>
        <v>6.0986301369863</v>
      </c>
      <c r="C109" s="139">
        <v>106</v>
      </c>
      <c r="D109" s="139"/>
      <c r="E109" s="139"/>
      <c r="F109" s="139"/>
      <c r="G109" s="139"/>
      <c r="H109" s="139"/>
      <c r="I109" s="139"/>
      <c r="J109" s="139"/>
      <c r="K109" s="139"/>
    </row>
    <row r="110" spans="1:11">
      <c r="A110" s="139">
        <v>7</v>
      </c>
      <c r="B110" s="139">
        <f t="shared" si="14"/>
        <v>6.15616438356164</v>
      </c>
      <c r="C110" s="139">
        <v>107</v>
      </c>
      <c r="D110" s="139"/>
      <c r="E110" s="139"/>
      <c r="F110" s="139"/>
      <c r="G110" s="139"/>
      <c r="H110" s="139"/>
      <c r="I110" s="139"/>
      <c r="J110" s="139"/>
      <c r="K110" s="139"/>
    </row>
    <row r="111" spans="1:11">
      <c r="A111" s="139">
        <v>7</v>
      </c>
      <c r="B111" s="139">
        <f t="shared" si="14"/>
        <v>6.21369863013699</v>
      </c>
      <c r="C111" s="139">
        <v>108</v>
      </c>
      <c r="D111" s="139"/>
      <c r="E111" s="139"/>
      <c r="F111" s="139"/>
      <c r="G111" s="139"/>
      <c r="H111" s="139"/>
      <c r="I111" s="139"/>
      <c r="J111" s="139"/>
      <c r="K111" s="139"/>
    </row>
    <row r="112" spans="1:11">
      <c r="A112" s="139">
        <v>7</v>
      </c>
      <c r="B112" s="139">
        <f t="shared" si="14"/>
        <v>6.27123287671233</v>
      </c>
      <c r="C112" s="139">
        <v>109</v>
      </c>
      <c r="D112" s="139"/>
      <c r="E112" s="139"/>
      <c r="F112" s="139"/>
      <c r="G112" s="139"/>
      <c r="H112" s="139"/>
      <c r="I112" s="139"/>
      <c r="J112" s="139"/>
      <c r="K112" s="139"/>
    </row>
    <row r="113" spans="1:11">
      <c r="A113" s="139">
        <v>7</v>
      </c>
      <c r="B113" s="139">
        <f t="shared" si="14"/>
        <v>6.32876712328767</v>
      </c>
      <c r="C113" s="139">
        <v>110</v>
      </c>
      <c r="D113" s="139"/>
      <c r="E113" s="139"/>
      <c r="F113" s="139"/>
      <c r="G113" s="139"/>
      <c r="H113" s="139"/>
      <c r="I113" s="139"/>
      <c r="J113" s="139"/>
      <c r="K113" s="139"/>
    </row>
    <row r="114" spans="1:11">
      <c r="A114" s="139">
        <v>7</v>
      </c>
      <c r="B114" s="139">
        <f t="shared" si="14"/>
        <v>6.38630136986301</v>
      </c>
      <c r="C114" s="139">
        <v>111</v>
      </c>
      <c r="D114" s="139"/>
      <c r="E114" s="139"/>
      <c r="F114" s="139"/>
      <c r="G114" s="139"/>
      <c r="H114" s="139"/>
      <c r="I114" s="139"/>
      <c r="J114" s="139"/>
      <c r="K114" s="139"/>
    </row>
    <row r="115" spans="1:11">
      <c r="A115" s="139">
        <v>7</v>
      </c>
      <c r="B115" s="139">
        <f t="shared" si="14"/>
        <v>6.44383561643836</v>
      </c>
      <c r="C115" s="139">
        <v>112</v>
      </c>
      <c r="D115" s="139"/>
      <c r="E115" s="139"/>
      <c r="F115" s="139"/>
      <c r="G115" s="139"/>
      <c r="H115" s="139"/>
      <c r="I115" s="139"/>
      <c r="J115" s="139"/>
      <c r="K115" s="139"/>
    </row>
    <row r="116" spans="1:11">
      <c r="A116" s="139">
        <v>7</v>
      </c>
      <c r="B116" s="139">
        <f t="shared" si="14"/>
        <v>6.5013698630137</v>
      </c>
      <c r="C116" s="139">
        <v>113</v>
      </c>
      <c r="D116" s="139"/>
      <c r="E116" s="139"/>
      <c r="F116" s="139"/>
      <c r="G116" s="139"/>
      <c r="H116" s="139"/>
      <c r="I116" s="139"/>
      <c r="J116" s="139"/>
      <c r="K116" s="139"/>
    </row>
    <row r="117" spans="1:11">
      <c r="A117" s="139">
        <v>7</v>
      </c>
      <c r="B117" s="139">
        <f t="shared" si="14"/>
        <v>6.55890410958904</v>
      </c>
      <c r="C117" s="139">
        <v>114</v>
      </c>
      <c r="D117" s="139"/>
      <c r="E117" s="139"/>
      <c r="F117" s="139"/>
      <c r="G117" s="139"/>
      <c r="H117" s="139"/>
      <c r="I117" s="139"/>
      <c r="J117" s="139"/>
      <c r="K117" s="139"/>
    </row>
    <row r="118" spans="1:11">
      <c r="A118" s="139">
        <v>7</v>
      </c>
      <c r="B118" s="139">
        <f t="shared" si="14"/>
        <v>6.61643835616438</v>
      </c>
      <c r="C118" s="139">
        <v>115</v>
      </c>
      <c r="D118" s="139"/>
      <c r="E118" s="139"/>
      <c r="F118" s="139"/>
      <c r="G118" s="139"/>
      <c r="H118" s="139"/>
      <c r="I118" s="139"/>
      <c r="J118" s="139"/>
      <c r="K118" s="139"/>
    </row>
    <row r="119" spans="1:11">
      <c r="A119" s="139">
        <v>7</v>
      </c>
      <c r="B119" s="139">
        <f t="shared" si="14"/>
        <v>6.67397260273973</v>
      </c>
      <c r="C119" s="139">
        <v>116</v>
      </c>
      <c r="D119" s="139"/>
      <c r="E119" s="139"/>
      <c r="F119" s="139"/>
      <c r="G119" s="139"/>
      <c r="H119" s="139"/>
      <c r="I119" s="139"/>
      <c r="J119" s="139"/>
      <c r="K119" s="139"/>
    </row>
    <row r="120" spans="1:11">
      <c r="A120" s="139">
        <v>7</v>
      </c>
      <c r="B120" s="139">
        <f t="shared" si="14"/>
        <v>6.73150684931507</v>
      </c>
      <c r="C120" s="139">
        <v>117</v>
      </c>
      <c r="D120" s="139"/>
      <c r="E120" s="139"/>
      <c r="F120" s="139"/>
      <c r="G120" s="139"/>
      <c r="H120" s="139"/>
      <c r="I120" s="139"/>
      <c r="J120" s="139"/>
      <c r="K120" s="139"/>
    </row>
    <row r="121" spans="1:11">
      <c r="A121" s="139">
        <v>7</v>
      </c>
      <c r="B121" s="139">
        <f t="shared" si="14"/>
        <v>6.78904109589041</v>
      </c>
      <c r="C121" s="139">
        <v>118</v>
      </c>
      <c r="D121" s="139"/>
      <c r="E121" s="139"/>
      <c r="F121" s="139"/>
      <c r="G121" s="139"/>
      <c r="H121" s="139"/>
      <c r="I121" s="139"/>
      <c r="J121" s="139"/>
      <c r="K121" s="139"/>
    </row>
    <row r="122" spans="1:11">
      <c r="A122" s="139">
        <v>7</v>
      </c>
      <c r="B122" s="139">
        <f t="shared" si="14"/>
        <v>6.84657534246575</v>
      </c>
      <c r="C122" s="139">
        <v>119</v>
      </c>
      <c r="D122" s="139"/>
      <c r="E122" s="139"/>
      <c r="F122" s="139"/>
      <c r="G122" s="139"/>
      <c r="H122" s="139"/>
      <c r="I122" s="139"/>
      <c r="J122" s="139"/>
      <c r="K122" s="139"/>
    </row>
    <row r="123" spans="1:11">
      <c r="A123" s="139">
        <v>7</v>
      </c>
      <c r="B123" s="139">
        <f t="shared" si="14"/>
        <v>6.9041095890411</v>
      </c>
      <c r="C123" s="139">
        <v>120</v>
      </c>
      <c r="D123" s="139"/>
      <c r="E123" s="139"/>
      <c r="F123" s="139"/>
      <c r="G123" s="139"/>
      <c r="H123" s="139"/>
      <c r="I123" s="139"/>
      <c r="J123" s="139"/>
      <c r="K123" s="139"/>
    </row>
    <row r="124" spans="1:11">
      <c r="A124" s="139">
        <v>7</v>
      </c>
      <c r="B124" s="139">
        <f t="shared" si="14"/>
        <v>6.96164383561644</v>
      </c>
      <c r="C124" s="139">
        <v>121</v>
      </c>
      <c r="D124" s="139"/>
      <c r="E124" s="139"/>
      <c r="F124" s="139"/>
      <c r="G124" s="139"/>
      <c r="H124" s="139"/>
      <c r="I124" s="139"/>
      <c r="J124" s="139"/>
      <c r="K124" s="139"/>
    </row>
    <row r="125" spans="1:11">
      <c r="A125" s="139">
        <v>8</v>
      </c>
      <c r="B125" s="139">
        <f t="shared" si="14"/>
        <v>7.01917808219178</v>
      </c>
      <c r="C125" s="146">
        <v>122</v>
      </c>
      <c r="D125" s="139"/>
      <c r="E125" s="139"/>
      <c r="F125" s="139"/>
      <c r="G125" s="139"/>
      <c r="H125" s="139"/>
      <c r="I125" s="139"/>
      <c r="J125" s="139"/>
      <c r="K125" s="139"/>
    </row>
    <row r="126" spans="1:11">
      <c r="A126" s="139">
        <v>8</v>
      </c>
      <c r="B126" s="139">
        <f t="shared" si="14"/>
        <v>7.07671232876712</v>
      </c>
      <c r="C126" s="139">
        <v>123</v>
      </c>
      <c r="D126" s="139"/>
      <c r="E126" s="139"/>
      <c r="F126" s="139"/>
      <c r="G126" s="139"/>
      <c r="H126" s="139"/>
      <c r="I126" s="139"/>
      <c r="J126" s="139"/>
      <c r="K126" s="139"/>
    </row>
    <row r="127" spans="1:11">
      <c r="A127" s="139">
        <v>8</v>
      </c>
      <c r="B127" s="139">
        <f t="shared" si="14"/>
        <v>7.13424657534247</v>
      </c>
      <c r="C127" s="139">
        <v>124</v>
      </c>
      <c r="D127" s="139"/>
      <c r="E127" s="139"/>
      <c r="F127" s="139"/>
      <c r="G127" s="139"/>
      <c r="H127" s="139"/>
      <c r="I127" s="139"/>
      <c r="J127" s="139"/>
      <c r="K127" s="139"/>
    </row>
    <row r="128" spans="1:11">
      <c r="A128" s="139">
        <v>8</v>
      </c>
      <c r="B128" s="139">
        <f t="shared" si="14"/>
        <v>7.19178082191781</v>
      </c>
      <c r="C128" s="139">
        <v>125</v>
      </c>
      <c r="D128" s="139"/>
      <c r="E128" s="139"/>
      <c r="F128" s="139"/>
      <c r="G128" s="139"/>
      <c r="H128" s="139"/>
      <c r="I128" s="139"/>
      <c r="J128" s="139"/>
      <c r="K128" s="139"/>
    </row>
    <row r="129" spans="1:11">
      <c r="A129" s="139">
        <v>8</v>
      </c>
      <c r="B129" s="139">
        <f t="shared" si="14"/>
        <v>7.24931506849315</v>
      </c>
      <c r="C129" s="139">
        <v>126</v>
      </c>
      <c r="D129" s="139"/>
      <c r="E129" s="139"/>
      <c r="F129" s="139"/>
      <c r="G129" s="139"/>
      <c r="H129" s="139"/>
      <c r="I129" s="139"/>
      <c r="J129" s="139"/>
      <c r="K129" s="139"/>
    </row>
    <row r="130" spans="1:11">
      <c r="A130" s="139">
        <v>8</v>
      </c>
      <c r="B130" s="139">
        <f t="shared" si="14"/>
        <v>7.30684931506849</v>
      </c>
      <c r="C130" s="139">
        <v>127</v>
      </c>
      <c r="D130" s="139"/>
      <c r="E130" s="139"/>
      <c r="F130" s="139"/>
      <c r="G130" s="139"/>
      <c r="H130" s="139"/>
      <c r="I130" s="139"/>
      <c r="J130" s="139"/>
      <c r="K130" s="139"/>
    </row>
    <row r="131" spans="1:11">
      <c r="A131" s="139">
        <v>8</v>
      </c>
      <c r="B131" s="139">
        <f t="shared" si="14"/>
        <v>7.36438356164384</v>
      </c>
      <c r="C131" s="139">
        <v>128</v>
      </c>
      <c r="D131" s="139"/>
      <c r="E131" s="139"/>
      <c r="F131" s="139"/>
      <c r="G131" s="139"/>
      <c r="H131" s="139"/>
      <c r="I131" s="139"/>
      <c r="J131" s="139"/>
      <c r="K131" s="139"/>
    </row>
    <row r="132" spans="1:11">
      <c r="A132" s="139">
        <v>8</v>
      </c>
      <c r="B132" s="139">
        <f t="shared" ref="B132:B163" si="15">C132*21/365</f>
        <v>7.42191780821918</v>
      </c>
      <c r="C132" s="139">
        <v>129</v>
      </c>
      <c r="D132" s="139"/>
      <c r="E132" s="139"/>
      <c r="F132" s="139"/>
      <c r="G132" s="139"/>
      <c r="H132" s="139"/>
      <c r="I132" s="139"/>
      <c r="J132" s="139"/>
      <c r="K132" s="139"/>
    </row>
    <row r="133" spans="1:11">
      <c r="A133" s="139">
        <v>8</v>
      </c>
      <c r="B133" s="139">
        <f t="shared" si="15"/>
        <v>7.47945205479452</v>
      </c>
      <c r="C133" s="139">
        <v>130</v>
      </c>
      <c r="D133" s="139"/>
      <c r="E133" s="139"/>
      <c r="F133" s="139"/>
      <c r="G133" s="139"/>
      <c r="H133" s="139"/>
      <c r="I133" s="139"/>
      <c r="J133" s="139"/>
      <c r="K133" s="139"/>
    </row>
    <row r="134" spans="1:11">
      <c r="A134" s="139">
        <v>8</v>
      </c>
      <c r="B134" s="139">
        <f t="shared" si="15"/>
        <v>7.53698630136986</v>
      </c>
      <c r="C134" s="139">
        <v>131</v>
      </c>
      <c r="D134" s="139"/>
      <c r="E134" s="139"/>
      <c r="F134" s="139"/>
      <c r="G134" s="139"/>
      <c r="H134" s="139"/>
      <c r="I134" s="139"/>
      <c r="J134" s="139"/>
      <c r="K134" s="139"/>
    </row>
    <row r="135" spans="1:11">
      <c r="A135" s="139">
        <v>8</v>
      </c>
      <c r="B135" s="139">
        <f t="shared" si="15"/>
        <v>7.59452054794521</v>
      </c>
      <c r="C135" s="139">
        <v>132</v>
      </c>
      <c r="D135" s="139"/>
      <c r="E135" s="139"/>
      <c r="F135" s="139"/>
      <c r="G135" s="139"/>
      <c r="H135" s="139"/>
      <c r="I135" s="139"/>
      <c r="J135" s="139"/>
      <c r="K135" s="139"/>
    </row>
    <row r="136" spans="1:11">
      <c r="A136" s="139">
        <v>8</v>
      </c>
      <c r="B136" s="139">
        <f t="shared" si="15"/>
        <v>7.65205479452055</v>
      </c>
      <c r="C136" s="139">
        <v>133</v>
      </c>
      <c r="D136" s="139"/>
      <c r="E136" s="139"/>
      <c r="F136" s="139"/>
      <c r="G136" s="139"/>
      <c r="H136" s="139"/>
      <c r="I136" s="139"/>
      <c r="J136" s="139"/>
      <c r="K136" s="139"/>
    </row>
    <row r="137" spans="1:11">
      <c r="A137" s="139">
        <v>8</v>
      </c>
      <c r="B137" s="139">
        <f t="shared" si="15"/>
        <v>7.70958904109589</v>
      </c>
      <c r="C137" s="139">
        <v>134</v>
      </c>
      <c r="D137" s="139"/>
      <c r="E137" s="139"/>
      <c r="F137" s="139"/>
      <c r="G137" s="139"/>
      <c r="H137" s="139"/>
      <c r="I137" s="139"/>
      <c r="J137" s="139"/>
      <c r="K137" s="139"/>
    </row>
    <row r="138" spans="1:11">
      <c r="A138" s="139">
        <v>8</v>
      </c>
      <c r="B138" s="139">
        <f t="shared" si="15"/>
        <v>7.76712328767123</v>
      </c>
      <c r="C138" s="139">
        <v>135</v>
      </c>
      <c r="D138" s="139"/>
      <c r="E138" s="139"/>
      <c r="F138" s="139"/>
      <c r="G138" s="139"/>
      <c r="H138" s="139"/>
      <c r="I138" s="139"/>
      <c r="J138" s="139"/>
      <c r="K138" s="139"/>
    </row>
    <row r="139" spans="1:11">
      <c r="A139" s="139">
        <v>8</v>
      </c>
      <c r="B139" s="139">
        <f t="shared" si="15"/>
        <v>7.82465753424658</v>
      </c>
      <c r="C139" s="139">
        <v>136</v>
      </c>
      <c r="D139" s="139"/>
      <c r="E139" s="139"/>
      <c r="F139" s="139"/>
      <c r="G139" s="139"/>
      <c r="H139" s="139"/>
      <c r="I139" s="139"/>
      <c r="J139" s="139"/>
      <c r="K139" s="139"/>
    </row>
    <row r="140" spans="1:11">
      <c r="A140" s="139">
        <v>8</v>
      </c>
      <c r="B140" s="139">
        <f t="shared" si="15"/>
        <v>7.88219178082192</v>
      </c>
      <c r="C140" s="139">
        <v>137</v>
      </c>
      <c r="D140" s="139"/>
      <c r="E140" s="139"/>
      <c r="F140" s="139"/>
      <c r="G140" s="139"/>
      <c r="H140" s="139"/>
      <c r="I140" s="139"/>
      <c r="J140" s="139"/>
      <c r="K140" s="139"/>
    </row>
    <row r="141" spans="1:11">
      <c r="A141" s="139">
        <v>8</v>
      </c>
      <c r="B141" s="139">
        <f t="shared" si="15"/>
        <v>7.93972602739726</v>
      </c>
      <c r="C141" s="139">
        <v>138</v>
      </c>
      <c r="D141" s="139"/>
      <c r="E141" s="139"/>
      <c r="F141" s="139"/>
      <c r="G141" s="139"/>
      <c r="H141" s="139"/>
      <c r="I141" s="139"/>
      <c r="J141" s="139"/>
      <c r="K141" s="139"/>
    </row>
    <row r="142" spans="1:11">
      <c r="A142" s="139">
        <v>8</v>
      </c>
      <c r="B142" s="139">
        <f t="shared" si="15"/>
        <v>7.9972602739726</v>
      </c>
      <c r="C142" s="146">
        <v>139</v>
      </c>
      <c r="D142" s="139"/>
      <c r="E142" s="139"/>
      <c r="F142" s="139"/>
      <c r="G142" s="139"/>
      <c r="H142" s="139"/>
      <c r="I142" s="139"/>
      <c r="J142" s="139"/>
      <c r="K142" s="139"/>
    </row>
    <row r="143" spans="1:11">
      <c r="A143" s="139">
        <v>9</v>
      </c>
      <c r="B143" s="139">
        <f t="shared" si="15"/>
        <v>8.05479452054795</v>
      </c>
      <c r="C143" s="139">
        <v>140</v>
      </c>
      <c r="D143" s="139"/>
      <c r="E143" s="139"/>
      <c r="F143" s="139"/>
      <c r="G143" s="139"/>
      <c r="H143" s="139"/>
      <c r="I143" s="139"/>
      <c r="J143" s="139"/>
      <c r="K143" s="139"/>
    </row>
    <row r="144" spans="1:11">
      <c r="A144" s="139">
        <v>9</v>
      </c>
      <c r="B144" s="139">
        <f t="shared" si="15"/>
        <v>8.11232876712329</v>
      </c>
      <c r="C144" s="139">
        <v>141</v>
      </c>
      <c r="D144" s="139"/>
      <c r="E144" s="139"/>
      <c r="F144" s="139"/>
      <c r="G144" s="139"/>
      <c r="H144" s="139"/>
      <c r="I144" s="139"/>
      <c r="J144" s="139"/>
      <c r="K144" s="139"/>
    </row>
    <row r="145" spans="1:11">
      <c r="A145" s="139">
        <v>9</v>
      </c>
      <c r="B145" s="139">
        <f t="shared" si="15"/>
        <v>8.16986301369863</v>
      </c>
      <c r="C145" s="139">
        <v>142</v>
      </c>
      <c r="D145" s="139"/>
      <c r="E145" s="139"/>
      <c r="F145" s="139"/>
      <c r="G145" s="139"/>
      <c r="H145" s="139"/>
      <c r="I145" s="139"/>
      <c r="J145" s="139"/>
      <c r="K145" s="139"/>
    </row>
    <row r="146" spans="1:11">
      <c r="A146" s="139">
        <v>9</v>
      </c>
      <c r="B146" s="139">
        <f t="shared" si="15"/>
        <v>8.22739726027397</v>
      </c>
      <c r="C146" s="139">
        <v>143</v>
      </c>
      <c r="D146" s="139"/>
      <c r="E146" s="139"/>
      <c r="F146" s="139"/>
      <c r="G146" s="139"/>
      <c r="H146" s="139"/>
      <c r="I146" s="139"/>
      <c r="J146" s="139"/>
      <c r="K146" s="139"/>
    </row>
    <row r="147" spans="1:11">
      <c r="A147" s="139">
        <v>9</v>
      </c>
      <c r="B147" s="139">
        <f t="shared" si="15"/>
        <v>8.28493150684931</v>
      </c>
      <c r="C147" s="139">
        <v>144</v>
      </c>
      <c r="D147" s="139"/>
      <c r="E147" s="139"/>
      <c r="F147" s="139"/>
      <c r="G147" s="139"/>
      <c r="H147" s="139"/>
      <c r="I147" s="139"/>
      <c r="J147" s="139"/>
      <c r="K147" s="139"/>
    </row>
    <row r="148" spans="1:11">
      <c r="A148" s="139">
        <v>9</v>
      </c>
      <c r="B148" s="139">
        <f t="shared" si="15"/>
        <v>8.34246575342466</v>
      </c>
      <c r="C148" s="139">
        <v>145</v>
      </c>
      <c r="D148" s="139"/>
      <c r="E148" s="139"/>
      <c r="F148" s="139"/>
      <c r="G148" s="139"/>
      <c r="H148" s="139"/>
      <c r="I148" s="139"/>
      <c r="J148" s="139"/>
      <c r="K148" s="139"/>
    </row>
    <row r="149" spans="1:11">
      <c r="A149" s="139">
        <v>9</v>
      </c>
      <c r="B149" s="139">
        <f t="shared" si="15"/>
        <v>8.4</v>
      </c>
      <c r="C149" s="139">
        <v>146</v>
      </c>
      <c r="D149" s="139"/>
      <c r="E149" s="139"/>
      <c r="F149" s="139"/>
      <c r="G149" s="139"/>
      <c r="H149" s="139"/>
      <c r="I149" s="139"/>
      <c r="J149" s="139"/>
      <c r="K149" s="139"/>
    </row>
    <row r="150" spans="1:11">
      <c r="A150" s="139">
        <v>9</v>
      </c>
      <c r="B150" s="139">
        <f t="shared" si="15"/>
        <v>8.45753424657534</v>
      </c>
      <c r="C150" s="139">
        <v>147</v>
      </c>
      <c r="D150" s="139"/>
      <c r="E150" s="139"/>
      <c r="F150" s="139"/>
      <c r="G150" s="139"/>
      <c r="H150" s="139"/>
      <c r="I150" s="139"/>
      <c r="J150" s="139"/>
      <c r="K150" s="139"/>
    </row>
    <row r="151" spans="1:11">
      <c r="A151" s="139">
        <v>9</v>
      </c>
      <c r="B151" s="139">
        <f t="shared" si="15"/>
        <v>8.51506849315068</v>
      </c>
      <c r="C151" s="139">
        <v>148</v>
      </c>
      <c r="D151" s="139"/>
      <c r="E151" s="139"/>
      <c r="F151" s="139"/>
      <c r="G151" s="139"/>
      <c r="H151" s="139"/>
      <c r="I151" s="139"/>
      <c r="J151" s="139"/>
      <c r="K151" s="139"/>
    </row>
    <row r="152" spans="1:11">
      <c r="A152" s="139">
        <v>9</v>
      </c>
      <c r="B152" s="139">
        <f t="shared" si="15"/>
        <v>8.57260273972603</v>
      </c>
      <c r="C152" s="139">
        <v>149</v>
      </c>
      <c r="D152" s="139"/>
      <c r="E152" s="139"/>
      <c r="F152" s="139"/>
      <c r="G152" s="139"/>
      <c r="H152" s="139"/>
      <c r="I152" s="139"/>
      <c r="J152" s="139"/>
      <c r="K152" s="139"/>
    </row>
    <row r="153" spans="1:11">
      <c r="A153" s="139">
        <v>9</v>
      </c>
      <c r="B153" s="139">
        <f t="shared" si="15"/>
        <v>8.63013698630137</v>
      </c>
      <c r="C153" s="139">
        <v>150</v>
      </c>
      <c r="D153" s="139"/>
      <c r="E153" s="139"/>
      <c r="F153" s="139"/>
      <c r="G153" s="139"/>
      <c r="H153" s="139"/>
      <c r="I153" s="139"/>
      <c r="J153" s="139"/>
      <c r="K153" s="139"/>
    </row>
    <row r="154" spans="1:11">
      <c r="A154" s="139">
        <v>9</v>
      </c>
      <c r="B154" s="139">
        <f t="shared" si="15"/>
        <v>8.68767123287671</v>
      </c>
      <c r="C154" s="139">
        <v>151</v>
      </c>
      <c r="D154" s="139"/>
      <c r="E154" s="139"/>
      <c r="F154" s="139"/>
      <c r="G154" s="139"/>
      <c r="H154" s="139"/>
      <c r="I154" s="139"/>
      <c r="J154" s="139"/>
      <c r="K154" s="139"/>
    </row>
    <row r="155" spans="1:11">
      <c r="A155" s="139">
        <v>9</v>
      </c>
      <c r="B155" s="139">
        <f t="shared" si="15"/>
        <v>8.74520547945206</v>
      </c>
      <c r="C155" s="139">
        <v>152</v>
      </c>
      <c r="D155" s="139"/>
      <c r="E155" s="139"/>
      <c r="F155" s="139"/>
      <c r="G155" s="139"/>
      <c r="H155" s="139"/>
      <c r="I155" s="139"/>
      <c r="J155" s="139"/>
      <c r="K155" s="139"/>
    </row>
    <row r="156" spans="1:11">
      <c r="A156" s="139">
        <v>9</v>
      </c>
      <c r="B156" s="139">
        <f t="shared" si="15"/>
        <v>8.8027397260274</v>
      </c>
      <c r="C156" s="139">
        <v>153</v>
      </c>
      <c r="D156" s="139"/>
      <c r="E156" s="139"/>
      <c r="F156" s="139"/>
      <c r="G156" s="139"/>
      <c r="H156" s="139"/>
      <c r="I156" s="139"/>
      <c r="J156" s="139"/>
      <c r="K156" s="139"/>
    </row>
    <row r="157" spans="1:11">
      <c r="A157" s="139">
        <v>9</v>
      </c>
      <c r="B157" s="139">
        <f t="shared" si="15"/>
        <v>8.86027397260274</v>
      </c>
      <c r="C157" s="139">
        <v>154</v>
      </c>
      <c r="D157" s="139"/>
      <c r="E157" s="139"/>
      <c r="F157" s="139"/>
      <c r="G157" s="139"/>
      <c r="H157" s="139"/>
      <c r="I157" s="139"/>
      <c r="J157" s="139"/>
      <c r="K157" s="139"/>
    </row>
    <row r="158" spans="1:11">
      <c r="A158" s="139">
        <v>9</v>
      </c>
      <c r="B158" s="139">
        <f t="shared" si="15"/>
        <v>8.91780821917808</v>
      </c>
      <c r="C158" s="139">
        <v>155</v>
      </c>
      <c r="D158" s="139"/>
      <c r="E158" s="139"/>
      <c r="F158" s="139"/>
      <c r="G158" s="139"/>
      <c r="H158" s="139"/>
      <c r="I158" s="139"/>
      <c r="J158" s="139"/>
      <c r="K158" s="139"/>
    </row>
    <row r="159" spans="1:11">
      <c r="A159" s="139">
        <v>9</v>
      </c>
      <c r="B159" s="139">
        <f t="shared" si="15"/>
        <v>8.97534246575342</v>
      </c>
      <c r="C159" s="146">
        <v>156</v>
      </c>
      <c r="D159" s="139"/>
      <c r="E159" s="139"/>
      <c r="F159" s="139"/>
      <c r="G159" s="139"/>
      <c r="H159" s="139"/>
      <c r="I159" s="139"/>
      <c r="J159" s="139"/>
      <c r="K159" s="139"/>
    </row>
    <row r="160" spans="1:11">
      <c r="A160" s="139">
        <v>10</v>
      </c>
      <c r="B160" s="139">
        <f t="shared" si="15"/>
        <v>9.03287671232877</v>
      </c>
      <c r="C160" s="139">
        <v>157</v>
      </c>
      <c r="D160" s="139"/>
      <c r="E160" s="139"/>
      <c r="F160" s="139"/>
      <c r="G160" s="139"/>
      <c r="H160" s="139"/>
      <c r="I160" s="139"/>
      <c r="J160" s="139"/>
      <c r="K160" s="139"/>
    </row>
    <row r="161" spans="1:11">
      <c r="A161" s="139">
        <v>10</v>
      </c>
      <c r="B161" s="139">
        <f t="shared" si="15"/>
        <v>9.09041095890411</v>
      </c>
      <c r="C161" s="139">
        <v>158</v>
      </c>
      <c r="D161" s="139"/>
      <c r="E161" s="139"/>
      <c r="F161" s="139"/>
      <c r="G161" s="139"/>
      <c r="H161" s="139"/>
      <c r="I161" s="139"/>
      <c r="J161" s="139"/>
      <c r="K161" s="139"/>
    </row>
    <row r="162" spans="1:11">
      <c r="A162" s="139">
        <v>10</v>
      </c>
      <c r="B162" s="139">
        <f t="shared" si="15"/>
        <v>9.14794520547945</v>
      </c>
      <c r="C162" s="139">
        <v>159</v>
      </c>
      <c r="D162" s="139"/>
      <c r="E162" s="139"/>
      <c r="F162" s="139"/>
      <c r="G162" s="139"/>
      <c r="H162" s="139"/>
      <c r="I162" s="139"/>
      <c r="J162" s="139"/>
      <c r="K162" s="139"/>
    </row>
    <row r="163" spans="1:11">
      <c r="A163" s="139">
        <v>10</v>
      </c>
      <c r="B163" s="139">
        <f t="shared" si="15"/>
        <v>9.20547945205479</v>
      </c>
      <c r="C163" s="139">
        <v>160</v>
      </c>
      <c r="D163" s="139"/>
      <c r="E163" s="139"/>
      <c r="F163" s="139"/>
      <c r="G163" s="139"/>
      <c r="H163" s="139"/>
      <c r="I163" s="139"/>
      <c r="J163" s="139"/>
      <c r="K163" s="139"/>
    </row>
    <row r="164" spans="1:11">
      <c r="A164" s="139">
        <v>11</v>
      </c>
      <c r="B164" s="139">
        <f t="shared" ref="B164:B177" si="16">C164*21/365</f>
        <v>9.26301369863014</v>
      </c>
      <c r="C164" s="139">
        <v>161</v>
      </c>
      <c r="D164" s="139"/>
      <c r="E164" s="139"/>
      <c r="F164" s="139"/>
      <c r="G164" s="139"/>
      <c r="H164" s="139"/>
      <c r="I164" s="139"/>
      <c r="J164" s="139"/>
      <c r="K164" s="139"/>
    </row>
    <row r="165" spans="1:11">
      <c r="A165" s="139">
        <v>12</v>
      </c>
      <c r="B165" s="139">
        <f t="shared" si="16"/>
        <v>9.32054794520548</v>
      </c>
      <c r="C165" s="139">
        <v>162</v>
      </c>
      <c r="D165" s="139"/>
      <c r="E165" s="139"/>
      <c r="F165" s="139"/>
      <c r="G165" s="139"/>
      <c r="H165" s="139"/>
      <c r="I165" s="139"/>
      <c r="J165" s="139"/>
      <c r="K165" s="139"/>
    </row>
    <row r="166" spans="1:11">
      <c r="A166" s="139">
        <v>13</v>
      </c>
      <c r="B166" s="139">
        <f t="shared" si="16"/>
        <v>9.37808219178082</v>
      </c>
      <c r="C166" s="139">
        <v>163</v>
      </c>
      <c r="D166" s="139"/>
      <c r="E166" s="139"/>
      <c r="F166" s="139"/>
      <c r="G166" s="139"/>
      <c r="H166" s="139"/>
      <c r="I166" s="139"/>
      <c r="J166" s="139"/>
      <c r="K166" s="139"/>
    </row>
    <row r="167" spans="1:11">
      <c r="A167" s="139">
        <v>14</v>
      </c>
      <c r="B167" s="139">
        <f t="shared" si="16"/>
        <v>9.43561643835617</v>
      </c>
      <c r="C167" s="139">
        <v>164</v>
      </c>
      <c r="D167" s="139"/>
      <c r="E167" s="139"/>
      <c r="F167" s="139"/>
      <c r="G167" s="139"/>
      <c r="H167" s="139"/>
      <c r="I167" s="139"/>
      <c r="J167" s="139"/>
      <c r="K167" s="139"/>
    </row>
    <row r="168" spans="1:11">
      <c r="A168" s="139">
        <v>15</v>
      </c>
      <c r="B168" s="139">
        <f t="shared" si="16"/>
        <v>9.49315068493151</v>
      </c>
      <c r="C168" s="139">
        <v>165</v>
      </c>
      <c r="D168" s="139"/>
      <c r="E168" s="139"/>
      <c r="F168" s="139"/>
      <c r="G168" s="139"/>
      <c r="H168" s="139"/>
      <c r="I168" s="139"/>
      <c r="J168" s="139"/>
      <c r="K168" s="139"/>
    </row>
    <row r="169" spans="1:11">
      <c r="A169" s="139">
        <v>16</v>
      </c>
      <c r="B169" s="139">
        <f t="shared" si="16"/>
        <v>9.55068493150685</v>
      </c>
      <c r="C169" s="139">
        <v>166</v>
      </c>
      <c r="D169" s="139"/>
      <c r="E169" s="139"/>
      <c r="F169" s="139"/>
      <c r="G169" s="139"/>
      <c r="H169" s="139"/>
      <c r="I169" s="139"/>
      <c r="J169" s="139"/>
      <c r="K169" s="139"/>
    </row>
    <row r="170" spans="1:11">
      <c r="A170" s="139">
        <v>17</v>
      </c>
      <c r="B170" s="139">
        <f t="shared" si="16"/>
        <v>9.60821917808219</v>
      </c>
      <c r="C170" s="139">
        <v>167</v>
      </c>
      <c r="D170" s="139"/>
      <c r="E170" s="139"/>
      <c r="F170" s="139"/>
      <c r="G170" s="139"/>
      <c r="H170" s="139"/>
      <c r="I170" s="139"/>
      <c r="J170" s="139"/>
      <c r="K170" s="139"/>
    </row>
    <row r="171" spans="1:11">
      <c r="A171" s="139">
        <v>18</v>
      </c>
      <c r="B171" s="139">
        <f t="shared" si="16"/>
        <v>9.66575342465753</v>
      </c>
      <c r="C171" s="139">
        <v>168</v>
      </c>
      <c r="D171" s="139"/>
      <c r="E171" s="139"/>
      <c r="F171" s="139"/>
      <c r="G171" s="139"/>
      <c r="H171" s="139"/>
      <c r="I171" s="139"/>
      <c r="J171" s="139"/>
      <c r="K171" s="139"/>
    </row>
    <row r="172" spans="1:11">
      <c r="A172" s="139">
        <v>19</v>
      </c>
      <c r="B172" s="139">
        <f t="shared" si="16"/>
        <v>9.72328767123288</v>
      </c>
      <c r="C172" s="139">
        <v>169</v>
      </c>
      <c r="D172" s="139"/>
      <c r="E172" s="139"/>
      <c r="F172" s="139"/>
      <c r="G172" s="139"/>
      <c r="H172" s="139"/>
      <c r="I172" s="139"/>
      <c r="J172" s="139"/>
      <c r="K172" s="139"/>
    </row>
    <row r="173" spans="1:11">
      <c r="A173" s="139">
        <v>20</v>
      </c>
      <c r="B173" s="139">
        <f t="shared" si="16"/>
        <v>9.78082191780822</v>
      </c>
      <c r="C173" s="139">
        <v>170</v>
      </c>
      <c r="D173" s="139"/>
      <c r="E173" s="139"/>
      <c r="F173" s="139"/>
      <c r="G173" s="139"/>
      <c r="H173" s="139"/>
      <c r="I173" s="139"/>
      <c r="J173" s="139"/>
      <c r="K173" s="139"/>
    </row>
    <row r="174" spans="1:11">
      <c r="A174" s="139">
        <v>21</v>
      </c>
      <c r="B174" s="139">
        <f t="shared" si="16"/>
        <v>9.83835616438356</v>
      </c>
      <c r="C174" s="139">
        <v>171</v>
      </c>
      <c r="D174" s="139"/>
      <c r="E174" s="139"/>
      <c r="F174" s="139"/>
      <c r="G174" s="139"/>
      <c r="H174" s="139"/>
      <c r="I174" s="139"/>
      <c r="J174" s="139"/>
      <c r="K174" s="139"/>
    </row>
    <row r="175" spans="1:11">
      <c r="A175" s="139">
        <v>22</v>
      </c>
      <c r="B175" s="139">
        <f t="shared" si="16"/>
        <v>9.8958904109589</v>
      </c>
      <c r="C175" s="139">
        <v>172</v>
      </c>
      <c r="D175" s="139"/>
      <c r="E175" s="139"/>
      <c r="F175" s="139"/>
      <c r="G175" s="139"/>
      <c r="H175" s="139"/>
      <c r="I175" s="139"/>
      <c r="J175" s="139"/>
      <c r="K175" s="139"/>
    </row>
    <row r="176" spans="1:11">
      <c r="A176" s="139">
        <v>23</v>
      </c>
      <c r="B176" s="139">
        <f t="shared" si="16"/>
        <v>9.95342465753425</v>
      </c>
      <c r="C176" s="146">
        <v>173</v>
      </c>
      <c r="D176" s="139"/>
      <c r="E176" s="139"/>
      <c r="F176" s="139"/>
      <c r="G176" s="139"/>
      <c r="H176" s="139"/>
      <c r="I176" s="139"/>
      <c r="J176" s="139"/>
      <c r="K176" s="139"/>
    </row>
    <row r="177" spans="1:11">
      <c r="A177" s="139">
        <v>24</v>
      </c>
      <c r="B177" s="139">
        <f t="shared" si="16"/>
        <v>10.0109589041096</v>
      </c>
      <c r="C177" s="139">
        <v>174</v>
      </c>
      <c r="D177" s="139"/>
      <c r="E177" s="139"/>
      <c r="F177" s="139"/>
      <c r="G177" s="139"/>
      <c r="H177" s="139"/>
      <c r="I177" s="139"/>
      <c r="J177" s="139"/>
      <c r="K177" s="139"/>
    </row>
  </sheetData>
  <mergeCells count="3">
    <mergeCell ref="D1:K1"/>
    <mergeCell ref="A1:A3"/>
    <mergeCell ref="C1:C2"/>
  </mergeCells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K177"/>
  <sheetViews>
    <sheetView workbookViewId="0">
      <selection activeCell="D4" sqref="D4:G135"/>
    </sheetView>
  </sheetViews>
  <sheetFormatPr defaultColWidth="8.88888888888889" defaultRowHeight="14.4"/>
  <cols>
    <col min="1" max="2" width="11" customWidth="1"/>
    <col min="3" max="3" width="10.6666666666667" customWidth="1"/>
    <col min="4" max="11" width="17.4444444444444" customWidth="1"/>
    <col min="12" max="16384" width="8.88888888888889" style="131"/>
  </cols>
  <sheetData>
    <row r="1" spans="1:11">
      <c r="A1" s="132" t="s">
        <v>211</v>
      </c>
      <c r="B1" s="132"/>
      <c r="C1" s="132" t="s">
        <v>135</v>
      </c>
      <c r="D1" s="133" t="s">
        <v>140</v>
      </c>
      <c r="E1" s="134"/>
      <c r="F1" s="134"/>
      <c r="G1" s="134"/>
      <c r="H1" s="134"/>
      <c r="I1" s="134"/>
      <c r="J1" s="134"/>
      <c r="K1" s="147"/>
    </row>
    <row r="2" spans="1:11">
      <c r="A2" s="132"/>
      <c r="B2" s="132"/>
      <c r="C2" s="132"/>
      <c r="D2" s="135" t="s">
        <v>212</v>
      </c>
      <c r="E2" s="136" t="s">
        <v>213</v>
      </c>
      <c r="F2" s="136" t="s">
        <v>214</v>
      </c>
      <c r="G2" s="136" t="s">
        <v>215</v>
      </c>
      <c r="H2" s="136" t="s">
        <v>216</v>
      </c>
      <c r="I2" s="136" t="s">
        <v>217</v>
      </c>
      <c r="J2" s="136" t="s">
        <v>218</v>
      </c>
      <c r="K2" s="148" t="s">
        <v>217</v>
      </c>
    </row>
    <row r="3" ht="15.15" spans="1:11">
      <c r="A3" s="132"/>
      <c r="B3" s="132"/>
      <c r="C3" s="132" t="s">
        <v>219</v>
      </c>
      <c r="D3" s="137">
        <f ca="1">SUM(D4:D135)+'disu&amp;cost for AE'!B2</f>
        <v>34959.9608124512</v>
      </c>
      <c r="E3" s="137">
        <f ca="1">SUM(E4:E135)+'disu&amp;cost for AE'!B2</f>
        <v>33616.6584776964</v>
      </c>
      <c r="F3" s="137">
        <f ca="1">SUM(F4:F135)+'disu&amp;cost for AE'!B2</f>
        <v>16771.7968780316</v>
      </c>
      <c r="G3" s="137">
        <f ca="1">SUM(G4:G135)+'disu&amp;cost for AE'!B2</f>
        <v>16355.5994197385</v>
      </c>
      <c r="H3" s="138">
        <f ca="1">SUM(H4:H135)-'disu&amp;cost for AE'!C2</f>
        <v>1.47973843587603</v>
      </c>
      <c r="I3" s="138">
        <f ca="1">SUM(I4:I135)-'disu&amp;cost for AE'!C2</f>
        <v>1.38942092596723</v>
      </c>
      <c r="J3" s="138">
        <f ca="1">SUM(J4:J135)-'disu&amp;cost for AE'!C2</f>
        <v>0.778516104135309</v>
      </c>
      <c r="K3" s="138">
        <f ca="1">SUM(K4:K135)-'disu&amp;cost for AE'!C2</f>
        <v>0.73785664672504</v>
      </c>
    </row>
    <row r="4" spans="1:11">
      <c r="A4" s="139">
        <v>1</v>
      </c>
      <c r="B4" s="139">
        <f t="shared" ref="B4:B35" si="0">C4*21/365</f>
        <v>0.0575342465753425</v>
      </c>
      <c r="C4" s="140">
        <v>1</v>
      </c>
      <c r="D4">
        <f ca="1">'survival rate'!AA4*('cost for cycle'!$L$2+c_fu)+'survival rate'!AB4*('cost for cycle'!$Q$2+c_fu)+('survival rate'!AC4-'survival rate'!AC3)*c_eof</f>
        <v>3604.20934569677</v>
      </c>
      <c r="E4">
        <f ca="1">D4/(1+disc)^($A4-1)</f>
        <v>3604.20934569677</v>
      </c>
      <c r="F4">
        <f ca="1">'survival rate'!AA4*('cost for cycle'!$L$2+c_fu)</f>
        <v>3591.75043528587</v>
      </c>
      <c r="G4">
        <f ca="1" t="shared" ref="G4:G42" si="1">F4/(1+disc)^($A4-1)</f>
        <v>3591.75043528587</v>
      </c>
      <c r="H4">
        <f ca="1">('survival rate'!AA4*u_p1_on+'survival rate'!AB4*u_p1_off)*21/365.25</f>
        <v>0.0418718254209692</v>
      </c>
      <c r="I4">
        <f ca="1" t="shared" ref="I4" si="2">H4/(1+disc)^($A4-1)</f>
        <v>0.0418718254209692</v>
      </c>
      <c r="J4">
        <f ca="1">('survival rate'!AA4*u_p1_on)*21/365.25</f>
        <v>0.0416921765256859</v>
      </c>
      <c r="K4">
        <f ca="1" t="shared" ref="K4" si="3">J4/(1+disc)^($A4-1)</f>
        <v>0.0416921765256859</v>
      </c>
    </row>
    <row r="5" spans="1:11">
      <c r="A5" s="139">
        <v>1</v>
      </c>
      <c r="B5" s="139">
        <f t="shared" si="0"/>
        <v>0.115068493150685</v>
      </c>
      <c r="C5" s="141">
        <v>2</v>
      </c>
      <c r="D5">
        <f ca="1">'survival rate'!AA5*('cost for cycle'!$L$2)+'survival rate'!AB5*('cost for cycle'!$Q$2)+('survival rate'!AC5-'survival rate'!AC4)*c_eof</f>
        <v>2498.28156491386</v>
      </c>
      <c r="E5">
        <f ca="1">D5/(1+disc)^($A5-1)</f>
        <v>2498.28156491386</v>
      </c>
      <c r="F5">
        <f ca="1">'survival rate'!AA5*('cost for cycle'!$L$2)</f>
        <v>2472.17798777486</v>
      </c>
      <c r="G5">
        <f ca="1" t="shared" ref="G5:G7" si="4">F5/(1+disc)^($A5-1)</f>
        <v>2472.17798777486</v>
      </c>
      <c r="H5">
        <f ca="1">('survival rate'!AA5*u_p1_on+'survival rate'!AB5*u_p1_off)*21/365.25</f>
        <v>0.0416460121086697</v>
      </c>
      <c r="I5">
        <f ca="1" t="shared" ref="I5:I68" si="5">H5/(1+disc)^($A5-1)</f>
        <v>0.0416460121086697</v>
      </c>
      <c r="J5">
        <f ca="1">('survival rate'!AA5*u_p1_on)*21/365.25</f>
        <v>0.0409112255282359</v>
      </c>
      <c r="K5">
        <f ca="1" t="shared" ref="K5:K68" si="6">J5/(1+disc)^($A5-1)</f>
        <v>0.0409112255282359</v>
      </c>
    </row>
    <row r="6" spans="1:11">
      <c r="A6" s="139">
        <v>1</v>
      </c>
      <c r="B6" s="139">
        <f t="shared" si="0"/>
        <v>0.172602739726027</v>
      </c>
      <c r="C6" s="141">
        <v>3</v>
      </c>
      <c r="D6">
        <f ca="1">'survival rate'!AA6*('cost for cycle'!$L$3)+'survival rate'!AB6*('cost for cycle'!$Q$2)+('survival rate'!AC6-'survival rate'!AC5)*c_eof</f>
        <v>118.961979639023</v>
      </c>
      <c r="E6">
        <f ca="1">D6/(1+disc)^($A6-1)</f>
        <v>118.961979639023</v>
      </c>
      <c r="F6">
        <f ca="1">'survival rate'!AA6*('cost for cycle'!$L$3)</f>
        <v>71.1828862379405</v>
      </c>
      <c r="G6">
        <f ca="1" t="shared" si="4"/>
        <v>71.1828862379405</v>
      </c>
      <c r="H6">
        <f ca="1">('survival rate'!AA6*u_p1_on+'survival rate'!AB6*u_p1_off)*21/365.25</f>
        <v>0.0413518083010978</v>
      </c>
      <c r="I6">
        <f ca="1" t="shared" si="5"/>
        <v>0.0413518083010978</v>
      </c>
      <c r="J6">
        <f ca="1">('survival rate'!AA6*u_p1_on)*21/365.25</f>
        <v>0.0398264679527357</v>
      </c>
      <c r="K6">
        <f ca="1" t="shared" si="6"/>
        <v>0.0398264679527357</v>
      </c>
    </row>
    <row r="7" spans="1:11">
      <c r="A7" s="139">
        <v>1</v>
      </c>
      <c r="B7" s="139">
        <f t="shared" si="0"/>
        <v>0.23013698630137</v>
      </c>
      <c r="C7" s="140">
        <v>4</v>
      </c>
      <c r="D7">
        <f ca="1">'survival rate'!AA7*('cost for cycle'!$L$3+c_fu)+'survival rate'!AB7*('cost for cycle'!$Q$2+c_fu)+('survival rate'!AC7-'survival rate'!AC6)*c_eof</f>
        <v>1190.79204318805</v>
      </c>
      <c r="E7">
        <f ca="1">D7/(1+disc)^($A7-1)</f>
        <v>1190.79204318805</v>
      </c>
      <c r="F7">
        <f ca="1">'survival rate'!AA7*('cost for cycle'!$L$3+c_fu)</f>
        <v>1063.71376168492</v>
      </c>
      <c r="G7">
        <f ca="1" t="shared" si="4"/>
        <v>1063.71376168492</v>
      </c>
      <c r="H7">
        <f ca="1">('survival rate'!AA7*u_p1_on+'survival rate'!AB7*u_p1_off)*21/365.25</f>
        <v>0.0409635585829828</v>
      </c>
      <c r="I7">
        <f ca="1" t="shared" si="5"/>
        <v>0.0409635585829828</v>
      </c>
      <c r="J7">
        <f ca="1">('survival rate'!AA7*u_p1_on)*21/365.25</f>
        <v>0.0386682272029463</v>
      </c>
      <c r="K7">
        <f ca="1" t="shared" si="6"/>
        <v>0.0386682272029463</v>
      </c>
    </row>
    <row r="8" spans="1:11">
      <c r="A8" s="139">
        <v>1</v>
      </c>
      <c r="B8" s="139">
        <f t="shared" si="0"/>
        <v>0.287671232876712</v>
      </c>
      <c r="C8" s="142">
        <v>5</v>
      </c>
      <c r="D8">
        <f ca="1">'survival rate'!AA8*('cost for cycle'!$M$2)+'survival rate'!AB8*('cost for cycle'!$Q$2)+('survival rate'!AC8-'survival rate'!AC7)*c_eof</f>
        <v>2296.8908904328</v>
      </c>
      <c r="E8">
        <f ca="1" t="shared" ref="E8:E42" si="7">D8/(1+disc)^($A8-1)</f>
        <v>2296.8908904328</v>
      </c>
      <c r="F8">
        <f ca="1">'survival rate'!AA8*('cost for cycle'!$M$2)</f>
        <v>2201.3967435855</v>
      </c>
      <c r="G8">
        <f ca="1" t="shared" si="1"/>
        <v>2201.3967435855</v>
      </c>
      <c r="H8">
        <f ca="1">('survival rate'!AA8*u_p1_on+'survival rate'!AB8*u_p1_off)*21/365.25</f>
        <v>0.0404688516816827</v>
      </c>
      <c r="I8">
        <f ca="1" t="shared" si="5"/>
        <v>0.0404688516816827</v>
      </c>
      <c r="J8">
        <f ca="1">('survival rate'!AA8*u_p1_on)*21/365.25</f>
        <v>0.0372600599503447</v>
      </c>
      <c r="K8">
        <f ca="1" t="shared" si="6"/>
        <v>0.0372600599503447</v>
      </c>
    </row>
    <row r="9" spans="1:11">
      <c r="A9" s="139">
        <v>1</v>
      </c>
      <c r="B9" s="139">
        <f t="shared" si="0"/>
        <v>0.345205479452055</v>
      </c>
      <c r="C9" s="142">
        <v>6</v>
      </c>
      <c r="D9">
        <f ca="1">'survival rate'!AA9*('cost for cycle'!$M$2)+'survival rate'!AB9*('cost for cycle'!$Q$2)+('survival rate'!AC9-'survival rate'!AC8)*c_eof</f>
        <v>2145.77055263202</v>
      </c>
      <c r="E9">
        <f ca="1" t="shared" ref="E9" si="8">D9/(1+disc)^($A9-1)</f>
        <v>2145.77055263202</v>
      </c>
      <c r="F9">
        <f ca="1">'survival rate'!AA9*('cost for cycle'!$M$2)</f>
        <v>1960.99779835948</v>
      </c>
      <c r="G9">
        <f ca="1" t="shared" si="1"/>
        <v>1960.99779835948</v>
      </c>
      <c r="H9">
        <f ca="1">('survival rate'!AA9*u_p1_on+'survival rate'!AB9*u_p1_off)*21/365.25</f>
        <v>0.039916858960501</v>
      </c>
      <c r="I9">
        <f ca="1" t="shared" si="5"/>
        <v>0.039916858960501</v>
      </c>
      <c r="J9">
        <f ca="1">('survival rate'!AA9*u_p1_on)*21/365.25</f>
        <v>0.0331911527271371</v>
      </c>
      <c r="K9">
        <f ca="1" t="shared" si="6"/>
        <v>0.0331911527271371</v>
      </c>
    </row>
    <row r="10" spans="1:11">
      <c r="A10" s="139">
        <v>1</v>
      </c>
      <c r="B10" s="139">
        <f t="shared" si="0"/>
        <v>0.402739726027397</v>
      </c>
      <c r="C10" s="143">
        <v>7</v>
      </c>
      <c r="D10">
        <f ca="1">'survival rate'!AA10*('cost for cycle'!$M$3+c_fu)+'survival rate'!AB10*('cost for cycle'!$Q$2+c_fu)+('survival rate'!AC10-'survival rate'!AC9)*c_eof</f>
        <v>1316.883878359</v>
      </c>
      <c r="E10">
        <f ca="1" t="shared" ref="E10:E12" si="9">D10/(1+disc)^($A10-1)</f>
        <v>1316.883878359</v>
      </c>
      <c r="F10">
        <f ca="1">'survival rate'!AA10*('cost for cycle'!$M$3+c_fu)</f>
        <v>703.42608114449</v>
      </c>
      <c r="G10">
        <f ca="1" t="shared" ref="G10:G12" si="10">F10/(1+disc)^($A10-1)</f>
        <v>703.42608114449</v>
      </c>
      <c r="H10">
        <f ca="1">('survival rate'!AA10*u_p1_on+'survival rate'!AB10*u_p1_off)*21/365.25</f>
        <v>0.0392667896492918</v>
      </c>
      <c r="I10">
        <f ca="1" t="shared" si="5"/>
        <v>0.0392667896492918</v>
      </c>
      <c r="J10">
        <f ca="1">('survival rate'!AA10*u_p1_on)*21/365.25</f>
        <v>0.0273478899805202</v>
      </c>
      <c r="K10">
        <f ca="1" t="shared" si="6"/>
        <v>0.0273478899805202</v>
      </c>
    </row>
    <row r="11" spans="1:11">
      <c r="A11" s="139">
        <v>1</v>
      </c>
      <c r="B11" s="139">
        <f t="shared" si="0"/>
        <v>0.46027397260274</v>
      </c>
      <c r="C11" s="142">
        <v>8</v>
      </c>
      <c r="D11">
        <f ca="1">'survival rate'!AA11*('cost for cycle'!$M$3)+'survival rate'!AB11*('cost for cycle'!$Q$2)+('survival rate'!AC11-'survival rate'!AC10)*c_eof</f>
        <v>391.716491825915</v>
      </c>
      <c r="E11">
        <f ca="1" t="shared" si="9"/>
        <v>391.716491825915</v>
      </c>
      <c r="F11">
        <f>'survival rate'!AA11*('cost for cycle'!$M$3)</f>
        <v>0</v>
      </c>
      <c r="G11">
        <f ca="1" t="shared" si="10"/>
        <v>0</v>
      </c>
      <c r="H11">
        <f ca="1">('survival rate'!AA11*u_p1_on+'survival rate'!AB11*u_p1_off)*21/365.25</f>
        <v>0.0383988835722699</v>
      </c>
      <c r="I11">
        <f ca="1" t="shared" si="5"/>
        <v>0.0383988835722699</v>
      </c>
      <c r="J11">
        <f ca="1">('survival rate'!AA11*u_p1_on)*21/365.25</f>
        <v>0.0235312942159038</v>
      </c>
      <c r="K11">
        <f ca="1" t="shared" si="6"/>
        <v>0.0235312942159038</v>
      </c>
    </row>
    <row r="12" spans="1:11">
      <c r="A12" s="139">
        <v>1</v>
      </c>
      <c r="B12" s="139">
        <f t="shared" si="0"/>
        <v>0.517808219178082</v>
      </c>
      <c r="C12" s="142">
        <v>9</v>
      </c>
      <c r="D12">
        <f ca="1">'survival rate'!AA12*('cost for cycle'!$M$3)+'survival rate'!AB12*('cost for cycle'!$Q$2)+('survival rate'!AC12-'survival rate'!AC11)*c_eof</f>
        <v>430.667207515222</v>
      </c>
      <c r="E12">
        <f ca="1" t="shared" si="9"/>
        <v>430.667207515222</v>
      </c>
      <c r="F12">
        <f>'survival rate'!AA12*('cost for cycle'!$M$3)</f>
        <v>0</v>
      </c>
      <c r="G12">
        <f ca="1" t="shared" si="10"/>
        <v>0</v>
      </c>
      <c r="H12">
        <f ca="1">('survival rate'!AA12*u_p1_on+'survival rate'!AB12*u_p1_off)*21/365.25</f>
        <v>0.0373172202604802</v>
      </c>
      <c r="I12">
        <f ca="1" t="shared" si="5"/>
        <v>0.0373172202604802</v>
      </c>
      <c r="J12">
        <f ca="1">('survival rate'!AA12*u_p1_on)*21/365.25</f>
        <v>0.02108292466126</v>
      </c>
      <c r="K12">
        <f ca="1" t="shared" si="6"/>
        <v>0.02108292466126</v>
      </c>
    </row>
    <row r="13" spans="1:11">
      <c r="A13" s="139">
        <v>1</v>
      </c>
      <c r="B13" s="139">
        <f t="shared" si="0"/>
        <v>0.575342465753425</v>
      </c>
      <c r="C13" s="143">
        <v>10</v>
      </c>
      <c r="D13">
        <f ca="1">'survival rate'!AA13*('cost for cycle'!$M$3+c_fu)+'survival rate'!AB13*('cost for cycle'!$Q$2+c_fu)+('survival rate'!AC13-'survival rate'!AC12)*c_eof</f>
        <v>1378.40554038033</v>
      </c>
      <c r="E13">
        <f ca="1" t="shared" ref="E13:E14" si="11">D13/(1+disc)^($A13-1)</f>
        <v>1378.40554038033</v>
      </c>
      <c r="F13">
        <f ca="1">'survival rate'!AA13*('cost for cycle'!$M$3+c_fu)</f>
        <v>481.812159962961</v>
      </c>
      <c r="G13">
        <f ca="1" t="shared" ref="G13:G14" si="12">F13/(1+disc)^($A13-1)</f>
        <v>481.812159962961</v>
      </c>
      <c r="H13">
        <f ca="1">('survival rate'!AA13*u_p1_on+'survival rate'!AB13*u_p1_off)*21/365.25</f>
        <v>0.036050902142629</v>
      </c>
      <c r="I13">
        <f ca="1" t="shared" si="5"/>
        <v>0.036050902142629</v>
      </c>
      <c r="J13">
        <f ca="1">('survival rate'!AA13*u_p1_on)*21/365.25</f>
        <v>0.0187319553470428</v>
      </c>
      <c r="K13">
        <f ca="1" t="shared" si="6"/>
        <v>0.0187319553470428</v>
      </c>
    </row>
    <row r="14" spans="1:11">
      <c r="A14" s="139">
        <v>1</v>
      </c>
      <c r="B14" s="139">
        <f t="shared" si="0"/>
        <v>0.632876712328767</v>
      </c>
      <c r="C14" s="142">
        <v>11</v>
      </c>
      <c r="D14">
        <f ca="1">'survival rate'!AA14*('cost for cycle'!$M$3)+'survival rate'!AB14*('cost for cycle'!$Q$2)+('survival rate'!AC14-'survival rate'!AC13)*c_eof</f>
        <v>481.934161717401</v>
      </c>
      <c r="E14">
        <f ca="1" t="shared" si="11"/>
        <v>481.934161717401</v>
      </c>
      <c r="F14">
        <f>'survival rate'!AA14*('cost for cycle'!$M$3)</f>
        <v>0</v>
      </c>
      <c r="G14">
        <f ca="1" t="shared" si="12"/>
        <v>0</v>
      </c>
      <c r="H14">
        <f ca="1">('survival rate'!AA14*u_p1_on+'survival rate'!AB14*u_p1_off)*21/365.25</f>
        <v>0.0346246175756549</v>
      </c>
      <c r="I14">
        <f ca="1" t="shared" si="5"/>
        <v>0.0346246175756549</v>
      </c>
      <c r="J14">
        <f ca="1">('survival rate'!AA14*u_p1_on)*21/365.25</f>
        <v>0.016732245071057</v>
      </c>
      <c r="K14">
        <f ca="1" t="shared" si="6"/>
        <v>0.016732245071057</v>
      </c>
    </row>
    <row r="15" spans="1:11">
      <c r="A15" s="139">
        <v>1</v>
      </c>
      <c r="B15" s="139">
        <f t="shared" si="0"/>
        <v>0.69041095890411</v>
      </c>
      <c r="C15" s="142">
        <v>12</v>
      </c>
      <c r="D15">
        <f ca="1">'survival rate'!AA15*('cost for cycle'!$M$3)+'survival rate'!AB15*('cost for cycle'!$Q$2)+('survival rate'!AC15-'survival rate'!AC14)*c_eof</f>
        <v>486.274453193869</v>
      </c>
      <c r="E15">
        <f ca="1" t="shared" ref="E15:E17" si="13">D15/(1+disc)^($A15-1)</f>
        <v>486.274453193869</v>
      </c>
      <c r="F15">
        <f>'survival rate'!AA15*('cost for cycle'!$M$3)</f>
        <v>0</v>
      </c>
      <c r="G15">
        <f ca="1" t="shared" ref="G15:G17" si="14">F15/(1+disc)^($A15-1)</f>
        <v>0</v>
      </c>
      <c r="H15">
        <f ca="1">('survival rate'!AA15*u_p1_on+'survival rate'!AB15*u_p1_off)*21/365.25</f>
        <v>0.0331067204078304</v>
      </c>
      <c r="I15">
        <f ca="1" t="shared" si="5"/>
        <v>0.0331067204078304</v>
      </c>
      <c r="J15">
        <f ca="1">('survival rate'!AA15*u_p1_on)*21/365.25</f>
        <v>0.0151471143109303</v>
      </c>
      <c r="K15">
        <f ca="1" t="shared" si="6"/>
        <v>0.0151471143109303</v>
      </c>
    </row>
    <row r="16" spans="1:11">
      <c r="A16" s="139">
        <v>1</v>
      </c>
      <c r="B16" s="139">
        <f t="shared" si="0"/>
        <v>0.747945205479452</v>
      </c>
      <c r="C16" s="143">
        <v>13</v>
      </c>
      <c r="D16">
        <f ca="1">'survival rate'!AA16*('cost for cycle'!$M$3+c_fu)+'survival rate'!AB16*('cost for cycle'!$Q$2+c_fu)+('survival rate'!AC16-'survival rate'!AC15)*c_eof</f>
        <v>1279.73332152455</v>
      </c>
      <c r="E16">
        <f ca="1" t="shared" si="13"/>
        <v>1279.73332152455</v>
      </c>
      <c r="F16">
        <f ca="1">'survival rate'!AA16*('cost for cycle'!$M$3+c_fu)</f>
        <v>357.429866602633</v>
      </c>
      <c r="G16">
        <f ca="1" t="shared" si="14"/>
        <v>357.429866602633</v>
      </c>
      <c r="H16">
        <f ca="1">('survival rate'!AA16*u_p1_on+'survival rate'!AB16*u_p1_off)*21/365.25</f>
        <v>0.0315782687362937</v>
      </c>
      <c r="I16">
        <f ca="1" t="shared" si="5"/>
        <v>0.0315782687362937</v>
      </c>
      <c r="J16">
        <f ca="1">('survival rate'!AA16*u_p1_on)*21/365.25</f>
        <v>0.0138962044905938</v>
      </c>
      <c r="K16">
        <f ca="1" t="shared" si="6"/>
        <v>0.0138962044905938</v>
      </c>
    </row>
    <row r="17" spans="1:11">
      <c r="A17" s="139">
        <v>1</v>
      </c>
      <c r="B17" s="139">
        <f t="shared" si="0"/>
        <v>0.805479452054795</v>
      </c>
      <c r="C17" s="142">
        <v>14</v>
      </c>
      <c r="D17">
        <f ca="1">'survival rate'!AA17*('cost for cycle'!$M$3)+'survival rate'!AB17*('cost for cycle'!$Q$2)+('survival rate'!AC17-'survival rate'!AC16)*c_eof</f>
        <v>465.955484551461</v>
      </c>
      <c r="E17">
        <f ca="1" t="shared" si="13"/>
        <v>465.955484551461</v>
      </c>
      <c r="F17">
        <f>'survival rate'!AA17*('cost for cycle'!$M$3)</f>
        <v>0</v>
      </c>
      <c r="G17">
        <f ca="1" t="shared" si="14"/>
        <v>0</v>
      </c>
      <c r="H17">
        <f ca="1">('survival rate'!AA17*u_p1_on+'survival rate'!AB17*u_p1_off)*21/365.25</f>
        <v>0.0301168238698896</v>
      </c>
      <c r="I17">
        <f ca="1" t="shared" si="5"/>
        <v>0.0301168238698896</v>
      </c>
      <c r="J17">
        <f ca="1">('survival rate'!AA17*u_p1_on)*21/365.25</f>
        <v>0.0128974470198404</v>
      </c>
      <c r="K17">
        <f ca="1" t="shared" si="6"/>
        <v>0.0128974470198404</v>
      </c>
    </row>
    <row r="18" spans="1:11">
      <c r="A18" s="139">
        <v>1</v>
      </c>
      <c r="B18" s="139">
        <f t="shared" si="0"/>
        <v>0.863013698630137</v>
      </c>
      <c r="C18" s="142">
        <v>15</v>
      </c>
      <c r="D18">
        <f ca="1">'survival rate'!AA18*('cost for cycle'!$M$3)+'survival rate'!AB18*('cost for cycle'!$Q$2)+('survival rate'!AC18-'survival rate'!AC17)*c_eof</f>
        <v>448.887703472368</v>
      </c>
      <c r="E18">
        <f ca="1" t="shared" ref="E18:E20" si="15">D18/(1+disc)^($A18-1)</f>
        <v>448.887703472368</v>
      </c>
      <c r="F18">
        <f>'survival rate'!AA18*('cost for cycle'!$M$3)</f>
        <v>0</v>
      </c>
      <c r="G18">
        <f ca="1" t="shared" ref="G18:G20" si="16">F18/(1+disc)^($A18-1)</f>
        <v>0</v>
      </c>
      <c r="H18">
        <f ca="1">('survival rate'!AA18*u_p1_on+'survival rate'!AB18*u_p1_off)*21/365.25</f>
        <v>0.0287745615443239</v>
      </c>
      <c r="I18">
        <f ca="1" t="shared" si="5"/>
        <v>0.0287745615443239</v>
      </c>
      <c r="J18">
        <f ca="1">('survival rate'!AA18*u_p1_on)*21/365.25</f>
        <v>0.0120879261177503</v>
      </c>
      <c r="K18">
        <f ca="1" t="shared" si="6"/>
        <v>0.0120879261177503</v>
      </c>
    </row>
    <row r="19" spans="1:11">
      <c r="A19" s="139">
        <v>1</v>
      </c>
      <c r="B19" s="139">
        <f t="shared" si="0"/>
        <v>0.920547945205479</v>
      </c>
      <c r="C19" s="143">
        <v>16</v>
      </c>
      <c r="D19">
        <f ca="1">'survival rate'!AA19*('cost for cycle'!$M$3+c_fu)+'survival rate'!AB19*('cost for cycle'!$Q$2+c_fu)+('survival rate'!AC19-'survival rate'!AC18)*c_eof</f>
        <v>1129.09461194485</v>
      </c>
      <c r="E19">
        <f ca="1" t="shared" si="15"/>
        <v>1129.09461194485</v>
      </c>
      <c r="F19">
        <f ca="1">'survival rate'!AA19*('cost for cycle'!$M$3+c_fu)</f>
        <v>293.745499839769</v>
      </c>
      <c r="G19">
        <f ca="1" t="shared" si="16"/>
        <v>293.745499839769</v>
      </c>
      <c r="H19">
        <f ca="1">('survival rate'!AA19*u_p1_on+'survival rate'!AB19*u_p1_off)*21/365.25</f>
        <v>0.0275632415984936</v>
      </c>
      <c r="I19">
        <f ca="1" t="shared" si="5"/>
        <v>0.0275632415984936</v>
      </c>
      <c r="J19">
        <f ca="1">('survival rate'!AA19*u_p1_on)*21/365.25</f>
        <v>0.0114202754592501</v>
      </c>
      <c r="K19">
        <f ca="1" t="shared" si="6"/>
        <v>0.0114202754592501</v>
      </c>
    </row>
    <row r="20" spans="1:11">
      <c r="A20" s="139">
        <v>1</v>
      </c>
      <c r="B20" s="139">
        <f t="shared" si="0"/>
        <v>0.978082191780822</v>
      </c>
      <c r="C20" s="142">
        <v>17</v>
      </c>
      <c r="D20">
        <f ca="1">'survival rate'!AA20*('cost for cycle'!$M$3)+'survival rate'!AB20*('cost for cycle'!$Q$2)+('survival rate'!AC20-'survival rate'!AC19)*c_eof</f>
        <v>414.238215843473</v>
      </c>
      <c r="E20">
        <f ca="1" t="shared" si="15"/>
        <v>414.238215843473</v>
      </c>
      <c r="F20">
        <f>'survival rate'!AA20*('cost for cycle'!$M$3)</f>
        <v>0</v>
      </c>
      <c r="G20">
        <f ca="1" t="shared" si="16"/>
        <v>0</v>
      </c>
      <c r="H20">
        <f ca="1">('survival rate'!AA20*u_p1_on+'survival rate'!AB20*u_p1_off)*21/365.25</f>
        <v>0.0264728866276089</v>
      </c>
      <c r="I20">
        <f ca="1" t="shared" si="5"/>
        <v>0.0264728866276089</v>
      </c>
      <c r="J20">
        <f ca="1">('survival rate'!AA20*u_p1_on)*21/365.25</f>
        <v>0.0108590319516625</v>
      </c>
      <c r="K20">
        <f ca="1" t="shared" si="6"/>
        <v>0.0108590319516625</v>
      </c>
    </row>
    <row r="21" spans="1:11">
      <c r="A21" s="139">
        <v>2</v>
      </c>
      <c r="B21" s="139">
        <f t="shared" si="0"/>
        <v>1.03561643835616</v>
      </c>
      <c r="C21" s="144">
        <v>18</v>
      </c>
      <c r="D21">
        <f ca="1">'survival rate'!AA21*('cost for cycle'!$M$3+c_fu)+'survival rate'!AB21*('cost for cycle'!$Q$2+c_fu)+('survival rate'!AC21-'survival rate'!AC20)*c_eof</f>
        <v>1043.80046707661</v>
      </c>
      <c r="E21">
        <f ca="1" t="shared" si="7"/>
        <v>994.095682930106</v>
      </c>
      <c r="F21">
        <f ca="1">'survival rate'!AA21*('cost for cycle'!$M$3+c_fu)</f>
        <v>266.822234946624</v>
      </c>
      <c r="G21">
        <f ca="1" t="shared" si="1"/>
        <v>254.11641423488</v>
      </c>
      <c r="H21">
        <f ca="1">('survival rate'!AA21*u_p1_on+'survival rate'!AB21*u_p1_off)*21/365.25</f>
        <v>0.0254903381656653</v>
      </c>
      <c r="I21">
        <f ca="1" t="shared" si="5"/>
        <v>0.0242765125387289</v>
      </c>
      <c r="J21">
        <f ca="1">('survival rate'!AA21*u_p1_on)*21/365.25</f>
        <v>0.0103735492914968</v>
      </c>
      <c r="K21">
        <f ca="1" t="shared" si="6"/>
        <v>0.00987957075380646</v>
      </c>
    </row>
    <row r="22" spans="1:11">
      <c r="A22" s="139">
        <v>2</v>
      </c>
      <c r="B22" s="139">
        <f t="shared" si="0"/>
        <v>1.09315068493151</v>
      </c>
      <c r="C22" s="145">
        <v>19</v>
      </c>
      <c r="D22">
        <f ca="1">'survival rate'!AA22*('cost for cycle'!$M$3)+'survival rate'!AB22*('cost for cycle'!$Q$2)+('survival rate'!AC22-'survival rate'!AC21)*c_eof</f>
        <v>384.214204271901</v>
      </c>
      <c r="E22">
        <f ca="1" t="shared" ref="E22" si="17">D22/(1+disc)^($A22-1)</f>
        <v>365.918289782763</v>
      </c>
      <c r="F22">
        <f>'survival rate'!AA22*('cost for cycle'!$M$3)</f>
        <v>0</v>
      </c>
      <c r="G22">
        <f ca="1" t="shared" ref="G22" si="18">F22/(1+disc)^($A22-1)</f>
        <v>0</v>
      </c>
      <c r="H22">
        <f ca="1">('survival rate'!AA22*u_p1_on+'survival rate'!AB22*u_p1_off)*21/365.25</f>
        <v>0.0246013818477829</v>
      </c>
      <c r="I22">
        <f ca="1" t="shared" si="5"/>
        <v>0.0234298874740789</v>
      </c>
      <c r="J22">
        <f ca="1">('survival rate'!AA22*u_p1_on)*21/365.25</f>
        <v>0.0099439962589398</v>
      </c>
      <c r="K22">
        <f ca="1" t="shared" si="6"/>
        <v>0.00947047262756171</v>
      </c>
    </row>
    <row r="23" spans="1:11">
      <c r="A23" s="139">
        <v>2</v>
      </c>
      <c r="B23" s="139">
        <f t="shared" si="0"/>
        <v>1.15068493150685</v>
      </c>
      <c r="C23" s="145">
        <v>20</v>
      </c>
      <c r="D23">
        <f ca="1">'survival rate'!AA23*('cost for cycle'!$M$3)+'survival rate'!AB23*('cost for cycle'!$Q$2)+('survival rate'!AC23-'survival rate'!AC22)*c_eof</f>
        <v>371.224060783298</v>
      </c>
      <c r="E23">
        <f ca="1" t="shared" ref="E23:E27" si="19">D23/(1+disc)^($A23-1)</f>
        <v>353.546724555522</v>
      </c>
      <c r="F23">
        <f>'survival rate'!AA23*('cost for cycle'!$M$3)</f>
        <v>0</v>
      </c>
      <c r="G23">
        <f ca="1" t="shared" ref="G23:G27" si="20">F23/(1+disc)^($A23-1)</f>
        <v>0</v>
      </c>
      <c r="H23">
        <f ca="1">('survival rate'!AA23*u_p1_on+'survival rate'!AB23*u_p1_off)*21/365.25</f>
        <v>0.0237920815461109</v>
      </c>
      <c r="I23">
        <f ca="1" t="shared" si="5"/>
        <v>0.0226591252820104</v>
      </c>
      <c r="J23">
        <f ca="1">('survival rate'!AA23*u_p1_on)*21/365.25</f>
        <v>0.00955947764286839</v>
      </c>
      <c r="K23">
        <f ca="1" t="shared" si="6"/>
        <v>0.00910426442177942</v>
      </c>
    </row>
    <row r="24" spans="1:11">
      <c r="A24" s="139">
        <v>2</v>
      </c>
      <c r="B24" s="139">
        <f t="shared" si="0"/>
        <v>1.20821917808219</v>
      </c>
      <c r="C24" s="145">
        <v>21</v>
      </c>
      <c r="D24">
        <f ca="1">'survival rate'!AA24*('cost for cycle'!$M$3)+'survival rate'!AB24*('cost for cycle'!$Q$2)+('survival rate'!AC24-'survival rate'!AC23)*c_eof</f>
        <v>359.481794322383</v>
      </c>
      <c r="E24">
        <f ca="1" t="shared" si="19"/>
        <v>342.363613640365</v>
      </c>
      <c r="F24">
        <f>'survival rate'!AA24*('cost for cycle'!$M$3)</f>
        <v>0</v>
      </c>
      <c r="G24">
        <f ca="1" t="shared" si="20"/>
        <v>0</v>
      </c>
      <c r="H24">
        <f ca="1">('survival rate'!AA24*u_p1_on+'survival rate'!AB24*u_p1_off)*21/365.25</f>
        <v>0.0230496843306625</v>
      </c>
      <c r="I24">
        <f ca="1" t="shared" si="5"/>
        <v>0.0219520803149167</v>
      </c>
      <c r="J24">
        <f ca="1">('survival rate'!AA24*u_p1_on)*21/365.25</f>
        <v>0.00920849033343198</v>
      </c>
      <c r="K24">
        <f ca="1" t="shared" si="6"/>
        <v>0.00876999079374474</v>
      </c>
    </row>
    <row r="25" spans="1:11">
      <c r="A25" s="139">
        <v>2</v>
      </c>
      <c r="B25" s="139">
        <f t="shared" si="0"/>
        <v>1.26575342465753</v>
      </c>
      <c r="C25" s="145">
        <v>22</v>
      </c>
      <c r="D25">
        <f ca="1">'survival rate'!AA25*('cost for cycle'!$M$3)+'survival rate'!AB25*('cost for cycle'!$Q$2)+('survival rate'!AC25-'survival rate'!AC24)*c_eof</f>
        <v>348.875374922191</v>
      </c>
      <c r="E25">
        <f ca="1" t="shared" si="19"/>
        <v>332.262261830658</v>
      </c>
      <c r="F25">
        <f>'survival rate'!AA25*('cost for cycle'!$M$3)</f>
        <v>0</v>
      </c>
      <c r="G25">
        <f ca="1" t="shared" si="20"/>
        <v>0</v>
      </c>
      <c r="H25">
        <f ca="1">('survival rate'!AA25*u_p1_on+'survival rate'!AB25*u_p1_off)*21/365.25</f>
        <v>0.0223627890690581</v>
      </c>
      <c r="I25">
        <f ca="1" t="shared" si="5"/>
        <v>0.0212978943514839</v>
      </c>
      <c r="J25">
        <f ca="1">('survival rate'!AA25*u_p1_on)*21/365.25</f>
        <v>0.00888227315526596</v>
      </c>
      <c r="K25">
        <f ca="1" t="shared" si="6"/>
        <v>0.00845930776691996</v>
      </c>
    </row>
    <row r="26" spans="1:11">
      <c r="A26" s="139">
        <v>2</v>
      </c>
      <c r="B26" s="139">
        <f t="shared" si="0"/>
        <v>1.32328767123288</v>
      </c>
      <c r="C26" s="144">
        <v>23</v>
      </c>
      <c r="D26">
        <f ca="1">'survival rate'!AA26*('cost for cycle'!$M$3+c_fu)+'survival rate'!AB26*('cost for cycle'!$Q$2+c_fu)+('survival rate'!AC26-'survival rate'!AC25)*c_eof</f>
        <v>888.936007850718</v>
      </c>
      <c r="E26">
        <f ca="1" t="shared" si="19"/>
        <v>846.605721762588</v>
      </c>
      <c r="F26">
        <f ca="1">'survival rate'!AA26*('cost for cycle'!$M$3+c_fu)</f>
        <v>220.566544887286</v>
      </c>
      <c r="G26">
        <f ca="1" t="shared" si="20"/>
        <v>210.063376083129</v>
      </c>
      <c r="H26">
        <f ca="1">('survival rate'!AA26*u_p1_on+'survival rate'!AB26*u_p1_off)*21/365.25</f>
        <v>0.0217213787250196</v>
      </c>
      <c r="I26">
        <f ca="1" t="shared" si="5"/>
        <v>0.0206870273571615</v>
      </c>
      <c r="J26">
        <f ca="1">('survival rate'!AA26*u_p1_on)*21/365.25</f>
        <v>0.0085752146027152</v>
      </c>
      <c r="K26">
        <f ca="1" t="shared" si="6"/>
        <v>0.00816687105020495</v>
      </c>
    </row>
    <row r="27" spans="1:11">
      <c r="A27" s="139">
        <v>2</v>
      </c>
      <c r="B27" s="139">
        <f t="shared" si="0"/>
        <v>1.38082191780822</v>
      </c>
      <c r="C27" s="145">
        <v>24</v>
      </c>
      <c r="D27">
        <f ca="1">'survival rate'!AA27*('cost for cycle'!$M$3)+'survival rate'!AB27*('cost for cycle'!$Q$2)+('survival rate'!AC27-'survival rate'!AC26)*c_eof</f>
        <v>330.405656632638</v>
      </c>
      <c r="E27">
        <f ca="1" t="shared" si="19"/>
        <v>314.672053935846</v>
      </c>
      <c r="F27">
        <f>'survival rate'!AA27*('cost for cycle'!$M$3)</f>
        <v>0</v>
      </c>
      <c r="G27">
        <f ca="1" t="shared" si="20"/>
        <v>0</v>
      </c>
      <c r="H27">
        <f ca="1">('survival rate'!AA27*u_p1_on+'survival rate'!AB27*u_p1_off)*21/365.25</f>
        <v>0.0211167518185892</v>
      </c>
      <c r="I27">
        <f ca="1" t="shared" si="5"/>
        <v>0.0201111922081802</v>
      </c>
      <c r="J27">
        <f ca="1">('survival rate'!AA27*u_p1_on)*21/365.25</f>
        <v>0.00828477486571874</v>
      </c>
      <c r="K27">
        <f ca="1" t="shared" si="6"/>
        <v>0.00789026177687499</v>
      </c>
    </row>
    <row r="28" spans="1:11">
      <c r="A28" s="139">
        <v>2</v>
      </c>
      <c r="B28" s="139">
        <f t="shared" si="0"/>
        <v>1.43835616438356</v>
      </c>
      <c r="C28" s="145">
        <v>25</v>
      </c>
      <c r="D28">
        <f ca="1">'survival rate'!AA28*('cost for cycle'!$M$3)+'survival rate'!AB28*('cost for cycle'!$Q$2)+('survival rate'!AC28-'survival rate'!AC27)*c_eof</f>
        <v>322.155741199782</v>
      </c>
      <c r="E28">
        <f ca="1" t="shared" ref="E28:E35" si="21">D28/(1+disc)^($A28-1)</f>
        <v>306.81499161884</v>
      </c>
      <c r="F28">
        <f>'survival rate'!AA28*('cost for cycle'!$M$3)</f>
        <v>0</v>
      </c>
      <c r="G28">
        <f ca="1" t="shared" ref="G28:G35" si="22">F28/(1+disc)^($A28-1)</f>
        <v>0</v>
      </c>
      <c r="H28">
        <f ca="1">('survival rate'!AA28*u_p1_on+'survival rate'!AB28*u_p1_off)*21/365.25</f>
        <v>0.0205414503115814</v>
      </c>
      <c r="I28">
        <f ca="1" t="shared" si="5"/>
        <v>0.0195632860110299</v>
      </c>
      <c r="J28">
        <f ca="1">('survival rate'!AA28*u_p1_on)*21/365.25</f>
        <v>0.00800960036275813</v>
      </c>
      <c r="K28">
        <f ca="1" t="shared" si="6"/>
        <v>0.00762819082167441</v>
      </c>
    </row>
    <row r="29" spans="1:11">
      <c r="A29" s="139">
        <v>2</v>
      </c>
      <c r="B29" s="139">
        <f t="shared" si="0"/>
        <v>1.4958904109589</v>
      </c>
      <c r="C29" s="145">
        <v>26</v>
      </c>
      <c r="D29">
        <f ca="1">'survival rate'!AA29*('cost for cycle'!$M$3)+'survival rate'!AB29*('cost for cycle'!$Q$2)+('survival rate'!AC29-'survival rate'!AC28)*c_eof</f>
        <v>314.336846712596</v>
      </c>
      <c r="E29">
        <f ca="1" t="shared" si="21"/>
        <v>299.368425440567</v>
      </c>
      <c r="F29">
        <f>'survival rate'!AA29*('cost for cycle'!$M$3)</f>
        <v>0</v>
      </c>
      <c r="G29">
        <f ca="1" t="shared" si="22"/>
        <v>0</v>
      </c>
      <c r="H29">
        <f ca="1">('survival rate'!AA29*u_p1_on+'survival rate'!AB29*u_p1_off)*21/365.25</f>
        <v>0.0199891459295388</v>
      </c>
      <c r="I29">
        <f ca="1" t="shared" si="5"/>
        <v>0.019037281837656</v>
      </c>
      <c r="J29">
        <f ca="1">('survival rate'!AA29*u_p1_on)*21/365.25</f>
        <v>0.00774848884332704</v>
      </c>
      <c r="K29">
        <f ca="1" t="shared" si="6"/>
        <v>0.00737951318412099</v>
      </c>
    </row>
    <row r="30" spans="1:11">
      <c r="A30" s="139">
        <v>2</v>
      </c>
      <c r="B30" s="139">
        <f t="shared" si="0"/>
        <v>1.55342465753425</v>
      </c>
      <c r="C30" s="145">
        <v>27</v>
      </c>
      <c r="D30">
        <f ca="1">'survival rate'!AA30*('cost for cycle'!$M$3)+'survival rate'!AB30*('cost for cycle'!$Q$2)+('survival rate'!AC30-'survival rate'!AC29)*c_eof</f>
        <v>306.884160136266</v>
      </c>
      <c r="E30">
        <f ca="1" t="shared" si="21"/>
        <v>292.270628701206</v>
      </c>
      <c r="F30">
        <f>'survival rate'!AA30*('cost for cycle'!$M$3)</f>
        <v>0</v>
      </c>
      <c r="G30">
        <f ca="1" t="shared" si="22"/>
        <v>0</v>
      </c>
      <c r="H30">
        <f ca="1">('survival rate'!AA30*u_p1_on+'survival rate'!AB30*u_p1_off)*21/365.25</f>
        <v>0.0194471260393146</v>
      </c>
      <c r="I30">
        <f ca="1" t="shared" si="5"/>
        <v>0.0185210724183948</v>
      </c>
      <c r="J30">
        <f ca="1">('survival rate'!AA30*u_p1_on)*21/365.25</f>
        <v>0.00750036782060899</v>
      </c>
      <c r="K30">
        <f ca="1" t="shared" si="6"/>
        <v>0.00714320744819904</v>
      </c>
    </row>
    <row r="31" spans="1:11">
      <c r="A31" s="139">
        <v>2</v>
      </c>
      <c r="B31" s="139">
        <f t="shared" si="0"/>
        <v>1.61095890410959</v>
      </c>
      <c r="C31" s="144">
        <v>28</v>
      </c>
      <c r="D31">
        <f ca="1">'survival rate'!AA31*('cost for cycle'!$M$3+c_fu)+'survival rate'!AB31*('cost for cycle'!$Q$2+c_fu)+('survival rate'!AC31-'survival rate'!AC30)*c_eof</f>
        <v>777.895071830362</v>
      </c>
      <c r="E31">
        <f ca="1" t="shared" si="21"/>
        <v>740.852449362249</v>
      </c>
      <c r="F31">
        <f ca="1">'survival rate'!AA31*('cost for cycle'!$M$3+c_fu)</f>
        <v>186.847384166382</v>
      </c>
      <c r="G31">
        <f ca="1" t="shared" si="22"/>
        <v>177.949889682268</v>
      </c>
      <c r="H31">
        <f ca="1">('survival rate'!AA31*u_p1_on+'survival rate'!AB31*u_p1_off)*21/365.25</f>
        <v>0.0189131688338635</v>
      </c>
      <c r="I31">
        <f ca="1" t="shared" si="5"/>
        <v>0.0180125417465367</v>
      </c>
      <c r="J31">
        <f ca="1">('survival rate'!AA31*u_p1_on)*21/365.25</f>
        <v>0.00726427671976039</v>
      </c>
      <c r="K31">
        <f ca="1" t="shared" si="6"/>
        <v>0.00691835878072419</v>
      </c>
    </row>
    <row r="32" spans="1:11">
      <c r="A32" s="139">
        <v>2</v>
      </c>
      <c r="B32" s="139">
        <f t="shared" si="0"/>
        <v>1.66849315068493</v>
      </c>
      <c r="C32" s="145">
        <v>29</v>
      </c>
      <c r="D32">
        <f ca="1">'survival rate'!AA32*('cost for cycle'!$M$3)+'survival rate'!AB32*('cost for cycle'!$Q$2)+('survival rate'!AC32-'survival rate'!AC31)*c_eof</f>
        <v>291.794141675567</v>
      </c>
      <c r="E32">
        <f ca="1" t="shared" si="21"/>
        <v>277.899182548159</v>
      </c>
      <c r="F32">
        <f>'survival rate'!AA32*('cost for cycle'!$M$3)</f>
        <v>0</v>
      </c>
      <c r="G32">
        <f ca="1" t="shared" si="22"/>
        <v>0</v>
      </c>
      <c r="H32">
        <f ca="1">('survival rate'!AA32*u_p1_on+'survival rate'!AB32*u_p1_off)*21/365.25</f>
        <v>0.0183946039136095</v>
      </c>
      <c r="I32">
        <f ca="1" t="shared" si="5"/>
        <v>0.0175186703939138</v>
      </c>
      <c r="J32">
        <f ca="1">('survival rate'!AA32*u_p1_on)*21/365.25</f>
        <v>0.00703935199648947</v>
      </c>
      <c r="K32">
        <f ca="1" t="shared" si="6"/>
        <v>0.0067041447585614</v>
      </c>
    </row>
    <row r="33" spans="1:11">
      <c r="A33" s="139">
        <v>2</v>
      </c>
      <c r="B33" s="139">
        <f t="shared" si="0"/>
        <v>1.72602739726027</v>
      </c>
      <c r="C33" s="145">
        <v>30</v>
      </c>
      <c r="D33">
        <f ca="1">'survival rate'!AA33*('cost for cycle'!$M$3)+'survival rate'!AB33*('cost for cycle'!$Q$2)+('survival rate'!AC33-'survival rate'!AC32)*c_eof</f>
        <v>284.302895235795</v>
      </c>
      <c r="E33">
        <f ca="1" t="shared" si="21"/>
        <v>270.764662129329</v>
      </c>
      <c r="F33">
        <f>'survival rate'!AA33*('cost for cycle'!$M$3)</f>
        <v>0</v>
      </c>
      <c r="G33">
        <f ca="1" t="shared" si="22"/>
        <v>0</v>
      </c>
      <c r="H33">
        <f ca="1">('survival rate'!AA33*u_p1_on+'survival rate'!AB33*u_p1_off)*21/365.25</f>
        <v>0.0178909195953373</v>
      </c>
      <c r="I33">
        <f ca="1" t="shared" si="5"/>
        <v>0.0170389710431784</v>
      </c>
      <c r="J33">
        <f ca="1">('survival rate'!AA33*u_p1_on)*21/365.25</f>
        <v>0.00682481465003962</v>
      </c>
      <c r="K33">
        <f ca="1" t="shared" si="6"/>
        <v>0.00649982347622821</v>
      </c>
    </row>
    <row r="34" spans="1:11">
      <c r="A34" s="139">
        <v>2</v>
      </c>
      <c r="B34" s="139">
        <f t="shared" si="0"/>
        <v>1.78356164383562</v>
      </c>
      <c r="C34" s="145">
        <v>31</v>
      </c>
      <c r="D34">
        <f ca="1">'survival rate'!AA34*('cost for cycle'!$M$3)+'survival rate'!AB34*('cost for cycle'!$Q$2)+('survival rate'!AC34-'survival rate'!AC33)*c_eof</f>
        <v>276.942513349326</v>
      </c>
      <c r="E34">
        <f ca="1" t="shared" si="21"/>
        <v>263.754774618406</v>
      </c>
      <c r="F34">
        <f>'survival rate'!AA34*('cost for cycle'!$M$3)</f>
        <v>0</v>
      </c>
      <c r="G34">
        <f ca="1" t="shared" si="22"/>
        <v>0</v>
      </c>
      <c r="H34">
        <f ca="1">('survival rate'!AA34*u_p1_on+'survival rate'!AB34*u_p1_off)*21/365.25</f>
        <v>0.0174016260844146</v>
      </c>
      <c r="I34">
        <f ca="1" t="shared" si="5"/>
        <v>0.016572977223252</v>
      </c>
      <c r="J34">
        <f ca="1">('survival rate'!AA34*u_p1_on)*21/365.25</f>
        <v>0.00661995968133702</v>
      </c>
      <c r="K34">
        <f ca="1" t="shared" si="6"/>
        <v>0.00630472350603526</v>
      </c>
    </row>
    <row r="35" spans="1:11">
      <c r="A35" s="139">
        <v>2</v>
      </c>
      <c r="B35" s="139">
        <f t="shared" si="0"/>
        <v>1.84109589041096</v>
      </c>
      <c r="C35" s="145">
        <v>32</v>
      </c>
      <c r="D35">
        <f ca="1">'survival rate'!AA35*('cost for cycle'!$M$3)+'survival rate'!AB35*('cost for cycle'!$Q$2)+('survival rate'!AC35-'survival rate'!AC34)*c_eof</f>
        <v>269.716359315314</v>
      </c>
      <c r="E35">
        <f ca="1" t="shared" si="21"/>
        <v>256.872723157442</v>
      </c>
      <c r="F35">
        <f>'survival rate'!AA35*('cost for cycle'!$M$3)</f>
        <v>0</v>
      </c>
      <c r="G35">
        <f ca="1" t="shared" si="22"/>
        <v>0</v>
      </c>
      <c r="H35">
        <f ca="1">('survival rate'!AA35*u_p1_on+'survival rate'!AB35*u_p1_off)*21/365.25</f>
        <v>0.0169262541169797</v>
      </c>
      <c r="I35">
        <f ca="1" t="shared" si="5"/>
        <v>0.0161202420161711</v>
      </c>
      <c r="J35">
        <f ca="1">('survival rate'!AA35*u_p1_on)*21/365.25</f>
        <v>0.00642414714274522</v>
      </c>
      <c r="K35">
        <f ca="1" t="shared" si="6"/>
        <v>0.00611823537404307</v>
      </c>
    </row>
    <row r="36" spans="1:11">
      <c r="A36" s="139">
        <v>2</v>
      </c>
      <c r="B36" s="139">
        <f t="shared" ref="B36:B67" si="23">C36*21/365</f>
        <v>1.8986301369863</v>
      </c>
      <c r="C36" s="144">
        <v>33</v>
      </c>
      <c r="D36">
        <f ca="1">'survival rate'!AA36*('cost for cycle'!$M$3+c_fu)+'survival rate'!AB36*('cost for cycle'!$Q$2+c_fu)+('survival rate'!AC36-'survival rate'!AC35)*c_eof</f>
        <v>679.098067441465</v>
      </c>
      <c r="E36">
        <f ca="1" t="shared" ref="E36:E37" si="24">D36/(1+disc)^($A36-1)</f>
        <v>646.760064229966</v>
      </c>
      <c r="F36">
        <f ca="1">'survival rate'!AA36*('cost for cycle'!$M$3+c_fu)</f>
        <v>160.419100573063</v>
      </c>
      <c r="G36">
        <f ca="1" t="shared" ref="G36:G37" si="25">F36/(1+disc)^($A36-1)</f>
        <v>152.780095783869</v>
      </c>
      <c r="H36">
        <f ca="1">('survival rate'!AA36*u_p1_on+'survival rate'!AB36*u_p1_off)*21/365.25</f>
        <v>0.0164643537269896</v>
      </c>
      <c r="I36">
        <f ca="1" t="shared" si="5"/>
        <v>0.0156803368828472</v>
      </c>
      <c r="J36">
        <f ca="1">('survival rate'!AA36*u_p1_on)*21/365.25</f>
        <v>0.00623679449887354</v>
      </c>
      <c r="K36">
        <f ca="1" t="shared" si="6"/>
        <v>0.00593980428464146</v>
      </c>
    </row>
    <row r="37" spans="1:11">
      <c r="A37" s="139">
        <v>2</v>
      </c>
      <c r="B37" s="139">
        <f t="shared" si="23"/>
        <v>1.95616438356164</v>
      </c>
      <c r="C37" s="145">
        <v>34</v>
      </c>
      <c r="D37">
        <f ca="1">'survival rate'!AA37*('cost for cycle'!$M$3)+'survival rate'!AB37*('cost for cycle'!$Q$2)+('survival rate'!AC37-'survival rate'!AC36)*c_eof</f>
        <v>255.675959633735</v>
      </c>
      <c r="E37">
        <f ca="1" t="shared" si="24"/>
        <v>243.50091393689</v>
      </c>
      <c r="F37">
        <f>'survival rate'!AA37*('cost for cycle'!$M$3)</f>
        <v>0</v>
      </c>
      <c r="G37">
        <f ca="1" t="shared" si="25"/>
        <v>0</v>
      </c>
      <c r="H37">
        <f ca="1">('survival rate'!AA37*u_p1_on+'survival rate'!AB37*u_p1_off)*21/365.25</f>
        <v>0.0160154931225098</v>
      </c>
      <c r="I37">
        <f ca="1" t="shared" si="5"/>
        <v>0.0152528505928665</v>
      </c>
      <c r="J37">
        <f ca="1">('survival rate'!AA37*u_p1_on)*21/365.25</f>
        <v>0.00605737007410711</v>
      </c>
      <c r="K37">
        <f ca="1" t="shared" si="6"/>
        <v>0.00576892388010201</v>
      </c>
    </row>
    <row r="38" spans="1:11">
      <c r="A38" s="139">
        <v>3</v>
      </c>
      <c r="B38" s="139">
        <f t="shared" si="23"/>
        <v>2.01369863013699</v>
      </c>
      <c r="C38" s="139">
        <v>35</v>
      </c>
      <c r="D38">
        <f ca="1">'survival rate'!AA38*('cost for cycle'!$T$2)+'survival rate'!AB38*('cost for cycle'!$R$2)+('survival rate'!AC38-'survival rate'!AC37)*c_eof</f>
        <v>162.423975330703</v>
      </c>
      <c r="E38">
        <f ca="1" t="shared" si="7"/>
        <v>147.32333363329</v>
      </c>
      <c r="F38">
        <f ca="1">'survival rate'!AA38*('cost for cycle'!$T$2)</f>
        <v>48.460294616763</v>
      </c>
      <c r="G38">
        <f ca="1" t="shared" si="1"/>
        <v>43.954915752166</v>
      </c>
      <c r="H38">
        <f ca="1">('survival rate'!AA38*u_p1_off+'survival rate'!AB38*u_p1_off)*21/365.25</f>
        <v>0.015740113473571</v>
      </c>
      <c r="I38">
        <f ca="1" t="shared" si="5"/>
        <v>0.0142767469148036</v>
      </c>
      <c r="J38">
        <f ca="1">('survival rate'!AA38*u_p1_off)*21/365.25</f>
        <v>0.00604648040578194</v>
      </c>
      <c r="K38">
        <f ca="1" t="shared" si="6"/>
        <v>0.00548433596896321</v>
      </c>
    </row>
    <row r="39" spans="1:11">
      <c r="A39" s="139">
        <v>3</v>
      </c>
      <c r="B39" s="139">
        <f t="shared" si="23"/>
        <v>2.07123287671233</v>
      </c>
      <c r="C39" s="139">
        <v>36</v>
      </c>
      <c r="D39">
        <f ca="1">'survival rate'!AA39*('cost for cycle'!$T$2)+'survival rate'!AB39*('cost for cycle'!$R$2)+('survival rate'!AC39-'survival rate'!AC38)*c_eof</f>
        <v>158.004674078343</v>
      </c>
      <c r="E39">
        <f ca="1" t="shared" ref="E39:E40" si="26">D39/(1+disc)^($A39-1)</f>
        <v>143.314897123213</v>
      </c>
      <c r="F39">
        <f ca="1">'survival rate'!AA39*('cost for cycle'!$T$2)</f>
        <v>47.0993768116446</v>
      </c>
      <c r="G39">
        <f ca="1" t="shared" ref="G39:G40" si="27">F39/(1+disc)^($A39-1)</f>
        <v>42.7205231851651</v>
      </c>
      <c r="H39">
        <f ca="1">('survival rate'!AA39*u_p1_off+'survival rate'!AB39*u_p1_off)*21/365.25</f>
        <v>0.0153108193257895</v>
      </c>
      <c r="I39">
        <f ca="1" t="shared" si="5"/>
        <v>0.0138873644678363</v>
      </c>
      <c r="J39">
        <f ca="1">('survival rate'!AA39*u_p1_off)*21/365.25</f>
        <v>0.00587667617929914</v>
      </c>
      <c r="K39">
        <f ca="1" t="shared" si="6"/>
        <v>0.00533031852997654</v>
      </c>
    </row>
    <row r="40" spans="1:11">
      <c r="A40" s="139">
        <v>3</v>
      </c>
      <c r="B40" s="139">
        <f t="shared" si="23"/>
        <v>2.12876712328767</v>
      </c>
      <c r="C40" s="139">
        <v>37</v>
      </c>
      <c r="D40">
        <f ca="1">'survival rate'!AA40*('cost for cycle'!$T$2)+'survival rate'!AB40*('cost for cycle'!$R$2)+('survival rate'!AC40-'survival rate'!AC39)*c_eof</f>
        <v>153.69338776885</v>
      </c>
      <c r="E40">
        <f ca="1" t="shared" si="26"/>
        <v>139.404433350431</v>
      </c>
      <c r="F40">
        <f ca="1">'survival rate'!AA40*('cost for cycle'!$T$2)</f>
        <v>45.7927486799331</v>
      </c>
      <c r="G40">
        <f ca="1" t="shared" si="27"/>
        <v>41.5353729523203</v>
      </c>
      <c r="H40">
        <f ca="1">('survival rate'!AA40*u_p1_off+'survival rate'!AB40*u_p1_off)*21/365.25</f>
        <v>0.0148935692350028</v>
      </c>
      <c r="I40">
        <f ca="1" t="shared" si="5"/>
        <v>0.0135089063356034</v>
      </c>
      <c r="J40">
        <f ca="1">('survival rate'!AA40*u_p1_off)*21/365.25</f>
        <v>0.00571364577557345</v>
      </c>
      <c r="K40">
        <f ca="1" t="shared" si="6"/>
        <v>0.00518244514791243</v>
      </c>
    </row>
    <row r="41" spans="1:11">
      <c r="A41" s="139">
        <v>3</v>
      </c>
      <c r="B41" s="139">
        <f t="shared" si="23"/>
        <v>2.18630136986301</v>
      </c>
      <c r="C41" s="146">
        <v>38</v>
      </c>
      <c r="D41">
        <f ca="1">'survival rate'!AA41*('cost for cycle'!$T$2+c_fu)+'survival rate'!AB41*('cost for cycle'!$R$2+c_fu)+('survival rate'!AC41-'survival rate'!AC40)*c_eof</f>
        <v>512.213945761797</v>
      </c>
      <c r="E41">
        <f ca="1" t="shared" si="7"/>
        <v>464.593148083262</v>
      </c>
      <c r="F41">
        <f ca="1">'survival rate'!AA41*('cost for cycle'!$T$2+c_fu)</f>
        <v>183.659583158404</v>
      </c>
      <c r="G41">
        <f ca="1" t="shared" si="1"/>
        <v>166.58465592599</v>
      </c>
      <c r="H41">
        <f ca="1">('survival rate'!AA41*u_p1_off+'survival rate'!AB41*u_p1_off)*21/365.25</f>
        <v>0.0144879837220102</v>
      </c>
      <c r="I41">
        <f ca="1" t="shared" si="5"/>
        <v>0.0131410283192836</v>
      </c>
      <c r="J41">
        <f ca="1">('survival rate'!AA41*u_p1_off)*21/365.25</f>
        <v>0.005557000856179</v>
      </c>
      <c r="K41">
        <f ca="1" t="shared" si="6"/>
        <v>0.00504036358837098</v>
      </c>
    </row>
    <row r="42" spans="1:11">
      <c r="A42" s="139">
        <v>3</v>
      </c>
      <c r="B42" s="139">
        <f t="shared" si="23"/>
        <v>2.24383561643836</v>
      </c>
      <c r="C42" s="139">
        <v>39</v>
      </c>
      <c r="D42">
        <f ca="1">'survival rate'!AA42*('cost for cycle'!$T$2)+'survival rate'!AB42*('cost for cycle'!$R$2)+('survival rate'!AC42-'survival rate'!AC41)*c_eof</f>
        <v>145.421240480209</v>
      </c>
      <c r="E42">
        <f ca="1" t="shared" si="7"/>
        <v>131.901351909487</v>
      </c>
      <c r="F42">
        <f ca="1">'survival rate'!AA42*('cost for cycle'!$T$2)</f>
        <v>43.3301518962703</v>
      </c>
      <c r="G42">
        <f ca="1" t="shared" si="1"/>
        <v>39.3017250759821</v>
      </c>
      <c r="H42">
        <f ca="1">('survival rate'!AA42*u_p1_off+'survival rate'!AB42*u_p1_off)*21/365.25</f>
        <v>0.0140936979181259</v>
      </c>
      <c r="I42">
        <f ca="1" t="shared" si="5"/>
        <v>0.012783399472223</v>
      </c>
      <c r="J42">
        <f ca="1">('survival rate'!AA42*u_p1_off)*21/365.25</f>
        <v>0.00540638302949414</v>
      </c>
      <c r="K42">
        <f ca="1" t="shared" si="6"/>
        <v>0.00490374877958652</v>
      </c>
    </row>
    <row r="43" spans="1:11">
      <c r="A43" s="139">
        <v>3</v>
      </c>
      <c r="B43" s="139">
        <f t="shared" si="23"/>
        <v>2.3013698630137</v>
      </c>
      <c r="C43" s="139">
        <v>40</v>
      </c>
      <c r="D43">
        <f ca="1">'survival rate'!AA43*('cost for cycle'!$T$2)+'survival rate'!AB43*('cost for cycle'!$R$2)+('survival rate'!AC43-'survival rate'!AC42)*c_eof</f>
        <v>141.453620763822</v>
      </c>
      <c r="E43">
        <f ca="1" t="shared" ref="E43:E47" si="28">D43/(1+disc)^($A43-1)</f>
        <v>128.302603867412</v>
      </c>
      <c r="F43">
        <f ca="1">'survival rate'!AA43*('cost for cycle'!$T$2)</f>
        <v>42.1686550280489</v>
      </c>
      <c r="G43">
        <f ca="1" t="shared" ref="G43:G47" si="29">F43/(1+disc)^($A43-1)</f>
        <v>38.2482131773687</v>
      </c>
      <c r="H43">
        <f ca="1">('survival rate'!AA43*u_p1_off+'survival rate'!AB43*u_p1_off)*21/365.25</f>
        <v>0.0137103607995396</v>
      </c>
      <c r="I43">
        <f ca="1" t="shared" si="5"/>
        <v>0.0124357014054781</v>
      </c>
      <c r="J43">
        <f ca="1">('survival rate'!AA43*u_p1_off)*21/365.25</f>
        <v>0.00526146092139271</v>
      </c>
      <c r="K43">
        <f ca="1" t="shared" si="6"/>
        <v>0.00477230015545824</v>
      </c>
    </row>
    <row r="44" spans="1:11">
      <c r="A44" s="139">
        <v>3</v>
      </c>
      <c r="B44" s="139">
        <f t="shared" si="23"/>
        <v>2.35890410958904</v>
      </c>
      <c r="C44" s="139">
        <v>41</v>
      </c>
      <c r="D44">
        <f ca="1">'survival rate'!AA44*('cost for cycle'!$T$2)+'survival rate'!AB44*('cost for cycle'!$R$2)+('survival rate'!AC44-'survival rate'!AC43)*c_eof</f>
        <v>137.593974184628</v>
      </c>
      <c r="E44">
        <f ca="1" t="shared" si="28"/>
        <v>124.801790643654</v>
      </c>
      <c r="F44">
        <f ca="1">'survival rate'!AA44*('cost for cycle'!$T$2)</f>
        <v>41.0503472291267</v>
      </c>
      <c r="G44">
        <f ca="1" t="shared" si="29"/>
        <v>37.2338750377567</v>
      </c>
      <c r="H44">
        <f ca="1">('survival rate'!AA44*u_p1_off+'survival rate'!AB44*u_p1_off)*21/365.25</f>
        <v>0.013337634479379</v>
      </c>
      <c r="I44">
        <f ca="1" t="shared" si="5"/>
        <v>0.0120976276456953</v>
      </c>
      <c r="J44">
        <f ca="1">('survival rate'!AA44*u_p1_off)*21/365.25</f>
        <v>0.00512192759318473</v>
      </c>
      <c r="K44">
        <f ca="1" t="shared" si="6"/>
        <v>0.00464573931354624</v>
      </c>
    </row>
    <row r="45" spans="1:11">
      <c r="A45" s="139">
        <v>3</v>
      </c>
      <c r="B45" s="139">
        <f t="shared" si="23"/>
        <v>2.41643835616438</v>
      </c>
      <c r="C45" s="139">
        <v>42</v>
      </c>
      <c r="D45">
        <f ca="1">'survival rate'!AA45*('cost for cycle'!$T$2)+'survival rate'!AB45*('cost for cycle'!$R$2)+('survival rate'!AC45-'survival rate'!AC44)*c_eof</f>
        <v>133.839180704746</v>
      </c>
      <c r="E45">
        <f ca="1" t="shared" si="28"/>
        <v>121.396082271878</v>
      </c>
      <c r="F45">
        <f ca="1">'survival rate'!AA45*('cost for cycle'!$T$2)</f>
        <v>39.972946043257</v>
      </c>
      <c r="G45">
        <f ca="1" t="shared" si="29"/>
        <v>36.2566404020472</v>
      </c>
      <c r="H45">
        <f ca="1">('survival rate'!AA45*u_p1_off+'survival rate'!AB45*u_p1_off)*21/365.25</f>
        <v>0.0129751935515066</v>
      </c>
      <c r="I45">
        <f ca="1" t="shared" si="5"/>
        <v>0.0117688830399153</v>
      </c>
      <c r="J45">
        <f ca="1">('survival rate'!AA45*u_p1_off)*21/365.25</f>
        <v>0.00498749825859141</v>
      </c>
      <c r="K45">
        <f ca="1" t="shared" si="6"/>
        <v>0.0045238079443006</v>
      </c>
    </row>
    <row r="46" spans="1:11">
      <c r="A46" s="139">
        <v>3</v>
      </c>
      <c r="B46" s="139">
        <f t="shared" si="23"/>
        <v>2.47397260273973</v>
      </c>
      <c r="C46" s="146">
        <v>43</v>
      </c>
      <c r="D46">
        <f ca="1">'survival rate'!AA46*('cost for cycle'!$T$2+c_fu)+'survival rate'!AB46*('cost for cycle'!$R$2+c_fu)+('survival rate'!AC46-'survival rate'!AC45)*c_eof</f>
        <v>446.202414820745</v>
      </c>
      <c r="E46">
        <f ca="1" t="shared" si="28"/>
        <v>404.718743601583</v>
      </c>
      <c r="F46">
        <f ca="1">'survival rate'!AA46*('cost for cycle'!$T$2+c_fu)</f>
        <v>160.554484153381</v>
      </c>
      <c r="G46">
        <f ca="1" t="shared" si="29"/>
        <v>145.627650025742</v>
      </c>
      <c r="H46">
        <f ca="1">('survival rate'!AA46*u_p1_off+'survival rate'!AB46*u_p1_off)*21/365.25</f>
        <v>0.0126227244808589</v>
      </c>
      <c r="I46">
        <f ca="1" t="shared" si="5"/>
        <v>0.0114491832025931</v>
      </c>
      <c r="J46">
        <f ca="1">('survival rate'!AA46*u_p1_off)*21/365.25</f>
        <v>0.00485790825918518</v>
      </c>
      <c r="K46">
        <f ca="1" t="shared" si="6"/>
        <v>0.00440626599472578</v>
      </c>
    </row>
    <row r="47" spans="1:11">
      <c r="A47" s="139">
        <v>3</v>
      </c>
      <c r="B47" s="139">
        <f t="shared" si="23"/>
        <v>2.53150684931507</v>
      </c>
      <c r="C47" s="139">
        <v>44</v>
      </c>
      <c r="D47">
        <f ca="1">'survival rate'!AA47*('cost for cycle'!$T$2)+'survival rate'!AB47*('cost for cycle'!$R$2)+('survival rate'!AC47-'survival rate'!AC46)*c_eof</f>
        <v>126.632157744716</v>
      </c>
      <c r="E47">
        <f ca="1" t="shared" si="28"/>
        <v>114.859099995207</v>
      </c>
      <c r="F47">
        <f ca="1">'survival rate'!AA47*('cost for cycle'!$T$2)</f>
        <v>37.9325258425846</v>
      </c>
      <c r="G47">
        <f ca="1" t="shared" si="29"/>
        <v>34.405919131596</v>
      </c>
      <c r="H47">
        <f ca="1">('survival rate'!AA47*u_p1_off+'survival rate'!AB47*u_p1_off)*21/365.25</f>
        <v>0.0122799250357972</v>
      </c>
      <c r="I47">
        <f ca="1" t="shared" si="5"/>
        <v>0.0111382540007231</v>
      </c>
      <c r="J47">
        <f ca="1">('survival rate'!AA47*u_p1_off)*21/365.25</f>
        <v>0.00473291126401174</v>
      </c>
      <c r="K47">
        <f ca="1" t="shared" si="6"/>
        <v>0.0042928900353848</v>
      </c>
    </row>
    <row r="48" spans="1:11">
      <c r="A48" s="139">
        <v>3</v>
      </c>
      <c r="B48" s="139">
        <f t="shared" si="23"/>
        <v>2.58904109589041</v>
      </c>
      <c r="C48" s="139">
        <v>45</v>
      </c>
      <c r="D48">
        <f ca="1">'survival rate'!AA48*('cost for cycle'!$T$2)+'survival rate'!AB48*('cost for cycle'!$R$2)+('survival rate'!AC48-'survival rate'!AC47)*c_eof</f>
        <v>123.17416335578</v>
      </c>
      <c r="E48">
        <f ca="1" t="shared" ref="E48:E52" si="30">D48/(1+disc)^($A48-1)</f>
        <v>111.7225971481</v>
      </c>
      <c r="F48">
        <f ca="1">'survival rate'!AA48*('cost for cycle'!$T$2)</f>
        <v>36.9656923476756</v>
      </c>
      <c r="G48">
        <f ca="1" t="shared" ref="G48:G52" si="31">F48/(1+disc)^($A48-1)</f>
        <v>33.5289726509529</v>
      </c>
      <c r="H48">
        <f ca="1">('survival rate'!AA48*u_p1_off+'survival rate'!AB48*u_p1_off)*21/365.25</f>
        <v>0.0119465037584965</v>
      </c>
      <c r="I48">
        <f ca="1" t="shared" si="5"/>
        <v>0.0108358310734662</v>
      </c>
      <c r="J48">
        <f ca="1">('survival rate'!AA48*u_p1_off)*21/365.25</f>
        <v>0.00461227766430187</v>
      </c>
      <c r="K48">
        <f ca="1" t="shared" si="6"/>
        <v>0.00418347180435544</v>
      </c>
    </row>
    <row r="49" spans="1:11">
      <c r="A49" s="139">
        <v>3</v>
      </c>
      <c r="B49" s="139">
        <f t="shared" si="23"/>
        <v>2.64657534246575</v>
      </c>
      <c r="C49" s="139">
        <v>46</v>
      </c>
      <c r="D49">
        <f ca="1">'survival rate'!AA49*('cost for cycle'!$T$2)+'survival rate'!AB49*('cost for cycle'!$R$2)+('survival rate'!AC49-'survival rate'!AC48)*c_eof</f>
        <v>119.809486012692</v>
      </c>
      <c r="E49">
        <f ca="1" t="shared" si="30"/>
        <v>108.670735612419</v>
      </c>
      <c r="F49">
        <f ca="1">'survival rate'!AA49*('cost for cycle'!$T$2)</f>
        <v>36.0321121390537</v>
      </c>
      <c r="G49">
        <f ca="1" t="shared" si="31"/>
        <v>32.6821878812278</v>
      </c>
      <c r="H49">
        <f ca="1">('survival rate'!AA49*u_p1_off+'survival rate'!AB49*u_p1_off)*21/365.25</f>
        <v>0.0116221794698763</v>
      </c>
      <c r="I49">
        <f ca="1" t="shared" si="5"/>
        <v>0.0105416593831077</v>
      </c>
      <c r="J49">
        <f ca="1">('survival rate'!AA49*u_p1_off)*21/365.25</f>
        <v>0.00449579313849988</v>
      </c>
      <c r="K49">
        <f ca="1" t="shared" si="6"/>
        <v>0.00407781690566882</v>
      </c>
    </row>
    <row r="50" spans="1:11">
      <c r="A50" s="139">
        <v>3</v>
      </c>
      <c r="B50" s="139">
        <f t="shared" si="23"/>
        <v>2.7041095890411</v>
      </c>
      <c r="C50" s="139">
        <v>47</v>
      </c>
      <c r="D50">
        <f ca="1">'survival rate'!AA50*('cost for cycle'!$T$2)+'survival rate'!AB50*('cost for cycle'!$R$2)+('survival rate'!AC50-'survival rate'!AC49)*c_eof</f>
        <v>116.535462140741</v>
      </c>
      <c r="E50">
        <f ca="1" t="shared" si="30"/>
        <v>105.701099447384</v>
      </c>
      <c r="F50">
        <f ca="1">'survival rate'!AA50*('cost for cycle'!$T$2)</f>
        <v>35.1301797248961</v>
      </c>
      <c r="G50">
        <f ca="1" t="shared" si="31"/>
        <v>31.8641085940101</v>
      </c>
      <c r="H50">
        <f ca="1">('survival rate'!AA50*u_p1_off+'survival rate'!AB50*u_p1_off)*21/365.25</f>
        <v>0.0113066808059868</v>
      </c>
      <c r="I50">
        <f ca="1" t="shared" si="5"/>
        <v>0.0102554927945458</v>
      </c>
      <c r="J50">
        <f ca="1">('survival rate'!AA50*u_p1_off)*21/365.25</f>
        <v>0.00438325736642769</v>
      </c>
      <c r="K50">
        <f ca="1" t="shared" si="6"/>
        <v>0.00397574364301831</v>
      </c>
    </row>
    <row r="51" spans="1:11">
      <c r="A51" s="139">
        <v>3</v>
      </c>
      <c r="B51" s="139">
        <f t="shared" si="23"/>
        <v>2.76164383561644</v>
      </c>
      <c r="C51" s="146">
        <v>48</v>
      </c>
      <c r="D51">
        <f ca="1">'survival rate'!AA51*('cost for cycle'!$T$2+c_fu)+'survival rate'!AB51*('cost for cycle'!$R$2+c_fu)+('survival rate'!AC51-'survival rate'!AC50)*c_eof</f>
        <v>388.733626976946</v>
      </c>
      <c r="E51">
        <f ca="1" t="shared" si="30"/>
        <v>352.592858936005</v>
      </c>
      <c r="F51">
        <f ca="1">'survival rate'!AA51*('cost for cycle'!$T$2+c_fu)</f>
        <v>141.272201183828</v>
      </c>
      <c r="G51">
        <f ca="1" t="shared" si="31"/>
        <v>128.138050960388</v>
      </c>
      <c r="H51">
        <f ca="1">('survival rate'!AA51*u_p1_off+'survival rate'!AB51*u_p1_off)*21/365.25</f>
        <v>0.0109997457831158</v>
      </c>
      <c r="I51">
        <f ca="1" t="shared" si="5"/>
        <v>0.00997709368083068</v>
      </c>
      <c r="J51">
        <f ca="1">('survival rate'!AA51*u_p1_off)*21/365.25</f>
        <v>0.00427448287441517</v>
      </c>
      <c r="K51">
        <f ca="1" t="shared" si="6"/>
        <v>0.00387708197225866</v>
      </c>
    </row>
    <row r="52" spans="1:11">
      <c r="A52" s="139">
        <v>3</v>
      </c>
      <c r="B52" s="139">
        <f t="shared" si="23"/>
        <v>2.81917808219178</v>
      </c>
      <c r="C52" s="139">
        <v>49</v>
      </c>
      <c r="D52">
        <f ca="1">'survival rate'!AA52*('cost for cycle'!$T$2)+'survival rate'!AB52*('cost for cycle'!$R$2)+('survival rate'!AC52-'survival rate'!AC51)*c_eof</f>
        <v>110.24912913768</v>
      </c>
      <c r="E52">
        <f ca="1" t="shared" si="30"/>
        <v>99.999210102204</v>
      </c>
      <c r="F52">
        <f ca="1">'survival rate'!AA52*('cost for cycle'!$T$2)</f>
        <v>33.4153427811084</v>
      </c>
      <c r="G52">
        <f ca="1" t="shared" si="31"/>
        <v>30.3087009352457</v>
      </c>
      <c r="H52">
        <f ca="1">('survival rate'!AA52*u_p1_off+'survival rate'!AB52*u_p1_off)*21/365.25</f>
        <v>0.0107011213891853</v>
      </c>
      <c r="I52">
        <f ca="1" t="shared" si="5"/>
        <v>0.00970623255254901</v>
      </c>
      <c r="J52">
        <f ca="1">('survival rate'!AA52*u_p1_off)*21/365.25</f>
        <v>0.00416929399576059</v>
      </c>
      <c r="K52">
        <f ca="1" t="shared" si="6"/>
        <v>0.00378167255851301</v>
      </c>
    </row>
    <row r="53" spans="1:11">
      <c r="A53" s="139">
        <v>3</v>
      </c>
      <c r="B53" s="139">
        <f t="shared" si="23"/>
        <v>2.87671232876712</v>
      </c>
      <c r="C53" s="139">
        <v>50</v>
      </c>
      <c r="D53">
        <f ca="1">'survival rate'!AA53*('cost for cycle'!$T$2)+'survival rate'!AB53*('cost for cycle'!$R$2)+('survival rate'!AC53-'survival rate'!AC52)*c_eof</f>
        <v>107.23189324825</v>
      </c>
      <c r="E53">
        <f ca="1" t="shared" ref="E53:E58" si="32">D53/(1+disc)^($A53-1)</f>
        <v>97.2624882070298</v>
      </c>
      <c r="F53">
        <f ca="1">'survival rate'!AA53*('cost for cycle'!$T$2)</f>
        <v>32.5997095577883</v>
      </c>
      <c r="G53">
        <f ca="1" t="shared" ref="G53:G58" si="33">F53/(1+disc)^($A53-1)</f>
        <v>29.5688975580847</v>
      </c>
      <c r="H53">
        <f ca="1">('survival rate'!AA53*u_p1_off+'survival rate'!AB53*u_p1_off)*21/365.25</f>
        <v>0.01041056319927</v>
      </c>
      <c r="I53">
        <f ca="1" t="shared" si="5"/>
        <v>0.0094426877090884</v>
      </c>
      <c r="J53">
        <f ca="1">('survival rate'!AA53*u_p1_off)*21/365.25</f>
        <v>0.00406752593301745</v>
      </c>
      <c r="K53">
        <f ca="1" t="shared" si="6"/>
        <v>0.00368936592563941</v>
      </c>
    </row>
    <row r="54" spans="1:11">
      <c r="A54" s="139">
        <v>3</v>
      </c>
      <c r="B54" s="139">
        <f t="shared" si="23"/>
        <v>2.93424657534247</v>
      </c>
      <c r="C54" s="139">
        <v>51</v>
      </c>
      <c r="D54">
        <f ca="1">'survival rate'!AA54*('cost for cycle'!$T$2)+'survival rate'!AB54*('cost for cycle'!$R$2)+('survival rate'!AC54-'survival rate'!AC53)*c_eof</f>
        <v>104.295452044838</v>
      </c>
      <c r="E54">
        <f ca="1" t="shared" si="32"/>
        <v>94.599049473776</v>
      </c>
      <c r="F54">
        <f ca="1">'survival rate'!AA54*('cost for cycle'!$T$2)</f>
        <v>31.810252433087</v>
      </c>
      <c r="G54">
        <f ca="1" t="shared" si="33"/>
        <v>28.8528366740019</v>
      </c>
      <c r="H54">
        <f ca="1">('survival rate'!AA54*u_p1_off+'survival rate'!AB54*u_p1_off)*21/365.25</f>
        <v>0.0101278350133004</v>
      </c>
      <c r="I54">
        <f ca="1" t="shared" si="5"/>
        <v>0.00918624491002306</v>
      </c>
      <c r="J54">
        <f ca="1">('survival rate'!AA54*u_p1_off)*21/365.25</f>
        <v>0.00396902391041398</v>
      </c>
      <c r="K54">
        <f ca="1" t="shared" si="6"/>
        <v>0.00360002168745032</v>
      </c>
    </row>
    <row r="55" spans="1:11">
      <c r="A55" s="139">
        <v>3</v>
      </c>
      <c r="B55" s="139">
        <f t="shared" si="23"/>
        <v>2.99178082191781</v>
      </c>
      <c r="C55" s="146">
        <v>52</v>
      </c>
      <c r="D55">
        <f ca="1">'survival rate'!AA55*('cost for cycle'!$T$2+c_fu)+'survival rate'!AB55*('cost for cycle'!$R$2+c_fu)+('survival rate'!AC55-'survival rate'!AC54)*c_eof</f>
        <v>348.104993503411</v>
      </c>
      <c r="E55">
        <f ca="1" t="shared" si="32"/>
        <v>315.741490706042</v>
      </c>
      <c r="F55">
        <f ca="1">'survival rate'!AA55*('cost for cycle'!$T$2+c_fu)</f>
        <v>128.024372867499</v>
      </c>
      <c r="G55">
        <f ca="1" t="shared" si="33"/>
        <v>116.121880151927</v>
      </c>
      <c r="H55">
        <f ca="1">('survival rate'!AA55*u_p1_off+'survival rate'!AB55*u_p1_off)*21/365.25</f>
        <v>0.00985270851421178</v>
      </c>
      <c r="I55">
        <f ca="1" t="shared" si="5"/>
        <v>0.0089366970650447</v>
      </c>
      <c r="J55">
        <f ca="1">('survival rate'!AA55*u_p1_off)*21/365.25</f>
        <v>0.00387364240624937</v>
      </c>
      <c r="K55">
        <f ca="1" t="shared" si="6"/>
        <v>0.00351350785147335</v>
      </c>
    </row>
    <row r="56" spans="1:11">
      <c r="A56" s="139">
        <v>4</v>
      </c>
      <c r="B56" s="139">
        <f t="shared" si="23"/>
        <v>3.04931506849315</v>
      </c>
      <c r="C56" s="139">
        <v>53</v>
      </c>
      <c r="D56">
        <f ca="1">'survival rate'!AA56*('cost for cycle'!$T$2)+'survival rate'!AB56*('cost for cycle'!$R$2)+('survival rate'!AC56-'survival rate'!AC55)*c_eof</f>
        <v>98.6630065554514</v>
      </c>
      <c r="E56">
        <f ca="1" t="shared" si="32"/>
        <v>85.2288146467564</v>
      </c>
      <c r="F56">
        <f ca="1">'survival rate'!AA56*('cost for cycle'!$T$2)</f>
        <v>30.3043380388191</v>
      </c>
      <c r="G56">
        <f ca="1" t="shared" si="33"/>
        <v>26.1780265965396</v>
      </c>
      <c r="H56">
        <f ca="1">('survival rate'!AA56*u_p1_off+'survival rate'!AB56*u_p1_off)*21/365.25</f>
        <v>0.00958467357452591</v>
      </c>
      <c r="I56">
        <f ca="1" t="shared" si="5"/>
        <v>0.00827960140332656</v>
      </c>
      <c r="J56">
        <f ca="1">('survival rate'!AA56*u_p1_off)*21/365.25</f>
        <v>0.00378112819187296</v>
      </c>
      <c r="K56">
        <f ca="1" t="shared" si="6"/>
        <v>0.0032662806970072</v>
      </c>
    </row>
    <row r="57" spans="1:11">
      <c r="A57" s="139">
        <v>4</v>
      </c>
      <c r="B57" s="139">
        <f t="shared" si="23"/>
        <v>3.10684931506849</v>
      </c>
      <c r="C57" s="139">
        <v>54</v>
      </c>
      <c r="D57">
        <f ca="1">'survival rate'!AA57*('cost for cycle'!$T$2)+'survival rate'!AB57*('cost for cycle'!$R$2)+('survival rate'!AC57-'survival rate'!AC56)*c_eof</f>
        <v>95.9597699774083</v>
      </c>
      <c r="E57">
        <f ca="1" t="shared" si="32"/>
        <v>82.8936572529172</v>
      </c>
      <c r="F57">
        <f ca="1">'survival rate'!AA57*('cost for cycle'!$T$2)</f>
        <v>29.5848371828754</v>
      </c>
      <c r="G57">
        <f ca="1" t="shared" si="33"/>
        <v>25.5564947049998</v>
      </c>
      <c r="H57">
        <f ca="1">('survival rate'!AA57*u_p1_off+'survival rate'!AB57*u_p1_off)*21/365.25</f>
        <v>0.00932352406619448</v>
      </c>
      <c r="I57">
        <f ca="1" t="shared" si="5"/>
        <v>0.00805401063919186</v>
      </c>
      <c r="J57">
        <f ca="1">('survival rate'!AA57*u_p1_off)*21/365.25</f>
        <v>0.0036913547420454</v>
      </c>
      <c r="K57">
        <f ca="1" t="shared" si="6"/>
        <v>0.00318873101569628</v>
      </c>
    </row>
    <row r="58" spans="1:11">
      <c r="A58" s="139">
        <v>4</v>
      </c>
      <c r="B58" s="139">
        <f t="shared" si="23"/>
        <v>3.16438356164384</v>
      </c>
      <c r="C58" s="139">
        <v>55</v>
      </c>
      <c r="D58">
        <f ca="1">'survival rate'!AA58*('cost for cycle'!$T$2)+'survival rate'!AB58*('cost for cycle'!$R$2)+('survival rate'!AC58-'survival rate'!AC57)*c_eof</f>
        <v>93.3187140619645</v>
      </c>
      <c r="E58">
        <f ca="1" t="shared" si="32"/>
        <v>80.6122138533329</v>
      </c>
      <c r="F58">
        <f ca="1">'survival rate'!AA58*('cost for cycle'!$T$2)</f>
        <v>28.8872785750404</v>
      </c>
      <c r="G58">
        <f ca="1" t="shared" si="33"/>
        <v>24.9539173523726</v>
      </c>
      <c r="H58">
        <f ca="1">('survival rate'!AA58*u_p1_off+'survival rate'!AB58*u_p1_off)*21/365.25</f>
        <v>0.00906934999978437</v>
      </c>
      <c r="I58">
        <f ca="1" t="shared" si="5"/>
        <v>0.00783444552405517</v>
      </c>
      <c r="J58">
        <f ca="1">('survival rate'!AA58*u_p1_off)*21/365.25</f>
        <v>0.00360431906701465</v>
      </c>
      <c r="K58">
        <f ca="1" t="shared" si="6"/>
        <v>0.00311354632719115</v>
      </c>
    </row>
    <row r="59" spans="1:11">
      <c r="A59" s="139">
        <v>4</v>
      </c>
      <c r="B59" s="139">
        <f t="shared" si="23"/>
        <v>3.22191780821918</v>
      </c>
      <c r="C59" s="139">
        <v>56</v>
      </c>
      <c r="D59">
        <f ca="1">'survival rate'!AA59*('cost for cycle'!$T$2)+'survival rate'!AB59*('cost for cycle'!$R$2)+('survival rate'!AC59-'survival rate'!AC58)*c_eof</f>
        <v>90.7478756939718</v>
      </c>
      <c r="E59">
        <f ca="1" t="shared" ref="E59:E67" si="34">D59/(1+disc)^($A59-1)</f>
        <v>78.3914270113135</v>
      </c>
      <c r="F59">
        <f ca="1">'survival rate'!AA59*('cost for cycle'!$T$2)</f>
        <v>28.2107403710476</v>
      </c>
      <c r="G59">
        <f ca="1" t="shared" ref="G59:G67" si="35">F59/(1+disc)^($A59-1)</f>
        <v>24.3694982149207</v>
      </c>
      <c r="H59">
        <f ca="1">('survival rate'!AA59*u_p1_off+'survival rate'!AB59*u_p1_off)*21/365.25</f>
        <v>0.00882195114055397</v>
      </c>
      <c r="I59">
        <f ca="1" t="shared" si="5"/>
        <v>0.00762073308761816</v>
      </c>
      <c r="J59">
        <f ca="1">('survival rate'!AA59*u_p1_off)*21/365.25</f>
        <v>0.00351990614657008</v>
      </c>
      <c r="K59">
        <f ca="1" t="shared" si="6"/>
        <v>0.00304062727270928</v>
      </c>
    </row>
    <row r="60" spans="1:11">
      <c r="A60" s="139">
        <v>4</v>
      </c>
      <c r="B60" s="139">
        <f t="shared" si="23"/>
        <v>3.27945205479452</v>
      </c>
      <c r="C60" s="139">
        <v>57</v>
      </c>
      <c r="D60">
        <f ca="1">'survival rate'!AA60*('cost for cycle'!$T$2)+'survival rate'!AB60*('cost for cycle'!$R$2)+('survival rate'!AC60-'survival rate'!AC59)*c_eof</f>
        <v>88.2452962658652</v>
      </c>
      <c r="E60">
        <f ca="1" t="shared" si="34"/>
        <v>76.2296048080036</v>
      </c>
      <c r="F60">
        <f ca="1">'survival rate'!AA60*('cost for cycle'!$T$2)</f>
        <v>27.5543516062612</v>
      </c>
      <c r="G60">
        <f ca="1" t="shared" si="35"/>
        <v>23.8024849206446</v>
      </c>
      <c r="H60">
        <f ca="1">('survival rate'!AA60*u_p1_off+'survival rate'!AB60*u_p1_off)*21/365.25</f>
        <v>0.00858113369565435</v>
      </c>
      <c r="I60">
        <f ca="1" t="shared" si="5"/>
        <v>0.00741270592433159</v>
      </c>
      <c r="J60">
        <f ca="1">('survival rate'!AA60*u_p1_off)*21/365.25</f>
        <v>0.00343800730884647</v>
      </c>
      <c r="K60">
        <f ca="1" t="shared" si="6"/>
        <v>0.0029698799774076</v>
      </c>
    </row>
    <row r="61" spans="1:11">
      <c r="A61" s="139">
        <v>4</v>
      </c>
      <c r="B61" s="139">
        <f t="shared" si="23"/>
        <v>3.33698630136986</v>
      </c>
      <c r="C61" s="139">
        <v>58</v>
      </c>
      <c r="D61">
        <f ca="1">'survival rate'!AA61*('cost for cycle'!$T$2)+'survival rate'!AB61*('cost for cycle'!$R$2)+('survival rate'!AC61-'survival rate'!AC60)*c_eof</f>
        <v>85.8090758276686</v>
      </c>
      <c r="E61">
        <f ca="1" t="shared" si="34"/>
        <v>74.1251059951785</v>
      </c>
      <c r="F61">
        <f ca="1">'survival rate'!AA61*('cost for cycle'!$T$2)</f>
        <v>26.9172886710835</v>
      </c>
      <c r="G61">
        <f ca="1" t="shared" si="35"/>
        <v>23.2521660046073</v>
      </c>
      <c r="H61">
        <f ca="1">('survival rate'!AA61*u_p1_off+'survival rate'!AB61*u_p1_off)*21/365.25</f>
        <v>0.00834671006656977</v>
      </c>
      <c r="I61">
        <f ca="1" t="shared" si="5"/>
        <v>0.00721020197954412</v>
      </c>
      <c r="J61">
        <f ca="1">('survival rate'!AA61*u_p1_off)*21/365.25</f>
        <v>0.00335851979055414</v>
      </c>
      <c r="K61">
        <f ca="1" t="shared" si="6"/>
        <v>0.00290121567049272</v>
      </c>
    </row>
    <row r="62" spans="1:11">
      <c r="A62" s="139">
        <v>4</v>
      </c>
      <c r="B62" s="139">
        <f t="shared" si="23"/>
        <v>3.39452054794521</v>
      </c>
      <c r="C62" s="139">
        <v>59</v>
      </c>
      <c r="D62">
        <f ca="1">'survival rate'!AA62*('cost for cycle'!$T$2)+'survival rate'!AB62*('cost for cycle'!$R$2)+('survival rate'!AC62-'survival rate'!AC61)*c_eof</f>
        <v>83.4373711565223</v>
      </c>
      <c r="E62">
        <f ca="1" t="shared" si="34"/>
        <v>72.0763383276296</v>
      </c>
      <c r="F62">
        <f ca="1">'survival rate'!AA62*('cost for cycle'!$T$2)</f>
        <v>26.2987720813384</v>
      </c>
      <c r="G62">
        <f ca="1" t="shared" si="35"/>
        <v>22.71786811907</v>
      </c>
      <c r="H62">
        <f ca="1">('survival rate'!AA62*u_p1_off+'survival rate'!AB62*u_p1_off)*21/365.25</f>
        <v>0.00811849861374771</v>
      </c>
      <c r="I62">
        <f ca="1" t="shared" si="5"/>
        <v>0.00701306434618094</v>
      </c>
      <c r="J62">
        <f ca="1">('survival rate'!AA62*u_p1_off)*21/365.25</f>
        <v>0.00328134633401368</v>
      </c>
      <c r="K62">
        <f ca="1" t="shared" si="6"/>
        <v>0.00283455033712444</v>
      </c>
    </row>
    <row r="63" spans="1:11">
      <c r="A63" s="139">
        <v>4</v>
      </c>
      <c r="B63" s="139">
        <f t="shared" si="23"/>
        <v>3.45205479452055</v>
      </c>
      <c r="C63" s="139">
        <v>60</v>
      </c>
      <c r="D63">
        <f ca="1">'survival rate'!AA63*('cost for cycle'!$T$2)+'survival rate'!AB63*('cost for cycle'!$R$2)+('survival rate'!AC63-'survival rate'!AC62)*c_eof</f>
        <v>81.128393896505</v>
      </c>
      <c r="E63">
        <f ca="1" t="shared" si="34"/>
        <v>70.0817569562725</v>
      </c>
      <c r="F63">
        <f ca="1">'survival rate'!AA63*('cost for cycle'!$T$2)</f>
        <v>25.6980635146816</v>
      </c>
      <c r="G63">
        <f ca="1" t="shared" si="35"/>
        <v>22.1989534734319</v>
      </c>
      <c r="H63">
        <f ca="1">('survival rate'!AA63*u_p1_off+'survival rate'!AB63*u_p1_off)*21/365.25</f>
        <v>0.00789632343262305</v>
      </c>
      <c r="I63">
        <f ca="1" t="shared" si="5"/>
        <v>0.00682114107126492</v>
      </c>
      <c r="J63">
        <f ca="1">('survival rate'!AA63*u_p1_off)*21/365.25</f>
        <v>0.00320639481738341</v>
      </c>
      <c r="K63">
        <f ca="1" t="shared" si="6"/>
        <v>0.00276980439899226</v>
      </c>
    </row>
    <row r="64" spans="1:11">
      <c r="A64" s="139">
        <v>4</v>
      </c>
      <c r="B64" s="139">
        <f t="shared" si="23"/>
        <v>3.50958904109589</v>
      </c>
      <c r="C64" s="146">
        <v>61</v>
      </c>
      <c r="D64">
        <f ca="1">'survival rate'!AA64*('cost for cycle'!$T$2+c_fu)+'survival rate'!AB64*('cost for cycle'!$R$2+c_fu)+('survival rate'!AC64-'survival rate'!AC63)*c_eof</f>
        <v>271.153389494536</v>
      </c>
      <c r="E64">
        <f ca="1" t="shared" si="34"/>
        <v>234.23249281463</v>
      </c>
      <c r="F64">
        <f ca="1">'survival rate'!AA64*('cost for cycle'!$T$2+c_fu)</f>
        <v>103.565147556352</v>
      </c>
      <c r="G64">
        <f ca="1" t="shared" si="35"/>
        <v>89.4634683566369</v>
      </c>
      <c r="H64">
        <f ca="1">('survival rate'!AA64*u_p1_off+'survival rate'!AB64*u_p1_off)*21/365.25</f>
        <v>0.00768001414030802</v>
      </c>
      <c r="I64">
        <f ca="1" t="shared" si="5"/>
        <v>0.00663428497165146</v>
      </c>
      <c r="J64">
        <f ca="1">('survival rate'!AA64*u_p1_off)*21/365.25</f>
        <v>0.00313357791487843</v>
      </c>
      <c r="K64">
        <f ca="1" t="shared" si="6"/>
        <v>0.00270690242079985</v>
      </c>
    </row>
    <row r="65" spans="1:11">
      <c r="A65" s="139">
        <v>4</v>
      </c>
      <c r="B65" s="139">
        <f t="shared" si="23"/>
        <v>3.56712328767123</v>
      </c>
      <c r="C65" s="139">
        <v>62</v>
      </c>
      <c r="D65">
        <f ca="1">'survival rate'!AA65*('cost for cycle'!$T$2)+'survival rate'!AB65*('cost for cycle'!$R$2)+('survival rate'!AC65-'survival rate'!AC64)*c_eof</f>
        <v>76.6917318306108</v>
      </c>
      <c r="E65">
        <f ca="1" t="shared" si="34"/>
        <v>66.2492014517748</v>
      </c>
      <c r="F65">
        <f ca="1">'survival rate'!AA65*('cost for cycle'!$T$2)</f>
        <v>24.5473068486019</v>
      </c>
      <c r="G65">
        <f ca="1" t="shared" si="35"/>
        <v>21.2048865985115</v>
      </c>
      <c r="H65">
        <f ca="1">('survival rate'!AA65*u_p1_off+'survival rate'!AB65*u_p1_off)*21/365.25</f>
        <v>0.0074694056722795</v>
      </c>
      <c r="I65">
        <f ca="1" t="shared" si="5"/>
        <v>0.00645235345839931</v>
      </c>
      <c r="J65">
        <f ca="1">('survival rate'!AA65*u_p1_off)*21/365.25</f>
        <v>0.00306281278412712</v>
      </c>
      <c r="K65">
        <f ca="1" t="shared" si="6"/>
        <v>0.00264577284019188</v>
      </c>
    </row>
    <row r="66" spans="1:11">
      <c r="A66" s="139">
        <v>4</v>
      </c>
      <c r="B66" s="139">
        <f t="shared" si="23"/>
        <v>3.62465753424658</v>
      </c>
      <c r="C66" s="139">
        <v>63</v>
      </c>
      <c r="D66">
        <f ca="1">'survival rate'!AA66*('cost for cycle'!$T$2)+'survival rate'!AB66*('cost for cycle'!$R$2)+('survival rate'!AC66-'survival rate'!AC65)*c_eof</f>
        <v>74.5607288373628</v>
      </c>
      <c r="E66">
        <f ca="1" t="shared" si="34"/>
        <v>64.4083609436241</v>
      </c>
      <c r="F66">
        <f ca="1">'survival rate'!AA66*('cost for cycle'!$T$2)</f>
        <v>23.9959644718064</v>
      </c>
      <c r="G66">
        <f ca="1" t="shared" si="35"/>
        <v>20.7286163237719</v>
      </c>
      <c r="H66">
        <f ca="1">('survival rate'!AA66*u_p1_off+'survival rate'!AB66*u_p1_off)*21/365.25</f>
        <v>0.00726433808844978</v>
      </c>
      <c r="I66">
        <f ca="1" t="shared" si="5"/>
        <v>0.00627520836924719</v>
      </c>
      <c r="J66">
        <f ca="1">('survival rate'!AA66*u_p1_off)*21/365.25</f>
        <v>0.00299402077812437</v>
      </c>
      <c r="K66">
        <f ca="1" t="shared" si="6"/>
        <v>0.0025863477189283</v>
      </c>
    </row>
    <row r="67" spans="1:11">
      <c r="A67" s="139">
        <v>4</v>
      </c>
      <c r="B67" s="139">
        <f t="shared" si="23"/>
        <v>3.68219178082192</v>
      </c>
      <c r="C67" s="139">
        <v>64</v>
      </c>
      <c r="D67">
        <f ca="1">'survival rate'!AA67*('cost for cycle'!$T$2)+'survival rate'!AB67*('cost for cycle'!$R$2)+('survival rate'!AC67-'survival rate'!AC66)*c_eof</f>
        <v>72.4858136106506</v>
      </c>
      <c r="E67">
        <f ca="1" t="shared" si="34"/>
        <v>62.6159711570246</v>
      </c>
      <c r="F67">
        <f ca="1">'survival rate'!AA67*('cost for cycle'!$T$2)</f>
        <v>23.4598371251468</v>
      </c>
      <c r="G67">
        <f ca="1" t="shared" si="35"/>
        <v>20.2654893641264</v>
      </c>
      <c r="H67">
        <f ca="1">('survival rate'!AA67*u_p1_off+'survival rate'!AB67*u_p1_off)*21/365.25</f>
        <v>0.00706465638805522</v>
      </c>
      <c r="I67">
        <f ca="1" t="shared" si="5"/>
        <v>0.00610271580870767</v>
      </c>
      <c r="J67">
        <f ca="1">('survival rate'!AA67*u_p1_off)*21/365.25</f>
        <v>0.0029271271795151</v>
      </c>
      <c r="K67">
        <f ca="1" t="shared" si="6"/>
        <v>0.00252856251334853</v>
      </c>
    </row>
    <row r="68" spans="1:11">
      <c r="A68" s="139">
        <v>4</v>
      </c>
      <c r="B68" s="139">
        <f t="shared" ref="B68:B99" si="36">C68*21/365</f>
        <v>3.73972602739726</v>
      </c>
      <c r="C68" s="139">
        <v>65</v>
      </c>
      <c r="D68">
        <f ca="1">'survival rate'!AA68*('cost for cycle'!$T$2)+'survival rate'!AB68*('cost for cycle'!$R$2)+('survival rate'!AC68-'survival rate'!AC67)*c_eof</f>
        <v>70.4654465046981</v>
      </c>
      <c r="E68">
        <f ca="1" t="shared" ref="E68:E99" si="37">D68/(1+disc)^($A68-1)</f>
        <v>60.8707020880666</v>
      </c>
      <c r="F68">
        <f ca="1">'survival rate'!AA68*('cost for cycle'!$T$2)</f>
        <v>22.9383555045327</v>
      </c>
      <c r="G68">
        <f ca="1" t="shared" ref="G68:G99" si="38">F68/(1+disc)^($A68-1)</f>
        <v>19.8150139332968</v>
      </c>
      <c r="H68">
        <f ca="1">('survival rate'!AA68*u_p1_off+'survival rate'!AB68*u_p1_off)*21/365.25</f>
        <v>0.00687021033284106</v>
      </c>
      <c r="I68">
        <f ca="1" t="shared" si="5"/>
        <v>0.00593474599532755</v>
      </c>
      <c r="J68">
        <f ca="1">('survival rate'!AA68*u_p1_off)*21/365.25</f>
        <v>0.00286206095517712</v>
      </c>
      <c r="K68">
        <f ca="1" t="shared" si="6"/>
        <v>0.00247235586237091</v>
      </c>
    </row>
    <row r="69" spans="1:11">
      <c r="A69" s="139">
        <v>4</v>
      </c>
      <c r="B69" s="139">
        <f t="shared" si="36"/>
        <v>3.7972602739726</v>
      </c>
      <c r="C69" s="139">
        <v>66</v>
      </c>
      <c r="D69">
        <f ca="1">'survival rate'!AA69*('cost for cycle'!$T$2)+'survival rate'!AB69*('cost for cycle'!$R$2)+('survival rate'!AC69-'survival rate'!AC68)*c_eof</f>
        <v>68.4981329119804</v>
      </c>
      <c r="E69">
        <f ca="1" t="shared" si="37"/>
        <v>59.171262638575</v>
      </c>
      <c r="F69">
        <f ca="1">'survival rate'!AA69*('cost for cycle'!$T$2)</f>
        <v>22.4309780148464</v>
      </c>
      <c r="G69">
        <f ca="1" t="shared" si="38"/>
        <v>19.3767221810572</v>
      </c>
      <c r="H69">
        <f ca="1">('survival rate'!AA69*u_p1_off+'survival rate'!AB69*u_p1_off)*21/365.25</f>
        <v>0.00668085427806081</v>
      </c>
      <c r="I69">
        <f ca="1" t="shared" ref="I69:I125" si="39">H69/(1+disc)^($A69-1)</f>
        <v>0.00577117311569879</v>
      </c>
      <c r="J69">
        <f ca="1">('survival rate'!AA69*u_p1_off)*21/365.25</f>
        <v>0.00279875452928796</v>
      </c>
      <c r="K69">
        <f ca="1" t="shared" ref="K69:K125" si="40">J69/(1+disc)^($A69-1)</f>
        <v>0.0024176693914592</v>
      </c>
    </row>
    <row r="70" spans="1:11">
      <c r="A70" s="139">
        <v>4</v>
      </c>
      <c r="B70" s="139">
        <f t="shared" si="36"/>
        <v>3.85479452054795</v>
      </c>
      <c r="C70" s="139">
        <v>67</v>
      </c>
      <c r="D70">
        <f ca="1">'survival rate'!AA70*('cost for cycle'!$T$2)+'survival rate'!AB70*('cost for cycle'!$R$2)+('survival rate'!AC70-'survival rate'!AC69)*c_eof</f>
        <v>66.5824218248572</v>
      </c>
      <c r="E70">
        <f ca="1" t="shared" si="37"/>
        <v>57.5163993735943</v>
      </c>
      <c r="F70">
        <f ca="1">'survival rate'!AA70*('cost for cycle'!$T$2)</f>
        <v>21.9371890862231</v>
      </c>
      <c r="G70">
        <f ca="1" t="shared" si="38"/>
        <v>18.9501687387738</v>
      </c>
      <c r="H70">
        <f ca="1">('survival rate'!AA70*u_p1_off+'survival rate'!AB70*u_p1_off)*21/365.25</f>
        <v>0.00649644701084433</v>
      </c>
      <c r="I70">
        <f ca="1" t="shared" si="39"/>
        <v>0.00561187518483475</v>
      </c>
      <c r="J70">
        <f ca="1">('survival rate'!AA70*u_p1_off)*21/365.25</f>
        <v>0.00273714357324395</v>
      </c>
      <c r="K70">
        <f ca="1" t="shared" si="40"/>
        <v>0.00236444753114692</v>
      </c>
    </row>
    <row r="71" spans="1:11">
      <c r="A71" s="139">
        <v>4</v>
      </c>
      <c r="B71" s="139">
        <f t="shared" si="36"/>
        <v>3.91232876712329</v>
      </c>
      <c r="C71" s="139">
        <v>68</v>
      </c>
      <c r="D71">
        <f ca="1">'survival rate'!AA71*('cost for cycle'!$T$2)+'survival rate'!AB71*('cost for cycle'!$R$2)+('survival rate'!AC71-'survival rate'!AC70)*c_eof</f>
        <v>64.7169044483913</v>
      </c>
      <c r="E71">
        <f ca="1" t="shared" si="37"/>
        <v>55.9048953230893</v>
      </c>
      <c r="F71">
        <f ca="1">'survival rate'!AA71*('cost for cycle'!$T$2)</f>
        <v>21.456497613641</v>
      </c>
      <c r="G71">
        <f ca="1" t="shared" si="38"/>
        <v>18.534929371464</v>
      </c>
      <c r="H71">
        <f ca="1">('survival rate'!AA71*u_p1_off+'survival rate'!AB71*u_p1_off)*21/365.25</f>
        <v>0.00631685159552148</v>
      </c>
      <c r="I71">
        <f ca="1" t="shared" si="39"/>
        <v>0.005456733912555</v>
      </c>
      <c r="J71">
        <f ca="1">('survival rate'!AA71*u_p1_off)*21/365.25</f>
        <v>0.00267716681096507</v>
      </c>
      <c r="K71">
        <f ca="1" t="shared" si="40"/>
        <v>0.00231263734885224</v>
      </c>
    </row>
    <row r="72" spans="1:11">
      <c r="A72" s="139">
        <v>4</v>
      </c>
      <c r="B72" s="139">
        <f t="shared" si="36"/>
        <v>3.96986301369863</v>
      </c>
      <c r="C72" s="139">
        <v>69</v>
      </c>
      <c r="D72">
        <f ca="1">'survival rate'!AA72*('cost for cycle'!$T$2)+'survival rate'!AB72*('cost for cycle'!$R$2)+('survival rate'!AC72-'survival rate'!AC71)*c_eof</f>
        <v>62.9002128623411</v>
      </c>
      <c r="E72">
        <f ca="1" t="shared" si="37"/>
        <v>54.3355688261234</v>
      </c>
      <c r="F72">
        <f ca="1">'survival rate'!AA72*('cost for cycle'!$T$2)</f>
        <v>20.9884355092444</v>
      </c>
      <c r="G72">
        <f ca="1" t="shared" si="38"/>
        <v>18.1305997272384</v>
      </c>
      <c r="H72">
        <f ca="1">('survival rate'!AA72*u_p1_off+'survival rate'!AB72*u_p1_off)*21/365.25</f>
        <v>0.00614193522551806</v>
      </c>
      <c r="I72">
        <f ca="1" t="shared" si="39"/>
        <v>0.0053056345755474</v>
      </c>
      <c r="J72">
        <f ca="1">('survival rate'!AA72*u_p1_off)*21/365.25</f>
        <v>0.00261876583826557</v>
      </c>
      <c r="K72">
        <f ca="1" t="shared" si="40"/>
        <v>0.0022621883928436</v>
      </c>
    </row>
    <row r="73" spans="1:11">
      <c r="A73" s="149">
        <v>5</v>
      </c>
      <c r="B73" s="149">
        <f t="shared" si="36"/>
        <v>4.02739726027397</v>
      </c>
      <c r="C73" s="146">
        <v>70</v>
      </c>
      <c r="D73">
        <f ca="1">'survival rate'!AA73*('cost for cycle'!$T$2+c_fu)+'survival rate'!AB73*('cost for cycle'!$R$2+c_fu)+('survival rate'!AC73-'survival rate'!AC72)*c_eof</f>
        <v>210.632140090809</v>
      </c>
      <c r="E73">
        <f ca="1" t="shared" si="37"/>
        <v>173.287582923419</v>
      </c>
      <c r="F73">
        <f ca="1">'survival rate'!AA73*('cost for cycle'!$T$2+c_fu)</f>
        <v>84.6676552436527</v>
      </c>
      <c r="G73">
        <f ca="1" t="shared" si="38"/>
        <v>69.6562895037789</v>
      </c>
      <c r="H73">
        <f ca="1">('survival rate'!AA73*u_p1_off+'survival rate'!AB73*u_p1_off)*21/365.25</f>
        <v>0.0059713643473839</v>
      </c>
      <c r="I73">
        <f ca="1" t="shared" si="39"/>
        <v>0.00491265622647675</v>
      </c>
      <c r="J73">
        <f ca="1">('survival rate'!AA73*u_p1_off)*21/365.25</f>
        <v>0.00256179516793223</v>
      </c>
      <c r="K73">
        <f ca="1" t="shared" si="40"/>
        <v>0.00210759522456773</v>
      </c>
    </row>
    <row r="74" spans="1:11">
      <c r="A74" s="139">
        <v>5</v>
      </c>
      <c r="B74" s="139">
        <f t="shared" si="36"/>
        <v>4.08493150684932</v>
      </c>
      <c r="C74" s="139">
        <v>71</v>
      </c>
      <c r="D74">
        <f ca="1">'survival rate'!AA74*('cost for cycle'!$T$2)+'survival rate'!AB74*('cost for cycle'!$R$2)+('survival rate'!AC74-'survival rate'!AC73)*c_eof</f>
        <v>59.4160926362543</v>
      </c>
      <c r="E74">
        <f ca="1" t="shared" si="37"/>
        <v>48.8817664543101</v>
      </c>
      <c r="F74">
        <f ca="1">'survival rate'!AA74*('cost for cycle'!$T$2)</f>
        <v>20.0862888814768</v>
      </c>
      <c r="G74">
        <f ca="1" t="shared" si="38"/>
        <v>16.5250395721757</v>
      </c>
      <c r="H74">
        <f ca="1">('survival rate'!AA74*u_p1_off+'survival rate'!AB74*u_p1_off)*21/365.25</f>
        <v>0.00580501911225213</v>
      </c>
      <c r="I74">
        <f ca="1" t="shared" si="39"/>
        <v>0.004775803589864</v>
      </c>
      <c r="J74">
        <f ca="1">('survival rate'!AA74*u_p1_off)*21/365.25</f>
        <v>0.00250620333836588</v>
      </c>
      <c r="K74">
        <f ca="1" t="shared" si="40"/>
        <v>0.00206185968880528</v>
      </c>
    </row>
    <row r="75" spans="1:11">
      <c r="A75" s="139">
        <v>5</v>
      </c>
      <c r="B75" s="139">
        <f t="shared" si="36"/>
        <v>4.14246575342466</v>
      </c>
      <c r="C75" s="139">
        <v>72</v>
      </c>
      <c r="D75">
        <f ca="1">'survival rate'!AA75*('cost for cycle'!$T$2)+'survival rate'!AB75*('cost for cycle'!$R$2)+('survival rate'!AC75-'survival rate'!AC74)*c_eof</f>
        <v>57.7340752584582</v>
      </c>
      <c r="E75">
        <f ca="1" t="shared" si="37"/>
        <v>47.4979665949543</v>
      </c>
      <c r="F75">
        <f ca="1">'survival rate'!AA75*('cost for cycle'!$T$2)</f>
        <v>19.6521179883606</v>
      </c>
      <c r="G75">
        <f ca="1" t="shared" si="38"/>
        <v>16.1678461039263</v>
      </c>
      <c r="H75">
        <f ca="1">('survival rate'!AA75*u_p1_off+'survival rate'!AB75*u_p1_off)*21/365.25</f>
        <v>0.00564298799326327</v>
      </c>
      <c r="I75">
        <f ca="1" t="shared" si="39"/>
        <v>0.00464250018727857</v>
      </c>
      <c r="J75">
        <f ca="1">('survival rate'!AA75*u_p1_off)*21/365.25</f>
        <v>0.00245203103465314</v>
      </c>
      <c r="K75">
        <f ca="1" t="shared" si="40"/>
        <v>0.00201729200047563</v>
      </c>
    </row>
    <row r="76" spans="1:11">
      <c r="A76" s="139">
        <v>5</v>
      </c>
      <c r="B76" s="139">
        <f t="shared" si="36"/>
        <v>4.2</v>
      </c>
      <c r="C76" s="139">
        <v>73</v>
      </c>
      <c r="D76">
        <f ca="1">'survival rate'!AA76*('cost for cycle'!$T$2)+'survival rate'!AB76*('cost for cycle'!$R$2)+('survival rate'!AC76-'survival rate'!AC75)*c_eof</f>
        <v>56.0958978635643</v>
      </c>
      <c r="E76">
        <f ca="1" t="shared" si="37"/>
        <v>46.150233998027</v>
      </c>
      <c r="F76">
        <f ca="1">'survival rate'!AA76*('cost for cycle'!$T$2)</f>
        <v>19.228934825212</v>
      </c>
      <c r="G76">
        <f ca="1" t="shared" si="38"/>
        <v>15.8196922683137</v>
      </c>
      <c r="H76">
        <f ca="1">('survival rate'!AA76*u_p1_off+'survival rate'!AB76*u_p1_off)*21/365.25</f>
        <v>0.00548515307659526</v>
      </c>
      <c r="I76">
        <f ca="1" t="shared" si="39"/>
        <v>0.00451264901072723</v>
      </c>
      <c r="J76">
        <f ca="1">('survival rate'!AA76*u_p1_off)*21/365.25</f>
        <v>0.00239922969028925</v>
      </c>
      <c r="K76">
        <f ca="1" t="shared" si="40"/>
        <v>0.00197385220379513</v>
      </c>
    </row>
    <row r="77" spans="1:11">
      <c r="A77" s="139">
        <v>5</v>
      </c>
      <c r="B77" s="139">
        <f t="shared" si="36"/>
        <v>4.25753424657534</v>
      </c>
      <c r="C77" s="139">
        <v>74</v>
      </c>
      <c r="D77">
        <f ca="1">'survival rate'!AA77*('cost for cycle'!$T$2)+'survival rate'!AB77*('cost for cycle'!$R$2)+('survival rate'!AC77-'survival rate'!AC76)*c_eof</f>
        <v>54.5003757598758</v>
      </c>
      <c r="E77">
        <f ca="1" t="shared" si="37"/>
        <v>44.8375940147373</v>
      </c>
      <c r="F77">
        <f ca="1">'survival rate'!AA77*('cost for cycle'!$T$2)</f>
        <v>18.8163673391453</v>
      </c>
      <c r="G77">
        <f ca="1" t="shared" si="38"/>
        <v>15.4802719765079</v>
      </c>
      <c r="H77">
        <f ca="1">('survival rate'!AA77*u_p1_off+'survival rate'!AB77*u_p1_off)*21/365.25</f>
        <v>0.00533139993109825</v>
      </c>
      <c r="I77">
        <f ca="1" t="shared" si="39"/>
        <v>0.0043861559174198</v>
      </c>
      <c r="J77">
        <f ca="1">('survival rate'!AA77*u_p1_off)*21/365.25</f>
        <v>0.00234775288354895</v>
      </c>
      <c r="K77">
        <f ca="1" t="shared" si="40"/>
        <v>0.0019315021074955</v>
      </c>
    </row>
    <row r="78" spans="1:11">
      <c r="A78" s="139">
        <v>5</v>
      </c>
      <c r="B78" s="139">
        <f t="shared" si="36"/>
        <v>4.31506849315068</v>
      </c>
      <c r="C78" s="139">
        <v>75</v>
      </c>
      <c r="D78">
        <f ca="1">'survival rate'!AA78*('cost for cycle'!$T$2)+'survival rate'!AB78*('cost for cycle'!$R$2)+('survival rate'!AC78-'survival rate'!AC77)*c_eof</f>
        <v>52.9463581037624</v>
      </c>
      <c r="E78">
        <f ca="1" t="shared" si="37"/>
        <v>43.5590998431826</v>
      </c>
      <c r="F78">
        <f ca="1">'survival rate'!AA78*('cost for cycle'!$T$2)</f>
        <v>18.4140597232966</v>
      </c>
      <c r="G78">
        <f ca="1" t="shared" si="38"/>
        <v>15.1492925053216</v>
      </c>
      <c r="H78">
        <f ca="1">('survival rate'!AA78*u_p1_off+'survival rate'!AB78*u_p1_off)*21/365.25</f>
        <v>0.00518161749272676</v>
      </c>
      <c r="I78">
        <f ca="1" t="shared" si="39"/>
        <v>0.00426292953469121</v>
      </c>
      <c r="J78">
        <f ca="1">('survival rate'!AA78*u_p1_off)*21/365.25</f>
        <v>0.0022975562197531</v>
      </c>
      <c r="K78">
        <f ca="1" t="shared" si="40"/>
        <v>0.00189020518796436</v>
      </c>
    </row>
    <row r="79" spans="1:11">
      <c r="A79" s="139">
        <v>5</v>
      </c>
      <c r="B79" s="139">
        <f t="shared" si="36"/>
        <v>4.37260273972603</v>
      </c>
      <c r="C79" s="139">
        <v>76</v>
      </c>
      <c r="D79">
        <f ca="1">'survival rate'!AA79*('cost for cycle'!$T$2)+'survival rate'!AB79*('cost for cycle'!$R$2)+('survival rate'!AC79-'survival rate'!AC78)*c_eof</f>
        <v>51.4327268537728</v>
      </c>
      <c r="E79">
        <f ca="1" t="shared" si="37"/>
        <v>42.3138316678937</v>
      </c>
      <c r="F79">
        <f ca="1">'survival rate'!AA79*('cost for cycle'!$T$2)</f>
        <v>18.0216715355372</v>
      </c>
      <c r="G79">
        <f ca="1" t="shared" si="38"/>
        <v>14.8264737721729</v>
      </c>
      <c r="H79">
        <f ca="1">('survival rate'!AA79*u_p1_off+'survival rate'!AB79*u_p1_off)*21/365.25</f>
        <v>0.00503569795350943</v>
      </c>
      <c r="I79">
        <f ca="1" t="shared" si="39"/>
        <v>0.00414288116865662</v>
      </c>
      <c r="J79">
        <f ca="1">('survival rate'!AA79*u_p1_off)*21/365.25</f>
        <v>0.0022485972213089</v>
      </c>
      <c r="K79">
        <f ca="1" t="shared" si="40"/>
        <v>0.00184992649878098</v>
      </c>
    </row>
    <row r="80" spans="1:11">
      <c r="A80" s="139">
        <v>5</v>
      </c>
      <c r="B80" s="139">
        <f t="shared" si="36"/>
        <v>4.43013698630137</v>
      </c>
      <c r="C80" s="139">
        <v>77</v>
      </c>
      <c r="D80">
        <f ca="1">'survival rate'!AA80*('cost for cycle'!$T$2)+'survival rate'!AB80*('cost for cycle'!$R$2)+('survival rate'!AC80-'survival rate'!AC79)*c_eof</f>
        <v>49.9583957605551</v>
      </c>
      <c r="E80">
        <f ca="1" t="shared" si="37"/>
        <v>41.1008958288409</v>
      </c>
      <c r="F80">
        <f ca="1">'survival rate'!AA80*('cost for cycle'!$T$2)</f>
        <v>17.6388768746665</v>
      </c>
      <c r="G80">
        <f ca="1" t="shared" si="38"/>
        <v>14.5115476573374</v>
      </c>
      <c r="H80">
        <f ca="1">('survival rate'!AA80*u_p1_off+'survival rate'!AB80*u_p1_off)*21/365.25</f>
        <v>0.00489353665483499</v>
      </c>
      <c r="I80">
        <f ca="1" t="shared" si="39"/>
        <v>0.00402592471641753</v>
      </c>
      <c r="J80">
        <f ca="1">('survival rate'!AA80*u_p1_off)*21/365.25</f>
        <v>0.00220083522492202</v>
      </c>
      <c r="K80">
        <f ca="1" t="shared" si="40"/>
        <v>0.0018106325861525</v>
      </c>
    </row>
    <row r="81" spans="1:11">
      <c r="A81" s="139">
        <v>5</v>
      </c>
      <c r="B81" s="139">
        <f t="shared" si="36"/>
        <v>4.48767123287671</v>
      </c>
      <c r="C81" s="139">
        <v>78</v>
      </c>
      <c r="D81">
        <f ca="1">'survival rate'!AA81*('cost for cycle'!$T$2)+'survival rate'!AB81*('cost for cycle'!$R$2)+('survival rate'!AC81-'survival rate'!AC80)*c_eof</f>
        <v>48.522309391206</v>
      </c>
      <c r="E81">
        <f ca="1" t="shared" si="37"/>
        <v>39.9194240187625</v>
      </c>
      <c r="F81">
        <f ca="1">'survival rate'!AA81*('cost for cycle'!$T$2)</f>
        <v>17.2653636096824</v>
      </c>
      <c r="G81">
        <f ca="1" t="shared" si="38"/>
        <v>14.2042573698674</v>
      </c>
      <c r="H81">
        <f ca="1">('survival rate'!AA81*u_p1_off+'survival rate'!AB81*u_p1_off)*21/365.25</f>
        <v>0.00475503198484678</v>
      </c>
      <c r="I81">
        <f ca="1" t="shared" si="39"/>
        <v>0.003911976581648</v>
      </c>
      <c r="J81">
        <f ca="1">('survival rate'!AA81*u_p1_off)*21/365.25</f>
        <v>0.00215423128543123</v>
      </c>
      <c r="K81">
        <f ca="1" t="shared" si="40"/>
        <v>0.00177229140979837</v>
      </c>
    </row>
    <row r="82" spans="1:11">
      <c r="A82" s="139">
        <v>5</v>
      </c>
      <c r="B82" s="139">
        <f t="shared" si="36"/>
        <v>4.54520547945206</v>
      </c>
      <c r="C82" s="146">
        <v>79</v>
      </c>
      <c r="D82">
        <f ca="1">'survival rate'!AA82*('cost for cycle'!$T$2+c_fu)+'survival rate'!AB82*('cost for cycle'!$R$2+c_fu)+('survival rate'!AC82-'survival rate'!AC81)*c_eof</f>
        <v>162.789579218304</v>
      </c>
      <c r="E82">
        <f ca="1" t="shared" si="37"/>
        <v>133.927389693228</v>
      </c>
      <c r="F82">
        <f ca="1">'survival rate'!AA82*('cost for cycle'!$T$2+c_fu)</f>
        <v>69.6943917127053</v>
      </c>
      <c r="G82">
        <f ca="1" t="shared" si="38"/>
        <v>57.3377485411575</v>
      </c>
      <c r="H82">
        <f ca="1">('survival rate'!AA82*u_p1_off+'survival rate'!AB82*u_p1_off)*21/365.25</f>
        <v>0.00462008527975087</v>
      </c>
      <c r="I82">
        <f ca="1" t="shared" si="39"/>
        <v>0.00380095559340059</v>
      </c>
      <c r="J82">
        <f ca="1">('survival rate'!AA82*u_p1_off)*21/365.25</f>
        <v>0.00210874808576879</v>
      </c>
      <c r="K82">
        <f ca="1" t="shared" si="40"/>
        <v>0.00173487226887463</v>
      </c>
    </row>
    <row r="83" spans="1:11">
      <c r="A83" s="139">
        <v>5</v>
      </c>
      <c r="B83" s="139">
        <f t="shared" si="36"/>
        <v>4.6027397260274</v>
      </c>
      <c r="C83" s="139">
        <v>80</v>
      </c>
      <c r="D83">
        <f ca="1">'survival rate'!AA83*('cost for cycle'!$T$2)+'survival rate'!AB83*('cost for cycle'!$R$2)+('survival rate'!AC83-'survival rate'!AC82)*c_eof</f>
        <v>45.760797551294</v>
      </c>
      <c r="E83">
        <f ca="1" t="shared" si="37"/>
        <v>37.6475213938998</v>
      </c>
      <c r="F83">
        <f ca="1">'survival rate'!AA83*('cost for cycle'!$T$2)</f>
        <v>16.5449973099884</v>
      </c>
      <c r="G83">
        <f ca="1" t="shared" si="38"/>
        <v>13.6116102323525</v>
      </c>
      <c r="H83">
        <f ca="1">('survival rate'!AA83*u_p1_off+'survival rate'!AB83*u_p1_off)*21/365.25</f>
        <v>0.00448860072885445</v>
      </c>
      <c r="I83">
        <f ca="1" t="shared" si="39"/>
        <v>0.0036927829279812</v>
      </c>
      <c r="J83">
        <f ca="1">('survival rate'!AA83*u_p1_off)*21/365.25</f>
        <v>0.00206434985258952</v>
      </c>
      <c r="K83">
        <f ca="1" t="shared" si="40"/>
        <v>0.00169834573256166</v>
      </c>
    </row>
    <row r="84" spans="1:11">
      <c r="A84" s="139">
        <v>5</v>
      </c>
      <c r="B84" s="139">
        <f t="shared" si="36"/>
        <v>4.66027397260274</v>
      </c>
      <c r="C84" s="139">
        <v>81</v>
      </c>
      <c r="D84">
        <f ca="1">'survival rate'!AA84*('cost for cycle'!$T$2)+'survival rate'!AB84*('cost for cycle'!$R$2)+('survival rate'!AC84-'survival rate'!AC83)*c_eof</f>
        <v>44.4334069722301</v>
      </c>
      <c r="E84">
        <f ca="1" t="shared" si="37"/>
        <v>36.5554738794885</v>
      </c>
      <c r="F84">
        <f ca="1">'survival rate'!AA84*('cost for cycle'!$T$2)</f>
        <v>16.1975825933597</v>
      </c>
      <c r="G84">
        <f ca="1" t="shared" si="38"/>
        <v>13.325791285203</v>
      </c>
      <c r="H84">
        <f ca="1">('survival rate'!AA84*u_p1_off+'survival rate'!AB84*u_p1_off)*21/365.25</f>
        <v>0.00436048528316188</v>
      </c>
      <c r="I84">
        <f ca="1" t="shared" si="39"/>
        <v>0.00358738203375086</v>
      </c>
      <c r="J84">
        <f ca="1">('survival rate'!AA84*u_p1_off)*21/365.25</f>
        <v>0.00202100227714889</v>
      </c>
      <c r="K84">
        <f ca="1" t="shared" si="40"/>
        <v>0.00166268357497042</v>
      </c>
    </row>
    <row r="85" spans="1:11">
      <c r="A85" s="139">
        <v>5</v>
      </c>
      <c r="B85" s="139">
        <f t="shared" si="36"/>
        <v>4.71780821917808</v>
      </c>
      <c r="C85" s="139">
        <v>82</v>
      </c>
      <c r="D85">
        <f ca="1">'survival rate'!AA85*('cost for cycle'!$T$2)+'survival rate'!AB85*('cost for cycle'!$R$2)+('survival rate'!AC85-'survival rate'!AC84)*c_eof</f>
        <v>43.1403291693649</v>
      </c>
      <c r="E85">
        <f ca="1" t="shared" si="37"/>
        <v>35.4916555709729</v>
      </c>
      <c r="F85">
        <f ca="1">'survival rate'!AA85*('cost for cycle'!$T$2)</f>
        <v>15.8583246795417</v>
      </c>
      <c r="G85">
        <f ca="1" t="shared" si="38"/>
        <v>13.0466829599122</v>
      </c>
      <c r="H85">
        <f ca="1">('survival rate'!AA85*u_p1_off+'survival rate'!AB85*u_p1_off)*21/365.25</f>
        <v>0.00423564856736573</v>
      </c>
      <c r="I85">
        <f ca="1" t="shared" si="39"/>
        <v>0.00348467855872047</v>
      </c>
      <c r="J85">
        <f ca="1">('survival rate'!AA85*u_p1_off)*21/365.25</f>
        <v>0.00197867244105051</v>
      </c>
      <c r="K85">
        <f ca="1" t="shared" si="40"/>
        <v>0.00162785871405475</v>
      </c>
    </row>
    <row r="86" spans="1:11">
      <c r="A86" s="139">
        <v>5</v>
      </c>
      <c r="B86" s="139">
        <f t="shared" si="36"/>
        <v>4.77534246575342</v>
      </c>
      <c r="C86" s="139">
        <v>83</v>
      </c>
      <c r="D86">
        <f ca="1">'survival rate'!AA86*('cost for cycle'!$T$2)+'survival rate'!AB86*('cost for cycle'!$R$2)+('survival rate'!AC86-'survival rate'!AC85)*c_eof</f>
        <v>41.8806492728162</v>
      </c>
      <c r="E86">
        <f ca="1" t="shared" si="37"/>
        <v>34.4553138026367</v>
      </c>
      <c r="F86">
        <f ca="1">'survival rate'!AA86*('cost for cycle'!$T$2)</f>
        <v>15.5269703240526</v>
      </c>
      <c r="G86">
        <f ca="1" t="shared" si="38"/>
        <v>12.7740769116182</v>
      </c>
      <c r="H86">
        <f ca="1">('survival rate'!AA86*u_p1_off+'survival rate'!AB86*u_p1_off)*21/365.25</f>
        <v>0.00411400279507982</v>
      </c>
      <c r="I86">
        <f ca="1" t="shared" si="39"/>
        <v>0.00338460028081289</v>
      </c>
      <c r="J86">
        <f ca="1">('survival rate'!AA86*u_p1_off)*21/365.25</f>
        <v>0.00193732874651295</v>
      </c>
      <c r="K86">
        <f ca="1" t="shared" si="40"/>
        <v>0.00159384515424166</v>
      </c>
    </row>
    <row r="87" spans="1:11">
      <c r="A87" s="139">
        <v>5</v>
      </c>
      <c r="B87" s="139">
        <f t="shared" si="36"/>
        <v>4.83287671232877</v>
      </c>
      <c r="C87" s="139">
        <v>84</v>
      </c>
      <c r="D87">
        <f ca="1">'survival rate'!AA87*('cost for cycle'!$T$2)+'survival rate'!AB87*('cost for cycle'!$R$2)+('survival rate'!AC87-'survival rate'!AC86)*c_eof</f>
        <v>40.6534780280562</v>
      </c>
      <c r="E87">
        <f ca="1" t="shared" si="37"/>
        <v>33.4457169825792</v>
      </c>
      <c r="F87">
        <f ca="1">'survival rate'!AA87*('cost for cycle'!$T$2)</f>
        <v>15.2032763413854</v>
      </c>
      <c r="G87">
        <f ca="1" t="shared" si="38"/>
        <v>12.5077730710026</v>
      </c>
      <c r="H87">
        <f ca="1">('survival rate'!AA87*u_p1_off+'survival rate'!AB87*u_p1_off)*21/365.25</f>
        <v>0.00399546268716935</v>
      </c>
      <c r="I87">
        <f ca="1" t="shared" si="39"/>
        <v>0.00328707704067284</v>
      </c>
      <c r="J87">
        <f ca="1">('survival rate'!AA87*u_p1_off)*21/365.25</f>
        <v>0.00189694085083165</v>
      </c>
      <c r="K87">
        <f ca="1" t="shared" si="40"/>
        <v>0.00156061793251302</v>
      </c>
    </row>
    <row r="88" spans="1:11">
      <c r="A88" s="139">
        <v>5</v>
      </c>
      <c r="B88" s="139">
        <f t="shared" si="36"/>
        <v>4.89041095890411</v>
      </c>
      <c r="C88" s="139">
        <v>85</v>
      </c>
      <c r="D88">
        <f ca="1">'survival rate'!AA88*('cost for cycle'!$T$2)+'survival rate'!AB88*('cost for cycle'!$R$2)+('survival rate'!AC88-'survival rate'!AC87)*c_eof</f>
        <v>39.4579510272668</v>
      </c>
      <c r="E88">
        <f ca="1" t="shared" si="37"/>
        <v>32.4621539603493</v>
      </c>
      <c r="F88">
        <f ca="1">'survival rate'!AA88*('cost for cycle'!$T$2)</f>
        <v>14.8870091110131</v>
      </c>
      <c r="G88">
        <f ca="1" t="shared" si="38"/>
        <v>12.2475792378798</v>
      </c>
      <c r="H88">
        <f ca="1">('survival rate'!AA88*u_p1_off+'survival rate'!AB88*u_p1_off)*21/365.25</f>
        <v>0.00387994539304141</v>
      </c>
      <c r="I88">
        <f ca="1" t="shared" si="39"/>
        <v>0.00319204067691253</v>
      </c>
      <c r="J88">
        <f ca="1">('survival rate'!AA88*u_p1_off)*21/365.25</f>
        <v>0.00185747960474225</v>
      </c>
      <c r="K88">
        <f ca="1" t="shared" si="40"/>
        <v>0.0015281530676969</v>
      </c>
    </row>
    <row r="89" spans="1:11">
      <c r="A89" s="139">
        <v>5</v>
      </c>
      <c r="B89" s="139">
        <f t="shared" si="36"/>
        <v>4.94794520547945</v>
      </c>
      <c r="C89" s="139">
        <v>86</v>
      </c>
      <c r="D89">
        <f ca="1">'survival rate'!AA89*('cost for cycle'!$T$2)+'survival rate'!AB89*('cost for cycle'!$R$2)+('survival rate'!AC89-'survival rate'!AC88)*c_eof</f>
        <v>38.2932279659957</v>
      </c>
      <c r="E89">
        <f ca="1" t="shared" si="37"/>
        <v>31.5039334153944</v>
      </c>
      <c r="F89">
        <f ca="1">'survival rate'!AA89*('cost for cycle'!$T$2)</f>
        <v>14.577944112491</v>
      </c>
      <c r="G89">
        <f ca="1" t="shared" si="38"/>
        <v>11.9933106987241</v>
      </c>
      <c r="H89">
        <f ca="1">('survival rate'!AA89*u_p1_off+'survival rate'!AB89*u_p1_off)*21/365.25</f>
        <v>0.00376737041476726</v>
      </c>
      <c r="I89">
        <f ca="1" t="shared" si="39"/>
        <v>0.00309942496368675</v>
      </c>
      <c r="J89">
        <f ca="1">('survival rate'!AA89*u_p1_off)*21/365.25</f>
        <v>0.00181891699441445</v>
      </c>
      <c r="K89">
        <f ca="1" t="shared" si="40"/>
        <v>0.00149642751274578</v>
      </c>
    </row>
    <row r="90" spans="1:11">
      <c r="A90" s="139">
        <v>6</v>
      </c>
      <c r="B90" s="139">
        <f t="shared" si="36"/>
        <v>5.00547945205479</v>
      </c>
      <c r="C90" s="139">
        <v>87</v>
      </c>
      <c r="D90">
        <f ca="1">'survival rate'!AA90*('cost for cycle'!$T$2)+'survival rate'!AB90*('cost for cycle'!$R$2)+('survival rate'!AC90-'survival rate'!AC89)*c_eof</f>
        <v>37.1622858126296</v>
      </c>
      <c r="E90">
        <f ca="1" t="shared" si="37"/>
        <v>29.1176233399749</v>
      </c>
      <c r="F90">
        <f ca="1">'survival rate'!AA90*('cost for cycle'!$T$2)</f>
        <v>14.2752571512126</v>
      </c>
      <c r="G90">
        <f ca="1" t="shared" si="38"/>
        <v>11.1850375110411</v>
      </c>
      <c r="H90">
        <f ca="1">('survival rate'!AA90*u_p1_off+'survival rate'!AB90*u_p1_off)*21/365.25</f>
        <v>0.00365750617898108</v>
      </c>
      <c r="I90">
        <f ca="1" t="shared" si="39"/>
        <v>0.00286575179525175</v>
      </c>
      <c r="J90">
        <f ca="1">('survival rate'!AA90*u_p1_off)*21/365.25</f>
        <v>0.00178115018356591</v>
      </c>
      <c r="K90">
        <f ca="1" t="shared" si="40"/>
        <v>0.00139557777523399</v>
      </c>
    </row>
    <row r="91" spans="1:11">
      <c r="A91" s="139">
        <v>6</v>
      </c>
      <c r="B91" s="139">
        <f t="shared" si="36"/>
        <v>5.06301369863014</v>
      </c>
      <c r="C91" s="146">
        <v>88</v>
      </c>
      <c r="D91">
        <f ca="1">'survival rate'!AA91*('cost for cycle'!$T$2+c_fu)+'survival rate'!AB91*('cost for cycle'!$R$2+c_fu)+('survival rate'!AC91-'survival rate'!AC90)*c_eof</f>
        <v>124.942084963561</v>
      </c>
      <c r="E91">
        <f ca="1" t="shared" si="37"/>
        <v>97.8953928620756</v>
      </c>
      <c r="F91">
        <f ca="1">'survival rate'!AA91*('cost for cycle'!$T$2+c_fu)</f>
        <v>57.6445291078649</v>
      </c>
      <c r="G91">
        <f ca="1" t="shared" si="38"/>
        <v>45.1659969097649</v>
      </c>
      <c r="H91">
        <f ca="1">('survival rate'!AA91*u_p1_off+'survival rate'!AB91*u_p1_off)*21/365.25</f>
        <v>0.00355028045399933</v>
      </c>
      <c r="I91">
        <f ca="1" t="shared" si="39"/>
        <v>0.00278173763400999</v>
      </c>
      <c r="J91">
        <f ca="1">('survival rate'!AA91*u_p1_off)*21/365.25</f>
        <v>0.00174415454994342</v>
      </c>
      <c r="K91">
        <f ca="1" t="shared" si="40"/>
        <v>0.00136659072824569</v>
      </c>
    </row>
    <row r="92" spans="1:11">
      <c r="A92" s="139">
        <v>6</v>
      </c>
      <c r="B92" s="139">
        <f t="shared" si="36"/>
        <v>5.12054794520548</v>
      </c>
      <c r="C92" s="139">
        <v>89</v>
      </c>
      <c r="D92">
        <f ca="1">'survival rate'!AA92*('cost for cycle'!$T$2)+'survival rate'!AB92*('cost for cycle'!$R$2)+('survival rate'!AC92-'survival rate'!AC91)*c_eof</f>
        <v>34.9789769187998</v>
      </c>
      <c r="E92">
        <f ca="1" t="shared" si="37"/>
        <v>27.4069436921759</v>
      </c>
      <c r="F92">
        <f ca="1">'survival rate'!AA92*('cost for cycle'!$T$2)</f>
        <v>13.6888439534924</v>
      </c>
      <c r="G92">
        <f ca="1" t="shared" si="38"/>
        <v>10.7255674262649</v>
      </c>
      <c r="H92">
        <f ca="1">('survival rate'!AA92*u_p1_off+'survival rate'!AB92*u_p1_off)*21/365.25</f>
        <v>0.00344577640794416</v>
      </c>
      <c r="I92">
        <f ca="1" t="shared" si="39"/>
        <v>0.00269985597942394</v>
      </c>
      <c r="J92">
        <f ca="1">('survival rate'!AA92*u_p1_off)*21/365.25</f>
        <v>0.0017079823265038</v>
      </c>
      <c r="K92">
        <f ca="1" t="shared" si="40"/>
        <v>0.00133824884468141</v>
      </c>
    </row>
    <row r="93" spans="1:11">
      <c r="A93" s="139">
        <v>6</v>
      </c>
      <c r="B93" s="139">
        <f t="shared" si="36"/>
        <v>5.17808219178082</v>
      </c>
      <c r="C93" s="139">
        <v>90</v>
      </c>
      <c r="D93">
        <f ca="1">'survival rate'!AA93*('cost for cycle'!$T$2)+'survival rate'!AB93*('cost for cycle'!$R$2)+('survival rate'!AC93-'survival rate'!AC92)*c_eof</f>
        <v>33.9266539912396</v>
      </c>
      <c r="E93">
        <f ca="1" t="shared" si="37"/>
        <v>26.5824211428578</v>
      </c>
      <c r="F93">
        <f ca="1">'survival rate'!AA93*('cost for cycle'!$T$2)</f>
        <v>13.4053436351309</v>
      </c>
      <c r="G93">
        <f ca="1" t="shared" si="38"/>
        <v>10.5034375086265</v>
      </c>
      <c r="H93">
        <f ca="1">('survival rate'!AA93*u_p1_off+'survival rate'!AB93*u_p1_off)*21/365.25</f>
        <v>0.00334392205787809</v>
      </c>
      <c r="I93">
        <f ca="1" t="shared" si="39"/>
        <v>0.00262005043097854</v>
      </c>
      <c r="J93">
        <f ca="1">('survival rate'!AA93*u_p1_off)*21/365.25</f>
        <v>0.00167260946850609</v>
      </c>
      <c r="K93">
        <f ca="1" t="shared" si="40"/>
        <v>0.00131053328485743</v>
      </c>
    </row>
    <row r="94" spans="1:11">
      <c r="A94" s="139">
        <v>6</v>
      </c>
      <c r="B94" s="139">
        <f t="shared" si="36"/>
        <v>5.23561643835616</v>
      </c>
      <c r="C94" s="139">
        <v>91</v>
      </c>
      <c r="D94">
        <f ca="1">'survival rate'!AA94*('cost for cycle'!$T$2)+'survival rate'!AB94*('cost for cycle'!$R$2)+('survival rate'!AC94-'survival rate'!AC93)*c_eof</f>
        <v>32.9013439677694</v>
      </c>
      <c r="E94">
        <f ca="1" t="shared" si="37"/>
        <v>25.7790639107265</v>
      </c>
      <c r="F94">
        <f ca="1">'survival rate'!AA94*('cost for cycle'!$T$2)</f>
        <v>13.1280643846435</v>
      </c>
      <c r="G94">
        <f ca="1" t="shared" si="38"/>
        <v>10.2861819604508</v>
      </c>
      <c r="H94">
        <f ca="1">('survival rate'!AA94*u_p1_off+'survival rate'!AB94*u_p1_off)*21/365.25</f>
        <v>0.00324464743756168</v>
      </c>
      <c r="I94">
        <f ca="1" t="shared" si="39"/>
        <v>0.00254226616829441</v>
      </c>
      <c r="J94">
        <f ca="1">('survival rate'!AA94*u_p1_off)*21/365.25</f>
        <v>0.00163801282462968</v>
      </c>
      <c r="K94">
        <f ca="1" t="shared" si="40"/>
        <v>0.00128342590910827</v>
      </c>
    </row>
    <row r="95" spans="1:11">
      <c r="A95" s="139">
        <v>6</v>
      </c>
      <c r="B95" s="139">
        <f t="shared" si="36"/>
        <v>5.29315068493151</v>
      </c>
      <c r="C95" s="139">
        <v>92</v>
      </c>
      <c r="D95">
        <f ca="1">'survival rate'!AA95*('cost for cycle'!$T$2)+'survival rate'!AB95*('cost for cycle'!$R$2)+('survival rate'!AC95-'survival rate'!AC94)*c_eof</f>
        <v>31.902334977892</v>
      </c>
      <c r="E95">
        <f ca="1" t="shared" si="37"/>
        <v>24.9963142266204</v>
      </c>
      <c r="F95">
        <f ca="1">'survival rate'!AA95*('cost for cycle'!$T$2)</f>
        <v>12.8568274853814</v>
      </c>
      <c r="G95">
        <f ca="1" t="shared" si="38"/>
        <v>10.0736607525672</v>
      </c>
      <c r="H95">
        <f ca="1">('survival rate'!AA95*u_p1_off+'survival rate'!AB95*u_p1_off)*21/365.25</f>
        <v>0.00314788453607222</v>
      </c>
      <c r="I95">
        <f ca="1" t="shared" si="39"/>
        <v>0.00246644990303401</v>
      </c>
      <c r="J95">
        <f ca="1">('survival rate'!AA95*u_p1_off)*21/365.25</f>
        <v>0.00160417009606844</v>
      </c>
      <c r="K95">
        <f ca="1" t="shared" si="40"/>
        <v>0.00125690924573584</v>
      </c>
    </row>
    <row r="96" spans="1:11">
      <c r="A96" s="139">
        <v>6</v>
      </c>
      <c r="B96" s="139">
        <f t="shared" si="36"/>
        <v>5.35068493150685</v>
      </c>
      <c r="C96" s="139">
        <v>93</v>
      </c>
      <c r="D96">
        <f ca="1">'survival rate'!AA96*('cost for cycle'!$T$2)+'survival rate'!AB96*('cost for cycle'!$R$2)+('survival rate'!AC96-'survival rate'!AC95)*c_eof</f>
        <v>30.9289347355289</v>
      </c>
      <c r="E96">
        <f ca="1" t="shared" si="37"/>
        <v>24.2336296662821</v>
      </c>
      <c r="F96">
        <f ca="1">'survival rate'!AA96*('cost for cycle'!$T$2)</f>
        <v>12.591460743408</v>
      </c>
      <c r="G96">
        <f ca="1" t="shared" si="38"/>
        <v>9.86573896652058</v>
      </c>
      <c r="H96">
        <f ca="1">('survival rate'!AA96*u_p1_off+'survival rate'!AB96*u_p1_off)*21/365.25</f>
        <v>0.00305356723852587</v>
      </c>
      <c r="I96">
        <f ca="1" t="shared" si="39"/>
        <v>0.00239254983245586</v>
      </c>
      <c r="J96">
        <f ca="1">('survival rate'!AA96*u_p1_off)*21/365.25</f>
        <v>0.00157105979786705</v>
      </c>
      <c r="K96">
        <f ca="1" t="shared" si="40"/>
        <v>0.00123096646071548</v>
      </c>
    </row>
    <row r="97" spans="1:11">
      <c r="A97" s="139">
        <v>6</v>
      </c>
      <c r="B97" s="139">
        <f t="shared" si="36"/>
        <v>5.40821917808219</v>
      </c>
      <c r="C97" s="139">
        <v>94</v>
      </c>
      <c r="D97">
        <f ca="1">'survival rate'!AA97*('cost for cycle'!$T$2)+'survival rate'!AB97*('cost for cycle'!$R$2)+('survival rate'!AC97-'survival rate'!AC96)*c_eof</f>
        <v>29.9804699662159</v>
      </c>
      <c r="E97">
        <f ca="1" t="shared" si="37"/>
        <v>23.4904827015519</v>
      </c>
      <c r="F97">
        <f ca="1">'survival rate'!AA97*('cost for cycle'!$T$2)</f>
        <v>12.3317981944389</v>
      </c>
      <c r="G97">
        <f ca="1" t="shared" si="38"/>
        <v>9.66228656495134</v>
      </c>
      <c r="H97">
        <f ca="1">('survival rate'!AA97*u_p1_off+'survival rate'!AB97*u_p1_off)*21/365.25</f>
        <v>0.00296163126881862</v>
      </c>
      <c r="I97">
        <f ca="1" t="shared" si="39"/>
        <v>0.00232051559455057</v>
      </c>
      <c r="J97">
        <f ca="1">('survival rate'!AA97*u_p1_off)*21/365.25</f>
        <v>0.00153866122235541</v>
      </c>
      <c r="K97">
        <f ca="1" t="shared" si="40"/>
        <v>0.00120558132904581</v>
      </c>
    </row>
    <row r="98" spans="1:11">
      <c r="A98" s="139">
        <v>6</v>
      </c>
      <c r="B98" s="139">
        <f t="shared" si="36"/>
        <v>5.46575342465753</v>
      </c>
      <c r="C98" s="139">
        <v>95</v>
      </c>
      <c r="D98">
        <f ca="1">'survival rate'!AA98*('cost for cycle'!$T$2)+'survival rate'!AB98*('cost for cycle'!$R$2)+('survival rate'!AC98-'survival rate'!AC97)*c_eof</f>
        <v>29.0562858524974</v>
      </c>
      <c r="E98">
        <f ca="1" t="shared" si="37"/>
        <v>22.766360265819</v>
      </c>
      <c r="F98">
        <f ca="1">'survival rate'!AA98*('cost for cycle'!$T$2)</f>
        <v>12.0776798265362</v>
      </c>
      <c r="G98">
        <f ca="1" t="shared" si="38"/>
        <v>9.46317817431936</v>
      </c>
      <c r="H98">
        <f ca="1">('survival rate'!AA98*u_p1_off+'survival rate'!AB98*u_p1_off)*21/365.25</f>
        <v>0.00287201413430557</v>
      </c>
      <c r="I98">
        <f ca="1" t="shared" si="39"/>
        <v>0.00225029822469567</v>
      </c>
      <c r="J98">
        <f ca="1">('survival rate'!AA98*u_p1_off)*21/365.25</f>
        <v>0.00150695440454871</v>
      </c>
      <c r="K98">
        <f ca="1" t="shared" si="40"/>
        <v>0.00118073820763881</v>
      </c>
    </row>
    <row r="99" spans="1:11">
      <c r="A99" s="139">
        <v>6</v>
      </c>
      <c r="B99" s="139">
        <f t="shared" si="36"/>
        <v>5.52328767123288</v>
      </c>
      <c r="C99" s="139">
        <v>96</v>
      </c>
      <c r="D99">
        <f ca="1">'survival rate'!AA99*('cost for cycle'!$T$2)+'survival rate'!AB99*('cost for cycle'!$R$2)+('survival rate'!AC99-'survival rate'!AC98)*c_eof</f>
        <v>28.1557454968833</v>
      </c>
      <c r="E99">
        <f ca="1" t="shared" si="37"/>
        <v>22.0607633332345</v>
      </c>
      <c r="F99">
        <f ca="1">'survival rate'!AA99*('cost for cycle'!$T$2)</f>
        <v>11.8289513175638</v>
      </c>
      <c r="G99">
        <f ca="1" t="shared" si="38"/>
        <v>9.26829287919275</v>
      </c>
      <c r="H99">
        <f ca="1">('survival rate'!AA99*u_p1_off+'survival rate'!AB99*u_p1_off)*21/365.25</f>
        <v>0.00278465507234198</v>
      </c>
      <c r="I99">
        <f ca="1" t="shared" si="39"/>
        <v>0.00218185011376906</v>
      </c>
      <c r="J99">
        <f ca="1">('survival rate'!AA99*u_p1_off)*21/365.25</f>
        <v>0.00147592008938916</v>
      </c>
      <c r="K99">
        <f ca="1" t="shared" si="40"/>
        <v>0.00115642200965287</v>
      </c>
    </row>
    <row r="100" spans="1:11">
      <c r="A100" s="139">
        <v>6</v>
      </c>
      <c r="B100" s="139">
        <f t="shared" ref="B100:B131" si="41">C100*21/365</f>
        <v>5.58082191780822</v>
      </c>
      <c r="C100" s="139">
        <v>97</v>
      </c>
      <c r="D100">
        <f ca="1">'survival rate'!AA100*('cost for cycle'!$T$2)+'survival rate'!AB100*('cost for cycle'!$R$2)+('survival rate'!AC100-'survival rate'!AC99)*c_eof</f>
        <v>27.278229401746</v>
      </c>
      <c r="E100">
        <f ca="1" t="shared" ref="E100:E116" si="42">D100/(1+disc)^($A100-1)</f>
        <v>21.3732065111972</v>
      </c>
      <c r="F100">
        <f ca="1">'survival rate'!AA100*('cost for cycle'!$T$2)</f>
        <v>11.5854637864789</v>
      </c>
      <c r="G100">
        <f ca="1" t="shared" ref="G100:G116" si="43">F100/(1+disc)^($A100-1)</f>
        <v>9.07751402737894</v>
      </c>
      <c r="H100">
        <f ca="1">('survival rate'!AA100*u_p1_off+'survival rate'!AB100*u_p1_off)*21/365.25</f>
        <v>0.00269949499861303</v>
      </c>
      <c r="I100">
        <f ca="1" t="shared" si="39"/>
        <v>0.00211512496766404</v>
      </c>
      <c r="J100">
        <f ca="1">('survival rate'!AA100*u_p1_off)*21/365.25</f>
        <v>0.00144553970071427</v>
      </c>
      <c r="K100">
        <f ca="1" t="shared" si="40"/>
        <v>0.00113261818017861</v>
      </c>
    </row>
    <row r="101" spans="1:11">
      <c r="A101" s="139">
        <v>6</v>
      </c>
      <c r="B101" s="139">
        <f t="shared" si="41"/>
        <v>5.63835616438356</v>
      </c>
      <c r="C101" s="139">
        <v>98</v>
      </c>
      <c r="D101">
        <f ca="1">'survival rate'!AA101*('cost for cycle'!$T$2)+'survival rate'!AB101*('cost for cycle'!$R$2)+('survival rate'!AC101-'survival rate'!AC100)*c_eof</f>
        <v>26.4231349655679</v>
      </c>
      <c r="E101">
        <f ca="1" t="shared" si="42"/>
        <v>20.7032176456501</v>
      </c>
      <c r="F101">
        <f ca="1">'survival rate'!AA101*('cost for cycle'!$T$2)</f>
        <v>11.3470735576263</v>
      </c>
      <c r="G101">
        <f ca="1" t="shared" si="43"/>
        <v>8.89072904524252</v>
      </c>
      <c r="H101">
        <f ca="1">('survival rate'!AA101*u_p1_off+'survival rate'!AB101*u_p1_off)*21/365.25</f>
        <v>0.00261647645718285</v>
      </c>
      <c r="I101">
        <f ca="1" t="shared" si="39"/>
        <v>0.00205007776815145</v>
      </c>
      <c r="J101">
        <f ca="1">('survival rate'!AA101*u_p1_off)*21/365.25</f>
        <v>0.00141579531184733</v>
      </c>
      <c r="K101">
        <f ca="1" t="shared" si="40"/>
        <v>0.00110931267319576</v>
      </c>
    </row>
    <row r="102" spans="1:11">
      <c r="A102" s="139">
        <v>6</v>
      </c>
      <c r="B102" s="139">
        <f t="shared" si="41"/>
        <v>5.6958904109589</v>
      </c>
      <c r="C102" s="139">
        <v>99</v>
      </c>
      <c r="D102">
        <f ca="1">'survival rate'!AA102*('cost for cycle'!$T$2)+'survival rate'!AB102*('cost for cycle'!$R$2)+('survival rate'!AC102-'survival rate'!AC101)*c_eof</f>
        <v>25.5898759949679</v>
      </c>
      <c r="E102">
        <f ca="1" t="shared" si="42"/>
        <v>20.0503374387404</v>
      </c>
      <c r="F102">
        <f ca="1">'survival rate'!AA102*('cost for cycle'!$T$2)</f>
        <v>11.1136419372256</v>
      </c>
      <c r="G102">
        <f ca="1" t="shared" si="43"/>
        <v>8.70782926257746</v>
      </c>
      <c r="H102">
        <f ca="1">('survival rate'!AA102*u_p1_off+'survival rate'!AB102*u_p1_off)*21/365.25</f>
        <v>0.00253554357219655</v>
      </c>
      <c r="I102">
        <f ca="1" t="shared" si="39"/>
        <v>0.00198666473503691</v>
      </c>
      <c r="J102">
        <f ca="1">('survival rate'!AA102*u_p1_off)*21/365.25</f>
        <v>0.00138666961770939</v>
      </c>
      <c r="K102">
        <f ca="1" t="shared" si="40"/>
        <v>0.00108649192972212</v>
      </c>
    </row>
    <row r="103" spans="1:11">
      <c r="A103" s="139">
        <v>6</v>
      </c>
      <c r="B103" s="139">
        <f t="shared" si="41"/>
        <v>5.75342465753425</v>
      </c>
      <c r="C103" s="139">
        <v>100</v>
      </c>
      <c r="D103">
        <f ca="1">'survival rate'!AA103*('cost for cycle'!$T$2)+'survival rate'!AB103*('cost for cycle'!$R$2)+('survival rate'!AC103-'survival rate'!AC102)*c_eof</f>
        <v>24.7778822319586</v>
      </c>
      <c r="E103">
        <f ca="1" t="shared" si="42"/>
        <v>19.4141190784135</v>
      </c>
      <c r="F103">
        <f ca="1">'survival rate'!AA103*('cost for cycle'!$T$2)</f>
        <v>10.8850350013277</v>
      </c>
      <c r="G103">
        <f ca="1" t="shared" si="43"/>
        <v>8.5287097464653</v>
      </c>
      <c r="H103">
        <f ca="1">('survival rate'!AA103*u_p1_off+'survival rate'!AB103*u_p1_off)*21/365.25</f>
        <v>0.00245664200117206</v>
      </c>
      <c r="I103">
        <f ca="1" t="shared" si="39"/>
        <v>0.00192484328956375</v>
      </c>
      <c r="J103">
        <f ca="1">('survival rate'!AA103*u_p1_off)*21/365.25</f>
        <v>0.0013581459083621</v>
      </c>
      <c r="K103">
        <f ca="1" t="shared" si="40"/>
        <v>0.00106414285708378</v>
      </c>
    </row>
    <row r="104" spans="1:11">
      <c r="A104" s="139">
        <v>6</v>
      </c>
      <c r="B104" s="139">
        <f t="shared" si="41"/>
        <v>5.81095890410959</v>
      </c>
      <c r="C104" s="139">
        <v>101</v>
      </c>
      <c r="D104">
        <f ca="1">'survival rate'!AA104*('cost for cycle'!$T$2)+'survival rate'!AB104*('cost for cycle'!$R$2)+('survival rate'!AC104-'survival rate'!AC103)*c_eof</f>
        <v>23.9865988959147</v>
      </c>
      <c r="E104">
        <f ca="1" t="shared" si="42"/>
        <v>18.7941278795326</v>
      </c>
      <c r="F104">
        <f ca="1">'survival rate'!AA104*('cost for cycle'!$T$2)</f>
        <v>10.6611233945472</v>
      </c>
      <c r="G104">
        <f ca="1" t="shared" si="43"/>
        <v>8.35326914357679</v>
      </c>
      <c r="H104">
        <f ca="1">('survival rate'!AA104*u_p1_off+'survival rate'!AB104*u_p1_off)*21/365.25</f>
        <v>0.00237971888982136</v>
      </c>
      <c r="I104">
        <f ca="1" t="shared" si="39"/>
        <v>0.00186457201901431</v>
      </c>
      <c r="J104">
        <f ca="1">('survival rate'!AA104*u_p1_off)*21/365.25</f>
        <v>0.00133020804389528</v>
      </c>
      <c r="K104">
        <f ca="1" t="shared" si="40"/>
        <v>0.00104225280923878</v>
      </c>
    </row>
    <row r="105" spans="1:11">
      <c r="A105" s="139">
        <v>6</v>
      </c>
      <c r="B105" s="139">
        <f t="shared" si="41"/>
        <v>5.86849315068493</v>
      </c>
      <c r="C105" s="139">
        <v>102</v>
      </c>
      <c r="D105">
        <f ca="1">'survival rate'!AA105*('cost for cycle'!$T$2)+'survival rate'!AB105*('cost for cycle'!$R$2)+('survival rate'!AC105-'survival rate'!AC104)*c_eof</f>
        <v>23.21548623974</v>
      </c>
      <c r="E105">
        <f ca="1" t="shared" si="42"/>
        <v>18.1899409361247</v>
      </c>
      <c r="F105">
        <f ca="1">'survival rate'!AA105*('cost for cycle'!$T$2)</f>
        <v>10.441782138932</v>
      </c>
      <c r="G105">
        <f ca="1" t="shared" si="43"/>
        <v>8.18140953041622</v>
      </c>
      <c r="H105">
        <f ca="1">('survival rate'!AA105*u_p1_off+'survival rate'!AB105*u_p1_off)*21/365.25</f>
        <v>0.00230472282834368</v>
      </c>
      <c r="I105">
        <f ca="1" t="shared" si="39"/>
        <v>0.00180581064246447</v>
      </c>
      <c r="J105">
        <f ca="1">('survival rate'!AA105*u_p1_off)*21/365.25</f>
        <v>0.00130284043057916</v>
      </c>
      <c r="K105">
        <f ca="1" t="shared" si="40"/>
        <v>0.0010208095680918</v>
      </c>
    </row>
    <row r="106" spans="1:11">
      <c r="A106" s="139">
        <v>6</v>
      </c>
      <c r="B106" s="139">
        <f t="shared" si="41"/>
        <v>5.92602739726027</v>
      </c>
      <c r="C106" s="139">
        <v>103</v>
      </c>
      <c r="D106">
        <f ca="1">'survival rate'!AA106*('cost for cycle'!$T$2)+'survival rate'!AB106*('cost for cycle'!$R$2)+('survival rate'!AC106-'survival rate'!AC105)*c_eof</f>
        <v>22.4640191197509</v>
      </c>
      <c r="E106">
        <f ca="1" t="shared" si="42"/>
        <v>17.6011467843726</v>
      </c>
      <c r="F106">
        <f ca="1">'survival rate'!AA106*('cost for cycle'!$T$2)</f>
        <v>10.2268904523802</v>
      </c>
      <c r="G106">
        <f ca="1" t="shared" si="43"/>
        <v>8.01303627104634</v>
      </c>
      <c r="H106">
        <f ca="1">('survival rate'!AA106*u_p1_off+'survival rate'!AB106*u_p1_off)*21/365.25</f>
        <v>0.00223160380913556</v>
      </c>
      <c r="I106">
        <f ca="1" t="shared" si="39"/>
        <v>0.0017485199776484</v>
      </c>
      <c r="J106">
        <f ca="1">('survival rate'!AA106*u_p1_off)*21/365.25</f>
        <v>0.00127602799820795</v>
      </c>
      <c r="K106">
        <f ca="1" t="shared" si="40"/>
        <v>0.000999801325742293</v>
      </c>
    </row>
    <row r="107" spans="1:11">
      <c r="A107" s="139">
        <v>6</v>
      </c>
      <c r="B107" s="139">
        <f t="shared" si="41"/>
        <v>5.98356164383562</v>
      </c>
      <c r="C107" s="139">
        <v>104</v>
      </c>
      <c r="D107">
        <f ca="1">'survival rate'!AA107*('cost for cycle'!$T$2)+'survival rate'!AB107*('cost for cycle'!$R$2)+('survival rate'!AC107-'survival rate'!AC106)*c_eof</f>
        <v>21.7316865788094</v>
      </c>
      <c r="E107">
        <f ca="1" t="shared" si="42"/>
        <v>17.0273450759886</v>
      </c>
      <c r="F107">
        <f ca="1">'survival rate'!AA107*('cost for cycle'!$T$2)</f>
        <v>10.0163315760385</v>
      </c>
      <c r="G107">
        <f ca="1" t="shared" si="43"/>
        <v>7.8480578818504</v>
      </c>
      <c r="H107">
        <f ca="1">('survival rate'!AA107*u_p1_off+'survival rate'!AB107*u_p1_off)*21/365.25</f>
        <v>0.0021603131858652</v>
      </c>
      <c r="I107">
        <f ca="1" t="shared" si="39"/>
        <v>0.00169266190889223</v>
      </c>
      <c r="J107">
        <f ca="1">('survival rate'!AA107*u_p1_off)*21/365.25</f>
        <v>0.00124975617856401</v>
      </c>
      <c r="K107">
        <f ca="1" t="shared" si="40"/>
        <v>0.000979216667610526</v>
      </c>
    </row>
    <row r="108" spans="1:11">
      <c r="A108" s="139">
        <v>7</v>
      </c>
      <c r="B108" s="139">
        <f t="shared" si="41"/>
        <v>6.04109589041096</v>
      </c>
      <c r="C108" s="146">
        <v>105</v>
      </c>
      <c r="D108">
        <f ca="1">'survival rate'!AA108*('cost for cycle'!$T$2+c_fu)+'survival rate'!AB108*('cost for cycle'!$R$2+c_fu)+('survival rate'!AC108-'survival rate'!AC107)*c_eof</f>
        <v>73.3622898916728</v>
      </c>
      <c r="E108">
        <f ca="1" t="shared" si="42"/>
        <v>54.7440702496859</v>
      </c>
      <c r="F108">
        <f ca="1">'survival rate'!AA108*('cost for cycle'!$T$2+c_fu)</f>
        <v>40.4516847560602</v>
      </c>
      <c r="G108">
        <f ca="1" t="shared" si="43"/>
        <v>30.1856699848633</v>
      </c>
      <c r="H108">
        <f ca="1">('survival rate'!AA108*u_p1_off+'survival rate'!AB108*u_p1_off)*21/365.25</f>
        <v>0.00209069717721046</v>
      </c>
      <c r="I108">
        <f ca="1" t="shared" si="39"/>
        <v>0.00156011042333918</v>
      </c>
      <c r="J108">
        <f ca="1">('survival rate'!AA108*u_p1_off)*21/365.25</f>
        <v>0.00122394945560467</v>
      </c>
      <c r="K108">
        <f ca="1" t="shared" si="40"/>
        <v>0.000913329928477226</v>
      </c>
    </row>
    <row r="109" spans="1:11">
      <c r="A109" s="139">
        <v>7</v>
      </c>
      <c r="B109" s="139">
        <f t="shared" si="41"/>
        <v>6.0986301369863</v>
      </c>
      <c r="C109" s="139">
        <v>106</v>
      </c>
      <c r="D109">
        <f ca="1">'survival rate'!AA109*('cost for cycle'!$T$2)+'survival rate'!AB109*('cost for cycle'!$R$2)+('survival rate'!AC109-'survival rate'!AC108)*c_eof</f>
        <v>20.3267401183208</v>
      </c>
      <c r="E109">
        <f ca="1" t="shared" si="42"/>
        <v>15.1681264397224</v>
      </c>
      <c r="F109">
        <f ca="1">'survival rate'!AA109*('cost for cycle'!$T$2)</f>
        <v>9.60629492038474</v>
      </c>
      <c r="G109">
        <f ca="1" t="shared" si="43"/>
        <v>7.16836517422332</v>
      </c>
      <c r="H109">
        <f ca="1">('survival rate'!AA109*u_p1_off+'survival rate'!AB109*u_p1_off)*21/365.25</f>
        <v>0.00202271233063702</v>
      </c>
      <c r="I109">
        <f ca="1" t="shared" si="39"/>
        <v>0.0015093790840881</v>
      </c>
      <c r="J109">
        <f ca="1">('survival rate'!AA109*u_p1_off)*21/365.25</f>
        <v>0.00119859514820566</v>
      </c>
      <c r="K109">
        <f ca="1" t="shared" si="40"/>
        <v>0.000894410153925023</v>
      </c>
    </row>
    <row r="110" spans="1:11">
      <c r="A110" s="139">
        <v>7</v>
      </c>
      <c r="B110" s="139">
        <f t="shared" si="41"/>
        <v>6.15616438356164</v>
      </c>
      <c r="C110" s="139">
        <v>107</v>
      </c>
      <c r="D110">
        <f ca="1">'survival rate'!AA110*('cost for cycle'!$T$2)+'survival rate'!AB110*('cost for cycle'!$R$2)+('survival rate'!AC110-'survival rate'!AC109)*c_eof</f>
        <v>19.6468762324283</v>
      </c>
      <c r="E110">
        <f ca="1" t="shared" si="42"/>
        <v>14.6608015404522</v>
      </c>
      <c r="F110">
        <f ca="1">'survival rate'!AA110*('cost for cycle'!$T$2)</f>
        <v>9.40710960814481</v>
      </c>
      <c r="G110">
        <f ca="1" t="shared" si="43"/>
        <v>7.01973002744601</v>
      </c>
      <c r="H110">
        <f ca="1">('survival rate'!AA110*u_p1_off+'survival rate'!AB110*u_p1_off)*21/365.25</f>
        <v>0.00195642283184745</v>
      </c>
      <c r="I110">
        <f ca="1" t="shared" si="39"/>
        <v>0.001459912839456</v>
      </c>
      <c r="J110">
        <f ca="1">('survival rate'!AA110*u_p1_off)*21/365.25</f>
        <v>0.00117374242914766</v>
      </c>
      <c r="K110">
        <f ca="1" t="shared" si="40"/>
        <v>0.000875864672315659</v>
      </c>
    </row>
    <row r="111" spans="1:11">
      <c r="A111" s="139">
        <v>7</v>
      </c>
      <c r="B111" s="139">
        <f t="shared" si="41"/>
        <v>6.21369863013699</v>
      </c>
      <c r="C111" s="139">
        <v>108</v>
      </c>
      <c r="D111">
        <f ca="1">'survival rate'!AA111*('cost for cycle'!$T$2)+'survival rate'!AB111*('cost for cycle'!$R$2)+('survival rate'!AC111-'survival rate'!AC110)*c_eof</f>
        <v>18.9842882807935</v>
      </c>
      <c r="E111">
        <f ca="1" t="shared" si="42"/>
        <v>14.1663682093164</v>
      </c>
      <c r="F111">
        <f ca="1">'survival rate'!AA111*('cost for cycle'!$T$2)</f>
        <v>9.211841811338</v>
      </c>
      <c r="G111">
        <f ca="1" t="shared" si="43"/>
        <v>6.87401819100145</v>
      </c>
      <c r="H111">
        <f ca="1">('survival rate'!AA111*u_p1_off+'survival rate'!AB111*u_p1_off)*21/365.25</f>
        <v>0.00189178496837495</v>
      </c>
      <c r="I111">
        <f ca="1" t="shared" si="39"/>
        <v>0.00141167907052712</v>
      </c>
      <c r="J111">
        <f ca="1">('survival rate'!AA111*u_p1_off)*21/365.25</f>
        <v>0.00114937850572107</v>
      </c>
      <c r="K111">
        <f ca="1" t="shared" si="40"/>
        <v>0.000857683937532265</v>
      </c>
    </row>
    <row r="112" spans="1:11">
      <c r="A112" s="139">
        <v>7</v>
      </c>
      <c r="B112" s="139">
        <f t="shared" si="41"/>
        <v>6.27123287671233</v>
      </c>
      <c r="C112" s="139">
        <v>109</v>
      </c>
      <c r="D112">
        <f ca="1">'survival rate'!AA112*('cost for cycle'!$T$2)+'survival rate'!AB112*('cost for cycle'!$R$2)+('survival rate'!AC112-'survival rate'!AC111)*c_eof</f>
        <v>18.3385291187104</v>
      </c>
      <c r="E112">
        <f ca="1" t="shared" si="42"/>
        <v>13.6844927800508</v>
      </c>
      <c r="F112">
        <f ca="1">'survival rate'!AA112*('cost for cycle'!$T$2)</f>
        <v>9.02039228688908</v>
      </c>
      <c r="G112">
        <f ca="1" t="shared" si="43"/>
        <v>6.73115560817891</v>
      </c>
      <c r="H112">
        <f ca="1">('survival rate'!AA112*u_p1_off+'survival rate'!AB112*u_p1_off)*21/365.25</f>
        <v>0.00182875620646548</v>
      </c>
      <c r="I112">
        <f ca="1" t="shared" si="39"/>
        <v>0.00136464603795933</v>
      </c>
      <c r="J112">
        <f ca="1">('survival rate'!AA112*u_p1_off)*21/365.25</f>
        <v>0.00112549099518423</v>
      </c>
      <c r="K112">
        <f ca="1" t="shared" si="40"/>
        <v>0.00083985870938235</v>
      </c>
    </row>
    <row r="113" spans="1:11">
      <c r="A113" s="139">
        <v>7</v>
      </c>
      <c r="B113" s="139">
        <f t="shared" si="41"/>
        <v>6.32876712328767</v>
      </c>
      <c r="C113" s="139">
        <v>110</v>
      </c>
      <c r="D113">
        <f ca="1">'survival rate'!AA113*('cost for cycle'!$T$2)+'survival rate'!AB113*('cost for cycle'!$R$2)+('survival rate'!AC113-'survival rate'!AC112)*c_eof</f>
        <v>17.7091635747053</v>
      </c>
      <c r="E113">
        <f ca="1" t="shared" si="42"/>
        <v>13.2148505210016</v>
      </c>
      <c r="F113">
        <f ca="1">'survival rate'!AA113*('cost for cycle'!$T$2)</f>
        <v>8.83266494877129</v>
      </c>
      <c r="G113">
        <f ca="1" t="shared" si="43"/>
        <v>6.59107057810581</v>
      </c>
      <c r="H113">
        <f ca="1">('survival rate'!AA113*u_p1_off+'survival rate'!AB113*u_p1_off)*21/365.25</f>
        <v>0.00176729515726666</v>
      </c>
      <c r="I113">
        <f ca="1" t="shared" si="39"/>
        <v>0.00131878285675373</v>
      </c>
      <c r="J113">
        <f ca="1">('survival rate'!AA113*u_p1_off)*21/365.25</f>
        <v>0.00110206790870621</v>
      </c>
      <c r="K113">
        <f ca="1" t="shared" si="40"/>
        <v>0.0008223800416157</v>
      </c>
    </row>
    <row r="114" spans="1:11">
      <c r="A114" s="139">
        <v>7</v>
      </c>
      <c r="B114" s="139">
        <f t="shared" si="41"/>
        <v>6.38630136986301</v>
      </c>
      <c r="C114" s="139">
        <v>111</v>
      </c>
      <c r="D114">
        <f ca="1">'survival rate'!AA114*('cost for cycle'!$T$2)+'survival rate'!AB114*('cost for cycle'!$R$2)+('survival rate'!AC114-'survival rate'!AC113)*c_eof</f>
        <v>17.0957681138426</v>
      </c>
      <c r="E114">
        <f ca="1" t="shared" si="42"/>
        <v>12.7571253838789</v>
      </c>
      <c r="F114">
        <f ca="1">'survival rate'!AA114*('cost for cycle'!$T$2)</f>
        <v>8.64856674530925</v>
      </c>
      <c r="G114">
        <f ca="1" t="shared" si="43"/>
        <v>6.45369366418929</v>
      </c>
      <c r="H114">
        <f ca="1">('survival rate'!AA114*u_p1_off+'survival rate'!AB114*u_p1_off)*21/365.25</f>
        <v>0.00170736154407395</v>
      </c>
      <c r="I114">
        <f ca="1" t="shared" si="39"/>
        <v>0.00127405947181327</v>
      </c>
      <c r="J114">
        <f ca="1">('survival rate'!AA114*u_p1_off)*21/365.25</f>
        <v>0.00107909763605772</v>
      </c>
      <c r="K114">
        <f ca="1" t="shared" si="40"/>
        <v>0.000805239270500461</v>
      </c>
    </row>
    <row r="115" spans="1:11">
      <c r="A115" s="139">
        <v>7</v>
      </c>
      <c r="B115" s="139">
        <f t="shared" si="41"/>
        <v>6.44383561643836</v>
      </c>
      <c r="C115" s="139">
        <v>112</v>
      </c>
      <c r="D115">
        <f ca="1">'survival rate'!AA115*('cost for cycle'!$T$2)+'survival rate'!AB115*('cost for cycle'!$R$2)+('survival rate'!AC115-'survival rate'!AC114)*c_eof</f>
        <v>16.4979305111504</v>
      </c>
      <c r="E115">
        <f ca="1" t="shared" si="42"/>
        <v>12.3110097600616</v>
      </c>
      <c r="F115">
        <f ca="1">'survival rate'!AA115*('cost for cycle'!$T$2)</f>
        <v>8.46800754216476</v>
      </c>
      <c r="G115">
        <f ca="1" t="shared" si="43"/>
        <v>6.31895760679843</v>
      </c>
      <c r="H115">
        <f ca="1">('survival rate'!AA115*u_p1_off+'survival rate'!AB115*u_p1_off)*21/365.25</f>
        <v>0.00164891617059689</v>
      </c>
      <c r="I115">
        <f ca="1" t="shared" si="39"/>
        <v>0.00123044663426251</v>
      </c>
      <c r="J115">
        <f ca="1">('survival rate'!AA115*u_p1_off)*21/365.25</f>
        <v>0.00105656893101103</v>
      </c>
      <c r="K115">
        <f ca="1" t="shared" si="40"/>
        <v>0.000788428003928334</v>
      </c>
    </row>
    <row r="116" spans="1:11">
      <c r="A116" s="139">
        <v>7</v>
      </c>
      <c r="B116" s="139">
        <f t="shared" si="41"/>
        <v>6.5013698630137</v>
      </c>
      <c r="C116" s="139">
        <v>113</v>
      </c>
      <c r="D116">
        <f ca="1">'survival rate'!AA116*('cost for cycle'!$T$2)+'survival rate'!AB116*('cost for cycle'!$R$2)+('survival rate'!AC116-'survival rate'!AC115)*c_eof</f>
        <v>15.9152495348349</v>
      </c>
      <c r="E116">
        <f ca="1" t="shared" si="42"/>
        <v>11.8762042442077</v>
      </c>
      <c r="F116">
        <f ca="1">'survival rate'!AA116*('cost for cycle'!$T$2)</f>
        <v>8.29090001069493</v>
      </c>
      <c r="G116">
        <f ca="1" t="shared" si="43"/>
        <v>6.18679723995533</v>
      </c>
      <c r="H116">
        <f ca="1">('survival rate'!AA116*u_p1_off+'survival rate'!AB116*u_p1_off)*21/365.25</f>
        <v>0.00159192089020973</v>
      </c>
      <c r="I116">
        <f ca="1" t="shared" si="39"/>
        <v>0.00118791587850198</v>
      </c>
      <c r="J116">
        <f ca="1">('survival rate'!AA116*u_p1_off)*21/365.25</f>
        <v>0.00103447089741017</v>
      </c>
      <c r="K116">
        <f ca="1" t="shared" si="40"/>
        <v>0.00077193811101998</v>
      </c>
    </row>
    <row r="117" spans="1:11">
      <c r="A117" s="139">
        <v>7</v>
      </c>
      <c r="B117" s="139">
        <f t="shared" si="41"/>
        <v>6.55890410958904</v>
      </c>
      <c r="C117" s="139">
        <v>114</v>
      </c>
      <c r="D117">
        <f ca="1">'survival rate'!AA117*('cost for cycle'!$T$2)+'survival rate'!AB117*('cost for cycle'!$R$2)+('survival rate'!AC117-'survival rate'!AC116)*c_eof</f>
        <v>15.3473346389647</v>
      </c>
      <c r="E117">
        <f ca="1" t="shared" ref="E117:E129" si="44">D117/(1+disc)^($A117-1)</f>
        <v>11.4524174049301</v>
      </c>
      <c r="F117">
        <f ca="1">'survival rate'!AA117*('cost for cycle'!$T$2)</f>
        <v>8.11715952139158</v>
      </c>
      <c r="G117">
        <f ca="1" t="shared" ref="G117:G129" si="45">F117/(1+disc)^($A117-1)</f>
        <v>6.05714941181799</v>
      </c>
      <c r="H117">
        <f ca="1">('survival rate'!AA117*u_p1_off+'survival rate'!AB117*u_p1_off)*21/365.25</f>
        <v>0.00153633857615209</v>
      </c>
      <c r="I117">
        <f ca="1" t="shared" si="39"/>
        <v>0.00114643949997148</v>
      </c>
      <c r="J117">
        <f ca="1">('survival rate'!AA117*u_p1_off)*21/365.25</f>
        <v>0.0010127929758752</v>
      </c>
      <c r="K117">
        <f ca="1" t="shared" si="40"/>
        <v>0.000755761712203506</v>
      </c>
    </row>
    <row r="118" spans="1:11">
      <c r="A118" s="139">
        <v>7</v>
      </c>
      <c r="B118" s="139">
        <f t="shared" si="41"/>
        <v>6.61643835616438</v>
      </c>
      <c r="C118" s="139">
        <v>115</v>
      </c>
      <c r="D118">
        <f ca="1">'survival rate'!AA118*('cost for cycle'!$T$2)+'survival rate'!AB118*('cost for cycle'!$R$2)+('survival rate'!AC118-'survival rate'!AC117)*c_eof</f>
        <v>14.7938056653144</v>
      </c>
      <c r="E118">
        <f ca="1" t="shared" si="44"/>
        <v>11.0393655623078</v>
      </c>
      <c r="F118">
        <f ca="1">'survival rate'!AA118*('cost for cycle'!$T$2)</f>
        <v>7.9467040421377</v>
      </c>
      <c r="G118">
        <f ca="1" t="shared" si="45"/>
        <v>5.92995290875768</v>
      </c>
      <c r="H118">
        <f ca="1">('survival rate'!AA118*u_p1_off+'survival rate'!AB118*u_p1_off)*21/365.25</f>
        <v>0.00148213309264709</v>
      </c>
      <c r="I118">
        <f ca="1" t="shared" si="39"/>
        <v>0.00110599053359792</v>
      </c>
      <c r="J118">
        <f ca="1">('survival rate'!AA118*u_p1_off)*21/365.25</f>
        <v>0.000991524931107474</v>
      </c>
      <c r="K118">
        <f ca="1" t="shared" si="40"/>
        <v>0.000739891169741468</v>
      </c>
    </row>
    <row r="119" spans="1:11">
      <c r="A119" s="139">
        <v>7</v>
      </c>
      <c r="B119" s="139">
        <f t="shared" si="41"/>
        <v>6.67397260273973</v>
      </c>
      <c r="C119" s="139">
        <v>116</v>
      </c>
      <c r="D119">
        <f ca="1">'survival rate'!AA119*('cost for cycle'!$T$2)+'survival rate'!AB119*('cost for cycle'!$R$2)+('survival rate'!AC119-'survival rate'!AC118)*c_eof</f>
        <v>14.254292554072</v>
      </c>
      <c r="E119">
        <f ca="1" t="shared" si="44"/>
        <v>10.6367725720114</v>
      </c>
      <c r="F119">
        <f ca="1">'survival rate'!AA119*('cost for cycle'!$T$2)</f>
        <v>7.77945404102619</v>
      </c>
      <c r="G119">
        <f ca="1" t="shared" si="45"/>
        <v>5.80514838284077</v>
      </c>
      <c r="H119">
        <f ca="1">('survival rate'!AA119*u_p1_off+'survival rate'!AB119*u_p1_off)*21/365.25</f>
        <v>0.00142926926690512</v>
      </c>
      <c r="I119">
        <f ca="1" t="shared" si="39"/>
        <v>0.00106654273290415</v>
      </c>
      <c r="J119">
        <f ca="1">('survival rate'!AA119*u_p1_off)*21/365.25</f>
        <v>0.000970656839764134</v>
      </c>
      <c r="K119">
        <f ca="1" t="shared" si="40"/>
        <v>0.000724319078682648</v>
      </c>
    </row>
    <row r="120" spans="1:11">
      <c r="A120" s="139">
        <v>7</v>
      </c>
      <c r="B120" s="139">
        <f t="shared" si="41"/>
        <v>6.73150684931507</v>
      </c>
      <c r="C120" s="139">
        <v>117</v>
      </c>
      <c r="D120">
        <f ca="1">'survival rate'!AA120*('cost for cycle'!$T$2)+'survival rate'!AB120*('cost for cycle'!$R$2)+('survival rate'!AC120-'survival rate'!AC119)*c_eof</f>
        <v>13.7284350631238</v>
      </c>
      <c r="E120">
        <f ca="1" t="shared" si="44"/>
        <v>10.2443696158291</v>
      </c>
      <c r="F120">
        <f ca="1">'survival rate'!AA120*('cost for cycle'!$T$2)</f>
        <v>7.61533239349985</v>
      </c>
      <c r="G120">
        <f ca="1" t="shared" si="45"/>
        <v>5.68267828253525</v>
      </c>
      <c r="H120">
        <f ca="1">('survival rate'!AA120*u_p1_off+'survival rate'!AB120*u_p1_off)*21/365.25</f>
        <v>0.0013777128619831</v>
      </c>
      <c r="I120">
        <f ca="1" t="shared" si="39"/>
        <v>0.0010280705497561</v>
      </c>
      <c r="J120">
        <f ca="1">('survival rate'!AA120*u_p1_off)*21/365.25</f>
        <v>0.00095017907887183</v>
      </c>
      <c r="K120">
        <f ca="1" t="shared" si="40"/>
        <v>0.000709038258216168</v>
      </c>
    </row>
    <row r="121" spans="1:11">
      <c r="A121" s="139">
        <v>7</v>
      </c>
      <c r="B121" s="139">
        <f t="shared" si="41"/>
        <v>6.78904109589041</v>
      </c>
      <c r="C121" s="139">
        <v>118</v>
      </c>
      <c r="D121">
        <f ca="1">'survival rate'!AA121*('cost for cycle'!$T$2)+'survival rate'!AB121*('cost for cycle'!$R$2)+('survival rate'!AC121-'survival rate'!AC120)*c_eof</f>
        <v>13.215882495641</v>
      </c>
      <c r="E121">
        <f ca="1" t="shared" si="44"/>
        <v>9.86189499838783</v>
      </c>
      <c r="F121">
        <f ca="1">'survival rate'!AA121*('cost for cycle'!$T$2)</f>
        <v>7.45426429359159</v>
      </c>
      <c r="G121">
        <f ca="1" t="shared" si="45"/>
        <v>5.5624867864767</v>
      </c>
      <c r="H121">
        <f ca="1">('survival rate'!AA121*u_p1_off+'survival rate'!AB121*u_p1_off)*21/365.25</f>
        <v>0.00132743055047018</v>
      </c>
      <c r="I121">
        <f ca="1" t="shared" si="39"/>
        <v>0.000990549114726683</v>
      </c>
      <c r="J121">
        <f ca="1">('survival rate'!AA121*u_p1_off)*21/365.25</f>
        <v>0.000930082314751974</v>
      </c>
      <c r="K121">
        <f ca="1" t="shared" si="40"/>
        <v>0.000694041743407357</v>
      </c>
    </row>
    <row r="122" spans="1:11">
      <c r="A122" s="139">
        <v>7</v>
      </c>
      <c r="B122" s="139">
        <f t="shared" si="41"/>
        <v>6.84657534246575</v>
      </c>
      <c r="C122" s="139">
        <v>119</v>
      </c>
      <c r="D122">
        <f ca="1">'survival rate'!AA122*('cost for cycle'!$T$2)+'survival rate'!AB122*('cost for cycle'!$R$2)+('survival rate'!AC122-'survival rate'!AC121)*c_eof</f>
        <v>12.716293435701</v>
      </c>
      <c r="E122">
        <f ca="1" t="shared" si="44"/>
        <v>9.48909394986939</v>
      </c>
      <c r="F122">
        <f ca="1">'survival rate'!AA122*('cost for cycle'!$T$2)</f>
        <v>7.296177169055</v>
      </c>
      <c r="G122">
        <f ca="1" t="shared" si="45"/>
        <v>5.44451974013748</v>
      </c>
      <c r="H122">
        <f ca="1">('survival rate'!AA122*u_p1_off+'survival rate'!AB122*u_p1_off)*21/365.25</f>
        <v>0.00127838988897181</v>
      </c>
      <c r="I122">
        <f ca="1" t="shared" si="39"/>
        <v>0.00095395421805535</v>
      </c>
      <c r="J122">
        <f ca="1">('survival rate'!AA122*u_p1_off)*21/365.25</f>
        <v>0.000910357492431429</v>
      </c>
      <c r="K122">
        <f ca="1" t="shared" si="40"/>
        <v>0.000679322777295844</v>
      </c>
    </row>
    <row r="123" spans="1:11">
      <c r="A123" s="139">
        <v>7</v>
      </c>
      <c r="B123" s="139">
        <f t="shared" si="41"/>
        <v>6.9041095890411</v>
      </c>
      <c r="C123" s="139">
        <v>120</v>
      </c>
      <c r="D123">
        <f ca="1">'survival rate'!AA123*('cost for cycle'!$T$2)+'survival rate'!AB123*('cost for cycle'!$R$2)+('survival rate'!AC123-'survival rate'!AC122)*c_eof</f>
        <v>12.2293354916841</v>
      </c>
      <c r="E123">
        <f ca="1" t="shared" si="44"/>
        <v>9.12571843452943</v>
      </c>
      <c r="F123">
        <f ca="1">'survival rate'!AA123*('cost for cycle'!$T$2)</f>
        <v>7.14100060018646</v>
      </c>
      <c r="G123">
        <f ca="1" t="shared" si="45"/>
        <v>5.32872459525053</v>
      </c>
      <c r="H123">
        <f ca="1">('survival rate'!AA123*u_p1_off+'survival rate'!AB123*u_p1_off)*21/365.25</f>
        <v>0.00123055929336536</v>
      </c>
      <c r="I123">
        <f ca="1" t="shared" si="39"/>
        <v>0.00091826229118352</v>
      </c>
      <c r="J123">
        <f ca="1">('survival rate'!AA123*u_p1_off)*21/365.25</f>
        <v>0.000890995825513796</v>
      </c>
      <c r="K123">
        <f ca="1" t="shared" si="40"/>
        <v>0.000664874803337357</v>
      </c>
    </row>
    <row r="124" spans="1:11">
      <c r="A124" s="139">
        <v>7</v>
      </c>
      <c r="B124" s="139">
        <f t="shared" si="41"/>
        <v>6.96164383561644</v>
      </c>
      <c r="C124" s="139">
        <v>121</v>
      </c>
      <c r="D124">
        <f ca="1">'survival rate'!AA124*('cost for cycle'!$T$2)+'survival rate'!AB124*('cost for cycle'!$R$2)+('survival rate'!AC124-'survival rate'!AC123)*c_eof</f>
        <v>11.7546850472039</v>
      </c>
      <c r="E124">
        <f ca="1" t="shared" si="44"/>
        <v>8.77152696483787</v>
      </c>
      <c r="F124">
        <f ca="1">'survival rate'!AA124*('cost for cycle'!$T$2)</f>
        <v>6.98866624215393</v>
      </c>
      <c r="G124">
        <f ca="1" t="shared" si="45"/>
        <v>5.21505035184991</v>
      </c>
      <c r="H124">
        <f ca="1">('survival rate'!AA124*u_p1_off+'survival rate'!AB124*u_p1_off)*21/365.25</f>
        <v>0.00118390801480152</v>
      </c>
      <c r="I124">
        <f ca="1" t="shared" si="39"/>
        <v>0.000883450388846396</v>
      </c>
      <c r="J124">
        <f ca="1">('survival rate'!AA124*u_p1_off)*21/365.25</f>
        <v>0.000871988786488235</v>
      </c>
      <c r="K124">
        <f ca="1" t="shared" si="40"/>
        <v>0.000650691458172009</v>
      </c>
    </row>
    <row r="125" spans="1:11">
      <c r="A125" s="139">
        <v>8</v>
      </c>
      <c r="B125" s="139">
        <f t="shared" si="41"/>
        <v>7.01917808219178</v>
      </c>
      <c r="C125" s="146">
        <v>122</v>
      </c>
      <c r="D125">
        <f ca="1">'survival rate'!AA125*('cost for cycle'!$T$2+c_fu)+'survival rate'!AB125*('cost for cycle'!$R$2+c_fu)+('survival rate'!AC125-'survival rate'!AC124)*c_eof</f>
        <v>39.7925996522629</v>
      </c>
      <c r="E125">
        <f ca="1" t="shared" si="44"/>
        <v>28.2798576502056</v>
      </c>
      <c r="F125">
        <f ca="1">'survival rate'!AA125*('cost for cycle'!$T$2+c_fu)</f>
        <v>28.2008933560799</v>
      </c>
      <c r="G125">
        <f ca="1" t="shared" si="45"/>
        <v>20.0418484011566</v>
      </c>
      <c r="H125">
        <f ca="1">('survival rate'!AA125*u_p1_off+'survival rate'!AB125*u_p1_off)*21/365.25</f>
        <v>0.00113832998252299</v>
      </c>
      <c r="I125">
        <f ca="1" t="shared" si="39"/>
        <v>0.000808989866106435</v>
      </c>
      <c r="J125">
        <f ca="1">('survival rate'!AA125*u_p1_off)*21/365.25</f>
        <v>0.000853276403168066</v>
      </c>
      <c r="K125">
        <f ca="1" t="shared" si="40"/>
        <v>0.000606407609172127</v>
      </c>
    </row>
    <row r="126" spans="1:11">
      <c r="A126" s="139">
        <v>8</v>
      </c>
      <c r="B126" s="139">
        <f t="shared" si="41"/>
        <v>7.07671232876712</v>
      </c>
      <c r="C126" s="139">
        <v>123</v>
      </c>
      <c r="D126">
        <f ca="1">'survival rate'!AA126*('cost for cycle'!$T$2)+'survival rate'!AB126*('cost for cycle'!$R$2)+('survival rate'!AC126-'survival rate'!AC125)*c_eof</f>
        <v>10.8441743608126</v>
      </c>
      <c r="E126">
        <f ca="1" t="shared" si="44"/>
        <v>7.70675225890527</v>
      </c>
      <c r="F126">
        <f ca="1">'survival rate'!AA126*('cost for cycle'!$T$2)</f>
        <v>6.69102367973211</v>
      </c>
      <c r="G126">
        <f ca="1" t="shared" si="45"/>
        <v>4.75518560864415</v>
      </c>
      <c r="H126">
        <f ca="1">('survival rate'!AA126*u_p2_off+'survival rate'!AB126*u_p2_off)*21/365.25</f>
        <v>0.00102087802271972</v>
      </c>
      <c r="I126">
        <f ca="1" t="shared" ref="I126:I131" si="46">H126/(1+disc)^($A126-1)</f>
        <v>0.000725518951087057</v>
      </c>
      <c r="J126">
        <f ca="1">('survival rate'!AA126*u_p2_off)*21/365.25</f>
        <v>0.000779194616289436</v>
      </c>
      <c r="K126">
        <f ca="1" t="shared" ref="K126:K131" si="47">J126/(1+disc)^($A126-1)</f>
        <v>0.000553759066334806</v>
      </c>
    </row>
    <row r="127" spans="1:11">
      <c r="A127" s="139">
        <v>8</v>
      </c>
      <c r="B127" s="139">
        <f t="shared" si="41"/>
        <v>7.13424657534247</v>
      </c>
      <c r="C127" s="139">
        <v>124</v>
      </c>
      <c r="D127">
        <f ca="1">'survival rate'!AA127*('cost for cycle'!$T$2)+'survival rate'!AB127*('cost for cycle'!$R$2)+('survival rate'!AC127-'survival rate'!AC126)*c_eof</f>
        <v>10.4031892563411</v>
      </c>
      <c r="E127">
        <f ca="1" t="shared" si="44"/>
        <v>7.39335237829186</v>
      </c>
      <c r="F127">
        <f ca="1">'survival rate'!AA127*('cost for cycle'!$T$2)</f>
        <v>6.54601451014808</v>
      </c>
      <c r="G127">
        <f ca="1" t="shared" si="45"/>
        <v>4.65213029912311</v>
      </c>
      <c r="H127">
        <f ca="1">('survival rate'!AA127*u_p2_off+'survival rate'!AB127*u_p2_off)*21/365.25</f>
        <v>0.000980337169417745</v>
      </c>
      <c r="I127">
        <f ca="1" t="shared" ref="I127:I130" si="48">H127/(1+disc)^($A127-1)</f>
        <v>0.000696707323537801</v>
      </c>
      <c r="J127">
        <f ca="1">('survival rate'!AA127*u_p2_off)*21/365.25</f>
        <v>0.000762307758663339</v>
      </c>
      <c r="K127">
        <f ca="1" t="shared" ref="K127:K130" si="49">J127/(1+disc)^($A127-1)</f>
        <v>0.000541757891895373</v>
      </c>
    </row>
    <row r="128" spans="1:11">
      <c r="A128" s="139">
        <v>8</v>
      </c>
      <c r="B128" s="139">
        <f t="shared" si="41"/>
        <v>7.19178082191781</v>
      </c>
      <c r="C128" s="139">
        <v>125</v>
      </c>
      <c r="D128">
        <f ca="1">'survival rate'!AA128*('cost for cycle'!$T$2)+'survival rate'!AB128*('cost for cycle'!$R$2)+('survival rate'!AC128-'survival rate'!AC127)*c_eof</f>
        <v>9.97333613656013</v>
      </c>
      <c r="E128">
        <f ca="1" t="shared" si="44"/>
        <v>7.08786379136536</v>
      </c>
      <c r="F128">
        <f ca="1">'survival rate'!AA128*('cost for cycle'!$T$2)</f>
        <v>6.40360496009215</v>
      </c>
      <c r="G128">
        <f ca="1" t="shared" si="45"/>
        <v>4.55092249066613</v>
      </c>
      <c r="H128">
        <f ca="1">('survival rate'!AA128*u_p2_off+'survival rate'!AB128*u_p2_off)*21/365.25</f>
        <v>0.000940792882546688</v>
      </c>
      <c r="I128">
        <f ca="1" t="shared" si="48"/>
        <v>0.000668603937145231</v>
      </c>
      <c r="J128">
        <f ca="1">('survival rate'!AA128*u_p2_off)*21/365.25</f>
        <v>0.000745723636408937</v>
      </c>
      <c r="K128">
        <f ca="1" t="shared" si="49"/>
        <v>0.000529971865832574</v>
      </c>
    </row>
    <row r="129" spans="1:11">
      <c r="A129" s="139">
        <v>8</v>
      </c>
      <c r="B129" s="139">
        <f t="shared" si="41"/>
        <v>7.24931506849315</v>
      </c>
      <c r="C129" s="139">
        <v>126</v>
      </c>
      <c r="D129">
        <f ca="1">'survival rate'!AA129*('cost for cycle'!$T$2)+'survival rate'!AB129*('cost for cycle'!$R$2)+('survival rate'!AC129-'survival rate'!AC128)*c_eof</f>
        <v>9.55433086649454</v>
      </c>
      <c r="E129">
        <f ca="1" t="shared" si="44"/>
        <v>6.79008456870361</v>
      </c>
      <c r="F129">
        <f ca="1">'survival rate'!AA129*('cost for cycle'!$T$2)</f>
        <v>6.26373579642366</v>
      </c>
      <c r="G129">
        <f ca="1" t="shared" si="45"/>
        <v>4.45152008738602</v>
      </c>
      <c r="H129">
        <f ca="1">('survival rate'!AA129*u_p2_off+'survival rate'!AB129*u_p2_off)*21/365.25</f>
        <v>0.000902219966895236</v>
      </c>
      <c r="I129">
        <f ca="1" t="shared" si="48"/>
        <v>0.000641190886143061</v>
      </c>
      <c r="J129">
        <f ca="1">('survival rate'!AA129*u_p2_off)*21/365.25</f>
        <v>0.000729435351606489</v>
      </c>
      <c r="K129">
        <f ca="1" t="shared" si="49"/>
        <v>0.000518396085923633</v>
      </c>
    </row>
    <row r="130" spans="1:11">
      <c r="A130" s="139">
        <v>8</v>
      </c>
      <c r="B130" s="139">
        <f t="shared" si="41"/>
        <v>7.30684931506849</v>
      </c>
      <c r="C130" s="139">
        <v>127</v>
      </c>
      <c r="D130">
        <f ca="1">'survival rate'!AA130*('cost for cycle'!$T$2)+'survival rate'!AB130*('cost for cycle'!$R$2)+('survival rate'!AC130-'survival rate'!AC129)*c_eof</f>
        <v>9.14589676041719</v>
      </c>
      <c r="E130">
        <f ca="1" t="shared" ref="E130:E135" si="50">D130/(1+disc)^($A130-1)</f>
        <v>6.49981807492606</v>
      </c>
      <c r="F130">
        <f ca="1">'survival rate'!AA130*('cost for cycle'!$T$2)</f>
        <v>6.12634946402497</v>
      </c>
      <c r="G130">
        <f ca="1" t="shared" ref="G130:G135" si="51">F130/(1+disc)^($A130-1)</f>
        <v>4.35388218593522</v>
      </c>
      <c r="H130">
        <f ca="1">('survival rate'!AA130*u_p2_off+'survival rate'!AB130*u_p2_off)*21/365.25</f>
        <v>0.000864593887874023</v>
      </c>
      <c r="I130">
        <f ca="1" t="shared" si="48"/>
        <v>0.000614450734256683</v>
      </c>
      <c r="J130">
        <f ca="1">('survival rate'!AA130*u_p2_off)*21/365.25</f>
        <v>0.000713436201748287</v>
      </c>
      <c r="K130">
        <f ca="1" t="shared" si="49"/>
        <v>0.000507025788821455</v>
      </c>
    </row>
    <row r="131" spans="1:11">
      <c r="A131" s="139">
        <v>8</v>
      </c>
      <c r="B131" s="139">
        <f t="shared" si="41"/>
        <v>7.36438356164384</v>
      </c>
      <c r="C131" s="139">
        <v>128</v>
      </c>
      <c r="D131">
        <f ca="1">'survival rate'!AA131*('cost for cycle'!$T$2)+'survival rate'!AB131*('cost for cycle'!$R$2)+('survival rate'!AC131-'survival rate'!AC130)*c_eof</f>
        <v>8.74776437863565</v>
      </c>
      <c r="E131">
        <f ca="1" t="shared" si="50"/>
        <v>6.21687282427368</v>
      </c>
      <c r="F131">
        <f ca="1">'survival rate'!AA131*('cost for cycle'!$T$2)</f>
        <v>5.99139002811869</v>
      </c>
      <c r="G131">
        <f ca="1" t="shared" si="51"/>
        <v>4.25796903451174</v>
      </c>
      <c r="H131">
        <f ca="1">('survival rate'!AA131*u_p3_off+'survival rate'!AB131*u_p3_off)*21/365.25</f>
        <v>0.000626831570380255</v>
      </c>
      <c r="I131">
        <f ca="1" t="shared" si="46"/>
        <v>0.000445477494205393</v>
      </c>
      <c r="J131">
        <f ca="1">('survival rate'!AA131*u_p3_off)*21/365.25</f>
        <v>0.000528273466716108</v>
      </c>
      <c r="K131">
        <f ca="1" t="shared" si="47"/>
        <v>0.000375434089998254</v>
      </c>
    </row>
    <row r="132" spans="1:11">
      <c r="A132" s="139">
        <v>8</v>
      </c>
      <c r="B132" s="139">
        <f t="shared" ref="B132:B163" si="52">C132*21/365</f>
        <v>7.42191780821918</v>
      </c>
      <c r="C132" s="139">
        <v>129</v>
      </c>
      <c r="D132">
        <f ca="1">'survival rate'!AA132*('cost for cycle'!$T$2)+'survival rate'!AB132*('cost for cycle'!$R$2)+('survival rate'!AC132-'survival rate'!AC131)*c_eof</f>
        <v>8.35967133013529</v>
      </c>
      <c r="E132">
        <f ca="1" t="shared" si="50"/>
        <v>5.94106234035119</v>
      </c>
      <c r="F132">
        <f ca="1">'survival rate'!AA132*('cost for cycle'!$T$2)</f>
        <v>5.8588031189318</v>
      </c>
      <c r="G132">
        <f ca="1" t="shared" si="51"/>
        <v>4.16374199353295</v>
      </c>
      <c r="H132">
        <f ca="1">('survival rate'!AA132*u_p3_off+'survival rate'!AB132*u_p3_off)*21/365.25</f>
        <v>0.000599723238331712</v>
      </c>
      <c r="I132">
        <f ca="1" t="shared" ref="I132:I133" si="53">H132/(1+disc)^($A132-1)</f>
        <v>0.000426212108727525</v>
      </c>
      <c r="J132">
        <f ca="1">('survival rate'!AA132*u_p3_off)*21/365.25</f>
        <v>0.000516582999924827</v>
      </c>
      <c r="K132">
        <f ca="1" t="shared" ref="K132:K133" si="54">J132/(1+disc)^($A132-1)</f>
        <v>0.000367125893509185</v>
      </c>
    </row>
    <row r="133" spans="1:11">
      <c r="A133" s="139">
        <v>8</v>
      </c>
      <c r="B133" s="139">
        <f t="shared" si="52"/>
        <v>7.47945205479452</v>
      </c>
      <c r="C133" s="139">
        <v>130</v>
      </c>
      <c r="D133">
        <f ca="1">'survival rate'!AA133*('cost for cycle'!$T$2)+'survival rate'!AB133*('cost for cycle'!$R$2)+('survival rate'!AC133-'survival rate'!AC132)*c_eof</f>
        <v>7.98136208088939</v>
      </c>
      <c r="E133">
        <f ca="1" t="shared" si="50"/>
        <v>5.67220501989658</v>
      </c>
      <c r="F133">
        <f ca="1">'survival rate'!AA133*('cost for cycle'!$T$2)</f>
        <v>5.72853587860529</v>
      </c>
      <c r="G133">
        <f ca="1" t="shared" si="51"/>
        <v>4.07116349790533</v>
      </c>
      <c r="H133">
        <f ca="1">('survival rate'!AA133*u_p3_off+'survival rate'!AB133*u_p3_off)*21/365.25</f>
        <v>0.000573278933756142</v>
      </c>
      <c r="I133">
        <f ca="1" t="shared" si="53"/>
        <v>0.000407418635177393</v>
      </c>
      <c r="J133">
        <f ca="1">('survival rate'!AA133*u_p3_off)*21/365.25</f>
        <v>0.000505097063218344</v>
      </c>
      <c r="K133">
        <f ca="1" t="shared" si="54"/>
        <v>0.000358963052732831</v>
      </c>
    </row>
    <row r="134" spans="1:11">
      <c r="A134" s="139">
        <v>8</v>
      </c>
      <c r="B134" s="139">
        <f t="shared" si="52"/>
        <v>7.53698630136986</v>
      </c>
      <c r="C134" s="139">
        <v>131</v>
      </c>
      <c r="D134">
        <f ca="1">'survival rate'!AA134*('cost for cycle'!$T$2)+'survival rate'!AB134*('cost for cycle'!$R$2)+('survival rate'!AC134-'survival rate'!AC133)*c_eof</f>
        <v>7.61258776766657</v>
      </c>
      <c r="E134">
        <f ca="1" t="shared" si="50"/>
        <v>5.41012400045757</v>
      </c>
      <c r="F134">
        <f ca="1">'survival rate'!AA134*('cost for cycle'!$T$2)</f>
        <v>5.60053691023721</v>
      </c>
      <c r="G134">
        <f ca="1" t="shared" si="51"/>
        <v>3.98019702081022</v>
      </c>
      <c r="H134">
        <f ca="1">('survival rate'!AA134*u_p4_off+'survival rate'!AB134*u_p4_off)*21/365.25</f>
        <v>0.000340884986188528</v>
      </c>
      <c r="I134">
        <f ca="1" t="shared" ref="I134" si="55">H134/(1+disc)^($A134-1)</f>
        <v>0.000242260595405851</v>
      </c>
      <c r="J134">
        <f ca="1">('survival rate'!AA134*u_p4_off)*21/365.25</f>
        <v>0.000307467304135485</v>
      </c>
      <c r="K134">
        <f ca="1" t="shared" ref="K134" si="56">J134/(1+disc)^($A134-1)</f>
        <v>0.000218511272674529</v>
      </c>
    </row>
    <row r="135" spans="1:11">
      <c r="A135" s="139">
        <v>8</v>
      </c>
      <c r="B135" s="139">
        <f t="shared" si="52"/>
        <v>7.59452054794521</v>
      </c>
      <c r="C135" s="139">
        <v>132</v>
      </c>
      <c r="D135">
        <f ca="1">'survival rate'!AA135*('cost for cycle'!$T$2)+'survival rate'!AB135*('cost for cycle'!$R$2)+('survival rate'!AC135-'survival rate'!AC134)*c_eof</f>
        <v>7.25310601716484</v>
      </c>
      <c r="E135">
        <f ca="1" t="shared" si="50"/>
        <v>5.1546470318535</v>
      </c>
      <c r="F135">
        <f ca="1">'survival rate'!AA135*('cost for cycle'!$T$2)</f>
        <v>5.47475622895567</v>
      </c>
      <c r="G135">
        <f ca="1" t="shared" si="51"/>
        <v>3.89080703893238</v>
      </c>
      <c r="H135">
        <f ca="1">('survival rate'!AA135*u_p4_off+'survival rate'!AB135*u_p4_off)*21/365.25</f>
        <v>0.000325215626213961</v>
      </c>
      <c r="I135">
        <f ca="1" t="shared" ref="I135" si="57">H135/(1+disc)^($A135-1)</f>
        <v>0.000231124673816838</v>
      </c>
      <c r="J135">
        <f ca="1">('survival rate'!AA135*u_p4_off)*21/365.25</f>
        <v>0.000300561993518699</v>
      </c>
      <c r="K135">
        <f ca="1" t="shared" ref="K135" si="58">J135/(1+disc)^($A135-1)</f>
        <v>0.00021360379734043</v>
      </c>
    </row>
    <row r="136" spans="1:11">
      <c r="A136" s="139">
        <v>8</v>
      </c>
      <c r="B136" s="139">
        <f t="shared" si="52"/>
        <v>7.65205479452055</v>
      </c>
      <c r="C136" s="139">
        <v>133</v>
      </c>
      <c r="D136" s="139"/>
      <c r="E136" s="139"/>
      <c r="F136" s="139"/>
      <c r="G136" s="139"/>
      <c r="H136" s="139"/>
      <c r="I136" s="139"/>
      <c r="J136" s="139"/>
      <c r="K136" s="139"/>
    </row>
    <row r="137" spans="1:11">
      <c r="A137" s="139">
        <v>8</v>
      </c>
      <c r="B137" s="139">
        <f t="shared" si="52"/>
        <v>7.70958904109589</v>
      </c>
      <c r="C137" s="139">
        <v>134</v>
      </c>
      <c r="D137" s="139"/>
      <c r="E137" s="139"/>
      <c r="F137" s="139"/>
      <c r="G137" s="139"/>
      <c r="H137" s="139"/>
      <c r="I137" s="139"/>
      <c r="J137" s="139"/>
      <c r="K137" s="139"/>
    </row>
    <row r="138" spans="1:11">
      <c r="A138" s="139">
        <v>8</v>
      </c>
      <c r="B138" s="139">
        <f t="shared" si="52"/>
        <v>7.76712328767123</v>
      </c>
      <c r="C138" s="139">
        <v>135</v>
      </c>
      <c r="D138" s="139"/>
      <c r="E138" s="139"/>
      <c r="F138" s="139"/>
      <c r="G138" s="139"/>
      <c r="H138" s="139"/>
      <c r="I138" s="139"/>
      <c r="J138" s="139"/>
      <c r="K138" s="139"/>
    </row>
    <row r="139" spans="1:11">
      <c r="A139" s="139">
        <v>8</v>
      </c>
      <c r="B139" s="139">
        <f t="shared" si="52"/>
        <v>7.82465753424658</v>
      </c>
      <c r="C139" s="139">
        <v>136</v>
      </c>
      <c r="D139" s="139"/>
      <c r="E139" s="139"/>
      <c r="F139" s="139"/>
      <c r="G139" s="139"/>
      <c r="H139" s="139"/>
      <c r="I139" s="139"/>
      <c r="J139" s="139"/>
      <c r="K139" s="139"/>
    </row>
    <row r="140" spans="1:11">
      <c r="A140" s="139">
        <v>8</v>
      </c>
      <c r="B140" s="139">
        <f t="shared" si="52"/>
        <v>7.88219178082192</v>
      </c>
      <c r="C140" s="139">
        <v>137</v>
      </c>
      <c r="D140" s="139"/>
      <c r="E140" s="139"/>
      <c r="F140" s="139"/>
      <c r="G140" s="139"/>
      <c r="H140" s="139"/>
      <c r="I140" s="139"/>
      <c r="J140" s="139"/>
      <c r="K140" s="139"/>
    </row>
    <row r="141" spans="1:11">
      <c r="A141" s="139">
        <v>8</v>
      </c>
      <c r="B141" s="139">
        <f t="shared" si="52"/>
        <v>7.93972602739726</v>
      </c>
      <c r="C141" s="139">
        <v>138</v>
      </c>
      <c r="D141" s="139"/>
      <c r="E141" s="139"/>
      <c r="F141" s="139"/>
      <c r="G141" s="139"/>
      <c r="H141" s="139"/>
      <c r="I141" s="139"/>
      <c r="J141" s="139"/>
      <c r="K141" s="139"/>
    </row>
    <row r="142" spans="1:11">
      <c r="A142" s="139">
        <v>8</v>
      </c>
      <c r="B142" s="139">
        <f t="shared" si="52"/>
        <v>7.9972602739726</v>
      </c>
      <c r="C142" s="146">
        <v>139</v>
      </c>
      <c r="D142" s="139"/>
      <c r="E142" s="139"/>
      <c r="F142" s="139"/>
      <c r="G142" s="139"/>
      <c r="H142" s="139"/>
      <c r="I142" s="139"/>
      <c r="J142" s="139"/>
      <c r="K142" s="139"/>
    </row>
    <row r="143" spans="1:11">
      <c r="A143" s="139">
        <v>9</v>
      </c>
      <c r="B143" s="139">
        <f t="shared" si="52"/>
        <v>8.05479452054795</v>
      </c>
      <c r="C143" s="139">
        <v>140</v>
      </c>
      <c r="D143" s="139"/>
      <c r="E143" s="139"/>
      <c r="F143" s="139"/>
      <c r="G143" s="139"/>
      <c r="H143" s="139"/>
      <c r="I143" s="139"/>
      <c r="J143" s="139"/>
      <c r="K143" s="139"/>
    </row>
    <row r="144" spans="1:11">
      <c r="A144" s="139">
        <v>9</v>
      </c>
      <c r="B144" s="139">
        <f t="shared" si="52"/>
        <v>8.11232876712329</v>
      </c>
      <c r="C144" s="139">
        <v>141</v>
      </c>
      <c r="D144" s="139"/>
      <c r="E144" s="139"/>
      <c r="F144" s="139"/>
      <c r="G144" s="139"/>
      <c r="H144" s="139"/>
      <c r="I144" s="139"/>
      <c r="J144" s="139"/>
      <c r="K144" s="139"/>
    </row>
    <row r="145" spans="1:11">
      <c r="A145" s="139">
        <v>9</v>
      </c>
      <c r="B145" s="139">
        <f t="shared" si="52"/>
        <v>8.16986301369863</v>
      </c>
      <c r="C145" s="139">
        <v>142</v>
      </c>
      <c r="D145" s="139"/>
      <c r="E145" s="139"/>
      <c r="F145" s="139"/>
      <c r="G145" s="139"/>
      <c r="H145" s="139"/>
      <c r="I145" s="139"/>
      <c r="J145" s="139"/>
      <c r="K145" s="139"/>
    </row>
    <row r="146" spans="1:11">
      <c r="A146" s="139">
        <v>9</v>
      </c>
      <c r="B146" s="139">
        <f t="shared" si="52"/>
        <v>8.22739726027397</v>
      </c>
      <c r="C146" s="139">
        <v>143</v>
      </c>
      <c r="D146" s="139"/>
      <c r="E146" s="139"/>
      <c r="F146" s="139"/>
      <c r="G146" s="139"/>
      <c r="H146" s="139"/>
      <c r="I146" s="139"/>
      <c r="J146" s="139"/>
      <c r="K146" s="139"/>
    </row>
    <row r="147" spans="1:11">
      <c r="A147" s="139">
        <v>9</v>
      </c>
      <c r="B147" s="139">
        <f t="shared" si="52"/>
        <v>8.28493150684931</v>
      </c>
      <c r="C147" s="139">
        <v>144</v>
      </c>
      <c r="D147" s="139"/>
      <c r="E147" s="139"/>
      <c r="F147" s="139"/>
      <c r="G147" s="139"/>
      <c r="H147" s="139"/>
      <c r="I147" s="139"/>
      <c r="J147" s="139"/>
      <c r="K147" s="139"/>
    </row>
    <row r="148" spans="1:11">
      <c r="A148" s="139">
        <v>9</v>
      </c>
      <c r="B148" s="139">
        <f t="shared" si="52"/>
        <v>8.34246575342466</v>
      </c>
      <c r="C148" s="139">
        <v>145</v>
      </c>
      <c r="D148" s="139"/>
      <c r="E148" s="139"/>
      <c r="F148" s="139"/>
      <c r="G148" s="139"/>
      <c r="H148" s="139"/>
      <c r="I148" s="139"/>
      <c r="J148" s="139"/>
      <c r="K148" s="139"/>
    </row>
    <row r="149" spans="1:11">
      <c r="A149" s="139">
        <v>9</v>
      </c>
      <c r="B149" s="139">
        <f t="shared" si="52"/>
        <v>8.4</v>
      </c>
      <c r="C149" s="139">
        <v>146</v>
      </c>
      <c r="D149" s="139"/>
      <c r="E149" s="139"/>
      <c r="F149" s="139"/>
      <c r="G149" s="139"/>
      <c r="H149" s="139"/>
      <c r="I149" s="139"/>
      <c r="J149" s="139"/>
      <c r="K149" s="139"/>
    </row>
    <row r="150" spans="1:11">
      <c r="A150" s="139">
        <v>9</v>
      </c>
      <c r="B150" s="139">
        <f t="shared" si="52"/>
        <v>8.45753424657534</v>
      </c>
      <c r="C150" s="139">
        <v>147</v>
      </c>
      <c r="D150" s="139"/>
      <c r="E150" s="139"/>
      <c r="F150" s="139"/>
      <c r="G150" s="139"/>
      <c r="H150" s="139"/>
      <c r="I150" s="139"/>
      <c r="J150" s="139"/>
      <c r="K150" s="139"/>
    </row>
    <row r="151" spans="1:11">
      <c r="A151" s="139">
        <v>9</v>
      </c>
      <c r="B151" s="139">
        <f t="shared" si="52"/>
        <v>8.51506849315068</v>
      </c>
      <c r="C151" s="139">
        <v>148</v>
      </c>
      <c r="D151" s="139"/>
      <c r="E151" s="139"/>
      <c r="F151" s="139"/>
      <c r="G151" s="139"/>
      <c r="H151" s="139"/>
      <c r="I151" s="139"/>
      <c r="J151" s="139"/>
      <c r="K151" s="139"/>
    </row>
    <row r="152" spans="1:11">
      <c r="A152" s="139">
        <v>9</v>
      </c>
      <c r="B152" s="139">
        <f t="shared" si="52"/>
        <v>8.57260273972603</v>
      </c>
      <c r="C152" s="139">
        <v>149</v>
      </c>
      <c r="D152" s="139"/>
      <c r="E152" s="139"/>
      <c r="F152" s="139"/>
      <c r="G152" s="139"/>
      <c r="H152" s="139"/>
      <c r="I152" s="139"/>
      <c r="J152" s="139"/>
      <c r="K152" s="139"/>
    </row>
    <row r="153" spans="1:11">
      <c r="A153" s="139">
        <v>9</v>
      </c>
      <c r="B153" s="139">
        <f t="shared" si="52"/>
        <v>8.63013698630137</v>
      </c>
      <c r="C153" s="139">
        <v>150</v>
      </c>
      <c r="D153" s="139"/>
      <c r="E153" s="139"/>
      <c r="F153" s="139"/>
      <c r="G153" s="139"/>
      <c r="H153" s="139"/>
      <c r="I153" s="139"/>
      <c r="J153" s="139"/>
      <c r="K153" s="139"/>
    </row>
    <row r="154" spans="1:11">
      <c r="A154" s="139">
        <v>9</v>
      </c>
      <c r="B154" s="139">
        <f t="shared" si="52"/>
        <v>8.68767123287671</v>
      </c>
      <c r="C154" s="139">
        <v>151</v>
      </c>
      <c r="D154" s="139"/>
      <c r="E154" s="139"/>
      <c r="F154" s="139"/>
      <c r="G154" s="139"/>
      <c r="H154" s="139"/>
      <c r="I154" s="139"/>
      <c r="J154" s="139"/>
      <c r="K154" s="139"/>
    </row>
    <row r="155" spans="1:11">
      <c r="A155" s="139">
        <v>9</v>
      </c>
      <c r="B155" s="139">
        <f t="shared" si="52"/>
        <v>8.74520547945206</v>
      </c>
      <c r="C155" s="139">
        <v>152</v>
      </c>
      <c r="D155" s="139"/>
      <c r="E155" s="139"/>
      <c r="F155" s="139"/>
      <c r="G155" s="139"/>
      <c r="H155" s="139"/>
      <c r="I155" s="139"/>
      <c r="J155" s="139"/>
      <c r="K155" s="139"/>
    </row>
    <row r="156" spans="1:11">
      <c r="A156" s="139">
        <v>9</v>
      </c>
      <c r="B156" s="139">
        <f t="shared" si="52"/>
        <v>8.8027397260274</v>
      </c>
      <c r="C156" s="139">
        <v>153</v>
      </c>
      <c r="D156" s="139"/>
      <c r="E156" s="139"/>
      <c r="F156" s="139"/>
      <c r="G156" s="139"/>
      <c r="H156" s="139"/>
      <c r="I156" s="139"/>
      <c r="J156" s="139"/>
      <c r="K156" s="139"/>
    </row>
    <row r="157" spans="1:11">
      <c r="A157" s="139">
        <v>9</v>
      </c>
      <c r="B157" s="139">
        <f t="shared" si="52"/>
        <v>8.86027397260274</v>
      </c>
      <c r="C157" s="139">
        <v>154</v>
      </c>
      <c r="D157" s="139"/>
      <c r="E157" s="139"/>
      <c r="F157" s="139"/>
      <c r="G157" s="139"/>
      <c r="H157" s="139"/>
      <c r="I157" s="139"/>
      <c r="J157" s="139"/>
      <c r="K157" s="139"/>
    </row>
    <row r="158" spans="1:11">
      <c r="A158" s="139">
        <v>9</v>
      </c>
      <c r="B158" s="139">
        <f t="shared" si="52"/>
        <v>8.91780821917808</v>
      </c>
      <c r="C158" s="139">
        <v>155</v>
      </c>
      <c r="D158" s="139"/>
      <c r="E158" s="139"/>
      <c r="F158" s="139"/>
      <c r="G158" s="139"/>
      <c r="H158" s="139"/>
      <c r="I158" s="139"/>
      <c r="J158" s="139"/>
      <c r="K158" s="139"/>
    </row>
    <row r="159" spans="1:11">
      <c r="A159" s="139">
        <v>9</v>
      </c>
      <c r="B159" s="139">
        <f t="shared" si="52"/>
        <v>8.97534246575342</v>
      </c>
      <c r="C159" s="146">
        <v>156</v>
      </c>
      <c r="D159" s="139"/>
      <c r="E159" s="139"/>
      <c r="F159" s="139"/>
      <c r="G159" s="139"/>
      <c r="H159" s="139"/>
      <c r="I159" s="139"/>
      <c r="J159" s="139"/>
      <c r="K159" s="139"/>
    </row>
    <row r="160" spans="1:11">
      <c r="A160" s="139">
        <v>10</v>
      </c>
      <c r="B160" s="139">
        <f t="shared" si="52"/>
        <v>9.03287671232877</v>
      </c>
      <c r="C160" s="139">
        <v>157</v>
      </c>
      <c r="D160" s="139"/>
      <c r="E160" s="139"/>
      <c r="F160" s="139"/>
      <c r="G160" s="139"/>
      <c r="H160" s="139"/>
      <c r="I160" s="139"/>
      <c r="J160" s="139"/>
      <c r="K160" s="139"/>
    </row>
    <row r="161" spans="1:11">
      <c r="A161" s="139">
        <v>10</v>
      </c>
      <c r="B161" s="139">
        <f t="shared" si="52"/>
        <v>9.09041095890411</v>
      </c>
      <c r="C161" s="139">
        <v>158</v>
      </c>
      <c r="D161" s="139"/>
      <c r="E161" s="139"/>
      <c r="F161" s="139"/>
      <c r="G161" s="139"/>
      <c r="H161" s="139"/>
      <c r="I161" s="139"/>
      <c r="J161" s="139"/>
      <c r="K161" s="139"/>
    </row>
    <row r="162" spans="1:11">
      <c r="A162" s="139">
        <v>10</v>
      </c>
      <c r="B162" s="139">
        <f t="shared" si="52"/>
        <v>9.14794520547945</v>
      </c>
      <c r="C162" s="139">
        <v>159</v>
      </c>
      <c r="D162" s="139"/>
      <c r="E162" s="139"/>
      <c r="F162" s="139"/>
      <c r="G162" s="139"/>
      <c r="H162" s="139"/>
      <c r="I162" s="139"/>
      <c r="J162" s="139"/>
      <c r="K162" s="139"/>
    </row>
    <row r="163" spans="1:11">
      <c r="A163" s="139">
        <v>10</v>
      </c>
      <c r="B163" s="139">
        <f t="shared" si="52"/>
        <v>9.20547945205479</v>
      </c>
      <c r="C163" s="139">
        <v>160</v>
      </c>
      <c r="D163" s="139"/>
      <c r="E163" s="139"/>
      <c r="F163" s="139"/>
      <c r="G163" s="139"/>
      <c r="H163" s="139"/>
      <c r="I163" s="139"/>
      <c r="J163" s="139"/>
      <c r="K163" s="139"/>
    </row>
    <row r="164" spans="1:11">
      <c r="A164" s="139">
        <v>11</v>
      </c>
      <c r="B164" s="139">
        <f t="shared" ref="B164:B177" si="59">C164*21/365</f>
        <v>9.26301369863014</v>
      </c>
      <c r="C164" s="139">
        <v>161</v>
      </c>
      <c r="D164" s="139"/>
      <c r="E164" s="139"/>
      <c r="F164" s="139"/>
      <c r="G164" s="139"/>
      <c r="H164" s="139"/>
      <c r="I164" s="139"/>
      <c r="J164" s="139"/>
      <c r="K164" s="139"/>
    </row>
    <row r="165" spans="1:11">
      <c r="A165" s="139">
        <v>12</v>
      </c>
      <c r="B165" s="139">
        <f t="shared" si="59"/>
        <v>9.32054794520548</v>
      </c>
      <c r="C165" s="139">
        <v>162</v>
      </c>
      <c r="D165" s="139"/>
      <c r="E165" s="139"/>
      <c r="F165" s="139"/>
      <c r="G165" s="139"/>
      <c r="H165" s="139"/>
      <c r="I165" s="139"/>
      <c r="J165" s="139"/>
      <c r="K165" s="139"/>
    </row>
    <row r="166" spans="1:11">
      <c r="A166" s="139">
        <v>13</v>
      </c>
      <c r="B166" s="139">
        <f t="shared" si="59"/>
        <v>9.37808219178082</v>
      </c>
      <c r="C166" s="139">
        <v>163</v>
      </c>
      <c r="D166" s="139"/>
      <c r="E166" s="139"/>
      <c r="F166" s="139"/>
      <c r="G166" s="139"/>
      <c r="H166" s="139"/>
      <c r="I166" s="139"/>
      <c r="J166" s="139"/>
      <c r="K166" s="139"/>
    </row>
    <row r="167" spans="1:11">
      <c r="A167" s="139">
        <v>14</v>
      </c>
      <c r="B167" s="139">
        <f t="shared" si="59"/>
        <v>9.43561643835617</v>
      </c>
      <c r="C167" s="139">
        <v>164</v>
      </c>
      <c r="D167" s="139"/>
      <c r="E167" s="139"/>
      <c r="F167" s="139"/>
      <c r="G167" s="139"/>
      <c r="H167" s="139"/>
      <c r="I167" s="139"/>
      <c r="J167" s="139"/>
      <c r="K167" s="139"/>
    </row>
    <row r="168" spans="1:11">
      <c r="A168" s="139">
        <v>15</v>
      </c>
      <c r="B168" s="139">
        <f t="shared" si="59"/>
        <v>9.49315068493151</v>
      </c>
      <c r="C168" s="139">
        <v>165</v>
      </c>
      <c r="D168" s="139"/>
      <c r="E168" s="139"/>
      <c r="F168" s="139"/>
      <c r="G168" s="139"/>
      <c r="H168" s="139"/>
      <c r="I168" s="139"/>
      <c r="J168" s="139"/>
      <c r="K168" s="139"/>
    </row>
    <row r="169" spans="1:11">
      <c r="A169" s="139">
        <v>16</v>
      </c>
      <c r="B169" s="139">
        <f t="shared" si="59"/>
        <v>9.55068493150685</v>
      </c>
      <c r="C169" s="139">
        <v>166</v>
      </c>
      <c r="D169" s="139"/>
      <c r="E169" s="139"/>
      <c r="F169" s="139"/>
      <c r="G169" s="139"/>
      <c r="H169" s="139"/>
      <c r="I169" s="139"/>
      <c r="J169" s="139"/>
      <c r="K169" s="139"/>
    </row>
    <row r="170" spans="1:11">
      <c r="A170" s="139">
        <v>17</v>
      </c>
      <c r="B170" s="139">
        <f t="shared" si="59"/>
        <v>9.60821917808219</v>
      </c>
      <c r="C170" s="139">
        <v>167</v>
      </c>
      <c r="D170" s="139"/>
      <c r="E170" s="139"/>
      <c r="F170" s="139"/>
      <c r="G170" s="139"/>
      <c r="H170" s="139"/>
      <c r="I170" s="139"/>
      <c r="J170" s="139"/>
      <c r="K170" s="139"/>
    </row>
    <row r="171" spans="1:11">
      <c r="A171" s="139">
        <v>18</v>
      </c>
      <c r="B171" s="139">
        <f t="shared" si="59"/>
        <v>9.66575342465753</v>
      </c>
      <c r="C171" s="139">
        <v>168</v>
      </c>
      <c r="D171" s="139"/>
      <c r="E171" s="139"/>
      <c r="F171" s="139"/>
      <c r="G171" s="139"/>
      <c r="H171" s="139"/>
      <c r="I171" s="139"/>
      <c r="J171" s="139"/>
      <c r="K171" s="139"/>
    </row>
    <row r="172" spans="1:11">
      <c r="A172" s="139">
        <v>19</v>
      </c>
      <c r="B172" s="139">
        <f t="shared" si="59"/>
        <v>9.72328767123288</v>
      </c>
      <c r="C172" s="139">
        <v>169</v>
      </c>
      <c r="D172" s="139"/>
      <c r="E172" s="139"/>
      <c r="F172" s="139"/>
      <c r="G172" s="139"/>
      <c r="H172" s="139"/>
      <c r="I172" s="139"/>
      <c r="J172" s="139"/>
      <c r="K172" s="139"/>
    </row>
    <row r="173" spans="1:11">
      <c r="A173" s="139">
        <v>20</v>
      </c>
      <c r="B173" s="139">
        <f t="shared" si="59"/>
        <v>9.78082191780822</v>
      </c>
      <c r="C173" s="139">
        <v>170</v>
      </c>
      <c r="D173" s="139"/>
      <c r="E173" s="139"/>
      <c r="F173" s="139"/>
      <c r="G173" s="139"/>
      <c r="H173" s="139"/>
      <c r="I173" s="139"/>
      <c r="J173" s="139"/>
      <c r="K173" s="139"/>
    </row>
    <row r="174" spans="1:11">
      <c r="A174" s="139">
        <v>21</v>
      </c>
      <c r="B174" s="139">
        <f t="shared" si="59"/>
        <v>9.83835616438356</v>
      </c>
      <c r="C174" s="139">
        <v>171</v>
      </c>
      <c r="D174" s="139"/>
      <c r="E174" s="139"/>
      <c r="F174" s="139"/>
      <c r="G174" s="139"/>
      <c r="H174" s="139"/>
      <c r="I174" s="139"/>
      <c r="J174" s="139"/>
      <c r="K174" s="139"/>
    </row>
    <row r="175" spans="1:11">
      <c r="A175" s="139">
        <v>22</v>
      </c>
      <c r="B175" s="139">
        <f t="shared" si="59"/>
        <v>9.8958904109589</v>
      </c>
      <c r="C175" s="139">
        <v>172</v>
      </c>
      <c r="D175" s="139"/>
      <c r="E175" s="139"/>
      <c r="F175" s="139"/>
      <c r="G175" s="139"/>
      <c r="H175" s="139"/>
      <c r="I175" s="139"/>
      <c r="J175" s="139"/>
      <c r="K175" s="139"/>
    </row>
    <row r="176" spans="1:11">
      <c r="A176" s="139">
        <v>23</v>
      </c>
      <c r="B176" s="139">
        <f t="shared" si="59"/>
        <v>9.95342465753425</v>
      </c>
      <c r="C176" s="146">
        <v>173</v>
      </c>
      <c r="D176" s="139"/>
      <c r="E176" s="139"/>
      <c r="F176" s="139"/>
      <c r="G176" s="139"/>
      <c r="H176" s="139"/>
      <c r="I176" s="139"/>
      <c r="J176" s="139"/>
      <c r="K176" s="139"/>
    </row>
    <row r="177" spans="1:11">
      <c r="A177" s="139">
        <v>24</v>
      </c>
      <c r="B177" s="139">
        <f t="shared" si="59"/>
        <v>10.0109589041096</v>
      </c>
      <c r="C177" s="139">
        <v>174</v>
      </c>
      <c r="D177" s="139"/>
      <c r="E177" s="139"/>
      <c r="F177" s="139"/>
      <c r="G177" s="139"/>
      <c r="H177" s="139"/>
      <c r="I177" s="139"/>
      <c r="J177" s="139"/>
      <c r="K177" s="139"/>
    </row>
  </sheetData>
  <mergeCells count="3">
    <mergeCell ref="D1:K1"/>
    <mergeCell ref="A1:A3"/>
    <mergeCell ref="C1:C2"/>
  </mergeCells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DB283"/>
  <sheetViews>
    <sheetView workbookViewId="0">
      <selection activeCell="F39" sqref="F39"/>
    </sheetView>
  </sheetViews>
  <sheetFormatPr defaultColWidth="8.88888888888889" defaultRowHeight="14.4"/>
  <cols>
    <col min="1" max="1" width="10.7777777777778" style="106" customWidth="1"/>
    <col min="2" max="2" width="8.88888888888889" style="25"/>
    <col min="3" max="3" width="45.2222222222222" style="25" customWidth="1"/>
    <col min="4" max="4" width="11.2222222222222" style="25" customWidth="1"/>
    <col min="5" max="85" width="8.88888888888889" style="25"/>
    <col min="86" max="86" width="9.55555555555556" style="25" customWidth="1"/>
    <col min="87" max="16384" width="8.88888888888889" style="25"/>
  </cols>
  <sheetData>
    <row r="1" s="24" customFormat="1" ht="13.95" customHeight="1" spans="1:106">
      <c r="A1" s="107"/>
      <c r="B1" s="108" t="s">
        <v>220</v>
      </c>
      <c r="C1" s="108"/>
      <c r="D1" s="109">
        <v>18</v>
      </c>
      <c r="E1" s="109">
        <v>19</v>
      </c>
      <c r="F1" s="109">
        <v>20</v>
      </c>
      <c r="G1" s="109">
        <v>21</v>
      </c>
      <c r="H1" s="109">
        <v>22</v>
      </c>
      <c r="I1" s="109">
        <v>23</v>
      </c>
      <c r="J1" s="109">
        <v>24</v>
      </c>
      <c r="K1" s="109">
        <v>25</v>
      </c>
      <c r="L1" s="109">
        <v>26</v>
      </c>
      <c r="M1" s="109">
        <v>27</v>
      </c>
      <c r="N1" s="109">
        <v>28</v>
      </c>
      <c r="O1" s="109">
        <v>29</v>
      </c>
      <c r="P1" s="109">
        <v>30</v>
      </c>
      <c r="Q1" s="109">
        <v>31</v>
      </c>
      <c r="R1" s="109">
        <v>32</v>
      </c>
      <c r="S1" s="109">
        <v>33</v>
      </c>
      <c r="T1" s="109">
        <v>34</v>
      </c>
      <c r="U1" s="109">
        <v>35</v>
      </c>
      <c r="V1" s="109">
        <v>36</v>
      </c>
      <c r="W1" s="109">
        <v>37</v>
      </c>
      <c r="X1" s="109">
        <v>38</v>
      </c>
      <c r="Y1" s="109">
        <v>39</v>
      </c>
      <c r="Z1" s="109">
        <v>40</v>
      </c>
      <c r="AA1" s="109">
        <v>41</v>
      </c>
      <c r="AB1" s="109">
        <v>42</v>
      </c>
      <c r="AC1" s="109">
        <v>43</v>
      </c>
      <c r="AD1" s="109">
        <v>44</v>
      </c>
      <c r="AE1" s="109">
        <v>45</v>
      </c>
      <c r="AF1" s="109">
        <v>46</v>
      </c>
      <c r="AG1" s="109">
        <v>47</v>
      </c>
      <c r="AH1" s="109">
        <v>48</v>
      </c>
      <c r="AI1" s="109">
        <v>49</v>
      </c>
      <c r="AJ1" s="109">
        <v>50</v>
      </c>
      <c r="AK1" s="109">
        <v>51</v>
      </c>
      <c r="AL1" s="109">
        <v>52</v>
      </c>
      <c r="AM1" s="109">
        <v>53</v>
      </c>
      <c r="AN1" s="109">
        <v>54</v>
      </c>
      <c r="AO1" s="109">
        <v>55</v>
      </c>
      <c r="AP1" s="109">
        <v>56</v>
      </c>
      <c r="AQ1" s="109">
        <v>57</v>
      </c>
      <c r="AR1" s="109">
        <v>58</v>
      </c>
      <c r="AS1" s="109">
        <v>59</v>
      </c>
      <c r="AT1" s="109">
        <v>60</v>
      </c>
      <c r="AU1" s="109">
        <v>61</v>
      </c>
      <c r="AV1" s="109">
        <v>62</v>
      </c>
      <c r="AW1" s="109">
        <v>63</v>
      </c>
      <c r="AX1" s="109">
        <v>64</v>
      </c>
      <c r="AY1" s="109">
        <v>65</v>
      </c>
      <c r="AZ1" s="109">
        <v>66</v>
      </c>
      <c r="BA1" s="109">
        <v>67</v>
      </c>
      <c r="BB1" s="109">
        <v>68</v>
      </c>
      <c r="BC1" s="109">
        <v>69</v>
      </c>
      <c r="BD1" s="109">
        <v>70</v>
      </c>
      <c r="BE1" s="109">
        <v>71</v>
      </c>
      <c r="BF1" s="109">
        <v>72</v>
      </c>
      <c r="BG1" s="109">
        <v>73</v>
      </c>
      <c r="BH1" s="109">
        <v>74</v>
      </c>
      <c r="BI1" s="109">
        <v>75</v>
      </c>
      <c r="BJ1" s="109">
        <v>76</v>
      </c>
      <c r="BK1" s="109">
        <v>77</v>
      </c>
      <c r="BL1" s="109">
        <v>78</v>
      </c>
      <c r="BM1" s="109">
        <v>79</v>
      </c>
      <c r="BN1" s="109">
        <v>80</v>
      </c>
      <c r="BO1" s="109">
        <v>81</v>
      </c>
      <c r="BP1" s="109">
        <v>82</v>
      </c>
      <c r="BQ1" s="109">
        <v>83</v>
      </c>
      <c r="BR1" s="109">
        <v>84</v>
      </c>
      <c r="BS1" s="109">
        <v>85</v>
      </c>
      <c r="BT1" s="109">
        <v>86</v>
      </c>
      <c r="BU1" s="109">
        <v>87</v>
      </c>
      <c r="BV1" s="109">
        <v>88</v>
      </c>
      <c r="BW1" s="109">
        <v>89</v>
      </c>
      <c r="BX1" s="109">
        <v>90</v>
      </c>
      <c r="BY1" s="109">
        <v>91</v>
      </c>
      <c r="BZ1" s="109">
        <v>92</v>
      </c>
      <c r="CA1" s="109">
        <v>93</v>
      </c>
      <c r="CB1" s="109">
        <v>94</v>
      </c>
      <c r="CC1" s="109">
        <v>95</v>
      </c>
      <c r="CD1" s="109">
        <v>96</v>
      </c>
      <c r="CE1" s="109">
        <v>97</v>
      </c>
      <c r="CF1" s="109">
        <v>98</v>
      </c>
      <c r="CG1" s="109">
        <v>99</v>
      </c>
      <c r="CH1" s="109">
        <v>100</v>
      </c>
      <c r="CI1" s="109">
        <v>101</v>
      </c>
      <c r="CJ1" s="109">
        <v>102</v>
      </c>
      <c r="CK1" s="109">
        <v>103</v>
      </c>
      <c r="CL1" s="109">
        <v>104</v>
      </c>
      <c r="CM1" s="109">
        <v>105</v>
      </c>
      <c r="CN1" s="109">
        <v>106</v>
      </c>
      <c r="CO1" s="109">
        <v>107</v>
      </c>
      <c r="CP1" s="109">
        <v>108</v>
      </c>
      <c r="CQ1" s="109">
        <v>109</v>
      </c>
      <c r="CR1" s="109">
        <v>110</v>
      </c>
      <c r="CS1" s="109">
        <v>111</v>
      </c>
      <c r="CT1" s="109">
        <v>112</v>
      </c>
      <c r="CU1" s="109">
        <v>113</v>
      </c>
      <c r="CV1" s="109">
        <v>114</v>
      </c>
      <c r="CW1" s="109">
        <v>115</v>
      </c>
      <c r="CX1" s="109">
        <v>116</v>
      </c>
      <c r="CY1" s="109">
        <v>117</v>
      </c>
      <c r="CZ1" s="109">
        <v>118</v>
      </c>
      <c r="DA1" s="109">
        <v>119</v>
      </c>
      <c r="DB1" s="109">
        <v>120</v>
      </c>
    </row>
    <row r="2" s="24" customFormat="1" ht="13.95" customHeight="1" spans="1:106">
      <c r="A2" s="107"/>
      <c r="B2" s="108"/>
      <c r="C2" s="108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</row>
    <row r="3" s="24" customFormat="1" ht="18.75" hidden="1" spans="1:106">
      <c r="A3" s="107"/>
      <c r="B3" s="111" t="s">
        <v>221</v>
      </c>
      <c r="C3" s="111"/>
      <c r="D3" s="112">
        <v>0.00055</v>
      </c>
      <c r="E3" s="112">
        <v>0.00059</v>
      </c>
      <c r="F3" s="112">
        <v>0.00065</v>
      </c>
      <c r="G3" s="112">
        <v>0.00066</v>
      </c>
      <c r="H3" s="112">
        <v>0.00069</v>
      </c>
      <c r="I3" s="112">
        <v>0.00075</v>
      </c>
      <c r="J3" s="112">
        <v>0.00079</v>
      </c>
      <c r="K3" s="112">
        <v>0.00082</v>
      </c>
      <c r="L3" s="112">
        <v>0.0008</v>
      </c>
      <c r="M3" s="112">
        <v>0.00081</v>
      </c>
      <c r="N3" s="112">
        <v>0.00086</v>
      </c>
      <c r="O3" s="112">
        <v>0.00094</v>
      </c>
      <c r="P3" s="112">
        <v>0.00095</v>
      </c>
      <c r="Q3" s="112">
        <v>0.00105</v>
      </c>
      <c r="R3" s="112">
        <v>0.00111</v>
      </c>
      <c r="S3" s="112">
        <v>0.00115</v>
      </c>
      <c r="T3" s="112">
        <v>0.00128</v>
      </c>
      <c r="U3" s="112">
        <v>0.00142</v>
      </c>
      <c r="V3" s="112">
        <v>0.00145</v>
      </c>
      <c r="W3" s="112">
        <v>0.00155</v>
      </c>
      <c r="X3" s="112">
        <v>0.00164</v>
      </c>
      <c r="Y3" s="112">
        <v>0.00184</v>
      </c>
      <c r="Z3" s="112">
        <v>0.00204</v>
      </c>
      <c r="AA3" s="112">
        <v>0.0021</v>
      </c>
      <c r="AB3" s="112">
        <v>0.00247</v>
      </c>
      <c r="AC3" s="112">
        <v>0.00257</v>
      </c>
      <c r="AD3" s="112">
        <v>0.00277</v>
      </c>
      <c r="AE3" s="112">
        <v>0.0031</v>
      </c>
      <c r="AF3" s="112">
        <v>0.00318</v>
      </c>
      <c r="AG3" s="112">
        <v>0.00339</v>
      </c>
      <c r="AH3" s="112">
        <v>0.00419</v>
      </c>
      <c r="AI3" s="112">
        <v>0.00442</v>
      </c>
      <c r="AJ3" s="112">
        <v>0.0048</v>
      </c>
      <c r="AK3" s="112">
        <v>0.00492</v>
      </c>
      <c r="AL3" s="112">
        <v>0.00523</v>
      </c>
      <c r="AM3" s="112">
        <v>0.0058</v>
      </c>
      <c r="AN3" s="112">
        <v>0.00651</v>
      </c>
      <c r="AO3" s="112">
        <v>0.00676</v>
      </c>
      <c r="AP3" s="112">
        <v>0.00736</v>
      </c>
      <c r="AQ3" s="112">
        <v>0.00792</v>
      </c>
      <c r="AR3" s="112">
        <v>0.00886</v>
      </c>
      <c r="AS3" s="112">
        <v>0.00989</v>
      </c>
      <c r="AT3" s="112">
        <v>0.01087</v>
      </c>
      <c r="AU3" s="112">
        <v>0.01196</v>
      </c>
      <c r="AV3" s="112">
        <v>0.0131</v>
      </c>
      <c r="AW3" s="112">
        <v>0.01399</v>
      </c>
      <c r="AX3" s="112">
        <v>0.01634</v>
      </c>
      <c r="AY3" s="112">
        <v>0.01766</v>
      </c>
      <c r="AZ3" s="112">
        <v>0.0183</v>
      </c>
      <c r="BA3" s="112">
        <v>0.02128</v>
      </c>
      <c r="BB3" s="112">
        <v>0.02302</v>
      </c>
      <c r="BC3" s="112">
        <v>0.02689</v>
      </c>
      <c r="BD3" s="112">
        <v>0.03128</v>
      </c>
      <c r="BE3" s="112">
        <v>0.03229</v>
      </c>
      <c r="BF3" s="112">
        <v>0.0373</v>
      </c>
      <c r="BG3" s="112">
        <v>0.04047</v>
      </c>
      <c r="BH3" s="112">
        <v>0.04535</v>
      </c>
      <c r="BI3" s="112">
        <v>0.05049</v>
      </c>
      <c r="BJ3" s="112">
        <v>0.05054</v>
      </c>
      <c r="BK3" s="112">
        <v>0.06101</v>
      </c>
      <c r="BL3" s="112">
        <v>0.06693</v>
      </c>
      <c r="BM3" s="112">
        <v>0.0732</v>
      </c>
      <c r="BN3" s="112">
        <v>0.08727</v>
      </c>
      <c r="BO3" s="112">
        <v>0.09117</v>
      </c>
      <c r="BP3" s="112">
        <v>0.0997</v>
      </c>
      <c r="BQ3" s="112">
        <v>0.10836</v>
      </c>
      <c r="BR3" s="112">
        <v>0.12034</v>
      </c>
      <c r="BS3" s="112">
        <v>0.12919</v>
      </c>
      <c r="BT3" s="112">
        <v>0.13855</v>
      </c>
      <c r="BU3" s="112">
        <v>0.14946</v>
      </c>
      <c r="BV3" s="112">
        <v>0.16394</v>
      </c>
      <c r="BW3" s="112">
        <v>0.18052</v>
      </c>
      <c r="BX3" s="112">
        <v>0.20226</v>
      </c>
      <c r="BY3" s="112">
        <v>0.20656</v>
      </c>
      <c r="BZ3" s="112">
        <v>0.22386</v>
      </c>
      <c r="CA3" s="112">
        <v>0.2227</v>
      </c>
      <c r="CB3" s="112">
        <v>0.22191</v>
      </c>
      <c r="CC3" s="112">
        <v>0.22536</v>
      </c>
      <c r="CD3" s="112">
        <v>0.221</v>
      </c>
      <c r="CE3" s="112">
        <v>0.18773</v>
      </c>
      <c r="CF3" s="112">
        <v>0.17942</v>
      </c>
      <c r="CG3" s="112">
        <v>0.25511</v>
      </c>
      <c r="CH3" s="112">
        <v>0.50728</v>
      </c>
      <c r="CI3" s="112">
        <v>0.50728</v>
      </c>
      <c r="CJ3" s="112">
        <v>0.50728</v>
      </c>
      <c r="CK3" s="112">
        <v>0.50728</v>
      </c>
      <c r="CL3" s="112">
        <v>0.50728</v>
      </c>
      <c r="CM3" s="112">
        <v>0.50728</v>
      </c>
      <c r="CN3" s="112">
        <v>0.50728</v>
      </c>
      <c r="CO3" s="112">
        <v>0.50728</v>
      </c>
      <c r="CP3" s="112">
        <v>0.50728</v>
      </c>
      <c r="CQ3" s="112">
        <v>0.50728</v>
      </c>
      <c r="CR3" s="112">
        <v>0.50728</v>
      </c>
      <c r="CS3" s="112">
        <v>0.50728</v>
      </c>
      <c r="CT3" s="112">
        <v>0.50728</v>
      </c>
      <c r="CU3" s="112">
        <v>0.50728</v>
      </c>
      <c r="CV3" s="112">
        <v>0.50728</v>
      </c>
      <c r="CW3" s="112">
        <v>0.50728</v>
      </c>
      <c r="CX3" s="112">
        <v>0.50728</v>
      </c>
      <c r="CY3" s="112">
        <v>0.50728</v>
      </c>
      <c r="CZ3" s="112">
        <v>0.50728</v>
      </c>
      <c r="DA3" s="112">
        <v>0.50728</v>
      </c>
      <c r="DB3" s="128">
        <v>0.50728</v>
      </c>
    </row>
    <row r="4" s="24" customFormat="1" ht="18.75" hidden="1" spans="1:106">
      <c r="A4" s="107"/>
      <c r="B4" s="111" t="s">
        <v>222</v>
      </c>
      <c r="C4" s="111"/>
      <c r="D4" s="113">
        <v>0.00026</v>
      </c>
      <c r="E4" s="113">
        <v>0.00025</v>
      </c>
      <c r="F4" s="113">
        <v>0.00028</v>
      </c>
      <c r="G4" s="113">
        <v>0.00028</v>
      </c>
      <c r="H4" s="113">
        <v>0.0003</v>
      </c>
      <c r="I4" s="113">
        <v>0.00033</v>
      </c>
      <c r="J4" s="113">
        <v>0.00034</v>
      </c>
      <c r="K4" s="113">
        <v>0.00035</v>
      </c>
      <c r="L4" s="113">
        <v>0.00035</v>
      </c>
      <c r="M4" s="113">
        <v>0.00037</v>
      </c>
      <c r="N4" s="113">
        <v>0.00036</v>
      </c>
      <c r="O4" s="113">
        <v>0.00041</v>
      </c>
      <c r="P4" s="113">
        <v>0.00044</v>
      </c>
      <c r="Q4" s="113">
        <v>0.00048</v>
      </c>
      <c r="R4" s="113">
        <v>0.00049</v>
      </c>
      <c r="S4" s="113">
        <v>0.0005</v>
      </c>
      <c r="T4" s="113">
        <v>0.0006</v>
      </c>
      <c r="U4" s="113">
        <v>0.00062</v>
      </c>
      <c r="V4" s="113">
        <v>0.00066</v>
      </c>
      <c r="W4" s="113">
        <v>0.0007</v>
      </c>
      <c r="X4" s="113">
        <v>0.00075</v>
      </c>
      <c r="Y4" s="113">
        <v>0.00082</v>
      </c>
      <c r="Z4" s="113">
        <v>0.00096</v>
      </c>
      <c r="AA4" s="113">
        <v>0.00098</v>
      </c>
      <c r="AB4" s="113">
        <v>0.00115</v>
      </c>
      <c r="AC4" s="113">
        <v>0.00118</v>
      </c>
      <c r="AD4" s="113">
        <v>0.00132</v>
      </c>
      <c r="AE4" s="113">
        <v>0.00149</v>
      </c>
      <c r="AF4" s="113">
        <v>0.00151</v>
      </c>
      <c r="AG4" s="113">
        <v>0.00164</v>
      </c>
      <c r="AH4" s="113">
        <v>0.00201</v>
      </c>
      <c r="AI4" s="113">
        <v>0.00213</v>
      </c>
      <c r="AJ4" s="113">
        <v>0.00241</v>
      </c>
      <c r="AK4" s="113">
        <v>0.00252</v>
      </c>
      <c r="AL4" s="113">
        <v>0.00264</v>
      </c>
      <c r="AM4" s="113">
        <v>0.00297</v>
      </c>
      <c r="AN4" s="113">
        <v>0.00341</v>
      </c>
      <c r="AO4" s="113">
        <v>0.00354</v>
      </c>
      <c r="AP4" s="113">
        <v>0.00388</v>
      </c>
      <c r="AQ4" s="113">
        <v>0.00423</v>
      </c>
      <c r="AR4" s="113">
        <v>0.00473</v>
      </c>
      <c r="AS4" s="113">
        <v>0.0054</v>
      </c>
      <c r="AT4" s="113">
        <v>0.00608</v>
      </c>
      <c r="AU4" s="113">
        <v>0.0067</v>
      </c>
      <c r="AV4" s="113">
        <v>0.00755</v>
      </c>
      <c r="AW4" s="113">
        <v>0.00816</v>
      </c>
      <c r="AX4" s="113">
        <v>0.00964</v>
      </c>
      <c r="AY4" s="113">
        <v>0.01067</v>
      </c>
      <c r="AZ4" s="113">
        <v>0.01107</v>
      </c>
      <c r="BA4" s="113">
        <v>0.01307</v>
      </c>
      <c r="BB4" s="113">
        <v>0.0142</v>
      </c>
      <c r="BC4" s="113">
        <v>0.01682</v>
      </c>
      <c r="BD4" s="113">
        <v>0.01983</v>
      </c>
      <c r="BE4" s="113">
        <v>0.02115</v>
      </c>
      <c r="BF4" s="113">
        <v>0.02456</v>
      </c>
      <c r="BG4" s="113">
        <v>0.0269</v>
      </c>
      <c r="BH4" s="113">
        <v>0.03004</v>
      </c>
      <c r="BI4" s="113">
        <v>0.03331</v>
      </c>
      <c r="BJ4" s="113">
        <v>0.03451</v>
      </c>
      <c r="BK4" s="113">
        <v>0.04199</v>
      </c>
      <c r="BL4" s="113">
        <v>0.04672</v>
      </c>
      <c r="BM4" s="113">
        <v>0.05247</v>
      </c>
      <c r="BN4" s="113">
        <v>0.0634</v>
      </c>
      <c r="BO4" s="113">
        <v>0.06725</v>
      </c>
      <c r="BP4" s="113">
        <v>0.07493</v>
      </c>
      <c r="BQ4" s="113">
        <v>0.08229</v>
      </c>
      <c r="BR4" s="113">
        <v>0.09166</v>
      </c>
      <c r="BS4" s="113">
        <v>0.09858</v>
      </c>
      <c r="BT4" s="113">
        <v>0.10623</v>
      </c>
      <c r="BU4" s="113">
        <v>0.11793</v>
      </c>
      <c r="BV4" s="113">
        <v>0.13222</v>
      </c>
      <c r="BW4" s="113">
        <v>0.14339</v>
      </c>
      <c r="BX4" s="113">
        <v>0.16255</v>
      </c>
      <c r="BY4" s="113">
        <v>0.17437</v>
      </c>
      <c r="BZ4" s="113">
        <v>0.19152</v>
      </c>
      <c r="CA4" s="113">
        <v>0.20013</v>
      </c>
      <c r="CB4" s="113">
        <v>0.20299</v>
      </c>
      <c r="CC4" s="113">
        <v>0.21755</v>
      </c>
      <c r="CD4" s="113">
        <v>0.22099</v>
      </c>
      <c r="CE4" s="113">
        <v>0.21319</v>
      </c>
      <c r="CF4" s="113">
        <v>0.20734</v>
      </c>
      <c r="CG4" s="113">
        <v>0.25877</v>
      </c>
      <c r="CH4" s="113">
        <v>0.43634</v>
      </c>
      <c r="CI4" s="113">
        <v>0.43634</v>
      </c>
      <c r="CJ4" s="113">
        <v>0.43634</v>
      </c>
      <c r="CK4" s="113">
        <v>0.43634</v>
      </c>
      <c r="CL4" s="113">
        <v>0.43634</v>
      </c>
      <c r="CM4" s="113">
        <v>0.43634</v>
      </c>
      <c r="CN4" s="113">
        <v>0.43634</v>
      </c>
      <c r="CO4" s="113">
        <v>0.43634</v>
      </c>
      <c r="CP4" s="113">
        <v>0.43634</v>
      </c>
      <c r="CQ4" s="113">
        <v>0.43634</v>
      </c>
      <c r="CR4" s="113">
        <v>0.43634</v>
      </c>
      <c r="CS4" s="113">
        <v>0.43634</v>
      </c>
      <c r="CT4" s="113">
        <v>0.43634</v>
      </c>
      <c r="CU4" s="113">
        <v>0.43634</v>
      </c>
      <c r="CV4" s="113">
        <v>0.43634</v>
      </c>
      <c r="CW4" s="113">
        <v>0.436340000000001</v>
      </c>
      <c r="CX4" s="113">
        <v>0.43634</v>
      </c>
      <c r="CY4" s="113">
        <v>0.43634</v>
      </c>
      <c r="CZ4" s="113">
        <v>0.43634</v>
      </c>
      <c r="DA4" s="113">
        <v>0.43634</v>
      </c>
      <c r="DB4" s="113">
        <v>0.43634</v>
      </c>
    </row>
    <row r="5" s="102" customFormat="1" ht="18" customHeight="1" spans="1:106">
      <c r="A5" s="114" t="s">
        <v>116</v>
      </c>
      <c r="B5" s="115" t="s">
        <v>223</v>
      </c>
      <c r="C5" s="115"/>
      <c r="D5" s="116">
        <v>0.000687392544932663</v>
      </c>
      <c r="E5" s="117">
        <v>0.000792652135714889</v>
      </c>
      <c r="F5" s="117">
        <v>0.000902697327546775</v>
      </c>
      <c r="G5" s="117">
        <v>0.00101184216327965</v>
      </c>
      <c r="H5" s="117">
        <v>0.00110639270860702</v>
      </c>
      <c r="I5" s="117">
        <v>0.00117956975009292</v>
      </c>
      <c r="J5" s="117">
        <v>0.00123644422274083</v>
      </c>
      <c r="K5" s="117">
        <v>0.00128608488012105</v>
      </c>
      <c r="L5" s="117">
        <v>0.00133813754655421</v>
      </c>
      <c r="M5" s="117">
        <v>0.00139592273626477</v>
      </c>
      <c r="N5" s="117">
        <v>0.00146486016456038</v>
      </c>
      <c r="O5" s="117">
        <v>0.0015433388762176</v>
      </c>
      <c r="P5" s="117">
        <v>0.00162615603767335</v>
      </c>
      <c r="Q5" s="117">
        <v>0.00170777598395944</v>
      </c>
      <c r="R5" s="117">
        <v>0.00178824493195862</v>
      </c>
      <c r="S5" s="117">
        <v>0.00186527881305665</v>
      </c>
      <c r="T5" s="117">
        <v>0.00194078404456377</v>
      </c>
      <c r="U5" s="117">
        <v>0.00202326173894107</v>
      </c>
      <c r="V5" s="117">
        <v>0.00211297837086022</v>
      </c>
      <c r="W5" s="117">
        <v>0.00220246776007116</v>
      </c>
      <c r="X5" s="117">
        <v>0.00229096738621593</v>
      </c>
      <c r="Y5" s="117">
        <v>0.00238379184156656</v>
      </c>
      <c r="Z5" s="117">
        <v>0.00249066250398755</v>
      </c>
      <c r="AA5" s="117">
        <v>0.00261670793406665</v>
      </c>
      <c r="AB5" s="117">
        <v>0.00275953114032745</v>
      </c>
      <c r="AC5" s="117">
        <v>0.00291948951780796</v>
      </c>
      <c r="AD5" s="117">
        <v>0.00309850345365703</v>
      </c>
      <c r="AE5" s="117">
        <v>0.00330372643657029</v>
      </c>
      <c r="AF5" s="117">
        <v>0.00353698548860848</v>
      </c>
      <c r="AG5" s="117">
        <v>0.00379400607198477</v>
      </c>
      <c r="AH5" s="117">
        <v>0.00407557282596827</v>
      </c>
      <c r="AI5" s="117">
        <v>0.00438704388216138</v>
      </c>
      <c r="AJ5" s="117">
        <v>0.00472034187987447</v>
      </c>
      <c r="AK5" s="117">
        <v>0.00509352702647448</v>
      </c>
      <c r="AL5" s="117">
        <v>0.00553259719163179</v>
      </c>
      <c r="AM5" s="117">
        <v>0.00604269048199058</v>
      </c>
      <c r="AN5" s="117">
        <v>0.00660285353660583</v>
      </c>
      <c r="AO5" s="117">
        <v>0.00716884294524789</v>
      </c>
      <c r="AP5" s="117">
        <v>0.00774390902370214</v>
      </c>
      <c r="AQ5" s="117">
        <v>0.0083721075206995</v>
      </c>
      <c r="AR5" s="117">
        <v>0.0090740192681551</v>
      </c>
      <c r="AS5" s="117">
        <v>0.00984151195734739</v>
      </c>
      <c r="AT5" s="117">
        <v>0.0106697911396623</v>
      </c>
      <c r="AU5" s="117">
        <v>0.011514576151967</v>
      </c>
      <c r="AV5" s="117">
        <v>0.01234470307827</v>
      </c>
      <c r="AW5" s="117">
        <v>0.0131463436409831</v>
      </c>
      <c r="AX5" s="117">
        <v>0.0139568001031876</v>
      </c>
      <c r="AY5" s="117">
        <v>0.0148192532360554</v>
      </c>
      <c r="AZ5" s="117">
        <v>0.0158506333827972</v>
      </c>
      <c r="BA5" s="117">
        <v>0.0169777628034353</v>
      </c>
      <c r="BB5" s="117">
        <v>0.0182722453027964</v>
      </c>
      <c r="BC5" s="117">
        <v>0.019676199182868</v>
      </c>
      <c r="BD5" s="117">
        <v>0.0211989860981703</v>
      </c>
      <c r="BE5" s="117">
        <v>0.0228805728256702</v>
      </c>
      <c r="BF5" s="117">
        <v>0.0248317271471024</v>
      </c>
      <c r="BG5" s="117">
        <v>0.0267249792814255</v>
      </c>
      <c r="BH5" s="117">
        <v>0.0300324484705925</v>
      </c>
      <c r="BI5" s="117">
        <v>0.0326633118093014</v>
      </c>
      <c r="BJ5" s="117">
        <v>0.0362968035042286</v>
      </c>
      <c r="BK5" s="117">
        <v>0.0398111641407013</v>
      </c>
      <c r="BL5" s="117">
        <v>0.0444097556173801</v>
      </c>
      <c r="BM5" s="117">
        <v>0.0487804859876633</v>
      </c>
      <c r="BN5" s="117">
        <v>0.0538996793329716</v>
      </c>
      <c r="BO5" s="117">
        <v>0.0594786554574966</v>
      </c>
      <c r="BP5" s="117">
        <v>0.0657970532774925</v>
      </c>
      <c r="BQ5" s="117">
        <v>0.073678269982338</v>
      </c>
      <c r="BR5" s="117">
        <v>0.0822320729494095</v>
      </c>
      <c r="BS5" s="117">
        <v>0.0919809266924858</v>
      </c>
      <c r="BT5" s="117">
        <v>0.100813403725624</v>
      </c>
      <c r="BU5" s="117">
        <v>0.113298006355762</v>
      </c>
      <c r="BV5" s="117">
        <v>0.126981735229492</v>
      </c>
      <c r="BW5" s="117">
        <v>0.141894355416298</v>
      </c>
      <c r="BX5" s="117">
        <v>0.158045440912247</v>
      </c>
      <c r="BY5" s="117">
        <v>0.175420373678207</v>
      </c>
      <c r="BZ5" s="117">
        <v>0.193976953625679</v>
      </c>
      <c r="CA5" s="117">
        <v>0.213642820715904</v>
      </c>
      <c r="CB5" s="117">
        <v>0.234314143657684</v>
      </c>
      <c r="CC5" s="117">
        <v>0.255855947732925</v>
      </c>
      <c r="CD5" s="117">
        <v>0.278104335069656</v>
      </c>
      <c r="CE5" s="117">
        <v>0.300870418548584</v>
      </c>
      <c r="CF5" s="117">
        <v>0.323946475982666</v>
      </c>
      <c r="CG5" s="117">
        <v>0.347112894058228</v>
      </c>
      <c r="CH5" s="126">
        <v>1</v>
      </c>
      <c r="CI5" s="126">
        <v>1</v>
      </c>
      <c r="CJ5" s="126">
        <v>1</v>
      </c>
      <c r="CK5" s="126">
        <v>1</v>
      </c>
      <c r="CL5" s="126">
        <v>1</v>
      </c>
      <c r="CM5" s="126">
        <v>1</v>
      </c>
      <c r="CN5" s="126">
        <v>1</v>
      </c>
      <c r="CO5" s="126">
        <v>1</v>
      </c>
      <c r="CP5" s="126">
        <v>1</v>
      </c>
      <c r="CQ5" s="126">
        <v>1</v>
      </c>
      <c r="CR5" s="126">
        <v>1</v>
      </c>
      <c r="CS5" s="126">
        <v>1</v>
      </c>
      <c r="CT5" s="126">
        <v>1</v>
      </c>
      <c r="CU5" s="126">
        <v>1</v>
      </c>
      <c r="CV5" s="126">
        <v>1</v>
      </c>
      <c r="CW5" s="126">
        <v>1</v>
      </c>
      <c r="CX5" s="126">
        <v>1</v>
      </c>
      <c r="CY5" s="126">
        <v>1</v>
      </c>
      <c r="CZ5" s="126">
        <v>1</v>
      </c>
      <c r="DA5" s="126">
        <v>1</v>
      </c>
      <c r="DB5" s="129">
        <v>1</v>
      </c>
    </row>
    <row r="6" s="102" customFormat="1" spans="2:106">
      <c r="B6" s="118"/>
      <c r="C6" s="118"/>
      <c r="D6" s="119">
        <f>IF(D1&gt;='[1]survival rates'!$I$3,D1-'[1]survival rates'!$I$3,0)</f>
        <v>0</v>
      </c>
      <c r="E6" s="119">
        <f>IF(E1&gt;='[1]survival rates'!$I$3,E1-'[1]survival rates'!$I$3,0)</f>
        <v>0</v>
      </c>
      <c r="F6" s="119">
        <f>IF(F1&gt;='[1]survival rates'!$I$3,F1-'[1]survival rates'!$I$3,0)</f>
        <v>0</v>
      </c>
      <c r="G6" s="119">
        <f>IF(G1&gt;='[1]survival rates'!$I$3,G1-'[1]survival rates'!$I$3,0)</f>
        <v>0</v>
      </c>
      <c r="H6" s="119">
        <f>IF(H1&gt;='[1]survival rates'!$I$3,H1-'[1]survival rates'!$I$3,0)</f>
        <v>0</v>
      </c>
      <c r="I6" s="119">
        <f>IF(I1&gt;='[1]survival rates'!$I$3,I1-'[1]survival rates'!$I$3,0)</f>
        <v>0</v>
      </c>
      <c r="J6" s="119">
        <f>IF(J1&gt;='[1]survival rates'!$I$3,J1-'[1]survival rates'!$I$3,0)</f>
        <v>0</v>
      </c>
      <c r="K6" s="119">
        <f>IF(K1&gt;='[1]survival rates'!$I$3,K1-'[1]survival rates'!$I$3,0)</f>
        <v>0</v>
      </c>
      <c r="L6" s="119">
        <f>IF(L1&gt;='[1]survival rates'!$I$3,L1-'[1]survival rates'!$I$3,0)</f>
        <v>0</v>
      </c>
      <c r="M6" s="119">
        <f>IF(M1&gt;='[1]survival rates'!$I$3,M1-'[1]survival rates'!$I$3,0)</f>
        <v>0</v>
      </c>
      <c r="N6" s="119">
        <f>IF(N1&gt;='[1]survival rates'!$I$3,N1-'[1]survival rates'!$I$3,0)</f>
        <v>0</v>
      </c>
      <c r="O6" s="119">
        <f>IF(O1&gt;='[1]survival rates'!$I$3,O1-'[1]survival rates'!$I$3,0)</f>
        <v>0</v>
      </c>
      <c r="P6" s="119">
        <f>IF(P1&gt;='[1]survival rates'!$I$3,P1-'[1]survival rates'!$I$3,0)</f>
        <v>0</v>
      </c>
      <c r="Q6" s="119">
        <f>IF(Q1&gt;='[1]survival rates'!$I$3,Q1-'[1]survival rates'!$I$3,0)</f>
        <v>0</v>
      </c>
      <c r="R6" s="119">
        <f>IF(R1&gt;='[1]survival rates'!$I$3,R1-'[1]survival rates'!$I$3,0)</f>
        <v>0</v>
      </c>
      <c r="S6" s="119">
        <f>IF(S1&gt;='[1]survival rates'!$I$3,S1-'[1]survival rates'!$I$3,0)</f>
        <v>0</v>
      </c>
      <c r="T6" s="119">
        <f>IF(T1&gt;='[1]survival rates'!$I$3,T1-'[1]survival rates'!$I$3,0)</f>
        <v>0</v>
      </c>
      <c r="U6" s="119">
        <f>IF(U1&gt;='[1]survival rates'!$I$3,U1-'[1]survival rates'!$I$3,0)</f>
        <v>0</v>
      </c>
      <c r="V6" s="119">
        <f>IF(V1&gt;='[1]survival rates'!$I$3,V1-'[1]survival rates'!$I$3,0)</f>
        <v>0</v>
      </c>
      <c r="W6" s="119">
        <f>IF(W1&gt;='[1]survival rates'!$I$3,W1-'[1]survival rates'!$I$3,0)</f>
        <v>0</v>
      </c>
      <c r="X6" s="119">
        <f>IF(X1&gt;='[1]survival rates'!$I$3,X1-'[1]survival rates'!$I$3,0)</f>
        <v>0</v>
      </c>
      <c r="Y6" s="119">
        <f>IF(Y1&gt;='[1]survival rates'!$I$3,Y1-'[1]survival rates'!$I$3,0)</f>
        <v>0</v>
      </c>
      <c r="Z6" s="119">
        <f>IF(Z1&gt;='[1]survival rates'!$I$3,Z1-'[1]survival rates'!$I$3,0)</f>
        <v>0</v>
      </c>
      <c r="AA6" s="119">
        <f>IF(AA1&gt;='[1]survival rates'!$I$3,AA1-'[1]survival rates'!$I$3,0)</f>
        <v>0</v>
      </c>
      <c r="AB6" s="119">
        <f>IF(AB1&gt;='[1]survival rates'!$I$3,AB1-'[1]survival rates'!$I$3,0)</f>
        <v>0</v>
      </c>
      <c r="AC6" s="119">
        <f>IF(AC1&gt;='[1]survival rates'!$I$3,AC1-'[1]survival rates'!$I$3,0)</f>
        <v>0</v>
      </c>
      <c r="AD6" s="119">
        <f>IF(AD1&gt;='[1]survival rates'!$I$3,AD1-'[1]survival rates'!$I$3,0)</f>
        <v>0</v>
      </c>
      <c r="AE6" s="119">
        <f>IF(AE1&gt;='[1]survival rates'!$I$3,AE1-'[1]survival rates'!$I$3,0)</f>
        <v>0</v>
      </c>
      <c r="AF6" s="119">
        <f>IF(AF1&gt;='[1]survival rates'!$I$3,AF1-'[1]survival rates'!$I$3,0)</f>
        <v>0</v>
      </c>
      <c r="AG6" s="119">
        <f>IF(AG1&gt;='[1]survival rates'!$I$3,AG1-'[1]survival rates'!$I$3,0)</f>
        <v>0</v>
      </c>
      <c r="AH6" s="119">
        <f>IF(AH1&gt;='[1]survival rates'!$I$3,AH1-'[1]survival rates'!$I$3,0)</f>
        <v>0</v>
      </c>
      <c r="AI6" s="119">
        <f>IF(AI1&gt;='[1]survival rates'!$I$3,AI1-'[1]survival rates'!$I$3,0)</f>
        <v>0</v>
      </c>
      <c r="AJ6" s="119">
        <f>IF(AJ1&gt;='[1]survival rates'!$I$3,AJ1-'[1]survival rates'!$I$3,0)</f>
        <v>0</v>
      </c>
      <c r="AK6" s="119">
        <f>IF(AK1&gt;='[1]survival rates'!$I$3,AK1-'[1]survival rates'!$I$3,0)</f>
        <v>0</v>
      </c>
      <c r="AL6" s="119">
        <f>IF(AL1&gt;='[1]survival rates'!$I$3,AL1-'[1]survival rates'!$I$3,0)</f>
        <v>0</v>
      </c>
      <c r="AM6" s="119">
        <f>IF(AM1&gt;='[1]survival rates'!$I$3,AM1-'[1]survival rates'!$I$3,0)</f>
        <v>0</v>
      </c>
      <c r="AN6" s="119">
        <f>IF(AN1&gt;='[1]survival rates'!$I$3,AN1-'[1]survival rates'!$I$3,0)</f>
        <v>0</v>
      </c>
      <c r="AO6" s="119">
        <f>IF(AO1&gt;='[1]survival rates'!$I$3,AO1-'[1]survival rates'!$I$3,0)</f>
        <v>0</v>
      </c>
      <c r="AP6" s="119">
        <f>IF(AP1&gt;='[1]survival rates'!$I$3,AP1-'[1]survival rates'!$I$3,0)</f>
        <v>0</v>
      </c>
      <c r="AQ6" s="119">
        <f>IF(AQ1&gt;='[1]survival rates'!$I$3,AQ1-'[1]survival rates'!$I$3,0)</f>
        <v>0</v>
      </c>
      <c r="AR6" s="119">
        <f>IF(AR1&gt;='[1]survival rates'!$I$3,AR1-'[1]survival rates'!$I$3,0)</f>
        <v>0</v>
      </c>
      <c r="AS6" s="119">
        <f>IF(AS1&gt;='[1]survival rates'!$I$3,AS1-'[1]survival rates'!$I$3,0)</f>
        <v>0</v>
      </c>
      <c r="AT6" s="119">
        <f>IF(AT1&gt;='[1]survival rates'!$I$3,AT1-'[1]survival rates'!$I$3,0)</f>
        <v>0</v>
      </c>
      <c r="AU6" s="119">
        <f>IF(AU1&gt;='[1]survival rates'!$I$3,AU1-'[1]survival rates'!$I$3,0)</f>
        <v>0</v>
      </c>
      <c r="AV6" s="119">
        <v>1</v>
      </c>
      <c r="AW6" s="119">
        <v>2</v>
      </c>
      <c r="AX6" s="119">
        <v>3</v>
      </c>
      <c r="AY6" s="119">
        <v>4</v>
      </c>
      <c r="AZ6" s="119">
        <v>5</v>
      </c>
      <c r="BA6" s="119">
        <v>6</v>
      </c>
      <c r="BB6" s="119">
        <v>7</v>
      </c>
      <c r="BC6" s="119">
        <v>8</v>
      </c>
      <c r="BD6" s="119">
        <v>9</v>
      </c>
      <c r="BE6" s="119">
        <v>10</v>
      </c>
      <c r="BF6" s="119">
        <v>11</v>
      </c>
      <c r="BG6" s="119">
        <v>12</v>
      </c>
      <c r="BH6" s="119">
        <v>13</v>
      </c>
      <c r="BI6" s="119">
        <v>14</v>
      </c>
      <c r="BJ6" s="119">
        <v>15</v>
      </c>
      <c r="BK6" s="119">
        <v>16</v>
      </c>
      <c r="BL6" s="119">
        <v>17</v>
      </c>
      <c r="BM6" s="119">
        <v>18</v>
      </c>
      <c r="BN6" s="119">
        <v>19</v>
      </c>
      <c r="BO6" s="119">
        <v>20</v>
      </c>
      <c r="BP6" s="119">
        <v>21</v>
      </c>
      <c r="BQ6" s="119">
        <v>22</v>
      </c>
      <c r="BR6" s="119">
        <v>23</v>
      </c>
      <c r="BS6" s="119">
        <v>24</v>
      </c>
      <c r="BT6" s="119">
        <v>25</v>
      </c>
      <c r="BU6" s="119">
        <v>26</v>
      </c>
      <c r="BV6" s="119">
        <v>27</v>
      </c>
      <c r="BW6" s="119">
        <v>28</v>
      </c>
      <c r="BX6" s="119">
        <v>29</v>
      </c>
      <c r="BY6" s="119">
        <v>30</v>
      </c>
      <c r="BZ6" s="119">
        <v>31</v>
      </c>
      <c r="CA6" s="119">
        <v>32</v>
      </c>
      <c r="CB6" s="119">
        <v>33</v>
      </c>
      <c r="CC6" s="119">
        <v>34</v>
      </c>
      <c r="CD6" s="119">
        <v>35</v>
      </c>
      <c r="CE6" s="119">
        <v>36</v>
      </c>
      <c r="CF6" s="119">
        <v>37</v>
      </c>
      <c r="CG6" s="119">
        <v>38</v>
      </c>
      <c r="CH6" s="119">
        <v>39</v>
      </c>
      <c r="CI6" s="119">
        <v>40</v>
      </c>
      <c r="CJ6" s="119">
        <v>41</v>
      </c>
      <c r="CK6" s="119">
        <v>42</v>
      </c>
      <c r="CL6" s="119">
        <v>43</v>
      </c>
      <c r="CM6" s="119">
        <v>44</v>
      </c>
      <c r="CN6" s="119">
        <v>45</v>
      </c>
      <c r="CO6" s="119">
        <v>46</v>
      </c>
      <c r="CP6" s="119">
        <v>47</v>
      </c>
      <c r="CQ6" s="119">
        <v>48</v>
      </c>
      <c r="CR6" s="119">
        <v>49</v>
      </c>
      <c r="CS6" s="119">
        <v>50</v>
      </c>
      <c r="CT6" s="119">
        <v>51</v>
      </c>
      <c r="CU6" s="119">
        <v>52</v>
      </c>
      <c r="CV6" s="119">
        <v>53</v>
      </c>
      <c r="CW6" s="119">
        <v>54</v>
      </c>
      <c r="CX6" s="119">
        <v>55</v>
      </c>
      <c r="CY6" s="119">
        <v>56</v>
      </c>
      <c r="CZ6" s="119">
        <v>57</v>
      </c>
      <c r="DA6" s="119">
        <v>58</v>
      </c>
      <c r="DB6" s="119">
        <v>59</v>
      </c>
    </row>
    <row r="7" s="102" customFormat="1" spans="2:106">
      <c r="B7" s="118"/>
      <c r="C7" s="118"/>
      <c r="D7" s="120">
        <f>IF(D6=1,D5,0)</f>
        <v>0</v>
      </c>
      <c r="E7" s="120">
        <f t="shared" ref="E7:BP7" si="0">IF(E6=1,E5,0)</f>
        <v>0</v>
      </c>
      <c r="F7" s="120">
        <f t="shared" si="0"/>
        <v>0</v>
      </c>
      <c r="G7" s="120">
        <f t="shared" si="0"/>
        <v>0</v>
      </c>
      <c r="H7" s="120">
        <f t="shared" si="0"/>
        <v>0</v>
      </c>
      <c r="I7" s="120">
        <f t="shared" si="0"/>
        <v>0</v>
      </c>
      <c r="J7" s="120">
        <f t="shared" si="0"/>
        <v>0</v>
      </c>
      <c r="K7" s="120">
        <f t="shared" si="0"/>
        <v>0</v>
      </c>
      <c r="L7" s="120">
        <f t="shared" si="0"/>
        <v>0</v>
      </c>
      <c r="M7" s="120">
        <f t="shared" si="0"/>
        <v>0</v>
      </c>
      <c r="N7" s="120">
        <f t="shared" si="0"/>
        <v>0</v>
      </c>
      <c r="O7" s="120">
        <f t="shared" si="0"/>
        <v>0</v>
      </c>
      <c r="P7" s="120">
        <f t="shared" si="0"/>
        <v>0</v>
      </c>
      <c r="Q7" s="120">
        <f t="shared" si="0"/>
        <v>0</v>
      </c>
      <c r="R7" s="120">
        <f t="shared" si="0"/>
        <v>0</v>
      </c>
      <c r="S7" s="120">
        <f t="shared" si="0"/>
        <v>0</v>
      </c>
      <c r="T7" s="120">
        <f t="shared" si="0"/>
        <v>0</v>
      </c>
      <c r="U7" s="120">
        <f t="shared" si="0"/>
        <v>0</v>
      </c>
      <c r="V7" s="120">
        <f t="shared" si="0"/>
        <v>0</v>
      </c>
      <c r="W7" s="120">
        <f t="shared" si="0"/>
        <v>0</v>
      </c>
      <c r="X7" s="120">
        <f t="shared" si="0"/>
        <v>0</v>
      </c>
      <c r="Y7" s="120">
        <f t="shared" si="0"/>
        <v>0</v>
      </c>
      <c r="Z7" s="120">
        <f t="shared" si="0"/>
        <v>0</v>
      </c>
      <c r="AA7" s="120">
        <f t="shared" si="0"/>
        <v>0</v>
      </c>
      <c r="AB7" s="120">
        <f t="shared" si="0"/>
        <v>0</v>
      </c>
      <c r="AC7" s="120">
        <f t="shared" si="0"/>
        <v>0</v>
      </c>
      <c r="AD7" s="120">
        <f t="shared" si="0"/>
        <v>0</v>
      </c>
      <c r="AE7" s="120">
        <f t="shared" si="0"/>
        <v>0</v>
      </c>
      <c r="AF7" s="120">
        <f t="shared" si="0"/>
        <v>0</v>
      </c>
      <c r="AG7" s="120">
        <f t="shared" si="0"/>
        <v>0</v>
      </c>
      <c r="AH7" s="120">
        <f t="shared" si="0"/>
        <v>0</v>
      </c>
      <c r="AI7" s="120">
        <f t="shared" si="0"/>
        <v>0</v>
      </c>
      <c r="AJ7" s="120">
        <f t="shared" si="0"/>
        <v>0</v>
      </c>
      <c r="AK7" s="120">
        <f t="shared" si="0"/>
        <v>0</v>
      </c>
      <c r="AL7" s="120">
        <f t="shared" si="0"/>
        <v>0</v>
      </c>
      <c r="AM7" s="120">
        <f t="shared" si="0"/>
        <v>0</v>
      </c>
      <c r="AN7" s="120">
        <f t="shared" si="0"/>
        <v>0</v>
      </c>
      <c r="AO7" s="120">
        <f t="shared" si="0"/>
        <v>0</v>
      </c>
      <c r="AP7" s="120">
        <f t="shared" si="0"/>
        <v>0</v>
      </c>
      <c r="AQ7" s="120">
        <f t="shared" si="0"/>
        <v>0</v>
      </c>
      <c r="AR7" s="120">
        <f t="shared" si="0"/>
        <v>0</v>
      </c>
      <c r="AS7" s="120">
        <f t="shared" si="0"/>
        <v>0</v>
      </c>
      <c r="AT7" s="120">
        <f t="shared" si="0"/>
        <v>0</v>
      </c>
      <c r="AU7" s="120">
        <f t="shared" si="0"/>
        <v>0</v>
      </c>
      <c r="AV7" s="120">
        <v>1</v>
      </c>
      <c r="AW7" s="120">
        <v>0</v>
      </c>
      <c r="AX7" s="120">
        <f t="shared" si="0"/>
        <v>0</v>
      </c>
      <c r="AY7" s="120">
        <f t="shared" si="0"/>
        <v>0</v>
      </c>
      <c r="AZ7" s="120">
        <f t="shared" si="0"/>
        <v>0</v>
      </c>
      <c r="BA7" s="120">
        <f t="shared" si="0"/>
        <v>0</v>
      </c>
      <c r="BB7" s="120">
        <f t="shared" si="0"/>
        <v>0</v>
      </c>
      <c r="BC7" s="120">
        <f t="shared" si="0"/>
        <v>0</v>
      </c>
      <c r="BD7" s="120">
        <f t="shared" si="0"/>
        <v>0</v>
      </c>
      <c r="BE7" s="120">
        <f t="shared" si="0"/>
        <v>0</v>
      </c>
      <c r="BF7" s="120">
        <f t="shared" si="0"/>
        <v>0</v>
      </c>
      <c r="BG7" s="120">
        <f t="shared" si="0"/>
        <v>0</v>
      </c>
      <c r="BH7" s="120">
        <f t="shared" si="0"/>
        <v>0</v>
      </c>
      <c r="BI7" s="120">
        <f t="shared" si="0"/>
        <v>0</v>
      </c>
      <c r="BJ7" s="120">
        <f t="shared" si="0"/>
        <v>0</v>
      </c>
      <c r="BK7" s="120">
        <f t="shared" si="0"/>
        <v>0</v>
      </c>
      <c r="BL7" s="120">
        <f t="shared" si="0"/>
        <v>0</v>
      </c>
      <c r="BM7" s="120">
        <f t="shared" si="0"/>
        <v>0</v>
      </c>
      <c r="BN7" s="120">
        <f t="shared" si="0"/>
        <v>0</v>
      </c>
      <c r="BO7" s="120">
        <f t="shared" si="0"/>
        <v>0</v>
      </c>
      <c r="BP7" s="120">
        <f t="shared" si="0"/>
        <v>0</v>
      </c>
      <c r="BQ7" s="120">
        <f t="shared" ref="BQ7:DB7" si="1">IF(BQ6=1,BQ5,0)</f>
        <v>0</v>
      </c>
      <c r="BR7" s="120">
        <f t="shared" si="1"/>
        <v>0</v>
      </c>
      <c r="BS7" s="120">
        <f t="shared" si="1"/>
        <v>0</v>
      </c>
      <c r="BT7" s="120">
        <f t="shared" si="1"/>
        <v>0</v>
      </c>
      <c r="BU7" s="120">
        <f t="shared" si="1"/>
        <v>0</v>
      </c>
      <c r="BV7" s="120">
        <f t="shared" si="1"/>
        <v>0</v>
      </c>
      <c r="BW7" s="120">
        <f t="shared" si="1"/>
        <v>0</v>
      </c>
      <c r="BX7" s="120">
        <f t="shared" si="1"/>
        <v>0</v>
      </c>
      <c r="BY7" s="120">
        <f t="shared" si="1"/>
        <v>0</v>
      </c>
      <c r="BZ7" s="120">
        <f t="shared" si="1"/>
        <v>0</v>
      </c>
      <c r="CA7" s="120">
        <f t="shared" si="1"/>
        <v>0</v>
      </c>
      <c r="CB7" s="120">
        <f t="shared" si="1"/>
        <v>0</v>
      </c>
      <c r="CC7" s="120">
        <f t="shared" si="1"/>
        <v>0</v>
      </c>
      <c r="CD7" s="120">
        <f t="shared" si="1"/>
        <v>0</v>
      </c>
      <c r="CE7" s="120">
        <f t="shared" si="1"/>
        <v>0</v>
      </c>
      <c r="CF7" s="120">
        <f t="shared" si="1"/>
        <v>0</v>
      </c>
      <c r="CG7" s="120">
        <f t="shared" si="1"/>
        <v>0</v>
      </c>
      <c r="CH7" s="120">
        <f t="shared" si="1"/>
        <v>0</v>
      </c>
      <c r="CI7" s="120">
        <f t="shared" si="1"/>
        <v>0</v>
      </c>
      <c r="CJ7" s="120">
        <f t="shared" si="1"/>
        <v>0</v>
      </c>
      <c r="CK7" s="120">
        <f t="shared" si="1"/>
        <v>0</v>
      </c>
      <c r="CL7" s="120">
        <f t="shared" si="1"/>
        <v>0</v>
      </c>
      <c r="CM7" s="120">
        <f t="shared" si="1"/>
        <v>0</v>
      </c>
      <c r="CN7" s="120">
        <f t="shared" si="1"/>
        <v>0</v>
      </c>
      <c r="CO7" s="120">
        <f t="shared" si="1"/>
        <v>0</v>
      </c>
      <c r="CP7" s="120">
        <f t="shared" si="1"/>
        <v>0</v>
      </c>
      <c r="CQ7" s="120">
        <f t="shared" si="1"/>
        <v>0</v>
      </c>
      <c r="CR7" s="120">
        <f t="shared" si="1"/>
        <v>0</v>
      </c>
      <c r="CS7" s="120">
        <f t="shared" si="1"/>
        <v>0</v>
      </c>
      <c r="CT7" s="120">
        <f t="shared" si="1"/>
        <v>0</v>
      </c>
      <c r="CU7" s="120">
        <f t="shared" si="1"/>
        <v>0</v>
      </c>
      <c r="CV7" s="120">
        <f t="shared" si="1"/>
        <v>0</v>
      </c>
      <c r="CW7" s="120">
        <f t="shared" si="1"/>
        <v>0</v>
      </c>
      <c r="CX7" s="120">
        <f t="shared" si="1"/>
        <v>0</v>
      </c>
      <c r="CY7" s="120">
        <f t="shared" si="1"/>
        <v>0</v>
      </c>
      <c r="CZ7" s="120">
        <f t="shared" si="1"/>
        <v>0</v>
      </c>
      <c r="DA7" s="120">
        <f t="shared" si="1"/>
        <v>0</v>
      </c>
      <c r="DB7" s="120">
        <f t="shared" si="1"/>
        <v>0</v>
      </c>
    </row>
    <row r="8" s="102" customFormat="1" spans="2:106">
      <c r="B8" s="114" t="s">
        <v>224</v>
      </c>
      <c r="C8" s="114"/>
      <c r="D8" s="119">
        <v>1</v>
      </c>
      <c r="E8" s="119">
        <v>2</v>
      </c>
      <c r="F8" s="119">
        <v>3</v>
      </c>
      <c r="G8" s="119">
        <v>4</v>
      </c>
      <c r="H8" s="119">
        <v>5</v>
      </c>
      <c r="I8" s="119">
        <v>6</v>
      </c>
      <c r="J8" s="119">
        <v>7</v>
      </c>
      <c r="K8" s="119">
        <v>8</v>
      </c>
      <c r="L8" s="119">
        <v>9</v>
      </c>
      <c r="M8" s="119">
        <v>10</v>
      </c>
      <c r="N8" s="119">
        <v>11</v>
      </c>
      <c r="O8" s="119">
        <v>12</v>
      </c>
      <c r="P8" s="119">
        <v>13</v>
      </c>
      <c r="Q8" s="119">
        <v>14</v>
      </c>
      <c r="R8" s="119">
        <v>15</v>
      </c>
      <c r="S8" s="119">
        <v>16</v>
      </c>
      <c r="T8" s="119">
        <v>17</v>
      </c>
      <c r="U8" s="119">
        <v>18</v>
      </c>
      <c r="V8" s="119">
        <v>19</v>
      </c>
      <c r="W8" s="119">
        <v>20</v>
      </c>
      <c r="X8" s="119">
        <v>21</v>
      </c>
      <c r="Y8" s="119">
        <v>22</v>
      </c>
      <c r="Z8" s="119">
        <v>23</v>
      </c>
      <c r="AA8" s="119">
        <v>24</v>
      </c>
      <c r="AB8" s="119">
        <v>25</v>
      </c>
      <c r="AC8" s="119">
        <v>26</v>
      </c>
      <c r="AD8" s="119">
        <v>27</v>
      </c>
      <c r="AE8" s="119">
        <v>28</v>
      </c>
      <c r="AF8" s="119">
        <v>29</v>
      </c>
      <c r="AG8" s="119">
        <v>30</v>
      </c>
      <c r="AH8" s="119">
        <v>31</v>
      </c>
      <c r="AI8" s="119">
        <v>32</v>
      </c>
      <c r="AJ8" s="119">
        <v>33</v>
      </c>
      <c r="AK8" s="119">
        <v>34</v>
      </c>
      <c r="AL8" s="119">
        <v>35</v>
      </c>
      <c r="AM8" s="119">
        <v>36</v>
      </c>
      <c r="AN8" s="119">
        <v>37</v>
      </c>
      <c r="AO8" s="119">
        <v>38</v>
      </c>
      <c r="AP8" s="119">
        <v>39</v>
      </c>
      <c r="AQ8" s="119">
        <v>40</v>
      </c>
      <c r="AR8" s="119">
        <v>41</v>
      </c>
      <c r="AS8" s="119">
        <v>42</v>
      </c>
      <c r="AT8" s="119">
        <v>43</v>
      </c>
      <c r="AU8" s="119">
        <v>44</v>
      </c>
      <c r="AV8" s="119">
        <v>45</v>
      </c>
      <c r="AW8" s="119">
        <v>46</v>
      </c>
      <c r="AX8" s="119">
        <v>47</v>
      </c>
      <c r="AY8" s="119">
        <v>48</v>
      </c>
      <c r="AZ8" s="119">
        <v>49</v>
      </c>
      <c r="BA8" s="119">
        <v>50</v>
      </c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</row>
    <row r="9" s="102" customFormat="1" spans="2:106">
      <c r="B9" s="114" t="s">
        <v>225</v>
      </c>
      <c r="C9" s="114"/>
      <c r="D9" s="120">
        <f>LOOKUP(D8,D6:DB6,D5:DB5)</f>
        <v>0.01234470307827</v>
      </c>
      <c r="E9" s="120">
        <f>LOOKUP(E8,E6:DC6,E5:DC5)</f>
        <v>0.0131463436409831</v>
      </c>
      <c r="F9" s="120">
        <f t="shared" ref="F9:BA9" si="2">LOOKUP(F8,F6:DD6,F5:DD5)</f>
        <v>0.0139568001031876</v>
      </c>
      <c r="G9" s="120">
        <f t="shared" si="2"/>
        <v>0.0148192532360554</v>
      </c>
      <c r="H9" s="120">
        <f t="shared" si="2"/>
        <v>0.0158506333827972</v>
      </c>
      <c r="I9" s="120">
        <f t="shared" si="2"/>
        <v>0.0169777628034353</v>
      </c>
      <c r="J9" s="120">
        <f t="shared" si="2"/>
        <v>0.0182722453027964</v>
      </c>
      <c r="K9" s="120">
        <f t="shared" si="2"/>
        <v>0.019676199182868</v>
      </c>
      <c r="L9" s="120">
        <f t="shared" si="2"/>
        <v>0.0211989860981703</v>
      </c>
      <c r="M9" s="120">
        <f t="shared" si="2"/>
        <v>0.0228805728256702</v>
      </c>
      <c r="N9" s="120">
        <f t="shared" si="2"/>
        <v>0.0248317271471024</v>
      </c>
      <c r="O9" s="120">
        <f t="shared" si="2"/>
        <v>0.0267249792814255</v>
      </c>
      <c r="P9" s="120">
        <f t="shared" si="2"/>
        <v>0.0300324484705925</v>
      </c>
      <c r="Q9" s="120">
        <f t="shared" si="2"/>
        <v>0.0326633118093014</v>
      </c>
      <c r="R9" s="120">
        <f t="shared" si="2"/>
        <v>0.0362968035042286</v>
      </c>
      <c r="S9" s="120">
        <f t="shared" si="2"/>
        <v>0.0398111641407013</v>
      </c>
      <c r="T9" s="120">
        <f t="shared" si="2"/>
        <v>0.0444097556173801</v>
      </c>
      <c r="U9" s="120">
        <f t="shared" si="2"/>
        <v>0.0487804859876633</v>
      </c>
      <c r="V9" s="120">
        <f t="shared" si="2"/>
        <v>0.0538996793329716</v>
      </c>
      <c r="W9" s="120">
        <f t="shared" si="2"/>
        <v>0.0594786554574966</v>
      </c>
      <c r="X9" s="120">
        <f t="shared" si="2"/>
        <v>0.0657970532774925</v>
      </c>
      <c r="Y9" s="120">
        <f t="shared" si="2"/>
        <v>0.073678269982338</v>
      </c>
      <c r="Z9" s="120">
        <f t="shared" si="2"/>
        <v>0.0822320729494095</v>
      </c>
      <c r="AA9" s="120">
        <f t="shared" si="2"/>
        <v>0.0919809266924858</v>
      </c>
      <c r="AB9" s="120">
        <f t="shared" si="2"/>
        <v>0.100813403725624</v>
      </c>
      <c r="AC9" s="120">
        <f t="shared" si="2"/>
        <v>0.113298006355762</v>
      </c>
      <c r="AD9" s="120">
        <f t="shared" si="2"/>
        <v>0.126981735229492</v>
      </c>
      <c r="AE9" s="120">
        <f t="shared" si="2"/>
        <v>0.141894355416298</v>
      </c>
      <c r="AF9" s="120">
        <f t="shared" si="2"/>
        <v>0.158045440912247</v>
      </c>
      <c r="AG9" s="120">
        <f t="shared" si="2"/>
        <v>0.175420373678207</v>
      </c>
      <c r="AH9" s="120">
        <f t="shared" si="2"/>
        <v>0.193976953625679</v>
      </c>
      <c r="AI9" s="120">
        <f t="shared" si="2"/>
        <v>0.213642820715904</v>
      </c>
      <c r="AJ9" s="120">
        <f t="shared" si="2"/>
        <v>0.234314143657684</v>
      </c>
      <c r="AK9" s="120">
        <f t="shared" si="2"/>
        <v>0.255855947732925</v>
      </c>
      <c r="AL9" s="120">
        <f t="shared" si="2"/>
        <v>0.278104335069656</v>
      </c>
      <c r="AM9" s="120">
        <f t="shared" si="2"/>
        <v>0.300870418548584</v>
      </c>
      <c r="AN9" s="120">
        <f t="shared" si="2"/>
        <v>0.323946475982666</v>
      </c>
      <c r="AO9" s="120">
        <f t="shared" si="2"/>
        <v>0.347112894058228</v>
      </c>
      <c r="AP9" s="120">
        <f t="shared" si="2"/>
        <v>1</v>
      </c>
      <c r="AQ9" s="120">
        <f t="shared" si="2"/>
        <v>1</v>
      </c>
      <c r="AR9" s="120">
        <f t="shared" si="2"/>
        <v>1</v>
      </c>
      <c r="AS9" s="120">
        <f t="shared" si="2"/>
        <v>1</v>
      </c>
      <c r="AT9" s="120">
        <f t="shared" si="2"/>
        <v>1</v>
      </c>
      <c r="AU9" s="120">
        <f t="shared" si="2"/>
        <v>1</v>
      </c>
      <c r="AV9" s="120">
        <f t="shared" si="2"/>
        <v>1</v>
      </c>
      <c r="AW9" s="120">
        <f t="shared" si="2"/>
        <v>1</v>
      </c>
      <c r="AX9" s="120">
        <f t="shared" si="2"/>
        <v>1</v>
      </c>
      <c r="AY9" s="120">
        <f t="shared" si="2"/>
        <v>1</v>
      </c>
      <c r="AZ9" s="120">
        <f t="shared" si="2"/>
        <v>1</v>
      </c>
      <c r="BA9" s="120">
        <f t="shared" si="2"/>
        <v>1</v>
      </c>
      <c r="BB9" s="120"/>
      <c r="BC9" s="120"/>
      <c r="BD9" s="120"/>
      <c r="BE9" s="120"/>
      <c r="BF9" s="120"/>
      <c r="BG9" s="120"/>
      <c r="BH9" s="120"/>
      <c r="BI9" s="120"/>
      <c r="BJ9" s="120"/>
      <c r="BK9" s="120"/>
      <c r="BL9" s="120"/>
      <c r="BM9" s="120"/>
      <c r="BN9" s="120"/>
      <c r="BO9" s="120"/>
      <c r="BP9" s="120"/>
      <c r="BQ9" s="120"/>
      <c r="BR9" s="120"/>
      <c r="BS9" s="120"/>
      <c r="BT9" s="120"/>
      <c r="BU9" s="120"/>
      <c r="BV9" s="120"/>
      <c r="BW9" s="120"/>
      <c r="BX9" s="120"/>
      <c r="BY9" s="120"/>
      <c r="BZ9" s="120"/>
      <c r="CA9" s="120"/>
      <c r="CB9" s="120"/>
      <c r="CC9" s="120"/>
      <c r="CD9" s="120"/>
      <c r="CE9" s="120"/>
      <c r="CF9" s="120"/>
      <c r="CG9" s="120"/>
      <c r="CH9" s="120"/>
      <c r="CI9" s="120"/>
      <c r="CJ9" s="120"/>
      <c r="CK9" s="120"/>
      <c r="CL9" s="120"/>
      <c r="CM9" s="120"/>
      <c r="CN9" s="120"/>
      <c r="CO9" s="120"/>
      <c r="CP9" s="120"/>
      <c r="CQ9" s="120"/>
      <c r="CR9" s="120"/>
      <c r="CS9" s="120"/>
      <c r="CT9" s="120"/>
      <c r="CU9" s="120"/>
      <c r="CV9" s="120"/>
      <c r="CW9" s="120"/>
      <c r="CX9" s="120"/>
      <c r="CY9" s="120"/>
      <c r="CZ9" s="120"/>
      <c r="DA9" s="120"/>
      <c r="DB9" s="120"/>
    </row>
    <row r="10" s="103" customFormat="1" ht="15.15" spans="1:53">
      <c r="A10" s="102"/>
      <c r="B10" s="114" t="s">
        <v>226</v>
      </c>
      <c r="C10" s="114"/>
      <c r="D10" s="103">
        <f>1-EXP(-D9*(21/365.25))</f>
        <v>0.000709505237875718</v>
      </c>
      <c r="E10" s="103">
        <f t="shared" ref="E10:BA10" si="3">1-EXP(-E9*(21/365.25))</f>
        <v>0.000755561692399098</v>
      </c>
      <c r="F10" s="103">
        <f t="shared" si="3"/>
        <v>0.000802122486741386</v>
      </c>
      <c r="G10" s="103">
        <f t="shared" si="3"/>
        <v>0.000851668111544246</v>
      </c>
      <c r="H10" s="103">
        <f t="shared" si="3"/>
        <v>0.000910914915643546</v>
      </c>
      <c r="I10" s="103">
        <f t="shared" si="3"/>
        <v>0.000975657942341779</v>
      </c>
      <c r="J10" s="103">
        <f t="shared" si="3"/>
        <v>0.00105000865960225</v>
      </c>
      <c r="K10" s="103">
        <f t="shared" si="3"/>
        <v>0.00113064078934166</v>
      </c>
      <c r="L10" s="103">
        <f t="shared" si="3"/>
        <v>0.00121809040117238</v>
      </c>
      <c r="M10" s="103">
        <f t="shared" si="3"/>
        <v>0.00131465056955626</v>
      </c>
      <c r="N10" s="103">
        <f t="shared" si="3"/>
        <v>0.00142667816373943</v>
      </c>
      <c r="O10" s="103">
        <f t="shared" si="3"/>
        <v>0.00153536922959796</v>
      </c>
      <c r="P10" s="103">
        <f t="shared" si="3"/>
        <v>0.00172522170754696</v>
      </c>
      <c r="Q10" s="103">
        <f t="shared" si="3"/>
        <v>0.00187621046541442</v>
      </c>
      <c r="R10" s="103">
        <f t="shared" si="3"/>
        <v>0.00208470385309156</v>
      </c>
      <c r="S10" s="103">
        <f t="shared" si="3"/>
        <v>0.00228631994863848</v>
      </c>
      <c r="T10" s="103">
        <f t="shared" si="3"/>
        <v>0.00255007598985146</v>
      </c>
      <c r="U10" s="103">
        <f t="shared" si="3"/>
        <v>0.00280069823758411</v>
      </c>
      <c r="V10" s="103">
        <f t="shared" si="3"/>
        <v>0.00309415806491209</v>
      </c>
      <c r="W10" s="103">
        <f t="shared" si="3"/>
        <v>0.00341387678309935</v>
      </c>
      <c r="X10" s="103">
        <f t="shared" si="3"/>
        <v>0.00377584629355665</v>
      </c>
      <c r="Y10" s="103">
        <f t="shared" si="3"/>
        <v>0.00422716258865485</v>
      </c>
      <c r="Z10" s="103">
        <f t="shared" si="3"/>
        <v>0.0047167630284648</v>
      </c>
      <c r="AA10" s="103">
        <f t="shared" si="3"/>
        <v>0.00527447196984754</v>
      </c>
      <c r="AB10" s="103">
        <f t="shared" si="3"/>
        <v>0.0057794873247965</v>
      </c>
      <c r="AC10" s="103">
        <f t="shared" si="3"/>
        <v>0.00649288329879816</v>
      </c>
      <c r="AD10" s="103">
        <f t="shared" si="3"/>
        <v>0.00727421183283805</v>
      </c>
      <c r="AE10" s="103">
        <f t="shared" si="3"/>
        <v>0.00812500924876303</v>
      </c>
      <c r="AF10" s="103">
        <f t="shared" si="3"/>
        <v>0.0090456413157749</v>
      </c>
      <c r="AG10" s="103">
        <f t="shared" si="3"/>
        <v>0.0100350801450146</v>
      </c>
      <c r="AH10" s="103">
        <f t="shared" si="3"/>
        <v>0.0110907184895009</v>
      </c>
      <c r="AI10" s="103">
        <f t="shared" si="3"/>
        <v>0.0122082328702288</v>
      </c>
      <c r="AJ10" s="103">
        <f t="shared" si="3"/>
        <v>0.0133815210389608</v>
      </c>
      <c r="AK10" s="103">
        <f t="shared" si="3"/>
        <v>0.014602734179161</v>
      </c>
      <c r="AL10" s="103">
        <f t="shared" si="3"/>
        <v>0.0158624170436237</v>
      </c>
      <c r="AM10" s="103">
        <f t="shared" si="3"/>
        <v>0.0171497444382076</v>
      </c>
      <c r="AN10" s="103">
        <f t="shared" si="3"/>
        <v>0.0184528811113351</v>
      </c>
      <c r="AO10" s="103">
        <f t="shared" si="3"/>
        <v>0.0197593826188689</v>
      </c>
      <c r="AP10" s="103">
        <f t="shared" si="3"/>
        <v>0.0558732629795239</v>
      </c>
      <c r="AQ10" s="103">
        <f t="shared" si="3"/>
        <v>0.0558732629795239</v>
      </c>
      <c r="AR10" s="103">
        <f t="shared" si="3"/>
        <v>0.0558732629795239</v>
      </c>
      <c r="AS10" s="103">
        <f t="shared" si="3"/>
        <v>0.0558732629795239</v>
      </c>
      <c r="AT10" s="103">
        <f t="shared" si="3"/>
        <v>0.0558732629795239</v>
      </c>
      <c r="AU10" s="103">
        <f t="shared" si="3"/>
        <v>0.0558732629795239</v>
      </c>
      <c r="AV10" s="103">
        <f t="shared" si="3"/>
        <v>0.0558732629795239</v>
      </c>
      <c r="AW10" s="103">
        <f t="shared" si="3"/>
        <v>0.0558732629795239</v>
      </c>
      <c r="AX10" s="103">
        <f t="shared" si="3"/>
        <v>0.0558732629795239</v>
      </c>
      <c r="AY10" s="103">
        <f t="shared" si="3"/>
        <v>0.0558732629795239</v>
      </c>
      <c r="AZ10" s="103">
        <f t="shared" si="3"/>
        <v>0.0558732629795239</v>
      </c>
      <c r="BA10" s="103">
        <f t="shared" si="3"/>
        <v>0.0558732629795239</v>
      </c>
    </row>
    <row r="11" s="104" customFormat="1" ht="18" customHeight="1" spans="1:106">
      <c r="A11" s="121" t="s">
        <v>140</v>
      </c>
      <c r="B11" s="122" t="s">
        <v>223</v>
      </c>
      <c r="C11" s="122"/>
      <c r="D11" s="116">
        <v>0.000687392544932663</v>
      </c>
      <c r="E11" s="117">
        <v>0.000792652135714889</v>
      </c>
      <c r="F11" s="117">
        <v>0.000902697327546775</v>
      </c>
      <c r="G11" s="117">
        <v>0.00101184216327965</v>
      </c>
      <c r="H11" s="117">
        <v>0.00110639270860702</v>
      </c>
      <c r="I11" s="117">
        <v>0.00117956975009292</v>
      </c>
      <c r="J11" s="117">
        <v>0.00123644422274083</v>
      </c>
      <c r="K11" s="117">
        <v>0.00128608488012105</v>
      </c>
      <c r="L11" s="117">
        <v>0.00133813754655421</v>
      </c>
      <c r="M11" s="117">
        <v>0.00139592273626477</v>
      </c>
      <c r="N11" s="117">
        <v>0.00146486016456038</v>
      </c>
      <c r="O11" s="117">
        <v>0.0015433388762176</v>
      </c>
      <c r="P11" s="117">
        <v>0.00162615603767335</v>
      </c>
      <c r="Q11" s="117">
        <v>0.00170777598395944</v>
      </c>
      <c r="R11" s="117">
        <v>0.00178824493195862</v>
      </c>
      <c r="S11" s="117">
        <v>0.00186527881305665</v>
      </c>
      <c r="T11" s="117">
        <v>0.00194078404456377</v>
      </c>
      <c r="U11" s="117">
        <v>0.00202326173894107</v>
      </c>
      <c r="V11" s="117">
        <v>0.00211297837086022</v>
      </c>
      <c r="W11" s="117">
        <v>0.00220246776007116</v>
      </c>
      <c r="X11" s="117">
        <v>0.00229096738621593</v>
      </c>
      <c r="Y11" s="117">
        <v>0.00238379184156656</v>
      </c>
      <c r="Z11" s="117">
        <v>0.00249066250398755</v>
      </c>
      <c r="AA11" s="117">
        <v>0.00261670793406665</v>
      </c>
      <c r="AB11" s="117">
        <v>0.00275953114032745</v>
      </c>
      <c r="AC11" s="117">
        <v>0.00291948951780796</v>
      </c>
      <c r="AD11" s="117">
        <v>0.00309850345365703</v>
      </c>
      <c r="AE11" s="117">
        <v>0.00330372643657029</v>
      </c>
      <c r="AF11" s="117">
        <v>0.00353698548860848</v>
      </c>
      <c r="AG11" s="117">
        <v>0.00379400607198477</v>
      </c>
      <c r="AH11" s="117">
        <v>0.00407557282596827</v>
      </c>
      <c r="AI11" s="117">
        <v>0.00438704388216138</v>
      </c>
      <c r="AJ11" s="117">
        <v>0.00472034187987447</v>
      </c>
      <c r="AK11" s="117">
        <v>0.00509352702647448</v>
      </c>
      <c r="AL11" s="117">
        <v>0.00553259719163179</v>
      </c>
      <c r="AM11" s="117">
        <v>0.00604269048199058</v>
      </c>
      <c r="AN11" s="117">
        <v>0.00660285353660583</v>
      </c>
      <c r="AO11" s="117">
        <v>0.00716884294524789</v>
      </c>
      <c r="AP11" s="117">
        <v>0.00774390902370214</v>
      </c>
      <c r="AQ11" s="117">
        <v>0.0083721075206995</v>
      </c>
      <c r="AR11" s="117">
        <v>0.0090740192681551</v>
      </c>
      <c r="AS11" s="117">
        <v>0.00984151195734739</v>
      </c>
      <c r="AT11" s="117">
        <v>0.0106697911396623</v>
      </c>
      <c r="AU11" s="117">
        <v>0.011514576151967</v>
      </c>
      <c r="AV11" s="117">
        <v>0.01234470307827</v>
      </c>
      <c r="AW11" s="117">
        <v>0.0131463436409831</v>
      </c>
      <c r="AX11" s="117">
        <v>0.0139568001031876</v>
      </c>
      <c r="AY11" s="117">
        <v>0.0148192532360554</v>
      </c>
      <c r="AZ11" s="117">
        <v>0.0158506333827972</v>
      </c>
      <c r="BA11" s="117">
        <v>0.0169777628034353</v>
      </c>
      <c r="BB11" s="117">
        <v>0.0182722453027964</v>
      </c>
      <c r="BC11" s="117">
        <v>0.019676199182868</v>
      </c>
      <c r="BD11" s="117">
        <v>0.0211989860981703</v>
      </c>
      <c r="BE11" s="117">
        <v>0.0228805728256702</v>
      </c>
      <c r="BF11" s="117">
        <v>0.0248317271471024</v>
      </c>
      <c r="BG11" s="117">
        <v>0.0267249792814255</v>
      </c>
      <c r="BH11" s="117">
        <v>0.0300324484705925</v>
      </c>
      <c r="BI11" s="117">
        <v>0.0326633118093014</v>
      </c>
      <c r="BJ11" s="117">
        <v>0.0362968035042286</v>
      </c>
      <c r="BK11" s="117">
        <v>0.0398111641407013</v>
      </c>
      <c r="BL11" s="117">
        <v>0.0444097556173801</v>
      </c>
      <c r="BM11" s="117">
        <v>0.0487804859876633</v>
      </c>
      <c r="BN11" s="117">
        <v>0.0538996793329716</v>
      </c>
      <c r="BO11" s="117">
        <v>0.0594786554574966</v>
      </c>
      <c r="BP11" s="117">
        <v>0.0657970532774925</v>
      </c>
      <c r="BQ11" s="117">
        <v>0.073678269982338</v>
      </c>
      <c r="BR11" s="117">
        <v>0.0822320729494095</v>
      </c>
      <c r="BS11" s="117">
        <v>0.0919809266924858</v>
      </c>
      <c r="BT11" s="117">
        <v>0.100813403725624</v>
      </c>
      <c r="BU11" s="117">
        <v>0.113298006355762</v>
      </c>
      <c r="BV11" s="117">
        <v>0.126981735229492</v>
      </c>
      <c r="BW11" s="117">
        <v>0.141894355416298</v>
      </c>
      <c r="BX11" s="117">
        <v>0.158045440912247</v>
      </c>
      <c r="BY11" s="117">
        <v>0.175420373678207</v>
      </c>
      <c r="BZ11" s="117">
        <v>0.193976953625679</v>
      </c>
      <c r="CA11" s="117">
        <v>0.213642820715904</v>
      </c>
      <c r="CB11" s="117">
        <v>0.234314143657684</v>
      </c>
      <c r="CC11" s="117">
        <v>0.255855947732925</v>
      </c>
      <c r="CD11" s="117">
        <v>0.278104335069656</v>
      </c>
      <c r="CE11" s="117">
        <v>0.300870418548584</v>
      </c>
      <c r="CF11" s="117">
        <v>0.323946475982666</v>
      </c>
      <c r="CG11" s="117">
        <v>0.347112894058228</v>
      </c>
      <c r="CH11" s="127">
        <v>1</v>
      </c>
      <c r="CI11" s="127">
        <v>1</v>
      </c>
      <c r="CJ11" s="127">
        <v>1</v>
      </c>
      <c r="CK11" s="127">
        <v>1</v>
      </c>
      <c r="CL11" s="127">
        <v>1</v>
      </c>
      <c r="CM11" s="127">
        <v>1</v>
      </c>
      <c r="CN11" s="127">
        <v>1</v>
      </c>
      <c r="CO11" s="127">
        <v>1</v>
      </c>
      <c r="CP11" s="127">
        <v>1</v>
      </c>
      <c r="CQ11" s="127">
        <v>1</v>
      </c>
      <c r="CR11" s="127">
        <v>1</v>
      </c>
      <c r="CS11" s="127">
        <v>1</v>
      </c>
      <c r="CT11" s="127">
        <v>1</v>
      </c>
      <c r="CU11" s="127">
        <v>1</v>
      </c>
      <c r="CV11" s="127">
        <v>1</v>
      </c>
      <c r="CW11" s="127">
        <v>1</v>
      </c>
      <c r="CX11" s="127">
        <v>1</v>
      </c>
      <c r="CY11" s="127">
        <v>1</v>
      </c>
      <c r="CZ11" s="127">
        <v>1</v>
      </c>
      <c r="DA11" s="127">
        <v>1</v>
      </c>
      <c r="DB11" s="130">
        <v>1</v>
      </c>
    </row>
    <row r="12" s="104" customFormat="1" spans="1:106">
      <c r="A12" s="123"/>
      <c r="B12" s="123"/>
      <c r="C12" s="123"/>
      <c r="D12" s="123">
        <f>IF(D$1&gt;='[1]survival rates'!$J$3,D$1-'[1]survival rates'!$J$3,0)</f>
        <v>0</v>
      </c>
      <c r="E12" s="123">
        <f>IF(E$1&gt;='[1]survival rates'!$J$3,E$1-'[1]survival rates'!$J$3,0)</f>
        <v>0</v>
      </c>
      <c r="F12" s="123">
        <f>IF(F$1&gt;='[1]survival rates'!$J$3,F$1-'[1]survival rates'!$J$3,0)</f>
        <v>0</v>
      </c>
      <c r="G12" s="123">
        <f>IF(G$1&gt;='[1]survival rates'!$J$3,G$1-'[1]survival rates'!$J$3,0)</f>
        <v>0</v>
      </c>
      <c r="H12" s="123">
        <f>IF(H$1&gt;='[1]survival rates'!$J$3,H$1-'[1]survival rates'!$J$3,0)</f>
        <v>0</v>
      </c>
      <c r="I12" s="123">
        <f>IF(I$1&gt;='[1]survival rates'!$J$3,I$1-'[1]survival rates'!$J$3,0)</f>
        <v>0</v>
      </c>
      <c r="J12" s="123">
        <f>IF(J$1&gt;='[1]survival rates'!$J$3,J$1-'[1]survival rates'!$J$3,0)</f>
        <v>0</v>
      </c>
      <c r="K12" s="123">
        <f>IF(K$1&gt;='[1]survival rates'!$J$3,K$1-'[1]survival rates'!$J$3,0)</f>
        <v>0</v>
      </c>
      <c r="L12" s="123">
        <f>IF(L$1&gt;='[1]survival rates'!$J$3,L$1-'[1]survival rates'!$J$3,0)</f>
        <v>0</v>
      </c>
      <c r="M12" s="123">
        <f>IF(M$1&gt;='[1]survival rates'!$J$3,M$1-'[1]survival rates'!$J$3,0)</f>
        <v>0</v>
      </c>
      <c r="N12" s="123">
        <f>IF(N$1&gt;='[1]survival rates'!$J$3,N$1-'[1]survival rates'!$J$3,0)</f>
        <v>0</v>
      </c>
      <c r="O12" s="123">
        <f>IF(O$1&gt;='[1]survival rates'!$J$3,O$1-'[1]survival rates'!$J$3,0)</f>
        <v>0</v>
      </c>
      <c r="P12" s="123">
        <f>IF(P$1&gt;='[1]survival rates'!$J$3,P$1-'[1]survival rates'!$J$3,0)</f>
        <v>0</v>
      </c>
      <c r="Q12" s="123">
        <f>IF(Q$1&gt;='[1]survival rates'!$J$3,Q$1-'[1]survival rates'!$J$3,0)</f>
        <v>0</v>
      </c>
      <c r="R12" s="123">
        <f>IF(R$1&gt;='[1]survival rates'!$J$3,R$1-'[1]survival rates'!$J$3,0)</f>
        <v>0</v>
      </c>
      <c r="S12" s="123">
        <f>IF(S$1&gt;='[1]survival rates'!$J$3,S$1-'[1]survival rates'!$J$3,0)</f>
        <v>0</v>
      </c>
      <c r="T12" s="123">
        <f>IF(T$1&gt;='[1]survival rates'!$J$3,T$1-'[1]survival rates'!$J$3,0)</f>
        <v>0</v>
      </c>
      <c r="U12" s="123">
        <f>IF(U$1&gt;='[1]survival rates'!$J$3,U$1-'[1]survival rates'!$J$3,0)</f>
        <v>0</v>
      </c>
      <c r="V12" s="123">
        <f>IF(V$1&gt;='[1]survival rates'!$J$3,V$1-'[1]survival rates'!$J$3,0)</f>
        <v>0</v>
      </c>
      <c r="W12" s="123">
        <f>IF(W$1&gt;='[1]survival rates'!$J$3,W$1-'[1]survival rates'!$J$3,0)</f>
        <v>0</v>
      </c>
      <c r="X12" s="123">
        <f>IF(X$1&gt;='[1]survival rates'!$J$3,X$1-'[1]survival rates'!$J$3,0)</f>
        <v>0</v>
      </c>
      <c r="Y12" s="123">
        <f>IF(Y$1&gt;='[1]survival rates'!$J$3,Y$1-'[1]survival rates'!$J$3,0)</f>
        <v>0</v>
      </c>
      <c r="Z12" s="123">
        <f>IF(Z$1&gt;='[1]survival rates'!$J$3,Z$1-'[1]survival rates'!$J$3,0)</f>
        <v>0</v>
      </c>
      <c r="AA12" s="123">
        <f>IF(AA$1&gt;='[1]survival rates'!$J$3,AA$1-'[1]survival rates'!$J$3,0)</f>
        <v>0</v>
      </c>
      <c r="AB12" s="123">
        <f>IF(AB$1&gt;='[1]survival rates'!$J$3,AB$1-'[1]survival rates'!$J$3,0)</f>
        <v>0</v>
      </c>
      <c r="AC12" s="123">
        <f>IF(AC$1&gt;='[1]survival rates'!$J$3,AC$1-'[1]survival rates'!$J$3,0)</f>
        <v>0</v>
      </c>
      <c r="AD12" s="123">
        <f>IF(AD$1&gt;='[1]survival rates'!$J$3,AD$1-'[1]survival rates'!$J$3,0)</f>
        <v>0</v>
      </c>
      <c r="AE12" s="123">
        <f>IF(AE$1&gt;='[1]survival rates'!$J$3,AE$1-'[1]survival rates'!$J$3,0)</f>
        <v>0</v>
      </c>
      <c r="AF12" s="123">
        <f>IF(AF$1&gt;='[1]survival rates'!$J$3,AF$1-'[1]survival rates'!$J$3,0)</f>
        <v>0</v>
      </c>
      <c r="AG12" s="123">
        <f>IF(AG$1&gt;='[1]survival rates'!$J$3,AG$1-'[1]survival rates'!$J$3,0)</f>
        <v>0</v>
      </c>
      <c r="AH12" s="123">
        <f>IF(AH$1&gt;='[1]survival rates'!$J$3,AH$1-'[1]survival rates'!$J$3,0)</f>
        <v>0</v>
      </c>
      <c r="AI12" s="123">
        <f>IF(AI$1&gt;='[1]survival rates'!$J$3,AI$1-'[1]survival rates'!$J$3,0)</f>
        <v>0</v>
      </c>
      <c r="AJ12" s="123">
        <f>IF(AJ$1&gt;='[1]survival rates'!$J$3,AJ$1-'[1]survival rates'!$J$3,0)</f>
        <v>0</v>
      </c>
      <c r="AK12" s="123">
        <f>IF(AK$1&gt;='[1]survival rates'!$J$3,AK$1-'[1]survival rates'!$J$3,0)</f>
        <v>0</v>
      </c>
      <c r="AL12" s="123">
        <f>IF(AL$1&gt;='[1]survival rates'!$J$3,AL$1-'[1]survival rates'!$J$3,0)</f>
        <v>0</v>
      </c>
      <c r="AM12" s="123">
        <f>IF(AM$1&gt;='[1]survival rates'!$J$3,AM$1-'[1]survival rates'!$J$3,0)</f>
        <v>0</v>
      </c>
      <c r="AN12" s="123">
        <f>IF(AN$1&gt;='[1]survival rates'!$J$3,AN$1-'[1]survival rates'!$J$3,0)</f>
        <v>0</v>
      </c>
      <c r="AO12" s="123">
        <f>IF(AO$1&gt;='[1]survival rates'!$J$3,AO$1-'[1]survival rates'!$J$3,0)</f>
        <v>0</v>
      </c>
      <c r="AP12" s="123">
        <f>IF(AP$1&gt;='[1]survival rates'!$J$3,AP$1-'[1]survival rates'!$J$3,0)</f>
        <v>0</v>
      </c>
      <c r="AQ12" s="123">
        <f>IF(AQ$1&gt;='[1]survival rates'!$J$3,AQ$1-'[1]survival rates'!$J$3,0)</f>
        <v>0</v>
      </c>
      <c r="AR12" s="123">
        <f>IF(AR$1&gt;='[1]survival rates'!$J$3,AR$1-'[1]survival rates'!$J$3,0)</f>
        <v>0</v>
      </c>
      <c r="AS12" s="123">
        <f>IF(AS$1&gt;='[1]survival rates'!$J$3,AS$1-'[1]survival rates'!$J$3,0)</f>
        <v>0</v>
      </c>
      <c r="AT12" s="123">
        <f>IF(AT$1&gt;='[1]survival rates'!$J$3,AT$1-'[1]survival rates'!$J$3,0)</f>
        <v>0</v>
      </c>
      <c r="AU12" s="123">
        <f>IF(AU$1&gt;='[1]survival rates'!$J$3,AU$1-'[1]survival rates'!$J$3,0)</f>
        <v>0</v>
      </c>
      <c r="AV12" s="123">
        <f>IF(AV$1&gt;='[1]survival rates'!$J$3,AV$1-'[1]survival rates'!$J$3,0)</f>
        <v>0</v>
      </c>
      <c r="AW12" s="123">
        <v>1</v>
      </c>
      <c r="AX12" s="123">
        <v>2</v>
      </c>
      <c r="AY12" s="123">
        <v>3</v>
      </c>
      <c r="AZ12" s="123">
        <v>4</v>
      </c>
      <c r="BA12" s="123">
        <v>5</v>
      </c>
      <c r="BB12" s="123">
        <v>6</v>
      </c>
      <c r="BC12" s="123">
        <v>7</v>
      </c>
      <c r="BD12" s="123">
        <v>8</v>
      </c>
      <c r="BE12" s="123">
        <v>9</v>
      </c>
      <c r="BF12" s="123">
        <v>10</v>
      </c>
      <c r="BG12" s="123">
        <v>11</v>
      </c>
      <c r="BH12" s="123">
        <v>12</v>
      </c>
      <c r="BI12" s="123">
        <v>13</v>
      </c>
      <c r="BJ12" s="123">
        <v>14</v>
      </c>
      <c r="BK12" s="123">
        <v>15</v>
      </c>
      <c r="BL12" s="123">
        <v>16</v>
      </c>
      <c r="BM12" s="123">
        <v>17</v>
      </c>
      <c r="BN12" s="123">
        <v>18</v>
      </c>
      <c r="BO12" s="123">
        <v>19</v>
      </c>
      <c r="BP12" s="123">
        <v>20</v>
      </c>
      <c r="BQ12" s="123">
        <v>21</v>
      </c>
      <c r="BR12" s="123">
        <v>22</v>
      </c>
      <c r="BS12" s="123">
        <v>23</v>
      </c>
      <c r="BT12" s="123">
        <v>24</v>
      </c>
      <c r="BU12" s="123">
        <v>25</v>
      </c>
      <c r="BV12" s="123">
        <v>26</v>
      </c>
      <c r="BW12" s="123">
        <v>27</v>
      </c>
      <c r="BX12" s="123">
        <v>28</v>
      </c>
      <c r="BY12" s="123">
        <v>29</v>
      </c>
      <c r="BZ12" s="123">
        <v>30</v>
      </c>
      <c r="CA12" s="123">
        <v>31</v>
      </c>
      <c r="CB12" s="123">
        <v>32</v>
      </c>
      <c r="CC12" s="123">
        <v>33</v>
      </c>
      <c r="CD12" s="123">
        <v>34</v>
      </c>
      <c r="CE12" s="123">
        <v>35</v>
      </c>
      <c r="CF12" s="123">
        <v>36</v>
      </c>
      <c r="CG12" s="123">
        <v>37</v>
      </c>
      <c r="CH12" s="123">
        <v>38</v>
      </c>
      <c r="CI12" s="123">
        <v>39</v>
      </c>
      <c r="CJ12" s="123">
        <v>40</v>
      </c>
      <c r="CK12" s="123">
        <v>41</v>
      </c>
      <c r="CL12" s="123">
        <v>42</v>
      </c>
      <c r="CM12" s="123">
        <v>43</v>
      </c>
      <c r="CN12" s="123">
        <v>44</v>
      </c>
      <c r="CO12" s="123">
        <v>45</v>
      </c>
      <c r="CP12" s="123">
        <v>46</v>
      </c>
      <c r="CQ12" s="123">
        <v>47</v>
      </c>
      <c r="CR12" s="123">
        <v>48</v>
      </c>
      <c r="CS12" s="123">
        <v>49</v>
      </c>
      <c r="CT12" s="123">
        <v>50</v>
      </c>
      <c r="CU12" s="123">
        <v>51</v>
      </c>
      <c r="CV12" s="123">
        <v>52</v>
      </c>
      <c r="CW12" s="123">
        <v>53</v>
      </c>
      <c r="CX12" s="123">
        <v>54</v>
      </c>
      <c r="CY12" s="123">
        <v>55</v>
      </c>
      <c r="CZ12" s="123">
        <v>56</v>
      </c>
      <c r="DA12" s="123">
        <v>57</v>
      </c>
      <c r="DB12" s="123">
        <v>58</v>
      </c>
    </row>
    <row r="13" s="104" customFormat="1" spans="1:106">
      <c r="A13" s="123"/>
      <c r="B13" s="123"/>
      <c r="C13" s="123"/>
      <c r="D13" s="123">
        <f>IF(D12=1,D11,0)</f>
        <v>0</v>
      </c>
      <c r="E13" s="123">
        <f t="shared" ref="E13:BP13" si="4">IF(E12=1,E11,0)</f>
        <v>0</v>
      </c>
      <c r="F13" s="123">
        <f t="shared" si="4"/>
        <v>0</v>
      </c>
      <c r="G13" s="123">
        <f t="shared" si="4"/>
        <v>0</v>
      </c>
      <c r="H13" s="123">
        <f t="shared" si="4"/>
        <v>0</v>
      </c>
      <c r="I13" s="123">
        <f t="shared" si="4"/>
        <v>0</v>
      </c>
      <c r="J13" s="123">
        <f t="shared" si="4"/>
        <v>0</v>
      </c>
      <c r="K13" s="123">
        <f t="shared" si="4"/>
        <v>0</v>
      </c>
      <c r="L13" s="123">
        <f t="shared" si="4"/>
        <v>0</v>
      </c>
      <c r="M13" s="123">
        <f t="shared" si="4"/>
        <v>0</v>
      </c>
      <c r="N13" s="123">
        <f t="shared" si="4"/>
        <v>0</v>
      </c>
      <c r="O13" s="123">
        <f t="shared" si="4"/>
        <v>0</v>
      </c>
      <c r="P13" s="123">
        <f t="shared" si="4"/>
        <v>0</v>
      </c>
      <c r="Q13" s="123">
        <f t="shared" si="4"/>
        <v>0</v>
      </c>
      <c r="R13" s="123">
        <f t="shared" si="4"/>
        <v>0</v>
      </c>
      <c r="S13" s="123">
        <f t="shared" si="4"/>
        <v>0</v>
      </c>
      <c r="T13" s="123">
        <f t="shared" si="4"/>
        <v>0</v>
      </c>
      <c r="U13" s="123">
        <f t="shared" si="4"/>
        <v>0</v>
      </c>
      <c r="V13" s="123">
        <f t="shared" si="4"/>
        <v>0</v>
      </c>
      <c r="W13" s="123">
        <f t="shared" si="4"/>
        <v>0</v>
      </c>
      <c r="X13" s="123">
        <f t="shared" si="4"/>
        <v>0</v>
      </c>
      <c r="Y13" s="123">
        <f t="shared" si="4"/>
        <v>0</v>
      </c>
      <c r="Z13" s="123">
        <f t="shared" si="4"/>
        <v>0</v>
      </c>
      <c r="AA13" s="123">
        <f t="shared" si="4"/>
        <v>0</v>
      </c>
      <c r="AB13" s="123">
        <f t="shared" si="4"/>
        <v>0</v>
      </c>
      <c r="AC13" s="123">
        <f t="shared" si="4"/>
        <v>0</v>
      </c>
      <c r="AD13" s="123">
        <f t="shared" si="4"/>
        <v>0</v>
      </c>
      <c r="AE13" s="123">
        <f t="shared" si="4"/>
        <v>0</v>
      </c>
      <c r="AF13" s="123">
        <f t="shared" si="4"/>
        <v>0</v>
      </c>
      <c r="AG13" s="123">
        <f t="shared" si="4"/>
        <v>0</v>
      </c>
      <c r="AH13" s="123">
        <f t="shared" si="4"/>
        <v>0</v>
      </c>
      <c r="AI13" s="123">
        <f t="shared" si="4"/>
        <v>0</v>
      </c>
      <c r="AJ13" s="123">
        <f t="shared" si="4"/>
        <v>0</v>
      </c>
      <c r="AK13" s="123">
        <f t="shared" si="4"/>
        <v>0</v>
      </c>
      <c r="AL13" s="123">
        <f t="shared" si="4"/>
        <v>0</v>
      </c>
      <c r="AM13" s="123">
        <f t="shared" si="4"/>
        <v>0</v>
      </c>
      <c r="AN13" s="123">
        <f t="shared" si="4"/>
        <v>0</v>
      </c>
      <c r="AO13" s="123">
        <f t="shared" si="4"/>
        <v>0</v>
      </c>
      <c r="AP13" s="123">
        <f t="shared" si="4"/>
        <v>0</v>
      </c>
      <c r="AQ13" s="123">
        <f t="shared" si="4"/>
        <v>0</v>
      </c>
      <c r="AR13" s="123">
        <f t="shared" si="4"/>
        <v>0</v>
      </c>
      <c r="AS13" s="123">
        <f t="shared" si="4"/>
        <v>0</v>
      </c>
      <c r="AT13" s="123">
        <f t="shared" si="4"/>
        <v>0</v>
      </c>
      <c r="AU13" s="123">
        <f t="shared" si="4"/>
        <v>0</v>
      </c>
      <c r="AV13" s="123">
        <f t="shared" si="4"/>
        <v>0</v>
      </c>
      <c r="AW13" s="123">
        <v>1</v>
      </c>
      <c r="AX13" s="123">
        <f t="shared" si="4"/>
        <v>0</v>
      </c>
      <c r="AY13" s="123">
        <v>0</v>
      </c>
      <c r="AZ13" s="123">
        <f t="shared" si="4"/>
        <v>0</v>
      </c>
      <c r="BA13" s="123">
        <f t="shared" si="4"/>
        <v>0</v>
      </c>
      <c r="BB13" s="123">
        <f t="shared" si="4"/>
        <v>0</v>
      </c>
      <c r="BC13" s="123">
        <f t="shared" si="4"/>
        <v>0</v>
      </c>
      <c r="BD13" s="123">
        <f t="shared" si="4"/>
        <v>0</v>
      </c>
      <c r="BE13" s="123">
        <f t="shared" si="4"/>
        <v>0</v>
      </c>
      <c r="BF13" s="123">
        <f t="shared" si="4"/>
        <v>0</v>
      </c>
      <c r="BG13" s="123">
        <f t="shared" si="4"/>
        <v>0</v>
      </c>
      <c r="BH13" s="123">
        <f t="shared" si="4"/>
        <v>0</v>
      </c>
      <c r="BI13" s="123">
        <f t="shared" si="4"/>
        <v>0</v>
      </c>
      <c r="BJ13" s="123">
        <f t="shared" si="4"/>
        <v>0</v>
      </c>
      <c r="BK13" s="123">
        <f t="shared" si="4"/>
        <v>0</v>
      </c>
      <c r="BL13" s="123">
        <f t="shared" si="4"/>
        <v>0</v>
      </c>
      <c r="BM13" s="123">
        <f t="shared" si="4"/>
        <v>0</v>
      </c>
      <c r="BN13" s="123">
        <f t="shared" si="4"/>
        <v>0</v>
      </c>
      <c r="BO13" s="123">
        <f t="shared" si="4"/>
        <v>0</v>
      </c>
      <c r="BP13" s="123">
        <f t="shared" si="4"/>
        <v>0</v>
      </c>
      <c r="BQ13" s="123">
        <f t="shared" ref="BQ13:DB13" si="5">IF(BQ12=1,BQ11,0)</f>
        <v>0</v>
      </c>
      <c r="BR13" s="123">
        <f t="shared" si="5"/>
        <v>0</v>
      </c>
      <c r="BS13" s="123">
        <f t="shared" si="5"/>
        <v>0</v>
      </c>
      <c r="BT13" s="123">
        <f t="shared" si="5"/>
        <v>0</v>
      </c>
      <c r="BU13" s="123">
        <f t="shared" si="5"/>
        <v>0</v>
      </c>
      <c r="BV13" s="123">
        <f t="shared" si="5"/>
        <v>0</v>
      </c>
      <c r="BW13" s="123">
        <f t="shared" si="5"/>
        <v>0</v>
      </c>
      <c r="BX13" s="123">
        <f t="shared" si="5"/>
        <v>0</v>
      </c>
      <c r="BY13" s="123">
        <f t="shared" si="5"/>
        <v>0</v>
      </c>
      <c r="BZ13" s="123">
        <f t="shared" si="5"/>
        <v>0</v>
      </c>
      <c r="CA13" s="123">
        <f t="shared" si="5"/>
        <v>0</v>
      </c>
      <c r="CB13" s="123">
        <f t="shared" si="5"/>
        <v>0</v>
      </c>
      <c r="CC13" s="123">
        <f t="shared" si="5"/>
        <v>0</v>
      </c>
      <c r="CD13" s="123">
        <f t="shared" si="5"/>
        <v>0</v>
      </c>
      <c r="CE13" s="123">
        <f t="shared" si="5"/>
        <v>0</v>
      </c>
      <c r="CF13" s="123">
        <f t="shared" si="5"/>
        <v>0</v>
      </c>
      <c r="CG13" s="123">
        <f t="shared" si="5"/>
        <v>0</v>
      </c>
      <c r="CH13" s="123">
        <f t="shared" si="5"/>
        <v>0</v>
      </c>
      <c r="CI13" s="123">
        <f t="shared" si="5"/>
        <v>0</v>
      </c>
      <c r="CJ13" s="123">
        <f t="shared" si="5"/>
        <v>0</v>
      </c>
      <c r="CK13" s="123">
        <f t="shared" si="5"/>
        <v>0</v>
      </c>
      <c r="CL13" s="123">
        <f t="shared" si="5"/>
        <v>0</v>
      </c>
      <c r="CM13" s="123">
        <f t="shared" si="5"/>
        <v>0</v>
      </c>
      <c r="CN13" s="123">
        <f t="shared" si="5"/>
        <v>0</v>
      </c>
      <c r="CO13" s="123">
        <f t="shared" si="5"/>
        <v>0</v>
      </c>
      <c r="CP13" s="123">
        <f t="shared" si="5"/>
        <v>0</v>
      </c>
      <c r="CQ13" s="123">
        <f t="shared" si="5"/>
        <v>0</v>
      </c>
      <c r="CR13" s="123">
        <f t="shared" si="5"/>
        <v>0</v>
      </c>
      <c r="CS13" s="123">
        <f t="shared" si="5"/>
        <v>0</v>
      </c>
      <c r="CT13" s="123">
        <f t="shared" si="5"/>
        <v>0</v>
      </c>
      <c r="CU13" s="123">
        <f t="shared" si="5"/>
        <v>0</v>
      </c>
      <c r="CV13" s="123">
        <f t="shared" si="5"/>
        <v>0</v>
      </c>
      <c r="CW13" s="123">
        <f t="shared" si="5"/>
        <v>0</v>
      </c>
      <c r="CX13" s="123">
        <f t="shared" si="5"/>
        <v>0</v>
      </c>
      <c r="CY13" s="123">
        <f t="shared" si="5"/>
        <v>0</v>
      </c>
      <c r="CZ13" s="123">
        <f t="shared" si="5"/>
        <v>0</v>
      </c>
      <c r="DA13" s="123">
        <f t="shared" si="5"/>
        <v>0</v>
      </c>
      <c r="DB13" s="123">
        <f t="shared" si="5"/>
        <v>0</v>
      </c>
    </row>
    <row r="14" s="104" customFormat="1" spans="1:106">
      <c r="A14" s="123"/>
      <c r="B14" s="121" t="s">
        <v>224</v>
      </c>
      <c r="C14" s="121"/>
      <c r="D14" s="123">
        <v>1</v>
      </c>
      <c r="E14" s="123">
        <v>2</v>
      </c>
      <c r="F14" s="123">
        <v>3</v>
      </c>
      <c r="G14" s="123">
        <v>4</v>
      </c>
      <c r="H14" s="123">
        <v>5</v>
      </c>
      <c r="I14" s="123">
        <v>6</v>
      </c>
      <c r="J14" s="123">
        <v>7</v>
      </c>
      <c r="K14" s="123">
        <v>8</v>
      </c>
      <c r="L14" s="123">
        <v>9</v>
      </c>
      <c r="M14" s="123">
        <v>10</v>
      </c>
      <c r="N14" s="123">
        <v>11</v>
      </c>
      <c r="O14" s="123">
        <v>12</v>
      </c>
      <c r="P14" s="123">
        <v>13</v>
      </c>
      <c r="Q14" s="123">
        <v>14</v>
      </c>
      <c r="R14" s="123">
        <v>15</v>
      </c>
      <c r="S14" s="123">
        <v>16</v>
      </c>
      <c r="T14" s="123">
        <v>17</v>
      </c>
      <c r="U14" s="123">
        <v>18</v>
      </c>
      <c r="V14" s="123">
        <v>19</v>
      </c>
      <c r="W14" s="123">
        <v>20</v>
      </c>
      <c r="X14" s="123">
        <v>21</v>
      </c>
      <c r="Y14" s="123">
        <v>22</v>
      </c>
      <c r="Z14" s="123">
        <v>23</v>
      </c>
      <c r="AA14" s="123">
        <v>24</v>
      </c>
      <c r="AB14" s="123">
        <v>25</v>
      </c>
      <c r="AC14" s="123">
        <v>26</v>
      </c>
      <c r="AD14" s="123">
        <v>27</v>
      </c>
      <c r="AE14" s="123">
        <v>28</v>
      </c>
      <c r="AF14" s="123">
        <v>29</v>
      </c>
      <c r="AG14" s="123">
        <v>30</v>
      </c>
      <c r="AH14" s="123">
        <v>31</v>
      </c>
      <c r="AI14" s="123">
        <v>32</v>
      </c>
      <c r="AJ14" s="123">
        <v>33</v>
      </c>
      <c r="AK14" s="123">
        <v>34</v>
      </c>
      <c r="AL14" s="123">
        <v>35</v>
      </c>
      <c r="AM14" s="123">
        <v>36</v>
      </c>
      <c r="AN14" s="123">
        <v>37</v>
      </c>
      <c r="AO14" s="123">
        <v>38</v>
      </c>
      <c r="AP14" s="123">
        <v>39</v>
      </c>
      <c r="AQ14" s="123">
        <v>40</v>
      </c>
      <c r="AR14" s="123">
        <v>41</v>
      </c>
      <c r="AS14" s="123">
        <v>42</v>
      </c>
      <c r="AT14" s="123">
        <v>43</v>
      </c>
      <c r="AU14" s="123">
        <v>44</v>
      </c>
      <c r="AV14" s="123">
        <v>45</v>
      </c>
      <c r="AW14" s="123">
        <v>46</v>
      </c>
      <c r="AX14" s="123">
        <v>47</v>
      </c>
      <c r="AY14" s="123">
        <v>48</v>
      </c>
      <c r="AZ14" s="123">
        <v>49</v>
      </c>
      <c r="BA14" s="123">
        <v>50</v>
      </c>
      <c r="BB14" s="123">
        <v>51</v>
      </c>
      <c r="BC14" s="123">
        <v>52</v>
      </c>
      <c r="BD14" s="123">
        <v>53</v>
      </c>
      <c r="BE14" s="123">
        <v>54</v>
      </c>
      <c r="BF14" s="123">
        <v>55</v>
      </c>
      <c r="BG14" s="123">
        <v>56</v>
      </c>
      <c r="BH14" s="123">
        <v>57</v>
      </c>
      <c r="BI14" s="123">
        <v>58</v>
      </c>
      <c r="BJ14" s="123">
        <v>59</v>
      </c>
      <c r="BK14" s="123">
        <v>60</v>
      </c>
      <c r="BL14" s="123">
        <v>61</v>
      </c>
      <c r="BM14" s="123">
        <v>62</v>
      </c>
      <c r="BN14" s="123">
        <v>63</v>
      </c>
      <c r="BO14" s="123">
        <v>64</v>
      </c>
      <c r="BP14" s="123">
        <v>65</v>
      </c>
      <c r="BQ14" s="123">
        <v>66</v>
      </c>
      <c r="BR14" s="123">
        <v>67</v>
      </c>
      <c r="BS14" s="123">
        <v>68</v>
      </c>
      <c r="BT14" s="123">
        <v>69</v>
      </c>
      <c r="BU14" s="123">
        <v>70</v>
      </c>
      <c r="BV14" s="123">
        <v>71</v>
      </c>
      <c r="BW14" s="123">
        <v>72</v>
      </c>
      <c r="BX14" s="123">
        <v>73</v>
      </c>
      <c r="BY14" s="123">
        <v>74</v>
      </c>
      <c r="BZ14" s="123">
        <v>75</v>
      </c>
      <c r="CA14" s="123">
        <v>76</v>
      </c>
      <c r="CB14" s="123">
        <v>77</v>
      </c>
      <c r="CC14" s="123">
        <v>78</v>
      </c>
      <c r="CD14" s="123">
        <v>79</v>
      </c>
      <c r="CE14" s="123">
        <v>80</v>
      </c>
      <c r="CF14" s="123">
        <v>81</v>
      </c>
      <c r="CG14" s="123">
        <v>82</v>
      </c>
      <c r="CH14" s="123">
        <v>83</v>
      </c>
      <c r="CI14" s="123">
        <v>84</v>
      </c>
      <c r="CJ14" s="123">
        <v>85</v>
      </c>
      <c r="CK14" s="123">
        <v>86</v>
      </c>
      <c r="CL14" s="123">
        <v>87</v>
      </c>
      <c r="CM14" s="123">
        <v>88</v>
      </c>
      <c r="CN14" s="123">
        <v>89</v>
      </c>
      <c r="CO14" s="123">
        <v>90</v>
      </c>
      <c r="CP14" s="123">
        <v>91</v>
      </c>
      <c r="CQ14" s="123">
        <v>92</v>
      </c>
      <c r="CR14" s="123">
        <v>93</v>
      </c>
      <c r="CS14" s="123">
        <v>94</v>
      </c>
      <c r="CT14" s="123">
        <v>95</v>
      </c>
      <c r="CU14" s="123">
        <v>96</v>
      </c>
      <c r="CV14" s="123">
        <v>97</v>
      </c>
      <c r="CW14" s="123">
        <v>98</v>
      </c>
      <c r="CX14" s="123">
        <v>99</v>
      </c>
      <c r="CY14" s="123">
        <v>100</v>
      </c>
      <c r="CZ14" s="123">
        <v>101</v>
      </c>
      <c r="DA14" s="123">
        <v>102</v>
      </c>
      <c r="DB14" s="123">
        <v>103</v>
      </c>
    </row>
    <row r="15" s="104" customFormat="1" spans="1:53">
      <c r="A15" s="123"/>
      <c r="B15" s="121" t="s">
        <v>225</v>
      </c>
      <c r="C15" s="121"/>
      <c r="D15" s="123">
        <f>LOOKUP(D14,D12:DB12,D11:DB11)</f>
        <v>0.0131463436409831</v>
      </c>
      <c r="E15" s="123">
        <f t="shared" ref="E15:BA15" si="6">LOOKUP(E14,E12:DC12,E11:DC11)</f>
        <v>0.0139568001031876</v>
      </c>
      <c r="F15" s="123">
        <f t="shared" si="6"/>
        <v>0.0148192532360554</v>
      </c>
      <c r="G15" s="123">
        <f t="shared" si="6"/>
        <v>0.0158506333827972</v>
      </c>
      <c r="H15" s="123">
        <f t="shared" si="6"/>
        <v>0.0169777628034353</v>
      </c>
      <c r="I15" s="123">
        <f t="shared" si="6"/>
        <v>0.0182722453027964</v>
      </c>
      <c r="J15" s="123">
        <f t="shared" si="6"/>
        <v>0.019676199182868</v>
      </c>
      <c r="K15" s="123">
        <f t="shared" si="6"/>
        <v>0.0211989860981703</v>
      </c>
      <c r="L15" s="123">
        <f t="shared" si="6"/>
        <v>0.0228805728256702</v>
      </c>
      <c r="M15" s="123">
        <f t="shared" si="6"/>
        <v>0.0248317271471024</v>
      </c>
      <c r="N15" s="123">
        <f t="shared" si="6"/>
        <v>0.0267249792814255</v>
      </c>
      <c r="O15" s="123">
        <f t="shared" si="6"/>
        <v>0.0300324484705925</v>
      </c>
      <c r="P15" s="123">
        <f t="shared" si="6"/>
        <v>0.0326633118093014</v>
      </c>
      <c r="Q15" s="123">
        <f t="shared" si="6"/>
        <v>0.0362968035042286</v>
      </c>
      <c r="R15" s="123">
        <f t="shared" si="6"/>
        <v>0.0398111641407013</v>
      </c>
      <c r="S15" s="123">
        <f t="shared" si="6"/>
        <v>0.0444097556173801</v>
      </c>
      <c r="T15" s="123">
        <f t="shared" si="6"/>
        <v>0.0487804859876633</v>
      </c>
      <c r="U15" s="123">
        <f t="shared" si="6"/>
        <v>0.0538996793329716</v>
      </c>
      <c r="V15" s="123">
        <f t="shared" si="6"/>
        <v>0.0594786554574966</v>
      </c>
      <c r="W15" s="123">
        <f t="shared" si="6"/>
        <v>0.0657970532774925</v>
      </c>
      <c r="X15" s="123">
        <f t="shared" si="6"/>
        <v>0.073678269982338</v>
      </c>
      <c r="Y15" s="123">
        <f t="shared" si="6"/>
        <v>0.0822320729494095</v>
      </c>
      <c r="Z15" s="123">
        <f t="shared" si="6"/>
        <v>0.0919809266924858</v>
      </c>
      <c r="AA15" s="123">
        <f t="shared" si="6"/>
        <v>0.100813403725624</v>
      </c>
      <c r="AB15" s="123">
        <f t="shared" si="6"/>
        <v>0.113298006355762</v>
      </c>
      <c r="AC15" s="123">
        <f t="shared" si="6"/>
        <v>0.126981735229492</v>
      </c>
      <c r="AD15" s="123">
        <f t="shared" si="6"/>
        <v>0.141894355416298</v>
      </c>
      <c r="AE15" s="123">
        <f t="shared" si="6"/>
        <v>0.158045440912247</v>
      </c>
      <c r="AF15" s="123">
        <f t="shared" si="6"/>
        <v>0.175420373678207</v>
      </c>
      <c r="AG15" s="123">
        <f t="shared" si="6"/>
        <v>0.193976953625679</v>
      </c>
      <c r="AH15" s="123">
        <f t="shared" si="6"/>
        <v>0.213642820715904</v>
      </c>
      <c r="AI15" s="123">
        <f t="shared" si="6"/>
        <v>0.234314143657684</v>
      </c>
      <c r="AJ15" s="123">
        <f t="shared" si="6"/>
        <v>0.255855947732925</v>
      </c>
      <c r="AK15" s="123">
        <f t="shared" si="6"/>
        <v>0.278104335069656</v>
      </c>
      <c r="AL15" s="123">
        <f t="shared" si="6"/>
        <v>0.300870418548584</v>
      </c>
      <c r="AM15" s="123">
        <f t="shared" si="6"/>
        <v>0.323946475982666</v>
      </c>
      <c r="AN15" s="123">
        <f t="shared" si="6"/>
        <v>0.347112894058228</v>
      </c>
      <c r="AO15" s="123">
        <f t="shared" si="6"/>
        <v>1</v>
      </c>
      <c r="AP15" s="123">
        <f t="shared" si="6"/>
        <v>1</v>
      </c>
      <c r="AQ15" s="123">
        <f t="shared" si="6"/>
        <v>1</v>
      </c>
      <c r="AR15" s="123">
        <f t="shared" si="6"/>
        <v>1</v>
      </c>
      <c r="AS15" s="123">
        <f t="shared" si="6"/>
        <v>1</v>
      </c>
      <c r="AT15" s="123">
        <f t="shared" si="6"/>
        <v>1</v>
      </c>
      <c r="AU15" s="123">
        <f t="shared" si="6"/>
        <v>1</v>
      </c>
      <c r="AV15" s="123">
        <f t="shared" si="6"/>
        <v>1</v>
      </c>
      <c r="AW15" s="123">
        <f t="shared" si="6"/>
        <v>1</v>
      </c>
      <c r="AX15" s="123">
        <f t="shared" si="6"/>
        <v>1</v>
      </c>
      <c r="AY15" s="123">
        <f t="shared" si="6"/>
        <v>1</v>
      </c>
      <c r="AZ15" s="123">
        <f t="shared" si="6"/>
        <v>1</v>
      </c>
      <c r="BA15" s="123">
        <f t="shared" si="6"/>
        <v>1</v>
      </c>
    </row>
    <row r="16" s="104" customFormat="1" spans="1:53">
      <c r="A16" s="123"/>
      <c r="B16" s="121" t="s">
        <v>226</v>
      </c>
      <c r="C16" s="121"/>
      <c r="D16" s="123">
        <f>1-EXP(-D15*(21/365.25))</f>
        <v>0.000755561692399098</v>
      </c>
      <c r="E16" s="123">
        <f t="shared" ref="E16:BA16" si="7">1-EXP(-E15*(21/365.25))</f>
        <v>0.000802122486741386</v>
      </c>
      <c r="F16" s="123">
        <f t="shared" si="7"/>
        <v>0.000851668111544246</v>
      </c>
      <c r="G16" s="123">
        <f t="shared" si="7"/>
        <v>0.000910914915643546</v>
      </c>
      <c r="H16" s="123">
        <f t="shared" si="7"/>
        <v>0.000975657942341779</v>
      </c>
      <c r="I16" s="123">
        <f t="shared" si="7"/>
        <v>0.00105000865960225</v>
      </c>
      <c r="J16" s="123">
        <f t="shared" si="7"/>
        <v>0.00113064078934166</v>
      </c>
      <c r="K16" s="123">
        <f t="shared" si="7"/>
        <v>0.00121809040117238</v>
      </c>
      <c r="L16" s="123">
        <f t="shared" si="7"/>
        <v>0.00131465056955626</v>
      </c>
      <c r="M16" s="123">
        <f t="shared" si="7"/>
        <v>0.00142667816373943</v>
      </c>
      <c r="N16" s="123">
        <f t="shared" si="7"/>
        <v>0.00153536922959796</v>
      </c>
      <c r="O16" s="123">
        <f t="shared" si="7"/>
        <v>0.00172522170754696</v>
      </c>
      <c r="P16" s="123">
        <f t="shared" si="7"/>
        <v>0.00187621046541442</v>
      </c>
      <c r="Q16" s="123">
        <f t="shared" si="7"/>
        <v>0.00208470385309156</v>
      </c>
      <c r="R16" s="123">
        <f t="shared" si="7"/>
        <v>0.00228631994863848</v>
      </c>
      <c r="S16" s="123">
        <f t="shared" si="7"/>
        <v>0.00255007598985146</v>
      </c>
      <c r="T16" s="123">
        <f t="shared" si="7"/>
        <v>0.00280069823758411</v>
      </c>
      <c r="U16" s="123">
        <f t="shared" si="7"/>
        <v>0.00309415806491209</v>
      </c>
      <c r="V16" s="123">
        <f t="shared" si="7"/>
        <v>0.00341387678309935</v>
      </c>
      <c r="W16" s="123">
        <f t="shared" si="7"/>
        <v>0.00377584629355665</v>
      </c>
      <c r="X16" s="123">
        <f t="shared" si="7"/>
        <v>0.00422716258865485</v>
      </c>
      <c r="Y16" s="123">
        <f t="shared" si="7"/>
        <v>0.0047167630284648</v>
      </c>
      <c r="Z16" s="123">
        <f t="shared" si="7"/>
        <v>0.00527447196984754</v>
      </c>
      <c r="AA16" s="123">
        <f t="shared" si="7"/>
        <v>0.0057794873247965</v>
      </c>
      <c r="AB16" s="123">
        <f t="shared" si="7"/>
        <v>0.00649288329879816</v>
      </c>
      <c r="AC16" s="123">
        <f t="shared" si="7"/>
        <v>0.00727421183283805</v>
      </c>
      <c r="AD16" s="123">
        <f t="shared" si="7"/>
        <v>0.00812500924876303</v>
      </c>
      <c r="AE16" s="123">
        <f t="shared" si="7"/>
        <v>0.0090456413157749</v>
      </c>
      <c r="AF16" s="123">
        <f t="shared" si="7"/>
        <v>0.0100350801450146</v>
      </c>
      <c r="AG16" s="123">
        <f t="shared" si="7"/>
        <v>0.0110907184895009</v>
      </c>
      <c r="AH16" s="123">
        <f t="shared" si="7"/>
        <v>0.0122082328702288</v>
      </c>
      <c r="AI16" s="123">
        <f t="shared" si="7"/>
        <v>0.0133815210389608</v>
      </c>
      <c r="AJ16" s="123">
        <f t="shared" si="7"/>
        <v>0.014602734179161</v>
      </c>
      <c r="AK16" s="123">
        <f t="shared" si="7"/>
        <v>0.0158624170436237</v>
      </c>
      <c r="AL16" s="123">
        <f t="shared" si="7"/>
        <v>0.0171497444382076</v>
      </c>
      <c r="AM16" s="123">
        <f t="shared" si="7"/>
        <v>0.0184528811113351</v>
      </c>
      <c r="AN16" s="123">
        <f t="shared" si="7"/>
        <v>0.0197593826188689</v>
      </c>
      <c r="AO16" s="123">
        <f t="shared" si="7"/>
        <v>0.0558732629795239</v>
      </c>
      <c r="AP16" s="123">
        <f t="shared" si="7"/>
        <v>0.0558732629795239</v>
      </c>
      <c r="AQ16" s="123">
        <f t="shared" si="7"/>
        <v>0.0558732629795239</v>
      </c>
      <c r="AR16" s="123">
        <f t="shared" si="7"/>
        <v>0.0558732629795239</v>
      </c>
      <c r="AS16" s="123">
        <f t="shared" si="7"/>
        <v>0.0558732629795239</v>
      </c>
      <c r="AT16" s="123">
        <f t="shared" si="7"/>
        <v>0.0558732629795239</v>
      </c>
      <c r="AU16" s="123">
        <f t="shared" si="7"/>
        <v>0.0558732629795239</v>
      </c>
      <c r="AV16" s="123">
        <f t="shared" si="7"/>
        <v>0.0558732629795239</v>
      </c>
      <c r="AW16" s="123">
        <f t="shared" si="7"/>
        <v>0.0558732629795239</v>
      </c>
      <c r="AX16" s="123">
        <f t="shared" si="7"/>
        <v>0.0558732629795239</v>
      </c>
      <c r="AY16" s="123">
        <f t="shared" si="7"/>
        <v>0.0558732629795239</v>
      </c>
      <c r="AZ16" s="123">
        <f t="shared" si="7"/>
        <v>0.0558732629795239</v>
      </c>
      <c r="BA16" s="123">
        <f t="shared" si="7"/>
        <v>0.0558732629795239</v>
      </c>
    </row>
    <row r="17" s="105" customFormat="1"/>
    <row r="18" s="105" customFormat="1"/>
    <row r="19" s="105" customFormat="1"/>
    <row r="20" s="105" customFormat="1"/>
    <row r="21" s="105" customFormat="1" spans="4:5">
      <c r="D21" s="124" t="s">
        <v>227</v>
      </c>
      <c r="E21" s="124" t="s">
        <v>228</v>
      </c>
    </row>
    <row r="22" s="105" customFormat="1" spans="5:5">
      <c r="E22" s="125" t="s">
        <v>229</v>
      </c>
    </row>
    <row r="23" s="105" customFormat="1" spans="5:5">
      <c r="E23" s="105">
        <v>2020</v>
      </c>
    </row>
    <row r="24" s="105" customFormat="1"/>
    <row r="25" s="105" customFormat="1"/>
    <row r="26" s="105" customFormat="1"/>
    <row r="27" s="105" customFormat="1"/>
    <row r="28" s="105" customFormat="1"/>
    <row r="29" s="105" customFormat="1"/>
    <row r="30" s="105" customFormat="1"/>
    <row r="31" s="105" customFormat="1"/>
    <row r="32" s="105" customFormat="1"/>
    <row r="33" s="105" customFormat="1"/>
    <row r="34" s="105" customFormat="1"/>
    <row r="35" s="105" customFormat="1"/>
    <row r="36" s="105" customFormat="1"/>
    <row r="37" s="105" customFormat="1"/>
    <row r="38" s="105" customFormat="1"/>
    <row r="39" s="105" customFormat="1"/>
    <row r="40" s="105" customFormat="1"/>
    <row r="41" s="105" customFormat="1"/>
    <row r="42" s="105" customFormat="1"/>
    <row r="43" s="105" customFormat="1"/>
    <row r="44" s="105" customFormat="1"/>
    <row r="45" s="105" customFormat="1"/>
    <row r="46" s="105" customFormat="1"/>
    <row r="47" s="105" customFormat="1"/>
    <row r="48" s="105" customFormat="1"/>
    <row r="49" s="105" customFormat="1"/>
    <row r="50" s="105" customFormat="1"/>
    <row r="51" s="105" customFormat="1"/>
    <row r="52" s="105" customFormat="1"/>
    <row r="53" s="105" customFormat="1"/>
    <row r="54" s="105" customFormat="1"/>
    <row r="55" s="105" customFormat="1"/>
    <row r="56" s="105" customFormat="1"/>
    <row r="57" s="105" customFormat="1"/>
    <row r="58" s="105" customFormat="1"/>
    <row r="59" s="105" customFormat="1"/>
    <row r="60" s="105" customFormat="1"/>
    <row r="61" s="105" customFormat="1"/>
    <row r="62" s="105" customFormat="1"/>
    <row r="63" s="105" customFormat="1"/>
    <row r="64" s="105" customFormat="1"/>
    <row r="65" s="105" customFormat="1"/>
    <row r="66" s="105" customFormat="1"/>
    <row r="67" s="105" customFormat="1"/>
    <row r="68" s="105" customFormat="1"/>
    <row r="69" s="105" customFormat="1"/>
    <row r="70" s="105" customFormat="1"/>
    <row r="71" s="105" customFormat="1"/>
    <row r="72" s="105" customFormat="1"/>
    <row r="73" s="105" customFormat="1"/>
    <row r="74" s="105" customFormat="1"/>
    <row r="75" s="105" customFormat="1"/>
    <row r="76" s="105" customFormat="1"/>
    <row r="77" s="105" customFormat="1"/>
    <row r="78" s="105" customFormat="1"/>
    <row r="79" s="105" customFormat="1"/>
    <row r="80" s="105" customFormat="1"/>
    <row r="81" s="105" customFormat="1"/>
    <row r="82" s="105" customFormat="1"/>
    <row r="83" s="105" customFormat="1"/>
    <row r="84" s="105" customFormat="1"/>
    <row r="85" s="105" customFormat="1"/>
    <row r="86" s="105" customFormat="1"/>
    <row r="87" s="105" customFormat="1"/>
    <row r="88" s="105" customFormat="1"/>
    <row r="89" s="105" customFormat="1"/>
    <row r="90" s="105" customFormat="1"/>
    <row r="91" s="105" customFormat="1"/>
    <row r="92" s="105" customFormat="1"/>
    <row r="93" s="105" customFormat="1"/>
    <row r="94" s="105" customFormat="1"/>
    <row r="95" s="105" customFormat="1"/>
    <row r="96" s="105" customFormat="1"/>
    <row r="97" s="105" customFormat="1"/>
    <row r="98" s="105" customFormat="1"/>
    <row r="99" s="105" customFormat="1"/>
    <row r="100" s="105" customFormat="1"/>
    <row r="101" s="105" customFormat="1"/>
    <row r="102" s="105" customFormat="1"/>
    <row r="103" s="105" customFormat="1"/>
    <row r="104" s="105" customFormat="1"/>
    <row r="105" s="105" customFormat="1"/>
    <row r="106" s="105" customFormat="1"/>
    <row r="107" s="105" customFormat="1"/>
    <row r="108" s="105" customFormat="1"/>
    <row r="109" s="105" customFormat="1"/>
    <row r="110" s="105" customFormat="1"/>
    <row r="111" s="105" customFormat="1"/>
    <row r="112" s="105" customFormat="1"/>
    <row r="113" s="105" customFormat="1"/>
    <row r="114" s="105" customFormat="1"/>
    <row r="115" s="105" customFormat="1"/>
    <row r="116" s="105" customFormat="1"/>
    <row r="117" s="105" customFormat="1"/>
    <row r="118" s="105" customFormat="1"/>
    <row r="119" s="105" customFormat="1"/>
    <row r="120" s="105" customFormat="1"/>
    <row r="121" s="105" customFormat="1"/>
    <row r="122" s="105" customFormat="1"/>
    <row r="123" s="105" customFormat="1"/>
    <row r="124" s="105" customFormat="1"/>
    <row r="125" s="105" customFormat="1"/>
    <row r="126" s="105" customFormat="1"/>
    <row r="127" s="105" customFormat="1"/>
    <row r="128" s="105" customFormat="1"/>
    <row r="129" s="105" customFormat="1"/>
    <row r="130" s="105" customFormat="1"/>
    <row r="131" s="105" customFormat="1"/>
    <row r="132" s="105" customFormat="1"/>
    <row r="133" s="105" customFormat="1"/>
    <row r="134" s="105" customFormat="1"/>
    <row r="135" s="105" customFormat="1"/>
    <row r="136" s="105" customFormat="1"/>
    <row r="137" s="105" customFormat="1"/>
    <row r="138" s="105" customFormat="1"/>
    <row r="139" s="105" customFormat="1"/>
    <row r="140" s="105" customFormat="1"/>
    <row r="141" s="105" customFormat="1"/>
    <row r="142" s="105" customFormat="1"/>
    <row r="143" s="105" customFormat="1"/>
    <row r="144" s="105" customFormat="1"/>
    <row r="145" s="105" customFormat="1"/>
    <row r="146" s="105" customFormat="1"/>
    <row r="147" s="105" customFormat="1"/>
    <row r="148" s="105" customFormat="1"/>
    <row r="149" s="105" customFormat="1"/>
    <row r="150" s="105" customFormat="1"/>
    <row r="151" s="105" customFormat="1"/>
    <row r="152" s="105" customFormat="1"/>
    <row r="153" s="105" customFormat="1"/>
    <row r="154" s="105" customFormat="1"/>
    <row r="155" s="105" customFormat="1"/>
    <row r="156" s="105" customFormat="1"/>
    <row r="157" s="105" customFormat="1"/>
    <row r="158" s="105" customFormat="1"/>
    <row r="159" s="105" customFormat="1"/>
    <row r="160" s="105" customFormat="1"/>
    <row r="161" s="105" customFormat="1"/>
    <row r="162" s="105" customFormat="1"/>
    <row r="163" s="105" customFormat="1"/>
    <row r="164" s="105" customFormat="1"/>
    <row r="165" s="105" customFormat="1"/>
    <row r="166" s="105" customFormat="1"/>
    <row r="167" s="105" customFormat="1"/>
    <row r="168" s="105" customFormat="1"/>
    <row r="169" s="105" customFormat="1"/>
    <row r="170" s="105" customFormat="1"/>
    <row r="171" s="105" customFormat="1"/>
    <row r="172" s="105" customFormat="1"/>
    <row r="173" s="105" customFormat="1"/>
    <row r="174" s="105" customFormat="1"/>
    <row r="175" s="105" customFormat="1"/>
    <row r="176" s="105" customFormat="1"/>
    <row r="177" s="105" customFormat="1"/>
    <row r="178" s="105" customFormat="1"/>
    <row r="179" s="105" customFormat="1"/>
    <row r="180" s="105" customFormat="1"/>
    <row r="181" s="105" customFormat="1"/>
    <row r="182" s="105" customFormat="1"/>
    <row r="183" s="105" customFormat="1"/>
    <row r="184" s="105" customFormat="1"/>
    <row r="185" s="105" customFormat="1"/>
    <row r="186" s="105" customFormat="1"/>
    <row r="187" s="105" customFormat="1"/>
    <row r="188" s="105" customFormat="1"/>
    <row r="189" s="105" customFormat="1"/>
    <row r="190" s="105" customFormat="1"/>
    <row r="191" s="105" customFormat="1"/>
    <row r="192" s="105" customFormat="1"/>
    <row r="193" s="105" customFormat="1"/>
    <row r="194" s="105" customFormat="1"/>
    <row r="195" s="105" customFormat="1"/>
    <row r="196" s="105" customFormat="1"/>
    <row r="197" s="105" customFormat="1"/>
    <row r="198" s="105" customFormat="1"/>
    <row r="199" s="105" customFormat="1"/>
    <row r="200" s="105" customFormat="1"/>
    <row r="201" s="105" customFormat="1"/>
    <row r="202" s="105" customFormat="1"/>
    <row r="203" s="105" customFormat="1"/>
    <row r="204" s="105" customFormat="1"/>
    <row r="205" s="105" customFormat="1"/>
    <row r="206" s="105" customFormat="1"/>
    <row r="207" s="105" customFormat="1"/>
    <row r="208" s="105" customFormat="1"/>
    <row r="209" s="105" customFormat="1"/>
    <row r="210" s="105" customFormat="1"/>
    <row r="211" s="105" customFormat="1"/>
    <row r="212" s="105" customFormat="1"/>
    <row r="213" s="105" customFormat="1"/>
    <row r="214" s="105" customFormat="1"/>
    <row r="215" s="105" customFormat="1"/>
    <row r="216" s="105" customFormat="1"/>
    <row r="217" s="105" customFormat="1"/>
    <row r="218" s="105" customFormat="1"/>
    <row r="219" s="105" customFormat="1"/>
    <row r="220" s="105" customFormat="1"/>
    <row r="221" s="105" customFormat="1"/>
    <row r="222" s="105" customFormat="1"/>
    <row r="223" s="105" customFormat="1"/>
    <row r="224" s="105" customFormat="1"/>
    <row r="225" s="105" customFormat="1"/>
    <row r="226" s="105" customFormat="1"/>
    <row r="227" s="105" customFormat="1"/>
    <row r="228" s="105" customFormat="1"/>
    <row r="229" s="105" customFormat="1"/>
    <row r="230" s="105" customFormat="1"/>
    <row r="231" s="105" customFormat="1"/>
    <row r="232" s="105" customFormat="1"/>
    <row r="233" s="105" customFormat="1"/>
    <row r="234" s="105" customFormat="1"/>
    <row r="235" s="105" customFormat="1"/>
    <row r="236" s="105" customFormat="1"/>
    <row r="237" s="105" customFormat="1"/>
    <row r="238" s="105" customFormat="1"/>
    <row r="239" s="105" customFormat="1"/>
    <row r="240" s="105" customFormat="1"/>
    <row r="241" s="105" customFormat="1"/>
    <row r="242" s="105" customFormat="1"/>
    <row r="243" s="105" customFormat="1"/>
    <row r="244" s="105" customFormat="1"/>
    <row r="245" s="105" customFormat="1"/>
    <row r="246" s="105" customFormat="1"/>
    <row r="247" s="105" customFormat="1"/>
    <row r="248" s="105" customFormat="1"/>
    <row r="249" s="105" customFormat="1"/>
    <row r="250" s="105" customFormat="1"/>
    <row r="251" s="105" customFormat="1"/>
    <row r="252" s="105" customFormat="1"/>
    <row r="253" s="105" customFormat="1"/>
    <row r="254" s="105" customFormat="1"/>
    <row r="255" s="105" customFormat="1"/>
    <row r="256" s="105" customFormat="1"/>
    <row r="257" s="105" customFormat="1"/>
    <row r="258" s="105" customFormat="1"/>
    <row r="259" s="105" customFormat="1"/>
    <row r="260" s="105" customFormat="1"/>
    <row r="261" s="105" customFormat="1"/>
    <row r="262" s="105" customFormat="1"/>
    <row r="263" s="105" customFormat="1"/>
    <row r="264" s="105" customFormat="1"/>
    <row r="265" s="105" customFormat="1"/>
    <row r="266" s="105" customFormat="1"/>
    <row r="267" s="105" customFormat="1"/>
    <row r="268" s="105" customFormat="1"/>
    <row r="269" s="105" customFormat="1"/>
    <row r="270" s="105" customFormat="1"/>
    <row r="271" s="105" customFormat="1"/>
    <row r="272" s="105" customFormat="1"/>
    <row r="273" s="105" customFormat="1"/>
    <row r="274" s="105" customFormat="1"/>
    <row r="275" s="105" customFormat="1"/>
    <row r="276" s="105" customFormat="1"/>
    <row r="277" s="105" customFormat="1"/>
    <row r="278" s="105" customFormat="1"/>
    <row r="279" s="105" customFormat="1"/>
    <row r="280" s="105" customFormat="1"/>
    <row r="281" s="105" customFormat="1"/>
    <row r="282" s="105" customFormat="1"/>
    <row r="283" s="105" customFormat="1"/>
  </sheetData>
  <mergeCells count="117">
    <mergeCell ref="B3:C3"/>
    <mergeCell ref="B4:C4"/>
    <mergeCell ref="B5:C5"/>
    <mergeCell ref="B8:C8"/>
    <mergeCell ref="B9:C9"/>
    <mergeCell ref="B10:C10"/>
    <mergeCell ref="B11:C11"/>
    <mergeCell ref="B14:C14"/>
    <mergeCell ref="B15:C15"/>
    <mergeCell ref="B16:C16"/>
    <mergeCell ref="A5:A10"/>
    <mergeCell ref="A11:A16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AE1:AE2"/>
    <mergeCell ref="AF1:AF2"/>
    <mergeCell ref="AG1:AG2"/>
    <mergeCell ref="AH1:AH2"/>
    <mergeCell ref="AI1:AI2"/>
    <mergeCell ref="AJ1:AJ2"/>
    <mergeCell ref="AK1:AK2"/>
    <mergeCell ref="AL1:AL2"/>
    <mergeCell ref="AM1:AM2"/>
    <mergeCell ref="AN1:AN2"/>
    <mergeCell ref="AO1:AO2"/>
    <mergeCell ref="AP1:AP2"/>
    <mergeCell ref="AQ1:AQ2"/>
    <mergeCell ref="AR1:AR2"/>
    <mergeCell ref="AS1:AS2"/>
    <mergeCell ref="AT1:AT2"/>
    <mergeCell ref="AU1:AU2"/>
    <mergeCell ref="AV1:AV2"/>
    <mergeCell ref="AW1:AW2"/>
    <mergeCell ref="AX1:AX2"/>
    <mergeCell ref="AY1:AY2"/>
    <mergeCell ref="AZ1:AZ2"/>
    <mergeCell ref="BA1:BA2"/>
    <mergeCell ref="BB1:BB2"/>
    <mergeCell ref="BC1:BC2"/>
    <mergeCell ref="BD1:BD2"/>
    <mergeCell ref="BE1:BE2"/>
    <mergeCell ref="BF1:BF2"/>
    <mergeCell ref="BG1:BG2"/>
    <mergeCell ref="BH1:BH2"/>
    <mergeCell ref="BI1:BI2"/>
    <mergeCell ref="BJ1:BJ2"/>
    <mergeCell ref="BK1:BK2"/>
    <mergeCell ref="BL1:BL2"/>
    <mergeCell ref="BM1:BM2"/>
    <mergeCell ref="BN1:BN2"/>
    <mergeCell ref="BO1:BO2"/>
    <mergeCell ref="BP1:BP2"/>
    <mergeCell ref="BQ1:BQ2"/>
    <mergeCell ref="BR1:BR2"/>
    <mergeCell ref="BS1:BS2"/>
    <mergeCell ref="BT1:BT2"/>
    <mergeCell ref="BU1:BU2"/>
    <mergeCell ref="BV1:BV2"/>
    <mergeCell ref="BW1:BW2"/>
    <mergeCell ref="BX1:BX2"/>
    <mergeCell ref="BY1:BY2"/>
    <mergeCell ref="BZ1:BZ2"/>
    <mergeCell ref="CA1:CA2"/>
    <mergeCell ref="CB1:CB2"/>
    <mergeCell ref="CC1:CC2"/>
    <mergeCell ref="CD1:CD2"/>
    <mergeCell ref="CE1:CE2"/>
    <mergeCell ref="CF1:CF2"/>
    <mergeCell ref="CG1:CG2"/>
    <mergeCell ref="CH1:CH2"/>
    <mergeCell ref="CI1:CI2"/>
    <mergeCell ref="CJ1:CJ2"/>
    <mergeCell ref="CK1:CK2"/>
    <mergeCell ref="CL1:CL2"/>
    <mergeCell ref="CM1:CM2"/>
    <mergeCell ref="CN1:CN2"/>
    <mergeCell ref="CO1:CO2"/>
    <mergeCell ref="CP1:CP2"/>
    <mergeCell ref="CQ1:CQ2"/>
    <mergeCell ref="CR1:CR2"/>
    <mergeCell ref="CS1:CS2"/>
    <mergeCell ref="CT1:CT2"/>
    <mergeCell ref="CU1:CU2"/>
    <mergeCell ref="CV1:CV2"/>
    <mergeCell ref="CW1:CW2"/>
    <mergeCell ref="CX1:CX2"/>
    <mergeCell ref="CY1:CY2"/>
    <mergeCell ref="CZ1:CZ2"/>
    <mergeCell ref="DA1:DA2"/>
    <mergeCell ref="DB1:DB2"/>
    <mergeCell ref="B1:C2"/>
    <mergeCell ref="B12:C13"/>
  </mergeCells>
  <hyperlinks>
    <hyperlink ref="E22" r:id="rId3" display="https://www.cdc.gov/nchs/data/nvsr/nvsr71/nvsr71-01.pdf"/>
  </hyperlinks>
  <pageMargins left="0.7" right="0.7" top="0.75" bottom="0.75" header="0.3" footer="0.3"/>
  <headerFooter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79"/>
  <sheetViews>
    <sheetView topLeftCell="A7" workbookViewId="0">
      <selection activeCell="A11" sqref="$A11:$XFD11"/>
    </sheetView>
  </sheetViews>
  <sheetFormatPr defaultColWidth="8.88888888888889" defaultRowHeight="13.8"/>
  <cols>
    <col min="1" max="1" width="26" style="97" customWidth="1"/>
    <col min="2" max="2" width="21.3333333333333" style="97" customWidth="1"/>
    <col min="3" max="3" width="13.4444444444444" style="97" customWidth="1"/>
    <col min="4" max="7" width="21.3333333333333" style="97" customWidth="1"/>
    <col min="8" max="8" width="28.5555555555556" style="97" customWidth="1"/>
    <col min="9" max="16384" width="8.88888888888889" style="97"/>
  </cols>
  <sheetData>
    <row r="1" ht="14.4" spans="1:9">
      <c r="A1" s="97" t="s">
        <v>230</v>
      </c>
      <c r="B1" s="97" t="s">
        <v>230</v>
      </c>
      <c r="D1" s="97" t="s">
        <v>231</v>
      </c>
      <c r="E1" s="97" t="s">
        <v>232</v>
      </c>
      <c r="F1" s="97" t="s">
        <v>233</v>
      </c>
      <c r="G1" s="97" t="s">
        <v>234</v>
      </c>
      <c r="H1" s="97" t="s">
        <v>235</v>
      </c>
      <c r="I1" s="97" t="s">
        <v>236</v>
      </c>
    </row>
    <row r="2" spans="1:2">
      <c r="A2" s="97" t="s">
        <v>237</v>
      </c>
      <c r="B2" s="98" t="s">
        <v>238</v>
      </c>
    </row>
    <row r="3" ht="14.4" spans="1:9">
      <c r="A3" s="97" t="s">
        <v>239</v>
      </c>
      <c r="B3" s="99" t="s">
        <v>240</v>
      </c>
      <c r="C3" s="97" t="s">
        <v>241</v>
      </c>
      <c r="D3" s="100">
        <v>54.1727672035139</v>
      </c>
      <c r="E3" s="100">
        <v>43.3382137628111</v>
      </c>
      <c r="F3" s="100">
        <v>65.0073206442167</v>
      </c>
      <c r="G3" s="97" t="s">
        <v>242</v>
      </c>
      <c r="H3" s="97" t="s">
        <v>243</v>
      </c>
      <c r="I3" s="97">
        <v>370</v>
      </c>
    </row>
    <row r="4" ht="14.4" spans="1:9">
      <c r="A4" s="97" t="s">
        <v>244</v>
      </c>
      <c r="B4" s="99" t="s">
        <v>245</v>
      </c>
      <c r="C4" s="97" t="s">
        <v>246</v>
      </c>
      <c r="D4" s="100">
        <v>43.8199121522694</v>
      </c>
      <c r="E4" s="100">
        <v>35.0559297218155</v>
      </c>
      <c r="F4" s="100">
        <v>52.5838945827233</v>
      </c>
      <c r="G4" s="97" t="s">
        <v>242</v>
      </c>
      <c r="I4" s="97">
        <v>299.29</v>
      </c>
    </row>
    <row r="5" ht="14.4" spans="1:9">
      <c r="A5" s="97" t="s">
        <v>247</v>
      </c>
      <c r="B5" s="99" t="s">
        <v>248</v>
      </c>
      <c r="C5" s="97" t="s">
        <v>249</v>
      </c>
      <c r="D5" s="100">
        <v>2.92825768667643</v>
      </c>
      <c r="E5" s="100">
        <v>2.34260614934114</v>
      </c>
      <c r="F5" s="100">
        <v>3.51390922401171</v>
      </c>
      <c r="G5" s="97" t="s">
        <v>242</v>
      </c>
      <c r="I5" s="97">
        <v>20</v>
      </c>
    </row>
    <row r="6" ht="14.4" spans="1:9">
      <c r="A6" s="97" t="s">
        <v>250</v>
      </c>
      <c r="B6" s="99" t="s">
        <v>251</v>
      </c>
      <c r="C6" s="97" t="s">
        <v>252</v>
      </c>
      <c r="D6" s="100">
        <v>0.585651537335286</v>
      </c>
      <c r="E6" s="100">
        <v>0.468521229868228</v>
      </c>
      <c r="F6" s="100">
        <v>0.702781844802343</v>
      </c>
      <c r="G6" s="97" t="s">
        <v>242</v>
      </c>
      <c r="I6" s="97">
        <v>4</v>
      </c>
    </row>
    <row r="7" ht="14.4" spans="1:9">
      <c r="A7" s="97" t="s">
        <v>253</v>
      </c>
      <c r="B7" s="99" t="s">
        <v>254</v>
      </c>
      <c r="C7" s="97" t="s">
        <v>255</v>
      </c>
      <c r="D7" s="100">
        <v>2.92825768667643</v>
      </c>
      <c r="E7" s="100">
        <v>2.34260614934114</v>
      </c>
      <c r="F7" s="100">
        <v>3.51390922401171</v>
      </c>
      <c r="G7" s="97" t="s">
        <v>242</v>
      </c>
      <c r="I7" s="97">
        <v>20</v>
      </c>
    </row>
    <row r="8" ht="14.4" spans="1:9">
      <c r="A8" s="97" t="s">
        <v>256</v>
      </c>
      <c r="B8" s="99" t="s">
        <v>257</v>
      </c>
      <c r="C8" s="97" t="s">
        <v>258</v>
      </c>
      <c r="D8" s="100">
        <v>1.61054172767204</v>
      </c>
      <c r="E8" s="100">
        <v>1.28843338213763</v>
      </c>
      <c r="F8" s="100">
        <v>1.93265007320644</v>
      </c>
      <c r="G8" s="97" t="s">
        <v>242</v>
      </c>
      <c r="I8" s="97">
        <v>11</v>
      </c>
    </row>
    <row r="9" ht="14.4" spans="1:9">
      <c r="A9" s="97" t="s">
        <v>259</v>
      </c>
      <c r="B9" s="99" t="s">
        <v>260</v>
      </c>
      <c r="C9" s="97" t="s">
        <v>261</v>
      </c>
      <c r="D9" s="100">
        <v>3.51390922401171</v>
      </c>
      <c r="E9" s="100">
        <v>2.81112737920937</v>
      </c>
      <c r="F9" s="100">
        <v>4.21669106881406</v>
      </c>
      <c r="G9" s="97" t="s">
        <v>242</v>
      </c>
      <c r="I9" s="97">
        <v>24</v>
      </c>
    </row>
    <row r="10" ht="14.4" spans="1:9">
      <c r="A10" s="97" t="s">
        <v>262</v>
      </c>
      <c r="B10" s="99" t="s">
        <v>263</v>
      </c>
      <c r="C10" s="97" t="s">
        <v>264</v>
      </c>
      <c r="D10" s="100">
        <v>6.1493411420205</v>
      </c>
      <c r="E10" s="100">
        <v>4.9194729136164</v>
      </c>
      <c r="F10" s="100">
        <v>7.3792093704246</v>
      </c>
      <c r="G10" s="97" t="s">
        <v>242</v>
      </c>
      <c r="I10" s="97">
        <v>42</v>
      </c>
    </row>
    <row r="11" ht="14.4" spans="1:9">
      <c r="A11" s="97" t="s">
        <v>265</v>
      </c>
      <c r="B11" s="97" t="s">
        <v>266</v>
      </c>
      <c r="C11" s="97" t="s">
        <v>267</v>
      </c>
      <c r="D11" s="100">
        <v>359</v>
      </c>
      <c r="E11" s="100">
        <v>169</v>
      </c>
      <c r="F11" s="100">
        <v>845</v>
      </c>
      <c r="G11" s="97" t="s">
        <v>242</v>
      </c>
      <c r="I11" s="97" t="s">
        <v>268</v>
      </c>
    </row>
    <row r="12" ht="14.4" spans="1:9">
      <c r="A12" s="97" t="s">
        <v>269</v>
      </c>
      <c r="B12" s="99" t="s">
        <v>270</v>
      </c>
      <c r="C12" s="97" t="s">
        <v>271</v>
      </c>
      <c r="D12" s="100">
        <v>11387</v>
      </c>
      <c r="E12" s="100">
        <v>7970.9</v>
      </c>
      <c r="F12" s="100">
        <v>14803.1</v>
      </c>
      <c r="G12" s="97" t="s">
        <v>242</v>
      </c>
      <c r="H12" s="97" t="s">
        <v>272</v>
      </c>
      <c r="I12" s="97" t="s">
        <v>273</v>
      </c>
    </row>
    <row r="13" ht="14.4" spans="1:9">
      <c r="A13" s="97" t="s">
        <v>274</v>
      </c>
      <c r="B13" s="99" t="s">
        <v>275</v>
      </c>
      <c r="C13" s="97" t="s">
        <v>276</v>
      </c>
      <c r="D13" s="100">
        <v>130.761346998536</v>
      </c>
      <c r="E13" s="100">
        <v>104.609077598829</v>
      </c>
      <c r="F13" s="100">
        <v>156.913616398243</v>
      </c>
      <c r="G13" s="97" t="s">
        <v>242</v>
      </c>
      <c r="H13" s="97" t="s">
        <v>277</v>
      </c>
      <c r="I13" s="97">
        <v>893.1</v>
      </c>
    </row>
    <row r="14" ht="14.4" spans="1:9">
      <c r="A14" s="97" t="s">
        <v>278</v>
      </c>
      <c r="B14" s="99" t="s">
        <v>279</v>
      </c>
      <c r="C14" s="97" t="s">
        <v>280</v>
      </c>
      <c r="D14" s="100">
        <v>108.382137628111</v>
      </c>
      <c r="E14" s="100">
        <v>86.705710102489</v>
      </c>
      <c r="F14" s="100">
        <v>130.058565153734</v>
      </c>
      <c r="G14" s="97" t="s">
        <v>242</v>
      </c>
      <c r="I14" s="97">
        <v>740.25</v>
      </c>
    </row>
    <row r="15" ht="14.4" spans="1:9">
      <c r="A15" s="97" t="s">
        <v>281</v>
      </c>
      <c r="B15" s="99" t="s">
        <v>282</v>
      </c>
      <c r="C15" s="97" t="s">
        <v>283</v>
      </c>
      <c r="D15" s="100">
        <v>108.382137628111</v>
      </c>
      <c r="E15" s="100">
        <v>86.705710102489</v>
      </c>
      <c r="F15" s="100">
        <v>130.058565153734</v>
      </c>
      <c r="G15" s="97" t="s">
        <v>242</v>
      </c>
      <c r="I15" s="97">
        <v>740.25</v>
      </c>
    </row>
    <row r="16" ht="14.4" spans="1:9">
      <c r="A16" s="97" t="s">
        <v>284</v>
      </c>
      <c r="B16" s="99" t="s">
        <v>285</v>
      </c>
      <c r="C16" s="97" t="s">
        <v>286</v>
      </c>
      <c r="D16" s="100">
        <v>1419.17642752562</v>
      </c>
      <c r="E16" s="100">
        <v>1135.3411420205</v>
      </c>
      <c r="F16" s="100">
        <v>1703.01171303075</v>
      </c>
      <c r="G16" s="97" t="s">
        <v>242</v>
      </c>
      <c r="I16" s="97">
        <v>9692.975</v>
      </c>
    </row>
    <row r="17" ht="14.4" spans="1:8">
      <c r="A17" s="97" t="s">
        <v>287</v>
      </c>
      <c r="B17" s="99" t="s">
        <v>288</v>
      </c>
      <c r="C17" s="97" t="s">
        <v>289</v>
      </c>
      <c r="D17" s="100">
        <v>3223</v>
      </c>
      <c r="E17" s="100">
        <v>2578.4</v>
      </c>
      <c r="F17" s="100">
        <v>3867.6</v>
      </c>
      <c r="G17" s="97" t="s">
        <v>242</v>
      </c>
      <c r="H17" s="97" t="s">
        <v>290</v>
      </c>
    </row>
    <row r="18" spans="2:6">
      <c r="B18" s="98" t="s">
        <v>291</v>
      </c>
      <c r="D18" s="100"/>
      <c r="E18" s="100"/>
      <c r="F18" s="100"/>
    </row>
    <row r="19" ht="14.4" spans="1:8">
      <c r="A19" s="97" t="s">
        <v>292</v>
      </c>
      <c r="B19" s="99" t="s">
        <v>293</v>
      </c>
      <c r="C19" s="97" t="s">
        <v>294</v>
      </c>
      <c r="D19" s="100">
        <v>0.7</v>
      </c>
      <c r="E19" s="100">
        <v>0.63</v>
      </c>
      <c r="F19" s="100">
        <v>0.78</v>
      </c>
      <c r="G19" s="97" t="s">
        <v>295</v>
      </c>
      <c r="H19" s="97" t="s">
        <v>296</v>
      </c>
    </row>
    <row r="20" ht="14.4" spans="1:7">
      <c r="A20" s="97" t="s">
        <v>297</v>
      </c>
      <c r="B20" s="99" t="s">
        <v>298</v>
      </c>
      <c r="C20" s="97" t="s">
        <v>299</v>
      </c>
      <c r="D20" s="100">
        <v>0.6</v>
      </c>
      <c r="E20" s="100">
        <v>0.54</v>
      </c>
      <c r="F20" s="100">
        <v>0.66</v>
      </c>
      <c r="G20" s="97" t="s">
        <v>295</v>
      </c>
    </row>
    <row r="21" spans="1:6">
      <c r="A21" s="97" t="s">
        <v>300</v>
      </c>
      <c r="B21" s="98" t="s">
        <v>301</v>
      </c>
      <c r="D21" s="100"/>
      <c r="E21" s="100"/>
      <c r="F21" s="100"/>
    </row>
    <row r="22" ht="14.4" spans="1:9">
      <c r="A22" s="97" t="s">
        <v>302</v>
      </c>
      <c r="B22" s="99" t="s">
        <v>303</v>
      </c>
      <c r="C22" s="97" t="s">
        <v>304</v>
      </c>
      <c r="D22" s="100">
        <v>0.073</v>
      </c>
      <c r="E22" s="100">
        <v>0.0511</v>
      </c>
      <c r="F22" s="100">
        <v>0.0949</v>
      </c>
      <c r="G22" s="97" t="s">
        <v>295</v>
      </c>
      <c r="H22" s="97" t="s">
        <v>305</v>
      </c>
      <c r="I22" s="97" t="s">
        <v>273</v>
      </c>
    </row>
    <row r="23" ht="14.4" spans="1:9">
      <c r="A23" s="97" t="s">
        <v>306</v>
      </c>
      <c r="B23" s="99" t="s">
        <v>307</v>
      </c>
      <c r="C23" s="97" t="s">
        <v>308</v>
      </c>
      <c r="D23" s="100">
        <v>0.2</v>
      </c>
      <c r="E23" s="100">
        <v>0.14</v>
      </c>
      <c r="F23" s="100">
        <v>0.26</v>
      </c>
      <c r="G23" s="97" t="s">
        <v>295</v>
      </c>
      <c r="H23" s="97" t="s">
        <v>309</v>
      </c>
      <c r="I23" s="97" t="s">
        <v>273</v>
      </c>
    </row>
    <row r="24" ht="14.4" spans="1:9">
      <c r="A24" s="97" t="s">
        <v>310</v>
      </c>
      <c r="B24" s="99" t="s">
        <v>311</v>
      </c>
      <c r="C24" s="97" t="s">
        <v>312</v>
      </c>
      <c r="D24" s="100">
        <v>0.2</v>
      </c>
      <c r="E24" s="100">
        <v>0.14</v>
      </c>
      <c r="F24" s="100">
        <v>0.26</v>
      </c>
      <c r="G24" s="97" t="s">
        <v>295</v>
      </c>
      <c r="I24" s="97" t="s">
        <v>273</v>
      </c>
    </row>
    <row r="25" ht="14.4" spans="1:9">
      <c r="A25" s="97" t="s">
        <v>313</v>
      </c>
      <c r="B25" s="99" t="s">
        <v>314</v>
      </c>
      <c r="C25" s="97" t="s">
        <v>315</v>
      </c>
      <c r="D25" s="100">
        <v>0.108</v>
      </c>
      <c r="E25" s="100">
        <v>0.0756</v>
      </c>
      <c r="F25" s="100">
        <v>0.1404</v>
      </c>
      <c r="G25" s="97" t="s">
        <v>295</v>
      </c>
      <c r="H25" s="97" t="s">
        <v>316</v>
      </c>
      <c r="I25" s="97" t="s">
        <v>273</v>
      </c>
    </row>
    <row r="26" ht="14.4" spans="1:8">
      <c r="A26" s="97" t="s">
        <v>317</v>
      </c>
      <c r="B26" s="99" t="s">
        <v>318</v>
      </c>
      <c r="C26" s="97" t="s">
        <v>319</v>
      </c>
      <c r="D26" s="100">
        <v>0.0805</v>
      </c>
      <c r="E26" s="100">
        <v>0.0644</v>
      </c>
      <c r="F26" s="100">
        <v>0.0966</v>
      </c>
      <c r="G26" s="97" t="s">
        <v>295</v>
      </c>
      <c r="H26" s="97" t="s">
        <v>290</v>
      </c>
    </row>
    <row r="27" spans="2:6">
      <c r="B27" s="98" t="s">
        <v>320</v>
      </c>
      <c r="D27" s="100"/>
      <c r="E27" s="100"/>
      <c r="F27" s="100"/>
    </row>
    <row r="28" ht="14.4" spans="1:9">
      <c r="A28" s="97" t="s">
        <v>321</v>
      </c>
      <c r="B28" s="99" t="s">
        <v>322</v>
      </c>
      <c r="C28" s="97" t="s">
        <v>323</v>
      </c>
      <c r="D28" s="100">
        <v>6.83</v>
      </c>
      <c r="E28" s="100">
        <v>4.781</v>
      </c>
      <c r="F28" s="100">
        <v>8.879</v>
      </c>
      <c r="G28" s="97" t="s">
        <v>324</v>
      </c>
      <c r="H28" s="97" t="s">
        <v>277</v>
      </c>
      <c r="I28" s="97" t="s">
        <v>273</v>
      </c>
    </row>
    <row r="29" ht="14.4" spans="1:9">
      <c r="A29" s="97" t="s">
        <v>325</v>
      </c>
      <c r="B29" s="99" t="s">
        <v>326</v>
      </c>
      <c r="C29" s="97" t="s">
        <v>327</v>
      </c>
      <c r="D29" s="100">
        <v>4.19</v>
      </c>
      <c r="E29" s="100">
        <v>2.933</v>
      </c>
      <c r="F29" s="100">
        <v>5.447</v>
      </c>
      <c r="G29" s="97" t="s">
        <v>324</v>
      </c>
      <c r="I29" s="97" t="s">
        <v>273</v>
      </c>
    </row>
    <row r="30" ht="14.4" spans="1:9">
      <c r="A30" s="97" t="s">
        <v>328</v>
      </c>
      <c r="B30" s="99" t="s">
        <v>329</v>
      </c>
      <c r="C30" s="97" t="s">
        <v>330</v>
      </c>
      <c r="D30" s="100">
        <v>4.5</v>
      </c>
      <c r="E30" s="100">
        <v>3.15</v>
      </c>
      <c r="F30" s="100">
        <v>5.85</v>
      </c>
      <c r="G30" s="97" t="s">
        <v>324</v>
      </c>
      <c r="I30" s="97" t="s">
        <v>273</v>
      </c>
    </row>
    <row r="31" ht="14.4" spans="1:9">
      <c r="A31" s="97" t="s">
        <v>331</v>
      </c>
      <c r="B31" s="99" t="s">
        <v>332</v>
      </c>
      <c r="C31" s="97" t="s">
        <v>333</v>
      </c>
      <c r="D31" s="100">
        <v>47.29</v>
      </c>
      <c r="E31" s="100">
        <v>33.103</v>
      </c>
      <c r="F31" s="100">
        <v>61.477</v>
      </c>
      <c r="G31" s="97" t="s">
        <v>324</v>
      </c>
      <c r="I31" s="97" t="s">
        <v>273</v>
      </c>
    </row>
    <row r="32" ht="14.4" spans="1:8">
      <c r="A32" s="97" t="s">
        <v>334</v>
      </c>
      <c r="B32" s="99" t="s">
        <v>335</v>
      </c>
      <c r="C32" s="97" t="s">
        <v>336</v>
      </c>
      <c r="D32" s="100">
        <v>8</v>
      </c>
      <c r="E32" s="100">
        <v>6.4</v>
      </c>
      <c r="F32" s="100">
        <v>9.6</v>
      </c>
      <c r="G32" s="97" t="s">
        <v>324</v>
      </c>
      <c r="H32" s="97" t="s">
        <v>290</v>
      </c>
    </row>
    <row r="33" spans="2:6">
      <c r="B33" s="98" t="s">
        <v>337</v>
      </c>
      <c r="D33" s="100"/>
      <c r="E33" s="100"/>
      <c r="F33" s="100"/>
    </row>
    <row r="34" spans="2:6">
      <c r="B34" s="98" t="s">
        <v>338</v>
      </c>
      <c r="D34" s="100"/>
      <c r="E34" s="100"/>
      <c r="F34" s="100"/>
    </row>
    <row r="35" ht="14.4" spans="1:8">
      <c r="A35" s="97" t="s">
        <v>339</v>
      </c>
      <c r="B35" s="99" t="s">
        <v>340</v>
      </c>
      <c r="C35" s="97" t="s">
        <v>341</v>
      </c>
      <c r="D35" s="100">
        <v>0.1879</v>
      </c>
      <c r="E35" s="100">
        <v>0.15032</v>
      </c>
      <c r="F35" s="100">
        <v>0.22548</v>
      </c>
      <c r="G35" s="97" t="s">
        <v>295</v>
      </c>
      <c r="H35" s="97" t="s">
        <v>342</v>
      </c>
    </row>
    <row r="36" ht="14.4" spans="1:7">
      <c r="A36" s="97" t="s">
        <v>343</v>
      </c>
      <c r="B36" s="99" t="s">
        <v>344</v>
      </c>
      <c r="C36" s="97" t="s">
        <v>345</v>
      </c>
      <c r="D36" s="100">
        <v>0.419</v>
      </c>
      <c r="E36" s="100">
        <v>0.3352</v>
      </c>
      <c r="F36" s="100">
        <v>0.5028</v>
      </c>
      <c r="G36" s="97" t="s">
        <v>295</v>
      </c>
    </row>
    <row r="37" ht="14.4" spans="1:7">
      <c r="A37" s="97" t="s">
        <v>346</v>
      </c>
      <c r="B37" s="99" t="s">
        <v>347</v>
      </c>
      <c r="C37" s="97" t="s">
        <v>348</v>
      </c>
      <c r="D37" s="100">
        <v>0.239</v>
      </c>
      <c r="E37" s="100">
        <v>0.1912</v>
      </c>
      <c r="F37" s="100">
        <v>0.2868</v>
      </c>
      <c r="G37" s="97" t="s">
        <v>295</v>
      </c>
    </row>
    <row r="38" ht="14.4" spans="1:7">
      <c r="A38" s="97" t="s">
        <v>349</v>
      </c>
      <c r="B38" s="99" t="s">
        <v>350</v>
      </c>
      <c r="C38" s="97" t="s">
        <v>351</v>
      </c>
      <c r="D38" s="100">
        <v>0.155</v>
      </c>
      <c r="E38" s="100">
        <v>0.124</v>
      </c>
      <c r="F38" s="100">
        <v>0.186</v>
      </c>
      <c r="G38" s="97" t="s">
        <v>295</v>
      </c>
    </row>
    <row r="39" ht="14.4" spans="1:7">
      <c r="A39" s="97" t="s">
        <v>352</v>
      </c>
      <c r="B39" s="99" t="s">
        <v>353</v>
      </c>
      <c r="C39" s="97" t="s">
        <v>354</v>
      </c>
      <c r="D39" s="100">
        <v>0.096</v>
      </c>
      <c r="E39" s="100">
        <v>0.0768</v>
      </c>
      <c r="F39" s="100">
        <v>0.1152</v>
      </c>
      <c r="G39" s="97" t="s">
        <v>295</v>
      </c>
    </row>
    <row r="40" spans="2:6">
      <c r="B40" s="98" t="s">
        <v>355</v>
      </c>
      <c r="D40" s="100"/>
      <c r="E40" s="100"/>
      <c r="F40" s="100"/>
    </row>
    <row r="41" ht="14.4" spans="1:7">
      <c r="A41" s="97" t="s">
        <v>356</v>
      </c>
      <c r="B41" s="99" t="s">
        <v>340</v>
      </c>
      <c r="C41" s="97" t="s">
        <v>357</v>
      </c>
      <c r="D41" s="100">
        <v>0.183</v>
      </c>
      <c r="E41" s="100">
        <v>0.1464</v>
      </c>
      <c r="F41" s="100">
        <v>0.2196</v>
      </c>
      <c r="G41" s="97" t="s">
        <v>295</v>
      </c>
    </row>
    <row r="42" ht="14.4" spans="1:7">
      <c r="A42" s="97" t="s">
        <v>358</v>
      </c>
      <c r="B42" s="99" t="s">
        <v>344</v>
      </c>
      <c r="C42" s="97" t="s">
        <v>359</v>
      </c>
      <c r="D42" s="100">
        <v>0.402</v>
      </c>
      <c r="E42" s="100">
        <v>0.3216</v>
      </c>
      <c r="F42" s="100">
        <v>0.4824</v>
      </c>
      <c r="G42" s="97" t="s">
        <v>295</v>
      </c>
    </row>
    <row r="43" ht="14.4" spans="1:7">
      <c r="A43" s="97" t="s">
        <v>360</v>
      </c>
      <c r="B43" s="99" t="s">
        <v>347</v>
      </c>
      <c r="C43" s="97" t="s">
        <v>361</v>
      </c>
      <c r="D43" s="100">
        <v>0.248</v>
      </c>
      <c r="E43" s="100">
        <v>0.1984</v>
      </c>
      <c r="F43" s="100">
        <v>0.2976</v>
      </c>
      <c r="G43" s="97" t="s">
        <v>295</v>
      </c>
    </row>
    <row r="44" ht="14.4" spans="1:7">
      <c r="A44" s="97" t="s">
        <v>362</v>
      </c>
      <c r="B44" s="99" t="s">
        <v>350</v>
      </c>
      <c r="C44" s="97" t="s">
        <v>363</v>
      </c>
      <c r="D44" s="100">
        <v>0.192</v>
      </c>
      <c r="E44" s="100">
        <v>0.1536</v>
      </c>
      <c r="F44" s="100">
        <v>0.2304</v>
      </c>
      <c r="G44" s="97" t="s">
        <v>295</v>
      </c>
    </row>
    <row r="45" ht="14.4" spans="1:7">
      <c r="A45" s="97" t="s">
        <v>364</v>
      </c>
      <c r="B45" s="99" t="s">
        <v>353</v>
      </c>
      <c r="C45" s="97" t="s">
        <v>365</v>
      </c>
      <c r="D45" s="100">
        <v>0.058</v>
      </c>
      <c r="E45" s="100">
        <v>0.0464</v>
      </c>
      <c r="F45" s="100">
        <v>0.0696</v>
      </c>
      <c r="G45" s="97" t="s">
        <v>295</v>
      </c>
    </row>
    <row r="46" spans="2:6">
      <c r="B46" s="98" t="s">
        <v>366</v>
      </c>
      <c r="D46" s="100"/>
      <c r="E46" s="100"/>
      <c r="F46" s="100"/>
    </row>
    <row r="47" ht="14.4" spans="1:8">
      <c r="A47" s="97" t="s">
        <v>367</v>
      </c>
      <c r="B47" s="97" t="s">
        <v>368</v>
      </c>
      <c r="C47" s="97" t="s">
        <v>369</v>
      </c>
      <c r="D47" s="100">
        <v>818.155197657394</v>
      </c>
      <c r="E47" s="100">
        <v>818.155197657394</v>
      </c>
      <c r="F47" s="100">
        <v>818.155197657394</v>
      </c>
      <c r="G47" s="97" t="s">
        <v>43</v>
      </c>
      <c r="H47" s="97" t="s">
        <v>243</v>
      </c>
    </row>
    <row r="48" ht="14.4" spans="1:7">
      <c r="A48" s="97" t="s">
        <v>370</v>
      </c>
      <c r="B48" s="101" t="s">
        <v>371</v>
      </c>
      <c r="C48" s="97" t="s">
        <v>372</v>
      </c>
      <c r="D48" s="100">
        <v>8.13398097261567</v>
      </c>
      <c r="E48" s="100">
        <v>8.13398097261567</v>
      </c>
      <c r="F48" s="100">
        <v>8.64648151321727</v>
      </c>
      <c r="G48" s="97" t="s">
        <v>242</v>
      </c>
    </row>
    <row r="49" ht="14.4" spans="1:7">
      <c r="A49" s="97" t="s">
        <v>373</v>
      </c>
      <c r="B49" s="97" t="s">
        <v>374</v>
      </c>
      <c r="C49" s="97" t="s">
        <v>375</v>
      </c>
      <c r="D49" s="100">
        <v>2.63543191800878</v>
      </c>
      <c r="E49" s="100">
        <v>1.14055636896047</v>
      </c>
      <c r="F49" s="100">
        <v>46.2664714494876</v>
      </c>
      <c r="G49" s="97" t="s">
        <v>242</v>
      </c>
    </row>
    <row r="50" ht="14.4" spans="1:7">
      <c r="A50" s="97" t="s">
        <v>376</v>
      </c>
      <c r="B50" s="97" t="s">
        <v>377</v>
      </c>
      <c r="C50" s="97" t="s">
        <v>378</v>
      </c>
      <c r="D50" s="100">
        <v>58.7115666178624</v>
      </c>
      <c r="E50" s="100">
        <v>7.51317715959004</v>
      </c>
      <c r="F50" s="100">
        <v>70.4538799414348</v>
      </c>
      <c r="G50" s="97" t="s">
        <v>242</v>
      </c>
    </row>
    <row r="51" spans="2:6">
      <c r="B51" s="98" t="s">
        <v>379</v>
      </c>
      <c r="D51" s="100"/>
      <c r="E51" s="100"/>
      <c r="F51" s="100"/>
    </row>
    <row r="52" ht="14.4" spans="1:8">
      <c r="A52" s="97" t="s">
        <v>380</v>
      </c>
      <c r="B52" s="97" t="s">
        <v>381</v>
      </c>
      <c r="C52" s="97" t="s">
        <v>207</v>
      </c>
      <c r="D52" s="100">
        <v>0.448</v>
      </c>
      <c r="E52" s="100">
        <v>0.3584</v>
      </c>
      <c r="F52" s="100">
        <v>0.5376</v>
      </c>
      <c r="G52" s="97" t="s">
        <v>295</v>
      </c>
      <c r="H52" s="97" t="s">
        <v>382</v>
      </c>
    </row>
    <row r="53" ht="14.4" spans="1:7">
      <c r="A53" s="97" t="s">
        <v>383</v>
      </c>
      <c r="B53" s="97" t="s">
        <v>384</v>
      </c>
      <c r="C53" s="97" t="s">
        <v>385</v>
      </c>
      <c r="D53" s="100">
        <v>0.468</v>
      </c>
      <c r="E53" s="100">
        <v>0.3744</v>
      </c>
      <c r="F53" s="100">
        <v>0.5616</v>
      </c>
      <c r="G53" s="97" t="s">
        <v>295</v>
      </c>
    </row>
    <row r="54" spans="2:6">
      <c r="B54" s="98" t="s">
        <v>386</v>
      </c>
      <c r="D54" s="100"/>
      <c r="E54" s="100"/>
      <c r="F54" s="100"/>
    </row>
    <row r="55" ht="14.4" spans="1:8">
      <c r="A55" s="97" t="s">
        <v>387</v>
      </c>
      <c r="B55" s="97" t="s">
        <v>388</v>
      </c>
      <c r="C55" s="97" t="s">
        <v>389</v>
      </c>
      <c r="D55" s="100">
        <v>0.05</v>
      </c>
      <c r="E55" s="100">
        <v>0.03</v>
      </c>
      <c r="F55" s="100">
        <v>0.08</v>
      </c>
      <c r="G55" s="97" t="s">
        <v>295</v>
      </c>
      <c r="H55" s="97" t="s">
        <v>390</v>
      </c>
    </row>
    <row r="56" ht="14.4" spans="1:8">
      <c r="A56" s="97" t="s">
        <v>391</v>
      </c>
      <c r="H56" s="97" t="s">
        <v>392</v>
      </c>
    </row>
    <row r="59" spans="1:6">
      <c r="A59" s="97" t="s">
        <v>230</v>
      </c>
      <c r="D59" s="97" t="s">
        <v>393</v>
      </c>
      <c r="E59" s="97" t="s">
        <v>394</v>
      </c>
      <c r="F59" s="97" t="s">
        <v>395</v>
      </c>
    </row>
    <row r="60" ht="14.4" spans="1:1">
      <c r="A60" s="97" t="s">
        <v>396</v>
      </c>
    </row>
    <row r="61" spans="1:1">
      <c r="A61" s="97" t="s">
        <v>397</v>
      </c>
    </row>
    <row r="62" spans="1:6">
      <c r="A62" s="97" t="s">
        <v>61</v>
      </c>
      <c r="D62" s="97">
        <v>9433</v>
      </c>
      <c r="E62" s="97">
        <v>7546.4</v>
      </c>
      <c r="F62" s="97">
        <v>11319.6</v>
      </c>
    </row>
    <row r="63" spans="1:6">
      <c r="A63" s="97" t="s">
        <v>64</v>
      </c>
      <c r="D63" s="97">
        <v>2176</v>
      </c>
      <c r="E63" s="97">
        <v>845</v>
      </c>
      <c r="F63" s="97">
        <v>5812</v>
      </c>
    </row>
    <row r="64" spans="1:6">
      <c r="A64" s="97" t="s">
        <v>67</v>
      </c>
      <c r="D64" s="97">
        <v>2385</v>
      </c>
      <c r="E64" s="97">
        <v>1908</v>
      </c>
      <c r="F64" s="97">
        <v>2862</v>
      </c>
    </row>
    <row r="65" spans="1:1">
      <c r="A65" s="97" t="s">
        <v>398</v>
      </c>
    </row>
    <row r="66" spans="1:6">
      <c r="A66" s="97" t="s">
        <v>71</v>
      </c>
      <c r="D66" s="97">
        <v>478</v>
      </c>
      <c r="E66" s="97">
        <v>359</v>
      </c>
      <c r="F66" s="97">
        <v>597</v>
      </c>
    </row>
    <row r="67" spans="1:6">
      <c r="A67" s="97" t="s">
        <v>74</v>
      </c>
      <c r="D67" s="97">
        <v>637</v>
      </c>
      <c r="E67" s="97">
        <v>477.75</v>
      </c>
      <c r="F67" s="97">
        <v>796.25</v>
      </c>
    </row>
    <row r="68" spans="1:1">
      <c r="A68" s="97" t="s">
        <v>291</v>
      </c>
    </row>
    <row r="69" spans="1:4">
      <c r="A69" s="97" t="s">
        <v>399</v>
      </c>
      <c r="D69" s="97">
        <v>0.84</v>
      </c>
    </row>
    <row r="70" spans="1:4">
      <c r="A70" s="97" t="s">
        <v>400</v>
      </c>
      <c r="D70" s="97">
        <v>0.473</v>
      </c>
    </row>
    <row r="72" spans="1:4">
      <c r="A72" s="97" t="s">
        <v>401</v>
      </c>
      <c r="D72" s="97">
        <v>0.673</v>
      </c>
    </row>
    <row r="73" spans="1:4">
      <c r="A73" s="97" t="s">
        <v>402</v>
      </c>
      <c r="D73" s="97">
        <v>0.473</v>
      </c>
    </row>
    <row r="75" spans="1:4">
      <c r="A75" s="97" t="s">
        <v>403</v>
      </c>
      <c r="D75" s="97">
        <v>0.84</v>
      </c>
    </row>
    <row r="76" spans="1:4">
      <c r="A76" s="97" t="s">
        <v>404</v>
      </c>
      <c r="D76" s="97">
        <v>0.321</v>
      </c>
    </row>
    <row r="78" spans="1:4">
      <c r="A78" s="97" t="s">
        <v>405</v>
      </c>
      <c r="D78" s="97">
        <v>0.673</v>
      </c>
    </row>
    <row r="79" spans="1:4">
      <c r="A79" s="97" t="s">
        <v>406</v>
      </c>
      <c r="D79" s="97">
        <v>0.32</v>
      </c>
    </row>
  </sheetData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M10"/>
  <sheetViews>
    <sheetView workbookViewId="0">
      <selection activeCell="H18" sqref="H18"/>
    </sheetView>
  </sheetViews>
  <sheetFormatPr defaultColWidth="9" defaultRowHeight="14.4"/>
  <cols>
    <col min="1" max="1" width="19.4444444444444" customWidth="1"/>
    <col min="2" max="13" width="15.1111111111111" customWidth="1"/>
  </cols>
  <sheetData>
    <row r="1" ht="43.2" spans="1:13">
      <c r="A1" s="89" t="s">
        <v>407</v>
      </c>
      <c r="B1" s="90" t="s">
        <v>408</v>
      </c>
      <c r="C1" s="90" t="s">
        <v>409</v>
      </c>
      <c r="D1" s="90" t="s">
        <v>410</v>
      </c>
      <c r="E1" s="90" t="s">
        <v>411</v>
      </c>
      <c r="F1" s="90" t="s">
        <v>412</v>
      </c>
      <c r="G1" s="90" t="s">
        <v>413</v>
      </c>
      <c r="H1" s="90" t="s">
        <v>414</v>
      </c>
      <c r="I1" s="90" t="s">
        <v>415</v>
      </c>
      <c r="J1" s="90" t="s">
        <v>416</v>
      </c>
      <c r="K1" s="90" t="s">
        <v>417</v>
      </c>
      <c r="L1" s="90" t="s">
        <v>418</v>
      </c>
      <c r="M1" s="90" t="s">
        <v>419</v>
      </c>
    </row>
    <row r="2" spans="1:13">
      <c r="A2" s="91" t="s">
        <v>116</v>
      </c>
      <c r="B2" s="92">
        <f ca="1">'calculation-pla'!E3</f>
        <v>14247.4906627677</v>
      </c>
      <c r="C2" s="92">
        <f>SUM('survival rate'!W4:X160)*21/365.25</f>
        <v>1.12711587282494</v>
      </c>
      <c r="D2" s="92">
        <f ca="1">'calculation-pla'!I3</f>
        <v>0.809373936476693</v>
      </c>
      <c r="E2" s="92">
        <f ca="1">'calculation-pla'!G3</f>
        <v>3521.6256433019</v>
      </c>
      <c r="F2" s="92">
        <f>SUM('survival rate'!W4:W160)*21/365.25</f>
        <v>0.44979188668777</v>
      </c>
      <c r="G2" s="92">
        <f ca="1">'calculation-pla'!K3</f>
        <v>0.324842569399689</v>
      </c>
      <c r="H2" s="93"/>
      <c r="I2" s="95"/>
      <c r="J2" s="96"/>
      <c r="K2" s="93"/>
      <c r="L2" s="95"/>
      <c r="M2" s="96"/>
    </row>
    <row r="3" spans="1:13">
      <c r="A3" s="91" t="s">
        <v>140</v>
      </c>
      <c r="B3" s="92">
        <f ca="1">'calculation-ser'!E3</f>
        <v>33616.6584776964</v>
      </c>
      <c r="C3" s="92">
        <f>SUM('survival rate'!AA4:AB160)*21/365.25</f>
        <v>1.99656579461985</v>
      </c>
      <c r="D3" s="92">
        <f ca="1">'calculation-ser'!I3</f>
        <v>1.38942092596723</v>
      </c>
      <c r="E3" s="92">
        <f ca="1">'calculation-ser'!G3</f>
        <v>16355.5994197385</v>
      </c>
      <c r="F3" s="92">
        <f>SUM('survival rate'!AA4:AA160)*21/365.25</f>
        <v>1.06127263004412</v>
      </c>
      <c r="G3" s="92">
        <f ca="1">'calculation-ser'!K3</f>
        <v>0.73785664672504</v>
      </c>
      <c r="H3" s="93">
        <f ca="1">B3-B2</f>
        <v>19369.1678149287</v>
      </c>
      <c r="I3" s="95">
        <f ca="1">D3-D2</f>
        <v>0.580046989490538</v>
      </c>
      <c r="J3" s="96">
        <f ca="1">H3/I3</f>
        <v>33392.4115905522</v>
      </c>
      <c r="K3" s="93">
        <f ca="1">E3-E2</f>
        <v>12833.9737764366</v>
      </c>
      <c r="L3" s="95">
        <f ca="1">G3-G2</f>
        <v>0.413014077325351</v>
      </c>
      <c r="M3" s="96">
        <f ca="1">K3/L3</f>
        <v>31073.9378656256</v>
      </c>
    </row>
    <row r="9" ht="15.15" spans="2:2">
      <c r="B9" s="91" t="s">
        <v>420</v>
      </c>
    </row>
    <row r="10" ht="15.15" spans="1:2">
      <c r="A10" s="91" t="s">
        <v>140</v>
      </c>
      <c r="B10" s="94">
        <f>SER_price!C2</f>
        <v>818.16</v>
      </c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M97"/>
  <sheetViews>
    <sheetView workbookViewId="0">
      <pane ySplit="1" topLeftCell="A29" activePane="bottomLeft" state="frozen"/>
      <selection/>
      <selection pane="bottomLeft" activeCell="A67" sqref="$A67:$XFD67"/>
    </sheetView>
  </sheetViews>
  <sheetFormatPr defaultColWidth="8.88888888888889" defaultRowHeight="14.4"/>
  <cols>
    <col min="1" max="1" width="28.4444444444444" style="67" customWidth="1"/>
    <col min="2" max="2" width="11.7777777777778" style="68" customWidth="1"/>
    <col min="3" max="7" width="9.44444444444444" style="67" customWidth="1"/>
    <col min="8" max="8" width="9.88888888888889" style="67" customWidth="1"/>
    <col min="9" max="11" width="9.44444444444444" style="67" customWidth="1"/>
    <col min="12" max="12" width="73.6666666666667" style="67" customWidth="1"/>
    <col min="13" max="13" width="35.6666666666667" style="69" customWidth="1"/>
    <col min="14" max="16384" width="8.88888888888889" style="67"/>
  </cols>
  <sheetData>
    <row r="1" s="65" customFormat="1" ht="24.75" spans="1:13">
      <c r="A1" s="70" t="s">
        <v>230</v>
      </c>
      <c r="B1" s="71"/>
      <c r="C1" s="70"/>
      <c r="D1" s="72" t="s">
        <v>393</v>
      </c>
      <c r="E1" s="72" t="s">
        <v>421</v>
      </c>
      <c r="F1" s="72" t="s">
        <v>422</v>
      </c>
      <c r="G1" s="72" t="s">
        <v>394</v>
      </c>
      <c r="H1" s="72" t="s">
        <v>395</v>
      </c>
      <c r="I1" s="71" t="s">
        <v>234</v>
      </c>
      <c r="J1" s="70" t="s">
        <v>423</v>
      </c>
      <c r="K1" s="70" t="s">
        <v>295</v>
      </c>
      <c r="L1" s="70" t="s">
        <v>9</v>
      </c>
      <c r="M1" s="70" t="s">
        <v>424</v>
      </c>
    </row>
    <row r="2" ht="15.15"/>
    <row r="3" spans="1:13">
      <c r="A3" s="67" t="s">
        <v>425</v>
      </c>
      <c r="C3" s="73">
        <f>PSA!D1</f>
        <v>0</v>
      </c>
      <c r="M3" s="69" t="s">
        <v>426</v>
      </c>
    </row>
    <row r="4" spans="1:3">
      <c r="A4" s="67" t="s">
        <v>427</v>
      </c>
      <c r="C4" s="74">
        <v>6.83</v>
      </c>
    </row>
    <row r="5" spans="1:12">
      <c r="A5" s="13" t="s">
        <v>428</v>
      </c>
      <c r="B5" s="13" t="s">
        <v>241</v>
      </c>
      <c r="C5" s="75">
        <f ca="1">IF($C$3=0,D5,E5)</f>
        <v>912.280701754386</v>
      </c>
      <c r="D5" s="75">
        <f>DSA!D7</f>
        <v>912.280701754386</v>
      </c>
      <c r="E5" s="75" t="e">
        <f ca="1">_xlfn.GAMMA.INV(RAND(),J5,K5)</f>
        <v>#NAME?</v>
      </c>
      <c r="F5" s="75">
        <f>STDEV(D5,G5,H5)/SQRT(3)</f>
        <v>125.620786733077</v>
      </c>
      <c r="G5" s="75">
        <f>DSA!F7</f>
        <v>575.438596491228</v>
      </c>
      <c r="H5" s="75">
        <f>DSA!G7</f>
        <v>982.456140350877</v>
      </c>
      <c r="I5" s="75" t="s">
        <v>242</v>
      </c>
      <c r="J5" s="75">
        <f>D5^2/F5^2</f>
        <v>52.7392510402219</v>
      </c>
      <c r="K5" s="75">
        <f>F5^2/D5</f>
        <v>17.2979457189984</v>
      </c>
      <c r="L5" s="13"/>
    </row>
    <row r="6" spans="1:12">
      <c r="A6" s="13" t="s">
        <v>429</v>
      </c>
      <c r="B6" s="13" t="s">
        <v>430</v>
      </c>
      <c r="C6" s="75">
        <f ca="1">IF($C$3=0,D6,E6)</f>
        <v>58.2456140350877</v>
      </c>
      <c r="D6" s="75">
        <f>DSA!D8</f>
        <v>58.2456140350877</v>
      </c>
      <c r="E6" s="75" t="e">
        <f ca="1">_xlfn.GAMMA.INV(RAND(),J6,K6)</f>
        <v>#NAME?</v>
      </c>
      <c r="F6" s="75">
        <f t="shared" ref="F6:F18" si="0">STDEV(D6,G6,H6)/SQRT(3)</f>
        <v>7.0017756569894</v>
      </c>
      <c r="G6" s="75">
        <f>DSA!F8</f>
        <v>51.9298245614035</v>
      </c>
      <c r="H6" s="75">
        <f>DSA!G8</f>
        <v>75.3684210526316</v>
      </c>
      <c r="I6" s="75" t="s">
        <v>242</v>
      </c>
      <c r="J6" s="75">
        <f t="shared" ref="J6:J18" si="1">D6^2/F6^2</f>
        <v>69.2006339568723</v>
      </c>
      <c r="K6" s="75">
        <f t="shared" ref="K6:K18" si="2">F6^2/D6</f>
        <v>0.841691913854256</v>
      </c>
      <c r="L6" s="13"/>
    </row>
    <row r="7" spans="1:12">
      <c r="A7" s="13" t="s">
        <v>431</v>
      </c>
      <c r="B7" s="13" t="s">
        <v>432</v>
      </c>
      <c r="C7" s="75">
        <f ca="1" t="shared" ref="C7:C68" si="3">IF($C$3=0,D7,E7)</f>
        <v>3.14</v>
      </c>
      <c r="D7" s="75">
        <f>DSA!D9</f>
        <v>3.14</v>
      </c>
      <c r="E7" s="75" t="e">
        <f ca="1">_xlfn.GAMMA.INV(RAND(),J7,K7)</f>
        <v>#NAME?</v>
      </c>
      <c r="F7" s="75">
        <f t="shared" si="0"/>
        <v>0.362575969051084</v>
      </c>
      <c r="G7" s="75">
        <f>DSA!F9</f>
        <v>2.512</v>
      </c>
      <c r="H7" s="75">
        <f>DSA!G9</f>
        <v>3.768</v>
      </c>
      <c r="I7" s="75" t="s">
        <v>242</v>
      </c>
      <c r="J7" s="75">
        <f t="shared" si="1"/>
        <v>75.0000000000002</v>
      </c>
      <c r="K7" s="75">
        <f t="shared" si="2"/>
        <v>0.0418666666666665</v>
      </c>
      <c r="L7" s="13"/>
    </row>
    <row r="8" spans="1:12">
      <c r="A8" s="13" t="s">
        <v>433</v>
      </c>
      <c r="B8" s="13" t="s">
        <v>434</v>
      </c>
      <c r="C8" s="75">
        <f ca="1" t="shared" si="3"/>
        <v>0.63</v>
      </c>
      <c r="D8" s="75">
        <f>DSA!D10</f>
        <v>0.63</v>
      </c>
      <c r="E8" s="75" t="e">
        <f ca="1">_xlfn.GAMMA.INV(RAND(),J8,K8)</f>
        <v>#NAME?</v>
      </c>
      <c r="F8" s="75">
        <f t="shared" si="0"/>
        <v>0.0727461339178931</v>
      </c>
      <c r="G8" s="75">
        <f>DSA!F10</f>
        <v>0.504</v>
      </c>
      <c r="H8" s="75">
        <f>DSA!G10</f>
        <v>0.756</v>
      </c>
      <c r="I8" s="75" t="s">
        <v>242</v>
      </c>
      <c r="J8" s="75">
        <f t="shared" si="1"/>
        <v>74.9999999999995</v>
      </c>
      <c r="K8" s="75">
        <f t="shared" si="2"/>
        <v>0.00840000000000006</v>
      </c>
      <c r="L8" s="13"/>
    </row>
    <row r="9" spans="1:12">
      <c r="A9" s="13" t="s">
        <v>435</v>
      </c>
      <c r="B9" s="13" t="s">
        <v>436</v>
      </c>
      <c r="C9" s="75">
        <f ca="1" t="shared" si="3"/>
        <v>28.0701754385965</v>
      </c>
      <c r="D9" s="75">
        <f>DSA!D11</f>
        <v>28.0701754385965</v>
      </c>
      <c r="E9" s="75" t="e">
        <f ca="1">_xlfn.GAMMA.INV(RAND(),J9,K9)</f>
        <v>#NAME?</v>
      </c>
      <c r="F9" s="75">
        <f t="shared" si="0"/>
        <v>12.3777839114133</v>
      </c>
      <c r="G9" s="75">
        <f>DSA!F11</f>
        <v>14.0350877192982</v>
      </c>
      <c r="H9" s="75">
        <f>DSA!G11</f>
        <v>56.140350877193</v>
      </c>
      <c r="I9" s="75" t="s">
        <v>242</v>
      </c>
      <c r="J9" s="75">
        <f t="shared" si="1"/>
        <v>5.14285714285713</v>
      </c>
      <c r="K9" s="75">
        <f t="shared" si="2"/>
        <v>5.458089668616</v>
      </c>
      <c r="L9" s="13"/>
    </row>
    <row r="10" spans="1:12">
      <c r="A10" s="13" t="s">
        <v>437</v>
      </c>
      <c r="B10" s="13" t="s">
        <v>438</v>
      </c>
      <c r="C10" s="75">
        <f ca="1" t="shared" si="3"/>
        <v>77.1929824561404</v>
      </c>
      <c r="D10" s="75">
        <f>DSA!D12</f>
        <v>77.1929824561404</v>
      </c>
      <c r="E10" s="75" t="e">
        <f ca="1">_xlfn.GAMMA.INV(RAND(),J10,K10)</f>
        <v>#NAME?</v>
      </c>
      <c r="F10" s="75">
        <f t="shared" si="0"/>
        <v>10.1962548386917</v>
      </c>
      <c r="G10" s="75">
        <f>DSA!F12</f>
        <v>63.1578947368421</v>
      </c>
      <c r="H10" s="75">
        <f>DSA!G12</f>
        <v>98.2456140350877</v>
      </c>
      <c r="I10" s="75" t="s">
        <v>242</v>
      </c>
      <c r="J10" s="75">
        <f t="shared" si="1"/>
        <v>57.315789473684</v>
      </c>
      <c r="K10" s="75">
        <f t="shared" si="2"/>
        <v>1.34680134680135</v>
      </c>
      <c r="L10" s="13"/>
    </row>
    <row r="11" spans="1:12">
      <c r="A11" s="16" t="s">
        <v>439</v>
      </c>
      <c r="B11" s="16" t="s">
        <v>258</v>
      </c>
      <c r="C11" s="75">
        <f ca="1" t="shared" si="3"/>
        <v>1.68421052631579</v>
      </c>
      <c r="D11" s="75">
        <f>DSA!D13</f>
        <v>1.68421052631579</v>
      </c>
      <c r="E11" s="75" t="e">
        <f ca="1">_xlfn.GAMMA.INV(RAND(),J11,K11)</f>
        <v>#NAME?</v>
      </c>
      <c r="F11" s="75">
        <f t="shared" si="0"/>
        <v>0.285495135483367</v>
      </c>
      <c r="G11" s="75">
        <f>DSA!F13</f>
        <v>0.982456140350877</v>
      </c>
      <c r="H11" s="75">
        <f>DSA!G13</f>
        <v>1.93684210526316</v>
      </c>
      <c r="I11" s="75" t="s">
        <v>242</v>
      </c>
      <c r="J11" s="75">
        <f t="shared" si="1"/>
        <v>34.8012889366271</v>
      </c>
      <c r="K11" s="75">
        <f t="shared" si="2"/>
        <v>0.0483950617283953</v>
      </c>
      <c r="L11" s="16"/>
    </row>
    <row r="12" spans="1:12">
      <c r="A12" s="16" t="s">
        <v>440</v>
      </c>
      <c r="B12" s="16" t="s">
        <v>267</v>
      </c>
      <c r="C12" s="75">
        <f ca="1" t="shared" si="3"/>
        <v>345.6</v>
      </c>
      <c r="D12" s="75">
        <f>DSA!D14</f>
        <v>345.6</v>
      </c>
      <c r="E12" s="75" t="e">
        <f ca="1">_xlfn.GAMMA.INV(RAND(),J12,K12)</f>
        <v>#NAME?</v>
      </c>
      <c r="F12" s="75">
        <f t="shared" si="0"/>
        <v>254.537993234802</v>
      </c>
      <c r="G12" s="75">
        <f>DSA!F14</f>
        <v>95.1</v>
      </c>
      <c r="H12" s="75">
        <f>DSA!G14</f>
        <v>952.5</v>
      </c>
      <c r="I12" s="75" t="s">
        <v>242</v>
      </c>
      <c r="J12" s="75">
        <f t="shared" si="1"/>
        <v>1.8434961542433</v>
      </c>
      <c r="K12" s="75">
        <f t="shared" si="2"/>
        <v>187.469878472222</v>
      </c>
      <c r="L12" s="16"/>
    </row>
    <row r="13" spans="1:12">
      <c r="A13" s="16" t="s">
        <v>441</v>
      </c>
      <c r="B13" s="16" t="s">
        <v>271</v>
      </c>
      <c r="C13" s="75">
        <f ca="1" t="shared" si="3"/>
        <v>1460.3</v>
      </c>
      <c r="D13" s="75">
        <f>DSA!D15</f>
        <v>1460.3</v>
      </c>
      <c r="E13" s="75" t="e">
        <f ca="1">_xlfn.GAMMA.INV(RAND(),J13,K13)</f>
        <v>#NAME?</v>
      </c>
      <c r="F13" s="75">
        <f t="shared" si="0"/>
        <v>299.710445448789</v>
      </c>
      <c r="G13" s="75">
        <f>DSA!F15</f>
        <v>1055.3</v>
      </c>
      <c r="H13" s="75">
        <f>DSA!G15</f>
        <v>2085.7</v>
      </c>
      <c r="I13" s="75" t="s">
        <v>242</v>
      </c>
      <c r="J13" s="75">
        <f t="shared" si="1"/>
        <v>23.7399834638971</v>
      </c>
      <c r="K13" s="75">
        <f t="shared" si="2"/>
        <v>61.5122585161345</v>
      </c>
      <c r="L13" s="16"/>
    </row>
    <row r="14" spans="1:12">
      <c r="A14" s="17" t="s">
        <v>442</v>
      </c>
      <c r="B14" s="17" t="s">
        <v>276</v>
      </c>
      <c r="C14" s="75">
        <f ca="1" t="shared" si="3"/>
        <v>138.75</v>
      </c>
      <c r="D14" s="75">
        <f>DSA!D16</f>
        <v>138.75</v>
      </c>
      <c r="E14" s="75" t="e">
        <f ca="1">_xlfn.GAMMA.INV(RAND(),J14,K14)</f>
        <v>#NAME?</v>
      </c>
      <c r="F14" s="75">
        <f t="shared" si="0"/>
        <v>15.5088859833465</v>
      </c>
      <c r="G14" s="75">
        <f>DSA!F16</f>
        <v>106.73</v>
      </c>
      <c r="H14" s="75">
        <f>DSA!G16</f>
        <v>160.1</v>
      </c>
      <c r="I14" s="75" t="s">
        <v>242</v>
      </c>
      <c r="J14" s="75">
        <f t="shared" si="1"/>
        <v>80.0395756071011</v>
      </c>
      <c r="K14" s="75">
        <f t="shared" si="2"/>
        <v>1.73351743743741</v>
      </c>
      <c r="L14" s="17"/>
    </row>
    <row r="15" spans="1:12">
      <c r="A15" s="17" t="s">
        <v>443</v>
      </c>
      <c r="B15" s="17" t="s">
        <v>280</v>
      </c>
      <c r="C15" s="75">
        <f ca="1" t="shared" si="3"/>
        <v>115.01</v>
      </c>
      <c r="D15" s="75">
        <f>DSA!D17</f>
        <v>115.01</v>
      </c>
      <c r="E15" s="75" t="e">
        <f ca="1">_xlfn.GAMMA.INV(RAND(),J15,K15)</f>
        <v>#NAME?</v>
      </c>
      <c r="F15" s="75">
        <f t="shared" si="0"/>
        <v>93.4192908343881</v>
      </c>
      <c r="G15" s="75">
        <f>DSA!F17</f>
        <v>51.11</v>
      </c>
      <c r="H15" s="75">
        <f>DSA!G17</f>
        <v>357.8</v>
      </c>
      <c r="I15" s="75" t="s">
        <v>242</v>
      </c>
      <c r="J15" s="75">
        <f t="shared" si="1"/>
        <v>1.51564703626112</v>
      </c>
      <c r="K15" s="75">
        <f t="shared" si="2"/>
        <v>75.8817833231893</v>
      </c>
      <c r="L15" s="17"/>
    </row>
    <row r="16" spans="1:12">
      <c r="A16" s="17" t="s">
        <v>444</v>
      </c>
      <c r="B16" s="17" t="s">
        <v>445</v>
      </c>
      <c r="C16" s="75">
        <f ca="1" t="shared" si="3"/>
        <v>115.01</v>
      </c>
      <c r="D16" s="75">
        <f>DSA!D18</f>
        <v>115.01</v>
      </c>
      <c r="E16" s="75" t="e">
        <f ca="1">_xlfn.GAMMA.INV(RAND(),J16,K16)</f>
        <v>#NAME?</v>
      </c>
      <c r="F16" s="75">
        <f t="shared" si="0"/>
        <v>93.4192908343881</v>
      </c>
      <c r="G16" s="75">
        <f>DSA!F18</f>
        <v>51.11</v>
      </c>
      <c r="H16" s="75">
        <f>DSA!G18</f>
        <v>357.8</v>
      </c>
      <c r="I16" s="75" t="s">
        <v>242</v>
      </c>
      <c r="J16" s="75">
        <f t="shared" si="1"/>
        <v>1.51564703626112</v>
      </c>
      <c r="K16" s="75">
        <f t="shared" si="2"/>
        <v>75.8817833231893</v>
      </c>
      <c r="L16" s="17"/>
    </row>
    <row r="17" spans="1:12">
      <c r="A17" s="17" t="s">
        <v>446</v>
      </c>
      <c r="B17" s="17" t="s">
        <v>283</v>
      </c>
      <c r="C17" s="75">
        <f ca="1" t="shared" si="3"/>
        <v>115.01</v>
      </c>
      <c r="D17" s="75">
        <f>DSA!D19</f>
        <v>115.01</v>
      </c>
      <c r="E17" s="75" t="e">
        <f ca="1">_xlfn.GAMMA.INV(RAND(),J17,K17)</f>
        <v>#NAME?</v>
      </c>
      <c r="F17" s="75">
        <f t="shared" si="0"/>
        <v>93.4192908343881</v>
      </c>
      <c r="G17" s="75">
        <f>DSA!F19</f>
        <v>51.11</v>
      </c>
      <c r="H17" s="75">
        <f>DSA!G19</f>
        <v>357.8</v>
      </c>
      <c r="I17" s="75" t="s">
        <v>242</v>
      </c>
      <c r="J17" s="75">
        <f t="shared" si="1"/>
        <v>1.51564703626112</v>
      </c>
      <c r="K17" s="75">
        <f t="shared" si="2"/>
        <v>75.8817833231893</v>
      </c>
      <c r="L17" s="17"/>
    </row>
    <row r="18" spans="1:12">
      <c r="A18" s="17" t="s">
        <v>447</v>
      </c>
      <c r="B18" s="17" t="s">
        <v>286</v>
      </c>
      <c r="C18" s="75">
        <f ca="1" t="shared" si="3"/>
        <v>1505.92</v>
      </c>
      <c r="D18" s="75">
        <f>DSA!D20</f>
        <v>1505.92</v>
      </c>
      <c r="E18" s="75" t="e">
        <f ca="1">_xlfn.GAMMA.INV(RAND(),J18,K18)</f>
        <v>#NAME?</v>
      </c>
      <c r="F18" s="75">
        <f t="shared" si="0"/>
        <v>153.430834037143</v>
      </c>
      <c r="G18" s="75">
        <f>DSA!F20</f>
        <v>1240.17</v>
      </c>
      <c r="H18" s="75">
        <f>DSA!G20</f>
        <v>1771.67</v>
      </c>
      <c r="I18" s="75" t="s">
        <v>242</v>
      </c>
      <c r="J18" s="75">
        <f t="shared" si="1"/>
        <v>96.3337597997827</v>
      </c>
      <c r="K18" s="75">
        <f t="shared" si="2"/>
        <v>15.6323183391768</v>
      </c>
      <c r="L18" s="17"/>
    </row>
    <row r="19" spans="1:12">
      <c r="A19" s="18" t="s">
        <v>448</v>
      </c>
      <c r="B19" s="18" t="s">
        <v>304</v>
      </c>
      <c r="C19" s="75">
        <f ca="1" t="shared" si="3"/>
        <v>0.07</v>
      </c>
      <c r="D19" s="75">
        <f>DSA!D21</f>
        <v>0.07</v>
      </c>
      <c r="E19" s="75" t="e">
        <f ca="1">_xlfn.BETA.INV(RAND(),J19,K19)</f>
        <v>#NAME?</v>
      </c>
      <c r="F19" s="75">
        <f t="shared" ref="F19:F67" si="4">STDEV(D19,G19,H19)/SQRT(3)</f>
        <v>0.0121243556529821</v>
      </c>
      <c r="G19" s="75">
        <f>DSA!F21</f>
        <v>0.049</v>
      </c>
      <c r="H19" s="75">
        <f>DSA!G21</f>
        <v>0.091</v>
      </c>
      <c r="I19" s="69" t="s">
        <v>295</v>
      </c>
      <c r="J19" s="67">
        <f t="shared" ref="J19" si="5">D19^2*(1-D19)/F19^2-D19</f>
        <v>30.93</v>
      </c>
      <c r="K19" s="67">
        <f t="shared" ref="K19" si="6">J19/D19-J19</f>
        <v>410.927142857143</v>
      </c>
      <c r="L19" s="18"/>
    </row>
    <row r="20" spans="1:12">
      <c r="A20" s="18" t="s">
        <v>449</v>
      </c>
      <c r="B20" s="18" t="s">
        <v>308</v>
      </c>
      <c r="C20" s="75">
        <f ca="1" t="shared" si="3"/>
        <v>0.2</v>
      </c>
      <c r="D20" s="75">
        <f>DSA!D22</f>
        <v>0.2</v>
      </c>
      <c r="E20" s="75" t="e">
        <f ca="1">_xlfn.BETA.INV(RAND(),J20,K20)</f>
        <v>#NAME?</v>
      </c>
      <c r="F20" s="75">
        <f t="shared" si="4"/>
        <v>0.0346410161513775</v>
      </c>
      <c r="G20" s="75">
        <f>DSA!F22</f>
        <v>0.14</v>
      </c>
      <c r="H20" s="75">
        <f>DSA!G22</f>
        <v>0.26</v>
      </c>
      <c r="I20" s="69" t="s">
        <v>295</v>
      </c>
      <c r="J20" s="67">
        <f t="shared" ref="J20:J23" si="7">D20^2*(1-D20)/F20^2-D20</f>
        <v>26.4666666666667</v>
      </c>
      <c r="K20" s="67">
        <f t="shared" ref="K20:K23" si="8">J20/D20-J20</f>
        <v>105.866666666667</v>
      </c>
      <c r="L20" s="18"/>
    </row>
    <row r="21" spans="1:12">
      <c r="A21" s="18" t="s">
        <v>450</v>
      </c>
      <c r="B21" s="18" t="s">
        <v>451</v>
      </c>
      <c r="C21" s="75">
        <f ca="1" t="shared" si="3"/>
        <v>0.09</v>
      </c>
      <c r="D21" s="75">
        <f>DSA!D23</f>
        <v>0.09</v>
      </c>
      <c r="E21" s="75" t="e">
        <f ca="1">_xlfn.BETA.INV(RAND(),J21,K21)</f>
        <v>#NAME?</v>
      </c>
      <c r="F21" s="75">
        <f t="shared" si="4"/>
        <v>0.0155884572681199</v>
      </c>
      <c r="G21" s="75">
        <f>DSA!F23</f>
        <v>0.063</v>
      </c>
      <c r="H21" s="75">
        <f>DSA!G23</f>
        <v>0.117</v>
      </c>
      <c r="I21" s="69" t="s">
        <v>295</v>
      </c>
      <c r="J21" s="67">
        <f t="shared" si="7"/>
        <v>30.2433333333333</v>
      </c>
      <c r="K21" s="67">
        <f t="shared" si="8"/>
        <v>305.793703703703</v>
      </c>
      <c r="L21" s="18"/>
    </row>
    <row r="22" spans="1:12">
      <c r="A22" s="18" t="s">
        <v>452</v>
      </c>
      <c r="B22" s="18" t="s">
        <v>312</v>
      </c>
      <c r="C22" s="75">
        <f ca="1" t="shared" si="3"/>
        <v>0.2</v>
      </c>
      <c r="D22" s="75">
        <f>DSA!D24</f>
        <v>0.2</v>
      </c>
      <c r="E22" s="75" t="e">
        <f ca="1">_xlfn.BETA.INV(RAND(),J22,K22)</f>
        <v>#NAME?</v>
      </c>
      <c r="F22" s="75">
        <f t="shared" si="4"/>
        <v>0.0346410161513775</v>
      </c>
      <c r="G22" s="75">
        <f>DSA!F24</f>
        <v>0.14</v>
      </c>
      <c r="H22" s="75">
        <f>DSA!G24</f>
        <v>0.26</v>
      </c>
      <c r="I22" s="69" t="s">
        <v>295</v>
      </c>
      <c r="J22" s="67">
        <f t="shared" si="7"/>
        <v>26.4666666666667</v>
      </c>
      <c r="K22" s="67">
        <f t="shared" si="8"/>
        <v>105.866666666667</v>
      </c>
      <c r="L22" s="18"/>
    </row>
    <row r="23" spans="1:12">
      <c r="A23" s="18" t="s">
        <v>453</v>
      </c>
      <c r="B23" s="18" t="s">
        <v>315</v>
      </c>
      <c r="C23" s="75">
        <f ca="1" t="shared" si="3"/>
        <v>0.05</v>
      </c>
      <c r="D23" s="75">
        <f>DSA!D25</f>
        <v>0.05</v>
      </c>
      <c r="E23" s="75" t="e">
        <f ca="1">_xlfn.BETA.INV(RAND(),J23,K23)</f>
        <v>#NAME?</v>
      </c>
      <c r="F23" s="75">
        <f t="shared" si="4"/>
        <v>0.00866025403784438</v>
      </c>
      <c r="G23" s="75">
        <f>DSA!F25</f>
        <v>0.035</v>
      </c>
      <c r="H23" s="75">
        <f>DSA!G25</f>
        <v>0.065</v>
      </c>
      <c r="I23" s="69" t="s">
        <v>295</v>
      </c>
      <c r="J23" s="67">
        <f t="shared" si="7"/>
        <v>31.6166666666667</v>
      </c>
      <c r="K23" s="67">
        <f t="shared" si="8"/>
        <v>600.716666666667</v>
      </c>
      <c r="L23" s="18"/>
    </row>
    <row r="24" spans="1:12">
      <c r="A24" s="17" t="s">
        <v>454</v>
      </c>
      <c r="B24" s="17" t="s">
        <v>323</v>
      </c>
      <c r="C24" s="75">
        <f ca="1" t="shared" si="3"/>
        <v>21</v>
      </c>
      <c r="D24" s="75">
        <f>DSA!D26</f>
        <v>21</v>
      </c>
      <c r="E24" s="75">
        <f ca="1">_xlfn.NORM.INV(RAND(),D24,F24)</f>
        <v>19.4677059325398</v>
      </c>
      <c r="F24" s="75">
        <f t="shared" si="4"/>
        <v>3.63730669589464</v>
      </c>
      <c r="G24" s="75">
        <f>DSA!F26</f>
        <v>14.7</v>
      </c>
      <c r="H24" s="75">
        <f>DSA!G26</f>
        <v>27.3</v>
      </c>
      <c r="I24" s="69" t="s">
        <v>324</v>
      </c>
      <c r="J24" s="75"/>
      <c r="K24" s="75"/>
      <c r="L24" s="17"/>
    </row>
    <row r="25" spans="1:12">
      <c r="A25" s="17" t="s">
        <v>455</v>
      </c>
      <c r="B25" s="17" t="s">
        <v>327</v>
      </c>
      <c r="C25" s="75">
        <f ca="1" t="shared" si="3"/>
        <v>2</v>
      </c>
      <c r="D25" s="75">
        <f>DSA!D27</f>
        <v>2</v>
      </c>
      <c r="E25" s="75">
        <f ca="1" t="shared" ref="E25:E28" si="9">_xlfn.NORM.INV(RAND(),D25,F25)</f>
        <v>2.0848730717867</v>
      </c>
      <c r="F25" s="75">
        <f t="shared" si="4"/>
        <v>0.346410161513776</v>
      </c>
      <c r="G25" s="75">
        <f>DSA!F27</f>
        <v>1.4</v>
      </c>
      <c r="H25" s="75">
        <f>DSA!G27</f>
        <v>2.6</v>
      </c>
      <c r="I25" s="69" t="s">
        <v>324</v>
      </c>
      <c r="J25" s="75"/>
      <c r="K25" s="75"/>
      <c r="L25" s="17"/>
    </row>
    <row r="26" spans="1:12">
      <c r="A26" s="17" t="s">
        <v>456</v>
      </c>
      <c r="B26" s="17" t="s">
        <v>457</v>
      </c>
      <c r="C26" s="75">
        <f ca="1" t="shared" si="3"/>
        <v>2</v>
      </c>
      <c r="D26" s="75">
        <f>DSA!D28</f>
        <v>2</v>
      </c>
      <c r="E26" s="75">
        <f ca="1" t="shared" si="9"/>
        <v>1.69816266445124</v>
      </c>
      <c r="F26" s="75">
        <f t="shared" si="4"/>
        <v>0.346410161513776</v>
      </c>
      <c r="G26" s="75">
        <f>DSA!F28</f>
        <v>1.4</v>
      </c>
      <c r="H26" s="75">
        <f>DSA!G28</f>
        <v>2.6</v>
      </c>
      <c r="I26" s="69" t="s">
        <v>324</v>
      </c>
      <c r="J26" s="75"/>
      <c r="K26" s="75"/>
      <c r="L26" s="17"/>
    </row>
    <row r="27" spans="1:12">
      <c r="A27" s="17" t="s">
        <v>458</v>
      </c>
      <c r="B27" s="17" t="s">
        <v>330</v>
      </c>
      <c r="C27" s="75">
        <f ca="1" t="shared" si="3"/>
        <v>2</v>
      </c>
      <c r="D27" s="75">
        <f>DSA!D29</f>
        <v>2</v>
      </c>
      <c r="E27" s="75">
        <f ca="1" t="shared" si="9"/>
        <v>2.0515674488979</v>
      </c>
      <c r="F27" s="75">
        <f t="shared" si="4"/>
        <v>0.346410161513776</v>
      </c>
      <c r="G27" s="75">
        <f>DSA!F29</f>
        <v>1.4</v>
      </c>
      <c r="H27" s="75">
        <f>DSA!G29</f>
        <v>2.6</v>
      </c>
      <c r="I27" s="69" t="s">
        <v>324</v>
      </c>
      <c r="J27" s="75"/>
      <c r="K27" s="75"/>
      <c r="L27" s="17"/>
    </row>
    <row r="28" spans="1:12">
      <c r="A28" s="17" t="s">
        <v>459</v>
      </c>
      <c r="B28" s="17" t="s">
        <v>333</v>
      </c>
      <c r="C28" s="75">
        <f ca="1" t="shared" si="3"/>
        <v>24</v>
      </c>
      <c r="D28" s="75">
        <f>DSA!D30</f>
        <v>24</v>
      </c>
      <c r="E28" s="75">
        <f ca="1" t="shared" si="9"/>
        <v>29.7089345812269</v>
      </c>
      <c r="F28" s="75">
        <f t="shared" si="4"/>
        <v>4.1569219381653</v>
      </c>
      <c r="G28" s="75">
        <f>DSA!F30</f>
        <v>16.8</v>
      </c>
      <c r="H28" s="75">
        <f>DSA!G30</f>
        <v>31.2</v>
      </c>
      <c r="I28" s="69" t="s">
        <v>324</v>
      </c>
      <c r="J28" s="75"/>
      <c r="K28" s="75"/>
      <c r="L28" s="17"/>
    </row>
    <row r="29" spans="1:12">
      <c r="A29" s="18" t="s">
        <v>460</v>
      </c>
      <c r="B29" s="18" t="s">
        <v>341</v>
      </c>
      <c r="C29" s="75">
        <f ca="1" t="shared" si="3"/>
        <v>0.054</v>
      </c>
      <c r="D29" s="75">
        <f>DSA!D31</f>
        <v>0.054</v>
      </c>
      <c r="E29" s="75" t="e">
        <f ca="1">_xlfn.BETA.INV(RAND(),J29,K29)</f>
        <v>#NAME?</v>
      </c>
      <c r="F29" s="75">
        <f t="shared" si="4"/>
        <v>0.00623538290724794</v>
      </c>
      <c r="G29" s="75">
        <f>DSA!F31</f>
        <v>0.0432</v>
      </c>
      <c r="H29" s="75">
        <f>DSA!G31</f>
        <v>0.0648</v>
      </c>
      <c r="I29" s="69" t="s">
        <v>295</v>
      </c>
      <c r="J29" s="67">
        <f t="shared" ref="J29" si="10">D29^2*(1-D29)/F29^2-D29</f>
        <v>70.8960000000003</v>
      </c>
      <c r="K29" s="67">
        <f t="shared" ref="K29" si="11">J29/D29-J29</f>
        <v>1241.99288888889</v>
      </c>
      <c r="L29" s="18"/>
    </row>
    <row r="30" spans="1:12">
      <c r="A30" s="18" t="s">
        <v>461</v>
      </c>
      <c r="B30" s="18" t="s">
        <v>345</v>
      </c>
      <c r="C30" s="75">
        <f ca="1" t="shared" si="3"/>
        <v>0.141</v>
      </c>
      <c r="D30" s="75">
        <f>DSA!D32</f>
        <v>0.141</v>
      </c>
      <c r="E30" s="75" t="e">
        <f ca="1">_xlfn.BETA.INV(RAND(),J30,K30)</f>
        <v>#NAME?</v>
      </c>
      <c r="F30" s="75">
        <f t="shared" si="4"/>
        <v>0.0162812775911475</v>
      </c>
      <c r="G30" s="75">
        <f>DSA!F32</f>
        <v>0.1128</v>
      </c>
      <c r="H30" s="75">
        <f>DSA!G32</f>
        <v>0.1692</v>
      </c>
      <c r="I30" s="69" t="s">
        <v>295</v>
      </c>
      <c r="J30" s="67">
        <f t="shared" ref="J30:J38" si="12">D30^2*(1-D30)/F30^2-D30</f>
        <v>64.2839999999995</v>
      </c>
      <c r="K30" s="67">
        <f t="shared" ref="K30:K38" si="13">J30/D30-J30</f>
        <v>391.630893617018</v>
      </c>
      <c r="L30" s="18"/>
    </row>
    <row r="31" spans="1:12">
      <c r="A31" s="18" t="s">
        <v>462</v>
      </c>
      <c r="B31" s="18" t="s">
        <v>463</v>
      </c>
      <c r="C31" s="75">
        <f ca="1" t="shared" si="3"/>
        <v>0.044</v>
      </c>
      <c r="D31" s="75">
        <f>DSA!D33</f>
        <v>0.044</v>
      </c>
      <c r="E31" s="75" t="e">
        <f ca="1">_xlfn.BETA.INV(RAND(),J31,K31)</f>
        <v>#NAME?</v>
      </c>
      <c r="F31" s="75">
        <f t="shared" si="4"/>
        <v>0.00508068236886869</v>
      </c>
      <c r="G31" s="75">
        <f>DSA!F33</f>
        <v>0.0352</v>
      </c>
      <c r="H31" s="75">
        <f>DSA!G33</f>
        <v>0.0528</v>
      </c>
      <c r="I31" s="69" t="s">
        <v>295</v>
      </c>
      <c r="J31" s="67">
        <f t="shared" si="12"/>
        <v>71.6560000000006</v>
      </c>
      <c r="K31" s="67">
        <f t="shared" si="13"/>
        <v>1556.88945454547</v>
      </c>
      <c r="L31" s="18"/>
    </row>
    <row r="32" spans="1:12">
      <c r="A32" s="18" t="s">
        <v>464</v>
      </c>
      <c r="B32" s="18" t="s">
        <v>348</v>
      </c>
      <c r="C32" s="75">
        <f ca="1" t="shared" si="3"/>
        <v>0.085</v>
      </c>
      <c r="D32" s="75">
        <f>DSA!D34</f>
        <v>0.085</v>
      </c>
      <c r="E32" s="75" t="e">
        <f ca="1">_xlfn.BETA.INV(RAND(),J32,K32)</f>
        <v>#NAME?</v>
      </c>
      <c r="F32" s="75">
        <f t="shared" si="4"/>
        <v>0.00981495457622366</v>
      </c>
      <c r="G32" s="75">
        <f>DSA!F34</f>
        <v>0.068</v>
      </c>
      <c r="H32" s="75">
        <f>DSA!G34</f>
        <v>0.102</v>
      </c>
      <c r="I32" s="69" t="s">
        <v>295</v>
      </c>
      <c r="J32" s="67">
        <f t="shared" si="12"/>
        <v>68.5399999999997</v>
      </c>
      <c r="K32" s="67">
        <f t="shared" si="13"/>
        <v>737.812941176468</v>
      </c>
      <c r="L32" s="18"/>
    </row>
    <row r="33" spans="1:12">
      <c r="A33" s="18" t="s">
        <v>465</v>
      </c>
      <c r="B33" s="18" t="s">
        <v>351</v>
      </c>
      <c r="C33" s="75">
        <f ca="1" t="shared" si="3"/>
        <v>0.062</v>
      </c>
      <c r="D33" s="75">
        <f>DSA!D35</f>
        <v>0.062</v>
      </c>
      <c r="E33" s="75" t="e">
        <f ca="1">_xlfn.BETA.INV(RAND(),J33,K33)</f>
        <v>#NAME?</v>
      </c>
      <c r="F33" s="75">
        <f t="shared" si="4"/>
        <v>0.00715914333795134</v>
      </c>
      <c r="G33" s="75">
        <f>DSA!F35</f>
        <v>0.0496</v>
      </c>
      <c r="H33" s="75">
        <f>DSA!G35</f>
        <v>0.0744</v>
      </c>
      <c r="I33" s="69" t="s">
        <v>295</v>
      </c>
      <c r="J33" s="67">
        <f t="shared" si="12"/>
        <v>70.2880000000003</v>
      </c>
      <c r="K33" s="67">
        <f t="shared" si="13"/>
        <v>1063.38941935484</v>
      </c>
      <c r="L33" s="18"/>
    </row>
    <row r="34" spans="1:12">
      <c r="A34" s="18" t="s">
        <v>466</v>
      </c>
      <c r="B34" s="18" t="s">
        <v>357</v>
      </c>
      <c r="C34" s="75">
        <f ca="1" t="shared" si="3"/>
        <v>0.056</v>
      </c>
      <c r="D34" s="75">
        <f>DSA!D36</f>
        <v>0.056</v>
      </c>
      <c r="E34" s="75" t="e">
        <f ca="1">_xlfn.BETA.INV(RAND(),J34,K34)</f>
        <v>#NAME?</v>
      </c>
      <c r="F34" s="75">
        <f t="shared" si="4"/>
        <v>0.00646632301492381</v>
      </c>
      <c r="G34" s="75">
        <f>DSA!F36</f>
        <v>0.0448</v>
      </c>
      <c r="H34" s="75">
        <f>DSA!G36</f>
        <v>0.0672</v>
      </c>
      <c r="I34" s="69" t="s">
        <v>295</v>
      </c>
      <c r="J34" s="67">
        <f t="shared" si="12"/>
        <v>70.7439999999999</v>
      </c>
      <c r="K34" s="67">
        <f t="shared" si="13"/>
        <v>1192.54171428571</v>
      </c>
      <c r="L34" s="18"/>
    </row>
    <row r="35" spans="1:12">
      <c r="A35" s="18" t="s">
        <v>467</v>
      </c>
      <c r="B35" s="18" t="s">
        <v>359</v>
      </c>
      <c r="C35" s="75">
        <f ca="1" t="shared" si="3"/>
        <v>0.138</v>
      </c>
      <c r="D35" s="75">
        <f>DSA!D37</f>
        <v>0.138</v>
      </c>
      <c r="E35" s="75" t="e">
        <f ca="1">_xlfn.BETA.INV(RAND(),J35,K35)</f>
        <v>#NAME?</v>
      </c>
      <c r="F35" s="75">
        <f t="shared" si="4"/>
        <v>0.0159348674296336</v>
      </c>
      <c r="G35" s="75">
        <f>DSA!F37</f>
        <v>0.1104</v>
      </c>
      <c r="H35" s="75">
        <f>DSA!G37</f>
        <v>0.1656</v>
      </c>
      <c r="I35" s="69" t="s">
        <v>295</v>
      </c>
      <c r="J35" s="67">
        <f t="shared" si="12"/>
        <v>64.5120000000003</v>
      </c>
      <c r="K35" s="67">
        <f t="shared" si="13"/>
        <v>402.966260869567</v>
      </c>
      <c r="L35" s="18"/>
    </row>
    <row r="36" spans="1:12">
      <c r="A36" s="18" t="s">
        <v>468</v>
      </c>
      <c r="B36" s="18" t="s">
        <v>469</v>
      </c>
      <c r="C36" s="75">
        <f ca="1" t="shared" si="3"/>
        <v>0.046</v>
      </c>
      <c r="D36" s="75">
        <f>DSA!D38</f>
        <v>0.046</v>
      </c>
      <c r="E36" s="75" t="e">
        <f ca="1">_xlfn.BETA.INV(RAND(),J36,K36)</f>
        <v>#NAME?</v>
      </c>
      <c r="F36" s="75">
        <f t="shared" si="4"/>
        <v>0.00531162247654456</v>
      </c>
      <c r="G36" s="75">
        <f>DSA!F38</f>
        <v>0.0368</v>
      </c>
      <c r="H36" s="75">
        <f>DSA!G38</f>
        <v>0.0552</v>
      </c>
      <c r="I36" s="69" t="s">
        <v>295</v>
      </c>
      <c r="J36" s="67">
        <f t="shared" si="12"/>
        <v>71.504</v>
      </c>
      <c r="K36" s="67">
        <f t="shared" si="13"/>
        <v>1482.9307826087</v>
      </c>
      <c r="L36" s="18"/>
    </row>
    <row r="37" spans="1:12">
      <c r="A37" s="18" t="s">
        <v>470</v>
      </c>
      <c r="B37" s="18" t="s">
        <v>361</v>
      </c>
      <c r="C37" s="75">
        <f ca="1" t="shared" si="3"/>
        <v>0.087</v>
      </c>
      <c r="D37" s="75">
        <f>DSA!D39</f>
        <v>0.087</v>
      </c>
      <c r="E37" s="75" t="e">
        <f ca="1">_xlfn.BETA.INV(RAND(),J37,K37)</f>
        <v>#NAME?</v>
      </c>
      <c r="F37" s="75">
        <f t="shared" si="4"/>
        <v>0.0100458946838995</v>
      </c>
      <c r="G37" s="75">
        <f>DSA!F39</f>
        <v>0.0696</v>
      </c>
      <c r="H37" s="75">
        <f>DSA!G39</f>
        <v>0.1044</v>
      </c>
      <c r="I37" s="69" t="s">
        <v>295</v>
      </c>
      <c r="J37" s="67">
        <f t="shared" si="12"/>
        <v>68.3879999999998</v>
      </c>
      <c r="K37" s="67">
        <f t="shared" si="13"/>
        <v>717.680965517239</v>
      </c>
      <c r="L37" s="18"/>
    </row>
    <row r="38" spans="1:12">
      <c r="A38" s="18" t="s">
        <v>471</v>
      </c>
      <c r="B38" s="18" t="s">
        <v>363</v>
      </c>
      <c r="C38" s="75">
        <f ca="1" t="shared" si="3"/>
        <v>0.082</v>
      </c>
      <c r="D38" s="75">
        <f>DSA!D40</f>
        <v>0.082</v>
      </c>
      <c r="E38" s="75" t="e">
        <f ca="1">_xlfn.BETA.INV(RAND(),J38,K38)</f>
        <v>#NAME?</v>
      </c>
      <c r="F38" s="75">
        <f t="shared" si="4"/>
        <v>0.00946854441470987</v>
      </c>
      <c r="G38" s="75">
        <f>DSA!F40</f>
        <v>0.0656</v>
      </c>
      <c r="H38" s="75">
        <f>DSA!G40</f>
        <v>0.0984</v>
      </c>
      <c r="I38" s="69" t="s">
        <v>295</v>
      </c>
      <c r="J38" s="67">
        <f t="shared" si="12"/>
        <v>68.7679999999999</v>
      </c>
      <c r="K38" s="67">
        <f t="shared" si="13"/>
        <v>769.866146341462</v>
      </c>
      <c r="L38" s="18"/>
    </row>
    <row r="39" spans="1:12">
      <c r="A39" s="19" t="s">
        <v>472</v>
      </c>
      <c r="B39" s="19" t="s">
        <v>473</v>
      </c>
      <c r="C39" s="75">
        <f ca="1" t="shared" ref="C39:C43" si="14">IF($C$3=0,D39,E39)</f>
        <v>0.73</v>
      </c>
      <c r="D39" s="75">
        <f>DSA!D41</f>
        <v>0.73</v>
      </c>
      <c r="E39" s="75" t="e">
        <f ca="1">_xlfn.BETA.INV(RAND(),J39,K39)</f>
        <v>#NAME?</v>
      </c>
      <c r="F39" s="75">
        <f t="shared" ref="F39:F43" si="15">STDEV(D39,G39,H39)/SQRT(3)</f>
        <v>0.00881917103688198</v>
      </c>
      <c r="G39" s="75">
        <f>DSA!F41</f>
        <v>0.71</v>
      </c>
      <c r="H39" s="75">
        <f>DSA!G41</f>
        <v>0.74</v>
      </c>
      <c r="I39" s="69" t="s">
        <v>295</v>
      </c>
      <c r="J39" s="67">
        <f t="shared" ref="J39:J43" si="16">D39^2*(1-D39)/F39^2-D39</f>
        <v>1849.19428571428</v>
      </c>
      <c r="K39" s="67">
        <f t="shared" ref="K39:K43" si="17">J39/D39-J39</f>
        <v>683.94857142857</v>
      </c>
      <c r="L39" s="57"/>
    </row>
    <row r="40" spans="1:12">
      <c r="A40" s="19" t="s">
        <v>474</v>
      </c>
      <c r="B40" s="19" t="s">
        <v>475</v>
      </c>
      <c r="C40" s="75">
        <f ca="1" t="shared" si="14"/>
        <v>0.75</v>
      </c>
      <c r="D40" s="75">
        <f>DSA!D42</f>
        <v>0.75</v>
      </c>
      <c r="E40" s="75" t="e">
        <f ca="1">_xlfn.BETA.INV(RAND(),J40,K40)</f>
        <v>#NAME?</v>
      </c>
      <c r="F40" s="75">
        <f t="shared" si="15"/>
        <v>0.0491030662088541</v>
      </c>
      <c r="G40" s="75">
        <f>DSA!F42</f>
        <v>0.66</v>
      </c>
      <c r="H40" s="75">
        <f>DSA!G42</f>
        <v>0.83</v>
      </c>
      <c r="I40" s="69" t="s">
        <v>295</v>
      </c>
      <c r="J40" s="67">
        <f t="shared" si="16"/>
        <v>57.573732718894</v>
      </c>
      <c r="K40" s="67">
        <f t="shared" si="17"/>
        <v>19.1912442396313</v>
      </c>
      <c r="L40" s="57"/>
    </row>
    <row r="41" spans="1:12">
      <c r="A41" s="19" t="s">
        <v>476</v>
      </c>
      <c r="B41" s="19" t="s">
        <v>477</v>
      </c>
      <c r="C41" s="75">
        <f ca="1" t="shared" si="14"/>
        <v>0.7</v>
      </c>
      <c r="D41" s="75">
        <f>DSA!D43</f>
        <v>0.7</v>
      </c>
      <c r="E41" s="75" t="e">
        <f ca="1">_xlfn.BETA.INV(RAND(),J41,K41)</f>
        <v>#NAME?</v>
      </c>
      <c r="F41" s="75">
        <f t="shared" si="15"/>
        <v>0.0433333333333333</v>
      </c>
      <c r="G41" s="75">
        <f>DSA!F43</f>
        <v>0.62</v>
      </c>
      <c r="H41" s="75">
        <f>DSA!G43</f>
        <v>0.77</v>
      </c>
      <c r="I41" s="69" t="s">
        <v>295</v>
      </c>
      <c r="J41" s="67">
        <f t="shared" si="16"/>
        <v>77.584023668639</v>
      </c>
      <c r="K41" s="67">
        <f t="shared" si="17"/>
        <v>33.2502958579882</v>
      </c>
      <c r="L41" s="57"/>
    </row>
    <row r="42" spans="1:12">
      <c r="A42" s="19" t="s">
        <v>478</v>
      </c>
      <c r="B42" s="19" t="s">
        <v>479</v>
      </c>
      <c r="C42" s="75">
        <f ca="1" t="shared" si="14"/>
        <v>0.53</v>
      </c>
      <c r="D42" s="75">
        <f>DSA!D44</f>
        <v>0.53</v>
      </c>
      <c r="E42" s="75" t="e">
        <f ca="1">_xlfn.BETA.INV(RAND(),J42,K42)</f>
        <v>#NAME?</v>
      </c>
      <c r="F42" s="75">
        <f t="shared" si="15"/>
        <v>0.0519615242270667</v>
      </c>
      <c r="G42" s="75">
        <f>DSA!F44</f>
        <v>0.44</v>
      </c>
      <c r="H42" s="75">
        <f>DSA!G44</f>
        <v>0.62</v>
      </c>
      <c r="I42" s="69" t="s">
        <v>295</v>
      </c>
      <c r="J42" s="67">
        <f t="shared" si="16"/>
        <v>48.3674074074068</v>
      </c>
      <c r="K42" s="67">
        <f t="shared" si="17"/>
        <v>42.8918518518513</v>
      </c>
      <c r="L42" s="57"/>
    </row>
    <row r="43" spans="1:12">
      <c r="A43" s="19" t="s">
        <v>480</v>
      </c>
      <c r="B43" s="19" t="s">
        <v>481</v>
      </c>
      <c r="C43" s="75">
        <f ca="1" t="shared" si="14"/>
        <v>0.33</v>
      </c>
      <c r="D43" s="75">
        <f>DSA!D45</f>
        <v>0.33</v>
      </c>
      <c r="E43" s="75" t="e">
        <f ca="1">_xlfn.BETA.INV(RAND(),J43,K43)</f>
        <v>#NAME?</v>
      </c>
      <c r="F43" s="75">
        <f t="shared" si="15"/>
        <v>0.0578311719096583</v>
      </c>
      <c r="G43" s="75">
        <f>DSA!F45</f>
        <v>0.22</v>
      </c>
      <c r="H43" s="75">
        <f>DSA!G45</f>
        <v>0.42</v>
      </c>
      <c r="I43" s="69" t="s">
        <v>295</v>
      </c>
      <c r="J43" s="67">
        <f t="shared" si="16"/>
        <v>21.4861794019933</v>
      </c>
      <c r="K43" s="67">
        <f t="shared" si="17"/>
        <v>43.6234551495016</v>
      </c>
      <c r="L43" s="57"/>
    </row>
    <row r="44" s="66" customFormat="1" spans="1:13">
      <c r="A44" s="20" t="s">
        <v>482</v>
      </c>
      <c r="B44" s="20" t="s">
        <v>372</v>
      </c>
      <c r="C44" s="75">
        <f ca="1" t="shared" si="3"/>
        <v>8.13</v>
      </c>
      <c r="D44" s="75">
        <f>DSA!D46</f>
        <v>8.13</v>
      </c>
      <c r="E44" s="75" t="e">
        <f ca="1">_xlfn.GAMMA.INV(RAND(),J44,K44)</f>
        <v>#NAME?</v>
      </c>
      <c r="F44" s="75">
        <f t="shared" si="4"/>
        <v>0.173333333333333</v>
      </c>
      <c r="G44" s="75">
        <f>DSA!F46</f>
        <v>8.13</v>
      </c>
      <c r="H44" s="75">
        <f>DSA!G46</f>
        <v>8.65</v>
      </c>
      <c r="I44" s="76" t="s">
        <v>242</v>
      </c>
      <c r="J44" s="75">
        <f t="shared" ref="J44" si="18">D44^2/F44^2</f>
        <v>2199.97078402367</v>
      </c>
      <c r="K44" s="75">
        <f t="shared" ref="K44" si="19">F44^2/D44</f>
        <v>0.00369550362170288</v>
      </c>
      <c r="L44" s="20"/>
      <c r="M44" s="76"/>
    </row>
    <row r="45" s="66" customFormat="1" spans="1:13">
      <c r="A45" s="20" t="s">
        <v>483</v>
      </c>
      <c r="B45" s="20" t="s">
        <v>375</v>
      </c>
      <c r="C45" s="75">
        <f ca="1" t="shared" si="3"/>
        <v>2.64</v>
      </c>
      <c r="D45" s="75">
        <f>DSA!D47</f>
        <v>2.64</v>
      </c>
      <c r="E45" s="75" t="e">
        <f ca="1">_xlfn.GAMMA.INV(RAND(),J45,K45)</f>
        <v>#NAME?</v>
      </c>
      <c r="F45" s="75">
        <f t="shared" si="4"/>
        <v>14.7996692905994</v>
      </c>
      <c r="G45" s="75">
        <f>DSA!F47</f>
        <v>1.14</v>
      </c>
      <c r="H45" s="75">
        <f>DSA!G47</f>
        <v>46.27</v>
      </c>
      <c r="I45" s="76" t="s">
        <v>242</v>
      </c>
      <c r="J45" s="75">
        <f>((H45+G45)/2)^2/F45^2</f>
        <v>2.56552291188242</v>
      </c>
      <c r="K45" s="75">
        <f>F45^2/((H45+G45)/2)</f>
        <v>9.23983172795238</v>
      </c>
      <c r="L45" s="20"/>
      <c r="M45" s="76"/>
    </row>
    <row r="46" s="66" customFormat="1" spans="1:13">
      <c r="A46" s="20" t="s">
        <v>484</v>
      </c>
      <c r="B46" s="20" t="s">
        <v>485</v>
      </c>
      <c r="C46" s="75">
        <f ca="1" t="shared" ref="C46:C50" si="20">IF($C$3=0,D46,E46)</f>
        <v>62.0446559297218</v>
      </c>
      <c r="D46" s="75">
        <f>DSA!D48</f>
        <v>62.0446559297218</v>
      </c>
      <c r="E46" s="75" t="e">
        <f ca="1">_xlfn.GAMMA.INV(RAND(),J46,K46)</f>
        <v>#NAME?</v>
      </c>
      <c r="F46" s="75">
        <f t="shared" ref="F46:F50" si="21">STDEV(D46,G46,H46)/SQRT(3)</f>
        <v>43.0399931277169</v>
      </c>
      <c r="G46" s="75">
        <f>DSA!F48</f>
        <v>4.36310395314788</v>
      </c>
      <c r="H46" s="75">
        <f>DSA!G48</f>
        <v>152.269399707174</v>
      </c>
      <c r="I46" s="76" t="s">
        <v>242</v>
      </c>
      <c r="J46" s="75">
        <f t="shared" ref="J46:J49" si="22">D46^2/F46^2</f>
        <v>2.07809010484605</v>
      </c>
      <c r="K46" s="75">
        <f t="shared" ref="K46:K49" si="23">F46^2/D46</f>
        <v>29.8565763751222</v>
      </c>
      <c r="L46" s="20"/>
      <c r="M46" s="76"/>
    </row>
    <row r="47" s="66" customFormat="1" spans="1:13">
      <c r="A47" s="20" t="s">
        <v>486</v>
      </c>
      <c r="B47" s="20" t="s">
        <v>487</v>
      </c>
      <c r="C47" s="75">
        <f ca="1" t="shared" si="20"/>
        <v>27.1595900439239</v>
      </c>
      <c r="D47" s="75">
        <f>DSA!D49</f>
        <v>27.1595900439239</v>
      </c>
      <c r="E47" s="75" t="e">
        <f ca="1">_xlfn.GAMMA.INV(RAND(),J47,K47)</f>
        <v>#NAME?</v>
      </c>
      <c r="F47" s="75">
        <f t="shared" si="21"/>
        <v>71.3010055007991</v>
      </c>
      <c r="G47" s="75">
        <f>DSA!F49</f>
        <v>9.78910688140556</v>
      </c>
      <c r="H47" s="75">
        <f>DSA!G49</f>
        <v>231.847730600293</v>
      </c>
      <c r="I47" s="76" t="s">
        <v>242</v>
      </c>
      <c r="J47" s="75">
        <f t="shared" si="22"/>
        <v>0.145095890331258</v>
      </c>
      <c r="K47" s="75">
        <f t="shared" si="23"/>
        <v>187.183730579259</v>
      </c>
      <c r="L47" s="20"/>
      <c r="M47" s="76"/>
    </row>
    <row r="48" s="66" customFormat="1" spans="1:13">
      <c r="A48" s="20" t="s">
        <v>488</v>
      </c>
      <c r="B48" s="20" t="s">
        <v>489</v>
      </c>
      <c r="C48" s="75">
        <f ca="1" t="shared" si="20"/>
        <v>3.31713030746706</v>
      </c>
      <c r="D48" s="75">
        <f>DSA!D50</f>
        <v>3.31713030746706</v>
      </c>
      <c r="E48" s="75" t="e">
        <f ca="1">_xlfn.GAMMA.INV(RAND(),J48,K48)</f>
        <v>#NAME?</v>
      </c>
      <c r="F48" s="75">
        <f t="shared" si="21"/>
        <v>0.376111924459735</v>
      </c>
      <c r="G48" s="75">
        <f>DSA!F50</f>
        <v>2.79941434846266</v>
      </c>
      <c r="H48" s="75">
        <f>DSA!G50</f>
        <v>4.09370424597365</v>
      </c>
      <c r="I48" s="76" t="s">
        <v>242</v>
      </c>
      <c r="J48" s="75">
        <f t="shared" si="22"/>
        <v>77.7841050282375</v>
      </c>
      <c r="K48" s="75">
        <f t="shared" si="23"/>
        <v>0.0426453490242365</v>
      </c>
      <c r="L48" s="20"/>
      <c r="M48" s="76"/>
    </row>
    <row r="49" s="66" customFormat="1" spans="1:13">
      <c r="A49" s="20" t="s">
        <v>490</v>
      </c>
      <c r="B49" s="20" t="s">
        <v>491</v>
      </c>
      <c r="C49" s="75">
        <f ca="1" t="shared" si="20"/>
        <v>44.9311859443631</v>
      </c>
      <c r="D49" s="75">
        <f>DSA!D51</f>
        <v>44.9311859443631</v>
      </c>
      <c r="E49" s="75" t="e">
        <f ca="1">_xlfn.GAMMA.INV(RAND(),J49,K49)</f>
        <v>#NAME?</v>
      </c>
      <c r="F49" s="75">
        <f t="shared" si="21"/>
        <v>5.18820645999744</v>
      </c>
      <c r="G49" s="75">
        <f>DSA!F51</f>
        <v>35.9449487554905</v>
      </c>
      <c r="H49" s="75">
        <f>DSA!G51</f>
        <v>53.9174231332357</v>
      </c>
      <c r="I49" s="76" t="s">
        <v>242</v>
      </c>
      <c r="J49" s="75">
        <f t="shared" si="22"/>
        <v>74.9999999999998</v>
      </c>
      <c r="K49" s="75">
        <f t="shared" si="23"/>
        <v>0.599082479258177</v>
      </c>
      <c r="L49" s="20"/>
      <c r="M49" s="76"/>
    </row>
    <row r="50" s="66" customFormat="1" spans="1:13">
      <c r="A50" s="21" t="s">
        <v>492</v>
      </c>
      <c r="B50" s="21" t="s">
        <v>493</v>
      </c>
      <c r="C50" s="75">
        <f ca="1" t="shared" si="20"/>
        <v>0.558</v>
      </c>
      <c r="D50" s="75">
        <f>DSA!D52</f>
        <v>0.558</v>
      </c>
      <c r="E50" s="75" t="e">
        <f ca="1">_xlfn.BETA.INV(RAND(),J50,K50)</f>
        <v>#NAME?</v>
      </c>
      <c r="F50" s="75">
        <f t="shared" si="21"/>
        <v>0.0644322900415624</v>
      </c>
      <c r="G50" s="75">
        <f>DSA!F52</f>
        <v>0.4464</v>
      </c>
      <c r="H50" s="75">
        <f>DSA!G52</f>
        <v>0.6696</v>
      </c>
      <c r="I50" s="69" t="s">
        <v>295</v>
      </c>
      <c r="J50" s="67">
        <f t="shared" ref="J50" si="24">D50^2*(1-D50)/F50^2-D50</f>
        <v>32.5919999999998</v>
      </c>
      <c r="K50" s="67">
        <f t="shared" ref="K50" si="25">J50/D50-J50</f>
        <v>25.8166021505375</v>
      </c>
      <c r="L50" s="21"/>
      <c r="M50" s="76"/>
    </row>
    <row r="51" s="66" customFormat="1" spans="1:13">
      <c r="A51" s="21" t="s">
        <v>494</v>
      </c>
      <c r="B51" s="21" t="s">
        <v>495</v>
      </c>
      <c r="C51" s="75">
        <f ca="1" t="shared" ref="C51:C64" si="26">IF($C$3=0,D51,E51)</f>
        <v>0.167</v>
      </c>
      <c r="D51" s="75">
        <f>DSA!D53</f>
        <v>0.167</v>
      </c>
      <c r="E51" s="75" t="e">
        <f ca="1">_xlfn.BETA.INV(RAND(),J51,K51)</f>
        <v>#NAME?</v>
      </c>
      <c r="F51" s="75">
        <f t="shared" ref="F51:F64" si="27">STDEV(D51,G51,H51)/SQRT(3)</f>
        <v>0.0192834989909336</v>
      </c>
      <c r="G51" s="75">
        <f>DSA!F53</f>
        <v>0.1336</v>
      </c>
      <c r="H51" s="75">
        <f>DSA!G53</f>
        <v>0.2004</v>
      </c>
      <c r="I51" s="69" t="s">
        <v>295</v>
      </c>
      <c r="J51" s="67">
        <f t="shared" ref="J51:J64" si="28">D51^2*(1-D51)/F51^2-D51</f>
        <v>62.3079999999995</v>
      </c>
      <c r="K51" s="67">
        <f t="shared" ref="K51:K64" si="29">J51/D51-J51</f>
        <v>310.793796407183</v>
      </c>
      <c r="L51" s="21"/>
      <c r="M51" s="76"/>
    </row>
    <row r="52" s="66" customFormat="1" spans="1:13">
      <c r="A52" s="21" t="s">
        <v>496</v>
      </c>
      <c r="B52" s="21" t="s">
        <v>497</v>
      </c>
      <c r="C52" s="75">
        <f ca="1" t="shared" si="26"/>
        <v>0.103</v>
      </c>
      <c r="D52" s="75">
        <f>DSA!D54</f>
        <v>0.103</v>
      </c>
      <c r="E52" s="75" t="e">
        <f ca="1">_xlfn.BETA.INV(RAND(),J52,K52)</f>
        <v>#NAME?</v>
      </c>
      <c r="F52" s="75">
        <f t="shared" si="27"/>
        <v>0.0118934155453063</v>
      </c>
      <c r="G52" s="75">
        <f>DSA!F54</f>
        <v>0.0824</v>
      </c>
      <c r="H52" s="75">
        <f>DSA!G54</f>
        <v>0.1236</v>
      </c>
      <c r="I52" s="69" t="s">
        <v>295</v>
      </c>
      <c r="J52" s="67">
        <f t="shared" si="28"/>
        <v>67.1720000000002</v>
      </c>
      <c r="K52" s="67">
        <f t="shared" si="29"/>
        <v>584.983339805827</v>
      </c>
      <c r="L52" s="21"/>
      <c r="M52" s="76"/>
    </row>
    <row r="53" s="66" customFormat="1" spans="1:13">
      <c r="A53" s="21" t="s">
        <v>498</v>
      </c>
      <c r="B53" s="21" t="s">
        <v>499</v>
      </c>
      <c r="C53" s="75">
        <f ca="1" t="shared" si="26"/>
        <v>0.103</v>
      </c>
      <c r="D53" s="75">
        <f>DSA!D55</f>
        <v>0.103</v>
      </c>
      <c r="E53" s="75" t="e">
        <f ca="1">_xlfn.BETA.INV(RAND(),J53,K53)</f>
        <v>#NAME?</v>
      </c>
      <c r="F53" s="75">
        <f t="shared" si="27"/>
        <v>0.0118934155453063</v>
      </c>
      <c r="G53" s="75">
        <f>DSA!F55</f>
        <v>0.0824</v>
      </c>
      <c r="H53" s="75">
        <f>DSA!G55</f>
        <v>0.1236</v>
      </c>
      <c r="I53" s="69" t="s">
        <v>295</v>
      </c>
      <c r="J53" s="67">
        <f t="shared" si="28"/>
        <v>67.1720000000002</v>
      </c>
      <c r="K53" s="67">
        <f t="shared" si="29"/>
        <v>584.983339805827</v>
      </c>
      <c r="L53" s="21"/>
      <c r="M53" s="76"/>
    </row>
    <row r="54" s="66" customFormat="1" spans="1:13">
      <c r="A54" s="21" t="s">
        <v>500</v>
      </c>
      <c r="B54" s="21" t="s">
        <v>501</v>
      </c>
      <c r="C54" s="75">
        <f ca="1" t="shared" si="26"/>
        <v>0.072</v>
      </c>
      <c r="D54" s="75">
        <f>DSA!D56</f>
        <v>0.072</v>
      </c>
      <c r="E54" s="75" t="e">
        <f ca="1">_xlfn.BETA.INV(RAND(),J54,K54)</f>
        <v>#NAME?</v>
      </c>
      <c r="F54" s="75">
        <f t="shared" si="27"/>
        <v>0.00831384387633063</v>
      </c>
      <c r="G54" s="75">
        <f>DSA!F56</f>
        <v>0.0576</v>
      </c>
      <c r="H54" s="75">
        <f>DSA!G56</f>
        <v>0.0864</v>
      </c>
      <c r="I54" s="69" t="s">
        <v>295</v>
      </c>
      <c r="J54" s="67">
        <f t="shared" si="28"/>
        <v>69.5279999999996</v>
      </c>
      <c r="K54" s="67">
        <f t="shared" si="29"/>
        <v>896.138666666662</v>
      </c>
      <c r="L54" s="21"/>
      <c r="M54" s="76"/>
    </row>
    <row r="55" s="66" customFormat="1" spans="1:13">
      <c r="A55" s="21" t="s">
        <v>502</v>
      </c>
      <c r="B55" s="21" t="s">
        <v>503</v>
      </c>
      <c r="C55" s="75">
        <f ca="1" t="shared" si="26"/>
        <v>0.062</v>
      </c>
      <c r="D55" s="75">
        <f>DSA!D57</f>
        <v>0.062</v>
      </c>
      <c r="E55" s="75" t="e">
        <f ca="1">_xlfn.BETA.INV(RAND(),J55,K55)</f>
        <v>#NAME?</v>
      </c>
      <c r="F55" s="75">
        <f t="shared" si="27"/>
        <v>0.00715914333795134</v>
      </c>
      <c r="G55" s="75">
        <f>DSA!F57</f>
        <v>0.0496</v>
      </c>
      <c r="H55" s="75">
        <f>DSA!G57</f>
        <v>0.0744</v>
      </c>
      <c r="I55" s="69" t="s">
        <v>295</v>
      </c>
      <c r="J55" s="67">
        <f t="shared" si="28"/>
        <v>70.2880000000003</v>
      </c>
      <c r="K55" s="67">
        <f t="shared" si="29"/>
        <v>1063.38941935484</v>
      </c>
      <c r="L55" s="21"/>
      <c r="M55" s="76"/>
    </row>
    <row r="56" s="66" customFormat="1" spans="1:13">
      <c r="A56" s="21" t="s">
        <v>504</v>
      </c>
      <c r="B56" s="21" t="s">
        <v>505</v>
      </c>
      <c r="C56" s="75">
        <f ca="1" t="shared" si="26"/>
        <v>0.244</v>
      </c>
      <c r="D56" s="75">
        <f>DSA!D58</f>
        <v>0.244</v>
      </c>
      <c r="E56" s="75" t="e">
        <f ca="1">_xlfn.BETA.INV(RAND(),J56,K56)</f>
        <v>#NAME?</v>
      </c>
      <c r="F56" s="75">
        <f t="shared" si="27"/>
        <v>0.0281746931364538</v>
      </c>
      <c r="G56" s="75">
        <f>DSA!F58</f>
        <v>0.1952</v>
      </c>
      <c r="H56" s="75">
        <f>DSA!G58</f>
        <v>0.2928</v>
      </c>
      <c r="I56" s="69" t="s">
        <v>295</v>
      </c>
      <c r="J56" s="67">
        <f t="shared" si="28"/>
        <v>56.4559999999997</v>
      </c>
      <c r="K56" s="67">
        <f t="shared" si="29"/>
        <v>174.921049180327</v>
      </c>
      <c r="L56" s="21"/>
      <c r="M56" s="76"/>
    </row>
    <row r="57" s="66" customFormat="1" spans="1:13">
      <c r="A57" s="21" t="s">
        <v>506</v>
      </c>
      <c r="B57" s="21" t="s">
        <v>507</v>
      </c>
      <c r="C57" s="75">
        <f ca="1" t="shared" si="26"/>
        <v>0.095</v>
      </c>
      <c r="D57" s="75">
        <f>DSA!D59</f>
        <v>0.095</v>
      </c>
      <c r="E57" s="75" t="e">
        <f ca="1">_xlfn.BETA.INV(RAND(),J57,K57)</f>
        <v>#NAME?</v>
      </c>
      <c r="F57" s="75">
        <f t="shared" si="27"/>
        <v>0.0109696551146029</v>
      </c>
      <c r="G57" s="75">
        <f>DSA!F59</f>
        <v>0.076</v>
      </c>
      <c r="H57" s="75">
        <f>DSA!G59</f>
        <v>0.114</v>
      </c>
      <c r="I57" s="69" t="s">
        <v>295</v>
      </c>
      <c r="J57" s="67">
        <f t="shared" si="28"/>
        <v>67.7799999999996</v>
      </c>
      <c r="K57" s="67">
        <f t="shared" si="29"/>
        <v>645.693684210523</v>
      </c>
      <c r="L57" s="21"/>
      <c r="M57" s="76"/>
    </row>
    <row r="58" s="66" customFormat="1" spans="1:13">
      <c r="A58" s="21" t="s">
        <v>508</v>
      </c>
      <c r="B58" s="21" t="s">
        <v>509</v>
      </c>
      <c r="C58" s="75">
        <f ca="1" t="shared" si="26"/>
        <v>0.566</v>
      </c>
      <c r="D58" s="75">
        <f>DSA!D60</f>
        <v>0.566</v>
      </c>
      <c r="E58" s="75" t="e">
        <f ca="1">_xlfn.BETA.INV(RAND(),J58,K58)</f>
        <v>#NAME?</v>
      </c>
      <c r="F58" s="75">
        <f t="shared" si="27"/>
        <v>0.0653560504722657</v>
      </c>
      <c r="G58" s="75">
        <f>DSA!F60</f>
        <v>0.4528</v>
      </c>
      <c r="H58" s="75">
        <f>DSA!G60</f>
        <v>0.6792</v>
      </c>
      <c r="I58" s="69" t="s">
        <v>295</v>
      </c>
      <c r="J58" s="67">
        <f t="shared" si="28"/>
        <v>31.9839999999999</v>
      </c>
      <c r="K58" s="67">
        <f t="shared" si="29"/>
        <v>24.5248339222614</v>
      </c>
      <c r="L58" s="21"/>
      <c r="M58" s="76"/>
    </row>
    <row r="59" s="66" customFormat="1" spans="1:13">
      <c r="A59" s="21" t="s">
        <v>510</v>
      </c>
      <c r="B59" s="21" t="s">
        <v>511</v>
      </c>
      <c r="C59" s="75">
        <f ca="1" t="shared" si="26"/>
        <v>0.219</v>
      </c>
      <c r="D59" s="75">
        <f>DSA!D61</f>
        <v>0.219</v>
      </c>
      <c r="E59" s="75" t="e">
        <f ca="1">_xlfn.BETA.INV(RAND(),J59,K59)</f>
        <v>#NAME?</v>
      </c>
      <c r="F59" s="75">
        <f t="shared" si="27"/>
        <v>0.0252879417905055</v>
      </c>
      <c r="G59" s="75">
        <f>DSA!F61</f>
        <v>0.1752</v>
      </c>
      <c r="H59" s="75">
        <f>DSA!G61</f>
        <v>0.2628</v>
      </c>
      <c r="I59" s="69" t="s">
        <v>295</v>
      </c>
      <c r="J59" s="67">
        <f t="shared" si="28"/>
        <v>58.3560000000006</v>
      </c>
      <c r="K59" s="67">
        <f t="shared" si="29"/>
        <v>208.10975342466</v>
      </c>
      <c r="L59" s="21"/>
      <c r="M59" s="76"/>
    </row>
    <row r="60" s="66" customFormat="1" spans="1:13">
      <c r="A60" s="21" t="s">
        <v>512</v>
      </c>
      <c r="B60" s="21" t="s">
        <v>513</v>
      </c>
      <c r="C60" s="75">
        <f ca="1" t="shared" si="26"/>
        <v>0.117</v>
      </c>
      <c r="D60" s="75">
        <f>DSA!D62</f>
        <v>0.117</v>
      </c>
      <c r="E60" s="75" t="e">
        <f ca="1">_xlfn.BETA.INV(RAND(),J60,K60)</f>
        <v>#NAME?</v>
      </c>
      <c r="F60" s="75">
        <f t="shared" si="27"/>
        <v>0.0135099962990372</v>
      </c>
      <c r="G60" s="75">
        <f>DSA!F62</f>
        <v>0.0936</v>
      </c>
      <c r="H60" s="75">
        <f>DSA!G62</f>
        <v>0.1404</v>
      </c>
      <c r="I60" s="69" t="s">
        <v>295</v>
      </c>
      <c r="J60" s="67">
        <f t="shared" si="28"/>
        <v>66.1080000000001</v>
      </c>
      <c r="K60" s="67">
        <f t="shared" si="29"/>
        <v>498.917641025642</v>
      </c>
      <c r="L60" s="21"/>
      <c r="M60" s="76"/>
    </row>
    <row r="61" s="66" customFormat="1" spans="1:13">
      <c r="A61" s="21" t="s">
        <v>514</v>
      </c>
      <c r="B61" s="21" t="s">
        <v>515</v>
      </c>
      <c r="C61" s="75">
        <f ca="1" t="shared" si="26"/>
        <v>0.102</v>
      </c>
      <c r="D61" s="75">
        <f>DSA!D63</f>
        <v>0.102</v>
      </c>
      <c r="E61" s="75" t="e">
        <f ca="1">_xlfn.BETA.INV(RAND(),J61,K61)</f>
        <v>#NAME?</v>
      </c>
      <c r="F61" s="75">
        <f t="shared" si="27"/>
        <v>0.0117779454914683</v>
      </c>
      <c r="G61" s="75">
        <f>DSA!F63</f>
        <v>0.0816</v>
      </c>
      <c r="H61" s="75">
        <f>DSA!G63</f>
        <v>0.1224</v>
      </c>
      <c r="I61" s="69" t="s">
        <v>295</v>
      </c>
      <c r="J61" s="67">
        <f t="shared" si="28"/>
        <v>67.2480000000004</v>
      </c>
      <c r="K61" s="67">
        <f t="shared" si="29"/>
        <v>592.046117647063</v>
      </c>
      <c r="L61" s="21"/>
      <c r="M61" s="76"/>
    </row>
    <row r="62" s="66" customFormat="1" spans="1:13">
      <c r="A62" s="21" t="s">
        <v>516</v>
      </c>
      <c r="B62" s="21" t="s">
        <v>517</v>
      </c>
      <c r="C62" s="75">
        <f ca="1" t="shared" si="26"/>
        <v>0.071</v>
      </c>
      <c r="D62" s="75">
        <f>DSA!D64</f>
        <v>0.071</v>
      </c>
      <c r="E62" s="75" t="e">
        <f ca="1">_xlfn.BETA.INV(RAND(),J62,K62)</f>
        <v>#NAME?</v>
      </c>
      <c r="F62" s="75">
        <f t="shared" si="27"/>
        <v>0.00819837382249269</v>
      </c>
      <c r="G62" s="75">
        <f>DSA!F64</f>
        <v>0.0568</v>
      </c>
      <c r="H62" s="75">
        <f>DSA!G64</f>
        <v>0.0852</v>
      </c>
      <c r="I62" s="69" t="s">
        <v>295</v>
      </c>
      <c r="J62" s="67">
        <f t="shared" si="28"/>
        <v>69.6039999999999</v>
      </c>
      <c r="K62" s="67">
        <f t="shared" si="29"/>
        <v>910.734028169013</v>
      </c>
      <c r="L62" s="21"/>
      <c r="M62" s="76"/>
    </row>
    <row r="63" s="66" customFormat="1" spans="1:13">
      <c r="A63" s="21" t="s">
        <v>518</v>
      </c>
      <c r="B63" s="21" t="s">
        <v>519</v>
      </c>
      <c r="C63" s="75">
        <f ca="1" t="shared" si="26"/>
        <v>0.071</v>
      </c>
      <c r="D63" s="75">
        <f>DSA!D65</f>
        <v>0.071</v>
      </c>
      <c r="E63" s="75" t="e">
        <f ca="1">_xlfn.BETA.INV(RAND(),J63,K63)</f>
        <v>#NAME?</v>
      </c>
      <c r="F63" s="75">
        <f t="shared" si="27"/>
        <v>0.00819837382249269</v>
      </c>
      <c r="G63" s="75">
        <f>DSA!F65</f>
        <v>0.0568</v>
      </c>
      <c r="H63" s="75">
        <f>DSA!G65</f>
        <v>0.0852</v>
      </c>
      <c r="I63" s="69" t="s">
        <v>295</v>
      </c>
      <c r="J63" s="67">
        <f t="shared" si="28"/>
        <v>69.6039999999999</v>
      </c>
      <c r="K63" s="67">
        <f t="shared" si="29"/>
        <v>910.734028169013</v>
      </c>
      <c r="L63" s="21"/>
      <c r="M63" s="76"/>
    </row>
    <row r="64" s="66" customFormat="1" spans="1:13">
      <c r="A64" s="21" t="s">
        <v>520</v>
      </c>
      <c r="B64" s="21" t="s">
        <v>521</v>
      </c>
      <c r="C64" s="75">
        <f ca="1" t="shared" si="26"/>
        <v>0.122</v>
      </c>
      <c r="D64" s="75">
        <f>DSA!D66</f>
        <v>0.122</v>
      </c>
      <c r="E64" s="75" t="e">
        <f ca="1">_xlfn.BETA.INV(RAND(),J64,K64)</f>
        <v>#NAME?</v>
      </c>
      <c r="F64" s="75">
        <f t="shared" si="27"/>
        <v>0.0140873465682269</v>
      </c>
      <c r="G64" s="75">
        <f>DSA!F66</f>
        <v>0.0976</v>
      </c>
      <c r="H64" s="75">
        <f>DSA!G66</f>
        <v>0.1464</v>
      </c>
      <c r="I64" s="69" t="s">
        <v>295</v>
      </c>
      <c r="J64" s="67">
        <f t="shared" si="28"/>
        <v>65.7279999999996</v>
      </c>
      <c r="K64" s="67">
        <f t="shared" si="29"/>
        <v>473.026098360653</v>
      </c>
      <c r="L64" s="21"/>
      <c r="M64" s="76"/>
    </row>
    <row r="65" s="66" customFormat="1" spans="1:13">
      <c r="A65" s="22" t="s">
        <v>522</v>
      </c>
      <c r="B65" s="22" t="s">
        <v>389</v>
      </c>
      <c r="C65" s="75">
        <f ca="1" t="shared" si="3"/>
        <v>0.05</v>
      </c>
      <c r="D65" s="75">
        <f>DSA!D67</f>
        <v>0.05</v>
      </c>
      <c r="E65" s="75" t="e">
        <f ca="1">_xlfn.BETA.INV(RAND(),J65,K65)</f>
        <v>#NAME?</v>
      </c>
      <c r="F65" s="75">
        <f t="shared" si="4"/>
        <v>0.0145296631451356</v>
      </c>
      <c r="G65" s="75">
        <f>DSA!F67</f>
        <v>0.03</v>
      </c>
      <c r="H65" s="75">
        <f>DSA!G67</f>
        <v>0.08</v>
      </c>
      <c r="I65" s="76" t="s">
        <v>295</v>
      </c>
      <c r="J65" s="67">
        <f t="shared" ref="J65" si="30">D65^2*(1-D65)/F65^2-D65</f>
        <v>11.2</v>
      </c>
      <c r="K65" s="67">
        <f t="shared" ref="K65" si="31">J65/D65-J65</f>
        <v>212.8</v>
      </c>
      <c r="L65" s="22"/>
      <c r="M65" s="76"/>
    </row>
    <row r="66" s="66" customFormat="1" spans="1:13">
      <c r="A66" s="22" t="s">
        <v>523</v>
      </c>
      <c r="B66" s="22" t="s">
        <v>208</v>
      </c>
      <c r="C66" s="75">
        <f ca="1" t="shared" si="3"/>
        <v>1.72</v>
      </c>
      <c r="D66" s="75">
        <f>DSA!D68</f>
        <v>1.72</v>
      </c>
      <c r="E66" s="75">
        <f ca="1" t="shared" ref="E66:E67" si="32">_xlfn.NORM.INV(RAND(),D66,F66)</f>
        <v>1.73821314469771</v>
      </c>
      <c r="F66" s="75">
        <f t="shared" si="4"/>
        <v>0.0993042463006157</v>
      </c>
      <c r="G66" s="75">
        <f>DSA!F68</f>
        <v>1.548</v>
      </c>
      <c r="H66" s="75">
        <f>DSA!G68</f>
        <v>1.892</v>
      </c>
      <c r="I66" s="69" t="s">
        <v>324</v>
      </c>
      <c r="L66" s="22"/>
      <c r="M66" s="76"/>
    </row>
    <row r="67" s="66" customFormat="1" spans="1:13">
      <c r="A67" s="22" t="s">
        <v>524</v>
      </c>
      <c r="B67" s="22" t="s">
        <v>209</v>
      </c>
      <c r="C67" s="75">
        <f ca="1" t="shared" si="3"/>
        <v>65</v>
      </c>
      <c r="D67" s="75">
        <f>DSA!D69</f>
        <v>65</v>
      </c>
      <c r="E67" s="75">
        <f ca="1" t="shared" si="32"/>
        <v>67.7106495278771</v>
      </c>
      <c r="F67" s="75">
        <f t="shared" si="4"/>
        <v>3.75277674973257</v>
      </c>
      <c r="G67" s="75">
        <f>DSA!F69</f>
        <v>58.5</v>
      </c>
      <c r="H67" s="75">
        <f>DSA!G69</f>
        <v>71.5</v>
      </c>
      <c r="I67" s="69" t="s">
        <v>324</v>
      </c>
      <c r="L67" s="22"/>
      <c r="M67" s="76"/>
    </row>
    <row r="68" s="66" customFormat="1" ht="15.15" spans="1:13">
      <c r="A68" s="22" t="s">
        <v>525</v>
      </c>
      <c r="B68" s="22" t="s">
        <v>210</v>
      </c>
      <c r="C68" s="75">
        <f t="shared" si="3"/>
        <v>65.8</v>
      </c>
      <c r="D68" s="75">
        <f>DSA!D70</f>
        <v>65.8</v>
      </c>
      <c r="E68" s="75">
        <f>D68</f>
        <v>65.8</v>
      </c>
      <c r="F68" s="77"/>
      <c r="G68" s="77"/>
      <c r="H68" s="77"/>
      <c r="L68" s="22"/>
      <c r="M68" s="76"/>
    </row>
    <row r="69" s="66" customFormat="1" ht="15.15" spans="1:13">
      <c r="A69" s="60" t="s">
        <v>526</v>
      </c>
      <c r="B69" s="61" t="s">
        <v>369</v>
      </c>
      <c r="C69" s="78">
        <f>SER_price!C2</f>
        <v>818.16</v>
      </c>
      <c r="D69" s="79"/>
      <c r="E69" s="79"/>
      <c r="F69" s="79"/>
      <c r="G69" s="79"/>
      <c r="H69" s="79"/>
      <c r="I69" s="87"/>
      <c r="J69" s="87"/>
      <c r="K69" s="87"/>
      <c r="L69" s="88"/>
      <c r="M69" s="76"/>
    </row>
    <row r="70" s="66" customFormat="1" spans="1:13">
      <c r="A70" s="80"/>
      <c r="B70" s="81"/>
      <c r="C70"/>
      <c r="D70" s="77"/>
      <c r="E70" s="77"/>
      <c r="F70" s="77"/>
      <c r="G70" s="77"/>
      <c r="H70" s="77"/>
      <c r="M70" s="76"/>
    </row>
    <row r="71" s="66" customFormat="1" spans="1:13">
      <c r="A71" s="67"/>
      <c r="D71" s="77"/>
      <c r="E71" s="82"/>
      <c r="F71" s="77"/>
      <c r="G71" s="77"/>
      <c r="H71" s="77"/>
      <c r="M71" s="76"/>
    </row>
    <row r="72" s="66" customFormat="1" spans="1:13">
      <c r="A72" s="67"/>
      <c r="D72" s="77"/>
      <c r="E72" s="82"/>
      <c r="F72" s="77"/>
      <c r="G72" s="77"/>
      <c r="H72" s="77"/>
      <c r="M72" s="76"/>
    </row>
    <row r="73" s="66" customFormat="1" spans="1:13">
      <c r="A73" s="231" t="s">
        <v>527</v>
      </c>
      <c r="D73" s="77"/>
      <c r="E73" s="82"/>
      <c r="F73" s="77"/>
      <c r="G73" s="77"/>
      <c r="H73" s="77"/>
      <c r="M73" s="76"/>
    </row>
    <row r="74" s="66" customFormat="1" spans="1:13">
      <c r="A74" s="67"/>
      <c r="D74" s="77"/>
      <c r="E74" s="82"/>
      <c r="F74" s="77"/>
      <c r="G74" s="77"/>
      <c r="H74" s="77"/>
      <c r="M74" s="76"/>
    </row>
    <row r="75" s="66" customFormat="1" spans="1:13">
      <c r="A75" s="67"/>
      <c r="D75" s="77"/>
      <c r="E75" s="82"/>
      <c r="F75" s="77"/>
      <c r="G75" s="77"/>
      <c r="H75" s="77"/>
      <c r="M75" s="76"/>
    </row>
    <row r="76" s="66" customFormat="1" spans="1:13">
      <c r="A76" s="67"/>
      <c r="D76" s="77"/>
      <c r="E76" s="82"/>
      <c r="F76" s="77"/>
      <c r="G76" s="77"/>
      <c r="H76" s="77"/>
      <c r="M76" s="76"/>
    </row>
    <row r="77" s="66" customFormat="1" spans="1:13">
      <c r="A77" s="67"/>
      <c r="D77" s="77"/>
      <c r="E77" s="82"/>
      <c r="F77" s="77"/>
      <c r="G77" s="77"/>
      <c r="H77" s="77"/>
      <c r="M77" s="76"/>
    </row>
    <row r="78" s="66" customFormat="1" spans="1:13">
      <c r="A78" s="67"/>
      <c r="D78" s="77"/>
      <c r="E78" s="82"/>
      <c r="F78" s="77"/>
      <c r="G78" s="77"/>
      <c r="H78" s="77"/>
      <c r="M78" s="76"/>
    </row>
    <row r="79" s="66" customFormat="1" spans="1:13">
      <c r="A79" s="67"/>
      <c r="D79" s="77"/>
      <c r="E79" s="82"/>
      <c r="F79" s="77"/>
      <c r="G79" s="77"/>
      <c r="H79" s="77"/>
      <c r="M79" s="76"/>
    </row>
    <row r="80" s="66" customFormat="1" spans="1:13">
      <c r="A80" s="67"/>
      <c r="D80" s="77"/>
      <c r="E80" s="82"/>
      <c r="F80" s="77"/>
      <c r="G80" s="77"/>
      <c r="H80" s="77"/>
      <c r="M80" s="76"/>
    </row>
    <row r="81" s="66" customFormat="1" spans="1:13">
      <c r="A81" s="67"/>
      <c r="D81" s="77"/>
      <c r="E81" s="82"/>
      <c r="F81" s="77"/>
      <c r="G81" s="77"/>
      <c r="H81" s="77"/>
      <c r="M81" s="76"/>
    </row>
    <row r="82" s="66" customFormat="1" spans="1:13">
      <c r="A82"/>
      <c r="B82" s="83"/>
      <c r="C82" s="83"/>
      <c r="D82" s="77"/>
      <c r="E82" s="82"/>
      <c r="F82" s="77"/>
      <c r="G82" s="77"/>
      <c r="H82" s="77"/>
      <c r="M82" s="76"/>
    </row>
    <row r="83" s="66" customFormat="1" spans="1:13">
      <c r="A83" s="12"/>
      <c r="B83" s="83"/>
      <c r="C83" s="83"/>
      <c r="D83" s="77"/>
      <c r="E83" s="82"/>
      <c r="F83" s="77"/>
      <c r="G83" s="77"/>
      <c r="H83" s="77"/>
      <c r="M83" s="76"/>
    </row>
    <row r="84" s="66" customFormat="1" spans="1:13">
      <c r="A84" s="12"/>
      <c r="B84" s="83"/>
      <c r="C84" s="83"/>
      <c r="D84" s="77"/>
      <c r="E84" s="82"/>
      <c r="F84" s="77"/>
      <c r="G84" s="77"/>
      <c r="H84" s="77"/>
      <c r="M84" s="76"/>
    </row>
    <row r="85" s="66" customFormat="1" spans="1:13">
      <c r="A85"/>
      <c r="B85" s="83"/>
      <c r="C85" s="83"/>
      <c r="D85" s="77"/>
      <c r="E85" s="82"/>
      <c r="F85" s="77"/>
      <c r="G85" s="77"/>
      <c r="H85" s="77"/>
      <c r="M85" s="76"/>
    </row>
    <row r="86" spans="1:8">
      <c r="A86" s="84"/>
      <c r="B86" s="85"/>
      <c r="C86" s="85"/>
      <c r="D86" s="52"/>
      <c r="E86" s="86"/>
      <c r="F86" s="52"/>
      <c r="G86" s="52"/>
      <c r="H86" s="52"/>
    </row>
    <row r="87" spans="1:8">
      <c r="A87" s="84"/>
      <c r="B87" s="85"/>
      <c r="C87" s="85"/>
      <c r="D87" s="52"/>
      <c r="E87" s="86"/>
      <c r="F87" s="52"/>
      <c r="G87" s="52"/>
      <c r="H87" s="52"/>
    </row>
    <row r="88" spans="1:8">
      <c r="A88"/>
      <c r="B88"/>
      <c r="C88"/>
      <c r="D88" s="52"/>
      <c r="E88" s="86"/>
      <c r="F88" s="52"/>
      <c r="G88" s="52"/>
      <c r="H88" s="52"/>
    </row>
    <row r="89" spans="1:8">
      <c r="A89" s="84"/>
      <c r="B89"/>
      <c r="C89"/>
      <c r="D89" s="52"/>
      <c r="E89" s="86"/>
      <c r="F89" s="52"/>
      <c r="G89" s="52"/>
      <c r="H89" s="52"/>
    </row>
    <row r="90" spans="1:8">
      <c r="A90" s="84"/>
      <c r="B90"/>
      <c r="C90"/>
      <c r="D90" s="52"/>
      <c r="E90" s="86"/>
      <c r="F90" s="52"/>
      <c r="G90" s="52"/>
      <c r="H90" s="52"/>
    </row>
    <row r="91" spans="4:8">
      <c r="D91" s="52"/>
      <c r="E91" s="52"/>
      <c r="F91" s="52"/>
      <c r="G91" s="52"/>
      <c r="H91" s="52"/>
    </row>
    <row r="92" spans="4:8">
      <c r="D92" s="52"/>
      <c r="E92" s="52"/>
      <c r="F92" s="52"/>
      <c r="G92" s="52"/>
      <c r="H92" s="52"/>
    </row>
    <row r="93" spans="4:8">
      <c r="D93" s="52"/>
      <c r="E93" s="52"/>
      <c r="F93" s="52"/>
      <c r="G93" s="52"/>
      <c r="H93" s="52"/>
    </row>
    <row r="94" spans="4:8">
      <c r="D94" s="52"/>
      <c r="E94" s="52"/>
      <c r="F94" s="52"/>
      <c r="G94" s="52"/>
      <c r="H94" s="52"/>
    </row>
    <row r="95" spans="4:8">
      <c r="D95" s="52"/>
      <c r="E95" s="52"/>
      <c r="F95" s="52"/>
      <c r="G95" s="52"/>
      <c r="H95" s="52"/>
    </row>
    <row r="96" spans="4:8">
      <c r="D96" s="52"/>
      <c r="E96" s="52"/>
      <c r="F96" s="52"/>
      <c r="G96" s="52"/>
      <c r="H96" s="52"/>
    </row>
    <row r="97" spans="4:8">
      <c r="D97" s="52"/>
      <c r="E97" s="52"/>
      <c r="F97" s="52"/>
      <c r="G97" s="52"/>
      <c r="H97" s="52"/>
    </row>
  </sheetData>
  <pageMargins left="0.7" right="0.7" top="0.75" bottom="0.75" header="0.3" footer="0.3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AO73"/>
  <sheetViews>
    <sheetView topLeftCell="N7" workbookViewId="0">
      <selection activeCell="Y19" sqref="Y19"/>
    </sheetView>
  </sheetViews>
  <sheetFormatPr defaultColWidth="9" defaultRowHeight="14.4"/>
  <cols>
    <col min="1" max="1" width="24.7777777777778" customWidth="1"/>
    <col min="2" max="2" width="84.6666666666667" customWidth="1"/>
    <col min="3" max="3" width="18.3333333333333" customWidth="1"/>
    <col min="4" max="7" width="14.4444444444444" customWidth="1"/>
    <col min="8" max="8" width="11.4444444444444" customWidth="1"/>
    <col min="10" max="10" width="16.1111111111111" customWidth="1"/>
    <col min="25" max="25" width="31.6666666666667" customWidth="1"/>
  </cols>
  <sheetData>
    <row r="1" spans="1:41">
      <c r="A1" s="47" t="s">
        <v>528</v>
      </c>
      <c r="B1" s="47"/>
      <c r="C1" s="47"/>
      <c r="D1" s="47"/>
      <c r="E1" s="48"/>
      <c r="F1" s="49" t="s">
        <v>529</v>
      </c>
      <c r="G1" s="48" t="s">
        <v>529</v>
      </c>
      <c r="H1" s="48"/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</row>
    <row r="2" spans="1:8">
      <c r="A2" s="47"/>
      <c r="B2" s="47"/>
      <c r="C2" s="47"/>
      <c r="D2" s="47"/>
      <c r="E2" s="48">
        <v>782.35</v>
      </c>
      <c r="F2" s="50">
        <v>10000</v>
      </c>
      <c r="G2" s="51">
        <f ca="1">'summary results'!J3</f>
        <v>33392.4115905522</v>
      </c>
      <c r="H2" s="48"/>
    </row>
    <row r="3" spans="1:8">
      <c r="A3" s="47"/>
      <c r="B3" s="47"/>
      <c r="C3" s="47"/>
      <c r="D3" s="47"/>
      <c r="E3" s="52">
        <v>345.6</v>
      </c>
      <c r="F3" s="48"/>
      <c r="G3" s="48"/>
      <c r="H3" s="48"/>
    </row>
    <row r="4" spans="1:15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</row>
    <row r="5" spans="1:8">
      <c r="A5" s="53">
        <v>1</v>
      </c>
      <c r="B5" s="49"/>
      <c r="C5" s="49">
        <v>2</v>
      </c>
      <c r="D5" s="49">
        <v>3</v>
      </c>
      <c r="E5" s="49">
        <v>4</v>
      </c>
      <c r="F5" s="49">
        <v>5</v>
      </c>
      <c r="G5" s="49">
        <v>6</v>
      </c>
      <c r="H5" s="49">
        <v>7</v>
      </c>
    </row>
    <row r="6" spans="1:29">
      <c r="A6" s="54"/>
      <c r="B6" s="49"/>
      <c r="C6" s="55" t="s">
        <v>530</v>
      </c>
      <c r="D6" s="56" t="s">
        <v>531</v>
      </c>
      <c r="E6" s="56" t="s">
        <v>532</v>
      </c>
      <c r="F6" s="56" t="s">
        <v>533</v>
      </c>
      <c r="G6" s="56" t="s">
        <v>534</v>
      </c>
      <c r="H6" s="55"/>
      <c r="J6" s="56" t="s">
        <v>230</v>
      </c>
      <c r="K6" s="58" t="s">
        <v>535</v>
      </c>
      <c r="L6" s="58" t="s">
        <v>233</v>
      </c>
      <c r="M6" s="58" t="s">
        <v>536</v>
      </c>
      <c r="N6" s="59" t="s">
        <v>537</v>
      </c>
      <c r="R6" s="12" t="s">
        <v>230</v>
      </c>
      <c r="S6" s="58" t="s">
        <v>535</v>
      </c>
      <c r="T6" s="58" t="s">
        <v>233</v>
      </c>
      <c r="U6" s="58" t="s">
        <v>536</v>
      </c>
      <c r="V6" s="59" t="s">
        <v>537</v>
      </c>
      <c r="Z6" s="58" t="s">
        <v>535</v>
      </c>
      <c r="AA6" s="58" t="s">
        <v>233</v>
      </c>
      <c r="AB6" s="58" t="s">
        <v>536</v>
      </c>
      <c r="AC6" s="59" t="s">
        <v>537</v>
      </c>
    </row>
    <row r="7" spans="1:29">
      <c r="A7" s="53" t="s">
        <v>538</v>
      </c>
      <c r="B7" s="13" t="s">
        <v>539</v>
      </c>
      <c r="C7" s="13" t="s">
        <v>241</v>
      </c>
      <c r="D7" s="52">
        <f>CHOOSE(H7,E7,F7,G7)</f>
        <v>912.280701754386</v>
      </c>
      <c r="E7" s="52">
        <v>912.280701754386</v>
      </c>
      <c r="F7" s="52">
        <v>575.438596491228</v>
      </c>
      <c r="G7" s="52">
        <v>982.456140350877</v>
      </c>
      <c r="H7">
        <v>1</v>
      </c>
      <c r="J7" s="13" t="s">
        <v>241</v>
      </c>
      <c r="K7" s="1">
        <v>32019.5397618022</v>
      </c>
      <c r="L7" s="1">
        <v>33678.4265548752</v>
      </c>
      <c r="M7" s="1">
        <f>ABS(L7-K7)</f>
        <v>1658.88679307292</v>
      </c>
      <c r="N7" s="1">
        <f t="shared" ref="N7:N40" si="0">RANK(M7,$M$7:$M$70)</f>
        <v>9</v>
      </c>
      <c r="O7" s="1"/>
      <c r="P7" s="1"/>
      <c r="Q7" s="1"/>
      <c r="R7" s="22" t="s">
        <v>210</v>
      </c>
      <c r="S7">
        <v>33392.4115905522</v>
      </c>
      <c r="T7">
        <v>33392.4115905522</v>
      </c>
      <c r="U7" s="1">
        <f t="shared" ref="U7:U38" si="1">ABS(T7-S7)</f>
        <v>0</v>
      </c>
      <c r="V7" s="1">
        <f t="shared" ref="V7:V38" si="2">RANK(U7,$M$7:$M$70)</f>
        <v>64</v>
      </c>
      <c r="Y7" s="21" t="s">
        <v>540</v>
      </c>
      <c r="Z7" s="1">
        <v>34164.4712077673</v>
      </c>
      <c r="AA7" s="1">
        <v>32620.351973337</v>
      </c>
      <c r="AB7" s="1">
        <f t="shared" ref="AB7:AB16" si="3">ABS(AA7-Z7)</f>
        <v>1544.11923443029</v>
      </c>
      <c r="AC7" s="1">
        <f t="shared" ref="AC7:AC16" si="4">RANK(AB7,$M$7:$M$70)</f>
        <v>10</v>
      </c>
    </row>
    <row r="8" spans="1:29">
      <c r="A8" s="53">
        <v>1</v>
      </c>
      <c r="B8" s="13" t="s">
        <v>541</v>
      </c>
      <c r="C8" s="13" t="s">
        <v>430</v>
      </c>
      <c r="D8" s="52">
        <f t="shared" ref="D8:D69" si="5">CHOOSE(H8,E8,F8,G8)</f>
        <v>58.2456140350877</v>
      </c>
      <c r="E8" s="52">
        <v>58.2456140350877</v>
      </c>
      <c r="F8" s="52">
        <v>51.9298245614035</v>
      </c>
      <c r="G8" s="52">
        <v>75.3684210526316</v>
      </c>
      <c r="H8">
        <v>1</v>
      </c>
      <c r="J8" s="13" t="s">
        <v>430</v>
      </c>
      <c r="K8" s="1">
        <v>33366.6702437631</v>
      </c>
      <c r="L8" s="1">
        <v>33462.199241847</v>
      </c>
      <c r="M8" s="1">
        <f t="shared" ref="M8:M70" si="6">ABS(L8-K8)</f>
        <v>95.5289980838206</v>
      </c>
      <c r="N8" s="1">
        <f t="shared" si="0"/>
        <v>21</v>
      </c>
      <c r="O8" s="1"/>
      <c r="P8" s="1"/>
      <c r="Q8" s="1"/>
      <c r="R8" s="18" t="s">
        <v>451</v>
      </c>
      <c r="S8" s="1">
        <v>33392.428624516</v>
      </c>
      <c r="T8" s="1">
        <v>33392.3945566057</v>
      </c>
      <c r="U8" s="1">
        <f t="shared" si="1"/>
        <v>0.0340679102591821</v>
      </c>
      <c r="V8" s="1">
        <f t="shared" si="2"/>
        <v>62</v>
      </c>
      <c r="Y8" s="13" t="s">
        <v>542</v>
      </c>
      <c r="Z8" s="1">
        <v>32019.5397618022</v>
      </c>
      <c r="AA8" s="1">
        <v>33678.4265548752</v>
      </c>
      <c r="AB8" s="1">
        <f t="shared" si="3"/>
        <v>1658.88679307292</v>
      </c>
      <c r="AC8" s="1">
        <f t="shared" si="4"/>
        <v>9</v>
      </c>
    </row>
    <row r="9" spans="1:29">
      <c r="A9" s="53">
        <v>2</v>
      </c>
      <c r="B9" s="13" t="s">
        <v>543</v>
      </c>
      <c r="C9" s="13" t="s">
        <v>432</v>
      </c>
      <c r="D9" s="52">
        <f t="shared" si="5"/>
        <v>3.14</v>
      </c>
      <c r="E9" s="52">
        <v>3.14</v>
      </c>
      <c r="F9" s="52">
        <v>2.512</v>
      </c>
      <c r="G9" s="52">
        <v>3.768</v>
      </c>
      <c r="H9">
        <v>1</v>
      </c>
      <c r="J9" s="13" t="s">
        <v>432</v>
      </c>
      <c r="K9" s="1">
        <v>33389.8520426365</v>
      </c>
      <c r="L9" s="1">
        <v>33394.9711384679</v>
      </c>
      <c r="M9" s="1">
        <f t="shared" si="6"/>
        <v>5.11909583144734</v>
      </c>
      <c r="N9" s="1">
        <f t="shared" si="0"/>
        <v>44</v>
      </c>
      <c r="O9" s="1"/>
      <c r="P9" s="1"/>
      <c r="Q9" s="1"/>
      <c r="R9" s="17" t="s">
        <v>457</v>
      </c>
      <c r="S9" s="1">
        <v>33392.428624516</v>
      </c>
      <c r="T9" s="1">
        <v>33392.3945566057</v>
      </c>
      <c r="U9" s="1">
        <f t="shared" si="1"/>
        <v>0.0340679102591821</v>
      </c>
      <c r="V9" s="1">
        <f t="shared" si="2"/>
        <v>62</v>
      </c>
      <c r="Y9" s="21" t="s">
        <v>544</v>
      </c>
      <c r="Z9" s="1">
        <v>34273.7870689672</v>
      </c>
      <c r="AA9" s="1">
        <v>32511.0361121371</v>
      </c>
      <c r="AB9" s="1">
        <f t="shared" si="3"/>
        <v>1762.7509568301</v>
      </c>
      <c r="AC9" s="1">
        <f t="shared" si="4"/>
        <v>8</v>
      </c>
    </row>
    <row r="10" spans="1:29">
      <c r="A10" s="53">
        <v>3</v>
      </c>
      <c r="B10" s="13" t="s">
        <v>545</v>
      </c>
      <c r="C10" s="13" t="s">
        <v>434</v>
      </c>
      <c r="D10" s="52">
        <f t="shared" si="5"/>
        <v>0.63</v>
      </c>
      <c r="E10" s="52">
        <v>0.63</v>
      </c>
      <c r="F10" s="52">
        <v>0.504</v>
      </c>
      <c r="G10" s="52">
        <v>0.756</v>
      </c>
      <c r="H10">
        <v>1</v>
      </c>
      <c r="J10" s="13" t="s">
        <v>434</v>
      </c>
      <c r="K10" s="1">
        <v>33391.8980506838</v>
      </c>
      <c r="L10" s="1">
        <v>33392.9251304206</v>
      </c>
      <c r="M10" s="1">
        <f t="shared" si="6"/>
        <v>1.02707973687939</v>
      </c>
      <c r="N10" s="1">
        <f t="shared" si="0"/>
        <v>54</v>
      </c>
      <c r="O10" s="1"/>
      <c r="P10" s="1"/>
      <c r="Q10" s="1"/>
      <c r="R10" s="18" t="s">
        <v>312</v>
      </c>
      <c r="S10" s="1">
        <v>33392.4494438287</v>
      </c>
      <c r="T10" s="1">
        <v>33392.3737373615</v>
      </c>
      <c r="U10" s="1">
        <f t="shared" si="1"/>
        <v>0.0757064672143315</v>
      </c>
      <c r="V10" s="1">
        <f t="shared" si="2"/>
        <v>60</v>
      </c>
      <c r="Y10" s="21" t="s">
        <v>546</v>
      </c>
      <c r="Z10" s="1">
        <v>32505.0029688552</v>
      </c>
      <c r="AA10" s="1">
        <v>34279.8202122493</v>
      </c>
      <c r="AB10" s="1">
        <f t="shared" si="3"/>
        <v>1774.81724339415</v>
      </c>
      <c r="AC10" s="1">
        <f t="shared" si="4"/>
        <v>7</v>
      </c>
    </row>
    <row r="11" spans="2:29">
      <c r="B11" s="13" t="s">
        <v>547</v>
      </c>
      <c r="C11" s="13" t="s">
        <v>436</v>
      </c>
      <c r="D11" s="52">
        <f t="shared" si="5"/>
        <v>28.0701754385965</v>
      </c>
      <c r="E11" s="52">
        <v>28.0701754385965</v>
      </c>
      <c r="F11" s="52">
        <v>14.0350877192982</v>
      </c>
      <c r="G11" s="52">
        <v>56.140350877193</v>
      </c>
      <c r="H11">
        <v>1</v>
      </c>
      <c r="J11" s="13" t="s">
        <v>436</v>
      </c>
      <c r="K11" s="1">
        <v>33335.2085976876</v>
      </c>
      <c r="L11" s="1">
        <v>33506.8175762814</v>
      </c>
      <c r="M11" s="1">
        <f t="shared" si="6"/>
        <v>171.608978593744</v>
      </c>
      <c r="N11" s="1">
        <f t="shared" si="0"/>
        <v>17</v>
      </c>
      <c r="O11" s="1"/>
      <c r="P11" s="1"/>
      <c r="Q11" s="1"/>
      <c r="R11" s="17" t="s">
        <v>330</v>
      </c>
      <c r="S11" s="1">
        <v>33392.4494438287</v>
      </c>
      <c r="T11" s="1">
        <v>33392.3737373615</v>
      </c>
      <c r="U11" s="1">
        <f t="shared" si="1"/>
        <v>0.0757064672143315</v>
      </c>
      <c r="V11" s="1">
        <f t="shared" si="2"/>
        <v>60</v>
      </c>
      <c r="Y11" s="21" t="s">
        <v>548</v>
      </c>
      <c r="Z11" s="1">
        <v>32387.4280962996</v>
      </c>
      <c r="AA11" s="1">
        <v>34397.395084805</v>
      </c>
      <c r="AB11" s="1">
        <f t="shared" si="3"/>
        <v>2009.96698850539</v>
      </c>
      <c r="AC11" s="1">
        <f t="shared" si="4"/>
        <v>6</v>
      </c>
    </row>
    <row r="12" spans="2:29">
      <c r="B12" s="13" t="s">
        <v>549</v>
      </c>
      <c r="C12" s="13" t="s">
        <v>438</v>
      </c>
      <c r="D12" s="52">
        <f t="shared" si="5"/>
        <v>77.1929824561404</v>
      </c>
      <c r="E12" s="52">
        <v>77.1929824561404</v>
      </c>
      <c r="F12" s="52">
        <v>63.1578947368421</v>
      </c>
      <c r="G12" s="52">
        <v>98.2456140350877</v>
      </c>
      <c r="H12">
        <v>1</v>
      </c>
      <c r="J12" s="13" t="s">
        <v>438</v>
      </c>
      <c r="K12" s="1">
        <v>33335.2085976876</v>
      </c>
      <c r="L12" s="1">
        <v>33478.2160798491</v>
      </c>
      <c r="M12" s="1">
        <f t="shared" si="6"/>
        <v>143.00748216144</v>
      </c>
      <c r="N12" s="1">
        <f t="shared" si="0"/>
        <v>19</v>
      </c>
      <c r="O12" s="1"/>
      <c r="P12" s="1"/>
      <c r="Q12" s="1"/>
      <c r="R12" s="18" t="s">
        <v>308</v>
      </c>
      <c r="S12" s="1">
        <v>33392.3548107983</v>
      </c>
      <c r="T12" s="1">
        <v>33392.4683704991</v>
      </c>
      <c r="U12" s="1">
        <f t="shared" si="1"/>
        <v>0.113559700817859</v>
      </c>
      <c r="V12" s="1">
        <f t="shared" si="2"/>
        <v>58</v>
      </c>
      <c r="Y12" s="22" t="s">
        <v>388</v>
      </c>
      <c r="Z12" s="1">
        <v>32497.7627697195</v>
      </c>
      <c r="AA12" s="1">
        <v>34741.597967357</v>
      </c>
      <c r="AB12" s="1">
        <f t="shared" si="3"/>
        <v>2243.83519763745</v>
      </c>
      <c r="AC12" s="1">
        <f t="shared" si="4"/>
        <v>5</v>
      </c>
    </row>
    <row r="13" spans="2:29">
      <c r="B13" s="16" t="s">
        <v>550</v>
      </c>
      <c r="C13" s="16" t="s">
        <v>258</v>
      </c>
      <c r="D13" s="52">
        <f t="shared" si="5"/>
        <v>1.68421052631579</v>
      </c>
      <c r="E13" s="52">
        <v>1.68421052631579</v>
      </c>
      <c r="F13" s="52">
        <v>0.982456140350877</v>
      </c>
      <c r="G13" s="52">
        <v>1.93684210526316</v>
      </c>
      <c r="H13">
        <v>1</v>
      </c>
      <c r="J13" s="16" t="s">
        <v>258</v>
      </c>
      <c r="K13" s="1">
        <v>33336.7757982602</v>
      </c>
      <c r="L13" s="1">
        <v>33412.4404757774</v>
      </c>
      <c r="M13" s="1">
        <f t="shared" si="6"/>
        <v>75.6646775171539</v>
      </c>
      <c r="N13" s="1">
        <f t="shared" si="0"/>
        <v>24</v>
      </c>
      <c r="O13" s="1"/>
      <c r="P13" s="1"/>
      <c r="Q13" s="1"/>
      <c r="R13" s="17" t="s">
        <v>327</v>
      </c>
      <c r="S13" s="1">
        <v>33392.3548107983</v>
      </c>
      <c r="T13" s="1">
        <v>33392.4683704991</v>
      </c>
      <c r="U13" s="1">
        <f t="shared" si="1"/>
        <v>0.113559700817859</v>
      </c>
      <c r="V13" s="1">
        <f t="shared" si="2"/>
        <v>58</v>
      </c>
      <c r="Y13" s="21" t="s">
        <v>551</v>
      </c>
      <c r="Z13" s="1">
        <v>31502.7399820528</v>
      </c>
      <c r="AA13" s="1">
        <v>35282.0831990517</v>
      </c>
      <c r="AB13" s="1">
        <f t="shared" si="3"/>
        <v>3779.3432169989</v>
      </c>
      <c r="AC13" s="1">
        <f t="shared" si="4"/>
        <v>4</v>
      </c>
    </row>
    <row r="14" spans="2:29">
      <c r="B14" s="16" t="s">
        <v>266</v>
      </c>
      <c r="C14" s="16" t="s">
        <v>267</v>
      </c>
      <c r="D14" s="52">
        <f t="shared" si="5"/>
        <v>345.6</v>
      </c>
      <c r="E14" s="52">
        <v>345.6</v>
      </c>
      <c r="F14" s="52">
        <v>95.1</v>
      </c>
      <c r="G14" s="52">
        <v>952.5</v>
      </c>
      <c r="H14">
        <v>1</v>
      </c>
      <c r="J14" s="16" t="s">
        <v>267</v>
      </c>
      <c r="K14" s="1">
        <v>30644.115577462</v>
      </c>
      <c r="L14" s="1">
        <v>40050.8580989134</v>
      </c>
      <c r="M14" s="1">
        <f t="shared" si="6"/>
        <v>9406.74252145137</v>
      </c>
      <c r="N14" s="1">
        <f t="shared" si="0"/>
        <v>1</v>
      </c>
      <c r="O14" s="1"/>
      <c r="P14" s="1"/>
      <c r="Q14" s="1"/>
      <c r="R14" s="17" t="s">
        <v>276</v>
      </c>
      <c r="S14" s="1">
        <v>33392.5219954007</v>
      </c>
      <c r="T14" s="1">
        <v>33392.3379758265</v>
      </c>
      <c r="U14" s="1">
        <f t="shared" si="1"/>
        <v>0.184019574160629</v>
      </c>
      <c r="V14" s="1">
        <f t="shared" si="2"/>
        <v>57</v>
      </c>
      <c r="Y14" s="57" t="s">
        <v>552</v>
      </c>
      <c r="Z14">
        <v>36319.4671005749</v>
      </c>
      <c r="AA14">
        <v>31160.1815524975</v>
      </c>
      <c r="AB14">
        <f t="shared" si="3"/>
        <v>5159.28554807739</v>
      </c>
      <c r="AC14" s="1">
        <f t="shared" si="4"/>
        <v>3</v>
      </c>
    </row>
    <row r="15" spans="2:29">
      <c r="B15" s="16" t="s">
        <v>553</v>
      </c>
      <c r="C15" s="16" t="s">
        <v>271</v>
      </c>
      <c r="D15" s="52">
        <f t="shared" si="5"/>
        <v>1460.3</v>
      </c>
      <c r="E15" s="52">
        <v>1460.3</v>
      </c>
      <c r="F15" s="52">
        <v>1055.3</v>
      </c>
      <c r="G15" s="52">
        <v>2085.7</v>
      </c>
      <c r="H15">
        <v>1</v>
      </c>
      <c r="J15" s="16" t="s">
        <v>271</v>
      </c>
      <c r="K15" s="1">
        <v>33364.773799725</v>
      </c>
      <c r="L15" s="1">
        <v>33435.0897989062</v>
      </c>
      <c r="M15" s="1">
        <f t="shared" si="6"/>
        <v>70.3159991811626</v>
      </c>
      <c r="N15" s="1">
        <f t="shared" si="0"/>
        <v>25</v>
      </c>
      <c r="O15" s="1"/>
      <c r="P15" s="1"/>
      <c r="Q15" s="1"/>
      <c r="R15" s="18" t="s">
        <v>304</v>
      </c>
      <c r="S15" s="1">
        <v>33392.5507017652</v>
      </c>
      <c r="T15" s="1">
        <v>33392.2724804982</v>
      </c>
      <c r="U15" s="1">
        <f t="shared" si="1"/>
        <v>0.278221267020854</v>
      </c>
      <c r="V15" s="1">
        <f t="shared" si="2"/>
        <v>55</v>
      </c>
      <c r="Y15" s="22" t="s">
        <v>554</v>
      </c>
      <c r="Z15">
        <v>33392.4115905522</v>
      </c>
      <c r="AA15">
        <v>41685.4924170004</v>
      </c>
      <c r="AB15" s="1">
        <f t="shared" si="3"/>
        <v>8293.08082644823</v>
      </c>
      <c r="AC15" s="1" t="e">
        <f t="shared" si="4"/>
        <v>#N/A</v>
      </c>
    </row>
    <row r="16" spans="1:29">
      <c r="A16" s="17" t="s">
        <v>442</v>
      </c>
      <c r="B16" s="17" t="s">
        <v>275</v>
      </c>
      <c r="C16" s="17" t="s">
        <v>276</v>
      </c>
      <c r="D16" s="52">
        <f t="shared" si="5"/>
        <v>138.75</v>
      </c>
      <c r="E16" s="52">
        <v>138.75</v>
      </c>
      <c r="F16" s="52">
        <v>106.73</v>
      </c>
      <c r="G16" s="52">
        <v>160.1</v>
      </c>
      <c r="H16">
        <v>1</v>
      </c>
      <c r="J16" s="17" t="s">
        <v>276</v>
      </c>
      <c r="K16" s="1">
        <v>33392.5219954007</v>
      </c>
      <c r="L16" s="1">
        <v>33392.3379758265</v>
      </c>
      <c r="M16" s="1">
        <f t="shared" si="6"/>
        <v>0.184019574160629</v>
      </c>
      <c r="N16" s="1">
        <f t="shared" si="0"/>
        <v>57</v>
      </c>
      <c r="O16" s="1"/>
      <c r="P16" s="1"/>
      <c r="Q16" s="1"/>
      <c r="R16" s="17" t="s">
        <v>323</v>
      </c>
      <c r="S16" s="1">
        <v>33392.5507017652</v>
      </c>
      <c r="T16" s="1">
        <v>33392.2724804982</v>
      </c>
      <c r="U16" s="1">
        <f t="shared" si="1"/>
        <v>0.278221267020854</v>
      </c>
      <c r="V16" s="1">
        <f t="shared" si="2"/>
        <v>55</v>
      </c>
      <c r="Y16" s="16" t="s">
        <v>555</v>
      </c>
      <c r="Z16" s="1">
        <v>30644.115577462</v>
      </c>
      <c r="AA16" s="1">
        <v>40050.8580989134</v>
      </c>
      <c r="AB16" s="1">
        <f t="shared" si="3"/>
        <v>9406.74252145139</v>
      </c>
      <c r="AC16" s="1" t="e">
        <f t="shared" si="4"/>
        <v>#N/A</v>
      </c>
    </row>
    <row r="17" spans="1:22">
      <c r="A17" s="17" t="s">
        <v>443</v>
      </c>
      <c r="B17" s="17" t="s">
        <v>279</v>
      </c>
      <c r="C17" s="17" t="s">
        <v>280</v>
      </c>
      <c r="D17" s="52">
        <f t="shared" si="5"/>
        <v>115.01</v>
      </c>
      <c r="E17" s="52">
        <v>115.01</v>
      </c>
      <c r="F17" s="52">
        <v>51.11</v>
      </c>
      <c r="G17" s="52">
        <v>357.8</v>
      </c>
      <c r="H17">
        <v>1</v>
      </c>
      <c r="J17" s="17" t="s">
        <v>280</v>
      </c>
      <c r="K17" s="1">
        <v>33392.0811000859</v>
      </c>
      <c r="L17" s="1">
        <v>33393.6672991641</v>
      </c>
      <c r="M17" s="1">
        <f t="shared" si="6"/>
        <v>1.58619907812681</v>
      </c>
      <c r="N17" s="1">
        <f t="shared" si="0"/>
        <v>49</v>
      </c>
      <c r="O17" s="1"/>
      <c r="P17" s="1"/>
      <c r="Q17" s="1"/>
      <c r="R17" s="13" t="s">
        <v>434</v>
      </c>
      <c r="S17" s="1">
        <v>33391.8980506838</v>
      </c>
      <c r="T17" s="1">
        <v>33392.9251304206</v>
      </c>
      <c r="U17" s="1">
        <f t="shared" si="1"/>
        <v>1.02707973687939</v>
      </c>
      <c r="V17" s="1">
        <f t="shared" si="2"/>
        <v>54</v>
      </c>
    </row>
    <row r="18" spans="1:22">
      <c r="A18" s="17" t="s">
        <v>444</v>
      </c>
      <c r="B18" s="17" t="s">
        <v>556</v>
      </c>
      <c r="C18" s="17" t="s">
        <v>445</v>
      </c>
      <c r="D18" s="52">
        <f t="shared" si="5"/>
        <v>115.01</v>
      </c>
      <c r="E18" s="52">
        <v>115.01</v>
      </c>
      <c r="F18" s="52">
        <v>51.11</v>
      </c>
      <c r="G18" s="52">
        <v>357.8</v>
      </c>
      <c r="H18">
        <v>1</v>
      </c>
      <c r="J18" s="17" t="s">
        <v>445</v>
      </c>
      <c r="K18" s="1">
        <v>33392.6319175297</v>
      </c>
      <c r="L18" s="1">
        <v>33391.5744514776</v>
      </c>
      <c r="M18" s="1">
        <f t="shared" si="6"/>
        <v>1.05746605208697</v>
      </c>
      <c r="N18" s="1">
        <f t="shared" si="0"/>
        <v>52</v>
      </c>
      <c r="O18" s="1"/>
      <c r="P18" s="1"/>
      <c r="Q18" s="1"/>
      <c r="R18" s="17" t="s">
        <v>445</v>
      </c>
      <c r="S18" s="1">
        <v>33392.6319175297</v>
      </c>
      <c r="T18" s="1">
        <v>33391.5744514776</v>
      </c>
      <c r="U18" s="1">
        <f t="shared" si="1"/>
        <v>1.05746605208697</v>
      </c>
      <c r="V18" s="1">
        <f t="shared" si="2"/>
        <v>52</v>
      </c>
    </row>
    <row r="19" spans="1:22">
      <c r="A19" s="17" t="s">
        <v>446</v>
      </c>
      <c r="B19" s="17" t="s">
        <v>282</v>
      </c>
      <c r="C19" s="17" t="s">
        <v>283</v>
      </c>
      <c r="D19" s="52">
        <f t="shared" si="5"/>
        <v>115.01</v>
      </c>
      <c r="E19" s="52">
        <v>115.01</v>
      </c>
      <c r="F19" s="52">
        <v>51.11</v>
      </c>
      <c r="G19" s="52">
        <v>357.8</v>
      </c>
      <c r="H19">
        <v>1</v>
      </c>
      <c r="J19" s="17" t="s">
        <v>283</v>
      </c>
      <c r="K19" s="1">
        <v>33392.6319175297</v>
      </c>
      <c r="L19" s="1">
        <v>33391.5744514776</v>
      </c>
      <c r="M19" s="1">
        <f t="shared" si="6"/>
        <v>1.05746605208697</v>
      </c>
      <c r="N19" s="1">
        <f t="shared" si="0"/>
        <v>52</v>
      </c>
      <c r="O19" s="1"/>
      <c r="P19" s="1"/>
      <c r="Q19" s="1"/>
      <c r="R19" s="17" t="s">
        <v>283</v>
      </c>
      <c r="S19" s="1">
        <v>33392.6319175297</v>
      </c>
      <c r="T19" s="1">
        <v>33391.5744514776</v>
      </c>
      <c r="U19" s="1">
        <f t="shared" si="1"/>
        <v>1.05746605208697</v>
      </c>
      <c r="V19" s="1">
        <f t="shared" si="2"/>
        <v>52</v>
      </c>
    </row>
    <row r="20" spans="1:22">
      <c r="A20" s="17" t="s">
        <v>447</v>
      </c>
      <c r="B20" s="17" t="s">
        <v>285</v>
      </c>
      <c r="C20" s="17" t="s">
        <v>286</v>
      </c>
      <c r="D20" s="52">
        <f t="shared" si="5"/>
        <v>1505.92</v>
      </c>
      <c r="E20" s="52">
        <v>1505.92</v>
      </c>
      <c r="F20" s="52">
        <v>1240.17</v>
      </c>
      <c r="G20" s="52">
        <v>1771.67</v>
      </c>
      <c r="H20">
        <v>1</v>
      </c>
      <c r="J20" s="17" t="s">
        <v>286</v>
      </c>
      <c r="K20" s="1">
        <v>33401.5746412986</v>
      </c>
      <c r="L20" s="1">
        <v>33383.2485398058</v>
      </c>
      <c r="M20" s="1">
        <f t="shared" si="6"/>
        <v>18.3261014928066</v>
      </c>
      <c r="N20" s="1">
        <f t="shared" si="0"/>
        <v>34</v>
      </c>
      <c r="O20" s="1"/>
      <c r="P20" s="1"/>
      <c r="Q20" s="1"/>
      <c r="R20" s="20" t="s">
        <v>372</v>
      </c>
      <c r="S20" s="1">
        <v>33392.4115905522</v>
      </c>
      <c r="T20" s="1">
        <v>33393.7248315518</v>
      </c>
      <c r="U20" s="1">
        <f t="shared" si="1"/>
        <v>1.31324099960329</v>
      </c>
      <c r="V20" s="1">
        <f t="shared" si="2"/>
        <v>51</v>
      </c>
    </row>
    <row r="21" spans="1:22">
      <c r="A21" s="18" t="s">
        <v>448</v>
      </c>
      <c r="B21" s="18" t="s">
        <v>557</v>
      </c>
      <c r="C21" s="18" t="s">
        <v>304</v>
      </c>
      <c r="D21" s="52">
        <f t="shared" si="5"/>
        <v>0.07</v>
      </c>
      <c r="E21" s="52">
        <v>0.07</v>
      </c>
      <c r="F21" s="52">
        <v>0.049</v>
      </c>
      <c r="G21" s="52">
        <v>0.091</v>
      </c>
      <c r="H21">
        <v>1</v>
      </c>
      <c r="J21" s="18" t="s">
        <v>304</v>
      </c>
      <c r="K21" s="1">
        <v>33392.5507017652</v>
      </c>
      <c r="L21" s="1">
        <v>33392.2724804982</v>
      </c>
      <c r="M21" s="1">
        <f t="shared" si="6"/>
        <v>0.278221267020854</v>
      </c>
      <c r="N21" s="1">
        <f t="shared" si="0"/>
        <v>55</v>
      </c>
      <c r="O21" s="1"/>
      <c r="P21" s="1"/>
      <c r="Q21" s="1"/>
      <c r="R21" s="20" t="s">
        <v>489</v>
      </c>
      <c r="S21" s="1">
        <v>33391.8567100172</v>
      </c>
      <c r="T21" s="1">
        <v>33393.2439113548</v>
      </c>
      <c r="U21" s="1">
        <f t="shared" si="1"/>
        <v>1.38720133767492</v>
      </c>
      <c r="V21" s="1">
        <f t="shared" si="2"/>
        <v>50</v>
      </c>
    </row>
    <row r="22" spans="1:22">
      <c r="A22" s="18" t="s">
        <v>449</v>
      </c>
      <c r="B22" s="18" t="s">
        <v>558</v>
      </c>
      <c r="C22" s="18" t="s">
        <v>308</v>
      </c>
      <c r="D22" s="52">
        <f t="shared" si="5"/>
        <v>0.2</v>
      </c>
      <c r="E22" s="52">
        <v>0.2</v>
      </c>
      <c r="F22" s="52">
        <v>0.14</v>
      </c>
      <c r="G22" s="52">
        <v>0.26</v>
      </c>
      <c r="H22">
        <v>1</v>
      </c>
      <c r="J22" s="18" t="s">
        <v>308</v>
      </c>
      <c r="K22" s="1">
        <v>33392.3548107983</v>
      </c>
      <c r="L22" s="1">
        <v>33392.4683704991</v>
      </c>
      <c r="M22" s="1">
        <f t="shared" si="6"/>
        <v>0.113559700817859</v>
      </c>
      <c r="N22" s="1">
        <f t="shared" si="0"/>
        <v>58</v>
      </c>
      <c r="O22" s="1"/>
      <c r="P22" s="1"/>
      <c r="Q22" s="1"/>
      <c r="R22" s="17" t="s">
        <v>280</v>
      </c>
      <c r="S22" s="1">
        <v>33392.0811000859</v>
      </c>
      <c r="T22" s="1">
        <v>33393.6672991641</v>
      </c>
      <c r="U22" s="1">
        <f t="shared" si="1"/>
        <v>1.58619907812681</v>
      </c>
      <c r="V22" s="1">
        <f t="shared" si="2"/>
        <v>49</v>
      </c>
    </row>
    <row r="23" spans="1:22">
      <c r="A23" s="18" t="s">
        <v>450</v>
      </c>
      <c r="B23" s="18" t="s">
        <v>559</v>
      </c>
      <c r="C23" s="18" t="s">
        <v>451</v>
      </c>
      <c r="D23" s="52">
        <f t="shared" si="5"/>
        <v>0.09</v>
      </c>
      <c r="E23" s="52">
        <v>0.09</v>
      </c>
      <c r="F23" s="52">
        <v>0.063</v>
      </c>
      <c r="G23" s="52">
        <v>0.117</v>
      </c>
      <c r="H23">
        <v>1</v>
      </c>
      <c r="J23" s="18" t="s">
        <v>451</v>
      </c>
      <c r="K23" s="1">
        <v>33392.428624516</v>
      </c>
      <c r="L23" s="1">
        <v>33392.3945566057</v>
      </c>
      <c r="M23" s="1">
        <f t="shared" si="6"/>
        <v>0.0340679102591821</v>
      </c>
      <c r="N23" s="1">
        <f t="shared" si="0"/>
        <v>62</v>
      </c>
      <c r="O23" s="1"/>
      <c r="P23" s="1"/>
      <c r="Q23" s="1"/>
      <c r="R23" s="18" t="s">
        <v>315</v>
      </c>
      <c r="S23" s="1">
        <v>33393.5472261807</v>
      </c>
      <c r="T23" s="1">
        <v>33391.2760321616</v>
      </c>
      <c r="U23" s="1">
        <f t="shared" si="1"/>
        <v>2.27119401907839</v>
      </c>
      <c r="V23" s="1">
        <f t="shared" si="2"/>
        <v>47</v>
      </c>
    </row>
    <row r="24" spans="1:22">
      <c r="A24" s="18" t="s">
        <v>452</v>
      </c>
      <c r="B24" s="18" t="s">
        <v>560</v>
      </c>
      <c r="C24" s="18" t="s">
        <v>312</v>
      </c>
      <c r="D24" s="52">
        <f t="shared" si="5"/>
        <v>0.2</v>
      </c>
      <c r="E24" s="52">
        <v>0.2</v>
      </c>
      <c r="F24" s="52">
        <v>0.14</v>
      </c>
      <c r="G24" s="52">
        <v>0.26</v>
      </c>
      <c r="H24">
        <v>1</v>
      </c>
      <c r="J24" s="18" t="s">
        <v>312</v>
      </c>
      <c r="K24" s="1">
        <v>33392.4494438287</v>
      </c>
      <c r="L24" s="1">
        <v>33392.3737373615</v>
      </c>
      <c r="M24" s="1">
        <f t="shared" si="6"/>
        <v>0.0757064672143315</v>
      </c>
      <c r="N24" s="1">
        <f t="shared" si="0"/>
        <v>60</v>
      </c>
      <c r="O24" s="1"/>
      <c r="P24" s="1"/>
      <c r="Q24" s="1"/>
      <c r="R24" s="17" t="s">
        <v>333</v>
      </c>
      <c r="S24" s="1">
        <v>33393.5472261807</v>
      </c>
      <c r="T24" s="1">
        <v>33391.2760321616</v>
      </c>
      <c r="U24" s="1">
        <f t="shared" si="1"/>
        <v>2.27119401907839</v>
      </c>
      <c r="V24" s="1">
        <f t="shared" si="2"/>
        <v>47</v>
      </c>
    </row>
    <row r="25" spans="1:22">
      <c r="A25" s="18" t="s">
        <v>453</v>
      </c>
      <c r="B25" s="18" t="s">
        <v>561</v>
      </c>
      <c r="C25" s="18" t="s">
        <v>315</v>
      </c>
      <c r="D25" s="52">
        <f t="shared" si="5"/>
        <v>0.05</v>
      </c>
      <c r="E25" s="52">
        <v>0.05</v>
      </c>
      <c r="F25" s="52">
        <v>0.035</v>
      </c>
      <c r="G25" s="52">
        <v>0.065</v>
      </c>
      <c r="H25">
        <v>1</v>
      </c>
      <c r="J25" s="18" t="s">
        <v>315</v>
      </c>
      <c r="K25" s="1">
        <v>33393.5472261807</v>
      </c>
      <c r="L25" s="1">
        <v>33391.2760321616</v>
      </c>
      <c r="M25" s="1">
        <f t="shared" si="6"/>
        <v>2.27119401907839</v>
      </c>
      <c r="N25" s="1">
        <f t="shared" si="0"/>
        <v>47</v>
      </c>
      <c r="O25" s="1"/>
      <c r="P25" s="1"/>
      <c r="Q25" s="1"/>
      <c r="R25" s="18" t="s">
        <v>463</v>
      </c>
      <c r="S25" s="1">
        <v>33390.4169361838</v>
      </c>
      <c r="T25" s="1">
        <v>33394.4062747675</v>
      </c>
      <c r="U25" s="1">
        <f t="shared" si="1"/>
        <v>3.989338583684</v>
      </c>
      <c r="V25" s="1">
        <f t="shared" si="2"/>
        <v>46</v>
      </c>
    </row>
    <row r="26" spans="1:22">
      <c r="A26" s="17" t="s">
        <v>454</v>
      </c>
      <c r="B26" s="17" t="s">
        <v>562</v>
      </c>
      <c r="C26" s="17" t="s">
        <v>323</v>
      </c>
      <c r="D26" s="52">
        <f t="shared" si="5"/>
        <v>21</v>
      </c>
      <c r="E26" s="52">
        <v>21</v>
      </c>
      <c r="F26" s="52">
        <v>14.7</v>
      </c>
      <c r="G26" s="52">
        <v>27.3</v>
      </c>
      <c r="H26">
        <v>1</v>
      </c>
      <c r="J26" s="17" t="s">
        <v>323</v>
      </c>
      <c r="K26" s="1">
        <v>33392.5507017652</v>
      </c>
      <c r="L26" s="1">
        <v>33392.2724804982</v>
      </c>
      <c r="M26" s="1">
        <f t="shared" si="6"/>
        <v>0.278221267020854</v>
      </c>
      <c r="N26" s="1">
        <f t="shared" si="0"/>
        <v>55</v>
      </c>
      <c r="O26" s="1"/>
      <c r="P26" s="1"/>
      <c r="Q26" s="1"/>
      <c r="R26" s="18" t="s">
        <v>469</v>
      </c>
      <c r="S26" s="1">
        <v>33394.496942941</v>
      </c>
      <c r="T26" s="1">
        <v>33390.3262707853</v>
      </c>
      <c r="U26" s="1">
        <f t="shared" si="1"/>
        <v>4.17067215569114</v>
      </c>
      <c r="V26" s="1">
        <f t="shared" si="2"/>
        <v>45</v>
      </c>
    </row>
    <row r="27" spans="1:22">
      <c r="A27" s="17" t="s">
        <v>455</v>
      </c>
      <c r="B27" s="17" t="s">
        <v>563</v>
      </c>
      <c r="C27" s="17" t="s">
        <v>327</v>
      </c>
      <c r="D27" s="52">
        <f t="shared" si="5"/>
        <v>2</v>
      </c>
      <c r="E27" s="52">
        <v>2</v>
      </c>
      <c r="F27" s="52">
        <v>1.4</v>
      </c>
      <c r="G27" s="52">
        <v>2.6</v>
      </c>
      <c r="H27">
        <v>1</v>
      </c>
      <c r="J27" s="17" t="s">
        <v>327</v>
      </c>
      <c r="K27" s="1">
        <v>33392.3548107983</v>
      </c>
      <c r="L27" s="1">
        <v>33392.4683704991</v>
      </c>
      <c r="M27" s="1">
        <f t="shared" si="6"/>
        <v>0.113559700817859</v>
      </c>
      <c r="N27" s="1">
        <f t="shared" si="0"/>
        <v>58</v>
      </c>
      <c r="O27" s="1"/>
      <c r="P27" s="1"/>
      <c r="Q27" s="1"/>
      <c r="R27" s="13" t="s">
        <v>432</v>
      </c>
      <c r="S27" s="1">
        <v>33389.8520426365</v>
      </c>
      <c r="T27" s="1">
        <v>33394.9711384679</v>
      </c>
      <c r="U27" s="1">
        <f t="shared" si="1"/>
        <v>5.11909583144734</v>
      </c>
      <c r="V27" s="1">
        <f t="shared" si="2"/>
        <v>44</v>
      </c>
    </row>
    <row r="28" spans="1:22">
      <c r="A28" s="17" t="s">
        <v>456</v>
      </c>
      <c r="B28" s="17" t="s">
        <v>564</v>
      </c>
      <c r="C28" s="17" t="s">
        <v>457</v>
      </c>
      <c r="D28" s="52">
        <f t="shared" si="5"/>
        <v>2</v>
      </c>
      <c r="E28" s="52">
        <v>2</v>
      </c>
      <c r="F28" s="52">
        <v>1.4</v>
      </c>
      <c r="G28" s="52">
        <v>2.6</v>
      </c>
      <c r="H28">
        <v>1</v>
      </c>
      <c r="J28" s="17" t="s">
        <v>457</v>
      </c>
      <c r="K28" s="1">
        <v>33392.428624516</v>
      </c>
      <c r="L28" s="1">
        <v>33392.3945566057</v>
      </c>
      <c r="M28" s="1">
        <f t="shared" si="6"/>
        <v>0.0340679102591821</v>
      </c>
      <c r="N28" s="1">
        <f t="shared" si="0"/>
        <v>62</v>
      </c>
      <c r="O28" s="1"/>
      <c r="P28" s="1"/>
      <c r="Q28" s="1"/>
      <c r="R28" s="18" t="s">
        <v>348</v>
      </c>
      <c r="S28" s="1">
        <v>33387.9685152948</v>
      </c>
      <c r="T28" s="1">
        <v>33396.854951227</v>
      </c>
      <c r="U28" s="1">
        <f t="shared" si="1"/>
        <v>8.88643593223242</v>
      </c>
      <c r="V28" s="1">
        <f t="shared" si="2"/>
        <v>43</v>
      </c>
    </row>
    <row r="29" spans="1:22">
      <c r="A29" s="17" t="s">
        <v>458</v>
      </c>
      <c r="B29" s="17" t="s">
        <v>565</v>
      </c>
      <c r="C29" s="17" t="s">
        <v>330</v>
      </c>
      <c r="D29" s="52">
        <f t="shared" si="5"/>
        <v>2</v>
      </c>
      <c r="E29" s="52">
        <v>2</v>
      </c>
      <c r="F29" s="52">
        <v>1.4</v>
      </c>
      <c r="G29" s="52">
        <v>2.6</v>
      </c>
      <c r="H29">
        <v>1</v>
      </c>
      <c r="J29" s="17" t="s">
        <v>330</v>
      </c>
      <c r="K29" s="1">
        <v>33392.4494438287</v>
      </c>
      <c r="L29" s="1">
        <v>33392.3737373615</v>
      </c>
      <c r="M29" s="1">
        <f t="shared" si="6"/>
        <v>0.0757064672143315</v>
      </c>
      <c r="N29" s="1">
        <f t="shared" si="0"/>
        <v>60</v>
      </c>
      <c r="O29" s="1"/>
      <c r="P29" s="1"/>
      <c r="Q29" s="1"/>
      <c r="R29" s="18" t="s">
        <v>361</v>
      </c>
      <c r="S29" s="1">
        <v>33396.959504327</v>
      </c>
      <c r="T29" s="1">
        <v>33387.8639757842</v>
      </c>
      <c r="U29" s="1">
        <f t="shared" si="1"/>
        <v>9.09552854284266</v>
      </c>
      <c r="V29" s="1">
        <f t="shared" si="2"/>
        <v>42</v>
      </c>
    </row>
    <row r="30" spans="1:22">
      <c r="A30" s="17" t="s">
        <v>459</v>
      </c>
      <c r="B30" s="17" t="s">
        <v>566</v>
      </c>
      <c r="C30" s="17" t="s">
        <v>333</v>
      </c>
      <c r="D30" s="52">
        <f t="shared" si="5"/>
        <v>24</v>
      </c>
      <c r="E30" s="52">
        <v>24</v>
      </c>
      <c r="F30" s="52">
        <v>16.8</v>
      </c>
      <c r="G30" s="52">
        <v>31.2</v>
      </c>
      <c r="H30">
        <v>1</v>
      </c>
      <c r="J30" s="17" t="s">
        <v>333</v>
      </c>
      <c r="K30" s="1">
        <v>33393.5472261807</v>
      </c>
      <c r="L30" s="1">
        <v>33391.2760321616</v>
      </c>
      <c r="M30" s="1">
        <f t="shared" si="6"/>
        <v>2.27119401907839</v>
      </c>
      <c r="N30" s="1">
        <f t="shared" si="0"/>
        <v>47</v>
      </c>
      <c r="O30" s="1"/>
      <c r="P30" s="1"/>
      <c r="Q30" s="1"/>
      <c r="R30" s="18" t="s">
        <v>341</v>
      </c>
      <c r="S30" s="1">
        <v>33387.3245692176</v>
      </c>
      <c r="T30" s="1">
        <v>33397.4993748632</v>
      </c>
      <c r="U30" s="1">
        <f t="shared" si="1"/>
        <v>10.1748056456054</v>
      </c>
      <c r="V30" s="1">
        <f t="shared" si="2"/>
        <v>41</v>
      </c>
    </row>
    <row r="31" spans="1:22">
      <c r="A31" s="18" t="s">
        <v>460</v>
      </c>
      <c r="B31" s="18" t="s">
        <v>567</v>
      </c>
      <c r="C31" s="18" t="s">
        <v>341</v>
      </c>
      <c r="D31" s="52">
        <f t="shared" si="5"/>
        <v>0.054</v>
      </c>
      <c r="E31" s="52">
        <v>0.054</v>
      </c>
      <c r="F31" s="52">
        <v>0.0432</v>
      </c>
      <c r="G31" s="52">
        <v>0.0648</v>
      </c>
      <c r="H31">
        <v>1</v>
      </c>
      <c r="J31" s="18" t="s">
        <v>341</v>
      </c>
      <c r="K31" s="1">
        <v>33387.3245692176</v>
      </c>
      <c r="L31" s="1">
        <v>33397.4993748632</v>
      </c>
      <c r="M31" s="1">
        <f t="shared" si="6"/>
        <v>10.1748056456054</v>
      </c>
      <c r="N31" s="1">
        <f t="shared" si="0"/>
        <v>41</v>
      </c>
      <c r="O31" s="1"/>
      <c r="P31" s="1"/>
      <c r="Q31" s="1"/>
      <c r="R31" s="18" t="s">
        <v>357</v>
      </c>
      <c r="S31" s="1">
        <v>33397.6878259739</v>
      </c>
      <c r="T31" s="1">
        <v>33387.1361756703</v>
      </c>
      <c r="U31" s="1">
        <f t="shared" si="1"/>
        <v>10.551650303627</v>
      </c>
      <c r="V31" s="1">
        <f t="shared" si="2"/>
        <v>40</v>
      </c>
    </row>
    <row r="32" spans="1:22">
      <c r="A32" s="18" t="s">
        <v>461</v>
      </c>
      <c r="B32" s="18" t="s">
        <v>568</v>
      </c>
      <c r="C32" s="18" t="s">
        <v>345</v>
      </c>
      <c r="D32" s="52">
        <f t="shared" si="5"/>
        <v>0.141</v>
      </c>
      <c r="E32" s="52">
        <v>0.141</v>
      </c>
      <c r="F32" s="52">
        <v>0.1128</v>
      </c>
      <c r="G32" s="52">
        <v>0.1692</v>
      </c>
      <c r="H32">
        <v>1</v>
      </c>
      <c r="J32" s="18" t="s">
        <v>345</v>
      </c>
      <c r="K32" s="1">
        <v>33385.0414687213</v>
      </c>
      <c r="L32" s="1">
        <v>33399.7824977649</v>
      </c>
      <c r="M32" s="1">
        <f t="shared" si="6"/>
        <v>14.7410290436164</v>
      </c>
      <c r="N32" s="1">
        <f t="shared" si="0"/>
        <v>37</v>
      </c>
      <c r="O32" s="1"/>
      <c r="P32" s="1"/>
      <c r="Q32" s="1"/>
      <c r="R32" s="21" t="s">
        <v>519</v>
      </c>
      <c r="S32" s="1">
        <v>33399.4192901632</v>
      </c>
      <c r="T32" s="1">
        <v>33385.4038909411</v>
      </c>
      <c r="U32" s="1">
        <f t="shared" si="1"/>
        <v>14.0153992221458</v>
      </c>
      <c r="V32" s="1">
        <f t="shared" si="2"/>
        <v>39</v>
      </c>
    </row>
    <row r="33" spans="1:22">
      <c r="A33" s="18" t="s">
        <v>462</v>
      </c>
      <c r="B33" s="18" t="s">
        <v>569</v>
      </c>
      <c r="C33" s="18" t="s">
        <v>463</v>
      </c>
      <c r="D33" s="52">
        <f t="shared" si="5"/>
        <v>0.044</v>
      </c>
      <c r="E33" s="52">
        <v>0.044</v>
      </c>
      <c r="F33" s="52">
        <v>0.0352</v>
      </c>
      <c r="G33" s="52">
        <v>0.0528</v>
      </c>
      <c r="H33">
        <v>1</v>
      </c>
      <c r="J33" s="18" t="s">
        <v>463</v>
      </c>
      <c r="K33" s="1">
        <v>33390.4169361838</v>
      </c>
      <c r="L33" s="1">
        <v>33394.4062747675</v>
      </c>
      <c r="M33" s="1">
        <f t="shared" si="6"/>
        <v>3.989338583684</v>
      </c>
      <c r="N33" s="1">
        <f t="shared" si="0"/>
        <v>46</v>
      </c>
      <c r="O33" s="1"/>
      <c r="P33" s="1"/>
      <c r="Q33" s="1"/>
      <c r="R33" s="18" t="s">
        <v>359</v>
      </c>
      <c r="S33" s="1">
        <v>33399.6256617737</v>
      </c>
      <c r="T33" s="1">
        <v>33385.1982716476</v>
      </c>
      <c r="U33" s="1">
        <f t="shared" si="1"/>
        <v>14.4273901260676</v>
      </c>
      <c r="V33" s="1">
        <f t="shared" si="2"/>
        <v>38</v>
      </c>
    </row>
    <row r="34" spans="1:22">
      <c r="A34" s="18" t="s">
        <v>464</v>
      </c>
      <c r="B34" s="18" t="s">
        <v>570</v>
      </c>
      <c r="C34" s="18" t="s">
        <v>348</v>
      </c>
      <c r="D34" s="52">
        <f t="shared" si="5"/>
        <v>0.085</v>
      </c>
      <c r="E34" s="52">
        <v>0.085</v>
      </c>
      <c r="F34" s="52">
        <v>0.068</v>
      </c>
      <c r="G34" s="52">
        <v>0.102</v>
      </c>
      <c r="H34">
        <v>1</v>
      </c>
      <c r="J34" s="18" t="s">
        <v>348</v>
      </c>
      <c r="K34" s="1">
        <v>33387.9685152948</v>
      </c>
      <c r="L34" s="1">
        <v>33396.854951227</v>
      </c>
      <c r="M34" s="1">
        <f t="shared" si="6"/>
        <v>8.88643593223242</v>
      </c>
      <c r="N34" s="1">
        <f t="shared" si="0"/>
        <v>43</v>
      </c>
      <c r="O34" s="1"/>
      <c r="P34" s="1"/>
      <c r="Q34" s="1"/>
      <c r="R34" s="18" t="s">
        <v>345</v>
      </c>
      <c r="S34" s="1">
        <v>33385.0414687213</v>
      </c>
      <c r="T34" s="1">
        <v>33399.7824977649</v>
      </c>
      <c r="U34" s="1">
        <f t="shared" si="1"/>
        <v>14.7410290436164</v>
      </c>
      <c r="V34" s="1">
        <f t="shared" si="2"/>
        <v>37</v>
      </c>
    </row>
    <row r="35" spans="1:22">
      <c r="A35" s="18" t="s">
        <v>465</v>
      </c>
      <c r="B35" s="18" t="s">
        <v>571</v>
      </c>
      <c r="C35" s="18" t="s">
        <v>351</v>
      </c>
      <c r="D35" s="52">
        <f t="shared" si="5"/>
        <v>0.062</v>
      </c>
      <c r="E35" s="52">
        <v>0.062</v>
      </c>
      <c r="F35" s="52">
        <v>0.0496</v>
      </c>
      <c r="G35" s="52">
        <v>0.0744</v>
      </c>
      <c r="H35">
        <v>1</v>
      </c>
      <c r="J35" s="18" t="s">
        <v>351</v>
      </c>
      <c r="K35" s="1">
        <v>33357.8741945603</v>
      </c>
      <c r="L35" s="1">
        <v>33426.9538416308</v>
      </c>
      <c r="M35" s="1">
        <f t="shared" si="6"/>
        <v>69.0796470704736</v>
      </c>
      <c r="N35" s="1">
        <f t="shared" si="0"/>
        <v>27</v>
      </c>
      <c r="O35" s="1"/>
      <c r="P35" s="1"/>
      <c r="Q35" s="1"/>
      <c r="R35" s="21" t="s">
        <v>503</v>
      </c>
      <c r="S35" s="1">
        <v>33384.3318178749</v>
      </c>
      <c r="T35" s="1">
        <v>33400.4913632295</v>
      </c>
      <c r="U35" s="1">
        <f t="shared" si="1"/>
        <v>16.1595453546106</v>
      </c>
      <c r="V35" s="1">
        <f t="shared" si="2"/>
        <v>36</v>
      </c>
    </row>
    <row r="36" spans="1:22">
      <c r="A36" s="18" t="s">
        <v>466</v>
      </c>
      <c r="B36" s="18" t="s">
        <v>567</v>
      </c>
      <c r="C36" s="18" t="s">
        <v>357</v>
      </c>
      <c r="D36" s="52">
        <f t="shared" si="5"/>
        <v>0.056</v>
      </c>
      <c r="E36" s="52">
        <v>0.056</v>
      </c>
      <c r="F36" s="52">
        <v>0.0448</v>
      </c>
      <c r="G36" s="52">
        <v>0.0672</v>
      </c>
      <c r="H36">
        <v>1</v>
      </c>
      <c r="J36" s="18" t="s">
        <v>357</v>
      </c>
      <c r="K36" s="1">
        <v>33397.6878259739</v>
      </c>
      <c r="L36" s="1">
        <v>33387.1361756703</v>
      </c>
      <c r="M36" s="1">
        <f t="shared" si="6"/>
        <v>10.551650303627</v>
      </c>
      <c r="N36" s="1">
        <f t="shared" si="0"/>
        <v>40</v>
      </c>
      <c r="O36" s="1"/>
      <c r="P36" s="1"/>
      <c r="Q36" s="1"/>
      <c r="R36" s="20" t="s">
        <v>491</v>
      </c>
      <c r="S36" s="1">
        <v>33383.8867190345</v>
      </c>
      <c r="T36" s="1">
        <v>33400.93646207</v>
      </c>
      <c r="U36" s="1">
        <f t="shared" si="1"/>
        <v>17.0497430354444</v>
      </c>
      <c r="V36" s="1">
        <f t="shared" si="2"/>
        <v>35</v>
      </c>
    </row>
    <row r="37" spans="1:22">
      <c r="A37" s="18" t="s">
        <v>467</v>
      </c>
      <c r="B37" s="18" t="s">
        <v>568</v>
      </c>
      <c r="C37" s="18" t="s">
        <v>359</v>
      </c>
      <c r="D37" s="52">
        <f t="shared" si="5"/>
        <v>0.138</v>
      </c>
      <c r="E37" s="52">
        <v>0.138</v>
      </c>
      <c r="F37" s="52">
        <v>0.1104</v>
      </c>
      <c r="G37" s="52">
        <v>0.1656</v>
      </c>
      <c r="H37">
        <v>1</v>
      </c>
      <c r="J37" s="18" t="s">
        <v>359</v>
      </c>
      <c r="K37" s="1">
        <v>33399.6256617737</v>
      </c>
      <c r="L37" s="1">
        <v>33385.1982716476</v>
      </c>
      <c r="M37" s="1">
        <f t="shared" si="6"/>
        <v>14.4273901260676</v>
      </c>
      <c r="N37" s="1">
        <f t="shared" si="0"/>
        <v>38</v>
      </c>
      <c r="O37" s="1"/>
      <c r="P37" s="1"/>
      <c r="Q37" s="1"/>
      <c r="R37" s="17" t="s">
        <v>286</v>
      </c>
      <c r="S37" s="1">
        <v>33401.5746412986</v>
      </c>
      <c r="T37" s="1">
        <v>33383.2485398058</v>
      </c>
      <c r="U37" s="1">
        <f t="shared" si="1"/>
        <v>18.3261014928066</v>
      </c>
      <c r="V37" s="1">
        <f t="shared" si="2"/>
        <v>34</v>
      </c>
    </row>
    <row r="38" spans="1:22">
      <c r="A38" s="18" t="s">
        <v>468</v>
      </c>
      <c r="B38" s="18" t="s">
        <v>569</v>
      </c>
      <c r="C38" s="18" t="s">
        <v>469</v>
      </c>
      <c r="D38" s="52">
        <f t="shared" si="5"/>
        <v>0.046</v>
      </c>
      <c r="E38" s="52">
        <v>0.046</v>
      </c>
      <c r="F38" s="52">
        <v>0.0368</v>
      </c>
      <c r="G38" s="52">
        <v>0.0552</v>
      </c>
      <c r="H38">
        <v>1</v>
      </c>
      <c r="J38" s="18" t="s">
        <v>469</v>
      </c>
      <c r="K38" s="1">
        <v>33394.496942941</v>
      </c>
      <c r="L38" s="1">
        <v>33390.3262707853</v>
      </c>
      <c r="M38" s="1">
        <f t="shared" si="6"/>
        <v>4.17067215569114</v>
      </c>
      <c r="N38" s="1">
        <f t="shared" si="0"/>
        <v>45</v>
      </c>
      <c r="O38" s="1"/>
      <c r="P38" s="1"/>
      <c r="Q38" s="1"/>
      <c r="R38" s="22" t="s">
        <v>208</v>
      </c>
      <c r="S38">
        <v>33373.8701585716</v>
      </c>
      <c r="T38">
        <v>33394.2969478279</v>
      </c>
      <c r="U38" s="1">
        <f t="shared" si="1"/>
        <v>20.4267892563366</v>
      </c>
      <c r="V38" s="1">
        <f t="shared" si="2"/>
        <v>33</v>
      </c>
    </row>
    <row r="39" spans="1:22">
      <c r="A39" s="18" t="s">
        <v>470</v>
      </c>
      <c r="B39" s="18" t="s">
        <v>570</v>
      </c>
      <c r="C39" s="18" t="s">
        <v>361</v>
      </c>
      <c r="D39" s="52">
        <f t="shared" si="5"/>
        <v>0.087</v>
      </c>
      <c r="E39" s="52">
        <v>0.087</v>
      </c>
      <c r="F39" s="52">
        <v>0.0696</v>
      </c>
      <c r="G39" s="52">
        <v>0.1044</v>
      </c>
      <c r="H39">
        <v>1</v>
      </c>
      <c r="J39" s="18" t="s">
        <v>361</v>
      </c>
      <c r="K39" s="1">
        <v>33396.959504327</v>
      </c>
      <c r="L39" s="1">
        <v>33387.8639757842</v>
      </c>
      <c r="M39" s="1">
        <f t="shared" si="6"/>
        <v>9.09552854284266</v>
      </c>
      <c r="N39" s="1">
        <f t="shared" si="0"/>
        <v>42</v>
      </c>
      <c r="O39" s="1"/>
      <c r="P39" s="1"/>
      <c r="Q39" s="1"/>
      <c r="R39" s="21" t="s">
        <v>515</v>
      </c>
      <c r="S39" s="1">
        <v>33402.8568425956</v>
      </c>
      <c r="T39" s="1">
        <v>33381.9663385088</v>
      </c>
      <c r="U39" s="1">
        <f t="shared" ref="U39:U70" si="7">ABS(T39-S39)</f>
        <v>20.890504086783</v>
      </c>
      <c r="V39" s="1">
        <f t="shared" ref="V39:V70" si="8">RANK(U39,$M$7:$M$70)</f>
        <v>32</v>
      </c>
    </row>
    <row r="40" spans="1:22">
      <c r="A40" s="18" t="s">
        <v>471</v>
      </c>
      <c r="B40" s="18" t="s">
        <v>571</v>
      </c>
      <c r="C40" s="18" t="s">
        <v>363</v>
      </c>
      <c r="D40" s="52">
        <f t="shared" si="5"/>
        <v>0.082</v>
      </c>
      <c r="E40" s="52">
        <v>0.082</v>
      </c>
      <c r="F40" s="52">
        <v>0.0656</v>
      </c>
      <c r="G40" s="52">
        <v>0.0984</v>
      </c>
      <c r="H40">
        <v>1</v>
      </c>
      <c r="J40" s="18" t="s">
        <v>363</v>
      </c>
      <c r="K40" s="1">
        <v>33438.0975391227</v>
      </c>
      <c r="L40" s="1">
        <v>33346.7341345946</v>
      </c>
      <c r="M40" s="1">
        <f t="shared" si="6"/>
        <v>91.3634045281069</v>
      </c>
      <c r="N40" s="1">
        <f t="shared" si="0"/>
        <v>22</v>
      </c>
      <c r="O40" s="1"/>
      <c r="P40" s="1"/>
      <c r="Q40" s="1"/>
      <c r="R40" s="21" t="s">
        <v>499</v>
      </c>
      <c r="S40" s="1">
        <v>33378.4849521028</v>
      </c>
      <c r="T40" s="1">
        <v>33406.3382290017</v>
      </c>
      <c r="U40" s="1">
        <f t="shared" si="7"/>
        <v>27.8532768988589</v>
      </c>
      <c r="V40" s="1">
        <f t="shared" si="8"/>
        <v>31</v>
      </c>
    </row>
    <row r="41" spans="1:22">
      <c r="A41" s="57" t="s">
        <v>472</v>
      </c>
      <c r="B41" s="57" t="s">
        <v>572</v>
      </c>
      <c r="C41" s="57" t="s">
        <v>473</v>
      </c>
      <c r="D41" s="52">
        <f t="shared" si="5"/>
        <v>0.73</v>
      </c>
      <c r="E41" s="52">
        <v>0.73</v>
      </c>
      <c r="F41" s="52">
        <v>0.71</v>
      </c>
      <c r="G41" s="52">
        <v>0.74</v>
      </c>
      <c r="H41">
        <v>1</v>
      </c>
      <c r="J41" s="57" t="s">
        <v>473</v>
      </c>
      <c r="K41">
        <v>33747.9172123217</v>
      </c>
      <c r="L41">
        <v>33217.4527756376</v>
      </c>
      <c r="M41">
        <f t="shared" si="6"/>
        <v>530.464436684102</v>
      </c>
      <c r="N41" s="1">
        <f t="shared" ref="N41:N49" si="9">RANK(M41,$M$7:$M$70)</f>
        <v>13</v>
      </c>
      <c r="R41" s="21" t="s">
        <v>513</v>
      </c>
      <c r="S41" s="1">
        <v>33415.0722168149</v>
      </c>
      <c r="T41" s="1">
        <v>33369.7509642895</v>
      </c>
      <c r="U41" s="1">
        <f t="shared" si="7"/>
        <v>45.3212525254057</v>
      </c>
      <c r="V41" s="1">
        <f t="shared" si="8"/>
        <v>30</v>
      </c>
    </row>
    <row r="42" spans="1:22">
      <c r="A42" s="57" t="s">
        <v>474</v>
      </c>
      <c r="B42" s="57" t="s">
        <v>573</v>
      </c>
      <c r="C42" s="57" t="s">
        <v>475</v>
      </c>
      <c r="D42" s="52">
        <f t="shared" si="5"/>
        <v>0.75</v>
      </c>
      <c r="E42" s="52">
        <v>0.75</v>
      </c>
      <c r="F42" s="52">
        <v>0.66</v>
      </c>
      <c r="G42" s="52">
        <v>0.83</v>
      </c>
      <c r="H42">
        <v>1</v>
      </c>
      <c r="J42" s="57" t="s">
        <v>475</v>
      </c>
      <c r="K42">
        <v>36319.4671005749</v>
      </c>
      <c r="L42">
        <v>31160.1815524975</v>
      </c>
      <c r="M42">
        <f t="shared" si="6"/>
        <v>5159.28554807739</v>
      </c>
      <c r="N42" s="1">
        <f t="shared" si="9"/>
        <v>3</v>
      </c>
      <c r="R42" s="21" t="s">
        <v>497</v>
      </c>
      <c r="S42" s="1">
        <v>33366.0717224933</v>
      </c>
      <c r="T42" s="1">
        <v>33418.7514586113</v>
      </c>
      <c r="U42" s="1">
        <f t="shared" si="7"/>
        <v>52.6797361179706</v>
      </c>
      <c r="V42" s="1">
        <f t="shared" si="8"/>
        <v>29</v>
      </c>
    </row>
    <row r="43" spans="1:22">
      <c r="A43" s="57" t="s">
        <v>476</v>
      </c>
      <c r="B43" s="57" t="s">
        <v>574</v>
      </c>
      <c r="C43" s="57" t="s">
        <v>477</v>
      </c>
      <c r="D43" s="52">
        <f t="shared" si="5"/>
        <v>0.7</v>
      </c>
      <c r="E43" s="52">
        <v>0.7</v>
      </c>
      <c r="F43" s="52">
        <v>0.62</v>
      </c>
      <c r="G43" s="52">
        <v>0.77</v>
      </c>
      <c r="H43">
        <v>1</v>
      </c>
      <c r="J43" s="57" t="s">
        <v>477</v>
      </c>
      <c r="K43">
        <v>33251.1431712407</v>
      </c>
      <c r="L43">
        <v>33517.0098066093</v>
      </c>
      <c r="M43">
        <f t="shared" si="6"/>
        <v>265.866635368591</v>
      </c>
      <c r="N43" s="1">
        <f t="shared" si="9"/>
        <v>15</v>
      </c>
      <c r="R43" s="21" t="s">
        <v>517</v>
      </c>
      <c r="S43" s="1">
        <v>33424.7435106121</v>
      </c>
      <c r="T43" s="1">
        <v>33360.0796704923</v>
      </c>
      <c r="U43" s="1">
        <f t="shared" si="7"/>
        <v>64.663840119807</v>
      </c>
      <c r="V43" s="1">
        <f t="shared" si="8"/>
        <v>28</v>
      </c>
    </row>
    <row r="44" spans="1:22">
      <c r="A44" s="57" t="s">
        <v>478</v>
      </c>
      <c r="B44" s="57" t="s">
        <v>575</v>
      </c>
      <c r="C44" s="57" t="s">
        <v>479</v>
      </c>
      <c r="D44" s="52">
        <f t="shared" si="5"/>
        <v>0.53</v>
      </c>
      <c r="E44" s="52">
        <v>0.53</v>
      </c>
      <c r="F44" s="52">
        <v>0.44</v>
      </c>
      <c r="G44" s="52">
        <v>0.62</v>
      </c>
      <c r="H44">
        <v>1</v>
      </c>
      <c r="J44" s="57" t="s">
        <v>479</v>
      </c>
      <c r="K44">
        <v>33313.7947647503</v>
      </c>
      <c r="L44">
        <v>33471.4003478846</v>
      </c>
      <c r="M44">
        <f t="shared" si="6"/>
        <v>157.605583134362</v>
      </c>
      <c r="N44" s="1">
        <f t="shared" si="9"/>
        <v>18</v>
      </c>
      <c r="R44" s="18" t="s">
        <v>351</v>
      </c>
      <c r="S44" s="1">
        <v>33357.8741945603</v>
      </c>
      <c r="T44" s="1">
        <v>33426.9538416308</v>
      </c>
      <c r="U44" s="1">
        <f t="shared" si="7"/>
        <v>69.0796470704736</v>
      </c>
      <c r="V44" s="1">
        <f t="shared" si="8"/>
        <v>27</v>
      </c>
    </row>
    <row r="45" spans="1:22">
      <c r="A45" s="57" t="s">
        <v>480</v>
      </c>
      <c r="B45" s="57" t="s">
        <v>576</v>
      </c>
      <c r="C45" s="57" t="s">
        <v>481</v>
      </c>
      <c r="D45" s="52">
        <f t="shared" si="5"/>
        <v>0.33</v>
      </c>
      <c r="E45" s="52">
        <v>0.33</v>
      </c>
      <c r="F45" s="52">
        <v>0.22</v>
      </c>
      <c r="G45" s="52">
        <v>0.42</v>
      </c>
      <c r="H45">
        <v>1</v>
      </c>
      <c r="J45" s="57" t="s">
        <v>481</v>
      </c>
      <c r="K45">
        <v>33335.1739140814</v>
      </c>
      <c r="L45">
        <v>33439.3888227797</v>
      </c>
      <c r="M45">
        <f t="shared" si="6"/>
        <v>104.214908698217</v>
      </c>
      <c r="N45" s="1">
        <f t="shared" si="9"/>
        <v>20</v>
      </c>
      <c r="R45" s="20" t="s">
        <v>485</v>
      </c>
      <c r="S45" s="1">
        <v>33365.1083379482</v>
      </c>
      <c r="T45" s="1">
        <v>33435.1189880837</v>
      </c>
      <c r="U45" s="1">
        <f t="shared" si="7"/>
        <v>70.0106501354458</v>
      </c>
      <c r="V45" s="1">
        <f t="shared" si="8"/>
        <v>26</v>
      </c>
    </row>
    <row r="46" spans="1:22">
      <c r="A46" s="20" t="s">
        <v>482</v>
      </c>
      <c r="B46" s="20" t="s">
        <v>195</v>
      </c>
      <c r="C46" s="20" t="s">
        <v>372</v>
      </c>
      <c r="D46" s="52">
        <f t="shared" si="5"/>
        <v>8.13</v>
      </c>
      <c r="E46" s="52">
        <v>8.13</v>
      </c>
      <c r="F46" s="52">
        <v>8.13</v>
      </c>
      <c r="G46" s="52">
        <v>8.65</v>
      </c>
      <c r="H46">
        <v>1</v>
      </c>
      <c r="J46" s="20" t="s">
        <v>372</v>
      </c>
      <c r="K46" s="1">
        <v>33392.4115905522</v>
      </c>
      <c r="L46" s="1">
        <v>33393.7248315518</v>
      </c>
      <c r="M46" s="1">
        <f t="shared" si="6"/>
        <v>1.31324099960329</v>
      </c>
      <c r="N46" s="1">
        <f t="shared" si="9"/>
        <v>51</v>
      </c>
      <c r="O46" s="1"/>
      <c r="P46" s="1"/>
      <c r="Q46" s="1"/>
      <c r="R46" s="16" t="s">
        <v>271</v>
      </c>
      <c r="S46" s="1">
        <v>33364.773799725</v>
      </c>
      <c r="T46" s="1">
        <v>33435.0897989062</v>
      </c>
      <c r="U46" s="1">
        <f t="shared" si="7"/>
        <v>70.3159991811626</v>
      </c>
      <c r="V46" s="1">
        <f t="shared" si="8"/>
        <v>25</v>
      </c>
    </row>
    <row r="47" spans="1:22">
      <c r="A47" s="20" t="s">
        <v>483</v>
      </c>
      <c r="B47" s="20" t="s">
        <v>197</v>
      </c>
      <c r="C47" s="20" t="s">
        <v>375</v>
      </c>
      <c r="D47" s="52">
        <f t="shared" si="5"/>
        <v>2.64</v>
      </c>
      <c r="E47" s="52">
        <v>2.64</v>
      </c>
      <c r="F47" s="52">
        <v>1.14</v>
      </c>
      <c r="G47" s="52">
        <v>46.27</v>
      </c>
      <c r="H47">
        <v>1</v>
      </c>
      <c r="J47" s="20" t="s">
        <v>375</v>
      </c>
      <c r="K47" s="1">
        <v>33385.2015709171</v>
      </c>
      <c r="L47" s="1">
        <v>33602.1270283402</v>
      </c>
      <c r="M47" s="1">
        <f t="shared" si="6"/>
        <v>216.925457423182</v>
      </c>
      <c r="N47" s="1">
        <f t="shared" si="9"/>
        <v>16</v>
      </c>
      <c r="O47" s="1"/>
      <c r="P47" s="1"/>
      <c r="Q47" s="1"/>
      <c r="R47" s="16" t="s">
        <v>258</v>
      </c>
      <c r="S47" s="1">
        <v>33336.7757982602</v>
      </c>
      <c r="T47" s="1">
        <v>33412.4404757774</v>
      </c>
      <c r="U47" s="1">
        <f t="shared" si="7"/>
        <v>75.6646775171539</v>
      </c>
      <c r="V47" s="1">
        <f t="shared" si="8"/>
        <v>24</v>
      </c>
    </row>
    <row r="48" spans="1:22">
      <c r="A48" s="20" t="s">
        <v>484</v>
      </c>
      <c r="B48" s="20" t="s">
        <v>199</v>
      </c>
      <c r="C48" s="20" t="s">
        <v>485</v>
      </c>
      <c r="D48" s="52">
        <f t="shared" si="5"/>
        <v>62.0446559297218</v>
      </c>
      <c r="E48" s="52">
        <v>62.0446559297218</v>
      </c>
      <c r="F48" s="52">
        <v>4.36310395314788</v>
      </c>
      <c r="G48" s="52">
        <v>152.269399707174</v>
      </c>
      <c r="H48">
        <v>1</v>
      </c>
      <c r="J48" s="20" t="s">
        <v>485</v>
      </c>
      <c r="K48" s="1">
        <v>33365.1083379482</v>
      </c>
      <c r="L48" s="1">
        <v>33435.1189880837</v>
      </c>
      <c r="M48" s="1">
        <f t="shared" si="6"/>
        <v>70.0106501354458</v>
      </c>
      <c r="N48" s="1">
        <f t="shared" si="9"/>
        <v>26</v>
      </c>
      <c r="O48" s="1"/>
      <c r="P48" s="1"/>
      <c r="Q48" s="1"/>
      <c r="R48" s="21" t="s">
        <v>501</v>
      </c>
      <c r="S48" s="1">
        <v>33349.1207550018</v>
      </c>
      <c r="T48" s="1">
        <v>33435.7024261027</v>
      </c>
      <c r="U48" s="1">
        <f t="shared" si="7"/>
        <v>86.5816711009393</v>
      </c>
      <c r="V48" s="1">
        <f t="shared" si="8"/>
        <v>23</v>
      </c>
    </row>
    <row r="49" spans="1:22">
      <c r="A49" s="20" t="s">
        <v>486</v>
      </c>
      <c r="B49" s="20" t="s">
        <v>201</v>
      </c>
      <c r="C49" s="20" t="s">
        <v>487</v>
      </c>
      <c r="D49" s="52">
        <f t="shared" si="5"/>
        <v>27.1595900439239</v>
      </c>
      <c r="E49" s="52">
        <v>27.1595900439239</v>
      </c>
      <c r="F49" s="52">
        <v>9.78910688140556</v>
      </c>
      <c r="G49" s="52">
        <v>231.847730600293</v>
      </c>
      <c r="H49">
        <v>1</v>
      </c>
      <c r="J49" s="20" t="s">
        <v>487</v>
      </c>
      <c r="K49" s="1">
        <v>33359.4128779614</v>
      </c>
      <c r="L49" s="1">
        <v>33781.2577186517</v>
      </c>
      <c r="M49" s="1">
        <f t="shared" si="6"/>
        <v>421.844840690253</v>
      </c>
      <c r="N49" s="1">
        <f t="shared" si="9"/>
        <v>14</v>
      </c>
      <c r="O49" s="1"/>
      <c r="P49" s="1"/>
      <c r="Q49" s="1"/>
      <c r="R49" s="18" t="s">
        <v>363</v>
      </c>
      <c r="S49" s="1">
        <v>33438.0975391227</v>
      </c>
      <c r="T49" s="1">
        <v>33346.7341345946</v>
      </c>
      <c r="U49" s="1">
        <f t="shared" si="7"/>
        <v>91.3634045281069</v>
      </c>
      <c r="V49" s="1">
        <f t="shared" si="8"/>
        <v>22</v>
      </c>
    </row>
    <row r="50" spans="1:22">
      <c r="A50" s="20" t="s">
        <v>488</v>
      </c>
      <c r="B50" s="20" t="s">
        <v>203</v>
      </c>
      <c r="C50" s="20" t="s">
        <v>489</v>
      </c>
      <c r="D50" s="52">
        <f t="shared" si="5"/>
        <v>3.31713030746706</v>
      </c>
      <c r="E50" s="52">
        <v>3.31713030746706</v>
      </c>
      <c r="F50" s="52">
        <v>2.79941434846266</v>
      </c>
      <c r="G50" s="52">
        <v>4.09370424597365</v>
      </c>
      <c r="H50">
        <v>1</v>
      </c>
      <c r="J50" s="20" t="s">
        <v>489</v>
      </c>
      <c r="K50" s="1">
        <v>33391.8567100172</v>
      </c>
      <c r="L50" s="1">
        <v>33393.2439113548</v>
      </c>
      <c r="M50" s="1">
        <f t="shared" si="6"/>
        <v>1.38720133767492</v>
      </c>
      <c r="N50" s="1">
        <f t="shared" ref="N50:N70" si="10">RANK(M50,$M$7:$M$70)</f>
        <v>50</v>
      </c>
      <c r="O50" s="1"/>
      <c r="P50" s="1"/>
      <c r="Q50" s="1"/>
      <c r="R50" s="13" t="s">
        <v>430</v>
      </c>
      <c r="S50" s="1">
        <v>33366.6702437631</v>
      </c>
      <c r="T50" s="1">
        <v>33462.199241847</v>
      </c>
      <c r="U50" s="1">
        <f t="shared" si="7"/>
        <v>95.5289980838206</v>
      </c>
      <c r="V50" s="1">
        <f t="shared" si="8"/>
        <v>21</v>
      </c>
    </row>
    <row r="51" spans="1:22">
      <c r="A51" s="20" t="s">
        <v>490</v>
      </c>
      <c r="B51" s="20" t="s">
        <v>205</v>
      </c>
      <c r="C51" s="20" t="s">
        <v>491</v>
      </c>
      <c r="D51" s="52">
        <f t="shared" si="5"/>
        <v>44.9311859443631</v>
      </c>
      <c r="E51" s="52">
        <v>44.9311859443631</v>
      </c>
      <c r="F51" s="52">
        <v>35.9449487554905</v>
      </c>
      <c r="G51" s="52">
        <v>53.9174231332357</v>
      </c>
      <c r="H51">
        <v>1</v>
      </c>
      <c r="J51" s="20" t="s">
        <v>491</v>
      </c>
      <c r="K51" s="1">
        <v>33383.8867190345</v>
      </c>
      <c r="L51" s="1">
        <v>33400.93646207</v>
      </c>
      <c r="M51" s="1">
        <f t="shared" si="6"/>
        <v>17.0497430354444</v>
      </c>
      <c r="N51" s="1">
        <f t="shared" si="10"/>
        <v>35</v>
      </c>
      <c r="O51" s="1"/>
      <c r="P51" s="1"/>
      <c r="Q51" s="1"/>
      <c r="R51" s="57" t="s">
        <v>481</v>
      </c>
      <c r="S51">
        <v>33335.1739140814</v>
      </c>
      <c r="T51">
        <v>33439.3888227797</v>
      </c>
      <c r="U51">
        <f t="shared" si="7"/>
        <v>104.214908698217</v>
      </c>
      <c r="V51" s="1">
        <f t="shared" si="8"/>
        <v>20</v>
      </c>
    </row>
    <row r="52" spans="1:22">
      <c r="A52" s="21" t="s">
        <v>492</v>
      </c>
      <c r="B52" s="21" t="s">
        <v>577</v>
      </c>
      <c r="C52" s="21" t="s">
        <v>493</v>
      </c>
      <c r="D52" s="52">
        <f t="shared" si="5"/>
        <v>0.558</v>
      </c>
      <c r="E52" s="52">
        <v>0.558</v>
      </c>
      <c r="F52" s="52">
        <v>0.4464</v>
      </c>
      <c r="G52" s="52">
        <v>0.6696</v>
      </c>
      <c r="H52">
        <v>1</v>
      </c>
      <c r="J52" s="21" t="s">
        <v>493</v>
      </c>
      <c r="K52" s="1">
        <v>32387.4280962996</v>
      </c>
      <c r="L52" s="1">
        <v>34397.395084805</v>
      </c>
      <c r="M52" s="1">
        <f t="shared" si="6"/>
        <v>2009.96698850539</v>
      </c>
      <c r="N52" s="1">
        <f t="shared" si="10"/>
        <v>6</v>
      </c>
      <c r="O52" s="1"/>
      <c r="P52" s="1"/>
      <c r="Q52" s="1"/>
      <c r="R52" s="13" t="s">
        <v>438</v>
      </c>
      <c r="S52" s="1">
        <v>33335.2085976876</v>
      </c>
      <c r="T52" s="1">
        <v>33478.2160798491</v>
      </c>
      <c r="U52" s="1">
        <f t="shared" si="7"/>
        <v>143.00748216144</v>
      </c>
      <c r="V52" s="1">
        <f t="shared" si="8"/>
        <v>19</v>
      </c>
    </row>
    <row r="53" spans="1:22">
      <c r="A53" s="21" t="s">
        <v>494</v>
      </c>
      <c r="B53" s="21" t="s">
        <v>578</v>
      </c>
      <c r="C53" s="21" t="s">
        <v>495</v>
      </c>
      <c r="D53" s="52">
        <f t="shared" si="5"/>
        <v>0.167</v>
      </c>
      <c r="E53" s="52">
        <v>0.167</v>
      </c>
      <c r="F53" s="52">
        <v>0.1336</v>
      </c>
      <c r="G53" s="52">
        <v>0.2004</v>
      </c>
      <c r="H53">
        <v>1</v>
      </c>
      <c r="J53" s="21" t="s">
        <v>495</v>
      </c>
      <c r="K53" s="1">
        <v>32505.0029688552</v>
      </c>
      <c r="L53" s="1">
        <v>34279.8202122493</v>
      </c>
      <c r="M53" s="1">
        <f t="shared" si="6"/>
        <v>1774.81724339415</v>
      </c>
      <c r="N53" s="1">
        <f t="shared" si="10"/>
        <v>7</v>
      </c>
      <c r="O53" s="1"/>
      <c r="P53" s="1"/>
      <c r="Q53" s="1"/>
      <c r="R53" s="57" t="s">
        <v>479</v>
      </c>
      <c r="S53">
        <v>33313.7947647503</v>
      </c>
      <c r="T53">
        <v>33471.4003478846</v>
      </c>
      <c r="U53">
        <f t="shared" si="7"/>
        <v>157.605583134362</v>
      </c>
      <c r="V53" s="1">
        <f t="shared" si="8"/>
        <v>18</v>
      </c>
    </row>
    <row r="54" spans="1:22">
      <c r="A54" s="21" t="s">
        <v>496</v>
      </c>
      <c r="B54" s="21" t="s">
        <v>579</v>
      </c>
      <c r="C54" s="21" t="s">
        <v>497</v>
      </c>
      <c r="D54" s="52">
        <f t="shared" si="5"/>
        <v>0.103</v>
      </c>
      <c r="E54" s="52">
        <v>0.103</v>
      </c>
      <c r="F54" s="52">
        <v>0.0824</v>
      </c>
      <c r="G54" s="52">
        <v>0.1236</v>
      </c>
      <c r="H54">
        <v>1</v>
      </c>
      <c r="J54" s="21" t="s">
        <v>497</v>
      </c>
      <c r="K54" s="1">
        <v>33366.0717224933</v>
      </c>
      <c r="L54" s="1">
        <v>33418.7514586113</v>
      </c>
      <c r="M54" s="1">
        <f t="shared" si="6"/>
        <v>52.6797361179706</v>
      </c>
      <c r="N54" s="1">
        <f t="shared" si="10"/>
        <v>29</v>
      </c>
      <c r="O54" s="1"/>
      <c r="P54" s="1"/>
      <c r="Q54" s="1"/>
      <c r="R54" s="13" t="s">
        <v>436</v>
      </c>
      <c r="S54" s="1">
        <v>33335.2085976876</v>
      </c>
      <c r="T54" s="1">
        <v>33506.8175762814</v>
      </c>
      <c r="U54" s="1">
        <f t="shared" si="7"/>
        <v>171.608978593744</v>
      </c>
      <c r="V54" s="1">
        <f t="shared" si="8"/>
        <v>17</v>
      </c>
    </row>
    <row r="55" spans="1:22">
      <c r="A55" s="21" t="s">
        <v>498</v>
      </c>
      <c r="B55" s="21" t="s">
        <v>580</v>
      </c>
      <c r="C55" s="21" t="s">
        <v>499</v>
      </c>
      <c r="D55" s="52">
        <f t="shared" si="5"/>
        <v>0.103</v>
      </c>
      <c r="E55" s="52">
        <v>0.103</v>
      </c>
      <c r="F55" s="52">
        <v>0.0824</v>
      </c>
      <c r="G55" s="52">
        <v>0.1236</v>
      </c>
      <c r="H55">
        <v>1</v>
      </c>
      <c r="J55" s="21" t="s">
        <v>499</v>
      </c>
      <c r="K55" s="1">
        <v>33378.4849521028</v>
      </c>
      <c r="L55" s="1">
        <v>33406.3382290017</v>
      </c>
      <c r="M55" s="1">
        <f t="shared" si="6"/>
        <v>27.8532768988589</v>
      </c>
      <c r="N55" s="1">
        <f t="shared" si="10"/>
        <v>31</v>
      </c>
      <c r="O55" s="1"/>
      <c r="P55" s="1"/>
      <c r="Q55" s="1"/>
      <c r="R55" s="20" t="s">
        <v>375</v>
      </c>
      <c r="S55" s="1">
        <v>33385.2015709171</v>
      </c>
      <c r="T55" s="1">
        <v>33602.1270283402</v>
      </c>
      <c r="U55" s="1">
        <f t="shared" si="7"/>
        <v>216.925457423182</v>
      </c>
      <c r="V55" s="1">
        <f t="shared" si="8"/>
        <v>16</v>
      </c>
    </row>
    <row r="56" spans="1:22">
      <c r="A56" s="21" t="s">
        <v>500</v>
      </c>
      <c r="B56" s="21" t="s">
        <v>581</v>
      </c>
      <c r="C56" s="21" t="s">
        <v>501</v>
      </c>
      <c r="D56" s="52">
        <f t="shared" si="5"/>
        <v>0.072</v>
      </c>
      <c r="E56" s="52">
        <v>0.072</v>
      </c>
      <c r="F56" s="52">
        <v>0.0576</v>
      </c>
      <c r="G56" s="52">
        <v>0.0864</v>
      </c>
      <c r="H56">
        <v>1</v>
      </c>
      <c r="J56" s="21" t="s">
        <v>501</v>
      </c>
      <c r="K56" s="1">
        <v>33349.1207550018</v>
      </c>
      <c r="L56" s="1">
        <v>33435.7024261027</v>
      </c>
      <c r="M56" s="1">
        <f t="shared" si="6"/>
        <v>86.5816711009393</v>
      </c>
      <c r="N56" s="1">
        <f t="shared" si="10"/>
        <v>23</v>
      </c>
      <c r="O56" s="1"/>
      <c r="P56" s="1"/>
      <c r="Q56" s="1"/>
      <c r="R56" s="57" t="s">
        <v>477</v>
      </c>
      <c r="S56">
        <v>33251.1431712407</v>
      </c>
      <c r="T56">
        <v>33517.0098066093</v>
      </c>
      <c r="U56">
        <f t="shared" si="7"/>
        <v>265.866635368591</v>
      </c>
      <c r="V56" s="1">
        <f t="shared" si="8"/>
        <v>15</v>
      </c>
    </row>
    <row r="57" spans="1:22">
      <c r="A57" s="21" t="s">
        <v>502</v>
      </c>
      <c r="B57" s="21" t="s">
        <v>582</v>
      </c>
      <c r="C57" s="21" t="s">
        <v>503</v>
      </c>
      <c r="D57" s="52">
        <f t="shared" si="5"/>
        <v>0.062</v>
      </c>
      <c r="E57" s="52">
        <v>0.062</v>
      </c>
      <c r="F57" s="52">
        <v>0.0496</v>
      </c>
      <c r="G57" s="52">
        <v>0.0744</v>
      </c>
      <c r="H57">
        <v>1</v>
      </c>
      <c r="J57" s="21" t="s">
        <v>503</v>
      </c>
      <c r="K57" s="1">
        <v>33384.3318178749</v>
      </c>
      <c r="L57" s="1">
        <v>33400.4913632295</v>
      </c>
      <c r="M57" s="1">
        <f t="shared" si="6"/>
        <v>16.1595453546106</v>
      </c>
      <c r="N57" s="1">
        <f t="shared" si="10"/>
        <v>36</v>
      </c>
      <c r="O57" s="1"/>
      <c r="P57" s="1"/>
      <c r="Q57" s="1"/>
      <c r="R57" s="20" t="s">
        <v>487</v>
      </c>
      <c r="S57" s="1">
        <v>33359.4128779614</v>
      </c>
      <c r="T57" s="1">
        <v>33781.2577186517</v>
      </c>
      <c r="U57" s="1">
        <f t="shared" si="7"/>
        <v>421.844840690253</v>
      </c>
      <c r="V57" s="1">
        <f t="shared" si="8"/>
        <v>14</v>
      </c>
    </row>
    <row r="58" spans="1:22">
      <c r="A58" s="21" t="s">
        <v>504</v>
      </c>
      <c r="B58" s="21" t="s">
        <v>583</v>
      </c>
      <c r="C58" s="21" t="s">
        <v>505</v>
      </c>
      <c r="D58" s="52">
        <f t="shared" si="5"/>
        <v>0.244</v>
      </c>
      <c r="E58" s="52">
        <v>0.244</v>
      </c>
      <c r="F58" s="52">
        <v>0.1952</v>
      </c>
      <c r="G58" s="52">
        <v>0.2928</v>
      </c>
      <c r="H58">
        <v>1</v>
      </c>
      <c r="J58" s="21" t="s">
        <v>505</v>
      </c>
      <c r="K58" s="1">
        <v>31502.7399820528</v>
      </c>
      <c r="L58" s="1">
        <v>35282.0831990517</v>
      </c>
      <c r="M58" s="1">
        <f t="shared" si="6"/>
        <v>3779.3432169989</v>
      </c>
      <c r="N58" s="1">
        <f t="shared" si="10"/>
        <v>4</v>
      </c>
      <c r="O58" s="1"/>
      <c r="P58" s="1"/>
      <c r="Q58" s="1"/>
      <c r="R58" s="57" t="s">
        <v>473</v>
      </c>
      <c r="S58">
        <v>33747.9172123217</v>
      </c>
      <c r="T58">
        <v>33217.4527756376</v>
      </c>
      <c r="U58">
        <f t="shared" si="7"/>
        <v>530.464436684102</v>
      </c>
      <c r="V58" s="1">
        <f t="shared" si="8"/>
        <v>13</v>
      </c>
    </row>
    <row r="59" spans="1:22">
      <c r="A59" s="21" t="s">
        <v>506</v>
      </c>
      <c r="B59" s="21" t="s">
        <v>584</v>
      </c>
      <c r="C59" s="21" t="s">
        <v>507</v>
      </c>
      <c r="D59" s="52">
        <f t="shared" si="5"/>
        <v>0.095</v>
      </c>
      <c r="E59" s="52">
        <v>0.095</v>
      </c>
      <c r="F59" s="52">
        <v>0.076</v>
      </c>
      <c r="G59" s="52">
        <v>0.114</v>
      </c>
      <c r="H59">
        <v>1</v>
      </c>
      <c r="J59" s="21" t="s">
        <v>507</v>
      </c>
      <c r="K59" s="1">
        <v>33080.988708866</v>
      </c>
      <c r="L59" s="1">
        <v>33703.8344722385</v>
      </c>
      <c r="M59" s="1">
        <f t="shared" si="6"/>
        <v>622.845763372439</v>
      </c>
      <c r="N59" s="1">
        <f t="shared" si="10"/>
        <v>11</v>
      </c>
      <c r="O59" s="1"/>
      <c r="P59" s="1"/>
      <c r="Q59" s="1"/>
      <c r="R59" s="21" t="s">
        <v>521</v>
      </c>
      <c r="S59" s="1">
        <v>33695.3096007207</v>
      </c>
      <c r="T59" s="1">
        <v>33089.5135803837</v>
      </c>
      <c r="U59" s="1">
        <f t="shared" si="7"/>
        <v>605.796020336988</v>
      </c>
      <c r="V59" s="1">
        <f t="shared" si="8"/>
        <v>12</v>
      </c>
    </row>
    <row r="60" spans="1:22">
      <c r="A60" s="21" t="s">
        <v>508</v>
      </c>
      <c r="B60" s="21" t="s">
        <v>577</v>
      </c>
      <c r="C60" s="21" t="s">
        <v>509</v>
      </c>
      <c r="D60" s="52">
        <f t="shared" si="5"/>
        <v>0.566</v>
      </c>
      <c r="E60" s="52">
        <v>0.566</v>
      </c>
      <c r="F60" s="52">
        <v>0.4528</v>
      </c>
      <c r="G60" s="52">
        <v>0.6792</v>
      </c>
      <c r="H60">
        <v>1</v>
      </c>
      <c r="J60" s="21" t="s">
        <v>509</v>
      </c>
      <c r="K60" s="1">
        <v>34164.4712077673</v>
      </c>
      <c r="L60" s="1">
        <v>32620.351973337</v>
      </c>
      <c r="M60" s="1">
        <f t="shared" si="6"/>
        <v>1544.11923443029</v>
      </c>
      <c r="N60" s="1">
        <f t="shared" si="10"/>
        <v>10</v>
      </c>
      <c r="O60" s="1"/>
      <c r="P60" s="1"/>
      <c r="Q60" s="1"/>
      <c r="R60" s="21" t="s">
        <v>507</v>
      </c>
      <c r="S60" s="1">
        <v>33080.988708866</v>
      </c>
      <c r="T60" s="1">
        <v>33703.8344722385</v>
      </c>
      <c r="U60" s="1">
        <f t="shared" si="7"/>
        <v>622.845763372439</v>
      </c>
      <c r="V60" s="1">
        <f t="shared" si="8"/>
        <v>11</v>
      </c>
    </row>
    <row r="61" spans="1:22">
      <c r="A61" s="21" t="s">
        <v>510</v>
      </c>
      <c r="B61" s="21" t="s">
        <v>578</v>
      </c>
      <c r="C61" s="21" t="s">
        <v>511</v>
      </c>
      <c r="D61" s="52">
        <f t="shared" si="5"/>
        <v>0.219</v>
      </c>
      <c r="E61" s="52">
        <v>0.219</v>
      </c>
      <c r="F61" s="52">
        <v>0.1752</v>
      </c>
      <c r="G61" s="52">
        <v>0.2628</v>
      </c>
      <c r="H61">
        <v>1</v>
      </c>
      <c r="J61" s="21" t="s">
        <v>511</v>
      </c>
      <c r="K61" s="1">
        <v>34273.7870689672</v>
      </c>
      <c r="L61" s="1">
        <v>32511.0361121371</v>
      </c>
      <c r="M61" s="1">
        <f t="shared" si="6"/>
        <v>1762.7509568301</v>
      </c>
      <c r="N61" s="1">
        <f t="shared" si="10"/>
        <v>8</v>
      </c>
      <c r="O61" s="1"/>
      <c r="P61" s="1"/>
      <c r="Q61" s="1"/>
      <c r="R61" s="21" t="s">
        <v>509</v>
      </c>
      <c r="S61" s="1">
        <v>34164.4712077673</v>
      </c>
      <c r="T61" s="1">
        <v>32620.351973337</v>
      </c>
      <c r="U61" s="1">
        <f t="shared" si="7"/>
        <v>1544.11923443029</v>
      </c>
      <c r="V61" s="1">
        <f t="shared" si="8"/>
        <v>10</v>
      </c>
    </row>
    <row r="62" spans="1:22">
      <c r="A62" s="21" t="s">
        <v>512</v>
      </c>
      <c r="B62" s="21" t="s">
        <v>579</v>
      </c>
      <c r="C62" s="21" t="s">
        <v>513</v>
      </c>
      <c r="D62" s="52">
        <f t="shared" si="5"/>
        <v>0.117</v>
      </c>
      <c r="E62" s="52">
        <v>0.117</v>
      </c>
      <c r="F62" s="52">
        <v>0.0936</v>
      </c>
      <c r="G62" s="52">
        <v>0.1404</v>
      </c>
      <c r="H62">
        <v>1</v>
      </c>
      <c r="J62" s="21" t="s">
        <v>513</v>
      </c>
      <c r="K62" s="1">
        <v>33415.0722168149</v>
      </c>
      <c r="L62" s="1">
        <v>33369.7509642895</v>
      </c>
      <c r="M62" s="1">
        <f t="shared" si="6"/>
        <v>45.3212525254057</v>
      </c>
      <c r="N62" s="1">
        <f t="shared" si="10"/>
        <v>30</v>
      </c>
      <c r="O62" s="1"/>
      <c r="P62" s="1"/>
      <c r="Q62" s="1"/>
      <c r="R62" s="13" t="s">
        <v>241</v>
      </c>
      <c r="S62" s="1">
        <v>32019.5397618022</v>
      </c>
      <c r="T62" s="1">
        <v>33678.4265548752</v>
      </c>
      <c r="U62" s="1">
        <f t="shared" si="7"/>
        <v>1658.88679307292</v>
      </c>
      <c r="V62" s="1">
        <f t="shared" si="8"/>
        <v>9</v>
      </c>
    </row>
    <row r="63" spans="1:22">
      <c r="A63" s="21" t="s">
        <v>514</v>
      </c>
      <c r="B63" s="21" t="s">
        <v>580</v>
      </c>
      <c r="C63" s="21" t="s">
        <v>515</v>
      </c>
      <c r="D63" s="52">
        <f t="shared" si="5"/>
        <v>0.102</v>
      </c>
      <c r="E63" s="52">
        <v>0.102</v>
      </c>
      <c r="F63" s="52">
        <v>0.0816</v>
      </c>
      <c r="G63" s="52">
        <v>0.1224</v>
      </c>
      <c r="H63">
        <v>1</v>
      </c>
      <c r="J63" s="21" t="s">
        <v>515</v>
      </c>
      <c r="K63" s="1">
        <v>33402.8568425956</v>
      </c>
      <c r="L63" s="1">
        <v>33381.9663385088</v>
      </c>
      <c r="M63" s="1">
        <f t="shared" si="6"/>
        <v>20.890504086783</v>
      </c>
      <c r="N63" s="1">
        <f t="shared" si="10"/>
        <v>32</v>
      </c>
      <c r="O63" s="1"/>
      <c r="P63" s="1"/>
      <c r="Q63" s="1"/>
      <c r="R63" s="21" t="s">
        <v>511</v>
      </c>
      <c r="S63" s="1">
        <v>34273.7870689672</v>
      </c>
      <c r="T63" s="1">
        <v>32511.0361121371</v>
      </c>
      <c r="U63" s="1">
        <f t="shared" si="7"/>
        <v>1762.7509568301</v>
      </c>
      <c r="V63" s="1">
        <f t="shared" si="8"/>
        <v>8</v>
      </c>
    </row>
    <row r="64" spans="1:22">
      <c r="A64" s="21" t="s">
        <v>516</v>
      </c>
      <c r="B64" s="21" t="s">
        <v>581</v>
      </c>
      <c r="C64" s="21" t="s">
        <v>517</v>
      </c>
      <c r="D64" s="52">
        <f t="shared" si="5"/>
        <v>0.071</v>
      </c>
      <c r="E64" s="52">
        <v>0.071</v>
      </c>
      <c r="F64" s="52">
        <v>0.0568</v>
      </c>
      <c r="G64" s="52">
        <v>0.0852</v>
      </c>
      <c r="H64">
        <v>1</v>
      </c>
      <c r="J64" s="21" t="s">
        <v>517</v>
      </c>
      <c r="K64" s="1">
        <v>33424.7435106121</v>
      </c>
      <c r="L64" s="1">
        <v>33360.0796704923</v>
      </c>
      <c r="M64" s="1">
        <f t="shared" si="6"/>
        <v>64.663840119807</v>
      </c>
      <c r="N64" s="1">
        <f t="shared" si="10"/>
        <v>28</v>
      </c>
      <c r="O64" s="1"/>
      <c r="P64" s="1"/>
      <c r="Q64" s="1"/>
      <c r="R64" s="21" t="s">
        <v>495</v>
      </c>
      <c r="S64" s="1">
        <v>32505.0029688552</v>
      </c>
      <c r="T64" s="1">
        <v>34279.8202122493</v>
      </c>
      <c r="U64" s="1">
        <f t="shared" si="7"/>
        <v>1774.81724339415</v>
      </c>
      <c r="V64" s="1">
        <f t="shared" si="8"/>
        <v>7</v>
      </c>
    </row>
    <row r="65" spans="1:22">
      <c r="A65" s="21" t="s">
        <v>518</v>
      </c>
      <c r="B65" s="21" t="s">
        <v>582</v>
      </c>
      <c r="C65" s="21" t="s">
        <v>519</v>
      </c>
      <c r="D65" s="52">
        <f t="shared" si="5"/>
        <v>0.071</v>
      </c>
      <c r="E65" s="52">
        <v>0.071</v>
      </c>
      <c r="F65" s="52">
        <v>0.0568</v>
      </c>
      <c r="G65" s="52">
        <v>0.0852</v>
      </c>
      <c r="H65">
        <v>1</v>
      </c>
      <c r="J65" s="21" t="s">
        <v>519</v>
      </c>
      <c r="K65" s="1">
        <v>33399.4192901632</v>
      </c>
      <c r="L65" s="1">
        <v>33385.4038909411</v>
      </c>
      <c r="M65" s="1">
        <f t="shared" si="6"/>
        <v>14.0153992221458</v>
      </c>
      <c r="N65" s="1">
        <f t="shared" si="10"/>
        <v>39</v>
      </c>
      <c r="O65" s="1"/>
      <c r="P65" s="1"/>
      <c r="Q65" s="1"/>
      <c r="R65" s="21" t="s">
        <v>493</v>
      </c>
      <c r="S65" s="1">
        <v>32387.4280962996</v>
      </c>
      <c r="T65" s="1">
        <v>34397.395084805</v>
      </c>
      <c r="U65" s="1">
        <f t="shared" si="7"/>
        <v>2009.96698850539</v>
      </c>
      <c r="V65" s="1">
        <f t="shared" si="8"/>
        <v>6</v>
      </c>
    </row>
    <row r="66" spans="1:22">
      <c r="A66" s="21" t="s">
        <v>520</v>
      </c>
      <c r="B66" s="21" t="s">
        <v>584</v>
      </c>
      <c r="C66" s="21" t="s">
        <v>521</v>
      </c>
      <c r="D66" s="52">
        <f t="shared" si="5"/>
        <v>0.122</v>
      </c>
      <c r="E66" s="52">
        <v>0.122</v>
      </c>
      <c r="F66" s="52">
        <v>0.0976</v>
      </c>
      <c r="G66" s="52">
        <v>0.1464</v>
      </c>
      <c r="H66">
        <v>1</v>
      </c>
      <c r="J66" s="21" t="s">
        <v>521</v>
      </c>
      <c r="K66" s="1">
        <v>33695.3096007207</v>
      </c>
      <c r="L66" s="1">
        <v>33089.5135803837</v>
      </c>
      <c r="M66" s="1">
        <f t="shared" si="6"/>
        <v>605.796020336988</v>
      </c>
      <c r="N66" s="1">
        <f t="shared" si="10"/>
        <v>12</v>
      </c>
      <c r="O66" s="1"/>
      <c r="P66" s="1"/>
      <c r="Q66" s="1"/>
      <c r="R66" s="22" t="s">
        <v>389</v>
      </c>
      <c r="S66" s="1">
        <v>32497.7627697195</v>
      </c>
      <c r="T66" s="1">
        <v>34741.597967357</v>
      </c>
      <c r="U66" s="1">
        <f t="shared" si="7"/>
        <v>2243.83519763745</v>
      </c>
      <c r="V66" s="1">
        <f t="shared" si="8"/>
        <v>5</v>
      </c>
    </row>
    <row r="67" spans="1:22">
      <c r="A67" s="22" t="s">
        <v>522</v>
      </c>
      <c r="B67" s="22" t="s">
        <v>388</v>
      </c>
      <c r="C67" s="22" t="s">
        <v>389</v>
      </c>
      <c r="D67" s="52">
        <f t="shared" si="5"/>
        <v>0.05</v>
      </c>
      <c r="E67" s="52">
        <v>0.05</v>
      </c>
      <c r="F67" s="52">
        <v>0.03</v>
      </c>
      <c r="G67" s="52">
        <v>0.08</v>
      </c>
      <c r="H67">
        <v>1</v>
      </c>
      <c r="J67" s="22" t="s">
        <v>389</v>
      </c>
      <c r="K67" s="1">
        <v>32497.7627697195</v>
      </c>
      <c r="L67" s="1">
        <v>34741.597967357</v>
      </c>
      <c r="M67" s="1">
        <f t="shared" si="6"/>
        <v>2243.83519763745</v>
      </c>
      <c r="N67" s="1">
        <f t="shared" si="10"/>
        <v>5</v>
      </c>
      <c r="O67" s="1"/>
      <c r="P67" s="1"/>
      <c r="Q67" s="1"/>
      <c r="R67" s="21" t="s">
        <v>505</v>
      </c>
      <c r="S67" s="1">
        <v>31502.7399820528</v>
      </c>
      <c r="T67" s="1">
        <v>35282.0831990517</v>
      </c>
      <c r="U67" s="1">
        <f t="shared" si="7"/>
        <v>3779.3432169989</v>
      </c>
      <c r="V67" s="1">
        <f t="shared" si="8"/>
        <v>4</v>
      </c>
    </row>
    <row r="68" spans="1:22">
      <c r="A68" s="22" t="s">
        <v>585</v>
      </c>
      <c r="B68" s="22" t="s">
        <v>586</v>
      </c>
      <c r="C68" s="22" t="s">
        <v>208</v>
      </c>
      <c r="D68" s="52">
        <f t="shared" si="5"/>
        <v>1.72</v>
      </c>
      <c r="E68" s="52">
        <v>1.72</v>
      </c>
      <c r="F68" s="52">
        <f>E68*0.9</f>
        <v>1.548</v>
      </c>
      <c r="G68" s="52">
        <f>E68*1.1</f>
        <v>1.892</v>
      </c>
      <c r="H68">
        <v>1</v>
      </c>
      <c r="J68" s="22" t="s">
        <v>208</v>
      </c>
      <c r="K68">
        <v>33373.8701585716</v>
      </c>
      <c r="L68">
        <v>33394.2969478279</v>
      </c>
      <c r="M68" s="1">
        <f t="shared" si="6"/>
        <v>20.4267892563366</v>
      </c>
      <c r="N68" s="1">
        <f t="shared" si="10"/>
        <v>33</v>
      </c>
      <c r="R68" s="57" t="s">
        <v>475</v>
      </c>
      <c r="S68">
        <v>36319.4671005749</v>
      </c>
      <c r="T68">
        <v>31160.1815524975</v>
      </c>
      <c r="U68">
        <f t="shared" si="7"/>
        <v>5159.28554807739</v>
      </c>
      <c r="V68" s="1">
        <f t="shared" si="8"/>
        <v>3</v>
      </c>
    </row>
    <row r="69" spans="1:22">
      <c r="A69" s="22" t="s">
        <v>587</v>
      </c>
      <c r="B69" s="22" t="s">
        <v>588</v>
      </c>
      <c r="C69" s="22" t="s">
        <v>209</v>
      </c>
      <c r="D69" s="52">
        <f t="shared" si="5"/>
        <v>65</v>
      </c>
      <c r="E69" s="52">
        <v>65</v>
      </c>
      <c r="F69" s="52">
        <f>E69*0.9</f>
        <v>58.5</v>
      </c>
      <c r="G69" s="52">
        <f>E69*1.1</f>
        <v>71.5</v>
      </c>
      <c r="H69">
        <v>1</v>
      </c>
      <c r="J69" s="22" t="s">
        <v>209</v>
      </c>
      <c r="K69">
        <v>33392.4115905522</v>
      </c>
      <c r="L69">
        <v>41685.4924170004</v>
      </c>
      <c r="M69" s="1">
        <f t="shared" si="6"/>
        <v>8293.08082644822</v>
      </c>
      <c r="N69" s="1">
        <f t="shared" si="10"/>
        <v>2</v>
      </c>
      <c r="R69" s="22" t="s">
        <v>209</v>
      </c>
      <c r="S69">
        <v>33392.4115905522</v>
      </c>
      <c r="T69">
        <v>41685.4924170004</v>
      </c>
      <c r="U69" s="1">
        <f t="shared" si="7"/>
        <v>8293.08082644822</v>
      </c>
      <c r="V69" s="1">
        <f t="shared" si="8"/>
        <v>2</v>
      </c>
    </row>
    <row r="70" ht="15.15" spans="1:22">
      <c r="A70" s="22" t="s">
        <v>525</v>
      </c>
      <c r="B70" s="22" t="s">
        <v>589</v>
      </c>
      <c r="C70" s="22" t="s">
        <v>210</v>
      </c>
      <c r="D70" s="52">
        <f>E70</f>
        <v>65.8</v>
      </c>
      <c r="E70" s="52">
        <v>65.8</v>
      </c>
      <c r="F70" s="52">
        <v>65.8</v>
      </c>
      <c r="G70" s="52">
        <v>65.8</v>
      </c>
      <c r="H70">
        <v>1</v>
      </c>
      <c r="J70" s="22" t="s">
        <v>210</v>
      </c>
      <c r="K70">
        <v>33392.4115905522</v>
      </c>
      <c r="L70">
        <v>33392.4115905522</v>
      </c>
      <c r="M70" s="1">
        <f t="shared" si="6"/>
        <v>0</v>
      </c>
      <c r="N70" s="1">
        <f t="shared" si="10"/>
        <v>64</v>
      </c>
      <c r="R70" s="16" t="s">
        <v>267</v>
      </c>
      <c r="S70" s="1">
        <v>30644.115577462</v>
      </c>
      <c r="T70" s="1">
        <v>40050.8580989134</v>
      </c>
      <c r="U70" s="1">
        <f t="shared" si="7"/>
        <v>9406.74252145137</v>
      </c>
      <c r="V70" s="1">
        <f t="shared" si="8"/>
        <v>1</v>
      </c>
    </row>
    <row r="71" ht="15.15" spans="1:22">
      <c r="A71" s="60" t="s">
        <v>526</v>
      </c>
      <c r="B71" s="61" t="s">
        <v>368</v>
      </c>
      <c r="C71" s="61" t="s">
        <v>369</v>
      </c>
      <c r="D71" s="62">
        <f>CHOOSE(H71,E71,F71,G71)</f>
        <v>0</v>
      </c>
      <c r="E71" s="62"/>
      <c r="F71" s="62"/>
      <c r="G71" s="62"/>
      <c r="H71" s="63">
        <v>1</v>
      </c>
      <c r="J71" s="64"/>
      <c r="K71" s="1"/>
      <c r="L71" s="1"/>
      <c r="M71" s="1"/>
      <c r="N71" s="1"/>
      <c r="O71" s="1"/>
      <c r="P71" s="1"/>
      <c r="Q71" s="1"/>
      <c r="R71" s="64"/>
      <c r="S71" s="1"/>
      <c r="T71" s="1"/>
      <c r="U71" s="1"/>
      <c r="V71" s="1"/>
    </row>
    <row r="73" spans="2:2">
      <c r="B73" s="21" t="s">
        <v>590</v>
      </c>
    </row>
  </sheetData>
  <sortState ref="R7:V70">
    <sortCondition ref="V7:V70" descending="1"/>
  </sortState>
  <mergeCells count="1">
    <mergeCell ref="A1:C2"/>
  </mergeCells>
  <dataValidations count="1">
    <dataValidation type="list" allowBlank="1" showInputMessage="1" showErrorMessage="1" sqref="H7:H71">
      <formula1>$A$8:$A$10</formula1>
    </dataValidation>
  </dataValidations>
  <pageMargins left="0.7" right="0.7" top="0.75" bottom="0.75" header="0.3" footer="0.3"/>
  <pageSetup paperSize="9" orientation="portrait" horizontalDpi="1200" verticalDpi="12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name="Button 1" r:id="rId3">
              <controlPr print="0" defaultSize="0">
                <anchor moveWithCells="1" sizeWithCells="1">
                  <from>
                    <xdr:col>9</xdr:col>
                    <xdr:colOff>182880</xdr:colOff>
                    <xdr:row>0</xdr:row>
                    <xdr:rowOff>121920</xdr:rowOff>
                  </from>
                  <to>
                    <xdr:col>11</xdr:col>
                    <xdr:colOff>15240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B1:AA86"/>
  <sheetViews>
    <sheetView workbookViewId="0">
      <selection activeCell="C3" sqref="C3"/>
    </sheetView>
  </sheetViews>
  <sheetFormatPr defaultColWidth="8.88888888888889" defaultRowHeight="14.4"/>
  <cols>
    <col min="1" max="5" width="8.88888888888889" style="2"/>
    <col min="6" max="17" width="10.3333333333333" style="2" customWidth="1"/>
    <col min="18" max="16384" width="8.88888888888889" style="2"/>
  </cols>
  <sheetData>
    <row r="1" ht="15.15" spans="5:17">
      <c r="E1" s="34" t="s">
        <v>407</v>
      </c>
      <c r="F1" s="35" t="s">
        <v>591</v>
      </c>
      <c r="G1" s="35" t="s">
        <v>409</v>
      </c>
      <c r="H1" s="35" t="s">
        <v>592</v>
      </c>
      <c r="I1" s="35" t="s">
        <v>593</v>
      </c>
      <c r="J1" s="35" t="s">
        <v>412</v>
      </c>
      <c r="K1" s="35" t="s">
        <v>594</v>
      </c>
      <c r="L1" s="35" t="s">
        <v>414</v>
      </c>
      <c r="M1" s="35" t="s">
        <v>415</v>
      </c>
      <c r="N1" s="35" t="s">
        <v>416</v>
      </c>
      <c r="O1" s="35" t="s">
        <v>417</v>
      </c>
      <c r="P1" s="35" t="s">
        <v>418</v>
      </c>
      <c r="Q1" s="44" t="s">
        <v>419</v>
      </c>
    </row>
    <row r="2" ht="15.15" spans="2:17">
      <c r="B2" s="36" t="s">
        <v>595</v>
      </c>
      <c r="C2" s="2">
        <v>818.16</v>
      </c>
      <c r="E2" s="37" t="s">
        <v>596</v>
      </c>
      <c r="F2" s="38">
        <f ca="1">'summary results'!B2</f>
        <v>14247.4906627677</v>
      </c>
      <c r="G2" s="39">
        <f>'summary results'!C2</f>
        <v>1.12711587282494</v>
      </c>
      <c r="H2" s="39">
        <f ca="1">'summary results'!D2</f>
        <v>0.809373936476693</v>
      </c>
      <c r="I2" s="39">
        <f ca="1">'summary results'!E2</f>
        <v>3521.6256433019</v>
      </c>
      <c r="J2" s="39">
        <f>'summary results'!F2</f>
        <v>0.44979188668777</v>
      </c>
      <c r="K2" s="39">
        <f ca="1">'summary results'!G2</f>
        <v>0.324842569399689</v>
      </c>
      <c r="L2" s="39" t="s">
        <v>43</v>
      </c>
      <c r="M2" s="39" t="s">
        <v>43</v>
      </c>
      <c r="N2" s="39" t="s">
        <v>43</v>
      </c>
      <c r="O2" s="39" t="s">
        <v>43</v>
      </c>
      <c r="P2" s="39" t="s">
        <v>43</v>
      </c>
      <c r="Q2" s="45" t="s">
        <v>43</v>
      </c>
    </row>
    <row r="3" ht="15.15" spans="2:17">
      <c r="B3" s="40"/>
      <c r="C3" s="40"/>
      <c r="E3" s="41" t="s">
        <v>597</v>
      </c>
      <c r="F3" s="42">
        <f ca="1">'summary results'!B3</f>
        <v>33616.6584776964</v>
      </c>
      <c r="G3" s="43">
        <f>'summary results'!C3</f>
        <v>1.99656579461985</v>
      </c>
      <c r="H3" s="43">
        <f ca="1">'summary results'!D3</f>
        <v>1.38942092596723</v>
      </c>
      <c r="I3" s="43">
        <f ca="1">'summary results'!E3</f>
        <v>16355.5994197385</v>
      </c>
      <c r="J3" s="43">
        <f>'summary results'!F3</f>
        <v>1.06127263004412</v>
      </c>
      <c r="K3" s="43">
        <f ca="1">'summary results'!G3</f>
        <v>0.73785664672504</v>
      </c>
      <c r="L3" s="43">
        <f ca="1">'summary results'!H3</f>
        <v>19369.1678149287</v>
      </c>
      <c r="M3" s="43">
        <f ca="1">'summary results'!I3</f>
        <v>0.580046989490538</v>
      </c>
      <c r="N3" s="43">
        <f ca="1">'summary results'!J3</f>
        <v>33392.4115905522</v>
      </c>
      <c r="O3" s="43">
        <f ca="1">'summary results'!K3</f>
        <v>12833.9737764366</v>
      </c>
      <c r="P3" s="43">
        <f ca="1">'summary results'!L3</f>
        <v>0.413014077325351</v>
      </c>
      <c r="Q3" s="46">
        <f ca="1">'summary results'!M3</f>
        <v>31073.9378656256</v>
      </c>
    </row>
    <row r="4" spans="2:27">
      <c r="B4" s="2" t="s">
        <v>598</v>
      </c>
      <c r="C4" s="2" t="s">
        <v>595</v>
      </c>
      <c r="V4" s="2" t="s">
        <v>595</v>
      </c>
      <c r="W4" s="2" t="s">
        <v>529</v>
      </c>
      <c r="X4" s="6" t="s">
        <v>599</v>
      </c>
      <c r="Y4" s="6" t="s">
        <v>600</v>
      </c>
      <c r="Z4" s="6" t="s">
        <v>601</v>
      </c>
      <c r="AA4" s="6" t="s">
        <v>602</v>
      </c>
    </row>
    <row r="5" spans="2:27">
      <c r="B5" s="2">
        <v>1</v>
      </c>
      <c r="C5" s="2">
        <v>0</v>
      </c>
      <c r="E5" s="2" t="s">
        <v>116</v>
      </c>
      <c r="F5" s="2">
        <v>14247.4906627677</v>
      </c>
      <c r="G5" s="2">
        <v>1.12711587282494</v>
      </c>
      <c r="H5" s="2">
        <v>0.809373936476693</v>
      </c>
      <c r="I5" s="2">
        <v>3521.6256433019</v>
      </c>
      <c r="J5" s="2">
        <v>0.44979188668777</v>
      </c>
      <c r="K5" s="2">
        <v>0.324842569399689</v>
      </c>
      <c r="L5" s="2" t="s">
        <v>43</v>
      </c>
      <c r="M5" s="2" t="s">
        <v>43</v>
      </c>
      <c r="N5" s="2" t="s">
        <v>43</v>
      </c>
      <c r="O5" s="2" t="s">
        <v>43</v>
      </c>
      <c r="P5" s="2" t="s">
        <v>43</v>
      </c>
      <c r="Q5" s="2" t="s">
        <v>43</v>
      </c>
      <c r="V5" s="2">
        <f>(ROW()-5)*50</f>
        <v>0</v>
      </c>
      <c r="W5" s="2">
        <v>8532.57892573982</v>
      </c>
      <c r="X5" s="2">
        <f>(ROW()-5)*50</f>
        <v>0</v>
      </c>
      <c r="Y5" s="2">
        <v>38184</v>
      </c>
      <c r="Z5" s="2">
        <v>818.16</v>
      </c>
      <c r="AA5" s="2">
        <v>8532.57892573982</v>
      </c>
    </row>
    <row r="6" spans="5:27">
      <c r="E6" s="2" t="s">
        <v>140</v>
      </c>
      <c r="F6" s="2">
        <v>19196.7873812335</v>
      </c>
      <c r="G6" s="2">
        <v>1.99656579461985</v>
      </c>
      <c r="H6" s="2">
        <v>1.38942092596723</v>
      </c>
      <c r="I6" s="2">
        <v>7404.96135696893</v>
      </c>
      <c r="J6" s="2">
        <v>1.06127263004412</v>
      </c>
      <c r="K6" s="2">
        <v>0.73785664672504</v>
      </c>
      <c r="L6" s="2">
        <v>4949.29671846579</v>
      </c>
      <c r="M6" s="2">
        <v>0.580046989490538</v>
      </c>
      <c r="N6" s="2">
        <v>8532.57892573982</v>
      </c>
      <c r="O6" s="2">
        <v>3883.33571366703</v>
      </c>
      <c r="P6" s="2">
        <v>0.413014077325351</v>
      </c>
      <c r="Q6" s="2">
        <v>9402.42942520321</v>
      </c>
      <c r="V6" s="2">
        <f t="shared" ref="V6:X45" si="0">(ROW()-5)*50</f>
        <v>50</v>
      </c>
      <c r="W6" s="2">
        <v>10051.8314353231</v>
      </c>
      <c r="X6" s="2">
        <f t="shared" si="0"/>
        <v>50</v>
      </c>
      <c r="Y6" s="2">
        <v>38184</v>
      </c>
      <c r="Z6" s="2">
        <v>818.16</v>
      </c>
      <c r="AA6" s="2">
        <v>10051.8314353231</v>
      </c>
    </row>
    <row r="7" spans="2:27">
      <c r="B7" s="2">
        <v>2</v>
      </c>
      <c r="C7" s="2">
        <v>50</v>
      </c>
      <c r="E7" s="2" t="s">
        <v>116</v>
      </c>
      <c r="F7" s="2">
        <v>14247.4906627677</v>
      </c>
      <c r="G7" s="2">
        <v>1.12711587282494</v>
      </c>
      <c r="H7" s="2">
        <v>0.809373936476693</v>
      </c>
      <c r="I7" s="2">
        <v>3521.6256433019</v>
      </c>
      <c r="J7" s="2">
        <v>0.44979188668777</v>
      </c>
      <c r="K7" s="2">
        <v>0.324842569399689</v>
      </c>
      <c r="L7" s="2" t="s">
        <v>43</v>
      </c>
      <c r="M7" s="2" t="s">
        <v>43</v>
      </c>
      <c r="N7" s="2" t="s">
        <v>43</v>
      </c>
      <c r="O7" s="2" t="s">
        <v>43</v>
      </c>
      <c r="P7" s="2" t="s">
        <v>43</v>
      </c>
      <c r="Q7" s="2" t="s">
        <v>43</v>
      </c>
      <c r="V7" s="2">
        <f t="shared" si="0"/>
        <v>100</v>
      </c>
      <c r="W7" s="2">
        <v>11571.0839449063</v>
      </c>
      <c r="X7" s="2">
        <f t="shared" si="0"/>
        <v>100</v>
      </c>
      <c r="Y7" s="2">
        <v>38184</v>
      </c>
      <c r="Z7" s="2">
        <v>818.16</v>
      </c>
      <c r="AA7" s="2">
        <v>11571.0839449063</v>
      </c>
    </row>
    <row r="8" spans="5:27">
      <c r="E8" s="2" t="s">
        <v>140</v>
      </c>
      <c r="F8" s="2">
        <v>20078.0252256932</v>
      </c>
      <c r="G8" s="2">
        <v>1.99656579461985</v>
      </c>
      <c r="H8" s="2">
        <v>1.38942092596723</v>
      </c>
      <c r="I8" s="2">
        <v>7951.95938075215</v>
      </c>
      <c r="J8" s="2">
        <v>1.06127263004412</v>
      </c>
      <c r="K8" s="2">
        <v>0.73785664672504</v>
      </c>
      <c r="L8" s="2">
        <v>5830.53456292549</v>
      </c>
      <c r="M8" s="2">
        <v>0.580046989490538</v>
      </c>
      <c r="N8" s="2">
        <v>10051.8314353231</v>
      </c>
      <c r="O8" s="2">
        <v>4430.33373745025</v>
      </c>
      <c r="P8" s="2">
        <v>0.413014077325351</v>
      </c>
      <c r="Q8" s="2">
        <v>10726.8347029253</v>
      </c>
      <c r="V8" s="2">
        <f t="shared" si="0"/>
        <v>150</v>
      </c>
      <c r="W8" s="2">
        <v>13090.3364544895</v>
      </c>
      <c r="X8" s="2">
        <f t="shared" si="0"/>
        <v>150</v>
      </c>
      <c r="Y8" s="2">
        <v>38184</v>
      </c>
      <c r="Z8" s="2">
        <v>818.16</v>
      </c>
      <c r="AA8" s="2">
        <v>13090.3364544895</v>
      </c>
    </row>
    <row r="9" spans="2:27">
      <c r="B9" s="2">
        <v>3</v>
      </c>
      <c r="C9" s="2">
        <v>100</v>
      </c>
      <c r="E9" s="2" t="s">
        <v>116</v>
      </c>
      <c r="F9" s="2">
        <v>14247.4906627677</v>
      </c>
      <c r="G9" s="2">
        <v>1.12711587282494</v>
      </c>
      <c r="H9" s="2">
        <v>0.809373936476693</v>
      </c>
      <c r="I9" s="2">
        <v>3521.6256433019</v>
      </c>
      <c r="J9" s="2">
        <v>0.44979188668777</v>
      </c>
      <c r="K9" s="2">
        <v>0.324842569399689</v>
      </c>
      <c r="L9" s="2" t="s">
        <v>43</v>
      </c>
      <c r="M9" s="2" t="s">
        <v>43</v>
      </c>
      <c r="N9" s="2" t="s">
        <v>43</v>
      </c>
      <c r="O9" s="2" t="s">
        <v>43</v>
      </c>
      <c r="P9" s="2" t="s">
        <v>43</v>
      </c>
      <c r="Q9" s="2" t="s">
        <v>43</v>
      </c>
      <c r="V9" s="2">
        <f t="shared" si="0"/>
        <v>200</v>
      </c>
      <c r="W9" s="2">
        <v>14609.5889640728</v>
      </c>
      <c r="X9" s="2">
        <f t="shared" si="0"/>
        <v>200</v>
      </c>
      <c r="Y9" s="2">
        <v>38184</v>
      </c>
      <c r="Z9" s="2">
        <v>818.16</v>
      </c>
      <c r="AA9" s="2">
        <v>14609.5889640728</v>
      </c>
    </row>
    <row r="10" spans="5:27">
      <c r="E10" s="2" t="s">
        <v>140</v>
      </c>
      <c r="F10" s="2">
        <v>20959.2630701529</v>
      </c>
      <c r="G10" s="2">
        <v>1.99656579461985</v>
      </c>
      <c r="H10" s="2">
        <v>1.38942092596723</v>
      </c>
      <c r="I10" s="2">
        <v>8498.95740453538</v>
      </c>
      <c r="J10" s="2">
        <v>1.06127263004412</v>
      </c>
      <c r="K10" s="2">
        <v>0.73785664672504</v>
      </c>
      <c r="L10" s="2">
        <v>6711.77240738519</v>
      </c>
      <c r="M10" s="2">
        <v>0.580046989490538</v>
      </c>
      <c r="N10" s="2">
        <v>11571.0839449063</v>
      </c>
      <c r="O10" s="2">
        <v>4977.33176123348</v>
      </c>
      <c r="P10" s="2">
        <v>0.413014077325351</v>
      </c>
      <c r="Q10" s="2">
        <v>12051.2399806474</v>
      </c>
      <c r="V10" s="2">
        <f t="shared" si="0"/>
        <v>250</v>
      </c>
      <c r="W10" s="2">
        <v>16128.841473656</v>
      </c>
      <c r="X10" s="2">
        <f t="shared" si="0"/>
        <v>250</v>
      </c>
      <c r="Y10" s="2">
        <v>38184</v>
      </c>
      <c r="Z10" s="2">
        <v>818.16</v>
      </c>
      <c r="AA10" s="2">
        <v>16128.841473656</v>
      </c>
    </row>
    <row r="11" spans="2:27">
      <c r="B11" s="2">
        <v>4</v>
      </c>
      <c r="C11" s="2">
        <v>150</v>
      </c>
      <c r="E11" s="2" t="s">
        <v>116</v>
      </c>
      <c r="F11" s="2">
        <v>14247.4906627677</v>
      </c>
      <c r="G11" s="2">
        <v>1.12711587282494</v>
      </c>
      <c r="H11" s="2">
        <v>0.809373936476693</v>
      </c>
      <c r="I11" s="2">
        <v>3521.6256433019</v>
      </c>
      <c r="J11" s="2">
        <v>0.44979188668777</v>
      </c>
      <c r="K11" s="2">
        <v>0.324842569399689</v>
      </c>
      <c r="L11" s="2" t="s">
        <v>43</v>
      </c>
      <c r="M11" s="2" t="s">
        <v>43</v>
      </c>
      <c r="N11" s="2" t="s">
        <v>43</v>
      </c>
      <c r="O11" s="2" t="s">
        <v>43</v>
      </c>
      <c r="P11" s="2" t="s">
        <v>43</v>
      </c>
      <c r="Q11" s="2" t="s">
        <v>43</v>
      </c>
      <c r="V11" s="2">
        <f t="shared" si="0"/>
        <v>300</v>
      </c>
      <c r="W11" s="2">
        <v>17648.0939832392</v>
      </c>
      <c r="X11" s="2">
        <f t="shared" si="0"/>
        <v>300</v>
      </c>
      <c r="Y11" s="2">
        <v>38184</v>
      </c>
      <c r="Z11" s="2">
        <v>818.16</v>
      </c>
      <c r="AA11" s="2">
        <v>17648.0939832392</v>
      </c>
    </row>
    <row r="12" spans="5:27">
      <c r="E12" s="2" t="s">
        <v>140</v>
      </c>
      <c r="F12" s="2">
        <v>21840.5009146126</v>
      </c>
      <c r="G12" s="2">
        <v>1.99656579461985</v>
      </c>
      <c r="H12" s="2">
        <v>1.38942092596723</v>
      </c>
      <c r="I12" s="2">
        <v>9045.9554283186</v>
      </c>
      <c r="J12" s="2">
        <v>1.06127263004412</v>
      </c>
      <c r="K12" s="2">
        <v>0.73785664672504</v>
      </c>
      <c r="L12" s="2">
        <v>7593.01025184489</v>
      </c>
      <c r="M12" s="2">
        <v>0.580046989490538</v>
      </c>
      <c r="N12" s="2">
        <v>13090.3364544895</v>
      </c>
      <c r="O12" s="2">
        <v>5524.3297850167</v>
      </c>
      <c r="P12" s="2">
        <v>0.413014077325351</v>
      </c>
      <c r="Q12" s="2">
        <v>13375.6452583696</v>
      </c>
      <c r="V12" s="2">
        <f t="shared" si="0"/>
        <v>350</v>
      </c>
      <c r="W12" s="2">
        <v>19167.3464928225</v>
      </c>
      <c r="X12" s="2">
        <f t="shared" si="0"/>
        <v>350</v>
      </c>
      <c r="Y12" s="2">
        <v>38184</v>
      </c>
      <c r="Z12" s="2">
        <v>818.16</v>
      </c>
      <c r="AA12" s="2">
        <v>19167.3464928225</v>
      </c>
    </row>
    <row r="13" spans="2:27">
      <c r="B13" s="2">
        <v>5</v>
      </c>
      <c r="C13" s="2">
        <v>200</v>
      </c>
      <c r="E13" s="2" t="s">
        <v>116</v>
      </c>
      <c r="F13" s="2">
        <v>14247.4906627677</v>
      </c>
      <c r="G13" s="2">
        <v>1.12711587282494</v>
      </c>
      <c r="H13" s="2">
        <v>0.809373936476693</v>
      </c>
      <c r="I13" s="2">
        <v>3521.6256433019</v>
      </c>
      <c r="J13" s="2">
        <v>0.44979188668777</v>
      </c>
      <c r="K13" s="2">
        <v>0.324842569399689</v>
      </c>
      <c r="L13" s="2" t="s">
        <v>43</v>
      </c>
      <c r="M13" s="2" t="s">
        <v>43</v>
      </c>
      <c r="N13" s="2" t="s">
        <v>43</v>
      </c>
      <c r="O13" s="2" t="s">
        <v>43</v>
      </c>
      <c r="P13" s="2" t="s">
        <v>43</v>
      </c>
      <c r="Q13" s="2" t="s">
        <v>43</v>
      </c>
      <c r="V13" s="2">
        <f t="shared" si="0"/>
        <v>400</v>
      </c>
      <c r="W13" s="2">
        <v>20686.5990024057</v>
      </c>
      <c r="X13" s="2">
        <f t="shared" si="0"/>
        <v>400</v>
      </c>
      <c r="Y13" s="2">
        <v>38184</v>
      </c>
      <c r="Z13" s="2">
        <v>818.16</v>
      </c>
      <c r="AA13" s="2">
        <v>20686.5990024057</v>
      </c>
    </row>
    <row r="14" spans="5:27">
      <c r="E14" s="2" t="s">
        <v>140</v>
      </c>
      <c r="F14" s="2">
        <v>22721.7387590723</v>
      </c>
      <c r="G14" s="2">
        <v>1.99656579461985</v>
      </c>
      <c r="H14" s="2">
        <v>1.38942092596723</v>
      </c>
      <c r="I14" s="2">
        <v>9592.95345210182</v>
      </c>
      <c r="J14" s="2">
        <v>1.06127263004412</v>
      </c>
      <c r="K14" s="2">
        <v>0.73785664672504</v>
      </c>
      <c r="L14" s="2">
        <v>8474.2480963046</v>
      </c>
      <c r="M14" s="2">
        <v>0.580046989490538</v>
      </c>
      <c r="N14" s="2">
        <v>14609.5889640728</v>
      </c>
      <c r="O14" s="2">
        <v>6071.32780879992</v>
      </c>
      <c r="P14" s="2">
        <v>0.413014077325351</v>
      </c>
      <c r="Q14" s="2">
        <v>14700.0505360917</v>
      </c>
      <c r="V14" s="2">
        <f t="shared" si="0"/>
        <v>450</v>
      </c>
      <c r="W14" s="2">
        <v>22205.8515119889</v>
      </c>
      <c r="X14" s="2">
        <f t="shared" si="0"/>
        <v>450</v>
      </c>
      <c r="Y14" s="2">
        <v>38184</v>
      </c>
      <c r="Z14" s="2">
        <v>818.16</v>
      </c>
      <c r="AA14" s="2">
        <v>22205.8515119889</v>
      </c>
    </row>
    <row r="15" spans="2:27">
      <c r="B15" s="2">
        <v>6</v>
      </c>
      <c r="C15" s="2">
        <v>250</v>
      </c>
      <c r="E15" s="2" t="s">
        <v>116</v>
      </c>
      <c r="F15" s="2">
        <v>14247.4906627677</v>
      </c>
      <c r="G15" s="2">
        <v>1.12711587282494</v>
      </c>
      <c r="H15" s="2">
        <v>0.809373936476693</v>
      </c>
      <c r="I15" s="2">
        <v>3521.6256433019</v>
      </c>
      <c r="J15" s="2">
        <v>0.44979188668777</v>
      </c>
      <c r="K15" s="2">
        <v>0.324842569399689</v>
      </c>
      <c r="L15" s="2" t="s">
        <v>43</v>
      </c>
      <c r="M15" s="2" t="s">
        <v>43</v>
      </c>
      <c r="N15" s="2" t="s">
        <v>43</v>
      </c>
      <c r="O15" s="2" t="s">
        <v>43</v>
      </c>
      <c r="P15" s="2" t="s">
        <v>43</v>
      </c>
      <c r="Q15" s="2" t="s">
        <v>43</v>
      </c>
      <c r="V15" s="2">
        <f t="shared" si="0"/>
        <v>500</v>
      </c>
      <c r="W15" s="2">
        <v>23725.1040215722</v>
      </c>
      <c r="X15" s="2">
        <f t="shared" si="0"/>
        <v>500</v>
      </c>
      <c r="Y15" s="2">
        <v>38184</v>
      </c>
      <c r="Z15" s="2">
        <v>818.16</v>
      </c>
      <c r="AA15" s="2">
        <v>23725.1040215722</v>
      </c>
    </row>
    <row r="16" spans="5:27">
      <c r="E16" s="2" t="s">
        <v>140</v>
      </c>
      <c r="F16" s="2">
        <v>23602.976603532</v>
      </c>
      <c r="G16" s="2">
        <v>1.99656579461985</v>
      </c>
      <c r="H16" s="2">
        <v>1.38942092596723</v>
      </c>
      <c r="I16" s="2">
        <v>10139.951475885</v>
      </c>
      <c r="J16" s="2">
        <v>1.06127263004412</v>
      </c>
      <c r="K16" s="2">
        <v>0.73785664672504</v>
      </c>
      <c r="L16" s="2">
        <v>9355.48594076429</v>
      </c>
      <c r="M16" s="2">
        <v>0.580046989490538</v>
      </c>
      <c r="N16" s="2">
        <v>16128.841473656</v>
      </c>
      <c r="O16" s="2">
        <v>6618.32583258314</v>
      </c>
      <c r="P16" s="2">
        <v>0.413014077325351</v>
      </c>
      <c r="Q16" s="2">
        <v>16024.4558138138</v>
      </c>
      <c r="V16" s="2">
        <f t="shared" si="0"/>
        <v>550</v>
      </c>
      <c r="W16" s="2">
        <v>25244.3565311554</v>
      </c>
      <c r="X16" s="2">
        <f t="shared" si="0"/>
        <v>550</v>
      </c>
      <c r="Y16" s="2">
        <v>38184</v>
      </c>
      <c r="Z16" s="2">
        <v>818.16</v>
      </c>
      <c r="AA16" s="2">
        <v>25244.3565311554</v>
      </c>
    </row>
    <row r="17" spans="2:27">
      <c r="B17" s="2">
        <v>7</v>
      </c>
      <c r="C17" s="2">
        <v>300</v>
      </c>
      <c r="E17" s="2" t="s">
        <v>116</v>
      </c>
      <c r="F17" s="2">
        <v>14247.4906627677</v>
      </c>
      <c r="G17" s="2">
        <v>1.12711587282494</v>
      </c>
      <c r="H17" s="2">
        <v>0.809373936476693</v>
      </c>
      <c r="I17" s="2">
        <v>3521.6256433019</v>
      </c>
      <c r="J17" s="2">
        <v>0.44979188668777</v>
      </c>
      <c r="K17" s="2">
        <v>0.324842569399689</v>
      </c>
      <c r="L17" s="2" t="s">
        <v>43</v>
      </c>
      <c r="M17" s="2" t="s">
        <v>43</v>
      </c>
      <c r="N17" s="2" t="s">
        <v>43</v>
      </c>
      <c r="O17" s="2" t="s">
        <v>43</v>
      </c>
      <c r="P17" s="2" t="s">
        <v>43</v>
      </c>
      <c r="Q17" s="2" t="s">
        <v>43</v>
      </c>
      <c r="V17" s="2">
        <f t="shared" si="0"/>
        <v>600</v>
      </c>
      <c r="W17" s="2">
        <v>26763.6090407387</v>
      </c>
      <c r="X17" s="2">
        <f t="shared" si="0"/>
        <v>600</v>
      </c>
      <c r="Y17" s="2">
        <v>38184</v>
      </c>
      <c r="Z17" s="2">
        <v>818.16</v>
      </c>
      <c r="AA17" s="2">
        <v>26763.6090407387</v>
      </c>
    </row>
    <row r="18" spans="5:27">
      <c r="E18" s="2" t="s">
        <v>140</v>
      </c>
      <c r="F18" s="2">
        <v>24484.2144479917</v>
      </c>
      <c r="G18" s="2">
        <v>1.99656579461985</v>
      </c>
      <c r="H18" s="2">
        <v>1.38942092596723</v>
      </c>
      <c r="I18" s="2">
        <v>10686.9494996683</v>
      </c>
      <c r="J18" s="2">
        <v>1.06127263004412</v>
      </c>
      <c r="K18" s="2">
        <v>0.73785664672504</v>
      </c>
      <c r="L18" s="2">
        <v>10236.723785224</v>
      </c>
      <c r="M18" s="2">
        <v>0.580046989490538</v>
      </c>
      <c r="N18" s="2">
        <v>17648.0939832392</v>
      </c>
      <c r="O18" s="2">
        <v>7165.32385636636</v>
      </c>
      <c r="P18" s="2">
        <v>0.413014077325351</v>
      </c>
      <c r="Q18" s="2">
        <v>17348.8610915359</v>
      </c>
      <c r="V18" s="2">
        <f t="shared" si="0"/>
        <v>650</v>
      </c>
      <c r="W18" s="2">
        <v>28282.8615503219</v>
      </c>
      <c r="X18" s="2">
        <f t="shared" si="0"/>
        <v>650</v>
      </c>
      <c r="Y18" s="2">
        <v>38184</v>
      </c>
      <c r="Z18" s="2">
        <v>818.16</v>
      </c>
      <c r="AA18" s="2">
        <v>28282.8615503219</v>
      </c>
    </row>
    <row r="19" spans="2:27">
      <c r="B19" s="2">
        <v>8</v>
      </c>
      <c r="C19" s="2">
        <v>350</v>
      </c>
      <c r="E19" s="2" t="s">
        <v>116</v>
      </c>
      <c r="F19" s="2">
        <v>14247.4906627677</v>
      </c>
      <c r="G19" s="2">
        <v>1.12711587282494</v>
      </c>
      <c r="H19" s="2">
        <v>0.809373936476693</v>
      </c>
      <c r="I19" s="2">
        <v>3521.6256433019</v>
      </c>
      <c r="J19" s="2">
        <v>0.44979188668777</v>
      </c>
      <c r="K19" s="2">
        <v>0.324842569399689</v>
      </c>
      <c r="L19" s="2" t="s">
        <v>43</v>
      </c>
      <c r="M19" s="2" t="s">
        <v>43</v>
      </c>
      <c r="N19" s="2" t="s">
        <v>43</v>
      </c>
      <c r="O19" s="2" t="s">
        <v>43</v>
      </c>
      <c r="P19" s="2" t="s">
        <v>43</v>
      </c>
      <c r="Q19" s="2" t="s">
        <v>43</v>
      </c>
      <c r="V19" s="2">
        <f t="shared" si="0"/>
        <v>700</v>
      </c>
      <c r="W19" s="2">
        <v>29802.1140599051</v>
      </c>
      <c r="X19" s="2">
        <f t="shared" si="0"/>
        <v>700</v>
      </c>
      <c r="Y19" s="2">
        <v>38184</v>
      </c>
      <c r="Z19" s="2">
        <v>818.16</v>
      </c>
      <c r="AA19" s="2">
        <v>29802.1140599051</v>
      </c>
    </row>
    <row r="20" spans="5:27">
      <c r="E20" s="2" t="s">
        <v>140</v>
      </c>
      <c r="F20" s="2">
        <v>25365.4522924514</v>
      </c>
      <c r="G20" s="2">
        <v>1.99656579461985</v>
      </c>
      <c r="H20" s="2">
        <v>1.38942092596723</v>
      </c>
      <c r="I20" s="2">
        <v>11233.9475234515</v>
      </c>
      <c r="J20" s="2">
        <v>1.06127263004412</v>
      </c>
      <c r="K20" s="2">
        <v>0.73785664672504</v>
      </c>
      <c r="L20" s="2">
        <v>11117.9616296837</v>
      </c>
      <c r="M20" s="2">
        <v>0.580046989490538</v>
      </c>
      <c r="N20" s="2">
        <v>19167.3464928225</v>
      </c>
      <c r="O20" s="2">
        <v>7712.32188014958</v>
      </c>
      <c r="P20" s="2">
        <v>0.413014077325351</v>
      </c>
      <c r="Q20" s="2">
        <v>18673.266369258</v>
      </c>
      <c r="V20" s="2">
        <f t="shared" si="0"/>
        <v>750</v>
      </c>
      <c r="W20" s="2">
        <v>31321.3665694884</v>
      </c>
      <c r="X20" s="2">
        <f t="shared" si="0"/>
        <v>750</v>
      </c>
      <c r="Y20" s="2">
        <v>38184</v>
      </c>
      <c r="Z20" s="2">
        <v>818.16</v>
      </c>
      <c r="AA20" s="2">
        <v>31321.3665694884</v>
      </c>
    </row>
    <row r="21" spans="2:27">
      <c r="B21" s="2">
        <v>9</v>
      </c>
      <c r="C21" s="2">
        <v>400</v>
      </c>
      <c r="E21" s="2" t="s">
        <v>116</v>
      </c>
      <c r="F21" s="2">
        <v>14247.4906627677</v>
      </c>
      <c r="G21" s="2">
        <v>1.12711587282494</v>
      </c>
      <c r="H21" s="2">
        <v>0.809373936476693</v>
      </c>
      <c r="I21" s="2">
        <v>3521.6256433019</v>
      </c>
      <c r="J21" s="2">
        <v>0.44979188668777</v>
      </c>
      <c r="K21" s="2">
        <v>0.324842569399689</v>
      </c>
      <c r="L21" s="2" t="s">
        <v>43</v>
      </c>
      <c r="M21" s="2" t="s">
        <v>43</v>
      </c>
      <c r="N21" s="2" t="s">
        <v>43</v>
      </c>
      <c r="O21" s="2" t="s">
        <v>43</v>
      </c>
      <c r="P21" s="2" t="s">
        <v>43</v>
      </c>
      <c r="Q21" s="2" t="s">
        <v>43</v>
      </c>
      <c r="V21" s="2">
        <f t="shared" si="0"/>
        <v>800</v>
      </c>
      <c r="W21" s="2">
        <v>32840.6190790715</v>
      </c>
      <c r="X21" s="2">
        <f t="shared" si="0"/>
        <v>800</v>
      </c>
      <c r="Y21" s="2">
        <v>38184</v>
      </c>
      <c r="Z21" s="2">
        <v>818.16</v>
      </c>
      <c r="AA21" s="2">
        <v>32840.6190790715</v>
      </c>
    </row>
    <row r="22" spans="5:27">
      <c r="E22" s="2" t="s">
        <v>140</v>
      </c>
      <c r="F22" s="2">
        <v>26246.6901369111</v>
      </c>
      <c r="G22" s="2">
        <v>1.99656579461985</v>
      </c>
      <c r="H22" s="2">
        <v>1.38942092596723</v>
      </c>
      <c r="I22" s="2">
        <v>11780.9455472347</v>
      </c>
      <c r="J22" s="2">
        <v>1.06127263004412</v>
      </c>
      <c r="K22" s="2">
        <v>0.73785664672504</v>
      </c>
      <c r="L22" s="2">
        <v>11999.1994741434</v>
      </c>
      <c r="M22" s="2">
        <v>0.580046989490538</v>
      </c>
      <c r="N22" s="2">
        <v>20686.5990024057</v>
      </c>
      <c r="O22" s="2">
        <v>8259.3199039328</v>
      </c>
      <c r="P22" s="2">
        <v>0.413014077325351</v>
      </c>
      <c r="Q22" s="2">
        <v>19997.6716469801</v>
      </c>
      <c r="V22" s="2">
        <f t="shared" si="0"/>
        <v>850</v>
      </c>
      <c r="W22" s="2">
        <v>34359.8715886548</v>
      </c>
      <c r="X22" s="2">
        <f t="shared" si="0"/>
        <v>850</v>
      </c>
      <c r="Y22" s="2">
        <v>38184</v>
      </c>
      <c r="Z22" s="2">
        <v>818.16</v>
      </c>
      <c r="AA22" s="2">
        <v>34359.8715886548</v>
      </c>
    </row>
    <row r="23" spans="2:27">
      <c r="B23" s="2">
        <v>10</v>
      </c>
      <c r="C23" s="2">
        <v>450</v>
      </c>
      <c r="E23" s="2" t="s">
        <v>116</v>
      </c>
      <c r="F23" s="2">
        <v>14247.4906627677</v>
      </c>
      <c r="G23" s="2">
        <v>1.12711587282494</v>
      </c>
      <c r="H23" s="2">
        <v>0.809373936476693</v>
      </c>
      <c r="I23" s="2">
        <v>3521.6256433019</v>
      </c>
      <c r="J23" s="2">
        <v>0.44979188668777</v>
      </c>
      <c r="K23" s="2">
        <v>0.324842569399689</v>
      </c>
      <c r="L23" s="2" t="s">
        <v>43</v>
      </c>
      <c r="M23" s="2" t="s">
        <v>43</v>
      </c>
      <c r="N23" s="2" t="s">
        <v>43</v>
      </c>
      <c r="O23" s="2" t="s">
        <v>43</v>
      </c>
      <c r="P23" s="2" t="s">
        <v>43</v>
      </c>
      <c r="Q23" s="2" t="s">
        <v>43</v>
      </c>
      <c r="V23" s="2">
        <f t="shared" si="0"/>
        <v>900</v>
      </c>
      <c r="W23" s="2">
        <v>35879.124098238</v>
      </c>
      <c r="X23" s="2">
        <f t="shared" si="0"/>
        <v>900</v>
      </c>
      <c r="Y23" s="2">
        <v>38184</v>
      </c>
      <c r="Z23" s="2">
        <v>818.16</v>
      </c>
      <c r="AA23" s="2">
        <v>35879.124098238</v>
      </c>
    </row>
    <row r="24" spans="5:27">
      <c r="E24" s="2" t="s">
        <v>140</v>
      </c>
      <c r="F24" s="2">
        <v>27127.9279813708</v>
      </c>
      <c r="G24" s="2">
        <v>1.99656579461985</v>
      </c>
      <c r="H24" s="2">
        <v>1.38942092596723</v>
      </c>
      <c r="I24" s="2">
        <v>12327.9435710179</v>
      </c>
      <c r="J24" s="2">
        <v>1.06127263004412</v>
      </c>
      <c r="K24" s="2">
        <v>0.73785664672504</v>
      </c>
      <c r="L24" s="2">
        <v>12880.4373186031</v>
      </c>
      <c r="M24" s="2">
        <v>0.580046989490538</v>
      </c>
      <c r="N24" s="2">
        <v>22205.8515119889</v>
      </c>
      <c r="O24" s="2">
        <v>8806.31792771603</v>
      </c>
      <c r="P24" s="2">
        <v>0.413014077325351</v>
      </c>
      <c r="Q24" s="2">
        <v>21322.0769247022</v>
      </c>
      <c r="V24" s="2">
        <f t="shared" si="0"/>
        <v>950</v>
      </c>
      <c r="W24" s="2">
        <v>37398.3766078213</v>
      </c>
      <c r="X24" s="2">
        <f t="shared" si="0"/>
        <v>950</v>
      </c>
      <c r="Y24" s="2">
        <v>38184</v>
      </c>
      <c r="Z24" s="2">
        <v>818.16</v>
      </c>
      <c r="AA24" s="2">
        <v>37398.3766078213</v>
      </c>
    </row>
    <row r="25" spans="2:27">
      <c r="B25" s="2">
        <v>11</v>
      </c>
      <c r="C25" s="2">
        <v>500</v>
      </c>
      <c r="E25" s="2" t="s">
        <v>116</v>
      </c>
      <c r="F25" s="2">
        <v>14247.4906627677</v>
      </c>
      <c r="G25" s="2">
        <v>1.12711587282494</v>
      </c>
      <c r="H25" s="2">
        <v>0.809373936476693</v>
      </c>
      <c r="I25" s="2">
        <v>3521.6256433019</v>
      </c>
      <c r="J25" s="2">
        <v>0.44979188668777</v>
      </c>
      <c r="K25" s="2">
        <v>0.324842569399689</v>
      </c>
      <c r="L25" s="2" t="s">
        <v>43</v>
      </c>
      <c r="M25" s="2" t="s">
        <v>43</v>
      </c>
      <c r="N25" s="2" t="s">
        <v>43</v>
      </c>
      <c r="O25" s="2" t="s">
        <v>43</v>
      </c>
      <c r="P25" s="2" t="s">
        <v>43</v>
      </c>
      <c r="Q25" s="2" t="s">
        <v>43</v>
      </c>
      <c r="V25" s="2">
        <f t="shared" si="0"/>
        <v>1000</v>
      </c>
      <c r="W25" s="2">
        <v>38917.6291174045</v>
      </c>
      <c r="X25" s="2">
        <f t="shared" si="0"/>
        <v>1000</v>
      </c>
      <c r="Y25" s="2">
        <v>38184</v>
      </c>
      <c r="Z25" s="2">
        <v>818.16</v>
      </c>
      <c r="AA25" s="2">
        <v>38917.6291174045</v>
      </c>
    </row>
    <row r="26" spans="5:27">
      <c r="E26" s="2" t="s">
        <v>140</v>
      </c>
      <c r="F26" s="2">
        <v>28009.1658258305</v>
      </c>
      <c r="G26" s="2">
        <v>1.99656579461985</v>
      </c>
      <c r="H26" s="2">
        <v>1.38942092596723</v>
      </c>
      <c r="I26" s="2">
        <v>12874.9415948011</v>
      </c>
      <c r="J26" s="2">
        <v>1.06127263004412</v>
      </c>
      <c r="K26" s="2">
        <v>0.73785664672504</v>
      </c>
      <c r="L26" s="2">
        <v>13761.6751630628</v>
      </c>
      <c r="M26" s="2">
        <v>0.580046989490538</v>
      </c>
      <c r="N26" s="2">
        <v>23725.1040215722</v>
      </c>
      <c r="O26" s="2">
        <v>9353.31595149925</v>
      </c>
      <c r="P26" s="2">
        <v>0.413014077325351</v>
      </c>
      <c r="Q26" s="2">
        <v>22646.4822024243</v>
      </c>
      <c r="V26" s="2">
        <f t="shared" si="0"/>
        <v>1050</v>
      </c>
      <c r="W26" s="2">
        <v>40436.8816269878</v>
      </c>
      <c r="X26" s="2">
        <f t="shared" si="0"/>
        <v>1050</v>
      </c>
      <c r="Y26" s="2">
        <v>38184</v>
      </c>
      <c r="Z26" s="2">
        <v>818.16</v>
      </c>
      <c r="AA26" s="2">
        <v>40436.8816269878</v>
      </c>
    </row>
    <row r="27" spans="2:27">
      <c r="B27" s="2">
        <v>12</v>
      </c>
      <c r="C27" s="2">
        <v>550</v>
      </c>
      <c r="E27" s="2" t="s">
        <v>116</v>
      </c>
      <c r="F27" s="2">
        <v>14247.4906627677</v>
      </c>
      <c r="G27" s="2">
        <v>1.12711587282494</v>
      </c>
      <c r="H27" s="2">
        <v>0.809373936476693</v>
      </c>
      <c r="I27" s="2">
        <v>3521.6256433019</v>
      </c>
      <c r="J27" s="2">
        <v>0.44979188668777</v>
      </c>
      <c r="K27" s="2">
        <v>0.324842569399689</v>
      </c>
      <c r="L27" s="2" t="s">
        <v>43</v>
      </c>
      <c r="M27" s="2" t="s">
        <v>43</v>
      </c>
      <c r="N27" s="2" t="s">
        <v>43</v>
      </c>
      <c r="O27" s="2" t="s">
        <v>43</v>
      </c>
      <c r="P27" s="2" t="s">
        <v>43</v>
      </c>
      <c r="Q27" s="2" t="s">
        <v>43</v>
      </c>
      <c r="V27" s="2">
        <f t="shared" si="0"/>
        <v>1100</v>
      </c>
      <c r="W27" s="2">
        <v>41956.134136571</v>
      </c>
      <c r="X27" s="2">
        <f t="shared" si="0"/>
        <v>1100</v>
      </c>
      <c r="Y27" s="2">
        <v>38184</v>
      </c>
      <c r="Z27" s="2">
        <v>818.16</v>
      </c>
      <c r="AA27" s="2">
        <v>41956.134136571</v>
      </c>
    </row>
    <row r="28" spans="5:27">
      <c r="E28" s="2" t="s">
        <v>140</v>
      </c>
      <c r="F28" s="2">
        <v>28890.4036702902</v>
      </c>
      <c r="G28" s="2">
        <v>1.99656579461985</v>
      </c>
      <c r="H28" s="2">
        <v>1.38942092596723</v>
      </c>
      <c r="I28" s="2">
        <v>13421.9396185844</v>
      </c>
      <c r="J28" s="2">
        <v>1.06127263004412</v>
      </c>
      <c r="K28" s="2">
        <v>0.73785664672504</v>
      </c>
      <c r="L28" s="2">
        <v>14642.9130075225</v>
      </c>
      <c r="M28" s="2">
        <v>0.580046989490538</v>
      </c>
      <c r="N28" s="2">
        <v>25244.3565311554</v>
      </c>
      <c r="O28" s="2">
        <v>9900.31397528246</v>
      </c>
      <c r="P28" s="2">
        <v>0.413014077325351</v>
      </c>
      <c r="Q28" s="2">
        <v>23970.8874801464</v>
      </c>
      <c r="V28" s="2">
        <f t="shared" si="0"/>
        <v>1150</v>
      </c>
      <c r="W28" s="2">
        <v>43475.3866461542</v>
      </c>
      <c r="X28" s="2">
        <f t="shared" si="0"/>
        <v>1150</v>
      </c>
      <c r="Y28" s="2">
        <v>38184</v>
      </c>
      <c r="Z28" s="2">
        <v>818.16</v>
      </c>
      <c r="AA28" s="2">
        <v>43475.3866461542</v>
      </c>
    </row>
    <row r="29" spans="2:27">
      <c r="B29" s="2">
        <v>13</v>
      </c>
      <c r="C29" s="2">
        <v>600</v>
      </c>
      <c r="E29" s="2" t="s">
        <v>116</v>
      </c>
      <c r="F29" s="2">
        <v>14247.4906627677</v>
      </c>
      <c r="G29" s="2">
        <v>1.12711587282494</v>
      </c>
      <c r="H29" s="2">
        <v>0.809373936476693</v>
      </c>
      <c r="I29" s="2">
        <v>3521.6256433019</v>
      </c>
      <c r="J29" s="2">
        <v>0.44979188668777</v>
      </c>
      <c r="K29" s="2">
        <v>0.324842569399689</v>
      </c>
      <c r="L29" s="2" t="s">
        <v>43</v>
      </c>
      <c r="M29" s="2" t="s">
        <v>43</v>
      </c>
      <c r="N29" s="2" t="s">
        <v>43</v>
      </c>
      <c r="O29" s="2" t="s">
        <v>43</v>
      </c>
      <c r="P29" s="2" t="s">
        <v>43</v>
      </c>
      <c r="Q29" s="2" t="s">
        <v>43</v>
      </c>
      <c r="V29" s="2">
        <f t="shared" si="0"/>
        <v>1200</v>
      </c>
      <c r="W29" s="2">
        <v>44994.6391557375</v>
      </c>
      <c r="X29" s="2">
        <f t="shared" si="0"/>
        <v>1200</v>
      </c>
      <c r="Y29" s="2">
        <v>38184</v>
      </c>
      <c r="Z29" s="2">
        <v>818.16</v>
      </c>
      <c r="AA29" s="2">
        <v>44994.6391557375</v>
      </c>
    </row>
    <row r="30" spans="5:27">
      <c r="E30" s="2" t="s">
        <v>140</v>
      </c>
      <c r="F30" s="2">
        <v>29771.6415147499</v>
      </c>
      <c r="G30" s="2">
        <v>1.99656579461985</v>
      </c>
      <c r="H30" s="2">
        <v>1.38942092596723</v>
      </c>
      <c r="I30" s="2">
        <v>13968.9376423676</v>
      </c>
      <c r="J30" s="2">
        <v>1.06127263004412</v>
      </c>
      <c r="K30" s="2">
        <v>0.73785664672504</v>
      </c>
      <c r="L30" s="2">
        <v>15524.1508519822</v>
      </c>
      <c r="M30" s="2">
        <v>0.580046989490538</v>
      </c>
      <c r="N30" s="2">
        <v>26763.6090407387</v>
      </c>
      <c r="O30" s="2">
        <v>10447.3119990657</v>
      </c>
      <c r="P30" s="2">
        <v>0.413014077325351</v>
      </c>
      <c r="Q30" s="2">
        <v>25295.2927578685</v>
      </c>
      <c r="V30" s="2">
        <f t="shared" si="0"/>
        <v>1250</v>
      </c>
      <c r="W30" s="2">
        <v>46513.8916653207</v>
      </c>
      <c r="X30" s="2">
        <f t="shared" si="0"/>
        <v>1250</v>
      </c>
      <c r="Y30" s="2">
        <v>38184</v>
      </c>
      <c r="Z30" s="2">
        <v>818.16</v>
      </c>
      <c r="AA30" s="2">
        <v>46513.8916653207</v>
      </c>
    </row>
    <row r="31" spans="2:27">
      <c r="B31" s="2">
        <v>14</v>
      </c>
      <c r="C31" s="2">
        <v>650</v>
      </c>
      <c r="E31" s="2" t="s">
        <v>116</v>
      </c>
      <c r="F31" s="2">
        <v>14247.4906627677</v>
      </c>
      <c r="G31" s="2">
        <v>1.12711587282494</v>
      </c>
      <c r="H31" s="2">
        <v>0.809373936476693</v>
      </c>
      <c r="I31" s="2">
        <v>3521.6256433019</v>
      </c>
      <c r="J31" s="2">
        <v>0.44979188668777</v>
      </c>
      <c r="K31" s="2">
        <v>0.324842569399689</v>
      </c>
      <c r="L31" s="2" t="s">
        <v>43</v>
      </c>
      <c r="M31" s="2" t="s">
        <v>43</v>
      </c>
      <c r="N31" s="2" t="s">
        <v>43</v>
      </c>
      <c r="O31" s="2" t="s">
        <v>43</v>
      </c>
      <c r="P31" s="2" t="s">
        <v>43</v>
      </c>
      <c r="Q31" s="2" t="s">
        <v>43</v>
      </c>
      <c r="V31" s="2">
        <f t="shared" si="0"/>
        <v>1300</v>
      </c>
      <c r="W31" s="2">
        <v>48033.144174904</v>
      </c>
      <c r="X31" s="2">
        <f t="shared" si="0"/>
        <v>1300</v>
      </c>
      <c r="Y31" s="2">
        <v>38184</v>
      </c>
      <c r="Z31" s="2">
        <v>818.16</v>
      </c>
      <c r="AA31" s="2">
        <v>48033.144174904</v>
      </c>
    </row>
    <row r="32" spans="5:27">
      <c r="E32" s="2" t="s">
        <v>140</v>
      </c>
      <c r="F32" s="2">
        <v>30652.8793592096</v>
      </c>
      <c r="G32" s="2">
        <v>1.99656579461985</v>
      </c>
      <c r="H32" s="2">
        <v>1.38942092596723</v>
      </c>
      <c r="I32" s="2">
        <v>14515.9356661508</v>
      </c>
      <c r="J32" s="2">
        <v>1.06127263004412</v>
      </c>
      <c r="K32" s="2">
        <v>0.73785664672504</v>
      </c>
      <c r="L32" s="2">
        <v>16405.3886964419</v>
      </c>
      <c r="M32" s="2">
        <v>0.580046989490538</v>
      </c>
      <c r="N32" s="2">
        <v>28282.8615503219</v>
      </c>
      <c r="O32" s="2">
        <v>10994.3100228489</v>
      </c>
      <c r="P32" s="2">
        <v>0.413014077325351</v>
      </c>
      <c r="Q32" s="2">
        <v>26619.6980355906</v>
      </c>
      <c r="V32" s="2">
        <f t="shared" si="0"/>
        <v>1350</v>
      </c>
      <c r="W32" s="2">
        <v>49552.3966844872</v>
      </c>
      <c r="X32" s="2">
        <f t="shared" si="0"/>
        <v>1350</v>
      </c>
      <c r="Y32" s="2">
        <v>38184</v>
      </c>
      <c r="Z32" s="2">
        <v>818.16</v>
      </c>
      <c r="AA32" s="2">
        <v>49552.3966844872</v>
      </c>
    </row>
    <row r="33" spans="2:27">
      <c r="B33" s="2">
        <v>15</v>
      </c>
      <c r="C33" s="2">
        <v>700</v>
      </c>
      <c r="E33" s="2" t="s">
        <v>116</v>
      </c>
      <c r="F33" s="2">
        <v>14247.4906627677</v>
      </c>
      <c r="G33" s="2">
        <v>1.12711587282494</v>
      </c>
      <c r="H33" s="2">
        <v>0.809373936476693</v>
      </c>
      <c r="I33" s="2">
        <v>3521.6256433019</v>
      </c>
      <c r="J33" s="2">
        <v>0.44979188668777</v>
      </c>
      <c r="K33" s="2">
        <v>0.324842569399689</v>
      </c>
      <c r="L33" s="2" t="s">
        <v>43</v>
      </c>
      <c r="M33" s="2" t="s">
        <v>43</v>
      </c>
      <c r="N33" s="2" t="s">
        <v>43</v>
      </c>
      <c r="O33" s="2" t="s">
        <v>43</v>
      </c>
      <c r="P33" s="2" t="s">
        <v>43</v>
      </c>
      <c r="Q33" s="2" t="s">
        <v>43</v>
      </c>
      <c r="V33" s="2">
        <f t="shared" si="0"/>
        <v>1400</v>
      </c>
      <c r="W33" s="2">
        <v>51071.6491940704</v>
      </c>
      <c r="X33" s="2">
        <f t="shared" si="0"/>
        <v>1400</v>
      </c>
      <c r="Y33" s="2">
        <v>38184</v>
      </c>
      <c r="Z33" s="2">
        <v>818.16</v>
      </c>
      <c r="AA33" s="2">
        <v>51071.6491940704</v>
      </c>
    </row>
    <row r="34" spans="5:27">
      <c r="E34" s="2" t="s">
        <v>140</v>
      </c>
      <c r="F34" s="2">
        <v>31534.1172036693</v>
      </c>
      <c r="G34" s="2">
        <v>1.99656579461985</v>
      </c>
      <c r="H34" s="2">
        <v>1.38942092596723</v>
      </c>
      <c r="I34" s="2">
        <v>15062.933689934</v>
      </c>
      <c r="J34" s="2">
        <v>1.06127263004412</v>
      </c>
      <c r="K34" s="2">
        <v>0.73785664672504</v>
      </c>
      <c r="L34" s="2">
        <v>17286.6265409016</v>
      </c>
      <c r="M34" s="2">
        <v>0.580046989490538</v>
      </c>
      <c r="N34" s="2">
        <v>29802.1140599051</v>
      </c>
      <c r="O34" s="2">
        <v>11541.3080466321</v>
      </c>
      <c r="P34" s="2">
        <v>0.413014077325351</v>
      </c>
      <c r="Q34" s="2">
        <v>27944.1033133127</v>
      </c>
      <c r="V34" s="2">
        <f t="shared" si="0"/>
        <v>1450</v>
      </c>
      <c r="W34" s="2">
        <v>52590.9017036536</v>
      </c>
      <c r="X34" s="2">
        <f t="shared" si="0"/>
        <v>1450</v>
      </c>
      <c r="Y34" s="2">
        <v>38184</v>
      </c>
      <c r="Z34" s="2">
        <v>818.16</v>
      </c>
      <c r="AA34" s="2">
        <v>52590.9017036536</v>
      </c>
    </row>
    <row r="35" spans="2:27">
      <c r="B35" s="2">
        <v>16</v>
      </c>
      <c r="C35" s="2">
        <v>750</v>
      </c>
      <c r="E35" s="2" t="s">
        <v>116</v>
      </c>
      <c r="F35" s="2">
        <v>14247.4906627677</v>
      </c>
      <c r="G35" s="2">
        <v>1.12711587282494</v>
      </c>
      <c r="H35" s="2">
        <v>0.809373936476693</v>
      </c>
      <c r="I35" s="2">
        <v>3521.6256433019</v>
      </c>
      <c r="J35" s="2">
        <v>0.44979188668777</v>
      </c>
      <c r="K35" s="2">
        <v>0.324842569399689</v>
      </c>
      <c r="L35" s="2" t="s">
        <v>43</v>
      </c>
      <c r="M35" s="2" t="s">
        <v>43</v>
      </c>
      <c r="N35" s="2" t="s">
        <v>43</v>
      </c>
      <c r="O35" s="2" t="s">
        <v>43</v>
      </c>
      <c r="P35" s="2" t="s">
        <v>43</v>
      </c>
      <c r="Q35" s="2" t="s">
        <v>43</v>
      </c>
      <c r="V35" s="2">
        <f t="shared" si="0"/>
        <v>1500</v>
      </c>
      <c r="W35" s="2">
        <v>54110.1542132369</v>
      </c>
      <c r="X35" s="2">
        <f t="shared" si="0"/>
        <v>1500</v>
      </c>
      <c r="Y35" s="2">
        <v>38184</v>
      </c>
      <c r="Z35" s="2">
        <v>818.16</v>
      </c>
      <c r="AA35" s="2">
        <v>54110.1542132369</v>
      </c>
    </row>
    <row r="36" spans="5:27">
      <c r="E36" s="2" t="s">
        <v>140</v>
      </c>
      <c r="F36" s="2">
        <v>32415.355048129</v>
      </c>
      <c r="G36" s="2">
        <v>1.99656579461985</v>
      </c>
      <c r="H36" s="2">
        <v>1.38942092596723</v>
      </c>
      <c r="I36" s="2">
        <v>15609.9317137172</v>
      </c>
      <c r="J36" s="2">
        <v>1.06127263004412</v>
      </c>
      <c r="K36" s="2">
        <v>0.73785664672504</v>
      </c>
      <c r="L36" s="2">
        <v>18167.8643853613</v>
      </c>
      <c r="M36" s="2">
        <v>0.580046989490538</v>
      </c>
      <c r="N36" s="2">
        <v>31321.3665694884</v>
      </c>
      <c r="O36" s="2">
        <v>12088.3060704153</v>
      </c>
      <c r="P36" s="2">
        <v>0.413014077325351</v>
      </c>
      <c r="Q36" s="2">
        <v>29268.5085910348</v>
      </c>
      <c r="V36" s="2">
        <f t="shared" si="0"/>
        <v>1550</v>
      </c>
      <c r="W36" s="2">
        <v>55629.4067228202</v>
      </c>
      <c r="X36" s="2">
        <f t="shared" si="0"/>
        <v>1550</v>
      </c>
      <c r="Y36" s="2">
        <v>38184</v>
      </c>
      <c r="Z36" s="2">
        <v>818.16</v>
      </c>
      <c r="AA36" s="2">
        <v>55629.4067228202</v>
      </c>
    </row>
    <row r="37" spans="2:27">
      <c r="B37" s="2">
        <v>17</v>
      </c>
      <c r="C37" s="2">
        <v>800</v>
      </c>
      <c r="E37" s="2" t="s">
        <v>116</v>
      </c>
      <c r="F37" s="2">
        <v>14247.4906627677</v>
      </c>
      <c r="G37" s="2">
        <v>1.12711587282494</v>
      </c>
      <c r="H37" s="2">
        <v>0.809373936476693</v>
      </c>
      <c r="I37" s="2">
        <v>3521.6256433019</v>
      </c>
      <c r="J37" s="2">
        <v>0.44979188668777</v>
      </c>
      <c r="K37" s="2">
        <v>0.324842569399689</v>
      </c>
      <c r="L37" s="2" t="s">
        <v>43</v>
      </c>
      <c r="M37" s="2" t="s">
        <v>43</v>
      </c>
      <c r="N37" s="2" t="s">
        <v>43</v>
      </c>
      <c r="O37" s="2" t="s">
        <v>43</v>
      </c>
      <c r="P37" s="2" t="s">
        <v>43</v>
      </c>
      <c r="Q37" s="2" t="s">
        <v>43</v>
      </c>
      <c r="V37" s="2">
        <f t="shared" si="0"/>
        <v>1600</v>
      </c>
      <c r="W37" s="2">
        <v>57148.6592324034</v>
      </c>
      <c r="X37" s="2">
        <f t="shared" si="0"/>
        <v>1600</v>
      </c>
      <c r="Y37" s="2">
        <v>38184</v>
      </c>
      <c r="Z37" s="2">
        <v>818.16</v>
      </c>
      <c r="AA37" s="2">
        <v>57148.6592324034</v>
      </c>
    </row>
    <row r="38" spans="5:27">
      <c r="E38" s="2" t="s">
        <v>140</v>
      </c>
      <c r="F38" s="2">
        <v>33296.5928925886</v>
      </c>
      <c r="G38" s="2">
        <v>1.99656579461985</v>
      </c>
      <c r="H38" s="2">
        <v>1.38942092596723</v>
      </c>
      <c r="I38" s="2">
        <v>16156.9297375005</v>
      </c>
      <c r="J38" s="2">
        <v>1.06127263004412</v>
      </c>
      <c r="K38" s="2">
        <v>0.73785664672504</v>
      </c>
      <c r="L38" s="2">
        <v>19049.102229821</v>
      </c>
      <c r="M38" s="2">
        <v>0.580046989490538</v>
      </c>
      <c r="N38" s="2">
        <v>32840.6190790715</v>
      </c>
      <c r="O38" s="2">
        <v>12635.3040941986</v>
      </c>
      <c r="P38" s="2">
        <v>0.413014077325351</v>
      </c>
      <c r="Q38" s="2">
        <v>30592.9138687569</v>
      </c>
      <c r="V38" s="2">
        <f t="shared" si="0"/>
        <v>1650</v>
      </c>
      <c r="W38" s="2">
        <v>58667.9117419866</v>
      </c>
      <c r="X38" s="2">
        <f t="shared" si="0"/>
        <v>1650</v>
      </c>
      <c r="Y38" s="2">
        <v>38184</v>
      </c>
      <c r="Z38" s="2">
        <v>818.16</v>
      </c>
      <c r="AA38" s="2">
        <v>58667.9117419866</v>
      </c>
    </row>
    <row r="39" spans="2:27">
      <c r="B39" s="2">
        <v>18</v>
      </c>
      <c r="C39" s="2">
        <v>850</v>
      </c>
      <c r="E39" s="2" t="s">
        <v>116</v>
      </c>
      <c r="F39" s="2">
        <v>14247.4906627677</v>
      </c>
      <c r="G39" s="2">
        <v>1.12711587282494</v>
      </c>
      <c r="H39" s="2">
        <v>0.809373936476693</v>
      </c>
      <c r="I39" s="2">
        <v>3521.6256433019</v>
      </c>
      <c r="J39" s="2">
        <v>0.44979188668777</v>
      </c>
      <c r="K39" s="2">
        <v>0.324842569399689</v>
      </c>
      <c r="L39" s="2" t="s">
        <v>43</v>
      </c>
      <c r="M39" s="2" t="s">
        <v>43</v>
      </c>
      <c r="N39" s="2" t="s">
        <v>43</v>
      </c>
      <c r="O39" s="2" t="s">
        <v>43</v>
      </c>
      <c r="P39" s="2" t="s">
        <v>43</v>
      </c>
      <c r="Q39" s="2" t="s">
        <v>43</v>
      </c>
      <c r="V39" s="2">
        <f t="shared" si="0"/>
        <v>1700</v>
      </c>
      <c r="W39" s="2">
        <v>60187.1642515698</v>
      </c>
      <c r="X39" s="2">
        <f t="shared" si="0"/>
        <v>1700</v>
      </c>
      <c r="Y39" s="2">
        <v>38184</v>
      </c>
      <c r="Z39" s="2">
        <v>818.16</v>
      </c>
      <c r="AA39" s="2">
        <v>60187.1642515698</v>
      </c>
    </row>
    <row r="40" spans="5:27">
      <c r="E40" s="2" t="s">
        <v>140</v>
      </c>
      <c r="F40" s="2">
        <v>34177.8307370483</v>
      </c>
      <c r="G40" s="2">
        <v>1.99656579461985</v>
      </c>
      <c r="H40" s="2">
        <v>1.38942092596723</v>
      </c>
      <c r="I40" s="2">
        <v>16703.9277612837</v>
      </c>
      <c r="J40" s="2">
        <v>1.06127263004412</v>
      </c>
      <c r="K40" s="2">
        <v>0.73785664672504</v>
      </c>
      <c r="L40" s="2">
        <v>19930.3400742807</v>
      </c>
      <c r="M40" s="2">
        <v>0.580046989490538</v>
      </c>
      <c r="N40" s="2">
        <v>34359.8715886548</v>
      </c>
      <c r="O40" s="2">
        <v>13182.3021179818</v>
      </c>
      <c r="P40" s="2">
        <v>0.413014077325351</v>
      </c>
      <c r="Q40" s="2">
        <v>31917.3191464791</v>
      </c>
      <c r="V40" s="2">
        <f t="shared" si="0"/>
        <v>1750</v>
      </c>
      <c r="W40" s="2">
        <v>61706.416761153</v>
      </c>
      <c r="X40" s="2">
        <f t="shared" si="0"/>
        <v>1750</v>
      </c>
      <c r="Y40" s="2">
        <v>38184</v>
      </c>
      <c r="Z40" s="2">
        <v>818.16</v>
      </c>
      <c r="AA40" s="2">
        <v>61706.416761153</v>
      </c>
    </row>
    <row r="41" spans="2:27">
      <c r="B41" s="2">
        <v>19</v>
      </c>
      <c r="C41" s="2">
        <v>900</v>
      </c>
      <c r="E41" s="2" t="s">
        <v>116</v>
      </c>
      <c r="F41" s="2">
        <v>14247.4906627677</v>
      </c>
      <c r="G41" s="2">
        <v>1.12711587282494</v>
      </c>
      <c r="H41" s="2">
        <v>0.809373936476693</v>
      </c>
      <c r="I41" s="2">
        <v>3521.6256433019</v>
      </c>
      <c r="J41" s="2">
        <v>0.44979188668777</v>
      </c>
      <c r="K41" s="2">
        <v>0.324842569399689</v>
      </c>
      <c r="L41" s="2" t="s">
        <v>43</v>
      </c>
      <c r="M41" s="2" t="s">
        <v>43</v>
      </c>
      <c r="N41" s="2" t="s">
        <v>43</v>
      </c>
      <c r="O41" s="2" t="s">
        <v>43</v>
      </c>
      <c r="P41" s="2" t="s">
        <v>43</v>
      </c>
      <c r="Q41" s="2" t="s">
        <v>43</v>
      </c>
      <c r="V41" s="2">
        <f t="shared" si="0"/>
        <v>1800</v>
      </c>
      <c r="W41" s="2">
        <v>63225.6692707363</v>
      </c>
      <c r="X41" s="2">
        <f t="shared" si="0"/>
        <v>1800</v>
      </c>
      <c r="Y41" s="2">
        <v>38184</v>
      </c>
      <c r="Z41" s="2">
        <v>818.16</v>
      </c>
      <c r="AA41" s="2">
        <v>63225.6692707363</v>
      </c>
    </row>
    <row r="42" spans="5:27">
      <c r="E42" s="2" t="s">
        <v>140</v>
      </c>
      <c r="F42" s="2">
        <v>35059.0685815081</v>
      </c>
      <c r="G42" s="2">
        <v>1.99656579461985</v>
      </c>
      <c r="H42" s="2">
        <v>1.38942092596723</v>
      </c>
      <c r="I42" s="2">
        <v>17250.9257850669</v>
      </c>
      <c r="J42" s="2">
        <v>1.06127263004412</v>
      </c>
      <c r="K42" s="2">
        <v>0.73785664672504</v>
      </c>
      <c r="L42" s="2">
        <v>20811.5779187404</v>
      </c>
      <c r="M42" s="2">
        <v>0.580046989490538</v>
      </c>
      <c r="N42" s="2">
        <v>35879.124098238</v>
      </c>
      <c r="O42" s="2">
        <v>13729.300141765</v>
      </c>
      <c r="P42" s="2">
        <v>0.413014077325351</v>
      </c>
      <c r="Q42" s="2">
        <v>33241.7244242011</v>
      </c>
      <c r="V42" s="2">
        <f t="shared" si="0"/>
        <v>1850</v>
      </c>
      <c r="W42" s="2">
        <v>64744.9217803196</v>
      </c>
      <c r="X42" s="2">
        <f t="shared" si="0"/>
        <v>1850</v>
      </c>
      <c r="Y42" s="2">
        <v>38184</v>
      </c>
      <c r="Z42" s="2">
        <v>818.16</v>
      </c>
      <c r="AA42" s="2">
        <v>64744.9217803196</v>
      </c>
    </row>
    <row r="43" spans="2:27">
      <c r="B43" s="2">
        <v>20</v>
      </c>
      <c r="C43" s="2">
        <v>950</v>
      </c>
      <c r="E43" s="2" t="s">
        <v>116</v>
      </c>
      <c r="F43" s="2">
        <v>14247.4906627677</v>
      </c>
      <c r="G43" s="2">
        <v>1.12711587282494</v>
      </c>
      <c r="H43" s="2">
        <v>0.809373936476693</v>
      </c>
      <c r="I43" s="2">
        <v>3521.6256433019</v>
      </c>
      <c r="J43" s="2">
        <v>0.44979188668777</v>
      </c>
      <c r="K43" s="2">
        <v>0.324842569399689</v>
      </c>
      <c r="L43" s="2" t="s">
        <v>43</v>
      </c>
      <c r="M43" s="2" t="s">
        <v>43</v>
      </c>
      <c r="N43" s="2" t="s">
        <v>43</v>
      </c>
      <c r="O43" s="2" t="s">
        <v>43</v>
      </c>
      <c r="P43" s="2" t="s">
        <v>43</v>
      </c>
      <c r="Q43" s="2" t="s">
        <v>43</v>
      </c>
      <c r="V43" s="2">
        <f t="shared" si="0"/>
        <v>1900</v>
      </c>
      <c r="W43" s="2">
        <v>66264.1742899028</v>
      </c>
      <c r="X43" s="2">
        <f t="shared" si="0"/>
        <v>1900</v>
      </c>
      <c r="Y43" s="2">
        <v>38184</v>
      </c>
      <c r="Z43" s="2">
        <v>818.16</v>
      </c>
      <c r="AA43" s="2">
        <v>66264.1742899028</v>
      </c>
    </row>
    <row r="44" spans="5:27">
      <c r="E44" s="2" t="s">
        <v>140</v>
      </c>
      <c r="F44" s="2">
        <v>35940.3064259678</v>
      </c>
      <c r="G44" s="2">
        <v>1.99656579461985</v>
      </c>
      <c r="H44" s="2">
        <v>1.38942092596723</v>
      </c>
      <c r="I44" s="2">
        <v>17797.9238088501</v>
      </c>
      <c r="J44" s="2">
        <v>1.06127263004412</v>
      </c>
      <c r="K44" s="2">
        <v>0.73785664672504</v>
      </c>
      <c r="L44" s="2">
        <v>21692.8157632001</v>
      </c>
      <c r="M44" s="2">
        <v>0.580046989490538</v>
      </c>
      <c r="N44" s="2">
        <v>37398.3766078213</v>
      </c>
      <c r="O44" s="2">
        <v>14276.2981655482</v>
      </c>
      <c r="P44" s="2">
        <v>0.413014077325351</v>
      </c>
      <c r="Q44" s="2">
        <v>34566.1297019233</v>
      </c>
      <c r="V44" s="2">
        <f t="shared" si="0"/>
        <v>1950</v>
      </c>
      <c r="W44" s="2">
        <v>67783.426799486</v>
      </c>
      <c r="X44" s="2">
        <f t="shared" si="0"/>
        <v>1950</v>
      </c>
      <c r="Y44" s="2">
        <v>38184</v>
      </c>
      <c r="Z44" s="2">
        <v>818.16</v>
      </c>
      <c r="AA44" s="2">
        <v>67783.426799486</v>
      </c>
    </row>
    <row r="45" spans="2:27">
      <c r="B45" s="2">
        <v>21</v>
      </c>
      <c r="C45" s="2">
        <v>1000</v>
      </c>
      <c r="E45" s="2" t="s">
        <v>116</v>
      </c>
      <c r="F45" s="2">
        <v>14247.4906627677</v>
      </c>
      <c r="G45" s="2">
        <v>1.12711587282494</v>
      </c>
      <c r="H45" s="2">
        <v>0.809373936476693</v>
      </c>
      <c r="I45" s="2">
        <v>3521.6256433019</v>
      </c>
      <c r="J45" s="2">
        <v>0.44979188668777</v>
      </c>
      <c r="K45" s="2">
        <v>0.324842569399689</v>
      </c>
      <c r="L45" s="2" t="s">
        <v>43</v>
      </c>
      <c r="M45" s="2" t="s">
        <v>43</v>
      </c>
      <c r="N45" s="2" t="s">
        <v>43</v>
      </c>
      <c r="O45" s="2" t="s">
        <v>43</v>
      </c>
      <c r="P45" s="2" t="s">
        <v>43</v>
      </c>
      <c r="Q45" s="2" t="s">
        <v>43</v>
      </c>
      <c r="V45" s="2">
        <f t="shared" si="0"/>
        <v>2000</v>
      </c>
      <c r="W45" s="2">
        <v>69302.6793090693</v>
      </c>
      <c r="X45" s="2">
        <f t="shared" si="0"/>
        <v>2000</v>
      </c>
      <c r="Y45" s="2">
        <v>38184</v>
      </c>
      <c r="Z45" s="2">
        <v>818.16</v>
      </c>
      <c r="AA45" s="2">
        <v>69302.6793090693</v>
      </c>
    </row>
    <row r="46" spans="5:17">
      <c r="E46" s="2" t="s">
        <v>140</v>
      </c>
      <c r="F46" s="2">
        <v>36821.5442704275</v>
      </c>
      <c r="G46" s="2">
        <v>1.99656579461985</v>
      </c>
      <c r="H46" s="2">
        <v>1.38942092596723</v>
      </c>
      <c r="I46" s="2">
        <v>18344.9218326334</v>
      </c>
      <c r="J46" s="2">
        <v>1.06127263004412</v>
      </c>
      <c r="K46" s="2">
        <v>0.73785664672504</v>
      </c>
      <c r="L46" s="2">
        <v>22574.0536076598</v>
      </c>
      <c r="M46" s="2">
        <v>0.580046989490538</v>
      </c>
      <c r="N46" s="2">
        <v>38917.6291174045</v>
      </c>
      <c r="O46" s="2">
        <v>14823.2961893315</v>
      </c>
      <c r="P46" s="2">
        <v>0.413014077325351</v>
      </c>
      <c r="Q46" s="2">
        <v>35890.5349796454</v>
      </c>
    </row>
    <row r="47" spans="2:17">
      <c r="B47" s="2">
        <v>22</v>
      </c>
      <c r="C47" s="2">
        <v>1050</v>
      </c>
      <c r="E47" s="2" t="s">
        <v>116</v>
      </c>
      <c r="F47" s="2">
        <v>14247.4906627677</v>
      </c>
      <c r="G47" s="2">
        <v>1.12711587282494</v>
      </c>
      <c r="H47" s="2">
        <v>0.809373936476693</v>
      </c>
      <c r="I47" s="2">
        <v>3521.6256433019</v>
      </c>
      <c r="J47" s="2">
        <v>0.44979188668777</v>
      </c>
      <c r="K47" s="2">
        <v>0.324842569399689</v>
      </c>
      <c r="L47" s="2" t="s">
        <v>43</v>
      </c>
      <c r="M47" s="2" t="s">
        <v>43</v>
      </c>
      <c r="N47" s="2" t="s">
        <v>43</v>
      </c>
      <c r="O47" s="2" t="s">
        <v>43</v>
      </c>
      <c r="P47" s="2" t="s">
        <v>43</v>
      </c>
      <c r="Q47" s="2" t="s">
        <v>43</v>
      </c>
    </row>
    <row r="48" spans="5:17">
      <c r="E48" s="2" t="s">
        <v>140</v>
      </c>
      <c r="F48" s="2">
        <v>37702.7821148872</v>
      </c>
      <c r="G48" s="2">
        <v>1.99656579461985</v>
      </c>
      <c r="H48" s="2">
        <v>1.38942092596723</v>
      </c>
      <c r="I48" s="2">
        <v>18891.9198564166</v>
      </c>
      <c r="J48" s="2">
        <v>1.06127263004412</v>
      </c>
      <c r="K48" s="2">
        <v>0.73785664672504</v>
      </c>
      <c r="L48" s="2">
        <v>23455.2914521195</v>
      </c>
      <c r="M48" s="2">
        <v>0.580046989490538</v>
      </c>
      <c r="N48" s="2">
        <v>40436.8816269878</v>
      </c>
      <c r="O48" s="2">
        <v>15370.2942131147</v>
      </c>
      <c r="P48" s="2">
        <v>0.413014077325351</v>
      </c>
      <c r="Q48" s="2">
        <v>37214.9402573675</v>
      </c>
    </row>
    <row r="49" spans="2:17">
      <c r="B49" s="2">
        <v>23</v>
      </c>
      <c r="C49" s="2">
        <v>1100</v>
      </c>
      <c r="E49" s="2" t="s">
        <v>116</v>
      </c>
      <c r="F49" s="2">
        <v>14247.4906627677</v>
      </c>
      <c r="G49" s="2">
        <v>1.12711587282494</v>
      </c>
      <c r="H49" s="2">
        <v>0.809373936476693</v>
      </c>
      <c r="I49" s="2">
        <v>3521.6256433019</v>
      </c>
      <c r="J49" s="2">
        <v>0.44979188668777</v>
      </c>
      <c r="K49" s="2">
        <v>0.324842569399689</v>
      </c>
      <c r="L49" s="2" t="s">
        <v>43</v>
      </c>
      <c r="M49" s="2" t="s">
        <v>43</v>
      </c>
      <c r="N49" s="2" t="s">
        <v>43</v>
      </c>
      <c r="O49" s="2" t="s">
        <v>43</v>
      </c>
      <c r="P49" s="2" t="s">
        <v>43</v>
      </c>
      <c r="Q49" s="2" t="s">
        <v>43</v>
      </c>
    </row>
    <row r="50" spans="5:17">
      <c r="E50" s="2" t="s">
        <v>140</v>
      </c>
      <c r="F50" s="2">
        <v>38584.0199593469</v>
      </c>
      <c r="G50" s="2">
        <v>1.99656579461985</v>
      </c>
      <c r="H50" s="2">
        <v>1.38942092596723</v>
      </c>
      <c r="I50" s="2">
        <v>19438.9178801998</v>
      </c>
      <c r="J50" s="2">
        <v>1.06127263004412</v>
      </c>
      <c r="K50" s="2">
        <v>0.73785664672504</v>
      </c>
      <c r="L50" s="2">
        <v>24336.5292965792</v>
      </c>
      <c r="M50" s="2">
        <v>0.580046989490538</v>
      </c>
      <c r="N50" s="2">
        <v>41956.134136571</v>
      </c>
      <c r="O50" s="2">
        <v>15917.2922368979</v>
      </c>
      <c r="P50" s="2">
        <v>0.413014077325351</v>
      </c>
      <c r="Q50" s="2">
        <v>38539.3455350896</v>
      </c>
    </row>
    <row r="51" spans="2:17">
      <c r="B51" s="2">
        <v>24</v>
      </c>
      <c r="C51" s="2">
        <v>1150</v>
      </c>
      <c r="E51" s="2" t="s">
        <v>116</v>
      </c>
      <c r="F51" s="2">
        <v>14247.4906627677</v>
      </c>
      <c r="G51" s="2">
        <v>1.12711587282494</v>
      </c>
      <c r="H51" s="2">
        <v>0.809373936476693</v>
      </c>
      <c r="I51" s="2">
        <v>3521.6256433019</v>
      </c>
      <c r="J51" s="2">
        <v>0.44979188668777</v>
      </c>
      <c r="K51" s="2">
        <v>0.324842569399689</v>
      </c>
      <c r="L51" s="2" t="s">
        <v>43</v>
      </c>
      <c r="M51" s="2" t="s">
        <v>43</v>
      </c>
      <c r="N51" s="2" t="s">
        <v>43</v>
      </c>
      <c r="O51" s="2" t="s">
        <v>43</v>
      </c>
      <c r="P51" s="2" t="s">
        <v>43</v>
      </c>
      <c r="Q51" s="2" t="s">
        <v>43</v>
      </c>
    </row>
    <row r="52" spans="5:17">
      <c r="E52" s="2" t="s">
        <v>140</v>
      </c>
      <c r="F52" s="2">
        <v>39465.2578038066</v>
      </c>
      <c r="G52" s="2">
        <v>1.99656579461985</v>
      </c>
      <c r="H52" s="2">
        <v>1.38942092596723</v>
      </c>
      <c r="I52" s="2">
        <v>19985.915903983</v>
      </c>
      <c r="J52" s="2">
        <v>1.06127263004412</v>
      </c>
      <c r="K52" s="2">
        <v>0.73785664672504</v>
      </c>
      <c r="L52" s="2">
        <v>25217.7671410389</v>
      </c>
      <c r="M52" s="2">
        <v>0.580046989490538</v>
      </c>
      <c r="N52" s="2">
        <v>43475.3866461542</v>
      </c>
      <c r="O52" s="2">
        <v>16464.2902606811</v>
      </c>
      <c r="P52" s="2">
        <v>0.413014077325351</v>
      </c>
      <c r="Q52" s="2">
        <v>39863.7508128117</v>
      </c>
    </row>
    <row r="53" spans="2:17">
      <c r="B53" s="2">
        <v>25</v>
      </c>
      <c r="C53" s="2">
        <v>1200</v>
      </c>
      <c r="E53" s="2" t="s">
        <v>116</v>
      </c>
      <c r="F53" s="2">
        <v>14247.4906627677</v>
      </c>
      <c r="G53" s="2">
        <v>1.12711587282494</v>
      </c>
      <c r="H53" s="2">
        <v>0.809373936476693</v>
      </c>
      <c r="I53" s="2">
        <v>3521.6256433019</v>
      </c>
      <c r="J53" s="2">
        <v>0.44979188668777</v>
      </c>
      <c r="K53" s="2">
        <v>0.324842569399689</v>
      </c>
      <c r="L53" s="2" t="s">
        <v>43</v>
      </c>
      <c r="M53" s="2" t="s">
        <v>43</v>
      </c>
      <c r="N53" s="2" t="s">
        <v>43</v>
      </c>
      <c r="O53" s="2" t="s">
        <v>43</v>
      </c>
      <c r="P53" s="2" t="s">
        <v>43</v>
      </c>
      <c r="Q53" s="2" t="s">
        <v>43</v>
      </c>
    </row>
    <row r="54" spans="5:17">
      <c r="E54" s="2" t="s">
        <v>140</v>
      </c>
      <c r="F54" s="2">
        <v>40346.4956482663</v>
      </c>
      <c r="G54" s="2">
        <v>1.99656579461985</v>
      </c>
      <c r="H54" s="2">
        <v>1.38942092596723</v>
      </c>
      <c r="I54" s="2">
        <v>20532.9139277662</v>
      </c>
      <c r="J54" s="2">
        <v>1.06127263004412</v>
      </c>
      <c r="K54" s="2">
        <v>0.73785664672504</v>
      </c>
      <c r="L54" s="2">
        <v>26099.0049854986</v>
      </c>
      <c r="M54" s="2">
        <v>0.580046989490538</v>
      </c>
      <c r="N54" s="2">
        <v>44994.6391557375</v>
      </c>
      <c r="O54" s="2">
        <v>17011.2882844643</v>
      </c>
      <c r="P54" s="2">
        <v>0.413014077325351</v>
      </c>
      <c r="Q54" s="2">
        <v>41188.1560905338</v>
      </c>
    </row>
    <row r="55" spans="2:17">
      <c r="B55" s="2">
        <v>26</v>
      </c>
      <c r="C55" s="2">
        <v>1250</v>
      </c>
      <c r="E55" s="2" t="s">
        <v>116</v>
      </c>
      <c r="F55" s="2">
        <v>14247.4906627677</v>
      </c>
      <c r="G55" s="2">
        <v>1.12711587282494</v>
      </c>
      <c r="H55" s="2">
        <v>0.809373936476693</v>
      </c>
      <c r="I55" s="2">
        <v>3521.6256433019</v>
      </c>
      <c r="J55" s="2">
        <v>0.44979188668777</v>
      </c>
      <c r="K55" s="2">
        <v>0.324842569399689</v>
      </c>
      <c r="L55" s="2" t="s">
        <v>43</v>
      </c>
      <c r="M55" s="2" t="s">
        <v>43</v>
      </c>
      <c r="N55" s="2" t="s">
        <v>43</v>
      </c>
      <c r="O55" s="2" t="s">
        <v>43</v>
      </c>
      <c r="P55" s="2" t="s">
        <v>43</v>
      </c>
      <c r="Q55" s="2" t="s">
        <v>43</v>
      </c>
    </row>
    <row r="56" spans="5:17">
      <c r="E56" s="2" t="s">
        <v>140</v>
      </c>
      <c r="F56" s="2">
        <v>41227.733492726</v>
      </c>
      <c r="G56" s="2">
        <v>1.99656579461985</v>
      </c>
      <c r="H56" s="2">
        <v>1.38942092596723</v>
      </c>
      <c r="I56" s="2">
        <v>21079.9119515495</v>
      </c>
      <c r="J56" s="2">
        <v>1.06127263004412</v>
      </c>
      <c r="K56" s="2">
        <v>0.73785664672504</v>
      </c>
      <c r="L56" s="2">
        <v>26980.2428299583</v>
      </c>
      <c r="M56" s="2">
        <v>0.580046989490538</v>
      </c>
      <c r="N56" s="2">
        <v>46513.8916653207</v>
      </c>
      <c r="O56" s="2">
        <v>17558.2863082476</v>
      </c>
      <c r="P56" s="2">
        <v>0.413014077325351</v>
      </c>
      <c r="Q56" s="2">
        <v>42512.5613682559</v>
      </c>
    </row>
    <row r="57" spans="2:17">
      <c r="B57" s="2">
        <v>27</v>
      </c>
      <c r="C57" s="2">
        <v>1300</v>
      </c>
      <c r="E57" s="2" t="s">
        <v>116</v>
      </c>
      <c r="F57" s="2">
        <v>14247.4906627677</v>
      </c>
      <c r="G57" s="2">
        <v>1.12711587282494</v>
      </c>
      <c r="H57" s="2">
        <v>0.809373936476693</v>
      </c>
      <c r="I57" s="2">
        <v>3521.6256433019</v>
      </c>
      <c r="J57" s="2">
        <v>0.44979188668777</v>
      </c>
      <c r="K57" s="2">
        <v>0.324842569399689</v>
      </c>
      <c r="L57" s="2" t="s">
        <v>43</v>
      </c>
      <c r="M57" s="2" t="s">
        <v>43</v>
      </c>
      <c r="N57" s="2" t="s">
        <v>43</v>
      </c>
      <c r="O57" s="2" t="s">
        <v>43</v>
      </c>
      <c r="P57" s="2" t="s">
        <v>43</v>
      </c>
      <c r="Q57" s="2" t="s">
        <v>43</v>
      </c>
    </row>
    <row r="58" spans="5:17">
      <c r="E58" s="2" t="s">
        <v>140</v>
      </c>
      <c r="F58" s="2">
        <v>42108.9713371857</v>
      </c>
      <c r="G58" s="2">
        <v>1.99656579461985</v>
      </c>
      <c r="H58" s="2">
        <v>1.38942092596723</v>
      </c>
      <c r="I58" s="2">
        <v>21626.9099753327</v>
      </c>
      <c r="J58" s="2">
        <v>1.06127263004412</v>
      </c>
      <c r="K58" s="2">
        <v>0.73785664672504</v>
      </c>
      <c r="L58" s="2">
        <v>27861.480674418</v>
      </c>
      <c r="M58" s="2">
        <v>0.580046989490538</v>
      </c>
      <c r="N58" s="2">
        <v>48033.144174904</v>
      </c>
      <c r="O58" s="2">
        <v>18105.2843320308</v>
      </c>
      <c r="P58" s="2">
        <v>0.413014077325351</v>
      </c>
      <c r="Q58" s="2">
        <v>43836.966645978</v>
      </c>
    </row>
    <row r="59" spans="2:17">
      <c r="B59" s="2">
        <v>28</v>
      </c>
      <c r="C59" s="2">
        <v>1350</v>
      </c>
      <c r="E59" s="2" t="s">
        <v>116</v>
      </c>
      <c r="F59" s="2">
        <v>14247.4906627677</v>
      </c>
      <c r="G59" s="2">
        <v>1.12711587282494</v>
      </c>
      <c r="H59" s="2">
        <v>0.809373936476693</v>
      </c>
      <c r="I59" s="2">
        <v>3521.6256433019</v>
      </c>
      <c r="J59" s="2">
        <v>0.44979188668777</v>
      </c>
      <c r="K59" s="2">
        <v>0.324842569399689</v>
      </c>
      <c r="L59" s="2" t="s">
        <v>43</v>
      </c>
      <c r="M59" s="2" t="s">
        <v>43</v>
      </c>
      <c r="N59" s="2" t="s">
        <v>43</v>
      </c>
      <c r="O59" s="2" t="s">
        <v>43</v>
      </c>
      <c r="P59" s="2" t="s">
        <v>43</v>
      </c>
      <c r="Q59" s="2" t="s">
        <v>43</v>
      </c>
    </row>
    <row r="60" spans="5:17">
      <c r="E60" s="2" t="s">
        <v>140</v>
      </c>
      <c r="F60" s="2">
        <v>42990.2091816454</v>
      </c>
      <c r="G60" s="2">
        <v>1.99656579461985</v>
      </c>
      <c r="H60" s="2">
        <v>1.38942092596723</v>
      </c>
      <c r="I60" s="2">
        <v>22173.9079991159</v>
      </c>
      <c r="J60" s="2">
        <v>1.06127263004412</v>
      </c>
      <c r="K60" s="2">
        <v>0.73785664672504</v>
      </c>
      <c r="L60" s="2">
        <v>28742.7185188777</v>
      </c>
      <c r="M60" s="2">
        <v>0.580046989490538</v>
      </c>
      <c r="N60" s="2">
        <v>49552.3966844872</v>
      </c>
      <c r="O60" s="2">
        <v>18652.282355814</v>
      </c>
      <c r="P60" s="2">
        <v>0.413014077325351</v>
      </c>
      <c r="Q60" s="2">
        <v>45161.3719237001</v>
      </c>
    </row>
    <row r="61" spans="2:17">
      <c r="B61" s="2">
        <v>29</v>
      </c>
      <c r="C61" s="2">
        <v>1400</v>
      </c>
      <c r="E61" s="2" t="s">
        <v>116</v>
      </c>
      <c r="F61" s="2">
        <v>14247.4906627677</v>
      </c>
      <c r="G61" s="2">
        <v>1.12711587282494</v>
      </c>
      <c r="H61" s="2">
        <v>0.809373936476693</v>
      </c>
      <c r="I61" s="2">
        <v>3521.6256433019</v>
      </c>
      <c r="J61" s="2">
        <v>0.44979188668777</v>
      </c>
      <c r="K61" s="2">
        <v>0.324842569399689</v>
      </c>
      <c r="L61" s="2" t="s">
        <v>43</v>
      </c>
      <c r="M61" s="2" t="s">
        <v>43</v>
      </c>
      <c r="N61" s="2" t="s">
        <v>43</v>
      </c>
      <c r="O61" s="2" t="s">
        <v>43</v>
      </c>
      <c r="P61" s="2" t="s">
        <v>43</v>
      </c>
      <c r="Q61" s="2" t="s">
        <v>43</v>
      </c>
    </row>
    <row r="62" spans="5:17">
      <c r="E62" s="2" t="s">
        <v>140</v>
      </c>
      <c r="F62" s="2">
        <v>43871.4470261051</v>
      </c>
      <c r="G62" s="2">
        <v>1.99656579461985</v>
      </c>
      <c r="H62" s="2">
        <v>1.38942092596723</v>
      </c>
      <c r="I62" s="2">
        <v>22720.9060228991</v>
      </c>
      <c r="J62" s="2">
        <v>1.06127263004412</v>
      </c>
      <c r="K62" s="2">
        <v>0.73785664672504</v>
      </c>
      <c r="L62" s="2">
        <v>29623.9563633374</v>
      </c>
      <c r="M62" s="2">
        <v>0.580046989490538</v>
      </c>
      <c r="N62" s="2">
        <v>51071.6491940704</v>
      </c>
      <c r="O62" s="2">
        <v>19199.2803795972</v>
      </c>
      <c r="P62" s="2">
        <v>0.413014077325351</v>
      </c>
      <c r="Q62" s="2">
        <v>46485.7772014222</v>
      </c>
    </row>
    <row r="63" spans="2:17">
      <c r="B63" s="2">
        <v>30</v>
      </c>
      <c r="C63" s="2">
        <v>1450</v>
      </c>
      <c r="E63" s="2" t="s">
        <v>116</v>
      </c>
      <c r="F63" s="2">
        <v>14247.4906627677</v>
      </c>
      <c r="G63" s="2">
        <v>1.12711587282494</v>
      </c>
      <c r="H63" s="2">
        <v>0.809373936476693</v>
      </c>
      <c r="I63" s="2">
        <v>3521.6256433019</v>
      </c>
      <c r="J63" s="2">
        <v>0.44979188668777</v>
      </c>
      <c r="K63" s="2">
        <v>0.324842569399689</v>
      </c>
      <c r="L63" s="2" t="s">
        <v>43</v>
      </c>
      <c r="M63" s="2" t="s">
        <v>43</v>
      </c>
      <c r="N63" s="2" t="s">
        <v>43</v>
      </c>
      <c r="O63" s="2" t="s">
        <v>43</v>
      </c>
      <c r="P63" s="2" t="s">
        <v>43</v>
      </c>
      <c r="Q63" s="2" t="s">
        <v>43</v>
      </c>
    </row>
    <row r="64" spans="5:17">
      <c r="E64" s="2" t="s">
        <v>140</v>
      </c>
      <c r="F64" s="2">
        <v>44752.6848705648</v>
      </c>
      <c r="G64" s="2">
        <v>1.99656579461985</v>
      </c>
      <c r="H64" s="2">
        <v>1.38942092596723</v>
      </c>
      <c r="I64" s="2">
        <v>23267.9040466823</v>
      </c>
      <c r="J64" s="2">
        <v>1.06127263004412</v>
      </c>
      <c r="K64" s="2">
        <v>0.73785664672504</v>
      </c>
      <c r="L64" s="2">
        <v>30505.1942077971</v>
      </c>
      <c r="M64" s="2">
        <v>0.580046989490538</v>
      </c>
      <c r="N64" s="2">
        <v>52590.9017036536</v>
      </c>
      <c r="O64" s="2">
        <v>19746.2784033804</v>
      </c>
      <c r="P64" s="2">
        <v>0.413014077325351</v>
      </c>
      <c r="Q64" s="2">
        <v>47810.1824791443</v>
      </c>
    </row>
    <row r="65" spans="2:17">
      <c r="B65" s="2">
        <v>31</v>
      </c>
      <c r="C65" s="2">
        <v>1500</v>
      </c>
      <c r="E65" s="2" t="s">
        <v>116</v>
      </c>
      <c r="F65" s="2">
        <v>14247.4906627677</v>
      </c>
      <c r="G65" s="2">
        <v>1.12711587282494</v>
      </c>
      <c r="H65" s="2">
        <v>0.809373936476693</v>
      </c>
      <c r="I65" s="2">
        <v>3521.6256433019</v>
      </c>
      <c r="J65" s="2">
        <v>0.44979188668777</v>
      </c>
      <c r="K65" s="2">
        <v>0.324842569399689</v>
      </c>
      <c r="L65" s="2" t="s">
        <v>43</v>
      </c>
      <c r="M65" s="2" t="s">
        <v>43</v>
      </c>
      <c r="N65" s="2" t="s">
        <v>43</v>
      </c>
      <c r="O65" s="2" t="s">
        <v>43</v>
      </c>
      <c r="P65" s="2" t="s">
        <v>43</v>
      </c>
      <c r="Q65" s="2" t="s">
        <v>43</v>
      </c>
    </row>
    <row r="66" spans="5:17">
      <c r="E66" s="2" t="s">
        <v>140</v>
      </c>
      <c r="F66" s="2">
        <v>45633.9227150245</v>
      </c>
      <c r="G66" s="2">
        <v>1.99656579461985</v>
      </c>
      <c r="H66" s="2">
        <v>1.38942092596723</v>
      </c>
      <c r="I66" s="2">
        <v>23814.9020704656</v>
      </c>
      <c r="J66" s="2">
        <v>1.06127263004412</v>
      </c>
      <c r="K66" s="2">
        <v>0.73785664672504</v>
      </c>
      <c r="L66" s="2">
        <v>31386.4320522568</v>
      </c>
      <c r="M66" s="2">
        <v>0.580046989490538</v>
      </c>
      <c r="N66" s="2">
        <v>54110.1542132369</v>
      </c>
      <c r="O66" s="2">
        <v>20293.2764271637</v>
      </c>
      <c r="P66" s="2">
        <v>0.413014077325351</v>
      </c>
      <c r="Q66" s="2">
        <v>49134.5877568665</v>
      </c>
    </row>
    <row r="67" spans="2:17">
      <c r="B67" s="2">
        <v>32</v>
      </c>
      <c r="C67" s="2">
        <v>1550</v>
      </c>
      <c r="E67" s="2" t="s">
        <v>116</v>
      </c>
      <c r="F67" s="2">
        <v>14247.4906627677</v>
      </c>
      <c r="G67" s="2">
        <v>1.12711587282494</v>
      </c>
      <c r="H67" s="2">
        <v>0.809373936476693</v>
      </c>
      <c r="I67" s="2">
        <v>3521.6256433019</v>
      </c>
      <c r="J67" s="2">
        <v>0.44979188668777</v>
      </c>
      <c r="K67" s="2">
        <v>0.324842569399689</v>
      </c>
      <c r="L67" s="2" t="s">
        <v>43</v>
      </c>
      <c r="M67" s="2" t="s">
        <v>43</v>
      </c>
      <c r="N67" s="2" t="s">
        <v>43</v>
      </c>
      <c r="O67" s="2" t="s">
        <v>43</v>
      </c>
      <c r="P67" s="2" t="s">
        <v>43</v>
      </c>
      <c r="Q67" s="2" t="s">
        <v>43</v>
      </c>
    </row>
    <row r="68" spans="5:17">
      <c r="E68" s="2" t="s">
        <v>140</v>
      </c>
      <c r="F68" s="2">
        <v>46515.1605594842</v>
      </c>
      <c r="G68" s="2">
        <v>1.99656579461985</v>
      </c>
      <c r="H68" s="2">
        <v>1.38942092596723</v>
      </c>
      <c r="I68" s="2">
        <v>24361.9000942488</v>
      </c>
      <c r="J68" s="2">
        <v>1.06127263004412</v>
      </c>
      <c r="K68" s="2">
        <v>0.73785664672504</v>
      </c>
      <c r="L68" s="2">
        <v>32267.6698967165</v>
      </c>
      <c r="M68" s="2">
        <v>0.580046989490538</v>
      </c>
      <c r="N68" s="2">
        <v>55629.4067228202</v>
      </c>
      <c r="O68" s="2">
        <v>20840.2744509469</v>
      </c>
      <c r="P68" s="2">
        <v>0.413014077325351</v>
      </c>
      <c r="Q68" s="2">
        <v>50458.9930345886</v>
      </c>
    </row>
    <row r="69" spans="2:17">
      <c r="B69" s="2">
        <v>33</v>
      </c>
      <c r="C69" s="2">
        <v>1600</v>
      </c>
      <c r="E69" s="2" t="s">
        <v>116</v>
      </c>
      <c r="F69" s="2">
        <v>14247.4906627677</v>
      </c>
      <c r="G69" s="2">
        <v>1.12711587282494</v>
      </c>
      <c r="H69" s="2">
        <v>0.809373936476693</v>
      </c>
      <c r="I69" s="2">
        <v>3521.6256433019</v>
      </c>
      <c r="J69" s="2">
        <v>0.44979188668777</v>
      </c>
      <c r="K69" s="2">
        <v>0.324842569399689</v>
      </c>
      <c r="L69" s="2" t="s">
        <v>43</v>
      </c>
      <c r="M69" s="2" t="s">
        <v>43</v>
      </c>
      <c r="N69" s="2" t="s">
        <v>43</v>
      </c>
      <c r="O69" s="2" t="s">
        <v>43</v>
      </c>
      <c r="P69" s="2" t="s">
        <v>43</v>
      </c>
      <c r="Q69" s="2" t="s">
        <v>43</v>
      </c>
    </row>
    <row r="70" spans="5:17">
      <c r="E70" s="2" t="s">
        <v>140</v>
      </c>
      <c r="F70" s="2">
        <v>47396.3984039439</v>
      </c>
      <c r="G70" s="2">
        <v>1.99656579461985</v>
      </c>
      <c r="H70" s="2">
        <v>1.38942092596723</v>
      </c>
      <c r="I70" s="2">
        <v>24908.898118032</v>
      </c>
      <c r="J70" s="2">
        <v>1.06127263004412</v>
      </c>
      <c r="K70" s="2">
        <v>0.73785664672504</v>
      </c>
      <c r="L70" s="2">
        <v>33148.9077411762</v>
      </c>
      <c r="M70" s="2">
        <v>0.580046989490538</v>
      </c>
      <c r="N70" s="2">
        <v>57148.6592324034</v>
      </c>
      <c r="O70" s="2">
        <v>21387.2724747301</v>
      </c>
      <c r="P70" s="2">
        <v>0.413014077325351</v>
      </c>
      <c r="Q70" s="2">
        <v>51783.3983123107</v>
      </c>
    </row>
    <row r="71" spans="2:17">
      <c r="B71" s="2">
        <v>34</v>
      </c>
      <c r="C71" s="2">
        <v>1650</v>
      </c>
      <c r="E71" s="2" t="s">
        <v>116</v>
      </c>
      <c r="F71" s="2">
        <v>14247.4906627677</v>
      </c>
      <c r="G71" s="2">
        <v>1.12711587282494</v>
      </c>
      <c r="H71" s="2">
        <v>0.809373936476693</v>
      </c>
      <c r="I71" s="2">
        <v>3521.6256433019</v>
      </c>
      <c r="J71" s="2">
        <v>0.44979188668777</v>
      </c>
      <c r="K71" s="2">
        <v>0.324842569399689</v>
      </c>
      <c r="L71" s="2" t="s">
        <v>43</v>
      </c>
      <c r="M71" s="2" t="s">
        <v>43</v>
      </c>
      <c r="N71" s="2" t="s">
        <v>43</v>
      </c>
      <c r="O71" s="2" t="s">
        <v>43</v>
      </c>
      <c r="P71" s="2" t="s">
        <v>43</v>
      </c>
      <c r="Q71" s="2" t="s">
        <v>43</v>
      </c>
    </row>
    <row r="72" spans="5:17">
      <c r="E72" s="2" t="s">
        <v>140</v>
      </c>
      <c r="F72" s="2">
        <v>48277.6362484036</v>
      </c>
      <c r="G72" s="2">
        <v>1.99656579461985</v>
      </c>
      <c r="H72" s="2">
        <v>1.38942092596723</v>
      </c>
      <c r="I72" s="2">
        <v>25455.8961418152</v>
      </c>
      <c r="J72" s="2">
        <v>1.06127263004412</v>
      </c>
      <c r="K72" s="2">
        <v>0.73785664672504</v>
      </c>
      <c r="L72" s="2">
        <v>34030.1455856359</v>
      </c>
      <c r="M72" s="2">
        <v>0.580046989490538</v>
      </c>
      <c r="N72" s="2">
        <v>58667.9117419866</v>
      </c>
      <c r="O72" s="2">
        <v>21934.2704985133</v>
      </c>
      <c r="P72" s="2">
        <v>0.413014077325351</v>
      </c>
      <c r="Q72" s="2">
        <v>53107.8035900328</v>
      </c>
    </row>
    <row r="73" spans="2:17">
      <c r="B73" s="2">
        <v>35</v>
      </c>
      <c r="C73" s="2">
        <v>1700</v>
      </c>
      <c r="E73" s="2" t="s">
        <v>116</v>
      </c>
      <c r="F73" s="2">
        <v>14247.4906627677</v>
      </c>
      <c r="G73" s="2">
        <v>1.12711587282494</v>
      </c>
      <c r="H73" s="2">
        <v>0.809373936476693</v>
      </c>
      <c r="I73" s="2">
        <v>3521.6256433019</v>
      </c>
      <c r="J73" s="2">
        <v>0.44979188668777</v>
      </c>
      <c r="K73" s="2">
        <v>0.324842569399689</v>
      </c>
      <c r="L73" s="2" t="s">
        <v>43</v>
      </c>
      <c r="M73" s="2" t="s">
        <v>43</v>
      </c>
      <c r="N73" s="2" t="s">
        <v>43</v>
      </c>
      <c r="O73" s="2" t="s">
        <v>43</v>
      </c>
      <c r="P73" s="2" t="s">
        <v>43</v>
      </c>
      <c r="Q73" s="2" t="s">
        <v>43</v>
      </c>
    </row>
    <row r="74" spans="5:17">
      <c r="E74" s="2" t="s">
        <v>140</v>
      </c>
      <c r="F74" s="2">
        <v>49158.8740928633</v>
      </c>
      <c r="G74" s="2">
        <v>1.99656579461985</v>
      </c>
      <c r="H74" s="2">
        <v>1.38942092596723</v>
      </c>
      <c r="I74" s="2">
        <v>26002.8941655985</v>
      </c>
      <c r="J74" s="2">
        <v>1.06127263004412</v>
      </c>
      <c r="K74" s="2">
        <v>0.73785664672504</v>
      </c>
      <c r="L74" s="2">
        <v>34911.3834300956</v>
      </c>
      <c r="M74" s="2">
        <v>0.580046989490538</v>
      </c>
      <c r="N74" s="2">
        <v>60187.1642515698</v>
      </c>
      <c r="O74" s="2">
        <v>22481.2685222966</v>
      </c>
      <c r="P74" s="2">
        <v>0.413014077325351</v>
      </c>
      <c r="Q74" s="2">
        <v>54432.2088677549</v>
      </c>
    </row>
    <row r="75" spans="2:17">
      <c r="B75" s="2">
        <v>36</v>
      </c>
      <c r="C75" s="2">
        <v>1750</v>
      </c>
      <c r="E75" s="2" t="s">
        <v>116</v>
      </c>
      <c r="F75" s="2">
        <v>14247.4906627677</v>
      </c>
      <c r="G75" s="2">
        <v>1.12711587282494</v>
      </c>
      <c r="H75" s="2">
        <v>0.809373936476693</v>
      </c>
      <c r="I75" s="2">
        <v>3521.6256433019</v>
      </c>
      <c r="J75" s="2">
        <v>0.44979188668777</v>
      </c>
      <c r="K75" s="2">
        <v>0.324842569399689</v>
      </c>
      <c r="L75" s="2" t="s">
        <v>43</v>
      </c>
      <c r="M75" s="2" t="s">
        <v>43</v>
      </c>
      <c r="N75" s="2" t="s">
        <v>43</v>
      </c>
      <c r="O75" s="2" t="s">
        <v>43</v>
      </c>
      <c r="P75" s="2" t="s">
        <v>43</v>
      </c>
      <c r="Q75" s="2" t="s">
        <v>43</v>
      </c>
    </row>
    <row r="76" spans="5:17">
      <c r="E76" s="2" t="s">
        <v>140</v>
      </c>
      <c r="F76" s="2">
        <v>50040.111937323</v>
      </c>
      <c r="G76" s="2">
        <v>1.99656579461985</v>
      </c>
      <c r="H76" s="2">
        <v>1.38942092596723</v>
      </c>
      <c r="I76" s="2">
        <v>26549.8921893817</v>
      </c>
      <c r="J76" s="2">
        <v>1.06127263004412</v>
      </c>
      <c r="K76" s="2">
        <v>0.73785664672504</v>
      </c>
      <c r="L76" s="2">
        <v>35792.6212745553</v>
      </c>
      <c r="M76" s="2">
        <v>0.580046989490538</v>
      </c>
      <c r="N76" s="2">
        <v>61706.416761153</v>
      </c>
      <c r="O76" s="2">
        <v>23028.2665460798</v>
      </c>
      <c r="P76" s="2">
        <v>0.413014077325351</v>
      </c>
      <c r="Q76" s="2">
        <v>55756.614145477</v>
      </c>
    </row>
    <row r="77" spans="2:17">
      <c r="B77" s="2">
        <v>37</v>
      </c>
      <c r="C77" s="2">
        <v>1800</v>
      </c>
      <c r="E77" s="2" t="s">
        <v>116</v>
      </c>
      <c r="F77" s="2">
        <v>14247.4906627677</v>
      </c>
      <c r="G77" s="2">
        <v>1.12711587282494</v>
      </c>
      <c r="H77" s="2">
        <v>0.809373936476693</v>
      </c>
      <c r="I77" s="2">
        <v>3521.6256433019</v>
      </c>
      <c r="J77" s="2">
        <v>0.44979188668777</v>
      </c>
      <c r="K77" s="2">
        <v>0.324842569399689</v>
      </c>
      <c r="L77" s="2" t="s">
        <v>43</v>
      </c>
      <c r="M77" s="2" t="s">
        <v>43</v>
      </c>
      <c r="N77" s="2" t="s">
        <v>43</v>
      </c>
      <c r="O77" s="2" t="s">
        <v>43</v>
      </c>
      <c r="P77" s="2" t="s">
        <v>43</v>
      </c>
      <c r="Q77" s="2" t="s">
        <v>43</v>
      </c>
    </row>
    <row r="78" spans="5:17">
      <c r="E78" s="2" t="s">
        <v>140</v>
      </c>
      <c r="F78" s="2">
        <v>50921.3497817827</v>
      </c>
      <c r="G78" s="2">
        <v>1.99656579461985</v>
      </c>
      <c r="H78" s="2">
        <v>1.38942092596723</v>
      </c>
      <c r="I78" s="2">
        <v>27096.8902131649</v>
      </c>
      <c r="J78" s="2">
        <v>1.06127263004412</v>
      </c>
      <c r="K78" s="2">
        <v>0.73785664672504</v>
      </c>
      <c r="L78" s="2">
        <v>36673.859119015</v>
      </c>
      <c r="M78" s="2">
        <v>0.580046989490538</v>
      </c>
      <c r="N78" s="2">
        <v>63225.6692707363</v>
      </c>
      <c r="O78" s="2">
        <v>23575.264569863</v>
      </c>
      <c r="P78" s="2">
        <v>0.413014077325351</v>
      </c>
      <c r="Q78" s="2">
        <v>57081.0194231991</v>
      </c>
    </row>
    <row r="79" spans="2:17">
      <c r="B79" s="2">
        <v>38</v>
      </c>
      <c r="C79" s="2">
        <v>1850</v>
      </c>
      <c r="E79" s="2" t="s">
        <v>116</v>
      </c>
      <c r="F79" s="2">
        <v>14247.4906627677</v>
      </c>
      <c r="G79" s="2">
        <v>1.12711587282494</v>
      </c>
      <c r="H79" s="2">
        <v>0.809373936476693</v>
      </c>
      <c r="I79" s="2">
        <v>3521.6256433019</v>
      </c>
      <c r="J79" s="2">
        <v>0.44979188668777</v>
      </c>
      <c r="K79" s="2">
        <v>0.324842569399689</v>
      </c>
      <c r="L79" s="2" t="s">
        <v>43</v>
      </c>
      <c r="M79" s="2" t="s">
        <v>43</v>
      </c>
      <c r="N79" s="2" t="s">
        <v>43</v>
      </c>
      <c r="O79" s="2" t="s">
        <v>43</v>
      </c>
      <c r="P79" s="2" t="s">
        <v>43</v>
      </c>
      <c r="Q79" s="2" t="s">
        <v>43</v>
      </c>
    </row>
    <row r="80" spans="5:17">
      <c r="E80" s="2" t="s">
        <v>140</v>
      </c>
      <c r="F80" s="2">
        <v>51802.5876262424</v>
      </c>
      <c r="G80" s="2">
        <v>1.99656579461985</v>
      </c>
      <c r="H80" s="2">
        <v>1.38942092596723</v>
      </c>
      <c r="I80" s="2">
        <v>27643.8882369481</v>
      </c>
      <c r="J80" s="2">
        <v>1.06127263004412</v>
      </c>
      <c r="K80" s="2">
        <v>0.73785664672504</v>
      </c>
      <c r="L80" s="2">
        <v>37555.0969634747</v>
      </c>
      <c r="M80" s="2">
        <v>0.580046989490538</v>
      </c>
      <c r="N80" s="2">
        <v>64744.9217803196</v>
      </c>
      <c r="O80" s="2">
        <v>24122.2625936462</v>
      </c>
      <c r="P80" s="2">
        <v>0.413014077325351</v>
      </c>
      <c r="Q80" s="2">
        <v>58405.4247009212</v>
      </c>
    </row>
    <row r="81" spans="2:17">
      <c r="B81" s="2">
        <v>39</v>
      </c>
      <c r="C81" s="2">
        <v>1900</v>
      </c>
      <c r="E81" s="2" t="s">
        <v>116</v>
      </c>
      <c r="F81" s="2">
        <v>14247.4906627677</v>
      </c>
      <c r="G81" s="2">
        <v>1.12711587282494</v>
      </c>
      <c r="H81" s="2">
        <v>0.809373936476693</v>
      </c>
      <c r="I81" s="2">
        <v>3521.6256433019</v>
      </c>
      <c r="J81" s="2">
        <v>0.44979188668777</v>
      </c>
      <c r="K81" s="2">
        <v>0.324842569399689</v>
      </c>
      <c r="L81" s="2" t="s">
        <v>43</v>
      </c>
      <c r="M81" s="2" t="s">
        <v>43</v>
      </c>
      <c r="N81" s="2" t="s">
        <v>43</v>
      </c>
      <c r="O81" s="2" t="s">
        <v>43</v>
      </c>
      <c r="P81" s="2" t="s">
        <v>43</v>
      </c>
      <c r="Q81" s="2" t="s">
        <v>43</v>
      </c>
    </row>
    <row r="82" spans="5:17">
      <c r="E82" s="2" t="s">
        <v>140</v>
      </c>
      <c r="F82" s="2">
        <v>52683.8254707021</v>
      </c>
      <c r="G82" s="2">
        <v>1.99656579461985</v>
      </c>
      <c r="H82" s="2">
        <v>1.38942092596723</v>
      </c>
      <c r="I82" s="2">
        <v>28190.8862607313</v>
      </c>
      <c r="J82" s="2">
        <v>1.06127263004412</v>
      </c>
      <c r="K82" s="2">
        <v>0.73785664672504</v>
      </c>
      <c r="L82" s="2">
        <v>38436.3348079344</v>
      </c>
      <c r="M82" s="2">
        <v>0.580046989490538</v>
      </c>
      <c r="N82" s="2">
        <v>66264.1742899028</v>
      </c>
      <c r="O82" s="2">
        <v>24669.2606174294</v>
      </c>
      <c r="P82" s="2">
        <v>0.413014077325351</v>
      </c>
      <c r="Q82" s="2">
        <v>59729.8299786433</v>
      </c>
    </row>
    <row r="83" spans="2:17">
      <c r="B83" s="2">
        <v>40</v>
      </c>
      <c r="C83" s="2">
        <v>1950</v>
      </c>
      <c r="E83" s="2" t="s">
        <v>116</v>
      </c>
      <c r="F83" s="2">
        <v>14247.4906627677</v>
      </c>
      <c r="G83" s="2">
        <v>1.12711587282494</v>
      </c>
      <c r="H83" s="2">
        <v>0.809373936476693</v>
      </c>
      <c r="I83" s="2">
        <v>3521.6256433019</v>
      </c>
      <c r="J83" s="2">
        <v>0.44979188668777</v>
      </c>
      <c r="K83" s="2">
        <v>0.324842569399689</v>
      </c>
      <c r="L83" s="2" t="s">
        <v>43</v>
      </c>
      <c r="M83" s="2" t="s">
        <v>43</v>
      </c>
      <c r="N83" s="2" t="s">
        <v>43</v>
      </c>
      <c r="O83" s="2" t="s">
        <v>43</v>
      </c>
      <c r="P83" s="2" t="s">
        <v>43</v>
      </c>
      <c r="Q83" s="2" t="s">
        <v>43</v>
      </c>
    </row>
    <row r="84" spans="5:17">
      <c r="E84" s="2" t="s">
        <v>140</v>
      </c>
      <c r="F84" s="2">
        <v>53565.0633151618</v>
      </c>
      <c r="G84" s="2">
        <v>1.99656579461985</v>
      </c>
      <c r="H84" s="2">
        <v>1.38942092596723</v>
      </c>
      <c r="I84" s="2">
        <v>28737.8842845146</v>
      </c>
      <c r="J84" s="2">
        <v>1.06127263004412</v>
      </c>
      <c r="K84" s="2">
        <v>0.73785664672504</v>
      </c>
      <c r="L84" s="2">
        <v>39317.5726523941</v>
      </c>
      <c r="M84" s="2">
        <v>0.580046989490538</v>
      </c>
      <c r="N84" s="2">
        <v>67783.426799486</v>
      </c>
      <c r="O84" s="2">
        <v>25216.2586412127</v>
      </c>
      <c r="P84" s="2">
        <v>0.413014077325351</v>
      </c>
      <c r="Q84" s="2">
        <v>61054.2352563654</v>
      </c>
    </row>
    <row r="85" spans="2:17">
      <c r="B85" s="2">
        <v>41</v>
      </c>
      <c r="C85" s="2">
        <v>2000</v>
      </c>
      <c r="E85" s="2" t="s">
        <v>116</v>
      </c>
      <c r="F85" s="2">
        <v>14247.4906627677</v>
      </c>
      <c r="G85" s="2">
        <v>1.12711587282494</v>
      </c>
      <c r="H85" s="2">
        <v>0.809373936476693</v>
      </c>
      <c r="I85" s="2">
        <v>3521.6256433019</v>
      </c>
      <c r="J85" s="2">
        <v>0.44979188668777</v>
      </c>
      <c r="K85" s="2">
        <v>0.324842569399689</v>
      </c>
      <c r="L85" s="2" t="s">
        <v>43</v>
      </c>
      <c r="M85" s="2" t="s">
        <v>43</v>
      </c>
      <c r="N85" s="2" t="s">
        <v>43</v>
      </c>
      <c r="O85" s="2" t="s">
        <v>43</v>
      </c>
      <c r="P85" s="2" t="s">
        <v>43</v>
      </c>
      <c r="Q85" s="2" t="s">
        <v>43</v>
      </c>
    </row>
    <row r="86" spans="5:17">
      <c r="E86" s="2" t="s">
        <v>140</v>
      </c>
      <c r="F86" s="2">
        <v>54446.3011596215</v>
      </c>
      <c r="G86" s="2">
        <v>1.99656579461985</v>
      </c>
      <c r="H86" s="2">
        <v>1.38942092596723</v>
      </c>
      <c r="I86" s="2">
        <v>29284.8823082978</v>
      </c>
      <c r="J86" s="2">
        <v>1.06127263004412</v>
      </c>
      <c r="K86" s="2">
        <v>0.73785664672504</v>
      </c>
      <c r="L86" s="2">
        <v>40198.8104968538</v>
      </c>
      <c r="M86" s="2">
        <v>0.580046989490538</v>
      </c>
      <c r="N86" s="2">
        <v>69302.6793090693</v>
      </c>
      <c r="O86" s="2">
        <v>25763.2566649959</v>
      </c>
      <c r="P86" s="2">
        <v>0.413014077325351</v>
      </c>
      <c r="Q86" s="2">
        <v>62378.6405340875</v>
      </c>
    </row>
  </sheetData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name="Button 1" r:id="rId3">
              <controlPr print="0" defaultSize="0">
                <anchor moveWithCells="1" sizeWithCells="1">
                  <from>
                    <xdr:col>17</xdr:col>
                    <xdr:colOff>137160</xdr:colOff>
                    <xdr:row>0</xdr:row>
                    <xdr:rowOff>76200</xdr:rowOff>
                  </from>
                  <to>
                    <xdr:col>19</xdr:col>
                    <xdr:colOff>137160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name="Button 2" r:id="rId4">
              <controlPr print="0" defaultSize="0">
                <anchor moveWithCells="1" sizeWithCells="1">
                  <from>
                    <xdr:col>21</xdr:col>
                    <xdr:colOff>30480</xdr:colOff>
                    <xdr:row>0</xdr:row>
                    <xdr:rowOff>76200</xdr:rowOff>
                  </from>
                  <to>
                    <xdr:col>23</xdr:col>
                    <xdr:colOff>30480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DX21005"/>
  <sheetViews>
    <sheetView workbookViewId="0">
      <selection activeCell="D3" sqref="D3"/>
    </sheetView>
  </sheetViews>
  <sheetFormatPr defaultColWidth="9" defaultRowHeight="14.4"/>
  <cols>
    <col min="1" max="1" width="6.33333333333333" customWidth="1"/>
    <col min="2" max="2" width="3.55555555555556" style="10" customWidth="1"/>
    <col min="3" max="10" width="9" customWidth="1"/>
    <col min="11" max="11" width="11.6666666666667" customWidth="1"/>
    <col min="12" max="14" width="9.55555555555556" customWidth="1"/>
    <col min="15" max="16" width="10.5555555555556" customWidth="1"/>
    <col min="17" max="38" width="9" customWidth="1"/>
    <col min="39" max="39" width="9.55555555555556" customWidth="1"/>
    <col min="40" max="42" width="9" customWidth="1"/>
    <col min="43" max="43" width="9.55555555555556" customWidth="1"/>
    <col min="44" max="66" width="9" customWidth="1"/>
    <col min="67" max="67" width="3.77777777777778" style="10" customWidth="1"/>
    <col min="69" max="69" width="9.55555555555556" customWidth="1"/>
    <col min="71" max="71" width="9.55555555555556" customWidth="1"/>
    <col min="72" max="72" width="3.22222222222222" style="10" customWidth="1"/>
    <col min="75" max="75" width="3.44444444444444" style="10" customWidth="1"/>
    <col min="78" max="78" width="3.44444444444444" style="10" customWidth="1"/>
    <col min="79" max="79" width="9.11111111111111" hidden="1" customWidth="1"/>
    <col min="80" max="80" width="9" hidden="1" customWidth="1"/>
    <col min="81" max="81" width="11.7777777777778" hidden="1" customWidth="1"/>
    <col min="82" max="82" width="3.33333333333333" style="10" customWidth="1"/>
    <col min="83" max="84" width="9" style="6"/>
    <col min="85" max="85" width="3.44444444444444" style="11" customWidth="1"/>
    <col min="86" max="86" width="8.11111111111111" style="6" customWidth="1"/>
    <col min="87" max="128" width="7" style="6" customWidth="1"/>
    <col min="129" max="129" width="3.44444444444444" style="11" customWidth="1"/>
  </cols>
  <sheetData>
    <row r="1" spans="3:81">
      <c r="C1" s="12" t="s">
        <v>603</v>
      </c>
      <c r="D1">
        <v>0</v>
      </c>
      <c r="BU1" t="s">
        <v>604</v>
      </c>
      <c r="BV1" s="7">
        <v>150000</v>
      </c>
      <c r="CA1" s="28" t="s">
        <v>605</v>
      </c>
      <c r="CB1" s="28"/>
      <c r="CC1" s="28"/>
    </row>
    <row r="2" spans="3:128">
      <c r="C2" s="6" t="s">
        <v>145</v>
      </c>
      <c r="D2">
        <v>818.16</v>
      </c>
      <c r="BP2" s="23" t="s">
        <v>606</v>
      </c>
      <c r="BQ2" s="24"/>
      <c r="BR2" s="23" t="s">
        <v>607</v>
      </c>
      <c r="BS2" s="24"/>
      <c r="BU2" s="12" t="s">
        <v>606</v>
      </c>
      <c r="BV2" s="12" t="s">
        <v>607</v>
      </c>
      <c r="BX2" s="12" t="s">
        <v>606</v>
      </c>
      <c r="BY2" s="12" t="s">
        <v>607</v>
      </c>
      <c r="CA2" s="25" t="s">
        <v>604</v>
      </c>
      <c r="CB2" s="12" t="s">
        <v>606</v>
      </c>
      <c r="CC2" s="12" t="s">
        <v>607</v>
      </c>
      <c r="CE2" s="6" t="s">
        <v>608</v>
      </c>
      <c r="CF2" s="6" t="s">
        <v>188</v>
      </c>
      <c r="CI2" s="30">
        <v>0</v>
      </c>
      <c r="CJ2" s="30"/>
      <c r="CK2" s="30">
        <v>1</v>
      </c>
      <c r="CL2" s="30"/>
      <c r="CM2" s="30">
        <v>2</v>
      </c>
      <c r="CN2" s="30"/>
      <c r="CO2" s="30">
        <v>3</v>
      </c>
      <c r="CP2" s="30"/>
      <c r="CQ2" s="30">
        <v>4</v>
      </c>
      <c r="CR2" s="30"/>
      <c r="CS2" s="30">
        <v>5</v>
      </c>
      <c r="CT2" s="30"/>
      <c r="CU2" s="30">
        <v>6</v>
      </c>
      <c r="CV2" s="30"/>
      <c r="CW2" s="30">
        <v>7</v>
      </c>
      <c r="CX2" s="30"/>
      <c r="CY2" s="30">
        <v>8</v>
      </c>
      <c r="CZ2" s="30"/>
      <c r="DA2" s="30">
        <v>9</v>
      </c>
      <c r="DB2" s="30"/>
      <c r="DC2" s="30">
        <v>10</v>
      </c>
      <c r="DD2" s="30"/>
      <c r="DE2" s="30">
        <v>11</v>
      </c>
      <c r="DF2" s="30"/>
      <c r="DG2" s="30">
        <v>12</v>
      </c>
      <c r="DH2" s="30"/>
      <c r="DI2" s="30">
        <v>13</v>
      </c>
      <c r="DJ2" s="30"/>
      <c r="DK2" s="30">
        <v>14</v>
      </c>
      <c r="DL2" s="30"/>
      <c r="DM2" s="30">
        <v>15</v>
      </c>
      <c r="DN2" s="30"/>
      <c r="DO2" s="30">
        <v>16</v>
      </c>
      <c r="DP2" s="30"/>
      <c r="DQ2" s="30">
        <v>17</v>
      </c>
      <c r="DR2" s="30"/>
      <c r="DS2" s="30">
        <v>18</v>
      </c>
      <c r="DT2" s="30"/>
      <c r="DU2" s="30">
        <v>19</v>
      </c>
      <c r="DV2" s="30"/>
      <c r="DW2" s="30">
        <v>20</v>
      </c>
      <c r="DX2" s="30"/>
    </row>
    <row r="3" spans="3:128">
      <c r="C3" s="13" t="s">
        <v>241</v>
      </c>
      <c r="D3" s="13" t="s">
        <v>430</v>
      </c>
      <c r="E3" s="13" t="s">
        <v>432</v>
      </c>
      <c r="F3" s="13" t="s">
        <v>434</v>
      </c>
      <c r="G3" s="13" t="s">
        <v>436</v>
      </c>
      <c r="H3" s="13" t="s">
        <v>438</v>
      </c>
      <c r="I3" s="16" t="s">
        <v>258</v>
      </c>
      <c r="J3" s="16" t="s">
        <v>267</v>
      </c>
      <c r="K3" s="16" t="s">
        <v>271</v>
      </c>
      <c r="L3" s="17" t="s">
        <v>276</v>
      </c>
      <c r="M3" s="17" t="s">
        <v>280</v>
      </c>
      <c r="N3" s="17" t="s">
        <v>445</v>
      </c>
      <c r="O3" s="17" t="s">
        <v>283</v>
      </c>
      <c r="P3" s="17" t="s">
        <v>286</v>
      </c>
      <c r="Q3" s="18" t="s">
        <v>304</v>
      </c>
      <c r="R3" s="18" t="s">
        <v>308</v>
      </c>
      <c r="S3" s="18" t="s">
        <v>451</v>
      </c>
      <c r="T3" s="18" t="s">
        <v>312</v>
      </c>
      <c r="U3" s="18" t="s">
        <v>315</v>
      </c>
      <c r="V3" s="17" t="s">
        <v>323</v>
      </c>
      <c r="W3" s="17" t="s">
        <v>327</v>
      </c>
      <c r="X3" s="17" t="s">
        <v>457</v>
      </c>
      <c r="Y3" s="17" t="s">
        <v>330</v>
      </c>
      <c r="Z3" s="17" t="s">
        <v>333</v>
      </c>
      <c r="AA3" s="18" t="s">
        <v>341</v>
      </c>
      <c r="AB3" s="18" t="s">
        <v>345</v>
      </c>
      <c r="AC3" s="18" t="s">
        <v>463</v>
      </c>
      <c r="AD3" s="18" t="s">
        <v>348</v>
      </c>
      <c r="AE3" s="18" t="s">
        <v>351</v>
      </c>
      <c r="AF3" s="18" t="s">
        <v>357</v>
      </c>
      <c r="AG3" s="18" t="s">
        <v>359</v>
      </c>
      <c r="AH3" s="18" t="s">
        <v>469</v>
      </c>
      <c r="AI3" s="18" t="s">
        <v>361</v>
      </c>
      <c r="AJ3" s="18" t="s">
        <v>363</v>
      </c>
      <c r="AK3" s="19" t="s">
        <v>473</v>
      </c>
      <c r="AL3" s="19" t="s">
        <v>475</v>
      </c>
      <c r="AM3" s="19" t="s">
        <v>477</v>
      </c>
      <c r="AN3" s="19" t="s">
        <v>479</v>
      </c>
      <c r="AO3" s="19" t="s">
        <v>481</v>
      </c>
      <c r="AP3" s="20" t="s">
        <v>372</v>
      </c>
      <c r="AQ3" s="20" t="s">
        <v>375</v>
      </c>
      <c r="AR3" s="20" t="s">
        <v>485</v>
      </c>
      <c r="AS3" s="20" t="s">
        <v>487</v>
      </c>
      <c r="AT3" s="20" t="s">
        <v>489</v>
      </c>
      <c r="AU3" s="20" t="s">
        <v>491</v>
      </c>
      <c r="AV3" s="21" t="s">
        <v>493</v>
      </c>
      <c r="AW3" s="21" t="s">
        <v>495</v>
      </c>
      <c r="AX3" s="21" t="s">
        <v>497</v>
      </c>
      <c r="AY3" s="21" t="s">
        <v>499</v>
      </c>
      <c r="AZ3" s="21" t="s">
        <v>501</v>
      </c>
      <c r="BA3" s="21" t="s">
        <v>503</v>
      </c>
      <c r="BB3" s="21" t="s">
        <v>505</v>
      </c>
      <c r="BC3" s="21" t="s">
        <v>507</v>
      </c>
      <c r="BD3" s="21" t="s">
        <v>509</v>
      </c>
      <c r="BE3" s="21" t="s">
        <v>511</v>
      </c>
      <c r="BF3" s="21" t="s">
        <v>513</v>
      </c>
      <c r="BG3" s="21" t="s">
        <v>515</v>
      </c>
      <c r="BH3" s="21" t="s">
        <v>517</v>
      </c>
      <c r="BI3" s="21" t="s">
        <v>519</v>
      </c>
      <c r="BJ3" s="21" t="s">
        <v>521</v>
      </c>
      <c r="BK3" s="22" t="s">
        <v>389</v>
      </c>
      <c r="BL3" s="22" t="s">
        <v>208</v>
      </c>
      <c r="BM3" s="22" t="s">
        <v>209</v>
      </c>
      <c r="BN3" s="22" t="s">
        <v>210</v>
      </c>
      <c r="BP3" s="25" t="s">
        <v>609</v>
      </c>
      <c r="BQ3" s="25" t="s">
        <v>237</v>
      </c>
      <c r="BR3" s="25" t="s">
        <v>609</v>
      </c>
      <c r="BS3" s="25" t="s">
        <v>237</v>
      </c>
      <c r="CA3" s="25" t="s">
        <v>610</v>
      </c>
      <c r="CB3" s="25"/>
      <c r="CC3" s="25"/>
      <c r="CI3" s="6" t="s">
        <v>608</v>
      </c>
      <c r="CJ3" s="6" t="s">
        <v>188</v>
      </c>
      <c r="CK3" s="6" t="s">
        <v>608</v>
      </c>
      <c r="CL3" s="6" t="s">
        <v>188</v>
      </c>
      <c r="CM3" s="6" t="s">
        <v>608</v>
      </c>
      <c r="CN3" s="6" t="s">
        <v>188</v>
      </c>
      <c r="CO3" s="6" t="s">
        <v>608</v>
      </c>
      <c r="CP3" s="6" t="s">
        <v>188</v>
      </c>
      <c r="CQ3" s="6" t="s">
        <v>608</v>
      </c>
      <c r="CR3" s="6" t="s">
        <v>188</v>
      </c>
      <c r="CS3" s="6" t="s">
        <v>608</v>
      </c>
      <c r="CT3" s="6" t="s">
        <v>188</v>
      </c>
      <c r="CU3" s="6" t="s">
        <v>608</v>
      </c>
      <c r="CV3" s="6" t="s">
        <v>188</v>
      </c>
      <c r="CW3" s="6" t="s">
        <v>608</v>
      </c>
      <c r="CX3" s="6" t="s">
        <v>188</v>
      </c>
      <c r="CY3" s="6" t="s">
        <v>608</v>
      </c>
      <c r="CZ3" s="6" t="s">
        <v>188</v>
      </c>
      <c r="DA3" s="6" t="s">
        <v>608</v>
      </c>
      <c r="DB3" s="6" t="s">
        <v>188</v>
      </c>
      <c r="DC3" s="6" t="s">
        <v>608</v>
      </c>
      <c r="DD3" s="6" t="s">
        <v>188</v>
      </c>
      <c r="DE3" s="6" t="s">
        <v>608</v>
      </c>
      <c r="DF3" s="6" t="s">
        <v>188</v>
      </c>
      <c r="DG3" s="6" t="s">
        <v>608</v>
      </c>
      <c r="DH3" s="6" t="s">
        <v>188</v>
      </c>
      <c r="DI3" s="6" t="s">
        <v>608</v>
      </c>
      <c r="DJ3" s="6" t="s">
        <v>188</v>
      </c>
      <c r="DK3" s="6" t="s">
        <v>608</v>
      </c>
      <c r="DL3" s="6" t="s">
        <v>188</v>
      </c>
      <c r="DM3" s="6" t="s">
        <v>608</v>
      </c>
      <c r="DN3" s="6" t="s">
        <v>188</v>
      </c>
      <c r="DO3" s="6" t="s">
        <v>608</v>
      </c>
      <c r="DP3" s="6" t="s">
        <v>188</v>
      </c>
      <c r="DQ3" s="6" t="s">
        <v>608</v>
      </c>
      <c r="DR3" s="6" t="s">
        <v>188</v>
      </c>
      <c r="DS3" s="6" t="s">
        <v>608</v>
      </c>
      <c r="DT3" s="6" t="s">
        <v>188</v>
      </c>
      <c r="DU3" s="6" t="s">
        <v>608</v>
      </c>
      <c r="DV3" s="6" t="s">
        <v>188</v>
      </c>
      <c r="DW3" s="6" t="s">
        <v>608</v>
      </c>
      <c r="DX3" s="6" t="s">
        <v>188</v>
      </c>
    </row>
    <row r="4" spans="1:128">
      <c r="A4" s="14"/>
      <c r="C4" s="13">
        <f ca="1">c_ct</f>
        <v>912.280701754386</v>
      </c>
      <c r="D4" s="13">
        <f ca="1">c_it</f>
        <v>58.2456140350877</v>
      </c>
      <c r="E4" s="13">
        <f ca="1">c_bt</f>
        <v>3.14</v>
      </c>
      <c r="F4" s="13">
        <f ca="1">c_ut</f>
        <v>0.63</v>
      </c>
      <c r="G4" s="13">
        <f ca="1">c_lt</f>
        <v>28.0701754385965</v>
      </c>
      <c r="H4" s="13">
        <f ca="1">c_mri</f>
        <v>77.1929824561404</v>
      </c>
      <c r="I4" s="16">
        <f ca="1">c_iv</f>
        <v>1.68421052631579</v>
      </c>
      <c r="J4" s="16">
        <f ca="1">c_bsc</f>
        <v>345.6</v>
      </c>
      <c r="K4" s="16">
        <f ca="1">c_eof</f>
        <v>1460.3</v>
      </c>
      <c r="L4" s="17">
        <f ca="1">c_anemia</f>
        <v>138.75</v>
      </c>
      <c r="M4" s="17">
        <f ca="1">c_nd</f>
        <v>115.01</v>
      </c>
      <c r="N4" s="17">
        <f ca="1">c_neu</f>
        <v>115.01</v>
      </c>
      <c r="O4" s="17">
        <f ca="1">c_wbccd</f>
        <v>115.01</v>
      </c>
      <c r="P4" s="17">
        <f ca="1">c_pcd</f>
        <v>1505.92</v>
      </c>
      <c r="Q4" s="18">
        <f ca="1">disu_anemia</f>
        <v>0.07</v>
      </c>
      <c r="R4" s="18">
        <f ca="1">disu_nd</f>
        <v>0.2</v>
      </c>
      <c r="S4" s="18">
        <f ca="1">disu_neu</f>
        <v>0.09</v>
      </c>
      <c r="T4" s="18">
        <f ca="1">disu_wbccd</f>
        <v>0.2</v>
      </c>
      <c r="U4" s="18">
        <f ca="1">disu_pcd</f>
        <v>0.05</v>
      </c>
      <c r="V4" s="17">
        <f ca="1">dura_anemia</f>
        <v>21</v>
      </c>
      <c r="W4" s="17">
        <f ca="1">dura_nd</f>
        <v>2</v>
      </c>
      <c r="X4" s="17">
        <f ca="1">dura_neu</f>
        <v>2</v>
      </c>
      <c r="Y4" s="17">
        <f ca="1">dura_wbccd</f>
        <v>2</v>
      </c>
      <c r="Z4" s="17">
        <f ca="1">dura_pcd</f>
        <v>24</v>
      </c>
      <c r="AA4" s="18">
        <f ca="1">p_ser_anemia</f>
        <v>0.054</v>
      </c>
      <c r="AB4" s="18">
        <f ca="1">p_ser_nd</f>
        <v>0.141</v>
      </c>
      <c r="AC4" s="18">
        <f ca="1">p_ser_neu</f>
        <v>0.044</v>
      </c>
      <c r="AD4" s="18">
        <f ca="1">p_ser_wbccd</f>
        <v>0.085</v>
      </c>
      <c r="AE4" s="18">
        <f ca="1">p_ser_pcd</f>
        <v>0.062</v>
      </c>
      <c r="AF4" s="18">
        <f ca="1">p_che_anemia</f>
        <v>0.056</v>
      </c>
      <c r="AG4" s="18">
        <f ca="1">p_che_nd</f>
        <v>0.138</v>
      </c>
      <c r="AH4" s="18">
        <f ca="1">p_che_neu</f>
        <v>0.046</v>
      </c>
      <c r="AI4" s="18">
        <f ca="1">p_che_wbccd</f>
        <v>0.087</v>
      </c>
      <c r="AJ4" s="18">
        <f ca="1">p_che_pcd</f>
        <v>0.082</v>
      </c>
      <c r="AK4" s="19">
        <f ca="1">u_p1_on</f>
        <v>0.73</v>
      </c>
      <c r="AL4" s="19">
        <f ca="1">u_p1_off</f>
        <v>0.75</v>
      </c>
      <c r="AM4" s="19">
        <f ca="1">u_p2_off</f>
        <v>0.7</v>
      </c>
      <c r="AN4" s="19">
        <f ca="1">u_p3_off</f>
        <v>0.53</v>
      </c>
      <c r="AO4" s="19">
        <f ca="1">u_p4_off</f>
        <v>0.33</v>
      </c>
      <c r="AP4" s="20">
        <f ca="1">c_carb</f>
        <v>8.13</v>
      </c>
      <c r="AQ4" s="20">
        <f ca="1">c_eto</f>
        <v>2.64</v>
      </c>
      <c r="AR4" s="20">
        <f ca="1">c_iri</f>
        <v>62.0446559297218</v>
      </c>
      <c r="AS4" s="20">
        <f ca="1">c_pac</f>
        <v>27.1595900439239</v>
      </c>
      <c r="AT4" s="20">
        <f ca="1">c_cis</f>
        <v>3.31713030746706</v>
      </c>
      <c r="AU4" s="20">
        <f ca="1">c_cat</f>
        <v>44.9311859443631</v>
      </c>
      <c r="AV4" s="21">
        <f ca="1">sub_ser_bsc</f>
        <v>0.558</v>
      </c>
      <c r="AW4" s="21">
        <f ca="1">sub_ser_iri</f>
        <v>0.167</v>
      </c>
      <c r="AX4" s="21">
        <f ca="1">sub_ser_car</f>
        <v>0.103</v>
      </c>
      <c r="AY4" s="21">
        <f ca="1">sub_ser_eto</f>
        <v>0.103</v>
      </c>
      <c r="AZ4" s="21">
        <f ca="1">sub_ser_pac</f>
        <v>0.072</v>
      </c>
      <c r="BA4" s="21">
        <f ca="1">sub_ser_cis</f>
        <v>0.062</v>
      </c>
      <c r="BB4" s="21">
        <f ca="1">sub_ser_ser</f>
        <v>0.244</v>
      </c>
      <c r="BC4" s="21">
        <f ca="1">sub_ser_cat</f>
        <v>0.095</v>
      </c>
      <c r="BD4" s="21">
        <f ca="1">sub_che_bsc</f>
        <v>0.566</v>
      </c>
      <c r="BE4" s="21">
        <f ca="1">sub_che_iri</f>
        <v>0.219</v>
      </c>
      <c r="BF4" s="21">
        <f ca="1">sub_che_car</f>
        <v>0.117</v>
      </c>
      <c r="BG4" s="21">
        <f ca="1">sub_che_eto</f>
        <v>0.102</v>
      </c>
      <c r="BH4" s="21">
        <f ca="1">sub_che_pac</f>
        <v>0.071</v>
      </c>
      <c r="BI4" s="21">
        <f ca="1">sub_che_cis</f>
        <v>0.071</v>
      </c>
      <c r="BJ4" s="21">
        <f ca="1">sub_che_cat</f>
        <v>0.122</v>
      </c>
      <c r="BK4" s="22">
        <f ca="1">disc</f>
        <v>0.05</v>
      </c>
      <c r="BL4" s="22">
        <f ca="1">bsa</f>
        <v>1.72</v>
      </c>
      <c r="BM4" s="22">
        <f ca="1">bw</f>
        <v>65</v>
      </c>
      <c r="BN4" s="22">
        <f>CrC</f>
        <v>65.8</v>
      </c>
      <c r="BP4" s="26">
        <f ca="1">'summary results'!D2</f>
        <v>0.809373936476693</v>
      </c>
      <c r="BQ4" s="26">
        <f ca="1">'summary results'!B2</f>
        <v>14247.4906627677</v>
      </c>
      <c r="BR4" s="26">
        <f ca="1">'summary results'!D3</f>
        <v>1.38942092596723</v>
      </c>
      <c r="BS4" s="26">
        <f ca="1">'summary results'!B3</f>
        <v>33616.6584776964</v>
      </c>
      <c r="BU4" s="12" t="s">
        <v>611</v>
      </c>
      <c r="BV4" s="12" t="s">
        <v>611</v>
      </c>
      <c r="BX4" s="14">
        <f>AVERAGE(BX6:BX1005)</f>
        <v>0</v>
      </c>
      <c r="BY4" s="14">
        <f>AVERAGE(BY6:BY1005)</f>
        <v>1</v>
      </c>
      <c r="CD4" s="10">
        <v>0</v>
      </c>
      <c r="CE4" s="31">
        <f>AVERAGE(BX6:BX1005)</f>
        <v>0</v>
      </c>
      <c r="CF4" s="31">
        <f>AVERAGE(BY6:BY1005)</f>
        <v>1</v>
      </c>
      <c r="CH4" s="6" t="s">
        <v>604</v>
      </c>
      <c r="CI4" s="32">
        <f>CE4</f>
        <v>0</v>
      </c>
      <c r="CJ4" s="32">
        <f>CF4</f>
        <v>1</v>
      </c>
      <c r="CK4" s="32">
        <f>CE5</f>
        <v>0</v>
      </c>
      <c r="CL4" s="32">
        <f>CF5</f>
        <v>1</v>
      </c>
      <c r="CM4" s="32">
        <f>CE6</f>
        <v>0</v>
      </c>
      <c r="CN4" s="32">
        <f>CF6</f>
        <v>1</v>
      </c>
      <c r="CO4" s="32">
        <f>CE7</f>
        <v>0</v>
      </c>
      <c r="CP4" s="32">
        <f>CF7</f>
        <v>1</v>
      </c>
      <c r="CQ4" s="32">
        <f>CE8</f>
        <v>0</v>
      </c>
      <c r="CR4" s="32">
        <f>CF8</f>
        <v>1</v>
      </c>
      <c r="CS4" s="32">
        <f>CE9</f>
        <v>0</v>
      </c>
      <c r="CT4" s="32">
        <f>CF9</f>
        <v>1</v>
      </c>
      <c r="CU4" s="32">
        <f>$CE10</f>
        <v>0</v>
      </c>
      <c r="CV4" s="32">
        <f>$CF10</f>
        <v>1</v>
      </c>
      <c r="CW4" s="32">
        <f>$CE11</f>
        <v>0</v>
      </c>
      <c r="CX4" s="32">
        <f>$CF11</f>
        <v>1</v>
      </c>
      <c r="CY4" s="32">
        <f>$CE12</f>
        <v>0</v>
      </c>
      <c r="CZ4" s="32">
        <f>$CF12</f>
        <v>1</v>
      </c>
      <c r="DA4" s="32">
        <f>$CE13</f>
        <v>0</v>
      </c>
      <c r="DB4" s="32">
        <f>$CF13</f>
        <v>1</v>
      </c>
      <c r="DC4" s="32">
        <f>$CE14</f>
        <v>1</v>
      </c>
      <c r="DD4" s="32">
        <f>$CF14</f>
        <v>1</v>
      </c>
      <c r="DE4" s="32">
        <f>$CE15</f>
        <v>1</v>
      </c>
      <c r="DF4" s="32">
        <f>$CF15</f>
        <v>1</v>
      </c>
      <c r="DG4" s="32">
        <f>$CE16</f>
        <v>1</v>
      </c>
      <c r="DH4" s="32">
        <f>$CF16</f>
        <v>1</v>
      </c>
      <c r="DI4" s="32">
        <f>$CE17</f>
        <v>1</v>
      </c>
      <c r="DJ4" s="32">
        <f>$CF17</f>
        <v>1</v>
      </c>
      <c r="DK4" s="32">
        <f>$CE18</f>
        <v>1</v>
      </c>
      <c r="DL4" s="32">
        <f>$CF18</f>
        <v>1</v>
      </c>
      <c r="DM4" s="32">
        <f>$CE19</f>
        <v>1</v>
      </c>
      <c r="DN4" s="32">
        <f>$CF19</f>
        <v>1</v>
      </c>
      <c r="DO4" s="32">
        <f>$CE20</f>
        <v>1</v>
      </c>
      <c r="DP4" s="32">
        <f>$CF20</f>
        <v>1</v>
      </c>
      <c r="DQ4" s="32">
        <f>$CE21</f>
        <v>1</v>
      </c>
      <c r="DR4" s="32">
        <f>$CF21</f>
        <v>1</v>
      </c>
      <c r="DS4" s="32">
        <f>$CE22</f>
        <v>1</v>
      </c>
      <c r="DT4" s="32">
        <f>$CF22</f>
        <v>1</v>
      </c>
      <c r="DU4" s="32">
        <f>$CE23</f>
        <v>1</v>
      </c>
      <c r="DV4" s="32">
        <f>$CF23</f>
        <v>1</v>
      </c>
      <c r="DW4" s="32">
        <f>$CE24</f>
        <v>1</v>
      </c>
      <c r="DX4" s="32">
        <f>$CF24</f>
        <v>1</v>
      </c>
    </row>
    <row r="5" spans="1:128">
      <c r="A5" t="s">
        <v>612</v>
      </c>
      <c r="BX5" s="10"/>
      <c r="BY5" s="10"/>
      <c r="CA5" s="10"/>
      <c r="CB5" s="10"/>
      <c r="CC5" s="10"/>
      <c r="CD5" s="10">
        <v>1</v>
      </c>
      <c r="CE5" s="31">
        <f>AVERAGE(BX1006:BX2005)</f>
        <v>0</v>
      </c>
      <c r="CF5" s="31">
        <f>AVERAGE(BY1006:BY2005)</f>
        <v>1</v>
      </c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</row>
    <row r="6" spans="1:128">
      <c r="A6" s="15">
        <v>1</v>
      </c>
      <c r="BP6" s="27">
        <v>0.808747605493172</v>
      </c>
      <c r="BQ6" s="27">
        <v>14646.0330412577</v>
      </c>
      <c r="BR6" s="27">
        <v>1.40841319221919</v>
      </c>
      <c r="BS6" s="27">
        <v>19939.351023483</v>
      </c>
      <c r="BU6">
        <f>BP6*$BV$1-BQ6</f>
        <v>106666.107782718</v>
      </c>
      <c r="BV6">
        <f>BR6*$BV$1-BS6</f>
        <v>191322.627809395</v>
      </c>
      <c r="BW6" s="29">
        <v>1</v>
      </c>
      <c r="BX6">
        <f>IF(BU6=MAX($BU6:$BV6),1,0)</f>
        <v>0</v>
      </c>
      <c r="BY6">
        <f>IF(BV6=MAX($BU6:$BV6),1,0)</f>
        <v>1</v>
      </c>
      <c r="CA6" s="25">
        <v>0</v>
      </c>
      <c r="CD6" s="10">
        <v>2</v>
      </c>
      <c r="CE6" s="31">
        <f>AVERAGE(BX2006:BX3005)</f>
        <v>0</v>
      </c>
      <c r="CF6" s="31">
        <f>AVERAGE(BY2006:BY3005)</f>
        <v>1</v>
      </c>
      <c r="CH6" s="7">
        <v>0</v>
      </c>
      <c r="CI6" s="6">
        <v>1</v>
      </c>
      <c r="CJ6" s="6">
        <v>0</v>
      </c>
      <c r="CK6" s="6">
        <v>1</v>
      </c>
      <c r="CL6" s="6">
        <v>0</v>
      </c>
      <c r="CM6" s="6">
        <v>1</v>
      </c>
      <c r="CN6" s="6">
        <v>0</v>
      </c>
      <c r="CO6" s="6">
        <v>1</v>
      </c>
      <c r="CP6" s="6">
        <v>0</v>
      </c>
      <c r="CQ6" s="6">
        <v>1</v>
      </c>
      <c r="CR6" s="6">
        <v>0</v>
      </c>
      <c r="CS6" s="6">
        <v>1</v>
      </c>
      <c r="CT6" s="6">
        <v>0</v>
      </c>
      <c r="CU6" s="6">
        <v>1</v>
      </c>
      <c r="CV6" s="6">
        <v>0</v>
      </c>
      <c r="CW6" s="6">
        <v>1</v>
      </c>
      <c r="CX6" s="6">
        <v>0</v>
      </c>
      <c r="CY6" s="6">
        <v>1</v>
      </c>
      <c r="CZ6" s="6">
        <v>0</v>
      </c>
      <c r="DA6" s="6">
        <v>1</v>
      </c>
      <c r="DB6" s="6">
        <v>0</v>
      </c>
      <c r="DC6" s="6">
        <v>1</v>
      </c>
      <c r="DD6" s="6">
        <v>1</v>
      </c>
      <c r="DE6" s="6">
        <v>1</v>
      </c>
      <c r="DF6" s="6">
        <v>1</v>
      </c>
      <c r="DG6" s="6">
        <v>1</v>
      </c>
      <c r="DH6" s="6">
        <v>1</v>
      </c>
      <c r="DI6" s="6">
        <v>1</v>
      </c>
      <c r="DJ6" s="6">
        <v>1</v>
      </c>
      <c r="DK6" s="6">
        <v>1</v>
      </c>
      <c r="DL6" s="6">
        <v>1</v>
      </c>
      <c r="DM6" s="6">
        <v>1</v>
      </c>
      <c r="DN6" s="6">
        <v>1</v>
      </c>
      <c r="DO6" s="6">
        <v>1</v>
      </c>
      <c r="DP6" s="6">
        <v>1</v>
      </c>
      <c r="DQ6" s="6">
        <v>1</v>
      </c>
      <c r="DR6" s="6">
        <v>1</v>
      </c>
      <c r="DS6" s="6">
        <v>1</v>
      </c>
      <c r="DT6" s="6">
        <v>1</v>
      </c>
      <c r="DU6" s="6">
        <v>1</v>
      </c>
      <c r="DV6" s="6">
        <v>1</v>
      </c>
      <c r="DW6" s="6">
        <v>1</v>
      </c>
      <c r="DX6" s="6">
        <v>1</v>
      </c>
    </row>
    <row r="7" spans="1:128">
      <c r="A7" s="15">
        <v>2</v>
      </c>
      <c r="BP7" s="27">
        <v>0.834306091072246</v>
      </c>
      <c r="BQ7" s="27">
        <v>14830.3006240289</v>
      </c>
      <c r="BR7" s="27">
        <v>1.38402552809427</v>
      </c>
      <c r="BS7" s="27">
        <v>23825.0100381172</v>
      </c>
      <c r="BU7">
        <f t="shared" ref="BU7:BU70" si="0">BP7*$BV$1-BQ7</f>
        <v>110315.613036808</v>
      </c>
      <c r="BV7">
        <f t="shared" ref="BV7:BV70" si="1">BR7*$BV$1-BS7</f>
        <v>183778.819176023</v>
      </c>
      <c r="BW7" s="29">
        <v>2</v>
      </c>
      <c r="BX7">
        <f t="shared" ref="BX7:BX70" si="2">IF(BU7=MAX($BU7:$BV7),1,0)</f>
        <v>0</v>
      </c>
      <c r="BY7">
        <f t="shared" ref="BY7:BY70" si="3">IF(BV7=MAX($BU7:$BV7),1,0)</f>
        <v>1</v>
      </c>
      <c r="CA7" s="25">
        <v>200</v>
      </c>
      <c r="CD7" s="10">
        <v>3</v>
      </c>
      <c r="CE7" s="31">
        <f>AVERAGE(BX3006:BX4005)</f>
        <v>0</v>
      </c>
      <c r="CF7" s="31">
        <f>AVERAGE(BY3006:BY4005)</f>
        <v>1</v>
      </c>
      <c r="CH7" s="7">
        <v>200</v>
      </c>
      <c r="CI7" s="6">
        <v>1</v>
      </c>
      <c r="CJ7" s="6">
        <v>0</v>
      </c>
      <c r="CK7" s="6">
        <v>1</v>
      </c>
      <c r="CL7" s="8">
        <v>0</v>
      </c>
      <c r="CM7" s="6">
        <v>1</v>
      </c>
      <c r="CN7" s="6">
        <v>0</v>
      </c>
      <c r="CO7" s="6">
        <v>1</v>
      </c>
      <c r="CP7" s="6">
        <v>0</v>
      </c>
      <c r="CQ7" s="6">
        <v>1</v>
      </c>
      <c r="CR7" s="6">
        <v>0</v>
      </c>
      <c r="CS7" s="6">
        <v>1</v>
      </c>
      <c r="CT7" s="6">
        <v>0</v>
      </c>
      <c r="CU7" s="6">
        <v>1</v>
      </c>
      <c r="CV7" s="6">
        <v>0</v>
      </c>
      <c r="CW7" s="6">
        <v>1</v>
      </c>
      <c r="CX7" s="6">
        <v>0</v>
      </c>
      <c r="CY7" s="6">
        <v>1</v>
      </c>
      <c r="CZ7" s="6">
        <v>0</v>
      </c>
      <c r="DA7" s="6">
        <v>1</v>
      </c>
      <c r="DB7" s="6">
        <v>0</v>
      </c>
      <c r="DC7" s="6">
        <v>1</v>
      </c>
      <c r="DD7" s="6">
        <v>1</v>
      </c>
      <c r="DE7" s="6">
        <v>1</v>
      </c>
      <c r="DF7" s="6">
        <v>1</v>
      </c>
      <c r="DG7" s="6">
        <v>1</v>
      </c>
      <c r="DH7" s="6">
        <v>1</v>
      </c>
      <c r="DI7" s="6">
        <v>1</v>
      </c>
      <c r="DJ7" s="6">
        <v>1</v>
      </c>
      <c r="DK7" s="6">
        <v>1</v>
      </c>
      <c r="DL7" s="6">
        <v>1</v>
      </c>
      <c r="DM7" s="6">
        <v>1</v>
      </c>
      <c r="DN7" s="6">
        <v>1</v>
      </c>
      <c r="DO7" s="6">
        <v>1</v>
      </c>
      <c r="DP7" s="6">
        <v>1</v>
      </c>
      <c r="DQ7" s="6">
        <v>1</v>
      </c>
      <c r="DR7" s="6">
        <v>1</v>
      </c>
      <c r="DS7" s="6">
        <v>1</v>
      </c>
      <c r="DT7" s="6">
        <v>1</v>
      </c>
      <c r="DU7" s="6">
        <v>1</v>
      </c>
      <c r="DV7" s="6">
        <v>1</v>
      </c>
      <c r="DW7" s="6">
        <v>1</v>
      </c>
      <c r="DX7" s="6">
        <v>1</v>
      </c>
    </row>
    <row r="8" spans="1:128">
      <c r="A8" s="15">
        <v>3</v>
      </c>
      <c r="BP8" s="27">
        <v>0.801580717035717</v>
      </c>
      <c r="BQ8" s="27">
        <v>13750.7333150483</v>
      </c>
      <c r="BR8" s="27">
        <v>1.37343705338997</v>
      </c>
      <c r="BS8" s="27">
        <v>18105.9224843457</v>
      </c>
      <c r="BU8">
        <f t="shared" si="0"/>
        <v>106486.374240309</v>
      </c>
      <c r="BV8">
        <f t="shared" si="1"/>
        <v>187909.635524149</v>
      </c>
      <c r="BW8" s="29">
        <v>3</v>
      </c>
      <c r="BX8">
        <f t="shared" si="2"/>
        <v>0</v>
      </c>
      <c r="BY8">
        <f t="shared" si="3"/>
        <v>1</v>
      </c>
      <c r="CA8" s="25">
        <v>400</v>
      </c>
      <c r="CD8" s="10">
        <v>4</v>
      </c>
      <c r="CE8" s="31">
        <f>AVERAGE(BX4006:BX5005)</f>
        <v>0</v>
      </c>
      <c r="CF8" s="31">
        <f>AVERAGE(BY4006:BY5005)</f>
        <v>1</v>
      </c>
      <c r="CH8" s="7">
        <v>400</v>
      </c>
      <c r="CI8" s="6">
        <v>1</v>
      </c>
      <c r="CJ8" s="6">
        <v>0</v>
      </c>
      <c r="CK8" s="6">
        <v>1</v>
      </c>
      <c r="CL8" s="8">
        <v>0</v>
      </c>
      <c r="CM8" s="6">
        <v>1</v>
      </c>
      <c r="CN8" s="6">
        <v>0</v>
      </c>
      <c r="CO8" s="6">
        <v>1</v>
      </c>
      <c r="CP8" s="6">
        <v>0</v>
      </c>
      <c r="CQ8" s="6">
        <v>1</v>
      </c>
      <c r="CR8" s="6">
        <v>0</v>
      </c>
      <c r="CS8" s="6">
        <v>1</v>
      </c>
      <c r="CT8" s="6">
        <v>0</v>
      </c>
      <c r="CU8" s="6">
        <v>1</v>
      </c>
      <c r="CV8" s="6">
        <v>0</v>
      </c>
      <c r="CW8" s="6">
        <v>1</v>
      </c>
      <c r="CX8" s="6">
        <v>0</v>
      </c>
      <c r="CY8" s="6">
        <v>1</v>
      </c>
      <c r="CZ8" s="6">
        <v>0</v>
      </c>
      <c r="DA8" s="6">
        <v>1</v>
      </c>
      <c r="DB8" s="6">
        <v>0</v>
      </c>
      <c r="DC8" s="6">
        <v>1</v>
      </c>
      <c r="DD8" s="6">
        <v>1</v>
      </c>
      <c r="DE8" s="6">
        <v>1</v>
      </c>
      <c r="DF8" s="6">
        <v>1</v>
      </c>
      <c r="DG8" s="6">
        <v>1</v>
      </c>
      <c r="DH8" s="6">
        <v>1</v>
      </c>
      <c r="DI8" s="6">
        <v>1</v>
      </c>
      <c r="DJ8" s="6">
        <v>1</v>
      </c>
      <c r="DK8" s="6">
        <v>1</v>
      </c>
      <c r="DL8" s="6">
        <v>1</v>
      </c>
      <c r="DM8" s="6">
        <v>1</v>
      </c>
      <c r="DN8" s="6">
        <v>1</v>
      </c>
      <c r="DO8" s="6">
        <v>1</v>
      </c>
      <c r="DP8" s="6">
        <v>1</v>
      </c>
      <c r="DQ8" s="6">
        <v>1</v>
      </c>
      <c r="DR8" s="6">
        <v>1</v>
      </c>
      <c r="DS8" s="6">
        <v>1</v>
      </c>
      <c r="DT8" s="6">
        <v>1</v>
      </c>
      <c r="DU8" s="6">
        <v>1</v>
      </c>
      <c r="DV8" s="6">
        <v>1</v>
      </c>
      <c r="DW8" s="6">
        <v>1</v>
      </c>
      <c r="DX8" s="6">
        <v>1</v>
      </c>
    </row>
    <row r="9" spans="1:128">
      <c r="A9" s="15">
        <v>4</v>
      </c>
      <c r="BP9" s="27">
        <v>0.809794703903585</v>
      </c>
      <c r="BQ9" s="27">
        <v>13301.0241228171</v>
      </c>
      <c r="BR9" s="27">
        <v>1.386845871686</v>
      </c>
      <c r="BS9" s="27">
        <v>18417.7165844328</v>
      </c>
      <c r="BU9">
        <f t="shared" si="0"/>
        <v>108168.181462721</v>
      </c>
      <c r="BV9">
        <f t="shared" si="1"/>
        <v>189609.164168468</v>
      </c>
      <c r="BW9" s="29">
        <v>4</v>
      </c>
      <c r="BX9">
        <f t="shared" si="2"/>
        <v>0</v>
      </c>
      <c r="BY9">
        <f t="shared" si="3"/>
        <v>1</v>
      </c>
      <c r="CA9" s="25">
        <v>600</v>
      </c>
      <c r="CD9" s="10">
        <v>5</v>
      </c>
      <c r="CE9" s="31">
        <f>AVERAGE(BX5006:BX6005)</f>
        <v>0</v>
      </c>
      <c r="CF9" s="31">
        <f>AVERAGE(BY5006:BY6005)</f>
        <v>1</v>
      </c>
      <c r="CH9" s="7">
        <v>600</v>
      </c>
      <c r="CI9" s="6">
        <v>1</v>
      </c>
      <c r="CJ9" s="6">
        <v>0</v>
      </c>
      <c r="CK9" s="6">
        <v>1</v>
      </c>
      <c r="CL9" s="8">
        <v>0</v>
      </c>
      <c r="CM9" s="6">
        <v>1</v>
      </c>
      <c r="CN9" s="6">
        <v>0</v>
      </c>
      <c r="CO9" s="6">
        <v>1</v>
      </c>
      <c r="CP9" s="6">
        <v>0</v>
      </c>
      <c r="CQ9" s="6">
        <v>1</v>
      </c>
      <c r="CR9" s="6">
        <v>0</v>
      </c>
      <c r="CS9" s="6">
        <v>1</v>
      </c>
      <c r="CT9" s="6">
        <v>0</v>
      </c>
      <c r="CU9" s="6">
        <v>1</v>
      </c>
      <c r="CV9" s="6">
        <v>0</v>
      </c>
      <c r="CW9" s="6">
        <v>1</v>
      </c>
      <c r="CX9" s="6">
        <v>0</v>
      </c>
      <c r="CY9" s="6">
        <v>1</v>
      </c>
      <c r="CZ9" s="6">
        <v>0</v>
      </c>
      <c r="DA9" s="6">
        <v>1</v>
      </c>
      <c r="DB9" s="6">
        <v>0</v>
      </c>
      <c r="DC9" s="6">
        <v>1</v>
      </c>
      <c r="DD9" s="6">
        <v>1</v>
      </c>
      <c r="DE9" s="6">
        <v>1</v>
      </c>
      <c r="DF9" s="6">
        <v>1</v>
      </c>
      <c r="DG9" s="6">
        <v>1</v>
      </c>
      <c r="DH9" s="6">
        <v>1</v>
      </c>
      <c r="DI9" s="6">
        <v>1</v>
      </c>
      <c r="DJ9" s="6">
        <v>1</v>
      </c>
      <c r="DK9" s="6">
        <v>1</v>
      </c>
      <c r="DL9" s="6">
        <v>1</v>
      </c>
      <c r="DM9" s="6">
        <v>1</v>
      </c>
      <c r="DN9" s="6">
        <v>1</v>
      </c>
      <c r="DO9" s="6">
        <v>1</v>
      </c>
      <c r="DP9" s="6">
        <v>1</v>
      </c>
      <c r="DQ9" s="6">
        <v>1</v>
      </c>
      <c r="DR9" s="6">
        <v>1</v>
      </c>
      <c r="DS9" s="6">
        <v>1</v>
      </c>
      <c r="DT9" s="6">
        <v>1</v>
      </c>
      <c r="DU9" s="6">
        <v>1</v>
      </c>
      <c r="DV9" s="6">
        <v>1</v>
      </c>
      <c r="DW9" s="6">
        <v>1</v>
      </c>
      <c r="DX9" s="6">
        <v>1</v>
      </c>
    </row>
    <row r="10" spans="1:128">
      <c r="A10" s="15">
        <v>5</v>
      </c>
      <c r="BP10" s="27">
        <v>0.778702600580672</v>
      </c>
      <c r="BQ10" s="27">
        <v>14709.5108144958</v>
      </c>
      <c r="BR10" s="27">
        <v>1.31882004083158</v>
      </c>
      <c r="BS10" s="27">
        <v>19975.4065712918</v>
      </c>
      <c r="BU10">
        <f t="shared" si="0"/>
        <v>102095.879272605</v>
      </c>
      <c r="BV10">
        <f t="shared" si="1"/>
        <v>177847.599553445</v>
      </c>
      <c r="BW10" s="29">
        <v>5</v>
      </c>
      <c r="BX10">
        <f t="shared" si="2"/>
        <v>0</v>
      </c>
      <c r="BY10">
        <f t="shared" si="3"/>
        <v>1</v>
      </c>
      <c r="CA10" s="25">
        <v>800</v>
      </c>
      <c r="CD10" s="10">
        <v>6</v>
      </c>
      <c r="CE10" s="31">
        <f>AVERAGE(BX6006:BX7005)</f>
        <v>0</v>
      </c>
      <c r="CF10" s="31">
        <f>AVERAGE(BY6006:BY7005)</f>
        <v>1</v>
      </c>
      <c r="CH10" s="7">
        <v>800</v>
      </c>
      <c r="CI10" s="6">
        <v>1</v>
      </c>
      <c r="CJ10" s="6">
        <v>0</v>
      </c>
      <c r="CK10" s="6">
        <v>1</v>
      </c>
      <c r="CL10" s="8">
        <v>0</v>
      </c>
      <c r="CM10" s="6">
        <v>1</v>
      </c>
      <c r="CN10" s="6">
        <v>0</v>
      </c>
      <c r="CO10" s="6">
        <v>1</v>
      </c>
      <c r="CP10" s="6">
        <v>0</v>
      </c>
      <c r="CQ10" s="6">
        <v>1</v>
      </c>
      <c r="CR10" s="6">
        <v>0</v>
      </c>
      <c r="CS10" s="6">
        <v>1</v>
      </c>
      <c r="CT10" s="6">
        <v>0</v>
      </c>
      <c r="CU10" s="6">
        <v>1</v>
      </c>
      <c r="CV10" s="6">
        <v>0</v>
      </c>
      <c r="CW10" s="6">
        <v>1</v>
      </c>
      <c r="CX10" s="6">
        <v>0</v>
      </c>
      <c r="CY10" s="6">
        <v>1</v>
      </c>
      <c r="CZ10" s="6">
        <v>0</v>
      </c>
      <c r="DA10" s="6">
        <v>1</v>
      </c>
      <c r="DB10" s="6">
        <v>0</v>
      </c>
      <c r="DC10" s="6">
        <v>1</v>
      </c>
      <c r="DD10" s="6">
        <v>1</v>
      </c>
      <c r="DE10" s="6">
        <v>1</v>
      </c>
      <c r="DF10" s="6">
        <v>1</v>
      </c>
      <c r="DG10" s="6">
        <v>1</v>
      </c>
      <c r="DH10" s="6">
        <v>1</v>
      </c>
      <c r="DI10" s="6">
        <v>1</v>
      </c>
      <c r="DJ10" s="6">
        <v>1</v>
      </c>
      <c r="DK10" s="6">
        <v>1</v>
      </c>
      <c r="DL10" s="6">
        <v>1</v>
      </c>
      <c r="DM10" s="6">
        <v>1</v>
      </c>
      <c r="DN10" s="6">
        <v>1</v>
      </c>
      <c r="DO10" s="6">
        <v>1</v>
      </c>
      <c r="DP10" s="6">
        <v>1</v>
      </c>
      <c r="DQ10" s="6">
        <v>1</v>
      </c>
      <c r="DR10" s="6">
        <v>1</v>
      </c>
      <c r="DS10" s="6">
        <v>1</v>
      </c>
      <c r="DT10" s="6">
        <v>1</v>
      </c>
      <c r="DU10" s="6">
        <v>1</v>
      </c>
      <c r="DV10" s="6">
        <v>1</v>
      </c>
      <c r="DW10" s="6">
        <v>1</v>
      </c>
      <c r="DX10" s="6">
        <v>1</v>
      </c>
    </row>
    <row r="11" spans="1:128">
      <c r="A11" s="15">
        <v>6</v>
      </c>
      <c r="BP11" s="27">
        <v>0.826315757328412</v>
      </c>
      <c r="BQ11" s="27">
        <v>13130.3281096562</v>
      </c>
      <c r="BR11" s="27">
        <v>1.40819673894235</v>
      </c>
      <c r="BS11" s="27">
        <v>18122.5229994515</v>
      </c>
      <c r="BU11">
        <f t="shared" si="0"/>
        <v>110817.035489606</v>
      </c>
      <c r="BV11">
        <f t="shared" si="1"/>
        <v>193106.987841901</v>
      </c>
      <c r="BW11" s="29">
        <v>6</v>
      </c>
      <c r="BX11">
        <f t="shared" si="2"/>
        <v>0</v>
      </c>
      <c r="BY11">
        <f t="shared" si="3"/>
        <v>1</v>
      </c>
      <c r="CA11" s="25">
        <v>1000</v>
      </c>
      <c r="CD11" s="10">
        <v>7</v>
      </c>
      <c r="CE11" s="31">
        <f>AVERAGE(BX7006:BX8005)</f>
        <v>0</v>
      </c>
      <c r="CF11" s="31">
        <f>AVERAGE(BY7006:BY8005)</f>
        <v>1</v>
      </c>
      <c r="CH11" s="7">
        <v>1000</v>
      </c>
      <c r="CI11" s="6">
        <v>1</v>
      </c>
      <c r="CJ11" s="6">
        <v>0</v>
      </c>
      <c r="CK11" s="6">
        <v>1</v>
      </c>
      <c r="CL11" s="8">
        <v>0</v>
      </c>
      <c r="CM11" s="6">
        <v>1</v>
      </c>
      <c r="CN11" s="6">
        <v>0</v>
      </c>
      <c r="CO11" s="6">
        <v>1</v>
      </c>
      <c r="CP11" s="6">
        <v>0</v>
      </c>
      <c r="CQ11" s="6">
        <v>1</v>
      </c>
      <c r="CR11" s="6">
        <v>0</v>
      </c>
      <c r="CS11" s="6">
        <v>1</v>
      </c>
      <c r="CT11" s="6">
        <v>0</v>
      </c>
      <c r="CU11" s="6">
        <v>1</v>
      </c>
      <c r="CV11" s="6">
        <v>0</v>
      </c>
      <c r="CW11" s="6">
        <v>1</v>
      </c>
      <c r="CX11" s="6">
        <v>0</v>
      </c>
      <c r="CY11" s="6">
        <v>1</v>
      </c>
      <c r="CZ11" s="6">
        <v>0</v>
      </c>
      <c r="DA11" s="6">
        <v>1</v>
      </c>
      <c r="DB11" s="6">
        <v>0</v>
      </c>
      <c r="DC11" s="6">
        <v>1</v>
      </c>
      <c r="DD11" s="6">
        <v>1</v>
      </c>
      <c r="DE11" s="6">
        <v>1</v>
      </c>
      <c r="DF11" s="6">
        <v>1</v>
      </c>
      <c r="DG11" s="6">
        <v>1</v>
      </c>
      <c r="DH11" s="6">
        <v>1</v>
      </c>
      <c r="DI11" s="6">
        <v>1</v>
      </c>
      <c r="DJ11" s="6">
        <v>1</v>
      </c>
      <c r="DK11" s="6">
        <v>1</v>
      </c>
      <c r="DL11" s="6">
        <v>1</v>
      </c>
      <c r="DM11" s="6">
        <v>1</v>
      </c>
      <c r="DN11" s="6">
        <v>1</v>
      </c>
      <c r="DO11" s="6">
        <v>1</v>
      </c>
      <c r="DP11" s="6">
        <v>1</v>
      </c>
      <c r="DQ11" s="6">
        <v>1</v>
      </c>
      <c r="DR11" s="6">
        <v>1</v>
      </c>
      <c r="DS11" s="6">
        <v>1</v>
      </c>
      <c r="DT11" s="6">
        <v>1</v>
      </c>
      <c r="DU11" s="6">
        <v>1</v>
      </c>
      <c r="DV11" s="6">
        <v>1</v>
      </c>
      <c r="DW11" s="6">
        <v>1</v>
      </c>
      <c r="DX11" s="6">
        <v>1</v>
      </c>
    </row>
    <row r="12" spans="1:128">
      <c r="A12" s="15">
        <v>7</v>
      </c>
      <c r="BP12" s="27">
        <v>0.786707790556396</v>
      </c>
      <c r="BQ12" s="27">
        <v>13879.6228271182</v>
      </c>
      <c r="BR12" s="27">
        <v>1.36301301947279</v>
      </c>
      <c r="BS12" s="27">
        <v>19992.5084401673</v>
      </c>
      <c r="BU12">
        <f t="shared" si="0"/>
        <v>104126.545756341</v>
      </c>
      <c r="BV12">
        <f t="shared" si="1"/>
        <v>184459.444480751</v>
      </c>
      <c r="BW12" s="29">
        <v>7</v>
      </c>
      <c r="BX12">
        <f t="shared" si="2"/>
        <v>0</v>
      </c>
      <c r="BY12">
        <f t="shared" si="3"/>
        <v>1</v>
      </c>
      <c r="CA12" s="25">
        <v>1200</v>
      </c>
      <c r="CD12" s="10">
        <v>8</v>
      </c>
      <c r="CE12" s="31">
        <f>AVERAGE(BX8006:BX9005)</f>
        <v>0</v>
      </c>
      <c r="CF12" s="31">
        <f>AVERAGE(BY8006:BY9005)</f>
        <v>1</v>
      </c>
      <c r="CH12" s="7">
        <v>1200</v>
      </c>
      <c r="CI12" s="6">
        <v>1</v>
      </c>
      <c r="CJ12" s="6">
        <v>0</v>
      </c>
      <c r="CK12" s="6">
        <v>1</v>
      </c>
      <c r="CL12" s="8">
        <v>0</v>
      </c>
      <c r="CM12" s="6">
        <v>1</v>
      </c>
      <c r="CN12" s="6">
        <v>0</v>
      </c>
      <c r="CO12" s="6">
        <v>1</v>
      </c>
      <c r="CP12" s="6">
        <v>0</v>
      </c>
      <c r="CQ12" s="6">
        <v>1</v>
      </c>
      <c r="CR12" s="6">
        <v>0</v>
      </c>
      <c r="CS12" s="6">
        <v>1</v>
      </c>
      <c r="CT12" s="6">
        <v>0</v>
      </c>
      <c r="CU12" s="6">
        <v>1</v>
      </c>
      <c r="CV12" s="6">
        <v>0</v>
      </c>
      <c r="CW12" s="6">
        <v>1</v>
      </c>
      <c r="CX12" s="6">
        <v>0</v>
      </c>
      <c r="CY12" s="6">
        <v>1</v>
      </c>
      <c r="CZ12" s="6">
        <v>0</v>
      </c>
      <c r="DA12" s="6">
        <v>1</v>
      </c>
      <c r="DB12" s="6">
        <v>0</v>
      </c>
      <c r="DC12" s="6">
        <v>1</v>
      </c>
      <c r="DD12" s="6">
        <v>1</v>
      </c>
      <c r="DE12" s="6">
        <v>1</v>
      </c>
      <c r="DF12" s="6">
        <v>1</v>
      </c>
      <c r="DG12" s="6">
        <v>1</v>
      </c>
      <c r="DH12" s="6">
        <v>1</v>
      </c>
      <c r="DI12" s="6">
        <v>1</v>
      </c>
      <c r="DJ12" s="6">
        <v>1</v>
      </c>
      <c r="DK12" s="6">
        <v>1</v>
      </c>
      <c r="DL12" s="6">
        <v>1</v>
      </c>
      <c r="DM12" s="6">
        <v>1</v>
      </c>
      <c r="DN12" s="6">
        <v>1</v>
      </c>
      <c r="DO12" s="6">
        <v>1</v>
      </c>
      <c r="DP12" s="6">
        <v>1</v>
      </c>
      <c r="DQ12" s="6">
        <v>1</v>
      </c>
      <c r="DR12" s="6">
        <v>1</v>
      </c>
      <c r="DS12" s="6">
        <v>1</v>
      </c>
      <c r="DT12" s="6">
        <v>1</v>
      </c>
      <c r="DU12" s="6">
        <v>1</v>
      </c>
      <c r="DV12" s="6">
        <v>1</v>
      </c>
      <c r="DW12" s="6">
        <v>1</v>
      </c>
      <c r="DX12" s="6">
        <v>1</v>
      </c>
    </row>
    <row r="13" spans="1:128">
      <c r="A13" s="15">
        <v>8</v>
      </c>
      <c r="BP13" s="27">
        <v>0.863452924630287</v>
      </c>
      <c r="BQ13" s="27">
        <v>10805.5087362858</v>
      </c>
      <c r="BR13" s="27">
        <v>1.4802716502154</v>
      </c>
      <c r="BS13" s="27">
        <v>15294.6610826623</v>
      </c>
      <c r="BU13">
        <f t="shared" si="0"/>
        <v>118712.429958257</v>
      </c>
      <c r="BV13">
        <f t="shared" si="1"/>
        <v>206746.086449648</v>
      </c>
      <c r="BW13" s="29">
        <v>8</v>
      </c>
      <c r="BX13">
        <f t="shared" si="2"/>
        <v>0</v>
      </c>
      <c r="BY13">
        <f t="shared" si="3"/>
        <v>1</v>
      </c>
      <c r="CA13" s="25">
        <v>1400</v>
      </c>
      <c r="CD13" s="10">
        <v>9</v>
      </c>
      <c r="CE13" s="31">
        <f>AVERAGE(BX9006:BX10005)</f>
        <v>0</v>
      </c>
      <c r="CF13" s="31">
        <f>AVERAGE(BY9006:BY10005)</f>
        <v>1</v>
      </c>
      <c r="CH13" s="7">
        <v>1400</v>
      </c>
      <c r="CI13" s="6">
        <v>1</v>
      </c>
      <c r="CJ13" s="6">
        <v>0</v>
      </c>
      <c r="CK13" s="6">
        <v>1</v>
      </c>
      <c r="CL13" s="8">
        <v>0</v>
      </c>
      <c r="CM13" s="6">
        <v>1</v>
      </c>
      <c r="CN13" s="6">
        <v>0</v>
      </c>
      <c r="CO13" s="6">
        <v>1</v>
      </c>
      <c r="CP13" s="6">
        <v>0</v>
      </c>
      <c r="CQ13" s="6">
        <v>1</v>
      </c>
      <c r="CR13" s="6">
        <v>0</v>
      </c>
      <c r="CS13" s="6">
        <v>1</v>
      </c>
      <c r="CT13" s="6">
        <v>0</v>
      </c>
      <c r="CU13" s="6">
        <v>1</v>
      </c>
      <c r="CV13" s="6">
        <v>0</v>
      </c>
      <c r="CW13" s="6">
        <v>1</v>
      </c>
      <c r="CX13" s="6">
        <v>0</v>
      </c>
      <c r="CY13" s="6">
        <v>1</v>
      </c>
      <c r="CZ13" s="6">
        <v>0</v>
      </c>
      <c r="DA13" s="6">
        <v>1</v>
      </c>
      <c r="DB13" s="6">
        <v>0</v>
      </c>
      <c r="DC13" s="6">
        <v>1</v>
      </c>
      <c r="DD13" s="6">
        <v>1</v>
      </c>
      <c r="DE13" s="6">
        <v>1</v>
      </c>
      <c r="DF13" s="6">
        <v>1</v>
      </c>
      <c r="DG13" s="6">
        <v>1</v>
      </c>
      <c r="DH13" s="6">
        <v>1</v>
      </c>
      <c r="DI13" s="6">
        <v>1</v>
      </c>
      <c r="DJ13" s="6">
        <v>1</v>
      </c>
      <c r="DK13" s="6">
        <v>1</v>
      </c>
      <c r="DL13" s="6">
        <v>1</v>
      </c>
      <c r="DM13" s="6">
        <v>1</v>
      </c>
      <c r="DN13" s="6">
        <v>1</v>
      </c>
      <c r="DO13" s="6">
        <v>1</v>
      </c>
      <c r="DP13" s="6">
        <v>1</v>
      </c>
      <c r="DQ13" s="6">
        <v>1</v>
      </c>
      <c r="DR13" s="6">
        <v>1</v>
      </c>
      <c r="DS13" s="6">
        <v>1</v>
      </c>
      <c r="DT13" s="6">
        <v>1</v>
      </c>
      <c r="DU13" s="6">
        <v>1</v>
      </c>
      <c r="DV13" s="6">
        <v>1</v>
      </c>
      <c r="DW13" s="6">
        <v>1</v>
      </c>
      <c r="DX13" s="6">
        <v>1</v>
      </c>
    </row>
    <row r="14" spans="1:128">
      <c r="A14" s="15">
        <v>9</v>
      </c>
      <c r="BP14" s="27">
        <v>0.803980728807785</v>
      </c>
      <c r="BQ14" s="27">
        <v>15874.7103764484</v>
      </c>
      <c r="BR14" s="27">
        <v>1.36132525119293</v>
      </c>
      <c r="BS14" s="27">
        <v>21514.678941794</v>
      </c>
      <c r="BU14">
        <f t="shared" si="0"/>
        <v>104722.398944719</v>
      </c>
      <c r="BV14">
        <f t="shared" si="1"/>
        <v>182684.108737145</v>
      </c>
      <c r="BW14" s="29">
        <v>9</v>
      </c>
      <c r="BX14">
        <f t="shared" si="2"/>
        <v>0</v>
      </c>
      <c r="BY14">
        <f t="shared" si="3"/>
        <v>1</v>
      </c>
      <c r="CA14" s="25">
        <v>1600</v>
      </c>
      <c r="CD14" s="10">
        <v>10</v>
      </c>
      <c r="CE14" s="31">
        <f>AVERAGE(BX10006:BX11005)</f>
        <v>1</v>
      </c>
      <c r="CF14" s="31">
        <f>AVERAGE(BY10006:BY11005)</f>
        <v>1</v>
      </c>
      <c r="CH14" s="7">
        <v>1600</v>
      </c>
      <c r="CI14" s="6">
        <v>0.999</v>
      </c>
      <c r="CJ14" s="6">
        <v>0.001</v>
      </c>
      <c r="CK14" s="6">
        <v>1</v>
      </c>
      <c r="CL14" s="8">
        <v>0</v>
      </c>
      <c r="CM14" s="6">
        <v>1</v>
      </c>
      <c r="CN14" s="6">
        <v>0</v>
      </c>
      <c r="CO14" s="6">
        <v>1</v>
      </c>
      <c r="CP14" s="6">
        <v>0</v>
      </c>
      <c r="CQ14" s="6">
        <v>1</v>
      </c>
      <c r="CR14" s="6">
        <v>0</v>
      </c>
      <c r="CS14" s="6">
        <v>1</v>
      </c>
      <c r="CT14" s="6">
        <v>0</v>
      </c>
      <c r="CU14" s="6">
        <v>1</v>
      </c>
      <c r="CV14" s="6">
        <v>0</v>
      </c>
      <c r="CW14" s="6">
        <v>1</v>
      </c>
      <c r="CX14" s="6">
        <v>0</v>
      </c>
      <c r="CY14" s="6">
        <v>1</v>
      </c>
      <c r="CZ14" s="6">
        <v>0</v>
      </c>
      <c r="DA14" s="6">
        <v>1</v>
      </c>
      <c r="DB14" s="6">
        <v>0</v>
      </c>
      <c r="DC14" s="6">
        <v>1</v>
      </c>
      <c r="DD14" s="6">
        <v>1</v>
      </c>
      <c r="DE14" s="6">
        <v>1</v>
      </c>
      <c r="DF14" s="6">
        <v>1</v>
      </c>
      <c r="DG14" s="6">
        <v>1</v>
      </c>
      <c r="DH14" s="6">
        <v>1</v>
      </c>
      <c r="DI14" s="6">
        <v>1</v>
      </c>
      <c r="DJ14" s="6">
        <v>1</v>
      </c>
      <c r="DK14" s="6">
        <v>1</v>
      </c>
      <c r="DL14" s="6">
        <v>1</v>
      </c>
      <c r="DM14" s="6">
        <v>1</v>
      </c>
      <c r="DN14" s="6">
        <v>1</v>
      </c>
      <c r="DO14" s="6">
        <v>1</v>
      </c>
      <c r="DP14" s="6">
        <v>1</v>
      </c>
      <c r="DQ14" s="6">
        <v>1</v>
      </c>
      <c r="DR14" s="6">
        <v>1</v>
      </c>
      <c r="DS14" s="6">
        <v>1</v>
      </c>
      <c r="DT14" s="6">
        <v>1</v>
      </c>
      <c r="DU14" s="6">
        <v>1</v>
      </c>
      <c r="DV14" s="6">
        <v>1</v>
      </c>
      <c r="DW14" s="6">
        <v>1</v>
      </c>
      <c r="DX14" s="6">
        <v>1</v>
      </c>
    </row>
    <row r="15" spans="1:128">
      <c r="A15" s="15">
        <v>10</v>
      </c>
      <c r="BP15" s="27">
        <v>0.819801826831145</v>
      </c>
      <c r="BQ15" s="27">
        <v>16570.4723231339</v>
      </c>
      <c r="BR15" s="27">
        <v>1.40058545604712</v>
      </c>
      <c r="BS15" s="27">
        <v>23011.2429872605</v>
      </c>
      <c r="BU15">
        <f t="shared" si="0"/>
        <v>106399.801701538</v>
      </c>
      <c r="BV15">
        <f t="shared" si="1"/>
        <v>187076.575419807</v>
      </c>
      <c r="BW15" s="29">
        <v>10</v>
      </c>
      <c r="BX15">
        <f t="shared" si="2"/>
        <v>0</v>
      </c>
      <c r="BY15">
        <f t="shared" si="3"/>
        <v>1</v>
      </c>
      <c r="CA15" s="25">
        <v>1800</v>
      </c>
      <c r="CD15" s="10">
        <v>11</v>
      </c>
      <c r="CE15" s="31">
        <f>AVERAGE(BX11006:BX12005)</f>
        <v>1</v>
      </c>
      <c r="CF15" s="31">
        <f>AVERAGE(BY11006:BY12005)</f>
        <v>1</v>
      </c>
      <c r="CH15" s="7">
        <v>1800</v>
      </c>
      <c r="CI15" s="6">
        <v>0.999</v>
      </c>
      <c r="CJ15" s="6">
        <v>0.001</v>
      </c>
      <c r="CK15" s="6">
        <v>1</v>
      </c>
      <c r="CL15" s="8">
        <v>0</v>
      </c>
      <c r="CM15" s="6">
        <v>1</v>
      </c>
      <c r="CN15" s="6">
        <v>0</v>
      </c>
      <c r="CO15" s="6">
        <v>1</v>
      </c>
      <c r="CP15" s="6">
        <v>0</v>
      </c>
      <c r="CQ15" s="6">
        <v>1</v>
      </c>
      <c r="CR15" s="6">
        <v>0</v>
      </c>
      <c r="CS15" s="6">
        <v>1</v>
      </c>
      <c r="CT15" s="6">
        <v>0</v>
      </c>
      <c r="CU15" s="6">
        <v>1</v>
      </c>
      <c r="CV15" s="6">
        <v>0</v>
      </c>
      <c r="CW15" s="6">
        <v>1</v>
      </c>
      <c r="CX15" s="6">
        <v>0</v>
      </c>
      <c r="CY15" s="6">
        <v>1</v>
      </c>
      <c r="CZ15" s="6">
        <v>0</v>
      </c>
      <c r="DA15" s="6">
        <v>1</v>
      </c>
      <c r="DB15" s="6">
        <v>0</v>
      </c>
      <c r="DC15" s="6">
        <v>1</v>
      </c>
      <c r="DD15" s="6">
        <v>1</v>
      </c>
      <c r="DE15" s="6">
        <v>1</v>
      </c>
      <c r="DF15" s="6">
        <v>1</v>
      </c>
      <c r="DG15" s="6">
        <v>1</v>
      </c>
      <c r="DH15" s="6">
        <v>1</v>
      </c>
      <c r="DI15" s="6">
        <v>1</v>
      </c>
      <c r="DJ15" s="6">
        <v>1</v>
      </c>
      <c r="DK15" s="6">
        <v>1</v>
      </c>
      <c r="DL15" s="6">
        <v>1</v>
      </c>
      <c r="DM15" s="6">
        <v>1</v>
      </c>
      <c r="DN15" s="6">
        <v>1</v>
      </c>
      <c r="DO15" s="6">
        <v>1</v>
      </c>
      <c r="DP15" s="6">
        <v>1</v>
      </c>
      <c r="DQ15" s="6">
        <v>1</v>
      </c>
      <c r="DR15" s="6">
        <v>1</v>
      </c>
      <c r="DS15" s="6">
        <v>1</v>
      </c>
      <c r="DT15" s="6">
        <v>1</v>
      </c>
      <c r="DU15" s="6">
        <v>1</v>
      </c>
      <c r="DV15" s="6">
        <v>1</v>
      </c>
      <c r="DW15" s="6">
        <v>1</v>
      </c>
      <c r="DX15" s="6">
        <v>1</v>
      </c>
    </row>
    <row r="16" spans="1:128">
      <c r="A16" s="15">
        <v>11</v>
      </c>
      <c r="BP16" s="27">
        <v>0.799251354870679</v>
      </c>
      <c r="BQ16" s="27">
        <v>17977.6494021689</v>
      </c>
      <c r="BR16" s="27">
        <v>1.37930737503891</v>
      </c>
      <c r="BS16" s="27">
        <v>24104.3891841551</v>
      </c>
      <c r="BU16">
        <f t="shared" si="0"/>
        <v>101910.053828433</v>
      </c>
      <c r="BV16">
        <f t="shared" si="1"/>
        <v>182791.717071681</v>
      </c>
      <c r="BW16" s="29">
        <v>11</v>
      </c>
      <c r="BX16">
        <f t="shared" si="2"/>
        <v>0</v>
      </c>
      <c r="BY16">
        <f t="shared" si="3"/>
        <v>1</v>
      </c>
      <c r="CA16" s="25">
        <v>2000</v>
      </c>
      <c r="CD16" s="10">
        <v>12</v>
      </c>
      <c r="CE16" s="31">
        <f>AVERAGE(BX12006:BX13005)</f>
        <v>1</v>
      </c>
      <c r="CF16" s="31">
        <f>AVERAGE(BY12006:BY13005)</f>
        <v>1</v>
      </c>
      <c r="CH16" s="7">
        <v>2000</v>
      </c>
      <c r="CI16" s="6">
        <v>0.999</v>
      </c>
      <c r="CJ16" s="6">
        <v>0.001</v>
      </c>
      <c r="CK16" s="6">
        <v>1</v>
      </c>
      <c r="CL16" s="8">
        <v>0</v>
      </c>
      <c r="CM16" s="6">
        <v>1</v>
      </c>
      <c r="CN16" s="6">
        <v>0</v>
      </c>
      <c r="CO16" s="6">
        <v>1</v>
      </c>
      <c r="CP16" s="6">
        <v>0</v>
      </c>
      <c r="CQ16" s="6">
        <v>1</v>
      </c>
      <c r="CR16" s="6">
        <v>0</v>
      </c>
      <c r="CS16" s="6">
        <v>1</v>
      </c>
      <c r="CT16" s="6">
        <v>0</v>
      </c>
      <c r="CU16" s="6">
        <v>1</v>
      </c>
      <c r="CV16" s="6">
        <v>0</v>
      </c>
      <c r="CW16" s="6">
        <v>1</v>
      </c>
      <c r="CX16" s="6">
        <v>0</v>
      </c>
      <c r="CY16" s="6">
        <v>1</v>
      </c>
      <c r="CZ16" s="6">
        <v>0</v>
      </c>
      <c r="DA16" s="6">
        <v>1</v>
      </c>
      <c r="DB16" s="6">
        <v>0</v>
      </c>
      <c r="DC16" s="6">
        <v>1</v>
      </c>
      <c r="DD16" s="6">
        <v>1</v>
      </c>
      <c r="DE16" s="6">
        <v>1</v>
      </c>
      <c r="DF16" s="6">
        <v>1</v>
      </c>
      <c r="DG16" s="6">
        <v>1</v>
      </c>
      <c r="DH16" s="6">
        <v>1</v>
      </c>
      <c r="DI16" s="6">
        <v>1</v>
      </c>
      <c r="DJ16" s="6">
        <v>1</v>
      </c>
      <c r="DK16" s="6">
        <v>1</v>
      </c>
      <c r="DL16" s="6">
        <v>1</v>
      </c>
      <c r="DM16" s="6">
        <v>1</v>
      </c>
      <c r="DN16" s="6">
        <v>1</v>
      </c>
      <c r="DO16" s="6">
        <v>1</v>
      </c>
      <c r="DP16" s="6">
        <v>1</v>
      </c>
      <c r="DQ16" s="6">
        <v>1</v>
      </c>
      <c r="DR16" s="6">
        <v>1</v>
      </c>
      <c r="DS16" s="6">
        <v>1</v>
      </c>
      <c r="DT16" s="6">
        <v>1</v>
      </c>
      <c r="DU16" s="6">
        <v>1</v>
      </c>
      <c r="DV16" s="6">
        <v>1</v>
      </c>
      <c r="DW16" s="6">
        <v>1</v>
      </c>
      <c r="DX16" s="6">
        <v>1</v>
      </c>
    </row>
    <row r="17" spans="1:128">
      <c r="A17" s="15">
        <v>12</v>
      </c>
      <c r="BP17" s="27">
        <v>0.838067387753034</v>
      </c>
      <c r="BQ17" s="27">
        <v>13740.9600872448</v>
      </c>
      <c r="BR17" s="27">
        <v>1.4667357906842</v>
      </c>
      <c r="BS17" s="27">
        <v>18431.4673599038</v>
      </c>
      <c r="BU17">
        <f t="shared" si="0"/>
        <v>111969.14807571</v>
      </c>
      <c r="BV17">
        <f t="shared" si="1"/>
        <v>201578.901242727</v>
      </c>
      <c r="BW17" s="29">
        <v>12</v>
      </c>
      <c r="BX17">
        <f t="shared" si="2"/>
        <v>0</v>
      </c>
      <c r="BY17">
        <f t="shared" si="3"/>
        <v>1</v>
      </c>
      <c r="CA17" s="25">
        <v>2200</v>
      </c>
      <c r="CD17" s="10">
        <v>13</v>
      </c>
      <c r="CE17" s="31">
        <f>AVERAGE(BX13006:BX14005)</f>
        <v>1</v>
      </c>
      <c r="CF17" s="31">
        <f>AVERAGE(BY13006:BY14005)</f>
        <v>1</v>
      </c>
      <c r="CH17" s="7">
        <v>2200</v>
      </c>
      <c r="CI17" s="6">
        <v>0.998</v>
      </c>
      <c r="CJ17" s="6">
        <v>0.002</v>
      </c>
      <c r="CK17" s="6">
        <v>1</v>
      </c>
      <c r="CL17" s="8">
        <v>0</v>
      </c>
      <c r="CM17" s="6">
        <v>1</v>
      </c>
      <c r="CN17" s="6">
        <v>0</v>
      </c>
      <c r="CO17" s="6">
        <v>1</v>
      </c>
      <c r="CP17" s="6">
        <v>0</v>
      </c>
      <c r="CQ17" s="6">
        <v>1</v>
      </c>
      <c r="CR17" s="6">
        <v>0</v>
      </c>
      <c r="CS17" s="6">
        <v>1</v>
      </c>
      <c r="CT17" s="6">
        <v>0</v>
      </c>
      <c r="CU17" s="6">
        <v>1</v>
      </c>
      <c r="CV17" s="6">
        <v>0</v>
      </c>
      <c r="CW17" s="6">
        <v>1</v>
      </c>
      <c r="CX17" s="6">
        <v>0</v>
      </c>
      <c r="CY17" s="6">
        <v>1</v>
      </c>
      <c r="CZ17" s="6">
        <v>0</v>
      </c>
      <c r="DA17" s="6">
        <v>1</v>
      </c>
      <c r="DB17" s="6">
        <v>0</v>
      </c>
      <c r="DC17" s="6">
        <v>1</v>
      </c>
      <c r="DD17" s="6">
        <v>1</v>
      </c>
      <c r="DE17" s="6">
        <v>1</v>
      </c>
      <c r="DF17" s="6">
        <v>1</v>
      </c>
      <c r="DG17" s="6">
        <v>1</v>
      </c>
      <c r="DH17" s="6">
        <v>1</v>
      </c>
      <c r="DI17" s="6">
        <v>1</v>
      </c>
      <c r="DJ17" s="6">
        <v>1</v>
      </c>
      <c r="DK17" s="6">
        <v>1</v>
      </c>
      <c r="DL17" s="6">
        <v>1</v>
      </c>
      <c r="DM17" s="6">
        <v>1</v>
      </c>
      <c r="DN17" s="6">
        <v>1</v>
      </c>
      <c r="DO17" s="6">
        <v>1</v>
      </c>
      <c r="DP17" s="6">
        <v>1</v>
      </c>
      <c r="DQ17" s="6">
        <v>1</v>
      </c>
      <c r="DR17" s="6">
        <v>1</v>
      </c>
      <c r="DS17" s="6">
        <v>1</v>
      </c>
      <c r="DT17" s="6">
        <v>1</v>
      </c>
      <c r="DU17" s="6">
        <v>1</v>
      </c>
      <c r="DV17" s="6">
        <v>1</v>
      </c>
      <c r="DW17" s="6">
        <v>1</v>
      </c>
      <c r="DX17" s="6">
        <v>1</v>
      </c>
    </row>
    <row r="18" spans="1:128">
      <c r="A18" s="15">
        <v>13</v>
      </c>
      <c r="BP18" s="27">
        <v>0.784113843765718</v>
      </c>
      <c r="BQ18" s="27">
        <v>15966.3047783064</v>
      </c>
      <c r="BR18" s="27">
        <v>1.33839046559702</v>
      </c>
      <c r="BS18" s="27">
        <v>20447.2622081685</v>
      </c>
      <c r="BU18">
        <f t="shared" si="0"/>
        <v>101650.771786551</v>
      </c>
      <c r="BV18">
        <f t="shared" si="1"/>
        <v>180311.307631385</v>
      </c>
      <c r="BW18" s="29">
        <v>13</v>
      </c>
      <c r="BX18">
        <f t="shared" si="2"/>
        <v>0</v>
      </c>
      <c r="BY18">
        <f t="shared" si="3"/>
        <v>1</v>
      </c>
      <c r="CA18" s="25">
        <v>2400</v>
      </c>
      <c r="CD18" s="10">
        <v>14</v>
      </c>
      <c r="CE18" s="31">
        <f>AVERAGE(BX14006:BX15005)</f>
        <v>1</v>
      </c>
      <c r="CF18" s="31">
        <f>AVERAGE(BY14006:BY15005)</f>
        <v>1</v>
      </c>
      <c r="CH18" s="7">
        <v>2400</v>
      </c>
      <c r="CI18" s="6">
        <v>0.997</v>
      </c>
      <c r="CJ18" s="6">
        <v>0.003</v>
      </c>
      <c r="CK18" s="6">
        <v>1</v>
      </c>
      <c r="CL18" s="8">
        <v>0</v>
      </c>
      <c r="CM18" s="6">
        <v>1</v>
      </c>
      <c r="CN18" s="6">
        <v>0</v>
      </c>
      <c r="CO18" s="6">
        <v>1</v>
      </c>
      <c r="CP18" s="6">
        <v>0</v>
      </c>
      <c r="CQ18" s="6">
        <v>1</v>
      </c>
      <c r="CR18" s="6">
        <v>0</v>
      </c>
      <c r="CS18" s="6">
        <v>1</v>
      </c>
      <c r="CT18" s="6">
        <v>0</v>
      </c>
      <c r="CU18" s="6">
        <v>1</v>
      </c>
      <c r="CV18" s="6">
        <v>0</v>
      </c>
      <c r="CW18" s="6">
        <v>1</v>
      </c>
      <c r="CX18" s="6">
        <v>0</v>
      </c>
      <c r="CY18" s="6">
        <v>1</v>
      </c>
      <c r="CZ18" s="6">
        <v>0</v>
      </c>
      <c r="DA18" s="6">
        <v>1</v>
      </c>
      <c r="DB18" s="6">
        <v>0</v>
      </c>
      <c r="DC18" s="6">
        <v>1</v>
      </c>
      <c r="DD18" s="6">
        <v>1</v>
      </c>
      <c r="DE18" s="6">
        <v>1</v>
      </c>
      <c r="DF18" s="6">
        <v>1</v>
      </c>
      <c r="DG18" s="6">
        <v>1</v>
      </c>
      <c r="DH18" s="6">
        <v>1</v>
      </c>
      <c r="DI18" s="6">
        <v>1</v>
      </c>
      <c r="DJ18" s="6">
        <v>1</v>
      </c>
      <c r="DK18" s="6">
        <v>1</v>
      </c>
      <c r="DL18" s="6">
        <v>1</v>
      </c>
      <c r="DM18" s="6">
        <v>1</v>
      </c>
      <c r="DN18" s="6">
        <v>1</v>
      </c>
      <c r="DO18" s="6">
        <v>1</v>
      </c>
      <c r="DP18" s="6">
        <v>1</v>
      </c>
      <c r="DQ18" s="6">
        <v>1</v>
      </c>
      <c r="DR18" s="6">
        <v>1</v>
      </c>
      <c r="DS18" s="6">
        <v>1</v>
      </c>
      <c r="DT18" s="6">
        <v>1</v>
      </c>
      <c r="DU18" s="6">
        <v>1</v>
      </c>
      <c r="DV18" s="6">
        <v>1</v>
      </c>
      <c r="DW18" s="6">
        <v>1</v>
      </c>
      <c r="DX18" s="6">
        <v>1</v>
      </c>
    </row>
    <row r="19" spans="1:128">
      <c r="A19" s="15">
        <v>14</v>
      </c>
      <c r="BP19" s="27">
        <v>0.773661912324039</v>
      </c>
      <c r="BQ19" s="27">
        <v>15356.0171948329</v>
      </c>
      <c r="BR19" s="27">
        <v>1.34035594605239</v>
      </c>
      <c r="BS19" s="27">
        <v>19198.5181877405</v>
      </c>
      <c r="BU19">
        <f t="shared" si="0"/>
        <v>100693.269653773</v>
      </c>
      <c r="BV19">
        <f t="shared" si="1"/>
        <v>181854.873720118</v>
      </c>
      <c r="BW19" s="29">
        <v>14</v>
      </c>
      <c r="BX19">
        <f t="shared" si="2"/>
        <v>0</v>
      </c>
      <c r="BY19">
        <f t="shared" si="3"/>
        <v>1</v>
      </c>
      <c r="CA19" s="25">
        <v>2600</v>
      </c>
      <c r="CD19" s="10">
        <v>15</v>
      </c>
      <c r="CE19" s="31">
        <f>AVERAGE(BX15006:BX16005)</f>
        <v>1</v>
      </c>
      <c r="CF19" s="31">
        <f>AVERAGE(BY15006:BY16005)</f>
        <v>1</v>
      </c>
      <c r="CH19" s="7">
        <v>2600</v>
      </c>
      <c r="CI19" s="6">
        <v>0.996</v>
      </c>
      <c r="CJ19" s="6">
        <v>0.004</v>
      </c>
      <c r="CK19" s="6">
        <v>1</v>
      </c>
      <c r="CL19" s="8">
        <v>0</v>
      </c>
      <c r="CM19" s="6">
        <v>1</v>
      </c>
      <c r="CN19" s="6">
        <v>0</v>
      </c>
      <c r="CO19" s="6">
        <v>1</v>
      </c>
      <c r="CP19" s="6">
        <v>0</v>
      </c>
      <c r="CQ19" s="6">
        <v>1</v>
      </c>
      <c r="CR19" s="6">
        <v>0</v>
      </c>
      <c r="CS19" s="6">
        <v>1</v>
      </c>
      <c r="CT19" s="6">
        <v>0</v>
      </c>
      <c r="CU19" s="6">
        <v>1</v>
      </c>
      <c r="CV19" s="6">
        <v>0</v>
      </c>
      <c r="CW19" s="6">
        <v>1</v>
      </c>
      <c r="CX19" s="6">
        <v>0</v>
      </c>
      <c r="CY19" s="6">
        <v>1</v>
      </c>
      <c r="CZ19" s="6">
        <v>0</v>
      </c>
      <c r="DA19" s="6">
        <v>1</v>
      </c>
      <c r="DB19" s="6">
        <v>0</v>
      </c>
      <c r="DC19" s="6">
        <v>1</v>
      </c>
      <c r="DD19" s="6">
        <v>1</v>
      </c>
      <c r="DE19" s="6">
        <v>1</v>
      </c>
      <c r="DF19" s="6">
        <v>1</v>
      </c>
      <c r="DG19" s="6">
        <v>1</v>
      </c>
      <c r="DH19" s="6">
        <v>1</v>
      </c>
      <c r="DI19" s="6">
        <v>1</v>
      </c>
      <c r="DJ19" s="6">
        <v>1</v>
      </c>
      <c r="DK19" s="6">
        <v>1</v>
      </c>
      <c r="DL19" s="6">
        <v>1</v>
      </c>
      <c r="DM19" s="6">
        <v>1</v>
      </c>
      <c r="DN19" s="6">
        <v>1</v>
      </c>
      <c r="DO19" s="6">
        <v>1</v>
      </c>
      <c r="DP19" s="6">
        <v>1</v>
      </c>
      <c r="DQ19" s="6">
        <v>1</v>
      </c>
      <c r="DR19" s="6">
        <v>1</v>
      </c>
      <c r="DS19" s="6">
        <v>1</v>
      </c>
      <c r="DT19" s="6">
        <v>1</v>
      </c>
      <c r="DU19" s="6">
        <v>1</v>
      </c>
      <c r="DV19" s="6">
        <v>1</v>
      </c>
      <c r="DW19" s="6">
        <v>1</v>
      </c>
      <c r="DX19" s="6">
        <v>1</v>
      </c>
    </row>
    <row r="20" spans="1:128">
      <c r="A20" s="15">
        <v>15</v>
      </c>
      <c r="BP20" s="27">
        <v>0.761568493924841</v>
      </c>
      <c r="BQ20" s="27">
        <v>15112.3443381802</v>
      </c>
      <c r="BR20" s="27">
        <v>1.28474000046167</v>
      </c>
      <c r="BS20" s="27">
        <v>18539.7301312641</v>
      </c>
      <c r="BU20">
        <f t="shared" si="0"/>
        <v>99122.9297505461</v>
      </c>
      <c r="BV20">
        <f t="shared" si="1"/>
        <v>174171.269937987</v>
      </c>
      <c r="BW20" s="29">
        <v>15</v>
      </c>
      <c r="BX20">
        <f t="shared" si="2"/>
        <v>0</v>
      </c>
      <c r="BY20">
        <f t="shared" si="3"/>
        <v>1</v>
      </c>
      <c r="CA20" s="25">
        <v>2800</v>
      </c>
      <c r="CD20" s="10">
        <v>16</v>
      </c>
      <c r="CE20" s="31">
        <f>AVERAGE(BX16006:BX17005)</f>
        <v>1</v>
      </c>
      <c r="CF20" s="31">
        <f>AVERAGE(BY16006:BY17005)</f>
        <v>1</v>
      </c>
      <c r="CH20" s="7">
        <v>2800</v>
      </c>
      <c r="CI20" s="6">
        <v>0.996</v>
      </c>
      <c r="CJ20" s="6">
        <v>0.004</v>
      </c>
      <c r="CK20" s="6">
        <v>1</v>
      </c>
      <c r="CL20" s="8">
        <v>0</v>
      </c>
      <c r="CM20" s="6">
        <v>1</v>
      </c>
      <c r="CN20" s="6">
        <v>0</v>
      </c>
      <c r="CO20" s="6">
        <v>1</v>
      </c>
      <c r="CP20" s="6">
        <v>0</v>
      </c>
      <c r="CQ20" s="6">
        <v>1</v>
      </c>
      <c r="CR20" s="6">
        <v>0</v>
      </c>
      <c r="CS20" s="6">
        <v>1</v>
      </c>
      <c r="CT20" s="6">
        <v>0</v>
      </c>
      <c r="CU20" s="6">
        <v>1</v>
      </c>
      <c r="CV20" s="6">
        <v>0</v>
      </c>
      <c r="CW20" s="6">
        <v>1</v>
      </c>
      <c r="CX20" s="6">
        <v>0</v>
      </c>
      <c r="CY20" s="6">
        <v>1</v>
      </c>
      <c r="CZ20" s="6">
        <v>0</v>
      </c>
      <c r="DA20" s="6">
        <v>1</v>
      </c>
      <c r="DB20" s="6">
        <v>0</v>
      </c>
      <c r="DC20" s="6">
        <v>1</v>
      </c>
      <c r="DD20" s="6">
        <v>1</v>
      </c>
      <c r="DE20" s="6">
        <v>1</v>
      </c>
      <c r="DF20" s="6">
        <v>1</v>
      </c>
      <c r="DG20" s="6">
        <v>1</v>
      </c>
      <c r="DH20" s="6">
        <v>1</v>
      </c>
      <c r="DI20" s="6">
        <v>1</v>
      </c>
      <c r="DJ20" s="6">
        <v>1</v>
      </c>
      <c r="DK20" s="6">
        <v>1</v>
      </c>
      <c r="DL20" s="6">
        <v>1</v>
      </c>
      <c r="DM20" s="6">
        <v>1</v>
      </c>
      <c r="DN20" s="6">
        <v>1</v>
      </c>
      <c r="DO20" s="6">
        <v>1</v>
      </c>
      <c r="DP20" s="6">
        <v>1</v>
      </c>
      <c r="DQ20" s="6">
        <v>1</v>
      </c>
      <c r="DR20" s="6">
        <v>1</v>
      </c>
      <c r="DS20" s="6">
        <v>1</v>
      </c>
      <c r="DT20" s="6">
        <v>1</v>
      </c>
      <c r="DU20" s="6">
        <v>1</v>
      </c>
      <c r="DV20" s="6">
        <v>1</v>
      </c>
      <c r="DW20" s="6">
        <v>1</v>
      </c>
      <c r="DX20" s="6">
        <v>1</v>
      </c>
    </row>
    <row r="21" spans="1:128">
      <c r="A21" s="15">
        <v>16</v>
      </c>
      <c r="BP21" s="27">
        <v>0.852901478393818</v>
      </c>
      <c r="BQ21" s="27">
        <v>16247.3145585307</v>
      </c>
      <c r="BR21" s="27">
        <v>1.43859346311291</v>
      </c>
      <c r="BS21" s="27">
        <v>20047.5947729213</v>
      </c>
      <c r="BU21">
        <f t="shared" si="0"/>
        <v>111687.907200542</v>
      </c>
      <c r="BV21">
        <f t="shared" si="1"/>
        <v>195741.424694015</v>
      </c>
      <c r="BW21" s="29">
        <v>16</v>
      </c>
      <c r="BX21">
        <f t="shared" si="2"/>
        <v>0</v>
      </c>
      <c r="BY21">
        <f t="shared" si="3"/>
        <v>1</v>
      </c>
      <c r="CA21" s="25">
        <v>3000</v>
      </c>
      <c r="CD21" s="10">
        <v>17</v>
      </c>
      <c r="CE21" s="31">
        <f>AVERAGE(BX17006:BX18005)</f>
        <v>1</v>
      </c>
      <c r="CF21" s="31">
        <f>AVERAGE(BY17006:BY18005)</f>
        <v>1</v>
      </c>
      <c r="CH21" s="7">
        <v>3000</v>
      </c>
      <c r="CI21" s="6">
        <v>0.995</v>
      </c>
      <c r="CJ21" s="6">
        <v>0.005</v>
      </c>
      <c r="CK21" s="6">
        <v>1</v>
      </c>
      <c r="CL21" s="8">
        <v>0</v>
      </c>
      <c r="CM21" s="6">
        <v>1</v>
      </c>
      <c r="CN21" s="6">
        <v>0</v>
      </c>
      <c r="CO21" s="6">
        <v>1</v>
      </c>
      <c r="CP21" s="6">
        <v>0</v>
      </c>
      <c r="CQ21" s="6">
        <v>1</v>
      </c>
      <c r="CR21" s="6">
        <v>0</v>
      </c>
      <c r="CS21" s="6">
        <v>1</v>
      </c>
      <c r="CT21" s="6">
        <v>0</v>
      </c>
      <c r="CU21" s="6">
        <v>1</v>
      </c>
      <c r="CV21" s="6">
        <v>0</v>
      </c>
      <c r="CW21" s="6">
        <v>1</v>
      </c>
      <c r="CX21" s="6">
        <v>0</v>
      </c>
      <c r="CY21" s="6">
        <v>1</v>
      </c>
      <c r="CZ21" s="6">
        <v>0</v>
      </c>
      <c r="DA21" s="6">
        <v>1</v>
      </c>
      <c r="DB21" s="6">
        <v>0</v>
      </c>
      <c r="DC21" s="6">
        <v>1</v>
      </c>
      <c r="DD21" s="6">
        <v>1</v>
      </c>
      <c r="DE21" s="6">
        <v>1</v>
      </c>
      <c r="DF21" s="6">
        <v>1</v>
      </c>
      <c r="DG21" s="6">
        <v>1</v>
      </c>
      <c r="DH21" s="6">
        <v>1</v>
      </c>
      <c r="DI21" s="6">
        <v>1</v>
      </c>
      <c r="DJ21" s="6">
        <v>1</v>
      </c>
      <c r="DK21" s="6">
        <v>1</v>
      </c>
      <c r="DL21" s="6">
        <v>1</v>
      </c>
      <c r="DM21" s="6">
        <v>1</v>
      </c>
      <c r="DN21" s="6">
        <v>1</v>
      </c>
      <c r="DO21" s="6">
        <v>1</v>
      </c>
      <c r="DP21" s="6">
        <v>1</v>
      </c>
      <c r="DQ21" s="6">
        <v>1</v>
      </c>
      <c r="DR21" s="6">
        <v>1</v>
      </c>
      <c r="DS21" s="6">
        <v>1</v>
      </c>
      <c r="DT21" s="6">
        <v>1</v>
      </c>
      <c r="DU21" s="6">
        <v>1</v>
      </c>
      <c r="DV21" s="6">
        <v>1</v>
      </c>
      <c r="DW21" s="6">
        <v>1</v>
      </c>
      <c r="DX21" s="6">
        <v>1</v>
      </c>
    </row>
    <row r="22" spans="1:128">
      <c r="A22" s="15">
        <v>17</v>
      </c>
      <c r="BP22" s="27">
        <v>0.78339432354288</v>
      </c>
      <c r="BQ22" s="27">
        <v>12194.6594607701</v>
      </c>
      <c r="BR22" s="27">
        <v>1.3438746651951</v>
      </c>
      <c r="BS22" s="27">
        <v>15960.508129309</v>
      </c>
      <c r="BU22">
        <f t="shared" si="0"/>
        <v>105314.489070662</v>
      </c>
      <c r="BV22">
        <f t="shared" si="1"/>
        <v>185620.691649956</v>
      </c>
      <c r="BW22" s="29">
        <v>17</v>
      </c>
      <c r="BX22">
        <f t="shared" si="2"/>
        <v>0</v>
      </c>
      <c r="BY22">
        <f t="shared" si="3"/>
        <v>1</v>
      </c>
      <c r="CA22" s="25">
        <v>3200</v>
      </c>
      <c r="CD22" s="10">
        <v>18</v>
      </c>
      <c r="CE22" s="31">
        <f>AVERAGE(BX18006:BX19005)</f>
        <v>1</v>
      </c>
      <c r="CF22" s="31">
        <f>AVERAGE(BY18006:BY19005)</f>
        <v>1</v>
      </c>
      <c r="CH22" s="7">
        <v>3200</v>
      </c>
      <c r="CI22" s="6">
        <v>0.994</v>
      </c>
      <c r="CJ22" s="6">
        <v>0.006</v>
      </c>
      <c r="CK22" s="6">
        <v>1</v>
      </c>
      <c r="CL22" s="8">
        <v>0</v>
      </c>
      <c r="CM22" s="6">
        <v>1</v>
      </c>
      <c r="CN22" s="6">
        <v>0</v>
      </c>
      <c r="CO22" s="6">
        <v>1</v>
      </c>
      <c r="CP22" s="6">
        <v>0</v>
      </c>
      <c r="CQ22" s="6">
        <v>1</v>
      </c>
      <c r="CR22" s="6">
        <v>0</v>
      </c>
      <c r="CS22" s="6">
        <v>1</v>
      </c>
      <c r="CT22" s="6">
        <v>0</v>
      </c>
      <c r="CU22" s="6">
        <v>1</v>
      </c>
      <c r="CV22" s="6">
        <v>0</v>
      </c>
      <c r="CW22" s="6">
        <v>1</v>
      </c>
      <c r="CX22" s="6">
        <v>0</v>
      </c>
      <c r="CY22" s="6">
        <v>1</v>
      </c>
      <c r="CZ22" s="6">
        <v>0</v>
      </c>
      <c r="DA22" s="6">
        <v>1</v>
      </c>
      <c r="DB22" s="6">
        <v>0</v>
      </c>
      <c r="DC22" s="6">
        <v>1</v>
      </c>
      <c r="DD22" s="6">
        <v>1</v>
      </c>
      <c r="DE22" s="6">
        <v>1</v>
      </c>
      <c r="DF22" s="6">
        <v>1</v>
      </c>
      <c r="DG22" s="6">
        <v>1</v>
      </c>
      <c r="DH22" s="6">
        <v>1</v>
      </c>
      <c r="DI22" s="6">
        <v>1</v>
      </c>
      <c r="DJ22" s="6">
        <v>1</v>
      </c>
      <c r="DK22" s="6">
        <v>1</v>
      </c>
      <c r="DL22" s="6">
        <v>1</v>
      </c>
      <c r="DM22" s="6">
        <v>1</v>
      </c>
      <c r="DN22" s="6">
        <v>1</v>
      </c>
      <c r="DO22" s="6">
        <v>1</v>
      </c>
      <c r="DP22" s="6">
        <v>1</v>
      </c>
      <c r="DQ22" s="6">
        <v>1</v>
      </c>
      <c r="DR22" s="6">
        <v>1</v>
      </c>
      <c r="DS22" s="6">
        <v>1</v>
      </c>
      <c r="DT22" s="6">
        <v>1</v>
      </c>
      <c r="DU22" s="6">
        <v>1</v>
      </c>
      <c r="DV22" s="6">
        <v>1</v>
      </c>
      <c r="DW22" s="6">
        <v>1</v>
      </c>
      <c r="DX22" s="6">
        <v>1</v>
      </c>
    </row>
    <row r="23" spans="1:128">
      <c r="A23" s="15">
        <v>18</v>
      </c>
      <c r="BP23" s="27">
        <v>0.833825866129565</v>
      </c>
      <c r="BQ23" s="27">
        <v>13559.4519607355</v>
      </c>
      <c r="BR23" s="27">
        <v>1.4230517357034</v>
      </c>
      <c r="BS23" s="27">
        <v>18395.6644248963</v>
      </c>
      <c r="BU23">
        <f t="shared" si="0"/>
        <v>111514.427958699</v>
      </c>
      <c r="BV23">
        <f t="shared" si="1"/>
        <v>195062.095930614</v>
      </c>
      <c r="BW23" s="29">
        <v>18</v>
      </c>
      <c r="BX23">
        <f t="shared" si="2"/>
        <v>0</v>
      </c>
      <c r="BY23">
        <f t="shared" si="3"/>
        <v>1</v>
      </c>
      <c r="CA23" s="25">
        <v>3400</v>
      </c>
      <c r="CD23" s="10">
        <v>19</v>
      </c>
      <c r="CE23" s="31">
        <f>AVERAGE(BX19006:BX20005)</f>
        <v>1</v>
      </c>
      <c r="CF23" s="31">
        <f>AVERAGE(BY19006:BY20005)</f>
        <v>1</v>
      </c>
      <c r="CH23" s="7">
        <v>3400</v>
      </c>
      <c r="CI23" s="6">
        <v>0.994</v>
      </c>
      <c r="CJ23" s="6">
        <v>0.006</v>
      </c>
      <c r="CK23" s="6">
        <v>1</v>
      </c>
      <c r="CL23" s="8">
        <v>0</v>
      </c>
      <c r="CM23" s="6">
        <v>1</v>
      </c>
      <c r="CN23" s="6">
        <v>0</v>
      </c>
      <c r="CO23" s="6">
        <v>1</v>
      </c>
      <c r="CP23" s="6">
        <v>0</v>
      </c>
      <c r="CQ23" s="6">
        <v>1</v>
      </c>
      <c r="CR23" s="6">
        <v>0</v>
      </c>
      <c r="CS23" s="6">
        <v>1</v>
      </c>
      <c r="CT23" s="6">
        <v>0</v>
      </c>
      <c r="CU23" s="6">
        <v>1</v>
      </c>
      <c r="CV23" s="6">
        <v>0</v>
      </c>
      <c r="CW23" s="6">
        <v>1</v>
      </c>
      <c r="CX23" s="6">
        <v>0</v>
      </c>
      <c r="CY23" s="6">
        <v>1</v>
      </c>
      <c r="CZ23" s="6">
        <v>0</v>
      </c>
      <c r="DA23" s="6">
        <v>1</v>
      </c>
      <c r="DB23" s="6">
        <v>0</v>
      </c>
      <c r="DC23" s="6">
        <v>1</v>
      </c>
      <c r="DD23" s="6">
        <v>1</v>
      </c>
      <c r="DE23" s="6">
        <v>1</v>
      </c>
      <c r="DF23" s="6">
        <v>1</v>
      </c>
      <c r="DG23" s="6">
        <v>1</v>
      </c>
      <c r="DH23" s="6">
        <v>1</v>
      </c>
      <c r="DI23" s="6">
        <v>1</v>
      </c>
      <c r="DJ23" s="6">
        <v>1</v>
      </c>
      <c r="DK23" s="6">
        <v>1</v>
      </c>
      <c r="DL23" s="6">
        <v>1</v>
      </c>
      <c r="DM23" s="6">
        <v>1</v>
      </c>
      <c r="DN23" s="6">
        <v>1</v>
      </c>
      <c r="DO23" s="6">
        <v>1</v>
      </c>
      <c r="DP23" s="6">
        <v>1</v>
      </c>
      <c r="DQ23" s="6">
        <v>1</v>
      </c>
      <c r="DR23" s="6">
        <v>1</v>
      </c>
      <c r="DS23" s="6">
        <v>1</v>
      </c>
      <c r="DT23" s="6">
        <v>1</v>
      </c>
      <c r="DU23" s="6">
        <v>1</v>
      </c>
      <c r="DV23" s="6">
        <v>1</v>
      </c>
      <c r="DW23" s="6">
        <v>1</v>
      </c>
      <c r="DX23" s="6">
        <v>1</v>
      </c>
    </row>
    <row r="24" spans="1:128">
      <c r="A24" s="15">
        <v>19</v>
      </c>
      <c r="BP24" s="27">
        <v>0.784653676376869</v>
      </c>
      <c r="BQ24" s="27">
        <v>15011.3353735994</v>
      </c>
      <c r="BR24" s="27">
        <v>1.35922630023285</v>
      </c>
      <c r="BS24" s="27">
        <v>18371.3990798348</v>
      </c>
      <c r="BU24">
        <f t="shared" si="0"/>
        <v>102686.716082931</v>
      </c>
      <c r="BV24">
        <f t="shared" si="1"/>
        <v>185512.545955093</v>
      </c>
      <c r="BW24" s="29">
        <v>19</v>
      </c>
      <c r="BX24">
        <f t="shared" si="2"/>
        <v>0</v>
      </c>
      <c r="BY24">
        <f t="shared" si="3"/>
        <v>1</v>
      </c>
      <c r="CA24" s="25">
        <v>3600</v>
      </c>
      <c r="CD24" s="10">
        <v>20</v>
      </c>
      <c r="CE24" s="31">
        <f>AVERAGE(BX20006:BX21005)</f>
        <v>1</v>
      </c>
      <c r="CF24" s="31">
        <f>AVERAGE(BY20006:BY21005)</f>
        <v>1</v>
      </c>
      <c r="CH24" s="7">
        <v>3600</v>
      </c>
      <c r="CI24" s="6">
        <v>0.992</v>
      </c>
      <c r="CJ24" s="6">
        <v>0.008</v>
      </c>
      <c r="CK24" s="6">
        <v>1</v>
      </c>
      <c r="CL24" s="8">
        <v>0</v>
      </c>
      <c r="CM24" s="6">
        <v>1</v>
      </c>
      <c r="CN24" s="6">
        <v>0</v>
      </c>
      <c r="CO24" s="6">
        <v>1</v>
      </c>
      <c r="CP24" s="6">
        <v>0</v>
      </c>
      <c r="CQ24" s="6">
        <v>1</v>
      </c>
      <c r="CR24" s="6">
        <v>0</v>
      </c>
      <c r="CS24" s="6">
        <v>1</v>
      </c>
      <c r="CT24" s="6">
        <v>0</v>
      </c>
      <c r="CU24" s="6">
        <v>1</v>
      </c>
      <c r="CV24" s="6">
        <v>0</v>
      </c>
      <c r="CW24" s="6">
        <v>1</v>
      </c>
      <c r="CX24" s="6">
        <v>0</v>
      </c>
      <c r="CY24" s="6">
        <v>1</v>
      </c>
      <c r="CZ24" s="6">
        <v>0</v>
      </c>
      <c r="DA24" s="6">
        <v>1</v>
      </c>
      <c r="DB24" s="6">
        <v>0</v>
      </c>
      <c r="DC24" s="6">
        <v>1</v>
      </c>
      <c r="DD24" s="6">
        <v>1</v>
      </c>
      <c r="DE24" s="6">
        <v>1</v>
      </c>
      <c r="DF24" s="6">
        <v>1</v>
      </c>
      <c r="DG24" s="6">
        <v>1</v>
      </c>
      <c r="DH24" s="6">
        <v>1</v>
      </c>
      <c r="DI24" s="6">
        <v>1</v>
      </c>
      <c r="DJ24" s="6">
        <v>1</v>
      </c>
      <c r="DK24" s="6">
        <v>1</v>
      </c>
      <c r="DL24" s="6">
        <v>1</v>
      </c>
      <c r="DM24" s="6">
        <v>1</v>
      </c>
      <c r="DN24" s="6">
        <v>1</v>
      </c>
      <c r="DO24" s="6">
        <v>1</v>
      </c>
      <c r="DP24" s="6">
        <v>1</v>
      </c>
      <c r="DQ24" s="6">
        <v>1</v>
      </c>
      <c r="DR24" s="6">
        <v>1</v>
      </c>
      <c r="DS24" s="6">
        <v>1</v>
      </c>
      <c r="DT24" s="6">
        <v>1</v>
      </c>
      <c r="DU24" s="6">
        <v>1</v>
      </c>
      <c r="DV24" s="6">
        <v>1</v>
      </c>
      <c r="DW24" s="6">
        <v>1</v>
      </c>
      <c r="DX24" s="6">
        <v>1</v>
      </c>
    </row>
    <row r="25" spans="1:128">
      <c r="A25" s="15">
        <v>20</v>
      </c>
      <c r="BP25" s="27">
        <v>0.823040874326515</v>
      </c>
      <c r="BQ25" s="27">
        <v>14976.7626536258</v>
      </c>
      <c r="BR25" s="27">
        <v>1.42322293608502</v>
      </c>
      <c r="BS25" s="27">
        <v>19733.9563119407</v>
      </c>
      <c r="BU25">
        <f t="shared" si="0"/>
        <v>108479.368495351</v>
      </c>
      <c r="BV25">
        <f t="shared" si="1"/>
        <v>193749.484100812</v>
      </c>
      <c r="BW25" s="29">
        <v>20</v>
      </c>
      <c r="BX25">
        <f t="shared" si="2"/>
        <v>0</v>
      </c>
      <c r="BY25">
        <f t="shared" si="3"/>
        <v>1</v>
      </c>
      <c r="CA25" s="25">
        <v>3800</v>
      </c>
      <c r="CH25" s="7">
        <v>3800</v>
      </c>
      <c r="CI25" s="6">
        <v>0.99</v>
      </c>
      <c r="CJ25" s="6">
        <v>0.01</v>
      </c>
      <c r="CK25" s="6">
        <v>1</v>
      </c>
      <c r="CL25" s="8">
        <v>0</v>
      </c>
      <c r="CM25" s="6">
        <v>1</v>
      </c>
      <c r="CN25" s="6">
        <v>0</v>
      </c>
      <c r="CO25" s="6">
        <v>1</v>
      </c>
      <c r="CP25" s="6">
        <v>0</v>
      </c>
      <c r="CQ25" s="6">
        <v>1</v>
      </c>
      <c r="CR25" s="6">
        <v>0</v>
      </c>
      <c r="CS25" s="6">
        <v>1</v>
      </c>
      <c r="CT25" s="6">
        <v>0</v>
      </c>
      <c r="CU25" s="6">
        <v>1</v>
      </c>
      <c r="CV25" s="6">
        <v>0</v>
      </c>
      <c r="CW25" s="6">
        <v>1</v>
      </c>
      <c r="CX25" s="6">
        <v>0</v>
      </c>
      <c r="CY25" s="6">
        <v>1</v>
      </c>
      <c r="CZ25" s="6">
        <v>0</v>
      </c>
      <c r="DA25" s="6">
        <v>1</v>
      </c>
      <c r="DB25" s="6">
        <v>0</v>
      </c>
      <c r="DC25" s="6">
        <v>1</v>
      </c>
      <c r="DD25" s="6">
        <v>1</v>
      </c>
      <c r="DE25" s="6">
        <v>1</v>
      </c>
      <c r="DF25" s="6">
        <v>1</v>
      </c>
      <c r="DG25" s="6">
        <v>1</v>
      </c>
      <c r="DH25" s="6">
        <v>1</v>
      </c>
      <c r="DI25" s="6">
        <v>1</v>
      </c>
      <c r="DJ25" s="6">
        <v>1</v>
      </c>
      <c r="DK25" s="6">
        <v>1</v>
      </c>
      <c r="DL25" s="6">
        <v>1</v>
      </c>
      <c r="DM25" s="6">
        <v>1</v>
      </c>
      <c r="DN25" s="6">
        <v>1</v>
      </c>
      <c r="DO25" s="6">
        <v>1</v>
      </c>
      <c r="DP25" s="6">
        <v>1</v>
      </c>
      <c r="DQ25" s="6">
        <v>1</v>
      </c>
      <c r="DR25" s="6">
        <v>1</v>
      </c>
      <c r="DS25" s="6">
        <v>1</v>
      </c>
      <c r="DT25" s="6">
        <v>1</v>
      </c>
      <c r="DU25" s="6">
        <v>1</v>
      </c>
      <c r="DV25" s="6">
        <v>1</v>
      </c>
      <c r="DW25" s="6">
        <v>1</v>
      </c>
      <c r="DX25" s="6">
        <v>1</v>
      </c>
    </row>
    <row r="26" spans="1:128">
      <c r="A26" s="15">
        <v>21</v>
      </c>
      <c r="BP26" s="27">
        <v>0.848913559924298</v>
      </c>
      <c r="BQ26" s="27">
        <v>11694.2062042033</v>
      </c>
      <c r="BR26" s="27">
        <v>1.44963495986604</v>
      </c>
      <c r="BS26" s="27">
        <v>15379.9494617645</v>
      </c>
      <c r="BU26">
        <f t="shared" si="0"/>
        <v>115642.827784441</v>
      </c>
      <c r="BV26">
        <f t="shared" si="1"/>
        <v>202065.294518142</v>
      </c>
      <c r="BW26" s="29">
        <v>21</v>
      </c>
      <c r="BX26">
        <f t="shared" si="2"/>
        <v>0</v>
      </c>
      <c r="BY26">
        <f t="shared" si="3"/>
        <v>1</v>
      </c>
      <c r="CA26" s="25">
        <v>4000</v>
      </c>
      <c r="CH26" s="7">
        <v>4000</v>
      </c>
      <c r="CI26" s="6">
        <v>0.987</v>
      </c>
      <c r="CJ26" s="6">
        <v>0.013</v>
      </c>
      <c r="CK26" s="6">
        <v>1</v>
      </c>
      <c r="CL26" s="8">
        <v>0</v>
      </c>
      <c r="CM26" s="6">
        <v>1</v>
      </c>
      <c r="CN26" s="6">
        <v>0</v>
      </c>
      <c r="CO26" s="6">
        <v>1</v>
      </c>
      <c r="CP26" s="6">
        <v>0</v>
      </c>
      <c r="CQ26" s="6">
        <v>1</v>
      </c>
      <c r="CR26" s="6">
        <v>0</v>
      </c>
      <c r="CS26" s="6">
        <v>1</v>
      </c>
      <c r="CT26" s="6">
        <v>0</v>
      </c>
      <c r="CU26" s="6">
        <v>1</v>
      </c>
      <c r="CV26" s="6">
        <v>0</v>
      </c>
      <c r="CW26" s="6">
        <v>1</v>
      </c>
      <c r="CX26" s="6">
        <v>0</v>
      </c>
      <c r="CY26" s="6">
        <v>1</v>
      </c>
      <c r="CZ26" s="6">
        <v>0</v>
      </c>
      <c r="DA26" s="6">
        <v>1</v>
      </c>
      <c r="DB26" s="6">
        <v>0</v>
      </c>
      <c r="DC26" s="6">
        <v>1</v>
      </c>
      <c r="DD26" s="6">
        <v>1</v>
      </c>
      <c r="DE26" s="6">
        <v>1</v>
      </c>
      <c r="DF26" s="6">
        <v>1</v>
      </c>
      <c r="DG26" s="6">
        <v>1</v>
      </c>
      <c r="DH26" s="6">
        <v>1</v>
      </c>
      <c r="DI26" s="6">
        <v>1</v>
      </c>
      <c r="DJ26" s="6">
        <v>1</v>
      </c>
      <c r="DK26" s="6">
        <v>1</v>
      </c>
      <c r="DL26" s="6">
        <v>1</v>
      </c>
      <c r="DM26" s="6">
        <v>1</v>
      </c>
      <c r="DN26" s="6">
        <v>1</v>
      </c>
      <c r="DO26" s="6">
        <v>1</v>
      </c>
      <c r="DP26" s="6">
        <v>1</v>
      </c>
      <c r="DQ26" s="6">
        <v>1</v>
      </c>
      <c r="DR26" s="6">
        <v>1</v>
      </c>
      <c r="DS26" s="6">
        <v>1</v>
      </c>
      <c r="DT26" s="6">
        <v>1</v>
      </c>
      <c r="DU26" s="6">
        <v>1</v>
      </c>
      <c r="DV26" s="6">
        <v>1</v>
      </c>
      <c r="DW26" s="6">
        <v>1</v>
      </c>
      <c r="DX26" s="6">
        <v>1</v>
      </c>
    </row>
    <row r="27" spans="1:128">
      <c r="A27" s="15">
        <v>22</v>
      </c>
      <c r="BP27" s="27">
        <v>0.785928625811725</v>
      </c>
      <c r="BQ27" s="27">
        <v>15272.8028642593</v>
      </c>
      <c r="BR27" s="27">
        <v>1.28295190264268</v>
      </c>
      <c r="BS27" s="27">
        <v>18369.7566822086</v>
      </c>
      <c r="BU27">
        <f t="shared" si="0"/>
        <v>102616.491007499</v>
      </c>
      <c r="BV27">
        <f t="shared" si="1"/>
        <v>174073.028714193</v>
      </c>
      <c r="BW27" s="29">
        <v>22</v>
      </c>
      <c r="BX27">
        <f t="shared" si="2"/>
        <v>0</v>
      </c>
      <c r="BY27">
        <f t="shared" si="3"/>
        <v>1</v>
      </c>
      <c r="CA27" s="25">
        <v>4200</v>
      </c>
      <c r="CH27" s="7">
        <v>4200</v>
      </c>
      <c r="CI27" s="6">
        <v>0.986</v>
      </c>
      <c r="CJ27" s="6">
        <v>0.014</v>
      </c>
      <c r="CK27" s="6">
        <v>1</v>
      </c>
      <c r="CL27" s="8">
        <v>0</v>
      </c>
      <c r="CM27" s="6">
        <v>1</v>
      </c>
      <c r="CN27" s="6">
        <v>0</v>
      </c>
      <c r="CO27" s="6">
        <v>1</v>
      </c>
      <c r="CP27" s="6">
        <v>0</v>
      </c>
      <c r="CQ27" s="6">
        <v>1</v>
      </c>
      <c r="CR27" s="6">
        <v>0</v>
      </c>
      <c r="CS27" s="6">
        <v>1</v>
      </c>
      <c r="CT27" s="6">
        <v>0</v>
      </c>
      <c r="CU27" s="6">
        <v>1</v>
      </c>
      <c r="CV27" s="6">
        <v>0</v>
      </c>
      <c r="CW27" s="6">
        <v>1</v>
      </c>
      <c r="CX27" s="6">
        <v>0</v>
      </c>
      <c r="CY27" s="6">
        <v>1</v>
      </c>
      <c r="CZ27" s="6">
        <v>0</v>
      </c>
      <c r="DA27" s="6">
        <v>1</v>
      </c>
      <c r="DB27" s="6">
        <v>0</v>
      </c>
      <c r="DC27" s="6">
        <v>1</v>
      </c>
      <c r="DD27" s="6">
        <v>1</v>
      </c>
      <c r="DE27" s="6">
        <v>1</v>
      </c>
      <c r="DF27" s="6">
        <v>1</v>
      </c>
      <c r="DG27" s="6">
        <v>1</v>
      </c>
      <c r="DH27" s="6">
        <v>1</v>
      </c>
      <c r="DI27" s="6">
        <v>1</v>
      </c>
      <c r="DJ27" s="6">
        <v>1</v>
      </c>
      <c r="DK27" s="6">
        <v>1</v>
      </c>
      <c r="DL27" s="6">
        <v>1</v>
      </c>
      <c r="DM27" s="6">
        <v>1</v>
      </c>
      <c r="DN27" s="6">
        <v>1</v>
      </c>
      <c r="DO27" s="6">
        <v>1</v>
      </c>
      <c r="DP27" s="6">
        <v>1</v>
      </c>
      <c r="DQ27" s="6">
        <v>1</v>
      </c>
      <c r="DR27" s="6">
        <v>1</v>
      </c>
      <c r="DS27" s="6">
        <v>1</v>
      </c>
      <c r="DT27" s="6">
        <v>1</v>
      </c>
      <c r="DU27" s="6">
        <v>1</v>
      </c>
      <c r="DV27" s="6">
        <v>1</v>
      </c>
      <c r="DW27" s="6">
        <v>1</v>
      </c>
      <c r="DX27" s="6">
        <v>1</v>
      </c>
    </row>
    <row r="28" spans="1:128">
      <c r="A28" s="15">
        <v>23</v>
      </c>
      <c r="BP28" s="27">
        <v>0.767026097298829</v>
      </c>
      <c r="BQ28" s="27">
        <v>14466.028593701</v>
      </c>
      <c r="BR28" s="27">
        <v>1.27501082103327</v>
      </c>
      <c r="BS28" s="27">
        <v>19562.8645889038</v>
      </c>
      <c r="BU28">
        <f t="shared" si="0"/>
        <v>100587.886001123</v>
      </c>
      <c r="BV28">
        <f t="shared" si="1"/>
        <v>171688.758566087</v>
      </c>
      <c r="BW28" s="29">
        <v>23</v>
      </c>
      <c r="BX28">
        <f t="shared" si="2"/>
        <v>0</v>
      </c>
      <c r="BY28">
        <f t="shared" si="3"/>
        <v>1</v>
      </c>
      <c r="CA28" s="25">
        <v>4400</v>
      </c>
      <c r="CH28" s="7">
        <v>4400</v>
      </c>
      <c r="CI28" s="6">
        <v>0.984</v>
      </c>
      <c r="CJ28" s="6">
        <v>0.016</v>
      </c>
      <c r="CK28" s="6">
        <v>1</v>
      </c>
      <c r="CL28" s="6">
        <v>0</v>
      </c>
      <c r="CM28" s="6">
        <v>1</v>
      </c>
      <c r="CN28" s="6">
        <v>0</v>
      </c>
      <c r="CO28" s="6">
        <v>1</v>
      </c>
      <c r="CP28" s="6">
        <v>0</v>
      </c>
      <c r="CQ28" s="6">
        <v>1</v>
      </c>
      <c r="CR28" s="6">
        <v>0</v>
      </c>
      <c r="CS28" s="6">
        <v>1</v>
      </c>
      <c r="CT28" s="6">
        <v>0</v>
      </c>
      <c r="CU28" s="6">
        <v>1</v>
      </c>
      <c r="CV28" s="6">
        <v>0</v>
      </c>
      <c r="CW28" s="6">
        <v>1</v>
      </c>
      <c r="CX28" s="6">
        <v>0</v>
      </c>
      <c r="CY28" s="6">
        <v>1</v>
      </c>
      <c r="CZ28" s="6">
        <v>0</v>
      </c>
      <c r="DA28" s="6">
        <v>1</v>
      </c>
      <c r="DB28" s="6">
        <v>0</v>
      </c>
      <c r="DC28" s="6">
        <v>1</v>
      </c>
      <c r="DD28" s="6">
        <v>1</v>
      </c>
      <c r="DE28" s="6">
        <v>1</v>
      </c>
      <c r="DF28" s="6">
        <v>1</v>
      </c>
      <c r="DG28" s="6">
        <v>1</v>
      </c>
      <c r="DH28" s="6">
        <v>1</v>
      </c>
      <c r="DI28" s="6">
        <v>1</v>
      </c>
      <c r="DJ28" s="6">
        <v>1</v>
      </c>
      <c r="DK28" s="6">
        <v>1</v>
      </c>
      <c r="DL28" s="6">
        <v>1</v>
      </c>
      <c r="DM28" s="6">
        <v>1</v>
      </c>
      <c r="DN28" s="6">
        <v>1</v>
      </c>
      <c r="DO28" s="6">
        <v>1</v>
      </c>
      <c r="DP28" s="6">
        <v>1</v>
      </c>
      <c r="DQ28" s="6">
        <v>1</v>
      </c>
      <c r="DR28" s="6">
        <v>1</v>
      </c>
      <c r="DS28" s="6">
        <v>1</v>
      </c>
      <c r="DT28" s="6">
        <v>1</v>
      </c>
      <c r="DU28" s="6">
        <v>1</v>
      </c>
      <c r="DV28" s="6">
        <v>1</v>
      </c>
      <c r="DW28" s="6">
        <v>1</v>
      </c>
      <c r="DX28" s="6">
        <v>1</v>
      </c>
    </row>
    <row r="29" spans="1:128">
      <c r="A29" s="15">
        <v>24</v>
      </c>
      <c r="BP29" s="27">
        <v>0.853665796367439</v>
      </c>
      <c r="BQ29" s="27">
        <v>13096.2229143451</v>
      </c>
      <c r="BR29" s="27">
        <v>1.50128373400534</v>
      </c>
      <c r="BS29" s="27">
        <v>18584.1799161187</v>
      </c>
      <c r="BU29">
        <f t="shared" si="0"/>
        <v>114953.646540771</v>
      </c>
      <c r="BV29">
        <f t="shared" si="1"/>
        <v>206608.380184682</v>
      </c>
      <c r="BW29" s="29">
        <v>24</v>
      </c>
      <c r="BX29">
        <f t="shared" si="2"/>
        <v>0</v>
      </c>
      <c r="BY29">
        <f t="shared" si="3"/>
        <v>1</v>
      </c>
      <c r="CA29" s="25">
        <v>4600</v>
      </c>
      <c r="CH29" s="7">
        <v>4600</v>
      </c>
      <c r="CI29" s="6">
        <v>0.979</v>
      </c>
      <c r="CJ29" s="6">
        <v>0.021</v>
      </c>
      <c r="CK29" s="6">
        <v>1</v>
      </c>
      <c r="CL29" s="6">
        <v>0</v>
      </c>
      <c r="CM29" s="6">
        <v>1</v>
      </c>
      <c r="CN29" s="6">
        <v>0</v>
      </c>
      <c r="CO29" s="6">
        <v>1</v>
      </c>
      <c r="CP29" s="6">
        <v>0</v>
      </c>
      <c r="CQ29" s="6">
        <v>1</v>
      </c>
      <c r="CR29" s="6">
        <v>0</v>
      </c>
      <c r="CS29" s="6">
        <v>1</v>
      </c>
      <c r="CT29" s="6">
        <v>0</v>
      </c>
      <c r="CU29" s="6">
        <v>1</v>
      </c>
      <c r="CV29" s="6">
        <v>0</v>
      </c>
      <c r="CW29" s="6">
        <v>1</v>
      </c>
      <c r="CX29" s="6">
        <v>0</v>
      </c>
      <c r="CY29" s="6">
        <v>1</v>
      </c>
      <c r="CZ29" s="6">
        <v>0</v>
      </c>
      <c r="DA29" s="6">
        <v>1</v>
      </c>
      <c r="DB29" s="6">
        <v>0</v>
      </c>
      <c r="DC29" s="6">
        <v>1</v>
      </c>
      <c r="DD29" s="6">
        <v>1</v>
      </c>
      <c r="DE29" s="6">
        <v>1</v>
      </c>
      <c r="DF29" s="6">
        <v>1</v>
      </c>
      <c r="DG29" s="6">
        <v>1</v>
      </c>
      <c r="DH29" s="6">
        <v>1</v>
      </c>
      <c r="DI29" s="6">
        <v>1</v>
      </c>
      <c r="DJ29" s="6">
        <v>1</v>
      </c>
      <c r="DK29" s="6">
        <v>1</v>
      </c>
      <c r="DL29" s="6">
        <v>1</v>
      </c>
      <c r="DM29" s="6">
        <v>1</v>
      </c>
      <c r="DN29" s="6">
        <v>1</v>
      </c>
      <c r="DO29" s="6">
        <v>1</v>
      </c>
      <c r="DP29" s="6">
        <v>1</v>
      </c>
      <c r="DQ29" s="6">
        <v>1</v>
      </c>
      <c r="DR29" s="6">
        <v>1</v>
      </c>
      <c r="DS29" s="6">
        <v>1</v>
      </c>
      <c r="DT29" s="6">
        <v>1</v>
      </c>
      <c r="DU29" s="6">
        <v>1</v>
      </c>
      <c r="DV29" s="6">
        <v>1</v>
      </c>
      <c r="DW29" s="6">
        <v>1</v>
      </c>
      <c r="DX29" s="6">
        <v>1</v>
      </c>
    </row>
    <row r="30" spans="1:128">
      <c r="A30" s="15">
        <v>25</v>
      </c>
      <c r="BP30" s="27">
        <v>0.820365453566477</v>
      </c>
      <c r="BQ30" s="27">
        <v>13276.3147756401</v>
      </c>
      <c r="BR30" s="27">
        <v>1.3763360290606</v>
      </c>
      <c r="BS30" s="27">
        <v>16802.7661358422</v>
      </c>
      <c r="BU30">
        <f t="shared" si="0"/>
        <v>109778.503259331</v>
      </c>
      <c r="BV30">
        <f t="shared" si="1"/>
        <v>189647.638223248</v>
      </c>
      <c r="BW30" s="29">
        <v>25</v>
      </c>
      <c r="BX30">
        <f t="shared" si="2"/>
        <v>0</v>
      </c>
      <c r="BY30">
        <f t="shared" si="3"/>
        <v>1</v>
      </c>
      <c r="CA30" s="25">
        <v>4800</v>
      </c>
      <c r="CH30" s="7">
        <v>4800</v>
      </c>
      <c r="CI30" s="6">
        <v>0.973</v>
      </c>
      <c r="CJ30" s="6">
        <v>0.027</v>
      </c>
      <c r="CK30" s="6">
        <v>1</v>
      </c>
      <c r="CL30" s="6">
        <v>0</v>
      </c>
      <c r="CM30" s="6">
        <v>1</v>
      </c>
      <c r="CN30" s="6">
        <v>0</v>
      </c>
      <c r="CO30" s="6">
        <v>1</v>
      </c>
      <c r="CP30" s="6">
        <v>0</v>
      </c>
      <c r="CQ30" s="6">
        <v>1</v>
      </c>
      <c r="CR30" s="6">
        <v>0</v>
      </c>
      <c r="CS30" s="6">
        <v>1</v>
      </c>
      <c r="CT30" s="6">
        <v>0</v>
      </c>
      <c r="CU30" s="6">
        <v>1</v>
      </c>
      <c r="CV30" s="6">
        <v>0</v>
      </c>
      <c r="CW30" s="6">
        <v>1</v>
      </c>
      <c r="CX30" s="6">
        <v>0</v>
      </c>
      <c r="CY30" s="6">
        <v>1</v>
      </c>
      <c r="CZ30" s="6">
        <v>0</v>
      </c>
      <c r="DA30" s="6">
        <v>1</v>
      </c>
      <c r="DB30" s="6">
        <v>0</v>
      </c>
      <c r="DC30" s="6">
        <v>1</v>
      </c>
      <c r="DD30" s="6">
        <v>1</v>
      </c>
      <c r="DE30" s="6">
        <v>1</v>
      </c>
      <c r="DF30" s="6">
        <v>1</v>
      </c>
      <c r="DG30" s="6">
        <v>1</v>
      </c>
      <c r="DH30" s="6">
        <v>1</v>
      </c>
      <c r="DI30" s="6">
        <v>1</v>
      </c>
      <c r="DJ30" s="6">
        <v>1</v>
      </c>
      <c r="DK30" s="6">
        <v>1</v>
      </c>
      <c r="DL30" s="6">
        <v>1</v>
      </c>
      <c r="DM30" s="6">
        <v>1</v>
      </c>
      <c r="DN30" s="6">
        <v>1</v>
      </c>
      <c r="DO30" s="6">
        <v>1</v>
      </c>
      <c r="DP30" s="6">
        <v>1</v>
      </c>
      <c r="DQ30" s="6">
        <v>1</v>
      </c>
      <c r="DR30" s="6">
        <v>1</v>
      </c>
      <c r="DS30" s="6">
        <v>1</v>
      </c>
      <c r="DT30" s="6">
        <v>1</v>
      </c>
      <c r="DU30" s="6">
        <v>1</v>
      </c>
      <c r="DV30" s="6">
        <v>1</v>
      </c>
      <c r="DW30" s="6">
        <v>1</v>
      </c>
      <c r="DX30" s="6">
        <v>1</v>
      </c>
    </row>
    <row r="31" spans="1:128">
      <c r="A31" s="15">
        <v>26</v>
      </c>
      <c r="BP31" s="27">
        <v>0.864623384670308</v>
      </c>
      <c r="BQ31" s="27">
        <v>12190.0421345904</v>
      </c>
      <c r="BR31" s="27">
        <v>1.51983533080716</v>
      </c>
      <c r="BS31" s="27">
        <v>16684.839422902</v>
      </c>
      <c r="BU31">
        <f t="shared" si="0"/>
        <v>117503.465565956</v>
      </c>
      <c r="BV31">
        <f t="shared" si="1"/>
        <v>211290.460198172</v>
      </c>
      <c r="BW31" s="29">
        <v>26</v>
      </c>
      <c r="BX31">
        <f t="shared" si="2"/>
        <v>0</v>
      </c>
      <c r="BY31">
        <f t="shared" si="3"/>
        <v>1</v>
      </c>
      <c r="CA31" s="25">
        <v>5000</v>
      </c>
      <c r="CH31" s="7">
        <v>5000</v>
      </c>
      <c r="CI31" s="6">
        <v>0.962</v>
      </c>
      <c r="CJ31" s="6">
        <v>0.038</v>
      </c>
      <c r="CK31" s="6">
        <v>1</v>
      </c>
      <c r="CL31" s="6">
        <v>0</v>
      </c>
      <c r="CM31" s="6">
        <v>1</v>
      </c>
      <c r="CN31" s="6">
        <v>0</v>
      </c>
      <c r="CO31" s="6">
        <v>1</v>
      </c>
      <c r="CP31" s="6">
        <v>0</v>
      </c>
      <c r="CQ31" s="6">
        <v>1</v>
      </c>
      <c r="CR31" s="6">
        <v>0</v>
      </c>
      <c r="CS31" s="6">
        <v>1</v>
      </c>
      <c r="CT31" s="6">
        <v>0</v>
      </c>
      <c r="CU31" s="6">
        <v>1</v>
      </c>
      <c r="CV31" s="6">
        <v>0</v>
      </c>
      <c r="CW31" s="6">
        <v>1</v>
      </c>
      <c r="CX31" s="6">
        <v>0</v>
      </c>
      <c r="CY31" s="6">
        <v>1</v>
      </c>
      <c r="CZ31" s="6">
        <v>0</v>
      </c>
      <c r="DA31" s="6">
        <v>1</v>
      </c>
      <c r="DB31" s="6">
        <v>0</v>
      </c>
      <c r="DC31" s="6">
        <v>1</v>
      </c>
      <c r="DD31" s="6">
        <v>1</v>
      </c>
      <c r="DE31" s="6">
        <v>1</v>
      </c>
      <c r="DF31" s="6">
        <v>1</v>
      </c>
      <c r="DG31" s="6">
        <v>1</v>
      </c>
      <c r="DH31" s="6">
        <v>1</v>
      </c>
      <c r="DI31" s="6">
        <v>1</v>
      </c>
      <c r="DJ31" s="6">
        <v>1</v>
      </c>
      <c r="DK31" s="6">
        <v>1</v>
      </c>
      <c r="DL31" s="6">
        <v>1</v>
      </c>
      <c r="DM31" s="6">
        <v>1</v>
      </c>
      <c r="DN31" s="6">
        <v>1</v>
      </c>
      <c r="DO31" s="6">
        <v>1</v>
      </c>
      <c r="DP31" s="6">
        <v>1</v>
      </c>
      <c r="DQ31" s="6">
        <v>1</v>
      </c>
      <c r="DR31" s="6">
        <v>1</v>
      </c>
      <c r="DS31" s="6">
        <v>1</v>
      </c>
      <c r="DT31" s="6">
        <v>1</v>
      </c>
      <c r="DU31" s="6">
        <v>1</v>
      </c>
      <c r="DV31" s="6">
        <v>1</v>
      </c>
      <c r="DW31" s="6">
        <v>1</v>
      </c>
      <c r="DX31" s="6">
        <v>1</v>
      </c>
    </row>
    <row r="32" spans="1:128">
      <c r="A32" s="15">
        <v>27</v>
      </c>
      <c r="BP32" s="27">
        <v>0.837173596214953</v>
      </c>
      <c r="BQ32" s="27">
        <v>14130.4078376589</v>
      </c>
      <c r="BR32" s="27">
        <v>1.47423443362439</v>
      </c>
      <c r="BS32" s="27">
        <v>18893.4020971572</v>
      </c>
      <c r="BU32">
        <f t="shared" si="0"/>
        <v>111445.631594584</v>
      </c>
      <c r="BV32">
        <f t="shared" si="1"/>
        <v>202241.762946502</v>
      </c>
      <c r="BW32" s="29">
        <v>27</v>
      </c>
      <c r="BX32">
        <f t="shared" si="2"/>
        <v>0</v>
      </c>
      <c r="BY32">
        <f t="shared" si="3"/>
        <v>1</v>
      </c>
      <c r="CA32" s="25">
        <v>5200</v>
      </c>
      <c r="CH32" s="7">
        <v>5200</v>
      </c>
      <c r="CI32" s="6">
        <v>0.952</v>
      </c>
      <c r="CJ32" s="6">
        <v>0.048</v>
      </c>
      <c r="CK32" s="6">
        <v>1</v>
      </c>
      <c r="CL32" s="6">
        <v>0</v>
      </c>
      <c r="CM32" s="6">
        <v>1</v>
      </c>
      <c r="CN32" s="6">
        <v>0</v>
      </c>
      <c r="CO32" s="6">
        <v>1</v>
      </c>
      <c r="CP32" s="6">
        <v>0</v>
      </c>
      <c r="CQ32" s="6">
        <v>1</v>
      </c>
      <c r="CR32" s="6">
        <v>0</v>
      </c>
      <c r="CS32" s="6">
        <v>1</v>
      </c>
      <c r="CT32" s="6">
        <v>0</v>
      </c>
      <c r="CU32" s="6">
        <v>1</v>
      </c>
      <c r="CV32" s="6">
        <v>0</v>
      </c>
      <c r="CW32" s="6">
        <v>1</v>
      </c>
      <c r="CX32" s="6">
        <v>0</v>
      </c>
      <c r="CY32" s="6">
        <v>1</v>
      </c>
      <c r="CZ32" s="6">
        <v>0</v>
      </c>
      <c r="DA32" s="6">
        <v>1</v>
      </c>
      <c r="DB32" s="6">
        <v>0</v>
      </c>
      <c r="DC32" s="6">
        <v>1</v>
      </c>
      <c r="DD32" s="6">
        <v>1</v>
      </c>
      <c r="DE32" s="6">
        <v>1</v>
      </c>
      <c r="DF32" s="6">
        <v>1</v>
      </c>
      <c r="DG32" s="6">
        <v>1</v>
      </c>
      <c r="DH32" s="6">
        <v>1</v>
      </c>
      <c r="DI32" s="6">
        <v>1</v>
      </c>
      <c r="DJ32" s="6">
        <v>1</v>
      </c>
      <c r="DK32" s="6">
        <v>1</v>
      </c>
      <c r="DL32" s="6">
        <v>1</v>
      </c>
      <c r="DM32" s="6">
        <v>1</v>
      </c>
      <c r="DN32" s="6">
        <v>1</v>
      </c>
      <c r="DO32" s="6">
        <v>1</v>
      </c>
      <c r="DP32" s="6">
        <v>1</v>
      </c>
      <c r="DQ32" s="6">
        <v>1</v>
      </c>
      <c r="DR32" s="6">
        <v>1</v>
      </c>
      <c r="DS32" s="6">
        <v>1</v>
      </c>
      <c r="DT32" s="6">
        <v>1</v>
      </c>
      <c r="DU32" s="6">
        <v>1</v>
      </c>
      <c r="DV32" s="6">
        <v>1</v>
      </c>
      <c r="DW32" s="6">
        <v>1</v>
      </c>
      <c r="DX32" s="6">
        <v>1</v>
      </c>
    </row>
    <row r="33" spans="1:128">
      <c r="A33" s="15">
        <v>28</v>
      </c>
      <c r="BP33" s="27">
        <v>0.854006239344965</v>
      </c>
      <c r="BQ33" s="27">
        <v>11902.861520569</v>
      </c>
      <c r="BR33" s="27">
        <v>1.46250868588607</v>
      </c>
      <c r="BS33" s="27">
        <v>16004.9010625112</v>
      </c>
      <c r="BU33">
        <f t="shared" si="0"/>
        <v>116198.074381176</v>
      </c>
      <c r="BV33">
        <f t="shared" si="1"/>
        <v>203371.401820399</v>
      </c>
      <c r="BW33" s="29">
        <v>28</v>
      </c>
      <c r="BX33">
        <f t="shared" si="2"/>
        <v>0</v>
      </c>
      <c r="BY33">
        <f t="shared" si="3"/>
        <v>1</v>
      </c>
      <c r="CA33" s="25">
        <v>5400</v>
      </c>
      <c r="CH33" s="7">
        <v>5400</v>
      </c>
      <c r="CI33" s="6">
        <v>0.939</v>
      </c>
      <c r="CJ33" s="6">
        <v>0.061</v>
      </c>
      <c r="CK33" s="6">
        <v>1</v>
      </c>
      <c r="CL33" s="8">
        <v>0</v>
      </c>
      <c r="CM33" s="6">
        <v>1</v>
      </c>
      <c r="CN33" s="6">
        <v>0</v>
      </c>
      <c r="CO33" s="6">
        <v>1</v>
      </c>
      <c r="CP33" s="6">
        <v>0</v>
      </c>
      <c r="CQ33" s="6">
        <v>1</v>
      </c>
      <c r="CR33" s="6">
        <v>0</v>
      </c>
      <c r="CS33" s="6">
        <v>1</v>
      </c>
      <c r="CT33" s="6">
        <v>0</v>
      </c>
      <c r="CU33" s="6">
        <v>1</v>
      </c>
      <c r="CV33" s="6">
        <v>0</v>
      </c>
      <c r="CW33" s="6">
        <v>1</v>
      </c>
      <c r="CX33" s="6">
        <v>0</v>
      </c>
      <c r="CY33" s="6">
        <v>1</v>
      </c>
      <c r="CZ33" s="6">
        <v>0</v>
      </c>
      <c r="DA33" s="6">
        <v>1</v>
      </c>
      <c r="DB33" s="6">
        <v>0</v>
      </c>
      <c r="DC33" s="6">
        <v>1</v>
      </c>
      <c r="DD33" s="6">
        <v>1</v>
      </c>
      <c r="DE33" s="6">
        <v>1</v>
      </c>
      <c r="DF33" s="6">
        <v>1</v>
      </c>
      <c r="DG33" s="6">
        <v>1</v>
      </c>
      <c r="DH33" s="6">
        <v>1</v>
      </c>
      <c r="DI33" s="6">
        <v>1</v>
      </c>
      <c r="DJ33" s="6">
        <v>1</v>
      </c>
      <c r="DK33" s="6">
        <v>1</v>
      </c>
      <c r="DL33" s="6">
        <v>1</v>
      </c>
      <c r="DM33" s="6">
        <v>1</v>
      </c>
      <c r="DN33" s="6">
        <v>1</v>
      </c>
      <c r="DO33" s="6">
        <v>1</v>
      </c>
      <c r="DP33" s="6">
        <v>1</v>
      </c>
      <c r="DQ33" s="6">
        <v>1</v>
      </c>
      <c r="DR33" s="6">
        <v>1</v>
      </c>
      <c r="DS33" s="6">
        <v>1</v>
      </c>
      <c r="DT33" s="6">
        <v>1</v>
      </c>
      <c r="DU33" s="6">
        <v>1</v>
      </c>
      <c r="DV33" s="6">
        <v>1</v>
      </c>
      <c r="DW33" s="6">
        <v>1</v>
      </c>
      <c r="DX33" s="6">
        <v>1</v>
      </c>
    </row>
    <row r="34" spans="1:128">
      <c r="A34" s="15">
        <v>29</v>
      </c>
      <c r="BP34" s="27">
        <v>0.796363194369982</v>
      </c>
      <c r="BQ34" s="27">
        <v>12946.4096799977</v>
      </c>
      <c r="BR34" s="27">
        <v>1.37907817040937</v>
      </c>
      <c r="BS34" s="27">
        <v>19219.8980648145</v>
      </c>
      <c r="BU34">
        <f t="shared" si="0"/>
        <v>106508.0694755</v>
      </c>
      <c r="BV34">
        <f t="shared" si="1"/>
        <v>187641.827496592</v>
      </c>
      <c r="BW34" s="29">
        <v>29</v>
      </c>
      <c r="BX34">
        <f t="shared" si="2"/>
        <v>0</v>
      </c>
      <c r="BY34">
        <f t="shared" si="3"/>
        <v>1</v>
      </c>
      <c r="CA34" s="25">
        <v>5600</v>
      </c>
      <c r="CH34" s="7">
        <v>5600</v>
      </c>
      <c r="CI34" s="6">
        <v>0.914</v>
      </c>
      <c r="CJ34" s="6">
        <v>0.086</v>
      </c>
      <c r="CK34" s="6">
        <v>1</v>
      </c>
      <c r="CL34" s="8">
        <v>0</v>
      </c>
      <c r="CM34" s="6">
        <v>1</v>
      </c>
      <c r="CN34" s="6">
        <v>0</v>
      </c>
      <c r="CO34" s="6">
        <v>1</v>
      </c>
      <c r="CP34" s="6">
        <v>0</v>
      </c>
      <c r="CQ34" s="6">
        <v>1</v>
      </c>
      <c r="CR34" s="6">
        <v>0</v>
      </c>
      <c r="CS34" s="6">
        <v>1</v>
      </c>
      <c r="CT34" s="6">
        <v>0</v>
      </c>
      <c r="CU34" s="6">
        <v>1</v>
      </c>
      <c r="CV34" s="6">
        <v>0</v>
      </c>
      <c r="CW34" s="6">
        <v>1</v>
      </c>
      <c r="CX34" s="6">
        <v>0</v>
      </c>
      <c r="CY34" s="6">
        <v>1</v>
      </c>
      <c r="CZ34" s="6">
        <v>0</v>
      </c>
      <c r="DA34" s="6">
        <v>1</v>
      </c>
      <c r="DB34" s="6">
        <v>0</v>
      </c>
      <c r="DC34" s="6">
        <v>1</v>
      </c>
      <c r="DD34" s="6">
        <v>1</v>
      </c>
      <c r="DE34" s="6">
        <v>1</v>
      </c>
      <c r="DF34" s="6">
        <v>1</v>
      </c>
      <c r="DG34" s="6">
        <v>1</v>
      </c>
      <c r="DH34" s="6">
        <v>1</v>
      </c>
      <c r="DI34" s="6">
        <v>1</v>
      </c>
      <c r="DJ34" s="6">
        <v>1</v>
      </c>
      <c r="DK34" s="6">
        <v>1</v>
      </c>
      <c r="DL34" s="6">
        <v>1</v>
      </c>
      <c r="DM34" s="6">
        <v>1</v>
      </c>
      <c r="DN34" s="6">
        <v>1</v>
      </c>
      <c r="DO34" s="6">
        <v>1</v>
      </c>
      <c r="DP34" s="6">
        <v>1</v>
      </c>
      <c r="DQ34" s="6">
        <v>1</v>
      </c>
      <c r="DR34" s="6">
        <v>1</v>
      </c>
      <c r="DS34" s="6">
        <v>1</v>
      </c>
      <c r="DT34" s="6">
        <v>1</v>
      </c>
      <c r="DU34" s="6">
        <v>1</v>
      </c>
      <c r="DV34" s="6">
        <v>1</v>
      </c>
      <c r="DW34" s="6">
        <v>1</v>
      </c>
      <c r="DX34" s="6">
        <v>1</v>
      </c>
    </row>
    <row r="35" spans="1:128">
      <c r="A35" s="15">
        <v>30</v>
      </c>
      <c r="BP35" s="27">
        <v>0.737689376840034</v>
      </c>
      <c r="BQ35" s="27">
        <v>15694.8562092106</v>
      </c>
      <c r="BR35" s="27">
        <v>1.24366142167252</v>
      </c>
      <c r="BS35" s="27">
        <v>21107.3710172381</v>
      </c>
      <c r="BU35">
        <f t="shared" si="0"/>
        <v>94958.5503167945</v>
      </c>
      <c r="BV35">
        <f t="shared" si="1"/>
        <v>165441.84223364</v>
      </c>
      <c r="BW35" s="29">
        <v>30</v>
      </c>
      <c r="BX35">
        <f t="shared" si="2"/>
        <v>0</v>
      </c>
      <c r="BY35">
        <f t="shared" si="3"/>
        <v>1</v>
      </c>
      <c r="CA35" s="25">
        <v>5800</v>
      </c>
      <c r="CH35" s="7">
        <v>5800</v>
      </c>
      <c r="CI35" s="6">
        <v>0.886</v>
      </c>
      <c r="CJ35" s="6">
        <v>0.114</v>
      </c>
      <c r="CK35" s="6">
        <v>1</v>
      </c>
      <c r="CL35" s="8">
        <v>0</v>
      </c>
      <c r="CM35" s="6">
        <v>1</v>
      </c>
      <c r="CN35" s="6">
        <v>0</v>
      </c>
      <c r="CO35" s="6">
        <v>1</v>
      </c>
      <c r="CP35" s="6">
        <v>0</v>
      </c>
      <c r="CQ35" s="6">
        <v>1</v>
      </c>
      <c r="CR35" s="6">
        <v>0</v>
      </c>
      <c r="CS35" s="6">
        <v>1</v>
      </c>
      <c r="CT35" s="6">
        <v>0</v>
      </c>
      <c r="CU35" s="6">
        <v>1</v>
      </c>
      <c r="CV35" s="6">
        <v>0</v>
      </c>
      <c r="CW35" s="6">
        <v>1</v>
      </c>
      <c r="CX35" s="6">
        <v>0</v>
      </c>
      <c r="CY35" s="6">
        <v>1</v>
      </c>
      <c r="CZ35" s="6">
        <v>0</v>
      </c>
      <c r="DA35" s="6">
        <v>1</v>
      </c>
      <c r="DB35" s="6">
        <v>0</v>
      </c>
      <c r="DC35" s="6">
        <v>1</v>
      </c>
      <c r="DD35" s="6">
        <v>1</v>
      </c>
      <c r="DE35" s="6">
        <v>1</v>
      </c>
      <c r="DF35" s="6">
        <v>1</v>
      </c>
      <c r="DG35" s="6">
        <v>1</v>
      </c>
      <c r="DH35" s="6">
        <v>1</v>
      </c>
      <c r="DI35" s="6">
        <v>1</v>
      </c>
      <c r="DJ35" s="6">
        <v>1</v>
      </c>
      <c r="DK35" s="6">
        <v>1</v>
      </c>
      <c r="DL35" s="6">
        <v>1</v>
      </c>
      <c r="DM35" s="6">
        <v>1</v>
      </c>
      <c r="DN35" s="6">
        <v>1</v>
      </c>
      <c r="DO35" s="6">
        <v>1</v>
      </c>
      <c r="DP35" s="6">
        <v>1</v>
      </c>
      <c r="DQ35" s="6">
        <v>1</v>
      </c>
      <c r="DR35" s="6">
        <v>1</v>
      </c>
      <c r="DS35" s="6">
        <v>1</v>
      </c>
      <c r="DT35" s="6">
        <v>1</v>
      </c>
      <c r="DU35" s="6">
        <v>1</v>
      </c>
      <c r="DV35" s="6">
        <v>1</v>
      </c>
      <c r="DW35" s="6">
        <v>1</v>
      </c>
      <c r="DX35" s="6">
        <v>1</v>
      </c>
    </row>
    <row r="36" spans="1:128">
      <c r="A36" s="15">
        <v>31</v>
      </c>
      <c r="BP36" s="27">
        <v>0.801399276092159</v>
      </c>
      <c r="BQ36" s="27">
        <v>14201.6594407886</v>
      </c>
      <c r="BR36" s="27">
        <v>1.37432002539844</v>
      </c>
      <c r="BS36" s="27">
        <v>20564.0980020473</v>
      </c>
      <c r="BU36">
        <f t="shared" si="0"/>
        <v>106008.231973035</v>
      </c>
      <c r="BV36">
        <f t="shared" si="1"/>
        <v>185583.905807719</v>
      </c>
      <c r="BW36" s="29">
        <v>31</v>
      </c>
      <c r="BX36">
        <f t="shared" si="2"/>
        <v>0</v>
      </c>
      <c r="BY36">
        <f t="shared" si="3"/>
        <v>1</v>
      </c>
      <c r="CA36" s="25">
        <v>6000</v>
      </c>
      <c r="CH36" s="7">
        <v>6000</v>
      </c>
      <c r="CI36" s="6">
        <v>0.867</v>
      </c>
      <c r="CJ36" s="6">
        <v>0.133</v>
      </c>
      <c r="CK36" s="6">
        <v>1</v>
      </c>
      <c r="CL36" s="8">
        <v>0</v>
      </c>
      <c r="CM36" s="6">
        <v>1</v>
      </c>
      <c r="CN36" s="6">
        <v>0</v>
      </c>
      <c r="CO36" s="6">
        <v>1</v>
      </c>
      <c r="CP36" s="6">
        <v>0</v>
      </c>
      <c r="CQ36" s="6">
        <v>1</v>
      </c>
      <c r="CR36" s="6">
        <v>0</v>
      </c>
      <c r="CS36" s="6">
        <v>1</v>
      </c>
      <c r="CT36" s="6">
        <v>0</v>
      </c>
      <c r="CU36" s="6">
        <v>1</v>
      </c>
      <c r="CV36" s="6">
        <v>0</v>
      </c>
      <c r="CW36" s="6">
        <v>1</v>
      </c>
      <c r="CX36" s="6">
        <v>0</v>
      </c>
      <c r="CY36" s="6">
        <v>1</v>
      </c>
      <c r="CZ36" s="6">
        <v>0</v>
      </c>
      <c r="DA36" s="6">
        <v>1</v>
      </c>
      <c r="DB36" s="6">
        <v>0</v>
      </c>
      <c r="DC36" s="6">
        <v>1</v>
      </c>
      <c r="DD36" s="6">
        <v>1</v>
      </c>
      <c r="DE36" s="6">
        <v>1</v>
      </c>
      <c r="DF36" s="6">
        <v>1</v>
      </c>
      <c r="DG36" s="6">
        <v>1</v>
      </c>
      <c r="DH36" s="6">
        <v>1</v>
      </c>
      <c r="DI36" s="6">
        <v>1</v>
      </c>
      <c r="DJ36" s="6">
        <v>1</v>
      </c>
      <c r="DK36" s="6">
        <v>1</v>
      </c>
      <c r="DL36" s="6">
        <v>1</v>
      </c>
      <c r="DM36" s="6">
        <v>1</v>
      </c>
      <c r="DN36" s="6">
        <v>1</v>
      </c>
      <c r="DO36" s="6">
        <v>1</v>
      </c>
      <c r="DP36" s="6">
        <v>1</v>
      </c>
      <c r="DQ36" s="6">
        <v>1</v>
      </c>
      <c r="DR36" s="6">
        <v>1</v>
      </c>
      <c r="DS36" s="6">
        <v>1</v>
      </c>
      <c r="DT36" s="6">
        <v>1</v>
      </c>
      <c r="DU36" s="6">
        <v>1</v>
      </c>
      <c r="DV36" s="6">
        <v>1</v>
      </c>
      <c r="DW36" s="6">
        <v>1</v>
      </c>
      <c r="DX36" s="6">
        <v>1</v>
      </c>
    </row>
    <row r="37" spans="1:128">
      <c r="A37" s="15">
        <v>32</v>
      </c>
      <c r="BP37" s="27">
        <v>0.767635647053609</v>
      </c>
      <c r="BQ37" s="27">
        <v>14260.9179928608</v>
      </c>
      <c r="BR37" s="27">
        <v>1.31751592049958</v>
      </c>
      <c r="BS37" s="27">
        <v>19557.1712295994</v>
      </c>
      <c r="BU37">
        <f t="shared" si="0"/>
        <v>100884.429065181</v>
      </c>
      <c r="BV37">
        <f t="shared" si="1"/>
        <v>178070.216845338</v>
      </c>
      <c r="BW37" s="29">
        <v>32</v>
      </c>
      <c r="BX37">
        <f t="shared" si="2"/>
        <v>0</v>
      </c>
      <c r="BY37">
        <f t="shared" si="3"/>
        <v>1</v>
      </c>
      <c r="CA37" s="25">
        <v>6200</v>
      </c>
      <c r="CH37" s="7">
        <v>6200</v>
      </c>
      <c r="CI37" s="6">
        <v>0.841</v>
      </c>
      <c r="CJ37" s="6">
        <v>0.159</v>
      </c>
      <c r="CK37" s="6">
        <v>1</v>
      </c>
      <c r="CL37" s="8">
        <v>0</v>
      </c>
      <c r="CM37" s="6">
        <v>1</v>
      </c>
      <c r="CN37" s="6">
        <v>0</v>
      </c>
      <c r="CO37" s="6">
        <v>1</v>
      </c>
      <c r="CP37" s="6">
        <v>0</v>
      </c>
      <c r="CQ37" s="6">
        <v>1</v>
      </c>
      <c r="CR37" s="6">
        <v>0</v>
      </c>
      <c r="CS37" s="6">
        <v>1</v>
      </c>
      <c r="CT37" s="6">
        <v>0</v>
      </c>
      <c r="CU37" s="6">
        <v>1</v>
      </c>
      <c r="CV37" s="6">
        <v>0</v>
      </c>
      <c r="CW37" s="6">
        <v>1</v>
      </c>
      <c r="CX37" s="6">
        <v>0</v>
      </c>
      <c r="CY37" s="6">
        <v>1</v>
      </c>
      <c r="CZ37" s="6">
        <v>0</v>
      </c>
      <c r="DA37" s="6">
        <v>1</v>
      </c>
      <c r="DB37" s="6">
        <v>0</v>
      </c>
      <c r="DC37" s="6">
        <v>1</v>
      </c>
      <c r="DD37" s="6">
        <v>1</v>
      </c>
      <c r="DE37" s="6">
        <v>1</v>
      </c>
      <c r="DF37" s="6">
        <v>1</v>
      </c>
      <c r="DG37" s="6">
        <v>1</v>
      </c>
      <c r="DH37" s="6">
        <v>1</v>
      </c>
      <c r="DI37" s="6">
        <v>1</v>
      </c>
      <c r="DJ37" s="6">
        <v>1</v>
      </c>
      <c r="DK37" s="6">
        <v>1</v>
      </c>
      <c r="DL37" s="6">
        <v>1</v>
      </c>
      <c r="DM37" s="6">
        <v>1</v>
      </c>
      <c r="DN37" s="6">
        <v>1</v>
      </c>
      <c r="DO37" s="6">
        <v>1</v>
      </c>
      <c r="DP37" s="6">
        <v>1</v>
      </c>
      <c r="DQ37" s="6">
        <v>1</v>
      </c>
      <c r="DR37" s="6">
        <v>1</v>
      </c>
      <c r="DS37" s="6">
        <v>1</v>
      </c>
      <c r="DT37" s="6">
        <v>1</v>
      </c>
      <c r="DU37" s="6">
        <v>1</v>
      </c>
      <c r="DV37" s="6">
        <v>1</v>
      </c>
      <c r="DW37" s="6">
        <v>1</v>
      </c>
      <c r="DX37" s="6">
        <v>1</v>
      </c>
    </row>
    <row r="38" spans="1:128">
      <c r="A38" s="15">
        <v>33</v>
      </c>
      <c r="BP38" s="27">
        <v>0.797800308849835</v>
      </c>
      <c r="BQ38" s="27">
        <v>13549.7055689943</v>
      </c>
      <c r="BR38" s="27">
        <v>1.37934720736385</v>
      </c>
      <c r="BS38" s="27">
        <v>17925.7588131579</v>
      </c>
      <c r="BU38">
        <f t="shared" si="0"/>
        <v>106120.340758481</v>
      </c>
      <c r="BV38">
        <f t="shared" si="1"/>
        <v>188976.322291419</v>
      </c>
      <c r="BW38" s="29">
        <v>33</v>
      </c>
      <c r="BX38">
        <f t="shared" si="2"/>
        <v>0</v>
      </c>
      <c r="BY38">
        <f t="shared" si="3"/>
        <v>1</v>
      </c>
      <c r="CA38" s="25">
        <v>6400</v>
      </c>
      <c r="CH38" s="7">
        <v>6400</v>
      </c>
      <c r="CI38" s="6">
        <v>0.808</v>
      </c>
      <c r="CJ38" s="6">
        <v>0.192</v>
      </c>
      <c r="CK38" s="6">
        <v>1</v>
      </c>
      <c r="CL38" s="8">
        <v>0</v>
      </c>
      <c r="CM38" s="6">
        <v>1</v>
      </c>
      <c r="CN38" s="6">
        <v>0</v>
      </c>
      <c r="CO38" s="6">
        <v>1</v>
      </c>
      <c r="CP38" s="6">
        <v>0</v>
      </c>
      <c r="CQ38" s="6">
        <v>1</v>
      </c>
      <c r="CR38" s="6">
        <v>0</v>
      </c>
      <c r="CS38" s="6">
        <v>1</v>
      </c>
      <c r="CT38" s="6">
        <v>0</v>
      </c>
      <c r="CU38" s="6">
        <v>1</v>
      </c>
      <c r="CV38" s="6">
        <v>0</v>
      </c>
      <c r="CW38" s="6">
        <v>1</v>
      </c>
      <c r="CX38" s="6">
        <v>0</v>
      </c>
      <c r="CY38" s="6">
        <v>1</v>
      </c>
      <c r="CZ38" s="6">
        <v>0</v>
      </c>
      <c r="DA38" s="6">
        <v>1</v>
      </c>
      <c r="DB38" s="6">
        <v>0</v>
      </c>
      <c r="DC38" s="6">
        <v>1</v>
      </c>
      <c r="DD38" s="6">
        <v>1</v>
      </c>
      <c r="DE38" s="6">
        <v>1</v>
      </c>
      <c r="DF38" s="6">
        <v>1</v>
      </c>
      <c r="DG38" s="6">
        <v>1</v>
      </c>
      <c r="DH38" s="6">
        <v>1</v>
      </c>
      <c r="DI38" s="6">
        <v>1</v>
      </c>
      <c r="DJ38" s="6">
        <v>1</v>
      </c>
      <c r="DK38" s="6">
        <v>1</v>
      </c>
      <c r="DL38" s="6">
        <v>1</v>
      </c>
      <c r="DM38" s="6">
        <v>1</v>
      </c>
      <c r="DN38" s="6">
        <v>1</v>
      </c>
      <c r="DO38" s="6">
        <v>1</v>
      </c>
      <c r="DP38" s="6">
        <v>1</v>
      </c>
      <c r="DQ38" s="6">
        <v>1</v>
      </c>
      <c r="DR38" s="6">
        <v>1</v>
      </c>
      <c r="DS38" s="6">
        <v>1</v>
      </c>
      <c r="DT38" s="6">
        <v>1</v>
      </c>
      <c r="DU38" s="6">
        <v>1</v>
      </c>
      <c r="DV38" s="6">
        <v>1</v>
      </c>
      <c r="DW38" s="6">
        <v>1</v>
      </c>
      <c r="DX38" s="6">
        <v>1</v>
      </c>
    </row>
    <row r="39" spans="1:128">
      <c r="A39" s="15">
        <v>34</v>
      </c>
      <c r="BP39" s="27">
        <v>0.808252318222085</v>
      </c>
      <c r="BQ39" s="27">
        <v>17197.9674671444</v>
      </c>
      <c r="BR39" s="27">
        <v>1.35806652216731</v>
      </c>
      <c r="BS39" s="27">
        <v>23112.3076094828</v>
      </c>
      <c r="BU39">
        <f t="shared" si="0"/>
        <v>104039.880266168</v>
      </c>
      <c r="BV39">
        <f t="shared" si="1"/>
        <v>180597.670715614</v>
      </c>
      <c r="BW39" s="29">
        <v>34</v>
      </c>
      <c r="BX39">
        <f t="shared" si="2"/>
        <v>0</v>
      </c>
      <c r="BY39">
        <f t="shared" si="3"/>
        <v>1</v>
      </c>
      <c r="CA39" s="25">
        <v>6600</v>
      </c>
      <c r="CH39" s="7">
        <v>6600</v>
      </c>
      <c r="CI39" s="6">
        <v>0.781</v>
      </c>
      <c r="CJ39" s="6">
        <v>0.219</v>
      </c>
      <c r="CK39" s="6">
        <v>1</v>
      </c>
      <c r="CL39" s="8">
        <v>0</v>
      </c>
      <c r="CM39" s="6">
        <v>1</v>
      </c>
      <c r="CN39" s="6">
        <v>0</v>
      </c>
      <c r="CO39" s="6">
        <v>1</v>
      </c>
      <c r="CP39" s="6">
        <v>0</v>
      </c>
      <c r="CQ39" s="6">
        <v>1</v>
      </c>
      <c r="CR39" s="6">
        <v>0</v>
      </c>
      <c r="CS39" s="6">
        <v>1</v>
      </c>
      <c r="CT39" s="6">
        <v>0</v>
      </c>
      <c r="CU39" s="6">
        <v>1</v>
      </c>
      <c r="CV39" s="6">
        <v>0</v>
      </c>
      <c r="CW39" s="6">
        <v>1</v>
      </c>
      <c r="CX39" s="6">
        <v>0</v>
      </c>
      <c r="CY39" s="6">
        <v>1</v>
      </c>
      <c r="CZ39" s="6">
        <v>0</v>
      </c>
      <c r="DA39" s="6">
        <v>1</v>
      </c>
      <c r="DB39" s="6">
        <v>0</v>
      </c>
      <c r="DC39" s="6">
        <v>1</v>
      </c>
      <c r="DD39" s="6">
        <v>1</v>
      </c>
      <c r="DE39" s="6">
        <v>1</v>
      </c>
      <c r="DF39" s="6">
        <v>1</v>
      </c>
      <c r="DG39" s="6">
        <v>1</v>
      </c>
      <c r="DH39" s="6">
        <v>1</v>
      </c>
      <c r="DI39" s="6">
        <v>1</v>
      </c>
      <c r="DJ39" s="6">
        <v>1</v>
      </c>
      <c r="DK39" s="6">
        <v>1</v>
      </c>
      <c r="DL39" s="6">
        <v>1</v>
      </c>
      <c r="DM39" s="6">
        <v>1</v>
      </c>
      <c r="DN39" s="6">
        <v>1</v>
      </c>
      <c r="DO39" s="6">
        <v>1</v>
      </c>
      <c r="DP39" s="6">
        <v>1</v>
      </c>
      <c r="DQ39" s="6">
        <v>1</v>
      </c>
      <c r="DR39" s="6">
        <v>1</v>
      </c>
      <c r="DS39" s="6">
        <v>1</v>
      </c>
      <c r="DT39" s="6">
        <v>1</v>
      </c>
      <c r="DU39" s="6">
        <v>1</v>
      </c>
      <c r="DV39" s="6">
        <v>1</v>
      </c>
      <c r="DW39" s="6">
        <v>1</v>
      </c>
      <c r="DX39" s="6">
        <v>1</v>
      </c>
    </row>
    <row r="40" spans="1:128">
      <c r="A40" s="15">
        <v>35</v>
      </c>
      <c r="BP40" s="27">
        <v>0.822560164350409</v>
      </c>
      <c r="BQ40" s="27">
        <v>10936.9890684406</v>
      </c>
      <c r="BR40" s="27">
        <v>1.42214838055687</v>
      </c>
      <c r="BS40" s="27">
        <v>13622.2854727774</v>
      </c>
      <c r="BU40">
        <f t="shared" si="0"/>
        <v>112447.035584121</v>
      </c>
      <c r="BV40">
        <f t="shared" si="1"/>
        <v>199699.971610753</v>
      </c>
      <c r="BW40" s="29">
        <v>35</v>
      </c>
      <c r="BX40">
        <f t="shared" si="2"/>
        <v>0</v>
      </c>
      <c r="BY40">
        <f t="shared" si="3"/>
        <v>1</v>
      </c>
      <c r="CA40" s="25">
        <v>6800</v>
      </c>
      <c r="CH40" s="7">
        <v>6800</v>
      </c>
      <c r="CI40" s="6">
        <v>0.74</v>
      </c>
      <c r="CJ40" s="6">
        <v>0.26</v>
      </c>
      <c r="CK40" s="6">
        <v>1</v>
      </c>
      <c r="CL40" s="8">
        <v>0</v>
      </c>
      <c r="CM40" s="6">
        <v>1</v>
      </c>
      <c r="CN40" s="6">
        <v>0</v>
      </c>
      <c r="CO40" s="6">
        <v>1</v>
      </c>
      <c r="CP40" s="6">
        <v>0</v>
      </c>
      <c r="CQ40" s="6">
        <v>1</v>
      </c>
      <c r="CR40" s="6">
        <v>0</v>
      </c>
      <c r="CS40" s="6">
        <v>1</v>
      </c>
      <c r="CT40" s="6">
        <v>0</v>
      </c>
      <c r="CU40" s="6">
        <v>1</v>
      </c>
      <c r="CV40" s="6">
        <v>0</v>
      </c>
      <c r="CW40" s="6">
        <v>1</v>
      </c>
      <c r="CX40" s="6">
        <v>0</v>
      </c>
      <c r="CY40" s="6">
        <v>1</v>
      </c>
      <c r="CZ40" s="6">
        <v>0</v>
      </c>
      <c r="DA40" s="6">
        <v>1</v>
      </c>
      <c r="DB40" s="6">
        <v>0</v>
      </c>
      <c r="DC40" s="6">
        <v>1</v>
      </c>
      <c r="DD40" s="6">
        <v>1</v>
      </c>
      <c r="DE40" s="6">
        <v>1</v>
      </c>
      <c r="DF40" s="6">
        <v>1</v>
      </c>
      <c r="DG40" s="6">
        <v>1</v>
      </c>
      <c r="DH40" s="6">
        <v>1</v>
      </c>
      <c r="DI40" s="6">
        <v>1</v>
      </c>
      <c r="DJ40" s="6">
        <v>1</v>
      </c>
      <c r="DK40" s="6">
        <v>1</v>
      </c>
      <c r="DL40" s="6">
        <v>1</v>
      </c>
      <c r="DM40" s="6">
        <v>1</v>
      </c>
      <c r="DN40" s="6">
        <v>1</v>
      </c>
      <c r="DO40" s="6">
        <v>1</v>
      </c>
      <c r="DP40" s="6">
        <v>1</v>
      </c>
      <c r="DQ40" s="6">
        <v>1</v>
      </c>
      <c r="DR40" s="6">
        <v>1</v>
      </c>
      <c r="DS40" s="6">
        <v>1</v>
      </c>
      <c r="DT40" s="6">
        <v>1</v>
      </c>
      <c r="DU40" s="6">
        <v>1</v>
      </c>
      <c r="DV40" s="6">
        <v>1</v>
      </c>
      <c r="DW40" s="6">
        <v>1</v>
      </c>
      <c r="DX40" s="6">
        <v>1</v>
      </c>
    </row>
    <row r="41" spans="1:128">
      <c r="A41" s="15">
        <v>36</v>
      </c>
      <c r="BP41" s="27">
        <v>0.746420001699518</v>
      </c>
      <c r="BQ41" s="27">
        <v>16717.7389162249</v>
      </c>
      <c r="BR41" s="27">
        <v>1.23578130160855</v>
      </c>
      <c r="BS41" s="27">
        <v>24320.0794347322</v>
      </c>
      <c r="BU41">
        <f t="shared" si="0"/>
        <v>95245.2613387028</v>
      </c>
      <c r="BV41">
        <f t="shared" si="1"/>
        <v>161047.115806551</v>
      </c>
      <c r="BW41" s="29">
        <v>36</v>
      </c>
      <c r="BX41">
        <f t="shared" si="2"/>
        <v>0</v>
      </c>
      <c r="BY41">
        <f t="shared" si="3"/>
        <v>1</v>
      </c>
      <c r="CA41" s="25">
        <v>7000</v>
      </c>
      <c r="CH41" s="7">
        <v>7000</v>
      </c>
      <c r="CI41" s="6">
        <v>0.703</v>
      </c>
      <c r="CJ41" s="6">
        <v>0.297</v>
      </c>
      <c r="CK41" s="6">
        <v>1</v>
      </c>
      <c r="CL41" s="8">
        <v>0</v>
      </c>
      <c r="CM41" s="6">
        <v>1</v>
      </c>
      <c r="CN41" s="6">
        <v>0</v>
      </c>
      <c r="CO41" s="6">
        <v>1</v>
      </c>
      <c r="CP41" s="6">
        <v>0</v>
      </c>
      <c r="CQ41" s="6">
        <v>1</v>
      </c>
      <c r="CR41" s="6">
        <v>0</v>
      </c>
      <c r="CS41" s="6">
        <v>1</v>
      </c>
      <c r="CT41" s="6">
        <v>0</v>
      </c>
      <c r="CU41" s="6">
        <v>1</v>
      </c>
      <c r="CV41" s="6">
        <v>0</v>
      </c>
      <c r="CW41" s="6">
        <v>1</v>
      </c>
      <c r="CX41" s="6">
        <v>0</v>
      </c>
      <c r="CY41" s="6">
        <v>1</v>
      </c>
      <c r="CZ41" s="6">
        <v>0</v>
      </c>
      <c r="DA41" s="6">
        <v>1</v>
      </c>
      <c r="DB41" s="6">
        <v>0</v>
      </c>
      <c r="DC41" s="6">
        <v>1</v>
      </c>
      <c r="DD41" s="6">
        <v>1</v>
      </c>
      <c r="DE41" s="6">
        <v>1</v>
      </c>
      <c r="DF41" s="6">
        <v>1</v>
      </c>
      <c r="DG41" s="6">
        <v>1</v>
      </c>
      <c r="DH41" s="6">
        <v>1</v>
      </c>
      <c r="DI41" s="6">
        <v>1</v>
      </c>
      <c r="DJ41" s="6">
        <v>1</v>
      </c>
      <c r="DK41" s="6">
        <v>1</v>
      </c>
      <c r="DL41" s="6">
        <v>1</v>
      </c>
      <c r="DM41" s="6">
        <v>1</v>
      </c>
      <c r="DN41" s="6">
        <v>1</v>
      </c>
      <c r="DO41" s="6">
        <v>1</v>
      </c>
      <c r="DP41" s="6">
        <v>1</v>
      </c>
      <c r="DQ41" s="6">
        <v>1</v>
      </c>
      <c r="DR41" s="6">
        <v>1</v>
      </c>
      <c r="DS41" s="6">
        <v>1</v>
      </c>
      <c r="DT41" s="6">
        <v>1</v>
      </c>
      <c r="DU41" s="6">
        <v>1</v>
      </c>
      <c r="DV41" s="6">
        <v>1</v>
      </c>
      <c r="DW41" s="6">
        <v>1</v>
      </c>
      <c r="DX41" s="6">
        <v>1</v>
      </c>
    </row>
    <row r="42" spans="1:128">
      <c r="A42" s="15">
        <v>37</v>
      </c>
      <c r="BP42" s="27">
        <v>0.770794930408183</v>
      </c>
      <c r="BQ42" s="27">
        <v>17957.0030707832</v>
      </c>
      <c r="BR42" s="27">
        <v>1.33963569899845</v>
      </c>
      <c r="BS42" s="27">
        <v>28547.1722365823</v>
      </c>
      <c r="BU42">
        <f t="shared" si="0"/>
        <v>97662.2364904442</v>
      </c>
      <c r="BV42">
        <f t="shared" si="1"/>
        <v>172398.182613185</v>
      </c>
      <c r="BW42" s="29">
        <v>37</v>
      </c>
      <c r="BX42">
        <f t="shared" si="2"/>
        <v>0</v>
      </c>
      <c r="BY42">
        <f t="shared" si="3"/>
        <v>1</v>
      </c>
      <c r="CA42" s="25">
        <v>7200</v>
      </c>
      <c r="CH42" s="7">
        <v>7200</v>
      </c>
      <c r="CI42" s="6">
        <v>0.68</v>
      </c>
      <c r="CJ42" s="6">
        <v>0.32</v>
      </c>
      <c r="CK42" s="6">
        <v>1</v>
      </c>
      <c r="CL42" s="8">
        <v>0</v>
      </c>
      <c r="CM42" s="6">
        <v>1</v>
      </c>
      <c r="CN42" s="6">
        <v>0</v>
      </c>
      <c r="CO42" s="6">
        <v>1</v>
      </c>
      <c r="CP42" s="6">
        <v>0</v>
      </c>
      <c r="CQ42" s="6">
        <v>1</v>
      </c>
      <c r="CR42" s="6">
        <v>0</v>
      </c>
      <c r="CS42" s="6">
        <v>1</v>
      </c>
      <c r="CT42" s="6">
        <v>0</v>
      </c>
      <c r="CU42" s="6">
        <v>1</v>
      </c>
      <c r="CV42" s="6">
        <v>0</v>
      </c>
      <c r="CW42" s="6">
        <v>1</v>
      </c>
      <c r="CX42" s="6">
        <v>0</v>
      </c>
      <c r="CY42" s="6">
        <v>1</v>
      </c>
      <c r="CZ42" s="6">
        <v>0</v>
      </c>
      <c r="DA42" s="6">
        <v>1</v>
      </c>
      <c r="DB42" s="6">
        <v>0</v>
      </c>
      <c r="DC42" s="6">
        <v>1</v>
      </c>
      <c r="DD42" s="6">
        <v>1</v>
      </c>
      <c r="DE42" s="6">
        <v>1</v>
      </c>
      <c r="DF42" s="6">
        <v>1</v>
      </c>
      <c r="DG42" s="6">
        <v>1</v>
      </c>
      <c r="DH42" s="6">
        <v>1</v>
      </c>
      <c r="DI42" s="6">
        <v>1</v>
      </c>
      <c r="DJ42" s="6">
        <v>1</v>
      </c>
      <c r="DK42" s="6">
        <v>1</v>
      </c>
      <c r="DL42" s="6">
        <v>1</v>
      </c>
      <c r="DM42" s="6">
        <v>1</v>
      </c>
      <c r="DN42" s="6">
        <v>1</v>
      </c>
      <c r="DO42" s="6">
        <v>1</v>
      </c>
      <c r="DP42" s="6">
        <v>1</v>
      </c>
      <c r="DQ42" s="6">
        <v>1</v>
      </c>
      <c r="DR42" s="6">
        <v>1</v>
      </c>
      <c r="DS42" s="6">
        <v>1</v>
      </c>
      <c r="DT42" s="6">
        <v>1</v>
      </c>
      <c r="DU42" s="6">
        <v>1</v>
      </c>
      <c r="DV42" s="6">
        <v>1</v>
      </c>
      <c r="DW42" s="6">
        <v>1</v>
      </c>
      <c r="DX42" s="6">
        <v>1</v>
      </c>
    </row>
    <row r="43" spans="1:128">
      <c r="A43" s="15">
        <v>38</v>
      </c>
      <c r="BP43" s="27">
        <v>0.801867169121165</v>
      </c>
      <c r="BQ43" s="27">
        <v>15991.4249649863</v>
      </c>
      <c r="BR43" s="27">
        <v>1.38158236308124</v>
      </c>
      <c r="BS43" s="27">
        <v>21277.1509301283</v>
      </c>
      <c r="BU43">
        <f t="shared" si="0"/>
        <v>104288.650403188</v>
      </c>
      <c r="BV43">
        <f t="shared" si="1"/>
        <v>185960.203532057</v>
      </c>
      <c r="BW43" s="29">
        <v>38</v>
      </c>
      <c r="BX43">
        <f t="shared" si="2"/>
        <v>0</v>
      </c>
      <c r="BY43">
        <f t="shared" si="3"/>
        <v>1</v>
      </c>
      <c r="CA43" s="25">
        <v>7400</v>
      </c>
      <c r="CH43" s="7">
        <v>7400</v>
      </c>
      <c r="CI43" s="6">
        <v>0.649</v>
      </c>
      <c r="CJ43" s="6">
        <v>0.351</v>
      </c>
      <c r="CK43" s="6">
        <v>1</v>
      </c>
      <c r="CL43" s="8">
        <v>0</v>
      </c>
      <c r="CM43" s="6">
        <v>1</v>
      </c>
      <c r="CN43" s="6">
        <v>0</v>
      </c>
      <c r="CO43" s="6">
        <v>1</v>
      </c>
      <c r="CP43" s="6">
        <v>0</v>
      </c>
      <c r="CQ43" s="6">
        <v>1</v>
      </c>
      <c r="CR43" s="6">
        <v>0</v>
      </c>
      <c r="CS43" s="6">
        <v>1</v>
      </c>
      <c r="CT43" s="6">
        <v>0</v>
      </c>
      <c r="CU43" s="6">
        <v>1</v>
      </c>
      <c r="CV43" s="6">
        <v>0</v>
      </c>
      <c r="CW43" s="6">
        <v>1</v>
      </c>
      <c r="CX43" s="6">
        <v>0</v>
      </c>
      <c r="CY43" s="6">
        <v>1</v>
      </c>
      <c r="CZ43" s="6">
        <v>0</v>
      </c>
      <c r="DA43" s="6">
        <v>1</v>
      </c>
      <c r="DB43" s="6">
        <v>0</v>
      </c>
      <c r="DC43" s="6">
        <v>1</v>
      </c>
      <c r="DD43" s="6">
        <v>1</v>
      </c>
      <c r="DE43" s="6">
        <v>1</v>
      </c>
      <c r="DF43" s="6">
        <v>1</v>
      </c>
      <c r="DG43" s="6">
        <v>1</v>
      </c>
      <c r="DH43" s="6">
        <v>1</v>
      </c>
      <c r="DI43" s="6">
        <v>1</v>
      </c>
      <c r="DJ43" s="6">
        <v>1</v>
      </c>
      <c r="DK43" s="6">
        <v>1</v>
      </c>
      <c r="DL43" s="6">
        <v>1</v>
      </c>
      <c r="DM43" s="6">
        <v>1</v>
      </c>
      <c r="DN43" s="6">
        <v>1</v>
      </c>
      <c r="DO43" s="6">
        <v>1</v>
      </c>
      <c r="DP43" s="6">
        <v>1</v>
      </c>
      <c r="DQ43" s="6">
        <v>1</v>
      </c>
      <c r="DR43" s="6">
        <v>1</v>
      </c>
      <c r="DS43" s="6">
        <v>1</v>
      </c>
      <c r="DT43" s="6">
        <v>1</v>
      </c>
      <c r="DU43" s="6">
        <v>1</v>
      </c>
      <c r="DV43" s="6">
        <v>1</v>
      </c>
      <c r="DW43" s="6">
        <v>1</v>
      </c>
      <c r="DX43" s="6">
        <v>1</v>
      </c>
    </row>
    <row r="44" spans="1:128">
      <c r="A44" s="15">
        <v>39</v>
      </c>
      <c r="BP44" s="27">
        <v>0.796703660171793</v>
      </c>
      <c r="BQ44" s="27">
        <v>17360.5606154476</v>
      </c>
      <c r="BR44" s="27">
        <v>1.37273463799627</v>
      </c>
      <c r="BS44" s="27">
        <v>24668.0103051116</v>
      </c>
      <c r="BU44">
        <f t="shared" si="0"/>
        <v>102144.988410321</v>
      </c>
      <c r="BV44">
        <f t="shared" si="1"/>
        <v>181242.185394329</v>
      </c>
      <c r="BW44" s="29">
        <v>39</v>
      </c>
      <c r="BX44">
        <f t="shared" si="2"/>
        <v>0</v>
      </c>
      <c r="BY44">
        <f t="shared" si="3"/>
        <v>1</v>
      </c>
      <c r="CA44" s="25">
        <v>7600</v>
      </c>
      <c r="CH44" s="7">
        <v>7600</v>
      </c>
      <c r="CI44" s="6">
        <v>0.613</v>
      </c>
      <c r="CJ44" s="6">
        <v>0.387</v>
      </c>
      <c r="CK44" s="6">
        <v>1</v>
      </c>
      <c r="CL44" s="8">
        <v>0</v>
      </c>
      <c r="CM44" s="6">
        <v>1</v>
      </c>
      <c r="CN44" s="6">
        <v>0</v>
      </c>
      <c r="CO44" s="6">
        <v>1</v>
      </c>
      <c r="CP44" s="6">
        <v>0</v>
      </c>
      <c r="CQ44" s="6">
        <v>1</v>
      </c>
      <c r="CR44" s="6">
        <v>0</v>
      </c>
      <c r="CS44" s="6">
        <v>1</v>
      </c>
      <c r="CT44" s="6">
        <v>0</v>
      </c>
      <c r="CU44" s="6">
        <v>1</v>
      </c>
      <c r="CV44" s="6">
        <v>0</v>
      </c>
      <c r="CW44" s="6">
        <v>1</v>
      </c>
      <c r="CX44" s="6">
        <v>0</v>
      </c>
      <c r="CY44" s="6">
        <v>1</v>
      </c>
      <c r="CZ44" s="6">
        <v>0</v>
      </c>
      <c r="DA44" s="6">
        <v>1</v>
      </c>
      <c r="DB44" s="6">
        <v>0</v>
      </c>
      <c r="DC44" s="6">
        <v>1</v>
      </c>
      <c r="DD44" s="6">
        <v>1</v>
      </c>
      <c r="DE44" s="6">
        <v>1</v>
      </c>
      <c r="DF44" s="6">
        <v>1</v>
      </c>
      <c r="DG44" s="6">
        <v>1</v>
      </c>
      <c r="DH44" s="6">
        <v>1</v>
      </c>
      <c r="DI44" s="6">
        <v>1</v>
      </c>
      <c r="DJ44" s="6">
        <v>1</v>
      </c>
      <c r="DK44" s="6">
        <v>1</v>
      </c>
      <c r="DL44" s="6">
        <v>1</v>
      </c>
      <c r="DM44" s="6">
        <v>1</v>
      </c>
      <c r="DN44" s="6">
        <v>1</v>
      </c>
      <c r="DO44" s="6">
        <v>1</v>
      </c>
      <c r="DP44" s="6">
        <v>1</v>
      </c>
      <c r="DQ44" s="6">
        <v>1</v>
      </c>
      <c r="DR44" s="6">
        <v>1</v>
      </c>
      <c r="DS44" s="6">
        <v>1</v>
      </c>
      <c r="DT44" s="6">
        <v>1</v>
      </c>
      <c r="DU44" s="6">
        <v>1</v>
      </c>
      <c r="DV44" s="6">
        <v>1</v>
      </c>
      <c r="DW44" s="6">
        <v>1</v>
      </c>
      <c r="DX44" s="6">
        <v>1</v>
      </c>
    </row>
    <row r="45" spans="1:128">
      <c r="A45" s="15">
        <v>40</v>
      </c>
      <c r="BP45" s="27">
        <v>0.8198602118304</v>
      </c>
      <c r="BQ45" s="27">
        <v>14585.7566929025</v>
      </c>
      <c r="BR45" s="27">
        <v>1.42177967731315</v>
      </c>
      <c r="BS45" s="27">
        <v>17926.0058454533</v>
      </c>
      <c r="BU45">
        <f t="shared" si="0"/>
        <v>108393.275081658</v>
      </c>
      <c r="BV45">
        <f t="shared" si="1"/>
        <v>195340.945751519</v>
      </c>
      <c r="BW45" s="29">
        <v>40</v>
      </c>
      <c r="BX45">
        <f t="shared" si="2"/>
        <v>0</v>
      </c>
      <c r="BY45">
        <f t="shared" si="3"/>
        <v>1</v>
      </c>
      <c r="CA45" s="25">
        <v>7800</v>
      </c>
      <c r="CH45" s="7">
        <v>7800</v>
      </c>
      <c r="CI45" s="6">
        <v>0.579</v>
      </c>
      <c r="CJ45" s="6">
        <v>0.421</v>
      </c>
      <c r="CK45" s="6">
        <v>1</v>
      </c>
      <c r="CL45" s="8">
        <v>0</v>
      </c>
      <c r="CM45" s="6">
        <v>1</v>
      </c>
      <c r="CN45" s="6">
        <v>0</v>
      </c>
      <c r="CO45" s="6">
        <v>1</v>
      </c>
      <c r="CP45" s="6">
        <v>0</v>
      </c>
      <c r="CQ45" s="6">
        <v>1</v>
      </c>
      <c r="CR45" s="6">
        <v>0</v>
      </c>
      <c r="CS45" s="6">
        <v>1</v>
      </c>
      <c r="CT45" s="6">
        <v>0</v>
      </c>
      <c r="CU45" s="6">
        <v>1</v>
      </c>
      <c r="CV45" s="6">
        <v>0</v>
      </c>
      <c r="CW45" s="6">
        <v>1</v>
      </c>
      <c r="CX45" s="6">
        <v>0</v>
      </c>
      <c r="CY45" s="6">
        <v>1</v>
      </c>
      <c r="CZ45" s="6">
        <v>0</v>
      </c>
      <c r="DA45" s="6">
        <v>1</v>
      </c>
      <c r="DB45" s="6">
        <v>0</v>
      </c>
      <c r="DC45" s="6">
        <v>1</v>
      </c>
      <c r="DD45" s="6">
        <v>1</v>
      </c>
      <c r="DE45" s="6">
        <v>1</v>
      </c>
      <c r="DF45" s="6">
        <v>1</v>
      </c>
      <c r="DG45" s="6">
        <v>1</v>
      </c>
      <c r="DH45" s="6">
        <v>1</v>
      </c>
      <c r="DI45" s="6">
        <v>1</v>
      </c>
      <c r="DJ45" s="6">
        <v>1</v>
      </c>
      <c r="DK45" s="6">
        <v>1</v>
      </c>
      <c r="DL45" s="6">
        <v>1</v>
      </c>
      <c r="DM45" s="6">
        <v>1</v>
      </c>
      <c r="DN45" s="6">
        <v>1</v>
      </c>
      <c r="DO45" s="6">
        <v>1</v>
      </c>
      <c r="DP45" s="6">
        <v>1</v>
      </c>
      <c r="DQ45" s="6">
        <v>1</v>
      </c>
      <c r="DR45" s="6">
        <v>1</v>
      </c>
      <c r="DS45" s="6">
        <v>1</v>
      </c>
      <c r="DT45" s="6">
        <v>1</v>
      </c>
      <c r="DU45" s="6">
        <v>1</v>
      </c>
      <c r="DV45" s="6">
        <v>1</v>
      </c>
      <c r="DW45" s="6">
        <v>1</v>
      </c>
      <c r="DX45" s="6">
        <v>1</v>
      </c>
    </row>
    <row r="46" spans="1:128">
      <c r="A46" s="15">
        <v>41</v>
      </c>
      <c r="BP46" s="27">
        <v>0.765833405503178</v>
      </c>
      <c r="BQ46" s="27">
        <v>15588.6453778147</v>
      </c>
      <c r="BR46" s="27">
        <v>1.31744392177421</v>
      </c>
      <c r="BS46" s="27">
        <v>21864.4255789723</v>
      </c>
      <c r="BU46">
        <f t="shared" si="0"/>
        <v>99286.365447662</v>
      </c>
      <c r="BV46">
        <f t="shared" si="1"/>
        <v>175752.162687158</v>
      </c>
      <c r="BW46" s="29">
        <v>41</v>
      </c>
      <c r="BX46">
        <f t="shared" si="2"/>
        <v>0</v>
      </c>
      <c r="BY46">
        <f t="shared" si="3"/>
        <v>1</v>
      </c>
      <c r="CA46" s="25">
        <v>8000</v>
      </c>
      <c r="CH46" s="7">
        <v>8000</v>
      </c>
      <c r="CI46" s="6">
        <v>0.548</v>
      </c>
      <c r="CJ46" s="6">
        <v>0.452</v>
      </c>
      <c r="CK46" s="6">
        <v>1</v>
      </c>
      <c r="CL46" s="8">
        <v>0</v>
      </c>
      <c r="CM46" s="6">
        <v>1</v>
      </c>
      <c r="CN46" s="6">
        <v>0</v>
      </c>
      <c r="CO46" s="6">
        <v>1</v>
      </c>
      <c r="CP46" s="6">
        <v>0</v>
      </c>
      <c r="CQ46" s="6">
        <v>1</v>
      </c>
      <c r="CR46" s="6">
        <v>0</v>
      </c>
      <c r="CS46" s="6">
        <v>1</v>
      </c>
      <c r="CT46" s="6">
        <v>0</v>
      </c>
      <c r="CU46" s="6">
        <v>1</v>
      </c>
      <c r="CV46" s="6">
        <v>0</v>
      </c>
      <c r="CW46" s="6">
        <v>1</v>
      </c>
      <c r="CX46" s="6">
        <v>0</v>
      </c>
      <c r="CY46" s="6">
        <v>1</v>
      </c>
      <c r="CZ46" s="6">
        <v>0</v>
      </c>
      <c r="DA46" s="6">
        <v>1</v>
      </c>
      <c r="DB46" s="6">
        <v>0</v>
      </c>
      <c r="DC46" s="6">
        <v>1</v>
      </c>
      <c r="DD46" s="6">
        <v>1</v>
      </c>
      <c r="DE46" s="6">
        <v>1</v>
      </c>
      <c r="DF46" s="6">
        <v>1</v>
      </c>
      <c r="DG46" s="6">
        <v>1</v>
      </c>
      <c r="DH46" s="6">
        <v>1</v>
      </c>
      <c r="DI46" s="6">
        <v>1</v>
      </c>
      <c r="DJ46" s="6">
        <v>1</v>
      </c>
      <c r="DK46" s="6">
        <v>1</v>
      </c>
      <c r="DL46" s="6">
        <v>1</v>
      </c>
      <c r="DM46" s="6">
        <v>1</v>
      </c>
      <c r="DN46" s="6">
        <v>1</v>
      </c>
      <c r="DO46" s="6">
        <v>1</v>
      </c>
      <c r="DP46" s="6">
        <v>1</v>
      </c>
      <c r="DQ46" s="6">
        <v>1</v>
      </c>
      <c r="DR46" s="6">
        <v>1</v>
      </c>
      <c r="DS46" s="6">
        <v>1</v>
      </c>
      <c r="DT46" s="6">
        <v>1</v>
      </c>
      <c r="DU46" s="6">
        <v>1</v>
      </c>
      <c r="DV46" s="6">
        <v>1</v>
      </c>
      <c r="DW46" s="6">
        <v>1</v>
      </c>
      <c r="DX46" s="6">
        <v>1</v>
      </c>
    </row>
    <row r="47" spans="1:128">
      <c r="A47" s="15">
        <v>42</v>
      </c>
      <c r="BP47" s="27">
        <v>0.814175283489351</v>
      </c>
      <c r="BQ47" s="27">
        <v>13402.4126227103</v>
      </c>
      <c r="BR47" s="27">
        <v>1.40226327813342</v>
      </c>
      <c r="BS47" s="27">
        <v>19358.1797743759</v>
      </c>
      <c r="BU47">
        <f t="shared" si="0"/>
        <v>108723.879900692</v>
      </c>
      <c r="BV47">
        <f t="shared" si="1"/>
        <v>190981.311945637</v>
      </c>
      <c r="BW47" s="29">
        <v>42</v>
      </c>
      <c r="BX47">
        <f t="shared" si="2"/>
        <v>0</v>
      </c>
      <c r="BY47">
        <f t="shared" si="3"/>
        <v>1</v>
      </c>
      <c r="CA47" s="25">
        <v>8200</v>
      </c>
      <c r="CH47" s="7">
        <v>8200</v>
      </c>
      <c r="CI47" s="6">
        <v>0.519</v>
      </c>
      <c r="CJ47" s="6">
        <v>0.481</v>
      </c>
      <c r="CK47" s="6">
        <v>1</v>
      </c>
      <c r="CL47" s="8">
        <v>0</v>
      </c>
      <c r="CM47" s="6">
        <v>1</v>
      </c>
      <c r="CN47" s="6">
        <v>0</v>
      </c>
      <c r="CO47" s="6">
        <v>1</v>
      </c>
      <c r="CP47" s="6">
        <v>0</v>
      </c>
      <c r="CQ47" s="6">
        <v>1</v>
      </c>
      <c r="CR47" s="6">
        <v>0</v>
      </c>
      <c r="CS47" s="6">
        <v>1</v>
      </c>
      <c r="CT47" s="6">
        <v>0</v>
      </c>
      <c r="CU47" s="6">
        <v>1</v>
      </c>
      <c r="CV47" s="6">
        <v>0</v>
      </c>
      <c r="CW47" s="6">
        <v>1</v>
      </c>
      <c r="CX47" s="6">
        <v>0</v>
      </c>
      <c r="CY47" s="6">
        <v>1</v>
      </c>
      <c r="CZ47" s="6">
        <v>0</v>
      </c>
      <c r="DA47" s="6">
        <v>1</v>
      </c>
      <c r="DB47" s="6">
        <v>0</v>
      </c>
      <c r="DC47" s="6">
        <v>1</v>
      </c>
      <c r="DD47" s="6">
        <v>1</v>
      </c>
      <c r="DE47" s="6">
        <v>1</v>
      </c>
      <c r="DF47" s="6">
        <v>1</v>
      </c>
      <c r="DG47" s="6">
        <v>1</v>
      </c>
      <c r="DH47" s="6">
        <v>1</v>
      </c>
      <c r="DI47" s="6">
        <v>1</v>
      </c>
      <c r="DJ47" s="6">
        <v>1</v>
      </c>
      <c r="DK47" s="6">
        <v>1</v>
      </c>
      <c r="DL47" s="6">
        <v>1</v>
      </c>
      <c r="DM47" s="6">
        <v>1</v>
      </c>
      <c r="DN47" s="6">
        <v>1</v>
      </c>
      <c r="DO47" s="6">
        <v>1</v>
      </c>
      <c r="DP47" s="6">
        <v>1</v>
      </c>
      <c r="DQ47" s="6">
        <v>1</v>
      </c>
      <c r="DR47" s="6">
        <v>1</v>
      </c>
      <c r="DS47" s="6">
        <v>1</v>
      </c>
      <c r="DT47" s="6">
        <v>1</v>
      </c>
      <c r="DU47" s="6">
        <v>1</v>
      </c>
      <c r="DV47" s="6">
        <v>1</v>
      </c>
      <c r="DW47" s="6">
        <v>1</v>
      </c>
      <c r="DX47" s="6">
        <v>1</v>
      </c>
    </row>
    <row r="48" spans="1:128">
      <c r="A48" s="15">
        <v>43</v>
      </c>
      <c r="BP48" s="27">
        <v>0.776624470293464</v>
      </c>
      <c r="BQ48" s="27">
        <v>11753.2183521638</v>
      </c>
      <c r="BR48" s="27">
        <v>1.3254561564241</v>
      </c>
      <c r="BS48" s="27">
        <v>15866.1409257474</v>
      </c>
      <c r="BU48">
        <f t="shared" si="0"/>
        <v>104740.452191856</v>
      </c>
      <c r="BV48">
        <f t="shared" si="1"/>
        <v>182952.282537868</v>
      </c>
      <c r="BW48" s="29">
        <v>43</v>
      </c>
      <c r="BX48">
        <f t="shared" si="2"/>
        <v>0</v>
      </c>
      <c r="BY48">
        <f t="shared" si="3"/>
        <v>1</v>
      </c>
      <c r="CA48" s="25">
        <v>8400</v>
      </c>
      <c r="CH48" s="7">
        <v>8400</v>
      </c>
      <c r="CI48" s="6">
        <v>0.481</v>
      </c>
      <c r="CJ48" s="6">
        <v>0.519</v>
      </c>
      <c r="CK48" s="6">
        <v>1</v>
      </c>
      <c r="CL48" s="8">
        <v>0</v>
      </c>
      <c r="CM48" s="6">
        <v>1</v>
      </c>
      <c r="CN48" s="6">
        <v>0</v>
      </c>
      <c r="CO48" s="6">
        <v>1</v>
      </c>
      <c r="CP48" s="6">
        <v>0</v>
      </c>
      <c r="CQ48" s="6">
        <v>1</v>
      </c>
      <c r="CR48" s="6">
        <v>0</v>
      </c>
      <c r="CS48" s="6">
        <v>1</v>
      </c>
      <c r="CT48" s="6">
        <v>0</v>
      </c>
      <c r="CU48" s="6">
        <v>1</v>
      </c>
      <c r="CV48" s="6">
        <v>0</v>
      </c>
      <c r="CW48" s="6">
        <v>1</v>
      </c>
      <c r="CX48" s="6">
        <v>0</v>
      </c>
      <c r="CY48" s="6">
        <v>1</v>
      </c>
      <c r="CZ48" s="6">
        <v>0</v>
      </c>
      <c r="DA48" s="6">
        <v>1</v>
      </c>
      <c r="DB48" s="6">
        <v>0</v>
      </c>
      <c r="DC48" s="6">
        <v>1</v>
      </c>
      <c r="DD48" s="6">
        <v>1</v>
      </c>
      <c r="DE48" s="6">
        <v>1</v>
      </c>
      <c r="DF48" s="6">
        <v>1</v>
      </c>
      <c r="DG48" s="6">
        <v>1</v>
      </c>
      <c r="DH48" s="6">
        <v>1</v>
      </c>
      <c r="DI48" s="6">
        <v>1</v>
      </c>
      <c r="DJ48" s="6">
        <v>1</v>
      </c>
      <c r="DK48" s="6">
        <v>1</v>
      </c>
      <c r="DL48" s="6">
        <v>1</v>
      </c>
      <c r="DM48" s="6">
        <v>1</v>
      </c>
      <c r="DN48" s="6">
        <v>1</v>
      </c>
      <c r="DO48" s="6">
        <v>1</v>
      </c>
      <c r="DP48" s="6">
        <v>1</v>
      </c>
      <c r="DQ48" s="6">
        <v>1</v>
      </c>
      <c r="DR48" s="6">
        <v>1</v>
      </c>
      <c r="DS48" s="6">
        <v>1</v>
      </c>
      <c r="DT48" s="6">
        <v>1</v>
      </c>
      <c r="DU48" s="6">
        <v>1</v>
      </c>
      <c r="DV48" s="6">
        <v>1</v>
      </c>
      <c r="DW48" s="6">
        <v>1</v>
      </c>
      <c r="DX48" s="6">
        <v>1</v>
      </c>
    </row>
    <row r="49" spans="1:128">
      <c r="A49" s="15">
        <v>44</v>
      </c>
      <c r="BP49" s="27">
        <v>0.783929578337013</v>
      </c>
      <c r="BQ49" s="27">
        <v>17099.0810177104</v>
      </c>
      <c r="BR49" s="27">
        <v>1.35522124848911</v>
      </c>
      <c r="BS49" s="27">
        <v>26998.0227241809</v>
      </c>
      <c r="BU49">
        <f t="shared" si="0"/>
        <v>100490.355732842</v>
      </c>
      <c r="BV49">
        <f t="shared" si="1"/>
        <v>176285.164549186</v>
      </c>
      <c r="BW49" s="29">
        <v>44</v>
      </c>
      <c r="BX49">
        <f t="shared" si="2"/>
        <v>0</v>
      </c>
      <c r="BY49">
        <f t="shared" si="3"/>
        <v>1</v>
      </c>
      <c r="CA49" s="25">
        <v>8600</v>
      </c>
      <c r="CH49" s="7">
        <v>8600</v>
      </c>
      <c r="CI49" s="6">
        <v>0.458</v>
      </c>
      <c r="CJ49" s="6">
        <v>0.542</v>
      </c>
      <c r="CK49" s="6">
        <v>1</v>
      </c>
      <c r="CL49" s="8">
        <v>0</v>
      </c>
      <c r="CM49" s="6">
        <v>1</v>
      </c>
      <c r="CN49" s="6">
        <v>0</v>
      </c>
      <c r="CO49" s="6">
        <v>1</v>
      </c>
      <c r="CP49" s="6">
        <v>0</v>
      </c>
      <c r="CQ49" s="6">
        <v>1</v>
      </c>
      <c r="CR49" s="6">
        <v>0</v>
      </c>
      <c r="CS49" s="6">
        <v>1</v>
      </c>
      <c r="CT49" s="6">
        <v>0</v>
      </c>
      <c r="CU49" s="6">
        <v>1</v>
      </c>
      <c r="CV49" s="6">
        <v>0</v>
      </c>
      <c r="CW49" s="6">
        <v>1</v>
      </c>
      <c r="CX49" s="6">
        <v>0</v>
      </c>
      <c r="CY49" s="6">
        <v>1</v>
      </c>
      <c r="CZ49" s="6">
        <v>0</v>
      </c>
      <c r="DA49" s="6">
        <v>1</v>
      </c>
      <c r="DB49" s="6">
        <v>0</v>
      </c>
      <c r="DC49" s="6">
        <v>1</v>
      </c>
      <c r="DD49" s="6">
        <v>1</v>
      </c>
      <c r="DE49" s="6">
        <v>1</v>
      </c>
      <c r="DF49" s="6">
        <v>1</v>
      </c>
      <c r="DG49" s="6">
        <v>1</v>
      </c>
      <c r="DH49" s="6">
        <v>1</v>
      </c>
      <c r="DI49" s="6">
        <v>1</v>
      </c>
      <c r="DJ49" s="6">
        <v>1</v>
      </c>
      <c r="DK49" s="6">
        <v>1</v>
      </c>
      <c r="DL49" s="6">
        <v>1</v>
      </c>
      <c r="DM49" s="6">
        <v>1</v>
      </c>
      <c r="DN49" s="6">
        <v>1</v>
      </c>
      <c r="DO49" s="6">
        <v>1</v>
      </c>
      <c r="DP49" s="6">
        <v>1</v>
      </c>
      <c r="DQ49" s="6">
        <v>1</v>
      </c>
      <c r="DR49" s="6">
        <v>1</v>
      </c>
      <c r="DS49" s="6">
        <v>1</v>
      </c>
      <c r="DT49" s="6">
        <v>1</v>
      </c>
      <c r="DU49" s="6">
        <v>1</v>
      </c>
      <c r="DV49" s="6">
        <v>1</v>
      </c>
      <c r="DW49" s="6">
        <v>1</v>
      </c>
      <c r="DX49" s="6">
        <v>1</v>
      </c>
    </row>
    <row r="50" spans="1:128">
      <c r="A50" s="15">
        <v>45</v>
      </c>
      <c r="BP50" s="27">
        <v>0.756024531337784</v>
      </c>
      <c r="BQ50" s="27">
        <v>15246.9462135395</v>
      </c>
      <c r="BR50" s="27">
        <v>1.25858150337776</v>
      </c>
      <c r="BS50" s="27">
        <v>21070.8044964758</v>
      </c>
      <c r="BU50">
        <f t="shared" si="0"/>
        <v>98156.7334871282</v>
      </c>
      <c r="BV50">
        <f t="shared" si="1"/>
        <v>167716.421010188</v>
      </c>
      <c r="BW50" s="29">
        <v>45</v>
      </c>
      <c r="BX50">
        <f t="shared" si="2"/>
        <v>0</v>
      </c>
      <c r="BY50">
        <f t="shared" si="3"/>
        <v>1</v>
      </c>
      <c r="CA50" s="25">
        <v>8800</v>
      </c>
      <c r="CH50" s="7">
        <v>8800</v>
      </c>
      <c r="CI50" s="6">
        <v>0.429</v>
      </c>
      <c r="CJ50" s="6">
        <v>0.571</v>
      </c>
      <c r="CK50" s="6">
        <v>1</v>
      </c>
      <c r="CL50" s="8">
        <v>0</v>
      </c>
      <c r="CM50" s="6">
        <v>1</v>
      </c>
      <c r="CN50" s="6">
        <v>0</v>
      </c>
      <c r="CO50" s="6">
        <v>1</v>
      </c>
      <c r="CP50" s="6">
        <v>0</v>
      </c>
      <c r="CQ50" s="6">
        <v>1</v>
      </c>
      <c r="CR50" s="6">
        <v>0</v>
      </c>
      <c r="CS50" s="6">
        <v>1</v>
      </c>
      <c r="CT50" s="6">
        <v>0</v>
      </c>
      <c r="CU50" s="6">
        <v>1</v>
      </c>
      <c r="CV50" s="6">
        <v>0</v>
      </c>
      <c r="CW50" s="6">
        <v>1</v>
      </c>
      <c r="CX50" s="6">
        <v>0</v>
      </c>
      <c r="CY50" s="6">
        <v>1</v>
      </c>
      <c r="CZ50" s="6">
        <v>0</v>
      </c>
      <c r="DA50" s="6">
        <v>1</v>
      </c>
      <c r="DB50" s="6">
        <v>0</v>
      </c>
      <c r="DC50" s="6">
        <v>1</v>
      </c>
      <c r="DD50" s="6">
        <v>1</v>
      </c>
      <c r="DE50" s="6">
        <v>1</v>
      </c>
      <c r="DF50" s="6">
        <v>1</v>
      </c>
      <c r="DG50" s="6">
        <v>1</v>
      </c>
      <c r="DH50" s="6">
        <v>1</v>
      </c>
      <c r="DI50" s="6">
        <v>1</v>
      </c>
      <c r="DJ50" s="6">
        <v>1</v>
      </c>
      <c r="DK50" s="6">
        <v>1</v>
      </c>
      <c r="DL50" s="6">
        <v>1</v>
      </c>
      <c r="DM50" s="6">
        <v>1</v>
      </c>
      <c r="DN50" s="6">
        <v>1</v>
      </c>
      <c r="DO50" s="6">
        <v>1</v>
      </c>
      <c r="DP50" s="6">
        <v>1</v>
      </c>
      <c r="DQ50" s="6">
        <v>1</v>
      </c>
      <c r="DR50" s="6">
        <v>1</v>
      </c>
      <c r="DS50" s="6">
        <v>1</v>
      </c>
      <c r="DT50" s="6">
        <v>1</v>
      </c>
      <c r="DU50" s="6">
        <v>1</v>
      </c>
      <c r="DV50" s="6">
        <v>1</v>
      </c>
      <c r="DW50" s="6">
        <v>1</v>
      </c>
      <c r="DX50" s="6">
        <v>1</v>
      </c>
    </row>
    <row r="51" spans="1:128">
      <c r="A51" s="15">
        <v>46</v>
      </c>
      <c r="BP51" s="27">
        <v>0.850168237518671</v>
      </c>
      <c r="BQ51" s="27">
        <v>19020.9227501899</v>
      </c>
      <c r="BR51" s="27">
        <v>1.40756457833953</v>
      </c>
      <c r="BS51" s="27">
        <v>23459.231736682</v>
      </c>
      <c r="BU51">
        <f t="shared" si="0"/>
        <v>108504.312877611</v>
      </c>
      <c r="BV51">
        <f t="shared" si="1"/>
        <v>187675.455014247</v>
      </c>
      <c r="BW51" s="29">
        <v>46</v>
      </c>
      <c r="BX51">
        <f t="shared" si="2"/>
        <v>0</v>
      </c>
      <c r="BY51">
        <f t="shared" si="3"/>
        <v>1</v>
      </c>
      <c r="CA51" s="25">
        <v>9000</v>
      </c>
      <c r="CH51" s="7">
        <v>9000</v>
      </c>
      <c r="CI51" s="6">
        <v>0.41</v>
      </c>
      <c r="CJ51" s="6">
        <v>0.59</v>
      </c>
      <c r="CK51" s="6">
        <v>1</v>
      </c>
      <c r="CL51" s="8">
        <v>0</v>
      </c>
      <c r="CM51" s="6">
        <v>1</v>
      </c>
      <c r="CN51" s="6">
        <v>0</v>
      </c>
      <c r="CO51" s="6">
        <v>1</v>
      </c>
      <c r="CP51" s="6">
        <v>0</v>
      </c>
      <c r="CQ51" s="6">
        <v>1</v>
      </c>
      <c r="CR51" s="6">
        <v>0</v>
      </c>
      <c r="CS51" s="6">
        <v>1</v>
      </c>
      <c r="CT51" s="6">
        <v>0</v>
      </c>
      <c r="CU51" s="6">
        <v>1</v>
      </c>
      <c r="CV51" s="6">
        <v>0</v>
      </c>
      <c r="CW51" s="6">
        <v>1</v>
      </c>
      <c r="CX51" s="6">
        <v>0</v>
      </c>
      <c r="CY51" s="6">
        <v>1</v>
      </c>
      <c r="CZ51" s="6">
        <v>0</v>
      </c>
      <c r="DA51" s="6">
        <v>1</v>
      </c>
      <c r="DB51" s="6">
        <v>0</v>
      </c>
      <c r="DC51" s="6">
        <v>1</v>
      </c>
      <c r="DD51" s="6">
        <v>1</v>
      </c>
      <c r="DE51" s="6">
        <v>1</v>
      </c>
      <c r="DF51" s="6">
        <v>1</v>
      </c>
      <c r="DG51" s="6">
        <v>1</v>
      </c>
      <c r="DH51" s="6">
        <v>1</v>
      </c>
      <c r="DI51" s="6">
        <v>1</v>
      </c>
      <c r="DJ51" s="6">
        <v>1</v>
      </c>
      <c r="DK51" s="6">
        <v>1</v>
      </c>
      <c r="DL51" s="6">
        <v>1</v>
      </c>
      <c r="DM51" s="6">
        <v>1</v>
      </c>
      <c r="DN51" s="6">
        <v>1</v>
      </c>
      <c r="DO51" s="6">
        <v>1</v>
      </c>
      <c r="DP51" s="6">
        <v>1</v>
      </c>
      <c r="DQ51" s="6">
        <v>1</v>
      </c>
      <c r="DR51" s="6">
        <v>1</v>
      </c>
      <c r="DS51" s="6">
        <v>1</v>
      </c>
      <c r="DT51" s="6">
        <v>1</v>
      </c>
      <c r="DU51" s="6">
        <v>1</v>
      </c>
      <c r="DV51" s="6">
        <v>1</v>
      </c>
      <c r="DW51" s="6">
        <v>1</v>
      </c>
      <c r="DX51" s="6">
        <v>1</v>
      </c>
    </row>
    <row r="52" spans="1:128">
      <c r="A52" s="15">
        <v>47</v>
      </c>
      <c r="BP52" s="27">
        <v>0.798872286479013</v>
      </c>
      <c r="BQ52" s="27">
        <v>21459.4643501209</v>
      </c>
      <c r="BR52" s="27">
        <v>1.37596093924563</v>
      </c>
      <c r="BS52" s="27">
        <v>32296.5007171798</v>
      </c>
      <c r="BU52">
        <f t="shared" si="0"/>
        <v>98371.3786217309</v>
      </c>
      <c r="BV52">
        <f t="shared" si="1"/>
        <v>174097.640169665</v>
      </c>
      <c r="BW52" s="29">
        <v>47</v>
      </c>
      <c r="BX52">
        <f t="shared" si="2"/>
        <v>0</v>
      </c>
      <c r="BY52">
        <f t="shared" si="3"/>
        <v>1</v>
      </c>
      <c r="CA52" s="25">
        <v>9200</v>
      </c>
      <c r="CH52" s="7">
        <v>9200</v>
      </c>
      <c r="CI52" s="6">
        <v>0.383</v>
      </c>
      <c r="CJ52" s="6">
        <v>0.617</v>
      </c>
      <c r="CK52" s="6">
        <v>1</v>
      </c>
      <c r="CL52" s="8">
        <v>0</v>
      </c>
      <c r="CM52" s="6">
        <v>1</v>
      </c>
      <c r="CN52" s="6">
        <v>0</v>
      </c>
      <c r="CO52" s="6">
        <v>1</v>
      </c>
      <c r="CP52" s="6">
        <v>0</v>
      </c>
      <c r="CQ52" s="6">
        <v>1</v>
      </c>
      <c r="CR52" s="6">
        <v>0</v>
      </c>
      <c r="CS52" s="6">
        <v>1</v>
      </c>
      <c r="CT52" s="6">
        <v>0</v>
      </c>
      <c r="CU52" s="6">
        <v>1</v>
      </c>
      <c r="CV52" s="6">
        <v>0</v>
      </c>
      <c r="CW52" s="6">
        <v>1</v>
      </c>
      <c r="CX52" s="6">
        <v>0</v>
      </c>
      <c r="CY52" s="6">
        <v>1</v>
      </c>
      <c r="CZ52" s="6">
        <v>0</v>
      </c>
      <c r="DA52" s="6">
        <v>1</v>
      </c>
      <c r="DB52" s="6">
        <v>0</v>
      </c>
      <c r="DC52" s="6">
        <v>1</v>
      </c>
      <c r="DD52" s="6">
        <v>1</v>
      </c>
      <c r="DE52" s="6">
        <v>1</v>
      </c>
      <c r="DF52" s="6">
        <v>1</v>
      </c>
      <c r="DG52" s="6">
        <v>1</v>
      </c>
      <c r="DH52" s="6">
        <v>1</v>
      </c>
      <c r="DI52" s="6">
        <v>1</v>
      </c>
      <c r="DJ52" s="6">
        <v>1</v>
      </c>
      <c r="DK52" s="6">
        <v>1</v>
      </c>
      <c r="DL52" s="6">
        <v>1</v>
      </c>
      <c r="DM52" s="6">
        <v>1</v>
      </c>
      <c r="DN52" s="6">
        <v>1</v>
      </c>
      <c r="DO52" s="6">
        <v>1</v>
      </c>
      <c r="DP52" s="6">
        <v>1</v>
      </c>
      <c r="DQ52" s="6">
        <v>1</v>
      </c>
      <c r="DR52" s="6">
        <v>1</v>
      </c>
      <c r="DS52" s="6">
        <v>1</v>
      </c>
      <c r="DT52" s="6">
        <v>1</v>
      </c>
      <c r="DU52" s="6">
        <v>1</v>
      </c>
      <c r="DV52" s="6">
        <v>1</v>
      </c>
      <c r="DW52" s="6">
        <v>1</v>
      </c>
      <c r="DX52" s="6">
        <v>1</v>
      </c>
    </row>
    <row r="53" spans="1:128">
      <c r="A53" s="15">
        <v>48</v>
      </c>
      <c r="BP53" s="27">
        <v>0.804977996023637</v>
      </c>
      <c r="BQ53" s="27">
        <v>15433.4441264171</v>
      </c>
      <c r="BR53" s="27">
        <v>1.38617438467639</v>
      </c>
      <c r="BS53" s="27">
        <v>21189.2777452785</v>
      </c>
      <c r="BU53">
        <f t="shared" si="0"/>
        <v>105313.255277128</v>
      </c>
      <c r="BV53">
        <f t="shared" si="1"/>
        <v>186736.87995618</v>
      </c>
      <c r="BW53" s="29">
        <v>48</v>
      </c>
      <c r="BX53">
        <f t="shared" si="2"/>
        <v>0</v>
      </c>
      <c r="BY53">
        <f t="shared" si="3"/>
        <v>1</v>
      </c>
      <c r="CA53" s="25">
        <v>9400</v>
      </c>
      <c r="CH53" s="7">
        <v>9400</v>
      </c>
      <c r="CI53" s="6">
        <v>0.359</v>
      </c>
      <c r="CJ53" s="6">
        <v>0.641</v>
      </c>
      <c r="CK53" s="6">
        <v>1</v>
      </c>
      <c r="CL53" s="8">
        <v>0</v>
      </c>
      <c r="CM53" s="6">
        <v>1</v>
      </c>
      <c r="CN53" s="6">
        <v>0</v>
      </c>
      <c r="CO53" s="6">
        <v>1</v>
      </c>
      <c r="CP53" s="6">
        <v>0</v>
      </c>
      <c r="CQ53" s="6">
        <v>1</v>
      </c>
      <c r="CR53" s="6">
        <v>0</v>
      </c>
      <c r="CS53" s="6">
        <v>1</v>
      </c>
      <c r="CT53" s="6">
        <v>0</v>
      </c>
      <c r="CU53" s="6">
        <v>1</v>
      </c>
      <c r="CV53" s="6">
        <v>0</v>
      </c>
      <c r="CW53" s="6">
        <v>1</v>
      </c>
      <c r="CX53" s="6">
        <v>0</v>
      </c>
      <c r="CY53" s="6">
        <v>1</v>
      </c>
      <c r="CZ53" s="6">
        <v>0</v>
      </c>
      <c r="DA53" s="6">
        <v>1</v>
      </c>
      <c r="DB53" s="6">
        <v>0</v>
      </c>
      <c r="DC53" s="6">
        <v>1</v>
      </c>
      <c r="DD53" s="6">
        <v>1</v>
      </c>
      <c r="DE53" s="6">
        <v>1</v>
      </c>
      <c r="DF53" s="6">
        <v>1</v>
      </c>
      <c r="DG53" s="6">
        <v>1</v>
      </c>
      <c r="DH53" s="6">
        <v>1</v>
      </c>
      <c r="DI53" s="6">
        <v>1</v>
      </c>
      <c r="DJ53" s="6">
        <v>1</v>
      </c>
      <c r="DK53" s="6">
        <v>1</v>
      </c>
      <c r="DL53" s="6">
        <v>1</v>
      </c>
      <c r="DM53" s="6">
        <v>1</v>
      </c>
      <c r="DN53" s="6">
        <v>1</v>
      </c>
      <c r="DO53" s="6">
        <v>1</v>
      </c>
      <c r="DP53" s="6">
        <v>1</v>
      </c>
      <c r="DQ53" s="6">
        <v>1</v>
      </c>
      <c r="DR53" s="6">
        <v>1</v>
      </c>
      <c r="DS53" s="6">
        <v>1</v>
      </c>
      <c r="DT53" s="6">
        <v>1</v>
      </c>
      <c r="DU53" s="6">
        <v>1</v>
      </c>
      <c r="DV53" s="6">
        <v>1</v>
      </c>
      <c r="DW53" s="6">
        <v>1</v>
      </c>
      <c r="DX53" s="6">
        <v>1</v>
      </c>
    </row>
    <row r="54" spans="1:128">
      <c r="A54" s="15">
        <v>49</v>
      </c>
      <c r="BP54" s="27">
        <v>0.871881689897668</v>
      </c>
      <c r="BQ54" s="27">
        <v>9489.48067201856</v>
      </c>
      <c r="BR54" s="27">
        <v>1.49927149256768</v>
      </c>
      <c r="BS54" s="27">
        <v>13014.5829710333</v>
      </c>
      <c r="BU54">
        <f t="shared" si="0"/>
        <v>121292.772812632</v>
      </c>
      <c r="BV54">
        <f t="shared" si="1"/>
        <v>211876.140914119</v>
      </c>
      <c r="BW54" s="29">
        <v>49</v>
      </c>
      <c r="BX54">
        <f t="shared" si="2"/>
        <v>0</v>
      </c>
      <c r="BY54">
        <f t="shared" si="3"/>
        <v>1</v>
      </c>
      <c r="CA54" s="25">
        <v>9600</v>
      </c>
      <c r="CH54" s="7">
        <v>9600</v>
      </c>
      <c r="CI54" s="6">
        <v>0.333</v>
      </c>
      <c r="CJ54" s="6">
        <v>0.667</v>
      </c>
      <c r="CK54" s="6">
        <v>1</v>
      </c>
      <c r="CL54" s="6">
        <v>0</v>
      </c>
      <c r="CM54" s="6">
        <v>1</v>
      </c>
      <c r="CN54" s="6">
        <v>0</v>
      </c>
      <c r="CO54" s="6">
        <v>1</v>
      </c>
      <c r="CP54" s="6">
        <v>0</v>
      </c>
      <c r="CQ54" s="6">
        <v>1</v>
      </c>
      <c r="CR54" s="6">
        <v>0</v>
      </c>
      <c r="CS54" s="6">
        <v>1</v>
      </c>
      <c r="CT54" s="6">
        <v>0</v>
      </c>
      <c r="CU54" s="6">
        <v>1</v>
      </c>
      <c r="CV54" s="6">
        <v>0</v>
      </c>
      <c r="CW54" s="6">
        <v>1</v>
      </c>
      <c r="CX54" s="6">
        <v>0</v>
      </c>
      <c r="CY54" s="6">
        <v>1</v>
      </c>
      <c r="CZ54" s="6">
        <v>0</v>
      </c>
      <c r="DA54" s="6">
        <v>1</v>
      </c>
      <c r="DB54" s="6">
        <v>0</v>
      </c>
      <c r="DC54" s="6">
        <v>1</v>
      </c>
      <c r="DD54" s="6">
        <v>1</v>
      </c>
      <c r="DE54" s="6">
        <v>1</v>
      </c>
      <c r="DF54" s="6">
        <v>1</v>
      </c>
      <c r="DG54" s="6">
        <v>1</v>
      </c>
      <c r="DH54" s="6">
        <v>1</v>
      </c>
      <c r="DI54" s="6">
        <v>1</v>
      </c>
      <c r="DJ54" s="6">
        <v>1</v>
      </c>
      <c r="DK54" s="6">
        <v>1</v>
      </c>
      <c r="DL54" s="6">
        <v>1</v>
      </c>
      <c r="DM54" s="6">
        <v>1</v>
      </c>
      <c r="DN54" s="6">
        <v>1</v>
      </c>
      <c r="DO54" s="6">
        <v>1</v>
      </c>
      <c r="DP54" s="6">
        <v>1</v>
      </c>
      <c r="DQ54" s="6">
        <v>1</v>
      </c>
      <c r="DR54" s="6">
        <v>1</v>
      </c>
      <c r="DS54" s="6">
        <v>1</v>
      </c>
      <c r="DT54" s="6">
        <v>1</v>
      </c>
      <c r="DU54" s="6">
        <v>1</v>
      </c>
      <c r="DV54" s="6">
        <v>1</v>
      </c>
      <c r="DW54" s="6">
        <v>1</v>
      </c>
      <c r="DX54" s="6">
        <v>1</v>
      </c>
    </row>
    <row r="55" spans="1:128">
      <c r="A55" s="15">
        <v>50</v>
      </c>
      <c r="BP55" s="27">
        <v>0.77190833243489</v>
      </c>
      <c r="BQ55" s="27">
        <v>12089.0540988946</v>
      </c>
      <c r="BR55" s="27">
        <v>1.29532175642588</v>
      </c>
      <c r="BS55" s="27">
        <v>16284.0125989585</v>
      </c>
      <c r="BU55">
        <f t="shared" si="0"/>
        <v>103697.195766339</v>
      </c>
      <c r="BV55">
        <f t="shared" si="1"/>
        <v>178014.250864924</v>
      </c>
      <c r="BW55" s="29">
        <v>50</v>
      </c>
      <c r="BX55">
        <f t="shared" si="2"/>
        <v>0</v>
      </c>
      <c r="BY55">
        <f t="shared" si="3"/>
        <v>1</v>
      </c>
      <c r="CA55" s="25">
        <v>9800</v>
      </c>
      <c r="CH55" s="7">
        <v>9800</v>
      </c>
      <c r="CI55" s="6">
        <v>0.313</v>
      </c>
      <c r="CJ55" s="6">
        <v>0.687</v>
      </c>
      <c r="CK55" s="6">
        <v>1</v>
      </c>
      <c r="CL55" s="6">
        <v>0</v>
      </c>
      <c r="CM55" s="6">
        <v>1</v>
      </c>
      <c r="CN55" s="6">
        <v>0</v>
      </c>
      <c r="CO55" s="6">
        <v>1</v>
      </c>
      <c r="CP55" s="6">
        <v>0</v>
      </c>
      <c r="CQ55" s="6">
        <v>1</v>
      </c>
      <c r="CR55" s="6">
        <v>0</v>
      </c>
      <c r="CS55" s="6">
        <v>1</v>
      </c>
      <c r="CT55" s="6">
        <v>0</v>
      </c>
      <c r="CU55" s="6">
        <v>1</v>
      </c>
      <c r="CV55" s="6">
        <v>0</v>
      </c>
      <c r="CW55" s="6">
        <v>1</v>
      </c>
      <c r="CX55" s="6">
        <v>0</v>
      </c>
      <c r="CY55" s="6">
        <v>1</v>
      </c>
      <c r="CZ55" s="6">
        <v>0</v>
      </c>
      <c r="DA55" s="6">
        <v>1</v>
      </c>
      <c r="DB55" s="6">
        <v>0</v>
      </c>
      <c r="DC55" s="6">
        <v>1</v>
      </c>
      <c r="DD55" s="6">
        <v>1</v>
      </c>
      <c r="DE55" s="6">
        <v>1</v>
      </c>
      <c r="DF55" s="6">
        <v>1</v>
      </c>
      <c r="DG55" s="6">
        <v>1</v>
      </c>
      <c r="DH55" s="6">
        <v>1</v>
      </c>
      <c r="DI55" s="6">
        <v>1</v>
      </c>
      <c r="DJ55" s="6">
        <v>1</v>
      </c>
      <c r="DK55" s="6">
        <v>1</v>
      </c>
      <c r="DL55" s="6">
        <v>1</v>
      </c>
      <c r="DM55" s="6">
        <v>1</v>
      </c>
      <c r="DN55" s="6">
        <v>1</v>
      </c>
      <c r="DO55" s="6">
        <v>1</v>
      </c>
      <c r="DP55" s="6">
        <v>1</v>
      </c>
      <c r="DQ55" s="6">
        <v>1</v>
      </c>
      <c r="DR55" s="6">
        <v>1</v>
      </c>
      <c r="DS55" s="6">
        <v>1</v>
      </c>
      <c r="DT55" s="6">
        <v>1</v>
      </c>
      <c r="DU55" s="6">
        <v>1</v>
      </c>
      <c r="DV55" s="6">
        <v>1</v>
      </c>
      <c r="DW55" s="6">
        <v>1</v>
      </c>
      <c r="DX55" s="6">
        <v>1</v>
      </c>
    </row>
    <row r="56" spans="1:128">
      <c r="A56" s="15">
        <v>51</v>
      </c>
      <c r="BP56" s="27">
        <v>0.827310279376552</v>
      </c>
      <c r="BQ56" s="27">
        <v>12882.9525019062</v>
      </c>
      <c r="BR56" s="27">
        <v>1.43773889048549</v>
      </c>
      <c r="BS56" s="27">
        <v>16752.6111858642</v>
      </c>
      <c r="BU56">
        <f t="shared" si="0"/>
        <v>111213.589404577</v>
      </c>
      <c r="BV56">
        <f t="shared" si="1"/>
        <v>198908.22238696</v>
      </c>
      <c r="BW56" s="29">
        <v>51</v>
      </c>
      <c r="BX56">
        <f t="shared" si="2"/>
        <v>0</v>
      </c>
      <c r="BY56">
        <f t="shared" si="3"/>
        <v>1</v>
      </c>
      <c r="CA56" s="25">
        <v>10000</v>
      </c>
      <c r="CH56" s="7">
        <v>10000</v>
      </c>
      <c r="CI56" s="6">
        <v>0.295</v>
      </c>
      <c r="CJ56" s="6">
        <v>0.705</v>
      </c>
      <c r="CK56" s="6">
        <v>1</v>
      </c>
      <c r="CL56" s="6">
        <v>0</v>
      </c>
      <c r="CM56" s="6">
        <v>1</v>
      </c>
      <c r="CN56" s="6">
        <v>0</v>
      </c>
      <c r="CO56" s="6">
        <v>1</v>
      </c>
      <c r="CP56" s="6">
        <v>0</v>
      </c>
      <c r="CQ56" s="6">
        <v>1</v>
      </c>
      <c r="CR56" s="6">
        <v>0</v>
      </c>
      <c r="CS56" s="6">
        <v>1</v>
      </c>
      <c r="CT56" s="6">
        <v>0</v>
      </c>
      <c r="CU56" s="6">
        <v>1</v>
      </c>
      <c r="CV56" s="6">
        <v>0</v>
      </c>
      <c r="CW56" s="6">
        <v>1</v>
      </c>
      <c r="CX56" s="6">
        <v>0</v>
      </c>
      <c r="CY56" s="6">
        <v>1</v>
      </c>
      <c r="CZ56" s="6">
        <v>0</v>
      </c>
      <c r="DA56" s="6">
        <v>1</v>
      </c>
      <c r="DB56" s="6">
        <v>0</v>
      </c>
      <c r="DC56" s="6">
        <v>1</v>
      </c>
      <c r="DD56" s="6">
        <v>1</v>
      </c>
      <c r="DE56" s="6">
        <v>1</v>
      </c>
      <c r="DF56" s="6">
        <v>1</v>
      </c>
      <c r="DG56" s="6">
        <v>1</v>
      </c>
      <c r="DH56" s="6">
        <v>1</v>
      </c>
      <c r="DI56" s="6">
        <v>1</v>
      </c>
      <c r="DJ56" s="6">
        <v>1</v>
      </c>
      <c r="DK56" s="6">
        <v>1</v>
      </c>
      <c r="DL56" s="6">
        <v>1</v>
      </c>
      <c r="DM56" s="6">
        <v>1</v>
      </c>
      <c r="DN56" s="6">
        <v>1</v>
      </c>
      <c r="DO56" s="6">
        <v>1</v>
      </c>
      <c r="DP56" s="6">
        <v>1</v>
      </c>
      <c r="DQ56" s="6">
        <v>1</v>
      </c>
      <c r="DR56" s="6">
        <v>1</v>
      </c>
      <c r="DS56" s="6">
        <v>1</v>
      </c>
      <c r="DT56" s="6">
        <v>1</v>
      </c>
      <c r="DU56" s="6">
        <v>1</v>
      </c>
      <c r="DV56" s="6">
        <v>1</v>
      </c>
      <c r="DW56" s="6">
        <v>1</v>
      </c>
      <c r="DX56" s="6">
        <v>1</v>
      </c>
    </row>
    <row r="57" spans="1:128">
      <c r="A57" s="15">
        <v>52</v>
      </c>
      <c r="BP57" s="27">
        <v>0.833851190417243</v>
      </c>
      <c r="BQ57" s="27">
        <v>11241.5733629614</v>
      </c>
      <c r="BR57" s="27">
        <v>1.43649700555937</v>
      </c>
      <c r="BS57" s="27">
        <v>14589.1015853772</v>
      </c>
      <c r="BU57">
        <f t="shared" si="0"/>
        <v>113836.105199625</v>
      </c>
      <c r="BV57">
        <f t="shared" si="1"/>
        <v>200885.449248528</v>
      </c>
      <c r="BW57" s="29">
        <v>52</v>
      </c>
      <c r="BX57">
        <f t="shared" si="2"/>
        <v>0</v>
      </c>
      <c r="BY57">
        <f t="shared" si="3"/>
        <v>1</v>
      </c>
      <c r="CA57" s="25">
        <v>10200</v>
      </c>
      <c r="CH57" s="7">
        <v>10200</v>
      </c>
      <c r="CI57" s="6">
        <v>0.275</v>
      </c>
      <c r="CJ57" s="6">
        <v>0.725</v>
      </c>
      <c r="CK57" s="6">
        <v>1</v>
      </c>
      <c r="CL57" s="6">
        <v>0</v>
      </c>
      <c r="CM57" s="6">
        <v>1</v>
      </c>
      <c r="CN57" s="6">
        <v>0</v>
      </c>
      <c r="CO57" s="6">
        <v>1</v>
      </c>
      <c r="CP57" s="6">
        <v>0</v>
      </c>
      <c r="CQ57" s="6">
        <v>1</v>
      </c>
      <c r="CR57" s="6">
        <v>0</v>
      </c>
      <c r="CS57" s="6">
        <v>1</v>
      </c>
      <c r="CT57" s="6">
        <v>0</v>
      </c>
      <c r="CU57" s="6">
        <v>1</v>
      </c>
      <c r="CV57" s="6">
        <v>0</v>
      </c>
      <c r="CW57" s="6">
        <v>1</v>
      </c>
      <c r="CX57" s="6">
        <v>0</v>
      </c>
      <c r="CY57" s="6">
        <v>1</v>
      </c>
      <c r="CZ57" s="6">
        <v>0</v>
      </c>
      <c r="DA57" s="6">
        <v>1</v>
      </c>
      <c r="DB57" s="6">
        <v>0</v>
      </c>
      <c r="DC57" s="6">
        <v>1</v>
      </c>
      <c r="DD57" s="6">
        <v>1</v>
      </c>
      <c r="DE57" s="6">
        <v>1</v>
      </c>
      <c r="DF57" s="6">
        <v>1</v>
      </c>
      <c r="DG57" s="6">
        <v>1</v>
      </c>
      <c r="DH57" s="6">
        <v>1</v>
      </c>
      <c r="DI57" s="6">
        <v>1</v>
      </c>
      <c r="DJ57" s="6">
        <v>1</v>
      </c>
      <c r="DK57" s="6">
        <v>1</v>
      </c>
      <c r="DL57" s="6">
        <v>1</v>
      </c>
      <c r="DM57" s="6">
        <v>1</v>
      </c>
      <c r="DN57" s="6">
        <v>1</v>
      </c>
      <c r="DO57" s="6">
        <v>1</v>
      </c>
      <c r="DP57" s="6">
        <v>1</v>
      </c>
      <c r="DQ57" s="6">
        <v>1</v>
      </c>
      <c r="DR57" s="6">
        <v>1</v>
      </c>
      <c r="DS57" s="6">
        <v>1</v>
      </c>
      <c r="DT57" s="6">
        <v>1</v>
      </c>
      <c r="DU57" s="6">
        <v>1</v>
      </c>
      <c r="DV57" s="6">
        <v>1</v>
      </c>
      <c r="DW57" s="6">
        <v>1</v>
      </c>
      <c r="DX57" s="6">
        <v>1</v>
      </c>
    </row>
    <row r="58" spans="1:128">
      <c r="A58" s="15">
        <v>53</v>
      </c>
      <c r="BP58" s="27">
        <v>0.818816844963722</v>
      </c>
      <c r="BQ58" s="27">
        <v>13452.2140005478</v>
      </c>
      <c r="BR58" s="27">
        <v>1.4134555382411</v>
      </c>
      <c r="BS58" s="27">
        <v>17780.5230455395</v>
      </c>
      <c r="BU58">
        <f t="shared" si="0"/>
        <v>109370.312744011</v>
      </c>
      <c r="BV58">
        <f t="shared" si="1"/>
        <v>194237.807690626</v>
      </c>
      <c r="BW58" s="29">
        <v>53</v>
      </c>
      <c r="BX58">
        <f t="shared" si="2"/>
        <v>0</v>
      </c>
      <c r="BY58">
        <f t="shared" si="3"/>
        <v>1</v>
      </c>
      <c r="CA58" s="25">
        <v>10400</v>
      </c>
      <c r="CH58" s="7">
        <v>10400</v>
      </c>
      <c r="CI58" s="6">
        <v>0.262</v>
      </c>
      <c r="CJ58" s="6">
        <v>0.738</v>
      </c>
      <c r="CK58" s="6">
        <v>1</v>
      </c>
      <c r="CL58" s="6">
        <v>0</v>
      </c>
      <c r="CM58" s="6">
        <v>1</v>
      </c>
      <c r="CN58" s="6">
        <v>0</v>
      </c>
      <c r="CO58" s="6">
        <v>1</v>
      </c>
      <c r="CP58" s="6">
        <v>0</v>
      </c>
      <c r="CQ58" s="6">
        <v>1</v>
      </c>
      <c r="CR58" s="6">
        <v>0</v>
      </c>
      <c r="CS58" s="6">
        <v>1</v>
      </c>
      <c r="CT58" s="6">
        <v>0</v>
      </c>
      <c r="CU58" s="6">
        <v>1</v>
      </c>
      <c r="CV58" s="6">
        <v>0</v>
      </c>
      <c r="CW58" s="6">
        <v>1</v>
      </c>
      <c r="CX58" s="6">
        <v>0</v>
      </c>
      <c r="CY58" s="6">
        <v>1</v>
      </c>
      <c r="CZ58" s="6">
        <v>0</v>
      </c>
      <c r="DA58" s="6">
        <v>1</v>
      </c>
      <c r="DB58" s="6">
        <v>0</v>
      </c>
      <c r="DC58" s="6">
        <v>1</v>
      </c>
      <c r="DD58" s="6">
        <v>1</v>
      </c>
      <c r="DE58" s="6">
        <v>1</v>
      </c>
      <c r="DF58" s="6">
        <v>1</v>
      </c>
      <c r="DG58" s="6">
        <v>1</v>
      </c>
      <c r="DH58" s="6">
        <v>1</v>
      </c>
      <c r="DI58" s="6">
        <v>1</v>
      </c>
      <c r="DJ58" s="6">
        <v>1</v>
      </c>
      <c r="DK58" s="6">
        <v>1</v>
      </c>
      <c r="DL58" s="6">
        <v>1</v>
      </c>
      <c r="DM58" s="6">
        <v>1</v>
      </c>
      <c r="DN58" s="6">
        <v>1</v>
      </c>
      <c r="DO58" s="6">
        <v>1</v>
      </c>
      <c r="DP58" s="6">
        <v>1</v>
      </c>
      <c r="DQ58" s="6">
        <v>1</v>
      </c>
      <c r="DR58" s="6">
        <v>1</v>
      </c>
      <c r="DS58" s="6">
        <v>1</v>
      </c>
      <c r="DT58" s="6">
        <v>1</v>
      </c>
      <c r="DU58" s="6">
        <v>1</v>
      </c>
      <c r="DV58" s="6">
        <v>1</v>
      </c>
      <c r="DW58" s="6">
        <v>1</v>
      </c>
      <c r="DX58" s="6">
        <v>1</v>
      </c>
    </row>
    <row r="59" spans="1:128">
      <c r="A59" s="15">
        <v>54</v>
      </c>
      <c r="BP59" s="27">
        <v>0.862468084472346</v>
      </c>
      <c r="BQ59" s="27">
        <v>12507.1028554747</v>
      </c>
      <c r="BR59" s="27">
        <v>1.50725345104014</v>
      </c>
      <c r="BS59" s="27">
        <v>16258.3972551965</v>
      </c>
      <c r="BU59">
        <f t="shared" si="0"/>
        <v>116863.109815377</v>
      </c>
      <c r="BV59">
        <f t="shared" si="1"/>
        <v>209829.620400824</v>
      </c>
      <c r="BW59" s="29">
        <v>54</v>
      </c>
      <c r="BX59">
        <f t="shared" si="2"/>
        <v>0</v>
      </c>
      <c r="BY59">
        <f t="shared" si="3"/>
        <v>1</v>
      </c>
      <c r="CA59" s="25">
        <v>10600</v>
      </c>
      <c r="CH59" s="7">
        <v>10600</v>
      </c>
      <c r="CI59" s="6">
        <v>0.248</v>
      </c>
      <c r="CJ59" s="6">
        <v>0.752</v>
      </c>
      <c r="CK59" s="6">
        <v>0.999</v>
      </c>
      <c r="CL59" s="6">
        <v>0.001</v>
      </c>
      <c r="CM59" s="6">
        <v>1</v>
      </c>
      <c r="CN59" s="6">
        <v>0</v>
      </c>
      <c r="CO59" s="6">
        <v>1</v>
      </c>
      <c r="CP59" s="6">
        <v>0</v>
      </c>
      <c r="CQ59" s="6">
        <v>1</v>
      </c>
      <c r="CR59" s="6">
        <v>0</v>
      </c>
      <c r="CS59" s="6">
        <v>1</v>
      </c>
      <c r="CT59" s="6">
        <v>0</v>
      </c>
      <c r="CU59" s="6">
        <v>1</v>
      </c>
      <c r="CV59" s="6">
        <v>0</v>
      </c>
      <c r="CW59" s="6">
        <v>1</v>
      </c>
      <c r="CX59" s="6">
        <v>0</v>
      </c>
      <c r="CY59" s="6">
        <v>1</v>
      </c>
      <c r="CZ59" s="6">
        <v>0</v>
      </c>
      <c r="DA59" s="6">
        <v>1</v>
      </c>
      <c r="DB59" s="6">
        <v>0</v>
      </c>
      <c r="DC59" s="6">
        <v>1</v>
      </c>
      <c r="DD59" s="6">
        <v>1</v>
      </c>
      <c r="DE59" s="6">
        <v>1</v>
      </c>
      <c r="DF59" s="6">
        <v>1</v>
      </c>
      <c r="DG59" s="6">
        <v>1</v>
      </c>
      <c r="DH59" s="6">
        <v>1</v>
      </c>
      <c r="DI59" s="6">
        <v>1</v>
      </c>
      <c r="DJ59" s="6">
        <v>1</v>
      </c>
      <c r="DK59" s="6">
        <v>1</v>
      </c>
      <c r="DL59" s="6">
        <v>1</v>
      </c>
      <c r="DM59" s="6">
        <v>1</v>
      </c>
      <c r="DN59" s="6">
        <v>1</v>
      </c>
      <c r="DO59" s="6">
        <v>1</v>
      </c>
      <c r="DP59" s="6">
        <v>1</v>
      </c>
      <c r="DQ59" s="6">
        <v>1</v>
      </c>
      <c r="DR59" s="6">
        <v>1</v>
      </c>
      <c r="DS59" s="6">
        <v>1</v>
      </c>
      <c r="DT59" s="6">
        <v>1</v>
      </c>
      <c r="DU59" s="6">
        <v>1</v>
      </c>
      <c r="DV59" s="6">
        <v>1</v>
      </c>
      <c r="DW59" s="6">
        <v>1</v>
      </c>
      <c r="DX59" s="6">
        <v>1</v>
      </c>
    </row>
    <row r="60" spans="1:128">
      <c r="A60" s="15">
        <v>55</v>
      </c>
      <c r="BP60" s="27">
        <v>0.821044981701668</v>
      </c>
      <c r="BQ60" s="27">
        <v>13577.3336284483</v>
      </c>
      <c r="BR60" s="27">
        <v>1.40548346630467</v>
      </c>
      <c r="BS60" s="27">
        <v>21023.5693187906</v>
      </c>
      <c r="BU60">
        <f t="shared" si="0"/>
        <v>109579.413626802</v>
      </c>
      <c r="BV60">
        <f t="shared" si="1"/>
        <v>189798.95062691</v>
      </c>
      <c r="BW60" s="29">
        <v>55</v>
      </c>
      <c r="BX60">
        <f t="shared" si="2"/>
        <v>0</v>
      </c>
      <c r="BY60">
        <f t="shared" si="3"/>
        <v>1</v>
      </c>
      <c r="CA60" s="25">
        <v>10800</v>
      </c>
      <c r="CH60" s="7">
        <v>10800</v>
      </c>
      <c r="CI60" s="6">
        <v>0.226</v>
      </c>
      <c r="CJ60" s="6">
        <v>0.774</v>
      </c>
      <c r="CK60" s="6">
        <v>0.999</v>
      </c>
      <c r="CL60" s="6">
        <v>0.001</v>
      </c>
      <c r="CM60" s="6">
        <v>1</v>
      </c>
      <c r="CN60" s="6">
        <v>0</v>
      </c>
      <c r="CO60" s="6">
        <v>1</v>
      </c>
      <c r="CP60" s="6">
        <v>0</v>
      </c>
      <c r="CQ60" s="6">
        <v>1</v>
      </c>
      <c r="CR60" s="6">
        <v>0</v>
      </c>
      <c r="CS60" s="6">
        <v>1</v>
      </c>
      <c r="CT60" s="6">
        <v>0</v>
      </c>
      <c r="CU60" s="6">
        <v>1</v>
      </c>
      <c r="CV60" s="6">
        <v>0</v>
      </c>
      <c r="CW60" s="6">
        <v>1</v>
      </c>
      <c r="CX60" s="6">
        <v>0</v>
      </c>
      <c r="CY60" s="6">
        <v>1</v>
      </c>
      <c r="CZ60" s="6">
        <v>0</v>
      </c>
      <c r="DA60" s="6">
        <v>1</v>
      </c>
      <c r="DB60" s="6">
        <v>0</v>
      </c>
      <c r="DC60" s="6">
        <v>1</v>
      </c>
      <c r="DD60" s="6">
        <v>1</v>
      </c>
      <c r="DE60" s="6">
        <v>1</v>
      </c>
      <c r="DF60" s="6">
        <v>1</v>
      </c>
      <c r="DG60" s="6">
        <v>1</v>
      </c>
      <c r="DH60" s="6">
        <v>1</v>
      </c>
      <c r="DI60" s="6">
        <v>1</v>
      </c>
      <c r="DJ60" s="6">
        <v>1</v>
      </c>
      <c r="DK60" s="6">
        <v>1</v>
      </c>
      <c r="DL60" s="6">
        <v>1</v>
      </c>
      <c r="DM60" s="6">
        <v>1</v>
      </c>
      <c r="DN60" s="6">
        <v>1</v>
      </c>
      <c r="DO60" s="6">
        <v>1</v>
      </c>
      <c r="DP60" s="6">
        <v>1</v>
      </c>
      <c r="DQ60" s="6">
        <v>1</v>
      </c>
      <c r="DR60" s="6">
        <v>1</v>
      </c>
      <c r="DS60" s="6">
        <v>1</v>
      </c>
      <c r="DT60" s="6">
        <v>1</v>
      </c>
      <c r="DU60" s="6">
        <v>1</v>
      </c>
      <c r="DV60" s="6">
        <v>1</v>
      </c>
      <c r="DW60" s="6">
        <v>1</v>
      </c>
      <c r="DX60" s="6">
        <v>1</v>
      </c>
    </row>
    <row r="61" spans="1:128">
      <c r="A61" s="15">
        <v>56</v>
      </c>
      <c r="BP61" s="27">
        <v>0.789973414968484</v>
      </c>
      <c r="BQ61" s="27">
        <v>15004.0042100919</v>
      </c>
      <c r="BR61" s="27">
        <v>1.35523445720509</v>
      </c>
      <c r="BS61" s="27">
        <v>22133.7509213856</v>
      </c>
      <c r="BU61">
        <f t="shared" si="0"/>
        <v>103492.008035181</v>
      </c>
      <c r="BV61">
        <f t="shared" si="1"/>
        <v>181151.417659378</v>
      </c>
      <c r="BW61" s="29">
        <v>56</v>
      </c>
      <c r="BX61">
        <f t="shared" si="2"/>
        <v>0</v>
      </c>
      <c r="BY61">
        <f t="shared" si="3"/>
        <v>1</v>
      </c>
      <c r="CA61" s="25">
        <v>11000</v>
      </c>
      <c r="CH61" s="7">
        <v>11000</v>
      </c>
      <c r="CI61" s="6">
        <v>0.212</v>
      </c>
      <c r="CJ61" s="6">
        <v>0.788</v>
      </c>
      <c r="CK61" s="6">
        <v>0.998</v>
      </c>
      <c r="CL61" s="6">
        <v>0.002</v>
      </c>
      <c r="CM61" s="6">
        <v>1</v>
      </c>
      <c r="CN61" s="6">
        <v>0</v>
      </c>
      <c r="CO61" s="6">
        <v>1</v>
      </c>
      <c r="CP61" s="6">
        <v>0</v>
      </c>
      <c r="CQ61" s="6">
        <v>1</v>
      </c>
      <c r="CR61" s="6">
        <v>0</v>
      </c>
      <c r="CS61" s="6">
        <v>1</v>
      </c>
      <c r="CT61" s="6">
        <v>0</v>
      </c>
      <c r="CU61" s="6">
        <v>1</v>
      </c>
      <c r="CV61" s="6">
        <v>0</v>
      </c>
      <c r="CW61" s="6">
        <v>1</v>
      </c>
      <c r="CX61" s="6">
        <v>0</v>
      </c>
      <c r="CY61" s="6">
        <v>1</v>
      </c>
      <c r="CZ61" s="6">
        <v>0</v>
      </c>
      <c r="DA61" s="6">
        <v>1</v>
      </c>
      <c r="DB61" s="6">
        <v>0</v>
      </c>
      <c r="DC61" s="6">
        <v>1</v>
      </c>
      <c r="DD61" s="6">
        <v>1</v>
      </c>
      <c r="DE61" s="6">
        <v>1</v>
      </c>
      <c r="DF61" s="6">
        <v>1</v>
      </c>
      <c r="DG61" s="6">
        <v>1</v>
      </c>
      <c r="DH61" s="6">
        <v>1</v>
      </c>
      <c r="DI61" s="6">
        <v>1</v>
      </c>
      <c r="DJ61" s="6">
        <v>1</v>
      </c>
      <c r="DK61" s="6">
        <v>1</v>
      </c>
      <c r="DL61" s="6">
        <v>1</v>
      </c>
      <c r="DM61" s="6">
        <v>1</v>
      </c>
      <c r="DN61" s="6">
        <v>1</v>
      </c>
      <c r="DO61" s="6">
        <v>1</v>
      </c>
      <c r="DP61" s="6">
        <v>1</v>
      </c>
      <c r="DQ61" s="6">
        <v>1</v>
      </c>
      <c r="DR61" s="6">
        <v>1</v>
      </c>
      <c r="DS61" s="6">
        <v>1</v>
      </c>
      <c r="DT61" s="6">
        <v>1</v>
      </c>
      <c r="DU61" s="6">
        <v>1</v>
      </c>
      <c r="DV61" s="6">
        <v>1</v>
      </c>
      <c r="DW61" s="6">
        <v>1</v>
      </c>
      <c r="DX61" s="6">
        <v>1</v>
      </c>
    </row>
    <row r="62" spans="1:128">
      <c r="A62" s="15">
        <v>57</v>
      </c>
      <c r="BP62" s="27">
        <v>0.817554638070459</v>
      </c>
      <c r="BQ62" s="27">
        <v>12935.0664361788</v>
      </c>
      <c r="BR62" s="27">
        <v>1.42991654891829</v>
      </c>
      <c r="BS62" s="27">
        <v>16368.7743409324</v>
      </c>
      <c r="BU62">
        <f t="shared" si="0"/>
        <v>109698.12927439</v>
      </c>
      <c r="BV62">
        <f t="shared" si="1"/>
        <v>198118.707996811</v>
      </c>
      <c r="BW62" s="29">
        <v>57</v>
      </c>
      <c r="BX62">
        <f t="shared" si="2"/>
        <v>0</v>
      </c>
      <c r="BY62">
        <f t="shared" si="3"/>
        <v>1</v>
      </c>
      <c r="CA62" s="25">
        <v>11200</v>
      </c>
      <c r="CH62" s="7">
        <v>11200</v>
      </c>
      <c r="CI62" s="6">
        <v>0.195</v>
      </c>
      <c r="CJ62" s="6">
        <v>0.805</v>
      </c>
      <c r="CK62" s="6">
        <v>0.998</v>
      </c>
      <c r="CL62" s="6">
        <v>0.002</v>
      </c>
      <c r="CM62" s="6">
        <v>1</v>
      </c>
      <c r="CN62" s="6">
        <v>0</v>
      </c>
      <c r="CO62" s="6">
        <v>1</v>
      </c>
      <c r="CP62" s="6">
        <v>0</v>
      </c>
      <c r="CQ62" s="6">
        <v>1</v>
      </c>
      <c r="CR62" s="6">
        <v>0</v>
      </c>
      <c r="CS62" s="6">
        <v>1</v>
      </c>
      <c r="CT62" s="6">
        <v>0</v>
      </c>
      <c r="CU62" s="6">
        <v>1</v>
      </c>
      <c r="CV62" s="6">
        <v>0</v>
      </c>
      <c r="CW62" s="6">
        <v>1</v>
      </c>
      <c r="CX62" s="6">
        <v>0</v>
      </c>
      <c r="CY62" s="6">
        <v>1</v>
      </c>
      <c r="CZ62" s="6">
        <v>0</v>
      </c>
      <c r="DA62" s="6">
        <v>1</v>
      </c>
      <c r="DB62" s="6">
        <v>0</v>
      </c>
      <c r="DC62" s="6">
        <v>1</v>
      </c>
      <c r="DD62" s="6">
        <v>1</v>
      </c>
      <c r="DE62" s="6">
        <v>1</v>
      </c>
      <c r="DF62" s="6">
        <v>1</v>
      </c>
      <c r="DG62" s="6">
        <v>1</v>
      </c>
      <c r="DH62" s="6">
        <v>1</v>
      </c>
      <c r="DI62" s="6">
        <v>1</v>
      </c>
      <c r="DJ62" s="6">
        <v>1</v>
      </c>
      <c r="DK62" s="6">
        <v>1</v>
      </c>
      <c r="DL62" s="6">
        <v>1</v>
      </c>
      <c r="DM62" s="6">
        <v>1</v>
      </c>
      <c r="DN62" s="6">
        <v>1</v>
      </c>
      <c r="DO62" s="6">
        <v>1</v>
      </c>
      <c r="DP62" s="6">
        <v>1</v>
      </c>
      <c r="DQ62" s="6">
        <v>1</v>
      </c>
      <c r="DR62" s="6">
        <v>1</v>
      </c>
      <c r="DS62" s="6">
        <v>1</v>
      </c>
      <c r="DT62" s="6">
        <v>1</v>
      </c>
      <c r="DU62" s="6">
        <v>1</v>
      </c>
      <c r="DV62" s="6">
        <v>1</v>
      </c>
      <c r="DW62" s="6">
        <v>1</v>
      </c>
      <c r="DX62" s="6">
        <v>1</v>
      </c>
    </row>
    <row r="63" spans="1:128">
      <c r="A63" s="15">
        <v>58</v>
      </c>
      <c r="BP63" s="27">
        <v>0.831874912192667</v>
      </c>
      <c r="BQ63" s="27">
        <v>8327.57548574413</v>
      </c>
      <c r="BR63" s="27">
        <v>1.42557989130958</v>
      </c>
      <c r="BS63" s="27">
        <v>10709.7971195747</v>
      </c>
      <c r="BU63">
        <f t="shared" si="0"/>
        <v>116453.661343156</v>
      </c>
      <c r="BV63">
        <f t="shared" si="1"/>
        <v>203127.186576862</v>
      </c>
      <c r="BW63" s="29">
        <v>58</v>
      </c>
      <c r="BX63">
        <f t="shared" si="2"/>
        <v>0</v>
      </c>
      <c r="BY63">
        <f t="shared" si="3"/>
        <v>1</v>
      </c>
      <c r="CA63" s="25">
        <v>11400</v>
      </c>
      <c r="CH63" s="7">
        <v>11400</v>
      </c>
      <c r="CI63" s="6">
        <v>0.182</v>
      </c>
      <c r="CJ63" s="6">
        <v>0.818</v>
      </c>
      <c r="CK63" s="6">
        <v>0.997</v>
      </c>
      <c r="CL63" s="6">
        <v>0.003</v>
      </c>
      <c r="CM63" s="6">
        <v>1</v>
      </c>
      <c r="CN63" s="6">
        <v>0</v>
      </c>
      <c r="CO63" s="6">
        <v>1</v>
      </c>
      <c r="CP63" s="6">
        <v>0</v>
      </c>
      <c r="CQ63" s="6">
        <v>1</v>
      </c>
      <c r="CR63" s="6">
        <v>0</v>
      </c>
      <c r="CS63" s="6">
        <v>1</v>
      </c>
      <c r="CT63" s="6">
        <v>0</v>
      </c>
      <c r="CU63" s="6">
        <v>1</v>
      </c>
      <c r="CV63" s="6">
        <v>0</v>
      </c>
      <c r="CW63" s="6">
        <v>1</v>
      </c>
      <c r="CX63" s="6">
        <v>0</v>
      </c>
      <c r="CY63" s="6">
        <v>1</v>
      </c>
      <c r="CZ63" s="6">
        <v>0</v>
      </c>
      <c r="DA63" s="6">
        <v>1</v>
      </c>
      <c r="DB63" s="6">
        <v>0</v>
      </c>
      <c r="DC63" s="6">
        <v>1</v>
      </c>
      <c r="DD63" s="6">
        <v>1</v>
      </c>
      <c r="DE63" s="6">
        <v>1</v>
      </c>
      <c r="DF63" s="6">
        <v>1</v>
      </c>
      <c r="DG63" s="6">
        <v>1</v>
      </c>
      <c r="DH63" s="6">
        <v>1</v>
      </c>
      <c r="DI63" s="6">
        <v>1</v>
      </c>
      <c r="DJ63" s="6">
        <v>1</v>
      </c>
      <c r="DK63" s="6">
        <v>1</v>
      </c>
      <c r="DL63" s="6">
        <v>1</v>
      </c>
      <c r="DM63" s="6">
        <v>1</v>
      </c>
      <c r="DN63" s="6">
        <v>1</v>
      </c>
      <c r="DO63" s="6">
        <v>1</v>
      </c>
      <c r="DP63" s="6">
        <v>1</v>
      </c>
      <c r="DQ63" s="6">
        <v>1</v>
      </c>
      <c r="DR63" s="6">
        <v>1</v>
      </c>
      <c r="DS63" s="6">
        <v>1</v>
      </c>
      <c r="DT63" s="6">
        <v>1</v>
      </c>
      <c r="DU63" s="6">
        <v>1</v>
      </c>
      <c r="DV63" s="6">
        <v>1</v>
      </c>
      <c r="DW63" s="6">
        <v>1</v>
      </c>
      <c r="DX63" s="6">
        <v>1</v>
      </c>
    </row>
    <row r="64" spans="1:128">
      <c r="A64" s="15">
        <v>59</v>
      </c>
      <c r="BP64" s="27">
        <v>0.763601131968796</v>
      </c>
      <c r="BQ64" s="27">
        <v>16583.0763471051</v>
      </c>
      <c r="BR64" s="27">
        <v>1.29325731513852</v>
      </c>
      <c r="BS64" s="27">
        <v>25496.3702878033</v>
      </c>
      <c r="BU64">
        <f t="shared" si="0"/>
        <v>97957.0934482143</v>
      </c>
      <c r="BV64">
        <f t="shared" si="1"/>
        <v>168492.226982975</v>
      </c>
      <c r="BW64" s="29">
        <v>59</v>
      </c>
      <c r="BX64">
        <f t="shared" si="2"/>
        <v>0</v>
      </c>
      <c r="BY64">
        <f t="shared" si="3"/>
        <v>1</v>
      </c>
      <c r="CA64" s="25">
        <v>11600</v>
      </c>
      <c r="CH64" s="7">
        <v>11600</v>
      </c>
      <c r="CI64" s="6">
        <v>0.173</v>
      </c>
      <c r="CJ64" s="6">
        <v>0.827</v>
      </c>
      <c r="CK64" s="6">
        <v>0.995</v>
      </c>
      <c r="CL64" s="6">
        <v>0.005</v>
      </c>
      <c r="CM64" s="6">
        <v>1</v>
      </c>
      <c r="CN64" s="6">
        <v>0</v>
      </c>
      <c r="CO64" s="6">
        <v>1</v>
      </c>
      <c r="CP64" s="6">
        <v>0</v>
      </c>
      <c r="CQ64" s="6">
        <v>1</v>
      </c>
      <c r="CR64" s="6">
        <v>0</v>
      </c>
      <c r="CS64" s="6">
        <v>1</v>
      </c>
      <c r="CT64" s="6">
        <v>0</v>
      </c>
      <c r="CU64" s="6">
        <v>1</v>
      </c>
      <c r="CV64" s="6">
        <v>0</v>
      </c>
      <c r="CW64" s="6">
        <v>1</v>
      </c>
      <c r="CX64" s="6">
        <v>0</v>
      </c>
      <c r="CY64" s="6">
        <v>1</v>
      </c>
      <c r="CZ64" s="6">
        <v>0</v>
      </c>
      <c r="DA64" s="6">
        <v>1</v>
      </c>
      <c r="DB64" s="6">
        <v>0</v>
      </c>
      <c r="DC64" s="6">
        <v>1</v>
      </c>
      <c r="DD64" s="6">
        <v>1</v>
      </c>
      <c r="DE64" s="6">
        <v>1</v>
      </c>
      <c r="DF64" s="6">
        <v>1</v>
      </c>
      <c r="DG64" s="6">
        <v>1</v>
      </c>
      <c r="DH64" s="6">
        <v>1</v>
      </c>
      <c r="DI64" s="6">
        <v>1</v>
      </c>
      <c r="DJ64" s="6">
        <v>1</v>
      </c>
      <c r="DK64" s="6">
        <v>1</v>
      </c>
      <c r="DL64" s="6">
        <v>1</v>
      </c>
      <c r="DM64" s="6">
        <v>1</v>
      </c>
      <c r="DN64" s="6">
        <v>1</v>
      </c>
      <c r="DO64" s="6">
        <v>1</v>
      </c>
      <c r="DP64" s="6">
        <v>1</v>
      </c>
      <c r="DQ64" s="6">
        <v>1</v>
      </c>
      <c r="DR64" s="6">
        <v>1</v>
      </c>
      <c r="DS64" s="6">
        <v>1</v>
      </c>
      <c r="DT64" s="6">
        <v>1</v>
      </c>
      <c r="DU64" s="6">
        <v>1</v>
      </c>
      <c r="DV64" s="6">
        <v>1</v>
      </c>
      <c r="DW64" s="6">
        <v>1</v>
      </c>
      <c r="DX64" s="6">
        <v>1</v>
      </c>
    </row>
    <row r="65" spans="1:128">
      <c r="A65" s="15">
        <v>60</v>
      </c>
      <c r="BP65" s="27">
        <v>0.841523259290396</v>
      </c>
      <c r="BQ65" s="27">
        <v>19420.2048397491</v>
      </c>
      <c r="BR65" s="27">
        <v>1.45168093832895</v>
      </c>
      <c r="BS65" s="27">
        <v>25834.2126960247</v>
      </c>
      <c r="BU65">
        <f t="shared" si="0"/>
        <v>106808.28405381</v>
      </c>
      <c r="BV65">
        <f t="shared" si="1"/>
        <v>191917.928053318</v>
      </c>
      <c r="BW65" s="29">
        <v>60</v>
      </c>
      <c r="BX65">
        <f t="shared" si="2"/>
        <v>0</v>
      </c>
      <c r="BY65">
        <f t="shared" si="3"/>
        <v>1</v>
      </c>
      <c r="CA65" s="25">
        <v>11800</v>
      </c>
      <c r="CH65" s="7">
        <v>11800</v>
      </c>
      <c r="CI65" s="6">
        <v>0.163</v>
      </c>
      <c r="CJ65" s="6">
        <v>0.837</v>
      </c>
      <c r="CK65" s="6">
        <v>0.99</v>
      </c>
      <c r="CL65" s="6">
        <v>0.01</v>
      </c>
      <c r="CM65" s="6">
        <v>1</v>
      </c>
      <c r="CN65" s="6">
        <v>0</v>
      </c>
      <c r="CO65" s="6">
        <v>1</v>
      </c>
      <c r="CP65" s="6">
        <v>0</v>
      </c>
      <c r="CQ65" s="6">
        <v>1</v>
      </c>
      <c r="CR65" s="6">
        <v>0</v>
      </c>
      <c r="CS65" s="6">
        <v>1</v>
      </c>
      <c r="CT65" s="6">
        <v>0</v>
      </c>
      <c r="CU65" s="6">
        <v>1</v>
      </c>
      <c r="CV65" s="6">
        <v>0</v>
      </c>
      <c r="CW65" s="6">
        <v>1</v>
      </c>
      <c r="CX65" s="6">
        <v>0</v>
      </c>
      <c r="CY65" s="6">
        <v>1</v>
      </c>
      <c r="CZ65" s="6">
        <v>0</v>
      </c>
      <c r="DA65" s="6">
        <v>1</v>
      </c>
      <c r="DB65" s="6">
        <v>0</v>
      </c>
      <c r="DC65" s="6">
        <v>1</v>
      </c>
      <c r="DD65" s="6">
        <v>1</v>
      </c>
      <c r="DE65" s="6">
        <v>1</v>
      </c>
      <c r="DF65" s="6">
        <v>1</v>
      </c>
      <c r="DG65" s="6">
        <v>1</v>
      </c>
      <c r="DH65" s="6">
        <v>1</v>
      </c>
      <c r="DI65" s="6">
        <v>1</v>
      </c>
      <c r="DJ65" s="6">
        <v>1</v>
      </c>
      <c r="DK65" s="6">
        <v>1</v>
      </c>
      <c r="DL65" s="6">
        <v>1</v>
      </c>
      <c r="DM65" s="6">
        <v>1</v>
      </c>
      <c r="DN65" s="6">
        <v>1</v>
      </c>
      <c r="DO65" s="6">
        <v>1</v>
      </c>
      <c r="DP65" s="6">
        <v>1</v>
      </c>
      <c r="DQ65" s="6">
        <v>1</v>
      </c>
      <c r="DR65" s="6">
        <v>1</v>
      </c>
      <c r="DS65" s="6">
        <v>1</v>
      </c>
      <c r="DT65" s="6">
        <v>1</v>
      </c>
      <c r="DU65" s="6">
        <v>1</v>
      </c>
      <c r="DV65" s="6">
        <v>1</v>
      </c>
      <c r="DW65" s="6">
        <v>1</v>
      </c>
      <c r="DX65" s="6">
        <v>1</v>
      </c>
    </row>
    <row r="66" spans="1:128">
      <c r="A66" s="15">
        <v>61</v>
      </c>
      <c r="BP66" s="27">
        <v>0.817284128400165</v>
      </c>
      <c r="BQ66" s="27">
        <v>14953.8803773602</v>
      </c>
      <c r="BR66" s="27">
        <v>1.4209415555755</v>
      </c>
      <c r="BS66" s="27">
        <v>19765.5204996093</v>
      </c>
      <c r="BU66">
        <f t="shared" si="0"/>
        <v>107638.738882665</v>
      </c>
      <c r="BV66">
        <f t="shared" si="1"/>
        <v>193375.712836716</v>
      </c>
      <c r="BW66" s="29">
        <v>61</v>
      </c>
      <c r="BX66">
        <f t="shared" si="2"/>
        <v>0</v>
      </c>
      <c r="BY66">
        <f t="shared" si="3"/>
        <v>1</v>
      </c>
      <c r="CA66" s="25">
        <v>12000</v>
      </c>
      <c r="CH66" s="7">
        <v>12000</v>
      </c>
      <c r="CI66" s="6">
        <v>0.152</v>
      </c>
      <c r="CJ66" s="6">
        <v>0.848</v>
      </c>
      <c r="CK66" s="6">
        <v>0.988</v>
      </c>
      <c r="CL66" s="6">
        <v>0.012</v>
      </c>
      <c r="CM66" s="6">
        <v>1</v>
      </c>
      <c r="CN66" s="6">
        <v>0</v>
      </c>
      <c r="CO66" s="6">
        <v>1</v>
      </c>
      <c r="CP66" s="6">
        <v>0</v>
      </c>
      <c r="CQ66" s="6">
        <v>1</v>
      </c>
      <c r="CR66" s="6">
        <v>0</v>
      </c>
      <c r="CS66" s="6">
        <v>1</v>
      </c>
      <c r="CT66" s="6">
        <v>0</v>
      </c>
      <c r="CU66" s="6">
        <v>1</v>
      </c>
      <c r="CV66" s="6">
        <v>0</v>
      </c>
      <c r="CW66" s="6">
        <v>1</v>
      </c>
      <c r="CX66" s="6">
        <v>0</v>
      </c>
      <c r="CY66" s="6">
        <v>1</v>
      </c>
      <c r="CZ66" s="6">
        <v>0</v>
      </c>
      <c r="DA66" s="6">
        <v>1</v>
      </c>
      <c r="DB66" s="6">
        <v>0</v>
      </c>
      <c r="DC66" s="6">
        <v>1</v>
      </c>
      <c r="DD66" s="6">
        <v>1</v>
      </c>
      <c r="DE66" s="6">
        <v>1</v>
      </c>
      <c r="DF66" s="6">
        <v>1</v>
      </c>
      <c r="DG66" s="6">
        <v>1</v>
      </c>
      <c r="DH66" s="6">
        <v>1</v>
      </c>
      <c r="DI66" s="6">
        <v>1</v>
      </c>
      <c r="DJ66" s="6">
        <v>1</v>
      </c>
      <c r="DK66" s="6">
        <v>1</v>
      </c>
      <c r="DL66" s="6">
        <v>1</v>
      </c>
      <c r="DM66" s="6">
        <v>1</v>
      </c>
      <c r="DN66" s="6">
        <v>1</v>
      </c>
      <c r="DO66" s="6">
        <v>1</v>
      </c>
      <c r="DP66" s="6">
        <v>1</v>
      </c>
      <c r="DQ66" s="6">
        <v>1</v>
      </c>
      <c r="DR66" s="6">
        <v>1</v>
      </c>
      <c r="DS66" s="6">
        <v>1</v>
      </c>
      <c r="DT66" s="6">
        <v>1</v>
      </c>
      <c r="DU66" s="6">
        <v>1</v>
      </c>
      <c r="DV66" s="6">
        <v>1</v>
      </c>
      <c r="DW66" s="6">
        <v>1</v>
      </c>
      <c r="DX66" s="6">
        <v>1</v>
      </c>
    </row>
    <row r="67" spans="1:128">
      <c r="A67" s="15">
        <v>62</v>
      </c>
      <c r="BP67" s="27">
        <v>0.792577534394224</v>
      </c>
      <c r="BQ67" s="27">
        <v>16947.7978098631</v>
      </c>
      <c r="BR67" s="27">
        <v>1.35627107176483</v>
      </c>
      <c r="BS67" s="27">
        <v>27439.1559591234</v>
      </c>
      <c r="BU67">
        <f t="shared" si="0"/>
        <v>101938.832349271</v>
      </c>
      <c r="BV67">
        <f t="shared" si="1"/>
        <v>176001.504805601</v>
      </c>
      <c r="BW67" s="29">
        <v>62</v>
      </c>
      <c r="BX67">
        <f t="shared" si="2"/>
        <v>0</v>
      </c>
      <c r="BY67">
        <f t="shared" si="3"/>
        <v>1</v>
      </c>
      <c r="CA67" s="25">
        <v>12200</v>
      </c>
      <c r="CH67" s="7">
        <v>12200</v>
      </c>
      <c r="CI67" s="6">
        <v>0.148</v>
      </c>
      <c r="CJ67" s="6">
        <v>0.852</v>
      </c>
      <c r="CK67" s="6">
        <v>0.983</v>
      </c>
      <c r="CL67" s="6">
        <v>0.017</v>
      </c>
      <c r="CM67" s="6">
        <v>1</v>
      </c>
      <c r="CN67" s="6">
        <v>0</v>
      </c>
      <c r="CO67" s="6">
        <v>1</v>
      </c>
      <c r="CP67" s="6">
        <v>0</v>
      </c>
      <c r="CQ67" s="6">
        <v>1</v>
      </c>
      <c r="CR67" s="6">
        <v>0</v>
      </c>
      <c r="CS67" s="6">
        <v>1</v>
      </c>
      <c r="CT67" s="6">
        <v>0</v>
      </c>
      <c r="CU67" s="6">
        <v>1</v>
      </c>
      <c r="CV67" s="6">
        <v>0</v>
      </c>
      <c r="CW67" s="6">
        <v>1</v>
      </c>
      <c r="CX67" s="6">
        <v>0</v>
      </c>
      <c r="CY67" s="6">
        <v>1</v>
      </c>
      <c r="CZ67" s="6">
        <v>0</v>
      </c>
      <c r="DA67" s="6">
        <v>1</v>
      </c>
      <c r="DB67" s="6">
        <v>0</v>
      </c>
      <c r="DC67" s="6">
        <v>1</v>
      </c>
      <c r="DD67" s="6">
        <v>1</v>
      </c>
      <c r="DE67" s="6">
        <v>1</v>
      </c>
      <c r="DF67" s="6">
        <v>1</v>
      </c>
      <c r="DG67" s="6">
        <v>1</v>
      </c>
      <c r="DH67" s="6">
        <v>1</v>
      </c>
      <c r="DI67" s="6">
        <v>1</v>
      </c>
      <c r="DJ67" s="6">
        <v>1</v>
      </c>
      <c r="DK67" s="6">
        <v>1</v>
      </c>
      <c r="DL67" s="6">
        <v>1</v>
      </c>
      <c r="DM67" s="6">
        <v>1</v>
      </c>
      <c r="DN67" s="6">
        <v>1</v>
      </c>
      <c r="DO67" s="6">
        <v>1</v>
      </c>
      <c r="DP67" s="6">
        <v>1</v>
      </c>
      <c r="DQ67" s="6">
        <v>1</v>
      </c>
      <c r="DR67" s="6">
        <v>1</v>
      </c>
      <c r="DS67" s="6">
        <v>1</v>
      </c>
      <c r="DT67" s="6">
        <v>1</v>
      </c>
      <c r="DU67" s="6">
        <v>1</v>
      </c>
      <c r="DV67" s="6">
        <v>1</v>
      </c>
      <c r="DW67" s="6">
        <v>1</v>
      </c>
      <c r="DX67" s="6">
        <v>1</v>
      </c>
    </row>
    <row r="68" spans="1:128">
      <c r="A68" s="15">
        <v>63</v>
      </c>
      <c r="BP68" s="27">
        <v>0.837250522197138</v>
      </c>
      <c r="BQ68" s="27">
        <v>18714.5029845758</v>
      </c>
      <c r="BR68" s="27">
        <v>1.45884835238666</v>
      </c>
      <c r="BS68" s="27">
        <v>26585.2705296858</v>
      </c>
      <c r="BU68">
        <f t="shared" si="0"/>
        <v>106873.075344995</v>
      </c>
      <c r="BV68">
        <f t="shared" si="1"/>
        <v>192241.982328313</v>
      </c>
      <c r="BW68" s="29">
        <v>63</v>
      </c>
      <c r="BX68">
        <f t="shared" si="2"/>
        <v>0</v>
      </c>
      <c r="BY68">
        <f t="shared" si="3"/>
        <v>1</v>
      </c>
      <c r="CA68" s="25">
        <v>12400</v>
      </c>
      <c r="CH68" s="7">
        <v>12400</v>
      </c>
      <c r="CI68" s="6">
        <v>0.139</v>
      </c>
      <c r="CJ68" s="6">
        <v>0.861</v>
      </c>
      <c r="CK68" s="6">
        <v>0.978</v>
      </c>
      <c r="CL68" s="6">
        <v>0.022</v>
      </c>
      <c r="CM68" s="6">
        <v>1</v>
      </c>
      <c r="CN68" s="6">
        <v>0</v>
      </c>
      <c r="CO68" s="6">
        <v>1</v>
      </c>
      <c r="CP68" s="6">
        <v>0</v>
      </c>
      <c r="CQ68" s="6">
        <v>1</v>
      </c>
      <c r="CR68" s="6">
        <v>0</v>
      </c>
      <c r="CS68" s="6">
        <v>1</v>
      </c>
      <c r="CT68" s="6">
        <v>0</v>
      </c>
      <c r="CU68" s="6">
        <v>1</v>
      </c>
      <c r="CV68" s="6">
        <v>0</v>
      </c>
      <c r="CW68" s="6">
        <v>1</v>
      </c>
      <c r="CX68" s="6">
        <v>0</v>
      </c>
      <c r="CY68" s="6">
        <v>1</v>
      </c>
      <c r="CZ68" s="6">
        <v>0</v>
      </c>
      <c r="DA68" s="6">
        <v>1</v>
      </c>
      <c r="DB68" s="6">
        <v>0</v>
      </c>
      <c r="DC68" s="6">
        <v>1</v>
      </c>
      <c r="DD68" s="6">
        <v>1</v>
      </c>
      <c r="DE68" s="6">
        <v>1</v>
      </c>
      <c r="DF68" s="6">
        <v>1</v>
      </c>
      <c r="DG68" s="6">
        <v>1</v>
      </c>
      <c r="DH68" s="6">
        <v>1</v>
      </c>
      <c r="DI68" s="6">
        <v>1</v>
      </c>
      <c r="DJ68" s="6">
        <v>1</v>
      </c>
      <c r="DK68" s="6">
        <v>1</v>
      </c>
      <c r="DL68" s="6">
        <v>1</v>
      </c>
      <c r="DM68" s="6">
        <v>1</v>
      </c>
      <c r="DN68" s="6">
        <v>1</v>
      </c>
      <c r="DO68" s="6">
        <v>1</v>
      </c>
      <c r="DP68" s="6">
        <v>1</v>
      </c>
      <c r="DQ68" s="6">
        <v>1</v>
      </c>
      <c r="DR68" s="6">
        <v>1</v>
      </c>
      <c r="DS68" s="6">
        <v>1</v>
      </c>
      <c r="DT68" s="6">
        <v>1</v>
      </c>
      <c r="DU68" s="6">
        <v>1</v>
      </c>
      <c r="DV68" s="6">
        <v>1</v>
      </c>
      <c r="DW68" s="6">
        <v>1</v>
      </c>
      <c r="DX68" s="6">
        <v>1</v>
      </c>
    </row>
    <row r="69" spans="1:128">
      <c r="A69" s="15">
        <v>64</v>
      </c>
      <c r="BP69" s="27">
        <v>0.800482603168729</v>
      </c>
      <c r="BQ69" s="27">
        <v>14422.3630505442</v>
      </c>
      <c r="BR69" s="27">
        <v>1.36198261215288</v>
      </c>
      <c r="BS69" s="27">
        <v>19152.6107861009</v>
      </c>
      <c r="BU69">
        <f t="shared" si="0"/>
        <v>105650.027424765</v>
      </c>
      <c r="BV69">
        <f t="shared" si="1"/>
        <v>185144.781036831</v>
      </c>
      <c r="BW69" s="29">
        <v>64</v>
      </c>
      <c r="BX69">
        <f t="shared" si="2"/>
        <v>0</v>
      </c>
      <c r="BY69">
        <f t="shared" si="3"/>
        <v>1</v>
      </c>
      <c r="CA69" s="25">
        <v>12600</v>
      </c>
      <c r="CH69" s="7">
        <v>12600</v>
      </c>
      <c r="CI69" s="6">
        <v>0.135</v>
      </c>
      <c r="CJ69" s="6">
        <v>0.865</v>
      </c>
      <c r="CK69" s="6">
        <v>0.975</v>
      </c>
      <c r="CL69" s="6">
        <v>0.025</v>
      </c>
      <c r="CM69" s="6">
        <v>1</v>
      </c>
      <c r="CN69" s="6">
        <v>0</v>
      </c>
      <c r="CO69" s="6">
        <v>1</v>
      </c>
      <c r="CP69" s="6">
        <v>0</v>
      </c>
      <c r="CQ69" s="6">
        <v>1</v>
      </c>
      <c r="CR69" s="6">
        <v>0</v>
      </c>
      <c r="CS69" s="6">
        <v>1</v>
      </c>
      <c r="CT69" s="6">
        <v>0</v>
      </c>
      <c r="CU69" s="6">
        <v>1</v>
      </c>
      <c r="CV69" s="6">
        <v>0</v>
      </c>
      <c r="CW69" s="6">
        <v>1</v>
      </c>
      <c r="CX69" s="6">
        <v>0</v>
      </c>
      <c r="CY69" s="6">
        <v>1</v>
      </c>
      <c r="CZ69" s="6">
        <v>0</v>
      </c>
      <c r="DA69" s="6">
        <v>1</v>
      </c>
      <c r="DB69" s="6">
        <v>0</v>
      </c>
      <c r="DC69" s="6">
        <v>1</v>
      </c>
      <c r="DD69" s="6">
        <v>1</v>
      </c>
      <c r="DE69" s="6">
        <v>1</v>
      </c>
      <c r="DF69" s="6">
        <v>1</v>
      </c>
      <c r="DG69" s="6">
        <v>1</v>
      </c>
      <c r="DH69" s="6">
        <v>1</v>
      </c>
      <c r="DI69" s="6">
        <v>1</v>
      </c>
      <c r="DJ69" s="6">
        <v>1</v>
      </c>
      <c r="DK69" s="6">
        <v>1</v>
      </c>
      <c r="DL69" s="6">
        <v>1</v>
      </c>
      <c r="DM69" s="6">
        <v>1</v>
      </c>
      <c r="DN69" s="6">
        <v>1</v>
      </c>
      <c r="DO69" s="6">
        <v>1</v>
      </c>
      <c r="DP69" s="6">
        <v>1</v>
      </c>
      <c r="DQ69" s="6">
        <v>1</v>
      </c>
      <c r="DR69" s="6">
        <v>1</v>
      </c>
      <c r="DS69" s="6">
        <v>1</v>
      </c>
      <c r="DT69" s="6">
        <v>1</v>
      </c>
      <c r="DU69" s="6">
        <v>1</v>
      </c>
      <c r="DV69" s="6">
        <v>1</v>
      </c>
      <c r="DW69" s="6">
        <v>1</v>
      </c>
      <c r="DX69" s="6">
        <v>1</v>
      </c>
    </row>
    <row r="70" spans="1:128">
      <c r="A70" s="15">
        <v>65</v>
      </c>
      <c r="BP70" s="27">
        <v>0.828670917563255</v>
      </c>
      <c r="BQ70" s="27">
        <v>14177.2929793182</v>
      </c>
      <c r="BR70" s="27">
        <v>1.42032809954195</v>
      </c>
      <c r="BS70" s="27">
        <v>19286.2470205492</v>
      </c>
      <c r="BU70">
        <f t="shared" si="0"/>
        <v>110123.34465517</v>
      </c>
      <c r="BV70">
        <f t="shared" si="1"/>
        <v>193762.967910743</v>
      </c>
      <c r="BW70" s="29">
        <v>65</v>
      </c>
      <c r="BX70">
        <f t="shared" si="2"/>
        <v>0</v>
      </c>
      <c r="BY70">
        <f t="shared" si="3"/>
        <v>1</v>
      </c>
      <c r="CA70" s="25">
        <v>12800</v>
      </c>
      <c r="CH70" s="7">
        <v>12800</v>
      </c>
      <c r="CI70" s="6">
        <v>0.121</v>
      </c>
      <c r="CJ70" s="6">
        <v>0.879</v>
      </c>
      <c r="CK70" s="6">
        <v>0.966</v>
      </c>
      <c r="CL70" s="6">
        <v>0.034</v>
      </c>
      <c r="CM70" s="6">
        <v>1</v>
      </c>
      <c r="CN70" s="6">
        <v>0</v>
      </c>
      <c r="CO70" s="6">
        <v>1</v>
      </c>
      <c r="CP70" s="6">
        <v>0</v>
      </c>
      <c r="CQ70" s="6">
        <v>1</v>
      </c>
      <c r="CR70" s="6">
        <v>0</v>
      </c>
      <c r="CS70" s="6">
        <v>1</v>
      </c>
      <c r="CT70" s="6">
        <v>0</v>
      </c>
      <c r="CU70" s="6">
        <v>1</v>
      </c>
      <c r="CV70" s="6">
        <v>0</v>
      </c>
      <c r="CW70" s="6">
        <v>1</v>
      </c>
      <c r="CX70" s="6">
        <v>0</v>
      </c>
      <c r="CY70" s="6">
        <v>1</v>
      </c>
      <c r="CZ70" s="6">
        <v>0</v>
      </c>
      <c r="DA70" s="6">
        <v>1</v>
      </c>
      <c r="DB70" s="6">
        <v>0</v>
      </c>
      <c r="DC70" s="6">
        <v>1</v>
      </c>
      <c r="DD70" s="6">
        <v>1</v>
      </c>
      <c r="DE70" s="6">
        <v>1</v>
      </c>
      <c r="DF70" s="6">
        <v>1</v>
      </c>
      <c r="DG70" s="6">
        <v>1</v>
      </c>
      <c r="DH70" s="6">
        <v>1</v>
      </c>
      <c r="DI70" s="6">
        <v>1</v>
      </c>
      <c r="DJ70" s="6">
        <v>1</v>
      </c>
      <c r="DK70" s="6">
        <v>1</v>
      </c>
      <c r="DL70" s="6">
        <v>1</v>
      </c>
      <c r="DM70" s="6">
        <v>1</v>
      </c>
      <c r="DN70" s="6">
        <v>1</v>
      </c>
      <c r="DO70" s="6">
        <v>1</v>
      </c>
      <c r="DP70" s="6">
        <v>1</v>
      </c>
      <c r="DQ70" s="6">
        <v>1</v>
      </c>
      <c r="DR70" s="6">
        <v>1</v>
      </c>
      <c r="DS70" s="6">
        <v>1</v>
      </c>
      <c r="DT70" s="6">
        <v>1</v>
      </c>
      <c r="DU70" s="6">
        <v>1</v>
      </c>
      <c r="DV70" s="6">
        <v>1</v>
      </c>
      <c r="DW70" s="6">
        <v>1</v>
      </c>
      <c r="DX70" s="6">
        <v>1</v>
      </c>
    </row>
    <row r="71" spans="1:128">
      <c r="A71" s="15">
        <v>66</v>
      </c>
      <c r="BP71" s="27">
        <v>0.782762650539626</v>
      </c>
      <c r="BQ71" s="27">
        <v>17508.6307406043</v>
      </c>
      <c r="BR71" s="27">
        <v>1.32858318098098</v>
      </c>
      <c r="BS71" s="27">
        <v>23686.5948788746</v>
      </c>
      <c r="BU71">
        <f t="shared" ref="BU71:BU134" si="4">BP71*$BV$1-BQ71</f>
        <v>99905.7668403396</v>
      </c>
      <c r="BV71">
        <f t="shared" ref="BV71:BV134" si="5">BR71*$BV$1-BS71</f>
        <v>175600.882268272</v>
      </c>
      <c r="BW71" s="29">
        <v>66</v>
      </c>
      <c r="BX71">
        <f t="shared" ref="BX71:BX134" si="6">IF(BU71=MAX($BU71:$BV71),1,0)</f>
        <v>0</v>
      </c>
      <c r="BY71">
        <f t="shared" ref="BY71:BY134" si="7">IF(BV71=MAX($BU71:$BV71),1,0)</f>
        <v>1</v>
      </c>
      <c r="CA71" s="25">
        <v>13000</v>
      </c>
      <c r="CH71" s="7">
        <v>13000</v>
      </c>
      <c r="CI71" s="6">
        <v>0.116</v>
      </c>
      <c r="CJ71" s="6">
        <v>0.884</v>
      </c>
      <c r="CK71" s="6">
        <v>0.95</v>
      </c>
      <c r="CL71" s="6">
        <v>0.05</v>
      </c>
      <c r="CM71" s="6">
        <v>1</v>
      </c>
      <c r="CN71" s="6">
        <v>0</v>
      </c>
      <c r="CO71" s="6">
        <v>1</v>
      </c>
      <c r="CP71" s="6">
        <v>0</v>
      </c>
      <c r="CQ71" s="6">
        <v>1</v>
      </c>
      <c r="CR71" s="6">
        <v>0</v>
      </c>
      <c r="CS71" s="6">
        <v>1</v>
      </c>
      <c r="CT71" s="6">
        <v>0</v>
      </c>
      <c r="CU71" s="6">
        <v>1</v>
      </c>
      <c r="CV71" s="6">
        <v>0</v>
      </c>
      <c r="CW71" s="6">
        <v>1</v>
      </c>
      <c r="CX71" s="6">
        <v>0</v>
      </c>
      <c r="CY71" s="6">
        <v>1</v>
      </c>
      <c r="CZ71" s="6">
        <v>0</v>
      </c>
      <c r="DA71" s="6">
        <v>1</v>
      </c>
      <c r="DB71" s="6">
        <v>0</v>
      </c>
      <c r="DC71" s="6">
        <v>1</v>
      </c>
      <c r="DD71" s="6">
        <v>1</v>
      </c>
      <c r="DE71" s="6">
        <v>1</v>
      </c>
      <c r="DF71" s="6">
        <v>1</v>
      </c>
      <c r="DG71" s="6">
        <v>1</v>
      </c>
      <c r="DH71" s="6">
        <v>1</v>
      </c>
      <c r="DI71" s="6">
        <v>1</v>
      </c>
      <c r="DJ71" s="6">
        <v>1</v>
      </c>
      <c r="DK71" s="6">
        <v>1</v>
      </c>
      <c r="DL71" s="6">
        <v>1</v>
      </c>
      <c r="DM71" s="6">
        <v>1</v>
      </c>
      <c r="DN71" s="6">
        <v>1</v>
      </c>
      <c r="DO71" s="6">
        <v>1</v>
      </c>
      <c r="DP71" s="6">
        <v>1</v>
      </c>
      <c r="DQ71" s="6">
        <v>1</v>
      </c>
      <c r="DR71" s="6">
        <v>1</v>
      </c>
      <c r="DS71" s="6">
        <v>1</v>
      </c>
      <c r="DT71" s="6">
        <v>1</v>
      </c>
      <c r="DU71" s="6">
        <v>1</v>
      </c>
      <c r="DV71" s="6">
        <v>1</v>
      </c>
      <c r="DW71" s="6">
        <v>1</v>
      </c>
      <c r="DX71" s="6">
        <v>1</v>
      </c>
    </row>
    <row r="72" spans="1:128">
      <c r="A72" s="15">
        <v>67</v>
      </c>
      <c r="BP72" s="27">
        <v>0.804621993082219</v>
      </c>
      <c r="BQ72" s="27">
        <v>14107.1191518248</v>
      </c>
      <c r="BR72" s="27">
        <v>1.36116226672134</v>
      </c>
      <c r="BS72" s="27">
        <v>18880.3774408115</v>
      </c>
      <c r="BU72">
        <f t="shared" si="4"/>
        <v>106586.179810508</v>
      </c>
      <c r="BV72">
        <f t="shared" si="5"/>
        <v>185293.962567389</v>
      </c>
      <c r="BW72" s="29">
        <v>67</v>
      </c>
      <c r="BX72">
        <f t="shared" si="6"/>
        <v>0</v>
      </c>
      <c r="BY72">
        <f t="shared" si="7"/>
        <v>1</v>
      </c>
      <c r="CA72" s="25">
        <v>13200</v>
      </c>
      <c r="CH72" s="7">
        <v>13200</v>
      </c>
      <c r="CI72" s="6">
        <v>0.11</v>
      </c>
      <c r="CJ72" s="6">
        <v>0.89</v>
      </c>
      <c r="CK72" s="6">
        <v>0.937</v>
      </c>
      <c r="CL72" s="6">
        <v>0.063</v>
      </c>
      <c r="CM72" s="6">
        <v>1</v>
      </c>
      <c r="CN72" s="6">
        <v>0</v>
      </c>
      <c r="CO72" s="6">
        <v>1</v>
      </c>
      <c r="CP72" s="6">
        <v>0</v>
      </c>
      <c r="CQ72" s="6">
        <v>1</v>
      </c>
      <c r="CR72" s="6">
        <v>0</v>
      </c>
      <c r="CS72" s="6">
        <v>1</v>
      </c>
      <c r="CT72" s="6">
        <v>0</v>
      </c>
      <c r="CU72" s="6">
        <v>1</v>
      </c>
      <c r="CV72" s="6">
        <v>0</v>
      </c>
      <c r="CW72" s="6">
        <v>1</v>
      </c>
      <c r="CX72" s="6">
        <v>0</v>
      </c>
      <c r="CY72" s="6">
        <v>1</v>
      </c>
      <c r="CZ72" s="6">
        <v>0</v>
      </c>
      <c r="DA72" s="6">
        <v>1</v>
      </c>
      <c r="DB72" s="6">
        <v>0</v>
      </c>
      <c r="DC72" s="6">
        <v>1</v>
      </c>
      <c r="DD72" s="6">
        <v>1</v>
      </c>
      <c r="DE72" s="6">
        <v>1</v>
      </c>
      <c r="DF72" s="6">
        <v>1</v>
      </c>
      <c r="DG72" s="6">
        <v>1</v>
      </c>
      <c r="DH72" s="6">
        <v>1</v>
      </c>
      <c r="DI72" s="6">
        <v>1</v>
      </c>
      <c r="DJ72" s="6">
        <v>1</v>
      </c>
      <c r="DK72" s="6">
        <v>1</v>
      </c>
      <c r="DL72" s="6">
        <v>1</v>
      </c>
      <c r="DM72" s="6">
        <v>1</v>
      </c>
      <c r="DN72" s="6">
        <v>1</v>
      </c>
      <c r="DO72" s="6">
        <v>1</v>
      </c>
      <c r="DP72" s="6">
        <v>1</v>
      </c>
      <c r="DQ72" s="6">
        <v>1</v>
      </c>
      <c r="DR72" s="6">
        <v>1</v>
      </c>
      <c r="DS72" s="6">
        <v>1</v>
      </c>
      <c r="DT72" s="6">
        <v>1</v>
      </c>
      <c r="DU72" s="6">
        <v>1</v>
      </c>
      <c r="DV72" s="6">
        <v>1</v>
      </c>
      <c r="DW72" s="6">
        <v>1</v>
      </c>
      <c r="DX72" s="6">
        <v>1</v>
      </c>
    </row>
    <row r="73" spans="1:128">
      <c r="A73" s="15">
        <v>68</v>
      </c>
      <c r="BP73" s="27">
        <v>0.81538072624671</v>
      </c>
      <c r="BQ73" s="27">
        <v>13000.8028526377</v>
      </c>
      <c r="BR73" s="27">
        <v>1.39607348081132</v>
      </c>
      <c r="BS73" s="27">
        <v>17740.6459110387</v>
      </c>
      <c r="BU73">
        <f t="shared" si="4"/>
        <v>109306.306084369</v>
      </c>
      <c r="BV73">
        <f t="shared" si="5"/>
        <v>191670.37621066</v>
      </c>
      <c r="BW73" s="29">
        <v>68</v>
      </c>
      <c r="BX73">
        <f t="shared" si="6"/>
        <v>0</v>
      </c>
      <c r="BY73">
        <f t="shared" si="7"/>
        <v>1</v>
      </c>
      <c r="CA73" s="25">
        <v>13400</v>
      </c>
      <c r="CH73" s="7">
        <v>13400</v>
      </c>
      <c r="CI73" s="6">
        <v>0.105</v>
      </c>
      <c r="CJ73" s="6">
        <v>0.895</v>
      </c>
      <c r="CK73" s="6">
        <v>0.928</v>
      </c>
      <c r="CL73" s="6">
        <v>0.072</v>
      </c>
      <c r="CM73" s="6">
        <v>1</v>
      </c>
      <c r="CN73" s="6">
        <v>0</v>
      </c>
      <c r="CO73" s="6">
        <v>1</v>
      </c>
      <c r="CP73" s="6">
        <v>0</v>
      </c>
      <c r="CQ73" s="6">
        <v>1</v>
      </c>
      <c r="CR73" s="6">
        <v>0</v>
      </c>
      <c r="CS73" s="6">
        <v>1</v>
      </c>
      <c r="CT73" s="6">
        <v>0</v>
      </c>
      <c r="CU73" s="6">
        <v>1</v>
      </c>
      <c r="CV73" s="6">
        <v>0</v>
      </c>
      <c r="CW73" s="6">
        <v>1</v>
      </c>
      <c r="CX73" s="6">
        <v>0</v>
      </c>
      <c r="CY73" s="6">
        <v>1</v>
      </c>
      <c r="CZ73" s="6">
        <v>0</v>
      </c>
      <c r="DA73" s="6">
        <v>1</v>
      </c>
      <c r="DB73" s="6">
        <v>0</v>
      </c>
      <c r="DC73" s="6">
        <v>1</v>
      </c>
      <c r="DD73" s="6">
        <v>1</v>
      </c>
      <c r="DE73" s="6">
        <v>1</v>
      </c>
      <c r="DF73" s="6">
        <v>1</v>
      </c>
      <c r="DG73" s="6">
        <v>1</v>
      </c>
      <c r="DH73" s="6">
        <v>1</v>
      </c>
      <c r="DI73" s="6">
        <v>1</v>
      </c>
      <c r="DJ73" s="6">
        <v>1</v>
      </c>
      <c r="DK73" s="6">
        <v>1</v>
      </c>
      <c r="DL73" s="6">
        <v>1</v>
      </c>
      <c r="DM73" s="6">
        <v>1</v>
      </c>
      <c r="DN73" s="6">
        <v>1</v>
      </c>
      <c r="DO73" s="6">
        <v>1</v>
      </c>
      <c r="DP73" s="6">
        <v>1</v>
      </c>
      <c r="DQ73" s="6">
        <v>1</v>
      </c>
      <c r="DR73" s="6">
        <v>1</v>
      </c>
      <c r="DS73" s="6">
        <v>1</v>
      </c>
      <c r="DT73" s="6">
        <v>1</v>
      </c>
      <c r="DU73" s="6">
        <v>1</v>
      </c>
      <c r="DV73" s="6">
        <v>1</v>
      </c>
      <c r="DW73" s="6">
        <v>1</v>
      </c>
      <c r="DX73" s="6">
        <v>1</v>
      </c>
    </row>
    <row r="74" spans="1:128">
      <c r="A74" s="15">
        <v>69</v>
      </c>
      <c r="BP74" s="27">
        <v>0.820426434379925</v>
      </c>
      <c r="BQ74" s="27">
        <v>15803.175290516</v>
      </c>
      <c r="BR74" s="27">
        <v>1.44272072481606</v>
      </c>
      <c r="BS74" s="27">
        <v>20034.6232230497</v>
      </c>
      <c r="BU74">
        <f t="shared" si="4"/>
        <v>107260.789866473</v>
      </c>
      <c r="BV74">
        <f t="shared" si="5"/>
        <v>196373.485499359</v>
      </c>
      <c r="BW74" s="29">
        <v>69</v>
      </c>
      <c r="BX74">
        <f t="shared" si="6"/>
        <v>0</v>
      </c>
      <c r="BY74">
        <f t="shared" si="7"/>
        <v>1</v>
      </c>
      <c r="CA74" s="25">
        <v>13600</v>
      </c>
      <c r="CH74" s="7">
        <v>13600</v>
      </c>
      <c r="CI74" s="6">
        <v>0.099</v>
      </c>
      <c r="CJ74" s="6">
        <v>0.901</v>
      </c>
      <c r="CK74" s="6">
        <v>0.914</v>
      </c>
      <c r="CL74" s="6">
        <v>0.086</v>
      </c>
      <c r="CM74" s="6">
        <v>1</v>
      </c>
      <c r="CN74" s="6">
        <v>0</v>
      </c>
      <c r="CO74" s="6">
        <v>1</v>
      </c>
      <c r="CP74" s="6">
        <v>0</v>
      </c>
      <c r="CQ74" s="6">
        <v>1</v>
      </c>
      <c r="CR74" s="6">
        <v>0</v>
      </c>
      <c r="CS74" s="6">
        <v>1</v>
      </c>
      <c r="CT74" s="6">
        <v>0</v>
      </c>
      <c r="CU74" s="6">
        <v>1</v>
      </c>
      <c r="CV74" s="6">
        <v>0</v>
      </c>
      <c r="CW74" s="6">
        <v>1</v>
      </c>
      <c r="CX74" s="6">
        <v>0</v>
      </c>
      <c r="CY74" s="6">
        <v>1</v>
      </c>
      <c r="CZ74" s="6">
        <v>0</v>
      </c>
      <c r="DA74" s="6">
        <v>1</v>
      </c>
      <c r="DB74" s="6">
        <v>0</v>
      </c>
      <c r="DC74" s="6">
        <v>1</v>
      </c>
      <c r="DD74" s="6">
        <v>1</v>
      </c>
      <c r="DE74" s="6">
        <v>1</v>
      </c>
      <c r="DF74" s="6">
        <v>1</v>
      </c>
      <c r="DG74" s="6">
        <v>1</v>
      </c>
      <c r="DH74" s="6">
        <v>1</v>
      </c>
      <c r="DI74" s="6">
        <v>1</v>
      </c>
      <c r="DJ74" s="6">
        <v>1</v>
      </c>
      <c r="DK74" s="6">
        <v>1</v>
      </c>
      <c r="DL74" s="6">
        <v>1</v>
      </c>
      <c r="DM74" s="6">
        <v>1</v>
      </c>
      <c r="DN74" s="6">
        <v>1</v>
      </c>
      <c r="DO74" s="6">
        <v>1</v>
      </c>
      <c r="DP74" s="6">
        <v>1</v>
      </c>
      <c r="DQ74" s="6">
        <v>1</v>
      </c>
      <c r="DR74" s="6">
        <v>1</v>
      </c>
      <c r="DS74" s="6">
        <v>1</v>
      </c>
      <c r="DT74" s="6">
        <v>1</v>
      </c>
      <c r="DU74" s="6">
        <v>1</v>
      </c>
      <c r="DV74" s="6">
        <v>1</v>
      </c>
      <c r="DW74" s="6">
        <v>1</v>
      </c>
      <c r="DX74" s="6">
        <v>1</v>
      </c>
    </row>
    <row r="75" spans="1:128">
      <c r="A75" s="15">
        <v>70</v>
      </c>
      <c r="BP75" s="27">
        <v>0.82781335709521</v>
      </c>
      <c r="BQ75" s="27">
        <v>14296.0800022416</v>
      </c>
      <c r="BR75" s="27">
        <v>1.44606384869425</v>
      </c>
      <c r="BS75" s="27">
        <v>21420.0480786549</v>
      </c>
      <c r="BU75">
        <f t="shared" si="4"/>
        <v>109875.92356204</v>
      </c>
      <c r="BV75">
        <f t="shared" si="5"/>
        <v>195489.529225483</v>
      </c>
      <c r="BW75" s="29">
        <v>70</v>
      </c>
      <c r="BX75">
        <f t="shared" si="6"/>
        <v>0</v>
      </c>
      <c r="BY75">
        <f t="shared" si="7"/>
        <v>1</v>
      </c>
      <c r="CA75" s="25">
        <v>13800</v>
      </c>
      <c r="CH75" s="7">
        <v>13800</v>
      </c>
      <c r="CI75" s="6">
        <v>0.096</v>
      </c>
      <c r="CJ75" s="6">
        <v>0.904</v>
      </c>
      <c r="CK75" s="6">
        <v>0.899</v>
      </c>
      <c r="CL75" s="6">
        <v>0.101</v>
      </c>
      <c r="CM75" s="6">
        <v>1</v>
      </c>
      <c r="CN75" s="6">
        <v>0</v>
      </c>
      <c r="CO75" s="6">
        <v>1</v>
      </c>
      <c r="CP75" s="6">
        <v>0</v>
      </c>
      <c r="CQ75" s="6">
        <v>1</v>
      </c>
      <c r="CR75" s="6">
        <v>0</v>
      </c>
      <c r="CS75" s="6">
        <v>1</v>
      </c>
      <c r="CT75" s="6">
        <v>0</v>
      </c>
      <c r="CU75" s="6">
        <v>1</v>
      </c>
      <c r="CV75" s="6">
        <v>0</v>
      </c>
      <c r="CW75" s="6">
        <v>1</v>
      </c>
      <c r="CX75" s="6">
        <v>0</v>
      </c>
      <c r="CY75" s="6">
        <v>1</v>
      </c>
      <c r="CZ75" s="6">
        <v>0</v>
      </c>
      <c r="DA75" s="6">
        <v>1</v>
      </c>
      <c r="DB75" s="6">
        <v>0</v>
      </c>
      <c r="DC75" s="6">
        <v>1</v>
      </c>
      <c r="DD75" s="6">
        <v>1</v>
      </c>
      <c r="DE75" s="6">
        <v>1</v>
      </c>
      <c r="DF75" s="6">
        <v>1</v>
      </c>
      <c r="DG75" s="6">
        <v>1</v>
      </c>
      <c r="DH75" s="6">
        <v>1</v>
      </c>
      <c r="DI75" s="6">
        <v>1</v>
      </c>
      <c r="DJ75" s="6">
        <v>1</v>
      </c>
      <c r="DK75" s="6">
        <v>1</v>
      </c>
      <c r="DL75" s="6">
        <v>1</v>
      </c>
      <c r="DM75" s="6">
        <v>1</v>
      </c>
      <c r="DN75" s="6">
        <v>1</v>
      </c>
      <c r="DO75" s="6">
        <v>1</v>
      </c>
      <c r="DP75" s="6">
        <v>1</v>
      </c>
      <c r="DQ75" s="6">
        <v>1</v>
      </c>
      <c r="DR75" s="6">
        <v>1</v>
      </c>
      <c r="DS75" s="6">
        <v>1</v>
      </c>
      <c r="DT75" s="6">
        <v>1</v>
      </c>
      <c r="DU75" s="6">
        <v>1</v>
      </c>
      <c r="DV75" s="6">
        <v>1</v>
      </c>
      <c r="DW75" s="6">
        <v>1</v>
      </c>
      <c r="DX75" s="6">
        <v>1</v>
      </c>
    </row>
    <row r="76" spans="1:128">
      <c r="A76" s="15">
        <v>71</v>
      </c>
      <c r="BP76" s="27">
        <v>0.784599631581127</v>
      </c>
      <c r="BQ76" s="27">
        <v>11336.3784742129</v>
      </c>
      <c r="BR76" s="27">
        <v>1.35976352480699</v>
      </c>
      <c r="BS76" s="27">
        <v>15796.5911066163</v>
      </c>
      <c r="BU76">
        <f t="shared" si="4"/>
        <v>106353.566262956</v>
      </c>
      <c r="BV76">
        <f t="shared" si="5"/>
        <v>188167.937614433</v>
      </c>
      <c r="BW76" s="29">
        <v>71</v>
      </c>
      <c r="BX76">
        <f t="shared" si="6"/>
        <v>0</v>
      </c>
      <c r="BY76">
        <f t="shared" si="7"/>
        <v>1</v>
      </c>
      <c r="CA76" s="25">
        <v>14000</v>
      </c>
      <c r="CH76" s="7">
        <v>14000</v>
      </c>
      <c r="CI76" s="6">
        <v>0.091</v>
      </c>
      <c r="CJ76" s="6">
        <v>0.909</v>
      </c>
      <c r="CK76" s="6">
        <v>0.88</v>
      </c>
      <c r="CL76" s="6">
        <v>0.12</v>
      </c>
      <c r="CM76" s="6">
        <v>0.999</v>
      </c>
      <c r="CN76" s="6">
        <v>0.001</v>
      </c>
      <c r="CO76" s="6">
        <v>1</v>
      </c>
      <c r="CP76" s="6">
        <v>0</v>
      </c>
      <c r="CQ76" s="6">
        <v>1</v>
      </c>
      <c r="CR76" s="6">
        <v>0</v>
      </c>
      <c r="CS76" s="6">
        <v>1</v>
      </c>
      <c r="CT76" s="6">
        <v>0</v>
      </c>
      <c r="CU76" s="6">
        <v>1</v>
      </c>
      <c r="CV76" s="6">
        <v>0</v>
      </c>
      <c r="CW76" s="6">
        <v>1</v>
      </c>
      <c r="CX76" s="6">
        <v>0</v>
      </c>
      <c r="CY76" s="6">
        <v>1</v>
      </c>
      <c r="CZ76" s="6">
        <v>0</v>
      </c>
      <c r="DA76" s="6">
        <v>1</v>
      </c>
      <c r="DB76" s="6">
        <v>0</v>
      </c>
      <c r="DC76" s="6">
        <v>1</v>
      </c>
      <c r="DD76" s="6">
        <v>1</v>
      </c>
      <c r="DE76" s="6">
        <v>1</v>
      </c>
      <c r="DF76" s="6">
        <v>1</v>
      </c>
      <c r="DG76" s="6">
        <v>1</v>
      </c>
      <c r="DH76" s="6">
        <v>1</v>
      </c>
      <c r="DI76" s="6">
        <v>1</v>
      </c>
      <c r="DJ76" s="6">
        <v>1</v>
      </c>
      <c r="DK76" s="6">
        <v>1</v>
      </c>
      <c r="DL76" s="6">
        <v>1</v>
      </c>
      <c r="DM76" s="6">
        <v>1</v>
      </c>
      <c r="DN76" s="6">
        <v>1</v>
      </c>
      <c r="DO76" s="6">
        <v>1</v>
      </c>
      <c r="DP76" s="6">
        <v>1</v>
      </c>
      <c r="DQ76" s="6">
        <v>1</v>
      </c>
      <c r="DR76" s="6">
        <v>1</v>
      </c>
      <c r="DS76" s="6">
        <v>1</v>
      </c>
      <c r="DT76" s="6">
        <v>1</v>
      </c>
      <c r="DU76" s="6">
        <v>1</v>
      </c>
      <c r="DV76" s="6">
        <v>1</v>
      </c>
      <c r="DW76" s="6">
        <v>1</v>
      </c>
      <c r="DX76" s="6">
        <v>1</v>
      </c>
    </row>
    <row r="77" spans="1:128">
      <c r="A77" s="15">
        <v>72</v>
      </c>
      <c r="BP77" s="27">
        <v>0.840183700494285</v>
      </c>
      <c r="BQ77" s="27">
        <v>16508.4113508059</v>
      </c>
      <c r="BR77" s="27">
        <v>1.45403866518985</v>
      </c>
      <c r="BS77" s="27">
        <v>20494.6448278471</v>
      </c>
      <c r="BU77">
        <f t="shared" si="4"/>
        <v>109519.143723337</v>
      </c>
      <c r="BV77">
        <f t="shared" si="5"/>
        <v>197611.154950631</v>
      </c>
      <c r="BW77" s="29">
        <v>72</v>
      </c>
      <c r="BX77">
        <f t="shared" si="6"/>
        <v>0</v>
      </c>
      <c r="BY77">
        <f t="shared" si="7"/>
        <v>1</v>
      </c>
      <c r="CA77" s="25">
        <v>14200</v>
      </c>
      <c r="CH77" s="7">
        <v>14200</v>
      </c>
      <c r="CI77" s="6">
        <v>0.083</v>
      </c>
      <c r="CJ77" s="6">
        <v>0.917</v>
      </c>
      <c r="CK77" s="6">
        <v>0.846</v>
      </c>
      <c r="CL77" s="6">
        <v>0.154</v>
      </c>
      <c r="CM77" s="6">
        <v>0.999</v>
      </c>
      <c r="CN77" s="6">
        <v>0.001</v>
      </c>
      <c r="CO77" s="6">
        <v>1</v>
      </c>
      <c r="CP77" s="6">
        <v>0</v>
      </c>
      <c r="CQ77" s="6">
        <v>1</v>
      </c>
      <c r="CR77" s="6">
        <v>0</v>
      </c>
      <c r="CS77" s="6">
        <v>1</v>
      </c>
      <c r="CT77" s="6">
        <v>0</v>
      </c>
      <c r="CU77" s="6">
        <v>1</v>
      </c>
      <c r="CV77" s="6">
        <v>0</v>
      </c>
      <c r="CW77" s="6">
        <v>1</v>
      </c>
      <c r="CX77" s="6">
        <v>0</v>
      </c>
      <c r="CY77" s="6">
        <v>1</v>
      </c>
      <c r="CZ77" s="6">
        <v>0</v>
      </c>
      <c r="DA77" s="6">
        <v>1</v>
      </c>
      <c r="DB77" s="6">
        <v>0</v>
      </c>
      <c r="DC77" s="6">
        <v>1</v>
      </c>
      <c r="DD77" s="6">
        <v>1</v>
      </c>
      <c r="DE77" s="6">
        <v>1</v>
      </c>
      <c r="DF77" s="6">
        <v>1</v>
      </c>
      <c r="DG77" s="6">
        <v>1</v>
      </c>
      <c r="DH77" s="6">
        <v>1</v>
      </c>
      <c r="DI77" s="6">
        <v>1</v>
      </c>
      <c r="DJ77" s="6">
        <v>1</v>
      </c>
      <c r="DK77" s="6">
        <v>1</v>
      </c>
      <c r="DL77" s="6">
        <v>1</v>
      </c>
      <c r="DM77" s="6">
        <v>1</v>
      </c>
      <c r="DN77" s="6">
        <v>1</v>
      </c>
      <c r="DO77" s="6">
        <v>1</v>
      </c>
      <c r="DP77" s="6">
        <v>1</v>
      </c>
      <c r="DQ77" s="6">
        <v>1</v>
      </c>
      <c r="DR77" s="6">
        <v>1</v>
      </c>
      <c r="DS77" s="6">
        <v>1</v>
      </c>
      <c r="DT77" s="6">
        <v>1</v>
      </c>
      <c r="DU77" s="6">
        <v>1</v>
      </c>
      <c r="DV77" s="6">
        <v>1</v>
      </c>
      <c r="DW77" s="6">
        <v>1</v>
      </c>
      <c r="DX77" s="6">
        <v>1</v>
      </c>
    </row>
    <row r="78" spans="1:128">
      <c r="A78" s="15">
        <v>73</v>
      </c>
      <c r="BP78" s="27">
        <v>0.828957715425281</v>
      </c>
      <c r="BQ78" s="27">
        <v>11888.5856535799</v>
      </c>
      <c r="BR78" s="27">
        <v>1.44908161593276</v>
      </c>
      <c r="BS78" s="27">
        <v>16515.558285899</v>
      </c>
      <c r="BU78">
        <f t="shared" si="4"/>
        <v>112455.071660212</v>
      </c>
      <c r="BV78">
        <f t="shared" si="5"/>
        <v>200846.684104015</v>
      </c>
      <c r="BW78" s="29">
        <v>73</v>
      </c>
      <c r="BX78">
        <f t="shared" si="6"/>
        <v>0</v>
      </c>
      <c r="BY78">
        <f t="shared" si="7"/>
        <v>1</v>
      </c>
      <c r="CA78" s="25">
        <v>14400</v>
      </c>
      <c r="CH78" s="7">
        <v>14400</v>
      </c>
      <c r="CI78" s="6">
        <v>0.08</v>
      </c>
      <c r="CJ78" s="6">
        <v>0.92</v>
      </c>
      <c r="CK78" s="6">
        <v>0.83</v>
      </c>
      <c r="CL78" s="6">
        <v>0.17</v>
      </c>
      <c r="CM78" s="6">
        <v>0.999</v>
      </c>
      <c r="CN78" s="6">
        <v>0.001</v>
      </c>
      <c r="CO78" s="6">
        <v>1</v>
      </c>
      <c r="CP78" s="6">
        <v>0</v>
      </c>
      <c r="CQ78" s="6">
        <v>1</v>
      </c>
      <c r="CR78" s="6">
        <v>0</v>
      </c>
      <c r="CS78" s="6">
        <v>1</v>
      </c>
      <c r="CT78" s="6">
        <v>0</v>
      </c>
      <c r="CU78" s="6">
        <v>1</v>
      </c>
      <c r="CV78" s="6">
        <v>0</v>
      </c>
      <c r="CW78" s="6">
        <v>1</v>
      </c>
      <c r="CX78" s="6">
        <v>0</v>
      </c>
      <c r="CY78" s="6">
        <v>1</v>
      </c>
      <c r="CZ78" s="6">
        <v>0</v>
      </c>
      <c r="DA78" s="6">
        <v>1</v>
      </c>
      <c r="DB78" s="6">
        <v>0</v>
      </c>
      <c r="DC78" s="6">
        <v>1</v>
      </c>
      <c r="DD78" s="6">
        <v>1</v>
      </c>
      <c r="DE78" s="6">
        <v>1</v>
      </c>
      <c r="DF78" s="6">
        <v>1</v>
      </c>
      <c r="DG78" s="6">
        <v>1</v>
      </c>
      <c r="DH78" s="6">
        <v>1</v>
      </c>
      <c r="DI78" s="6">
        <v>1</v>
      </c>
      <c r="DJ78" s="6">
        <v>1</v>
      </c>
      <c r="DK78" s="6">
        <v>1</v>
      </c>
      <c r="DL78" s="6">
        <v>1</v>
      </c>
      <c r="DM78" s="6">
        <v>1</v>
      </c>
      <c r="DN78" s="6">
        <v>1</v>
      </c>
      <c r="DO78" s="6">
        <v>1</v>
      </c>
      <c r="DP78" s="6">
        <v>1</v>
      </c>
      <c r="DQ78" s="6">
        <v>1</v>
      </c>
      <c r="DR78" s="6">
        <v>1</v>
      </c>
      <c r="DS78" s="6">
        <v>1</v>
      </c>
      <c r="DT78" s="6">
        <v>1</v>
      </c>
      <c r="DU78" s="6">
        <v>1</v>
      </c>
      <c r="DV78" s="6">
        <v>1</v>
      </c>
      <c r="DW78" s="6">
        <v>1</v>
      </c>
      <c r="DX78" s="6">
        <v>1</v>
      </c>
    </row>
    <row r="79" spans="1:128">
      <c r="A79" s="15">
        <v>74</v>
      </c>
      <c r="BP79" s="27">
        <v>0.847010564579334</v>
      </c>
      <c r="BQ79" s="27">
        <v>15905.6863964526</v>
      </c>
      <c r="BR79" s="27">
        <v>1.4612170108182</v>
      </c>
      <c r="BS79" s="27">
        <v>23063.706095858</v>
      </c>
      <c r="BU79">
        <f t="shared" si="4"/>
        <v>111145.898290447</v>
      </c>
      <c r="BV79">
        <f t="shared" si="5"/>
        <v>196118.845526873</v>
      </c>
      <c r="BW79" s="29">
        <v>74</v>
      </c>
      <c r="BX79">
        <f t="shared" si="6"/>
        <v>0</v>
      </c>
      <c r="BY79">
        <f t="shared" si="7"/>
        <v>1</v>
      </c>
      <c r="CA79" s="25">
        <v>14600</v>
      </c>
      <c r="CH79" s="7">
        <v>14600</v>
      </c>
      <c r="CI79" s="6">
        <v>0.076</v>
      </c>
      <c r="CJ79" s="6">
        <v>0.924</v>
      </c>
      <c r="CK79" s="6">
        <v>0.812</v>
      </c>
      <c r="CL79" s="6">
        <v>0.188</v>
      </c>
      <c r="CM79" s="6">
        <v>0.999</v>
      </c>
      <c r="CN79" s="6">
        <v>0.001</v>
      </c>
      <c r="CO79" s="6">
        <v>1</v>
      </c>
      <c r="CP79" s="6">
        <v>0</v>
      </c>
      <c r="CQ79" s="6">
        <v>1</v>
      </c>
      <c r="CR79" s="6">
        <v>0</v>
      </c>
      <c r="CS79" s="6">
        <v>1</v>
      </c>
      <c r="CT79" s="6">
        <v>0</v>
      </c>
      <c r="CU79" s="6">
        <v>1</v>
      </c>
      <c r="CV79" s="6">
        <v>0</v>
      </c>
      <c r="CW79" s="6">
        <v>1</v>
      </c>
      <c r="CX79" s="6">
        <v>0</v>
      </c>
      <c r="CY79" s="6">
        <v>1</v>
      </c>
      <c r="CZ79" s="6">
        <v>0</v>
      </c>
      <c r="DA79" s="6">
        <v>1</v>
      </c>
      <c r="DB79" s="6">
        <v>0</v>
      </c>
      <c r="DC79" s="6">
        <v>1</v>
      </c>
      <c r="DD79" s="6">
        <v>1</v>
      </c>
      <c r="DE79" s="6">
        <v>1</v>
      </c>
      <c r="DF79" s="6">
        <v>1</v>
      </c>
      <c r="DG79" s="6">
        <v>1</v>
      </c>
      <c r="DH79" s="6">
        <v>1</v>
      </c>
      <c r="DI79" s="6">
        <v>1</v>
      </c>
      <c r="DJ79" s="6">
        <v>1</v>
      </c>
      <c r="DK79" s="6">
        <v>1</v>
      </c>
      <c r="DL79" s="6">
        <v>1</v>
      </c>
      <c r="DM79" s="6">
        <v>1</v>
      </c>
      <c r="DN79" s="6">
        <v>1</v>
      </c>
      <c r="DO79" s="6">
        <v>1</v>
      </c>
      <c r="DP79" s="6">
        <v>1</v>
      </c>
      <c r="DQ79" s="6">
        <v>1</v>
      </c>
      <c r="DR79" s="6">
        <v>1</v>
      </c>
      <c r="DS79" s="6">
        <v>1</v>
      </c>
      <c r="DT79" s="6">
        <v>1</v>
      </c>
      <c r="DU79" s="6">
        <v>1</v>
      </c>
      <c r="DV79" s="6">
        <v>1</v>
      </c>
      <c r="DW79" s="6">
        <v>1</v>
      </c>
      <c r="DX79" s="6">
        <v>1</v>
      </c>
    </row>
    <row r="80" spans="1:128">
      <c r="A80" s="15">
        <v>75</v>
      </c>
      <c r="BP80" s="27">
        <v>0.803371573871227</v>
      </c>
      <c r="BQ80" s="27">
        <v>15881.2291495054</v>
      </c>
      <c r="BR80" s="27">
        <v>1.3858784554209</v>
      </c>
      <c r="BS80" s="27">
        <v>25776.128474385</v>
      </c>
      <c r="BU80">
        <f t="shared" si="4"/>
        <v>104624.506931179</v>
      </c>
      <c r="BV80">
        <f t="shared" si="5"/>
        <v>182105.63983875</v>
      </c>
      <c r="BW80" s="29">
        <v>75</v>
      </c>
      <c r="BX80">
        <f t="shared" si="6"/>
        <v>0</v>
      </c>
      <c r="BY80">
        <f t="shared" si="7"/>
        <v>1</v>
      </c>
      <c r="CA80" s="25">
        <v>14800</v>
      </c>
      <c r="CH80" s="7">
        <v>14800</v>
      </c>
      <c r="CI80" s="6">
        <v>0.073</v>
      </c>
      <c r="CJ80" s="6">
        <v>0.927</v>
      </c>
      <c r="CK80" s="6">
        <v>0.795</v>
      </c>
      <c r="CL80" s="6">
        <v>0.205</v>
      </c>
      <c r="CM80" s="6">
        <v>0.999</v>
      </c>
      <c r="CN80" s="6">
        <v>0.001</v>
      </c>
      <c r="CO80" s="6">
        <v>1</v>
      </c>
      <c r="CP80" s="6">
        <v>0</v>
      </c>
      <c r="CQ80" s="6">
        <v>1</v>
      </c>
      <c r="CR80" s="6">
        <v>0</v>
      </c>
      <c r="CS80" s="6">
        <v>1</v>
      </c>
      <c r="CT80" s="6">
        <v>0</v>
      </c>
      <c r="CU80" s="6">
        <v>1</v>
      </c>
      <c r="CV80" s="6">
        <v>0</v>
      </c>
      <c r="CW80" s="6">
        <v>1</v>
      </c>
      <c r="CX80" s="6">
        <v>0</v>
      </c>
      <c r="CY80" s="6">
        <v>1</v>
      </c>
      <c r="CZ80" s="6">
        <v>0</v>
      </c>
      <c r="DA80" s="6">
        <v>1</v>
      </c>
      <c r="DB80" s="6">
        <v>0</v>
      </c>
      <c r="DC80" s="6">
        <v>1</v>
      </c>
      <c r="DD80" s="6">
        <v>1</v>
      </c>
      <c r="DE80" s="6">
        <v>1</v>
      </c>
      <c r="DF80" s="6">
        <v>1</v>
      </c>
      <c r="DG80" s="6">
        <v>1</v>
      </c>
      <c r="DH80" s="6">
        <v>1</v>
      </c>
      <c r="DI80" s="6">
        <v>1</v>
      </c>
      <c r="DJ80" s="6">
        <v>1</v>
      </c>
      <c r="DK80" s="6">
        <v>1</v>
      </c>
      <c r="DL80" s="6">
        <v>1</v>
      </c>
      <c r="DM80" s="6">
        <v>1</v>
      </c>
      <c r="DN80" s="6">
        <v>1</v>
      </c>
      <c r="DO80" s="6">
        <v>1</v>
      </c>
      <c r="DP80" s="6">
        <v>1</v>
      </c>
      <c r="DQ80" s="6">
        <v>1</v>
      </c>
      <c r="DR80" s="6">
        <v>1</v>
      </c>
      <c r="DS80" s="6">
        <v>1</v>
      </c>
      <c r="DT80" s="6">
        <v>1</v>
      </c>
      <c r="DU80" s="6">
        <v>1</v>
      </c>
      <c r="DV80" s="6">
        <v>1</v>
      </c>
      <c r="DW80" s="6">
        <v>1</v>
      </c>
      <c r="DX80" s="6">
        <v>1</v>
      </c>
    </row>
    <row r="81" spans="1:128">
      <c r="A81" s="15">
        <v>76</v>
      </c>
      <c r="BP81" s="27">
        <v>0.820875354716032</v>
      </c>
      <c r="BQ81" s="27">
        <v>15230.5890999044</v>
      </c>
      <c r="BR81" s="27">
        <v>1.36551897536404</v>
      </c>
      <c r="BS81" s="27">
        <v>18632.4024000104</v>
      </c>
      <c r="BU81">
        <f t="shared" si="4"/>
        <v>107900.7141075</v>
      </c>
      <c r="BV81">
        <f t="shared" si="5"/>
        <v>186195.443904596</v>
      </c>
      <c r="BW81" s="29">
        <v>76</v>
      </c>
      <c r="BX81">
        <f t="shared" si="6"/>
        <v>0</v>
      </c>
      <c r="BY81">
        <f t="shared" si="7"/>
        <v>1</v>
      </c>
      <c r="CA81" s="25">
        <v>15000</v>
      </c>
      <c r="CH81" s="7">
        <v>15000</v>
      </c>
      <c r="CI81" s="6">
        <v>0.071</v>
      </c>
      <c r="CJ81" s="6">
        <v>0.929</v>
      </c>
      <c r="CK81" s="6">
        <v>0.78</v>
      </c>
      <c r="CL81" s="6">
        <v>0.22</v>
      </c>
      <c r="CM81" s="6">
        <v>0.999</v>
      </c>
      <c r="CN81" s="6">
        <v>0.001</v>
      </c>
      <c r="CO81" s="6">
        <v>1</v>
      </c>
      <c r="CP81" s="6">
        <v>0</v>
      </c>
      <c r="CQ81" s="6">
        <v>1</v>
      </c>
      <c r="CR81" s="6">
        <v>0</v>
      </c>
      <c r="CS81" s="6">
        <v>1</v>
      </c>
      <c r="CT81" s="6">
        <v>0</v>
      </c>
      <c r="CU81" s="6">
        <v>1</v>
      </c>
      <c r="CV81" s="6">
        <v>0</v>
      </c>
      <c r="CW81" s="6">
        <v>1</v>
      </c>
      <c r="CX81" s="6">
        <v>0</v>
      </c>
      <c r="CY81" s="6">
        <v>1</v>
      </c>
      <c r="CZ81" s="6">
        <v>0</v>
      </c>
      <c r="DA81" s="6">
        <v>1</v>
      </c>
      <c r="DB81" s="6">
        <v>0</v>
      </c>
      <c r="DC81" s="6">
        <v>1</v>
      </c>
      <c r="DD81" s="6">
        <v>1</v>
      </c>
      <c r="DE81" s="6">
        <v>1</v>
      </c>
      <c r="DF81" s="6">
        <v>1</v>
      </c>
      <c r="DG81" s="6">
        <v>1</v>
      </c>
      <c r="DH81" s="6">
        <v>1</v>
      </c>
      <c r="DI81" s="6">
        <v>1</v>
      </c>
      <c r="DJ81" s="6">
        <v>1</v>
      </c>
      <c r="DK81" s="6">
        <v>1</v>
      </c>
      <c r="DL81" s="6">
        <v>1</v>
      </c>
      <c r="DM81" s="6">
        <v>1</v>
      </c>
      <c r="DN81" s="6">
        <v>1</v>
      </c>
      <c r="DO81" s="6">
        <v>1</v>
      </c>
      <c r="DP81" s="6">
        <v>1</v>
      </c>
      <c r="DQ81" s="6">
        <v>1</v>
      </c>
      <c r="DR81" s="6">
        <v>1</v>
      </c>
      <c r="DS81" s="6">
        <v>1</v>
      </c>
      <c r="DT81" s="6">
        <v>1</v>
      </c>
      <c r="DU81" s="6">
        <v>1</v>
      </c>
      <c r="DV81" s="6">
        <v>1</v>
      </c>
      <c r="DW81" s="6">
        <v>1</v>
      </c>
      <c r="DX81" s="6">
        <v>1</v>
      </c>
    </row>
    <row r="82" spans="1:128">
      <c r="A82" s="15">
        <v>77</v>
      </c>
      <c r="BP82" s="27">
        <v>0.810899026981734</v>
      </c>
      <c r="BQ82" s="27">
        <v>11382.7674285057</v>
      </c>
      <c r="BR82" s="27">
        <v>1.3954344415223</v>
      </c>
      <c r="BS82" s="27">
        <v>14574.1496848629</v>
      </c>
      <c r="BU82">
        <f t="shared" si="4"/>
        <v>110252.086618754</v>
      </c>
      <c r="BV82">
        <f t="shared" si="5"/>
        <v>194741.016543482</v>
      </c>
      <c r="BW82" s="29">
        <v>77</v>
      </c>
      <c r="BX82">
        <f t="shared" si="6"/>
        <v>0</v>
      </c>
      <c r="BY82">
        <f t="shared" si="7"/>
        <v>1</v>
      </c>
      <c r="CA82" s="25">
        <v>15200</v>
      </c>
      <c r="CH82" s="7">
        <v>15200</v>
      </c>
      <c r="CI82" s="6">
        <v>0.064</v>
      </c>
      <c r="CJ82" s="6">
        <v>0.936</v>
      </c>
      <c r="CK82" s="6">
        <v>0.76</v>
      </c>
      <c r="CL82" s="6">
        <v>0.24</v>
      </c>
      <c r="CM82" s="6">
        <v>0.999</v>
      </c>
      <c r="CN82" s="6">
        <v>0.001</v>
      </c>
      <c r="CO82" s="6">
        <v>1</v>
      </c>
      <c r="CP82" s="6">
        <v>0</v>
      </c>
      <c r="CQ82" s="6">
        <v>1</v>
      </c>
      <c r="CR82" s="6">
        <v>0</v>
      </c>
      <c r="CS82" s="6">
        <v>1</v>
      </c>
      <c r="CT82" s="6">
        <v>0</v>
      </c>
      <c r="CU82" s="6">
        <v>1</v>
      </c>
      <c r="CV82" s="6">
        <v>0</v>
      </c>
      <c r="CW82" s="6">
        <v>1</v>
      </c>
      <c r="CX82" s="6">
        <v>0</v>
      </c>
      <c r="CY82" s="6">
        <v>1</v>
      </c>
      <c r="CZ82" s="6">
        <v>0</v>
      </c>
      <c r="DA82" s="6">
        <v>1</v>
      </c>
      <c r="DB82" s="6">
        <v>0</v>
      </c>
      <c r="DC82" s="6">
        <v>1</v>
      </c>
      <c r="DD82" s="6">
        <v>1</v>
      </c>
      <c r="DE82" s="6">
        <v>1</v>
      </c>
      <c r="DF82" s="6">
        <v>1</v>
      </c>
      <c r="DG82" s="6">
        <v>1</v>
      </c>
      <c r="DH82" s="6">
        <v>1</v>
      </c>
      <c r="DI82" s="6">
        <v>1</v>
      </c>
      <c r="DJ82" s="6">
        <v>1</v>
      </c>
      <c r="DK82" s="6">
        <v>1</v>
      </c>
      <c r="DL82" s="6">
        <v>1</v>
      </c>
      <c r="DM82" s="6">
        <v>1</v>
      </c>
      <c r="DN82" s="6">
        <v>1</v>
      </c>
      <c r="DO82" s="6">
        <v>1</v>
      </c>
      <c r="DP82" s="6">
        <v>1</v>
      </c>
      <c r="DQ82" s="6">
        <v>1</v>
      </c>
      <c r="DR82" s="6">
        <v>1</v>
      </c>
      <c r="DS82" s="6">
        <v>1</v>
      </c>
      <c r="DT82" s="6">
        <v>1</v>
      </c>
      <c r="DU82" s="6">
        <v>1</v>
      </c>
      <c r="DV82" s="6">
        <v>1</v>
      </c>
      <c r="DW82" s="6">
        <v>1</v>
      </c>
      <c r="DX82" s="6">
        <v>1</v>
      </c>
    </row>
    <row r="83" spans="1:128">
      <c r="A83" s="15">
        <v>78</v>
      </c>
      <c r="BP83" s="27">
        <v>0.841009430121976</v>
      </c>
      <c r="BQ83" s="27">
        <v>14647.6561505543</v>
      </c>
      <c r="BR83" s="27">
        <v>1.45187587614019</v>
      </c>
      <c r="BS83" s="27">
        <v>19747.7145625872</v>
      </c>
      <c r="BU83">
        <f t="shared" si="4"/>
        <v>111503.758367742</v>
      </c>
      <c r="BV83">
        <f t="shared" si="5"/>
        <v>198033.666858441</v>
      </c>
      <c r="BW83" s="29">
        <v>78</v>
      </c>
      <c r="BX83">
        <f t="shared" si="6"/>
        <v>0</v>
      </c>
      <c r="BY83">
        <f t="shared" si="7"/>
        <v>1</v>
      </c>
      <c r="CA83" s="25">
        <v>15400</v>
      </c>
      <c r="CH83" s="7">
        <v>15400</v>
      </c>
      <c r="CI83" s="6">
        <v>0.057</v>
      </c>
      <c r="CJ83" s="6">
        <v>0.943</v>
      </c>
      <c r="CK83" s="6">
        <v>0.738</v>
      </c>
      <c r="CL83" s="6">
        <v>0.262</v>
      </c>
      <c r="CM83" s="6">
        <v>0.999</v>
      </c>
      <c r="CN83" s="6">
        <v>0.001</v>
      </c>
      <c r="CO83" s="6">
        <v>1</v>
      </c>
      <c r="CP83" s="6">
        <v>0</v>
      </c>
      <c r="CQ83" s="6">
        <v>1</v>
      </c>
      <c r="CR83" s="6">
        <v>0</v>
      </c>
      <c r="CS83" s="6">
        <v>1</v>
      </c>
      <c r="CT83" s="6">
        <v>0</v>
      </c>
      <c r="CU83" s="6">
        <v>1</v>
      </c>
      <c r="CV83" s="6">
        <v>0</v>
      </c>
      <c r="CW83" s="6">
        <v>1</v>
      </c>
      <c r="CX83" s="6">
        <v>0</v>
      </c>
      <c r="CY83" s="6">
        <v>1</v>
      </c>
      <c r="CZ83" s="6">
        <v>0</v>
      </c>
      <c r="DA83" s="6">
        <v>1</v>
      </c>
      <c r="DB83" s="6">
        <v>0</v>
      </c>
      <c r="DC83" s="6">
        <v>1</v>
      </c>
      <c r="DD83" s="6">
        <v>1</v>
      </c>
      <c r="DE83" s="6">
        <v>1</v>
      </c>
      <c r="DF83" s="6">
        <v>1</v>
      </c>
      <c r="DG83" s="6">
        <v>1</v>
      </c>
      <c r="DH83" s="6">
        <v>1</v>
      </c>
      <c r="DI83" s="6">
        <v>1</v>
      </c>
      <c r="DJ83" s="6">
        <v>1</v>
      </c>
      <c r="DK83" s="6">
        <v>1</v>
      </c>
      <c r="DL83" s="6">
        <v>1</v>
      </c>
      <c r="DM83" s="6">
        <v>1</v>
      </c>
      <c r="DN83" s="6">
        <v>1</v>
      </c>
      <c r="DO83" s="6">
        <v>1</v>
      </c>
      <c r="DP83" s="6">
        <v>1</v>
      </c>
      <c r="DQ83" s="6">
        <v>1</v>
      </c>
      <c r="DR83" s="6">
        <v>1</v>
      </c>
      <c r="DS83" s="6">
        <v>1</v>
      </c>
      <c r="DT83" s="6">
        <v>1</v>
      </c>
      <c r="DU83" s="6">
        <v>1</v>
      </c>
      <c r="DV83" s="6">
        <v>1</v>
      </c>
      <c r="DW83" s="6">
        <v>1</v>
      </c>
      <c r="DX83" s="6">
        <v>1</v>
      </c>
    </row>
    <row r="84" spans="1:128">
      <c r="A84" s="15">
        <v>79</v>
      </c>
      <c r="BP84" s="27">
        <v>0.808353141171957</v>
      </c>
      <c r="BQ84" s="27">
        <v>17030.305134323</v>
      </c>
      <c r="BR84" s="27">
        <v>1.39898166498259</v>
      </c>
      <c r="BS84" s="27">
        <v>20752.3679980493</v>
      </c>
      <c r="BU84">
        <f t="shared" si="4"/>
        <v>104222.666041471</v>
      </c>
      <c r="BV84">
        <f t="shared" si="5"/>
        <v>189094.881749339</v>
      </c>
      <c r="BW84" s="29">
        <v>79</v>
      </c>
      <c r="BX84">
        <f t="shared" si="6"/>
        <v>0</v>
      </c>
      <c r="BY84">
        <f t="shared" si="7"/>
        <v>1</v>
      </c>
      <c r="CA84" s="25">
        <v>15600</v>
      </c>
      <c r="CH84" s="7">
        <v>15600</v>
      </c>
      <c r="CI84" s="6">
        <v>0.052</v>
      </c>
      <c r="CJ84" s="6">
        <v>0.948</v>
      </c>
      <c r="CK84" s="6">
        <v>0.702</v>
      </c>
      <c r="CL84" s="6">
        <v>0.298</v>
      </c>
      <c r="CM84" s="6">
        <v>0.999</v>
      </c>
      <c r="CN84" s="6">
        <v>0.001</v>
      </c>
      <c r="CO84" s="6">
        <v>1</v>
      </c>
      <c r="CP84" s="6">
        <v>0</v>
      </c>
      <c r="CQ84" s="6">
        <v>1</v>
      </c>
      <c r="CR84" s="6">
        <v>0</v>
      </c>
      <c r="CS84" s="6">
        <v>1</v>
      </c>
      <c r="CT84" s="6">
        <v>0</v>
      </c>
      <c r="CU84" s="6">
        <v>1</v>
      </c>
      <c r="CV84" s="6">
        <v>0</v>
      </c>
      <c r="CW84" s="6">
        <v>1</v>
      </c>
      <c r="CX84" s="6">
        <v>0</v>
      </c>
      <c r="CY84" s="6">
        <v>1</v>
      </c>
      <c r="CZ84" s="6">
        <v>0</v>
      </c>
      <c r="DA84" s="6">
        <v>1</v>
      </c>
      <c r="DB84" s="6">
        <v>0</v>
      </c>
      <c r="DC84" s="6">
        <v>1</v>
      </c>
      <c r="DD84" s="6">
        <v>1</v>
      </c>
      <c r="DE84" s="6">
        <v>1</v>
      </c>
      <c r="DF84" s="6">
        <v>1</v>
      </c>
      <c r="DG84" s="6">
        <v>1</v>
      </c>
      <c r="DH84" s="6">
        <v>1</v>
      </c>
      <c r="DI84" s="6">
        <v>1</v>
      </c>
      <c r="DJ84" s="6">
        <v>1</v>
      </c>
      <c r="DK84" s="6">
        <v>1</v>
      </c>
      <c r="DL84" s="6">
        <v>1</v>
      </c>
      <c r="DM84" s="6">
        <v>1</v>
      </c>
      <c r="DN84" s="6">
        <v>1</v>
      </c>
      <c r="DO84" s="6">
        <v>1</v>
      </c>
      <c r="DP84" s="6">
        <v>1</v>
      </c>
      <c r="DQ84" s="6">
        <v>1</v>
      </c>
      <c r="DR84" s="6">
        <v>1</v>
      </c>
      <c r="DS84" s="6">
        <v>1</v>
      </c>
      <c r="DT84" s="6">
        <v>1</v>
      </c>
      <c r="DU84" s="6">
        <v>1</v>
      </c>
      <c r="DV84" s="6">
        <v>1</v>
      </c>
      <c r="DW84" s="6">
        <v>1</v>
      </c>
      <c r="DX84" s="6">
        <v>1</v>
      </c>
    </row>
    <row r="85" spans="1:128">
      <c r="A85" s="15">
        <v>80</v>
      </c>
      <c r="BP85" s="27">
        <v>0.788272050344354</v>
      </c>
      <c r="BQ85" s="27">
        <v>13292.6519073404</v>
      </c>
      <c r="BR85" s="27">
        <v>1.35645388314445</v>
      </c>
      <c r="BS85" s="27">
        <v>18286.2052702994</v>
      </c>
      <c r="BU85">
        <f t="shared" si="4"/>
        <v>104948.155644313</v>
      </c>
      <c r="BV85">
        <f t="shared" si="5"/>
        <v>185181.877201368</v>
      </c>
      <c r="BW85" s="29">
        <v>80</v>
      </c>
      <c r="BX85">
        <f t="shared" si="6"/>
        <v>0</v>
      </c>
      <c r="BY85">
        <f t="shared" si="7"/>
        <v>1</v>
      </c>
      <c r="CA85" s="25">
        <v>15800</v>
      </c>
      <c r="CH85" s="7">
        <v>15800</v>
      </c>
      <c r="CI85" s="6">
        <v>0.051</v>
      </c>
      <c r="CJ85" s="6">
        <v>0.949</v>
      </c>
      <c r="CK85" s="6">
        <v>0.666</v>
      </c>
      <c r="CL85" s="6">
        <v>0.334</v>
      </c>
      <c r="CM85" s="6">
        <v>0.999</v>
      </c>
      <c r="CN85" s="6">
        <v>0.001</v>
      </c>
      <c r="CO85" s="6">
        <v>1</v>
      </c>
      <c r="CP85" s="6">
        <v>0</v>
      </c>
      <c r="CQ85" s="6">
        <v>1</v>
      </c>
      <c r="CR85" s="6">
        <v>0</v>
      </c>
      <c r="CS85" s="6">
        <v>1</v>
      </c>
      <c r="CT85" s="6">
        <v>0</v>
      </c>
      <c r="CU85" s="6">
        <v>1</v>
      </c>
      <c r="CV85" s="6">
        <v>0</v>
      </c>
      <c r="CW85" s="6">
        <v>1</v>
      </c>
      <c r="CX85" s="6">
        <v>0</v>
      </c>
      <c r="CY85" s="6">
        <v>1</v>
      </c>
      <c r="CZ85" s="6">
        <v>0</v>
      </c>
      <c r="DA85" s="6">
        <v>1</v>
      </c>
      <c r="DB85" s="6">
        <v>0</v>
      </c>
      <c r="DC85" s="6">
        <v>1</v>
      </c>
      <c r="DD85" s="6">
        <v>1</v>
      </c>
      <c r="DE85" s="6">
        <v>1</v>
      </c>
      <c r="DF85" s="6">
        <v>1</v>
      </c>
      <c r="DG85" s="6">
        <v>1</v>
      </c>
      <c r="DH85" s="6">
        <v>1</v>
      </c>
      <c r="DI85" s="6">
        <v>1</v>
      </c>
      <c r="DJ85" s="6">
        <v>1</v>
      </c>
      <c r="DK85" s="6">
        <v>1</v>
      </c>
      <c r="DL85" s="6">
        <v>1</v>
      </c>
      <c r="DM85" s="6">
        <v>1</v>
      </c>
      <c r="DN85" s="6">
        <v>1</v>
      </c>
      <c r="DO85" s="6">
        <v>1</v>
      </c>
      <c r="DP85" s="6">
        <v>1</v>
      </c>
      <c r="DQ85" s="6">
        <v>1</v>
      </c>
      <c r="DR85" s="6">
        <v>1</v>
      </c>
      <c r="DS85" s="6">
        <v>1</v>
      </c>
      <c r="DT85" s="6">
        <v>1</v>
      </c>
      <c r="DU85" s="6">
        <v>1</v>
      </c>
      <c r="DV85" s="6">
        <v>1</v>
      </c>
      <c r="DW85" s="6">
        <v>1</v>
      </c>
      <c r="DX85" s="6">
        <v>1</v>
      </c>
    </row>
    <row r="86" spans="1:128">
      <c r="A86" s="15">
        <v>81</v>
      </c>
      <c r="BP86" s="27">
        <v>0.844196513274358</v>
      </c>
      <c r="BQ86" s="27">
        <v>11048.6748508933</v>
      </c>
      <c r="BR86" s="27">
        <v>1.44624130846382</v>
      </c>
      <c r="BS86" s="27">
        <v>14769.8934859699</v>
      </c>
      <c r="BU86">
        <f t="shared" si="4"/>
        <v>115580.80214026</v>
      </c>
      <c r="BV86">
        <f t="shared" si="5"/>
        <v>202166.302783603</v>
      </c>
      <c r="BW86" s="29">
        <v>81</v>
      </c>
      <c r="BX86">
        <f t="shared" si="6"/>
        <v>0</v>
      </c>
      <c r="BY86">
        <f t="shared" si="7"/>
        <v>1</v>
      </c>
      <c r="CA86" s="25">
        <v>16000</v>
      </c>
      <c r="CH86" s="7">
        <v>16000</v>
      </c>
      <c r="CI86" s="6">
        <v>0.048</v>
      </c>
      <c r="CJ86" s="6">
        <v>0.952</v>
      </c>
      <c r="CK86" s="6">
        <v>0.637</v>
      </c>
      <c r="CL86" s="6">
        <v>0.363</v>
      </c>
      <c r="CM86" s="6">
        <v>0.999</v>
      </c>
      <c r="CN86" s="6">
        <v>0.001</v>
      </c>
      <c r="CO86" s="6">
        <v>1</v>
      </c>
      <c r="CP86" s="6">
        <v>0</v>
      </c>
      <c r="CQ86" s="6">
        <v>1</v>
      </c>
      <c r="CR86" s="6">
        <v>0</v>
      </c>
      <c r="CS86" s="6">
        <v>1</v>
      </c>
      <c r="CT86" s="6">
        <v>0</v>
      </c>
      <c r="CU86" s="6">
        <v>1</v>
      </c>
      <c r="CV86" s="6">
        <v>0</v>
      </c>
      <c r="CW86" s="6">
        <v>1</v>
      </c>
      <c r="CX86" s="6">
        <v>0</v>
      </c>
      <c r="CY86" s="6">
        <v>1</v>
      </c>
      <c r="CZ86" s="6">
        <v>0</v>
      </c>
      <c r="DA86" s="6">
        <v>1</v>
      </c>
      <c r="DB86" s="6">
        <v>0</v>
      </c>
      <c r="DC86" s="6">
        <v>1</v>
      </c>
      <c r="DD86" s="6">
        <v>1</v>
      </c>
      <c r="DE86" s="6">
        <v>1</v>
      </c>
      <c r="DF86" s="6">
        <v>1</v>
      </c>
      <c r="DG86" s="6">
        <v>1</v>
      </c>
      <c r="DH86" s="6">
        <v>1</v>
      </c>
      <c r="DI86" s="6">
        <v>1</v>
      </c>
      <c r="DJ86" s="6">
        <v>1</v>
      </c>
      <c r="DK86" s="6">
        <v>1</v>
      </c>
      <c r="DL86" s="6">
        <v>1</v>
      </c>
      <c r="DM86" s="6">
        <v>1</v>
      </c>
      <c r="DN86" s="6">
        <v>1</v>
      </c>
      <c r="DO86" s="6">
        <v>1</v>
      </c>
      <c r="DP86" s="6">
        <v>1</v>
      </c>
      <c r="DQ86" s="6">
        <v>1</v>
      </c>
      <c r="DR86" s="6">
        <v>1</v>
      </c>
      <c r="DS86" s="6">
        <v>1</v>
      </c>
      <c r="DT86" s="6">
        <v>1</v>
      </c>
      <c r="DU86" s="6">
        <v>1</v>
      </c>
      <c r="DV86" s="6">
        <v>1</v>
      </c>
      <c r="DW86" s="6">
        <v>1</v>
      </c>
      <c r="DX86" s="6">
        <v>1</v>
      </c>
    </row>
    <row r="87" spans="1:128">
      <c r="A87" s="15">
        <v>82</v>
      </c>
      <c r="BP87" s="27">
        <v>0.835728847530004</v>
      </c>
      <c r="BQ87" s="27">
        <v>13755.150258119</v>
      </c>
      <c r="BR87" s="27">
        <v>1.44672009349641</v>
      </c>
      <c r="BS87" s="27">
        <v>18888.9024715594</v>
      </c>
      <c r="BU87">
        <f t="shared" si="4"/>
        <v>111604.176871382</v>
      </c>
      <c r="BV87">
        <f t="shared" si="5"/>
        <v>198119.111552901</v>
      </c>
      <c r="BW87" s="29">
        <v>82</v>
      </c>
      <c r="BX87">
        <f t="shared" si="6"/>
        <v>0</v>
      </c>
      <c r="BY87">
        <f t="shared" si="7"/>
        <v>1</v>
      </c>
      <c r="CA87" s="25">
        <v>16200</v>
      </c>
      <c r="CH87" s="7">
        <v>16200</v>
      </c>
      <c r="CI87" s="6">
        <v>0.047</v>
      </c>
      <c r="CJ87" s="6">
        <v>0.953</v>
      </c>
      <c r="CK87" s="6">
        <v>0.611</v>
      </c>
      <c r="CL87" s="6">
        <v>0.389</v>
      </c>
      <c r="CM87" s="6">
        <v>0.999</v>
      </c>
      <c r="CN87" s="6">
        <v>0.001</v>
      </c>
      <c r="CO87" s="6">
        <v>1</v>
      </c>
      <c r="CP87" s="6">
        <v>0</v>
      </c>
      <c r="CQ87" s="6">
        <v>1</v>
      </c>
      <c r="CR87" s="6">
        <v>0</v>
      </c>
      <c r="CS87" s="6">
        <v>1</v>
      </c>
      <c r="CT87" s="6">
        <v>0</v>
      </c>
      <c r="CU87" s="6">
        <v>1</v>
      </c>
      <c r="CV87" s="6">
        <v>0</v>
      </c>
      <c r="CW87" s="6">
        <v>1</v>
      </c>
      <c r="CX87" s="6">
        <v>0</v>
      </c>
      <c r="CY87" s="6">
        <v>1</v>
      </c>
      <c r="CZ87" s="6">
        <v>0</v>
      </c>
      <c r="DA87" s="6">
        <v>1</v>
      </c>
      <c r="DB87" s="6">
        <v>0</v>
      </c>
      <c r="DC87" s="6">
        <v>1</v>
      </c>
      <c r="DD87" s="6">
        <v>1</v>
      </c>
      <c r="DE87" s="6">
        <v>1</v>
      </c>
      <c r="DF87" s="6">
        <v>1</v>
      </c>
      <c r="DG87" s="6">
        <v>1</v>
      </c>
      <c r="DH87" s="6">
        <v>1</v>
      </c>
      <c r="DI87" s="6">
        <v>1</v>
      </c>
      <c r="DJ87" s="6">
        <v>1</v>
      </c>
      <c r="DK87" s="6">
        <v>1</v>
      </c>
      <c r="DL87" s="6">
        <v>1</v>
      </c>
      <c r="DM87" s="6">
        <v>1</v>
      </c>
      <c r="DN87" s="6">
        <v>1</v>
      </c>
      <c r="DO87" s="6">
        <v>1</v>
      </c>
      <c r="DP87" s="6">
        <v>1</v>
      </c>
      <c r="DQ87" s="6">
        <v>1</v>
      </c>
      <c r="DR87" s="6">
        <v>1</v>
      </c>
      <c r="DS87" s="6">
        <v>1</v>
      </c>
      <c r="DT87" s="6">
        <v>1</v>
      </c>
      <c r="DU87" s="6">
        <v>1</v>
      </c>
      <c r="DV87" s="6">
        <v>1</v>
      </c>
      <c r="DW87" s="6">
        <v>1</v>
      </c>
      <c r="DX87" s="6">
        <v>1</v>
      </c>
    </row>
    <row r="88" spans="1:128">
      <c r="A88" s="15">
        <v>83</v>
      </c>
      <c r="BP88" s="27">
        <v>0.763790220888446</v>
      </c>
      <c r="BQ88" s="27">
        <v>14747.1408753959</v>
      </c>
      <c r="BR88" s="27">
        <v>1.28227909160172</v>
      </c>
      <c r="BS88" s="27">
        <v>18687.2202378526</v>
      </c>
      <c r="BU88">
        <f t="shared" si="4"/>
        <v>99821.392257871</v>
      </c>
      <c r="BV88">
        <f t="shared" si="5"/>
        <v>173654.643502405</v>
      </c>
      <c r="BW88" s="29">
        <v>83</v>
      </c>
      <c r="BX88">
        <f t="shared" si="6"/>
        <v>0</v>
      </c>
      <c r="BY88">
        <f t="shared" si="7"/>
        <v>1</v>
      </c>
      <c r="CA88" s="25">
        <v>16400</v>
      </c>
      <c r="CH88" s="7">
        <v>16400</v>
      </c>
      <c r="CI88" s="6">
        <v>0.04</v>
      </c>
      <c r="CJ88" s="6">
        <v>0.96</v>
      </c>
      <c r="CK88" s="6">
        <v>0.583</v>
      </c>
      <c r="CL88" s="6">
        <v>0.417</v>
      </c>
      <c r="CM88" s="6">
        <v>0.999</v>
      </c>
      <c r="CN88" s="6">
        <v>0.001</v>
      </c>
      <c r="CO88" s="6">
        <v>1</v>
      </c>
      <c r="CP88" s="6">
        <v>0</v>
      </c>
      <c r="CQ88" s="6">
        <v>1</v>
      </c>
      <c r="CR88" s="6">
        <v>0</v>
      </c>
      <c r="CS88" s="6">
        <v>1</v>
      </c>
      <c r="CT88" s="6">
        <v>0</v>
      </c>
      <c r="CU88" s="6">
        <v>1</v>
      </c>
      <c r="CV88" s="6">
        <v>0</v>
      </c>
      <c r="CW88" s="6">
        <v>1</v>
      </c>
      <c r="CX88" s="6">
        <v>0</v>
      </c>
      <c r="CY88" s="6">
        <v>1</v>
      </c>
      <c r="CZ88" s="6">
        <v>0</v>
      </c>
      <c r="DA88" s="6">
        <v>1</v>
      </c>
      <c r="DB88" s="6">
        <v>0</v>
      </c>
      <c r="DC88" s="6">
        <v>1</v>
      </c>
      <c r="DD88" s="6">
        <v>1</v>
      </c>
      <c r="DE88" s="6">
        <v>1</v>
      </c>
      <c r="DF88" s="6">
        <v>1</v>
      </c>
      <c r="DG88" s="6">
        <v>1</v>
      </c>
      <c r="DH88" s="6">
        <v>1</v>
      </c>
      <c r="DI88" s="6">
        <v>1</v>
      </c>
      <c r="DJ88" s="6">
        <v>1</v>
      </c>
      <c r="DK88" s="6">
        <v>1</v>
      </c>
      <c r="DL88" s="6">
        <v>1</v>
      </c>
      <c r="DM88" s="6">
        <v>1</v>
      </c>
      <c r="DN88" s="6">
        <v>1</v>
      </c>
      <c r="DO88" s="6">
        <v>1</v>
      </c>
      <c r="DP88" s="6">
        <v>1</v>
      </c>
      <c r="DQ88" s="6">
        <v>1</v>
      </c>
      <c r="DR88" s="6">
        <v>1</v>
      </c>
      <c r="DS88" s="6">
        <v>1</v>
      </c>
      <c r="DT88" s="6">
        <v>1</v>
      </c>
      <c r="DU88" s="6">
        <v>1</v>
      </c>
      <c r="DV88" s="6">
        <v>1</v>
      </c>
      <c r="DW88" s="6">
        <v>1</v>
      </c>
      <c r="DX88" s="6">
        <v>1</v>
      </c>
    </row>
    <row r="89" spans="1:128">
      <c r="A89" s="15">
        <v>84</v>
      </c>
      <c r="BP89" s="27">
        <v>0.837392054008394</v>
      </c>
      <c r="BQ89" s="27">
        <v>17918.8041515673</v>
      </c>
      <c r="BR89" s="27">
        <v>1.45389156953503</v>
      </c>
      <c r="BS89" s="27">
        <v>25482.5395623306</v>
      </c>
      <c r="BU89">
        <f t="shared" si="4"/>
        <v>107690.003949692</v>
      </c>
      <c r="BV89">
        <f t="shared" si="5"/>
        <v>192601.195867924</v>
      </c>
      <c r="BW89" s="29">
        <v>84</v>
      </c>
      <c r="BX89">
        <f t="shared" si="6"/>
        <v>0</v>
      </c>
      <c r="BY89">
        <f t="shared" si="7"/>
        <v>1</v>
      </c>
      <c r="CA89" s="25">
        <v>16600</v>
      </c>
      <c r="CH89" s="7">
        <v>16600</v>
      </c>
      <c r="CI89" s="6">
        <v>0.037</v>
      </c>
      <c r="CJ89" s="6">
        <v>0.963</v>
      </c>
      <c r="CK89" s="6">
        <v>0.558</v>
      </c>
      <c r="CL89" s="6">
        <v>0.442</v>
      </c>
      <c r="CM89" s="6">
        <v>0.999</v>
      </c>
      <c r="CN89" s="6">
        <v>0.001</v>
      </c>
      <c r="CO89" s="6">
        <v>1</v>
      </c>
      <c r="CP89" s="6">
        <v>0</v>
      </c>
      <c r="CQ89" s="6">
        <v>1</v>
      </c>
      <c r="CR89" s="6">
        <v>0</v>
      </c>
      <c r="CS89" s="6">
        <v>1</v>
      </c>
      <c r="CT89" s="6">
        <v>0</v>
      </c>
      <c r="CU89" s="6">
        <v>1</v>
      </c>
      <c r="CV89" s="6">
        <v>0</v>
      </c>
      <c r="CW89" s="6">
        <v>1</v>
      </c>
      <c r="CX89" s="6">
        <v>0</v>
      </c>
      <c r="CY89" s="6">
        <v>1</v>
      </c>
      <c r="CZ89" s="6">
        <v>0</v>
      </c>
      <c r="DA89" s="6">
        <v>1</v>
      </c>
      <c r="DB89" s="6">
        <v>0</v>
      </c>
      <c r="DC89" s="6">
        <v>1</v>
      </c>
      <c r="DD89" s="6">
        <v>1</v>
      </c>
      <c r="DE89" s="6">
        <v>1</v>
      </c>
      <c r="DF89" s="6">
        <v>1</v>
      </c>
      <c r="DG89" s="6">
        <v>1</v>
      </c>
      <c r="DH89" s="6">
        <v>1</v>
      </c>
      <c r="DI89" s="6">
        <v>1</v>
      </c>
      <c r="DJ89" s="6">
        <v>1</v>
      </c>
      <c r="DK89" s="6">
        <v>1</v>
      </c>
      <c r="DL89" s="6">
        <v>1</v>
      </c>
      <c r="DM89" s="6">
        <v>1</v>
      </c>
      <c r="DN89" s="6">
        <v>1</v>
      </c>
      <c r="DO89" s="6">
        <v>1</v>
      </c>
      <c r="DP89" s="6">
        <v>1</v>
      </c>
      <c r="DQ89" s="6">
        <v>1</v>
      </c>
      <c r="DR89" s="6">
        <v>1</v>
      </c>
      <c r="DS89" s="6">
        <v>1</v>
      </c>
      <c r="DT89" s="6">
        <v>1</v>
      </c>
      <c r="DU89" s="6">
        <v>1</v>
      </c>
      <c r="DV89" s="6">
        <v>1</v>
      </c>
      <c r="DW89" s="6">
        <v>1</v>
      </c>
      <c r="DX89" s="6">
        <v>1</v>
      </c>
    </row>
    <row r="90" spans="1:128">
      <c r="A90" s="15">
        <v>85</v>
      </c>
      <c r="BP90" s="27">
        <v>0.786471065311111</v>
      </c>
      <c r="BQ90" s="27">
        <v>18279.375804201</v>
      </c>
      <c r="BR90" s="27">
        <v>1.35778907990062</v>
      </c>
      <c r="BS90" s="27">
        <v>24297.5836890642</v>
      </c>
      <c r="BU90">
        <f t="shared" si="4"/>
        <v>99691.2839924656</v>
      </c>
      <c r="BV90">
        <f t="shared" si="5"/>
        <v>179370.778296028</v>
      </c>
      <c r="BW90" s="29">
        <v>85</v>
      </c>
      <c r="BX90">
        <f t="shared" si="6"/>
        <v>0</v>
      </c>
      <c r="BY90">
        <f t="shared" si="7"/>
        <v>1</v>
      </c>
      <c r="CA90" s="25">
        <v>16800</v>
      </c>
      <c r="CH90" s="7">
        <v>16800</v>
      </c>
      <c r="CI90" s="6">
        <v>0.033</v>
      </c>
      <c r="CJ90" s="6">
        <v>0.967</v>
      </c>
      <c r="CK90" s="6">
        <v>0.535</v>
      </c>
      <c r="CL90" s="6">
        <v>0.465</v>
      </c>
      <c r="CM90" s="6">
        <v>0.999</v>
      </c>
      <c r="CN90" s="6">
        <v>0.001</v>
      </c>
      <c r="CO90" s="6">
        <v>1</v>
      </c>
      <c r="CP90" s="6">
        <v>0</v>
      </c>
      <c r="CQ90" s="6">
        <v>1</v>
      </c>
      <c r="CR90" s="6">
        <v>0</v>
      </c>
      <c r="CS90" s="6">
        <v>1</v>
      </c>
      <c r="CT90" s="6">
        <v>0</v>
      </c>
      <c r="CU90" s="6">
        <v>1</v>
      </c>
      <c r="CV90" s="6">
        <v>0</v>
      </c>
      <c r="CW90" s="6">
        <v>1</v>
      </c>
      <c r="CX90" s="6">
        <v>0</v>
      </c>
      <c r="CY90" s="6">
        <v>1</v>
      </c>
      <c r="CZ90" s="6">
        <v>0</v>
      </c>
      <c r="DA90" s="6">
        <v>1</v>
      </c>
      <c r="DB90" s="6">
        <v>0</v>
      </c>
      <c r="DC90" s="6">
        <v>1</v>
      </c>
      <c r="DD90" s="6">
        <v>1</v>
      </c>
      <c r="DE90" s="6">
        <v>1</v>
      </c>
      <c r="DF90" s="6">
        <v>1</v>
      </c>
      <c r="DG90" s="6">
        <v>1</v>
      </c>
      <c r="DH90" s="6">
        <v>1</v>
      </c>
      <c r="DI90" s="6">
        <v>1</v>
      </c>
      <c r="DJ90" s="6">
        <v>1</v>
      </c>
      <c r="DK90" s="6">
        <v>1</v>
      </c>
      <c r="DL90" s="6">
        <v>1</v>
      </c>
      <c r="DM90" s="6">
        <v>1</v>
      </c>
      <c r="DN90" s="6">
        <v>1</v>
      </c>
      <c r="DO90" s="6">
        <v>1</v>
      </c>
      <c r="DP90" s="6">
        <v>1</v>
      </c>
      <c r="DQ90" s="6">
        <v>1</v>
      </c>
      <c r="DR90" s="6">
        <v>1</v>
      </c>
      <c r="DS90" s="6">
        <v>1</v>
      </c>
      <c r="DT90" s="6">
        <v>1</v>
      </c>
      <c r="DU90" s="6">
        <v>1</v>
      </c>
      <c r="DV90" s="6">
        <v>1</v>
      </c>
      <c r="DW90" s="6">
        <v>1</v>
      </c>
      <c r="DX90" s="6">
        <v>1</v>
      </c>
    </row>
    <row r="91" spans="1:128">
      <c r="A91" s="15">
        <v>86</v>
      </c>
      <c r="BP91" s="27">
        <v>0.861762301868067</v>
      </c>
      <c r="BQ91" s="27">
        <v>13524.5993105638</v>
      </c>
      <c r="BR91" s="27">
        <v>1.50058769046895</v>
      </c>
      <c r="BS91" s="27">
        <v>17445.765989136</v>
      </c>
      <c r="BU91">
        <f t="shared" si="4"/>
        <v>115739.745969646</v>
      </c>
      <c r="BV91">
        <f t="shared" si="5"/>
        <v>207642.387581206</v>
      </c>
      <c r="BW91" s="29">
        <v>86</v>
      </c>
      <c r="BX91">
        <f t="shared" si="6"/>
        <v>0</v>
      </c>
      <c r="BY91">
        <f t="shared" si="7"/>
        <v>1</v>
      </c>
      <c r="CA91" s="25">
        <v>17000</v>
      </c>
      <c r="CH91" s="7">
        <v>17000</v>
      </c>
      <c r="CI91" s="6">
        <v>0.029</v>
      </c>
      <c r="CJ91" s="6">
        <v>0.971</v>
      </c>
      <c r="CK91" s="6">
        <v>0.503</v>
      </c>
      <c r="CL91" s="6">
        <v>0.497</v>
      </c>
      <c r="CM91" s="6">
        <v>0.999</v>
      </c>
      <c r="CN91" s="6">
        <v>0.001</v>
      </c>
      <c r="CO91" s="6">
        <v>1</v>
      </c>
      <c r="CP91" s="6">
        <v>0</v>
      </c>
      <c r="CQ91" s="6">
        <v>1</v>
      </c>
      <c r="CR91" s="6">
        <v>0</v>
      </c>
      <c r="CS91" s="6">
        <v>1</v>
      </c>
      <c r="CT91" s="6">
        <v>0</v>
      </c>
      <c r="CU91" s="6">
        <v>1</v>
      </c>
      <c r="CV91" s="6">
        <v>0</v>
      </c>
      <c r="CW91" s="6">
        <v>1</v>
      </c>
      <c r="CX91" s="6">
        <v>0</v>
      </c>
      <c r="CY91" s="6">
        <v>1</v>
      </c>
      <c r="CZ91" s="6">
        <v>0</v>
      </c>
      <c r="DA91" s="6">
        <v>1</v>
      </c>
      <c r="DB91" s="6">
        <v>0</v>
      </c>
      <c r="DC91" s="6">
        <v>1</v>
      </c>
      <c r="DD91" s="6">
        <v>1</v>
      </c>
      <c r="DE91" s="6">
        <v>1</v>
      </c>
      <c r="DF91" s="6">
        <v>1</v>
      </c>
      <c r="DG91" s="6">
        <v>1</v>
      </c>
      <c r="DH91" s="6">
        <v>1</v>
      </c>
      <c r="DI91" s="6">
        <v>1</v>
      </c>
      <c r="DJ91" s="6">
        <v>1</v>
      </c>
      <c r="DK91" s="6">
        <v>1</v>
      </c>
      <c r="DL91" s="6">
        <v>1</v>
      </c>
      <c r="DM91" s="6">
        <v>1</v>
      </c>
      <c r="DN91" s="6">
        <v>1</v>
      </c>
      <c r="DO91" s="6">
        <v>1</v>
      </c>
      <c r="DP91" s="6">
        <v>1</v>
      </c>
      <c r="DQ91" s="6">
        <v>1</v>
      </c>
      <c r="DR91" s="6">
        <v>1</v>
      </c>
      <c r="DS91" s="6">
        <v>1</v>
      </c>
      <c r="DT91" s="6">
        <v>1</v>
      </c>
      <c r="DU91" s="6">
        <v>1</v>
      </c>
      <c r="DV91" s="6">
        <v>1</v>
      </c>
      <c r="DW91" s="6">
        <v>1</v>
      </c>
      <c r="DX91" s="6">
        <v>1</v>
      </c>
    </row>
    <row r="92" spans="1:128">
      <c r="A92" s="15">
        <v>87</v>
      </c>
      <c r="BP92" s="27">
        <v>0.84688257021771</v>
      </c>
      <c r="BQ92" s="27">
        <v>12855.8304975081</v>
      </c>
      <c r="BR92" s="27">
        <v>1.48500549376262</v>
      </c>
      <c r="BS92" s="27">
        <v>17119.4964109482</v>
      </c>
      <c r="BU92">
        <f t="shared" si="4"/>
        <v>114176.555035148</v>
      </c>
      <c r="BV92">
        <f t="shared" si="5"/>
        <v>205631.327653445</v>
      </c>
      <c r="BW92" s="29">
        <v>87</v>
      </c>
      <c r="BX92">
        <f t="shared" si="6"/>
        <v>0</v>
      </c>
      <c r="BY92">
        <f t="shared" si="7"/>
        <v>1</v>
      </c>
      <c r="CA92" s="25">
        <v>17200</v>
      </c>
      <c r="CH92" s="7">
        <v>17200</v>
      </c>
      <c r="CI92" s="6">
        <v>0.028</v>
      </c>
      <c r="CJ92" s="6">
        <v>0.972</v>
      </c>
      <c r="CK92" s="6">
        <v>0.472</v>
      </c>
      <c r="CL92" s="6">
        <v>0.528</v>
      </c>
      <c r="CM92" s="6">
        <v>0.999</v>
      </c>
      <c r="CN92" s="6">
        <v>0.001</v>
      </c>
      <c r="CO92" s="6">
        <v>1</v>
      </c>
      <c r="CP92" s="6">
        <v>0</v>
      </c>
      <c r="CQ92" s="6">
        <v>1</v>
      </c>
      <c r="CR92" s="6">
        <v>0</v>
      </c>
      <c r="CS92" s="6">
        <v>1</v>
      </c>
      <c r="CT92" s="6">
        <v>0</v>
      </c>
      <c r="CU92" s="6">
        <v>1</v>
      </c>
      <c r="CV92" s="6">
        <v>0</v>
      </c>
      <c r="CW92" s="6">
        <v>1</v>
      </c>
      <c r="CX92" s="6">
        <v>0</v>
      </c>
      <c r="CY92" s="6">
        <v>1</v>
      </c>
      <c r="CZ92" s="6">
        <v>0</v>
      </c>
      <c r="DA92" s="6">
        <v>1</v>
      </c>
      <c r="DB92" s="6">
        <v>0</v>
      </c>
      <c r="DC92" s="6">
        <v>1</v>
      </c>
      <c r="DD92" s="6">
        <v>1</v>
      </c>
      <c r="DE92" s="6">
        <v>1</v>
      </c>
      <c r="DF92" s="6">
        <v>1</v>
      </c>
      <c r="DG92" s="6">
        <v>1</v>
      </c>
      <c r="DH92" s="6">
        <v>1</v>
      </c>
      <c r="DI92" s="6">
        <v>1</v>
      </c>
      <c r="DJ92" s="6">
        <v>1</v>
      </c>
      <c r="DK92" s="6">
        <v>1</v>
      </c>
      <c r="DL92" s="6">
        <v>1</v>
      </c>
      <c r="DM92" s="6">
        <v>1</v>
      </c>
      <c r="DN92" s="6">
        <v>1</v>
      </c>
      <c r="DO92" s="6">
        <v>1</v>
      </c>
      <c r="DP92" s="6">
        <v>1</v>
      </c>
      <c r="DQ92" s="6">
        <v>1</v>
      </c>
      <c r="DR92" s="6">
        <v>1</v>
      </c>
      <c r="DS92" s="6">
        <v>1</v>
      </c>
      <c r="DT92" s="6">
        <v>1</v>
      </c>
      <c r="DU92" s="6">
        <v>1</v>
      </c>
      <c r="DV92" s="6">
        <v>1</v>
      </c>
      <c r="DW92" s="6">
        <v>1</v>
      </c>
      <c r="DX92" s="6">
        <v>1</v>
      </c>
    </row>
    <row r="93" spans="1:128">
      <c r="A93" s="15">
        <v>88</v>
      </c>
      <c r="BP93" s="27">
        <v>0.77119860071545</v>
      </c>
      <c r="BQ93" s="27">
        <v>29589.6049947413</v>
      </c>
      <c r="BR93" s="27">
        <v>1.30208347807952</v>
      </c>
      <c r="BS93" s="27">
        <v>41755.8718238186</v>
      </c>
      <c r="BU93">
        <f t="shared" si="4"/>
        <v>86090.1851125762</v>
      </c>
      <c r="BV93">
        <f t="shared" si="5"/>
        <v>153556.64988811</v>
      </c>
      <c r="BW93" s="29">
        <v>88</v>
      </c>
      <c r="BX93">
        <f t="shared" si="6"/>
        <v>0</v>
      </c>
      <c r="BY93">
        <f t="shared" si="7"/>
        <v>1</v>
      </c>
      <c r="CA93" s="25">
        <v>17400</v>
      </c>
      <c r="CH93" s="7">
        <v>17400</v>
      </c>
      <c r="CI93" s="6">
        <v>0.026</v>
      </c>
      <c r="CJ93" s="6">
        <v>0.974</v>
      </c>
      <c r="CK93" s="6">
        <v>0.439</v>
      </c>
      <c r="CL93" s="6">
        <v>0.561</v>
      </c>
      <c r="CM93" s="6">
        <v>0.999</v>
      </c>
      <c r="CN93" s="6">
        <v>0.001</v>
      </c>
      <c r="CO93" s="6">
        <v>1</v>
      </c>
      <c r="CP93" s="6">
        <v>0</v>
      </c>
      <c r="CQ93" s="6">
        <v>1</v>
      </c>
      <c r="CR93" s="6">
        <v>0</v>
      </c>
      <c r="CS93" s="6">
        <v>1</v>
      </c>
      <c r="CT93" s="6">
        <v>0</v>
      </c>
      <c r="CU93" s="6">
        <v>1</v>
      </c>
      <c r="CV93" s="6">
        <v>0</v>
      </c>
      <c r="CW93" s="6">
        <v>1</v>
      </c>
      <c r="CX93" s="6">
        <v>0</v>
      </c>
      <c r="CY93" s="6">
        <v>1</v>
      </c>
      <c r="CZ93" s="6">
        <v>0</v>
      </c>
      <c r="DA93" s="6">
        <v>1</v>
      </c>
      <c r="DB93" s="6">
        <v>0</v>
      </c>
      <c r="DC93" s="6">
        <v>1</v>
      </c>
      <c r="DD93" s="6">
        <v>1</v>
      </c>
      <c r="DE93" s="6">
        <v>1</v>
      </c>
      <c r="DF93" s="6">
        <v>1</v>
      </c>
      <c r="DG93" s="6">
        <v>1</v>
      </c>
      <c r="DH93" s="6">
        <v>1</v>
      </c>
      <c r="DI93" s="6">
        <v>1</v>
      </c>
      <c r="DJ93" s="6">
        <v>1</v>
      </c>
      <c r="DK93" s="6">
        <v>1</v>
      </c>
      <c r="DL93" s="6">
        <v>1</v>
      </c>
      <c r="DM93" s="6">
        <v>1</v>
      </c>
      <c r="DN93" s="6">
        <v>1</v>
      </c>
      <c r="DO93" s="6">
        <v>1</v>
      </c>
      <c r="DP93" s="6">
        <v>1</v>
      </c>
      <c r="DQ93" s="6">
        <v>1</v>
      </c>
      <c r="DR93" s="6">
        <v>1</v>
      </c>
      <c r="DS93" s="6">
        <v>1</v>
      </c>
      <c r="DT93" s="6">
        <v>1</v>
      </c>
      <c r="DU93" s="6">
        <v>1</v>
      </c>
      <c r="DV93" s="6">
        <v>1</v>
      </c>
      <c r="DW93" s="6">
        <v>1</v>
      </c>
      <c r="DX93" s="6">
        <v>1</v>
      </c>
    </row>
    <row r="94" spans="1:128">
      <c r="A94" s="15">
        <v>89</v>
      </c>
      <c r="BP94" s="27">
        <v>0.779137820682077</v>
      </c>
      <c r="BQ94" s="27">
        <v>13665.0801671366</v>
      </c>
      <c r="BR94" s="27">
        <v>1.31453940037883</v>
      </c>
      <c r="BS94" s="27">
        <v>18875.8846353653</v>
      </c>
      <c r="BU94">
        <f t="shared" si="4"/>
        <v>103205.592935175</v>
      </c>
      <c r="BV94">
        <f t="shared" si="5"/>
        <v>178305.02542146</v>
      </c>
      <c r="BW94" s="29">
        <v>89</v>
      </c>
      <c r="BX94">
        <f t="shared" si="6"/>
        <v>0</v>
      </c>
      <c r="BY94">
        <f t="shared" si="7"/>
        <v>1</v>
      </c>
      <c r="CA94" s="25">
        <v>17600</v>
      </c>
      <c r="CH94" s="7">
        <v>17600</v>
      </c>
      <c r="CI94" s="6">
        <v>0.024</v>
      </c>
      <c r="CJ94" s="6">
        <v>0.976</v>
      </c>
      <c r="CK94" s="6">
        <v>0.422</v>
      </c>
      <c r="CL94" s="6">
        <v>0.578</v>
      </c>
      <c r="CM94" s="6">
        <v>0.998</v>
      </c>
      <c r="CN94" s="6">
        <v>0.002</v>
      </c>
      <c r="CO94" s="6">
        <v>1</v>
      </c>
      <c r="CP94" s="6">
        <v>0</v>
      </c>
      <c r="CQ94" s="6">
        <v>1</v>
      </c>
      <c r="CR94" s="6">
        <v>0</v>
      </c>
      <c r="CS94" s="6">
        <v>1</v>
      </c>
      <c r="CT94" s="6">
        <v>0</v>
      </c>
      <c r="CU94" s="6">
        <v>1</v>
      </c>
      <c r="CV94" s="6">
        <v>0</v>
      </c>
      <c r="CW94" s="6">
        <v>1</v>
      </c>
      <c r="CX94" s="6">
        <v>0</v>
      </c>
      <c r="CY94" s="6">
        <v>1</v>
      </c>
      <c r="CZ94" s="6">
        <v>0</v>
      </c>
      <c r="DA94" s="6">
        <v>1</v>
      </c>
      <c r="DB94" s="6">
        <v>0</v>
      </c>
      <c r="DC94" s="6">
        <v>1</v>
      </c>
      <c r="DD94" s="6">
        <v>1</v>
      </c>
      <c r="DE94" s="6">
        <v>1</v>
      </c>
      <c r="DF94" s="6">
        <v>1</v>
      </c>
      <c r="DG94" s="6">
        <v>1</v>
      </c>
      <c r="DH94" s="6">
        <v>1</v>
      </c>
      <c r="DI94" s="6">
        <v>1</v>
      </c>
      <c r="DJ94" s="6">
        <v>1</v>
      </c>
      <c r="DK94" s="6">
        <v>1</v>
      </c>
      <c r="DL94" s="6">
        <v>1</v>
      </c>
      <c r="DM94" s="6">
        <v>1</v>
      </c>
      <c r="DN94" s="6">
        <v>1</v>
      </c>
      <c r="DO94" s="6">
        <v>1</v>
      </c>
      <c r="DP94" s="6">
        <v>1</v>
      </c>
      <c r="DQ94" s="6">
        <v>1</v>
      </c>
      <c r="DR94" s="6">
        <v>1</v>
      </c>
      <c r="DS94" s="6">
        <v>1</v>
      </c>
      <c r="DT94" s="6">
        <v>1</v>
      </c>
      <c r="DU94" s="6">
        <v>1</v>
      </c>
      <c r="DV94" s="6">
        <v>1</v>
      </c>
      <c r="DW94" s="6">
        <v>1</v>
      </c>
      <c r="DX94" s="6">
        <v>1</v>
      </c>
    </row>
    <row r="95" spans="1:128">
      <c r="A95" s="15">
        <v>90</v>
      </c>
      <c r="BP95" s="27">
        <v>0.808891062742074</v>
      </c>
      <c r="BQ95" s="27">
        <v>13377.7188051367</v>
      </c>
      <c r="BR95" s="27">
        <v>1.40493356978559</v>
      </c>
      <c r="BS95" s="27">
        <v>17952.4870826323</v>
      </c>
      <c r="BU95">
        <f t="shared" si="4"/>
        <v>107955.940606174</v>
      </c>
      <c r="BV95">
        <f t="shared" si="5"/>
        <v>192787.548385206</v>
      </c>
      <c r="BW95" s="29">
        <v>90</v>
      </c>
      <c r="BX95">
        <f t="shared" si="6"/>
        <v>0</v>
      </c>
      <c r="BY95">
        <f t="shared" si="7"/>
        <v>1</v>
      </c>
      <c r="CA95" s="25">
        <v>17800</v>
      </c>
      <c r="CH95" s="7">
        <v>17800</v>
      </c>
      <c r="CI95" s="6">
        <v>0.022</v>
      </c>
      <c r="CJ95" s="6">
        <v>0.978</v>
      </c>
      <c r="CK95" s="6">
        <v>0.402</v>
      </c>
      <c r="CL95" s="6">
        <v>0.598</v>
      </c>
      <c r="CM95" s="6">
        <v>0.997</v>
      </c>
      <c r="CN95" s="6">
        <v>0.003</v>
      </c>
      <c r="CO95" s="6">
        <v>1</v>
      </c>
      <c r="CP95" s="6">
        <v>0</v>
      </c>
      <c r="CQ95" s="6">
        <v>1</v>
      </c>
      <c r="CR95" s="6">
        <v>0</v>
      </c>
      <c r="CS95" s="6">
        <v>1</v>
      </c>
      <c r="CT95" s="6">
        <v>0</v>
      </c>
      <c r="CU95" s="6">
        <v>1</v>
      </c>
      <c r="CV95" s="6">
        <v>0</v>
      </c>
      <c r="CW95" s="6">
        <v>1</v>
      </c>
      <c r="CX95" s="6">
        <v>0</v>
      </c>
      <c r="CY95" s="6">
        <v>1</v>
      </c>
      <c r="CZ95" s="6">
        <v>0</v>
      </c>
      <c r="DA95" s="6">
        <v>1</v>
      </c>
      <c r="DB95" s="6">
        <v>0</v>
      </c>
      <c r="DC95" s="6">
        <v>1</v>
      </c>
      <c r="DD95" s="6">
        <v>1</v>
      </c>
      <c r="DE95" s="6">
        <v>1</v>
      </c>
      <c r="DF95" s="6">
        <v>1</v>
      </c>
      <c r="DG95" s="6">
        <v>1</v>
      </c>
      <c r="DH95" s="6">
        <v>1</v>
      </c>
      <c r="DI95" s="6">
        <v>1</v>
      </c>
      <c r="DJ95" s="6">
        <v>1</v>
      </c>
      <c r="DK95" s="6">
        <v>1</v>
      </c>
      <c r="DL95" s="6">
        <v>1</v>
      </c>
      <c r="DM95" s="6">
        <v>1</v>
      </c>
      <c r="DN95" s="6">
        <v>1</v>
      </c>
      <c r="DO95" s="6">
        <v>1</v>
      </c>
      <c r="DP95" s="6">
        <v>1</v>
      </c>
      <c r="DQ95" s="6">
        <v>1</v>
      </c>
      <c r="DR95" s="6">
        <v>1</v>
      </c>
      <c r="DS95" s="6">
        <v>1</v>
      </c>
      <c r="DT95" s="6">
        <v>1</v>
      </c>
      <c r="DU95" s="6">
        <v>1</v>
      </c>
      <c r="DV95" s="6">
        <v>1</v>
      </c>
      <c r="DW95" s="6">
        <v>1</v>
      </c>
      <c r="DX95" s="6">
        <v>1</v>
      </c>
    </row>
    <row r="96" spans="1:128">
      <c r="A96" s="15">
        <v>91</v>
      </c>
      <c r="BP96" s="27">
        <v>0.811260400706582</v>
      </c>
      <c r="BQ96" s="27">
        <v>14257.7491861606</v>
      </c>
      <c r="BR96" s="27">
        <v>1.38253711000187</v>
      </c>
      <c r="BS96" s="27">
        <v>20042.9022590695</v>
      </c>
      <c r="BU96">
        <f t="shared" si="4"/>
        <v>107431.310919827</v>
      </c>
      <c r="BV96">
        <f t="shared" si="5"/>
        <v>187337.66424121</v>
      </c>
      <c r="BW96" s="29">
        <v>91</v>
      </c>
      <c r="BX96">
        <f t="shared" si="6"/>
        <v>0</v>
      </c>
      <c r="BY96">
        <f t="shared" si="7"/>
        <v>1</v>
      </c>
      <c r="CA96" s="25">
        <v>18000</v>
      </c>
      <c r="CH96" s="7">
        <v>18000</v>
      </c>
      <c r="CI96" s="6">
        <v>0.02</v>
      </c>
      <c r="CJ96" s="6">
        <v>0.98</v>
      </c>
      <c r="CK96" s="6">
        <v>0.381</v>
      </c>
      <c r="CL96" s="6">
        <v>0.619</v>
      </c>
      <c r="CM96" s="6">
        <v>0.996</v>
      </c>
      <c r="CN96" s="6">
        <v>0.004</v>
      </c>
      <c r="CO96" s="6">
        <v>1</v>
      </c>
      <c r="CP96" s="6">
        <v>0</v>
      </c>
      <c r="CQ96" s="6">
        <v>1</v>
      </c>
      <c r="CR96" s="6">
        <v>0</v>
      </c>
      <c r="CS96" s="6">
        <v>1</v>
      </c>
      <c r="CT96" s="6">
        <v>0</v>
      </c>
      <c r="CU96" s="6">
        <v>1</v>
      </c>
      <c r="CV96" s="6">
        <v>0</v>
      </c>
      <c r="CW96" s="6">
        <v>1</v>
      </c>
      <c r="CX96" s="6">
        <v>0</v>
      </c>
      <c r="CY96" s="6">
        <v>1</v>
      </c>
      <c r="CZ96" s="6">
        <v>0</v>
      </c>
      <c r="DA96" s="6">
        <v>1</v>
      </c>
      <c r="DB96" s="6">
        <v>0</v>
      </c>
      <c r="DC96" s="6">
        <v>1</v>
      </c>
      <c r="DD96" s="6">
        <v>1</v>
      </c>
      <c r="DE96" s="6">
        <v>1</v>
      </c>
      <c r="DF96" s="6">
        <v>1</v>
      </c>
      <c r="DG96" s="6">
        <v>1</v>
      </c>
      <c r="DH96" s="6">
        <v>1</v>
      </c>
      <c r="DI96" s="6">
        <v>1</v>
      </c>
      <c r="DJ96" s="6">
        <v>1</v>
      </c>
      <c r="DK96" s="6">
        <v>1</v>
      </c>
      <c r="DL96" s="6">
        <v>1</v>
      </c>
      <c r="DM96" s="6">
        <v>1</v>
      </c>
      <c r="DN96" s="6">
        <v>1</v>
      </c>
      <c r="DO96" s="6">
        <v>1</v>
      </c>
      <c r="DP96" s="6">
        <v>1</v>
      </c>
      <c r="DQ96" s="6">
        <v>1</v>
      </c>
      <c r="DR96" s="6">
        <v>1</v>
      </c>
      <c r="DS96" s="6">
        <v>1</v>
      </c>
      <c r="DT96" s="6">
        <v>1</v>
      </c>
      <c r="DU96" s="6">
        <v>1</v>
      </c>
      <c r="DV96" s="6">
        <v>1</v>
      </c>
      <c r="DW96" s="6">
        <v>1</v>
      </c>
      <c r="DX96" s="6">
        <v>1</v>
      </c>
    </row>
    <row r="97" spans="1:128">
      <c r="A97" s="15">
        <v>92</v>
      </c>
      <c r="BP97" s="27">
        <v>0.799432317792766</v>
      </c>
      <c r="BQ97" s="27">
        <v>15943.7803092706</v>
      </c>
      <c r="BR97" s="27">
        <v>1.3817138890473</v>
      </c>
      <c r="BS97" s="27">
        <v>21477.506900655</v>
      </c>
      <c r="BU97">
        <f t="shared" si="4"/>
        <v>103971.067359644</v>
      </c>
      <c r="BV97">
        <f t="shared" si="5"/>
        <v>185779.576456439</v>
      </c>
      <c r="BW97" s="29">
        <v>92</v>
      </c>
      <c r="BX97">
        <f t="shared" si="6"/>
        <v>0</v>
      </c>
      <c r="BY97">
        <f t="shared" si="7"/>
        <v>1</v>
      </c>
      <c r="CA97" s="25">
        <v>18200</v>
      </c>
      <c r="CH97" s="7">
        <v>18200</v>
      </c>
      <c r="CI97" s="6">
        <v>0.018</v>
      </c>
      <c r="CJ97" s="6">
        <v>0.982</v>
      </c>
      <c r="CK97" s="6">
        <v>0.354</v>
      </c>
      <c r="CL97" s="6">
        <v>0.646</v>
      </c>
      <c r="CM97" s="6">
        <v>0.996</v>
      </c>
      <c r="CN97" s="6">
        <v>0.004</v>
      </c>
      <c r="CO97" s="6">
        <v>1</v>
      </c>
      <c r="CP97" s="6">
        <v>0</v>
      </c>
      <c r="CQ97" s="6">
        <v>1</v>
      </c>
      <c r="CR97" s="6">
        <v>0</v>
      </c>
      <c r="CS97" s="6">
        <v>1</v>
      </c>
      <c r="CT97" s="6">
        <v>0</v>
      </c>
      <c r="CU97" s="6">
        <v>1</v>
      </c>
      <c r="CV97" s="6">
        <v>0</v>
      </c>
      <c r="CW97" s="6">
        <v>1</v>
      </c>
      <c r="CX97" s="6">
        <v>0</v>
      </c>
      <c r="CY97" s="6">
        <v>1</v>
      </c>
      <c r="CZ97" s="6">
        <v>0</v>
      </c>
      <c r="DA97" s="6">
        <v>1</v>
      </c>
      <c r="DB97" s="6">
        <v>0</v>
      </c>
      <c r="DC97" s="6">
        <v>1</v>
      </c>
      <c r="DD97" s="6">
        <v>1</v>
      </c>
      <c r="DE97" s="6">
        <v>1</v>
      </c>
      <c r="DF97" s="6">
        <v>1</v>
      </c>
      <c r="DG97" s="6">
        <v>1</v>
      </c>
      <c r="DH97" s="6">
        <v>1</v>
      </c>
      <c r="DI97" s="6">
        <v>1</v>
      </c>
      <c r="DJ97" s="6">
        <v>1</v>
      </c>
      <c r="DK97" s="6">
        <v>1</v>
      </c>
      <c r="DL97" s="6">
        <v>1</v>
      </c>
      <c r="DM97" s="6">
        <v>1</v>
      </c>
      <c r="DN97" s="6">
        <v>1</v>
      </c>
      <c r="DO97" s="6">
        <v>1</v>
      </c>
      <c r="DP97" s="6">
        <v>1</v>
      </c>
      <c r="DQ97" s="6">
        <v>1</v>
      </c>
      <c r="DR97" s="6">
        <v>1</v>
      </c>
      <c r="DS97" s="6">
        <v>1</v>
      </c>
      <c r="DT97" s="6">
        <v>1</v>
      </c>
      <c r="DU97" s="6">
        <v>1</v>
      </c>
      <c r="DV97" s="6">
        <v>1</v>
      </c>
      <c r="DW97" s="6">
        <v>1</v>
      </c>
      <c r="DX97" s="6">
        <v>1</v>
      </c>
    </row>
    <row r="98" spans="1:128">
      <c r="A98" s="15">
        <v>93</v>
      </c>
      <c r="BP98" s="27">
        <v>0.845875259922915</v>
      </c>
      <c r="BQ98" s="27">
        <v>13069.7461570324</v>
      </c>
      <c r="BR98" s="27">
        <v>1.46283645396632</v>
      </c>
      <c r="BS98" s="27">
        <v>17248.1772549255</v>
      </c>
      <c r="BU98">
        <f t="shared" si="4"/>
        <v>113811.542831405</v>
      </c>
      <c r="BV98">
        <f t="shared" si="5"/>
        <v>202177.290840022</v>
      </c>
      <c r="BW98" s="29">
        <v>93</v>
      </c>
      <c r="BX98">
        <f t="shared" si="6"/>
        <v>0</v>
      </c>
      <c r="BY98">
        <f t="shared" si="7"/>
        <v>1</v>
      </c>
      <c r="CA98" s="25">
        <v>18400</v>
      </c>
      <c r="CH98" s="7">
        <v>18400</v>
      </c>
      <c r="CI98" s="6">
        <v>0.017</v>
      </c>
      <c r="CJ98" s="6">
        <v>0.983</v>
      </c>
      <c r="CK98" s="6">
        <v>0.333</v>
      </c>
      <c r="CL98" s="6">
        <v>0.667</v>
      </c>
      <c r="CM98" s="6">
        <v>0.996</v>
      </c>
      <c r="CN98" s="6">
        <v>0.004</v>
      </c>
      <c r="CO98" s="6">
        <v>1</v>
      </c>
      <c r="CP98" s="6">
        <v>0</v>
      </c>
      <c r="CQ98" s="6">
        <v>1</v>
      </c>
      <c r="CR98" s="6">
        <v>0</v>
      </c>
      <c r="CS98" s="6">
        <v>1</v>
      </c>
      <c r="CT98" s="6">
        <v>0</v>
      </c>
      <c r="CU98" s="6">
        <v>1</v>
      </c>
      <c r="CV98" s="6">
        <v>0</v>
      </c>
      <c r="CW98" s="6">
        <v>1</v>
      </c>
      <c r="CX98" s="6">
        <v>0</v>
      </c>
      <c r="CY98" s="6">
        <v>1</v>
      </c>
      <c r="CZ98" s="6">
        <v>0</v>
      </c>
      <c r="DA98" s="6">
        <v>1</v>
      </c>
      <c r="DB98" s="6">
        <v>0</v>
      </c>
      <c r="DC98" s="6">
        <v>1</v>
      </c>
      <c r="DD98" s="6">
        <v>1</v>
      </c>
      <c r="DE98" s="6">
        <v>1</v>
      </c>
      <c r="DF98" s="6">
        <v>1</v>
      </c>
      <c r="DG98" s="6">
        <v>1</v>
      </c>
      <c r="DH98" s="6">
        <v>1</v>
      </c>
      <c r="DI98" s="6">
        <v>1</v>
      </c>
      <c r="DJ98" s="6">
        <v>1</v>
      </c>
      <c r="DK98" s="6">
        <v>1</v>
      </c>
      <c r="DL98" s="6">
        <v>1</v>
      </c>
      <c r="DM98" s="6">
        <v>1</v>
      </c>
      <c r="DN98" s="6">
        <v>1</v>
      </c>
      <c r="DO98" s="6">
        <v>1</v>
      </c>
      <c r="DP98" s="6">
        <v>1</v>
      </c>
      <c r="DQ98" s="6">
        <v>1</v>
      </c>
      <c r="DR98" s="6">
        <v>1</v>
      </c>
      <c r="DS98" s="6">
        <v>1</v>
      </c>
      <c r="DT98" s="6">
        <v>1</v>
      </c>
      <c r="DU98" s="6">
        <v>1</v>
      </c>
      <c r="DV98" s="6">
        <v>1</v>
      </c>
      <c r="DW98" s="6">
        <v>1</v>
      </c>
      <c r="DX98" s="6">
        <v>1</v>
      </c>
    </row>
    <row r="99" spans="1:128">
      <c r="A99" s="15">
        <v>94</v>
      </c>
      <c r="BP99" s="27">
        <v>0.834928384903223</v>
      </c>
      <c r="BQ99" s="27">
        <v>13178.8803310498</v>
      </c>
      <c r="BR99" s="27">
        <v>1.42487510559309</v>
      </c>
      <c r="BS99" s="27">
        <v>16882.2571981461</v>
      </c>
      <c r="BU99">
        <f t="shared" si="4"/>
        <v>112060.377404434</v>
      </c>
      <c r="BV99">
        <f t="shared" si="5"/>
        <v>196849.008640817</v>
      </c>
      <c r="BW99" s="29">
        <v>94</v>
      </c>
      <c r="BX99">
        <f t="shared" si="6"/>
        <v>0</v>
      </c>
      <c r="BY99">
        <f t="shared" si="7"/>
        <v>1</v>
      </c>
      <c r="CA99" s="25">
        <v>18600</v>
      </c>
      <c r="CH99" s="7">
        <v>18600</v>
      </c>
      <c r="CI99" s="6">
        <v>0.015</v>
      </c>
      <c r="CJ99" s="6">
        <v>0.985</v>
      </c>
      <c r="CK99" s="6">
        <v>0.319</v>
      </c>
      <c r="CL99" s="6">
        <v>0.681</v>
      </c>
      <c r="CM99" s="6">
        <v>0.996</v>
      </c>
      <c r="CN99" s="6">
        <v>0.004</v>
      </c>
      <c r="CO99" s="6">
        <v>1</v>
      </c>
      <c r="CP99" s="6">
        <v>0</v>
      </c>
      <c r="CQ99" s="6">
        <v>1</v>
      </c>
      <c r="CR99" s="6">
        <v>0</v>
      </c>
      <c r="CS99" s="6">
        <v>1</v>
      </c>
      <c r="CT99" s="6">
        <v>0</v>
      </c>
      <c r="CU99" s="6">
        <v>1</v>
      </c>
      <c r="CV99" s="6">
        <v>0</v>
      </c>
      <c r="CW99" s="6">
        <v>1</v>
      </c>
      <c r="CX99" s="6">
        <v>0</v>
      </c>
      <c r="CY99" s="6">
        <v>1</v>
      </c>
      <c r="CZ99" s="6">
        <v>0</v>
      </c>
      <c r="DA99" s="6">
        <v>1</v>
      </c>
      <c r="DB99" s="6">
        <v>0</v>
      </c>
      <c r="DC99" s="6">
        <v>1</v>
      </c>
      <c r="DD99" s="6">
        <v>1</v>
      </c>
      <c r="DE99" s="6">
        <v>1</v>
      </c>
      <c r="DF99" s="6">
        <v>1</v>
      </c>
      <c r="DG99" s="6">
        <v>1</v>
      </c>
      <c r="DH99" s="6">
        <v>1</v>
      </c>
      <c r="DI99" s="6">
        <v>1</v>
      </c>
      <c r="DJ99" s="6">
        <v>1</v>
      </c>
      <c r="DK99" s="6">
        <v>1</v>
      </c>
      <c r="DL99" s="6">
        <v>1</v>
      </c>
      <c r="DM99" s="6">
        <v>1</v>
      </c>
      <c r="DN99" s="6">
        <v>1</v>
      </c>
      <c r="DO99" s="6">
        <v>1</v>
      </c>
      <c r="DP99" s="6">
        <v>1</v>
      </c>
      <c r="DQ99" s="6">
        <v>1</v>
      </c>
      <c r="DR99" s="6">
        <v>1</v>
      </c>
      <c r="DS99" s="6">
        <v>1</v>
      </c>
      <c r="DT99" s="6">
        <v>1</v>
      </c>
      <c r="DU99" s="6">
        <v>1</v>
      </c>
      <c r="DV99" s="6">
        <v>1</v>
      </c>
      <c r="DW99" s="6">
        <v>1</v>
      </c>
      <c r="DX99" s="6">
        <v>1</v>
      </c>
    </row>
    <row r="100" spans="1:128">
      <c r="A100" s="15">
        <v>95</v>
      </c>
      <c r="BP100" s="27">
        <v>0.775532973684202</v>
      </c>
      <c r="BQ100" s="27">
        <v>16930.9731644369</v>
      </c>
      <c r="BR100" s="27">
        <v>1.33356079387522</v>
      </c>
      <c r="BS100" s="27">
        <v>20033.6280675343</v>
      </c>
      <c r="BU100">
        <f t="shared" si="4"/>
        <v>99398.9728881934</v>
      </c>
      <c r="BV100">
        <f t="shared" si="5"/>
        <v>180000.491013748</v>
      </c>
      <c r="BW100" s="29">
        <v>95</v>
      </c>
      <c r="BX100">
        <f t="shared" si="6"/>
        <v>0</v>
      </c>
      <c r="BY100">
        <f t="shared" si="7"/>
        <v>1</v>
      </c>
      <c r="CA100" s="25">
        <v>18800</v>
      </c>
      <c r="CH100" s="7">
        <v>18800</v>
      </c>
      <c r="CI100" s="6">
        <v>0.011</v>
      </c>
      <c r="CJ100" s="6">
        <v>0.989</v>
      </c>
      <c r="CK100" s="6">
        <v>0.293</v>
      </c>
      <c r="CL100" s="6">
        <v>0.707</v>
      </c>
      <c r="CM100" s="6">
        <v>0.996</v>
      </c>
      <c r="CN100" s="6">
        <v>0.004</v>
      </c>
      <c r="CO100" s="6">
        <v>1</v>
      </c>
      <c r="CP100" s="6">
        <v>0</v>
      </c>
      <c r="CQ100" s="6">
        <v>1</v>
      </c>
      <c r="CR100" s="6">
        <v>0</v>
      </c>
      <c r="CS100" s="6">
        <v>1</v>
      </c>
      <c r="CT100" s="6">
        <v>0</v>
      </c>
      <c r="CU100" s="6">
        <v>1</v>
      </c>
      <c r="CV100" s="6">
        <v>0</v>
      </c>
      <c r="CW100" s="6">
        <v>1</v>
      </c>
      <c r="CX100" s="6">
        <v>0</v>
      </c>
      <c r="CY100" s="6">
        <v>1</v>
      </c>
      <c r="CZ100" s="6">
        <v>0</v>
      </c>
      <c r="DA100" s="6">
        <v>1</v>
      </c>
      <c r="DB100" s="6">
        <v>0</v>
      </c>
      <c r="DC100" s="6">
        <v>1</v>
      </c>
      <c r="DD100" s="6">
        <v>1</v>
      </c>
      <c r="DE100" s="6">
        <v>1</v>
      </c>
      <c r="DF100" s="6">
        <v>1</v>
      </c>
      <c r="DG100" s="6">
        <v>1</v>
      </c>
      <c r="DH100" s="6">
        <v>1</v>
      </c>
      <c r="DI100" s="6">
        <v>1</v>
      </c>
      <c r="DJ100" s="6">
        <v>1</v>
      </c>
      <c r="DK100" s="6">
        <v>1</v>
      </c>
      <c r="DL100" s="6">
        <v>1</v>
      </c>
      <c r="DM100" s="6">
        <v>1</v>
      </c>
      <c r="DN100" s="6">
        <v>1</v>
      </c>
      <c r="DO100" s="6">
        <v>1</v>
      </c>
      <c r="DP100" s="6">
        <v>1</v>
      </c>
      <c r="DQ100" s="6">
        <v>1</v>
      </c>
      <c r="DR100" s="6">
        <v>1</v>
      </c>
      <c r="DS100" s="6">
        <v>1</v>
      </c>
      <c r="DT100" s="6">
        <v>1</v>
      </c>
      <c r="DU100" s="6">
        <v>1</v>
      </c>
      <c r="DV100" s="6">
        <v>1</v>
      </c>
      <c r="DW100" s="6">
        <v>1</v>
      </c>
      <c r="DX100" s="6">
        <v>1</v>
      </c>
    </row>
    <row r="101" spans="1:128">
      <c r="A101" s="15">
        <v>96</v>
      </c>
      <c r="BP101" s="27">
        <v>0.807472331263087</v>
      </c>
      <c r="BQ101" s="27">
        <v>13917.0779566298</v>
      </c>
      <c r="BR101" s="27">
        <v>1.36042360027665</v>
      </c>
      <c r="BS101" s="27">
        <v>17702.2116844049</v>
      </c>
      <c r="BU101">
        <f t="shared" si="4"/>
        <v>107203.771732833</v>
      </c>
      <c r="BV101">
        <f t="shared" si="5"/>
        <v>186361.328357093</v>
      </c>
      <c r="BW101" s="29">
        <v>96</v>
      </c>
      <c r="BX101">
        <f t="shared" si="6"/>
        <v>0</v>
      </c>
      <c r="BY101">
        <f t="shared" si="7"/>
        <v>1</v>
      </c>
      <c r="CA101" s="25">
        <v>19000</v>
      </c>
      <c r="CH101" s="7">
        <v>19000</v>
      </c>
      <c r="CI101" s="6">
        <v>0.01</v>
      </c>
      <c r="CJ101" s="6">
        <v>0.99</v>
      </c>
      <c r="CK101" s="6">
        <v>0.276</v>
      </c>
      <c r="CL101" s="6">
        <v>0.724</v>
      </c>
      <c r="CM101" s="6">
        <v>0.995</v>
      </c>
      <c r="CN101" s="6">
        <v>0.005</v>
      </c>
      <c r="CO101" s="6">
        <v>1</v>
      </c>
      <c r="CP101" s="6">
        <v>0</v>
      </c>
      <c r="CQ101" s="6">
        <v>1</v>
      </c>
      <c r="CR101" s="6">
        <v>0</v>
      </c>
      <c r="CS101" s="6">
        <v>1</v>
      </c>
      <c r="CT101" s="6">
        <v>0</v>
      </c>
      <c r="CU101" s="6">
        <v>1</v>
      </c>
      <c r="CV101" s="6">
        <v>0</v>
      </c>
      <c r="CW101" s="6">
        <v>1</v>
      </c>
      <c r="CX101" s="6">
        <v>0</v>
      </c>
      <c r="CY101" s="6">
        <v>1</v>
      </c>
      <c r="CZ101" s="6">
        <v>0</v>
      </c>
      <c r="DA101" s="6">
        <v>1</v>
      </c>
      <c r="DB101" s="6">
        <v>0</v>
      </c>
      <c r="DC101" s="6">
        <v>1</v>
      </c>
      <c r="DD101" s="6">
        <v>1</v>
      </c>
      <c r="DE101" s="6">
        <v>1</v>
      </c>
      <c r="DF101" s="6">
        <v>1</v>
      </c>
      <c r="DG101" s="6">
        <v>1</v>
      </c>
      <c r="DH101" s="6">
        <v>1</v>
      </c>
      <c r="DI101" s="6">
        <v>1</v>
      </c>
      <c r="DJ101" s="6">
        <v>1</v>
      </c>
      <c r="DK101" s="6">
        <v>1</v>
      </c>
      <c r="DL101" s="6">
        <v>1</v>
      </c>
      <c r="DM101" s="6">
        <v>1</v>
      </c>
      <c r="DN101" s="6">
        <v>1</v>
      </c>
      <c r="DO101" s="6">
        <v>1</v>
      </c>
      <c r="DP101" s="6">
        <v>1</v>
      </c>
      <c r="DQ101" s="6">
        <v>1</v>
      </c>
      <c r="DR101" s="6">
        <v>1</v>
      </c>
      <c r="DS101" s="6">
        <v>1</v>
      </c>
      <c r="DT101" s="6">
        <v>1</v>
      </c>
      <c r="DU101" s="6">
        <v>1</v>
      </c>
      <c r="DV101" s="6">
        <v>1</v>
      </c>
      <c r="DW101" s="6">
        <v>1</v>
      </c>
      <c r="DX101" s="6">
        <v>1</v>
      </c>
    </row>
    <row r="102" spans="1:128">
      <c r="A102" s="15">
        <v>97</v>
      </c>
      <c r="BP102" s="27">
        <v>0.848223044277978</v>
      </c>
      <c r="BQ102" s="27">
        <v>18670.9581867513</v>
      </c>
      <c r="BR102" s="27">
        <v>1.43128052136626</v>
      </c>
      <c r="BS102" s="27">
        <v>28542.0992704815</v>
      </c>
      <c r="BU102">
        <f t="shared" si="4"/>
        <v>108562.498454945</v>
      </c>
      <c r="BV102">
        <f t="shared" si="5"/>
        <v>186149.978934457</v>
      </c>
      <c r="BW102" s="29">
        <v>97</v>
      </c>
      <c r="BX102">
        <f t="shared" si="6"/>
        <v>0</v>
      </c>
      <c r="BY102">
        <f t="shared" si="7"/>
        <v>1</v>
      </c>
      <c r="CA102" s="25">
        <v>19200</v>
      </c>
      <c r="CH102" s="7">
        <v>19200</v>
      </c>
      <c r="CI102" s="6">
        <v>0.01</v>
      </c>
      <c r="CJ102" s="6">
        <v>0.99</v>
      </c>
      <c r="CK102" s="6">
        <v>0.263</v>
      </c>
      <c r="CL102" s="6">
        <v>0.737</v>
      </c>
      <c r="CM102" s="6">
        <v>0.995</v>
      </c>
      <c r="CN102" s="6">
        <v>0.005</v>
      </c>
      <c r="CO102" s="6">
        <v>1</v>
      </c>
      <c r="CP102" s="6">
        <v>0</v>
      </c>
      <c r="CQ102" s="6">
        <v>1</v>
      </c>
      <c r="CR102" s="6">
        <v>0</v>
      </c>
      <c r="CS102" s="6">
        <v>1</v>
      </c>
      <c r="CT102" s="6">
        <v>0</v>
      </c>
      <c r="CU102" s="6">
        <v>1</v>
      </c>
      <c r="CV102" s="6">
        <v>0</v>
      </c>
      <c r="CW102" s="6">
        <v>1</v>
      </c>
      <c r="CX102" s="6">
        <v>0</v>
      </c>
      <c r="CY102" s="6">
        <v>1</v>
      </c>
      <c r="CZ102" s="6">
        <v>0</v>
      </c>
      <c r="DA102" s="6">
        <v>1</v>
      </c>
      <c r="DB102" s="6">
        <v>0</v>
      </c>
      <c r="DC102" s="6">
        <v>1</v>
      </c>
      <c r="DD102" s="6">
        <v>1</v>
      </c>
      <c r="DE102" s="6">
        <v>1</v>
      </c>
      <c r="DF102" s="6">
        <v>1</v>
      </c>
      <c r="DG102" s="6">
        <v>1</v>
      </c>
      <c r="DH102" s="6">
        <v>1</v>
      </c>
      <c r="DI102" s="6">
        <v>1</v>
      </c>
      <c r="DJ102" s="6">
        <v>1</v>
      </c>
      <c r="DK102" s="6">
        <v>1</v>
      </c>
      <c r="DL102" s="6">
        <v>1</v>
      </c>
      <c r="DM102" s="6">
        <v>1</v>
      </c>
      <c r="DN102" s="6">
        <v>1</v>
      </c>
      <c r="DO102" s="6">
        <v>1</v>
      </c>
      <c r="DP102" s="6">
        <v>1</v>
      </c>
      <c r="DQ102" s="6">
        <v>1</v>
      </c>
      <c r="DR102" s="6">
        <v>1</v>
      </c>
      <c r="DS102" s="6">
        <v>1</v>
      </c>
      <c r="DT102" s="6">
        <v>1</v>
      </c>
      <c r="DU102" s="6">
        <v>1</v>
      </c>
      <c r="DV102" s="6">
        <v>1</v>
      </c>
      <c r="DW102" s="6">
        <v>1</v>
      </c>
      <c r="DX102" s="6">
        <v>1</v>
      </c>
    </row>
    <row r="103" spans="1:128">
      <c r="A103" s="15">
        <v>98</v>
      </c>
      <c r="BP103" s="27">
        <v>0.824487555619492</v>
      </c>
      <c r="BQ103" s="27">
        <v>15517.8510862184</v>
      </c>
      <c r="BR103" s="27">
        <v>1.42556508361612</v>
      </c>
      <c r="BS103" s="27">
        <v>22897.0726409044</v>
      </c>
      <c r="BU103">
        <f t="shared" si="4"/>
        <v>108155.282256705</v>
      </c>
      <c r="BV103">
        <f t="shared" si="5"/>
        <v>190937.689901514</v>
      </c>
      <c r="BW103" s="29">
        <v>98</v>
      </c>
      <c r="BX103">
        <f t="shared" si="6"/>
        <v>0</v>
      </c>
      <c r="BY103">
        <f t="shared" si="7"/>
        <v>1</v>
      </c>
      <c r="CA103" s="25">
        <v>19400</v>
      </c>
      <c r="CH103" s="7">
        <v>19400</v>
      </c>
      <c r="CI103" s="6">
        <v>0.008</v>
      </c>
      <c r="CJ103" s="6">
        <v>0.992</v>
      </c>
      <c r="CK103" s="6">
        <v>0.248</v>
      </c>
      <c r="CL103" s="6">
        <v>0.752</v>
      </c>
      <c r="CM103" s="6">
        <v>0.992</v>
      </c>
      <c r="CN103" s="6">
        <v>0.008</v>
      </c>
      <c r="CO103" s="6">
        <v>1</v>
      </c>
      <c r="CP103" s="6">
        <v>0</v>
      </c>
      <c r="CQ103" s="6">
        <v>1</v>
      </c>
      <c r="CR103" s="6">
        <v>0</v>
      </c>
      <c r="CS103" s="6">
        <v>1</v>
      </c>
      <c r="CT103" s="6">
        <v>0</v>
      </c>
      <c r="CU103" s="6">
        <v>1</v>
      </c>
      <c r="CV103" s="6">
        <v>0</v>
      </c>
      <c r="CW103" s="6">
        <v>1</v>
      </c>
      <c r="CX103" s="6">
        <v>0</v>
      </c>
      <c r="CY103" s="6">
        <v>1</v>
      </c>
      <c r="CZ103" s="6">
        <v>0</v>
      </c>
      <c r="DA103" s="6">
        <v>1</v>
      </c>
      <c r="DB103" s="6">
        <v>0</v>
      </c>
      <c r="DC103" s="6">
        <v>1</v>
      </c>
      <c r="DD103" s="6">
        <v>1</v>
      </c>
      <c r="DE103" s="6">
        <v>1</v>
      </c>
      <c r="DF103" s="6">
        <v>1</v>
      </c>
      <c r="DG103" s="6">
        <v>1</v>
      </c>
      <c r="DH103" s="6">
        <v>1</v>
      </c>
      <c r="DI103" s="6">
        <v>1</v>
      </c>
      <c r="DJ103" s="6">
        <v>1</v>
      </c>
      <c r="DK103" s="6">
        <v>1</v>
      </c>
      <c r="DL103" s="6">
        <v>1</v>
      </c>
      <c r="DM103" s="6">
        <v>1</v>
      </c>
      <c r="DN103" s="6">
        <v>1</v>
      </c>
      <c r="DO103" s="6">
        <v>1</v>
      </c>
      <c r="DP103" s="6">
        <v>1</v>
      </c>
      <c r="DQ103" s="6">
        <v>1</v>
      </c>
      <c r="DR103" s="6">
        <v>1</v>
      </c>
      <c r="DS103" s="6">
        <v>1</v>
      </c>
      <c r="DT103" s="6">
        <v>1</v>
      </c>
      <c r="DU103" s="6">
        <v>1</v>
      </c>
      <c r="DV103" s="6">
        <v>1</v>
      </c>
      <c r="DW103" s="6">
        <v>1</v>
      </c>
      <c r="DX103" s="6">
        <v>1</v>
      </c>
    </row>
    <row r="104" spans="1:128">
      <c r="A104" s="15">
        <v>99</v>
      </c>
      <c r="BP104" s="27">
        <v>0.794853491836673</v>
      </c>
      <c r="BQ104" s="27">
        <v>15493.5565303381</v>
      </c>
      <c r="BR104" s="27">
        <v>1.36738788103539</v>
      </c>
      <c r="BS104" s="27">
        <v>19363.5921479323</v>
      </c>
      <c r="BU104">
        <f t="shared" si="4"/>
        <v>103734.467245163</v>
      </c>
      <c r="BV104">
        <f t="shared" si="5"/>
        <v>185744.590007376</v>
      </c>
      <c r="BW104" s="29">
        <v>99</v>
      </c>
      <c r="BX104">
        <f t="shared" si="6"/>
        <v>0</v>
      </c>
      <c r="BY104">
        <f t="shared" si="7"/>
        <v>1</v>
      </c>
      <c r="CA104" s="25">
        <v>19600</v>
      </c>
      <c r="CH104" s="7">
        <v>19600</v>
      </c>
      <c r="CI104" s="6">
        <v>0.007</v>
      </c>
      <c r="CJ104" s="6">
        <v>0.993</v>
      </c>
      <c r="CK104" s="6">
        <v>0.23</v>
      </c>
      <c r="CL104" s="6">
        <v>0.77</v>
      </c>
      <c r="CM104" s="6">
        <v>0.99</v>
      </c>
      <c r="CN104" s="6">
        <v>0.01</v>
      </c>
      <c r="CO104" s="6">
        <v>1</v>
      </c>
      <c r="CP104" s="6">
        <v>0</v>
      </c>
      <c r="CQ104" s="6">
        <v>1</v>
      </c>
      <c r="CR104" s="6">
        <v>0</v>
      </c>
      <c r="CS104" s="6">
        <v>1</v>
      </c>
      <c r="CT104" s="6">
        <v>0</v>
      </c>
      <c r="CU104" s="6">
        <v>1</v>
      </c>
      <c r="CV104" s="6">
        <v>0</v>
      </c>
      <c r="CW104" s="6">
        <v>1</v>
      </c>
      <c r="CX104" s="6">
        <v>0</v>
      </c>
      <c r="CY104" s="6">
        <v>1</v>
      </c>
      <c r="CZ104" s="6">
        <v>0</v>
      </c>
      <c r="DA104" s="6">
        <v>1</v>
      </c>
      <c r="DB104" s="6">
        <v>0</v>
      </c>
      <c r="DC104" s="6">
        <v>1</v>
      </c>
      <c r="DD104" s="6">
        <v>1</v>
      </c>
      <c r="DE104" s="6">
        <v>1</v>
      </c>
      <c r="DF104" s="6">
        <v>1</v>
      </c>
      <c r="DG104" s="6">
        <v>1</v>
      </c>
      <c r="DH104" s="6">
        <v>1</v>
      </c>
      <c r="DI104" s="6">
        <v>1</v>
      </c>
      <c r="DJ104" s="6">
        <v>1</v>
      </c>
      <c r="DK104" s="6">
        <v>1</v>
      </c>
      <c r="DL104" s="6">
        <v>1</v>
      </c>
      <c r="DM104" s="6">
        <v>1</v>
      </c>
      <c r="DN104" s="6">
        <v>1</v>
      </c>
      <c r="DO104" s="6">
        <v>1</v>
      </c>
      <c r="DP104" s="6">
        <v>1</v>
      </c>
      <c r="DQ104" s="6">
        <v>1</v>
      </c>
      <c r="DR104" s="6">
        <v>1</v>
      </c>
      <c r="DS104" s="6">
        <v>1</v>
      </c>
      <c r="DT104" s="6">
        <v>1</v>
      </c>
      <c r="DU104" s="6">
        <v>1</v>
      </c>
      <c r="DV104" s="6">
        <v>1</v>
      </c>
      <c r="DW104" s="6">
        <v>1</v>
      </c>
      <c r="DX104" s="6">
        <v>1</v>
      </c>
    </row>
    <row r="105" spans="1:128">
      <c r="A105" s="15">
        <v>100</v>
      </c>
      <c r="BP105" s="27">
        <v>0.843122477525262</v>
      </c>
      <c r="BQ105" s="27">
        <v>18253.8330889708</v>
      </c>
      <c r="BR105" s="27">
        <v>1.44753613250617</v>
      </c>
      <c r="BS105" s="27">
        <v>23506.292019511</v>
      </c>
      <c r="BU105">
        <f t="shared" si="4"/>
        <v>108214.538539819</v>
      </c>
      <c r="BV105">
        <f t="shared" si="5"/>
        <v>193624.127856415</v>
      </c>
      <c r="BW105" s="29">
        <v>100</v>
      </c>
      <c r="BX105">
        <f t="shared" si="6"/>
        <v>0</v>
      </c>
      <c r="BY105">
        <f t="shared" si="7"/>
        <v>1</v>
      </c>
      <c r="CA105" s="25">
        <v>19800</v>
      </c>
      <c r="CH105" s="7">
        <v>19800</v>
      </c>
      <c r="CI105" s="6">
        <v>0.007</v>
      </c>
      <c r="CJ105" s="6">
        <v>0.993</v>
      </c>
      <c r="CK105" s="6">
        <v>0.217</v>
      </c>
      <c r="CL105" s="6">
        <v>0.783</v>
      </c>
      <c r="CM105" s="6">
        <v>0.987</v>
      </c>
      <c r="CN105" s="6">
        <v>0.013</v>
      </c>
      <c r="CO105" s="6">
        <v>1</v>
      </c>
      <c r="CP105" s="6">
        <v>0</v>
      </c>
      <c r="CQ105" s="6">
        <v>1</v>
      </c>
      <c r="CR105" s="6">
        <v>0</v>
      </c>
      <c r="CS105" s="6">
        <v>1</v>
      </c>
      <c r="CT105" s="6">
        <v>0</v>
      </c>
      <c r="CU105" s="6">
        <v>1</v>
      </c>
      <c r="CV105" s="6">
        <v>0</v>
      </c>
      <c r="CW105" s="6">
        <v>1</v>
      </c>
      <c r="CX105" s="6">
        <v>0</v>
      </c>
      <c r="CY105" s="6">
        <v>1</v>
      </c>
      <c r="CZ105" s="6">
        <v>0</v>
      </c>
      <c r="DA105" s="6">
        <v>1</v>
      </c>
      <c r="DB105" s="6">
        <v>0</v>
      </c>
      <c r="DC105" s="6">
        <v>1</v>
      </c>
      <c r="DD105" s="6">
        <v>1</v>
      </c>
      <c r="DE105" s="6">
        <v>1</v>
      </c>
      <c r="DF105" s="6">
        <v>1</v>
      </c>
      <c r="DG105" s="6">
        <v>1</v>
      </c>
      <c r="DH105" s="6">
        <v>1</v>
      </c>
      <c r="DI105" s="6">
        <v>1</v>
      </c>
      <c r="DJ105" s="6">
        <v>1</v>
      </c>
      <c r="DK105" s="6">
        <v>1</v>
      </c>
      <c r="DL105" s="6">
        <v>1</v>
      </c>
      <c r="DM105" s="6">
        <v>1</v>
      </c>
      <c r="DN105" s="6">
        <v>1</v>
      </c>
      <c r="DO105" s="6">
        <v>1</v>
      </c>
      <c r="DP105" s="6">
        <v>1</v>
      </c>
      <c r="DQ105" s="6">
        <v>1</v>
      </c>
      <c r="DR105" s="6">
        <v>1</v>
      </c>
      <c r="DS105" s="6">
        <v>1</v>
      </c>
      <c r="DT105" s="6">
        <v>1</v>
      </c>
      <c r="DU105" s="6">
        <v>1</v>
      </c>
      <c r="DV105" s="6">
        <v>1</v>
      </c>
      <c r="DW105" s="6">
        <v>1</v>
      </c>
      <c r="DX105" s="6">
        <v>1</v>
      </c>
    </row>
    <row r="106" spans="1:128">
      <c r="A106" s="15">
        <v>101</v>
      </c>
      <c r="BP106" s="27">
        <v>0.79659731347663</v>
      </c>
      <c r="BQ106" s="27">
        <v>15189.0772880767</v>
      </c>
      <c r="BR106" s="27">
        <v>1.34546343250504</v>
      </c>
      <c r="BS106" s="27">
        <v>20263.8698770579</v>
      </c>
      <c r="BU106">
        <f t="shared" si="4"/>
        <v>104300.519733418</v>
      </c>
      <c r="BV106">
        <f t="shared" si="5"/>
        <v>181555.644998698</v>
      </c>
      <c r="BW106" s="29">
        <v>101</v>
      </c>
      <c r="BX106">
        <f t="shared" si="6"/>
        <v>0</v>
      </c>
      <c r="BY106">
        <f t="shared" si="7"/>
        <v>1</v>
      </c>
      <c r="CA106" s="25">
        <v>20000</v>
      </c>
      <c r="CH106" s="7">
        <v>20000</v>
      </c>
      <c r="CI106" s="6">
        <v>0.006</v>
      </c>
      <c r="CJ106" s="6">
        <v>0.994</v>
      </c>
      <c r="CK106" s="6">
        <v>0.204</v>
      </c>
      <c r="CL106" s="6">
        <v>0.796</v>
      </c>
      <c r="CM106" s="6">
        <v>0.978</v>
      </c>
      <c r="CN106" s="6">
        <v>0.022</v>
      </c>
      <c r="CO106" s="6">
        <v>1</v>
      </c>
      <c r="CP106" s="6">
        <v>0</v>
      </c>
      <c r="CQ106" s="6">
        <v>1</v>
      </c>
      <c r="CR106" s="6">
        <v>0</v>
      </c>
      <c r="CS106" s="6">
        <v>1</v>
      </c>
      <c r="CT106" s="6">
        <v>0</v>
      </c>
      <c r="CU106" s="6">
        <v>1</v>
      </c>
      <c r="CV106" s="6">
        <v>0</v>
      </c>
      <c r="CW106" s="6">
        <v>1</v>
      </c>
      <c r="CX106" s="6">
        <v>0</v>
      </c>
      <c r="CY106" s="6">
        <v>1</v>
      </c>
      <c r="CZ106" s="6">
        <v>0</v>
      </c>
      <c r="DA106" s="6">
        <v>1</v>
      </c>
      <c r="DB106" s="6">
        <v>0</v>
      </c>
      <c r="DC106" s="6">
        <v>1</v>
      </c>
      <c r="DD106" s="6">
        <v>1</v>
      </c>
      <c r="DE106" s="6">
        <v>1</v>
      </c>
      <c r="DF106" s="6">
        <v>1</v>
      </c>
      <c r="DG106" s="6">
        <v>1</v>
      </c>
      <c r="DH106" s="6">
        <v>1</v>
      </c>
      <c r="DI106" s="6">
        <v>1</v>
      </c>
      <c r="DJ106" s="6">
        <v>1</v>
      </c>
      <c r="DK106" s="6">
        <v>1</v>
      </c>
      <c r="DL106" s="6">
        <v>1</v>
      </c>
      <c r="DM106" s="6">
        <v>1</v>
      </c>
      <c r="DN106" s="6">
        <v>1</v>
      </c>
      <c r="DO106" s="6">
        <v>1</v>
      </c>
      <c r="DP106" s="6">
        <v>1</v>
      </c>
      <c r="DQ106" s="6">
        <v>1</v>
      </c>
      <c r="DR106" s="6">
        <v>1</v>
      </c>
      <c r="DS106" s="6">
        <v>1</v>
      </c>
      <c r="DT106" s="6">
        <v>1</v>
      </c>
      <c r="DU106" s="6">
        <v>1</v>
      </c>
      <c r="DV106" s="6">
        <v>1</v>
      </c>
      <c r="DW106" s="6">
        <v>1</v>
      </c>
      <c r="DX106" s="6">
        <v>1</v>
      </c>
    </row>
    <row r="107" spans="1:128">
      <c r="A107" s="15">
        <v>102</v>
      </c>
      <c r="BP107" s="27">
        <v>0.84217395856178</v>
      </c>
      <c r="BQ107" s="27">
        <v>14221.0521123039</v>
      </c>
      <c r="BR107" s="27">
        <v>1.43481688990671</v>
      </c>
      <c r="BS107" s="27">
        <v>20213.1857930588</v>
      </c>
      <c r="BU107">
        <f t="shared" si="4"/>
        <v>112105.041671963</v>
      </c>
      <c r="BV107">
        <f t="shared" si="5"/>
        <v>195009.347692948</v>
      </c>
      <c r="BW107" s="29">
        <v>102</v>
      </c>
      <c r="BX107">
        <f t="shared" si="6"/>
        <v>0</v>
      </c>
      <c r="BY107">
        <f t="shared" si="7"/>
        <v>1</v>
      </c>
      <c r="CA107" s="25">
        <v>20200</v>
      </c>
      <c r="CH107" s="7">
        <v>20200</v>
      </c>
      <c r="CI107" s="6">
        <v>0.006</v>
      </c>
      <c r="CJ107" s="6">
        <v>0.994</v>
      </c>
      <c r="CK107" s="6">
        <v>0.185</v>
      </c>
      <c r="CL107" s="6">
        <v>0.815</v>
      </c>
      <c r="CM107" s="6">
        <v>0.971</v>
      </c>
      <c r="CN107" s="6">
        <v>0.029</v>
      </c>
      <c r="CO107" s="6">
        <v>1</v>
      </c>
      <c r="CP107" s="6">
        <v>0</v>
      </c>
      <c r="CQ107" s="6">
        <v>1</v>
      </c>
      <c r="CR107" s="6">
        <v>0</v>
      </c>
      <c r="CS107" s="6">
        <v>1</v>
      </c>
      <c r="CT107" s="6">
        <v>0</v>
      </c>
      <c r="CU107" s="6">
        <v>1</v>
      </c>
      <c r="CV107" s="6">
        <v>0</v>
      </c>
      <c r="CW107" s="6">
        <v>1</v>
      </c>
      <c r="CX107" s="6">
        <v>0</v>
      </c>
      <c r="CY107" s="6">
        <v>1</v>
      </c>
      <c r="CZ107" s="6">
        <v>0</v>
      </c>
      <c r="DA107" s="6">
        <v>1</v>
      </c>
      <c r="DB107" s="6">
        <v>0</v>
      </c>
      <c r="DC107" s="6">
        <v>1</v>
      </c>
      <c r="DD107" s="6">
        <v>1</v>
      </c>
      <c r="DE107" s="6">
        <v>1</v>
      </c>
      <c r="DF107" s="6">
        <v>1</v>
      </c>
      <c r="DG107" s="6">
        <v>1</v>
      </c>
      <c r="DH107" s="6">
        <v>1</v>
      </c>
      <c r="DI107" s="6">
        <v>1</v>
      </c>
      <c r="DJ107" s="6">
        <v>1</v>
      </c>
      <c r="DK107" s="6">
        <v>1</v>
      </c>
      <c r="DL107" s="6">
        <v>1</v>
      </c>
      <c r="DM107" s="6">
        <v>1</v>
      </c>
      <c r="DN107" s="6">
        <v>1</v>
      </c>
      <c r="DO107" s="6">
        <v>1</v>
      </c>
      <c r="DP107" s="6">
        <v>1</v>
      </c>
      <c r="DQ107" s="6">
        <v>1</v>
      </c>
      <c r="DR107" s="6">
        <v>1</v>
      </c>
      <c r="DS107" s="6">
        <v>1</v>
      </c>
      <c r="DT107" s="6">
        <v>1</v>
      </c>
      <c r="DU107" s="6">
        <v>1</v>
      </c>
      <c r="DV107" s="6">
        <v>1</v>
      </c>
      <c r="DW107" s="6">
        <v>1</v>
      </c>
      <c r="DX107" s="6">
        <v>1</v>
      </c>
    </row>
    <row r="108" spans="1:128">
      <c r="A108" s="15">
        <v>103</v>
      </c>
      <c r="BP108" s="27">
        <v>0.795973098509183</v>
      </c>
      <c r="BQ108" s="27">
        <v>12808.4766892852</v>
      </c>
      <c r="BR108" s="27">
        <v>1.35012434924404</v>
      </c>
      <c r="BS108" s="27">
        <v>16475.5711769652</v>
      </c>
      <c r="BU108">
        <f t="shared" si="4"/>
        <v>106587.488087092</v>
      </c>
      <c r="BV108">
        <f t="shared" si="5"/>
        <v>186043.081209641</v>
      </c>
      <c r="BW108" s="29">
        <v>103</v>
      </c>
      <c r="BX108">
        <f t="shared" si="6"/>
        <v>0</v>
      </c>
      <c r="BY108">
        <f t="shared" si="7"/>
        <v>1</v>
      </c>
      <c r="CA108" s="25">
        <v>20400</v>
      </c>
      <c r="CH108" s="7">
        <v>20400</v>
      </c>
      <c r="CI108" s="6">
        <v>0.006</v>
      </c>
      <c r="CJ108" s="6">
        <v>0.994</v>
      </c>
      <c r="CK108" s="6">
        <v>0.178</v>
      </c>
      <c r="CL108" s="6">
        <v>0.822</v>
      </c>
      <c r="CM108" s="6">
        <v>0.962</v>
      </c>
      <c r="CN108" s="6">
        <v>0.038</v>
      </c>
      <c r="CO108" s="6">
        <v>1</v>
      </c>
      <c r="CP108" s="6">
        <v>0</v>
      </c>
      <c r="CQ108" s="6">
        <v>1</v>
      </c>
      <c r="CR108" s="6">
        <v>0</v>
      </c>
      <c r="CS108" s="6">
        <v>1</v>
      </c>
      <c r="CT108" s="6">
        <v>0</v>
      </c>
      <c r="CU108" s="6">
        <v>1</v>
      </c>
      <c r="CV108" s="6">
        <v>0</v>
      </c>
      <c r="CW108" s="6">
        <v>1</v>
      </c>
      <c r="CX108" s="6">
        <v>0</v>
      </c>
      <c r="CY108" s="6">
        <v>1</v>
      </c>
      <c r="CZ108" s="6">
        <v>0</v>
      </c>
      <c r="DA108" s="6">
        <v>1</v>
      </c>
      <c r="DB108" s="6">
        <v>0</v>
      </c>
      <c r="DC108" s="6">
        <v>1</v>
      </c>
      <c r="DD108" s="6">
        <v>1</v>
      </c>
      <c r="DE108" s="6">
        <v>1</v>
      </c>
      <c r="DF108" s="6">
        <v>1</v>
      </c>
      <c r="DG108" s="6">
        <v>1</v>
      </c>
      <c r="DH108" s="6">
        <v>1</v>
      </c>
      <c r="DI108" s="6">
        <v>1</v>
      </c>
      <c r="DJ108" s="6">
        <v>1</v>
      </c>
      <c r="DK108" s="6">
        <v>1</v>
      </c>
      <c r="DL108" s="6">
        <v>1</v>
      </c>
      <c r="DM108" s="6">
        <v>1</v>
      </c>
      <c r="DN108" s="6">
        <v>1</v>
      </c>
      <c r="DO108" s="6">
        <v>1</v>
      </c>
      <c r="DP108" s="6">
        <v>1</v>
      </c>
      <c r="DQ108" s="6">
        <v>1</v>
      </c>
      <c r="DR108" s="6">
        <v>1</v>
      </c>
      <c r="DS108" s="6">
        <v>1</v>
      </c>
      <c r="DT108" s="6">
        <v>1</v>
      </c>
      <c r="DU108" s="6">
        <v>1</v>
      </c>
      <c r="DV108" s="6">
        <v>1</v>
      </c>
      <c r="DW108" s="6">
        <v>1</v>
      </c>
      <c r="DX108" s="6">
        <v>1</v>
      </c>
    </row>
    <row r="109" spans="1:128">
      <c r="A109" s="15">
        <v>104</v>
      </c>
      <c r="BP109" s="27">
        <v>0.86809106765504</v>
      </c>
      <c r="BQ109" s="27">
        <v>12969.7157909351</v>
      </c>
      <c r="BR109" s="27">
        <v>1.5050990976063</v>
      </c>
      <c r="BS109" s="27">
        <v>17709.3707226962</v>
      </c>
      <c r="BU109">
        <f t="shared" si="4"/>
        <v>117243.944357321</v>
      </c>
      <c r="BV109">
        <f t="shared" si="5"/>
        <v>208055.493918248</v>
      </c>
      <c r="BW109" s="29">
        <v>104</v>
      </c>
      <c r="BX109">
        <f t="shared" si="6"/>
        <v>0</v>
      </c>
      <c r="BY109">
        <f t="shared" si="7"/>
        <v>1</v>
      </c>
      <c r="CA109" s="25">
        <v>20600</v>
      </c>
      <c r="CH109" s="7">
        <v>20600</v>
      </c>
      <c r="CI109" s="6">
        <v>0.006</v>
      </c>
      <c r="CJ109" s="6">
        <v>0.994</v>
      </c>
      <c r="CK109" s="6">
        <v>0.172</v>
      </c>
      <c r="CL109" s="6">
        <v>0.828</v>
      </c>
      <c r="CM109" s="6">
        <v>0.957</v>
      </c>
      <c r="CN109" s="6">
        <v>0.043</v>
      </c>
      <c r="CO109" s="6">
        <v>1</v>
      </c>
      <c r="CP109" s="6">
        <v>0</v>
      </c>
      <c r="CQ109" s="6">
        <v>1</v>
      </c>
      <c r="CR109" s="6">
        <v>0</v>
      </c>
      <c r="CS109" s="6">
        <v>1</v>
      </c>
      <c r="CT109" s="6">
        <v>0</v>
      </c>
      <c r="CU109" s="6">
        <v>1</v>
      </c>
      <c r="CV109" s="6">
        <v>0</v>
      </c>
      <c r="CW109" s="6">
        <v>1</v>
      </c>
      <c r="CX109" s="6">
        <v>0</v>
      </c>
      <c r="CY109" s="6">
        <v>1</v>
      </c>
      <c r="CZ109" s="6">
        <v>0</v>
      </c>
      <c r="DA109" s="6">
        <v>1</v>
      </c>
      <c r="DB109" s="6">
        <v>0</v>
      </c>
      <c r="DC109" s="6">
        <v>1</v>
      </c>
      <c r="DD109" s="6">
        <v>1</v>
      </c>
      <c r="DE109" s="6">
        <v>1</v>
      </c>
      <c r="DF109" s="6">
        <v>1</v>
      </c>
      <c r="DG109" s="6">
        <v>1</v>
      </c>
      <c r="DH109" s="6">
        <v>1</v>
      </c>
      <c r="DI109" s="6">
        <v>1</v>
      </c>
      <c r="DJ109" s="6">
        <v>1</v>
      </c>
      <c r="DK109" s="6">
        <v>1</v>
      </c>
      <c r="DL109" s="6">
        <v>1</v>
      </c>
      <c r="DM109" s="6">
        <v>1</v>
      </c>
      <c r="DN109" s="6">
        <v>1</v>
      </c>
      <c r="DO109" s="6">
        <v>1</v>
      </c>
      <c r="DP109" s="6">
        <v>1</v>
      </c>
      <c r="DQ109" s="6">
        <v>1</v>
      </c>
      <c r="DR109" s="6">
        <v>1</v>
      </c>
      <c r="DS109" s="6">
        <v>1</v>
      </c>
      <c r="DT109" s="6">
        <v>1</v>
      </c>
      <c r="DU109" s="6">
        <v>1</v>
      </c>
      <c r="DV109" s="6">
        <v>1</v>
      </c>
      <c r="DW109" s="6">
        <v>1</v>
      </c>
      <c r="DX109" s="6">
        <v>1</v>
      </c>
    </row>
    <row r="110" spans="1:128">
      <c r="A110" s="15">
        <v>105</v>
      </c>
      <c r="BP110" s="27">
        <v>0.833666389280242</v>
      </c>
      <c r="BQ110" s="27">
        <v>11461.3879423357</v>
      </c>
      <c r="BR110" s="27">
        <v>1.43375598735361</v>
      </c>
      <c r="BS110" s="27">
        <v>16008.0797283109</v>
      </c>
      <c r="BU110">
        <f t="shared" si="4"/>
        <v>113588.570449701</v>
      </c>
      <c r="BV110">
        <f t="shared" si="5"/>
        <v>199055.31837473</v>
      </c>
      <c r="BW110" s="29">
        <v>105</v>
      </c>
      <c r="BX110">
        <f t="shared" si="6"/>
        <v>0</v>
      </c>
      <c r="BY110">
        <f t="shared" si="7"/>
        <v>1</v>
      </c>
      <c r="CA110" s="25">
        <v>20800</v>
      </c>
      <c r="CH110" s="7">
        <v>20800</v>
      </c>
      <c r="CI110" s="6">
        <v>0.006</v>
      </c>
      <c r="CJ110" s="6">
        <v>0.994</v>
      </c>
      <c r="CK110" s="6">
        <v>0.155</v>
      </c>
      <c r="CL110" s="6">
        <v>0.845</v>
      </c>
      <c r="CM110" s="6">
        <v>0.948</v>
      </c>
      <c r="CN110" s="6">
        <v>0.052</v>
      </c>
      <c r="CO110" s="6">
        <v>1</v>
      </c>
      <c r="CP110" s="6">
        <v>0</v>
      </c>
      <c r="CQ110" s="6">
        <v>1</v>
      </c>
      <c r="CR110" s="6">
        <v>0</v>
      </c>
      <c r="CS110" s="6">
        <v>1</v>
      </c>
      <c r="CT110" s="6">
        <v>0</v>
      </c>
      <c r="CU110" s="6">
        <v>1</v>
      </c>
      <c r="CV110" s="6">
        <v>0</v>
      </c>
      <c r="CW110" s="6">
        <v>1</v>
      </c>
      <c r="CX110" s="6">
        <v>0</v>
      </c>
      <c r="CY110" s="6">
        <v>1</v>
      </c>
      <c r="CZ110" s="6">
        <v>0</v>
      </c>
      <c r="DA110" s="6">
        <v>1</v>
      </c>
      <c r="DB110" s="6">
        <v>0</v>
      </c>
      <c r="DC110" s="6">
        <v>1</v>
      </c>
      <c r="DD110" s="6">
        <v>1</v>
      </c>
      <c r="DE110" s="6">
        <v>1</v>
      </c>
      <c r="DF110" s="6">
        <v>1</v>
      </c>
      <c r="DG110" s="6">
        <v>1</v>
      </c>
      <c r="DH110" s="6">
        <v>1</v>
      </c>
      <c r="DI110" s="6">
        <v>1</v>
      </c>
      <c r="DJ110" s="6">
        <v>1</v>
      </c>
      <c r="DK110" s="6">
        <v>1</v>
      </c>
      <c r="DL110" s="6">
        <v>1</v>
      </c>
      <c r="DM110" s="6">
        <v>1</v>
      </c>
      <c r="DN110" s="6">
        <v>1</v>
      </c>
      <c r="DO110" s="6">
        <v>1</v>
      </c>
      <c r="DP110" s="6">
        <v>1</v>
      </c>
      <c r="DQ110" s="6">
        <v>1</v>
      </c>
      <c r="DR110" s="6">
        <v>1</v>
      </c>
      <c r="DS110" s="6">
        <v>1</v>
      </c>
      <c r="DT110" s="6">
        <v>1</v>
      </c>
      <c r="DU110" s="6">
        <v>1</v>
      </c>
      <c r="DV110" s="6">
        <v>1</v>
      </c>
      <c r="DW110" s="6">
        <v>1</v>
      </c>
      <c r="DX110" s="6">
        <v>1</v>
      </c>
    </row>
    <row r="111" spans="1:128">
      <c r="A111" s="15">
        <v>106</v>
      </c>
      <c r="BP111" s="27">
        <v>0.809417972566269</v>
      </c>
      <c r="BQ111" s="27">
        <v>14145.6895169131</v>
      </c>
      <c r="BR111" s="27">
        <v>1.38132225864445</v>
      </c>
      <c r="BS111" s="27">
        <v>17109.1520090427</v>
      </c>
      <c r="BU111">
        <f t="shared" si="4"/>
        <v>107267.006368027</v>
      </c>
      <c r="BV111">
        <f t="shared" si="5"/>
        <v>190089.186787625</v>
      </c>
      <c r="BW111" s="29">
        <v>106</v>
      </c>
      <c r="BX111">
        <f t="shared" si="6"/>
        <v>0</v>
      </c>
      <c r="BY111">
        <f t="shared" si="7"/>
        <v>1</v>
      </c>
      <c r="CA111" s="25">
        <v>21000</v>
      </c>
      <c r="CH111" s="7">
        <v>21000</v>
      </c>
      <c r="CI111" s="6">
        <v>0.006</v>
      </c>
      <c r="CJ111" s="6">
        <v>0.994</v>
      </c>
      <c r="CK111" s="6">
        <v>0.148</v>
      </c>
      <c r="CL111" s="6">
        <v>0.852</v>
      </c>
      <c r="CM111" s="6">
        <v>0.938</v>
      </c>
      <c r="CN111" s="6">
        <v>0.062</v>
      </c>
      <c r="CO111" s="6">
        <v>1</v>
      </c>
      <c r="CP111" s="6">
        <v>0</v>
      </c>
      <c r="CQ111" s="6">
        <v>1</v>
      </c>
      <c r="CR111" s="6">
        <v>0</v>
      </c>
      <c r="CS111" s="6">
        <v>1</v>
      </c>
      <c r="CT111" s="6">
        <v>0</v>
      </c>
      <c r="CU111" s="6">
        <v>1</v>
      </c>
      <c r="CV111" s="6">
        <v>0</v>
      </c>
      <c r="CW111" s="6">
        <v>1</v>
      </c>
      <c r="CX111" s="6">
        <v>0</v>
      </c>
      <c r="CY111" s="6">
        <v>1</v>
      </c>
      <c r="CZ111" s="6">
        <v>0</v>
      </c>
      <c r="DA111" s="6">
        <v>1</v>
      </c>
      <c r="DB111" s="6">
        <v>0</v>
      </c>
      <c r="DC111" s="6">
        <v>1</v>
      </c>
      <c r="DD111" s="6">
        <v>1</v>
      </c>
      <c r="DE111" s="6">
        <v>1</v>
      </c>
      <c r="DF111" s="6">
        <v>1</v>
      </c>
      <c r="DG111" s="6">
        <v>1</v>
      </c>
      <c r="DH111" s="6">
        <v>1</v>
      </c>
      <c r="DI111" s="6">
        <v>1</v>
      </c>
      <c r="DJ111" s="6">
        <v>1</v>
      </c>
      <c r="DK111" s="6">
        <v>1</v>
      </c>
      <c r="DL111" s="6">
        <v>1</v>
      </c>
      <c r="DM111" s="6">
        <v>1</v>
      </c>
      <c r="DN111" s="6">
        <v>1</v>
      </c>
      <c r="DO111" s="6">
        <v>1</v>
      </c>
      <c r="DP111" s="6">
        <v>1</v>
      </c>
      <c r="DQ111" s="6">
        <v>1</v>
      </c>
      <c r="DR111" s="6">
        <v>1</v>
      </c>
      <c r="DS111" s="6">
        <v>1</v>
      </c>
      <c r="DT111" s="6">
        <v>1</v>
      </c>
      <c r="DU111" s="6">
        <v>1</v>
      </c>
      <c r="DV111" s="6">
        <v>1</v>
      </c>
      <c r="DW111" s="6">
        <v>1</v>
      </c>
      <c r="DX111" s="6">
        <v>1</v>
      </c>
    </row>
    <row r="112" spans="1:128">
      <c r="A112" s="15">
        <v>107</v>
      </c>
      <c r="BP112" s="27">
        <v>0.830181941076554</v>
      </c>
      <c r="BQ112" s="27">
        <v>14024.6752809433</v>
      </c>
      <c r="BR112" s="27">
        <v>1.40694850641776</v>
      </c>
      <c r="BS112" s="27">
        <v>17985.5598630173</v>
      </c>
      <c r="BU112">
        <f t="shared" si="4"/>
        <v>110502.61588054</v>
      </c>
      <c r="BV112">
        <f t="shared" si="5"/>
        <v>193056.716099647</v>
      </c>
      <c r="BW112" s="29">
        <v>107</v>
      </c>
      <c r="BX112">
        <f t="shared" si="6"/>
        <v>0</v>
      </c>
      <c r="BY112">
        <f t="shared" si="7"/>
        <v>1</v>
      </c>
      <c r="CA112" s="25">
        <v>21200</v>
      </c>
      <c r="CH112" s="7">
        <v>21200</v>
      </c>
      <c r="CI112" s="6">
        <v>0.006</v>
      </c>
      <c r="CJ112" s="6">
        <v>0.994</v>
      </c>
      <c r="CK112" s="6">
        <v>0.141</v>
      </c>
      <c r="CL112" s="6">
        <v>0.859</v>
      </c>
      <c r="CM112" s="6">
        <v>0.928</v>
      </c>
      <c r="CN112" s="6">
        <v>0.072</v>
      </c>
      <c r="CO112" s="6">
        <v>1</v>
      </c>
      <c r="CP112" s="6">
        <v>0</v>
      </c>
      <c r="CQ112" s="6">
        <v>1</v>
      </c>
      <c r="CR112" s="6">
        <v>0</v>
      </c>
      <c r="CS112" s="6">
        <v>1</v>
      </c>
      <c r="CT112" s="6">
        <v>0</v>
      </c>
      <c r="CU112" s="6">
        <v>1</v>
      </c>
      <c r="CV112" s="6">
        <v>0</v>
      </c>
      <c r="CW112" s="6">
        <v>1</v>
      </c>
      <c r="CX112" s="6">
        <v>0</v>
      </c>
      <c r="CY112" s="6">
        <v>1</v>
      </c>
      <c r="CZ112" s="6">
        <v>0</v>
      </c>
      <c r="DA112" s="6">
        <v>1</v>
      </c>
      <c r="DB112" s="6">
        <v>0</v>
      </c>
      <c r="DC112" s="6">
        <v>1</v>
      </c>
      <c r="DD112" s="6">
        <v>1</v>
      </c>
      <c r="DE112" s="6">
        <v>1</v>
      </c>
      <c r="DF112" s="6">
        <v>1</v>
      </c>
      <c r="DG112" s="6">
        <v>1</v>
      </c>
      <c r="DH112" s="6">
        <v>1</v>
      </c>
      <c r="DI112" s="6">
        <v>1</v>
      </c>
      <c r="DJ112" s="6">
        <v>1</v>
      </c>
      <c r="DK112" s="6">
        <v>1</v>
      </c>
      <c r="DL112" s="6">
        <v>1</v>
      </c>
      <c r="DM112" s="6">
        <v>1</v>
      </c>
      <c r="DN112" s="6">
        <v>1</v>
      </c>
      <c r="DO112" s="6">
        <v>1</v>
      </c>
      <c r="DP112" s="6">
        <v>1</v>
      </c>
      <c r="DQ112" s="6">
        <v>1</v>
      </c>
      <c r="DR112" s="6">
        <v>1</v>
      </c>
      <c r="DS112" s="6">
        <v>1</v>
      </c>
      <c r="DT112" s="6">
        <v>1</v>
      </c>
      <c r="DU112" s="6">
        <v>1</v>
      </c>
      <c r="DV112" s="6">
        <v>1</v>
      </c>
      <c r="DW112" s="6">
        <v>1</v>
      </c>
      <c r="DX112" s="6">
        <v>1</v>
      </c>
    </row>
    <row r="113" spans="1:128">
      <c r="A113" s="15">
        <v>108</v>
      </c>
      <c r="BP113" s="27">
        <v>0.779211954675191</v>
      </c>
      <c r="BQ113" s="27">
        <v>11409.3007257483</v>
      </c>
      <c r="BR113" s="27">
        <v>1.30966031035058</v>
      </c>
      <c r="BS113" s="27">
        <v>15860.3805427884</v>
      </c>
      <c r="BU113">
        <f t="shared" si="4"/>
        <v>105472.49247553</v>
      </c>
      <c r="BV113">
        <f t="shared" si="5"/>
        <v>180588.666009799</v>
      </c>
      <c r="BW113" s="29">
        <v>108</v>
      </c>
      <c r="BX113">
        <f t="shared" si="6"/>
        <v>0</v>
      </c>
      <c r="BY113">
        <f t="shared" si="7"/>
        <v>1</v>
      </c>
      <c r="CA113" s="25">
        <v>21400</v>
      </c>
      <c r="CH113" s="7">
        <v>21400</v>
      </c>
      <c r="CI113" s="6">
        <v>0.006</v>
      </c>
      <c r="CJ113" s="6">
        <v>0.994</v>
      </c>
      <c r="CK113" s="6">
        <v>0.131</v>
      </c>
      <c r="CL113" s="6">
        <v>0.869</v>
      </c>
      <c r="CM113" s="6">
        <v>0.914</v>
      </c>
      <c r="CN113" s="6">
        <v>0.086</v>
      </c>
      <c r="CO113" s="6">
        <v>1</v>
      </c>
      <c r="CP113" s="6">
        <v>0</v>
      </c>
      <c r="CQ113" s="6">
        <v>1</v>
      </c>
      <c r="CR113" s="6">
        <v>0</v>
      </c>
      <c r="CS113" s="6">
        <v>1</v>
      </c>
      <c r="CT113" s="6">
        <v>0</v>
      </c>
      <c r="CU113" s="6">
        <v>1</v>
      </c>
      <c r="CV113" s="6">
        <v>0</v>
      </c>
      <c r="CW113" s="6">
        <v>1</v>
      </c>
      <c r="CX113" s="6">
        <v>0</v>
      </c>
      <c r="CY113" s="6">
        <v>1</v>
      </c>
      <c r="CZ113" s="6">
        <v>0</v>
      </c>
      <c r="DA113" s="6">
        <v>1</v>
      </c>
      <c r="DB113" s="6">
        <v>0</v>
      </c>
      <c r="DC113" s="6">
        <v>1</v>
      </c>
      <c r="DD113" s="6">
        <v>1</v>
      </c>
      <c r="DE113" s="6">
        <v>1</v>
      </c>
      <c r="DF113" s="6">
        <v>1</v>
      </c>
      <c r="DG113" s="6">
        <v>1</v>
      </c>
      <c r="DH113" s="6">
        <v>1</v>
      </c>
      <c r="DI113" s="6">
        <v>1</v>
      </c>
      <c r="DJ113" s="6">
        <v>1</v>
      </c>
      <c r="DK113" s="6">
        <v>1</v>
      </c>
      <c r="DL113" s="6">
        <v>1</v>
      </c>
      <c r="DM113" s="6">
        <v>1</v>
      </c>
      <c r="DN113" s="6">
        <v>1</v>
      </c>
      <c r="DO113" s="6">
        <v>1</v>
      </c>
      <c r="DP113" s="6">
        <v>1</v>
      </c>
      <c r="DQ113" s="6">
        <v>1</v>
      </c>
      <c r="DR113" s="6">
        <v>1</v>
      </c>
      <c r="DS113" s="6">
        <v>1</v>
      </c>
      <c r="DT113" s="6">
        <v>1</v>
      </c>
      <c r="DU113" s="6">
        <v>1</v>
      </c>
      <c r="DV113" s="6">
        <v>1</v>
      </c>
      <c r="DW113" s="6">
        <v>1</v>
      </c>
      <c r="DX113" s="6">
        <v>1</v>
      </c>
    </row>
    <row r="114" spans="1:128">
      <c r="A114" s="15">
        <v>109</v>
      </c>
      <c r="BP114" s="27">
        <v>0.796903169006832</v>
      </c>
      <c r="BQ114" s="27">
        <v>13267.1388330344</v>
      </c>
      <c r="BR114" s="27">
        <v>1.38609425851796</v>
      </c>
      <c r="BS114" s="27">
        <v>19881.0976126565</v>
      </c>
      <c r="BU114">
        <f t="shared" si="4"/>
        <v>106268.33651799</v>
      </c>
      <c r="BV114">
        <f t="shared" si="5"/>
        <v>188033.041165038</v>
      </c>
      <c r="BW114" s="29">
        <v>109</v>
      </c>
      <c r="BX114">
        <f t="shared" si="6"/>
        <v>0</v>
      </c>
      <c r="BY114">
        <f t="shared" si="7"/>
        <v>1</v>
      </c>
      <c r="CA114" s="25">
        <v>21600</v>
      </c>
      <c r="CH114" s="7">
        <v>21600</v>
      </c>
      <c r="CI114" s="6">
        <v>0.006</v>
      </c>
      <c r="CJ114" s="6">
        <v>0.994</v>
      </c>
      <c r="CK114" s="6">
        <v>0.122</v>
      </c>
      <c r="CL114" s="6">
        <v>0.878</v>
      </c>
      <c r="CM114" s="6">
        <v>0.899</v>
      </c>
      <c r="CN114" s="6">
        <v>0.101</v>
      </c>
      <c r="CO114" s="6">
        <v>1</v>
      </c>
      <c r="CP114" s="6">
        <v>0</v>
      </c>
      <c r="CQ114" s="6">
        <v>1</v>
      </c>
      <c r="CR114" s="6">
        <v>0</v>
      </c>
      <c r="CS114" s="6">
        <v>1</v>
      </c>
      <c r="CT114" s="6">
        <v>0</v>
      </c>
      <c r="CU114" s="6">
        <v>1</v>
      </c>
      <c r="CV114" s="6">
        <v>0</v>
      </c>
      <c r="CW114" s="6">
        <v>1</v>
      </c>
      <c r="CX114" s="6">
        <v>0</v>
      </c>
      <c r="CY114" s="6">
        <v>1</v>
      </c>
      <c r="CZ114" s="6">
        <v>0</v>
      </c>
      <c r="DA114" s="6">
        <v>1</v>
      </c>
      <c r="DB114" s="6">
        <v>0</v>
      </c>
      <c r="DC114" s="6">
        <v>1</v>
      </c>
      <c r="DD114" s="6">
        <v>1</v>
      </c>
      <c r="DE114" s="6">
        <v>1</v>
      </c>
      <c r="DF114" s="6">
        <v>1</v>
      </c>
      <c r="DG114" s="6">
        <v>1</v>
      </c>
      <c r="DH114" s="6">
        <v>1</v>
      </c>
      <c r="DI114" s="6">
        <v>1</v>
      </c>
      <c r="DJ114" s="6">
        <v>1</v>
      </c>
      <c r="DK114" s="6">
        <v>1</v>
      </c>
      <c r="DL114" s="6">
        <v>1</v>
      </c>
      <c r="DM114" s="6">
        <v>1</v>
      </c>
      <c r="DN114" s="6">
        <v>1</v>
      </c>
      <c r="DO114" s="6">
        <v>1</v>
      </c>
      <c r="DP114" s="6">
        <v>1</v>
      </c>
      <c r="DQ114" s="6">
        <v>1</v>
      </c>
      <c r="DR114" s="6">
        <v>1</v>
      </c>
      <c r="DS114" s="6">
        <v>1</v>
      </c>
      <c r="DT114" s="6">
        <v>1</v>
      </c>
      <c r="DU114" s="6">
        <v>1</v>
      </c>
      <c r="DV114" s="6">
        <v>1</v>
      </c>
      <c r="DW114" s="6">
        <v>1</v>
      </c>
      <c r="DX114" s="6">
        <v>1</v>
      </c>
    </row>
    <row r="115" spans="1:128">
      <c r="A115" s="15">
        <v>110</v>
      </c>
      <c r="BP115" s="27">
        <v>0.814110849013481</v>
      </c>
      <c r="BQ115" s="27">
        <v>16158.6157617497</v>
      </c>
      <c r="BR115" s="27">
        <v>1.38137569891937</v>
      </c>
      <c r="BS115" s="27">
        <v>21856.7328977389</v>
      </c>
      <c r="BU115">
        <f t="shared" si="4"/>
        <v>105958.011590272</v>
      </c>
      <c r="BV115">
        <f t="shared" si="5"/>
        <v>185349.621940167</v>
      </c>
      <c r="BW115" s="29">
        <v>110</v>
      </c>
      <c r="BX115">
        <f t="shared" si="6"/>
        <v>0</v>
      </c>
      <c r="BY115">
        <f t="shared" si="7"/>
        <v>1</v>
      </c>
      <c r="CA115" s="25">
        <v>21800</v>
      </c>
      <c r="CH115" s="7">
        <v>21800</v>
      </c>
      <c r="CI115" s="6">
        <v>0.006</v>
      </c>
      <c r="CJ115" s="6">
        <v>0.994</v>
      </c>
      <c r="CK115" s="6">
        <v>0.111</v>
      </c>
      <c r="CL115" s="6">
        <v>0.889</v>
      </c>
      <c r="CM115" s="6">
        <v>0.88</v>
      </c>
      <c r="CN115" s="6">
        <v>0.12</v>
      </c>
      <c r="CO115" s="6">
        <v>1</v>
      </c>
      <c r="CP115" s="6">
        <v>0</v>
      </c>
      <c r="CQ115" s="6">
        <v>1</v>
      </c>
      <c r="CR115" s="6">
        <v>0</v>
      </c>
      <c r="CS115" s="6">
        <v>1</v>
      </c>
      <c r="CT115" s="6">
        <v>0</v>
      </c>
      <c r="CU115" s="6">
        <v>1</v>
      </c>
      <c r="CV115" s="6">
        <v>0</v>
      </c>
      <c r="CW115" s="6">
        <v>1</v>
      </c>
      <c r="CX115" s="6">
        <v>0</v>
      </c>
      <c r="CY115" s="6">
        <v>1</v>
      </c>
      <c r="CZ115" s="6">
        <v>0</v>
      </c>
      <c r="DA115" s="6">
        <v>1</v>
      </c>
      <c r="DB115" s="6">
        <v>0</v>
      </c>
      <c r="DC115" s="6">
        <v>1</v>
      </c>
      <c r="DD115" s="6">
        <v>1</v>
      </c>
      <c r="DE115" s="6">
        <v>1</v>
      </c>
      <c r="DF115" s="6">
        <v>1</v>
      </c>
      <c r="DG115" s="6">
        <v>1</v>
      </c>
      <c r="DH115" s="6">
        <v>1</v>
      </c>
      <c r="DI115" s="6">
        <v>1</v>
      </c>
      <c r="DJ115" s="6">
        <v>1</v>
      </c>
      <c r="DK115" s="6">
        <v>1</v>
      </c>
      <c r="DL115" s="6">
        <v>1</v>
      </c>
      <c r="DM115" s="6">
        <v>1</v>
      </c>
      <c r="DN115" s="6">
        <v>1</v>
      </c>
      <c r="DO115" s="6">
        <v>1</v>
      </c>
      <c r="DP115" s="6">
        <v>1</v>
      </c>
      <c r="DQ115" s="6">
        <v>1</v>
      </c>
      <c r="DR115" s="6">
        <v>1</v>
      </c>
      <c r="DS115" s="6">
        <v>1</v>
      </c>
      <c r="DT115" s="6">
        <v>1</v>
      </c>
      <c r="DU115" s="6">
        <v>1</v>
      </c>
      <c r="DV115" s="6">
        <v>1</v>
      </c>
      <c r="DW115" s="6">
        <v>1</v>
      </c>
      <c r="DX115" s="6">
        <v>1</v>
      </c>
    </row>
    <row r="116" spans="1:128">
      <c r="A116" s="15">
        <v>111</v>
      </c>
      <c r="BP116" s="27">
        <v>0.813438025143081</v>
      </c>
      <c r="BQ116" s="27">
        <v>13664.8134398331</v>
      </c>
      <c r="BR116" s="27">
        <v>1.41295919438605</v>
      </c>
      <c r="BS116" s="27">
        <v>22606.1190005155</v>
      </c>
      <c r="BU116">
        <f t="shared" si="4"/>
        <v>108350.890331629</v>
      </c>
      <c r="BV116">
        <f t="shared" si="5"/>
        <v>189337.760157392</v>
      </c>
      <c r="BW116" s="29">
        <v>111</v>
      </c>
      <c r="BX116">
        <f t="shared" si="6"/>
        <v>0</v>
      </c>
      <c r="BY116">
        <f t="shared" si="7"/>
        <v>1</v>
      </c>
      <c r="CA116" s="25">
        <v>22000</v>
      </c>
      <c r="CH116" s="7">
        <v>22000</v>
      </c>
      <c r="CI116" s="6">
        <v>0.006</v>
      </c>
      <c r="CJ116" s="6">
        <v>0.994</v>
      </c>
      <c r="CK116" s="6">
        <v>0.106</v>
      </c>
      <c r="CL116" s="6">
        <v>0.894</v>
      </c>
      <c r="CM116" s="6">
        <v>0.857</v>
      </c>
      <c r="CN116" s="6">
        <v>0.143</v>
      </c>
      <c r="CO116" s="6">
        <v>1</v>
      </c>
      <c r="CP116" s="6">
        <v>0</v>
      </c>
      <c r="CQ116" s="6">
        <v>1</v>
      </c>
      <c r="CR116" s="6">
        <v>0</v>
      </c>
      <c r="CS116" s="6">
        <v>1</v>
      </c>
      <c r="CT116" s="6">
        <v>0</v>
      </c>
      <c r="CU116" s="6">
        <v>1</v>
      </c>
      <c r="CV116" s="6">
        <v>0</v>
      </c>
      <c r="CW116" s="6">
        <v>1</v>
      </c>
      <c r="CX116" s="6">
        <v>0</v>
      </c>
      <c r="CY116" s="6">
        <v>1</v>
      </c>
      <c r="CZ116" s="6">
        <v>0</v>
      </c>
      <c r="DA116" s="6">
        <v>1</v>
      </c>
      <c r="DB116" s="6">
        <v>0</v>
      </c>
      <c r="DC116" s="6">
        <v>1</v>
      </c>
      <c r="DD116" s="6">
        <v>1</v>
      </c>
      <c r="DE116" s="6">
        <v>1</v>
      </c>
      <c r="DF116" s="6">
        <v>1</v>
      </c>
      <c r="DG116" s="6">
        <v>1</v>
      </c>
      <c r="DH116" s="6">
        <v>1</v>
      </c>
      <c r="DI116" s="6">
        <v>1</v>
      </c>
      <c r="DJ116" s="6">
        <v>1</v>
      </c>
      <c r="DK116" s="6">
        <v>1</v>
      </c>
      <c r="DL116" s="6">
        <v>1</v>
      </c>
      <c r="DM116" s="6">
        <v>1</v>
      </c>
      <c r="DN116" s="6">
        <v>1</v>
      </c>
      <c r="DO116" s="6">
        <v>1</v>
      </c>
      <c r="DP116" s="6">
        <v>1</v>
      </c>
      <c r="DQ116" s="6">
        <v>1</v>
      </c>
      <c r="DR116" s="6">
        <v>1</v>
      </c>
      <c r="DS116" s="6">
        <v>1</v>
      </c>
      <c r="DT116" s="6">
        <v>1</v>
      </c>
      <c r="DU116" s="6">
        <v>1</v>
      </c>
      <c r="DV116" s="6">
        <v>1</v>
      </c>
      <c r="DW116" s="6">
        <v>1</v>
      </c>
      <c r="DX116" s="6">
        <v>1</v>
      </c>
    </row>
    <row r="117" spans="1:128">
      <c r="A117" s="15">
        <v>112</v>
      </c>
      <c r="BP117" s="27">
        <v>0.818046531781363</v>
      </c>
      <c r="BQ117" s="27">
        <v>13562.1017733626</v>
      </c>
      <c r="BR117" s="27">
        <v>1.39483296204476</v>
      </c>
      <c r="BS117" s="27">
        <v>17219.934003272</v>
      </c>
      <c r="BU117">
        <f t="shared" si="4"/>
        <v>109144.877993842</v>
      </c>
      <c r="BV117">
        <f t="shared" si="5"/>
        <v>192005.010303442</v>
      </c>
      <c r="BW117" s="29">
        <v>112</v>
      </c>
      <c r="BX117">
        <f t="shared" si="6"/>
        <v>0</v>
      </c>
      <c r="BY117">
        <f t="shared" si="7"/>
        <v>1</v>
      </c>
      <c r="CA117" s="25">
        <v>22200</v>
      </c>
      <c r="CH117" s="7">
        <v>22200</v>
      </c>
      <c r="CI117" s="6">
        <v>0.006</v>
      </c>
      <c r="CJ117" s="6">
        <v>0.994</v>
      </c>
      <c r="CK117" s="6">
        <v>0.097</v>
      </c>
      <c r="CL117" s="6">
        <v>0.903</v>
      </c>
      <c r="CM117" s="6">
        <v>0.84</v>
      </c>
      <c r="CN117" s="6">
        <v>0.16</v>
      </c>
      <c r="CO117" s="6">
        <v>1</v>
      </c>
      <c r="CP117" s="6">
        <v>0</v>
      </c>
      <c r="CQ117" s="6">
        <v>1</v>
      </c>
      <c r="CR117" s="6">
        <v>0</v>
      </c>
      <c r="CS117" s="6">
        <v>1</v>
      </c>
      <c r="CT117" s="6">
        <v>0</v>
      </c>
      <c r="CU117" s="6">
        <v>1</v>
      </c>
      <c r="CV117" s="6">
        <v>0</v>
      </c>
      <c r="CW117" s="6">
        <v>1</v>
      </c>
      <c r="CX117" s="6">
        <v>0</v>
      </c>
      <c r="CY117" s="6">
        <v>1</v>
      </c>
      <c r="CZ117" s="6">
        <v>0</v>
      </c>
      <c r="DA117" s="6">
        <v>1</v>
      </c>
      <c r="DB117" s="6">
        <v>0</v>
      </c>
      <c r="DC117" s="6">
        <v>1</v>
      </c>
      <c r="DD117" s="6">
        <v>1</v>
      </c>
      <c r="DE117" s="6">
        <v>1</v>
      </c>
      <c r="DF117" s="6">
        <v>1</v>
      </c>
      <c r="DG117" s="6">
        <v>1</v>
      </c>
      <c r="DH117" s="6">
        <v>1</v>
      </c>
      <c r="DI117" s="6">
        <v>1</v>
      </c>
      <c r="DJ117" s="6">
        <v>1</v>
      </c>
      <c r="DK117" s="6">
        <v>1</v>
      </c>
      <c r="DL117" s="6">
        <v>1</v>
      </c>
      <c r="DM117" s="6">
        <v>1</v>
      </c>
      <c r="DN117" s="6">
        <v>1</v>
      </c>
      <c r="DO117" s="6">
        <v>1</v>
      </c>
      <c r="DP117" s="6">
        <v>1</v>
      </c>
      <c r="DQ117" s="6">
        <v>1</v>
      </c>
      <c r="DR117" s="6">
        <v>1</v>
      </c>
      <c r="DS117" s="6">
        <v>1</v>
      </c>
      <c r="DT117" s="6">
        <v>1</v>
      </c>
      <c r="DU117" s="6">
        <v>1</v>
      </c>
      <c r="DV117" s="6">
        <v>1</v>
      </c>
      <c r="DW117" s="6">
        <v>1</v>
      </c>
      <c r="DX117" s="6">
        <v>1</v>
      </c>
    </row>
    <row r="118" spans="1:128">
      <c r="A118" s="15">
        <v>113</v>
      </c>
      <c r="BP118" s="27">
        <v>0.824266423435405</v>
      </c>
      <c r="BQ118" s="27">
        <v>13950.7807258251</v>
      </c>
      <c r="BR118" s="27">
        <v>1.41480015877513</v>
      </c>
      <c r="BS118" s="27">
        <v>18415.2295787753</v>
      </c>
      <c r="BU118">
        <f t="shared" si="4"/>
        <v>109689.182789486</v>
      </c>
      <c r="BV118">
        <f t="shared" si="5"/>
        <v>193804.794237494</v>
      </c>
      <c r="BW118" s="29">
        <v>113</v>
      </c>
      <c r="BX118">
        <f t="shared" si="6"/>
        <v>0</v>
      </c>
      <c r="BY118">
        <f t="shared" si="7"/>
        <v>1</v>
      </c>
      <c r="CA118" s="25">
        <v>22400</v>
      </c>
      <c r="CH118" s="7">
        <v>22400</v>
      </c>
      <c r="CI118" s="6">
        <v>0.005</v>
      </c>
      <c r="CJ118" s="6">
        <v>0.995</v>
      </c>
      <c r="CK118" s="6">
        <v>0.087</v>
      </c>
      <c r="CL118" s="6">
        <v>0.913</v>
      </c>
      <c r="CM118" s="6">
        <v>0.817</v>
      </c>
      <c r="CN118" s="6">
        <v>0.183</v>
      </c>
      <c r="CO118" s="6">
        <v>1</v>
      </c>
      <c r="CP118" s="6">
        <v>0</v>
      </c>
      <c r="CQ118" s="6">
        <v>1</v>
      </c>
      <c r="CR118" s="6">
        <v>0</v>
      </c>
      <c r="CS118" s="6">
        <v>1</v>
      </c>
      <c r="CT118" s="6">
        <v>0</v>
      </c>
      <c r="CU118" s="6">
        <v>1</v>
      </c>
      <c r="CV118" s="6">
        <v>0</v>
      </c>
      <c r="CW118" s="6">
        <v>1</v>
      </c>
      <c r="CX118" s="6">
        <v>0</v>
      </c>
      <c r="CY118" s="6">
        <v>1</v>
      </c>
      <c r="CZ118" s="6">
        <v>0</v>
      </c>
      <c r="DA118" s="6">
        <v>1</v>
      </c>
      <c r="DB118" s="6">
        <v>0</v>
      </c>
      <c r="DC118" s="6">
        <v>1</v>
      </c>
      <c r="DD118" s="6">
        <v>1</v>
      </c>
      <c r="DE118" s="6">
        <v>1</v>
      </c>
      <c r="DF118" s="6">
        <v>1</v>
      </c>
      <c r="DG118" s="6">
        <v>1</v>
      </c>
      <c r="DH118" s="6">
        <v>1</v>
      </c>
      <c r="DI118" s="6">
        <v>1</v>
      </c>
      <c r="DJ118" s="6">
        <v>1</v>
      </c>
      <c r="DK118" s="6">
        <v>1</v>
      </c>
      <c r="DL118" s="6">
        <v>1</v>
      </c>
      <c r="DM118" s="6">
        <v>1</v>
      </c>
      <c r="DN118" s="6">
        <v>1</v>
      </c>
      <c r="DO118" s="6">
        <v>1</v>
      </c>
      <c r="DP118" s="6">
        <v>1</v>
      </c>
      <c r="DQ118" s="6">
        <v>1</v>
      </c>
      <c r="DR118" s="6">
        <v>1</v>
      </c>
      <c r="DS118" s="6">
        <v>1</v>
      </c>
      <c r="DT118" s="6">
        <v>1</v>
      </c>
      <c r="DU118" s="6">
        <v>1</v>
      </c>
      <c r="DV118" s="6">
        <v>1</v>
      </c>
      <c r="DW118" s="6">
        <v>1</v>
      </c>
      <c r="DX118" s="6">
        <v>1</v>
      </c>
    </row>
    <row r="119" spans="1:128">
      <c r="A119" s="15">
        <v>114</v>
      </c>
      <c r="BP119" s="27">
        <v>0.771036130469866</v>
      </c>
      <c r="BQ119" s="27">
        <v>29392.6510212123</v>
      </c>
      <c r="BR119" s="27">
        <v>1.31045667036554</v>
      </c>
      <c r="BS119" s="27">
        <v>44831.4461349344</v>
      </c>
      <c r="BU119">
        <f t="shared" si="4"/>
        <v>86262.7685492676</v>
      </c>
      <c r="BV119">
        <f t="shared" si="5"/>
        <v>151737.054419896</v>
      </c>
      <c r="BW119" s="29">
        <v>114</v>
      </c>
      <c r="BX119">
        <f t="shared" si="6"/>
        <v>0</v>
      </c>
      <c r="BY119">
        <f t="shared" si="7"/>
        <v>1</v>
      </c>
      <c r="CA119" s="25">
        <v>22600</v>
      </c>
      <c r="CH119" s="7">
        <v>22600</v>
      </c>
      <c r="CI119" s="6">
        <v>0.004</v>
      </c>
      <c r="CJ119" s="6">
        <v>0.996</v>
      </c>
      <c r="CK119" s="6">
        <v>0.078</v>
      </c>
      <c r="CL119" s="6">
        <v>0.922</v>
      </c>
      <c r="CM119" s="6">
        <v>0.799</v>
      </c>
      <c r="CN119" s="6">
        <v>0.201</v>
      </c>
      <c r="CO119" s="6">
        <v>1</v>
      </c>
      <c r="CP119" s="6">
        <v>0</v>
      </c>
      <c r="CQ119" s="6">
        <v>1</v>
      </c>
      <c r="CR119" s="6">
        <v>0</v>
      </c>
      <c r="CS119" s="6">
        <v>1</v>
      </c>
      <c r="CT119" s="6">
        <v>0</v>
      </c>
      <c r="CU119" s="6">
        <v>1</v>
      </c>
      <c r="CV119" s="6">
        <v>0</v>
      </c>
      <c r="CW119" s="6">
        <v>1</v>
      </c>
      <c r="CX119" s="6">
        <v>0</v>
      </c>
      <c r="CY119" s="6">
        <v>1</v>
      </c>
      <c r="CZ119" s="6">
        <v>0</v>
      </c>
      <c r="DA119" s="6">
        <v>1</v>
      </c>
      <c r="DB119" s="6">
        <v>0</v>
      </c>
      <c r="DC119" s="6">
        <v>1</v>
      </c>
      <c r="DD119" s="6">
        <v>1</v>
      </c>
      <c r="DE119" s="6">
        <v>1</v>
      </c>
      <c r="DF119" s="6">
        <v>1</v>
      </c>
      <c r="DG119" s="6">
        <v>1</v>
      </c>
      <c r="DH119" s="6">
        <v>1</v>
      </c>
      <c r="DI119" s="6">
        <v>1</v>
      </c>
      <c r="DJ119" s="6">
        <v>1</v>
      </c>
      <c r="DK119" s="6">
        <v>1</v>
      </c>
      <c r="DL119" s="6">
        <v>1</v>
      </c>
      <c r="DM119" s="6">
        <v>1</v>
      </c>
      <c r="DN119" s="6">
        <v>1</v>
      </c>
      <c r="DO119" s="6">
        <v>1</v>
      </c>
      <c r="DP119" s="6">
        <v>1</v>
      </c>
      <c r="DQ119" s="6">
        <v>1</v>
      </c>
      <c r="DR119" s="6">
        <v>1</v>
      </c>
      <c r="DS119" s="6">
        <v>1</v>
      </c>
      <c r="DT119" s="6">
        <v>1</v>
      </c>
      <c r="DU119" s="6">
        <v>1</v>
      </c>
      <c r="DV119" s="6">
        <v>1</v>
      </c>
      <c r="DW119" s="6">
        <v>1</v>
      </c>
      <c r="DX119" s="6">
        <v>1</v>
      </c>
    </row>
    <row r="120" spans="1:128">
      <c r="A120" s="15">
        <v>115</v>
      </c>
      <c r="BP120" s="27">
        <v>0.820057114848672</v>
      </c>
      <c r="BQ120" s="27">
        <v>14485.1805179042</v>
      </c>
      <c r="BR120" s="27">
        <v>1.42729337586598</v>
      </c>
      <c r="BS120" s="27">
        <v>17925.8498899273</v>
      </c>
      <c r="BU120">
        <f t="shared" si="4"/>
        <v>108523.386709397</v>
      </c>
      <c r="BV120">
        <f t="shared" si="5"/>
        <v>196168.156489969</v>
      </c>
      <c r="BW120" s="29">
        <v>115</v>
      </c>
      <c r="BX120">
        <f t="shared" si="6"/>
        <v>0</v>
      </c>
      <c r="BY120">
        <f t="shared" si="7"/>
        <v>1</v>
      </c>
      <c r="CA120" s="25">
        <v>22800</v>
      </c>
      <c r="CH120" s="7">
        <v>22800</v>
      </c>
      <c r="CI120" s="6">
        <v>0.004</v>
      </c>
      <c r="CJ120" s="6">
        <v>0.996</v>
      </c>
      <c r="CK120" s="6">
        <v>0.068</v>
      </c>
      <c r="CL120" s="6">
        <v>0.932</v>
      </c>
      <c r="CM120" s="6">
        <v>0.781</v>
      </c>
      <c r="CN120" s="6">
        <v>0.219</v>
      </c>
      <c r="CO120" s="6">
        <v>1</v>
      </c>
      <c r="CP120" s="6">
        <v>0</v>
      </c>
      <c r="CQ120" s="6">
        <v>1</v>
      </c>
      <c r="CR120" s="6">
        <v>0</v>
      </c>
      <c r="CS120" s="6">
        <v>1</v>
      </c>
      <c r="CT120" s="6">
        <v>0</v>
      </c>
      <c r="CU120" s="6">
        <v>1</v>
      </c>
      <c r="CV120" s="6">
        <v>0</v>
      </c>
      <c r="CW120" s="6">
        <v>1</v>
      </c>
      <c r="CX120" s="6">
        <v>0</v>
      </c>
      <c r="CY120" s="6">
        <v>1</v>
      </c>
      <c r="CZ120" s="6">
        <v>0</v>
      </c>
      <c r="DA120" s="6">
        <v>1</v>
      </c>
      <c r="DB120" s="6">
        <v>0</v>
      </c>
      <c r="DC120" s="6">
        <v>1</v>
      </c>
      <c r="DD120" s="6">
        <v>1</v>
      </c>
      <c r="DE120" s="6">
        <v>1</v>
      </c>
      <c r="DF120" s="6">
        <v>1</v>
      </c>
      <c r="DG120" s="6">
        <v>1</v>
      </c>
      <c r="DH120" s="6">
        <v>1</v>
      </c>
      <c r="DI120" s="6">
        <v>1</v>
      </c>
      <c r="DJ120" s="6">
        <v>1</v>
      </c>
      <c r="DK120" s="6">
        <v>1</v>
      </c>
      <c r="DL120" s="6">
        <v>1</v>
      </c>
      <c r="DM120" s="6">
        <v>1</v>
      </c>
      <c r="DN120" s="6">
        <v>1</v>
      </c>
      <c r="DO120" s="6">
        <v>1</v>
      </c>
      <c r="DP120" s="6">
        <v>1</v>
      </c>
      <c r="DQ120" s="6">
        <v>1</v>
      </c>
      <c r="DR120" s="6">
        <v>1</v>
      </c>
      <c r="DS120" s="6">
        <v>1</v>
      </c>
      <c r="DT120" s="6">
        <v>1</v>
      </c>
      <c r="DU120" s="6">
        <v>1</v>
      </c>
      <c r="DV120" s="6">
        <v>1</v>
      </c>
      <c r="DW120" s="6">
        <v>1</v>
      </c>
      <c r="DX120" s="6">
        <v>1</v>
      </c>
    </row>
    <row r="121" spans="1:128">
      <c r="A121" s="15">
        <v>116</v>
      </c>
      <c r="BP121" s="27">
        <v>0.787413705422826</v>
      </c>
      <c r="BQ121" s="27">
        <v>13532.4985864353</v>
      </c>
      <c r="BR121" s="27">
        <v>1.33816629092866</v>
      </c>
      <c r="BS121" s="27">
        <v>17112.3009443271</v>
      </c>
      <c r="BU121">
        <f t="shared" si="4"/>
        <v>104579.557226989</v>
      </c>
      <c r="BV121">
        <f t="shared" si="5"/>
        <v>183612.642694972</v>
      </c>
      <c r="BW121" s="29">
        <v>116</v>
      </c>
      <c r="BX121">
        <f t="shared" si="6"/>
        <v>0</v>
      </c>
      <c r="BY121">
        <f t="shared" si="7"/>
        <v>1</v>
      </c>
      <c r="CA121" s="25">
        <v>23000</v>
      </c>
      <c r="CH121" s="7">
        <v>23000</v>
      </c>
      <c r="CI121" s="6">
        <v>0.003</v>
      </c>
      <c r="CJ121" s="6">
        <v>0.997</v>
      </c>
      <c r="CK121" s="6">
        <v>0.065</v>
      </c>
      <c r="CL121" s="6">
        <v>0.935</v>
      </c>
      <c r="CM121" s="6">
        <v>0.76</v>
      </c>
      <c r="CN121" s="6">
        <v>0.24</v>
      </c>
      <c r="CO121" s="6">
        <v>1</v>
      </c>
      <c r="CP121" s="6">
        <v>0</v>
      </c>
      <c r="CQ121" s="6">
        <v>1</v>
      </c>
      <c r="CR121" s="6">
        <v>0</v>
      </c>
      <c r="CS121" s="6">
        <v>1</v>
      </c>
      <c r="CT121" s="6">
        <v>0</v>
      </c>
      <c r="CU121" s="6">
        <v>1</v>
      </c>
      <c r="CV121" s="6">
        <v>0</v>
      </c>
      <c r="CW121" s="6">
        <v>1</v>
      </c>
      <c r="CX121" s="6">
        <v>0</v>
      </c>
      <c r="CY121" s="6">
        <v>1</v>
      </c>
      <c r="CZ121" s="6">
        <v>0</v>
      </c>
      <c r="DA121" s="6">
        <v>1</v>
      </c>
      <c r="DB121" s="6">
        <v>0</v>
      </c>
      <c r="DC121" s="6">
        <v>1</v>
      </c>
      <c r="DD121" s="6">
        <v>1</v>
      </c>
      <c r="DE121" s="6">
        <v>1</v>
      </c>
      <c r="DF121" s="6">
        <v>1</v>
      </c>
      <c r="DG121" s="6">
        <v>1</v>
      </c>
      <c r="DH121" s="6">
        <v>1</v>
      </c>
      <c r="DI121" s="6">
        <v>1</v>
      </c>
      <c r="DJ121" s="6">
        <v>1</v>
      </c>
      <c r="DK121" s="6">
        <v>1</v>
      </c>
      <c r="DL121" s="6">
        <v>1</v>
      </c>
      <c r="DM121" s="6">
        <v>1</v>
      </c>
      <c r="DN121" s="6">
        <v>1</v>
      </c>
      <c r="DO121" s="6">
        <v>1</v>
      </c>
      <c r="DP121" s="6">
        <v>1</v>
      </c>
      <c r="DQ121" s="6">
        <v>1</v>
      </c>
      <c r="DR121" s="6">
        <v>1</v>
      </c>
      <c r="DS121" s="6">
        <v>1</v>
      </c>
      <c r="DT121" s="6">
        <v>1</v>
      </c>
      <c r="DU121" s="6">
        <v>1</v>
      </c>
      <c r="DV121" s="6">
        <v>1</v>
      </c>
      <c r="DW121" s="6">
        <v>1</v>
      </c>
      <c r="DX121" s="6">
        <v>1</v>
      </c>
    </row>
    <row r="122" spans="1:128">
      <c r="A122" s="15">
        <v>117</v>
      </c>
      <c r="BP122" s="27">
        <v>0.828564956213932</v>
      </c>
      <c r="BQ122" s="27">
        <v>15001.4033774554</v>
      </c>
      <c r="BR122" s="27">
        <v>1.43284187535267</v>
      </c>
      <c r="BS122" s="27">
        <v>17726.3493402443</v>
      </c>
      <c r="BU122">
        <f t="shared" si="4"/>
        <v>109283.340054634</v>
      </c>
      <c r="BV122">
        <f t="shared" si="5"/>
        <v>197199.931962657</v>
      </c>
      <c r="BW122" s="29">
        <v>117</v>
      </c>
      <c r="BX122">
        <f t="shared" si="6"/>
        <v>0</v>
      </c>
      <c r="BY122">
        <f t="shared" si="7"/>
        <v>1</v>
      </c>
      <c r="CA122" s="25">
        <v>23200</v>
      </c>
      <c r="CH122" s="7">
        <v>23200</v>
      </c>
      <c r="CI122" s="6">
        <v>0.003</v>
      </c>
      <c r="CJ122" s="6">
        <v>0.997</v>
      </c>
      <c r="CK122" s="6">
        <v>0.06</v>
      </c>
      <c r="CL122" s="6">
        <v>0.94</v>
      </c>
      <c r="CM122" s="6">
        <v>0.747</v>
      </c>
      <c r="CN122" s="6">
        <v>0.253</v>
      </c>
      <c r="CO122" s="6">
        <v>1</v>
      </c>
      <c r="CP122" s="6">
        <v>0</v>
      </c>
      <c r="CQ122" s="6">
        <v>1</v>
      </c>
      <c r="CR122" s="6">
        <v>0</v>
      </c>
      <c r="CS122" s="6">
        <v>1</v>
      </c>
      <c r="CT122" s="6">
        <v>0</v>
      </c>
      <c r="CU122" s="6">
        <v>1</v>
      </c>
      <c r="CV122" s="6">
        <v>0</v>
      </c>
      <c r="CW122" s="6">
        <v>1</v>
      </c>
      <c r="CX122" s="6">
        <v>0</v>
      </c>
      <c r="CY122" s="6">
        <v>1</v>
      </c>
      <c r="CZ122" s="6">
        <v>0</v>
      </c>
      <c r="DA122" s="6">
        <v>1</v>
      </c>
      <c r="DB122" s="6">
        <v>0</v>
      </c>
      <c r="DC122" s="6">
        <v>1</v>
      </c>
      <c r="DD122" s="6">
        <v>1</v>
      </c>
      <c r="DE122" s="6">
        <v>1</v>
      </c>
      <c r="DF122" s="6">
        <v>1</v>
      </c>
      <c r="DG122" s="6">
        <v>1</v>
      </c>
      <c r="DH122" s="6">
        <v>1</v>
      </c>
      <c r="DI122" s="6">
        <v>1</v>
      </c>
      <c r="DJ122" s="6">
        <v>1</v>
      </c>
      <c r="DK122" s="6">
        <v>1</v>
      </c>
      <c r="DL122" s="6">
        <v>1</v>
      </c>
      <c r="DM122" s="6">
        <v>1</v>
      </c>
      <c r="DN122" s="6">
        <v>1</v>
      </c>
      <c r="DO122" s="6">
        <v>1</v>
      </c>
      <c r="DP122" s="6">
        <v>1</v>
      </c>
      <c r="DQ122" s="6">
        <v>1</v>
      </c>
      <c r="DR122" s="6">
        <v>1</v>
      </c>
      <c r="DS122" s="6">
        <v>1</v>
      </c>
      <c r="DT122" s="6">
        <v>1</v>
      </c>
      <c r="DU122" s="6">
        <v>1</v>
      </c>
      <c r="DV122" s="6">
        <v>1</v>
      </c>
      <c r="DW122" s="6">
        <v>1</v>
      </c>
      <c r="DX122" s="6">
        <v>1</v>
      </c>
    </row>
    <row r="123" spans="1:128">
      <c r="A123" s="15">
        <v>118</v>
      </c>
      <c r="BP123" s="27">
        <v>0.830042853269604</v>
      </c>
      <c r="BQ123" s="27">
        <v>17945.2174932688</v>
      </c>
      <c r="BR123" s="27">
        <v>1.45212219464634</v>
      </c>
      <c r="BS123" s="27">
        <v>22173.0928583732</v>
      </c>
      <c r="BU123">
        <f t="shared" si="4"/>
        <v>106561.210497172</v>
      </c>
      <c r="BV123">
        <f t="shared" si="5"/>
        <v>195645.236338578</v>
      </c>
      <c r="BW123" s="29">
        <v>118</v>
      </c>
      <c r="BX123">
        <f t="shared" si="6"/>
        <v>0</v>
      </c>
      <c r="BY123">
        <f t="shared" si="7"/>
        <v>1</v>
      </c>
      <c r="CA123" s="25">
        <v>23400</v>
      </c>
      <c r="CH123" s="7">
        <v>23400</v>
      </c>
      <c r="CI123" s="6">
        <v>0.003</v>
      </c>
      <c r="CJ123" s="6">
        <v>0.997</v>
      </c>
      <c r="CK123" s="6">
        <v>0.052</v>
      </c>
      <c r="CL123" s="6">
        <v>0.948</v>
      </c>
      <c r="CM123" s="6">
        <v>0.724</v>
      </c>
      <c r="CN123" s="6">
        <v>0.276</v>
      </c>
      <c r="CO123" s="6">
        <v>1</v>
      </c>
      <c r="CP123" s="6">
        <v>0</v>
      </c>
      <c r="CQ123" s="6">
        <v>1</v>
      </c>
      <c r="CR123" s="6">
        <v>0</v>
      </c>
      <c r="CS123" s="6">
        <v>1</v>
      </c>
      <c r="CT123" s="6">
        <v>0</v>
      </c>
      <c r="CU123" s="6">
        <v>1</v>
      </c>
      <c r="CV123" s="6">
        <v>0</v>
      </c>
      <c r="CW123" s="6">
        <v>1</v>
      </c>
      <c r="CX123" s="6">
        <v>0</v>
      </c>
      <c r="CY123" s="6">
        <v>1</v>
      </c>
      <c r="CZ123" s="6">
        <v>0</v>
      </c>
      <c r="DA123" s="6">
        <v>1</v>
      </c>
      <c r="DB123" s="6">
        <v>0</v>
      </c>
      <c r="DC123" s="6">
        <v>1</v>
      </c>
      <c r="DD123" s="6">
        <v>1</v>
      </c>
      <c r="DE123" s="6">
        <v>1</v>
      </c>
      <c r="DF123" s="6">
        <v>1</v>
      </c>
      <c r="DG123" s="6">
        <v>1</v>
      </c>
      <c r="DH123" s="6">
        <v>1</v>
      </c>
      <c r="DI123" s="6">
        <v>1</v>
      </c>
      <c r="DJ123" s="6">
        <v>1</v>
      </c>
      <c r="DK123" s="6">
        <v>1</v>
      </c>
      <c r="DL123" s="6">
        <v>1</v>
      </c>
      <c r="DM123" s="6">
        <v>1</v>
      </c>
      <c r="DN123" s="6">
        <v>1</v>
      </c>
      <c r="DO123" s="6">
        <v>1</v>
      </c>
      <c r="DP123" s="6">
        <v>1</v>
      </c>
      <c r="DQ123" s="6">
        <v>1</v>
      </c>
      <c r="DR123" s="6">
        <v>1</v>
      </c>
      <c r="DS123" s="6">
        <v>1</v>
      </c>
      <c r="DT123" s="6">
        <v>1</v>
      </c>
      <c r="DU123" s="6">
        <v>1</v>
      </c>
      <c r="DV123" s="6">
        <v>1</v>
      </c>
      <c r="DW123" s="6">
        <v>1</v>
      </c>
      <c r="DX123" s="6">
        <v>1</v>
      </c>
    </row>
    <row r="124" spans="1:128">
      <c r="A124" s="15">
        <v>119</v>
      </c>
      <c r="BP124" s="27">
        <v>0.772566144926068</v>
      </c>
      <c r="BQ124" s="27">
        <v>11249.8480699299</v>
      </c>
      <c r="BR124" s="27">
        <v>1.31179435786457</v>
      </c>
      <c r="BS124" s="27">
        <v>15165.4582064935</v>
      </c>
      <c r="BU124">
        <f t="shared" si="4"/>
        <v>104635.07366898</v>
      </c>
      <c r="BV124">
        <f t="shared" si="5"/>
        <v>181603.695473192</v>
      </c>
      <c r="BW124" s="29">
        <v>119</v>
      </c>
      <c r="BX124">
        <f t="shared" si="6"/>
        <v>0</v>
      </c>
      <c r="BY124">
        <f t="shared" si="7"/>
        <v>1</v>
      </c>
      <c r="CA124" s="25">
        <v>23600</v>
      </c>
      <c r="CH124" s="7">
        <v>23600</v>
      </c>
      <c r="CI124" s="6">
        <v>0.003</v>
      </c>
      <c r="CJ124" s="6">
        <v>0.997</v>
      </c>
      <c r="CK124" s="6">
        <v>0.048</v>
      </c>
      <c r="CL124" s="6">
        <v>0.952</v>
      </c>
      <c r="CM124" s="6">
        <v>0.699</v>
      </c>
      <c r="CN124" s="6">
        <v>0.301</v>
      </c>
      <c r="CO124" s="6">
        <v>1</v>
      </c>
      <c r="CP124" s="6">
        <v>0</v>
      </c>
      <c r="CQ124" s="6">
        <v>1</v>
      </c>
      <c r="CR124" s="6">
        <v>0</v>
      </c>
      <c r="CS124" s="6">
        <v>1</v>
      </c>
      <c r="CT124" s="6">
        <v>0</v>
      </c>
      <c r="CU124" s="6">
        <v>1</v>
      </c>
      <c r="CV124" s="6">
        <v>0</v>
      </c>
      <c r="CW124" s="6">
        <v>1</v>
      </c>
      <c r="CX124" s="6">
        <v>0</v>
      </c>
      <c r="CY124" s="6">
        <v>1</v>
      </c>
      <c r="CZ124" s="6">
        <v>0</v>
      </c>
      <c r="DA124" s="6">
        <v>1</v>
      </c>
      <c r="DB124" s="6">
        <v>0</v>
      </c>
      <c r="DC124" s="6">
        <v>1</v>
      </c>
      <c r="DD124" s="6">
        <v>1</v>
      </c>
      <c r="DE124" s="6">
        <v>1</v>
      </c>
      <c r="DF124" s="6">
        <v>1</v>
      </c>
      <c r="DG124" s="6">
        <v>1</v>
      </c>
      <c r="DH124" s="6">
        <v>1</v>
      </c>
      <c r="DI124" s="6">
        <v>1</v>
      </c>
      <c r="DJ124" s="6">
        <v>1</v>
      </c>
      <c r="DK124" s="6">
        <v>1</v>
      </c>
      <c r="DL124" s="6">
        <v>1</v>
      </c>
      <c r="DM124" s="6">
        <v>1</v>
      </c>
      <c r="DN124" s="6">
        <v>1</v>
      </c>
      <c r="DO124" s="6">
        <v>1</v>
      </c>
      <c r="DP124" s="6">
        <v>1</v>
      </c>
      <c r="DQ124" s="6">
        <v>1</v>
      </c>
      <c r="DR124" s="6">
        <v>1</v>
      </c>
      <c r="DS124" s="6">
        <v>1</v>
      </c>
      <c r="DT124" s="6">
        <v>1</v>
      </c>
      <c r="DU124" s="6">
        <v>1</v>
      </c>
      <c r="DV124" s="6">
        <v>1</v>
      </c>
      <c r="DW124" s="6">
        <v>1</v>
      </c>
      <c r="DX124" s="6">
        <v>1</v>
      </c>
    </row>
    <row r="125" spans="1:128">
      <c r="A125" s="15">
        <v>120</v>
      </c>
      <c r="BP125" s="27">
        <v>0.797648956191699</v>
      </c>
      <c r="BQ125" s="27">
        <v>14595.3638089873</v>
      </c>
      <c r="BR125" s="27">
        <v>1.34902862470439</v>
      </c>
      <c r="BS125" s="27">
        <v>19464.6848552531</v>
      </c>
      <c r="BU125">
        <f t="shared" si="4"/>
        <v>105051.979619768</v>
      </c>
      <c r="BV125">
        <f t="shared" si="5"/>
        <v>182889.608850405</v>
      </c>
      <c r="BW125" s="29">
        <v>120</v>
      </c>
      <c r="BX125">
        <f t="shared" si="6"/>
        <v>0</v>
      </c>
      <c r="BY125">
        <f t="shared" si="7"/>
        <v>1</v>
      </c>
      <c r="CA125" s="25">
        <v>23800</v>
      </c>
      <c r="CH125" s="7">
        <v>23800</v>
      </c>
      <c r="CI125" s="6">
        <v>0.003</v>
      </c>
      <c r="CJ125" s="6">
        <v>0.997</v>
      </c>
      <c r="CK125" s="6">
        <v>0.044</v>
      </c>
      <c r="CL125" s="6">
        <v>0.956</v>
      </c>
      <c r="CM125" s="6">
        <v>0.684</v>
      </c>
      <c r="CN125" s="6">
        <v>0.316</v>
      </c>
      <c r="CO125" s="6">
        <v>1</v>
      </c>
      <c r="CP125" s="6">
        <v>0</v>
      </c>
      <c r="CQ125" s="6">
        <v>1</v>
      </c>
      <c r="CR125" s="6">
        <v>0</v>
      </c>
      <c r="CS125" s="6">
        <v>1</v>
      </c>
      <c r="CT125" s="6">
        <v>0</v>
      </c>
      <c r="CU125" s="6">
        <v>1</v>
      </c>
      <c r="CV125" s="6">
        <v>0</v>
      </c>
      <c r="CW125" s="6">
        <v>1</v>
      </c>
      <c r="CX125" s="6">
        <v>0</v>
      </c>
      <c r="CY125" s="6">
        <v>1</v>
      </c>
      <c r="CZ125" s="6">
        <v>0</v>
      </c>
      <c r="DA125" s="6">
        <v>1</v>
      </c>
      <c r="DB125" s="6">
        <v>0</v>
      </c>
      <c r="DC125" s="6">
        <v>1</v>
      </c>
      <c r="DD125" s="6">
        <v>1</v>
      </c>
      <c r="DE125" s="6">
        <v>1</v>
      </c>
      <c r="DF125" s="6">
        <v>1</v>
      </c>
      <c r="DG125" s="6">
        <v>1</v>
      </c>
      <c r="DH125" s="6">
        <v>1</v>
      </c>
      <c r="DI125" s="6">
        <v>1</v>
      </c>
      <c r="DJ125" s="6">
        <v>1</v>
      </c>
      <c r="DK125" s="6">
        <v>1</v>
      </c>
      <c r="DL125" s="6">
        <v>1</v>
      </c>
      <c r="DM125" s="6">
        <v>1</v>
      </c>
      <c r="DN125" s="6">
        <v>1</v>
      </c>
      <c r="DO125" s="6">
        <v>1</v>
      </c>
      <c r="DP125" s="6">
        <v>1</v>
      </c>
      <c r="DQ125" s="6">
        <v>1</v>
      </c>
      <c r="DR125" s="6">
        <v>1</v>
      </c>
      <c r="DS125" s="6">
        <v>1</v>
      </c>
      <c r="DT125" s="6">
        <v>1</v>
      </c>
      <c r="DU125" s="6">
        <v>1</v>
      </c>
      <c r="DV125" s="6">
        <v>1</v>
      </c>
      <c r="DW125" s="6">
        <v>1</v>
      </c>
      <c r="DX125" s="6">
        <v>1</v>
      </c>
    </row>
    <row r="126" spans="1:128">
      <c r="A126" s="15">
        <v>121</v>
      </c>
      <c r="BP126" s="27">
        <v>0.812750743899308</v>
      </c>
      <c r="BQ126" s="27">
        <v>16233.5243018095</v>
      </c>
      <c r="BR126" s="27">
        <v>1.39839815841368</v>
      </c>
      <c r="BS126" s="27">
        <v>22523.0361692215</v>
      </c>
      <c r="BU126">
        <f t="shared" si="4"/>
        <v>105679.087283087</v>
      </c>
      <c r="BV126">
        <f t="shared" si="5"/>
        <v>187236.687592831</v>
      </c>
      <c r="BW126" s="29">
        <v>121</v>
      </c>
      <c r="BX126">
        <f t="shared" si="6"/>
        <v>0</v>
      </c>
      <c r="BY126">
        <f t="shared" si="7"/>
        <v>1</v>
      </c>
      <c r="CA126" s="25">
        <v>24000</v>
      </c>
      <c r="CH126" s="7">
        <v>24000</v>
      </c>
      <c r="CI126" s="6">
        <v>0.003</v>
      </c>
      <c r="CJ126" s="6">
        <v>0.997</v>
      </c>
      <c r="CK126" s="6">
        <v>0.041</v>
      </c>
      <c r="CL126" s="6">
        <v>0.959</v>
      </c>
      <c r="CM126" s="6">
        <v>0.666</v>
      </c>
      <c r="CN126" s="6">
        <v>0.334</v>
      </c>
      <c r="CO126" s="6">
        <v>1</v>
      </c>
      <c r="CP126" s="6">
        <v>0</v>
      </c>
      <c r="CQ126" s="6">
        <v>1</v>
      </c>
      <c r="CR126" s="6">
        <v>0</v>
      </c>
      <c r="CS126" s="6">
        <v>1</v>
      </c>
      <c r="CT126" s="6">
        <v>0</v>
      </c>
      <c r="CU126" s="6">
        <v>1</v>
      </c>
      <c r="CV126" s="6">
        <v>0</v>
      </c>
      <c r="CW126" s="6">
        <v>1</v>
      </c>
      <c r="CX126" s="6">
        <v>0</v>
      </c>
      <c r="CY126" s="6">
        <v>1</v>
      </c>
      <c r="CZ126" s="6">
        <v>0</v>
      </c>
      <c r="DA126" s="6">
        <v>1</v>
      </c>
      <c r="DB126" s="6">
        <v>0</v>
      </c>
      <c r="DC126" s="6">
        <v>1</v>
      </c>
      <c r="DD126" s="6">
        <v>1</v>
      </c>
      <c r="DE126" s="6">
        <v>1</v>
      </c>
      <c r="DF126" s="6">
        <v>1</v>
      </c>
      <c r="DG126" s="6">
        <v>1</v>
      </c>
      <c r="DH126" s="6">
        <v>1</v>
      </c>
      <c r="DI126" s="6">
        <v>1</v>
      </c>
      <c r="DJ126" s="6">
        <v>1</v>
      </c>
      <c r="DK126" s="6">
        <v>1</v>
      </c>
      <c r="DL126" s="6">
        <v>1</v>
      </c>
      <c r="DM126" s="6">
        <v>1</v>
      </c>
      <c r="DN126" s="6">
        <v>1</v>
      </c>
      <c r="DO126" s="6">
        <v>1</v>
      </c>
      <c r="DP126" s="6">
        <v>1</v>
      </c>
      <c r="DQ126" s="6">
        <v>1</v>
      </c>
      <c r="DR126" s="6">
        <v>1</v>
      </c>
      <c r="DS126" s="6">
        <v>1</v>
      </c>
      <c r="DT126" s="6">
        <v>1</v>
      </c>
      <c r="DU126" s="6">
        <v>1</v>
      </c>
      <c r="DV126" s="6">
        <v>1</v>
      </c>
      <c r="DW126" s="6">
        <v>1</v>
      </c>
      <c r="DX126" s="6">
        <v>1</v>
      </c>
    </row>
    <row r="127" spans="1:128">
      <c r="A127" s="15">
        <v>122</v>
      </c>
      <c r="BP127" s="27">
        <v>0.793738398057577</v>
      </c>
      <c r="BQ127" s="27">
        <v>13287.902396315</v>
      </c>
      <c r="BR127" s="27">
        <v>1.37581817101602</v>
      </c>
      <c r="BS127" s="27">
        <v>17154.359191536</v>
      </c>
      <c r="BU127">
        <f t="shared" si="4"/>
        <v>105772.857312322</v>
      </c>
      <c r="BV127">
        <f t="shared" si="5"/>
        <v>189218.366460866</v>
      </c>
      <c r="BW127" s="29">
        <v>122</v>
      </c>
      <c r="BX127">
        <f t="shared" si="6"/>
        <v>0</v>
      </c>
      <c r="BY127">
        <f t="shared" si="7"/>
        <v>1</v>
      </c>
      <c r="CA127" s="25">
        <v>24200</v>
      </c>
      <c r="CH127" s="7">
        <v>24200</v>
      </c>
      <c r="CI127" s="6">
        <v>0.002</v>
      </c>
      <c r="CJ127" s="6">
        <v>0.998</v>
      </c>
      <c r="CK127" s="6">
        <v>0.036</v>
      </c>
      <c r="CL127" s="6">
        <v>0.964</v>
      </c>
      <c r="CM127" s="6">
        <v>0.65</v>
      </c>
      <c r="CN127" s="6">
        <v>0.35</v>
      </c>
      <c r="CO127" s="6">
        <v>1</v>
      </c>
      <c r="CP127" s="6">
        <v>0</v>
      </c>
      <c r="CQ127" s="6">
        <v>1</v>
      </c>
      <c r="CR127" s="6">
        <v>0</v>
      </c>
      <c r="CS127" s="6">
        <v>1</v>
      </c>
      <c r="CT127" s="6">
        <v>0</v>
      </c>
      <c r="CU127" s="6">
        <v>1</v>
      </c>
      <c r="CV127" s="6">
        <v>0</v>
      </c>
      <c r="CW127" s="6">
        <v>1</v>
      </c>
      <c r="CX127" s="6">
        <v>0</v>
      </c>
      <c r="CY127" s="6">
        <v>1</v>
      </c>
      <c r="CZ127" s="6">
        <v>0</v>
      </c>
      <c r="DA127" s="6">
        <v>1</v>
      </c>
      <c r="DB127" s="6">
        <v>0</v>
      </c>
      <c r="DC127" s="6">
        <v>1</v>
      </c>
      <c r="DD127" s="6">
        <v>1</v>
      </c>
      <c r="DE127" s="6">
        <v>1</v>
      </c>
      <c r="DF127" s="6">
        <v>1</v>
      </c>
      <c r="DG127" s="6">
        <v>1</v>
      </c>
      <c r="DH127" s="6">
        <v>1</v>
      </c>
      <c r="DI127" s="6">
        <v>1</v>
      </c>
      <c r="DJ127" s="6">
        <v>1</v>
      </c>
      <c r="DK127" s="6">
        <v>1</v>
      </c>
      <c r="DL127" s="6">
        <v>1</v>
      </c>
      <c r="DM127" s="6">
        <v>1</v>
      </c>
      <c r="DN127" s="6">
        <v>1</v>
      </c>
      <c r="DO127" s="6">
        <v>1</v>
      </c>
      <c r="DP127" s="6">
        <v>1</v>
      </c>
      <c r="DQ127" s="6">
        <v>1</v>
      </c>
      <c r="DR127" s="6">
        <v>1</v>
      </c>
      <c r="DS127" s="6">
        <v>1</v>
      </c>
      <c r="DT127" s="6">
        <v>1</v>
      </c>
      <c r="DU127" s="6">
        <v>1</v>
      </c>
      <c r="DV127" s="6">
        <v>1</v>
      </c>
      <c r="DW127" s="6">
        <v>1</v>
      </c>
      <c r="DX127" s="6">
        <v>1</v>
      </c>
    </row>
    <row r="128" spans="1:128">
      <c r="A128" s="15">
        <v>123</v>
      </c>
      <c r="BP128" s="27">
        <v>0.811580281671182</v>
      </c>
      <c r="BQ128" s="27">
        <v>16589.5600284581</v>
      </c>
      <c r="BR128" s="27">
        <v>1.39838752332505</v>
      </c>
      <c r="BS128" s="27">
        <v>22767.1642544865</v>
      </c>
      <c r="BU128">
        <f t="shared" si="4"/>
        <v>105147.482222219</v>
      </c>
      <c r="BV128">
        <f t="shared" si="5"/>
        <v>186990.964244271</v>
      </c>
      <c r="BW128" s="29">
        <v>123</v>
      </c>
      <c r="BX128">
        <f t="shared" si="6"/>
        <v>0</v>
      </c>
      <c r="BY128">
        <f t="shared" si="7"/>
        <v>1</v>
      </c>
      <c r="CA128" s="25">
        <v>24400</v>
      </c>
      <c r="CH128" s="7">
        <v>24400</v>
      </c>
      <c r="CI128" s="6">
        <v>0.002</v>
      </c>
      <c r="CJ128" s="6">
        <v>0.998</v>
      </c>
      <c r="CK128" s="6">
        <v>0.034</v>
      </c>
      <c r="CL128" s="6">
        <v>0.966</v>
      </c>
      <c r="CM128" s="6">
        <v>0.631</v>
      </c>
      <c r="CN128" s="6">
        <v>0.369</v>
      </c>
      <c r="CO128" s="6">
        <v>1</v>
      </c>
      <c r="CP128" s="6">
        <v>0</v>
      </c>
      <c r="CQ128" s="6">
        <v>1</v>
      </c>
      <c r="CR128" s="6">
        <v>0</v>
      </c>
      <c r="CS128" s="6">
        <v>1</v>
      </c>
      <c r="CT128" s="6">
        <v>0</v>
      </c>
      <c r="CU128" s="6">
        <v>1</v>
      </c>
      <c r="CV128" s="6">
        <v>0</v>
      </c>
      <c r="CW128" s="6">
        <v>1</v>
      </c>
      <c r="CX128" s="6">
        <v>0</v>
      </c>
      <c r="CY128" s="6">
        <v>1</v>
      </c>
      <c r="CZ128" s="6">
        <v>0</v>
      </c>
      <c r="DA128" s="6">
        <v>1</v>
      </c>
      <c r="DB128" s="6">
        <v>0</v>
      </c>
      <c r="DC128" s="6">
        <v>1</v>
      </c>
      <c r="DD128" s="6">
        <v>1</v>
      </c>
      <c r="DE128" s="6">
        <v>1</v>
      </c>
      <c r="DF128" s="6">
        <v>1</v>
      </c>
      <c r="DG128" s="6">
        <v>1</v>
      </c>
      <c r="DH128" s="6">
        <v>1</v>
      </c>
      <c r="DI128" s="6">
        <v>1</v>
      </c>
      <c r="DJ128" s="6">
        <v>1</v>
      </c>
      <c r="DK128" s="6">
        <v>1</v>
      </c>
      <c r="DL128" s="6">
        <v>1</v>
      </c>
      <c r="DM128" s="6">
        <v>1</v>
      </c>
      <c r="DN128" s="6">
        <v>1</v>
      </c>
      <c r="DO128" s="6">
        <v>1</v>
      </c>
      <c r="DP128" s="6">
        <v>1</v>
      </c>
      <c r="DQ128" s="6">
        <v>1</v>
      </c>
      <c r="DR128" s="6">
        <v>1</v>
      </c>
      <c r="DS128" s="6">
        <v>1</v>
      </c>
      <c r="DT128" s="6">
        <v>1</v>
      </c>
      <c r="DU128" s="6">
        <v>1</v>
      </c>
      <c r="DV128" s="6">
        <v>1</v>
      </c>
      <c r="DW128" s="6">
        <v>1</v>
      </c>
      <c r="DX128" s="6">
        <v>1</v>
      </c>
    </row>
    <row r="129" spans="1:128">
      <c r="A129" s="15">
        <v>124</v>
      </c>
      <c r="BP129" s="27">
        <v>0.790611039533621</v>
      </c>
      <c r="BQ129" s="27">
        <v>15606.2666058989</v>
      </c>
      <c r="BR129" s="27">
        <v>1.37736561449889</v>
      </c>
      <c r="BS129" s="27">
        <v>21379.5178214651</v>
      </c>
      <c r="BU129">
        <f t="shared" si="4"/>
        <v>102985.389324144</v>
      </c>
      <c r="BV129">
        <f t="shared" si="5"/>
        <v>185225.324353369</v>
      </c>
      <c r="BW129" s="29">
        <v>124</v>
      </c>
      <c r="BX129">
        <f t="shared" si="6"/>
        <v>0</v>
      </c>
      <c r="BY129">
        <f t="shared" si="7"/>
        <v>1</v>
      </c>
      <c r="CA129" s="25">
        <v>24600</v>
      </c>
      <c r="CH129" s="7">
        <v>24600</v>
      </c>
      <c r="CI129" s="6">
        <v>0.002</v>
      </c>
      <c r="CJ129" s="6">
        <v>0.998</v>
      </c>
      <c r="CK129" s="6">
        <v>0.031</v>
      </c>
      <c r="CL129" s="6">
        <v>0.969</v>
      </c>
      <c r="CM129" s="6">
        <v>0.615</v>
      </c>
      <c r="CN129" s="6">
        <v>0.385</v>
      </c>
      <c r="CO129" s="6">
        <v>1</v>
      </c>
      <c r="CP129" s="6">
        <v>0</v>
      </c>
      <c r="CQ129" s="6">
        <v>1</v>
      </c>
      <c r="CR129" s="6">
        <v>0</v>
      </c>
      <c r="CS129" s="6">
        <v>1</v>
      </c>
      <c r="CT129" s="6">
        <v>0</v>
      </c>
      <c r="CU129" s="6">
        <v>1</v>
      </c>
      <c r="CV129" s="6">
        <v>0</v>
      </c>
      <c r="CW129" s="6">
        <v>1</v>
      </c>
      <c r="CX129" s="6">
        <v>0</v>
      </c>
      <c r="CY129" s="6">
        <v>1</v>
      </c>
      <c r="CZ129" s="6">
        <v>0</v>
      </c>
      <c r="DA129" s="6">
        <v>1</v>
      </c>
      <c r="DB129" s="6">
        <v>0</v>
      </c>
      <c r="DC129" s="6">
        <v>1</v>
      </c>
      <c r="DD129" s="6">
        <v>1</v>
      </c>
      <c r="DE129" s="6">
        <v>1</v>
      </c>
      <c r="DF129" s="6">
        <v>1</v>
      </c>
      <c r="DG129" s="6">
        <v>1</v>
      </c>
      <c r="DH129" s="6">
        <v>1</v>
      </c>
      <c r="DI129" s="6">
        <v>1</v>
      </c>
      <c r="DJ129" s="6">
        <v>1</v>
      </c>
      <c r="DK129" s="6">
        <v>1</v>
      </c>
      <c r="DL129" s="6">
        <v>1</v>
      </c>
      <c r="DM129" s="6">
        <v>1</v>
      </c>
      <c r="DN129" s="6">
        <v>1</v>
      </c>
      <c r="DO129" s="6">
        <v>1</v>
      </c>
      <c r="DP129" s="6">
        <v>1</v>
      </c>
      <c r="DQ129" s="6">
        <v>1</v>
      </c>
      <c r="DR129" s="6">
        <v>1</v>
      </c>
      <c r="DS129" s="6">
        <v>1</v>
      </c>
      <c r="DT129" s="6">
        <v>1</v>
      </c>
      <c r="DU129" s="6">
        <v>1</v>
      </c>
      <c r="DV129" s="6">
        <v>1</v>
      </c>
      <c r="DW129" s="6">
        <v>1</v>
      </c>
      <c r="DX129" s="6">
        <v>1</v>
      </c>
    </row>
    <row r="130" spans="1:128">
      <c r="A130" s="15">
        <v>125</v>
      </c>
      <c r="BP130" s="27">
        <v>0.801857766637502</v>
      </c>
      <c r="BQ130" s="27">
        <v>12025.9803321964</v>
      </c>
      <c r="BR130" s="27">
        <v>1.37136660965277</v>
      </c>
      <c r="BS130" s="27">
        <v>15385.2217611991</v>
      </c>
      <c r="BU130">
        <f t="shared" si="4"/>
        <v>108252.684663429</v>
      </c>
      <c r="BV130">
        <f t="shared" si="5"/>
        <v>190319.769686716</v>
      </c>
      <c r="BW130" s="29">
        <v>125</v>
      </c>
      <c r="BX130">
        <f t="shared" si="6"/>
        <v>0</v>
      </c>
      <c r="BY130">
        <f t="shared" si="7"/>
        <v>1</v>
      </c>
      <c r="CA130" s="25">
        <v>24800</v>
      </c>
      <c r="CH130" s="7">
        <v>24800</v>
      </c>
      <c r="CI130" s="6">
        <v>0.002</v>
      </c>
      <c r="CJ130" s="6">
        <v>0.998</v>
      </c>
      <c r="CK130" s="6">
        <v>0.03</v>
      </c>
      <c r="CL130" s="6">
        <v>0.97</v>
      </c>
      <c r="CM130" s="6">
        <v>0.593</v>
      </c>
      <c r="CN130" s="6">
        <v>0.407</v>
      </c>
      <c r="CO130" s="6">
        <v>1</v>
      </c>
      <c r="CP130" s="6">
        <v>0</v>
      </c>
      <c r="CQ130" s="6">
        <v>1</v>
      </c>
      <c r="CR130" s="6">
        <v>0</v>
      </c>
      <c r="CS130" s="6">
        <v>1</v>
      </c>
      <c r="CT130" s="6">
        <v>0</v>
      </c>
      <c r="CU130" s="6">
        <v>1</v>
      </c>
      <c r="CV130" s="6">
        <v>0</v>
      </c>
      <c r="CW130" s="6">
        <v>1</v>
      </c>
      <c r="CX130" s="6">
        <v>0</v>
      </c>
      <c r="CY130" s="6">
        <v>1</v>
      </c>
      <c r="CZ130" s="6">
        <v>0</v>
      </c>
      <c r="DA130" s="6">
        <v>1</v>
      </c>
      <c r="DB130" s="6">
        <v>0</v>
      </c>
      <c r="DC130" s="6">
        <v>1</v>
      </c>
      <c r="DD130" s="6">
        <v>1</v>
      </c>
      <c r="DE130" s="6">
        <v>1</v>
      </c>
      <c r="DF130" s="6">
        <v>1</v>
      </c>
      <c r="DG130" s="6">
        <v>1</v>
      </c>
      <c r="DH130" s="6">
        <v>1</v>
      </c>
      <c r="DI130" s="6">
        <v>1</v>
      </c>
      <c r="DJ130" s="6">
        <v>1</v>
      </c>
      <c r="DK130" s="6">
        <v>1</v>
      </c>
      <c r="DL130" s="6">
        <v>1</v>
      </c>
      <c r="DM130" s="6">
        <v>1</v>
      </c>
      <c r="DN130" s="6">
        <v>1</v>
      </c>
      <c r="DO130" s="6">
        <v>1</v>
      </c>
      <c r="DP130" s="6">
        <v>1</v>
      </c>
      <c r="DQ130" s="6">
        <v>1</v>
      </c>
      <c r="DR130" s="6">
        <v>1</v>
      </c>
      <c r="DS130" s="6">
        <v>1</v>
      </c>
      <c r="DT130" s="6">
        <v>1</v>
      </c>
      <c r="DU130" s="6">
        <v>1</v>
      </c>
      <c r="DV130" s="6">
        <v>1</v>
      </c>
      <c r="DW130" s="6">
        <v>1</v>
      </c>
      <c r="DX130" s="6">
        <v>1</v>
      </c>
    </row>
    <row r="131" spans="1:128">
      <c r="A131" s="15">
        <v>126</v>
      </c>
      <c r="BP131" s="27">
        <v>0.784627291005469</v>
      </c>
      <c r="BQ131" s="27">
        <v>11503.386383245</v>
      </c>
      <c r="BR131" s="27">
        <v>1.33621174165099</v>
      </c>
      <c r="BS131" s="27">
        <v>15217.5403189498</v>
      </c>
      <c r="BU131">
        <f t="shared" si="4"/>
        <v>106190.707267575</v>
      </c>
      <c r="BV131">
        <f t="shared" si="5"/>
        <v>185214.220928699</v>
      </c>
      <c r="BW131" s="29">
        <v>126</v>
      </c>
      <c r="BX131">
        <f t="shared" si="6"/>
        <v>0</v>
      </c>
      <c r="BY131">
        <f t="shared" si="7"/>
        <v>1</v>
      </c>
      <c r="CA131" s="25">
        <v>25000</v>
      </c>
      <c r="CH131" s="7">
        <v>25000</v>
      </c>
      <c r="CI131" s="6">
        <v>0.002</v>
      </c>
      <c r="CJ131" s="6">
        <v>0.998</v>
      </c>
      <c r="CK131" s="6">
        <v>0.03</v>
      </c>
      <c r="CL131" s="6">
        <v>0.97</v>
      </c>
      <c r="CM131" s="6">
        <v>0.575</v>
      </c>
      <c r="CN131" s="6">
        <v>0.425</v>
      </c>
      <c r="CO131" s="6">
        <v>0.999</v>
      </c>
      <c r="CP131" s="6">
        <v>0.001</v>
      </c>
      <c r="CQ131" s="6">
        <v>1</v>
      </c>
      <c r="CR131" s="6">
        <v>0</v>
      </c>
      <c r="CS131" s="6">
        <v>1</v>
      </c>
      <c r="CT131" s="6">
        <v>0</v>
      </c>
      <c r="CU131" s="6">
        <v>1</v>
      </c>
      <c r="CV131" s="6">
        <v>0</v>
      </c>
      <c r="CW131" s="6">
        <v>1</v>
      </c>
      <c r="CX131" s="6">
        <v>0</v>
      </c>
      <c r="CY131" s="6">
        <v>1</v>
      </c>
      <c r="CZ131" s="6">
        <v>0</v>
      </c>
      <c r="DA131" s="6">
        <v>1</v>
      </c>
      <c r="DB131" s="6">
        <v>0</v>
      </c>
      <c r="DC131" s="6">
        <v>1</v>
      </c>
      <c r="DD131" s="6">
        <v>1</v>
      </c>
      <c r="DE131" s="6">
        <v>1</v>
      </c>
      <c r="DF131" s="6">
        <v>1</v>
      </c>
      <c r="DG131" s="6">
        <v>1</v>
      </c>
      <c r="DH131" s="6">
        <v>1</v>
      </c>
      <c r="DI131" s="6">
        <v>1</v>
      </c>
      <c r="DJ131" s="6">
        <v>1</v>
      </c>
      <c r="DK131" s="6">
        <v>1</v>
      </c>
      <c r="DL131" s="6">
        <v>1</v>
      </c>
      <c r="DM131" s="6">
        <v>1</v>
      </c>
      <c r="DN131" s="6">
        <v>1</v>
      </c>
      <c r="DO131" s="6">
        <v>1</v>
      </c>
      <c r="DP131" s="6">
        <v>1</v>
      </c>
      <c r="DQ131" s="6">
        <v>1</v>
      </c>
      <c r="DR131" s="6">
        <v>1</v>
      </c>
      <c r="DS131" s="6">
        <v>1</v>
      </c>
      <c r="DT131" s="6">
        <v>1</v>
      </c>
      <c r="DU131" s="6">
        <v>1</v>
      </c>
      <c r="DV131" s="6">
        <v>1</v>
      </c>
      <c r="DW131" s="6">
        <v>1</v>
      </c>
      <c r="DX131" s="6">
        <v>1</v>
      </c>
    </row>
    <row r="132" spans="1:128">
      <c r="A132" s="15">
        <v>127</v>
      </c>
      <c r="BP132" s="27">
        <v>0.841371960031438</v>
      </c>
      <c r="BQ132" s="27">
        <v>13706.6234559054</v>
      </c>
      <c r="BR132" s="27">
        <v>1.45628227732096</v>
      </c>
      <c r="BS132" s="27">
        <v>18675.8073764164</v>
      </c>
      <c r="BU132">
        <f t="shared" si="4"/>
        <v>112499.17054881</v>
      </c>
      <c r="BV132">
        <f t="shared" si="5"/>
        <v>199766.534221727</v>
      </c>
      <c r="BW132" s="29">
        <v>127</v>
      </c>
      <c r="BX132">
        <f t="shared" si="6"/>
        <v>0</v>
      </c>
      <c r="BY132">
        <f t="shared" si="7"/>
        <v>1</v>
      </c>
      <c r="CA132" s="25">
        <v>25200</v>
      </c>
      <c r="CH132" s="7">
        <v>25200</v>
      </c>
      <c r="CI132" s="6">
        <v>0.002</v>
      </c>
      <c r="CJ132" s="6">
        <v>0.998</v>
      </c>
      <c r="CK132" s="6">
        <v>0.029</v>
      </c>
      <c r="CL132" s="6">
        <v>0.971</v>
      </c>
      <c r="CM132" s="6">
        <v>0.548</v>
      </c>
      <c r="CN132" s="6">
        <v>0.452</v>
      </c>
      <c r="CO132" s="6">
        <v>0.999</v>
      </c>
      <c r="CP132" s="6">
        <v>0.001</v>
      </c>
      <c r="CQ132" s="6">
        <v>1</v>
      </c>
      <c r="CR132" s="6">
        <v>0</v>
      </c>
      <c r="CS132" s="6">
        <v>1</v>
      </c>
      <c r="CT132" s="6">
        <v>0</v>
      </c>
      <c r="CU132" s="6">
        <v>1</v>
      </c>
      <c r="CV132" s="6">
        <v>0</v>
      </c>
      <c r="CW132" s="6">
        <v>1</v>
      </c>
      <c r="CX132" s="6">
        <v>0</v>
      </c>
      <c r="CY132" s="6">
        <v>1</v>
      </c>
      <c r="CZ132" s="6">
        <v>0</v>
      </c>
      <c r="DA132" s="6">
        <v>1</v>
      </c>
      <c r="DB132" s="6">
        <v>0</v>
      </c>
      <c r="DC132" s="6">
        <v>1</v>
      </c>
      <c r="DD132" s="6">
        <v>1</v>
      </c>
      <c r="DE132" s="6">
        <v>1</v>
      </c>
      <c r="DF132" s="6">
        <v>1</v>
      </c>
      <c r="DG132" s="6">
        <v>1</v>
      </c>
      <c r="DH132" s="6">
        <v>1</v>
      </c>
      <c r="DI132" s="6">
        <v>1</v>
      </c>
      <c r="DJ132" s="6">
        <v>1</v>
      </c>
      <c r="DK132" s="6">
        <v>1</v>
      </c>
      <c r="DL132" s="6">
        <v>1</v>
      </c>
      <c r="DM132" s="6">
        <v>1</v>
      </c>
      <c r="DN132" s="6">
        <v>1</v>
      </c>
      <c r="DO132" s="6">
        <v>1</v>
      </c>
      <c r="DP132" s="6">
        <v>1</v>
      </c>
      <c r="DQ132" s="6">
        <v>1</v>
      </c>
      <c r="DR132" s="6">
        <v>1</v>
      </c>
      <c r="DS132" s="6">
        <v>1</v>
      </c>
      <c r="DT132" s="6">
        <v>1</v>
      </c>
      <c r="DU132" s="6">
        <v>1</v>
      </c>
      <c r="DV132" s="6">
        <v>1</v>
      </c>
      <c r="DW132" s="6">
        <v>1</v>
      </c>
      <c r="DX132" s="6">
        <v>1</v>
      </c>
    </row>
    <row r="133" spans="1:128">
      <c r="A133" s="15">
        <v>128</v>
      </c>
      <c r="BP133" s="27">
        <v>0.811439294359426</v>
      </c>
      <c r="BQ133" s="27">
        <v>14536.1351381405</v>
      </c>
      <c r="BR133" s="27">
        <v>1.37858153808737</v>
      </c>
      <c r="BS133" s="27">
        <v>17931.0704762998</v>
      </c>
      <c r="BU133">
        <f t="shared" si="4"/>
        <v>107179.759015773</v>
      </c>
      <c r="BV133">
        <f t="shared" si="5"/>
        <v>188856.160236806</v>
      </c>
      <c r="BW133" s="29">
        <v>128</v>
      </c>
      <c r="BX133">
        <f t="shared" si="6"/>
        <v>0</v>
      </c>
      <c r="BY133">
        <f t="shared" si="7"/>
        <v>1</v>
      </c>
      <c r="CA133" s="25">
        <v>25400</v>
      </c>
      <c r="CH133" s="7">
        <v>25400</v>
      </c>
      <c r="CI133" s="6">
        <v>0.002</v>
      </c>
      <c r="CJ133" s="6">
        <v>0.998</v>
      </c>
      <c r="CK133" s="6">
        <v>0.028</v>
      </c>
      <c r="CL133" s="6">
        <v>0.972</v>
      </c>
      <c r="CM133" s="6">
        <v>0.523</v>
      </c>
      <c r="CN133" s="6">
        <v>0.477</v>
      </c>
      <c r="CO133" s="6">
        <v>0.999</v>
      </c>
      <c r="CP133" s="6">
        <v>0.001</v>
      </c>
      <c r="CQ133" s="6">
        <v>1</v>
      </c>
      <c r="CR133" s="6">
        <v>0</v>
      </c>
      <c r="CS133" s="6">
        <v>1</v>
      </c>
      <c r="CT133" s="6">
        <v>0</v>
      </c>
      <c r="CU133" s="6">
        <v>1</v>
      </c>
      <c r="CV133" s="6">
        <v>0</v>
      </c>
      <c r="CW133" s="6">
        <v>1</v>
      </c>
      <c r="CX133" s="6">
        <v>0</v>
      </c>
      <c r="CY133" s="6">
        <v>1</v>
      </c>
      <c r="CZ133" s="6">
        <v>0</v>
      </c>
      <c r="DA133" s="6">
        <v>1</v>
      </c>
      <c r="DB133" s="6">
        <v>0</v>
      </c>
      <c r="DC133" s="6">
        <v>1</v>
      </c>
      <c r="DD133" s="6">
        <v>1</v>
      </c>
      <c r="DE133" s="6">
        <v>1</v>
      </c>
      <c r="DF133" s="6">
        <v>1</v>
      </c>
      <c r="DG133" s="6">
        <v>1</v>
      </c>
      <c r="DH133" s="6">
        <v>1</v>
      </c>
      <c r="DI133" s="6">
        <v>1</v>
      </c>
      <c r="DJ133" s="6">
        <v>1</v>
      </c>
      <c r="DK133" s="6">
        <v>1</v>
      </c>
      <c r="DL133" s="6">
        <v>1</v>
      </c>
      <c r="DM133" s="6">
        <v>1</v>
      </c>
      <c r="DN133" s="6">
        <v>1</v>
      </c>
      <c r="DO133" s="6">
        <v>1</v>
      </c>
      <c r="DP133" s="6">
        <v>1</v>
      </c>
      <c r="DQ133" s="6">
        <v>1</v>
      </c>
      <c r="DR133" s="6">
        <v>1</v>
      </c>
      <c r="DS133" s="6">
        <v>1</v>
      </c>
      <c r="DT133" s="6">
        <v>1</v>
      </c>
      <c r="DU133" s="6">
        <v>1</v>
      </c>
      <c r="DV133" s="6">
        <v>1</v>
      </c>
      <c r="DW133" s="6">
        <v>1</v>
      </c>
      <c r="DX133" s="6">
        <v>1</v>
      </c>
    </row>
    <row r="134" spans="1:128">
      <c r="A134" s="15">
        <v>129</v>
      </c>
      <c r="BP134" s="27">
        <v>0.801717910065079</v>
      </c>
      <c r="BQ134" s="27">
        <v>11055.5305331763</v>
      </c>
      <c r="BR134" s="27">
        <v>1.40369899246658</v>
      </c>
      <c r="BS134" s="27">
        <v>14394.6049436533</v>
      </c>
      <c r="BU134">
        <f t="shared" si="4"/>
        <v>109202.155976586</v>
      </c>
      <c r="BV134">
        <f t="shared" si="5"/>
        <v>196160.243926334</v>
      </c>
      <c r="BW134" s="29">
        <v>129</v>
      </c>
      <c r="BX134">
        <f t="shared" si="6"/>
        <v>0</v>
      </c>
      <c r="BY134">
        <f t="shared" si="7"/>
        <v>1</v>
      </c>
      <c r="CA134" s="25">
        <v>25600</v>
      </c>
      <c r="CH134" s="7">
        <v>25600</v>
      </c>
      <c r="CI134" s="6">
        <v>0.002</v>
      </c>
      <c r="CJ134" s="6">
        <v>0.998</v>
      </c>
      <c r="CK134" s="6">
        <v>0.028</v>
      </c>
      <c r="CL134" s="6">
        <v>0.972</v>
      </c>
      <c r="CM134" s="6">
        <v>0.509</v>
      </c>
      <c r="CN134" s="6">
        <v>0.491</v>
      </c>
      <c r="CO134" s="6">
        <v>0.999</v>
      </c>
      <c r="CP134" s="6">
        <v>0.001</v>
      </c>
      <c r="CQ134" s="6">
        <v>1</v>
      </c>
      <c r="CR134" s="6">
        <v>0</v>
      </c>
      <c r="CS134" s="6">
        <v>1</v>
      </c>
      <c r="CT134" s="6">
        <v>0</v>
      </c>
      <c r="CU134" s="6">
        <v>1</v>
      </c>
      <c r="CV134" s="6">
        <v>0</v>
      </c>
      <c r="CW134" s="6">
        <v>1</v>
      </c>
      <c r="CX134" s="6">
        <v>0</v>
      </c>
      <c r="CY134" s="6">
        <v>1</v>
      </c>
      <c r="CZ134" s="6">
        <v>0</v>
      </c>
      <c r="DA134" s="6">
        <v>1</v>
      </c>
      <c r="DB134" s="6">
        <v>0</v>
      </c>
      <c r="DC134" s="6">
        <v>1</v>
      </c>
      <c r="DD134" s="6">
        <v>1</v>
      </c>
      <c r="DE134" s="6">
        <v>1</v>
      </c>
      <c r="DF134" s="6">
        <v>1</v>
      </c>
      <c r="DG134" s="6">
        <v>1</v>
      </c>
      <c r="DH134" s="6">
        <v>1</v>
      </c>
      <c r="DI134" s="6">
        <v>1</v>
      </c>
      <c r="DJ134" s="6">
        <v>1</v>
      </c>
      <c r="DK134" s="6">
        <v>1</v>
      </c>
      <c r="DL134" s="6">
        <v>1</v>
      </c>
      <c r="DM134" s="6">
        <v>1</v>
      </c>
      <c r="DN134" s="6">
        <v>1</v>
      </c>
      <c r="DO134" s="6">
        <v>1</v>
      </c>
      <c r="DP134" s="6">
        <v>1</v>
      </c>
      <c r="DQ134" s="6">
        <v>1</v>
      </c>
      <c r="DR134" s="6">
        <v>1</v>
      </c>
      <c r="DS134" s="6">
        <v>1</v>
      </c>
      <c r="DT134" s="6">
        <v>1</v>
      </c>
      <c r="DU134" s="6">
        <v>1</v>
      </c>
      <c r="DV134" s="6">
        <v>1</v>
      </c>
      <c r="DW134" s="6">
        <v>1</v>
      </c>
      <c r="DX134" s="6">
        <v>1</v>
      </c>
    </row>
    <row r="135" spans="1:128">
      <c r="A135" s="15">
        <v>130</v>
      </c>
      <c r="BP135" s="27">
        <v>0.804930814079097</v>
      </c>
      <c r="BQ135" s="27">
        <v>18687.7240261304</v>
      </c>
      <c r="BR135" s="27">
        <v>1.37541077757846</v>
      </c>
      <c r="BS135" s="27">
        <v>28545.6244562576</v>
      </c>
      <c r="BU135">
        <f t="shared" ref="BU135:BU198" si="8">BP135*$BV$1-BQ135</f>
        <v>102051.898085734</v>
      </c>
      <c r="BV135">
        <f t="shared" ref="BV135:BV198" si="9">BR135*$BV$1-BS135</f>
        <v>177765.992180512</v>
      </c>
      <c r="BW135" s="29">
        <v>130</v>
      </c>
      <c r="BX135">
        <f t="shared" ref="BX135:BX198" si="10">IF(BU135=MAX($BU135:$BV135),1,0)</f>
        <v>0</v>
      </c>
      <c r="BY135">
        <f t="shared" ref="BY135:BY198" si="11">IF(BV135=MAX($BU135:$BV135),1,0)</f>
        <v>1</v>
      </c>
      <c r="CA135" s="25">
        <v>25800</v>
      </c>
      <c r="CH135" s="7">
        <v>25800</v>
      </c>
      <c r="CI135" s="6">
        <v>0.002</v>
      </c>
      <c r="CJ135" s="6">
        <v>0.998</v>
      </c>
      <c r="CK135" s="6">
        <v>0.027</v>
      </c>
      <c r="CL135" s="6">
        <v>0.973</v>
      </c>
      <c r="CM135" s="6">
        <v>0.491</v>
      </c>
      <c r="CN135" s="6">
        <v>0.509</v>
      </c>
      <c r="CO135" s="6">
        <v>0.999</v>
      </c>
      <c r="CP135" s="6">
        <v>0.001</v>
      </c>
      <c r="CQ135" s="6">
        <v>1</v>
      </c>
      <c r="CR135" s="6">
        <v>0</v>
      </c>
      <c r="CS135" s="6">
        <v>1</v>
      </c>
      <c r="CT135" s="6">
        <v>0</v>
      </c>
      <c r="CU135" s="6">
        <v>1</v>
      </c>
      <c r="CV135" s="6">
        <v>0</v>
      </c>
      <c r="CW135" s="6">
        <v>1</v>
      </c>
      <c r="CX135" s="6">
        <v>0</v>
      </c>
      <c r="CY135" s="6">
        <v>1</v>
      </c>
      <c r="CZ135" s="6">
        <v>0</v>
      </c>
      <c r="DA135" s="6">
        <v>1</v>
      </c>
      <c r="DB135" s="6">
        <v>0</v>
      </c>
      <c r="DC135" s="6">
        <v>1</v>
      </c>
      <c r="DD135" s="6">
        <v>1</v>
      </c>
      <c r="DE135" s="6">
        <v>1</v>
      </c>
      <c r="DF135" s="6">
        <v>1</v>
      </c>
      <c r="DG135" s="6">
        <v>1</v>
      </c>
      <c r="DH135" s="6">
        <v>1</v>
      </c>
      <c r="DI135" s="6">
        <v>1</v>
      </c>
      <c r="DJ135" s="6">
        <v>1</v>
      </c>
      <c r="DK135" s="6">
        <v>1</v>
      </c>
      <c r="DL135" s="6">
        <v>1</v>
      </c>
      <c r="DM135" s="6">
        <v>1</v>
      </c>
      <c r="DN135" s="6">
        <v>1</v>
      </c>
      <c r="DO135" s="6">
        <v>1</v>
      </c>
      <c r="DP135" s="6">
        <v>1</v>
      </c>
      <c r="DQ135" s="6">
        <v>1</v>
      </c>
      <c r="DR135" s="6">
        <v>1</v>
      </c>
      <c r="DS135" s="6">
        <v>1</v>
      </c>
      <c r="DT135" s="6">
        <v>1</v>
      </c>
      <c r="DU135" s="6">
        <v>1</v>
      </c>
      <c r="DV135" s="6">
        <v>1</v>
      </c>
      <c r="DW135" s="6">
        <v>1</v>
      </c>
      <c r="DX135" s="6">
        <v>1</v>
      </c>
    </row>
    <row r="136" spans="1:128">
      <c r="A136" s="15">
        <v>131</v>
      </c>
      <c r="BP136" s="27">
        <v>0.786671287375355</v>
      </c>
      <c r="BQ136" s="27">
        <v>10306.1585121116</v>
      </c>
      <c r="BR136" s="27">
        <v>1.35511677337723</v>
      </c>
      <c r="BS136" s="27">
        <v>13285.2192495617</v>
      </c>
      <c r="BU136">
        <f t="shared" si="8"/>
        <v>107694.534594192</v>
      </c>
      <c r="BV136">
        <f t="shared" si="9"/>
        <v>189982.296757023</v>
      </c>
      <c r="BW136" s="29">
        <v>131</v>
      </c>
      <c r="BX136">
        <f t="shared" si="10"/>
        <v>0</v>
      </c>
      <c r="BY136">
        <f t="shared" si="11"/>
        <v>1</v>
      </c>
      <c r="CA136" s="25">
        <v>26000</v>
      </c>
      <c r="CH136" s="7">
        <v>26000</v>
      </c>
      <c r="CI136" s="6">
        <v>0.001</v>
      </c>
      <c r="CJ136" s="6">
        <v>0.999</v>
      </c>
      <c r="CK136" s="6">
        <v>0.025</v>
      </c>
      <c r="CL136" s="6">
        <v>0.975</v>
      </c>
      <c r="CM136" s="6">
        <v>0.472</v>
      </c>
      <c r="CN136" s="6">
        <v>0.528</v>
      </c>
      <c r="CO136" s="6">
        <v>0.999</v>
      </c>
      <c r="CP136" s="6">
        <v>0.001</v>
      </c>
      <c r="CQ136" s="6">
        <v>1</v>
      </c>
      <c r="CR136" s="6">
        <v>0</v>
      </c>
      <c r="CS136" s="6">
        <v>1</v>
      </c>
      <c r="CT136" s="6">
        <v>0</v>
      </c>
      <c r="CU136" s="6">
        <v>1</v>
      </c>
      <c r="CV136" s="6">
        <v>0</v>
      </c>
      <c r="CW136" s="6">
        <v>1</v>
      </c>
      <c r="CX136" s="6">
        <v>0</v>
      </c>
      <c r="CY136" s="6">
        <v>1</v>
      </c>
      <c r="CZ136" s="6">
        <v>0</v>
      </c>
      <c r="DA136" s="6">
        <v>1</v>
      </c>
      <c r="DB136" s="6">
        <v>0</v>
      </c>
      <c r="DC136" s="6">
        <v>1</v>
      </c>
      <c r="DD136" s="6">
        <v>1</v>
      </c>
      <c r="DE136" s="6">
        <v>1</v>
      </c>
      <c r="DF136" s="6">
        <v>1</v>
      </c>
      <c r="DG136" s="6">
        <v>1</v>
      </c>
      <c r="DH136" s="6">
        <v>1</v>
      </c>
      <c r="DI136" s="6">
        <v>1</v>
      </c>
      <c r="DJ136" s="6">
        <v>1</v>
      </c>
      <c r="DK136" s="6">
        <v>1</v>
      </c>
      <c r="DL136" s="6">
        <v>1</v>
      </c>
      <c r="DM136" s="6">
        <v>1</v>
      </c>
      <c r="DN136" s="6">
        <v>1</v>
      </c>
      <c r="DO136" s="6">
        <v>1</v>
      </c>
      <c r="DP136" s="6">
        <v>1</v>
      </c>
      <c r="DQ136" s="6">
        <v>1</v>
      </c>
      <c r="DR136" s="6">
        <v>1</v>
      </c>
      <c r="DS136" s="6">
        <v>1</v>
      </c>
      <c r="DT136" s="6">
        <v>1</v>
      </c>
      <c r="DU136" s="6">
        <v>1</v>
      </c>
      <c r="DV136" s="6">
        <v>1</v>
      </c>
      <c r="DW136" s="6">
        <v>1</v>
      </c>
      <c r="DX136" s="6">
        <v>1</v>
      </c>
    </row>
    <row r="137" spans="1:128">
      <c r="A137" s="15">
        <v>132</v>
      </c>
      <c r="BP137" s="27">
        <v>0.809856756227441</v>
      </c>
      <c r="BQ137" s="27">
        <v>13912.638878604</v>
      </c>
      <c r="BR137" s="27">
        <v>1.39425688557906</v>
      </c>
      <c r="BS137" s="27">
        <v>19741.7719319142</v>
      </c>
      <c r="BU137">
        <f t="shared" si="8"/>
        <v>107565.874555512</v>
      </c>
      <c r="BV137">
        <f t="shared" si="9"/>
        <v>189396.760904944</v>
      </c>
      <c r="BW137" s="29">
        <v>132</v>
      </c>
      <c r="BX137">
        <f t="shared" si="10"/>
        <v>0</v>
      </c>
      <c r="BY137">
        <f t="shared" si="11"/>
        <v>1</v>
      </c>
      <c r="CA137" s="25">
        <v>26200</v>
      </c>
      <c r="CH137" s="7">
        <v>26200</v>
      </c>
      <c r="CI137" s="6">
        <v>0.001</v>
      </c>
      <c r="CJ137" s="6">
        <v>0.999</v>
      </c>
      <c r="CK137" s="6">
        <v>0.024</v>
      </c>
      <c r="CL137" s="6">
        <v>0.976</v>
      </c>
      <c r="CM137" s="6">
        <v>0.458</v>
      </c>
      <c r="CN137" s="6">
        <v>0.542</v>
      </c>
      <c r="CO137" s="6">
        <v>0.998</v>
      </c>
      <c r="CP137" s="6">
        <v>0.002</v>
      </c>
      <c r="CQ137" s="6">
        <v>1</v>
      </c>
      <c r="CR137" s="6">
        <v>0</v>
      </c>
      <c r="CS137" s="6">
        <v>1</v>
      </c>
      <c r="CT137" s="6">
        <v>0</v>
      </c>
      <c r="CU137" s="6">
        <v>1</v>
      </c>
      <c r="CV137" s="6">
        <v>0</v>
      </c>
      <c r="CW137" s="6">
        <v>1</v>
      </c>
      <c r="CX137" s="6">
        <v>0</v>
      </c>
      <c r="CY137" s="6">
        <v>1</v>
      </c>
      <c r="CZ137" s="6">
        <v>0</v>
      </c>
      <c r="DA137" s="6">
        <v>1</v>
      </c>
      <c r="DB137" s="6">
        <v>0</v>
      </c>
      <c r="DC137" s="6">
        <v>1</v>
      </c>
      <c r="DD137" s="6">
        <v>1</v>
      </c>
      <c r="DE137" s="6">
        <v>1</v>
      </c>
      <c r="DF137" s="6">
        <v>1</v>
      </c>
      <c r="DG137" s="6">
        <v>1</v>
      </c>
      <c r="DH137" s="6">
        <v>1</v>
      </c>
      <c r="DI137" s="6">
        <v>1</v>
      </c>
      <c r="DJ137" s="6">
        <v>1</v>
      </c>
      <c r="DK137" s="6">
        <v>1</v>
      </c>
      <c r="DL137" s="6">
        <v>1</v>
      </c>
      <c r="DM137" s="6">
        <v>1</v>
      </c>
      <c r="DN137" s="6">
        <v>1</v>
      </c>
      <c r="DO137" s="6">
        <v>1</v>
      </c>
      <c r="DP137" s="6">
        <v>1</v>
      </c>
      <c r="DQ137" s="6">
        <v>1</v>
      </c>
      <c r="DR137" s="6">
        <v>1</v>
      </c>
      <c r="DS137" s="6">
        <v>1</v>
      </c>
      <c r="DT137" s="6">
        <v>1</v>
      </c>
      <c r="DU137" s="6">
        <v>1</v>
      </c>
      <c r="DV137" s="6">
        <v>1</v>
      </c>
      <c r="DW137" s="6">
        <v>1</v>
      </c>
      <c r="DX137" s="6">
        <v>1</v>
      </c>
    </row>
    <row r="138" spans="1:128">
      <c r="A138" s="15">
        <v>133</v>
      </c>
      <c r="BP138" s="27">
        <v>0.846106988134205</v>
      </c>
      <c r="BQ138" s="27">
        <v>18867.2797447318</v>
      </c>
      <c r="BR138" s="27">
        <v>1.48020277857641</v>
      </c>
      <c r="BS138" s="27">
        <v>25118.393500346</v>
      </c>
      <c r="BU138">
        <f t="shared" si="8"/>
        <v>108048.768475399</v>
      </c>
      <c r="BV138">
        <f t="shared" si="9"/>
        <v>196912.023286116</v>
      </c>
      <c r="BW138" s="29">
        <v>133</v>
      </c>
      <c r="BX138">
        <f t="shared" si="10"/>
        <v>0</v>
      </c>
      <c r="BY138">
        <f t="shared" si="11"/>
        <v>1</v>
      </c>
      <c r="CA138" s="25">
        <v>26400</v>
      </c>
      <c r="CH138" s="7">
        <v>26400</v>
      </c>
      <c r="CI138" s="6">
        <v>0.001</v>
      </c>
      <c r="CJ138" s="6">
        <v>0.999</v>
      </c>
      <c r="CK138" s="6">
        <v>0.024</v>
      </c>
      <c r="CL138" s="6">
        <v>0.976</v>
      </c>
      <c r="CM138" s="6">
        <v>0.444</v>
      </c>
      <c r="CN138" s="6">
        <v>0.556</v>
      </c>
      <c r="CO138" s="6">
        <v>0.996</v>
      </c>
      <c r="CP138" s="6">
        <v>0.004</v>
      </c>
      <c r="CQ138" s="6">
        <v>1</v>
      </c>
      <c r="CR138" s="6">
        <v>0</v>
      </c>
      <c r="CS138" s="6">
        <v>1</v>
      </c>
      <c r="CT138" s="6">
        <v>0</v>
      </c>
      <c r="CU138" s="6">
        <v>1</v>
      </c>
      <c r="CV138" s="6">
        <v>0</v>
      </c>
      <c r="CW138" s="6">
        <v>1</v>
      </c>
      <c r="CX138" s="6">
        <v>0</v>
      </c>
      <c r="CY138" s="6">
        <v>1</v>
      </c>
      <c r="CZ138" s="6">
        <v>0</v>
      </c>
      <c r="DA138" s="6">
        <v>1</v>
      </c>
      <c r="DB138" s="6">
        <v>0</v>
      </c>
      <c r="DC138" s="6">
        <v>1</v>
      </c>
      <c r="DD138" s="6">
        <v>1</v>
      </c>
      <c r="DE138" s="6">
        <v>1</v>
      </c>
      <c r="DF138" s="6">
        <v>1</v>
      </c>
      <c r="DG138" s="6">
        <v>1</v>
      </c>
      <c r="DH138" s="6">
        <v>1</v>
      </c>
      <c r="DI138" s="6">
        <v>1</v>
      </c>
      <c r="DJ138" s="6">
        <v>1</v>
      </c>
      <c r="DK138" s="6">
        <v>1</v>
      </c>
      <c r="DL138" s="6">
        <v>1</v>
      </c>
      <c r="DM138" s="6">
        <v>1</v>
      </c>
      <c r="DN138" s="6">
        <v>1</v>
      </c>
      <c r="DO138" s="6">
        <v>1</v>
      </c>
      <c r="DP138" s="6">
        <v>1</v>
      </c>
      <c r="DQ138" s="6">
        <v>1</v>
      </c>
      <c r="DR138" s="6">
        <v>1</v>
      </c>
      <c r="DS138" s="6">
        <v>1</v>
      </c>
      <c r="DT138" s="6">
        <v>1</v>
      </c>
      <c r="DU138" s="6">
        <v>1</v>
      </c>
      <c r="DV138" s="6">
        <v>1</v>
      </c>
      <c r="DW138" s="6">
        <v>1</v>
      </c>
      <c r="DX138" s="6">
        <v>1</v>
      </c>
    </row>
    <row r="139" spans="1:128">
      <c r="A139" s="15">
        <v>134</v>
      </c>
      <c r="BP139" s="27">
        <v>0.791880385207518</v>
      </c>
      <c r="BQ139" s="27">
        <v>20144.1019292409</v>
      </c>
      <c r="BR139" s="27">
        <v>1.35710865422021</v>
      </c>
      <c r="BS139" s="27">
        <v>24882.023384547</v>
      </c>
      <c r="BU139">
        <f t="shared" si="8"/>
        <v>98637.9558518868</v>
      </c>
      <c r="BV139">
        <f t="shared" si="9"/>
        <v>178684.274748485</v>
      </c>
      <c r="BW139" s="29">
        <v>134</v>
      </c>
      <c r="BX139">
        <f t="shared" si="10"/>
        <v>0</v>
      </c>
      <c r="BY139">
        <f t="shared" si="11"/>
        <v>1</v>
      </c>
      <c r="CA139" s="25">
        <v>26600</v>
      </c>
      <c r="CH139" s="7">
        <v>26600</v>
      </c>
      <c r="CI139" s="6">
        <v>0.001</v>
      </c>
      <c r="CJ139" s="6">
        <v>0.999</v>
      </c>
      <c r="CK139" s="6">
        <v>0.023</v>
      </c>
      <c r="CL139" s="6">
        <v>0.977</v>
      </c>
      <c r="CM139" s="6">
        <v>0.43</v>
      </c>
      <c r="CN139" s="6">
        <v>0.57</v>
      </c>
      <c r="CO139" s="6">
        <v>0.995</v>
      </c>
      <c r="CP139" s="6">
        <v>0.005</v>
      </c>
      <c r="CQ139" s="6">
        <v>1</v>
      </c>
      <c r="CR139" s="6">
        <v>0</v>
      </c>
      <c r="CS139" s="6">
        <v>1</v>
      </c>
      <c r="CT139" s="6">
        <v>0</v>
      </c>
      <c r="CU139" s="6">
        <v>1</v>
      </c>
      <c r="CV139" s="6">
        <v>0</v>
      </c>
      <c r="CW139" s="6">
        <v>1</v>
      </c>
      <c r="CX139" s="6">
        <v>0</v>
      </c>
      <c r="CY139" s="6">
        <v>1</v>
      </c>
      <c r="CZ139" s="6">
        <v>0</v>
      </c>
      <c r="DA139" s="6">
        <v>1</v>
      </c>
      <c r="DB139" s="6">
        <v>0</v>
      </c>
      <c r="DC139" s="6">
        <v>1</v>
      </c>
      <c r="DD139" s="6">
        <v>1</v>
      </c>
      <c r="DE139" s="6">
        <v>1</v>
      </c>
      <c r="DF139" s="6">
        <v>1</v>
      </c>
      <c r="DG139" s="6">
        <v>1</v>
      </c>
      <c r="DH139" s="6">
        <v>1</v>
      </c>
      <c r="DI139" s="6">
        <v>1</v>
      </c>
      <c r="DJ139" s="6">
        <v>1</v>
      </c>
      <c r="DK139" s="6">
        <v>1</v>
      </c>
      <c r="DL139" s="6">
        <v>1</v>
      </c>
      <c r="DM139" s="6">
        <v>1</v>
      </c>
      <c r="DN139" s="6">
        <v>1</v>
      </c>
      <c r="DO139" s="6">
        <v>1</v>
      </c>
      <c r="DP139" s="6">
        <v>1</v>
      </c>
      <c r="DQ139" s="6">
        <v>1</v>
      </c>
      <c r="DR139" s="6">
        <v>1</v>
      </c>
      <c r="DS139" s="6">
        <v>1</v>
      </c>
      <c r="DT139" s="6">
        <v>1</v>
      </c>
      <c r="DU139" s="6">
        <v>1</v>
      </c>
      <c r="DV139" s="6">
        <v>1</v>
      </c>
      <c r="DW139" s="6">
        <v>1</v>
      </c>
      <c r="DX139" s="6">
        <v>1</v>
      </c>
    </row>
    <row r="140" spans="1:128">
      <c r="A140" s="15">
        <v>135</v>
      </c>
      <c r="BP140" s="27">
        <v>0.826499859557217</v>
      </c>
      <c r="BQ140" s="27">
        <v>20592.8105616005</v>
      </c>
      <c r="BR140" s="27">
        <v>1.44344216370016</v>
      </c>
      <c r="BS140" s="27">
        <v>30686.9091829312</v>
      </c>
      <c r="BU140">
        <f t="shared" si="8"/>
        <v>103382.168371982</v>
      </c>
      <c r="BV140">
        <f t="shared" si="9"/>
        <v>185829.415372093</v>
      </c>
      <c r="BW140" s="29">
        <v>135</v>
      </c>
      <c r="BX140">
        <f t="shared" si="10"/>
        <v>0</v>
      </c>
      <c r="BY140">
        <f t="shared" si="11"/>
        <v>1</v>
      </c>
      <c r="CA140" s="25">
        <v>26800</v>
      </c>
      <c r="CH140" s="7">
        <v>26800</v>
      </c>
      <c r="CI140" s="6">
        <v>0.001</v>
      </c>
      <c r="CJ140" s="6">
        <v>0.999</v>
      </c>
      <c r="CK140" s="6">
        <v>0.023</v>
      </c>
      <c r="CL140" s="6">
        <v>0.977</v>
      </c>
      <c r="CM140" s="6">
        <v>0.418</v>
      </c>
      <c r="CN140" s="6">
        <v>0.582</v>
      </c>
      <c r="CO140" s="6">
        <v>0.992</v>
      </c>
      <c r="CP140" s="6">
        <v>0.008</v>
      </c>
      <c r="CQ140" s="6">
        <v>1</v>
      </c>
      <c r="CR140" s="6">
        <v>0</v>
      </c>
      <c r="CS140" s="6">
        <v>1</v>
      </c>
      <c r="CT140" s="6">
        <v>0</v>
      </c>
      <c r="CU140" s="6">
        <v>1</v>
      </c>
      <c r="CV140" s="6">
        <v>0</v>
      </c>
      <c r="CW140" s="6">
        <v>1</v>
      </c>
      <c r="CX140" s="6">
        <v>0</v>
      </c>
      <c r="CY140" s="6">
        <v>1</v>
      </c>
      <c r="CZ140" s="6">
        <v>0</v>
      </c>
      <c r="DA140" s="6">
        <v>1</v>
      </c>
      <c r="DB140" s="6">
        <v>0</v>
      </c>
      <c r="DC140" s="6">
        <v>1</v>
      </c>
      <c r="DD140" s="6">
        <v>1</v>
      </c>
      <c r="DE140" s="6">
        <v>1</v>
      </c>
      <c r="DF140" s="6">
        <v>1</v>
      </c>
      <c r="DG140" s="6">
        <v>1</v>
      </c>
      <c r="DH140" s="6">
        <v>1</v>
      </c>
      <c r="DI140" s="6">
        <v>1</v>
      </c>
      <c r="DJ140" s="6">
        <v>1</v>
      </c>
      <c r="DK140" s="6">
        <v>1</v>
      </c>
      <c r="DL140" s="6">
        <v>1</v>
      </c>
      <c r="DM140" s="6">
        <v>1</v>
      </c>
      <c r="DN140" s="6">
        <v>1</v>
      </c>
      <c r="DO140" s="6">
        <v>1</v>
      </c>
      <c r="DP140" s="6">
        <v>1</v>
      </c>
      <c r="DQ140" s="6">
        <v>1</v>
      </c>
      <c r="DR140" s="6">
        <v>1</v>
      </c>
      <c r="DS140" s="6">
        <v>1</v>
      </c>
      <c r="DT140" s="6">
        <v>1</v>
      </c>
      <c r="DU140" s="6">
        <v>1</v>
      </c>
      <c r="DV140" s="6">
        <v>1</v>
      </c>
      <c r="DW140" s="6">
        <v>1</v>
      </c>
      <c r="DX140" s="6">
        <v>1</v>
      </c>
    </row>
    <row r="141" spans="1:128">
      <c r="A141" s="15">
        <v>136</v>
      </c>
      <c r="BP141" s="27">
        <v>0.773626796453529</v>
      </c>
      <c r="BQ141" s="27">
        <v>17999.2460287376</v>
      </c>
      <c r="BR141" s="27">
        <v>1.34045955970143</v>
      </c>
      <c r="BS141" s="27">
        <v>24411.7818154411</v>
      </c>
      <c r="BU141">
        <f t="shared" si="8"/>
        <v>98044.7734392918</v>
      </c>
      <c r="BV141">
        <f t="shared" si="9"/>
        <v>176657.152139774</v>
      </c>
      <c r="BW141" s="29">
        <v>136</v>
      </c>
      <c r="BX141">
        <f t="shared" si="10"/>
        <v>0</v>
      </c>
      <c r="BY141">
        <f t="shared" si="11"/>
        <v>1</v>
      </c>
      <c r="CA141" s="25">
        <v>27000</v>
      </c>
      <c r="CH141" s="7">
        <v>27000</v>
      </c>
      <c r="CI141" s="6">
        <v>0.001</v>
      </c>
      <c r="CJ141" s="6">
        <v>0.999</v>
      </c>
      <c r="CK141" s="6">
        <v>0.021</v>
      </c>
      <c r="CL141" s="6">
        <v>0.979</v>
      </c>
      <c r="CM141" s="6">
        <v>0.405</v>
      </c>
      <c r="CN141" s="6">
        <v>0.595</v>
      </c>
      <c r="CO141" s="6">
        <v>0.99</v>
      </c>
      <c r="CP141" s="6">
        <v>0.01</v>
      </c>
      <c r="CQ141" s="6">
        <v>1</v>
      </c>
      <c r="CR141" s="6">
        <v>0</v>
      </c>
      <c r="CS141" s="6">
        <v>1</v>
      </c>
      <c r="CT141" s="6">
        <v>0</v>
      </c>
      <c r="CU141" s="6">
        <v>1</v>
      </c>
      <c r="CV141" s="6">
        <v>0</v>
      </c>
      <c r="CW141" s="6">
        <v>1</v>
      </c>
      <c r="CX141" s="6">
        <v>0</v>
      </c>
      <c r="CY141" s="6">
        <v>1</v>
      </c>
      <c r="CZ141" s="6">
        <v>0</v>
      </c>
      <c r="DA141" s="6">
        <v>1</v>
      </c>
      <c r="DB141" s="6">
        <v>0</v>
      </c>
      <c r="DC141" s="6">
        <v>1</v>
      </c>
      <c r="DD141" s="6">
        <v>1</v>
      </c>
      <c r="DE141" s="6">
        <v>1</v>
      </c>
      <c r="DF141" s="6">
        <v>1</v>
      </c>
      <c r="DG141" s="6">
        <v>1</v>
      </c>
      <c r="DH141" s="6">
        <v>1</v>
      </c>
      <c r="DI141" s="6">
        <v>1</v>
      </c>
      <c r="DJ141" s="6">
        <v>1</v>
      </c>
      <c r="DK141" s="6">
        <v>1</v>
      </c>
      <c r="DL141" s="6">
        <v>1</v>
      </c>
      <c r="DM141" s="6">
        <v>1</v>
      </c>
      <c r="DN141" s="6">
        <v>1</v>
      </c>
      <c r="DO141" s="6">
        <v>1</v>
      </c>
      <c r="DP141" s="6">
        <v>1</v>
      </c>
      <c r="DQ141" s="6">
        <v>1</v>
      </c>
      <c r="DR141" s="6">
        <v>1</v>
      </c>
      <c r="DS141" s="6">
        <v>1</v>
      </c>
      <c r="DT141" s="6">
        <v>1</v>
      </c>
      <c r="DU141" s="6">
        <v>1</v>
      </c>
      <c r="DV141" s="6">
        <v>1</v>
      </c>
      <c r="DW141" s="6">
        <v>1</v>
      </c>
      <c r="DX141" s="6">
        <v>1</v>
      </c>
    </row>
    <row r="142" spans="1:128">
      <c r="A142" s="15">
        <v>137</v>
      </c>
      <c r="BP142" s="27">
        <v>0.756276238480704</v>
      </c>
      <c r="BQ142" s="27">
        <v>15713.3065121101</v>
      </c>
      <c r="BR142" s="27">
        <v>1.28097983325392</v>
      </c>
      <c r="BS142" s="27">
        <v>22387.2630948219</v>
      </c>
      <c r="BU142">
        <f t="shared" si="8"/>
        <v>97728.1292599955</v>
      </c>
      <c r="BV142">
        <f t="shared" si="9"/>
        <v>169759.711893266</v>
      </c>
      <c r="BW142" s="29">
        <v>137</v>
      </c>
      <c r="BX142">
        <f t="shared" si="10"/>
        <v>0</v>
      </c>
      <c r="BY142">
        <f t="shared" si="11"/>
        <v>1</v>
      </c>
      <c r="CA142" s="25">
        <v>27200</v>
      </c>
      <c r="CH142" s="7">
        <v>27200</v>
      </c>
      <c r="CI142" s="6">
        <v>0.001</v>
      </c>
      <c r="CJ142" s="6">
        <v>0.999</v>
      </c>
      <c r="CK142" s="6">
        <v>0.019</v>
      </c>
      <c r="CL142" s="6">
        <v>0.981</v>
      </c>
      <c r="CM142" s="6">
        <v>0.394</v>
      </c>
      <c r="CN142" s="6">
        <v>0.606</v>
      </c>
      <c r="CO142" s="6">
        <v>0.984</v>
      </c>
      <c r="CP142" s="6">
        <v>0.016</v>
      </c>
      <c r="CQ142" s="6">
        <v>1</v>
      </c>
      <c r="CR142" s="6">
        <v>0</v>
      </c>
      <c r="CS142" s="6">
        <v>1</v>
      </c>
      <c r="CT142" s="6">
        <v>0</v>
      </c>
      <c r="CU142" s="6">
        <v>1</v>
      </c>
      <c r="CV142" s="6">
        <v>0</v>
      </c>
      <c r="CW142" s="6">
        <v>1</v>
      </c>
      <c r="CX142" s="6">
        <v>0</v>
      </c>
      <c r="CY142" s="6">
        <v>1</v>
      </c>
      <c r="CZ142" s="6">
        <v>0</v>
      </c>
      <c r="DA142" s="6">
        <v>1</v>
      </c>
      <c r="DB142" s="6">
        <v>0</v>
      </c>
      <c r="DC142" s="6">
        <v>1</v>
      </c>
      <c r="DD142" s="6">
        <v>1</v>
      </c>
      <c r="DE142" s="6">
        <v>1</v>
      </c>
      <c r="DF142" s="6">
        <v>1</v>
      </c>
      <c r="DG142" s="6">
        <v>1</v>
      </c>
      <c r="DH142" s="6">
        <v>1</v>
      </c>
      <c r="DI142" s="6">
        <v>1</v>
      </c>
      <c r="DJ142" s="6">
        <v>1</v>
      </c>
      <c r="DK142" s="6">
        <v>1</v>
      </c>
      <c r="DL142" s="6">
        <v>1</v>
      </c>
      <c r="DM142" s="6">
        <v>1</v>
      </c>
      <c r="DN142" s="6">
        <v>1</v>
      </c>
      <c r="DO142" s="6">
        <v>1</v>
      </c>
      <c r="DP142" s="6">
        <v>1</v>
      </c>
      <c r="DQ142" s="6">
        <v>1</v>
      </c>
      <c r="DR142" s="6">
        <v>1</v>
      </c>
      <c r="DS142" s="6">
        <v>1</v>
      </c>
      <c r="DT142" s="6">
        <v>1</v>
      </c>
      <c r="DU142" s="6">
        <v>1</v>
      </c>
      <c r="DV142" s="6">
        <v>1</v>
      </c>
      <c r="DW142" s="6">
        <v>1</v>
      </c>
      <c r="DX142" s="6">
        <v>1</v>
      </c>
    </row>
    <row r="143" spans="1:128">
      <c r="A143" s="15">
        <v>138</v>
      </c>
      <c r="BP143" s="27">
        <v>0.772345064767401</v>
      </c>
      <c r="BQ143" s="27">
        <v>16829.6907010306</v>
      </c>
      <c r="BR143" s="27">
        <v>1.30756087289053</v>
      </c>
      <c r="BS143" s="27">
        <v>22938.0828541954</v>
      </c>
      <c r="BU143">
        <f t="shared" si="8"/>
        <v>99022.0690140796</v>
      </c>
      <c r="BV143">
        <f t="shared" si="9"/>
        <v>173196.048079384</v>
      </c>
      <c r="BW143" s="29">
        <v>138</v>
      </c>
      <c r="BX143">
        <f t="shared" si="10"/>
        <v>0</v>
      </c>
      <c r="BY143">
        <f t="shared" si="11"/>
        <v>1</v>
      </c>
      <c r="CA143" s="25">
        <v>27400</v>
      </c>
      <c r="CH143" s="7">
        <v>27400</v>
      </c>
      <c r="CI143" s="6">
        <v>0.001</v>
      </c>
      <c r="CJ143" s="6">
        <v>0.999</v>
      </c>
      <c r="CK143" s="6">
        <v>0.018</v>
      </c>
      <c r="CL143" s="6">
        <v>0.982</v>
      </c>
      <c r="CM143" s="6">
        <v>0.374</v>
      </c>
      <c r="CN143" s="6">
        <v>0.626</v>
      </c>
      <c r="CO143" s="6">
        <v>0.982</v>
      </c>
      <c r="CP143" s="6">
        <v>0.018</v>
      </c>
      <c r="CQ143" s="6">
        <v>1</v>
      </c>
      <c r="CR143" s="6">
        <v>0</v>
      </c>
      <c r="CS143" s="6">
        <v>1</v>
      </c>
      <c r="CT143" s="6">
        <v>0</v>
      </c>
      <c r="CU143" s="6">
        <v>1</v>
      </c>
      <c r="CV143" s="6">
        <v>0</v>
      </c>
      <c r="CW143" s="6">
        <v>1</v>
      </c>
      <c r="CX143" s="6">
        <v>0</v>
      </c>
      <c r="CY143" s="6">
        <v>1</v>
      </c>
      <c r="CZ143" s="6">
        <v>0</v>
      </c>
      <c r="DA143" s="6">
        <v>1</v>
      </c>
      <c r="DB143" s="6">
        <v>0</v>
      </c>
      <c r="DC143" s="6">
        <v>1</v>
      </c>
      <c r="DD143" s="6">
        <v>1</v>
      </c>
      <c r="DE143" s="6">
        <v>1</v>
      </c>
      <c r="DF143" s="6">
        <v>1</v>
      </c>
      <c r="DG143" s="6">
        <v>1</v>
      </c>
      <c r="DH143" s="6">
        <v>1</v>
      </c>
      <c r="DI143" s="6">
        <v>1</v>
      </c>
      <c r="DJ143" s="6">
        <v>1</v>
      </c>
      <c r="DK143" s="6">
        <v>1</v>
      </c>
      <c r="DL143" s="6">
        <v>1</v>
      </c>
      <c r="DM143" s="6">
        <v>1</v>
      </c>
      <c r="DN143" s="6">
        <v>1</v>
      </c>
      <c r="DO143" s="6">
        <v>1</v>
      </c>
      <c r="DP143" s="6">
        <v>1</v>
      </c>
      <c r="DQ143" s="6">
        <v>1</v>
      </c>
      <c r="DR143" s="6">
        <v>1</v>
      </c>
      <c r="DS143" s="6">
        <v>1</v>
      </c>
      <c r="DT143" s="6">
        <v>1</v>
      </c>
      <c r="DU143" s="6">
        <v>1</v>
      </c>
      <c r="DV143" s="6">
        <v>1</v>
      </c>
      <c r="DW143" s="6">
        <v>1</v>
      </c>
      <c r="DX143" s="6">
        <v>1</v>
      </c>
    </row>
    <row r="144" spans="1:128">
      <c r="A144" s="15">
        <v>139</v>
      </c>
      <c r="BP144" s="27">
        <v>0.83399529682571</v>
      </c>
      <c r="BQ144" s="27">
        <v>25808.7587524753</v>
      </c>
      <c r="BR144" s="27">
        <v>1.43094591647754</v>
      </c>
      <c r="BS144" s="27">
        <v>31122.3355440561</v>
      </c>
      <c r="BU144">
        <f t="shared" si="8"/>
        <v>99290.5357713812</v>
      </c>
      <c r="BV144">
        <f t="shared" si="9"/>
        <v>183519.551927575</v>
      </c>
      <c r="BW144" s="29">
        <v>139</v>
      </c>
      <c r="BX144">
        <f t="shared" si="10"/>
        <v>0</v>
      </c>
      <c r="BY144">
        <f t="shared" si="11"/>
        <v>1</v>
      </c>
      <c r="CA144" s="25">
        <v>27600</v>
      </c>
      <c r="CH144" s="7">
        <v>27600</v>
      </c>
      <c r="CI144" s="6">
        <v>0.001</v>
      </c>
      <c r="CJ144" s="6">
        <v>0.999</v>
      </c>
      <c r="CK144" s="6">
        <v>0.016</v>
      </c>
      <c r="CL144" s="6">
        <v>0.984</v>
      </c>
      <c r="CM144" s="6">
        <v>0.356</v>
      </c>
      <c r="CN144" s="6">
        <v>0.644</v>
      </c>
      <c r="CO144" s="6">
        <v>0.98</v>
      </c>
      <c r="CP144" s="6">
        <v>0.02</v>
      </c>
      <c r="CQ144" s="6">
        <v>1</v>
      </c>
      <c r="CR144" s="6">
        <v>0</v>
      </c>
      <c r="CS144" s="6">
        <v>1</v>
      </c>
      <c r="CT144" s="6">
        <v>0</v>
      </c>
      <c r="CU144" s="6">
        <v>1</v>
      </c>
      <c r="CV144" s="6">
        <v>0</v>
      </c>
      <c r="CW144" s="6">
        <v>1</v>
      </c>
      <c r="CX144" s="6">
        <v>0</v>
      </c>
      <c r="CY144" s="6">
        <v>1</v>
      </c>
      <c r="CZ144" s="6">
        <v>0</v>
      </c>
      <c r="DA144" s="6">
        <v>1</v>
      </c>
      <c r="DB144" s="6">
        <v>0</v>
      </c>
      <c r="DC144" s="6">
        <v>1</v>
      </c>
      <c r="DD144" s="6">
        <v>1</v>
      </c>
      <c r="DE144" s="6">
        <v>1</v>
      </c>
      <c r="DF144" s="6">
        <v>1</v>
      </c>
      <c r="DG144" s="6">
        <v>1</v>
      </c>
      <c r="DH144" s="6">
        <v>1</v>
      </c>
      <c r="DI144" s="6">
        <v>1</v>
      </c>
      <c r="DJ144" s="6">
        <v>1</v>
      </c>
      <c r="DK144" s="6">
        <v>1</v>
      </c>
      <c r="DL144" s="6">
        <v>1</v>
      </c>
      <c r="DM144" s="6">
        <v>1</v>
      </c>
      <c r="DN144" s="6">
        <v>1</v>
      </c>
      <c r="DO144" s="6">
        <v>1</v>
      </c>
      <c r="DP144" s="6">
        <v>1</v>
      </c>
      <c r="DQ144" s="6">
        <v>1</v>
      </c>
      <c r="DR144" s="6">
        <v>1</v>
      </c>
      <c r="DS144" s="6">
        <v>1</v>
      </c>
      <c r="DT144" s="6">
        <v>1</v>
      </c>
      <c r="DU144" s="6">
        <v>1</v>
      </c>
      <c r="DV144" s="6">
        <v>1</v>
      </c>
      <c r="DW144" s="6">
        <v>1</v>
      </c>
      <c r="DX144" s="6">
        <v>1</v>
      </c>
    </row>
    <row r="145" spans="1:128">
      <c r="A145" s="15">
        <v>140</v>
      </c>
      <c r="BP145" s="27">
        <v>0.800981406839379</v>
      </c>
      <c r="BQ145" s="27">
        <v>19761.935997828</v>
      </c>
      <c r="BR145" s="27">
        <v>1.3617113322718</v>
      </c>
      <c r="BS145" s="27">
        <v>27101.1338134934</v>
      </c>
      <c r="BU145">
        <f t="shared" si="8"/>
        <v>100385.275028079</v>
      </c>
      <c r="BV145">
        <f t="shared" si="9"/>
        <v>177155.566027276</v>
      </c>
      <c r="BW145" s="29">
        <v>140</v>
      </c>
      <c r="BX145">
        <f t="shared" si="10"/>
        <v>0</v>
      </c>
      <c r="BY145">
        <f t="shared" si="11"/>
        <v>1</v>
      </c>
      <c r="CA145" s="25">
        <v>27800</v>
      </c>
      <c r="CH145" s="7">
        <v>27800</v>
      </c>
      <c r="CI145" s="6">
        <v>0.001</v>
      </c>
      <c r="CJ145" s="6">
        <v>0.999</v>
      </c>
      <c r="CK145" s="6">
        <v>0.016</v>
      </c>
      <c r="CL145" s="6">
        <v>0.984</v>
      </c>
      <c r="CM145" s="6">
        <v>0.342</v>
      </c>
      <c r="CN145" s="6">
        <v>0.658</v>
      </c>
      <c r="CO145" s="6">
        <v>0.972</v>
      </c>
      <c r="CP145" s="6">
        <v>0.028</v>
      </c>
      <c r="CQ145" s="6">
        <v>1</v>
      </c>
      <c r="CR145" s="6">
        <v>0</v>
      </c>
      <c r="CS145" s="6">
        <v>1</v>
      </c>
      <c r="CT145" s="6">
        <v>0</v>
      </c>
      <c r="CU145" s="6">
        <v>1</v>
      </c>
      <c r="CV145" s="6">
        <v>0</v>
      </c>
      <c r="CW145" s="6">
        <v>1</v>
      </c>
      <c r="CX145" s="6">
        <v>0</v>
      </c>
      <c r="CY145" s="6">
        <v>1</v>
      </c>
      <c r="CZ145" s="6">
        <v>0</v>
      </c>
      <c r="DA145" s="6">
        <v>1</v>
      </c>
      <c r="DB145" s="6">
        <v>0</v>
      </c>
      <c r="DC145" s="6">
        <v>1</v>
      </c>
      <c r="DD145" s="6">
        <v>1</v>
      </c>
      <c r="DE145" s="6">
        <v>1</v>
      </c>
      <c r="DF145" s="6">
        <v>1</v>
      </c>
      <c r="DG145" s="6">
        <v>1</v>
      </c>
      <c r="DH145" s="6">
        <v>1</v>
      </c>
      <c r="DI145" s="6">
        <v>1</v>
      </c>
      <c r="DJ145" s="6">
        <v>1</v>
      </c>
      <c r="DK145" s="6">
        <v>1</v>
      </c>
      <c r="DL145" s="6">
        <v>1</v>
      </c>
      <c r="DM145" s="6">
        <v>1</v>
      </c>
      <c r="DN145" s="6">
        <v>1</v>
      </c>
      <c r="DO145" s="6">
        <v>1</v>
      </c>
      <c r="DP145" s="6">
        <v>1</v>
      </c>
      <c r="DQ145" s="6">
        <v>1</v>
      </c>
      <c r="DR145" s="6">
        <v>1</v>
      </c>
      <c r="DS145" s="6">
        <v>1</v>
      </c>
      <c r="DT145" s="6">
        <v>1</v>
      </c>
      <c r="DU145" s="6">
        <v>1</v>
      </c>
      <c r="DV145" s="6">
        <v>1</v>
      </c>
      <c r="DW145" s="6">
        <v>1</v>
      </c>
      <c r="DX145" s="6">
        <v>1</v>
      </c>
    </row>
    <row r="146" spans="1:128">
      <c r="A146" s="15">
        <v>141</v>
      </c>
      <c r="BP146" s="27">
        <v>0.850253081111542</v>
      </c>
      <c r="BQ146" s="27">
        <v>14749.8088165816</v>
      </c>
      <c r="BR146" s="27">
        <v>1.47093401337509</v>
      </c>
      <c r="BS146" s="27">
        <v>19477.8490384122</v>
      </c>
      <c r="BU146">
        <f t="shared" si="8"/>
        <v>112788.15335015</v>
      </c>
      <c r="BV146">
        <f t="shared" si="9"/>
        <v>201162.252967852</v>
      </c>
      <c r="BW146" s="29">
        <v>141</v>
      </c>
      <c r="BX146">
        <f t="shared" si="10"/>
        <v>0</v>
      </c>
      <c r="BY146">
        <f t="shared" si="11"/>
        <v>1</v>
      </c>
      <c r="CA146" s="25">
        <v>28000</v>
      </c>
      <c r="CH146" s="7">
        <v>28000</v>
      </c>
      <c r="CI146" s="6">
        <v>0.001</v>
      </c>
      <c r="CJ146" s="6">
        <v>0.999</v>
      </c>
      <c r="CK146" s="6">
        <v>0.016</v>
      </c>
      <c r="CL146" s="6">
        <v>0.984</v>
      </c>
      <c r="CM146" s="6">
        <v>0.318</v>
      </c>
      <c r="CN146" s="6">
        <v>0.682</v>
      </c>
      <c r="CO146" s="6">
        <v>0.963</v>
      </c>
      <c r="CP146" s="6">
        <v>0.037</v>
      </c>
      <c r="CQ146" s="6">
        <v>1</v>
      </c>
      <c r="CR146" s="6">
        <v>0</v>
      </c>
      <c r="CS146" s="6">
        <v>1</v>
      </c>
      <c r="CT146" s="6">
        <v>0</v>
      </c>
      <c r="CU146" s="6">
        <v>1</v>
      </c>
      <c r="CV146" s="6">
        <v>0</v>
      </c>
      <c r="CW146" s="6">
        <v>1</v>
      </c>
      <c r="CX146" s="6">
        <v>0</v>
      </c>
      <c r="CY146" s="6">
        <v>1</v>
      </c>
      <c r="CZ146" s="6">
        <v>0</v>
      </c>
      <c r="DA146" s="6">
        <v>1</v>
      </c>
      <c r="DB146" s="6">
        <v>0</v>
      </c>
      <c r="DC146" s="6">
        <v>1</v>
      </c>
      <c r="DD146" s="6">
        <v>1</v>
      </c>
      <c r="DE146" s="6">
        <v>1</v>
      </c>
      <c r="DF146" s="6">
        <v>1</v>
      </c>
      <c r="DG146" s="6">
        <v>1</v>
      </c>
      <c r="DH146" s="6">
        <v>1</v>
      </c>
      <c r="DI146" s="6">
        <v>1</v>
      </c>
      <c r="DJ146" s="6">
        <v>1</v>
      </c>
      <c r="DK146" s="6">
        <v>1</v>
      </c>
      <c r="DL146" s="6">
        <v>1</v>
      </c>
      <c r="DM146" s="6">
        <v>1</v>
      </c>
      <c r="DN146" s="6">
        <v>1</v>
      </c>
      <c r="DO146" s="6">
        <v>1</v>
      </c>
      <c r="DP146" s="6">
        <v>1</v>
      </c>
      <c r="DQ146" s="6">
        <v>1</v>
      </c>
      <c r="DR146" s="6">
        <v>1</v>
      </c>
      <c r="DS146" s="6">
        <v>1</v>
      </c>
      <c r="DT146" s="6">
        <v>1</v>
      </c>
      <c r="DU146" s="6">
        <v>1</v>
      </c>
      <c r="DV146" s="6">
        <v>1</v>
      </c>
      <c r="DW146" s="6">
        <v>1</v>
      </c>
      <c r="DX146" s="6">
        <v>1</v>
      </c>
    </row>
    <row r="147" spans="1:128">
      <c r="A147" s="15">
        <v>142</v>
      </c>
      <c r="BP147" s="27">
        <v>0.802562234892225</v>
      </c>
      <c r="BQ147" s="27">
        <v>11910.4275672171</v>
      </c>
      <c r="BR147" s="27">
        <v>1.39728281506816</v>
      </c>
      <c r="BS147" s="27">
        <v>15222.3701859656</v>
      </c>
      <c r="BU147">
        <f t="shared" si="8"/>
        <v>108473.907666617</v>
      </c>
      <c r="BV147">
        <f t="shared" si="9"/>
        <v>194370.052074259</v>
      </c>
      <c r="BW147" s="29">
        <v>142</v>
      </c>
      <c r="BX147">
        <f t="shared" si="10"/>
        <v>0</v>
      </c>
      <c r="BY147">
        <f t="shared" si="11"/>
        <v>1</v>
      </c>
      <c r="CA147" s="25">
        <v>28200</v>
      </c>
      <c r="CH147" s="7">
        <v>28200</v>
      </c>
      <c r="CI147" s="6">
        <v>0.001</v>
      </c>
      <c r="CJ147" s="6">
        <v>0.999</v>
      </c>
      <c r="CK147" s="6">
        <v>0.014</v>
      </c>
      <c r="CL147" s="6">
        <v>0.986</v>
      </c>
      <c r="CM147" s="6">
        <v>0.302</v>
      </c>
      <c r="CN147" s="6">
        <v>0.698</v>
      </c>
      <c r="CO147" s="6">
        <v>0.957</v>
      </c>
      <c r="CP147" s="6">
        <v>0.043</v>
      </c>
      <c r="CQ147" s="6">
        <v>1</v>
      </c>
      <c r="CR147" s="6">
        <v>0</v>
      </c>
      <c r="CS147" s="6">
        <v>1</v>
      </c>
      <c r="CT147" s="6">
        <v>0</v>
      </c>
      <c r="CU147" s="6">
        <v>1</v>
      </c>
      <c r="CV147" s="6">
        <v>0</v>
      </c>
      <c r="CW147" s="6">
        <v>1</v>
      </c>
      <c r="CX147" s="6">
        <v>0</v>
      </c>
      <c r="CY147" s="6">
        <v>1</v>
      </c>
      <c r="CZ147" s="6">
        <v>0</v>
      </c>
      <c r="DA147" s="6">
        <v>1</v>
      </c>
      <c r="DB147" s="6">
        <v>0</v>
      </c>
      <c r="DC147" s="6">
        <v>1</v>
      </c>
      <c r="DD147" s="6">
        <v>1</v>
      </c>
      <c r="DE147" s="6">
        <v>1</v>
      </c>
      <c r="DF147" s="6">
        <v>1</v>
      </c>
      <c r="DG147" s="6">
        <v>1</v>
      </c>
      <c r="DH147" s="6">
        <v>1</v>
      </c>
      <c r="DI147" s="6">
        <v>1</v>
      </c>
      <c r="DJ147" s="6">
        <v>1</v>
      </c>
      <c r="DK147" s="6">
        <v>1</v>
      </c>
      <c r="DL147" s="6">
        <v>1</v>
      </c>
      <c r="DM147" s="6">
        <v>1</v>
      </c>
      <c r="DN147" s="6">
        <v>1</v>
      </c>
      <c r="DO147" s="6">
        <v>1</v>
      </c>
      <c r="DP147" s="6">
        <v>1</v>
      </c>
      <c r="DQ147" s="6">
        <v>1</v>
      </c>
      <c r="DR147" s="6">
        <v>1</v>
      </c>
      <c r="DS147" s="6">
        <v>1</v>
      </c>
      <c r="DT147" s="6">
        <v>1</v>
      </c>
      <c r="DU147" s="6">
        <v>1</v>
      </c>
      <c r="DV147" s="6">
        <v>1</v>
      </c>
      <c r="DW147" s="6">
        <v>1</v>
      </c>
      <c r="DX147" s="6">
        <v>1</v>
      </c>
    </row>
    <row r="148" spans="1:128">
      <c r="A148" s="15">
        <v>143</v>
      </c>
      <c r="BP148" s="27">
        <v>0.812164768747765</v>
      </c>
      <c r="BQ148" s="27">
        <v>19206.3392918085</v>
      </c>
      <c r="BR148" s="27">
        <v>1.39984583273195</v>
      </c>
      <c r="BS148" s="27">
        <v>24461.2317944014</v>
      </c>
      <c r="BU148">
        <f t="shared" si="8"/>
        <v>102618.376020356</v>
      </c>
      <c r="BV148">
        <f t="shared" si="9"/>
        <v>185515.643115391</v>
      </c>
      <c r="BW148" s="29">
        <v>143</v>
      </c>
      <c r="BX148">
        <f t="shared" si="10"/>
        <v>0</v>
      </c>
      <c r="BY148">
        <f t="shared" si="11"/>
        <v>1</v>
      </c>
      <c r="CA148" s="25">
        <v>28400</v>
      </c>
      <c r="CH148" s="7">
        <v>28400</v>
      </c>
      <c r="CI148" s="6">
        <v>0.001</v>
      </c>
      <c r="CJ148" s="6">
        <v>0.999</v>
      </c>
      <c r="CK148" s="6">
        <v>0.014</v>
      </c>
      <c r="CL148" s="6">
        <v>0.986</v>
      </c>
      <c r="CM148" s="6">
        <v>0.285</v>
      </c>
      <c r="CN148" s="6">
        <v>0.715</v>
      </c>
      <c r="CO148" s="6">
        <v>0.951</v>
      </c>
      <c r="CP148" s="6">
        <v>0.049</v>
      </c>
      <c r="CQ148" s="6">
        <v>1</v>
      </c>
      <c r="CR148" s="6">
        <v>0</v>
      </c>
      <c r="CS148" s="6">
        <v>1</v>
      </c>
      <c r="CT148" s="6">
        <v>0</v>
      </c>
      <c r="CU148" s="6">
        <v>1</v>
      </c>
      <c r="CV148" s="6">
        <v>0</v>
      </c>
      <c r="CW148" s="6">
        <v>1</v>
      </c>
      <c r="CX148" s="6">
        <v>0</v>
      </c>
      <c r="CY148" s="6">
        <v>1</v>
      </c>
      <c r="CZ148" s="6">
        <v>0</v>
      </c>
      <c r="DA148" s="6">
        <v>1</v>
      </c>
      <c r="DB148" s="6">
        <v>0</v>
      </c>
      <c r="DC148" s="6">
        <v>1</v>
      </c>
      <c r="DD148" s="6">
        <v>1</v>
      </c>
      <c r="DE148" s="6">
        <v>1</v>
      </c>
      <c r="DF148" s="6">
        <v>1</v>
      </c>
      <c r="DG148" s="6">
        <v>1</v>
      </c>
      <c r="DH148" s="6">
        <v>1</v>
      </c>
      <c r="DI148" s="6">
        <v>1</v>
      </c>
      <c r="DJ148" s="6">
        <v>1</v>
      </c>
      <c r="DK148" s="6">
        <v>1</v>
      </c>
      <c r="DL148" s="6">
        <v>1</v>
      </c>
      <c r="DM148" s="6">
        <v>1</v>
      </c>
      <c r="DN148" s="6">
        <v>1</v>
      </c>
      <c r="DO148" s="6">
        <v>1</v>
      </c>
      <c r="DP148" s="6">
        <v>1</v>
      </c>
      <c r="DQ148" s="6">
        <v>1</v>
      </c>
      <c r="DR148" s="6">
        <v>1</v>
      </c>
      <c r="DS148" s="6">
        <v>1</v>
      </c>
      <c r="DT148" s="6">
        <v>1</v>
      </c>
      <c r="DU148" s="6">
        <v>1</v>
      </c>
      <c r="DV148" s="6">
        <v>1</v>
      </c>
      <c r="DW148" s="6">
        <v>1</v>
      </c>
      <c r="DX148" s="6">
        <v>1</v>
      </c>
    </row>
    <row r="149" spans="1:128">
      <c r="A149" s="15">
        <v>144</v>
      </c>
      <c r="BP149" s="27">
        <v>0.789989864066635</v>
      </c>
      <c r="BQ149" s="27">
        <v>16394.9243053532</v>
      </c>
      <c r="BR149" s="27">
        <v>1.33791264400656</v>
      </c>
      <c r="BS149" s="27">
        <v>20177.214701639</v>
      </c>
      <c r="BU149">
        <f t="shared" si="8"/>
        <v>102103.555304642</v>
      </c>
      <c r="BV149">
        <f t="shared" si="9"/>
        <v>180509.681899345</v>
      </c>
      <c r="BW149" s="29">
        <v>144</v>
      </c>
      <c r="BX149">
        <f t="shared" si="10"/>
        <v>0</v>
      </c>
      <c r="BY149">
        <f t="shared" si="11"/>
        <v>1</v>
      </c>
      <c r="CA149" s="25">
        <v>28600</v>
      </c>
      <c r="CH149" s="7">
        <v>28600</v>
      </c>
      <c r="CI149" s="6">
        <v>0.001</v>
      </c>
      <c r="CJ149" s="6">
        <v>0.999</v>
      </c>
      <c r="CK149" s="6">
        <v>0.013</v>
      </c>
      <c r="CL149" s="6">
        <v>0.987</v>
      </c>
      <c r="CM149" s="6">
        <v>0.265</v>
      </c>
      <c r="CN149" s="6">
        <v>0.735</v>
      </c>
      <c r="CO149" s="6">
        <v>0.943</v>
      </c>
      <c r="CP149" s="6">
        <v>0.057</v>
      </c>
      <c r="CQ149" s="6">
        <v>1</v>
      </c>
      <c r="CR149" s="6">
        <v>0</v>
      </c>
      <c r="CS149" s="6">
        <v>1</v>
      </c>
      <c r="CT149" s="6">
        <v>0</v>
      </c>
      <c r="CU149" s="6">
        <v>1</v>
      </c>
      <c r="CV149" s="6">
        <v>0</v>
      </c>
      <c r="CW149" s="6">
        <v>1</v>
      </c>
      <c r="CX149" s="6">
        <v>0</v>
      </c>
      <c r="CY149" s="6">
        <v>1</v>
      </c>
      <c r="CZ149" s="6">
        <v>0</v>
      </c>
      <c r="DA149" s="6">
        <v>1</v>
      </c>
      <c r="DB149" s="6">
        <v>0</v>
      </c>
      <c r="DC149" s="6">
        <v>1</v>
      </c>
      <c r="DD149" s="6">
        <v>1</v>
      </c>
      <c r="DE149" s="6">
        <v>1</v>
      </c>
      <c r="DF149" s="6">
        <v>1</v>
      </c>
      <c r="DG149" s="6">
        <v>1</v>
      </c>
      <c r="DH149" s="6">
        <v>1</v>
      </c>
      <c r="DI149" s="6">
        <v>1</v>
      </c>
      <c r="DJ149" s="6">
        <v>1</v>
      </c>
      <c r="DK149" s="6">
        <v>1</v>
      </c>
      <c r="DL149" s="6">
        <v>1</v>
      </c>
      <c r="DM149" s="6">
        <v>1</v>
      </c>
      <c r="DN149" s="6">
        <v>1</v>
      </c>
      <c r="DO149" s="6">
        <v>1</v>
      </c>
      <c r="DP149" s="6">
        <v>1</v>
      </c>
      <c r="DQ149" s="6">
        <v>1</v>
      </c>
      <c r="DR149" s="6">
        <v>1</v>
      </c>
      <c r="DS149" s="6">
        <v>1</v>
      </c>
      <c r="DT149" s="6">
        <v>1</v>
      </c>
      <c r="DU149" s="6">
        <v>1</v>
      </c>
      <c r="DV149" s="6">
        <v>1</v>
      </c>
      <c r="DW149" s="6">
        <v>1</v>
      </c>
      <c r="DX149" s="6">
        <v>1</v>
      </c>
    </row>
    <row r="150" spans="1:128">
      <c r="A150" s="15">
        <v>145</v>
      </c>
      <c r="BP150" s="27">
        <v>0.801438780783154</v>
      </c>
      <c r="BQ150" s="27">
        <v>12680.2309662594</v>
      </c>
      <c r="BR150" s="27">
        <v>1.38092387680645</v>
      </c>
      <c r="BS150" s="27">
        <v>16323.3792433723</v>
      </c>
      <c r="BU150">
        <f t="shared" si="8"/>
        <v>107535.586151214</v>
      </c>
      <c r="BV150">
        <f t="shared" si="9"/>
        <v>190815.202277595</v>
      </c>
      <c r="BW150" s="29">
        <v>145</v>
      </c>
      <c r="BX150">
        <f t="shared" si="10"/>
        <v>0</v>
      </c>
      <c r="BY150">
        <f t="shared" si="11"/>
        <v>1</v>
      </c>
      <c r="CA150" s="25">
        <v>28800</v>
      </c>
      <c r="CH150" s="7">
        <v>28800</v>
      </c>
      <c r="CI150" s="6">
        <v>0</v>
      </c>
      <c r="CJ150" s="6">
        <v>1</v>
      </c>
      <c r="CK150" s="6">
        <v>0.012</v>
      </c>
      <c r="CL150" s="6">
        <v>0.988</v>
      </c>
      <c r="CM150" s="6">
        <v>0.253</v>
      </c>
      <c r="CN150" s="6">
        <v>0.747</v>
      </c>
      <c r="CO150" s="6">
        <v>0.931</v>
      </c>
      <c r="CP150" s="6">
        <v>0.069</v>
      </c>
      <c r="CQ150" s="6">
        <v>1</v>
      </c>
      <c r="CR150" s="6">
        <v>0</v>
      </c>
      <c r="CS150" s="6">
        <v>1</v>
      </c>
      <c r="CT150" s="6">
        <v>0</v>
      </c>
      <c r="CU150" s="6">
        <v>1</v>
      </c>
      <c r="CV150" s="6">
        <v>0</v>
      </c>
      <c r="CW150" s="6">
        <v>1</v>
      </c>
      <c r="CX150" s="6">
        <v>0</v>
      </c>
      <c r="CY150" s="6">
        <v>1</v>
      </c>
      <c r="CZ150" s="6">
        <v>0</v>
      </c>
      <c r="DA150" s="6">
        <v>1</v>
      </c>
      <c r="DB150" s="6">
        <v>0</v>
      </c>
      <c r="DC150" s="6">
        <v>1</v>
      </c>
      <c r="DD150" s="6">
        <v>1</v>
      </c>
      <c r="DE150" s="6">
        <v>1</v>
      </c>
      <c r="DF150" s="6">
        <v>1</v>
      </c>
      <c r="DG150" s="6">
        <v>1</v>
      </c>
      <c r="DH150" s="6">
        <v>1</v>
      </c>
      <c r="DI150" s="6">
        <v>1</v>
      </c>
      <c r="DJ150" s="6">
        <v>1</v>
      </c>
      <c r="DK150" s="6">
        <v>1</v>
      </c>
      <c r="DL150" s="6">
        <v>1</v>
      </c>
      <c r="DM150" s="6">
        <v>1</v>
      </c>
      <c r="DN150" s="6">
        <v>1</v>
      </c>
      <c r="DO150" s="6">
        <v>1</v>
      </c>
      <c r="DP150" s="6">
        <v>1</v>
      </c>
      <c r="DQ150" s="6">
        <v>1</v>
      </c>
      <c r="DR150" s="6">
        <v>1</v>
      </c>
      <c r="DS150" s="6">
        <v>1</v>
      </c>
      <c r="DT150" s="6">
        <v>1</v>
      </c>
      <c r="DU150" s="6">
        <v>1</v>
      </c>
      <c r="DV150" s="6">
        <v>1</v>
      </c>
      <c r="DW150" s="6">
        <v>1</v>
      </c>
      <c r="DX150" s="6">
        <v>1</v>
      </c>
    </row>
    <row r="151" spans="1:128">
      <c r="A151" s="15">
        <v>146</v>
      </c>
      <c r="BP151" s="27">
        <v>0.773618433968038</v>
      </c>
      <c r="BQ151" s="27">
        <v>17348.8064708127</v>
      </c>
      <c r="BR151" s="27">
        <v>1.33361126679618</v>
      </c>
      <c r="BS151" s="27">
        <v>27123.8200328114</v>
      </c>
      <c r="BU151">
        <f t="shared" si="8"/>
        <v>98693.958624393</v>
      </c>
      <c r="BV151">
        <f t="shared" si="9"/>
        <v>172917.869986615</v>
      </c>
      <c r="BW151" s="29">
        <v>146</v>
      </c>
      <c r="BX151">
        <f t="shared" si="10"/>
        <v>0</v>
      </c>
      <c r="BY151">
        <f t="shared" si="11"/>
        <v>1</v>
      </c>
      <c r="CA151" s="25">
        <v>29000</v>
      </c>
      <c r="CH151" s="7">
        <v>29000</v>
      </c>
      <c r="CI151" s="6">
        <v>0</v>
      </c>
      <c r="CJ151" s="6">
        <v>1</v>
      </c>
      <c r="CK151" s="6">
        <v>0.012</v>
      </c>
      <c r="CL151" s="6">
        <v>0.988</v>
      </c>
      <c r="CM151" s="6">
        <v>0.244</v>
      </c>
      <c r="CN151" s="6">
        <v>0.756</v>
      </c>
      <c r="CO151" s="6">
        <v>0.922</v>
      </c>
      <c r="CP151" s="6">
        <v>0.078</v>
      </c>
      <c r="CQ151" s="6">
        <v>1</v>
      </c>
      <c r="CR151" s="6">
        <v>0</v>
      </c>
      <c r="CS151" s="6">
        <v>1</v>
      </c>
      <c r="CT151" s="6">
        <v>0</v>
      </c>
      <c r="CU151" s="6">
        <v>1</v>
      </c>
      <c r="CV151" s="6">
        <v>0</v>
      </c>
      <c r="CW151" s="6">
        <v>1</v>
      </c>
      <c r="CX151" s="6">
        <v>0</v>
      </c>
      <c r="CY151" s="6">
        <v>1</v>
      </c>
      <c r="CZ151" s="6">
        <v>0</v>
      </c>
      <c r="DA151" s="6">
        <v>1</v>
      </c>
      <c r="DB151" s="6">
        <v>0</v>
      </c>
      <c r="DC151" s="6">
        <v>1</v>
      </c>
      <c r="DD151" s="6">
        <v>1</v>
      </c>
      <c r="DE151" s="6">
        <v>1</v>
      </c>
      <c r="DF151" s="6">
        <v>1</v>
      </c>
      <c r="DG151" s="6">
        <v>1</v>
      </c>
      <c r="DH151" s="6">
        <v>1</v>
      </c>
      <c r="DI151" s="6">
        <v>1</v>
      </c>
      <c r="DJ151" s="6">
        <v>1</v>
      </c>
      <c r="DK151" s="6">
        <v>1</v>
      </c>
      <c r="DL151" s="6">
        <v>1</v>
      </c>
      <c r="DM151" s="6">
        <v>1</v>
      </c>
      <c r="DN151" s="6">
        <v>1</v>
      </c>
      <c r="DO151" s="6">
        <v>1</v>
      </c>
      <c r="DP151" s="6">
        <v>1</v>
      </c>
      <c r="DQ151" s="6">
        <v>1</v>
      </c>
      <c r="DR151" s="6">
        <v>1</v>
      </c>
      <c r="DS151" s="6">
        <v>1</v>
      </c>
      <c r="DT151" s="6">
        <v>1</v>
      </c>
      <c r="DU151" s="6">
        <v>1</v>
      </c>
      <c r="DV151" s="6">
        <v>1</v>
      </c>
      <c r="DW151" s="6">
        <v>1</v>
      </c>
      <c r="DX151" s="6">
        <v>1</v>
      </c>
    </row>
    <row r="152" spans="1:128">
      <c r="A152" s="15">
        <v>147</v>
      </c>
      <c r="BP152" s="27">
        <v>0.865675298763822</v>
      </c>
      <c r="BQ152" s="27">
        <v>17455.0836997584</v>
      </c>
      <c r="BR152" s="27">
        <v>1.48289693678486</v>
      </c>
      <c r="BS152" s="27">
        <v>22100.8334084844</v>
      </c>
      <c r="BU152">
        <f t="shared" si="8"/>
        <v>112396.211114815</v>
      </c>
      <c r="BV152">
        <f t="shared" si="9"/>
        <v>200333.707109245</v>
      </c>
      <c r="BW152" s="29">
        <v>147</v>
      </c>
      <c r="BX152">
        <f t="shared" si="10"/>
        <v>0</v>
      </c>
      <c r="BY152">
        <f t="shared" si="11"/>
        <v>1</v>
      </c>
      <c r="CA152" s="25">
        <v>29200</v>
      </c>
      <c r="CH152" s="7">
        <v>29200</v>
      </c>
      <c r="CI152" s="6">
        <v>0</v>
      </c>
      <c r="CJ152" s="6">
        <v>1</v>
      </c>
      <c r="CK152" s="6">
        <v>0.011</v>
      </c>
      <c r="CL152" s="6">
        <v>0.989</v>
      </c>
      <c r="CM152" s="6">
        <v>0.235</v>
      </c>
      <c r="CN152" s="6">
        <v>0.765</v>
      </c>
      <c r="CO152" s="6">
        <v>0.912</v>
      </c>
      <c r="CP152" s="6">
        <v>0.088</v>
      </c>
      <c r="CQ152" s="6">
        <v>1</v>
      </c>
      <c r="CR152" s="6">
        <v>0</v>
      </c>
      <c r="CS152" s="6">
        <v>1</v>
      </c>
      <c r="CT152" s="6">
        <v>0</v>
      </c>
      <c r="CU152" s="6">
        <v>1</v>
      </c>
      <c r="CV152" s="6">
        <v>0</v>
      </c>
      <c r="CW152" s="6">
        <v>1</v>
      </c>
      <c r="CX152" s="6">
        <v>0</v>
      </c>
      <c r="CY152" s="6">
        <v>1</v>
      </c>
      <c r="CZ152" s="6">
        <v>0</v>
      </c>
      <c r="DA152" s="6">
        <v>1</v>
      </c>
      <c r="DB152" s="6">
        <v>0</v>
      </c>
      <c r="DC152" s="6">
        <v>1</v>
      </c>
      <c r="DD152" s="6">
        <v>1</v>
      </c>
      <c r="DE152" s="6">
        <v>1</v>
      </c>
      <c r="DF152" s="6">
        <v>1</v>
      </c>
      <c r="DG152" s="6">
        <v>1</v>
      </c>
      <c r="DH152" s="6">
        <v>1</v>
      </c>
      <c r="DI152" s="6">
        <v>1</v>
      </c>
      <c r="DJ152" s="6">
        <v>1</v>
      </c>
      <c r="DK152" s="6">
        <v>1</v>
      </c>
      <c r="DL152" s="6">
        <v>1</v>
      </c>
      <c r="DM152" s="6">
        <v>1</v>
      </c>
      <c r="DN152" s="6">
        <v>1</v>
      </c>
      <c r="DO152" s="6">
        <v>1</v>
      </c>
      <c r="DP152" s="6">
        <v>1</v>
      </c>
      <c r="DQ152" s="6">
        <v>1</v>
      </c>
      <c r="DR152" s="6">
        <v>1</v>
      </c>
      <c r="DS152" s="6">
        <v>1</v>
      </c>
      <c r="DT152" s="6">
        <v>1</v>
      </c>
      <c r="DU152" s="6">
        <v>1</v>
      </c>
      <c r="DV152" s="6">
        <v>1</v>
      </c>
      <c r="DW152" s="6">
        <v>1</v>
      </c>
      <c r="DX152" s="6">
        <v>1</v>
      </c>
    </row>
    <row r="153" spans="1:128">
      <c r="A153" s="15">
        <v>148</v>
      </c>
      <c r="BP153" s="27">
        <v>0.773158831577124</v>
      </c>
      <c r="BQ153" s="27">
        <v>13417.1377194772</v>
      </c>
      <c r="BR153" s="27">
        <v>1.29558466546503</v>
      </c>
      <c r="BS153" s="27">
        <v>17095.232876094</v>
      </c>
      <c r="BU153">
        <f t="shared" si="8"/>
        <v>102556.687017091</v>
      </c>
      <c r="BV153">
        <f t="shared" si="9"/>
        <v>177242.46694366</v>
      </c>
      <c r="BW153" s="29">
        <v>148</v>
      </c>
      <c r="BX153">
        <f t="shared" si="10"/>
        <v>0</v>
      </c>
      <c r="BY153">
        <f t="shared" si="11"/>
        <v>1</v>
      </c>
      <c r="CA153" s="25">
        <v>29400</v>
      </c>
      <c r="CH153" s="7">
        <v>29400</v>
      </c>
      <c r="CI153" s="6">
        <v>0</v>
      </c>
      <c r="CJ153" s="6">
        <v>1</v>
      </c>
      <c r="CK153" s="6">
        <v>0.01</v>
      </c>
      <c r="CL153" s="6">
        <v>0.99</v>
      </c>
      <c r="CM153" s="6">
        <v>0.22</v>
      </c>
      <c r="CN153" s="6">
        <v>0.78</v>
      </c>
      <c r="CO153" s="6">
        <v>0.895</v>
      </c>
      <c r="CP153" s="6">
        <v>0.105</v>
      </c>
      <c r="CQ153" s="6">
        <v>1</v>
      </c>
      <c r="CR153" s="6">
        <v>0</v>
      </c>
      <c r="CS153" s="6">
        <v>1</v>
      </c>
      <c r="CT153" s="6">
        <v>0</v>
      </c>
      <c r="CU153" s="6">
        <v>1</v>
      </c>
      <c r="CV153" s="6">
        <v>0</v>
      </c>
      <c r="CW153" s="6">
        <v>1</v>
      </c>
      <c r="CX153" s="6">
        <v>0</v>
      </c>
      <c r="CY153" s="6">
        <v>1</v>
      </c>
      <c r="CZ153" s="6">
        <v>0</v>
      </c>
      <c r="DA153" s="6">
        <v>1</v>
      </c>
      <c r="DB153" s="6">
        <v>0</v>
      </c>
      <c r="DC153" s="6">
        <v>1</v>
      </c>
      <c r="DD153" s="6">
        <v>1</v>
      </c>
      <c r="DE153" s="6">
        <v>1</v>
      </c>
      <c r="DF153" s="6">
        <v>1</v>
      </c>
      <c r="DG153" s="6">
        <v>1</v>
      </c>
      <c r="DH153" s="6">
        <v>1</v>
      </c>
      <c r="DI153" s="6">
        <v>1</v>
      </c>
      <c r="DJ153" s="6">
        <v>1</v>
      </c>
      <c r="DK153" s="6">
        <v>1</v>
      </c>
      <c r="DL153" s="6">
        <v>1</v>
      </c>
      <c r="DM153" s="6">
        <v>1</v>
      </c>
      <c r="DN153" s="6">
        <v>1</v>
      </c>
      <c r="DO153" s="6">
        <v>1</v>
      </c>
      <c r="DP153" s="6">
        <v>1</v>
      </c>
      <c r="DQ153" s="6">
        <v>1</v>
      </c>
      <c r="DR153" s="6">
        <v>1</v>
      </c>
      <c r="DS153" s="6">
        <v>1</v>
      </c>
      <c r="DT153" s="6">
        <v>1</v>
      </c>
      <c r="DU153" s="6">
        <v>1</v>
      </c>
      <c r="DV153" s="6">
        <v>1</v>
      </c>
      <c r="DW153" s="6">
        <v>1</v>
      </c>
      <c r="DX153" s="6">
        <v>1</v>
      </c>
    </row>
    <row r="154" spans="1:128">
      <c r="A154" s="15">
        <v>149</v>
      </c>
      <c r="BP154" s="27">
        <v>0.732018258447326</v>
      </c>
      <c r="BQ154" s="27">
        <v>14201.849669138</v>
      </c>
      <c r="BR154" s="27">
        <v>1.25414325571296</v>
      </c>
      <c r="BS154" s="27">
        <v>17114.7707134033</v>
      </c>
      <c r="BU154">
        <f t="shared" si="8"/>
        <v>95600.8890979609</v>
      </c>
      <c r="BV154">
        <f t="shared" si="9"/>
        <v>171006.717643541</v>
      </c>
      <c r="BW154" s="29">
        <v>149</v>
      </c>
      <c r="BX154">
        <f t="shared" si="10"/>
        <v>0</v>
      </c>
      <c r="BY154">
        <f t="shared" si="11"/>
        <v>1</v>
      </c>
      <c r="CA154" s="25">
        <v>29600</v>
      </c>
      <c r="CH154" s="7">
        <v>29600</v>
      </c>
      <c r="CI154" s="6">
        <v>0</v>
      </c>
      <c r="CJ154" s="6">
        <v>1</v>
      </c>
      <c r="CK154" s="6">
        <v>0.01</v>
      </c>
      <c r="CL154" s="6">
        <v>0.99</v>
      </c>
      <c r="CM154" s="6">
        <v>0.207</v>
      </c>
      <c r="CN154" s="6">
        <v>0.793</v>
      </c>
      <c r="CO154" s="6">
        <v>0.884</v>
      </c>
      <c r="CP154" s="6">
        <v>0.116</v>
      </c>
      <c r="CQ154" s="6">
        <v>1</v>
      </c>
      <c r="CR154" s="6">
        <v>0</v>
      </c>
      <c r="CS154" s="6">
        <v>1</v>
      </c>
      <c r="CT154" s="6">
        <v>0</v>
      </c>
      <c r="CU154" s="6">
        <v>1</v>
      </c>
      <c r="CV154" s="6">
        <v>0</v>
      </c>
      <c r="CW154" s="6">
        <v>1</v>
      </c>
      <c r="CX154" s="6">
        <v>0</v>
      </c>
      <c r="CY154" s="6">
        <v>1</v>
      </c>
      <c r="CZ154" s="6">
        <v>0</v>
      </c>
      <c r="DA154" s="6">
        <v>1</v>
      </c>
      <c r="DB154" s="6">
        <v>0</v>
      </c>
      <c r="DC154" s="6">
        <v>1</v>
      </c>
      <c r="DD154" s="6">
        <v>1</v>
      </c>
      <c r="DE154" s="6">
        <v>1</v>
      </c>
      <c r="DF154" s="6">
        <v>1</v>
      </c>
      <c r="DG154" s="6">
        <v>1</v>
      </c>
      <c r="DH154" s="6">
        <v>1</v>
      </c>
      <c r="DI154" s="6">
        <v>1</v>
      </c>
      <c r="DJ154" s="6">
        <v>1</v>
      </c>
      <c r="DK154" s="6">
        <v>1</v>
      </c>
      <c r="DL154" s="6">
        <v>1</v>
      </c>
      <c r="DM154" s="6">
        <v>1</v>
      </c>
      <c r="DN154" s="6">
        <v>1</v>
      </c>
      <c r="DO154" s="6">
        <v>1</v>
      </c>
      <c r="DP154" s="6">
        <v>1</v>
      </c>
      <c r="DQ154" s="6">
        <v>1</v>
      </c>
      <c r="DR154" s="6">
        <v>1</v>
      </c>
      <c r="DS154" s="6">
        <v>1</v>
      </c>
      <c r="DT154" s="6">
        <v>1</v>
      </c>
      <c r="DU154" s="6">
        <v>1</v>
      </c>
      <c r="DV154" s="6">
        <v>1</v>
      </c>
      <c r="DW154" s="6">
        <v>1</v>
      </c>
      <c r="DX154" s="6">
        <v>1</v>
      </c>
    </row>
    <row r="155" spans="1:128">
      <c r="A155" s="15">
        <v>150</v>
      </c>
      <c r="BP155" s="27">
        <v>0.804118404359039</v>
      </c>
      <c r="BQ155" s="27">
        <v>14110.768523775</v>
      </c>
      <c r="BR155" s="27">
        <v>1.38842843786897</v>
      </c>
      <c r="BS155" s="27">
        <v>17531.0694836917</v>
      </c>
      <c r="BU155">
        <f t="shared" si="8"/>
        <v>106506.992130081</v>
      </c>
      <c r="BV155">
        <f t="shared" si="9"/>
        <v>190733.196196653</v>
      </c>
      <c r="BW155" s="29">
        <v>150</v>
      </c>
      <c r="BX155">
        <f t="shared" si="10"/>
        <v>0</v>
      </c>
      <c r="BY155">
        <f t="shared" si="11"/>
        <v>1</v>
      </c>
      <c r="CA155" s="25">
        <v>29800</v>
      </c>
      <c r="CH155" s="7">
        <v>29800</v>
      </c>
      <c r="CI155" s="6">
        <v>0</v>
      </c>
      <c r="CJ155" s="6">
        <v>1</v>
      </c>
      <c r="CK155" s="6">
        <v>0.01</v>
      </c>
      <c r="CL155" s="6">
        <v>0.99</v>
      </c>
      <c r="CM155" s="6">
        <v>0.19</v>
      </c>
      <c r="CN155" s="6">
        <v>0.81</v>
      </c>
      <c r="CO155" s="6">
        <v>0.871</v>
      </c>
      <c r="CP155" s="6">
        <v>0.129</v>
      </c>
      <c r="CQ155" s="6">
        <v>1</v>
      </c>
      <c r="CR155" s="6">
        <v>0</v>
      </c>
      <c r="CS155" s="6">
        <v>1</v>
      </c>
      <c r="CT155" s="6">
        <v>0</v>
      </c>
      <c r="CU155" s="6">
        <v>1</v>
      </c>
      <c r="CV155" s="6">
        <v>0</v>
      </c>
      <c r="CW155" s="6">
        <v>1</v>
      </c>
      <c r="CX155" s="6">
        <v>0</v>
      </c>
      <c r="CY155" s="6">
        <v>1</v>
      </c>
      <c r="CZ155" s="6">
        <v>0</v>
      </c>
      <c r="DA155" s="6">
        <v>1</v>
      </c>
      <c r="DB155" s="6">
        <v>0</v>
      </c>
      <c r="DC155" s="6">
        <v>1</v>
      </c>
      <c r="DD155" s="6">
        <v>1</v>
      </c>
      <c r="DE155" s="6">
        <v>1</v>
      </c>
      <c r="DF155" s="6">
        <v>1</v>
      </c>
      <c r="DG155" s="6">
        <v>1</v>
      </c>
      <c r="DH155" s="6">
        <v>1</v>
      </c>
      <c r="DI155" s="6">
        <v>1</v>
      </c>
      <c r="DJ155" s="6">
        <v>1</v>
      </c>
      <c r="DK155" s="6">
        <v>1</v>
      </c>
      <c r="DL155" s="6">
        <v>1</v>
      </c>
      <c r="DM155" s="6">
        <v>1</v>
      </c>
      <c r="DN155" s="6">
        <v>1</v>
      </c>
      <c r="DO155" s="6">
        <v>1</v>
      </c>
      <c r="DP155" s="6">
        <v>1</v>
      </c>
      <c r="DQ155" s="6">
        <v>1</v>
      </c>
      <c r="DR155" s="6">
        <v>1</v>
      </c>
      <c r="DS155" s="6">
        <v>1</v>
      </c>
      <c r="DT155" s="6">
        <v>1</v>
      </c>
      <c r="DU155" s="6">
        <v>1</v>
      </c>
      <c r="DV155" s="6">
        <v>1</v>
      </c>
      <c r="DW155" s="6">
        <v>1</v>
      </c>
      <c r="DX155" s="6">
        <v>1</v>
      </c>
    </row>
    <row r="156" spans="1:128">
      <c r="A156" s="15">
        <v>151</v>
      </c>
      <c r="BP156" s="27">
        <v>0.785505767543202</v>
      </c>
      <c r="BQ156" s="27">
        <v>13543.5086906976</v>
      </c>
      <c r="BR156" s="27">
        <v>1.35844543395836</v>
      </c>
      <c r="BS156" s="27">
        <v>18251.9647017364</v>
      </c>
      <c r="BU156">
        <f t="shared" si="8"/>
        <v>104282.356440783</v>
      </c>
      <c r="BV156">
        <f t="shared" si="9"/>
        <v>185514.850392018</v>
      </c>
      <c r="BW156" s="29">
        <v>151</v>
      </c>
      <c r="BX156">
        <f t="shared" si="10"/>
        <v>0</v>
      </c>
      <c r="BY156">
        <f t="shared" si="11"/>
        <v>1</v>
      </c>
      <c r="CA156" s="25">
        <v>30000</v>
      </c>
      <c r="CH156" s="7">
        <v>30000</v>
      </c>
      <c r="CI156" s="6">
        <v>0</v>
      </c>
      <c r="CJ156" s="6">
        <v>1</v>
      </c>
      <c r="CK156" s="6">
        <v>0.009</v>
      </c>
      <c r="CL156" s="6">
        <v>0.991</v>
      </c>
      <c r="CM156" s="6">
        <v>0.172</v>
      </c>
      <c r="CN156" s="6">
        <v>0.828</v>
      </c>
      <c r="CO156" s="6">
        <v>0.853</v>
      </c>
      <c r="CP156" s="6">
        <v>0.147</v>
      </c>
      <c r="CQ156" s="6">
        <v>1</v>
      </c>
      <c r="CR156" s="6">
        <v>0</v>
      </c>
      <c r="CS156" s="6">
        <v>1</v>
      </c>
      <c r="CT156" s="6">
        <v>0</v>
      </c>
      <c r="CU156" s="6">
        <v>1</v>
      </c>
      <c r="CV156" s="6">
        <v>0</v>
      </c>
      <c r="CW156" s="6">
        <v>1</v>
      </c>
      <c r="CX156" s="6">
        <v>0</v>
      </c>
      <c r="CY156" s="6">
        <v>1</v>
      </c>
      <c r="CZ156" s="6">
        <v>0</v>
      </c>
      <c r="DA156" s="6">
        <v>1</v>
      </c>
      <c r="DB156" s="6">
        <v>0</v>
      </c>
      <c r="DC156" s="6">
        <v>1</v>
      </c>
      <c r="DD156" s="6">
        <v>1</v>
      </c>
      <c r="DE156" s="6">
        <v>1</v>
      </c>
      <c r="DF156" s="6">
        <v>1</v>
      </c>
      <c r="DG156" s="6">
        <v>1</v>
      </c>
      <c r="DH156" s="6">
        <v>1</v>
      </c>
      <c r="DI156" s="6">
        <v>1</v>
      </c>
      <c r="DJ156" s="6">
        <v>1</v>
      </c>
      <c r="DK156" s="6">
        <v>1</v>
      </c>
      <c r="DL156" s="6">
        <v>1</v>
      </c>
      <c r="DM156" s="6">
        <v>1</v>
      </c>
      <c r="DN156" s="6">
        <v>1</v>
      </c>
      <c r="DO156" s="6">
        <v>1</v>
      </c>
      <c r="DP156" s="6">
        <v>1</v>
      </c>
      <c r="DQ156" s="6">
        <v>1</v>
      </c>
      <c r="DR156" s="6">
        <v>1</v>
      </c>
      <c r="DS156" s="6">
        <v>1</v>
      </c>
      <c r="DT156" s="6">
        <v>1</v>
      </c>
      <c r="DU156" s="6">
        <v>1</v>
      </c>
      <c r="DV156" s="6">
        <v>1</v>
      </c>
      <c r="DW156" s="6">
        <v>1</v>
      </c>
      <c r="DX156" s="6">
        <v>1</v>
      </c>
    </row>
    <row r="157" spans="1:128">
      <c r="A157" s="15">
        <v>152</v>
      </c>
      <c r="BP157" s="27">
        <v>0.848713977705628</v>
      </c>
      <c r="BQ157" s="27">
        <v>13001.2108982948</v>
      </c>
      <c r="BR157" s="27">
        <v>1.46453561455138</v>
      </c>
      <c r="BS157" s="27">
        <v>16078.5278754529</v>
      </c>
      <c r="BU157">
        <f t="shared" si="8"/>
        <v>114305.885757549</v>
      </c>
      <c r="BV157">
        <f t="shared" si="9"/>
        <v>203601.814307254</v>
      </c>
      <c r="BW157" s="29">
        <v>152</v>
      </c>
      <c r="BX157">
        <f t="shared" si="10"/>
        <v>0</v>
      </c>
      <c r="BY157">
        <f t="shared" si="11"/>
        <v>1</v>
      </c>
      <c r="CA157" s="25">
        <v>30200</v>
      </c>
      <c r="CH157" s="7">
        <v>30200</v>
      </c>
      <c r="CI157" s="6">
        <v>0</v>
      </c>
      <c r="CJ157" s="6">
        <v>1</v>
      </c>
      <c r="CK157" s="6">
        <v>0.009</v>
      </c>
      <c r="CL157" s="6">
        <v>0.991</v>
      </c>
      <c r="CM157" s="6">
        <v>0.162</v>
      </c>
      <c r="CN157" s="6">
        <v>0.838</v>
      </c>
      <c r="CO157" s="6">
        <v>0.837</v>
      </c>
      <c r="CP157" s="6">
        <v>0.163</v>
      </c>
      <c r="CQ157" s="6">
        <v>1</v>
      </c>
      <c r="CR157" s="6">
        <v>0</v>
      </c>
      <c r="CS157" s="6">
        <v>1</v>
      </c>
      <c r="CT157" s="6">
        <v>0</v>
      </c>
      <c r="CU157" s="6">
        <v>1</v>
      </c>
      <c r="CV157" s="6">
        <v>0</v>
      </c>
      <c r="CW157" s="6">
        <v>1</v>
      </c>
      <c r="CX157" s="6">
        <v>0</v>
      </c>
      <c r="CY157" s="6">
        <v>1</v>
      </c>
      <c r="CZ157" s="6">
        <v>0</v>
      </c>
      <c r="DA157" s="6">
        <v>1</v>
      </c>
      <c r="DB157" s="6">
        <v>0</v>
      </c>
      <c r="DC157" s="6">
        <v>1</v>
      </c>
      <c r="DD157" s="6">
        <v>1</v>
      </c>
      <c r="DE157" s="6">
        <v>1</v>
      </c>
      <c r="DF157" s="6">
        <v>1</v>
      </c>
      <c r="DG157" s="6">
        <v>1</v>
      </c>
      <c r="DH157" s="6">
        <v>1</v>
      </c>
      <c r="DI157" s="6">
        <v>1</v>
      </c>
      <c r="DJ157" s="6">
        <v>1</v>
      </c>
      <c r="DK157" s="6">
        <v>1</v>
      </c>
      <c r="DL157" s="6">
        <v>1</v>
      </c>
      <c r="DM157" s="6">
        <v>1</v>
      </c>
      <c r="DN157" s="6">
        <v>1</v>
      </c>
      <c r="DO157" s="6">
        <v>1</v>
      </c>
      <c r="DP157" s="6">
        <v>1</v>
      </c>
      <c r="DQ157" s="6">
        <v>1</v>
      </c>
      <c r="DR157" s="6">
        <v>1</v>
      </c>
      <c r="DS157" s="6">
        <v>1</v>
      </c>
      <c r="DT157" s="6">
        <v>1</v>
      </c>
      <c r="DU157" s="6">
        <v>1</v>
      </c>
      <c r="DV157" s="6">
        <v>1</v>
      </c>
      <c r="DW157" s="6">
        <v>1</v>
      </c>
      <c r="DX157" s="6">
        <v>1</v>
      </c>
    </row>
    <row r="158" spans="1:128">
      <c r="A158" s="15">
        <v>153</v>
      </c>
      <c r="BP158" s="27">
        <v>0.8204873874127</v>
      </c>
      <c r="BQ158" s="27">
        <v>13782.5712689291</v>
      </c>
      <c r="BR158" s="27">
        <v>1.41835872022565</v>
      </c>
      <c r="BS158" s="27">
        <v>18758.6588713388</v>
      </c>
      <c r="BU158">
        <f t="shared" si="8"/>
        <v>109290.536842976</v>
      </c>
      <c r="BV158">
        <f t="shared" si="9"/>
        <v>193995.149162509</v>
      </c>
      <c r="BW158" s="29">
        <v>153</v>
      </c>
      <c r="BX158">
        <f t="shared" si="10"/>
        <v>0</v>
      </c>
      <c r="BY158">
        <f t="shared" si="11"/>
        <v>1</v>
      </c>
      <c r="CA158" s="25">
        <v>30400</v>
      </c>
      <c r="CH158" s="7">
        <v>30400</v>
      </c>
      <c r="CI158" s="6">
        <v>0</v>
      </c>
      <c r="CJ158" s="6">
        <v>1</v>
      </c>
      <c r="CK158" s="6">
        <v>0.008</v>
      </c>
      <c r="CL158" s="6">
        <v>0.992</v>
      </c>
      <c r="CM158" s="6">
        <v>0.154</v>
      </c>
      <c r="CN158" s="6">
        <v>0.846</v>
      </c>
      <c r="CO158" s="6">
        <v>0.821</v>
      </c>
      <c r="CP158" s="6">
        <v>0.179</v>
      </c>
      <c r="CQ158" s="6">
        <v>1</v>
      </c>
      <c r="CR158" s="6">
        <v>0</v>
      </c>
      <c r="CS158" s="6">
        <v>1</v>
      </c>
      <c r="CT158" s="6">
        <v>0</v>
      </c>
      <c r="CU158" s="6">
        <v>1</v>
      </c>
      <c r="CV158" s="6">
        <v>0</v>
      </c>
      <c r="CW158" s="6">
        <v>1</v>
      </c>
      <c r="CX158" s="6">
        <v>0</v>
      </c>
      <c r="CY158" s="6">
        <v>1</v>
      </c>
      <c r="CZ158" s="6">
        <v>0</v>
      </c>
      <c r="DA158" s="6">
        <v>1</v>
      </c>
      <c r="DB158" s="6">
        <v>0</v>
      </c>
      <c r="DC158" s="6">
        <v>1</v>
      </c>
      <c r="DD158" s="6">
        <v>1</v>
      </c>
      <c r="DE158" s="6">
        <v>1</v>
      </c>
      <c r="DF158" s="6">
        <v>1</v>
      </c>
      <c r="DG158" s="6">
        <v>1</v>
      </c>
      <c r="DH158" s="6">
        <v>1</v>
      </c>
      <c r="DI158" s="6">
        <v>1</v>
      </c>
      <c r="DJ158" s="6">
        <v>1</v>
      </c>
      <c r="DK158" s="6">
        <v>1</v>
      </c>
      <c r="DL158" s="6">
        <v>1</v>
      </c>
      <c r="DM158" s="6">
        <v>1</v>
      </c>
      <c r="DN158" s="6">
        <v>1</v>
      </c>
      <c r="DO158" s="6">
        <v>1</v>
      </c>
      <c r="DP158" s="6">
        <v>1</v>
      </c>
      <c r="DQ158" s="6">
        <v>1</v>
      </c>
      <c r="DR158" s="6">
        <v>1</v>
      </c>
      <c r="DS158" s="6">
        <v>1</v>
      </c>
      <c r="DT158" s="6">
        <v>1</v>
      </c>
      <c r="DU158" s="6">
        <v>1</v>
      </c>
      <c r="DV158" s="6">
        <v>1</v>
      </c>
      <c r="DW158" s="6">
        <v>1</v>
      </c>
      <c r="DX158" s="6">
        <v>1</v>
      </c>
    </row>
    <row r="159" spans="1:128">
      <c r="A159" s="15">
        <v>154</v>
      </c>
      <c r="BP159" s="27">
        <v>0.832095782670038</v>
      </c>
      <c r="BQ159" s="27">
        <v>20760.78903947</v>
      </c>
      <c r="BR159" s="27">
        <v>1.45146036075668</v>
      </c>
      <c r="BS159" s="27">
        <v>34744.0267180466</v>
      </c>
      <c r="BU159">
        <f t="shared" si="8"/>
        <v>104053.578361036</v>
      </c>
      <c r="BV159">
        <f t="shared" si="9"/>
        <v>182975.027395455</v>
      </c>
      <c r="BW159" s="29">
        <v>154</v>
      </c>
      <c r="BX159">
        <f t="shared" si="10"/>
        <v>0</v>
      </c>
      <c r="BY159">
        <f t="shared" si="11"/>
        <v>1</v>
      </c>
      <c r="CA159" s="25">
        <v>30600</v>
      </c>
      <c r="CH159" s="7">
        <v>30600</v>
      </c>
      <c r="CI159" s="6">
        <v>0</v>
      </c>
      <c r="CJ159" s="6">
        <v>1</v>
      </c>
      <c r="CK159" s="6">
        <v>0.007</v>
      </c>
      <c r="CL159" s="6">
        <v>0.993</v>
      </c>
      <c r="CM159" s="6">
        <v>0.146</v>
      </c>
      <c r="CN159" s="6">
        <v>0.854</v>
      </c>
      <c r="CO159" s="6">
        <v>0.804</v>
      </c>
      <c r="CP159" s="6">
        <v>0.196</v>
      </c>
      <c r="CQ159" s="6">
        <v>1</v>
      </c>
      <c r="CR159" s="6">
        <v>0</v>
      </c>
      <c r="CS159" s="6">
        <v>1</v>
      </c>
      <c r="CT159" s="6">
        <v>0</v>
      </c>
      <c r="CU159" s="6">
        <v>1</v>
      </c>
      <c r="CV159" s="6">
        <v>0</v>
      </c>
      <c r="CW159" s="6">
        <v>1</v>
      </c>
      <c r="CX159" s="6">
        <v>0</v>
      </c>
      <c r="CY159" s="6">
        <v>1</v>
      </c>
      <c r="CZ159" s="6">
        <v>0</v>
      </c>
      <c r="DA159" s="6">
        <v>1</v>
      </c>
      <c r="DB159" s="6">
        <v>0</v>
      </c>
      <c r="DC159" s="6">
        <v>1</v>
      </c>
      <c r="DD159" s="6">
        <v>1</v>
      </c>
      <c r="DE159" s="6">
        <v>1</v>
      </c>
      <c r="DF159" s="6">
        <v>1</v>
      </c>
      <c r="DG159" s="6">
        <v>1</v>
      </c>
      <c r="DH159" s="6">
        <v>1</v>
      </c>
      <c r="DI159" s="6">
        <v>1</v>
      </c>
      <c r="DJ159" s="6">
        <v>1</v>
      </c>
      <c r="DK159" s="6">
        <v>1</v>
      </c>
      <c r="DL159" s="6">
        <v>1</v>
      </c>
      <c r="DM159" s="6">
        <v>1</v>
      </c>
      <c r="DN159" s="6">
        <v>1</v>
      </c>
      <c r="DO159" s="6">
        <v>1</v>
      </c>
      <c r="DP159" s="6">
        <v>1</v>
      </c>
      <c r="DQ159" s="6">
        <v>1</v>
      </c>
      <c r="DR159" s="6">
        <v>1</v>
      </c>
      <c r="DS159" s="6">
        <v>1</v>
      </c>
      <c r="DT159" s="6">
        <v>1</v>
      </c>
      <c r="DU159" s="6">
        <v>1</v>
      </c>
      <c r="DV159" s="6">
        <v>1</v>
      </c>
      <c r="DW159" s="6">
        <v>1</v>
      </c>
      <c r="DX159" s="6">
        <v>1</v>
      </c>
    </row>
    <row r="160" spans="1:128">
      <c r="A160" s="15">
        <v>155</v>
      </c>
      <c r="BP160" s="27">
        <v>0.727801620976646</v>
      </c>
      <c r="BQ160" s="27">
        <v>13565.9601349468</v>
      </c>
      <c r="BR160" s="27">
        <v>1.23952491559049</v>
      </c>
      <c r="BS160" s="27">
        <v>17730.4187106626</v>
      </c>
      <c r="BU160">
        <f t="shared" si="8"/>
        <v>95604.2830115501</v>
      </c>
      <c r="BV160">
        <f t="shared" si="9"/>
        <v>168198.31862791</v>
      </c>
      <c r="BW160" s="29">
        <v>155</v>
      </c>
      <c r="BX160">
        <f t="shared" si="10"/>
        <v>0</v>
      </c>
      <c r="BY160">
        <f t="shared" si="11"/>
        <v>1</v>
      </c>
      <c r="CA160" s="25">
        <v>30800</v>
      </c>
      <c r="CH160" s="7">
        <v>30800</v>
      </c>
      <c r="CI160" s="6">
        <v>0</v>
      </c>
      <c r="CJ160" s="6">
        <v>1</v>
      </c>
      <c r="CK160" s="6">
        <v>0.007</v>
      </c>
      <c r="CL160" s="6">
        <v>0.993</v>
      </c>
      <c r="CM160" s="6">
        <v>0.136</v>
      </c>
      <c r="CN160" s="6">
        <v>0.864</v>
      </c>
      <c r="CO160" s="6">
        <v>0.786</v>
      </c>
      <c r="CP160" s="6">
        <v>0.214</v>
      </c>
      <c r="CQ160" s="6">
        <v>1</v>
      </c>
      <c r="CR160" s="6">
        <v>0</v>
      </c>
      <c r="CS160" s="6">
        <v>1</v>
      </c>
      <c r="CT160" s="6">
        <v>0</v>
      </c>
      <c r="CU160" s="6">
        <v>1</v>
      </c>
      <c r="CV160" s="6">
        <v>0</v>
      </c>
      <c r="CW160" s="6">
        <v>1</v>
      </c>
      <c r="CX160" s="6">
        <v>0</v>
      </c>
      <c r="CY160" s="6">
        <v>1</v>
      </c>
      <c r="CZ160" s="6">
        <v>0</v>
      </c>
      <c r="DA160" s="6">
        <v>1</v>
      </c>
      <c r="DB160" s="6">
        <v>0</v>
      </c>
      <c r="DC160" s="6">
        <v>1</v>
      </c>
      <c r="DD160" s="6">
        <v>1</v>
      </c>
      <c r="DE160" s="6">
        <v>1</v>
      </c>
      <c r="DF160" s="6">
        <v>1</v>
      </c>
      <c r="DG160" s="6">
        <v>1</v>
      </c>
      <c r="DH160" s="6">
        <v>1</v>
      </c>
      <c r="DI160" s="6">
        <v>1</v>
      </c>
      <c r="DJ160" s="6">
        <v>1</v>
      </c>
      <c r="DK160" s="6">
        <v>1</v>
      </c>
      <c r="DL160" s="6">
        <v>1</v>
      </c>
      <c r="DM160" s="6">
        <v>1</v>
      </c>
      <c r="DN160" s="6">
        <v>1</v>
      </c>
      <c r="DO160" s="6">
        <v>1</v>
      </c>
      <c r="DP160" s="6">
        <v>1</v>
      </c>
      <c r="DQ160" s="6">
        <v>1</v>
      </c>
      <c r="DR160" s="6">
        <v>1</v>
      </c>
      <c r="DS160" s="6">
        <v>1</v>
      </c>
      <c r="DT160" s="6">
        <v>1</v>
      </c>
      <c r="DU160" s="6">
        <v>1</v>
      </c>
      <c r="DV160" s="6">
        <v>1</v>
      </c>
      <c r="DW160" s="6">
        <v>1</v>
      </c>
      <c r="DX160" s="6">
        <v>1</v>
      </c>
    </row>
    <row r="161" spans="1:128">
      <c r="A161" s="15">
        <v>156</v>
      </c>
      <c r="BP161" s="27">
        <v>0.79615698911638</v>
      </c>
      <c r="BQ161" s="27">
        <v>15590.653129493</v>
      </c>
      <c r="BR161" s="27">
        <v>1.36119331017704</v>
      </c>
      <c r="BS161" s="27">
        <v>18476.8158070743</v>
      </c>
      <c r="BU161">
        <f t="shared" si="8"/>
        <v>103832.895237964</v>
      </c>
      <c r="BV161">
        <f t="shared" si="9"/>
        <v>185702.180719481</v>
      </c>
      <c r="BW161" s="29">
        <v>156</v>
      </c>
      <c r="BX161">
        <f t="shared" si="10"/>
        <v>0</v>
      </c>
      <c r="BY161">
        <f t="shared" si="11"/>
        <v>1</v>
      </c>
      <c r="CA161" s="25">
        <v>31000</v>
      </c>
      <c r="CH161" s="7">
        <v>31000</v>
      </c>
      <c r="CI161" s="6">
        <v>0</v>
      </c>
      <c r="CJ161" s="6">
        <v>1</v>
      </c>
      <c r="CK161" s="6">
        <v>0.006</v>
      </c>
      <c r="CL161" s="6">
        <v>0.994</v>
      </c>
      <c r="CM161" s="6">
        <v>0.126</v>
      </c>
      <c r="CN161" s="6">
        <v>0.874</v>
      </c>
      <c r="CO161" s="6">
        <v>0.765</v>
      </c>
      <c r="CP161" s="6">
        <v>0.235</v>
      </c>
      <c r="CQ161" s="6">
        <v>1</v>
      </c>
      <c r="CR161" s="6">
        <v>0</v>
      </c>
      <c r="CS161" s="6">
        <v>1</v>
      </c>
      <c r="CT161" s="6">
        <v>0</v>
      </c>
      <c r="CU161" s="6">
        <v>1</v>
      </c>
      <c r="CV161" s="6">
        <v>0</v>
      </c>
      <c r="CW161" s="6">
        <v>1</v>
      </c>
      <c r="CX161" s="6">
        <v>0</v>
      </c>
      <c r="CY161" s="6">
        <v>1</v>
      </c>
      <c r="CZ161" s="6">
        <v>0</v>
      </c>
      <c r="DA161" s="6">
        <v>1</v>
      </c>
      <c r="DB161" s="6">
        <v>0</v>
      </c>
      <c r="DC161" s="6">
        <v>1</v>
      </c>
      <c r="DD161" s="6">
        <v>1</v>
      </c>
      <c r="DE161" s="6">
        <v>1</v>
      </c>
      <c r="DF161" s="6">
        <v>1</v>
      </c>
      <c r="DG161" s="6">
        <v>1</v>
      </c>
      <c r="DH161" s="6">
        <v>1</v>
      </c>
      <c r="DI161" s="6">
        <v>1</v>
      </c>
      <c r="DJ161" s="6">
        <v>1</v>
      </c>
      <c r="DK161" s="6">
        <v>1</v>
      </c>
      <c r="DL161" s="6">
        <v>1</v>
      </c>
      <c r="DM161" s="6">
        <v>1</v>
      </c>
      <c r="DN161" s="6">
        <v>1</v>
      </c>
      <c r="DO161" s="6">
        <v>1</v>
      </c>
      <c r="DP161" s="6">
        <v>1</v>
      </c>
      <c r="DQ161" s="6">
        <v>1</v>
      </c>
      <c r="DR161" s="6">
        <v>1</v>
      </c>
      <c r="DS161" s="6">
        <v>1</v>
      </c>
      <c r="DT161" s="6">
        <v>1</v>
      </c>
      <c r="DU161" s="6">
        <v>1</v>
      </c>
      <c r="DV161" s="6">
        <v>1</v>
      </c>
      <c r="DW161" s="6">
        <v>1</v>
      </c>
      <c r="DX161" s="6">
        <v>1</v>
      </c>
    </row>
    <row r="162" spans="1:128">
      <c r="A162" s="15">
        <v>157</v>
      </c>
      <c r="BP162" s="27">
        <v>0.753999246114104</v>
      </c>
      <c r="BQ162" s="27">
        <v>13769.3628926108</v>
      </c>
      <c r="BR162" s="27">
        <v>1.29957679396753</v>
      </c>
      <c r="BS162" s="27">
        <v>19050.5406066964</v>
      </c>
      <c r="BU162">
        <f t="shared" si="8"/>
        <v>99330.5240245048</v>
      </c>
      <c r="BV162">
        <f t="shared" si="9"/>
        <v>175885.978488433</v>
      </c>
      <c r="BW162" s="29">
        <v>157</v>
      </c>
      <c r="BX162">
        <f t="shared" si="10"/>
        <v>0</v>
      </c>
      <c r="BY162">
        <f t="shared" si="11"/>
        <v>1</v>
      </c>
      <c r="CA162" s="25">
        <v>31200</v>
      </c>
      <c r="CH162" s="7">
        <v>31200</v>
      </c>
      <c r="CI162" s="6">
        <v>0</v>
      </c>
      <c r="CJ162" s="6">
        <v>1</v>
      </c>
      <c r="CK162" s="6">
        <v>0.006</v>
      </c>
      <c r="CL162" s="6">
        <v>0.994</v>
      </c>
      <c r="CM162" s="6">
        <v>0.12</v>
      </c>
      <c r="CN162" s="6">
        <v>0.88</v>
      </c>
      <c r="CO162" s="6">
        <v>0.737</v>
      </c>
      <c r="CP162" s="6">
        <v>0.263</v>
      </c>
      <c r="CQ162" s="6">
        <v>1</v>
      </c>
      <c r="CR162" s="6">
        <v>0</v>
      </c>
      <c r="CS162" s="6">
        <v>1</v>
      </c>
      <c r="CT162" s="6">
        <v>0</v>
      </c>
      <c r="CU162" s="6">
        <v>1</v>
      </c>
      <c r="CV162" s="6">
        <v>0</v>
      </c>
      <c r="CW162" s="6">
        <v>1</v>
      </c>
      <c r="CX162" s="6">
        <v>0</v>
      </c>
      <c r="CY162" s="6">
        <v>1</v>
      </c>
      <c r="CZ162" s="6">
        <v>0</v>
      </c>
      <c r="DA162" s="6">
        <v>1</v>
      </c>
      <c r="DB162" s="6">
        <v>0</v>
      </c>
      <c r="DC162" s="6">
        <v>1</v>
      </c>
      <c r="DD162" s="6">
        <v>1</v>
      </c>
      <c r="DE162" s="6">
        <v>1</v>
      </c>
      <c r="DF162" s="6">
        <v>1</v>
      </c>
      <c r="DG162" s="6">
        <v>1</v>
      </c>
      <c r="DH162" s="6">
        <v>1</v>
      </c>
      <c r="DI162" s="6">
        <v>1</v>
      </c>
      <c r="DJ162" s="6">
        <v>1</v>
      </c>
      <c r="DK162" s="6">
        <v>1</v>
      </c>
      <c r="DL162" s="6">
        <v>1</v>
      </c>
      <c r="DM162" s="6">
        <v>1</v>
      </c>
      <c r="DN162" s="6">
        <v>1</v>
      </c>
      <c r="DO162" s="6">
        <v>1</v>
      </c>
      <c r="DP162" s="6">
        <v>1</v>
      </c>
      <c r="DQ162" s="6">
        <v>1</v>
      </c>
      <c r="DR162" s="6">
        <v>1</v>
      </c>
      <c r="DS162" s="6">
        <v>1</v>
      </c>
      <c r="DT162" s="6">
        <v>1</v>
      </c>
      <c r="DU162" s="6">
        <v>1</v>
      </c>
      <c r="DV162" s="6">
        <v>1</v>
      </c>
      <c r="DW162" s="6">
        <v>1</v>
      </c>
      <c r="DX162" s="6">
        <v>1</v>
      </c>
    </row>
    <row r="163" spans="1:128">
      <c r="A163" s="15">
        <v>158</v>
      </c>
      <c r="BP163" s="27">
        <v>0.808453757564334</v>
      </c>
      <c r="BQ163" s="27">
        <v>11494.6907143976</v>
      </c>
      <c r="BR163" s="27">
        <v>1.40340116459023</v>
      </c>
      <c r="BS163" s="27">
        <v>15374.7445623458</v>
      </c>
      <c r="BU163">
        <f t="shared" si="8"/>
        <v>109773.372920253</v>
      </c>
      <c r="BV163">
        <f t="shared" si="9"/>
        <v>195135.430126189</v>
      </c>
      <c r="BW163" s="29">
        <v>158</v>
      </c>
      <c r="BX163">
        <f t="shared" si="10"/>
        <v>0</v>
      </c>
      <c r="BY163">
        <f t="shared" si="11"/>
        <v>1</v>
      </c>
      <c r="CA163" s="25">
        <v>31400</v>
      </c>
      <c r="CH163" s="7">
        <v>31400</v>
      </c>
      <c r="CI163" s="6">
        <v>0</v>
      </c>
      <c r="CJ163" s="6">
        <v>1</v>
      </c>
      <c r="CK163" s="6">
        <v>0.005</v>
      </c>
      <c r="CL163" s="6">
        <v>0.995</v>
      </c>
      <c r="CM163" s="6">
        <v>0.114</v>
      </c>
      <c r="CN163" s="6">
        <v>0.886</v>
      </c>
      <c r="CO163" s="6">
        <v>0.712</v>
      </c>
      <c r="CP163" s="6">
        <v>0.288</v>
      </c>
      <c r="CQ163" s="6">
        <v>1</v>
      </c>
      <c r="CR163" s="6">
        <v>0</v>
      </c>
      <c r="CS163" s="6">
        <v>1</v>
      </c>
      <c r="CT163" s="6">
        <v>0</v>
      </c>
      <c r="CU163" s="6">
        <v>1</v>
      </c>
      <c r="CV163" s="6">
        <v>0</v>
      </c>
      <c r="CW163" s="6">
        <v>1</v>
      </c>
      <c r="CX163" s="6">
        <v>0</v>
      </c>
      <c r="CY163" s="6">
        <v>1</v>
      </c>
      <c r="CZ163" s="6">
        <v>0</v>
      </c>
      <c r="DA163" s="6">
        <v>1</v>
      </c>
      <c r="DB163" s="6">
        <v>0</v>
      </c>
      <c r="DC163" s="6">
        <v>1</v>
      </c>
      <c r="DD163" s="6">
        <v>1</v>
      </c>
      <c r="DE163" s="6">
        <v>1</v>
      </c>
      <c r="DF163" s="6">
        <v>1</v>
      </c>
      <c r="DG163" s="6">
        <v>1</v>
      </c>
      <c r="DH163" s="6">
        <v>1</v>
      </c>
      <c r="DI163" s="6">
        <v>1</v>
      </c>
      <c r="DJ163" s="6">
        <v>1</v>
      </c>
      <c r="DK163" s="6">
        <v>1</v>
      </c>
      <c r="DL163" s="6">
        <v>1</v>
      </c>
      <c r="DM163" s="6">
        <v>1</v>
      </c>
      <c r="DN163" s="6">
        <v>1</v>
      </c>
      <c r="DO163" s="6">
        <v>1</v>
      </c>
      <c r="DP163" s="6">
        <v>1</v>
      </c>
      <c r="DQ163" s="6">
        <v>1</v>
      </c>
      <c r="DR163" s="6">
        <v>1</v>
      </c>
      <c r="DS163" s="6">
        <v>1</v>
      </c>
      <c r="DT163" s="6">
        <v>1</v>
      </c>
      <c r="DU163" s="6">
        <v>1</v>
      </c>
      <c r="DV163" s="6">
        <v>1</v>
      </c>
      <c r="DW163" s="6">
        <v>1</v>
      </c>
      <c r="DX163" s="6">
        <v>1</v>
      </c>
    </row>
    <row r="164" spans="1:128">
      <c r="A164" s="15">
        <v>159</v>
      </c>
      <c r="BP164" s="27">
        <v>0.797411223567629</v>
      </c>
      <c r="BQ164" s="27">
        <v>15275.0806284966</v>
      </c>
      <c r="BR164" s="27">
        <v>1.37654095148411</v>
      </c>
      <c r="BS164" s="27">
        <v>21066.4991852949</v>
      </c>
      <c r="BU164">
        <f t="shared" si="8"/>
        <v>104336.602906648</v>
      </c>
      <c r="BV164">
        <f t="shared" si="9"/>
        <v>185414.643537322</v>
      </c>
      <c r="BW164" s="29">
        <v>159</v>
      </c>
      <c r="BX164">
        <f t="shared" si="10"/>
        <v>0</v>
      </c>
      <c r="BY164">
        <f t="shared" si="11"/>
        <v>1</v>
      </c>
      <c r="CA164" s="25">
        <v>31600</v>
      </c>
      <c r="CH164" s="7">
        <v>31600</v>
      </c>
      <c r="CI164" s="6">
        <v>0</v>
      </c>
      <c r="CJ164" s="6">
        <v>1</v>
      </c>
      <c r="CK164" s="6">
        <v>0.005</v>
      </c>
      <c r="CL164" s="6">
        <v>0.995</v>
      </c>
      <c r="CM164" s="6">
        <v>0.104</v>
      </c>
      <c r="CN164" s="6">
        <v>0.896</v>
      </c>
      <c r="CO164" s="6">
        <v>0.7</v>
      </c>
      <c r="CP164" s="6">
        <v>0.3</v>
      </c>
      <c r="CQ164" s="6">
        <v>1</v>
      </c>
      <c r="CR164" s="6">
        <v>0</v>
      </c>
      <c r="CS164" s="6">
        <v>1</v>
      </c>
      <c r="CT164" s="6">
        <v>0</v>
      </c>
      <c r="CU164" s="6">
        <v>1</v>
      </c>
      <c r="CV164" s="6">
        <v>0</v>
      </c>
      <c r="CW164" s="6">
        <v>1</v>
      </c>
      <c r="CX164" s="6">
        <v>0</v>
      </c>
      <c r="CY164" s="6">
        <v>1</v>
      </c>
      <c r="CZ164" s="6">
        <v>0</v>
      </c>
      <c r="DA164" s="6">
        <v>1</v>
      </c>
      <c r="DB164" s="6">
        <v>0</v>
      </c>
      <c r="DC164" s="6">
        <v>1</v>
      </c>
      <c r="DD164" s="6">
        <v>1</v>
      </c>
      <c r="DE164" s="6">
        <v>1</v>
      </c>
      <c r="DF164" s="6">
        <v>1</v>
      </c>
      <c r="DG164" s="6">
        <v>1</v>
      </c>
      <c r="DH164" s="6">
        <v>1</v>
      </c>
      <c r="DI164" s="6">
        <v>1</v>
      </c>
      <c r="DJ164" s="6">
        <v>1</v>
      </c>
      <c r="DK164" s="6">
        <v>1</v>
      </c>
      <c r="DL164" s="6">
        <v>1</v>
      </c>
      <c r="DM164" s="6">
        <v>1</v>
      </c>
      <c r="DN164" s="6">
        <v>1</v>
      </c>
      <c r="DO164" s="6">
        <v>1</v>
      </c>
      <c r="DP164" s="6">
        <v>1</v>
      </c>
      <c r="DQ164" s="6">
        <v>1</v>
      </c>
      <c r="DR164" s="6">
        <v>1</v>
      </c>
      <c r="DS164" s="6">
        <v>1</v>
      </c>
      <c r="DT164" s="6">
        <v>1</v>
      </c>
      <c r="DU164" s="6">
        <v>1</v>
      </c>
      <c r="DV164" s="6">
        <v>1</v>
      </c>
      <c r="DW164" s="6">
        <v>1</v>
      </c>
      <c r="DX164" s="6">
        <v>1</v>
      </c>
    </row>
    <row r="165" spans="1:128">
      <c r="A165" s="15">
        <v>160</v>
      </c>
      <c r="BP165" s="27">
        <v>0.807163227431943</v>
      </c>
      <c r="BQ165" s="27">
        <v>18596.3122805474</v>
      </c>
      <c r="BR165" s="27">
        <v>1.37629409226379</v>
      </c>
      <c r="BS165" s="27">
        <v>27422.6345297351</v>
      </c>
      <c r="BU165">
        <f t="shared" si="8"/>
        <v>102478.171834244</v>
      </c>
      <c r="BV165">
        <f t="shared" si="9"/>
        <v>179021.479309833</v>
      </c>
      <c r="BW165" s="29">
        <v>160</v>
      </c>
      <c r="BX165">
        <f t="shared" si="10"/>
        <v>0</v>
      </c>
      <c r="BY165">
        <f t="shared" si="11"/>
        <v>1</v>
      </c>
      <c r="CA165" s="25">
        <v>31800</v>
      </c>
      <c r="CH165" s="7">
        <v>31800</v>
      </c>
      <c r="CI165" s="6">
        <v>0</v>
      </c>
      <c r="CJ165" s="6">
        <v>1</v>
      </c>
      <c r="CK165" s="6">
        <v>0.005</v>
      </c>
      <c r="CL165" s="6">
        <v>0.995</v>
      </c>
      <c r="CM165" s="6">
        <v>0.095</v>
      </c>
      <c r="CN165" s="6">
        <v>0.905</v>
      </c>
      <c r="CO165" s="6">
        <v>0.684</v>
      </c>
      <c r="CP165" s="6">
        <v>0.316</v>
      </c>
      <c r="CQ165" s="6">
        <v>1</v>
      </c>
      <c r="CR165" s="6">
        <v>0</v>
      </c>
      <c r="CS165" s="6">
        <v>1</v>
      </c>
      <c r="CT165" s="6">
        <v>0</v>
      </c>
      <c r="CU165" s="6">
        <v>1</v>
      </c>
      <c r="CV165" s="6">
        <v>0</v>
      </c>
      <c r="CW165" s="6">
        <v>1</v>
      </c>
      <c r="CX165" s="6">
        <v>0</v>
      </c>
      <c r="CY165" s="6">
        <v>1</v>
      </c>
      <c r="CZ165" s="6">
        <v>0</v>
      </c>
      <c r="DA165" s="6">
        <v>1</v>
      </c>
      <c r="DB165" s="6">
        <v>0</v>
      </c>
      <c r="DC165" s="6">
        <v>1</v>
      </c>
      <c r="DD165" s="6">
        <v>1</v>
      </c>
      <c r="DE165" s="6">
        <v>1</v>
      </c>
      <c r="DF165" s="6">
        <v>1</v>
      </c>
      <c r="DG165" s="6">
        <v>1</v>
      </c>
      <c r="DH165" s="6">
        <v>1</v>
      </c>
      <c r="DI165" s="6">
        <v>1</v>
      </c>
      <c r="DJ165" s="6">
        <v>1</v>
      </c>
      <c r="DK165" s="6">
        <v>1</v>
      </c>
      <c r="DL165" s="6">
        <v>1</v>
      </c>
      <c r="DM165" s="6">
        <v>1</v>
      </c>
      <c r="DN165" s="6">
        <v>1</v>
      </c>
      <c r="DO165" s="6">
        <v>1</v>
      </c>
      <c r="DP165" s="6">
        <v>1</v>
      </c>
      <c r="DQ165" s="6">
        <v>1</v>
      </c>
      <c r="DR165" s="6">
        <v>1</v>
      </c>
      <c r="DS165" s="6">
        <v>1</v>
      </c>
      <c r="DT165" s="6">
        <v>1</v>
      </c>
      <c r="DU165" s="6">
        <v>1</v>
      </c>
      <c r="DV165" s="6">
        <v>1</v>
      </c>
      <c r="DW165" s="6">
        <v>1</v>
      </c>
      <c r="DX165" s="6">
        <v>1</v>
      </c>
    </row>
    <row r="166" spans="1:128">
      <c r="A166" s="15">
        <v>161</v>
      </c>
      <c r="BP166" s="27">
        <v>0.781354755139714</v>
      </c>
      <c r="BQ166" s="27">
        <v>15991.7893667263</v>
      </c>
      <c r="BR166" s="27">
        <v>1.33689639486343</v>
      </c>
      <c r="BS166" s="27">
        <v>18795.9282939917</v>
      </c>
      <c r="BU166">
        <f t="shared" si="8"/>
        <v>101211.423904231</v>
      </c>
      <c r="BV166">
        <f t="shared" si="9"/>
        <v>181738.530935523</v>
      </c>
      <c r="BW166" s="29">
        <v>161</v>
      </c>
      <c r="BX166">
        <f t="shared" si="10"/>
        <v>0</v>
      </c>
      <c r="BY166">
        <f t="shared" si="11"/>
        <v>1</v>
      </c>
      <c r="CA166" s="25">
        <v>32000</v>
      </c>
      <c r="CH166" s="7">
        <v>32000</v>
      </c>
      <c r="CI166" s="6">
        <v>0</v>
      </c>
      <c r="CJ166" s="6">
        <v>1</v>
      </c>
      <c r="CK166" s="6">
        <v>0.005</v>
      </c>
      <c r="CL166" s="6">
        <v>0.995</v>
      </c>
      <c r="CM166" s="6">
        <v>0.082</v>
      </c>
      <c r="CN166" s="6">
        <v>0.918</v>
      </c>
      <c r="CO166" s="6">
        <v>0.666</v>
      </c>
      <c r="CP166" s="6">
        <v>0.334</v>
      </c>
      <c r="CQ166" s="6">
        <v>1</v>
      </c>
      <c r="CR166" s="6">
        <v>0</v>
      </c>
      <c r="CS166" s="6">
        <v>1</v>
      </c>
      <c r="CT166" s="6">
        <v>0</v>
      </c>
      <c r="CU166" s="6">
        <v>1</v>
      </c>
      <c r="CV166" s="6">
        <v>0</v>
      </c>
      <c r="CW166" s="6">
        <v>1</v>
      </c>
      <c r="CX166" s="6">
        <v>0</v>
      </c>
      <c r="CY166" s="6">
        <v>1</v>
      </c>
      <c r="CZ166" s="6">
        <v>0</v>
      </c>
      <c r="DA166" s="6">
        <v>1</v>
      </c>
      <c r="DB166" s="6">
        <v>0</v>
      </c>
      <c r="DC166" s="6">
        <v>1</v>
      </c>
      <c r="DD166" s="6">
        <v>1</v>
      </c>
      <c r="DE166" s="6">
        <v>1</v>
      </c>
      <c r="DF166" s="6">
        <v>1</v>
      </c>
      <c r="DG166" s="6">
        <v>1</v>
      </c>
      <c r="DH166" s="6">
        <v>1</v>
      </c>
      <c r="DI166" s="6">
        <v>1</v>
      </c>
      <c r="DJ166" s="6">
        <v>1</v>
      </c>
      <c r="DK166" s="6">
        <v>1</v>
      </c>
      <c r="DL166" s="6">
        <v>1</v>
      </c>
      <c r="DM166" s="6">
        <v>1</v>
      </c>
      <c r="DN166" s="6">
        <v>1</v>
      </c>
      <c r="DO166" s="6">
        <v>1</v>
      </c>
      <c r="DP166" s="6">
        <v>1</v>
      </c>
      <c r="DQ166" s="6">
        <v>1</v>
      </c>
      <c r="DR166" s="6">
        <v>1</v>
      </c>
      <c r="DS166" s="6">
        <v>1</v>
      </c>
      <c r="DT166" s="6">
        <v>1</v>
      </c>
      <c r="DU166" s="6">
        <v>1</v>
      </c>
      <c r="DV166" s="6">
        <v>1</v>
      </c>
      <c r="DW166" s="6">
        <v>1</v>
      </c>
      <c r="DX166" s="6">
        <v>1</v>
      </c>
    </row>
    <row r="167" spans="1:128">
      <c r="A167" s="15">
        <v>162</v>
      </c>
      <c r="BP167" s="27">
        <v>0.759306115111904</v>
      </c>
      <c r="BQ167" s="27">
        <v>22223.4390924218</v>
      </c>
      <c r="BR167" s="27">
        <v>1.30372630029172</v>
      </c>
      <c r="BS167" s="27">
        <v>32740.4753697993</v>
      </c>
      <c r="BU167">
        <f t="shared" si="8"/>
        <v>91672.4781743639</v>
      </c>
      <c r="BV167">
        <f t="shared" si="9"/>
        <v>162818.469673959</v>
      </c>
      <c r="BW167" s="29">
        <v>162</v>
      </c>
      <c r="BX167">
        <f t="shared" si="10"/>
        <v>0</v>
      </c>
      <c r="BY167">
        <f t="shared" si="11"/>
        <v>1</v>
      </c>
      <c r="CA167" s="25">
        <v>32200</v>
      </c>
      <c r="CH167" s="7">
        <v>32200</v>
      </c>
      <c r="CI167" s="6">
        <v>0</v>
      </c>
      <c r="CJ167" s="6">
        <v>1</v>
      </c>
      <c r="CK167" s="6">
        <v>0.005</v>
      </c>
      <c r="CL167" s="6">
        <v>0.995</v>
      </c>
      <c r="CM167" s="6">
        <v>0.072</v>
      </c>
      <c r="CN167" s="6">
        <v>0.928</v>
      </c>
      <c r="CO167" s="6">
        <v>0.646</v>
      </c>
      <c r="CP167" s="6">
        <v>0.354</v>
      </c>
      <c r="CQ167" s="6">
        <v>1</v>
      </c>
      <c r="CR167" s="6">
        <v>0</v>
      </c>
      <c r="CS167" s="6">
        <v>1</v>
      </c>
      <c r="CT167" s="6">
        <v>0</v>
      </c>
      <c r="CU167" s="6">
        <v>1</v>
      </c>
      <c r="CV167" s="6">
        <v>0</v>
      </c>
      <c r="CW167" s="6">
        <v>1</v>
      </c>
      <c r="CX167" s="6">
        <v>0</v>
      </c>
      <c r="CY167" s="6">
        <v>1</v>
      </c>
      <c r="CZ167" s="6">
        <v>0</v>
      </c>
      <c r="DA167" s="6">
        <v>1</v>
      </c>
      <c r="DB167" s="6">
        <v>0</v>
      </c>
      <c r="DC167" s="6">
        <v>1</v>
      </c>
      <c r="DD167" s="6">
        <v>1</v>
      </c>
      <c r="DE167" s="6">
        <v>1</v>
      </c>
      <c r="DF167" s="6">
        <v>1</v>
      </c>
      <c r="DG167" s="6">
        <v>1</v>
      </c>
      <c r="DH167" s="6">
        <v>1</v>
      </c>
      <c r="DI167" s="6">
        <v>1</v>
      </c>
      <c r="DJ167" s="6">
        <v>1</v>
      </c>
      <c r="DK167" s="6">
        <v>1</v>
      </c>
      <c r="DL167" s="6">
        <v>1</v>
      </c>
      <c r="DM167" s="6">
        <v>1</v>
      </c>
      <c r="DN167" s="6">
        <v>1</v>
      </c>
      <c r="DO167" s="6">
        <v>1</v>
      </c>
      <c r="DP167" s="6">
        <v>1</v>
      </c>
      <c r="DQ167" s="6">
        <v>1</v>
      </c>
      <c r="DR167" s="6">
        <v>1</v>
      </c>
      <c r="DS167" s="6">
        <v>1</v>
      </c>
      <c r="DT167" s="6">
        <v>1</v>
      </c>
      <c r="DU167" s="6">
        <v>1</v>
      </c>
      <c r="DV167" s="6">
        <v>1</v>
      </c>
      <c r="DW167" s="6">
        <v>1</v>
      </c>
      <c r="DX167" s="6">
        <v>1</v>
      </c>
    </row>
    <row r="168" spans="1:128">
      <c r="A168" s="15">
        <v>163</v>
      </c>
      <c r="BP168" s="27">
        <v>0.836744238581826</v>
      </c>
      <c r="BQ168" s="27">
        <v>11894.223668466</v>
      </c>
      <c r="BR168" s="27">
        <v>1.43053808635795</v>
      </c>
      <c r="BS168" s="27">
        <v>16087.5590071429</v>
      </c>
      <c r="BU168">
        <f t="shared" si="8"/>
        <v>113617.412118808</v>
      </c>
      <c r="BV168">
        <f t="shared" si="9"/>
        <v>198493.15394655</v>
      </c>
      <c r="BW168" s="29">
        <v>163</v>
      </c>
      <c r="BX168">
        <f t="shared" si="10"/>
        <v>0</v>
      </c>
      <c r="BY168">
        <f t="shared" si="11"/>
        <v>1</v>
      </c>
      <c r="CA168" s="25">
        <v>32400</v>
      </c>
      <c r="CH168" s="7">
        <v>32400</v>
      </c>
      <c r="CI168" s="6">
        <v>0</v>
      </c>
      <c r="CJ168" s="6">
        <v>1</v>
      </c>
      <c r="CK168" s="6">
        <v>0.003</v>
      </c>
      <c r="CL168" s="6">
        <v>0.997</v>
      </c>
      <c r="CM168" s="6">
        <v>0.064</v>
      </c>
      <c r="CN168" s="6">
        <v>0.936</v>
      </c>
      <c r="CO168" s="6">
        <v>0.626</v>
      </c>
      <c r="CP168" s="6">
        <v>0.374</v>
      </c>
      <c r="CQ168" s="6">
        <v>1</v>
      </c>
      <c r="CR168" s="6">
        <v>0</v>
      </c>
      <c r="CS168" s="6">
        <v>1</v>
      </c>
      <c r="CT168" s="6">
        <v>0</v>
      </c>
      <c r="CU168" s="6">
        <v>1</v>
      </c>
      <c r="CV168" s="6">
        <v>0</v>
      </c>
      <c r="CW168" s="6">
        <v>1</v>
      </c>
      <c r="CX168" s="6">
        <v>0</v>
      </c>
      <c r="CY168" s="6">
        <v>1</v>
      </c>
      <c r="CZ168" s="6">
        <v>0</v>
      </c>
      <c r="DA168" s="6">
        <v>1</v>
      </c>
      <c r="DB168" s="6">
        <v>0</v>
      </c>
      <c r="DC168" s="6">
        <v>1</v>
      </c>
      <c r="DD168" s="6">
        <v>1</v>
      </c>
      <c r="DE168" s="6">
        <v>1</v>
      </c>
      <c r="DF168" s="6">
        <v>1</v>
      </c>
      <c r="DG168" s="6">
        <v>1</v>
      </c>
      <c r="DH168" s="6">
        <v>1</v>
      </c>
      <c r="DI168" s="6">
        <v>1</v>
      </c>
      <c r="DJ168" s="6">
        <v>1</v>
      </c>
      <c r="DK168" s="6">
        <v>1</v>
      </c>
      <c r="DL168" s="6">
        <v>1</v>
      </c>
      <c r="DM168" s="6">
        <v>1</v>
      </c>
      <c r="DN168" s="6">
        <v>1</v>
      </c>
      <c r="DO168" s="6">
        <v>1</v>
      </c>
      <c r="DP168" s="6">
        <v>1</v>
      </c>
      <c r="DQ168" s="6">
        <v>1</v>
      </c>
      <c r="DR168" s="6">
        <v>1</v>
      </c>
      <c r="DS168" s="6">
        <v>1</v>
      </c>
      <c r="DT168" s="6">
        <v>1</v>
      </c>
      <c r="DU168" s="6">
        <v>1</v>
      </c>
      <c r="DV168" s="6">
        <v>1</v>
      </c>
      <c r="DW168" s="6">
        <v>1</v>
      </c>
      <c r="DX168" s="6">
        <v>1</v>
      </c>
    </row>
    <row r="169" spans="1:128">
      <c r="A169" s="15">
        <v>164</v>
      </c>
      <c r="BP169" s="27">
        <v>0.799628958884574</v>
      </c>
      <c r="BQ169" s="27">
        <v>15158.8725940863</v>
      </c>
      <c r="BR169" s="27">
        <v>1.38884539064625</v>
      </c>
      <c r="BS169" s="27">
        <v>20568.2911956165</v>
      </c>
      <c r="BU169">
        <f t="shared" si="8"/>
        <v>104785.4712386</v>
      </c>
      <c r="BV169">
        <f t="shared" si="9"/>
        <v>187758.51740132</v>
      </c>
      <c r="BW169" s="29">
        <v>164</v>
      </c>
      <c r="BX169">
        <f t="shared" si="10"/>
        <v>0</v>
      </c>
      <c r="BY169">
        <f t="shared" si="11"/>
        <v>1</v>
      </c>
      <c r="CA169" s="25">
        <v>32600</v>
      </c>
      <c r="CH169" s="7">
        <v>32600</v>
      </c>
      <c r="CI169" s="6">
        <v>0</v>
      </c>
      <c r="CJ169" s="6">
        <v>1</v>
      </c>
      <c r="CK169" s="6">
        <v>0.003</v>
      </c>
      <c r="CL169" s="6">
        <v>0.997</v>
      </c>
      <c r="CM169" s="6">
        <v>0.063</v>
      </c>
      <c r="CN169" s="6">
        <v>0.937</v>
      </c>
      <c r="CO169" s="6">
        <v>0.614</v>
      </c>
      <c r="CP169" s="6">
        <v>0.386</v>
      </c>
      <c r="CQ169" s="6">
        <v>1</v>
      </c>
      <c r="CR169" s="6">
        <v>0</v>
      </c>
      <c r="CS169" s="6">
        <v>1</v>
      </c>
      <c r="CT169" s="6">
        <v>0</v>
      </c>
      <c r="CU169" s="6">
        <v>1</v>
      </c>
      <c r="CV169" s="6">
        <v>0</v>
      </c>
      <c r="CW169" s="6">
        <v>1</v>
      </c>
      <c r="CX169" s="6">
        <v>0</v>
      </c>
      <c r="CY169" s="6">
        <v>1</v>
      </c>
      <c r="CZ169" s="6">
        <v>0</v>
      </c>
      <c r="DA169" s="6">
        <v>1</v>
      </c>
      <c r="DB169" s="6">
        <v>0</v>
      </c>
      <c r="DC169" s="6">
        <v>1</v>
      </c>
      <c r="DD169" s="6">
        <v>1</v>
      </c>
      <c r="DE169" s="6">
        <v>1</v>
      </c>
      <c r="DF169" s="6">
        <v>1</v>
      </c>
      <c r="DG169" s="6">
        <v>1</v>
      </c>
      <c r="DH169" s="6">
        <v>1</v>
      </c>
      <c r="DI169" s="6">
        <v>1</v>
      </c>
      <c r="DJ169" s="6">
        <v>1</v>
      </c>
      <c r="DK169" s="6">
        <v>1</v>
      </c>
      <c r="DL169" s="6">
        <v>1</v>
      </c>
      <c r="DM169" s="6">
        <v>1</v>
      </c>
      <c r="DN169" s="6">
        <v>1</v>
      </c>
      <c r="DO169" s="6">
        <v>1</v>
      </c>
      <c r="DP169" s="6">
        <v>1</v>
      </c>
      <c r="DQ169" s="6">
        <v>1</v>
      </c>
      <c r="DR169" s="6">
        <v>1</v>
      </c>
      <c r="DS169" s="6">
        <v>1</v>
      </c>
      <c r="DT169" s="6">
        <v>1</v>
      </c>
      <c r="DU169" s="6">
        <v>1</v>
      </c>
      <c r="DV169" s="6">
        <v>1</v>
      </c>
      <c r="DW169" s="6">
        <v>1</v>
      </c>
      <c r="DX169" s="6">
        <v>1</v>
      </c>
    </row>
    <row r="170" spans="1:128">
      <c r="A170" s="15">
        <v>165</v>
      </c>
      <c r="BP170" s="27">
        <v>0.7445688511849</v>
      </c>
      <c r="BQ170" s="27">
        <v>15196.7308971155</v>
      </c>
      <c r="BR170" s="27">
        <v>1.28114073055511</v>
      </c>
      <c r="BS170" s="27">
        <v>20137.493560497</v>
      </c>
      <c r="BU170">
        <f t="shared" si="8"/>
        <v>96488.5967806195</v>
      </c>
      <c r="BV170">
        <f t="shared" si="9"/>
        <v>172033.61602277</v>
      </c>
      <c r="BW170" s="29">
        <v>165</v>
      </c>
      <c r="BX170">
        <f t="shared" si="10"/>
        <v>0</v>
      </c>
      <c r="BY170">
        <f t="shared" si="11"/>
        <v>1</v>
      </c>
      <c r="CA170" s="25">
        <v>32800</v>
      </c>
      <c r="CH170" s="7">
        <v>32800</v>
      </c>
      <c r="CI170" s="6">
        <v>0</v>
      </c>
      <c r="CJ170" s="6">
        <v>1</v>
      </c>
      <c r="CK170" s="6">
        <v>0.003</v>
      </c>
      <c r="CL170" s="6">
        <v>0.997</v>
      </c>
      <c r="CM170" s="6">
        <v>0.063</v>
      </c>
      <c r="CN170" s="6">
        <v>0.937</v>
      </c>
      <c r="CO170" s="6">
        <v>0.601</v>
      </c>
      <c r="CP170" s="6">
        <v>0.399</v>
      </c>
      <c r="CQ170" s="6">
        <v>0.999</v>
      </c>
      <c r="CR170" s="6">
        <v>0.001</v>
      </c>
      <c r="CS170" s="6">
        <v>1</v>
      </c>
      <c r="CT170" s="6">
        <v>0</v>
      </c>
      <c r="CU170" s="6">
        <v>1</v>
      </c>
      <c r="CV170" s="6">
        <v>0</v>
      </c>
      <c r="CW170" s="6">
        <v>1</v>
      </c>
      <c r="CX170" s="6">
        <v>0</v>
      </c>
      <c r="CY170" s="6">
        <v>1</v>
      </c>
      <c r="CZ170" s="6">
        <v>0</v>
      </c>
      <c r="DA170" s="6">
        <v>1</v>
      </c>
      <c r="DB170" s="6">
        <v>0</v>
      </c>
      <c r="DC170" s="6">
        <v>1</v>
      </c>
      <c r="DD170" s="6">
        <v>1</v>
      </c>
      <c r="DE170" s="6">
        <v>1</v>
      </c>
      <c r="DF170" s="6">
        <v>1</v>
      </c>
      <c r="DG170" s="6">
        <v>1</v>
      </c>
      <c r="DH170" s="6">
        <v>1</v>
      </c>
      <c r="DI170" s="6">
        <v>1</v>
      </c>
      <c r="DJ170" s="6">
        <v>1</v>
      </c>
      <c r="DK170" s="6">
        <v>1</v>
      </c>
      <c r="DL170" s="6">
        <v>1</v>
      </c>
      <c r="DM170" s="6">
        <v>1</v>
      </c>
      <c r="DN170" s="6">
        <v>1</v>
      </c>
      <c r="DO170" s="6">
        <v>1</v>
      </c>
      <c r="DP170" s="6">
        <v>1</v>
      </c>
      <c r="DQ170" s="6">
        <v>1</v>
      </c>
      <c r="DR170" s="6">
        <v>1</v>
      </c>
      <c r="DS170" s="6">
        <v>1</v>
      </c>
      <c r="DT170" s="6">
        <v>1</v>
      </c>
      <c r="DU170" s="6">
        <v>1</v>
      </c>
      <c r="DV170" s="6">
        <v>1</v>
      </c>
      <c r="DW170" s="6">
        <v>1</v>
      </c>
      <c r="DX170" s="6">
        <v>1</v>
      </c>
    </row>
    <row r="171" spans="1:128">
      <c r="A171" s="15">
        <v>166</v>
      </c>
      <c r="BP171" s="27">
        <v>0.805828882909713</v>
      </c>
      <c r="BQ171" s="27">
        <v>14899.3901232035</v>
      </c>
      <c r="BR171" s="27">
        <v>1.39069099008008</v>
      </c>
      <c r="BS171" s="27">
        <v>21905.8411033709</v>
      </c>
      <c r="BU171">
        <f t="shared" si="8"/>
        <v>105974.942313253</v>
      </c>
      <c r="BV171">
        <f t="shared" si="9"/>
        <v>186697.807408641</v>
      </c>
      <c r="BW171" s="29">
        <v>166</v>
      </c>
      <c r="BX171">
        <f t="shared" si="10"/>
        <v>0</v>
      </c>
      <c r="BY171">
        <f t="shared" si="11"/>
        <v>1</v>
      </c>
      <c r="CA171" s="25">
        <v>33000</v>
      </c>
      <c r="CH171" s="7">
        <v>33000</v>
      </c>
      <c r="CI171" s="6">
        <v>0</v>
      </c>
      <c r="CJ171" s="6">
        <v>1</v>
      </c>
      <c r="CK171" s="6">
        <v>0.003</v>
      </c>
      <c r="CL171" s="6">
        <v>0.997</v>
      </c>
      <c r="CM171" s="6">
        <v>0.061</v>
      </c>
      <c r="CN171" s="6">
        <v>0.939</v>
      </c>
      <c r="CO171" s="6">
        <v>0.582</v>
      </c>
      <c r="CP171" s="6">
        <v>0.418</v>
      </c>
      <c r="CQ171" s="6">
        <v>0.999</v>
      </c>
      <c r="CR171" s="6">
        <v>0.001</v>
      </c>
      <c r="CS171" s="6">
        <v>1</v>
      </c>
      <c r="CT171" s="6">
        <v>0</v>
      </c>
      <c r="CU171" s="6">
        <v>1</v>
      </c>
      <c r="CV171" s="6">
        <v>0</v>
      </c>
      <c r="CW171" s="6">
        <v>1</v>
      </c>
      <c r="CX171" s="6">
        <v>0</v>
      </c>
      <c r="CY171" s="6">
        <v>1</v>
      </c>
      <c r="CZ171" s="6">
        <v>0</v>
      </c>
      <c r="DA171" s="6">
        <v>1</v>
      </c>
      <c r="DB171" s="6">
        <v>0</v>
      </c>
      <c r="DC171" s="6">
        <v>1</v>
      </c>
      <c r="DD171" s="6">
        <v>1</v>
      </c>
      <c r="DE171" s="6">
        <v>1</v>
      </c>
      <c r="DF171" s="6">
        <v>1</v>
      </c>
      <c r="DG171" s="6">
        <v>1</v>
      </c>
      <c r="DH171" s="6">
        <v>1</v>
      </c>
      <c r="DI171" s="6">
        <v>1</v>
      </c>
      <c r="DJ171" s="6">
        <v>1</v>
      </c>
      <c r="DK171" s="6">
        <v>1</v>
      </c>
      <c r="DL171" s="6">
        <v>1</v>
      </c>
      <c r="DM171" s="6">
        <v>1</v>
      </c>
      <c r="DN171" s="6">
        <v>1</v>
      </c>
      <c r="DO171" s="6">
        <v>1</v>
      </c>
      <c r="DP171" s="6">
        <v>1</v>
      </c>
      <c r="DQ171" s="6">
        <v>1</v>
      </c>
      <c r="DR171" s="6">
        <v>1</v>
      </c>
      <c r="DS171" s="6">
        <v>1</v>
      </c>
      <c r="DT171" s="6">
        <v>1</v>
      </c>
      <c r="DU171" s="6">
        <v>1</v>
      </c>
      <c r="DV171" s="6">
        <v>1</v>
      </c>
      <c r="DW171" s="6">
        <v>1</v>
      </c>
      <c r="DX171" s="6">
        <v>1</v>
      </c>
    </row>
    <row r="172" spans="1:128">
      <c r="A172" s="15">
        <v>167</v>
      </c>
      <c r="BP172" s="27">
        <v>0.70153782885711</v>
      </c>
      <c r="BQ172" s="27">
        <v>14462.2668405829</v>
      </c>
      <c r="BR172" s="27">
        <v>1.18219338293765</v>
      </c>
      <c r="BS172" s="27">
        <v>17911.1039180075</v>
      </c>
      <c r="BU172">
        <f t="shared" si="8"/>
        <v>90768.4074879836</v>
      </c>
      <c r="BV172">
        <f t="shared" si="9"/>
        <v>159417.90352264</v>
      </c>
      <c r="BW172" s="29">
        <v>167</v>
      </c>
      <c r="BX172">
        <f t="shared" si="10"/>
        <v>0</v>
      </c>
      <c r="BY172">
        <f t="shared" si="11"/>
        <v>1</v>
      </c>
      <c r="CA172" s="25">
        <v>33200</v>
      </c>
      <c r="CH172" s="7">
        <v>33200</v>
      </c>
      <c r="CI172" s="6">
        <v>0</v>
      </c>
      <c r="CJ172" s="6">
        <v>1</v>
      </c>
      <c r="CK172" s="6">
        <v>0.003</v>
      </c>
      <c r="CL172" s="6">
        <v>0.997</v>
      </c>
      <c r="CM172" s="6">
        <v>0.056</v>
      </c>
      <c r="CN172" s="6">
        <v>0.944</v>
      </c>
      <c r="CO172" s="6">
        <v>0.562</v>
      </c>
      <c r="CP172" s="6">
        <v>0.438</v>
      </c>
      <c r="CQ172" s="6">
        <v>0.999</v>
      </c>
      <c r="CR172" s="6">
        <v>0.001</v>
      </c>
      <c r="CS172" s="6">
        <v>1</v>
      </c>
      <c r="CT172" s="6">
        <v>0</v>
      </c>
      <c r="CU172" s="6">
        <v>1</v>
      </c>
      <c r="CV172" s="6">
        <v>0</v>
      </c>
      <c r="CW172" s="6">
        <v>1</v>
      </c>
      <c r="CX172" s="6">
        <v>0</v>
      </c>
      <c r="CY172" s="6">
        <v>1</v>
      </c>
      <c r="CZ172" s="6">
        <v>0</v>
      </c>
      <c r="DA172" s="6">
        <v>1</v>
      </c>
      <c r="DB172" s="6">
        <v>0</v>
      </c>
      <c r="DC172" s="6">
        <v>1</v>
      </c>
      <c r="DD172" s="6">
        <v>1</v>
      </c>
      <c r="DE172" s="6">
        <v>1</v>
      </c>
      <c r="DF172" s="6">
        <v>1</v>
      </c>
      <c r="DG172" s="6">
        <v>1</v>
      </c>
      <c r="DH172" s="6">
        <v>1</v>
      </c>
      <c r="DI172" s="6">
        <v>1</v>
      </c>
      <c r="DJ172" s="6">
        <v>1</v>
      </c>
      <c r="DK172" s="6">
        <v>1</v>
      </c>
      <c r="DL172" s="6">
        <v>1</v>
      </c>
      <c r="DM172" s="6">
        <v>1</v>
      </c>
      <c r="DN172" s="6">
        <v>1</v>
      </c>
      <c r="DO172" s="6">
        <v>1</v>
      </c>
      <c r="DP172" s="6">
        <v>1</v>
      </c>
      <c r="DQ172" s="6">
        <v>1</v>
      </c>
      <c r="DR172" s="6">
        <v>1</v>
      </c>
      <c r="DS172" s="6">
        <v>1</v>
      </c>
      <c r="DT172" s="6">
        <v>1</v>
      </c>
      <c r="DU172" s="6">
        <v>1</v>
      </c>
      <c r="DV172" s="6">
        <v>1</v>
      </c>
      <c r="DW172" s="6">
        <v>1</v>
      </c>
      <c r="DX172" s="6">
        <v>1</v>
      </c>
    </row>
    <row r="173" spans="1:128">
      <c r="A173" s="15">
        <v>168</v>
      </c>
      <c r="BP173" s="27">
        <v>0.831426727271307</v>
      </c>
      <c r="BQ173" s="27">
        <v>11310.4199939677</v>
      </c>
      <c r="BR173" s="27">
        <v>1.41943234261996</v>
      </c>
      <c r="BS173" s="27">
        <v>15580.6480763975</v>
      </c>
      <c r="BU173">
        <f t="shared" si="8"/>
        <v>113403.589096728</v>
      </c>
      <c r="BV173">
        <f t="shared" si="9"/>
        <v>197334.203316596</v>
      </c>
      <c r="BW173" s="29">
        <v>168</v>
      </c>
      <c r="BX173">
        <f t="shared" si="10"/>
        <v>0</v>
      </c>
      <c r="BY173">
        <f t="shared" si="11"/>
        <v>1</v>
      </c>
      <c r="CA173" s="25">
        <v>33400</v>
      </c>
      <c r="CH173" s="7">
        <v>33400</v>
      </c>
      <c r="CI173" s="6">
        <v>0</v>
      </c>
      <c r="CJ173" s="6">
        <v>1</v>
      </c>
      <c r="CK173" s="6">
        <v>0.003</v>
      </c>
      <c r="CL173" s="6">
        <v>0.997</v>
      </c>
      <c r="CM173" s="6">
        <v>0.052</v>
      </c>
      <c r="CN173" s="6">
        <v>0.948</v>
      </c>
      <c r="CO173" s="6">
        <v>0.548</v>
      </c>
      <c r="CP173" s="6">
        <v>0.452</v>
      </c>
      <c r="CQ173" s="6">
        <v>0.998</v>
      </c>
      <c r="CR173" s="6">
        <v>0.002</v>
      </c>
      <c r="CS173" s="6">
        <v>1</v>
      </c>
      <c r="CT173" s="6">
        <v>0</v>
      </c>
      <c r="CU173" s="6">
        <v>1</v>
      </c>
      <c r="CV173" s="6">
        <v>0</v>
      </c>
      <c r="CW173" s="6">
        <v>1</v>
      </c>
      <c r="CX173" s="6">
        <v>0</v>
      </c>
      <c r="CY173" s="6">
        <v>1</v>
      </c>
      <c r="CZ173" s="6">
        <v>0</v>
      </c>
      <c r="DA173" s="6">
        <v>1</v>
      </c>
      <c r="DB173" s="6">
        <v>0</v>
      </c>
      <c r="DC173" s="6">
        <v>1</v>
      </c>
      <c r="DD173" s="6">
        <v>1</v>
      </c>
      <c r="DE173" s="6">
        <v>1</v>
      </c>
      <c r="DF173" s="6">
        <v>1</v>
      </c>
      <c r="DG173" s="6">
        <v>1</v>
      </c>
      <c r="DH173" s="6">
        <v>1</v>
      </c>
      <c r="DI173" s="6">
        <v>1</v>
      </c>
      <c r="DJ173" s="6">
        <v>1</v>
      </c>
      <c r="DK173" s="6">
        <v>1</v>
      </c>
      <c r="DL173" s="6">
        <v>1</v>
      </c>
      <c r="DM173" s="6">
        <v>1</v>
      </c>
      <c r="DN173" s="6">
        <v>1</v>
      </c>
      <c r="DO173" s="6">
        <v>1</v>
      </c>
      <c r="DP173" s="6">
        <v>1</v>
      </c>
      <c r="DQ173" s="6">
        <v>1</v>
      </c>
      <c r="DR173" s="6">
        <v>1</v>
      </c>
      <c r="DS173" s="6">
        <v>1</v>
      </c>
      <c r="DT173" s="6">
        <v>1</v>
      </c>
      <c r="DU173" s="6">
        <v>1</v>
      </c>
      <c r="DV173" s="6">
        <v>1</v>
      </c>
      <c r="DW173" s="6">
        <v>1</v>
      </c>
      <c r="DX173" s="6">
        <v>1</v>
      </c>
    </row>
    <row r="174" spans="1:128">
      <c r="A174" s="15">
        <v>169</v>
      </c>
      <c r="BP174" s="27">
        <v>0.798377682697026</v>
      </c>
      <c r="BQ174" s="27">
        <v>14617.3510909243</v>
      </c>
      <c r="BR174" s="27">
        <v>1.3624407950145</v>
      </c>
      <c r="BS174" s="27">
        <v>18603.9921695951</v>
      </c>
      <c r="BU174">
        <f t="shared" si="8"/>
        <v>105139.30131363</v>
      </c>
      <c r="BV174">
        <f t="shared" si="9"/>
        <v>185762.12708258</v>
      </c>
      <c r="BW174" s="29">
        <v>169</v>
      </c>
      <c r="BX174">
        <f t="shared" si="10"/>
        <v>0</v>
      </c>
      <c r="BY174">
        <f t="shared" si="11"/>
        <v>1</v>
      </c>
      <c r="CA174" s="25">
        <v>33600</v>
      </c>
      <c r="CH174" s="7">
        <v>33600</v>
      </c>
      <c r="CI174" s="6">
        <v>0</v>
      </c>
      <c r="CJ174" s="6">
        <v>1</v>
      </c>
      <c r="CK174" s="6">
        <v>0.003</v>
      </c>
      <c r="CL174" s="6">
        <v>0.997</v>
      </c>
      <c r="CM174" s="6">
        <v>0.047</v>
      </c>
      <c r="CN174" s="6">
        <v>0.953</v>
      </c>
      <c r="CO174" s="6">
        <v>0.532</v>
      </c>
      <c r="CP174" s="6">
        <v>0.468</v>
      </c>
      <c r="CQ174" s="6">
        <v>0.998</v>
      </c>
      <c r="CR174" s="6">
        <v>0.002</v>
      </c>
      <c r="CS174" s="6">
        <v>1</v>
      </c>
      <c r="CT174" s="6">
        <v>0</v>
      </c>
      <c r="CU174" s="6">
        <v>1</v>
      </c>
      <c r="CV174" s="6">
        <v>0</v>
      </c>
      <c r="CW174" s="6">
        <v>1</v>
      </c>
      <c r="CX174" s="6">
        <v>0</v>
      </c>
      <c r="CY174" s="6">
        <v>1</v>
      </c>
      <c r="CZ174" s="6">
        <v>0</v>
      </c>
      <c r="DA174" s="6">
        <v>1</v>
      </c>
      <c r="DB174" s="6">
        <v>0</v>
      </c>
      <c r="DC174" s="6">
        <v>1</v>
      </c>
      <c r="DD174" s="6">
        <v>1</v>
      </c>
      <c r="DE174" s="6">
        <v>1</v>
      </c>
      <c r="DF174" s="6">
        <v>1</v>
      </c>
      <c r="DG174" s="6">
        <v>1</v>
      </c>
      <c r="DH174" s="6">
        <v>1</v>
      </c>
      <c r="DI174" s="6">
        <v>1</v>
      </c>
      <c r="DJ174" s="6">
        <v>1</v>
      </c>
      <c r="DK174" s="6">
        <v>1</v>
      </c>
      <c r="DL174" s="6">
        <v>1</v>
      </c>
      <c r="DM174" s="6">
        <v>1</v>
      </c>
      <c r="DN174" s="6">
        <v>1</v>
      </c>
      <c r="DO174" s="6">
        <v>1</v>
      </c>
      <c r="DP174" s="6">
        <v>1</v>
      </c>
      <c r="DQ174" s="6">
        <v>1</v>
      </c>
      <c r="DR174" s="6">
        <v>1</v>
      </c>
      <c r="DS174" s="6">
        <v>1</v>
      </c>
      <c r="DT174" s="6">
        <v>1</v>
      </c>
      <c r="DU174" s="6">
        <v>1</v>
      </c>
      <c r="DV174" s="6">
        <v>1</v>
      </c>
      <c r="DW174" s="6">
        <v>1</v>
      </c>
      <c r="DX174" s="6">
        <v>1</v>
      </c>
    </row>
    <row r="175" spans="1:128">
      <c r="A175" s="15">
        <v>170</v>
      </c>
      <c r="BP175" s="27">
        <v>0.832061892958426</v>
      </c>
      <c r="BQ175" s="27">
        <v>16537.4594574425</v>
      </c>
      <c r="BR175" s="27">
        <v>1.42410611219152</v>
      </c>
      <c r="BS175" s="27">
        <v>22022.4111185217</v>
      </c>
      <c r="BU175">
        <f t="shared" si="8"/>
        <v>108271.824486321</v>
      </c>
      <c r="BV175">
        <f t="shared" si="9"/>
        <v>191593.505710206</v>
      </c>
      <c r="BW175" s="29">
        <v>170</v>
      </c>
      <c r="BX175">
        <f t="shared" si="10"/>
        <v>0</v>
      </c>
      <c r="BY175">
        <f t="shared" si="11"/>
        <v>1</v>
      </c>
      <c r="CA175" s="25">
        <v>33800</v>
      </c>
      <c r="CH175" s="7">
        <v>33800</v>
      </c>
      <c r="CI175" s="6">
        <v>0</v>
      </c>
      <c r="CJ175" s="6">
        <v>1</v>
      </c>
      <c r="CK175" s="6">
        <v>0.003</v>
      </c>
      <c r="CL175" s="6">
        <v>0.997</v>
      </c>
      <c r="CM175" s="6">
        <v>0.044</v>
      </c>
      <c r="CN175" s="6">
        <v>0.956</v>
      </c>
      <c r="CO175" s="6">
        <v>0.516</v>
      </c>
      <c r="CP175" s="6">
        <v>0.484</v>
      </c>
      <c r="CQ175" s="6">
        <v>0.998</v>
      </c>
      <c r="CR175" s="6">
        <v>0.002</v>
      </c>
      <c r="CS175" s="6">
        <v>1</v>
      </c>
      <c r="CT175" s="6">
        <v>0</v>
      </c>
      <c r="CU175" s="6">
        <v>1</v>
      </c>
      <c r="CV175" s="6">
        <v>0</v>
      </c>
      <c r="CW175" s="6">
        <v>1</v>
      </c>
      <c r="CX175" s="6">
        <v>0</v>
      </c>
      <c r="CY175" s="6">
        <v>1</v>
      </c>
      <c r="CZ175" s="6">
        <v>0</v>
      </c>
      <c r="DA175" s="6">
        <v>1</v>
      </c>
      <c r="DB175" s="6">
        <v>0</v>
      </c>
      <c r="DC175" s="6">
        <v>1</v>
      </c>
      <c r="DD175" s="6">
        <v>1</v>
      </c>
      <c r="DE175" s="6">
        <v>1</v>
      </c>
      <c r="DF175" s="6">
        <v>1</v>
      </c>
      <c r="DG175" s="6">
        <v>1</v>
      </c>
      <c r="DH175" s="6">
        <v>1</v>
      </c>
      <c r="DI175" s="6">
        <v>1</v>
      </c>
      <c r="DJ175" s="6">
        <v>1</v>
      </c>
      <c r="DK175" s="6">
        <v>1</v>
      </c>
      <c r="DL175" s="6">
        <v>1</v>
      </c>
      <c r="DM175" s="6">
        <v>1</v>
      </c>
      <c r="DN175" s="6">
        <v>1</v>
      </c>
      <c r="DO175" s="6">
        <v>1</v>
      </c>
      <c r="DP175" s="6">
        <v>1</v>
      </c>
      <c r="DQ175" s="6">
        <v>1</v>
      </c>
      <c r="DR175" s="6">
        <v>1</v>
      </c>
      <c r="DS175" s="6">
        <v>1</v>
      </c>
      <c r="DT175" s="6">
        <v>1</v>
      </c>
      <c r="DU175" s="6">
        <v>1</v>
      </c>
      <c r="DV175" s="6">
        <v>1</v>
      </c>
      <c r="DW175" s="6">
        <v>1</v>
      </c>
      <c r="DX175" s="6">
        <v>1</v>
      </c>
    </row>
    <row r="176" spans="1:128">
      <c r="A176" s="15">
        <v>171</v>
      </c>
      <c r="BP176" s="27">
        <v>0.823046184564595</v>
      </c>
      <c r="BQ176" s="27">
        <v>13485.7575049379</v>
      </c>
      <c r="BR176" s="27">
        <v>1.4340429106599</v>
      </c>
      <c r="BS176" s="27">
        <v>19396.2039591236</v>
      </c>
      <c r="BU176">
        <f t="shared" si="8"/>
        <v>109971.170179751</v>
      </c>
      <c r="BV176">
        <f t="shared" si="9"/>
        <v>195710.232639861</v>
      </c>
      <c r="BW176" s="29">
        <v>171</v>
      </c>
      <c r="BX176">
        <f t="shared" si="10"/>
        <v>0</v>
      </c>
      <c r="BY176">
        <f t="shared" si="11"/>
        <v>1</v>
      </c>
      <c r="CA176" s="25">
        <v>34000</v>
      </c>
      <c r="CH176" s="7">
        <v>34000</v>
      </c>
      <c r="CI176" s="6">
        <v>0</v>
      </c>
      <c r="CJ176" s="6">
        <v>1</v>
      </c>
      <c r="CK176" s="6">
        <v>0.003</v>
      </c>
      <c r="CL176" s="6">
        <v>0.997</v>
      </c>
      <c r="CM176" s="6">
        <v>0.041</v>
      </c>
      <c r="CN176" s="6">
        <v>0.959</v>
      </c>
      <c r="CO176" s="6">
        <v>0.505</v>
      </c>
      <c r="CP176" s="6">
        <v>0.495</v>
      </c>
      <c r="CQ176" s="6">
        <v>0.996</v>
      </c>
      <c r="CR176" s="6">
        <v>0.004</v>
      </c>
      <c r="CS176" s="6">
        <v>1</v>
      </c>
      <c r="CT176" s="6">
        <v>0</v>
      </c>
      <c r="CU176" s="6">
        <v>1</v>
      </c>
      <c r="CV176" s="6">
        <v>0</v>
      </c>
      <c r="CW176" s="6">
        <v>1</v>
      </c>
      <c r="CX176" s="6">
        <v>0</v>
      </c>
      <c r="CY176" s="6">
        <v>1</v>
      </c>
      <c r="CZ176" s="6">
        <v>0</v>
      </c>
      <c r="DA176" s="6">
        <v>1</v>
      </c>
      <c r="DB176" s="6">
        <v>0</v>
      </c>
      <c r="DC176" s="6">
        <v>1</v>
      </c>
      <c r="DD176" s="6">
        <v>1</v>
      </c>
      <c r="DE176" s="6">
        <v>1</v>
      </c>
      <c r="DF176" s="6">
        <v>1</v>
      </c>
      <c r="DG176" s="6">
        <v>1</v>
      </c>
      <c r="DH176" s="6">
        <v>1</v>
      </c>
      <c r="DI176" s="6">
        <v>1</v>
      </c>
      <c r="DJ176" s="6">
        <v>1</v>
      </c>
      <c r="DK176" s="6">
        <v>1</v>
      </c>
      <c r="DL176" s="6">
        <v>1</v>
      </c>
      <c r="DM176" s="6">
        <v>1</v>
      </c>
      <c r="DN176" s="6">
        <v>1</v>
      </c>
      <c r="DO176" s="6">
        <v>1</v>
      </c>
      <c r="DP176" s="6">
        <v>1</v>
      </c>
      <c r="DQ176" s="6">
        <v>1</v>
      </c>
      <c r="DR176" s="6">
        <v>1</v>
      </c>
      <c r="DS176" s="6">
        <v>1</v>
      </c>
      <c r="DT176" s="6">
        <v>1</v>
      </c>
      <c r="DU176" s="6">
        <v>1</v>
      </c>
      <c r="DV176" s="6">
        <v>1</v>
      </c>
      <c r="DW176" s="6">
        <v>1</v>
      </c>
      <c r="DX176" s="6">
        <v>1</v>
      </c>
    </row>
    <row r="177" spans="1:128">
      <c r="A177" s="15">
        <v>172</v>
      </c>
      <c r="BP177" s="27">
        <v>0.84368620120506</v>
      </c>
      <c r="BQ177" s="27">
        <v>12792.166875226</v>
      </c>
      <c r="BR177" s="27">
        <v>1.45408873640552</v>
      </c>
      <c r="BS177" s="27">
        <v>15982.7886417704</v>
      </c>
      <c r="BU177">
        <f t="shared" si="8"/>
        <v>113760.763305533</v>
      </c>
      <c r="BV177">
        <f t="shared" si="9"/>
        <v>202130.521819058</v>
      </c>
      <c r="BW177" s="29">
        <v>172</v>
      </c>
      <c r="BX177">
        <f t="shared" si="10"/>
        <v>0</v>
      </c>
      <c r="BY177">
        <f t="shared" si="11"/>
        <v>1</v>
      </c>
      <c r="CA177" s="25">
        <v>34200</v>
      </c>
      <c r="CH177" s="7">
        <v>34200</v>
      </c>
      <c r="CI177" s="6">
        <v>0</v>
      </c>
      <c r="CJ177" s="6">
        <v>1</v>
      </c>
      <c r="CK177" s="6">
        <v>0.002</v>
      </c>
      <c r="CL177" s="6">
        <v>0.998</v>
      </c>
      <c r="CM177" s="6">
        <v>0.039</v>
      </c>
      <c r="CN177" s="6">
        <v>0.961</v>
      </c>
      <c r="CO177" s="6">
        <v>0.495</v>
      </c>
      <c r="CP177" s="6">
        <v>0.505</v>
      </c>
      <c r="CQ177" s="6">
        <v>0.993</v>
      </c>
      <c r="CR177" s="6">
        <v>0.007</v>
      </c>
      <c r="CS177" s="6">
        <v>1</v>
      </c>
      <c r="CT177" s="6">
        <v>0</v>
      </c>
      <c r="CU177" s="6">
        <v>1</v>
      </c>
      <c r="CV177" s="6">
        <v>0</v>
      </c>
      <c r="CW177" s="6">
        <v>1</v>
      </c>
      <c r="CX177" s="6">
        <v>0</v>
      </c>
      <c r="CY177" s="6">
        <v>1</v>
      </c>
      <c r="CZ177" s="6">
        <v>0</v>
      </c>
      <c r="DA177" s="6">
        <v>1</v>
      </c>
      <c r="DB177" s="6">
        <v>0</v>
      </c>
      <c r="DC177" s="6">
        <v>1</v>
      </c>
      <c r="DD177" s="6">
        <v>1</v>
      </c>
      <c r="DE177" s="6">
        <v>1</v>
      </c>
      <c r="DF177" s="6">
        <v>1</v>
      </c>
      <c r="DG177" s="6">
        <v>1</v>
      </c>
      <c r="DH177" s="6">
        <v>1</v>
      </c>
      <c r="DI177" s="6">
        <v>1</v>
      </c>
      <c r="DJ177" s="6">
        <v>1</v>
      </c>
      <c r="DK177" s="6">
        <v>1</v>
      </c>
      <c r="DL177" s="6">
        <v>1</v>
      </c>
      <c r="DM177" s="6">
        <v>1</v>
      </c>
      <c r="DN177" s="6">
        <v>1</v>
      </c>
      <c r="DO177" s="6">
        <v>1</v>
      </c>
      <c r="DP177" s="6">
        <v>1</v>
      </c>
      <c r="DQ177" s="6">
        <v>1</v>
      </c>
      <c r="DR177" s="6">
        <v>1</v>
      </c>
      <c r="DS177" s="6">
        <v>1</v>
      </c>
      <c r="DT177" s="6">
        <v>1</v>
      </c>
      <c r="DU177" s="6">
        <v>1</v>
      </c>
      <c r="DV177" s="6">
        <v>1</v>
      </c>
      <c r="DW177" s="6">
        <v>1</v>
      </c>
      <c r="DX177" s="6">
        <v>1</v>
      </c>
    </row>
    <row r="178" spans="1:128">
      <c r="A178" s="15">
        <v>173</v>
      </c>
      <c r="BP178" s="27">
        <v>0.828443613471122</v>
      </c>
      <c r="BQ178" s="27">
        <v>22603.0728197583</v>
      </c>
      <c r="BR178" s="27">
        <v>1.43320894346834</v>
      </c>
      <c r="BS178" s="27">
        <v>27086.3436935109</v>
      </c>
      <c r="BU178">
        <f t="shared" si="8"/>
        <v>101663.46920091</v>
      </c>
      <c r="BV178">
        <f t="shared" si="9"/>
        <v>187894.99782674</v>
      </c>
      <c r="BW178" s="29">
        <v>173</v>
      </c>
      <c r="BX178">
        <f t="shared" si="10"/>
        <v>0</v>
      </c>
      <c r="BY178">
        <f t="shared" si="11"/>
        <v>1</v>
      </c>
      <c r="CA178" s="25">
        <v>34400</v>
      </c>
      <c r="CH178" s="7">
        <v>34400</v>
      </c>
      <c r="CI178" s="6">
        <v>0</v>
      </c>
      <c r="CJ178" s="6">
        <v>1</v>
      </c>
      <c r="CK178" s="6">
        <v>0.002</v>
      </c>
      <c r="CL178" s="6">
        <v>0.998</v>
      </c>
      <c r="CM178" s="6">
        <v>0.037</v>
      </c>
      <c r="CN178" s="6">
        <v>0.963</v>
      </c>
      <c r="CO178" s="6">
        <v>0.487</v>
      </c>
      <c r="CP178" s="6">
        <v>0.513</v>
      </c>
      <c r="CQ178" s="6">
        <v>0.989</v>
      </c>
      <c r="CR178" s="6">
        <v>0.011</v>
      </c>
      <c r="CS178" s="6">
        <v>1</v>
      </c>
      <c r="CT178" s="6">
        <v>0</v>
      </c>
      <c r="CU178" s="6">
        <v>1</v>
      </c>
      <c r="CV178" s="6">
        <v>0</v>
      </c>
      <c r="CW178" s="6">
        <v>1</v>
      </c>
      <c r="CX178" s="6">
        <v>0</v>
      </c>
      <c r="CY178" s="6">
        <v>1</v>
      </c>
      <c r="CZ178" s="6">
        <v>0</v>
      </c>
      <c r="DA178" s="6">
        <v>1</v>
      </c>
      <c r="DB178" s="6">
        <v>0</v>
      </c>
      <c r="DC178" s="6">
        <v>1</v>
      </c>
      <c r="DD178" s="6">
        <v>1</v>
      </c>
      <c r="DE178" s="6">
        <v>1</v>
      </c>
      <c r="DF178" s="6">
        <v>1</v>
      </c>
      <c r="DG178" s="6">
        <v>1</v>
      </c>
      <c r="DH178" s="6">
        <v>1</v>
      </c>
      <c r="DI178" s="6">
        <v>1</v>
      </c>
      <c r="DJ178" s="6">
        <v>1</v>
      </c>
      <c r="DK178" s="6">
        <v>1</v>
      </c>
      <c r="DL178" s="6">
        <v>1</v>
      </c>
      <c r="DM178" s="6">
        <v>1</v>
      </c>
      <c r="DN178" s="6">
        <v>1</v>
      </c>
      <c r="DO178" s="6">
        <v>1</v>
      </c>
      <c r="DP178" s="6">
        <v>1</v>
      </c>
      <c r="DQ178" s="6">
        <v>1</v>
      </c>
      <c r="DR178" s="6">
        <v>1</v>
      </c>
      <c r="DS178" s="6">
        <v>1</v>
      </c>
      <c r="DT178" s="6">
        <v>1</v>
      </c>
      <c r="DU178" s="6">
        <v>1</v>
      </c>
      <c r="DV178" s="6">
        <v>1</v>
      </c>
      <c r="DW178" s="6">
        <v>1</v>
      </c>
      <c r="DX178" s="6">
        <v>1</v>
      </c>
    </row>
    <row r="179" spans="1:128">
      <c r="A179" s="15">
        <v>174</v>
      </c>
      <c r="BP179" s="27">
        <v>0.776503097656539</v>
      </c>
      <c r="BQ179" s="27">
        <v>10394.1427118631</v>
      </c>
      <c r="BR179" s="27">
        <v>1.34416758764698</v>
      </c>
      <c r="BS179" s="27">
        <v>13688.93983608</v>
      </c>
      <c r="BU179">
        <f t="shared" si="8"/>
        <v>106081.321936618</v>
      </c>
      <c r="BV179">
        <f t="shared" si="9"/>
        <v>187936.198310967</v>
      </c>
      <c r="BW179" s="29">
        <v>174</v>
      </c>
      <c r="BX179">
        <f t="shared" si="10"/>
        <v>0</v>
      </c>
      <c r="BY179">
        <f t="shared" si="11"/>
        <v>1</v>
      </c>
      <c r="CA179" s="25">
        <v>34600</v>
      </c>
      <c r="CH179" s="7">
        <v>34600</v>
      </c>
      <c r="CI179" s="6">
        <v>0</v>
      </c>
      <c r="CJ179" s="6">
        <v>1</v>
      </c>
      <c r="CK179" s="6">
        <v>0.002</v>
      </c>
      <c r="CL179" s="6">
        <v>0.998</v>
      </c>
      <c r="CM179" s="6">
        <v>0.033</v>
      </c>
      <c r="CN179" s="6">
        <v>0.967</v>
      </c>
      <c r="CO179" s="6">
        <v>0.478</v>
      </c>
      <c r="CP179" s="6">
        <v>0.522</v>
      </c>
      <c r="CQ179" s="6">
        <v>0.987</v>
      </c>
      <c r="CR179" s="6">
        <v>0.013</v>
      </c>
      <c r="CS179" s="6">
        <v>1</v>
      </c>
      <c r="CT179" s="6">
        <v>0</v>
      </c>
      <c r="CU179" s="6">
        <v>1</v>
      </c>
      <c r="CV179" s="6">
        <v>0</v>
      </c>
      <c r="CW179" s="6">
        <v>1</v>
      </c>
      <c r="CX179" s="6">
        <v>0</v>
      </c>
      <c r="CY179" s="6">
        <v>1</v>
      </c>
      <c r="CZ179" s="6">
        <v>0</v>
      </c>
      <c r="DA179" s="6">
        <v>1</v>
      </c>
      <c r="DB179" s="6">
        <v>0</v>
      </c>
      <c r="DC179" s="6">
        <v>1</v>
      </c>
      <c r="DD179" s="6">
        <v>1</v>
      </c>
      <c r="DE179" s="6">
        <v>1</v>
      </c>
      <c r="DF179" s="6">
        <v>1</v>
      </c>
      <c r="DG179" s="6">
        <v>1</v>
      </c>
      <c r="DH179" s="6">
        <v>1</v>
      </c>
      <c r="DI179" s="6">
        <v>1</v>
      </c>
      <c r="DJ179" s="6">
        <v>1</v>
      </c>
      <c r="DK179" s="6">
        <v>1</v>
      </c>
      <c r="DL179" s="6">
        <v>1</v>
      </c>
      <c r="DM179" s="6">
        <v>1</v>
      </c>
      <c r="DN179" s="6">
        <v>1</v>
      </c>
      <c r="DO179" s="6">
        <v>1</v>
      </c>
      <c r="DP179" s="6">
        <v>1</v>
      </c>
      <c r="DQ179" s="6">
        <v>1</v>
      </c>
      <c r="DR179" s="6">
        <v>1</v>
      </c>
      <c r="DS179" s="6">
        <v>1</v>
      </c>
      <c r="DT179" s="6">
        <v>1</v>
      </c>
      <c r="DU179" s="6">
        <v>1</v>
      </c>
      <c r="DV179" s="6">
        <v>1</v>
      </c>
      <c r="DW179" s="6">
        <v>1</v>
      </c>
      <c r="DX179" s="6">
        <v>1</v>
      </c>
    </row>
    <row r="180" spans="1:128">
      <c r="A180" s="15">
        <v>175</v>
      </c>
      <c r="BP180" s="27">
        <v>0.845231648371837</v>
      </c>
      <c r="BQ180" s="27">
        <v>13295.5704574249</v>
      </c>
      <c r="BR180" s="27">
        <v>1.4745419677998</v>
      </c>
      <c r="BS180" s="27">
        <v>17377.1923658268</v>
      </c>
      <c r="BU180">
        <f t="shared" si="8"/>
        <v>113489.176798351</v>
      </c>
      <c r="BV180">
        <f t="shared" si="9"/>
        <v>203804.102804143</v>
      </c>
      <c r="BW180" s="29">
        <v>175</v>
      </c>
      <c r="BX180">
        <f t="shared" si="10"/>
        <v>0</v>
      </c>
      <c r="BY180">
        <f t="shared" si="11"/>
        <v>1</v>
      </c>
      <c r="CA180" s="25">
        <v>34800</v>
      </c>
      <c r="CH180" s="7">
        <v>34800</v>
      </c>
      <c r="CI180" s="6">
        <v>0</v>
      </c>
      <c r="CJ180" s="6">
        <v>1</v>
      </c>
      <c r="CK180" s="6">
        <v>0.002</v>
      </c>
      <c r="CL180" s="6">
        <v>0.998</v>
      </c>
      <c r="CM180" s="6">
        <v>0.029</v>
      </c>
      <c r="CN180" s="6">
        <v>0.971</v>
      </c>
      <c r="CO180" s="6">
        <v>0.466</v>
      </c>
      <c r="CP180" s="6">
        <v>0.534</v>
      </c>
      <c r="CQ180" s="6">
        <v>0.984</v>
      </c>
      <c r="CR180" s="6">
        <v>0.016</v>
      </c>
      <c r="CS180" s="6">
        <v>1</v>
      </c>
      <c r="CT180" s="6">
        <v>0</v>
      </c>
      <c r="CU180" s="6">
        <v>1</v>
      </c>
      <c r="CV180" s="6">
        <v>0</v>
      </c>
      <c r="CW180" s="6">
        <v>1</v>
      </c>
      <c r="CX180" s="6">
        <v>0</v>
      </c>
      <c r="CY180" s="6">
        <v>1</v>
      </c>
      <c r="CZ180" s="6">
        <v>0</v>
      </c>
      <c r="DA180" s="6">
        <v>1</v>
      </c>
      <c r="DB180" s="6">
        <v>0</v>
      </c>
      <c r="DC180" s="6">
        <v>1</v>
      </c>
      <c r="DD180" s="6">
        <v>1</v>
      </c>
      <c r="DE180" s="6">
        <v>1</v>
      </c>
      <c r="DF180" s="6">
        <v>1</v>
      </c>
      <c r="DG180" s="6">
        <v>1</v>
      </c>
      <c r="DH180" s="6">
        <v>1</v>
      </c>
      <c r="DI180" s="6">
        <v>1</v>
      </c>
      <c r="DJ180" s="6">
        <v>1</v>
      </c>
      <c r="DK180" s="6">
        <v>1</v>
      </c>
      <c r="DL180" s="6">
        <v>1</v>
      </c>
      <c r="DM180" s="6">
        <v>1</v>
      </c>
      <c r="DN180" s="6">
        <v>1</v>
      </c>
      <c r="DO180" s="6">
        <v>1</v>
      </c>
      <c r="DP180" s="6">
        <v>1</v>
      </c>
      <c r="DQ180" s="6">
        <v>1</v>
      </c>
      <c r="DR180" s="6">
        <v>1</v>
      </c>
      <c r="DS180" s="6">
        <v>1</v>
      </c>
      <c r="DT180" s="6">
        <v>1</v>
      </c>
      <c r="DU180" s="6">
        <v>1</v>
      </c>
      <c r="DV180" s="6">
        <v>1</v>
      </c>
      <c r="DW180" s="6">
        <v>1</v>
      </c>
      <c r="DX180" s="6">
        <v>1</v>
      </c>
    </row>
    <row r="181" spans="1:128">
      <c r="A181" s="15">
        <v>176</v>
      </c>
      <c r="BP181" s="27">
        <v>0.812161405376842</v>
      </c>
      <c r="BQ181" s="27">
        <v>14312.9915788398</v>
      </c>
      <c r="BR181" s="27">
        <v>1.39363098073251</v>
      </c>
      <c r="BS181" s="27">
        <v>18139.3342729245</v>
      </c>
      <c r="BU181">
        <f t="shared" si="8"/>
        <v>107511.219227686</v>
      </c>
      <c r="BV181">
        <f t="shared" si="9"/>
        <v>190905.312836952</v>
      </c>
      <c r="BW181" s="29">
        <v>176</v>
      </c>
      <c r="BX181">
        <f t="shared" si="10"/>
        <v>0</v>
      </c>
      <c r="BY181">
        <f t="shared" si="11"/>
        <v>1</v>
      </c>
      <c r="CA181" s="25">
        <v>35000</v>
      </c>
      <c r="CH181" s="7">
        <v>35000</v>
      </c>
      <c r="CI181" s="6">
        <v>0</v>
      </c>
      <c r="CJ181" s="6">
        <v>1</v>
      </c>
      <c r="CK181" s="6">
        <v>0.002</v>
      </c>
      <c r="CL181" s="6">
        <v>0.998</v>
      </c>
      <c r="CM181" s="6">
        <v>0.027</v>
      </c>
      <c r="CN181" s="6">
        <v>0.973</v>
      </c>
      <c r="CO181" s="6">
        <v>0.456</v>
      </c>
      <c r="CP181" s="6">
        <v>0.544</v>
      </c>
      <c r="CQ181" s="6">
        <v>0.98</v>
      </c>
      <c r="CR181" s="6">
        <v>0.02</v>
      </c>
      <c r="CS181" s="6">
        <v>1</v>
      </c>
      <c r="CT181" s="6">
        <v>0</v>
      </c>
      <c r="CU181" s="6">
        <v>1</v>
      </c>
      <c r="CV181" s="6">
        <v>0</v>
      </c>
      <c r="CW181" s="6">
        <v>1</v>
      </c>
      <c r="CX181" s="6">
        <v>0</v>
      </c>
      <c r="CY181" s="6">
        <v>1</v>
      </c>
      <c r="CZ181" s="6">
        <v>0</v>
      </c>
      <c r="DA181" s="6">
        <v>1</v>
      </c>
      <c r="DB181" s="6">
        <v>0</v>
      </c>
      <c r="DC181" s="6">
        <v>1</v>
      </c>
      <c r="DD181" s="6">
        <v>1</v>
      </c>
      <c r="DE181" s="6">
        <v>1</v>
      </c>
      <c r="DF181" s="6">
        <v>1</v>
      </c>
      <c r="DG181" s="6">
        <v>1</v>
      </c>
      <c r="DH181" s="6">
        <v>1</v>
      </c>
      <c r="DI181" s="6">
        <v>1</v>
      </c>
      <c r="DJ181" s="6">
        <v>1</v>
      </c>
      <c r="DK181" s="6">
        <v>1</v>
      </c>
      <c r="DL181" s="6">
        <v>1</v>
      </c>
      <c r="DM181" s="6">
        <v>1</v>
      </c>
      <c r="DN181" s="6">
        <v>1</v>
      </c>
      <c r="DO181" s="6">
        <v>1</v>
      </c>
      <c r="DP181" s="6">
        <v>1</v>
      </c>
      <c r="DQ181" s="6">
        <v>1</v>
      </c>
      <c r="DR181" s="6">
        <v>1</v>
      </c>
      <c r="DS181" s="6">
        <v>1</v>
      </c>
      <c r="DT181" s="6">
        <v>1</v>
      </c>
      <c r="DU181" s="6">
        <v>1</v>
      </c>
      <c r="DV181" s="6">
        <v>1</v>
      </c>
      <c r="DW181" s="6">
        <v>1</v>
      </c>
      <c r="DX181" s="6">
        <v>1</v>
      </c>
    </row>
    <row r="182" spans="1:128">
      <c r="A182" s="15">
        <v>177</v>
      </c>
      <c r="BP182" s="27">
        <v>0.801193948325464</v>
      </c>
      <c r="BQ182" s="27">
        <v>16041.5410637403</v>
      </c>
      <c r="BR182" s="27">
        <v>1.38072181380165</v>
      </c>
      <c r="BS182" s="27">
        <v>22261.3676020832</v>
      </c>
      <c r="BU182">
        <f t="shared" si="8"/>
        <v>104137.551185079</v>
      </c>
      <c r="BV182">
        <f t="shared" si="9"/>
        <v>184846.904468164</v>
      </c>
      <c r="BW182" s="29">
        <v>177</v>
      </c>
      <c r="BX182">
        <f t="shared" si="10"/>
        <v>0</v>
      </c>
      <c r="BY182">
        <f t="shared" si="11"/>
        <v>1</v>
      </c>
      <c r="CA182" s="25">
        <v>35200</v>
      </c>
      <c r="CH182" s="7">
        <v>35200</v>
      </c>
      <c r="CI182" s="6">
        <v>0</v>
      </c>
      <c r="CJ182" s="6">
        <v>1</v>
      </c>
      <c r="CK182" s="6">
        <v>0.002</v>
      </c>
      <c r="CL182" s="6">
        <v>0.998</v>
      </c>
      <c r="CM182" s="6">
        <v>0.027</v>
      </c>
      <c r="CN182" s="6">
        <v>0.973</v>
      </c>
      <c r="CO182" s="6">
        <v>0.447</v>
      </c>
      <c r="CP182" s="6">
        <v>0.553</v>
      </c>
      <c r="CQ182" s="6">
        <v>0.977</v>
      </c>
      <c r="CR182" s="6">
        <v>0.023</v>
      </c>
      <c r="CS182" s="6">
        <v>1</v>
      </c>
      <c r="CT182" s="6">
        <v>0</v>
      </c>
      <c r="CU182" s="6">
        <v>1</v>
      </c>
      <c r="CV182" s="6">
        <v>0</v>
      </c>
      <c r="CW182" s="6">
        <v>1</v>
      </c>
      <c r="CX182" s="6">
        <v>0</v>
      </c>
      <c r="CY182" s="6">
        <v>1</v>
      </c>
      <c r="CZ182" s="6">
        <v>0</v>
      </c>
      <c r="DA182" s="6">
        <v>1</v>
      </c>
      <c r="DB182" s="6">
        <v>0</v>
      </c>
      <c r="DC182" s="6">
        <v>1</v>
      </c>
      <c r="DD182" s="6">
        <v>1</v>
      </c>
      <c r="DE182" s="6">
        <v>1</v>
      </c>
      <c r="DF182" s="6">
        <v>1</v>
      </c>
      <c r="DG182" s="6">
        <v>1</v>
      </c>
      <c r="DH182" s="6">
        <v>1</v>
      </c>
      <c r="DI182" s="6">
        <v>1</v>
      </c>
      <c r="DJ182" s="6">
        <v>1</v>
      </c>
      <c r="DK182" s="6">
        <v>1</v>
      </c>
      <c r="DL182" s="6">
        <v>1</v>
      </c>
      <c r="DM182" s="6">
        <v>1</v>
      </c>
      <c r="DN182" s="6">
        <v>1</v>
      </c>
      <c r="DO182" s="6">
        <v>1</v>
      </c>
      <c r="DP182" s="6">
        <v>1</v>
      </c>
      <c r="DQ182" s="6">
        <v>1</v>
      </c>
      <c r="DR182" s="6">
        <v>1</v>
      </c>
      <c r="DS182" s="6">
        <v>1</v>
      </c>
      <c r="DT182" s="6">
        <v>1</v>
      </c>
      <c r="DU182" s="6">
        <v>1</v>
      </c>
      <c r="DV182" s="6">
        <v>1</v>
      </c>
      <c r="DW182" s="6">
        <v>1</v>
      </c>
      <c r="DX182" s="6">
        <v>1</v>
      </c>
    </row>
    <row r="183" spans="1:128">
      <c r="A183" s="15">
        <v>178</v>
      </c>
      <c r="BP183" s="27">
        <v>0.837899584930076</v>
      </c>
      <c r="BQ183" s="27">
        <v>14734.3535691576</v>
      </c>
      <c r="BR183" s="27">
        <v>1.42995008848932</v>
      </c>
      <c r="BS183" s="27">
        <v>18744.6123863137</v>
      </c>
      <c r="BU183">
        <f t="shared" si="8"/>
        <v>110950.584170354</v>
      </c>
      <c r="BV183">
        <f t="shared" si="9"/>
        <v>195747.900887085</v>
      </c>
      <c r="BW183" s="29">
        <v>178</v>
      </c>
      <c r="BX183">
        <f t="shared" si="10"/>
        <v>0</v>
      </c>
      <c r="BY183">
        <f t="shared" si="11"/>
        <v>1</v>
      </c>
      <c r="CA183" s="25">
        <v>35400</v>
      </c>
      <c r="CH183" s="7">
        <v>35400</v>
      </c>
      <c r="CI183" s="6">
        <v>0</v>
      </c>
      <c r="CJ183" s="6">
        <v>1</v>
      </c>
      <c r="CK183" s="6">
        <v>0.002</v>
      </c>
      <c r="CL183" s="6">
        <v>0.998</v>
      </c>
      <c r="CM183" s="6">
        <v>0.026</v>
      </c>
      <c r="CN183" s="6">
        <v>0.974</v>
      </c>
      <c r="CO183" s="6">
        <v>0.434</v>
      </c>
      <c r="CP183" s="6">
        <v>0.566</v>
      </c>
      <c r="CQ183" s="6">
        <v>0.974</v>
      </c>
      <c r="CR183" s="6">
        <v>0.026</v>
      </c>
      <c r="CS183" s="6">
        <v>1</v>
      </c>
      <c r="CT183" s="6">
        <v>0</v>
      </c>
      <c r="CU183" s="6">
        <v>1</v>
      </c>
      <c r="CV183" s="6">
        <v>0</v>
      </c>
      <c r="CW183" s="6">
        <v>1</v>
      </c>
      <c r="CX183" s="6">
        <v>0</v>
      </c>
      <c r="CY183" s="6">
        <v>1</v>
      </c>
      <c r="CZ183" s="6">
        <v>0</v>
      </c>
      <c r="DA183" s="6">
        <v>1</v>
      </c>
      <c r="DB183" s="6">
        <v>0</v>
      </c>
      <c r="DC183" s="6">
        <v>1</v>
      </c>
      <c r="DD183" s="6">
        <v>1</v>
      </c>
      <c r="DE183" s="6">
        <v>1</v>
      </c>
      <c r="DF183" s="6">
        <v>1</v>
      </c>
      <c r="DG183" s="6">
        <v>1</v>
      </c>
      <c r="DH183" s="6">
        <v>1</v>
      </c>
      <c r="DI183" s="6">
        <v>1</v>
      </c>
      <c r="DJ183" s="6">
        <v>1</v>
      </c>
      <c r="DK183" s="6">
        <v>1</v>
      </c>
      <c r="DL183" s="6">
        <v>1</v>
      </c>
      <c r="DM183" s="6">
        <v>1</v>
      </c>
      <c r="DN183" s="6">
        <v>1</v>
      </c>
      <c r="DO183" s="6">
        <v>1</v>
      </c>
      <c r="DP183" s="6">
        <v>1</v>
      </c>
      <c r="DQ183" s="6">
        <v>1</v>
      </c>
      <c r="DR183" s="6">
        <v>1</v>
      </c>
      <c r="DS183" s="6">
        <v>1</v>
      </c>
      <c r="DT183" s="6">
        <v>1</v>
      </c>
      <c r="DU183" s="6">
        <v>1</v>
      </c>
      <c r="DV183" s="6">
        <v>1</v>
      </c>
      <c r="DW183" s="6">
        <v>1</v>
      </c>
      <c r="DX183" s="6">
        <v>1</v>
      </c>
    </row>
    <row r="184" spans="1:128">
      <c r="A184" s="15">
        <v>179</v>
      </c>
      <c r="BP184" s="27">
        <v>0.790860251967757</v>
      </c>
      <c r="BQ184" s="27">
        <v>15969.3367243894</v>
      </c>
      <c r="BR184" s="27">
        <v>1.37609448101647</v>
      </c>
      <c r="BS184" s="27">
        <v>21717.9997468199</v>
      </c>
      <c r="BU184">
        <f t="shared" si="8"/>
        <v>102659.701070774</v>
      </c>
      <c r="BV184">
        <f t="shared" si="9"/>
        <v>184696.172405651</v>
      </c>
      <c r="BW184" s="29">
        <v>179</v>
      </c>
      <c r="BX184">
        <f t="shared" si="10"/>
        <v>0</v>
      </c>
      <c r="BY184">
        <f t="shared" si="11"/>
        <v>1</v>
      </c>
      <c r="CA184" s="25">
        <v>35600</v>
      </c>
      <c r="CH184" s="7">
        <v>35600</v>
      </c>
      <c r="CI184" s="6">
        <v>0</v>
      </c>
      <c r="CJ184" s="6">
        <v>1</v>
      </c>
      <c r="CK184" s="6">
        <v>0.002</v>
      </c>
      <c r="CL184" s="6">
        <v>0.998</v>
      </c>
      <c r="CM184" s="6">
        <v>0.024</v>
      </c>
      <c r="CN184" s="6">
        <v>0.976</v>
      </c>
      <c r="CO184" s="6">
        <v>0.42</v>
      </c>
      <c r="CP184" s="6">
        <v>0.58</v>
      </c>
      <c r="CQ184" s="6">
        <v>0.965</v>
      </c>
      <c r="CR184" s="6">
        <v>0.035</v>
      </c>
      <c r="CS184" s="6">
        <v>1</v>
      </c>
      <c r="CT184" s="6">
        <v>0</v>
      </c>
      <c r="CU184" s="6">
        <v>1</v>
      </c>
      <c r="CV184" s="6">
        <v>0</v>
      </c>
      <c r="CW184" s="6">
        <v>1</v>
      </c>
      <c r="CX184" s="6">
        <v>0</v>
      </c>
      <c r="CY184" s="6">
        <v>1</v>
      </c>
      <c r="CZ184" s="6">
        <v>0</v>
      </c>
      <c r="DA184" s="6">
        <v>1</v>
      </c>
      <c r="DB184" s="6">
        <v>0</v>
      </c>
      <c r="DC184" s="6">
        <v>1</v>
      </c>
      <c r="DD184" s="6">
        <v>1</v>
      </c>
      <c r="DE184" s="6">
        <v>1</v>
      </c>
      <c r="DF184" s="6">
        <v>1</v>
      </c>
      <c r="DG184" s="6">
        <v>1</v>
      </c>
      <c r="DH184" s="6">
        <v>1</v>
      </c>
      <c r="DI184" s="6">
        <v>1</v>
      </c>
      <c r="DJ184" s="6">
        <v>1</v>
      </c>
      <c r="DK184" s="6">
        <v>1</v>
      </c>
      <c r="DL184" s="6">
        <v>1</v>
      </c>
      <c r="DM184" s="6">
        <v>1</v>
      </c>
      <c r="DN184" s="6">
        <v>1</v>
      </c>
      <c r="DO184" s="6">
        <v>1</v>
      </c>
      <c r="DP184" s="6">
        <v>1</v>
      </c>
      <c r="DQ184" s="6">
        <v>1</v>
      </c>
      <c r="DR184" s="6">
        <v>1</v>
      </c>
      <c r="DS184" s="6">
        <v>1</v>
      </c>
      <c r="DT184" s="6">
        <v>1</v>
      </c>
      <c r="DU184" s="6">
        <v>1</v>
      </c>
      <c r="DV184" s="6">
        <v>1</v>
      </c>
      <c r="DW184" s="6">
        <v>1</v>
      </c>
      <c r="DX184" s="6">
        <v>1</v>
      </c>
    </row>
    <row r="185" spans="1:128">
      <c r="A185" s="15">
        <v>180</v>
      </c>
      <c r="BP185" s="27">
        <v>0.798794250222598</v>
      </c>
      <c r="BQ185" s="27">
        <v>11877.7577083131</v>
      </c>
      <c r="BR185" s="27">
        <v>1.38708676125553</v>
      </c>
      <c r="BS185" s="27">
        <v>16778.2723400399</v>
      </c>
      <c r="BU185">
        <f t="shared" si="8"/>
        <v>107941.379825077</v>
      </c>
      <c r="BV185">
        <f t="shared" si="9"/>
        <v>191284.741848289</v>
      </c>
      <c r="BW185" s="29">
        <v>180</v>
      </c>
      <c r="BX185">
        <f t="shared" si="10"/>
        <v>0</v>
      </c>
      <c r="BY185">
        <f t="shared" si="11"/>
        <v>1</v>
      </c>
      <c r="CA185" s="25">
        <v>35800</v>
      </c>
      <c r="CH185" s="7">
        <v>35800</v>
      </c>
      <c r="CI185" s="6">
        <v>0</v>
      </c>
      <c r="CJ185" s="6">
        <v>1</v>
      </c>
      <c r="CK185" s="6">
        <v>0.002</v>
      </c>
      <c r="CL185" s="6">
        <v>0.998</v>
      </c>
      <c r="CM185" s="6">
        <v>0.022</v>
      </c>
      <c r="CN185" s="6">
        <v>0.978</v>
      </c>
      <c r="CO185" s="6">
        <v>0.413</v>
      </c>
      <c r="CP185" s="6">
        <v>0.587</v>
      </c>
      <c r="CQ185" s="6">
        <v>0.961</v>
      </c>
      <c r="CR185" s="6">
        <v>0.039</v>
      </c>
      <c r="CS185" s="6">
        <v>1</v>
      </c>
      <c r="CT185" s="6">
        <v>0</v>
      </c>
      <c r="CU185" s="6">
        <v>1</v>
      </c>
      <c r="CV185" s="6">
        <v>0</v>
      </c>
      <c r="CW185" s="6">
        <v>1</v>
      </c>
      <c r="CX185" s="6">
        <v>0</v>
      </c>
      <c r="CY185" s="6">
        <v>1</v>
      </c>
      <c r="CZ185" s="6">
        <v>0</v>
      </c>
      <c r="DA185" s="6">
        <v>1</v>
      </c>
      <c r="DB185" s="6">
        <v>0</v>
      </c>
      <c r="DC185" s="6">
        <v>1</v>
      </c>
      <c r="DD185" s="6">
        <v>1</v>
      </c>
      <c r="DE185" s="6">
        <v>1</v>
      </c>
      <c r="DF185" s="6">
        <v>1</v>
      </c>
      <c r="DG185" s="6">
        <v>1</v>
      </c>
      <c r="DH185" s="6">
        <v>1</v>
      </c>
      <c r="DI185" s="6">
        <v>1</v>
      </c>
      <c r="DJ185" s="6">
        <v>1</v>
      </c>
      <c r="DK185" s="6">
        <v>1</v>
      </c>
      <c r="DL185" s="6">
        <v>1</v>
      </c>
      <c r="DM185" s="6">
        <v>1</v>
      </c>
      <c r="DN185" s="6">
        <v>1</v>
      </c>
      <c r="DO185" s="6">
        <v>1</v>
      </c>
      <c r="DP185" s="6">
        <v>1</v>
      </c>
      <c r="DQ185" s="6">
        <v>1</v>
      </c>
      <c r="DR185" s="6">
        <v>1</v>
      </c>
      <c r="DS185" s="6">
        <v>1</v>
      </c>
      <c r="DT185" s="6">
        <v>1</v>
      </c>
      <c r="DU185" s="6">
        <v>1</v>
      </c>
      <c r="DV185" s="6">
        <v>1</v>
      </c>
      <c r="DW185" s="6">
        <v>1</v>
      </c>
      <c r="DX185" s="6">
        <v>1</v>
      </c>
    </row>
    <row r="186" spans="1:128">
      <c r="A186" s="15">
        <v>181</v>
      </c>
      <c r="BP186" s="27">
        <v>0.801405266747192</v>
      </c>
      <c r="BQ186" s="27">
        <v>27950.8332861471</v>
      </c>
      <c r="BR186" s="27">
        <v>1.38301634960474</v>
      </c>
      <c r="BS186" s="27">
        <v>37217.1538421646</v>
      </c>
      <c r="BU186">
        <f t="shared" si="8"/>
        <v>92259.9567259317</v>
      </c>
      <c r="BV186">
        <f t="shared" si="9"/>
        <v>170235.298598546</v>
      </c>
      <c r="BW186" s="29">
        <v>181</v>
      </c>
      <c r="BX186">
        <f t="shared" si="10"/>
        <v>0</v>
      </c>
      <c r="BY186">
        <f t="shared" si="11"/>
        <v>1</v>
      </c>
      <c r="CA186" s="25">
        <v>36000</v>
      </c>
      <c r="CH186" s="7">
        <v>36000</v>
      </c>
      <c r="CI186" s="6">
        <v>0</v>
      </c>
      <c r="CJ186" s="6">
        <v>1</v>
      </c>
      <c r="CK186" s="6">
        <v>0.002</v>
      </c>
      <c r="CL186" s="6">
        <v>0.998</v>
      </c>
      <c r="CM186" s="6">
        <v>0.019</v>
      </c>
      <c r="CN186" s="6">
        <v>0.981</v>
      </c>
      <c r="CO186" s="6">
        <v>0.405</v>
      </c>
      <c r="CP186" s="6">
        <v>0.595</v>
      </c>
      <c r="CQ186" s="6">
        <v>0.947</v>
      </c>
      <c r="CR186" s="6">
        <v>0.053</v>
      </c>
      <c r="CS186" s="6">
        <v>1</v>
      </c>
      <c r="CT186" s="6">
        <v>0</v>
      </c>
      <c r="CU186" s="6">
        <v>1</v>
      </c>
      <c r="CV186" s="6">
        <v>0</v>
      </c>
      <c r="CW186" s="6">
        <v>1</v>
      </c>
      <c r="CX186" s="6">
        <v>0</v>
      </c>
      <c r="CY186" s="6">
        <v>1</v>
      </c>
      <c r="CZ186" s="6">
        <v>0</v>
      </c>
      <c r="DA186" s="6">
        <v>1</v>
      </c>
      <c r="DB186" s="6">
        <v>0</v>
      </c>
      <c r="DC186" s="6">
        <v>1</v>
      </c>
      <c r="DD186" s="6">
        <v>1</v>
      </c>
      <c r="DE186" s="6">
        <v>1</v>
      </c>
      <c r="DF186" s="6">
        <v>1</v>
      </c>
      <c r="DG186" s="6">
        <v>1</v>
      </c>
      <c r="DH186" s="6">
        <v>1</v>
      </c>
      <c r="DI186" s="6">
        <v>1</v>
      </c>
      <c r="DJ186" s="6">
        <v>1</v>
      </c>
      <c r="DK186" s="6">
        <v>1</v>
      </c>
      <c r="DL186" s="6">
        <v>1</v>
      </c>
      <c r="DM186" s="6">
        <v>1</v>
      </c>
      <c r="DN186" s="6">
        <v>1</v>
      </c>
      <c r="DO186" s="6">
        <v>1</v>
      </c>
      <c r="DP186" s="6">
        <v>1</v>
      </c>
      <c r="DQ186" s="6">
        <v>1</v>
      </c>
      <c r="DR186" s="6">
        <v>1</v>
      </c>
      <c r="DS186" s="6">
        <v>1</v>
      </c>
      <c r="DT186" s="6">
        <v>1</v>
      </c>
      <c r="DU186" s="6">
        <v>1</v>
      </c>
      <c r="DV186" s="6">
        <v>1</v>
      </c>
      <c r="DW186" s="6">
        <v>1</v>
      </c>
      <c r="DX186" s="6">
        <v>1</v>
      </c>
    </row>
    <row r="187" spans="1:128">
      <c r="A187" s="15">
        <v>182</v>
      </c>
      <c r="BP187" s="27">
        <v>0.75949724711417</v>
      </c>
      <c r="BQ187" s="27">
        <v>11888.9275354549</v>
      </c>
      <c r="BR187" s="27">
        <v>1.32090451349343</v>
      </c>
      <c r="BS187" s="27">
        <v>16474.3494790123</v>
      </c>
      <c r="BU187">
        <f t="shared" si="8"/>
        <v>102035.659531671</v>
      </c>
      <c r="BV187">
        <f t="shared" si="9"/>
        <v>181661.327545003</v>
      </c>
      <c r="BW187" s="29">
        <v>182</v>
      </c>
      <c r="BX187">
        <f t="shared" si="10"/>
        <v>0</v>
      </c>
      <c r="BY187">
        <f t="shared" si="11"/>
        <v>1</v>
      </c>
      <c r="CA187" s="25">
        <v>36200</v>
      </c>
      <c r="CH187" s="7">
        <v>36200</v>
      </c>
      <c r="CI187" s="6">
        <v>0</v>
      </c>
      <c r="CJ187" s="6">
        <v>1</v>
      </c>
      <c r="CK187" s="6">
        <v>0.002</v>
      </c>
      <c r="CL187" s="6">
        <v>0.998</v>
      </c>
      <c r="CM187" s="6">
        <v>0.018</v>
      </c>
      <c r="CN187" s="6">
        <v>0.982</v>
      </c>
      <c r="CO187" s="6">
        <v>0.392</v>
      </c>
      <c r="CP187" s="6">
        <v>0.608</v>
      </c>
      <c r="CQ187" s="6">
        <v>0.942</v>
      </c>
      <c r="CR187" s="6">
        <v>0.058</v>
      </c>
      <c r="CS187" s="6">
        <v>1</v>
      </c>
      <c r="CT187" s="6">
        <v>0</v>
      </c>
      <c r="CU187" s="6">
        <v>1</v>
      </c>
      <c r="CV187" s="6">
        <v>0</v>
      </c>
      <c r="CW187" s="6">
        <v>1</v>
      </c>
      <c r="CX187" s="6">
        <v>0</v>
      </c>
      <c r="CY187" s="6">
        <v>1</v>
      </c>
      <c r="CZ187" s="6">
        <v>0</v>
      </c>
      <c r="DA187" s="6">
        <v>1</v>
      </c>
      <c r="DB187" s="6">
        <v>0</v>
      </c>
      <c r="DC187" s="6">
        <v>1</v>
      </c>
      <c r="DD187" s="6">
        <v>1</v>
      </c>
      <c r="DE187" s="6">
        <v>1</v>
      </c>
      <c r="DF187" s="6">
        <v>1</v>
      </c>
      <c r="DG187" s="6">
        <v>1</v>
      </c>
      <c r="DH187" s="6">
        <v>1</v>
      </c>
      <c r="DI187" s="6">
        <v>1</v>
      </c>
      <c r="DJ187" s="6">
        <v>1</v>
      </c>
      <c r="DK187" s="6">
        <v>1</v>
      </c>
      <c r="DL187" s="6">
        <v>1</v>
      </c>
      <c r="DM187" s="6">
        <v>1</v>
      </c>
      <c r="DN187" s="6">
        <v>1</v>
      </c>
      <c r="DO187" s="6">
        <v>1</v>
      </c>
      <c r="DP187" s="6">
        <v>1</v>
      </c>
      <c r="DQ187" s="6">
        <v>1</v>
      </c>
      <c r="DR187" s="6">
        <v>1</v>
      </c>
      <c r="DS187" s="6">
        <v>1</v>
      </c>
      <c r="DT187" s="6">
        <v>1</v>
      </c>
      <c r="DU187" s="6">
        <v>1</v>
      </c>
      <c r="DV187" s="6">
        <v>1</v>
      </c>
      <c r="DW187" s="6">
        <v>1</v>
      </c>
      <c r="DX187" s="6">
        <v>1</v>
      </c>
    </row>
    <row r="188" spans="1:128">
      <c r="A188" s="15">
        <v>183</v>
      </c>
      <c r="BP188" s="27">
        <v>0.815438842002821</v>
      </c>
      <c r="BQ188" s="27">
        <v>13740.9780189562</v>
      </c>
      <c r="BR188" s="27">
        <v>1.4106239086998</v>
      </c>
      <c r="BS188" s="27">
        <v>18164.059174097</v>
      </c>
      <c r="BU188">
        <f t="shared" si="8"/>
        <v>108574.848281467</v>
      </c>
      <c r="BV188">
        <f t="shared" si="9"/>
        <v>193429.527130873</v>
      </c>
      <c r="BW188" s="29">
        <v>183</v>
      </c>
      <c r="BX188">
        <f t="shared" si="10"/>
        <v>0</v>
      </c>
      <c r="BY188">
        <f t="shared" si="11"/>
        <v>1</v>
      </c>
      <c r="CA188" s="25">
        <v>36400</v>
      </c>
      <c r="CH188" s="7">
        <v>36400</v>
      </c>
      <c r="CI188" s="6">
        <v>0</v>
      </c>
      <c r="CJ188" s="6">
        <v>1</v>
      </c>
      <c r="CK188" s="6">
        <v>0.002</v>
      </c>
      <c r="CL188" s="6">
        <v>0.998</v>
      </c>
      <c r="CM188" s="6">
        <v>0.018</v>
      </c>
      <c r="CN188" s="6">
        <v>0.982</v>
      </c>
      <c r="CO188" s="6">
        <v>0.383</v>
      </c>
      <c r="CP188" s="6">
        <v>0.617</v>
      </c>
      <c r="CQ188" s="6">
        <v>0.932</v>
      </c>
      <c r="CR188" s="6">
        <v>0.068</v>
      </c>
      <c r="CS188" s="6">
        <v>1</v>
      </c>
      <c r="CT188" s="6">
        <v>0</v>
      </c>
      <c r="CU188" s="6">
        <v>1</v>
      </c>
      <c r="CV188" s="6">
        <v>0</v>
      </c>
      <c r="CW188" s="6">
        <v>1</v>
      </c>
      <c r="CX188" s="6">
        <v>0</v>
      </c>
      <c r="CY188" s="6">
        <v>1</v>
      </c>
      <c r="CZ188" s="6">
        <v>0</v>
      </c>
      <c r="DA188" s="6">
        <v>1</v>
      </c>
      <c r="DB188" s="6">
        <v>0</v>
      </c>
      <c r="DC188" s="6">
        <v>1</v>
      </c>
      <c r="DD188" s="6">
        <v>1</v>
      </c>
      <c r="DE188" s="6">
        <v>1</v>
      </c>
      <c r="DF188" s="6">
        <v>1</v>
      </c>
      <c r="DG188" s="6">
        <v>1</v>
      </c>
      <c r="DH188" s="6">
        <v>1</v>
      </c>
      <c r="DI188" s="6">
        <v>1</v>
      </c>
      <c r="DJ188" s="6">
        <v>1</v>
      </c>
      <c r="DK188" s="6">
        <v>1</v>
      </c>
      <c r="DL188" s="6">
        <v>1</v>
      </c>
      <c r="DM188" s="6">
        <v>1</v>
      </c>
      <c r="DN188" s="6">
        <v>1</v>
      </c>
      <c r="DO188" s="6">
        <v>1</v>
      </c>
      <c r="DP188" s="6">
        <v>1</v>
      </c>
      <c r="DQ188" s="6">
        <v>1</v>
      </c>
      <c r="DR188" s="6">
        <v>1</v>
      </c>
      <c r="DS188" s="6">
        <v>1</v>
      </c>
      <c r="DT188" s="6">
        <v>1</v>
      </c>
      <c r="DU188" s="6">
        <v>1</v>
      </c>
      <c r="DV188" s="6">
        <v>1</v>
      </c>
      <c r="DW188" s="6">
        <v>1</v>
      </c>
      <c r="DX188" s="6">
        <v>1</v>
      </c>
    </row>
    <row r="189" spans="1:128">
      <c r="A189" s="15">
        <v>184</v>
      </c>
      <c r="BP189" s="27">
        <v>0.813436536900424</v>
      </c>
      <c r="BQ189" s="27">
        <v>12880.9045912069</v>
      </c>
      <c r="BR189" s="27">
        <v>1.39552818783519</v>
      </c>
      <c r="BS189" s="27">
        <v>16889.0376539174</v>
      </c>
      <c r="BU189">
        <f t="shared" si="8"/>
        <v>109134.575943857</v>
      </c>
      <c r="BV189">
        <f t="shared" si="9"/>
        <v>192440.190521361</v>
      </c>
      <c r="BW189" s="29">
        <v>184</v>
      </c>
      <c r="BX189">
        <f t="shared" si="10"/>
        <v>0</v>
      </c>
      <c r="BY189">
        <f t="shared" si="11"/>
        <v>1</v>
      </c>
      <c r="CA189" s="25">
        <v>36600</v>
      </c>
      <c r="CH189" s="7">
        <v>36600</v>
      </c>
      <c r="CI189" s="6">
        <v>0</v>
      </c>
      <c r="CJ189" s="6">
        <v>1</v>
      </c>
      <c r="CK189" s="6">
        <v>0.002</v>
      </c>
      <c r="CL189" s="6">
        <v>0.998</v>
      </c>
      <c r="CM189" s="6">
        <v>0.017</v>
      </c>
      <c r="CN189" s="6">
        <v>0.983</v>
      </c>
      <c r="CO189" s="6">
        <v>0.368</v>
      </c>
      <c r="CP189" s="6">
        <v>0.632</v>
      </c>
      <c r="CQ189" s="6">
        <v>0.925</v>
      </c>
      <c r="CR189" s="6">
        <v>0.075</v>
      </c>
      <c r="CS189" s="6">
        <v>1</v>
      </c>
      <c r="CT189" s="6">
        <v>0</v>
      </c>
      <c r="CU189" s="6">
        <v>1</v>
      </c>
      <c r="CV189" s="6">
        <v>0</v>
      </c>
      <c r="CW189" s="6">
        <v>1</v>
      </c>
      <c r="CX189" s="6">
        <v>0</v>
      </c>
      <c r="CY189" s="6">
        <v>1</v>
      </c>
      <c r="CZ189" s="6">
        <v>0</v>
      </c>
      <c r="DA189" s="6">
        <v>1</v>
      </c>
      <c r="DB189" s="6">
        <v>0</v>
      </c>
      <c r="DC189" s="6">
        <v>1</v>
      </c>
      <c r="DD189" s="6">
        <v>1</v>
      </c>
      <c r="DE189" s="6">
        <v>1</v>
      </c>
      <c r="DF189" s="6">
        <v>1</v>
      </c>
      <c r="DG189" s="6">
        <v>1</v>
      </c>
      <c r="DH189" s="6">
        <v>1</v>
      </c>
      <c r="DI189" s="6">
        <v>1</v>
      </c>
      <c r="DJ189" s="6">
        <v>1</v>
      </c>
      <c r="DK189" s="6">
        <v>1</v>
      </c>
      <c r="DL189" s="6">
        <v>1</v>
      </c>
      <c r="DM189" s="6">
        <v>1</v>
      </c>
      <c r="DN189" s="6">
        <v>1</v>
      </c>
      <c r="DO189" s="6">
        <v>1</v>
      </c>
      <c r="DP189" s="6">
        <v>1</v>
      </c>
      <c r="DQ189" s="6">
        <v>1</v>
      </c>
      <c r="DR189" s="6">
        <v>1</v>
      </c>
      <c r="DS189" s="6">
        <v>1</v>
      </c>
      <c r="DT189" s="6">
        <v>1</v>
      </c>
      <c r="DU189" s="6">
        <v>1</v>
      </c>
      <c r="DV189" s="6">
        <v>1</v>
      </c>
      <c r="DW189" s="6">
        <v>1</v>
      </c>
      <c r="DX189" s="6">
        <v>1</v>
      </c>
    </row>
    <row r="190" spans="1:128">
      <c r="A190" s="15">
        <v>185</v>
      </c>
      <c r="BP190" s="27">
        <v>0.852181903868512</v>
      </c>
      <c r="BQ190" s="27">
        <v>16125.2884359346</v>
      </c>
      <c r="BR190" s="27">
        <v>1.47376550022044</v>
      </c>
      <c r="BS190" s="27">
        <v>23984.0432606549</v>
      </c>
      <c r="BU190">
        <f t="shared" si="8"/>
        <v>111701.997144342</v>
      </c>
      <c r="BV190">
        <f t="shared" si="9"/>
        <v>197080.781772412</v>
      </c>
      <c r="BW190" s="29">
        <v>185</v>
      </c>
      <c r="BX190">
        <f t="shared" si="10"/>
        <v>0</v>
      </c>
      <c r="BY190">
        <f t="shared" si="11"/>
        <v>1</v>
      </c>
      <c r="CA190" s="25">
        <v>36800</v>
      </c>
      <c r="CH190" s="7">
        <v>36800</v>
      </c>
      <c r="CI190" s="6">
        <v>0</v>
      </c>
      <c r="CJ190" s="6">
        <v>1</v>
      </c>
      <c r="CK190" s="6">
        <v>0.002</v>
      </c>
      <c r="CL190" s="6">
        <v>0.998</v>
      </c>
      <c r="CM190" s="6">
        <v>0.015</v>
      </c>
      <c r="CN190" s="6">
        <v>0.985</v>
      </c>
      <c r="CO190" s="6">
        <v>0.357</v>
      </c>
      <c r="CP190" s="6">
        <v>0.643</v>
      </c>
      <c r="CQ190" s="6">
        <v>0.916</v>
      </c>
      <c r="CR190" s="6">
        <v>0.084</v>
      </c>
      <c r="CS190" s="6">
        <v>1</v>
      </c>
      <c r="CT190" s="6">
        <v>0</v>
      </c>
      <c r="CU190" s="6">
        <v>1</v>
      </c>
      <c r="CV190" s="6">
        <v>0</v>
      </c>
      <c r="CW190" s="6">
        <v>1</v>
      </c>
      <c r="CX190" s="6">
        <v>0</v>
      </c>
      <c r="CY190" s="6">
        <v>1</v>
      </c>
      <c r="CZ190" s="6">
        <v>0</v>
      </c>
      <c r="DA190" s="6">
        <v>1</v>
      </c>
      <c r="DB190" s="6">
        <v>0</v>
      </c>
      <c r="DC190" s="6">
        <v>1</v>
      </c>
      <c r="DD190" s="6">
        <v>1</v>
      </c>
      <c r="DE190" s="6">
        <v>1</v>
      </c>
      <c r="DF190" s="6">
        <v>1</v>
      </c>
      <c r="DG190" s="6">
        <v>1</v>
      </c>
      <c r="DH190" s="6">
        <v>1</v>
      </c>
      <c r="DI190" s="6">
        <v>1</v>
      </c>
      <c r="DJ190" s="6">
        <v>1</v>
      </c>
      <c r="DK190" s="6">
        <v>1</v>
      </c>
      <c r="DL190" s="6">
        <v>1</v>
      </c>
      <c r="DM190" s="6">
        <v>1</v>
      </c>
      <c r="DN190" s="6">
        <v>1</v>
      </c>
      <c r="DO190" s="6">
        <v>1</v>
      </c>
      <c r="DP190" s="6">
        <v>1</v>
      </c>
      <c r="DQ190" s="6">
        <v>1</v>
      </c>
      <c r="DR190" s="6">
        <v>1</v>
      </c>
      <c r="DS190" s="6">
        <v>1</v>
      </c>
      <c r="DT190" s="6">
        <v>1</v>
      </c>
      <c r="DU190" s="6">
        <v>1</v>
      </c>
      <c r="DV190" s="6">
        <v>1</v>
      </c>
      <c r="DW190" s="6">
        <v>1</v>
      </c>
      <c r="DX190" s="6">
        <v>1</v>
      </c>
    </row>
    <row r="191" spans="1:128">
      <c r="A191" s="15">
        <v>186</v>
      </c>
      <c r="BP191" s="27">
        <v>0.840017305854034</v>
      </c>
      <c r="BQ191" s="27">
        <v>14211.9698421256</v>
      </c>
      <c r="BR191" s="27">
        <v>1.42076191739303</v>
      </c>
      <c r="BS191" s="27">
        <v>18963.8405767267</v>
      </c>
      <c r="BU191">
        <f t="shared" si="8"/>
        <v>111790.62603598</v>
      </c>
      <c r="BV191">
        <f t="shared" si="9"/>
        <v>194150.447032227</v>
      </c>
      <c r="BW191" s="29">
        <v>186</v>
      </c>
      <c r="BX191">
        <f t="shared" si="10"/>
        <v>0</v>
      </c>
      <c r="BY191">
        <f t="shared" si="11"/>
        <v>1</v>
      </c>
      <c r="CA191" s="25">
        <v>37000</v>
      </c>
      <c r="CH191" s="7">
        <v>37000</v>
      </c>
      <c r="CI191" s="6">
        <v>0</v>
      </c>
      <c r="CJ191" s="6">
        <v>1</v>
      </c>
      <c r="CK191" s="6">
        <v>0.002</v>
      </c>
      <c r="CL191" s="6">
        <v>0.998</v>
      </c>
      <c r="CM191" s="6">
        <v>0.015</v>
      </c>
      <c r="CN191" s="6">
        <v>0.985</v>
      </c>
      <c r="CO191" s="6">
        <v>0.347</v>
      </c>
      <c r="CP191" s="6">
        <v>0.653</v>
      </c>
      <c r="CQ191" s="6">
        <v>0.905</v>
      </c>
      <c r="CR191" s="6">
        <v>0.095</v>
      </c>
      <c r="CS191" s="6">
        <v>1</v>
      </c>
      <c r="CT191" s="6">
        <v>0</v>
      </c>
      <c r="CU191" s="6">
        <v>1</v>
      </c>
      <c r="CV191" s="6">
        <v>0</v>
      </c>
      <c r="CW191" s="6">
        <v>1</v>
      </c>
      <c r="CX191" s="6">
        <v>0</v>
      </c>
      <c r="CY191" s="6">
        <v>1</v>
      </c>
      <c r="CZ191" s="6">
        <v>0</v>
      </c>
      <c r="DA191" s="6">
        <v>1</v>
      </c>
      <c r="DB191" s="6">
        <v>0</v>
      </c>
      <c r="DC191" s="6">
        <v>1</v>
      </c>
      <c r="DD191" s="6">
        <v>1</v>
      </c>
      <c r="DE191" s="6">
        <v>1</v>
      </c>
      <c r="DF191" s="6">
        <v>1</v>
      </c>
      <c r="DG191" s="6">
        <v>1</v>
      </c>
      <c r="DH191" s="6">
        <v>1</v>
      </c>
      <c r="DI191" s="6">
        <v>1</v>
      </c>
      <c r="DJ191" s="6">
        <v>1</v>
      </c>
      <c r="DK191" s="6">
        <v>1</v>
      </c>
      <c r="DL191" s="6">
        <v>1</v>
      </c>
      <c r="DM191" s="6">
        <v>1</v>
      </c>
      <c r="DN191" s="6">
        <v>1</v>
      </c>
      <c r="DO191" s="6">
        <v>1</v>
      </c>
      <c r="DP191" s="6">
        <v>1</v>
      </c>
      <c r="DQ191" s="6">
        <v>1</v>
      </c>
      <c r="DR191" s="6">
        <v>1</v>
      </c>
      <c r="DS191" s="6">
        <v>1</v>
      </c>
      <c r="DT191" s="6">
        <v>1</v>
      </c>
      <c r="DU191" s="6">
        <v>1</v>
      </c>
      <c r="DV191" s="6">
        <v>1</v>
      </c>
      <c r="DW191" s="6">
        <v>1</v>
      </c>
      <c r="DX191" s="6">
        <v>1</v>
      </c>
    </row>
    <row r="192" spans="1:128">
      <c r="A192" s="15">
        <v>187</v>
      </c>
      <c r="BP192" s="27">
        <v>0.801633699880327</v>
      </c>
      <c r="BQ192" s="27">
        <v>11235.8714961322</v>
      </c>
      <c r="BR192" s="27">
        <v>1.36292042274117</v>
      </c>
      <c r="BS192" s="27">
        <v>14790.1334160789</v>
      </c>
      <c r="BU192">
        <f t="shared" si="8"/>
        <v>109009.183485917</v>
      </c>
      <c r="BV192">
        <f t="shared" si="9"/>
        <v>189647.929995096</v>
      </c>
      <c r="BW192" s="29">
        <v>187</v>
      </c>
      <c r="BX192">
        <f t="shared" si="10"/>
        <v>0</v>
      </c>
      <c r="BY192">
        <f t="shared" si="11"/>
        <v>1</v>
      </c>
      <c r="CA192" s="25">
        <v>37200</v>
      </c>
      <c r="CH192" s="7">
        <v>37200</v>
      </c>
      <c r="CI192" s="6">
        <v>0</v>
      </c>
      <c r="CJ192" s="6">
        <v>1</v>
      </c>
      <c r="CK192" s="6">
        <v>0.002</v>
      </c>
      <c r="CL192" s="6">
        <v>0.998</v>
      </c>
      <c r="CM192" s="6">
        <v>0.014</v>
      </c>
      <c r="CN192" s="6">
        <v>0.986</v>
      </c>
      <c r="CO192" s="6">
        <v>0.34</v>
      </c>
      <c r="CP192" s="6">
        <v>0.66</v>
      </c>
      <c r="CQ192" s="6">
        <v>0.892</v>
      </c>
      <c r="CR192" s="6">
        <v>0.108</v>
      </c>
      <c r="CS192" s="6">
        <v>1</v>
      </c>
      <c r="CT192" s="6">
        <v>0</v>
      </c>
      <c r="CU192" s="6">
        <v>1</v>
      </c>
      <c r="CV192" s="6">
        <v>0</v>
      </c>
      <c r="CW192" s="6">
        <v>1</v>
      </c>
      <c r="CX192" s="6">
        <v>0</v>
      </c>
      <c r="CY192" s="6">
        <v>1</v>
      </c>
      <c r="CZ192" s="6">
        <v>0</v>
      </c>
      <c r="DA192" s="6">
        <v>1</v>
      </c>
      <c r="DB192" s="6">
        <v>0</v>
      </c>
      <c r="DC192" s="6">
        <v>1</v>
      </c>
      <c r="DD192" s="6">
        <v>1</v>
      </c>
      <c r="DE192" s="6">
        <v>1</v>
      </c>
      <c r="DF192" s="6">
        <v>1</v>
      </c>
      <c r="DG192" s="6">
        <v>1</v>
      </c>
      <c r="DH192" s="6">
        <v>1</v>
      </c>
      <c r="DI192" s="6">
        <v>1</v>
      </c>
      <c r="DJ192" s="6">
        <v>1</v>
      </c>
      <c r="DK192" s="6">
        <v>1</v>
      </c>
      <c r="DL192" s="6">
        <v>1</v>
      </c>
      <c r="DM192" s="6">
        <v>1</v>
      </c>
      <c r="DN192" s="6">
        <v>1</v>
      </c>
      <c r="DO192" s="6">
        <v>1</v>
      </c>
      <c r="DP192" s="6">
        <v>1</v>
      </c>
      <c r="DQ192" s="6">
        <v>1</v>
      </c>
      <c r="DR192" s="6">
        <v>1</v>
      </c>
      <c r="DS192" s="6">
        <v>1</v>
      </c>
      <c r="DT192" s="6">
        <v>1</v>
      </c>
      <c r="DU192" s="6">
        <v>1</v>
      </c>
      <c r="DV192" s="6">
        <v>1</v>
      </c>
      <c r="DW192" s="6">
        <v>1</v>
      </c>
      <c r="DX192" s="6">
        <v>1</v>
      </c>
    </row>
    <row r="193" spans="1:128">
      <c r="A193" s="15">
        <v>188</v>
      </c>
      <c r="BP193" s="27">
        <v>0.835145901794985</v>
      </c>
      <c r="BQ193" s="27">
        <v>14689.2518947356</v>
      </c>
      <c r="BR193" s="27">
        <v>1.42798008846829</v>
      </c>
      <c r="BS193" s="27">
        <v>21393.7634811299</v>
      </c>
      <c r="BU193">
        <f t="shared" si="8"/>
        <v>110582.633374512</v>
      </c>
      <c r="BV193">
        <f t="shared" si="9"/>
        <v>192803.249789113</v>
      </c>
      <c r="BW193" s="29">
        <v>188</v>
      </c>
      <c r="BX193">
        <f t="shared" si="10"/>
        <v>0</v>
      </c>
      <c r="BY193">
        <f t="shared" si="11"/>
        <v>1</v>
      </c>
      <c r="CA193" s="25">
        <v>37400</v>
      </c>
      <c r="CH193" s="7">
        <v>37400</v>
      </c>
      <c r="CI193" s="6">
        <v>0</v>
      </c>
      <c r="CJ193" s="6">
        <v>1</v>
      </c>
      <c r="CK193" s="6">
        <v>0.002</v>
      </c>
      <c r="CL193" s="6">
        <v>0.998</v>
      </c>
      <c r="CM193" s="6">
        <v>0.012</v>
      </c>
      <c r="CN193" s="6">
        <v>0.988</v>
      </c>
      <c r="CO193" s="6">
        <v>0.327</v>
      </c>
      <c r="CP193" s="6">
        <v>0.673</v>
      </c>
      <c r="CQ193" s="6">
        <v>0.88</v>
      </c>
      <c r="CR193" s="6">
        <v>0.12</v>
      </c>
      <c r="CS193" s="6">
        <v>1</v>
      </c>
      <c r="CT193" s="6">
        <v>0</v>
      </c>
      <c r="CU193" s="6">
        <v>1</v>
      </c>
      <c r="CV193" s="6">
        <v>0</v>
      </c>
      <c r="CW193" s="6">
        <v>1</v>
      </c>
      <c r="CX193" s="6">
        <v>0</v>
      </c>
      <c r="CY193" s="6">
        <v>1</v>
      </c>
      <c r="CZ193" s="6">
        <v>0</v>
      </c>
      <c r="DA193" s="6">
        <v>1</v>
      </c>
      <c r="DB193" s="6">
        <v>0</v>
      </c>
      <c r="DC193" s="6">
        <v>1</v>
      </c>
      <c r="DD193" s="6">
        <v>1</v>
      </c>
      <c r="DE193" s="6">
        <v>1</v>
      </c>
      <c r="DF193" s="6">
        <v>1</v>
      </c>
      <c r="DG193" s="6">
        <v>1</v>
      </c>
      <c r="DH193" s="6">
        <v>1</v>
      </c>
      <c r="DI193" s="6">
        <v>1</v>
      </c>
      <c r="DJ193" s="6">
        <v>1</v>
      </c>
      <c r="DK193" s="6">
        <v>1</v>
      </c>
      <c r="DL193" s="6">
        <v>1</v>
      </c>
      <c r="DM193" s="6">
        <v>1</v>
      </c>
      <c r="DN193" s="6">
        <v>1</v>
      </c>
      <c r="DO193" s="6">
        <v>1</v>
      </c>
      <c r="DP193" s="6">
        <v>1</v>
      </c>
      <c r="DQ193" s="6">
        <v>1</v>
      </c>
      <c r="DR193" s="6">
        <v>1</v>
      </c>
      <c r="DS193" s="6">
        <v>1</v>
      </c>
      <c r="DT193" s="6">
        <v>1</v>
      </c>
      <c r="DU193" s="6">
        <v>1</v>
      </c>
      <c r="DV193" s="6">
        <v>1</v>
      </c>
      <c r="DW193" s="6">
        <v>1</v>
      </c>
      <c r="DX193" s="6">
        <v>1</v>
      </c>
    </row>
    <row r="194" spans="1:128">
      <c r="A194" s="15">
        <v>189</v>
      </c>
      <c r="BP194" s="27">
        <v>0.798038102947452</v>
      </c>
      <c r="BQ194" s="27">
        <v>16265.6764141008</v>
      </c>
      <c r="BR194" s="27">
        <v>1.35248432385063</v>
      </c>
      <c r="BS194" s="27">
        <v>21354.6729286011</v>
      </c>
      <c r="BU194">
        <f t="shared" si="8"/>
        <v>103440.039028017</v>
      </c>
      <c r="BV194">
        <f t="shared" si="9"/>
        <v>181517.975648993</v>
      </c>
      <c r="BW194" s="29">
        <v>189</v>
      </c>
      <c r="BX194">
        <f t="shared" si="10"/>
        <v>0</v>
      </c>
      <c r="BY194">
        <f t="shared" si="11"/>
        <v>1</v>
      </c>
      <c r="CA194" s="25">
        <v>37600</v>
      </c>
      <c r="CH194" s="7">
        <v>37600</v>
      </c>
      <c r="CI194" s="6">
        <v>0</v>
      </c>
      <c r="CJ194" s="6">
        <v>1</v>
      </c>
      <c r="CK194" s="6">
        <v>0.002</v>
      </c>
      <c r="CL194" s="6">
        <v>0.998</v>
      </c>
      <c r="CM194" s="6">
        <v>0.011</v>
      </c>
      <c r="CN194" s="6">
        <v>0.989</v>
      </c>
      <c r="CO194" s="6">
        <v>0.316</v>
      </c>
      <c r="CP194" s="6">
        <v>0.684</v>
      </c>
      <c r="CQ194" s="6">
        <v>0.869</v>
      </c>
      <c r="CR194" s="6">
        <v>0.131</v>
      </c>
      <c r="CS194" s="6">
        <v>1</v>
      </c>
      <c r="CT194" s="6">
        <v>0</v>
      </c>
      <c r="CU194" s="6">
        <v>1</v>
      </c>
      <c r="CV194" s="6">
        <v>0</v>
      </c>
      <c r="CW194" s="6">
        <v>1</v>
      </c>
      <c r="CX194" s="6">
        <v>0</v>
      </c>
      <c r="CY194" s="6">
        <v>1</v>
      </c>
      <c r="CZ194" s="6">
        <v>0</v>
      </c>
      <c r="DA194" s="6">
        <v>1</v>
      </c>
      <c r="DB194" s="6">
        <v>0</v>
      </c>
      <c r="DC194" s="6">
        <v>1</v>
      </c>
      <c r="DD194" s="6">
        <v>1</v>
      </c>
      <c r="DE194" s="6">
        <v>1</v>
      </c>
      <c r="DF194" s="6">
        <v>1</v>
      </c>
      <c r="DG194" s="6">
        <v>1</v>
      </c>
      <c r="DH194" s="6">
        <v>1</v>
      </c>
      <c r="DI194" s="6">
        <v>1</v>
      </c>
      <c r="DJ194" s="6">
        <v>1</v>
      </c>
      <c r="DK194" s="6">
        <v>1</v>
      </c>
      <c r="DL194" s="6">
        <v>1</v>
      </c>
      <c r="DM194" s="6">
        <v>1</v>
      </c>
      <c r="DN194" s="6">
        <v>1</v>
      </c>
      <c r="DO194" s="6">
        <v>1</v>
      </c>
      <c r="DP194" s="6">
        <v>1</v>
      </c>
      <c r="DQ194" s="6">
        <v>1</v>
      </c>
      <c r="DR194" s="6">
        <v>1</v>
      </c>
      <c r="DS194" s="6">
        <v>1</v>
      </c>
      <c r="DT194" s="6">
        <v>1</v>
      </c>
      <c r="DU194" s="6">
        <v>1</v>
      </c>
      <c r="DV194" s="6">
        <v>1</v>
      </c>
      <c r="DW194" s="6">
        <v>1</v>
      </c>
      <c r="DX194" s="6">
        <v>1</v>
      </c>
    </row>
    <row r="195" spans="1:128">
      <c r="A195" s="15">
        <v>190</v>
      </c>
      <c r="BP195" s="27">
        <v>0.766647643378877</v>
      </c>
      <c r="BQ195" s="27">
        <v>12856.1502153853</v>
      </c>
      <c r="BR195" s="27">
        <v>1.28781848611534</v>
      </c>
      <c r="BS195" s="27">
        <v>16200.1135654791</v>
      </c>
      <c r="BU195">
        <f t="shared" si="8"/>
        <v>102140.996291446</v>
      </c>
      <c r="BV195">
        <f t="shared" si="9"/>
        <v>176972.659351821</v>
      </c>
      <c r="BW195" s="29">
        <v>190</v>
      </c>
      <c r="BX195">
        <f t="shared" si="10"/>
        <v>0</v>
      </c>
      <c r="BY195">
        <f t="shared" si="11"/>
        <v>1</v>
      </c>
      <c r="CA195" s="25">
        <v>37800</v>
      </c>
      <c r="CH195" s="7">
        <v>37800</v>
      </c>
      <c r="CI195" s="6">
        <v>0</v>
      </c>
      <c r="CJ195" s="6">
        <v>1</v>
      </c>
      <c r="CK195" s="6">
        <v>0.002</v>
      </c>
      <c r="CL195" s="6">
        <v>0.998</v>
      </c>
      <c r="CM195" s="6">
        <v>0.01</v>
      </c>
      <c r="CN195" s="6">
        <v>0.99</v>
      </c>
      <c r="CO195" s="6">
        <v>0.302</v>
      </c>
      <c r="CP195" s="6">
        <v>0.698</v>
      </c>
      <c r="CQ195" s="6">
        <v>0.856</v>
      </c>
      <c r="CR195" s="6">
        <v>0.144</v>
      </c>
      <c r="CS195" s="6">
        <v>1</v>
      </c>
      <c r="CT195" s="6">
        <v>0</v>
      </c>
      <c r="CU195" s="6">
        <v>1</v>
      </c>
      <c r="CV195" s="6">
        <v>0</v>
      </c>
      <c r="CW195" s="6">
        <v>1</v>
      </c>
      <c r="CX195" s="6">
        <v>0</v>
      </c>
      <c r="CY195" s="6">
        <v>1</v>
      </c>
      <c r="CZ195" s="6">
        <v>0</v>
      </c>
      <c r="DA195" s="6">
        <v>1</v>
      </c>
      <c r="DB195" s="6">
        <v>0</v>
      </c>
      <c r="DC195" s="6">
        <v>1</v>
      </c>
      <c r="DD195" s="6">
        <v>1</v>
      </c>
      <c r="DE195" s="6">
        <v>1</v>
      </c>
      <c r="DF195" s="6">
        <v>1</v>
      </c>
      <c r="DG195" s="6">
        <v>1</v>
      </c>
      <c r="DH195" s="6">
        <v>1</v>
      </c>
      <c r="DI195" s="6">
        <v>1</v>
      </c>
      <c r="DJ195" s="6">
        <v>1</v>
      </c>
      <c r="DK195" s="6">
        <v>1</v>
      </c>
      <c r="DL195" s="6">
        <v>1</v>
      </c>
      <c r="DM195" s="6">
        <v>1</v>
      </c>
      <c r="DN195" s="6">
        <v>1</v>
      </c>
      <c r="DO195" s="6">
        <v>1</v>
      </c>
      <c r="DP195" s="6">
        <v>1</v>
      </c>
      <c r="DQ195" s="6">
        <v>1</v>
      </c>
      <c r="DR195" s="6">
        <v>1</v>
      </c>
      <c r="DS195" s="6">
        <v>1</v>
      </c>
      <c r="DT195" s="6">
        <v>1</v>
      </c>
      <c r="DU195" s="6">
        <v>1</v>
      </c>
      <c r="DV195" s="6">
        <v>1</v>
      </c>
      <c r="DW195" s="6">
        <v>1</v>
      </c>
      <c r="DX195" s="6">
        <v>1</v>
      </c>
    </row>
    <row r="196" spans="1:128">
      <c r="A196" s="15">
        <v>191</v>
      </c>
      <c r="BP196" s="27">
        <v>0.834131170956857</v>
      </c>
      <c r="BQ196" s="27">
        <v>15888.1685007911</v>
      </c>
      <c r="BR196" s="27">
        <v>1.42471709628308</v>
      </c>
      <c r="BS196" s="27">
        <v>22961.9814723658</v>
      </c>
      <c r="BU196">
        <f t="shared" si="8"/>
        <v>109231.507142737</v>
      </c>
      <c r="BV196">
        <f t="shared" si="9"/>
        <v>190745.582970096</v>
      </c>
      <c r="BW196" s="29">
        <v>191</v>
      </c>
      <c r="BX196">
        <f t="shared" si="10"/>
        <v>0</v>
      </c>
      <c r="BY196">
        <f t="shared" si="11"/>
        <v>1</v>
      </c>
      <c r="CA196" s="25">
        <v>38000</v>
      </c>
      <c r="CH196" s="7">
        <v>38000</v>
      </c>
      <c r="CI196" s="6">
        <v>0</v>
      </c>
      <c r="CJ196" s="6">
        <v>1</v>
      </c>
      <c r="CK196" s="6">
        <v>0.002</v>
      </c>
      <c r="CL196" s="6">
        <v>0.998</v>
      </c>
      <c r="CM196" s="6">
        <v>0.009</v>
      </c>
      <c r="CN196" s="6">
        <v>0.991</v>
      </c>
      <c r="CO196" s="6">
        <v>0.294</v>
      </c>
      <c r="CP196" s="6">
        <v>0.706</v>
      </c>
      <c r="CQ196" s="6">
        <v>0.835</v>
      </c>
      <c r="CR196" s="6">
        <v>0.165</v>
      </c>
      <c r="CS196" s="6">
        <v>1</v>
      </c>
      <c r="CT196" s="6">
        <v>0</v>
      </c>
      <c r="CU196" s="6">
        <v>1</v>
      </c>
      <c r="CV196" s="6">
        <v>0</v>
      </c>
      <c r="CW196" s="6">
        <v>1</v>
      </c>
      <c r="CX196" s="6">
        <v>0</v>
      </c>
      <c r="CY196" s="6">
        <v>1</v>
      </c>
      <c r="CZ196" s="6">
        <v>0</v>
      </c>
      <c r="DA196" s="6">
        <v>1</v>
      </c>
      <c r="DB196" s="6">
        <v>0</v>
      </c>
      <c r="DC196" s="6">
        <v>1</v>
      </c>
      <c r="DD196" s="6">
        <v>1</v>
      </c>
      <c r="DE196" s="6">
        <v>1</v>
      </c>
      <c r="DF196" s="6">
        <v>1</v>
      </c>
      <c r="DG196" s="6">
        <v>1</v>
      </c>
      <c r="DH196" s="6">
        <v>1</v>
      </c>
      <c r="DI196" s="6">
        <v>1</v>
      </c>
      <c r="DJ196" s="6">
        <v>1</v>
      </c>
      <c r="DK196" s="6">
        <v>1</v>
      </c>
      <c r="DL196" s="6">
        <v>1</v>
      </c>
      <c r="DM196" s="6">
        <v>1</v>
      </c>
      <c r="DN196" s="6">
        <v>1</v>
      </c>
      <c r="DO196" s="6">
        <v>1</v>
      </c>
      <c r="DP196" s="6">
        <v>1</v>
      </c>
      <c r="DQ196" s="6">
        <v>1</v>
      </c>
      <c r="DR196" s="6">
        <v>1</v>
      </c>
      <c r="DS196" s="6">
        <v>1</v>
      </c>
      <c r="DT196" s="6">
        <v>1</v>
      </c>
      <c r="DU196" s="6">
        <v>1</v>
      </c>
      <c r="DV196" s="6">
        <v>1</v>
      </c>
      <c r="DW196" s="6">
        <v>1</v>
      </c>
      <c r="DX196" s="6">
        <v>1</v>
      </c>
    </row>
    <row r="197" spans="1:128">
      <c r="A197" s="15">
        <v>192</v>
      </c>
      <c r="BP197" s="27">
        <v>0.778179611159146</v>
      </c>
      <c r="BQ197" s="27">
        <v>15538.8747987684</v>
      </c>
      <c r="BR197" s="27">
        <v>1.33030999869454</v>
      </c>
      <c r="BS197" s="27">
        <v>21947.379912617</v>
      </c>
      <c r="BU197">
        <f t="shared" si="8"/>
        <v>101188.066875104</v>
      </c>
      <c r="BV197">
        <f t="shared" si="9"/>
        <v>177599.119891563</v>
      </c>
      <c r="BW197" s="29">
        <v>192</v>
      </c>
      <c r="BX197">
        <f t="shared" si="10"/>
        <v>0</v>
      </c>
      <c r="BY197">
        <f t="shared" si="11"/>
        <v>1</v>
      </c>
      <c r="CA197" s="25">
        <v>38200</v>
      </c>
      <c r="CH197" s="7">
        <v>38200</v>
      </c>
      <c r="CI197" s="6">
        <v>0</v>
      </c>
      <c r="CJ197" s="6">
        <v>1</v>
      </c>
      <c r="CK197" s="6">
        <v>0.002</v>
      </c>
      <c r="CL197" s="6">
        <v>0.998</v>
      </c>
      <c r="CM197" s="6">
        <v>0.009</v>
      </c>
      <c r="CN197" s="6">
        <v>0.991</v>
      </c>
      <c r="CO197" s="6">
        <v>0.283</v>
      </c>
      <c r="CP197" s="6">
        <v>0.717</v>
      </c>
      <c r="CQ197" s="6">
        <v>0.821</v>
      </c>
      <c r="CR197" s="6">
        <v>0.179</v>
      </c>
      <c r="CS197" s="6">
        <v>1</v>
      </c>
      <c r="CT197" s="6">
        <v>0</v>
      </c>
      <c r="CU197" s="6">
        <v>1</v>
      </c>
      <c r="CV197" s="6">
        <v>0</v>
      </c>
      <c r="CW197" s="6">
        <v>1</v>
      </c>
      <c r="CX197" s="6">
        <v>0</v>
      </c>
      <c r="CY197" s="6">
        <v>1</v>
      </c>
      <c r="CZ197" s="6">
        <v>0</v>
      </c>
      <c r="DA197" s="6">
        <v>1</v>
      </c>
      <c r="DB197" s="6">
        <v>0</v>
      </c>
      <c r="DC197" s="6">
        <v>1</v>
      </c>
      <c r="DD197" s="6">
        <v>1</v>
      </c>
      <c r="DE197" s="6">
        <v>1</v>
      </c>
      <c r="DF197" s="6">
        <v>1</v>
      </c>
      <c r="DG197" s="6">
        <v>1</v>
      </c>
      <c r="DH197" s="6">
        <v>1</v>
      </c>
      <c r="DI197" s="6">
        <v>1</v>
      </c>
      <c r="DJ197" s="6">
        <v>1</v>
      </c>
      <c r="DK197" s="6">
        <v>1</v>
      </c>
      <c r="DL197" s="6">
        <v>1</v>
      </c>
      <c r="DM197" s="6">
        <v>1</v>
      </c>
      <c r="DN197" s="6">
        <v>1</v>
      </c>
      <c r="DO197" s="6">
        <v>1</v>
      </c>
      <c r="DP197" s="6">
        <v>1</v>
      </c>
      <c r="DQ197" s="6">
        <v>1</v>
      </c>
      <c r="DR197" s="6">
        <v>1</v>
      </c>
      <c r="DS197" s="6">
        <v>1</v>
      </c>
      <c r="DT197" s="6">
        <v>1</v>
      </c>
      <c r="DU197" s="6">
        <v>1</v>
      </c>
      <c r="DV197" s="6">
        <v>1</v>
      </c>
      <c r="DW197" s="6">
        <v>1</v>
      </c>
      <c r="DX197" s="6">
        <v>1</v>
      </c>
    </row>
    <row r="198" spans="1:128">
      <c r="A198" s="15">
        <v>193</v>
      </c>
      <c r="BP198" s="27">
        <v>0.795584928394502</v>
      </c>
      <c r="BQ198" s="27">
        <v>15944.0984431402</v>
      </c>
      <c r="BR198" s="27">
        <v>1.37536543799451</v>
      </c>
      <c r="BS198" s="27">
        <v>20453.763632283</v>
      </c>
      <c r="BU198">
        <f t="shared" si="8"/>
        <v>103393.640816035</v>
      </c>
      <c r="BV198">
        <f t="shared" si="9"/>
        <v>185851.052066894</v>
      </c>
      <c r="BW198" s="29">
        <v>193</v>
      </c>
      <c r="BX198">
        <f t="shared" si="10"/>
        <v>0</v>
      </c>
      <c r="BY198">
        <f t="shared" si="11"/>
        <v>1</v>
      </c>
      <c r="CA198" s="25">
        <v>38400</v>
      </c>
      <c r="CH198" s="7">
        <v>38400</v>
      </c>
      <c r="CI198" s="6">
        <v>0</v>
      </c>
      <c r="CJ198" s="6">
        <v>1</v>
      </c>
      <c r="CK198" s="6">
        <v>0.002</v>
      </c>
      <c r="CL198" s="6">
        <v>0.998</v>
      </c>
      <c r="CM198" s="6">
        <v>0.009</v>
      </c>
      <c r="CN198" s="6">
        <v>0.991</v>
      </c>
      <c r="CO198" s="6">
        <v>0.273</v>
      </c>
      <c r="CP198" s="6">
        <v>0.727</v>
      </c>
      <c r="CQ198" s="6">
        <v>0.8</v>
      </c>
      <c r="CR198" s="6">
        <v>0.2</v>
      </c>
      <c r="CS198" s="6">
        <v>1</v>
      </c>
      <c r="CT198" s="6">
        <v>0</v>
      </c>
      <c r="CU198" s="6">
        <v>1</v>
      </c>
      <c r="CV198" s="6">
        <v>0</v>
      </c>
      <c r="CW198" s="6">
        <v>1</v>
      </c>
      <c r="CX198" s="6">
        <v>0</v>
      </c>
      <c r="CY198" s="6">
        <v>1</v>
      </c>
      <c r="CZ198" s="6">
        <v>0</v>
      </c>
      <c r="DA198" s="6">
        <v>1</v>
      </c>
      <c r="DB198" s="6">
        <v>0</v>
      </c>
      <c r="DC198" s="6">
        <v>1</v>
      </c>
      <c r="DD198" s="6">
        <v>1</v>
      </c>
      <c r="DE198" s="6">
        <v>1</v>
      </c>
      <c r="DF198" s="6">
        <v>1</v>
      </c>
      <c r="DG198" s="6">
        <v>1</v>
      </c>
      <c r="DH198" s="6">
        <v>1</v>
      </c>
      <c r="DI198" s="6">
        <v>1</v>
      </c>
      <c r="DJ198" s="6">
        <v>1</v>
      </c>
      <c r="DK198" s="6">
        <v>1</v>
      </c>
      <c r="DL198" s="6">
        <v>1</v>
      </c>
      <c r="DM198" s="6">
        <v>1</v>
      </c>
      <c r="DN198" s="6">
        <v>1</v>
      </c>
      <c r="DO198" s="6">
        <v>1</v>
      </c>
      <c r="DP198" s="6">
        <v>1</v>
      </c>
      <c r="DQ198" s="6">
        <v>1</v>
      </c>
      <c r="DR198" s="6">
        <v>1</v>
      </c>
      <c r="DS198" s="6">
        <v>1</v>
      </c>
      <c r="DT198" s="6">
        <v>1</v>
      </c>
      <c r="DU198" s="6">
        <v>1</v>
      </c>
      <c r="DV198" s="6">
        <v>1</v>
      </c>
      <c r="DW198" s="6">
        <v>1</v>
      </c>
      <c r="DX198" s="6">
        <v>1</v>
      </c>
    </row>
    <row r="199" spans="1:128">
      <c r="A199" s="15">
        <v>194</v>
      </c>
      <c r="BP199" s="27">
        <v>0.828420626544651</v>
      </c>
      <c r="BQ199" s="27">
        <v>19694.8449847619</v>
      </c>
      <c r="BR199" s="27">
        <v>1.43252608837245</v>
      </c>
      <c r="BS199" s="27">
        <v>31445.906098237</v>
      </c>
      <c r="BU199">
        <f t="shared" ref="BU199:BU262" si="12">BP199*$BV$1-BQ199</f>
        <v>104568.248996936</v>
      </c>
      <c r="BV199">
        <f t="shared" ref="BV199:BV262" si="13">BR199*$BV$1-BS199</f>
        <v>183433.00715763</v>
      </c>
      <c r="BW199" s="29">
        <v>194</v>
      </c>
      <c r="BX199">
        <f t="shared" ref="BX199:BX262" si="14">IF(BU199=MAX($BU199:$BV199),1,0)</f>
        <v>0</v>
      </c>
      <c r="BY199">
        <f t="shared" ref="BY199:BY262" si="15">IF(BV199=MAX($BU199:$BV199),1,0)</f>
        <v>1</v>
      </c>
      <c r="CA199" s="25">
        <v>38600</v>
      </c>
      <c r="CH199" s="7">
        <v>38600</v>
      </c>
      <c r="CI199" s="6">
        <v>0</v>
      </c>
      <c r="CJ199" s="6">
        <v>1</v>
      </c>
      <c r="CK199" s="6">
        <v>0.002</v>
      </c>
      <c r="CL199" s="6">
        <v>0.998</v>
      </c>
      <c r="CM199" s="6">
        <v>0.009</v>
      </c>
      <c r="CN199" s="6">
        <v>0.991</v>
      </c>
      <c r="CO199" s="6">
        <v>0.264</v>
      </c>
      <c r="CP199" s="6">
        <v>0.736</v>
      </c>
      <c r="CQ199" s="6">
        <v>0.784</v>
      </c>
      <c r="CR199" s="6">
        <v>0.216</v>
      </c>
      <c r="CS199" s="6">
        <v>1</v>
      </c>
      <c r="CT199" s="6">
        <v>0</v>
      </c>
      <c r="CU199" s="6">
        <v>1</v>
      </c>
      <c r="CV199" s="6">
        <v>0</v>
      </c>
      <c r="CW199" s="6">
        <v>1</v>
      </c>
      <c r="CX199" s="6">
        <v>0</v>
      </c>
      <c r="CY199" s="6">
        <v>1</v>
      </c>
      <c r="CZ199" s="6">
        <v>0</v>
      </c>
      <c r="DA199" s="6">
        <v>1</v>
      </c>
      <c r="DB199" s="6">
        <v>0</v>
      </c>
      <c r="DC199" s="6">
        <v>1</v>
      </c>
      <c r="DD199" s="6">
        <v>1</v>
      </c>
      <c r="DE199" s="6">
        <v>1</v>
      </c>
      <c r="DF199" s="6">
        <v>1</v>
      </c>
      <c r="DG199" s="6">
        <v>1</v>
      </c>
      <c r="DH199" s="6">
        <v>1</v>
      </c>
      <c r="DI199" s="6">
        <v>1</v>
      </c>
      <c r="DJ199" s="6">
        <v>1</v>
      </c>
      <c r="DK199" s="6">
        <v>1</v>
      </c>
      <c r="DL199" s="6">
        <v>1</v>
      </c>
      <c r="DM199" s="6">
        <v>1</v>
      </c>
      <c r="DN199" s="6">
        <v>1</v>
      </c>
      <c r="DO199" s="6">
        <v>1</v>
      </c>
      <c r="DP199" s="6">
        <v>1</v>
      </c>
      <c r="DQ199" s="6">
        <v>1</v>
      </c>
      <c r="DR199" s="6">
        <v>1</v>
      </c>
      <c r="DS199" s="6">
        <v>1</v>
      </c>
      <c r="DT199" s="6">
        <v>1</v>
      </c>
      <c r="DU199" s="6">
        <v>1</v>
      </c>
      <c r="DV199" s="6">
        <v>1</v>
      </c>
      <c r="DW199" s="6">
        <v>1</v>
      </c>
      <c r="DX199" s="6">
        <v>1</v>
      </c>
    </row>
    <row r="200" spans="1:128">
      <c r="A200" s="15">
        <v>195</v>
      </c>
      <c r="BP200" s="27">
        <v>0.812820092140681</v>
      </c>
      <c r="BQ200" s="27">
        <v>11535.5416156237</v>
      </c>
      <c r="BR200" s="27">
        <v>1.39196774079098</v>
      </c>
      <c r="BS200" s="27">
        <v>14602.0126892989</v>
      </c>
      <c r="BU200">
        <f t="shared" si="12"/>
        <v>110387.472205478</v>
      </c>
      <c r="BV200">
        <f t="shared" si="13"/>
        <v>194193.148429348</v>
      </c>
      <c r="BW200" s="29">
        <v>195</v>
      </c>
      <c r="BX200">
        <f t="shared" si="14"/>
        <v>0</v>
      </c>
      <c r="BY200">
        <f t="shared" si="15"/>
        <v>1</v>
      </c>
      <c r="CA200" s="25">
        <v>38800</v>
      </c>
      <c r="CH200" s="7">
        <v>38800</v>
      </c>
      <c r="CI200" s="6">
        <v>0</v>
      </c>
      <c r="CJ200" s="6">
        <v>1</v>
      </c>
      <c r="CK200" s="6">
        <v>0.001</v>
      </c>
      <c r="CL200" s="6">
        <v>0.999</v>
      </c>
      <c r="CM200" s="6">
        <v>0.009</v>
      </c>
      <c r="CN200" s="6">
        <v>0.991</v>
      </c>
      <c r="CO200" s="6">
        <v>0.257</v>
      </c>
      <c r="CP200" s="6">
        <v>0.743</v>
      </c>
      <c r="CQ200" s="6">
        <v>0.77</v>
      </c>
      <c r="CR200" s="6">
        <v>0.23</v>
      </c>
      <c r="CS200" s="6">
        <v>1</v>
      </c>
      <c r="CT200" s="6">
        <v>0</v>
      </c>
      <c r="CU200" s="6">
        <v>1</v>
      </c>
      <c r="CV200" s="6">
        <v>0</v>
      </c>
      <c r="CW200" s="6">
        <v>1</v>
      </c>
      <c r="CX200" s="6">
        <v>0</v>
      </c>
      <c r="CY200" s="6">
        <v>1</v>
      </c>
      <c r="CZ200" s="6">
        <v>0</v>
      </c>
      <c r="DA200" s="6">
        <v>1</v>
      </c>
      <c r="DB200" s="6">
        <v>0</v>
      </c>
      <c r="DC200" s="6">
        <v>1</v>
      </c>
      <c r="DD200" s="6">
        <v>1</v>
      </c>
      <c r="DE200" s="6">
        <v>1</v>
      </c>
      <c r="DF200" s="6">
        <v>1</v>
      </c>
      <c r="DG200" s="6">
        <v>1</v>
      </c>
      <c r="DH200" s="6">
        <v>1</v>
      </c>
      <c r="DI200" s="6">
        <v>1</v>
      </c>
      <c r="DJ200" s="6">
        <v>1</v>
      </c>
      <c r="DK200" s="6">
        <v>1</v>
      </c>
      <c r="DL200" s="6">
        <v>1</v>
      </c>
      <c r="DM200" s="6">
        <v>1</v>
      </c>
      <c r="DN200" s="6">
        <v>1</v>
      </c>
      <c r="DO200" s="6">
        <v>1</v>
      </c>
      <c r="DP200" s="6">
        <v>1</v>
      </c>
      <c r="DQ200" s="6">
        <v>1</v>
      </c>
      <c r="DR200" s="6">
        <v>1</v>
      </c>
      <c r="DS200" s="6">
        <v>1</v>
      </c>
      <c r="DT200" s="6">
        <v>1</v>
      </c>
      <c r="DU200" s="6">
        <v>1</v>
      </c>
      <c r="DV200" s="6">
        <v>1</v>
      </c>
      <c r="DW200" s="6">
        <v>1</v>
      </c>
      <c r="DX200" s="6">
        <v>1</v>
      </c>
    </row>
    <row r="201" spans="1:128">
      <c r="A201" s="15">
        <v>196</v>
      </c>
      <c r="BP201" s="27">
        <v>0.787582286112098</v>
      </c>
      <c r="BQ201" s="27">
        <v>12438.1818070361</v>
      </c>
      <c r="BR201" s="27">
        <v>1.34249364711165</v>
      </c>
      <c r="BS201" s="27">
        <v>16807.661216222</v>
      </c>
      <c r="BU201">
        <f t="shared" si="12"/>
        <v>105699.161109779</v>
      </c>
      <c r="BV201">
        <f t="shared" si="13"/>
        <v>184566.385850526</v>
      </c>
      <c r="BW201" s="29">
        <v>196</v>
      </c>
      <c r="BX201">
        <f t="shared" si="14"/>
        <v>0</v>
      </c>
      <c r="BY201">
        <f t="shared" si="15"/>
        <v>1</v>
      </c>
      <c r="CA201" s="25">
        <v>39000</v>
      </c>
      <c r="CH201" s="7">
        <v>39000</v>
      </c>
      <c r="CI201" s="6">
        <v>0</v>
      </c>
      <c r="CJ201" s="6">
        <v>1</v>
      </c>
      <c r="CK201" s="6">
        <v>0.001</v>
      </c>
      <c r="CL201" s="6">
        <v>0.999</v>
      </c>
      <c r="CM201" s="6">
        <v>0.008</v>
      </c>
      <c r="CN201" s="6">
        <v>0.992</v>
      </c>
      <c r="CO201" s="6">
        <v>0.248</v>
      </c>
      <c r="CP201" s="6">
        <v>0.752</v>
      </c>
      <c r="CQ201" s="6">
        <v>0.756</v>
      </c>
      <c r="CR201" s="6">
        <v>0.244</v>
      </c>
      <c r="CS201" s="6">
        <v>0.999</v>
      </c>
      <c r="CT201" s="6">
        <v>0.001</v>
      </c>
      <c r="CU201" s="6">
        <v>1</v>
      </c>
      <c r="CV201" s="6">
        <v>0</v>
      </c>
      <c r="CW201" s="6">
        <v>1</v>
      </c>
      <c r="CX201" s="6">
        <v>0</v>
      </c>
      <c r="CY201" s="6">
        <v>1</v>
      </c>
      <c r="CZ201" s="6">
        <v>0</v>
      </c>
      <c r="DA201" s="6">
        <v>1</v>
      </c>
      <c r="DB201" s="6">
        <v>0</v>
      </c>
      <c r="DC201" s="6">
        <v>1</v>
      </c>
      <c r="DD201" s="6">
        <v>1</v>
      </c>
      <c r="DE201" s="6">
        <v>1</v>
      </c>
      <c r="DF201" s="6">
        <v>1</v>
      </c>
      <c r="DG201" s="6">
        <v>1</v>
      </c>
      <c r="DH201" s="6">
        <v>1</v>
      </c>
      <c r="DI201" s="6">
        <v>1</v>
      </c>
      <c r="DJ201" s="6">
        <v>1</v>
      </c>
      <c r="DK201" s="6">
        <v>1</v>
      </c>
      <c r="DL201" s="6">
        <v>1</v>
      </c>
      <c r="DM201" s="6">
        <v>1</v>
      </c>
      <c r="DN201" s="6">
        <v>1</v>
      </c>
      <c r="DO201" s="6">
        <v>1</v>
      </c>
      <c r="DP201" s="6">
        <v>1</v>
      </c>
      <c r="DQ201" s="6">
        <v>1</v>
      </c>
      <c r="DR201" s="6">
        <v>1</v>
      </c>
      <c r="DS201" s="6">
        <v>1</v>
      </c>
      <c r="DT201" s="6">
        <v>1</v>
      </c>
      <c r="DU201" s="6">
        <v>1</v>
      </c>
      <c r="DV201" s="6">
        <v>1</v>
      </c>
      <c r="DW201" s="6">
        <v>1</v>
      </c>
      <c r="DX201" s="6">
        <v>1</v>
      </c>
    </row>
    <row r="202" spans="1:128">
      <c r="A202" s="15">
        <v>197</v>
      </c>
      <c r="BP202" s="27">
        <v>0.820889174666552</v>
      </c>
      <c r="BQ202" s="27">
        <v>11352.9640649659</v>
      </c>
      <c r="BR202" s="27">
        <v>1.41050174446377</v>
      </c>
      <c r="BS202" s="27">
        <v>16160.1915762551</v>
      </c>
      <c r="BU202">
        <f t="shared" si="12"/>
        <v>111780.412135017</v>
      </c>
      <c r="BV202">
        <f t="shared" si="13"/>
        <v>195415.070093311</v>
      </c>
      <c r="BW202" s="29">
        <v>197</v>
      </c>
      <c r="BX202">
        <f t="shared" si="14"/>
        <v>0</v>
      </c>
      <c r="BY202">
        <f t="shared" si="15"/>
        <v>1</v>
      </c>
      <c r="CA202" s="25">
        <v>39200</v>
      </c>
      <c r="CH202" s="7">
        <v>39200</v>
      </c>
      <c r="CI202" s="6">
        <v>0</v>
      </c>
      <c r="CJ202" s="6">
        <v>1</v>
      </c>
      <c r="CK202" s="6">
        <v>0.001</v>
      </c>
      <c r="CL202" s="6">
        <v>0.999</v>
      </c>
      <c r="CM202" s="6">
        <v>0.007</v>
      </c>
      <c r="CN202" s="6">
        <v>0.993</v>
      </c>
      <c r="CO202" s="6">
        <v>0.237</v>
      </c>
      <c r="CP202" s="6">
        <v>0.763</v>
      </c>
      <c r="CQ202" s="6">
        <v>0.742</v>
      </c>
      <c r="CR202" s="6">
        <v>0.258</v>
      </c>
      <c r="CS202" s="6">
        <v>0.999</v>
      </c>
      <c r="CT202" s="6">
        <v>0.001</v>
      </c>
      <c r="CU202" s="6">
        <v>1</v>
      </c>
      <c r="CV202" s="6">
        <v>0</v>
      </c>
      <c r="CW202" s="6">
        <v>1</v>
      </c>
      <c r="CX202" s="6">
        <v>0</v>
      </c>
      <c r="CY202" s="6">
        <v>1</v>
      </c>
      <c r="CZ202" s="6">
        <v>0</v>
      </c>
      <c r="DA202" s="6">
        <v>1</v>
      </c>
      <c r="DB202" s="6">
        <v>0</v>
      </c>
      <c r="DC202" s="6">
        <v>1</v>
      </c>
      <c r="DD202" s="6">
        <v>1</v>
      </c>
      <c r="DE202" s="6">
        <v>1</v>
      </c>
      <c r="DF202" s="6">
        <v>1</v>
      </c>
      <c r="DG202" s="6">
        <v>1</v>
      </c>
      <c r="DH202" s="6">
        <v>1</v>
      </c>
      <c r="DI202" s="6">
        <v>1</v>
      </c>
      <c r="DJ202" s="6">
        <v>1</v>
      </c>
      <c r="DK202" s="6">
        <v>1</v>
      </c>
      <c r="DL202" s="6">
        <v>1</v>
      </c>
      <c r="DM202" s="6">
        <v>1</v>
      </c>
      <c r="DN202" s="6">
        <v>1</v>
      </c>
      <c r="DO202" s="6">
        <v>1</v>
      </c>
      <c r="DP202" s="6">
        <v>1</v>
      </c>
      <c r="DQ202" s="6">
        <v>1</v>
      </c>
      <c r="DR202" s="6">
        <v>1</v>
      </c>
      <c r="DS202" s="6">
        <v>1</v>
      </c>
      <c r="DT202" s="6">
        <v>1</v>
      </c>
      <c r="DU202" s="6">
        <v>1</v>
      </c>
      <c r="DV202" s="6">
        <v>1</v>
      </c>
      <c r="DW202" s="6">
        <v>1</v>
      </c>
      <c r="DX202" s="6">
        <v>1</v>
      </c>
    </row>
    <row r="203" spans="1:128">
      <c r="A203" s="15">
        <v>198</v>
      </c>
      <c r="BP203" s="27">
        <v>0.750370176625949</v>
      </c>
      <c r="BQ203" s="27">
        <v>13625.7524549393</v>
      </c>
      <c r="BR203" s="27">
        <v>1.26609684099519</v>
      </c>
      <c r="BS203" s="27">
        <v>20007.1786995124</v>
      </c>
      <c r="BU203">
        <f t="shared" si="12"/>
        <v>98929.7740389531</v>
      </c>
      <c r="BV203">
        <f t="shared" si="13"/>
        <v>169907.347449766</v>
      </c>
      <c r="BW203" s="29">
        <v>198</v>
      </c>
      <c r="BX203">
        <f t="shared" si="14"/>
        <v>0</v>
      </c>
      <c r="BY203">
        <f t="shared" si="15"/>
        <v>1</v>
      </c>
      <c r="CA203" s="25">
        <v>39400</v>
      </c>
      <c r="CH203" s="7">
        <v>39400</v>
      </c>
      <c r="CI203" s="6">
        <v>0</v>
      </c>
      <c r="CJ203" s="6">
        <v>1</v>
      </c>
      <c r="CK203" s="6">
        <v>0.001</v>
      </c>
      <c r="CL203" s="6">
        <v>0.999</v>
      </c>
      <c r="CM203" s="6">
        <v>0.007</v>
      </c>
      <c r="CN203" s="6">
        <v>0.993</v>
      </c>
      <c r="CO203" s="6">
        <v>0.226</v>
      </c>
      <c r="CP203" s="6">
        <v>0.774</v>
      </c>
      <c r="CQ203" s="6">
        <v>0.729</v>
      </c>
      <c r="CR203" s="6">
        <v>0.271</v>
      </c>
      <c r="CS203" s="6">
        <v>0.998</v>
      </c>
      <c r="CT203" s="6">
        <v>0.002</v>
      </c>
      <c r="CU203" s="6">
        <v>1</v>
      </c>
      <c r="CV203" s="6">
        <v>0</v>
      </c>
      <c r="CW203" s="6">
        <v>1</v>
      </c>
      <c r="CX203" s="6">
        <v>0</v>
      </c>
      <c r="CY203" s="6">
        <v>1</v>
      </c>
      <c r="CZ203" s="6">
        <v>0</v>
      </c>
      <c r="DA203" s="6">
        <v>1</v>
      </c>
      <c r="DB203" s="6">
        <v>0</v>
      </c>
      <c r="DC203" s="6">
        <v>1</v>
      </c>
      <c r="DD203" s="6">
        <v>1</v>
      </c>
      <c r="DE203" s="6">
        <v>1</v>
      </c>
      <c r="DF203" s="6">
        <v>1</v>
      </c>
      <c r="DG203" s="6">
        <v>1</v>
      </c>
      <c r="DH203" s="6">
        <v>1</v>
      </c>
      <c r="DI203" s="6">
        <v>1</v>
      </c>
      <c r="DJ203" s="6">
        <v>1</v>
      </c>
      <c r="DK203" s="6">
        <v>1</v>
      </c>
      <c r="DL203" s="6">
        <v>1</v>
      </c>
      <c r="DM203" s="6">
        <v>1</v>
      </c>
      <c r="DN203" s="6">
        <v>1</v>
      </c>
      <c r="DO203" s="6">
        <v>1</v>
      </c>
      <c r="DP203" s="6">
        <v>1</v>
      </c>
      <c r="DQ203" s="6">
        <v>1</v>
      </c>
      <c r="DR203" s="6">
        <v>1</v>
      </c>
      <c r="DS203" s="6">
        <v>1</v>
      </c>
      <c r="DT203" s="6">
        <v>1</v>
      </c>
      <c r="DU203" s="6">
        <v>1</v>
      </c>
      <c r="DV203" s="6">
        <v>1</v>
      </c>
      <c r="DW203" s="6">
        <v>1</v>
      </c>
      <c r="DX203" s="6">
        <v>1</v>
      </c>
    </row>
    <row r="204" spans="1:128">
      <c r="A204" s="15">
        <v>199</v>
      </c>
      <c r="BP204" s="27">
        <v>0.823857096539877</v>
      </c>
      <c r="BQ204" s="27">
        <v>11767.2424369154</v>
      </c>
      <c r="BR204" s="27">
        <v>1.41491534092711</v>
      </c>
      <c r="BS204" s="27">
        <v>15897.9660044094</v>
      </c>
      <c r="BU204">
        <f t="shared" si="12"/>
        <v>111811.322044066</v>
      </c>
      <c r="BV204">
        <f t="shared" si="13"/>
        <v>196339.335134657</v>
      </c>
      <c r="BW204" s="29">
        <v>199</v>
      </c>
      <c r="BX204">
        <f t="shared" si="14"/>
        <v>0</v>
      </c>
      <c r="BY204">
        <f t="shared" si="15"/>
        <v>1</v>
      </c>
      <c r="CA204" s="25">
        <v>39600</v>
      </c>
      <c r="CH204" s="7">
        <v>39600</v>
      </c>
      <c r="CI204" s="6">
        <v>0</v>
      </c>
      <c r="CJ204" s="6">
        <v>1</v>
      </c>
      <c r="CK204" s="6">
        <v>0.001</v>
      </c>
      <c r="CL204" s="6">
        <v>0.999</v>
      </c>
      <c r="CM204" s="6">
        <v>0.007</v>
      </c>
      <c r="CN204" s="6">
        <v>0.993</v>
      </c>
      <c r="CO204" s="6">
        <v>0.212</v>
      </c>
      <c r="CP204" s="6">
        <v>0.788</v>
      </c>
      <c r="CQ204" s="6">
        <v>0.706</v>
      </c>
      <c r="CR204" s="6">
        <v>0.294</v>
      </c>
      <c r="CS204" s="6">
        <v>0.998</v>
      </c>
      <c r="CT204" s="6">
        <v>0.002</v>
      </c>
      <c r="CU204" s="6">
        <v>1</v>
      </c>
      <c r="CV204" s="6">
        <v>0</v>
      </c>
      <c r="CW204" s="6">
        <v>1</v>
      </c>
      <c r="CX204" s="6">
        <v>0</v>
      </c>
      <c r="CY204" s="6">
        <v>1</v>
      </c>
      <c r="CZ204" s="6">
        <v>0</v>
      </c>
      <c r="DA204" s="6">
        <v>1</v>
      </c>
      <c r="DB204" s="6">
        <v>0</v>
      </c>
      <c r="DC204" s="6">
        <v>1</v>
      </c>
      <c r="DD204" s="6">
        <v>1</v>
      </c>
      <c r="DE204" s="6">
        <v>1</v>
      </c>
      <c r="DF204" s="6">
        <v>1</v>
      </c>
      <c r="DG204" s="6">
        <v>1</v>
      </c>
      <c r="DH204" s="6">
        <v>1</v>
      </c>
      <c r="DI204" s="6">
        <v>1</v>
      </c>
      <c r="DJ204" s="6">
        <v>1</v>
      </c>
      <c r="DK204" s="6">
        <v>1</v>
      </c>
      <c r="DL204" s="6">
        <v>1</v>
      </c>
      <c r="DM204" s="6">
        <v>1</v>
      </c>
      <c r="DN204" s="6">
        <v>1</v>
      </c>
      <c r="DO204" s="6">
        <v>1</v>
      </c>
      <c r="DP204" s="6">
        <v>1</v>
      </c>
      <c r="DQ204" s="6">
        <v>1</v>
      </c>
      <c r="DR204" s="6">
        <v>1</v>
      </c>
      <c r="DS204" s="6">
        <v>1</v>
      </c>
      <c r="DT204" s="6">
        <v>1</v>
      </c>
      <c r="DU204" s="6">
        <v>1</v>
      </c>
      <c r="DV204" s="6">
        <v>1</v>
      </c>
      <c r="DW204" s="6">
        <v>1</v>
      </c>
      <c r="DX204" s="6">
        <v>1</v>
      </c>
    </row>
    <row r="205" spans="1:128">
      <c r="A205" s="15">
        <v>200</v>
      </c>
      <c r="BP205" s="27">
        <v>0.853195504266489</v>
      </c>
      <c r="BQ205" s="27">
        <v>14466.2143560124</v>
      </c>
      <c r="BR205" s="27">
        <v>1.46360656811159</v>
      </c>
      <c r="BS205" s="27">
        <v>17788.2599893789</v>
      </c>
      <c r="BU205">
        <f t="shared" si="12"/>
        <v>113513.111283961</v>
      </c>
      <c r="BV205">
        <f t="shared" si="13"/>
        <v>201752.725227359</v>
      </c>
      <c r="BW205" s="29">
        <v>200</v>
      </c>
      <c r="BX205">
        <f t="shared" si="14"/>
        <v>0</v>
      </c>
      <c r="BY205">
        <f t="shared" si="15"/>
        <v>1</v>
      </c>
      <c r="CA205" s="25">
        <v>39800</v>
      </c>
      <c r="CH205" s="7">
        <v>39800</v>
      </c>
      <c r="CI205" s="6">
        <v>0</v>
      </c>
      <c r="CJ205" s="6">
        <v>1</v>
      </c>
      <c r="CK205" s="6">
        <v>0.001</v>
      </c>
      <c r="CL205" s="6">
        <v>0.999</v>
      </c>
      <c r="CM205" s="6">
        <v>0.006</v>
      </c>
      <c r="CN205" s="6">
        <v>0.994</v>
      </c>
      <c r="CO205" s="6">
        <v>0.201</v>
      </c>
      <c r="CP205" s="6">
        <v>0.799</v>
      </c>
      <c r="CQ205" s="6">
        <v>0.684</v>
      </c>
      <c r="CR205" s="6">
        <v>0.316</v>
      </c>
      <c r="CS205" s="6">
        <v>0.997</v>
      </c>
      <c r="CT205" s="6">
        <v>0.003</v>
      </c>
      <c r="CU205" s="6">
        <v>1</v>
      </c>
      <c r="CV205" s="6">
        <v>0</v>
      </c>
      <c r="CW205" s="6">
        <v>1</v>
      </c>
      <c r="CX205" s="6">
        <v>0</v>
      </c>
      <c r="CY205" s="6">
        <v>1</v>
      </c>
      <c r="CZ205" s="6">
        <v>0</v>
      </c>
      <c r="DA205" s="6">
        <v>1</v>
      </c>
      <c r="DB205" s="6">
        <v>0</v>
      </c>
      <c r="DC205" s="6">
        <v>1</v>
      </c>
      <c r="DD205" s="6">
        <v>1</v>
      </c>
      <c r="DE205" s="6">
        <v>1</v>
      </c>
      <c r="DF205" s="6">
        <v>1</v>
      </c>
      <c r="DG205" s="6">
        <v>1</v>
      </c>
      <c r="DH205" s="6">
        <v>1</v>
      </c>
      <c r="DI205" s="6">
        <v>1</v>
      </c>
      <c r="DJ205" s="6">
        <v>1</v>
      </c>
      <c r="DK205" s="6">
        <v>1</v>
      </c>
      <c r="DL205" s="6">
        <v>1</v>
      </c>
      <c r="DM205" s="6">
        <v>1</v>
      </c>
      <c r="DN205" s="6">
        <v>1</v>
      </c>
      <c r="DO205" s="6">
        <v>1</v>
      </c>
      <c r="DP205" s="6">
        <v>1</v>
      </c>
      <c r="DQ205" s="6">
        <v>1</v>
      </c>
      <c r="DR205" s="6">
        <v>1</v>
      </c>
      <c r="DS205" s="6">
        <v>1</v>
      </c>
      <c r="DT205" s="6">
        <v>1</v>
      </c>
      <c r="DU205" s="6">
        <v>1</v>
      </c>
      <c r="DV205" s="6">
        <v>1</v>
      </c>
      <c r="DW205" s="6">
        <v>1</v>
      </c>
      <c r="DX205" s="6">
        <v>1</v>
      </c>
    </row>
    <row r="206" spans="1:128">
      <c r="A206" s="15">
        <v>201</v>
      </c>
      <c r="BP206" s="27">
        <v>0.793051884168756</v>
      </c>
      <c r="BQ206" s="27">
        <v>13622.7984640564</v>
      </c>
      <c r="BR206" s="27">
        <v>1.35443174041521</v>
      </c>
      <c r="BS206" s="27">
        <v>18233.9812880741</v>
      </c>
      <c r="BU206">
        <f t="shared" si="12"/>
        <v>105334.984161257</v>
      </c>
      <c r="BV206">
        <f t="shared" si="13"/>
        <v>184930.779774207</v>
      </c>
      <c r="BW206" s="29">
        <v>201</v>
      </c>
      <c r="BX206">
        <f t="shared" si="14"/>
        <v>0</v>
      </c>
      <c r="BY206">
        <f t="shared" si="15"/>
        <v>1</v>
      </c>
      <c r="CA206" s="25">
        <v>40000</v>
      </c>
      <c r="CH206" s="7">
        <v>40000</v>
      </c>
      <c r="CI206" s="6">
        <v>0</v>
      </c>
      <c r="CJ206" s="6">
        <v>1</v>
      </c>
      <c r="CK206" s="6">
        <v>0.001</v>
      </c>
      <c r="CL206" s="6">
        <v>0.999</v>
      </c>
      <c r="CM206" s="6">
        <v>0.005</v>
      </c>
      <c r="CN206" s="6">
        <v>0.995</v>
      </c>
      <c r="CO206" s="6">
        <v>0.192</v>
      </c>
      <c r="CP206" s="6">
        <v>0.808</v>
      </c>
      <c r="CQ206" s="6">
        <v>0.666</v>
      </c>
      <c r="CR206" s="6">
        <v>0.334</v>
      </c>
      <c r="CS206" s="6">
        <v>0.997</v>
      </c>
      <c r="CT206" s="6">
        <v>0.003</v>
      </c>
      <c r="CU206" s="6">
        <v>1</v>
      </c>
      <c r="CV206" s="6">
        <v>0</v>
      </c>
      <c r="CW206" s="6">
        <v>1</v>
      </c>
      <c r="CX206" s="6">
        <v>0</v>
      </c>
      <c r="CY206" s="6">
        <v>1</v>
      </c>
      <c r="CZ206" s="6">
        <v>0</v>
      </c>
      <c r="DA206" s="6">
        <v>1</v>
      </c>
      <c r="DB206" s="6">
        <v>0</v>
      </c>
      <c r="DC206" s="6">
        <v>1</v>
      </c>
      <c r="DD206" s="6">
        <v>1</v>
      </c>
      <c r="DE206" s="6">
        <v>1</v>
      </c>
      <c r="DF206" s="6">
        <v>1</v>
      </c>
      <c r="DG206" s="6">
        <v>1</v>
      </c>
      <c r="DH206" s="6">
        <v>1</v>
      </c>
      <c r="DI206" s="6">
        <v>1</v>
      </c>
      <c r="DJ206" s="6">
        <v>1</v>
      </c>
      <c r="DK206" s="6">
        <v>1</v>
      </c>
      <c r="DL206" s="6">
        <v>1</v>
      </c>
      <c r="DM206" s="6">
        <v>1</v>
      </c>
      <c r="DN206" s="6">
        <v>1</v>
      </c>
      <c r="DO206" s="6">
        <v>1</v>
      </c>
      <c r="DP206" s="6">
        <v>1</v>
      </c>
      <c r="DQ206" s="6">
        <v>1</v>
      </c>
      <c r="DR206" s="6">
        <v>1</v>
      </c>
      <c r="DS206" s="6">
        <v>1</v>
      </c>
      <c r="DT206" s="6">
        <v>1</v>
      </c>
      <c r="DU206" s="6">
        <v>1</v>
      </c>
      <c r="DV206" s="6">
        <v>1</v>
      </c>
      <c r="DW206" s="6">
        <v>1</v>
      </c>
      <c r="DX206" s="6">
        <v>1</v>
      </c>
    </row>
    <row r="207" spans="1:128">
      <c r="A207" s="15">
        <v>202</v>
      </c>
      <c r="BP207" s="27">
        <v>0.765976759232783</v>
      </c>
      <c r="BQ207" s="27">
        <v>15876.9111534243</v>
      </c>
      <c r="BR207" s="27">
        <v>1.2668366823046</v>
      </c>
      <c r="BS207" s="27">
        <v>20572.6621710016</v>
      </c>
      <c r="BU207">
        <f t="shared" si="12"/>
        <v>99019.6027314931</v>
      </c>
      <c r="BV207">
        <f t="shared" si="13"/>
        <v>169452.840174689</v>
      </c>
      <c r="BW207" s="29">
        <v>202</v>
      </c>
      <c r="BX207">
        <f t="shared" si="14"/>
        <v>0</v>
      </c>
      <c r="BY207">
        <f t="shared" si="15"/>
        <v>1</v>
      </c>
      <c r="CA207" s="25">
        <v>40200</v>
      </c>
      <c r="CH207" s="7">
        <v>40200</v>
      </c>
      <c r="CI207" s="6">
        <v>0</v>
      </c>
      <c r="CJ207" s="6">
        <v>1</v>
      </c>
      <c r="CK207" s="6">
        <v>0.001</v>
      </c>
      <c r="CL207" s="6">
        <v>0.999</v>
      </c>
      <c r="CM207" s="6">
        <v>0.004</v>
      </c>
      <c r="CN207" s="6">
        <v>0.996</v>
      </c>
      <c r="CO207" s="6">
        <v>0.184</v>
      </c>
      <c r="CP207" s="6">
        <v>0.816</v>
      </c>
      <c r="CQ207" s="6">
        <v>0.654</v>
      </c>
      <c r="CR207" s="6">
        <v>0.346</v>
      </c>
      <c r="CS207" s="6">
        <v>0.997</v>
      </c>
      <c r="CT207" s="6">
        <v>0.003</v>
      </c>
      <c r="CU207" s="6">
        <v>1</v>
      </c>
      <c r="CV207" s="6">
        <v>0</v>
      </c>
      <c r="CW207" s="6">
        <v>1</v>
      </c>
      <c r="CX207" s="6">
        <v>0</v>
      </c>
      <c r="CY207" s="6">
        <v>1</v>
      </c>
      <c r="CZ207" s="6">
        <v>0</v>
      </c>
      <c r="DA207" s="6">
        <v>1</v>
      </c>
      <c r="DB207" s="6">
        <v>0</v>
      </c>
      <c r="DC207" s="6">
        <v>1</v>
      </c>
      <c r="DD207" s="6">
        <v>1</v>
      </c>
      <c r="DE207" s="6">
        <v>1</v>
      </c>
      <c r="DF207" s="6">
        <v>1</v>
      </c>
      <c r="DG207" s="6">
        <v>1</v>
      </c>
      <c r="DH207" s="6">
        <v>1</v>
      </c>
      <c r="DI207" s="6">
        <v>1</v>
      </c>
      <c r="DJ207" s="6">
        <v>1</v>
      </c>
      <c r="DK207" s="6">
        <v>1</v>
      </c>
      <c r="DL207" s="6">
        <v>1</v>
      </c>
      <c r="DM207" s="6">
        <v>1</v>
      </c>
      <c r="DN207" s="6">
        <v>1</v>
      </c>
      <c r="DO207" s="6">
        <v>1</v>
      </c>
      <c r="DP207" s="6">
        <v>1</v>
      </c>
      <c r="DQ207" s="6">
        <v>1</v>
      </c>
      <c r="DR207" s="6">
        <v>1</v>
      </c>
      <c r="DS207" s="6">
        <v>1</v>
      </c>
      <c r="DT207" s="6">
        <v>1</v>
      </c>
      <c r="DU207" s="6">
        <v>1</v>
      </c>
      <c r="DV207" s="6">
        <v>1</v>
      </c>
      <c r="DW207" s="6">
        <v>1</v>
      </c>
      <c r="DX207" s="6">
        <v>1</v>
      </c>
    </row>
    <row r="208" spans="1:128">
      <c r="A208" s="15">
        <v>203</v>
      </c>
      <c r="BP208" s="27">
        <v>0.795710106917619</v>
      </c>
      <c r="BQ208" s="27">
        <v>14982.4915857489</v>
      </c>
      <c r="BR208" s="27">
        <v>1.31183036110006</v>
      </c>
      <c r="BS208" s="27">
        <v>19993.7316184013</v>
      </c>
      <c r="BU208">
        <f t="shared" si="12"/>
        <v>104374.024451894</v>
      </c>
      <c r="BV208">
        <f t="shared" si="13"/>
        <v>176780.822546608</v>
      </c>
      <c r="BW208" s="29">
        <v>203</v>
      </c>
      <c r="BX208">
        <f t="shared" si="14"/>
        <v>0</v>
      </c>
      <c r="BY208">
        <f t="shared" si="15"/>
        <v>1</v>
      </c>
      <c r="CA208" s="25">
        <v>40400</v>
      </c>
      <c r="CH208" s="7">
        <v>40400</v>
      </c>
      <c r="CI208" s="6">
        <v>0</v>
      </c>
      <c r="CJ208" s="6">
        <v>1</v>
      </c>
      <c r="CK208" s="6">
        <v>0.001</v>
      </c>
      <c r="CL208" s="6">
        <v>0.999</v>
      </c>
      <c r="CM208" s="6">
        <v>0.003</v>
      </c>
      <c r="CN208" s="6">
        <v>0.997</v>
      </c>
      <c r="CO208" s="6">
        <v>0.169</v>
      </c>
      <c r="CP208" s="6">
        <v>0.831</v>
      </c>
      <c r="CQ208" s="6">
        <v>0.637</v>
      </c>
      <c r="CR208" s="6">
        <v>0.363</v>
      </c>
      <c r="CS208" s="6">
        <v>0.997</v>
      </c>
      <c r="CT208" s="6">
        <v>0.003</v>
      </c>
      <c r="CU208" s="6">
        <v>1</v>
      </c>
      <c r="CV208" s="6">
        <v>0</v>
      </c>
      <c r="CW208" s="6">
        <v>1</v>
      </c>
      <c r="CX208" s="6">
        <v>0</v>
      </c>
      <c r="CY208" s="6">
        <v>1</v>
      </c>
      <c r="CZ208" s="6">
        <v>0</v>
      </c>
      <c r="DA208" s="6">
        <v>1</v>
      </c>
      <c r="DB208" s="6">
        <v>0</v>
      </c>
      <c r="DC208" s="6">
        <v>1</v>
      </c>
      <c r="DD208" s="6">
        <v>1</v>
      </c>
      <c r="DE208" s="6">
        <v>1</v>
      </c>
      <c r="DF208" s="6">
        <v>1</v>
      </c>
      <c r="DG208" s="6">
        <v>1</v>
      </c>
      <c r="DH208" s="6">
        <v>1</v>
      </c>
      <c r="DI208" s="6">
        <v>1</v>
      </c>
      <c r="DJ208" s="6">
        <v>1</v>
      </c>
      <c r="DK208" s="6">
        <v>1</v>
      </c>
      <c r="DL208" s="6">
        <v>1</v>
      </c>
      <c r="DM208" s="6">
        <v>1</v>
      </c>
      <c r="DN208" s="6">
        <v>1</v>
      </c>
      <c r="DO208" s="6">
        <v>1</v>
      </c>
      <c r="DP208" s="6">
        <v>1</v>
      </c>
      <c r="DQ208" s="6">
        <v>1</v>
      </c>
      <c r="DR208" s="6">
        <v>1</v>
      </c>
      <c r="DS208" s="6">
        <v>1</v>
      </c>
      <c r="DT208" s="6">
        <v>1</v>
      </c>
      <c r="DU208" s="6">
        <v>1</v>
      </c>
      <c r="DV208" s="6">
        <v>1</v>
      </c>
      <c r="DW208" s="6">
        <v>1</v>
      </c>
      <c r="DX208" s="6">
        <v>1</v>
      </c>
    </row>
    <row r="209" spans="1:128">
      <c r="A209" s="15">
        <v>204</v>
      </c>
      <c r="BP209" s="27">
        <v>0.851862231636309</v>
      </c>
      <c r="BQ209" s="27">
        <v>13339.088298427</v>
      </c>
      <c r="BR209" s="27">
        <v>1.44942579174806</v>
      </c>
      <c r="BS209" s="27">
        <v>17934.4472894482</v>
      </c>
      <c r="BU209">
        <f t="shared" si="12"/>
        <v>114440.246447019</v>
      </c>
      <c r="BV209">
        <f t="shared" si="13"/>
        <v>199479.421472761</v>
      </c>
      <c r="BW209" s="29">
        <v>204</v>
      </c>
      <c r="BX209">
        <f t="shared" si="14"/>
        <v>0</v>
      </c>
      <c r="BY209">
        <f t="shared" si="15"/>
        <v>1</v>
      </c>
      <c r="CA209" s="25">
        <v>40600</v>
      </c>
      <c r="CH209" s="7">
        <v>40600</v>
      </c>
      <c r="CI209" s="6">
        <v>0</v>
      </c>
      <c r="CJ209" s="6">
        <v>1</v>
      </c>
      <c r="CK209" s="6">
        <v>0.001</v>
      </c>
      <c r="CL209" s="6">
        <v>0.999</v>
      </c>
      <c r="CM209" s="6">
        <v>0.003</v>
      </c>
      <c r="CN209" s="6">
        <v>0.997</v>
      </c>
      <c r="CO209" s="6">
        <v>0.166</v>
      </c>
      <c r="CP209" s="6">
        <v>0.834</v>
      </c>
      <c r="CQ209" s="6">
        <v>0.621</v>
      </c>
      <c r="CR209" s="6">
        <v>0.379</v>
      </c>
      <c r="CS209" s="6">
        <v>0.996</v>
      </c>
      <c r="CT209" s="6">
        <v>0.004</v>
      </c>
      <c r="CU209" s="6">
        <v>1</v>
      </c>
      <c r="CV209" s="6">
        <v>0</v>
      </c>
      <c r="CW209" s="6">
        <v>1</v>
      </c>
      <c r="CX209" s="6">
        <v>0</v>
      </c>
      <c r="CY209" s="6">
        <v>1</v>
      </c>
      <c r="CZ209" s="6">
        <v>0</v>
      </c>
      <c r="DA209" s="6">
        <v>1</v>
      </c>
      <c r="DB209" s="6">
        <v>0</v>
      </c>
      <c r="DC209" s="6">
        <v>1</v>
      </c>
      <c r="DD209" s="6">
        <v>1</v>
      </c>
      <c r="DE209" s="6">
        <v>1</v>
      </c>
      <c r="DF209" s="6">
        <v>1</v>
      </c>
      <c r="DG209" s="6">
        <v>1</v>
      </c>
      <c r="DH209" s="6">
        <v>1</v>
      </c>
      <c r="DI209" s="6">
        <v>1</v>
      </c>
      <c r="DJ209" s="6">
        <v>1</v>
      </c>
      <c r="DK209" s="6">
        <v>1</v>
      </c>
      <c r="DL209" s="6">
        <v>1</v>
      </c>
      <c r="DM209" s="6">
        <v>1</v>
      </c>
      <c r="DN209" s="6">
        <v>1</v>
      </c>
      <c r="DO209" s="6">
        <v>1</v>
      </c>
      <c r="DP209" s="6">
        <v>1</v>
      </c>
      <c r="DQ209" s="6">
        <v>1</v>
      </c>
      <c r="DR209" s="6">
        <v>1</v>
      </c>
      <c r="DS209" s="6">
        <v>1</v>
      </c>
      <c r="DT209" s="6">
        <v>1</v>
      </c>
      <c r="DU209" s="6">
        <v>1</v>
      </c>
      <c r="DV209" s="6">
        <v>1</v>
      </c>
      <c r="DW209" s="6">
        <v>1</v>
      </c>
      <c r="DX209" s="6">
        <v>1</v>
      </c>
    </row>
    <row r="210" spans="1:128">
      <c r="A210" s="15">
        <v>205</v>
      </c>
      <c r="BP210" s="27">
        <v>0.79592010982757</v>
      </c>
      <c r="BQ210" s="27">
        <v>14503.5863078221</v>
      </c>
      <c r="BR210" s="27">
        <v>1.38642231133347</v>
      </c>
      <c r="BS210" s="27">
        <v>17779.7409165577</v>
      </c>
      <c r="BU210">
        <f t="shared" si="12"/>
        <v>104884.430166313</v>
      </c>
      <c r="BV210">
        <f t="shared" si="13"/>
        <v>190183.605783463</v>
      </c>
      <c r="BW210" s="29">
        <v>205</v>
      </c>
      <c r="BX210">
        <f t="shared" si="14"/>
        <v>0</v>
      </c>
      <c r="BY210">
        <f t="shared" si="15"/>
        <v>1</v>
      </c>
      <c r="CA210" s="25">
        <v>40800</v>
      </c>
      <c r="CH210" s="7">
        <v>40800</v>
      </c>
      <c r="CI210" s="6">
        <v>0</v>
      </c>
      <c r="CJ210" s="6">
        <v>1</v>
      </c>
      <c r="CK210" s="6">
        <v>0.001</v>
      </c>
      <c r="CL210" s="6">
        <v>0.999</v>
      </c>
      <c r="CM210" s="6">
        <v>0.003</v>
      </c>
      <c r="CN210" s="6">
        <v>0.997</v>
      </c>
      <c r="CO210" s="6">
        <v>0.157</v>
      </c>
      <c r="CP210" s="6">
        <v>0.843</v>
      </c>
      <c r="CQ210" s="6">
        <v>0.602</v>
      </c>
      <c r="CR210" s="6">
        <v>0.398</v>
      </c>
      <c r="CS210" s="6">
        <v>0.993</v>
      </c>
      <c r="CT210" s="6">
        <v>0.007</v>
      </c>
      <c r="CU210" s="6">
        <v>1</v>
      </c>
      <c r="CV210" s="6">
        <v>0</v>
      </c>
      <c r="CW210" s="6">
        <v>1</v>
      </c>
      <c r="CX210" s="6">
        <v>0</v>
      </c>
      <c r="CY210" s="6">
        <v>1</v>
      </c>
      <c r="CZ210" s="6">
        <v>0</v>
      </c>
      <c r="DA210" s="6">
        <v>1</v>
      </c>
      <c r="DB210" s="6">
        <v>0</v>
      </c>
      <c r="DC210" s="6">
        <v>1</v>
      </c>
      <c r="DD210" s="6">
        <v>1</v>
      </c>
      <c r="DE210" s="6">
        <v>1</v>
      </c>
      <c r="DF210" s="6">
        <v>1</v>
      </c>
      <c r="DG210" s="6">
        <v>1</v>
      </c>
      <c r="DH210" s="6">
        <v>1</v>
      </c>
      <c r="DI210" s="6">
        <v>1</v>
      </c>
      <c r="DJ210" s="6">
        <v>1</v>
      </c>
      <c r="DK210" s="6">
        <v>1</v>
      </c>
      <c r="DL210" s="6">
        <v>1</v>
      </c>
      <c r="DM210" s="6">
        <v>1</v>
      </c>
      <c r="DN210" s="6">
        <v>1</v>
      </c>
      <c r="DO210" s="6">
        <v>1</v>
      </c>
      <c r="DP210" s="6">
        <v>1</v>
      </c>
      <c r="DQ210" s="6">
        <v>1</v>
      </c>
      <c r="DR210" s="6">
        <v>1</v>
      </c>
      <c r="DS210" s="6">
        <v>1</v>
      </c>
      <c r="DT210" s="6">
        <v>1</v>
      </c>
      <c r="DU210" s="6">
        <v>1</v>
      </c>
      <c r="DV210" s="6">
        <v>1</v>
      </c>
      <c r="DW210" s="6">
        <v>1</v>
      </c>
      <c r="DX210" s="6">
        <v>1</v>
      </c>
    </row>
    <row r="211" spans="1:128">
      <c r="A211" s="15">
        <v>206</v>
      </c>
      <c r="BP211" s="27">
        <v>0.824496161974337</v>
      </c>
      <c r="BQ211" s="27">
        <v>16978.2194127163</v>
      </c>
      <c r="BR211" s="27">
        <v>1.43666705980845</v>
      </c>
      <c r="BS211" s="27">
        <v>24665.8430583032</v>
      </c>
      <c r="BU211">
        <f t="shared" si="12"/>
        <v>106696.204883434</v>
      </c>
      <c r="BV211">
        <f t="shared" si="13"/>
        <v>190834.215912965</v>
      </c>
      <c r="BW211" s="29">
        <v>206</v>
      </c>
      <c r="BX211">
        <f t="shared" si="14"/>
        <v>0</v>
      </c>
      <c r="BY211">
        <f t="shared" si="15"/>
        <v>1</v>
      </c>
      <c r="CA211" s="25">
        <v>41000</v>
      </c>
      <c r="CH211" s="7">
        <v>41000</v>
      </c>
      <c r="CI211" s="6">
        <v>0</v>
      </c>
      <c r="CJ211" s="6">
        <v>1</v>
      </c>
      <c r="CK211" s="6">
        <v>0.001</v>
      </c>
      <c r="CL211" s="6">
        <v>0.999</v>
      </c>
      <c r="CM211" s="6">
        <v>0.003</v>
      </c>
      <c r="CN211" s="6">
        <v>0.997</v>
      </c>
      <c r="CO211" s="6">
        <v>0.146</v>
      </c>
      <c r="CP211" s="6">
        <v>0.854</v>
      </c>
      <c r="CQ211" s="6">
        <v>0.589</v>
      </c>
      <c r="CR211" s="6">
        <v>0.411</v>
      </c>
      <c r="CS211" s="6">
        <v>0.992</v>
      </c>
      <c r="CT211" s="6">
        <v>0.008</v>
      </c>
      <c r="CU211" s="6">
        <v>1</v>
      </c>
      <c r="CV211" s="6">
        <v>0</v>
      </c>
      <c r="CW211" s="6">
        <v>1</v>
      </c>
      <c r="CX211" s="6">
        <v>0</v>
      </c>
      <c r="CY211" s="6">
        <v>1</v>
      </c>
      <c r="CZ211" s="6">
        <v>0</v>
      </c>
      <c r="DA211" s="6">
        <v>1</v>
      </c>
      <c r="DB211" s="6">
        <v>0</v>
      </c>
      <c r="DC211" s="6">
        <v>1</v>
      </c>
      <c r="DD211" s="6">
        <v>1</v>
      </c>
      <c r="DE211" s="6">
        <v>1</v>
      </c>
      <c r="DF211" s="6">
        <v>1</v>
      </c>
      <c r="DG211" s="6">
        <v>1</v>
      </c>
      <c r="DH211" s="6">
        <v>1</v>
      </c>
      <c r="DI211" s="6">
        <v>1</v>
      </c>
      <c r="DJ211" s="6">
        <v>1</v>
      </c>
      <c r="DK211" s="6">
        <v>1</v>
      </c>
      <c r="DL211" s="6">
        <v>1</v>
      </c>
      <c r="DM211" s="6">
        <v>1</v>
      </c>
      <c r="DN211" s="6">
        <v>1</v>
      </c>
      <c r="DO211" s="6">
        <v>1</v>
      </c>
      <c r="DP211" s="6">
        <v>1</v>
      </c>
      <c r="DQ211" s="6">
        <v>1</v>
      </c>
      <c r="DR211" s="6">
        <v>1</v>
      </c>
      <c r="DS211" s="6">
        <v>1</v>
      </c>
      <c r="DT211" s="6">
        <v>1</v>
      </c>
      <c r="DU211" s="6">
        <v>1</v>
      </c>
      <c r="DV211" s="6">
        <v>1</v>
      </c>
      <c r="DW211" s="6">
        <v>1</v>
      </c>
      <c r="DX211" s="6">
        <v>1</v>
      </c>
    </row>
    <row r="212" spans="1:128">
      <c r="A212" s="15">
        <v>207</v>
      </c>
      <c r="BP212" s="27">
        <v>0.792866859211786</v>
      </c>
      <c r="BQ212" s="27">
        <v>13896.1288612605</v>
      </c>
      <c r="BR212" s="27">
        <v>1.36831335084495</v>
      </c>
      <c r="BS212" s="27">
        <v>18208.4123302918</v>
      </c>
      <c r="BU212">
        <f t="shared" si="12"/>
        <v>105033.900020507</v>
      </c>
      <c r="BV212">
        <f t="shared" si="13"/>
        <v>187038.59029645</v>
      </c>
      <c r="BW212" s="29">
        <v>207</v>
      </c>
      <c r="BX212">
        <f t="shared" si="14"/>
        <v>0</v>
      </c>
      <c r="BY212">
        <f t="shared" si="15"/>
        <v>1</v>
      </c>
      <c r="CA212" s="25">
        <v>41200</v>
      </c>
      <c r="CH212" s="7">
        <v>41200</v>
      </c>
      <c r="CI212" s="6">
        <v>0</v>
      </c>
      <c r="CJ212" s="6">
        <v>1</v>
      </c>
      <c r="CK212" s="6">
        <v>0.001</v>
      </c>
      <c r="CL212" s="6">
        <v>0.999</v>
      </c>
      <c r="CM212" s="6">
        <v>0.003</v>
      </c>
      <c r="CN212" s="6">
        <v>0.997</v>
      </c>
      <c r="CO212" s="6">
        <v>0.141</v>
      </c>
      <c r="CP212" s="6">
        <v>0.859</v>
      </c>
      <c r="CQ212" s="6">
        <v>0.575</v>
      </c>
      <c r="CR212" s="6">
        <v>0.425</v>
      </c>
      <c r="CS212" s="6">
        <v>0.992</v>
      </c>
      <c r="CT212" s="6">
        <v>0.008</v>
      </c>
      <c r="CU212" s="6">
        <v>1</v>
      </c>
      <c r="CV212" s="6">
        <v>0</v>
      </c>
      <c r="CW212" s="6">
        <v>1</v>
      </c>
      <c r="CX212" s="6">
        <v>0</v>
      </c>
      <c r="CY212" s="6">
        <v>1</v>
      </c>
      <c r="CZ212" s="6">
        <v>0</v>
      </c>
      <c r="DA212" s="6">
        <v>1</v>
      </c>
      <c r="DB212" s="6">
        <v>0</v>
      </c>
      <c r="DC212" s="6">
        <v>1</v>
      </c>
      <c r="DD212" s="6">
        <v>1</v>
      </c>
      <c r="DE212" s="6">
        <v>1</v>
      </c>
      <c r="DF212" s="6">
        <v>1</v>
      </c>
      <c r="DG212" s="6">
        <v>1</v>
      </c>
      <c r="DH212" s="6">
        <v>1</v>
      </c>
      <c r="DI212" s="6">
        <v>1</v>
      </c>
      <c r="DJ212" s="6">
        <v>1</v>
      </c>
      <c r="DK212" s="6">
        <v>1</v>
      </c>
      <c r="DL212" s="6">
        <v>1</v>
      </c>
      <c r="DM212" s="6">
        <v>1</v>
      </c>
      <c r="DN212" s="6">
        <v>1</v>
      </c>
      <c r="DO212" s="6">
        <v>1</v>
      </c>
      <c r="DP212" s="6">
        <v>1</v>
      </c>
      <c r="DQ212" s="6">
        <v>1</v>
      </c>
      <c r="DR212" s="6">
        <v>1</v>
      </c>
      <c r="DS212" s="6">
        <v>1</v>
      </c>
      <c r="DT212" s="6">
        <v>1</v>
      </c>
      <c r="DU212" s="6">
        <v>1</v>
      </c>
      <c r="DV212" s="6">
        <v>1</v>
      </c>
      <c r="DW212" s="6">
        <v>1</v>
      </c>
      <c r="DX212" s="6">
        <v>1</v>
      </c>
    </row>
    <row r="213" spans="1:128">
      <c r="A213" s="15">
        <v>208</v>
      </c>
      <c r="BP213" s="27">
        <v>0.791039196963416</v>
      </c>
      <c r="BQ213" s="27">
        <v>14621.8064035796</v>
      </c>
      <c r="BR213" s="27">
        <v>1.38299684068326</v>
      </c>
      <c r="BS213" s="27">
        <v>19975.9057839563</v>
      </c>
      <c r="BU213">
        <f t="shared" si="12"/>
        <v>104034.073140933</v>
      </c>
      <c r="BV213">
        <f t="shared" si="13"/>
        <v>187473.620318532</v>
      </c>
      <c r="BW213" s="29">
        <v>208</v>
      </c>
      <c r="BX213">
        <f t="shared" si="14"/>
        <v>0</v>
      </c>
      <c r="BY213">
        <f t="shared" si="15"/>
        <v>1</v>
      </c>
      <c r="CA213" s="25">
        <v>41400</v>
      </c>
      <c r="CH213" s="7">
        <v>41400</v>
      </c>
      <c r="CI213" s="6">
        <v>0</v>
      </c>
      <c r="CJ213" s="6">
        <v>1</v>
      </c>
      <c r="CK213" s="6">
        <v>0.001</v>
      </c>
      <c r="CL213" s="6">
        <v>0.999</v>
      </c>
      <c r="CM213" s="6">
        <v>0.003</v>
      </c>
      <c r="CN213" s="6">
        <v>0.997</v>
      </c>
      <c r="CO213" s="6">
        <v>0.135</v>
      </c>
      <c r="CP213" s="6">
        <v>0.865</v>
      </c>
      <c r="CQ213" s="6">
        <v>0.562</v>
      </c>
      <c r="CR213" s="6">
        <v>0.438</v>
      </c>
      <c r="CS213" s="6">
        <v>0.991</v>
      </c>
      <c r="CT213" s="6">
        <v>0.009</v>
      </c>
      <c r="CU213" s="6">
        <v>1</v>
      </c>
      <c r="CV213" s="6">
        <v>0</v>
      </c>
      <c r="CW213" s="6">
        <v>1</v>
      </c>
      <c r="CX213" s="6">
        <v>0</v>
      </c>
      <c r="CY213" s="6">
        <v>1</v>
      </c>
      <c r="CZ213" s="6">
        <v>0</v>
      </c>
      <c r="DA213" s="6">
        <v>1</v>
      </c>
      <c r="DB213" s="6">
        <v>0</v>
      </c>
      <c r="DC213" s="6">
        <v>1</v>
      </c>
      <c r="DD213" s="6">
        <v>1</v>
      </c>
      <c r="DE213" s="6">
        <v>1</v>
      </c>
      <c r="DF213" s="6">
        <v>1</v>
      </c>
      <c r="DG213" s="6">
        <v>1</v>
      </c>
      <c r="DH213" s="6">
        <v>1</v>
      </c>
      <c r="DI213" s="6">
        <v>1</v>
      </c>
      <c r="DJ213" s="6">
        <v>1</v>
      </c>
      <c r="DK213" s="6">
        <v>1</v>
      </c>
      <c r="DL213" s="6">
        <v>1</v>
      </c>
      <c r="DM213" s="6">
        <v>1</v>
      </c>
      <c r="DN213" s="6">
        <v>1</v>
      </c>
      <c r="DO213" s="6">
        <v>1</v>
      </c>
      <c r="DP213" s="6">
        <v>1</v>
      </c>
      <c r="DQ213" s="6">
        <v>1</v>
      </c>
      <c r="DR213" s="6">
        <v>1</v>
      </c>
      <c r="DS213" s="6">
        <v>1</v>
      </c>
      <c r="DT213" s="6">
        <v>1</v>
      </c>
      <c r="DU213" s="6">
        <v>1</v>
      </c>
      <c r="DV213" s="6">
        <v>1</v>
      </c>
      <c r="DW213" s="6">
        <v>1</v>
      </c>
      <c r="DX213" s="6">
        <v>1</v>
      </c>
    </row>
    <row r="214" spans="1:128">
      <c r="A214" s="15">
        <v>209</v>
      </c>
      <c r="BP214" s="27">
        <v>0.80226348424525</v>
      </c>
      <c r="BQ214" s="27">
        <v>13537.7323034134</v>
      </c>
      <c r="BR214" s="27">
        <v>1.37192241396206</v>
      </c>
      <c r="BS214" s="27">
        <v>18991.8122862933</v>
      </c>
      <c r="BU214">
        <f t="shared" si="12"/>
        <v>106801.790333374</v>
      </c>
      <c r="BV214">
        <f t="shared" si="13"/>
        <v>186796.549808016</v>
      </c>
      <c r="BW214" s="29">
        <v>209</v>
      </c>
      <c r="BX214">
        <f t="shared" si="14"/>
        <v>0</v>
      </c>
      <c r="BY214">
        <f t="shared" si="15"/>
        <v>1</v>
      </c>
      <c r="CA214" s="25">
        <v>41600</v>
      </c>
      <c r="CH214" s="7">
        <v>41600</v>
      </c>
      <c r="CI214" s="6">
        <v>0</v>
      </c>
      <c r="CJ214" s="6">
        <v>1</v>
      </c>
      <c r="CK214" s="6">
        <v>0.001</v>
      </c>
      <c r="CL214" s="6">
        <v>0.999</v>
      </c>
      <c r="CM214" s="6">
        <v>0.003</v>
      </c>
      <c r="CN214" s="6">
        <v>0.997</v>
      </c>
      <c r="CO214" s="6">
        <v>0.128</v>
      </c>
      <c r="CP214" s="6">
        <v>0.872</v>
      </c>
      <c r="CQ214" s="6">
        <v>0.557</v>
      </c>
      <c r="CR214" s="6">
        <v>0.443</v>
      </c>
      <c r="CS214" s="6">
        <v>0.987</v>
      </c>
      <c r="CT214" s="6">
        <v>0.013</v>
      </c>
      <c r="CU214" s="6">
        <v>1</v>
      </c>
      <c r="CV214" s="6">
        <v>0</v>
      </c>
      <c r="CW214" s="6">
        <v>1</v>
      </c>
      <c r="CX214" s="6">
        <v>0</v>
      </c>
      <c r="CY214" s="6">
        <v>1</v>
      </c>
      <c r="CZ214" s="6">
        <v>0</v>
      </c>
      <c r="DA214" s="6">
        <v>1</v>
      </c>
      <c r="DB214" s="6">
        <v>0</v>
      </c>
      <c r="DC214" s="6">
        <v>1</v>
      </c>
      <c r="DD214" s="6">
        <v>1</v>
      </c>
      <c r="DE214" s="6">
        <v>1</v>
      </c>
      <c r="DF214" s="6">
        <v>1</v>
      </c>
      <c r="DG214" s="6">
        <v>1</v>
      </c>
      <c r="DH214" s="6">
        <v>1</v>
      </c>
      <c r="DI214" s="6">
        <v>1</v>
      </c>
      <c r="DJ214" s="6">
        <v>1</v>
      </c>
      <c r="DK214" s="6">
        <v>1</v>
      </c>
      <c r="DL214" s="6">
        <v>1</v>
      </c>
      <c r="DM214" s="6">
        <v>1</v>
      </c>
      <c r="DN214" s="6">
        <v>1</v>
      </c>
      <c r="DO214" s="6">
        <v>1</v>
      </c>
      <c r="DP214" s="6">
        <v>1</v>
      </c>
      <c r="DQ214" s="6">
        <v>1</v>
      </c>
      <c r="DR214" s="6">
        <v>1</v>
      </c>
      <c r="DS214" s="6">
        <v>1</v>
      </c>
      <c r="DT214" s="6">
        <v>1</v>
      </c>
      <c r="DU214" s="6">
        <v>1</v>
      </c>
      <c r="DV214" s="6">
        <v>1</v>
      </c>
      <c r="DW214" s="6">
        <v>1</v>
      </c>
      <c r="DX214" s="6">
        <v>1</v>
      </c>
    </row>
    <row r="215" spans="1:128">
      <c r="A215" s="15">
        <v>210</v>
      </c>
      <c r="BP215" s="27">
        <v>0.81345743731746</v>
      </c>
      <c r="BQ215" s="27">
        <v>12657.0054351312</v>
      </c>
      <c r="BR215" s="27">
        <v>1.41316759057177</v>
      </c>
      <c r="BS215" s="27">
        <v>17780.4514993708</v>
      </c>
      <c r="BU215">
        <f t="shared" si="12"/>
        <v>109361.610162488</v>
      </c>
      <c r="BV215">
        <f t="shared" si="13"/>
        <v>194194.687086395</v>
      </c>
      <c r="BW215" s="29">
        <v>210</v>
      </c>
      <c r="BX215">
        <f t="shared" si="14"/>
        <v>0</v>
      </c>
      <c r="BY215">
        <f t="shared" si="15"/>
        <v>1</v>
      </c>
      <c r="CA215" s="25">
        <v>41800</v>
      </c>
      <c r="CH215" s="7">
        <v>41800</v>
      </c>
      <c r="CI215" s="6">
        <v>0</v>
      </c>
      <c r="CJ215" s="6">
        <v>1</v>
      </c>
      <c r="CK215" s="6">
        <v>0.001</v>
      </c>
      <c r="CL215" s="6">
        <v>0.999</v>
      </c>
      <c r="CM215" s="6">
        <v>0.002</v>
      </c>
      <c r="CN215" s="6">
        <v>0.998</v>
      </c>
      <c r="CO215" s="6">
        <v>0.121</v>
      </c>
      <c r="CP215" s="6">
        <v>0.879</v>
      </c>
      <c r="CQ215" s="6">
        <v>0.543</v>
      </c>
      <c r="CR215" s="6">
        <v>0.457</v>
      </c>
      <c r="CS215" s="6">
        <v>0.984</v>
      </c>
      <c r="CT215" s="6">
        <v>0.016</v>
      </c>
      <c r="CU215" s="6">
        <v>1</v>
      </c>
      <c r="CV215" s="6">
        <v>0</v>
      </c>
      <c r="CW215" s="6">
        <v>1</v>
      </c>
      <c r="CX215" s="6">
        <v>0</v>
      </c>
      <c r="CY215" s="6">
        <v>1</v>
      </c>
      <c r="CZ215" s="6">
        <v>0</v>
      </c>
      <c r="DA215" s="6">
        <v>1</v>
      </c>
      <c r="DB215" s="6">
        <v>0</v>
      </c>
      <c r="DC215" s="6">
        <v>1</v>
      </c>
      <c r="DD215" s="6">
        <v>1</v>
      </c>
      <c r="DE215" s="6">
        <v>1</v>
      </c>
      <c r="DF215" s="6">
        <v>1</v>
      </c>
      <c r="DG215" s="6">
        <v>1</v>
      </c>
      <c r="DH215" s="6">
        <v>1</v>
      </c>
      <c r="DI215" s="6">
        <v>1</v>
      </c>
      <c r="DJ215" s="6">
        <v>1</v>
      </c>
      <c r="DK215" s="6">
        <v>1</v>
      </c>
      <c r="DL215" s="6">
        <v>1</v>
      </c>
      <c r="DM215" s="6">
        <v>1</v>
      </c>
      <c r="DN215" s="6">
        <v>1</v>
      </c>
      <c r="DO215" s="6">
        <v>1</v>
      </c>
      <c r="DP215" s="6">
        <v>1</v>
      </c>
      <c r="DQ215" s="6">
        <v>1</v>
      </c>
      <c r="DR215" s="6">
        <v>1</v>
      </c>
      <c r="DS215" s="6">
        <v>1</v>
      </c>
      <c r="DT215" s="6">
        <v>1</v>
      </c>
      <c r="DU215" s="6">
        <v>1</v>
      </c>
      <c r="DV215" s="6">
        <v>1</v>
      </c>
      <c r="DW215" s="6">
        <v>1</v>
      </c>
      <c r="DX215" s="6">
        <v>1</v>
      </c>
    </row>
    <row r="216" spans="1:128">
      <c r="A216" s="15">
        <v>211</v>
      </c>
      <c r="BP216" s="27">
        <v>0.827098857558419</v>
      </c>
      <c r="BQ216" s="27">
        <v>11942.3048254286</v>
      </c>
      <c r="BR216" s="27">
        <v>1.39773316027766</v>
      </c>
      <c r="BS216" s="27">
        <v>15899.008128977</v>
      </c>
      <c r="BU216">
        <f t="shared" si="12"/>
        <v>112122.523808334</v>
      </c>
      <c r="BV216">
        <f t="shared" si="13"/>
        <v>193760.965912672</v>
      </c>
      <c r="BW216" s="29">
        <v>211</v>
      </c>
      <c r="BX216">
        <f t="shared" si="14"/>
        <v>0</v>
      </c>
      <c r="BY216">
        <f t="shared" si="15"/>
        <v>1</v>
      </c>
      <c r="CA216" s="25">
        <v>42000</v>
      </c>
      <c r="CH216" s="7">
        <v>42000</v>
      </c>
      <c r="CI216" s="6">
        <v>0</v>
      </c>
      <c r="CJ216" s="6">
        <v>1</v>
      </c>
      <c r="CK216" s="6">
        <v>0.001</v>
      </c>
      <c r="CL216" s="6">
        <v>0.999</v>
      </c>
      <c r="CM216" s="6">
        <v>0.002</v>
      </c>
      <c r="CN216" s="6">
        <v>0.998</v>
      </c>
      <c r="CO216" s="6">
        <v>0.115</v>
      </c>
      <c r="CP216" s="6">
        <v>0.885</v>
      </c>
      <c r="CQ216" s="6">
        <v>0.529</v>
      </c>
      <c r="CR216" s="6">
        <v>0.471</v>
      </c>
      <c r="CS216" s="6">
        <v>0.982</v>
      </c>
      <c r="CT216" s="6">
        <v>0.018</v>
      </c>
      <c r="CU216" s="6">
        <v>1</v>
      </c>
      <c r="CV216" s="6">
        <v>0</v>
      </c>
      <c r="CW216" s="6">
        <v>1</v>
      </c>
      <c r="CX216" s="6">
        <v>0</v>
      </c>
      <c r="CY216" s="6">
        <v>1</v>
      </c>
      <c r="CZ216" s="6">
        <v>0</v>
      </c>
      <c r="DA216" s="6">
        <v>1</v>
      </c>
      <c r="DB216" s="6">
        <v>0</v>
      </c>
      <c r="DC216" s="6">
        <v>1</v>
      </c>
      <c r="DD216" s="6">
        <v>1</v>
      </c>
      <c r="DE216" s="6">
        <v>1</v>
      </c>
      <c r="DF216" s="6">
        <v>1</v>
      </c>
      <c r="DG216" s="6">
        <v>1</v>
      </c>
      <c r="DH216" s="6">
        <v>1</v>
      </c>
      <c r="DI216" s="6">
        <v>1</v>
      </c>
      <c r="DJ216" s="6">
        <v>1</v>
      </c>
      <c r="DK216" s="6">
        <v>1</v>
      </c>
      <c r="DL216" s="6">
        <v>1</v>
      </c>
      <c r="DM216" s="6">
        <v>1</v>
      </c>
      <c r="DN216" s="6">
        <v>1</v>
      </c>
      <c r="DO216" s="6">
        <v>1</v>
      </c>
      <c r="DP216" s="6">
        <v>1</v>
      </c>
      <c r="DQ216" s="6">
        <v>1</v>
      </c>
      <c r="DR216" s="6">
        <v>1</v>
      </c>
      <c r="DS216" s="6">
        <v>1</v>
      </c>
      <c r="DT216" s="6">
        <v>1</v>
      </c>
      <c r="DU216" s="6">
        <v>1</v>
      </c>
      <c r="DV216" s="6">
        <v>1</v>
      </c>
      <c r="DW216" s="6">
        <v>1</v>
      </c>
      <c r="DX216" s="6">
        <v>1</v>
      </c>
    </row>
    <row r="217" spans="1:128">
      <c r="A217" s="15">
        <v>212</v>
      </c>
      <c r="BP217" s="27">
        <v>0.827467496727101</v>
      </c>
      <c r="BQ217" s="27">
        <v>21435.1772051872</v>
      </c>
      <c r="BR217" s="27">
        <v>1.46275257885258</v>
      </c>
      <c r="BS217" s="27">
        <v>31263.8370568024</v>
      </c>
      <c r="BU217">
        <f t="shared" si="12"/>
        <v>102684.947303878</v>
      </c>
      <c r="BV217">
        <f t="shared" si="13"/>
        <v>188149.049771085</v>
      </c>
      <c r="BW217" s="29">
        <v>212</v>
      </c>
      <c r="BX217">
        <f t="shared" si="14"/>
        <v>0</v>
      </c>
      <c r="BY217">
        <f t="shared" si="15"/>
        <v>1</v>
      </c>
      <c r="CA217" s="25">
        <v>42200</v>
      </c>
      <c r="CH217" s="7">
        <v>42200</v>
      </c>
      <c r="CI217" s="6">
        <v>0</v>
      </c>
      <c r="CJ217" s="6">
        <v>1</v>
      </c>
      <c r="CK217" s="6">
        <v>0.001</v>
      </c>
      <c r="CL217" s="6">
        <v>0.999</v>
      </c>
      <c r="CM217" s="6">
        <v>0.002</v>
      </c>
      <c r="CN217" s="6">
        <v>0.998</v>
      </c>
      <c r="CO217" s="6">
        <v>0.107</v>
      </c>
      <c r="CP217" s="6">
        <v>0.893</v>
      </c>
      <c r="CQ217" s="6">
        <v>0.521</v>
      </c>
      <c r="CR217" s="6">
        <v>0.479</v>
      </c>
      <c r="CS217" s="6">
        <v>0.979</v>
      </c>
      <c r="CT217" s="6">
        <v>0.021</v>
      </c>
      <c r="CU217" s="6">
        <v>1</v>
      </c>
      <c r="CV217" s="6">
        <v>0</v>
      </c>
      <c r="CW217" s="6">
        <v>1</v>
      </c>
      <c r="CX217" s="6">
        <v>0</v>
      </c>
      <c r="CY217" s="6">
        <v>1</v>
      </c>
      <c r="CZ217" s="6">
        <v>0</v>
      </c>
      <c r="DA217" s="6">
        <v>1</v>
      </c>
      <c r="DB217" s="6">
        <v>0</v>
      </c>
      <c r="DC217" s="6">
        <v>1</v>
      </c>
      <c r="DD217" s="6">
        <v>1</v>
      </c>
      <c r="DE217" s="6">
        <v>1</v>
      </c>
      <c r="DF217" s="6">
        <v>1</v>
      </c>
      <c r="DG217" s="6">
        <v>1</v>
      </c>
      <c r="DH217" s="6">
        <v>1</v>
      </c>
      <c r="DI217" s="6">
        <v>1</v>
      </c>
      <c r="DJ217" s="6">
        <v>1</v>
      </c>
      <c r="DK217" s="6">
        <v>1</v>
      </c>
      <c r="DL217" s="6">
        <v>1</v>
      </c>
      <c r="DM217" s="6">
        <v>1</v>
      </c>
      <c r="DN217" s="6">
        <v>1</v>
      </c>
      <c r="DO217" s="6">
        <v>1</v>
      </c>
      <c r="DP217" s="6">
        <v>1</v>
      </c>
      <c r="DQ217" s="6">
        <v>1</v>
      </c>
      <c r="DR217" s="6">
        <v>1</v>
      </c>
      <c r="DS217" s="6">
        <v>1</v>
      </c>
      <c r="DT217" s="6">
        <v>1</v>
      </c>
      <c r="DU217" s="6">
        <v>1</v>
      </c>
      <c r="DV217" s="6">
        <v>1</v>
      </c>
      <c r="DW217" s="6">
        <v>1</v>
      </c>
      <c r="DX217" s="6">
        <v>1</v>
      </c>
    </row>
    <row r="218" spans="1:128">
      <c r="A218" s="15">
        <v>213</v>
      </c>
      <c r="BP218" s="27">
        <v>0.835019479079502</v>
      </c>
      <c r="BQ218" s="27">
        <v>15482.6792260574</v>
      </c>
      <c r="BR218" s="27">
        <v>1.45857170940034</v>
      </c>
      <c r="BS218" s="27">
        <v>18987.4012222199</v>
      </c>
      <c r="BU218">
        <f t="shared" si="12"/>
        <v>109770.242635868</v>
      </c>
      <c r="BV218">
        <f t="shared" si="13"/>
        <v>199798.355187831</v>
      </c>
      <c r="BW218" s="29">
        <v>213</v>
      </c>
      <c r="BX218">
        <f t="shared" si="14"/>
        <v>0</v>
      </c>
      <c r="BY218">
        <f t="shared" si="15"/>
        <v>1</v>
      </c>
      <c r="CA218" s="25">
        <v>42400</v>
      </c>
      <c r="CH218" s="7">
        <v>42400</v>
      </c>
      <c r="CI218" s="6">
        <v>0</v>
      </c>
      <c r="CJ218" s="6">
        <v>1</v>
      </c>
      <c r="CK218" s="6">
        <v>0.001</v>
      </c>
      <c r="CL218" s="6">
        <v>0.999</v>
      </c>
      <c r="CM218" s="6">
        <v>0.001</v>
      </c>
      <c r="CN218" s="6">
        <v>0.999</v>
      </c>
      <c r="CO218" s="6">
        <v>0.101</v>
      </c>
      <c r="CP218" s="6">
        <v>0.899</v>
      </c>
      <c r="CQ218" s="6">
        <v>0.508</v>
      </c>
      <c r="CR218" s="6">
        <v>0.492</v>
      </c>
      <c r="CS218" s="6">
        <v>0.976</v>
      </c>
      <c r="CT218" s="6">
        <v>0.024</v>
      </c>
      <c r="CU218" s="6">
        <v>1</v>
      </c>
      <c r="CV218" s="6">
        <v>0</v>
      </c>
      <c r="CW218" s="6">
        <v>1</v>
      </c>
      <c r="CX218" s="6">
        <v>0</v>
      </c>
      <c r="CY218" s="6">
        <v>1</v>
      </c>
      <c r="CZ218" s="6">
        <v>0</v>
      </c>
      <c r="DA218" s="6">
        <v>1</v>
      </c>
      <c r="DB218" s="6">
        <v>0</v>
      </c>
      <c r="DC218" s="6">
        <v>1</v>
      </c>
      <c r="DD218" s="6">
        <v>1</v>
      </c>
      <c r="DE218" s="6">
        <v>1</v>
      </c>
      <c r="DF218" s="6">
        <v>1</v>
      </c>
      <c r="DG218" s="6">
        <v>1</v>
      </c>
      <c r="DH218" s="6">
        <v>1</v>
      </c>
      <c r="DI218" s="6">
        <v>1</v>
      </c>
      <c r="DJ218" s="6">
        <v>1</v>
      </c>
      <c r="DK218" s="6">
        <v>1</v>
      </c>
      <c r="DL218" s="6">
        <v>1</v>
      </c>
      <c r="DM218" s="6">
        <v>1</v>
      </c>
      <c r="DN218" s="6">
        <v>1</v>
      </c>
      <c r="DO218" s="6">
        <v>1</v>
      </c>
      <c r="DP218" s="6">
        <v>1</v>
      </c>
      <c r="DQ218" s="6">
        <v>1</v>
      </c>
      <c r="DR218" s="6">
        <v>1</v>
      </c>
      <c r="DS218" s="6">
        <v>1</v>
      </c>
      <c r="DT218" s="6">
        <v>1</v>
      </c>
      <c r="DU218" s="6">
        <v>1</v>
      </c>
      <c r="DV218" s="6">
        <v>1</v>
      </c>
      <c r="DW218" s="6">
        <v>1</v>
      </c>
      <c r="DX218" s="6">
        <v>1</v>
      </c>
    </row>
    <row r="219" spans="1:128">
      <c r="A219" s="15">
        <v>214</v>
      </c>
      <c r="BP219" s="27">
        <v>0.765265571733724</v>
      </c>
      <c r="BQ219" s="27">
        <v>19616.0922260916</v>
      </c>
      <c r="BR219" s="27">
        <v>1.30852196431918</v>
      </c>
      <c r="BS219" s="27">
        <v>28637.3101283249</v>
      </c>
      <c r="BU219">
        <f t="shared" si="12"/>
        <v>95173.743533967</v>
      </c>
      <c r="BV219">
        <f t="shared" si="13"/>
        <v>167640.984519553</v>
      </c>
      <c r="BW219" s="29">
        <v>214</v>
      </c>
      <c r="BX219">
        <f t="shared" si="14"/>
        <v>0</v>
      </c>
      <c r="BY219">
        <f t="shared" si="15"/>
        <v>1</v>
      </c>
      <c r="CA219" s="25">
        <v>42600</v>
      </c>
      <c r="CH219" s="7">
        <v>42600</v>
      </c>
      <c r="CI219" s="6">
        <v>0</v>
      </c>
      <c r="CJ219" s="6">
        <v>1</v>
      </c>
      <c r="CK219" s="6">
        <v>0</v>
      </c>
      <c r="CL219" s="6">
        <v>1</v>
      </c>
      <c r="CM219" s="6">
        <v>0.001</v>
      </c>
      <c r="CN219" s="6">
        <v>0.999</v>
      </c>
      <c r="CO219" s="6">
        <v>0.097</v>
      </c>
      <c r="CP219" s="6">
        <v>0.903</v>
      </c>
      <c r="CQ219" s="6">
        <v>0.497</v>
      </c>
      <c r="CR219" s="6">
        <v>0.503</v>
      </c>
      <c r="CS219" s="6">
        <v>0.972</v>
      </c>
      <c r="CT219" s="6">
        <v>0.028</v>
      </c>
      <c r="CU219" s="6">
        <v>1</v>
      </c>
      <c r="CV219" s="6">
        <v>0</v>
      </c>
      <c r="CW219" s="6">
        <v>1</v>
      </c>
      <c r="CX219" s="6">
        <v>0</v>
      </c>
      <c r="CY219" s="6">
        <v>1</v>
      </c>
      <c r="CZ219" s="6">
        <v>0</v>
      </c>
      <c r="DA219" s="6">
        <v>1</v>
      </c>
      <c r="DB219" s="6">
        <v>0</v>
      </c>
      <c r="DC219" s="6">
        <v>1</v>
      </c>
      <c r="DD219" s="6">
        <v>1</v>
      </c>
      <c r="DE219" s="6">
        <v>1</v>
      </c>
      <c r="DF219" s="6">
        <v>1</v>
      </c>
      <c r="DG219" s="6">
        <v>1</v>
      </c>
      <c r="DH219" s="6">
        <v>1</v>
      </c>
      <c r="DI219" s="6">
        <v>1</v>
      </c>
      <c r="DJ219" s="6">
        <v>1</v>
      </c>
      <c r="DK219" s="6">
        <v>1</v>
      </c>
      <c r="DL219" s="6">
        <v>1</v>
      </c>
      <c r="DM219" s="6">
        <v>1</v>
      </c>
      <c r="DN219" s="6">
        <v>1</v>
      </c>
      <c r="DO219" s="6">
        <v>1</v>
      </c>
      <c r="DP219" s="6">
        <v>1</v>
      </c>
      <c r="DQ219" s="6">
        <v>1</v>
      </c>
      <c r="DR219" s="6">
        <v>1</v>
      </c>
      <c r="DS219" s="6">
        <v>1</v>
      </c>
      <c r="DT219" s="6">
        <v>1</v>
      </c>
      <c r="DU219" s="6">
        <v>1</v>
      </c>
      <c r="DV219" s="6">
        <v>1</v>
      </c>
      <c r="DW219" s="6">
        <v>1</v>
      </c>
      <c r="DX219" s="6">
        <v>1</v>
      </c>
    </row>
    <row r="220" spans="1:128">
      <c r="A220" s="15">
        <v>215</v>
      </c>
      <c r="BP220" s="27">
        <v>0.79948730194057</v>
      </c>
      <c r="BQ220" s="27">
        <v>14310.0399482861</v>
      </c>
      <c r="BR220" s="27">
        <v>1.34832707700894</v>
      </c>
      <c r="BS220" s="27">
        <v>21336.0428985889</v>
      </c>
      <c r="BU220">
        <f t="shared" si="12"/>
        <v>105613.055342799</v>
      </c>
      <c r="BV220">
        <f t="shared" si="13"/>
        <v>180913.018652753</v>
      </c>
      <c r="BW220" s="29">
        <v>215</v>
      </c>
      <c r="BX220">
        <f t="shared" si="14"/>
        <v>0</v>
      </c>
      <c r="BY220">
        <f t="shared" si="15"/>
        <v>1</v>
      </c>
      <c r="CA220" s="25">
        <v>42800</v>
      </c>
      <c r="CH220" s="7">
        <v>42800</v>
      </c>
      <c r="CI220" s="6">
        <v>0</v>
      </c>
      <c r="CJ220" s="6">
        <v>1</v>
      </c>
      <c r="CK220" s="6">
        <v>0</v>
      </c>
      <c r="CL220" s="6">
        <v>1</v>
      </c>
      <c r="CM220" s="6">
        <v>0.001</v>
      </c>
      <c r="CN220" s="6">
        <v>0.999</v>
      </c>
      <c r="CO220" s="6">
        <v>0.088</v>
      </c>
      <c r="CP220" s="6">
        <v>0.912</v>
      </c>
      <c r="CQ220" s="6">
        <v>0.487</v>
      </c>
      <c r="CR220" s="6">
        <v>0.513</v>
      </c>
      <c r="CS220" s="6">
        <v>0.967</v>
      </c>
      <c r="CT220" s="6">
        <v>0.033</v>
      </c>
      <c r="CU220" s="6">
        <v>1</v>
      </c>
      <c r="CV220" s="6">
        <v>0</v>
      </c>
      <c r="CW220" s="6">
        <v>1</v>
      </c>
      <c r="CX220" s="6">
        <v>0</v>
      </c>
      <c r="CY220" s="6">
        <v>1</v>
      </c>
      <c r="CZ220" s="6">
        <v>0</v>
      </c>
      <c r="DA220" s="6">
        <v>1</v>
      </c>
      <c r="DB220" s="6">
        <v>0</v>
      </c>
      <c r="DC220" s="6">
        <v>1</v>
      </c>
      <c r="DD220" s="6">
        <v>1</v>
      </c>
      <c r="DE220" s="6">
        <v>1</v>
      </c>
      <c r="DF220" s="6">
        <v>1</v>
      </c>
      <c r="DG220" s="6">
        <v>1</v>
      </c>
      <c r="DH220" s="6">
        <v>1</v>
      </c>
      <c r="DI220" s="6">
        <v>1</v>
      </c>
      <c r="DJ220" s="6">
        <v>1</v>
      </c>
      <c r="DK220" s="6">
        <v>1</v>
      </c>
      <c r="DL220" s="6">
        <v>1</v>
      </c>
      <c r="DM220" s="6">
        <v>1</v>
      </c>
      <c r="DN220" s="6">
        <v>1</v>
      </c>
      <c r="DO220" s="6">
        <v>1</v>
      </c>
      <c r="DP220" s="6">
        <v>1</v>
      </c>
      <c r="DQ220" s="6">
        <v>1</v>
      </c>
      <c r="DR220" s="6">
        <v>1</v>
      </c>
      <c r="DS220" s="6">
        <v>1</v>
      </c>
      <c r="DT220" s="6">
        <v>1</v>
      </c>
      <c r="DU220" s="6">
        <v>1</v>
      </c>
      <c r="DV220" s="6">
        <v>1</v>
      </c>
      <c r="DW220" s="6">
        <v>1</v>
      </c>
      <c r="DX220" s="6">
        <v>1</v>
      </c>
    </row>
    <row r="221" spans="1:128">
      <c r="A221" s="15">
        <v>216</v>
      </c>
      <c r="BP221" s="27">
        <v>0.819205908609436</v>
      </c>
      <c r="BQ221" s="27">
        <v>17157.3636774442</v>
      </c>
      <c r="BR221" s="27">
        <v>1.36657199020982</v>
      </c>
      <c r="BS221" s="27">
        <v>20590.9974691398</v>
      </c>
      <c r="BU221">
        <f t="shared" si="12"/>
        <v>105723.522613971</v>
      </c>
      <c r="BV221">
        <f t="shared" si="13"/>
        <v>184394.801062333</v>
      </c>
      <c r="BW221" s="29">
        <v>216</v>
      </c>
      <c r="BX221">
        <f t="shared" si="14"/>
        <v>0</v>
      </c>
      <c r="BY221">
        <f t="shared" si="15"/>
        <v>1</v>
      </c>
      <c r="CA221" s="25">
        <v>43000</v>
      </c>
      <c r="CH221" s="7">
        <v>43000</v>
      </c>
      <c r="CI221" s="6">
        <v>0</v>
      </c>
      <c r="CJ221" s="6">
        <v>1</v>
      </c>
      <c r="CK221" s="6">
        <v>0</v>
      </c>
      <c r="CL221" s="6">
        <v>1</v>
      </c>
      <c r="CM221" s="6">
        <v>0.001</v>
      </c>
      <c r="CN221" s="6">
        <v>0.999</v>
      </c>
      <c r="CO221" s="6">
        <v>0.084</v>
      </c>
      <c r="CP221" s="6">
        <v>0.916</v>
      </c>
      <c r="CQ221" s="6">
        <v>0.478</v>
      </c>
      <c r="CR221" s="6">
        <v>0.522</v>
      </c>
      <c r="CS221" s="6">
        <v>0.959</v>
      </c>
      <c r="CT221" s="6">
        <v>0.041</v>
      </c>
      <c r="CU221" s="6">
        <v>1</v>
      </c>
      <c r="CV221" s="6">
        <v>0</v>
      </c>
      <c r="CW221" s="6">
        <v>1</v>
      </c>
      <c r="CX221" s="6">
        <v>0</v>
      </c>
      <c r="CY221" s="6">
        <v>1</v>
      </c>
      <c r="CZ221" s="6">
        <v>0</v>
      </c>
      <c r="DA221" s="6">
        <v>1</v>
      </c>
      <c r="DB221" s="6">
        <v>0</v>
      </c>
      <c r="DC221" s="6">
        <v>1</v>
      </c>
      <c r="DD221" s="6">
        <v>1</v>
      </c>
      <c r="DE221" s="6">
        <v>1</v>
      </c>
      <c r="DF221" s="6">
        <v>1</v>
      </c>
      <c r="DG221" s="6">
        <v>1</v>
      </c>
      <c r="DH221" s="6">
        <v>1</v>
      </c>
      <c r="DI221" s="6">
        <v>1</v>
      </c>
      <c r="DJ221" s="6">
        <v>1</v>
      </c>
      <c r="DK221" s="6">
        <v>1</v>
      </c>
      <c r="DL221" s="6">
        <v>1</v>
      </c>
      <c r="DM221" s="6">
        <v>1</v>
      </c>
      <c r="DN221" s="6">
        <v>1</v>
      </c>
      <c r="DO221" s="6">
        <v>1</v>
      </c>
      <c r="DP221" s="6">
        <v>1</v>
      </c>
      <c r="DQ221" s="6">
        <v>1</v>
      </c>
      <c r="DR221" s="6">
        <v>1</v>
      </c>
      <c r="DS221" s="6">
        <v>1</v>
      </c>
      <c r="DT221" s="6">
        <v>1</v>
      </c>
      <c r="DU221" s="6">
        <v>1</v>
      </c>
      <c r="DV221" s="6">
        <v>1</v>
      </c>
      <c r="DW221" s="6">
        <v>1</v>
      </c>
      <c r="DX221" s="6">
        <v>1</v>
      </c>
    </row>
    <row r="222" spans="1:128">
      <c r="A222" s="15">
        <v>217</v>
      </c>
      <c r="BP222" s="27">
        <v>0.781552696864349</v>
      </c>
      <c r="BQ222" s="27">
        <v>14623.0355515868</v>
      </c>
      <c r="BR222" s="27">
        <v>1.36258248037182</v>
      </c>
      <c r="BS222" s="27">
        <v>19438.7018758534</v>
      </c>
      <c r="BU222">
        <f t="shared" si="12"/>
        <v>102609.868978066</v>
      </c>
      <c r="BV222">
        <f t="shared" si="13"/>
        <v>184948.670179919</v>
      </c>
      <c r="BW222" s="29">
        <v>217</v>
      </c>
      <c r="BX222">
        <f t="shared" si="14"/>
        <v>0</v>
      </c>
      <c r="BY222">
        <f t="shared" si="15"/>
        <v>1</v>
      </c>
      <c r="CA222" s="25">
        <v>43200</v>
      </c>
      <c r="CH222" s="7">
        <v>43200</v>
      </c>
      <c r="CI222" s="6">
        <v>0</v>
      </c>
      <c r="CJ222" s="6">
        <v>1</v>
      </c>
      <c r="CK222" s="6">
        <v>0</v>
      </c>
      <c r="CL222" s="6">
        <v>1</v>
      </c>
      <c r="CM222" s="6">
        <v>0.001</v>
      </c>
      <c r="CN222" s="6">
        <v>0.999</v>
      </c>
      <c r="CO222" s="6">
        <v>0.075</v>
      </c>
      <c r="CP222" s="6">
        <v>0.925</v>
      </c>
      <c r="CQ222" s="6">
        <v>0.463</v>
      </c>
      <c r="CR222" s="6">
        <v>0.537</v>
      </c>
      <c r="CS222" s="6">
        <v>0.952</v>
      </c>
      <c r="CT222" s="6">
        <v>0.048</v>
      </c>
      <c r="CU222" s="6">
        <v>1</v>
      </c>
      <c r="CV222" s="6">
        <v>0</v>
      </c>
      <c r="CW222" s="6">
        <v>1</v>
      </c>
      <c r="CX222" s="6">
        <v>0</v>
      </c>
      <c r="CY222" s="6">
        <v>1</v>
      </c>
      <c r="CZ222" s="6">
        <v>0</v>
      </c>
      <c r="DA222" s="6">
        <v>1</v>
      </c>
      <c r="DB222" s="6">
        <v>0</v>
      </c>
      <c r="DC222" s="6">
        <v>1</v>
      </c>
      <c r="DD222" s="6">
        <v>1</v>
      </c>
      <c r="DE222" s="6">
        <v>1</v>
      </c>
      <c r="DF222" s="6">
        <v>1</v>
      </c>
      <c r="DG222" s="6">
        <v>1</v>
      </c>
      <c r="DH222" s="6">
        <v>1</v>
      </c>
      <c r="DI222" s="6">
        <v>1</v>
      </c>
      <c r="DJ222" s="6">
        <v>1</v>
      </c>
      <c r="DK222" s="6">
        <v>1</v>
      </c>
      <c r="DL222" s="6">
        <v>1</v>
      </c>
      <c r="DM222" s="6">
        <v>1</v>
      </c>
      <c r="DN222" s="6">
        <v>1</v>
      </c>
      <c r="DO222" s="6">
        <v>1</v>
      </c>
      <c r="DP222" s="6">
        <v>1</v>
      </c>
      <c r="DQ222" s="6">
        <v>1</v>
      </c>
      <c r="DR222" s="6">
        <v>1</v>
      </c>
      <c r="DS222" s="6">
        <v>1</v>
      </c>
      <c r="DT222" s="6">
        <v>1</v>
      </c>
      <c r="DU222" s="6">
        <v>1</v>
      </c>
      <c r="DV222" s="6">
        <v>1</v>
      </c>
      <c r="DW222" s="6">
        <v>1</v>
      </c>
      <c r="DX222" s="6">
        <v>1</v>
      </c>
    </row>
    <row r="223" spans="1:128">
      <c r="A223" s="15">
        <v>218</v>
      </c>
      <c r="BP223" s="27">
        <v>0.811065904532079</v>
      </c>
      <c r="BQ223" s="27">
        <v>13482.639580125</v>
      </c>
      <c r="BR223" s="27">
        <v>1.40649110694627</v>
      </c>
      <c r="BS223" s="27">
        <v>19851.793948404</v>
      </c>
      <c r="BU223">
        <f t="shared" si="12"/>
        <v>108177.246099687</v>
      </c>
      <c r="BV223">
        <f t="shared" si="13"/>
        <v>191121.872093537</v>
      </c>
      <c r="BW223" s="29">
        <v>218</v>
      </c>
      <c r="BX223">
        <f t="shared" si="14"/>
        <v>0</v>
      </c>
      <c r="BY223">
        <f t="shared" si="15"/>
        <v>1</v>
      </c>
      <c r="CA223" s="25">
        <v>43400</v>
      </c>
      <c r="CH223" s="7">
        <v>43400</v>
      </c>
      <c r="CI223" s="6">
        <v>0</v>
      </c>
      <c r="CJ223" s="6">
        <v>1</v>
      </c>
      <c r="CK223" s="6">
        <v>0</v>
      </c>
      <c r="CL223" s="6">
        <v>1</v>
      </c>
      <c r="CM223" s="6">
        <v>0.001</v>
      </c>
      <c r="CN223" s="6">
        <v>0.999</v>
      </c>
      <c r="CO223" s="6">
        <v>0.074</v>
      </c>
      <c r="CP223" s="6">
        <v>0.926</v>
      </c>
      <c r="CQ223" s="6">
        <v>0.456</v>
      </c>
      <c r="CR223" s="6">
        <v>0.544</v>
      </c>
      <c r="CS223" s="6">
        <v>0.945</v>
      </c>
      <c r="CT223" s="6">
        <v>0.055</v>
      </c>
      <c r="CU223" s="6">
        <v>1</v>
      </c>
      <c r="CV223" s="6">
        <v>0</v>
      </c>
      <c r="CW223" s="6">
        <v>1</v>
      </c>
      <c r="CX223" s="6">
        <v>0</v>
      </c>
      <c r="CY223" s="6">
        <v>1</v>
      </c>
      <c r="CZ223" s="6">
        <v>0</v>
      </c>
      <c r="DA223" s="6">
        <v>1</v>
      </c>
      <c r="DB223" s="6">
        <v>0</v>
      </c>
      <c r="DC223" s="6">
        <v>1</v>
      </c>
      <c r="DD223" s="6">
        <v>1</v>
      </c>
      <c r="DE223" s="6">
        <v>1</v>
      </c>
      <c r="DF223" s="6">
        <v>1</v>
      </c>
      <c r="DG223" s="6">
        <v>1</v>
      </c>
      <c r="DH223" s="6">
        <v>1</v>
      </c>
      <c r="DI223" s="6">
        <v>1</v>
      </c>
      <c r="DJ223" s="6">
        <v>1</v>
      </c>
      <c r="DK223" s="6">
        <v>1</v>
      </c>
      <c r="DL223" s="6">
        <v>1</v>
      </c>
      <c r="DM223" s="6">
        <v>1</v>
      </c>
      <c r="DN223" s="6">
        <v>1</v>
      </c>
      <c r="DO223" s="6">
        <v>1</v>
      </c>
      <c r="DP223" s="6">
        <v>1</v>
      </c>
      <c r="DQ223" s="6">
        <v>1</v>
      </c>
      <c r="DR223" s="6">
        <v>1</v>
      </c>
      <c r="DS223" s="6">
        <v>1</v>
      </c>
      <c r="DT223" s="6">
        <v>1</v>
      </c>
      <c r="DU223" s="6">
        <v>1</v>
      </c>
      <c r="DV223" s="6">
        <v>1</v>
      </c>
      <c r="DW223" s="6">
        <v>1</v>
      </c>
      <c r="DX223" s="6">
        <v>1</v>
      </c>
    </row>
    <row r="224" spans="1:128">
      <c r="A224" s="15">
        <v>219</v>
      </c>
      <c r="BP224" s="27">
        <v>0.841637741346096</v>
      </c>
      <c r="BQ224" s="27">
        <v>11523.9276361138</v>
      </c>
      <c r="BR224" s="27">
        <v>1.45017316056052</v>
      </c>
      <c r="BS224" s="27">
        <v>15049.4033510808</v>
      </c>
      <c r="BU224">
        <f t="shared" si="12"/>
        <v>114721.733565801</v>
      </c>
      <c r="BV224">
        <f t="shared" si="13"/>
        <v>202476.570732996</v>
      </c>
      <c r="BW224" s="29">
        <v>219</v>
      </c>
      <c r="BX224">
        <f t="shared" si="14"/>
        <v>0</v>
      </c>
      <c r="BY224">
        <f t="shared" si="15"/>
        <v>1</v>
      </c>
      <c r="CA224" s="25">
        <v>43600</v>
      </c>
      <c r="CH224" s="7">
        <v>43600</v>
      </c>
      <c r="CI224" s="6">
        <v>0</v>
      </c>
      <c r="CJ224" s="6">
        <v>1</v>
      </c>
      <c r="CK224" s="6">
        <v>0</v>
      </c>
      <c r="CL224" s="6">
        <v>1</v>
      </c>
      <c r="CM224" s="6">
        <v>0.001</v>
      </c>
      <c r="CN224" s="6">
        <v>0.999</v>
      </c>
      <c r="CO224" s="6">
        <v>0.067</v>
      </c>
      <c r="CP224" s="6">
        <v>0.933</v>
      </c>
      <c r="CQ224" s="6">
        <v>0.449</v>
      </c>
      <c r="CR224" s="6">
        <v>0.551</v>
      </c>
      <c r="CS224" s="6">
        <v>0.932</v>
      </c>
      <c r="CT224" s="6">
        <v>0.068</v>
      </c>
      <c r="CU224" s="6">
        <v>1</v>
      </c>
      <c r="CV224" s="6">
        <v>0</v>
      </c>
      <c r="CW224" s="6">
        <v>1</v>
      </c>
      <c r="CX224" s="6">
        <v>0</v>
      </c>
      <c r="CY224" s="6">
        <v>1</v>
      </c>
      <c r="CZ224" s="6">
        <v>0</v>
      </c>
      <c r="DA224" s="6">
        <v>1</v>
      </c>
      <c r="DB224" s="6">
        <v>0</v>
      </c>
      <c r="DC224" s="6">
        <v>1</v>
      </c>
      <c r="DD224" s="6">
        <v>1</v>
      </c>
      <c r="DE224" s="6">
        <v>1</v>
      </c>
      <c r="DF224" s="6">
        <v>1</v>
      </c>
      <c r="DG224" s="6">
        <v>1</v>
      </c>
      <c r="DH224" s="6">
        <v>1</v>
      </c>
      <c r="DI224" s="6">
        <v>1</v>
      </c>
      <c r="DJ224" s="6">
        <v>1</v>
      </c>
      <c r="DK224" s="6">
        <v>1</v>
      </c>
      <c r="DL224" s="6">
        <v>1</v>
      </c>
      <c r="DM224" s="6">
        <v>1</v>
      </c>
      <c r="DN224" s="6">
        <v>1</v>
      </c>
      <c r="DO224" s="6">
        <v>1</v>
      </c>
      <c r="DP224" s="6">
        <v>1</v>
      </c>
      <c r="DQ224" s="6">
        <v>1</v>
      </c>
      <c r="DR224" s="6">
        <v>1</v>
      </c>
      <c r="DS224" s="6">
        <v>1</v>
      </c>
      <c r="DT224" s="6">
        <v>1</v>
      </c>
      <c r="DU224" s="6">
        <v>1</v>
      </c>
      <c r="DV224" s="6">
        <v>1</v>
      </c>
      <c r="DW224" s="6">
        <v>1</v>
      </c>
      <c r="DX224" s="6">
        <v>1</v>
      </c>
    </row>
    <row r="225" spans="1:128">
      <c r="A225" s="15">
        <v>220</v>
      </c>
      <c r="BP225" s="27">
        <v>0.769240638711348</v>
      </c>
      <c r="BQ225" s="27">
        <v>15180.0446540733</v>
      </c>
      <c r="BR225" s="27">
        <v>1.31253057776061</v>
      </c>
      <c r="BS225" s="27">
        <v>18891.1892637169</v>
      </c>
      <c r="BU225">
        <f t="shared" si="12"/>
        <v>100206.051152629</v>
      </c>
      <c r="BV225">
        <f t="shared" si="13"/>
        <v>177988.397400375</v>
      </c>
      <c r="BW225" s="29">
        <v>220</v>
      </c>
      <c r="BX225">
        <f t="shared" si="14"/>
        <v>0</v>
      </c>
      <c r="BY225">
        <f t="shared" si="15"/>
        <v>1</v>
      </c>
      <c r="CA225" s="25">
        <v>43800</v>
      </c>
      <c r="CH225" s="7">
        <v>43800</v>
      </c>
      <c r="CI225" s="6">
        <v>0</v>
      </c>
      <c r="CJ225" s="6">
        <v>1</v>
      </c>
      <c r="CK225" s="6">
        <v>0</v>
      </c>
      <c r="CL225" s="6">
        <v>1</v>
      </c>
      <c r="CM225" s="6">
        <v>0.001</v>
      </c>
      <c r="CN225" s="6">
        <v>0.999</v>
      </c>
      <c r="CO225" s="6">
        <v>0.065</v>
      </c>
      <c r="CP225" s="6">
        <v>0.935</v>
      </c>
      <c r="CQ225" s="6">
        <v>0.439</v>
      </c>
      <c r="CR225" s="6">
        <v>0.561</v>
      </c>
      <c r="CS225" s="6">
        <v>0.925</v>
      </c>
      <c r="CT225" s="6">
        <v>0.075</v>
      </c>
      <c r="CU225" s="6">
        <v>1</v>
      </c>
      <c r="CV225" s="6">
        <v>0</v>
      </c>
      <c r="CW225" s="6">
        <v>1</v>
      </c>
      <c r="CX225" s="6">
        <v>0</v>
      </c>
      <c r="CY225" s="6">
        <v>1</v>
      </c>
      <c r="CZ225" s="6">
        <v>0</v>
      </c>
      <c r="DA225" s="6">
        <v>1</v>
      </c>
      <c r="DB225" s="6">
        <v>0</v>
      </c>
      <c r="DC225" s="6">
        <v>1</v>
      </c>
      <c r="DD225" s="6">
        <v>1</v>
      </c>
      <c r="DE225" s="6">
        <v>1</v>
      </c>
      <c r="DF225" s="6">
        <v>1</v>
      </c>
      <c r="DG225" s="6">
        <v>1</v>
      </c>
      <c r="DH225" s="6">
        <v>1</v>
      </c>
      <c r="DI225" s="6">
        <v>1</v>
      </c>
      <c r="DJ225" s="6">
        <v>1</v>
      </c>
      <c r="DK225" s="6">
        <v>1</v>
      </c>
      <c r="DL225" s="6">
        <v>1</v>
      </c>
      <c r="DM225" s="6">
        <v>1</v>
      </c>
      <c r="DN225" s="6">
        <v>1</v>
      </c>
      <c r="DO225" s="6">
        <v>1</v>
      </c>
      <c r="DP225" s="6">
        <v>1</v>
      </c>
      <c r="DQ225" s="6">
        <v>1</v>
      </c>
      <c r="DR225" s="6">
        <v>1</v>
      </c>
      <c r="DS225" s="6">
        <v>1</v>
      </c>
      <c r="DT225" s="6">
        <v>1</v>
      </c>
      <c r="DU225" s="6">
        <v>1</v>
      </c>
      <c r="DV225" s="6">
        <v>1</v>
      </c>
      <c r="DW225" s="6">
        <v>1</v>
      </c>
      <c r="DX225" s="6">
        <v>1</v>
      </c>
    </row>
    <row r="226" spans="1:128">
      <c r="A226" s="15">
        <v>221</v>
      </c>
      <c r="BP226" s="27">
        <v>0.836346420457329</v>
      </c>
      <c r="BQ226" s="27">
        <v>13949.3720563676</v>
      </c>
      <c r="BR226" s="27">
        <v>1.42536559207745</v>
      </c>
      <c r="BS226" s="27">
        <v>20264.2128172316</v>
      </c>
      <c r="BU226">
        <f t="shared" si="12"/>
        <v>111502.591012232</v>
      </c>
      <c r="BV226">
        <f t="shared" si="13"/>
        <v>193540.625994386</v>
      </c>
      <c r="BW226" s="29">
        <v>221</v>
      </c>
      <c r="BX226">
        <f t="shared" si="14"/>
        <v>0</v>
      </c>
      <c r="BY226">
        <f t="shared" si="15"/>
        <v>1</v>
      </c>
      <c r="CA226" s="25">
        <v>44000</v>
      </c>
      <c r="CH226" s="7">
        <v>44000</v>
      </c>
      <c r="CI226" s="6">
        <v>0</v>
      </c>
      <c r="CJ226" s="6">
        <v>1</v>
      </c>
      <c r="CK226" s="6">
        <v>0</v>
      </c>
      <c r="CL226" s="6">
        <v>1</v>
      </c>
      <c r="CM226" s="6">
        <v>0.001</v>
      </c>
      <c r="CN226" s="6">
        <v>0.999</v>
      </c>
      <c r="CO226" s="6">
        <v>0.063</v>
      </c>
      <c r="CP226" s="6">
        <v>0.937</v>
      </c>
      <c r="CQ226" s="6">
        <v>0.436</v>
      </c>
      <c r="CR226" s="6">
        <v>0.564</v>
      </c>
      <c r="CS226" s="6">
        <v>0.917</v>
      </c>
      <c r="CT226" s="6">
        <v>0.083</v>
      </c>
      <c r="CU226" s="6">
        <v>1</v>
      </c>
      <c r="CV226" s="6">
        <v>0</v>
      </c>
      <c r="CW226" s="6">
        <v>1</v>
      </c>
      <c r="CX226" s="6">
        <v>0</v>
      </c>
      <c r="CY226" s="6">
        <v>1</v>
      </c>
      <c r="CZ226" s="6">
        <v>0</v>
      </c>
      <c r="DA226" s="6">
        <v>1</v>
      </c>
      <c r="DB226" s="6">
        <v>0</v>
      </c>
      <c r="DC226" s="6">
        <v>1</v>
      </c>
      <c r="DD226" s="6">
        <v>1</v>
      </c>
      <c r="DE226" s="6">
        <v>1</v>
      </c>
      <c r="DF226" s="6">
        <v>1</v>
      </c>
      <c r="DG226" s="6">
        <v>1</v>
      </c>
      <c r="DH226" s="6">
        <v>1</v>
      </c>
      <c r="DI226" s="6">
        <v>1</v>
      </c>
      <c r="DJ226" s="6">
        <v>1</v>
      </c>
      <c r="DK226" s="6">
        <v>1</v>
      </c>
      <c r="DL226" s="6">
        <v>1</v>
      </c>
      <c r="DM226" s="6">
        <v>1</v>
      </c>
      <c r="DN226" s="6">
        <v>1</v>
      </c>
      <c r="DO226" s="6">
        <v>1</v>
      </c>
      <c r="DP226" s="6">
        <v>1</v>
      </c>
      <c r="DQ226" s="6">
        <v>1</v>
      </c>
      <c r="DR226" s="6">
        <v>1</v>
      </c>
      <c r="DS226" s="6">
        <v>1</v>
      </c>
      <c r="DT226" s="6">
        <v>1</v>
      </c>
      <c r="DU226" s="6">
        <v>1</v>
      </c>
      <c r="DV226" s="6">
        <v>1</v>
      </c>
      <c r="DW226" s="6">
        <v>1</v>
      </c>
      <c r="DX226" s="6">
        <v>1</v>
      </c>
    </row>
    <row r="227" spans="1:128">
      <c r="A227" s="15">
        <v>222</v>
      </c>
      <c r="BP227" s="27">
        <v>0.794174730169057</v>
      </c>
      <c r="BQ227" s="27">
        <v>16581.3361252815</v>
      </c>
      <c r="BR227" s="27">
        <v>1.36050960112817</v>
      </c>
      <c r="BS227" s="27">
        <v>26054.9548175916</v>
      </c>
      <c r="BU227">
        <f t="shared" si="12"/>
        <v>102544.873400077</v>
      </c>
      <c r="BV227">
        <f t="shared" si="13"/>
        <v>178021.485351634</v>
      </c>
      <c r="BW227" s="29">
        <v>222</v>
      </c>
      <c r="BX227">
        <f t="shared" si="14"/>
        <v>0</v>
      </c>
      <c r="BY227">
        <f t="shared" si="15"/>
        <v>1</v>
      </c>
      <c r="CA227" s="25">
        <v>44200</v>
      </c>
      <c r="CH227" s="7">
        <v>44200</v>
      </c>
      <c r="CI227" s="6">
        <v>0</v>
      </c>
      <c r="CJ227" s="6">
        <v>1</v>
      </c>
      <c r="CK227" s="6">
        <v>0</v>
      </c>
      <c r="CL227" s="6">
        <v>1</v>
      </c>
      <c r="CM227" s="6">
        <v>0.001</v>
      </c>
      <c r="CN227" s="6">
        <v>0.999</v>
      </c>
      <c r="CO227" s="6">
        <v>0.058</v>
      </c>
      <c r="CP227" s="6">
        <v>0.942</v>
      </c>
      <c r="CQ227" s="6">
        <v>0.43</v>
      </c>
      <c r="CR227" s="6">
        <v>0.57</v>
      </c>
      <c r="CS227" s="6">
        <v>0.905</v>
      </c>
      <c r="CT227" s="6">
        <v>0.095</v>
      </c>
      <c r="CU227" s="6">
        <v>1</v>
      </c>
      <c r="CV227" s="6">
        <v>0</v>
      </c>
      <c r="CW227" s="6">
        <v>1</v>
      </c>
      <c r="CX227" s="6">
        <v>0</v>
      </c>
      <c r="CY227" s="6">
        <v>1</v>
      </c>
      <c r="CZ227" s="6">
        <v>0</v>
      </c>
      <c r="DA227" s="6">
        <v>1</v>
      </c>
      <c r="DB227" s="6">
        <v>0</v>
      </c>
      <c r="DC227" s="6">
        <v>1</v>
      </c>
      <c r="DD227" s="6">
        <v>1</v>
      </c>
      <c r="DE227" s="6">
        <v>1</v>
      </c>
      <c r="DF227" s="6">
        <v>1</v>
      </c>
      <c r="DG227" s="6">
        <v>1</v>
      </c>
      <c r="DH227" s="6">
        <v>1</v>
      </c>
      <c r="DI227" s="6">
        <v>1</v>
      </c>
      <c r="DJ227" s="6">
        <v>1</v>
      </c>
      <c r="DK227" s="6">
        <v>1</v>
      </c>
      <c r="DL227" s="6">
        <v>1</v>
      </c>
      <c r="DM227" s="6">
        <v>1</v>
      </c>
      <c r="DN227" s="6">
        <v>1</v>
      </c>
      <c r="DO227" s="6">
        <v>1</v>
      </c>
      <c r="DP227" s="6">
        <v>1</v>
      </c>
      <c r="DQ227" s="6">
        <v>1</v>
      </c>
      <c r="DR227" s="6">
        <v>1</v>
      </c>
      <c r="DS227" s="6">
        <v>1</v>
      </c>
      <c r="DT227" s="6">
        <v>1</v>
      </c>
      <c r="DU227" s="6">
        <v>1</v>
      </c>
      <c r="DV227" s="6">
        <v>1</v>
      </c>
      <c r="DW227" s="6">
        <v>1</v>
      </c>
      <c r="DX227" s="6">
        <v>1</v>
      </c>
    </row>
    <row r="228" spans="1:128">
      <c r="A228" s="15">
        <v>223</v>
      </c>
      <c r="BP228" s="27">
        <v>0.797834737130887</v>
      </c>
      <c r="BQ228" s="27">
        <v>16403.080073243</v>
      </c>
      <c r="BR228" s="27">
        <v>1.38469583529233</v>
      </c>
      <c r="BS228" s="27">
        <v>19984.4504411721</v>
      </c>
      <c r="BU228">
        <f t="shared" si="12"/>
        <v>103272.13049639</v>
      </c>
      <c r="BV228">
        <f t="shared" si="13"/>
        <v>187719.924852677</v>
      </c>
      <c r="BW228" s="29">
        <v>223</v>
      </c>
      <c r="BX228">
        <f t="shared" si="14"/>
        <v>0</v>
      </c>
      <c r="BY228">
        <f t="shared" si="15"/>
        <v>1</v>
      </c>
      <c r="CA228" s="25">
        <v>44400</v>
      </c>
      <c r="CH228" s="7">
        <v>44400</v>
      </c>
      <c r="CI228" s="6">
        <v>0</v>
      </c>
      <c r="CJ228" s="6">
        <v>1</v>
      </c>
      <c r="CK228" s="6">
        <v>0</v>
      </c>
      <c r="CL228" s="6">
        <v>1</v>
      </c>
      <c r="CM228" s="6">
        <v>0.001</v>
      </c>
      <c r="CN228" s="6">
        <v>0.999</v>
      </c>
      <c r="CO228" s="6">
        <v>0.056</v>
      </c>
      <c r="CP228" s="6">
        <v>0.944</v>
      </c>
      <c r="CQ228" s="6">
        <v>0.424</v>
      </c>
      <c r="CR228" s="6">
        <v>0.576</v>
      </c>
      <c r="CS228" s="6">
        <v>0.896</v>
      </c>
      <c r="CT228" s="6">
        <v>0.104</v>
      </c>
      <c r="CU228" s="6">
        <v>1</v>
      </c>
      <c r="CV228" s="6">
        <v>0</v>
      </c>
      <c r="CW228" s="6">
        <v>1</v>
      </c>
      <c r="CX228" s="6">
        <v>0</v>
      </c>
      <c r="CY228" s="6">
        <v>1</v>
      </c>
      <c r="CZ228" s="6">
        <v>0</v>
      </c>
      <c r="DA228" s="6">
        <v>1</v>
      </c>
      <c r="DB228" s="6">
        <v>0</v>
      </c>
      <c r="DC228" s="6">
        <v>1</v>
      </c>
      <c r="DD228" s="6">
        <v>1</v>
      </c>
      <c r="DE228" s="6">
        <v>1</v>
      </c>
      <c r="DF228" s="6">
        <v>1</v>
      </c>
      <c r="DG228" s="6">
        <v>1</v>
      </c>
      <c r="DH228" s="6">
        <v>1</v>
      </c>
      <c r="DI228" s="6">
        <v>1</v>
      </c>
      <c r="DJ228" s="6">
        <v>1</v>
      </c>
      <c r="DK228" s="6">
        <v>1</v>
      </c>
      <c r="DL228" s="6">
        <v>1</v>
      </c>
      <c r="DM228" s="6">
        <v>1</v>
      </c>
      <c r="DN228" s="6">
        <v>1</v>
      </c>
      <c r="DO228" s="6">
        <v>1</v>
      </c>
      <c r="DP228" s="6">
        <v>1</v>
      </c>
      <c r="DQ228" s="6">
        <v>1</v>
      </c>
      <c r="DR228" s="6">
        <v>1</v>
      </c>
      <c r="DS228" s="6">
        <v>1</v>
      </c>
      <c r="DT228" s="6">
        <v>1</v>
      </c>
      <c r="DU228" s="6">
        <v>1</v>
      </c>
      <c r="DV228" s="6">
        <v>1</v>
      </c>
      <c r="DW228" s="6">
        <v>1</v>
      </c>
      <c r="DX228" s="6">
        <v>1</v>
      </c>
    </row>
    <row r="229" spans="1:128">
      <c r="A229" s="15">
        <v>224</v>
      </c>
      <c r="BP229" s="27">
        <v>0.776746570562204</v>
      </c>
      <c r="BQ229" s="27">
        <v>12459.0536131693</v>
      </c>
      <c r="BR229" s="27">
        <v>1.3252138811003</v>
      </c>
      <c r="BS229" s="27">
        <v>15906.8821563359</v>
      </c>
      <c r="BU229">
        <f t="shared" si="12"/>
        <v>104052.931971161</v>
      </c>
      <c r="BV229">
        <f t="shared" si="13"/>
        <v>182875.200008709</v>
      </c>
      <c r="BW229" s="29">
        <v>224</v>
      </c>
      <c r="BX229">
        <f t="shared" si="14"/>
        <v>0</v>
      </c>
      <c r="BY229">
        <f t="shared" si="15"/>
        <v>1</v>
      </c>
      <c r="CA229" s="25">
        <v>44600</v>
      </c>
      <c r="CH229" s="7">
        <v>44600</v>
      </c>
      <c r="CI229" s="6">
        <v>0</v>
      </c>
      <c r="CJ229" s="6">
        <v>1</v>
      </c>
      <c r="CK229" s="6">
        <v>0</v>
      </c>
      <c r="CL229" s="6">
        <v>1</v>
      </c>
      <c r="CM229" s="6">
        <v>0.001</v>
      </c>
      <c r="CN229" s="6">
        <v>0.999</v>
      </c>
      <c r="CO229" s="6">
        <v>0.052</v>
      </c>
      <c r="CP229" s="6">
        <v>0.948</v>
      </c>
      <c r="CQ229" s="6">
        <v>0.414</v>
      </c>
      <c r="CR229" s="6">
        <v>0.586</v>
      </c>
      <c r="CS229" s="6">
        <v>0.887</v>
      </c>
      <c r="CT229" s="6">
        <v>0.113</v>
      </c>
      <c r="CU229" s="6">
        <v>1</v>
      </c>
      <c r="CV229" s="6">
        <v>0</v>
      </c>
      <c r="CW229" s="6">
        <v>1</v>
      </c>
      <c r="CX229" s="6">
        <v>0</v>
      </c>
      <c r="CY229" s="6">
        <v>1</v>
      </c>
      <c r="CZ229" s="6">
        <v>0</v>
      </c>
      <c r="DA229" s="6">
        <v>1</v>
      </c>
      <c r="DB229" s="6">
        <v>0</v>
      </c>
      <c r="DC229" s="6">
        <v>1</v>
      </c>
      <c r="DD229" s="6">
        <v>1</v>
      </c>
      <c r="DE229" s="6">
        <v>1</v>
      </c>
      <c r="DF229" s="6">
        <v>1</v>
      </c>
      <c r="DG229" s="6">
        <v>1</v>
      </c>
      <c r="DH229" s="6">
        <v>1</v>
      </c>
      <c r="DI229" s="6">
        <v>1</v>
      </c>
      <c r="DJ229" s="6">
        <v>1</v>
      </c>
      <c r="DK229" s="6">
        <v>1</v>
      </c>
      <c r="DL229" s="6">
        <v>1</v>
      </c>
      <c r="DM229" s="6">
        <v>1</v>
      </c>
      <c r="DN229" s="6">
        <v>1</v>
      </c>
      <c r="DO229" s="6">
        <v>1</v>
      </c>
      <c r="DP229" s="6">
        <v>1</v>
      </c>
      <c r="DQ229" s="6">
        <v>1</v>
      </c>
      <c r="DR229" s="6">
        <v>1</v>
      </c>
      <c r="DS229" s="6">
        <v>1</v>
      </c>
      <c r="DT229" s="6">
        <v>1</v>
      </c>
      <c r="DU229" s="6">
        <v>1</v>
      </c>
      <c r="DV229" s="6">
        <v>1</v>
      </c>
      <c r="DW229" s="6">
        <v>1</v>
      </c>
      <c r="DX229" s="6">
        <v>1</v>
      </c>
    </row>
    <row r="230" spans="1:128">
      <c r="A230" s="15">
        <v>225</v>
      </c>
      <c r="BP230" s="27">
        <v>0.847679271234227</v>
      </c>
      <c r="BQ230" s="27">
        <v>14885.1098640813</v>
      </c>
      <c r="BR230" s="27">
        <v>1.45229046522859</v>
      </c>
      <c r="BS230" s="27">
        <v>19789.7456738954</v>
      </c>
      <c r="BU230">
        <f t="shared" si="12"/>
        <v>112266.780821053</v>
      </c>
      <c r="BV230">
        <f t="shared" si="13"/>
        <v>198053.824110392</v>
      </c>
      <c r="BW230" s="29">
        <v>225</v>
      </c>
      <c r="BX230">
        <f t="shared" si="14"/>
        <v>0</v>
      </c>
      <c r="BY230">
        <f t="shared" si="15"/>
        <v>1</v>
      </c>
      <c r="CA230" s="25">
        <v>44800</v>
      </c>
      <c r="CH230" s="7">
        <v>44800</v>
      </c>
      <c r="CI230" s="6">
        <v>0</v>
      </c>
      <c r="CJ230" s="6">
        <v>1</v>
      </c>
      <c r="CK230" s="6">
        <v>0</v>
      </c>
      <c r="CL230" s="6">
        <v>1</v>
      </c>
      <c r="CM230" s="6">
        <v>0.001</v>
      </c>
      <c r="CN230" s="6">
        <v>0.999</v>
      </c>
      <c r="CO230" s="6">
        <v>0.052</v>
      </c>
      <c r="CP230" s="6">
        <v>0.948</v>
      </c>
      <c r="CQ230" s="6">
        <v>0.408</v>
      </c>
      <c r="CR230" s="6">
        <v>0.592</v>
      </c>
      <c r="CS230" s="6">
        <v>0.875</v>
      </c>
      <c r="CT230" s="6">
        <v>0.125</v>
      </c>
      <c r="CU230" s="6">
        <v>1</v>
      </c>
      <c r="CV230" s="6">
        <v>0</v>
      </c>
      <c r="CW230" s="6">
        <v>1</v>
      </c>
      <c r="CX230" s="6">
        <v>0</v>
      </c>
      <c r="CY230" s="6">
        <v>1</v>
      </c>
      <c r="CZ230" s="6">
        <v>0</v>
      </c>
      <c r="DA230" s="6">
        <v>1</v>
      </c>
      <c r="DB230" s="6">
        <v>0</v>
      </c>
      <c r="DC230" s="6">
        <v>1</v>
      </c>
      <c r="DD230" s="6">
        <v>1</v>
      </c>
      <c r="DE230" s="6">
        <v>1</v>
      </c>
      <c r="DF230" s="6">
        <v>1</v>
      </c>
      <c r="DG230" s="6">
        <v>1</v>
      </c>
      <c r="DH230" s="6">
        <v>1</v>
      </c>
      <c r="DI230" s="6">
        <v>1</v>
      </c>
      <c r="DJ230" s="6">
        <v>1</v>
      </c>
      <c r="DK230" s="6">
        <v>1</v>
      </c>
      <c r="DL230" s="6">
        <v>1</v>
      </c>
      <c r="DM230" s="6">
        <v>1</v>
      </c>
      <c r="DN230" s="6">
        <v>1</v>
      </c>
      <c r="DO230" s="6">
        <v>1</v>
      </c>
      <c r="DP230" s="6">
        <v>1</v>
      </c>
      <c r="DQ230" s="6">
        <v>1</v>
      </c>
      <c r="DR230" s="6">
        <v>1</v>
      </c>
      <c r="DS230" s="6">
        <v>1</v>
      </c>
      <c r="DT230" s="6">
        <v>1</v>
      </c>
      <c r="DU230" s="6">
        <v>1</v>
      </c>
      <c r="DV230" s="6">
        <v>1</v>
      </c>
      <c r="DW230" s="6">
        <v>1</v>
      </c>
      <c r="DX230" s="6">
        <v>1</v>
      </c>
    </row>
    <row r="231" spans="1:128">
      <c r="A231" s="15">
        <v>226</v>
      </c>
      <c r="BP231" s="27">
        <v>0.836128328529572</v>
      </c>
      <c r="BQ231" s="27">
        <v>12077.8056851046</v>
      </c>
      <c r="BR231" s="27">
        <v>1.45780463405889</v>
      </c>
      <c r="BS231" s="27">
        <v>15528.2595057937</v>
      </c>
      <c r="BU231">
        <f t="shared" si="12"/>
        <v>113341.443594331</v>
      </c>
      <c r="BV231">
        <f t="shared" si="13"/>
        <v>203142.43560304</v>
      </c>
      <c r="BW231" s="29">
        <v>226</v>
      </c>
      <c r="BX231">
        <f t="shared" si="14"/>
        <v>0</v>
      </c>
      <c r="BY231">
        <f t="shared" si="15"/>
        <v>1</v>
      </c>
      <c r="CA231" s="25">
        <v>45000</v>
      </c>
      <c r="CH231" s="7">
        <v>45000</v>
      </c>
      <c r="CI231" s="6">
        <v>0</v>
      </c>
      <c r="CJ231" s="6">
        <v>1</v>
      </c>
      <c r="CK231" s="6">
        <v>0</v>
      </c>
      <c r="CL231" s="6">
        <v>1</v>
      </c>
      <c r="CM231" s="6">
        <v>0.001</v>
      </c>
      <c r="CN231" s="6">
        <v>0.999</v>
      </c>
      <c r="CO231" s="6">
        <v>0.051</v>
      </c>
      <c r="CP231" s="6">
        <v>0.949</v>
      </c>
      <c r="CQ231" s="6">
        <v>0.399</v>
      </c>
      <c r="CR231" s="6">
        <v>0.601</v>
      </c>
      <c r="CS231" s="6">
        <v>0.858</v>
      </c>
      <c r="CT231" s="6">
        <v>0.142</v>
      </c>
      <c r="CU231" s="6">
        <v>1</v>
      </c>
      <c r="CV231" s="6">
        <v>0</v>
      </c>
      <c r="CW231" s="6">
        <v>1</v>
      </c>
      <c r="CX231" s="6">
        <v>0</v>
      </c>
      <c r="CY231" s="6">
        <v>1</v>
      </c>
      <c r="CZ231" s="6">
        <v>0</v>
      </c>
      <c r="DA231" s="6">
        <v>1</v>
      </c>
      <c r="DB231" s="6">
        <v>0</v>
      </c>
      <c r="DC231" s="6">
        <v>1</v>
      </c>
      <c r="DD231" s="6">
        <v>1</v>
      </c>
      <c r="DE231" s="6">
        <v>1</v>
      </c>
      <c r="DF231" s="6">
        <v>1</v>
      </c>
      <c r="DG231" s="6">
        <v>1</v>
      </c>
      <c r="DH231" s="6">
        <v>1</v>
      </c>
      <c r="DI231" s="6">
        <v>1</v>
      </c>
      <c r="DJ231" s="6">
        <v>1</v>
      </c>
      <c r="DK231" s="6">
        <v>1</v>
      </c>
      <c r="DL231" s="6">
        <v>1</v>
      </c>
      <c r="DM231" s="6">
        <v>1</v>
      </c>
      <c r="DN231" s="6">
        <v>1</v>
      </c>
      <c r="DO231" s="6">
        <v>1</v>
      </c>
      <c r="DP231" s="6">
        <v>1</v>
      </c>
      <c r="DQ231" s="6">
        <v>1</v>
      </c>
      <c r="DR231" s="6">
        <v>1</v>
      </c>
      <c r="DS231" s="6">
        <v>1</v>
      </c>
      <c r="DT231" s="6">
        <v>1</v>
      </c>
      <c r="DU231" s="6">
        <v>1</v>
      </c>
      <c r="DV231" s="6">
        <v>1</v>
      </c>
      <c r="DW231" s="6">
        <v>1</v>
      </c>
      <c r="DX231" s="6">
        <v>1</v>
      </c>
    </row>
    <row r="232" spans="1:128">
      <c r="A232" s="15">
        <v>227</v>
      </c>
      <c r="BP232" s="27">
        <v>0.799168532932001</v>
      </c>
      <c r="BQ232" s="27">
        <v>13165.7744516592</v>
      </c>
      <c r="BR232" s="27">
        <v>1.39654696464621</v>
      </c>
      <c r="BS232" s="27">
        <v>18145.7879589512</v>
      </c>
      <c r="BU232">
        <f t="shared" si="12"/>
        <v>106709.505488141</v>
      </c>
      <c r="BV232">
        <f t="shared" si="13"/>
        <v>191336.25673798</v>
      </c>
      <c r="BW232" s="29">
        <v>227</v>
      </c>
      <c r="BX232">
        <f t="shared" si="14"/>
        <v>0</v>
      </c>
      <c r="BY232">
        <f t="shared" si="15"/>
        <v>1</v>
      </c>
      <c r="CA232" s="25">
        <v>45200</v>
      </c>
      <c r="CH232" s="7">
        <v>45200</v>
      </c>
      <c r="CI232" s="6">
        <v>0</v>
      </c>
      <c r="CJ232" s="6">
        <v>1</v>
      </c>
      <c r="CK232" s="6">
        <v>0</v>
      </c>
      <c r="CL232" s="6">
        <v>1</v>
      </c>
      <c r="CM232" s="6">
        <v>0.001</v>
      </c>
      <c r="CN232" s="6">
        <v>0.999</v>
      </c>
      <c r="CO232" s="6">
        <v>0.047</v>
      </c>
      <c r="CP232" s="6">
        <v>0.953</v>
      </c>
      <c r="CQ232" s="6">
        <v>0.385</v>
      </c>
      <c r="CR232" s="6">
        <v>0.615</v>
      </c>
      <c r="CS232" s="6">
        <v>0.845</v>
      </c>
      <c r="CT232" s="6">
        <v>0.155</v>
      </c>
      <c r="CU232" s="6">
        <v>1</v>
      </c>
      <c r="CV232" s="6">
        <v>0</v>
      </c>
      <c r="CW232" s="6">
        <v>1</v>
      </c>
      <c r="CX232" s="6">
        <v>0</v>
      </c>
      <c r="CY232" s="6">
        <v>1</v>
      </c>
      <c r="CZ232" s="6">
        <v>0</v>
      </c>
      <c r="DA232" s="6">
        <v>1</v>
      </c>
      <c r="DB232" s="6">
        <v>0</v>
      </c>
      <c r="DC232" s="6">
        <v>1</v>
      </c>
      <c r="DD232" s="6">
        <v>1</v>
      </c>
      <c r="DE232" s="6">
        <v>1</v>
      </c>
      <c r="DF232" s="6">
        <v>1</v>
      </c>
      <c r="DG232" s="6">
        <v>1</v>
      </c>
      <c r="DH232" s="6">
        <v>1</v>
      </c>
      <c r="DI232" s="6">
        <v>1</v>
      </c>
      <c r="DJ232" s="6">
        <v>1</v>
      </c>
      <c r="DK232" s="6">
        <v>1</v>
      </c>
      <c r="DL232" s="6">
        <v>1</v>
      </c>
      <c r="DM232" s="6">
        <v>1</v>
      </c>
      <c r="DN232" s="6">
        <v>1</v>
      </c>
      <c r="DO232" s="6">
        <v>1</v>
      </c>
      <c r="DP232" s="6">
        <v>1</v>
      </c>
      <c r="DQ232" s="6">
        <v>1</v>
      </c>
      <c r="DR232" s="6">
        <v>1</v>
      </c>
      <c r="DS232" s="6">
        <v>1</v>
      </c>
      <c r="DT232" s="6">
        <v>1</v>
      </c>
      <c r="DU232" s="6">
        <v>1</v>
      </c>
      <c r="DV232" s="6">
        <v>1</v>
      </c>
      <c r="DW232" s="6">
        <v>1</v>
      </c>
      <c r="DX232" s="6">
        <v>1</v>
      </c>
    </row>
    <row r="233" spans="1:128">
      <c r="A233" s="15">
        <v>228</v>
      </c>
      <c r="BP233" s="27">
        <v>0.801084938207773</v>
      </c>
      <c r="BQ233" s="27">
        <v>13716.0777637783</v>
      </c>
      <c r="BR233" s="27">
        <v>1.35631858286772</v>
      </c>
      <c r="BS233" s="27">
        <v>17875.6923089224</v>
      </c>
      <c r="BU233">
        <f t="shared" si="12"/>
        <v>106446.662967388</v>
      </c>
      <c r="BV233">
        <f t="shared" si="13"/>
        <v>185572.095121236</v>
      </c>
      <c r="BW233" s="29">
        <v>228</v>
      </c>
      <c r="BX233">
        <f t="shared" si="14"/>
        <v>0</v>
      </c>
      <c r="BY233">
        <f t="shared" si="15"/>
        <v>1</v>
      </c>
      <c r="CA233" s="25">
        <v>45400</v>
      </c>
      <c r="CH233" s="7">
        <v>45400</v>
      </c>
      <c r="CI233" s="6">
        <v>0</v>
      </c>
      <c r="CJ233" s="6">
        <v>1</v>
      </c>
      <c r="CK233" s="6">
        <v>0</v>
      </c>
      <c r="CL233" s="6">
        <v>1</v>
      </c>
      <c r="CM233" s="6">
        <v>0.001</v>
      </c>
      <c r="CN233" s="6">
        <v>0.999</v>
      </c>
      <c r="CO233" s="6">
        <v>0.045</v>
      </c>
      <c r="CP233" s="6">
        <v>0.955</v>
      </c>
      <c r="CQ233" s="6">
        <v>0.378</v>
      </c>
      <c r="CR233" s="6">
        <v>0.622</v>
      </c>
      <c r="CS233" s="6">
        <v>0.829</v>
      </c>
      <c r="CT233" s="6">
        <v>0.171</v>
      </c>
      <c r="CU233" s="6">
        <v>0.999</v>
      </c>
      <c r="CV233" s="6">
        <v>0.001</v>
      </c>
      <c r="CW233" s="6">
        <v>1</v>
      </c>
      <c r="CX233" s="6">
        <v>0</v>
      </c>
      <c r="CY233" s="6">
        <v>1</v>
      </c>
      <c r="CZ233" s="6">
        <v>0</v>
      </c>
      <c r="DA233" s="6">
        <v>1</v>
      </c>
      <c r="DB233" s="6">
        <v>0</v>
      </c>
      <c r="DC233" s="6">
        <v>1</v>
      </c>
      <c r="DD233" s="6">
        <v>1</v>
      </c>
      <c r="DE233" s="6">
        <v>1</v>
      </c>
      <c r="DF233" s="6">
        <v>1</v>
      </c>
      <c r="DG233" s="6">
        <v>1</v>
      </c>
      <c r="DH233" s="6">
        <v>1</v>
      </c>
      <c r="DI233" s="6">
        <v>1</v>
      </c>
      <c r="DJ233" s="6">
        <v>1</v>
      </c>
      <c r="DK233" s="6">
        <v>1</v>
      </c>
      <c r="DL233" s="6">
        <v>1</v>
      </c>
      <c r="DM233" s="6">
        <v>1</v>
      </c>
      <c r="DN233" s="6">
        <v>1</v>
      </c>
      <c r="DO233" s="6">
        <v>1</v>
      </c>
      <c r="DP233" s="6">
        <v>1</v>
      </c>
      <c r="DQ233" s="6">
        <v>1</v>
      </c>
      <c r="DR233" s="6">
        <v>1</v>
      </c>
      <c r="DS233" s="6">
        <v>1</v>
      </c>
      <c r="DT233" s="6">
        <v>1</v>
      </c>
      <c r="DU233" s="6">
        <v>1</v>
      </c>
      <c r="DV233" s="6">
        <v>1</v>
      </c>
      <c r="DW233" s="6">
        <v>1</v>
      </c>
      <c r="DX233" s="6">
        <v>1</v>
      </c>
    </row>
    <row r="234" spans="1:128">
      <c r="A234" s="15">
        <v>229</v>
      </c>
      <c r="BP234" s="27">
        <v>0.772588208223121</v>
      </c>
      <c r="BQ234" s="27">
        <v>11552.1882414702</v>
      </c>
      <c r="BR234" s="27">
        <v>1.32519301863294</v>
      </c>
      <c r="BS234" s="27">
        <v>15072.7749470045</v>
      </c>
      <c r="BU234">
        <f t="shared" si="12"/>
        <v>104336.042991998</v>
      </c>
      <c r="BV234">
        <f t="shared" si="13"/>
        <v>183706.177847936</v>
      </c>
      <c r="BW234" s="29">
        <v>229</v>
      </c>
      <c r="BX234">
        <f t="shared" si="14"/>
        <v>0</v>
      </c>
      <c r="BY234">
        <f t="shared" si="15"/>
        <v>1</v>
      </c>
      <c r="CA234" s="25">
        <v>45600</v>
      </c>
      <c r="CH234" s="7">
        <v>45600</v>
      </c>
      <c r="CI234" s="6">
        <v>0</v>
      </c>
      <c r="CJ234" s="6">
        <v>1</v>
      </c>
      <c r="CK234" s="6">
        <v>0</v>
      </c>
      <c r="CL234" s="6">
        <v>1</v>
      </c>
      <c r="CM234" s="6">
        <v>0.001</v>
      </c>
      <c r="CN234" s="6">
        <v>0.999</v>
      </c>
      <c r="CO234" s="6">
        <v>0.042</v>
      </c>
      <c r="CP234" s="6">
        <v>0.958</v>
      </c>
      <c r="CQ234" s="6">
        <v>0.369</v>
      </c>
      <c r="CR234" s="6">
        <v>0.631</v>
      </c>
      <c r="CS234" s="6">
        <v>0.82</v>
      </c>
      <c r="CT234" s="6">
        <v>0.18</v>
      </c>
      <c r="CU234" s="6">
        <v>0.999</v>
      </c>
      <c r="CV234" s="6">
        <v>0.001</v>
      </c>
      <c r="CW234" s="6">
        <v>1</v>
      </c>
      <c r="CX234" s="6">
        <v>0</v>
      </c>
      <c r="CY234" s="6">
        <v>1</v>
      </c>
      <c r="CZ234" s="6">
        <v>0</v>
      </c>
      <c r="DA234" s="6">
        <v>1</v>
      </c>
      <c r="DB234" s="6">
        <v>0</v>
      </c>
      <c r="DC234" s="6">
        <v>1</v>
      </c>
      <c r="DD234" s="6">
        <v>1</v>
      </c>
      <c r="DE234" s="6">
        <v>1</v>
      </c>
      <c r="DF234" s="6">
        <v>1</v>
      </c>
      <c r="DG234" s="6">
        <v>1</v>
      </c>
      <c r="DH234" s="6">
        <v>1</v>
      </c>
      <c r="DI234" s="6">
        <v>1</v>
      </c>
      <c r="DJ234" s="6">
        <v>1</v>
      </c>
      <c r="DK234" s="6">
        <v>1</v>
      </c>
      <c r="DL234" s="6">
        <v>1</v>
      </c>
      <c r="DM234" s="6">
        <v>1</v>
      </c>
      <c r="DN234" s="6">
        <v>1</v>
      </c>
      <c r="DO234" s="6">
        <v>1</v>
      </c>
      <c r="DP234" s="6">
        <v>1</v>
      </c>
      <c r="DQ234" s="6">
        <v>1</v>
      </c>
      <c r="DR234" s="6">
        <v>1</v>
      </c>
      <c r="DS234" s="6">
        <v>1</v>
      </c>
      <c r="DT234" s="6">
        <v>1</v>
      </c>
      <c r="DU234" s="6">
        <v>1</v>
      </c>
      <c r="DV234" s="6">
        <v>1</v>
      </c>
      <c r="DW234" s="6">
        <v>1</v>
      </c>
      <c r="DX234" s="6">
        <v>1</v>
      </c>
    </row>
    <row r="235" spans="1:128">
      <c r="A235" s="15">
        <v>230</v>
      </c>
      <c r="BP235" s="27">
        <v>0.853119117686858</v>
      </c>
      <c r="BQ235" s="27">
        <v>9944.75145997745</v>
      </c>
      <c r="BR235" s="27">
        <v>1.47068809460541</v>
      </c>
      <c r="BS235" s="27">
        <v>13056.3756380804</v>
      </c>
      <c r="BU235">
        <f t="shared" si="12"/>
        <v>118023.116193051</v>
      </c>
      <c r="BV235">
        <f t="shared" si="13"/>
        <v>207546.838552731</v>
      </c>
      <c r="BW235" s="29">
        <v>230</v>
      </c>
      <c r="BX235">
        <f t="shared" si="14"/>
        <v>0</v>
      </c>
      <c r="BY235">
        <f t="shared" si="15"/>
        <v>1</v>
      </c>
      <c r="CA235" s="25">
        <v>45800</v>
      </c>
      <c r="CH235" s="7">
        <v>45800</v>
      </c>
      <c r="CI235" s="6">
        <v>0</v>
      </c>
      <c r="CJ235" s="6">
        <v>1</v>
      </c>
      <c r="CK235" s="6">
        <v>0</v>
      </c>
      <c r="CL235" s="6">
        <v>1</v>
      </c>
      <c r="CM235" s="6">
        <v>0.001</v>
      </c>
      <c r="CN235" s="6">
        <v>0.999</v>
      </c>
      <c r="CO235" s="6">
        <v>0.037</v>
      </c>
      <c r="CP235" s="6">
        <v>0.963</v>
      </c>
      <c r="CQ235" s="6">
        <v>0.363</v>
      </c>
      <c r="CR235" s="6">
        <v>0.637</v>
      </c>
      <c r="CS235" s="6">
        <v>0.806</v>
      </c>
      <c r="CT235" s="6">
        <v>0.194</v>
      </c>
      <c r="CU235" s="6">
        <v>0.999</v>
      </c>
      <c r="CV235" s="6">
        <v>0.001</v>
      </c>
      <c r="CW235" s="6">
        <v>1</v>
      </c>
      <c r="CX235" s="6">
        <v>0</v>
      </c>
      <c r="CY235" s="6">
        <v>1</v>
      </c>
      <c r="CZ235" s="6">
        <v>0</v>
      </c>
      <c r="DA235" s="6">
        <v>1</v>
      </c>
      <c r="DB235" s="6">
        <v>0</v>
      </c>
      <c r="DC235" s="6">
        <v>1</v>
      </c>
      <c r="DD235" s="6">
        <v>1</v>
      </c>
      <c r="DE235" s="6">
        <v>1</v>
      </c>
      <c r="DF235" s="6">
        <v>1</v>
      </c>
      <c r="DG235" s="6">
        <v>1</v>
      </c>
      <c r="DH235" s="6">
        <v>1</v>
      </c>
      <c r="DI235" s="6">
        <v>1</v>
      </c>
      <c r="DJ235" s="6">
        <v>1</v>
      </c>
      <c r="DK235" s="6">
        <v>1</v>
      </c>
      <c r="DL235" s="6">
        <v>1</v>
      </c>
      <c r="DM235" s="6">
        <v>1</v>
      </c>
      <c r="DN235" s="6">
        <v>1</v>
      </c>
      <c r="DO235" s="6">
        <v>1</v>
      </c>
      <c r="DP235" s="6">
        <v>1</v>
      </c>
      <c r="DQ235" s="6">
        <v>1</v>
      </c>
      <c r="DR235" s="6">
        <v>1</v>
      </c>
      <c r="DS235" s="6">
        <v>1</v>
      </c>
      <c r="DT235" s="6">
        <v>1</v>
      </c>
      <c r="DU235" s="6">
        <v>1</v>
      </c>
      <c r="DV235" s="6">
        <v>1</v>
      </c>
      <c r="DW235" s="6">
        <v>1</v>
      </c>
      <c r="DX235" s="6">
        <v>1</v>
      </c>
    </row>
    <row r="236" spans="1:128">
      <c r="A236" s="15">
        <v>231</v>
      </c>
      <c r="BP236" s="27">
        <v>0.844895723222702</v>
      </c>
      <c r="BQ236" s="27">
        <v>18085.711947065</v>
      </c>
      <c r="BR236" s="27">
        <v>1.45438914681952</v>
      </c>
      <c r="BS236" s="27">
        <v>24118.1574096464</v>
      </c>
      <c r="BU236">
        <f t="shared" si="12"/>
        <v>108648.64653634</v>
      </c>
      <c r="BV236">
        <f t="shared" si="13"/>
        <v>194040.214613281</v>
      </c>
      <c r="BW236" s="29">
        <v>231</v>
      </c>
      <c r="BX236">
        <f t="shared" si="14"/>
        <v>0</v>
      </c>
      <c r="BY236">
        <f t="shared" si="15"/>
        <v>1</v>
      </c>
      <c r="CA236" s="25">
        <v>46000</v>
      </c>
      <c r="CH236" s="7">
        <v>46000</v>
      </c>
      <c r="CI236" s="6">
        <v>0</v>
      </c>
      <c r="CJ236" s="6">
        <v>1</v>
      </c>
      <c r="CK236" s="6">
        <v>0</v>
      </c>
      <c r="CL236" s="6">
        <v>1</v>
      </c>
      <c r="CM236" s="6">
        <v>0.001</v>
      </c>
      <c r="CN236" s="6">
        <v>0.999</v>
      </c>
      <c r="CO236" s="6">
        <v>0.036</v>
      </c>
      <c r="CP236" s="6">
        <v>0.964</v>
      </c>
      <c r="CQ236" s="6">
        <v>0.353</v>
      </c>
      <c r="CR236" s="6">
        <v>0.647</v>
      </c>
      <c r="CS236" s="6">
        <v>0.792</v>
      </c>
      <c r="CT236" s="6">
        <v>0.208</v>
      </c>
      <c r="CU236" s="6">
        <v>0.999</v>
      </c>
      <c r="CV236" s="6">
        <v>0.001</v>
      </c>
      <c r="CW236" s="6">
        <v>1</v>
      </c>
      <c r="CX236" s="6">
        <v>0</v>
      </c>
      <c r="CY236" s="6">
        <v>1</v>
      </c>
      <c r="CZ236" s="6">
        <v>0</v>
      </c>
      <c r="DA236" s="6">
        <v>1</v>
      </c>
      <c r="DB236" s="6">
        <v>0</v>
      </c>
      <c r="DC236" s="6">
        <v>1</v>
      </c>
      <c r="DD236" s="6">
        <v>1</v>
      </c>
      <c r="DE236" s="6">
        <v>1</v>
      </c>
      <c r="DF236" s="6">
        <v>1</v>
      </c>
      <c r="DG236" s="6">
        <v>1</v>
      </c>
      <c r="DH236" s="6">
        <v>1</v>
      </c>
      <c r="DI236" s="6">
        <v>1</v>
      </c>
      <c r="DJ236" s="6">
        <v>1</v>
      </c>
      <c r="DK236" s="6">
        <v>1</v>
      </c>
      <c r="DL236" s="6">
        <v>1</v>
      </c>
      <c r="DM236" s="6">
        <v>1</v>
      </c>
      <c r="DN236" s="6">
        <v>1</v>
      </c>
      <c r="DO236" s="6">
        <v>1</v>
      </c>
      <c r="DP236" s="6">
        <v>1</v>
      </c>
      <c r="DQ236" s="6">
        <v>1</v>
      </c>
      <c r="DR236" s="6">
        <v>1</v>
      </c>
      <c r="DS236" s="6">
        <v>1</v>
      </c>
      <c r="DT236" s="6">
        <v>1</v>
      </c>
      <c r="DU236" s="6">
        <v>1</v>
      </c>
      <c r="DV236" s="6">
        <v>1</v>
      </c>
      <c r="DW236" s="6">
        <v>1</v>
      </c>
      <c r="DX236" s="6">
        <v>1</v>
      </c>
    </row>
    <row r="237" spans="1:128">
      <c r="A237" s="15">
        <v>232</v>
      </c>
      <c r="BP237" s="27">
        <v>0.791600987358662</v>
      </c>
      <c r="BQ237" s="27">
        <v>15369.0334309235</v>
      </c>
      <c r="BR237" s="27">
        <v>1.3511022589252</v>
      </c>
      <c r="BS237" s="27">
        <v>21991.313020074</v>
      </c>
      <c r="BU237">
        <f t="shared" si="12"/>
        <v>103371.114672876</v>
      </c>
      <c r="BV237">
        <f t="shared" si="13"/>
        <v>180674.025818706</v>
      </c>
      <c r="BW237" s="29">
        <v>232</v>
      </c>
      <c r="BX237">
        <f t="shared" si="14"/>
        <v>0</v>
      </c>
      <c r="BY237">
        <f t="shared" si="15"/>
        <v>1</v>
      </c>
      <c r="CA237" s="25">
        <v>46200</v>
      </c>
      <c r="CH237" s="7">
        <v>46200</v>
      </c>
      <c r="CI237" s="6">
        <v>0</v>
      </c>
      <c r="CJ237" s="6">
        <v>1</v>
      </c>
      <c r="CK237" s="6">
        <v>0</v>
      </c>
      <c r="CL237" s="6">
        <v>1</v>
      </c>
      <c r="CM237" s="6">
        <v>0.001</v>
      </c>
      <c r="CN237" s="6">
        <v>0.999</v>
      </c>
      <c r="CO237" s="6">
        <v>0.035</v>
      </c>
      <c r="CP237" s="6">
        <v>0.965</v>
      </c>
      <c r="CQ237" s="6">
        <v>0.347</v>
      </c>
      <c r="CR237" s="6">
        <v>0.653</v>
      </c>
      <c r="CS237" s="6">
        <v>0.774</v>
      </c>
      <c r="CT237" s="6">
        <v>0.226</v>
      </c>
      <c r="CU237" s="6">
        <v>0.999</v>
      </c>
      <c r="CV237" s="6">
        <v>0.001</v>
      </c>
      <c r="CW237" s="6">
        <v>1</v>
      </c>
      <c r="CX237" s="6">
        <v>0</v>
      </c>
      <c r="CY237" s="6">
        <v>1</v>
      </c>
      <c r="CZ237" s="6">
        <v>0</v>
      </c>
      <c r="DA237" s="6">
        <v>1</v>
      </c>
      <c r="DB237" s="6">
        <v>0</v>
      </c>
      <c r="DC237" s="6">
        <v>1</v>
      </c>
      <c r="DD237" s="6">
        <v>1</v>
      </c>
      <c r="DE237" s="6">
        <v>1</v>
      </c>
      <c r="DF237" s="6">
        <v>1</v>
      </c>
      <c r="DG237" s="6">
        <v>1</v>
      </c>
      <c r="DH237" s="6">
        <v>1</v>
      </c>
      <c r="DI237" s="6">
        <v>1</v>
      </c>
      <c r="DJ237" s="6">
        <v>1</v>
      </c>
      <c r="DK237" s="6">
        <v>1</v>
      </c>
      <c r="DL237" s="6">
        <v>1</v>
      </c>
      <c r="DM237" s="6">
        <v>1</v>
      </c>
      <c r="DN237" s="6">
        <v>1</v>
      </c>
      <c r="DO237" s="6">
        <v>1</v>
      </c>
      <c r="DP237" s="6">
        <v>1</v>
      </c>
      <c r="DQ237" s="6">
        <v>1</v>
      </c>
      <c r="DR237" s="6">
        <v>1</v>
      </c>
      <c r="DS237" s="6">
        <v>1</v>
      </c>
      <c r="DT237" s="6">
        <v>1</v>
      </c>
      <c r="DU237" s="6">
        <v>1</v>
      </c>
      <c r="DV237" s="6">
        <v>1</v>
      </c>
      <c r="DW237" s="6">
        <v>1</v>
      </c>
      <c r="DX237" s="6">
        <v>1</v>
      </c>
    </row>
    <row r="238" spans="1:128">
      <c r="A238" s="15">
        <v>233</v>
      </c>
      <c r="BP238" s="27">
        <v>0.846154498613279</v>
      </c>
      <c r="BQ238" s="27">
        <v>13295.4328282925</v>
      </c>
      <c r="BR238" s="27">
        <v>1.47414662808538</v>
      </c>
      <c r="BS238" s="27">
        <v>19097.8569383268</v>
      </c>
      <c r="BU238">
        <f t="shared" si="12"/>
        <v>113627.741963699</v>
      </c>
      <c r="BV238">
        <f t="shared" si="13"/>
        <v>202024.137274479</v>
      </c>
      <c r="BW238" s="29">
        <v>233</v>
      </c>
      <c r="BX238">
        <f t="shared" si="14"/>
        <v>0</v>
      </c>
      <c r="BY238">
        <f t="shared" si="15"/>
        <v>1</v>
      </c>
      <c r="CA238" s="25">
        <v>46400</v>
      </c>
      <c r="CH238" s="7">
        <v>46400</v>
      </c>
      <c r="CI238" s="6">
        <v>0</v>
      </c>
      <c r="CJ238" s="6">
        <v>1</v>
      </c>
      <c r="CK238" s="6">
        <v>0</v>
      </c>
      <c r="CL238" s="6">
        <v>1</v>
      </c>
      <c r="CM238" s="6">
        <v>0.001</v>
      </c>
      <c r="CN238" s="6">
        <v>0.999</v>
      </c>
      <c r="CO238" s="6">
        <v>0.032</v>
      </c>
      <c r="CP238" s="6">
        <v>0.968</v>
      </c>
      <c r="CQ238" s="6">
        <v>0.342</v>
      </c>
      <c r="CR238" s="6">
        <v>0.658</v>
      </c>
      <c r="CS238" s="6">
        <v>0.76</v>
      </c>
      <c r="CT238" s="6">
        <v>0.24</v>
      </c>
      <c r="CU238" s="6">
        <v>0.999</v>
      </c>
      <c r="CV238" s="6">
        <v>0.001</v>
      </c>
      <c r="CW238" s="6">
        <v>1</v>
      </c>
      <c r="CX238" s="6">
        <v>0</v>
      </c>
      <c r="CY238" s="6">
        <v>1</v>
      </c>
      <c r="CZ238" s="6">
        <v>0</v>
      </c>
      <c r="DA238" s="6">
        <v>1</v>
      </c>
      <c r="DB238" s="6">
        <v>0</v>
      </c>
      <c r="DC238" s="6">
        <v>1</v>
      </c>
      <c r="DD238" s="6">
        <v>1</v>
      </c>
      <c r="DE238" s="6">
        <v>1</v>
      </c>
      <c r="DF238" s="6">
        <v>1</v>
      </c>
      <c r="DG238" s="6">
        <v>1</v>
      </c>
      <c r="DH238" s="6">
        <v>1</v>
      </c>
      <c r="DI238" s="6">
        <v>1</v>
      </c>
      <c r="DJ238" s="6">
        <v>1</v>
      </c>
      <c r="DK238" s="6">
        <v>1</v>
      </c>
      <c r="DL238" s="6">
        <v>1</v>
      </c>
      <c r="DM238" s="6">
        <v>1</v>
      </c>
      <c r="DN238" s="6">
        <v>1</v>
      </c>
      <c r="DO238" s="6">
        <v>1</v>
      </c>
      <c r="DP238" s="6">
        <v>1</v>
      </c>
      <c r="DQ238" s="6">
        <v>1</v>
      </c>
      <c r="DR238" s="6">
        <v>1</v>
      </c>
      <c r="DS238" s="6">
        <v>1</v>
      </c>
      <c r="DT238" s="6">
        <v>1</v>
      </c>
      <c r="DU238" s="6">
        <v>1</v>
      </c>
      <c r="DV238" s="6">
        <v>1</v>
      </c>
      <c r="DW238" s="6">
        <v>1</v>
      </c>
      <c r="DX238" s="6">
        <v>1</v>
      </c>
    </row>
    <row r="239" spans="1:128">
      <c r="A239" s="15">
        <v>234</v>
      </c>
      <c r="BP239" s="27">
        <v>0.865628004347633</v>
      </c>
      <c r="BQ239" s="27">
        <v>12101.9165333086</v>
      </c>
      <c r="BR239" s="27">
        <v>1.47185066964514</v>
      </c>
      <c r="BS239" s="27">
        <v>14909.9103037172</v>
      </c>
      <c r="BU239">
        <f t="shared" si="12"/>
        <v>117742.284118836</v>
      </c>
      <c r="BV239">
        <f t="shared" si="13"/>
        <v>205867.690143054</v>
      </c>
      <c r="BW239" s="29">
        <v>234</v>
      </c>
      <c r="BX239">
        <f t="shared" si="14"/>
        <v>0</v>
      </c>
      <c r="BY239">
        <f t="shared" si="15"/>
        <v>1</v>
      </c>
      <c r="CA239" s="25">
        <v>46600</v>
      </c>
      <c r="CH239" s="7">
        <v>46600</v>
      </c>
      <c r="CI239" s="6">
        <v>0</v>
      </c>
      <c r="CJ239" s="6">
        <v>1</v>
      </c>
      <c r="CK239" s="6">
        <v>0</v>
      </c>
      <c r="CL239" s="6">
        <v>1</v>
      </c>
      <c r="CM239" s="6">
        <v>0.001</v>
      </c>
      <c r="CN239" s="6">
        <v>0.999</v>
      </c>
      <c r="CO239" s="6">
        <v>0.032</v>
      </c>
      <c r="CP239" s="6">
        <v>0.968</v>
      </c>
      <c r="CQ239" s="6">
        <v>0.335</v>
      </c>
      <c r="CR239" s="6">
        <v>0.665</v>
      </c>
      <c r="CS239" s="6">
        <v>0.749</v>
      </c>
      <c r="CT239" s="6">
        <v>0.251</v>
      </c>
      <c r="CU239" s="6">
        <v>0.999</v>
      </c>
      <c r="CV239" s="6">
        <v>0.001</v>
      </c>
      <c r="CW239" s="6">
        <v>1</v>
      </c>
      <c r="CX239" s="6">
        <v>0</v>
      </c>
      <c r="CY239" s="6">
        <v>1</v>
      </c>
      <c r="CZ239" s="6">
        <v>0</v>
      </c>
      <c r="DA239" s="6">
        <v>1</v>
      </c>
      <c r="DB239" s="6">
        <v>0</v>
      </c>
      <c r="DC239" s="6">
        <v>1</v>
      </c>
      <c r="DD239" s="6">
        <v>1</v>
      </c>
      <c r="DE239" s="6">
        <v>1</v>
      </c>
      <c r="DF239" s="6">
        <v>1</v>
      </c>
      <c r="DG239" s="6">
        <v>1</v>
      </c>
      <c r="DH239" s="6">
        <v>1</v>
      </c>
      <c r="DI239" s="6">
        <v>1</v>
      </c>
      <c r="DJ239" s="6">
        <v>1</v>
      </c>
      <c r="DK239" s="6">
        <v>1</v>
      </c>
      <c r="DL239" s="6">
        <v>1</v>
      </c>
      <c r="DM239" s="6">
        <v>1</v>
      </c>
      <c r="DN239" s="6">
        <v>1</v>
      </c>
      <c r="DO239" s="6">
        <v>1</v>
      </c>
      <c r="DP239" s="6">
        <v>1</v>
      </c>
      <c r="DQ239" s="6">
        <v>1</v>
      </c>
      <c r="DR239" s="6">
        <v>1</v>
      </c>
      <c r="DS239" s="6">
        <v>1</v>
      </c>
      <c r="DT239" s="6">
        <v>1</v>
      </c>
      <c r="DU239" s="6">
        <v>1</v>
      </c>
      <c r="DV239" s="6">
        <v>1</v>
      </c>
      <c r="DW239" s="6">
        <v>1</v>
      </c>
      <c r="DX239" s="6">
        <v>1</v>
      </c>
    </row>
    <row r="240" spans="1:128">
      <c r="A240" s="15">
        <v>235</v>
      </c>
      <c r="BP240" s="27">
        <v>0.78304124378525</v>
      </c>
      <c r="BQ240" s="27">
        <v>15284.9925026856</v>
      </c>
      <c r="BR240" s="27">
        <v>1.34311489760933</v>
      </c>
      <c r="BS240" s="27">
        <v>20091.0013984213</v>
      </c>
      <c r="BU240">
        <f t="shared" si="12"/>
        <v>102171.194065102</v>
      </c>
      <c r="BV240">
        <f t="shared" si="13"/>
        <v>181376.233242978</v>
      </c>
      <c r="BW240" s="29">
        <v>235</v>
      </c>
      <c r="BX240">
        <f t="shared" si="14"/>
        <v>0</v>
      </c>
      <c r="BY240">
        <f t="shared" si="15"/>
        <v>1</v>
      </c>
      <c r="CA240" s="25">
        <v>46800</v>
      </c>
      <c r="CH240" s="7">
        <v>46800</v>
      </c>
      <c r="CI240" s="6">
        <v>0</v>
      </c>
      <c r="CJ240" s="6">
        <v>1</v>
      </c>
      <c r="CK240" s="6">
        <v>0</v>
      </c>
      <c r="CL240" s="6">
        <v>1</v>
      </c>
      <c r="CM240" s="6">
        <v>0.001</v>
      </c>
      <c r="CN240" s="6">
        <v>0.999</v>
      </c>
      <c r="CO240" s="6">
        <v>0.032</v>
      </c>
      <c r="CP240" s="6">
        <v>0.968</v>
      </c>
      <c r="CQ240" s="6">
        <v>0.324</v>
      </c>
      <c r="CR240" s="6">
        <v>0.676</v>
      </c>
      <c r="CS240" s="6">
        <v>0.735</v>
      </c>
      <c r="CT240" s="6">
        <v>0.265</v>
      </c>
      <c r="CU240" s="6">
        <v>0.997</v>
      </c>
      <c r="CV240" s="6">
        <v>0.003</v>
      </c>
      <c r="CW240" s="6">
        <v>1</v>
      </c>
      <c r="CX240" s="6">
        <v>0</v>
      </c>
      <c r="CY240" s="6">
        <v>1</v>
      </c>
      <c r="CZ240" s="6">
        <v>0</v>
      </c>
      <c r="DA240" s="6">
        <v>1</v>
      </c>
      <c r="DB240" s="6">
        <v>0</v>
      </c>
      <c r="DC240" s="6">
        <v>1</v>
      </c>
      <c r="DD240" s="6">
        <v>1</v>
      </c>
      <c r="DE240" s="6">
        <v>1</v>
      </c>
      <c r="DF240" s="6">
        <v>1</v>
      </c>
      <c r="DG240" s="6">
        <v>1</v>
      </c>
      <c r="DH240" s="6">
        <v>1</v>
      </c>
      <c r="DI240" s="6">
        <v>1</v>
      </c>
      <c r="DJ240" s="6">
        <v>1</v>
      </c>
      <c r="DK240" s="6">
        <v>1</v>
      </c>
      <c r="DL240" s="6">
        <v>1</v>
      </c>
      <c r="DM240" s="6">
        <v>1</v>
      </c>
      <c r="DN240" s="6">
        <v>1</v>
      </c>
      <c r="DO240" s="6">
        <v>1</v>
      </c>
      <c r="DP240" s="6">
        <v>1</v>
      </c>
      <c r="DQ240" s="6">
        <v>1</v>
      </c>
      <c r="DR240" s="6">
        <v>1</v>
      </c>
      <c r="DS240" s="6">
        <v>1</v>
      </c>
      <c r="DT240" s="6">
        <v>1</v>
      </c>
      <c r="DU240" s="6">
        <v>1</v>
      </c>
      <c r="DV240" s="6">
        <v>1</v>
      </c>
      <c r="DW240" s="6">
        <v>1</v>
      </c>
      <c r="DX240" s="6">
        <v>1</v>
      </c>
    </row>
    <row r="241" spans="1:128">
      <c r="A241" s="15">
        <v>236</v>
      </c>
      <c r="BP241" s="27">
        <v>0.780905733994496</v>
      </c>
      <c r="BQ241" s="27">
        <v>14591.5581961653</v>
      </c>
      <c r="BR241" s="27">
        <v>1.36101926143086</v>
      </c>
      <c r="BS241" s="27">
        <v>19356.0041596141</v>
      </c>
      <c r="BU241">
        <f t="shared" si="12"/>
        <v>102544.301903009</v>
      </c>
      <c r="BV241">
        <f t="shared" si="13"/>
        <v>184796.885055015</v>
      </c>
      <c r="BW241" s="29">
        <v>236</v>
      </c>
      <c r="BX241">
        <f t="shared" si="14"/>
        <v>0</v>
      </c>
      <c r="BY241">
        <f t="shared" si="15"/>
        <v>1</v>
      </c>
      <c r="CA241" s="25">
        <v>47000</v>
      </c>
      <c r="CH241" s="7">
        <v>47000</v>
      </c>
      <c r="CI241" s="6">
        <v>0</v>
      </c>
      <c r="CJ241" s="6">
        <v>1</v>
      </c>
      <c r="CK241" s="6">
        <v>0</v>
      </c>
      <c r="CL241" s="6">
        <v>1</v>
      </c>
      <c r="CM241" s="6">
        <v>0.001</v>
      </c>
      <c r="CN241" s="6">
        <v>0.999</v>
      </c>
      <c r="CO241" s="6">
        <v>0.031</v>
      </c>
      <c r="CP241" s="6">
        <v>0.969</v>
      </c>
      <c r="CQ241" s="6">
        <v>0.32</v>
      </c>
      <c r="CR241" s="6">
        <v>0.68</v>
      </c>
      <c r="CS241" s="6">
        <v>0.718</v>
      </c>
      <c r="CT241" s="6">
        <v>0.282</v>
      </c>
      <c r="CU241" s="6">
        <v>0.997</v>
      </c>
      <c r="CV241" s="6">
        <v>0.003</v>
      </c>
      <c r="CW241" s="6">
        <v>1</v>
      </c>
      <c r="CX241" s="6">
        <v>0</v>
      </c>
      <c r="CY241" s="6">
        <v>1</v>
      </c>
      <c r="CZ241" s="6">
        <v>0</v>
      </c>
      <c r="DA241" s="6">
        <v>1</v>
      </c>
      <c r="DB241" s="6">
        <v>0</v>
      </c>
      <c r="DC241" s="6">
        <v>1</v>
      </c>
      <c r="DD241" s="6">
        <v>1</v>
      </c>
      <c r="DE241" s="6">
        <v>1</v>
      </c>
      <c r="DF241" s="6">
        <v>1</v>
      </c>
      <c r="DG241" s="6">
        <v>1</v>
      </c>
      <c r="DH241" s="6">
        <v>1</v>
      </c>
      <c r="DI241" s="6">
        <v>1</v>
      </c>
      <c r="DJ241" s="6">
        <v>1</v>
      </c>
      <c r="DK241" s="6">
        <v>1</v>
      </c>
      <c r="DL241" s="6">
        <v>1</v>
      </c>
      <c r="DM241" s="6">
        <v>1</v>
      </c>
      <c r="DN241" s="6">
        <v>1</v>
      </c>
      <c r="DO241" s="6">
        <v>1</v>
      </c>
      <c r="DP241" s="6">
        <v>1</v>
      </c>
      <c r="DQ241" s="6">
        <v>1</v>
      </c>
      <c r="DR241" s="6">
        <v>1</v>
      </c>
      <c r="DS241" s="6">
        <v>1</v>
      </c>
      <c r="DT241" s="6">
        <v>1</v>
      </c>
      <c r="DU241" s="6">
        <v>1</v>
      </c>
      <c r="DV241" s="6">
        <v>1</v>
      </c>
      <c r="DW241" s="6">
        <v>1</v>
      </c>
      <c r="DX241" s="6">
        <v>1</v>
      </c>
    </row>
    <row r="242" spans="1:128">
      <c r="A242" s="15">
        <v>237</v>
      </c>
      <c r="BP242" s="27">
        <v>0.806247057044325</v>
      </c>
      <c r="BQ242" s="27">
        <v>14386.6130627261</v>
      </c>
      <c r="BR242" s="27">
        <v>1.38454460439302</v>
      </c>
      <c r="BS242" s="27">
        <v>20766.1989066501</v>
      </c>
      <c r="BU242">
        <f t="shared" si="12"/>
        <v>106550.445493923</v>
      </c>
      <c r="BV242">
        <f t="shared" si="13"/>
        <v>186915.491752303</v>
      </c>
      <c r="BW242" s="29">
        <v>237</v>
      </c>
      <c r="BX242">
        <f t="shared" si="14"/>
        <v>0</v>
      </c>
      <c r="BY242">
        <f t="shared" si="15"/>
        <v>1</v>
      </c>
      <c r="CA242" s="25">
        <v>47200</v>
      </c>
      <c r="CH242" s="7">
        <v>47200</v>
      </c>
      <c r="CI242" s="6">
        <v>0</v>
      </c>
      <c r="CJ242" s="6">
        <v>1</v>
      </c>
      <c r="CK242" s="6">
        <v>0</v>
      </c>
      <c r="CL242" s="6">
        <v>1</v>
      </c>
      <c r="CM242" s="6">
        <v>0.001</v>
      </c>
      <c r="CN242" s="6">
        <v>0.999</v>
      </c>
      <c r="CO242" s="6">
        <v>0.03</v>
      </c>
      <c r="CP242" s="6">
        <v>0.97</v>
      </c>
      <c r="CQ242" s="6">
        <v>0.314</v>
      </c>
      <c r="CR242" s="6">
        <v>0.686</v>
      </c>
      <c r="CS242" s="6">
        <v>0.696</v>
      </c>
      <c r="CT242" s="6">
        <v>0.304</v>
      </c>
      <c r="CU242" s="6">
        <v>0.996</v>
      </c>
      <c r="CV242" s="6">
        <v>0.004</v>
      </c>
      <c r="CW242" s="6">
        <v>1</v>
      </c>
      <c r="CX242" s="6">
        <v>0</v>
      </c>
      <c r="CY242" s="6">
        <v>1</v>
      </c>
      <c r="CZ242" s="6">
        <v>0</v>
      </c>
      <c r="DA242" s="6">
        <v>1</v>
      </c>
      <c r="DB242" s="6">
        <v>0</v>
      </c>
      <c r="DC242" s="6">
        <v>1</v>
      </c>
      <c r="DD242" s="6">
        <v>1</v>
      </c>
      <c r="DE242" s="6">
        <v>1</v>
      </c>
      <c r="DF242" s="6">
        <v>1</v>
      </c>
      <c r="DG242" s="6">
        <v>1</v>
      </c>
      <c r="DH242" s="6">
        <v>1</v>
      </c>
      <c r="DI242" s="6">
        <v>1</v>
      </c>
      <c r="DJ242" s="6">
        <v>1</v>
      </c>
      <c r="DK242" s="6">
        <v>1</v>
      </c>
      <c r="DL242" s="6">
        <v>1</v>
      </c>
      <c r="DM242" s="6">
        <v>1</v>
      </c>
      <c r="DN242" s="6">
        <v>1</v>
      </c>
      <c r="DO242" s="6">
        <v>1</v>
      </c>
      <c r="DP242" s="6">
        <v>1</v>
      </c>
      <c r="DQ242" s="6">
        <v>1</v>
      </c>
      <c r="DR242" s="6">
        <v>1</v>
      </c>
      <c r="DS242" s="6">
        <v>1</v>
      </c>
      <c r="DT242" s="6">
        <v>1</v>
      </c>
      <c r="DU242" s="6">
        <v>1</v>
      </c>
      <c r="DV242" s="6">
        <v>1</v>
      </c>
      <c r="DW242" s="6">
        <v>1</v>
      </c>
      <c r="DX242" s="6">
        <v>1</v>
      </c>
    </row>
    <row r="243" spans="1:128">
      <c r="A243" s="15">
        <v>238</v>
      </c>
      <c r="BP243" s="27">
        <v>0.847251162220386</v>
      </c>
      <c r="BQ243" s="27">
        <v>13257.5956396092</v>
      </c>
      <c r="BR243" s="27">
        <v>1.46852008460889</v>
      </c>
      <c r="BS243" s="27">
        <v>18712.4110489169</v>
      </c>
      <c r="BU243">
        <f t="shared" si="12"/>
        <v>113830.078693449</v>
      </c>
      <c r="BV243">
        <f t="shared" si="13"/>
        <v>201565.601642416</v>
      </c>
      <c r="BW243" s="29">
        <v>238</v>
      </c>
      <c r="BX243">
        <f t="shared" si="14"/>
        <v>0</v>
      </c>
      <c r="BY243">
        <f t="shared" si="15"/>
        <v>1</v>
      </c>
      <c r="CA243" s="25">
        <v>47400</v>
      </c>
      <c r="CH243" s="7">
        <v>47400</v>
      </c>
      <c r="CI243" s="6">
        <v>0</v>
      </c>
      <c r="CJ243" s="6">
        <v>1</v>
      </c>
      <c r="CK243" s="6">
        <v>0</v>
      </c>
      <c r="CL243" s="6">
        <v>1</v>
      </c>
      <c r="CM243" s="6">
        <v>0.001</v>
      </c>
      <c r="CN243" s="6">
        <v>0.999</v>
      </c>
      <c r="CO243" s="6">
        <v>0.025</v>
      </c>
      <c r="CP243" s="6">
        <v>0.975</v>
      </c>
      <c r="CQ243" s="6">
        <v>0.305</v>
      </c>
      <c r="CR243" s="6">
        <v>0.695</v>
      </c>
      <c r="CS243" s="6">
        <v>0.683</v>
      </c>
      <c r="CT243" s="6">
        <v>0.317</v>
      </c>
      <c r="CU243" s="6">
        <v>0.995</v>
      </c>
      <c r="CV243" s="6">
        <v>0.005</v>
      </c>
      <c r="CW243" s="6">
        <v>1</v>
      </c>
      <c r="CX243" s="6">
        <v>0</v>
      </c>
      <c r="CY243" s="6">
        <v>1</v>
      </c>
      <c r="CZ243" s="6">
        <v>0</v>
      </c>
      <c r="DA243" s="6">
        <v>1</v>
      </c>
      <c r="DB243" s="6">
        <v>0</v>
      </c>
      <c r="DC243" s="6">
        <v>1</v>
      </c>
      <c r="DD243" s="6">
        <v>1</v>
      </c>
      <c r="DE243" s="6">
        <v>1</v>
      </c>
      <c r="DF243" s="6">
        <v>1</v>
      </c>
      <c r="DG243" s="6">
        <v>1</v>
      </c>
      <c r="DH243" s="6">
        <v>1</v>
      </c>
      <c r="DI243" s="6">
        <v>1</v>
      </c>
      <c r="DJ243" s="6">
        <v>1</v>
      </c>
      <c r="DK243" s="6">
        <v>1</v>
      </c>
      <c r="DL243" s="6">
        <v>1</v>
      </c>
      <c r="DM243" s="6">
        <v>1</v>
      </c>
      <c r="DN243" s="6">
        <v>1</v>
      </c>
      <c r="DO243" s="6">
        <v>1</v>
      </c>
      <c r="DP243" s="6">
        <v>1</v>
      </c>
      <c r="DQ243" s="6">
        <v>1</v>
      </c>
      <c r="DR243" s="6">
        <v>1</v>
      </c>
      <c r="DS243" s="6">
        <v>1</v>
      </c>
      <c r="DT243" s="6">
        <v>1</v>
      </c>
      <c r="DU243" s="6">
        <v>1</v>
      </c>
      <c r="DV243" s="6">
        <v>1</v>
      </c>
      <c r="DW243" s="6">
        <v>1</v>
      </c>
      <c r="DX243" s="6">
        <v>1</v>
      </c>
    </row>
    <row r="244" spans="1:128">
      <c r="A244" s="15">
        <v>239</v>
      </c>
      <c r="BP244" s="27">
        <v>0.773758566927298</v>
      </c>
      <c r="BQ244" s="27">
        <v>11930.7739580356</v>
      </c>
      <c r="BR244" s="27">
        <v>1.32250382934781</v>
      </c>
      <c r="BS244" s="27">
        <v>16169.7052329551</v>
      </c>
      <c r="BU244">
        <f t="shared" si="12"/>
        <v>104133.011081059</v>
      </c>
      <c r="BV244">
        <f t="shared" si="13"/>
        <v>182205.869169217</v>
      </c>
      <c r="BW244" s="29">
        <v>239</v>
      </c>
      <c r="BX244">
        <f t="shared" si="14"/>
        <v>0</v>
      </c>
      <c r="BY244">
        <f t="shared" si="15"/>
        <v>1</v>
      </c>
      <c r="CA244" s="25">
        <v>47600</v>
      </c>
      <c r="CH244" s="7">
        <v>47600</v>
      </c>
      <c r="CI244" s="6">
        <v>0</v>
      </c>
      <c r="CJ244" s="6">
        <v>1</v>
      </c>
      <c r="CK244" s="6">
        <v>0</v>
      </c>
      <c r="CL244" s="6">
        <v>1</v>
      </c>
      <c r="CM244" s="6">
        <v>0.001</v>
      </c>
      <c r="CN244" s="6">
        <v>0.999</v>
      </c>
      <c r="CO244" s="6">
        <v>0.024</v>
      </c>
      <c r="CP244" s="6">
        <v>0.976</v>
      </c>
      <c r="CQ244" s="6">
        <v>0.298</v>
      </c>
      <c r="CR244" s="6">
        <v>0.702</v>
      </c>
      <c r="CS244" s="6">
        <v>0.665</v>
      </c>
      <c r="CT244" s="6">
        <v>0.335</v>
      </c>
      <c r="CU244" s="6">
        <v>0.994</v>
      </c>
      <c r="CV244" s="6">
        <v>0.006</v>
      </c>
      <c r="CW244" s="6">
        <v>1</v>
      </c>
      <c r="CX244" s="6">
        <v>0</v>
      </c>
      <c r="CY244" s="6">
        <v>1</v>
      </c>
      <c r="CZ244" s="6">
        <v>0</v>
      </c>
      <c r="DA244" s="6">
        <v>1</v>
      </c>
      <c r="DB244" s="6">
        <v>0</v>
      </c>
      <c r="DC244" s="6">
        <v>1</v>
      </c>
      <c r="DD244" s="6">
        <v>1</v>
      </c>
      <c r="DE244" s="6">
        <v>1</v>
      </c>
      <c r="DF244" s="6">
        <v>1</v>
      </c>
      <c r="DG244" s="6">
        <v>1</v>
      </c>
      <c r="DH244" s="6">
        <v>1</v>
      </c>
      <c r="DI244" s="6">
        <v>1</v>
      </c>
      <c r="DJ244" s="6">
        <v>1</v>
      </c>
      <c r="DK244" s="6">
        <v>1</v>
      </c>
      <c r="DL244" s="6">
        <v>1</v>
      </c>
      <c r="DM244" s="6">
        <v>1</v>
      </c>
      <c r="DN244" s="6">
        <v>1</v>
      </c>
      <c r="DO244" s="6">
        <v>1</v>
      </c>
      <c r="DP244" s="6">
        <v>1</v>
      </c>
      <c r="DQ244" s="6">
        <v>1</v>
      </c>
      <c r="DR244" s="6">
        <v>1</v>
      </c>
      <c r="DS244" s="6">
        <v>1</v>
      </c>
      <c r="DT244" s="6">
        <v>1</v>
      </c>
      <c r="DU244" s="6">
        <v>1</v>
      </c>
      <c r="DV244" s="6">
        <v>1</v>
      </c>
      <c r="DW244" s="6">
        <v>1</v>
      </c>
      <c r="DX244" s="6">
        <v>1</v>
      </c>
    </row>
    <row r="245" spans="1:128">
      <c r="A245" s="15">
        <v>240</v>
      </c>
      <c r="BP245" s="27">
        <v>0.830850806871521</v>
      </c>
      <c r="BQ245" s="27">
        <v>15542.4575436202</v>
      </c>
      <c r="BR245" s="27">
        <v>1.4224523212346</v>
      </c>
      <c r="BS245" s="27">
        <v>21041.0086331848</v>
      </c>
      <c r="BU245">
        <f t="shared" si="12"/>
        <v>109085.163487108</v>
      </c>
      <c r="BV245">
        <f t="shared" si="13"/>
        <v>192326.839552005</v>
      </c>
      <c r="BW245" s="29">
        <v>240</v>
      </c>
      <c r="BX245">
        <f t="shared" si="14"/>
        <v>0</v>
      </c>
      <c r="BY245">
        <f t="shared" si="15"/>
        <v>1</v>
      </c>
      <c r="CA245" s="25">
        <v>47800</v>
      </c>
      <c r="CH245" s="7">
        <v>47800</v>
      </c>
      <c r="CI245" s="6">
        <v>0</v>
      </c>
      <c r="CJ245" s="6">
        <v>1</v>
      </c>
      <c r="CK245" s="6">
        <v>0</v>
      </c>
      <c r="CL245" s="6">
        <v>1</v>
      </c>
      <c r="CM245" s="6">
        <v>0.001</v>
      </c>
      <c r="CN245" s="6">
        <v>0.999</v>
      </c>
      <c r="CO245" s="6">
        <v>0.022</v>
      </c>
      <c r="CP245" s="6">
        <v>0.978</v>
      </c>
      <c r="CQ245" s="6">
        <v>0.293</v>
      </c>
      <c r="CR245" s="6">
        <v>0.707</v>
      </c>
      <c r="CS245" s="6">
        <v>0.648</v>
      </c>
      <c r="CT245" s="6">
        <v>0.352</v>
      </c>
      <c r="CU245" s="6">
        <v>0.994</v>
      </c>
      <c r="CV245" s="6">
        <v>0.006</v>
      </c>
      <c r="CW245" s="6">
        <v>1</v>
      </c>
      <c r="CX245" s="6">
        <v>0</v>
      </c>
      <c r="CY245" s="6">
        <v>1</v>
      </c>
      <c r="CZ245" s="6">
        <v>0</v>
      </c>
      <c r="DA245" s="6">
        <v>1</v>
      </c>
      <c r="DB245" s="6">
        <v>0</v>
      </c>
      <c r="DC245" s="6">
        <v>1</v>
      </c>
      <c r="DD245" s="6">
        <v>1</v>
      </c>
      <c r="DE245" s="6">
        <v>1</v>
      </c>
      <c r="DF245" s="6">
        <v>1</v>
      </c>
      <c r="DG245" s="6">
        <v>1</v>
      </c>
      <c r="DH245" s="6">
        <v>1</v>
      </c>
      <c r="DI245" s="6">
        <v>1</v>
      </c>
      <c r="DJ245" s="6">
        <v>1</v>
      </c>
      <c r="DK245" s="6">
        <v>1</v>
      </c>
      <c r="DL245" s="6">
        <v>1</v>
      </c>
      <c r="DM245" s="6">
        <v>1</v>
      </c>
      <c r="DN245" s="6">
        <v>1</v>
      </c>
      <c r="DO245" s="6">
        <v>1</v>
      </c>
      <c r="DP245" s="6">
        <v>1</v>
      </c>
      <c r="DQ245" s="6">
        <v>1</v>
      </c>
      <c r="DR245" s="6">
        <v>1</v>
      </c>
      <c r="DS245" s="6">
        <v>1</v>
      </c>
      <c r="DT245" s="6">
        <v>1</v>
      </c>
      <c r="DU245" s="6">
        <v>1</v>
      </c>
      <c r="DV245" s="6">
        <v>1</v>
      </c>
      <c r="DW245" s="6">
        <v>1</v>
      </c>
      <c r="DX245" s="6">
        <v>1</v>
      </c>
    </row>
    <row r="246" spans="1:128">
      <c r="A246" s="15">
        <v>241</v>
      </c>
      <c r="BP246" s="27">
        <v>0.825425522032875</v>
      </c>
      <c r="BQ246" s="27">
        <v>13070.2342359294</v>
      </c>
      <c r="BR246" s="27">
        <v>1.42514302243688</v>
      </c>
      <c r="BS246" s="27">
        <v>17029.9075230766</v>
      </c>
      <c r="BU246">
        <f t="shared" si="12"/>
        <v>110743.594069002</v>
      </c>
      <c r="BV246">
        <f t="shared" si="13"/>
        <v>196741.545842455</v>
      </c>
      <c r="BW246" s="29">
        <v>241</v>
      </c>
      <c r="BX246">
        <f t="shared" si="14"/>
        <v>0</v>
      </c>
      <c r="BY246">
        <f t="shared" si="15"/>
        <v>1</v>
      </c>
      <c r="CA246" s="25">
        <v>48000</v>
      </c>
      <c r="CH246" s="7">
        <v>48000</v>
      </c>
      <c r="CI246" s="6">
        <v>0</v>
      </c>
      <c r="CJ246" s="6">
        <v>1</v>
      </c>
      <c r="CK246" s="6">
        <v>0</v>
      </c>
      <c r="CL246" s="6">
        <v>1</v>
      </c>
      <c r="CM246" s="6">
        <v>0.001</v>
      </c>
      <c r="CN246" s="6">
        <v>0.999</v>
      </c>
      <c r="CO246" s="6">
        <v>0.02</v>
      </c>
      <c r="CP246" s="6">
        <v>0.98</v>
      </c>
      <c r="CQ246" s="6">
        <v>0.29</v>
      </c>
      <c r="CR246" s="6">
        <v>0.71</v>
      </c>
      <c r="CS246" s="6">
        <v>0.636</v>
      </c>
      <c r="CT246" s="6">
        <v>0.364</v>
      </c>
      <c r="CU246" s="6">
        <v>0.994</v>
      </c>
      <c r="CV246" s="6">
        <v>0.006</v>
      </c>
      <c r="CW246" s="6">
        <v>1</v>
      </c>
      <c r="CX246" s="6">
        <v>0</v>
      </c>
      <c r="CY246" s="6">
        <v>1</v>
      </c>
      <c r="CZ246" s="6">
        <v>0</v>
      </c>
      <c r="DA246" s="6">
        <v>1</v>
      </c>
      <c r="DB246" s="6">
        <v>0</v>
      </c>
      <c r="DC246" s="6">
        <v>1</v>
      </c>
      <c r="DD246" s="6">
        <v>1</v>
      </c>
      <c r="DE246" s="6">
        <v>1</v>
      </c>
      <c r="DF246" s="6">
        <v>1</v>
      </c>
      <c r="DG246" s="6">
        <v>1</v>
      </c>
      <c r="DH246" s="6">
        <v>1</v>
      </c>
      <c r="DI246" s="6">
        <v>1</v>
      </c>
      <c r="DJ246" s="6">
        <v>1</v>
      </c>
      <c r="DK246" s="6">
        <v>1</v>
      </c>
      <c r="DL246" s="6">
        <v>1</v>
      </c>
      <c r="DM246" s="6">
        <v>1</v>
      </c>
      <c r="DN246" s="6">
        <v>1</v>
      </c>
      <c r="DO246" s="6">
        <v>1</v>
      </c>
      <c r="DP246" s="6">
        <v>1</v>
      </c>
      <c r="DQ246" s="6">
        <v>1</v>
      </c>
      <c r="DR246" s="6">
        <v>1</v>
      </c>
      <c r="DS246" s="6">
        <v>1</v>
      </c>
      <c r="DT246" s="6">
        <v>1</v>
      </c>
      <c r="DU246" s="6">
        <v>1</v>
      </c>
      <c r="DV246" s="6">
        <v>1</v>
      </c>
      <c r="DW246" s="6">
        <v>1</v>
      </c>
      <c r="DX246" s="6">
        <v>1</v>
      </c>
    </row>
    <row r="247" spans="1:128">
      <c r="A247" s="15">
        <v>242</v>
      </c>
      <c r="BP247" s="27">
        <v>0.806932820744243</v>
      </c>
      <c r="BQ247" s="27">
        <v>14837.0397297815</v>
      </c>
      <c r="BR247" s="27">
        <v>1.37634045923315</v>
      </c>
      <c r="BS247" s="27">
        <v>18972.6897946977</v>
      </c>
      <c r="BU247">
        <f t="shared" si="12"/>
        <v>106202.883381855</v>
      </c>
      <c r="BV247">
        <f t="shared" si="13"/>
        <v>187478.379090274</v>
      </c>
      <c r="BW247" s="29">
        <v>242</v>
      </c>
      <c r="BX247">
        <f t="shared" si="14"/>
        <v>0</v>
      </c>
      <c r="BY247">
        <f t="shared" si="15"/>
        <v>1</v>
      </c>
      <c r="CA247" s="25">
        <v>48200</v>
      </c>
      <c r="CH247" s="7">
        <v>48200</v>
      </c>
      <c r="CI247" s="6">
        <v>0</v>
      </c>
      <c r="CJ247" s="6">
        <v>1</v>
      </c>
      <c r="CK247" s="6">
        <v>0</v>
      </c>
      <c r="CL247" s="6">
        <v>1</v>
      </c>
      <c r="CM247" s="6">
        <v>0.001</v>
      </c>
      <c r="CN247" s="6">
        <v>0.999</v>
      </c>
      <c r="CO247" s="6">
        <v>0.019</v>
      </c>
      <c r="CP247" s="6">
        <v>0.981</v>
      </c>
      <c r="CQ247" s="6">
        <v>0.282</v>
      </c>
      <c r="CR247" s="6">
        <v>0.718</v>
      </c>
      <c r="CS247" s="6">
        <v>0.616</v>
      </c>
      <c r="CT247" s="6">
        <v>0.384</v>
      </c>
      <c r="CU247" s="6">
        <v>0.991</v>
      </c>
      <c r="CV247" s="6">
        <v>0.009</v>
      </c>
      <c r="CW247" s="6">
        <v>1</v>
      </c>
      <c r="CX247" s="6">
        <v>0</v>
      </c>
      <c r="CY247" s="6">
        <v>1</v>
      </c>
      <c r="CZ247" s="6">
        <v>0</v>
      </c>
      <c r="DA247" s="6">
        <v>1</v>
      </c>
      <c r="DB247" s="6">
        <v>0</v>
      </c>
      <c r="DC247" s="6">
        <v>1</v>
      </c>
      <c r="DD247" s="6">
        <v>1</v>
      </c>
      <c r="DE247" s="6">
        <v>1</v>
      </c>
      <c r="DF247" s="6">
        <v>1</v>
      </c>
      <c r="DG247" s="6">
        <v>1</v>
      </c>
      <c r="DH247" s="6">
        <v>1</v>
      </c>
      <c r="DI247" s="6">
        <v>1</v>
      </c>
      <c r="DJ247" s="6">
        <v>1</v>
      </c>
      <c r="DK247" s="6">
        <v>1</v>
      </c>
      <c r="DL247" s="6">
        <v>1</v>
      </c>
      <c r="DM247" s="6">
        <v>1</v>
      </c>
      <c r="DN247" s="6">
        <v>1</v>
      </c>
      <c r="DO247" s="6">
        <v>1</v>
      </c>
      <c r="DP247" s="6">
        <v>1</v>
      </c>
      <c r="DQ247" s="6">
        <v>1</v>
      </c>
      <c r="DR247" s="6">
        <v>1</v>
      </c>
      <c r="DS247" s="6">
        <v>1</v>
      </c>
      <c r="DT247" s="6">
        <v>1</v>
      </c>
      <c r="DU247" s="6">
        <v>1</v>
      </c>
      <c r="DV247" s="6">
        <v>1</v>
      </c>
      <c r="DW247" s="6">
        <v>1</v>
      </c>
      <c r="DX247" s="6">
        <v>1</v>
      </c>
    </row>
    <row r="248" spans="1:128">
      <c r="A248" s="15">
        <v>243</v>
      </c>
      <c r="BP248" s="27">
        <v>0.758261451478991</v>
      </c>
      <c r="BQ248" s="27">
        <v>14641.9885003905</v>
      </c>
      <c r="BR248" s="27">
        <v>1.26589846552995</v>
      </c>
      <c r="BS248" s="27">
        <v>19531.308014172</v>
      </c>
      <c r="BU248">
        <f t="shared" si="12"/>
        <v>99097.2292214581</v>
      </c>
      <c r="BV248">
        <f t="shared" si="13"/>
        <v>170353.46181532</v>
      </c>
      <c r="BW248" s="29">
        <v>243</v>
      </c>
      <c r="BX248">
        <f t="shared" si="14"/>
        <v>0</v>
      </c>
      <c r="BY248">
        <f t="shared" si="15"/>
        <v>1</v>
      </c>
      <c r="CA248" s="25">
        <v>48400</v>
      </c>
      <c r="CH248" s="7">
        <v>48400</v>
      </c>
      <c r="CI248" s="6">
        <v>0</v>
      </c>
      <c r="CJ248" s="6">
        <v>1</v>
      </c>
      <c r="CK248" s="6">
        <v>0</v>
      </c>
      <c r="CL248" s="6">
        <v>1</v>
      </c>
      <c r="CM248" s="6">
        <v>0.001</v>
      </c>
      <c r="CN248" s="6">
        <v>0.999</v>
      </c>
      <c r="CO248" s="6">
        <v>0.016</v>
      </c>
      <c r="CP248" s="6">
        <v>0.984</v>
      </c>
      <c r="CQ248" s="6">
        <v>0.273</v>
      </c>
      <c r="CR248" s="6">
        <v>0.727</v>
      </c>
      <c r="CS248" s="6">
        <v>0.601</v>
      </c>
      <c r="CT248" s="6">
        <v>0.399</v>
      </c>
      <c r="CU248" s="6">
        <v>0.99</v>
      </c>
      <c r="CV248" s="6">
        <v>0.01</v>
      </c>
      <c r="CW248" s="6">
        <v>1</v>
      </c>
      <c r="CX248" s="6">
        <v>0</v>
      </c>
      <c r="CY248" s="6">
        <v>1</v>
      </c>
      <c r="CZ248" s="6">
        <v>0</v>
      </c>
      <c r="DA248" s="6">
        <v>1</v>
      </c>
      <c r="DB248" s="6">
        <v>0</v>
      </c>
      <c r="DC248" s="6">
        <v>1</v>
      </c>
      <c r="DD248" s="6">
        <v>1</v>
      </c>
      <c r="DE248" s="6">
        <v>1</v>
      </c>
      <c r="DF248" s="6">
        <v>1</v>
      </c>
      <c r="DG248" s="6">
        <v>1</v>
      </c>
      <c r="DH248" s="6">
        <v>1</v>
      </c>
      <c r="DI248" s="6">
        <v>1</v>
      </c>
      <c r="DJ248" s="6">
        <v>1</v>
      </c>
      <c r="DK248" s="6">
        <v>1</v>
      </c>
      <c r="DL248" s="6">
        <v>1</v>
      </c>
      <c r="DM248" s="6">
        <v>1</v>
      </c>
      <c r="DN248" s="6">
        <v>1</v>
      </c>
      <c r="DO248" s="6">
        <v>1</v>
      </c>
      <c r="DP248" s="6">
        <v>1</v>
      </c>
      <c r="DQ248" s="6">
        <v>1</v>
      </c>
      <c r="DR248" s="6">
        <v>1</v>
      </c>
      <c r="DS248" s="6">
        <v>1</v>
      </c>
      <c r="DT248" s="6">
        <v>1</v>
      </c>
      <c r="DU248" s="6">
        <v>1</v>
      </c>
      <c r="DV248" s="6">
        <v>1</v>
      </c>
      <c r="DW248" s="6">
        <v>1</v>
      </c>
      <c r="DX248" s="6">
        <v>1</v>
      </c>
    </row>
    <row r="249" spans="1:128">
      <c r="A249" s="15">
        <v>244</v>
      </c>
      <c r="BP249" s="27">
        <v>0.837087051366406</v>
      </c>
      <c r="BQ249" s="27">
        <v>14553.6101686019</v>
      </c>
      <c r="BR249" s="27">
        <v>1.44749152702982</v>
      </c>
      <c r="BS249" s="27">
        <v>19292.1041956069</v>
      </c>
      <c r="BU249">
        <f t="shared" si="12"/>
        <v>111009.447536359</v>
      </c>
      <c r="BV249">
        <f t="shared" si="13"/>
        <v>197831.624858867</v>
      </c>
      <c r="BW249" s="29">
        <v>244</v>
      </c>
      <c r="BX249">
        <f t="shared" si="14"/>
        <v>0</v>
      </c>
      <c r="BY249">
        <f t="shared" si="15"/>
        <v>1</v>
      </c>
      <c r="CA249" s="25">
        <v>48600</v>
      </c>
      <c r="CH249" s="7">
        <v>48600</v>
      </c>
      <c r="CI249" s="6">
        <v>0</v>
      </c>
      <c r="CJ249" s="6">
        <v>1</v>
      </c>
      <c r="CK249" s="6">
        <v>0</v>
      </c>
      <c r="CL249" s="6">
        <v>1</v>
      </c>
      <c r="CM249" s="6">
        <v>0.001</v>
      </c>
      <c r="CN249" s="6">
        <v>0.999</v>
      </c>
      <c r="CO249" s="6">
        <v>0.015</v>
      </c>
      <c r="CP249" s="6">
        <v>0.985</v>
      </c>
      <c r="CQ249" s="6">
        <v>0.264</v>
      </c>
      <c r="CR249" s="6">
        <v>0.736</v>
      </c>
      <c r="CS249" s="6">
        <v>0.592</v>
      </c>
      <c r="CT249" s="6">
        <v>0.408</v>
      </c>
      <c r="CU249" s="6">
        <v>0.987</v>
      </c>
      <c r="CV249" s="6">
        <v>0.013</v>
      </c>
      <c r="CW249" s="6">
        <v>1</v>
      </c>
      <c r="CX249" s="6">
        <v>0</v>
      </c>
      <c r="CY249" s="6">
        <v>1</v>
      </c>
      <c r="CZ249" s="6">
        <v>0</v>
      </c>
      <c r="DA249" s="6">
        <v>1</v>
      </c>
      <c r="DB249" s="6">
        <v>0</v>
      </c>
      <c r="DC249" s="6">
        <v>1</v>
      </c>
      <c r="DD249" s="6">
        <v>1</v>
      </c>
      <c r="DE249" s="6">
        <v>1</v>
      </c>
      <c r="DF249" s="6">
        <v>1</v>
      </c>
      <c r="DG249" s="6">
        <v>1</v>
      </c>
      <c r="DH249" s="6">
        <v>1</v>
      </c>
      <c r="DI249" s="6">
        <v>1</v>
      </c>
      <c r="DJ249" s="6">
        <v>1</v>
      </c>
      <c r="DK249" s="6">
        <v>1</v>
      </c>
      <c r="DL249" s="6">
        <v>1</v>
      </c>
      <c r="DM249" s="6">
        <v>1</v>
      </c>
      <c r="DN249" s="6">
        <v>1</v>
      </c>
      <c r="DO249" s="6">
        <v>1</v>
      </c>
      <c r="DP249" s="6">
        <v>1</v>
      </c>
      <c r="DQ249" s="6">
        <v>1</v>
      </c>
      <c r="DR249" s="6">
        <v>1</v>
      </c>
      <c r="DS249" s="6">
        <v>1</v>
      </c>
      <c r="DT249" s="6">
        <v>1</v>
      </c>
      <c r="DU249" s="6">
        <v>1</v>
      </c>
      <c r="DV249" s="6">
        <v>1</v>
      </c>
      <c r="DW249" s="6">
        <v>1</v>
      </c>
      <c r="DX249" s="6">
        <v>1</v>
      </c>
    </row>
    <row r="250" spans="1:128">
      <c r="A250" s="15">
        <v>245</v>
      </c>
      <c r="BP250" s="27">
        <v>0.80672762819922</v>
      </c>
      <c r="BQ250" s="27">
        <v>10537.5006544102</v>
      </c>
      <c r="BR250" s="27">
        <v>1.37610288636484</v>
      </c>
      <c r="BS250" s="27">
        <v>13798.2055242735</v>
      </c>
      <c r="BU250">
        <f t="shared" si="12"/>
        <v>110471.643575473</v>
      </c>
      <c r="BV250">
        <f t="shared" si="13"/>
        <v>192617.227430453</v>
      </c>
      <c r="BW250" s="29">
        <v>245</v>
      </c>
      <c r="BX250">
        <f t="shared" si="14"/>
        <v>0</v>
      </c>
      <c r="BY250">
        <f t="shared" si="15"/>
        <v>1</v>
      </c>
      <c r="CA250" s="25">
        <v>48800</v>
      </c>
      <c r="CH250" s="7">
        <v>48800</v>
      </c>
      <c r="CI250" s="6">
        <v>0</v>
      </c>
      <c r="CJ250" s="6">
        <v>1</v>
      </c>
      <c r="CK250" s="6">
        <v>0</v>
      </c>
      <c r="CL250" s="6">
        <v>1</v>
      </c>
      <c r="CM250" s="6">
        <v>0.001</v>
      </c>
      <c r="CN250" s="6">
        <v>0.999</v>
      </c>
      <c r="CO250" s="6">
        <v>0.014</v>
      </c>
      <c r="CP250" s="6">
        <v>0.986</v>
      </c>
      <c r="CQ250" s="6">
        <v>0.26</v>
      </c>
      <c r="CR250" s="6">
        <v>0.74</v>
      </c>
      <c r="CS250" s="6">
        <v>0.582</v>
      </c>
      <c r="CT250" s="6">
        <v>0.418</v>
      </c>
      <c r="CU250" s="6">
        <v>0.985</v>
      </c>
      <c r="CV250" s="6">
        <v>0.015</v>
      </c>
      <c r="CW250" s="6">
        <v>1</v>
      </c>
      <c r="CX250" s="6">
        <v>0</v>
      </c>
      <c r="CY250" s="6">
        <v>1</v>
      </c>
      <c r="CZ250" s="6">
        <v>0</v>
      </c>
      <c r="DA250" s="6">
        <v>1</v>
      </c>
      <c r="DB250" s="6">
        <v>0</v>
      </c>
      <c r="DC250" s="6">
        <v>1</v>
      </c>
      <c r="DD250" s="6">
        <v>1</v>
      </c>
      <c r="DE250" s="6">
        <v>1</v>
      </c>
      <c r="DF250" s="6">
        <v>1</v>
      </c>
      <c r="DG250" s="6">
        <v>1</v>
      </c>
      <c r="DH250" s="6">
        <v>1</v>
      </c>
      <c r="DI250" s="6">
        <v>1</v>
      </c>
      <c r="DJ250" s="6">
        <v>1</v>
      </c>
      <c r="DK250" s="6">
        <v>1</v>
      </c>
      <c r="DL250" s="6">
        <v>1</v>
      </c>
      <c r="DM250" s="6">
        <v>1</v>
      </c>
      <c r="DN250" s="6">
        <v>1</v>
      </c>
      <c r="DO250" s="6">
        <v>1</v>
      </c>
      <c r="DP250" s="6">
        <v>1</v>
      </c>
      <c r="DQ250" s="6">
        <v>1</v>
      </c>
      <c r="DR250" s="6">
        <v>1</v>
      </c>
      <c r="DS250" s="6">
        <v>1</v>
      </c>
      <c r="DT250" s="6">
        <v>1</v>
      </c>
      <c r="DU250" s="6">
        <v>1</v>
      </c>
      <c r="DV250" s="6">
        <v>1</v>
      </c>
      <c r="DW250" s="6">
        <v>1</v>
      </c>
      <c r="DX250" s="6">
        <v>1</v>
      </c>
    </row>
    <row r="251" spans="1:128">
      <c r="A251" s="15">
        <v>246</v>
      </c>
      <c r="BP251" s="27">
        <v>0.843233827388699</v>
      </c>
      <c r="BQ251" s="27">
        <v>15489.6495589053</v>
      </c>
      <c r="BR251" s="27">
        <v>1.4427360583339</v>
      </c>
      <c r="BS251" s="27">
        <v>21001.6121540607</v>
      </c>
      <c r="BU251">
        <f t="shared" si="12"/>
        <v>110995.424549399</v>
      </c>
      <c r="BV251">
        <f t="shared" si="13"/>
        <v>195408.796596024</v>
      </c>
      <c r="BW251" s="29">
        <v>246</v>
      </c>
      <c r="BX251">
        <f t="shared" si="14"/>
        <v>0</v>
      </c>
      <c r="BY251">
        <f t="shared" si="15"/>
        <v>1</v>
      </c>
      <c r="CA251" s="25">
        <v>49000</v>
      </c>
      <c r="CH251" s="7">
        <v>49000</v>
      </c>
      <c r="CI251" s="6">
        <v>0</v>
      </c>
      <c r="CJ251" s="6">
        <v>1</v>
      </c>
      <c r="CK251" s="6">
        <v>0</v>
      </c>
      <c r="CL251" s="6">
        <v>1</v>
      </c>
      <c r="CM251" s="6">
        <v>0.001</v>
      </c>
      <c r="CN251" s="6">
        <v>0.999</v>
      </c>
      <c r="CO251" s="6">
        <v>0.014</v>
      </c>
      <c r="CP251" s="6">
        <v>0.986</v>
      </c>
      <c r="CQ251" s="6">
        <v>0.25</v>
      </c>
      <c r="CR251" s="6">
        <v>0.75</v>
      </c>
      <c r="CS251" s="6">
        <v>0.567</v>
      </c>
      <c r="CT251" s="6">
        <v>0.433</v>
      </c>
      <c r="CU251" s="6">
        <v>0.981</v>
      </c>
      <c r="CV251" s="6">
        <v>0.019</v>
      </c>
      <c r="CW251" s="6">
        <v>1</v>
      </c>
      <c r="CX251" s="6">
        <v>0</v>
      </c>
      <c r="CY251" s="6">
        <v>1</v>
      </c>
      <c r="CZ251" s="6">
        <v>0</v>
      </c>
      <c r="DA251" s="6">
        <v>1</v>
      </c>
      <c r="DB251" s="6">
        <v>0</v>
      </c>
      <c r="DC251" s="6">
        <v>1</v>
      </c>
      <c r="DD251" s="6">
        <v>1</v>
      </c>
      <c r="DE251" s="6">
        <v>1</v>
      </c>
      <c r="DF251" s="6">
        <v>1</v>
      </c>
      <c r="DG251" s="6">
        <v>1</v>
      </c>
      <c r="DH251" s="6">
        <v>1</v>
      </c>
      <c r="DI251" s="6">
        <v>1</v>
      </c>
      <c r="DJ251" s="6">
        <v>1</v>
      </c>
      <c r="DK251" s="6">
        <v>1</v>
      </c>
      <c r="DL251" s="6">
        <v>1</v>
      </c>
      <c r="DM251" s="6">
        <v>1</v>
      </c>
      <c r="DN251" s="6">
        <v>1</v>
      </c>
      <c r="DO251" s="6">
        <v>1</v>
      </c>
      <c r="DP251" s="6">
        <v>1</v>
      </c>
      <c r="DQ251" s="6">
        <v>1</v>
      </c>
      <c r="DR251" s="6">
        <v>1</v>
      </c>
      <c r="DS251" s="6">
        <v>1</v>
      </c>
      <c r="DT251" s="6">
        <v>1</v>
      </c>
      <c r="DU251" s="6">
        <v>1</v>
      </c>
      <c r="DV251" s="6">
        <v>1</v>
      </c>
      <c r="DW251" s="6">
        <v>1</v>
      </c>
      <c r="DX251" s="6">
        <v>1</v>
      </c>
    </row>
    <row r="252" spans="1:128">
      <c r="A252" s="15">
        <v>247</v>
      </c>
      <c r="BP252" s="27">
        <v>0.846106894728738</v>
      </c>
      <c r="BQ252" s="27">
        <v>13499.0716549356</v>
      </c>
      <c r="BR252" s="27">
        <v>1.45634420162747</v>
      </c>
      <c r="BS252" s="27">
        <v>18527.4064999939</v>
      </c>
      <c r="BU252">
        <f t="shared" si="12"/>
        <v>113416.962554375</v>
      </c>
      <c r="BV252">
        <f t="shared" si="13"/>
        <v>199924.223744126</v>
      </c>
      <c r="BW252" s="29">
        <v>247</v>
      </c>
      <c r="BX252">
        <f t="shared" si="14"/>
        <v>0</v>
      </c>
      <c r="BY252">
        <f t="shared" si="15"/>
        <v>1</v>
      </c>
      <c r="CA252" s="25">
        <v>49200</v>
      </c>
      <c r="CH252" s="7">
        <v>49200</v>
      </c>
      <c r="CI252" s="6">
        <v>0</v>
      </c>
      <c r="CJ252" s="6">
        <v>1</v>
      </c>
      <c r="CK252" s="6">
        <v>0</v>
      </c>
      <c r="CL252" s="6">
        <v>1</v>
      </c>
      <c r="CM252" s="6">
        <v>0.001</v>
      </c>
      <c r="CN252" s="6">
        <v>0.999</v>
      </c>
      <c r="CO252" s="6">
        <v>0.012</v>
      </c>
      <c r="CP252" s="6">
        <v>0.988</v>
      </c>
      <c r="CQ252" s="6">
        <v>0.24</v>
      </c>
      <c r="CR252" s="6">
        <v>0.76</v>
      </c>
      <c r="CS252" s="6">
        <v>0.562</v>
      </c>
      <c r="CT252" s="6">
        <v>0.438</v>
      </c>
      <c r="CU252" s="6">
        <v>0.98</v>
      </c>
      <c r="CV252" s="6">
        <v>0.02</v>
      </c>
      <c r="CW252" s="6">
        <v>1</v>
      </c>
      <c r="CX252" s="6">
        <v>0</v>
      </c>
      <c r="CY252" s="6">
        <v>1</v>
      </c>
      <c r="CZ252" s="6">
        <v>0</v>
      </c>
      <c r="DA252" s="6">
        <v>1</v>
      </c>
      <c r="DB252" s="6">
        <v>0</v>
      </c>
      <c r="DC252" s="6">
        <v>1</v>
      </c>
      <c r="DD252" s="6">
        <v>1</v>
      </c>
      <c r="DE252" s="6">
        <v>1</v>
      </c>
      <c r="DF252" s="6">
        <v>1</v>
      </c>
      <c r="DG252" s="6">
        <v>1</v>
      </c>
      <c r="DH252" s="6">
        <v>1</v>
      </c>
      <c r="DI252" s="6">
        <v>1</v>
      </c>
      <c r="DJ252" s="6">
        <v>1</v>
      </c>
      <c r="DK252" s="6">
        <v>1</v>
      </c>
      <c r="DL252" s="6">
        <v>1</v>
      </c>
      <c r="DM252" s="6">
        <v>1</v>
      </c>
      <c r="DN252" s="6">
        <v>1</v>
      </c>
      <c r="DO252" s="6">
        <v>1</v>
      </c>
      <c r="DP252" s="6">
        <v>1</v>
      </c>
      <c r="DQ252" s="6">
        <v>1</v>
      </c>
      <c r="DR252" s="6">
        <v>1</v>
      </c>
      <c r="DS252" s="6">
        <v>1</v>
      </c>
      <c r="DT252" s="6">
        <v>1</v>
      </c>
      <c r="DU252" s="6">
        <v>1</v>
      </c>
      <c r="DV252" s="6">
        <v>1</v>
      </c>
      <c r="DW252" s="6">
        <v>1</v>
      </c>
      <c r="DX252" s="6">
        <v>1</v>
      </c>
    </row>
    <row r="253" spans="1:128">
      <c r="A253" s="15">
        <v>248</v>
      </c>
      <c r="BP253" s="27">
        <v>0.791677544527372</v>
      </c>
      <c r="BQ253" s="27">
        <v>16056.3963944378</v>
      </c>
      <c r="BR253" s="27">
        <v>1.36790263198387</v>
      </c>
      <c r="BS253" s="27">
        <v>21800.424209979</v>
      </c>
      <c r="BU253">
        <f t="shared" si="12"/>
        <v>102695.235284668</v>
      </c>
      <c r="BV253">
        <f t="shared" si="13"/>
        <v>183384.970587601</v>
      </c>
      <c r="BW253" s="29">
        <v>248</v>
      </c>
      <c r="BX253">
        <f t="shared" si="14"/>
        <v>0</v>
      </c>
      <c r="BY253">
        <f t="shared" si="15"/>
        <v>1</v>
      </c>
      <c r="CA253" s="25">
        <v>49400</v>
      </c>
      <c r="CH253" s="7">
        <v>49400</v>
      </c>
      <c r="CI253" s="6">
        <v>0</v>
      </c>
      <c r="CJ253" s="6">
        <v>1</v>
      </c>
      <c r="CK253" s="6">
        <v>0</v>
      </c>
      <c r="CL253" s="6">
        <v>1</v>
      </c>
      <c r="CM253" s="6">
        <v>0.001</v>
      </c>
      <c r="CN253" s="6">
        <v>0.999</v>
      </c>
      <c r="CO253" s="6">
        <v>0.012</v>
      </c>
      <c r="CP253" s="6">
        <v>0.988</v>
      </c>
      <c r="CQ253" s="6">
        <v>0.228</v>
      </c>
      <c r="CR253" s="6">
        <v>0.772</v>
      </c>
      <c r="CS253" s="6">
        <v>0.551</v>
      </c>
      <c r="CT253" s="6">
        <v>0.449</v>
      </c>
      <c r="CU253" s="6">
        <v>0.974</v>
      </c>
      <c r="CV253" s="6">
        <v>0.026</v>
      </c>
      <c r="CW253" s="6">
        <v>1</v>
      </c>
      <c r="CX253" s="6">
        <v>0</v>
      </c>
      <c r="CY253" s="6">
        <v>1</v>
      </c>
      <c r="CZ253" s="6">
        <v>0</v>
      </c>
      <c r="DA253" s="6">
        <v>1</v>
      </c>
      <c r="DB253" s="6">
        <v>0</v>
      </c>
      <c r="DC253" s="6">
        <v>1</v>
      </c>
      <c r="DD253" s="6">
        <v>1</v>
      </c>
      <c r="DE253" s="6">
        <v>1</v>
      </c>
      <c r="DF253" s="6">
        <v>1</v>
      </c>
      <c r="DG253" s="6">
        <v>1</v>
      </c>
      <c r="DH253" s="6">
        <v>1</v>
      </c>
      <c r="DI253" s="6">
        <v>1</v>
      </c>
      <c r="DJ253" s="6">
        <v>1</v>
      </c>
      <c r="DK253" s="6">
        <v>1</v>
      </c>
      <c r="DL253" s="6">
        <v>1</v>
      </c>
      <c r="DM253" s="6">
        <v>1</v>
      </c>
      <c r="DN253" s="6">
        <v>1</v>
      </c>
      <c r="DO253" s="6">
        <v>1</v>
      </c>
      <c r="DP253" s="6">
        <v>1</v>
      </c>
      <c r="DQ253" s="6">
        <v>1</v>
      </c>
      <c r="DR253" s="6">
        <v>1</v>
      </c>
      <c r="DS253" s="6">
        <v>1</v>
      </c>
      <c r="DT253" s="6">
        <v>1</v>
      </c>
      <c r="DU253" s="6">
        <v>1</v>
      </c>
      <c r="DV253" s="6">
        <v>1</v>
      </c>
      <c r="DW253" s="6">
        <v>1</v>
      </c>
      <c r="DX253" s="6">
        <v>1</v>
      </c>
    </row>
    <row r="254" spans="1:128">
      <c r="A254" s="15">
        <v>249</v>
      </c>
      <c r="BP254" s="27">
        <v>0.827131996829011</v>
      </c>
      <c r="BQ254" s="27">
        <v>21348.2644470296</v>
      </c>
      <c r="BR254" s="27">
        <v>1.42712067232345</v>
      </c>
      <c r="BS254" s="27">
        <v>30484.0826403554</v>
      </c>
      <c r="BU254">
        <f t="shared" si="12"/>
        <v>102721.535077322</v>
      </c>
      <c r="BV254">
        <f t="shared" si="13"/>
        <v>183584.018208162</v>
      </c>
      <c r="BW254" s="29">
        <v>249</v>
      </c>
      <c r="BX254">
        <f t="shared" si="14"/>
        <v>0</v>
      </c>
      <c r="BY254">
        <f t="shared" si="15"/>
        <v>1</v>
      </c>
      <c r="CA254" s="25">
        <v>49600</v>
      </c>
      <c r="CH254" s="7">
        <v>49600</v>
      </c>
      <c r="CI254" s="6">
        <v>0</v>
      </c>
      <c r="CJ254" s="6">
        <v>1</v>
      </c>
      <c r="CK254" s="6">
        <v>0</v>
      </c>
      <c r="CL254" s="6">
        <v>1</v>
      </c>
      <c r="CM254" s="6">
        <v>0.001</v>
      </c>
      <c r="CN254" s="6">
        <v>0.999</v>
      </c>
      <c r="CO254" s="6">
        <v>0.012</v>
      </c>
      <c r="CP254" s="6">
        <v>0.988</v>
      </c>
      <c r="CQ254" s="6">
        <v>0.223</v>
      </c>
      <c r="CR254" s="6">
        <v>0.777</v>
      </c>
      <c r="CS254" s="6">
        <v>0.535</v>
      </c>
      <c r="CT254" s="6">
        <v>0.465</v>
      </c>
      <c r="CU254" s="6">
        <v>0.973</v>
      </c>
      <c r="CV254" s="6">
        <v>0.027</v>
      </c>
      <c r="CW254" s="6">
        <v>1</v>
      </c>
      <c r="CX254" s="6">
        <v>0</v>
      </c>
      <c r="CY254" s="6">
        <v>1</v>
      </c>
      <c r="CZ254" s="6">
        <v>0</v>
      </c>
      <c r="DA254" s="6">
        <v>1</v>
      </c>
      <c r="DB254" s="6">
        <v>0</v>
      </c>
      <c r="DC254" s="6">
        <v>1</v>
      </c>
      <c r="DD254" s="6">
        <v>1</v>
      </c>
      <c r="DE254" s="6">
        <v>1</v>
      </c>
      <c r="DF254" s="6">
        <v>1</v>
      </c>
      <c r="DG254" s="6">
        <v>1</v>
      </c>
      <c r="DH254" s="6">
        <v>1</v>
      </c>
      <c r="DI254" s="6">
        <v>1</v>
      </c>
      <c r="DJ254" s="6">
        <v>1</v>
      </c>
      <c r="DK254" s="6">
        <v>1</v>
      </c>
      <c r="DL254" s="6">
        <v>1</v>
      </c>
      <c r="DM254" s="6">
        <v>1</v>
      </c>
      <c r="DN254" s="6">
        <v>1</v>
      </c>
      <c r="DO254" s="6">
        <v>1</v>
      </c>
      <c r="DP254" s="6">
        <v>1</v>
      </c>
      <c r="DQ254" s="6">
        <v>1</v>
      </c>
      <c r="DR254" s="6">
        <v>1</v>
      </c>
      <c r="DS254" s="6">
        <v>1</v>
      </c>
      <c r="DT254" s="6">
        <v>1</v>
      </c>
      <c r="DU254" s="6">
        <v>1</v>
      </c>
      <c r="DV254" s="6">
        <v>1</v>
      </c>
      <c r="DW254" s="6">
        <v>1</v>
      </c>
      <c r="DX254" s="6">
        <v>1</v>
      </c>
    </row>
    <row r="255" spans="1:128">
      <c r="A255" s="15">
        <v>250</v>
      </c>
      <c r="BP255" s="27">
        <v>0.825209763314734</v>
      </c>
      <c r="BQ255" s="27">
        <v>13467.4877748353</v>
      </c>
      <c r="BR255" s="27">
        <v>1.43805567896917</v>
      </c>
      <c r="BS255" s="27">
        <v>20257.6091545421</v>
      </c>
      <c r="BU255">
        <f t="shared" si="12"/>
        <v>110313.976722375</v>
      </c>
      <c r="BV255">
        <f t="shared" si="13"/>
        <v>195450.742690833</v>
      </c>
      <c r="BW255" s="29">
        <v>250</v>
      </c>
      <c r="BX255">
        <f t="shared" si="14"/>
        <v>0</v>
      </c>
      <c r="BY255">
        <f t="shared" si="15"/>
        <v>1</v>
      </c>
      <c r="CA255" s="25">
        <v>49800</v>
      </c>
      <c r="CH255" s="7">
        <v>49800</v>
      </c>
      <c r="CI255" s="6">
        <v>0</v>
      </c>
      <c r="CJ255" s="6">
        <v>1</v>
      </c>
      <c r="CK255" s="6">
        <v>0</v>
      </c>
      <c r="CL255" s="6">
        <v>1</v>
      </c>
      <c r="CM255" s="6">
        <v>0.001</v>
      </c>
      <c r="CN255" s="6">
        <v>0.999</v>
      </c>
      <c r="CO255" s="6">
        <v>0.011</v>
      </c>
      <c r="CP255" s="6">
        <v>0.989</v>
      </c>
      <c r="CQ255" s="6">
        <v>0.218</v>
      </c>
      <c r="CR255" s="6">
        <v>0.782</v>
      </c>
      <c r="CS255" s="6">
        <v>0.524</v>
      </c>
      <c r="CT255" s="6">
        <v>0.476</v>
      </c>
      <c r="CU255" s="6">
        <v>0.972</v>
      </c>
      <c r="CV255" s="6">
        <v>0.028</v>
      </c>
      <c r="CW255" s="6">
        <v>1</v>
      </c>
      <c r="CX255" s="6">
        <v>0</v>
      </c>
      <c r="CY255" s="6">
        <v>1</v>
      </c>
      <c r="CZ255" s="6">
        <v>0</v>
      </c>
      <c r="DA255" s="6">
        <v>1</v>
      </c>
      <c r="DB255" s="6">
        <v>0</v>
      </c>
      <c r="DC255" s="6">
        <v>1</v>
      </c>
      <c r="DD255" s="6">
        <v>1</v>
      </c>
      <c r="DE255" s="6">
        <v>1</v>
      </c>
      <c r="DF255" s="6">
        <v>1</v>
      </c>
      <c r="DG255" s="6">
        <v>1</v>
      </c>
      <c r="DH255" s="6">
        <v>1</v>
      </c>
      <c r="DI255" s="6">
        <v>1</v>
      </c>
      <c r="DJ255" s="6">
        <v>1</v>
      </c>
      <c r="DK255" s="6">
        <v>1</v>
      </c>
      <c r="DL255" s="6">
        <v>1</v>
      </c>
      <c r="DM255" s="6">
        <v>1</v>
      </c>
      <c r="DN255" s="6">
        <v>1</v>
      </c>
      <c r="DO255" s="6">
        <v>1</v>
      </c>
      <c r="DP255" s="6">
        <v>1</v>
      </c>
      <c r="DQ255" s="6">
        <v>1</v>
      </c>
      <c r="DR255" s="6">
        <v>1</v>
      </c>
      <c r="DS255" s="6">
        <v>1</v>
      </c>
      <c r="DT255" s="6">
        <v>1</v>
      </c>
      <c r="DU255" s="6">
        <v>1</v>
      </c>
      <c r="DV255" s="6">
        <v>1</v>
      </c>
      <c r="DW255" s="6">
        <v>1</v>
      </c>
      <c r="DX255" s="6">
        <v>1</v>
      </c>
    </row>
    <row r="256" spans="1:128">
      <c r="A256" s="15">
        <v>251</v>
      </c>
      <c r="BP256" s="27">
        <v>0.818419400579148</v>
      </c>
      <c r="BQ256" s="27">
        <v>14776.4507208437</v>
      </c>
      <c r="BR256" s="27">
        <v>1.41271138337696</v>
      </c>
      <c r="BS256" s="27">
        <v>19275.7693051986</v>
      </c>
      <c r="BU256">
        <f t="shared" si="12"/>
        <v>107986.459366029</v>
      </c>
      <c r="BV256">
        <f t="shared" si="13"/>
        <v>192630.938201345</v>
      </c>
      <c r="BW256" s="29">
        <v>251</v>
      </c>
      <c r="BX256">
        <f t="shared" si="14"/>
        <v>0</v>
      </c>
      <c r="BY256">
        <f t="shared" si="15"/>
        <v>1</v>
      </c>
      <c r="CA256" s="25">
        <v>50000</v>
      </c>
      <c r="CH256" s="7">
        <v>50000</v>
      </c>
      <c r="CI256" s="6">
        <v>0</v>
      </c>
      <c r="CJ256" s="6">
        <v>1</v>
      </c>
      <c r="CK256" s="6">
        <v>0</v>
      </c>
      <c r="CL256" s="6">
        <v>1</v>
      </c>
      <c r="CM256" s="6">
        <v>0.001</v>
      </c>
      <c r="CN256" s="6">
        <v>0.999</v>
      </c>
      <c r="CO256" s="6">
        <v>0.01</v>
      </c>
      <c r="CP256" s="6">
        <v>0.99</v>
      </c>
      <c r="CQ256" s="6">
        <v>0.212</v>
      </c>
      <c r="CR256" s="6">
        <v>0.788</v>
      </c>
      <c r="CS256" s="6">
        <v>0.517</v>
      </c>
      <c r="CT256" s="6">
        <v>0.483</v>
      </c>
      <c r="CU256" s="6">
        <v>0.966</v>
      </c>
      <c r="CV256" s="6">
        <v>0.034</v>
      </c>
      <c r="CW256" s="6">
        <v>1</v>
      </c>
      <c r="CX256" s="6">
        <v>0</v>
      </c>
      <c r="CY256" s="6">
        <v>1</v>
      </c>
      <c r="CZ256" s="6">
        <v>0</v>
      </c>
      <c r="DA256" s="6">
        <v>1</v>
      </c>
      <c r="DB256" s="6">
        <v>0</v>
      </c>
      <c r="DC256" s="6">
        <v>1</v>
      </c>
      <c r="DD256" s="6">
        <v>1</v>
      </c>
      <c r="DE256" s="6">
        <v>1</v>
      </c>
      <c r="DF256" s="6">
        <v>1</v>
      </c>
      <c r="DG256" s="6">
        <v>1</v>
      </c>
      <c r="DH256" s="6">
        <v>1</v>
      </c>
      <c r="DI256" s="6">
        <v>1</v>
      </c>
      <c r="DJ256" s="6">
        <v>1</v>
      </c>
      <c r="DK256" s="6">
        <v>1</v>
      </c>
      <c r="DL256" s="6">
        <v>1</v>
      </c>
      <c r="DM256" s="6">
        <v>1</v>
      </c>
      <c r="DN256" s="6">
        <v>1</v>
      </c>
      <c r="DO256" s="6">
        <v>1</v>
      </c>
      <c r="DP256" s="6">
        <v>1</v>
      </c>
      <c r="DQ256" s="6">
        <v>1</v>
      </c>
      <c r="DR256" s="6">
        <v>1</v>
      </c>
      <c r="DS256" s="6">
        <v>1</v>
      </c>
      <c r="DT256" s="6">
        <v>1</v>
      </c>
      <c r="DU256" s="6">
        <v>1</v>
      </c>
      <c r="DV256" s="6">
        <v>1</v>
      </c>
      <c r="DW256" s="6">
        <v>1</v>
      </c>
      <c r="DX256" s="6">
        <v>1</v>
      </c>
    </row>
    <row r="257" spans="1:128">
      <c r="A257" s="15">
        <v>252</v>
      </c>
      <c r="BP257" s="27">
        <v>0.83425714415712</v>
      </c>
      <c r="BQ257" s="27">
        <v>12640.6041275904</v>
      </c>
      <c r="BR257" s="27">
        <v>1.43528393635341</v>
      </c>
      <c r="BS257" s="27">
        <v>16719.9014490595</v>
      </c>
      <c r="BU257">
        <f t="shared" si="12"/>
        <v>112497.967495978</v>
      </c>
      <c r="BV257">
        <f t="shared" si="13"/>
        <v>198572.689003952</v>
      </c>
      <c r="BW257" s="29">
        <v>252</v>
      </c>
      <c r="BX257">
        <f t="shared" si="14"/>
        <v>0</v>
      </c>
      <c r="BY257">
        <f t="shared" si="15"/>
        <v>1</v>
      </c>
      <c r="CA257" s="25">
        <v>50200</v>
      </c>
      <c r="CH257" s="7">
        <v>50200</v>
      </c>
      <c r="CI257" s="6">
        <v>0</v>
      </c>
      <c r="CJ257" s="6">
        <v>1</v>
      </c>
      <c r="CK257" s="6">
        <v>0</v>
      </c>
      <c r="CL257" s="6">
        <v>1</v>
      </c>
      <c r="CM257" s="6">
        <v>0.001</v>
      </c>
      <c r="CN257" s="6">
        <v>0.999</v>
      </c>
      <c r="CO257" s="6">
        <v>0.01</v>
      </c>
      <c r="CP257" s="6">
        <v>0.99</v>
      </c>
      <c r="CQ257" s="6">
        <v>0.203</v>
      </c>
      <c r="CR257" s="6">
        <v>0.797</v>
      </c>
      <c r="CS257" s="6">
        <v>0.506</v>
      </c>
      <c r="CT257" s="6">
        <v>0.494</v>
      </c>
      <c r="CU257" s="6">
        <v>0.96</v>
      </c>
      <c r="CV257" s="6">
        <v>0.04</v>
      </c>
      <c r="CW257" s="6">
        <v>1</v>
      </c>
      <c r="CX257" s="6">
        <v>0</v>
      </c>
      <c r="CY257" s="6">
        <v>1</v>
      </c>
      <c r="CZ257" s="6">
        <v>0</v>
      </c>
      <c r="DA257" s="6">
        <v>1</v>
      </c>
      <c r="DB257" s="6">
        <v>0</v>
      </c>
      <c r="DC257" s="6">
        <v>1</v>
      </c>
      <c r="DD257" s="6">
        <v>1</v>
      </c>
      <c r="DE257" s="6">
        <v>1</v>
      </c>
      <c r="DF257" s="6">
        <v>1</v>
      </c>
      <c r="DG257" s="6">
        <v>1</v>
      </c>
      <c r="DH257" s="6">
        <v>1</v>
      </c>
      <c r="DI257" s="6">
        <v>1</v>
      </c>
      <c r="DJ257" s="6">
        <v>1</v>
      </c>
      <c r="DK257" s="6">
        <v>1</v>
      </c>
      <c r="DL257" s="6">
        <v>1</v>
      </c>
      <c r="DM257" s="6">
        <v>1</v>
      </c>
      <c r="DN257" s="6">
        <v>1</v>
      </c>
      <c r="DO257" s="6">
        <v>1</v>
      </c>
      <c r="DP257" s="6">
        <v>1</v>
      </c>
      <c r="DQ257" s="6">
        <v>1</v>
      </c>
      <c r="DR257" s="6">
        <v>1</v>
      </c>
      <c r="DS257" s="6">
        <v>1</v>
      </c>
      <c r="DT257" s="6">
        <v>1</v>
      </c>
      <c r="DU257" s="6">
        <v>1</v>
      </c>
      <c r="DV257" s="6">
        <v>1</v>
      </c>
      <c r="DW257" s="6">
        <v>1</v>
      </c>
      <c r="DX257" s="6">
        <v>1</v>
      </c>
    </row>
    <row r="258" spans="1:128">
      <c r="A258" s="15">
        <v>253</v>
      </c>
      <c r="BP258" s="27">
        <v>0.824168653570438</v>
      </c>
      <c r="BQ258" s="27">
        <v>12588.7965484888</v>
      </c>
      <c r="BR258" s="27">
        <v>1.43174147835263</v>
      </c>
      <c r="BS258" s="27">
        <v>19321.775887337</v>
      </c>
      <c r="BU258">
        <f t="shared" si="12"/>
        <v>111036.501487077</v>
      </c>
      <c r="BV258">
        <f t="shared" si="13"/>
        <v>195439.445865558</v>
      </c>
      <c r="BW258" s="29">
        <v>253</v>
      </c>
      <c r="BX258">
        <f t="shared" si="14"/>
        <v>0</v>
      </c>
      <c r="BY258">
        <f t="shared" si="15"/>
        <v>1</v>
      </c>
      <c r="CA258" s="25">
        <v>50400</v>
      </c>
      <c r="CH258" s="7">
        <v>50400</v>
      </c>
      <c r="CI258" s="6">
        <v>0</v>
      </c>
      <c r="CJ258" s="6">
        <v>1</v>
      </c>
      <c r="CK258" s="6">
        <v>0</v>
      </c>
      <c r="CL258" s="6">
        <v>1</v>
      </c>
      <c r="CM258" s="6">
        <v>0.001</v>
      </c>
      <c r="CN258" s="6">
        <v>0.999</v>
      </c>
      <c r="CO258" s="6">
        <v>0.01</v>
      </c>
      <c r="CP258" s="6">
        <v>0.99</v>
      </c>
      <c r="CQ258" s="6">
        <v>0.197</v>
      </c>
      <c r="CR258" s="6">
        <v>0.803</v>
      </c>
      <c r="CS258" s="6">
        <v>0.5</v>
      </c>
      <c r="CT258" s="6">
        <v>0.5</v>
      </c>
      <c r="CU258" s="6">
        <v>0.957</v>
      </c>
      <c r="CV258" s="6">
        <v>0.043</v>
      </c>
      <c r="CW258" s="6">
        <v>1</v>
      </c>
      <c r="CX258" s="6">
        <v>0</v>
      </c>
      <c r="CY258" s="6">
        <v>1</v>
      </c>
      <c r="CZ258" s="6">
        <v>0</v>
      </c>
      <c r="DA258" s="6">
        <v>1</v>
      </c>
      <c r="DB258" s="6">
        <v>0</v>
      </c>
      <c r="DC258" s="6">
        <v>1</v>
      </c>
      <c r="DD258" s="6">
        <v>1</v>
      </c>
      <c r="DE258" s="6">
        <v>1</v>
      </c>
      <c r="DF258" s="6">
        <v>1</v>
      </c>
      <c r="DG258" s="6">
        <v>1</v>
      </c>
      <c r="DH258" s="6">
        <v>1</v>
      </c>
      <c r="DI258" s="6">
        <v>1</v>
      </c>
      <c r="DJ258" s="6">
        <v>1</v>
      </c>
      <c r="DK258" s="6">
        <v>1</v>
      </c>
      <c r="DL258" s="6">
        <v>1</v>
      </c>
      <c r="DM258" s="6">
        <v>1</v>
      </c>
      <c r="DN258" s="6">
        <v>1</v>
      </c>
      <c r="DO258" s="6">
        <v>1</v>
      </c>
      <c r="DP258" s="6">
        <v>1</v>
      </c>
      <c r="DQ258" s="6">
        <v>1</v>
      </c>
      <c r="DR258" s="6">
        <v>1</v>
      </c>
      <c r="DS258" s="6">
        <v>1</v>
      </c>
      <c r="DT258" s="6">
        <v>1</v>
      </c>
      <c r="DU258" s="6">
        <v>1</v>
      </c>
      <c r="DV258" s="6">
        <v>1</v>
      </c>
      <c r="DW258" s="6">
        <v>1</v>
      </c>
      <c r="DX258" s="6">
        <v>1</v>
      </c>
    </row>
    <row r="259" spans="1:128">
      <c r="A259" s="15">
        <v>254</v>
      </c>
      <c r="BP259" s="27">
        <v>0.79264720924776</v>
      </c>
      <c r="BQ259" s="27">
        <v>9615.91507765646</v>
      </c>
      <c r="BR259" s="27">
        <v>1.33274800045312</v>
      </c>
      <c r="BS259" s="27">
        <v>12917.8773098471</v>
      </c>
      <c r="BU259">
        <f t="shared" si="12"/>
        <v>109281.166309508</v>
      </c>
      <c r="BV259">
        <f t="shared" si="13"/>
        <v>186994.322758122</v>
      </c>
      <c r="BW259" s="29">
        <v>254</v>
      </c>
      <c r="BX259">
        <f t="shared" si="14"/>
        <v>0</v>
      </c>
      <c r="BY259">
        <f t="shared" si="15"/>
        <v>1</v>
      </c>
      <c r="CA259" s="25">
        <v>50600</v>
      </c>
      <c r="CH259" s="7">
        <v>50600</v>
      </c>
      <c r="CI259" s="6">
        <v>0</v>
      </c>
      <c r="CJ259" s="6">
        <v>1</v>
      </c>
      <c r="CK259" s="6">
        <v>0</v>
      </c>
      <c r="CL259" s="6">
        <v>1</v>
      </c>
      <c r="CM259" s="6">
        <v>0.001</v>
      </c>
      <c r="CN259" s="6">
        <v>0.999</v>
      </c>
      <c r="CO259" s="6">
        <v>0.01</v>
      </c>
      <c r="CP259" s="6">
        <v>0.99</v>
      </c>
      <c r="CQ259" s="6">
        <v>0.186</v>
      </c>
      <c r="CR259" s="6">
        <v>0.814</v>
      </c>
      <c r="CS259" s="6">
        <v>0.491</v>
      </c>
      <c r="CT259" s="6">
        <v>0.509</v>
      </c>
      <c r="CU259" s="6">
        <v>0.951</v>
      </c>
      <c r="CV259" s="6">
        <v>0.049</v>
      </c>
      <c r="CW259" s="6">
        <v>1</v>
      </c>
      <c r="CX259" s="6">
        <v>0</v>
      </c>
      <c r="CY259" s="6">
        <v>1</v>
      </c>
      <c r="CZ259" s="6">
        <v>0</v>
      </c>
      <c r="DA259" s="6">
        <v>1</v>
      </c>
      <c r="DB259" s="6">
        <v>0</v>
      </c>
      <c r="DC259" s="6">
        <v>1</v>
      </c>
      <c r="DD259" s="6">
        <v>1</v>
      </c>
      <c r="DE259" s="6">
        <v>1</v>
      </c>
      <c r="DF259" s="6">
        <v>1</v>
      </c>
      <c r="DG259" s="6">
        <v>1</v>
      </c>
      <c r="DH259" s="6">
        <v>1</v>
      </c>
      <c r="DI259" s="6">
        <v>1</v>
      </c>
      <c r="DJ259" s="6">
        <v>1</v>
      </c>
      <c r="DK259" s="6">
        <v>1</v>
      </c>
      <c r="DL259" s="6">
        <v>1</v>
      </c>
      <c r="DM259" s="6">
        <v>1</v>
      </c>
      <c r="DN259" s="6">
        <v>1</v>
      </c>
      <c r="DO259" s="6">
        <v>1</v>
      </c>
      <c r="DP259" s="6">
        <v>1</v>
      </c>
      <c r="DQ259" s="6">
        <v>1</v>
      </c>
      <c r="DR259" s="6">
        <v>1</v>
      </c>
      <c r="DS259" s="6">
        <v>1</v>
      </c>
      <c r="DT259" s="6">
        <v>1</v>
      </c>
      <c r="DU259" s="6">
        <v>1</v>
      </c>
      <c r="DV259" s="6">
        <v>1</v>
      </c>
      <c r="DW259" s="6">
        <v>1</v>
      </c>
      <c r="DX259" s="6">
        <v>1</v>
      </c>
    </row>
    <row r="260" spans="1:128">
      <c r="A260" s="15">
        <v>255</v>
      </c>
      <c r="BP260" s="27">
        <v>0.82247618746889</v>
      </c>
      <c r="BQ260" s="27">
        <v>13656.4428449657</v>
      </c>
      <c r="BR260" s="27">
        <v>1.45174516025113</v>
      </c>
      <c r="BS260" s="27">
        <v>20719.4211437329</v>
      </c>
      <c r="BU260">
        <f t="shared" si="12"/>
        <v>109714.985275368</v>
      </c>
      <c r="BV260">
        <f t="shared" si="13"/>
        <v>197042.352893937</v>
      </c>
      <c r="BW260" s="29">
        <v>255</v>
      </c>
      <c r="BX260">
        <f t="shared" si="14"/>
        <v>0</v>
      </c>
      <c r="BY260">
        <f t="shared" si="15"/>
        <v>1</v>
      </c>
      <c r="CA260" s="25">
        <v>50800</v>
      </c>
      <c r="CH260" s="7">
        <v>50800</v>
      </c>
      <c r="CI260" s="6">
        <v>0</v>
      </c>
      <c r="CJ260" s="6">
        <v>1</v>
      </c>
      <c r="CK260" s="6">
        <v>0</v>
      </c>
      <c r="CL260" s="6">
        <v>1</v>
      </c>
      <c r="CM260" s="6">
        <v>0.001</v>
      </c>
      <c r="CN260" s="6">
        <v>0.999</v>
      </c>
      <c r="CO260" s="6">
        <v>0.01</v>
      </c>
      <c r="CP260" s="6">
        <v>0.99</v>
      </c>
      <c r="CQ260" s="6">
        <v>0.177</v>
      </c>
      <c r="CR260" s="6">
        <v>0.823</v>
      </c>
      <c r="CS260" s="6">
        <v>0.476</v>
      </c>
      <c r="CT260" s="6">
        <v>0.524</v>
      </c>
      <c r="CU260" s="6">
        <v>0.943</v>
      </c>
      <c r="CV260" s="6">
        <v>0.057</v>
      </c>
      <c r="CW260" s="6">
        <v>1</v>
      </c>
      <c r="CX260" s="6">
        <v>0</v>
      </c>
      <c r="CY260" s="6">
        <v>1</v>
      </c>
      <c r="CZ260" s="6">
        <v>0</v>
      </c>
      <c r="DA260" s="6">
        <v>1</v>
      </c>
      <c r="DB260" s="6">
        <v>0</v>
      </c>
      <c r="DC260" s="6">
        <v>1</v>
      </c>
      <c r="DD260" s="6">
        <v>1</v>
      </c>
      <c r="DE260" s="6">
        <v>1</v>
      </c>
      <c r="DF260" s="6">
        <v>1</v>
      </c>
      <c r="DG260" s="6">
        <v>1</v>
      </c>
      <c r="DH260" s="6">
        <v>1</v>
      </c>
      <c r="DI260" s="6">
        <v>1</v>
      </c>
      <c r="DJ260" s="6">
        <v>1</v>
      </c>
      <c r="DK260" s="6">
        <v>1</v>
      </c>
      <c r="DL260" s="6">
        <v>1</v>
      </c>
      <c r="DM260" s="6">
        <v>1</v>
      </c>
      <c r="DN260" s="6">
        <v>1</v>
      </c>
      <c r="DO260" s="6">
        <v>1</v>
      </c>
      <c r="DP260" s="6">
        <v>1</v>
      </c>
      <c r="DQ260" s="6">
        <v>1</v>
      </c>
      <c r="DR260" s="6">
        <v>1</v>
      </c>
      <c r="DS260" s="6">
        <v>1</v>
      </c>
      <c r="DT260" s="6">
        <v>1</v>
      </c>
      <c r="DU260" s="6">
        <v>1</v>
      </c>
      <c r="DV260" s="6">
        <v>1</v>
      </c>
      <c r="DW260" s="6">
        <v>1</v>
      </c>
      <c r="DX260" s="6">
        <v>1</v>
      </c>
    </row>
    <row r="261" spans="1:128">
      <c r="A261" s="15">
        <v>256</v>
      </c>
      <c r="BP261" s="27">
        <v>0.856419912312754</v>
      </c>
      <c r="BQ261" s="27">
        <v>14026.420147234</v>
      </c>
      <c r="BR261" s="27">
        <v>1.47491204300126</v>
      </c>
      <c r="BS261" s="27">
        <v>17689.4004821844</v>
      </c>
      <c r="BU261">
        <f t="shared" si="12"/>
        <v>114436.566699679</v>
      </c>
      <c r="BV261">
        <f t="shared" si="13"/>
        <v>203547.405968005</v>
      </c>
      <c r="BW261" s="29">
        <v>256</v>
      </c>
      <c r="BX261">
        <f t="shared" si="14"/>
        <v>0</v>
      </c>
      <c r="BY261">
        <f t="shared" si="15"/>
        <v>1</v>
      </c>
      <c r="CA261" s="25">
        <v>51000</v>
      </c>
      <c r="CH261" s="7">
        <v>51000</v>
      </c>
      <c r="CI261" s="6">
        <v>0</v>
      </c>
      <c r="CJ261" s="6">
        <v>1</v>
      </c>
      <c r="CK261" s="6">
        <v>0</v>
      </c>
      <c r="CL261" s="6">
        <v>1</v>
      </c>
      <c r="CM261" s="6">
        <v>0.001</v>
      </c>
      <c r="CN261" s="6">
        <v>0.999</v>
      </c>
      <c r="CO261" s="6">
        <v>0.009</v>
      </c>
      <c r="CP261" s="6">
        <v>0.991</v>
      </c>
      <c r="CQ261" s="6">
        <v>0.171</v>
      </c>
      <c r="CR261" s="6">
        <v>0.829</v>
      </c>
      <c r="CS261" s="6">
        <v>0.471</v>
      </c>
      <c r="CT261" s="6">
        <v>0.529</v>
      </c>
      <c r="CU261" s="6">
        <v>0.936</v>
      </c>
      <c r="CV261" s="6">
        <v>0.064</v>
      </c>
      <c r="CW261" s="6">
        <v>1</v>
      </c>
      <c r="CX261" s="6">
        <v>0</v>
      </c>
      <c r="CY261" s="6">
        <v>1</v>
      </c>
      <c r="CZ261" s="6">
        <v>0</v>
      </c>
      <c r="DA261" s="6">
        <v>1</v>
      </c>
      <c r="DB261" s="6">
        <v>0</v>
      </c>
      <c r="DC261" s="6">
        <v>1</v>
      </c>
      <c r="DD261" s="6">
        <v>1</v>
      </c>
      <c r="DE261" s="6">
        <v>1</v>
      </c>
      <c r="DF261" s="6">
        <v>1</v>
      </c>
      <c r="DG261" s="6">
        <v>1</v>
      </c>
      <c r="DH261" s="6">
        <v>1</v>
      </c>
      <c r="DI261" s="6">
        <v>1</v>
      </c>
      <c r="DJ261" s="6">
        <v>1</v>
      </c>
      <c r="DK261" s="6">
        <v>1</v>
      </c>
      <c r="DL261" s="6">
        <v>1</v>
      </c>
      <c r="DM261" s="6">
        <v>1</v>
      </c>
      <c r="DN261" s="6">
        <v>1</v>
      </c>
      <c r="DO261" s="6">
        <v>1</v>
      </c>
      <c r="DP261" s="6">
        <v>1</v>
      </c>
      <c r="DQ261" s="6">
        <v>1</v>
      </c>
      <c r="DR261" s="6">
        <v>1</v>
      </c>
      <c r="DS261" s="6">
        <v>1</v>
      </c>
      <c r="DT261" s="6">
        <v>1</v>
      </c>
      <c r="DU261" s="6">
        <v>1</v>
      </c>
      <c r="DV261" s="6">
        <v>1</v>
      </c>
      <c r="DW261" s="6">
        <v>1</v>
      </c>
      <c r="DX261" s="6">
        <v>1</v>
      </c>
    </row>
    <row r="262" spans="1:128">
      <c r="A262" s="15">
        <v>257</v>
      </c>
      <c r="BP262" s="27">
        <v>0.813208746177588</v>
      </c>
      <c r="BQ262" s="27">
        <v>13607.8377211904</v>
      </c>
      <c r="BR262" s="27">
        <v>1.42517047493797</v>
      </c>
      <c r="BS262" s="27">
        <v>18708.3022517974</v>
      </c>
      <c r="BU262">
        <f t="shared" si="12"/>
        <v>108373.474205448</v>
      </c>
      <c r="BV262">
        <f t="shared" si="13"/>
        <v>195067.268988899</v>
      </c>
      <c r="BW262" s="29">
        <v>257</v>
      </c>
      <c r="BX262">
        <f t="shared" si="14"/>
        <v>0</v>
      </c>
      <c r="BY262">
        <f t="shared" si="15"/>
        <v>1</v>
      </c>
      <c r="CA262" s="25">
        <v>51200</v>
      </c>
      <c r="CH262" s="7">
        <v>51200</v>
      </c>
      <c r="CI262" s="6">
        <v>0</v>
      </c>
      <c r="CJ262" s="6">
        <v>1</v>
      </c>
      <c r="CK262" s="6">
        <v>0</v>
      </c>
      <c r="CL262" s="6">
        <v>1</v>
      </c>
      <c r="CM262" s="6">
        <v>0.001</v>
      </c>
      <c r="CN262" s="6">
        <v>0.999</v>
      </c>
      <c r="CO262" s="6">
        <v>0.009</v>
      </c>
      <c r="CP262" s="6">
        <v>0.991</v>
      </c>
      <c r="CQ262" s="6">
        <v>0.163</v>
      </c>
      <c r="CR262" s="6">
        <v>0.837</v>
      </c>
      <c r="CS262" s="6">
        <v>0.459</v>
      </c>
      <c r="CT262" s="6">
        <v>0.541</v>
      </c>
      <c r="CU262" s="6">
        <v>0.928</v>
      </c>
      <c r="CV262" s="6">
        <v>0.072</v>
      </c>
      <c r="CW262" s="6">
        <v>1</v>
      </c>
      <c r="CX262" s="6">
        <v>0</v>
      </c>
      <c r="CY262" s="6">
        <v>1</v>
      </c>
      <c r="CZ262" s="6">
        <v>0</v>
      </c>
      <c r="DA262" s="6">
        <v>1</v>
      </c>
      <c r="DB262" s="6">
        <v>0</v>
      </c>
      <c r="DC262" s="6">
        <v>1</v>
      </c>
      <c r="DD262" s="6">
        <v>1</v>
      </c>
      <c r="DE262" s="6">
        <v>1</v>
      </c>
      <c r="DF262" s="6">
        <v>1</v>
      </c>
      <c r="DG262" s="6">
        <v>1</v>
      </c>
      <c r="DH262" s="6">
        <v>1</v>
      </c>
      <c r="DI262" s="6">
        <v>1</v>
      </c>
      <c r="DJ262" s="6">
        <v>1</v>
      </c>
      <c r="DK262" s="6">
        <v>1</v>
      </c>
      <c r="DL262" s="6">
        <v>1</v>
      </c>
      <c r="DM262" s="6">
        <v>1</v>
      </c>
      <c r="DN262" s="6">
        <v>1</v>
      </c>
      <c r="DO262" s="6">
        <v>1</v>
      </c>
      <c r="DP262" s="6">
        <v>1</v>
      </c>
      <c r="DQ262" s="6">
        <v>1</v>
      </c>
      <c r="DR262" s="6">
        <v>1</v>
      </c>
      <c r="DS262" s="6">
        <v>1</v>
      </c>
      <c r="DT262" s="6">
        <v>1</v>
      </c>
      <c r="DU262" s="6">
        <v>1</v>
      </c>
      <c r="DV262" s="6">
        <v>1</v>
      </c>
      <c r="DW262" s="6">
        <v>1</v>
      </c>
      <c r="DX262" s="6">
        <v>1</v>
      </c>
    </row>
    <row r="263" spans="1:128">
      <c r="A263" s="15">
        <v>258</v>
      </c>
      <c r="BP263" s="27">
        <v>0.828945581341899</v>
      </c>
      <c r="BQ263" s="27">
        <v>12438.1939651141</v>
      </c>
      <c r="BR263" s="27">
        <v>1.40751195872145</v>
      </c>
      <c r="BS263" s="27">
        <v>15976.4452108438</v>
      </c>
      <c r="BU263">
        <f t="shared" ref="BU263:BU326" si="16">BP263*$BV$1-BQ263</f>
        <v>111903.643236171</v>
      </c>
      <c r="BV263">
        <f t="shared" ref="BV263:BV326" si="17">BR263*$BV$1-BS263</f>
        <v>195150.348597374</v>
      </c>
      <c r="BW263" s="29">
        <v>258</v>
      </c>
      <c r="BX263">
        <f t="shared" ref="BX263:BX326" si="18">IF(BU263=MAX($BU263:$BV263),1,0)</f>
        <v>0</v>
      </c>
      <c r="BY263">
        <f t="shared" ref="BY263:BY326" si="19">IF(BV263=MAX($BU263:$BV263),1,0)</f>
        <v>1</v>
      </c>
      <c r="CA263" s="25">
        <v>51400</v>
      </c>
      <c r="CH263" s="7">
        <v>51400</v>
      </c>
      <c r="CI263" s="6">
        <v>0</v>
      </c>
      <c r="CJ263" s="6">
        <v>1</v>
      </c>
      <c r="CK263" s="6">
        <v>0</v>
      </c>
      <c r="CL263" s="6">
        <v>1</v>
      </c>
      <c r="CM263" s="6">
        <v>0.001</v>
      </c>
      <c r="CN263" s="6">
        <v>0.999</v>
      </c>
      <c r="CO263" s="6">
        <v>0.006</v>
      </c>
      <c r="CP263" s="6">
        <v>0.994</v>
      </c>
      <c r="CQ263" s="6">
        <v>0.149</v>
      </c>
      <c r="CR263" s="6">
        <v>0.851</v>
      </c>
      <c r="CS263" s="6">
        <v>0.453</v>
      </c>
      <c r="CT263" s="6">
        <v>0.547</v>
      </c>
      <c r="CU263" s="6">
        <v>0.926</v>
      </c>
      <c r="CV263" s="6">
        <v>0.074</v>
      </c>
      <c r="CW263" s="6">
        <v>1</v>
      </c>
      <c r="CX263" s="6">
        <v>0</v>
      </c>
      <c r="CY263" s="6">
        <v>1</v>
      </c>
      <c r="CZ263" s="6">
        <v>0</v>
      </c>
      <c r="DA263" s="6">
        <v>1</v>
      </c>
      <c r="DB263" s="6">
        <v>0</v>
      </c>
      <c r="DC263" s="6">
        <v>1</v>
      </c>
      <c r="DD263" s="6">
        <v>1</v>
      </c>
      <c r="DE263" s="6">
        <v>1</v>
      </c>
      <c r="DF263" s="6">
        <v>1</v>
      </c>
      <c r="DG263" s="6">
        <v>1</v>
      </c>
      <c r="DH263" s="6">
        <v>1</v>
      </c>
      <c r="DI263" s="6">
        <v>1</v>
      </c>
      <c r="DJ263" s="6">
        <v>1</v>
      </c>
      <c r="DK263" s="6">
        <v>1</v>
      </c>
      <c r="DL263" s="6">
        <v>1</v>
      </c>
      <c r="DM263" s="6">
        <v>1</v>
      </c>
      <c r="DN263" s="6">
        <v>1</v>
      </c>
      <c r="DO263" s="6">
        <v>1</v>
      </c>
      <c r="DP263" s="6">
        <v>1</v>
      </c>
      <c r="DQ263" s="6">
        <v>1</v>
      </c>
      <c r="DR263" s="6">
        <v>1</v>
      </c>
      <c r="DS263" s="6">
        <v>1</v>
      </c>
      <c r="DT263" s="6">
        <v>1</v>
      </c>
      <c r="DU263" s="6">
        <v>1</v>
      </c>
      <c r="DV263" s="6">
        <v>1</v>
      </c>
      <c r="DW263" s="6">
        <v>1</v>
      </c>
      <c r="DX263" s="6">
        <v>1</v>
      </c>
    </row>
    <row r="264" spans="1:128">
      <c r="A264" s="15">
        <v>259</v>
      </c>
      <c r="BP264" s="27">
        <v>0.805599109363291</v>
      </c>
      <c r="BQ264" s="27">
        <v>13204.6704008488</v>
      </c>
      <c r="BR264" s="27">
        <v>1.37401994332733</v>
      </c>
      <c r="BS264" s="27">
        <v>17785.4973501814</v>
      </c>
      <c r="BU264">
        <f t="shared" si="16"/>
        <v>107635.196003645</v>
      </c>
      <c r="BV264">
        <f t="shared" si="17"/>
        <v>188317.494148918</v>
      </c>
      <c r="BW264" s="29">
        <v>259</v>
      </c>
      <c r="BX264">
        <f t="shared" si="18"/>
        <v>0</v>
      </c>
      <c r="BY264">
        <f t="shared" si="19"/>
        <v>1</v>
      </c>
      <c r="CA264" s="25">
        <v>51600</v>
      </c>
      <c r="CH264" s="7">
        <v>51600</v>
      </c>
      <c r="CI264" s="6">
        <v>0</v>
      </c>
      <c r="CJ264" s="6">
        <v>1</v>
      </c>
      <c r="CK264" s="6">
        <v>0</v>
      </c>
      <c r="CL264" s="6">
        <v>1</v>
      </c>
      <c r="CM264" s="6">
        <v>0.001</v>
      </c>
      <c r="CN264" s="6">
        <v>0.999</v>
      </c>
      <c r="CO264" s="6">
        <v>0.006</v>
      </c>
      <c r="CP264" s="6">
        <v>0.994</v>
      </c>
      <c r="CQ264" s="6">
        <v>0.145</v>
      </c>
      <c r="CR264" s="6">
        <v>0.855</v>
      </c>
      <c r="CS264" s="6">
        <v>0.45</v>
      </c>
      <c r="CT264" s="6">
        <v>0.55</v>
      </c>
      <c r="CU264" s="6">
        <v>0.917</v>
      </c>
      <c r="CV264" s="6">
        <v>0.083</v>
      </c>
      <c r="CW264" s="6">
        <v>1</v>
      </c>
      <c r="CX264" s="6">
        <v>0</v>
      </c>
      <c r="CY264" s="6">
        <v>1</v>
      </c>
      <c r="CZ264" s="6">
        <v>0</v>
      </c>
      <c r="DA264" s="6">
        <v>1</v>
      </c>
      <c r="DB264" s="6">
        <v>0</v>
      </c>
      <c r="DC264" s="6">
        <v>1</v>
      </c>
      <c r="DD264" s="6">
        <v>1</v>
      </c>
      <c r="DE264" s="6">
        <v>1</v>
      </c>
      <c r="DF264" s="6">
        <v>1</v>
      </c>
      <c r="DG264" s="6">
        <v>1</v>
      </c>
      <c r="DH264" s="6">
        <v>1</v>
      </c>
      <c r="DI264" s="6">
        <v>1</v>
      </c>
      <c r="DJ264" s="6">
        <v>1</v>
      </c>
      <c r="DK264" s="6">
        <v>1</v>
      </c>
      <c r="DL264" s="6">
        <v>1</v>
      </c>
      <c r="DM264" s="6">
        <v>1</v>
      </c>
      <c r="DN264" s="6">
        <v>1</v>
      </c>
      <c r="DO264" s="6">
        <v>1</v>
      </c>
      <c r="DP264" s="6">
        <v>1</v>
      </c>
      <c r="DQ264" s="6">
        <v>1</v>
      </c>
      <c r="DR264" s="6">
        <v>1</v>
      </c>
      <c r="DS264" s="6">
        <v>1</v>
      </c>
      <c r="DT264" s="6">
        <v>1</v>
      </c>
      <c r="DU264" s="6">
        <v>1</v>
      </c>
      <c r="DV264" s="6">
        <v>1</v>
      </c>
      <c r="DW264" s="6">
        <v>1</v>
      </c>
      <c r="DX264" s="6">
        <v>1</v>
      </c>
    </row>
    <row r="265" spans="1:128">
      <c r="A265" s="15">
        <v>260</v>
      </c>
      <c r="BP265" s="27">
        <v>0.773590007315145</v>
      </c>
      <c r="BQ265" s="27">
        <v>15843.2366911187</v>
      </c>
      <c r="BR265" s="27">
        <v>1.32077734642156</v>
      </c>
      <c r="BS265" s="27">
        <v>22032.6712002758</v>
      </c>
      <c r="BU265">
        <f t="shared" si="16"/>
        <v>100195.264406153</v>
      </c>
      <c r="BV265">
        <f t="shared" si="17"/>
        <v>176083.930762959</v>
      </c>
      <c r="BW265" s="29">
        <v>260</v>
      </c>
      <c r="BX265">
        <f t="shared" si="18"/>
        <v>0</v>
      </c>
      <c r="BY265">
        <f t="shared" si="19"/>
        <v>1</v>
      </c>
      <c r="CA265" s="25">
        <v>51800</v>
      </c>
      <c r="CH265" s="7">
        <v>51800</v>
      </c>
      <c r="CI265" s="6">
        <v>0</v>
      </c>
      <c r="CJ265" s="6">
        <v>1</v>
      </c>
      <c r="CK265" s="6">
        <v>0</v>
      </c>
      <c r="CL265" s="6">
        <v>1</v>
      </c>
      <c r="CM265" s="6">
        <v>0.001</v>
      </c>
      <c r="CN265" s="6">
        <v>0.999</v>
      </c>
      <c r="CO265" s="6">
        <v>0.006</v>
      </c>
      <c r="CP265" s="6">
        <v>0.994</v>
      </c>
      <c r="CQ265" s="6">
        <v>0.137</v>
      </c>
      <c r="CR265" s="6">
        <v>0.863</v>
      </c>
      <c r="CS265" s="6">
        <v>0.439</v>
      </c>
      <c r="CT265" s="6">
        <v>0.561</v>
      </c>
      <c r="CU265" s="6">
        <v>0.909</v>
      </c>
      <c r="CV265" s="6">
        <v>0.091</v>
      </c>
      <c r="CW265" s="6">
        <v>1</v>
      </c>
      <c r="CX265" s="6">
        <v>0</v>
      </c>
      <c r="CY265" s="6">
        <v>1</v>
      </c>
      <c r="CZ265" s="6">
        <v>0</v>
      </c>
      <c r="DA265" s="6">
        <v>1</v>
      </c>
      <c r="DB265" s="6">
        <v>0</v>
      </c>
      <c r="DC265" s="6">
        <v>1</v>
      </c>
      <c r="DD265" s="6">
        <v>1</v>
      </c>
      <c r="DE265" s="6">
        <v>1</v>
      </c>
      <c r="DF265" s="6">
        <v>1</v>
      </c>
      <c r="DG265" s="6">
        <v>1</v>
      </c>
      <c r="DH265" s="6">
        <v>1</v>
      </c>
      <c r="DI265" s="6">
        <v>1</v>
      </c>
      <c r="DJ265" s="6">
        <v>1</v>
      </c>
      <c r="DK265" s="6">
        <v>1</v>
      </c>
      <c r="DL265" s="6">
        <v>1</v>
      </c>
      <c r="DM265" s="6">
        <v>1</v>
      </c>
      <c r="DN265" s="6">
        <v>1</v>
      </c>
      <c r="DO265" s="6">
        <v>1</v>
      </c>
      <c r="DP265" s="6">
        <v>1</v>
      </c>
      <c r="DQ265" s="6">
        <v>1</v>
      </c>
      <c r="DR265" s="6">
        <v>1</v>
      </c>
      <c r="DS265" s="6">
        <v>1</v>
      </c>
      <c r="DT265" s="6">
        <v>1</v>
      </c>
      <c r="DU265" s="6">
        <v>1</v>
      </c>
      <c r="DV265" s="6">
        <v>1</v>
      </c>
      <c r="DW265" s="6">
        <v>1</v>
      </c>
      <c r="DX265" s="6">
        <v>1</v>
      </c>
    </row>
    <row r="266" spans="1:128">
      <c r="A266" s="15">
        <v>261</v>
      </c>
      <c r="BP266" s="27">
        <v>0.85707071196616</v>
      </c>
      <c r="BQ266" s="27">
        <v>13605.5701258834</v>
      </c>
      <c r="BR266" s="27">
        <v>1.49382646626386</v>
      </c>
      <c r="BS266" s="27">
        <v>17649.5884398757</v>
      </c>
      <c r="BU266">
        <f t="shared" si="16"/>
        <v>114955.036669041</v>
      </c>
      <c r="BV266">
        <f t="shared" si="17"/>
        <v>206424.381499703</v>
      </c>
      <c r="BW266" s="29">
        <v>261</v>
      </c>
      <c r="BX266">
        <f t="shared" si="18"/>
        <v>0</v>
      </c>
      <c r="BY266">
        <f t="shared" si="19"/>
        <v>1</v>
      </c>
      <c r="CA266" s="25">
        <v>52000</v>
      </c>
      <c r="CH266" s="7">
        <v>52000</v>
      </c>
      <c r="CI266" s="6">
        <v>0</v>
      </c>
      <c r="CJ266" s="6">
        <v>1</v>
      </c>
      <c r="CK266" s="6">
        <v>0</v>
      </c>
      <c r="CL266" s="6">
        <v>1</v>
      </c>
      <c r="CM266" s="6">
        <v>0.001</v>
      </c>
      <c r="CN266" s="6">
        <v>0.999</v>
      </c>
      <c r="CO266" s="6">
        <v>0.006</v>
      </c>
      <c r="CP266" s="6">
        <v>0.994</v>
      </c>
      <c r="CQ266" s="6">
        <v>0.133</v>
      </c>
      <c r="CR266" s="6">
        <v>0.867</v>
      </c>
      <c r="CS266" s="6">
        <v>0.429</v>
      </c>
      <c r="CT266" s="6">
        <v>0.571</v>
      </c>
      <c r="CU266" s="6">
        <v>0.899</v>
      </c>
      <c r="CV266" s="6">
        <v>0.101</v>
      </c>
      <c r="CW266" s="6">
        <v>1</v>
      </c>
      <c r="CX266" s="6">
        <v>0</v>
      </c>
      <c r="CY266" s="6">
        <v>1</v>
      </c>
      <c r="CZ266" s="6">
        <v>0</v>
      </c>
      <c r="DA266" s="6">
        <v>1</v>
      </c>
      <c r="DB266" s="6">
        <v>0</v>
      </c>
      <c r="DC266" s="6">
        <v>1</v>
      </c>
      <c r="DD266" s="6">
        <v>1</v>
      </c>
      <c r="DE266" s="6">
        <v>1</v>
      </c>
      <c r="DF266" s="6">
        <v>1</v>
      </c>
      <c r="DG266" s="6">
        <v>1</v>
      </c>
      <c r="DH266" s="6">
        <v>1</v>
      </c>
      <c r="DI266" s="6">
        <v>1</v>
      </c>
      <c r="DJ266" s="6">
        <v>1</v>
      </c>
      <c r="DK266" s="6">
        <v>1</v>
      </c>
      <c r="DL266" s="6">
        <v>1</v>
      </c>
      <c r="DM266" s="6">
        <v>1</v>
      </c>
      <c r="DN266" s="6">
        <v>1</v>
      </c>
      <c r="DO266" s="6">
        <v>1</v>
      </c>
      <c r="DP266" s="6">
        <v>1</v>
      </c>
      <c r="DQ266" s="6">
        <v>1</v>
      </c>
      <c r="DR266" s="6">
        <v>1</v>
      </c>
      <c r="DS266" s="6">
        <v>1</v>
      </c>
      <c r="DT266" s="6">
        <v>1</v>
      </c>
      <c r="DU266" s="6">
        <v>1</v>
      </c>
      <c r="DV266" s="6">
        <v>1</v>
      </c>
      <c r="DW266" s="6">
        <v>1</v>
      </c>
      <c r="DX266" s="6">
        <v>1</v>
      </c>
    </row>
    <row r="267" spans="1:128">
      <c r="A267" s="15">
        <v>262</v>
      </c>
      <c r="BP267" s="27">
        <v>0.756172449900378</v>
      </c>
      <c r="BQ267" s="27">
        <v>13531.208284317</v>
      </c>
      <c r="BR267" s="27">
        <v>1.269476243342</v>
      </c>
      <c r="BS267" s="27">
        <v>15021.1082160507</v>
      </c>
      <c r="BU267">
        <f t="shared" si="16"/>
        <v>99894.6592007398</v>
      </c>
      <c r="BV267">
        <f t="shared" si="17"/>
        <v>175400.328285249</v>
      </c>
      <c r="BW267" s="29">
        <v>262</v>
      </c>
      <c r="BX267">
        <f t="shared" si="18"/>
        <v>0</v>
      </c>
      <c r="BY267">
        <f t="shared" si="19"/>
        <v>1</v>
      </c>
      <c r="CA267" s="25">
        <v>52200</v>
      </c>
      <c r="CH267" s="7">
        <v>52200</v>
      </c>
      <c r="CI267" s="6">
        <v>0</v>
      </c>
      <c r="CJ267" s="6">
        <v>1</v>
      </c>
      <c r="CK267" s="6">
        <v>0</v>
      </c>
      <c r="CL267" s="6">
        <v>1</v>
      </c>
      <c r="CM267" s="6">
        <v>0</v>
      </c>
      <c r="CN267" s="6">
        <v>1</v>
      </c>
      <c r="CO267" s="6">
        <v>0.005</v>
      </c>
      <c r="CP267" s="6">
        <v>0.995</v>
      </c>
      <c r="CQ267" s="6">
        <v>0.125</v>
      </c>
      <c r="CR267" s="6">
        <v>0.875</v>
      </c>
      <c r="CS267" s="6">
        <v>0.422</v>
      </c>
      <c r="CT267" s="6">
        <v>0.578</v>
      </c>
      <c r="CU267" s="6">
        <v>0.889</v>
      </c>
      <c r="CV267" s="6">
        <v>0.111</v>
      </c>
      <c r="CW267" s="6">
        <v>0.999</v>
      </c>
      <c r="CX267" s="6">
        <v>0.001</v>
      </c>
      <c r="CY267" s="6">
        <v>1</v>
      </c>
      <c r="CZ267" s="6">
        <v>0</v>
      </c>
      <c r="DA267" s="6">
        <v>1</v>
      </c>
      <c r="DB267" s="6">
        <v>0</v>
      </c>
      <c r="DC267" s="6">
        <v>1</v>
      </c>
      <c r="DD267" s="6">
        <v>1</v>
      </c>
      <c r="DE267" s="6">
        <v>1</v>
      </c>
      <c r="DF267" s="6">
        <v>1</v>
      </c>
      <c r="DG267" s="6">
        <v>1</v>
      </c>
      <c r="DH267" s="6">
        <v>1</v>
      </c>
      <c r="DI267" s="6">
        <v>1</v>
      </c>
      <c r="DJ267" s="6">
        <v>1</v>
      </c>
      <c r="DK267" s="6">
        <v>1</v>
      </c>
      <c r="DL267" s="6">
        <v>1</v>
      </c>
      <c r="DM267" s="6">
        <v>1</v>
      </c>
      <c r="DN267" s="6">
        <v>1</v>
      </c>
      <c r="DO267" s="6">
        <v>1</v>
      </c>
      <c r="DP267" s="6">
        <v>1</v>
      </c>
      <c r="DQ267" s="6">
        <v>1</v>
      </c>
      <c r="DR267" s="6">
        <v>1</v>
      </c>
      <c r="DS267" s="6">
        <v>1</v>
      </c>
      <c r="DT267" s="6">
        <v>1</v>
      </c>
      <c r="DU267" s="6">
        <v>1</v>
      </c>
      <c r="DV267" s="6">
        <v>1</v>
      </c>
      <c r="DW267" s="6">
        <v>1</v>
      </c>
      <c r="DX267" s="6">
        <v>1</v>
      </c>
    </row>
    <row r="268" spans="1:128">
      <c r="A268" s="15">
        <v>263</v>
      </c>
      <c r="BP268" s="27">
        <v>0.786676998021354</v>
      </c>
      <c r="BQ268" s="27">
        <v>13627.8285236531</v>
      </c>
      <c r="BR268" s="27">
        <v>1.34331400164519</v>
      </c>
      <c r="BS268" s="27">
        <v>19634.6484180117</v>
      </c>
      <c r="BU268">
        <f t="shared" si="16"/>
        <v>104373.72117955</v>
      </c>
      <c r="BV268">
        <f t="shared" si="17"/>
        <v>181862.451828766</v>
      </c>
      <c r="BW268" s="29">
        <v>263</v>
      </c>
      <c r="BX268">
        <f t="shared" si="18"/>
        <v>0</v>
      </c>
      <c r="BY268">
        <f t="shared" si="19"/>
        <v>1</v>
      </c>
      <c r="CA268" s="25">
        <v>52400</v>
      </c>
      <c r="CH268" s="7">
        <v>52400</v>
      </c>
      <c r="CI268" s="6">
        <v>0</v>
      </c>
      <c r="CJ268" s="6">
        <v>1</v>
      </c>
      <c r="CK268" s="6">
        <v>0</v>
      </c>
      <c r="CL268" s="6">
        <v>1</v>
      </c>
      <c r="CM268" s="6">
        <v>0</v>
      </c>
      <c r="CN268" s="6">
        <v>1</v>
      </c>
      <c r="CO268" s="6">
        <v>0.004</v>
      </c>
      <c r="CP268" s="6">
        <v>0.996</v>
      </c>
      <c r="CQ268" s="6">
        <v>0.119</v>
      </c>
      <c r="CR268" s="6">
        <v>0.881</v>
      </c>
      <c r="CS268" s="6">
        <v>0.419</v>
      </c>
      <c r="CT268" s="6">
        <v>0.581</v>
      </c>
      <c r="CU268" s="6">
        <v>0.882</v>
      </c>
      <c r="CV268" s="6">
        <v>0.118</v>
      </c>
      <c r="CW268" s="6">
        <v>0.999</v>
      </c>
      <c r="CX268" s="6">
        <v>0.001</v>
      </c>
      <c r="CY268" s="6">
        <v>1</v>
      </c>
      <c r="CZ268" s="6">
        <v>0</v>
      </c>
      <c r="DA268" s="6">
        <v>1</v>
      </c>
      <c r="DB268" s="6">
        <v>0</v>
      </c>
      <c r="DC268" s="6">
        <v>1</v>
      </c>
      <c r="DD268" s="6">
        <v>1</v>
      </c>
      <c r="DE268" s="6">
        <v>1</v>
      </c>
      <c r="DF268" s="6">
        <v>1</v>
      </c>
      <c r="DG268" s="6">
        <v>1</v>
      </c>
      <c r="DH268" s="6">
        <v>1</v>
      </c>
      <c r="DI268" s="6">
        <v>1</v>
      </c>
      <c r="DJ268" s="6">
        <v>1</v>
      </c>
      <c r="DK268" s="6">
        <v>1</v>
      </c>
      <c r="DL268" s="6">
        <v>1</v>
      </c>
      <c r="DM268" s="6">
        <v>1</v>
      </c>
      <c r="DN268" s="6">
        <v>1</v>
      </c>
      <c r="DO268" s="6">
        <v>1</v>
      </c>
      <c r="DP268" s="6">
        <v>1</v>
      </c>
      <c r="DQ268" s="6">
        <v>1</v>
      </c>
      <c r="DR268" s="6">
        <v>1</v>
      </c>
      <c r="DS268" s="6">
        <v>1</v>
      </c>
      <c r="DT268" s="6">
        <v>1</v>
      </c>
      <c r="DU268" s="6">
        <v>1</v>
      </c>
      <c r="DV268" s="6">
        <v>1</v>
      </c>
      <c r="DW268" s="6">
        <v>1</v>
      </c>
      <c r="DX268" s="6">
        <v>1</v>
      </c>
    </row>
    <row r="269" spans="1:128">
      <c r="A269" s="15">
        <v>264</v>
      </c>
      <c r="BP269" s="27">
        <v>0.795037438054596</v>
      </c>
      <c r="BQ269" s="27">
        <v>15641.197257497</v>
      </c>
      <c r="BR269" s="27">
        <v>1.35930237547413</v>
      </c>
      <c r="BS269" s="27">
        <v>23986.2989099548</v>
      </c>
      <c r="BU269">
        <f t="shared" si="16"/>
        <v>103614.418450692</v>
      </c>
      <c r="BV269">
        <f t="shared" si="17"/>
        <v>179909.057411165</v>
      </c>
      <c r="BW269" s="29">
        <v>264</v>
      </c>
      <c r="BX269">
        <f t="shared" si="18"/>
        <v>0</v>
      </c>
      <c r="BY269">
        <f t="shared" si="19"/>
        <v>1</v>
      </c>
      <c r="CA269" s="25">
        <v>52600</v>
      </c>
      <c r="CH269" s="7">
        <v>52600</v>
      </c>
      <c r="CI269" s="6">
        <v>0</v>
      </c>
      <c r="CJ269" s="6">
        <v>1</v>
      </c>
      <c r="CK269" s="6">
        <v>0</v>
      </c>
      <c r="CL269" s="6">
        <v>1</v>
      </c>
      <c r="CM269" s="6">
        <v>0</v>
      </c>
      <c r="CN269" s="6">
        <v>1</v>
      </c>
      <c r="CO269" s="6">
        <v>0.002</v>
      </c>
      <c r="CP269" s="6">
        <v>0.998</v>
      </c>
      <c r="CQ269" s="6">
        <v>0.114</v>
      </c>
      <c r="CR269" s="6">
        <v>0.886</v>
      </c>
      <c r="CS269" s="6">
        <v>0.411</v>
      </c>
      <c r="CT269" s="6">
        <v>0.589</v>
      </c>
      <c r="CU269" s="6">
        <v>0.869</v>
      </c>
      <c r="CV269" s="6">
        <v>0.131</v>
      </c>
      <c r="CW269" s="6">
        <v>0.999</v>
      </c>
      <c r="CX269" s="6">
        <v>0.001</v>
      </c>
      <c r="CY269" s="6">
        <v>1</v>
      </c>
      <c r="CZ269" s="6">
        <v>0</v>
      </c>
      <c r="DA269" s="6">
        <v>1</v>
      </c>
      <c r="DB269" s="6">
        <v>0</v>
      </c>
      <c r="DC269" s="6">
        <v>1</v>
      </c>
      <c r="DD269" s="6">
        <v>1</v>
      </c>
      <c r="DE269" s="6">
        <v>1</v>
      </c>
      <c r="DF269" s="6">
        <v>1</v>
      </c>
      <c r="DG269" s="6">
        <v>1</v>
      </c>
      <c r="DH269" s="6">
        <v>1</v>
      </c>
      <c r="DI269" s="6">
        <v>1</v>
      </c>
      <c r="DJ269" s="6">
        <v>1</v>
      </c>
      <c r="DK269" s="6">
        <v>1</v>
      </c>
      <c r="DL269" s="6">
        <v>1</v>
      </c>
      <c r="DM269" s="6">
        <v>1</v>
      </c>
      <c r="DN269" s="6">
        <v>1</v>
      </c>
      <c r="DO269" s="6">
        <v>1</v>
      </c>
      <c r="DP269" s="6">
        <v>1</v>
      </c>
      <c r="DQ269" s="6">
        <v>1</v>
      </c>
      <c r="DR269" s="6">
        <v>1</v>
      </c>
      <c r="DS269" s="6">
        <v>1</v>
      </c>
      <c r="DT269" s="6">
        <v>1</v>
      </c>
      <c r="DU269" s="6">
        <v>1</v>
      </c>
      <c r="DV269" s="6">
        <v>1</v>
      </c>
      <c r="DW269" s="6">
        <v>1</v>
      </c>
      <c r="DX269" s="6">
        <v>1</v>
      </c>
    </row>
    <row r="270" spans="1:128">
      <c r="A270" s="15">
        <v>265</v>
      </c>
      <c r="BP270" s="27">
        <v>0.826897454501227</v>
      </c>
      <c r="BQ270" s="27">
        <v>14298.2612001315</v>
      </c>
      <c r="BR270" s="27">
        <v>1.39197234121091</v>
      </c>
      <c r="BS270" s="27">
        <v>19128.0191805665</v>
      </c>
      <c r="BU270">
        <f t="shared" si="16"/>
        <v>109736.356975053</v>
      </c>
      <c r="BV270">
        <f t="shared" si="17"/>
        <v>189667.83200107</v>
      </c>
      <c r="BW270" s="29">
        <v>265</v>
      </c>
      <c r="BX270">
        <f t="shared" si="18"/>
        <v>0</v>
      </c>
      <c r="BY270">
        <f t="shared" si="19"/>
        <v>1</v>
      </c>
      <c r="CA270" s="25">
        <v>52800</v>
      </c>
      <c r="CH270" s="7">
        <v>52800</v>
      </c>
      <c r="CI270" s="6">
        <v>0</v>
      </c>
      <c r="CJ270" s="6">
        <v>1</v>
      </c>
      <c r="CK270" s="6">
        <v>0</v>
      </c>
      <c r="CL270" s="6">
        <v>1</v>
      </c>
      <c r="CM270" s="6">
        <v>0</v>
      </c>
      <c r="CN270" s="6">
        <v>1</v>
      </c>
      <c r="CO270" s="6">
        <v>0.001</v>
      </c>
      <c r="CP270" s="6">
        <v>0.999</v>
      </c>
      <c r="CQ270" s="6">
        <v>0.105</v>
      </c>
      <c r="CR270" s="6">
        <v>0.895</v>
      </c>
      <c r="CS270" s="6">
        <v>0.405</v>
      </c>
      <c r="CT270" s="6">
        <v>0.595</v>
      </c>
      <c r="CU270" s="6">
        <v>0.856</v>
      </c>
      <c r="CV270" s="6">
        <v>0.144</v>
      </c>
      <c r="CW270" s="6">
        <v>0.999</v>
      </c>
      <c r="CX270" s="6">
        <v>0.001</v>
      </c>
      <c r="CY270" s="6">
        <v>1</v>
      </c>
      <c r="CZ270" s="6">
        <v>0</v>
      </c>
      <c r="DA270" s="6">
        <v>1</v>
      </c>
      <c r="DB270" s="6">
        <v>0</v>
      </c>
      <c r="DC270" s="6">
        <v>1</v>
      </c>
      <c r="DD270" s="6">
        <v>1</v>
      </c>
      <c r="DE270" s="6">
        <v>1</v>
      </c>
      <c r="DF270" s="6">
        <v>1</v>
      </c>
      <c r="DG270" s="6">
        <v>1</v>
      </c>
      <c r="DH270" s="6">
        <v>1</v>
      </c>
      <c r="DI270" s="6">
        <v>1</v>
      </c>
      <c r="DJ270" s="6">
        <v>1</v>
      </c>
      <c r="DK270" s="6">
        <v>1</v>
      </c>
      <c r="DL270" s="6">
        <v>1</v>
      </c>
      <c r="DM270" s="6">
        <v>1</v>
      </c>
      <c r="DN270" s="6">
        <v>1</v>
      </c>
      <c r="DO270" s="6">
        <v>1</v>
      </c>
      <c r="DP270" s="6">
        <v>1</v>
      </c>
      <c r="DQ270" s="6">
        <v>1</v>
      </c>
      <c r="DR270" s="6">
        <v>1</v>
      </c>
      <c r="DS270" s="6">
        <v>1</v>
      </c>
      <c r="DT270" s="6">
        <v>1</v>
      </c>
      <c r="DU270" s="6">
        <v>1</v>
      </c>
      <c r="DV270" s="6">
        <v>1</v>
      </c>
      <c r="DW270" s="6">
        <v>1</v>
      </c>
      <c r="DX270" s="6">
        <v>1</v>
      </c>
    </row>
    <row r="271" spans="1:128">
      <c r="A271" s="15">
        <v>266</v>
      </c>
      <c r="BP271" s="27">
        <v>0.767470298315154</v>
      </c>
      <c r="BQ271" s="27">
        <v>13500.9594027031</v>
      </c>
      <c r="BR271" s="27">
        <v>1.289762138174</v>
      </c>
      <c r="BS271" s="27">
        <v>16964.8832735073</v>
      </c>
      <c r="BU271">
        <f t="shared" si="16"/>
        <v>101619.58534457</v>
      </c>
      <c r="BV271">
        <f t="shared" si="17"/>
        <v>176499.437452593</v>
      </c>
      <c r="BW271" s="29">
        <v>266</v>
      </c>
      <c r="BX271">
        <f t="shared" si="18"/>
        <v>0</v>
      </c>
      <c r="BY271">
        <f t="shared" si="19"/>
        <v>1</v>
      </c>
      <c r="CA271" s="25">
        <v>53000</v>
      </c>
      <c r="CH271" s="7">
        <v>53000</v>
      </c>
      <c r="CI271" s="6">
        <v>0</v>
      </c>
      <c r="CJ271" s="6">
        <v>1</v>
      </c>
      <c r="CK271" s="6">
        <v>0</v>
      </c>
      <c r="CL271" s="6">
        <v>1</v>
      </c>
      <c r="CM271" s="6">
        <v>0</v>
      </c>
      <c r="CN271" s="6">
        <v>1</v>
      </c>
      <c r="CO271" s="6">
        <v>0.001</v>
      </c>
      <c r="CP271" s="6">
        <v>0.999</v>
      </c>
      <c r="CQ271" s="6">
        <v>0.099</v>
      </c>
      <c r="CR271" s="6">
        <v>0.901</v>
      </c>
      <c r="CS271" s="6">
        <v>0.397</v>
      </c>
      <c r="CT271" s="6">
        <v>0.603</v>
      </c>
      <c r="CU271" s="6">
        <v>0.841</v>
      </c>
      <c r="CV271" s="6">
        <v>0.159</v>
      </c>
      <c r="CW271" s="6">
        <v>0.999</v>
      </c>
      <c r="CX271" s="6">
        <v>0.001</v>
      </c>
      <c r="CY271" s="6">
        <v>1</v>
      </c>
      <c r="CZ271" s="6">
        <v>0</v>
      </c>
      <c r="DA271" s="6">
        <v>1</v>
      </c>
      <c r="DB271" s="6">
        <v>0</v>
      </c>
      <c r="DC271" s="6">
        <v>1</v>
      </c>
      <c r="DD271" s="6">
        <v>1</v>
      </c>
      <c r="DE271" s="6">
        <v>1</v>
      </c>
      <c r="DF271" s="6">
        <v>1</v>
      </c>
      <c r="DG271" s="6">
        <v>1</v>
      </c>
      <c r="DH271" s="6">
        <v>1</v>
      </c>
      <c r="DI271" s="6">
        <v>1</v>
      </c>
      <c r="DJ271" s="6">
        <v>1</v>
      </c>
      <c r="DK271" s="6">
        <v>1</v>
      </c>
      <c r="DL271" s="6">
        <v>1</v>
      </c>
      <c r="DM271" s="6">
        <v>1</v>
      </c>
      <c r="DN271" s="6">
        <v>1</v>
      </c>
      <c r="DO271" s="6">
        <v>1</v>
      </c>
      <c r="DP271" s="6">
        <v>1</v>
      </c>
      <c r="DQ271" s="6">
        <v>1</v>
      </c>
      <c r="DR271" s="6">
        <v>1</v>
      </c>
      <c r="DS271" s="6">
        <v>1</v>
      </c>
      <c r="DT271" s="6">
        <v>1</v>
      </c>
      <c r="DU271" s="6">
        <v>1</v>
      </c>
      <c r="DV271" s="6">
        <v>1</v>
      </c>
      <c r="DW271" s="6">
        <v>1</v>
      </c>
      <c r="DX271" s="6">
        <v>1</v>
      </c>
    </row>
    <row r="272" spans="1:128">
      <c r="A272" s="15">
        <v>267</v>
      </c>
      <c r="BP272" s="27">
        <v>0.796286291383201</v>
      </c>
      <c r="BQ272" s="27">
        <v>15138.6416880798</v>
      </c>
      <c r="BR272" s="27">
        <v>1.36867987889529</v>
      </c>
      <c r="BS272" s="27">
        <v>20274.3090052213</v>
      </c>
      <c r="BU272">
        <f t="shared" si="16"/>
        <v>104304.3020194</v>
      </c>
      <c r="BV272">
        <f t="shared" si="17"/>
        <v>185027.672829072</v>
      </c>
      <c r="BW272" s="29">
        <v>267</v>
      </c>
      <c r="BX272">
        <f t="shared" si="18"/>
        <v>0</v>
      </c>
      <c r="BY272">
        <f t="shared" si="19"/>
        <v>1</v>
      </c>
      <c r="CA272" s="25">
        <v>53200</v>
      </c>
      <c r="CH272" s="7">
        <v>53200</v>
      </c>
      <c r="CI272" s="6">
        <v>0</v>
      </c>
      <c r="CJ272" s="6">
        <v>1</v>
      </c>
      <c r="CK272" s="6">
        <v>0</v>
      </c>
      <c r="CL272" s="6">
        <v>1</v>
      </c>
      <c r="CM272" s="6">
        <v>0</v>
      </c>
      <c r="CN272" s="6">
        <v>1</v>
      </c>
      <c r="CO272" s="6">
        <v>0.001</v>
      </c>
      <c r="CP272" s="6">
        <v>0.999</v>
      </c>
      <c r="CQ272" s="6">
        <v>0.093</v>
      </c>
      <c r="CR272" s="6">
        <v>0.907</v>
      </c>
      <c r="CS272" s="6">
        <v>0.389</v>
      </c>
      <c r="CT272" s="6">
        <v>0.611</v>
      </c>
      <c r="CU272" s="6">
        <v>0.831</v>
      </c>
      <c r="CV272" s="6">
        <v>0.169</v>
      </c>
      <c r="CW272" s="6">
        <v>0.998</v>
      </c>
      <c r="CX272" s="6">
        <v>0.002</v>
      </c>
      <c r="CY272" s="6">
        <v>1</v>
      </c>
      <c r="CZ272" s="6">
        <v>0</v>
      </c>
      <c r="DA272" s="6">
        <v>1</v>
      </c>
      <c r="DB272" s="6">
        <v>0</v>
      </c>
      <c r="DC272" s="6">
        <v>1</v>
      </c>
      <c r="DD272" s="6">
        <v>1</v>
      </c>
      <c r="DE272" s="6">
        <v>1</v>
      </c>
      <c r="DF272" s="6">
        <v>1</v>
      </c>
      <c r="DG272" s="6">
        <v>1</v>
      </c>
      <c r="DH272" s="6">
        <v>1</v>
      </c>
      <c r="DI272" s="6">
        <v>1</v>
      </c>
      <c r="DJ272" s="6">
        <v>1</v>
      </c>
      <c r="DK272" s="6">
        <v>1</v>
      </c>
      <c r="DL272" s="6">
        <v>1</v>
      </c>
      <c r="DM272" s="6">
        <v>1</v>
      </c>
      <c r="DN272" s="6">
        <v>1</v>
      </c>
      <c r="DO272" s="6">
        <v>1</v>
      </c>
      <c r="DP272" s="6">
        <v>1</v>
      </c>
      <c r="DQ272" s="6">
        <v>1</v>
      </c>
      <c r="DR272" s="6">
        <v>1</v>
      </c>
      <c r="DS272" s="6">
        <v>1</v>
      </c>
      <c r="DT272" s="6">
        <v>1</v>
      </c>
      <c r="DU272" s="6">
        <v>1</v>
      </c>
      <c r="DV272" s="6">
        <v>1</v>
      </c>
      <c r="DW272" s="6">
        <v>1</v>
      </c>
      <c r="DX272" s="6">
        <v>1</v>
      </c>
    </row>
    <row r="273" spans="1:128">
      <c r="A273" s="15">
        <v>268</v>
      </c>
      <c r="BP273" s="27">
        <v>0.761348412630195</v>
      </c>
      <c r="BQ273" s="27">
        <v>13857.7156801877</v>
      </c>
      <c r="BR273" s="27">
        <v>1.32039706254072</v>
      </c>
      <c r="BS273" s="27">
        <v>18296.4092797764</v>
      </c>
      <c r="BU273">
        <f t="shared" si="16"/>
        <v>100344.546214342</v>
      </c>
      <c r="BV273">
        <f t="shared" si="17"/>
        <v>179763.150101332</v>
      </c>
      <c r="BW273" s="29">
        <v>268</v>
      </c>
      <c r="BX273">
        <f t="shared" si="18"/>
        <v>0</v>
      </c>
      <c r="BY273">
        <f t="shared" si="19"/>
        <v>1</v>
      </c>
      <c r="CA273" s="25">
        <v>53400</v>
      </c>
      <c r="CH273" s="7">
        <v>53400</v>
      </c>
      <c r="CI273" s="6">
        <v>0</v>
      </c>
      <c r="CJ273" s="6">
        <v>1</v>
      </c>
      <c r="CK273" s="6">
        <v>0</v>
      </c>
      <c r="CL273" s="6">
        <v>1</v>
      </c>
      <c r="CM273" s="6">
        <v>0</v>
      </c>
      <c r="CN273" s="6">
        <v>1</v>
      </c>
      <c r="CO273" s="6">
        <v>0.001</v>
      </c>
      <c r="CP273" s="6">
        <v>0.999</v>
      </c>
      <c r="CQ273" s="6">
        <v>0.086</v>
      </c>
      <c r="CR273" s="6">
        <v>0.914</v>
      </c>
      <c r="CS273" s="6">
        <v>0.385</v>
      </c>
      <c r="CT273" s="6">
        <v>0.615</v>
      </c>
      <c r="CU273" s="6">
        <v>0.814</v>
      </c>
      <c r="CV273" s="6">
        <v>0.186</v>
      </c>
      <c r="CW273" s="6">
        <v>0.998</v>
      </c>
      <c r="CX273" s="6">
        <v>0.002</v>
      </c>
      <c r="CY273" s="6">
        <v>1</v>
      </c>
      <c r="CZ273" s="6">
        <v>0</v>
      </c>
      <c r="DA273" s="6">
        <v>1</v>
      </c>
      <c r="DB273" s="6">
        <v>0</v>
      </c>
      <c r="DC273" s="6">
        <v>1</v>
      </c>
      <c r="DD273" s="6">
        <v>1</v>
      </c>
      <c r="DE273" s="6">
        <v>1</v>
      </c>
      <c r="DF273" s="6">
        <v>1</v>
      </c>
      <c r="DG273" s="6">
        <v>1</v>
      </c>
      <c r="DH273" s="6">
        <v>1</v>
      </c>
      <c r="DI273" s="6">
        <v>1</v>
      </c>
      <c r="DJ273" s="6">
        <v>1</v>
      </c>
      <c r="DK273" s="6">
        <v>1</v>
      </c>
      <c r="DL273" s="6">
        <v>1</v>
      </c>
      <c r="DM273" s="6">
        <v>1</v>
      </c>
      <c r="DN273" s="6">
        <v>1</v>
      </c>
      <c r="DO273" s="6">
        <v>1</v>
      </c>
      <c r="DP273" s="6">
        <v>1</v>
      </c>
      <c r="DQ273" s="6">
        <v>1</v>
      </c>
      <c r="DR273" s="6">
        <v>1</v>
      </c>
      <c r="DS273" s="6">
        <v>1</v>
      </c>
      <c r="DT273" s="6">
        <v>1</v>
      </c>
      <c r="DU273" s="6">
        <v>1</v>
      </c>
      <c r="DV273" s="6">
        <v>1</v>
      </c>
      <c r="DW273" s="6">
        <v>1</v>
      </c>
      <c r="DX273" s="6">
        <v>1</v>
      </c>
    </row>
    <row r="274" spans="1:128">
      <c r="A274" s="15">
        <v>269</v>
      </c>
      <c r="BP274" s="27">
        <v>0.810996891865191</v>
      </c>
      <c r="BQ274" s="27">
        <v>11363.6927001698</v>
      </c>
      <c r="BR274" s="27">
        <v>1.40755095970925</v>
      </c>
      <c r="BS274" s="27">
        <v>14705.3272511698</v>
      </c>
      <c r="BU274">
        <f t="shared" si="16"/>
        <v>110285.841079609</v>
      </c>
      <c r="BV274">
        <f t="shared" si="17"/>
        <v>196427.316705218</v>
      </c>
      <c r="BW274" s="29">
        <v>269</v>
      </c>
      <c r="BX274">
        <f t="shared" si="18"/>
        <v>0</v>
      </c>
      <c r="BY274">
        <f t="shared" si="19"/>
        <v>1</v>
      </c>
      <c r="CA274" s="25">
        <v>53600</v>
      </c>
      <c r="CH274" s="7">
        <v>53600</v>
      </c>
      <c r="CI274" s="6">
        <v>0</v>
      </c>
      <c r="CJ274" s="6">
        <v>1</v>
      </c>
      <c r="CK274" s="6">
        <v>0</v>
      </c>
      <c r="CL274" s="6">
        <v>1</v>
      </c>
      <c r="CM274" s="6">
        <v>0</v>
      </c>
      <c r="CN274" s="6">
        <v>1</v>
      </c>
      <c r="CO274" s="6">
        <v>0.001</v>
      </c>
      <c r="CP274" s="6">
        <v>0.999</v>
      </c>
      <c r="CQ274" s="6">
        <v>0.085</v>
      </c>
      <c r="CR274" s="6">
        <v>0.915</v>
      </c>
      <c r="CS274" s="6">
        <v>0.383</v>
      </c>
      <c r="CT274" s="6">
        <v>0.617</v>
      </c>
      <c r="CU274" s="6">
        <v>0.804</v>
      </c>
      <c r="CV274" s="6">
        <v>0.196</v>
      </c>
      <c r="CW274" s="6">
        <v>0.998</v>
      </c>
      <c r="CX274" s="6">
        <v>0.002</v>
      </c>
      <c r="CY274" s="6">
        <v>1</v>
      </c>
      <c r="CZ274" s="6">
        <v>0</v>
      </c>
      <c r="DA274" s="6">
        <v>1</v>
      </c>
      <c r="DB274" s="6">
        <v>0</v>
      </c>
      <c r="DC274" s="6">
        <v>1</v>
      </c>
      <c r="DD274" s="6">
        <v>1</v>
      </c>
      <c r="DE274" s="6">
        <v>1</v>
      </c>
      <c r="DF274" s="6">
        <v>1</v>
      </c>
      <c r="DG274" s="6">
        <v>1</v>
      </c>
      <c r="DH274" s="6">
        <v>1</v>
      </c>
      <c r="DI274" s="6">
        <v>1</v>
      </c>
      <c r="DJ274" s="6">
        <v>1</v>
      </c>
      <c r="DK274" s="6">
        <v>1</v>
      </c>
      <c r="DL274" s="6">
        <v>1</v>
      </c>
      <c r="DM274" s="6">
        <v>1</v>
      </c>
      <c r="DN274" s="6">
        <v>1</v>
      </c>
      <c r="DO274" s="6">
        <v>1</v>
      </c>
      <c r="DP274" s="6">
        <v>1</v>
      </c>
      <c r="DQ274" s="6">
        <v>1</v>
      </c>
      <c r="DR274" s="6">
        <v>1</v>
      </c>
      <c r="DS274" s="6">
        <v>1</v>
      </c>
      <c r="DT274" s="6">
        <v>1</v>
      </c>
      <c r="DU274" s="6">
        <v>1</v>
      </c>
      <c r="DV274" s="6">
        <v>1</v>
      </c>
      <c r="DW274" s="6">
        <v>1</v>
      </c>
      <c r="DX274" s="6">
        <v>1</v>
      </c>
    </row>
    <row r="275" spans="1:128">
      <c r="A275" s="15">
        <v>270</v>
      </c>
      <c r="BP275" s="27">
        <v>0.787481680486057</v>
      </c>
      <c r="BQ275" s="27">
        <v>12079.072454385</v>
      </c>
      <c r="BR275" s="27">
        <v>1.33251923838213</v>
      </c>
      <c r="BS275" s="27">
        <v>16018.6388092738</v>
      </c>
      <c r="BU275">
        <f t="shared" si="16"/>
        <v>106043.179618523</v>
      </c>
      <c r="BV275">
        <f t="shared" si="17"/>
        <v>183859.246948045</v>
      </c>
      <c r="BW275" s="29">
        <v>270</v>
      </c>
      <c r="BX275">
        <f t="shared" si="18"/>
        <v>0</v>
      </c>
      <c r="BY275">
        <f t="shared" si="19"/>
        <v>1</v>
      </c>
      <c r="CA275" s="25">
        <v>53800</v>
      </c>
      <c r="CH275" s="7">
        <v>53800</v>
      </c>
      <c r="CI275" s="6">
        <v>0</v>
      </c>
      <c r="CJ275" s="6">
        <v>1</v>
      </c>
      <c r="CK275" s="6">
        <v>0</v>
      </c>
      <c r="CL275" s="6">
        <v>1</v>
      </c>
      <c r="CM275" s="6">
        <v>0</v>
      </c>
      <c r="CN275" s="6">
        <v>1</v>
      </c>
      <c r="CO275" s="6">
        <v>0.001</v>
      </c>
      <c r="CP275" s="6">
        <v>0.999</v>
      </c>
      <c r="CQ275" s="6">
        <v>0.08</v>
      </c>
      <c r="CR275" s="6">
        <v>0.92</v>
      </c>
      <c r="CS275" s="6">
        <v>0.375</v>
      </c>
      <c r="CT275" s="6">
        <v>0.625</v>
      </c>
      <c r="CU275" s="6">
        <v>0.79</v>
      </c>
      <c r="CV275" s="6">
        <v>0.21</v>
      </c>
      <c r="CW275" s="6">
        <v>0.998</v>
      </c>
      <c r="CX275" s="6">
        <v>0.002</v>
      </c>
      <c r="CY275" s="6">
        <v>1</v>
      </c>
      <c r="CZ275" s="6">
        <v>0</v>
      </c>
      <c r="DA275" s="6">
        <v>1</v>
      </c>
      <c r="DB275" s="6">
        <v>0</v>
      </c>
      <c r="DC275" s="6">
        <v>1</v>
      </c>
      <c r="DD275" s="6">
        <v>1</v>
      </c>
      <c r="DE275" s="6">
        <v>1</v>
      </c>
      <c r="DF275" s="6">
        <v>1</v>
      </c>
      <c r="DG275" s="6">
        <v>1</v>
      </c>
      <c r="DH275" s="6">
        <v>1</v>
      </c>
      <c r="DI275" s="6">
        <v>1</v>
      </c>
      <c r="DJ275" s="6">
        <v>1</v>
      </c>
      <c r="DK275" s="6">
        <v>1</v>
      </c>
      <c r="DL275" s="6">
        <v>1</v>
      </c>
      <c r="DM275" s="6">
        <v>1</v>
      </c>
      <c r="DN275" s="6">
        <v>1</v>
      </c>
      <c r="DO275" s="6">
        <v>1</v>
      </c>
      <c r="DP275" s="6">
        <v>1</v>
      </c>
      <c r="DQ275" s="6">
        <v>1</v>
      </c>
      <c r="DR275" s="6">
        <v>1</v>
      </c>
      <c r="DS275" s="6">
        <v>1</v>
      </c>
      <c r="DT275" s="6">
        <v>1</v>
      </c>
      <c r="DU275" s="6">
        <v>1</v>
      </c>
      <c r="DV275" s="6">
        <v>1</v>
      </c>
      <c r="DW275" s="6">
        <v>1</v>
      </c>
      <c r="DX275" s="6">
        <v>1</v>
      </c>
    </row>
    <row r="276" spans="1:128">
      <c r="A276" s="15">
        <v>271</v>
      </c>
      <c r="BP276" s="27">
        <v>0.877657286360782</v>
      </c>
      <c r="BQ276" s="27">
        <v>16305.1275909684</v>
      </c>
      <c r="BR276" s="27">
        <v>1.51643347876868</v>
      </c>
      <c r="BS276" s="27">
        <v>21145.8243155155</v>
      </c>
      <c r="BU276">
        <f t="shared" si="16"/>
        <v>115343.465363149</v>
      </c>
      <c r="BV276">
        <f t="shared" si="17"/>
        <v>206319.197499787</v>
      </c>
      <c r="BW276" s="29">
        <v>271</v>
      </c>
      <c r="BX276">
        <f t="shared" si="18"/>
        <v>0</v>
      </c>
      <c r="BY276">
        <f t="shared" si="19"/>
        <v>1</v>
      </c>
      <c r="CA276" s="25">
        <v>54000</v>
      </c>
      <c r="CH276" s="7">
        <v>54000</v>
      </c>
      <c r="CI276" s="6">
        <v>0</v>
      </c>
      <c r="CJ276" s="6">
        <v>1</v>
      </c>
      <c r="CK276" s="6">
        <v>0</v>
      </c>
      <c r="CL276" s="6">
        <v>1</v>
      </c>
      <c r="CM276" s="6">
        <v>0</v>
      </c>
      <c r="CN276" s="6">
        <v>1</v>
      </c>
      <c r="CO276" s="6">
        <v>0.001</v>
      </c>
      <c r="CP276" s="6">
        <v>0.999</v>
      </c>
      <c r="CQ276" s="6">
        <v>0.072</v>
      </c>
      <c r="CR276" s="6">
        <v>0.928</v>
      </c>
      <c r="CS276" s="6">
        <v>0.369</v>
      </c>
      <c r="CT276" s="6">
        <v>0.631</v>
      </c>
      <c r="CU276" s="6">
        <v>0.778</v>
      </c>
      <c r="CV276" s="6">
        <v>0.222</v>
      </c>
      <c r="CW276" s="6">
        <v>0.998</v>
      </c>
      <c r="CX276" s="6">
        <v>0.002</v>
      </c>
      <c r="CY276" s="6">
        <v>1</v>
      </c>
      <c r="CZ276" s="6">
        <v>0</v>
      </c>
      <c r="DA276" s="6">
        <v>1</v>
      </c>
      <c r="DB276" s="6">
        <v>0</v>
      </c>
      <c r="DC276" s="6">
        <v>1</v>
      </c>
      <c r="DD276" s="6">
        <v>1</v>
      </c>
      <c r="DE276" s="6">
        <v>1</v>
      </c>
      <c r="DF276" s="6">
        <v>1</v>
      </c>
      <c r="DG276" s="6">
        <v>1</v>
      </c>
      <c r="DH276" s="6">
        <v>1</v>
      </c>
      <c r="DI276" s="6">
        <v>1</v>
      </c>
      <c r="DJ276" s="6">
        <v>1</v>
      </c>
      <c r="DK276" s="6">
        <v>1</v>
      </c>
      <c r="DL276" s="6">
        <v>1</v>
      </c>
      <c r="DM276" s="6">
        <v>1</v>
      </c>
      <c r="DN276" s="6">
        <v>1</v>
      </c>
      <c r="DO276" s="6">
        <v>1</v>
      </c>
      <c r="DP276" s="6">
        <v>1</v>
      </c>
      <c r="DQ276" s="6">
        <v>1</v>
      </c>
      <c r="DR276" s="6">
        <v>1</v>
      </c>
      <c r="DS276" s="6">
        <v>1</v>
      </c>
      <c r="DT276" s="6">
        <v>1</v>
      </c>
      <c r="DU276" s="6">
        <v>1</v>
      </c>
      <c r="DV276" s="6">
        <v>1</v>
      </c>
      <c r="DW276" s="6">
        <v>1</v>
      </c>
      <c r="DX276" s="6">
        <v>1</v>
      </c>
    </row>
    <row r="277" spans="1:128">
      <c r="A277" s="15">
        <v>272</v>
      </c>
      <c r="BP277" s="27">
        <v>0.833909349601751</v>
      </c>
      <c r="BQ277" s="27">
        <v>14595.3816275933</v>
      </c>
      <c r="BR277" s="27">
        <v>1.43679827819599</v>
      </c>
      <c r="BS277" s="27">
        <v>18743.19120824</v>
      </c>
      <c r="BU277">
        <f t="shared" si="16"/>
        <v>110491.020812669</v>
      </c>
      <c r="BV277">
        <f t="shared" si="17"/>
        <v>196776.550521158</v>
      </c>
      <c r="BW277" s="29">
        <v>272</v>
      </c>
      <c r="BX277">
        <f t="shared" si="18"/>
        <v>0</v>
      </c>
      <c r="BY277">
        <f t="shared" si="19"/>
        <v>1</v>
      </c>
      <c r="CA277" s="25">
        <v>54200</v>
      </c>
      <c r="CH277" s="7">
        <v>54200</v>
      </c>
      <c r="CI277" s="6">
        <v>0</v>
      </c>
      <c r="CJ277" s="6">
        <v>1</v>
      </c>
      <c r="CK277" s="6">
        <v>0</v>
      </c>
      <c r="CL277" s="6">
        <v>1</v>
      </c>
      <c r="CM277" s="6">
        <v>0</v>
      </c>
      <c r="CN277" s="6">
        <v>1</v>
      </c>
      <c r="CO277" s="6">
        <v>0.001</v>
      </c>
      <c r="CP277" s="6">
        <v>0.999</v>
      </c>
      <c r="CQ277" s="6">
        <v>0.067</v>
      </c>
      <c r="CR277" s="6">
        <v>0.933</v>
      </c>
      <c r="CS277" s="6">
        <v>0.362</v>
      </c>
      <c r="CT277" s="6">
        <v>0.638</v>
      </c>
      <c r="CU277" s="6">
        <v>0.768</v>
      </c>
      <c r="CV277" s="6">
        <v>0.232</v>
      </c>
      <c r="CW277" s="6">
        <v>0.998</v>
      </c>
      <c r="CX277" s="6">
        <v>0.002</v>
      </c>
      <c r="CY277" s="6">
        <v>1</v>
      </c>
      <c r="CZ277" s="6">
        <v>0</v>
      </c>
      <c r="DA277" s="6">
        <v>1</v>
      </c>
      <c r="DB277" s="6">
        <v>0</v>
      </c>
      <c r="DC277" s="6">
        <v>1</v>
      </c>
      <c r="DD277" s="6">
        <v>1</v>
      </c>
      <c r="DE277" s="6">
        <v>1</v>
      </c>
      <c r="DF277" s="6">
        <v>1</v>
      </c>
      <c r="DG277" s="6">
        <v>1</v>
      </c>
      <c r="DH277" s="6">
        <v>1</v>
      </c>
      <c r="DI277" s="6">
        <v>1</v>
      </c>
      <c r="DJ277" s="6">
        <v>1</v>
      </c>
      <c r="DK277" s="6">
        <v>1</v>
      </c>
      <c r="DL277" s="6">
        <v>1</v>
      </c>
      <c r="DM277" s="6">
        <v>1</v>
      </c>
      <c r="DN277" s="6">
        <v>1</v>
      </c>
      <c r="DO277" s="6">
        <v>1</v>
      </c>
      <c r="DP277" s="6">
        <v>1</v>
      </c>
      <c r="DQ277" s="6">
        <v>1</v>
      </c>
      <c r="DR277" s="6">
        <v>1</v>
      </c>
      <c r="DS277" s="6">
        <v>1</v>
      </c>
      <c r="DT277" s="6">
        <v>1</v>
      </c>
      <c r="DU277" s="6">
        <v>1</v>
      </c>
      <c r="DV277" s="6">
        <v>1</v>
      </c>
      <c r="DW277" s="6">
        <v>1</v>
      </c>
      <c r="DX277" s="6">
        <v>1</v>
      </c>
    </row>
    <row r="278" spans="1:128">
      <c r="A278" s="15">
        <v>273</v>
      </c>
      <c r="BP278" s="27">
        <v>0.856517542214197</v>
      </c>
      <c r="BQ278" s="27">
        <v>10949.5955715132</v>
      </c>
      <c r="BR278" s="27">
        <v>1.50347849572868</v>
      </c>
      <c r="BS278" s="27">
        <v>14564.1567912933</v>
      </c>
      <c r="BU278">
        <f t="shared" si="16"/>
        <v>117528.035760616</v>
      </c>
      <c r="BV278">
        <f t="shared" si="17"/>
        <v>210957.617568009</v>
      </c>
      <c r="BW278" s="29">
        <v>273</v>
      </c>
      <c r="BX278">
        <f t="shared" si="18"/>
        <v>0</v>
      </c>
      <c r="BY278">
        <f t="shared" si="19"/>
        <v>1</v>
      </c>
      <c r="CA278" s="25">
        <v>54400</v>
      </c>
      <c r="CH278" s="7">
        <v>54400</v>
      </c>
      <c r="CI278" s="6">
        <v>0</v>
      </c>
      <c r="CJ278" s="6">
        <v>1</v>
      </c>
      <c r="CK278" s="6">
        <v>0</v>
      </c>
      <c r="CL278" s="6">
        <v>1</v>
      </c>
      <c r="CM278" s="6">
        <v>0</v>
      </c>
      <c r="CN278" s="6">
        <v>1</v>
      </c>
      <c r="CO278" s="6">
        <v>0.001</v>
      </c>
      <c r="CP278" s="6">
        <v>0.999</v>
      </c>
      <c r="CQ278" s="6">
        <v>0.064</v>
      </c>
      <c r="CR278" s="6">
        <v>0.936</v>
      </c>
      <c r="CS278" s="6">
        <v>0.353</v>
      </c>
      <c r="CT278" s="6">
        <v>0.647</v>
      </c>
      <c r="CU278" s="6">
        <v>0.753</v>
      </c>
      <c r="CV278" s="6">
        <v>0.247</v>
      </c>
      <c r="CW278" s="6">
        <v>0.997</v>
      </c>
      <c r="CX278" s="6">
        <v>0.003</v>
      </c>
      <c r="CY278" s="6">
        <v>1</v>
      </c>
      <c r="CZ278" s="6">
        <v>0</v>
      </c>
      <c r="DA278" s="6">
        <v>1</v>
      </c>
      <c r="DB278" s="6">
        <v>0</v>
      </c>
      <c r="DC278" s="6">
        <v>1</v>
      </c>
      <c r="DD278" s="6">
        <v>1</v>
      </c>
      <c r="DE278" s="6">
        <v>1</v>
      </c>
      <c r="DF278" s="6">
        <v>1</v>
      </c>
      <c r="DG278" s="6">
        <v>1</v>
      </c>
      <c r="DH278" s="6">
        <v>1</v>
      </c>
      <c r="DI278" s="6">
        <v>1</v>
      </c>
      <c r="DJ278" s="6">
        <v>1</v>
      </c>
      <c r="DK278" s="6">
        <v>1</v>
      </c>
      <c r="DL278" s="6">
        <v>1</v>
      </c>
      <c r="DM278" s="6">
        <v>1</v>
      </c>
      <c r="DN278" s="6">
        <v>1</v>
      </c>
      <c r="DO278" s="6">
        <v>1</v>
      </c>
      <c r="DP278" s="6">
        <v>1</v>
      </c>
      <c r="DQ278" s="6">
        <v>1</v>
      </c>
      <c r="DR278" s="6">
        <v>1</v>
      </c>
      <c r="DS278" s="6">
        <v>1</v>
      </c>
      <c r="DT278" s="6">
        <v>1</v>
      </c>
      <c r="DU278" s="6">
        <v>1</v>
      </c>
      <c r="DV278" s="6">
        <v>1</v>
      </c>
      <c r="DW278" s="6">
        <v>1</v>
      </c>
      <c r="DX278" s="6">
        <v>1</v>
      </c>
    </row>
    <row r="279" spans="1:128">
      <c r="A279" s="15">
        <v>274</v>
      </c>
      <c r="BP279" s="27">
        <v>0.780926088672123</v>
      </c>
      <c r="BQ279" s="27">
        <v>11530.0134261782</v>
      </c>
      <c r="BR279" s="27">
        <v>1.36174532670587</v>
      </c>
      <c r="BS279" s="27">
        <v>14387.7453271934</v>
      </c>
      <c r="BU279">
        <f t="shared" si="16"/>
        <v>105608.89987464</v>
      </c>
      <c r="BV279">
        <f t="shared" si="17"/>
        <v>189874.053678687</v>
      </c>
      <c r="BW279" s="29">
        <v>274</v>
      </c>
      <c r="BX279">
        <f t="shared" si="18"/>
        <v>0</v>
      </c>
      <c r="BY279">
        <f t="shared" si="19"/>
        <v>1</v>
      </c>
      <c r="CA279" s="25">
        <v>54600</v>
      </c>
      <c r="CH279" s="7">
        <v>54600</v>
      </c>
      <c r="CI279" s="6">
        <v>0</v>
      </c>
      <c r="CJ279" s="6">
        <v>1</v>
      </c>
      <c r="CK279" s="6">
        <v>0</v>
      </c>
      <c r="CL279" s="6">
        <v>1</v>
      </c>
      <c r="CM279" s="6">
        <v>0</v>
      </c>
      <c r="CN279" s="6">
        <v>1</v>
      </c>
      <c r="CO279" s="6">
        <v>0.001</v>
      </c>
      <c r="CP279" s="6">
        <v>0.999</v>
      </c>
      <c r="CQ279" s="6">
        <v>0.061</v>
      </c>
      <c r="CR279" s="6">
        <v>0.939</v>
      </c>
      <c r="CS279" s="6">
        <v>0.35</v>
      </c>
      <c r="CT279" s="6">
        <v>0.65</v>
      </c>
      <c r="CU279" s="6">
        <v>0.742</v>
      </c>
      <c r="CV279" s="6">
        <v>0.258</v>
      </c>
      <c r="CW279" s="6">
        <v>0.997</v>
      </c>
      <c r="CX279" s="6">
        <v>0.003</v>
      </c>
      <c r="CY279" s="6">
        <v>1</v>
      </c>
      <c r="CZ279" s="6">
        <v>0</v>
      </c>
      <c r="DA279" s="6">
        <v>1</v>
      </c>
      <c r="DB279" s="6">
        <v>0</v>
      </c>
      <c r="DC279" s="6">
        <v>1</v>
      </c>
      <c r="DD279" s="6">
        <v>1</v>
      </c>
      <c r="DE279" s="6">
        <v>1</v>
      </c>
      <c r="DF279" s="6">
        <v>1</v>
      </c>
      <c r="DG279" s="6">
        <v>1</v>
      </c>
      <c r="DH279" s="6">
        <v>1</v>
      </c>
      <c r="DI279" s="6">
        <v>1</v>
      </c>
      <c r="DJ279" s="6">
        <v>1</v>
      </c>
      <c r="DK279" s="6">
        <v>1</v>
      </c>
      <c r="DL279" s="6">
        <v>1</v>
      </c>
      <c r="DM279" s="6">
        <v>1</v>
      </c>
      <c r="DN279" s="6">
        <v>1</v>
      </c>
      <c r="DO279" s="6">
        <v>1</v>
      </c>
      <c r="DP279" s="6">
        <v>1</v>
      </c>
      <c r="DQ279" s="6">
        <v>1</v>
      </c>
      <c r="DR279" s="6">
        <v>1</v>
      </c>
      <c r="DS279" s="6">
        <v>1</v>
      </c>
      <c r="DT279" s="6">
        <v>1</v>
      </c>
      <c r="DU279" s="6">
        <v>1</v>
      </c>
      <c r="DV279" s="6">
        <v>1</v>
      </c>
      <c r="DW279" s="6">
        <v>1</v>
      </c>
      <c r="DX279" s="6">
        <v>1</v>
      </c>
    </row>
    <row r="280" spans="1:128">
      <c r="A280" s="15">
        <v>275</v>
      </c>
      <c r="BP280" s="27">
        <v>0.864223373976468</v>
      </c>
      <c r="BQ280" s="27">
        <v>14380.7452989563</v>
      </c>
      <c r="BR280" s="27">
        <v>1.50251474580143</v>
      </c>
      <c r="BS280" s="27">
        <v>18691.7596013955</v>
      </c>
      <c r="BU280">
        <f t="shared" si="16"/>
        <v>115252.760797514</v>
      </c>
      <c r="BV280">
        <f t="shared" si="17"/>
        <v>206685.452268819</v>
      </c>
      <c r="BW280" s="29">
        <v>275</v>
      </c>
      <c r="BX280">
        <f t="shared" si="18"/>
        <v>0</v>
      </c>
      <c r="BY280">
        <f t="shared" si="19"/>
        <v>1</v>
      </c>
      <c r="CA280" s="25">
        <v>54800</v>
      </c>
      <c r="CH280" s="7">
        <v>54800</v>
      </c>
      <c r="CI280" s="6">
        <v>0</v>
      </c>
      <c r="CJ280" s="6">
        <v>1</v>
      </c>
      <c r="CK280" s="6">
        <v>0</v>
      </c>
      <c r="CL280" s="6">
        <v>1</v>
      </c>
      <c r="CM280" s="6">
        <v>0</v>
      </c>
      <c r="CN280" s="6">
        <v>1</v>
      </c>
      <c r="CO280" s="6">
        <v>0.001</v>
      </c>
      <c r="CP280" s="6">
        <v>0.999</v>
      </c>
      <c r="CQ280" s="6">
        <v>0.057</v>
      </c>
      <c r="CR280" s="6">
        <v>0.943</v>
      </c>
      <c r="CS280" s="6">
        <v>0.346</v>
      </c>
      <c r="CT280" s="6">
        <v>0.654</v>
      </c>
      <c r="CU280" s="6">
        <v>0.728</v>
      </c>
      <c r="CV280" s="6">
        <v>0.272</v>
      </c>
      <c r="CW280" s="6">
        <v>0.996</v>
      </c>
      <c r="CX280" s="6">
        <v>0.004</v>
      </c>
      <c r="CY280" s="6">
        <v>1</v>
      </c>
      <c r="CZ280" s="6">
        <v>0</v>
      </c>
      <c r="DA280" s="6">
        <v>1</v>
      </c>
      <c r="DB280" s="6">
        <v>0</v>
      </c>
      <c r="DC280" s="6">
        <v>1</v>
      </c>
      <c r="DD280" s="6">
        <v>1</v>
      </c>
      <c r="DE280" s="6">
        <v>1</v>
      </c>
      <c r="DF280" s="6">
        <v>1</v>
      </c>
      <c r="DG280" s="6">
        <v>1</v>
      </c>
      <c r="DH280" s="6">
        <v>1</v>
      </c>
      <c r="DI280" s="6">
        <v>1</v>
      </c>
      <c r="DJ280" s="6">
        <v>1</v>
      </c>
      <c r="DK280" s="6">
        <v>1</v>
      </c>
      <c r="DL280" s="6">
        <v>1</v>
      </c>
      <c r="DM280" s="6">
        <v>1</v>
      </c>
      <c r="DN280" s="6">
        <v>1</v>
      </c>
      <c r="DO280" s="6">
        <v>1</v>
      </c>
      <c r="DP280" s="6">
        <v>1</v>
      </c>
      <c r="DQ280" s="6">
        <v>1</v>
      </c>
      <c r="DR280" s="6">
        <v>1</v>
      </c>
      <c r="DS280" s="6">
        <v>1</v>
      </c>
      <c r="DT280" s="6">
        <v>1</v>
      </c>
      <c r="DU280" s="6">
        <v>1</v>
      </c>
      <c r="DV280" s="6">
        <v>1</v>
      </c>
      <c r="DW280" s="6">
        <v>1</v>
      </c>
      <c r="DX280" s="6">
        <v>1</v>
      </c>
    </row>
    <row r="281" spans="1:128">
      <c r="A281" s="15">
        <v>276</v>
      </c>
      <c r="BP281" s="27">
        <v>0.801998181445231</v>
      </c>
      <c r="BQ281" s="27">
        <v>16410.3326303567</v>
      </c>
      <c r="BR281" s="27">
        <v>1.37067635729054</v>
      </c>
      <c r="BS281" s="27">
        <v>23141.5219819973</v>
      </c>
      <c r="BU281">
        <f t="shared" si="16"/>
        <v>103889.394586428</v>
      </c>
      <c r="BV281">
        <f t="shared" si="17"/>
        <v>182459.931611583</v>
      </c>
      <c r="BW281" s="29">
        <v>276</v>
      </c>
      <c r="BX281">
        <f t="shared" si="18"/>
        <v>0</v>
      </c>
      <c r="BY281">
        <f t="shared" si="19"/>
        <v>1</v>
      </c>
      <c r="CA281" s="25">
        <v>55000</v>
      </c>
      <c r="CH281" s="7">
        <v>55000</v>
      </c>
      <c r="CI281" s="6">
        <v>0</v>
      </c>
      <c r="CJ281" s="6">
        <v>1</v>
      </c>
      <c r="CK281" s="6">
        <v>0</v>
      </c>
      <c r="CL281" s="6">
        <v>1</v>
      </c>
      <c r="CM281" s="6">
        <v>0</v>
      </c>
      <c r="CN281" s="6">
        <v>1</v>
      </c>
      <c r="CO281" s="6">
        <v>0.001</v>
      </c>
      <c r="CP281" s="6">
        <v>0.999</v>
      </c>
      <c r="CQ281" s="6">
        <v>0.05</v>
      </c>
      <c r="CR281" s="6">
        <v>0.95</v>
      </c>
      <c r="CS281" s="6">
        <v>0.342</v>
      </c>
      <c r="CT281" s="6">
        <v>0.658</v>
      </c>
      <c r="CU281" s="6">
        <v>0.709</v>
      </c>
      <c r="CV281" s="6">
        <v>0.291</v>
      </c>
      <c r="CW281" s="6">
        <v>0.995</v>
      </c>
      <c r="CX281" s="6">
        <v>0.005</v>
      </c>
      <c r="CY281" s="6">
        <v>1</v>
      </c>
      <c r="CZ281" s="6">
        <v>0</v>
      </c>
      <c r="DA281" s="6">
        <v>1</v>
      </c>
      <c r="DB281" s="6">
        <v>0</v>
      </c>
      <c r="DC281" s="6">
        <v>1</v>
      </c>
      <c r="DD281" s="6">
        <v>1</v>
      </c>
      <c r="DE281" s="6">
        <v>1</v>
      </c>
      <c r="DF281" s="6">
        <v>1</v>
      </c>
      <c r="DG281" s="6">
        <v>1</v>
      </c>
      <c r="DH281" s="6">
        <v>1</v>
      </c>
      <c r="DI281" s="6">
        <v>1</v>
      </c>
      <c r="DJ281" s="6">
        <v>1</v>
      </c>
      <c r="DK281" s="6">
        <v>1</v>
      </c>
      <c r="DL281" s="6">
        <v>1</v>
      </c>
      <c r="DM281" s="6">
        <v>1</v>
      </c>
      <c r="DN281" s="6">
        <v>1</v>
      </c>
      <c r="DO281" s="6">
        <v>1</v>
      </c>
      <c r="DP281" s="6">
        <v>1</v>
      </c>
      <c r="DQ281" s="6">
        <v>1</v>
      </c>
      <c r="DR281" s="6">
        <v>1</v>
      </c>
      <c r="DS281" s="6">
        <v>1</v>
      </c>
      <c r="DT281" s="6">
        <v>1</v>
      </c>
      <c r="DU281" s="6">
        <v>1</v>
      </c>
      <c r="DV281" s="6">
        <v>1</v>
      </c>
      <c r="DW281" s="6">
        <v>1</v>
      </c>
      <c r="DX281" s="6">
        <v>1</v>
      </c>
    </row>
    <row r="282" spans="1:128">
      <c r="A282" s="15">
        <v>277</v>
      </c>
      <c r="BP282" s="27">
        <v>0.809604684613429</v>
      </c>
      <c r="BQ282" s="27">
        <v>12779.4518858001</v>
      </c>
      <c r="BR282" s="27">
        <v>1.39886938002389</v>
      </c>
      <c r="BS282" s="27">
        <v>16933.1904858692</v>
      </c>
      <c r="BU282">
        <f t="shared" si="16"/>
        <v>108661.250806214</v>
      </c>
      <c r="BV282">
        <f t="shared" si="17"/>
        <v>192897.216517715</v>
      </c>
      <c r="BW282" s="29">
        <v>277</v>
      </c>
      <c r="BX282">
        <f t="shared" si="18"/>
        <v>0</v>
      </c>
      <c r="BY282">
        <f t="shared" si="19"/>
        <v>1</v>
      </c>
      <c r="CA282" s="25">
        <v>55200</v>
      </c>
      <c r="CH282" s="7">
        <v>55200</v>
      </c>
      <c r="CI282" s="6">
        <v>0</v>
      </c>
      <c r="CJ282" s="6">
        <v>1</v>
      </c>
      <c r="CK282" s="6">
        <v>0</v>
      </c>
      <c r="CL282" s="6">
        <v>1</v>
      </c>
      <c r="CM282" s="6">
        <v>0</v>
      </c>
      <c r="CN282" s="6">
        <v>1</v>
      </c>
      <c r="CO282" s="6">
        <v>0</v>
      </c>
      <c r="CP282" s="6">
        <v>1</v>
      </c>
      <c r="CQ282" s="6">
        <v>0.043</v>
      </c>
      <c r="CR282" s="6">
        <v>0.957</v>
      </c>
      <c r="CS282" s="6">
        <v>0.333</v>
      </c>
      <c r="CT282" s="6">
        <v>0.667</v>
      </c>
      <c r="CU282" s="6">
        <v>0.687</v>
      </c>
      <c r="CV282" s="6">
        <v>0.313</v>
      </c>
      <c r="CW282" s="6">
        <v>0.995</v>
      </c>
      <c r="CX282" s="6">
        <v>0.005</v>
      </c>
      <c r="CY282" s="6">
        <v>1</v>
      </c>
      <c r="CZ282" s="6">
        <v>0</v>
      </c>
      <c r="DA282" s="6">
        <v>1</v>
      </c>
      <c r="DB282" s="6">
        <v>0</v>
      </c>
      <c r="DC282" s="6">
        <v>1</v>
      </c>
      <c r="DD282" s="6">
        <v>1</v>
      </c>
      <c r="DE282" s="6">
        <v>1</v>
      </c>
      <c r="DF282" s="6">
        <v>1</v>
      </c>
      <c r="DG282" s="6">
        <v>1</v>
      </c>
      <c r="DH282" s="6">
        <v>1</v>
      </c>
      <c r="DI282" s="6">
        <v>1</v>
      </c>
      <c r="DJ282" s="6">
        <v>1</v>
      </c>
      <c r="DK282" s="6">
        <v>1</v>
      </c>
      <c r="DL282" s="6">
        <v>1</v>
      </c>
      <c r="DM282" s="6">
        <v>1</v>
      </c>
      <c r="DN282" s="6">
        <v>1</v>
      </c>
      <c r="DO282" s="6">
        <v>1</v>
      </c>
      <c r="DP282" s="6">
        <v>1</v>
      </c>
      <c r="DQ282" s="6">
        <v>1</v>
      </c>
      <c r="DR282" s="6">
        <v>1</v>
      </c>
      <c r="DS282" s="6">
        <v>1</v>
      </c>
      <c r="DT282" s="6">
        <v>1</v>
      </c>
      <c r="DU282" s="6">
        <v>1</v>
      </c>
      <c r="DV282" s="6">
        <v>1</v>
      </c>
      <c r="DW282" s="6">
        <v>1</v>
      </c>
      <c r="DX282" s="6">
        <v>1</v>
      </c>
    </row>
    <row r="283" spans="1:128">
      <c r="A283" s="15">
        <v>278</v>
      </c>
      <c r="BP283" s="27">
        <v>0.773632009927827</v>
      </c>
      <c r="BQ283" s="27">
        <v>13858.9056649904</v>
      </c>
      <c r="BR283" s="27">
        <v>1.30726724641397</v>
      </c>
      <c r="BS283" s="27">
        <v>19131.108521619</v>
      </c>
      <c r="BU283">
        <f t="shared" si="16"/>
        <v>102185.895824184</v>
      </c>
      <c r="BV283">
        <f t="shared" si="17"/>
        <v>176958.978440476</v>
      </c>
      <c r="BW283" s="29">
        <v>278</v>
      </c>
      <c r="BX283">
        <f t="shared" si="18"/>
        <v>0</v>
      </c>
      <c r="BY283">
        <f t="shared" si="19"/>
        <v>1</v>
      </c>
      <c r="CA283" s="25">
        <v>55400</v>
      </c>
      <c r="CH283" s="7">
        <v>55400</v>
      </c>
      <c r="CI283" s="6">
        <v>0</v>
      </c>
      <c r="CJ283" s="6">
        <v>1</v>
      </c>
      <c r="CK283" s="6">
        <v>0</v>
      </c>
      <c r="CL283" s="6">
        <v>1</v>
      </c>
      <c r="CM283" s="6">
        <v>0</v>
      </c>
      <c r="CN283" s="6">
        <v>1</v>
      </c>
      <c r="CO283" s="6">
        <v>0</v>
      </c>
      <c r="CP283" s="6">
        <v>1</v>
      </c>
      <c r="CQ283" s="6">
        <v>0.041</v>
      </c>
      <c r="CR283" s="6">
        <v>0.959</v>
      </c>
      <c r="CS283" s="6">
        <v>0.326</v>
      </c>
      <c r="CT283" s="6">
        <v>0.674</v>
      </c>
      <c r="CU283" s="6">
        <v>0.671</v>
      </c>
      <c r="CV283" s="6">
        <v>0.329</v>
      </c>
      <c r="CW283" s="6">
        <v>0.994</v>
      </c>
      <c r="CX283" s="6">
        <v>0.006</v>
      </c>
      <c r="CY283" s="6">
        <v>1</v>
      </c>
      <c r="CZ283" s="6">
        <v>0</v>
      </c>
      <c r="DA283" s="6">
        <v>1</v>
      </c>
      <c r="DB283" s="6">
        <v>0</v>
      </c>
      <c r="DC283" s="6">
        <v>1</v>
      </c>
      <c r="DD283" s="6">
        <v>1</v>
      </c>
      <c r="DE283" s="6">
        <v>1</v>
      </c>
      <c r="DF283" s="6">
        <v>1</v>
      </c>
      <c r="DG283" s="6">
        <v>1</v>
      </c>
      <c r="DH283" s="6">
        <v>1</v>
      </c>
      <c r="DI283" s="6">
        <v>1</v>
      </c>
      <c r="DJ283" s="6">
        <v>1</v>
      </c>
      <c r="DK283" s="6">
        <v>1</v>
      </c>
      <c r="DL283" s="6">
        <v>1</v>
      </c>
      <c r="DM283" s="6">
        <v>1</v>
      </c>
      <c r="DN283" s="6">
        <v>1</v>
      </c>
      <c r="DO283" s="6">
        <v>1</v>
      </c>
      <c r="DP283" s="6">
        <v>1</v>
      </c>
      <c r="DQ283" s="6">
        <v>1</v>
      </c>
      <c r="DR283" s="6">
        <v>1</v>
      </c>
      <c r="DS283" s="6">
        <v>1</v>
      </c>
      <c r="DT283" s="6">
        <v>1</v>
      </c>
      <c r="DU283" s="6">
        <v>1</v>
      </c>
      <c r="DV283" s="6">
        <v>1</v>
      </c>
      <c r="DW283" s="6">
        <v>1</v>
      </c>
      <c r="DX283" s="6">
        <v>1</v>
      </c>
    </row>
    <row r="284" spans="1:128">
      <c r="A284" s="15">
        <v>279</v>
      </c>
      <c r="BP284" s="27">
        <v>0.81066906913036</v>
      </c>
      <c r="BQ284" s="27">
        <v>11131.3978676926</v>
      </c>
      <c r="BR284" s="27">
        <v>1.38596338003371</v>
      </c>
      <c r="BS284" s="27">
        <v>14269.4265988633</v>
      </c>
      <c r="BU284">
        <f t="shared" si="16"/>
        <v>110468.962501861</v>
      </c>
      <c r="BV284">
        <f t="shared" si="17"/>
        <v>193625.080406193</v>
      </c>
      <c r="BW284" s="29">
        <v>279</v>
      </c>
      <c r="BX284">
        <f t="shared" si="18"/>
        <v>0</v>
      </c>
      <c r="BY284">
        <f t="shared" si="19"/>
        <v>1</v>
      </c>
      <c r="CA284" s="25">
        <v>55600</v>
      </c>
      <c r="CH284" s="7">
        <v>55600</v>
      </c>
      <c r="CI284" s="6">
        <v>0</v>
      </c>
      <c r="CJ284" s="6">
        <v>1</v>
      </c>
      <c r="CK284" s="6">
        <v>0</v>
      </c>
      <c r="CL284" s="6">
        <v>1</v>
      </c>
      <c r="CM284" s="6">
        <v>0</v>
      </c>
      <c r="CN284" s="6">
        <v>1</v>
      </c>
      <c r="CO284" s="6">
        <v>0</v>
      </c>
      <c r="CP284" s="6">
        <v>1</v>
      </c>
      <c r="CQ284" s="6">
        <v>0.039</v>
      </c>
      <c r="CR284" s="6">
        <v>0.961</v>
      </c>
      <c r="CS284" s="6">
        <v>0.321</v>
      </c>
      <c r="CT284" s="6">
        <v>0.679</v>
      </c>
      <c r="CU284" s="6">
        <v>0.661</v>
      </c>
      <c r="CV284" s="6">
        <v>0.339</v>
      </c>
      <c r="CW284" s="6">
        <v>0.992</v>
      </c>
      <c r="CX284" s="6">
        <v>0.008</v>
      </c>
      <c r="CY284" s="6">
        <v>1</v>
      </c>
      <c r="CZ284" s="6">
        <v>0</v>
      </c>
      <c r="DA284" s="6">
        <v>1</v>
      </c>
      <c r="DB284" s="6">
        <v>0</v>
      </c>
      <c r="DC284" s="6">
        <v>1</v>
      </c>
      <c r="DD284" s="6">
        <v>1</v>
      </c>
      <c r="DE284" s="6">
        <v>1</v>
      </c>
      <c r="DF284" s="6">
        <v>1</v>
      </c>
      <c r="DG284" s="6">
        <v>1</v>
      </c>
      <c r="DH284" s="6">
        <v>1</v>
      </c>
      <c r="DI284" s="6">
        <v>1</v>
      </c>
      <c r="DJ284" s="6">
        <v>1</v>
      </c>
      <c r="DK284" s="6">
        <v>1</v>
      </c>
      <c r="DL284" s="6">
        <v>1</v>
      </c>
      <c r="DM284" s="6">
        <v>1</v>
      </c>
      <c r="DN284" s="6">
        <v>1</v>
      </c>
      <c r="DO284" s="6">
        <v>1</v>
      </c>
      <c r="DP284" s="6">
        <v>1</v>
      </c>
      <c r="DQ284" s="6">
        <v>1</v>
      </c>
      <c r="DR284" s="6">
        <v>1</v>
      </c>
      <c r="DS284" s="6">
        <v>1</v>
      </c>
      <c r="DT284" s="6">
        <v>1</v>
      </c>
      <c r="DU284" s="6">
        <v>1</v>
      </c>
      <c r="DV284" s="6">
        <v>1</v>
      </c>
      <c r="DW284" s="6">
        <v>1</v>
      </c>
      <c r="DX284" s="6">
        <v>1</v>
      </c>
    </row>
    <row r="285" spans="1:128">
      <c r="A285" s="15">
        <v>280</v>
      </c>
      <c r="BP285" s="27">
        <v>0.781153940289124</v>
      </c>
      <c r="BQ285" s="27">
        <v>21891.1915438945</v>
      </c>
      <c r="BR285" s="27">
        <v>1.33125033972564</v>
      </c>
      <c r="BS285" s="27">
        <v>36102.0507804538</v>
      </c>
      <c r="BU285">
        <f t="shared" si="16"/>
        <v>95281.8994994742</v>
      </c>
      <c r="BV285">
        <f t="shared" si="17"/>
        <v>163585.500178392</v>
      </c>
      <c r="BW285" s="29">
        <v>280</v>
      </c>
      <c r="BX285">
        <f t="shared" si="18"/>
        <v>0</v>
      </c>
      <c r="BY285">
        <f t="shared" si="19"/>
        <v>1</v>
      </c>
      <c r="CA285" s="25">
        <v>55800</v>
      </c>
      <c r="CH285" s="7">
        <v>55800</v>
      </c>
      <c r="CI285" s="6">
        <v>0</v>
      </c>
      <c r="CJ285" s="6">
        <v>1</v>
      </c>
      <c r="CK285" s="6">
        <v>0</v>
      </c>
      <c r="CL285" s="6">
        <v>1</v>
      </c>
      <c r="CM285" s="6">
        <v>0</v>
      </c>
      <c r="CN285" s="6">
        <v>1</v>
      </c>
      <c r="CO285" s="6">
        <v>0</v>
      </c>
      <c r="CP285" s="6">
        <v>1</v>
      </c>
      <c r="CQ285" s="6">
        <v>0.037</v>
      </c>
      <c r="CR285" s="6">
        <v>0.963</v>
      </c>
      <c r="CS285" s="6">
        <v>0.318</v>
      </c>
      <c r="CT285" s="6">
        <v>0.682</v>
      </c>
      <c r="CU285" s="6">
        <v>0.648</v>
      </c>
      <c r="CV285" s="6">
        <v>0.352</v>
      </c>
      <c r="CW285" s="6">
        <v>0.992</v>
      </c>
      <c r="CX285" s="6">
        <v>0.008</v>
      </c>
      <c r="CY285" s="6">
        <v>1</v>
      </c>
      <c r="CZ285" s="6">
        <v>0</v>
      </c>
      <c r="DA285" s="6">
        <v>1</v>
      </c>
      <c r="DB285" s="6">
        <v>0</v>
      </c>
      <c r="DC285" s="6">
        <v>1</v>
      </c>
      <c r="DD285" s="6">
        <v>1</v>
      </c>
      <c r="DE285" s="6">
        <v>1</v>
      </c>
      <c r="DF285" s="6">
        <v>1</v>
      </c>
      <c r="DG285" s="6">
        <v>1</v>
      </c>
      <c r="DH285" s="6">
        <v>1</v>
      </c>
      <c r="DI285" s="6">
        <v>1</v>
      </c>
      <c r="DJ285" s="6">
        <v>1</v>
      </c>
      <c r="DK285" s="6">
        <v>1</v>
      </c>
      <c r="DL285" s="6">
        <v>1</v>
      </c>
      <c r="DM285" s="6">
        <v>1</v>
      </c>
      <c r="DN285" s="6">
        <v>1</v>
      </c>
      <c r="DO285" s="6">
        <v>1</v>
      </c>
      <c r="DP285" s="6">
        <v>1</v>
      </c>
      <c r="DQ285" s="6">
        <v>1</v>
      </c>
      <c r="DR285" s="6">
        <v>1</v>
      </c>
      <c r="DS285" s="6">
        <v>1</v>
      </c>
      <c r="DT285" s="6">
        <v>1</v>
      </c>
      <c r="DU285" s="6">
        <v>1</v>
      </c>
      <c r="DV285" s="6">
        <v>1</v>
      </c>
      <c r="DW285" s="6">
        <v>1</v>
      </c>
      <c r="DX285" s="6">
        <v>1</v>
      </c>
    </row>
    <row r="286" spans="1:128">
      <c r="A286" s="15">
        <v>281</v>
      </c>
      <c r="BP286" s="27">
        <v>0.783810610845725</v>
      </c>
      <c r="BQ286" s="27">
        <v>18692.4129489686</v>
      </c>
      <c r="BR286" s="27">
        <v>1.31813033851492</v>
      </c>
      <c r="BS286" s="27">
        <v>26124.0599679881</v>
      </c>
      <c r="BU286">
        <f t="shared" si="16"/>
        <v>98879.1786778901</v>
      </c>
      <c r="BV286">
        <f t="shared" si="17"/>
        <v>171595.49080925</v>
      </c>
      <c r="BW286" s="29">
        <v>281</v>
      </c>
      <c r="BX286">
        <f t="shared" si="18"/>
        <v>0</v>
      </c>
      <c r="BY286">
        <f t="shared" si="19"/>
        <v>1</v>
      </c>
      <c r="CA286" s="25">
        <v>56000</v>
      </c>
      <c r="CH286" s="7">
        <v>56000</v>
      </c>
      <c r="CI286" s="6">
        <v>0</v>
      </c>
      <c r="CJ286" s="6">
        <v>1</v>
      </c>
      <c r="CK286" s="6">
        <v>0</v>
      </c>
      <c r="CL286" s="6">
        <v>1</v>
      </c>
      <c r="CM286" s="6">
        <v>0</v>
      </c>
      <c r="CN286" s="6">
        <v>1</v>
      </c>
      <c r="CO286" s="6">
        <v>0</v>
      </c>
      <c r="CP286" s="6">
        <v>1</v>
      </c>
      <c r="CQ286" s="6">
        <v>0.035</v>
      </c>
      <c r="CR286" s="6">
        <v>0.965</v>
      </c>
      <c r="CS286" s="6">
        <v>0.316</v>
      </c>
      <c r="CT286" s="6">
        <v>0.684</v>
      </c>
      <c r="CU286" s="6">
        <v>0.63</v>
      </c>
      <c r="CV286" s="6">
        <v>0.37</v>
      </c>
      <c r="CW286" s="6">
        <v>0.991</v>
      </c>
      <c r="CX286" s="6">
        <v>0.009</v>
      </c>
      <c r="CY286" s="6">
        <v>1</v>
      </c>
      <c r="CZ286" s="6">
        <v>0</v>
      </c>
      <c r="DA286" s="6">
        <v>1</v>
      </c>
      <c r="DB286" s="6">
        <v>0</v>
      </c>
      <c r="DC286" s="6">
        <v>1</v>
      </c>
      <c r="DD286" s="6">
        <v>1</v>
      </c>
      <c r="DE286" s="6">
        <v>1</v>
      </c>
      <c r="DF286" s="6">
        <v>1</v>
      </c>
      <c r="DG286" s="6">
        <v>1</v>
      </c>
      <c r="DH286" s="6">
        <v>1</v>
      </c>
      <c r="DI286" s="6">
        <v>1</v>
      </c>
      <c r="DJ286" s="6">
        <v>1</v>
      </c>
      <c r="DK286" s="6">
        <v>1</v>
      </c>
      <c r="DL286" s="6">
        <v>1</v>
      </c>
      <c r="DM286" s="6">
        <v>1</v>
      </c>
      <c r="DN286" s="6">
        <v>1</v>
      </c>
      <c r="DO286" s="6">
        <v>1</v>
      </c>
      <c r="DP286" s="6">
        <v>1</v>
      </c>
      <c r="DQ286" s="6">
        <v>1</v>
      </c>
      <c r="DR286" s="6">
        <v>1</v>
      </c>
      <c r="DS286" s="6">
        <v>1</v>
      </c>
      <c r="DT286" s="6">
        <v>1</v>
      </c>
      <c r="DU286" s="6">
        <v>1</v>
      </c>
      <c r="DV286" s="6">
        <v>1</v>
      </c>
      <c r="DW286" s="6">
        <v>1</v>
      </c>
      <c r="DX286" s="6">
        <v>1</v>
      </c>
    </row>
    <row r="287" spans="1:128">
      <c r="A287" s="15">
        <v>282</v>
      </c>
      <c r="BP287" s="27">
        <v>0.798432207166276</v>
      </c>
      <c r="BQ287" s="27">
        <v>17445.8393948659</v>
      </c>
      <c r="BR287" s="27">
        <v>1.37689162489304</v>
      </c>
      <c r="BS287" s="27">
        <v>26878.0411248795</v>
      </c>
      <c r="BU287">
        <f t="shared" si="16"/>
        <v>102318.991680076</v>
      </c>
      <c r="BV287">
        <f t="shared" si="17"/>
        <v>179655.702609077</v>
      </c>
      <c r="BW287" s="29">
        <v>282</v>
      </c>
      <c r="BX287">
        <f t="shared" si="18"/>
        <v>0</v>
      </c>
      <c r="BY287">
        <f t="shared" si="19"/>
        <v>1</v>
      </c>
      <c r="CA287" s="25">
        <v>56200</v>
      </c>
      <c r="CH287" s="7">
        <v>56200</v>
      </c>
      <c r="CI287" s="6">
        <v>0</v>
      </c>
      <c r="CJ287" s="6">
        <v>1</v>
      </c>
      <c r="CK287" s="6">
        <v>0</v>
      </c>
      <c r="CL287" s="6">
        <v>1</v>
      </c>
      <c r="CM287" s="6">
        <v>0</v>
      </c>
      <c r="CN287" s="6">
        <v>1</v>
      </c>
      <c r="CO287" s="6">
        <v>0</v>
      </c>
      <c r="CP287" s="6">
        <v>1</v>
      </c>
      <c r="CQ287" s="6">
        <v>0.033</v>
      </c>
      <c r="CR287" s="6">
        <v>0.967</v>
      </c>
      <c r="CS287" s="6">
        <v>0.313</v>
      </c>
      <c r="CT287" s="6">
        <v>0.687</v>
      </c>
      <c r="CU287" s="6">
        <v>0.622</v>
      </c>
      <c r="CV287" s="6">
        <v>0.378</v>
      </c>
      <c r="CW287" s="6">
        <v>0.988</v>
      </c>
      <c r="CX287" s="6">
        <v>0.012</v>
      </c>
      <c r="CY287" s="6">
        <v>1</v>
      </c>
      <c r="CZ287" s="6">
        <v>0</v>
      </c>
      <c r="DA287" s="6">
        <v>1</v>
      </c>
      <c r="DB287" s="6">
        <v>0</v>
      </c>
      <c r="DC287" s="6">
        <v>1</v>
      </c>
      <c r="DD287" s="6">
        <v>1</v>
      </c>
      <c r="DE287" s="6">
        <v>1</v>
      </c>
      <c r="DF287" s="6">
        <v>1</v>
      </c>
      <c r="DG287" s="6">
        <v>1</v>
      </c>
      <c r="DH287" s="6">
        <v>1</v>
      </c>
      <c r="DI287" s="6">
        <v>1</v>
      </c>
      <c r="DJ287" s="6">
        <v>1</v>
      </c>
      <c r="DK287" s="6">
        <v>1</v>
      </c>
      <c r="DL287" s="6">
        <v>1</v>
      </c>
      <c r="DM287" s="6">
        <v>1</v>
      </c>
      <c r="DN287" s="6">
        <v>1</v>
      </c>
      <c r="DO287" s="6">
        <v>1</v>
      </c>
      <c r="DP287" s="6">
        <v>1</v>
      </c>
      <c r="DQ287" s="6">
        <v>1</v>
      </c>
      <c r="DR287" s="6">
        <v>1</v>
      </c>
      <c r="DS287" s="6">
        <v>1</v>
      </c>
      <c r="DT287" s="6">
        <v>1</v>
      </c>
      <c r="DU287" s="6">
        <v>1</v>
      </c>
      <c r="DV287" s="6">
        <v>1</v>
      </c>
      <c r="DW287" s="6">
        <v>1</v>
      </c>
      <c r="DX287" s="6">
        <v>1</v>
      </c>
    </row>
    <row r="288" spans="1:128">
      <c r="A288" s="15">
        <v>283</v>
      </c>
      <c r="BP288" s="27">
        <v>0.830802004591456</v>
      </c>
      <c r="BQ288" s="27">
        <v>13234.2010673673</v>
      </c>
      <c r="BR288" s="27">
        <v>1.42071195119973</v>
      </c>
      <c r="BS288" s="27">
        <v>17911.8472598298</v>
      </c>
      <c r="BU288">
        <f t="shared" si="16"/>
        <v>111386.099621351</v>
      </c>
      <c r="BV288">
        <f t="shared" si="17"/>
        <v>195194.94542013</v>
      </c>
      <c r="BW288" s="29">
        <v>283</v>
      </c>
      <c r="BX288">
        <f t="shared" si="18"/>
        <v>0</v>
      </c>
      <c r="BY288">
        <f t="shared" si="19"/>
        <v>1</v>
      </c>
      <c r="CA288" s="25">
        <v>56400</v>
      </c>
      <c r="CH288" s="7">
        <v>56400</v>
      </c>
      <c r="CI288" s="6">
        <v>0</v>
      </c>
      <c r="CJ288" s="6">
        <v>1</v>
      </c>
      <c r="CK288" s="6">
        <v>0</v>
      </c>
      <c r="CL288" s="6">
        <v>1</v>
      </c>
      <c r="CM288" s="6">
        <v>0</v>
      </c>
      <c r="CN288" s="6">
        <v>1</v>
      </c>
      <c r="CO288" s="6">
        <v>0</v>
      </c>
      <c r="CP288" s="6">
        <v>1</v>
      </c>
      <c r="CQ288" s="6">
        <v>0.029</v>
      </c>
      <c r="CR288" s="6">
        <v>0.971</v>
      </c>
      <c r="CS288" s="6">
        <v>0.309</v>
      </c>
      <c r="CT288" s="6">
        <v>0.691</v>
      </c>
      <c r="CU288" s="6">
        <v>0.606</v>
      </c>
      <c r="CV288" s="6">
        <v>0.394</v>
      </c>
      <c r="CW288" s="6">
        <v>0.986</v>
      </c>
      <c r="CX288" s="6">
        <v>0.014</v>
      </c>
      <c r="CY288" s="6">
        <v>1</v>
      </c>
      <c r="CZ288" s="6">
        <v>0</v>
      </c>
      <c r="DA288" s="6">
        <v>1</v>
      </c>
      <c r="DB288" s="6">
        <v>0</v>
      </c>
      <c r="DC288" s="6">
        <v>1</v>
      </c>
      <c r="DD288" s="6">
        <v>1</v>
      </c>
      <c r="DE288" s="6">
        <v>1</v>
      </c>
      <c r="DF288" s="6">
        <v>1</v>
      </c>
      <c r="DG288" s="6">
        <v>1</v>
      </c>
      <c r="DH288" s="6">
        <v>1</v>
      </c>
      <c r="DI288" s="6">
        <v>1</v>
      </c>
      <c r="DJ288" s="6">
        <v>1</v>
      </c>
      <c r="DK288" s="6">
        <v>1</v>
      </c>
      <c r="DL288" s="6">
        <v>1</v>
      </c>
      <c r="DM288" s="6">
        <v>1</v>
      </c>
      <c r="DN288" s="6">
        <v>1</v>
      </c>
      <c r="DO288" s="6">
        <v>1</v>
      </c>
      <c r="DP288" s="6">
        <v>1</v>
      </c>
      <c r="DQ288" s="6">
        <v>1</v>
      </c>
      <c r="DR288" s="6">
        <v>1</v>
      </c>
      <c r="DS288" s="6">
        <v>1</v>
      </c>
      <c r="DT288" s="6">
        <v>1</v>
      </c>
      <c r="DU288" s="6">
        <v>1</v>
      </c>
      <c r="DV288" s="6">
        <v>1</v>
      </c>
      <c r="DW288" s="6">
        <v>1</v>
      </c>
      <c r="DX288" s="6">
        <v>1</v>
      </c>
    </row>
    <row r="289" spans="1:128">
      <c r="A289" s="15">
        <v>284</v>
      </c>
      <c r="BP289" s="27">
        <v>0.828669100326156</v>
      </c>
      <c r="BQ289" s="27">
        <v>14880.5544483069</v>
      </c>
      <c r="BR289" s="27">
        <v>1.39510686846307</v>
      </c>
      <c r="BS289" s="27">
        <v>18067.404858918</v>
      </c>
      <c r="BU289">
        <f t="shared" si="16"/>
        <v>109419.810600617</v>
      </c>
      <c r="BV289">
        <f t="shared" si="17"/>
        <v>191198.625410542</v>
      </c>
      <c r="BW289" s="29">
        <v>284</v>
      </c>
      <c r="BX289">
        <f t="shared" si="18"/>
        <v>0</v>
      </c>
      <c r="BY289">
        <f t="shared" si="19"/>
        <v>1</v>
      </c>
      <c r="CA289" s="25">
        <v>56600</v>
      </c>
      <c r="CH289" s="7">
        <v>56600</v>
      </c>
      <c r="CI289" s="6">
        <v>0</v>
      </c>
      <c r="CJ289" s="6">
        <v>1</v>
      </c>
      <c r="CK289" s="6">
        <v>0</v>
      </c>
      <c r="CL289" s="6">
        <v>1</v>
      </c>
      <c r="CM289" s="6">
        <v>0</v>
      </c>
      <c r="CN289" s="6">
        <v>1</v>
      </c>
      <c r="CO289" s="6">
        <v>0</v>
      </c>
      <c r="CP289" s="6">
        <v>1</v>
      </c>
      <c r="CQ289" s="6">
        <v>0.027</v>
      </c>
      <c r="CR289" s="6">
        <v>0.973</v>
      </c>
      <c r="CS289" s="6">
        <v>0.307</v>
      </c>
      <c r="CT289" s="6">
        <v>0.693</v>
      </c>
      <c r="CU289" s="6">
        <v>0.592</v>
      </c>
      <c r="CV289" s="6">
        <v>0.408</v>
      </c>
      <c r="CW289" s="6">
        <v>0.984</v>
      </c>
      <c r="CX289" s="6">
        <v>0.016</v>
      </c>
      <c r="CY289" s="6">
        <v>1</v>
      </c>
      <c r="CZ289" s="6">
        <v>0</v>
      </c>
      <c r="DA289" s="6">
        <v>1</v>
      </c>
      <c r="DB289" s="6">
        <v>0</v>
      </c>
      <c r="DC289" s="6">
        <v>1</v>
      </c>
      <c r="DD289" s="6">
        <v>1</v>
      </c>
      <c r="DE289" s="6">
        <v>1</v>
      </c>
      <c r="DF289" s="6">
        <v>1</v>
      </c>
      <c r="DG289" s="6">
        <v>1</v>
      </c>
      <c r="DH289" s="6">
        <v>1</v>
      </c>
      <c r="DI289" s="6">
        <v>1</v>
      </c>
      <c r="DJ289" s="6">
        <v>1</v>
      </c>
      <c r="DK289" s="6">
        <v>1</v>
      </c>
      <c r="DL289" s="6">
        <v>1</v>
      </c>
      <c r="DM289" s="6">
        <v>1</v>
      </c>
      <c r="DN289" s="6">
        <v>1</v>
      </c>
      <c r="DO289" s="6">
        <v>1</v>
      </c>
      <c r="DP289" s="6">
        <v>1</v>
      </c>
      <c r="DQ289" s="6">
        <v>1</v>
      </c>
      <c r="DR289" s="6">
        <v>1</v>
      </c>
      <c r="DS289" s="6">
        <v>1</v>
      </c>
      <c r="DT289" s="6">
        <v>1</v>
      </c>
      <c r="DU289" s="6">
        <v>1</v>
      </c>
      <c r="DV289" s="6">
        <v>1</v>
      </c>
      <c r="DW289" s="6">
        <v>1</v>
      </c>
      <c r="DX289" s="6">
        <v>1</v>
      </c>
    </row>
    <row r="290" spans="1:128">
      <c r="A290" s="15">
        <v>285</v>
      </c>
      <c r="BP290" s="27">
        <v>0.762976901943107</v>
      </c>
      <c r="BQ290" s="27">
        <v>15138.319904816</v>
      </c>
      <c r="BR290" s="27">
        <v>1.29230092869197</v>
      </c>
      <c r="BS290" s="27">
        <v>18609.6896451891</v>
      </c>
      <c r="BU290">
        <f t="shared" si="16"/>
        <v>99308.2153866501</v>
      </c>
      <c r="BV290">
        <f t="shared" si="17"/>
        <v>175235.449658606</v>
      </c>
      <c r="BW290" s="29">
        <v>285</v>
      </c>
      <c r="BX290">
        <f t="shared" si="18"/>
        <v>0</v>
      </c>
      <c r="BY290">
        <f t="shared" si="19"/>
        <v>1</v>
      </c>
      <c r="CA290" s="25">
        <v>56800</v>
      </c>
      <c r="CH290" s="7">
        <v>56800</v>
      </c>
      <c r="CI290" s="6">
        <v>0</v>
      </c>
      <c r="CJ290" s="6">
        <v>1</v>
      </c>
      <c r="CK290" s="6">
        <v>0</v>
      </c>
      <c r="CL290" s="6">
        <v>1</v>
      </c>
      <c r="CM290" s="6">
        <v>0</v>
      </c>
      <c r="CN290" s="6">
        <v>1</v>
      </c>
      <c r="CO290" s="6">
        <v>0</v>
      </c>
      <c r="CP290" s="6">
        <v>1</v>
      </c>
      <c r="CQ290" s="6">
        <v>0.024</v>
      </c>
      <c r="CR290" s="6">
        <v>0.976</v>
      </c>
      <c r="CS290" s="6">
        <v>0.303</v>
      </c>
      <c r="CT290" s="6">
        <v>0.697</v>
      </c>
      <c r="CU290" s="6">
        <v>0.577</v>
      </c>
      <c r="CV290" s="6">
        <v>0.423</v>
      </c>
      <c r="CW290" s="6">
        <v>0.979</v>
      </c>
      <c r="CX290" s="6">
        <v>0.021</v>
      </c>
      <c r="CY290" s="6">
        <v>1</v>
      </c>
      <c r="CZ290" s="6">
        <v>0</v>
      </c>
      <c r="DA290" s="6">
        <v>1</v>
      </c>
      <c r="DB290" s="6">
        <v>0</v>
      </c>
      <c r="DC290" s="6">
        <v>1</v>
      </c>
      <c r="DD290" s="6">
        <v>1</v>
      </c>
      <c r="DE290" s="6">
        <v>1</v>
      </c>
      <c r="DF290" s="6">
        <v>1</v>
      </c>
      <c r="DG290" s="6">
        <v>1</v>
      </c>
      <c r="DH290" s="6">
        <v>1</v>
      </c>
      <c r="DI290" s="6">
        <v>1</v>
      </c>
      <c r="DJ290" s="6">
        <v>1</v>
      </c>
      <c r="DK290" s="6">
        <v>1</v>
      </c>
      <c r="DL290" s="6">
        <v>1</v>
      </c>
      <c r="DM290" s="6">
        <v>1</v>
      </c>
      <c r="DN290" s="6">
        <v>1</v>
      </c>
      <c r="DO290" s="6">
        <v>1</v>
      </c>
      <c r="DP290" s="6">
        <v>1</v>
      </c>
      <c r="DQ290" s="6">
        <v>1</v>
      </c>
      <c r="DR290" s="6">
        <v>1</v>
      </c>
      <c r="DS290" s="6">
        <v>1</v>
      </c>
      <c r="DT290" s="6">
        <v>1</v>
      </c>
      <c r="DU290" s="6">
        <v>1</v>
      </c>
      <c r="DV290" s="6">
        <v>1</v>
      </c>
      <c r="DW290" s="6">
        <v>1</v>
      </c>
      <c r="DX290" s="6">
        <v>1</v>
      </c>
    </row>
    <row r="291" spans="1:128">
      <c r="A291" s="15">
        <v>286</v>
      </c>
      <c r="BP291" s="27">
        <v>0.768935579469897</v>
      </c>
      <c r="BQ291" s="27">
        <v>12423.2334622364</v>
      </c>
      <c r="BR291" s="27">
        <v>1.31951197085339</v>
      </c>
      <c r="BS291" s="27">
        <v>15347.2097703627</v>
      </c>
      <c r="BU291">
        <f t="shared" si="16"/>
        <v>102917.103458248</v>
      </c>
      <c r="BV291">
        <f t="shared" si="17"/>
        <v>182579.585857645</v>
      </c>
      <c r="BW291" s="29">
        <v>286</v>
      </c>
      <c r="BX291">
        <f t="shared" si="18"/>
        <v>0</v>
      </c>
      <c r="BY291">
        <f t="shared" si="19"/>
        <v>1</v>
      </c>
      <c r="CA291" s="25">
        <v>57000</v>
      </c>
      <c r="CH291" s="7">
        <v>57000</v>
      </c>
      <c r="CI291" s="6">
        <v>0</v>
      </c>
      <c r="CJ291" s="6">
        <v>1</v>
      </c>
      <c r="CK291" s="6">
        <v>0</v>
      </c>
      <c r="CL291" s="6">
        <v>1</v>
      </c>
      <c r="CM291" s="6">
        <v>0</v>
      </c>
      <c r="CN291" s="6">
        <v>1</v>
      </c>
      <c r="CO291" s="6">
        <v>0</v>
      </c>
      <c r="CP291" s="6">
        <v>1</v>
      </c>
      <c r="CQ291" s="6">
        <v>0.023</v>
      </c>
      <c r="CR291" s="6">
        <v>0.977</v>
      </c>
      <c r="CS291" s="6">
        <v>0.299</v>
      </c>
      <c r="CT291" s="6">
        <v>0.701</v>
      </c>
      <c r="CU291" s="6">
        <v>0.565</v>
      </c>
      <c r="CV291" s="6">
        <v>0.435</v>
      </c>
      <c r="CW291" s="6">
        <v>0.976</v>
      </c>
      <c r="CX291" s="6">
        <v>0.024</v>
      </c>
      <c r="CY291" s="6">
        <v>1</v>
      </c>
      <c r="CZ291" s="6">
        <v>0</v>
      </c>
      <c r="DA291" s="6">
        <v>1</v>
      </c>
      <c r="DB291" s="6">
        <v>0</v>
      </c>
      <c r="DC291" s="6">
        <v>1</v>
      </c>
      <c r="DD291" s="6">
        <v>1</v>
      </c>
      <c r="DE291" s="6">
        <v>1</v>
      </c>
      <c r="DF291" s="6">
        <v>1</v>
      </c>
      <c r="DG291" s="6">
        <v>1</v>
      </c>
      <c r="DH291" s="6">
        <v>1</v>
      </c>
      <c r="DI291" s="6">
        <v>1</v>
      </c>
      <c r="DJ291" s="6">
        <v>1</v>
      </c>
      <c r="DK291" s="6">
        <v>1</v>
      </c>
      <c r="DL291" s="6">
        <v>1</v>
      </c>
      <c r="DM291" s="6">
        <v>1</v>
      </c>
      <c r="DN291" s="6">
        <v>1</v>
      </c>
      <c r="DO291" s="6">
        <v>1</v>
      </c>
      <c r="DP291" s="6">
        <v>1</v>
      </c>
      <c r="DQ291" s="6">
        <v>1</v>
      </c>
      <c r="DR291" s="6">
        <v>1</v>
      </c>
      <c r="DS291" s="6">
        <v>1</v>
      </c>
      <c r="DT291" s="6">
        <v>1</v>
      </c>
      <c r="DU291" s="6">
        <v>1</v>
      </c>
      <c r="DV291" s="6">
        <v>1</v>
      </c>
      <c r="DW291" s="6">
        <v>1</v>
      </c>
      <c r="DX291" s="6">
        <v>1</v>
      </c>
    </row>
    <row r="292" spans="1:128">
      <c r="A292" s="15">
        <v>287</v>
      </c>
      <c r="BP292" s="27">
        <v>0.817717260889456</v>
      </c>
      <c r="BQ292" s="27">
        <v>13785.6934951789</v>
      </c>
      <c r="BR292" s="27">
        <v>1.41508492947255</v>
      </c>
      <c r="BS292" s="27">
        <v>20859.3730691287</v>
      </c>
      <c r="BU292">
        <f t="shared" si="16"/>
        <v>108871.895638239</v>
      </c>
      <c r="BV292">
        <f t="shared" si="17"/>
        <v>191403.366351754</v>
      </c>
      <c r="BW292" s="29">
        <v>287</v>
      </c>
      <c r="BX292">
        <f t="shared" si="18"/>
        <v>0</v>
      </c>
      <c r="BY292">
        <f t="shared" si="19"/>
        <v>1</v>
      </c>
      <c r="CA292" s="25">
        <v>57200</v>
      </c>
      <c r="CH292" s="7">
        <v>57200</v>
      </c>
      <c r="CI292" s="6">
        <v>0</v>
      </c>
      <c r="CJ292" s="6">
        <v>1</v>
      </c>
      <c r="CK292" s="6">
        <v>0</v>
      </c>
      <c r="CL292" s="6">
        <v>1</v>
      </c>
      <c r="CM292" s="6">
        <v>0</v>
      </c>
      <c r="CN292" s="6">
        <v>1</v>
      </c>
      <c r="CO292" s="6">
        <v>0</v>
      </c>
      <c r="CP292" s="6">
        <v>1</v>
      </c>
      <c r="CQ292" s="6">
        <v>0.022</v>
      </c>
      <c r="CR292" s="6">
        <v>0.978</v>
      </c>
      <c r="CS292" s="6">
        <v>0.294</v>
      </c>
      <c r="CT292" s="6">
        <v>0.706</v>
      </c>
      <c r="CU292" s="6">
        <v>0.557</v>
      </c>
      <c r="CV292" s="6">
        <v>0.443</v>
      </c>
      <c r="CW292" s="6">
        <v>0.966</v>
      </c>
      <c r="CX292" s="6">
        <v>0.034</v>
      </c>
      <c r="CY292" s="6">
        <v>1</v>
      </c>
      <c r="CZ292" s="6">
        <v>0</v>
      </c>
      <c r="DA292" s="6">
        <v>1</v>
      </c>
      <c r="DB292" s="6">
        <v>0</v>
      </c>
      <c r="DC292" s="6">
        <v>1</v>
      </c>
      <c r="DD292" s="6">
        <v>1</v>
      </c>
      <c r="DE292" s="6">
        <v>1</v>
      </c>
      <c r="DF292" s="6">
        <v>1</v>
      </c>
      <c r="DG292" s="6">
        <v>1</v>
      </c>
      <c r="DH292" s="6">
        <v>1</v>
      </c>
      <c r="DI292" s="6">
        <v>1</v>
      </c>
      <c r="DJ292" s="6">
        <v>1</v>
      </c>
      <c r="DK292" s="6">
        <v>1</v>
      </c>
      <c r="DL292" s="6">
        <v>1</v>
      </c>
      <c r="DM292" s="6">
        <v>1</v>
      </c>
      <c r="DN292" s="6">
        <v>1</v>
      </c>
      <c r="DO292" s="6">
        <v>1</v>
      </c>
      <c r="DP292" s="6">
        <v>1</v>
      </c>
      <c r="DQ292" s="6">
        <v>1</v>
      </c>
      <c r="DR292" s="6">
        <v>1</v>
      </c>
      <c r="DS292" s="6">
        <v>1</v>
      </c>
      <c r="DT292" s="6">
        <v>1</v>
      </c>
      <c r="DU292" s="6">
        <v>1</v>
      </c>
      <c r="DV292" s="6">
        <v>1</v>
      </c>
      <c r="DW292" s="6">
        <v>1</v>
      </c>
      <c r="DX292" s="6">
        <v>1</v>
      </c>
    </row>
    <row r="293" spans="1:128">
      <c r="A293" s="15">
        <v>288</v>
      </c>
      <c r="BP293" s="27">
        <v>0.809778315093071</v>
      </c>
      <c r="BQ293" s="27">
        <v>15981.6057198356</v>
      </c>
      <c r="BR293" s="27">
        <v>1.39917947361576</v>
      </c>
      <c r="BS293" s="27">
        <v>21270.7955080913</v>
      </c>
      <c r="BU293">
        <f t="shared" si="16"/>
        <v>105485.141544125</v>
      </c>
      <c r="BV293">
        <f t="shared" si="17"/>
        <v>188606.125534273</v>
      </c>
      <c r="BW293" s="29">
        <v>288</v>
      </c>
      <c r="BX293">
        <f t="shared" si="18"/>
        <v>0</v>
      </c>
      <c r="BY293">
        <f t="shared" si="19"/>
        <v>1</v>
      </c>
      <c r="CA293" s="25">
        <v>57400</v>
      </c>
      <c r="CH293" s="7">
        <v>57400</v>
      </c>
      <c r="CI293" s="6">
        <v>0</v>
      </c>
      <c r="CJ293" s="6">
        <v>1</v>
      </c>
      <c r="CK293" s="6">
        <v>0</v>
      </c>
      <c r="CL293" s="6">
        <v>1</v>
      </c>
      <c r="CM293" s="6">
        <v>0</v>
      </c>
      <c r="CN293" s="6">
        <v>1</v>
      </c>
      <c r="CO293" s="6">
        <v>0</v>
      </c>
      <c r="CP293" s="6">
        <v>1</v>
      </c>
      <c r="CQ293" s="6">
        <v>0.022</v>
      </c>
      <c r="CR293" s="6">
        <v>0.978</v>
      </c>
      <c r="CS293" s="6">
        <v>0.286</v>
      </c>
      <c r="CT293" s="6">
        <v>0.714</v>
      </c>
      <c r="CU293" s="6">
        <v>0.544</v>
      </c>
      <c r="CV293" s="6">
        <v>0.456</v>
      </c>
      <c r="CW293" s="6">
        <v>0.96</v>
      </c>
      <c r="CX293" s="6">
        <v>0.04</v>
      </c>
      <c r="CY293" s="6">
        <v>1</v>
      </c>
      <c r="CZ293" s="6">
        <v>0</v>
      </c>
      <c r="DA293" s="6">
        <v>1</v>
      </c>
      <c r="DB293" s="6">
        <v>0</v>
      </c>
      <c r="DC293" s="6">
        <v>1</v>
      </c>
      <c r="DD293" s="6">
        <v>1</v>
      </c>
      <c r="DE293" s="6">
        <v>1</v>
      </c>
      <c r="DF293" s="6">
        <v>1</v>
      </c>
      <c r="DG293" s="6">
        <v>1</v>
      </c>
      <c r="DH293" s="6">
        <v>1</v>
      </c>
      <c r="DI293" s="6">
        <v>1</v>
      </c>
      <c r="DJ293" s="6">
        <v>1</v>
      </c>
      <c r="DK293" s="6">
        <v>1</v>
      </c>
      <c r="DL293" s="6">
        <v>1</v>
      </c>
      <c r="DM293" s="6">
        <v>1</v>
      </c>
      <c r="DN293" s="6">
        <v>1</v>
      </c>
      <c r="DO293" s="6">
        <v>1</v>
      </c>
      <c r="DP293" s="6">
        <v>1</v>
      </c>
      <c r="DQ293" s="6">
        <v>1</v>
      </c>
      <c r="DR293" s="6">
        <v>1</v>
      </c>
      <c r="DS293" s="6">
        <v>1</v>
      </c>
      <c r="DT293" s="6">
        <v>1</v>
      </c>
      <c r="DU293" s="6">
        <v>1</v>
      </c>
      <c r="DV293" s="6">
        <v>1</v>
      </c>
      <c r="DW293" s="6">
        <v>1</v>
      </c>
      <c r="DX293" s="6">
        <v>1</v>
      </c>
    </row>
    <row r="294" spans="1:128">
      <c r="A294" s="15">
        <v>289</v>
      </c>
      <c r="BP294" s="27">
        <v>0.849857497843264</v>
      </c>
      <c r="BQ294" s="27">
        <v>13862.322622382</v>
      </c>
      <c r="BR294" s="27">
        <v>1.4300836887608</v>
      </c>
      <c r="BS294" s="27">
        <v>17022.0424887962</v>
      </c>
      <c r="BU294">
        <f t="shared" si="16"/>
        <v>113616.302054108</v>
      </c>
      <c r="BV294">
        <f t="shared" si="17"/>
        <v>197490.510825325</v>
      </c>
      <c r="BW294" s="29">
        <v>289</v>
      </c>
      <c r="BX294">
        <f t="shared" si="18"/>
        <v>0</v>
      </c>
      <c r="BY294">
        <f t="shared" si="19"/>
        <v>1</v>
      </c>
      <c r="CA294" s="25">
        <v>57600</v>
      </c>
      <c r="CH294" s="7">
        <v>57600</v>
      </c>
      <c r="CI294" s="6">
        <v>0</v>
      </c>
      <c r="CJ294" s="6">
        <v>1</v>
      </c>
      <c r="CK294" s="6">
        <v>0</v>
      </c>
      <c r="CL294" s="6">
        <v>1</v>
      </c>
      <c r="CM294" s="6">
        <v>0</v>
      </c>
      <c r="CN294" s="6">
        <v>1</v>
      </c>
      <c r="CO294" s="6">
        <v>0</v>
      </c>
      <c r="CP294" s="6">
        <v>1</v>
      </c>
      <c r="CQ294" s="6">
        <v>0.019</v>
      </c>
      <c r="CR294" s="6">
        <v>0.981</v>
      </c>
      <c r="CS294" s="6">
        <v>0.281</v>
      </c>
      <c r="CT294" s="6">
        <v>0.719</v>
      </c>
      <c r="CU294" s="6">
        <v>0.536</v>
      </c>
      <c r="CV294" s="6">
        <v>0.464</v>
      </c>
      <c r="CW294" s="6">
        <v>0.956</v>
      </c>
      <c r="CX294" s="6">
        <v>0.044</v>
      </c>
      <c r="CY294" s="6">
        <v>1</v>
      </c>
      <c r="CZ294" s="6">
        <v>0</v>
      </c>
      <c r="DA294" s="6">
        <v>1</v>
      </c>
      <c r="DB294" s="6">
        <v>0</v>
      </c>
      <c r="DC294" s="6">
        <v>1</v>
      </c>
      <c r="DD294" s="6">
        <v>1</v>
      </c>
      <c r="DE294" s="6">
        <v>1</v>
      </c>
      <c r="DF294" s="6">
        <v>1</v>
      </c>
      <c r="DG294" s="6">
        <v>1</v>
      </c>
      <c r="DH294" s="6">
        <v>1</v>
      </c>
      <c r="DI294" s="6">
        <v>1</v>
      </c>
      <c r="DJ294" s="6">
        <v>1</v>
      </c>
      <c r="DK294" s="6">
        <v>1</v>
      </c>
      <c r="DL294" s="6">
        <v>1</v>
      </c>
      <c r="DM294" s="6">
        <v>1</v>
      </c>
      <c r="DN294" s="6">
        <v>1</v>
      </c>
      <c r="DO294" s="6">
        <v>1</v>
      </c>
      <c r="DP294" s="6">
        <v>1</v>
      </c>
      <c r="DQ294" s="6">
        <v>1</v>
      </c>
      <c r="DR294" s="6">
        <v>1</v>
      </c>
      <c r="DS294" s="6">
        <v>1</v>
      </c>
      <c r="DT294" s="6">
        <v>1</v>
      </c>
      <c r="DU294" s="6">
        <v>1</v>
      </c>
      <c r="DV294" s="6">
        <v>1</v>
      </c>
      <c r="DW294" s="6">
        <v>1</v>
      </c>
      <c r="DX294" s="6">
        <v>1</v>
      </c>
    </row>
    <row r="295" spans="1:128">
      <c r="A295" s="15">
        <v>290</v>
      </c>
      <c r="BP295" s="27">
        <v>0.77068991259352</v>
      </c>
      <c r="BQ295" s="27">
        <v>13691.3103201727</v>
      </c>
      <c r="BR295" s="27">
        <v>1.33577412237357</v>
      </c>
      <c r="BS295" s="27">
        <v>20257.6669723641</v>
      </c>
      <c r="BU295">
        <f t="shared" si="16"/>
        <v>101912.176568855</v>
      </c>
      <c r="BV295">
        <f t="shared" si="17"/>
        <v>180108.451383671</v>
      </c>
      <c r="BW295" s="29">
        <v>290</v>
      </c>
      <c r="BX295">
        <f t="shared" si="18"/>
        <v>0</v>
      </c>
      <c r="BY295">
        <f t="shared" si="19"/>
        <v>1</v>
      </c>
      <c r="CA295" s="25">
        <v>57800</v>
      </c>
      <c r="CH295" s="7">
        <v>57800</v>
      </c>
      <c r="CI295" s="6">
        <v>0</v>
      </c>
      <c r="CJ295" s="6">
        <v>1</v>
      </c>
      <c r="CK295" s="6">
        <v>0</v>
      </c>
      <c r="CL295" s="6">
        <v>1</v>
      </c>
      <c r="CM295" s="6">
        <v>0</v>
      </c>
      <c r="CN295" s="6">
        <v>1</v>
      </c>
      <c r="CO295" s="6">
        <v>0</v>
      </c>
      <c r="CP295" s="6">
        <v>1</v>
      </c>
      <c r="CQ295" s="6">
        <v>0.017</v>
      </c>
      <c r="CR295" s="6">
        <v>0.983</v>
      </c>
      <c r="CS295" s="6">
        <v>0.272</v>
      </c>
      <c r="CT295" s="6">
        <v>0.728</v>
      </c>
      <c r="CU295" s="6">
        <v>0.53</v>
      </c>
      <c r="CV295" s="6">
        <v>0.47</v>
      </c>
      <c r="CW295" s="6">
        <v>0.952</v>
      </c>
      <c r="CX295" s="6">
        <v>0.048</v>
      </c>
      <c r="CY295" s="6">
        <v>1</v>
      </c>
      <c r="CZ295" s="6">
        <v>0</v>
      </c>
      <c r="DA295" s="6">
        <v>1</v>
      </c>
      <c r="DB295" s="6">
        <v>0</v>
      </c>
      <c r="DC295" s="6">
        <v>1</v>
      </c>
      <c r="DD295" s="6">
        <v>1</v>
      </c>
      <c r="DE295" s="6">
        <v>1</v>
      </c>
      <c r="DF295" s="6">
        <v>1</v>
      </c>
      <c r="DG295" s="6">
        <v>1</v>
      </c>
      <c r="DH295" s="6">
        <v>1</v>
      </c>
      <c r="DI295" s="6">
        <v>1</v>
      </c>
      <c r="DJ295" s="6">
        <v>1</v>
      </c>
      <c r="DK295" s="6">
        <v>1</v>
      </c>
      <c r="DL295" s="6">
        <v>1</v>
      </c>
      <c r="DM295" s="6">
        <v>1</v>
      </c>
      <c r="DN295" s="6">
        <v>1</v>
      </c>
      <c r="DO295" s="6">
        <v>1</v>
      </c>
      <c r="DP295" s="6">
        <v>1</v>
      </c>
      <c r="DQ295" s="6">
        <v>1</v>
      </c>
      <c r="DR295" s="6">
        <v>1</v>
      </c>
      <c r="DS295" s="6">
        <v>1</v>
      </c>
      <c r="DT295" s="6">
        <v>1</v>
      </c>
      <c r="DU295" s="6">
        <v>1</v>
      </c>
      <c r="DV295" s="6">
        <v>1</v>
      </c>
      <c r="DW295" s="6">
        <v>1</v>
      </c>
      <c r="DX295" s="6">
        <v>1</v>
      </c>
    </row>
    <row r="296" spans="1:128">
      <c r="A296" s="15">
        <v>291</v>
      </c>
      <c r="BP296" s="27">
        <v>0.812543470418246</v>
      </c>
      <c r="BQ296" s="27">
        <v>18673.5727563769</v>
      </c>
      <c r="BR296" s="27">
        <v>1.38241599144399</v>
      </c>
      <c r="BS296" s="27">
        <v>25288.3912238058</v>
      </c>
      <c r="BU296">
        <f t="shared" si="16"/>
        <v>103207.94780636</v>
      </c>
      <c r="BV296">
        <f t="shared" si="17"/>
        <v>182074.007492793</v>
      </c>
      <c r="BW296" s="29">
        <v>291</v>
      </c>
      <c r="BX296">
        <f t="shared" si="18"/>
        <v>0</v>
      </c>
      <c r="BY296">
        <f t="shared" si="19"/>
        <v>1</v>
      </c>
      <c r="CA296" s="25">
        <v>58000</v>
      </c>
      <c r="CH296" s="7">
        <v>58000</v>
      </c>
      <c r="CI296" s="6">
        <v>0</v>
      </c>
      <c r="CJ296" s="6">
        <v>1</v>
      </c>
      <c r="CK296" s="6">
        <v>0</v>
      </c>
      <c r="CL296" s="6">
        <v>1</v>
      </c>
      <c r="CM296" s="6">
        <v>0</v>
      </c>
      <c r="CN296" s="6">
        <v>1</v>
      </c>
      <c r="CO296" s="6">
        <v>0</v>
      </c>
      <c r="CP296" s="6">
        <v>1</v>
      </c>
      <c r="CQ296" s="6">
        <v>0.015</v>
      </c>
      <c r="CR296" s="6">
        <v>0.985</v>
      </c>
      <c r="CS296" s="6">
        <v>0.265</v>
      </c>
      <c r="CT296" s="6">
        <v>0.735</v>
      </c>
      <c r="CU296" s="6">
        <v>0.519</v>
      </c>
      <c r="CV296" s="6">
        <v>0.481</v>
      </c>
      <c r="CW296" s="6">
        <v>0.944</v>
      </c>
      <c r="CX296" s="6">
        <v>0.056</v>
      </c>
      <c r="CY296" s="6">
        <v>1</v>
      </c>
      <c r="CZ296" s="6">
        <v>0</v>
      </c>
      <c r="DA296" s="6">
        <v>1</v>
      </c>
      <c r="DB296" s="6">
        <v>0</v>
      </c>
      <c r="DC296" s="6">
        <v>1</v>
      </c>
      <c r="DD296" s="6">
        <v>1</v>
      </c>
      <c r="DE296" s="6">
        <v>1</v>
      </c>
      <c r="DF296" s="6">
        <v>1</v>
      </c>
      <c r="DG296" s="6">
        <v>1</v>
      </c>
      <c r="DH296" s="6">
        <v>1</v>
      </c>
      <c r="DI296" s="6">
        <v>1</v>
      </c>
      <c r="DJ296" s="6">
        <v>1</v>
      </c>
      <c r="DK296" s="6">
        <v>1</v>
      </c>
      <c r="DL296" s="6">
        <v>1</v>
      </c>
      <c r="DM296" s="6">
        <v>1</v>
      </c>
      <c r="DN296" s="6">
        <v>1</v>
      </c>
      <c r="DO296" s="6">
        <v>1</v>
      </c>
      <c r="DP296" s="6">
        <v>1</v>
      </c>
      <c r="DQ296" s="6">
        <v>1</v>
      </c>
      <c r="DR296" s="6">
        <v>1</v>
      </c>
      <c r="DS296" s="6">
        <v>1</v>
      </c>
      <c r="DT296" s="6">
        <v>1</v>
      </c>
      <c r="DU296" s="6">
        <v>1</v>
      </c>
      <c r="DV296" s="6">
        <v>1</v>
      </c>
      <c r="DW296" s="6">
        <v>1</v>
      </c>
      <c r="DX296" s="6">
        <v>1</v>
      </c>
    </row>
    <row r="297" spans="1:128">
      <c r="A297" s="15">
        <v>292</v>
      </c>
      <c r="BP297" s="27">
        <v>0.799790025853024</v>
      </c>
      <c r="BQ297" s="27">
        <v>12734.7284371341</v>
      </c>
      <c r="BR297" s="27">
        <v>1.37800573548367</v>
      </c>
      <c r="BS297" s="27">
        <v>15995.8482172088</v>
      </c>
      <c r="BU297">
        <f t="shared" si="16"/>
        <v>107233.77544082</v>
      </c>
      <c r="BV297">
        <f t="shared" si="17"/>
        <v>190705.012105342</v>
      </c>
      <c r="BW297" s="29">
        <v>292</v>
      </c>
      <c r="BX297">
        <f t="shared" si="18"/>
        <v>0</v>
      </c>
      <c r="BY297">
        <f t="shared" si="19"/>
        <v>1</v>
      </c>
      <c r="CA297" s="25">
        <v>58200</v>
      </c>
      <c r="CH297" s="7">
        <v>58200</v>
      </c>
      <c r="CI297" s="6">
        <v>0</v>
      </c>
      <c r="CJ297" s="6">
        <v>1</v>
      </c>
      <c r="CK297" s="6">
        <v>0</v>
      </c>
      <c r="CL297" s="6">
        <v>1</v>
      </c>
      <c r="CM297" s="6">
        <v>0</v>
      </c>
      <c r="CN297" s="6">
        <v>1</v>
      </c>
      <c r="CO297" s="6">
        <v>0</v>
      </c>
      <c r="CP297" s="6">
        <v>1</v>
      </c>
      <c r="CQ297" s="6">
        <v>0.014</v>
      </c>
      <c r="CR297" s="6">
        <v>0.986</v>
      </c>
      <c r="CS297" s="6">
        <v>0.258</v>
      </c>
      <c r="CT297" s="6">
        <v>0.742</v>
      </c>
      <c r="CU297" s="6">
        <v>0.51</v>
      </c>
      <c r="CV297" s="6">
        <v>0.49</v>
      </c>
      <c r="CW297" s="6">
        <v>0.942</v>
      </c>
      <c r="CX297" s="6">
        <v>0.058</v>
      </c>
      <c r="CY297" s="6">
        <v>1</v>
      </c>
      <c r="CZ297" s="6">
        <v>0</v>
      </c>
      <c r="DA297" s="6">
        <v>1</v>
      </c>
      <c r="DB297" s="6">
        <v>0</v>
      </c>
      <c r="DC297" s="6">
        <v>1</v>
      </c>
      <c r="DD297" s="6">
        <v>1</v>
      </c>
      <c r="DE297" s="6">
        <v>1</v>
      </c>
      <c r="DF297" s="6">
        <v>1</v>
      </c>
      <c r="DG297" s="6">
        <v>1</v>
      </c>
      <c r="DH297" s="6">
        <v>1</v>
      </c>
      <c r="DI297" s="6">
        <v>1</v>
      </c>
      <c r="DJ297" s="6">
        <v>1</v>
      </c>
      <c r="DK297" s="6">
        <v>1</v>
      </c>
      <c r="DL297" s="6">
        <v>1</v>
      </c>
      <c r="DM297" s="6">
        <v>1</v>
      </c>
      <c r="DN297" s="6">
        <v>1</v>
      </c>
      <c r="DO297" s="6">
        <v>1</v>
      </c>
      <c r="DP297" s="6">
        <v>1</v>
      </c>
      <c r="DQ297" s="6">
        <v>1</v>
      </c>
      <c r="DR297" s="6">
        <v>1</v>
      </c>
      <c r="DS297" s="6">
        <v>1</v>
      </c>
      <c r="DT297" s="6">
        <v>1</v>
      </c>
      <c r="DU297" s="6">
        <v>1</v>
      </c>
      <c r="DV297" s="6">
        <v>1</v>
      </c>
      <c r="DW297" s="6">
        <v>1</v>
      </c>
      <c r="DX297" s="6">
        <v>1</v>
      </c>
    </row>
    <row r="298" spans="1:128">
      <c r="A298" s="15">
        <v>293</v>
      </c>
      <c r="BP298" s="27">
        <v>0.814795693714013</v>
      </c>
      <c r="BQ298" s="27">
        <v>13987.8102891552</v>
      </c>
      <c r="BR298" s="27">
        <v>1.39275775721599</v>
      </c>
      <c r="BS298" s="27">
        <v>20115.8151838988</v>
      </c>
      <c r="BU298">
        <f t="shared" si="16"/>
        <v>108231.543767947</v>
      </c>
      <c r="BV298">
        <f t="shared" si="17"/>
        <v>188797.848398499</v>
      </c>
      <c r="BW298" s="29">
        <v>293</v>
      </c>
      <c r="BX298">
        <f t="shared" si="18"/>
        <v>0</v>
      </c>
      <c r="BY298">
        <f t="shared" si="19"/>
        <v>1</v>
      </c>
      <c r="CA298" s="25">
        <v>58400</v>
      </c>
      <c r="CH298" s="7">
        <v>58400</v>
      </c>
      <c r="CI298" s="6">
        <v>0</v>
      </c>
      <c r="CJ298" s="6">
        <v>1</v>
      </c>
      <c r="CK298" s="6">
        <v>0</v>
      </c>
      <c r="CL298" s="6">
        <v>1</v>
      </c>
      <c r="CM298" s="6">
        <v>0</v>
      </c>
      <c r="CN298" s="6">
        <v>1</v>
      </c>
      <c r="CO298" s="6">
        <v>0</v>
      </c>
      <c r="CP298" s="6">
        <v>1</v>
      </c>
      <c r="CQ298" s="6">
        <v>0.012</v>
      </c>
      <c r="CR298" s="6">
        <v>0.988</v>
      </c>
      <c r="CS298" s="6">
        <v>0.251</v>
      </c>
      <c r="CT298" s="6">
        <v>0.749</v>
      </c>
      <c r="CU298" s="6">
        <v>0.501</v>
      </c>
      <c r="CV298" s="6">
        <v>0.499</v>
      </c>
      <c r="CW298" s="6">
        <v>0.935</v>
      </c>
      <c r="CX298" s="6">
        <v>0.065</v>
      </c>
      <c r="CY298" s="6">
        <v>1</v>
      </c>
      <c r="CZ298" s="6">
        <v>0</v>
      </c>
      <c r="DA298" s="6">
        <v>1</v>
      </c>
      <c r="DB298" s="6">
        <v>0</v>
      </c>
      <c r="DC298" s="6">
        <v>1</v>
      </c>
      <c r="DD298" s="6">
        <v>1</v>
      </c>
      <c r="DE298" s="6">
        <v>1</v>
      </c>
      <c r="DF298" s="6">
        <v>1</v>
      </c>
      <c r="DG298" s="6">
        <v>1</v>
      </c>
      <c r="DH298" s="6">
        <v>1</v>
      </c>
      <c r="DI298" s="6">
        <v>1</v>
      </c>
      <c r="DJ298" s="6">
        <v>1</v>
      </c>
      <c r="DK298" s="6">
        <v>1</v>
      </c>
      <c r="DL298" s="6">
        <v>1</v>
      </c>
      <c r="DM298" s="6">
        <v>1</v>
      </c>
      <c r="DN298" s="6">
        <v>1</v>
      </c>
      <c r="DO298" s="6">
        <v>1</v>
      </c>
      <c r="DP298" s="6">
        <v>1</v>
      </c>
      <c r="DQ298" s="6">
        <v>1</v>
      </c>
      <c r="DR298" s="6">
        <v>1</v>
      </c>
      <c r="DS298" s="6">
        <v>1</v>
      </c>
      <c r="DT298" s="6">
        <v>1</v>
      </c>
      <c r="DU298" s="6">
        <v>1</v>
      </c>
      <c r="DV298" s="6">
        <v>1</v>
      </c>
      <c r="DW298" s="6">
        <v>1</v>
      </c>
      <c r="DX298" s="6">
        <v>1</v>
      </c>
    </row>
    <row r="299" spans="1:128">
      <c r="A299" s="15">
        <v>294</v>
      </c>
      <c r="BP299" s="27">
        <v>0.817159619137522</v>
      </c>
      <c r="BQ299" s="27">
        <v>14183.5665309455</v>
      </c>
      <c r="BR299" s="27">
        <v>1.4283202200693</v>
      </c>
      <c r="BS299" s="27">
        <v>18057.5415880949</v>
      </c>
      <c r="BU299">
        <f t="shared" si="16"/>
        <v>108390.376339683</v>
      </c>
      <c r="BV299">
        <f t="shared" si="17"/>
        <v>196190.4914223</v>
      </c>
      <c r="BW299" s="29">
        <v>294</v>
      </c>
      <c r="BX299">
        <f t="shared" si="18"/>
        <v>0</v>
      </c>
      <c r="BY299">
        <f t="shared" si="19"/>
        <v>1</v>
      </c>
      <c r="CA299" s="25">
        <v>58600</v>
      </c>
      <c r="CH299" s="7">
        <v>58600</v>
      </c>
      <c r="CI299" s="6">
        <v>0</v>
      </c>
      <c r="CJ299" s="6">
        <v>1</v>
      </c>
      <c r="CK299" s="6">
        <v>0</v>
      </c>
      <c r="CL299" s="6">
        <v>1</v>
      </c>
      <c r="CM299" s="6">
        <v>0</v>
      </c>
      <c r="CN299" s="6">
        <v>1</v>
      </c>
      <c r="CO299" s="6">
        <v>0</v>
      </c>
      <c r="CP299" s="6">
        <v>1</v>
      </c>
      <c r="CQ299" s="6">
        <v>0.01</v>
      </c>
      <c r="CR299" s="6">
        <v>0.99</v>
      </c>
      <c r="CS299" s="6">
        <v>0.239</v>
      </c>
      <c r="CT299" s="6">
        <v>0.761</v>
      </c>
      <c r="CU299" s="6">
        <v>0.494</v>
      </c>
      <c r="CV299" s="6">
        <v>0.506</v>
      </c>
      <c r="CW299" s="6">
        <v>0.929</v>
      </c>
      <c r="CX299" s="6">
        <v>0.071</v>
      </c>
      <c r="CY299" s="6">
        <v>1</v>
      </c>
      <c r="CZ299" s="6">
        <v>0</v>
      </c>
      <c r="DA299" s="6">
        <v>1</v>
      </c>
      <c r="DB299" s="6">
        <v>0</v>
      </c>
      <c r="DC299" s="6">
        <v>1</v>
      </c>
      <c r="DD299" s="6">
        <v>1</v>
      </c>
      <c r="DE299" s="6">
        <v>1</v>
      </c>
      <c r="DF299" s="6">
        <v>1</v>
      </c>
      <c r="DG299" s="6">
        <v>1</v>
      </c>
      <c r="DH299" s="6">
        <v>1</v>
      </c>
      <c r="DI299" s="6">
        <v>1</v>
      </c>
      <c r="DJ299" s="6">
        <v>1</v>
      </c>
      <c r="DK299" s="6">
        <v>1</v>
      </c>
      <c r="DL299" s="6">
        <v>1</v>
      </c>
      <c r="DM299" s="6">
        <v>1</v>
      </c>
      <c r="DN299" s="6">
        <v>1</v>
      </c>
      <c r="DO299" s="6">
        <v>1</v>
      </c>
      <c r="DP299" s="6">
        <v>1</v>
      </c>
      <c r="DQ299" s="6">
        <v>1</v>
      </c>
      <c r="DR299" s="6">
        <v>1</v>
      </c>
      <c r="DS299" s="6">
        <v>1</v>
      </c>
      <c r="DT299" s="6">
        <v>1</v>
      </c>
      <c r="DU299" s="6">
        <v>1</v>
      </c>
      <c r="DV299" s="6">
        <v>1</v>
      </c>
      <c r="DW299" s="6">
        <v>1</v>
      </c>
      <c r="DX299" s="6">
        <v>1</v>
      </c>
    </row>
    <row r="300" spans="1:128">
      <c r="A300" s="15">
        <v>295</v>
      </c>
      <c r="BP300" s="27">
        <v>0.817760218260079</v>
      </c>
      <c r="BQ300" s="27">
        <v>12416.7950142993</v>
      </c>
      <c r="BR300" s="27">
        <v>1.41414026942132</v>
      </c>
      <c r="BS300" s="27">
        <v>16984.3617746146</v>
      </c>
      <c r="BU300">
        <f t="shared" si="16"/>
        <v>110247.237724712</v>
      </c>
      <c r="BV300">
        <f t="shared" si="17"/>
        <v>195136.678638584</v>
      </c>
      <c r="BW300" s="29">
        <v>295</v>
      </c>
      <c r="BX300">
        <f t="shared" si="18"/>
        <v>0</v>
      </c>
      <c r="BY300">
        <f t="shared" si="19"/>
        <v>1</v>
      </c>
      <c r="CA300" s="25">
        <v>58800</v>
      </c>
      <c r="CH300" s="7">
        <v>58800</v>
      </c>
      <c r="CI300" s="6">
        <v>0</v>
      </c>
      <c r="CJ300" s="6">
        <v>1</v>
      </c>
      <c r="CK300" s="6">
        <v>0</v>
      </c>
      <c r="CL300" s="6">
        <v>1</v>
      </c>
      <c r="CM300" s="6">
        <v>0</v>
      </c>
      <c r="CN300" s="6">
        <v>1</v>
      </c>
      <c r="CO300" s="6">
        <v>0</v>
      </c>
      <c r="CP300" s="6">
        <v>1</v>
      </c>
      <c r="CQ300" s="6">
        <v>0.009</v>
      </c>
      <c r="CR300" s="6">
        <v>0.991</v>
      </c>
      <c r="CS300" s="6">
        <v>0.234</v>
      </c>
      <c r="CT300" s="6">
        <v>0.766</v>
      </c>
      <c r="CU300" s="6">
        <v>0.48</v>
      </c>
      <c r="CV300" s="6">
        <v>0.52</v>
      </c>
      <c r="CW300" s="6">
        <v>0.919</v>
      </c>
      <c r="CX300" s="6">
        <v>0.081</v>
      </c>
      <c r="CY300" s="6">
        <v>1</v>
      </c>
      <c r="CZ300" s="6">
        <v>0</v>
      </c>
      <c r="DA300" s="6">
        <v>1</v>
      </c>
      <c r="DB300" s="6">
        <v>0</v>
      </c>
      <c r="DC300" s="6">
        <v>1</v>
      </c>
      <c r="DD300" s="6">
        <v>1</v>
      </c>
      <c r="DE300" s="6">
        <v>1</v>
      </c>
      <c r="DF300" s="6">
        <v>1</v>
      </c>
      <c r="DG300" s="6">
        <v>1</v>
      </c>
      <c r="DH300" s="6">
        <v>1</v>
      </c>
      <c r="DI300" s="6">
        <v>1</v>
      </c>
      <c r="DJ300" s="6">
        <v>1</v>
      </c>
      <c r="DK300" s="6">
        <v>1</v>
      </c>
      <c r="DL300" s="6">
        <v>1</v>
      </c>
      <c r="DM300" s="6">
        <v>1</v>
      </c>
      <c r="DN300" s="6">
        <v>1</v>
      </c>
      <c r="DO300" s="6">
        <v>1</v>
      </c>
      <c r="DP300" s="6">
        <v>1</v>
      </c>
      <c r="DQ300" s="6">
        <v>1</v>
      </c>
      <c r="DR300" s="6">
        <v>1</v>
      </c>
      <c r="DS300" s="6">
        <v>1</v>
      </c>
      <c r="DT300" s="6">
        <v>1</v>
      </c>
      <c r="DU300" s="6">
        <v>1</v>
      </c>
      <c r="DV300" s="6">
        <v>1</v>
      </c>
      <c r="DW300" s="6">
        <v>1</v>
      </c>
      <c r="DX300" s="6">
        <v>1</v>
      </c>
    </row>
    <row r="301" spans="1:128">
      <c r="A301" s="15">
        <v>296</v>
      </c>
      <c r="BP301" s="27">
        <v>0.804484012008264</v>
      </c>
      <c r="BQ301" s="27">
        <v>16130.0097782425</v>
      </c>
      <c r="BR301" s="27">
        <v>1.38736610623336</v>
      </c>
      <c r="BS301" s="27">
        <v>19739.663036854</v>
      </c>
      <c r="BU301">
        <f t="shared" si="16"/>
        <v>104542.592022997</v>
      </c>
      <c r="BV301">
        <f t="shared" si="17"/>
        <v>188365.25289815</v>
      </c>
      <c r="BW301" s="29">
        <v>296</v>
      </c>
      <c r="BX301">
        <f t="shared" si="18"/>
        <v>0</v>
      </c>
      <c r="BY301">
        <f t="shared" si="19"/>
        <v>1</v>
      </c>
      <c r="CA301" s="25">
        <v>59000</v>
      </c>
      <c r="CH301" s="7">
        <v>59000</v>
      </c>
      <c r="CI301" s="6">
        <v>0</v>
      </c>
      <c r="CJ301" s="6">
        <v>1</v>
      </c>
      <c r="CK301" s="6">
        <v>0</v>
      </c>
      <c r="CL301" s="6">
        <v>1</v>
      </c>
      <c r="CM301" s="6">
        <v>0</v>
      </c>
      <c r="CN301" s="6">
        <v>1</v>
      </c>
      <c r="CO301" s="6">
        <v>0</v>
      </c>
      <c r="CP301" s="6">
        <v>1</v>
      </c>
      <c r="CQ301" s="6">
        <v>0.007</v>
      </c>
      <c r="CR301" s="6">
        <v>0.993</v>
      </c>
      <c r="CS301" s="6">
        <v>0.231</v>
      </c>
      <c r="CT301" s="6">
        <v>0.769</v>
      </c>
      <c r="CU301" s="6">
        <v>0.469</v>
      </c>
      <c r="CV301" s="6">
        <v>0.531</v>
      </c>
      <c r="CW301" s="6">
        <v>0.905</v>
      </c>
      <c r="CX301" s="6">
        <v>0.095</v>
      </c>
      <c r="CY301" s="6">
        <v>1</v>
      </c>
      <c r="CZ301" s="6">
        <v>0</v>
      </c>
      <c r="DA301" s="6">
        <v>1</v>
      </c>
      <c r="DB301" s="6">
        <v>0</v>
      </c>
      <c r="DC301" s="6">
        <v>1</v>
      </c>
      <c r="DD301" s="6">
        <v>1</v>
      </c>
      <c r="DE301" s="6">
        <v>1</v>
      </c>
      <c r="DF301" s="6">
        <v>1</v>
      </c>
      <c r="DG301" s="6">
        <v>1</v>
      </c>
      <c r="DH301" s="6">
        <v>1</v>
      </c>
      <c r="DI301" s="6">
        <v>1</v>
      </c>
      <c r="DJ301" s="6">
        <v>1</v>
      </c>
      <c r="DK301" s="6">
        <v>1</v>
      </c>
      <c r="DL301" s="6">
        <v>1</v>
      </c>
      <c r="DM301" s="6">
        <v>1</v>
      </c>
      <c r="DN301" s="6">
        <v>1</v>
      </c>
      <c r="DO301" s="6">
        <v>1</v>
      </c>
      <c r="DP301" s="6">
        <v>1</v>
      </c>
      <c r="DQ301" s="6">
        <v>1</v>
      </c>
      <c r="DR301" s="6">
        <v>1</v>
      </c>
      <c r="DS301" s="6">
        <v>1</v>
      </c>
      <c r="DT301" s="6">
        <v>1</v>
      </c>
      <c r="DU301" s="6">
        <v>1</v>
      </c>
      <c r="DV301" s="6">
        <v>1</v>
      </c>
      <c r="DW301" s="6">
        <v>1</v>
      </c>
      <c r="DX301" s="6">
        <v>1</v>
      </c>
    </row>
    <row r="302" spans="1:128">
      <c r="A302" s="15">
        <v>297</v>
      </c>
      <c r="BP302" s="27">
        <v>0.758545188403148</v>
      </c>
      <c r="BQ302" s="27">
        <v>15920.8993352537</v>
      </c>
      <c r="BR302" s="27">
        <v>1.29038668607221</v>
      </c>
      <c r="BS302" s="27">
        <v>21997.7910523729</v>
      </c>
      <c r="BU302">
        <f t="shared" si="16"/>
        <v>97860.8789252186</v>
      </c>
      <c r="BV302">
        <f t="shared" si="17"/>
        <v>171560.211858459</v>
      </c>
      <c r="BW302" s="29">
        <v>297</v>
      </c>
      <c r="BX302">
        <f t="shared" si="18"/>
        <v>0</v>
      </c>
      <c r="BY302">
        <f t="shared" si="19"/>
        <v>1</v>
      </c>
      <c r="CA302" s="25">
        <v>59200</v>
      </c>
      <c r="CH302" s="7">
        <v>59200</v>
      </c>
      <c r="CI302" s="6">
        <v>0</v>
      </c>
      <c r="CJ302" s="6">
        <v>1</v>
      </c>
      <c r="CK302" s="6">
        <v>0</v>
      </c>
      <c r="CL302" s="6">
        <v>1</v>
      </c>
      <c r="CM302" s="6">
        <v>0</v>
      </c>
      <c r="CN302" s="6">
        <v>1</v>
      </c>
      <c r="CO302" s="6">
        <v>0</v>
      </c>
      <c r="CP302" s="6">
        <v>1</v>
      </c>
      <c r="CQ302" s="6">
        <v>0.007</v>
      </c>
      <c r="CR302" s="6">
        <v>0.993</v>
      </c>
      <c r="CS302" s="6">
        <v>0.223</v>
      </c>
      <c r="CT302" s="6">
        <v>0.777</v>
      </c>
      <c r="CU302" s="6">
        <v>0.456</v>
      </c>
      <c r="CV302" s="6">
        <v>0.544</v>
      </c>
      <c r="CW302" s="6">
        <v>0.897</v>
      </c>
      <c r="CX302" s="6">
        <v>0.103</v>
      </c>
      <c r="CY302" s="6">
        <v>1</v>
      </c>
      <c r="CZ302" s="6">
        <v>0</v>
      </c>
      <c r="DA302" s="6">
        <v>1</v>
      </c>
      <c r="DB302" s="6">
        <v>0</v>
      </c>
      <c r="DC302" s="6">
        <v>1</v>
      </c>
      <c r="DD302" s="6">
        <v>1</v>
      </c>
      <c r="DE302" s="6">
        <v>1</v>
      </c>
      <c r="DF302" s="6">
        <v>1</v>
      </c>
      <c r="DG302" s="6">
        <v>1</v>
      </c>
      <c r="DH302" s="6">
        <v>1</v>
      </c>
      <c r="DI302" s="6">
        <v>1</v>
      </c>
      <c r="DJ302" s="6">
        <v>1</v>
      </c>
      <c r="DK302" s="6">
        <v>1</v>
      </c>
      <c r="DL302" s="6">
        <v>1</v>
      </c>
      <c r="DM302" s="6">
        <v>1</v>
      </c>
      <c r="DN302" s="6">
        <v>1</v>
      </c>
      <c r="DO302" s="6">
        <v>1</v>
      </c>
      <c r="DP302" s="6">
        <v>1</v>
      </c>
      <c r="DQ302" s="6">
        <v>1</v>
      </c>
      <c r="DR302" s="6">
        <v>1</v>
      </c>
      <c r="DS302" s="6">
        <v>1</v>
      </c>
      <c r="DT302" s="6">
        <v>1</v>
      </c>
      <c r="DU302" s="6">
        <v>1</v>
      </c>
      <c r="DV302" s="6">
        <v>1</v>
      </c>
      <c r="DW302" s="6">
        <v>1</v>
      </c>
      <c r="DX302" s="6">
        <v>1</v>
      </c>
    </row>
    <row r="303" spans="1:128">
      <c r="A303" s="15">
        <v>298</v>
      </c>
      <c r="BP303" s="27">
        <v>0.853556018691426</v>
      </c>
      <c r="BQ303" s="27">
        <v>18321.6071966784</v>
      </c>
      <c r="BR303" s="27">
        <v>1.49022894154769</v>
      </c>
      <c r="BS303" s="27">
        <v>23376.1854998886</v>
      </c>
      <c r="BU303">
        <f t="shared" si="16"/>
        <v>109711.795607035</v>
      </c>
      <c r="BV303">
        <f t="shared" si="17"/>
        <v>200158.155732264</v>
      </c>
      <c r="BW303" s="29">
        <v>298</v>
      </c>
      <c r="BX303">
        <f t="shared" si="18"/>
        <v>0</v>
      </c>
      <c r="BY303">
        <f t="shared" si="19"/>
        <v>1</v>
      </c>
      <c r="CA303" s="25">
        <v>59400</v>
      </c>
      <c r="CH303" s="7">
        <v>59400</v>
      </c>
      <c r="CI303" s="6">
        <v>0</v>
      </c>
      <c r="CJ303" s="6">
        <v>1</v>
      </c>
      <c r="CK303" s="6">
        <v>0</v>
      </c>
      <c r="CL303" s="6">
        <v>1</v>
      </c>
      <c r="CM303" s="6">
        <v>0</v>
      </c>
      <c r="CN303" s="6">
        <v>1</v>
      </c>
      <c r="CO303" s="6">
        <v>0</v>
      </c>
      <c r="CP303" s="6">
        <v>1</v>
      </c>
      <c r="CQ303" s="6">
        <v>0.006</v>
      </c>
      <c r="CR303" s="6">
        <v>0.994</v>
      </c>
      <c r="CS303" s="6">
        <v>0.215</v>
      </c>
      <c r="CT303" s="6">
        <v>0.785</v>
      </c>
      <c r="CU303" s="6">
        <v>0.449</v>
      </c>
      <c r="CV303" s="6">
        <v>0.551</v>
      </c>
      <c r="CW303" s="6">
        <v>0.887</v>
      </c>
      <c r="CX303" s="6">
        <v>0.113</v>
      </c>
      <c r="CY303" s="6">
        <v>1</v>
      </c>
      <c r="CZ303" s="6">
        <v>0</v>
      </c>
      <c r="DA303" s="6">
        <v>1</v>
      </c>
      <c r="DB303" s="6">
        <v>0</v>
      </c>
      <c r="DC303" s="6">
        <v>1</v>
      </c>
      <c r="DD303" s="6">
        <v>1</v>
      </c>
      <c r="DE303" s="6">
        <v>1</v>
      </c>
      <c r="DF303" s="6">
        <v>1</v>
      </c>
      <c r="DG303" s="6">
        <v>1</v>
      </c>
      <c r="DH303" s="6">
        <v>1</v>
      </c>
      <c r="DI303" s="6">
        <v>1</v>
      </c>
      <c r="DJ303" s="6">
        <v>1</v>
      </c>
      <c r="DK303" s="6">
        <v>1</v>
      </c>
      <c r="DL303" s="6">
        <v>1</v>
      </c>
      <c r="DM303" s="6">
        <v>1</v>
      </c>
      <c r="DN303" s="6">
        <v>1</v>
      </c>
      <c r="DO303" s="6">
        <v>1</v>
      </c>
      <c r="DP303" s="6">
        <v>1</v>
      </c>
      <c r="DQ303" s="6">
        <v>1</v>
      </c>
      <c r="DR303" s="6">
        <v>1</v>
      </c>
      <c r="DS303" s="6">
        <v>1</v>
      </c>
      <c r="DT303" s="6">
        <v>1</v>
      </c>
      <c r="DU303" s="6">
        <v>1</v>
      </c>
      <c r="DV303" s="6">
        <v>1</v>
      </c>
      <c r="DW303" s="6">
        <v>1</v>
      </c>
      <c r="DX303" s="6">
        <v>1</v>
      </c>
    </row>
    <row r="304" spans="1:128">
      <c r="A304" s="15">
        <v>299</v>
      </c>
      <c r="BP304" s="27">
        <v>0.837348267697803</v>
      </c>
      <c r="BQ304" s="27">
        <v>13007.0636834869</v>
      </c>
      <c r="BR304" s="27">
        <v>1.40831027778772</v>
      </c>
      <c r="BS304" s="27">
        <v>17207.0131812103</v>
      </c>
      <c r="BU304">
        <f t="shared" si="16"/>
        <v>112595.176471184</v>
      </c>
      <c r="BV304">
        <f t="shared" si="17"/>
        <v>194039.528486948</v>
      </c>
      <c r="BW304" s="29">
        <v>299</v>
      </c>
      <c r="BX304">
        <f t="shared" si="18"/>
        <v>0</v>
      </c>
      <c r="BY304">
        <f t="shared" si="19"/>
        <v>1</v>
      </c>
      <c r="CA304" s="25">
        <v>59600</v>
      </c>
      <c r="CH304" s="7">
        <v>59600</v>
      </c>
      <c r="CI304" s="6">
        <v>0</v>
      </c>
      <c r="CJ304" s="6">
        <v>1</v>
      </c>
      <c r="CK304" s="6">
        <v>0</v>
      </c>
      <c r="CL304" s="6">
        <v>1</v>
      </c>
      <c r="CM304" s="6">
        <v>0</v>
      </c>
      <c r="CN304" s="6">
        <v>1</v>
      </c>
      <c r="CO304" s="6">
        <v>0</v>
      </c>
      <c r="CP304" s="6">
        <v>1</v>
      </c>
      <c r="CQ304" s="6">
        <v>0.006</v>
      </c>
      <c r="CR304" s="6">
        <v>0.994</v>
      </c>
      <c r="CS304" s="6">
        <v>0.209</v>
      </c>
      <c r="CT304" s="6">
        <v>0.791</v>
      </c>
      <c r="CU304" s="6">
        <v>0.441</v>
      </c>
      <c r="CV304" s="6">
        <v>0.559</v>
      </c>
      <c r="CW304" s="6">
        <v>0.877</v>
      </c>
      <c r="CX304" s="6">
        <v>0.123</v>
      </c>
      <c r="CY304" s="6">
        <v>1</v>
      </c>
      <c r="CZ304" s="6">
        <v>0</v>
      </c>
      <c r="DA304" s="6">
        <v>1</v>
      </c>
      <c r="DB304" s="6">
        <v>0</v>
      </c>
      <c r="DC304" s="6">
        <v>1</v>
      </c>
      <c r="DD304" s="6">
        <v>1</v>
      </c>
      <c r="DE304" s="6">
        <v>1</v>
      </c>
      <c r="DF304" s="6">
        <v>1</v>
      </c>
      <c r="DG304" s="6">
        <v>1</v>
      </c>
      <c r="DH304" s="6">
        <v>1</v>
      </c>
      <c r="DI304" s="6">
        <v>1</v>
      </c>
      <c r="DJ304" s="6">
        <v>1</v>
      </c>
      <c r="DK304" s="6">
        <v>1</v>
      </c>
      <c r="DL304" s="6">
        <v>1</v>
      </c>
      <c r="DM304" s="6">
        <v>1</v>
      </c>
      <c r="DN304" s="6">
        <v>1</v>
      </c>
      <c r="DO304" s="6">
        <v>1</v>
      </c>
      <c r="DP304" s="6">
        <v>1</v>
      </c>
      <c r="DQ304" s="6">
        <v>1</v>
      </c>
      <c r="DR304" s="6">
        <v>1</v>
      </c>
      <c r="DS304" s="6">
        <v>1</v>
      </c>
      <c r="DT304" s="6">
        <v>1</v>
      </c>
      <c r="DU304" s="6">
        <v>1</v>
      </c>
      <c r="DV304" s="6">
        <v>1</v>
      </c>
      <c r="DW304" s="6">
        <v>1</v>
      </c>
      <c r="DX304" s="6">
        <v>1</v>
      </c>
    </row>
    <row r="305" spans="1:128">
      <c r="A305" s="15">
        <v>300</v>
      </c>
      <c r="BP305" s="27">
        <v>0.853483985029147</v>
      </c>
      <c r="BQ305" s="27">
        <v>16160.1774418544</v>
      </c>
      <c r="BR305" s="27">
        <v>1.4515338146388</v>
      </c>
      <c r="BS305" s="27">
        <v>24136.0579856038</v>
      </c>
      <c r="BU305">
        <f t="shared" si="16"/>
        <v>111862.420312518</v>
      </c>
      <c r="BV305">
        <f t="shared" si="17"/>
        <v>193594.014210216</v>
      </c>
      <c r="BW305" s="29">
        <v>300</v>
      </c>
      <c r="BX305">
        <f t="shared" si="18"/>
        <v>0</v>
      </c>
      <c r="BY305">
        <f t="shared" si="19"/>
        <v>1</v>
      </c>
      <c r="CA305" s="25">
        <v>59800</v>
      </c>
      <c r="CH305" s="7">
        <v>59800</v>
      </c>
      <c r="CI305" s="6">
        <v>0</v>
      </c>
      <c r="CJ305" s="6">
        <v>1</v>
      </c>
      <c r="CK305" s="6">
        <v>0</v>
      </c>
      <c r="CL305" s="6">
        <v>1</v>
      </c>
      <c r="CM305" s="6">
        <v>0</v>
      </c>
      <c r="CN305" s="6">
        <v>1</v>
      </c>
      <c r="CO305" s="6">
        <v>0</v>
      </c>
      <c r="CP305" s="6">
        <v>1</v>
      </c>
      <c r="CQ305" s="6">
        <v>0.006</v>
      </c>
      <c r="CR305" s="6">
        <v>0.994</v>
      </c>
      <c r="CS305" s="6">
        <v>0.201</v>
      </c>
      <c r="CT305" s="6">
        <v>0.799</v>
      </c>
      <c r="CU305" s="6">
        <v>0.434</v>
      </c>
      <c r="CV305" s="6">
        <v>0.566</v>
      </c>
      <c r="CW305" s="6">
        <v>0.873</v>
      </c>
      <c r="CX305" s="6">
        <v>0.127</v>
      </c>
      <c r="CY305" s="6">
        <v>0.999</v>
      </c>
      <c r="CZ305" s="6">
        <v>0.001</v>
      </c>
      <c r="DA305" s="6">
        <v>1</v>
      </c>
      <c r="DB305" s="6">
        <v>0</v>
      </c>
      <c r="DC305" s="6">
        <v>1</v>
      </c>
      <c r="DD305" s="6">
        <v>1</v>
      </c>
      <c r="DE305" s="6">
        <v>1</v>
      </c>
      <c r="DF305" s="6">
        <v>1</v>
      </c>
      <c r="DG305" s="6">
        <v>1</v>
      </c>
      <c r="DH305" s="6">
        <v>1</v>
      </c>
      <c r="DI305" s="6">
        <v>1</v>
      </c>
      <c r="DJ305" s="6">
        <v>1</v>
      </c>
      <c r="DK305" s="6">
        <v>1</v>
      </c>
      <c r="DL305" s="6">
        <v>1</v>
      </c>
      <c r="DM305" s="6">
        <v>1</v>
      </c>
      <c r="DN305" s="6">
        <v>1</v>
      </c>
      <c r="DO305" s="6">
        <v>1</v>
      </c>
      <c r="DP305" s="6">
        <v>1</v>
      </c>
      <c r="DQ305" s="6">
        <v>1</v>
      </c>
      <c r="DR305" s="6">
        <v>1</v>
      </c>
      <c r="DS305" s="6">
        <v>1</v>
      </c>
      <c r="DT305" s="6">
        <v>1</v>
      </c>
      <c r="DU305" s="6">
        <v>1</v>
      </c>
      <c r="DV305" s="6">
        <v>1</v>
      </c>
      <c r="DW305" s="6">
        <v>1</v>
      </c>
      <c r="DX305" s="6">
        <v>1</v>
      </c>
    </row>
    <row r="306" spans="1:128">
      <c r="A306" s="15">
        <v>301</v>
      </c>
      <c r="BP306" s="27">
        <v>0.785454175180429</v>
      </c>
      <c r="BQ306" s="27">
        <v>14835.5078555267</v>
      </c>
      <c r="BR306" s="27">
        <v>1.35845170580095</v>
      </c>
      <c r="BS306" s="27">
        <v>19547.5172803951</v>
      </c>
      <c r="BU306">
        <f t="shared" si="16"/>
        <v>102982.618421538</v>
      </c>
      <c r="BV306">
        <f t="shared" si="17"/>
        <v>184220.238589747</v>
      </c>
      <c r="BW306" s="29">
        <v>301</v>
      </c>
      <c r="BX306">
        <f t="shared" si="18"/>
        <v>0</v>
      </c>
      <c r="BY306">
        <f t="shared" si="19"/>
        <v>1</v>
      </c>
      <c r="CA306" s="25">
        <v>60000</v>
      </c>
      <c r="CH306" s="7">
        <v>60000</v>
      </c>
      <c r="CI306" s="6">
        <v>0</v>
      </c>
      <c r="CJ306" s="6">
        <v>1</v>
      </c>
      <c r="CK306" s="6">
        <v>0</v>
      </c>
      <c r="CL306" s="6">
        <v>1</v>
      </c>
      <c r="CM306" s="6">
        <v>0</v>
      </c>
      <c r="CN306" s="6">
        <v>1</v>
      </c>
      <c r="CO306" s="6">
        <v>0</v>
      </c>
      <c r="CP306" s="6">
        <v>1</v>
      </c>
      <c r="CQ306" s="6">
        <v>0.006</v>
      </c>
      <c r="CR306" s="6">
        <v>0.994</v>
      </c>
      <c r="CS306" s="6">
        <v>0.193</v>
      </c>
      <c r="CT306" s="6">
        <v>0.807</v>
      </c>
      <c r="CU306" s="6">
        <v>0.428</v>
      </c>
      <c r="CV306" s="6">
        <v>0.572</v>
      </c>
      <c r="CW306" s="6">
        <v>0.863</v>
      </c>
      <c r="CX306" s="6">
        <v>0.137</v>
      </c>
      <c r="CY306" s="6">
        <v>0.999</v>
      </c>
      <c r="CZ306" s="6">
        <v>0.001</v>
      </c>
      <c r="DA306" s="6">
        <v>1</v>
      </c>
      <c r="DB306" s="6">
        <v>0</v>
      </c>
      <c r="DC306" s="6">
        <v>1</v>
      </c>
      <c r="DD306" s="6">
        <v>1</v>
      </c>
      <c r="DE306" s="6">
        <v>1</v>
      </c>
      <c r="DF306" s="6">
        <v>1</v>
      </c>
      <c r="DG306" s="6">
        <v>1</v>
      </c>
      <c r="DH306" s="6">
        <v>1</v>
      </c>
      <c r="DI306" s="6">
        <v>1</v>
      </c>
      <c r="DJ306" s="6">
        <v>1</v>
      </c>
      <c r="DK306" s="6">
        <v>1</v>
      </c>
      <c r="DL306" s="6">
        <v>1</v>
      </c>
      <c r="DM306" s="6">
        <v>1</v>
      </c>
      <c r="DN306" s="6">
        <v>1</v>
      </c>
      <c r="DO306" s="6">
        <v>1</v>
      </c>
      <c r="DP306" s="6">
        <v>1</v>
      </c>
      <c r="DQ306" s="6">
        <v>1</v>
      </c>
      <c r="DR306" s="6">
        <v>1</v>
      </c>
      <c r="DS306" s="6">
        <v>1</v>
      </c>
      <c r="DT306" s="6">
        <v>1</v>
      </c>
      <c r="DU306" s="6">
        <v>1</v>
      </c>
      <c r="DV306" s="6">
        <v>1</v>
      </c>
      <c r="DW306" s="6">
        <v>1</v>
      </c>
      <c r="DX306" s="6">
        <v>1</v>
      </c>
    </row>
    <row r="307" spans="1:128">
      <c r="A307" s="15">
        <v>302</v>
      </c>
      <c r="BP307" s="27">
        <v>0.801871700812309</v>
      </c>
      <c r="BQ307" s="27">
        <v>11423.3838802895</v>
      </c>
      <c r="BR307" s="27">
        <v>1.3794305816414</v>
      </c>
      <c r="BS307" s="27">
        <v>14703.9984470639</v>
      </c>
      <c r="BU307">
        <f t="shared" si="16"/>
        <v>108857.371241557</v>
      </c>
      <c r="BV307">
        <f t="shared" si="17"/>
        <v>192210.588799146</v>
      </c>
      <c r="BW307" s="29">
        <v>302</v>
      </c>
      <c r="BX307">
        <f t="shared" si="18"/>
        <v>0</v>
      </c>
      <c r="BY307">
        <f t="shared" si="19"/>
        <v>1</v>
      </c>
      <c r="CA307" s="25">
        <v>60200</v>
      </c>
      <c r="CH307" s="7">
        <v>60200</v>
      </c>
      <c r="CI307" s="6">
        <v>0</v>
      </c>
      <c r="CJ307" s="6">
        <v>1</v>
      </c>
      <c r="CK307" s="6">
        <v>0</v>
      </c>
      <c r="CL307" s="6">
        <v>1</v>
      </c>
      <c r="CM307" s="6">
        <v>0</v>
      </c>
      <c r="CN307" s="6">
        <v>1</v>
      </c>
      <c r="CO307" s="6">
        <v>0</v>
      </c>
      <c r="CP307" s="6">
        <v>1</v>
      </c>
      <c r="CQ307" s="6">
        <v>0.006</v>
      </c>
      <c r="CR307" s="6">
        <v>0.994</v>
      </c>
      <c r="CS307" s="6">
        <v>0.189</v>
      </c>
      <c r="CT307" s="6">
        <v>0.811</v>
      </c>
      <c r="CU307" s="6">
        <v>0.421</v>
      </c>
      <c r="CV307" s="6">
        <v>0.579</v>
      </c>
      <c r="CW307" s="6">
        <v>0.855</v>
      </c>
      <c r="CX307" s="6">
        <v>0.145</v>
      </c>
      <c r="CY307" s="6">
        <v>0.999</v>
      </c>
      <c r="CZ307" s="6">
        <v>0.001</v>
      </c>
      <c r="DA307" s="6">
        <v>1</v>
      </c>
      <c r="DB307" s="6">
        <v>0</v>
      </c>
      <c r="DC307" s="6">
        <v>1</v>
      </c>
      <c r="DD307" s="6">
        <v>1</v>
      </c>
      <c r="DE307" s="6">
        <v>1</v>
      </c>
      <c r="DF307" s="6">
        <v>1</v>
      </c>
      <c r="DG307" s="6">
        <v>1</v>
      </c>
      <c r="DH307" s="6">
        <v>1</v>
      </c>
      <c r="DI307" s="6">
        <v>1</v>
      </c>
      <c r="DJ307" s="6">
        <v>1</v>
      </c>
      <c r="DK307" s="6">
        <v>1</v>
      </c>
      <c r="DL307" s="6">
        <v>1</v>
      </c>
      <c r="DM307" s="6">
        <v>1</v>
      </c>
      <c r="DN307" s="6">
        <v>1</v>
      </c>
      <c r="DO307" s="6">
        <v>1</v>
      </c>
      <c r="DP307" s="6">
        <v>1</v>
      </c>
      <c r="DQ307" s="6">
        <v>1</v>
      </c>
      <c r="DR307" s="6">
        <v>1</v>
      </c>
      <c r="DS307" s="6">
        <v>1</v>
      </c>
      <c r="DT307" s="6">
        <v>1</v>
      </c>
      <c r="DU307" s="6">
        <v>1</v>
      </c>
      <c r="DV307" s="6">
        <v>1</v>
      </c>
      <c r="DW307" s="6">
        <v>1</v>
      </c>
      <c r="DX307" s="6">
        <v>1</v>
      </c>
    </row>
    <row r="308" spans="1:128">
      <c r="A308" s="15">
        <v>303</v>
      </c>
      <c r="BP308" s="27">
        <v>0.83890287181405</v>
      </c>
      <c r="BQ308" s="27">
        <v>15577.4285630296</v>
      </c>
      <c r="BR308" s="27">
        <v>1.4497555242451</v>
      </c>
      <c r="BS308" s="27">
        <v>21158.1891135286</v>
      </c>
      <c r="BU308">
        <f t="shared" si="16"/>
        <v>110258.002209078</v>
      </c>
      <c r="BV308">
        <f t="shared" si="17"/>
        <v>196305.139523237</v>
      </c>
      <c r="BW308" s="29">
        <v>303</v>
      </c>
      <c r="BX308">
        <f t="shared" si="18"/>
        <v>0</v>
      </c>
      <c r="BY308">
        <f t="shared" si="19"/>
        <v>1</v>
      </c>
      <c r="CA308" s="25">
        <v>60400</v>
      </c>
      <c r="CH308" s="7">
        <v>60400</v>
      </c>
      <c r="CI308" s="6">
        <v>0</v>
      </c>
      <c r="CJ308" s="6">
        <v>1</v>
      </c>
      <c r="CK308" s="6">
        <v>0</v>
      </c>
      <c r="CL308" s="6">
        <v>1</v>
      </c>
      <c r="CM308" s="6">
        <v>0</v>
      </c>
      <c r="CN308" s="6">
        <v>1</v>
      </c>
      <c r="CO308" s="6">
        <v>0</v>
      </c>
      <c r="CP308" s="6">
        <v>1</v>
      </c>
      <c r="CQ308" s="6">
        <v>0.005</v>
      </c>
      <c r="CR308" s="6">
        <v>0.995</v>
      </c>
      <c r="CS308" s="6">
        <v>0.179</v>
      </c>
      <c r="CT308" s="6">
        <v>0.821</v>
      </c>
      <c r="CU308" s="6">
        <v>0.419</v>
      </c>
      <c r="CV308" s="6">
        <v>0.581</v>
      </c>
      <c r="CW308" s="6">
        <v>0.847</v>
      </c>
      <c r="CX308" s="6">
        <v>0.153</v>
      </c>
      <c r="CY308" s="6">
        <v>0.999</v>
      </c>
      <c r="CZ308" s="6">
        <v>0.001</v>
      </c>
      <c r="DA308" s="6">
        <v>1</v>
      </c>
      <c r="DB308" s="6">
        <v>0</v>
      </c>
      <c r="DC308" s="6">
        <v>1</v>
      </c>
      <c r="DD308" s="6">
        <v>1</v>
      </c>
      <c r="DE308" s="6">
        <v>1</v>
      </c>
      <c r="DF308" s="6">
        <v>1</v>
      </c>
      <c r="DG308" s="6">
        <v>1</v>
      </c>
      <c r="DH308" s="6">
        <v>1</v>
      </c>
      <c r="DI308" s="6">
        <v>1</v>
      </c>
      <c r="DJ308" s="6">
        <v>1</v>
      </c>
      <c r="DK308" s="6">
        <v>1</v>
      </c>
      <c r="DL308" s="6">
        <v>1</v>
      </c>
      <c r="DM308" s="6">
        <v>1</v>
      </c>
      <c r="DN308" s="6">
        <v>1</v>
      </c>
      <c r="DO308" s="6">
        <v>1</v>
      </c>
      <c r="DP308" s="6">
        <v>1</v>
      </c>
      <c r="DQ308" s="6">
        <v>1</v>
      </c>
      <c r="DR308" s="6">
        <v>1</v>
      </c>
      <c r="DS308" s="6">
        <v>1</v>
      </c>
      <c r="DT308" s="6">
        <v>1</v>
      </c>
      <c r="DU308" s="6">
        <v>1</v>
      </c>
      <c r="DV308" s="6">
        <v>1</v>
      </c>
      <c r="DW308" s="6">
        <v>1</v>
      </c>
      <c r="DX308" s="6">
        <v>1</v>
      </c>
    </row>
    <row r="309" spans="1:128">
      <c r="A309" s="15">
        <v>304</v>
      </c>
      <c r="BP309" s="27">
        <v>0.811160171471289</v>
      </c>
      <c r="BQ309" s="27">
        <v>14694.1627797068</v>
      </c>
      <c r="BR309" s="27">
        <v>1.38727672869081</v>
      </c>
      <c r="BS309" s="27">
        <v>21001.5486943752</v>
      </c>
      <c r="BU309">
        <f t="shared" si="16"/>
        <v>106979.862940987</v>
      </c>
      <c r="BV309">
        <f t="shared" si="17"/>
        <v>187089.960609246</v>
      </c>
      <c r="BW309" s="29">
        <v>304</v>
      </c>
      <c r="BX309">
        <f t="shared" si="18"/>
        <v>0</v>
      </c>
      <c r="BY309">
        <f t="shared" si="19"/>
        <v>1</v>
      </c>
      <c r="CA309" s="25">
        <v>60600</v>
      </c>
      <c r="CH309" s="7">
        <v>60600</v>
      </c>
      <c r="CI309" s="6">
        <v>0</v>
      </c>
      <c r="CJ309" s="6">
        <v>1</v>
      </c>
      <c r="CK309" s="6">
        <v>0</v>
      </c>
      <c r="CL309" s="6">
        <v>1</v>
      </c>
      <c r="CM309" s="6">
        <v>0</v>
      </c>
      <c r="CN309" s="6">
        <v>1</v>
      </c>
      <c r="CO309" s="6">
        <v>0</v>
      </c>
      <c r="CP309" s="6">
        <v>1</v>
      </c>
      <c r="CQ309" s="6">
        <v>0.005</v>
      </c>
      <c r="CR309" s="6">
        <v>0.995</v>
      </c>
      <c r="CS309" s="6">
        <v>0.171</v>
      </c>
      <c r="CT309" s="6">
        <v>0.829</v>
      </c>
      <c r="CU309" s="6">
        <v>0.414</v>
      </c>
      <c r="CV309" s="6">
        <v>0.586</v>
      </c>
      <c r="CW309" s="6">
        <v>0.833</v>
      </c>
      <c r="CX309" s="6">
        <v>0.167</v>
      </c>
      <c r="CY309" s="6">
        <v>0.999</v>
      </c>
      <c r="CZ309" s="6">
        <v>0.001</v>
      </c>
      <c r="DA309" s="6">
        <v>1</v>
      </c>
      <c r="DB309" s="6">
        <v>0</v>
      </c>
      <c r="DC309" s="6">
        <v>1</v>
      </c>
      <c r="DD309" s="6">
        <v>1</v>
      </c>
      <c r="DE309" s="6">
        <v>1</v>
      </c>
      <c r="DF309" s="6">
        <v>1</v>
      </c>
      <c r="DG309" s="6">
        <v>1</v>
      </c>
      <c r="DH309" s="6">
        <v>1</v>
      </c>
      <c r="DI309" s="6">
        <v>1</v>
      </c>
      <c r="DJ309" s="6">
        <v>1</v>
      </c>
      <c r="DK309" s="6">
        <v>1</v>
      </c>
      <c r="DL309" s="6">
        <v>1</v>
      </c>
      <c r="DM309" s="6">
        <v>1</v>
      </c>
      <c r="DN309" s="6">
        <v>1</v>
      </c>
      <c r="DO309" s="6">
        <v>1</v>
      </c>
      <c r="DP309" s="6">
        <v>1</v>
      </c>
      <c r="DQ309" s="6">
        <v>1</v>
      </c>
      <c r="DR309" s="6">
        <v>1</v>
      </c>
      <c r="DS309" s="6">
        <v>1</v>
      </c>
      <c r="DT309" s="6">
        <v>1</v>
      </c>
      <c r="DU309" s="6">
        <v>1</v>
      </c>
      <c r="DV309" s="6">
        <v>1</v>
      </c>
      <c r="DW309" s="6">
        <v>1</v>
      </c>
      <c r="DX309" s="6">
        <v>1</v>
      </c>
    </row>
    <row r="310" spans="1:128">
      <c r="A310" s="15">
        <v>305</v>
      </c>
      <c r="BP310" s="27">
        <v>0.868252477276888</v>
      </c>
      <c r="BQ310" s="27">
        <v>11957.5785370841</v>
      </c>
      <c r="BR310" s="27">
        <v>1.48710549004368</v>
      </c>
      <c r="BS310" s="27">
        <v>15923.2861311961</v>
      </c>
      <c r="BU310">
        <f t="shared" si="16"/>
        <v>118280.293054449</v>
      </c>
      <c r="BV310">
        <f t="shared" si="17"/>
        <v>207142.537375356</v>
      </c>
      <c r="BW310" s="29">
        <v>305</v>
      </c>
      <c r="BX310">
        <f t="shared" si="18"/>
        <v>0</v>
      </c>
      <c r="BY310">
        <f t="shared" si="19"/>
        <v>1</v>
      </c>
      <c r="CA310" s="25">
        <v>60800</v>
      </c>
      <c r="CH310" s="7">
        <v>60800</v>
      </c>
      <c r="CI310" s="6">
        <v>0</v>
      </c>
      <c r="CJ310" s="6">
        <v>1</v>
      </c>
      <c r="CK310" s="6">
        <v>0</v>
      </c>
      <c r="CL310" s="6">
        <v>1</v>
      </c>
      <c r="CM310" s="6">
        <v>0</v>
      </c>
      <c r="CN310" s="6">
        <v>1</v>
      </c>
      <c r="CO310" s="6">
        <v>0</v>
      </c>
      <c r="CP310" s="6">
        <v>1</v>
      </c>
      <c r="CQ310" s="6">
        <v>0.004</v>
      </c>
      <c r="CR310" s="6">
        <v>0.996</v>
      </c>
      <c r="CS310" s="6">
        <v>0.163</v>
      </c>
      <c r="CT310" s="6">
        <v>0.837</v>
      </c>
      <c r="CU310" s="6">
        <v>0.409</v>
      </c>
      <c r="CV310" s="6">
        <v>0.591</v>
      </c>
      <c r="CW310" s="6">
        <v>0.817</v>
      </c>
      <c r="CX310" s="6">
        <v>0.183</v>
      </c>
      <c r="CY310" s="6">
        <v>0.998</v>
      </c>
      <c r="CZ310" s="6">
        <v>0.002</v>
      </c>
      <c r="DA310" s="6">
        <v>1</v>
      </c>
      <c r="DB310" s="6">
        <v>0</v>
      </c>
      <c r="DC310" s="6">
        <v>1</v>
      </c>
      <c r="DD310" s="6">
        <v>1</v>
      </c>
      <c r="DE310" s="6">
        <v>1</v>
      </c>
      <c r="DF310" s="6">
        <v>1</v>
      </c>
      <c r="DG310" s="6">
        <v>1</v>
      </c>
      <c r="DH310" s="6">
        <v>1</v>
      </c>
      <c r="DI310" s="6">
        <v>1</v>
      </c>
      <c r="DJ310" s="6">
        <v>1</v>
      </c>
      <c r="DK310" s="6">
        <v>1</v>
      </c>
      <c r="DL310" s="6">
        <v>1</v>
      </c>
      <c r="DM310" s="6">
        <v>1</v>
      </c>
      <c r="DN310" s="6">
        <v>1</v>
      </c>
      <c r="DO310" s="6">
        <v>1</v>
      </c>
      <c r="DP310" s="6">
        <v>1</v>
      </c>
      <c r="DQ310" s="6">
        <v>1</v>
      </c>
      <c r="DR310" s="6">
        <v>1</v>
      </c>
      <c r="DS310" s="6">
        <v>1</v>
      </c>
      <c r="DT310" s="6">
        <v>1</v>
      </c>
      <c r="DU310" s="6">
        <v>1</v>
      </c>
      <c r="DV310" s="6">
        <v>1</v>
      </c>
      <c r="DW310" s="6">
        <v>1</v>
      </c>
      <c r="DX310" s="6">
        <v>1</v>
      </c>
    </row>
    <row r="311" spans="1:128">
      <c r="A311" s="15">
        <v>306</v>
      </c>
      <c r="BP311" s="27">
        <v>0.796174503617567</v>
      </c>
      <c r="BQ311" s="27">
        <v>18581.5316275947</v>
      </c>
      <c r="BR311" s="27">
        <v>1.34811308044409</v>
      </c>
      <c r="BS311" s="27">
        <v>26342.3766455747</v>
      </c>
      <c r="BU311">
        <f t="shared" si="16"/>
        <v>100844.64391504</v>
      </c>
      <c r="BV311">
        <f t="shared" si="17"/>
        <v>175874.585421039</v>
      </c>
      <c r="BW311" s="29">
        <v>306</v>
      </c>
      <c r="BX311">
        <f t="shared" si="18"/>
        <v>0</v>
      </c>
      <c r="BY311">
        <f t="shared" si="19"/>
        <v>1</v>
      </c>
      <c r="CA311" s="25">
        <v>61000</v>
      </c>
      <c r="CH311" s="7">
        <v>61000</v>
      </c>
      <c r="CI311" s="6">
        <v>0</v>
      </c>
      <c r="CJ311" s="6">
        <v>1</v>
      </c>
      <c r="CK311" s="6">
        <v>0</v>
      </c>
      <c r="CL311" s="6">
        <v>1</v>
      </c>
      <c r="CM311" s="6">
        <v>0</v>
      </c>
      <c r="CN311" s="6">
        <v>1</v>
      </c>
      <c r="CO311" s="6">
        <v>0</v>
      </c>
      <c r="CP311" s="6">
        <v>1</v>
      </c>
      <c r="CQ311" s="6">
        <v>0.003</v>
      </c>
      <c r="CR311" s="6">
        <v>0.997</v>
      </c>
      <c r="CS311" s="6">
        <v>0.158</v>
      </c>
      <c r="CT311" s="6">
        <v>0.842</v>
      </c>
      <c r="CU311" s="6">
        <v>0.403</v>
      </c>
      <c r="CV311" s="6">
        <v>0.597</v>
      </c>
      <c r="CW311" s="6">
        <v>0.803</v>
      </c>
      <c r="CX311" s="6">
        <v>0.197</v>
      </c>
      <c r="CY311" s="6">
        <v>0.997</v>
      </c>
      <c r="CZ311" s="6">
        <v>0.003</v>
      </c>
      <c r="DA311" s="6">
        <v>1</v>
      </c>
      <c r="DB311" s="6">
        <v>0</v>
      </c>
      <c r="DC311" s="6">
        <v>1</v>
      </c>
      <c r="DD311" s="6">
        <v>1</v>
      </c>
      <c r="DE311" s="6">
        <v>1</v>
      </c>
      <c r="DF311" s="6">
        <v>1</v>
      </c>
      <c r="DG311" s="6">
        <v>1</v>
      </c>
      <c r="DH311" s="6">
        <v>1</v>
      </c>
      <c r="DI311" s="6">
        <v>1</v>
      </c>
      <c r="DJ311" s="6">
        <v>1</v>
      </c>
      <c r="DK311" s="6">
        <v>1</v>
      </c>
      <c r="DL311" s="6">
        <v>1</v>
      </c>
      <c r="DM311" s="6">
        <v>1</v>
      </c>
      <c r="DN311" s="6">
        <v>1</v>
      </c>
      <c r="DO311" s="6">
        <v>1</v>
      </c>
      <c r="DP311" s="6">
        <v>1</v>
      </c>
      <c r="DQ311" s="6">
        <v>1</v>
      </c>
      <c r="DR311" s="6">
        <v>1</v>
      </c>
      <c r="DS311" s="6">
        <v>1</v>
      </c>
      <c r="DT311" s="6">
        <v>1</v>
      </c>
      <c r="DU311" s="6">
        <v>1</v>
      </c>
      <c r="DV311" s="6">
        <v>1</v>
      </c>
      <c r="DW311" s="6">
        <v>1</v>
      </c>
      <c r="DX311" s="6">
        <v>1</v>
      </c>
    </row>
    <row r="312" spans="1:128">
      <c r="A312" s="15">
        <v>307</v>
      </c>
      <c r="BP312" s="27">
        <v>0.799561101483232</v>
      </c>
      <c r="BQ312" s="27">
        <v>15282.864732644</v>
      </c>
      <c r="BR312" s="27">
        <v>1.34628237746284</v>
      </c>
      <c r="BS312" s="27">
        <v>20327.7856306785</v>
      </c>
      <c r="BU312">
        <f t="shared" si="16"/>
        <v>104651.300489841</v>
      </c>
      <c r="BV312">
        <f t="shared" si="17"/>
        <v>181614.570988747</v>
      </c>
      <c r="BW312" s="29">
        <v>307</v>
      </c>
      <c r="BX312">
        <f t="shared" si="18"/>
        <v>0</v>
      </c>
      <c r="BY312">
        <f t="shared" si="19"/>
        <v>1</v>
      </c>
      <c r="CA312" s="25">
        <v>61200</v>
      </c>
      <c r="CH312" s="7">
        <v>61200</v>
      </c>
      <c r="CI312" s="6">
        <v>0</v>
      </c>
      <c r="CJ312" s="6">
        <v>1</v>
      </c>
      <c r="CK312" s="6">
        <v>0</v>
      </c>
      <c r="CL312" s="6">
        <v>1</v>
      </c>
      <c r="CM312" s="6">
        <v>0</v>
      </c>
      <c r="CN312" s="6">
        <v>1</v>
      </c>
      <c r="CO312" s="6">
        <v>0</v>
      </c>
      <c r="CP312" s="6">
        <v>1</v>
      </c>
      <c r="CQ312" s="6">
        <v>0.003</v>
      </c>
      <c r="CR312" s="6">
        <v>0.997</v>
      </c>
      <c r="CS312" s="6">
        <v>0.15</v>
      </c>
      <c r="CT312" s="6">
        <v>0.85</v>
      </c>
      <c r="CU312" s="6">
        <v>0.397</v>
      </c>
      <c r="CV312" s="6">
        <v>0.603</v>
      </c>
      <c r="CW312" s="6">
        <v>0.79</v>
      </c>
      <c r="CX312" s="6">
        <v>0.21</v>
      </c>
      <c r="CY312" s="6">
        <v>0.997</v>
      </c>
      <c r="CZ312" s="6">
        <v>0.003</v>
      </c>
      <c r="DA312" s="6">
        <v>1</v>
      </c>
      <c r="DB312" s="6">
        <v>0</v>
      </c>
      <c r="DC312" s="6">
        <v>1</v>
      </c>
      <c r="DD312" s="6">
        <v>1</v>
      </c>
      <c r="DE312" s="6">
        <v>1</v>
      </c>
      <c r="DF312" s="6">
        <v>1</v>
      </c>
      <c r="DG312" s="6">
        <v>1</v>
      </c>
      <c r="DH312" s="6">
        <v>1</v>
      </c>
      <c r="DI312" s="6">
        <v>1</v>
      </c>
      <c r="DJ312" s="6">
        <v>1</v>
      </c>
      <c r="DK312" s="6">
        <v>1</v>
      </c>
      <c r="DL312" s="6">
        <v>1</v>
      </c>
      <c r="DM312" s="6">
        <v>1</v>
      </c>
      <c r="DN312" s="6">
        <v>1</v>
      </c>
      <c r="DO312" s="6">
        <v>1</v>
      </c>
      <c r="DP312" s="6">
        <v>1</v>
      </c>
      <c r="DQ312" s="6">
        <v>1</v>
      </c>
      <c r="DR312" s="6">
        <v>1</v>
      </c>
      <c r="DS312" s="6">
        <v>1</v>
      </c>
      <c r="DT312" s="6">
        <v>1</v>
      </c>
      <c r="DU312" s="6">
        <v>1</v>
      </c>
      <c r="DV312" s="6">
        <v>1</v>
      </c>
      <c r="DW312" s="6">
        <v>1</v>
      </c>
      <c r="DX312" s="6">
        <v>1</v>
      </c>
    </row>
    <row r="313" spans="1:128">
      <c r="A313" s="15">
        <v>308</v>
      </c>
      <c r="BP313" s="27">
        <v>0.803087131352287</v>
      </c>
      <c r="BQ313" s="27">
        <v>13762.2173821807</v>
      </c>
      <c r="BR313" s="27">
        <v>1.36744422075925</v>
      </c>
      <c r="BS313" s="27">
        <v>19172.1527199643</v>
      </c>
      <c r="BU313">
        <f t="shared" si="16"/>
        <v>106700.852320662</v>
      </c>
      <c r="BV313">
        <f t="shared" si="17"/>
        <v>185944.480393923</v>
      </c>
      <c r="BW313" s="29">
        <v>308</v>
      </c>
      <c r="BX313">
        <f t="shared" si="18"/>
        <v>0</v>
      </c>
      <c r="BY313">
        <f t="shared" si="19"/>
        <v>1</v>
      </c>
      <c r="CA313" s="25">
        <v>61400</v>
      </c>
      <c r="CH313" s="7">
        <v>61400</v>
      </c>
      <c r="CI313" s="6">
        <v>0</v>
      </c>
      <c r="CJ313" s="6">
        <v>1</v>
      </c>
      <c r="CK313" s="6">
        <v>0</v>
      </c>
      <c r="CL313" s="6">
        <v>1</v>
      </c>
      <c r="CM313" s="6">
        <v>0</v>
      </c>
      <c r="CN313" s="6">
        <v>1</v>
      </c>
      <c r="CO313" s="6">
        <v>0</v>
      </c>
      <c r="CP313" s="6">
        <v>1</v>
      </c>
      <c r="CQ313" s="6">
        <v>0.002</v>
      </c>
      <c r="CR313" s="6">
        <v>0.998</v>
      </c>
      <c r="CS313" s="6">
        <v>0.146</v>
      </c>
      <c r="CT313" s="6">
        <v>0.854</v>
      </c>
      <c r="CU313" s="6">
        <v>0.391</v>
      </c>
      <c r="CV313" s="6">
        <v>0.609</v>
      </c>
      <c r="CW313" s="6">
        <v>0.772</v>
      </c>
      <c r="CX313" s="6">
        <v>0.228</v>
      </c>
      <c r="CY313" s="6">
        <v>0.996</v>
      </c>
      <c r="CZ313" s="6">
        <v>0.004</v>
      </c>
      <c r="DA313" s="6">
        <v>1</v>
      </c>
      <c r="DB313" s="6">
        <v>0</v>
      </c>
      <c r="DC313" s="6">
        <v>1</v>
      </c>
      <c r="DD313" s="6">
        <v>1</v>
      </c>
      <c r="DE313" s="6">
        <v>1</v>
      </c>
      <c r="DF313" s="6">
        <v>1</v>
      </c>
      <c r="DG313" s="6">
        <v>1</v>
      </c>
      <c r="DH313" s="6">
        <v>1</v>
      </c>
      <c r="DI313" s="6">
        <v>1</v>
      </c>
      <c r="DJ313" s="6">
        <v>1</v>
      </c>
      <c r="DK313" s="6">
        <v>1</v>
      </c>
      <c r="DL313" s="6">
        <v>1</v>
      </c>
      <c r="DM313" s="6">
        <v>1</v>
      </c>
      <c r="DN313" s="6">
        <v>1</v>
      </c>
      <c r="DO313" s="6">
        <v>1</v>
      </c>
      <c r="DP313" s="6">
        <v>1</v>
      </c>
      <c r="DQ313" s="6">
        <v>1</v>
      </c>
      <c r="DR313" s="6">
        <v>1</v>
      </c>
      <c r="DS313" s="6">
        <v>1</v>
      </c>
      <c r="DT313" s="6">
        <v>1</v>
      </c>
      <c r="DU313" s="6">
        <v>1</v>
      </c>
      <c r="DV313" s="6">
        <v>1</v>
      </c>
      <c r="DW313" s="6">
        <v>1</v>
      </c>
      <c r="DX313" s="6">
        <v>1</v>
      </c>
    </row>
    <row r="314" spans="1:128">
      <c r="A314" s="15">
        <v>309</v>
      </c>
      <c r="BP314" s="27">
        <v>0.798769361182435</v>
      </c>
      <c r="BQ314" s="27">
        <v>11252.2959484303</v>
      </c>
      <c r="BR314" s="27">
        <v>1.3610083872916</v>
      </c>
      <c r="BS314" s="27">
        <v>14468.5584162892</v>
      </c>
      <c r="BU314">
        <f t="shared" si="16"/>
        <v>108563.108228935</v>
      </c>
      <c r="BV314">
        <f t="shared" si="17"/>
        <v>189682.699677451</v>
      </c>
      <c r="BW314" s="29">
        <v>309</v>
      </c>
      <c r="BX314">
        <f t="shared" si="18"/>
        <v>0</v>
      </c>
      <c r="BY314">
        <f t="shared" si="19"/>
        <v>1</v>
      </c>
      <c r="CA314" s="25">
        <v>61600</v>
      </c>
      <c r="CH314" s="7">
        <v>61600</v>
      </c>
      <c r="CI314" s="6">
        <v>0</v>
      </c>
      <c r="CJ314" s="6">
        <v>1</v>
      </c>
      <c r="CK314" s="6">
        <v>0</v>
      </c>
      <c r="CL314" s="6">
        <v>1</v>
      </c>
      <c r="CM314" s="6">
        <v>0</v>
      </c>
      <c r="CN314" s="6">
        <v>1</v>
      </c>
      <c r="CO314" s="6">
        <v>0</v>
      </c>
      <c r="CP314" s="6">
        <v>1</v>
      </c>
      <c r="CQ314" s="6">
        <v>0.002</v>
      </c>
      <c r="CR314" s="6">
        <v>0.998</v>
      </c>
      <c r="CS314" s="6">
        <v>0.143</v>
      </c>
      <c r="CT314" s="6">
        <v>0.857</v>
      </c>
      <c r="CU314" s="6">
        <v>0.382</v>
      </c>
      <c r="CV314" s="6">
        <v>0.618</v>
      </c>
      <c r="CW314" s="6">
        <v>0.765</v>
      </c>
      <c r="CX314" s="6">
        <v>0.235</v>
      </c>
      <c r="CY314" s="6">
        <v>0.996</v>
      </c>
      <c r="CZ314" s="6">
        <v>0.004</v>
      </c>
      <c r="DA314" s="6">
        <v>1</v>
      </c>
      <c r="DB314" s="6">
        <v>0</v>
      </c>
      <c r="DC314" s="6">
        <v>1</v>
      </c>
      <c r="DD314" s="6">
        <v>1</v>
      </c>
      <c r="DE314" s="6">
        <v>1</v>
      </c>
      <c r="DF314" s="6">
        <v>1</v>
      </c>
      <c r="DG314" s="6">
        <v>1</v>
      </c>
      <c r="DH314" s="6">
        <v>1</v>
      </c>
      <c r="DI314" s="6">
        <v>1</v>
      </c>
      <c r="DJ314" s="6">
        <v>1</v>
      </c>
      <c r="DK314" s="6">
        <v>1</v>
      </c>
      <c r="DL314" s="6">
        <v>1</v>
      </c>
      <c r="DM314" s="6">
        <v>1</v>
      </c>
      <c r="DN314" s="6">
        <v>1</v>
      </c>
      <c r="DO314" s="6">
        <v>1</v>
      </c>
      <c r="DP314" s="6">
        <v>1</v>
      </c>
      <c r="DQ314" s="6">
        <v>1</v>
      </c>
      <c r="DR314" s="6">
        <v>1</v>
      </c>
      <c r="DS314" s="6">
        <v>1</v>
      </c>
      <c r="DT314" s="6">
        <v>1</v>
      </c>
      <c r="DU314" s="6">
        <v>1</v>
      </c>
      <c r="DV314" s="6">
        <v>1</v>
      </c>
      <c r="DW314" s="6">
        <v>1</v>
      </c>
      <c r="DX314" s="6">
        <v>1</v>
      </c>
    </row>
    <row r="315" spans="1:128">
      <c r="A315" s="15">
        <v>310</v>
      </c>
      <c r="BP315" s="27">
        <v>0.76664556474694</v>
      </c>
      <c r="BQ315" s="27">
        <v>11320.4366239917</v>
      </c>
      <c r="BR315" s="27">
        <v>1.3005358310395</v>
      </c>
      <c r="BS315" s="27">
        <v>14221.3907087879</v>
      </c>
      <c r="BU315">
        <f t="shared" si="16"/>
        <v>103676.398088049</v>
      </c>
      <c r="BV315">
        <f t="shared" si="17"/>
        <v>180858.983947137</v>
      </c>
      <c r="BW315" s="29">
        <v>310</v>
      </c>
      <c r="BX315">
        <f t="shared" si="18"/>
        <v>0</v>
      </c>
      <c r="BY315">
        <f t="shared" si="19"/>
        <v>1</v>
      </c>
      <c r="CA315" s="25">
        <v>61800</v>
      </c>
      <c r="CH315" s="7">
        <v>61800</v>
      </c>
      <c r="CI315" s="6">
        <v>0</v>
      </c>
      <c r="CJ315" s="6">
        <v>1</v>
      </c>
      <c r="CK315" s="6">
        <v>0</v>
      </c>
      <c r="CL315" s="6">
        <v>1</v>
      </c>
      <c r="CM315" s="6">
        <v>0</v>
      </c>
      <c r="CN315" s="6">
        <v>1</v>
      </c>
      <c r="CO315" s="6">
        <v>0</v>
      </c>
      <c r="CP315" s="6">
        <v>1</v>
      </c>
      <c r="CQ315" s="6">
        <v>0.002</v>
      </c>
      <c r="CR315" s="6">
        <v>0.998</v>
      </c>
      <c r="CS315" s="6">
        <v>0.139</v>
      </c>
      <c r="CT315" s="6">
        <v>0.861</v>
      </c>
      <c r="CU315" s="6">
        <v>0.377</v>
      </c>
      <c r="CV315" s="6">
        <v>0.623</v>
      </c>
      <c r="CW315" s="6">
        <v>0.752</v>
      </c>
      <c r="CX315" s="6">
        <v>0.248</v>
      </c>
      <c r="CY315" s="6">
        <v>0.996</v>
      </c>
      <c r="CZ315" s="6">
        <v>0.004</v>
      </c>
      <c r="DA315" s="6">
        <v>1</v>
      </c>
      <c r="DB315" s="6">
        <v>0</v>
      </c>
      <c r="DC315" s="6">
        <v>1</v>
      </c>
      <c r="DD315" s="6">
        <v>1</v>
      </c>
      <c r="DE315" s="6">
        <v>1</v>
      </c>
      <c r="DF315" s="6">
        <v>1</v>
      </c>
      <c r="DG315" s="6">
        <v>1</v>
      </c>
      <c r="DH315" s="6">
        <v>1</v>
      </c>
      <c r="DI315" s="6">
        <v>1</v>
      </c>
      <c r="DJ315" s="6">
        <v>1</v>
      </c>
      <c r="DK315" s="6">
        <v>1</v>
      </c>
      <c r="DL315" s="6">
        <v>1</v>
      </c>
      <c r="DM315" s="6">
        <v>1</v>
      </c>
      <c r="DN315" s="6">
        <v>1</v>
      </c>
      <c r="DO315" s="6">
        <v>1</v>
      </c>
      <c r="DP315" s="6">
        <v>1</v>
      </c>
      <c r="DQ315" s="6">
        <v>1</v>
      </c>
      <c r="DR315" s="6">
        <v>1</v>
      </c>
      <c r="DS315" s="6">
        <v>1</v>
      </c>
      <c r="DT315" s="6">
        <v>1</v>
      </c>
      <c r="DU315" s="6">
        <v>1</v>
      </c>
      <c r="DV315" s="6">
        <v>1</v>
      </c>
      <c r="DW315" s="6">
        <v>1</v>
      </c>
      <c r="DX315" s="6">
        <v>1</v>
      </c>
    </row>
    <row r="316" spans="1:128">
      <c r="A316" s="15">
        <v>311</v>
      </c>
      <c r="BP316" s="27">
        <v>0.791376817018271</v>
      </c>
      <c r="BQ316" s="27">
        <v>18326.9691959435</v>
      </c>
      <c r="BR316" s="27">
        <v>1.3586253025723</v>
      </c>
      <c r="BS316" s="27">
        <v>26161.7512313339</v>
      </c>
      <c r="BU316">
        <f t="shared" si="16"/>
        <v>100379.553356797</v>
      </c>
      <c r="BV316">
        <f t="shared" si="17"/>
        <v>177632.044154512</v>
      </c>
      <c r="BW316" s="29">
        <v>311</v>
      </c>
      <c r="BX316">
        <f t="shared" si="18"/>
        <v>0</v>
      </c>
      <c r="BY316">
        <f t="shared" si="19"/>
        <v>1</v>
      </c>
      <c r="CA316" s="25">
        <v>62000</v>
      </c>
      <c r="CH316" s="7">
        <v>62000</v>
      </c>
      <c r="CI316" s="6">
        <v>0</v>
      </c>
      <c r="CJ316" s="6">
        <v>1</v>
      </c>
      <c r="CK316" s="6">
        <v>0</v>
      </c>
      <c r="CL316" s="6">
        <v>1</v>
      </c>
      <c r="CM316" s="6">
        <v>0</v>
      </c>
      <c r="CN316" s="6">
        <v>1</v>
      </c>
      <c r="CO316" s="6">
        <v>0</v>
      </c>
      <c r="CP316" s="6">
        <v>1</v>
      </c>
      <c r="CQ316" s="6">
        <v>0.002</v>
      </c>
      <c r="CR316" s="6">
        <v>0.998</v>
      </c>
      <c r="CS316" s="6">
        <v>0.134</v>
      </c>
      <c r="CT316" s="6">
        <v>0.866</v>
      </c>
      <c r="CU316" s="6">
        <v>0.372</v>
      </c>
      <c r="CV316" s="6">
        <v>0.628</v>
      </c>
      <c r="CW316" s="6">
        <v>0.742</v>
      </c>
      <c r="CX316" s="6">
        <v>0.258</v>
      </c>
      <c r="CY316" s="6">
        <v>0.995</v>
      </c>
      <c r="CZ316" s="6">
        <v>0.005</v>
      </c>
      <c r="DA316" s="6">
        <v>1</v>
      </c>
      <c r="DB316" s="6">
        <v>0</v>
      </c>
      <c r="DC316" s="6">
        <v>1</v>
      </c>
      <c r="DD316" s="6">
        <v>1</v>
      </c>
      <c r="DE316" s="6">
        <v>1</v>
      </c>
      <c r="DF316" s="6">
        <v>1</v>
      </c>
      <c r="DG316" s="6">
        <v>1</v>
      </c>
      <c r="DH316" s="6">
        <v>1</v>
      </c>
      <c r="DI316" s="6">
        <v>1</v>
      </c>
      <c r="DJ316" s="6">
        <v>1</v>
      </c>
      <c r="DK316" s="6">
        <v>1</v>
      </c>
      <c r="DL316" s="6">
        <v>1</v>
      </c>
      <c r="DM316" s="6">
        <v>1</v>
      </c>
      <c r="DN316" s="6">
        <v>1</v>
      </c>
      <c r="DO316" s="6">
        <v>1</v>
      </c>
      <c r="DP316" s="6">
        <v>1</v>
      </c>
      <c r="DQ316" s="6">
        <v>1</v>
      </c>
      <c r="DR316" s="6">
        <v>1</v>
      </c>
      <c r="DS316" s="6">
        <v>1</v>
      </c>
      <c r="DT316" s="6">
        <v>1</v>
      </c>
      <c r="DU316" s="6">
        <v>1</v>
      </c>
      <c r="DV316" s="6">
        <v>1</v>
      </c>
      <c r="DW316" s="6">
        <v>1</v>
      </c>
      <c r="DX316" s="6">
        <v>1</v>
      </c>
    </row>
    <row r="317" spans="1:128">
      <c r="A317" s="15">
        <v>312</v>
      </c>
      <c r="BP317" s="27">
        <v>0.823020512938063</v>
      </c>
      <c r="BQ317" s="27">
        <v>16542.2551655722</v>
      </c>
      <c r="BR317" s="27">
        <v>1.39067105587897</v>
      </c>
      <c r="BS317" s="27">
        <v>22365.344988654</v>
      </c>
      <c r="BU317">
        <f t="shared" si="16"/>
        <v>106910.821775137</v>
      </c>
      <c r="BV317">
        <f t="shared" si="17"/>
        <v>186235.313393191</v>
      </c>
      <c r="BW317" s="29">
        <v>312</v>
      </c>
      <c r="BX317">
        <f t="shared" si="18"/>
        <v>0</v>
      </c>
      <c r="BY317">
        <f t="shared" si="19"/>
        <v>1</v>
      </c>
      <c r="CA317" s="25">
        <v>62200</v>
      </c>
      <c r="CH317" s="7">
        <v>62200</v>
      </c>
      <c r="CI317" s="6">
        <v>0</v>
      </c>
      <c r="CJ317" s="6">
        <v>1</v>
      </c>
      <c r="CK317" s="6">
        <v>0</v>
      </c>
      <c r="CL317" s="6">
        <v>1</v>
      </c>
      <c r="CM317" s="6">
        <v>0</v>
      </c>
      <c r="CN317" s="6">
        <v>1</v>
      </c>
      <c r="CO317" s="6">
        <v>0</v>
      </c>
      <c r="CP317" s="6">
        <v>1</v>
      </c>
      <c r="CQ317" s="6">
        <v>0.002</v>
      </c>
      <c r="CR317" s="6">
        <v>0.998</v>
      </c>
      <c r="CS317" s="6">
        <v>0.129</v>
      </c>
      <c r="CT317" s="6">
        <v>0.871</v>
      </c>
      <c r="CU317" s="6">
        <v>0.365</v>
      </c>
      <c r="CV317" s="6">
        <v>0.635</v>
      </c>
      <c r="CW317" s="6">
        <v>0.732</v>
      </c>
      <c r="CX317" s="6">
        <v>0.268</v>
      </c>
      <c r="CY317" s="6">
        <v>0.995</v>
      </c>
      <c r="CZ317" s="6">
        <v>0.005</v>
      </c>
      <c r="DA317" s="6">
        <v>1</v>
      </c>
      <c r="DB317" s="6">
        <v>0</v>
      </c>
      <c r="DC317" s="6">
        <v>1</v>
      </c>
      <c r="DD317" s="6">
        <v>1</v>
      </c>
      <c r="DE317" s="6">
        <v>1</v>
      </c>
      <c r="DF317" s="6">
        <v>1</v>
      </c>
      <c r="DG317" s="6">
        <v>1</v>
      </c>
      <c r="DH317" s="6">
        <v>1</v>
      </c>
      <c r="DI317" s="6">
        <v>1</v>
      </c>
      <c r="DJ317" s="6">
        <v>1</v>
      </c>
      <c r="DK317" s="6">
        <v>1</v>
      </c>
      <c r="DL317" s="6">
        <v>1</v>
      </c>
      <c r="DM317" s="6">
        <v>1</v>
      </c>
      <c r="DN317" s="6">
        <v>1</v>
      </c>
      <c r="DO317" s="6">
        <v>1</v>
      </c>
      <c r="DP317" s="6">
        <v>1</v>
      </c>
      <c r="DQ317" s="6">
        <v>1</v>
      </c>
      <c r="DR317" s="6">
        <v>1</v>
      </c>
      <c r="DS317" s="6">
        <v>1</v>
      </c>
      <c r="DT317" s="6">
        <v>1</v>
      </c>
      <c r="DU317" s="6">
        <v>1</v>
      </c>
      <c r="DV317" s="6">
        <v>1</v>
      </c>
      <c r="DW317" s="6">
        <v>1</v>
      </c>
      <c r="DX317" s="6">
        <v>1</v>
      </c>
    </row>
    <row r="318" spans="1:128">
      <c r="A318" s="15">
        <v>313</v>
      </c>
      <c r="BP318" s="27">
        <v>0.75942740157518</v>
      </c>
      <c r="BQ318" s="27">
        <v>13025.3030675612</v>
      </c>
      <c r="BR318" s="27">
        <v>1.30961822630614</v>
      </c>
      <c r="BS318" s="27">
        <v>17498.515932336</v>
      </c>
      <c r="BU318">
        <f t="shared" si="16"/>
        <v>100888.807168716</v>
      </c>
      <c r="BV318">
        <f t="shared" si="17"/>
        <v>178944.218013584</v>
      </c>
      <c r="BW318" s="29">
        <v>313</v>
      </c>
      <c r="BX318">
        <f t="shared" si="18"/>
        <v>0</v>
      </c>
      <c r="BY318">
        <f t="shared" si="19"/>
        <v>1</v>
      </c>
      <c r="CA318" s="25">
        <v>62400</v>
      </c>
      <c r="CH318" s="7">
        <v>62400</v>
      </c>
      <c r="CI318" s="6">
        <v>0</v>
      </c>
      <c r="CJ318" s="6">
        <v>1</v>
      </c>
      <c r="CK318" s="6">
        <v>0</v>
      </c>
      <c r="CL318" s="6">
        <v>1</v>
      </c>
      <c r="CM318" s="6">
        <v>0</v>
      </c>
      <c r="CN318" s="6">
        <v>1</v>
      </c>
      <c r="CO318" s="6">
        <v>0</v>
      </c>
      <c r="CP318" s="6">
        <v>1</v>
      </c>
      <c r="CQ318" s="6">
        <v>0.002</v>
      </c>
      <c r="CR318" s="6">
        <v>0.998</v>
      </c>
      <c r="CS318" s="6">
        <v>0.123</v>
      </c>
      <c r="CT318" s="6">
        <v>0.877</v>
      </c>
      <c r="CU318" s="6">
        <v>0.358</v>
      </c>
      <c r="CV318" s="6">
        <v>0.642</v>
      </c>
      <c r="CW318" s="6">
        <v>0.712</v>
      </c>
      <c r="CX318" s="6">
        <v>0.288</v>
      </c>
      <c r="CY318" s="6">
        <v>0.994</v>
      </c>
      <c r="CZ318" s="6">
        <v>0.006</v>
      </c>
      <c r="DA318" s="6">
        <v>1</v>
      </c>
      <c r="DB318" s="6">
        <v>0</v>
      </c>
      <c r="DC318" s="6">
        <v>1</v>
      </c>
      <c r="DD318" s="6">
        <v>1</v>
      </c>
      <c r="DE318" s="6">
        <v>1</v>
      </c>
      <c r="DF318" s="6">
        <v>1</v>
      </c>
      <c r="DG318" s="6">
        <v>1</v>
      </c>
      <c r="DH318" s="6">
        <v>1</v>
      </c>
      <c r="DI318" s="6">
        <v>1</v>
      </c>
      <c r="DJ318" s="6">
        <v>1</v>
      </c>
      <c r="DK318" s="6">
        <v>1</v>
      </c>
      <c r="DL318" s="6">
        <v>1</v>
      </c>
      <c r="DM318" s="6">
        <v>1</v>
      </c>
      <c r="DN318" s="6">
        <v>1</v>
      </c>
      <c r="DO318" s="6">
        <v>1</v>
      </c>
      <c r="DP318" s="6">
        <v>1</v>
      </c>
      <c r="DQ318" s="6">
        <v>1</v>
      </c>
      <c r="DR318" s="6">
        <v>1</v>
      </c>
      <c r="DS318" s="6">
        <v>1</v>
      </c>
      <c r="DT318" s="6">
        <v>1</v>
      </c>
      <c r="DU318" s="6">
        <v>1</v>
      </c>
      <c r="DV318" s="6">
        <v>1</v>
      </c>
      <c r="DW318" s="6">
        <v>1</v>
      </c>
      <c r="DX318" s="6">
        <v>1</v>
      </c>
    </row>
    <row r="319" spans="1:128">
      <c r="A319" s="15">
        <v>314</v>
      </c>
      <c r="BP319" s="27">
        <v>0.788166970935789</v>
      </c>
      <c r="BQ319" s="27">
        <v>16412.0171572537</v>
      </c>
      <c r="BR319" s="27">
        <v>1.33775446086812</v>
      </c>
      <c r="BS319" s="27">
        <v>23208.9412973331</v>
      </c>
      <c r="BU319">
        <f t="shared" si="16"/>
        <v>101813.028483115</v>
      </c>
      <c r="BV319">
        <f t="shared" si="17"/>
        <v>177454.227832884</v>
      </c>
      <c r="BW319" s="29">
        <v>314</v>
      </c>
      <c r="BX319">
        <f t="shared" si="18"/>
        <v>0</v>
      </c>
      <c r="BY319">
        <f t="shared" si="19"/>
        <v>1</v>
      </c>
      <c r="CA319" s="25">
        <v>62600</v>
      </c>
      <c r="CH319" s="7">
        <v>62600</v>
      </c>
      <c r="CI319" s="6">
        <v>0</v>
      </c>
      <c r="CJ319" s="6">
        <v>1</v>
      </c>
      <c r="CK319" s="6">
        <v>0</v>
      </c>
      <c r="CL319" s="6">
        <v>1</v>
      </c>
      <c r="CM319" s="6">
        <v>0</v>
      </c>
      <c r="CN319" s="6">
        <v>1</v>
      </c>
      <c r="CO319" s="6">
        <v>0</v>
      </c>
      <c r="CP319" s="6">
        <v>1</v>
      </c>
      <c r="CQ319" s="6">
        <v>0.002</v>
      </c>
      <c r="CR319" s="6">
        <v>0.998</v>
      </c>
      <c r="CS319" s="6">
        <v>0.12</v>
      </c>
      <c r="CT319" s="6">
        <v>0.88</v>
      </c>
      <c r="CU319" s="6">
        <v>0.354</v>
      </c>
      <c r="CV319" s="6">
        <v>0.646</v>
      </c>
      <c r="CW319" s="6">
        <v>0.695</v>
      </c>
      <c r="CX319" s="6">
        <v>0.305</v>
      </c>
      <c r="CY319" s="6">
        <v>0.994</v>
      </c>
      <c r="CZ319" s="6">
        <v>0.006</v>
      </c>
      <c r="DA319" s="6">
        <v>1</v>
      </c>
      <c r="DB319" s="6">
        <v>0</v>
      </c>
      <c r="DC319" s="6">
        <v>1</v>
      </c>
      <c r="DD319" s="6">
        <v>1</v>
      </c>
      <c r="DE319" s="6">
        <v>1</v>
      </c>
      <c r="DF319" s="6">
        <v>1</v>
      </c>
      <c r="DG319" s="6">
        <v>1</v>
      </c>
      <c r="DH319" s="6">
        <v>1</v>
      </c>
      <c r="DI319" s="6">
        <v>1</v>
      </c>
      <c r="DJ319" s="6">
        <v>1</v>
      </c>
      <c r="DK319" s="6">
        <v>1</v>
      </c>
      <c r="DL319" s="6">
        <v>1</v>
      </c>
      <c r="DM319" s="6">
        <v>1</v>
      </c>
      <c r="DN319" s="6">
        <v>1</v>
      </c>
      <c r="DO319" s="6">
        <v>1</v>
      </c>
      <c r="DP319" s="6">
        <v>1</v>
      </c>
      <c r="DQ319" s="6">
        <v>1</v>
      </c>
      <c r="DR319" s="6">
        <v>1</v>
      </c>
      <c r="DS319" s="6">
        <v>1</v>
      </c>
      <c r="DT319" s="6">
        <v>1</v>
      </c>
      <c r="DU319" s="6">
        <v>1</v>
      </c>
      <c r="DV319" s="6">
        <v>1</v>
      </c>
      <c r="DW319" s="6">
        <v>1</v>
      </c>
      <c r="DX319" s="6">
        <v>1</v>
      </c>
    </row>
    <row r="320" spans="1:128">
      <c r="A320" s="15">
        <v>315</v>
      </c>
      <c r="BP320" s="27">
        <v>0.743645774872944</v>
      </c>
      <c r="BQ320" s="27">
        <v>15163.159952503</v>
      </c>
      <c r="BR320" s="27">
        <v>1.27665960877265</v>
      </c>
      <c r="BS320" s="27">
        <v>20864.6359114661</v>
      </c>
      <c r="BU320">
        <f t="shared" si="16"/>
        <v>96383.7062784386</v>
      </c>
      <c r="BV320">
        <f t="shared" si="17"/>
        <v>170634.305404431</v>
      </c>
      <c r="BW320" s="29">
        <v>315</v>
      </c>
      <c r="BX320">
        <f t="shared" si="18"/>
        <v>0</v>
      </c>
      <c r="BY320">
        <f t="shared" si="19"/>
        <v>1</v>
      </c>
      <c r="CA320" s="25">
        <v>62800</v>
      </c>
      <c r="CH320" s="7">
        <v>62800</v>
      </c>
      <c r="CI320" s="6">
        <v>0</v>
      </c>
      <c r="CJ320" s="6">
        <v>1</v>
      </c>
      <c r="CK320" s="6">
        <v>0</v>
      </c>
      <c r="CL320" s="6">
        <v>1</v>
      </c>
      <c r="CM320" s="6">
        <v>0</v>
      </c>
      <c r="CN320" s="6">
        <v>1</v>
      </c>
      <c r="CO320" s="6">
        <v>0</v>
      </c>
      <c r="CP320" s="6">
        <v>1</v>
      </c>
      <c r="CQ320" s="6">
        <v>0.001</v>
      </c>
      <c r="CR320" s="6">
        <v>0.999</v>
      </c>
      <c r="CS320" s="6">
        <v>0.119</v>
      </c>
      <c r="CT320" s="6">
        <v>0.881</v>
      </c>
      <c r="CU320" s="6">
        <v>0.352</v>
      </c>
      <c r="CV320" s="6">
        <v>0.648</v>
      </c>
      <c r="CW320" s="6">
        <v>0.684</v>
      </c>
      <c r="CX320" s="6">
        <v>0.316</v>
      </c>
      <c r="CY320" s="6">
        <v>0.991</v>
      </c>
      <c r="CZ320" s="6">
        <v>0.009</v>
      </c>
      <c r="DA320" s="6">
        <v>1</v>
      </c>
      <c r="DB320" s="6">
        <v>0</v>
      </c>
      <c r="DC320" s="6">
        <v>1</v>
      </c>
      <c r="DD320" s="6">
        <v>1</v>
      </c>
      <c r="DE320" s="6">
        <v>1</v>
      </c>
      <c r="DF320" s="6">
        <v>1</v>
      </c>
      <c r="DG320" s="6">
        <v>1</v>
      </c>
      <c r="DH320" s="6">
        <v>1</v>
      </c>
      <c r="DI320" s="6">
        <v>1</v>
      </c>
      <c r="DJ320" s="6">
        <v>1</v>
      </c>
      <c r="DK320" s="6">
        <v>1</v>
      </c>
      <c r="DL320" s="6">
        <v>1</v>
      </c>
      <c r="DM320" s="6">
        <v>1</v>
      </c>
      <c r="DN320" s="6">
        <v>1</v>
      </c>
      <c r="DO320" s="6">
        <v>1</v>
      </c>
      <c r="DP320" s="6">
        <v>1</v>
      </c>
      <c r="DQ320" s="6">
        <v>1</v>
      </c>
      <c r="DR320" s="6">
        <v>1</v>
      </c>
      <c r="DS320" s="6">
        <v>1</v>
      </c>
      <c r="DT320" s="6">
        <v>1</v>
      </c>
      <c r="DU320" s="6">
        <v>1</v>
      </c>
      <c r="DV320" s="6">
        <v>1</v>
      </c>
      <c r="DW320" s="6">
        <v>1</v>
      </c>
      <c r="DX320" s="6">
        <v>1</v>
      </c>
    </row>
    <row r="321" spans="1:128">
      <c r="A321" s="15">
        <v>316</v>
      </c>
      <c r="BP321" s="27">
        <v>0.859531591949609</v>
      </c>
      <c r="BQ321" s="27">
        <v>14984.1346780865</v>
      </c>
      <c r="BR321" s="27">
        <v>1.46473674811164</v>
      </c>
      <c r="BS321" s="27">
        <v>21598.247378007</v>
      </c>
      <c r="BU321">
        <f t="shared" si="16"/>
        <v>113945.604114355</v>
      </c>
      <c r="BV321">
        <f t="shared" si="17"/>
        <v>198112.264838739</v>
      </c>
      <c r="BW321" s="29">
        <v>316</v>
      </c>
      <c r="BX321">
        <f t="shared" si="18"/>
        <v>0</v>
      </c>
      <c r="BY321">
        <f t="shared" si="19"/>
        <v>1</v>
      </c>
      <c r="CA321" s="25">
        <v>63000</v>
      </c>
      <c r="CH321" s="7">
        <v>63000</v>
      </c>
      <c r="CI321" s="6">
        <v>0</v>
      </c>
      <c r="CJ321" s="6">
        <v>1</v>
      </c>
      <c r="CK321" s="6">
        <v>0</v>
      </c>
      <c r="CL321" s="6">
        <v>1</v>
      </c>
      <c r="CM321" s="6">
        <v>0</v>
      </c>
      <c r="CN321" s="6">
        <v>1</v>
      </c>
      <c r="CO321" s="6">
        <v>0</v>
      </c>
      <c r="CP321" s="6">
        <v>1</v>
      </c>
      <c r="CQ321" s="6">
        <v>0.001</v>
      </c>
      <c r="CR321" s="6">
        <v>0.999</v>
      </c>
      <c r="CS321" s="6">
        <v>0.116</v>
      </c>
      <c r="CT321" s="6">
        <v>0.884</v>
      </c>
      <c r="CU321" s="6">
        <v>0.35</v>
      </c>
      <c r="CV321" s="6">
        <v>0.65</v>
      </c>
      <c r="CW321" s="6">
        <v>0.673</v>
      </c>
      <c r="CX321" s="6">
        <v>0.327</v>
      </c>
      <c r="CY321" s="6">
        <v>0.989</v>
      </c>
      <c r="CZ321" s="6">
        <v>0.011</v>
      </c>
      <c r="DA321" s="6">
        <v>1</v>
      </c>
      <c r="DB321" s="6">
        <v>0</v>
      </c>
      <c r="DC321" s="6">
        <v>1</v>
      </c>
      <c r="DD321" s="6">
        <v>1</v>
      </c>
      <c r="DE321" s="6">
        <v>1</v>
      </c>
      <c r="DF321" s="6">
        <v>1</v>
      </c>
      <c r="DG321" s="6">
        <v>1</v>
      </c>
      <c r="DH321" s="6">
        <v>1</v>
      </c>
      <c r="DI321" s="6">
        <v>1</v>
      </c>
      <c r="DJ321" s="6">
        <v>1</v>
      </c>
      <c r="DK321" s="6">
        <v>1</v>
      </c>
      <c r="DL321" s="6">
        <v>1</v>
      </c>
      <c r="DM321" s="6">
        <v>1</v>
      </c>
      <c r="DN321" s="6">
        <v>1</v>
      </c>
      <c r="DO321" s="6">
        <v>1</v>
      </c>
      <c r="DP321" s="6">
        <v>1</v>
      </c>
      <c r="DQ321" s="6">
        <v>1</v>
      </c>
      <c r="DR321" s="6">
        <v>1</v>
      </c>
      <c r="DS321" s="6">
        <v>1</v>
      </c>
      <c r="DT321" s="6">
        <v>1</v>
      </c>
      <c r="DU321" s="6">
        <v>1</v>
      </c>
      <c r="DV321" s="6">
        <v>1</v>
      </c>
      <c r="DW321" s="6">
        <v>1</v>
      </c>
      <c r="DX321" s="6">
        <v>1</v>
      </c>
    </row>
    <row r="322" spans="1:128">
      <c r="A322" s="15">
        <v>317</v>
      </c>
      <c r="BP322" s="27">
        <v>0.814494088171304</v>
      </c>
      <c r="BQ322" s="27">
        <v>14447.9649112731</v>
      </c>
      <c r="BR322" s="27">
        <v>1.39289234297993</v>
      </c>
      <c r="BS322" s="27">
        <v>19047.0967325212</v>
      </c>
      <c r="BU322">
        <f t="shared" si="16"/>
        <v>107726.148314423</v>
      </c>
      <c r="BV322">
        <f t="shared" si="17"/>
        <v>189886.754714468</v>
      </c>
      <c r="BW322" s="29">
        <v>317</v>
      </c>
      <c r="BX322">
        <f t="shared" si="18"/>
        <v>0</v>
      </c>
      <c r="BY322">
        <f t="shared" si="19"/>
        <v>1</v>
      </c>
      <c r="CA322" s="25">
        <v>63200</v>
      </c>
      <c r="CH322" s="7">
        <v>63200</v>
      </c>
      <c r="CI322" s="6">
        <v>0</v>
      </c>
      <c r="CJ322" s="6">
        <v>1</v>
      </c>
      <c r="CK322" s="6">
        <v>0</v>
      </c>
      <c r="CL322" s="6">
        <v>1</v>
      </c>
      <c r="CM322" s="6">
        <v>0</v>
      </c>
      <c r="CN322" s="6">
        <v>1</v>
      </c>
      <c r="CO322" s="6">
        <v>0</v>
      </c>
      <c r="CP322" s="6">
        <v>1</v>
      </c>
      <c r="CQ322" s="6">
        <v>0.001</v>
      </c>
      <c r="CR322" s="6">
        <v>0.999</v>
      </c>
      <c r="CS322" s="6">
        <v>0.111</v>
      </c>
      <c r="CT322" s="6">
        <v>0.889</v>
      </c>
      <c r="CU322" s="6">
        <v>0.345</v>
      </c>
      <c r="CV322" s="6">
        <v>0.655</v>
      </c>
      <c r="CW322" s="6">
        <v>0.661</v>
      </c>
      <c r="CX322" s="6">
        <v>0.339</v>
      </c>
      <c r="CY322" s="6">
        <v>0.984</v>
      </c>
      <c r="CZ322" s="6">
        <v>0.016</v>
      </c>
      <c r="DA322" s="6">
        <v>1</v>
      </c>
      <c r="DB322" s="6">
        <v>0</v>
      </c>
      <c r="DC322" s="6">
        <v>1</v>
      </c>
      <c r="DD322" s="6">
        <v>1</v>
      </c>
      <c r="DE322" s="6">
        <v>1</v>
      </c>
      <c r="DF322" s="6">
        <v>1</v>
      </c>
      <c r="DG322" s="6">
        <v>1</v>
      </c>
      <c r="DH322" s="6">
        <v>1</v>
      </c>
      <c r="DI322" s="6">
        <v>1</v>
      </c>
      <c r="DJ322" s="6">
        <v>1</v>
      </c>
      <c r="DK322" s="6">
        <v>1</v>
      </c>
      <c r="DL322" s="6">
        <v>1</v>
      </c>
      <c r="DM322" s="6">
        <v>1</v>
      </c>
      <c r="DN322" s="6">
        <v>1</v>
      </c>
      <c r="DO322" s="6">
        <v>1</v>
      </c>
      <c r="DP322" s="6">
        <v>1</v>
      </c>
      <c r="DQ322" s="6">
        <v>1</v>
      </c>
      <c r="DR322" s="6">
        <v>1</v>
      </c>
      <c r="DS322" s="6">
        <v>1</v>
      </c>
      <c r="DT322" s="6">
        <v>1</v>
      </c>
      <c r="DU322" s="6">
        <v>1</v>
      </c>
      <c r="DV322" s="6">
        <v>1</v>
      </c>
      <c r="DW322" s="6">
        <v>1</v>
      </c>
      <c r="DX322" s="6">
        <v>1</v>
      </c>
    </row>
    <row r="323" spans="1:128">
      <c r="A323" s="15">
        <v>318</v>
      </c>
      <c r="BP323" s="27">
        <v>0.799213993439028</v>
      </c>
      <c r="BQ323" s="27">
        <v>13173.1952207332</v>
      </c>
      <c r="BR323" s="27">
        <v>1.37300196120152</v>
      </c>
      <c r="BS323" s="27">
        <v>16218.4779453266</v>
      </c>
      <c r="BU323">
        <f t="shared" si="16"/>
        <v>106708.903795121</v>
      </c>
      <c r="BV323">
        <f t="shared" si="17"/>
        <v>189731.816234901</v>
      </c>
      <c r="BW323" s="29">
        <v>318</v>
      </c>
      <c r="BX323">
        <f t="shared" si="18"/>
        <v>0</v>
      </c>
      <c r="BY323">
        <f t="shared" si="19"/>
        <v>1</v>
      </c>
      <c r="CA323" s="25">
        <v>63400</v>
      </c>
      <c r="CH323" s="7">
        <v>63400</v>
      </c>
      <c r="CI323" s="6">
        <v>0</v>
      </c>
      <c r="CJ323" s="6">
        <v>1</v>
      </c>
      <c r="CK323" s="6">
        <v>0</v>
      </c>
      <c r="CL323" s="6">
        <v>1</v>
      </c>
      <c r="CM323" s="6">
        <v>0</v>
      </c>
      <c r="CN323" s="6">
        <v>1</v>
      </c>
      <c r="CO323" s="6">
        <v>0</v>
      </c>
      <c r="CP323" s="6">
        <v>1</v>
      </c>
      <c r="CQ323" s="6">
        <v>0.001</v>
      </c>
      <c r="CR323" s="6">
        <v>0.999</v>
      </c>
      <c r="CS323" s="6">
        <v>0.108</v>
      </c>
      <c r="CT323" s="6">
        <v>0.892</v>
      </c>
      <c r="CU323" s="6">
        <v>0.339</v>
      </c>
      <c r="CV323" s="6">
        <v>0.661</v>
      </c>
      <c r="CW323" s="6">
        <v>0.656</v>
      </c>
      <c r="CX323" s="6">
        <v>0.344</v>
      </c>
      <c r="CY323" s="6">
        <v>0.983</v>
      </c>
      <c r="CZ323" s="6">
        <v>0.017</v>
      </c>
      <c r="DA323" s="6">
        <v>1</v>
      </c>
      <c r="DB323" s="6">
        <v>0</v>
      </c>
      <c r="DC323" s="6">
        <v>1</v>
      </c>
      <c r="DD323" s="6">
        <v>1</v>
      </c>
      <c r="DE323" s="6">
        <v>1</v>
      </c>
      <c r="DF323" s="6">
        <v>1</v>
      </c>
      <c r="DG323" s="6">
        <v>1</v>
      </c>
      <c r="DH323" s="6">
        <v>1</v>
      </c>
      <c r="DI323" s="6">
        <v>1</v>
      </c>
      <c r="DJ323" s="6">
        <v>1</v>
      </c>
      <c r="DK323" s="6">
        <v>1</v>
      </c>
      <c r="DL323" s="6">
        <v>1</v>
      </c>
      <c r="DM323" s="6">
        <v>1</v>
      </c>
      <c r="DN323" s="6">
        <v>1</v>
      </c>
      <c r="DO323" s="6">
        <v>1</v>
      </c>
      <c r="DP323" s="6">
        <v>1</v>
      </c>
      <c r="DQ323" s="6">
        <v>1</v>
      </c>
      <c r="DR323" s="6">
        <v>1</v>
      </c>
      <c r="DS323" s="6">
        <v>1</v>
      </c>
      <c r="DT323" s="6">
        <v>1</v>
      </c>
      <c r="DU323" s="6">
        <v>1</v>
      </c>
      <c r="DV323" s="6">
        <v>1</v>
      </c>
      <c r="DW323" s="6">
        <v>1</v>
      </c>
      <c r="DX323" s="6">
        <v>1</v>
      </c>
    </row>
    <row r="324" spans="1:128">
      <c r="A324" s="15">
        <v>319</v>
      </c>
      <c r="BP324" s="27">
        <v>0.791619068433123</v>
      </c>
      <c r="BQ324" s="27">
        <v>18648.1542668496</v>
      </c>
      <c r="BR324" s="27">
        <v>1.37191894117753</v>
      </c>
      <c r="BS324" s="27">
        <v>26821.63981659</v>
      </c>
      <c r="BU324">
        <f t="shared" si="16"/>
        <v>100094.705998119</v>
      </c>
      <c r="BV324">
        <f t="shared" si="17"/>
        <v>178966.20136004</v>
      </c>
      <c r="BW324" s="29">
        <v>319</v>
      </c>
      <c r="BX324">
        <f t="shared" si="18"/>
        <v>0</v>
      </c>
      <c r="BY324">
        <f t="shared" si="19"/>
        <v>1</v>
      </c>
      <c r="CA324" s="25">
        <v>63600</v>
      </c>
      <c r="CH324" s="7">
        <v>63600</v>
      </c>
      <c r="CI324" s="6">
        <v>0</v>
      </c>
      <c r="CJ324" s="6">
        <v>1</v>
      </c>
      <c r="CK324" s="6">
        <v>0</v>
      </c>
      <c r="CL324" s="6">
        <v>1</v>
      </c>
      <c r="CM324" s="6">
        <v>0</v>
      </c>
      <c r="CN324" s="6">
        <v>1</v>
      </c>
      <c r="CO324" s="6">
        <v>0</v>
      </c>
      <c r="CP324" s="6">
        <v>1</v>
      </c>
      <c r="CQ324" s="6">
        <v>0</v>
      </c>
      <c r="CR324" s="6">
        <v>1</v>
      </c>
      <c r="CS324" s="6">
        <v>0.103</v>
      </c>
      <c r="CT324" s="6">
        <v>0.897</v>
      </c>
      <c r="CU324" s="6">
        <v>0.336</v>
      </c>
      <c r="CV324" s="6">
        <v>0.664</v>
      </c>
      <c r="CW324" s="6">
        <v>0.648</v>
      </c>
      <c r="CX324" s="6">
        <v>0.352</v>
      </c>
      <c r="CY324" s="6">
        <v>0.983</v>
      </c>
      <c r="CZ324" s="6">
        <v>0.017</v>
      </c>
      <c r="DA324" s="6">
        <v>1</v>
      </c>
      <c r="DB324" s="6">
        <v>0</v>
      </c>
      <c r="DC324" s="6">
        <v>1</v>
      </c>
      <c r="DD324" s="6">
        <v>1</v>
      </c>
      <c r="DE324" s="6">
        <v>1</v>
      </c>
      <c r="DF324" s="6">
        <v>1</v>
      </c>
      <c r="DG324" s="6">
        <v>1</v>
      </c>
      <c r="DH324" s="6">
        <v>1</v>
      </c>
      <c r="DI324" s="6">
        <v>1</v>
      </c>
      <c r="DJ324" s="6">
        <v>1</v>
      </c>
      <c r="DK324" s="6">
        <v>1</v>
      </c>
      <c r="DL324" s="6">
        <v>1</v>
      </c>
      <c r="DM324" s="6">
        <v>1</v>
      </c>
      <c r="DN324" s="6">
        <v>1</v>
      </c>
      <c r="DO324" s="6">
        <v>1</v>
      </c>
      <c r="DP324" s="6">
        <v>1</v>
      </c>
      <c r="DQ324" s="6">
        <v>1</v>
      </c>
      <c r="DR324" s="6">
        <v>1</v>
      </c>
      <c r="DS324" s="6">
        <v>1</v>
      </c>
      <c r="DT324" s="6">
        <v>1</v>
      </c>
      <c r="DU324" s="6">
        <v>1</v>
      </c>
      <c r="DV324" s="6">
        <v>1</v>
      </c>
      <c r="DW324" s="6">
        <v>1</v>
      </c>
      <c r="DX324" s="6">
        <v>1</v>
      </c>
    </row>
    <row r="325" spans="1:128">
      <c r="A325" s="15">
        <v>320</v>
      </c>
      <c r="BP325" s="27">
        <v>0.835739215634613</v>
      </c>
      <c r="BQ325" s="27">
        <v>13153.5634169732</v>
      </c>
      <c r="BR325" s="27">
        <v>1.43322610361176</v>
      </c>
      <c r="BS325" s="27">
        <v>18624.3312044961</v>
      </c>
      <c r="BU325">
        <f t="shared" si="16"/>
        <v>112207.318928219</v>
      </c>
      <c r="BV325">
        <f t="shared" si="17"/>
        <v>196359.584337268</v>
      </c>
      <c r="BW325" s="29">
        <v>320</v>
      </c>
      <c r="BX325">
        <f t="shared" si="18"/>
        <v>0</v>
      </c>
      <c r="BY325">
        <f t="shared" si="19"/>
        <v>1</v>
      </c>
      <c r="CA325" s="25">
        <v>63800</v>
      </c>
      <c r="CH325" s="7">
        <v>63800</v>
      </c>
      <c r="CI325" s="6">
        <v>0</v>
      </c>
      <c r="CJ325" s="6">
        <v>1</v>
      </c>
      <c r="CK325" s="6">
        <v>0</v>
      </c>
      <c r="CL325" s="6">
        <v>1</v>
      </c>
      <c r="CM325" s="6">
        <v>0</v>
      </c>
      <c r="CN325" s="6">
        <v>1</v>
      </c>
      <c r="CO325" s="6">
        <v>0</v>
      </c>
      <c r="CP325" s="6">
        <v>1</v>
      </c>
      <c r="CQ325" s="6">
        <v>0</v>
      </c>
      <c r="CR325" s="6">
        <v>1</v>
      </c>
      <c r="CS325" s="6">
        <v>0.095</v>
      </c>
      <c r="CT325" s="6">
        <v>0.905</v>
      </c>
      <c r="CU325" s="6">
        <v>0.333</v>
      </c>
      <c r="CV325" s="6">
        <v>0.667</v>
      </c>
      <c r="CW325" s="6">
        <v>0.637</v>
      </c>
      <c r="CX325" s="6">
        <v>0.363</v>
      </c>
      <c r="CY325" s="6">
        <v>0.977</v>
      </c>
      <c r="CZ325" s="6">
        <v>0.023</v>
      </c>
      <c r="DA325" s="6">
        <v>1</v>
      </c>
      <c r="DB325" s="6">
        <v>0</v>
      </c>
      <c r="DC325" s="6">
        <v>1</v>
      </c>
      <c r="DD325" s="6">
        <v>1</v>
      </c>
      <c r="DE325" s="6">
        <v>1</v>
      </c>
      <c r="DF325" s="6">
        <v>1</v>
      </c>
      <c r="DG325" s="6">
        <v>1</v>
      </c>
      <c r="DH325" s="6">
        <v>1</v>
      </c>
      <c r="DI325" s="6">
        <v>1</v>
      </c>
      <c r="DJ325" s="6">
        <v>1</v>
      </c>
      <c r="DK325" s="6">
        <v>1</v>
      </c>
      <c r="DL325" s="6">
        <v>1</v>
      </c>
      <c r="DM325" s="6">
        <v>1</v>
      </c>
      <c r="DN325" s="6">
        <v>1</v>
      </c>
      <c r="DO325" s="6">
        <v>1</v>
      </c>
      <c r="DP325" s="6">
        <v>1</v>
      </c>
      <c r="DQ325" s="6">
        <v>1</v>
      </c>
      <c r="DR325" s="6">
        <v>1</v>
      </c>
      <c r="DS325" s="6">
        <v>1</v>
      </c>
      <c r="DT325" s="6">
        <v>1</v>
      </c>
      <c r="DU325" s="6">
        <v>1</v>
      </c>
      <c r="DV325" s="6">
        <v>1</v>
      </c>
      <c r="DW325" s="6">
        <v>1</v>
      </c>
      <c r="DX325" s="6">
        <v>1</v>
      </c>
    </row>
    <row r="326" spans="1:128">
      <c r="A326" s="15">
        <v>321</v>
      </c>
      <c r="BP326" s="27">
        <v>0.810374703487066</v>
      </c>
      <c r="BQ326" s="27">
        <v>15570.9274679332</v>
      </c>
      <c r="BR326" s="27">
        <v>1.40997440805477</v>
      </c>
      <c r="BS326" s="27">
        <v>19791.3338935451</v>
      </c>
      <c r="BU326">
        <f t="shared" si="16"/>
        <v>105985.278055127</v>
      </c>
      <c r="BV326">
        <f t="shared" si="17"/>
        <v>191704.827314671</v>
      </c>
      <c r="BW326" s="29">
        <v>321</v>
      </c>
      <c r="BX326">
        <f t="shared" si="18"/>
        <v>0</v>
      </c>
      <c r="BY326">
        <f t="shared" si="19"/>
        <v>1</v>
      </c>
      <c r="CA326" s="25">
        <v>64000</v>
      </c>
      <c r="CH326" s="7">
        <v>64000</v>
      </c>
      <c r="CI326" s="6">
        <v>0</v>
      </c>
      <c r="CJ326" s="6">
        <v>1</v>
      </c>
      <c r="CK326" s="6">
        <v>0</v>
      </c>
      <c r="CL326" s="6">
        <v>1</v>
      </c>
      <c r="CM326" s="6">
        <v>0</v>
      </c>
      <c r="CN326" s="6">
        <v>1</v>
      </c>
      <c r="CO326" s="6">
        <v>0</v>
      </c>
      <c r="CP326" s="6">
        <v>1</v>
      </c>
      <c r="CQ326" s="6">
        <v>0</v>
      </c>
      <c r="CR326" s="6">
        <v>1</v>
      </c>
      <c r="CS326" s="6">
        <v>0.092</v>
      </c>
      <c r="CT326" s="6">
        <v>0.908</v>
      </c>
      <c r="CU326" s="6">
        <v>0.331</v>
      </c>
      <c r="CV326" s="6">
        <v>0.669</v>
      </c>
      <c r="CW326" s="6">
        <v>0.628</v>
      </c>
      <c r="CX326" s="6">
        <v>0.372</v>
      </c>
      <c r="CY326" s="6">
        <v>0.975</v>
      </c>
      <c r="CZ326" s="6">
        <v>0.025</v>
      </c>
      <c r="DA326" s="6">
        <v>1</v>
      </c>
      <c r="DB326" s="6">
        <v>0</v>
      </c>
      <c r="DC326" s="6">
        <v>1</v>
      </c>
      <c r="DD326" s="6">
        <v>1</v>
      </c>
      <c r="DE326" s="6">
        <v>1</v>
      </c>
      <c r="DF326" s="6">
        <v>1</v>
      </c>
      <c r="DG326" s="6">
        <v>1</v>
      </c>
      <c r="DH326" s="6">
        <v>1</v>
      </c>
      <c r="DI326" s="6">
        <v>1</v>
      </c>
      <c r="DJ326" s="6">
        <v>1</v>
      </c>
      <c r="DK326" s="6">
        <v>1</v>
      </c>
      <c r="DL326" s="6">
        <v>1</v>
      </c>
      <c r="DM326" s="6">
        <v>1</v>
      </c>
      <c r="DN326" s="6">
        <v>1</v>
      </c>
      <c r="DO326" s="6">
        <v>1</v>
      </c>
      <c r="DP326" s="6">
        <v>1</v>
      </c>
      <c r="DQ326" s="6">
        <v>1</v>
      </c>
      <c r="DR326" s="6">
        <v>1</v>
      </c>
      <c r="DS326" s="6">
        <v>1</v>
      </c>
      <c r="DT326" s="6">
        <v>1</v>
      </c>
      <c r="DU326" s="6">
        <v>1</v>
      </c>
      <c r="DV326" s="6">
        <v>1</v>
      </c>
      <c r="DW326" s="6">
        <v>1</v>
      </c>
      <c r="DX326" s="6">
        <v>1</v>
      </c>
    </row>
    <row r="327" spans="1:128">
      <c r="A327" s="15">
        <v>322</v>
      </c>
      <c r="BP327" s="27">
        <v>0.840210447575839</v>
      </c>
      <c r="BQ327" s="27">
        <v>21668.2254349665</v>
      </c>
      <c r="BR327" s="27">
        <v>1.44228110040779</v>
      </c>
      <c r="BS327" s="27">
        <v>32821.3783509019</v>
      </c>
      <c r="BU327">
        <f t="shared" ref="BU327:BU390" si="20">BP327*$BV$1-BQ327</f>
        <v>104363.341701409</v>
      </c>
      <c r="BV327">
        <f t="shared" ref="BV327:BV390" si="21">BR327*$BV$1-BS327</f>
        <v>183520.786710266</v>
      </c>
      <c r="BW327" s="29">
        <v>322</v>
      </c>
      <c r="BX327">
        <f t="shared" ref="BX327:BX390" si="22">IF(BU327=MAX($BU327:$BV327),1,0)</f>
        <v>0</v>
      </c>
      <c r="BY327">
        <f t="shared" ref="BY327:BY390" si="23">IF(BV327=MAX($BU327:$BV327),1,0)</f>
        <v>1</v>
      </c>
      <c r="CA327" s="25">
        <v>64200</v>
      </c>
      <c r="CH327" s="7">
        <v>64200</v>
      </c>
      <c r="CI327" s="6">
        <v>0</v>
      </c>
      <c r="CJ327" s="6">
        <v>1</v>
      </c>
      <c r="CK327" s="6">
        <v>0</v>
      </c>
      <c r="CL327" s="6">
        <v>1</v>
      </c>
      <c r="CM327" s="6">
        <v>0</v>
      </c>
      <c r="CN327" s="6">
        <v>1</v>
      </c>
      <c r="CO327" s="6">
        <v>0</v>
      </c>
      <c r="CP327" s="6">
        <v>1</v>
      </c>
      <c r="CQ327" s="6">
        <v>0</v>
      </c>
      <c r="CR327" s="6">
        <v>1</v>
      </c>
      <c r="CS327" s="6">
        <v>0.087</v>
      </c>
      <c r="CT327" s="6">
        <v>0.913</v>
      </c>
      <c r="CU327" s="6">
        <v>0.33</v>
      </c>
      <c r="CV327" s="6">
        <v>0.67</v>
      </c>
      <c r="CW327" s="6">
        <v>0.617</v>
      </c>
      <c r="CX327" s="6">
        <v>0.383</v>
      </c>
      <c r="CY327" s="6">
        <v>0.971</v>
      </c>
      <c r="CZ327" s="6">
        <v>0.029</v>
      </c>
      <c r="DA327" s="6">
        <v>1</v>
      </c>
      <c r="DB327" s="6">
        <v>0</v>
      </c>
      <c r="DC327" s="6">
        <v>1</v>
      </c>
      <c r="DD327" s="6">
        <v>1</v>
      </c>
      <c r="DE327" s="6">
        <v>1</v>
      </c>
      <c r="DF327" s="6">
        <v>1</v>
      </c>
      <c r="DG327" s="6">
        <v>1</v>
      </c>
      <c r="DH327" s="6">
        <v>1</v>
      </c>
      <c r="DI327" s="6">
        <v>1</v>
      </c>
      <c r="DJ327" s="6">
        <v>1</v>
      </c>
      <c r="DK327" s="6">
        <v>1</v>
      </c>
      <c r="DL327" s="6">
        <v>1</v>
      </c>
      <c r="DM327" s="6">
        <v>1</v>
      </c>
      <c r="DN327" s="6">
        <v>1</v>
      </c>
      <c r="DO327" s="6">
        <v>1</v>
      </c>
      <c r="DP327" s="6">
        <v>1</v>
      </c>
      <c r="DQ327" s="6">
        <v>1</v>
      </c>
      <c r="DR327" s="6">
        <v>1</v>
      </c>
      <c r="DS327" s="6">
        <v>1</v>
      </c>
      <c r="DT327" s="6">
        <v>1</v>
      </c>
      <c r="DU327" s="6">
        <v>1</v>
      </c>
      <c r="DV327" s="6">
        <v>1</v>
      </c>
      <c r="DW327" s="6">
        <v>1</v>
      </c>
      <c r="DX327" s="6">
        <v>1</v>
      </c>
    </row>
    <row r="328" spans="1:128">
      <c r="A328" s="15">
        <v>323</v>
      </c>
      <c r="BP328" s="27">
        <v>0.792026592113149</v>
      </c>
      <c r="BQ328" s="27">
        <v>15878.1556201611</v>
      </c>
      <c r="BR328" s="27">
        <v>1.36854930522909</v>
      </c>
      <c r="BS328" s="27">
        <v>22877.0647020701</v>
      </c>
      <c r="BU328">
        <f t="shared" si="20"/>
        <v>102925.833196811</v>
      </c>
      <c r="BV328">
        <f t="shared" si="21"/>
        <v>182405.331082293</v>
      </c>
      <c r="BW328" s="29">
        <v>323</v>
      </c>
      <c r="BX328">
        <f t="shared" si="22"/>
        <v>0</v>
      </c>
      <c r="BY328">
        <f t="shared" si="23"/>
        <v>1</v>
      </c>
      <c r="CA328" s="25">
        <v>64400</v>
      </c>
      <c r="CH328" s="7">
        <v>64400</v>
      </c>
      <c r="CI328" s="6">
        <v>0</v>
      </c>
      <c r="CJ328" s="6">
        <v>1</v>
      </c>
      <c r="CK328" s="6">
        <v>0</v>
      </c>
      <c r="CL328" s="6">
        <v>1</v>
      </c>
      <c r="CM328" s="6">
        <v>0</v>
      </c>
      <c r="CN328" s="6">
        <v>1</v>
      </c>
      <c r="CO328" s="6">
        <v>0</v>
      </c>
      <c r="CP328" s="6">
        <v>1</v>
      </c>
      <c r="CQ328" s="6">
        <v>0</v>
      </c>
      <c r="CR328" s="6">
        <v>1</v>
      </c>
      <c r="CS328" s="6">
        <v>0.08</v>
      </c>
      <c r="CT328" s="6">
        <v>0.92</v>
      </c>
      <c r="CU328" s="6">
        <v>0.328</v>
      </c>
      <c r="CV328" s="6">
        <v>0.672</v>
      </c>
      <c r="CW328" s="6">
        <v>0.604</v>
      </c>
      <c r="CX328" s="6">
        <v>0.396</v>
      </c>
      <c r="CY328" s="6">
        <v>0.97</v>
      </c>
      <c r="CZ328" s="6">
        <v>0.03</v>
      </c>
      <c r="DA328" s="6">
        <v>1</v>
      </c>
      <c r="DB328" s="6">
        <v>0</v>
      </c>
      <c r="DC328" s="6">
        <v>1</v>
      </c>
      <c r="DD328" s="6">
        <v>1</v>
      </c>
      <c r="DE328" s="6">
        <v>1</v>
      </c>
      <c r="DF328" s="6">
        <v>1</v>
      </c>
      <c r="DG328" s="6">
        <v>1</v>
      </c>
      <c r="DH328" s="6">
        <v>1</v>
      </c>
      <c r="DI328" s="6">
        <v>1</v>
      </c>
      <c r="DJ328" s="6">
        <v>1</v>
      </c>
      <c r="DK328" s="6">
        <v>1</v>
      </c>
      <c r="DL328" s="6">
        <v>1</v>
      </c>
      <c r="DM328" s="6">
        <v>1</v>
      </c>
      <c r="DN328" s="6">
        <v>1</v>
      </c>
      <c r="DO328" s="6">
        <v>1</v>
      </c>
      <c r="DP328" s="6">
        <v>1</v>
      </c>
      <c r="DQ328" s="6">
        <v>1</v>
      </c>
      <c r="DR328" s="6">
        <v>1</v>
      </c>
      <c r="DS328" s="6">
        <v>1</v>
      </c>
      <c r="DT328" s="6">
        <v>1</v>
      </c>
      <c r="DU328" s="6">
        <v>1</v>
      </c>
      <c r="DV328" s="6">
        <v>1</v>
      </c>
      <c r="DW328" s="6">
        <v>1</v>
      </c>
      <c r="DX328" s="6">
        <v>1</v>
      </c>
    </row>
    <row r="329" spans="1:128">
      <c r="A329" s="15">
        <v>324</v>
      </c>
      <c r="BP329" s="27">
        <v>0.821173318456015</v>
      </c>
      <c r="BQ329" s="27">
        <v>17205.1504695527</v>
      </c>
      <c r="BR329" s="27">
        <v>1.37989256866671</v>
      </c>
      <c r="BS329" s="27">
        <v>23722.5295223213</v>
      </c>
      <c r="BU329">
        <f t="shared" si="20"/>
        <v>105970.84729885</v>
      </c>
      <c r="BV329">
        <f t="shared" si="21"/>
        <v>183261.355777685</v>
      </c>
      <c r="BW329" s="29">
        <v>324</v>
      </c>
      <c r="BX329">
        <f t="shared" si="22"/>
        <v>0</v>
      </c>
      <c r="BY329">
        <f t="shared" si="23"/>
        <v>1</v>
      </c>
      <c r="CA329" s="25">
        <v>64600</v>
      </c>
      <c r="CH329" s="7">
        <v>64600</v>
      </c>
      <c r="CI329" s="6">
        <v>0</v>
      </c>
      <c r="CJ329" s="6">
        <v>1</v>
      </c>
      <c r="CK329" s="6">
        <v>0</v>
      </c>
      <c r="CL329" s="6">
        <v>1</v>
      </c>
      <c r="CM329" s="6">
        <v>0</v>
      </c>
      <c r="CN329" s="6">
        <v>1</v>
      </c>
      <c r="CO329" s="6">
        <v>0</v>
      </c>
      <c r="CP329" s="6">
        <v>1</v>
      </c>
      <c r="CQ329" s="6">
        <v>0</v>
      </c>
      <c r="CR329" s="6">
        <v>1</v>
      </c>
      <c r="CS329" s="6">
        <v>0.079</v>
      </c>
      <c r="CT329" s="6">
        <v>0.921</v>
      </c>
      <c r="CU329" s="6">
        <v>0.324</v>
      </c>
      <c r="CV329" s="6">
        <v>0.676</v>
      </c>
      <c r="CW329" s="6">
        <v>0.594</v>
      </c>
      <c r="CX329" s="6">
        <v>0.406</v>
      </c>
      <c r="CY329" s="6">
        <v>0.966</v>
      </c>
      <c r="CZ329" s="6">
        <v>0.034</v>
      </c>
      <c r="DA329" s="6">
        <v>1</v>
      </c>
      <c r="DB329" s="6">
        <v>0</v>
      </c>
      <c r="DC329" s="6">
        <v>1</v>
      </c>
      <c r="DD329" s="6">
        <v>1</v>
      </c>
      <c r="DE329" s="6">
        <v>1</v>
      </c>
      <c r="DF329" s="6">
        <v>1</v>
      </c>
      <c r="DG329" s="6">
        <v>1</v>
      </c>
      <c r="DH329" s="6">
        <v>1</v>
      </c>
      <c r="DI329" s="6">
        <v>1</v>
      </c>
      <c r="DJ329" s="6">
        <v>1</v>
      </c>
      <c r="DK329" s="6">
        <v>1</v>
      </c>
      <c r="DL329" s="6">
        <v>1</v>
      </c>
      <c r="DM329" s="6">
        <v>1</v>
      </c>
      <c r="DN329" s="6">
        <v>1</v>
      </c>
      <c r="DO329" s="6">
        <v>1</v>
      </c>
      <c r="DP329" s="6">
        <v>1</v>
      </c>
      <c r="DQ329" s="6">
        <v>1</v>
      </c>
      <c r="DR329" s="6">
        <v>1</v>
      </c>
      <c r="DS329" s="6">
        <v>1</v>
      </c>
      <c r="DT329" s="6">
        <v>1</v>
      </c>
      <c r="DU329" s="6">
        <v>1</v>
      </c>
      <c r="DV329" s="6">
        <v>1</v>
      </c>
      <c r="DW329" s="6">
        <v>1</v>
      </c>
      <c r="DX329" s="6">
        <v>1</v>
      </c>
    </row>
    <row r="330" spans="1:128">
      <c r="A330" s="15">
        <v>325</v>
      </c>
      <c r="BP330" s="27">
        <v>0.788651548087171</v>
      </c>
      <c r="BQ330" s="27">
        <v>13694.3867973841</v>
      </c>
      <c r="BR330" s="27">
        <v>1.35598316629052</v>
      </c>
      <c r="BS330" s="27">
        <v>19124.5624844364</v>
      </c>
      <c r="BU330">
        <f t="shared" si="20"/>
        <v>104603.345415691</v>
      </c>
      <c r="BV330">
        <f t="shared" si="21"/>
        <v>184272.912459142</v>
      </c>
      <c r="BW330" s="29">
        <v>325</v>
      </c>
      <c r="BX330">
        <f t="shared" si="22"/>
        <v>0</v>
      </c>
      <c r="BY330">
        <f t="shared" si="23"/>
        <v>1</v>
      </c>
      <c r="CA330" s="25">
        <v>64800</v>
      </c>
      <c r="CH330" s="7">
        <v>64800</v>
      </c>
      <c r="CI330" s="6">
        <v>0</v>
      </c>
      <c r="CJ330" s="6">
        <v>1</v>
      </c>
      <c r="CK330" s="6">
        <v>0</v>
      </c>
      <c r="CL330" s="6">
        <v>1</v>
      </c>
      <c r="CM330" s="6">
        <v>0</v>
      </c>
      <c r="CN330" s="6">
        <v>1</v>
      </c>
      <c r="CO330" s="6">
        <v>0</v>
      </c>
      <c r="CP330" s="6">
        <v>1</v>
      </c>
      <c r="CQ330" s="6">
        <v>0</v>
      </c>
      <c r="CR330" s="6">
        <v>1</v>
      </c>
      <c r="CS330" s="6">
        <v>0.075</v>
      </c>
      <c r="CT330" s="6">
        <v>0.925</v>
      </c>
      <c r="CU330" s="6">
        <v>0.322</v>
      </c>
      <c r="CV330" s="6">
        <v>0.678</v>
      </c>
      <c r="CW330" s="6">
        <v>0.584</v>
      </c>
      <c r="CX330" s="6">
        <v>0.416</v>
      </c>
      <c r="CY330" s="6">
        <v>0.966</v>
      </c>
      <c r="CZ330" s="6">
        <v>0.034</v>
      </c>
      <c r="DA330" s="6">
        <v>1</v>
      </c>
      <c r="DB330" s="6">
        <v>0</v>
      </c>
      <c r="DC330" s="6">
        <v>1</v>
      </c>
      <c r="DD330" s="6">
        <v>1</v>
      </c>
      <c r="DE330" s="6">
        <v>1</v>
      </c>
      <c r="DF330" s="6">
        <v>1</v>
      </c>
      <c r="DG330" s="6">
        <v>1</v>
      </c>
      <c r="DH330" s="6">
        <v>1</v>
      </c>
      <c r="DI330" s="6">
        <v>1</v>
      </c>
      <c r="DJ330" s="6">
        <v>1</v>
      </c>
      <c r="DK330" s="6">
        <v>1</v>
      </c>
      <c r="DL330" s="6">
        <v>1</v>
      </c>
      <c r="DM330" s="6">
        <v>1</v>
      </c>
      <c r="DN330" s="6">
        <v>1</v>
      </c>
      <c r="DO330" s="6">
        <v>1</v>
      </c>
      <c r="DP330" s="6">
        <v>1</v>
      </c>
      <c r="DQ330" s="6">
        <v>1</v>
      </c>
      <c r="DR330" s="6">
        <v>1</v>
      </c>
      <c r="DS330" s="6">
        <v>1</v>
      </c>
      <c r="DT330" s="6">
        <v>1</v>
      </c>
      <c r="DU330" s="6">
        <v>1</v>
      </c>
      <c r="DV330" s="6">
        <v>1</v>
      </c>
      <c r="DW330" s="6">
        <v>1</v>
      </c>
      <c r="DX330" s="6">
        <v>1</v>
      </c>
    </row>
    <row r="331" spans="1:128">
      <c r="A331" s="15">
        <v>326</v>
      </c>
      <c r="BP331" s="27">
        <v>0.761036608395493</v>
      </c>
      <c r="BQ331" s="27">
        <v>15230.6829720516</v>
      </c>
      <c r="BR331" s="27">
        <v>1.27221713555661</v>
      </c>
      <c r="BS331" s="27">
        <v>20473.1662950456</v>
      </c>
      <c r="BU331">
        <f t="shared" si="20"/>
        <v>98924.8082872724</v>
      </c>
      <c r="BV331">
        <f t="shared" si="21"/>
        <v>170359.404038446</v>
      </c>
      <c r="BW331" s="29">
        <v>326</v>
      </c>
      <c r="BX331">
        <f t="shared" si="22"/>
        <v>0</v>
      </c>
      <c r="BY331">
        <f t="shared" si="23"/>
        <v>1</v>
      </c>
      <c r="CA331" s="25">
        <v>65000</v>
      </c>
      <c r="CH331" s="7">
        <v>65000</v>
      </c>
      <c r="CI331" s="6">
        <v>0</v>
      </c>
      <c r="CJ331" s="6">
        <v>1</v>
      </c>
      <c r="CK331" s="6">
        <v>0</v>
      </c>
      <c r="CL331" s="6">
        <v>1</v>
      </c>
      <c r="CM331" s="6">
        <v>0</v>
      </c>
      <c r="CN331" s="6">
        <v>1</v>
      </c>
      <c r="CO331" s="6">
        <v>0</v>
      </c>
      <c r="CP331" s="6">
        <v>1</v>
      </c>
      <c r="CQ331" s="6">
        <v>0</v>
      </c>
      <c r="CR331" s="6">
        <v>1</v>
      </c>
      <c r="CS331" s="6">
        <v>0.071</v>
      </c>
      <c r="CT331" s="6">
        <v>0.929</v>
      </c>
      <c r="CU331" s="6">
        <v>0.317</v>
      </c>
      <c r="CV331" s="6">
        <v>0.683</v>
      </c>
      <c r="CW331" s="6">
        <v>0.575</v>
      </c>
      <c r="CX331" s="6">
        <v>0.425</v>
      </c>
      <c r="CY331" s="6">
        <v>0.964</v>
      </c>
      <c r="CZ331" s="6">
        <v>0.036</v>
      </c>
      <c r="DA331" s="6">
        <v>1</v>
      </c>
      <c r="DB331" s="6">
        <v>0</v>
      </c>
      <c r="DC331" s="6">
        <v>1</v>
      </c>
      <c r="DD331" s="6">
        <v>1</v>
      </c>
      <c r="DE331" s="6">
        <v>1</v>
      </c>
      <c r="DF331" s="6">
        <v>1</v>
      </c>
      <c r="DG331" s="6">
        <v>1</v>
      </c>
      <c r="DH331" s="6">
        <v>1</v>
      </c>
      <c r="DI331" s="6">
        <v>1</v>
      </c>
      <c r="DJ331" s="6">
        <v>1</v>
      </c>
      <c r="DK331" s="6">
        <v>1</v>
      </c>
      <c r="DL331" s="6">
        <v>1</v>
      </c>
      <c r="DM331" s="6">
        <v>1</v>
      </c>
      <c r="DN331" s="6">
        <v>1</v>
      </c>
      <c r="DO331" s="6">
        <v>1</v>
      </c>
      <c r="DP331" s="6">
        <v>1</v>
      </c>
      <c r="DQ331" s="6">
        <v>1</v>
      </c>
      <c r="DR331" s="6">
        <v>1</v>
      </c>
      <c r="DS331" s="6">
        <v>1</v>
      </c>
      <c r="DT331" s="6">
        <v>1</v>
      </c>
      <c r="DU331" s="6">
        <v>1</v>
      </c>
      <c r="DV331" s="6">
        <v>1</v>
      </c>
      <c r="DW331" s="6">
        <v>1</v>
      </c>
      <c r="DX331" s="6">
        <v>1</v>
      </c>
    </row>
    <row r="332" spans="1:128">
      <c r="A332" s="15">
        <v>327</v>
      </c>
      <c r="BP332" s="27">
        <v>0.825490128205962</v>
      </c>
      <c r="BQ332" s="27">
        <v>20203.1025870745</v>
      </c>
      <c r="BR332" s="27">
        <v>1.44323489218907</v>
      </c>
      <c r="BS332" s="27">
        <v>33994.0058696855</v>
      </c>
      <c r="BU332">
        <f t="shared" si="20"/>
        <v>103620.41664382</v>
      </c>
      <c r="BV332">
        <f t="shared" si="21"/>
        <v>182491.227958675</v>
      </c>
      <c r="BW332" s="29">
        <v>327</v>
      </c>
      <c r="BX332">
        <f t="shared" si="22"/>
        <v>0</v>
      </c>
      <c r="BY332">
        <f t="shared" si="23"/>
        <v>1</v>
      </c>
      <c r="CA332" s="25">
        <v>65200</v>
      </c>
      <c r="CH332" s="7">
        <v>65200</v>
      </c>
      <c r="CI332" s="6">
        <v>0</v>
      </c>
      <c r="CJ332" s="6">
        <v>1</v>
      </c>
      <c r="CK332" s="6">
        <v>0</v>
      </c>
      <c r="CL332" s="6">
        <v>1</v>
      </c>
      <c r="CM332" s="6">
        <v>0</v>
      </c>
      <c r="CN332" s="6">
        <v>1</v>
      </c>
      <c r="CO332" s="6">
        <v>0</v>
      </c>
      <c r="CP332" s="6">
        <v>1</v>
      </c>
      <c r="CQ332" s="6">
        <v>0</v>
      </c>
      <c r="CR332" s="6">
        <v>1</v>
      </c>
      <c r="CS332" s="6">
        <v>0.068</v>
      </c>
      <c r="CT332" s="6">
        <v>0.932</v>
      </c>
      <c r="CU332" s="6">
        <v>0.311</v>
      </c>
      <c r="CV332" s="6">
        <v>0.689</v>
      </c>
      <c r="CW332" s="6">
        <v>0.562</v>
      </c>
      <c r="CX332" s="6">
        <v>0.438</v>
      </c>
      <c r="CY332" s="6">
        <v>0.961</v>
      </c>
      <c r="CZ332" s="6">
        <v>0.039</v>
      </c>
      <c r="DA332" s="6">
        <v>1</v>
      </c>
      <c r="DB332" s="6">
        <v>0</v>
      </c>
      <c r="DC332" s="6">
        <v>1</v>
      </c>
      <c r="DD332" s="6">
        <v>1</v>
      </c>
      <c r="DE332" s="6">
        <v>1</v>
      </c>
      <c r="DF332" s="6">
        <v>1</v>
      </c>
      <c r="DG332" s="6">
        <v>1</v>
      </c>
      <c r="DH332" s="6">
        <v>1</v>
      </c>
      <c r="DI332" s="6">
        <v>1</v>
      </c>
      <c r="DJ332" s="6">
        <v>1</v>
      </c>
      <c r="DK332" s="6">
        <v>1</v>
      </c>
      <c r="DL332" s="6">
        <v>1</v>
      </c>
      <c r="DM332" s="6">
        <v>1</v>
      </c>
      <c r="DN332" s="6">
        <v>1</v>
      </c>
      <c r="DO332" s="6">
        <v>1</v>
      </c>
      <c r="DP332" s="6">
        <v>1</v>
      </c>
      <c r="DQ332" s="6">
        <v>1</v>
      </c>
      <c r="DR332" s="6">
        <v>1</v>
      </c>
      <c r="DS332" s="6">
        <v>1</v>
      </c>
      <c r="DT332" s="6">
        <v>1</v>
      </c>
      <c r="DU332" s="6">
        <v>1</v>
      </c>
      <c r="DV332" s="6">
        <v>1</v>
      </c>
      <c r="DW332" s="6">
        <v>1</v>
      </c>
      <c r="DX332" s="6">
        <v>1</v>
      </c>
    </row>
    <row r="333" spans="1:128">
      <c r="A333" s="15">
        <v>328</v>
      </c>
      <c r="BP333" s="27">
        <v>0.779132943740686</v>
      </c>
      <c r="BQ333" s="27">
        <v>17288.3108811236</v>
      </c>
      <c r="BR333" s="27">
        <v>1.33557353276294</v>
      </c>
      <c r="BS333" s="27">
        <v>24731.9036638728</v>
      </c>
      <c r="BU333">
        <f t="shared" si="20"/>
        <v>99581.6306799794</v>
      </c>
      <c r="BV333">
        <f t="shared" si="21"/>
        <v>175604.126250568</v>
      </c>
      <c r="BW333" s="29">
        <v>328</v>
      </c>
      <c r="BX333">
        <f t="shared" si="22"/>
        <v>0</v>
      </c>
      <c r="BY333">
        <f t="shared" si="23"/>
        <v>1</v>
      </c>
      <c r="CA333" s="25">
        <v>65400</v>
      </c>
      <c r="CH333" s="7">
        <v>65400</v>
      </c>
      <c r="CI333" s="6">
        <v>0</v>
      </c>
      <c r="CJ333" s="6">
        <v>1</v>
      </c>
      <c r="CK333" s="6">
        <v>0</v>
      </c>
      <c r="CL333" s="6">
        <v>1</v>
      </c>
      <c r="CM333" s="6">
        <v>0</v>
      </c>
      <c r="CN333" s="6">
        <v>1</v>
      </c>
      <c r="CO333" s="6">
        <v>0</v>
      </c>
      <c r="CP333" s="6">
        <v>1</v>
      </c>
      <c r="CQ333" s="6">
        <v>0</v>
      </c>
      <c r="CR333" s="6">
        <v>1</v>
      </c>
      <c r="CS333" s="6">
        <v>0.067</v>
      </c>
      <c r="CT333" s="6">
        <v>0.933</v>
      </c>
      <c r="CU333" s="6">
        <v>0.309</v>
      </c>
      <c r="CV333" s="6">
        <v>0.691</v>
      </c>
      <c r="CW333" s="6">
        <v>0.552</v>
      </c>
      <c r="CX333" s="6">
        <v>0.448</v>
      </c>
      <c r="CY333" s="6">
        <v>0.952</v>
      </c>
      <c r="CZ333" s="6">
        <v>0.048</v>
      </c>
      <c r="DA333" s="6">
        <v>1</v>
      </c>
      <c r="DB333" s="6">
        <v>0</v>
      </c>
      <c r="DC333" s="6">
        <v>1</v>
      </c>
      <c r="DD333" s="6">
        <v>1</v>
      </c>
      <c r="DE333" s="6">
        <v>1</v>
      </c>
      <c r="DF333" s="6">
        <v>1</v>
      </c>
      <c r="DG333" s="6">
        <v>1</v>
      </c>
      <c r="DH333" s="6">
        <v>1</v>
      </c>
      <c r="DI333" s="6">
        <v>1</v>
      </c>
      <c r="DJ333" s="6">
        <v>1</v>
      </c>
      <c r="DK333" s="6">
        <v>1</v>
      </c>
      <c r="DL333" s="6">
        <v>1</v>
      </c>
      <c r="DM333" s="6">
        <v>1</v>
      </c>
      <c r="DN333" s="6">
        <v>1</v>
      </c>
      <c r="DO333" s="6">
        <v>1</v>
      </c>
      <c r="DP333" s="6">
        <v>1</v>
      </c>
      <c r="DQ333" s="6">
        <v>1</v>
      </c>
      <c r="DR333" s="6">
        <v>1</v>
      </c>
      <c r="DS333" s="6">
        <v>1</v>
      </c>
      <c r="DT333" s="6">
        <v>1</v>
      </c>
      <c r="DU333" s="6">
        <v>1</v>
      </c>
      <c r="DV333" s="6">
        <v>1</v>
      </c>
      <c r="DW333" s="6">
        <v>1</v>
      </c>
      <c r="DX333" s="6">
        <v>1</v>
      </c>
    </row>
    <row r="334" spans="1:128">
      <c r="A334" s="15">
        <v>329</v>
      </c>
      <c r="BP334" s="27">
        <v>0.830389193396316</v>
      </c>
      <c r="BQ334" s="27">
        <v>12249.1097995266</v>
      </c>
      <c r="BR334" s="27">
        <v>1.42709246865863</v>
      </c>
      <c r="BS334" s="27">
        <v>14953.1620938962</v>
      </c>
      <c r="BU334">
        <f t="shared" si="20"/>
        <v>112309.269209921</v>
      </c>
      <c r="BV334">
        <f t="shared" si="21"/>
        <v>199110.708204899</v>
      </c>
      <c r="BW334" s="29">
        <v>329</v>
      </c>
      <c r="BX334">
        <f t="shared" si="22"/>
        <v>0</v>
      </c>
      <c r="BY334">
        <f t="shared" si="23"/>
        <v>1</v>
      </c>
      <c r="CA334" s="25">
        <v>65600</v>
      </c>
      <c r="CH334" s="7">
        <v>65600</v>
      </c>
      <c r="CI334" s="6">
        <v>0</v>
      </c>
      <c r="CJ334" s="6">
        <v>1</v>
      </c>
      <c r="CK334" s="6">
        <v>0</v>
      </c>
      <c r="CL334" s="6">
        <v>1</v>
      </c>
      <c r="CM334" s="6">
        <v>0</v>
      </c>
      <c r="CN334" s="6">
        <v>1</v>
      </c>
      <c r="CO334" s="6">
        <v>0</v>
      </c>
      <c r="CP334" s="6">
        <v>1</v>
      </c>
      <c r="CQ334" s="6">
        <v>0</v>
      </c>
      <c r="CR334" s="6">
        <v>1</v>
      </c>
      <c r="CS334" s="6">
        <v>0.061</v>
      </c>
      <c r="CT334" s="6">
        <v>0.939</v>
      </c>
      <c r="CU334" s="6">
        <v>0.302</v>
      </c>
      <c r="CV334" s="6">
        <v>0.698</v>
      </c>
      <c r="CW334" s="6">
        <v>0.542</v>
      </c>
      <c r="CX334" s="6">
        <v>0.458</v>
      </c>
      <c r="CY334" s="6">
        <v>0.948</v>
      </c>
      <c r="CZ334" s="6">
        <v>0.052</v>
      </c>
      <c r="DA334" s="6">
        <v>1</v>
      </c>
      <c r="DB334" s="6">
        <v>0</v>
      </c>
      <c r="DC334" s="6">
        <v>1</v>
      </c>
      <c r="DD334" s="6">
        <v>1</v>
      </c>
      <c r="DE334" s="6">
        <v>1</v>
      </c>
      <c r="DF334" s="6">
        <v>1</v>
      </c>
      <c r="DG334" s="6">
        <v>1</v>
      </c>
      <c r="DH334" s="6">
        <v>1</v>
      </c>
      <c r="DI334" s="6">
        <v>1</v>
      </c>
      <c r="DJ334" s="6">
        <v>1</v>
      </c>
      <c r="DK334" s="6">
        <v>1</v>
      </c>
      <c r="DL334" s="6">
        <v>1</v>
      </c>
      <c r="DM334" s="6">
        <v>1</v>
      </c>
      <c r="DN334" s="6">
        <v>1</v>
      </c>
      <c r="DO334" s="6">
        <v>1</v>
      </c>
      <c r="DP334" s="6">
        <v>1</v>
      </c>
      <c r="DQ334" s="6">
        <v>1</v>
      </c>
      <c r="DR334" s="6">
        <v>1</v>
      </c>
      <c r="DS334" s="6">
        <v>1</v>
      </c>
      <c r="DT334" s="6">
        <v>1</v>
      </c>
      <c r="DU334" s="6">
        <v>1</v>
      </c>
      <c r="DV334" s="6">
        <v>1</v>
      </c>
      <c r="DW334" s="6">
        <v>1</v>
      </c>
      <c r="DX334" s="6">
        <v>1</v>
      </c>
    </row>
    <row r="335" spans="1:128">
      <c r="A335" s="15">
        <v>330</v>
      </c>
      <c r="BP335" s="27">
        <v>0.813744261621412</v>
      </c>
      <c r="BQ335" s="27">
        <v>18179.6535027938</v>
      </c>
      <c r="BR335" s="27">
        <v>1.39169507482819</v>
      </c>
      <c r="BS335" s="27">
        <v>29390.9658432353</v>
      </c>
      <c r="BU335">
        <f t="shared" si="20"/>
        <v>103881.985740418</v>
      </c>
      <c r="BV335">
        <f t="shared" si="21"/>
        <v>179363.295380993</v>
      </c>
      <c r="BW335" s="29">
        <v>330</v>
      </c>
      <c r="BX335">
        <f t="shared" si="22"/>
        <v>0</v>
      </c>
      <c r="BY335">
        <f t="shared" si="23"/>
        <v>1</v>
      </c>
      <c r="CA335" s="25">
        <v>65800</v>
      </c>
      <c r="CH335" s="7">
        <v>65800</v>
      </c>
      <c r="CI335" s="6">
        <v>0</v>
      </c>
      <c r="CJ335" s="6">
        <v>1</v>
      </c>
      <c r="CK335" s="6">
        <v>0</v>
      </c>
      <c r="CL335" s="6">
        <v>1</v>
      </c>
      <c r="CM335" s="6">
        <v>0</v>
      </c>
      <c r="CN335" s="6">
        <v>1</v>
      </c>
      <c r="CO335" s="6">
        <v>0</v>
      </c>
      <c r="CP335" s="6">
        <v>1</v>
      </c>
      <c r="CQ335" s="6">
        <v>0</v>
      </c>
      <c r="CR335" s="6">
        <v>1</v>
      </c>
      <c r="CS335" s="6">
        <v>0.059</v>
      </c>
      <c r="CT335" s="6">
        <v>0.941</v>
      </c>
      <c r="CU335" s="6">
        <v>0.3</v>
      </c>
      <c r="CV335" s="6">
        <v>0.7</v>
      </c>
      <c r="CW335" s="6">
        <v>0.537</v>
      </c>
      <c r="CX335" s="6">
        <v>0.463</v>
      </c>
      <c r="CY335" s="6">
        <v>0.943</v>
      </c>
      <c r="CZ335" s="6">
        <v>0.057</v>
      </c>
      <c r="DA335" s="6">
        <v>1</v>
      </c>
      <c r="DB335" s="6">
        <v>0</v>
      </c>
      <c r="DC335" s="6">
        <v>1</v>
      </c>
      <c r="DD335" s="6">
        <v>1</v>
      </c>
      <c r="DE335" s="6">
        <v>1</v>
      </c>
      <c r="DF335" s="6">
        <v>1</v>
      </c>
      <c r="DG335" s="6">
        <v>1</v>
      </c>
      <c r="DH335" s="6">
        <v>1</v>
      </c>
      <c r="DI335" s="6">
        <v>1</v>
      </c>
      <c r="DJ335" s="6">
        <v>1</v>
      </c>
      <c r="DK335" s="6">
        <v>1</v>
      </c>
      <c r="DL335" s="6">
        <v>1</v>
      </c>
      <c r="DM335" s="6">
        <v>1</v>
      </c>
      <c r="DN335" s="6">
        <v>1</v>
      </c>
      <c r="DO335" s="6">
        <v>1</v>
      </c>
      <c r="DP335" s="6">
        <v>1</v>
      </c>
      <c r="DQ335" s="6">
        <v>1</v>
      </c>
      <c r="DR335" s="6">
        <v>1</v>
      </c>
      <c r="DS335" s="6">
        <v>1</v>
      </c>
      <c r="DT335" s="6">
        <v>1</v>
      </c>
      <c r="DU335" s="6">
        <v>1</v>
      </c>
      <c r="DV335" s="6">
        <v>1</v>
      </c>
      <c r="DW335" s="6">
        <v>1</v>
      </c>
      <c r="DX335" s="6">
        <v>1</v>
      </c>
    </row>
    <row r="336" spans="1:128">
      <c r="A336" s="15">
        <v>331</v>
      </c>
      <c r="BP336" s="27">
        <v>0.756751182515555</v>
      </c>
      <c r="BQ336" s="27">
        <v>14863.7998153726</v>
      </c>
      <c r="BR336" s="27">
        <v>1.29624574495616</v>
      </c>
      <c r="BS336" s="27">
        <v>20383.3410106703</v>
      </c>
      <c r="BU336">
        <f t="shared" si="20"/>
        <v>98648.8775619606</v>
      </c>
      <c r="BV336">
        <f t="shared" si="21"/>
        <v>174053.520732754</v>
      </c>
      <c r="BW336" s="29">
        <v>331</v>
      </c>
      <c r="BX336">
        <f t="shared" si="22"/>
        <v>0</v>
      </c>
      <c r="BY336">
        <f t="shared" si="23"/>
        <v>1</v>
      </c>
      <c r="CA336" s="25">
        <v>66000</v>
      </c>
      <c r="CH336" s="7">
        <v>66000</v>
      </c>
      <c r="CI336" s="6">
        <v>0</v>
      </c>
      <c r="CJ336" s="6">
        <v>1</v>
      </c>
      <c r="CK336" s="6">
        <v>0</v>
      </c>
      <c r="CL336" s="6">
        <v>1</v>
      </c>
      <c r="CM336" s="6">
        <v>0</v>
      </c>
      <c r="CN336" s="6">
        <v>1</v>
      </c>
      <c r="CO336" s="6">
        <v>0</v>
      </c>
      <c r="CP336" s="6">
        <v>1</v>
      </c>
      <c r="CQ336" s="6">
        <v>0</v>
      </c>
      <c r="CR336" s="6">
        <v>1</v>
      </c>
      <c r="CS336" s="6">
        <v>0.057</v>
      </c>
      <c r="CT336" s="6">
        <v>0.943</v>
      </c>
      <c r="CU336" s="6">
        <v>0.298</v>
      </c>
      <c r="CV336" s="6">
        <v>0.702</v>
      </c>
      <c r="CW336" s="6">
        <v>0.526</v>
      </c>
      <c r="CX336" s="6">
        <v>0.474</v>
      </c>
      <c r="CY336" s="6">
        <v>0.935</v>
      </c>
      <c r="CZ336" s="6">
        <v>0.065</v>
      </c>
      <c r="DA336" s="6">
        <v>1</v>
      </c>
      <c r="DB336" s="6">
        <v>0</v>
      </c>
      <c r="DC336" s="6">
        <v>1</v>
      </c>
      <c r="DD336" s="6">
        <v>1</v>
      </c>
      <c r="DE336" s="6">
        <v>1</v>
      </c>
      <c r="DF336" s="6">
        <v>1</v>
      </c>
      <c r="DG336" s="6">
        <v>1</v>
      </c>
      <c r="DH336" s="6">
        <v>1</v>
      </c>
      <c r="DI336" s="6">
        <v>1</v>
      </c>
      <c r="DJ336" s="6">
        <v>1</v>
      </c>
      <c r="DK336" s="6">
        <v>1</v>
      </c>
      <c r="DL336" s="6">
        <v>1</v>
      </c>
      <c r="DM336" s="6">
        <v>1</v>
      </c>
      <c r="DN336" s="6">
        <v>1</v>
      </c>
      <c r="DO336" s="6">
        <v>1</v>
      </c>
      <c r="DP336" s="6">
        <v>1</v>
      </c>
      <c r="DQ336" s="6">
        <v>1</v>
      </c>
      <c r="DR336" s="6">
        <v>1</v>
      </c>
      <c r="DS336" s="6">
        <v>1</v>
      </c>
      <c r="DT336" s="6">
        <v>1</v>
      </c>
      <c r="DU336" s="6">
        <v>1</v>
      </c>
      <c r="DV336" s="6">
        <v>1</v>
      </c>
      <c r="DW336" s="6">
        <v>1</v>
      </c>
      <c r="DX336" s="6">
        <v>1</v>
      </c>
    </row>
    <row r="337" spans="1:128">
      <c r="A337" s="15">
        <v>332</v>
      </c>
      <c r="BP337" s="27">
        <v>0.824743808630881</v>
      </c>
      <c r="BQ337" s="27">
        <v>13754.2874092442</v>
      </c>
      <c r="BR337" s="27">
        <v>1.39227083118319</v>
      </c>
      <c r="BS337" s="27">
        <v>19530.4204102655</v>
      </c>
      <c r="BU337">
        <f t="shared" si="20"/>
        <v>109957.283885388</v>
      </c>
      <c r="BV337">
        <f t="shared" si="21"/>
        <v>189310.204267212</v>
      </c>
      <c r="BW337" s="29">
        <v>332</v>
      </c>
      <c r="BX337">
        <f t="shared" si="22"/>
        <v>0</v>
      </c>
      <c r="BY337">
        <f t="shared" si="23"/>
        <v>1</v>
      </c>
      <c r="CA337" s="25">
        <v>66200</v>
      </c>
      <c r="CH337" s="7">
        <v>66200</v>
      </c>
      <c r="CI337" s="6">
        <v>0</v>
      </c>
      <c r="CJ337" s="6">
        <v>1</v>
      </c>
      <c r="CK337" s="6">
        <v>0</v>
      </c>
      <c r="CL337" s="6">
        <v>1</v>
      </c>
      <c r="CM337" s="6">
        <v>0</v>
      </c>
      <c r="CN337" s="6">
        <v>1</v>
      </c>
      <c r="CO337" s="6">
        <v>0</v>
      </c>
      <c r="CP337" s="6">
        <v>1</v>
      </c>
      <c r="CQ337" s="6">
        <v>0</v>
      </c>
      <c r="CR337" s="6">
        <v>1</v>
      </c>
      <c r="CS337" s="6">
        <v>0.053</v>
      </c>
      <c r="CT337" s="6">
        <v>0.947</v>
      </c>
      <c r="CU337" s="6">
        <v>0.293</v>
      </c>
      <c r="CV337" s="6">
        <v>0.707</v>
      </c>
      <c r="CW337" s="6">
        <v>0.515</v>
      </c>
      <c r="CX337" s="6">
        <v>0.485</v>
      </c>
      <c r="CY337" s="6">
        <v>0.928</v>
      </c>
      <c r="CZ337" s="6">
        <v>0.072</v>
      </c>
      <c r="DA337" s="6">
        <v>1</v>
      </c>
      <c r="DB337" s="6">
        <v>0</v>
      </c>
      <c r="DC337" s="6">
        <v>1</v>
      </c>
      <c r="DD337" s="6">
        <v>1</v>
      </c>
      <c r="DE337" s="6">
        <v>1</v>
      </c>
      <c r="DF337" s="6">
        <v>1</v>
      </c>
      <c r="DG337" s="6">
        <v>1</v>
      </c>
      <c r="DH337" s="6">
        <v>1</v>
      </c>
      <c r="DI337" s="6">
        <v>1</v>
      </c>
      <c r="DJ337" s="6">
        <v>1</v>
      </c>
      <c r="DK337" s="6">
        <v>1</v>
      </c>
      <c r="DL337" s="6">
        <v>1</v>
      </c>
      <c r="DM337" s="6">
        <v>1</v>
      </c>
      <c r="DN337" s="6">
        <v>1</v>
      </c>
      <c r="DO337" s="6">
        <v>1</v>
      </c>
      <c r="DP337" s="6">
        <v>1</v>
      </c>
      <c r="DQ337" s="6">
        <v>1</v>
      </c>
      <c r="DR337" s="6">
        <v>1</v>
      </c>
      <c r="DS337" s="6">
        <v>1</v>
      </c>
      <c r="DT337" s="6">
        <v>1</v>
      </c>
      <c r="DU337" s="6">
        <v>1</v>
      </c>
      <c r="DV337" s="6">
        <v>1</v>
      </c>
      <c r="DW337" s="6">
        <v>1</v>
      </c>
      <c r="DX337" s="6">
        <v>1</v>
      </c>
    </row>
    <row r="338" spans="1:128">
      <c r="A338" s="15">
        <v>333</v>
      </c>
      <c r="BP338" s="27">
        <v>0.800120615125287</v>
      </c>
      <c r="BQ338" s="27">
        <v>12873.190036377</v>
      </c>
      <c r="BR338" s="27">
        <v>1.38628313885045</v>
      </c>
      <c r="BS338" s="27">
        <v>16094.6554600912</v>
      </c>
      <c r="BU338">
        <f t="shared" si="20"/>
        <v>107144.902232416</v>
      </c>
      <c r="BV338">
        <f t="shared" si="21"/>
        <v>191847.815367476</v>
      </c>
      <c r="BW338" s="29">
        <v>333</v>
      </c>
      <c r="BX338">
        <f t="shared" si="22"/>
        <v>0</v>
      </c>
      <c r="BY338">
        <f t="shared" si="23"/>
        <v>1</v>
      </c>
      <c r="CA338" s="25">
        <v>66400</v>
      </c>
      <c r="CH338" s="7">
        <v>66400</v>
      </c>
      <c r="CI338" s="6">
        <v>0</v>
      </c>
      <c r="CJ338" s="6">
        <v>1</v>
      </c>
      <c r="CK338" s="6">
        <v>0</v>
      </c>
      <c r="CL338" s="6">
        <v>1</v>
      </c>
      <c r="CM338" s="6">
        <v>0</v>
      </c>
      <c r="CN338" s="6">
        <v>1</v>
      </c>
      <c r="CO338" s="6">
        <v>0</v>
      </c>
      <c r="CP338" s="6">
        <v>1</v>
      </c>
      <c r="CQ338" s="6">
        <v>0</v>
      </c>
      <c r="CR338" s="6">
        <v>1</v>
      </c>
      <c r="CS338" s="6">
        <v>0.05</v>
      </c>
      <c r="CT338" s="6">
        <v>0.95</v>
      </c>
      <c r="CU338" s="6">
        <v>0.288</v>
      </c>
      <c r="CV338" s="6">
        <v>0.712</v>
      </c>
      <c r="CW338" s="6">
        <v>0.509</v>
      </c>
      <c r="CX338" s="6">
        <v>0.491</v>
      </c>
      <c r="CY338" s="6">
        <v>0.924</v>
      </c>
      <c r="CZ338" s="6">
        <v>0.076</v>
      </c>
      <c r="DA338" s="6">
        <v>1</v>
      </c>
      <c r="DB338" s="6">
        <v>0</v>
      </c>
      <c r="DC338" s="6">
        <v>1</v>
      </c>
      <c r="DD338" s="6">
        <v>1</v>
      </c>
      <c r="DE338" s="6">
        <v>1</v>
      </c>
      <c r="DF338" s="6">
        <v>1</v>
      </c>
      <c r="DG338" s="6">
        <v>1</v>
      </c>
      <c r="DH338" s="6">
        <v>1</v>
      </c>
      <c r="DI338" s="6">
        <v>1</v>
      </c>
      <c r="DJ338" s="6">
        <v>1</v>
      </c>
      <c r="DK338" s="6">
        <v>1</v>
      </c>
      <c r="DL338" s="6">
        <v>1</v>
      </c>
      <c r="DM338" s="6">
        <v>1</v>
      </c>
      <c r="DN338" s="6">
        <v>1</v>
      </c>
      <c r="DO338" s="6">
        <v>1</v>
      </c>
      <c r="DP338" s="6">
        <v>1</v>
      </c>
      <c r="DQ338" s="6">
        <v>1</v>
      </c>
      <c r="DR338" s="6">
        <v>1</v>
      </c>
      <c r="DS338" s="6">
        <v>1</v>
      </c>
      <c r="DT338" s="6">
        <v>1</v>
      </c>
      <c r="DU338" s="6">
        <v>1</v>
      </c>
      <c r="DV338" s="6">
        <v>1</v>
      </c>
      <c r="DW338" s="6">
        <v>1</v>
      </c>
      <c r="DX338" s="6">
        <v>1</v>
      </c>
    </row>
    <row r="339" spans="1:128">
      <c r="A339" s="15">
        <v>334</v>
      </c>
      <c r="BP339" s="27">
        <v>0.792720236042062</v>
      </c>
      <c r="BQ339" s="27">
        <v>15766.2591146851</v>
      </c>
      <c r="BR339" s="27">
        <v>1.37490922191355</v>
      </c>
      <c r="BS339" s="27">
        <v>21643.1404659631</v>
      </c>
      <c r="BU339">
        <f t="shared" si="20"/>
        <v>103141.776291624</v>
      </c>
      <c r="BV339">
        <f t="shared" si="21"/>
        <v>184593.242821069</v>
      </c>
      <c r="BW339" s="29">
        <v>334</v>
      </c>
      <c r="BX339">
        <f t="shared" si="22"/>
        <v>0</v>
      </c>
      <c r="BY339">
        <f t="shared" si="23"/>
        <v>1</v>
      </c>
      <c r="CA339" s="25">
        <v>66600</v>
      </c>
      <c r="CH339" s="7">
        <v>66600</v>
      </c>
      <c r="CI339" s="6">
        <v>0</v>
      </c>
      <c r="CJ339" s="6">
        <v>1</v>
      </c>
      <c r="CK339" s="6">
        <v>0</v>
      </c>
      <c r="CL339" s="6">
        <v>1</v>
      </c>
      <c r="CM339" s="6">
        <v>0</v>
      </c>
      <c r="CN339" s="6">
        <v>1</v>
      </c>
      <c r="CO339" s="6">
        <v>0</v>
      </c>
      <c r="CP339" s="6">
        <v>1</v>
      </c>
      <c r="CQ339" s="6">
        <v>0</v>
      </c>
      <c r="CR339" s="6">
        <v>1</v>
      </c>
      <c r="CS339" s="6">
        <v>0.048</v>
      </c>
      <c r="CT339" s="6">
        <v>0.952</v>
      </c>
      <c r="CU339" s="6">
        <v>0.28</v>
      </c>
      <c r="CV339" s="6">
        <v>0.72</v>
      </c>
      <c r="CW339" s="6">
        <v>0.498</v>
      </c>
      <c r="CX339" s="6">
        <v>0.502</v>
      </c>
      <c r="CY339" s="6">
        <v>0.911</v>
      </c>
      <c r="CZ339" s="6">
        <v>0.089</v>
      </c>
      <c r="DA339" s="6">
        <v>1</v>
      </c>
      <c r="DB339" s="6">
        <v>0</v>
      </c>
      <c r="DC339" s="6">
        <v>1</v>
      </c>
      <c r="DD339" s="6">
        <v>1</v>
      </c>
      <c r="DE339" s="6">
        <v>1</v>
      </c>
      <c r="DF339" s="6">
        <v>1</v>
      </c>
      <c r="DG339" s="6">
        <v>1</v>
      </c>
      <c r="DH339" s="6">
        <v>1</v>
      </c>
      <c r="DI339" s="6">
        <v>1</v>
      </c>
      <c r="DJ339" s="6">
        <v>1</v>
      </c>
      <c r="DK339" s="6">
        <v>1</v>
      </c>
      <c r="DL339" s="6">
        <v>1</v>
      </c>
      <c r="DM339" s="6">
        <v>1</v>
      </c>
      <c r="DN339" s="6">
        <v>1</v>
      </c>
      <c r="DO339" s="6">
        <v>1</v>
      </c>
      <c r="DP339" s="6">
        <v>1</v>
      </c>
      <c r="DQ339" s="6">
        <v>1</v>
      </c>
      <c r="DR339" s="6">
        <v>1</v>
      </c>
      <c r="DS339" s="6">
        <v>1</v>
      </c>
      <c r="DT339" s="6">
        <v>1</v>
      </c>
      <c r="DU339" s="6">
        <v>1</v>
      </c>
      <c r="DV339" s="6">
        <v>1</v>
      </c>
      <c r="DW339" s="6">
        <v>1</v>
      </c>
      <c r="DX339" s="6">
        <v>1</v>
      </c>
    </row>
    <row r="340" spans="1:128">
      <c r="A340" s="15">
        <v>335</v>
      </c>
      <c r="BP340" s="27">
        <v>0.80633657748792</v>
      </c>
      <c r="BQ340" s="27">
        <v>11623.4228311485</v>
      </c>
      <c r="BR340" s="27">
        <v>1.36881958490185</v>
      </c>
      <c r="BS340" s="27">
        <v>15415.764268903</v>
      </c>
      <c r="BU340">
        <f t="shared" si="20"/>
        <v>109327.063792039</v>
      </c>
      <c r="BV340">
        <f t="shared" si="21"/>
        <v>189907.173466374</v>
      </c>
      <c r="BW340" s="29">
        <v>335</v>
      </c>
      <c r="BX340">
        <f t="shared" si="22"/>
        <v>0</v>
      </c>
      <c r="BY340">
        <f t="shared" si="23"/>
        <v>1</v>
      </c>
      <c r="CA340" s="25">
        <v>66800</v>
      </c>
      <c r="CH340" s="7">
        <v>66800</v>
      </c>
      <c r="CI340" s="6">
        <v>0</v>
      </c>
      <c r="CJ340" s="6">
        <v>1</v>
      </c>
      <c r="CK340" s="6">
        <v>0</v>
      </c>
      <c r="CL340" s="6">
        <v>1</v>
      </c>
      <c r="CM340" s="6">
        <v>0</v>
      </c>
      <c r="CN340" s="6">
        <v>1</v>
      </c>
      <c r="CO340" s="6">
        <v>0</v>
      </c>
      <c r="CP340" s="6">
        <v>1</v>
      </c>
      <c r="CQ340" s="6">
        <v>0</v>
      </c>
      <c r="CR340" s="6">
        <v>1</v>
      </c>
      <c r="CS340" s="6">
        <v>0.046</v>
      </c>
      <c r="CT340" s="6">
        <v>0.954</v>
      </c>
      <c r="CU340" s="6">
        <v>0.277</v>
      </c>
      <c r="CV340" s="6">
        <v>0.723</v>
      </c>
      <c r="CW340" s="6">
        <v>0.49</v>
      </c>
      <c r="CX340" s="6">
        <v>0.51</v>
      </c>
      <c r="CY340" s="6">
        <v>0.901</v>
      </c>
      <c r="CZ340" s="6">
        <v>0.099</v>
      </c>
      <c r="DA340" s="6">
        <v>1</v>
      </c>
      <c r="DB340" s="6">
        <v>0</v>
      </c>
      <c r="DC340" s="6">
        <v>1</v>
      </c>
      <c r="DD340" s="6">
        <v>1</v>
      </c>
      <c r="DE340" s="6">
        <v>1</v>
      </c>
      <c r="DF340" s="6">
        <v>1</v>
      </c>
      <c r="DG340" s="6">
        <v>1</v>
      </c>
      <c r="DH340" s="6">
        <v>1</v>
      </c>
      <c r="DI340" s="6">
        <v>1</v>
      </c>
      <c r="DJ340" s="6">
        <v>1</v>
      </c>
      <c r="DK340" s="6">
        <v>1</v>
      </c>
      <c r="DL340" s="6">
        <v>1</v>
      </c>
      <c r="DM340" s="6">
        <v>1</v>
      </c>
      <c r="DN340" s="6">
        <v>1</v>
      </c>
      <c r="DO340" s="6">
        <v>1</v>
      </c>
      <c r="DP340" s="6">
        <v>1</v>
      </c>
      <c r="DQ340" s="6">
        <v>1</v>
      </c>
      <c r="DR340" s="6">
        <v>1</v>
      </c>
      <c r="DS340" s="6">
        <v>1</v>
      </c>
      <c r="DT340" s="6">
        <v>1</v>
      </c>
      <c r="DU340" s="6">
        <v>1</v>
      </c>
      <c r="DV340" s="6">
        <v>1</v>
      </c>
      <c r="DW340" s="6">
        <v>1</v>
      </c>
      <c r="DX340" s="6">
        <v>1</v>
      </c>
    </row>
    <row r="341" spans="1:128">
      <c r="A341" s="15">
        <v>336</v>
      </c>
      <c r="BP341" s="27">
        <v>0.789116671244574</v>
      </c>
      <c r="BQ341" s="27">
        <v>14147.483843388</v>
      </c>
      <c r="BR341" s="27">
        <v>1.34833616673921</v>
      </c>
      <c r="BS341" s="27">
        <v>19006.7677115978</v>
      </c>
      <c r="BU341">
        <f t="shared" si="20"/>
        <v>104220.016843298</v>
      </c>
      <c r="BV341">
        <f t="shared" si="21"/>
        <v>183243.657299284</v>
      </c>
      <c r="BW341" s="29">
        <v>336</v>
      </c>
      <c r="BX341">
        <f t="shared" si="22"/>
        <v>0</v>
      </c>
      <c r="BY341">
        <f t="shared" si="23"/>
        <v>1</v>
      </c>
      <c r="CA341" s="25">
        <v>67000</v>
      </c>
      <c r="CH341" s="7">
        <v>67000</v>
      </c>
      <c r="CI341" s="6">
        <v>0</v>
      </c>
      <c r="CJ341" s="6">
        <v>1</v>
      </c>
      <c r="CK341" s="6">
        <v>0</v>
      </c>
      <c r="CL341" s="6">
        <v>1</v>
      </c>
      <c r="CM341" s="6">
        <v>0</v>
      </c>
      <c r="CN341" s="6">
        <v>1</v>
      </c>
      <c r="CO341" s="6">
        <v>0</v>
      </c>
      <c r="CP341" s="6">
        <v>1</v>
      </c>
      <c r="CQ341" s="6">
        <v>0</v>
      </c>
      <c r="CR341" s="6">
        <v>1</v>
      </c>
      <c r="CS341" s="6">
        <v>0.046</v>
      </c>
      <c r="CT341" s="6">
        <v>0.954</v>
      </c>
      <c r="CU341" s="6">
        <v>0.274</v>
      </c>
      <c r="CV341" s="6">
        <v>0.726</v>
      </c>
      <c r="CW341" s="6">
        <v>0.484</v>
      </c>
      <c r="CX341" s="6">
        <v>0.516</v>
      </c>
      <c r="CY341" s="6">
        <v>0.892</v>
      </c>
      <c r="CZ341" s="6">
        <v>0.108</v>
      </c>
      <c r="DA341" s="6">
        <v>1</v>
      </c>
      <c r="DB341" s="6">
        <v>0</v>
      </c>
      <c r="DC341" s="6">
        <v>1</v>
      </c>
      <c r="DD341" s="6">
        <v>1</v>
      </c>
      <c r="DE341" s="6">
        <v>1</v>
      </c>
      <c r="DF341" s="6">
        <v>1</v>
      </c>
      <c r="DG341" s="6">
        <v>1</v>
      </c>
      <c r="DH341" s="6">
        <v>1</v>
      </c>
      <c r="DI341" s="6">
        <v>1</v>
      </c>
      <c r="DJ341" s="6">
        <v>1</v>
      </c>
      <c r="DK341" s="6">
        <v>1</v>
      </c>
      <c r="DL341" s="6">
        <v>1</v>
      </c>
      <c r="DM341" s="6">
        <v>1</v>
      </c>
      <c r="DN341" s="6">
        <v>1</v>
      </c>
      <c r="DO341" s="6">
        <v>1</v>
      </c>
      <c r="DP341" s="6">
        <v>1</v>
      </c>
      <c r="DQ341" s="6">
        <v>1</v>
      </c>
      <c r="DR341" s="6">
        <v>1</v>
      </c>
      <c r="DS341" s="6">
        <v>1</v>
      </c>
      <c r="DT341" s="6">
        <v>1</v>
      </c>
      <c r="DU341" s="6">
        <v>1</v>
      </c>
      <c r="DV341" s="6">
        <v>1</v>
      </c>
      <c r="DW341" s="6">
        <v>1</v>
      </c>
      <c r="DX341" s="6">
        <v>1</v>
      </c>
    </row>
    <row r="342" spans="1:128">
      <c r="A342" s="15">
        <v>337</v>
      </c>
      <c r="BP342" s="27">
        <v>0.847297405547579</v>
      </c>
      <c r="BQ342" s="27">
        <v>15173.3916340476</v>
      </c>
      <c r="BR342" s="27">
        <v>1.45392328461016</v>
      </c>
      <c r="BS342" s="27">
        <v>21959.1103868162</v>
      </c>
      <c r="BU342">
        <f t="shared" si="20"/>
        <v>111921.219198089</v>
      </c>
      <c r="BV342">
        <f t="shared" si="21"/>
        <v>196129.382304708</v>
      </c>
      <c r="BW342" s="29">
        <v>337</v>
      </c>
      <c r="BX342">
        <f t="shared" si="22"/>
        <v>0</v>
      </c>
      <c r="BY342">
        <f t="shared" si="23"/>
        <v>1</v>
      </c>
      <c r="CA342" s="25">
        <v>67200</v>
      </c>
      <c r="CH342" s="7">
        <v>67200</v>
      </c>
      <c r="CI342" s="6">
        <v>0</v>
      </c>
      <c r="CJ342" s="6">
        <v>1</v>
      </c>
      <c r="CK342" s="6">
        <v>0</v>
      </c>
      <c r="CL342" s="6">
        <v>1</v>
      </c>
      <c r="CM342" s="6">
        <v>0</v>
      </c>
      <c r="CN342" s="6">
        <v>1</v>
      </c>
      <c r="CO342" s="6">
        <v>0</v>
      </c>
      <c r="CP342" s="6">
        <v>1</v>
      </c>
      <c r="CQ342" s="6">
        <v>0</v>
      </c>
      <c r="CR342" s="6">
        <v>1</v>
      </c>
      <c r="CS342" s="6">
        <v>0.044</v>
      </c>
      <c r="CT342" s="6">
        <v>0.956</v>
      </c>
      <c r="CU342" s="6">
        <v>0.272</v>
      </c>
      <c r="CV342" s="6">
        <v>0.728</v>
      </c>
      <c r="CW342" s="6">
        <v>0.472</v>
      </c>
      <c r="CX342" s="6">
        <v>0.528</v>
      </c>
      <c r="CY342" s="6">
        <v>0.887</v>
      </c>
      <c r="CZ342" s="6">
        <v>0.113</v>
      </c>
      <c r="DA342" s="6">
        <v>1</v>
      </c>
      <c r="DB342" s="6">
        <v>0</v>
      </c>
      <c r="DC342" s="6">
        <v>1</v>
      </c>
      <c r="DD342" s="6">
        <v>1</v>
      </c>
      <c r="DE342" s="6">
        <v>1</v>
      </c>
      <c r="DF342" s="6">
        <v>1</v>
      </c>
      <c r="DG342" s="6">
        <v>1</v>
      </c>
      <c r="DH342" s="6">
        <v>1</v>
      </c>
      <c r="DI342" s="6">
        <v>1</v>
      </c>
      <c r="DJ342" s="6">
        <v>1</v>
      </c>
      <c r="DK342" s="6">
        <v>1</v>
      </c>
      <c r="DL342" s="6">
        <v>1</v>
      </c>
      <c r="DM342" s="6">
        <v>1</v>
      </c>
      <c r="DN342" s="6">
        <v>1</v>
      </c>
      <c r="DO342" s="6">
        <v>1</v>
      </c>
      <c r="DP342" s="6">
        <v>1</v>
      </c>
      <c r="DQ342" s="6">
        <v>1</v>
      </c>
      <c r="DR342" s="6">
        <v>1</v>
      </c>
      <c r="DS342" s="6">
        <v>1</v>
      </c>
      <c r="DT342" s="6">
        <v>1</v>
      </c>
      <c r="DU342" s="6">
        <v>1</v>
      </c>
      <c r="DV342" s="6">
        <v>1</v>
      </c>
      <c r="DW342" s="6">
        <v>1</v>
      </c>
      <c r="DX342" s="6">
        <v>1</v>
      </c>
    </row>
    <row r="343" spans="1:128">
      <c r="A343" s="15">
        <v>338</v>
      </c>
      <c r="BP343" s="27">
        <v>0.830536543048674</v>
      </c>
      <c r="BQ343" s="27">
        <v>14360.5278405387</v>
      </c>
      <c r="BR343" s="27">
        <v>1.42580044825449</v>
      </c>
      <c r="BS343" s="27">
        <v>18819.2617187732</v>
      </c>
      <c r="BU343">
        <f t="shared" si="20"/>
        <v>110219.953616762</v>
      </c>
      <c r="BV343">
        <f t="shared" si="21"/>
        <v>195050.8055194</v>
      </c>
      <c r="BW343" s="29">
        <v>338</v>
      </c>
      <c r="BX343">
        <f t="shared" si="22"/>
        <v>0</v>
      </c>
      <c r="BY343">
        <f t="shared" si="23"/>
        <v>1</v>
      </c>
      <c r="CA343" s="25">
        <v>67400</v>
      </c>
      <c r="CH343" s="7">
        <v>67400</v>
      </c>
      <c r="CI343" s="6">
        <v>0</v>
      </c>
      <c r="CJ343" s="6">
        <v>1</v>
      </c>
      <c r="CK343" s="6">
        <v>0</v>
      </c>
      <c r="CL343" s="6">
        <v>1</v>
      </c>
      <c r="CM343" s="6">
        <v>0</v>
      </c>
      <c r="CN343" s="6">
        <v>1</v>
      </c>
      <c r="CO343" s="6">
        <v>0</v>
      </c>
      <c r="CP343" s="6">
        <v>1</v>
      </c>
      <c r="CQ343" s="6">
        <v>0</v>
      </c>
      <c r="CR343" s="6">
        <v>1</v>
      </c>
      <c r="CS343" s="6">
        <v>0.042</v>
      </c>
      <c r="CT343" s="6">
        <v>0.958</v>
      </c>
      <c r="CU343" s="6">
        <v>0.268</v>
      </c>
      <c r="CV343" s="6">
        <v>0.732</v>
      </c>
      <c r="CW343" s="6">
        <v>0.47</v>
      </c>
      <c r="CX343" s="6">
        <v>0.53</v>
      </c>
      <c r="CY343" s="6">
        <v>0.873</v>
      </c>
      <c r="CZ343" s="6">
        <v>0.127</v>
      </c>
      <c r="DA343" s="6">
        <v>1</v>
      </c>
      <c r="DB343" s="6">
        <v>0</v>
      </c>
      <c r="DC343" s="6">
        <v>1</v>
      </c>
      <c r="DD343" s="6">
        <v>1</v>
      </c>
      <c r="DE343" s="6">
        <v>1</v>
      </c>
      <c r="DF343" s="6">
        <v>1</v>
      </c>
      <c r="DG343" s="6">
        <v>1</v>
      </c>
      <c r="DH343" s="6">
        <v>1</v>
      </c>
      <c r="DI343" s="6">
        <v>1</v>
      </c>
      <c r="DJ343" s="6">
        <v>1</v>
      </c>
      <c r="DK343" s="6">
        <v>1</v>
      </c>
      <c r="DL343" s="6">
        <v>1</v>
      </c>
      <c r="DM343" s="6">
        <v>1</v>
      </c>
      <c r="DN343" s="6">
        <v>1</v>
      </c>
      <c r="DO343" s="6">
        <v>1</v>
      </c>
      <c r="DP343" s="6">
        <v>1</v>
      </c>
      <c r="DQ343" s="6">
        <v>1</v>
      </c>
      <c r="DR343" s="6">
        <v>1</v>
      </c>
      <c r="DS343" s="6">
        <v>1</v>
      </c>
      <c r="DT343" s="6">
        <v>1</v>
      </c>
      <c r="DU343" s="6">
        <v>1</v>
      </c>
      <c r="DV343" s="6">
        <v>1</v>
      </c>
      <c r="DW343" s="6">
        <v>1</v>
      </c>
      <c r="DX343" s="6">
        <v>1</v>
      </c>
    </row>
    <row r="344" spans="1:128">
      <c r="A344" s="15">
        <v>339</v>
      </c>
      <c r="BP344" s="27">
        <v>0.787171568244159</v>
      </c>
      <c r="BQ344" s="27">
        <v>16793.443894591</v>
      </c>
      <c r="BR344" s="27">
        <v>1.36628790780676</v>
      </c>
      <c r="BS344" s="27">
        <v>22948.7847331322</v>
      </c>
      <c r="BU344">
        <f t="shared" si="20"/>
        <v>101282.291342033</v>
      </c>
      <c r="BV344">
        <f t="shared" si="21"/>
        <v>181994.401437881</v>
      </c>
      <c r="BW344" s="29">
        <v>339</v>
      </c>
      <c r="BX344">
        <f t="shared" si="22"/>
        <v>0</v>
      </c>
      <c r="BY344">
        <f t="shared" si="23"/>
        <v>1</v>
      </c>
      <c r="CA344" s="25">
        <v>67600</v>
      </c>
      <c r="CH344" s="7">
        <v>67600</v>
      </c>
      <c r="CI344" s="6">
        <v>0</v>
      </c>
      <c r="CJ344" s="6">
        <v>1</v>
      </c>
      <c r="CK344" s="6">
        <v>0</v>
      </c>
      <c r="CL344" s="6">
        <v>1</v>
      </c>
      <c r="CM344" s="6">
        <v>0</v>
      </c>
      <c r="CN344" s="6">
        <v>1</v>
      </c>
      <c r="CO344" s="6">
        <v>0</v>
      </c>
      <c r="CP344" s="6">
        <v>1</v>
      </c>
      <c r="CQ344" s="6">
        <v>0</v>
      </c>
      <c r="CR344" s="6">
        <v>1</v>
      </c>
      <c r="CS344" s="6">
        <v>0.039</v>
      </c>
      <c r="CT344" s="6">
        <v>0.961</v>
      </c>
      <c r="CU344" s="6">
        <v>0.263</v>
      </c>
      <c r="CV344" s="6">
        <v>0.737</v>
      </c>
      <c r="CW344" s="6">
        <v>0.461</v>
      </c>
      <c r="CX344" s="6">
        <v>0.539</v>
      </c>
      <c r="CY344" s="6">
        <v>0.867</v>
      </c>
      <c r="CZ344" s="6">
        <v>0.133</v>
      </c>
      <c r="DA344" s="6">
        <v>1</v>
      </c>
      <c r="DB344" s="6">
        <v>0</v>
      </c>
      <c r="DC344" s="6">
        <v>1</v>
      </c>
      <c r="DD344" s="6">
        <v>1</v>
      </c>
      <c r="DE344" s="6">
        <v>1</v>
      </c>
      <c r="DF344" s="6">
        <v>1</v>
      </c>
      <c r="DG344" s="6">
        <v>1</v>
      </c>
      <c r="DH344" s="6">
        <v>1</v>
      </c>
      <c r="DI344" s="6">
        <v>1</v>
      </c>
      <c r="DJ344" s="6">
        <v>1</v>
      </c>
      <c r="DK344" s="6">
        <v>1</v>
      </c>
      <c r="DL344" s="6">
        <v>1</v>
      </c>
      <c r="DM344" s="6">
        <v>1</v>
      </c>
      <c r="DN344" s="6">
        <v>1</v>
      </c>
      <c r="DO344" s="6">
        <v>1</v>
      </c>
      <c r="DP344" s="6">
        <v>1</v>
      </c>
      <c r="DQ344" s="6">
        <v>1</v>
      </c>
      <c r="DR344" s="6">
        <v>1</v>
      </c>
      <c r="DS344" s="6">
        <v>1</v>
      </c>
      <c r="DT344" s="6">
        <v>1</v>
      </c>
      <c r="DU344" s="6">
        <v>1</v>
      </c>
      <c r="DV344" s="6">
        <v>1</v>
      </c>
      <c r="DW344" s="6">
        <v>1</v>
      </c>
      <c r="DX344" s="6">
        <v>1</v>
      </c>
    </row>
    <row r="345" spans="1:128">
      <c r="A345" s="15">
        <v>340</v>
      </c>
      <c r="BP345" s="27">
        <v>0.820837924626011</v>
      </c>
      <c r="BQ345" s="27">
        <v>9896.92375759983</v>
      </c>
      <c r="BR345" s="27">
        <v>1.39846864722902</v>
      </c>
      <c r="BS345" s="27">
        <v>12635.756540906</v>
      </c>
      <c r="BU345">
        <f t="shared" si="20"/>
        <v>113228.764936302</v>
      </c>
      <c r="BV345">
        <f t="shared" si="21"/>
        <v>197134.540543447</v>
      </c>
      <c r="BW345" s="29">
        <v>340</v>
      </c>
      <c r="BX345">
        <f t="shared" si="22"/>
        <v>0</v>
      </c>
      <c r="BY345">
        <f t="shared" si="23"/>
        <v>1</v>
      </c>
      <c r="CA345" s="25">
        <v>67800</v>
      </c>
      <c r="CH345" s="7">
        <v>67800</v>
      </c>
      <c r="CI345" s="6">
        <v>0</v>
      </c>
      <c r="CJ345" s="6">
        <v>1</v>
      </c>
      <c r="CK345" s="6">
        <v>0</v>
      </c>
      <c r="CL345" s="6">
        <v>1</v>
      </c>
      <c r="CM345" s="6">
        <v>0</v>
      </c>
      <c r="CN345" s="6">
        <v>1</v>
      </c>
      <c r="CO345" s="6">
        <v>0</v>
      </c>
      <c r="CP345" s="6">
        <v>1</v>
      </c>
      <c r="CQ345" s="6">
        <v>0</v>
      </c>
      <c r="CR345" s="6">
        <v>1</v>
      </c>
      <c r="CS345" s="6">
        <v>0.037</v>
      </c>
      <c r="CT345" s="6">
        <v>0.963</v>
      </c>
      <c r="CU345" s="6">
        <v>0.257</v>
      </c>
      <c r="CV345" s="6">
        <v>0.743</v>
      </c>
      <c r="CW345" s="6">
        <v>0.456</v>
      </c>
      <c r="CX345" s="6">
        <v>0.544</v>
      </c>
      <c r="CY345" s="6">
        <v>0.86</v>
      </c>
      <c r="CZ345" s="6">
        <v>0.14</v>
      </c>
      <c r="DA345" s="6">
        <v>1</v>
      </c>
      <c r="DB345" s="6">
        <v>0</v>
      </c>
      <c r="DC345" s="6">
        <v>1</v>
      </c>
      <c r="DD345" s="6">
        <v>1</v>
      </c>
      <c r="DE345" s="6">
        <v>1</v>
      </c>
      <c r="DF345" s="6">
        <v>1</v>
      </c>
      <c r="DG345" s="6">
        <v>1</v>
      </c>
      <c r="DH345" s="6">
        <v>1</v>
      </c>
      <c r="DI345" s="6">
        <v>1</v>
      </c>
      <c r="DJ345" s="6">
        <v>1</v>
      </c>
      <c r="DK345" s="6">
        <v>1</v>
      </c>
      <c r="DL345" s="6">
        <v>1</v>
      </c>
      <c r="DM345" s="6">
        <v>1</v>
      </c>
      <c r="DN345" s="6">
        <v>1</v>
      </c>
      <c r="DO345" s="6">
        <v>1</v>
      </c>
      <c r="DP345" s="6">
        <v>1</v>
      </c>
      <c r="DQ345" s="6">
        <v>1</v>
      </c>
      <c r="DR345" s="6">
        <v>1</v>
      </c>
      <c r="DS345" s="6">
        <v>1</v>
      </c>
      <c r="DT345" s="6">
        <v>1</v>
      </c>
      <c r="DU345" s="6">
        <v>1</v>
      </c>
      <c r="DV345" s="6">
        <v>1</v>
      </c>
      <c r="DW345" s="6">
        <v>1</v>
      </c>
      <c r="DX345" s="6">
        <v>1</v>
      </c>
    </row>
    <row r="346" spans="1:128">
      <c r="A346" s="15">
        <v>341</v>
      </c>
      <c r="BP346" s="27">
        <v>0.806637848839542</v>
      </c>
      <c r="BQ346" s="27">
        <v>13688.6337383797</v>
      </c>
      <c r="BR346" s="27">
        <v>1.3849340015154</v>
      </c>
      <c r="BS346" s="27">
        <v>18269.5388148766</v>
      </c>
      <c r="BU346">
        <f t="shared" si="20"/>
        <v>107307.043587552</v>
      </c>
      <c r="BV346">
        <f t="shared" si="21"/>
        <v>189470.561412433</v>
      </c>
      <c r="BW346" s="29">
        <v>341</v>
      </c>
      <c r="BX346">
        <f t="shared" si="22"/>
        <v>0</v>
      </c>
      <c r="BY346">
        <f t="shared" si="23"/>
        <v>1</v>
      </c>
      <c r="CA346" s="25">
        <v>68000</v>
      </c>
      <c r="CH346" s="7">
        <v>68000</v>
      </c>
      <c r="CI346" s="6">
        <v>0</v>
      </c>
      <c r="CJ346" s="6">
        <v>1</v>
      </c>
      <c r="CK346" s="6">
        <v>0</v>
      </c>
      <c r="CL346" s="6">
        <v>1</v>
      </c>
      <c r="CM346" s="6">
        <v>0</v>
      </c>
      <c r="CN346" s="6">
        <v>1</v>
      </c>
      <c r="CO346" s="6">
        <v>0</v>
      </c>
      <c r="CP346" s="6">
        <v>1</v>
      </c>
      <c r="CQ346" s="6">
        <v>0</v>
      </c>
      <c r="CR346" s="6">
        <v>1</v>
      </c>
      <c r="CS346" s="6">
        <v>0.035</v>
      </c>
      <c r="CT346" s="6">
        <v>0.965</v>
      </c>
      <c r="CU346" s="6">
        <v>0.252</v>
      </c>
      <c r="CV346" s="6">
        <v>0.748</v>
      </c>
      <c r="CW346" s="6">
        <v>0.449</v>
      </c>
      <c r="CX346" s="6">
        <v>0.551</v>
      </c>
      <c r="CY346" s="6">
        <v>0.847</v>
      </c>
      <c r="CZ346" s="6">
        <v>0.153</v>
      </c>
      <c r="DA346" s="6">
        <v>1</v>
      </c>
      <c r="DB346" s="6">
        <v>0</v>
      </c>
      <c r="DC346" s="6">
        <v>1</v>
      </c>
      <c r="DD346" s="6">
        <v>1</v>
      </c>
      <c r="DE346" s="6">
        <v>1</v>
      </c>
      <c r="DF346" s="6">
        <v>1</v>
      </c>
      <c r="DG346" s="6">
        <v>1</v>
      </c>
      <c r="DH346" s="6">
        <v>1</v>
      </c>
      <c r="DI346" s="6">
        <v>1</v>
      </c>
      <c r="DJ346" s="6">
        <v>1</v>
      </c>
      <c r="DK346" s="6">
        <v>1</v>
      </c>
      <c r="DL346" s="6">
        <v>1</v>
      </c>
      <c r="DM346" s="6">
        <v>1</v>
      </c>
      <c r="DN346" s="6">
        <v>1</v>
      </c>
      <c r="DO346" s="6">
        <v>1</v>
      </c>
      <c r="DP346" s="6">
        <v>1</v>
      </c>
      <c r="DQ346" s="6">
        <v>1</v>
      </c>
      <c r="DR346" s="6">
        <v>1</v>
      </c>
      <c r="DS346" s="6">
        <v>1</v>
      </c>
      <c r="DT346" s="6">
        <v>1</v>
      </c>
      <c r="DU346" s="6">
        <v>1</v>
      </c>
      <c r="DV346" s="6">
        <v>1</v>
      </c>
      <c r="DW346" s="6">
        <v>1</v>
      </c>
      <c r="DX346" s="6">
        <v>1</v>
      </c>
    </row>
    <row r="347" spans="1:128">
      <c r="A347" s="15">
        <v>342</v>
      </c>
      <c r="BP347" s="27">
        <v>0.813593390015304</v>
      </c>
      <c r="BQ347" s="27">
        <v>12788.1150860192</v>
      </c>
      <c r="BR347" s="27">
        <v>1.399198997958</v>
      </c>
      <c r="BS347" s="27">
        <v>17054.2706990838</v>
      </c>
      <c r="BU347">
        <f t="shared" si="20"/>
        <v>109250.893416276</v>
      </c>
      <c r="BV347">
        <f t="shared" si="21"/>
        <v>192825.578994616</v>
      </c>
      <c r="BW347" s="29">
        <v>342</v>
      </c>
      <c r="BX347">
        <f t="shared" si="22"/>
        <v>0</v>
      </c>
      <c r="BY347">
        <f t="shared" si="23"/>
        <v>1</v>
      </c>
      <c r="CA347" s="25">
        <v>68200</v>
      </c>
      <c r="CH347" s="7">
        <v>68200</v>
      </c>
      <c r="CI347" s="6">
        <v>0</v>
      </c>
      <c r="CJ347" s="6">
        <v>1</v>
      </c>
      <c r="CK347" s="6">
        <v>0</v>
      </c>
      <c r="CL347" s="6">
        <v>1</v>
      </c>
      <c r="CM347" s="6">
        <v>0</v>
      </c>
      <c r="CN347" s="6">
        <v>1</v>
      </c>
      <c r="CO347" s="6">
        <v>0</v>
      </c>
      <c r="CP347" s="6">
        <v>1</v>
      </c>
      <c r="CQ347" s="6">
        <v>0</v>
      </c>
      <c r="CR347" s="6">
        <v>1</v>
      </c>
      <c r="CS347" s="6">
        <v>0.033</v>
      </c>
      <c r="CT347" s="6">
        <v>0.967</v>
      </c>
      <c r="CU347" s="6">
        <v>0.248</v>
      </c>
      <c r="CV347" s="6">
        <v>0.752</v>
      </c>
      <c r="CW347" s="6">
        <v>0.445</v>
      </c>
      <c r="CX347" s="6">
        <v>0.555</v>
      </c>
      <c r="CY347" s="6">
        <v>0.83</v>
      </c>
      <c r="CZ347" s="6">
        <v>0.17</v>
      </c>
      <c r="DA347" s="6">
        <v>1</v>
      </c>
      <c r="DB347" s="6">
        <v>0</v>
      </c>
      <c r="DC347" s="6">
        <v>1</v>
      </c>
      <c r="DD347" s="6">
        <v>1</v>
      </c>
      <c r="DE347" s="6">
        <v>1</v>
      </c>
      <c r="DF347" s="6">
        <v>1</v>
      </c>
      <c r="DG347" s="6">
        <v>1</v>
      </c>
      <c r="DH347" s="6">
        <v>1</v>
      </c>
      <c r="DI347" s="6">
        <v>1</v>
      </c>
      <c r="DJ347" s="6">
        <v>1</v>
      </c>
      <c r="DK347" s="6">
        <v>1</v>
      </c>
      <c r="DL347" s="6">
        <v>1</v>
      </c>
      <c r="DM347" s="6">
        <v>1</v>
      </c>
      <c r="DN347" s="6">
        <v>1</v>
      </c>
      <c r="DO347" s="6">
        <v>1</v>
      </c>
      <c r="DP347" s="6">
        <v>1</v>
      </c>
      <c r="DQ347" s="6">
        <v>1</v>
      </c>
      <c r="DR347" s="6">
        <v>1</v>
      </c>
      <c r="DS347" s="6">
        <v>1</v>
      </c>
      <c r="DT347" s="6">
        <v>1</v>
      </c>
      <c r="DU347" s="6">
        <v>1</v>
      </c>
      <c r="DV347" s="6">
        <v>1</v>
      </c>
      <c r="DW347" s="6">
        <v>1</v>
      </c>
      <c r="DX347" s="6">
        <v>1</v>
      </c>
    </row>
    <row r="348" spans="1:128">
      <c r="A348" s="15">
        <v>343</v>
      </c>
      <c r="BP348" s="27">
        <v>0.753300249983539</v>
      </c>
      <c r="BQ348" s="27">
        <v>15278.8192203826</v>
      </c>
      <c r="BR348" s="27">
        <v>1.29315186019758</v>
      </c>
      <c r="BS348" s="27">
        <v>19298.2400328095</v>
      </c>
      <c r="BU348">
        <f t="shared" si="20"/>
        <v>97716.2182771483</v>
      </c>
      <c r="BV348">
        <f t="shared" si="21"/>
        <v>174674.538996827</v>
      </c>
      <c r="BW348" s="29">
        <v>343</v>
      </c>
      <c r="BX348">
        <f t="shared" si="22"/>
        <v>0</v>
      </c>
      <c r="BY348">
        <f t="shared" si="23"/>
        <v>1</v>
      </c>
      <c r="CA348" s="25">
        <v>68400</v>
      </c>
      <c r="CH348" s="7">
        <v>68400</v>
      </c>
      <c r="CI348" s="6">
        <v>0</v>
      </c>
      <c r="CJ348" s="6">
        <v>1</v>
      </c>
      <c r="CK348" s="6">
        <v>0</v>
      </c>
      <c r="CL348" s="6">
        <v>1</v>
      </c>
      <c r="CM348" s="6">
        <v>0</v>
      </c>
      <c r="CN348" s="6">
        <v>1</v>
      </c>
      <c r="CO348" s="6">
        <v>0</v>
      </c>
      <c r="CP348" s="6">
        <v>1</v>
      </c>
      <c r="CQ348" s="6">
        <v>0</v>
      </c>
      <c r="CR348" s="6">
        <v>1</v>
      </c>
      <c r="CS348" s="6">
        <v>0.032</v>
      </c>
      <c r="CT348" s="6">
        <v>0.968</v>
      </c>
      <c r="CU348" s="6">
        <v>0.245</v>
      </c>
      <c r="CV348" s="6">
        <v>0.755</v>
      </c>
      <c r="CW348" s="6">
        <v>0.439</v>
      </c>
      <c r="CX348" s="6">
        <v>0.561</v>
      </c>
      <c r="CY348" s="6">
        <v>0.826</v>
      </c>
      <c r="CZ348" s="6">
        <v>0.174</v>
      </c>
      <c r="DA348" s="6">
        <v>0.999</v>
      </c>
      <c r="DB348" s="6">
        <v>0.001</v>
      </c>
      <c r="DC348" s="6">
        <v>1</v>
      </c>
      <c r="DD348" s="6">
        <v>1</v>
      </c>
      <c r="DE348" s="6">
        <v>1</v>
      </c>
      <c r="DF348" s="6">
        <v>1</v>
      </c>
      <c r="DG348" s="6">
        <v>1</v>
      </c>
      <c r="DH348" s="6">
        <v>1</v>
      </c>
      <c r="DI348" s="6">
        <v>1</v>
      </c>
      <c r="DJ348" s="6">
        <v>1</v>
      </c>
      <c r="DK348" s="6">
        <v>1</v>
      </c>
      <c r="DL348" s="6">
        <v>1</v>
      </c>
      <c r="DM348" s="6">
        <v>1</v>
      </c>
      <c r="DN348" s="6">
        <v>1</v>
      </c>
      <c r="DO348" s="6">
        <v>1</v>
      </c>
      <c r="DP348" s="6">
        <v>1</v>
      </c>
      <c r="DQ348" s="6">
        <v>1</v>
      </c>
      <c r="DR348" s="6">
        <v>1</v>
      </c>
      <c r="DS348" s="6">
        <v>1</v>
      </c>
      <c r="DT348" s="6">
        <v>1</v>
      </c>
      <c r="DU348" s="6">
        <v>1</v>
      </c>
      <c r="DV348" s="6">
        <v>1</v>
      </c>
      <c r="DW348" s="6">
        <v>1</v>
      </c>
      <c r="DX348" s="6">
        <v>1</v>
      </c>
    </row>
    <row r="349" spans="1:128">
      <c r="A349" s="15">
        <v>344</v>
      </c>
      <c r="BP349" s="27">
        <v>0.81243403546926</v>
      </c>
      <c r="BQ349" s="27">
        <v>14996.5214561349</v>
      </c>
      <c r="BR349" s="27">
        <v>1.40462604946539</v>
      </c>
      <c r="BS349" s="27">
        <v>19002.715927403</v>
      </c>
      <c r="BU349">
        <f t="shared" si="20"/>
        <v>106868.583864254</v>
      </c>
      <c r="BV349">
        <f t="shared" si="21"/>
        <v>191691.191492406</v>
      </c>
      <c r="BW349" s="29">
        <v>344</v>
      </c>
      <c r="BX349">
        <f t="shared" si="22"/>
        <v>0</v>
      </c>
      <c r="BY349">
        <f t="shared" si="23"/>
        <v>1</v>
      </c>
      <c r="CA349" s="25">
        <v>68600</v>
      </c>
      <c r="CH349" s="7">
        <v>68600</v>
      </c>
      <c r="CI349" s="6">
        <v>0</v>
      </c>
      <c r="CJ349" s="6">
        <v>1</v>
      </c>
      <c r="CK349" s="6">
        <v>0</v>
      </c>
      <c r="CL349" s="6">
        <v>1</v>
      </c>
      <c r="CM349" s="6">
        <v>0</v>
      </c>
      <c r="CN349" s="6">
        <v>1</v>
      </c>
      <c r="CO349" s="6">
        <v>0</v>
      </c>
      <c r="CP349" s="6">
        <v>1</v>
      </c>
      <c r="CQ349" s="6">
        <v>0</v>
      </c>
      <c r="CR349" s="6">
        <v>1</v>
      </c>
      <c r="CS349" s="6">
        <v>0.032</v>
      </c>
      <c r="CT349" s="6">
        <v>0.968</v>
      </c>
      <c r="CU349" s="6">
        <v>0.237</v>
      </c>
      <c r="CV349" s="6">
        <v>0.763</v>
      </c>
      <c r="CW349" s="6">
        <v>0.429</v>
      </c>
      <c r="CX349" s="6">
        <v>0.571</v>
      </c>
      <c r="CY349" s="6">
        <v>0.816</v>
      </c>
      <c r="CZ349" s="6">
        <v>0.184</v>
      </c>
      <c r="DA349" s="6">
        <v>0.999</v>
      </c>
      <c r="DB349" s="6">
        <v>0.001</v>
      </c>
      <c r="DC349" s="6">
        <v>1</v>
      </c>
      <c r="DD349" s="6">
        <v>1</v>
      </c>
      <c r="DE349" s="6">
        <v>1</v>
      </c>
      <c r="DF349" s="6">
        <v>1</v>
      </c>
      <c r="DG349" s="6">
        <v>1</v>
      </c>
      <c r="DH349" s="6">
        <v>1</v>
      </c>
      <c r="DI349" s="6">
        <v>1</v>
      </c>
      <c r="DJ349" s="6">
        <v>1</v>
      </c>
      <c r="DK349" s="6">
        <v>1</v>
      </c>
      <c r="DL349" s="6">
        <v>1</v>
      </c>
      <c r="DM349" s="6">
        <v>1</v>
      </c>
      <c r="DN349" s="6">
        <v>1</v>
      </c>
      <c r="DO349" s="6">
        <v>1</v>
      </c>
      <c r="DP349" s="6">
        <v>1</v>
      </c>
      <c r="DQ349" s="6">
        <v>1</v>
      </c>
      <c r="DR349" s="6">
        <v>1</v>
      </c>
      <c r="DS349" s="6">
        <v>1</v>
      </c>
      <c r="DT349" s="6">
        <v>1</v>
      </c>
      <c r="DU349" s="6">
        <v>1</v>
      </c>
      <c r="DV349" s="6">
        <v>1</v>
      </c>
      <c r="DW349" s="6">
        <v>1</v>
      </c>
      <c r="DX349" s="6">
        <v>1</v>
      </c>
    </row>
    <row r="350" spans="1:128">
      <c r="A350" s="15">
        <v>345</v>
      </c>
      <c r="BP350" s="27">
        <v>0.833118068538641</v>
      </c>
      <c r="BQ350" s="27">
        <v>16723.5878792257</v>
      </c>
      <c r="BR350" s="27">
        <v>1.43435359194715</v>
      </c>
      <c r="BS350" s="27">
        <v>20457.4777354018</v>
      </c>
      <c r="BU350">
        <f t="shared" si="20"/>
        <v>108244.12240157</v>
      </c>
      <c r="BV350">
        <f t="shared" si="21"/>
        <v>194695.561056671</v>
      </c>
      <c r="BW350" s="29">
        <v>345</v>
      </c>
      <c r="BX350">
        <f t="shared" si="22"/>
        <v>0</v>
      </c>
      <c r="BY350">
        <f t="shared" si="23"/>
        <v>1</v>
      </c>
      <c r="CA350" s="25">
        <v>68800</v>
      </c>
      <c r="CH350" s="7">
        <v>68800</v>
      </c>
      <c r="CI350" s="6">
        <v>0</v>
      </c>
      <c r="CJ350" s="6">
        <v>1</v>
      </c>
      <c r="CK350" s="6">
        <v>0</v>
      </c>
      <c r="CL350" s="6">
        <v>1</v>
      </c>
      <c r="CM350" s="6">
        <v>0</v>
      </c>
      <c r="CN350" s="6">
        <v>1</v>
      </c>
      <c r="CO350" s="6">
        <v>0</v>
      </c>
      <c r="CP350" s="6">
        <v>1</v>
      </c>
      <c r="CQ350" s="6">
        <v>0</v>
      </c>
      <c r="CR350" s="6">
        <v>1</v>
      </c>
      <c r="CS350" s="6">
        <v>0.031</v>
      </c>
      <c r="CT350" s="6">
        <v>0.969</v>
      </c>
      <c r="CU350" s="6">
        <v>0.235</v>
      </c>
      <c r="CV350" s="6">
        <v>0.765</v>
      </c>
      <c r="CW350" s="6">
        <v>0.422</v>
      </c>
      <c r="CX350" s="6">
        <v>0.578</v>
      </c>
      <c r="CY350" s="6">
        <v>0.804</v>
      </c>
      <c r="CZ350" s="6">
        <v>0.196</v>
      </c>
      <c r="DA350" s="6">
        <v>0.998</v>
      </c>
      <c r="DB350" s="6">
        <v>0.002</v>
      </c>
      <c r="DC350" s="6">
        <v>1</v>
      </c>
      <c r="DD350" s="6">
        <v>1</v>
      </c>
      <c r="DE350" s="6">
        <v>1</v>
      </c>
      <c r="DF350" s="6">
        <v>1</v>
      </c>
      <c r="DG350" s="6">
        <v>1</v>
      </c>
      <c r="DH350" s="6">
        <v>1</v>
      </c>
      <c r="DI350" s="6">
        <v>1</v>
      </c>
      <c r="DJ350" s="6">
        <v>1</v>
      </c>
      <c r="DK350" s="6">
        <v>1</v>
      </c>
      <c r="DL350" s="6">
        <v>1</v>
      </c>
      <c r="DM350" s="6">
        <v>1</v>
      </c>
      <c r="DN350" s="6">
        <v>1</v>
      </c>
      <c r="DO350" s="6">
        <v>1</v>
      </c>
      <c r="DP350" s="6">
        <v>1</v>
      </c>
      <c r="DQ350" s="6">
        <v>1</v>
      </c>
      <c r="DR350" s="6">
        <v>1</v>
      </c>
      <c r="DS350" s="6">
        <v>1</v>
      </c>
      <c r="DT350" s="6">
        <v>1</v>
      </c>
      <c r="DU350" s="6">
        <v>1</v>
      </c>
      <c r="DV350" s="6">
        <v>1</v>
      </c>
      <c r="DW350" s="6">
        <v>1</v>
      </c>
      <c r="DX350" s="6">
        <v>1</v>
      </c>
    </row>
    <row r="351" spans="1:128">
      <c r="A351" s="15">
        <v>346</v>
      </c>
      <c r="BP351" s="27">
        <v>0.807486684613192</v>
      </c>
      <c r="BQ351" s="27">
        <v>15802.34071135</v>
      </c>
      <c r="BR351" s="27">
        <v>1.37500643596599</v>
      </c>
      <c r="BS351" s="27">
        <v>18623.2044997157</v>
      </c>
      <c r="BU351">
        <f t="shared" si="20"/>
        <v>105320.661980629</v>
      </c>
      <c r="BV351">
        <f t="shared" si="21"/>
        <v>187627.760895183</v>
      </c>
      <c r="BW351" s="29">
        <v>346</v>
      </c>
      <c r="BX351">
        <f t="shared" si="22"/>
        <v>0</v>
      </c>
      <c r="BY351">
        <f t="shared" si="23"/>
        <v>1</v>
      </c>
      <c r="CA351" s="25">
        <v>69000</v>
      </c>
      <c r="CH351" s="7">
        <v>69000</v>
      </c>
      <c r="CI351" s="6">
        <v>0</v>
      </c>
      <c r="CJ351" s="6">
        <v>1</v>
      </c>
      <c r="CK351" s="6">
        <v>0</v>
      </c>
      <c r="CL351" s="6">
        <v>1</v>
      </c>
      <c r="CM351" s="6">
        <v>0</v>
      </c>
      <c r="CN351" s="6">
        <v>1</v>
      </c>
      <c r="CO351" s="6">
        <v>0</v>
      </c>
      <c r="CP351" s="6">
        <v>1</v>
      </c>
      <c r="CQ351" s="6">
        <v>0</v>
      </c>
      <c r="CR351" s="6">
        <v>1</v>
      </c>
      <c r="CS351" s="6">
        <v>0.026</v>
      </c>
      <c r="CT351" s="6">
        <v>0.974</v>
      </c>
      <c r="CU351" s="6">
        <v>0.226</v>
      </c>
      <c r="CV351" s="6">
        <v>0.774</v>
      </c>
      <c r="CW351" s="6">
        <v>0.417</v>
      </c>
      <c r="CX351" s="6">
        <v>0.583</v>
      </c>
      <c r="CY351" s="6">
        <v>0.796</v>
      </c>
      <c r="CZ351" s="6">
        <v>0.204</v>
      </c>
      <c r="DA351" s="6">
        <v>0.997</v>
      </c>
      <c r="DB351" s="6">
        <v>0.003</v>
      </c>
      <c r="DC351" s="6">
        <v>1</v>
      </c>
      <c r="DD351" s="6">
        <v>1</v>
      </c>
      <c r="DE351" s="6">
        <v>1</v>
      </c>
      <c r="DF351" s="6">
        <v>1</v>
      </c>
      <c r="DG351" s="6">
        <v>1</v>
      </c>
      <c r="DH351" s="6">
        <v>1</v>
      </c>
      <c r="DI351" s="6">
        <v>1</v>
      </c>
      <c r="DJ351" s="6">
        <v>1</v>
      </c>
      <c r="DK351" s="6">
        <v>1</v>
      </c>
      <c r="DL351" s="6">
        <v>1</v>
      </c>
      <c r="DM351" s="6">
        <v>1</v>
      </c>
      <c r="DN351" s="6">
        <v>1</v>
      </c>
      <c r="DO351" s="6">
        <v>1</v>
      </c>
      <c r="DP351" s="6">
        <v>1</v>
      </c>
      <c r="DQ351" s="6">
        <v>1</v>
      </c>
      <c r="DR351" s="6">
        <v>1</v>
      </c>
      <c r="DS351" s="6">
        <v>1</v>
      </c>
      <c r="DT351" s="6">
        <v>1</v>
      </c>
      <c r="DU351" s="6">
        <v>1</v>
      </c>
      <c r="DV351" s="6">
        <v>1</v>
      </c>
      <c r="DW351" s="6">
        <v>1</v>
      </c>
      <c r="DX351" s="6">
        <v>1</v>
      </c>
    </row>
    <row r="352" spans="1:128">
      <c r="A352" s="15">
        <v>347</v>
      </c>
      <c r="BP352" s="27">
        <v>0.797298723739484</v>
      </c>
      <c r="BQ352" s="27">
        <v>11876.5031779861</v>
      </c>
      <c r="BR352" s="27">
        <v>1.36530983341811</v>
      </c>
      <c r="BS352" s="27">
        <v>15339.1090167422</v>
      </c>
      <c r="BU352">
        <f t="shared" si="20"/>
        <v>107718.305382937</v>
      </c>
      <c r="BV352">
        <f t="shared" si="21"/>
        <v>189457.365995975</v>
      </c>
      <c r="BW352" s="29">
        <v>347</v>
      </c>
      <c r="BX352">
        <f t="shared" si="22"/>
        <v>0</v>
      </c>
      <c r="BY352">
        <f t="shared" si="23"/>
        <v>1</v>
      </c>
      <c r="CA352" s="25">
        <v>69200</v>
      </c>
      <c r="CH352" s="7">
        <v>69200</v>
      </c>
      <c r="CI352" s="6">
        <v>0</v>
      </c>
      <c r="CJ352" s="6">
        <v>1</v>
      </c>
      <c r="CK352" s="6">
        <v>0</v>
      </c>
      <c r="CL352" s="6">
        <v>1</v>
      </c>
      <c r="CM352" s="6">
        <v>0</v>
      </c>
      <c r="CN352" s="6">
        <v>1</v>
      </c>
      <c r="CO352" s="6">
        <v>0</v>
      </c>
      <c r="CP352" s="6">
        <v>1</v>
      </c>
      <c r="CQ352" s="6">
        <v>0</v>
      </c>
      <c r="CR352" s="6">
        <v>1</v>
      </c>
      <c r="CS352" s="6">
        <v>0.022</v>
      </c>
      <c r="CT352" s="6">
        <v>0.978</v>
      </c>
      <c r="CU352" s="6">
        <v>0.22</v>
      </c>
      <c r="CV352" s="6">
        <v>0.78</v>
      </c>
      <c r="CW352" s="6">
        <v>0.41</v>
      </c>
      <c r="CX352" s="6">
        <v>0.59</v>
      </c>
      <c r="CY352" s="6">
        <v>0.791</v>
      </c>
      <c r="CZ352" s="6">
        <v>0.209</v>
      </c>
      <c r="DA352" s="6">
        <v>0.997</v>
      </c>
      <c r="DB352" s="6">
        <v>0.003</v>
      </c>
      <c r="DC352" s="6">
        <v>1</v>
      </c>
      <c r="DD352" s="6">
        <v>1</v>
      </c>
      <c r="DE352" s="6">
        <v>1</v>
      </c>
      <c r="DF352" s="6">
        <v>1</v>
      </c>
      <c r="DG352" s="6">
        <v>1</v>
      </c>
      <c r="DH352" s="6">
        <v>1</v>
      </c>
      <c r="DI352" s="6">
        <v>1</v>
      </c>
      <c r="DJ352" s="6">
        <v>1</v>
      </c>
      <c r="DK352" s="6">
        <v>1</v>
      </c>
      <c r="DL352" s="6">
        <v>1</v>
      </c>
      <c r="DM352" s="6">
        <v>1</v>
      </c>
      <c r="DN352" s="6">
        <v>1</v>
      </c>
      <c r="DO352" s="6">
        <v>1</v>
      </c>
      <c r="DP352" s="6">
        <v>1</v>
      </c>
      <c r="DQ352" s="6">
        <v>1</v>
      </c>
      <c r="DR352" s="6">
        <v>1</v>
      </c>
      <c r="DS352" s="6">
        <v>1</v>
      </c>
      <c r="DT352" s="6">
        <v>1</v>
      </c>
      <c r="DU352" s="6">
        <v>1</v>
      </c>
      <c r="DV352" s="6">
        <v>1</v>
      </c>
      <c r="DW352" s="6">
        <v>1</v>
      </c>
      <c r="DX352" s="6">
        <v>1</v>
      </c>
    </row>
    <row r="353" spans="1:128">
      <c r="A353" s="15">
        <v>348</v>
      </c>
      <c r="BP353" s="27">
        <v>0.858388462075911</v>
      </c>
      <c r="BQ353" s="27">
        <v>18827.2737132872</v>
      </c>
      <c r="BR353" s="27">
        <v>1.4867785350045</v>
      </c>
      <c r="BS353" s="27">
        <v>26462.1357280539</v>
      </c>
      <c r="BU353">
        <f t="shared" si="20"/>
        <v>109930.995598099</v>
      </c>
      <c r="BV353">
        <f t="shared" si="21"/>
        <v>196554.644522622</v>
      </c>
      <c r="BW353" s="29">
        <v>348</v>
      </c>
      <c r="BX353">
        <f t="shared" si="22"/>
        <v>0</v>
      </c>
      <c r="BY353">
        <f t="shared" si="23"/>
        <v>1</v>
      </c>
      <c r="CA353" s="25">
        <v>69400</v>
      </c>
      <c r="CH353" s="7">
        <v>69400</v>
      </c>
      <c r="CI353" s="6">
        <v>0</v>
      </c>
      <c r="CJ353" s="6">
        <v>1</v>
      </c>
      <c r="CK353" s="6">
        <v>0</v>
      </c>
      <c r="CL353" s="6">
        <v>1</v>
      </c>
      <c r="CM353" s="6">
        <v>0</v>
      </c>
      <c r="CN353" s="6">
        <v>1</v>
      </c>
      <c r="CO353" s="6">
        <v>0</v>
      </c>
      <c r="CP353" s="6">
        <v>1</v>
      </c>
      <c r="CQ353" s="6">
        <v>0</v>
      </c>
      <c r="CR353" s="6">
        <v>1</v>
      </c>
      <c r="CS353" s="6">
        <v>0.019</v>
      </c>
      <c r="CT353" s="6">
        <v>0.981</v>
      </c>
      <c r="CU353" s="6">
        <v>0.214</v>
      </c>
      <c r="CV353" s="6">
        <v>0.786</v>
      </c>
      <c r="CW353" s="6">
        <v>0.405</v>
      </c>
      <c r="CX353" s="6">
        <v>0.595</v>
      </c>
      <c r="CY353" s="6">
        <v>0.782</v>
      </c>
      <c r="CZ353" s="6">
        <v>0.218</v>
      </c>
      <c r="DA353" s="6">
        <v>0.996</v>
      </c>
      <c r="DB353" s="6">
        <v>0.004</v>
      </c>
      <c r="DC353" s="6">
        <v>1</v>
      </c>
      <c r="DD353" s="6">
        <v>1</v>
      </c>
      <c r="DE353" s="6">
        <v>1</v>
      </c>
      <c r="DF353" s="6">
        <v>1</v>
      </c>
      <c r="DG353" s="6">
        <v>1</v>
      </c>
      <c r="DH353" s="6">
        <v>1</v>
      </c>
      <c r="DI353" s="6">
        <v>1</v>
      </c>
      <c r="DJ353" s="6">
        <v>1</v>
      </c>
      <c r="DK353" s="6">
        <v>1</v>
      </c>
      <c r="DL353" s="6">
        <v>1</v>
      </c>
      <c r="DM353" s="6">
        <v>1</v>
      </c>
      <c r="DN353" s="6">
        <v>1</v>
      </c>
      <c r="DO353" s="6">
        <v>1</v>
      </c>
      <c r="DP353" s="6">
        <v>1</v>
      </c>
      <c r="DQ353" s="6">
        <v>1</v>
      </c>
      <c r="DR353" s="6">
        <v>1</v>
      </c>
      <c r="DS353" s="6">
        <v>1</v>
      </c>
      <c r="DT353" s="6">
        <v>1</v>
      </c>
      <c r="DU353" s="6">
        <v>1</v>
      </c>
      <c r="DV353" s="6">
        <v>1</v>
      </c>
      <c r="DW353" s="6">
        <v>1</v>
      </c>
      <c r="DX353" s="6">
        <v>1</v>
      </c>
    </row>
    <row r="354" spans="1:128">
      <c r="A354" s="15">
        <v>349</v>
      </c>
      <c r="BP354" s="27">
        <v>0.857168944644678</v>
      </c>
      <c r="BQ354" s="27">
        <v>11426.9779516261</v>
      </c>
      <c r="BR354" s="27">
        <v>1.47879490717691</v>
      </c>
      <c r="BS354" s="27">
        <v>14970.3429609751</v>
      </c>
      <c r="BU354">
        <f t="shared" si="20"/>
        <v>117148.363745076</v>
      </c>
      <c r="BV354">
        <f t="shared" si="21"/>
        <v>206848.893115561</v>
      </c>
      <c r="BW354" s="29">
        <v>349</v>
      </c>
      <c r="BX354">
        <f t="shared" si="22"/>
        <v>0</v>
      </c>
      <c r="BY354">
        <f t="shared" si="23"/>
        <v>1</v>
      </c>
      <c r="CA354" s="25">
        <v>69600</v>
      </c>
      <c r="CH354" s="7">
        <v>69600</v>
      </c>
      <c r="CI354" s="6">
        <v>0</v>
      </c>
      <c r="CJ354" s="6">
        <v>1</v>
      </c>
      <c r="CK354" s="6">
        <v>0</v>
      </c>
      <c r="CL354" s="6">
        <v>1</v>
      </c>
      <c r="CM354" s="6">
        <v>0</v>
      </c>
      <c r="CN354" s="6">
        <v>1</v>
      </c>
      <c r="CO354" s="6">
        <v>0</v>
      </c>
      <c r="CP354" s="6">
        <v>1</v>
      </c>
      <c r="CQ354" s="6">
        <v>0</v>
      </c>
      <c r="CR354" s="6">
        <v>1</v>
      </c>
      <c r="CS354" s="6">
        <v>0.017</v>
      </c>
      <c r="CT354" s="6">
        <v>0.983</v>
      </c>
      <c r="CU354" s="6">
        <v>0.208</v>
      </c>
      <c r="CV354" s="6">
        <v>0.792</v>
      </c>
      <c r="CW354" s="6">
        <v>0.4</v>
      </c>
      <c r="CX354" s="6">
        <v>0.6</v>
      </c>
      <c r="CY354" s="6">
        <v>0.771</v>
      </c>
      <c r="CZ354" s="6">
        <v>0.229</v>
      </c>
      <c r="DA354" s="6">
        <v>0.996</v>
      </c>
      <c r="DB354" s="6">
        <v>0.004</v>
      </c>
      <c r="DC354" s="6">
        <v>1</v>
      </c>
      <c r="DD354" s="6">
        <v>1</v>
      </c>
      <c r="DE354" s="6">
        <v>1</v>
      </c>
      <c r="DF354" s="6">
        <v>1</v>
      </c>
      <c r="DG354" s="6">
        <v>1</v>
      </c>
      <c r="DH354" s="6">
        <v>1</v>
      </c>
      <c r="DI354" s="6">
        <v>1</v>
      </c>
      <c r="DJ354" s="6">
        <v>1</v>
      </c>
      <c r="DK354" s="6">
        <v>1</v>
      </c>
      <c r="DL354" s="6">
        <v>1</v>
      </c>
      <c r="DM354" s="6">
        <v>1</v>
      </c>
      <c r="DN354" s="6">
        <v>1</v>
      </c>
      <c r="DO354" s="6">
        <v>1</v>
      </c>
      <c r="DP354" s="6">
        <v>1</v>
      </c>
      <c r="DQ354" s="6">
        <v>1</v>
      </c>
      <c r="DR354" s="6">
        <v>1</v>
      </c>
      <c r="DS354" s="6">
        <v>1</v>
      </c>
      <c r="DT354" s="6">
        <v>1</v>
      </c>
      <c r="DU354" s="6">
        <v>1</v>
      </c>
      <c r="DV354" s="6">
        <v>1</v>
      </c>
      <c r="DW354" s="6">
        <v>1</v>
      </c>
      <c r="DX354" s="6">
        <v>1</v>
      </c>
    </row>
    <row r="355" spans="1:128">
      <c r="A355" s="15">
        <v>350</v>
      </c>
      <c r="BP355" s="27">
        <v>0.84629184425209</v>
      </c>
      <c r="BQ355" s="27">
        <v>13079.7704047585</v>
      </c>
      <c r="BR355" s="27">
        <v>1.46860781968012</v>
      </c>
      <c r="BS355" s="27">
        <v>18538.3446734333</v>
      </c>
      <c r="BU355">
        <f t="shared" si="20"/>
        <v>113864.006233055</v>
      </c>
      <c r="BV355">
        <f t="shared" si="21"/>
        <v>201752.828278585</v>
      </c>
      <c r="BW355" s="29">
        <v>350</v>
      </c>
      <c r="BX355">
        <f t="shared" si="22"/>
        <v>0</v>
      </c>
      <c r="BY355">
        <f t="shared" si="23"/>
        <v>1</v>
      </c>
      <c r="CA355" s="25">
        <v>69800</v>
      </c>
      <c r="CH355" s="7">
        <v>69800</v>
      </c>
      <c r="CI355" s="6">
        <v>0</v>
      </c>
      <c r="CJ355" s="6">
        <v>1</v>
      </c>
      <c r="CK355" s="6">
        <v>0</v>
      </c>
      <c r="CL355" s="6">
        <v>1</v>
      </c>
      <c r="CM355" s="6">
        <v>0</v>
      </c>
      <c r="CN355" s="6">
        <v>1</v>
      </c>
      <c r="CO355" s="6">
        <v>0</v>
      </c>
      <c r="CP355" s="6">
        <v>1</v>
      </c>
      <c r="CQ355" s="6">
        <v>0</v>
      </c>
      <c r="CR355" s="6">
        <v>1</v>
      </c>
      <c r="CS355" s="6">
        <v>0.017</v>
      </c>
      <c r="CT355" s="6">
        <v>0.983</v>
      </c>
      <c r="CU355" s="6">
        <v>0.202</v>
      </c>
      <c r="CV355" s="6">
        <v>0.798</v>
      </c>
      <c r="CW355" s="6">
        <v>0.397</v>
      </c>
      <c r="CX355" s="6">
        <v>0.603</v>
      </c>
      <c r="CY355" s="6">
        <v>0.763</v>
      </c>
      <c r="CZ355" s="6">
        <v>0.237</v>
      </c>
      <c r="DA355" s="6">
        <v>0.996</v>
      </c>
      <c r="DB355" s="6">
        <v>0.004</v>
      </c>
      <c r="DC355" s="6">
        <v>1</v>
      </c>
      <c r="DD355" s="6">
        <v>1</v>
      </c>
      <c r="DE355" s="6">
        <v>1</v>
      </c>
      <c r="DF355" s="6">
        <v>1</v>
      </c>
      <c r="DG355" s="6">
        <v>1</v>
      </c>
      <c r="DH355" s="6">
        <v>1</v>
      </c>
      <c r="DI355" s="6">
        <v>1</v>
      </c>
      <c r="DJ355" s="6">
        <v>1</v>
      </c>
      <c r="DK355" s="6">
        <v>1</v>
      </c>
      <c r="DL355" s="6">
        <v>1</v>
      </c>
      <c r="DM355" s="6">
        <v>1</v>
      </c>
      <c r="DN355" s="6">
        <v>1</v>
      </c>
      <c r="DO355" s="6">
        <v>1</v>
      </c>
      <c r="DP355" s="6">
        <v>1</v>
      </c>
      <c r="DQ355" s="6">
        <v>1</v>
      </c>
      <c r="DR355" s="6">
        <v>1</v>
      </c>
      <c r="DS355" s="6">
        <v>1</v>
      </c>
      <c r="DT355" s="6">
        <v>1</v>
      </c>
      <c r="DU355" s="6">
        <v>1</v>
      </c>
      <c r="DV355" s="6">
        <v>1</v>
      </c>
      <c r="DW355" s="6">
        <v>1</v>
      </c>
      <c r="DX355" s="6">
        <v>1</v>
      </c>
    </row>
    <row r="356" spans="1:128">
      <c r="A356" s="15">
        <v>351</v>
      </c>
      <c r="BP356" s="27">
        <v>0.807972226945707</v>
      </c>
      <c r="BQ356" s="27">
        <v>19454.0869908409</v>
      </c>
      <c r="BR356" s="27">
        <v>1.36960266829096</v>
      </c>
      <c r="BS356" s="27">
        <v>23436.2763199415</v>
      </c>
      <c r="BU356">
        <f t="shared" si="20"/>
        <v>101741.747051015</v>
      </c>
      <c r="BV356">
        <f t="shared" si="21"/>
        <v>182004.123923703</v>
      </c>
      <c r="BW356" s="29">
        <v>351</v>
      </c>
      <c r="BX356">
        <f t="shared" si="22"/>
        <v>0</v>
      </c>
      <c r="BY356">
        <f t="shared" si="23"/>
        <v>1</v>
      </c>
      <c r="CA356" s="25">
        <v>70000</v>
      </c>
      <c r="CH356" s="7">
        <v>70000</v>
      </c>
      <c r="CI356" s="6">
        <v>0</v>
      </c>
      <c r="CJ356" s="6">
        <v>1</v>
      </c>
      <c r="CK356" s="6">
        <v>0</v>
      </c>
      <c r="CL356" s="6">
        <v>1</v>
      </c>
      <c r="CM356" s="6">
        <v>0</v>
      </c>
      <c r="CN356" s="6">
        <v>1</v>
      </c>
      <c r="CO356" s="6">
        <v>0</v>
      </c>
      <c r="CP356" s="6">
        <v>1</v>
      </c>
      <c r="CQ356" s="6">
        <v>0</v>
      </c>
      <c r="CR356" s="6">
        <v>1</v>
      </c>
      <c r="CS356" s="6">
        <v>0.017</v>
      </c>
      <c r="CT356" s="6">
        <v>0.983</v>
      </c>
      <c r="CU356" s="6">
        <v>0.189</v>
      </c>
      <c r="CV356" s="6">
        <v>0.811</v>
      </c>
      <c r="CW356" s="6">
        <v>0.395</v>
      </c>
      <c r="CX356" s="6">
        <v>0.605</v>
      </c>
      <c r="CY356" s="6">
        <v>0.748</v>
      </c>
      <c r="CZ356" s="6">
        <v>0.252</v>
      </c>
      <c r="DA356" s="6">
        <v>0.995</v>
      </c>
      <c r="DB356" s="6">
        <v>0.005</v>
      </c>
      <c r="DC356" s="6">
        <v>1</v>
      </c>
      <c r="DD356" s="6">
        <v>1</v>
      </c>
      <c r="DE356" s="6">
        <v>1</v>
      </c>
      <c r="DF356" s="6">
        <v>1</v>
      </c>
      <c r="DG356" s="6">
        <v>1</v>
      </c>
      <c r="DH356" s="6">
        <v>1</v>
      </c>
      <c r="DI356" s="6">
        <v>1</v>
      </c>
      <c r="DJ356" s="6">
        <v>1</v>
      </c>
      <c r="DK356" s="6">
        <v>1</v>
      </c>
      <c r="DL356" s="6">
        <v>1</v>
      </c>
      <c r="DM356" s="6">
        <v>1</v>
      </c>
      <c r="DN356" s="6">
        <v>1</v>
      </c>
      <c r="DO356" s="6">
        <v>1</v>
      </c>
      <c r="DP356" s="6">
        <v>1</v>
      </c>
      <c r="DQ356" s="6">
        <v>1</v>
      </c>
      <c r="DR356" s="6">
        <v>1</v>
      </c>
      <c r="DS356" s="6">
        <v>1</v>
      </c>
      <c r="DT356" s="6">
        <v>1</v>
      </c>
      <c r="DU356" s="6">
        <v>1</v>
      </c>
      <c r="DV356" s="6">
        <v>1</v>
      </c>
      <c r="DW356" s="6">
        <v>1</v>
      </c>
      <c r="DX356" s="6">
        <v>1</v>
      </c>
    </row>
    <row r="357" spans="1:128">
      <c r="A357" s="15">
        <v>352</v>
      </c>
      <c r="BP357" s="27">
        <v>0.850722263388762</v>
      </c>
      <c r="BQ357" s="27">
        <v>14671.6614499795</v>
      </c>
      <c r="BR357" s="27">
        <v>1.45651024765526</v>
      </c>
      <c r="BS357" s="27">
        <v>19646.4875790117</v>
      </c>
      <c r="BU357">
        <f t="shared" si="20"/>
        <v>112936.678058335</v>
      </c>
      <c r="BV357">
        <f t="shared" si="21"/>
        <v>198830.049569277</v>
      </c>
      <c r="BW357" s="29">
        <v>352</v>
      </c>
      <c r="BX357">
        <f t="shared" si="22"/>
        <v>0</v>
      </c>
      <c r="BY357">
        <f t="shared" si="23"/>
        <v>1</v>
      </c>
      <c r="CA357" s="25">
        <v>70200</v>
      </c>
      <c r="CH357" s="7">
        <v>70200</v>
      </c>
      <c r="CI357" s="6">
        <v>0</v>
      </c>
      <c r="CJ357" s="6">
        <v>1</v>
      </c>
      <c r="CK357" s="6">
        <v>0</v>
      </c>
      <c r="CL357" s="6">
        <v>1</v>
      </c>
      <c r="CM357" s="6">
        <v>0</v>
      </c>
      <c r="CN357" s="6">
        <v>1</v>
      </c>
      <c r="CO357" s="6">
        <v>0</v>
      </c>
      <c r="CP357" s="6">
        <v>1</v>
      </c>
      <c r="CQ357" s="6">
        <v>0</v>
      </c>
      <c r="CR357" s="6">
        <v>1</v>
      </c>
      <c r="CS357" s="6">
        <v>0.015</v>
      </c>
      <c r="CT357" s="6">
        <v>0.985</v>
      </c>
      <c r="CU357" s="6">
        <v>0.181</v>
      </c>
      <c r="CV357" s="6">
        <v>0.819</v>
      </c>
      <c r="CW357" s="6">
        <v>0.391</v>
      </c>
      <c r="CX357" s="6">
        <v>0.609</v>
      </c>
      <c r="CY357" s="6">
        <v>0.742</v>
      </c>
      <c r="CZ357" s="6">
        <v>0.258</v>
      </c>
      <c r="DA357" s="6">
        <v>0.993</v>
      </c>
      <c r="DB357" s="6">
        <v>0.007</v>
      </c>
      <c r="DC357" s="6">
        <v>1</v>
      </c>
      <c r="DD357" s="6">
        <v>1</v>
      </c>
      <c r="DE357" s="6">
        <v>1</v>
      </c>
      <c r="DF357" s="6">
        <v>1</v>
      </c>
      <c r="DG357" s="6">
        <v>1</v>
      </c>
      <c r="DH357" s="6">
        <v>1</v>
      </c>
      <c r="DI357" s="6">
        <v>1</v>
      </c>
      <c r="DJ357" s="6">
        <v>1</v>
      </c>
      <c r="DK357" s="6">
        <v>1</v>
      </c>
      <c r="DL357" s="6">
        <v>1</v>
      </c>
      <c r="DM357" s="6">
        <v>1</v>
      </c>
      <c r="DN357" s="6">
        <v>1</v>
      </c>
      <c r="DO357" s="6">
        <v>1</v>
      </c>
      <c r="DP357" s="6">
        <v>1</v>
      </c>
      <c r="DQ357" s="6">
        <v>1</v>
      </c>
      <c r="DR357" s="6">
        <v>1</v>
      </c>
      <c r="DS357" s="6">
        <v>1</v>
      </c>
      <c r="DT357" s="6">
        <v>1</v>
      </c>
      <c r="DU357" s="6">
        <v>1</v>
      </c>
      <c r="DV357" s="6">
        <v>1</v>
      </c>
      <c r="DW357" s="6">
        <v>1</v>
      </c>
      <c r="DX357" s="6">
        <v>1</v>
      </c>
    </row>
    <row r="358" spans="1:128">
      <c r="A358" s="15">
        <v>353</v>
      </c>
      <c r="BP358" s="27">
        <v>0.801633789710877</v>
      </c>
      <c r="BQ358" s="27">
        <v>12459.0797776957</v>
      </c>
      <c r="BR358" s="27">
        <v>1.37413021875738</v>
      </c>
      <c r="BS358" s="27">
        <v>16310.410077995</v>
      </c>
      <c r="BU358">
        <f t="shared" si="20"/>
        <v>107785.988678936</v>
      </c>
      <c r="BV358">
        <f t="shared" si="21"/>
        <v>189809.122735612</v>
      </c>
      <c r="BW358" s="29">
        <v>353</v>
      </c>
      <c r="BX358">
        <f t="shared" si="22"/>
        <v>0</v>
      </c>
      <c r="BY358">
        <f t="shared" si="23"/>
        <v>1</v>
      </c>
      <c r="CA358" s="25">
        <v>70400</v>
      </c>
      <c r="CH358" s="7">
        <v>70400</v>
      </c>
      <c r="CI358" s="6">
        <v>0</v>
      </c>
      <c r="CJ358" s="6">
        <v>1</v>
      </c>
      <c r="CK358" s="6">
        <v>0</v>
      </c>
      <c r="CL358" s="6">
        <v>1</v>
      </c>
      <c r="CM358" s="6">
        <v>0</v>
      </c>
      <c r="CN358" s="6">
        <v>1</v>
      </c>
      <c r="CO358" s="6">
        <v>0</v>
      </c>
      <c r="CP358" s="6">
        <v>1</v>
      </c>
      <c r="CQ358" s="6">
        <v>0</v>
      </c>
      <c r="CR358" s="6">
        <v>1</v>
      </c>
      <c r="CS358" s="6">
        <v>0.015</v>
      </c>
      <c r="CT358" s="6">
        <v>0.985</v>
      </c>
      <c r="CU358" s="6">
        <v>0.173</v>
      </c>
      <c r="CV358" s="6">
        <v>0.827</v>
      </c>
      <c r="CW358" s="6">
        <v>0.387</v>
      </c>
      <c r="CX358" s="6">
        <v>0.613</v>
      </c>
      <c r="CY358" s="6">
        <v>0.729</v>
      </c>
      <c r="CZ358" s="6">
        <v>0.271</v>
      </c>
      <c r="DA358" s="6">
        <v>0.989</v>
      </c>
      <c r="DB358" s="6">
        <v>0.011</v>
      </c>
      <c r="DC358" s="6">
        <v>1</v>
      </c>
      <c r="DD358" s="6">
        <v>1</v>
      </c>
      <c r="DE358" s="6">
        <v>1</v>
      </c>
      <c r="DF358" s="6">
        <v>1</v>
      </c>
      <c r="DG358" s="6">
        <v>1</v>
      </c>
      <c r="DH358" s="6">
        <v>1</v>
      </c>
      <c r="DI358" s="6">
        <v>1</v>
      </c>
      <c r="DJ358" s="6">
        <v>1</v>
      </c>
      <c r="DK358" s="6">
        <v>1</v>
      </c>
      <c r="DL358" s="6">
        <v>1</v>
      </c>
      <c r="DM358" s="6">
        <v>1</v>
      </c>
      <c r="DN358" s="6">
        <v>1</v>
      </c>
      <c r="DO358" s="6">
        <v>1</v>
      </c>
      <c r="DP358" s="6">
        <v>1</v>
      </c>
      <c r="DQ358" s="6">
        <v>1</v>
      </c>
      <c r="DR358" s="6">
        <v>1</v>
      </c>
      <c r="DS358" s="6">
        <v>1</v>
      </c>
      <c r="DT358" s="6">
        <v>1</v>
      </c>
      <c r="DU358" s="6">
        <v>1</v>
      </c>
      <c r="DV358" s="6">
        <v>1</v>
      </c>
      <c r="DW358" s="6">
        <v>1</v>
      </c>
      <c r="DX358" s="6">
        <v>1</v>
      </c>
    </row>
    <row r="359" spans="1:128">
      <c r="A359" s="15">
        <v>354</v>
      </c>
      <c r="BP359" s="27">
        <v>0.796758158257062</v>
      </c>
      <c r="BQ359" s="27">
        <v>11449.1146603384</v>
      </c>
      <c r="BR359" s="27">
        <v>1.33551921036901</v>
      </c>
      <c r="BS359" s="27">
        <v>16054.0789464589</v>
      </c>
      <c r="BU359">
        <f t="shared" si="20"/>
        <v>108064.609078221</v>
      </c>
      <c r="BV359">
        <f t="shared" si="21"/>
        <v>184273.802608892</v>
      </c>
      <c r="BW359" s="29">
        <v>354</v>
      </c>
      <c r="BX359">
        <f t="shared" si="22"/>
        <v>0</v>
      </c>
      <c r="BY359">
        <f t="shared" si="23"/>
        <v>1</v>
      </c>
      <c r="CA359" s="25">
        <v>70600</v>
      </c>
      <c r="CH359" s="7">
        <v>70600</v>
      </c>
      <c r="CI359" s="6">
        <v>0</v>
      </c>
      <c r="CJ359" s="6">
        <v>1</v>
      </c>
      <c r="CK359" s="6">
        <v>0</v>
      </c>
      <c r="CL359" s="6">
        <v>1</v>
      </c>
      <c r="CM359" s="6">
        <v>0</v>
      </c>
      <c r="CN359" s="6">
        <v>1</v>
      </c>
      <c r="CO359" s="6">
        <v>0</v>
      </c>
      <c r="CP359" s="6">
        <v>1</v>
      </c>
      <c r="CQ359" s="6">
        <v>0</v>
      </c>
      <c r="CR359" s="6">
        <v>1</v>
      </c>
      <c r="CS359" s="6">
        <v>0.015</v>
      </c>
      <c r="CT359" s="6">
        <v>0.985</v>
      </c>
      <c r="CU359" s="6">
        <v>0.168</v>
      </c>
      <c r="CV359" s="6">
        <v>0.832</v>
      </c>
      <c r="CW359" s="6">
        <v>0.385</v>
      </c>
      <c r="CX359" s="6">
        <v>0.615</v>
      </c>
      <c r="CY359" s="6">
        <v>0.712</v>
      </c>
      <c r="CZ359" s="6">
        <v>0.288</v>
      </c>
      <c r="DA359" s="6">
        <v>0.988</v>
      </c>
      <c r="DB359" s="6">
        <v>0.012</v>
      </c>
      <c r="DC359" s="6">
        <v>1</v>
      </c>
      <c r="DD359" s="6">
        <v>1</v>
      </c>
      <c r="DE359" s="6">
        <v>1</v>
      </c>
      <c r="DF359" s="6">
        <v>1</v>
      </c>
      <c r="DG359" s="6">
        <v>1</v>
      </c>
      <c r="DH359" s="6">
        <v>1</v>
      </c>
      <c r="DI359" s="6">
        <v>1</v>
      </c>
      <c r="DJ359" s="6">
        <v>1</v>
      </c>
      <c r="DK359" s="6">
        <v>1</v>
      </c>
      <c r="DL359" s="6">
        <v>1</v>
      </c>
      <c r="DM359" s="6">
        <v>1</v>
      </c>
      <c r="DN359" s="6">
        <v>1</v>
      </c>
      <c r="DO359" s="6">
        <v>1</v>
      </c>
      <c r="DP359" s="6">
        <v>1</v>
      </c>
      <c r="DQ359" s="6">
        <v>1</v>
      </c>
      <c r="DR359" s="6">
        <v>1</v>
      </c>
      <c r="DS359" s="6">
        <v>1</v>
      </c>
      <c r="DT359" s="6">
        <v>1</v>
      </c>
      <c r="DU359" s="6">
        <v>1</v>
      </c>
      <c r="DV359" s="6">
        <v>1</v>
      </c>
      <c r="DW359" s="6">
        <v>1</v>
      </c>
      <c r="DX359" s="6">
        <v>1</v>
      </c>
    </row>
    <row r="360" spans="1:128">
      <c r="A360" s="15">
        <v>355</v>
      </c>
      <c r="BP360" s="27">
        <v>0.803186191730889</v>
      </c>
      <c r="BQ360" s="27">
        <v>13161.1872332983</v>
      </c>
      <c r="BR360" s="27">
        <v>1.34459011268106</v>
      </c>
      <c r="BS360" s="27">
        <v>16225.634574916</v>
      </c>
      <c r="BU360">
        <f t="shared" si="20"/>
        <v>107316.741526335</v>
      </c>
      <c r="BV360">
        <f t="shared" si="21"/>
        <v>185462.882327243</v>
      </c>
      <c r="BW360" s="29">
        <v>355</v>
      </c>
      <c r="BX360">
        <f t="shared" si="22"/>
        <v>0</v>
      </c>
      <c r="BY360">
        <f t="shared" si="23"/>
        <v>1</v>
      </c>
      <c r="CA360" s="25">
        <v>70800</v>
      </c>
      <c r="CH360" s="7">
        <v>70800</v>
      </c>
      <c r="CI360" s="6">
        <v>0</v>
      </c>
      <c r="CJ360" s="6">
        <v>1</v>
      </c>
      <c r="CK360" s="6">
        <v>0</v>
      </c>
      <c r="CL360" s="6">
        <v>1</v>
      </c>
      <c r="CM360" s="6">
        <v>0</v>
      </c>
      <c r="CN360" s="6">
        <v>1</v>
      </c>
      <c r="CO360" s="6">
        <v>0</v>
      </c>
      <c r="CP360" s="6">
        <v>1</v>
      </c>
      <c r="CQ360" s="6">
        <v>0</v>
      </c>
      <c r="CR360" s="6">
        <v>1</v>
      </c>
      <c r="CS360" s="6">
        <v>0.013</v>
      </c>
      <c r="CT360" s="6">
        <v>0.987</v>
      </c>
      <c r="CU360" s="6">
        <v>0.161</v>
      </c>
      <c r="CV360" s="6">
        <v>0.839</v>
      </c>
      <c r="CW360" s="6">
        <v>0.383</v>
      </c>
      <c r="CX360" s="6">
        <v>0.617</v>
      </c>
      <c r="CY360" s="6">
        <v>0.697</v>
      </c>
      <c r="CZ360" s="6">
        <v>0.303</v>
      </c>
      <c r="DA360" s="6">
        <v>0.985</v>
      </c>
      <c r="DB360" s="6">
        <v>0.015</v>
      </c>
      <c r="DC360" s="6">
        <v>1</v>
      </c>
      <c r="DD360" s="6">
        <v>1</v>
      </c>
      <c r="DE360" s="6">
        <v>1</v>
      </c>
      <c r="DF360" s="6">
        <v>1</v>
      </c>
      <c r="DG360" s="6">
        <v>1</v>
      </c>
      <c r="DH360" s="6">
        <v>1</v>
      </c>
      <c r="DI360" s="6">
        <v>1</v>
      </c>
      <c r="DJ360" s="6">
        <v>1</v>
      </c>
      <c r="DK360" s="6">
        <v>1</v>
      </c>
      <c r="DL360" s="6">
        <v>1</v>
      </c>
      <c r="DM360" s="6">
        <v>1</v>
      </c>
      <c r="DN360" s="6">
        <v>1</v>
      </c>
      <c r="DO360" s="6">
        <v>1</v>
      </c>
      <c r="DP360" s="6">
        <v>1</v>
      </c>
      <c r="DQ360" s="6">
        <v>1</v>
      </c>
      <c r="DR360" s="6">
        <v>1</v>
      </c>
      <c r="DS360" s="6">
        <v>1</v>
      </c>
      <c r="DT360" s="6">
        <v>1</v>
      </c>
      <c r="DU360" s="6">
        <v>1</v>
      </c>
      <c r="DV360" s="6">
        <v>1</v>
      </c>
      <c r="DW360" s="6">
        <v>1</v>
      </c>
      <c r="DX360" s="6">
        <v>1</v>
      </c>
    </row>
    <row r="361" spans="1:128">
      <c r="A361" s="15">
        <v>356</v>
      </c>
      <c r="BP361" s="27">
        <v>0.840196183916324</v>
      </c>
      <c r="BQ361" s="27">
        <v>14757.6570188863</v>
      </c>
      <c r="BR361" s="27">
        <v>1.44455513210675</v>
      </c>
      <c r="BS361" s="27">
        <v>20429.9562174105</v>
      </c>
      <c r="BU361">
        <f t="shared" si="20"/>
        <v>111271.770568562</v>
      </c>
      <c r="BV361">
        <f t="shared" si="21"/>
        <v>196253.313598603</v>
      </c>
      <c r="BW361" s="29">
        <v>356</v>
      </c>
      <c r="BX361">
        <f t="shared" si="22"/>
        <v>0</v>
      </c>
      <c r="BY361">
        <f t="shared" si="23"/>
        <v>1</v>
      </c>
      <c r="CA361" s="25">
        <v>71000</v>
      </c>
      <c r="CH361" s="7">
        <v>71000</v>
      </c>
      <c r="CI361" s="6">
        <v>0</v>
      </c>
      <c r="CJ361" s="6">
        <v>1</v>
      </c>
      <c r="CK361" s="6">
        <v>0</v>
      </c>
      <c r="CL361" s="6">
        <v>1</v>
      </c>
      <c r="CM361" s="6">
        <v>0</v>
      </c>
      <c r="CN361" s="6">
        <v>1</v>
      </c>
      <c r="CO361" s="6">
        <v>0</v>
      </c>
      <c r="CP361" s="6">
        <v>1</v>
      </c>
      <c r="CQ361" s="6">
        <v>0</v>
      </c>
      <c r="CR361" s="6">
        <v>1</v>
      </c>
      <c r="CS361" s="6">
        <v>0.013</v>
      </c>
      <c r="CT361" s="6">
        <v>0.987</v>
      </c>
      <c r="CU361" s="6">
        <v>0.153</v>
      </c>
      <c r="CV361" s="6">
        <v>0.847</v>
      </c>
      <c r="CW361" s="6">
        <v>0.377</v>
      </c>
      <c r="CX361" s="6">
        <v>0.623</v>
      </c>
      <c r="CY361" s="6">
        <v>0.688</v>
      </c>
      <c r="CZ361" s="6">
        <v>0.312</v>
      </c>
      <c r="DA361" s="6">
        <v>0.983</v>
      </c>
      <c r="DB361" s="6">
        <v>0.017</v>
      </c>
      <c r="DC361" s="6">
        <v>1</v>
      </c>
      <c r="DD361" s="6">
        <v>1</v>
      </c>
      <c r="DE361" s="6">
        <v>1</v>
      </c>
      <c r="DF361" s="6">
        <v>1</v>
      </c>
      <c r="DG361" s="6">
        <v>1</v>
      </c>
      <c r="DH361" s="6">
        <v>1</v>
      </c>
      <c r="DI361" s="6">
        <v>1</v>
      </c>
      <c r="DJ361" s="6">
        <v>1</v>
      </c>
      <c r="DK361" s="6">
        <v>1</v>
      </c>
      <c r="DL361" s="6">
        <v>1</v>
      </c>
      <c r="DM361" s="6">
        <v>1</v>
      </c>
      <c r="DN361" s="6">
        <v>1</v>
      </c>
      <c r="DO361" s="6">
        <v>1</v>
      </c>
      <c r="DP361" s="6">
        <v>1</v>
      </c>
      <c r="DQ361" s="6">
        <v>1</v>
      </c>
      <c r="DR361" s="6">
        <v>1</v>
      </c>
      <c r="DS361" s="6">
        <v>1</v>
      </c>
      <c r="DT361" s="6">
        <v>1</v>
      </c>
      <c r="DU361" s="6">
        <v>1</v>
      </c>
      <c r="DV361" s="6">
        <v>1</v>
      </c>
      <c r="DW361" s="6">
        <v>1</v>
      </c>
      <c r="DX361" s="6">
        <v>1</v>
      </c>
    </row>
    <row r="362" spans="1:128">
      <c r="A362" s="15">
        <v>357</v>
      </c>
      <c r="BP362" s="27">
        <v>0.799092413796886</v>
      </c>
      <c r="BQ362" s="27">
        <v>16951.0774513943</v>
      </c>
      <c r="BR362" s="27">
        <v>1.36833416710381</v>
      </c>
      <c r="BS362" s="27">
        <v>25171.481568465</v>
      </c>
      <c r="BU362">
        <f t="shared" si="20"/>
        <v>102912.784618139</v>
      </c>
      <c r="BV362">
        <f t="shared" si="21"/>
        <v>180078.643497106</v>
      </c>
      <c r="BW362" s="29">
        <v>357</v>
      </c>
      <c r="BX362">
        <f t="shared" si="22"/>
        <v>0</v>
      </c>
      <c r="BY362">
        <f t="shared" si="23"/>
        <v>1</v>
      </c>
      <c r="CA362" s="25">
        <v>71200</v>
      </c>
      <c r="CH362" s="7">
        <v>71200</v>
      </c>
      <c r="CI362" s="6">
        <v>0</v>
      </c>
      <c r="CJ362" s="6">
        <v>1</v>
      </c>
      <c r="CK362" s="6">
        <v>0</v>
      </c>
      <c r="CL362" s="6">
        <v>1</v>
      </c>
      <c r="CM362" s="6">
        <v>0</v>
      </c>
      <c r="CN362" s="6">
        <v>1</v>
      </c>
      <c r="CO362" s="6">
        <v>0</v>
      </c>
      <c r="CP362" s="6">
        <v>1</v>
      </c>
      <c r="CQ362" s="6">
        <v>0</v>
      </c>
      <c r="CR362" s="6">
        <v>1</v>
      </c>
      <c r="CS362" s="6">
        <v>0.01</v>
      </c>
      <c r="CT362" s="6">
        <v>0.99</v>
      </c>
      <c r="CU362" s="6">
        <v>0.149</v>
      </c>
      <c r="CV362" s="6">
        <v>0.851</v>
      </c>
      <c r="CW362" s="6">
        <v>0.371</v>
      </c>
      <c r="CX362" s="6">
        <v>0.629</v>
      </c>
      <c r="CY362" s="6">
        <v>0.681</v>
      </c>
      <c r="CZ362" s="6">
        <v>0.319</v>
      </c>
      <c r="DA362" s="6">
        <v>0.982</v>
      </c>
      <c r="DB362" s="6">
        <v>0.018</v>
      </c>
      <c r="DC362" s="6">
        <v>1</v>
      </c>
      <c r="DD362" s="6">
        <v>1</v>
      </c>
      <c r="DE362" s="6">
        <v>1</v>
      </c>
      <c r="DF362" s="6">
        <v>1</v>
      </c>
      <c r="DG362" s="6">
        <v>1</v>
      </c>
      <c r="DH362" s="6">
        <v>1</v>
      </c>
      <c r="DI362" s="6">
        <v>1</v>
      </c>
      <c r="DJ362" s="6">
        <v>1</v>
      </c>
      <c r="DK362" s="6">
        <v>1</v>
      </c>
      <c r="DL362" s="6">
        <v>1</v>
      </c>
      <c r="DM362" s="6">
        <v>1</v>
      </c>
      <c r="DN362" s="6">
        <v>1</v>
      </c>
      <c r="DO362" s="6">
        <v>1</v>
      </c>
      <c r="DP362" s="6">
        <v>1</v>
      </c>
      <c r="DQ362" s="6">
        <v>1</v>
      </c>
      <c r="DR362" s="6">
        <v>1</v>
      </c>
      <c r="DS362" s="6">
        <v>1</v>
      </c>
      <c r="DT362" s="6">
        <v>1</v>
      </c>
      <c r="DU362" s="6">
        <v>1</v>
      </c>
      <c r="DV362" s="6">
        <v>1</v>
      </c>
      <c r="DW362" s="6">
        <v>1</v>
      </c>
      <c r="DX362" s="6">
        <v>1</v>
      </c>
    </row>
    <row r="363" spans="1:128">
      <c r="A363" s="15">
        <v>358</v>
      </c>
      <c r="BP363" s="27">
        <v>0.797036477561679</v>
      </c>
      <c r="BQ363" s="27">
        <v>12326.9913631336</v>
      </c>
      <c r="BR363" s="27">
        <v>1.37451326185249</v>
      </c>
      <c r="BS363" s="27">
        <v>18452.515340248</v>
      </c>
      <c r="BU363">
        <f t="shared" si="20"/>
        <v>107228.480271118</v>
      </c>
      <c r="BV363">
        <f t="shared" si="21"/>
        <v>187724.473937625</v>
      </c>
      <c r="BW363" s="29">
        <v>358</v>
      </c>
      <c r="BX363">
        <f t="shared" si="22"/>
        <v>0</v>
      </c>
      <c r="BY363">
        <f t="shared" si="23"/>
        <v>1</v>
      </c>
      <c r="CA363" s="25">
        <v>71400</v>
      </c>
      <c r="CH363" s="7">
        <v>71400</v>
      </c>
      <c r="CI363" s="6">
        <v>0</v>
      </c>
      <c r="CJ363" s="6">
        <v>1</v>
      </c>
      <c r="CK363" s="6">
        <v>0</v>
      </c>
      <c r="CL363" s="6">
        <v>1</v>
      </c>
      <c r="CM363" s="6">
        <v>0</v>
      </c>
      <c r="CN363" s="6">
        <v>1</v>
      </c>
      <c r="CO363" s="6">
        <v>0</v>
      </c>
      <c r="CP363" s="6">
        <v>1</v>
      </c>
      <c r="CQ363" s="6">
        <v>0</v>
      </c>
      <c r="CR363" s="6">
        <v>1</v>
      </c>
      <c r="CS363" s="6">
        <v>0.009</v>
      </c>
      <c r="CT363" s="6">
        <v>0.991</v>
      </c>
      <c r="CU363" s="6">
        <v>0.139</v>
      </c>
      <c r="CV363" s="6">
        <v>0.861</v>
      </c>
      <c r="CW363" s="6">
        <v>0.367</v>
      </c>
      <c r="CX363" s="6">
        <v>0.633</v>
      </c>
      <c r="CY363" s="6">
        <v>0.675</v>
      </c>
      <c r="CZ363" s="6">
        <v>0.325</v>
      </c>
      <c r="DA363" s="6">
        <v>0.981</v>
      </c>
      <c r="DB363" s="6">
        <v>0.019</v>
      </c>
      <c r="DC363" s="6">
        <v>1</v>
      </c>
      <c r="DD363" s="6">
        <v>1</v>
      </c>
      <c r="DE363" s="6">
        <v>1</v>
      </c>
      <c r="DF363" s="6">
        <v>1</v>
      </c>
      <c r="DG363" s="6">
        <v>1</v>
      </c>
      <c r="DH363" s="6">
        <v>1</v>
      </c>
      <c r="DI363" s="6">
        <v>1</v>
      </c>
      <c r="DJ363" s="6">
        <v>1</v>
      </c>
      <c r="DK363" s="6">
        <v>1</v>
      </c>
      <c r="DL363" s="6">
        <v>1</v>
      </c>
      <c r="DM363" s="6">
        <v>1</v>
      </c>
      <c r="DN363" s="6">
        <v>1</v>
      </c>
      <c r="DO363" s="6">
        <v>1</v>
      </c>
      <c r="DP363" s="6">
        <v>1</v>
      </c>
      <c r="DQ363" s="6">
        <v>1</v>
      </c>
      <c r="DR363" s="6">
        <v>1</v>
      </c>
      <c r="DS363" s="6">
        <v>1</v>
      </c>
      <c r="DT363" s="6">
        <v>1</v>
      </c>
      <c r="DU363" s="6">
        <v>1</v>
      </c>
      <c r="DV363" s="6">
        <v>1</v>
      </c>
      <c r="DW363" s="6">
        <v>1</v>
      </c>
      <c r="DX363" s="6">
        <v>1</v>
      </c>
    </row>
    <row r="364" spans="1:128">
      <c r="A364" s="15">
        <v>359</v>
      </c>
      <c r="BP364" s="27">
        <v>0.76570552239028</v>
      </c>
      <c r="BQ364" s="27">
        <v>15041.7700912046</v>
      </c>
      <c r="BR364" s="27">
        <v>1.30960829560566</v>
      </c>
      <c r="BS364" s="27">
        <v>22398.2834594819</v>
      </c>
      <c r="BU364">
        <f t="shared" si="20"/>
        <v>99814.0582673374</v>
      </c>
      <c r="BV364">
        <f t="shared" si="21"/>
        <v>174042.960881368</v>
      </c>
      <c r="BW364" s="29">
        <v>359</v>
      </c>
      <c r="BX364">
        <f t="shared" si="22"/>
        <v>0</v>
      </c>
      <c r="BY364">
        <f t="shared" si="23"/>
        <v>1</v>
      </c>
      <c r="CA364" s="25">
        <v>71600</v>
      </c>
      <c r="CH364" s="7">
        <v>71600</v>
      </c>
      <c r="CI364" s="6">
        <v>0</v>
      </c>
      <c r="CJ364" s="6">
        <v>1</v>
      </c>
      <c r="CK364" s="6">
        <v>0</v>
      </c>
      <c r="CL364" s="6">
        <v>1</v>
      </c>
      <c r="CM364" s="6">
        <v>0</v>
      </c>
      <c r="CN364" s="6">
        <v>1</v>
      </c>
      <c r="CO364" s="6">
        <v>0</v>
      </c>
      <c r="CP364" s="6">
        <v>1</v>
      </c>
      <c r="CQ364" s="6">
        <v>0</v>
      </c>
      <c r="CR364" s="6">
        <v>1</v>
      </c>
      <c r="CS364" s="6">
        <v>0.008</v>
      </c>
      <c r="CT364" s="6">
        <v>0.992</v>
      </c>
      <c r="CU364" s="6">
        <v>0.134</v>
      </c>
      <c r="CV364" s="6">
        <v>0.866</v>
      </c>
      <c r="CW364" s="6">
        <v>0.363</v>
      </c>
      <c r="CX364" s="6">
        <v>0.637</v>
      </c>
      <c r="CY364" s="6">
        <v>0.663</v>
      </c>
      <c r="CZ364" s="6">
        <v>0.337</v>
      </c>
      <c r="DA364" s="6">
        <v>0.977</v>
      </c>
      <c r="DB364" s="6">
        <v>0.023</v>
      </c>
      <c r="DC364" s="6">
        <v>1</v>
      </c>
      <c r="DD364" s="6">
        <v>1</v>
      </c>
      <c r="DE364" s="6">
        <v>1</v>
      </c>
      <c r="DF364" s="6">
        <v>1</v>
      </c>
      <c r="DG364" s="6">
        <v>1</v>
      </c>
      <c r="DH364" s="6">
        <v>1</v>
      </c>
      <c r="DI364" s="6">
        <v>1</v>
      </c>
      <c r="DJ364" s="6">
        <v>1</v>
      </c>
      <c r="DK364" s="6">
        <v>1</v>
      </c>
      <c r="DL364" s="6">
        <v>1</v>
      </c>
      <c r="DM364" s="6">
        <v>1</v>
      </c>
      <c r="DN364" s="6">
        <v>1</v>
      </c>
      <c r="DO364" s="6">
        <v>1</v>
      </c>
      <c r="DP364" s="6">
        <v>1</v>
      </c>
      <c r="DQ364" s="6">
        <v>1</v>
      </c>
      <c r="DR364" s="6">
        <v>1</v>
      </c>
      <c r="DS364" s="6">
        <v>1</v>
      </c>
      <c r="DT364" s="6">
        <v>1</v>
      </c>
      <c r="DU364" s="6">
        <v>1</v>
      </c>
      <c r="DV364" s="6">
        <v>1</v>
      </c>
      <c r="DW364" s="6">
        <v>1</v>
      </c>
      <c r="DX364" s="6">
        <v>1</v>
      </c>
    </row>
    <row r="365" spans="1:128">
      <c r="A365" s="15">
        <v>360</v>
      </c>
      <c r="BP365" s="27">
        <v>0.833818645074436</v>
      </c>
      <c r="BQ365" s="27">
        <v>13469.4454271217</v>
      </c>
      <c r="BR365" s="27">
        <v>1.43011969824218</v>
      </c>
      <c r="BS365" s="27">
        <v>19083.4634252917</v>
      </c>
      <c r="BU365">
        <f t="shared" si="20"/>
        <v>111603.351334044</v>
      </c>
      <c r="BV365">
        <f t="shared" si="21"/>
        <v>195434.491311035</v>
      </c>
      <c r="BW365" s="29">
        <v>360</v>
      </c>
      <c r="BX365">
        <f t="shared" si="22"/>
        <v>0</v>
      </c>
      <c r="BY365">
        <f t="shared" si="23"/>
        <v>1</v>
      </c>
      <c r="CA365" s="25">
        <v>71800</v>
      </c>
      <c r="CH365" s="7">
        <v>71800</v>
      </c>
      <c r="CI365" s="6">
        <v>0</v>
      </c>
      <c r="CJ365" s="6">
        <v>1</v>
      </c>
      <c r="CK365" s="6">
        <v>0</v>
      </c>
      <c r="CL365" s="6">
        <v>1</v>
      </c>
      <c r="CM365" s="6">
        <v>0</v>
      </c>
      <c r="CN365" s="6">
        <v>1</v>
      </c>
      <c r="CO365" s="6">
        <v>0</v>
      </c>
      <c r="CP365" s="6">
        <v>1</v>
      </c>
      <c r="CQ365" s="6">
        <v>0</v>
      </c>
      <c r="CR365" s="6">
        <v>1</v>
      </c>
      <c r="CS365" s="6">
        <v>0.008</v>
      </c>
      <c r="CT365" s="6">
        <v>0.992</v>
      </c>
      <c r="CU365" s="6">
        <v>0.13</v>
      </c>
      <c r="CV365" s="6">
        <v>0.87</v>
      </c>
      <c r="CW365" s="6">
        <v>0.36</v>
      </c>
      <c r="CX365" s="6">
        <v>0.64</v>
      </c>
      <c r="CY365" s="6">
        <v>0.652</v>
      </c>
      <c r="CZ365" s="6">
        <v>0.348</v>
      </c>
      <c r="DA365" s="6">
        <v>0.975</v>
      </c>
      <c r="DB365" s="6">
        <v>0.025</v>
      </c>
      <c r="DC365" s="6">
        <v>1</v>
      </c>
      <c r="DD365" s="6">
        <v>1</v>
      </c>
      <c r="DE365" s="6">
        <v>1</v>
      </c>
      <c r="DF365" s="6">
        <v>1</v>
      </c>
      <c r="DG365" s="6">
        <v>1</v>
      </c>
      <c r="DH365" s="6">
        <v>1</v>
      </c>
      <c r="DI365" s="6">
        <v>1</v>
      </c>
      <c r="DJ365" s="6">
        <v>1</v>
      </c>
      <c r="DK365" s="6">
        <v>1</v>
      </c>
      <c r="DL365" s="6">
        <v>1</v>
      </c>
      <c r="DM365" s="6">
        <v>1</v>
      </c>
      <c r="DN365" s="6">
        <v>1</v>
      </c>
      <c r="DO365" s="6">
        <v>1</v>
      </c>
      <c r="DP365" s="6">
        <v>1</v>
      </c>
      <c r="DQ365" s="6">
        <v>1</v>
      </c>
      <c r="DR365" s="6">
        <v>1</v>
      </c>
      <c r="DS365" s="6">
        <v>1</v>
      </c>
      <c r="DT365" s="6">
        <v>1</v>
      </c>
      <c r="DU365" s="6">
        <v>1</v>
      </c>
      <c r="DV365" s="6">
        <v>1</v>
      </c>
      <c r="DW365" s="6">
        <v>1</v>
      </c>
      <c r="DX365" s="6">
        <v>1</v>
      </c>
    </row>
    <row r="366" spans="1:128">
      <c r="A366" s="15">
        <v>361</v>
      </c>
      <c r="BP366" s="27">
        <v>0.837362046429071</v>
      </c>
      <c r="BQ366" s="27">
        <v>11457.9479147635</v>
      </c>
      <c r="BR366" s="27">
        <v>1.44904852629676</v>
      </c>
      <c r="BS366" s="27">
        <v>16419.1167337694</v>
      </c>
      <c r="BU366">
        <f t="shared" si="20"/>
        <v>114146.359049597</v>
      </c>
      <c r="BV366">
        <f t="shared" si="21"/>
        <v>200938.162210744</v>
      </c>
      <c r="BW366" s="29">
        <v>361</v>
      </c>
      <c r="BX366">
        <f t="shared" si="22"/>
        <v>0</v>
      </c>
      <c r="BY366">
        <f t="shared" si="23"/>
        <v>1</v>
      </c>
      <c r="CA366" s="25">
        <v>72000</v>
      </c>
      <c r="CH366" s="7">
        <v>72000</v>
      </c>
      <c r="CI366" s="6">
        <v>0</v>
      </c>
      <c r="CJ366" s="6">
        <v>1</v>
      </c>
      <c r="CK366" s="6">
        <v>0</v>
      </c>
      <c r="CL366" s="6">
        <v>1</v>
      </c>
      <c r="CM366" s="6">
        <v>0</v>
      </c>
      <c r="CN366" s="6">
        <v>1</v>
      </c>
      <c r="CO366" s="6">
        <v>0</v>
      </c>
      <c r="CP366" s="6">
        <v>1</v>
      </c>
      <c r="CQ366" s="6">
        <v>0</v>
      </c>
      <c r="CR366" s="6">
        <v>1</v>
      </c>
      <c r="CS366" s="6">
        <v>0.008</v>
      </c>
      <c r="CT366" s="6">
        <v>0.992</v>
      </c>
      <c r="CU366" s="6">
        <v>0.123</v>
      </c>
      <c r="CV366" s="6">
        <v>0.877</v>
      </c>
      <c r="CW366" s="6">
        <v>0.355</v>
      </c>
      <c r="CX366" s="6">
        <v>0.645</v>
      </c>
      <c r="CY366" s="6">
        <v>0.639</v>
      </c>
      <c r="CZ366" s="6">
        <v>0.361</v>
      </c>
      <c r="DA366" s="6">
        <v>0.972</v>
      </c>
      <c r="DB366" s="6">
        <v>0.028</v>
      </c>
      <c r="DC366" s="6">
        <v>1</v>
      </c>
      <c r="DD366" s="6">
        <v>1</v>
      </c>
      <c r="DE366" s="6">
        <v>1</v>
      </c>
      <c r="DF366" s="6">
        <v>1</v>
      </c>
      <c r="DG366" s="6">
        <v>1</v>
      </c>
      <c r="DH366" s="6">
        <v>1</v>
      </c>
      <c r="DI366" s="6">
        <v>1</v>
      </c>
      <c r="DJ366" s="6">
        <v>1</v>
      </c>
      <c r="DK366" s="6">
        <v>1</v>
      </c>
      <c r="DL366" s="6">
        <v>1</v>
      </c>
      <c r="DM366" s="6">
        <v>1</v>
      </c>
      <c r="DN366" s="6">
        <v>1</v>
      </c>
      <c r="DO366" s="6">
        <v>1</v>
      </c>
      <c r="DP366" s="6">
        <v>1</v>
      </c>
      <c r="DQ366" s="6">
        <v>1</v>
      </c>
      <c r="DR366" s="6">
        <v>1</v>
      </c>
      <c r="DS366" s="6">
        <v>1</v>
      </c>
      <c r="DT366" s="6">
        <v>1</v>
      </c>
      <c r="DU366" s="6">
        <v>1</v>
      </c>
      <c r="DV366" s="6">
        <v>1</v>
      </c>
      <c r="DW366" s="6">
        <v>1</v>
      </c>
      <c r="DX366" s="6">
        <v>1</v>
      </c>
    </row>
    <row r="367" spans="1:128">
      <c r="A367" s="15">
        <v>362</v>
      </c>
      <c r="BP367" s="27">
        <v>0.819714091738342</v>
      </c>
      <c r="BQ367" s="27">
        <v>13794.029679365</v>
      </c>
      <c r="BR367" s="27">
        <v>1.4329292449059</v>
      </c>
      <c r="BS367" s="27">
        <v>19635.9601441811</v>
      </c>
      <c r="BU367">
        <f t="shared" si="20"/>
        <v>109163.084081386</v>
      </c>
      <c r="BV367">
        <f t="shared" si="21"/>
        <v>195303.426591704</v>
      </c>
      <c r="BW367" s="29">
        <v>362</v>
      </c>
      <c r="BX367">
        <f t="shared" si="22"/>
        <v>0</v>
      </c>
      <c r="BY367">
        <f t="shared" si="23"/>
        <v>1</v>
      </c>
      <c r="CA367" s="25">
        <v>72200</v>
      </c>
      <c r="CH367" s="7">
        <v>72200</v>
      </c>
      <c r="CI367" s="6">
        <v>0</v>
      </c>
      <c r="CJ367" s="6">
        <v>1</v>
      </c>
      <c r="CK367" s="6">
        <v>0</v>
      </c>
      <c r="CL367" s="6">
        <v>1</v>
      </c>
      <c r="CM367" s="6">
        <v>0</v>
      </c>
      <c r="CN367" s="6">
        <v>1</v>
      </c>
      <c r="CO367" s="6">
        <v>0</v>
      </c>
      <c r="CP367" s="6">
        <v>1</v>
      </c>
      <c r="CQ367" s="6">
        <v>0</v>
      </c>
      <c r="CR367" s="6">
        <v>1</v>
      </c>
      <c r="CS367" s="6">
        <v>0.007</v>
      </c>
      <c r="CT367" s="6">
        <v>0.993</v>
      </c>
      <c r="CU367" s="6">
        <v>0.12</v>
      </c>
      <c r="CV367" s="6">
        <v>0.88</v>
      </c>
      <c r="CW367" s="6">
        <v>0.351</v>
      </c>
      <c r="CX367" s="6">
        <v>0.649</v>
      </c>
      <c r="CY367" s="6">
        <v>0.625</v>
      </c>
      <c r="CZ367" s="6">
        <v>0.375</v>
      </c>
      <c r="DA367" s="6">
        <v>0.97</v>
      </c>
      <c r="DB367" s="6">
        <v>0.03</v>
      </c>
      <c r="DC367" s="6">
        <v>1</v>
      </c>
      <c r="DD367" s="6">
        <v>1</v>
      </c>
      <c r="DE367" s="6">
        <v>1</v>
      </c>
      <c r="DF367" s="6">
        <v>1</v>
      </c>
      <c r="DG367" s="6">
        <v>1</v>
      </c>
      <c r="DH367" s="6">
        <v>1</v>
      </c>
      <c r="DI367" s="6">
        <v>1</v>
      </c>
      <c r="DJ367" s="6">
        <v>1</v>
      </c>
      <c r="DK367" s="6">
        <v>1</v>
      </c>
      <c r="DL367" s="6">
        <v>1</v>
      </c>
      <c r="DM367" s="6">
        <v>1</v>
      </c>
      <c r="DN367" s="6">
        <v>1</v>
      </c>
      <c r="DO367" s="6">
        <v>1</v>
      </c>
      <c r="DP367" s="6">
        <v>1</v>
      </c>
      <c r="DQ367" s="6">
        <v>1</v>
      </c>
      <c r="DR367" s="6">
        <v>1</v>
      </c>
      <c r="DS367" s="6">
        <v>1</v>
      </c>
      <c r="DT367" s="6">
        <v>1</v>
      </c>
      <c r="DU367" s="6">
        <v>1</v>
      </c>
      <c r="DV367" s="6">
        <v>1</v>
      </c>
      <c r="DW367" s="6">
        <v>1</v>
      </c>
      <c r="DX367" s="6">
        <v>1</v>
      </c>
    </row>
    <row r="368" spans="1:128">
      <c r="A368" s="15">
        <v>363</v>
      </c>
      <c r="BP368" s="27">
        <v>0.810954659086345</v>
      </c>
      <c r="BQ368" s="27">
        <v>17970.9247526114</v>
      </c>
      <c r="BR368" s="27">
        <v>1.37851763896333</v>
      </c>
      <c r="BS368" s="27">
        <v>23106.4665716946</v>
      </c>
      <c r="BU368">
        <f t="shared" si="20"/>
        <v>103672.27411034</v>
      </c>
      <c r="BV368">
        <f t="shared" si="21"/>
        <v>183671.179272805</v>
      </c>
      <c r="BW368" s="29">
        <v>363</v>
      </c>
      <c r="BX368">
        <f t="shared" si="22"/>
        <v>0</v>
      </c>
      <c r="BY368">
        <f t="shared" si="23"/>
        <v>1</v>
      </c>
      <c r="CA368" s="25">
        <v>72400</v>
      </c>
      <c r="CH368" s="7">
        <v>72400</v>
      </c>
      <c r="CI368" s="6">
        <v>0</v>
      </c>
      <c r="CJ368" s="6">
        <v>1</v>
      </c>
      <c r="CK368" s="6">
        <v>0</v>
      </c>
      <c r="CL368" s="6">
        <v>1</v>
      </c>
      <c r="CM368" s="6">
        <v>0</v>
      </c>
      <c r="CN368" s="6">
        <v>1</v>
      </c>
      <c r="CO368" s="6">
        <v>0</v>
      </c>
      <c r="CP368" s="6">
        <v>1</v>
      </c>
      <c r="CQ368" s="6">
        <v>0</v>
      </c>
      <c r="CR368" s="6">
        <v>1</v>
      </c>
      <c r="CS368" s="6">
        <v>0.007</v>
      </c>
      <c r="CT368" s="6">
        <v>0.993</v>
      </c>
      <c r="CU368" s="6">
        <v>0.114</v>
      </c>
      <c r="CV368" s="6">
        <v>0.886</v>
      </c>
      <c r="CW368" s="6">
        <v>0.345</v>
      </c>
      <c r="CX368" s="6">
        <v>0.655</v>
      </c>
      <c r="CY368" s="6">
        <v>0.615</v>
      </c>
      <c r="CZ368" s="6">
        <v>0.385</v>
      </c>
      <c r="DA368" s="6">
        <v>0.967</v>
      </c>
      <c r="DB368" s="6">
        <v>0.033</v>
      </c>
      <c r="DC368" s="6">
        <v>1</v>
      </c>
      <c r="DD368" s="6">
        <v>1</v>
      </c>
      <c r="DE368" s="6">
        <v>1</v>
      </c>
      <c r="DF368" s="6">
        <v>1</v>
      </c>
      <c r="DG368" s="6">
        <v>1</v>
      </c>
      <c r="DH368" s="6">
        <v>1</v>
      </c>
      <c r="DI368" s="6">
        <v>1</v>
      </c>
      <c r="DJ368" s="6">
        <v>1</v>
      </c>
      <c r="DK368" s="6">
        <v>1</v>
      </c>
      <c r="DL368" s="6">
        <v>1</v>
      </c>
      <c r="DM368" s="6">
        <v>1</v>
      </c>
      <c r="DN368" s="6">
        <v>1</v>
      </c>
      <c r="DO368" s="6">
        <v>1</v>
      </c>
      <c r="DP368" s="6">
        <v>1</v>
      </c>
      <c r="DQ368" s="6">
        <v>1</v>
      </c>
      <c r="DR368" s="6">
        <v>1</v>
      </c>
      <c r="DS368" s="6">
        <v>1</v>
      </c>
      <c r="DT368" s="6">
        <v>1</v>
      </c>
      <c r="DU368" s="6">
        <v>1</v>
      </c>
      <c r="DV368" s="6">
        <v>1</v>
      </c>
      <c r="DW368" s="6">
        <v>1</v>
      </c>
      <c r="DX368" s="6">
        <v>1</v>
      </c>
    </row>
    <row r="369" spans="1:128">
      <c r="A369" s="15">
        <v>364</v>
      </c>
      <c r="BP369" s="27">
        <v>0.831027062881585</v>
      </c>
      <c r="BQ369" s="27">
        <v>16686.662327198</v>
      </c>
      <c r="BR369" s="27">
        <v>1.42471898823569</v>
      </c>
      <c r="BS369" s="27">
        <v>20954.7471996997</v>
      </c>
      <c r="BU369">
        <f t="shared" si="20"/>
        <v>107967.39710504</v>
      </c>
      <c r="BV369">
        <f t="shared" si="21"/>
        <v>192753.101035654</v>
      </c>
      <c r="BW369" s="29">
        <v>364</v>
      </c>
      <c r="BX369">
        <f t="shared" si="22"/>
        <v>0</v>
      </c>
      <c r="BY369">
        <f t="shared" si="23"/>
        <v>1</v>
      </c>
      <c r="CA369" s="25">
        <v>72600</v>
      </c>
      <c r="CH369" s="7">
        <v>72600</v>
      </c>
      <c r="CI369" s="6">
        <v>0</v>
      </c>
      <c r="CJ369" s="6">
        <v>1</v>
      </c>
      <c r="CK369" s="6">
        <v>0</v>
      </c>
      <c r="CL369" s="6">
        <v>1</v>
      </c>
      <c r="CM369" s="6">
        <v>0</v>
      </c>
      <c r="CN369" s="6">
        <v>1</v>
      </c>
      <c r="CO369" s="6">
        <v>0</v>
      </c>
      <c r="CP369" s="6">
        <v>1</v>
      </c>
      <c r="CQ369" s="6">
        <v>0</v>
      </c>
      <c r="CR369" s="6">
        <v>1</v>
      </c>
      <c r="CS369" s="6">
        <v>0.007</v>
      </c>
      <c r="CT369" s="6">
        <v>0.993</v>
      </c>
      <c r="CU369" s="6">
        <v>0.112</v>
      </c>
      <c r="CV369" s="6">
        <v>0.888</v>
      </c>
      <c r="CW369" s="6">
        <v>0.339</v>
      </c>
      <c r="CX369" s="6">
        <v>0.661</v>
      </c>
      <c r="CY369" s="6">
        <v>0.609</v>
      </c>
      <c r="CZ369" s="6">
        <v>0.391</v>
      </c>
      <c r="DA369" s="6">
        <v>0.964</v>
      </c>
      <c r="DB369" s="6">
        <v>0.036</v>
      </c>
      <c r="DC369" s="6">
        <v>1</v>
      </c>
      <c r="DD369" s="6">
        <v>1</v>
      </c>
      <c r="DE369" s="6">
        <v>1</v>
      </c>
      <c r="DF369" s="6">
        <v>1</v>
      </c>
      <c r="DG369" s="6">
        <v>1</v>
      </c>
      <c r="DH369" s="6">
        <v>1</v>
      </c>
      <c r="DI369" s="6">
        <v>1</v>
      </c>
      <c r="DJ369" s="6">
        <v>1</v>
      </c>
      <c r="DK369" s="6">
        <v>1</v>
      </c>
      <c r="DL369" s="6">
        <v>1</v>
      </c>
      <c r="DM369" s="6">
        <v>1</v>
      </c>
      <c r="DN369" s="6">
        <v>1</v>
      </c>
      <c r="DO369" s="6">
        <v>1</v>
      </c>
      <c r="DP369" s="6">
        <v>1</v>
      </c>
      <c r="DQ369" s="6">
        <v>1</v>
      </c>
      <c r="DR369" s="6">
        <v>1</v>
      </c>
      <c r="DS369" s="6">
        <v>1</v>
      </c>
      <c r="DT369" s="6">
        <v>1</v>
      </c>
      <c r="DU369" s="6">
        <v>1</v>
      </c>
      <c r="DV369" s="6">
        <v>1</v>
      </c>
      <c r="DW369" s="6">
        <v>1</v>
      </c>
      <c r="DX369" s="6">
        <v>1</v>
      </c>
    </row>
    <row r="370" spans="1:128">
      <c r="A370" s="15">
        <v>365</v>
      </c>
      <c r="BP370" s="27">
        <v>0.771837107040632</v>
      </c>
      <c r="BQ370" s="27">
        <v>13610.8324399961</v>
      </c>
      <c r="BR370" s="27">
        <v>1.31313513670583</v>
      </c>
      <c r="BS370" s="27">
        <v>17955.253383543</v>
      </c>
      <c r="BU370">
        <f t="shared" si="20"/>
        <v>102164.733616099</v>
      </c>
      <c r="BV370">
        <f t="shared" si="21"/>
        <v>179015.017122332</v>
      </c>
      <c r="BW370" s="29">
        <v>365</v>
      </c>
      <c r="BX370">
        <f t="shared" si="22"/>
        <v>0</v>
      </c>
      <c r="BY370">
        <f t="shared" si="23"/>
        <v>1</v>
      </c>
      <c r="CA370" s="25">
        <v>72800</v>
      </c>
      <c r="CH370" s="7">
        <v>72800</v>
      </c>
      <c r="CI370" s="6">
        <v>0</v>
      </c>
      <c r="CJ370" s="6">
        <v>1</v>
      </c>
      <c r="CK370" s="6">
        <v>0</v>
      </c>
      <c r="CL370" s="6">
        <v>1</v>
      </c>
      <c r="CM370" s="6">
        <v>0</v>
      </c>
      <c r="CN370" s="6">
        <v>1</v>
      </c>
      <c r="CO370" s="6">
        <v>0</v>
      </c>
      <c r="CP370" s="6">
        <v>1</v>
      </c>
      <c r="CQ370" s="6">
        <v>0</v>
      </c>
      <c r="CR370" s="6">
        <v>1</v>
      </c>
      <c r="CS370" s="6">
        <v>0.007</v>
      </c>
      <c r="CT370" s="6">
        <v>0.993</v>
      </c>
      <c r="CU370" s="6">
        <v>0.108</v>
      </c>
      <c r="CV370" s="6">
        <v>0.892</v>
      </c>
      <c r="CW370" s="6">
        <v>0.336</v>
      </c>
      <c r="CX370" s="6">
        <v>0.664</v>
      </c>
      <c r="CY370" s="6">
        <v>0.599</v>
      </c>
      <c r="CZ370" s="6">
        <v>0.401</v>
      </c>
      <c r="DA370" s="6">
        <v>0.958</v>
      </c>
      <c r="DB370" s="6">
        <v>0.042</v>
      </c>
      <c r="DC370" s="6">
        <v>1</v>
      </c>
      <c r="DD370" s="6">
        <v>1</v>
      </c>
      <c r="DE370" s="6">
        <v>1</v>
      </c>
      <c r="DF370" s="6">
        <v>1</v>
      </c>
      <c r="DG370" s="6">
        <v>1</v>
      </c>
      <c r="DH370" s="6">
        <v>1</v>
      </c>
      <c r="DI370" s="6">
        <v>1</v>
      </c>
      <c r="DJ370" s="6">
        <v>1</v>
      </c>
      <c r="DK370" s="6">
        <v>1</v>
      </c>
      <c r="DL370" s="6">
        <v>1</v>
      </c>
      <c r="DM370" s="6">
        <v>1</v>
      </c>
      <c r="DN370" s="6">
        <v>1</v>
      </c>
      <c r="DO370" s="6">
        <v>1</v>
      </c>
      <c r="DP370" s="6">
        <v>1</v>
      </c>
      <c r="DQ370" s="6">
        <v>1</v>
      </c>
      <c r="DR370" s="6">
        <v>1</v>
      </c>
      <c r="DS370" s="6">
        <v>1</v>
      </c>
      <c r="DT370" s="6">
        <v>1</v>
      </c>
      <c r="DU370" s="6">
        <v>1</v>
      </c>
      <c r="DV370" s="6">
        <v>1</v>
      </c>
      <c r="DW370" s="6">
        <v>1</v>
      </c>
      <c r="DX370" s="6">
        <v>1</v>
      </c>
    </row>
    <row r="371" spans="1:128">
      <c r="A371" s="15">
        <v>366</v>
      </c>
      <c r="BP371" s="27">
        <v>0.80209270570506</v>
      </c>
      <c r="BQ371" s="27">
        <v>14821.8429678643</v>
      </c>
      <c r="BR371" s="27">
        <v>1.40306381224547</v>
      </c>
      <c r="BS371" s="27">
        <v>19962.437681514</v>
      </c>
      <c r="BU371">
        <f t="shared" si="20"/>
        <v>105492.062887895</v>
      </c>
      <c r="BV371">
        <f t="shared" si="21"/>
        <v>190497.134155307</v>
      </c>
      <c r="BW371" s="29">
        <v>366</v>
      </c>
      <c r="BX371">
        <f t="shared" si="22"/>
        <v>0</v>
      </c>
      <c r="BY371">
        <f t="shared" si="23"/>
        <v>1</v>
      </c>
      <c r="CA371" s="25">
        <v>73000</v>
      </c>
      <c r="CH371" s="7">
        <v>73000</v>
      </c>
      <c r="CI371" s="6">
        <v>0</v>
      </c>
      <c r="CJ371" s="6">
        <v>1</v>
      </c>
      <c r="CK371" s="6">
        <v>0</v>
      </c>
      <c r="CL371" s="6">
        <v>1</v>
      </c>
      <c r="CM371" s="6">
        <v>0</v>
      </c>
      <c r="CN371" s="6">
        <v>1</v>
      </c>
      <c r="CO371" s="6">
        <v>0</v>
      </c>
      <c r="CP371" s="6">
        <v>1</v>
      </c>
      <c r="CQ371" s="6">
        <v>0</v>
      </c>
      <c r="CR371" s="6">
        <v>1</v>
      </c>
      <c r="CS371" s="6">
        <v>0.007</v>
      </c>
      <c r="CT371" s="6">
        <v>0.993</v>
      </c>
      <c r="CU371" s="6">
        <v>0.106</v>
      </c>
      <c r="CV371" s="6">
        <v>0.894</v>
      </c>
      <c r="CW371" s="6">
        <v>0.336</v>
      </c>
      <c r="CX371" s="6">
        <v>0.664</v>
      </c>
      <c r="CY371" s="6">
        <v>0.59</v>
      </c>
      <c r="CZ371" s="6">
        <v>0.41</v>
      </c>
      <c r="DA371" s="6">
        <v>0.957</v>
      </c>
      <c r="DB371" s="6">
        <v>0.043</v>
      </c>
      <c r="DC371" s="6">
        <v>1</v>
      </c>
      <c r="DD371" s="6">
        <v>1</v>
      </c>
      <c r="DE371" s="6">
        <v>1</v>
      </c>
      <c r="DF371" s="6">
        <v>1</v>
      </c>
      <c r="DG371" s="6">
        <v>1</v>
      </c>
      <c r="DH371" s="6">
        <v>1</v>
      </c>
      <c r="DI371" s="6">
        <v>1</v>
      </c>
      <c r="DJ371" s="6">
        <v>1</v>
      </c>
      <c r="DK371" s="6">
        <v>1</v>
      </c>
      <c r="DL371" s="6">
        <v>1</v>
      </c>
      <c r="DM371" s="6">
        <v>1</v>
      </c>
      <c r="DN371" s="6">
        <v>1</v>
      </c>
      <c r="DO371" s="6">
        <v>1</v>
      </c>
      <c r="DP371" s="6">
        <v>1</v>
      </c>
      <c r="DQ371" s="6">
        <v>1</v>
      </c>
      <c r="DR371" s="6">
        <v>1</v>
      </c>
      <c r="DS371" s="6">
        <v>1</v>
      </c>
      <c r="DT371" s="6">
        <v>1</v>
      </c>
      <c r="DU371" s="6">
        <v>1</v>
      </c>
      <c r="DV371" s="6">
        <v>1</v>
      </c>
      <c r="DW371" s="6">
        <v>1</v>
      </c>
      <c r="DX371" s="6">
        <v>1</v>
      </c>
    </row>
    <row r="372" spans="1:128">
      <c r="A372" s="15">
        <v>367</v>
      </c>
      <c r="BP372" s="27">
        <v>0.830900754014509</v>
      </c>
      <c r="BQ372" s="27">
        <v>14207.7093936474</v>
      </c>
      <c r="BR372" s="27">
        <v>1.45201687931908</v>
      </c>
      <c r="BS372" s="27">
        <v>19304.9457577961</v>
      </c>
      <c r="BU372">
        <f t="shared" si="20"/>
        <v>110427.403708529</v>
      </c>
      <c r="BV372">
        <f t="shared" si="21"/>
        <v>198497.586140066</v>
      </c>
      <c r="BW372" s="29">
        <v>367</v>
      </c>
      <c r="BX372">
        <f t="shared" si="22"/>
        <v>0</v>
      </c>
      <c r="BY372">
        <f t="shared" si="23"/>
        <v>1</v>
      </c>
      <c r="CA372" s="25">
        <v>73200</v>
      </c>
      <c r="CH372" s="7">
        <v>73200</v>
      </c>
      <c r="CI372" s="6">
        <v>0</v>
      </c>
      <c r="CJ372" s="6">
        <v>1</v>
      </c>
      <c r="CK372" s="6">
        <v>0</v>
      </c>
      <c r="CL372" s="6">
        <v>1</v>
      </c>
      <c r="CM372" s="6">
        <v>0</v>
      </c>
      <c r="CN372" s="6">
        <v>1</v>
      </c>
      <c r="CO372" s="6">
        <v>0</v>
      </c>
      <c r="CP372" s="6">
        <v>1</v>
      </c>
      <c r="CQ372" s="6">
        <v>0</v>
      </c>
      <c r="CR372" s="6">
        <v>1</v>
      </c>
      <c r="CS372" s="6">
        <v>0.007</v>
      </c>
      <c r="CT372" s="6">
        <v>0.993</v>
      </c>
      <c r="CU372" s="6">
        <v>0.101</v>
      </c>
      <c r="CV372" s="6">
        <v>0.899</v>
      </c>
      <c r="CW372" s="6">
        <v>0.331</v>
      </c>
      <c r="CX372" s="6">
        <v>0.669</v>
      </c>
      <c r="CY372" s="6">
        <v>0.583</v>
      </c>
      <c r="CZ372" s="6">
        <v>0.417</v>
      </c>
      <c r="DA372" s="6">
        <v>0.952</v>
      </c>
      <c r="DB372" s="6">
        <v>0.048</v>
      </c>
      <c r="DC372" s="6">
        <v>1</v>
      </c>
      <c r="DD372" s="6">
        <v>1</v>
      </c>
      <c r="DE372" s="6">
        <v>1</v>
      </c>
      <c r="DF372" s="6">
        <v>1</v>
      </c>
      <c r="DG372" s="6">
        <v>1</v>
      </c>
      <c r="DH372" s="6">
        <v>1</v>
      </c>
      <c r="DI372" s="6">
        <v>1</v>
      </c>
      <c r="DJ372" s="6">
        <v>1</v>
      </c>
      <c r="DK372" s="6">
        <v>1</v>
      </c>
      <c r="DL372" s="6">
        <v>1</v>
      </c>
      <c r="DM372" s="6">
        <v>1</v>
      </c>
      <c r="DN372" s="6">
        <v>1</v>
      </c>
      <c r="DO372" s="6">
        <v>1</v>
      </c>
      <c r="DP372" s="6">
        <v>1</v>
      </c>
      <c r="DQ372" s="6">
        <v>1</v>
      </c>
      <c r="DR372" s="6">
        <v>1</v>
      </c>
      <c r="DS372" s="6">
        <v>1</v>
      </c>
      <c r="DT372" s="6">
        <v>1</v>
      </c>
      <c r="DU372" s="6">
        <v>1</v>
      </c>
      <c r="DV372" s="6">
        <v>1</v>
      </c>
      <c r="DW372" s="6">
        <v>1</v>
      </c>
      <c r="DX372" s="6">
        <v>1</v>
      </c>
    </row>
    <row r="373" spans="1:128">
      <c r="A373" s="15">
        <v>368</v>
      </c>
      <c r="BP373" s="27">
        <v>0.835308097854871</v>
      </c>
      <c r="BQ373" s="27">
        <v>15159.5272460023</v>
      </c>
      <c r="BR373" s="27">
        <v>1.42660615256013</v>
      </c>
      <c r="BS373" s="27">
        <v>19235.9607597277</v>
      </c>
      <c r="BU373">
        <f t="shared" si="20"/>
        <v>110136.687432228</v>
      </c>
      <c r="BV373">
        <f t="shared" si="21"/>
        <v>194754.962124292</v>
      </c>
      <c r="BW373" s="29">
        <v>368</v>
      </c>
      <c r="BX373">
        <f t="shared" si="22"/>
        <v>0</v>
      </c>
      <c r="BY373">
        <f t="shared" si="23"/>
        <v>1</v>
      </c>
      <c r="CA373" s="25">
        <v>73400</v>
      </c>
      <c r="CH373" s="7">
        <v>73400</v>
      </c>
      <c r="CI373" s="6">
        <v>0</v>
      </c>
      <c r="CJ373" s="6">
        <v>1</v>
      </c>
      <c r="CK373" s="6">
        <v>0</v>
      </c>
      <c r="CL373" s="6">
        <v>1</v>
      </c>
      <c r="CM373" s="6">
        <v>0</v>
      </c>
      <c r="CN373" s="6">
        <v>1</v>
      </c>
      <c r="CO373" s="6">
        <v>0</v>
      </c>
      <c r="CP373" s="6">
        <v>1</v>
      </c>
      <c r="CQ373" s="6">
        <v>0</v>
      </c>
      <c r="CR373" s="6">
        <v>1</v>
      </c>
      <c r="CS373" s="6">
        <v>0.007</v>
      </c>
      <c r="CT373" s="6">
        <v>0.993</v>
      </c>
      <c r="CU373" s="6">
        <v>0.097</v>
      </c>
      <c r="CV373" s="6">
        <v>0.903</v>
      </c>
      <c r="CW373" s="6">
        <v>0.33</v>
      </c>
      <c r="CX373" s="6">
        <v>0.67</v>
      </c>
      <c r="CY373" s="6">
        <v>0.569</v>
      </c>
      <c r="CZ373" s="6">
        <v>0.431</v>
      </c>
      <c r="DA373" s="6">
        <v>0.945</v>
      </c>
      <c r="DB373" s="6">
        <v>0.055</v>
      </c>
      <c r="DC373" s="6">
        <v>1</v>
      </c>
      <c r="DD373" s="6">
        <v>1</v>
      </c>
      <c r="DE373" s="6">
        <v>1</v>
      </c>
      <c r="DF373" s="6">
        <v>1</v>
      </c>
      <c r="DG373" s="6">
        <v>1</v>
      </c>
      <c r="DH373" s="6">
        <v>1</v>
      </c>
      <c r="DI373" s="6">
        <v>1</v>
      </c>
      <c r="DJ373" s="6">
        <v>1</v>
      </c>
      <c r="DK373" s="6">
        <v>1</v>
      </c>
      <c r="DL373" s="6">
        <v>1</v>
      </c>
      <c r="DM373" s="6">
        <v>1</v>
      </c>
      <c r="DN373" s="6">
        <v>1</v>
      </c>
      <c r="DO373" s="6">
        <v>1</v>
      </c>
      <c r="DP373" s="6">
        <v>1</v>
      </c>
      <c r="DQ373" s="6">
        <v>1</v>
      </c>
      <c r="DR373" s="6">
        <v>1</v>
      </c>
      <c r="DS373" s="6">
        <v>1</v>
      </c>
      <c r="DT373" s="6">
        <v>1</v>
      </c>
      <c r="DU373" s="6">
        <v>1</v>
      </c>
      <c r="DV373" s="6">
        <v>1</v>
      </c>
      <c r="DW373" s="6">
        <v>1</v>
      </c>
      <c r="DX373" s="6">
        <v>1</v>
      </c>
    </row>
    <row r="374" spans="1:128">
      <c r="A374" s="15">
        <v>369</v>
      </c>
      <c r="BP374" s="27">
        <v>0.823260210398302</v>
      </c>
      <c r="BQ374" s="27">
        <v>14946.035675828</v>
      </c>
      <c r="BR374" s="27">
        <v>1.42025132559907</v>
      </c>
      <c r="BS374" s="27">
        <v>22756.3707959927</v>
      </c>
      <c r="BU374">
        <f t="shared" si="20"/>
        <v>108542.995883917</v>
      </c>
      <c r="BV374">
        <f t="shared" si="21"/>
        <v>190281.328043868</v>
      </c>
      <c r="BW374" s="29">
        <v>369</v>
      </c>
      <c r="BX374">
        <f t="shared" si="22"/>
        <v>0</v>
      </c>
      <c r="BY374">
        <f t="shared" si="23"/>
        <v>1</v>
      </c>
      <c r="CA374" s="25">
        <v>73600</v>
      </c>
      <c r="CH374" s="7">
        <v>73600</v>
      </c>
      <c r="CI374" s="6">
        <v>0</v>
      </c>
      <c r="CJ374" s="6">
        <v>1</v>
      </c>
      <c r="CK374" s="6">
        <v>0</v>
      </c>
      <c r="CL374" s="6">
        <v>1</v>
      </c>
      <c r="CM374" s="6">
        <v>0</v>
      </c>
      <c r="CN374" s="6">
        <v>1</v>
      </c>
      <c r="CO374" s="6">
        <v>0</v>
      </c>
      <c r="CP374" s="6">
        <v>1</v>
      </c>
      <c r="CQ374" s="6">
        <v>0</v>
      </c>
      <c r="CR374" s="6">
        <v>1</v>
      </c>
      <c r="CS374" s="6">
        <v>0.006</v>
      </c>
      <c r="CT374" s="6">
        <v>0.994</v>
      </c>
      <c r="CU374" s="6">
        <v>0.097</v>
      </c>
      <c r="CV374" s="6">
        <v>0.903</v>
      </c>
      <c r="CW374" s="6">
        <v>0.327</v>
      </c>
      <c r="CX374" s="6">
        <v>0.673</v>
      </c>
      <c r="CY374" s="6">
        <v>0.56</v>
      </c>
      <c r="CZ374" s="6">
        <v>0.44</v>
      </c>
      <c r="DA374" s="6">
        <v>0.939</v>
      </c>
      <c r="DB374" s="6">
        <v>0.061</v>
      </c>
      <c r="DC374" s="6">
        <v>1</v>
      </c>
      <c r="DD374" s="6">
        <v>1</v>
      </c>
      <c r="DE374" s="6">
        <v>1</v>
      </c>
      <c r="DF374" s="6">
        <v>1</v>
      </c>
      <c r="DG374" s="6">
        <v>1</v>
      </c>
      <c r="DH374" s="6">
        <v>1</v>
      </c>
      <c r="DI374" s="6">
        <v>1</v>
      </c>
      <c r="DJ374" s="6">
        <v>1</v>
      </c>
      <c r="DK374" s="6">
        <v>1</v>
      </c>
      <c r="DL374" s="6">
        <v>1</v>
      </c>
      <c r="DM374" s="6">
        <v>1</v>
      </c>
      <c r="DN374" s="6">
        <v>1</v>
      </c>
      <c r="DO374" s="6">
        <v>1</v>
      </c>
      <c r="DP374" s="6">
        <v>1</v>
      </c>
      <c r="DQ374" s="6">
        <v>1</v>
      </c>
      <c r="DR374" s="6">
        <v>1</v>
      </c>
      <c r="DS374" s="6">
        <v>1</v>
      </c>
      <c r="DT374" s="6">
        <v>1</v>
      </c>
      <c r="DU374" s="6">
        <v>1</v>
      </c>
      <c r="DV374" s="6">
        <v>1</v>
      </c>
      <c r="DW374" s="6">
        <v>1</v>
      </c>
      <c r="DX374" s="6">
        <v>1</v>
      </c>
    </row>
    <row r="375" spans="1:128">
      <c r="A375" s="15">
        <v>370</v>
      </c>
      <c r="BP375" s="27">
        <v>0.799649461079545</v>
      </c>
      <c r="BQ375" s="27">
        <v>15228.5025117805</v>
      </c>
      <c r="BR375" s="27">
        <v>1.35464538513464</v>
      </c>
      <c r="BS375" s="27">
        <v>18858.1722315494</v>
      </c>
      <c r="BU375">
        <f t="shared" si="20"/>
        <v>104718.916650151</v>
      </c>
      <c r="BV375">
        <f t="shared" si="21"/>
        <v>184338.635538646</v>
      </c>
      <c r="BW375" s="29">
        <v>370</v>
      </c>
      <c r="BX375">
        <f t="shared" si="22"/>
        <v>0</v>
      </c>
      <c r="BY375">
        <f t="shared" si="23"/>
        <v>1</v>
      </c>
      <c r="CA375" s="25">
        <v>73800</v>
      </c>
      <c r="CH375" s="7">
        <v>73800</v>
      </c>
      <c r="CI375" s="6">
        <v>0</v>
      </c>
      <c r="CJ375" s="6">
        <v>1</v>
      </c>
      <c r="CK375" s="6">
        <v>0</v>
      </c>
      <c r="CL375" s="6">
        <v>1</v>
      </c>
      <c r="CM375" s="6">
        <v>0</v>
      </c>
      <c r="CN375" s="6">
        <v>1</v>
      </c>
      <c r="CO375" s="6">
        <v>0</v>
      </c>
      <c r="CP375" s="6">
        <v>1</v>
      </c>
      <c r="CQ375" s="6">
        <v>0</v>
      </c>
      <c r="CR375" s="6">
        <v>1</v>
      </c>
      <c r="CS375" s="6">
        <v>0.006</v>
      </c>
      <c r="CT375" s="6">
        <v>0.994</v>
      </c>
      <c r="CU375" s="6">
        <v>0.096</v>
      </c>
      <c r="CV375" s="6">
        <v>0.904</v>
      </c>
      <c r="CW375" s="6">
        <v>0.323</v>
      </c>
      <c r="CX375" s="6">
        <v>0.677</v>
      </c>
      <c r="CY375" s="6">
        <v>0.555</v>
      </c>
      <c r="CZ375" s="6">
        <v>0.445</v>
      </c>
      <c r="DA375" s="6">
        <v>0.934</v>
      </c>
      <c r="DB375" s="6">
        <v>0.066</v>
      </c>
      <c r="DC375" s="6">
        <v>1</v>
      </c>
      <c r="DD375" s="6">
        <v>1</v>
      </c>
      <c r="DE375" s="6">
        <v>1</v>
      </c>
      <c r="DF375" s="6">
        <v>1</v>
      </c>
      <c r="DG375" s="6">
        <v>1</v>
      </c>
      <c r="DH375" s="6">
        <v>1</v>
      </c>
      <c r="DI375" s="6">
        <v>1</v>
      </c>
      <c r="DJ375" s="6">
        <v>1</v>
      </c>
      <c r="DK375" s="6">
        <v>1</v>
      </c>
      <c r="DL375" s="6">
        <v>1</v>
      </c>
      <c r="DM375" s="6">
        <v>1</v>
      </c>
      <c r="DN375" s="6">
        <v>1</v>
      </c>
      <c r="DO375" s="6">
        <v>1</v>
      </c>
      <c r="DP375" s="6">
        <v>1</v>
      </c>
      <c r="DQ375" s="6">
        <v>1</v>
      </c>
      <c r="DR375" s="6">
        <v>1</v>
      </c>
      <c r="DS375" s="6">
        <v>1</v>
      </c>
      <c r="DT375" s="6">
        <v>1</v>
      </c>
      <c r="DU375" s="6">
        <v>1</v>
      </c>
      <c r="DV375" s="6">
        <v>1</v>
      </c>
      <c r="DW375" s="6">
        <v>1</v>
      </c>
      <c r="DX375" s="6">
        <v>1</v>
      </c>
    </row>
    <row r="376" spans="1:128">
      <c r="A376" s="15">
        <v>371</v>
      </c>
      <c r="BP376" s="27">
        <v>0.848149804462889</v>
      </c>
      <c r="BQ376" s="27">
        <v>20402.1611919106</v>
      </c>
      <c r="BR376" s="27">
        <v>1.46150461322132</v>
      </c>
      <c r="BS376" s="27">
        <v>24341.0550151571</v>
      </c>
      <c r="BU376">
        <f t="shared" si="20"/>
        <v>106820.309477523</v>
      </c>
      <c r="BV376">
        <f t="shared" si="21"/>
        <v>194884.636968041</v>
      </c>
      <c r="BW376" s="29">
        <v>371</v>
      </c>
      <c r="BX376">
        <f t="shared" si="22"/>
        <v>0</v>
      </c>
      <c r="BY376">
        <f t="shared" si="23"/>
        <v>1</v>
      </c>
      <c r="CA376" s="25">
        <v>74000</v>
      </c>
      <c r="CH376" s="7">
        <v>74000</v>
      </c>
      <c r="CI376" s="6">
        <v>0</v>
      </c>
      <c r="CJ376" s="6">
        <v>1</v>
      </c>
      <c r="CK376" s="6">
        <v>0</v>
      </c>
      <c r="CL376" s="6">
        <v>1</v>
      </c>
      <c r="CM376" s="6">
        <v>0</v>
      </c>
      <c r="CN376" s="6">
        <v>1</v>
      </c>
      <c r="CO376" s="6">
        <v>0</v>
      </c>
      <c r="CP376" s="6">
        <v>1</v>
      </c>
      <c r="CQ376" s="6">
        <v>0</v>
      </c>
      <c r="CR376" s="6">
        <v>1</v>
      </c>
      <c r="CS376" s="6">
        <v>0.006</v>
      </c>
      <c r="CT376" s="6">
        <v>0.994</v>
      </c>
      <c r="CU376" s="6">
        <v>0.092</v>
      </c>
      <c r="CV376" s="6">
        <v>0.908</v>
      </c>
      <c r="CW376" s="6">
        <v>0.32</v>
      </c>
      <c r="CX376" s="6">
        <v>0.68</v>
      </c>
      <c r="CY376" s="6">
        <v>0.546</v>
      </c>
      <c r="CZ376" s="6">
        <v>0.454</v>
      </c>
      <c r="DA376" s="6">
        <v>0.925</v>
      </c>
      <c r="DB376" s="6">
        <v>0.075</v>
      </c>
      <c r="DC376" s="6">
        <v>1</v>
      </c>
      <c r="DD376" s="6">
        <v>1</v>
      </c>
      <c r="DE376" s="6">
        <v>1</v>
      </c>
      <c r="DF376" s="6">
        <v>1</v>
      </c>
      <c r="DG376" s="6">
        <v>1</v>
      </c>
      <c r="DH376" s="6">
        <v>1</v>
      </c>
      <c r="DI376" s="6">
        <v>1</v>
      </c>
      <c r="DJ376" s="6">
        <v>1</v>
      </c>
      <c r="DK376" s="6">
        <v>1</v>
      </c>
      <c r="DL376" s="6">
        <v>1</v>
      </c>
      <c r="DM376" s="6">
        <v>1</v>
      </c>
      <c r="DN376" s="6">
        <v>1</v>
      </c>
      <c r="DO376" s="6">
        <v>1</v>
      </c>
      <c r="DP376" s="6">
        <v>1</v>
      </c>
      <c r="DQ376" s="6">
        <v>1</v>
      </c>
      <c r="DR376" s="6">
        <v>1</v>
      </c>
      <c r="DS376" s="6">
        <v>1</v>
      </c>
      <c r="DT376" s="6">
        <v>1</v>
      </c>
      <c r="DU376" s="6">
        <v>1</v>
      </c>
      <c r="DV376" s="6">
        <v>1</v>
      </c>
      <c r="DW376" s="6">
        <v>1</v>
      </c>
      <c r="DX376" s="6">
        <v>1</v>
      </c>
    </row>
    <row r="377" spans="1:128">
      <c r="A377" s="15">
        <v>372</v>
      </c>
      <c r="BP377" s="27">
        <v>0.83833429632442</v>
      </c>
      <c r="BQ377" s="27">
        <v>13282.123319452</v>
      </c>
      <c r="BR377" s="27">
        <v>1.46330933124535</v>
      </c>
      <c r="BS377" s="27">
        <v>17732.7998932783</v>
      </c>
      <c r="BU377">
        <f t="shared" si="20"/>
        <v>112468.021129211</v>
      </c>
      <c r="BV377">
        <f t="shared" si="21"/>
        <v>201763.599793523</v>
      </c>
      <c r="BW377" s="29">
        <v>372</v>
      </c>
      <c r="BX377">
        <f t="shared" si="22"/>
        <v>0</v>
      </c>
      <c r="BY377">
        <f t="shared" si="23"/>
        <v>1</v>
      </c>
      <c r="CA377" s="25">
        <v>74200</v>
      </c>
      <c r="CH377" s="7">
        <v>74200</v>
      </c>
      <c r="CI377" s="6">
        <v>0</v>
      </c>
      <c r="CJ377" s="6">
        <v>1</v>
      </c>
      <c r="CK377" s="6">
        <v>0</v>
      </c>
      <c r="CL377" s="6">
        <v>1</v>
      </c>
      <c r="CM377" s="6">
        <v>0</v>
      </c>
      <c r="CN377" s="6">
        <v>1</v>
      </c>
      <c r="CO377" s="6">
        <v>0</v>
      </c>
      <c r="CP377" s="6">
        <v>1</v>
      </c>
      <c r="CQ377" s="6">
        <v>0</v>
      </c>
      <c r="CR377" s="6">
        <v>1</v>
      </c>
      <c r="CS377" s="6">
        <v>0.006</v>
      </c>
      <c r="CT377" s="6">
        <v>0.994</v>
      </c>
      <c r="CU377" s="6">
        <v>0.089</v>
      </c>
      <c r="CV377" s="6">
        <v>0.911</v>
      </c>
      <c r="CW377" s="6">
        <v>0.318</v>
      </c>
      <c r="CX377" s="6">
        <v>0.682</v>
      </c>
      <c r="CY377" s="6">
        <v>0.541</v>
      </c>
      <c r="CZ377" s="6">
        <v>0.459</v>
      </c>
      <c r="DA377" s="6">
        <v>0.919</v>
      </c>
      <c r="DB377" s="6">
        <v>0.081</v>
      </c>
      <c r="DC377" s="6">
        <v>1</v>
      </c>
      <c r="DD377" s="6">
        <v>1</v>
      </c>
      <c r="DE377" s="6">
        <v>1</v>
      </c>
      <c r="DF377" s="6">
        <v>1</v>
      </c>
      <c r="DG377" s="6">
        <v>1</v>
      </c>
      <c r="DH377" s="6">
        <v>1</v>
      </c>
      <c r="DI377" s="6">
        <v>1</v>
      </c>
      <c r="DJ377" s="6">
        <v>1</v>
      </c>
      <c r="DK377" s="6">
        <v>1</v>
      </c>
      <c r="DL377" s="6">
        <v>1</v>
      </c>
      <c r="DM377" s="6">
        <v>1</v>
      </c>
      <c r="DN377" s="6">
        <v>1</v>
      </c>
      <c r="DO377" s="6">
        <v>1</v>
      </c>
      <c r="DP377" s="6">
        <v>1</v>
      </c>
      <c r="DQ377" s="6">
        <v>1</v>
      </c>
      <c r="DR377" s="6">
        <v>1</v>
      </c>
      <c r="DS377" s="6">
        <v>1</v>
      </c>
      <c r="DT377" s="6">
        <v>1</v>
      </c>
      <c r="DU377" s="6">
        <v>1</v>
      </c>
      <c r="DV377" s="6">
        <v>1</v>
      </c>
      <c r="DW377" s="6">
        <v>1</v>
      </c>
      <c r="DX377" s="6">
        <v>1</v>
      </c>
    </row>
    <row r="378" spans="1:128">
      <c r="A378" s="15">
        <v>373</v>
      </c>
      <c r="BP378" s="27">
        <v>0.792768918781444</v>
      </c>
      <c r="BQ378" s="27">
        <v>9998.07713704143</v>
      </c>
      <c r="BR378" s="27">
        <v>1.34867908513731</v>
      </c>
      <c r="BS378" s="27">
        <v>12729.1950928264</v>
      </c>
      <c r="BU378">
        <f t="shared" si="20"/>
        <v>108917.260680175</v>
      </c>
      <c r="BV378">
        <f t="shared" si="21"/>
        <v>189572.66767777</v>
      </c>
      <c r="BW378" s="29">
        <v>373</v>
      </c>
      <c r="BX378">
        <f t="shared" si="22"/>
        <v>0</v>
      </c>
      <c r="BY378">
        <f t="shared" si="23"/>
        <v>1</v>
      </c>
      <c r="CA378" s="25">
        <v>74400</v>
      </c>
      <c r="CH378" s="7">
        <v>74400</v>
      </c>
      <c r="CI378" s="6">
        <v>0</v>
      </c>
      <c r="CJ378" s="6">
        <v>1</v>
      </c>
      <c r="CK378" s="6">
        <v>0</v>
      </c>
      <c r="CL378" s="6">
        <v>1</v>
      </c>
      <c r="CM378" s="6">
        <v>0</v>
      </c>
      <c r="CN378" s="6">
        <v>1</v>
      </c>
      <c r="CO378" s="6">
        <v>0</v>
      </c>
      <c r="CP378" s="6">
        <v>1</v>
      </c>
      <c r="CQ378" s="6">
        <v>0</v>
      </c>
      <c r="CR378" s="6">
        <v>1</v>
      </c>
      <c r="CS378" s="6">
        <v>0.006</v>
      </c>
      <c r="CT378" s="6">
        <v>0.994</v>
      </c>
      <c r="CU378" s="6">
        <v>0.087</v>
      </c>
      <c r="CV378" s="6">
        <v>0.913</v>
      </c>
      <c r="CW378" s="6">
        <v>0.316</v>
      </c>
      <c r="CX378" s="6">
        <v>0.684</v>
      </c>
      <c r="CY378" s="6">
        <v>0.531</v>
      </c>
      <c r="CZ378" s="6">
        <v>0.469</v>
      </c>
      <c r="DA378" s="6">
        <v>0.913</v>
      </c>
      <c r="DB378" s="6">
        <v>0.087</v>
      </c>
      <c r="DC378" s="6">
        <v>1</v>
      </c>
      <c r="DD378" s="6">
        <v>1</v>
      </c>
      <c r="DE378" s="6">
        <v>1</v>
      </c>
      <c r="DF378" s="6">
        <v>1</v>
      </c>
      <c r="DG378" s="6">
        <v>1</v>
      </c>
      <c r="DH378" s="6">
        <v>1</v>
      </c>
      <c r="DI378" s="6">
        <v>1</v>
      </c>
      <c r="DJ378" s="6">
        <v>1</v>
      </c>
      <c r="DK378" s="6">
        <v>1</v>
      </c>
      <c r="DL378" s="6">
        <v>1</v>
      </c>
      <c r="DM378" s="6">
        <v>1</v>
      </c>
      <c r="DN378" s="6">
        <v>1</v>
      </c>
      <c r="DO378" s="6">
        <v>1</v>
      </c>
      <c r="DP378" s="6">
        <v>1</v>
      </c>
      <c r="DQ378" s="6">
        <v>1</v>
      </c>
      <c r="DR378" s="6">
        <v>1</v>
      </c>
      <c r="DS378" s="6">
        <v>1</v>
      </c>
      <c r="DT378" s="6">
        <v>1</v>
      </c>
      <c r="DU378" s="6">
        <v>1</v>
      </c>
      <c r="DV378" s="6">
        <v>1</v>
      </c>
      <c r="DW378" s="6">
        <v>1</v>
      </c>
      <c r="DX378" s="6">
        <v>1</v>
      </c>
    </row>
    <row r="379" spans="1:128">
      <c r="A379" s="15">
        <v>374</v>
      </c>
      <c r="BP379" s="27">
        <v>0.861046447874</v>
      </c>
      <c r="BQ379" s="27">
        <v>11238.6518895156</v>
      </c>
      <c r="BR379" s="27">
        <v>1.47623321067184</v>
      </c>
      <c r="BS379" s="27">
        <v>14645.7871351488</v>
      </c>
      <c r="BU379">
        <f t="shared" si="20"/>
        <v>117918.315291584</v>
      </c>
      <c r="BV379">
        <f t="shared" si="21"/>
        <v>206789.194465628</v>
      </c>
      <c r="BW379" s="29">
        <v>374</v>
      </c>
      <c r="BX379">
        <f t="shared" si="22"/>
        <v>0</v>
      </c>
      <c r="BY379">
        <f t="shared" si="23"/>
        <v>1</v>
      </c>
      <c r="CA379" s="25">
        <v>74600</v>
      </c>
      <c r="CH379" s="7">
        <v>74600</v>
      </c>
      <c r="CI379" s="6">
        <v>0</v>
      </c>
      <c r="CJ379" s="6">
        <v>1</v>
      </c>
      <c r="CK379" s="6">
        <v>0</v>
      </c>
      <c r="CL379" s="6">
        <v>1</v>
      </c>
      <c r="CM379" s="6">
        <v>0</v>
      </c>
      <c r="CN379" s="6">
        <v>1</v>
      </c>
      <c r="CO379" s="6">
        <v>0</v>
      </c>
      <c r="CP379" s="6">
        <v>1</v>
      </c>
      <c r="CQ379" s="6">
        <v>0</v>
      </c>
      <c r="CR379" s="6">
        <v>1</v>
      </c>
      <c r="CS379" s="6">
        <v>0.005</v>
      </c>
      <c r="CT379" s="6">
        <v>0.995</v>
      </c>
      <c r="CU379" s="6">
        <v>0.081</v>
      </c>
      <c r="CV379" s="6">
        <v>0.919</v>
      </c>
      <c r="CW379" s="6">
        <v>0.313</v>
      </c>
      <c r="CX379" s="6">
        <v>0.687</v>
      </c>
      <c r="CY379" s="6">
        <v>0.52</v>
      </c>
      <c r="CZ379" s="6">
        <v>0.48</v>
      </c>
      <c r="DA379" s="6">
        <v>0.909</v>
      </c>
      <c r="DB379" s="6">
        <v>0.091</v>
      </c>
      <c r="DC379" s="6">
        <v>1</v>
      </c>
      <c r="DD379" s="6">
        <v>1</v>
      </c>
      <c r="DE379" s="6">
        <v>1</v>
      </c>
      <c r="DF379" s="6">
        <v>1</v>
      </c>
      <c r="DG379" s="6">
        <v>1</v>
      </c>
      <c r="DH379" s="6">
        <v>1</v>
      </c>
      <c r="DI379" s="6">
        <v>1</v>
      </c>
      <c r="DJ379" s="6">
        <v>1</v>
      </c>
      <c r="DK379" s="6">
        <v>1</v>
      </c>
      <c r="DL379" s="6">
        <v>1</v>
      </c>
      <c r="DM379" s="6">
        <v>1</v>
      </c>
      <c r="DN379" s="6">
        <v>1</v>
      </c>
      <c r="DO379" s="6">
        <v>1</v>
      </c>
      <c r="DP379" s="6">
        <v>1</v>
      </c>
      <c r="DQ379" s="6">
        <v>1</v>
      </c>
      <c r="DR379" s="6">
        <v>1</v>
      </c>
      <c r="DS379" s="6">
        <v>1</v>
      </c>
      <c r="DT379" s="6">
        <v>1</v>
      </c>
      <c r="DU379" s="6">
        <v>1</v>
      </c>
      <c r="DV379" s="6">
        <v>1</v>
      </c>
      <c r="DW379" s="6">
        <v>1</v>
      </c>
      <c r="DX379" s="6">
        <v>1</v>
      </c>
    </row>
    <row r="380" spans="1:128">
      <c r="A380" s="15">
        <v>375</v>
      </c>
      <c r="BP380" s="27">
        <v>0.808632876796626</v>
      </c>
      <c r="BQ380" s="27">
        <v>12324.5177058981</v>
      </c>
      <c r="BR380" s="27">
        <v>1.39797021286541</v>
      </c>
      <c r="BS380" s="27">
        <v>16340.9780488071</v>
      </c>
      <c r="BU380">
        <f t="shared" si="20"/>
        <v>108970.413813596</v>
      </c>
      <c r="BV380">
        <f t="shared" si="21"/>
        <v>193354.553881005</v>
      </c>
      <c r="BW380" s="29">
        <v>375</v>
      </c>
      <c r="BX380">
        <f t="shared" si="22"/>
        <v>0</v>
      </c>
      <c r="BY380">
        <f t="shared" si="23"/>
        <v>1</v>
      </c>
      <c r="CA380" s="25">
        <v>74800</v>
      </c>
      <c r="CH380" s="7">
        <v>74800</v>
      </c>
      <c r="CI380" s="6">
        <v>0</v>
      </c>
      <c r="CJ380" s="6">
        <v>1</v>
      </c>
      <c r="CK380" s="6">
        <v>0</v>
      </c>
      <c r="CL380" s="6">
        <v>1</v>
      </c>
      <c r="CM380" s="6">
        <v>0</v>
      </c>
      <c r="CN380" s="6">
        <v>1</v>
      </c>
      <c r="CO380" s="6">
        <v>0</v>
      </c>
      <c r="CP380" s="6">
        <v>1</v>
      </c>
      <c r="CQ380" s="6">
        <v>0</v>
      </c>
      <c r="CR380" s="6">
        <v>1</v>
      </c>
      <c r="CS380" s="6">
        <v>0.005</v>
      </c>
      <c r="CT380" s="6">
        <v>0.995</v>
      </c>
      <c r="CU380" s="6">
        <v>0.076</v>
      </c>
      <c r="CV380" s="6">
        <v>0.924</v>
      </c>
      <c r="CW380" s="6">
        <v>0.311</v>
      </c>
      <c r="CX380" s="6">
        <v>0.689</v>
      </c>
      <c r="CY380" s="6">
        <v>0.514</v>
      </c>
      <c r="CZ380" s="6">
        <v>0.486</v>
      </c>
      <c r="DA380" s="6">
        <v>0.903</v>
      </c>
      <c r="DB380" s="6">
        <v>0.097</v>
      </c>
      <c r="DC380" s="6">
        <v>1</v>
      </c>
      <c r="DD380" s="6">
        <v>1</v>
      </c>
      <c r="DE380" s="6">
        <v>1</v>
      </c>
      <c r="DF380" s="6">
        <v>1</v>
      </c>
      <c r="DG380" s="6">
        <v>1</v>
      </c>
      <c r="DH380" s="6">
        <v>1</v>
      </c>
      <c r="DI380" s="6">
        <v>1</v>
      </c>
      <c r="DJ380" s="6">
        <v>1</v>
      </c>
      <c r="DK380" s="6">
        <v>1</v>
      </c>
      <c r="DL380" s="6">
        <v>1</v>
      </c>
      <c r="DM380" s="6">
        <v>1</v>
      </c>
      <c r="DN380" s="6">
        <v>1</v>
      </c>
      <c r="DO380" s="6">
        <v>1</v>
      </c>
      <c r="DP380" s="6">
        <v>1</v>
      </c>
      <c r="DQ380" s="6">
        <v>1</v>
      </c>
      <c r="DR380" s="6">
        <v>1</v>
      </c>
      <c r="DS380" s="6">
        <v>1</v>
      </c>
      <c r="DT380" s="6">
        <v>1</v>
      </c>
      <c r="DU380" s="6">
        <v>1</v>
      </c>
      <c r="DV380" s="6">
        <v>1</v>
      </c>
      <c r="DW380" s="6">
        <v>1</v>
      </c>
      <c r="DX380" s="6">
        <v>1</v>
      </c>
    </row>
    <row r="381" spans="1:128">
      <c r="A381" s="15">
        <v>376</v>
      </c>
      <c r="BP381" s="27">
        <v>0.830453527698604</v>
      </c>
      <c r="BQ381" s="27">
        <v>19373.0654485211</v>
      </c>
      <c r="BR381" s="27">
        <v>1.43188993593311</v>
      </c>
      <c r="BS381" s="27">
        <v>21490.3983029247</v>
      </c>
      <c r="BU381">
        <f t="shared" si="20"/>
        <v>105194.963706269</v>
      </c>
      <c r="BV381">
        <f t="shared" si="21"/>
        <v>193293.092087042</v>
      </c>
      <c r="BW381" s="29">
        <v>376</v>
      </c>
      <c r="BX381">
        <f t="shared" si="22"/>
        <v>0</v>
      </c>
      <c r="BY381">
        <f t="shared" si="23"/>
        <v>1</v>
      </c>
      <c r="CA381" s="25">
        <v>75000</v>
      </c>
      <c r="CH381" s="7">
        <v>75000</v>
      </c>
      <c r="CI381" s="6">
        <v>0</v>
      </c>
      <c r="CJ381" s="6">
        <v>1</v>
      </c>
      <c r="CK381" s="6">
        <v>0</v>
      </c>
      <c r="CL381" s="6">
        <v>1</v>
      </c>
      <c r="CM381" s="6">
        <v>0</v>
      </c>
      <c r="CN381" s="6">
        <v>1</v>
      </c>
      <c r="CO381" s="6">
        <v>0</v>
      </c>
      <c r="CP381" s="6">
        <v>1</v>
      </c>
      <c r="CQ381" s="6">
        <v>0</v>
      </c>
      <c r="CR381" s="6">
        <v>1</v>
      </c>
      <c r="CS381" s="6">
        <v>0.005</v>
      </c>
      <c r="CT381" s="6">
        <v>0.995</v>
      </c>
      <c r="CU381" s="6">
        <v>0.073</v>
      </c>
      <c r="CV381" s="6">
        <v>0.927</v>
      </c>
      <c r="CW381" s="6">
        <v>0.31</v>
      </c>
      <c r="CX381" s="6">
        <v>0.69</v>
      </c>
      <c r="CY381" s="6">
        <v>0.505</v>
      </c>
      <c r="CZ381" s="6">
        <v>0.495</v>
      </c>
      <c r="DA381" s="6">
        <v>0.898</v>
      </c>
      <c r="DB381" s="6">
        <v>0.102</v>
      </c>
      <c r="DC381" s="6">
        <v>1</v>
      </c>
      <c r="DD381" s="6">
        <v>1</v>
      </c>
      <c r="DE381" s="6">
        <v>1</v>
      </c>
      <c r="DF381" s="6">
        <v>1</v>
      </c>
      <c r="DG381" s="6">
        <v>1</v>
      </c>
      <c r="DH381" s="6">
        <v>1</v>
      </c>
      <c r="DI381" s="6">
        <v>1</v>
      </c>
      <c r="DJ381" s="6">
        <v>1</v>
      </c>
      <c r="DK381" s="6">
        <v>1</v>
      </c>
      <c r="DL381" s="6">
        <v>1</v>
      </c>
      <c r="DM381" s="6">
        <v>1</v>
      </c>
      <c r="DN381" s="6">
        <v>1</v>
      </c>
      <c r="DO381" s="6">
        <v>1</v>
      </c>
      <c r="DP381" s="6">
        <v>1</v>
      </c>
      <c r="DQ381" s="6">
        <v>1</v>
      </c>
      <c r="DR381" s="6">
        <v>1</v>
      </c>
      <c r="DS381" s="6">
        <v>1</v>
      </c>
      <c r="DT381" s="6">
        <v>1</v>
      </c>
      <c r="DU381" s="6">
        <v>1</v>
      </c>
      <c r="DV381" s="6">
        <v>1</v>
      </c>
      <c r="DW381" s="6">
        <v>1</v>
      </c>
      <c r="DX381" s="6">
        <v>1</v>
      </c>
    </row>
    <row r="382" spans="1:128">
      <c r="A382" s="15">
        <v>377</v>
      </c>
      <c r="BP382" s="27">
        <v>0.769422787979323</v>
      </c>
      <c r="BQ382" s="27">
        <v>21875.6496019668</v>
      </c>
      <c r="BR382" s="27">
        <v>1.31821356339935</v>
      </c>
      <c r="BS382" s="27">
        <v>30009.8637655179</v>
      </c>
      <c r="BU382">
        <f t="shared" si="20"/>
        <v>93537.7685949316</v>
      </c>
      <c r="BV382">
        <f t="shared" si="21"/>
        <v>167722.170744384</v>
      </c>
      <c r="BW382" s="29">
        <v>377</v>
      </c>
      <c r="BX382">
        <f t="shared" si="22"/>
        <v>0</v>
      </c>
      <c r="BY382">
        <f t="shared" si="23"/>
        <v>1</v>
      </c>
      <c r="CA382" s="25">
        <v>75200</v>
      </c>
      <c r="CH382" s="7">
        <v>75200</v>
      </c>
      <c r="CI382" s="6">
        <v>0</v>
      </c>
      <c r="CJ382" s="6">
        <v>1</v>
      </c>
      <c r="CK382" s="6">
        <v>0</v>
      </c>
      <c r="CL382" s="6">
        <v>1</v>
      </c>
      <c r="CM382" s="6">
        <v>0</v>
      </c>
      <c r="CN382" s="6">
        <v>1</v>
      </c>
      <c r="CO382" s="6">
        <v>0</v>
      </c>
      <c r="CP382" s="6">
        <v>1</v>
      </c>
      <c r="CQ382" s="6">
        <v>0</v>
      </c>
      <c r="CR382" s="6">
        <v>1</v>
      </c>
      <c r="CS382" s="6">
        <v>0.005</v>
      </c>
      <c r="CT382" s="6">
        <v>0.995</v>
      </c>
      <c r="CU382" s="6">
        <v>0.067</v>
      </c>
      <c r="CV382" s="6">
        <v>0.933</v>
      </c>
      <c r="CW382" s="6">
        <v>0.306</v>
      </c>
      <c r="CX382" s="6">
        <v>0.694</v>
      </c>
      <c r="CY382" s="6">
        <v>0.496</v>
      </c>
      <c r="CZ382" s="6">
        <v>0.504</v>
      </c>
      <c r="DA382" s="6">
        <v>0.888</v>
      </c>
      <c r="DB382" s="6">
        <v>0.112</v>
      </c>
      <c r="DC382" s="6">
        <v>1</v>
      </c>
      <c r="DD382" s="6">
        <v>1</v>
      </c>
      <c r="DE382" s="6">
        <v>1</v>
      </c>
      <c r="DF382" s="6">
        <v>1</v>
      </c>
      <c r="DG382" s="6">
        <v>1</v>
      </c>
      <c r="DH382" s="6">
        <v>1</v>
      </c>
      <c r="DI382" s="6">
        <v>1</v>
      </c>
      <c r="DJ382" s="6">
        <v>1</v>
      </c>
      <c r="DK382" s="6">
        <v>1</v>
      </c>
      <c r="DL382" s="6">
        <v>1</v>
      </c>
      <c r="DM382" s="6">
        <v>1</v>
      </c>
      <c r="DN382" s="6">
        <v>1</v>
      </c>
      <c r="DO382" s="6">
        <v>1</v>
      </c>
      <c r="DP382" s="6">
        <v>1</v>
      </c>
      <c r="DQ382" s="6">
        <v>1</v>
      </c>
      <c r="DR382" s="6">
        <v>1</v>
      </c>
      <c r="DS382" s="6">
        <v>1</v>
      </c>
      <c r="DT382" s="6">
        <v>1</v>
      </c>
      <c r="DU382" s="6">
        <v>1</v>
      </c>
      <c r="DV382" s="6">
        <v>1</v>
      </c>
      <c r="DW382" s="6">
        <v>1</v>
      </c>
      <c r="DX382" s="6">
        <v>1</v>
      </c>
    </row>
    <row r="383" spans="1:128">
      <c r="A383" s="15">
        <v>378</v>
      </c>
      <c r="BP383" s="27">
        <v>0.766253518329507</v>
      </c>
      <c r="BQ383" s="27">
        <v>11926.5507560489</v>
      </c>
      <c r="BR383" s="27">
        <v>1.31599422689212</v>
      </c>
      <c r="BS383" s="27">
        <v>16803.3589782002</v>
      </c>
      <c r="BU383">
        <f t="shared" si="20"/>
        <v>103011.476993377</v>
      </c>
      <c r="BV383">
        <f t="shared" si="21"/>
        <v>180595.775055618</v>
      </c>
      <c r="BW383" s="29">
        <v>378</v>
      </c>
      <c r="BX383">
        <f t="shared" si="22"/>
        <v>0</v>
      </c>
      <c r="BY383">
        <f t="shared" si="23"/>
        <v>1</v>
      </c>
      <c r="CA383" s="25">
        <v>75400</v>
      </c>
      <c r="CH383" s="7">
        <v>75400</v>
      </c>
      <c r="CI383" s="6">
        <v>0</v>
      </c>
      <c r="CJ383" s="6">
        <v>1</v>
      </c>
      <c r="CK383" s="6">
        <v>0</v>
      </c>
      <c r="CL383" s="6">
        <v>1</v>
      </c>
      <c r="CM383" s="6">
        <v>0</v>
      </c>
      <c r="CN383" s="6">
        <v>1</v>
      </c>
      <c r="CO383" s="6">
        <v>0</v>
      </c>
      <c r="CP383" s="6">
        <v>1</v>
      </c>
      <c r="CQ383" s="6">
        <v>0</v>
      </c>
      <c r="CR383" s="6">
        <v>1</v>
      </c>
      <c r="CS383" s="6">
        <v>0.005</v>
      </c>
      <c r="CT383" s="6">
        <v>0.995</v>
      </c>
      <c r="CU383" s="6">
        <v>0.062</v>
      </c>
      <c r="CV383" s="6">
        <v>0.938</v>
      </c>
      <c r="CW383" s="6">
        <v>0.299</v>
      </c>
      <c r="CX383" s="6">
        <v>0.701</v>
      </c>
      <c r="CY383" s="6">
        <v>0.494</v>
      </c>
      <c r="CZ383" s="6">
        <v>0.506</v>
      </c>
      <c r="DA383" s="6">
        <v>0.872</v>
      </c>
      <c r="DB383" s="6">
        <v>0.128</v>
      </c>
      <c r="DC383" s="6">
        <v>1</v>
      </c>
      <c r="DD383" s="6">
        <v>1</v>
      </c>
      <c r="DE383" s="6">
        <v>1</v>
      </c>
      <c r="DF383" s="6">
        <v>1</v>
      </c>
      <c r="DG383" s="6">
        <v>1</v>
      </c>
      <c r="DH383" s="6">
        <v>1</v>
      </c>
      <c r="DI383" s="6">
        <v>1</v>
      </c>
      <c r="DJ383" s="6">
        <v>1</v>
      </c>
      <c r="DK383" s="6">
        <v>1</v>
      </c>
      <c r="DL383" s="6">
        <v>1</v>
      </c>
      <c r="DM383" s="6">
        <v>1</v>
      </c>
      <c r="DN383" s="6">
        <v>1</v>
      </c>
      <c r="DO383" s="6">
        <v>1</v>
      </c>
      <c r="DP383" s="6">
        <v>1</v>
      </c>
      <c r="DQ383" s="6">
        <v>1</v>
      </c>
      <c r="DR383" s="6">
        <v>1</v>
      </c>
      <c r="DS383" s="6">
        <v>1</v>
      </c>
      <c r="DT383" s="6">
        <v>1</v>
      </c>
      <c r="DU383" s="6">
        <v>1</v>
      </c>
      <c r="DV383" s="6">
        <v>1</v>
      </c>
      <c r="DW383" s="6">
        <v>1</v>
      </c>
      <c r="DX383" s="6">
        <v>1</v>
      </c>
    </row>
    <row r="384" spans="1:128">
      <c r="A384" s="15">
        <v>379</v>
      </c>
      <c r="BP384" s="27">
        <v>0.835657025790289</v>
      </c>
      <c r="BQ384" s="27">
        <v>13457.6499650896</v>
      </c>
      <c r="BR384" s="27">
        <v>1.42528860490292</v>
      </c>
      <c r="BS384" s="27">
        <v>18137.2474427384</v>
      </c>
      <c r="BU384">
        <f t="shared" si="20"/>
        <v>111890.903903454</v>
      </c>
      <c r="BV384">
        <f t="shared" si="21"/>
        <v>195656.043292699</v>
      </c>
      <c r="BW384" s="29">
        <v>379</v>
      </c>
      <c r="BX384">
        <f t="shared" si="22"/>
        <v>0</v>
      </c>
      <c r="BY384">
        <f t="shared" si="23"/>
        <v>1</v>
      </c>
      <c r="CA384" s="25">
        <v>75600</v>
      </c>
      <c r="CH384" s="7">
        <v>75600</v>
      </c>
      <c r="CI384" s="6">
        <v>0</v>
      </c>
      <c r="CJ384" s="6">
        <v>1</v>
      </c>
      <c r="CK384" s="6">
        <v>0</v>
      </c>
      <c r="CL384" s="6">
        <v>1</v>
      </c>
      <c r="CM384" s="6">
        <v>0</v>
      </c>
      <c r="CN384" s="6">
        <v>1</v>
      </c>
      <c r="CO384" s="6">
        <v>0</v>
      </c>
      <c r="CP384" s="6">
        <v>1</v>
      </c>
      <c r="CQ384" s="6">
        <v>0</v>
      </c>
      <c r="CR384" s="6">
        <v>1</v>
      </c>
      <c r="CS384" s="6">
        <v>0.004</v>
      </c>
      <c r="CT384" s="6">
        <v>0.996</v>
      </c>
      <c r="CU384" s="6">
        <v>0.059</v>
      </c>
      <c r="CV384" s="6">
        <v>0.941</v>
      </c>
      <c r="CW384" s="6">
        <v>0.296</v>
      </c>
      <c r="CX384" s="6">
        <v>0.704</v>
      </c>
      <c r="CY384" s="6">
        <v>0.482</v>
      </c>
      <c r="CZ384" s="6">
        <v>0.518</v>
      </c>
      <c r="DA384" s="6">
        <v>0.852</v>
      </c>
      <c r="DB384" s="6">
        <v>0.148</v>
      </c>
      <c r="DC384" s="6">
        <v>1</v>
      </c>
      <c r="DD384" s="6">
        <v>1</v>
      </c>
      <c r="DE384" s="6">
        <v>1</v>
      </c>
      <c r="DF384" s="6">
        <v>1</v>
      </c>
      <c r="DG384" s="6">
        <v>1</v>
      </c>
      <c r="DH384" s="6">
        <v>1</v>
      </c>
      <c r="DI384" s="6">
        <v>1</v>
      </c>
      <c r="DJ384" s="6">
        <v>1</v>
      </c>
      <c r="DK384" s="6">
        <v>1</v>
      </c>
      <c r="DL384" s="6">
        <v>1</v>
      </c>
      <c r="DM384" s="6">
        <v>1</v>
      </c>
      <c r="DN384" s="6">
        <v>1</v>
      </c>
      <c r="DO384" s="6">
        <v>1</v>
      </c>
      <c r="DP384" s="6">
        <v>1</v>
      </c>
      <c r="DQ384" s="6">
        <v>1</v>
      </c>
      <c r="DR384" s="6">
        <v>1</v>
      </c>
      <c r="DS384" s="6">
        <v>1</v>
      </c>
      <c r="DT384" s="6">
        <v>1</v>
      </c>
      <c r="DU384" s="6">
        <v>1</v>
      </c>
      <c r="DV384" s="6">
        <v>1</v>
      </c>
      <c r="DW384" s="6">
        <v>1</v>
      </c>
      <c r="DX384" s="6">
        <v>1</v>
      </c>
    </row>
    <row r="385" spans="1:128">
      <c r="A385" s="15">
        <v>380</v>
      </c>
      <c r="BP385" s="27">
        <v>0.819216834704943</v>
      </c>
      <c r="BQ385" s="27">
        <v>12988.6150362935</v>
      </c>
      <c r="BR385" s="27">
        <v>1.42840571560303</v>
      </c>
      <c r="BS385" s="27">
        <v>17738.8012131323</v>
      </c>
      <c r="BU385">
        <f t="shared" si="20"/>
        <v>109893.910169448</v>
      </c>
      <c r="BV385">
        <f t="shared" si="21"/>
        <v>196522.056127322</v>
      </c>
      <c r="BW385" s="29">
        <v>380</v>
      </c>
      <c r="BX385">
        <f t="shared" si="22"/>
        <v>0</v>
      </c>
      <c r="BY385">
        <f t="shared" si="23"/>
        <v>1</v>
      </c>
      <c r="CA385" s="25">
        <v>75800</v>
      </c>
      <c r="CH385" s="7">
        <v>75800</v>
      </c>
      <c r="CI385" s="6">
        <v>0</v>
      </c>
      <c r="CJ385" s="6">
        <v>1</v>
      </c>
      <c r="CK385" s="6">
        <v>0</v>
      </c>
      <c r="CL385" s="6">
        <v>1</v>
      </c>
      <c r="CM385" s="6">
        <v>0</v>
      </c>
      <c r="CN385" s="6">
        <v>1</v>
      </c>
      <c r="CO385" s="6">
        <v>0</v>
      </c>
      <c r="CP385" s="6">
        <v>1</v>
      </c>
      <c r="CQ385" s="6">
        <v>0</v>
      </c>
      <c r="CR385" s="6">
        <v>1</v>
      </c>
      <c r="CS385" s="6">
        <v>0.004</v>
      </c>
      <c r="CT385" s="6">
        <v>0.996</v>
      </c>
      <c r="CU385" s="6">
        <v>0.057</v>
      </c>
      <c r="CV385" s="6">
        <v>0.943</v>
      </c>
      <c r="CW385" s="6">
        <v>0.29</v>
      </c>
      <c r="CX385" s="6">
        <v>0.71</v>
      </c>
      <c r="CY385" s="6">
        <v>0.475</v>
      </c>
      <c r="CZ385" s="6">
        <v>0.525</v>
      </c>
      <c r="DA385" s="6">
        <v>0.842</v>
      </c>
      <c r="DB385" s="6">
        <v>0.158</v>
      </c>
      <c r="DC385" s="6">
        <v>1</v>
      </c>
      <c r="DD385" s="6">
        <v>1</v>
      </c>
      <c r="DE385" s="6">
        <v>1</v>
      </c>
      <c r="DF385" s="6">
        <v>1</v>
      </c>
      <c r="DG385" s="6">
        <v>1</v>
      </c>
      <c r="DH385" s="6">
        <v>1</v>
      </c>
      <c r="DI385" s="6">
        <v>1</v>
      </c>
      <c r="DJ385" s="6">
        <v>1</v>
      </c>
      <c r="DK385" s="6">
        <v>1</v>
      </c>
      <c r="DL385" s="6">
        <v>1</v>
      </c>
      <c r="DM385" s="6">
        <v>1</v>
      </c>
      <c r="DN385" s="6">
        <v>1</v>
      </c>
      <c r="DO385" s="6">
        <v>1</v>
      </c>
      <c r="DP385" s="6">
        <v>1</v>
      </c>
      <c r="DQ385" s="6">
        <v>1</v>
      </c>
      <c r="DR385" s="6">
        <v>1</v>
      </c>
      <c r="DS385" s="6">
        <v>1</v>
      </c>
      <c r="DT385" s="6">
        <v>1</v>
      </c>
      <c r="DU385" s="6">
        <v>1</v>
      </c>
      <c r="DV385" s="6">
        <v>1</v>
      </c>
      <c r="DW385" s="6">
        <v>1</v>
      </c>
      <c r="DX385" s="6">
        <v>1</v>
      </c>
    </row>
    <row r="386" spans="1:128">
      <c r="A386" s="15">
        <v>381</v>
      </c>
      <c r="BP386" s="27">
        <v>0.80317891428292</v>
      </c>
      <c r="BQ386" s="27">
        <v>13697.3826371141</v>
      </c>
      <c r="BR386" s="27">
        <v>1.37492540310008</v>
      </c>
      <c r="BS386" s="27">
        <v>18148.1001767612</v>
      </c>
      <c r="BU386">
        <f t="shared" si="20"/>
        <v>106779.454505324</v>
      </c>
      <c r="BV386">
        <f t="shared" si="21"/>
        <v>188090.71028825</v>
      </c>
      <c r="BW386" s="29">
        <v>381</v>
      </c>
      <c r="BX386">
        <f t="shared" si="22"/>
        <v>0</v>
      </c>
      <c r="BY386">
        <f t="shared" si="23"/>
        <v>1</v>
      </c>
      <c r="CA386" s="25">
        <v>76000</v>
      </c>
      <c r="CH386" s="7">
        <v>76000</v>
      </c>
      <c r="CI386" s="6">
        <v>0</v>
      </c>
      <c r="CJ386" s="6">
        <v>1</v>
      </c>
      <c r="CK386" s="6">
        <v>0</v>
      </c>
      <c r="CL386" s="6">
        <v>1</v>
      </c>
      <c r="CM386" s="6">
        <v>0</v>
      </c>
      <c r="CN386" s="6">
        <v>1</v>
      </c>
      <c r="CO386" s="6">
        <v>0</v>
      </c>
      <c r="CP386" s="6">
        <v>1</v>
      </c>
      <c r="CQ386" s="6">
        <v>0</v>
      </c>
      <c r="CR386" s="6">
        <v>1</v>
      </c>
      <c r="CS386" s="6">
        <v>0.003</v>
      </c>
      <c r="CT386" s="6">
        <v>0.997</v>
      </c>
      <c r="CU386" s="6">
        <v>0.052</v>
      </c>
      <c r="CV386" s="6">
        <v>0.948</v>
      </c>
      <c r="CW386" s="6">
        <v>0.287</v>
      </c>
      <c r="CX386" s="6">
        <v>0.713</v>
      </c>
      <c r="CY386" s="6">
        <v>0.469</v>
      </c>
      <c r="CZ386" s="6">
        <v>0.531</v>
      </c>
      <c r="DA386" s="6">
        <v>0.831</v>
      </c>
      <c r="DB386" s="6">
        <v>0.169</v>
      </c>
      <c r="DC386" s="6">
        <v>1</v>
      </c>
      <c r="DD386" s="6">
        <v>1</v>
      </c>
      <c r="DE386" s="6">
        <v>1</v>
      </c>
      <c r="DF386" s="6">
        <v>1</v>
      </c>
      <c r="DG386" s="6">
        <v>1</v>
      </c>
      <c r="DH386" s="6">
        <v>1</v>
      </c>
      <c r="DI386" s="6">
        <v>1</v>
      </c>
      <c r="DJ386" s="6">
        <v>1</v>
      </c>
      <c r="DK386" s="6">
        <v>1</v>
      </c>
      <c r="DL386" s="6">
        <v>1</v>
      </c>
      <c r="DM386" s="6">
        <v>1</v>
      </c>
      <c r="DN386" s="6">
        <v>1</v>
      </c>
      <c r="DO386" s="6">
        <v>1</v>
      </c>
      <c r="DP386" s="6">
        <v>1</v>
      </c>
      <c r="DQ386" s="6">
        <v>1</v>
      </c>
      <c r="DR386" s="6">
        <v>1</v>
      </c>
      <c r="DS386" s="6">
        <v>1</v>
      </c>
      <c r="DT386" s="6">
        <v>1</v>
      </c>
      <c r="DU386" s="6">
        <v>1</v>
      </c>
      <c r="DV386" s="6">
        <v>1</v>
      </c>
      <c r="DW386" s="6">
        <v>1</v>
      </c>
      <c r="DX386" s="6">
        <v>1</v>
      </c>
    </row>
    <row r="387" spans="1:128">
      <c r="A387" s="15">
        <v>382</v>
      </c>
      <c r="BP387" s="27">
        <v>0.857785964575059</v>
      </c>
      <c r="BQ387" s="27">
        <v>14569.6803069176</v>
      </c>
      <c r="BR387" s="27">
        <v>1.49329800040437</v>
      </c>
      <c r="BS387" s="27">
        <v>19977.1079520957</v>
      </c>
      <c r="BU387">
        <f t="shared" si="20"/>
        <v>114098.214379341</v>
      </c>
      <c r="BV387">
        <f t="shared" si="21"/>
        <v>204017.592108559</v>
      </c>
      <c r="BW387" s="29">
        <v>382</v>
      </c>
      <c r="BX387">
        <f t="shared" si="22"/>
        <v>0</v>
      </c>
      <c r="BY387">
        <f t="shared" si="23"/>
        <v>1</v>
      </c>
      <c r="CA387" s="25">
        <v>76200</v>
      </c>
      <c r="CH387" s="7">
        <v>76200</v>
      </c>
      <c r="CI387" s="6">
        <v>0</v>
      </c>
      <c r="CJ387" s="6">
        <v>1</v>
      </c>
      <c r="CK387" s="6">
        <v>0</v>
      </c>
      <c r="CL387" s="6">
        <v>1</v>
      </c>
      <c r="CM387" s="6">
        <v>0</v>
      </c>
      <c r="CN387" s="6">
        <v>1</v>
      </c>
      <c r="CO387" s="6">
        <v>0</v>
      </c>
      <c r="CP387" s="6">
        <v>1</v>
      </c>
      <c r="CQ387" s="6">
        <v>0</v>
      </c>
      <c r="CR387" s="6">
        <v>1</v>
      </c>
      <c r="CS387" s="6">
        <v>0.003</v>
      </c>
      <c r="CT387" s="6">
        <v>0.997</v>
      </c>
      <c r="CU387" s="6">
        <v>0.051</v>
      </c>
      <c r="CV387" s="6">
        <v>0.949</v>
      </c>
      <c r="CW387" s="6">
        <v>0.286</v>
      </c>
      <c r="CX387" s="6">
        <v>0.714</v>
      </c>
      <c r="CY387" s="6">
        <v>0.463</v>
      </c>
      <c r="CZ387" s="6">
        <v>0.537</v>
      </c>
      <c r="DA387" s="6">
        <v>0.825</v>
      </c>
      <c r="DB387" s="6">
        <v>0.175</v>
      </c>
      <c r="DC387" s="6">
        <v>1</v>
      </c>
      <c r="DD387" s="6">
        <v>1</v>
      </c>
      <c r="DE387" s="6">
        <v>1</v>
      </c>
      <c r="DF387" s="6">
        <v>1</v>
      </c>
      <c r="DG387" s="6">
        <v>1</v>
      </c>
      <c r="DH387" s="6">
        <v>1</v>
      </c>
      <c r="DI387" s="6">
        <v>1</v>
      </c>
      <c r="DJ387" s="6">
        <v>1</v>
      </c>
      <c r="DK387" s="6">
        <v>1</v>
      </c>
      <c r="DL387" s="6">
        <v>1</v>
      </c>
      <c r="DM387" s="6">
        <v>1</v>
      </c>
      <c r="DN387" s="6">
        <v>1</v>
      </c>
      <c r="DO387" s="6">
        <v>1</v>
      </c>
      <c r="DP387" s="6">
        <v>1</v>
      </c>
      <c r="DQ387" s="6">
        <v>1</v>
      </c>
      <c r="DR387" s="6">
        <v>1</v>
      </c>
      <c r="DS387" s="6">
        <v>1</v>
      </c>
      <c r="DT387" s="6">
        <v>1</v>
      </c>
      <c r="DU387" s="6">
        <v>1</v>
      </c>
      <c r="DV387" s="6">
        <v>1</v>
      </c>
      <c r="DW387" s="6">
        <v>1</v>
      </c>
      <c r="DX387" s="6">
        <v>1</v>
      </c>
    </row>
    <row r="388" spans="1:128">
      <c r="A388" s="15">
        <v>383</v>
      </c>
      <c r="BP388" s="27">
        <v>0.834898913076997</v>
      </c>
      <c r="BQ388" s="27">
        <v>12408.7751004016</v>
      </c>
      <c r="BR388" s="27">
        <v>1.42382415799705</v>
      </c>
      <c r="BS388" s="27">
        <v>16350.6260502614</v>
      </c>
      <c r="BU388">
        <f t="shared" si="20"/>
        <v>112826.061861148</v>
      </c>
      <c r="BV388">
        <f t="shared" si="21"/>
        <v>197222.997649296</v>
      </c>
      <c r="BW388" s="29">
        <v>383</v>
      </c>
      <c r="BX388">
        <f t="shared" si="22"/>
        <v>0</v>
      </c>
      <c r="BY388">
        <f t="shared" si="23"/>
        <v>1</v>
      </c>
      <c r="CA388" s="25">
        <v>76400</v>
      </c>
      <c r="CH388" s="7">
        <v>76400</v>
      </c>
      <c r="CI388" s="6">
        <v>0</v>
      </c>
      <c r="CJ388" s="6">
        <v>1</v>
      </c>
      <c r="CK388" s="6">
        <v>0</v>
      </c>
      <c r="CL388" s="6">
        <v>1</v>
      </c>
      <c r="CM388" s="6">
        <v>0</v>
      </c>
      <c r="CN388" s="6">
        <v>1</v>
      </c>
      <c r="CO388" s="6">
        <v>0</v>
      </c>
      <c r="CP388" s="6">
        <v>1</v>
      </c>
      <c r="CQ388" s="6">
        <v>0</v>
      </c>
      <c r="CR388" s="6">
        <v>1</v>
      </c>
      <c r="CS388" s="6">
        <v>0.002</v>
      </c>
      <c r="CT388" s="6">
        <v>0.998</v>
      </c>
      <c r="CU388" s="6">
        <v>0.051</v>
      </c>
      <c r="CV388" s="6">
        <v>0.949</v>
      </c>
      <c r="CW388" s="6">
        <v>0.279</v>
      </c>
      <c r="CX388" s="6">
        <v>0.721</v>
      </c>
      <c r="CY388" s="6">
        <v>0.455</v>
      </c>
      <c r="CZ388" s="6">
        <v>0.545</v>
      </c>
      <c r="DA388" s="6">
        <v>0.814</v>
      </c>
      <c r="DB388" s="6">
        <v>0.186</v>
      </c>
      <c r="DC388" s="6">
        <v>1</v>
      </c>
      <c r="DD388" s="6">
        <v>1</v>
      </c>
      <c r="DE388" s="6">
        <v>1</v>
      </c>
      <c r="DF388" s="6">
        <v>1</v>
      </c>
      <c r="DG388" s="6">
        <v>1</v>
      </c>
      <c r="DH388" s="6">
        <v>1</v>
      </c>
      <c r="DI388" s="6">
        <v>1</v>
      </c>
      <c r="DJ388" s="6">
        <v>1</v>
      </c>
      <c r="DK388" s="6">
        <v>1</v>
      </c>
      <c r="DL388" s="6">
        <v>1</v>
      </c>
      <c r="DM388" s="6">
        <v>1</v>
      </c>
      <c r="DN388" s="6">
        <v>1</v>
      </c>
      <c r="DO388" s="6">
        <v>1</v>
      </c>
      <c r="DP388" s="6">
        <v>1</v>
      </c>
      <c r="DQ388" s="6">
        <v>1</v>
      </c>
      <c r="DR388" s="6">
        <v>1</v>
      </c>
      <c r="DS388" s="6">
        <v>1</v>
      </c>
      <c r="DT388" s="6">
        <v>1</v>
      </c>
      <c r="DU388" s="6">
        <v>1</v>
      </c>
      <c r="DV388" s="6">
        <v>1</v>
      </c>
      <c r="DW388" s="6">
        <v>1</v>
      </c>
      <c r="DX388" s="6">
        <v>1</v>
      </c>
    </row>
    <row r="389" spans="1:128">
      <c r="A389" s="15">
        <v>384</v>
      </c>
      <c r="BP389" s="27">
        <v>0.775508852095505</v>
      </c>
      <c r="BQ389" s="27">
        <v>13314.9384074034</v>
      </c>
      <c r="BR389" s="27">
        <v>1.31183841144679</v>
      </c>
      <c r="BS389" s="27">
        <v>18168.2794949188</v>
      </c>
      <c r="BU389">
        <f t="shared" si="20"/>
        <v>103011.389406922</v>
      </c>
      <c r="BV389">
        <f t="shared" si="21"/>
        <v>178607.482222099</v>
      </c>
      <c r="BW389" s="29">
        <v>384</v>
      </c>
      <c r="BX389">
        <f t="shared" si="22"/>
        <v>0</v>
      </c>
      <c r="BY389">
        <f t="shared" si="23"/>
        <v>1</v>
      </c>
      <c r="CA389" s="25">
        <v>76600</v>
      </c>
      <c r="CH389" s="7">
        <v>76600</v>
      </c>
      <c r="CI389" s="6">
        <v>0</v>
      </c>
      <c r="CJ389" s="6">
        <v>1</v>
      </c>
      <c r="CK389" s="6">
        <v>0</v>
      </c>
      <c r="CL389" s="6">
        <v>1</v>
      </c>
      <c r="CM389" s="6">
        <v>0</v>
      </c>
      <c r="CN389" s="6">
        <v>1</v>
      </c>
      <c r="CO389" s="6">
        <v>0</v>
      </c>
      <c r="CP389" s="6">
        <v>1</v>
      </c>
      <c r="CQ389" s="6">
        <v>0</v>
      </c>
      <c r="CR389" s="6">
        <v>1</v>
      </c>
      <c r="CS389" s="6">
        <v>0.002</v>
      </c>
      <c r="CT389" s="6">
        <v>0.998</v>
      </c>
      <c r="CU389" s="6">
        <v>0.047</v>
      </c>
      <c r="CV389" s="6">
        <v>0.953</v>
      </c>
      <c r="CW389" s="6">
        <v>0.271</v>
      </c>
      <c r="CX389" s="6">
        <v>0.729</v>
      </c>
      <c r="CY389" s="6">
        <v>0.451</v>
      </c>
      <c r="CZ389" s="6">
        <v>0.549</v>
      </c>
      <c r="DA389" s="6">
        <v>0.801</v>
      </c>
      <c r="DB389" s="6">
        <v>0.199</v>
      </c>
      <c r="DC389" s="6">
        <v>1</v>
      </c>
      <c r="DD389" s="6">
        <v>1</v>
      </c>
      <c r="DE389" s="6">
        <v>1</v>
      </c>
      <c r="DF389" s="6">
        <v>1</v>
      </c>
      <c r="DG389" s="6">
        <v>1</v>
      </c>
      <c r="DH389" s="6">
        <v>1</v>
      </c>
      <c r="DI389" s="6">
        <v>1</v>
      </c>
      <c r="DJ389" s="6">
        <v>1</v>
      </c>
      <c r="DK389" s="6">
        <v>1</v>
      </c>
      <c r="DL389" s="6">
        <v>1</v>
      </c>
      <c r="DM389" s="6">
        <v>1</v>
      </c>
      <c r="DN389" s="6">
        <v>1</v>
      </c>
      <c r="DO389" s="6">
        <v>1</v>
      </c>
      <c r="DP389" s="6">
        <v>1</v>
      </c>
      <c r="DQ389" s="6">
        <v>1</v>
      </c>
      <c r="DR389" s="6">
        <v>1</v>
      </c>
      <c r="DS389" s="6">
        <v>1</v>
      </c>
      <c r="DT389" s="6">
        <v>1</v>
      </c>
      <c r="DU389" s="6">
        <v>1</v>
      </c>
      <c r="DV389" s="6">
        <v>1</v>
      </c>
      <c r="DW389" s="6">
        <v>1</v>
      </c>
      <c r="DX389" s="6">
        <v>1</v>
      </c>
    </row>
    <row r="390" spans="1:128">
      <c r="A390" s="15">
        <v>385</v>
      </c>
      <c r="BP390" s="27">
        <v>0.771523540499338</v>
      </c>
      <c r="BQ390" s="27">
        <v>16467.1256842988</v>
      </c>
      <c r="BR390" s="27">
        <v>1.31416938174177</v>
      </c>
      <c r="BS390" s="27">
        <v>24709.7483612769</v>
      </c>
      <c r="BU390">
        <f t="shared" si="20"/>
        <v>99261.4053906018</v>
      </c>
      <c r="BV390">
        <f t="shared" si="21"/>
        <v>172415.658899989</v>
      </c>
      <c r="BW390" s="29">
        <v>385</v>
      </c>
      <c r="BX390">
        <f t="shared" si="22"/>
        <v>0</v>
      </c>
      <c r="BY390">
        <f t="shared" si="23"/>
        <v>1</v>
      </c>
      <c r="CA390" s="25">
        <v>76800</v>
      </c>
      <c r="CH390" s="7">
        <v>76800</v>
      </c>
      <c r="CI390" s="6">
        <v>0</v>
      </c>
      <c r="CJ390" s="6">
        <v>1</v>
      </c>
      <c r="CK390" s="6">
        <v>0</v>
      </c>
      <c r="CL390" s="6">
        <v>1</v>
      </c>
      <c r="CM390" s="6">
        <v>0</v>
      </c>
      <c r="CN390" s="6">
        <v>1</v>
      </c>
      <c r="CO390" s="6">
        <v>0</v>
      </c>
      <c r="CP390" s="6">
        <v>1</v>
      </c>
      <c r="CQ390" s="6">
        <v>0</v>
      </c>
      <c r="CR390" s="6">
        <v>1</v>
      </c>
      <c r="CS390" s="6">
        <v>0.002</v>
      </c>
      <c r="CT390" s="6">
        <v>0.998</v>
      </c>
      <c r="CU390" s="6">
        <v>0.047</v>
      </c>
      <c r="CV390" s="6">
        <v>0.953</v>
      </c>
      <c r="CW390" s="6">
        <v>0.269</v>
      </c>
      <c r="CX390" s="6">
        <v>0.731</v>
      </c>
      <c r="CY390" s="6">
        <v>0.447</v>
      </c>
      <c r="CZ390" s="6">
        <v>0.553</v>
      </c>
      <c r="DA390" s="6">
        <v>0.792</v>
      </c>
      <c r="DB390" s="6">
        <v>0.208</v>
      </c>
      <c r="DC390" s="6">
        <v>1</v>
      </c>
      <c r="DD390" s="6">
        <v>1</v>
      </c>
      <c r="DE390" s="6">
        <v>1</v>
      </c>
      <c r="DF390" s="6">
        <v>1</v>
      </c>
      <c r="DG390" s="6">
        <v>1</v>
      </c>
      <c r="DH390" s="6">
        <v>1</v>
      </c>
      <c r="DI390" s="6">
        <v>1</v>
      </c>
      <c r="DJ390" s="6">
        <v>1</v>
      </c>
      <c r="DK390" s="6">
        <v>1</v>
      </c>
      <c r="DL390" s="6">
        <v>1</v>
      </c>
      <c r="DM390" s="6">
        <v>1</v>
      </c>
      <c r="DN390" s="6">
        <v>1</v>
      </c>
      <c r="DO390" s="6">
        <v>1</v>
      </c>
      <c r="DP390" s="6">
        <v>1</v>
      </c>
      <c r="DQ390" s="6">
        <v>1</v>
      </c>
      <c r="DR390" s="6">
        <v>1</v>
      </c>
      <c r="DS390" s="6">
        <v>1</v>
      </c>
      <c r="DT390" s="6">
        <v>1</v>
      </c>
      <c r="DU390" s="6">
        <v>1</v>
      </c>
      <c r="DV390" s="6">
        <v>1</v>
      </c>
      <c r="DW390" s="6">
        <v>1</v>
      </c>
      <c r="DX390" s="6">
        <v>1</v>
      </c>
    </row>
    <row r="391" spans="1:128">
      <c r="A391" s="15">
        <v>386</v>
      </c>
      <c r="BP391" s="27">
        <v>0.857016230587937</v>
      </c>
      <c r="BQ391" s="27">
        <v>14413.8464883882</v>
      </c>
      <c r="BR391" s="27">
        <v>1.44187891646051</v>
      </c>
      <c r="BS391" s="27">
        <v>18377.2712834964</v>
      </c>
      <c r="BU391">
        <f t="shared" ref="BU391:BU454" si="24">BP391*$BV$1-BQ391</f>
        <v>114138.588099802</v>
      </c>
      <c r="BV391">
        <f t="shared" ref="BV391:BV454" si="25">BR391*$BV$1-BS391</f>
        <v>197904.56618558</v>
      </c>
      <c r="BW391" s="29">
        <v>386</v>
      </c>
      <c r="BX391">
        <f t="shared" ref="BX391:BX454" si="26">IF(BU391=MAX($BU391:$BV391),1,0)</f>
        <v>0</v>
      </c>
      <c r="BY391">
        <f t="shared" ref="BY391:BY454" si="27">IF(BV391=MAX($BU391:$BV391),1,0)</f>
        <v>1</v>
      </c>
      <c r="CA391" s="25">
        <v>77000</v>
      </c>
      <c r="CH391" s="7">
        <v>77000</v>
      </c>
      <c r="CI391" s="6">
        <v>0</v>
      </c>
      <c r="CJ391" s="6">
        <v>1</v>
      </c>
      <c r="CK391" s="6">
        <v>0</v>
      </c>
      <c r="CL391" s="6">
        <v>1</v>
      </c>
      <c r="CM391" s="6">
        <v>0</v>
      </c>
      <c r="CN391" s="6">
        <v>1</v>
      </c>
      <c r="CO391" s="6">
        <v>0</v>
      </c>
      <c r="CP391" s="6">
        <v>1</v>
      </c>
      <c r="CQ391" s="6">
        <v>0</v>
      </c>
      <c r="CR391" s="6">
        <v>1</v>
      </c>
      <c r="CS391" s="6">
        <v>0.001</v>
      </c>
      <c r="CT391" s="6">
        <v>0.999</v>
      </c>
      <c r="CU391" s="6">
        <v>0.044</v>
      </c>
      <c r="CV391" s="6">
        <v>0.956</v>
      </c>
      <c r="CW391" s="6">
        <v>0.267</v>
      </c>
      <c r="CX391" s="6">
        <v>0.733</v>
      </c>
      <c r="CY391" s="6">
        <v>0.438</v>
      </c>
      <c r="CZ391" s="6">
        <v>0.562</v>
      </c>
      <c r="DA391" s="6">
        <v>0.781</v>
      </c>
      <c r="DB391" s="6">
        <v>0.219</v>
      </c>
      <c r="DC391" s="6">
        <v>1</v>
      </c>
      <c r="DD391" s="6">
        <v>1</v>
      </c>
      <c r="DE391" s="6">
        <v>1</v>
      </c>
      <c r="DF391" s="6">
        <v>1</v>
      </c>
      <c r="DG391" s="6">
        <v>1</v>
      </c>
      <c r="DH391" s="6">
        <v>1</v>
      </c>
      <c r="DI391" s="6">
        <v>1</v>
      </c>
      <c r="DJ391" s="6">
        <v>1</v>
      </c>
      <c r="DK391" s="6">
        <v>1</v>
      </c>
      <c r="DL391" s="6">
        <v>1</v>
      </c>
      <c r="DM391" s="6">
        <v>1</v>
      </c>
      <c r="DN391" s="6">
        <v>1</v>
      </c>
      <c r="DO391" s="6">
        <v>1</v>
      </c>
      <c r="DP391" s="6">
        <v>1</v>
      </c>
      <c r="DQ391" s="6">
        <v>1</v>
      </c>
      <c r="DR391" s="6">
        <v>1</v>
      </c>
      <c r="DS391" s="6">
        <v>1</v>
      </c>
      <c r="DT391" s="6">
        <v>1</v>
      </c>
      <c r="DU391" s="6">
        <v>1</v>
      </c>
      <c r="DV391" s="6">
        <v>1</v>
      </c>
      <c r="DW391" s="6">
        <v>1</v>
      </c>
      <c r="DX391" s="6">
        <v>1</v>
      </c>
    </row>
    <row r="392" spans="1:128">
      <c r="A392" s="15">
        <v>387</v>
      </c>
      <c r="BP392" s="27">
        <v>0.842983335276426</v>
      </c>
      <c r="BQ392" s="27">
        <v>19954.0995658737</v>
      </c>
      <c r="BR392" s="27">
        <v>1.46334065301386</v>
      </c>
      <c r="BS392" s="27">
        <v>29367.7974658329</v>
      </c>
      <c r="BU392">
        <f t="shared" si="24"/>
        <v>106493.40072559</v>
      </c>
      <c r="BV392">
        <f t="shared" si="25"/>
        <v>190133.300486247</v>
      </c>
      <c r="BW392" s="29">
        <v>387</v>
      </c>
      <c r="BX392">
        <f t="shared" si="26"/>
        <v>0</v>
      </c>
      <c r="BY392">
        <f t="shared" si="27"/>
        <v>1</v>
      </c>
      <c r="CA392" s="25">
        <v>77200</v>
      </c>
      <c r="CH392" s="7">
        <v>77200</v>
      </c>
      <c r="CI392" s="6">
        <v>0</v>
      </c>
      <c r="CJ392" s="6">
        <v>1</v>
      </c>
      <c r="CK392" s="6">
        <v>0</v>
      </c>
      <c r="CL392" s="6">
        <v>1</v>
      </c>
      <c r="CM392" s="6">
        <v>0</v>
      </c>
      <c r="CN392" s="6">
        <v>1</v>
      </c>
      <c r="CO392" s="6">
        <v>0</v>
      </c>
      <c r="CP392" s="6">
        <v>1</v>
      </c>
      <c r="CQ392" s="6">
        <v>0</v>
      </c>
      <c r="CR392" s="6">
        <v>1</v>
      </c>
      <c r="CS392" s="6">
        <v>0.001</v>
      </c>
      <c r="CT392" s="6">
        <v>0.999</v>
      </c>
      <c r="CU392" s="6">
        <v>0.038</v>
      </c>
      <c r="CV392" s="6">
        <v>0.962</v>
      </c>
      <c r="CW392" s="6">
        <v>0.261</v>
      </c>
      <c r="CX392" s="6">
        <v>0.739</v>
      </c>
      <c r="CY392" s="6">
        <v>0.429</v>
      </c>
      <c r="CZ392" s="6">
        <v>0.571</v>
      </c>
      <c r="DA392" s="6">
        <v>0.768</v>
      </c>
      <c r="DB392" s="6">
        <v>0.232</v>
      </c>
      <c r="DC392" s="6">
        <v>1</v>
      </c>
      <c r="DD392" s="6">
        <v>1</v>
      </c>
      <c r="DE392" s="6">
        <v>1</v>
      </c>
      <c r="DF392" s="6">
        <v>1</v>
      </c>
      <c r="DG392" s="6">
        <v>1</v>
      </c>
      <c r="DH392" s="6">
        <v>1</v>
      </c>
      <c r="DI392" s="6">
        <v>1</v>
      </c>
      <c r="DJ392" s="6">
        <v>1</v>
      </c>
      <c r="DK392" s="6">
        <v>1</v>
      </c>
      <c r="DL392" s="6">
        <v>1</v>
      </c>
      <c r="DM392" s="6">
        <v>1</v>
      </c>
      <c r="DN392" s="6">
        <v>1</v>
      </c>
      <c r="DO392" s="6">
        <v>1</v>
      </c>
      <c r="DP392" s="6">
        <v>1</v>
      </c>
      <c r="DQ392" s="6">
        <v>1</v>
      </c>
      <c r="DR392" s="6">
        <v>1</v>
      </c>
      <c r="DS392" s="6">
        <v>1</v>
      </c>
      <c r="DT392" s="6">
        <v>1</v>
      </c>
      <c r="DU392" s="6">
        <v>1</v>
      </c>
      <c r="DV392" s="6">
        <v>1</v>
      </c>
      <c r="DW392" s="6">
        <v>1</v>
      </c>
      <c r="DX392" s="6">
        <v>1</v>
      </c>
    </row>
    <row r="393" spans="1:128">
      <c r="A393" s="15">
        <v>388</v>
      </c>
      <c r="BP393" s="27">
        <v>0.822468861648137</v>
      </c>
      <c r="BQ393" s="27">
        <v>15056.4208406292</v>
      </c>
      <c r="BR393" s="27">
        <v>1.42884688566992</v>
      </c>
      <c r="BS393" s="27">
        <v>19328.7656842227</v>
      </c>
      <c r="BU393">
        <f t="shared" si="24"/>
        <v>108313.908406591</v>
      </c>
      <c r="BV393">
        <f t="shared" si="25"/>
        <v>194998.267166265</v>
      </c>
      <c r="BW393" s="29">
        <v>388</v>
      </c>
      <c r="BX393">
        <f t="shared" si="26"/>
        <v>0</v>
      </c>
      <c r="BY393">
        <f t="shared" si="27"/>
        <v>1</v>
      </c>
      <c r="CA393" s="25">
        <v>77400</v>
      </c>
      <c r="CH393" s="7">
        <v>77400</v>
      </c>
      <c r="CI393" s="6">
        <v>0</v>
      </c>
      <c r="CJ393" s="6">
        <v>1</v>
      </c>
      <c r="CK393" s="6">
        <v>0</v>
      </c>
      <c r="CL393" s="6">
        <v>1</v>
      </c>
      <c r="CM393" s="6">
        <v>0</v>
      </c>
      <c r="CN393" s="6">
        <v>1</v>
      </c>
      <c r="CO393" s="6">
        <v>0</v>
      </c>
      <c r="CP393" s="6">
        <v>1</v>
      </c>
      <c r="CQ393" s="6">
        <v>0</v>
      </c>
      <c r="CR393" s="6">
        <v>1</v>
      </c>
      <c r="CS393" s="6">
        <v>0.001</v>
      </c>
      <c r="CT393" s="6">
        <v>0.999</v>
      </c>
      <c r="CU393" s="6">
        <v>0.037</v>
      </c>
      <c r="CV393" s="6">
        <v>0.963</v>
      </c>
      <c r="CW393" s="6">
        <v>0.254</v>
      </c>
      <c r="CX393" s="6">
        <v>0.746</v>
      </c>
      <c r="CY393" s="6">
        <v>0.423</v>
      </c>
      <c r="CZ393" s="6">
        <v>0.577</v>
      </c>
      <c r="DA393" s="6">
        <v>0.754</v>
      </c>
      <c r="DB393" s="6">
        <v>0.246</v>
      </c>
      <c r="DC393" s="6">
        <v>1</v>
      </c>
      <c r="DD393" s="6">
        <v>1</v>
      </c>
      <c r="DE393" s="6">
        <v>1</v>
      </c>
      <c r="DF393" s="6">
        <v>1</v>
      </c>
      <c r="DG393" s="6">
        <v>1</v>
      </c>
      <c r="DH393" s="6">
        <v>1</v>
      </c>
      <c r="DI393" s="6">
        <v>1</v>
      </c>
      <c r="DJ393" s="6">
        <v>1</v>
      </c>
      <c r="DK393" s="6">
        <v>1</v>
      </c>
      <c r="DL393" s="6">
        <v>1</v>
      </c>
      <c r="DM393" s="6">
        <v>1</v>
      </c>
      <c r="DN393" s="6">
        <v>1</v>
      </c>
      <c r="DO393" s="6">
        <v>1</v>
      </c>
      <c r="DP393" s="6">
        <v>1</v>
      </c>
      <c r="DQ393" s="6">
        <v>1</v>
      </c>
      <c r="DR393" s="6">
        <v>1</v>
      </c>
      <c r="DS393" s="6">
        <v>1</v>
      </c>
      <c r="DT393" s="6">
        <v>1</v>
      </c>
      <c r="DU393" s="6">
        <v>1</v>
      </c>
      <c r="DV393" s="6">
        <v>1</v>
      </c>
      <c r="DW393" s="6">
        <v>1</v>
      </c>
      <c r="DX393" s="6">
        <v>1</v>
      </c>
    </row>
    <row r="394" spans="1:128">
      <c r="A394" s="15">
        <v>389</v>
      </c>
      <c r="BP394" s="27">
        <v>0.859802115650586</v>
      </c>
      <c r="BQ394" s="27">
        <v>13467.1607593339</v>
      </c>
      <c r="BR394" s="27">
        <v>1.46612388326015</v>
      </c>
      <c r="BS394" s="27">
        <v>18010.4823999131</v>
      </c>
      <c r="BU394">
        <f t="shared" si="24"/>
        <v>115503.156588254</v>
      </c>
      <c r="BV394">
        <f t="shared" si="25"/>
        <v>201908.100089109</v>
      </c>
      <c r="BW394" s="29">
        <v>389</v>
      </c>
      <c r="BX394">
        <f t="shared" si="26"/>
        <v>0</v>
      </c>
      <c r="BY394">
        <f t="shared" si="27"/>
        <v>1</v>
      </c>
      <c r="CA394" s="25">
        <v>77600</v>
      </c>
      <c r="CH394" s="7">
        <v>77600</v>
      </c>
      <c r="CI394" s="6">
        <v>0</v>
      </c>
      <c r="CJ394" s="6">
        <v>1</v>
      </c>
      <c r="CK394" s="6">
        <v>0</v>
      </c>
      <c r="CL394" s="6">
        <v>1</v>
      </c>
      <c r="CM394" s="6">
        <v>0</v>
      </c>
      <c r="CN394" s="6">
        <v>1</v>
      </c>
      <c r="CO394" s="6">
        <v>0</v>
      </c>
      <c r="CP394" s="6">
        <v>1</v>
      </c>
      <c r="CQ394" s="6">
        <v>0</v>
      </c>
      <c r="CR394" s="6">
        <v>1</v>
      </c>
      <c r="CS394" s="6">
        <v>0.001</v>
      </c>
      <c r="CT394" s="6">
        <v>0.999</v>
      </c>
      <c r="CU394" s="6">
        <v>0.035</v>
      </c>
      <c r="CV394" s="6">
        <v>0.965</v>
      </c>
      <c r="CW394" s="6">
        <v>0.254</v>
      </c>
      <c r="CX394" s="6">
        <v>0.746</v>
      </c>
      <c r="CY394" s="6">
        <v>0.419</v>
      </c>
      <c r="CZ394" s="6">
        <v>0.581</v>
      </c>
      <c r="DA394" s="6">
        <v>0.749</v>
      </c>
      <c r="DB394" s="6">
        <v>0.251</v>
      </c>
      <c r="DC394" s="6">
        <v>1</v>
      </c>
      <c r="DD394" s="6">
        <v>1</v>
      </c>
      <c r="DE394" s="6">
        <v>1</v>
      </c>
      <c r="DF394" s="6">
        <v>1</v>
      </c>
      <c r="DG394" s="6">
        <v>1</v>
      </c>
      <c r="DH394" s="6">
        <v>1</v>
      </c>
      <c r="DI394" s="6">
        <v>1</v>
      </c>
      <c r="DJ394" s="6">
        <v>1</v>
      </c>
      <c r="DK394" s="6">
        <v>1</v>
      </c>
      <c r="DL394" s="6">
        <v>1</v>
      </c>
      <c r="DM394" s="6">
        <v>1</v>
      </c>
      <c r="DN394" s="6">
        <v>1</v>
      </c>
      <c r="DO394" s="6">
        <v>1</v>
      </c>
      <c r="DP394" s="6">
        <v>1</v>
      </c>
      <c r="DQ394" s="6">
        <v>1</v>
      </c>
      <c r="DR394" s="6">
        <v>1</v>
      </c>
      <c r="DS394" s="6">
        <v>1</v>
      </c>
      <c r="DT394" s="6">
        <v>1</v>
      </c>
      <c r="DU394" s="6">
        <v>1</v>
      </c>
      <c r="DV394" s="6">
        <v>1</v>
      </c>
      <c r="DW394" s="6">
        <v>1</v>
      </c>
      <c r="DX394" s="6">
        <v>1</v>
      </c>
    </row>
    <row r="395" spans="1:128">
      <c r="A395" s="15">
        <v>390</v>
      </c>
      <c r="BP395" s="27">
        <v>0.801758590634203</v>
      </c>
      <c r="BQ395" s="27">
        <v>16716.0208814045</v>
      </c>
      <c r="BR395" s="27">
        <v>1.37384638842687</v>
      </c>
      <c r="BS395" s="27">
        <v>24975.6207938812</v>
      </c>
      <c r="BU395">
        <f t="shared" si="24"/>
        <v>103547.767713726</v>
      </c>
      <c r="BV395">
        <f t="shared" si="25"/>
        <v>181101.33747015</v>
      </c>
      <c r="BW395" s="29">
        <v>390</v>
      </c>
      <c r="BX395">
        <f t="shared" si="26"/>
        <v>0</v>
      </c>
      <c r="BY395">
        <f t="shared" si="27"/>
        <v>1</v>
      </c>
      <c r="CA395" s="25">
        <v>77800</v>
      </c>
      <c r="CH395" s="7">
        <v>77800</v>
      </c>
      <c r="CI395" s="6">
        <v>0</v>
      </c>
      <c r="CJ395" s="6">
        <v>1</v>
      </c>
      <c r="CK395" s="6">
        <v>0</v>
      </c>
      <c r="CL395" s="6">
        <v>1</v>
      </c>
      <c r="CM395" s="6">
        <v>0</v>
      </c>
      <c r="CN395" s="6">
        <v>1</v>
      </c>
      <c r="CO395" s="6">
        <v>0</v>
      </c>
      <c r="CP395" s="6">
        <v>1</v>
      </c>
      <c r="CQ395" s="6">
        <v>0</v>
      </c>
      <c r="CR395" s="6">
        <v>1</v>
      </c>
      <c r="CS395" s="6">
        <v>0.001</v>
      </c>
      <c r="CT395" s="6">
        <v>0.999</v>
      </c>
      <c r="CU395" s="6">
        <v>0.035</v>
      </c>
      <c r="CV395" s="6">
        <v>0.965</v>
      </c>
      <c r="CW395" s="6">
        <v>0.254</v>
      </c>
      <c r="CX395" s="6">
        <v>0.746</v>
      </c>
      <c r="CY395" s="6">
        <v>0.417</v>
      </c>
      <c r="CZ395" s="6">
        <v>0.583</v>
      </c>
      <c r="DA395" s="6">
        <v>0.744</v>
      </c>
      <c r="DB395" s="6">
        <v>0.256</v>
      </c>
      <c r="DC395" s="6">
        <v>1</v>
      </c>
      <c r="DD395" s="6">
        <v>1</v>
      </c>
      <c r="DE395" s="6">
        <v>1</v>
      </c>
      <c r="DF395" s="6">
        <v>1</v>
      </c>
      <c r="DG395" s="6">
        <v>1</v>
      </c>
      <c r="DH395" s="6">
        <v>1</v>
      </c>
      <c r="DI395" s="6">
        <v>1</v>
      </c>
      <c r="DJ395" s="6">
        <v>1</v>
      </c>
      <c r="DK395" s="6">
        <v>1</v>
      </c>
      <c r="DL395" s="6">
        <v>1</v>
      </c>
      <c r="DM395" s="6">
        <v>1</v>
      </c>
      <c r="DN395" s="6">
        <v>1</v>
      </c>
      <c r="DO395" s="6">
        <v>1</v>
      </c>
      <c r="DP395" s="6">
        <v>1</v>
      </c>
      <c r="DQ395" s="6">
        <v>1</v>
      </c>
      <c r="DR395" s="6">
        <v>1</v>
      </c>
      <c r="DS395" s="6">
        <v>1</v>
      </c>
      <c r="DT395" s="6">
        <v>1</v>
      </c>
      <c r="DU395" s="6">
        <v>1</v>
      </c>
      <c r="DV395" s="6">
        <v>1</v>
      </c>
      <c r="DW395" s="6">
        <v>1</v>
      </c>
      <c r="DX395" s="6">
        <v>1</v>
      </c>
    </row>
    <row r="396" spans="1:128">
      <c r="A396" s="15">
        <v>391</v>
      </c>
      <c r="BP396" s="27">
        <v>0.764464482688887</v>
      </c>
      <c r="BQ396" s="27">
        <v>17884.5798214517</v>
      </c>
      <c r="BR396" s="27">
        <v>1.26212748240826</v>
      </c>
      <c r="BS396" s="27">
        <v>26883.9909567871</v>
      </c>
      <c r="BU396">
        <f t="shared" si="24"/>
        <v>96785.0925818813</v>
      </c>
      <c r="BV396">
        <f t="shared" si="25"/>
        <v>162435.131404453</v>
      </c>
      <c r="BW396" s="29">
        <v>391</v>
      </c>
      <c r="BX396">
        <f t="shared" si="26"/>
        <v>0</v>
      </c>
      <c r="BY396">
        <f t="shared" si="27"/>
        <v>1</v>
      </c>
      <c r="CA396" s="25">
        <v>78000</v>
      </c>
      <c r="CH396" s="7">
        <v>78000</v>
      </c>
      <c r="CI396" s="6">
        <v>0</v>
      </c>
      <c r="CJ396" s="6">
        <v>1</v>
      </c>
      <c r="CK396" s="6">
        <v>0</v>
      </c>
      <c r="CL396" s="6">
        <v>1</v>
      </c>
      <c r="CM396" s="6">
        <v>0</v>
      </c>
      <c r="CN396" s="6">
        <v>1</v>
      </c>
      <c r="CO396" s="6">
        <v>0</v>
      </c>
      <c r="CP396" s="6">
        <v>1</v>
      </c>
      <c r="CQ396" s="6">
        <v>0</v>
      </c>
      <c r="CR396" s="6">
        <v>1</v>
      </c>
      <c r="CS396" s="6">
        <v>0.001</v>
      </c>
      <c r="CT396" s="6">
        <v>0.999</v>
      </c>
      <c r="CU396" s="6">
        <v>0.033</v>
      </c>
      <c r="CV396" s="6">
        <v>0.967</v>
      </c>
      <c r="CW396" s="6">
        <v>0.252</v>
      </c>
      <c r="CX396" s="6">
        <v>0.748</v>
      </c>
      <c r="CY396" s="6">
        <v>0.413</v>
      </c>
      <c r="CZ396" s="6">
        <v>0.587</v>
      </c>
      <c r="DA396" s="6">
        <v>0.734</v>
      </c>
      <c r="DB396" s="6">
        <v>0.266</v>
      </c>
      <c r="DC396" s="6">
        <v>1</v>
      </c>
      <c r="DD396" s="6">
        <v>1</v>
      </c>
      <c r="DE396" s="6">
        <v>1</v>
      </c>
      <c r="DF396" s="6">
        <v>1</v>
      </c>
      <c r="DG396" s="6">
        <v>1</v>
      </c>
      <c r="DH396" s="6">
        <v>1</v>
      </c>
      <c r="DI396" s="6">
        <v>1</v>
      </c>
      <c r="DJ396" s="6">
        <v>1</v>
      </c>
      <c r="DK396" s="6">
        <v>1</v>
      </c>
      <c r="DL396" s="6">
        <v>1</v>
      </c>
      <c r="DM396" s="6">
        <v>1</v>
      </c>
      <c r="DN396" s="6">
        <v>1</v>
      </c>
      <c r="DO396" s="6">
        <v>1</v>
      </c>
      <c r="DP396" s="6">
        <v>1</v>
      </c>
      <c r="DQ396" s="6">
        <v>1</v>
      </c>
      <c r="DR396" s="6">
        <v>1</v>
      </c>
      <c r="DS396" s="6">
        <v>1</v>
      </c>
      <c r="DT396" s="6">
        <v>1</v>
      </c>
      <c r="DU396" s="6">
        <v>1</v>
      </c>
      <c r="DV396" s="6">
        <v>1</v>
      </c>
      <c r="DW396" s="6">
        <v>1</v>
      </c>
      <c r="DX396" s="6">
        <v>1</v>
      </c>
    </row>
    <row r="397" spans="1:128">
      <c r="A397" s="15">
        <v>392</v>
      </c>
      <c r="BP397" s="27">
        <v>0.8319988055123</v>
      </c>
      <c r="BQ397" s="27">
        <v>14046.1747571099</v>
      </c>
      <c r="BR397" s="27">
        <v>1.42245719903587</v>
      </c>
      <c r="BS397" s="27">
        <v>20329.7924128197</v>
      </c>
      <c r="BU397">
        <f t="shared" si="24"/>
        <v>110753.646069735</v>
      </c>
      <c r="BV397">
        <f t="shared" si="25"/>
        <v>193038.78744256</v>
      </c>
      <c r="BW397" s="29">
        <v>392</v>
      </c>
      <c r="BX397">
        <f t="shared" si="26"/>
        <v>0</v>
      </c>
      <c r="BY397">
        <f t="shared" si="27"/>
        <v>1</v>
      </c>
      <c r="CA397" s="25">
        <v>78200</v>
      </c>
      <c r="CH397" s="7">
        <v>78200</v>
      </c>
      <c r="CI397" s="6">
        <v>0</v>
      </c>
      <c r="CJ397" s="6">
        <v>1</v>
      </c>
      <c r="CK397" s="6">
        <v>0</v>
      </c>
      <c r="CL397" s="6">
        <v>1</v>
      </c>
      <c r="CM397" s="6">
        <v>0</v>
      </c>
      <c r="CN397" s="6">
        <v>1</v>
      </c>
      <c r="CO397" s="6">
        <v>0</v>
      </c>
      <c r="CP397" s="6">
        <v>1</v>
      </c>
      <c r="CQ397" s="6">
        <v>0</v>
      </c>
      <c r="CR397" s="6">
        <v>1</v>
      </c>
      <c r="CS397" s="6">
        <v>0.001</v>
      </c>
      <c r="CT397" s="6">
        <v>0.999</v>
      </c>
      <c r="CU397" s="6">
        <v>0.031</v>
      </c>
      <c r="CV397" s="6">
        <v>0.969</v>
      </c>
      <c r="CW397" s="6">
        <v>0.248</v>
      </c>
      <c r="CX397" s="6">
        <v>0.752</v>
      </c>
      <c r="CY397" s="6">
        <v>0.406</v>
      </c>
      <c r="CZ397" s="6">
        <v>0.594</v>
      </c>
      <c r="DA397" s="6">
        <v>0.728</v>
      </c>
      <c r="DB397" s="6">
        <v>0.272</v>
      </c>
      <c r="DC397" s="6">
        <v>1</v>
      </c>
      <c r="DD397" s="6">
        <v>1</v>
      </c>
      <c r="DE397" s="6">
        <v>1</v>
      </c>
      <c r="DF397" s="6">
        <v>1</v>
      </c>
      <c r="DG397" s="6">
        <v>1</v>
      </c>
      <c r="DH397" s="6">
        <v>1</v>
      </c>
      <c r="DI397" s="6">
        <v>1</v>
      </c>
      <c r="DJ397" s="6">
        <v>1</v>
      </c>
      <c r="DK397" s="6">
        <v>1</v>
      </c>
      <c r="DL397" s="6">
        <v>1</v>
      </c>
      <c r="DM397" s="6">
        <v>1</v>
      </c>
      <c r="DN397" s="6">
        <v>1</v>
      </c>
      <c r="DO397" s="6">
        <v>1</v>
      </c>
      <c r="DP397" s="6">
        <v>1</v>
      </c>
      <c r="DQ397" s="6">
        <v>1</v>
      </c>
      <c r="DR397" s="6">
        <v>1</v>
      </c>
      <c r="DS397" s="6">
        <v>1</v>
      </c>
      <c r="DT397" s="6">
        <v>1</v>
      </c>
      <c r="DU397" s="6">
        <v>1</v>
      </c>
      <c r="DV397" s="6">
        <v>1</v>
      </c>
      <c r="DW397" s="6">
        <v>1</v>
      </c>
      <c r="DX397" s="6">
        <v>1</v>
      </c>
    </row>
    <row r="398" spans="1:128">
      <c r="A398" s="15">
        <v>393</v>
      </c>
      <c r="BP398" s="27">
        <v>0.768704930421451</v>
      </c>
      <c r="BQ398" s="27">
        <v>11967.735272516</v>
      </c>
      <c r="BR398" s="27">
        <v>1.31099375493147</v>
      </c>
      <c r="BS398" s="27">
        <v>15223.2382363991</v>
      </c>
      <c r="BU398">
        <f t="shared" si="24"/>
        <v>103338.004290702</v>
      </c>
      <c r="BV398">
        <f t="shared" si="25"/>
        <v>181425.825003321</v>
      </c>
      <c r="BW398" s="29">
        <v>393</v>
      </c>
      <c r="BX398">
        <f t="shared" si="26"/>
        <v>0</v>
      </c>
      <c r="BY398">
        <f t="shared" si="27"/>
        <v>1</v>
      </c>
      <c r="CA398" s="25">
        <v>78400</v>
      </c>
      <c r="CH398" s="7">
        <v>78400</v>
      </c>
      <c r="CI398" s="6">
        <v>0</v>
      </c>
      <c r="CJ398" s="6">
        <v>1</v>
      </c>
      <c r="CK398" s="6">
        <v>0</v>
      </c>
      <c r="CL398" s="6">
        <v>1</v>
      </c>
      <c r="CM398" s="6">
        <v>0</v>
      </c>
      <c r="CN398" s="6">
        <v>1</v>
      </c>
      <c r="CO398" s="6">
        <v>0</v>
      </c>
      <c r="CP398" s="6">
        <v>1</v>
      </c>
      <c r="CQ398" s="6">
        <v>0</v>
      </c>
      <c r="CR398" s="6">
        <v>1</v>
      </c>
      <c r="CS398" s="6">
        <v>0.001</v>
      </c>
      <c r="CT398" s="6">
        <v>0.999</v>
      </c>
      <c r="CU398" s="6">
        <v>0.031</v>
      </c>
      <c r="CV398" s="6">
        <v>0.969</v>
      </c>
      <c r="CW398" s="6">
        <v>0.24</v>
      </c>
      <c r="CX398" s="6">
        <v>0.76</v>
      </c>
      <c r="CY398" s="6">
        <v>0.4</v>
      </c>
      <c r="CZ398" s="6">
        <v>0.6</v>
      </c>
      <c r="DA398" s="6">
        <v>0.717</v>
      </c>
      <c r="DB398" s="6">
        <v>0.283</v>
      </c>
      <c r="DC398" s="6">
        <v>1</v>
      </c>
      <c r="DD398" s="6">
        <v>1</v>
      </c>
      <c r="DE398" s="6">
        <v>1</v>
      </c>
      <c r="DF398" s="6">
        <v>1</v>
      </c>
      <c r="DG398" s="6">
        <v>1</v>
      </c>
      <c r="DH398" s="6">
        <v>1</v>
      </c>
      <c r="DI398" s="6">
        <v>1</v>
      </c>
      <c r="DJ398" s="6">
        <v>1</v>
      </c>
      <c r="DK398" s="6">
        <v>1</v>
      </c>
      <c r="DL398" s="6">
        <v>1</v>
      </c>
      <c r="DM398" s="6">
        <v>1</v>
      </c>
      <c r="DN398" s="6">
        <v>1</v>
      </c>
      <c r="DO398" s="6">
        <v>1</v>
      </c>
      <c r="DP398" s="6">
        <v>1</v>
      </c>
      <c r="DQ398" s="6">
        <v>1</v>
      </c>
      <c r="DR398" s="6">
        <v>1</v>
      </c>
      <c r="DS398" s="6">
        <v>1</v>
      </c>
      <c r="DT398" s="6">
        <v>1</v>
      </c>
      <c r="DU398" s="6">
        <v>1</v>
      </c>
      <c r="DV398" s="6">
        <v>1</v>
      </c>
      <c r="DW398" s="6">
        <v>1</v>
      </c>
      <c r="DX398" s="6">
        <v>1</v>
      </c>
    </row>
    <row r="399" spans="1:128">
      <c r="A399" s="15">
        <v>394</v>
      </c>
      <c r="BP399" s="27">
        <v>0.859240717085896</v>
      </c>
      <c r="BQ399" s="27">
        <v>13641.0664488313</v>
      </c>
      <c r="BR399" s="27">
        <v>1.4966487345907</v>
      </c>
      <c r="BS399" s="27">
        <v>20695.8271700115</v>
      </c>
      <c r="BU399">
        <f t="shared" si="24"/>
        <v>115245.041114053</v>
      </c>
      <c r="BV399">
        <f t="shared" si="25"/>
        <v>203801.483018593</v>
      </c>
      <c r="BW399" s="29">
        <v>394</v>
      </c>
      <c r="BX399">
        <f t="shared" si="26"/>
        <v>0</v>
      </c>
      <c r="BY399">
        <f t="shared" si="27"/>
        <v>1</v>
      </c>
      <c r="CA399" s="25">
        <v>78600</v>
      </c>
      <c r="CH399" s="7">
        <v>78600</v>
      </c>
      <c r="CI399" s="6">
        <v>0</v>
      </c>
      <c r="CJ399" s="6">
        <v>1</v>
      </c>
      <c r="CK399" s="6">
        <v>0</v>
      </c>
      <c r="CL399" s="6">
        <v>1</v>
      </c>
      <c r="CM399" s="6">
        <v>0</v>
      </c>
      <c r="CN399" s="6">
        <v>1</v>
      </c>
      <c r="CO399" s="6">
        <v>0</v>
      </c>
      <c r="CP399" s="6">
        <v>1</v>
      </c>
      <c r="CQ399" s="6">
        <v>0</v>
      </c>
      <c r="CR399" s="6">
        <v>1</v>
      </c>
      <c r="CS399" s="6">
        <v>0.001</v>
      </c>
      <c r="CT399" s="6">
        <v>0.999</v>
      </c>
      <c r="CU399" s="6">
        <v>0.029</v>
      </c>
      <c r="CV399" s="6">
        <v>0.971</v>
      </c>
      <c r="CW399" s="6">
        <v>0.236</v>
      </c>
      <c r="CX399" s="6">
        <v>0.764</v>
      </c>
      <c r="CY399" s="6">
        <v>0.396</v>
      </c>
      <c r="CZ399" s="6">
        <v>0.604</v>
      </c>
      <c r="DA399" s="6">
        <v>0.709</v>
      </c>
      <c r="DB399" s="6">
        <v>0.291</v>
      </c>
      <c r="DC399" s="6">
        <v>1</v>
      </c>
      <c r="DD399" s="6">
        <v>1</v>
      </c>
      <c r="DE399" s="6">
        <v>1</v>
      </c>
      <c r="DF399" s="6">
        <v>1</v>
      </c>
      <c r="DG399" s="6">
        <v>1</v>
      </c>
      <c r="DH399" s="6">
        <v>1</v>
      </c>
      <c r="DI399" s="6">
        <v>1</v>
      </c>
      <c r="DJ399" s="6">
        <v>1</v>
      </c>
      <c r="DK399" s="6">
        <v>1</v>
      </c>
      <c r="DL399" s="6">
        <v>1</v>
      </c>
      <c r="DM399" s="6">
        <v>1</v>
      </c>
      <c r="DN399" s="6">
        <v>1</v>
      </c>
      <c r="DO399" s="6">
        <v>1</v>
      </c>
      <c r="DP399" s="6">
        <v>1</v>
      </c>
      <c r="DQ399" s="6">
        <v>1</v>
      </c>
      <c r="DR399" s="6">
        <v>1</v>
      </c>
      <c r="DS399" s="6">
        <v>1</v>
      </c>
      <c r="DT399" s="6">
        <v>1</v>
      </c>
      <c r="DU399" s="6">
        <v>1</v>
      </c>
      <c r="DV399" s="6">
        <v>1</v>
      </c>
      <c r="DW399" s="6">
        <v>1</v>
      </c>
      <c r="DX399" s="6">
        <v>1</v>
      </c>
    </row>
    <row r="400" spans="1:128">
      <c r="A400" s="15">
        <v>395</v>
      </c>
      <c r="BP400" s="27">
        <v>0.795757739169015</v>
      </c>
      <c r="BQ400" s="27">
        <v>14511.9234134867</v>
      </c>
      <c r="BR400" s="27">
        <v>1.37059418217751</v>
      </c>
      <c r="BS400" s="27">
        <v>19936.1115618033</v>
      </c>
      <c r="BU400">
        <f t="shared" si="24"/>
        <v>104851.737461865</v>
      </c>
      <c r="BV400">
        <f t="shared" si="25"/>
        <v>185653.015764823</v>
      </c>
      <c r="BW400" s="29">
        <v>395</v>
      </c>
      <c r="BX400">
        <f t="shared" si="26"/>
        <v>0</v>
      </c>
      <c r="BY400">
        <f t="shared" si="27"/>
        <v>1</v>
      </c>
      <c r="CA400" s="25">
        <v>78800</v>
      </c>
      <c r="CH400" s="7">
        <v>78800</v>
      </c>
      <c r="CI400" s="6">
        <v>0</v>
      </c>
      <c r="CJ400" s="6">
        <v>1</v>
      </c>
      <c r="CK400" s="6">
        <v>0</v>
      </c>
      <c r="CL400" s="6">
        <v>1</v>
      </c>
      <c r="CM400" s="6">
        <v>0</v>
      </c>
      <c r="CN400" s="6">
        <v>1</v>
      </c>
      <c r="CO400" s="6">
        <v>0</v>
      </c>
      <c r="CP400" s="6">
        <v>1</v>
      </c>
      <c r="CQ400" s="6">
        <v>0</v>
      </c>
      <c r="CR400" s="6">
        <v>1</v>
      </c>
      <c r="CS400" s="6">
        <v>0.001</v>
      </c>
      <c r="CT400" s="6">
        <v>0.999</v>
      </c>
      <c r="CU400" s="6">
        <v>0.029</v>
      </c>
      <c r="CV400" s="6">
        <v>0.971</v>
      </c>
      <c r="CW400" s="6">
        <v>0.232</v>
      </c>
      <c r="CX400" s="6">
        <v>0.768</v>
      </c>
      <c r="CY400" s="6">
        <v>0.394</v>
      </c>
      <c r="CZ400" s="6">
        <v>0.606</v>
      </c>
      <c r="DA400" s="6">
        <v>0.697</v>
      </c>
      <c r="DB400" s="6">
        <v>0.303</v>
      </c>
      <c r="DC400" s="6">
        <v>1</v>
      </c>
      <c r="DD400" s="6">
        <v>1</v>
      </c>
      <c r="DE400" s="6">
        <v>1</v>
      </c>
      <c r="DF400" s="6">
        <v>1</v>
      </c>
      <c r="DG400" s="6">
        <v>1</v>
      </c>
      <c r="DH400" s="6">
        <v>1</v>
      </c>
      <c r="DI400" s="6">
        <v>1</v>
      </c>
      <c r="DJ400" s="6">
        <v>1</v>
      </c>
      <c r="DK400" s="6">
        <v>1</v>
      </c>
      <c r="DL400" s="6">
        <v>1</v>
      </c>
      <c r="DM400" s="6">
        <v>1</v>
      </c>
      <c r="DN400" s="6">
        <v>1</v>
      </c>
      <c r="DO400" s="6">
        <v>1</v>
      </c>
      <c r="DP400" s="6">
        <v>1</v>
      </c>
      <c r="DQ400" s="6">
        <v>1</v>
      </c>
      <c r="DR400" s="6">
        <v>1</v>
      </c>
      <c r="DS400" s="6">
        <v>1</v>
      </c>
      <c r="DT400" s="6">
        <v>1</v>
      </c>
      <c r="DU400" s="6">
        <v>1</v>
      </c>
      <c r="DV400" s="6">
        <v>1</v>
      </c>
      <c r="DW400" s="6">
        <v>1</v>
      </c>
      <c r="DX400" s="6">
        <v>1</v>
      </c>
    </row>
    <row r="401" spans="1:128">
      <c r="A401" s="15">
        <v>396</v>
      </c>
      <c r="BP401" s="27">
        <v>0.836442697245873</v>
      </c>
      <c r="BQ401" s="27">
        <v>15268.3900212437</v>
      </c>
      <c r="BR401" s="27">
        <v>1.4603035811676</v>
      </c>
      <c r="BS401" s="27">
        <v>21771.0198459487</v>
      </c>
      <c r="BU401">
        <f t="shared" si="24"/>
        <v>110198.014565637</v>
      </c>
      <c r="BV401">
        <f t="shared" si="25"/>
        <v>197274.517329192</v>
      </c>
      <c r="BW401" s="29">
        <v>396</v>
      </c>
      <c r="BX401">
        <f t="shared" si="26"/>
        <v>0</v>
      </c>
      <c r="BY401">
        <f t="shared" si="27"/>
        <v>1</v>
      </c>
      <c r="CA401" s="25">
        <v>79000</v>
      </c>
      <c r="CH401" s="7">
        <v>79000</v>
      </c>
      <c r="CI401" s="6">
        <v>0</v>
      </c>
      <c r="CJ401" s="6">
        <v>1</v>
      </c>
      <c r="CK401" s="6">
        <v>0</v>
      </c>
      <c r="CL401" s="6">
        <v>1</v>
      </c>
      <c r="CM401" s="6">
        <v>0</v>
      </c>
      <c r="CN401" s="6">
        <v>1</v>
      </c>
      <c r="CO401" s="6">
        <v>0</v>
      </c>
      <c r="CP401" s="6">
        <v>1</v>
      </c>
      <c r="CQ401" s="6">
        <v>0</v>
      </c>
      <c r="CR401" s="6">
        <v>1</v>
      </c>
      <c r="CS401" s="6">
        <v>0.001</v>
      </c>
      <c r="CT401" s="6">
        <v>0.999</v>
      </c>
      <c r="CU401" s="6">
        <v>0.029</v>
      </c>
      <c r="CV401" s="6">
        <v>0.971</v>
      </c>
      <c r="CW401" s="6">
        <v>0.227</v>
      </c>
      <c r="CX401" s="6">
        <v>0.773</v>
      </c>
      <c r="CY401" s="6">
        <v>0.393</v>
      </c>
      <c r="CZ401" s="6">
        <v>0.607</v>
      </c>
      <c r="DA401" s="6">
        <v>0.688</v>
      </c>
      <c r="DB401" s="6">
        <v>0.312</v>
      </c>
      <c r="DC401" s="6">
        <v>1</v>
      </c>
      <c r="DD401" s="6">
        <v>1</v>
      </c>
      <c r="DE401" s="6">
        <v>1</v>
      </c>
      <c r="DF401" s="6">
        <v>1</v>
      </c>
      <c r="DG401" s="6">
        <v>1</v>
      </c>
      <c r="DH401" s="6">
        <v>1</v>
      </c>
      <c r="DI401" s="6">
        <v>1</v>
      </c>
      <c r="DJ401" s="6">
        <v>1</v>
      </c>
      <c r="DK401" s="6">
        <v>1</v>
      </c>
      <c r="DL401" s="6">
        <v>1</v>
      </c>
      <c r="DM401" s="6">
        <v>1</v>
      </c>
      <c r="DN401" s="6">
        <v>1</v>
      </c>
      <c r="DO401" s="6">
        <v>1</v>
      </c>
      <c r="DP401" s="6">
        <v>1</v>
      </c>
      <c r="DQ401" s="6">
        <v>1</v>
      </c>
      <c r="DR401" s="6">
        <v>1</v>
      </c>
      <c r="DS401" s="6">
        <v>1</v>
      </c>
      <c r="DT401" s="6">
        <v>1</v>
      </c>
      <c r="DU401" s="6">
        <v>1</v>
      </c>
      <c r="DV401" s="6">
        <v>1</v>
      </c>
      <c r="DW401" s="6">
        <v>1</v>
      </c>
      <c r="DX401" s="6">
        <v>1</v>
      </c>
    </row>
    <row r="402" spans="1:128">
      <c r="A402" s="15">
        <v>397</v>
      </c>
      <c r="BP402" s="27">
        <v>0.782965227003232</v>
      </c>
      <c r="BQ402" s="27">
        <v>13878.5790686417</v>
      </c>
      <c r="BR402" s="27">
        <v>1.35184312931648</v>
      </c>
      <c r="BS402" s="27">
        <v>19212.6883339028</v>
      </c>
      <c r="BU402">
        <f t="shared" si="24"/>
        <v>103566.204981843</v>
      </c>
      <c r="BV402">
        <f t="shared" si="25"/>
        <v>183563.781063569</v>
      </c>
      <c r="BW402" s="29">
        <v>397</v>
      </c>
      <c r="BX402">
        <f t="shared" si="26"/>
        <v>0</v>
      </c>
      <c r="BY402">
        <f t="shared" si="27"/>
        <v>1</v>
      </c>
      <c r="CA402" s="25">
        <v>79200</v>
      </c>
      <c r="CH402" s="7">
        <v>79200</v>
      </c>
      <c r="CI402" s="6">
        <v>0</v>
      </c>
      <c r="CJ402" s="6">
        <v>1</v>
      </c>
      <c r="CK402" s="6">
        <v>0</v>
      </c>
      <c r="CL402" s="6">
        <v>1</v>
      </c>
      <c r="CM402" s="6">
        <v>0</v>
      </c>
      <c r="CN402" s="6">
        <v>1</v>
      </c>
      <c r="CO402" s="6">
        <v>0</v>
      </c>
      <c r="CP402" s="6">
        <v>1</v>
      </c>
      <c r="CQ402" s="6">
        <v>0</v>
      </c>
      <c r="CR402" s="6">
        <v>1</v>
      </c>
      <c r="CS402" s="6">
        <v>0.001</v>
      </c>
      <c r="CT402" s="6">
        <v>0.999</v>
      </c>
      <c r="CU402" s="6">
        <v>0.027</v>
      </c>
      <c r="CV402" s="6">
        <v>0.973</v>
      </c>
      <c r="CW402" s="6">
        <v>0.222</v>
      </c>
      <c r="CX402" s="6">
        <v>0.778</v>
      </c>
      <c r="CY402" s="6">
        <v>0.389</v>
      </c>
      <c r="CZ402" s="6">
        <v>0.611</v>
      </c>
      <c r="DA402" s="6">
        <v>0.676</v>
      </c>
      <c r="DB402" s="6">
        <v>0.324</v>
      </c>
      <c r="DC402" s="6">
        <v>1</v>
      </c>
      <c r="DD402" s="6">
        <v>1</v>
      </c>
      <c r="DE402" s="6">
        <v>1</v>
      </c>
      <c r="DF402" s="6">
        <v>1</v>
      </c>
      <c r="DG402" s="6">
        <v>1</v>
      </c>
      <c r="DH402" s="6">
        <v>1</v>
      </c>
      <c r="DI402" s="6">
        <v>1</v>
      </c>
      <c r="DJ402" s="6">
        <v>1</v>
      </c>
      <c r="DK402" s="6">
        <v>1</v>
      </c>
      <c r="DL402" s="6">
        <v>1</v>
      </c>
      <c r="DM402" s="6">
        <v>1</v>
      </c>
      <c r="DN402" s="6">
        <v>1</v>
      </c>
      <c r="DO402" s="6">
        <v>1</v>
      </c>
      <c r="DP402" s="6">
        <v>1</v>
      </c>
      <c r="DQ402" s="6">
        <v>1</v>
      </c>
      <c r="DR402" s="6">
        <v>1</v>
      </c>
      <c r="DS402" s="6">
        <v>1</v>
      </c>
      <c r="DT402" s="6">
        <v>1</v>
      </c>
      <c r="DU402" s="6">
        <v>1</v>
      </c>
      <c r="DV402" s="6">
        <v>1</v>
      </c>
      <c r="DW402" s="6">
        <v>1</v>
      </c>
      <c r="DX402" s="6">
        <v>1</v>
      </c>
    </row>
    <row r="403" spans="1:128">
      <c r="A403" s="15">
        <v>398</v>
      </c>
      <c r="BP403" s="27">
        <v>0.829696616892318</v>
      </c>
      <c r="BQ403" s="27">
        <v>14830.1584312253</v>
      </c>
      <c r="BR403" s="27">
        <v>1.43164961573133</v>
      </c>
      <c r="BS403" s="27">
        <v>19798.8327913039</v>
      </c>
      <c r="BU403">
        <f t="shared" si="24"/>
        <v>109624.334102622</v>
      </c>
      <c r="BV403">
        <f t="shared" si="25"/>
        <v>194948.609568395</v>
      </c>
      <c r="BW403" s="29">
        <v>398</v>
      </c>
      <c r="BX403">
        <f t="shared" si="26"/>
        <v>0</v>
      </c>
      <c r="BY403">
        <f t="shared" si="27"/>
        <v>1</v>
      </c>
      <c r="CA403" s="25">
        <v>79400</v>
      </c>
      <c r="CH403" s="7">
        <v>79400</v>
      </c>
      <c r="CI403" s="6">
        <v>0</v>
      </c>
      <c r="CJ403" s="6">
        <v>1</v>
      </c>
      <c r="CK403" s="6">
        <v>0</v>
      </c>
      <c r="CL403" s="6">
        <v>1</v>
      </c>
      <c r="CM403" s="6">
        <v>0</v>
      </c>
      <c r="CN403" s="6">
        <v>1</v>
      </c>
      <c r="CO403" s="6">
        <v>0</v>
      </c>
      <c r="CP403" s="6">
        <v>1</v>
      </c>
      <c r="CQ403" s="6">
        <v>0</v>
      </c>
      <c r="CR403" s="6">
        <v>1</v>
      </c>
      <c r="CS403" s="6">
        <v>0.001</v>
      </c>
      <c r="CT403" s="6">
        <v>0.999</v>
      </c>
      <c r="CU403" s="6">
        <v>0.024</v>
      </c>
      <c r="CV403" s="6">
        <v>0.976</v>
      </c>
      <c r="CW403" s="6">
        <v>0.219</v>
      </c>
      <c r="CX403" s="6">
        <v>0.781</v>
      </c>
      <c r="CY403" s="6">
        <v>0.384</v>
      </c>
      <c r="CZ403" s="6">
        <v>0.616</v>
      </c>
      <c r="DA403" s="6">
        <v>0.666</v>
      </c>
      <c r="DB403" s="6">
        <v>0.334</v>
      </c>
      <c r="DC403" s="6">
        <v>1</v>
      </c>
      <c r="DD403" s="6">
        <v>1</v>
      </c>
      <c r="DE403" s="6">
        <v>1</v>
      </c>
      <c r="DF403" s="6">
        <v>1</v>
      </c>
      <c r="DG403" s="6">
        <v>1</v>
      </c>
      <c r="DH403" s="6">
        <v>1</v>
      </c>
      <c r="DI403" s="6">
        <v>1</v>
      </c>
      <c r="DJ403" s="6">
        <v>1</v>
      </c>
      <c r="DK403" s="6">
        <v>1</v>
      </c>
      <c r="DL403" s="6">
        <v>1</v>
      </c>
      <c r="DM403" s="6">
        <v>1</v>
      </c>
      <c r="DN403" s="6">
        <v>1</v>
      </c>
      <c r="DO403" s="6">
        <v>1</v>
      </c>
      <c r="DP403" s="6">
        <v>1</v>
      </c>
      <c r="DQ403" s="6">
        <v>1</v>
      </c>
      <c r="DR403" s="6">
        <v>1</v>
      </c>
      <c r="DS403" s="6">
        <v>1</v>
      </c>
      <c r="DT403" s="6">
        <v>1</v>
      </c>
      <c r="DU403" s="6">
        <v>1</v>
      </c>
      <c r="DV403" s="6">
        <v>1</v>
      </c>
      <c r="DW403" s="6">
        <v>1</v>
      </c>
      <c r="DX403" s="6">
        <v>1</v>
      </c>
    </row>
    <row r="404" spans="1:128">
      <c r="A404" s="15">
        <v>399</v>
      </c>
      <c r="BP404" s="27">
        <v>0.856359607099113</v>
      </c>
      <c r="BQ404" s="27">
        <v>16182.8547428378</v>
      </c>
      <c r="BR404" s="27">
        <v>1.46794441262802</v>
      </c>
      <c r="BS404" s="27">
        <v>22354.3760687995</v>
      </c>
      <c r="BU404">
        <f t="shared" si="24"/>
        <v>112271.086322029</v>
      </c>
      <c r="BV404">
        <f t="shared" si="25"/>
        <v>197837.285825403</v>
      </c>
      <c r="BW404" s="29">
        <v>399</v>
      </c>
      <c r="BX404">
        <f t="shared" si="26"/>
        <v>0</v>
      </c>
      <c r="BY404">
        <f t="shared" si="27"/>
        <v>1</v>
      </c>
      <c r="CA404" s="25">
        <v>79600</v>
      </c>
      <c r="CH404" s="7">
        <v>79600</v>
      </c>
      <c r="CI404" s="6">
        <v>0</v>
      </c>
      <c r="CJ404" s="6">
        <v>1</v>
      </c>
      <c r="CK404" s="6">
        <v>0</v>
      </c>
      <c r="CL404" s="6">
        <v>1</v>
      </c>
      <c r="CM404" s="6">
        <v>0</v>
      </c>
      <c r="CN404" s="6">
        <v>1</v>
      </c>
      <c r="CO404" s="6">
        <v>0</v>
      </c>
      <c r="CP404" s="6">
        <v>1</v>
      </c>
      <c r="CQ404" s="6">
        <v>0</v>
      </c>
      <c r="CR404" s="6">
        <v>1</v>
      </c>
      <c r="CS404" s="6">
        <v>0.001</v>
      </c>
      <c r="CT404" s="6">
        <v>0.999</v>
      </c>
      <c r="CU404" s="6">
        <v>0.024</v>
      </c>
      <c r="CV404" s="6">
        <v>0.976</v>
      </c>
      <c r="CW404" s="6">
        <v>0.21</v>
      </c>
      <c r="CX404" s="6">
        <v>0.79</v>
      </c>
      <c r="CY404" s="6">
        <v>0.382</v>
      </c>
      <c r="CZ404" s="6">
        <v>0.618</v>
      </c>
      <c r="DA404" s="6">
        <v>0.654</v>
      </c>
      <c r="DB404" s="6">
        <v>0.346</v>
      </c>
      <c r="DC404" s="6">
        <v>1</v>
      </c>
      <c r="DD404" s="6">
        <v>1</v>
      </c>
      <c r="DE404" s="6">
        <v>1</v>
      </c>
      <c r="DF404" s="6">
        <v>1</v>
      </c>
      <c r="DG404" s="6">
        <v>1</v>
      </c>
      <c r="DH404" s="6">
        <v>1</v>
      </c>
      <c r="DI404" s="6">
        <v>1</v>
      </c>
      <c r="DJ404" s="6">
        <v>1</v>
      </c>
      <c r="DK404" s="6">
        <v>1</v>
      </c>
      <c r="DL404" s="6">
        <v>1</v>
      </c>
      <c r="DM404" s="6">
        <v>1</v>
      </c>
      <c r="DN404" s="6">
        <v>1</v>
      </c>
      <c r="DO404" s="6">
        <v>1</v>
      </c>
      <c r="DP404" s="6">
        <v>1</v>
      </c>
      <c r="DQ404" s="6">
        <v>1</v>
      </c>
      <c r="DR404" s="6">
        <v>1</v>
      </c>
      <c r="DS404" s="6">
        <v>1</v>
      </c>
      <c r="DT404" s="6">
        <v>1</v>
      </c>
      <c r="DU404" s="6">
        <v>1</v>
      </c>
      <c r="DV404" s="6">
        <v>1</v>
      </c>
      <c r="DW404" s="6">
        <v>1</v>
      </c>
      <c r="DX404" s="6">
        <v>1</v>
      </c>
    </row>
    <row r="405" spans="1:128">
      <c r="A405" s="15">
        <v>400</v>
      </c>
      <c r="BP405" s="27">
        <v>0.843999106612546</v>
      </c>
      <c r="BQ405" s="27">
        <v>11165.8279971964</v>
      </c>
      <c r="BR405" s="27">
        <v>1.40630813875467</v>
      </c>
      <c r="BS405" s="27">
        <v>12354.1673807822</v>
      </c>
      <c r="BU405">
        <f t="shared" si="24"/>
        <v>115434.037994686</v>
      </c>
      <c r="BV405">
        <f t="shared" si="25"/>
        <v>198592.053432419</v>
      </c>
      <c r="BW405" s="29">
        <v>400</v>
      </c>
      <c r="BX405">
        <f t="shared" si="26"/>
        <v>0</v>
      </c>
      <c r="BY405">
        <f t="shared" si="27"/>
        <v>1</v>
      </c>
      <c r="CA405" s="25">
        <v>79800</v>
      </c>
      <c r="CH405" s="7">
        <v>79800</v>
      </c>
      <c r="CI405" s="6">
        <v>0</v>
      </c>
      <c r="CJ405" s="6">
        <v>1</v>
      </c>
      <c r="CK405" s="6">
        <v>0</v>
      </c>
      <c r="CL405" s="6">
        <v>1</v>
      </c>
      <c r="CM405" s="6">
        <v>0</v>
      </c>
      <c r="CN405" s="6">
        <v>1</v>
      </c>
      <c r="CO405" s="6">
        <v>0</v>
      </c>
      <c r="CP405" s="6">
        <v>1</v>
      </c>
      <c r="CQ405" s="6">
        <v>0</v>
      </c>
      <c r="CR405" s="6">
        <v>1</v>
      </c>
      <c r="CS405" s="6">
        <v>0.001</v>
      </c>
      <c r="CT405" s="6">
        <v>0.999</v>
      </c>
      <c r="CU405" s="6">
        <v>0.022</v>
      </c>
      <c r="CV405" s="6">
        <v>0.978</v>
      </c>
      <c r="CW405" s="6">
        <v>0.205</v>
      </c>
      <c r="CX405" s="6">
        <v>0.795</v>
      </c>
      <c r="CY405" s="6">
        <v>0.379</v>
      </c>
      <c r="CZ405" s="6">
        <v>0.621</v>
      </c>
      <c r="DA405" s="6">
        <v>0.645</v>
      </c>
      <c r="DB405" s="6">
        <v>0.355</v>
      </c>
      <c r="DC405" s="6">
        <v>1</v>
      </c>
      <c r="DD405" s="6">
        <v>1</v>
      </c>
      <c r="DE405" s="6">
        <v>1</v>
      </c>
      <c r="DF405" s="6">
        <v>1</v>
      </c>
      <c r="DG405" s="6">
        <v>1</v>
      </c>
      <c r="DH405" s="6">
        <v>1</v>
      </c>
      <c r="DI405" s="6">
        <v>1</v>
      </c>
      <c r="DJ405" s="6">
        <v>1</v>
      </c>
      <c r="DK405" s="6">
        <v>1</v>
      </c>
      <c r="DL405" s="6">
        <v>1</v>
      </c>
      <c r="DM405" s="6">
        <v>1</v>
      </c>
      <c r="DN405" s="6">
        <v>1</v>
      </c>
      <c r="DO405" s="6">
        <v>1</v>
      </c>
      <c r="DP405" s="6">
        <v>1</v>
      </c>
      <c r="DQ405" s="6">
        <v>1</v>
      </c>
      <c r="DR405" s="6">
        <v>1</v>
      </c>
      <c r="DS405" s="6">
        <v>1</v>
      </c>
      <c r="DT405" s="6">
        <v>1</v>
      </c>
      <c r="DU405" s="6">
        <v>1</v>
      </c>
      <c r="DV405" s="6">
        <v>1</v>
      </c>
      <c r="DW405" s="6">
        <v>1</v>
      </c>
      <c r="DX405" s="6">
        <v>1</v>
      </c>
    </row>
    <row r="406" spans="1:128">
      <c r="A406" s="15">
        <v>401</v>
      </c>
      <c r="BP406" s="27">
        <v>0.80197271431896</v>
      </c>
      <c r="BQ406" s="27">
        <v>16361.284067769</v>
      </c>
      <c r="BR406" s="27">
        <v>1.36414308353061</v>
      </c>
      <c r="BS406" s="27">
        <v>20848.084719987</v>
      </c>
      <c r="BU406">
        <f t="shared" si="24"/>
        <v>103934.623080075</v>
      </c>
      <c r="BV406">
        <f t="shared" si="25"/>
        <v>183773.377809605</v>
      </c>
      <c r="BW406" s="29">
        <v>401</v>
      </c>
      <c r="BX406">
        <f t="shared" si="26"/>
        <v>0</v>
      </c>
      <c r="BY406">
        <f t="shared" si="27"/>
        <v>1</v>
      </c>
      <c r="CA406" s="25">
        <v>80000</v>
      </c>
      <c r="CH406" s="7">
        <v>80000</v>
      </c>
      <c r="CI406" s="6">
        <v>0</v>
      </c>
      <c r="CJ406" s="6">
        <v>1</v>
      </c>
      <c r="CK406" s="6">
        <v>0</v>
      </c>
      <c r="CL406" s="6">
        <v>1</v>
      </c>
      <c r="CM406" s="6">
        <v>0</v>
      </c>
      <c r="CN406" s="6">
        <v>1</v>
      </c>
      <c r="CO406" s="6">
        <v>0</v>
      </c>
      <c r="CP406" s="6">
        <v>1</v>
      </c>
      <c r="CQ406" s="6">
        <v>0</v>
      </c>
      <c r="CR406" s="6">
        <v>1</v>
      </c>
      <c r="CS406" s="6">
        <v>0.001</v>
      </c>
      <c r="CT406" s="6">
        <v>0.999</v>
      </c>
      <c r="CU406" s="6">
        <v>0.021</v>
      </c>
      <c r="CV406" s="6">
        <v>0.979</v>
      </c>
      <c r="CW406" s="6">
        <v>0.203</v>
      </c>
      <c r="CX406" s="6">
        <v>0.797</v>
      </c>
      <c r="CY406" s="6">
        <v>0.378</v>
      </c>
      <c r="CZ406" s="6">
        <v>0.622</v>
      </c>
      <c r="DA406" s="6">
        <v>0.638</v>
      </c>
      <c r="DB406" s="6">
        <v>0.362</v>
      </c>
      <c r="DC406" s="6">
        <v>1</v>
      </c>
      <c r="DD406" s="6">
        <v>1</v>
      </c>
      <c r="DE406" s="6">
        <v>1</v>
      </c>
      <c r="DF406" s="6">
        <v>1</v>
      </c>
      <c r="DG406" s="6">
        <v>1</v>
      </c>
      <c r="DH406" s="6">
        <v>1</v>
      </c>
      <c r="DI406" s="6">
        <v>1</v>
      </c>
      <c r="DJ406" s="6">
        <v>1</v>
      </c>
      <c r="DK406" s="6">
        <v>1</v>
      </c>
      <c r="DL406" s="6">
        <v>1</v>
      </c>
      <c r="DM406" s="6">
        <v>1</v>
      </c>
      <c r="DN406" s="6">
        <v>1</v>
      </c>
      <c r="DO406" s="6">
        <v>1</v>
      </c>
      <c r="DP406" s="6">
        <v>1</v>
      </c>
      <c r="DQ406" s="6">
        <v>1</v>
      </c>
      <c r="DR406" s="6">
        <v>1</v>
      </c>
      <c r="DS406" s="6">
        <v>1</v>
      </c>
      <c r="DT406" s="6">
        <v>1</v>
      </c>
      <c r="DU406" s="6">
        <v>1</v>
      </c>
      <c r="DV406" s="6">
        <v>1</v>
      </c>
      <c r="DW406" s="6">
        <v>1</v>
      </c>
      <c r="DX406" s="6">
        <v>1</v>
      </c>
    </row>
    <row r="407" spans="1:128">
      <c r="A407" s="15">
        <v>402</v>
      </c>
      <c r="BP407" s="27">
        <v>0.78279783148472</v>
      </c>
      <c r="BQ407" s="27">
        <v>18742.8552236033</v>
      </c>
      <c r="BR407" s="27">
        <v>1.32890825808109</v>
      </c>
      <c r="BS407" s="27">
        <v>27094.8917695066</v>
      </c>
      <c r="BU407">
        <f t="shared" si="24"/>
        <v>98676.8194991047</v>
      </c>
      <c r="BV407">
        <f t="shared" si="25"/>
        <v>172241.346942657</v>
      </c>
      <c r="BW407" s="29">
        <v>402</v>
      </c>
      <c r="BX407">
        <f t="shared" si="26"/>
        <v>0</v>
      </c>
      <c r="BY407">
        <f t="shared" si="27"/>
        <v>1</v>
      </c>
      <c r="CA407" s="25">
        <v>80200</v>
      </c>
      <c r="CH407" s="7">
        <v>80200</v>
      </c>
      <c r="CI407" s="6">
        <v>0</v>
      </c>
      <c r="CJ407" s="6">
        <v>1</v>
      </c>
      <c r="CK407" s="6">
        <v>0</v>
      </c>
      <c r="CL407" s="6">
        <v>1</v>
      </c>
      <c r="CM407" s="6">
        <v>0</v>
      </c>
      <c r="CN407" s="6">
        <v>1</v>
      </c>
      <c r="CO407" s="6">
        <v>0</v>
      </c>
      <c r="CP407" s="6">
        <v>1</v>
      </c>
      <c r="CQ407" s="6">
        <v>0</v>
      </c>
      <c r="CR407" s="6">
        <v>1</v>
      </c>
      <c r="CS407" s="6">
        <v>0.001</v>
      </c>
      <c r="CT407" s="6">
        <v>0.999</v>
      </c>
      <c r="CU407" s="6">
        <v>0.02</v>
      </c>
      <c r="CV407" s="6">
        <v>0.98</v>
      </c>
      <c r="CW407" s="6">
        <v>0.198</v>
      </c>
      <c r="CX407" s="6">
        <v>0.802</v>
      </c>
      <c r="CY407" s="6">
        <v>0.373</v>
      </c>
      <c r="CZ407" s="6">
        <v>0.627</v>
      </c>
      <c r="DA407" s="6">
        <v>0.622</v>
      </c>
      <c r="DB407" s="6">
        <v>0.378</v>
      </c>
      <c r="DC407" s="6">
        <v>1</v>
      </c>
      <c r="DD407" s="6">
        <v>1</v>
      </c>
      <c r="DE407" s="6">
        <v>1</v>
      </c>
      <c r="DF407" s="6">
        <v>1</v>
      </c>
      <c r="DG407" s="6">
        <v>1</v>
      </c>
      <c r="DH407" s="6">
        <v>1</v>
      </c>
      <c r="DI407" s="6">
        <v>1</v>
      </c>
      <c r="DJ407" s="6">
        <v>1</v>
      </c>
      <c r="DK407" s="6">
        <v>1</v>
      </c>
      <c r="DL407" s="6">
        <v>1</v>
      </c>
      <c r="DM407" s="6">
        <v>1</v>
      </c>
      <c r="DN407" s="6">
        <v>1</v>
      </c>
      <c r="DO407" s="6">
        <v>1</v>
      </c>
      <c r="DP407" s="6">
        <v>1</v>
      </c>
      <c r="DQ407" s="6">
        <v>1</v>
      </c>
      <c r="DR407" s="6">
        <v>1</v>
      </c>
      <c r="DS407" s="6">
        <v>1</v>
      </c>
      <c r="DT407" s="6">
        <v>1</v>
      </c>
      <c r="DU407" s="6">
        <v>1</v>
      </c>
      <c r="DV407" s="6">
        <v>1</v>
      </c>
      <c r="DW407" s="6">
        <v>1</v>
      </c>
      <c r="DX407" s="6">
        <v>1</v>
      </c>
    </row>
    <row r="408" spans="1:128">
      <c r="A408" s="15">
        <v>403</v>
      </c>
      <c r="BP408" s="27">
        <v>0.755343084298688</v>
      </c>
      <c r="BQ408" s="27">
        <v>12215.0260775565</v>
      </c>
      <c r="BR408" s="27">
        <v>1.30443814161666</v>
      </c>
      <c r="BS408" s="27">
        <v>15414.4056460813</v>
      </c>
      <c r="BU408">
        <f t="shared" si="24"/>
        <v>101086.436567247</v>
      </c>
      <c r="BV408">
        <f t="shared" si="25"/>
        <v>180251.315596418</v>
      </c>
      <c r="BW408" s="29">
        <v>403</v>
      </c>
      <c r="BX408">
        <f t="shared" si="26"/>
        <v>0</v>
      </c>
      <c r="BY408">
        <f t="shared" si="27"/>
        <v>1</v>
      </c>
      <c r="CA408" s="25">
        <v>80400</v>
      </c>
      <c r="CH408" s="7">
        <v>80400</v>
      </c>
      <c r="CI408" s="6">
        <v>0</v>
      </c>
      <c r="CJ408" s="6">
        <v>1</v>
      </c>
      <c r="CK408" s="6">
        <v>0</v>
      </c>
      <c r="CL408" s="6">
        <v>1</v>
      </c>
      <c r="CM408" s="6">
        <v>0</v>
      </c>
      <c r="CN408" s="6">
        <v>1</v>
      </c>
      <c r="CO408" s="6">
        <v>0</v>
      </c>
      <c r="CP408" s="6">
        <v>1</v>
      </c>
      <c r="CQ408" s="6">
        <v>0</v>
      </c>
      <c r="CR408" s="6">
        <v>1</v>
      </c>
      <c r="CS408" s="6">
        <v>0.001</v>
      </c>
      <c r="CT408" s="6">
        <v>0.999</v>
      </c>
      <c r="CU408" s="6">
        <v>0.019</v>
      </c>
      <c r="CV408" s="6">
        <v>0.981</v>
      </c>
      <c r="CW408" s="6">
        <v>0.195</v>
      </c>
      <c r="CX408" s="6">
        <v>0.805</v>
      </c>
      <c r="CY408" s="6">
        <v>0.371</v>
      </c>
      <c r="CZ408" s="6">
        <v>0.629</v>
      </c>
      <c r="DA408" s="6">
        <v>0.614</v>
      </c>
      <c r="DB408" s="6">
        <v>0.386</v>
      </c>
      <c r="DC408" s="6">
        <v>1</v>
      </c>
      <c r="DD408" s="6">
        <v>1</v>
      </c>
      <c r="DE408" s="6">
        <v>1</v>
      </c>
      <c r="DF408" s="6">
        <v>1</v>
      </c>
      <c r="DG408" s="6">
        <v>1</v>
      </c>
      <c r="DH408" s="6">
        <v>1</v>
      </c>
      <c r="DI408" s="6">
        <v>1</v>
      </c>
      <c r="DJ408" s="6">
        <v>1</v>
      </c>
      <c r="DK408" s="6">
        <v>1</v>
      </c>
      <c r="DL408" s="6">
        <v>1</v>
      </c>
      <c r="DM408" s="6">
        <v>1</v>
      </c>
      <c r="DN408" s="6">
        <v>1</v>
      </c>
      <c r="DO408" s="6">
        <v>1</v>
      </c>
      <c r="DP408" s="6">
        <v>1</v>
      </c>
      <c r="DQ408" s="6">
        <v>1</v>
      </c>
      <c r="DR408" s="6">
        <v>1</v>
      </c>
      <c r="DS408" s="6">
        <v>1</v>
      </c>
      <c r="DT408" s="6">
        <v>1</v>
      </c>
      <c r="DU408" s="6">
        <v>1</v>
      </c>
      <c r="DV408" s="6">
        <v>1</v>
      </c>
      <c r="DW408" s="6">
        <v>1</v>
      </c>
      <c r="DX408" s="6">
        <v>1</v>
      </c>
    </row>
    <row r="409" spans="1:128">
      <c r="A409" s="15">
        <v>404</v>
      </c>
      <c r="BP409" s="27">
        <v>0.813911304445802</v>
      </c>
      <c r="BQ409" s="27">
        <v>11269.0136699355</v>
      </c>
      <c r="BR409" s="27">
        <v>1.42418427275147</v>
      </c>
      <c r="BS409" s="27">
        <v>15150.2803990016</v>
      </c>
      <c r="BU409">
        <f t="shared" si="24"/>
        <v>110817.681996935</v>
      </c>
      <c r="BV409">
        <f t="shared" si="25"/>
        <v>198477.360513719</v>
      </c>
      <c r="BW409" s="29">
        <v>404</v>
      </c>
      <c r="BX409">
        <f t="shared" si="26"/>
        <v>0</v>
      </c>
      <c r="BY409">
        <f t="shared" si="27"/>
        <v>1</v>
      </c>
      <c r="CA409" s="25">
        <v>80600</v>
      </c>
      <c r="CH409" s="7">
        <v>80600</v>
      </c>
      <c r="CI409" s="6">
        <v>0</v>
      </c>
      <c r="CJ409" s="6">
        <v>1</v>
      </c>
      <c r="CK409" s="6">
        <v>0</v>
      </c>
      <c r="CL409" s="6">
        <v>1</v>
      </c>
      <c r="CM409" s="6">
        <v>0</v>
      </c>
      <c r="CN409" s="6">
        <v>1</v>
      </c>
      <c r="CO409" s="6">
        <v>0</v>
      </c>
      <c r="CP409" s="6">
        <v>1</v>
      </c>
      <c r="CQ409" s="6">
        <v>0</v>
      </c>
      <c r="CR409" s="6">
        <v>1</v>
      </c>
      <c r="CS409" s="6">
        <v>0.001</v>
      </c>
      <c r="CT409" s="6">
        <v>0.999</v>
      </c>
      <c r="CU409" s="6">
        <v>0.017</v>
      </c>
      <c r="CV409" s="6">
        <v>0.983</v>
      </c>
      <c r="CW409" s="6">
        <v>0.192</v>
      </c>
      <c r="CX409" s="6">
        <v>0.808</v>
      </c>
      <c r="CY409" s="6">
        <v>0.368</v>
      </c>
      <c r="CZ409" s="6">
        <v>0.632</v>
      </c>
      <c r="DA409" s="6">
        <v>0.601</v>
      </c>
      <c r="DB409" s="6">
        <v>0.399</v>
      </c>
      <c r="DC409" s="6">
        <v>1</v>
      </c>
      <c r="DD409" s="6">
        <v>1</v>
      </c>
      <c r="DE409" s="6">
        <v>1</v>
      </c>
      <c r="DF409" s="6">
        <v>1</v>
      </c>
      <c r="DG409" s="6">
        <v>1</v>
      </c>
      <c r="DH409" s="6">
        <v>1</v>
      </c>
      <c r="DI409" s="6">
        <v>1</v>
      </c>
      <c r="DJ409" s="6">
        <v>1</v>
      </c>
      <c r="DK409" s="6">
        <v>1</v>
      </c>
      <c r="DL409" s="6">
        <v>1</v>
      </c>
      <c r="DM409" s="6">
        <v>1</v>
      </c>
      <c r="DN409" s="6">
        <v>1</v>
      </c>
      <c r="DO409" s="6">
        <v>1</v>
      </c>
      <c r="DP409" s="6">
        <v>1</v>
      </c>
      <c r="DQ409" s="6">
        <v>1</v>
      </c>
      <c r="DR409" s="6">
        <v>1</v>
      </c>
      <c r="DS409" s="6">
        <v>1</v>
      </c>
      <c r="DT409" s="6">
        <v>1</v>
      </c>
      <c r="DU409" s="6">
        <v>1</v>
      </c>
      <c r="DV409" s="6">
        <v>1</v>
      </c>
      <c r="DW409" s="6">
        <v>1</v>
      </c>
      <c r="DX409" s="6">
        <v>1</v>
      </c>
    </row>
    <row r="410" spans="1:128">
      <c r="A410" s="15">
        <v>405</v>
      </c>
      <c r="BP410" s="27">
        <v>0.851910592823106</v>
      </c>
      <c r="BQ410" s="27">
        <v>15744.7436116853</v>
      </c>
      <c r="BR410" s="27">
        <v>1.46403892832904</v>
      </c>
      <c r="BS410" s="27">
        <v>24236.9131185034</v>
      </c>
      <c r="BU410">
        <f t="shared" si="24"/>
        <v>112041.845311781</v>
      </c>
      <c r="BV410">
        <f t="shared" si="25"/>
        <v>195368.926130852</v>
      </c>
      <c r="BW410" s="29">
        <v>405</v>
      </c>
      <c r="BX410">
        <f t="shared" si="26"/>
        <v>0</v>
      </c>
      <c r="BY410">
        <f t="shared" si="27"/>
        <v>1</v>
      </c>
      <c r="CA410" s="25">
        <v>80800</v>
      </c>
      <c r="CH410" s="7">
        <v>80800</v>
      </c>
      <c r="CI410" s="6">
        <v>0</v>
      </c>
      <c r="CJ410" s="6">
        <v>1</v>
      </c>
      <c r="CK410" s="6">
        <v>0</v>
      </c>
      <c r="CL410" s="6">
        <v>1</v>
      </c>
      <c r="CM410" s="6">
        <v>0</v>
      </c>
      <c r="CN410" s="6">
        <v>1</v>
      </c>
      <c r="CO410" s="6">
        <v>0</v>
      </c>
      <c r="CP410" s="6">
        <v>1</v>
      </c>
      <c r="CQ410" s="6">
        <v>0</v>
      </c>
      <c r="CR410" s="6">
        <v>1</v>
      </c>
      <c r="CS410" s="6">
        <v>0.001</v>
      </c>
      <c r="CT410" s="6">
        <v>0.999</v>
      </c>
      <c r="CU410" s="6">
        <v>0.016</v>
      </c>
      <c r="CV410" s="6">
        <v>0.984</v>
      </c>
      <c r="CW410" s="6">
        <v>0.186</v>
      </c>
      <c r="CX410" s="6">
        <v>0.814</v>
      </c>
      <c r="CY410" s="6">
        <v>0.366</v>
      </c>
      <c r="CZ410" s="6">
        <v>0.634</v>
      </c>
      <c r="DA410" s="6">
        <v>0.594</v>
      </c>
      <c r="DB410" s="6">
        <v>0.406</v>
      </c>
      <c r="DC410" s="6">
        <v>1</v>
      </c>
      <c r="DD410" s="6">
        <v>1</v>
      </c>
      <c r="DE410" s="6">
        <v>1</v>
      </c>
      <c r="DF410" s="6">
        <v>1</v>
      </c>
      <c r="DG410" s="6">
        <v>1</v>
      </c>
      <c r="DH410" s="6">
        <v>1</v>
      </c>
      <c r="DI410" s="6">
        <v>1</v>
      </c>
      <c r="DJ410" s="6">
        <v>1</v>
      </c>
      <c r="DK410" s="6">
        <v>1</v>
      </c>
      <c r="DL410" s="6">
        <v>1</v>
      </c>
      <c r="DM410" s="6">
        <v>1</v>
      </c>
      <c r="DN410" s="6">
        <v>1</v>
      </c>
      <c r="DO410" s="6">
        <v>1</v>
      </c>
      <c r="DP410" s="6">
        <v>1</v>
      </c>
      <c r="DQ410" s="6">
        <v>1</v>
      </c>
      <c r="DR410" s="6">
        <v>1</v>
      </c>
      <c r="DS410" s="6">
        <v>1</v>
      </c>
      <c r="DT410" s="6">
        <v>1</v>
      </c>
      <c r="DU410" s="6">
        <v>1</v>
      </c>
      <c r="DV410" s="6">
        <v>1</v>
      </c>
      <c r="DW410" s="6">
        <v>1</v>
      </c>
      <c r="DX410" s="6">
        <v>1</v>
      </c>
    </row>
    <row r="411" spans="1:128">
      <c r="A411" s="15">
        <v>406</v>
      </c>
      <c r="BP411" s="27">
        <v>0.819583299896824</v>
      </c>
      <c r="BQ411" s="27">
        <v>13736.7766687463</v>
      </c>
      <c r="BR411" s="27">
        <v>1.4286038194596</v>
      </c>
      <c r="BS411" s="27">
        <v>18510.9983201463</v>
      </c>
      <c r="BU411">
        <f t="shared" si="24"/>
        <v>109200.718315777</v>
      </c>
      <c r="BV411">
        <f t="shared" si="25"/>
        <v>195779.574598793</v>
      </c>
      <c r="BW411" s="29">
        <v>406</v>
      </c>
      <c r="BX411">
        <f t="shared" si="26"/>
        <v>0</v>
      </c>
      <c r="BY411">
        <f t="shared" si="27"/>
        <v>1</v>
      </c>
      <c r="CA411" s="25">
        <v>81000</v>
      </c>
      <c r="CH411" s="7">
        <v>81000</v>
      </c>
      <c r="CI411" s="6">
        <v>0</v>
      </c>
      <c r="CJ411" s="6">
        <v>1</v>
      </c>
      <c r="CK411" s="6">
        <v>0</v>
      </c>
      <c r="CL411" s="6">
        <v>1</v>
      </c>
      <c r="CM411" s="6">
        <v>0</v>
      </c>
      <c r="CN411" s="6">
        <v>1</v>
      </c>
      <c r="CO411" s="6">
        <v>0</v>
      </c>
      <c r="CP411" s="6">
        <v>1</v>
      </c>
      <c r="CQ411" s="6">
        <v>0</v>
      </c>
      <c r="CR411" s="6">
        <v>1</v>
      </c>
      <c r="CS411" s="6">
        <v>0.001</v>
      </c>
      <c r="CT411" s="6">
        <v>0.999</v>
      </c>
      <c r="CU411" s="6">
        <v>0.015</v>
      </c>
      <c r="CV411" s="6">
        <v>0.985</v>
      </c>
      <c r="CW411" s="6">
        <v>0.179</v>
      </c>
      <c r="CX411" s="6">
        <v>0.821</v>
      </c>
      <c r="CY411" s="6">
        <v>0.364</v>
      </c>
      <c r="CZ411" s="6">
        <v>0.636</v>
      </c>
      <c r="DA411" s="6">
        <v>0.585</v>
      </c>
      <c r="DB411" s="6">
        <v>0.415</v>
      </c>
      <c r="DC411" s="6">
        <v>1</v>
      </c>
      <c r="DD411" s="6">
        <v>1</v>
      </c>
      <c r="DE411" s="6">
        <v>1</v>
      </c>
      <c r="DF411" s="6">
        <v>1</v>
      </c>
      <c r="DG411" s="6">
        <v>1</v>
      </c>
      <c r="DH411" s="6">
        <v>1</v>
      </c>
      <c r="DI411" s="6">
        <v>1</v>
      </c>
      <c r="DJ411" s="6">
        <v>1</v>
      </c>
      <c r="DK411" s="6">
        <v>1</v>
      </c>
      <c r="DL411" s="6">
        <v>1</v>
      </c>
      <c r="DM411" s="6">
        <v>1</v>
      </c>
      <c r="DN411" s="6">
        <v>1</v>
      </c>
      <c r="DO411" s="6">
        <v>1</v>
      </c>
      <c r="DP411" s="6">
        <v>1</v>
      </c>
      <c r="DQ411" s="6">
        <v>1</v>
      </c>
      <c r="DR411" s="6">
        <v>1</v>
      </c>
      <c r="DS411" s="6">
        <v>1</v>
      </c>
      <c r="DT411" s="6">
        <v>1</v>
      </c>
      <c r="DU411" s="6">
        <v>1</v>
      </c>
      <c r="DV411" s="6">
        <v>1</v>
      </c>
      <c r="DW411" s="6">
        <v>1</v>
      </c>
      <c r="DX411" s="6">
        <v>1</v>
      </c>
    </row>
    <row r="412" spans="1:128">
      <c r="A412" s="15">
        <v>407</v>
      </c>
      <c r="BP412" s="27">
        <v>0.819845089145078</v>
      </c>
      <c r="BQ412" s="27">
        <v>18997.8083641276</v>
      </c>
      <c r="BR412" s="27">
        <v>1.39376297888799</v>
      </c>
      <c r="BS412" s="27">
        <v>22957.4763407059</v>
      </c>
      <c r="BU412">
        <f t="shared" si="24"/>
        <v>103978.955007634</v>
      </c>
      <c r="BV412">
        <f t="shared" si="25"/>
        <v>186106.970492493</v>
      </c>
      <c r="BW412" s="29">
        <v>407</v>
      </c>
      <c r="BX412">
        <f t="shared" si="26"/>
        <v>0</v>
      </c>
      <c r="BY412">
        <f t="shared" si="27"/>
        <v>1</v>
      </c>
      <c r="CA412" s="25">
        <v>81200</v>
      </c>
      <c r="CH412" s="7">
        <v>81200</v>
      </c>
      <c r="CI412" s="6">
        <v>0</v>
      </c>
      <c r="CJ412" s="6">
        <v>1</v>
      </c>
      <c r="CK412" s="6">
        <v>0</v>
      </c>
      <c r="CL412" s="6">
        <v>1</v>
      </c>
      <c r="CM412" s="6">
        <v>0</v>
      </c>
      <c r="CN412" s="6">
        <v>1</v>
      </c>
      <c r="CO412" s="6">
        <v>0</v>
      </c>
      <c r="CP412" s="6">
        <v>1</v>
      </c>
      <c r="CQ412" s="6">
        <v>0</v>
      </c>
      <c r="CR412" s="6">
        <v>1</v>
      </c>
      <c r="CS412" s="6">
        <v>0.001</v>
      </c>
      <c r="CT412" s="6">
        <v>0.999</v>
      </c>
      <c r="CU412" s="6">
        <v>0.014</v>
      </c>
      <c r="CV412" s="6">
        <v>0.986</v>
      </c>
      <c r="CW412" s="6">
        <v>0.171</v>
      </c>
      <c r="CX412" s="6">
        <v>0.829</v>
      </c>
      <c r="CY412" s="6">
        <v>0.363</v>
      </c>
      <c r="CZ412" s="6">
        <v>0.637</v>
      </c>
      <c r="DA412" s="6">
        <v>0.575</v>
      </c>
      <c r="DB412" s="6">
        <v>0.425</v>
      </c>
      <c r="DC412" s="6">
        <v>1</v>
      </c>
      <c r="DD412" s="6">
        <v>1</v>
      </c>
      <c r="DE412" s="6">
        <v>1</v>
      </c>
      <c r="DF412" s="6">
        <v>1</v>
      </c>
      <c r="DG412" s="6">
        <v>1</v>
      </c>
      <c r="DH412" s="6">
        <v>1</v>
      </c>
      <c r="DI412" s="6">
        <v>1</v>
      </c>
      <c r="DJ412" s="6">
        <v>1</v>
      </c>
      <c r="DK412" s="6">
        <v>1</v>
      </c>
      <c r="DL412" s="6">
        <v>1</v>
      </c>
      <c r="DM412" s="6">
        <v>1</v>
      </c>
      <c r="DN412" s="6">
        <v>1</v>
      </c>
      <c r="DO412" s="6">
        <v>1</v>
      </c>
      <c r="DP412" s="6">
        <v>1</v>
      </c>
      <c r="DQ412" s="6">
        <v>1</v>
      </c>
      <c r="DR412" s="6">
        <v>1</v>
      </c>
      <c r="DS412" s="6">
        <v>1</v>
      </c>
      <c r="DT412" s="6">
        <v>1</v>
      </c>
      <c r="DU412" s="6">
        <v>1</v>
      </c>
      <c r="DV412" s="6">
        <v>1</v>
      </c>
      <c r="DW412" s="6">
        <v>1</v>
      </c>
      <c r="DX412" s="6">
        <v>1</v>
      </c>
    </row>
    <row r="413" spans="1:128">
      <c r="A413" s="15">
        <v>408</v>
      </c>
      <c r="BP413" s="27">
        <v>0.800892009418728</v>
      </c>
      <c r="BQ413" s="27">
        <v>13827.9290515764</v>
      </c>
      <c r="BR413" s="27">
        <v>1.36315746954785</v>
      </c>
      <c r="BS413" s="27">
        <v>17723.1634509996</v>
      </c>
      <c r="BU413">
        <f t="shared" si="24"/>
        <v>106305.872361233</v>
      </c>
      <c r="BV413">
        <f t="shared" si="25"/>
        <v>186750.456981178</v>
      </c>
      <c r="BW413" s="29">
        <v>408</v>
      </c>
      <c r="BX413">
        <f t="shared" si="26"/>
        <v>0</v>
      </c>
      <c r="BY413">
        <f t="shared" si="27"/>
        <v>1</v>
      </c>
      <c r="CA413" s="25">
        <v>81400</v>
      </c>
      <c r="CH413" s="7">
        <v>81400</v>
      </c>
      <c r="CI413" s="6">
        <v>0</v>
      </c>
      <c r="CJ413" s="6">
        <v>1</v>
      </c>
      <c r="CK413" s="6">
        <v>0</v>
      </c>
      <c r="CL413" s="6">
        <v>1</v>
      </c>
      <c r="CM413" s="6">
        <v>0</v>
      </c>
      <c r="CN413" s="6">
        <v>1</v>
      </c>
      <c r="CO413" s="6">
        <v>0</v>
      </c>
      <c r="CP413" s="6">
        <v>1</v>
      </c>
      <c r="CQ413" s="6">
        <v>0</v>
      </c>
      <c r="CR413" s="6">
        <v>1</v>
      </c>
      <c r="CS413" s="6">
        <v>0.001</v>
      </c>
      <c r="CT413" s="6">
        <v>0.999</v>
      </c>
      <c r="CU413" s="6">
        <v>0.014</v>
      </c>
      <c r="CV413" s="6">
        <v>0.986</v>
      </c>
      <c r="CW413" s="6">
        <v>0.165</v>
      </c>
      <c r="CX413" s="6">
        <v>0.835</v>
      </c>
      <c r="CY413" s="6">
        <v>0.361</v>
      </c>
      <c r="CZ413" s="6">
        <v>0.639</v>
      </c>
      <c r="DA413" s="6">
        <v>0.568</v>
      </c>
      <c r="DB413" s="6">
        <v>0.432</v>
      </c>
      <c r="DC413" s="6">
        <v>1</v>
      </c>
      <c r="DD413" s="6">
        <v>1</v>
      </c>
      <c r="DE413" s="6">
        <v>1</v>
      </c>
      <c r="DF413" s="6">
        <v>1</v>
      </c>
      <c r="DG413" s="6">
        <v>1</v>
      </c>
      <c r="DH413" s="6">
        <v>1</v>
      </c>
      <c r="DI413" s="6">
        <v>1</v>
      </c>
      <c r="DJ413" s="6">
        <v>1</v>
      </c>
      <c r="DK413" s="6">
        <v>1</v>
      </c>
      <c r="DL413" s="6">
        <v>1</v>
      </c>
      <c r="DM413" s="6">
        <v>1</v>
      </c>
      <c r="DN413" s="6">
        <v>1</v>
      </c>
      <c r="DO413" s="6">
        <v>1</v>
      </c>
      <c r="DP413" s="6">
        <v>1</v>
      </c>
      <c r="DQ413" s="6">
        <v>1</v>
      </c>
      <c r="DR413" s="6">
        <v>1</v>
      </c>
      <c r="DS413" s="6">
        <v>1</v>
      </c>
      <c r="DT413" s="6">
        <v>1</v>
      </c>
      <c r="DU413" s="6">
        <v>1</v>
      </c>
      <c r="DV413" s="6">
        <v>1</v>
      </c>
      <c r="DW413" s="6">
        <v>1</v>
      </c>
      <c r="DX413" s="6">
        <v>1</v>
      </c>
    </row>
    <row r="414" spans="1:128">
      <c r="A414" s="15">
        <v>409</v>
      </c>
      <c r="BP414" s="27">
        <v>0.808881142386435</v>
      </c>
      <c r="BQ414" s="27">
        <v>13262.3637124619</v>
      </c>
      <c r="BR414" s="27">
        <v>1.39527956377152</v>
      </c>
      <c r="BS414" s="27">
        <v>19882.3628762157</v>
      </c>
      <c r="BU414">
        <f t="shared" si="24"/>
        <v>108069.807645503</v>
      </c>
      <c r="BV414">
        <f t="shared" si="25"/>
        <v>189409.571689513</v>
      </c>
      <c r="BW414" s="29">
        <v>409</v>
      </c>
      <c r="BX414">
        <f t="shared" si="26"/>
        <v>0</v>
      </c>
      <c r="BY414">
        <f t="shared" si="27"/>
        <v>1</v>
      </c>
      <c r="CA414" s="25">
        <v>81600</v>
      </c>
      <c r="CH414" s="7">
        <v>81600</v>
      </c>
      <c r="CI414" s="6">
        <v>0</v>
      </c>
      <c r="CJ414" s="6">
        <v>1</v>
      </c>
      <c r="CK414" s="6">
        <v>0</v>
      </c>
      <c r="CL414" s="6">
        <v>1</v>
      </c>
      <c r="CM414" s="6">
        <v>0</v>
      </c>
      <c r="CN414" s="6">
        <v>1</v>
      </c>
      <c r="CO414" s="6">
        <v>0</v>
      </c>
      <c r="CP414" s="6">
        <v>1</v>
      </c>
      <c r="CQ414" s="6">
        <v>0</v>
      </c>
      <c r="CR414" s="6">
        <v>1</v>
      </c>
      <c r="CS414" s="6">
        <v>0</v>
      </c>
      <c r="CT414" s="6">
        <v>1</v>
      </c>
      <c r="CU414" s="6">
        <v>0.01</v>
      </c>
      <c r="CV414" s="6">
        <v>0.99</v>
      </c>
      <c r="CW414" s="6">
        <v>0.161</v>
      </c>
      <c r="CX414" s="6">
        <v>0.839</v>
      </c>
      <c r="CY414" s="6">
        <v>0.357</v>
      </c>
      <c r="CZ414" s="6">
        <v>0.643</v>
      </c>
      <c r="DA414" s="6">
        <v>0.562</v>
      </c>
      <c r="DB414" s="6">
        <v>0.438</v>
      </c>
      <c r="DC414" s="6">
        <v>1</v>
      </c>
      <c r="DD414" s="6">
        <v>1</v>
      </c>
      <c r="DE414" s="6">
        <v>1</v>
      </c>
      <c r="DF414" s="6">
        <v>1</v>
      </c>
      <c r="DG414" s="6">
        <v>1</v>
      </c>
      <c r="DH414" s="6">
        <v>1</v>
      </c>
      <c r="DI414" s="6">
        <v>1</v>
      </c>
      <c r="DJ414" s="6">
        <v>1</v>
      </c>
      <c r="DK414" s="6">
        <v>1</v>
      </c>
      <c r="DL414" s="6">
        <v>1</v>
      </c>
      <c r="DM414" s="6">
        <v>1</v>
      </c>
      <c r="DN414" s="6">
        <v>1</v>
      </c>
      <c r="DO414" s="6">
        <v>1</v>
      </c>
      <c r="DP414" s="6">
        <v>1</v>
      </c>
      <c r="DQ414" s="6">
        <v>1</v>
      </c>
      <c r="DR414" s="6">
        <v>1</v>
      </c>
      <c r="DS414" s="6">
        <v>1</v>
      </c>
      <c r="DT414" s="6">
        <v>1</v>
      </c>
      <c r="DU414" s="6">
        <v>1</v>
      </c>
      <c r="DV414" s="6">
        <v>1</v>
      </c>
      <c r="DW414" s="6">
        <v>1</v>
      </c>
      <c r="DX414" s="6">
        <v>1</v>
      </c>
    </row>
    <row r="415" spans="1:128">
      <c r="A415" s="15">
        <v>410</v>
      </c>
      <c r="BP415" s="27">
        <v>0.84804980397185</v>
      </c>
      <c r="BQ415" s="27">
        <v>15362.3103574896</v>
      </c>
      <c r="BR415" s="27">
        <v>1.45737128083258</v>
      </c>
      <c r="BS415" s="27">
        <v>21170.2778167922</v>
      </c>
      <c r="BU415">
        <f t="shared" si="24"/>
        <v>111845.160238288</v>
      </c>
      <c r="BV415">
        <f t="shared" si="25"/>
        <v>197435.414308095</v>
      </c>
      <c r="BW415" s="29">
        <v>410</v>
      </c>
      <c r="BX415">
        <f t="shared" si="26"/>
        <v>0</v>
      </c>
      <c r="BY415">
        <f t="shared" si="27"/>
        <v>1</v>
      </c>
      <c r="CA415" s="25">
        <v>81800</v>
      </c>
      <c r="CH415" s="7">
        <v>81800</v>
      </c>
      <c r="CI415" s="6">
        <v>0</v>
      </c>
      <c r="CJ415" s="6">
        <v>1</v>
      </c>
      <c r="CK415" s="6">
        <v>0</v>
      </c>
      <c r="CL415" s="6">
        <v>1</v>
      </c>
      <c r="CM415" s="6">
        <v>0</v>
      </c>
      <c r="CN415" s="6">
        <v>1</v>
      </c>
      <c r="CO415" s="6">
        <v>0</v>
      </c>
      <c r="CP415" s="6">
        <v>1</v>
      </c>
      <c r="CQ415" s="6">
        <v>0</v>
      </c>
      <c r="CR415" s="6">
        <v>1</v>
      </c>
      <c r="CS415" s="6">
        <v>0</v>
      </c>
      <c r="CT415" s="6">
        <v>1</v>
      </c>
      <c r="CU415" s="6">
        <v>0.01</v>
      </c>
      <c r="CV415" s="6">
        <v>0.99</v>
      </c>
      <c r="CW415" s="6">
        <v>0.158</v>
      </c>
      <c r="CX415" s="6">
        <v>0.842</v>
      </c>
      <c r="CY415" s="6">
        <v>0.356</v>
      </c>
      <c r="CZ415" s="6">
        <v>0.644</v>
      </c>
      <c r="DA415" s="6">
        <v>0.557</v>
      </c>
      <c r="DB415" s="6">
        <v>0.443</v>
      </c>
      <c r="DC415" s="6">
        <v>1</v>
      </c>
      <c r="DD415" s="6">
        <v>1</v>
      </c>
      <c r="DE415" s="6">
        <v>1</v>
      </c>
      <c r="DF415" s="6">
        <v>1</v>
      </c>
      <c r="DG415" s="6">
        <v>1</v>
      </c>
      <c r="DH415" s="6">
        <v>1</v>
      </c>
      <c r="DI415" s="6">
        <v>1</v>
      </c>
      <c r="DJ415" s="6">
        <v>1</v>
      </c>
      <c r="DK415" s="6">
        <v>1</v>
      </c>
      <c r="DL415" s="6">
        <v>1</v>
      </c>
      <c r="DM415" s="6">
        <v>1</v>
      </c>
      <c r="DN415" s="6">
        <v>1</v>
      </c>
      <c r="DO415" s="6">
        <v>1</v>
      </c>
      <c r="DP415" s="6">
        <v>1</v>
      </c>
      <c r="DQ415" s="6">
        <v>1</v>
      </c>
      <c r="DR415" s="6">
        <v>1</v>
      </c>
      <c r="DS415" s="6">
        <v>1</v>
      </c>
      <c r="DT415" s="6">
        <v>1</v>
      </c>
      <c r="DU415" s="6">
        <v>1</v>
      </c>
      <c r="DV415" s="6">
        <v>1</v>
      </c>
      <c r="DW415" s="6">
        <v>1</v>
      </c>
      <c r="DX415" s="6">
        <v>1</v>
      </c>
    </row>
    <row r="416" spans="1:128">
      <c r="A416" s="15">
        <v>411</v>
      </c>
      <c r="BP416" s="27">
        <v>0.799837596496015</v>
      </c>
      <c r="BQ416" s="27">
        <v>13473.1366781972</v>
      </c>
      <c r="BR416" s="27">
        <v>1.33687291940201</v>
      </c>
      <c r="BS416" s="27">
        <v>17039.8191519718</v>
      </c>
      <c r="BU416">
        <f t="shared" si="24"/>
        <v>106502.502796205</v>
      </c>
      <c r="BV416">
        <f t="shared" si="25"/>
        <v>183491.11875833</v>
      </c>
      <c r="BW416" s="29">
        <v>411</v>
      </c>
      <c r="BX416">
        <f t="shared" si="26"/>
        <v>0</v>
      </c>
      <c r="BY416">
        <f t="shared" si="27"/>
        <v>1</v>
      </c>
      <c r="CA416" s="25">
        <v>82000</v>
      </c>
      <c r="CH416" s="7">
        <v>82000</v>
      </c>
      <c r="CI416" s="6">
        <v>0</v>
      </c>
      <c r="CJ416" s="6">
        <v>1</v>
      </c>
      <c r="CK416" s="6">
        <v>0</v>
      </c>
      <c r="CL416" s="6">
        <v>1</v>
      </c>
      <c r="CM416" s="6">
        <v>0</v>
      </c>
      <c r="CN416" s="6">
        <v>1</v>
      </c>
      <c r="CO416" s="6">
        <v>0</v>
      </c>
      <c r="CP416" s="6">
        <v>1</v>
      </c>
      <c r="CQ416" s="6">
        <v>0</v>
      </c>
      <c r="CR416" s="6">
        <v>1</v>
      </c>
      <c r="CS416" s="6">
        <v>0</v>
      </c>
      <c r="CT416" s="6">
        <v>1</v>
      </c>
      <c r="CU416" s="6">
        <v>0.007</v>
      </c>
      <c r="CV416" s="6">
        <v>0.993</v>
      </c>
      <c r="CW416" s="6">
        <v>0.156</v>
      </c>
      <c r="CX416" s="6">
        <v>0.844</v>
      </c>
      <c r="CY416" s="6">
        <v>0.356</v>
      </c>
      <c r="CZ416" s="6">
        <v>0.644</v>
      </c>
      <c r="DA416" s="6">
        <v>0.546</v>
      </c>
      <c r="DB416" s="6">
        <v>0.454</v>
      </c>
      <c r="DC416" s="6">
        <v>1</v>
      </c>
      <c r="DD416" s="6">
        <v>1</v>
      </c>
      <c r="DE416" s="6">
        <v>1</v>
      </c>
      <c r="DF416" s="6">
        <v>1</v>
      </c>
      <c r="DG416" s="6">
        <v>1</v>
      </c>
      <c r="DH416" s="6">
        <v>1</v>
      </c>
      <c r="DI416" s="6">
        <v>1</v>
      </c>
      <c r="DJ416" s="6">
        <v>1</v>
      </c>
      <c r="DK416" s="6">
        <v>1</v>
      </c>
      <c r="DL416" s="6">
        <v>1</v>
      </c>
      <c r="DM416" s="6">
        <v>1</v>
      </c>
      <c r="DN416" s="6">
        <v>1</v>
      </c>
      <c r="DO416" s="6">
        <v>1</v>
      </c>
      <c r="DP416" s="6">
        <v>1</v>
      </c>
      <c r="DQ416" s="6">
        <v>1</v>
      </c>
      <c r="DR416" s="6">
        <v>1</v>
      </c>
      <c r="DS416" s="6">
        <v>1</v>
      </c>
      <c r="DT416" s="6">
        <v>1</v>
      </c>
      <c r="DU416" s="6">
        <v>1</v>
      </c>
      <c r="DV416" s="6">
        <v>1</v>
      </c>
      <c r="DW416" s="6">
        <v>1</v>
      </c>
      <c r="DX416" s="6">
        <v>1</v>
      </c>
    </row>
    <row r="417" spans="1:128">
      <c r="A417" s="15">
        <v>412</v>
      </c>
      <c r="BP417" s="27">
        <v>0.729704550013399</v>
      </c>
      <c r="BQ417" s="27">
        <v>12776.2585600943</v>
      </c>
      <c r="BR417" s="27">
        <v>1.2373272578334</v>
      </c>
      <c r="BS417" s="27">
        <v>17953.3962364652</v>
      </c>
      <c r="BU417">
        <f t="shared" si="24"/>
        <v>96679.4239419155</v>
      </c>
      <c r="BV417">
        <f t="shared" si="25"/>
        <v>167645.692438545</v>
      </c>
      <c r="BW417" s="29">
        <v>412</v>
      </c>
      <c r="BX417">
        <f t="shared" si="26"/>
        <v>0</v>
      </c>
      <c r="BY417">
        <f t="shared" si="27"/>
        <v>1</v>
      </c>
      <c r="CA417" s="25">
        <v>82200</v>
      </c>
      <c r="CH417" s="7">
        <v>82200</v>
      </c>
      <c r="CI417" s="6">
        <v>0</v>
      </c>
      <c r="CJ417" s="6">
        <v>1</v>
      </c>
      <c r="CK417" s="6">
        <v>0</v>
      </c>
      <c r="CL417" s="6">
        <v>1</v>
      </c>
      <c r="CM417" s="6">
        <v>0</v>
      </c>
      <c r="CN417" s="6">
        <v>1</v>
      </c>
      <c r="CO417" s="6">
        <v>0</v>
      </c>
      <c r="CP417" s="6">
        <v>1</v>
      </c>
      <c r="CQ417" s="6">
        <v>0</v>
      </c>
      <c r="CR417" s="6">
        <v>1</v>
      </c>
      <c r="CS417" s="6">
        <v>0</v>
      </c>
      <c r="CT417" s="6">
        <v>1</v>
      </c>
      <c r="CU417" s="6">
        <v>0.007</v>
      </c>
      <c r="CV417" s="6">
        <v>0.993</v>
      </c>
      <c r="CW417" s="6">
        <v>0.153</v>
      </c>
      <c r="CX417" s="6">
        <v>0.847</v>
      </c>
      <c r="CY417" s="6">
        <v>0.355</v>
      </c>
      <c r="CZ417" s="6">
        <v>0.645</v>
      </c>
      <c r="DA417" s="6">
        <v>0.534</v>
      </c>
      <c r="DB417" s="6">
        <v>0.466</v>
      </c>
      <c r="DC417" s="6">
        <v>1</v>
      </c>
      <c r="DD417" s="6">
        <v>1</v>
      </c>
      <c r="DE417" s="6">
        <v>1</v>
      </c>
      <c r="DF417" s="6">
        <v>1</v>
      </c>
      <c r="DG417" s="6">
        <v>1</v>
      </c>
      <c r="DH417" s="6">
        <v>1</v>
      </c>
      <c r="DI417" s="6">
        <v>1</v>
      </c>
      <c r="DJ417" s="6">
        <v>1</v>
      </c>
      <c r="DK417" s="6">
        <v>1</v>
      </c>
      <c r="DL417" s="6">
        <v>1</v>
      </c>
      <c r="DM417" s="6">
        <v>1</v>
      </c>
      <c r="DN417" s="6">
        <v>1</v>
      </c>
      <c r="DO417" s="6">
        <v>1</v>
      </c>
      <c r="DP417" s="6">
        <v>1</v>
      </c>
      <c r="DQ417" s="6">
        <v>1</v>
      </c>
      <c r="DR417" s="6">
        <v>1</v>
      </c>
      <c r="DS417" s="6">
        <v>1</v>
      </c>
      <c r="DT417" s="6">
        <v>1</v>
      </c>
      <c r="DU417" s="6">
        <v>1</v>
      </c>
      <c r="DV417" s="6">
        <v>1</v>
      </c>
      <c r="DW417" s="6">
        <v>1</v>
      </c>
      <c r="DX417" s="6">
        <v>1</v>
      </c>
    </row>
    <row r="418" spans="1:128">
      <c r="A418" s="15">
        <v>413</v>
      </c>
      <c r="BP418" s="27">
        <v>0.827187967321813</v>
      </c>
      <c r="BQ418" s="27">
        <v>17953.1995578549</v>
      </c>
      <c r="BR418" s="27">
        <v>1.44071503762261</v>
      </c>
      <c r="BS418" s="27">
        <v>25937.4457963651</v>
      </c>
      <c r="BU418">
        <f t="shared" si="24"/>
        <v>106124.995540417</v>
      </c>
      <c r="BV418">
        <f t="shared" si="25"/>
        <v>190169.809847027</v>
      </c>
      <c r="BW418" s="29">
        <v>413</v>
      </c>
      <c r="BX418">
        <f t="shared" si="26"/>
        <v>0</v>
      </c>
      <c r="BY418">
        <f t="shared" si="27"/>
        <v>1</v>
      </c>
      <c r="CA418" s="25">
        <v>82400</v>
      </c>
      <c r="CH418" s="7">
        <v>82400</v>
      </c>
      <c r="CI418" s="6">
        <v>0</v>
      </c>
      <c r="CJ418" s="6">
        <v>1</v>
      </c>
      <c r="CK418" s="6">
        <v>0</v>
      </c>
      <c r="CL418" s="6">
        <v>1</v>
      </c>
      <c r="CM418" s="6">
        <v>0</v>
      </c>
      <c r="CN418" s="6">
        <v>1</v>
      </c>
      <c r="CO418" s="6">
        <v>0</v>
      </c>
      <c r="CP418" s="6">
        <v>1</v>
      </c>
      <c r="CQ418" s="6">
        <v>0</v>
      </c>
      <c r="CR418" s="6">
        <v>1</v>
      </c>
      <c r="CS418" s="6">
        <v>0</v>
      </c>
      <c r="CT418" s="6">
        <v>1</v>
      </c>
      <c r="CU418" s="6">
        <v>0.007</v>
      </c>
      <c r="CV418" s="6">
        <v>0.993</v>
      </c>
      <c r="CW418" s="6">
        <v>0.149</v>
      </c>
      <c r="CX418" s="6">
        <v>0.851</v>
      </c>
      <c r="CY418" s="6">
        <v>0.351</v>
      </c>
      <c r="CZ418" s="6">
        <v>0.649</v>
      </c>
      <c r="DA418" s="6">
        <v>0.528</v>
      </c>
      <c r="DB418" s="6">
        <v>0.472</v>
      </c>
      <c r="DC418" s="6">
        <v>1</v>
      </c>
      <c r="DD418" s="6">
        <v>1</v>
      </c>
      <c r="DE418" s="6">
        <v>1</v>
      </c>
      <c r="DF418" s="6">
        <v>1</v>
      </c>
      <c r="DG418" s="6">
        <v>1</v>
      </c>
      <c r="DH418" s="6">
        <v>1</v>
      </c>
      <c r="DI418" s="6">
        <v>1</v>
      </c>
      <c r="DJ418" s="6">
        <v>1</v>
      </c>
      <c r="DK418" s="6">
        <v>1</v>
      </c>
      <c r="DL418" s="6">
        <v>1</v>
      </c>
      <c r="DM418" s="6">
        <v>1</v>
      </c>
      <c r="DN418" s="6">
        <v>1</v>
      </c>
      <c r="DO418" s="6">
        <v>1</v>
      </c>
      <c r="DP418" s="6">
        <v>1</v>
      </c>
      <c r="DQ418" s="6">
        <v>1</v>
      </c>
      <c r="DR418" s="6">
        <v>1</v>
      </c>
      <c r="DS418" s="6">
        <v>1</v>
      </c>
      <c r="DT418" s="6">
        <v>1</v>
      </c>
      <c r="DU418" s="6">
        <v>1</v>
      </c>
      <c r="DV418" s="6">
        <v>1</v>
      </c>
      <c r="DW418" s="6">
        <v>1</v>
      </c>
      <c r="DX418" s="6">
        <v>1</v>
      </c>
    </row>
    <row r="419" spans="1:128">
      <c r="A419" s="15">
        <v>414</v>
      </c>
      <c r="BP419" s="27">
        <v>0.838705938451693</v>
      </c>
      <c r="BQ419" s="27">
        <v>13872.8316649151</v>
      </c>
      <c r="BR419" s="27">
        <v>1.41653061007974</v>
      </c>
      <c r="BS419" s="27">
        <v>16685.1740122287</v>
      </c>
      <c r="BU419">
        <f t="shared" si="24"/>
        <v>111933.059102839</v>
      </c>
      <c r="BV419">
        <f t="shared" si="25"/>
        <v>195794.417499732</v>
      </c>
      <c r="BW419" s="29">
        <v>414</v>
      </c>
      <c r="BX419">
        <f t="shared" si="26"/>
        <v>0</v>
      </c>
      <c r="BY419">
        <f t="shared" si="27"/>
        <v>1</v>
      </c>
      <c r="CA419" s="25">
        <v>82600</v>
      </c>
      <c r="CH419" s="7">
        <v>82600</v>
      </c>
      <c r="CI419" s="6">
        <v>0</v>
      </c>
      <c r="CJ419" s="6">
        <v>1</v>
      </c>
      <c r="CK419" s="6">
        <v>0</v>
      </c>
      <c r="CL419" s="6">
        <v>1</v>
      </c>
      <c r="CM419" s="6">
        <v>0</v>
      </c>
      <c r="CN419" s="6">
        <v>1</v>
      </c>
      <c r="CO419" s="6">
        <v>0</v>
      </c>
      <c r="CP419" s="6">
        <v>1</v>
      </c>
      <c r="CQ419" s="6">
        <v>0</v>
      </c>
      <c r="CR419" s="6">
        <v>1</v>
      </c>
      <c r="CS419" s="6">
        <v>0</v>
      </c>
      <c r="CT419" s="6">
        <v>1</v>
      </c>
      <c r="CU419" s="6">
        <v>0.007</v>
      </c>
      <c r="CV419" s="6">
        <v>0.993</v>
      </c>
      <c r="CW419" s="6">
        <v>0.139</v>
      </c>
      <c r="CX419" s="6">
        <v>0.861</v>
      </c>
      <c r="CY419" s="6">
        <v>0.347</v>
      </c>
      <c r="CZ419" s="6">
        <v>0.653</v>
      </c>
      <c r="DA419" s="6">
        <v>0.515</v>
      </c>
      <c r="DB419" s="6">
        <v>0.485</v>
      </c>
      <c r="DC419" s="6">
        <v>1</v>
      </c>
      <c r="DD419" s="6">
        <v>1</v>
      </c>
      <c r="DE419" s="6">
        <v>1</v>
      </c>
      <c r="DF419" s="6">
        <v>1</v>
      </c>
      <c r="DG419" s="6">
        <v>1</v>
      </c>
      <c r="DH419" s="6">
        <v>1</v>
      </c>
      <c r="DI419" s="6">
        <v>1</v>
      </c>
      <c r="DJ419" s="6">
        <v>1</v>
      </c>
      <c r="DK419" s="6">
        <v>1</v>
      </c>
      <c r="DL419" s="6">
        <v>1</v>
      </c>
      <c r="DM419" s="6">
        <v>1</v>
      </c>
      <c r="DN419" s="6">
        <v>1</v>
      </c>
      <c r="DO419" s="6">
        <v>1</v>
      </c>
      <c r="DP419" s="6">
        <v>1</v>
      </c>
      <c r="DQ419" s="6">
        <v>1</v>
      </c>
      <c r="DR419" s="6">
        <v>1</v>
      </c>
      <c r="DS419" s="6">
        <v>1</v>
      </c>
      <c r="DT419" s="6">
        <v>1</v>
      </c>
      <c r="DU419" s="6">
        <v>1</v>
      </c>
      <c r="DV419" s="6">
        <v>1</v>
      </c>
      <c r="DW419" s="6">
        <v>1</v>
      </c>
      <c r="DX419" s="6">
        <v>1</v>
      </c>
    </row>
    <row r="420" spans="1:128">
      <c r="A420" s="15">
        <v>415</v>
      </c>
      <c r="BP420" s="27">
        <v>0.754498784537829</v>
      </c>
      <c r="BQ420" s="27">
        <v>14681.2798206201</v>
      </c>
      <c r="BR420" s="27">
        <v>1.28445502191841</v>
      </c>
      <c r="BS420" s="27">
        <v>22305.4511798978</v>
      </c>
      <c r="BU420">
        <f t="shared" si="24"/>
        <v>98493.5378600543</v>
      </c>
      <c r="BV420">
        <f t="shared" si="25"/>
        <v>170362.802107863</v>
      </c>
      <c r="BW420" s="29">
        <v>415</v>
      </c>
      <c r="BX420">
        <f t="shared" si="26"/>
        <v>0</v>
      </c>
      <c r="BY420">
        <f t="shared" si="27"/>
        <v>1</v>
      </c>
      <c r="CA420" s="25">
        <v>82800</v>
      </c>
      <c r="CH420" s="7">
        <v>82800</v>
      </c>
      <c r="CI420" s="6">
        <v>0</v>
      </c>
      <c r="CJ420" s="6">
        <v>1</v>
      </c>
      <c r="CK420" s="6">
        <v>0</v>
      </c>
      <c r="CL420" s="6">
        <v>1</v>
      </c>
      <c r="CM420" s="6">
        <v>0</v>
      </c>
      <c r="CN420" s="6">
        <v>1</v>
      </c>
      <c r="CO420" s="6">
        <v>0</v>
      </c>
      <c r="CP420" s="6">
        <v>1</v>
      </c>
      <c r="CQ420" s="6">
        <v>0</v>
      </c>
      <c r="CR420" s="6">
        <v>1</v>
      </c>
      <c r="CS420" s="6">
        <v>0</v>
      </c>
      <c r="CT420" s="6">
        <v>1</v>
      </c>
      <c r="CU420" s="6">
        <v>0.006</v>
      </c>
      <c r="CV420" s="6">
        <v>0.994</v>
      </c>
      <c r="CW420" s="6">
        <v>0.132</v>
      </c>
      <c r="CX420" s="6">
        <v>0.868</v>
      </c>
      <c r="CY420" s="6">
        <v>0.342</v>
      </c>
      <c r="CZ420" s="6">
        <v>0.658</v>
      </c>
      <c r="DA420" s="6">
        <v>0.51</v>
      </c>
      <c r="DB420" s="6">
        <v>0.49</v>
      </c>
      <c r="DC420" s="6">
        <v>1</v>
      </c>
      <c r="DD420" s="6">
        <v>1</v>
      </c>
      <c r="DE420" s="6">
        <v>1</v>
      </c>
      <c r="DF420" s="6">
        <v>1</v>
      </c>
      <c r="DG420" s="6">
        <v>1</v>
      </c>
      <c r="DH420" s="6">
        <v>1</v>
      </c>
      <c r="DI420" s="6">
        <v>1</v>
      </c>
      <c r="DJ420" s="6">
        <v>1</v>
      </c>
      <c r="DK420" s="6">
        <v>1</v>
      </c>
      <c r="DL420" s="6">
        <v>1</v>
      </c>
      <c r="DM420" s="6">
        <v>1</v>
      </c>
      <c r="DN420" s="6">
        <v>1</v>
      </c>
      <c r="DO420" s="6">
        <v>1</v>
      </c>
      <c r="DP420" s="6">
        <v>1</v>
      </c>
      <c r="DQ420" s="6">
        <v>1</v>
      </c>
      <c r="DR420" s="6">
        <v>1</v>
      </c>
      <c r="DS420" s="6">
        <v>1</v>
      </c>
      <c r="DT420" s="6">
        <v>1</v>
      </c>
      <c r="DU420" s="6">
        <v>1</v>
      </c>
      <c r="DV420" s="6">
        <v>1</v>
      </c>
      <c r="DW420" s="6">
        <v>1</v>
      </c>
      <c r="DX420" s="6">
        <v>1</v>
      </c>
    </row>
    <row r="421" spans="1:128">
      <c r="A421" s="15">
        <v>416</v>
      </c>
      <c r="BP421" s="27">
        <v>0.819640265138226</v>
      </c>
      <c r="BQ421" s="27">
        <v>15935.0340503956</v>
      </c>
      <c r="BR421" s="27">
        <v>1.41415796352882</v>
      </c>
      <c r="BS421" s="27">
        <v>22586.5945636212</v>
      </c>
      <c r="BU421">
        <f t="shared" si="24"/>
        <v>107011.005720338</v>
      </c>
      <c r="BV421">
        <f t="shared" si="25"/>
        <v>189537.099965702</v>
      </c>
      <c r="BW421" s="29">
        <v>416</v>
      </c>
      <c r="BX421">
        <f t="shared" si="26"/>
        <v>0</v>
      </c>
      <c r="BY421">
        <f t="shared" si="27"/>
        <v>1</v>
      </c>
      <c r="CA421" s="25">
        <v>83000</v>
      </c>
      <c r="CH421" s="7">
        <v>83000</v>
      </c>
      <c r="CI421" s="6">
        <v>0</v>
      </c>
      <c r="CJ421" s="6">
        <v>1</v>
      </c>
      <c r="CK421" s="6">
        <v>0</v>
      </c>
      <c r="CL421" s="6">
        <v>1</v>
      </c>
      <c r="CM421" s="6">
        <v>0</v>
      </c>
      <c r="CN421" s="6">
        <v>1</v>
      </c>
      <c r="CO421" s="6">
        <v>0</v>
      </c>
      <c r="CP421" s="6">
        <v>1</v>
      </c>
      <c r="CQ421" s="6">
        <v>0</v>
      </c>
      <c r="CR421" s="6">
        <v>1</v>
      </c>
      <c r="CS421" s="6">
        <v>0</v>
      </c>
      <c r="CT421" s="6">
        <v>1</v>
      </c>
      <c r="CU421" s="6">
        <v>0.005</v>
      </c>
      <c r="CV421" s="6">
        <v>0.995</v>
      </c>
      <c r="CW421" s="6">
        <v>0.13</v>
      </c>
      <c r="CX421" s="6">
        <v>0.87</v>
      </c>
      <c r="CY421" s="6">
        <v>0.342</v>
      </c>
      <c r="CZ421" s="6">
        <v>0.658</v>
      </c>
      <c r="DA421" s="6">
        <v>0.497</v>
      </c>
      <c r="DB421" s="6">
        <v>0.503</v>
      </c>
      <c r="DC421" s="6">
        <v>1</v>
      </c>
      <c r="DD421" s="6">
        <v>1</v>
      </c>
      <c r="DE421" s="6">
        <v>1</v>
      </c>
      <c r="DF421" s="6">
        <v>1</v>
      </c>
      <c r="DG421" s="6">
        <v>1</v>
      </c>
      <c r="DH421" s="6">
        <v>1</v>
      </c>
      <c r="DI421" s="6">
        <v>1</v>
      </c>
      <c r="DJ421" s="6">
        <v>1</v>
      </c>
      <c r="DK421" s="6">
        <v>1</v>
      </c>
      <c r="DL421" s="6">
        <v>1</v>
      </c>
      <c r="DM421" s="6">
        <v>1</v>
      </c>
      <c r="DN421" s="6">
        <v>1</v>
      </c>
      <c r="DO421" s="6">
        <v>1</v>
      </c>
      <c r="DP421" s="6">
        <v>1</v>
      </c>
      <c r="DQ421" s="6">
        <v>1</v>
      </c>
      <c r="DR421" s="6">
        <v>1</v>
      </c>
      <c r="DS421" s="6">
        <v>1</v>
      </c>
      <c r="DT421" s="6">
        <v>1</v>
      </c>
      <c r="DU421" s="6">
        <v>1</v>
      </c>
      <c r="DV421" s="6">
        <v>1</v>
      </c>
      <c r="DW421" s="6">
        <v>1</v>
      </c>
      <c r="DX421" s="6">
        <v>1</v>
      </c>
    </row>
    <row r="422" spans="1:128">
      <c r="A422" s="15">
        <v>417</v>
      </c>
      <c r="BP422" s="27">
        <v>0.869670647740162</v>
      </c>
      <c r="BQ422" s="27">
        <v>17277.1610768571</v>
      </c>
      <c r="BR422" s="27">
        <v>1.49670520546295</v>
      </c>
      <c r="BS422" s="27">
        <v>21851.2476287931</v>
      </c>
      <c r="BU422">
        <f t="shared" si="24"/>
        <v>113173.436084167</v>
      </c>
      <c r="BV422">
        <f t="shared" si="25"/>
        <v>202654.53319065</v>
      </c>
      <c r="BW422" s="29">
        <v>417</v>
      </c>
      <c r="BX422">
        <f t="shared" si="26"/>
        <v>0</v>
      </c>
      <c r="BY422">
        <f t="shared" si="27"/>
        <v>1</v>
      </c>
      <c r="CA422" s="25">
        <v>83200</v>
      </c>
      <c r="CH422" s="7">
        <v>83200</v>
      </c>
      <c r="CI422" s="6">
        <v>0</v>
      </c>
      <c r="CJ422" s="6">
        <v>1</v>
      </c>
      <c r="CK422" s="6">
        <v>0</v>
      </c>
      <c r="CL422" s="6">
        <v>1</v>
      </c>
      <c r="CM422" s="6">
        <v>0</v>
      </c>
      <c r="CN422" s="6">
        <v>1</v>
      </c>
      <c r="CO422" s="6">
        <v>0</v>
      </c>
      <c r="CP422" s="6">
        <v>1</v>
      </c>
      <c r="CQ422" s="6">
        <v>0</v>
      </c>
      <c r="CR422" s="6">
        <v>1</v>
      </c>
      <c r="CS422" s="6">
        <v>0</v>
      </c>
      <c r="CT422" s="6">
        <v>1</v>
      </c>
      <c r="CU422" s="6">
        <v>0.005</v>
      </c>
      <c r="CV422" s="6">
        <v>0.995</v>
      </c>
      <c r="CW422" s="6">
        <v>0.121</v>
      </c>
      <c r="CX422" s="6">
        <v>0.879</v>
      </c>
      <c r="CY422" s="6">
        <v>0.341</v>
      </c>
      <c r="CZ422" s="6">
        <v>0.659</v>
      </c>
      <c r="DA422" s="6">
        <v>0.491</v>
      </c>
      <c r="DB422" s="6">
        <v>0.509</v>
      </c>
      <c r="DC422" s="6">
        <v>1</v>
      </c>
      <c r="DD422" s="6">
        <v>1</v>
      </c>
      <c r="DE422" s="6">
        <v>1</v>
      </c>
      <c r="DF422" s="6">
        <v>1</v>
      </c>
      <c r="DG422" s="6">
        <v>1</v>
      </c>
      <c r="DH422" s="6">
        <v>1</v>
      </c>
      <c r="DI422" s="6">
        <v>1</v>
      </c>
      <c r="DJ422" s="6">
        <v>1</v>
      </c>
      <c r="DK422" s="6">
        <v>1</v>
      </c>
      <c r="DL422" s="6">
        <v>1</v>
      </c>
      <c r="DM422" s="6">
        <v>1</v>
      </c>
      <c r="DN422" s="6">
        <v>1</v>
      </c>
      <c r="DO422" s="6">
        <v>1</v>
      </c>
      <c r="DP422" s="6">
        <v>1</v>
      </c>
      <c r="DQ422" s="6">
        <v>1</v>
      </c>
      <c r="DR422" s="6">
        <v>1</v>
      </c>
      <c r="DS422" s="6">
        <v>1</v>
      </c>
      <c r="DT422" s="6">
        <v>1</v>
      </c>
      <c r="DU422" s="6">
        <v>1</v>
      </c>
      <c r="DV422" s="6">
        <v>1</v>
      </c>
      <c r="DW422" s="6">
        <v>1</v>
      </c>
      <c r="DX422" s="6">
        <v>1</v>
      </c>
    </row>
    <row r="423" spans="1:128">
      <c r="A423" s="15">
        <v>418</v>
      </c>
      <c r="BP423" s="27">
        <v>0.77351760617522</v>
      </c>
      <c r="BQ423" s="27">
        <v>15202.9795805829</v>
      </c>
      <c r="BR423" s="27">
        <v>1.34584665435427</v>
      </c>
      <c r="BS423" s="27">
        <v>21634.3860880079</v>
      </c>
      <c r="BU423">
        <f t="shared" si="24"/>
        <v>100824.6613457</v>
      </c>
      <c r="BV423">
        <f t="shared" si="25"/>
        <v>180242.612065132</v>
      </c>
      <c r="BW423" s="29">
        <v>418</v>
      </c>
      <c r="BX423">
        <f t="shared" si="26"/>
        <v>0</v>
      </c>
      <c r="BY423">
        <f t="shared" si="27"/>
        <v>1</v>
      </c>
      <c r="CA423" s="25">
        <v>83400</v>
      </c>
      <c r="CH423" s="7">
        <v>83400</v>
      </c>
      <c r="CI423" s="6">
        <v>0</v>
      </c>
      <c r="CJ423" s="6">
        <v>1</v>
      </c>
      <c r="CK423" s="6">
        <v>0</v>
      </c>
      <c r="CL423" s="6">
        <v>1</v>
      </c>
      <c r="CM423" s="6">
        <v>0</v>
      </c>
      <c r="CN423" s="6">
        <v>1</v>
      </c>
      <c r="CO423" s="6">
        <v>0</v>
      </c>
      <c r="CP423" s="6">
        <v>1</v>
      </c>
      <c r="CQ423" s="6">
        <v>0</v>
      </c>
      <c r="CR423" s="6">
        <v>1</v>
      </c>
      <c r="CS423" s="6">
        <v>0</v>
      </c>
      <c r="CT423" s="6">
        <v>1</v>
      </c>
      <c r="CU423" s="6">
        <v>0.005</v>
      </c>
      <c r="CV423" s="6">
        <v>0.995</v>
      </c>
      <c r="CW423" s="6">
        <v>0.115</v>
      </c>
      <c r="CX423" s="6">
        <v>0.885</v>
      </c>
      <c r="CY423" s="6">
        <v>0.338</v>
      </c>
      <c r="CZ423" s="6">
        <v>0.662</v>
      </c>
      <c r="DA423" s="6">
        <v>0.48</v>
      </c>
      <c r="DB423" s="6">
        <v>0.52</v>
      </c>
      <c r="DC423" s="6">
        <v>1</v>
      </c>
      <c r="DD423" s="6">
        <v>1</v>
      </c>
      <c r="DE423" s="6">
        <v>1</v>
      </c>
      <c r="DF423" s="6">
        <v>1</v>
      </c>
      <c r="DG423" s="6">
        <v>1</v>
      </c>
      <c r="DH423" s="6">
        <v>1</v>
      </c>
      <c r="DI423" s="6">
        <v>1</v>
      </c>
      <c r="DJ423" s="6">
        <v>1</v>
      </c>
      <c r="DK423" s="6">
        <v>1</v>
      </c>
      <c r="DL423" s="6">
        <v>1</v>
      </c>
      <c r="DM423" s="6">
        <v>1</v>
      </c>
      <c r="DN423" s="6">
        <v>1</v>
      </c>
      <c r="DO423" s="6">
        <v>1</v>
      </c>
      <c r="DP423" s="6">
        <v>1</v>
      </c>
      <c r="DQ423" s="6">
        <v>1</v>
      </c>
      <c r="DR423" s="6">
        <v>1</v>
      </c>
      <c r="DS423" s="6">
        <v>1</v>
      </c>
      <c r="DT423" s="6">
        <v>1</v>
      </c>
      <c r="DU423" s="6">
        <v>1</v>
      </c>
      <c r="DV423" s="6">
        <v>1</v>
      </c>
      <c r="DW423" s="6">
        <v>1</v>
      </c>
      <c r="DX423" s="6">
        <v>1</v>
      </c>
    </row>
    <row r="424" spans="1:128">
      <c r="A424" s="15">
        <v>419</v>
      </c>
      <c r="BP424" s="27">
        <v>0.794614476831845</v>
      </c>
      <c r="BQ424" s="27">
        <v>13387.3100054612</v>
      </c>
      <c r="BR424" s="27">
        <v>1.37127714817228</v>
      </c>
      <c r="BS424" s="27">
        <v>17230.3095517657</v>
      </c>
      <c r="BU424">
        <f t="shared" si="24"/>
        <v>105804.861519316</v>
      </c>
      <c r="BV424">
        <f t="shared" si="25"/>
        <v>188461.262674077</v>
      </c>
      <c r="BW424" s="29">
        <v>419</v>
      </c>
      <c r="BX424">
        <f t="shared" si="26"/>
        <v>0</v>
      </c>
      <c r="BY424">
        <f t="shared" si="27"/>
        <v>1</v>
      </c>
      <c r="CA424" s="25">
        <v>83600</v>
      </c>
      <c r="CH424" s="7">
        <v>83600</v>
      </c>
      <c r="CI424" s="6">
        <v>0</v>
      </c>
      <c r="CJ424" s="6">
        <v>1</v>
      </c>
      <c r="CK424" s="6">
        <v>0</v>
      </c>
      <c r="CL424" s="6">
        <v>1</v>
      </c>
      <c r="CM424" s="6">
        <v>0</v>
      </c>
      <c r="CN424" s="6">
        <v>1</v>
      </c>
      <c r="CO424" s="6">
        <v>0</v>
      </c>
      <c r="CP424" s="6">
        <v>1</v>
      </c>
      <c r="CQ424" s="6">
        <v>0</v>
      </c>
      <c r="CR424" s="6">
        <v>1</v>
      </c>
      <c r="CS424" s="6">
        <v>0</v>
      </c>
      <c r="CT424" s="6">
        <v>1</v>
      </c>
      <c r="CU424" s="6">
        <v>0.004</v>
      </c>
      <c r="CV424" s="6">
        <v>0.996</v>
      </c>
      <c r="CW424" s="6">
        <v>0.114</v>
      </c>
      <c r="CX424" s="6">
        <v>0.886</v>
      </c>
      <c r="CY424" s="6">
        <v>0.336</v>
      </c>
      <c r="CZ424" s="6">
        <v>0.664</v>
      </c>
      <c r="DA424" s="6">
        <v>0.469</v>
      </c>
      <c r="DB424" s="6">
        <v>0.531</v>
      </c>
      <c r="DC424" s="6">
        <v>1</v>
      </c>
      <c r="DD424" s="6">
        <v>1</v>
      </c>
      <c r="DE424" s="6">
        <v>1</v>
      </c>
      <c r="DF424" s="6">
        <v>1</v>
      </c>
      <c r="DG424" s="6">
        <v>1</v>
      </c>
      <c r="DH424" s="6">
        <v>1</v>
      </c>
      <c r="DI424" s="6">
        <v>1</v>
      </c>
      <c r="DJ424" s="6">
        <v>1</v>
      </c>
      <c r="DK424" s="6">
        <v>1</v>
      </c>
      <c r="DL424" s="6">
        <v>1</v>
      </c>
      <c r="DM424" s="6">
        <v>1</v>
      </c>
      <c r="DN424" s="6">
        <v>1</v>
      </c>
      <c r="DO424" s="6">
        <v>1</v>
      </c>
      <c r="DP424" s="6">
        <v>1</v>
      </c>
      <c r="DQ424" s="6">
        <v>1</v>
      </c>
      <c r="DR424" s="6">
        <v>1</v>
      </c>
      <c r="DS424" s="6">
        <v>1</v>
      </c>
      <c r="DT424" s="6">
        <v>1</v>
      </c>
      <c r="DU424" s="6">
        <v>1</v>
      </c>
      <c r="DV424" s="6">
        <v>1</v>
      </c>
      <c r="DW424" s="6">
        <v>1</v>
      </c>
      <c r="DX424" s="6">
        <v>1</v>
      </c>
    </row>
    <row r="425" spans="1:128">
      <c r="A425" s="15">
        <v>420</v>
      </c>
      <c r="BP425" s="27">
        <v>0.807971944465973</v>
      </c>
      <c r="BQ425" s="27">
        <v>13180.885476166</v>
      </c>
      <c r="BR425" s="27">
        <v>1.39971274856279</v>
      </c>
      <c r="BS425" s="27">
        <v>17171.7181555521</v>
      </c>
      <c r="BU425">
        <f t="shared" si="24"/>
        <v>108014.90619373</v>
      </c>
      <c r="BV425">
        <f t="shared" si="25"/>
        <v>192785.194128866</v>
      </c>
      <c r="BW425" s="29">
        <v>420</v>
      </c>
      <c r="BX425">
        <f t="shared" si="26"/>
        <v>0</v>
      </c>
      <c r="BY425">
        <f t="shared" si="27"/>
        <v>1</v>
      </c>
      <c r="CA425" s="25">
        <v>83800</v>
      </c>
      <c r="CH425" s="7">
        <v>83800</v>
      </c>
      <c r="CI425" s="6">
        <v>0</v>
      </c>
      <c r="CJ425" s="6">
        <v>1</v>
      </c>
      <c r="CK425" s="6">
        <v>0</v>
      </c>
      <c r="CL425" s="6">
        <v>1</v>
      </c>
      <c r="CM425" s="6">
        <v>0</v>
      </c>
      <c r="CN425" s="6">
        <v>1</v>
      </c>
      <c r="CO425" s="6">
        <v>0</v>
      </c>
      <c r="CP425" s="6">
        <v>1</v>
      </c>
      <c r="CQ425" s="6">
        <v>0</v>
      </c>
      <c r="CR425" s="6">
        <v>1</v>
      </c>
      <c r="CS425" s="6">
        <v>0</v>
      </c>
      <c r="CT425" s="6">
        <v>1</v>
      </c>
      <c r="CU425" s="6">
        <v>0.004</v>
      </c>
      <c r="CV425" s="6">
        <v>0.996</v>
      </c>
      <c r="CW425" s="6">
        <v>0.11</v>
      </c>
      <c r="CX425" s="6">
        <v>0.89</v>
      </c>
      <c r="CY425" s="6">
        <v>0.334</v>
      </c>
      <c r="CZ425" s="6">
        <v>0.666</v>
      </c>
      <c r="DA425" s="6">
        <v>0.463</v>
      </c>
      <c r="DB425" s="6">
        <v>0.537</v>
      </c>
      <c r="DC425" s="6">
        <v>1</v>
      </c>
      <c r="DD425" s="6">
        <v>1</v>
      </c>
      <c r="DE425" s="6">
        <v>1</v>
      </c>
      <c r="DF425" s="6">
        <v>1</v>
      </c>
      <c r="DG425" s="6">
        <v>1</v>
      </c>
      <c r="DH425" s="6">
        <v>1</v>
      </c>
      <c r="DI425" s="6">
        <v>1</v>
      </c>
      <c r="DJ425" s="6">
        <v>1</v>
      </c>
      <c r="DK425" s="6">
        <v>1</v>
      </c>
      <c r="DL425" s="6">
        <v>1</v>
      </c>
      <c r="DM425" s="6">
        <v>1</v>
      </c>
      <c r="DN425" s="6">
        <v>1</v>
      </c>
      <c r="DO425" s="6">
        <v>1</v>
      </c>
      <c r="DP425" s="6">
        <v>1</v>
      </c>
      <c r="DQ425" s="6">
        <v>1</v>
      </c>
      <c r="DR425" s="6">
        <v>1</v>
      </c>
      <c r="DS425" s="6">
        <v>1</v>
      </c>
      <c r="DT425" s="6">
        <v>1</v>
      </c>
      <c r="DU425" s="6">
        <v>1</v>
      </c>
      <c r="DV425" s="6">
        <v>1</v>
      </c>
      <c r="DW425" s="6">
        <v>1</v>
      </c>
      <c r="DX425" s="6">
        <v>1</v>
      </c>
    </row>
    <row r="426" spans="1:128">
      <c r="A426" s="15">
        <v>421</v>
      </c>
      <c r="BP426" s="27">
        <v>0.797576942000569</v>
      </c>
      <c r="BQ426" s="27">
        <v>14619.7095568643</v>
      </c>
      <c r="BR426" s="27">
        <v>1.36003876623729</v>
      </c>
      <c r="BS426" s="27">
        <v>19318.7753972011</v>
      </c>
      <c r="BU426">
        <f t="shared" si="24"/>
        <v>105016.831743221</v>
      </c>
      <c r="BV426">
        <f t="shared" si="25"/>
        <v>184687.039538393</v>
      </c>
      <c r="BW426" s="29">
        <v>421</v>
      </c>
      <c r="BX426">
        <f t="shared" si="26"/>
        <v>0</v>
      </c>
      <c r="BY426">
        <f t="shared" si="27"/>
        <v>1</v>
      </c>
      <c r="CA426" s="25">
        <v>84000</v>
      </c>
      <c r="CH426" s="7">
        <v>84000</v>
      </c>
      <c r="CI426" s="6">
        <v>0</v>
      </c>
      <c r="CJ426" s="6">
        <v>1</v>
      </c>
      <c r="CK426" s="6">
        <v>0</v>
      </c>
      <c r="CL426" s="6">
        <v>1</v>
      </c>
      <c r="CM426" s="6">
        <v>0</v>
      </c>
      <c r="CN426" s="6">
        <v>1</v>
      </c>
      <c r="CO426" s="6">
        <v>0</v>
      </c>
      <c r="CP426" s="6">
        <v>1</v>
      </c>
      <c r="CQ426" s="6">
        <v>0</v>
      </c>
      <c r="CR426" s="6">
        <v>1</v>
      </c>
      <c r="CS426" s="6">
        <v>0</v>
      </c>
      <c r="CT426" s="6">
        <v>1</v>
      </c>
      <c r="CU426" s="6">
        <v>0.004</v>
      </c>
      <c r="CV426" s="6">
        <v>0.996</v>
      </c>
      <c r="CW426" s="6">
        <v>0.107</v>
      </c>
      <c r="CX426" s="6">
        <v>0.893</v>
      </c>
      <c r="CY426" s="6">
        <v>0.332</v>
      </c>
      <c r="CZ426" s="6">
        <v>0.668</v>
      </c>
      <c r="DA426" s="6">
        <v>0.452</v>
      </c>
      <c r="DB426" s="6">
        <v>0.548</v>
      </c>
      <c r="DC426" s="6">
        <v>1</v>
      </c>
      <c r="DD426" s="6">
        <v>1</v>
      </c>
      <c r="DE426" s="6">
        <v>1</v>
      </c>
      <c r="DF426" s="6">
        <v>1</v>
      </c>
      <c r="DG426" s="6">
        <v>1</v>
      </c>
      <c r="DH426" s="6">
        <v>1</v>
      </c>
      <c r="DI426" s="6">
        <v>1</v>
      </c>
      <c r="DJ426" s="6">
        <v>1</v>
      </c>
      <c r="DK426" s="6">
        <v>1</v>
      </c>
      <c r="DL426" s="6">
        <v>1</v>
      </c>
      <c r="DM426" s="6">
        <v>1</v>
      </c>
      <c r="DN426" s="6">
        <v>1</v>
      </c>
      <c r="DO426" s="6">
        <v>1</v>
      </c>
      <c r="DP426" s="6">
        <v>1</v>
      </c>
      <c r="DQ426" s="6">
        <v>1</v>
      </c>
      <c r="DR426" s="6">
        <v>1</v>
      </c>
      <c r="DS426" s="6">
        <v>1</v>
      </c>
      <c r="DT426" s="6">
        <v>1</v>
      </c>
      <c r="DU426" s="6">
        <v>1</v>
      </c>
      <c r="DV426" s="6">
        <v>1</v>
      </c>
      <c r="DW426" s="6">
        <v>1</v>
      </c>
      <c r="DX426" s="6">
        <v>1</v>
      </c>
    </row>
    <row r="427" spans="1:128">
      <c r="A427" s="15">
        <v>422</v>
      </c>
      <c r="BP427" s="27">
        <v>0.786636591375275</v>
      </c>
      <c r="BQ427" s="27">
        <v>11885.8566873569</v>
      </c>
      <c r="BR427" s="27">
        <v>1.35873520076764</v>
      </c>
      <c r="BS427" s="27">
        <v>16260.9637215401</v>
      </c>
      <c r="BU427">
        <f t="shared" si="24"/>
        <v>106109.632018934</v>
      </c>
      <c r="BV427">
        <f t="shared" si="25"/>
        <v>187549.316393606</v>
      </c>
      <c r="BW427" s="29">
        <v>422</v>
      </c>
      <c r="BX427">
        <f t="shared" si="26"/>
        <v>0</v>
      </c>
      <c r="BY427">
        <f t="shared" si="27"/>
        <v>1</v>
      </c>
      <c r="CA427" s="25">
        <v>84200</v>
      </c>
      <c r="CH427" s="7">
        <v>84200</v>
      </c>
      <c r="CI427" s="6">
        <v>0</v>
      </c>
      <c r="CJ427" s="6">
        <v>1</v>
      </c>
      <c r="CK427" s="6">
        <v>0</v>
      </c>
      <c r="CL427" s="6">
        <v>1</v>
      </c>
      <c r="CM427" s="6">
        <v>0</v>
      </c>
      <c r="CN427" s="6">
        <v>1</v>
      </c>
      <c r="CO427" s="6">
        <v>0</v>
      </c>
      <c r="CP427" s="6">
        <v>1</v>
      </c>
      <c r="CQ427" s="6">
        <v>0</v>
      </c>
      <c r="CR427" s="6">
        <v>1</v>
      </c>
      <c r="CS427" s="6">
        <v>0</v>
      </c>
      <c r="CT427" s="6">
        <v>1</v>
      </c>
      <c r="CU427" s="6">
        <v>0.003</v>
      </c>
      <c r="CV427" s="6">
        <v>0.997</v>
      </c>
      <c r="CW427" s="6">
        <v>0.103</v>
      </c>
      <c r="CX427" s="6">
        <v>0.897</v>
      </c>
      <c r="CY427" s="6">
        <v>0.331</v>
      </c>
      <c r="CZ427" s="6">
        <v>0.669</v>
      </c>
      <c r="DA427" s="6">
        <v>0.447</v>
      </c>
      <c r="DB427" s="6">
        <v>0.553</v>
      </c>
      <c r="DC427" s="6">
        <v>1</v>
      </c>
      <c r="DD427" s="6">
        <v>1</v>
      </c>
      <c r="DE427" s="6">
        <v>1</v>
      </c>
      <c r="DF427" s="6">
        <v>1</v>
      </c>
      <c r="DG427" s="6">
        <v>1</v>
      </c>
      <c r="DH427" s="6">
        <v>1</v>
      </c>
      <c r="DI427" s="6">
        <v>1</v>
      </c>
      <c r="DJ427" s="6">
        <v>1</v>
      </c>
      <c r="DK427" s="6">
        <v>1</v>
      </c>
      <c r="DL427" s="6">
        <v>1</v>
      </c>
      <c r="DM427" s="6">
        <v>1</v>
      </c>
      <c r="DN427" s="6">
        <v>1</v>
      </c>
      <c r="DO427" s="6">
        <v>1</v>
      </c>
      <c r="DP427" s="6">
        <v>1</v>
      </c>
      <c r="DQ427" s="6">
        <v>1</v>
      </c>
      <c r="DR427" s="6">
        <v>1</v>
      </c>
      <c r="DS427" s="6">
        <v>1</v>
      </c>
      <c r="DT427" s="6">
        <v>1</v>
      </c>
      <c r="DU427" s="6">
        <v>1</v>
      </c>
      <c r="DV427" s="6">
        <v>1</v>
      </c>
      <c r="DW427" s="6">
        <v>1</v>
      </c>
      <c r="DX427" s="6">
        <v>1</v>
      </c>
    </row>
    <row r="428" spans="1:128">
      <c r="A428" s="15">
        <v>423</v>
      </c>
      <c r="BP428" s="27">
        <v>0.808003764859974</v>
      </c>
      <c r="BQ428" s="27">
        <v>16033.3999290777</v>
      </c>
      <c r="BR428" s="27">
        <v>1.39769331162415</v>
      </c>
      <c r="BS428" s="27">
        <v>21773.0439766104</v>
      </c>
      <c r="BU428">
        <f t="shared" si="24"/>
        <v>105167.164799918</v>
      </c>
      <c r="BV428">
        <f t="shared" si="25"/>
        <v>187880.952767013</v>
      </c>
      <c r="BW428" s="29">
        <v>423</v>
      </c>
      <c r="BX428">
        <f t="shared" si="26"/>
        <v>0</v>
      </c>
      <c r="BY428">
        <f t="shared" si="27"/>
        <v>1</v>
      </c>
      <c r="CA428" s="25">
        <v>84400</v>
      </c>
      <c r="CH428" s="7">
        <v>84400</v>
      </c>
      <c r="CI428" s="6">
        <v>0</v>
      </c>
      <c r="CJ428" s="6">
        <v>1</v>
      </c>
      <c r="CK428" s="6">
        <v>0</v>
      </c>
      <c r="CL428" s="6">
        <v>1</v>
      </c>
      <c r="CM428" s="6">
        <v>0</v>
      </c>
      <c r="CN428" s="6">
        <v>1</v>
      </c>
      <c r="CO428" s="6">
        <v>0</v>
      </c>
      <c r="CP428" s="6">
        <v>1</v>
      </c>
      <c r="CQ428" s="6">
        <v>0</v>
      </c>
      <c r="CR428" s="6">
        <v>1</v>
      </c>
      <c r="CS428" s="6">
        <v>0</v>
      </c>
      <c r="CT428" s="6">
        <v>1</v>
      </c>
      <c r="CU428" s="6">
        <v>0.002</v>
      </c>
      <c r="CV428" s="6">
        <v>0.998</v>
      </c>
      <c r="CW428" s="6">
        <v>0.098</v>
      </c>
      <c r="CX428" s="6">
        <v>0.902</v>
      </c>
      <c r="CY428" s="6">
        <v>0.33</v>
      </c>
      <c r="CZ428" s="6">
        <v>0.67</v>
      </c>
      <c r="DA428" s="6">
        <v>0.441</v>
      </c>
      <c r="DB428" s="6">
        <v>0.559</v>
      </c>
      <c r="DC428" s="6">
        <v>1</v>
      </c>
      <c r="DD428" s="6">
        <v>1</v>
      </c>
      <c r="DE428" s="6">
        <v>1</v>
      </c>
      <c r="DF428" s="6">
        <v>1</v>
      </c>
      <c r="DG428" s="6">
        <v>1</v>
      </c>
      <c r="DH428" s="6">
        <v>1</v>
      </c>
      <c r="DI428" s="6">
        <v>1</v>
      </c>
      <c r="DJ428" s="6">
        <v>1</v>
      </c>
      <c r="DK428" s="6">
        <v>1</v>
      </c>
      <c r="DL428" s="6">
        <v>1</v>
      </c>
      <c r="DM428" s="6">
        <v>1</v>
      </c>
      <c r="DN428" s="6">
        <v>1</v>
      </c>
      <c r="DO428" s="6">
        <v>1</v>
      </c>
      <c r="DP428" s="6">
        <v>1</v>
      </c>
      <c r="DQ428" s="6">
        <v>1</v>
      </c>
      <c r="DR428" s="6">
        <v>1</v>
      </c>
      <c r="DS428" s="6">
        <v>1</v>
      </c>
      <c r="DT428" s="6">
        <v>1</v>
      </c>
      <c r="DU428" s="6">
        <v>1</v>
      </c>
      <c r="DV428" s="6">
        <v>1</v>
      </c>
      <c r="DW428" s="6">
        <v>1</v>
      </c>
      <c r="DX428" s="6">
        <v>1</v>
      </c>
    </row>
    <row r="429" spans="1:128">
      <c r="A429" s="15">
        <v>424</v>
      </c>
      <c r="BP429" s="27">
        <v>0.823146709828216</v>
      </c>
      <c r="BQ429" s="27">
        <v>18389.9598493955</v>
      </c>
      <c r="BR429" s="27">
        <v>1.43637118320438</v>
      </c>
      <c r="BS429" s="27">
        <v>22374.2158793852</v>
      </c>
      <c r="BU429">
        <f t="shared" si="24"/>
        <v>105082.046624837</v>
      </c>
      <c r="BV429">
        <f t="shared" si="25"/>
        <v>193081.461601272</v>
      </c>
      <c r="BW429" s="29">
        <v>424</v>
      </c>
      <c r="BX429">
        <f t="shared" si="26"/>
        <v>0</v>
      </c>
      <c r="BY429">
        <f t="shared" si="27"/>
        <v>1</v>
      </c>
      <c r="CA429" s="25">
        <v>84600</v>
      </c>
      <c r="CH429" s="7">
        <v>84600</v>
      </c>
      <c r="CI429" s="6">
        <v>0</v>
      </c>
      <c r="CJ429" s="6">
        <v>1</v>
      </c>
      <c r="CK429" s="6">
        <v>0</v>
      </c>
      <c r="CL429" s="6">
        <v>1</v>
      </c>
      <c r="CM429" s="6">
        <v>0</v>
      </c>
      <c r="CN429" s="6">
        <v>1</v>
      </c>
      <c r="CO429" s="6">
        <v>0</v>
      </c>
      <c r="CP429" s="6">
        <v>1</v>
      </c>
      <c r="CQ429" s="6">
        <v>0</v>
      </c>
      <c r="CR429" s="6">
        <v>1</v>
      </c>
      <c r="CS429" s="6">
        <v>0</v>
      </c>
      <c r="CT429" s="6">
        <v>1</v>
      </c>
      <c r="CU429" s="6">
        <v>0.002</v>
      </c>
      <c r="CV429" s="6">
        <v>0.998</v>
      </c>
      <c r="CW429" s="6">
        <v>0.094</v>
      </c>
      <c r="CX429" s="6">
        <v>0.906</v>
      </c>
      <c r="CY429" s="6">
        <v>0.329</v>
      </c>
      <c r="CZ429" s="6">
        <v>0.671</v>
      </c>
      <c r="DA429" s="6">
        <v>0.431</v>
      </c>
      <c r="DB429" s="6">
        <v>0.569</v>
      </c>
      <c r="DC429" s="6">
        <v>1</v>
      </c>
      <c r="DD429" s="6">
        <v>1</v>
      </c>
      <c r="DE429" s="6">
        <v>1</v>
      </c>
      <c r="DF429" s="6">
        <v>1</v>
      </c>
      <c r="DG429" s="6">
        <v>1</v>
      </c>
      <c r="DH429" s="6">
        <v>1</v>
      </c>
      <c r="DI429" s="6">
        <v>1</v>
      </c>
      <c r="DJ429" s="6">
        <v>1</v>
      </c>
      <c r="DK429" s="6">
        <v>1</v>
      </c>
      <c r="DL429" s="6">
        <v>1</v>
      </c>
      <c r="DM429" s="6">
        <v>1</v>
      </c>
      <c r="DN429" s="6">
        <v>1</v>
      </c>
      <c r="DO429" s="6">
        <v>1</v>
      </c>
      <c r="DP429" s="6">
        <v>1</v>
      </c>
      <c r="DQ429" s="6">
        <v>1</v>
      </c>
      <c r="DR429" s="6">
        <v>1</v>
      </c>
      <c r="DS429" s="6">
        <v>1</v>
      </c>
      <c r="DT429" s="6">
        <v>1</v>
      </c>
      <c r="DU429" s="6">
        <v>1</v>
      </c>
      <c r="DV429" s="6">
        <v>1</v>
      </c>
      <c r="DW429" s="6">
        <v>1</v>
      </c>
      <c r="DX429" s="6">
        <v>1</v>
      </c>
    </row>
    <row r="430" spans="1:128">
      <c r="A430" s="15">
        <v>425</v>
      </c>
      <c r="BP430" s="27">
        <v>0.874933879146429</v>
      </c>
      <c r="BQ430" s="27">
        <v>19602.4511984843</v>
      </c>
      <c r="BR430" s="27">
        <v>1.51561895853591</v>
      </c>
      <c r="BS430" s="27">
        <v>24944.0881542066</v>
      </c>
      <c r="BU430">
        <f t="shared" si="24"/>
        <v>111637.63067348</v>
      </c>
      <c r="BV430">
        <f t="shared" si="25"/>
        <v>202398.75562618</v>
      </c>
      <c r="BW430" s="29">
        <v>425</v>
      </c>
      <c r="BX430">
        <f t="shared" si="26"/>
        <v>0</v>
      </c>
      <c r="BY430">
        <f t="shared" si="27"/>
        <v>1</v>
      </c>
      <c r="CA430" s="25">
        <v>84800</v>
      </c>
      <c r="CH430" s="7">
        <v>84800</v>
      </c>
      <c r="CI430" s="6">
        <v>0</v>
      </c>
      <c r="CJ430" s="6">
        <v>1</v>
      </c>
      <c r="CK430" s="6">
        <v>0</v>
      </c>
      <c r="CL430" s="6">
        <v>1</v>
      </c>
      <c r="CM430" s="6">
        <v>0</v>
      </c>
      <c r="CN430" s="6">
        <v>1</v>
      </c>
      <c r="CO430" s="6">
        <v>0</v>
      </c>
      <c r="CP430" s="6">
        <v>1</v>
      </c>
      <c r="CQ430" s="6">
        <v>0</v>
      </c>
      <c r="CR430" s="6">
        <v>1</v>
      </c>
      <c r="CS430" s="6">
        <v>0</v>
      </c>
      <c r="CT430" s="6">
        <v>1</v>
      </c>
      <c r="CU430" s="6">
        <v>0.002</v>
      </c>
      <c r="CV430" s="6">
        <v>0.998</v>
      </c>
      <c r="CW430" s="6">
        <v>0.089</v>
      </c>
      <c r="CX430" s="6">
        <v>0.911</v>
      </c>
      <c r="CY430" s="6">
        <v>0.328</v>
      </c>
      <c r="CZ430" s="6">
        <v>0.672</v>
      </c>
      <c r="DA430" s="6">
        <v>0.427</v>
      </c>
      <c r="DB430" s="6">
        <v>0.573</v>
      </c>
      <c r="DC430" s="6">
        <v>1</v>
      </c>
      <c r="DD430" s="6">
        <v>1</v>
      </c>
      <c r="DE430" s="6">
        <v>1</v>
      </c>
      <c r="DF430" s="6">
        <v>1</v>
      </c>
      <c r="DG430" s="6">
        <v>1</v>
      </c>
      <c r="DH430" s="6">
        <v>1</v>
      </c>
      <c r="DI430" s="6">
        <v>1</v>
      </c>
      <c r="DJ430" s="6">
        <v>1</v>
      </c>
      <c r="DK430" s="6">
        <v>1</v>
      </c>
      <c r="DL430" s="6">
        <v>1</v>
      </c>
      <c r="DM430" s="6">
        <v>1</v>
      </c>
      <c r="DN430" s="6">
        <v>1</v>
      </c>
      <c r="DO430" s="6">
        <v>1</v>
      </c>
      <c r="DP430" s="6">
        <v>1</v>
      </c>
      <c r="DQ430" s="6">
        <v>1</v>
      </c>
      <c r="DR430" s="6">
        <v>1</v>
      </c>
      <c r="DS430" s="6">
        <v>1</v>
      </c>
      <c r="DT430" s="6">
        <v>1</v>
      </c>
      <c r="DU430" s="6">
        <v>1</v>
      </c>
      <c r="DV430" s="6">
        <v>1</v>
      </c>
      <c r="DW430" s="6">
        <v>1</v>
      </c>
      <c r="DX430" s="6">
        <v>1</v>
      </c>
    </row>
    <row r="431" spans="1:128">
      <c r="A431" s="15">
        <v>426</v>
      </c>
      <c r="BP431" s="27">
        <v>0.782066834407964</v>
      </c>
      <c r="BQ431" s="27">
        <v>10632.8274847549</v>
      </c>
      <c r="BR431" s="27">
        <v>1.35855512503832</v>
      </c>
      <c r="BS431" s="27">
        <v>13784.3681751387</v>
      </c>
      <c r="BU431">
        <f t="shared" si="24"/>
        <v>106677.19767644</v>
      </c>
      <c r="BV431">
        <f t="shared" si="25"/>
        <v>189998.900580609</v>
      </c>
      <c r="BW431" s="29">
        <v>426</v>
      </c>
      <c r="BX431">
        <f t="shared" si="26"/>
        <v>0</v>
      </c>
      <c r="BY431">
        <f t="shared" si="27"/>
        <v>1</v>
      </c>
      <c r="CA431" s="25">
        <v>85000</v>
      </c>
      <c r="CH431" s="7">
        <v>85000</v>
      </c>
      <c r="CI431" s="6">
        <v>0</v>
      </c>
      <c r="CJ431" s="6">
        <v>1</v>
      </c>
      <c r="CK431" s="6">
        <v>0</v>
      </c>
      <c r="CL431" s="6">
        <v>1</v>
      </c>
      <c r="CM431" s="6">
        <v>0</v>
      </c>
      <c r="CN431" s="6">
        <v>1</v>
      </c>
      <c r="CO431" s="6">
        <v>0</v>
      </c>
      <c r="CP431" s="6">
        <v>1</v>
      </c>
      <c r="CQ431" s="6">
        <v>0</v>
      </c>
      <c r="CR431" s="6">
        <v>1</v>
      </c>
      <c r="CS431" s="6">
        <v>0</v>
      </c>
      <c r="CT431" s="6">
        <v>1</v>
      </c>
      <c r="CU431" s="6">
        <v>0.002</v>
      </c>
      <c r="CV431" s="6">
        <v>0.998</v>
      </c>
      <c r="CW431" s="6">
        <v>0.087</v>
      </c>
      <c r="CX431" s="6">
        <v>0.913</v>
      </c>
      <c r="CY431" s="6">
        <v>0.327</v>
      </c>
      <c r="CZ431" s="6">
        <v>0.673</v>
      </c>
      <c r="DA431" s="6">
        <v>0.421</v>
      </c>
      <c r="DB431" s="6">
        <v>0.579</v>
      </c>
      <c r="DC431" s="6">
        <v>1</v>
      </c>
      <c r="DD431" s="6">
        <v>1</v>
      </c>
      <c r="DE431" s="6">
        <v>1</v>
      </c>
      <c r="DF431" s="6">
        <v>1</v>
      </c>
      <c r="DG431" s="6">
        <v>1</v>
      </c>
      <c r="DH431" s="6">
        <v>1</v>
      </c>
      <c r="DI431" s="6">
        <v>1</v>
      </c>
      <c r="DJ431" s="6">
        <v>1</v>
      </c>
      <c r="DK431" s="6">
        <v>1</v>
      </c>
      <c r="DL431" s="6">
        <v>1</v>
      </c>
      <c r="DM431" s="6">
        <v>1</v>
      </c>
      <c r="DN431" s="6">
        <v>1</v>
      </c>
      <c r="DO431" s="6">
        <v>1</v>
      </c>
      <c r="DP431" s="6">
        <v>1</v>
      </c>
      <c r="DQ431" s="6">
        <v>1</v>
      </c>
      <c r="DR431" s="6">
        <v>1</v>
      </c>
      <c r="DS431" s="6">
        <v>1</v>
      </c>
      <c r="DT431" s="6">
        <v>1</v>
      </c>
      <c r="DU431" s="6">
        <v>1</v>
      </c>
      <c r="DV431" s="6">
        <v>1</v>
      </c>
      <c r="DW431" s="6">
        <v>1</v>
      </c>
      <c r="DX431" s="6">
        <v>1</v>
      </c>
    </row>
    <row r="432" spans="1:128">
      <c r="A432" s="15">
        <v>427</v>
      </c>
      <c r="BP432" s="27">
        <v>0.746780123659674</v>
      </c>
      <c r="BQ432" s="27">
        <v>14730.1943351298</v>
      </c>
      <c r="BR432" s="27">
        <v>1.26050215227907</v>
      </c>
      <c r="BS432" s="27">
        <v>19959.2773830036</v>
      </c>
      <c r="BU432">
        <f t="shared" si="24"/>
        <v>97286.8242138213</v>
      </c>
      <c r="BV432">
        <f t="shared" si="25"/>
        <v>169116.045458857</v>
      </c>
      <c r="BW432" s="29">
        <v>427</v>
      </c>
      <c r="BX432">
        <f t="shared" si="26"/>
        <v>0</v>
      </c>
      <c r="BY432">
        <f t="shared" si="27"/>
        <v>1</v>
      </c>
      <c r="CA432" s="25">
        <v>85200</v>
      </c>
      <c r="CH432" s="7">
        <v>85200</v>
      </c>
      <c r="CI432" s="6">
        <v>0</v>
      </c>
      <c r="CJ432" s="6">
        <v>1</v>
      </c>
      <c r="CK432" s="6">
        <v>0</v>
      </c>
      <c r="CL432" s="6">
        <v>1</v>
      </c>
      <c r="CM432" s="6">
        <v>0</v>
      </c>
      <c r="CN432" s="6">
        <v>1</v>
      </c>
      <c r="CO432" s="6">
        <v>0</v>
      </c>
      <c r="CP432" s="6">
        <v>1</v>
      </c>
      <c r="CQ432" s="6">
        <v>0</v>
      </c>
      <c r="CR432" s="6">
        <v>1</v>
      </c>
      <c r="CS432" s="6">
        <v>0</v>
      </c>
      <c r="CT432" s="6">
        <v>1</v>
      </c>
      <c r="CU432" s="6">
        <v>0.002</v>
      </c>
      <c r="CV432" s="6">
        <v>0.998</v>
      </c>
      <c r="CW432" s="6">
        <v>0.084</v>
      </c>
      <c r="CX432" s="6">
        <v>0.916</v>
      </c>
      <c r="CY432" s="6">
        <v>0.325</v>
      </c>
      <c r="CZ432" s="6">
        <v>0.675</v>
      </c>
      <c r="DA432" s="6">
        <v>0.415</v>
      </c>
      <c r="DB432" s="6">
        <v>0.585</v>
      </c>
      <c r="DC432" s="6">
        <v>1</v>
      </c>
      <c r="DD432" s="6">
        <v>1</v>
      </c>
      <c r="DE432" s="6">
        <v>1</v>
      </c>
      <c r="DF432" s="6">
        <v>1</v>
      </c>
      <c r="DG432" s="6">
        <v>1</v>
      </c>
      <c r="DH432" s="6">
        <v>1</v>
      </c>
      <c r="DI432" s="6">
        <v>1</v>
      </c>
      <c r="DJ432" s="6">
        <v>1</v>
      </c>
      <c r="DK432" s="6">
        <v>1</v>
      </c>
      <c r="DL432" s="6">
        <v>1</v>
      </c>
      <c r="DM432" s="6">
        <v>1</v>
      </c>
      <c r="DN432" s="6">
        <v>1</v>
      </c>
      <c r="DO432" s="6">
        <v>1</v>
      </c>
      <c r="DP432" s="6">
        <v>1</v>
      </c>
      <c r="DQ432" s="6">
        <v>1</v>
      </c>
      <c r="DR432" s="6">
        <v>1</v>
      </c>
      <c r="DS432" s="6">
        <v>1</v>
      </c>
      <c r="DT432" s="6">
        <v>1</v>
      </c>
      <c r="DU432" s="6">
        <v>1</v>
      </c>
      <c r="DV432" s="6">
        <v>1</v>
      </c>
      <c r="DW432" s="6">
        <v>1</v>
      </c>
      <c r="DX432" s="6">
        <v>1</v>
      </c>
    </row>
    <row r="433" spans="1:128">
      <c r="A433" s="15">
        <v>428</v>
      </c>
      <c r="BP433" s="27">
        <v>0.856620273589541</v>
      </c>
      <c r="BQ433" s="27">
        <v>12919.2169746025</v>
      </c>
      <c r="BR433" s="27">
        <v>1.48654109963266</v>
      </c>
      <c r="BS433" s="27">
        <v>17489.7516391493</v>
      </c>
      <c r="BU433">
        <f t="shared" si="24"/>
        <v>115573.824063829</v>
      </c>
      <c r="BV433">
        <f t="shared" si="25"/>
        <v>205491.413305749</v>
      </c>
      <c r="BW433" s="29">
        <v>428</v>
      </c>
      <c r="BX433">
        <f t="shared" si="26"/>
        <v>0</v>
      </c>
      <c r="BY433">
        <f t="shared" si="27"/>
        <v>1</v>
      </c>
      <c r="CA433" s="25">
        <v>85400</v>
      </c>
      <c r="CH433" s="7">
        <v>85400</v>
      </c>
      <c r="CI433" s="6">
        <v>0</v>
      </c>
      <c r="CJ433" s="6">
        <v>1</v>
      </c>
      <c r="CK433" s="6">
        <v>0</v>
      </c>
      <c r="CL433" s="6">
        <v>1</v>
      </c>
      <c r="CM433" s="6">
        <v>0</v>
      </c>
      <c r="CN433" s="6">
        <v>1</v>
      </c>
      <c r="CO433" s="6">
        <v>0</v>
      </c>
      <c r="CP433" s="6">
        <v>1</v>
      </c>
      <c r="CQ433" s="6">
        <v>0</v>
      </c>
      <c r="CR433" s="6">
        <v>1</v>
      </c>
      <c r="CS433" s="6">
        <v>0</v>
      </c>
      <c r="CT433" s="6">
        <v>1</v>
      </c>
      <c r="CU433" s="6">
        <v>0.002</v>
      </c>
      <c r="CV433" s="6">
        <v>0.998</v>
      </c>
      <c r="CW433" s="6">
        <v>0.081</v>
      </c>
      <c r="CX433" s="6">
        <v>0.919</v>
      </c>
      <c r="CY433" s="6">
        <v>0.323</v>
      </c>
      <c r="CZ433" s="6">
        <v>0.677</v>
      </c>
      <c r="DA433" s="6">
        <v>0.41</v>
      </c>
      <c r="DB433" s="6">
        <v>0.59</v>
      </c>
      <c r="DC433" s="6">
        <v>1</v>
      </c>
      <c r="DD433" s="6">
        <v>1</v>
      </c>
      <c r="DE433" s="6">
        <v>1</v>
      </c>
      <c r="DF433" s="6">
        <v>1</v>
      </c>
      <c r="DG433" s="6">
        <v>1</v>
      </c>
      <c r="DH433" s="6">
        <v>1</v>
      </c>
      <c r="DI433" s="6">
        <v>1</v>
      </c>
      <c r="DJ433" s="6">
        <v>1</v>
      </c>
      <c r="DK433" s="6">
        <v>1</v>
      </c>
      <c r="DL433" s="6">
        <v>1</v>
      </c>
      <c r="DM433" s="6">
        <v>1</v>
      </c>
      <c r="DN433" s="6">
        <v>1</v>
      </c>
      <c r="DO433" s="6">
        <v>1</v>
      </c>
      <c r="DP433" s="6">
        <v>1</v>
      </c>
      <c r="DQ433" s="6">
        <v>1</v>
      </c>
      <c r="DR433" s="6">
        <v>1</v>
      </c>
      <c r="DS433" s="6">
        <v>1</v>
      </c>
      <c r="DT433" s="6">
        <v>1</v>
      </c>
      <c r="DU433" s="6">
        <v>1</v>
      </c>
      <c r="DV433" s="6">
        <v>1</v>
      </c>
      <c r="DW433" s="6">
        <v>1</v>
      </c>
      <c r="DX433" s="6">
        <v>1</v>
      </c>
    </row>
    <row r="434" spans="1:128">
      <c r="A434" s="15">
        <v>429</v>
      </c>
      <c r="BP434" s="27">
        <v>0.787027486424692</v>
      </c>
      <c r="BQ434" s="27">
        <v>14317.3658764208</v>
      </c>
      <c r="BR434" s="27">
        <v>1.36327568076515</v>
      </c>
      <c r="BS434" s="27">
        <v>18921.1028636707</v>
      </c>
      <c r="BU434">
        <f t="shared" si="24"/>
        <v>103736.757087283</v>
      </c>
      <c r="BV434">
        <f t="shared" si="25"/>
        <v>185570.249251101</v>
      </c>
      <c r="BW434" s="29">
        <v>429</v>
      </c>
      <c r="BX434">
        <f t="shared" si="26"/>
        <v>0</v>
      </c>
      <c r="BY434">
        <f t="shared" si="27"/>
        <v>1</v>
      </c>
      <c r="CA434" s="25">
        <v>85600</v>
      </c>
      <c r="CH434" s="7">
        <v>85600</v>
      </c>
      <c r="CI434" s="6">
        <v>0</v>
      </c>
      <c r="CJ434" s="6">
        <v>1</v>
      </c>
      <c r="CK434" s="6">
        <v>0</v>
      </c>
      <c r="CL434" s="6">
        <v>1</v>
      </c>
      <c r="CM434" s="6">
        <v>0</v>
      </c>
      <c r="CN434" s="6">
        <v>1</v>
      </c>
      <c r="CO434" s="6">
        <v>0</v>
      </c>
      <c r="CP434" s="6">
        <v>1</v>
      </c>
      <c r="CQ434" s="6">
        <v>0</v>
      </c>
      <c r="CR434" s="6">
        <v>1</v>
      </c>
      <c r="CS434" s="6">
        <v>0</v>
      </c>
      <c r="CT434" s="6">
        <v>1</v>
      </c>
      <c r="CU434" s="6">
        <v>0.002</v>
      </c>
      <c r="CV434" s="6">
        <v>0.998</v>
      </c>
      <c r="CW434" s="6">
        <v>0.08</v>
      </c>
      <c r="CX434" s="6">
        <v>0.92</v>
      </c>
      <c r="CY434" s="6">
        <v>0.323</v>
      </c>
      <c r="CZ434" s="6">
        <v>0.677</v>
      </c>
      <c r="DA434" s="6">
        <v>0.406</v>
      </c>
      <c r="DB434" s="6">
        <v>0.594</v>
      </c>
      <c r="DC434" s="6">
        <v>1</v>
      </c>
      <c r="DD434" s="6">
        <v>1</v>
      </c>
      <c r="DE434" s="6">
        <v>1</v>
      </c>
      <c r="DF434" s="6">
        <v>1</v>
      </c>
      <c r="DG434" s="6">
        <v>1</v>
      </c>
      <c r="DH434" s="6">
        <v>1</v>
      </c>
      <c r="DI434" s="6">
        <v>1</v>
      </c>
      <c r="DJ434" s="6">
        <v>1</v>
      </c>
      <c r="DK434" s="6">
        <v>1</v>
      </c>
      <c r="DL434" s="6">
        <v>1</v>
      </c>
      <c r="DM434" s="6">
        <v>1</v>
      </c>
      <c r="DN434" s="6">
        <v>1</v>
      </c>
      <c r="DO434" s="6">
        <v>1</v>
      </c>
      <c r="DP434" s="6">
        <v>1</v>
      </c>
      <c r="DQ434" s="6">
        <v>1</v>
      </c>
      <c r="DR434" s="6">
        <v>1</v>
      </c>
      <c r="DS434" s="6">
        <v>1</v>
      </c>
      <c r="DT434" s="6">
        <v>1</v>
      </c>
      <c r="DU434" s="6">
        <v>1</v>
      </c>
      <c r="DV434" s="6">
        <v>1</v>
      </c>
      <c r="DW434" s="6">
        <v>1</v>
      </c>
      <c r="DX434" s="6">
        <v>1</v>
      </c>
    </row>
    <row r="435" spans="1:128">
      <c r="A435" s="15">
        <v>430</v>
      </c>
      <c r="BP435" s="27">
        <v>0.819237982027842</v>
      </c>
      <c r="BQ435" s="27">
        <v>14171.2051319514</v>
      </c>
      <c r="BR435" s="27">
        <v>1.43039946925091</v>
      </c>
      <c r="BS435" s="27">
        <v>18915.2555867721</v>
      </c>
      <c r="BU435">
        <f t="shared" si="24"/>
        <v>108714.492172225</v>
      </c>
      <c r="BV435">
        <f t="shared" si="25"/>
        <v>195644.664800865</v>
      </c>
      <c r="BW435" s="29">
        <v>430</v>
      </c>
      <c r="BX435">
        <f t="shared" si="26"/>
        <v>0</v>
      </c>
      <c r="BY435">
        <f t="shared" si="27"/>
        <v>1</v>
      </c>
      <c r="CA435" s="25">
        <v>85800</v>
      </c>
      <c r="CH435" s="7">
        <v>85800</v>
      </c>
      <c r="CI435" s="6">
        <v>0</v>
      </c>
      <c r="CJ435" s="6">
        <v>1</v>
      </c>
      <c r="CK435" s="6">
        <v>0</v>
      </c>
      <c r="CL435" s="6">
        <v>1</v>
      </c>
      <c r="CM435" s="6">
        <v>0</v>
      </c>
      <c r="CN435" s="6">
        <v>1</v>
      </c>
      <c r="CO435" s="6">
        <v>0</v>
      </c>
      <c r="CP435" s="6">
        <v>1</v>
      </c>
      <c r="CQ435" s="6">
        <v>0</v>
      </c>
      <c r="CR435" s="6">
        <v>1</v>
      </c>
      <c r="CS435" s="6">
        <v>0</v>
      </c>
      <c r="CT435" s="6">
        <v>1</v>
      </c>
      <c r="CU435" s="6">
        <v>0.002</v>
      </c>
      <c r="CV435" s="6">
        <v>0.998</v>
      </c>
      <c r="CW435" s="6">
        <v>0.077</v>
      </c>
      <c r="CX435" s="6">
        <v>0.923</v>
      </c>
      <c r="CY435" s="6">
        <v>0.321</v>
      </c>
      <c r="CZ435" s="6">
        <v>0.679</v>
      </c>
      <c r="DA435" s="6">
        <v>0.398</v>
      </c>
      <c r="DB435" s="6">
        <v>0.602</v>
      </c>
      <c r="DC435" s="6">
        <v>1</v>
      </c>
      <c r="DD435" s="6">
        <v>1</v>
      </c>
      <c r="DE435" s="6">
        <v>1</v>
      </c>
      <c r="DF435" s="6">
        <v>1</v>
      </c>
      <c r="DG435" s="6">
        <v>1</v>
      </c>
      <c r="DH435" s="6">
        <v>1</v>
      </c>
      <c r="DI435" s="6">
        <v>1</v>
      </c>
      <c r="DJ435" s="6">
        <v>1</v>
      </c>
      <c r="DK435" s="6">
        <v>1</v>
      </c>
      <c r="DL435" s="6">
        <v>1</v>
      </c>
      <c r="DM435" s="6">
        <v>1</v>
      </c>
      <c r="DN435" s="6">
        <v>1</v>
      </c>
      <c r="DO435" s="6">
        <v>1</v>
      </c>
      <c r="DP435" s="6">
        <v>1</v>
      </c>
      <c r="DQ435" s="6">
        <v>1</v>
      </c>
      <c r="DR435" s="6">
        <v>1</v>
      </c>
      <c r="DS435" s="6">
        <v>1</v>
      </c>
      <c r="DT435" s="6">
        <v>1</v>
      </c>
      <c r="DU435" s="6">
        <v>1</v>
      </c>
      <c r="DV435" s="6">
        <v>1</v>
      </c>
      <c r="DW435" s="6">
        <v>1</v>
      </c>
      <c r="DX435" s="6">
        <v>1</v>
      </c>
    </row>
    <row r="436" spans="1:128">
      <c r="A436" s="15">
        <v>431</v>
      </c>
      <c r="BP436" s="27">
        <v>0.814144138838497</v>
      </c>
      <c r="BQ436" s="27">
        <v>19518.0255131921</v>
      </c>
      <c r="BR436" s="27">
        <v>1.35507759233739</v>
      </c>
      <c r="BS436" s="27">
        <v>22380.9320969233</v>
      </c>
      <c r="BU436">
        <f t="shared" si="24"/>
        <v>102603.595312582</v>
      </c>
      <c r="BV436">
        <f t="shared" si="25"/>
        <v>180880.706753686</v>
      </c>
      <c r="BW436" s="29">
        <v>431</v>
      </c>
      <c r="BX436">
        <f t="shared" si="26"/>
        <v>0</v>
      </c>
      <c r="BY436">
        <f t="shared" si="27"/>
        <v>1</v>
      </c>
      <c r="CA436" s="25">
        <v>86000</v>
      </c>
      <c r="CH436" s="7">
        <v>86000</v>
      </c>
      <c r="CI436" s="6">
        <v>0</v>
      </c>
      <c r="CJ436" s="6">
        <v>1</v>
      </c>
      <c r="CK436" s="6">
        <v>0</v>
      </c>
      <c r="CL436" s="6">
        <v>1</v>
      </c>
      <c r="CM436" s="6">
        <v>0</v>
      </c>
      <c r="CN436" s="6">
        <v>1</v>
      </c>
      <c r="CO436" s="6">
        <v>0</v>
      </c>
      <c r="CP436" s="6">
        <v>1</v>
      </c>
      <c r="CQ436" s="6">
        <v>0</v>
      </c>
      <c r="CR436" s="6">
        <v>1</v>
      </c>
      <c r="CS436" s="6">
        <v>0</v>
      </c>
      <c r="CT436" s="6">
        <v>1</v>
      </c>
      <c r="CU436" s="6">
        <v>0.002</v>
      </c>
      <c r="CV436" s="6">
        <v>0.998</v>
      </c>
      <c r="CW436" s="6">
        <v>0.074</v>
      </c>
      <c r="CX436" s="6">
        <v>0.926</v>
      </c>
      <c r="CY436" s="6">
        <v>0.315</v>
      </c>
      <c r="CZ436" s="6">
        <v>0.685</v>
      </c>
      <c r="DA436" s="6">
        <v>0.392</v>
      </c>
      <c r="DB436" s="6">
        <v>0.608</v>
      </c>
      <c r="DC436" s="6">
        <v>1</v>
      </c>
      <c r="DD436" s="6">
        <v>1</v>
      </c>
      <c r="DE436" s="6">
        <v>1</v>
      </c>
      <c r="DF436" s="6">
        <v>1</v>
      </c>
      <c r="DG436" s="6">
        <v>1</v>
      </c>
      <c r="DH436" s="6">
        <v>1</v>
      </c>
      <c r="DI436" s="6">
        <v>1</v>
      </c>
      <c r="DJ436" s="6">
        <v>1</v>
      </c>
      <c r="DK436" s="6">
        <v>1</v>
      </c>
      <c r="DL436" s="6">
        <v>1</v>
      </c>
      <c r="DM436" s="6">
        <v>1</v>
      </c>
      <c r="DN436" s="6">
        <v>1</v>
      </c>
      <c r="DO436" s="6">
        <v>1</v>
      </c>
      <c r="DP436" s="6">
        <v>1</v>
      </c>
      <c r="DQ436" s="6">
        <v>1</v>
      </c>
      <c r="DR436" s="6">
        <v>1</v>
      </c>
      <c r="DS436" s="6">
        <v>1</v>
      </c>
      <c r="DT436" s="6">
        <v>1</v>
      </c>
      <c r="DU436" s="6">
        <v>1</v>
      </c>
      <c r="DV436" s="6">
        <v>1</v>
      </c>
      <c r="DW436" s="6">
        <v>1</v>
      </c>
      <c r="DX436" s="6">
        <v>1</v>
      </c>
    </row>
    <row r="437" spans="1:128">
      <c r="A437" s="15">
        <v>432</v>
      </c>
      <c r="BP437" s="27">
        <v>0.873891679110593</v>
      </c>
      <c r="BQ437" s="27">
        <v>17964.8914687338</v>
      </c>
      <c r="BR437" s="27">
        <v>1.51988224731605</v>
      </c>
      <c r="BS437" s="27">
        <v>22643.3814387594</v>
      </c>
      <c r="BU437">
        <f t="shared" si="24"/>
        <v>113118.860397855</v>
      </c>
      <c r="BV437">
        <f t="shared" si="25"/>
        <v>205338.955658649</v>
      </c>
      <c r="BW437" s="29">
        <v>432</v>
      </c>
      <c r="BX437">
        <f t="shared" si="26"/>
        <v>0</v>
      </c>
      <c r="BY437">
        <f t="shared" si="27"/>
        <v>1</v>
      </c>
      <c r="CA437" s="25">
        <v>86200</v>
      </c>
      <c r="CH437" s="7">
        <v>86200</v>
      </c>
      <c r="CI437" s="6">
        <v>0</v>
      </c>
      <c r="CJ437" s="6">
        <v>1</v>
      </c>
      <c r="CK437" s="6">
        <v>0</v>
      </c>
      <c r="CL437" s="6">
        <v>1</v>
      </c>
      <c r="CM437" s="6">
        <v>0</v>
      </c>
      <c r="CN437" s="6">
        <v>1</v>
      </c>
      <c r="CO437" s="6">
        <v>0</v>
      </c>
      <c r="CP437" s="6">
        <v>1</v>
      </c>
      <c r="CQ437" s="6">
        <v>0</v>
      </c>
      <c r="CR437" s="6">
        <v>1</v>
      </c>
      <c r="CS437" s="6">
        <v>0</v>
      </c>
      <c r="CT437" s="6">
        <v>1</v>
      </c>
      <c r="CU437" s="6">
        <v>0.002</v>
      </c>
      <c r="CV437" s="6">
        <v>0.998</v>
      </c>
      <c r="CW437" s="6">
        <v>0.073</v>
      </c>
      <c r="CX437" s="6">
        <v>0.927</v>
      </c>
      <c r="CY437" s="6">
        <v>0.312</v>
      </c>
      <c r="CZ437" s="6">
        <v>0.688</v>
      </c>
      <c r="DA437" s="6">
        <v>0.388</v>
      </c>
      <c r="DB437" s="6">
        <v>0.612</v>
      </c>
      <c r="DC437" s="6">
        <v>1</v>
      </c>
      <c r="DD437" s="6">
        <v>1</v>
      </c>
      <c r="DE437" s="6">
        <v>1</v>
      </c>
      <c r="DF437" s="6">
        <v>1</v>
      </c>
      <c r="DG437" s="6">
        <v>1</v>
      </c>
      <c r="DH437" s="6">
        <v>1</v>
      </c>
      <c r="DI437" s="6">
        <v>1</v>
      </c>
      <c r="DJ437" s="6">
        <v>1</v>
      </c>
      <c r="DK437" s="6">
        <v>1</v>
      </c>
      <c r="DL437" s="6">
        <v>1</v>
      </c>
      <c r="DM437" s="6">
        <v>1</v>
      </c>
      <c r="DN437" s="6">
        <v>1</v>
      </c>
      <c r="DO437" s="6">
        <v>1</v>
      </c>
      <c r="DP437" s="6">
        <v>1</v>
      </c>
      <c r="DQ437" s="6">
        <v>1</v>
      </c>
      <c r="DR437" s="6">
        <v>1</v>
      </c>
      <c r="DS437" s="6">
        <v>1</v>
      </c>
      <c r="DT437" s="6">
        <v>1</v>
      </c>
      <c r="DU437" s="6">
        <v>1</v>
      </c>
      <c r="DV437" s="6">
        <v>1</v>
      </c>
      <c r="DW437" s="6">
        <v>1</v>
      </c>
      <c r="DX437" s="6">
        <v>1</v>
      </c>
    </row>
    <row r="438" spans="1:128">
      <c r="A438" s="15">
        <v>433</v>
      </c>
      <c r="BP438" s="27">
        <v>0.844971080761594</v>
      </c>
      <c r="BQ438" s="27">
        <v>13788.3784743546</v>
      </c>
      <c r="BR438" s="27">
        <v>1.45471962728547</v>
      </c>
      <c r="BS438" s="27">
        <v>17620.8610316972</v>
      </c>
      <c r="BU438">
        <f t="shared" si="24"/>
        <v>112957.283639885</v>
      </c>
      <c r="BV438">
        <f t="shared" si="25"/>
        <v>200587.083061124</v>
      </c>
      <c r="BW438" s="29">
        <v>433</v>
      </c>
      <c r="BX438">
        <f t="shared" si="26"/>
        <v>0</v>
      </c>
      <c r="BY438">
        <f t="shared" si="27"/>
        <v>1</v>
      </c>
      <c r="CA438" s="25">
        <v>86400</v>
      </c>
      <c r="CH438" s="7">
        <v>86400</v>
      </c>
      <c r="CI438" s="6">
        <v>0</v>
      </c>
      <c r="CJ438" s="6">
        <v>1</v>
      </c>
      <c r="CK438" s="6">
        <v>0</v>
      </c>
      <c r="CL438" s="6">
        <v>1</v>
      </c>
      <c r="CM438" s="6">
        <v>0</v>
      </c>
      <c r="CN438" s="6">
        <v>1</v>
      </c>
      <c r="CO438" s="6">
        <v>0</v>
      </c>
      <c r="CP438" s="6">
        <v>1</v>
      </c>
      <c r="CQ438" s="6">
        <v>0</v>
      </c>
      <c r="CR438" s="6">
        <v>1</v>
      </c>
      <c r="CS438" s="6">
        <v>0</v>
      </c>
      <c r="CT438" s="6">
        <v>1</v>
      </c>
      <c r="CU438" s="6">
        <v>0.002</v>
      </c>
      <c r="CV438" s="6">
        <v>0.998</v>
      </c>
      <c r="CW438" s="6">
        <v>0.072</v>
      </c>
      <c r="CX438" s="6">
        <v>0.928</v>
      </c>
      <c r="CY438" s="6">
        <v>0.308</v>
      </c>
      <c r="CZ438" s="6">
        <v>0.692</v>
      </c>
      <c r="DA438" s="6">
        <v>0.385</v>
      </c>
      <c r="DB438" s="6">
        <v>0.615</v>
      </c>
      <c r="DC438" s="6">
        <v>1</v>
      </c>
      <c r="DD438" s="6">
        <v>1</v>
      </c>
      <c r="DE438" s="6">
        <v>1</v>
      </c>
      <c r="DF438" s="6">
        <v>1</v>
      </c>
      <c r="DG438" s="6">
        <v>1</v>
      </c>
      <c r="DH438" s="6">
        <v>1</v>
      </c>
      <c r="DI438" s="6">
        <v>1</v>
      </c>
      <c r="DJ438" s="6">
        <v>1</v>
      </c>
      <c r="DK438" s="6">
        <v>1</v>
      </c>
      <c r="DL438" s="6">
        <v>1</v>
      </c>
      <c r="DM438" s="6">
        <v>1</v>
      </c>
      <c r="DN438" s="6">
        <v>1</v>
      </c>
      <c r="DO438" s="6">
        <v>1</v>
      </c>
      <c r="DP438" s="6">
        <v>1</v>
      </c>
      <c r="DQ438" s="6">
        <v>1</v>
      </c>
      <c r="DR438" s="6">
        <v>1</v>
      </c>
      <c r="DS438" s="6">
        <v>1</v>
      </c>
      <c r="DT438" s="6">
        <v>1</v>
      </c>
      <c r="DU438" s="6">
        <v>1</v>
      </c>
      <c r="DV438" s="6">
        <v>1</v>
      </c>
      <c r="DW438" s="6">
        <v>1</v>
      </c>
      <c r="DX438" s="6">
        <v>1</v>
      </c>
    </row>
    <row r="439" spans="1:128">
      <c r="A439" s="15">
        <v>434</v>
      </c>
      <c r="BP439" s="27">
        <v>0.811874031156148</v>
      </c>
      <c r="BQ439" s="27">
        <v>12928.5135282582</v>
      </c>
      <c r="BR439" s="27">
        <v>1.42616607280678</v>
      </c>
      <c r="BS439" s="27">
        <v>17769.0765805975</v>
      </c>
      <c r="BU439">
        <f t="shared" si="24"/>
        <v>108852.591145164</v>
      </c>
      <c r="BV439">
        <f t="shared" si="25"/>
        <v>196155.83434042</v>
      </c>
      <c r="BW439" s="29">
        <v>434</v>
      </c>
      <c r="BX439">
        <f t="shared" si="26"/>
        <v>0</v>
      </c>
      <c r="BY439">
        <f t="shared" si="27"/>
        <v>1</v>
      </c>
      <c r="CA439" s="25">
        <v>86600</v>
      </c>
      <c r="CH439" s="7">
        <v>86600</v>
      </c>
      <c r="CI439" s="6">
        <v>0</v>
      </c>
      <c r="CJ439" s="6">
        <v>1</v>
      </c>
      <c r="CK439" s="6">
        <v>0</v>
      </c>
      <c r="CL439" s="6">
        <v>1</v>
      </c>
      <c r="CM439" s="6">
        <v>0</v>
      </c>
      <c r="CN439" s="6">
        <v>1</v>
      </c>
      <c r="CO439" s="6">
        <v>0</v>
      </c>
      <c r="CP439" s="6">
        <v>1</v>
      </c>
      <c r="CQ439" s="6">
        <v>0</v>
      </c>
      <c r="CR439" s="6">
        <v>1</v>
      </c>
      <c r="CS439" s="6">
        <v>0</v>
      </c>
      <c r="CT439" s="6">
        <v>1</v>
      </c>
      <c r="CU439" s="6">
        <v>0.002</v>
      </c>
      <c r="CV439" s="6">
        <v>0.998</v>
      </c>
      <c r="CW439" s="6">
        <v>0.067</v>
      </c>
      <c r="CX439" s="6">
        <v>0.933</v>
      </c>
      <c r="CY439" s="6">
        <v>0.306</v>
      </c>
      <c r="CZ439" s="6">
        <v>0.694</v>
      </c>
      <c r="DA439" s="6">
        <v>0.378</v>
      </c>
      <c r="DB439" s="6">
        <v>0.622</v>
      </c>
      <c r="DC439" s="6">
        <v>1</v>
      </c>
      <c r="DD439" s="6">
        <v>1</v>
      </c>
      <c r="DE439" s="6">
        <v>1</v>
      </c>
      <c r="DF439" s="6">
        <v>1</v>
      </c>
      <c r="DG439" s="6">
        <v>1</v>
      </c>
      <c r="DH439" s="6">
        <v>1</v>
      </c>
      <c r="DI439" s="6">
        <v>1</v>
      </c>
      <c r="DJ439" s="6">
        <v>1</v>
      </c>
      <c r="DK439" s="6">
        <v>1</v>
      </c>
      <c r="DL439" s="6">
        <v>1</v>
      </c>
      <c r="DM439" s="6">
        <v>1</v>
      </c>
      <c r="DN439" s="6">
        <v>1</v>
      </c>
      <c r="DO439" s="6">
        <v>1</v>
      </c>
      <c r="DP439" s="6">
        <v>1</v>
      </c>
      <c r="DQ439" s="6">
        <v>1</v>
      </c>
      <c r="DR439" s="6">
        <v>1</v>
      </c>
      <c r="DS439" s="6">
        <v>1</v>
      </c>
      <c r="DT439" s="6">
        <v>1</v>
      </c>
      <c r="DU439" s="6">
        <v>1</v>
      </c>
      <c r="DV439" s="6">
        <v>1</v>
      </c>
      <c r="DW439" s="6">
        <v>1</v>
      </c>
      <c r="DX439" s="6">
        <v>1</v>
      </c>
    </row>
    <row r="440" spans="1:128">
      <c r="A440" s="15">
        <v>435</v>
      </c>
      <c r="BP440" s="27">
        <v>0.828395242207984</v>
      </c>
      <c r="BQ440" s="27">
        <v>13697.9363129321</v>
      </c>
      <c r="BR440" s="27">
        <v>1.43544003994364</v>
      </c>
      <c r="BS440" s="27">
        <v>18551.7330468042</v>
      </c>
      <c r="BU440">
        <f t="shared" si="24"/>
        <v>110561.350018265</v>
      </c>
      <c r="BV440">
        <f t="shared" si="25"/>
        <v>196764.272944741</v>
      </c>
      <c r="BW440" s="29">
        <v>435</v>
      </c>
      <c r="BX440">
        <f t="shared" si="26"/>
        <v>0</v>
      </c>
      <c r="BY440">
        <f t="shared" si="27"/>
        <v>1</v>
      </c>
      <c r="CA440" s="25">
        <v>86800</v>
      </c>
      <c r="CH440" s="7">
        <v>86800</v>
      </c>
      <c r="CI440" s="6">
        <v>0</v>
      </c>
      <c r="CJ440" s="6">
        <v>1</v>
      </c>
      <c r="CK440" s="6">
        <v>0</v>
      </c>
      <c r="CL440" s="6">
        <v>1</v>
      </c>
      <c r="CM440" s="6">
        <v>0</v>
      </c>
      <c r="CN440" s="6">
        <v>1</v>
      </c>
      <c r="CO440" s="6">
        <v>0</v>
      </c>
      <c r="CP440" s="6">
        <v>1</v>
      </c>
      <c r="CQ440" s="6">
        <v>0</v>
      </c>
      <c r="CR440" s="6">
        <v>1</v>
      </c>
      <c r="CS440" s="6">
        <v>0</v>
      </c>
      <c r="CT440" s="6">
        <v>1</v>
      </c>
      <c r="CU440" s="6">
        <v>0.001</v>
      </c>
      <c r="CV440" s="6">
        <v>0.999</v>
      </c>
      <c r="CW440" s="6">
        <v>0.062</v>
      </c>
      <c r="CX440" s="6">
        <v>0.938</v>
      </c>
      <c r="CY440" s="6">
        <v>0.299</v>
      </c>
      <c r="CZ440" s="6">
        <v>0.701</v>
      </c>
      <c r="DA440" s="6">
        <v>0.377</v>
      </c>
      <c r="DB440" s="6">
        <v>0.623</v>
      </c>
      <c r="DC440" s="6">
        <v>1</v>
      </c>
      <c r="DD440" s="6">
        <v>1</v>
      </c>
      <c r="DE440" s="6">
        <v>1</v>
      </c>
      <c r="DF440" s="6">
        <v>1</v>
      </c>
      <c r="DG440" s="6">
        <v>1</v>
      </c>
      <c r="DH440" s="6">
        <v>1</v>
      </c>
      <c r="DI440" s="6">
        <v>1</v>
      </c>
      <c r="DJ440" s="6">
        <v>1</v>
      </c>
      <c r="DK440" s="6">
        <v>1</v>
      </c>
      <c r="DL440" s="6">
        <v>1</v>
      </c>
      <c r="DM440" s="6">
        <v>1</v>
      </c>
      <c r="DN440" s="6">
        <v>1</v>
      </c>
      <c r="DO440" s="6">
        <v>1</v>
      </c>
      <c r="DP440" s="6">
        <v>1</v>
      </c>
      <c r="DQ440" s="6">
        <v>1</v>
      </c>
      <c r="DR440" s="6">
        <v>1</v>
      </c>
      <c r="DS440" s="6">
        <v>1</v>
      </c>
      <c r="DT440" s="6">
        <v>1</v>
      </c>
      <c r="DU440" s="6">
        <v>1</v>
      </c>
      <c r="DV440" s="6">
        <v>1</v>
      </c>
      <c r="DW440" s="6">
        <v>1</v>
      </c>
      <c r="DX440" s="6">
        <v>1</v>
      </c>
    </row>
    <row r="441" spans="1:128">
      <c r="A441" s="15">
        <v>436</v>
      </c>
      <c r="BP441" s="27">
        <v>0.81967432472363</v>
      </c>
      <c r="BQ441" s="27">
        <v>11935.8824425163</v>
      </c>
      <c r="BR441" s="27">
        <v>1.41489464671257</v>
      </c>
      <c r="BS441" s="27">
        <v>16083.4542683282</v>
      </c>
      <c r="BU441">
        <f t="shared" si="24"/>
        <v>111015.266266028</v>
      </c>
      <c r="BV441">
        <f t="shared" si="25"/>
        <v>196150.742738557</v>
      </c>
      <c r="BW441" s="29">
        <v>436</v>
      </c>
      <c r="BX441">
        <f t="shared" si="26"/>
        <v>0</v>
      </c>
      <c r="BY441">
        <f t="shared" si="27"/>
        <v>1</v>
      </c>
      <c r="CA441" s="25">
        <v>87000</v>
      </c>
      <c r="CH441" s="7">
        <v>87000</v>
      </c>
      <c r="CI441" s="6">
        <v>0</v>
      </c>
      <c r="CJ441" s="6">
        <v>1</v>
      </c>
      <c r="CK441" s="6">
        <v>0</v>
      </c>
      <c r="CL441" s="6">
        <v>1</v>
      </c>
      <c r="CM441" s="6">
        <v>0</v>
      </c>
      <c r="CN441" s="6">
        <v>1</v>
      </c>
      <c r="CO441" s="6">
        <v>0</v>
      </c>
      <c r="CP441" s="6">
        <v>1</v>
      </c>
      <c r="CQ441" s="6">
        <v>0</v>
      </c>
      <c r="CR441" s="6">
        <v>1</v>
      </c>
      <c r="CS441" s="6">
        <v>0</v>
      </c>
      <c r="CT441" s="6">
        <v>1</v>
      </c>
      <c r="CU441" s="6">
        <v>0.001</v>
      </c>
      <c r="CV441" s="6">
        <v>0.999</v>
      </c>
      <c r="CW441" s="6">
        <v>0.062</v>
      </c>
      <c r="CX441" s="6">
        <v>0.938</v>
      </c>
      <c r="CY441" s="6">
        <v>0.296</v>
      </c>
      <c r="CZ441" s="6">
        <v>0.704</v>
      </c>
      <c r="DA441" s="6">
        <v>0.376</v>
      </c>
      <c r="DB441" s="6">
        <v>0.624</v>
      </c>
      <c r="DC441" s="6">
        <v>1</v>
      </c>
      <c r="DD441" s="6">
        <v>1</v>
      </c>
      <c r="DE441" s="6">
        <v>1</v>
      </c>
      <c r="DF441" s="6">
        <v>1</v>
      </c>
      <c r="DG441" s="6">
        <v>1</v>
      </c>
      <c r="DH441" s="6">
        <v>1</v>
      </c>
      <c r="DI441" s="6">
        <v>1</v>
      </c>
      <c r="DJ441" s="6">
        <v>1</v>
      </c>
      <c r="DK441" s="6">
        <v>1</v>
      </c>
      <c r="DL441" s="6">
        <v>1</v>
      </c>
      <c r="DM441" s="6">
        <v>1</v>
      </c>
      <c r="DN441" s="6">
        <v>1</v>
      </c>
      <c r="DO441" s="6">
        <v>1</v>
      </c>
      <c r="DP441" s="6">
        <v>1</v>
      </c>
      <c r="DQ441" s="6">
        <v>1</v>
      </c>
      <c r="DR441" s="6">
        <v>1</v>
      </c>
      <c r="DS441" s="6">
        <v>1</v>
      </c>
      <c r="DT441" s="6">
        <v>1</v>
      </c>
      <c r="DU441" s="6">
        <v>1</v>
      </c>
      <c r="DV441" s="6">
        <v>1</v>
      </c>
      <c r="DW441" s="6">
        <v>1</v>
      </c>
      <c r="DX441" s="6">
        <v>1</v>
      </c>
    </row>
    <row r="442" spans="1:128">
      <c r="A442" s="15">
        <v>437</v>
      </c>
      <c r="BP442" s="27">
        <v>0.796613444639483</v>
      </c>
      <c r="BQ442" s="27">
        <v>13016.1423088696</v>
      </c>
      <c r="BR442" s="27">
        <v>1.36007028467512</v>
      </c>
      <c r="BS442" s="27">
        <v>16590.8960920605</v>
      </c>
      <c r="BU442">
        <f t="shared" si="24"/>
        <v>106475.874387053</v>
      </c>
      <c r="BV442">
        <f t="shared" si="25"/>
        <v>187419.646609207</v>
      </c>
      <c r="BW442" s="29">
        <v>437</v>
      </c>
      <c r="BX442">
        <f t="shared" si="26"/>
        <v>0</v>
      </c>
      <c r="BY442">
        <f t="shared" si="27"/>
        <v>1</v>
      </c>
      <c r="CA442" s="25">
        <v>87200</v>
      </c>
      <c r="CH442" s="7">
        <v>87200</v>
      </c>
      <c r="CI442" s="6">
        <v>0</v>
      </c>
      <c r="CJ442" s="6">
        <v>1</v>
      </c>
      <c r="CK442" s="6">
        <v>0</v>
      </c>
      <c r="CL442" s="6">
        <v>1</v>
      </c>
      <c r="CM442" s="6">
        <v>0</v>
      </c>
      <c r="CN442" s="6">
        <v>1</v>
      </c>
      <c r="CO442" s="6">
        <v>0</v>
      </c>
      <c r="CP442" s="6">
        <v>1</v>
      </c>
      <c r="CQ442" s="6">
        <v>0</v>
      </c>
      <c r="CR442" s="6">
        <v>1</v>
      </c>
      <c r="CS442" s="6">
        <v>0</v>
      </c>
      <c r="CT442" s="6">
        <v>1</v>
      </c>
      <c r="CU442" s="6">
        <v>0.001</v>
      </c>
      <c r="CV442" s="6">
        <v>0.999</v>
      </c>
      <c r="CW442" s="6">
        <v>0.059</v>
      </c>
      <c r="CX442" s="6">
        <v>0.941</v>
      </c>
      <c r="CY442" s="6">
        <v>0.287</v>
      </c>
      <c r="CZ442" s="6">
        <v>0.713</v>
      </c>
      <c r="DA442" s="6">
        <v>0.374</v>
      </c>
      <c r="DB442" s="6">
        <v>0.626</v>
      </c>
      <c r="DC442" s="6">
        <v>1</v>
      </c>
      <c r="DD442" s="6">
        <v>1</v>
      </c>
      <c r="DE442" s="6">
        <v>1</v>
      </c>
      <c r="DF442" s="6">
        <v>1</v>
      </c>
      <c r="DG442" s="6">
        <v>1</v>
      </c>
      <c r="DH442" s="6">
        <v>1</v>
      </c>
      <c r="DI442" s="6">
        <v>1</v>
      </c>
      <c r="DJ442" s="6">
        <v>1</v>
      </c>
      <c r="DK442" s="6">
        <v>1</v>
      </c>
      <c r="DL442" s="6">
        <v>1</v>
      </c>
      <c r="DM442" s="6">
        <v>1</v>
      </c>
      <c r="DN442" s="6">
        <v>1</v>
      </c>
      <c r="DO442" s="6">
        <v>1</v>
      </c>
      <c r="DP442" s="6">
        <v>1</v>
      </c>
      <c r="DQ442" s="6">
        <v>1</v>
      </c>
      <c r="DR442" s="6">
        <v>1</v>
      </c>
      <c r="DS442" s="6">
        <v>1</v>
      </c>
      <c r="DT442" s="6">
        <v>1</v>
      </c>
      <c r="DU442" s="6">
        <v>1</v>
      </c>
      <c r="DV442" s="6">
        <v>1</v>
      </c>
      <c r="DW442" s="6">
        <v>1</v>
      </c>
      <c r="DX442" s="6">
        <v>1</v>
      </c>
    </row>
    <row r="443" spans="1:128">
      <c r="A443" s="15">
        <v>438</v>
      </c>
      <c r="BP443" s="27">
        <v>0.832479310128913</v>
      </c>
      <c r="BQ443" s="27">
        <v>15162.4629761399</v>
      </c>
      <c r="BR443" s="27">
        <v>1.44682100284271</v>
      </c>
      <c r="BS443" s="27">
        <v>21832.1128631372</v>
      </c>
      <c r="BU443">
        <f t="shared" si="24"/>
        <v>109709.433543197</v>
      </c>
      <c r="BV443">
        <f t="shared" si="25"/>
        <v>195191.03756327</v>
      </c>
      <c r="BW443" s="29">
        <v>438</v>
      </c>
      <c r="BX443">
        <f t="shared" si="26"/>
        <v>0</v>
      </c>
      <c r="BY443">
        <f t="shared" si="27"/>
        <v>1</v>
      </c>
      <c r="CA443" s="25">
        <v>87400</v>
      </c>
      <c r="CH443" s="7">
        <v>87400</v>
      </c>
      <c r="CI443" s="6">
        <v>0</v>
      </c>
      <c r="CJ443" s="6">
        <v>1</v>
      </c>
      <c r="CK443" s="6">
        <v>0</v>
      </c>
      <c r="CL443" s="6">
        <v>1</v>
      </c>
      <c r="CM443" s="6">
        <v>0</v>
      </c>
      <c r="CN443" s="6">
        <v>1</v>
      </c>
      <c r="CO443" s="6">
        <v>0</v>
      </c>
      <c r="CP443" s="6">
        <v>1</v>
      </c>
      <c r="CQ443" s="6">
        <v>0</v>
      </c>
      <c r="CR443" s="6">
        <v>1</v>
      </c>
      <c r="CS443" s="6">
        <v>0</v>
      </c>
      <c r="CT443" s="6">
        <v>1</v>
      </c>
      <c r="CU443" s="6">
        <v>0.001</v>
      </c>
      <c r="CV443" s="6">
        <v>0.999</v>
      </c>
      <c r="CW443" s="6">
        <v>0.054</v>
      </c>
      <c r="CX443" s="6">
        <v>0.946</v>
      </c>
      <c r="CY443" s="6">
        <v>0.279</v>
      </c>
      <c r="CZ443" s="6">
        <v>0.721</v>
      </c>
      <c r="DA443" s="6">
        <v>0.373</v>
      </c>
      <c r="DB443" s="6">
        <v>0.627</v>
      </c>
      <c r="DC443" s="6">
        <v>1</v>
      </c>
      <c r="DD443" s="6">
        <v>1</v>
      </c>
      <c r="DE443" s="6">
        <v>1</v>
      </c>
      <c r="DF443" s="6">
        <v>1</v>
      </c>
      <c r="DG443" s="6">
        <v>1</v>
      </c>
      <c r="DH443" s="6">
        <v>1</v>
      </c>
      <c r="DI443" s="6">
        <v>1</v>
      </c>
      <c r="DJ443" s="6">
        <v>1</v>
      </c>
      <c r="DK443" s="6">
        <v>1</v>
      </c>
      <c r="DL443" s="6">
        <v>1</v>
      </c>
      <c r="DM443" s="6">
        <v>1</v>
      </c>
      <c r="DN443" s="6">
        <v>1</v>
      </c>
      <c r="DO443" s="6">
        <v>1</v>
      </c>
      <c r="DP443" s="6">
        <v>1</v>
      </c>
      <c r="DQ443" s="6">
        <v>1</v>
      </c>
      <c r="DR443" s="6">
        <v>1</v>
      </c>
      <c r="DS443" s="6">
        <v>1</v>
      </c>
      <c r="DT443" s="6">
        <v>1</v>
      </c>
      <c r="DU443" s="6">
        <v>1</v>
      </c>
      <c r="DV443" s="6">
        <v>1</v>
      </c>
      <c r="DW443" s="6">
        <v>1</v>
      </c>
      <c r="DX443" s="6">
        <v>1</v>
      </c>
    </row>
    <row r="444" spans="1:128">
      <c r="A444" s="15">
        <v>439</v>
      </c>
      <c r="BP444" s="27">
        <v>0.812852478021715</v>
      </c>
      <c r="BQ444" s="27">
        <v>13715.4018415694</v>
      </c>
      <c r="BR444" s="27">
        <v>1.44495529199147</v>
      </c>
      <c r="BS444" s="27">
        <v>17309.4804759383</v>
      </c>
      <c r="BU444">
        <f t="shared" si="24"/>
        <v>108212.469861688</v>
      </c>
      <c r="BV444">
        <f t="shared" si="25"/>
        <v>199433.813322782</v>
      </c>
      <c r="BW444" s="29">
        <v>439</v>
      </c>
      <c r="BX444">
        <f t="shared" si="26"/>
        <v>0</v>
      </c>
      <c r="BY444">
        <f t="shared" si="27"/>
        <v>1</v>
      </c>
      <c r="CA444" s="25">
        <v>87600</v>
      </c>
      <c r="CH444" s="7">
        <v>87600</v>
      </c>
      <c r="CI444" s="6">
        <v>0</v>
      </c>
      <c r="CJ444" s="6">
        <v>1</v>
      </c>
      <c r="CK444" s="6">
        <v>0</v>
      </c>
      <c r="CL444" s="6">
        <v>1</v>
      </c>
      <c r="CM444" s="6">
        <v>0</v>
      </c>
      <c r="CN444" s="6">
        <v>1</v>
      </c>
      <c r="CO444" s="6">
        <v>0</v>
      </c>
      <c r="CP444" s="6">
        <v>1</v>
      </c>
      <c r="CQ444" s="6">
        <v>0</v>
      </c>
      <c r="CR444" s="6">
        <v>1</v>
      </c>
      <c r="CS444" s="6">
        <v>0</v>
      </c>
      <c r="CT444" s="6">
        <v>1</v>
      </c>
      <c r="CU444" s="6">
        <v>0.001</v>
      </c>
      <c r="CV444" s="6">
        <v>0.999</v>
      </c>
      <c r="CW444" s="6">
        <v>0.051</v>
      </c>
      <c r="CX444" s="6">
        <v>0.949</v>
      </c>
      <c r="CY444" s="6">
        <v>0.276</v>
      </c>
      <c r="CZ444" s="6">
        <v>0.724</v>
      </c>
      <c r="DA444" s="6">
        <v>0.371</v>
      </c>
      <c r="DB444" s="6">
        <v>0.629</v>
      </c>
      <c r="DC444" s="6">
        <v>1</v>
      </c>
      <c r="DD444" s="6">
        <v>1</v>
      </c>
      <c r="DE444" s="6">
        <v>1</v>
      </c>
      <c r="DF444" s="6">
        <v>1</v>
      </c>
      <c r="DG444" s="6">
        <v>1</v>
      </c>
      <c r="DH444" s="6">
        <v>1</v>
      </c>
      <c r="DI444" s="6">
        <v>1</v>
      </c>
      <c r="DJ444" s="6">
        <v>1</v>
      </c>
      <c r="DK444" s="6">
        <v>1</v>
      </c>
      <c r="DL444" s="6">
        <v>1</v>
      </c>
      <c r="DM444" s="6">
        <v>1</v>
      </c>
      <c r="DN444" s="6">
        <v>1</v>
      </c>
      <c r="DO444" s="6">
        <v>1</v>
      </c>
      <c r="DP444" s="6">
        <v>1</v>
      </c>
      <c r="DQ444" s="6">
        <v>1</v>
      </c>
      <c r="DR444" s="6">
        <v>1</v>
      </c>
      <c r="DS444" s="6">
        <v>1</v>
      </c>
      <c r="DT444" s="6">
        <v>1</v>
      </c>
      <c r="DU444" s="6">
        <v>1</v>
      </c>
      <c r="DV444" s="6">
        <v>1</v>
      </c>
      <c r="DW444" s="6">
        <v>1</v>
      </c>
      <c r="DX444" s="6">
        <v>1</v>
      </c>
    </row>
    <row r="445" spans="1:128">
      <c r="A445" s="15">
        <v>440</v>
      </c>
      <c r="BP445" s="27">
        <v>0.853057659552324</v>
      </c>
      <c r="BQ445" s="27">
        <v>13481.8469355059</v>
      </c>
      <c r="BR445" s="27">
        <v>1.49174058569314</v>
      </c>
      <c r="BS445" s="27">
        <v>18501.8681722356</v>
      </c>
      <c r="BU445">
        <f t="shared" si="24"/>
        <v>114476.801997343</v>
      </c>
      <c r="BV445">
        <f t="shared" si="25"/>
        <v>205259.219681735</v>
      </c>
      <c r="BW445" s="29">
        <v>440</v>
      </c>
      <c r="BX445">
        <f t="shared" si="26"/>
        <v>0</v>
      </c>
      <c r="BY445">
        <f t="shared" si="27"/>
        <v>1</v>
      </c>
      <c r="CA445" s="25">
        <v>87800</v>
      </c>
      <c r="CH445" s="7">
        <v>87800</v>
      </c>
      <c r="CI445" s="6">
        <v>0</v>
      </c>
      <c r="CJ445" s="6">
        <v>1</v>
      </c>
      <c r="CK445" s="6">
        <v>0</v>
      </c>
      <c r="CL445" s="6">
        <v>1</v>
      </c>
      <c r="CM445" s="6">
        <v>0</v>
      </c>
      <c r="CN445" s="6">
        <v>1</v>
      </c>
      <c r="CO445" s="6">
        <v>0</v>
      </c>
      <c r="CP445" s="6">
        <v>1</v>
      </c>
      <c r="CQ445" s="6">
        <v>0</v>
      </c>
      <c r="CR445" s="6">
        <v>1</v>
      </c>
      <c r="CS445" s="6">
        <v>0</v>
      </c>
      <c r="CT445" s="6">
        <v>1</v>
      </c>
      <c r="CU445" s="6">
        <v>0.001</v>
      </c>
      <c r="CV445" s="6">
        <v>0.999</v>
      </c>
      <c r="CW445" s="6">
        <v>0.049</v>
      </c>
      <c r="CX445" s="6">
        <v>0.951</v>
      </c>
      <c r="CY445" s="6">
        <v>0.271</v>
      </c>
      <c r="CZ445" s="6">
        <v>0.729</v>
      </c>
      <c r="DA445" s="6">
        <v>0.366</v>
      </c>
      <c r="DB445" s="6">
        <v>0.634</v>
      </c>
      <c r="DC445" s="6">
        <v>1</v>
      </c>
      <c r="DD445" s="6">
        <v>1</v>
      </c>
      <c r="DE445" s="6">
        <v>1</v>
      </c>
      <c r="DF445" s="6">
        <v>1</v>
      </c>
      <c r="DG445" s="6">
        <v>1</v>
      </c>
      <c r="DH445" s="6">
        <v>1</v>
      </c>
      <c r="DI445" s="6">
        <v>1</v>
      </c>
      <c r="DJ445" s="6">
        <v>1</v>
      </c>
      <c r="DK445" s="6">
        <v>1</v>
      </c>
      <c r="DL445" s="6">
        <v>1</v>
      </c>
      <c r="DM445" s="6">
        <v>1</v>
      </c>
      <c r="DN445" s="6">
        <v>1</v>
      </c>
      <c r="DO445" s="6">
        <v>1</v>
      </c>
      <c r="DP445" s="6">
        <v>1</v>
      </c>
      <c r="DQ445" s="6">
        <v>1</v>
      </c>
      <c r="DR445" s="6">
        <v>1</v>
      </c>
      <c r="DS445" s="6">
        <v>1</v>
      </c>
      <c r="DT445" s="6">
        <v>1</v>
      </c>
      <c r="DU445" s="6">
        <v>1</v>
      </c>
      <c r="DV445" s="6">
        <v>1</v>
      </c>
      <c r="DW445" s="6">
        <v>1</v>
      </c>
      <c r="DX445" s="6">
        <v>1</v>
      </c>
    </row>
    <row r="446" spans="1:128">
      <c r="A446" s="15">
        <v>441</v>
      </c>
      <c r="BP446" s="27">
        <v>0.785901992985255</v>
      </c>
      <c r="BQ446" s="27">
        <v>16464.2766043675</v>
      </c>
      <c r="BR446" s="27">
        <v>1.34551773465881</v>
      </c>
      <c r="BS446" s="27">
        <v>22535.3475419687</v>
      </c>
      <c r="BU446">
        <f t="shared" si="24"/>
        <v>101421.022343421</v>
      </c>
      <c r="BV446">
        <f t="shared" si="25"/>
        <v>179292.312656852</v>
      </c>
      <c r="BW446" s="29">
        <v>441</v>
      </c>
      <c r="BX446">
        <f t="shared" si="26"/>
        <v>0</v>
      </c>
      <c r="BY446">
        <f t="shared" si="27"/>
        <v>1</v>
      </c>
      <c r="CA446" s="25">
        <v>88000</v>
      </c>
      <c r="CH446" s="7">
        <v>88000</v>
      </c>
      <c r="CI446" s="6">
        <v>0</v>
      </c>
      <c r="CJ446" s="6">
        <v>1</v>
      </c>
      <c r="CK446" s="6">
        <v>0</v>
      </c>
      <c r="CL446" s="6">
        <v>1</v>
      </c>
      <c r="CM446" s="6">
        <v>0</v>
      </c>
      <c r="CN446" s="6">
        <v>1</v>
      </c>
      <c r="CO446" s="6">
        <v>0</v>
      </c>
      <c r="CP446" s="6">
        <v>1</v>
      </c>
      <c r="CQ446" s="6">
        <v>0</v>
      </c>
      <c r="CR446" s="6">
        <v>1</v>
      </c>
      <c r="CS446" s="6">
        <v>0</v>
      </c>
      <c r="CT446" s="6">
        <v>1</v>
      </c>
      <c r="CU446" s="6">
        <v>0.001</v>
      </c>
      <c r="CV446" s="6">
        <v>0.999</v>
      </c>
      <c r="CW446" s="6">
        <v>0.049</v>
      </c>
      <c r="CX446" s="6">
        <v>0.951</v>
      </c>
      <c r="CY446" s="6">
        <v>0.27</v>
      </c>
      <c r="CZ446" s="6">
        <v>0.73</v>
      </c>
      <c r="DA446" s="6">
        <v>0.362</v>
      </c>
      <c r="DB446" s="6">
        <v>0.638</v>
      </c>
      <c r="DC446" s="6">
        <v>1</v>
      </c>
      <c r="DD446" s="6">
        <v>1</v>
      </c>
      <c r="DE446" s="6">
        <v>1</v>
      </c>
      <c r="DF446" s="6">
        <v>1</v>
      </c>
      <c r="DG446" s="6">
        <v>1</v>
      </c>
      <c r="DH446" s="6">
        <v>1</v>
      </c>
      <c r="DI446" s="6">
        <v>1</v>
      </c>
      <c r="DJ446" s="6">
        <v>1</v>
      </c>
      <c r="DK446" s="6">
        <v>1</v>
      </c>
      <c r="DL446" s="6">
        <v>1</v>
      </c>
      <c r="DM446" s="6">
        <v>1</v>
      </c>
      <c r="DN446" s="6">
        <v>1</v>
      </c>
      <c r="DO446" s="6">
        <v>1</v>
      </c>
      <c r="DP446" s="6">
        <v>1</v>
      </c>
      <c r="DQ446" s="6">
        <v>1</v>
      </c>
      <c r="DR446" s="6">
        <v>1</v>
      </c>
      <c r="DS446" s="6">
        <v>1</v>
      </c>
      <c r="DT446" s="6">
        <v>1</v>
      </c>
      <c r="DU446" s="6">
        <v>1</v>
      </c>
      <c r="DV446" s="6">
        <v>1</v>
      </c>
      <c r="DW446" s="6">
        <v>1</v>
      </c>
      <c r="DX446" s="6">
        <v>1</v>
      </c>
    </row>
    <row r="447" spans="1:128">
      <c r="A447" s="15">
        <v>442</v>
      </c>
      <c r="BP447" s="27">
        <v>0.847225431274555</v>
      </c>
      <c r="BQ447" s="27">
        <v>17032.6261091727</v>
      </c>
      <c r="BR447" s="27">
        <v>1.45737108950045</v>
      </c>
      <c r="BS447" s="27">
        <v>24920.2910920755</v>
      </c>
      <c r="BU447">
        <f t="shared" si="24"/>
        <v>110051.188582011</v>
      </c>
      <c r="BV447">
        <f t="shared" si="25"/>
        <v>193685.372332991</v>
      </c>
      <c r="BW447" s="29">
        <v>442</v>
      </c>
      <c r="BX447">
        <f t="shared" si="26"/>
        <v>0</v>
      </c>
      <c r="BY447">
        <f t="shared" si="27"/>
        <v>1</v>
      </c>
      <c r="CA447" s="25">
        <v>88200</v>
      </c>
      <c r="CH447" s="7">
        <v>88200</v>
      </c>
      <c r="CI447" s="6">
        <v>0</v>
      </c>
      <c r="CJ447" s="6">
        <v>1</v>
      </c>
      <c r="CK447" s="6">
        <v>0</v>
      </c>
      <c r="CL447" s="6">
        <v>1</v>
      </c>
      <c r="CM447" s="6">
        <v>0</v>
      </c>
      <c r="CN447" s="6">
        <v>1</v>
      </c>
      <c r="CO447" s="6">
        <v>0</v>
      </c>
      <c r="CP447" s="6">
        <v>1</v>
      </c>
      <c r="CQ447" s="6">
        <v>0</v>
      </c>
      <c r="CR447" s="6">
        <v>1</v>
      </c>
      <c r="CS447" s="6">
        <v>0</v>
      </c>
      <c r="CT447" s="6">
        <v>1</v>
      </c>
      <c r="CU447" s="6">
        <v>0.001</v>
      </c>
      <c r="CV447" s="6">
        <v>0.999</v>
      </c>
      <c r="CW447" s="6">
        <v>0.047</v>
      </c>
      <c r="CX447" s="6">
        <v>0.953</v>
      </c>
      <c r="CY447" s="6">
        <v>0.267</v>
      </c>
      <c r="CZ447" s="6">
        <v>0.733</v>
      </c>
      <c r="DA447" s="6">
        <v>0.356</v>
      </c>
      <c r="DB447" s="6">
        <v>0.644</v>
      </c>
      <c r="DC447" s="6">
        <v>1</v>
      </c>
      <c r="DD447" s="6">
        <v>1</v>
      </c>
      <c r="DE447" s="6">
        <v>1</v>
      </c>
      <c r="DF447" s="6">
        <v>1</v>
      </c>
      <c r="DG447" s="6">
        <v>1</v>
      </c>
      <c r="DH447" s="6">
        <v>1</v>
      </c>
      <c r="DI447" s="6">
        <v>1</v>
      </c>
      <c r="DJ447" s="6">
        <v>1</v>
      </c>
      <c r="DK447" s="6">
        <v>1</v>
      </c>
      <c r="DL447" s="6">
        <v>1</v>
      </c>
      <c r="DM447" s="6">
        <v>1</v>
      </c>
      <c r="DN447" s="6">
        <v>1</v>
      </c>
      <c r="DO447" s="6">
        <v>1</v>
      </c>
      <c r="DP447" s="6">
        <v>1</v>
      </c>
      <c r="DQ447" s="6">
        <v>1</v>
      </c>
      <c r="DR447" s="6">
        <v>1</v>
      </c>
      <c r="DS447" s="6">
        <v>1</v>
      </c>
      <c r="DT447" s="6">
        <v>1</v>
      </c>
      <c r="DU447" s="6">
        <v>1</v>
      </c>
      <c r="DV447" s="6">
        <v>1</v>
      </c>
      <c r="DW447" s="6">
        <v>1</v>
      </c>
      <c r="DX447" s="6">
        <v>1</v>
      </c>
    </row>
    <row r="448" spans="1:128">
      <c r="A448" s="15">
        <v>443</v>
      </c>
      <c r="BP448" s="27">
        <v>0.860129218440151</v>
      </c>
      <c r="BQ448" s="27">
        <v>11904.7135492943</v>
      </c>
      <c r="BR448" s="27">
        <v>1.51522308544075</v>
      </c>
      <c r="BS448" s="27">
        <v>15279.0267920048</v>
      </c>
      <c r="BU448">
        <f t="shared" si="24"/>
        <v>117114.669216728</v>
      </c>
      <c r="BV448">
        <f t="shared" si="25"/>
        <v>212004.436024108</v>
      </c>
      <c r="BW448" s="29">
        <v>443</v>
      </c>
      <c r="BX448">
        <f t="shared" si="26"/>
        <v>0</v>
      </c>
      <c r="BY448">
        <f t="shared" si="27"/>
        <v>1</v>
      </c>
      <c r="CA448" s="25">
        <v>88400</v>
      </c>
      <c r="CH448" s="7">
        <v>88400</v>
      </c>
      <c r="CI448" s="6">
        <v>0</v>
      </c>
      <c r="CJ448" s="6">
        <v>1</v>
      </c>
      <c r="CK448" s="6">
        <v>0</v>
      </c>
      <c r="CL448" s="6">
        <v>1</v>
      </c>
      <c r="CM448" s="6">
        <v>0</v>
      </c>
      <c r="CN448" s="6">
        <v>1</v>
      </c>
      <c r="CO448" s="6">
        <v>0</v>
      </c>
      <c r="CP448" s="6">
        <v>1</v>
      </c>
      <c r="CQ448" s="6">
        <v>0</v>
      </c>
      <c r="CR448" s="6">
        <v>1</v>
      </c>
      <c r="CS448" s="6">
        <v>0</v>
      </c>
      <c r="CT448" s="6">
        <v>1</v>
      </c>
      <c r="CU448" s="6">
        <v>0.001</v>
      </c>
      <c r="CV448" s="6">
        <v>0.999</v>
      </c>
      <c r="CW448" s="6">
        <v>0.044</v>
      </c>
      <c r="CX448" s="6">
        <v>0.956</v>
      </c>
      <c r="CY448" s="6">
        <v>0.264</v>
      </c>
      <c r="CZ448" s="6">
        <v>0.736</v>
      </c>
      <c r="DA448" s="6">
        <v>0.355</v>
      </c>
      <c r="DB448" s="6">
        <v>0.645</v>
      </c>
      <c r="DC448" s="6">
        <v>1</v>
      </c>
      <c r="DD448" s="6">
        <v>1</v>
      </c>
      <c r="DE448" s="6">
        <v>1</v>
      </c>
      <c r="DF448" s="6">
        <v>1</v>
      </c>
      <c r="DG448" s="6">
        <v>1</v>
      </c>
      <c r="DH448" s="6">
        <v>1</v>
      </c>
      <c r="DI448" s="6">
        <v>1</v>
      </c>
      <c r="DJ448" s="6">
        <v>1</v>
      </c>
      <c r="DK448" s="6">
        <v>1</v>
      </c>
      <c r="DL448" s="6">
        <v>1</v>
      </c>
      <c r="DM448" s="6">
        <v>1</v>
      </c>
      <c r="DN448" s="6">
        <v>1</v>
      </c>
      <c r="DO448" s="6">
        <v>1</v>
      </c>
      <c r="DP448" s="6">
        <v>1</v>
      </c>
      <c r="DQ448" s="6">
        <v>1</v>
      </c>
      <c r="DR448" s="6">
        <v>1</v>
      </c>
      <c r="DS448" s="6">
        <v>1</v>
      </c>
      <c r="DT448" s="6">
        <v>1</v>
      </c>
      <c r="DU448" s="6">
        <v>1</v>
      </c>
      <c r="DV448" s="6">
        <v>1</v>
      </c>
      <c r="DW448" s="6">
        <v>1</v>
      </c>
      <c r="DX448" s="6">
        <v>1</v>
      </c>
    </row>
    <row r="449" spans="1:128">
      <c r="A449" s="15">
        <v>444</v>
      </c>
      <c r="BP449" s="27">
        <v>0.807826896991434</v>
      </c>
      <c r="BQ449" s="27">
        <v>12979.7566360821</v>
      </c>
      <c r="BR449" s="27">
        <v>1.36244817436529</v>
      </c>
      <c r="BS449" s="27">
        <v>16987.1269750761</v>
      </c>
      <c r="BU449">
        <f t="shared" si="24"/>
        <v>108194.277912633</v>
      </c>
      <c r="BV449">
        <f t="shared" si="25"/>
        <v>187380.099179718</v>
      </c>
      <c r="BW449" s="29">
        <v>444</v>
      </c>
      <c r="BX449">
        <f t="shared" si="26"/>
        <v>0</v>
      </c>
      <c r="BY449">
        <f t="shared" si="27"/>
        <v>1</v>
      </c>
      <c r="CA449" s="25">
        <v>88600</v>
      </c>
      <c r="CH449" s="7">
        <v>88600</v>
      </c>
      <c r="CI449" s="6">
        <v>0</v>
      </c>
      <c r="CJ449" s="6">
        <v>1</v>
      </c>
      <c r="CK449" s="6">
        <v>0</v>
      </c>
      <c r="CL449" s="6">
        <v>1</v>
      </c>
      <c r="CM449" s="6">
        <v>0</v>
      </c>
      <c r="CN449" s="6">
        <v>1</v>
      </c>
      <c r="CO449" s="6">
        <v>0</v>
      </c>
      <c r="CP449" s="6">
        <v>1</v>
      </c>
      <c r="CQ449" s="6">
        <v>0</v>
      </c>
      <c r="CR449" s="6">
        <v>1</v>
      </c>
      <c r="CS449" s="6">
        <v>0</v>
      </c>
      <c r="CT449" s="6">
        <v>1</v>
      </c>
      <c r="CU449" s="6">
        <v>0.001</v>
      </c>
      <c r="CV449" s="6">
        <v>0.999</v>
      </c>
      <c r="CW449" s="6">
        <v>0.04</v>
      </c>
      <c r="CX449" s="6">
        <v>0.96</v>
      </c>
      <c r="CY449" s="6">
        <v>0.261</v>
      </c>
      <c r="CZ449" s="6">
        <v>0.739</v>
      </c>
      <c r="DA449" s="6">
        <v>0.351</v>
      </c>
      <c r="DB449" s="6">
        <v>0.649</v>
      </c>
      <c r="DC449" s="6">
        <v>1</v>
      </c>
      <c r="DD449" s="6">
        <v>1</v>
      </c>
      <c r="DE449" s="6">
        <v>1</v>
      </c>
      <c r="DF449" s="6">
        <v>1</v>
      </c>
      <c r="DG449" s="6">
        <v>1</v>
      </c>
      <c r="DH449" s="6">
        <v>1</v>
      </c>
      <c r="DI449" s="6">
        <v>1</v>
      </c>
      <c r="DJ449" s="6">
        <v>1</v>
      </c>
      <c r="DK449" s="6">
        <v>1</v>
      </c>
      <c r="DL449" s="6">
        <v>1</v>
      </c>
      <c r="DM449" s="6">
        <v>1</v>
      </c>
      <c r="DN449" s="6">
        <v>1</v>
      </c>
      <c r="DO449" s="6">
        <v>1</v>
      </c>
      <c r="DP449" s="6">
        <v>1</v>
      </c>
      <c r="DQ449" s="6">
        <v>1</v>
      </c>
      <c r="DR449" s="6">
        <v>1</v>
      </c>
      <c r="DS449" s="6">
        <v>1</v>
      </c>
      <c r="DT449" s="6">
        <v>1</v>
      </c>
      <c r="DU449" s="6">
        <v>1</v>
      </c>
      <c r="DV449" s="6">
        <v>1</v>
      </c>
      <c r="DW449" s="6">
        <v>1</v>
      </c>
      <c r="DX449" s="6">
        <v>1</v>
      </c>
    </row>
    <row r="450" spans="1:128">
      <c r="A450" s="15">
        <v>445</v>
      </c>
      <c r="BP450" s="27">
        <v>0.789085887447772</v>
      </c>
      <c r="BQ450" s="27">
        <v>14362.7662582945</v>
      </c>
      <c r="BR450" s="27">
        <v>1.35353130583798</v>
      </c>
      <c r="BS450" s="27">
        <v>17944.8007397025</v>
      </c>
      <c r="BU450">
        <f t="shared" si="24"/>
        <v>104000.116858871</v>
      </c>
      <c r="BV450">
        <f t="shared" si="25"/>
        <v>185084.895135995</v>
      </c>
      <c r="BW450" s="29">
        <v>445</v>
      </c>
      <c r="BX450">
        <f t="shared" si="26"/>
        <v>0</v>
      </c>
      <c r="BY450">
        <f t="shared" si="27"/>
        <v>1</v>
      </c>
      <c r="CA450" s="25">
        <v>88800</v>
      </c>
      <c r="CH450" s="7">
        <v>88800</v>
      </c>
      <c r="CI450" s="6">
        <v>0</v>
      </c>
      <c r="CJ450" s="6">
        <v>1</v>
      </c>
      <c r="CK450" s="6">
        <v>0</v>
      </c>
      <c r="CL450" s="6">
        <v>1</v>
      </c>
      <c r="CM450" s="6">
        <v>0</v>
      </c>
      <c r="CN450" s="6">
        <v>1</v>
      </c>
      <c r="CO450" s="6">
        <v>0</v>
      </c>
      <c r="CP450" s="6">
        <v>1</v>
      </c>
      <c r="CQ450" s="6">
        <v>0</v>
      </c>
      <c r="CR450" s="6">
        <v>1</v>
      </c>
      <c r="CS450" s="6">
        <v>0</v>
      </c>
      <c r="CT450" s="6">
        <v>1</v>
      </c>
      <c r="CU450" s="6">
        <v>0.001</v>
      </c>
      <c r="CV450" s="6">
        <v>0.999</v>
      </c>
      <c r="CW450" s="6">
        <v>0.039</v>
      </c>
      <c r="CX450" s="6">
        <v>0.961</v>
      </c>
      <c r="CY450" s="6">
        <v>0.258</v>
      </c>
      <c r="CZ450" s="6">
        <v>0.742</v>
      </c>
      <c r="DA450" s="6">
        <v>0.349</v>
      </c>
      <c r="DB450" s="6">
        <v>0.651</v>
      </c>
      <c r="DC450" s="6">
        <v>1</v>
      </c>
      <c r="DD450" s="6">
        <v>1</v>
      </c>
      <c r="DE450" s="6">
        <v>1</v>
      </c>
      <c r="DF450" s="6">
        <v>1</v>
      </c>
      <c r="DG450" s="6">
        <v>1</v>
      </c>
      <c r="DH450" s="6">
        <v>1</v>
      </c>
      <c r="DI450" s="6">
        <v>1</v>
      </c>
      <c r="DJ450" s="6">
        <v>1</v>
      </c>
      <c r="DK450" s="6">
        <v>1</v>
      </c>
      <c r="DL450" s="6">
        <v>1</v>
      </c>
      <c r="DM450" s="6">
        <v>1</v>
      </c>
      <c r="DN450" s="6">
        <v>1</v>
      </c>
      <c r="DO450" s="6">
        <v>1</v>
      </c>
      <c r="DP450" s="6">
        <v>1</v>
      </c>
      <c r="DQ450" s="6">
        <v>1</v>
      </c>
      <c r="DR450" s="6">
        <v>1</v>
      </c>
      <c r="DS450" s="6">
        <v>1</v>
      </c>
      <c r="DT450" s="6">
        <v>1</v>
      </c>
      <c r="DU450" s="6">
        <v>1</v>
      </c>
      <c r="DV450" s="6">
        <v>1</v>
      </c>
      <c r="DW450" s="6">
        <v>1</v>
      </c>
      <c r="DX450" s="6">
        <v>1</v>
      </c>
    </row>
    <row r="451" spans="1:128">
      <c r="A451" s="15">
        <v>446</v>
      </c>
      <c r="BP451" s="27">
        <v>0.837172732548972</v>
      </c>
      <c r="BQ451" s="27">
        <v>12842.705443213</v>
      </c>
      <c r="BR451" s="27">
        <v>1.44196750570251</v>
      </c>
      <c r="BS451" s="27">
        <v>16290.9715893044</v>
      </c>
      <c r="BU451">
        <f t="shared" si="24"/>
        <v>112733.204439133</v>
      </c>
      <c r="BV451">
        <f t="shared" si="25"/>
        <v>200004.154266071</v>
      </c>
      <c r="BW451" s="29">
        <v>446</v>
      </c>
      <c r="BX451">
        <f t="shared" si="26"/>
        <v>0</v>
      </c>
      <c r="BY451">
        <f t="shared" si="27"/>
        <v>1</v>
      </c>
      <c r="CA451" s="25">
        <v>89000</v>
      </c>
      <c r="CH451" s="7">
        <v>89000</v>
      </c>
      <c r="CI451" s="6">
        <v>0</v>
      </c>
      <c r="CJ451" s="6">
        <v>1</v>
      </c>
      <c r="CK451" s="6">
        <v>0</v>
      </c>
      <c r="CL451" s="6">
        <v>1</v>
      </c>
      <c r="CM451" s="6">
        <v>0</v>
      </c>
      <c r="CN451" s="6">
        <v>1</v>
      </c>
      <c r="CO451" s="6">
        <v>0</v>
      </c>
      <c r="CP451" s="6">
        <v>1</v>
      </c>
      <c r="CQ451" s="6">
        <v>0</v>
      </c>
      <c r="CR451" s="6">
        <v>1</v>
      </c>
      <c r="CS451" s="6">
        <v>0</v>
      </c>
      <c r="CT451" s="6">
        <v>1</v>
      </c>
      <c r="CU451" s="6">
        <v>0.001</v>
      </c>
      <c r="CV451" s="6">
        <v>0.999</v>
      </c>
      <c r="CW451" s="6">
        <v>0.037</v>
      </c>
      <c r="CX451" s="6">
        <v>0.963</v>
      </c>
      <c r="CY451" s="6">
        <v>0.251</v>
      </c>
      <c r="CZ451" s="6">
        <v>0.749</v>
      </c>
      <c r="DA451" s="6">
        <v>0.347</v>
      </c>
      <c r="DB451" s="6">
        <v>0.653</v>
      </c>
      <c r="DC451" s="6">
        <v>1</v>
      </c>
      <c r="DD451" s="6">
        <v>1</v>
      </c>
      <c r="DE451" s="6">
        <v>1</v>
      </c>
      <c r="DF451" s="6">
        <v>1</v>
      </c>
      <c r="DG451" s="6">
        <v>1</v>
      </c>
      <c r="DH451" s="6">
        <v>1</v>
      </c>
      <c r="DI451" s="6">
        <v>1</v>
      </c>
      <c r="DJ451" s="6">
        <v>1</v>
      </c>
      <c r="DK451" s="6">
        <v>1</v>
      </c>
      <c r="DL451" s="6">
        <v>1</v>
      </c>
      <c r="DM451" s="6">
        <v>1</v>
      </c>
      <c r="DN451" s="6">
        <v>1</v>
      </c>
      <c r="DO451" s="6">
        <v>1</v>
      </c>
      <c r="DP451" s="6">
        <v>1</v>
      </c>
      <c r="DQ451" s="6">
        <v>1</v>
      </c>
      <c r="DR451" s="6">
        <v>1</v>
      </c>
      <c r="DS451" s="6">
        <v>1</v>
      </c>
      <c r="DT451" s="6">
        <v>1</v>
      </c>
      <c r="DU451" s="6">
        <v>1</v>
      </c>
      <c r="DV451" s="6">
        <v>1</v>
      </c>
      <c r="DW451" s="6">
        <v>1</v>
      </c>
      <c r="DX451" s="6">
        <v>1</v>
      </c>
    </row>
    <row r="452" spans="1:128">
      <c r="A452" s="15">
        <v>447</v>
      </c>
      <c r="BP452" s="27">
        <v>0.800301318388156</v>
      </c>
      <c r="BQ452" s="27">
        <v>12815.1367886671</v>
      </c>
      <c r="BR452" s="27">
        <v>1.38447313854098</v>
      </c>
      <c r="BS452" s="27">
        <v>18100.8621795448</v>
      </c>
      <c r="BU452">
        <f t="shared" si="24"/>
        <v>107230.060969556</v>
      </c>
      <c r="BV452">
        <f t="shared" si="25"/>
        <v>189570.108601603</v>
      </c>
      <c r="BW452" s="29">
        <v>447</v>
      </c>
      <c r="BX452">
        <f t="shared" si="26"/>
        <v>0</v>
      </c>
      <c r="BY452">
        <f t="shared" si="27"/>
        <v>1</v>
      </c>
      <c r="CA452" s="25">
        <v>89200</v>
      </c>
      <c r="CH452" s="7">
        <v>89200</v>
      </c>
      <c r="CI452" s="6">
        <v>0</v>
      </c>
      <c r="CJ452" s="6">
        <v>1</v>
      </c>
      <c r="CK452" s="6">
        <v>0</v>
      </c>
      <c r="CL452" s="6">
        <v>1</v>
      </c>
      <c r="CM452" s="6">
        <v>0</v>
      </c>
      <c r="CN452" s="6">
        <v>1</v>
      </c>
      <c r="CO452" s="6">
        <v>0</v>
      </c>
      <c r="CP452" s="6">
        <v>1</v>
      </c>
      <c r="CQ452" s="6">
        <v>0</v>
      </c>
      <c r="CR452" s="6">
        <v>1</v>
      </c>
      <c r="CS452" s="6">
        <v>0</v>
      </c>
      <c r="CT452" s="6">
        <v>1</v>
      </c>
      <c r="CU452" s="6">
        <v>0.001</v>
      </c>
      <c r="CV452" s="6">
        <v>0.999</v>
      </c>
      <c r="CW452" s="6">
        <v>0.036</v>
      </c>
      <c r="CX452" s="6">
        <v>0.964</v>
      </c>
      <c r="CY452" s="6">
        <v>0.244</v>
      </c>
      <c r="CZ452" s="6">
        <v>0.756</v>
      </c>
      <c r="DA452" s="6">
        <v>0.345</v>
      </c>
      <c r="DB452" s="6">
        <v>0.655</v>
      </c>
      <c r="DC452" s="6">
        <v>1</v>
      </c>
      <c r="DD452" s="6">
        <v>1</v>
      </c>
      <c r="DE452" s="6">
        <v>1</v>
      </c>
      <c r="DF452" s="6">
        <v>1</v>
      </c>
      <c r="DG452" s="6">
        <v>1</v>
      </c>
      <c r="DH452" s="6">
        <v>1</v>
      </c>
      <c r="DI452" s="6">
        <v>1</v>
      </c>
      <c r="DJ452" s="6">
        <v>1</v>
      </c>
      <c r="DK452" s="6">
        <v>1</v>
      </c>
      <c r="DL452" s="6">
        <v>1</v>
      </c>
      <c r="DM452" s="6">
        <v>1</v>
      </c>
      <c r="DN452" s="6">
        <v>1</v>
      </c>
      <c r="DO452" s="6">
        <v>1</v>
      </c>
      <c r="DP452" s="6">
        <v>1</v>
      </c>
      <c r="DQ452" s="6">
        <v>1</v>
      </c>
      <c r="DR452" s="6">
        <v>1</v>
      </c>
      <c r="DS452" s="6">
        <v>1</v>
      </c>
      <c r="DT452" s="6">
        <v>1</v>
      </c>
      <c r="DU452" s="6">
        <v>1</v>
      </c>
      <c r="DV452" s="6">
        <v>1</v>
      </c>
      <c r="DW452" s="6">
        <v>1</v>
      </c>
      <c r="DX452" s="6">
        <v>1</v>
      </c>
    </row>
    <row r="453" spans="1:128">
      <c r="A453" s="15">
        <v>448</v>
      </c>
      <c r="BP453" s="27">
        <v>0.78864848169261</v>
      </c>
      <c r="BQ453" s="27">
        <v>15959.6282640116</v>
      </c>
      <c r="BR453" s="27">
        <v>1.36622919525829</v>
      </c>
      <c r="BS453" s="27">
        <v>21961.4112710101</v>
      </c>
      <c r="BU453">
        <f t="shared" si="24"/>
        <v>102337.64398988</v>
      </c>
      <c r="BV453">
        <f t="shared" si="25"/>
        <v>182972.968017734</v>
      </c>
      <c r="BW453" s="29">
        <v>448</v>
      </c>
      <c r="BX453">
        <f t="shared" si="26"/>
        <v>0</v>
      </c>
      <c r="BY453">
        <f t="shared" si="27"/>
        <v>1</v>
      </c>
      <c r="CA453" s="25">
        <v>89400</v>
      </c>
      <c r="CH453" s="7">
        <v>89400</v>
      </c>
      <c r="CI453" s="6">
        <v>0</v>
      </c>
      <c r="CJ453" s="6">
        <v>1</v>
      </c>
      <c r="CK453" s="6">
        <v>0</v>
      </c>
      <c r="CL453" s="6">
        <v>1</v>
      </c>
      <c r="CM453" s="6">
        <v>0</v>
      </c>
      <c r="CN453" s="6">
        <v>1</v>
      </c>
      <c r="CO453" s="6">
        <v>0</v>
      </c>
      <c r="CP453" s="6">
        <v>1</v>
      </c>
      <c r="CQ453" s="6">
        <v>0</v>
      </c>
      <c r="CR453" s="6">
        <v>1</v>
      </c>
      <c r="CS453" s="6">
        <v>0</v>
      </c>
      <c r="CT453" s="6">
        <v>1</v>
      </c>
      <c r="CU453" s="6">
        <v>0.001</v>
      </c>
      <c r="CV453" s="6">
        <v>0.999</v>
      </c>
      <c r="CW453" s="6">
        <v>0.035</v>
      </c>
      <c r="CX453" s="6">
        <v>0.965</v>
      </c>
      <c r="CY453" s="6">
        <v>0.239</v>
      </c>
      <c r="CZ453" s="6">
        <v>0.761</v>
      </c>
      <c r="DA453" s="6">
        <v>0.344</v>
      </c>
      <c r="DB453" s="6">
        <v>0.656</v>
      </c>
      <c r="DC453" s="6">
        <v>1</v>
      </c>
      <c r="DD453" s="6">
        <v>1</v>
      </c>
      <c r="DE453" s="6">
        <v>1</v>
      </c>
      <c r="DF453" s="6">
        <v>1</v>
      </c>
      <c r="DG453" s="6">
        <v>1</v>
      </c>
      <c r="DH453" s="6">
        <v>1</v>
      </c>
      <c r="DI453" s="6">
        <v>1</v>
      </c>
      <c r="DJ453" s="6">
        <v>1</v>
      </c>
      <c r="DK453" s="6">
        <v>1</v>
      </c>
      <c r="DL453" s="6">
        <v>1</v>
      </c>
      <c r="DM453" s="6">
        <v>1</v>
      </c>
      <c r="DN453" s="6">
        <v>1</v>
      </c>
      <c r="DO453" s="6">
        <v>1</v>
      </c>
      <c r="DP453" s="6">
        <v>1</v>
      </c>
      <c r="DQ453" s="6">
        <v>1</v>
      </c>
      <c r="DR453" s="6">
        <v>1</v>
      </c>
      <c r="DS453" s="6">
        <v>1</v>
      </c>
      <c r="DT453" s="6">
        <v>1</v>
      </c>
      <c r="DU453" s="6">
        <v>1</v>
      </c>
      <c r="DV453" s="6">
        <v>1</v>
      </c>
      <c r="DW453" s="6">
        <v>1</v>
      </c>
      <c r="DX453" s="6">
        <v>1</v>
      </c>
    </row>
    <row r="454" spans="1:128">
      <c r="A454" s="15">
        <v>449</v>
      </c>
      <c r="BP454" s="27">
        <v>0.801364878772191</v>
      </c>
      <c r="BQ454" s="27">
        <v>14301.4271259548</v>
      </c>
      <c r="BR454" s="27">
        <v>1.33604137804615</v>
      </c>
      <c r="BS454" s="27">
        <v>18738.897142477</v>
      </c>
      <c r="BU454">
        <f t="shared" si="24"/>
        <v>105903.304689874</v>
      </c>
      <c r="BV454">
        <f t="shared" si="25"/>
        <v>181667.309564446</v>
      </c>
      <c r="BW454" s="29">
        <v>449</v>
      </c>
      <c r="BX454">
        <f t="shared" si="26"/>
        <v>0</v>
      </c>
      <c r="BY454">
        <f t="shared" si="27"/>
        <v>1</v>
      </c>
      <c r="CA454" s="25">
        <v>89600</v>
      </c>
      <c r="CH454" s="7">
        <v>89600</v>
      </c>
      <c r="CI454" s="6">
        <v>0</v>
      </c>
      <c r="CJ454" s="6">
        <v>1</v>
      </c>
      <c r="CK454" s="6">
        <v>0</v>
      </c>
      <c r="CL454" s="6">
        <v>1</v>
      </c>
      <c r="CM454" s="6">
        <v>0</v>
      </c>
      <c r="CN454" s="6">
        <v>1</v>
      </c>
      <c r="CO454" s="6">
        <v>0</v>
      </c>
      <c r="CP454" s="6">
        <v>1</v>
      </c>
      <c r="CQ454" s="6">
        <v>0</v>
      </c>
      <c r="CR454" s="6">
        <v>1</v>
      </c>
      <c r="CS454" s="6">
        <v>0</v>
      </c>
      <c r="CT454" s="6">
        <v>1</v>
      </c>
      <c r="CU454" s="6">
        <v>0.001</v>
      </c>
      <c r="CV454" s="6">
        <v>0.999</v>
      </c>
      <c r="CW454" s="6">
        <v>0.033</v>
      </c>
      <c r="CX454" s="6">
        <v>0.967</v>
      </c>
      <c r="CY454" s="6">
        <v>0.235</v>
      </c>
      <c r="CZ454" s="6">
        <v>0.765</v>
      </c>
      <c r="DA454" s="6">
        <v>0.341</v>
      </c>
      <c r="DB454" s="6">
        <v>0.659</v>
      </c>
      <c r="DC454" s="6">
        <v>1</v>
      </c>
      <c r="DD454" s="6">
        <v>1</v>
      </c>
      <c r="DE454" s="6">
        <v>1</v>
      </c>
      <c r="DF454" s="6">
        <v>1</v>
      </c>
      <c r="DG454" s="6">
        <v>1</v>
      </c>
      <c r="DH454" s="6">
        <v>1</v>
      </c>
      <c r="DI454" s="6">
        <v>1</v>
      </c>
      <c r="DJ454" s="6">
        <v>1</v>
      </c>
      <c r="DK454" s="6">
        <v>1</v>
      </c>
      <c r="DL454" s="6">
        <v>1</v>
      </c>
      <c r="DM454" s="6">
        <v>1</v>
      </c>
      <c r="DN454" s="6">
        <v>1</v>
      </c>
      <c r="DO454" s="6">
        <v>1</v>
      </c>
      <c r="DP454" s="6">
        <v>1</v>
      </c>
      <c r="DQ454" s="6">
        <v>1</v>
      </c>
      <c r="DR454" s="6">
        <v>1</v>
      </c>
      <c r="DS454" s="6">
        <v>1</v>
      </c>
      <c r="DT454" s="6">
        <v>1</v>
      </c>
      <c r="DU454" s="6">
        <v>1</v>
      </c>
      <c r="DV454" s="6">
        <v>1</v>
      </c>
      <c r="DW454" s="6">
        <v>1</v>
      </c>
      <c r="DX454" s="6">
        <v>1</v>
      </c>
    </row>
    <row r="455" spans="1:128">
      <c r="A455" s="15">
        <v>450</v>
      </c>
      <c r="BP455" s="27">
        <v>0.84064437598272</v>
      </c>
      <c r="BQ455" s="27">
        <v>11695.7920386892</v>
      </c>
      <c r="BR455" s="27">
        <v>1.43517475180488</v>
      </c>
      <c r="BS455" s="27">
        <v>15241.769816426</v>
      </c>
      <c r="BU455">
        <f t="shared" ref="BU455:BU518" si="28">BP455*$BV$1-BQ455</f>
        <v>114400.864358719</v>
      </c>
      <c r="BV455">
        <f t="shared" ref="BV455:BV518" si="29">BR455*$BV$1-BS455</f>
        <v>200034.442954306</v>
      </c>
      <c r="BW455" s="29">
        <v>450</v>
      </c>
      <c r="BX455">
        <f t="shared" ref="BX455:BX518" si="30">IF(BU455=MAX($BU455:$BV455),1,0)</f>
        <v>0</v>
      </c>
      <c r="BY455">
        <f t="shared" ref="BY455:BY518" si="31">IF(BV455=MAX($BU455:$BV455),1,0)</f>
        <v>1</v>
      </c>
      <c r="CA455" s="25">
        <v>89800</v>
      </c>
      <c r="CH455" s="7">
        <v>89800</v>
      </c>
      <c r="CI455" s="6">
        <v>0</v>
      </c>
      <c r="CJ455" s="6">
        <v>1</v>
      </c>
      <c r="CK455" s="6">
        <v>0</v>
      </c>
      <c r="CL455" s="6">
        <v>1</v>
      </c>
      <c r="CM455" s="6">
        <v>0</v>
      </c>
      <c r="CN455" s="6">
        <v>1</v>
      </c>
      <c r="CO455" s="6">
        <v>0</v>
      </c>
      <c r="CP455" s="6">
        <v>1</v>
      </c>
      <c r="CQ455" s="6">
        <v>0</v>
      </c>
      <c r="CR455" s="6">
        <v>1</v>
      </c>
      <c r="CS455" s="6">
        <v>0</v>
      </c>
      <c r="CT455" s="6">
        <v>1</v>
      </c>
      <c r="CU455" s="6">
        <v>0.001</v>
      </c>
      <c r="CV455" s="6">
        <v>0.999</v>
      </c>
      <c r="CW455" s="6">
        <v>0.031</v>
      </c>
      <c r="CX455" s="6">
        <v>0.969</v>
      </c>
      <c r="CY455" s="6">
        <v>0.228</v>
      </c>
      <c r="CZ455" s="6">
        <v>0.772</v>
      </c>
      <c r="DA455" s="6">
        <v>0.338</v>
      </c>
      <c r="DB455" s="6">
        <v>0.662</v>
      </c>
      <c r="DC455" s="6">
        <v>1</v>
      </c>
      <c r="DD455" s="6">
        <v>1</v>
      </c>
      <c r="DE455" s="6">
        <v>1</v>
      </c>
      <c r="DF455" s="6">
        <v>1</v>
      </c>
      <c r="DG455" s="6">
        <v>1</v>
      </c>
      <c r="DH455" s="6">
        <v>1</v>
      </c>
      <c r="DI455" s="6">
        <v>1</v>
      </c>
      <c r="DJ455" s="6">
        <v>1</v>
      </c>
      <c r="DK455" s="6">
        <v>1</v>
      </c>
      <c r="DL455" s="6">
        <v>1</v>
      </c>
      <c r="DM455" s="6">
        <v>1</v>
      </c>
      <c r="DN455" s="6">
        <v>1</v>
      </c>
      <c r="DO455" s="6">
        <v>1</v>
      </c>
      <c r="DP455" s="6">
        <v>1</v>
      </c>
      <c r="DQ455" s="6">
        <v>1</v>
      </c>
      <c r="DR455" s="6">
        <v>1</v>
      </c>
      <c r="DS455" s="6">
        <v>1</v>
      </c>
      <c r="DT455" s="6">
        <v>1</v>
      </c>
      <c r="DU455" s="6">
        <v>1</v>
      </c>
      <c r="DV455" s="6">
        <v>1</v>
      </c>
      <c r="DW455" s="6">
        <v>1</v>
      </c>
      <c r="DX455" s="6">
        <v>1</v>
      </c>
    </row>
    <row r="456" spans="1:128">
      <c r="A456" s="15">
        <v>451</v>
      </c>
      <c r="BP456" s="27">
        <v>0.776734581089488</v>
      </c>
      <c r="BQ456" s="27">
        <v>11706.8966175279</v>
      </c>
      <c r="BR456" s="27">
        <v>1.3383827016935</v>
      </c>
      <c r="BS456" s="27">
        <v>15339.9966683082</v>
      </c>
      <c r="BU456">
        <f t="shared" si="28"/>
        <v>104803.290545895</v>
      </c>
      <c r="BV456">
        <f t="shared" si="29"/>
        <v>185417.408585717</v>
      </c>
      <c r="BW456" s="29">
        <v>451</v>
      </c>
      <c r="BX456">
        <f t="shared" si="30"/>
        <v>0</v>
      </c>
      <c r="BY456">
        <f t="shared" si="31"/>
        <v>1</v>
      </c>
      <c r="CA456" s="25">
        <v>90000</v>
      </c>
      <c r="CH456" s="7">
        <v>90000</v>
      </c>
      <c r="CI456" s="6">
        <v>0</v>
      </c>
      <c r="CJ456" s="6">
        <v>1</v>
      </c>
      <c r="CK456" s="6">
        <v>0</v>
      </c>
      <c r="CL456" s="6">
        <v>1</v>
      </c>
      <c r="CM456" s="6">
        <v>0</v>
      </c>
      <c r="CN456" s="6">
        <v>1</v>
      </c>
      <c r="CO456" s="6">
        <v>0</v>
      </c>
      <c r="CP456" s="6">
        <v>1</v>
      </c>
      <c r="CQ456" s="6">
        <v>0</v>
      </c>
      <c r="CR456" s="6">
        <v>1</v>
      </c>
      <c r="CS456" s="6">
        <v>0</v>
      </c>
      <c r="CT456" s="6">
        <v>1</v>
      </c>
      <c r="CU456" s="6">
        <v>0.001</v>
      </c>
      <c r="CV456" s="6">
        <v>0.999</v>
      </c>
      <c r="CW456" s="6">
        <v>0.026</v>
      </c>
      <c r="CX456" s="6">
        <v>0.974</v>
      </c>
      <c r="CY456" s="6">
        <v>0.223</v>
      </c>
      <c r="CZ456" s="6">
        <v>0.777</v>
      </c>
      <c r="DA456" s="6">
        <v>0.336</v>
      </c>
      <c r="DB456" s="6">
        <v>0.664</v>
      </c>
      <c r="DC456" s="6">
        <v>1</v>
      </c>
      <c r="DD456" s="6">
        <v>1</v>
      </c>
      <c r="DE456" s="6">
        <v>1</v>
      </c>
      <c r="DF456" s="6">
        <v>1</v>
      </c>
      <c r="DG456" s="6">
        <v>1</v>
      </c>
      <c r="DH456" s="6">
        <v>1</v>
      </c>
      <c r="DI456" s="6">
        <v>1</v>
      </c>
      <c r="DJ456" s="6">
        <v>1</v>
      </c>
      <c r="DK456" s="6">
        <v>1</v>
      </c>
      <c r="DL456" s="6">
        <v>1</v>
      </c>
      <c r="DM456" s="6">
        <v>1</v>
      </c>
      <c r="DN456" s="6">
        <v>1</v>
      </c>
      <c r="DO456" s="6">
        <v>1</v>
      </c>
      <c r="DP456" s="6">
        <v>1</v>
      </c>
      <c r="DQ456" s="6">
        <v>1</v>
      </c>
      <c r="DR456" s="6">
        <v>1</v>
      </c>
      <c r="DS456" s="6">
        <v>1</v>
      </c>
      <c r="DT456" s="6">
        <v>1</v>
      </c>
      <c r="DU456" s="6">
        <v>1</v>
      </c>
      <c r="DV456" s="6">
        <v>1</v>
      </c>
      <c r="DW456" s="6">
        <v>1</v>
      </c>
      <c r="DX456" s="6">
        <v>1</v>
      </c>
    </row>
    <row r="457" spans="1:128">
      <c r="A457" s="15">
        <v>452</v>
      </c>
      <c r="BP457" s="27">
        <v>0.751724604894624</v>
      </c>
      <c r="BQ457" s="27">
        <v>13529.8391262258</v>
      </c>
      <c r="BR457" s="27">
        <v>1.25525082858033</v>
      </c>
      <c r="BS457" s="27">
        <v>17787.0051701619</v>
      </c>
      <c r="BU457">
        <f t="shared" si="28"/>
        <v>99228.8516079679</v>
      </c>
      <c r="BV457">
        <f t="shared" si="29"/>
        <v>170500.619116888</v>
      </c>
      <c r="BW457" s="29">
        <v>452</v>
      </c>
      <c r="BX457">
        <f t="shared" si="30"/>
        <v>0</v>
      </c>
      <c r="BY457">
        <f t="shared" si="31"/>
        <v>1</v>
      </c>
      <c r="CA457" s="25">
        <v>90200</v>
      </c>
      <c r="CH457" s="7">
        <v>90200</v>
      </c>
      <c r="CI457" s="6">
        <v>0</v>
      </c>
      <c r="CJ457" s="6">
        <v>1</v>
      </c>
      <c r="CK457" s="6">
        <v>0</v>
      </c>
      <c r="CL457" s="6">
        <v>1</v>
      </c>
      <c r="CM457" s="6">
        <v>0</v>
      </c>
      <c r="CN457" s="6">
        <v>1</v>
      </c>
      <c r="CO457" s="6">
        <v>0</v>
      </c>
      <c r="CP457" s="6">
        <v>1</v>
      </c>
      <c r="CQ457" s="6">
        <v>0</v>
      </c>
      <c r="CR457" s="6">
        <v>1</v>
      </c>
      <c r="CS457" s="6">
        <v>0</v>
      </c>
      <c r="CT457" s="6">
        <v>1</v>
      </c>
      <c r="CU457" s="6">
        <v>0.001</v>
      </c>
      <c r="CV457" s="6">
        <v>0.999</v>
      </c>
      <c r="CW457" s="6">
        <v>0.024</v>
      </c>
      <c r="CX457" s="6">
        <v>0.976</v>
      </c>
      <c r="CY457" s="6">
        <v>0.215</v>
      </c>
      <c r="CZ457" s="6">
        <v>0.785</v>
      </c>
      <c r="DA457" s="6">
        <v>0.332</v>
      </c>
      <c r="DB457" s="6">
        <v>0.668</v>
      </c>
      <c r="DC457" s="6">
        <v>1</v>
      </c>
      <c r="DD457" s="6">
        <v>1</v>
      </c>
      <c r="DE457" s="6">
        <v>1</v>
      </c>
      <c r="DF457" s="6">
        <v>1</v>
      </c>
      <c r="DG457" s="6">
        <v>1</v>
      </c>
      <c r="DH457" s="6">
        <v>1</v>
      </c>
      <c r="DI457" s="6">
        <v>1</v>
      </c>
      <c r="DJ457" s="6">
        <v>1</v>
      </c>
      <c r="DK457" s="6">
        <v>1</v>
      </c>
      <c r="DL457" s="6">
        <v>1</v>
      </c>
      <c r="DM457" s="6">
        <v>1</v>
      </c>
      <c r="DN457" s="6">
        <v>1</v>
      </c>
      <c r="DO457" s="6">
        <v>1</v>
      </c>
      <c r="DP457" s="6">
        <v>1</v>
      </c>
      <c r="DQ457" s="6">
        <v>1</v>
      </c>
      <c r="DR457" s="6">
        <v>1</v>
      </c>
      <c r="DS457" s="6">
        <v>1</v>
      </c>
      <c r="DT457" s="6">
        <v>1</v>
      </c>
      <c r="DU457" s="6">
        <v>1</v>
      </c>
      <c r="DV457" s="6">
        <v>1</v>
      </c>
      <c r="DW457" s="6">
        <v>1</v>
      </c>
      <c r="DX457" s="6">
        <v>1</v>
      </c>
    </row>
    <row r="458" spans="1:128">
      <c r="A458" s="15">
        <v>453</v>
      </c>
      <c r="BP458" s="27">
        <v>0.794594891078963</v>
      </c>
      <c r="BQ458" s="27">
        <v>19200.8494218526</v>
      </c>
      <c r="BR458" s="27">
        <v>1.35803751863208</v>
      </c>
      <c r="BS458" s="27">
        <v>22361.8376956589</v>
      </c>
      <c r="BU458">
        <f t="shared" si="28"/>
        <v>99988.3842399918</v>
      </c>
      <c r="BV458">
        <f t="shared" si="29"/>
        <v>181343.790099153</v>
      </c>
      <c r="BW458" s="29">
        <v>453</v>
      </c>
      <c r="BX458">
        <f t="shared" si="30"/>
        <v>0</v>
      </c>
      <c r="BY458">
        <f t="shared" si="31"/>
        <v>1</v>
      </c>
      <c r="CA458" s="25">
        <v>90400</v>
      </c>
      <c r="CH458" s="7">
        <v>90400</v>
      </c>
      <c r="CI458" s="6">
        <v>0</v>
      </c>
      <c r="CJ458" s="6">
        <v>1</v>
      </c>
      <c r="CK458" s="6">
        <v>0</v>
      </c>
      <c r="CL458" s="6">
        <v>1</v>
      </c>
      <c r="CM458" s="6">
        <v>0</v>
      </c>
      <c r="CN458" s="6">
        <v>1</v>
      </c>
      <c r="CO458" s="6">
        <v>0</v>
      </c>
      <c r="CP458" s="6">
        <v>1</v>
      </c>
      <c r="CQ458" s="6">
        <v>0</v>
      </c>
      <c r="CR458" s="6">
        <v>1</v>
      </c>
      <c r="CS458" s="6">
        <v>0</v>
      </c>
      <c r="CT458" s="6">
        <v>1</v>
      </c>
      <c r="CU458" s="6">
        <v>0.001</v>
      </c>
      <c r="CV458" s="6">
        <v>0.999</v>
      </c>
      <c r="CW458" s="6">
        <v>0.023</v>
      </c>
      <c r="CX458" s="6">
        <v>0.977</v>
      </c>
      <c r="CY458" s="6">
        <v>0.21</v>
      </c>
      <c r="CZ458" s="6">
        <v>0.79</v>
      </c>
      <c r="DA458" s="6">
        <v>0.33</v>
      </c>
      <c r="DB458" s="6">
        <v>0.67</v>
      </c>
      <c r="DC458" s="6">
        <v>1</v>
      </c>
      <c r="DD458" s="6">
        <v>1</v>
      </c>
      <c r="DE458" s="6">
        <v>1</v>
      </c>
      <c r="DF458" s="6">
        <v>1</v>
      </c>
      <c r="DG458" s="6">
        <v>1</v>
      </c>
      <c r="DH458" s="6">
        <v>1</v>
      </c>
      <c r="DI458" s="6">
        <v>1</v>
      </c>
      <c r="DJ458" s="6">
        <v>1</v>
      </c>
      <c r="DK458" s="6">
        <v>1</v>
      </c>
      <c r="DL458" s="6">
        <v>1</v>
      </c>
      <c r="DM458" s="6">
        <v>1</v>
      </c>
      <c r="DN458" s="6">
        <v>1</v>
      </c>
      <c r="DO458" s="6">
        <v>1</v>
      </c>
      <c r="DP458" s="6">
        <v>1</v>
      </c>
      <c r="DQ458" s="6">
        <v>1</v>
      </c>
      <c r="DR458" s="6">
        <v>1</v>
      </c>
      <c r="DS458" s="6">
        <v>1</v>
      </c>
      <c r="DT458" s="6">
        <v>1</v>
      </c>
      <c r="DU458" s="6">
        <v>1</v>
      </c>
      <c r="DV458" s="6">
        <v>1</v>
      </c>
      <c r="DW458" s="6">
        <v>1</v>
      </c>
      <c r="DX458" s="6">
        <v>1</v>
      </c>
    </row>
    <row r="459" spans="1:128">
      <c r="A459" s="15">
        <v>454</v>
      </c>
      <c r="BP459" s="27">
        <v>0.852223927331248</v>
      </c>
      <c r="BQ459" s="27">
        <v>18144.3193532699</v>
      </c>
      <c r="BR459" s="27">
        <v>1.48583408072615</v>
      </c>
      <c r="BS459" s="27">
        <v>23422.0360450352</v>
      </c>
      <c r="BU459">
        <f t="shared" si="28"/>
        <v>109689.269746417</v>
      </c>
      <c r="BV459">
        <f t="shared" si="29"/>
        <v>199453.076063887</v>
      </c>
      <c r="BW459" s="29">
        <v>454</v>
      </c>
      <c r="BX459">
        <f t="shared" si="30"/>
        <v>0</v>
      </c>
      <c r="BY459">
        <f t="shared" si="31"/>
        <v>1</v>
      </c>
      <c r="CA459" s="25">
        <v>90600</v>
      </c>
      <c r="CH459" s="7">
        <v>90600</v>
      </c>
      <c r="CI459" s="6">
        <v>0</v>
      </c>
      <c r="CJ459" s="6">
        <v>1</v>
      </c>
      <c r="CK459" s="6">
        <v>0</v>
      </c>
      <c r="CL459" s="6">
        <v>1</v>
      </c>
      <c r="CM459" s="6">
        <v>0</v>
      </c>
      <c r="CN459" s="6">
        <v>1</v>
      </c>
      <c r="CO459" s="6">
        <v>0</v>
      </c>
      <c r="CP459" s="6">
        <v>1</v>
      </c>
      <c r="CQ459" s="6">
        <v>0</v>
      </c>
      <c r="CR459" s="6">
        <v>1</v>
      </c>
      <c r="CS459" s="6">
        <v>0</v>
      </c>
      <c r="CT459" s="6">
        <v>1</v>
      </c>
      <c r="CU459" s="6">
        <v>0.001</v>
      </c>
      <c r="CV459" s="6">
        <v>0.999</v>
      </c>
      <c r="CW459" s="6">
        <v>0.021</v>
      </c>
      <c r="CX459" s="6">
        <v>0.979</v>
      </c>
      <c r="CY459" s="6">
        <v>0.205</v>
      </c>
      <c r="CZ459" s="6">
        <v>0.795</v>
      </c>
      <c r="DA459" s="6">
        <v>0.329</v>
      </c>
      <c r="DB459" s="6">
        <v>0.671</v>
      </c>
      <c r="DC459" s="6">
        <v>1</v>
      </c>
      <c r="DD459" s="6">
        <v>1</v>
      </c>
      <c r="DE459" s="6">
        <v>1</v>
      </c>
      <c r="DF459" s="6">
        <v>1</v>
      </c>
      <c r="DG459" s="6">
        <v>1</v>
      </c>
      <c r="DH459" s="6">
        <v>1</v>
      </c>
      <c r="DI459" s="6">
        <v>1</v>
      </c>
      <c r="DJ459" s="6">
        <v>1</v>
      </c>
      <c r="DK459" s="6">
        <v>1</v>
      </c>
      <c r="DL459" s="6">
        <v>1</v>
      </c>
      <c r="DM459" s="6">
        <v>1</v>
      </c>
      <c r="DN459" s="6">
        <v>1</v>
      </c>
      <c r="DO459" s="6">
        <v>1</v>
      </c>
      <c r="DP459" s="6">
        <v>1</v>
      </c>
      <c r="DQ459" s="6">
        <v>1</v>
      </c>
      <c r="DR459" s="6">
        <v>1</v>
      </c>
      <c r="DS459" s="6">
        <v>1</v>
      </c>
      <c r="DT459" s="6">
        <v>1</v>
      </c>
      <c r="DU459" s="6">
        <v>1</v>
      </c>
      <c r="DV459" s="6">
        <v>1</v>
      </c>
      <c r="DW459" s="6">
        <v>1</v>
      </c>
      <c r="DX459" s="6">
        <v>1</v>
      </c>
    </row>
    <row r="460" spans="1:128">
      <c r="A460" s="15">
        <v>455</v>
      </c>
      <c r="BP460" s="27">
        <v>0.771792058072396</v>
      </c>
      <c r="BQ460" s="27">
        <v>13888.6087020002</v>
      </c>
      <c r="BR460" s="27">
        <v>1.31547069540067</v>
      </c>
      <c r="BS460" s="27">
        <v>15842.3203454111</v>
      </c>
      <c r="BU460">
        <f t="shared" si="28"/>
        <v>101880.200008859</v>
      </c>
      <c r="BV460">
        <f t="shared" si="29"/>
        <v>181478.28396469</v>
      </c>
      <c r="BW460" s="29">
        <v>455</v>
      </c>
      <c r="BX460">
        <f t="shared" si="30"/>
        <v>0</v>
      </c>
      <c r="BY460">
        <f t="shared" si="31"/>
        <v>1</v>
      </c>
      <c r="CA460" s="25">
        <v>90800</v>
      </c>
      <c r="CH460" s="7">
        <v>90800</v>
      </c>
      <c r="CI460" s="6">
        <v>0</v>
      </c>
      <c r="CJ460" s="6">
        <v>1</v>
      </c>
      <c r="CK460" s="6">
        <v>0</v>
      </c>
      <c r="CL460" s="6">
        <v>1</v>
      </c>
      <c r="CM460" s="6">
        <v>0</v>
      </c>
      <c r="CN460" s="6">
        <v>1</v>
      </c>
      <c r="CO460" s="6">
        <v>0</v>
      </c>
      <c r="CP460" s="6">
        <v>1</v>
      </c>
      <c r="CQ460" s="6">
        <v>0</v>
      </c>
      <c r="CR460" s="6">
        <v>1</v>
      </c>
      <c r="CS460" s="6">
        <v>0</v>
      </c>
      <c r="CT460" s="6">
        <v>1</v>
      </c>
      <c r="CU460" s="6">
        <v>0</v>
      </c>
      <c r="CV460" s="6">
        <v>1</v>
      </c>
      <c r="CW460" s="6">
        <v>0.021</v>
      </c>
      <c r="CX460" s="6">
        <v>0.979</v>
      </c>
      <c r="CY460" s="6">
        <v>0.2</v>
      </c>
      <c r="CZ460" s="6">
        <v>0.8</v>
      </c>
      <c r="DA460" s="6">
        <v>0.328</v>
      </c>
      <c r="DB460" s="6">
        <v>0.672</v>
      </c>
      <c r="DC460" s="6">
        <v>1</v>
      </c>
      <c r="DD460" s="6">
        <v>1</v>
      </c>
      <c r="DE460" s="6">
        <v>1</v>
      </c>
      <c r="DF460" s="6">
        <v>1</v>
      </c>
      <c r="DG460" s="6">
        <v>1</v>
      </c>
      <c r="DH460" s="6">
        <v>1</v>
      </c>
      <c r="DI460" s="6">
        <v>1</v>
      </c>
      <c r="DJ460" s="6">
        <v>1</v>
      </c>
      <c r="DK460" s="6">
        <v>1</v>
      </c>
      <c r="DL460" s="6">
        <v>1</v>
      </c>
      <c r="DM460" s="6">
        <v>1</v>
      </c>
      <c r="DN460" s="6">
        <v>1</v>
      </c>
      <c r="DO460" s="6">
        <v>1</v>
      </c>
      <c r="DP460" s="6">
        <v>1</v>
      </c>
      <c r="DQ460" s="6">
        <v>1</v>
      </c>
      <c r="DR460" s="6">
        <v>1</v>
      </c>
      <c r="DS460" s="6">
        <v>1</v>
      </c>
      <c r="DT460" s="6">
        <v>1</v>
      </c>
      <c r="DU460" s="6">
        <v>1</v>
      </c>
      <c r="DV460" s="6">
        <v>1</v>
      </c>
      <c r="DW460" s="6">
        <v>1</v>
      </c>
      <c r="DX460" s="6">
        <v>1</v>
      </c>
    </row>
    <row r="461" spans="1:128">
      <c r="A461" s="15">
        <v>456</v>
      </c>
      <c r="BP461" s="27">
        <v>0.813936098076271</v>
      </c>
      <c r="BQ461" s="27">
        <v>12036.4036956612</v>
      </c>
      <c r="BR461" s="27">
        <v>1.41064747911944</v>
      </c>
      <c r="BS461" s="27">
        <v>17249.7133829085</v>
      </c>
      <c r="BU461">
        <f t="shared" si="28"/>
        <v>110054.011015779</v>
      </c>
      <c r="BV461">
        <f t="shared" si="29"/>
        <v>194347.408485007</v>
      </c>
      <c r="BW461" s="29">
        <v>456</v>
      </c>
      <c r="BX461">
        <f t="shared" si="30"/>
        <v>0</v>
      </c>
      <c r="BY461">
        <f t="shared" si="31"/>
        <v>1</v>
      </c>
      <c r="CA461" s="25">
        <v>91000</v>
      </c>
      <c r="CH461" s="7">
        <v>91000</v>
      </c>
      <c r="CI461" s="6">
        <v>0</v>
      </c>
      <c r="CJ461" s="6">
        <v>1</v>
      </c>
      <c r="CK461" s="6">
        <v>0</v>
      </c>
      <c r="CL461" s="6">
        <v>1</v>
      </c>
      <c r="CM461" s="6">
        <v>0</v>
      </c>
      <c r="CN461" s="6">
        <v>1</v>
      </c>
      <c r="CO461" s="6">
        <v>0</v>
      </c>
      <c r="CP461" s="6">
        <v>1</v>
      </c>
      <c r="CQ461" s="6">
        <v>0</v>
      </c>
      <c r="CR461" s="6">
        <v>1</v>
      </c>
      <c r="CS461" s="6">
        <v>0</v>
      </c>
      <c r="CT461" s="6">
        <v>1</v>
      </c>
      <c r="CU461" s="6">
        <v>0</v>
      </c>
      <c r="CV461" s="6">
        <v>1</v>
      </c>
      <c r="CW461" s="6">
        <v>0.02</v>
      </c>
      <c r="CX461" s="6">
        <v>0.98</v>
      </c>
      <c r="CY461" s="6">
        <v>0.194</v>
      </c>
      <c r="CZ461" s="6">
        <v>0.806</v>
      </c>
      <c r="DA461" s="6">
        <v>0.326</v>
      </c>
      <c r="DB461" s="6">
        <v>0.674</v>
      </c>
      <c r="DC461" s="6">
        <v>1</v>
      </c>
      <c r="DD461" s="6">
        <v>1</v>
      </c>
      <c r="DE461" s="6">
        <v>1</v>
      </c>
      <c r="DF461" s="6">
        <v>1</v>
      </c>
      <c r="DG461" s="6">
        <v>1</v>
      </c>
      <c r="DH461" s="6">
        <v>1</v>
      </c>
      <c r="DI461" s="6">
        <v>1</v>
      </c>
      <c r="DJ461" s="6">
        <v>1</v>
      </c>
      <c r="DK461" s="6">
        <v>1</v>
      </c>
      <c r="DL461" s="6">
        <v>1</v>
      </c>
      <c r="DM461" s="6">
        <v>1</v>
      </c>
      <c r="DN461" s="6">
        <v>1</v>
      </c>
      <c r="DO461" s="6">
        <v>1</v>
      </c>
      <c r="DP461" s="6">
        <v>1</v>
      </c>
      <c r="DQ461" s="6">
        <v>1</v>
      </c>
      <c r="DR461" s="6">
        <v>1</v>
      </c>
      <c r="DS461" s="6">
        <v>1</v>
      </c>
      <c r="DT461" s="6">
        <v>1</v>
      </c>
      <c r="DU461" s="6">
        <v>1</v>
      </c>
      <c r="DV461" s="6">
        <v>1</v>
      </c>
      <c r="DW461" s="6">
        <v>1</v>
      </c>
      <c r="DX461" s="6">
        <v>1</v>
      </c>
    </row>
    <row r="462" spans="1:128">
      <c r="A462" s="15">
        <v>457</v>
      </c>
      <c r="BP462" s="27">
        <v>0.839523604072435</v>
      </c>
      <c r="BQ462" s="27">
        <v>11741.0564762737</v>
      </c>
      <c r="BR462" s="27">
        <v>1.4358337048347</v>
      </c>
      <c r="BS462" s="27">
        <v>15941.0254451729</v>
      </c>
      <c r="BU462">
        <f t="shared" si="28"/>
        <v>114187.484134592</v>
      </c>
      <c r="BV462">
        <f t="shared" si="29"/>
        <v>199434.030280032</v>
      </c>
      <c r="BW462" s="29">
        <v>457</v>
      </c>
      <c r="BX462">
        <f t="shared" si="30"/>
        <v>0</v>
      </c>
      <c r="BY462">
        <f t="shared" si="31"/>
        <v>1</v>
      </c>
      <c r="CA462" s="25">
        <v>91200</v>
      </c>
      <c r="CH462" s="7">
        <v>91200</v>
      </c>
      <c r="CI462" s="6">
        <v>0</v>
      </c>
      <c r="CJ462" s="6">
        <v>1</v>
      </c>
      <c r="CK462" s="6">
        <v>0</v>
      </c>
      <c r="CL462" s="6">
        <v>1</v>
      </c>
      <c r="CM462" s="6">
        <v>0</v>
      </c>
      <c r="CN462" s="6">
        <v>1</v>
      </c>
      <c r="CO462" s="6">
        <v>0</v>
      </c>
      <c r="CP462" s="6">
        <v>1</v>
      </c>
      <c r="CQ462" s="6">
        <v>0</v>
      </c>
      <c r="CR462" s="6">
        <v>1</v>
      </c>
      <c r="CS462" s="6">
        <v>0</v>
      </c>
      <c r="CT462" s="6">
        <v>1</v>
      </c>
      <c r="CU462" s="6">
        <v>0</v>
      </c>
      <c r="CV462" s="6">
        <v>1</v>
      </c>
      <c r="CW462" s="6">
        <v>0.019</v>
      </c>
      <c r="CX462" s="6">
        <v>0.981</v>
      </c>
      <c r="CY462" s="6">
        <v>0.191</v>
      </c>
      <c r="CZ462" s="6">
        <v>0.809</v>
      </c>
      <c r="DA462" s="6">
        <v>0.324</v>
      </c>
      <c r="DB462" s="6">
        <v>0.676</v>
      </c>
      <c r="DC462" s="6">
        <v>1</v>
      </c>
      <c r="DD462" s="6">
        <v>1</v>
      </c>
      <c r="DE462" s="6">
        <v>1</v>
      </c>
      <c r="DF462" s="6">
        <v>1</v>
      </c>
      <c r="DG462" s="6">
        <v>1</v>
      </c>
      <c r="DH462" s="6">
        <v>1</v>
      </c>
      <c r="DI462" s="6">
        <v>1</v>
      </c>
      <c r="DJ462" s="6">
        <v>1</v>
      </c>
      <c r="DK462" s="6">
        <v>1</v>
      </c>
      <c r="DL462" s="6">
        <v>1</v>
      </c>
      <c r="DM462" s="6">
        <v>1</v>
      </c>
      <c r="DN462" s="6">
        <v>1</v>
      </c>
      <c r="DO462" s="6">
        <v>1</v>
      </c>
      <c r="DP462" s="6">
        <v>1</v>
      </c>
      <c r="DQ462" s="6">
        <v>1</v>
      </c>
      <c r="DR462" s="6">
        <v>1</v>
      </c>
      <c r="DS462" s="6">
        <v>1</v>
      </c>
      <c r="DT462" s="6">
        <v>1</v>
      </c>
      <c r="DU462" s="6">
        <v>1</v>
      </c>
      <c r="DV462" s="6">
        <v>1</v>
      </c>
      <c r="DW462" s="6">
        <v>1</v>
      </c>
      <c r="DX462" s="6">
        <v>1</v>
      </c>
    </row>
    <row r="463" spans="1:128">
      <c r="A463" s="15">
        <v>458</v>
      </c>
      <c r="BP463" s="27">
        <v>0.796776343521275</v>
      </c>
      <c r="BQ463" s="27">
        <v>23471.7458065285</v>
      </c>
      <c r="BR463" s="27">
        <v>1.3644596450044</v>
      </c>
      <c r="BS463" s="27">
        <v>32163.2386679835</v>
      </c>
      <c r="BU463">
        <f t="shared" si="28"/>
        <v>96044.7057216628</v>
      </c>
      <c r="BV463">
        <f t="shared" si="29"/>
        <v>172505.708082677</v>
      </c>
      <c r="BW463" s="29">
        <v>458</v>
      </c>
      <c r="BX463">
        <f t="shared" si="30"/>
        <v>0</v>
      </c>
      <c r="BY463">
        <f t="shared" si="31"/>
        <v>1</v>
      </c>
      <c r="CA463" s="25">
        <v>91400</v>
      </c>
      <c r="CH463" s="7">
        <v>91400</v>
      </c>
      <c r="CI463" s="6">
        <v>0</v>
      </c>
      <c r="CJ463" s="6">
        <v>1</v>
      </c>
      <c r="CK463" s="6">
        <v>0</v>
      </c>
      <c r="CL463" s="6">
        <v>1</v>
      </c>
      <c r="CM463" s="6">
        <v>0</v>
      </c>
      <c r="CN463" s="6">
        <v>1</v>
      </c>
      <c r="CO463" s="6">
        <v>0</v>
      </c>
      <c r="CP463" s="6">
        <v>1</v>
      </c>
      <c r="CQ463" s="6">
        <v>0</v>
      </c>
      <c r="CR463" s="6">
        <v>1</v>
      </c>
      <c r="CS463" s="6">
        <v>0</v>
      </c>
      <c r="CT463" s="6">
        <v>1</v>
      </c>
      <c r="CU463" s="6">
        <v>0</v>
      </c>
      <c r="CV463" s="6">
        <v>1</v>
      </c>
      <c r="CW463" s="6">
        <v>0.018</v>
      </c>
      <c r="CX463" s="6">
        <v>0.982</v>
      </c>
      <c r="CY463" s="6">
        <v>0.189</v>
      </c>
      <c r="CZ463" s="6">
        <v>0.811</v>
      </c>
      <c r="DA463" s="6">
        <v>0.323</v>
      </c>
      <c r="DB463" s="6">
        <v>0.677</v>
      </c>
      <c r="DC463" s="6">
        <v>1</v>
      </c>
      <c r="DD463" s="6">
        <v>1</v>
      </c>
      <c r="DE463" s="6">
        <v>1</v>
      </c>
      <c r="DF463" s="6">
        <v>1</v>
      </c>
      <c r="DG463" s="6">
        <v>1</v>
      </c>
      <c r="DH463" s="6">
        <v>1</v>
      </c>
      <c r="DI463" s="6">
        <v>1</v>
      </c>
      <c r="DJ463" s="6">
        <v>1</v>
      </c>
      <c r="DK463" s="6">
        <v>1</v>
      </c>
      <c r="DL463" s="6">
        <v>1</v>
      </c>
      <c r="DM463" s="6">
        <v>1</v>
      </c>
      <c r="DN463" s="6">
        <v>1</v>
      </c>
      <c r="DO463" s="6">
        <v>1</v>
      </c>
      <c r="DP463" s="6">
        <v>1</v>
      </c>
      <c r="DQ463" s="6">
        <v>1</v>
      </c>
      <c r="DR463" s="6">
        <v>1</v>
      </c>
      <c r="DS463" s="6">
        <v>1</v>
      </c>
      <c r="DT463" s="6">
        <v>1</v>
      </c>
      <c r="DU463" s="6">
        <v>1</v>
      </c>
      <c r="DV463" s="6">
        <v>1</v>
      </c>
      <c r="DW463" s="6">
        <v>1</v>
      </c>
      <c r="DX463" s="6">
        <v>1</v>
      </c>
    </row>
    <row r="464" spans="1:128">
      <c r="A464" s="15">
        <v>459</v>
      </c>
      <c r="BP464" s="27">
        <v>0.824400722853342</v>
      </c>
      <c r="BQ464" s="27">
        <v>12579.1068210195</v>
      </c>
      <c r="BR464" s="27">
        <v>1.38806428508653</v>
      </c>
      <c r="BS464" s="27">
        <v>16369.4547681854</v>
      </c>
      <c r="BU464">
        <f t="shared" si="28"/>
        <v>111081.001606982</v>
      </c>
      <c r="BV464">
        <f t="shared" si="29"/>
        <v>191840.187994793</v>
      </c>
      <c r="BW464" s="29">
        <v>459</v>
      </c>
      <c r="BX464">
        <f t="shared" si="30"/>
        <v>0</v>
      </c>
      <c r="BY464">
        <f t="shared" si="31"/>
        <v>1</v>
      </c>
      <c r="CA464" s="25">
        <v>91600</v>
      </c>
      <c r="CH464" s="7">
        <v>91600</v>
      </c>
      <c r="CI464" s="6">
        <v>0</v>
      </c>
      <c r="CJ464" s="6">
        <v>1</v>
      </c>
      <c r="CK464" s="6">
        <v>0</v>
      </c>
      <c r="CL464" s="6">
        <v>1</v>
      </c>
      <c r="CM464" s="6">
        <v>0</v>
      </c>
      <c r="CN464" s="6">
        <v>1</v>
      </c>
      <c r="CO464" s="6">
        <v>0</v>
      </c>
      <c r="CP464" s="6">
        <v>1</v>
      </c>
      <c r="CQ464" s="6">
        <v>0</v>
      </c>
      <c r="CR464" s="6">
        <v>1</v>
      </c>
      <c r="CS464" s="6">
        <v>0</v>
      </c>
      <c r="CT464" s="6">
        <v>1</v>
      </c>
      <c r="CU464" s="6">
        <v>0</v>
      </c>
      <c r="CV464" s="6">
        <v>1</v>
      </c>
      <c r="CW464" s="6">
        <v>0.017</v>
      </c>
      <c r="CX464" s="6">
        <v>0.983</v>
      </c>
      <c r="CY464" s="6">
        <v>0.185</v>
      </c>
      <c r="CZ464" s="6">
        <v>0.815</v>
      </c>
      <c r="DA464" s="6">
        <v>0.32</v>
      </c>
      <c r="DB464" s="6">
        <v>0.68</v>
      </c>
      <c r="DC464" s="6">
        <v>1</v>
      </c>
      <c r="DD464" s="6">
        <v>1</v>
      </c>
      <c r="DE464" s="6">
        <v>1</v>
      </c>
      <c r="DF464" s="6">
        <v>1</v>
      </c>
      <c r="DG464" s="6">
        <v>1</v>
      </c>
      <c r="DH464" s="6">
        <v>1</v>
      </c>
      <c r="DI464" s="6">
        <v>1</v>
      </c>
      <c r="DJ464" s="6">
        <v>1</v>
      </c>
      <c r="DK464" s="6">
        <v>1</v>
      </c>
      <c r="DL464" s="6">
        <v>1</v>
      </c>
      <c r="DM464" s="6">
        <v>1</v>
      </c>
      <c r="DN464" s="6">
        <v>1</v>
      </c>
      <c r="DO464" s="6">
        <v>1</v>
      </c>
      <c r="DP464" s="6">
        <v>1</v>
      </c>
      <c r="DQ464" s="6">
        <v>1</v>
      </c>
      <c r="DR464" s="6">
        <v>1</v>
      </c>
      <c r="DS464" s="6">
        <v>1</v>
      </c>
      <c r="DT464" s="6">
        <v>1</v>
      </c>
      <c r="DU464" s="6">
        <v>1</v>
      </c>
      <c r="DV464" s="6">
        <v>1</v>
      </c>
      <c r="DW464" s="6">
        <v>1</v>
      </c>
      <c r="DX464" s="6">
        <v>1</v>
      </c>
    </row>
    <row r="465" spans="1:128">
      <c r="A465" s="15">
        <v>460</v>
      </c>
      <c r="BP465" s="27">
        <v>0.784227009253063</v>
      </c>
      <c r="BQ465" s="27">
        <v>18420.3150697813</v>
      </c>
      <c r="BR465" s="27">
        <v>1.35850123592734</v>
      </c>
      <c r="BS465" s="27">
        <v>22309.4363889737</v>
      </c>
      <c r="BU465">
        <f t="shared" si="28"/>
        <v>99213.7363181781</v>
      </c>
      <c r="BV465">
        <f t="shared" si="29"/>
        <v>181465.749000127</v>
      </c>
      <c r="BW465" s="29">
        <v>460</v>
      </c>
      <c r="BX465">
        <f t="shared" si="30"/>
        <v>0</v>
      </c>
      <c r="BY465">
        <f t="shared" si="31"/>
        <v>1</v>
      </c>
      <c r="CA465" s="25">
        <v>91800</v>
      </c>
      <c r="CH465" s="7">
        <v>91800</v>
      </c>
      <c r="CI465" s="6">
        <v>0</v>
      </c>
      <c r="CJ465" s="6">
        <v>1</v>
      </c>
      <c r="CK465" s="6">
        <v>0</v>
      </c>
      <c r="CL465" s="6">
        <v>1</v>
      </c>
      <c r="CM465" s="6">
        <v>0</v>
      </c>
      <c r="CN465" s="6">
        <v>1</v>
      </c>
      <c r="CO465" s="6">
        <v>0</v>
      </c>
      <c r="CP465" s="6">
        <v>1</v>
      </c>
      <c r="CQ465" s="6">
        <v>0</v>
      </c>
      <c r="CR465" s="6">
        <v>1</v>
      </c>
      <c r="CS465" s="6">
        <v>0</v>
      </c>
      <c r="CT465" s="6">
        <v>1</v>
      </c>
      <c r="CU465" s="6">
        <v>0</v>
      </c>
      <c r="CV465" s="6">
        <v>1</v>
      </c>
      <c r="CW465" s="6">
        <v>0.017</v>
      </c>
      <c r="CX465" s="6">
        <v>0.983</v>
      </c>
      <c r="CY465" s="6">
        <v>0.181</v>
      </c>
      <c r="CZ465" s="6">
        <v>0.819</v>
      </c>
      <c r="DA465" s="6">
        <v>0.318</v>
      </c>
      <c r="DB465" s="6">
        <v>0.682</v>
      </c>
      <c r="DC465" s="6">
        <v>1</v>
      </c>
      <c r="DD465" s="6">
        <v>1</v>
      </c>
      <c r="DE465" s="6">
        <v>1</v>
      </c>
      <c r="DF465" s="6">
        <v>1</v>
      </c>
      <c r="DG465" s="6">
        <v>1</v>
      </c>
      <c r="DH465" s="6">
        <v>1</v>
      </c>
      <c r="DI465" s="6">
        <v>1</v>
      </c>
      <c r="DJ465" s="6">
        <v>1</v>
      </c>
      <c r="DK465" s="6">
        <v>1</v>
      </c>
      <c r="DL465" s="6">
        <v>1</v>
      </c>
      <c r="DM465" s="6">
        <v>1</v>
      </c>
      <c r="DN465" s="6">
        <v>1</v>
      </c>
      <c r="DO465" s="6">
        <v>1</v>
      </c>
      <c r="DP465" s="6">
        <v>1</v>
      </c>
      <c r="DQ465" s="6">
        <v>1</v>
      </c>
      <c r="DR465" s="6">
        <v>1</v>
      </c>
      <c r="DS465" s="6">
        <v>1</v>
      </c>
      <c r="DT465" s="6">
        <v>1</v>
      </c>
      <c r="DU465" s="6">
        <v>1</v>
      </c>
      <c r="DV465" s="6">
        <v>1</v>
      </c>
      <c r="DW465" s="6">
        <v>1</v>
      </c>
      <c r="DX465" s="6">
        <v>1</v>
      </c>
    </row>
    <row r="466" spans="1:128">
      <c r="A466" s="15">
        <v>461</v>
      </c>
      <c r="BP466" s="27">
        <v>0.790778931668312</v>
      </c>
      <c r="BQ466" s="27">
        <v>12732.6708953027</v>
      </c>
      <c r="BR466" s="27">
        <v>1.36737904692142</v>
      </c>
      <c r="BS466" s="27">
        <v>17500.720824199</v>
      </c>
      <c r="BU466">
        <f t="shared" si="28"/>
        <v>105884.168854944</v>
      </c>
      <c r="BV466">
        <f t="shared" si="29"/>
        <v>187606.136214015</v>
      </c>
      <c r="BW466" s="29">
        <v>461</v>
      </c>
      <c r="BX466">
        <f t="shared" si="30"/>
        <v>0</v>
      </c>
      <c r="BY466">
        <f t="shared" si="31"/>
        <v>1</v>
      </c>
      <c r="CA466" s="25">
        <v>92000</v>
      </c>
      <c r="CH466" s="7">
        <v>92000</v>
      </c>
      <c r="CI466" s="6">
        <v>0</v>
      </c>
      <c r="CJ466" s="6">
        <v>1</v>
      </c>
      <c r="CK466" s="6">
        <v>0</v>
      </c>
      <c r="CL466" s="6">
        <v>1</v>
      </c>
      <c r="CM466" s="6">
        <v>0</v>
      </c>
      <c r="CN466" s="6">
        <v>1</v>
      </c>
      <c r="CO466" s="6">
        <v>0</v>
      </c>
      <c r="CP466" s="6">
        <v>1</v>
      </c>
      <c r="CQ466" s="6">
        <v>0</v>
      </c>
      <c r="CR466" s="6">
        <v>1</v>
      </c>
      <c r="CS466" s="6">
        <v>0</v>
      </c>
      <c r="CT466" s="6">
        <v>1</v>
      </c>
      <c r="CU466" s="6">
        <v>0</v>
      </c>
      <c r="CV466" s="6">
        <v>1</v>
      </c>
      <c r="CW466" s="6">
        <v>0.017</v>
      </c>
      <c r="CX466" s="6">
        <v>0.983</v>
      </c>
      <c r="CY466" s="6">
        <v>0.174</v>
      </c>
      <c r="CZ466" s="6">
        <v>0.826</v>
      </c>
      <c r="DA466" s="6">
        <v>0.316</v>
      </c>
      <c r="DB466" s="6">
        <v>0.684</v>
      </c>
      <c r="DC466" s="6">
        <v>1</v>
      </c>
      <c r="DD466" s="6">
        <v>1</v>
      </c>
      <c r="DE466" s="6">
        <v>1</v>
      </c>
      <c r="DF466" s="6">
        <v>1</v>
      </c>
      <c r="DG466" s="6">
        <v>1</v>
      </c>
      <c r="DH466" s="6">
        <v>1</v>
      </c>
      <c r="DI466" s="6">
        <v>1</v>
      </c>
      <c r="DJ466" s="6">
        <v>1</v>
      </c>
      <c r="DK466" s="6">
        <v>1</v>
      </c>
      <c r="DL466" s="6">
        <v>1</v>
      </c>
      <c r="DM466" s="6">
        <v>1</v>
      </c>
      <c r="DN466" s="6">
        <v>1</v>
      </c>
      <c r="DO466" s="6">
        <v>1</v>
      </c>
      <c r="DP466" s="6">
        <v>1</v>
      </c>
      <c r="DQ466" s="6">
        <v>1</v>
      </c>
      <c r="DR466" s="6">
        <v>1</v>
      </c>
      <c r="DS466" s="6">
        <v>1</v>
      </c>
      <c r="DT466" s="6">
        <v>1</v>
      </c>
      <c r="DU466" s="6">
        <v>1</v>
      </c>
      <c r="DV466" s="6">
        <v>1</v>
      </c>
      <c r="DW466" s="6">
        <v>1</v>
      </c>
      <c r="DX466" s="6">
        <v>1</v>
      </c>
    </row>
    <row r="467" spans="1:128">
      <c r="A467" s="15">
        <v>462</v>
      </c>
      <c r="BP467" s="27">
        <v>0.74058667747602</v>
      </c>
      <c r="BQ467" s="27">
        <v>17381.1305034893</v>
      </c>
      <c r="BR467" s="27">
        <v>1.26416085804706</v>
      </c>
      <c r="BS467" s="27">
        <v>26315.7359969485</v>
      </c>
      <c r="BU467">
        <f t="shared" si="28"/>
        <v>93706.8711179137</v>
      </c>
      <c r="BV467">
        <f t="shared" si="29"/>
        <v>163308.39271011</v>
      </c>
      <c r="BW467" s="29">
        <v>462</v>
      </c>
      <c r="BX467">
        <f t="shared" si="30"/>
        <v>0</v>
      </c>
      <c r="BY467">
        <f t="shared" si="31"/>
        <v>1</v>
      </c>
      <c r="CA467" s="25">
        <v>92200</v>
      </c>
      <c r="CH467" s="7">
        <v>92200</v>
      </c>
      <c r="CI467" s="6">
        <v>0</v>
      </c>
      <c r="CJ467" s="6">
        <v>1</v>
      </c>
      <c r="CK467" s="6">
        <v>0</v>
      </c>
      <c r="CL467" s="6">
        <v>1</v>
      </c>
      <c r="CM467" s="6">
        <v>0</v>
      </c>
      <c r="CN467" s="6">
        <v>1</v>
      </c>
      <c r="CO467" s="6">
        <v>0</v>
      </c>
      <c r="CP467" s="6">
        <v>1</v>
      </c>
      <c r="CQ467" s="6">
        <v>0</v>
      </c>
      <c r="CR467" s="6">
        <v>1</v>
      </c>
      <c r="CS467" s="6">
        <v>0</v>
      </c>
      <c r="CT467" s="6">
        <v>1</v>
      </c>
      <c r="CU467" s="6">
        <v>0</v>
      </c>
      <c r="CV467" s="6">
        <v>1</v>
      </c>
      <c r="CW467" s="6">
        <v>0.015</v>
      </c>
      <c r="CX467" s="6">
        <v>0.985</v>
      </c>
      <c r="CY467" s="6">
        <v>0.169</v>
      </c>
      <c r="CZ467" s="6">
        <v>0.831</v>
      </c>
      <c r="DA467" s="6">
        <v>0.313</v>
      </c>
      <c r="DB467" s="6">
        <v>0.687</v>
      </c>
      <c r="DC467" s="6">
        <v>1</v>
      </c>
      <c r="DD467" s="6">
        <v>1</v>
      </c>
      <c r="DE467" s="6">
        <v>1</v>
      </c>
      <c r="DF467" s="6">
        <v>1</v>
      </c>
      <c r="DG467" s="6">
        <v>1</v>
      </c>
      <c r="DH467" s="6">
        <v>1</v>
      </c>
      <c r="DI467" s="6">
        <v>1</v>
      </c>
      <c r="DJ467" s="6">
        <v>1</v>
      </c>
      <c r="DK467" s="6">
        <v>1</v>
      </c>
      <c r="DL467" s="6">
        <v>1</v>
      </c>
      <c r="DM467" s="6">
        <v>1</v>
      </c>
      <c r="DN467" s="6">
        <v>1</v>
      </c>
      <c r="DO467" s="6">
        <v>1</v>
      </c>
      <c r="DP467" s="6">
        <v>1</v>
      </c>
      <c r="DQ467" s="6">
        <v>1</v>
      </c>
      <c r="DR467" s="6">
        <v>1</v>
      </c>
      <c r="DS467" s="6">
        <v>1</v>
      </c>
      <c r="DT467" s="6">
        <v>1</v>
      </c>
      <c r="DU467" s="6">
        <v>1</v>
      </c>
      <c r="DV467" s="6">
        <v>1</v>
      </c>
      <c r="DW467" s="6">
        <v>1</v>
      </c>
      <c r="DX467" s="6">
        <v>1</v>
      </c>
    </row>
    <row r="468" spans="1:128">
      <c r="A468" s="15">
        <v>463</v>
      </c>
      <c r="BP468" s="27">
        <v>0.805369697394934</v>
      </c>
      <c r="BQ468" s="27">
        <v>16604.4044302045</v>
      </c>
      <c r="BR468" s="27">
        <v>1.4012116862935</v>
      </c>
      <c r="BS468" s="27">
        <v>24938.9311217933</v>
      </c>
      <c r="BU468">
        <f t="shared" si="28"/>
        <v>104201.050179036</v>
      </c>
      <c r="BV468">
        <f t="shared" si="29"/>
        <v>185242.821822231</v>
      </c>
      <c r="BW468" s="29">
        <v>463</v>
      </c>
      <c r="BX468">
        <f t="shared" si="30"/>
        <v>0</v>
      </c>
      <c r="BY468">
        <f t="shared" si="31"/>
        <v>1</v>
      </c>
      <c r="CA468" s="25">
        <v>92400</v>
      </c>
      <c r="CH468" s="7">
        <v>92400</v>
      </c>
      <c r="CI468" s="6">
        <v>0</v>
      </c>
      <c r="CJ468" s="6">
        <v>1</v>
      </c>
      <c r="CK468" s="6">
        <v>0</v>
      </c>
      <c r="CL468" s="6">
        <v>1</v>
      </c>
      <c r="CM468" s="6">
        <v>0</v>
      </c>
      <c r="CN468" s="6">
        <v>1</v>
      </c>
      <c r="CO468" s="6">
        <v>0</v>
      </c>
      <c r="CP468" s="6">
        <v>1</v>
      </c>
      <c r="CQ468" s="6">
        <v>0</v>
      </c>
      <c r="CR468" s="6">
        <v>1</v>
      </c>
      <c r="CS468" s="6">
        <v>0</v>
      </c>
      <c r="CT468" s="6">
        <v>1</v>
      </c>
      <c r="CU468" s="6">
        <v>0</v>
      </c>
      <c r="CV468" s="6">
        <v>1</v>
      </c>
      <c r="CW468" s="6">
        <v>0.014</v>
      </c>
      <c r="CX468" s="6">
        <v>0.986</v>
      </c>
      <c r="CY468" s="6">
        <v>0.166</v>
      </c>
      <c r="CZ468" s="6">
        <v>0.834</v>
      </c>
      <c r="DA468" s="6">
        <v>0.313</v>
      </c>
      <c r="DB468" s="6">
        <v>0.687</v>
      </c>
      <c r="DC468" s="6">
        <v>1</v>
      </c>
      <c r="DD468" s="6">
        <v>1</v>
      </c>
      <c r="DE468" s="6">
        <v>1</v>
      </c>
      <c r="DF468" s="6">
        <v>1</v>
      </c>
      <c r="DG468" s="6">
        <v>1</v>
      </c>
      <c r="DH468" s="6">
        <v>1</v>
      </c>
      <c r="DI468" s="6">
        <v>1</v>
      </c>
      <c r="DJ468" s="6">
        <v>1</v>
      </c>
      <c r="DK468" s="6">
        <v>1</v>
      </c>
      <c r="DL468" s="6">
        <v>1</v>
      </c>
      <c r="DM468" s="6">
        <v>1</v>
      </c>
      <c r="DN468" s="6">
        <v>1</v>
      </c>
      <c r="DO468" s="6">
        <v>1</v>
      </c>
      <c r="DP468" s="6">
        <v>1</v>
      </c>
      <c r="DQ468" s="6">
        <v>1</v>
      </c>
      <c r="DR468" s="6">
        <v>1</v>
      </c>
      <c r="DS468" s="6">
        <v>1</v>
      </c>
      <c r="DT468" s="6">
        <v>1</v>
      </c>
      <c r="DU468" s="6">
        <v>1</v>
      </c>
      <c r="DV468" s="6">
        <v>1</v>
      </c>
      <c r="DW468" s="6">
        <v>1</v>
      </c>
      <c r="DX468" s="6">
        <v>1</v>
      </c>
    </row>
    <row r="469" spans="1:128">
      <c r="A469" s="15">
        <v>464</v>
      </c>
      <c r="BP469" s="27">
        <v>0.865982149526401</v>
      </c>
      <c r="BQ469" s="27">
        <v>15702.5204850256</v>
      </c>
      <c r="BR469" s="27">
        <v>1.47480835752838</v>
      </c>
      <c r="BS469" s="27">
        <v>19261.9685871684</v>
      </c>
      <c r="BU469">
        <f t="shared" si="28"/>
        <v>114194.801943935</v>
      </c>
      <c r="BV469">
        <f t="shared" si="29"/>
        <v>201959.285042088</v>
      </c>
      <c r="BW469" s="29">
        <v>464</v>
      </c>
      <c r="BX469">
        <f t="shared" si="30"/>
        <v>0</v>
      </c>
      <c r="BY469">
        <f t="shared" si="31"/>
        <v>1</v>
      </c>
      <c r="CA469" s="25">
        <v>92600</v>
      </c>
      <c r="CH469" s="7">
        <v>92600</v>
      </c>
      <c r="CI469" s="6">
        <v>0</v>
      </c>
      <c r="CJ469" s="6">
        <v>1</v>
      </c>
      <c r="CK469" s="6">
        <v>0</v>
      </c>
      <c r="CL469" s="6">
        <v>1</v>
      </c>
      <c r="CM469" s="6">
        <v>0</v>
      </c>
      <c r="CN469" s="6">
        <v>1</v>
      </c>
      <c r="CO469" s="6">
        <v>0</v>
      </c>
      <c r="CP469" s="6">
        <v>1</v>
      </c>
      <c r="CQ469" s="6">
        <v>0</v>
      </c>
      <c r="CR469" s="6">
        <v>1</v>
      </c>
      <c r="CS469" s="6">
        <v>0</v>
      </c>
      <c r="CT469" s="6">
        <v>1</v>
      </c>
      <c r="CU469" s="6">
        <v>0</v>
      </c>
      <c r="CV469" s="6">
        <v>1</v>
      </c>
      <c r="CW469" s="6">
        <v>0.013</v>
      </c>
      <c r="CX469" s="6">
        <v>0.987</v>
      </c>
      <c r="CY469" s="6">
        <v>0.161</v>
      </c>
      <c r="CZ469" s="6">
        <v>0.839</v>
      </c>
      <c r="DA469" s="6">
        <v>0.313</v>
      </c>
      <c r="DB469" s="6">
        <v>0.687</v>
      </c>
      <c r="DC469" s="6">
        <v>1</v>
      </c>
      <c r="DD469" s="6">
        <v>1</v>
      </c>
      <c r="DE469" s="6">
        <v>1</v>
      </c>
      <c r="DF469" s="6">
        <v>1</v>
      </c>
      <c r="DG469" s="6">
        <v>1</v>
      </c>
      <c r="DH469" s="6">
        <v>1</v>
      </c>
      <c r="DI469" s="6">
        <v>1</v>
      </c>
      <c r="DJ469" s="6">
        <v>1</v>
      </c>
      <c r="DK469" s="6">
        <v>1</v>
      </c>
      <c r="DL469" s="6">
        <v>1</v>
      </c>
      <c r="DM469" s="6">
        <v>1</v>
      </c>
      <c r="DN469" s="6">
        <v>1</v>
      </c>
      <c r="DO469" s="6">
        <v>1</v>
      </c>
      <c r="DP469" s="6">
        <v>1</v>
      </c>
      <c r="DQ469" s="6">
        <v>1</v>
      </c>
      <c r="DR469" s="6">
        <v>1</v>
      </c>
      <c r="DS469" s="6">
        <v>1</v>
      </c>
      <c r="DT469" s="6">
        <v>1</v>
      </c>
      <c r="DU469" s="6">
        <v>1</v>
      </c>
      <c r="DV469" s="6">
        <v>1</v>
      </c>
      <c r="DW469" s="6">
        <v>1</v>
      </c>
      <c r="DX469" s="6">
        <v>1</v>
      </c>
    </row>
    <row r="470" spans="1:128">
      <c r="A470" s="15">
        <v>465</v>
      </c>
      <c r="BP470" s="27">
        <v>0.835585273752255</v>
      </c>
      <c r="BQ470" s="27">
        <v>14899.736765918</v>
      </c>
      <c r="BR470" s="27">
        <v>1.39848481357774</v>
      </c>
      <c r="BS470" s="27">
        <v>20536.7692297753</v>
      </c>
      <c r="BU470">
        <f t="shared" si="28"/>
        <v>110438.05429692</v>
      </c>
      <c r="BV470">
        <f t="shared" si="29"/>
        <v>189235.952806885</v>
      </c>
      <c r="BW470" s="29">
        <v>465</v>
      </c>
      <c r="BX470">
        <f t="shared" si="30"/>
        <v>0</v>
      </c>
      <c r="BY470">
        <f t="shared" si="31"/>
        <v>1</v>
      </c>
      <c r="CA470" s="25">
        <v>92800</v>
      </c>
      <c r="CH470" s="7">
        <v>92800</v>
      </c>
      <c r="CI470" s="6">
        <v>0</v>
      </c>
      <c r="CJ470" s="6">
        <v>1</v>
      </c>
      <c r="CK470" s="6">
        <v>0</v>
      </c>
      <c r="CL470" s="6">
        <v>1</v>
      </c>
      <c r="CM470" s="6">
        <v>0</v>
      </c>
      <c r="CN470" s="6">
        <v>1</v>
      </c>
      <c r="CO470" s="6">
        <v>0</v>
      </c>
      <c r="CP470" s="6">
        <v>1</v>
      </c>
      <c r="CQ470" s="6">
        <v>0</v>
      </c>
      <c r="CR470" s="6">
        <v>1</v>
      </c>
      <c r="CS470" s="6">
        <v>0</v>
      </c>
      <c r="CT470" s="6">
        <v>1</v>
      </c>
      <c r="CU470" s="6">
        <v>0</v>
      </c>
      <c r="CV470" s="6">
        <v>1</v>
      </c>
      <c r="CW470" s="6">
        <v>0.013</v>
      </c>
      <c r="CX470" s="6">
        <v>0.987</v>
      </c>
      <c r="CY470" s="6">
        <v>0.155</v>
      </c>
      <c r="CZ470" s="6">
        <v>0.845</v>
      </c>
      <c r="DA470" s="6">
        <v>0.31</v>
      </c>
      <c r="DB470" s="6">
        <v>0.69</v>
      </c>
      <c r="DC470" s="6">
        <v>1</v>
      </c>
      <c r="DD470" s="6">
        <v>1</v>
      </c>
      <c r="DE470" s="6">
        <v>1</v>
      </c>
      <c r="DF470" s="6">
        <v>1</v>
      </c>
      <c r="DG470" s="6">
        <v>1</v>
      </c>
      <c r="DH470" s="6">
        <v>1</v>
      </c>
      <c r="DI470" s="6">
        <v>1</v>
      </c>
      <c r="DJ470" s="6">
        <v>1</v>
      </c>
      <c r="DK470" s="6">
        <v>1</v>
      </c>
      <c r="DL470" s="6">
        <v>1</v>
      </c>
      <c r="DM470" s="6">
        <v>1</v>
      </c>
      <c r="DN470" s="6">
        <v>1</v>
      </c>
      <c r="DO470" s="6">
        <v>1</v>
      </c>
      <c r="DP470" s="6">
        <v>1</v>
      </c>
      <c r="DQ470" s="6">
        <v>1</v>
      </c>
      <c r="DR470" s="6">
        <v>1</v>
      </c>
      <c r="DS470" s="6">
        <v>1</v>
      </c>
      <c r="DT470" s="6">
        <v>1</v>
      </c>
      <c r="DU470" s="6">
        <v>1</v>
      </c>
      <c r="DV470" s="6">
        <v>1</v>
      </c>
      <c r="DW470" s="6">
        <v>1</v>
      </c>
      <c r="DX470" s="6">
        <v>1</v>
      </c>
    </row>
    <row r="471" spans="1:128">
      <c r="A471" s="15">
        <v>466</v>
      </c>
      <c r="BP471" s="27">
        <v>0.85171863480451</v>
      </c>
      <c r="BQ471" s="27">
        <v>17930.7897308116</v>
      </c>
      <c r="BR471" s="27">
        <v>1.46472748433409</v>
      </c>
      <c r="BS471" s="27">
        <v>21612.6973879882</v>
      </c>
      <c r="BU471">
        <f t="shared" si="28"/>
        <v>109827.005489865</v>
      </c>
      <c r="BV471">
        <f t="shared" si="29"/>
        <v>198096.425262126</v>
      </c>
      <c r="BW471" s="29">
        <v>466</v>
      </c>
      <c r="BX471">
        <f t="shared" si="30"/>
        <v>0</v>
      </c>
      <c r="BY471">
        <f t="shared" si="31"/>
        <v>1</v>
      </c>
      <c r="CA471" s="25">
        <v>93000</v>
      </c>
      <c r="CH471" s="7">
        <v>93000</v>
      </c>
      <c r="CI471" s="6">
        <v>0</v>
      </c>
      <c r="CJ471" s="6">
        <v>1</v>
      </c>
      <c r="CK471" s="6">
        <v>0</v>
      </c>
      <c r="CL471" s="6">
        <v>1</v>
      </c>
      <c r="CM471" s="6">
        <v>0</v>
      </c>
      <c r="CN471" s="6">
        <v>1</v>
      </c>
      <c r="CO471" s="6">
        <v>0</v>
      </c>
      <c r="CP471" s="6">
        <v>1</v>
      </c>
      <c r="CQ471" s="6">
        <v>0</v>
      </c>
      <c r="CR471" s="6">
        <v>1</v>
      </c>
      <c r="CS471" s="6">
        <v>0</v>
      </c>
      <c r="CT471" s="6">
        <v>1</v>
      </c>
      <c r="CU471" s="6">
        <v>0</v>
      </c>
      <c r="CV471" s="6">
        <v>1</v>
      </c>
      <c r="CW471" s="6">
        <v>0.012</v>
      </c>
      <c r="CX471" s="6">
        <v>0.988</v>
      </c>
      <c r="CY471" s="6">
        <v>0.149</v>
      </c>
      <c r="CZ471" s="6">
        <v>0.851</v>
      </c>
      <c r="DA471" s="6">
        <v>0.309</v>
      </c>
      <c r="DB471" s="6">
        <v>0.691</v>
      </c>
      <c r="DC471" s="6">
        <v>1</v>
      </c>
      <c r="DD471" s="6">
        <v>1</v>
      </c>
      <c r="DE471" s="6">
        <v>1</v>
      </c>
      <c r="DF471" s="6">
        <v>1</v>
      </c>
      <c r="DG471" s="6">
        <v>1</v>
      </c>
      <c r="DH471" s="6">
        <v>1</v>
      </c>
      <c r="DI471" s="6">
        <v>1</v>
      </c>
      <c r="DJ471" s="6">
        <v>1</v>
      </c>
      <c r="DK471" s="6">
        <v>1</v>
      </c>
      <c r="DL471" s="6">
        <v>1</v>
      </c>
      <c r="DM471" s="6">
        <v>1</v>
      </c>
      <c r="DN471" s="6">
        <v>1</v>
      </c>
      <c r="DO471" s="6">
        <v>1</v>
      </c>
      <c r="DP471" s="6">
        <v>1</v>
      </c>
      <c r="DQ471" s="6">
        <v>1</v>
      </c>
      <c r="DR471" s="6">
        <v>1</v>
      </c>
      <c r="DS471" s="6">
        <v>1</v>
      </c>
      <c r="DT471" s="6">
        <v>1</v>
      </c>
      <c r="DU471" s="6">
        <v>1</v>
      </c>
      <c r="DV471" s="6">
        <v>1</v>
      </c>
      <c r="DW471" s="6">
        <v>1</v>
      </c>
      <c r="DX471" s="6">
        <v>1</v>
      </c>
    </row>
    <row r="472" spans="1:128">
      <c r="A472" s="15">
        <v>467</v>
      </c>
      <c r="BP472" s="27">
        <v>0.789253533706475</v>
      </c>
      <c r="BQ472" s="27">
        <v>19225.2082213869</v>
      </c>
      <c r="BR472" s="27">
        <v>1.33356369736927</v>
      </c>
      <c r="BS472" s="27">
        <v>26155.5776051743</v>
      </c>
      <c r="BU472">
        <f t="shared" si="28"/>
        <v>99162.8218345844</v>
      </c>
      <c r="BV472">
        <f t="shared" si="29"/>
        <v>173878.977000216</v>
      </c>
      <c r="BW472" s="29">
        <v>467</v>
      </c>
      <c r="BX472">
        <f t="shared" si="30"/>
        <v>0</v>
      </c>
      <c r="BY472">
        <f t="shared" si="31"/>
        <v>1</v>
      </c>
      <c r="CA472" s="25">
        <v>93200</v>
      </c>
      <c r="CH472" s="7">
        <v>93200</v>
      </c>
      <c r="CI472" s="6">
        <v>0</v>
      </c>
      <c r="CJ472" s="6">
        <v>1</v>
      </c>
      <c r="CK472" s="6">
        <v>0</v>
      </c>
      <c r="CL472" s="6">
        <v>1</v>
      </c>
      <c r="CM472" s="6">
        <v>0</v>
      </c>
      <c r="CN472" s="6">
        <v>1</v>
      </c>
      <c r="CO472" s="6">
        <v>0</v>
      </c>
      <c r="CP472" s="6">
        <v>1</v>
      </c>
      <c r="CQ472" s="6">
        <v>0</v>
      </c>
      <c r="CR472" s="6">
        <v>1</v>
      </c>
      <c r="CS472" s="6">
        <v>0</v>
      </c>
      <c r="CT472" s="6">
        <v>1</v>
      </c>
      <c r="CU472" s="6">
        <v>0</v>
      </c>
      <c r="CV472" s="6">
        <v>1</v>
      </c>
      <c r="CW472" s="6">
        <v>0.011</v>
      </c>
      <c r="CX472" s="6">
        <v>0.989</v>
      </c>
      <c r="CY472" s="6">
        <v>0.144</v>
      </c>
      <c r="CZ472" s="6">
        <v>0.856</v>
      </c>
      <c r="DA472" s="6">
        <v>0.309</v>
      </c>
      <c r="DB472" s="6">
        <v>0.691</v>
      </c>
      <c r="DC472" s="6">
        <v>1</v>
      </c>
      <c r="DD472" s="6">
        <v>1</v>
      </c>
      <c r="DE472" s="6">
        <v>1</v>
      </c>
      <c r="DF472" s="6">
        <v>1</v>
      </c>
      <c r="DG472" s="6">
        <v>1</v>
      </c>
      <c r="DH472" s="6">
        <v>1</v>
      </c>
      <c r="DI472" s="6">
        <v>1</v>
      </c>
      <c r="DJ472" s="6">
        <v>1</v>
      </c>
      <c r="DK472" s="6">
        <v>1</v>
      </c>
      <c r="DL472" s="6">
        <v>1</v>
      </c>
      <c r="DM472" s="6">
        <v>1</v>
      </c>
      <c r="DN472" s="6">
        <v>1</v>
      </c>
      <c r="DO472" s="6">
        <v>1</v>
      </c>
      <c r="DP472" s="6">
        <v>1</v>
      </c>
      <c r="DQ472" s="6">
        <v>1</v>
      </c>
      <c r="DR472" s="6">
        <v>1</v>
      </c>
      <c r="DS472" s="6">
        <v>1</v>
      </c>
      <c r="DT472" s="6">
        <v>1</v>
      </c>
      <c r="DU472" s="6">
        <v>1</v>
      </c>
      <c r="DV472" s="6">
        <v>1</v>
      </c>
      <c r="DW472" s="6">
        <v>1</v>
      </c>
      <c r="DX472" s="6">
        <v>1</v>
      </c>
    </row>
    <row r="473" spans="1:128">
      <c r="A473" s="15">
        <v>468</v>
      </c>
      <c r="BP473" s="27">
        <v>0.776728170705689</v>
      </c>
      <c r="BQ473" s="27">
        <v>13503.0252957144</v>
      </c>
      <c r="BR473" s="27">
        <v>1.36563477305942</v>
      </c>
      <c r="BS473" s="27">
        <v>17865.2109575853</v>
      </c>
      <c r="BU473">
        <f t="shared" si="28"/>
        <v>103006.200310139</v>
      </c>
      <c r="BV473">
        <f t="shared" si="29"/>
        <v>186980.005001328</v>
      </c>
      <c r="BW473" s="29">
        <v>468</v>
      </c>
      <c r="BX473">
        <f t="shared" si="30"/>
        <v>0</v>
      </c>
      <c r="BY473">
        <f t="shared" si="31"/>
        <v>1</v>
      </c>
      <c r="CA473" s="25">
        <v>93400</v>
      </c>
      <c r="CH473" s="7">
        <v>93400</v>
      </c>
      <c r="CI473" s="6">
        <v>0</v>
      </c>
      <c r="CJ473" s="6">
        <v>1</v>
      </c>
      <c r="CK473" s="6">
        <v>0</v>
      </c>
      <c r="CL473" s="6">
        <v>1</v>
      </c>
      <c r="CM473" s="6">
        <v>0</v>
      </c>
      <c r="CN473" s="6">
        <v>1</v>
      </c>
      <c r="CO473" s="6">
        <v>0</v>
      </c>
      <c r="CP473" s="6">
        <v>1</v>
      </c>
      <c r="CQ473" s="6">
        <v>0</v>
      </c>
      <c r="CR473" s="6">
        <v>1</v>
      </c>
      <c r="CS473" s="6">
        <v>0</v>
      </c>
      <c r="CT473" s="6">
        <v>1</v>
      </c>
      <c r="CU473" s="6">
        <v>0</v>
      </c>
      <c r="CV473" s="6">
        <v>1</v>
      </c>
      <c r="CW473" s="6">
        <v>0.011</v>
      </c>
      <c r="CX473" s="6">
        <v>0.989</v>
      </c>
      <c r="CY473" s="6">
        <v>0.14</v>
      </c>
      <c r="CZ473" s="6">
        <v>0.86</v>
      </c>
      <c r="DA473" s="6">
        <v>0.307</v>
      </c>
      <c r="DB473" s="6">
        <v>0.693</v>
      </c>
      <c r="DC473" s="6">
        <v>1</v>
      </c>
      <c r="DD473" s="6">
        <v>1</v>
      </c>
      <c r="DE473" s="6">
        <v>1</v>
      </c>
      <c r="DF473" s="6">
        <v>1</v>
      </c>
      <c r="DG473" s="6">
        <v>1</v>
      </c>
      <c r="DH473" s="6">
        <v>1</v>
      </c>
      <c r="DI473" s="6">
        <v>1</v>
      </c>
      <c r="DJ473" s="6">
        <v>1</v>
      </c>
      <c r="DK473" s="6">
        <v>1</v>
      </c>
      <c r="DL473" s="6">
        <v>1</v>
      </c>
      <c r="DM473" s="6">
        <v>1</v>
      </c>
      <c r="DN473" s="6">
        <v>1</v>
      </c>
      <c r="DO473" s="6">
        <v>1</v>
      </c>
      <c r="DP473" s="6">
        <v>1</v>
      </c>
      <c r="DQ473" s="6">
        <v>1</v>
      </c>
      <c r="DR473" s="6">
        <v>1</v>
      </c>
      <c r="DS473" s="6">
        <v>1</v>
      </c>
      <c r="DT473" s="6">
        <v>1</v>
      </c>
      <c r="DU473" s="6">
        <v>1</v>
      </c>
      <c r="DV473" s="6">
        <v>1</v>
      </c>
      <c r="DW473" s="6">
        <v>1</v>
      </c>
      <c r="DX473" s="6">
        <v>1</v>
      </c>
    </row>
    <row r="474" spans="1:128">
      <c r="A474" s="15">
        <v>469</v>
      </c>
      <c r="BP474" s="27">
        <v>0.853421883791478</v>
      </c>
      <c r="BQ474" s="27">
        <v>12063.5443280398</v>
      </c>
      <c r="BR474" s="27">
        <v>1.48108151139277</v>
      </c>
      <c r="BS474" s="27">
        <v>16549.4661679348</v>
      </c>
      <c r="BU474">
        <f t="shared" si="28"/>
        <v>115949.738240682</v>
      </c>
      <c r="BV474">
        <f t="shared" si="29"/>
        <v>205612.760540981</v>
      </c>
      <c r="BW474" s="29">
        <v>469</v>
      </c>
      <c r="BX474">
        <f t="shared" si="30"/>
        <v>0</v>
      </c>
      <c r="BY474">
        <f t="shared" si="31"/>
        <v>1</v>
      </c>
      <c r="CA474" s="25">
        <v>93600</v>
      </c>
      <c r="CH474" s="7">
        <v>93600</v>
      </c>
      <c r="CI474" s="6">
        <v>0</v>
      </c>
      <c r="CJ474" s="6">
        <v>1</v>
      </c>
      <c r="CK474" s="6">
        <v>0</v>
      </c>
      <c r="CL474" s="6">
        <v>1</v>
      </c>
      <c r="CM474" s="6">
        <v>0</v>
      </c>
      <c r="CN474" s="6">
        <v>1</v>
      </c>
      <c r="CO474" s="6">
        <v>0</v>
      </c>
      <c r="CP474" s="6">
        <v>1</v>
      </c>
      <c r="CQ474" s="6">
        <v>0</v>
      </c>
      <c r="CR474" s="6">
        <v>1</v>
      </c>
      <c r="CS474" s="6">
        <v>0</v>
      </c>
      <c r="CT474" s="6">
        <v>1</v>
      </c>
      <c r="CU474" s="6">
        <v>0</v>
      </c>
      <c r="CV474" s="6">
        <v>1</v>
      </c>
      <c r="CW474" s="6">
        <v>0.01</v>
      </c>
      <c r="CX474" s="6">
        <v>0.99</v>
      </c>
      <c r="CY474" s="6">
        <v>0.136</v>
      </c>
      <c r="CZ474" s="6">
        <v>0.864</v>
      </c>
      <c r="DA474" s="6">
        <v>0.307</v>
      </c>
      <c r="DB474" s="6">
        <v>0.693</v>
      </c>
      <c r="DC474" s="6">
        <v>1</v>
      </c>
      <c r="DD474" s="6">
        <v>1</v>
      </c>
      <c r="DE474" s="6">
        <v>1</v>
      </c>
      <c r="DF474" s="6">
        <v>1</v>
      </c>
      <c r="DG474" s="6">
        <v>1</v>
      </c>
      <c r="DH474" s="6">
        <v>1</v>
      </c>
      <c r="DI474" s="6">
        <v>1</v>
      </c>
      <c r="DJ474" s="6">
        <v>1</v>
      </c>
      <c r="DK474" s="6">
        <v>1</v>
      </c>
      <c r="DL474" s="6">
        <v>1</v>
      </c>
      <c r="DM474" s="6">
        <v>1</v>
      </c>
      <c r="DN474" s="6">
        <v>1</v>
      </c>
      <c r="DO474" s="6">
        <v>1</v>
      </c>
      <c r="DP474" s="6">
        <v>1</v>
      </c>
      <c r="DQ474" s="6">
        <v>1</v>
      </c>
      <c r="DR474" s="6">
        <v>1</v>
      </c>
      <c r="DS474" s="6">
        <v>1</v>
      </c>
      <c r="DT474" s="6">
        <v>1</v>
      </c>
      <c r="DU474" s="6">
        <v>1</v>
      </c>
      <c r="DV474" s="6">
        <v>1</v>
      </c>
      <c r="DW474" s="6">
        <v>1</v>
      </c>
      <c r="DX474" s="6">
        <v>1</v>
      </c>
    </row>
    <row r="475" spans="1:128">
      <c r="A475" s="15">
        <v>470</v>
      </c>
      <c r="BP475" s="27">
        <v>0.777351751975843</v>
      </c>
      <c r="BQ475" s="27">
        <v>17896.9228087221</v>
      </c>
      <c r="BR475" s="27">
        <v>1.34673078243541</v>
      </c>
      <c r="BS475" s="27">
        <v>26948.1887418774</v>
      </c>
      <c r="BU475">
        <f t="shared" si="28"/>
        <v>98705.8399876543</v>
      </c>
      <c r="BV475">
        <f t="shared" si="29"/>
        <v>175061.428623434</v>
      </c>
      <c r="BW475" s="29">
        <v>470</v>
      </c>
      <c r="BX475">
        <f t="shared" si="30"/>
        <v>0</v>
      </c>
      <c r="BY475">
        <f t="shared" si="31"/>
        <v>1</v>
      </c>
      <c r="CA475" s="25">
        <v>93800</v>
      </c>
      <c r="CH475" s="7">
        <v>93800</v>
      </c>
      <c r="CI475" s="6">
        <v>0</v>
      </c>
      <c r="CJ475" s="6">
        <v>1</v>
      </c>
      <c r="CK475" s="6">
        <v>0</v>
      </c>
      <c r="CL475" s="6">
        <v>1</v>
      </c>
      <c r="CM475" s="6">
        <v>0</v>
      </c>
      <c r="CN475" s="6">
        <v>1</v>
      </c>
      <c r="CO475" s="6">
        <v>0</v>
      </c>
      <c r="CP475" s="6">
        <v>1</v>
      </c>
      <c r="CQ475" s="6">
        <v>0</v>
      </c>
      <c r="CR475" s="6">
        <v>1</v>
      </c>
      <c r="CS475" s="6">
        <v>0</v>
      </c>
      <c r="CT475" s="6">
        <v>1</v>
      </c>
      <c r="CU475" s="6">
        <v>0</v>
      </c>
      <c r="CV475" s="6">
        <v>1</v>
      </c>
      <c r="CW475" s="6">
        <v>0.01</v>
      </c>
      <c r="CX475" s="6">
        <v>0.99</v>
      </c>
      <c r="CY475" s="6">
        <v>0.13</v>
      </c>
      <c r="CZ475" s="6">
        <v>0.87</v>
      </c>
      <c r="DA475" s="6">
        <v>0.304</v>
      </c>
      <c r="DB475" s="6">
        <v>0.696</v>
      </c>
      <c r="DC475" s="6">
        <v>1</v>
      </c>
      <c r="DD475" s="6">
        <v>1</v>
      </c>
      <c r="DE475" s="6">
        <v>1</v>
      </c>
      <c r="DF475" s="6">
        <v>1</v>
      </c>
      <c r="DG475" s="6">
        <v>1</v>
      </c>
      <c r="DH475" s="6">
        <v>1</v>
      </c>
      <c r="DI475" s="6">
        <v>1</v>
      </c>
      <c r="DJ475" s="6">
        <v>1</v>
      </c>
      <c r="DK475" s="6">
        <v>1</v>
      </c>
      <c r="DL475" s="6">
        <v>1</v>
      </c>
      <c r="DM475" s="6">
        <v>1</v>
      </c>
      <c r="DN475" s="6">
        <v>1</v>
      </c>
      <c r="DO475" s="6">
        <v>1</v>
      </c>
      <c r="DP475" s="6">
        <v>1</v>
      </c>
      <c r="DQ475" s="6">
        <v>1</v>
      </c>
      <c r="DR475" s="6">
        <v>1</v>
      </c>
      <c r="DS475" s="6">
        <v>1</v>
      </c>
      <c r="DT475" s="6">
        <v>1</v>
      </c>
      <c r="DU475" s="6">
        <v>1</v>
      </c>
      <c r="DV475" s="6">
        <v>1</v>
      </c>
      <c r="DW475" s="6">
        <v>1</v>
      </c>
      <c r="DX475" s="6">
        <v>1</v>
      </c>
    </row>
    <row r="476" spans="1:128">
      <c r="A476" s="15">
        <v>471</v>
      </c>
      <c r="BP476" s="27">
        <v>0.891101650838783</v>
      </c>
      <c r="BQ476" s="27">
        <v>16779.5029581414</v>
      </c>
      <c r="BR476" s="27">
        <v>1.54522561125988</v>
      </c>
      <c r="BS476" s="27">
        <v>22307.0584648887</v>
      </c>
      <c r="BU476">
        <f t="shared" si="28"/>
        <v>116885.744667676</v>
      </c>
      <c r="BV476">
        <f t="shared" si="29"/>
        <v>209476.783224093</v>
      </c>
      <c r="BW476" s="29">
        <v>471</v>
      </c>
      <c r="BX476">
        <f t="shared" si="30"/>
        <v>0</v>
      </c>
      <c r="BY476">
        <f t="shared" si="31"/>
        <v>1</v>
      </c>
      <c r="CA476" s="25">
        <v>94000</v>
      </c>
      <c r="CH476" s="7">
        <v>94000</v>
      </c>
      <c r="CI476" s="6">
        <v>0</v>
      </c>
      <c r="CJ476" s="6">
        <v>1</v>
      </c>
      <c r="CK476" s="6">
        <v>0</v>
      </c>
      <c r="CL476" s="6">
        <v>1</v>
      </c>
      <c r="CM476" s="6">
        <v>0</v>
      </c>
      <c r="CN476" s="6">
        <v>1</v>
      </c>
      <c r="CO476" s="6">
        <v>0</v>
      </c>
      <c r="CP476" s="6">
        <v>1</v>
      </c>
      <c r="CQ476" s="6">
        <v>0</v>
      </c>
      <c r="CR476" s="6">
        <v>1</v>
      </c>
      <c r="CS476" s="6">
        <v>0</v>
      </c>
      <c r="CT476" s="6">
        <v>1</v>
      </c>
      <c r="CU476" s="6">
        <v>0</v>
      </c>
      <c r="CV476" s="6">
        <v>1</v>
      </c>
      <c r="CW476" s="6">
        <v>0.008</v>
      </c>
      <c r="CX476" s="6">
        <v>0.992</v>
      </c>
      <c r="CY476" s="6">
        <v>0.128</v>
      </c>
      <c r="CZ476" s="6">
        <v>0.872</v>
      </c>
      <c r="DA476" s="6">
        <v>0.303</v>
      </c>
      <c r="DB476" s="6">
        <v>0.697</v>
      </c>
      <c r="DC476" s="6">
        <v>1</v>
      </c>
      <c r="DD476" s="6">
        <v>1</v>
      </c>
      <c r="DE476" s="6">
        <v>1</v>
      </c>
      <c r="DF476" s="6">
        <v>1</v>
      </c>
      <c r="DG476" s="6">
        <v>1</v>
      </c>
      <c r="DH476" s="6">
        <v>1</v>
      </c>
      <c r="DI476" s="6">
        <v>1</v>
      </c>
      <c r="DJ476" s="6">
        <v>1</v>
      </c>
      <c r="DK476" s="6">
        <v>1</v>
      </c>
      <c r="DL476" s="6">
        <v>1</v>
      </c>
      <c r="DM476" s="6">
        <v>1</v>
      </c>
      <c r="DN476" s="6">
        <v>1</v>
      </c>
      <c r="DO476" s="6">
        <v>1</v>
      </c>
      <c r="DP476" s="6">
        <v>1</v>
      </c>
      <c r="DQ476" s="6">
        <v>1</v>
      </c>
      <c r="DR476" s="6">
        <v>1</v>
      </c>
      <c r="DS476" s="6">
        <v>1</v>
      </c>
      <c r="DT476" s="6">
        <v>1</v>
      </c>
      <c r="DU476" s="6">
        <v>1</v>
      </c>
      <c r="DV476" s="6">
        <v>1</v>
      </c>
      <c r="DW476" s="6">
        <v>1</v>
      </c>
      <c r="DX476" s="6">
        <v>1</v>
      </c>
    </row>
    <row r="477" spans="1:128">
      <c r="A477" s="15">
        <v>472</v>
      </c>
      <c r="BP477" s="27">
        <v>0.776784366295017</v>
      </c>
      <c r="BQ477" s="27">
        <v>14792.0506483636</v>
      </c>
      <c r="BR477" s="27">
        <v>1.33562573865212</v>
      </c>
      <c r="BS477" s="27">
        <v>18003.0550137771</v>
      </c>
      <c r="BU477">
        <f t="shared" si="28"/>
        <v>101725.604295889</v>
      </c>
      <c r="BV477">
        <f t="shared" si="29"/>
        <v>182340.805784041</v>
      </c>
      <c r="BW477" s="29">
        <v>472</v>
      </c>
      <c r="BX477">
        <f t="shared" si="30"/>
        <v>0</v>
      </c>
      <c r="BY477">
        <f t="shared" si="31"/>
        <v>1</v>
      </c>
      <c r="CA477" s="25">
        <v>94200</v>
      </c>
      <c r="CH477" s="7">
        <v>94200</v>
      </c>
      <c r="CI477" s="6">
        <v>0</v>
      </c>
      <c r="CJ477" s="6">
        <v>1</v>
      </c>
      <c r="CK477" s="6">
        <v>0</v>
      </c>
      <c r="CL477" s="6">
        <v>1</v>
      </c>
      <c r="CM477" s="6">
        <v>0</v>
      </c>
      <c r="CN477" s="6">
        <v>1</v>
      </c>
      <c r="CO477" s="6">
        <v>0</v>
      </c>
      <c r="CP477" s="6">
        <v>1</v>
      </c>
      <c r="CQ477" s="6">
        <v>0</v>
      </c>
      <c r="CR477" s="6">
        <v>1</v>
      </c>
      <c r="CS477" s="6">
        <v>0</v>
      </c>
      <c r="CT477" s="6">
        <v>1</v>
      </c>
      <c r="CU477" s="6">
        <v>0</v>
      </c>
      <c r="CV477" s="6">
        <v>1</v>
      </c>
      <c r="CW477" s="6">
        <v>0.008</v>
      </c>
      <c r="CX477" s="6">
        <v>0.992</v>
      </c>
      <c r="CY477" s="6">
        <v>0.126</v>
      </c>
      <c r="CZ477" s="6">
        <v>0.874</v>
      </c>
      <c r="DA477" s="6">
        <v>0.3</v>
      </c>
      <c r="DB477" s="6">
        <v>0.7</v>
      </c>
      <c r="DC477" s="6">
        <v>1</v>
      </c>
      <c r="DD477" s="6">
        <v>1</v>
      </c>
      <c r="DE477" s="6">
        <v>1</v>
      </c>
      <c r="DF477" s="6">
        <v>1</v>
      </c>
      <c r="DG477" s="6">
        <v>1</v>
      </c>
      <c r="DH477" s="6">
        <v>1</v>
      </c>
      <c r="DI477" s="6">
        <v>1</v>
      </c>
      <c r="DJ477" s="6">
        <v>1</v>
      </c>
      <c r="DK477" s="6">
        <v>1</v>
      </c>
      <c r="DL477" s="6">
        <v>1</v>
      </c>
      <c r="DM477" s="6">
        <v>1</v>
      </c>
      <c r="DN477" s="6">
        <v>1</v>
      </c>
      <c r="DO477" s="6">
        <v>1</v>
      </c>
      <c r="DP477" s="6">
        <v>1</v>
      </c>
      <c r="DQ477" s="6">
        <v>1</v>
      </c>
      <c r="DR477" s="6">
        <v>1</v>
      </c>
      <c r="DS477" s="6">
        <v>1</v>
      </c>
      <c r="DT477" s="6">
        <v>1</v>
      </c>
      <c r="DU477" s="6">
        <v>1</v>
      </c>
      <c r="DV477" s="6">
        <v>1</v>
      </c>
      <c r="DW477" s="6">
        <v>1</v>
      </c>
      <c r="DX477" s="6">
        <v>1</v>
      </c>
    </row>
    <row r="478" spans="1:128">
      <c r="A478" s="15">
        <v>473</v>
      </c>
      <c r="BP478" s="27">
        <v>0.80097167727204</v>
      </c>
      <c r="BQ478" s="27">
        <v>24033.8450074234</v>
      </c>
      <c r="BR478" s="27">
        <v>1.36902169292008</v>
      </c>
      <c r="BS478" s="27">
        <v>34750.5882314429</v>
      </c>
      <c r="BU478">
        <f t="shared" si="28"/>
        <v>96111.9065833826</v>
      </c>
      <c r="BV478">
        <f t="shared" si="29"/>
        <v>170602.665706569</v>
      </c>
      <c r="BW478" s="29">
        <v>473</v>
      </c>
      <c r="BX478">
        <f t="shared" si="30"/>
        <v>0</v>
      </c>
      <c r="BY478">
        <f t="shared" si="31"/>
        <v>1</v>
      </c>
      <c r="CA478" s="25">
        <v>94400</v>
      </c>
      <c r="CH478" s="7">
        <v>94400</v>
      </c>
      <c r="CI478" s="6">
        <v>0</v>
      </c>
      <c r="CJ478" s="6">
        <v>1</v>
      </c>
      <c r="CK478" s="6">
        <v>0</v>
      </c>
      <c r="CL478" s="6">
        <v>1</v>
      </c>
      <c r="CM478" s="6">
        <v>0</v>
      </c>
      <c r="CN478" s="6">
        <v>1</v>
      </c>
      <c r="CO478" s="6">
        <v>0</v>
      </c>
      <c r="CP478" s="6">
        <v>1</v>
      </c>
      <c r="CQ478" s="6">
        <v>0</v>
      </c>
      <c r="CR478" s="6">
        <v>1</v>
      </c>
      <c r="CS478" s="6">
        <v>0</v>
      </c>
      <c r="CT478" s="6">
        <v>1</v>
      </c>
      <c r="CU478" s="6">
        <v>0</v>
      </c>
      <c r="CV478" s="6">
        <v>1</v>
      </c>
      <c r="CW478" s="6">
        <v>0.008</v>
      </c>
      <c r="CX478" s="6">
        <v>0.992</v>
      </c>
      <c r="CY478" s="6">
        <v>0.123</v>
      </c>
      <c r="CZ478" s="6">
        <v>0.877</v>
      </c>
      <c r="DA478" s="6">
        <v>0.298</v>
      </c>
      <c r="DB478" s="6">
        <v>0.702</v>
      </c>
      <c r="DC478" s="6">
        <v>1</v>
      </c>
      <c r="DD478" s="6">
        <v>1</v>
      </c>
      <c r="DE478" s="6">
        <v>1</v>
      </c>
      <c r="DF478" s="6">
        <v>1</v>
      </c>
      <c r="DG478" s="6">
        <v>1</v>
      </c>
      <c r="DH478" s="6">
        <v>1</v>
      </c>
      <c r="DI478" s="6">
        <v>1</v>
      </c>
      <c r="DJ478" s="6">
        <v>1</v>
      </c>
      <c r="DK478" s="6">
        <v>1</v>
      </c>
      <c r="DL478" s="6">
        <v>1</v>
      </c>
      <c r="DM478" s="6">
        <v>1</v>
      </c>
      <c r="DN478" s="6">
        <v>1</v>
      </c>
      <c r="DO478" s="6">
        <v>1</v>
      </c>
      <c r="DP478" s="6">
        <v>1</v>
      </c>
      <c r="DQ478" s="6">
        <v>1</v>
      </c>
      <c r="DR478" s="6">
        <v>1</v>
      </c>
      <c r="DS478" s="6">
        <v>1</v>
      </c>
      <c r="DT478" s="6">
        <v>1</v>
      </c>
      <c r="DU478" s="6">
        <v>1</v>
      </c>
      <c r="DV478" s="6">
        <v>1</v>
      </c>
      <c r="DW478" s="6">
        <v>1</v>
      </c>
      <c r="DX478" s="6">
        <v>1</v>
      </c>
    </row>
    <row r="479" spans="1:128">
      <c r="A479" s="15">
        <v>474</v>
      </c>
      <c r="BP479" s="27">
        <v>0.813255188646683</v>
      </c>
      <c r="BQ479" s="27">
        <v>15859.0869684661</v>
      </c>
      <c r="BR479" s="27">
        <v>1.4131451547241</v>
      </c>
      <c r="BS479" s="27">
        <v>22181.3418760148</v>
      </c>
      <c r="BU479">
        <f t="shared" si="28"/>
        <v>106129.191328536</v>
      </c>
      <c r="BV479">
        <f t="shared" si="29"/>
        <v>189790.431332601</v>
      </c>
      <c r="BW479" s="29">
        <v>474</v>
      </c>
      <c r="BX479">
        <f t="shared" si="30"/>
        <v>0</v>
      </c>
      <c r="BY479">
        <f t="shared" si="31"/>
        <v>1</v>
      </c>
      <c r="CA479" s="25">
        <v>94600</v>
      </c>
      <c r="CH479" s="7">
        <v>94600</v>
      </c>
      <c r="CI479" s="6">
        <v>0</v>
      </c>
      <c r="CJ479" s="6">
        <v>1</v>
      </c>
      <c r="CK479" s="6">
        <v>0</v>
      </c>
      <c r="CL479" s="6">
        <v>1</v>
      </c>
      <c r="CM479" s="6">
        <v>0</v>
      </c>
      <c r="CN479" s="6">
        <v>1</v>
      </c>
      <c r="CO479" s="6">
        <v>0</v>
      </c>
      <c r="CP479" s="6">
        <v>1</v>
      </c>
      <c r="CQ479" s="6">
        <v>0</v>
      </c>
      <c r="CR479" s="6">
        <v>1</v>
      </c>
      <c r="CS479" s="6">
        <v>0</v>
      </c>
      <c r="CT479" s="6">
        <v>1</v>
      </c>
      <c r="CU479" s="6">
        <v>0</v>
      </c>
      <c r="CV479" s="6">
        <v>1</v>
      </c>
      <c r="CW479" s="6">
        <v>0.005</v>
      </c>
      <c r="CX479" s="6">
        <v>0.995</v>
      </c>
      <c r="CY479" s="6">
        <v>0.116</v>
      </c>
      <c r="CZ479" s="6">
        <v>0.884</v>
      </c>
      <c r="DA479" s="6">
        <v>0.293</v>
      </c>
      <c r="DB479" s="6">
        <v>0.707</v>
      </c>
      <c r="DC479" s="6">
        <v>1</v>
      </c>
      <c r="DD479" s="6">
        <v>1</v>
      </c>
      <c r="DE479" s="6">
        <v>1</v>
      </c>
      <c r="DF479" s="6">
        <v>1</v>
      </c>
      <c r="DG479" s="6">
        <v>1</v>
      </c>
      <c r="DH479" s="6">
        <v>1</v>
      </c>
      <c r="DI479" s="6">
        <v>1</v>
      </c>
      <c r="DJ479" s="6">
        <v>1</v>
      </c>
      <c r="DK479" s="6">
        <v>1</v>
      </c>
      <c r="DL479" s="6">
        <v>1</v>
      </c>
      <c r="DM479" s="6">
        <v>1</v>
      </c>
      <c r="DN479" s="6">
        <v>1</v>
      </c>
      <c r="DO479" s="6">
        <v>1</v>
      </c>
      <c r="DP479" s="6">
        <v>1</v>
      </c>
      <c r="DQ479" s="6">
        <v>1</v>
      </c>
      <c r="DR479" s="6">
        <v>1</v>
      </c>
      <c r="DS479" s="6">
        <v>1</v>
      </c>
      <c r="DT479" s="6">
        <v>1</v>
      </c>
      <c r="DU479" s="6">
        <v>1</v>
      </c>
      <c r="DV479" s="6">
        <v>1</v>
      </c>
      <c r="DW479" s="6">
        <v>1</v>
      </c>
      <c r="DX479" s="6">
        <v>1</v>
      </c>
    </row>
    <row r="480" spans="1:128">
      <c r="A480" s="15">
        <v>475</v>
      </c>
      <c r="BP480" s="27">
        <v>0.79715294415694</v>
      </c>
      <c r="BQ480" s="27">
        <v>14067.6953963686</v>
      </c>
      <c r="BR480" s="27">
        <v>1.32708821942488</v>
      </c>
      <c r="BS480" s="27">
        <v>17660.9357377798</v>
      </c>
      <c r="BU480">
        <f t="shared" si="28"/>
        <v>105505.246227172</v>
      </c>
      <c r="BV480">
        <f t="shared" si="29"/>
        <v>181402.297175953</v>
      </c>
      <c r="BW480" s="29">
        <v>475</v>
      </c>
      <c r="BX480">
        <f t="shared" si="30"/>
        <v>0</v>
      </c>
      <c r="BY480">
        <f t="shared" si="31"/>
        <v>1</v>
      </c>
      <c r="CA480" s="25">
        <v>94800</v>
      </c>
      <c r="CH480" s="7">
        <v>94800</v>
      </c>
      <c r="CI480" s="6">
        <v>0</v>
      </c>
      <c r="CJ480" s="6">
        <v>1</v>
      </c>
      <c r="CK480" s="6">
        <v>0</v>
      </c>
      <c r="CL480" s="6">
        <v>1</v>
      </c>
      <c r="CM480" s="6">
        <v>0</v>
      </c>
      <c r="CN480" s="6">
        <v>1</v>
      </c>
      <c r="CO480" s="6">
        <v>0</v>
      </c>
      <c r="CP480" s="6">
        <v>1</v>
      </c>
      <c r="CQ480" s="6">
        <v>0</v>
      </c>
      <c r="CR480" s="6">
        <v>1</v>
      </c>
      <c r="CS480" s="6">
        <v>0</v>
      </c>
      <c r="CT480" s="6">
        <v>1</v>
      </c>
      <c r="CU480" s="6">
        <v>0</v>
      </c>
      <c r="CV480" s="6">
        <v>1</v>
      </c>
      <c r="CW480" s="6">
        <v>0.005</v>
      </c>
      <c r="CX480" s="6">
        <v>0.995</v>
      </c>
      <c r="CY480" s="6">
        <v>0.111</v>
      </c>
      <c r="CZ480" s="6">
        <v>0.889</v>
      </c>
      <c r="DA480" s="6">
        <v>0.291</v>
      </c>
      <c r="DB480" s="6">
        <v>0.709</v>
      </c>
      <c r="DC480" s="6">
        <v>1</v>
      </c>
      <c r="DD480" s="6">
        <v>1</v>
      </c>
      <c r="DE480" s="6">
        <v>1</v>
      </c>
      <c r="DF480" s="6">
        <v>1</v>
      </c>
      <c r="DG480" s="6">
        <v>1</v>
      </c>
      <c r="DH480" s="6">
        <v>1</v>
      </c>
      <c r="DI480" s="6">
        <v>1</v>
      </c>
      <c r="DJ480" s="6">
        <v>1</v>
      </c>
      <c r="DK480" s="6">
        <v>1</v>
      </c>
      <c r="DL480" s="6">
        <v>1</v>
      </c>
      <c r="DM480" s="6">
        <v>1</v>
      </c>
      <c r="DN480" s="6">
        <v>1</v>
      </c>
      <c r="DO480" s="6">
        <v>1</v>
      </c>
      <c r="DP480" s="6">
        <v>1</v>
      </c>
      <c r="DQ480" s="6">
        <v>1</v>
      </c>
      <c r="DR480" s="6">
        <v>1</v>
      </c>
      <c r="DS480" s="6">
        <v>1</v>
      </c>
      <c r="DT480" s="6">
        <v>1</v>
      </c>
      <c r="DU480" s="6">
        <v>1</v>
      </c>
      <c r="DV480" s="6">
        <v>1</v>
      </c>
      <c r="DW480" s="6">
        <v>1</v>
      </c>
      <c r="DX480" s="6">
        <v>1</v>
      </c>
    </row>
    <row r="481" spans="1:128">
      <c r="A481" s="15">
        <v>476</v>
      </c>
      <c r="BP481" s="27">
        <v>0.811729936085366</v>
      </c>
      <c r="BQ481" s="27">
        <v>12761.0820429261</v>
      </c>
      <c r="BR481" s="27">
        <v>1.37967623600356</v>
      </c>
      <c r="BS481" s="27">
        <v>17543.1895568264</v>
      </c>
      <c r="BU481">
        <f t="shared" si="28"/>
        <v>108998.408369879</v>
      </c>
      <c r="BV481">
        <f t="shared" si="29"/>
        <v>189408.245843708</v>
      </c>
      <c r="BW481" s="29">
        <v>476</v>
      </c>
      <c r="BX481">
        <f t="shared" si="30"/>
        <v>0</v>
      </c>
      <c r="BY481">
        <f t="shared" si="31"/>
        <v>1</v>
      </c>
      <c r="CA481" s="25">
        <v>95000</v>
      </c>
      <c r="CH481" s="7">
        <v>95000</v>
      </c>
      <c r="CI481" s="6">
        <v>0</v>
      </c>
      <c r="CJ481" s="6">
        <v>1</v>
      </c>
      <c r="CK481" s="6">
        <v>0</v>
      </c>
      <c r="CL481" s="6">
        <v>1</v>
      </c>
      <c r="CM481" s="6">
        <v>0</v>
      </c>
      <c r="CN481" s="6">
        <v>1</v>
      </c>
      <c r="CO481" s="6">
        <v>0</v>
      </c>
      <c r="CP481" s="6">
        <v>1</v>
      </c>
      <c r="CQ481" s="6">
        <v>0</v>
      </c>
      <c r="CR481" s="6">
        <v>1</v>
      </c>
      <c r="CS481" s="6">
        <v>0</v>
      </c>
      <c r="CT481" s="6">
        <v>1</v>
      </c>
      <c r="CU481" s="6">
        <v>0</v>
      </c>
      <c r="CV481" s="6">
        <v>1</v>
      </c>
      <c r="CW481" s="6">
        <v>0.005</v>
      </c>
      <c r="CX481" s="6">
        <v>0.995</v>
      </c>
      <c r="CY481" s="6">
        <v>0.106</v>
      </c>
      <c r="CZ481" s="6">
        <v>0.894</v>
      </c>
      <c r="DA481" s="6">
        <v>0.289</v>
      </c>
      <c r="DB481" s="6">
        <v>0.711</v>
      </c>
      <c r="DC481" s="6">
        <v>1</v>
      </c>
      <c r="DD481" s="6">
        <v>1</v>
      </c>
      <c r="DE481" s="6">
        <v>1</v>
      </c>
      <c r="DF481" s="6">
        <v>1</v>
      </c>
      <c r="DG481" s="6">
        <v>1</v>
      </c>
      <c r="DH481" s="6">
        <v>1</v>
      </c>
      <c r="DI481" s="6">
        <v>1</v>
      </c>
      <c r="DJ481" s="6">
        <v>1</v>
      </c>
      <c r="DK481" s="6">
        <v>1</v>
      </c>
      <c r="DL481" s="6">
        <v>1</v>
      </c>
      <c r="DM481" s="6">
        <v>1</v>
      </c>
      <c r="DN481" s="6">
        <v>1</v>
      </c>
      <c r="DO481" s="6">
        <v>1</v>
      </c>
      <c r="DP481" s="6">
        <v>1</v>
      </c>
      <c r="DQ481" s="6">
        <v>1</v>
      </c>
      <c r="DR481" s="6">
        <v>1</v>
      </c>
      <c r="DS481" s="6">
        <v>1</v>
      </c>
      <c r="DT481" s="6">
        <v>1</v>
      </c>
      <c r="DU481" s="6">
        <v>1</v>
      </c>
      <c r="DV481" s="6">
        <v>1</v>
      </c>
      <c r="DW481" s="6">
        <v>1</v>
      </c>
      <c r="DX481" s="6">
        <v>1</v>
      </c>
    </row>
    <row r="482" spans="1:128">
      <c r="A482" s="15">
        <v>477</v>
      </c>
      <c r="BP482" s="27">
        <v>0.866324504270201</v>
      </c>
      <c r="BQ482" s="27">
        <v>13842.9074377452</v>
      </c>
      <c r="BR482" s="27">
        <v>1.50604812757847</v>
      </c>
      <c r="BS482" s="27">
        <v>17626.5814983296</v>
      </c>
      <c r="BU482">
        <f t="shared" si="28"/>
        <v>116105.768202785</v>
      </c>
      <c r="BV482">
        <f t="shared" si="29"/>
        <v>208280.637638441</v>
      </c>
      <c r="BW482" s="29">
        <v>477</v>
      </c>
      <c r="BX482">
        <f t="shared" si="30"/>
        <v>0</v>
      </c>
      <c r="BY482">
        <f t="shared" si="31"/>
        <v>1</v>
      </c>
      <c r="CA482" s="25">
        <v>95200</v>
      </c>
      <c r="CH482" s="7">
        <v>95200</v>
      </c>
      <c r="CI482" s="6">
        <v>0</v>
      </c>
      <c r="CJ482" s="6">
        <v>1</v>
      </c>
      <c r="CK482" s="6">
        <v>0</v>
      </c>
      <c r="CL482" s="6">
        <v>1</v>
      </c>
      <c r="CM482" s="6">
        <v>0</v>
      </c>
      <c r="CN482" s="6">
        <v>1</v>
      </c>
      <c r="CO482" s="6">
        <v>0</v>
      </c>
      <c r="CP482" s="6">
        <v>1</v>
      </c>
      <c r="CQ482" s="6">
        <v>0</v>
      </c>
      <c r="CR482" s="6">
        <v>1</v>
      </c>
      <c r="CS482" s="6">
        <v>0</v>
      </c>
      <c r="CT482" s="6">
        <v>1</v>
      </c>
      <c r="CU482" s="6">
        <v>0</v>
      </c>
      <c r="CV482" s="6">
        <v>1</v>
      </c>
      <c r="CW482" s="6">
        <v>0.004</v>
      </c>
      <c r="CX482" s="6">
        <v>0.996</v>
      </c>
      <c r="CY482" s="6">
        <v>0.102</v>
      </c>
      <c r="CZ482" s="6">
        <v>0.898</v>
      </c>
      <c r="DA482" s="6">
        <v>0.286</v>
      </c>
      <c r="DB482" s="6">
        <v>0.714</v>
      </c>
      <c r="DC482" s="6">
        <v>1</v>
      </c>
      <c r="DD482" s="6">
        <v>1</v>
      </c>
      <c r="DE482" s="6">
        <v>1</v>
      </c>
      <c r="DF482" s="6">
        <v>1</v>
      </c>
      <c r="DG482" s="6">
        <v>1</v>
      </c>
      <c r="DH482" s="6">
        <v>1</v>
      </c>
      <c r="DI482" s="6">
        <v>1</v>
      </c>
      <c r="DJ482" s="6">
        <v>1</v>
      </c>
      <c r="DK482" s="6">
        <v>1</v>
      </c>
      <c r="DL482" s="6">
        <v>1</v>
      </c>
      <c r="DM482" s="6">
        <v>1</v>
      </c>
      <c r="DN482" s="6">
        <v>1</v>
      </c>
      <c r="DO482" s="6">
        <v>1</v>
      </c>
      <c r="DP482" s="6">
        <v>1</v>
      </c>
      <c r="DQ482" s="6">
        <v>1</v>
      </c>
      <c r="DR482" s="6">
        <v>1</v>
      </c>
      <c r="DS482" s="6">
        <v>1</v>
      </c>
      <c r="DT482" s="6">
        <v>1</v>
      </c>
      <c r="DU482" s="6">
        <v>1</v>
      </c>
      <c r="DV482" s="6">
        <v>1</v>
      </c>
      <c r="DW482" s="6">
        <v>1</v>
      </c>
      <c r="DX482" s="6">
        <v>1</v>
      </c>
    </row>
    <row r="483" spans="1:128">
      <c r="A483" s="15">
        <v>478</v>
      </c>
      <c r="BP483" s="27">
        <v>0.835855475370295</v>
      </c>
      <c r="BQ483" s="27">
        <v>15144.8960795655</v>
      </c>
      <c r="BR483" s="27">
        <v>1.44318613486069</v>
      </c>
      <c r="BS483" s="27">
        <v>22078.9347101442</v>
      </c>
      <c r="BU483">
        <f t="shared" si="28"/>
        <v>110233.425225979</v>
      </c>
      <c r="BV483">
        <f t="shared" si="29"/>
        <v>194398.985518959</v>
      </c>
      <c r="BW483" s="29">
        <v>478</v>
      </c>
      <c r="BX483">
        <f t="shared" si="30"/>
        <v>0</v>
      </c>
      <c r="BY483">
        <f t="shared" si="31"/>
        <v>1</v>
      </c>
      <c r="CA483" s="25">
        <v>95400</v>
      </c>
      <c r="CH483" s="7">
        <v>95400</v>
      </c>
      <c r="CI483" s="6">
        <v>0</v>
      </c>
      <c r="CJ483" s="6">
        <v>1</v>
      </c>
      <c r="CK483" s="6">
        <v>0</v>
      </c>
      <c r="CL483" s="6">
        <v>1</v>
      </c>
      <c r="CM483" s="6">
        <v>0</v>
      </c>
      <c r="CN483" s="6">
        <v>1</v>
      </c>
      <c r="CO483" s="6">
        <v>0</v>
      </c>
      <c r="CP483" s="6">
        <v>1</v>
      </c>
      <c r="CQ483" s="6">
        <v>0</v>
      </c>
      <c r="CR483" s="6">
        <v>1</v>
      </c>
      <c r="CS483" s="6">
        <v>0</v>
      </c>
      <c r="CT483" s="6">
        <v>1</v>
      </c>
      <c r="CU483" s="6">
        <v>0</v>
      </c>
      <c r="CV483" s="6">
        <v>1</v>
      </c>
      <c r="CW483" s="6">
        <v>0.002</v>
      </c>
      <c r="CX483" s="6">
        <v>0.998</v>
      </c>
      <c r="CY483" s="6">
        <v>0.1</v>
      </c>
      <c r="CZ483" s="6">
        <v>0.9</v>
      </c>
      <c r="DA483" s="6">
        <v>0.282</v>
      </c>
      <c r="DB483" s="6">
        <v>0.718</v>
      </c>
      <c r="DC483" s="6">
        <v>1</v>
      </c>
      <c r="DD483" s="6">
        <v>1</v>
      </c>
      <c r="DE483" s="6">
        <v>1</v>
      </c>
      <c r="DF483" s="6">
        <v>1</v>
      </c>
      <c r="DG483" s="6">
        <v>1</v>
      </c>
      <c r="DH483" s="6">
        <v>1</v>
      </c>
      <c r="DI483" s="6">
        <v>1</v>
      </c>
      <c r="DJ483" s="6">
        <v>1</v>
      </c>
      <c r="DK483" s="6">
        <v>1</v>
      </c>
      <c r="DL483" s="6">
        <v>1</v>
      </c>
      <c r="DM483" s="6">
        <v>1</v>
      </c>
      <c r="DN483" s="6">
        <v>1</v>
      </c>
      <c r="DO483" s="6">
        <v>1</v>
      </c>
      <c r="DP483" s="6">
        <v>1</v>
      </c>
      <c r="DQ483" s="6">
        <v>1</v>
      </c>
      <c r="DR483" s="6">
        <v>1</v>
      </c>
      <c r="DS483" s="6">
        <v>1</v>
      </c>
      <c r="DT483" s="6">
        <v>1</v>
      </c>
      <c r="DU483" s="6">
        <v>1</v>
      </c>
      <c r="DV483" s="6">
        <v>1</v>
      </c>
      <c r="DW483" s="6">
        <v>1</v>
      </c>
      <c r="DX483" s="6">
        <v>1</v>
      </c>
    </row>
    <row r="484" spans="1:128">
      <c r="A484" s="15">
        <v>479</v>
      </c>
      <c r="BP484" s="27">
        <v>0.833698354521</v>
      </c>
      <c r="BQ484" s="27">
        <v>15719.6867902755</v>
      </c>
      <c r="BR484" s="27">
        <v>1.42709420004523</v>
      </c>
      <c r="BS484" s="27">
        <v>20313.0771771824</v>
      </c>
      <c r="BU484">
        <f t="shared" si="28"/>
        <v>109335.066387875</v>
      </c>
      <c r="BV484">
        <f t="shared" si="29"/>
        <v>193751.052829603</v>
      </c>
      <c r="BW484" s="29">
        <v>479</v>
      </c>
      <c r="BX484">
        <f t="shared" si="30"/>
        <v>0</v>
      </c>
      <c r="BY484">
        <f t="shared" si="31"/>
        <v>1</v>
      </c>
      <c r="CA484" s="25">
        <v>95600</v>
      </c>
      <c r="CH484" s="7">
        <v>95600</v>
      </c>
      <c r="CI484" s="6">
        <v>0</v>
      </c>
      <c r="CJ484" s="6">
        <v>1</v>
      </c>
      <c r="CK484" s="6">
        <v>0</v>
      </c>
      <c r="CL484" s="6">
        <v>1</v>
      </c>
      <c r="CM484" s="6">
        <v>0</v>
      </c>
      <c r="CN484" s="6">
        <v>1</v>
      </c>
      <c r="CO484" s="6">
        <v>0</v>
      </c>
      <c r="CP484" s="6">
        <v>1</v>
      </c>
      <c r="CQ484" s="6">
        <v>0</v>
      </c>
      <c r="CR484" s="6">
        <v>1</v>
      </c>
      <c r="CS484" s="6">
        <v>0</v>
      </c>
      <c r="CT484" s="6">
        <v>1</v>
      </c>
      <c r="CU484" s="6">
        <v>0</v>
      </c>
      <c r="CV484" s="6">
        <v>1</v>
      </c>
      <c r="CW484" s="6">
        <v>0.002</v>
      </c>
      <c r="CX484" s="6">
        <v>0.998</v>
      </c>
      <c r="CY484" s="6">
        <v>0.099</v>
      </c>
      <c r="CZ484" s="6">
        <v>0.901</v>
      </c>
      <c r="DA484" s="6">
        <v>0.279</v>
      </c>
      <c r="DB484" s="6">
        <v>0.721</v>
      </c>
      <c r="DC484" s="6">
        <v>1</v>
      </c>
      <c r="DD484" s="6">
        <v>1</v>
      </c>
      <c r="DE484" s="6">
        <v>1</v>
      </c>
      <c r="DF484" s="6">
        <v>1</v>
      </c>
      <c r="DG484" s="6">
        <v>1</v>
      </c>
      <c r="DH484" s="6">
        <v>1</v>
      </c>
      <c r="DI484" s="6">
        <v>1</v>
      </c>
      <c r="DJ484" s="6">
        <v>1</v>
      </c>
      <c r="DK484" s="6">
        <v>1</v>
      </c>
      <c r="DL484" s="6">
        <v>1</v>
      </c>
      <c r="DM484" s="6">
        <v>1</v>
      </c>
      <c r="DN484" s="6">
        <v>1</v>
      </c>
      <c r="DO484" s="6">
        <v>1</v>
      </c>
      <c r="DP484" s="6">
        <v>1</v>
      </c>
      <c r="DQ484" s="6">
        <v>1</v>
      </c>
      <c r="DR484" s="6">
        <v>1</v>
      </c>
      <c r="DS484" s="6">
        <v>1</v>
      </c>
      <c r="DT484" s="6">
        <v>1</v>
      </c>
      <c r="DU484" s="6">
        <v>1</v>
      </c>
      <c r="DV484" s="6">
        <v>1</v>
      </c>
      <c r="DW484" s="6">
        <v>1</v>
      </c>
      <c r="DX484" s="6">
        <v>1</v>
      </c>
    </row>
    <row r="485" spans="1:128">
      <c r="A485" s="15">
        <v>480</v>
      </c>
      <c r="BP485" s="27">
        <v>0.749197480663707</v>
      </c>
      <c r="BQ485" s="27">
        <v>12715.9944063041</v>
      </c>
      <c r="BR485" s="27">
        <v>1.26610383534982</v>
      </c>
      <c r="BS485" s="27">
        <v>16391.9989671412</v>
      </c>
      <c r="BU485">
        <f t="shared" si="28"/>
        <v>99663.6276932519</v>
      </c>
      <c r="BV485">
        <f t="shared" si="29"/>
        <v>173523.576335332</v>
      </c>
      <c r="BW485" s="29">
        <v>480</v>
      </c>
      <c r="BX485">
        <f t="shared" si="30"/>
        <v>0</v>
      </c>
      <c r="BY485">
        <f t="shared" si="31"/>
        <v>1</v>
      </c>
      <c r="CA485" s="25">
        <v>95800</v>
      </c>
      <c r="CH485" s="7">
        <v>95800</v>
      </c>
      <c r="CI485" s="6">
        <v>0</v>
      </c>
      <c r="CJ485" s="6">
        <v>1</v>
      </c>
      <c r="CK485" s="6">
        <v>0</v>
      </c>
      <c r="CL485" s="6">
        <v>1</v>
      </c>
      <c r="CM485" s="6">
        <v>0</v>
      </c>
      <c r="CN485" s="6">
        <v>1</v>
      </c>
      <c r="CO485" s="6">
        <v>0</v>
      </c>
      <c r="CP485" s="6">
        <v>1</v>
      </c>
      <c r="CQ485" s="6">
        <v>0</v>
      </c>
      <c r="CR485" s="6">
        <v>1</v>
      </c>
      <c r="CS485" s="6">
        <v>0</v>
      </c>
      <c r="CT485" s="6">
        <v>1</v>
      </c>
      <c r="CU485" s="6">
        <v>0</v>
      </c>
      <c r="CV485" s="6">
        <v>1</v>
      </c>
      <c r="CW485" s="6">
        <v>0.002</v>
      </c>
      <c r="CX485" s="6">
        <v>0.998</v>
      </c>
      <c r="CY485" s="6">
        <v>0.095</v>
      </c>
      <c r="CZ485" s="6">
        <v>0.905</v>
      </c>
      <c r="DA485" s="6">
        <v>0.274</v>
      </c>
      <c r="DB485" s="6">
        <v>0.726</v>
      </c>
      <c r="DC485" s="6">
        <v>1</v>
      </c>
      <c r="DD485" s="6">
        <v>1</v>
      </c>
      <c r="DE485" s="6">
        <v>1</v>
      </c>
      <c r="DF485" s="6">
        <v>1</v>
      </c>
      <c r="DG485" s="6">
        <v>1</v>
      </c>
      <c r="DH485" s="6">
        <v>1</v>
      </c>
      <c r="DI485" s="6">
        <v>1</v>
      </c>
      <c r="DJ485" s="6">
        <v>1</v>
      </c>
      <c r="DK485" s="6">
        <v>1</v>
      </c>
      <c r="DL485" s="6">
        <v>1</v>
      </c>
      <c r="DM485" s="6">
        <v>1</v>
      </c>
      <c r="DN485" s="6">
        <v>1</v>
      </c>
      <c r="DO485" s="6">
        <v>1</v>
      </c>
      <c r="DP485" s="6">
        <v>1</v>
      </c>
      <c r="DQ485" s="6">
        <v>1</v>
      </c>
      <c r="DR485" s="6">
        <v>1</v>
      </c>
      <c r="DS485" s="6">
        <v>1</v>
      </c>
      <c r="DT485" s="6">
        <v>1</v>
      </c>
      <c r="DU485" s="6">
        <v>1</v>
      </c>
      <c r="DV485" s="6">
        <v>1</v>
      </c>
      <c r="DW485" s="6">
        <v>1</v>
      </c>
      <c r="DX485" s="6">
        <v>1</v>
      </c>
    </row>
    <row r="486" spans="1:128">
      <c r="A486" s="15">
        <v>481</v>
      </c>
      <c r="BP486" s="27">
        <v>0.83448902869287</v>
      </c>
      <c r="BQ486" s="27">
        <v>15532.9341234159</v>
      </c>
      <c r="BR486" s="27">
        <v>1.43683805376577</v>
      </c>
      <c r="BS486" s="27">
        <v>21494.3825709604</v>
      </c>
      <c r="BU486">
        <f t="shared" si="28"/>
        <v>109640.420180515</v>
      </c>
      <c r="BV486">
        <f t="shared" si="29"/>
        <v>194031.325493905</v>
      </c>
      <c r="BW486" s="29">
        <v>481</v>
      </c>
      <c r="BX486">
        <f t="shared" si="30"/>
        <v>0</v>
      </c>
      <c r="BY486">
        <f t="shared" si="31"/>
        <v>1</v>
      </c>
      <c r="CA486" s="25">
        <v>96000</v>
      </c>
      <c r="CH486" s="7">
        <v>96000</v>
      </c>
      <c r="CI486" s="6">
        <v>0</v>
      </c>
      <c r="CJ486" s="6">
        <v>1</v>
      </c>
      <c r="CK486" s="6">
        <v>0</v>
      </c>
      <c r="CL486" s="6">
        <v>1</v>
      </c>
      <c r="CM486" s="6">
        <v>0</v>
      </c>
      <c r="CN486" s="6">
        <v>1</v>
      </c>
      <c r="CO486" s="6">
        <v>0</v>
      </c>
      <c r="CP486" s="6">
        <v>1</v>
      </c>
      <c r="CQ486" s="6">
        <v>0</v>
      </c>
      <c r="CR486" s="6">
        <v>1</v>
      </c>
      <c r="CS486" s="6">
        <v>0</v>
      </c>
      <c r="CT486" s="6">
        <v>1</v>
      </c>
      <c r="CU486" s="6">
        <v>0</v>
      </c>
      <c r="CV486" s="6">
        <v>1</v>
      </c>
      <c r="CW486" s="6">
        <v>0.002</v>
      </c>
      <c r="CX486" s="6">
        <v>0.998</v>
      </c>
      <c r="CY486" s="6">
        <v>0.093</v>
      </c>
      <c r="CZ486" s="6">
        <v>0.907</v>
      </c>
      <c r="DA486" s="6">
        <v>0.27</v>
      </c>
      <c r="DB486" s="6">
        <v>0.73</v>
      </c>
      <c r="DC486" s="6">
        <v>1</v>
      </c>
      <c r="DD486" s="6">
        <v>1</v>
      </c>
      <c r="DE486" s="6">
        <v>1</v>
      </c>
      <c r="DF486" s="6">
        <v>1</v>
      </c>
      <c r="DG486" s="6">
        <v>1</v>
      </c>
      <c r="DH486" s="6">
        <v>1</v>
      </c>
      <c r="DI486" s="6">
        <v>1</v>
      </c>
      <c r="DJ486" s="6">
        <v>1</v>
      </c>
      <c r="DK486" s="6">
        <v>1</v>
      </c>
      <c r="DL486" s="6">
        <v>1</v>
      </c>
      <c r="DM486" s="6">
        <v>1</v>
      </c>
      <c r="DN486" s="6">
        <v>1</v>
      </c>
      <c r="DO486" s="6">
        <v>1</v>
      </c>
      <c r="DP486" s="6">
        <v>1</v>
      </c>
      <c r="DQ486" s="6">
        <v>1</v>
      </c>
      <c r="DR486" s="6">
        <v>1</v>
      </c>
      <c r="DS486" s="6">
        <v>1</v>
      </c>
      <c r="DT486" s="6">
        <v>1</v>
      </c>
      <c r="DU486" s="6">
        <v>1</v>
      </c>
      <c r="DV486" s="6">
        <v>1</v>
      </c>
      <c r="DW486" s="6">
        <v>1</v>
      </c>
      <c r="DX486" s="6">
        <v>1</v>
      </c>
    </row>
    <row r="487" spans="1:128">
      <c r="A487" s="15">
        <v>482</v>
      </c>
      <c r="BP487" s="27">
        <v>0.843978915043211</v>
      </c>
      <c r="BQ487" s="27">
        <v>18746.1872236594</v>
      </c>
      <c r="BR487" s="27">
        <v>1.46454327210689</v>
      </c>
      <c r="BS487" s="27">
        <v>23543.8166472978</v>
      </c>
      <c r="BU487">
        <f t="shared" si="28"/>
        <v>107850.650032822</v>
      </c>
      <c r="BV487">
        <f t="shared" si="29"/>
        <v>196137.674168736</v>
      </c>
      <c r="BW487" s="29">
        <v>482</v>
      </c>
      <c r="BX487">
        <f t="shared" si="30"/>
        <v>0</v>
      </c>
      <c r="BY487">
        <f t="shared" si="31"/>
        <v>1</v>
      </c>
      <c r="CA487" s="25">
        <v>96200</v>
      </c>
      <c r="CH487" s="7">
        <v>96200</v>
      </c>
      <c r="CI487" s="6">
        <v>0</v>
      </c>
      <c r="CJ487" s="6">
        <v>1</v>
      </c>
      <c r="CK487" s="6">
        <v>0</v>
      </c>
      <c r="CL487" s="6">
        <v>1</v>
      </c>
      <c r="CM487" s="6">
        <v>0</v>
      </c>
      <c r="CN487" s="6">
        <v>1</v>
      </c>
      <c r="CO487" s="6">
        <v>0</v>
      </c>
      <c r="CP487" s="6">
        <v>1</v>
      </c>
      <c r="CQ487" s="6">
        <v>0</v>
      </c>
      <c r="CR487" s="6">
        <v>1</v>
      </c>
      <c r="CS487" s="6">
        <v>0</v>
      </c>
      <c r="CT487" s="6">
        <v>1</v>
      </c>
      <c r="CU487" s="6">
        <v>0</v>
      </c>
      <c r="CV487" s="6">
        <v>1</v>
      </c>
      <c r="CW487" s="6">
        <v>0.002</v>
      </c>
      <c r="CX487" s="6">
        <v>0.998</v>
      </c>
      <c r="CY487" s="6">
        <v>0.089</v>
      </c>
      <c r="CZ487" s="6">
        <v>0.911</v>
      </c>
      <c r="DA487" s="6">
        <v>0.266</v>
      </c>
      <c r="DB487" s="6">
        <v>0.734</v>
      </c>
      <c r="DC487" s="6">
        <v>1</v>
      </c>
      <c r="DD487" s="6">
        <v>1</v>
      </c>
      <c r="DE487" s="6">
        <v>1</v>
      </c>
      <c r="DF487" s="6">
        <v>1</v>
      </c>
      <c r="DG487" s="6">
        <v>1</v>
      </c>
      <c r="DH487" s="6">
        <v>1</v>
      </c>
      <c r="DI487" s="6">
        <v>1</v>
      </c>
      <c r="DJ487" s="6">
        <v>1</v>
      </c>
      <c r="DK487" s="6">
        <v>1</v>
      </c>
      <c r="DL487" s="6">
        <v>1</v>
      </c>
      <c r="DM487" s="6">
        <v>1</v>
      </c>
      <c r="DN487" s="6">
        <v>1</v>
      </c>
      <c r="DO487" s="6">
        <v>1</v>
      </c>
      <c r="DP487" s="6">
        <v>1</v>
      </c>
      <c r="DQ487" s="6">
        <v>1</v>
      </c>
      <c r="DR487" s="6">
        <v>1</v>
      </c>
      <c r="DS487" s="6">
        <v>1</v>
      </c>
      <c r="DT487" s="6">
        <v>1</v>
      </c>
      <c r="DU487" s="6">
        <v>1</v>
      </c>
      <c r="DV487" s="6">
        <v>1</v>
      </c>
      <c r="DW487" s="6">
        <v>1</v>
      </c>
      <c r="DX487" s="6">
        <v>1</v>
      </c>
    </row>
    <row r="488" spans="1:128">
      <c r="A488" s="15">
        <v>483</v>
      </c>
      <c r="BP488" s="27">
        <v>0.825832847518792</v>
      </c>
      <c r="BQ488" s="27">
        <v>17378.8625481943</v>
      </c>
      <c r="BR488" s="27">
        <v>1.40001056166204</v>
      </c>
      <c r="BS488" s="27">
        <v>24995.1427360364</v>
      </c>
      <c r="BU488">
        <f t="shared" si="28"/>
        <v>106496.064579625</v>
      </c>
      <c r="BV488">
        <f t="shared" si="29"/>
        <v>185006.44151327</v>
      </c>
      <c r="BW488" s="29">
        <v>483</v>
      </c>
      <c r="BX488">
        <f t="shared" si="30"/>
        <v>0</v>
      </c>
      <c r="BY488">
        <f t="shared" si="31"/>
        <v>1</v>
      </c>
      <c r="CA488" s="25">
        <v>96400</v>
      </c>
      <c r="CH488" s="7">
        <v>96400</v>
      </c>
      <c r="CI488" s="6">
        <v>0</v>
      </c>
      <c r="CJ488" s="6">
        <v>1</v>
      </c>
      <c r="CK488" s="6">
        <v>0</v>
      </c>
      <c r="CL488" s="6">
        <v>1</v>
      </c>
      <c r="CM488" s="6">
        <v>0</v>
      </c>
      <c r="CN488" s="6">
        <v>1</v>
      </c>
      <c r="CO488" s="6">
        <v>0</v>
      </c>
      <c r="CP488" s="6">
        <v>1</v>
      </c>
      <c r="CQ488" s="6">
        <v>0</v>
      </c>
      <c r="CR488" s="6">
        <v>1</v>
      </c>
      <c r="CS488" s="6">
        <v>0</v>
      </c>
      <c r="CT488" s="6">
        <v>1</v>
      </c>
      <c r="CU488" s="6">
        <v>0</v>
      </c>
      <c r="CV488" s="6">
        <v>1</v>
      </c>
      <c r="CW488" s="6">
        <v>0.002</v>
      </c>
      <c r="CX488" s="6">
        <v>0.998</v>
      </c>
      <c r="CY488" s="6">
        <v>0.086</v>
      </c>
      <c r="CZ488" s="6">
        <v>0.914</v>
      </c>
      <c r="DA488" s="6">
        <v>0.265</v>
      </c>
      <c r="DB488" s="6">
        <v>0.735</v>
      </c>
      <c r="DC488" s="6">
        <v>1</v>
      </c>
      <c r="DD488" s="6">
        <v>1</v>
      </c>
      <c r="DE488" s="6">
        <v>1</v>
      </c>
      <c r="DF488" s="6">
        <v>1</v>
      </c>
      <c r="DG488" s="6">
        <v>1</v>
      </c>
      <c r="DH488" s="6">
        <v>1</v>
      </c>
      <c r="DI488" s="6">
        <v>1</v>
      </c>
      <c r="DJ488" s="6">
        <v>1</v>
      </c>
      <c r="DK488" s="6">
        <v>1</v>
      </c>
      <c r="DL488" s="6">
        <v>1</v>
      </c>
      <c r="DM488" s="6">
        <v>1</v>
      </c>
      <c r="DN488" s="6">
        <v>1</v>
      </c>
      <c r="DO488" s="6">
        <v>1</v>
      </c>
      <c r="DP488" s="6">
        <v>1</v>
      </c>
      <c r="DQ488" s="6">
        <v>1</v>
      </c>
      <c r="DR488" s="6">
        <v>1</v>
      </c>
      <c r="DS488" s="6">
        <v>1</v>
      </c>
      <c r="DT488" s="6">
        <v>1</v>
      </c>
      <c r="DU488" s="6">
        <v>1</v>
      </c>
      <c r="DV488" s="6">
        <v>1</v>
      </c>
      <c r="DW488" s="6">
        <v>1</v>
      </c>
      <c r="DX488" s="6">
        <v>1</v>
      </c>
    </row>
    <row r="489" spans="1:128">
      <c r="A489" s="15">
        <v>484</v>
      </c>
      <c r="BP489" s="27">
        <v>0.812202673984122</v>
      </c>
      <c r="BQ489" s="27">
        <v>12423.7673634198</v>
      </c>
      <c r="BR489" s="27">
        <v>1.37071275868796</v>
      </c>
      <c r="BS489" s="27">
        <v>16611.3785858402</v>
      </c>
      <c r="BU489">
        <f t="shared" si="28"/>
        <v>109406.633734199</v>
      </c>
      <c r="BV489">
        <f t="shared" si="29"/>
        <v>188995.535217353</v>
      </c>
      <c r="BW489" s="29">
        <v>484</v>
      </c>
      <c r="BX489">
        <f t="shared" si="30"/>
        <v>0</v>
      </c>
      <c r="BY489">
        <f t="shared" si="31"/>
        <v>1</v>
      </c>
      <c r="CA489" s="25">
        <v>96600</v>
      </c>
      <c r="CH489" s="7">
        <v>96600</v>
      </c>
      <c r="CI489" s="6">
        <v>0</v>
      </c>
      <c r="CJ489" s="6">
        <v>1</v>
      </c>
      <c r="CK489" s="6">
        <v>0</v>
      </c>
      <c r="CL489" s="6">
        <v>1</v>
      </c>
      <c r="CM489" s="6">
        <v>0</v>
      </c>
      <c r="CN489" s="6">
        <v>1</v>
      </c>
      <c r="CO489" s="6">
        <v>0</v>
      </c>
      <c r="CP489" s="6">
        <v>1</v>
      </c>
      <c r="CQ489" s="6">
        <v>0</v>
      </c>
      <c r="CR489" s="6">
        <v>1</v>
      </c>
      <c r="CS489" s="6">
        <v>0</v>
      </c>
      <c r="CT489" s="6">
        <v>1</v>
      </c>
      <c r="CU489" s="6">
        <v>0</v>
      </c>
      <c r="CV489" s="6">
        <v>1</v>
      </c>
      <c r="CW489" s="6">
        <v>0.001</v>
      </c>
      <c r="CX489" s="6">
        <v>0.999</v>
      </c>
      <c r="CY489" s="6">
        <v>0.085</v>
      </c>
      <c r="CZ489" s="6">
        <v>0.915</v>
      </c>
      <c r="DA489" s="6">
        <v>0.262</v>
      </c>
      <c r="DB489" s="6">
        <v>0.738</v>
      </c>
      <c r="DC489" s="6">
        <v>1</v>
      </c>
      <c r="DD489" s="6">
        <v>1</v>
      </c>
      <c r="DE489" s="6">
        <v>1</v>
      </c>
      <c r="DF489" s="6">
        <v>1</v>
      </c>
      <c r="DG489" s="6">
        <v>1</v>
      </c>
      <c r="DH489" s="6">
        <v>1</v>
      </c>
      <c r="DI489" s="6">
        <v>1</v>
      </c>
      <c r="DJ489" s="6">
        <v>1</v>
      </c>
      <c r="DK489" s="6">
        <v>1</v>
      </c>
      <c r="DL489" s="6">
        <v>1</v>
      </c>
      <c r="DM489" s="6">
        <v>1</v>
      </c>
      <c r="DN489" s="6">
        <v>1</v>
      </c>
      <c r="DO489" s="6">
        <v>1</v>
      </c>
      <c r="DP489" s="6">
        <v>1</v>
      </c>
      <c r="DQ489" s="6">
        <v>1</v>
      </c>
      <c r="DR489" s="6">
        <v>1</v>
      </c>
      <c r="DS489" s="6">
        <v>1</v>
      </c>
      <c r="DT489" s="6">
        <v>1</v>
      </c>
      <c r="DU489" s="6">
        <v>1</v>
      </c>
      <c r="DV489" s="6">
        <v>1</v>
      </c>
      <c r="DW489" s="6">
        <v>1</v>
      </c>
      <c r="DX489" s="6">
        <v>1</v>
      </c>
    </row>
    <row r="490" spans="1:128">
      <c r="A490" s="15">
        <v>485</v>
      </c>
      <c r="BP490" s="27">
        <v>0.862519230784045</v>
      </c>
      <c r="BQ490" s="27">
        <v>17766.2734565971</v>
      </c>
      <c r="BR490" s="27">
        <v>1.47940277787748</v>
      </c>
      <c r="BS490" s="27">
        <v>23500.6224617335</v>
      </c>
      <c r="BU490">
        <f t="shared" si="28"/>
        <v>111611.61116101</v>
      </c>
      <c r="BV490">
        <f t="shared" si="29"/>
        <v>198409.794219889</v>
      </c>
      <c r="BW490" s="29">
        <v>485</v>
      </c>
      <c r="BX490">
        <f t="shared" si="30"/>
        <v>0</v>
      </c>
      <c r="BY490">
        <f t="shared" si="31"/>
        <v>1</v>
      </c>
      <c r="CA490" s="25">
        <v>96800</v>
      </c>
      <c r="CH490" s="7">
        <v>96800</v>
      </c>
      <c r="CI490" s="6">
        <v>0</v>
      </c>
      <c r="CJ490" s="6">
        <v>1</v>
      </c>
      <c r="CK490" s="6">
        <v>0</v>
      </c>
      <c r="CL490" s="6">
        <v>1</v>
      </c>
      <c r="CM490" s="6">
        <v>0</v>
      </c>
      <c r="CN490" s="6">
        <v>1</v>
      </c>
      <c r="CO490" s="6">
        <v>0</v>
      </c>
      <c r="CP490" s="6">
        <v>1</v>
      </c>
      <c r="CQ490" s="6">
        <v>0</v>
      </c>
      <c r="CR490" s="6">
        <v>1</v>
      </c>
      <c r="CS490" s="6">
        <v>0</v>
      </c>
      <c r="CT490" s="6">
        <v>1</v>
      </c>
      <c r="CU490" s="6">
        <v>0</v>
      </c>
      <c r="CV490" s="6">
        <v>1</v>
      </c>
      <c r="CW490" s="6">
        <v>0.001</v>
      </c>
      <c r="CX490" s="6">
        <v>0.999</v>
      </c>
      <c r="CY490" s="6">
        <v>0.083</v>
      </c>
      <c r="CZ490" s="6">
        <v>0.917</v>
      </c>
      <c r="DA490" s="6">
        <v>0.259</v>
      </c>
      <c r="DB490" s="6">
        <v>0.741</v>
      </c>
      <c r="DC490" s="6">
        <v>1</v>
      </c>
      <c r="DD490" s="6">
        <v>1</v>
      </c>
      <c r="DE490" s="6">
        <v>1</v>
      </c>
      <c r="DF490" s="6">
        <v>1</v>
      </c>
      <c r="DG490" s="6">
        <v>1</v>
      </c>
      <c r="DH490" s="6">
        <v>1</v>
      </c>
      <c r="DI490" s="6">
        <v>1</v>
      </c>
      <c r="DJ490" s="6">
        <v>1</v>
      </c>
      <c r="DK490" s="6">
        <v>1</v>
      </c>
      <c r="DL490" s="6">
        <v>1</v>
      </c>
      <c r="DM490" s="6">
        <v>1</v>
      </c>
      <c r="DN490" s="6">
        <v>1</v>
      </c>
      <c r="DO490" s="6">
        <v>1</v>
      </c>
      <c r="DP490" s="6">
        <v>1</v>
      </c>
      <c r="DQ490" s="6">
        <v>1</v>
      </c>
      <c r="DR490" s="6">
        <v>1</v>
      </c>
      <c r="DS490" s="6">
        <v>1</v>
      </c>
      <c r="DT490" s="6">
        <v>1</v>
      </c>
      <c r="DU490" s="6">
        <v>1</v>
      </c>
      <c r="DV490" s="6">
        <v>1</v>
      </c>
      <c r="DW490" s="6">
        <v>1</v>
      </c>
      <c r="DX490" s="6">
        <v>1</v>
      </c>
    </row>
    <row r="491" spans="1:128">
      <c r="A491" s="15">
        <v>486</v>
      </c>
      <c r="BP491" s="27">
        <v>0.773409467076583</v>
      </c>
      <c r="BQ491" s="27">
        <v>17163.9884088083</v>
      </c>
      <c r="BR491" s="27">
        <v>1.30063621216195</v>
      </c>
      <c r="BS491" s="27">
        <v>24266.8544325847</v>
      </c>
      <c r="BU491">
        <f t="shared" si="28"/>
        <v>98847.4316526791</v>
      </c>
      <c r="BV491">
        <f t="shared" si="29"/>
        <v>170828.577391707</v>
      </c>
      <c r="BW491" s="29">
        <v>486</v>
      </c>
      <c r="BX491">
        <f t="shared" si="30"/>
        <v>0</v>
      </c>
      <c r="BY491">
        <f t="shared" si="31"/>
        <v>1</v>
      </c>
      <c r="CA491" s="25">
        <v>97000</v>
      </c>
      <c r="CH491" s="7">
        <v>97000</v>
      </c>
      <c r="CI491" s="6">
        <v>0</v>
      </c>
      <c r="CJ491" s="6">
        <v>1</v>
      </c>
      <c r="CK491" s="6">
        <v>0</v>
      </c>
      <c r="CL491" s="6">
        <v>1</v>
      </c>
      <c r="CM491" s="6">
        <v>0</v>
      </c>
      <c r="CN491" s="6">
        <v>1</v>
      </c>
      <c r="CO491" s="6">
        <v>0</v>
      </c>
      <c r="CP491" s="6">
        <v>1</v>
      </c>
      <c r="CQ491" s="6">
        <v>0</v>
      </c>
      <c r="CR491" s="6">
        <v>1</v>
      </c>
      <c r="CS491" s="6">
        <v>0</v>
      </c>
      <c r="CT491" s="6">
        <v>1</v>
      </c>
      <c r="CU491" s="6">
        <v>0</v>
      </c>
      <c r="CV491" s="6">
        <v>1</v>
      </c>
      <c r="CW491" s="6">
        <v>0.001</v>
      </c>
      <c r="CX491" s="6">
        <v>0.999</v>
      </c>
      <c r="CY491" s="6">
        <v>0.081</v>
      </c>
      <c r="CZ491" s="6">
        <v>0.919</v>
      </c>
      <c r="DA491" s="6">
        <v>0.258</v>
      </c>
      <c r="DB491" s="6">
        <v>0.742</v>
      </c>
      <c r="DC491" s="6">
        <v>1</v>
      </c>
      <c r="DD491" s="6">
        <v>1</v>
      </c>
      <c r="DE491" s="6">
        <v>1</v>
      </c>
      <c r="DF491" s="6">
        <v>1</v>
      </c>
      <c r="DG491" s="6">
        <v>1</v>
      </c>
      <c r="DH491" s="6">
        <v>1</v>
      </c>
      <c r="DI491" s="6">
        <v>1</v>
      </c>
      <c r="DJ491" s="6">
        <v>1</v>
      </c>
      <c r="DK491" s="6">
        <v>1</v>
      </c>
      <c r="DL491" s="6">
        <v>1</v>
      </c>
      <c r="DM491" s="6">
        <v>1</v>
      </c>
      <c r="DN491" s="6">
        <v>1</v>
      </c>
      <c r="DO491" s="6">
        <v>1</v>
      </c>
      <c r="DP491" s="6">
        <v>1</v>
      </c>
      <c r="DQ491" s="6">
        <v>1</v>
      </c>
      <c r="DR491" s="6">
        <v>1</v>
      </c>
      <c r="DS491" s="6">
        <v>1</v>
      </c>
      <c r="DT491" s="6">
        <v>1</v>
      </c>
      <c r="DU491" s="6">
        <v>1</v>
      </c>
      <c r="DV491" s="6">
        <v>1</v>
      </c>
      <c r="DW491" s="6">
        <v>1</v>
      </c>
      <c r="DX491" s="6">
        <v>1</v>
      </c>
    </row>
    <row r="492" spans="1:128">
      <c r="A492" s="15">
        <v>487</v>
      </c>
      <c r="BP492" s="27">
        <v>0.823988906696208</v>
      </c>
      <c r="BQ492" s="27">
        <v>12240.3109039342</v>
      </c>
      <c r="BR492" s="27">
        <v>1.42857900546435</v>
      </c>
      <c r="BS492" s="27">
        <v>16251.7562740911</v>
      </c>
      <c r="BU492">
        <f t="shared" si="28"/>
        <v>111358.025100497</v>
      </c>
      <c r="BV492">
        <f t="shared" si="29"/>
        <v>198035.094545561</v>
      </c>
      <c r="BW492" s="29">
        <v>487</v>
      </c>
      <c r="BX492">
        <f t="shared" si="30"/>
        <v>0</v>
      </c>
      <c r="BY492">
        <f t="shared" si="31"/>
        <v>1</v>
      </c>
      <c r="CA492" s="25">
        <v>97200</v>
      </c>
      <c r="CH492" s="7">
        <v>97200</v>
      </c>
      <c r="CI492" s="6">
        <v>0</v>
      </c>
      <c r="CJ492" s="6">
        <v>1</v>
      </c>
      <c r="CK492" s="6">
        <v>0</v>
      </c>
      <c r="CL492" s="6">
        <v>1</v>
      </c>
      <c r="CM492" s="6">
        <v>0</v>
      </c>
      <c r="CN492" s="6">
        <v>1</v>
      </c>
      <c r="CO492" s="6">
        <v>0</v>
      </c>
      <c r="CP492" s="6">
        <v>1</v>
      </c>
      <c r="CQ492" s="6">
        <v>0</v>
      </c>
      <c r="CR492" s="6">
        <v>1</v>
      </c>
      <c r="CS492" s="6">
        <v>0</v>
      </c>
      <c r="CT492" s="6">
        <v>1</v>
      </c>
      <c r="CU492" s="6">
        <v>0</v>
      </c>
      <c r="CV492" s="6">
        <v>1</v>
      </c>
      <c r="CW492" s="6">
        <v>0.001</v>
      </c>
      <c r="CX492" s="6">
        <v>0.999</v>
      </c>
      <c r="CY492" s="6">
        <v>0.077</v>
      </c>
      <c r="CZ492" s="6">
        <v>0.923</v>
      </c>
      <c r="DA492" s="6">
        <v>0.255</v>
      </c>
      <c r="DB492" s="6">
        <v>0.745</v>
      </c>
      <c r="DC492" s="6">
        <v>1</v>
      </c>
      <c r="DD492" s="6">
        <v>1</v>
      </c>
      <c r="DE492" s="6">
        <v>1</v>
      </c>
      <c r="DF492" s="6">
        <v>1</v>
      </c>
      <c r="DG492" s="6">
        <v>1</v>
      </c>
      <c r="DH492" s="6">
        <v>1</v>
      </c>
      <c r="DI492" s="6">
        <v>1</v>
      </c>
      <c r="DJ492" s="6">
        <v>1</v>
      </c>
      <c r="DK492" s="6">
        <v>1</v>
      </c>
      <c r="DL492" s="6">
        <v>1</v>
      </c>
      <c r="DM492" s="6">
        <v>1</v>
      </c>
      <c r="DN492" s="6">
        <v>1</v>
      </c>
      <c r="DO492" s="6">
        <v>1</v>
      </c>
      <c r="DP492" s="6">
        <v>1</v>
      </c>
      <c r="DQ492" s="6">
        <v>1</v>
      </c>
      <c r="DR492" s="6">
        <v>1</v>
      </c>
      <c r="DS492" s="6">
        <v>1</v>
      </c>
      <c r="DT492" s="6">
        <v>1</v>
      </c>
      <c r="DU492" s="6">
        <v>1</v>
      </c>
      <c r="DV492" s="6">
        <v>1</v>
      </c>
      <c r="DW492" s="6">
        <v>1</v>
      </c>
      <c r="DX492" s="6">
        <v>1</v>
      </c>
    </row>
    <row r="493" spans="1:128">
      <c r="A493" s="15">
        <v>488</v>
      </c>
      <c r="BP493" s="27">
        <v>0.793656745030714</v>
      </c>
      <c r="BQ493" s="27">
        <v>12975.0897681886</v>
      </c>
      <c r="BR493" s="27">
        <v>1.36397320977492</v>
      </c>
      <c r="BS493" s="27">
        <v>16278.8682650008</v>
      </c>
      <c r="BU493">
        <f t="shared" si="28"/>
        <v>106073.421986419</v>
      </c>
      <c r="BV493">
        <f t="shared" si="29"/>
        <v>188317.113201238</v>
      </c>
      <c r="BW493" s="29">
        <v>488</v>
      </c>
      <c r="BX493">
        <f t="shared" si="30"/>
        <v>0</v>
      </c>
      <c r="BY493">
        <f t="shared" si="31"/>
        <v>1</v>
      </c>
      <c r="CA493" s="25">
        <v>97400</v>
      </c>
      <c r="CH493" s="7">
        <v>97400</v>
      </c>
      <c r="CI493" s="6">
        <v>0</v>
      </c>
      <c r="CJ493" s="6">
        <v>1</v>
      </c>
      <c r="CK493" s="6">
        <v>0</v>
      </c>
      <c r="CL493" s="6">
        <v>1</v>
      </c>
      <c r="CM493" s="6">
        <v>0</v>
      </c>
      <c r="CN493" s="6">
        <v>1</v>
      </c>
      <c r="CO493" s="6">
        <v>0</v>
      </c>
      <c r="CP493" s="6">
        <v>1</v>
      </c>
      <c r="CQ493" s="6">
        <v>0</v>
      </c>
      <c r="CR493" s="6">
        <v>1</v>
      </c>
      <c r="CS493" s="6">
        <v>0</v>
      </c>
      <c r="CT493" s="6">
        <v>1</v>
      </c>
      <c r="CU493" s="6">
        <v>0</v>
      </c>
      <c r="CV493" s="6">
        <v>1</v>
      </c>
      <c r="CW493" s="6">
        <v>0</v>
      </c>
      <c r="CX493" s="6">
        <v>1</v>
      </c>
      <c r="CY493" s="6">
        <v>0.077</v>
      </c>
      <c r="CZ493" s="6">
        <v>0.923</v>
      </c>
      <c r="DA493" s="6">
        <v>0.253</v>
      </c>
      <c r="DB493" s="6">
        <v>0.747</v>
      </c>
      <c r="DC493" s="6">
        <v>1</v>
      </c>
      <c r="DD493" s="6">
        <v>1</v>
      </c>
      <c r="DE493" s="6">
        <v>1</v>
      </c>
      <c r="DF493" s="6">
        <v>1</v>
      </c>
      <c r="DG493" s="6">
        <v>1</v>
      </c>
      <c r="DH493" s="6">
        <v>1</v>
      </c>
      <c r="DI493" s="6">
        <v>1</v>
      </c>
      <c r="DJ493" s="6">
        <v>1</v>
      </c>
      <c r="DK493" s="6">
        <v>1</v>
      </c>
      <c r="DL493" s="6">
        <v>1</v>
      </c>
      <c r="DM493" s="6">
        <v>1</v>
      </c>
      <c r="DN493" s="6">
        <v>1</v>
      </c>
      <c r="DO493" s="6">
        <v>1</v>
      </c>
      <c r="DP493" s="6">
        <v>1</v>
      </c>
      <c r="DQ493" s="6">
        <v>1</v>
      </c>
      <c r="DR493" s="6">
        <v>1</v>
      </c>
      <c r="DS493" s="6">
        <v>1</v>
      </c>
      <c r="DT493" s="6">
        <v>1</v>
      </c>
      <c r="DU493" s="6">
        <v>1</v>
      </c>
      <c r="DV493" s="6">
        <v>1</v>
      </c>
      <c r="DW493" s="6">
        <v>1</v>
      </c>
      <c r="DX493" s="6">
        <v>1</v>
      </c>
    </row>
    <row r="494" spans="1:128">
      <c r="A494" s="15">
        <v>489</v>
      </c>
      <c r="BP494" s="27">
        <v>0.823481073649098</v>
      </c>
      <c r="BQ494" s="27">
        <v>10898.7568983861</v>
      </c>
      <c r="BR494" s="27">
        <v>1.42257260347436</v>
      </c>
      <c r="BS494" s="27">
        <v>14512.6392307081</v>
      </c>
      <c r="BU494">
        <f t="shared" si="28"/>
        <v>112623.404148979</v>
      </c>
      <c r="BV494">
        <f t="shared" si="29"/>
        <v>198873.251290446</v>
      </c>
      <c r="BW494" s="29">
        <v>489</v>
      </c>
      <c r="BX494">
        <f t="shared" si="30"/>
        <v>0</v>
      </c>
      <c r="BY494">
        <f t="shared" si="31"/>
        <v>1</v>
      </c>
      <c r="CA494" s="25">
        <v>97600</v>
      </c>
      <c r="CH494" s="7">
        <v>97600</v>
      </c>
      <c r="CI494" s="6">
        <v>0</v>
      </c>
      <c r="CJ494" s="6">
        <v>1</v>
      </c>
      <c r="CK494" s="6">
        <v>0</v>
      </c>
      <c r="CL494" s="6">
        <v>1</v>
      </c>
      <c r="CM494" s="6">
        <v>0</v>
      </c>
      <c r="CN494" s="6">
        <v>1</v>
      </c>
      <c r="CO494" s="6">
        <v>0</v>
      </c>
      <c r="CP494" s="6">
        <v>1</v>
      </c>
      <c r="CQ494" s="6">
        <v>0</v>
      </c>
      <c r="CR494" s="6">
        <v>1</v>
      </c>
      <c r="CS494" s="6">
        <v>0</v>
      </c>
      <c r="CT494" s="6">
        <v>1</v>
      </c>
      <c r="CU494" s="6">
        <v>0</v>
      </c>
      <c r="CV494" s="6">
        <v>1</v>
      </c>
      <c r="CW494" s="6">
        <v>0</v>
      </c>
      <c r="CX494" s="6">
        <v>1</v>
      </c>
      <c r="CY494" s="6">
        <v>0.076</v>
      </c>
      <c r="CZ494" s="6">
        <v>0.924</v>
      </c>
      <c r="DA494" s="6">
        <v>0.249</v>
      </c>
      <c r="DB494" s="6">
        <v>0.751</v>
      </c>
      <c r="DC494" s="6">
        <v>1</v>
      </c>
      <c r="DD494" s="6">
        <v>1</v>
      </c>
      <c r="DE494" s="6">
        <v>1</v>
      </c>
      <c r="DF494" s="6">
        <v>1</v>
      </c>
      <c r="DG494" s="6">
        <v>1</v>
      </c>
      <c r="DH494" s="6">
        <v>1</v>
      </c>
      <c r="DI494" s="6">
        <v>1</v>
      </c>
      <c r="DJ494" s="6">
        <v>1</v>
      </c>
      <c r="DK494" s="6">
        <v>1</v>
      </c>
      <c r="DL494" s="6">
        <v>1</v>
      </c>
      <c r="DM494" s="6">
        <v>1</v>
      </c>
      <c r="DN494" s="6">
        <v>1</v>
      </c>
      <c r="DO494" s="6">
        <v>1</v>
      </c>
      <c r="DP494" s="6">
        <v>1</v>
      </c>
      <c r="DQ494" s="6">
        <v>1</v>
      </c>
      <c r="DR494" s="6">
        <v>1</v>
      </c>
      <c r="DS494" s="6">
        <v>1</v>
      </c>
      <c r="DT494" s="6">
        <v>1</v>
      </c>
      <c r="DU494" s="6">
        <v>1</v>
      </c>
      <c r="DV494" s="6">
        <v>1</v>
      </c>
      <c r="DW494" s="6">
        <v>1</v>
      </c>
      <c r="DX494" s="6">
        <v>1</v>
      </c>
    </row>
    <row r="495" spans="1:128">
      <c r="A495" s="15">
        <v>490</v>
      </c>
      <c r="BP495" s="27">
        <v>0.754879700655219</v>
      </c>
      <c r="BQ495" s="27">
        <v>12818.5302928777</v>
      </c>
      <c r="BR495" s="27">
        <v>1.28829482102073</v>
      </c>
      <c r="BS495" s="27">
        <v>17504.9773100334</v>
      </c>
      <c r="BU495">
        <f t="shared" si="28"/>
        <v>100413.424805405</v>
      </c>
      <c r="BV495">
        <f t="shared" si="29"/>
        <v>175739.245843076</v>
      </c>
      <c r="BW495" s="29">
        <v>490</v>
      </c>
      <c r="BX495">
        <f t="shared" si="30"/>
        <v>0</v>
      </c>
      <c r="BY495">
        <f t="shared" si="31"/>
        <v>1</v>
      </c>
      <c r="CA495" s="25">
        <v>97800</v>
      </c>
      <c r="CH495" s="7">
        <v>97800</v>
      </c>
      <c r="CI495" s="6">
        <v>0</v>
      </c>
      <c r="CJ495" s="6">
        <v>1</v>
      </c>
      <c r="CK495" s="6">
        <v>0</v>
      </c>
      <c r="CL495" s="6">
        <v>1</v>
      </c>
      <c r="CM495" s="6">
        <v>0</v>
      </c>
      <c r="CN495" s="6">
        <v>1</v>
      </c>
      <c r="CO495" s="6">
        <v>0</v>
      </c>
      <c r="CP495" s="6">
        <v>1</v>
      </c>
      <c r="CQ495" s="6">
        <v>0</v>
      </c>
      <c r="CR495" s="6">
        <v>1</v>
      </c>
      <c r="CS495" s="6">
        <v>0</v>
      </c>
      <c r="CT495" s="6">
        <v>1</v>
      </c>
      <c r="CU495" s="6">
        <v>0</v>
      </c>
      <c r="CV495" s="6">
        <v>1</v>
      </c>
      <c r="CW495" s="6">
        <v>0</v>
      </c>
      <c r="CX495" s="6">
        <v>1</v>
      </c>
      <c r="CY495" s="6">
        <v>0.072</v>
      </c>
      <c r="CZ495" s="6">
        <v>0.928</v>
      </c>
      <c r="DA495" s="6">
        <v>0.245</v>
      </c>
      <c r="DB495" s="6">
        <v>0.755</v>
      </c>
      <c r="DC495" s="6">
        <v>1</v>
      </c>
      <c r="DD495" s="6">
        <v>1</v>
      </c>
      <c r="DE495" s="6">
        <v>1</v>
      </c>
      <c r="DF495" s="6">
        <v>1</v>
      </c>
      <c r="DG495" s="6">
        <v>1</v>
      </c>
      <c r="DH495" s="6">
        <v>1</v>
      </c>
      <c r="DI495" s="6">
        <v>1</v>
      </c>
      <c r="DJ495" s="6">
        <v>1</v>
      </c>
      <c r="DK495" s="6">
        <v>1</v>
      </c>
      <c r="DL495" s="6">
        <v>1</v>
      </c>
      <c r="DM495" s="6">
        <v>1</v>
      </c>
      <c r="DN495" s="6">
        <v>1</v>
      </c>
      <c r="DO495" s="6">
        <v>1</v>
      </c>
      <c r="DP495" s="6">
        <v>1</v>
      </c>
      <c r="DQ495" s="6">
        <v>1</v>
      </c>
      <c r="DR495" s="6">
        <v>1</v>
      </c>
      <c r="DS495" s="6">
        <v>1</v>
      </c>
      <c r="DT495" s="6">
        <v>1</v>
      </c>
      <c r="DU495" s="6">
        <v>1</v>
      </c>
      <c r="DV495" s="6">
        <v>1</v>
      </c>
      <c r="DW495" s="6">
        <v>1</v>
      </c>
      <c r="DX495" s="6">
        <v>1</v>
      </c>
    </row>
    <row r="496" spans="1:128">
      <c r="A496" s="15">
        <v>491</v>
      </c>
      <c r="BP496" s="27">
        <v>0.83781200001513</v>
      </c>
      <c r="BQ496" s="27">
        <v>11013.9840927633</v>
      </c>
      <c r="BR496" s="27">
        <v>1.45978214503596</v>
      </c>
      <c r="BS496" s="27">
        <v>14348.6645223193</v>
      </c>
      <c r="BU496">
        <f t="shared" si="28"/>
        <v>114657.815909506</v>
      </c>
      <c r="BV496">
        <f t="shared" si="29"/>
        <v>204618.657233075</v>
      </c>
      <c r="BW496" s="29">
        <v>491</v>
      </c>
      <c r="BX496">
        <f t="shared" si="30"/>
        <v>0</v>
      </c>
      <c r="BY496">
        <f t="shared" si="31"/>
        <v>1</v>
      </c>
      <c r="CA496" s="25">
        <v>98000</v>
      </c>
      <c r="CH496" s="7">
        <v>98000</v>
      </c>
      <c r="CI496" s="6">
        <v>0</v>
      </c>
      <c r="CJ496" s="6">
        <v>1</v>
      </c>
      <c r="CK496" s="6">
        <v>0</v>
      </c>
      <c r="CL496" s="6">
        <v>1</v>
      </c>
      <c r="CM496" s="6">
        <v>0</v>
      </c>
      <c r="CN496" s="6">
        <v>1</v>
      </c>
      <c r="CO496" s="6">
        <v>0</v>
      </c>
      <c r="CP496" s="6">
        <v>1</v>
      </c>
      <c r="CQ496" s="6">
        <v>0</v>
      </c>
      <c r="CR496" s="6">
        <v>1</v>
      </c>
      <c r="CS496" s="6">
        <v>0</v>
      </c>
      <c r="CT496" s="6">
        <v>1</v>
      </c>
      <c r="CU496" s="6">
        <v>0</v>
      </c>
      <c r="CV496" s="6">
        <v>1</v>
      </c>
      <c r="CW496" s="6">
        <v>0</v>
      </c>
      <c r="CX496" s="6">
        <v>1</v>
      </c>
      <c r="CY496" s="6">
        <v>0.069</v>
      </c>
      <c r="CZ496" s="6">
        <v>0.931</v>
      </c>
      <c r="DA496" s="6">
        <v>0.241</v>
      </c>
      <c r="DB496" s="6">
        <v>0.759</v>
      </c>
      <c r="DC496" s="6">
        <v>1</v>
      </c>
      <c r="DD496" s="6">
        <v>1</v>
      </c>
      <c r="DE496" s="6">
        <v>1</v>
      </c>
      <c r="DF496" s="6">
        <v>1</v>
      </c>
      <c r="DG496" s="6">
        <v>1</v>
      </c>
      <c r="DH496" s="6">
        <v>1</v>
      </c>
      <c r="DI496" s="6">
        <v>1</v>
      </c>
      <c r="DJ496" s="6">
        <v>1</v>
      </c>
      <c r="DK496" s="6">
        <v>1</v>
      </c>
      <c r="DL496" s="6">
        <v>1</v>
      </c>
      <c r="DM496" s="6">
        <v>1</v>
      </c>
      <c r="DN496" s="6">
        <v>1</v>
      </c>
      <c r="DO496" s="6">
        <v>1</v>
      </c>
      <c r="DP496" s="6">
        <v>1</v>
      </c>
      <c r="DQ496" s="6">
        <v>1</v>
      </c>
      <c r="DR496" s="6">
        <v>1</v>
      </c>
      <c r="DS496" s="6">
        <v>1</v>
      </c>
      <c r="DT496" s="6">
        <v>1</v>
      </c>
      <c r="DU496" s="6">
        <v>1</v>
      </c>
      <c r="DV496" s="6">
        <v>1</v>
      </c>
      <c r="DW496" s="6">
        <v>1</v>
      </c>
      <c r="DX496" s="6">
        <v>1</v>
      </c>
    </row>
    <row r="497" spans="1:128">
      <c r="A497" s="15">
        <v>492</v>
      </c>
      <c r="BP497" s="27">
        <v>0.833288846766854</v>
      </c>
      <c r="BQ497" s="27">
        <v>12215.7491984291</v>
      </c>
      <c r="BR497" s="27">
        <v>1.42480392858335</v>
      </c>
      <c r="BS497" s="27">
        <v>15506.6202775839</v>
      </c>
      <c r="BU497">
        <f t="shared" si="28"/>
        <v>112777.577816599</v>
      </c>
      <c r="BV497">
        <f t="shared" si="29"/>
        <v>198213.969009918</v>
      </c>
      <c r="BW497" s="29">
        <v>492</v>
      </c>
      <c r="BX497">
        <f t="shared" si="30"/>
        <v>0</v>
      </c>
      <c r="BY497">
        <f t="shared" si="31"/>
        <v>1</v>
      </c>
      <c r="CA497" s="25">
        <v>98200</v>
      </c>
      <c r="CH497" s="7">
        <v>98200</v>
      </c>
      <c r="CI497" s="6">
        <v>0</v>
      </c>
      <c r="CJ497" s="6">
        <v>1</v>
      </c>
      <c r="CK497" s="6">
        <v>0</v>
      </c>
      <c r="CL497" s="6">
        <v>1</v>
      </c>
      <c r="CM497" s="6">
        <v>0</v>
      </c>
      <c r="CN497" s="6">
        <v>1</v>
      </c>
      <c r="CO497" s="6">
        <v>0</v>
      </c>
      <c r="CP497" s="6">
        <v>1</v>
      </c>
      <c r="CQ497" s="6">
        <v>0</v>
      </c>
      <c r="CR497" s="6">
        <v>1</v>
      </c>
      <c r="CS497" s="6">
        <v>0</v>
      </c>
      <c r="CT497" s="6">
        <v>1</v>
      </c>
      <c r="CU497" s="6">
        <v>0</v>
      </c>
      <c r="CV497" s="6">
        <v>1</v>
      </c>
      <c r="CW497" s="6">
        <v>0</v>
      </c>
      <c r="CX497" s="6">
        <v>1</v>
      </c>
      <c r="CY497" s="6">
        <v>0.068</v>
      </c>
      <c r="CZ497" s="6">
        <v>0.932</v>
      </c>
      <c r="DA497" s="6">
        <v>0.237</v>
      </c>
      <c r="DB497" s="6">
        <v>0.763</v>
      </c>
      <c r="DC497" s="6">
        <v>1</v>
      </c>
      <c r="DD497" s="6">
        <v>1</v>
      </c>
      <c r="DE497" s="6">
        <v>1</v>
      </c>
      <c r="DF497" s="6">
        <v>1</v>
      </c>
      <c r="DG497" s="6">
        <v>1</v>
      </c>
      <c r="DH497" s="6">
        <v>1</v>
      </c>
      <c r="DI497" s="6">
        <v>1</v>
      </c>
      <c r="DJ497" s="6">
        <v>1</v>
      </c>
      <c r="DK497" s="6">
        <v>1</v>
      </c>
      <c r="DL497" s="6">
        <v>1</v>
      </c>
      <c r="DM497" s="6">
        <v>1</v>
      </c>
      <c r="DN497" s="6">
        <v>1</v>
      </c>
      <c r="DO497" s="6">
        <v>1</v>
      </c>
      <c r="DP497" s="6">
        <v>1</v>
      </c>
      <c r="DQ497" s="6">
        <v>1</v>
      </c>
      <c r="DR497" s="6">
        <v>1</v>
      </c>
      <c r="DS497" s="6">
        <v>1</v>
      </c>
      <c r="DT497" s="6">
        <v>1</v>
      </c>
      <c r="DU497" s="6">
        <v>1</v>
      </c>
      <c r="DV497" s="6">
        <v>1</v>
      </c>
      <c r="DW497" s="6">
        <v>1</v>
      </c>
      <c r="DX497" s="6">
        <v>1</v>
      </c>
    </row>
    <row r="498" spans="1:128">
      <c r="A498" s="15">
        <v>493</v>
      </c>
      <c r="BP498" s="27">
        <v>0.826904831855331</v>
      </c>
      <c r="BQ498" s="27">
        <v>11586.7425261156</v>
      </c>
      <c r="BR498" s="27">
        <v>1.41845265131598</v>
      </c>
      <c r="BS498" s="27">
        <v>19679.7436456181</v>
      </c>
      <c r="BU498">
        <f t="shared" si="28"/>
        <v>112448.982252184</v>
      </c>
      <c r="BV498">
        <f t="shared" si="29"/>
        <v>193088.154051779</v>
      </c>
      <c r="BW498" s="29">
        <v>493</v>
      </c>
      <c r="BX498">
        <f t="shared" si="30"/>
        <v>0</v>
      </c>
      <c r="BY498">
        <f t="shared" si="31"/>
        <v>1</v>
      </c>
      <c r="CA498" s="25">
        <v>98400</v>
      </c>
      <c r="CH498" s="7">
        <v>98400</v>
      </c>
      <c r="CI498" s="6">
        <v>0</v>
      </c>
      <c r="CJ498" s="6">
        <v>1</v>
      </c>
      <c r="CK498" s="6">
        <v>0</v>
      </c>
      <c r="CL498" s="6">
        <v>1</v>
      </c>
      <c r="CM498" s="6">
        <v>0</v>
      </c>
      <c r="CN498" s="6">
        <v>1</v>
      </c>
      <c r="CO498" s="6">
        <v>0</v>
      </c>
      <c r="CP498" s="6">
        <v>1</v>
      </c>
      <c r="CQ498" s="6">
        <v>0</v>
      </c>
      <c r="CR498" s="6">
        <v>1</v>
      </c>
      <c r="CS498" s="6">
        <v>0</v>
      </c>
      <c r="CT498" s="6">
        <v>1</v>
      </c>
      <c r="CU498" s="6">
        <v>0</v>
      </c>
      <c r="CV498" s="6">
        <v>1</v>
      </c>
      <c r="CW498" s="6">
        <v>0</v>
      </c>
      <c r="CX498" s="6">
        <v>1</v>
      </c>
      <c r="CY498" s="6">
        <v>0.061</v>
      </c>
      <c r="CZ498" s="6">
        <v>0.939</v>
      </c>
      <c r="DA498" s="6">
        <v>0.231</v>
      </c>
      <c r="DB498" s="6">
        <v>0.769</v>
      </c>
      <c r="DC498" s="6">
        <v>1</v>
      </c>
      <c r="DD498" s="6">
        <v>1</v>
      </c>
      <c r="DE498" s="6">
        <v>1</v>
      </c>
      <c r="DF498" s="6">
        <v>1</v>
      </c>
      <c r="DG498" s="6">
        <v>1</v>
      </c>
      <c r="DH498" s="6">
        <v>1</v>
      </c>
      <c r="DI498" s="6">
        <v>1</v>
      </c>
      <c r="DJ498" s="6">
        <v>1</v>
      </c>
      <c r="DK498" s="6">
        <v>1</v>
      </c>
      <c r="DL498" s="6">
        <v>1</v>
      </c>
      <c r="DM498" s="6">
        <v>1</v>
      </c>
      <c r="DN498" s="6">
        <v>1</v>
      </c>
      <c r="DO498" s="6">
        <v>1</v>
      </c>
      <c r="DP498" s="6">
        <v>1</v>
      </c>
      <c r="DQ498" s="6">
        <v>1</v>
      </c>
      <c r="DR498" s="6">
        <v>1</v>
      </c>
      <c r="DS498" s="6">
        <v>1</v>
      </c>
      <c r="DT498" s="6">
        <v>1</v>
      </c>
      <c r="DU498" s="6">
        <v>1</v>
      </c>
      <c r="DV498" s="6">
        <v>1</v>
      </c>
      <c r="DW498" s="6">
        <v>1</v>
      </c>
      <c r="DX498" s="6">
        <v>1</v>
      </c>
    </row>
    <row r="499" spans="1:128">
      <c r="A499" s="15">
        <v>494</v>
      </c>
      <c r="BP499" s="27">
        <v>0.787954726925924</v>
      </c>
      <c r="BQ499" s="27">
        <v>14176.7071393023</v>
      </c>
      <c r="BR499" s="27">
        <v>1.36635938061194</v>
      </c>
      <c r="BS499" s="27">
        <v>20782.6619817971</v>
      </c>
      <c r="BU499">
        <f t="shared" si="28"/>
        <v>104016.501899586</v>
      </c>
      <c r="BV499">
        <f t="shared" si="29"/>
        <v>184171.245109993</v>
      </c>
      <c r="BW499" s="29">
        <v>494</v>
      </c>
      <c r="BX499">
        <f t="shared" si="30"/>
        <v>0</v>
      </c>
      <c r="BY499">
        <f t="shared" si="31"/>
        <v>1</v>
      </c>
      <c r="CA499" s="25">
        <v>98600</v>
      </c>
      <c r="CH499" s="7">
        <v>98600</v>
      </c>
      <c r="CI499" s="6">
        <v>0</v>
      </c>
      <c r="CJ499" s="6">
        <v>1</v>
      </c>
      <c r="CK499" s="6">
        <v>0</v>
      </c>
      <c r="CL499" s="6">
        <v>1</v>
      </c>
      <c r="CM499" s="6">
        <v>0</v>
      </c>
      <c r="CN499" s="6">
        <v>1</v>
      </c>
      <c r="CO499" s="6">
        <v>0</v>
      </c>
      <c r="CP499" s="6">
        <v>1</v>
      </c>
      <c r="CQ499" s="6">
        <v>0</v>
      </c>
      <c r="CR499" s="6">
        <v>1</v>
      </c>
      <c r="CS499" s="6">
        <v>0</v>
      </c>
      <c r="CT499" s="6">
        <v>1</v>
      </c>
      <c r="CU499" s="6">
        <v>0</v>
      </c>
      <c r="CV499" s="6">
        <v>1</v>
      </c>
      <c r="CW499" s="6">
        <v>0</v>
      </c>
      <c r="CX499" s="6">
        <v>1</v>
      </c>
      <c r="CY499" s="6">
        <v>0.057</v>
      </c>
      <c r="CZ499" s="6">
        <v>0.943</v>
      </c>
      <c r="DA499" s="6">
        <v>0.229</v>
      </c>
      <c r="DB499" s="6">
        <v>0.771</v>
      </c>
      <c r="DC499" s="6">
        <v>1</v>
      </c>
      <c r="DD499" s="6">
        <v>1</v>
      </c>
      <c r="DE499" s="6">
        <v>1</v>
      </c>
      <c r="DF499" s="6">
        <v>1</v>
      </c>
      <c r="DG499" s="6">
        <v>1</v>
      </c>
      <c r="DH499" s="6">
        <v>1</v>
      </c>
      <c r="DI499" s="6">
        <v>1</v>
      </c>
      <c r="DJ499" s="6">
        <v>1</v>
      </c>
      <c r="DK499" s="6">
        <v>1</v>
      </c>
      <c r="DL499" s="6">
        <v>1</v>
      </c>
      <c r="DM499" s="6">
        <v>1</v>
      </c>
      <c r="DN499" s="6">
        <v>1</v>
      </c>
      <c r="DO499" s="6">
        <v>1</v>
      </c>
      <c r="DP499" s="6">
        <v>1</v>
      </c>
      <c r="DQ499" s="6">
        <v>1</v>
      </c>
      <c r="DR499" s="6">
        <v>1</v>
      </c>
      <c r="DS499" s="6">
        <v>1</v>
      </c>
      <c r="DT499" s="6">
        <v>1</v>
      </c>
      <c r="DU499" s="6">
        <v>1</v>
      </c>
      <c r="DV499" s="6">
        <v>1</v>
      </c>
      <c r="DW499" s="6">
        <v>1</v>
      </c>
      <c r="DX499" s="6">
        <v>1</v>
      </c>
    </row>
    <row r="500" spans="1:128">
      <c r="A500" s="15">
        <v>495</v>
      </c>
      <c r="BP500" s="27">
        <v>0.778020279628598</v>
      </c>
      <c r="BQ500" s="27">
        <v>18478.657642448</v>
      </c>
      <c r="BR500" s="27">
        <v>1.34421902103081</v>
      </c>
      <c r="BS500" s="27">
        <v>28981.939954737</v>
      </c>
      <c r="BU500">
        <f t="shared" si="28"/>
        <v>98224.3843018418</v>
      </c>
      <c r="BV500">
        <f t="shared" si="29"/>
        <v>172650.913199884</v>
      </c>
      <c r="BW500" s="29">
        <v>495</v>
      </c>
      <c r="BX500">
        <f t="shared" si="30"/>
        <v>0</v>
      </c>
      <c r="BY500">
        <f t="shared" si="31"/>
        <v>1</v>
      </c>
      <c r="CA500" s="25">
        <v>98800</v>
      </c>
      <c r="CH500" s="7">
        <v>98800</v>
      </c>
      <c r="CI500" s="6">
        <v>0</v>
      </c>
      <c r="CJ500" s="6">
        <v>1</v>
      </c>
      <c r="CK500" s="6">
        <v>0</v>
      </c>
      <c r="CL500" s="6">
        <v>1</v>
      </c>
      <c r="CM500" s="6">
        <v>0</v>
      </c>
      <c r="CN500" s="6">
        <v>1</v>
      </c>
      <c r="CO500" s="6">
        <v>0</v>
      </c>
      <c r="CP500" s="6">
        <v>1</v>
      </c>
      <c r="CQ500" s="6">
        <v>0</v>
      </c>
      <c r="CR500" s="6">
        <v>1</v>
      </c>
      <c r="CS500" s="6">
        <v>0</v>
      </c>
      <c r="CT500" s="6">
        <v>1</v>
      </c>
      <c r="CU500" s="6">
        <v>0</v>
      </c>
      <c r="CV500" s="6">
        <v>1</v>
      </c>
      <c r="CW500" s="6">
        <v>0</v>
      </c>
      <c r="CX500" s="6">
        <v>1</v>
      </c>
      <c r="CY500" s="6">
        <v>0.056</v>
      </c>
      <c r="CZ500" s="6">
        <v>0.944</v>
      </c>
      <c r="DA500" s="6">
        <v>0.227</v>
      </c>
      <c r="DB500" s="6">
        <v>0.773</v>
      </c>
      <c r="DC500" s="6">
        <v>1</v>
      </c>
      <c r="DD500" s="6">
        <v>1</v>
      </c>
      <c r="DE500" s="6">
        <v>1</v>
      </c>
      <c r="DF500" s="6">
        <v>1</v>
      </c>
      <c r="DG500" s="6">
        <v>1</v>
      </c>
      <c r="DH500" s="6">
        <v>1</v>
      </c>
      <c r="DI500" s="6">
        <v>1</v>
      </c>
      <c r="DJ500" s="6">
        <v>1</v>
      </c>
      <c r="DK500" s="6">
        <v>1</v>
      </c>
      <c r="DL500" s="6">
        <v>1</v>
      </c>
      <c r="DM500" s="6">
        <v>1</v>
      </c>
      <c r="DN500" s="6">
        <v>1</v>
      </c>
      <c r="DO500" s="6">
        <v>1</v>
      </c>
      <c r="DP500" s="6">
        <v>1</v>
      </c>
      <c r="DQ500" s="6">
        <v>1</v>
      </c>
      <c r="DR500" s="6">
        <v>1</v>
      </c>
      <c r="DS500" s="6">
        <v>1</v>
      </c>
      <c r="DT500" s="6">
        <v>1</v>
      </c>
      <c r="DU500" s="6">
        <v>1</v>
      </c>
      <c r="DV500" s="6">
        <v>1</v>
      </c>
      <c r="DW500" s="6">
        <v>1</v>
      </c>
      <c r="DX500" s="6">
        <v>1</v>
      </c>
    </row>
    <row r="501" spans="1:128">
      <c r="A501" s="15">
        <v>496</v>
      </c>
      <c r="BP501" s="27">
        <v>0.780158745885893</v>
      </c>
      <c r="BQ501" s="27">
        <v>14869.4245259652</v>
      </c>
      <c r="BR501" s="27">
        <v>1.33237045733504</v>
      </c>
      <c r="BS501" s="27">
        <v>19931.6478595434</v>
      </c>
      <c r="BU501">
        <f t="shared" si="28"/>
        <v>102154.387356919</v>
      </c>
      <c r="BV501">
        <f t="shared" si="29"/>
        <v>179923.920740712</v>
      </c>
      <c r="BW501" s="29">
        <v>496</v>
      </c>
      <c r="BX501">
        <f t="shared" si="30"/>
        <v>0</v>
      </c>
      <c r="BY501">
        <f t="shared" si="31"/>
        <v>1</v>
      </c>
      <c r="CA501" s="25">
        <v>99000</v>
      </c>
      <c r="CH501" s="7">
        <v>99000</v>
      </c>
      <c r="CI501" s="6">
        <v>0</v>
      </c>
      <c r="CJ501" s="6">
        <v>1</v>
      </c>
      <c r="CK501" s="6">
        <v>0</v>
      </c>
      <c r="CL501" s="6">
        <v>1</v>
      </c>
      <c r="CM501" s="6">
        <v>0</v>
      </c>
      <c r="CN501" s="6">
        <v>1</v>
      </c>
      <c r="CO501" s="6">
        <v>0</v>
      </c>
      <c r="CP501" s="6">
        <v>1</v>
      </c>
      <c r="CQ501" s="6">
        <v>0</v>
      </c>
      <c r="CR501" s="6">
        <v>1</v>
      </c>
      <c r="CS501" s="6">
        <v>0</v>
      </c>
      <c r="CT501" s="6">
        <v>1</v>
      </c>
      <c r="CU501" s="6">
        <v>0</v>
      </c>
      <c r="CV501" s="6">
        <v>1</v>
      </c>
      <c r="CW501" s="6">
        <v>0</v>
      </c>
      <c r="CX501" s="6">
        <v>1</v>
      </c>
      <c r="CY501" s="6">
        <v>0.055</v>
      </c>
      <c r="CZ501" s="6">
        <v>0.945</v>
      </c>
      <c r="DA501" s="6">
        <v>0.223</v>
      </c>
      <c r="DB501" s="6">
        <v>0.777</v>
      </c>
      <c r="DC501" s="6">
        <v>1</v>
      </c>
      <c r="DD501" s="6">
        <v>1</v>
      </c>
      <c r="DE501" s="6">
        <v>1</v>
      </c>
      <c r="DF501" s="6">
        <v>1</v>
      </c>
      <c r="DG501" s="6">
        <v>1</v>
      </c>
      <c r="DH501" s="6">
        <v>1</v>
      </c>
      <c r="DI501" s="6">
        <v>1</v>
      </c>
      <c r="DJ501" s="6">
        <v>1</v>
      </c>
      <c r="DK501" s="6">
        <v>1</v>
      </c>
      <c r="DL501" s="6">
        <v>1</v>
      </c>
      <c r="DM501" s="6">
        <v>1</v>
      </c>
      <c r="DN501" s="6">
        <v>1</v>
      </c>
      <c r="DO501" s="6">
        <v>1</v>
      </c>
      <c r="DP501" s="6">
        <v>1</v>
      </c>
      <c r="DQ501" s="6">
        <v>1</v>
      </c>
      <c r="DR501" s="6">
        <v>1</v>
      </c>
      <c r="DS501" s="6">
        <v>1</v>
      </c>
      <c r="DT501" s="6">
        <v>1</v>
      </c>
      <c r="DU501" s="6">
        <v>1</v>
      </c>
      <c r="DV501" s="6">
        <v>1</v>
      </c>
      <c r="DW501" s="6">
        <v>1</v>
      </c>
      <c r="DX501" s="6">
        <v>1</v>
      </c>
    </row>
    <row r="502" spans="1:128">
      <c r="A502" s="15">
        <v>497</v>
      </c>
      <c r="BP502" s="27">
        <v>0.802184465375122</v>
      </c>
      <c r="BQ502" s="27">
        <v>12954.4654912774</v>
      </c>
      <c r="BR502" s="27">
        <v>1.40166388076047</v>
      </c>
      <c r="BS502" s="27">
        <v>17485.2492602483</v>
      </c>
      <c r="BU502">
        <f t="shared" si="28"/>
        <v>107373.204314991</v>
      </c>
      <c r="BV502">
        <f t="shared" si="29"/>
        <v>192764.332853822</v>
      </c>
      <c r="BW502" s="29">
        <v>497</v>
      </c>
      <c r="BX502">
        <f t="shared" si="30"/>
        <v>0</v>
      </c>
      <c r="BY502">
        <f t="shared" si="31"/>
        <v>1</v>
      </c>
      <c r="CA502" s="25">
        <v>99200</v>
      </c>
      <c r="CH502" s="7">
        <v>99200</v>
      </c>
      <c r="CI502" s="6">
        <v>0</v>
      </c>
      <c r="CJ502" s="6">
        <v>1</v>
      </c>
      <c r="CK502" s="6">
        <v>0</v>
      </c>
      <c r="CL502" s="6">
        <v>1</v>
      </c>
      <c r="CM502" s="6">
        <v>0</v>
      </c>
      <c r="CN502" s="6">
        <v>1</v>
      </c>
      <c r="CO502" s="6">
        <v>0</v>
      </c>
      <c r="CP502" s="6">
        <v>1</v>
      </c>
      <c r="CQ502" s="6">
        <v>0</v>
      </c>
      <c r="CR502" s="6">
        <v>1</v>
      </c>
      <c r="CS502" s="6">
        <v>0</v>
      </c>
      <c r="CT502" s="6">
        <v>1</v>
      </c>
      <c r="CU502" s="6">
        <v>0</v>
      </c>
      <c r="CV502" s="6">
        <v>1</v>
      </c>
      <c r="CW502" s="6">
        <v>0</v>
      </c>
      <c r="CX502" s="6">
        <v>1</v>
      </c>
      <c r="CY502" s="6">
        <v>0.052</v>
      </c>
      <c r="CZ502" s="6">
        <v>0.948</v>
      </c>
      <c r="DA502" s="6">
        <v>0.217</v>
      </c>
      <c r="DB502" s="6">
        <v>0.783</v>
      </c>
      <c r="DC502" s="6">
        <v>1</v>
      </c>
      <c r="DD502" s="6">
        <v>1</v>
      </c>
      <c r="DE502" s="6">
        <v>1</v>
      </c>
      <c r="DF502" s="6">
        <v>1</v>
      </c>
      <c r="DG502" s="6">
        <v>1</v>
      </c>
      <c r="DH502" s="6">
        <v>1</v>
      </c>
      <c r="DI502" s="6">
        <v>1</v>
      </c>
      <c r="DJ502" s="6">
        <v>1</v>
      </c>
      <c r="DK502" s="6">
        <v>1</v>
      </c>
      <c r="DL502" s="6">
        <v>1</v>
      </c>
      <c r="DM502" s="6">
        <v>1</v>
      </c>
      <c r="DN502" s="6">
        <v>1</v>
      </c>
      <c r="DO502" s="6">
        <v>1</v>
      </c>
      <c r="DP502" s="6">
        <v>1</v>
      </c>
      <c r="DQ502" s="6">
        <v>1</v>
      </c>
      <c r="DR502" s="6">
        <v>1</v>
      </c>
      <c r="DS502" s="6">
        <v>1</v>
      </c>
      <c r="DT502" s="6">
        <v>1</v>
      </c>
      <c r="DU502" s="6">
        <v>1</v>
      </c>
      <c r="DV502" s="6">
        <v>1</v>
      </c>
      <c r="DW502" s="6">
        <v>1</v>
      </c>
      <c r="DX502" s="6">
        <v>1</v>
      </c>
    </row>
    <row r="503" spans="1:128">
      <c r="A503" s="15">
        <v>498</v>
      </c>
      <c r="BP503" s="27">
        <v>0.808156864307001</v>
      </c>
      <c r="BQ503" s="27">
        <v>17332.4246958268</v>
      </c>
      <c r="BR503" s="27">
        <v>1.38459334498988</v>
      </c>
      <c r="BS503" s="27">
        <v>23662.4915527096</v>
      </c>
      <c r="BU503">
        <f t="shared" si="28"/>
        <v>103891.104950223</v>
      </c>
      <c r="BV503">
        <f t="shared" si="29"/>
        <v>184026.510195773</v>
      </c>
      <c r="BW503" s="29">
        <v>498</v>
      </c>
      <c r="BX503">
        <f t="shared" si="30"/>
        <v>0</v>
      </c>
      <c r="BY503">
        <f t="shared" si="31"/>
        <v>1</v>
      </c>
      <c r="CA503" s="25">
        <v>99400</v>
      </c>
      <c r="CH503" s="7">
        <v>99400</v>
      </c>
      <c r="CI503" s="6">
        <v>0</v>
      </c>
      <c r="CJ503" s="6">
        <v>1</v>
      </c>
      <c r="CK503" s="6">
        <v>0</v>
      </c>
      <c r="CL503" s="6">
        <v>1</v>
      </c>
      <c r="CM503" s="6">
        <v>0</v>
      </c>
      <c r="CN503" s="6">
        <v>1</v>
      </c>
      <c r="CO503" s="6">
        <v>0</v>
      </c>
      <c r="CP503" s="6">
        <v>1</v>
      </c>
      <c r="CQ503" s="6">
        <v>0</v>
      </c>
      <c r="CR503" s="6">
        <v>1</v>
      </c>
      <c r="CS503" s="6">
        <v>0</v>
      </c>
      <c r="CT503" s="6">
        <v>1</v>
      </c>
      <c r="CU503" s="6">
        <v>0</v>
      </c>
      <c r="CV503" s="6">
        <v>1</v>
      </c>
      <c r="CW503" s="6">
        <v>0</v>
      </c>
      <c r="CX503" s="6">
        <v>1</v>
      </c>
      <c r="CY503" s="6">
        <v>0.048</v>
      </c>
      <c r="CZ503" s="6">
        <v>0.952</v>
      </c>
      <c r="DA503" s="6">
        <v>0.212</v>
      </c>
      <c r="DB503" s="6">
        <v>0.788</v>
      </c>
      <c r="DC503" s="6">
        <v>1</v>
      </c>
      <c r="DD503" s="6">
        <v>1</v>
      </c>
      <c r="DE503" s="6">
        <v>1</v>
      </c>
      <c r="DF503" s="6">
        <v>1</v>
      </c>
      <c r="DG503" s="6">
        <v>1</v>
      </c>
      <c r="DH503" s="6">
        <v>1</v>
      </c>
      <c r="DI503" s="6">
        <v>1</v>
      </c>
      <c r="DJ503" s="6">
        <v>1</v>
      </c>
      <c r="DK503" s="6">
        <v>1</v>
      </c>
      <c r="DL503" s="6">
        <v>1</v>
      </c>
      <c r="DM503" s="6">
        <v>1</v>
      </c>
      <c r="DN503" s="6">
        <v>1</v>
      </c>
      <c r="DO503" s="6">
        <v>1</v>
      </c>
      <c r="DP503" s="6">
        <v>1</v>
      </c>
      <c r="DQ503" s="6">
        <v>1</v>
      </c>
      <c r="DR503" s="6">
        <v>1</v>
      </c>
      <c r="DS503" s="6">
        <v>1</v>
      </c>
      <c r="DT503" s="6">
        <v>1</v>
      </c>
      <c r="DU503" s="6">
        <v>1</v>
      </c>
      <c r="DV503" s="6">
        <v>1</v>
      </c>
      <c r="DW503" s="6">
        <v>1</v>
      </c>
      <c r="DX503" s="6">
        <v>1</v>
      </c>
    </row>
    <row r="504" spans="1:128">
      <c r="A504" s="15">
        <v>499</v>
      </c>
      <c r="BP504" s="27">
        <v>0.78973838451793</v>
      </c>
      <c r="BQ504" s="27">
        <v>14470.6923467904</v>
      </c>
      <c r="BR504" s="27">
        <v>1.34272182269647</v>
      </c>
      <c r="BS504" s="27">
        <v>19636.3849188666</v>
      </c>
      <c r="BU504">
        <f t="shared" si="28"/>
        <v>103990.065330899</v>
      </c>
      <c r="BV504">
        <f t="shared" si="29"/>
        <v>181771.888485604</v>
      </c>
      <c r="BW504" s="29">
        <v>499</v>
      </c>
      <c r="BX504">
        <f t="shared" si="30"/>
        <v>0</v>
      </c>
      <c r="BY504">
        <f t="shared" si="31"/>
        <v>1</v>
      </c>
      <c r="CA504" s="25">
        <v>99600</v>
      </c>
      <c r="CH504" s="7">
        <v>99600</v>
      </c>
      <c r="CI504" s="6">
        <v>0</v>
      </c>
      <c r="CJ504" s="6">
        <v>1</v>
      </c>
      <c r="CK504" s="6">
        <v>0</v>
      </c>
      <c r="CL504" s="6">
        <v>1</v>
      </c>
      <c r="CM504" s="6">
        <v>0</v>
      </c>
      <c r="CN504" s="6">
        <v>1</v>
      </c>
      <c r="CO504" s="6">
        <v>0</v>
      </c>
      <c r="CP504" s="6">
        <v>1</v>
      </c>
      <c r="CQ504" s="6">
        <v>0</v>
      </c>
      <c r="CR504" s="6">
        <v>1</v>
      </c>
      <c r="CS504" s="6">
        <v>0</v>
      </c>
      <c r="CT504" s="6">
        <v>1</v>
      </c>
      <c r="CU504" s="6">
        <v>0</v>
      </c>
      <c r="CV504" s="6">
        <v>1</v>
      </c>
      <c r="CW504" s="6">
        <v>0</v>
      </c>
      <c r="CX504" s="6">
        <v>1</v>
      </c>
      <c r="CY504" s="6">
        <v>0.047</v>
      </c>
      <c r="CZ504" s="6">
        <v>0.953</v>
      </c>
      <c r="DA504" s="6">
        <v>0.208</v>
      </c>
      <c r="DB504" s="6">
        <v>0.792</v>
      </c>
      <c r="DC504" s="6">
        <v>1</v>
      </c>
      <c r="DD504" s="6">
        <v>1</v>
      </c>
      <c r="DE504" s="6">
        <v>1</v>
      </c>
      <c r="DF504" s="6">
        <v>1</v>
      </c>
      <c r="DG504" s="6">
        <v>1</v>
      </c>
      <c r="DH504" s="6">
        <v>1</v>
      </c>
      <c r="DI504" s="6">
        <v>1</v>
      </c>
      <c r="DJ504" s="6">
        <v>1</v>
      </c>
      <c r="DK504" s="6">
        <v>1</v>
      </c>
      <c r="DL504" s="6">
        <v>1</v>
      </c>
      <c r="DM504" s="6">
        <v>1</v>
      </c>
      <c r="DN504" s="6">
        <v>1</v>
      </c>
      <c r="DO504" s="6">
        <v>1</v>
      </c>
      <c r="DP504" s="6">
        <v>1</v>
      </c>
      <c r="DQ504" s="6">
        <v>1</v>
      </c>
      <c r="DR504" s="6">
        <v>1</v>
      </c>
      <c r="DS504" s="6">
        <v>1</v>
      </c>
      <c r="DT504" s="6">
        <v>1</v>
      </c>
      <c r="DU504" s="6">
        <v>1</v>
      </c>
      <c r="DV504" s="6">
        <v>1</v>
      </c>
      <c r="DW504" s="6">
        <v>1</v>
      </c>
      <c r="DX504" s="6">
        <v>1</v>
      </c>
    </row>
    <row r="505" spans="1:128">
      <c r="A505" s="15">
        <v>500</v>
      </c>
      <c r="BP505" s="27">
        <v>0.803672701934046</v>
      </c>
      <c r="BQ505" s="27">
        <v>16946.2569296601</v>
      </c>
      <c r="BR505" s="27">
        <v>1.41451259021314</v>
      </c>
      <c r="BS505" s="27">
        <v>22830.8950058559</v>
      </c>
      <c r="BU505">
        <f t="shared" si="28"/>
        <v>103604.648360447</v>
      </c>
      <c r="BV505">
        <f t="shared" si="29"/>
        <v>189345.993526115</v>
      </c>
      <c r="BW505" s="29">
        <v>500</v>
      </c>
      <c r="BX505">
        <f t="shared" si="30"/>
        <v>0</v>
      </c>
      <c r="BY505">
        <f t="shared" si="31"/>
        <v>1</v>
      </c>
      <c r="CA505" s="25">
        <v>99800</v>
      </c>
      <c r="CH505" s="7">
        <v>99800</v>
      </c>
      <c r="CI505" s="6">
        <v>0</v>
      </c>
      <c r="CJ505" s="6">
        <v>1</v>
      </c>
      <c r="CK505" s="6">
        <v>0</v>
      </c>
      <c r="CL505" s="6">
        <v>1</v>
      </c>
      <c r="CM505" s="6">
        <v>0</v>
      </c>
      <c r="CN505" s="6">
        <v>1</v>
      </c>
      <c r="CO505" s="6">
        <v>0</v>
      </c>
      <c r="CP505" s="6">
        <v>1</v>
      </c>
      <c r="CQ505" s="6">
        <v>0</v>
      </c>
      <c r="CR505" s="6">
        <v>1</v>
      </c>
      <c r="CS505" s="6">
        <v>0</v>
      </c>
      <c r="CT505" s="6">
        <v>1</v>
      </c>
      <c r="CU505" s="6">
        <v>0</v>
      </c>
      <c r="CV505" s="6">
        <v>1</v>
      </c>
      <c r="CW505" s="6">
        <v>0</v>
      </c>
      <c r="CX505" s="6">
        <v>1</v>
      </c>
      <c r="CY505" s="6">
        <v>0.043</v>
      </c>
      <c r="CZ505" s="6">
        <v>0.957</v>
      </c>
      <c r="DA505" s="6">
        <v>0.207</v>
      </c>
      <c r="DB505" s="6">
        <v>0.793</v>
      </c>
      <c r="DC505" s="6">
        <v>1</v>
      </c>
      <c r="DD505" s="6">
        <v>1</v>
      </c>
      <c r="DE505" s="6">
        <v>1</v>
      </c>
      <c r="DF505" s="6">
        <v>1</v>
      </c>
      <c r="DG505" s="6">
        <v>1</v>
      </c>
      <c r="DH505" s="6">
        <v>1</v>
      </c>
      <c r="DI505" s="6">
        <v>1</v>
      </c>
      <c r="DJ505" s="6">
        <v>1</v>
      </c>
      <c r="DK505" s="6">
        <v>1</v>
      </c>
      <c r="DL505" s="6">
        <v>1</v>
      </c>
      <c r="DM505" s="6">
        <v>1</v>
      </c>
      <c r="DN505" s="6">
        <v>1</v>
      </c>
      <c r="DO505" s="6">
        <v>1</v>
      </c>
      <c r="DP505" s="6">
        <v>1</v>
      </c>
      <c r="DQ505" s="6">
        <v>1</v>
      </c>
      <c r="DR505" s="6">
        <v>1</v>
      </c>
      <c r="DS505" s="6">
        <v>1</v>
      </c>
      <c r="DT505" s="6">
        <v>1</v>
      </c>
      <c r="DU505" s="6">
        <v>1</v>
      </c>
      <c r="DV505" s="6">
        <v>1</v>
      </c>
      <c r="DW505" s="6">
        <v>1</v>
      </c>
      <c r="DX505" s="6">
        <v>1</v>
      </c>
    </row>
    <row r="506" spans="1:128">
      <c r="A506" s="15">
        <v>501</v>
      </c>
      <c r="BP506" s="27">
        <v>0.777397175127428</v>
      </c>
      <c r="BQ506" s="27">
        <v>15919.0757730824</v>
      </c>
      <c r="BR506" s="27">
        <v>1.31928386192741</v>
      </c>
      <c r="BS506" s="27">
        <v>23103.3588349752</v>
      </c>
      <c r="BU506">
        <f t="shared" si="28"/>
        <v>100690.500496032</v>
      </c>
      <c r="BV506">
        <f t="shared" si="29"/>
        <v>174789.220454136</v>
      </c>
      <c r="BW506" s="29">
        <v>501</v>
      </c>
      <c r="BX506">
        <f t="shared" si="30"/>
        <v>0</v>
      </c>
      <c r="BY506">
        <f t="shared" si="31"/>
        <v>1</v>
      </c>
      <c r="CA506" s="25">
        <v>100000</v>
      </c>
      <c r="CH506" s="7">
        <v>100000</v>
      </c>
      <c r="CI506" s="6">
        <v>0</v>
      </c>
      <c r="CJ506" s="6">
        <v>1</v>
      </c>
      <c r="CK506" s="6">
        <v>0</v>
      </c>
      <c r="CL506" s="6">
        <v>1</v>
      </c>
      <c r="CM506" s="6">
        <v>0</v>
      </c>
      <c r="CN506" s="6">
        <v>1</v>
      </c>
      <c r="CO506" s="6">
        <v>0</v>
      </c>
      <c r="CP506" s="6">
        <v>1</v>
      </c>
      <c r="CQ506" s="6">
        <v>0</v>
      </c>
      <c r="CR506" s="6">
        <v>1</v>
      </c>
      <c r="CS506" s="6">
        <v>0</v>
      </c>
      <c r="CT506" s="6">
        <v>1</v>
      </c>
      <c r="CU506" s="6">
        <v>0</v>
      </c>
      <c r="CV506" s="6">
        <v>1</v>
      </c>
      <c r="CW506" s="6">
        <v>0</v>
      </c>
      <c r="CX506" s="6">
        <v>1</v>
      </c>
      <c r="CY506" s="6">
        <v>0.041</v>
      </c>
      <c r="CZ506" s="6">
        <v>0.959</v>
      </c>
      <c r="DA506" s="6">
        <v>0.201</v>
      </c>
      <c r="DB506" s="6">
        <v>0.799</v>
      </c>
      <c r="DC506" s="6">
        <v>1</v>
      </c>
      <c r="DD506" s="6">
        <v>1</v>
      </c>
      <c r="DE506" s="6">
        <v>1</v>
      </c>
      <c r="DF506" s="6">
        <v>1</v>
      </c>
      <c r="DG506" s="6">
        <v>1</v>
      </c>
      <c r="DH506" s="6">
        <v>1</v>
      </c>
      <c r="DI506" s="6">
        <v>1</v>
      </c>
      <c r="DJ506" s="6">
        <v>1</v>
      </c>
      <c r="DK506" s="6">
        <v>1</v>
      </c>
      <c r="DL506" s="6">
        <v>1</v>
      </c>
      <c r="DM506" s="6">
        <v>1</v>
      </c>
      <c r="DN506" s="6">
        <v>1</v>
      </c>
      <c r="DO506" s="6">
        <v>1</v>
      </c>
      <c r="DP506" s="6">
        <v>1</v>
      </c>
      <c r="DQ506" s="6">
        <v>1</v>
      </c>
      <c r="DR506" s="6">
        <v>1</v>
      </c>
      <c r="DS506" s="6">
        <v>1</v>
      </c>
      <c r="DT506" s="6">
        <v>1</v>
      </c>
      <c r="DU506" s="6">
        <v>1</v>
      </c>
      <c r="DV506" s="6">
        <v>1</v>
      </c>
      <c r="DW506" s="6">
        <v>1</v>
      </c>
      <c r="DX506" s="6">
        <v>1</v>
      </c>
    </row>
    <row r="507" spans="1:86">
      <c r="A507" s="15">
        <v>502</v>
      </c>
      <c r="BP507" s="27">
        <v>0.827613705937037</v>
      </c>
      <c r="BQ507" s="27">
        <v>15307.3122360427</v>
      </c>
      <c r="BR507" s="27">
        <v>1.44841657723246</v>
      </c>
      <c r="BS507" s="27">
        <v>20716.291959132</v>
      </c>
      <c r="BU507">
        <f t="shared" si="28"/>
        <v>108834.743654513</v>
      </c>
      <c r="BV507">
        <f t="shared" si="29"/>
        <v>196546.194625737</v>
      </c>
      <c r="BW507" s="29">
        <v>502</v>
      </c>
      <c r="BX507">
        <f t="shared" si="30"/>
        <v>0</v>
      </c>
      <c r="BY507">
        <f t="shared" si="31"/>
        <v>1</v>
      </c>
      <c r="CA507" s="25">
        <v>100200</v>
      </c>
      <c r="CH507" s="7"/>
    </row>
    <row r="508" spans="1:86">
      <c r="A508" s="15">
        <v>503</v>
      </c>
      <c r="BP508" s="27">
        <v>0.832198995139772</v>
      </c>
      <c r="BQ508" s="27">
        <v>16739.8562547708</v>
      </c>
      <c r="BR508" s="27">
        <v>1.44557856874122</v>
      </c>
      <c r="BS508" s="27">
        <v>22199.4942944017</v>
      </c>
      <c r="BU508">
        <f t="shared" si="28"/>
        <v>108089.993016195</v>
      </c>
      <c r="BV508">
        <f t="shared" si="29"/>
        <v>194637.291016782</v>
      </c>
      <c r="BW508" s="29">
        <v>503</v>
      </c>
      <c r="BX508">
        <f t="shared" si="30"/>
        <v>0</v>
      </c>
      <c r="BY508">
        <f t="shared" si="31"/>
        <v>1</v>
      </c>
      <c r="CA508" s="25">
        <v>100400</v>
      </c>
      <c r="CH508" s="7"/>
    </row>
    <row r="509" spans="1:86">
      <c r="A509" s="15">
        <v>504</v>
      </c>
      <c r="BP509" s="27">
        <v>0.827137132324876</v>
      </c>
      <c r="BQ509" s="27">
        <v>19009.3355170729</v>
      </c>
      <c r="BR509" s="27">
        <v>1.42893691648565</v>
      </c>
      <c r="BS509" s="27">
        <v>23690.4732779522</v>
      </c>
      <c r="BU509">
        <f t="shared" si="28"/>
        <v>105061.234331658</v>
      </c>
      <c r="BV509">
        <f t="shared" si="29"/>
        <v>190650.064194896</v>
      </c>
      <c r="BW509" s="29">
        <v>504</v>
      </c>
      <c r="BX509">
        <f t="shared" si="30"/>
        <v>0</v>
      </c>
      <c r="BY509">
        <f t="shared" si="31"/>
        <v>1</v>
      </c>
      <c r="CA509" s="25">
        <v>100600</v>
      </c>
      <c r="CH509" s="7"/>
    </row>
    <row r="510" spans="1:86">
      <c r="A510" s="15">
        <v>505</v>
      </c>
      <c r="BP510" s="27">
        <v>0.835052028372447</v>
      </c>
      <c r="BQ510" s="27">
        <v>13587.5326330397</v>
      </c>
      <c r="BR510" s="27">
        <v>1.44543598164065</v>
      </c>
      <c r="BS510" s="27">
        <v>17820.5654554329</v>
      </c>
      <c r="BU510">
        <f t="shared" si="28"/>
        <v>111670.271622827</v>
      </c>
      <c r="BV510">
        <f t="shared" si="29"/>
        <v>198994.831790664</v>
      </c>
      <c r="BW510" s="29">
        <v>505</v>
      </c>
      <c r="BX510">
        <f t="shared" si="30"/>
        <v>0</v>
      </c>
      <c r="BY510">
        <f t="shared" si="31"/>
        <v>1</v>
      </c>
      <c r="CA510" s="25">
        <v>100800</v>
      </c>
      <c r="CH510" s="7"/>
    </row>
    <row r="511" spans="1:86">
      <c r="A511" s="15">
        <v>506</v>
      </c>
      <c r="BP511" s="27">
        <v>0.829147072202371</v>
      </c>
      <c r="BQ511" s="27">
        <v>12752.2604133883</v>
      </c>
      <c r="BR511" s="27">
        <v>1.43937581124415</v>
      </c>
      <c r="BS511" s="27">
        <v>18193.2903633112</v>
      </c>
      <c r="BU511">
        <f t="shared" si="28"/>
        <v>111619.800416967</v>
      </c>
      <c r="BV511">
        <f t="shared" si="29"/>
        <v>197713.081323312</v>
      </c>
      <c r="BW511" s="29">
        <v>506</v>
      </c>
      <c r="BX511">
        <f t="shared" si="30"/>
        <v>0</v>
      </c>
      <c r="BY511">
        <f t="shared" si="31"/>
        <v>1</v>
      </c>
      <c r="CA511" s="25">
        <v>101000</v>
      </c>
      <c r="CH511" s="7"/>
    </row>
    <row r="512" spans="1:86">
      <c r="A512" s="15">
        <v>507</v>
      </c>
      <c r="BP512" s="27">
        <v>0.745043596249056</v>
      </c>
      <c r="BQ512" s="27">
        <v>13626.4639877318</v>
      </c>
      <c r="BR512" s="27">
        <v>1.27022515002851</v>
      </c>
      <c r="BS512" s="27">
        <v>16756.1942881765</v>
      </c>
      <c r="BU512">
        <f t="shared" si="28"/>
        <v>98130.0754496266</v>
      </c>
      <c r="BV512">
        <f t="shared" si="29"/>
        <v>173777.5782161</v>
      </c>
      <c r="BW512" s="29">
        <v>507</v>
      </c>
      <c r="BX512">
        <f t="shared" si="30"/>
        <v>0</v>
      </c>
      <c r="BY512">
        <f t="shared" si="31"/>
        <v>1</v>
      </c>
      <c r="CA512" s="25">
        <v>101200</v>
      </c>
      <c r="CH512" s="7"/>
    </row>
    <row r="513" spans="1:86">
      <c r="A513" s="15">
        <v>508</v>
      </c>
      <c r="BP513" s="27">
        <v>0.839011822341094</v>
      </c>
      <c r="BQ513" s="27">
        <v>21716.8001297982</v>
      </c>
      <c r="BR513" s="27">
        <v>1.42559192500308</v>
      </c>
      <c r="BS513" s="27">
        <v>29664.481292776</v>
      </c>
      <c r="BU513">
        <f t="shared" si="28"/>
        <v>104134.973221366</v>
      </c>
      <c r="BV513">
        <f t="shared" si="29"/>
        <v>184174.307457685</v>
      </c>
      <c r="BW513" s="29">
        <v>508</v>
      </c>
      <c r="BX513">
        <f t="shared" si="30"/>
        <v>0</v>
      </c>
      <c r="BY513">
        <f t="shared" si="31"/>
        <v>1</v>
      </c>
      <c r="CA513" s="25">
        <v>101400</v>
      </c>
      <c r="CH513" s="7"/>
    </row>
    <row r="514" spans="1:86">
      <c r="A514" s="15">
        <v>509</v>
      </c>
      <c r="BP514" s="27">
        <v>0.813592092561788</v>
      </c>
      <c r="BQ514" s="27">
        <v>14860.6792352754</v>
      </c>
      <c r="BR514" s="27">
        <v>1.40452633008839</v>
      </c>
      <c r="BS514" s="27">
        <v>19455.191108992</v>
      </c>
      <c r="BU514">
        <f t="shared" si="28"/>
        <v>107178.134648993</v>
      </c>
      <c r="BV514">
        <f t="shared" si="29"/>
        <v>191223.758404266</v>
      </c>
      <c r="BW514" s="29">
        <v>509</v>
      </c>
      <c r="BX514">
        <f t="shared" si="30"/>
        <v>0</v>
      </c>
      <c r="BY514">
        <f t="shared" si="31"/>
        <v>1</v>
      </c>
      <c r="CA514" s="25">
        <v>101600</v>
      </c>
      <c r="CH514" s="7"/>
    </row>
    <row r="515" spans="1:86">
      <c r="A515" s="15">
        <v>510</v>
      </c>
      <c r="BP515" s="27">
        <v>0.714007349809316</v>
      </c>
      <c r="BQ515" s="27">
        <v>16341.0878453079</v>
      </c>
      <c r="BR515" s="27">
        <v>1.2062403486875</v>
      </c>
      <c r="BS515" s="27">
        <v>21810.9951342566</v>
      </c>
      <c r="BU515">
        <f t="shared" si="28"/>
        <v>90760.0146260895</v>
      </c>
      <c r="BV515">
        <f t="shared" si="29"/>
        <v>159125.057168868</v>
      </c>
      <c r="BW515" s="29">
        <v>510</v>
      </c>
      <c r="BX515">
        <f t="shared" si="30"/>
        <v>0</v>
      </c>
      <c r="BY515">
        <f t="shared" si="31"/>
        <v>1</v>
      </c>
      <c r="CA515" s="25">
        <v>101800</v>
      </c>
      <c r="CH515" s="7"/>
    </row>
    <row r="516" spans="1:86">
      <c r="A516" s="15">
        <v>511</v>
      </c>
      <c r="BP516" s="27">
        <v>0.836939373229913</v>
      </c>
      <c r="BQ516" s="27">
        <v>16363.388867696</v>
      </c>
      <c r="BR516" s="27">
        <v>1.43903014662291</v>
      </c>
      <c r="BS516" s="27">
        <v>22626.9057991063</v>
      </c>
      <c r="BU516">
        <f t="shared" si="28"/>
        <v>109177.517116791</v>
      </c>
      <c r="BV516">
        <f t="shared" si="29"/>
        <v>193227.61619433</v>
      </c>
      <c r="BW516" s="29">
        <v>511</v>
      </c>
      <c r="BX516">
        <f t="shared" si="30"/>
        <v>0</v>
      </c>
      <c r="BY516">
        <f t="shared" si="31"/>
        <v>1</v>
      </c>
      <c r="CA516" s="25">
        <v>102000</v>
      </c>
      <c r="CH516" s="7"/>
    </row>
    <row r="517" spans="1:86">
      <c r="A517" s="15">
        <v>512</v>
      </c>
      <c r="BP517" s="27">
        <v>0.820591918055532</v>
      </c>
      <c r="BQ517" s="27">
        <v>10266.8733093371</v>
      </c>
      <c r="BR517" s="27">
        <v>1.40912417295817</v>
      </c>
      <c r="BS517" s="27">
        <v>14036.3814272411</v>
      </c>
      <c r="BU517">
        <f t="shared" si="28"/>
        <v>112821.914398993</v>
      </c>
      <c r="BV517">
        <f t="shared" si="29"/>
        <v>197332.244516484</v>
      </c>
      <c r="BW517" s="29">
        <v>512</v>
      </c>
      <c r="BX517">
        <f t="shared" si="30"/>
        <v>0</v>
      </c>
      <c r="BY517">
        <f t="shared" si="31"/>
        <v>1</v>
      </c>
      <c r="CA517" s="25">
        <v>102200</v>
      </c>
      <c r="CH517" s="7"/>
    </row>
    <row r="518" spans="1:86">
      <c r="A518" s="15">
        <v>513</v>
      </c>
      <c r="BP518" s="27">
        <v>0.818223397456096</v>
      </c>
      <c r="BQ518" s="27">
        <v>13571.6253224375</v>
      </c>
      <c r="BR518" s="27">
        <v>1.40289216873882</v>
      </c>
      <c r="BS518" s="27">
        <v>22469.3271590078</v>
      </c>
      <c r="BU518">
        <f t="shared" si="28"/>
        <v>109161.884295977</v>
      </c>
      <c r="BV518">
        <f t="shared" si="29"/>
        <v>187964.498151815</v>
      </c>
      <c r="BW518" s="29">
        <v>513</v>
      </c>
      <c r="BX518">
        <f t="shared" si="30"/>
        <v>0</v>
      </c>
      <c r="BY518">
        <f t="shared" si="31"/>
        <v>1</v>
      </c>
      <c r="CA518" s="25">
        <v>102400</v>
      </c>
      <c r="CH518" s="7"/>
    </row>
    <row r="519" spans="1:86">
      <c r="A519" s="15">
        <v>514</v>
      </c>
      <c r="BP519" s="27">
        <v>0.817405912071264</v>
      </c>
      <c r="BQ519" s="27">
        <v>14779.9101121269</v>
      </c>
      <c r="BR519" s="27">
        <v>1.43168072818713</v>
      </c>
      <c r="BS519" s="27">
        <v>20080.5960392489</v>
      </c>
      <c r="BU519">
        <f t="shared" ref="BU519:BU582" si="32">BP519*$BV$1-BQ519</f>
        <v>107830.976698563</v>
      </c>
      <c r="BV519">
        <f t="shared" ref="BV519:BV582" si="33">BR519*$BV$1-BS519</f>
        <v>194671.51318882</v>
      </c>
      <c r="BW519" s="29">
        <v>514</v>
      </c>
      <c r="BX519">
        <f t="shared" ref="BX519:BX582" si="34">IF(BU519=MAX($BU519:$BV519),1,0)</f>
        <v>0</v>
      </c>
      <c r="BY519">
        <f t="shared" ref="BY519:BY582" si="35">IF(BV519=MAX($BU519:$BV519),1,0)</f>
        <v>1</v>
      </c>
      <c r="CA519" s="25">
        <v>102600</v>
      </c>
      <c r="CH519" s="7"/>
    </row>
    <row r="520" spans="1:86">
      <c r="A520" s="15">
        <v>515</v>
      </c>
      <c r="BP520" s="27">
        <v>0.757316805897528</v>
      </c>
      <c r="BQ520" s="27">
        <v>15388.8588757635</v>
      </c>
      <c r="BR520" s="27">
        <v>1.27973688798052</v>
      </c>
      <c r="BS520" s="27">
        <v>20368.7285360236</v>
      </c>
      <c r="BU520">
        <f t="shared" si="32"/>
        <v>98208.6620088657</v>
      </c>
      <c r="BV520">
        <f t="shared" si="33"/>
        <v>171591.804661054</v>
      </c>
      <c r="BW520" s="29">
        <v>515</v>
      </c>
      <c r="BX520">
        <f t="shared" si="34"/>
        <v>0</v>
      </c>
      <c r="BY520">
        <f t="shared" si="35"/>
        <v>1</v>
      </c>
      <c r="CA520" s="25">
        <v>102800</v>
      </c>
      <c r="CH520" s="7"/>
    </row>
    <row r="521" spans="1:86">
      <c r="A521" s="15">
        <v>516</v>
      </c>
      <c r="BP521" s="27">
        <v>0.836281617885525</v>
      </c>
      <c r="BQ521" s="27">
        <v>12989.252043554</v>
      </c>
      <c r="BR521" s="27">
        <v>1.44902728920811</v>
      </c>
      <c r="BS521" s="27">
        <v>18294.6276927812</v>
      </c>
      <c r="BU521">
        <f t="shared" si="32"/>
        <v>112452.990639275</v>
      </c>
      <c r="BV521">
        <f t="shared" si="33"/>
        <v>199059.465688435</v>
      </c>
      <c r="BW521" s="29">
        <v>516</v>
      </c>
      <c r="BX521">
        <f t="shared" si="34"/>
        <v>0</v>
      </c>
      <c r="BY521">
        <f t="shared" si="35"/>
        <v>1</v>
      </c>
      <c r="CA521" s="25">
        <v>103000</v>
      </c>
      <c r="CH521" s="7"/>
    </row>
    <row r="522" spans="1:86">
      <c r="A522" s="15">
        <v>517</v>
      </c>
      <c r="BP522" s="27">
        <v>0.772102781469814</v>
      </c>
      <c r="BQ522" s="27">
        <v>11085.8299040906</v>
      </c>
      <c r="BR522" s="27">
        <v>1.28011531692568</v>
      </c>
      <c r="BS522" s="27">
        <v>14746.857543809</v>
      </c>
      <c r="BU522">
        <f t="shared" si="32"/>
        <v>104729.587316381</v>
      </c>
      <c r="BV522">
        <f t="shared" si="33"/>
        <v>177270.439995043</v>
      </c>
      <c r="BW522" s="29">
        <v>517</v>
      </c>
      <c r="BX522">
        <f t="shared" si="34"/>
        <v>0</v>
      </c>
      <c r="BY522">
        <f t="shared" si="35"/>
        <v>1</v>
      </c>
      <c r="CA522" s="25">
        <v>103200</v>
      </c>
      <c r="CH522" s="7"/>
    </row>
    <row r="523" spans="1:86">
      <c r="A523" s="15">
        <v>518</v>
      </c>
      <c r="BP523" s="27">
        <v>0.847590990336361</v>
      </c>
      <c r="BQ523" s="27">
        <v>18532.8277591632</v>
      </c>
      <c r="BR523" s="27">
        <v>1.47533990502892</v>
      </c>
      <c r="BS523" s="27">
        <v>23102.5836775365</v>
      </c>
      <c r="BU523">
        <f t="shared" si="32"/>
        <v>108605.820791291</v>
      </c>
      <c r="BV523">
        <f t="shared" si="33"/>
        <v>198198.402076802</v>
      </c>
      <c r="BW523" s="29">
        <v>518</v>
      </c>
      <c r="BX523">
        <f t="shared" si="34"/>
        <v>0</v>
      </c>
      <c r="BY523">
        <f t="shared" si="35"/>
        <v>1</v>
      </c>
      <c r="CA523" s="25">
        <v>103400</v>
      </c>
      <c r="CH523" s="7"/>
    </row>
    <row r="524" spans="1:86">
      <c r="A524" s="15">
        <v>519</v>
      </c>
      <c r="BP524" s="27">
        <v>0.794287541845903</v>
      </c>
      <c r="BQ524" s="27">
        <v>13634.0216503723</v>
      </c>
      <c r="BR524" s="27">
        <v>1.37499185521771</v>
      </c>
      <c r="BS524" s="27">
        <v>19914.861051589</v>
      </c>
      <c r="BU524">
        <f t="shared" si="32"/>
        <v>105509.109626513</v>
      </c>
      <c r="BV524">
        <f t="shared" si="33"/>
        <v>186333.917231068</v>
      </c>
      <c r="BW524" s="29">
        <v>519</v>
      </c>
      <c r="BX524">
        <f t="shared" si="34"/>
        <v>0</v>
      </c>
      <c r="BY524">
        <f t="shared" si="35"/>
        <v>1</v>
      </c>
      <c r="CA524" s="25">
        <v>103600</v>
      </c>
      <c r="CH524" s="7"/>
    </row>
    <row r="525" spans="1:86">
      <c r="A525" s="15">
        <v>520</v>
      </c>
      <c r="BP525" s="27">
        <v>0.768702261817053</v>
      </c>
      <c r="BQ525" s="27">
        <v>16742.6034406691</v>
      </c>
      <c r="BR525" s="27">
        <v>1.33143570549335</v>
      </c>
      <c r="BS525" s="27">
        <v>25941.4208834813</v>
      </c>
      <c r="BU525">
        <f t="shared" si="32"/>
        <v>98562.7358318888</v>
      </c>
      <c r="BV525">
        <f t="shared" si="33"/>
        <v>173773.934940521</v>
      </c>
      <c r="BW525" s="29">
        <v>520</v>
      </c>
      <c r="BX525">
        <f t="shared" si="34"/>
        <v>0</v>
      </c>
      <c r="BY525">
        <f t="shared" si="35"/>
        <v>1</v>
      </c>
      <c r="CA525" s="25">
        <v>103800</v>
      </c>
      <c r="CH525" s="7"/>
    </row>
    <row r="526" spans="1:86">
      <c r="A526" s="15">
        <v>521</v>
      </c>
      <c r="BP526" s="27">
        <v>0.854008014857474</v>
      </c>
      <c r="BQ526" s="27">
        <v>13719.8523699806</v>
      </c>
      <c r="BR526" s="27">
        <v>1.46066916788255</v>
      </c>
      <c r="BS526" s="27">
        <v>18148.9226630266</v>
      </c>
      <c r="BU526">
        <f t="shared" si="32"/>
        <v>114381.349858641</v>
      </c>
      <c r="BV526">
        <f t="shared" si="33"/>
        <v>200951.452519355</v>
      </c>
      <c r="BW526" s="29">
        <v>521</v>
      </c>
      <c r="BX526">
        <f t="shared" si="34"/>
        <v>0</v>
      </c>
      <c r="BY526">
        <f t="shared" si="35"/>
        <v>1</v>
      </c>
      <c r="CA526" s="25">
        <v>104000</v>
      </c>
      <c r="CH526" s="7"/>
    </row>
    <row r="527" spans="1:86">
      <c r="A527" s="15">
        <v>522</v>
      </c>
      <c r="BP527" s="27">
        <v>0.833614866682139</v>
      </c>
      <c r="BQ527" s="27">
        <v>15042.0476810107</v>
      </c>
      <c r="BR527" s="27">
        <v>1.42232622244409</v>
      </c>
      <c r="BS527" s="27">
        <v>19084.8603164837</v>
      </c>
      <c r="BU527">
        <f t="shared" si="32"/>
        <v>110000.18232131</v>
      </c>
      <c r="BV527">
        <f t="shared" si="33"/>
        <v>194264.07305013</v>
      </c>
      <c r="BW527" s="29">
        <v>522</v>
      </c>
      <c r="BX527">
        <f t="shared" si="34"/>
        <v>0</v>
      </c>
      <c r="BY527">
        <f t="shared" si="35"/>
        <v>1</v>
      </c>
      <c r="CA527" s="25">
        <v>104200</v>
      </c>
      <c r="CH527" s="7"/>
    </row>
    <row r="528" spans="1:86">
      <c r="A528" s="15">
        <v>523</v>
      </c>
      <c r="BP528" s="27">
        <v>0.808069842716207</v>
      </c>
      <c r="BQ528" s="27">
        <v>10771.9492917684</v>
      </c>
      <c r="BR528" s="27">
        <v>1.37198994063487</v>
      </c>
      <c r="BS528" s="27">
        <v>12949.9595829017</v>
      </c>
      <c r="BU528">
        <f t="shared" si="32"/>
        <v>110438.527115663</v>
      </c>
      <c r="BV528">
        <f t="shared" si="33"/>
        <v>192848.531512329</v>
      </c>
      <c r="BW528" s="29">
        <v>523</v>
      </c>
      <c r="BX528">
        <f t="shared" si="34"/>
        <v>0</v>
      </c>
      <c r="BY528">
        <f t="shared" si="35"/>
        <v>1</v>
      </c>
      <c r="CA528" s="25">
        <v>104400</v>
      </c>
      <c r="CH528" s="7"/>
    </row>
    <row r="529" spans="1:86">
      <c r="A529" s="15">
        <v>524</v>
      </c>
      <c r="BP529" s="27">
        <v>0.797424498082469</v>
      </c>
      <c r="BQ529" s="27">
        <v>11566.386173282</v>
      </c>
      <c r="BR529" s="27">
        <v>1.36387220987072</v>
      </c>
      <c r="BS529" s="27">
        <v>15180.6034062703</v>
      </c>
      <c r="BU529">
        <f t="shared" si="32"/>
        <v>108047.288539088</v>
      </c>
      <c r="BV529">
        <f t="shared" si="33"/>
        <v>189400.228074338</v>
      </c>
      <c r="BW529" s="29">
        <v>524</v>
      </c>
      <c r="BX529">
        <f t="shared" si="34"/>
        <v>0</v>
      </c>
      <c r="BY529">
        <f t="shared" si="35"/>
        <v>1</v>
      </c>
      <c r="CA529" s="25">
        <v>104600</v>
      </c>
      <c r="CH529" s="7"/>
    </row>
    <row r="530" spans="1:86">
      <c r="A530" s="15">
        <v>525</v>
      </c>
      <c r="BP530" s="27">
        <v>0.753764543993932</v>
      </c>
      <c r="BQ530" s="27">
        <v>14914.2516243769</v>
      </c>
      <c r="BR530" s="27">
        <v>1.28015790413284</v>
      </c>
      <c r="BS530" s="27">
        <v>21348.9838425735</v>
      </c>
      <c r="BU530">
        <f t="shared" si="32"/>
        <v>98150.4299747129</v>
      </c>
      <c r="BV530">
        <f t="shared" si="33"/>
        <v>170674.701777353</v>
      </c>
      <c r="BW530" s="29">
        <v>525</v>
      </c>
      <c r="BX530">
        <f t="shared" si="34"/>
        <v>0</v>
      </c>
      <c r="BY530">
        <f t="shared" si="35"/>
        <v>1</v>
      </c>
      <c r="CA530" s="25">
        <v>104800</v>
      </c>
      <c r="CH530" s="7"/>
    </row>
    <row r="531" spans="1:86">
      <c r="A531" s="15">
        <v>526</v>
      </c>
      <c r="BP531" s="27">
        <v>0.820622881595194</v>
      </c>
      <c r="BQ531" s="27">
        <v>19405.356458902</v>
      </c>
      <c r="BR531" s="27">
        <v>1.39681781419649</v>
      </c>
      <c r="BS531" s="27">
        <v>23615.4313711497</v>
      </c>
      <c r="BU531">
        <f t="shared" si="32"/>
        <v>103688.075780377</v>
      </c>
      <c r="BV531">
        <f t="shared" si="33"/>
        <v>185907.240758324</v>
      </c>
      <c r="BW531" s="29">
        <v>526</v>
      </c>
      <c r="BX531">
        <f t="shared" si="34"/>
        <v>0</v>
      </c>
      <c r="BY531">
        <f t="shared" si="35"/>
        <v>1</v>
      </c>
      <c r="CA531" s="25">
        <v>105000</v>
      </c>
      <c r="CH531" s="7"/>
    </row>
    <row r="532" spans="1:86">
      <c r="A532" s="15">
        <v>527</v>
      </c>
      <c r="BP532" s="27">
        <v>0.849524740704096</v>
      </c>
      <c r="BQ532" s="27">
        <v>16542.4176531218</v>
      </c>
      <c r="BR532" s="27">
        <v>1.46142268414429</v>
      </c>
      <c r="BS532" s="27">
        <v>21923.5204016249</v>
      </c>
      <c r="BU532">
        <f t="shared" si="32"/>
        <v>110886.293452493</v>
      </c>
      <c r="BV532">
        <f t="shared" si="33"/>
        <v>197289.882220019</v>
      </c>
      <c r="BW532" s="29">
        <v>527</v>
      </c>
      <c r="BX532">
        <f t="shared" si="34"/>
        <v>0</v>
      </c>
      <c r="BY532">
        <f t="shared" si="35"/>
        <v>1</v>
      </c>
      <c r="CA532" s="25">
        <v>105200</v>
      </c>
      <c r="CH532" s="7"/>
    </row>
    <row r="533" spans="1:86">
      <c r="A533" s="15">
        <v>528</v>
      </c>
      <c r="BP533" s="27">
        <v>0.790314222304179</v>
      </c>
      <c r="BQ533" s="27">
        <v>11751.88128549</v>
      </c>
      <c r="BR533" s="27">
        <v>1.37553828393416</v>
      </c>
      <c r="BS533" s="27">
        <v>15372.8785636128</v>
      </c>
      <c r="BU533">
        <f t="shared" si="32"/>
        <v>106795.252060137</v>
      </c>
      <c r="BV533">
        <f t="shared" si="33"/>
        <v>190957.864026511</v>
      </c>
      <c r="BW533" s="29">
        <v>528</v>
      </c>
      <c r="BX533">
        <f t="shared" si="34"/>
        <v>0</v>
      </c>
      <c r="BY533">
        <f t="shared" si="35"/>
        <v>1</v>
      </c>
      <c r="CA533" s="25">
        <v>105400</v>
      </c>
      <c r="CH533" s="7"/>
    </row>
    <row r="534" spans="1:86">
      <c r="A534" s="15">
        <v>529</v>
      </c>
      <c r="BP534" s="27">
        <v>0.811341547219173</v>
      </c>
      <c r="BQ534" s="27">
        <v>23080.9661642447</v>
      </c>
      <c r="BR534" s="27">
        <v>1.40924693834249</v>
      </c>
      <c r="BS534" s="27">
        <v>24470.1990077005</v>
      </c>
      <c r="BU534">
        <f t="shared" si="32"/>
        <v>98620.2659186313</v>
      </c>
      <c r="BV534">
        <f t="shared" si="33"/>
        <v>186916.841743674</v>
      </c>
      <c r="BW534" s="29">
        <v>529</v>
      </c>
      <c r="BX534">
        <f t="shared" si="34"/>
        <v>0</v>
      </c>
      <c r="BY534">
        <f t="shared" si="35"/>
        <v>1</v>
      </c>
      <c r="CA534" s="25">
        <v>105600</v>
      </c>
      <c r="CH534" s="7"/>
    </row>
    <row r="535" spans="1:86">
      <c r="A535" s="15">
        <v>530</v>
      </c>
      <c r="BP535" s="27">
        <v>0.804910055551097</v>
      </c>
      <c r="BQ535" s="27">
        <v>21448.8636752453</v>
      </c>
      <c r="BR535" s="27">
        <v>1.39263580407724</v>
      </c>
      <c r="BS535" s="27">
        <v>35633.2153948226</v>
      </c>
      <c r="BU535">
        <f t="shared" si="32"/>
        <v>99287.6446574193</v>
      </c>
      <c r="BV535">
        <f t="shared" si="33"/>
        <v>173262.155216764</v>
      </c>
      <c r="BW535" s="29">
        <v>530</v>
      </c>
      <c r="BX535">
        <f t="shared" si="34"/>
        <v>0</v>
      </c>
      <c r="BY535">
        <f t="shared" si="35"/>
        <v>1</v>
      </c>
      <c r="CA535" s="25">
        <v>105800</v>
      </c>
      <c r="CH535" s="7"/>
    </row>
    <row r="536" spans="1:86">
      <c r="A536" s="15">
        <v>531</v>
      </c>
      <c r="BP536" s="27">
        <v>0.842783151535917</v>
      </c>
      <c r="BQ536" s="27">
        <v>13534.1960252862</v>
      </c>
      <c r="BR536" s="27">
        <v>1.46267546074286</v>
      </c>
      <c r="BS536" s="27">
        <v>19954.8532420693</v>
      </c>
      <c r="BU536">
        <f t="shared" si="32"/>
        <v>112883.276705101</v>
      </c>
      <c r="BV536">
        <f t="shared" si="33"/>
        <v>199446.46586936</v>
      </c>
      <c r="BW536" s="29">
        <v>531</v>
      </c>
      <c r="BX536">
        <f t="shared" si="34"/>
        <v>0</v>
      </c>
      <c r="BY536">
        <f t="shared" si="35"/>
        <v>1</v>
      </c>
      <c r="CA536" s="25">
        <v>106000</v>
      </c>
      <c r="CH536" s="7"/>
    </row>
    <row r="537" spans="1:86">
      <c r="A537" s="15">
        <v>532</v>
      </c>
      <c r="BP537" s="27">
        <v>0.813728414726592</v>
      </c>
      <c r="BQ537" s="27">
        <v>14573.8323727004</v>
      </c>
      <c r="BR537" s="27">
        <v>1.40419881101026</v>
      </c>
      <c r="BS537" s="27">
        <v>20368.1521747719</v>
      </c>
      <c r="BU537">
        <f t="shared" si="32"/>
        <v>107485.429836288</v>
      </c>
      <c r="BV537">
        <f t="shared" si="33"/>
        <v>190261.669476767</v>
      </c>
      <c r="BW537" s="29">
        <v>532</v>
      </c>
      <c r="BX537">
        <f t="shared" si="34"/>
        <v>0</v>
      </c>
      <c r="BY537">
        <f t="shared" si="35"/>
        <v>1</v>
      </c>
      <c r="CA537" s="25">
        <v>106200</v>
      </c>
      <c r="CH537" s="7"/>
    </row>
    <row r="538" spans="1:86">
      <c r="A538" s="15">
        <v>533</v>
      </c>
      <c r="BP538" s="27">
        <v>0.808988497632315</v>
      </c>
      <c r="BQ538" s="27">
        <v>17243.5120627889</v>
      </c>
      <c r="BR538" s="27">
        <v>1.36438257583876</v>
      </c>
      <c r="BS538" s="27">
        <v>23241.9198924236</v>
      </c>
      <c r="BU538">
        <f t="shared" si="32"/>
        <v>104104.762582058</v>
      </c>
      <c r="BV538">
        <f t="shared" si="33"/>
        <v>181415.46648339</v>
      </c>
      <c r="BW538" s="29">
        <v>533</v>
      </c>
      <c r="BX538">
        <f t="shared" si="34"/>
        <v>0</v>
      </c>
      <c r="BY538">
        <f t="shared" si="35"/>
        <v>1</v>
      </c>
      <c r="CA538" s="25">
        <v>106400</v>
      </c>
      <c r="CH538" s="7"/>
    </row>
    <row r="539" spans="1:86">
      <c r="A539" s="15">
        <v>534</v>
      </c>
      <c r="BP539" s="27">
        <v>0.832252080862202</v>
      </c>
      <c r="BQ539" s="27">
        <v>14638.3645835678</v>
      </c>
      <c r="BR539" s="27">
        <v>1.39853985344373</v>
      </c>
      <c r="BS539" s="27">
        <v>19164.3569063868</v>
      </c>
      <c r="BU539">
        <f t="shared" si="32"/>
        <v>110199.447545763</v>
      </c>
      <c r="BV539">
        <f t="shared" si="33"/>
        <v>190616.621110172</v>
      </c>
      <c r="BW539" s="29">
        <v>534</v>
      </c>
      <c r="BX539">
        <f t="shared" si="34"/>
        <v>0</v>
      </c>
      <c r="BY539">
        <f t="shared" si="35"/>
        <v>1</v>
      </c>
      <c r="CA539" s="25">
        <v>106600</v>
      </c>
      <c r="CH539" s="7"/>
    </row>
    <row r="540" spans="1:86">
      <c r="A540" s="15">
        <v>535</v>
      </c>
      <c r="BP540" s="27">
        <v>0.788440523633514</v>
      </c>
      <c r="BQ540" s="27">
        <v>14830.3290075833</v>
      </c>
      <c r="BR540" s="27">
        <v>1.36325812407965</v>
      </c>
      <c r="BS540" s="27">
        <v>18104.0121811972</v>
      </c>
      <c r="BU540">
        <f t="shared" si="32"/>
        <v>103435.749537444</v>
      </c>
      <c r="BV540">
        <f t="shared" si="33"/>
        <v>186384.70643075</v>
      </c>
      <c r="BW540" s="29">
        <v>535</v>
      </c>
      <c r="BX540">
        <f t="shared" si="34"/>
        <v>0</v>
      </c>
      <c r="BY540">
        <f t="shared" si="35"/>
        <v>1</v>
      </c>
      <c r="CA540" s="25">
        <v>106800</v>
      </c>
      <c r="CH540" s="7"/>
    </row>
    <row r="541" spans="1:86">
      <c r="A541" s="15">
        <v>536</v>
      </c>
      <c r="BP541" s="27">
        <v>0.793190283342689</v>
      </c>
      <c r="BQ541" s="27">
        <v>22473.6795114388</v>
      </c>
      <c r="BR541" s="27">
        <v>1.35733618561367</v>
      </c>
      <c r="BS541" s="27">
        <v>27890.9850714951</v>
      </c>
      <c r="BU541">
        <f t="shared" si="32"/>
        <v>96504.8629899646</v>
      </c>
      <c r="BV541">
        <f t="shared" si="33"/>
        <v>175709.442770555</v>
      </c>
      <c r="BW541" s="29">
        <v>536</v>
      </c>
      <c r="BX541">
        <f t="shared" si="34"/>
        <v>0</v>
      </c>
      <c r="BY541">
        <f t="shared" si="35"/>
        <v>1</v>
      </c>
      <c r="CA541" s="25">
        <v>107000</v>
      </c>
      <c r="CH541" s="7"/>
    </row>
    <row r="542" spans="1:86">
      <c r="A542" s="15">
        <v>537</v>
      </c>
      <c r="BP542" s="27">
        <v>0.807444178317602</v>
      </c>
      <c r="BQ542" s="27">
        <v>14912.5202983611</v>
      </c>
      <c r="BR542" s="27">
        <v>1.37417186130663</v>
      </c>
      <c r="BS542" s="27">
        <v>21486.9368690863</v>
      </c>
      <c r="BU542">
        <f t="shared" si="32"/>
        <v>106204.106449279</v>
      </c>
      <c r="BV542">
        <f t="shared" si="33"/>
        <v>184638.842326908</v>
      </c>
      <c r="BW542" s="29">
        <v>537</v>
      </c>
      <c r="BX542">
        <f t="shared" si="34"/>
        <v>0</v>
      </c>
      <c r="BY542">
        <f t="shared" si="35"/>
        <v>1</v>
      </c>
      <c r="CA542" s="25">
        <v>107200</v>
      </c>
      <c r="CH542" s="7"/>
    </row>
    <row r="543" spans="1:86">
      <c r="A543" s="15">
        <v>538</v>
      </c>
      <c r="BP543" s="27">
        <v>0.826793740993977</v>
      </c>
      <c r="BQ543" s="27">
        <v>13394.9154295044</v>
      </c>
      <c r="BR543" s="27">
        <v>1.4384515470094</v>
      </c>
      <c r="BS543" s="27">
        <v>17756.1474886619</v>
      </c>
      <c r="BU543">
        <f t="shared" si="32"/>
        <v>110624.145719592</v>
      </c>
      <c r="BV543">
        <f t="shared" si="33"/>
        <v>198011.584562748</v>
      </c>
      <c r="BW543" s="29">
        <v>538</v>
      </c>
      <c r="BX543">
        <f t="shared" si="34"/>
        <v>0</v>
      </c>
      <c r="BY543">
        <f t="shared" si="35"/>
        <v>1</v>
      </c>
      <c r="CA543" s="25">
        <v>107400</v>
      </c>
      <c r="CH543" s="7"/>
    </row>
    <row r="544" spans="1:86">
      <c r="A544" s="15">
        <v>539</v>
      </c>
      <c r="BP544" s="27">
        <v>0.83087014330169</v>
      </c>
      <c r="BQ544" s="27">
        <v>19229.6017952519</v>
      </c>
      <c r="BR544" s="27">
        <v>1.46446093668452</v>
      </c>
      <c r="BS544" s="27">
        <v>29575.0300484097</v>
      </c>
      <c r="BU544">
        <f t="shared" si="32"/>
        <v>105400.919700002</v>
      </c>
      <c r="BV544">
        <f t="shared" si="33"/>
        <v>190094.110454268</v>
      </c>
      <c r="BW544" s="29">
        <v>539</v>
      </c>
      <c r="BX544">
        <f t="shared" si="34"/>
        <v>0</v>
      </c>
      <c r="BY544">
        <f t="shared" si="35"/>
        <v>1</v>
      </c>
      <c r="CA544" s="25">
        <v>107600</v>
      </c>
      <c r="CH544" s="7"/>
    </row>
    <row r="545" spans="1:86">
      <c r="A545" s="15">
        <v>540</v>
      </c>
      <c r="BP545" s="27">
        <v>0.811264384689697</v>
      </c>
      <c r="BQ545" s="27">
        <v>15872.2602428796</v>
      </c>
      <c r="BR545" s="27">
        <v>1.38925040107202</v>
      </c>
      <c r="BS545" s="27">
        <v>22791.151742971</v>
      </c>
      <c r="BU545">
        <f t="shared" si="32"/>
        <v>105817.397460575</v>
      </c>
      <c r="BV545">
        <f t="shared" si="33"/>
        <v>185596.408417832</v>
      </c>
      <c r="BW545" s="29">
        <v>540</v>
      </c>
      <c r="BX545">
        <f t="shared" si="34"/>
        <v>0</v>
      </c>
      <c r="BY545">
        <f t="shared" si="35"/>
        <v>1</v>
      </c>
      <c r="CA545" s="25">
        <v>107800</v>
      </c>
      <c r="CH545" s="7"/>
    </row>
    <row r="546" spans="1:86">
      <c r="A546" s="15">
        <v>541</v>
      </c>
      <c r="BP546" s="27">
        <v>0.775002039313955</v>
      </c>
      <c r="BQ546" s="27">
        <v>12596.6898074733</v>
      </c>
      <c r="BR546" s="27">
        <v>1.32807698818538</v>
      </c>
      <c r="BS546" s="27">
        <v>19776.2734594049</v>
      </c>
      <c r="BU546">
        <f t="shared" si="32"/>
        <v>103653.61608962</v>
      </c>
      <c r="BV546">
        <f t="shared" si="33"/>
        <v>179435.274768403</v>
      </c>
      <c r="BW546" s="29">
        <v>541</v>
      </c>
      <c r="BX546">
        <f t="shared" si="34"/>
        <v>0</v>
      </c>
      <c r="BY546">
        <f t="shared" si="35"/>
        <v>1</v>
      </c>
      <c r="CA546" s="25">
        <v>108000</v>
      </c>
      <c r="CH546" s="7"/>
    </row>
    <row r="547" spans="1:86">
      <c r="A547" s="15">
        <v>542</v>
      </c>
      <c r="BP547" s="27">
        <v>0.812848665982987</v>
      </c>
      <c r="BQ547" s="27">
        <v>11736.1258565146</v>
      </c>
      <c r="BR547" s="27">
        <v>1.37765251101437</v>
      </c>
      <c r="BS547" s="27">
        <v>15412.2599374428</v>
      </c>
      <c r="BU547">
        <f t="shared" si="32"/>
        <v>110191.174040933</v>
      </c>
      <c r="BV547">
        <f t="shared" si="33"/>
        <v>191235.616714712</v>
      </c>
      <c r="BW547" s="29">
        <v>542</v>
      </c>
      <c r="BX547">
        <f t="shared" si="34"/>
        <v>0</v>
      </c>
      <c r="BY547">
        <f t="shared" si="35"/>
        <v>1</v>
      </c>
      <c r="CA547" s="25">
        <v>108200</v>
      </c>
      <c r="CH547" s="7"/>
    </row>
    <row r="548" spans="1:86">
      <c r="A548" s="15">
        <v>543</v>
      </c>
      <c r="BP548" s="27">
        <v>0.841438807762048</v>
      </c>
      <c r="BQ548" s="27">
        <v>12576.7121054426</v>
      </c>
      <c r="BR548" s="27">
        <v>1.45039463672151</v>
      </c>
      <c r="BS548" s="27">
        <v>18256.8060627705</v>
      </c>
      <c r="BU548">
        <f t="shared" si="32"/>
        <v>113639.109058865</v>
      </c>
      <c r="BV548">
        <f t="shared" si="33"/>
        <v>199302.389445456</v>
      </c>
      <c r="BW548" s="29">
        <v>543</v>
      </c>
      <c r="BX548">
        <f t="shared" si="34"/>
        <v>0</v>
      </c>
      <c r="BY548">
        <f t="shared" si="35"/>
        <v>1</v>
      </c>
      <c r="CA548" s="25">
        <v>108400</v>
      </c>
      <c r="CH548" s="7"/>
    </row>
    <row r="549" spans="1:86">
      <c r="A549" s="15">
        <v>544</v>
      </c>
      <c r="BP549" s="27">
        <v>0.800725705535298</v>
      </c>
      <c r="BQ549" s="27">
        <v>12767.5793197054</v>
      </c>
      <c r="BR549" s="27">
        <v>1.36526766583627</v>
      </c>
      <c r="BS549" s="27">
        <v>17859.4039800728</v>
      </c>
      <c r="BU549">
        <f t="shared" si="32"/>
        <v>107341.276510589</v>
      </c>
      <c r="BV549">
        <f t="shared" si="33"/>
        <v>186930.745895368</v>
      </c>
      <c r="BW549" s="29">
        <v>544</v>
      </c>
      <c r="BX549">
        <f t="shared" si="34"/>
        <v>0</v>
      </c>
      <c r="BY549">
        <f t="shared" si="35"/>
        <v>1</v>
      </c>
      <c r="CA549" s="25">
        <v>108600</v>
      </c>
      <c r="CH549" s="7"/>
    </row>
    <row r="550" spans="1:86">
      <c r="A550" s="15">
        <v>545</v>
      </c>
      <c r="BP550" s="27">
        <v>0.855296543617472</v>
      </c>
      <c r="BQ550" s="27">
        <v>15637.1099342541</v>
      </c>
      <c r="BR550" s="27">
        <v>1.48884010304571</v>
      </c>
      <c r="BS550" s="27">
        <v>21557.5628358052</v>
      </c>
      <c r="BU550">
        <f t="shared" si="32"/>
        <v>112657.371608367</v>
      </c>
      <c r="BV550">
        <f t="shared" si="33"/>
        <v>201768.452621051</v>
      </c>
      <c r="BW550" s="29">
        <v>545</v>
      </c>
      <c r="BX550">
        <f t="shared" si="34"/>
        <v>0</v>
      </c>
      <c r="BY550">
        <f t="shared" si="35"/>
        <v>1</v>
      </c>
      <c r="CA550" s="25">
        <v>108800</v>
      </c>
      <c r="CH550" s="7"/>
    </row>
    <row r="551" spans="1:86">
      <c r="A551" s="15">
        <v>546</v>
      </c>
      <c r="BP551" s="27">
        <v>0.838664002269047</v>
      </c>
      <c r="BQ551" s="27">
        <v>15366.1279757239</v>
      </c>
      <c r="BR551" s="27">
        <v>1.43841904181097</v>
      </c>
      <c r="BS551" s="27">
        <v>20052.1412845981</v>
      </c>
      <c r="BU551">
        <f t="shared" si="32"/>
        <v>110433.472364633</v>
      </c>
      <c r="BV551">
        <f t="shared" si="33"/>
        <v>195710.714987048</v>
      </c>
      <c r="BW551" s="29">
        <v>546</v>
      </c>
      <c r="BX551">
        <f t="shared" si="34"/>
        <v>0</v>
      </c>
      <c r="BY551">
        <f t="shared" si="35"/>
        <v>1</v>
      </c>
      <c r="CA551" s="25">
        <v>109000</v>
      </c>
      <c r="CH551" s="7"/>
    </row>
    <row r="552" spans="1:86">
      <c r="A552" s="15">
        <v>547</v>
      </c>
      <c r="BP552" s="27">
        <v>0.856644621303641</v>
      </c>
      <c r="BQ552" s="27">
        <v>15534.7553457185</v>
      </c>
      <c r="BR552" s="27">
        <v>1.46752948544773</v>
      </c>
      <c r="BS552" s="27">
        <v>22550.6694058153</v>
      </c>
      <c r="BU552">
        <f t="shared" si="32"/>
        <v>112961.937849828</v>
      </c>
      <c r="BV552">
        <f t="shared" si="33"/>
        <v>197578.753411344</v>
      </c>
      <c r="BW552" s="29">
        <v>547</v>
      </c>
      <c r="BX552">
        <f t="shared" si="34"/>
        <v>0</v>
      </c>
      <c r="BY552">
        <f t="shared" si="35"/>
        <v>1</v>
      </c>
      <c r="CA552" s="25">
        <v>109200</v>
      </c>
      <c r="CH552" s="7"/>
    </row>
    <row r="553" spans="1:86">
      <c r="A553" s="15">
        <v>548</v>
      </c>
      <c r="BP553" s="27">
        <v>0.811881856296417</v>
      </c>
      <c r="BQ553" s="27">
        <v>16369.5408657874</v>
      </c>
      <c r="BR553" s="27">
        <v>1.40682832883859</v>
      </c>
      <c r="BS553" s="27">
        <v>21817.9782154764</v>
      </c>
      <c r="BU553">
        <f t="shared" si="32"/>
        <v>105412.737578675</v>
      </c>
      <c r="BV553">
        <f t="shared" si="33"/>
        <v>189206.271110312</v>
      </c>
      <c r="BW553" s="29">
        <v>548</v>
      </c>
      <c r="BX553">
        <f t="shared" si="34"/>
        <v>0</v>
      </c>
      <c r="BY553">
        <f t="shared" si="35"/>
        <v>1</v>
      </c>
      <c r="CA553" s="25">
        <v>109400</v>
      </c>
      <c r="CH553" s="7"/>
    </row>
    <row r="554" spans="1:86">
      <c r="A554" s="15">
        <v>549</v>
      </c>
      <c r="BP554" s="27">
        <v>0.761159935658314</v>
      </c>
      <c r="BQ554" s="27">
        <v>14785.0974008115</v>
      </c>
      <c r="BR554" s="27">
        <v>1.30440537057162</v>
      </c>
      <c r="BS554" s="27">
        <v>20609.4001608344</v>
      </c>
      <c r="BU554">
        <f t="shared" si="32"/>
        <v>99388.8929479356</v>
      </c>
      <c r="BV554">
        <f t="shared" si="33"/>
        <v>175051.405424909</v>
      </c>
      <c r="BW554" s="29">
        <v>549</v>
      </c>
      <c r="BX554">
        <f t="shared" si="34"/>
        <v>0</v>
      </c>
      <c r="BY554">
        <f t="shared" si="35"/>
        <v>1</v>
      </c>
      <c r="CA554" s="25">
        <v>109600</v>
      </c>
      <c r="CH554" s="7"/>
    </row>
    <row r="555" spans="1:86">
      <c r="A555" s="15">
        <v>550</v>
      </c>
      <c r="BP555" s="27">
        <v>0.745702409835156</v>
      </c>
      <c r="BQ555" s="27">
        <v>15716.6702889596</v>
      </c>
      <c r="BR555" s="27">
        <v>1.27829459825167</v>
      </c>
      <c r="BS555" s="27">
        <v>20708.8450143333</v>
      </c>
      <c r="BU555">
        <f t="shared" si="32"/>
        <v>96138.6911863138</v>
      </c>
      <c r="BV555">
        <f t="shared" si="33"/>
        <v>171035.344723417</v>
      </c>
      <c r="BW555" s="29">
        <v>550</v>
      </c>
      <c r="BX555">
        <f t="shared" si="34"/>
        <v>0</v>
      </c>
      <c r="BY555">
        <f t="shared" si="35"/>
        <v>1</v>
      </c>
      <c r="CA555" s="25">
        <v>109800</v>
      </c>
      <c r="CH555" s="7"/>
    </row>
    <row r="556" spans="1:86">
      <c r="A556" s="15">
        <v>551</v>
      </c>
      <c r="BP556" s="27">
        <v>0.757671527649098</v>
      </c>
      <c r="BQ556" s="27">
        <v>13638.3821065891</v>
      </c>
      <c r="BR556" s="27">
        <v>1.28111354602815</v>
      </c>
      <c r="BS556" s="27">
        <v>16547.4653677784</v>
      </c>
      <c r="BU556">
        <f t="shared" si="32"/>
        <v>100012.347040776</v>
      </c>
      <c r="BV556">
        <f t="shared" si="33"/>
        <v>175619.566536444</v>
      </c>
      <c r="BW556" s="29">
        <v>551</v>
      </c>
      <c r="BX556">
        <f t="shared" si="34"/>
        <v>0</v>
      </c>
      <c r="BY556">
        <f t="shared" si="35"/>
        <v>1</v>
      </c>
      <c r="CA556" s="25">
        <v>110000</v>
      </c>
      <c r="CH556" s="7"/>
    </row>
    <row r="557" spans="1:86">
      <c r="A557" s="15">
        <v>552</v>
      </c>
      <c r="BP557" s="27">
        <v>0.845690248446462</v>
      </c>
      <c r="BQ557" s="27">
        <v>17363.2963092121</v>
      </c>
      <c r="BR557" s="27">
        <v>1.44501085763124</v>
      </c>
      <c r="BS557" s="27">
        <v>22338.4900977622</v>
      </c>
      <c r="BU557">
        <f t="shared" si="32"/>
        <v>109490.240957757</v>
      </c>
      <c r="BV557">
        <f t="shared" si="33"/>
        <v>194413.138546923</v>
      </c>
      <c r="BW557" s="29">
        <v>552</v>
      </c>
      <c r="BX557">
        <f t="shared" si="34"/>
        <v>0</v>
      </c>
      <c r="BY557">
        <f t="shared" si="35"/>
        <v>1</v>
      </c>
      <c r="CA557" s="25">
        <v>110200</v>
      </c>
      <c r="CH557" s="7"/>
    </row>
    <row r="558" spans="1:86">
      <c r="A558" s="15">
        <v>553</v>
      </c>
      <c r="BP558" s="27">
        <v>0.824898894937007</v>
      </c>
      <c r="BQ558" s="27">
        <v>13028.688891765</v>
      </c>
      <c r="BR558" s="27">
        <v>1.39679600423953</v>
      </c>
      <c r="BS558" s="27">
        <v>17677.7414299491</v>
      </c>
      <c r="BU558">
        <f t="shared" si="32"/>
        <v>110706.145348786</v>
      </c>
      <c r="BV558">
        <f t="shared" si="33"/>
        <v>191841.659205981</v>
      </c>
      <c r="BW558" s="29">
        <v>553</v>
      </c>
      <c r="BX558">
        <f t="shared" si="34"/>
        <v>0</v>
      </c>
      <c r="BY558">
        <f t="shared" si="35"/>
        <v>1</v>
      </c>
      <c r="CA558" s="25">
        <v>110400</v>
      </c>
      <c r="CH558" s="7"/>
    </row>
    <row r="559" spans="1:86">
      <c r="A559" s="15">
        <v>554</v>
      </c>
      <c r="BP559" s="27">
        <v>0.838082029155885</v>
      </c>
      <c r="BQ559" s="27">
        <v>12648.2295098212</v>
      </c>
      <c r="BR559" s="27">
        <v>1.41104989413407</v>
      </c>
      <c r="BS559" s="27">
        <v>15569.7269119551</v>
      </c>
      <c r="BU559">
        <f t="shared" si="32"/>
        <v>113064.074863562</v>
      </c>
      <c r="BV559">
        <f t="shared" si="33"/>
        <v>196087.757208156</v>
      </c>
      <c r="BW559" s="29">
        <v>554</v>
      </c>
      <c r="BX559">
        <f t="shared" si="34"/>
        <v>0</v>
      </c>
      <c r="BY559">
        <f t="shared" si="35"/>
        <v>1</v>
      </c>
      <c r="CA559" s="25">
        <v>110600</v>
      </c>
      <c r="CH559" s="7"/>
    </row>
    <row r="560" spans="1:86">
      <c r="A560" s="15">
        <v>555</v>
      </c>
      <c r="BP560" s="27">
        <v>0.849535778331754</v>
      </c>
      <c r="BQ560" s="27">
        <v>14889.5491410593</v>
      </c>
      <c r="BR560" s="27">
        <v>1.44877081042848</v>
      </c>
      <c r="BS560" s="27">
        <v>20472.7221288221</v>
      </c>
      <c r="BU560">
        <f t="shared" si="32"/>
        <v>112540.817608704</v>
      </c>
      <c r="BV560">
        <f t="shared" si="33"/>
        <v>196842.89943545</v>
      </c>
      <c r="BW560" s="29">
        <v>555</v>
      </c>
      <c r="BX560">
        <f t="shared" si="34"/>
        <v>0</v>
      </c>
      <c r="BY560">
        <f t="shared" si="35"/>
        <v>1</v>
      </c>
      <c r="CA560" s="25">
        <v>110800</v>
      </c>
      <c r="CH560" s="7"/>
    </row>
    <row r="561" spans="1:86">
      <c r="A561" s="15">
        <v>556</v>
      </c>
      <c r="BP561" s="27">
        <v>0.737197156249888</v>
      </c>
      <c r="BQ561" s="27">
        <v>11215.8913530368</v>
      </c>
      <c r="BR561" s="27">
        <v>1.23149878837951</v>
      </c>
      <c r="BS561" s="27">
        <v>15013.7109755645</v>
      </c>
      <c r="BU561">
        <f t="shared" si="32"/>
        <v>99363.6820844465</v>
      </c>
      <c r="BV561">
        <f t="shared" si="33"/>
        <v>169711.107281361</v>
      </c>
      <c r="BW561" s="29">
        <v>556</v>
      </c>
      <c r="BX561">
        <f t="shared" si="34"/>
        <v>0</v>
      </c>
      <c r="BY561">
        <f t="shared" si="35"/>
        <v>1</v>
      </c>
      <c r="CA561" s="25">
        <v>111000</v>
      </c>
      <c r="CH561" s="7"/>
    </row>
    <row r="562" spans="1:86">
      <c r="A562" s="15">
        <v>557</v>
      </c>
      <c r="BP562" s="27">
        <v>0.751583099905332</v>
      </c>
      <c r="BQ562" s="27">
        <v>11358.0497980146</v>
      </c>
      <c r="BR562" s="27">
        <v>1.29258175456587</v>
      </c>
      <c r="BS562" s="27">
        <v>14405.1001256718</v>
      </c>
      <c r="BU562">
        <f t="shared" si="32"/>
        <v>101379.415187785</v>
      </c>
      <c r="BV562">
        <f t="shared" si="33"/>
        <v>179482.163059208</v>
      </c>
      <c r="BW562" s="29">
        <v>557</v>
      </c>
      <c r="BX562">
        <f t="shared" si="34"/>
        <v>0</v>
      </c>
      <c r="BY562">
        <f t="shared" si="35"/>
        <v>1</v>
      </c>
      <c r="CA562" s="25">
        <v>111200</v>
      </c>
      <c r="CH562" s="7"/>
    </row>
    <row r="563" spans="1:86">
      <c r="A563" s="15">
        <v>558</v>
      </c>
      <c r="BP563" s="27">
        <v>0.723626959190153</v>
      </c>
      <c r="BQ563" s="27">
        <v>15792.3214012978</v>
      </c>
      <c r="BR563" s="27">
        <v>1.21150167380565</v>
      </c>
      <c r="BS563" s="27">
        <v>23239.676668732</v>
      </c>
      <c r="BU563">
        <f t="shared" si="32"/>
        <v>92751.7224772251</v>
      </c>
      <c r="BV563">
        <f t="shared" si="33"/>
        <v>158485.574402116</v>
      </c>
      <c r="BW563" s="29">
        <v>558</v>
      </c>
      <c r="BX563">
        <f t="shared" si="34"/>
        <v>0</v>
      </c>
      <c r="BY563">
        <f t="shared" si="35"/>
        <v>1</v>
      </c>
      <c r="CA563" s="25">
        <v>111400</v>
      </c>
      <c r="CH563" s="7"/>
    </row>
    <row r="564" spans="1:86">
      <c r="A564" s="15">
        <v>559</v>
      </c>
      <c r="BP564" s="27">
        <v>0.83821219713807</v>
      </c>
      <c r="BQ564" s="27">
        <v>13217.4925802944</v>
      </c>
      <c r="BR564" s="27">
        <v>1.45530530243259</v>
      </c>
      <c r="BS564" s="27">
        <v>18348.4062997826</v>
      </c>
      <c r="BU564">
        <f t="shared" si="32"/>
        <v>112514.336990416</v>
      </c>
      <c r="BV564">
        <f t="shared" si="33"/>
        <v>199947.389065107</v>
      </c>
      <c r="BW564" s="29">
        <v>559</v>
      </c>
      <c r="BX564">
        <f t="shared" si="34"/>
        <v>0</v>
      </c>
      <c r="BY564">
        <f t="shared" si="35"/>
        <v>1</v>
      </c>
      <c r="CA564" s="25">
        <v>111600</v>
      </c>
      <c r="CH564" s="7"/>
    </row>
    <row r="565" spans="1:86">
      <c r="A565" s="15">
        <v>560</v>
      </c>
      <c r="BP565" s="27">
        <v>0.85259412327615</v>
      </c>
      <c r="BQ565" s="27">
        <v>13560.5532259038</v>
      </c>
      <c r="BR565" s="27">
        <v>1.47614094574399</v>
      </c>
      <c r="BS565" s="27">
        <v>16585.7579754315</v>
      </c>
      <c r="BU565">
        <f t="shared" si="32"/>
        <v>114328.565265519</v>
      </c>
      <c r="BV565">
        <f t="shared" si="33"/>
        <v>204835.383886167</v>
      </c>
      <c r="BW565" s="29">
        <v>560</v>
      </c>
      <c r="BX565">
        <f t="shared" si="34"/>
        <v>0</v>
      </c>
      <c r="BY565">
        <f t="shared" si="35"/>
        <v>1</v>
      </c>
      <c r="CA565" s="25">
        <v>111800</v>
      </c>
      <c r="CH565" s="7"/>
    </row>
    <row r="566" spans="1:86">
      <c r="A566" s="15">
        <v>561</v>
      </c>
      <c r="BP566" s="27">
        <v>0.841214805543259</v>
      </c>
      <c r="BQ566" s="27">
        <v>11960.3736138383</v>
      </c>
      <c r="BR566" s="27">
        <v>1.45899600637893</v>
      </c>
      <c r="BS566" s="27">
        <v>17333.7658254281</v>
      </c>
      <c r="BU566">
        <f t="shared" si="32"/>
        <v>114221.847217651</v>
      </c>
      <c r="BV566">
        <f t="shared" si="33"/>
        <v>201515.635131412</v>
      </c>
      <c r="BW566" s="29">
        <v>561</v>
      </c>
      <c r="BX566">
        <f t="shared" si="34"/>
        <v>0</v>
      </c>
      <c r="BY566">
        <f t="shared" si="35"/>
        <v>1</v>
      </c>
      <c r="CA566" s="25">
        <v>112000</v>
      </c>
      <c r="CH566" s="7"/>
    </row>
    <row r="567" spans="1:86">
      <c r="A567" s="15">
        <v>562</v>
      </c>
      <c r="BP567" s="27">
        <v>0.749560238189291</v>
      </c>
      <c r="BQ567" s="27">
        <v>11866.3196162331</v>
      </c>
      <c r="BR567" s="27">
        <v>1.28868734867012</v>
      </c>
      <c r="BS567" s="27">
        <v>16491.9062506071</v>
      </c>
      <c r="BU567">
        <f t="shared" si="32"/>
        <v>100567.716112161</v>
      </c>
      <c r="BV567">
        <f t="shared" si="33"/>
        <v>176811.196049911</v>
      </c>
      <c r="BW567" s="29">
        <v>562</v>
      </c>
      <c r="BX567">
        <f t="shared" si="34"/>
        <v>0</v>
      </c>
      <c r="BY567">
        <f t="shared" si="35"/>
        <v>1</v>
      </c>
      <c r="CA567" s="25">
        <v>112200</v>
      </c>
      <c r="CH567" s="7"/>
    </row>
    <row r="568" spans="1:86">
      <c r="A568" s="15">
        <v>563</v>
      </c>
      <c r="BP568" s="27">
        <v>0.813029413552941</v>
      </c>
      <c r="BQ568" s="27">
        <v>13082.6965334807</v>
      </c>
      <c r="BR568" s="27">
        <v>1.41189515809276</v>
      </c>
      <c r="BS568" s="27">
        <v>18344.9962601118</v>
      </c>
      <c r="BU568">
        <f t="shared" si="32"/>
        <v>108871.71549946</v>
      </c>
      <c r="BV568">
        <f t="shared" si="33"/>
        <v>193439.277453802</v>
      </c>
      <c r="BW568" s="29">
        <v>563</v>
      </c>
      <c r="BX568">
        <f t="shared" si="34"/>
        <v>0</v>
      </c>
      <c r="BY568">
        <f t="shared" si="35"/>
        <v>1</v>
      </c>
      <c r="CA568" s="25">
        <v>112400</v>
      </c>
      <c r="CH568" s="7"/>
    </row>
    <row r="569" spans="1:86">
      <c r="A569" s="15">
        <v>564</v>
      </c>
      <c r="BP569" s="27">
        <v>0.769225670520236</v>
      </c>
      <c r="BQ569" s="27">
        <v>10853.5558375158</v>
      </c>
      <c r="BR569" s="27">
        <v>1.32055507322818</v>
      </c>
      <c r="BS569" s="27">
        <v>15242.2643666852</v>
      </c>
      <c r="BU569">
        <f t="shared" si="32"/>
        <v>104530.29474052</v>
      </c>
      <c r="BV569">
        <f t="shared" si="33"/>
        <v>182840.996617542</v>
      </c>
      <c r="BW569" s="29">
        <v>564</v>
      </c>
      <c r="BX569">
        <f t="shared" si="34"/>
        <v>0</v>
      </c>
      <c r="BY569">
        <f t="shared" si="35"/>
        <v>1</v>
      </c>
      <c r="CA569" s="25">
        <v>112600</v>
      </c>
      <c r="CH569" s="7"/>
    </row>
    <row r="570" spans="1:86">
      <c r="A570" s="15">
        <v>565</v>
      </c>
      <c r="BP570" s="27">
        <v>0.820072022062237</v>
      </c>
      <c r="BQ570" s="27">
        <v>12810.8481669197</v>
      </c>
      <c r="BR570" s="27">
        <v>1.38839877413006</v>
      </c>
      <c r="BS570" s="27">
        <v>18379.4864087299</v>
      </c>
      <c r="BU570">
        <f t="shared" si="32"/>
        <v>110199.955142416</v>
      </c>
      <c r="BV570">
        <f t="shared" si="33"/>
        <v>189880.32971078</v>
      </c>
      <c r="BW570" s="29">
        <v>565</v>
      </c>
      <c r="BX570">
        <f t="shared" si="34"/>
        <v>0</v>
      </c>
      <c r="BY570">
        <f t="shared" si="35"/>
        <v>1</v>
      </c>
      <c r="CA570" s="25">
        <v>112800</v>
      </c>
      <c r="CH570" s="7"/>
    </row>
    <row r="571" spans="1:86">
      <c r="A571" s="15">
        <v>566</v>
      </c>
      <c r="BP571" s="27">
        <v>0.855920477898449</v>
      </c>
      <c r="BQ571" s="27">
        <v>16839.7859915439</v>
      </c>
      <c r="BR571" s="27">
        <v>1.47478863712062</v>
      </c>
      <c r="BS571" s="27">
        <v>21619.30711964</v>
      </c>
      <c r="BU571">
        <f t="shared" si="32"/>
        <v>111548.285693223</v>
      </c>
      <c r="BV571">
        <f t="shared" si="33"/>
        <v>199598.988448453</v>
      </c>
      <c r="BW571" s="29">
        <v>566</v>
      </c>
      <c r="BX571">
        <f t="shared" si="34"/>
        <v>0</v>
      </c>
      <c r="BY571">
        <f t="shared" si="35"/>
        <v>1</v>
      </c>
      <c r="CA571" s="25">
        <v>113000</v>
      </c>
      <c r="CH571" s="7"/>
    </row>
    <row r="572" spans="1:86">
      <c r="A572" s="15">
        <v>567</v>
      </c>
      <c r="BP572" s="27">
        <v>0.854740797720378</v>
      </c>
      <c r="BQ572" s="27">
        <v>16715.8579960081</v>
      </c>
      <c r="BR572" s="27">
        <v>1.46568632264029</v>
      </c>
      <c r="BS572" s="27">
        <v>20599.1670880853</v>
      </c>
      <c r="BU572">
        <f t="shared" si="32"/>
        <v>111495.261662049</v>
      </c>
      <c r="BV572">
        <f t="shared" si="33"/>
        <v>199253.781307958</v>
      </c>
      <c r="BW572" s="29">
        <v>567</v>
      </c>
      <c r="BX572">
        <f t="shared" si="34"/>
        <v>0</v>
      </c>
      <c r="BY572">
        <f t="shared" si="35"/>
        <v>1</v>
      </c>
      <c r="CA572" s="25">
        <v>113200</v>
      </c>
      <c r="CH572" s="7"/>
    </row>
    <row r="573" spans="1:86">
      <c r="A573" s="15">
        <v>568</v>
      </c>
      <c r="BP573" s="27">
        <v>0.780518081271381</v>
      </c>
      <c r="BQ573" s="27">
        <v>11227.5207304042</v>
      </c>
      <c r="BR573" s="27">
        <v>1.34755484149691</v>
      </c>
      <c r="BS573" s="27">
        <v>16803.2462573214</v>
      </c>
      <c r="BU573">
        <f t="shared" si="32"/>
        <v>105850.191460303</v>
      </c>
      <c r="BV573">
        <f t="shared" si="33"/>
        <v>185329.979967215</v>
      </c>
      <c r="BW573" s="29">
        <v>568</v>
      </c>
      <c r="BX573">
        <f t="shared" si="34"/>
        <v>0</v>
      </c>
      <c r="BY573">
        <f t="shared" si="35"/>
        <v>1</v>
      </c>
      <c r="CA573" s="25">
        <v>113400</v>
      </c>
      <c r="CH573" s="7"/>
    </row>
    <row r="574" spans="1:86">
      <c r="A574" s="15">
        <v>569</v>
      </c>
      <c r="BP574" s="27">
        <v>0.78850956980722</v>
      </c>
      <c r="BQ574" s="27">
        <v>13419.7375354365</v>
      </c>
      <c r="BR574" s="27">
        <v>1.32495344866848</v>
      </c>
      <c r="BS574" s="27">
        <v>16377.991399382</v>
      </c>
      <c r="BU574">
        <f t="shared" si="32"/>
        <v>104856.697935646</v>
      </c>
      <c r="BV574">
        <f t="shared" si="33"/>
        <v>182365.025900891</v>
      </c>
      <c r="BW574" s="29">
        <v>569</v>
      </c>
      <c r="BX574">
        <f t="shared" si="34"/>
        <v>0</v>
      </c>
      <c r="BY574">
        <f t="shared" si="35"/>
        <v>1</v>
      </c>
      <c r="CA574" s="25">
        <v>113600</v>
      </c>
      <c r="CH574" s="7"/>
    </row>
    <row r="575" spans="1:86">
      <c r="A575" s="15">
        <v>570</v>
      </c>
      <c r="BP575" s="27">
        <v>0.799883966364835</v>
      </c>
      <c r="BQ575" s="27">
        <v>16195.2157696007</v>
      </c>
      <c r="BR575" s="27">
        <v>1.36731063239933</v>
      </c>
      <c r="BS575" s="27">
        <v>19830.0705001304</v>
      </c>
      <c r="BU575">
        <f t="shared" si="32"/>
        <v>103787.379185125</v>
      </c>
      <c r="BV575">
        <f t="shared" si="33"/>
        <v>185266.52435977</v>
      </c>
      <c r="BW575" s="29">
        <v>570</v>
      </c>
      <c r="BX575">
        <f t="shared" si="34"/>
        <v>0</v>
      </c>
      <c r="BY575">
        <f t="shared" si="35"/>
        <v>1</v>
      </c>
      <c r="CA575" s="25">
        <v>113800</v>
      </c>
      <c r="CH575" s="7"/>
    </row>
    <row r="576" spans="1:86">
      <c r="A576" s="15">
        <v>571</v>
      </c>
      <c r="BP576" s="27">
        <v>0.796320099635055</v>
      </c>
      <c r="BQ576" s="27">
        <v>16887.6187549802</v>
      </c>
      <c r="BR576" s="27">
        <v>1.38405652598959</v>
      </c>
      <c r="BS576" s="27">
        <v>20061.7551392973</v>
      </c>
      <c r="BU576">
        <f t="shared" si="32"/>
        <v>102560.396190278</v>
      </c>
      <c r="BV576">
        <f t="shared" si="33"/>
        <v>187546.723759141</v>
      </c>
      <c r="BW576" s="29">
        <v>571</v>
      </c>
      <c r="BX576">
        <f t="shared" si="34"/>
        <v>0</v>
      </c>
      <c r="BY576">
        <f t="shared" si="35"/>
        <v>1</v>
      </c>
      <c r="CA576" s="25">
        <v>114000</v>
      </c>
      <c r="CH576" s="7"/>
    </row>
    <row r="577" spans="1:86">
      <c r="A577" s="15">
        <v>572</v>
      </c>
      <c r="BP577" s="27">
        <v>0.7916929332246</v>
      </c>
      <c r="BQ577" s="27">
        <v>13505.7770021099</v>
      </c>
      <c r="BR577" s="27">
        <v>1.36284978918631</v>
      </c>
      <c r="BS577" s="27">
        <v>19188.6075445507</v>
      </c>
      <c r="BU577">
        <f t="shared" si="32"/>
        <v>105248.16298158</v>
      </c>
      <c r="BV577">
        <f t="shared" si="33"/>
        <v>185238.860833396</v>
      </c>
      <c r="BW577" s="29">
        <v>572</v>
      </c>
      <c r="BX577">
        <f t="shared" si="34"/>
        <v>0</v>
      </c>
      <c r="BY577">
        <f t="shared" si="35"/>
        <v>1</v>
      </c>
      <c r="CA577" s="25">
        <v>114200</v>
      </c>
      <c r="CH577" s="7"/>
    </row>
    <row r="578" spans="1:86">
      <c r="A578" s="15">
        <v>573</v>
      </c>
      <c r="BP578" s="27">
        <v>0.755529777424514</v>
      </c>
      <c r="BQ578" s="27">
        <v>14121.7939600104</v>
      </c>
      <c r="BR578" s="27">
        <v>1.29510516203873</v>
      </c>
      <c r="BS578" s="27">
        <v>18843.2217727191</v>
      </c>
      <c r="BU578">
        <f t="shared" si="32"/>
        <v>99207.6726536666</v>
      </c>
      <c r="BV578">
        <f t="shared" si="33"/>
        <v>175422.55253309</v>
      </c>
      <c r="BW578" s="29">
        <v>573</v>
      </c>
      <c r="BX578">
        <f t="shared" si="34"/>
        <v>0</v>
      </c>
      <c r="BY578">
        <f t="shared" si="35"/>
        <v>1</v>
      </c>
      <c r="CA578" s="25">
        <v>114400</v>
      </c>
      <c r="CH578" s="7"/>
    </row>
    <row r="579" spans="1:86">
      <c r="A579" s="15">
        <v>574</v>
      </c>
      <c r="BP579" s="27">
        <v>0.836366613047692</v>
      </c>
      <c r="BQ579" s="27">
        <v>16024.0177863173</v>
      </c>
      <c r="BR579" s="27">
        <v>1.4231993237696</v>
      </c>
      <c r="BS579" s="27">
        <v>20660.3195803729</v>
      </c>
      <c r="BU579">
        <f t="shared" si="32"/>
        <v>109430.974170836</v>
      </c>
      <c r="BV579">
        <f t="shared" si="33"/>
        <v>192819.578985066</v>
      </c>
      <c r="BW579" s="29">
        <v>574</v>
      </c>
      <c r="BX579">
        <f t="shared" si="34"/>
        <v>0</v>
      </c>
      <c r="BY579">
        <f t="shared" si="35"/>
        <v>1</v>
      </c>
      <c r="CA579" s="25">
        <v>114600</v>
      </c>
      <c r="CH579" s="7"/>
    </row>
    <row r="580" spans="1:86">
      <c r="A580" s="15">
        <v>575</v>
      </c>
      <c r="BP580" s="27">
        <v>0.790361828337761</v>
      </c>
      <c r="BQ580" s="27">
        <v>15586.1784077365</v>
      </c>
      <c r="BR580" s="27">
        <v>1.35908936210591</v>
      </c>
      <c r="BS580" s="27">
        <v>20321.3872729321</v>
      </c>
      <c r="BU580">
        <f t="shared" si="32"/>
        <v>102968.095842928</v>
      </c>
      <c r="BV580">
        <f t="shared" si="33"/>
        <v>183542.017042954</v>
      </c>
      <c r="BW580" s="29">
        <v>575</v>
      </c>
      <c r="BX580">
        <f t="shared" si="34"/>
        <v>0</v>
      </c>
      <c r="BY580">
        <f t="shared" si="35"/>
        <v>1</v>
      </c>
      <c r="CA580" s="25">
        <v>114800</v>
      </c>
      <c r="CH580" s="7"/>
    </row>
    <row r="581" spans="1:86">
      <c r="A581" s="15">
        <v>576</v>
      </c>
      <c r="BP581" s="27">
        <v>0.842428550596289</v>
      </c>
      <c r="BQ581" s="27">
        <v>14019.2295799338</v>
      </c>
      <c r="BR581" s="27">
        <v>1.44742295447263</v>
      </c>
      <c r="BS581" s="27">
        <v>17842.7491106129</v>
      </c>
      <c r="BU581">
        <f t="shared" si="32"/>
        <v>112345.05300951</v>
      </c>
      <c r="BV581">
        <f t="shared" si="33"/>
        <v>199270.694060281</v>
      </c>
      <c r="BW581" s="29">
        <v>576</v>
      </c>
      <c r="BX581">
        <f t="shared" si="34"/>
        <v>0</v>
      </c>
      <c r="BY581">
        <f t="shared" si="35"/>
        <v>1</v>
      </c>
      <c r="CA581" s="25">
        <v>115000</v>
      </c>
      <c r="CH581" s="7"/>
    </row>
    <row r="582" spans="1:86">
      <c r="A582" s="15">
        <v>577</v>
      </c>
      <c r="BP582" s="27">
        <v>0.78558478881803</v>
      </c>
      <c r="BQ582" s="27">
        <v>14313.2033315297</v>
      </c>
      <c r="BR582" s="27">
        <v>1.34561067557924</v>
      </c>
      <c r="BS582" s="27">
        <v>18419.2163586119</v>
      </c>
      <c r="BU582">
        <f t="shared" si="32"/>
        <v>103524.514991175</v>
      </c>
      <c r="BV582">
        <f t="shared" si="33"/>
        <v>183422.384978275</v>
      </c>
      <c r="BW582" s="29">
        <v>577</v>
      </c>
      <c r="BX582">
        <f t="shared" si="34"/>
        <v>0</v>
      </c>
      <c r="BY582">
        <f t="shared" si="35"/>
        <v>1</v>
      </c>
      <c r="CA582" s="25">
        <v>115200</v>
      </c>
      <c r="CH582" s="7"/>
    </row>
    <row r="583" spans="1:86">
      <c r="A583" s="15">
        <v>578</v>
      </c>
      <c r="BP583" s="27">
        <v>0.75219917902315</v>
      </c>
      <c r="BQ583" s="27">
        <v>16573.3466231091</v>
      </c>
      <c r="BR583" s="27">
        <v>1.27744510454044</v>
      </c>
      <c r="BS583" s="27">
        <v>23199.4302300248</v>
      </c>
      <c r="BU583">
        <f t="shared" ref="BU583:BU646" si="36">BP583*$BV$1-BQ583</f>
        <v>96256.5302303634</v>
      </c>
      <c r="BV583">
        <f t="shared" ref="BV583:BV646" si="37">BR583*$BV$1-BS583</f>
        <v>168417.335451041</v>
      </c>
      <c r="BW583" s="29">
        <v>578</v>
      </c>
      <c r="BX583">
        <f t="shared" ref="BX583:BX646" si="38">IF(BU583=MAX($BU583:$BV583),1,0)</f>
        <v>0</v>
      </c>
      <c r="BY583">
        <f t="shared" ref="BY583:BY646" si="39">IF(BV583=MAX($BU583:$BV583),1,0)</f>
        <v>1</v>
      </c>
      <c r="CA583" s="25">
        <v>115400</v>
      </c>
      <c r="CH583" s="7"/>
    </row>
    <row r="584" spans="1:86">
      <c r="A584" s="15">
        <v>579</v>
      </c>
      <c r="BP584" s="27">
        <v>0.811937347162436</v>
      </c>
      <c r="BQ584" s="27">
        <v>15547.9240395383</v>
      </c>
      <c r="BR584" s="27">
        <v>1.41645967621878</v>
      </c>
      <c r="BS584" s="27">
        <v>21289.9913574311</v>
      </c>
      <c r="BU584">
        <f t="shared" si="36"/>
        <v>106242.678034827</v>
      </c>
      <c r="BV584">
        <f t="shared" si="37"/>
        <v>191178.960075386</v>
      </c>
      <c r="BW584" s="29">
        <v>579</v>
      </c>
      <c r="BX584">
        <f t="shared" si="38"/>
        <v>0</v>
      </c>
      <c r="BY584">
        <f t="shared" si="39"/>
        <v>1</v>
      </c>
      <c r="CA584" s="25">
        <v>115600</v>
      </c>
      <c r="CH584" s="7"/>
    </row>
    <row r="585" spans="1:86">
      <c r="A585" s="15">
        <v>580</v>
      </c>
      <c r="BP585" s="27">
        <v>0.816957478046906</v>
      </c>
      <c r="BQ585" s="27">
        <v>15529.5314882655</v>
      </c>
      <c r="BR585" s="27">
        <v>1.40936187265586</v>
      </c>
      <c r="BS585" s="27">
        <v>22262.4301920904</v>
      </c>
      <c r="BU585">
        <f t="shared" si="36"/>
        <v>107014.09021877</v>
      </c>
      <c r="BV585">
        <f t="shared" si="37"/>
        <v>189141.850706289</v>
      </c>
      <c r="BW585" s="29">
        <v>580</v>
      </c>
      <c r="BX585">
        <f t="shared" si="38"/>
        <v>0</v>
      </c>
      <c r="BY585">
        <f t="shared" si="39"/>
        <v>1</v>
      </c>
      <c r="CA585" s="25">
        <v>115800</v>
      </c>
      <c r="CH585" s="7"/>
    </row>
    <row r="586" spans="1:86">
      <c r="A586" s="15">
        <v>581</v>
      </c>
      <c r="BP586" s="27">
        <v>0.819358817939007</v>
      </c>
      <c r="BQ586" s="27">
        <v>13824.0549175231</v>
      </c>
      <c r="BR586" s="27">
        <v>1.40839564164549</v>
      </c>
      <c r="BS586" s="27">
        <v>18260.8575432666</v>
      </c>
      <c r="BU586">
        <f t="shared" si="36"/>
        <v>109079.767773328</v>
      </c>
      <c r="BV586">
        <f t="shared" si="37"/>
        <v>192998.488703557</v>
      </c>
      <c r="BW586" s="29">
        <v>581</v>
      </c>
      <c r="BX586">
        <f t="shared" si="38"/>
        <v>0</v>
      </c>
      <c r="BY586">
        <f t="shared" si="39"/>
        <v>1</v>
      </c>
      <c r="CA586" s="25">
        <v>116000</v>
      </c>
      <c r="CH586" s="7"/>
    </row>
    <row r="587" spans="1:86">
      <c r="A587" s="15">
        <v>582</v>
      </c>
      <c r="BP587" s="27">
        <v>0.809625095494505</v>
      </c>
      <c r="BQ587" s="27">
        <v>15160.7436508877</v>
      </c>
      <c r="BR587" s="27">
        <v>1.40743336385294</v>
      </c>
      <c r="BS587" s="27">
        <v>19889.4339174708</v>
      </c>
      <c r="BU587">
        <f t="shared" si="36"/>
        <v>106283.020673288</v>
      </c>
      <c r="BV587">
        <f t="shared" si="37"/>
        <v>191225.570660471</v>
      </c>
      <c r="BW587" s="29">
        <v>582</v>
      </c>
      <c r="BX587">
        <f t="shared" si="38"/>
        <v>0</v>
      </c>
      <c r="BY587">
        <f t="shared" si="39"/>
        <v>1</v>
      </c>
      <c r="CA587" s="25">
        <v>116200</v>
      </c>
      <c r="CH587" s="7"/>
    </row>
    <row r="588" spans="1:86">
      <c r="A588" s="15">
        <v>583</v>
      </c>
      <c r="BP588" s="27">
        <v>0.807920705718222</v>
      </c>
      <c r="BQ588" s="27">
        <v>13881.8927332221</v>
      </c>
      <c r="BR588" s="27">
        <v>1.37967841563571</v>
      </c>
      <c r="BS588" s="27">
        <v>19660.476507341</v>
      </c>
      <c r="BU588">
        <f t="shared" si="36"/>
        <v>107306.213124511</v>
      </c>
      <c r="BV588">
        <f t="shared" si="37"/>
        <v>187291.285838015</v>
      </c>
      <c r="BW588" s="29">
        <v>583</v>
      </c>
      <c r="BX588">
        <f t="shared" si="38"/>
        <v>0</v>
      </c>
      <c r="BY588">
        <f t="shared" si="39"/>
        <v>1</v>
      </c>
      <c r="CA588" s="25">
        <v>116400</v>
      </c>
      <c r="CH588" s="7"/>
    </row>
    <row r="589" spans="1:86">
      <c r="A589" s="15">
        <v>584</v>
      </c>
      <c r="BP589" s="27">
        <v>0.838574082310149</v>
      </c>
      <c r="BQ589" s="27">
        <v>16667.5776900942</v>
      </c>
      <c r="BR589" s="27">
        <v>1.44422729562637</v>
      </c>
      <c r="BS589" s="27">
        <v>21824.486455394</v>
      </c>
      <c r="BU589">
        <f t="shared" si="36"/>
        <v>109118.534656428</v>
      </c>
      <c r="BV589">
        <f t="shared" si="37"/>
        <v>194809.607888561</v>
      </c>
      <c r="BW589" s="29">
        <v>584</v>
      </c>
      <c r="BX589">
        <f t="shared" si="38"/>
        <v>0</v>
      </c>
      <c r="BY589">
        <f t="shared" si="39"/>
        <v>1</v>
      </c>
      <c r="CA589" s="25">
        <v>116600</v>
      </c>
      <c r="CH589" s="7"/>
    </row>
    <row r="590" spans="1:86">
      <c r="A590" s="15">
        <v>585</v>
      </c>
      <c r="BP590" s="27">
        <v>0.868484412274353</v>
      </c>
      <c r="BQ590" s="27">
        <v>16917.7754965603</v>
      </c>
      <c r="BR590" s="27">
        <v>1.50758278664107</v>
      </c>
      <c r="BS590" s="27">
        <v>25388.269851892</v>
      </c>
      <c r="BU590">
        <f t="shared" si="36"/>
        <v>113354.886344593</v>
      </c>
      <c r="BV590">
        <f t="shared" si="37"/>
        <v>200749.148144269</v>
      </c>
      <c r="BW590" s="29">
        <v>585</v>
      </c>
      <c r="BX590">
        <f t="shared" si="38"/>
        <v>0</v>
      </c>
      <c r="BY590">
        <f t="shared" si="39"/>
        <v>1</v>
      </c>
      <c r="CA590" s="25">
        <v>116800</v>
      </c>
      <c r="CH590" s="7"/>
    </row>
    <row r="591" spans="1:86">
      <c r="A591" s="15">
        <v>586</v>
      </c>
      <c r="BP591" s="27">
        <v>0.804330058982149</v>
      </c>
      <c r="BQ591" s="27">
        <v>13654.5967463633</v>
      </c>
      <c r="BR591" s="27">
        <v>1.37013569867056</v>
      </c>
      <c r="BS591" s="27">
        <v>18838.9399105949</v>
      </c>
      <c r="BU591">
        <f t="shared" si="36"/>
        <v>106994.912100959</v>
      </c>
      <c r="BV591">
        <f t="shared" si="37"/>
        <v>186681.414889989</v>
      </c>
      <c r="BW591" s="29">
        <v>586</v>
      </c>
      <c r="BX591">
        <f t="shared" si="38"/>
        <v>0</v>
      </c>
      <c r="BY591">
        <f t="shared" si="39"/>
        <v>1</v>
      </c>
      <c r="CA591" s="25">
        <v>117000</v>
      </c>
      <c r="CH591" s="7"/>
    </row>
    <row r="592" spans="1:86">
      <c r="A592" s="15">
        <v>587</v>
      </c>
      <c r="BP592" s="27">
        <v>0.806882478920342</v>
      </c>
      <c r="BQ592" s="27">
        <v>18891.1088745779</v>
      </c>
      <c r="BR592" s="27">
        <v>1.42057685198866</v>
      </c>
      <c r="BS592" s="27">
        <v>23915.9490779328</v>
      </c>
      <c r="BU592">
        <f t="shared" si="36"/>
        <v>102141.262963473</v>
      </c>
      <c r="BV592">
        <f t="shared" si="37"/>
        <v>189170.578720366</v>
      </c>
      <c r="BW592" s="29">
        <v>587</v>
      </c>
      <c r="BX592">
        <f t="shared" si="38"/>
        <v>0</v>
      </c>
      <c r="BY592">
        <f t="shared" si="39"/>
        <v>1</v>
      </c>
      <c r="CA592" s="25">
        <v>117200</v>
      </c>
      <c r="CH592" s="7"/>
    </row>
    <row r="593" spans="1:86">
      <c r="A593" s="15">
        <v>588</v>
      </c>
      <c r="BP593" s="27">
        <v>0.787053688250118</v>
      </c>
      <c r="BQ593" s="27">
        <v>16817.3590520342</v>
      </c>
      <c r="BR593" s="27">
        <v>1.35200784752974</v>
      </c>
      <c r="BS593" s="27">
        <v>23020.6917137916</v>
      </c>
      <c r="BU593">
        <f t="shared" si="36"/>
        <v>101240.694185483</v>
      </c>
      <c r="BV593">
        <f t="shared" si="37"/>
        <v>179780.48541567</v>
      </c>
      <c r="BW593" s="29">
        <v>588</v>
      </c>
      <c r="BX593">
        <f t="shared" si="38"/>
        <v>0</v>
      </c>
      <c r="BY593">
        <f t="shared" si="39"/>
        <v>1</v>
      </c>
      <c r="CA593" s="25">
        <v>117400</v>
      </c>
      <c r="CH593" s="7"/>
    </row>
    <row r="594" spans="1:86">
      <c r="A594" s="15">
        <v>589</v>
      </c>
      <c r="BP594" s="27">
        <v>0.815567041651425</v>
      </c>
      <c r="BQ594" s="27">
        <v>16276.6647042804</v>
      </c>
      <c r="BR594" s="27">
        <v>1.4085092702759</v>
      </c>
      <c r="BS594" s="27">
        <v>21808.0524783544</v>
      </c>
      <c r="BU594">
        <f t="shared" si="36"/>
        <v>106058.391543433</v>
      </c>
      <c r="BV594">
        <f t="shared" si="37"/>
        <v>189468.33806303</v>
      </c>
      <c r="BW594" s="29">
        <v>589</v>
      </c>
      <c r="BX594">
        <f t="shared" si="38"/>
        <v>0</v>
      </c>
      <c r="BY594">
        <f t="shared" si="39"/>
        <v>1</v>
      </c>
      <c r="CA594" s="25">
        <v>117600</v>
      </c>
      <c r="CH594" s="7"/>
    </row>
    <row r="595" spans="1:86">
      <c r="A595" s="15">
        <v>590</v>
      </c>
      <c r="BP595" s="27">
        <v>0.83832330470341</v>
      </c>
      <c r="BQ595" s="27">
        <v>17333.9112184306</v>
      </c>
      <c r="BR595" s="27">
        <v>1.46879918078201</v>
      </c>
      <c r="BS595" s="27">
        <v>23940.3810092889</v>
      </c>
      <c r="BU595">
        <f t="shared" si="36"/>
        <v>108414.584487081</v>
      </c>
      <c r="BV595">
        <f t="shared" si="37"/>
        <v>196379.496108013</v>
      </c>
      <c r="BW595" s="29">
        <v>590</v>
      </c>
      <c r="BX595">
        <f t="shared" si="38"/>
        <v>0</v>
      </c>
      <c r="BY595">
        <f t="shared" si="39"/>
        <v>1</v>
      </c>
      <c r="CA595" s="25">
        <v>117800</v>
      </c>
      <c r="CH595" s="7"/>
    </row>
    <row r="596" spans="1:86">
      <c r="A596" s="15">
        <v>591</v>
      </c>
      <c r="BP596" s="27">
        <v>0.78891206252788</v>
      </c>
      <c r="BQ596" s="27">
        <v>13182.9338140801</v>
      </c>
      <c r="BR596" s="27">
        <v>1.34446432644571</v>
      </c>
      <c r="BS596" s="27">
        <v>17255.3713747654</v>
      </c>
      <c r="BU596">
        <f t="shared" si="36"/>
        <v>105153.875565102</v>
      </c>
      <c r="BV596">
        <f t="shared" si="37"/>
        <v>184414.277592091</v>
      </c>
      <c r="BW596" s="29">
        <v>591</v>
      </c>
      <c r="BX596">
        <f t="shared" si="38"/>
        <v>0</v>
      </c>
      <c r="BY596">
        <f t="shared" si="39"/>
        <v>1</v>
      </c>
      <c r="CA596" s="25">
        <v>118000</v>
      </c>
      <c r="CH596" s="7"/>
    </row>
    <row r="597" spans="1:86">
      <c r="A597" s="15">
        <v>592</v>
      </c>
      <c r="BP597" s="27">
        <v>0.846354242762382</v>
      </c>
      <c r="BQ597" s="27">
        <v>13876.071055522</v>
      </c>
      <c r="BR597" s="27">
        <v>1.45510172966169</v>
      </c>
      <c r="BS597" s="27">
        <v>16709.9328520369</v>
      </c>
      <c r="BU597">
        <f t="shared" si="36"/>
        <v>113077.065358835</v>
      </c>
      <c r="BV597">
        <f t="shared" si="37"/>
        <v>201555.326597216</v>
      </c>
      <c r="BW597" s="29">
        <v>592</v>
      </c>
      <c r="BX597">
        <f t="shared" si="38"/>
        <v>0</v>
      </c>
      <c r="BY597">
        <f t="shared" si="39"/>
        <v>1</v>
      </c>
      <c r="CA597" s="25">
        <v>118200</v>
      </c>
      <c r="CH597" s="7"/>
    </row>
    <row r="598" spans="1:86">
      <c r="A598" s="15">
        <v>593</v>
      </c>
      <c r="BP598" s="27">
        <v>0.795196706693774</v>
      </c>
      <c r="BQ598" s="27">
        <v>14372.9227907102</v>
      </c>
      <c r="BR598" s="27">
        <v>1.36433724970476</v>
      </c>
      <c r="BS598" s="27">
        <v>18224.4243272851</v>
      </c>
      <c r="BU598">
        <f t="shared" si="36"/>
        <v>104906.583213356</v>
      </c>
      <c r="BV598">
        <f t="shared" si="37"/>
        <v>186426.163128429</v>
      </c>
      <c r="BW598" s="29">
        <v>593</v>
      </c>
      <c r="BX598">
        <f t="shared" si="38"/>
        <v>0</v>
      </c>
      <c r="BY598">
        <f t="shared" si="39"/>
        <v>1</v>
      </c>
      <c r="CA598" s="25">
        <v>118400</v>
      </c>
      <c r="CH598" s="7"/>
    </row>
    <row r="599" spans="1:86">
      <c r="A599" s="15">
        <v>594</v>
      </c>
      <c r="BP599" s="27">
        <v>0.79751772545636</v>
      </c>
      <c r="BQ599" s="27">
        <v>11051.920823863</v>
      </c>
      <c r="BR599" s="27">
        <v>1.34414024531275</v>
      </c>
      <c r="BS599" s="27">
        <v>15746.8795142859</v>
      </c>
      <c r="BU599">
        <f t="shared" si="36"/>
        <v>108575.737994591</v>
      </c>
      <c r="BV599">
        <f t="shared" si="37"/>
        <v>185874.157282626</v>
      </c>
      <c r="BW599" s="29">
        <v>594</v>
      </c>
      <c r="BX599">
        <f t="shared" si="38"/>
        <v>0</v>
      </c>
      <c r="BY599">
        <f t="shared" si="39"/>
        <v>1</v>
      </c>
      <c r="CA599" s="25">
        <v>118600</v>
      </c>
      <c r="CH599" s="7"/>
    </row>
    <row r="600" spans="1:86">
      <c r="A600" s="15">
        <v>595</v>
      </c>
      <c r="BP600" s="27">
        <v>0.849668752973544</v>
      </c>
      <c r="BQ600" s="27">
        <v>16962.9717720166</v>
      </c>
      <c r="BR600" s="27">
        <v>1.45866491810347</v>
      </c>
      <c r="BS600" s="27">
        <v>22807.5853104765</v>
      </c>
      <c r="BU600">
        <f t="shared" si="36"/>
        <v>110487.341174015</v>
      </c>
      <c r="BV600">
        <f t="shared" si="37"/>
        <v>195992.152405045</v>
      </c>
      <c r="BW600" s="29">
        <v>595</v>
      </c>
      <c r="BX600">
        <f t="shared" si="38"/>
        <v>0</v>
      </c>
      <c r="BY600">
        <f t="shared" si="39"/>
        <v>1</v>
      </c>
      <c r="CA600" s="25">
        <v>118800</v>
      </c>
      <c r="CH600" s="7"/>
    </row>
    <row r="601" spans="1:86">
      <c r="A601" s="15">
        <v>596</v>
      </c>
      <c r="BP601" s="27">
        <v>0.782146932207722</v>
      </c>
      <c r="BQ601" s="27">
        <v>13259.8397351524</v>
      </c>
      <c r="BR601" s="27">
        <v>1.35197845016011</v>
      </c>
      <c r="BS601" s="27">
        <v>18748.0522442864</v>
      </c>
      <c r="BU601">
        <f t="shared" si="36"/>
        <v>104062.200096006</v>
      </c>
      <c r="BV601">
        <f t="shared" si="37"/>
        <v>184048.715279731</v>
      </c>
      <c r="BW601" s="29">
        <v>596</v>
      </c>
      <c r="BX601">
        <f t="shared" si="38"/>
        <v>0</v>
      </c>
      <c r="BY601">
        <f t="shared" si="39"/>
        <v>1</v>
      </c>
      <c r="CA601" s="25">
        <v>119000</v>
      </c>
      <c r="CH601" s="7"/>
    </row>
    <row r="602" spans="1:86">
      <c r="A602" s="15">
        <v>597</v>
      </c>
      <c r="BP602" s="27">
        <v>0.848541530235958</v>
      </c>
      <c r="BQ602" s="27">
        <v>13343.0325138938</v>
      </c>
      <c r="BR602" s="27">
        <v>1.4311562150735</v>
      </c>
      <c r="BS602" s="27">
        <v>18486.2419605798</v>
      </c>
      <c r="BU602">
        <f t="shared" si="36"/>
        <v>113938.1970215</v>
      </c>
      <c r="BV602">
        <f t="shared" si="37"/>
        <v>196187.190300445</v>
      </c>
      <c r="BW602" s="29">
        <v>597</v>
      </c>
      <c r="BX602">
        <f t="shared" si="38"/>
        <v>0</v>
      </c>
      <c r="BY602">
        <f t="shared" si="39"/>
        <v>1</v>
      </c>
      <c r="CA602" s="25">
        <v>119200</v>
      </c>
      <c r="CH602" s="7"/>
    </row>
    <row r="603" spans="1:86">
      <c r="A603" s="15">
        <v>598</v>
      </c>
      <c r="BP603" s="27">
        <v>0.822281761465275</v>
      </c>
      <c r="BQ603" s="27">
        <v>17611.0686109665</v>
      </c>
      <c r="BR603" s="27">
        <v>1.39307449546031</v>
      </c>
      <c r="BS603" s="27">
        <v>27009.5662868738</v>
      </c>
      <c r="BU603">
        <f t="shared" si="36"/>
        <v>105731.195608825</v>
      </c>
      <c r="BV603">
        <f t="shared" si="37"/>
        <v>181951.608032172</v>
      </c>
      <c r="BW603" s="29">
        <v>598</v>
      </c>
      <c r="BX603">
        <f t="shared" si="38"/>
        <v>0</v>
      </c>
      <c r="BY603">
        <f t="shared" si="39"/>
        <v>1</v>
      </c>
      <c r="CA603" s="25">
        <v>119400</v>
      </c>
      <c r="CH603" s="7"/>
    </row>
    <row r="604" spans="1:86">
      <c r="A604" s="15">
        <v>599</v>
      </c>
      <c r="BP604" s="27">
        <v>0.853669706505456</v>
      </c>
      <c r="BQ604" s="27">
        <v>16883.2496331895</v>
      </c>
      <c r="BR604" s="27">
        <v>1.4800498334814</v>
      </c>
      <c r="BS604" s="27">
        <v>22299.4586135823</v>
      </c>
      <c r="BU604">
        <f t="shared" si="36"/>
        <v>111167.206342629</v>
      </c>
      <c r="BV604">
        <f t="shared" si="37"/>
        <v>199708.016408628</v>
      </c>
      <c r="BW604" s="29">
        <v>599</v>
      </c>
      <c r="BX604">
        <f t="shared" si="38"/>
        <v>0</v>
      </c>
      <c r="BY604">
        <f t="shared" si="39"/>
        <v>1</v>
      </c>
      <c r="CA604" s="25">
        <v>119600</v>
      </c>
      <c r="CH604" s="7"/>
    </row>
    <row r="605" spans="1:86">
      <c r="A605" s="15">
        <v>600</v>
      </c>
      <c r="BP605" s="27">
        <v>0.856800335423393</v>
      </c>
      <c r="BQ605" s="27">
        <v>15463.1607419473</v>
      </c>
      <c r="BR605" s="27">
        <v>1.47819993601864</v>
      </c>
      <c r="BS605" s="27">
        <v>23616.8833176503</v>
      </c>
      <c r="BU605">
        <f t="shared" si="36"/>
        <v>113056.889571562</v>
      </c>
      <c r="BV605">
        <f t="shared" si="37"/>
        <v>198113.107085145</v>
      </c>
      <c r="BW605" s="29">
        <v>600</v>
      </c>
      <c r="BX605">
        <f t="shared" si="38"/>
        <v>0</v>
      </c>
      <c r="BY605">
        <f t="shared" si="39"/>
        <v>1</v>
      </c>
      <c r="CA605" s="25">
        <v>119800</v>
      </c>
      <c r="CH605" s="7"/>
    </row>
    <row r="606" spans="1:86">
      <c r="A606" s="15">
        <v>601</v>
      </c>
      <c r="BP606" s="27">
        <v>0.850725402451528</v>
      </c>
      <c r="BQ606" s="27">
        <v>16546.8513616436</v>
      </c>
      <c r="BR606" s="27">
        <v>1.45845288999046</v>
      </c>
      <c r="BS606" s="27">
        <v>21407.0920114299</v>
      </c>
      <c r="BU606">
        <f t="shared" si="36"/>
        <v>111061.959006086</v>
      </c>
      <c r="BV606">
        <f t="shared" si="37"/>
        <v>197360.841487139</v>
      </c>
      <c r="BW606" s="29">
        <v>601</v>
      </c>
      <c r="BX606">
        <f t="shared" si="38"/>
        <v>0</v>
      </c>
      <c r="BY606">
        <f t="shared" si="39"/>
        <v>1</v>
      </c>
      <c r="CA606" s="25">
        <v>120000</v>
      </c>
      <c r="CH606" s="7"/>
    </row>
    <row r="607" spans="1:86">
      <c r="A607" s="15">
        <v>602</v>
      </c>
      <c r="BP607" s="27">
        <v>0.842674958663173</v>
      </c>
      <c r="BQ607" s="27">
        <v>19663.0007538425</v>
      </c>
      <c r="BR607" s="27">
        <v>1.43050153930502</v>
      </c>
      <c r="BS607" s="27">
        <v>24393.4961634439</v>
      </c>
      <c r="BU607">
        <f t="shared" si="36"/>
        <v>106738.243045634</v>
      </c>
      <c r="BV607">
        <f t="shared" si="37"/>
        <v>190181.734732308</v>
      </c>
      <c r="BW607" s="29">
        <v>602</v>
      </c>
      <c r="BX607">
        <f t="shared" si="38"/>
        <v>0</v>
      </c>
      <c r="BY607">
        <f t="shared" si="39"/>
        <v>1</v>
      </c>
      <c r="CA607" s="25">
        <v>120200</v>
      </c>
      <c r="CH607" s="7"/>
    </row>
    <row r="608" spans="1:86">
      <c r="A608" s="15">
        <v>603</v>
      </c>
      <c r="BP608" s="27">
        <v>0.799704909008436</v>
      </c>
      <c r="BQ608" s="27">
        <v>13447.1502072684</v>
      </c>
      <c r="BR608" s="27">
        <v>1.32676837938079</v>
      </c>
      <c r="BS608" s="27">
        <v>16176.7176035752</v>
      </c>
      <c r="BU608">
        <f t="shared" si="36"/>
        <v>106508.586143997</v>
      </c>
      <c r="BV608">
        <f t="shared" si="37"/>
        <v>182838.539303544</v>
      </c>
      <c r="BW608" s="29">
        <v>603</v>
      </c>
      <c r="BX608">
        <f t="shared" si="38"/>
        <v>0</v>
      </c>
      <c r="BY608">
        <f t="shared" si="39"/>
        <v>1</v>
      </c>
      <c r="CA608" s="25">
        <v>120400</v>
      </c>
      <c r="CH608" s="7"/>
    </row>
    <row r="609" spans="1:86">
      <c r="A609" s="15">
        <v>604</v>
      </c>
      <c r="BP609" s="27">
        <v>0.792482746109454</v>
      </c>
      <c r="BQ609" s="27">
        <v>14632.0949168987</v>
      </c>
      <c r="BR609" s="27">
        <v>1.36744457899756</v>
      </c>
      <c r="BS609" s="27">
        <v>17307.0768394811</v>
      </c>
      <c r="BU609">
        <f t="shared" si="36"/>
        <v>104240.31699952</v>
      </c>
      <c r="BV609">
        <f t="shared" si="37"/>
        <v>187809.610010153</v>
      </c>
      <c r="BW609" s="29">
        <v>604</v>
      </c>
      <c r="BX609">
        <f t="shared" si="38"/>
        <v>0</v>
      </c>
      <c r="BY609">
        <f t="shared" si="39"/>
        <v>1</v>
      </c>
      <c r="CA609" s="25">
        <v>120600</v>
      </c>
      <c r="CH609" s="7"/>
    </row>
    <row r="610" spans="1:86">
      <c r="A610" s="15">
        <v>605</v>
      </c>
      <c r="BP610" s="27">
        <v>0.829076325791831</v>
      </c>
      <c r="BQ610" s="27">
        <v>15936.2843942563</v>
      </c>
      <c r="BR610" s="27">
        <v>1.45324702751433</v>
      </c>
      <c r="BS610" s="27">
        <v>21042.3833727909</v>
      </c>
      <c r="BU610">
        <f t="shared" si="36"/>
        <v>108425.164474518</v>
      </c>
      <c r="BV610">
        <f t="shared" si="37"/>
        <v>196944.670754359</v>
      </c>
      <c r="BW610" s="29">
        <v>605</v>
      </c>
      <c r="BX610">
        <f t="shared" si="38"/>
        <v>0</v>
      </c>
      <c r="BY610">
        <f t="shared" si="39"/>
        <v>1</v>
      </c>
      <c r="CA610" s="25">
        <v>120800</v>
      </c>
      <c r="CH610" s="7"/>
    </row>
    <row r="611" spans="1:86">
      <c r="A611" s="15">
        <v>606</v>
      </c>
      <c r="BP611" s="27">
        <v>0.792146256828573</v>
      </c>
      <c r="BQ611" s="27">
        <v>11306.4620802286</v>
      </c>
      <c r="BR611" s="27">
        <v>1.35358712220495</v>
      </c>
      <c r="BS611" s="27">
        <v>14735.0680712948</v>
      </c>
      <c r="BU611">
        <f t="shared" si="36"/>
        <v>107515.476444057</v>
      </c>
      <c r="BV611">
        <f t="shared" si="37"/>
        <v>188303.000259447</v>
      </c>
      <c r="BW611" s="29">
        <v>606</v>
      </c>
      <c r="BX611">
        <f t="shared" si="38"/>
        <v>0</v>
      </c>
      <c r="BY611">
        <f t="shared" si="39"/>
        <v>1</v>
      </c>
      <c r="CA611" s="25">
        <v>121000</v>
      </c>
      <c r="CH611" s="7"/>
    </row>
    <row r="612" spans="1:86">
      <c r="A612" s="15">
        <v>607</v>
      </c>
      <c r="BP612" s="27">
        <v>0.8237481796881</v>
      </c>
      <c r="BQ612" s="27">
        <v>17184.9333728124</v>
      </c>
      <c r="BR612" s="27">
        <v>1.42460744317189</v>
      </c>
      <c r="BS612" s="27">
        <v>24846.1831125461</v>
      </c>
      <c r="BU612">
        <f t="shared" si="36"/>
        <v>106377.293580403</v>
      </c>
      <c r="BV612">
        <f t="shared" si="37"/>
        <v>188844.933363238</v>
      </c>
      <c r="BW612" s="29">
        <v>607</v>
      </c>
      <c r="BX612">
        <f t="shared" si="38"/>
        <v>0</v>
      </c>
      <c r="BY612">
        <f t="shared" si="39"/>
        <v>1</v>
      </c>
      <c r="CA612" s="25">
        <v>121200</v>
      </c>
      <c r="CH612" s="7"/>
    </row>
    <row r="613" spans="1:86">
      <c r="A613" s="15">
        <v>608</v>
      </c>
      <c r="BP613" s="27">
        <v>0.82027989530728</v>
      </c>
      <c r="BQ613" s="27">
        <v>19755.5752021716</v>
      </c>
      <c r="BR613" s="27">
        <v>1.41552755733278</v>
      </c>
      <c r="BS613" s="27">
        <v>28977.2603605198</v>
      </c>
      <c r="BU613">
        <f t="shared" si="36"/>
        <v>103286.40909392</v>
      </c>
      <c r="BV613">
        <f t="shared" si="37"/>
        <v>183351.873239397</v>
      </c>
      <c r="BW613" s="29">
        <v>608</v>
      </c>
      <c r="BX613">
        <f t="shared" si="38"/>
        <v>0</v>
      </c>
      <c r="BY613">
        <f t="shared" si="39"/>
        <v>1</v>
      </c>
      <c r="CA613" s="25">
        <v>121400</v>
      </c>
      <c r="CH613" s="7"/>
    </row>
    <row r="614" spans="1:86">
      <c r="A614" s="15">
        <v>609</v>
      </c>
      <c r="BP614" s="27">
        <v>0.774816806464134</v>
      </c>
      <c r="BQ614" s="27">
        <v>13067.5087010309</v>
      </c>
      <c r="BR614" s="27">
        <v>1.32416230083013</v>
      </c>
      <c r="BS614" s="27">
        <v>17774.760810812</v>
      </c>
      <c r="BU614">
        <f t="shared" si="36"/>
        <v>103155.012268589</v>
      </c>
      <c r="BV614">
        <f t="shared" si="37"/>
        <v>180849.584313708</v>
      </c>
      <c r="BW614" s="29">
        <v>609</v>
      </c>
      <c r="BX614">
        <f t="shared" si="38"/>
        <v>0</v>
      </c>
      <c r="BY614">
        <f t="shared" si="39"/>
        <v>1</v>
      </c>
      <c r="CA614" s="25">
        <v>121600</v>
      </c>
      <c r="CH614" s="7"/>
    </row>
    <row r="615" spans="1:86">
      <c r="A615" s="15">
        <v>610</v>
      </c>
      <c r="BP615" s="27">
        <v>0.820987046255339</v>
      </c>
      <c r="BQ615" s="27">
        <v>14287.9319570633</v>
      </c>
      <c r="BR615" s="27">
        <v>1.40216108179328</v>
      </c>
      <c r="BS615" s="27">
        <v>19107.1548199349</v>
      </c>
      <c r="BU615">
        <f t="shared" si="36"/>
        <v>108860.124981238</v>
      </c>
      <c r="BV615">
        <f t="shared" si="37"/>
        <v>191217.007449058</v>
      </c>
      <c r="BW615" s="29">
        <v>610</v>
      </c>
      <c r="BX615">
        <f t="shared" si="38"/>
        <v>0</v>
      </c>
      <c r="BY615">
        <f t="shared" si="39"/>
        <v>1</v>
      </c>
      <c r="CA615" s="25">
        <v>121800</v>
      </c>
      <c r="CH615" s="7"/>
    </row>
    <row r="616" spans="1:86">
      <c r="A616" s="15">
        <v>611</v>
      </c>
      <c r="BP616" s="27">
        <v>0.820629760773674</v>
      </c>
      <c r="BQ616" s="27">
        <v>13344.9213048334</v>
      </c>
      <c r="BR616" s="27">
        <v>1.41150495404483</v>
      </c>
      <c r="BS616" s="27">
        <v>18892.9394308178</v>
      </c>
      <c r="BU616">
        <f t="shared" si="36"/>
        <v>109749.542811218</v>
      </c>
      <c r="BV616">
        <f t="shared" si="37"/>
        <v>192832.803675906</v>
      </c>
      <c r="BW616" s="29">
        <v>611</v>
      </c>
      <c r="BX616">
        <f t="shared" si="38"/>
        <v>0</v>
      </c>
      <c r="BY616">
        <f t="shared" si="39"/>
        <v>1</v>
      </c>
      <c r="CA616" s="25">
        <v>122000</v>
      </c>
      <c r="CH616" s="7"/>
    </row>
    <row r="617" spans="1:86">
      <c r="A617" s="15">
        <v>612</v>
      </c>
      <c r="BP617" s="27">
        <v>0.856904420337275</v>
      </c>
      <c r="BQ617" s="27">
        <v>12164.5513524671</v>
      </c>
      <c r="BR617" s="27">
        <v>1.45622600771342</v>
      </c>
      <c r="BS617" s="27">
        <v>15789.3110518805</v>
      </c>
      <c r="BU617">
        <f t="shared" si="36"/>
        <v>116371.111698124</v>
      </c>
      <c r="BV617">
        <f t="shared" si="37"/>
        <v>202644.590105133</v>
      </c>
      <c r="BW617" s="29">
        <v>612</v>
      </c>
      <c r="BX617">
        <f t="shared" si="38"/>
        <v>0</v>
      </c>
      <c r="BY617">
        <f t="shared" si="39"/>
        <v>1</v>
      </c>
      <c r="CA617" s="25">
        <v>122200</v>
      </c>
      <c r="CH617" s="7"/>
    </row>
    <row r="618" spans="1:86">
      <c r="A618" s="15">
        <v>613</v>
      </c>
      <c r="BP618" s="27">
        <v>0.839756169438422</v>
      </c>
      <c r="BQ618" s="27">
        <v>11954.6754864377</v>
      </c>
      <c r="BR618" s="27">
        <v>1.45007158976435</v>
      </c>
      <c r="BS618" s="27">
        <v>16055.2980771107</v>
      </c>
      <c r="BU618">
        <f t="shared" si="36"/>
        <v>114008.749929326</v>
      </c>
      <c r="BV618">
        <f t="shared" si="37"/>
        <v>201455.440387542</v>
      </c>
      <c r="BW618" s="29">
        <v>613</v>
      </c>
      <c r="BX618">
        <f t="shared" si="38"/>
        <v>0</v>
      </c>
      <c r="BY618">
        <f t="shared" si="39"/>
        <v>1</v>
      </c>
      <c r="CA618" s="25">
        <v>122400</v>
      </c>
      <c r="CH618" s="7"/>
    </row>
    <row r="619" spans="1:86">
      <c r="A619" s="15">
        <v>614</v>
      </c>
      <c r="BP619" s="27">
        <v>0.816489437650252</v>
      </c>
      <c r="BQ619" s="27">
        <v>13482.5216140528</v>
      </c>
      <c r="BR619" s="27">
        <v>1.40162889924605</v>
      </c>
      <c r="BS619" s="27">
        <v>18007.711434348</v>
      </c>
      <c r="BU619">
        <f t="shared" si="36"/>
        <v>108990.894033485</v>
      </c>
      <c r="BV619">
        <f t="shared" si="37"/>
        <v>192236.62345256</v>
      </c>
      <c r="BW619" s="29">
        <v>614</v>
      </c>
      <c r="BX619">
        <f t="shared" si="38"/>
        <v>0</v>
      </c>
      <c r="BY619">
        <f t="shared" si="39"/>
        <v>1</v>
      </c>
      <c r="CA619" s="25">
        <v>122600</v>
      </c>
      <c r="CH619" s="7"/>
    </row>
    <row r="620" spans="1:86">
      <c r="A620" s="15">
        <v>615</v>
      </c>
      <c r="BP620" s="27">
        <v>0.771263979065107</v>
      </c>
      <c r="BQ620" s="27">
        <v>19708.8562751331</v>
      </c>
      <c r="BR620" s="27">
        <v>1.29685522978849</v>
      </c>
      <c r="BS620" s="27">
        <v>27131.339024304</v>
      </c>
      <c r="BU620">
        <f t="shared" si="36"/>
        <v>95980.7405846329</v>
      </c>
      <c r="BV620">
        <f t="shared" si="37"/>
        <v>167396.945443969</v>
      </c>
      <c r="BW620" s="29">
        <v>615</v>
      </c>
      <c r="BX620">
        <f t="shared" si="38"/>
        <v>0</v>
      </c>
      <c r="BY620">
        <f t="shared" si="39"/>
        <v>1</v>
      </c>
      <c r="CA620" s="25">
        <v>122800</v>
      </c>
      <c r="CH620" s="7"/>
    </row>
    <row r="621" spans="1:86">
      <c r="A621" s="15">
        <v>616</v>
      </c>
      <c r="BP621" s="27">
        <v>0.831119749216521</v>
      </c>
      <c r="BQ621" s="27">
        <v>18004.8494132477</v>
      </c>
      <c r="BR621" s="27">
        <v>1.44576415592773</v>
      </c>
      <c r="BS621" s="27">
        <v>26261.7334977944</v>
      </c>
      <c r="BU621">
        <f t="shared" si="36"/>
        <v>106663.11296923</v>
      </c>
      <c r="BV621">
        <f t="shared" si="37"/>
        <v>190602.889891365</v>
      </c>
      <c r="BW621" s="29">
        <v>616</v>
      </c>
      <c r="BX621">
        <f t="shared" si="38"/>
        <v>0</v>
      </c>
      <c r="BY621">
        <f t="shared" si="39"/>
        <v>1</v>
      </c>
      <c r="CA621" s="25">
        <v>123000</v>
      </c>
      <c r="CH621" s="7"/>
    </row>
    <row r="622" spans="1:86">
      <c r="A622" s="15">
        <v>617</v>
      </c>
      <c r="BP622" s="27">
        <v>0.73482688659173</v>
      </c>
      <c r="BQ622" s="27">
        <v>18093.3185524274</v>
      </c>
      <c r="BR622" s="27">
        <v>1.24781708575518</v>
      </c>
      <c r="BS622" s="27">
        <v>22720.9542013826</v>
      </c>
      <c r="BU622">
        <f t="shared" si="36"/>
        <v>92130.7144363321</v>
      </c>
      <c r="BV622">
        <f t="shared" si="37"/>
        <v>164451.608661895</v>
      </c>
      <c r="BW622" s="29">
        <v>617</v>
      </c>
      <c r="BX622">
        <f t="shared" si="38"/>
        <v>0</v>
      </c>
      <c r="BY622">
        <f t="shared" si="39"/>
        <v>1</v>
      </c>
      <c r="CA622" s="25">
        <v>123200</v>
      </c>
      <c r="CH622" s="7"/>
    </row>
    <row r="623" spans="1:86">
      <c r="A623" s="15">
        <v>618</v>
      </c>
      <c r="BP623" s="27">
        <v>0.811477983424221</v>
      </c>
      <c r="BQ623" s="27">
        <v>12072.4643447117</v>
      </c>
      <c r="BR623" s="27">
        <v>1.3921969563335</v>
      </c>
      <c r="BS623" s="27">
        <v>16119.2843852074</v>
      </c>
      <c r="BU623">
        <f t="shared" si="36"/>
        <v>109649.233168921</v>
      </c>
      <c r="BV623">
        <f t="shared" si="37"/>
        <v>192710.259064818</v>
      </c>
      <c r="BW623" s="29">
        <v>618</v>
      </c>
      <c r="BX623">
        <f t="shared" si="38"/>
        <v>0</v>
      </c>
      <c r="BY623">
        <f t="shared" si="39"/>
        <v>1</v>
      </c>
      <c r="CA623" s="25">
        <v>123400</v>
      </c>
      <c r="CH623" s="7"/>
    </row>
    <row r="624" spans="1:86">
      <c r="A624" s="15">
        <v>619</v>
      </c>
      <c r="BP624" s="27">
        <v>0.742263076349253</v>
      </c>
      <c r="BQ624" s="27">
        <v>15838.8351448435</v>
      </c>
      <c r="BR624" s="27">
        <v>1.23786974771649</v>
      </c>
      <c r="BS624" s="27">
        <v>21101.3595215974</v>
      </c>
      <c r="BU624">
        <f t="shared" si="36"/>
        <v>95500.6263075444</v>
      </c>
      <c r="BV624">
        <f t="shared" si="37"/>
        <v>164579.102635876</v>
      </c>
      <c r="BW624" s="29">
        <v>619</v>
      </c>
      <c r="BX624">
        <f t="shared" si="38"/>
        <v>0</v>
      </c>
      <c r="BY624">
        <f t="shared" si="39"/>
        <v>1</v>
      </c>
      <c r="CA624" s="25">
        <v>123600</v>
      </c>
      <c r="CH624" s="7"/>
    </row>
    <row r="625" spans="1:86">
      <c r="A625" s="15">
        <v>620</v>
      </c>
      <c r="BP625" s="27">
        <v>0.799418823920968</v>
      </c>
      <c r="BQ625" s="27">
        <v>17104.729502899</v>
      </c>
      <c r="BR625" s="27">
        <v>1.35391048841933</v>
      </c>
      <c r="BS625" s="27">
        <v>21716.4789376287</v>
      </c>
      <c r="BU625">
        <f t="shared" si="36"/>
        <v>102808.094085246</v>
      </c>
      <c r="BV625">
        <f t="shared" si="37"/>
        <v>181370.094325271</v>
      </c>
      <c r="BW625" s="29">
        <v>620</v>
      </c>
      <c r="BX625">
        <f t="shared" si="38"/>
        <v>0</v>
      </c>
      <c r="BY625">
        <f t="shared" si="39"/>
        <v>1</v>
      </c>
      <c r="CA625" s="25">
        <v>123800</v>
      </c>
      <c r="CH625" s="7"/>
    </row>
    <row r="626" spans="1:86">
      <c r="A626" s="15">
        <v>621</v>
      </c>
      <c r="BP626" s="27">
        <v>0.816553927216744</v>
      </c>
      <c r="BQ626" s="27">
        <v>11907.6263581764</v>
      </c>
      <c r="BR626" s="27">
        <v>1.40258638903092</v>
      </c>
      <c r="BS626" s="27">
        <v>14795.9372060773</v>
      </c>
      <c r="BU626">
        <f t="shared" si="36"/>
        <v>110575.462724335</v>
      </c>
      <c r="BV626">
        <f t="shared" si="37"/>
        <v>195592.021148561</v>
      </c>
      <c r="BW626" s="29">
        <v>621</v>
      </c>
      <c r="BX626">
        <f t="shared" si="38"/>
        <v>0</v>
      </c>
      <c r="BY626">
        <f t="shared" si="39"/>
        <v>1</v>
      </c>
      <c r="CA626" s="25">
        <v>124000</v>
      </c>
      <c r="CH626" s="7"/>
    </row>
    <row r="627" spans="1:86">
      <c r="A627" s="15">
        <v>622</v>
      </c>
      <c r="BP627" s="27">
        <v>0.797939455037384</v>
      </c>
      <c r="BQ627" s="27">
        <v>16078.4083703377</v>
      </c>
      <c r="BR627" s="27">
        <v>1.35182944584729</v>
      </c>
      <c r="BS627" s="27">
        <v>18088.7814445882</v>
      </c>
      <c r="BU627">
        <f t="shared" si="36"/>
        <v>103612.50988527</v>
      </c>
      <c r="BV627">
        <f t="shared" si="37"/>
        <v>184685.635432505</v>
      </c>
      <c r="BW627" s="29">
        <v>622</v>
      </c>
      <c r="BX627">
        <f t="shared" si="38"/>
        <v>0</v>
      </c>
      <c r="BY627">
        <f t="shared" si="39"/>
        <v>1</v>
      </c>
      <c r="CA627" s="25">
        <v>124200</v>
      </c>
      <c r="CH627" s="7"/>
    </row>
    <row r="628" spans="1:86">
      <c r="A628" s="15">
        <v>623</v>
      </c>
      <c r="BP628" s="27">
        <v>0.811938546970648</v>
      </c>
      <c r="BQ628" s="27">
        <v>16615.0897906981</v>
      </c>
      <c r="BR628" s="27">
        <v>1.3928900268328</v>
      </c>
      <c r="BS628" s="27">
        <v>18902.1165015885</v>
      </c>
      <c r="BU628">
        <f t="shared" si="36"/>
        <v>105175.692254899</v>
      </c>
      <c r="BV628">
        <f t="shared" si="37"/>
        <v>190031.387523331</v>
      </c>
      <c r="BW628" s="29">
        <v>623</v>
      </c>
      <c r="BX628">
        <f t="shared" si="38"/>
        <v>0</v>
      </c>
      <c r="BY628">
        <f t="shared" si="39"/>
        <v>1</v>
      </c>
      <c r="CA628" s="25">
        <v>124400</v>
      </c>
      <c r="CH628" s="7"/>
    </row>
    <row r="629" spans="1:86">
      <c r="A629" s="15">
        <v>624</v>
      </c>
      <c r="BP629" s="27">
        <v>0.793807687681566</v>
      </c>
      <c r="BQ629" s="27">
        <v>12559.1781811454</v>
      </c>
      <c r="BR629" s="27">
        <v>1.35326025070885</v>
      </c>
      <c r="BS629" s="27">
        <v>16931.9693515309</v>
      </c>
      <c r="BU629">
        <f t="shared" si="36"/>
        <v>106511.974971089</v>
      </c>
      <c r="BV629">
        <f t="shared" si="37"/>
        <v>186057.068254797</v>
      </c>
      <c r="BW629" s="29">
        <v>624</v>
      </c>
      <c r="BX629">
        <f t="shared" si="38"/>
        <v>0</v>
      </c>
      <c r="BY629">
        <f t="shared" si="39"/>
        <v>1</v>
      </c>
      <c r="CA629" s="25">
        <v>124600</v>
      </c>
      <c r="CH629" s="7"/>
    </row>
    <row r="630" spans="1:86">
      <c r="A630" s="15">
        <v>625</v>
      </c>
      <c r="BP630" s="27">
        <v>0.817622403473111</v>
      </c>
      <c r="BQ630" s="27">
        <v>14725.3781373367</v>
      </c>
      <c r="BR630" s="27">
        <v>1.41710989492645</v>
      </c>
      <c r="BS630" s="27">
        <v>19872.9611806447</v>
      </c>
      <c r="BU630">
        <f t="shared" si="36"/>
        <v>107917.98238363</v>
      </c>
      <c r="BV630">
        <f t="shared" si="37"/>
        <v>192693.523058323</v>
      </c>
      <c r="BW630" s="29">
        <v>625</v>
      </c>
      <c r="BX630">
        <f t="shared" si="38"/>
        <v>0</v>
      </c>
      <c r="BY630">
        <f t="shared" si="39"/>
        <v>1</v>
      </c>
      <c r="CA630" s="25">
        <v>124800</v>
      </c>
      <c r="CH630" s="7"/>
    </row>
    <row r="631" spans="1:86">
      <c r="A631" s="15">
        <v>626</v>
      </c>
      <c r="BP631" s="27">
        <v>0.774817002166325</v>
      </c>
      <c r="BQ631" s="27">
        <v>16852.30853575</v>
      </c>
      <c r="BR631" s="27">
        <v>1.30279053189503</v>
      </c>
      <c r="BS631" s="27">
        <v>22275.3288079289</v>
      </c>
      <c r="BU631">
        <f t="shared" si="36"/>
        <v>99370.2417891988</v>
      </c>
      <c r="BV631">
        <f t="shared" si="37"/>
        <v>173143.250976326</v>
      </c>
      <c r="BW631" s="29">
        <v>626</v>
      </c>
      <c r="BX631">
        <f t="shared" si="38"/>
        <v>0</v>
      </c>
      <c r="BY631">
        <f t="shared" si="39"/>
        <v>1</v>
      </c>
      <c r="CA631" s="25">
        <v>125000</v>
      </c>
      <c r="CH631" s="7"/>
    </row>
    <row r="632" spans="1:86">
      <c r="A632" s="15">
        <v>627</v>
      </c>
      <c r="BP632" s="27">
        <v>0.822718992436149</v>
      </c>
      <c r="BQ632" s="27">
        <v>18330.4347807579</v>
      </c>
      <c r="BR632" s="27">
        <v>1.40301134537094</v>
      </c>
      <c r="BS632" s="27">
        <v>20565.9348924821</v>
      </c>
      <c r="BU632">
        <f t="shared" si="36"/>
        <v>105077.414084664</v>
      </c>
      <c r="BV632">
        <f t="shared" si="37"/>
        <v>189885.766913158</v>
      </c>
      <c r="BW632" s="29">
        <v>627</v>
      </c>
      <c r="BX632">
        <f t="shared" si="38"/>
        <v>0</v>
      </c>
      <c r="BY632">
        <f t="shared" si="39"/>
        <v>1</v>
      </c>
      <c r="CA632" s="25">
        <v>125200</v>
      </c>
      <c r="CH632" s="7"/>
    </row>
    <row r="633" spans="1:86">
      <c r="A633" s="15">
        <v>628</v>
      </c>
      <c r="BP633" s="27">
        <v>0.764706512545072</v>
      </c>
      <c r="BQ633" s="27">
        <v>11921.4664882412</v>
      </c>
      <c r="BR633" s="27">
        <v>1.29531213484857</v>
      </c>
      <c r="BS633" s="27">
        <v>16696.5712471869</v>
      </c>
      <c r="BU633">
        <f t="shared" si="36"/>
        <v>102784.51039352</v>
      </c>
      <c r="BV633">
        <f t="shared" si="37"/>
        <v>177600.248980098</v>
      </c>
      <c r="BW633" s="29">
        <v>628</v>
      </c>
      <c r="BX633">
        <f t="shared" si="38"/>
        <v>0</v>
      </c>
      <c r="BY633">
        <f t="shared" si="39"/>
        <v>1</v>
      </c>
      <c r="CA633" s="25">
        <v>125400</v>
      </c>
      <c r="CH633" s="7"/>
    </row>
    <row r="634" spans="1:86">
      <c r="A634" s="15">
        <v>629</v>
      </c>
      <c r="BP634" s="27">
        <v>0.834480597850048</v>
      </c>
      <c r="BQ634" s="27">
        <v>18054.9248374844</v>
      </c>
      <c r="BR634" s="27">
        <v>1.43292940738659</v>
      </c>
      <c r="BS634" s="27">
        <v>24028.1142816861</v>
      </c>
      <c r="BU634">
        <f t="shared" si="36"/>
        <v>107117.164840023</v>
      </c>
      <c r="BV634">
        <f t="shared" si="37"/>
        <v>190911.296826303</v>
      </c>
      <c r="BW634" s="29">
        <v>629</v>
      </c>
      <c r="BX634">
        <f t="shared" si="38"/>
        <v>0</v>
      </c>
      <c r="BY634">
        <f t="shared" si="39"/>
        <v>1</v>
      </c>
      <c r="CA634" s="25">
        <v>125600</v>
      </c>
      <c r="CH634" s="7"/>
    </row>
    <row r="635" spans="1:86">
      <c r="A635" s="15">
        <v>630</v>
      </c>
      <c r="BP635" s="27">
        <v>0.860569029148937</v>
      </c>
      <c r="BQ635" s="27">
        <v>15201.747929348</v>
      </c>
      <c r="BR635" s="27">
        <v>1.48402285234223</v>
      </c>
      <c r="BS635" s="27">
        <v>19615.3508424061</v>
      </c>
      <c r="BU635">
        <f t="shared" si="36"/>
        <v>113883.606442993</v>
      </c>
      <c r="BV635">
        <f t="shared" si="37"/>
        <v>202988.077008928</v>
      </c>
      <c r="BW635" s="29">
        <v>630</v>
      </c>
      <c r="BX635">
        <f t="shared" si="38"/>
        <v>0</v>
      </c>
      <c r="BY635">
        <f t="shared" si="39"/>
        <v>1</v>
      </c>
      <c r="CA635" s="25">
        <v>125800</v>
      </c>
      <c r="CH635" s="7"/>
    </row>
    <row r="636" spans="1:86">
      <c r="A636" s="15">
        <v>631</v>
      </c>
      <c r="BP636" s="27">
        <v>0.822074318586707</v>
      </c>
      <c r="BQ636" s="27">
        <v>11612.7791064793</v>
      </c>
      <c r="BR636" s="27">
        <v>1.41826478698722</v>
      </c>
      <c r="BS636" s="27">
        <v>15433.0856573602</v>
      </c>
      <c r="BU636">
        <f t="shared" si="36"/>
        <v>111698.368681527</v>
      </c>
      <c r="BV636">
        <f t="shared" si="37"/>
        <v>197306.632390723</v>
      </c>
      <c r="BW636" s="29">
        <v>631</v>
      </c>
      <c r="BX636">
        <f t="shared" si="38"/>
        <v>0</v>
      </c>
      <c r="BY636">
        <f t="shared" si="39"/>
        <v>1</v>
      </c>
      <c r="CA636" s="25">
        <v>126000</v>
      </c>
      <c r="CH636" s="7"/>
    </row>
    <row r="637" spans="1:86">
      <c r="A637" s="15">
        <v>632</v>
      </c>
      <c r="BP637" s="27">
        <v>0.867232539801021</v>
      </c>
      <c r="BQ637" s="27">
        <v>11938.1660827195</v>
      </c>
      <c r="BR637" s="27">
        <v>1.50630417060601</v>
      </c>
      <c r="BS637" s="27">
        <v>19999.6478643595</v>
      </c>
      <c r="BU637">
        <f t="shared" si="36"/>
        <v>118146.714887434</v>
      </c>
      <c r="BV637">
        <f t="shared" si="37"/>
        <v>205945.977726542</v>
      </c>
      <c r="BW637" s="29">
        <v>632</v>
      </c>
      <c r="BX637">
        <f t="shared" si="38"/>
        <v>0</v>
      </c>
      <c r="BY637">
        <f t="shared" si="39"/>
        <v>1</v>
      </c>
      <c r="CA637" s="25">
        <v>126200</v>
      </c>
      <c r="CH637" s="7"/>
    </row>
    <row r="638" spans="1:86">
      <c r="A638" s="15">
        <v>633</v>
      </c>
      <c r="BP638" s="27">
        <v>0.80490576732068</v>
      </c>
      <c r="BQ638" s="27">
        <v>15556.1109321452</v>
      </c>
      <c r="BR638" s="27">
        <v>1.39730905144737</v>
      </c>
      <c r="BS638" s="27">
        <v>20258.3931534781</v>
      </c>
      <c r="BU638">
        <f t="shared" si="36"/>
        <v>105179.754165957</v>
      </c>
      <c r="BV638">
        <f t="shared" si="37"/>
        <v>189337.964563627</v>
      </c>
      <c r="BW638" s="29">
        <v>633</v>
      </c>
      <c r="BX638">
        <f t="shared" si="38"/>
        <v>0</v>
      </c>
      <c r="BY638">
        <f t="shared" si="39"/>
        <v>1</v>
      </c>
      <c r="CA638" s="25">
        <v>126400</v>
      </c>
      <c r="CH638" s="7"/>
    </row>
    <row r="639" spans="1:86">
      <c r="A639" s="15">
        <v>634</v>
      </c>
      <c r="BP639" s="27">
        <v>0.84137192529675</v>
      </c>
      <c r="BQ639" s="27">
        <v>11263.3330324518</v>
      </c>
      <c r="BR639" s="27">
        <v>1.45995677912664</v>
      </c>
      <c r="BS639" s="27">
        <v>15528.9942739646</v>
      </c>
      <c r="BU639">
        <f t="shared" si="36"/>
        <v>114942.455762061</v>
      </c>
      <c r="BV639">
        <f t="shared" si="37"/>
        <v>203464.522595031</v>
      </c>
      <c r="BW639" s="29">
        <v>634</v>
      </c>
      <c r="BX639">
        <f t="shared" si="38"/>
        <v>0</v>
      </c>
      <c r="BY639">
        <f t="shared" si="39"/>
        <v>1</v>
      </c>
      <c r="CA639" s="25">
        <v>126600</v>
      </c>
      <c r="CH639" s="7"/>
    </row>
    <row r="640" spans="1:86">
      <c r="A640" s="15">
        <v>635</v>
      </c>
      <c r="BP640" s="27">
        <v>0.82278868803462</v>
      </c>
      <c r="BQ640" s="27">
        <v>16264.2080692162</v>
      </c>
      <c r="BR640" s="27">
        <v>1.41509090467544</v>
      </c>
      <c r="BS640" s="27">
        <v>20510.7188605927</v>
      </c>
      <c r="BU640">
        <f t="shared" si="36"/>
        <v>107154.095135977</v>
      </c>
      <c r="BV640">
        <f t="shared" si="37"/>
        <v>191752.916840723</v>
      </c>
      <c r="BW640" s="29">
        <v>635</v>
      </c>
      <c r="BX640">
        <f t="shared" si="38"/>
        <v>0</v>
      </c>
      <c r="BY640">
        <f t="shared" si="39"/>
        <v>1</v>
      </c>
      <c r="CA640" s="25">
        <v>126800</v>
      </c>
      <c r="CH640" s="7"/>
    </row>
    <row r="641" spans="1:86">
      <c r="A641" s="15">
        <v>636</v>
      </c>
      <c r="BP641" s="27">
        <v>0.809663703353401</v>
      </c>
      <c r="BQ641" s="27">
        <v>14193.4970833666</v>
      </c>
      <c r="BR641" s="27">
        <v>1.40449035534171</v>
      </c>
      <c r="BS641" s="27">
        <v>20503.7738246148</v>
      </c>
      <c r="BU641">
        <f t="shared" si="36"/>
        <v>107256.058419644</v>
      </c>
      <c r="BV641">
        <f t="shared" si="37"/>
        <v>190169.779476642</v>
      </c>
      <c r="BW641" s="29">
        <v>636</v>
      </c>
      <c r="BX641">
        <f t="shared" si="38"/>
        <v>0</v>
      </c>
      <c r="BY641">
        <f t="shared" si="39"/>
        <v>1</v>
      </c>
      <c r="CA641" s="25">
        <v>127000</v>
      </c>
      <c r="CH641" s="7"/>
    </row>
    <row r="642" spans="1:86">
      <c r="A642" s="15">
        <v>637</v>
      </c>
      <c r="BP642" s="27">
        <v>0.795282437625305</v>
      </c>
      <c r="BQ642" s="27">
        <v>12564.4925378941</v>
      </c>
      <c r="BR642" s="27">
        <v>1.36904449310171</v>
      </c>
      <c r="BS642" s="27">
        <v>16613.9405797054</v>
      </c>
      <c r="BU642">
        <f t="shared" si="36"/>
        <v>106727.873105902</v>
      </c>
      <c r="BV642">
        <f t="shared" si="37"/>
        <v>188742.733385552</v>
      </c>
      <c r="BW642" s="29">
        <v>637</v>
      </c>
      <c r="BX642">
        <f t="shared" si="38"/>
        <v>0</v>
      </c>
      <c r="BY642">
        <f t="shared" si="39"/>
        <v>1</v>
      </c>
      <c r="CA642" s="25">
        <v>127200</v>
      </c>
      <c r="CH642" s="7"/>
    </row>
    <row r="643" spans="1:86">
      <c r="A643" s="15">
        <v>638</v>
      </c>
      <c r="BP643" s="27">
        <v>0.843289398898934</v>
      </c>
      <c r="BQ643" s="27">
        <v>10955.1173328982</v>
      </c>
      <c r="BR643" s="27">
        <v>1.46073423907125</v>
      </c>
      <c r="BS643" s="27">
        <v>13933.9720553279</v>
      </c>
      <c r="BU643">
        <f t="shared" si="36"/>
        <v>115538.292501942</v>
      </c>
      <c r="BV643">
        <f t="shared" si="37"/>
        <v>205176.16380536</v>
      </c>
      <c r="BW643" s="29">
        <v>638</v>
      </c>
      <c r="BX643">
        <f t="shared" si="38"/>
        <v>0</v>
      </c>
      <c r="BY643">
        <f t="shared" si="39"/>
        <v>1</v>
      </c>
      <c r="CA643" s="25">
        <v>127400</v>
      </c>
      <c r="CH643" s="7"/>
    </row>
    <row r="644" spans="1:86">
      <c r="A644" s="15">
        <v>639</v>
      </c>
      <c r="BP644" s="27">
        <v>0.797419510404749</v>
      </c>
      <c r="BQ644" s="27">
        <v>12018.4491698578</v>
      </c>
      <c r="BR644" s="27">
        <v>1.37883793025126</v>
      </c>
      <c r="BS644" s="27">
        <v>16292.9568975201</v>
      </c>
      <c r="BU644">
        <f t="shared" si="36"/>
        <v>107594.477390855</v>
      </c>
      <c r="BV644">
        <f t="shared" si="37"/>
        <v>190532.732640168</v>
      </c>
      <c r="BW644" s="29">
        <v>639</v>
      </c>
      <c r="BX644">
        <f t="shared" si="38"/>
        <v>0</v>
      </c>
      <c r="BY644">
        <f t="shared" si="39"/>
        <v>1</v>
      </c>
      <c r="CA644" s="25">
        <v>127600</v>
      </c>
      <c r="CH644" s="7"/>
    </row>
    <row r="645" spans="1:86">
      <c r="A645" s="15">
        <v>640</v>
      </c>
      <c r="BP645" s="27">
        <v>0.798009963849103</v>
      </c>
      <c r="BQ645" s="27">
        <v>12693.2365984594</v>
      </c>
      <c r="BR645" s="27">
        <v>1.37801788199152</v>
      </c>
      <c r="BS645" s="27">
        <v>17482.2737969582</v>
      </c>
      <c r="BU645">
        <f t="shared" si="36"/>
        <v>107008.257978906</v>
      </c>
      <c r="BV645">
        <f t="shared" si="37"/>
        <v>189220.40850177</v>
      </c>
      <c r="BW645" s="29">
        <v>640</v>
      </c>
      <c r="BX645">
        <f t="shared" si="38"/>
        <v>0</v>
      </c>
      <c r="BY645">
        <f t="shared" si="39"/>
        <v>1</v>
      </c>
      <c r="CA645" s="25">
        <v>127800</v>
      </c>
      <c r="CH645" s="7"/>
    </row>
    <row r="646" spans="1:86">
      <c r="A646" s="15">
        <v>641</v>
      </c>
      <c r="BP646" s="27">
        <v>0.851214673353826</v>
      </c>
      <c r="BQ646" s="27">
        <v>14188.2333153836</v>
      </c>
      <c r="BR646" s="27">
        <v>1.48490104938927</v>
      </c>
      <c r="BS646" s="27">
        <v>20186.7434101572</v>
      </c>
      <c r="BU646">
        <f t="shared" si="36"/>
        <v>113493.96768769</v>
      </c>
      <c r="BV646">
        <f t="shared" si="37"/>
        <v>202548.413998234</v>
      </c>
      <c r="BW646" s="29">
        <v>641</v>
      </c>
      <c r="BX646">
        <f t="shared" si="38"/>
        <v>0</v>
      </c>
      <c r="BY646">
        <f t="shared" si="39"/>
        <v>1</v>
      </c>
      <c r="CA646" s="25">
        <v>128000</v>
      </c>
      <c r="CH646" s="7"/>
    </row>
    <row r="647" spans="1:86">
      <c r="A647" s="15">
        <v>642</v>
      </c>
      <c r="BP647" s="27">
        <v>0.806471158006706</v>
      </c>
      <c r="BQ647" s="27">
        <v>10478.46203744</v>
      </c>
      <c r="BR647" s="27">
        <v>1.37959864141878</v>
      </c>
      <c r="BS647" s="27">
        <v>13710.4456611209</v>
      </c>
      <c r="BU647">
        <f t="shared" ref="BU647:BU710" si="40">BP647*$BV$1-BQ647</f>
        <v>110492.211663566</v>
      </c>
      <c r="BV647">
        <f t="shared" ref="BV647:BV710" si="41">BR647*$BV$1-BS647</f>
        <v>193229.350551696</v>
      </c>
      <c r="BW647" s="29">
        <v>642</v>
      </c>
      <c r="BX647">
        <f t="shared" ref="BX647:BX710" si="42">IF(BU647=MAX($BU647:$BV647),1,0)</f>
        <v>0</v>
      </c>
      <c r="BY647">
        <f t="shared" ref="BY647:BY710" si="43">IF(BV647=MAX($BU647:$BV647),1,0)</f>
        <v>1</v>
      </c>
      <c r="CA647" s="25">
        <v>128200</v>
      </c>
      <c r="CH647" s="7"/>
    </row>
    <row r="648" spans="1:86">
      <c r="A648" s="15">
        <v>643</v>
      </c>
      <c r="BP648" s="27">
        <v>0.795473401715773</v>
      </c>
      <c r="BQ648" s="27">
        <v>13581.6441743837</v>
      </c>
      <c r="BR648" s="27">
        <v>1.35491881686543</v>
      </c>
      <c r="BS648" s="27">
        <v>18197.8129174856</v>
      </c>
      <c r="BU648">
        <f t="shared" si="40"/>
        <v>105739.366082982</v>
      </c>
      <c r="BV648">
        <f t="shared" si="41"/>
        <v>185040.009612328</v>
      </c>
      <c r="BW648" s="29">
        <v>643</v>
      </c>
      <c r="BX648">
        <f t="shared" si="42"/>
        <v>0</v>
      </c>
      <c r="BY648">
        <f t="shared" si="43"/>
        <v>1</v>
      </c>
      <c r="CA648" s="25">
        <v>128400</v>
      </c>
      <c r="CH648" s="7"/>
    </row>
    <row r="649" spans="1:86">
      <c r="A649" s="15">
        <v>644</v>
      </c>
      <c r="BP649" s="27">
        <v>0.797445824822822</v>
      </c>
      <c r="BQ649" s="27">
        <v>14594.4675583737</v>
      </c>
      <c r="BR649" s="27">
        <v>1.37318325934912</v>
      </c>
      <c r="BS649" s="27">
        <v>18103.8295627269</v>
      </c>
      <c r="BU649">
        <f t="shared" si="40"/>
        <v>105022.40616505</v>
      </c>
      <c r="BV649">
        <f t="shared" si="41"/>
        <v>187873.659339641</v>
      </c>
      <c r="BW649" s="29">
        <v>644</v>
      </c>
      <c r="BX649">
        <f t="shared" si="42"/>
        <v>0</v>
      </c>
      <c r="BY649">
        <f t="shared" si="43"/>
        <v>1</v>
      </c>
      <c r="CA649" s="25">
        <v>128600</v>
      </c>
      <c r="CH649" s="7"/>
    </row>
    <row r="650" spans="1:86">
      <c r="A650" s="15">
        <v>645</v>
      </c>
      <c r="BP650" s="27">
        <v>0.808048727512098</v>
      </c>
      <c r="BQ650" s="27">
        <v>17136.1105098225</v>
      </c>
      <c r="BR650" s="27">
        <v>1.39185144208704</v>
      </c>
      <c r="BS650" s="27">
        <v>23727.927109765</v>
      </c>
      <c r="BU650">
        <f t="shared" si="40"/>
        <v>104071.198616992</v>
      </c>
      <c r="BV650">
        <f t="shared" si="41"/>
        <v>185049.789203291</v>
      </c>
      <c r="BW650" s="29">
        <v>645</v>
      </c>
      <c r="BX650">
        <f t="shared" si="42"/>
        <v>0</v>
      </c>
      <c r="BY650">
        <f t="shared" si="43"/>
        <v>1</v>
      </c>
      <c r="CA650" s="25">
        <v>128800</v>
      </c>
      <c r="CH650" s="7"/>
    </row>
    <row r="651" spans="1:86">
      <c r="A651" s="15">
        <v>646</v>
      </c>
      <c r="BP651" s="27">
        <v>0.855900129118909</v>
      </c>
      <c r="BQ651" s="27">
        <v>13630.6746853884</v>
      </c>
      <c r="BR651" s="27">
        <v>1.49003175508899</v>
      </c>
      <c r="BS651" s="27">
        <v>18221.5448643634</v>
      </c>
      <c r="BU651">
        <f t="shared" si="40"/>
        <v>114754.344682448</v>
      </c>
      <c r="BV651">
        <f t="shared" si="41"/>
        <v>205283.218398985</v>
      </c>
      <c r="BW651" s="29">
        <v>646</v>
      </c>
      <c r="BX651">
        <f t="shared" si="42"/>
        <v>0</v>
      </c>
      <c r="BY651">
        <f t="shared" si="43"/>
        <v>1</v>
      </c>
      <c r="CA651" s="25">
        <v>129000</v>
      </c>
      <c r="CH651" s="7"/>
    </row>
    <row r="652" spans="1:86">
      <c r="A652" s="15">
        <v>647</v>
      </c>
      <c r="BP652" s="27">
        <v>0.854736135200027</v>
      </c>
      <c r="BQ652" s="27">
        <v>20228.476871287</v>
      </c>
      <c r="BR652" s="27">
        <v>1.47210476684471</v>
      </c>
      <c r="BS652" s="27">
        <v>28256.1882809131</v>
      </c>
      <c r="BU652">
        <f t="shared" si="40"/>
        <v>107981.943408717</v>
      </c>
      <c r="BV652">
        <f t="shared" si="41"/>
        <v>192559.526745793</v>
      </c>
      <c r="BW652" s="29">
        <v>647</v>
      </c>
      <c r="BX652">
        <f t="shared" si="42"/>
        <v>0</v>
      </c>
      <c r="BY652">
        <f t="shared" si="43"/>
        <v>1</v>
      </c>
      <c r="CA652" s="25">
        <v>129200</v>
      </c>
      <c r="CH652" s="7"/>
    </row>
    <row r="653" spans="1:86">
      <c r="A653" s="15">
        <v>648</v>
      </c>
      <c r="BP653" s="27">
        <v>0.783001791267946</v>
      </c>
      <c r="BQ653" s="27">
        <v>15402.3580797576</v>
      </c>
      <c r="BR653" s="27">
        <v>1.35766311053101</v>
      </c>
      <c r="BS653" s="27">
        <v>19755.5947875873</v>
      </c>
      <c r="BU653">
        <f t="shared" si="40"/>
        <v>102047.910610434</v>
      </c>
      <c r="BV653">
        <f t="shared" si="41"/>
        <v>183893.871792064</v>
      </c>
      <c r="BW653" s="29">
        <v>648</v>
      </c>
      <c r="BX653">
        <f t="shared" si="42"/>
        <v>0</v>
      </c>
      <c r="BY653">
        <f t="shared" si="43"/>
        <v>1</v>
      </c>
      <c r="CA653" s="25">
        <v>129400</v>
      </c>
      <c r="CH653" s="7"/>
    </row>
    <row r="654" spans="1:86">
      <c r="A654" s="15">
        <v>649</v>
      </c>
      <c r="BP654" s="27">
        <v>0.833218086159501</v>
      </c>
      <c r="BQ654" s="27">
        <v>19973.6086479775</v>
      </c>
      <c r="BR654" s="27">
        <v>1.43931797298819</v>
      </c>
      <c r="BS654" s="27">
        <v>28659.6147306173</v>
      </c>
      <c r="BU654">
        <f t="shared" si="40"/>
        <v>105009.104275948</v>
      </c>
      <c r="BV654">
        <f t="shared" si="41"/>
        <v>187238.081217611</v>
      </c>
      <c r="BW654" s="29">
        <v>649</v>
      </c>
      <c r="BX654">
        <f t="shared" si="42"/>
        <v>0</v>
      </c>
      <c r="BY654">
        <f t="shared" si="43"/>
        <v>1</v>
      </c>
      <c r="CA654" s="25">
        <v>129600</v>
      </c>
      <c r="CH654" s="7"/>
    </row>
    <row r="655" spans="1:86">
      <c r="A655" s="15">
        <v>650</v>
      </c>
      <c r="BP655" s="27">
        <v>0.808549395924545</v>
      </c>
      <c r="BQ655" s="27">
        <v>16683.0583255214</v>
      </c>
      <c r="BR655" s="27">
        <v>1.3729581574939</v>
      </c>
      <c r="BS655" s="27">
        <v>22899.0319905927</v>
      </c>
      <c r="BU655">
        <f t="shared" si="40"/>
        <v>104599.35106316</v>
      </c>
      <c r="BV655">
        <f t="shared" si="41"/>
        <v>183044.691633493</v>
      </c>
      <c r="BW655" s="29">
        <v>650</v>
      </c>
      <c r="BX655">
        <f t="shared" si="42"/>
        <v>0</v>
      </c>
      <c r="BY655">
        <f t="shared" si="43"/>
        <v>1</v>
      </c>
      <c r="CA655" s="25">
        <v>129800</v>
      </c>
      <c r="CH655" s="7"/>
    </row>
    <row r="656" spans="1:86">
      <c r="A656" s="15">
        <v>651</v>
      </c>
      <c r="BP656" s="27">
        <v>0.834619353997567</v>
      </c>
      <c r="BQ656" s="27">
        <v>10784.7530758182</v>
      </c>
      <c r="BR656" s="27">
        <v>1.41981970122151</v>
      </c>
      <c r="BS656" s="27">
        <v>14183.5132308417</v>
      </c>
      <c r="BU656">
        <f t="shared" si="40"/>
        <v>114408.150023817</v>
      </c>
      <c r="BV656">
        <f t="shared" si="41"/>
        <v>198789.441952385</v>
      </c>
      <c r="BW656" s="29">
        <v>651</v>
      </c>
      <c r="BX656">
        <f t="shared" si="42"/>
        <v>0</v>
      </c>
      <c r="BY656">
        <f t="shared" si="43"/>
        <v>1</v>
      </c>
      <c r="CA656" s="25">
        <v>130000</v>
      </c>
      <c r="CH656" s="7"/>
    </row>
    <row r="657" spans="1:86">
      <c r="A657" s="15">
        <v>652</v>
      </c>
      <c r="BP657" s="27">
        <v>0.750530396064192</v>
      </c>
      <c r="BQ657" s="27">
        <v>13009.5633946694</v>
      </c>
      <c r="BR657" s="27">
        <v>1.27856735149319</v>
      </c>
      <c r="BS657" s="27">
        <v>17777.1481407128</v>
      </c>
      <c r="BU657">
        <f t="shared" si="40"/>
        <v>99569.9960149595</v>
      </c>
      <c r="BV657">
        <f t="shared" si="41"/>
        <v>174007.954583265</v>
      </c>
      <c r="BW657" s="29">
        <v>652</v>
      </c>
      <c r="BX657">
        <f t="shared" si="42"/>
        <v>0</v>
      </c>
      <c r="BY657">
        <f t="shared" si="43"/>
        <v>1</v>
      </c>
      <c r="CA657" s="25">
        <v>130200</v>
      </c>
      <c r="CH657" s="7"/>
    </row>
    <row r="658" spans="1:86">
      <c r="A658" s="15">
        <v>653</v>
      </c>
      <c r="BP658" s="27">
        <v>0.82331749129114</v>
      </c>
      <c r="BQ658" s="27">
        <v>14019.2698892172</v>
      </c>
      <c r="BR658" s="27">
        <v>1.38479335983003</v>
      </c>
      <c r="BS658" s="27">
        <v>18657.380951531</v>
      </c>
      <c r="BU658">
        <f t="shared" si="40"/>
        <v>109478.353804454</v>
      </c>
      <c r="BV658">
        <f t="shared" si="41"/>
        <v>189061.623022974</v>
      </c>
      <c r="BW658" s="29">
        <v>653</v>
      </c>
      <c r="BX658">
        <f t="shared" si="42"/>
        <v>0</v>
      </c>
      <c r="BY658">
        <f t="shared" si="43"/>
        <v>1</v>
      </c>
      <c r="CA658" s="25">
        <v>130400</v>
      </c>
      <c r="CH658" s="7"/>
    </row>
    <row r="659" spans="1:86">
      <c r="A659" s="15">
        <v>654</v>
      </c>
      <c r="BP659" s="27">
        <v>0.77939144970483</v>
      </c>
      <c r="BQ659" s="27">
        <v>19402.4353603212</v>
      </c>
      <c r="BR659" s="27">
        <v>1.33836364871647</v>
      </c>
      <c r="BS659" s="27">
        <v>24761.561250278</v>
      </c>
      <c r="BU659">
        <f t="shared" si="40"/>
        <v>97506.2820954033</v>
      </c>
      <c r="BV659">
        <f t="shared" si="41"/>
        <v>175992.986057193</v>
      </c>
      <c r="BW659" s="29">
        <v>654</v>
      </c>
      <c r="BX659">
        <f t="shared" si="42"/>
        <v>0</v>
      </c>
      <c r="BY659">
        <f t="shared" si="43"/>
        <v>1</v>
      </c>
      <c r="CA659" s="25">
        <v>130600</v>
      </c>
      <c r="CH659" s="7"/>
    </row>
    <row r="660" spans="1:86">
      <c r="A660" s="15">
        <v>655</v>
      </c>
      <c r="BP660" s="27">
        <v>0.776997635453179</v>
      </c>
      <c r="BQ660" s="27">
        <v>13344.6752503962</v>
      </c>
      <c r="BR660" s="27">
        <v>1.33895831446942</v>
      </c>
      <c r="BS660" s="27">
        <v>19333.0932543451</v>
      </c>
      <c r="BU660">
        <f t="shared" si="40"/>
        <v>103204.970067581</v>
      </c>
      <c r="BV660">
        <f t="shared" si="41"/>
        <v>181510.653916069</v>
      </c>
      <c r="BW660" s="29">
        <v>655</v>
      </c>
      <c r="BX660">
        <f t="shared" si="42"/>
        <v>0</v>
      </c>
      <c r="BY660">
        <f t="shared" si="43"/>
        <v>1</v>
      </c>
      <c r="CA660" s="25">
        <v>130800</v>
      </c>
      <c r="CH660" s="7"/>
    </row>
    <row r="661" spans="1:86">
      <c r="A661" s="15">
        <v>656</v>
      </c>
      <c r="BP661" s="27">
        <v>0.812491089852356</v>
      </c>
      <c r="BQ661" s="27">
        <v>11945.1699738533</v>
      </c>
      <c r="BR661" s="27">
        <v>1.40560866908521</v>
      </c>
      <c r="BS661" s="27">
        <v>16984.6990832898</v>
      </c>
      <c r="BU661">
        <f t="shared" si="40"/>
        <v>109928.493504</v>
      </c>
      <c r="BV661">
        <f t="shared" si="41"/>
        <v>193856.601279492</v>
      </c>
      <c r="BW661" s="29">
        <v>656</v>
      </c>
      <c r="BX661">
        <f t="shared" si="42"/>
        <v>0</v>
      </c>
      <c r="BY661">
        <f t="shared" si="43"/>
        <v>1</v>
      </c>
      <c r="CA661" s="25">
        <v>131000</v>
      </c>
      <c r="CH661" s="7"/>
    </row>
    <row r="662" spans="1:86">
      <c r="A662" s="15">
        <v>657</v>
      </c>
      <c r="BP662" s="27">
        <v>0.858691271989805</v>
      </c>
      <c r="BQ662" s="27">
        <v>12939.5793691442</v>
      </c>
      <c r="BR662" s="27">
        <v>1.50431586952693</v>
      </c>
      <c r="BS662" s="27">
        <v>16908.2264093096</v>
      </c>
      <c r="BU662">
        <f t="shared" si="40"/>
        <v>115864.111429327</v>
      </c>
      <c r="BV662">
        <f t="shared" si="41"/>
        <v>208739.15401973</v>
      </c>
      <c r="BW662" s="29">
        <v>657</v>
      </c>
      <c r="BX662">
        <f t="shared" si="42"/>
        <v>0</v>
      </c>
      <c r="BY662">
        <f t="shared" si="43"/>
        <v>1</v>
      </c>
      <c r="CA662" s="25">
        <v>131200</v>
      </c>
      <c r="CH662" s="7"/>
    </row>
    <row r="663" spans="1:86">
      <c r="A663" s="15">
        <v>658</v>
      </c>
      <c r="BP663" s="27">
        <v>0.848026157397036</v>
      </c>
      <c r="BQ663" s="27">
        <v>22654.9917398912</v>
      </c>
      <c r="BR663" s="27">
        <v>1.47364486284312</v>
      </c>
      <c r="BS663" s="27">
        <v>34340.1330960432</v>
      </c>
      <c r="BU663">
        <f t="shared" si="40"/>
        <v>104548.931869664</v>
      </c>
      <c r="BV663">
        <f t="shared" si="41"/>
        <v>186706.596330425</v>
      </c>
      <c r="BW663" s="29">
        <v>658</v>
      </c>
      <c r="BX663">
        <f t="shared" si="42"/>
        <v>0</v>
      </c>
      <c r="BY663">
        <f t="shared" si="43"/>
        <v>1</v>
      </c>
      <c r="CA663" s="25">
        <v>131400</v>
      </c>
      <c r="CH663" s="7"/>
    </row>
    <row r="664" spans="1:86">
      <c r="A664" s="15">
        <v>659</v>
      </c>
      <c r="BP664" s="27">
        <v>0.807773286282687</v>
      </c>
      <c r="BQ664" s="27">
        <v>17585.6992761257</v>
      </c>
      <c r="BR664" s="27">
        <v>1.38746721020011</v>
      </c>
      <c r="BS664" s="27">
        <v>26719.4409826819</v>
      </c>
      <c r="BU664">
        <f t="shared" si="40"/>
        <v>103580.293666277</v>
      </c>
      <c r="BV664">
        <f t="shared" si="41"/>
        <v>181400.640547334</v>
      </c>
      <c r="BW664" s="29">
        <v>659</v>
      </c>
      <c r="BX664">
        <f t="shared" si="42"/>
        <v>0</v>
      </c>
      <c r="BY664">
        <f t="shared" si="43"/>
        <v>1</v>
      </c>
      <c r="CA664" s="25">
        <v>131600</v>
      </c>
      <c r="CH664" s="7"/>
    </row>
    <row r="665" spans="1:86">
      <c r="A665" s="15">
        <v>660</v>
      </c>
      <c r="BP665" s="27">
        <v>0.786780352247883</v>
      </c>
      <c r="BQ665" s="27">
        <v>15339.7888099149</v>
      </c>
      <c r="BR665" s="27">
        <v>1.35645443818832</v>
      </c>
      <c r="BS665" s="27">
        <v>22303.0977791326</v>
      </c>
      <c r="BU665">
        <f t="shared" si="40"/>
        <v>102677.264027268</v>
      </c>
      <c r="BV665">
        <f t="shared" si="41"/>
        <v>181165.067949115</v>
      </c>
      <c r="BW665" s="29">
        <v>660</v>
      </c>
      <c r="BX665">
        <f t="shared" si="42"/>
        <v>0</v>
      </c>
      <c r="BY665">
        <f t="shared" si="43"/>
        <v>1</v>
      </c>
      <c r="CA665" s="25">
        <v>131800</v>
      </c>
      <c r="CH665" s="7"/>
    </row>
    <row r="666" spans="1:86">
      <c r="A666" s="15">
        <v>661</v>
      </c>
      <c r="BP666" s="27">
        <v>0.827899455645172</v>
      </c>
      <c r="BQ666" s="27">
        <v>14437.4259408385</v>
      </c>
      <c r="BR666" s="27">
        <v>1.43040334186113</v>
      </c>
      <c r="BS666" s="27">
        <v>18413.1561716514</v>
      </c>
      <c r="BU666">
        <f t="shared" si="40"/>
        <v>109747.492405937</v>
      </c>
      <c r="BV666">
        <f t="shared" si="41"/>
        <v>196147.345107518</v>
      </c>
      <c r="BW666" s="29">
        <v>661</v>
      </c>
      <c r="BX666">
        <f t="shared" si="42"/>
        <v>0</v>
      </c>
      <c r="BY666">
        <f t="shared" si="43"/>
        <v>1</v>
      </c>
      <c r="CA666" s="25">
        <v>132000</v>
      </c>
      <c r="CH666" s="7"/>
    </row>
    <row r="667" spans="1:86">
      <c r="A667" s="15">
        <v>662</v>
      </c>
      <c r="BP667" s="27">
        <v>0.84171007954014</v>
      </c>
      <c r="BQ667" s="27">
        <v>18929.315502175</v>
      </c>
      <c r="BR667" s="27">
        <v>1.47071154744464</v>
      </c>
      <c r="BS667" s="27">
        <v>23837.8052046596</v>
      </c>
      <c r="BU667">
        <f t="shared" si="40"/>
        <v>107327.196428846</v>
      </c>
      <c r="BV667">
        <f t="shared" si="41"/>
        <v>196768.926912037</v>
      </c>
      <c r="BW667" s="29">
        <v>662</v>
      </c>
      <c r="BX667">
        <f t="shared" si="42"/>
        <v>0</v>
      </c>
      <c r="BY667">
        <f t="shared" si="43"/>
        <v>1</v>
      </c>
      <c r="CA667" s="25">
        <v>132200</v>
      </c>
      <c r="CH667" s="7"/>
    </row>
    <row r="668" spans="1:86">
      <c r="A668" s="15">
        <v>663</v>
      </c>
      <c r="BP668" s="27">
        <v>0.83217234481201</v>
      </c>
      <c r="BQ668" s="27">
        <v>16766.7315956943</v>
      </c>
      <c r="BR668" s="27">
        <v>1.43885192492768</v>
      </c>
      <c r="BS668" s="27">
        <v>21133.9858365786</v>
      </c>
      <c r="BU668">
        <f t="shared" si="40"/>
        <v>108059.120126107</v>
      </c>
      <c r="BV668">
        <f t="shared" si="41"/>
        <v>194693.802902574</v>
      </c>
      <c r="BW668" s="29">
        <v>663</v>
      </c>
      <c r="BX668">
        <f t="shared" si="42"/>
        <v>0</v>
      </c>
      <c r="BY668">
        <f t="shared" si="43"/>
        <v>1</v>
      </c>
      <c r="CA668" s="25">
        <v>132400</v>
      </c>
      <c r="CH668" s="7"/>
    </row>
    <row r="669" spans="1:86">
      <c r="A669" s="15">
        <v>664</v>
      </c>
      <c r="BP669" s="27">
        <v>0.783091543120734</v>
      </c>
      <c r="BQ669" s="27">
        <v>13752.6332557121</v>
      </c>
      <c r="BR669" s="27">
        <v>1.33236682589137</v>
      </c>
      <c r="BS669" s="27">
        <v>18482.1244335848</v>
      </c>
      <c r="BU669">
        <f t="shared" si="40"/>
        <v>103711.098212398</v>
      </c>
      <c r="BV669">
        <f t="shared" si="41"/>
        <v>181372.89945012</v>
      </c>
      <c r="BW669" s="29">
        <v>664</v>
      </c>
      <c r="BX669">
        <f t="shared" si="42"/>
        <v>0</v>
      </c>
      <c r="BY669">
        <f t="shared" si="43"/>
        <v>1</v>
      </c>
      <c r="CA669" s="25">
        <v>132600</v>
      </c>
      <c r="CH669" s="7"/>
    </row>
    <row r="670" spans="1:86">
      <c r="A670" s="15">
        <v>665</v>
      </c>
      <c r="BP670" s="27">
        <v>0.776585838936291</v>
      </c>
      <c r="BQ670" s="27">
        <v>12731.4289986701</v>
      </c>
      <c r="BR670" s="27">
        <v>1.33970727105772</v>
      </c>
      <c r="BS670" s="27">
        <v>17663.5355461609</v>
      </c>
      <c r="BU670">
        <f t="shared" si="40"/>
        <v>103756.446841774</v>
      </c>
      <c r="BV670">
        <f t="shared" si="41"/>
        <v>183292.555112497</v>
      </c>
      <c r="BW670" s="29">
        <v>665</v>
      </c>
      <c r="BX670">
        <f t="shared" si="42"/>
        <v>0</v>
      </c>
      <c r="BY670">
        <f t="shared" si="43"/>
        <v>1</v>
      </c>
      <c r="CA670" s="25">
        <v>132800</v>
      </c>
      <c r="CH670" s="7"/>
    </row>
    <row r="671" spans="1:86">
      <c r="A671" s="15">
        <v>666</v>
      </c>
      <c r="BP671" s="27">
        <v>0.76411624000037</v>
      </c>
      <c r="BQ671" s="27">
        <v>12863.1442411703</v>
      </c>
      <c r="BR671" s="27">
        <v>1.322113017677</v>
      </c>
      <c r="BS671" s="27">
        <v>17689.3776755766</v>
      </c>
      <c r="BU671">
        <f t="shared" si="40"/>
        <v>101754.291758885</v>
      </c>
      <c r="BV671">
        <f t="shared" si="41"/>
        <v>180627.574975974</v>
      </c>
      <c r="BW671" s="29">
        <v>666</v>
      </c>
      <c r="BX671">
        <f t="shared" si="42"/>
        <v>0</v>
      </c>
      <c r="BY671">
        <f t="shared" si="43"/>
        <v>1</v>
      </c>
      <c r="CA671" s="25">
        <v>133000</v>
      </c>
      <c r="CH671" s="7"/>
    </row>
    <row r="672" spans="1:86">
      <c r="A672" s="15">
        <v>667</v>
      </c>
      <c r="BP672" s="27">
        <v>0.84428725028387</v>
      </c>
      <c r="BQ672" s="27">
        <v>17999.9550261234</v>
      </c>
      <c r="BR672" s="27">
        <v>1.44331492610201</v>
      </c>
      <c r="BS672" s="27">
        <v>22355.1673177462</v>
      </c>
      <c r="BU672">
        <f t="shared" si="40"/>
        <v>108643.132516457</v>
      </c>
      <c r="BV672">
        <f t="shared" si="41"/>
        <v>194142.071597555</v>
      </c>
      <c r="BW672" s="29">
        <v>667</v>
      </c>
      <c r="BX672">
        <f t="shared" si="42"/>
        <v>0</v>
      </c>
      <c r="BY672">
        <f t="shared" si="43"/>
        <v>1</v>
      </c>
      <c r="CA672" s="25">
        <v>133200</v>
      </c>
      <c r="CH672" s="7"/>
    </row>
    <row r="673" spans="1:86">
      <c r="A673" s="15">
        <v>668</v>
      </c>
      <c r="BP673" s="27">
        <v>0.809205526303847</v>
      </c>
      <c r="BQ673" s="27">
        <v>15598.8163272502</v>
      </c>
      <c r="BR673" s="27">
        <v>1.3849293758154</v>
      </c>
      <c r="BS673" s="27">
        <v>19295.5696708479</v>
      </c>
      <c r="BU673">
        <f t="shared" si="40"/>
        <v>105782.012618327</v>
      </c>
      <c r="BV673">
        <f t="shared" si="41"/>
        <v>188443.836701463</v>
      </c>
      <c r="BW673" s="29">
        <v>668</v>
      </c>
      <c r="BX673">
        <f t="shared" si="42"/>
        <v>0</v>
      </c>
      <c r="BY673">
        <f t="shared" si="43"/>
        <v>1</v>
      </c>
      <c r="CA673" s="25">
        <v>133400</v>
      </c>
      <c r="CH673" s="7"/>
    </row>
    <row r="674" spans="1:86">
      <c r="A674" s="15">
        <v>669</v>
      </c>
      <c r="BP674" s="27">
        <v>0.796077545420324</v>
      </c>
      <c r="BQ674" s="27">
        <v>13335.0274218478</v>
      </c>
      <c r="BR674" s="27">
        <v>1.3432947243618</v>
      </c>
      <c r="BS674" s="27">
        <v>18559.904448624</v>
      </c>
      <c r="BU674">
        <f t="shared" si="40"/>
        <v>106076.604391201</v>
      </c>
      <c r="BV674">
        <f t="shared" si="41"/>
        <v>182934.304205646</v>
      </c>
      <c r="BW674" s="29">
        <v>669</v>
      </c>
      <c r="BX674">
        <f t="shared" si="42"/>
        <v>0</v>
      </c>
      <c r="BY674">
        <f t="shared" si="43"/>
        <v>1</v>
      </c>
      <c r="CA674" s="25">
        <v>133600</v>
      </c>
      <c r="CH674" s="7"/>
    </row>
    <row r="675" spans="1:86">
      <c r="A675" s="15">
        <v>670</v>
      </c>
      <c r="BP675" s="27">
        <v>0.825490489346062</v>
      </c>
      <c r="BQ675" s="27">
        <v>16993.1783657391</v>
      </c>
      <c r="BR675" s="27">
        <v>1.40390219827825</v>
      </c>
      <c r="BS675" s="27">
        <v>22674.4914601735</v>
      </c>
      <c r="BU675">
        <f t="shared" si="40"/>
        <v>106830.39503617</v>
      </c>
      <c r="BV675">
        <f t="shared" si="41"/>
        <v>187910.838281564</v>
      </c>
      <c r="BW675" s="29">
        <v>670</v>
      </c>
      <c r="BX675">
        <f t="shared" si="42"/>
        <v>0</v>
      </c>
      <c r="BY675">
        <f t="shared" si="43"/>
        <v>1</v>
      </c>
      <c r="CA675" s="25">
        <v>133800</v>
      </c>
      <c r="CH675" s="7"/>
    </row>
    <row r="676" spans="1:86">
      <c r="A676" s="15">
        <v>671</v>
      </c>
      <c r="BP676" s="27">
        <v>0.812426475316825</v>
      </c>
      <c r="BQ676" s="27">
        <v>13807.4091162587</v>
      </c>
      <c r="BR676" s="27">
        <v>1.38816143023233</v>
      </c>
      <c r="BS676" s="27">
        <v>19222.8589565935</v>
      </c>
      <c r="BU676">
        <f t="shared" si="40"/>
        <v>108056.562181265</v>
      </c>
      <c r="BV676">
        <f t="shared" si="41"/>
        <v>189001.355578256</v>
      </c>
      <c r="BW676" s="29">
        <v>671</v>
      </c>
      <c r="BX676">
        <f t="shared" si="42"/>
        <v>0</v>
      </c>
      <c r="BY676">
        <f t="shared" si="43"/>
        <v>1</v>
      </c>
      <c r="CA676" s="25">
        <v>134000</v>
      </c>
      <c r="CH676" s="7"/>
    </row>
    <row r="677" spans="1:86">
      <c r="A677" s="15">
        <v>672</v>
      </c>
      <c r="BP677" s="27">
        <v>0.849239225833813</v>
      </c>
      <c r="BQ677" s="27">
        <v>13801.7634991361</v>
      </c>
      <c r="BR677" s="27">
        <v>1.4680489721493</v>
      </c>
      <c r="BS677" s="27">
        <v>18177.3130087334</v>
      </c>
      <c r="BU677">
        <f t="shared" si="40"/>
        <v>113584.120375936</v>
      </c>
      <c r="BV677">
        <f t="shared" si="41"/>
        <v>202030.032813662</v>
      </c>
      <c r="BW677" s="29">
        <v>672</v>
      </c>
      <c r="BX677">
        <f t="shared" si="42"/>
        <v>0</v>
      </c>
      <c r="BY677">
        <f t="shared" si="43"/>
        <v>1</v>
      </c>
      <c r="CA677" s="25">
        <v>134200</v>
      </c>
      <c r="CH677" s="7"/>
    </row>
    <row r="678" spans="1:86">
      <c r="A678" s="15">
        <v>673</v>
      </c>
      <c r="BP678" s="27">
        <v>0.785173374696676</v>
      </c>
      <c r="BQ678" s="27">
        <v>13245.8491095796</v>
      </c>
      <c r="BR678" s="27">
        <v>1.34374410377662</v>
      </c>
      <c r="BS678" s="27">
        <v>17430.1334669943</v>
      </c>
      <c r="BU678">
        <f t="shared" si="40"/>
        <v>104530.157094922</v>
      </c>
      <c r="BV678">
        <f t="shared" si="41"/>
        <v>184131.482099498</v>
      </c>
      <c r="BW678" s="29">
        <v>673</v>
      </c>
      <c r="BX678">
        <f t="shared" si="42"/>
        <v>0</v>
      </c>
      <c r="BY678">
        <f t="shared" si="43"/>
        <v>1</v>
      </c>
      <c r="CA678" s="25">
        <v>134400</v>
      </c>
      <c r="CH678" s="7"/>
    </row>
    <row r="679" spans="1:86">
      <c r="A679" s="15">
        <v>674</v>
      </c>
      <c r="BP679" s="27">
        <v>0.810610380375698</v>
      </c>
      <c r="BQ679" s="27">
        <v>16424.1206127248</v>
      </c>
      <c r="BR679" s="27">
        <v>1.3970428373395</v>
      </c>
      <c r="BS679" s="27">
        <v>23885.7791155296</v>
      </c>
      <c r="BU679">
        <f t="shared" si="40"/>
        <v>105167.43644363</v>
      </c>
      <c r="BV679">
        <f t="shared" si="41"/>
        <v>185670.646485395</v>
      </c>
      <c r="BW679" s="29">
        <v>674</v>
      </c>
      <c r="BX679">
        <f t="shared" si="42"/>
        <v>0</v>
      </c>
      <c r="BY679">
        <f t="shared" si="43"/>
        <v>1</v>
      </c>
      <c r="CA679" s="25">
        <v>134600</v>
      </c>
      <c r="CH679" s="7"/>
    </row>
    <row r="680" spans="1:86">
      <c r="A680" s="15">
        <v>675</v>
      </c>
      <c r="BP680" s="27">
        <v>0.729312622801431</v>
      </c>
      <c r="BQ680" s="27">
        <v>16994.0732910141</v>
      </c>
      <c r="BR680" s="27">
        <v>1.26342970252385</v>
      </c>
      <c r="BS680" s="27">
        <v>24302.0046764659</v>
      </c>
      <c r="BU680">
        <f t="shared" si="40"/>
        <v>92402.8201292005</v>
      </c>
      <c r="BV680">
        <f t="shared" si="41"/>
        <v>165212.450702111</v>
      </c>
      <c r="BW680" s="29">
        <v>675</v>
      </c>
      <c r="BX680">
        <f t="shared" si="42"/>
        <v>0</v>
      </c>
      <c r="BY680">
        <f t="shared" si="43"/>
        <v>1</v>
      </c>
      <c r="CA680" s="25">
        <v>134800</v>
      </c>
      <c r="CH680" s="7"/>
    </row>
    <row r="681" spans="1:86">
      <c r="A681" s="15">
        <v>676</v>
      </c>
      <c r="BP681" s="27">
        <v>0.854439679569084</v>
      </c>
      <c r="BQ681" s="27">
        <v>12092.1469670093</v>
      </c>
      <c r="BR681" s="27">
        <v>1.44127137488872</v>
      </c>
      <c r="BS681" s="27">
        <v>16194.5600480214</v>
      </c>
      <c r="BU681">
        <f t="shared" si="40"/>
        <v>116073.804968353</v>
      </c>
      <c r="BV681">
        <f t="shared" si="41"/>
        <v>199996.146185286</v>
      </c>
      <c r="BW681" s="29">
        <v>676</v>
      </c>
      <c r="BX681">
        <f t="shared" si="42"/>
        <v>0</v>
      </c>
      <c r="BY681">
        <f t="shared" si="43"/>
        <v>1</v>
      </c>
      <c r="CA681" s="25">
        <v>135000</v>
      </c>
      <c r="CH681" s="7"/>
    </row>
    <row r="682" spans="1:86">
      <c r="A682" s="15">
        <v>677</v>
      </c>
      <c r="BP682" s="27">
        <v>0.797491106669531</v>
      </c>
      <c r="BQ682" s="27">
        <v>12225.5323908416</v>
      </c>
      <c r="BR682" s="27">
        <v>1.35883418326199</v>
      </c>
      <c r="BS682" s="27">
        <v>16267.672601322</v>
      </c>
      <c r="BU682">
        <f t="shared" si="40"/>
        <v>107398.133609588</v>
      </c>
      <c r="BV682">
        <f t="shared" si="41"/>
        <v>187557.454887977</v>
      </c>
      <c r="BW682" s="29">
        <v>677</v>
      </c>
      <c r="BX682">
        <f t="shared" si="42"/>
        <v>0</v>
      </c>
      <c r="BY682">
        <f t="shared" si="43"/>
        <v>1</v>
      </c>
      <c r="CA682" s="25">
        <v>135200</v>
      </c>
      <c r="CH682" s="7"/>
    </row>
    <row r="683" spans="1:86">
      <c r="A683" s="15">
        <v>678</v>
      </c>
      <c r="BP683" s="27">
        <v>0.7853273461551</v>
      </c>
      <c r="BQ683" s="27">
        <v>14030.564195898</v>
      </c>
      <c r="BR683" s="27">
        <v>1.34824731655479</v>
      </c>
      <c r="BS683" s="27">
        <v>19152.9286588742</v>
      </c>
      <c r="BU683">
        <f t="shared" si="40"/>
        <v>103768.537727367</v>
      </c>
      <c r="BV683">
        <f t="shared" si="41"/>
        <v>183084.168824344</v>
      </c>
      <c r="BW683" s="29">
        <v>678</v>
      </c>
      <c r="BX683">
        <f t="shared" si="42"/>
        <v>0</v>
      </c>
      <c r="BY683">
        <f t="shared" si="43"/>
        <v>1</v>
      </c>
      <c r="CA683" s="25">
        <v>135400</v>
      </c>
      <c r="CH683" s="7"/>
    </row>
    <row r="684" spans="1:86">
      <c r="A684" s="15">
        <v>679</v>
      </c>
      <c r="BP684" s="27">
        <v>0.831438208212305</v>
      </c>
      <c r="BQ684" s="27">
        <v>21896.4857637426</v>
      </c>
      <c r="BR684" s="27">
        <v>1.43755513324574</v>
      </c>
      <c r="BS684" s="27">
        <v>23366.6451378703</v>
      </c>
      <c r="BU684">
        <f t="shared" si="40"/>
        <v>102819.245468103</v>
      </c>
      <c r="BV684">
        <f t="shared" si="41"/>
        <v>192266.624848991</v>
      </c>
      <c r="BW684" s="29">
        <v>679</v>
      </c>
      <c r="BX684">
        <f t="shared" si="42"/>
        <v>0</v>
      </c>
      <c r="BY684">
        <f t="shared" si="43"/>
        <v>1</v>
      </c>
      <c r="CA684" s="25">
        <v>135600</v>
      </c>
      <c r="CH684" s="7"/>
    </row>
    <row r="685" spans="1:86">
      <c r="A685" s="15">
        <v>680</v>
      </c>
      <c r="BP685" s="27">
        <v>0.795899628349738</v>
      </c>
      <c r="BQ685" s="27">
        <v>15499.8014508066</v>
      </c>
      <c r="BR685" s="27">
        <v>1.36874971931479</v>
      </c>
      <c r="BS685" s="27">
        <v>19815.094712263</v>
      </c>
      <c r="BU685">
        <f t="shared" si="40"/>
        <v>103885.142801654</v>
      </c>
      <c r="BV685">
        <f t="shared" si="41"/>
        <v>185497.363184955</v>
      </c>
      <c r="BW685" s="29">
        <v>680</v>
      </c>
      <c r="BX685">
        <f t="shared" si="42"/>
        <v>0</v>
      </c>
      <c r="BY685">
        <f t="shared" si="43"/>
        <v>1</v>
      </c>
      <c r="CA685" s="25">
        <v>135800</v>
      </c>
      <c r="CH685" s="7"/>
    </row>
    <row r="686" spans="1:86">
      <c r="A686" s="15">
        <v>681</v>
      </c>
      <c r="BP686" s="27">
        <v>0.768421459316424</v>
      </c>
      <c r="BQ686" s="27">
        <v>11638.5805892709</v>
      </c>
      <c r="BR686" s="27">
        <v>1.32795717164546</v>
      </c>
      <c r="BS686" s="27">
        <v>17108.7422093712</v>
      </c>
      <c r="BU686">
        <f t="shared" si="40"/>
        <v>103624.638308193</v>
      </c>
      <c r="BV686">
        <f t="shared" si="41"/>
        <v>182084.833537448</v>
      </c>
      <c r="BW686" s="29">
        <v>681</v>
      </c>
      <c r="BX686">
        <f t="shared" si="42"/>
        <v>0</v>
      </c>
      <c r="BY686">
        <f t="shared" si="43"/>
        <v>1</v>
      </c>
      <c r="CA686" s="25">
        <v>136000</v>
      </c>
      <c r="CH686" s="7"/>
    </row>
    <row r="687" spans="1:86">
      <c r="A687" s="15">
        <v>682</v>
      </c>
      <c r="BP687" s="27">
        <v>0.824294968544465</v>
      </c>
      <c r="BQ687" s="27">
        <v>13649.2314153902</v>
      </c>
      <c r="BR687" s="27">
        <v>1.43422674650623</v>
      </c>
      <c r="BS687" s="27">
        <v>19495.9864628577</v>
      </c>
      <c r="BU687">
        <f t="shared" si="40"/>
        <v>109995.01386628</v>
      </c>
      <c r="BV687">
        <f t="shared" si="41"/>
        <v>195638.025513077</v>
      </c>
      <c r="BW687" s="29">
        <v>682</v>
      </c>
      <c r="BX687">
        <f t="shared" si="42"/>
        <v>0</v>
      </c>
      <c r="BY687">
        <f t="shared" si="43"/>
        <v>1</v>
      </c>
      <c r="CA687" s="25">
        <v>136200</v>
      </c>
      <c r="CH687" s="7"/>
    </row>
    <row r="688" spans="1:86">
      <c r="A688" s="15">
        <v>683</v>
      </c>
      <c r="BP688" s="27">
        <v>0.780505568908733</v>
      </c>
      <c r="BQ688" s="27">
        <v>12004.9421543932</v>
      </c>
      <c r="BR688" s="27">
        <v>1.32991747784078</v>
      </c>
      <c r="BS688" s="27">
        <v>15768.0135594065</v>
      </c>
      <c r="BU688">
        <f t="shared" si="40"/>
        <v>105070.893181917</v>
      </c>
      <c r="BV688">
        <f t="shared" si="41"/>
        <v>183719.608116711</v>
      </c>
      <c r="BW688" s="29">
        <v>683</v>
      </c>
      <c r="BX688">
        <f t="shared" si="42"/>
        <v>0</v>
      </c>
      <c r="BY688">
        <f t="shared" si="43"/>
        <v>1</v>
      </c>
      <c r="CA688" s="25">
        <v>136400</v>
      </c>
      <c r="CH688" s="7"/>
    </row>
    <row r="689" spans="1:86">
      <c r="A689" s="15">
        <v>684</v>
      </c>
      <c r="BP689" s="27">
        <v>0.778228528518404</v>
      </c>
      <c r="BQ689" s="27">
        <v>17316.4473748565</v>
      </c>
      <c r="BR689" s="27">
        <v>1.34735133312382</v>
      </c>
      <c r="BS689" s="27">
        <v>26569.6014792701</v>
      </c>
      <c r="BU689">
        <f t="shared" si="40"/>
        <v>99417.831902904</v>
      </c>
      <c r="BV689">
        <f t="shared" si="41"/>
        <v>175533.098489303</v>
      </c>
      <c r="BW689" s="29">
        <v>684</v>
      </c>
      <c r="BX689">
        <f t="shared" si="42"/>
        <v>0</v>
      </c>
      <c r="BY689">
        <f t="shared" si="43"/>
        <v>1</v>
      </c>
      <c r="CA689" s="25">
        <v>136600</v>
      </c>
      <c r="CH689" s="7"/>
    </row>
    <row r="690" spans="1:86">
      <c r="A690" s="15">
        <v>685</v>
      </c>
      <c r="BP690" s="27">
        <v>0.86319029356056</v>
      </c>
      <c r="BQ690" s="27">
        <v>11677.4290206911</v>
      </c>
      <c r="BR690" s="27">
        <v>1.52925820504433</v>
      </c>
      <c r="BS690" s="27">
        <v>17408.6481484307</v>
      </c>
      <c r="BU690">
        <f t="shared" si="40"/>
        <v>117801.115013393</v>
      </c>
      <c r="BV690">
        <f t="shared" si="41"/>
        <v>211980.082608218</v>
      </c>
      <c r="BW690" s="29">
        <v>685</v>
      </c>
      <c r="BX690">
        <f t="shared" si="42"/>
        <v>0</v>
      </c>
      <c r="BY690">
        <f t="shared" si="43"/>
        <v>1</v>
      </c>
      <c r="CA690" s="25">
        <v>136800</v>
      </c>
      <c r="CH690" s="7"/>
    </row>
    <row r="691" spans="1:86">
      <c r="A691" s="15">
        <v>686</v>
      </c>
      <c r="BP691" s="27">
        <v>0.778155106307903</v>
      </c>
      <c r="BQ691" s="27">
        <v>13438.3409524142</v>
      </c>
      <c r="BR691" s="27">
        <v>1.3261179636039</v>
      </c>
      <c r="BS691" s="27">
        <v>17799.596403765</v>
      </c>
      <c r="BU691">
        <f t="shared" si="40"/>
        <v>103284.924993771</v>
      </c>
      <c r="BV691">
        <f t="shared" si="41"/>
        <v>181118.09813682</v>
      </c>
      <c r="BW691" s="29">
        <v>686</v>
      </c>
      <c r="BX691">
        <f t="shared" si="42"/>
        <v>0</v>
      </c>
      <c r="BY691">
        <f t="shared" si="43"/>
        <v>1</v>
      </c>
      <c r="CA691" s="25">
        <v>137000</v>
      </c>
      <c r="CH691" s="7"/>
    </row>
    <row r="692" spans="1:86">
      <c r="A692" s="15">
        <v>687</v>
      </c>
      <c r="BP692" s="27">
        <v>0.862367958677195</v>
      </c>
      <c r="BQ692" s="27">
        <v>15937.9338136476</v>
      </c>
      <c r="BR692" s="27">
        <v>1.46424149974647</v>
      </c>
      <c r="BS692" s="27">
        <v>19530.0150100078</v>
      </c>
      <c r="BU692">
        <f t="shared" si="40"/>
        <v>113417.259987932</v>
      </c>
      <c r="BV692">
        <f t="shared" si="41"/>
        <v>200106.209951963</v>
      </c>
      <c r="BW692" s="29">
        <v>687</v>
      </c>
      <c r="BX692">
        <f t="shared" si="42"/>
        <v>0</v>
      </c>
      <c r="BY692">
        <f t="shared" si="43"/>
        <v>1</v>
      </c>
      <c r="CA692" s="25">
        <v>137200</v>
      </c>
      <c r="CH692" s="7"/>
    </row>
    <row r="693" spans="1:86">
      <c r="A693" s="15">
        <v>688</v>
      </c>
      <c r="BP693" s="27">
        <v>0.86662488576697</v>
      </c>
      <c r="BQ693" s="27">
        <v>11620.6623489598</v>
      </c>
      <c r="BR693" s="27">
        <v>1.49227603020591</v>
      </c>
      <c r="BS693" s="27">
        <v>15959.5422947291</v>
      </c>
      <c r="BU693">
        <f t="shared" si="40"/>
        <v>118373.070516086</v>
      </c>
      <c r="BV693">
        <f t="shared" si="41"/>
        <v>207881.862236158</v>
      </c>
      <c r="BW693" s="29">
        <v>688</v>
      </c>
      <c r="BX693">
        <f t="shared" si="42"/>
        <v>0</v>
      </c>
      <c r="BY693">
        <f t="shared" si="43"/>
        <v>1</v>
      </c>
      <c r="CA693" s="25">
        <v>137400</v>
      </c>
      <c r="CH693" s="7"/>
    </row>
    <row r="694" spans="1:86">
      <c r="A694" s="15">
        <v>689</v>
      </c>
      <c r="BP694" s="27">
        <v>0.783602419137619</v>
      </c>
      <c r="BQ694" s="27">
        <v>19079.2724564785</v>
      </c>
      <c r="BR694" s="27">
        <v>1.31043789053845</v>
      </c>
      <c r="BS694" s="27">
        <v>29547.6167066004</v>
      </c>
      <c r="BU694">
        <f t="shared" si="40"/>
        <v>98461.0904141644</v>
      </c>
      <c r="BV694">
        <f t="shared" si="41"/>
        <v>167018.066874167</v>
      </c>
      <c r="BW694" s="29">
        <v>689</v>
      </c>
      <c r="BX694">
        <f t="shared" si="42"/>
        <v>0</v>
      </c>
      <c r="BY694">
        <f t="shared" si="43"/>
        <v>1</v>
      </c>
      <c r="CA694" s="25">
        <v>137600</v>
      </c>
      <c r="CH694" s="7"/>
    </row>
    <row r="695" spans="1:86">
      <c r="A695" s="15">
        <v>690</v>
      </c>
      <c r="BP695" s="27">
        <v>0.764104975920323</v>
      </c>
      <c r="BQ695" s="27">
        <v>16109.7222125609</v>
      </c>
      <c r="BR695" s="27">
        <v>1.29279759068449</v>
      </c>
      <c r="BS695" s="27">
        <v>23917.7260784399</v>
      </c>
      <c r="BU695">
        <f t="shared" si="40"/>
        <v>98506.0241754875</v>
      </c>
      <c r="BV695">
        <f t="shared" si="41"/>
        <v>170001.912524233</v>
      </c>
      <c r="BW695" s="29">
        <v>690</v>
      </c>
      <c r="BX695">
        <f t="shared" si="42"/>
        <v>0</v>
      </c>
      <c r="BY695">
        <f t="shared" si="43"/>
        <v>1</v>
      </c>
      <c r="CA695" s="25">
        <v>137800</v>
      </c>
      <c r="CH695" s="7"/>
    </row>
    <row r="696" spans="1:86">
      <c r="A696" s="15">
        <v>691</v>
      </c>
      <c r="BP696" s="27">
        <v>0.803853892850537</v>
      </c>
      <c r="BQ696" s="27">
        <v>15279.5071700771</v>
      </c>
      <c r="BR696" s="27">
        <v>1.39066226433701</v>
      </c>
      <c r="BS696" s="27">
        <v>21133.3806990486</v>
      </c>
      <c r="BU696">
        <f t="shared" si="40"/>
        <v>105298.576757503</v>
      </c>
      <c r="BV696">
        <f t="shared" si="41"/>
        <v>187465.958951503</v>
      </c>
      <c r="BW696" s="29">
        <v>691</v>
      </c>
      <c r="BX696">
        <f t="shared" si="42"/>
        <v>0</v>
      </c>
      <c r="BY696">
        <f t="shared" si="43"/>
        <v>1</v>
      </c>
      <c r="CA696" s="25">
        <v>138000</v>
      </c>
      <c r="CH696" s="7"/>
    </row>
    <row r="697" spans="1:86">
      <c r="A697" s="15">
        <v>692</v>
      </c>
      <c r="BP697" s="27">
        <v>0.840581633100218</v>
      </c>
      <c r="BQ697" s="27">
        <v>12955.5747686397</v>
      </c>
      <c r="BR697" s="27">
        <v>1.46146595012949</v>
      </c>
      <c r="BS697" s="27">
        <v>17724.6179177479</v>
      </c>
      <c r="BU697">
        <f t="shared" si="40"/>
        <v>113131.670196393</v>
      </c>
      <c r="BV697">
        <f t="shared" si="41"/>
        <v>201495.274601675</v>
      </c>
      <c r="BW697" s="29">
        <v>692</v>
      </c>
      <c r="BX697">
        <f t="shared" si="42"/>
        <v>0</v>
      </c>
      <c r="BY697">
        <f t="shared" si="43"/>
        <v>1</v>
      </c>
      <c r="CA697" s="25">
        <v>138200</v>
      </c>
      <c r="CH697" s="7"/>
    </row>
    <row r="698" spans="1:86">
      <c r="A698" s="15">
        <v>693</v>
      </c>
      <c r="BP698" s="27">
        <v>0.702117885406718</v>
      </c>
      <c r="BQ698" s="27">
        <v>19615.4922260219</v>
      </c>
      <c r="BR698" s="27">
        <v>1.2084484301415</v>
      </c>
      <c r="BS698" s="27">
        <v>25145.2118504704</v>
      </c>
      <c r="BU698">
        <f t="shared" si="40"/>
        <v>85702.1905849858</v>
      </c>
      <c r="BV698">
        <f t="shared" si="41"/>
        <v>156122.052670755</v>
      </c>
      <c r="BW698" s="29">
        <v>693</v>
      </c>
      <c r="BX698">
        <f t="shared" si="42"/>
        <v>0</v>
      </c>
      <c r="BY698">
        <f t="shared" si="43"/>
        <v>1</v>
      </c>
      <c r="CA698" s="25">
        <v>138400</v>
      </c>
      <c r="CH698" s="7"/>
    </row>
    <row r="699" spans="1:86">
      <c r="A699" s="15">
        <v>694</v>
      </c>
      <c r="BP699" s="27">
        <v>0.818050379048657</v>
      </c>
      <c r="BQ699" s="27">
        <v>12866.1425063588</v>
      </c>
      <c r="BR699" s="27">
        <v>1.3984544999559</v>
      </c>
      <c r="BS699" s="27">
        <v>17126.1962351719</v>
      </c>
      <c r="BU699">
        <f t="shared" si="40"/>
        <v>109841.41435094</v>
      </c>
      <c r="BV699">
        <f t="shared" si="41"/>
        <v>192641.978758213</v>
      </c>
      <c r="BW699" s="29">
        <v>694</v>
      </c>
      <c r="BX699">
        <f t="shared" si="42"/>
        <v>0</v>
      </c>
      <c r="BY699">
        <f t="shared" si="43"/>
        <v>1</v>
      </c>
      <c r="CA699" s="25">
        <v>138600</v>
      </c>
      <c r="CH699" s="7"/>
    </row>
    <row r="700" spans="1:86">
      <c r="A700" s="15">
        <v>695</v>
      </c>
      <c r="BP700" s="27">
        <v>0.838443757226698</v>
      </c>
      <c r="BQ700" s="27">
        <v>16144.560081005</v>
      </c>
      <c r="BR700" s="27">
        <v>1.46097938995226</v>
      </c>
      <c r="BS700" s="27">
        <v>22079.791291731</v>
      </c>
      <c r="BU700">
        <f t="shared" si="40"/>
        <v>109622.003503</v>
      </c>
      <c r="BV700">
        <f t="shared" si="41"/>
        <v>197067.117201108</v>
      </c>
      <c r="BW700" s="29">
        <v>695</v>
      </c>
      <c r="BX700">
        <f t="shared" si="42"/>
        <v>0</v>
      </c>
      <c r="BY700">
        <f t="shared" si="43"/>
        <v>1</v>
      </c>
      <c r="CA700" s="25">
        <v>138800</v>
      </c>
      <c r="CH700" s="7"/>
    </row>
    <row r="701" spans="1:86">
      <c r="A701" s="15">
        <v>696</v>
      </c>
      <c r="BP701" s="27">
        <v>0.82131009285524</v>
      </c>
      <c r="BQ701" s="27">
        <v>14948.7486560201</v>
      </c>
      <c r="BR701" s="27">
        <v>1.40013024282332</v>
      </c>
      <c r="BS701" s="27">
        <v>19855.7115426158</v>
      </c>
      <c r="BU701">
        <f t="shared" si="40"/>
        <v>108247.765272266</v>
      </c>
      <c r="BV701">
        <f t="shared" si="41"/>
        <v>190163.824880883</v>
      </c>
      <c r="BW701" s="29">
        <v>696</v>
      </c>
      <c r="BX701">
        <f t="shared" si="42"/>
        <v>0</v>
      </c>
      <c r="BY701">
        <f t="shared" si="43"/>
        <v>1</v>
      </c>
      <c r="CA701" s="25">
        <v>139000</v>
      </c>
      <c r="CH701" s="7"/>
    </row>
    <row r="702" spans="1:86">
      <c r="A702" s="15">
        <v>697</v>
      </c>
      <c r="BP702" s="27">
        <v>0.844900672119792</v>
      </c>
      <c r="BQ702" s="27">
        <v>12354.1831944623</v>
      </c>
      <c r="BR702" s="27">
        <v>1.44718631246785</v>
      </c>
      <c r="BS702" s="27">
        <v>17641.5577507036</v>
      </c>
      <c r="BU702">
        <f t="shared" si="40"/>
        <v>114380.917623506</v>
      </c>
      <c r="BV702">
        <f t="shared" si="41"/>
        <v>199436.389119475</v>
      </c>
      <c r="BW702" s="29">
        <v>697</v>
      </c>
      <c r="BX702">
        <f t="shared" si="42"/>
        <v>0</v>
      </c>
      <c r="BY702">
        <f t="shared" si="43"/>
        <v>1</v>
      </c>
      <c r="CA702" s="25">
        <v>139200</v>
      </c>
      <c r="CH702" s="7"/>
    </row>
    <row r="703" spans="1:86">
      <c r="A703" s="15">
        <v>698</v>
      </c>
      <c r="BP703" s="27">
        <v>0.802143148253371</v>
      </c>
      <c r="BQ703" s="27">
        <v>15753.5286893285</v>
      </c>
      <c r="BR703" s="27">
        <v>1.36789031453462</v>
      </c>
      <c r="BS703" s="27">
        <v>20837.3884339494</v>
      </c>
      <c r="BU703">
        <f t="shared" si="40"/>
        <v>104567.943548677</v>
      </c>
      <c r="BV703">
        <f t="shared" si="41"/>
        <v>184346.158746243</v>
      </c>
      <c r="BW703" s="29">
        <v>698</v>
      </c>
      <c r="BX703">
        <f t="shared" si="42"/>
        <v>0</v>
      </c>
      <c r="BY703">
        <f t="shared" si="43"/>
        <v>1</v>
      </c>
      <c r="CA703" s="25">
        <v>139400</v>
      </c>
      <c r="CH703" s="7"/>
    </row>
    <row r="704" spans="1:86">
      <c r="A704" s="15">
        <v>699</v>
      </c>
      <c r="BP704" s="27">
        <v>0.789300890418088</v>
      </c>
      <c r="BQ704" s="27">
        <v>11775.3640254971</v>
      </c>
      <c r="BR704" s="27">
        <v>1.35313695147522</v>
      </c>
      <c r="BS704" s="27">
        <v>15914.0416905518</v>
      </c>
      <c r="BU704">
        <f t="shared" si="40"/>
        <v>106619.769537216</v>
      </c>
      <c r="BV704">
        <f t="shared" si="41"/>
        <v>187056.501030731</v>
      </c>
      <c r="BW704" s="29">
        <v>699</v>
      </c>
      <c r="BX704">
        <f t="shared" si="42"/>
        <v>0</v>
      </c>
      <c r="BY704">
        <f t="shared" si="43"/>
        <v>1</v>
      </c>
      <c r="CA704" s="25">
        <v>139600</v>
      </c>
      <c r="CH704" s="7"/>
    </row>
    <row r="705" spans="1:86">
      <c r="A705" s="15">
        <v>700</v>
      </c>
      <c r="BP705" s="27">
        <v>0.752014993481144</v>
      </c>
      <c r="BQ705" s="27">
        <v>14467.2380778509</v>
      </c>
      <c r="BR705" s="27">
        <v>1.24187789918177</v>
      </c>
      <c r="BS705" s="27">
        <v>19583.9841167708</v>
      </c>
      <c r="BU705">
        <f t="shared" si="40"/>
        <v>98335.0109443207</v>
      </c>
      <c r="BV705">
        <f t="shared" si="41"/>
        <v>166697.700760494</v>
      </c>
      <c r="BW705" s="29">
        <v>700</v>
      </c>
      <c r="BX705">
        <f t="shared" si="42"/>
        <v>0</v>
      </c>
      <c r="BY705">
        <f t="shared" si="43"/>
        <v>1</v>
      </c>
      <c r="CA705" s="25">
        <v>139800</v>
      </c>
      <c r="CH705" s="7"/>
    </row>
    <row r="706" spans="1:86">
      <c r="A706" s="15">
        <v>701</v>
      </c>
      <c r="BP706" s="27">
        <v>0.761307959779073</v>
      </c>
      <c r="BQ706" s="27">
        <v>15150.1334496774</v>
      </c>
      <c r="BR706" s="27">
        <v>1.26369462051702</v>
      </c>
      <c r="BS706" s="27">
        <v>18242.1086380362</v>
      </c>
      <c r="BU706">
        <f t="shared" si="40"/>
        <v>99046.0605171836</v>
      </c>
      <c r="BV706">
        <f t="shared" si="41"/>
        <v>171312.084439516</v>
      </c>
      <c r="BW706" s="29">
        <v>701</v>
      </c>
      <c r="BX706">
        <f t="shared" si="42"/>
        <v>0</v>
      </c>
      <c r="BY706">
        <f t="shared" si="43"/>
        <v>1</v>
      </c>
      <c r="CA706" s="25">
        <v>140000</v>
      </c>
      <c r="CH706" s="7"/>
    </row>
    <row r="707" spans="1:86">
      <c r="A707" s="15">
        <v>702</v>
      </c>
      <c r="BP707" s="27">
        <v>0.813145990742371</v>
      </c>
      <c r="BQ707" s="27">
        <v>18440.0604531213</v>
      </c>
      <c r="BR707" s="27">
        <v>1.37544846211726</v>
      </c>
      <c r="BS707" s="27">
        <v>27347.1097397888</v>
      </c>
      <c r="BU707">
        <f t="shared" si="40"/>
        <v>103531.838158234</v>
      </c>
      <c r="BV707">
        <f t="shared" si="41"/>
        <v>178970.159577799</v>
      </c>
      <c r="BW707" s="29">
        <v>702</v>
      </c>
      <c r="BX707">
        <f t="shared" si="42"/>
        <v>0</v>
      </c>
      <c r="BY707">
        <f t="shared" si="43"/>
        <v>1</v>
      </c>
      <c r="CA707" s="25">
        <v>140200</v>
      </c>
      <c r="CH707" s="7"/>
    </row>
    <row r="708" spans="1:86">
      <c r="A708" s="15">
        <v>703</v>
      </c>
      <c r="BP708" s="27">
        <v>0.795619856424899</v>
      </c>
      <c r="BQ708" s="27">
        <v>16311.1465497996</v>
      </c>
      <c r="BR708" s="27">
        <v>1.36716904367033</v>
      </c>
      <c r="BS708" s="27">
        <v>20482.5417985628</v>
      </c>
      <c r="BU708">
        <f t="shared" si="40"/>
        <v>103031.831913935</v>
      </c>
      <c r="BV708">
        <f t="shared" si="41"/>
        <v>184592.814751987</v>
      </c>
      <c r="BW708" s="29">
        <v>703</v>
      </c>
      <c r="BX708">
        <f t="shared" si="42"/>
        <v>0</v>
      </c>
      <c r="BY708">
        <f t="shared" si="43"/>
        <v>1</v>
      </c>
      <c r="CA708" s="25">
        <v>140400</v>
      </c>
      <c r="CH708" s="7"/>
    </row>
    <row r="709" spans="1:86">
      <c r="A709" s="15">
        <v>704</v>
      </c>
      <c r="BP709" s="27">
        <v>0.779692539067103</v>
      </c>
      <c r="BQ709" s="27">
        <v>15521.840583538</v>
      </c>
      <c r="BR709" s="27">
        <v>1.31218677315466</v>
      </c>
      <c r="BS709" s="27">
        <v>23008.612961568</v>
      </c>
      <c r="BU709">
        <f t="shared" si="40"/>
        <v>101432.040276528</v>
      </c>
      <c r="BV709">
        <f t="shared" si="41"/>
        <v>173819.40301163</v>
      </c>
      <c r="BW709" s="29">
        <v>704</v>
      </c>
      <c r="BX709">
        <f t="shared" si="42"/>
        <v>0</v>
      </c>
      <c r="BY709">
        <f t="shared" si="43"/>
        <v>1</v>
      </c>
      <c r="CA709" s="25">
        <v>140600</v>
      </c>
      <c r="CH709" s="7"/>
    </row>
    <row r="710" spans="1:86">
      <c r="A710" s="15">
        <v>705</v>
      </c>
      <c r="BP710" s="27">
        <v>0.790576303547851</v>
      </c>
      <c r="BQ710" s="27">
        <v>16146.7097458937</v>
      </c>
      <c r="BR710" s="27">
        <v>1.35339171190674</v>
      </c>
      <c r="BS710" s="27">
        <v>20023.0165345733</v>
      </c>
      <c r="BU710">
        <f t="shared" si="40"/>
        <v>102439.735786284</v>
      </c>
      <c r="BV710">
        <f t="shared" si="41"/>
        <v>182985.740251438</v>
      </c>
      <c r="BW710" s="29">
        <v>705</v>
      </c>
      <c r="BX710">
        <f t="shared" si="42"/>
        <v>0</v>
      </c>
      <c r="BY710">
        <f t="shared" si="43"/>
        <v>1</v>
      </c>
      <c r="CA710" s="25">
        <v>140800</v>
      </c>
      <c r="CH710" s="7"/>
    </row>
    <row r="711" spans="1:86">
      <c r="A711" s="15">
        <v>706</v>
      </c>
      <c r="BP711" s="27">
        <v>0.841823218933826</v>
      </c>
      <c r="BQ711" s="27">
        <v>18085.9211055104</v>
      </c>
      <c r="BR711" s="27">
        <v>1.4527904733775</v>
      </c>
      <c r="BS711" s="27">
        <v>23975.883940287</v>
      </c>
      <c r="BU711">
        <f t="shared" ref="BU711:BU774" si="44">BP711*$BV$1-BQ711</f>
        <v>108187.561734564</v>
      </c>
      <c r="BV711">
        <f t="shared" ref="BV711:BV774" si="45">BR711*$BV$1-BS711</f>
        <v>193942.687066338</v>
      </c>
      <c r="BW711" s="29">
        <v>706</v>
      </c>
      <c r="BX711">
        <f t="shared" ref="BX711:BX774" si="46">IF(BU711=MAX($BU711:$BV711),1,0)</f>
        <v>0</v>
      </c>
      <c r="BY711">
        <f t="shared" ref="BY711:BY774" si="47">IF(BV711=MAX($BU711:$BV711),1,0)</f>
        <v>1</v>
      </c>
      <c r="CA711" s="25">
        <v>141000</v>
      </c>
      <c r="CH711" s="7"/>
    </row>
    <row r="712" spans="1:86">
      <c r="A712" s="15">
        <v>707</v>
      </c>
      <c r="BP712" s="27">
        <v>0.813236298998624</v>
      </c>
      <c r="BQ712" s="27">
        <v>12606.4101191063</v>
      </c>
      <c r="BR712" s="27">
        <v>1.39044151688869</v>
      </c>
      <c r="BS712" s="27">
        <v>17206.0180093909</v>
      </c>
      <c r="BU712">
        <f t="shared" si="44"/>
        <v>109379.034730687</v>
      </c>
      <c r="BV712">
        <f t="shared" si="45"/>
        <v>191360.209523912</v>
      </c>
      <c r="BW712" s="29">
        <v>707</v>
      </c>
      <c r="BX712">
        <f t="shared" si="46"/>
        <v>0</v>
      </c>
      <c r="BY712">
        <f t="shared" si="47"/>
        <v>1</v>
      </c>
      <c r="CA712" s="25">
        <v>141200</v>
      </c>
      <c r="CH712" s="7"/>
    </row>
    <row r="713" spans="1:86">
      <c r="A713" s="15">
        <v>708</v>
      </c>
      <c r="BP713" s="27">
        <v>0.840605680145198</v>
      </c>
      <c r="BQ713" s="27">
        <v>11923.4008858579</v>
      </c>
      <c r="BR713" s="27">
        <v>1.44890263953591</v>
      </c>
      <c r="BS713" s="27">
        <v>16054.8158728369</v>
      </c>
      <c r="BU713">
        <f t="shared" si="44"/>
        <v>114167.451135922</v>
      </c>
      <c r="BV713">
        <f t="shared" si="45"/>
        <v>201280.58005755</v>
      </c>
      <c r="BW713" s="29">
        <v>708</v>
      </c>
      <c r="BX713">
        <f t="shared" si="46"/>
        <v>0</v>
      </c>
      <c r="BY713">
        <f t="shared" si="47"/>
        <v>1</v>
      </c>
      <c r="CA713" s="25">
        <v>141400</v>
      </c>
      <c r="CH713" s="7"/>
    </row>
    <row r="714" spans="1:86">
      <c r="A714" s="15">
        <v>709</v>
      </c>
      <c r="BP714" s="27">
        <v>0.851084148774863</v>
      </c>
      <c r="BQ714" s="27">
        <v>11801.09988502</v>
      </c>
      <c r="BR714" s="27">
        <v>1.42824398800847</v>
      </c>
      <c r="BS714" s="27">
        <v>16040.0892800848</v>
      </c>
      <c r="BU714">
        <f t="shared" si="44"/>
        <v>115861.522431209</v>
      </c>
      <c r="BV714">
        <f t="shared" si="45"/>
        <v>198196.508921186</v>
      </c>
      <c r="BW714" s="29">
        <v>709</v>
      </c>
      <c r="BX714">
        <f t="shared" si="46"/>
        <v>0</v>
      </c>
      <c r="BY714">
        <f t="shared" si="47"/>
        <v>1</v>
      </c>
      <c r="CA714" s="25">
        <v>141600</v>
      </c>
      <c r="CH714" s="7"/>
    </row>
    <row r="715" spans="1:86">
      <c r="A715" s="15">
        <v>710</v>
      </c>
      <c r="BP715" s="27">
        <v>0.829658236817634</v>
      </c>
      <c r="BQ715" s="27">
        <v>14659.9335540701</v>
      </c>
      <c r="BR715" s="27">
        <v>1.43516317112866</v>
      </c>
      <c r="BS715" s="27">
        <v>19268.536632499</v>
      </c>
      <c r="BU715">
        <f t="shared" si="44"/>
        <v>109788.801968575</v>
      </c>
      <c r="BV715">
        <f t="shared" si="45"/>
        <v>196005.9390368</v>
      </c>
      <c r="BW715" s="29">
        <v>710</v>
      </c>
      <c r="BX715">
        <f t="shared" si="46"/>
        <v>0</v>
      </c>
      <c r="BY715">
        <f t="shared" si="47"/>
        <v>1</v>
      </c>
      <c r="CA715" s="25">
        <v>141800</v>
      </c>
      <c r="CH715" s="7"/>
    </row>
    <row r="716" spans="1:86">
      <c r="A716" s="15">
        <v>711</v>
      </c>
      <c r="BP716" s="27">
        <v>0.77806082626467</v>
      </c>
      <c r="BQ716" s="27">
        <v>14488.2762684611</v>
      </c>
      <c r="BR716" s="27">
        <v>1.31018440416681</v>
      </c>
      <c r="BS716" s="27">
        <v>19331.8288605775</v>
      </c>
      <c r="BU716">
        <f t="shared" si="44"/>
        <v>102220.847671239</v>
      </c>
      <c r="BV716">
        <f t="shared" si="45"/>
        <v>177195.831764444</v>
      </c>
      <c r="BW716" s="29">
        <v>711</v>
      </c>
      <c r="BX716">
        <f t="shared" si="46"/>
        <v>0</v>
      </c>
      <c r="BY716">
        <f t="shared" si="47"/>
        <v>1</v>
      </c>
      <c r="CA716" s="25">
        <v>142000</v>
      </c>
      <c r="CH716" s="7"/>
    </row>
    <row r="717" spans="1:86">
      <c r="A717" s="15">
        <v>712</v>
      </c>
      <c r="BP717" s="27">
        <v>0.793450860461483</v>
      </c>
      <c r="BQ717" s="27">
        <v>17447.5989734607</v>
      </c>
      <c r="BR717" s="27">
        <v>1.33764621830994</v>
      </c>
      <c r="BS717" s="27">
        <v>25005.8595727915</v>
      </c>
      <c r="BU717">
        <f t="shared" si="44"/>
        <v>101570.030095762</v>
      </c>
      <c r="BV717">
        <f t="shared" si="45"/>
        <v>175641.0731737</v>
      </c>
      <c r="BW717" s="29">
        <v>712</v>
      </c>
      <c r="BX717">
        <f t="shared" si="46"/>
        <v>0</v>
      </c>
      <c r="BY717">
        <f t="shared" si="47"/>
        <v>1</v>
      </c>
      <c r="CA717" s="25">
        <v>142200</v>
      </c>
      <c r="CH717" s="7"/>
    </row>
    <row r="718" spans="1:86">
      <c r="A718" s="15">
        <v>713</v>
      </c>
      <c r="BP718" s="27">
        <v>0.840075795648835</v>
      </c>
      <c r="BQ718" s="27">
        <v>13742.9022899731</v>
      </c>
      <c r="BR718" s="27">
        <v>1.48333684693647</v>
      </c>
      <c r="BS718" s="27">
        <v>18085.3727766322</v>
      </c>
      <c r="BU718">
        <f t="shared" si="44"/>
        <v>112268.467057352</v>
      </c>
      <c r="BV718">
        <f t="shared" si="45"/>
        <v>204415.154263839</v>
      </c>
      <c r="BW718" s="29">
        <v>713</v>
      </c>
      <c r="BX718">
        <f t="shared" si="46"/>
        <v>0</v>
      </c>
      <c r="BY718">
        <f t="shared" si="47"/>
        <v>1</v>
      </c>
      <c r="CA718" s="25">
        <v>142400</v>
      </c>
      <c r="CH718" s="7"/>
    </row>
    <row r="719" spans="1:86">
      <c r="A719" s="15">
        <v>714</v>
      </c>
      <c r="BP719" s="27">
        <v>0.767569411659021</v>
      </c>
      <c r="BQ719" s="27">
        <v>12021.3886220934</v>
      </c>
      <c r="BR719" s="27">
        <v>1.32157257368574</v>
      </c>
      <c r="BS719" s="27">
        <v>16097.024927472</v>
      </c>
      <c r="BU719">
        <f t="shared" si="44"/>
        <v>103114.02312676</v>
      </c>
      <c r="BV719">
        <f t="shared" si="45"/>
        <v>182138.86112539</v>
      </c>
      <c r="BW719" s="29">
        <v>714</v>
      </c>
      <c r="BX719">
        <f t="shared" si="46"/>
        <v>0</v>
      </c>
      <c r="BY719">
        <f t="shared" si="47"/>
        <v>1</v>
      </c>
      <c r="CA719" s="25">
        <v>142600</v>
      </c>
      <c r="CH719" s="7"/>
    </row>
    <row r="720" spans="1:86">
      <c r="A720" s="15">
        <v>715</v>
      </c>
      <c r="BP720" s="27">
        <v>0.845042124454192</v>
      </c>
      <c r="BQ720" s="27">
        <v>12691.1084318022</v>
      </c>
      <c r="BR720" s="27">
        <v>1.4461667595689</v>
      </c>
      <c r="BS720" s="27">
        <v>15583.4612182095</v>
      </c>
      <c r="BU720">
        <f t="shared" si="44"/>
        <v>114065.210236327</v>
      </c>
      <c r="BV720">
        <f t="shared" si="45"/>
        <v>201341.552717126</v>
      </c>
      <c r="BW720" s="29">
        <v>715</v>
      </c>
      <c r="BX720">
        <f t="shared" si="46"/>
        <v>0</v>
      </c>
      <c r="BY720">
        <f t="shared" si="47"/>
        <v>1</v>
      </c>
      <c r="CA720" s="25">
        <v>142800</v>
      </c>
      <c r="CH720" s="7"/>
    </row>
    <row r="721" spans="1:86">
      <c r="A721" s="15">
        <v>716</v>
      </c>
      <c r="BP721" s="27">
        <v>0.804208969572108</v>
      </c>
      <c r="BQ721" s="27">
        <v>15084.9928659305</v>
      </c>
      <c r="BR721" s="27">
        <v>1.36553614698017</v>
      </c>
      <c r="BS721" s="27">
        <v>19399.5581639676</v>
      </c>
      <c r="BU721">
        <f t="shared" si="44"/>
        <v>105546.352569886</v>
      </c>
      <c r="BV721">
        <f t="shared" si="45"/>
        <v>185430.863883058</v>
      </c>
      <c r="BW721" s="29">
        <v>716</v>
      </c>
      <c r="BX721">
        <f t="shared" si="46"/>
        <v>0</v>
      </c>
      <c r="BY721">
        <f t="shared" si="47"/>
        <v>1</v>
      </c>
      <c r="CA721" s="25">
        <v>143000</v>
      </c>
      <c r="CH721" s="7"/>
    </row>
    <row r="722" spans="1:86">
      <c r="A722" s="15">
        <v>717</v>
      </c>
      <c r="BP722" s="27">
        <v>0.819911818361898</v>
      </c>
      <c r="BQ722" s="27">
        <v>16523.4840160139</v>
      </c>
      <c r="BR722" s="27">
        <v>1.40790495163343</v>
      </c>
      <c r="BS722" s="27">
        <v>25365.3265729647</v>
      </c>
      <c r="BU722">
        <f t="shared" si="44"/>
        <v>106463.288738271</v>
      </c>
      <c r="BV722">
        <f t="shared" si="45"/>
        <v>185820.41617205</v>
      </c>
      <c r="BW722" s="29">
        <v>717</v>
      </c>
      <c r="BX722">
        <f t="shared" si="46"/>
        <v>0</v>
      </c>
      <c r="BY722">
        <f t="shared" si="47"/>
        <v>1</v>
      </c>
      <c r="CA722" s="25">
        <v>143200</v>
      </c>
      <c r="CH722" s="7"/>
    </row>
    <row r="723" spans="1:86">
      <c r="A723" s="15">
        <v>718</v>
      </c>
      <c r="BP723" s="27">
        <v>0.81836017317251</v>
      </c>
      <c r="BQ723" s="27">
        <v>15450.0243854925</v>
      </c>
      <c r="BR723" s="27">
        <v>1.42442240561805</v>
      </c>
      <c r="BS723" s="27">
        <v>21854.3388197375</v>
      </c>
      <c r="BU723">
        <f t="shared" si="44"/>
        <v>107304.001590384</v>
      </c>
      <c r="BV723">
        <f t="shared" si="45"/>
        <v>191809.02202297</v>
      </c>
      <c r="BW723" s="29">
        <v>718</v>
      </c>
      <c r="BX723">
        <f t="shared" si="46"/>
        <v>0</v>
      </c>
      <c r="BY723">
        <f t="shared" si="47"/>
        <v>1</v>
      </c>
      <c r="CA723" s="25">
        <v>143400</v>
      </c>
      <c r="CH723" s="7"/>
    </row>
    <row r="724" spans="1:86">
      <c r="A724" s="15">
        <v>719</v>
      </c>
      <c r="BP724" s="27">
        <v>0.750282834635757</v>
      </c>
      <c r="BQ724" s="27">
        <v>16842.0587436222</v>
      </c>
      <c r="BR724" s="27">
        <v>1.27295268461225</v>
      </c>
      <c r="BS724" s="27">
        <v>23207.2305388463</v>
      </c>
      <c r="BU724">
        <f t="shared" si="44"/>
        <v>95700.3664517413</v>
      </c>
      <c r="BV724">
        <f t="shared" si="45"/>
        <v>167735.672152991</v>
      </c>
      <c r="BW724" s="29">
        <v>719</v>
      </c>
      <c r="BX724">
        <f t="shared" si="46"/>
        <v>0</v>
      </c>
      <c r="BY724">
        <f t="shared" si="47"/>
        <v>1</v>
      </c>
      <c r="CA724" s="25">
        <v>143600</v>
      </c>
      <c r="CH724" s="7"/>
    </row>
    <row r="725" spans="1:86">
      <c r="A725" s="15">
        <v>720</v>
      </c>
      <c r="BP725" s="27">
        <v>0.765109077419789</v>
      </c>
      <c r="BQ725" s="27">
        <v>13911.5200023826</v>
      </c>
      <c r="BR725" s="27">
        <v>1.26080543796149</v>
      </c>
      <c r="BS725" s="27">
        <v>19370.9093214049</v>
      </c>
      <c r="BU725">
        <f t="shared" si="44"/>
        <v>100854.841610586</v>
      </c>
      <c r="BV725">
        <f t="shared" si="45"/>
        <v>169749.906372818</v>
      </c>
      <c r="BW725" s="29">
        <v>720</v>
      </c>
      <c r="BX725">
        <f t="shared" si="46"/>
        <v>0</v>
      </c>
      <c r="BY725">
        <f t="shared" si="47"/>
        <v>1</v>
      </c>
      <c r="CA725" s="25">
        <v>143800</v>
      </c>
      <c r="CH725" s="7"/>
    </row>
    <row r="726" spans="1:86">
      <c r="A726" s="15">
        <v>721</v>
      </c>
      <c r="BP726" s="27">
        <v>0.757720142743835</v>
      </c>
      <c r="BQ726" s="27">
        <v>11718.8865869806</v>
      </c>
      <c r="BR726" s="27">
        <v>1.30281706821342</v>
      </c>
      <c r="BS726" s="27">
        <v>16764.0946539465</v>
      </c>
      <c r="BU726">
        <f t="shared" si="44"/>
        <v>101939.134824595</v>
      </c>
      <c r="BV726">
        <f t="shared" si="45"/>
        <v>178658.465578067</v>
      </c>
      <c r="BW726" s="29">
        <v>721</v>
      </c>
      <c r="BX726">
        <f t="shared" si="46"/>
        <v>0</v>
      </c>
      <c r="BY726">
        <f t="shared" si="47"/>
        <v>1</v>
      </c>
      <c r="CA726" s="25">
        <v>144000</v>
      </c>
      <c r="CH726" s="7"/>
    </row>
    <row r="727" spans="1:86">
      <c r="A727" s="15">
        <v>722</v>
      </c>
      <c r="BP727" s="27">
        <v>0.825654607161038</v>
      </c>
      <c r="BQ727" s="27">
        <v>14524.3466157405</v>
      </c>
      <c r="BR727" s="27">
        <v>1.40973339518967</v>
      </c>
      <c r="BS727" s="27">
        <v>18544.6573643522</v>
      </c>
      <c r="BU727">
        <f t="shared" si="44"/>
        <v>109323.844458415</v>
      </c>
      <c r="BV727">
        <f t="shared" si="45"/>
        <v>192915.351914099</v>
      </c>
      <c r="BW727" s="29">
        <v>722</v>
      </c>
      <c r="BX727">
        <f t="shared" si="46"/>
        <v>0</v>
      </c>
      <c r="BY727">
        <f t="shared" si="47"/>
        <v>1</v>
      </c>
      <c r="CA727" s="25">
        <v>144200</v>
      </c>
      <c r="CH727" s="7"/>
    </row>
    <row r="728" spans="1:86">
      <c r="A728" s="15">
        <v>723</v>
      </c>
      <c r="BP728" s="27">
        <v>0.794759926876518</v>
      </c>
      <c r="BQ728" s="27">
        <v>13831.9255914599</v>
      </c>
      <c r="BR728" s="27">
        <v>1.38456463756744</v>
      </c>
      <c r="BS728" s="27">
        <v>18626.6835274887</v>
      </c>
      <c r="BU728">
        <f t="shared" si="44"/>
        <v>105382.063440018</v>
      </c>
      <c r="BV728">
        <f t="shared" si="45"/>
        <v>189058.012107627</v>
      </c>
      <c r="BW728" s="29">
        <v>723</v>
      </c>
      <c r="BX728">
        <f t="shared" si="46"/>
        <v>0</v>
      </c>
      <c r="BY728">
        <f t="shared" si="47"/>
        <v>1</v>
      </c>
      <c r="CA728" s="25">
        <v>144400</v>
      </c>
      <c r="CH728" s="7"/>
    </row>
    <row r="729" spans="1:86">
      <c r="A729" s="15">
        <v>724</v>
      </c>
      <c r="BP729" s="27">
        <v>0.762558698114234</v>
      </c>
      <c r="BQ729" s="27">
        <v>17939.4611089442</v>
      </c>
      <c r="BR729" s="27">
        <v>1.31450247929647</v>
      </c>
      <c r="BS729" s="27">
        <v>24912.7210218043</v>
      </c>
      <c r="BU729">
        <f t="shared" si="44"/>
        <v>96444.3436081909</v>
      </c>
      <c r="BV729">
        <f t="shared" si="45"/>
        <v>172262.650872666</v>
      </c>
      <c r="BW729" s="29">
        <v>724</v>
      </c>
      <c r="BX729">
        <f t="shared" si="46"/>
        <v>0</v>
      </c>
      <c r="BY729">
        <f t="shared" si="47"/>
        <v>1</v>
      </c>
      <c r="CA729" s="25">
        <v>144600</v>
      </c>
      <c r="CH729" s="7"/>
    </row>
    <row r="730" spans="1:86">
      <c r="A730" s="15">
        <v>725</v>
      </c>
      <c r="BP730" s="27">
        <v>0.838455204575307</v>
      </c>
      <c r="BQ730" s="27">
        <v>15777.3935095441</v>
      </c>
      <c r="BR730" s="27">
        <v>1.40155418360409</v>
      </c>
      <c r="BS730" s="27">
        <v>19671.1806729704</v>
      </c>
      <c r="BU730">
        <f t="shared" si="44"/>
        <v>109990.887176752</v>
      </c>
      <c r="BV730">
        <f t="shared" si="45"/>
        <v>190561.946867643</v>
      </c>
      <c r="BW730" s="29">
        <v>725</v>
      </c>
      <c r="BX730">
        <f t="shared" si="46"/>
        <v>0</v>
      </c>
      <c r="BY730">
        <f t="shared" si="47"/>
        <v>1</v>
      </c>
      <c r="CA730" s="25">
        <v>144800</v>
      </c>
      <c r="CH730" s="7"/>
    </row>
    <row r="731" spans="1:86">
      <c r="A731" s="15">
        <v>726</v>
      </c>
      <c r="BP731" s="27">
        <v>0.76644310716815</v>
      </c>
      <c r="BQ731" s="27">
        <v>14161.8487562929</v>
      </c>
      <c r="BR731" s="27">
        <v>1.28178908350878</v>
      </c>
      <c r="BS731" s="27">
        <v>19834.5742983684</v>
      </c>
      <c r="BU731">
        <f t="shared" si="44"/>
        <v>100804.61731893</v>
      </c>
      <c r="BV731">
        <f t="shared" si="45"/>
        <v>172433.788227948</v>
      </c>
      <c r="BW731" s="29">
        <v>726</v>
      </c>
      <c r="BX731">
        <f t="shared" si="46"/>
        <v>0</v>
      </c>
      <c r="BY731">
        <f t="shared" si="47"/>
        <v>1</v>
      </c>
      <c r="CA731" s="25">
        <v>145000</v>
      </c>
      <c r="CH731" s="7"/>
    </row>
    <row r="732" spans="1:86">
      <c r="A732" s="15">
        <v>727</v>
      </c>
      <c r="BP732" s="27">
        <v>0.797368492761737</v>
      </c>
      <c r="BQ732" s="27">
        <v>12229.0170209453</v>
      </c>
      <c r="BR732" s="27">
        <v>1.37660487876333</v>
      </c>
      <c r="BS732" s="27">
        <v>15830.1778270491</v>
      </c>
      <c r="BU732">
        <f t="shared" si="44"/>
        <v>107376.256893315</v>
      </c>
      <c r="BV732">
        <f t="shared" si="45"/>
        <v>190660.55398745</v>
      </c>
      <c r="BW732" s="29">
        <v>727</v>
      </c>
      <c r="BX732">
        <f t="shared" si="46"/>
        <v>0</v>
      </c>
      <c r="BY732">
        <f t="shared" si="47"/>
        <v>1</v>
      </c>
      <c r="CA732" s="25">
        <v>145200</v>
      </c>
      <c r="CH732" s="7"/>
    </row>
    <row r="733" spans="1:86">
      <c r="A733" s="15">
        <v>728</v>
      </c>
      <c r="BP733" s="27">
        <v>0.818400526150153</v>
      </c>
      <c r="BQ733" s="27">
        <v>17122.4611759353</v>
      </c>
      <c r="BR733" s="27">
        <v>1.40593023095724</v>
      </c>
      <c r="BS733" s="27">
        <v>24074.8073501879</v>
      </c>
      <c r="BU733">
        <f t="shared" si="44"/>
        <v>105637.617746588</v>
      </c>
      <c r="BV733">
        <f t="shared" si="45"/>
        <v>186814.727293399</v>
      </c>
      <c r="BW733" s="29">
        <v>728</v>
      </c>
      <c r="BX733">
        <f t="shared" si="46"/>
        <v>0</v>
      </c>
      <c r="BY733">
        <f t="shared" si="47"/>
        <v>1</v>
      </c>
      <c r="CA733" s="25">
        <v>145400</v>
      </c>
      <c r="CH733" s="7"/>
    </row>
    <row r="734" spans="1:86">
      <c r="A734" s="15">
        <v>729</v>
      </c>
      <c r="BP734" s="27">
        <v>0.849613334881953</v>
      </c>
      <c r="BQ734" s="27">
        <v>18092.7225474941</v>
      </c>
      <c r="BR734" s="27">
        <v>1.48460183263946</v>
      </c>
      <c r="BS734" s="27">
        <v>24833.6775040265</v>
      </c>
      <c r="BU734">
        <f t="shared" si="44"/>
        <v>109349.277684799</v>
      </c>
      <c r="BV734">
        <f t="shared" si="45"/>
        <v>197856.597391892</v>
      </c>
      <c r="BW734" s="29">
        <v>729</v>
      </c>
      <c r="BX734">
        <f t="shared" si="46"/>
        <v>0</v>
      </c>
      <c r="BY734">
        <f t="shared" si="47"/>
        <v>1</v>
      </c>
      <c r="CA734" s="25">
        <v>145600</v>
      </c>
      <c r="CH734" s="7"/>
    </row>
    <row r="735" spans="1:86">
      <c r="A735" s="15">
        <v>730</v>
      </c>
      <c r="BP735" s="27">
        <v>0.783730758703364</v>
      </c>
      <c r="BQ735" s="27">
        <v>11386.1050873128</v>
      </c>
      <c r="BR735" s="27">
        <v>1.33133373459356</v>
      </c>
      <c r="BS735" s="27">
        <v>15582.388727102</v>
      </c>
      <c r="BU735">
        <f t="shared" si="44"/>
        <v>106173.508718192</v>
      </c>
      <c r="BV735">
        <f t="shared" si="45"/>
        <v>184117.671461932</v>
      </c>
      <c r="BW735" s="29">
        <v>730</v>
      </c>
      <c r="BX735">
        <f t="shared" si="46"/>
        <v>0</v>
      </c>
      <c r="BY735">
        <f t="shared" si="47"/>
        <v>1</v>
      </c>
      <c r="CA735" s="25">
        <v>145800</v>
      </c>
      <c r="CH735" s="7"/>
    </row>
    <row r="736" spans="1:86">
      <c r="A736" s="15">
        <v>731</v>
      </c>
      <c r="BP736" s="27">
        <v>0.819241979393822</v>
      </c>
      <c r="BQ736" s="27">
        <v>12601.0681447419</v>
      </c>
      <c r="BR736" s="27">
        <v>1.42495010826908</v>
      </c>
      <c r="BS736" s="27">
        <v>16618.0922607234</v>
      </c>
      <c r="BU736">
        <f t="shared" si="44"/>
        <v>110285.228764331</v>
      </c>
      <c r="BV736">
        <f t="shared" si="45"/>
        <v>197124.423979639</v>
      </c>
      <c r="BW736" s="29">
        <v>731</v>
      </c>
      <c r="BX736">
        <f t="shared" si="46"/>
        <v>0</v>
      </c>
      <c r="BY736">
        <f t="shared" si="47"/>
        <v>1</v>
      </c>
      <c r="CA736" s="25">
        <v>146000</v>
      </c>
      <c r="CH736" s="7"/>
    </row>
    <row r="737" spans="1:86">
      <c r="A737" s="15">
        <v>732</v>
      </c>
      <c r="BP737" s="27">
        <v>0.767358203068857</v>
      </c>
      <c r="BQ737" s="27">
        <v>13049.6174177265</v>
      </c>
      <c r="BR737" s="27">
        <v>1.32774634539832</v>
      </c>
      <c r="BS737" s="27">
        <v>17248.8586850306</v>
      </c>
      <c r="BU737">
        <f t="shared" si="44"/>
        <v>102054.113042602</v>
      </c>
      <c r="BV737">
        <f t="shared" si="45"/>
        <v>181913.093124718</v>
      </c>
      <c r="BW737" s="29">
        <v>732</v>
      </c>
      <c r="BX737">
        <f t="shared" si="46"/>
        <v>0</v>
      </c>
      <c r="BY737">
        <f t="shared" si="47"/>
        <v>1</v>
      </c>
      <c r="CA737" s="25">
        <v>146200</v>
      </c>
      <c r="CH737" s="7"/>
    </row>
    <row r="738" spans="1:86">
      <c r="A738" s="15">
        <v>733</v>
      </c>
      <c r="BP738" s="27">
        <v>0.770209392301255</v>
      </c>
      <c r="BQ738" s="27">
        <v>13296.6805917153</v>
      </c>
      <c r="BR738" s="27">
        <v>1.3067067115067</v>
      </c>
      <c r="BS738" s="27">
        <v>18460.79418412</v>
      </c>
      <c r="BU738">
        <f t="shared" si="44"/>
        <v>102234.728253473</v>
      </c>
      <c r="BV738">
        <f t="shared" si="45"/>
        <v>177545.212541884</v>
      </c>
      <c r="BW738" s="29">
        <v>733</v>
      </c>
      <c r="BX738">
        <f t="shared" si="46"/>
        <v>0</v>
      </c>
      <c r="BY738">
        <f t="shared" si="47"/>
        <v>1</v>
      </c>
      <c r="CA738" s="25">
        <v>146400</v>
      </c>
      <c r="CH738" s="7"/>
    </row>
    <row r="739" spans="1:86">
      <c r="A739" s="15">
        <v>734</v>
      </c>
      <c r="BP739" s="27">
        <v>0.791933139686661</v>
      </c>
      <c r="BQ739" s="27">
        <v>11848.6133413083</v>
      </c>
      <c r="BR739" s="27">
        <v>1.35945626556564</v>
      </c>
      <c r="BS739" s="27">
        <v>15435.0649393832</v>
      </c>
      <c r="BU739">
        <f t="shared" si="44"/>
        <v>106941.357611691</v>
      </c>
      <c r="BV739">
        <f t="shared" si="45"/>
        <v>188483.374895463</v>
      </c>
      <c r="BW739" s="29">
        <v>734</v>
      </c>
      <c r="BX739">
        <f t="shared" si="46"/>
        <v>0</v>
      </c>
      <c r="BY739">
        <f t="shared" si="47"/>
        <v>1</v>
      </c>
      <c r="CA739" s="25">
        <v>146600</v>
      </c>
      <c r="CH739" s="7"/>
    </row>
    <row r="740" spans="1:86">
      <c r="A740" s="15">
        <v>735</v>
      </c>
      <c r="BP740" s="27">
        <v>0.829520010849902</v>
      </c>
      <c r="BQ740" s="27">
        <v>15285.6275860489</v>
      </c>
      <c r="BR740" s="27">
        <v>1.41992630762695</v>
      </c>
      <c r="BS740" s="27">
        <v>20974.9996961717</v>
      </c>
      <c r="BU740">
        <f t="shared" si="44"/>
        <v>109142.374041436</v>
      </c>
      <c r="BV740">
        <f t="shared" si="45"/>
        <v>192013.946447871</v>
      </c>
      <c r="BW740" s="29">
        <v>735</v>
      </c>
      <c r="BX740">
        <f t="shared" si="46"/>
        <v>0</v>
      </c>
      <c r="BY740">
        <f t="shared" si="47"/>
        <v>1</v>
      </c>
      <c r="CA740" s="25">
        <v>146800</v>
      </c>
      <c r="CH740" s="7"/>
    </row>
    <row r="741" spans="1:86">
      <c r="A741" s="15">
        <v>736</v>
      </c>
      <c r="BP741" s="27">
        <v>0.825039312957637</v>
      </c>
      <c r="BQ741" s="27">
        <v>25295.1034612802</v>
      </c>
      <c r="BR741" s="27">
        <v>1.40610387220937</v>
      </c>
      <c r="BS741" s="27">
        <v>32676.4438826477</v>
      </c>
      <c r="BU741">
        <f t="shared" si="44"/>
        <v>98460.7934823652</v>
      </c>
      <c r="BV741">
        <f t="shared" si="45"/>
        <v>178239.136948758</v>
      </c>
      <c r="BW741" s="29">
        <v>736</v>
      </c>
      <c r="BX741">
        <f t="shared" si="46"/>
        <v>0</v>
      </c>
      <c r="BY741">
        <f t="shared" si="47"/>
        <v>1</v>
      </c>
      <c r="CA741" s="25">
        <v>147000</v>
      </c>
      <c r="CH741" s="7"/>
    </row>
    <row r="742" spans="1:86">
      <c r="A742" s="15">
        <v>737</v>
      </c>
      <c r="BP742" s="27">
        <v>0.765634163303053</v>
      </c>
      <c r="BQ742" s="27">
        <v>14867.9460600732</v>
      </c>
      <c r="BR742" s="27">
        <v>1.29738809848387</v>
      </c>
      <c r="BS742" s="27">
        <v>19137.6761486607</v>
      </c>
      <c r="BU742">
        <f t="shared" si="44"/>
        <v>99977.1784353848</v>
      </c>
      <c r="BV742">
        <f t="shared" si="45"/>
        <v>175470.53862392</v>
      </c>
      <c r="BW742" s="29">
        <v>737</v>
      </c>
      <c r="BX742">
        <f t="shared" si="46"/>
        <v>0</v>
      </c>
      <c r="BY742">
        <f t="shared" si="47"/>
        <v>1</v>
      </c>
      <c r="CA742" s="25">
        <v>147200</v>
      </c>
      <c r="CH742" s="7"/>
    </row>
    <row r="743" spans="1:86">
      <c r="A743" s="15">
        <v>738</v>
      </c>
      <c r="BP743" s="27">
        <v>0.773113159938289</v>
      </c>
      <c r="BQ743" s="27">
        <v>16339.0108843508</v>
      </c>
      <c r="BR743" s="27">
        <v>1.31923448295554</v>
      </c>
      <c r="BS743" s="27">
        <v>19869.428971392</v>
      </c>
      <c r="BU743">
        <f t="shared" si="44"/>
        <v>99627.9631063926</v>
      </c>
      <c r="BV743">
        <f t="shared" si="45"/>
        <v>178015.743471939</v>
      </c>
      <c r="BW743" s="29">
        <v>738</v>
      </c>
      <c r="BX743">
        <f t="shared" si="46"/>
        <v>0</v>
      </c>
      <c r="BY743">
        <f t="shared" si="47"/>
        <v>1</v>
      </c>
      <c r="CA743" s="25">
        <v>147400</v>
      </c>
      <c r="CH743" s="7"/>
    </row>
    <row r="744" spans="1:86">
      <c r="A744" s="15">
        <v>739</v>
      </c>
      <c r="BP744" s="27">
        <v>0.780997340009315</v>
      </c>
      <c r="BQ744" s="27">
        <v>14745.2236150727</v>
      </c>
      <c r="BR744" s="27">
        <v>1.34132764480402</v>
      </c>
      <c r="BS744" s="27">
        <v>19043.0738029252</v>
      </c>
      <c r="BU744">
        <f t="shared" si="44"/>
        <v>102404.377386325</v>
      </c>
      <c r="BV744">
        <f t="shared" si="45"/>
        <v>182156.072917677</v>
      </c>
      <c r="BW744" s="29">
        <v>739</v>
      </c>
      <c r="BX744">
        <f t="shared" si="46"/>
        <v>0</v>
      </c>
      <c r="BY744">
        <f t="shared" si="47"/>
        <v>1</v>
      </c>
      <c r="CA744" s="25">
        <v>147600</v>
      </c>
      <c r="CH744" s="7"/>
    </row>
    <row r="745" spans="1:86">
      <c r="A745" s="15">
        <v>740</v>
      </c>
      <c r="BP745" s="27">
        <v>0.782890943281827</v>
      </c>
      <c r="BQ745" s="27">
        <v>14631.6298234171</v>
      </c>
      <c r="BR745" s="27">
        <v>1.3585352340572</v>
      </c>
      <c r="BS745" s="27">
        <v>18933.8994635377</v>
      </c>
      <c r="BU745">
        <f t="shared" si="44"/>
        <v>102802.011668857</v>
      </c>
      <c r="BV745">
        <f t="shared" si="45"/>
        <v>184846.385645043</v>
      </c>
      <c r="BW745" s="29">
        <v>740</v>
      </c>
      <c r="BX745">
        <f t="shared" si="46"/>
        <v>0</v>
      </c>
      <c r="BY745">
        <f t="shared" si="47"/>
        <v>1</v>
      </c>
      <c r="CA745" s="25">
        <v>147800</v>
      </c>
      <c r="CH745" s="7"/>
    </row>
    <row r="746" spans="1:86">
      <c r="A746" s="15">
        <v>741</v>
      </c>
      <c r="BP746" s="27">
        <v>0.786747379849966</v>
      </c>
      <c r="BQ746" s="27">
        <v>16772.0389368604</v>
      </c>
      <c r="BR746" s="27">
        <v>1.35026890043994</v>
      </c>
      <c r="BS746" s="27">
        <v>22086.8772755348</v>
      </c>
      <c r="BU746">
        <f t="shared" si="44"/>
        <v>101240.068040635</v>
      </c>
      <c r="BV746">
        <f t="shared" si="45"/>
        <v>180453.457790455</v>
      </c>
      <c r="BW746" s="29">
        <v>741</v>
      </c>
      <c r="BX746">
        <f t="shared" si="46"/>
        <v>0</v>
      </c>
      <c r="BY746">
        <f t="shared" si="47"/>
        <v>1</v>
      </c>
      <c r="CA746" s="25">
        <v>148000</v>
      </c>
      <c r="CH746" s="7"/>
    </row>
    <row r="747" spans="1:86">
      <c r="A747" s="15">
        <v>742</v>
      </c>
      <c r="BP747" s="27">
        <v>0.839120699615451</v>
      </c>
      <c r="BQ747" s="27">
        <v>19636.4446956059</v>
      </c>
      <c r="BR747" s="27">
        <v>1.42967114519402</v>
      </c>
      <c r="BS747" s="27">
        <v>29924.070062518</v>
      </c>
      <c r="BU747">
        <f t="shared" si="44"/>
        <v>106231.660246712</v>
      </c>
      <c r="BV747">
        <f t="shared" si="45"/>
        <v>184526.601716585</v>
      </c>
      <c r="BW747" s="29">
        <v>742</v>
      </c>
      <c r="BX747">
        <f t="shared" si="46"/>
        <v>0</v>
      </c>
      <c r="BY747">
        <f t="shared" si="47"/>
        <v>1</v>
      </c>
      <c r="CA747" s="25">
        <v>148200</v>
      </c>
      <c r="CH747" s="7"/>
    </row>
    <row r="748" spans="1:86">
      <c r="A748" s="15">
        <v>743</v>
      </c>
      <c r="BP748" s="27">
        <v>0.789667736664663</v>
      </c>
      <c r="BQ748" s="27">
        <v>12062.9300412346</v>
      </c>
      <c r="BR748" s="27">
        <v>1.36293469442132</v>
      </c>
      <c r="BS748" s="27">
        <v>16503.6567903069</v>
      </c>
      <c r="BU748">
        <f t="shared" si="44"/>
        <v>106387.230458465</v>
      </c>
      <c r="BV748">
        <f t="shared" si="45"/>
        <v>187936.547372891</v>
      </c>
      <c r="BW748" s="29">
        <v>743</v>
      </c>
      <c r="BX748">
        <f t="shared" si="46"/>
        <v>0</v>
      </c>
      <c r="BY748">
        <f t="shared" si="47"/>
        <v>1</v>
      </c>
      <c r="CA748" s="25">
        <v>148400</v>
      </c>
      <c r="CH748" s="7"/>
    </row>
    <row r="749" spans="1:86">
      <c r="A749" s="15">
        <v>744</v>
      </c>
      <c r="BP749" s="27">
        <v>0.828265598136157</v>
      </c>
      <c r="BQ749" s="27">
        <v>13369.30083343</v>
      </c>
      <c r="BR749" s="27">
        <v>1.39416710694169</v>
      </c>
      <c r="BS749" s="27">
        <v>18906.6371124189</v>
      </c>
      <c r="BU749">
        <f t="shared" si="44"/>
        <v>110870.538886994</v>
      </c>
      <c r="BV749">
        <f t="shared" si="45"/>
        <v>190218.428928834</v>
      </c>
      <c r="BW749" s="29">
        <v>744</v>
      </c>
      <c r="BX749">
        <f t="shared" si="46"/>
        <v>0</v>
      </c>
      <c r="BY749">
        <f t="shared" si="47"/>
        <v>1</v>
      </c>
      <c r="CA749" s="25">
        <v>148600</v>
      </c>
      <c r="CH749" s="7"/>
    </row>
    <row r="750" spans="1:86">
      <c r="A750" s="15">
        <v>745</v>
      </c>
      <c r="BP750" s="27">
        <v>0.795383511006113</v>
      </c>
      <c r="BQ750" s="27">
        <v>16170.8040893337</v>
      </c>
      <c r="BR750" s="27">
        <v>1.37964171260358</v>
      </c>
      <c r="BS750" s="27">
        <v>23714.3967819079</v>
      </c>
      <c r="BU750">
        <f t="shared" si="44"/>
        <v>103136.722561583</v>
      </c>
      <c r="BV750">
        <f t="shared" si="45"/>
        <v>183231.86010863</v>
      </c>
      <c r="BW750" s="29">
        <v>745</v>
      </c>
      <c r="BX750">
        <f t="shared" si="46"/>
        <v>0</v>
      </c>
      <c r="BY750">
        <f t="shared" si="47"/>
        <v>1</v>
      </c>
      <c r="CA750" s="25">
        <v>148800</v>
      </c>
      <c r="CH750" s="7"/>
    </row>
    <row r="751" spans="1:86">
      <c r="A751" s="15">
        <v>746</v>
      </c>
      <c r="BP751" s="27">
        <v>0.867055270330651</v>
      </c>
      <c r="BQ751" s="27">
        <v>13458.1220024275</v>
      </c>
      <c r="BR751" s="27">
        <v>1.51132435964902</v>
      </c>
      <c r="BS751" s="27">
        <v>17360.9117164309</v>
      </c>
      <c r="BU751">
        <f t="shared" si="44"/>
        <v>116600.16854717</v>
      </c>
      <c r="BV751">
        <f t="shared" si="45"/>
        <v>209337.742230922</v>
      </c>
      <c r="BW751" s="29">
        <v>746</v>
      </c>
      <c r="BX751">
        <f t="shared" si="46"/>
        <v>0</v>
      </c>
      <c r="BY751">
        <f t="shared" si="47"/>
        <v>1</v>
      </c>
      <c r="CA751" s="25">
        <v>149000</v>
      </c>
      <c r="CH751" s="7"/>
    </row>
    <row r="752" spans="1:86">
      <c r="A752" s="15">
        <v>747</v>
      </c>
      <c r="BP752" s="27">
        <v>0.83212908789774</v>
      </c>
      <c r="BQ752" s="27">
        <v>14836.0989244206</v>
      </c>
      <c r="BR752" s="27">
        <v>1.44645458805057</v>
      </c>
      <c r="BS752" s="27">
        <v>19115.5781393627</v>
      </c>
      <c r="BU752">
        <f t="shared" si="44"/>
        <v>109983.26426024</v>
      </c>
      <c r="BV752">
        <f t="shared" si="45"/>
        <v>197852.610068223</v>
      </c>
      <c r="BW752" s="29">
        <v>747</v>
      </c>
      <c r="BX752">
        <f t="shared" si="46"/>
        <v>0</v>
      </c>
      <c r="BY752">
        <f t="shared" si="47"/>
        <v>1</v>
      </c>
      <c r="CA752" s="25">
        <v>149200</v>
      </c>
      <c r="CH752" s="7"/>
    </row>
    <row r="753" spans="1:86">
      <c r="A753" s="15">
        <v>748</v>
      </c>
      <c r="BP753" s="27">
        <v>0.826589566946942</v>
      </c>
      <c r="BQ753" s="27">
        <v>14517.5951796362</v>
      </c>
      <c r="BR753" s="27">
        <v>1.44100997784385</v>
      </c>
      <c r="BS753" s="27">
        <v>20975.0040994149</v>
      </c>
      <c r="BU753">
        <f t="shared" si="44"/>
        <v>109470.839862405</v>
      </c>
      <c r="BV753">
        <f t="shared" si="45"/>
        <v>195176.492577163</v>
      </c>
      <c r="BW753" s="29">
        <v>748</v>
      </c>
      <c r="BX753">
        <f t="shared" si="46"/>
        <v>0</v>
      </c>
      <c r="BY753">
        <f t="shared" si="47"/>
        <v>1</v>
      </c>
      <c r="CA753" s="25">
        <v>149400</v>
      </c>
      <c r="CH753" s="7"/>
    </row>
    <row r="754" spans="1:86">
      <c r="A754" s="15">
        <v>749</v>
      </c>
      <c r="BP754" s="27">
        <v>0.798639862427373</v>
      </c>
      <c r="BQ754" s="27">
        <v>16913.3240003118</v>
      </c>
      <c r="BR754" s="27">
        <v>1.38226856345651</v>
      </c>
      <c r="BS754" s="27">
        <v>25894.4830410414</v>
      </c>
      <c r="BU754">
        <f t="shared" si="44"/>
        <v>102882.655363794</v>
      </c>
      <c r="BV754">
        <f t="shared" si="45"/>
        <v>181445.801477436</v>
      </c>
      <c r="BW754" s="29">
        <v>749</v>
      </c>
      <c r="BX754">
        <f t="shared" si="46"/>
        <v>0</v>
      </c>
      <c r="BY754">
        <f t="shared" si="47"/>
        <v>1</v>
      </c>
      <c r="CA754" s="25">
        <v>149600</v>
      </c>
      <c r="CH754" s="7"/>
    </row>
    <row r="755" spans="1:86">
      <c r="A755" s="15">
        <v>750</v>
      </c>
      <c r="BP755" s="27">
        <v>0.837124855917016</v>
      </c>
      <c r="BQ755" s="27">
        <v>12342.6767987922</v>
      </c>
      <c r="BR755" s="27">
        <v>1.45293108140366</v>
      </c>
      <c r="BS755" s="27">
        <v>17019.3145834483</v>
      </c>
      <c r="BU755">
        <f t="shared" si="44"/>
        <v>113226.05158876</v>
      </c>
      <c r="BV755">
        <f t="shared" si="45"/>
        <v>200920.3476271</v>
      </c>
      <c r="BW755" s="29">
        <v>750</v>
      </c>
      <c r="BX755">
        <f t="shared" si="46"/>
        <v>0</v>
      </c>
      <c r="BY755">
        <f t="shared" si="47"/>
        <v>1</v>
      </c>
      <c r="CA755" s="25">
        <v>149800</v>
      </c>
      <c r="CH755" s="7"/>
    </row>
    <row r="756" spans="1:86">
      <c r="A756" s="15">
        <v>751</v>
      </c>
      <c r="BP756" s="27">
        <v>0.798274818864723</v>
      </c>
      <c r="BQ756" s="27">
        <v>11658.75332527</v>
      </c>
      <c r="BR756" s="27">
        <v>1.38514097793201</v>
      </c>
      <c r="BS756" s="27">
        <v>15952.7916566196</v>
      </c>
      <c r="BU756">
        <f t="shared" si="44"/>
        <v>108082.469504438</v>
      </c>
      <c r="BV756">
        <f t="shared" si="45"/>
        <v>191818.355033182</v>
      </c>
      <c r="BW756" s="29">
        <v>751</v>
      </c>
      <c r="BX756">
        <f t="shared" si="46"/>
        <v>0</v>
      </c>
      <c r="BY756">
        <f t="shared" si="47"/>
        <v>1</v>
      </c>
      <c r="CA756" s="25">
        <v>150000</v>
      </c>
      <c r="CH756" s="7"/>
    </row>
    <row r="757" spans="1:79">
      <c r="A757" s="15">
        <v>752</v>
      </c>
      <c r="BP757" s="27">
        <v>0.80106227534496</v>
      </c>
      <c r="BQ757" s="27">
        <v>18293.0494625209</v>
      </c>
      <c r="BR757" s="27">
        <v>1.37759517550762</v>
      </c>
      <c r="BS757" s="27">
        <v>26953.5693578706</v>
      </c>
      <c r="BU757">
        <f t="shared" si="44"/>
        <v>101866.291839223</v>
      </c>
      <c r="BV757">
        <f t="shared" si="45"/>
        <v>179685.706968272</v>
      </c>
      <c r="BW757" s="29">
        <v>752</v>
      </c>
      <c r="BX757">
        <f t="shared" si="46"/>
        <v>0</v>
      </c>
      <c r="BY757">
        <f t="shared" si="47"/>
        <v>1</v>
      </c>
      <c r="CA757" s="25"/>
    </row>
    <row r="758" spans="1:79">
      <c r="A758" s="15">
        <v>753</v>
      </c>
      <c r="BP758" s="27">
        <v>0.782636110528987</v>
      </c>
      <c r="BQ758" s="27">
        <v>11631.4455163583</v>
      </c>
      <c r="BR758" s="27">
        <v>1.34107974919982</v>
      </c>
      <c r="BS758" s="27">
        <v>15911.6876929928</v>
      </c>
      <c r="BU758">
        <f t="shared" si="44"/>
        <v>105763.97106299</v>
      </c>
      <c r="BV758">
        <f t="shared" si="45"/>
        <v>185250.274686979</v>
      </c>
      <c r="BW758" s="29">
        <v>753</v>
      </c>
      <c r="BX758">
        <f t="shared" si="46"/>
        <v>0</v>
      </c>
      <c r="BY758">
        <f t="shared" si="47"/>
        <v>1</v>
      </c>
      <c r="CA758" s="25"/>
    </row>
    <row r="759" spans="1:79">
      <c r="A759" s="15">
        <v>754</v>
      </c>
      <c r="BP759" s="27">
        <v>0.764925824439494</v>
      </c>
      <c r="BQ759" s="27">
        <v>12972.4248593865</v>
      </c>
      <c r="BR759" s="27">
        <v>1.30070620604943</v>
      </c>
      <c r="BS759" s="27">
        <v>16310.8310762744</v>
      </c>
      <c r="BU759">
        <f t="shared" si="44"/>
        <v>101766.448806538</v>
      </c>
      <c r="BV759">
        <f t="shared" si="45"/>
        <v>178795.09983114</v>
      </c>
      <c r="BW759" s="29">
        <v>754</v>
      </c>
      <c r="BX759">
        <f t="shared" si="46"/>
        <v>0</v>
      </c>
      <c r="BY759">
        <f t="shared" si="47"/>
        <v>1</v>
      </c>
      <c r="CA759" s="25"/>
    </row>
    <row r="760" spans="1:79">
      <c r="A760" s="15">
        <v>755</v>
      </c>
      <c r="BP760" s="27">
        <v>0.844785573332359</v>
      </c>
      <c r="BQ760" s="27">
        <v>15098.63707277</v>
      </c>
      <c r="BR760" s="27">
        <v>1.4491211802523</v>
      </c>
      <c r="BS760" s="27">
        <v>20828.9745582053</v>
      </c>
      <c r="BU760">
        <f t="shared" si="44"/>
        <v>111619.198927084</v>
      </c>
      <c r="BV760">
        <f t="shared" si="45"/>
        <v>196539.20247964</v>
      </c>
      <c r="BW760" s="29">
        <v>755</v>
      </c>
      <c r="BX760">
        <f t="shared" si="46"/>
        <v>0</v>
      </c>
      <c r="BY760">
        <f t="shared" si="47"/>
        <v>1</v>
      </c>
      <c r="CA760" s="25"/>
    </row>
    <row r="761" spans="1:79">
      <c r="A761" s="15">
        <v>756</v>
      </c>
      <c r="BP761" s="27">
        <v>0.822623450380901</v>
      </c>
      <c r="BQ761" s="27">
        <v>14602.8136817679</v>
      </c>
      <c r="BR761" s="27">
        <v>1.42183161214462</v>
      </c>
      <c r="BS761" s="27">
        <v>18688.9353788832</v>
      </c>
      <c r="BU761">
        <f t="shared" si="44"/>
        <v>108790.703875367</v>
      </c>
      <c r="BV761">
        <f t="shared" si="45"/>
        <v>194585.80644281</v>
      </c>
      <c r="BW761" s="29">
        <v>756</v>
      </c>
      <c r="BX761">
        <f t="shared" si="46"/>
        <v>0</v>
      </c>
      <c r="BY761">
        <f t="shared" si="47"/>
        <v>1</v>
      </c>
      <c r="CA761" s="25"/>
    </row>
    <row r="762" spans="1:79">
      <c r="A762" s="15">
        <v>757</v>
      </c>
      <c r="BP762" s="27">
        <v>0.817736267151946</v>
      </c>
      <c r="BQ762" s="27">
        <v>17715.1136837817</v>
      </c>
      <c r="BR762" s="27">
        <v>1.41577703705909</v>
      </c>
      <c r="BS762" s="27">
        <v>24418.2420508231</v>
      </c>
      <c r="BU762">
        <f t="shared" si="44"/>
        <v>104945.32638901</v>
      </c>
      <c r="BV762">
        <f t="shared" si="45"/>
        <v>187948.313508041</v>
      </c>
      <c r="BW762" s="29">
        <v>757</v>
      </c>
      <c r="BX762">
        <f t="shared" si="46"/>
        <v>0</v>
      </c>
      <c r="BY762">
        <f t="shared" si="47"/>
        <v>1</v>
      </c>
      <c r="CA762" s="25"/>
    </row>
    <row r="763" spans="1:79">
      <c r="A763" s="15">
        <v>758</v>
      </c>
      <c r="BP763" s="27">
        <v>0.834244349112478</v>
      </c>
      <c r="BQ763" s="27">
        <v>15284.2556237598</v>
      </c>
      <c r="BR763" s="27">
        <v>1.42220641541976</v>
      </c>
      <c r="BS763" s="27">
        <v>23649.8635248758</v>
      </c>
      <c r="BU763">
        <f t="shared" si="44"/>
        <v>109852.396743112</v>
      </c>
      <c r="BV763">
        <f t="shared" si="45"/>
        <v>189681.098788088</v>
      </c>
      <c r="BW763" s="29">
        <v>758</v>
      </c>
      <c r="BX763">
        <f t="shared" si="46"/>
        <v>0</v>
      </c>
      <c r="BY763">
        <f t="shared" si="47"/>
        <v>1</v>
      </c>
      <c r="CA763" s="25"/>
    </row>
    <row r="764" spans="1:79">
      <c r="A764" s="15">
        <v>759</v>
      </c>
      <c r="BP764" s="27">
        <v>0.835483263410867</v>
      </c>
      <c r="BQ764" s="27">
        <v>13068.8231448113</v>
      </c>
      <c r="BR764" s="27">
        <v>1.44424501217779</v>
      </c>
      <c r="BS764" s="27">
        <v>15346.0925792877</v>
      </c>
      <c r="BU764">
        <f t="shared" si="44"/>
        <v>112253.666366819</v>
      </c>
      <c r="BV764">
        <f t="shared" si="45"/>
        <v>201290.659247381</v>
      </c>
      <c r="BW764" s="29">
        <v>759</v>
      </c>
      <c r="BX764">
        <f t="shared" si="46"/>
        <v>0</v>
      </c>
      <c r="BY764">
        <f t="shared" si="47"/>
        <v>1</v>
      </c>
      <c r="CA764" s="25"/>
    </row>
    <row r="765" spans="1:79">
      <c r="A765" s="15">
        <v>760</v>
      </c>
      <c r="BP765" s="27">
        <v>0.756295031418955</v>
      </c>
      <c r="BQ765" s="27">
        <v>16061.5428317317</v>
      </c>
      <c r="BR765" s="27">
        <v>1.29386246686996</v>
      </c>
      <c r="BS765" s="27">
        <v>22378.9874196679</v>
      </c>
      <c r="BU765">
        <f t="shared" si="44"/>
        <v>97382.7118811115</v>
      </c>
      <c r="BV765">
        <f t="shared" si="45"/>
        <v>171700.382610827</v>
      </c>
      <c r="BW765" s="29">
        <v>760</v>
      </c>
      <c r="BX765">
        <f t="shared" si="46"/>
        <v>0</v>
      </c>
      <c r="BY765">
        <f t="shared" si="47"/>
        <v>1</v>
      </c>
      <c r="CA765" s="25"/>
    </row>
    <row r="766" spans="1:79">
      <c r="A766" s="15">
        <v>761</v>
      </c>
      <c r="BP766" s="27">
        <v>0.800156910830713</v>
      </c>
      <c r="BQ766" s="27">
        <v>16439.2384912292</v>
      </c>
      <c r="BR766" s="27">
        <v>1.36344317020385</v>
      </c>
      <c r="BS766" s="27">
        <v>20307.047556465</v>
      </c>
      <c r="BU766">
        <f t="shared" si="44"/>
        <v>103584.298133378</v>
      </c>
      <c r="BV766">
        <f t="shared" si="45"/>
        <v>184209.427974113</v>
      </c>
      <c r="BW766" s="29">
        <v>761</v>
      </c>
      <c r="BX766">
        <f t="shared" si="46"/>
        <v>0</v>
      </c>
      <c r="BY766">
        <f t="shared" si="47"/>
        <v>1</v>
      </c>
      <c r="CA766" s="25"/>
    </row>
    <row r="767" spans="1:79">
      <c r="A767" s="15">
        <v>762</v>
      </c>
      <c r="BP767" s="27">
        <v>0.816616287246223</v>
      </c>
      <c r="BQ767" s="27">
        <v>14558.8611193437</v>
      </c>
      <c r="BR767" s="27">
        <v>1.40526908703631</v>
      </c>
      <c r="BS767" s="27">
        <v>17069.336771656</v>
      </c>
      <c r="BU767">
        <f t="shared" si="44"/>
        <v>107933.58196759</v>
      </c>
      <c r="BV767">
        <f t="shared" si="45"/>
        <v>193721.026283791</v>
      </c>
      <c r="BW767" s="29">
        <v>762</v>
      </c>
      <c r="BX767">
        <f t="shared" si="46"/>
        <v>0</v>
      </c>
      <c r="BY767">
        <f t="shared" si="47"/>
        <v>1</v>
      </c>
      <c r="CA767" s="25"/>
    </row>
    <row r="768" spans="1:79">
      <c r="A768" s="15">
        <v>763</v>
      </c>
      <c r="BP768" s="27">
        <v>0.788379616326195</v>
      </c>
      <c r="BQ768" s="27">
        <v>13428.5237386449</v>
      </c>
      <c r="BR768" s="27">
        <v>1.34339412308047</v>
      </c>
      <c r="BS768" s="27">
        <v>16678.718195017</v>
      </c>
      <c r="BU768">
        <f t="shared" si="44"/>
        <v>104828.418710284</v>
      </c>
      <c r="BV768">
        <f t="shared" si="45"/>
        <v>184830.400267053</v>
      </c>
      <c r="BW768" s="29">
        <v>763</v>
      </c>
      <c r="BX768">
        <f t="shared" si="46"/>
        <v>0</v>
      </c>
      <c r="BY768">
        <f t="shared" si="47"/>
        <v>1</v>
      </c>
      <c r="CA768" s="25"/>
    </row>
    <row r="769" spans="1:79">
      <c r="A769" s="15">
        <v>764</v>
      </c>
      <c r="BP769" s="27">
        <v>0.840581436690412</v>
      </c>
      <c r="BQ769" s="27">
        <v>12307.1107765499</v>
      </c>
      <c r="BR769" s="27">
        <v>1.45385074042712</v>
      </c>
      <c r="BS769" s="27">
        <v>15243.365928844</v>
      </c>
      <c r="BU769">
        <f t="shared" si="44"/>
        <v>113780.104727012</v>
      </c>
      <c r="BV769">
        <f t="shared" si="45"/>
        <v>202834.245135224</v>
      </c>
      <c r="BW769" s="29">
        <v>764</v>
      </c>
      <c r="BX769">
        <f t="shared" si="46"/>
        <v>0</v>
      </c>
      <c r="BY769">
        <f t="shared" si="47"/>
        <v>1</v>
      </c>
      <c r="CA769" s="25"/>
    </row>
    <row r="770" spans="1:79">
      <c r="A770" s="15">
        <v>765</v>
      </c>
      <c r="BP770" s="27">
        <v>0.814394521918779</v>
      </c>
      <c r="BQ770" s="27">
        <v>18388.0848096787</v>
      </c>
      <c r="BR770" s="27">
        <v>1.41377350918215</v>
      </c>
      <c r="BS770" s="27">
        <v>29143.997687984</v>
      </c>
      <c r="BU770">
        <f t="shared" si="44"/>
        <v>103771.093478138</v>
      </c>
      <c r="BV770">
        <f t="shared" si="45"/>
        <v>182922.028689338</v>
      </c>
      <c r="BW770" s="29">
        <v>765</v>
      </c>
      <c r="BX770">
        <f t="shared" si="46"/>
        <v>0</v>
      </c>
      <c r="BY770">
        <f t="shared" si="47"/>
        <v>1</v>
      </c>
      <c r="CA770" s="25"/>
    </row>
    <row r="771" spans="1:79">
      <c r="A771" s="15">
        <v>766</v>
      </c>
      <c r="BP771" s="27">
        <v>0.871107882593599</v>
      </c>
      <c r="BQ771" s="27">
        <v>11985.507323801</v>
      </c>
      <c r="BR771" s="27">
        <v>1.49013925838546</v>
      </c>
      <c r="BS771" s="27">
        <v>15519.1096267614</v>
      </c>
      <c r="BU771">
        <f t="shared" si="44"/>
        <v>118680.675065239</v>
      </c>
      <c r="BV771">
        <f t="shared" si="45"/>
        <v>208001.779131058</v>
      </c>
      <c r="BW771" s="29">
        <v>766</v>
      </c>
      <c r="BX771">
        <f t="shared" si="46"/>
        <v>0</v>
      </c>
      <c r="BY771">
        <f t="shared" si="47"/>
        <v>1</v>
      </c>
      <c r="CA771" s="25"/>
    </row>
    <row r="772" spans="1:79">
      <c r="A772" s="15">
        <v>767</v>
      </c>
      <c r="BP772" s="27">
        <v>0.865067830996222</v>
      </c>
      <c r="BQ772" s="27">
        <v>11701.6555212047</v>
      </c>
      <c r="BR772" s="27">
        <v>1.47732729189046</v>
      </c>
      <c r="BS772" s="27">
        <v>14828.9093669316</v>
      </c>
      <c r="BU772">
        <f t="shared" si="44"/>
        <v>118058.519128229</v>
      </c>
      <c r="BV772">
        <f t="shared" si="45"/>
        <v>206770.184416638</v>
      </c>
      <c r="BW772" s="29">
        <v>767</v>
      </c>
      <c r="BX772">
        <f t="shared" si="46"/>
        <v>0</v>
      </c>
      <c r="BY772">
        <f t="shared" si="47"/>
        <v>1</v>
      </c>
      <c r="CA772" s="25"/>
    </row>
    <row r="773" spans="1:79">
      <c r="A773" s="15">
        <v>768</v>
      </c>
      <c r="BP773" s="27">
        <v>0.798929544257629</v>
      </c>
      <c r="BQ773" s="27">
        <v>15613.1128848165</v>
      </c>
      <c r="BR773" s="27">
        <v>1.38024719820572</v>
      </c>
      <c r="BS773" s="27">
        <v>20617.420167491</v>
      </c>
      <c r="BU773">
        <f t="shared" si="44"/>
        <v>104226.318753828</v>
      </c>
      <c r="BV773">
        <f t="shared" si="45"/>
        <v>186419.659563367</v>
      </c>
      <c r="BW773" s="29">
        <v>768</v>
      </c>
      <c r="BX773">
        <f t="shared" si="46"/>
        <v>0</v>
      </c>
      <c r="BY773">
        <f t="shared" si="47"/>
        <v>1</v>
      </c>
      <c r="CA773" s="25"/>
    </row>
    <row r="774" spans="1:79">
      <c r="A774" s="15">
        <v>769</v>
      </c>
      <c r="BP774" s="27">
        <v>0.818559856503181</v>
      </c>
      <c r="BQ774" s="27">
        <v>13483.1642547711</v>
      </c>
      <c r="BR774" s="27">
        <v>1.39403955952227</v>
      </c>
      <c r="BS774" s="27">
        <v>17433.0467532841</v>
      </c>
      <c r="BU774">
        <f t="shared" si="44"/>
        <v>109300.814220706</v>
      </c>
      <c r="BV774">
        <f t="shared" si="45"/>
        <v>191672.887175056</v>
      </c>
      <c r="BW774" s="29">
        <v>769</v>
      </c>
      <c r="BX774">
        <f t="shared" si="46"/>
        <v>0</v>
      </c>
      <c r="BY774">
        <f t="shared" si="47"/>
        <v>1</v>
      </c>
      <c r="CA774" s="25"/>
    </row>
    <row r="775" spans="1:79">
      <c r="A775" s="15">
        <v>770</v>
      </c>
      <c r="BP775" s="27">
        <v>0.847853416398517</v>
      </c>
      <c r="BQ775" s="27">
        <v>12542.9334244421</v>
      </c>
      <c r="BR775" s="27">
        <v>1.47289506278573</v>
      </c>
      <c r="BS775" s="27">
        <v>17054.2048520241</v>
      </c>
      <c r="BU775">
        <f t="shared" ref="BU775:BU838" si="48">BP775*$BV$1-BQ775</f>
        <v>114635.079035335</v>
      </c>
      <c r="BV775">
        <f t="shared" ref="BV775:BV838" si="49">BR775*$BV$1-BS775</f>
        <v>203880.054565835</v>
      </c>
      <c r="BW775" s="29">
        <v>770</v>
      </c>
      <c r="BX775">
        <f t="shared" ref="BX775:BX838" si="50">IF(BU775=MAX($BU775:$BV775),1,0)</f>
        <v>0</v>
      </c>
      <c r="BY775">
        <f t="shared" ref="BY775:BY838" si="51">IF(BV775=MAX($BU775:$BV775),1,0)</f>
        <v>1</v>
      </c>
      <c r="CA775" s="25"/>
    </row>
    <row r="776" spans="1:79">
      <c r="A776" s="15">
        <v>771</v>
      </c>
      <c r="BP776" s="27">
        <v>0.80893986236563</v>
      </c>
      <c r="BQ776" s="27">
        <v>17072.2992697256</v>
      </c>
      <c r="BR776" s="27">
        <v>1.39320277645762</v>
      </c>
      <c r="BS776" s="27">
        <v>23995.5165108412</v>
      </c>
      <c r="BU776">
        <f t="shared" si="48"/>
        <v>104268.680085119</v>
      </c>
      <c r="BV776">
        <f t="shared" si="49"/>
        <v>184984.899957802</v>
      </c>
      <c r="BW776" s="29">
        <v>771</v>
      </c>
      <c r="BX776">
        <f t="shared" si="50"/>
        <v>0</v>
      </c>
      <c r="BY776">
        <f t="shared" si="51"/>
        <v>1</v>
      </c>
      <c r="CA776" s="25"/>
    </row>
    <row r="777" spans="1:79">
      <c r="A777" s="15">
        <v>772</v>
      </c>
      <c r="BP777" s="27">
        <v>0.792428687449</v>
      </c>
      <c r="BQ777" s="27">
        <v>10508.3129210386</v>
      </c>
      <c r="BR777" s="27">
        <v>1.35501775481881</v>
      </c>
      <c r="BS777" s="27">
        <v>14855.0573348666</v>
      </c>
      <c r="BU777">
        <f t="shared" si="48"/>
        <v>108355.990196311</v>
      </c>
      <c r="BV777">
        <f t="shared" si="49"/>
        <v>188397.605887956</v>
      </c>
      <c r="BW777" s="29">
        <v>772</v>
      </c>
      <c r="BX777">
        <f t="shared" si="50"/>
        <v>0</v>
      </c>
      <c r="BY777">
        <f t="shared" si="51"/>
        <v>1</v>
      </c>
      <c r="CA777" s="25"/>
    </row>
    <row r="778" spans="1:79">
      <c r="A778" s="15">
        <v>773</v>
      </c>
      <c r="BP778" s="27">
        <v>0.782097990243176</v>
      </c>
      <c r="BQ778" s="27">
        <v>15002.7410204678</v>
      </c>
      <c r="BR778" s="27">
        <v>1.34570517590842</v>
      </c>
      <c r="BS778" s="27">
        <v>20944.1603929968</v>
      </c>
      <c r="BU778">
        <f t="shared" si="48"/>
        <v>102311.957516009</v>
      </c>
      <c r="BV778">
        <f t="shared" si="49"/>
        <v>180911.615993267</v>
      </c>
      <c r="BW778" s="29">
        <v>773</v>
      </c>
      <c r="BX778">
        <f t="shared" si="50"/>
        <v>0</v>
      </c>
      <c r="BY778">
        <f t="shared" si="51"/>
        <v>1</v>
      </c>
      <c r="CA778" s="25"/>
    </row>
    <row r="779" spans="1:79">
      <c r="A779" s="15">
        <v>774</v>
      </c>
      <c r="BP779" s="27">
        <v>0.752212221071007</v>
      </c>
      <c r="BQ779" s="27">
        <v>13217.9723829997</v>
      </c>
      <c r="BR779" s="27">
        <v>1.28127171145265</v>
      </c>
      <c r="BS779" s="27">
        <v>16635.3174472344</v>
      </c>
      <c r="BU779">
        <f t="shared" si="48"/>
        <v>99613.8607776513</v>
      </c>
      <c r="BV779">
        <f t="shared" si="49"/>
        <v>175555.439270663</v>
      </c>
      <c r="BW779" s="29">
        <v>774</v>
      </c>
      <c r="BX779">
        <f t="shared" si="50"/>
        <v>0</v>
      </c>
      <c r="BY779">
        <f t="shared" si="51"/>
        <v>1</v>
      </c>
      <c r="CA779" s="25"/>
    </row>
    <row r="780" spans="1:79">
      <c r="A780" s="15">
        <v>775</v>
      </c>
      <c r="BP780" s="27">
        <v>0.81245736974494</v>
      </c>
      <c r="BQ780" s="27">
        <v>17745.498537061</v>
      </c>
      <c r="BR780" s="27">
        <v>1.40261287746172</v>
      </c>
      <c r="BS780" s="27">
        <v>21427.102091016</v>
      </c>
      <c r="BU780">
        <f t="shared" si="48"/>
        <v>104123.10692468</v>
      </c>
      <c r="BV780">
        <f t="shared" si="49"/>
        <v>188964.829528243</v>
      </c>
      <c r="BW780" s="29">
        <v>775</v>
      </c>
      <c r="BX780">
        <f t="shared" si="50"/>
        <v>0</v>
      </c>
      <c r="BY780">
        <f t="shared" si="51"/>
        <v>1</v>
      </c>
      <c r="CA780" s="25"/>
    </row>
    <row r="781" spans="1:79">
      <c r="A781" s="15">
        <v>776</v>
      </c>
      <c r="BP781" s="27">
        <v>0.788152518495324</v>
      </c>
      <c r="BQ781" s="27">
        <v>13076.493677127</v>
      </c>
      <c r="BR781" s="27">
        <v>1.33130245748355</v>
      </c>
      <c r="BS781" s="27">
        <v>18224.3356056947</v>
      </c>
      <c r="BU781">
        <f t="shared" si="48"/>
        <v>105146.384097172</v>
      </c>
      <c r="BV781">
        <f t="shared" si="49"/>
        <v>181471.033016837</v>
      </c>
      <c r="BW781" s="29">
        <v>776</v>
      </c>
      <c r="BX781">
        <f t="shared" si="50"/>
        <v>0</v>
      </c>
      <c r="BY781">
        <f t="shared" si="51"/>
        <v>1</v>
      </c>
      <c r="CA781" s="25"/>
    </row>
    <row r="782" spans="1:79">
      <c r="A782" s="15">
        <v>777</v>
      </c>
      <c r="BP782" s="27">
        <v>0.782413522516404</v>
      </c>
      <c r="BQ782" s="27">
        <v>17492.6422712654</v>
      </c>
      <c r="BR782" s="27">
        <v>1.36373564823894</v>
      </c>
      <c r="BS782" s="27">
        <v>20397.5173521144</v>
      </c>
      <c r="BU782">
        <f t="shared" si="48"/>
        <v>99869.3861061951</v>
      </c>
      <c r="BV782">
        <f t="shared" si="49"/>
        <v>184162.829883726</v>
      </c>
      <c r="BW782" s="29">
        <v>777</v>
      </c>
      <c r="BX782">
        <f t="shared" si="50"/>
        <v>0</v>
      </c>
      <c r="BY782">
        <f t="shared" si="51"/>
        <v>1</v>
      </c>
      <c r="CA782" s="25"/>
    </row>
    <row r="783" spans="1:79">
      <c r="A783" s="15">
        <v>778</v>
      </c>
      <c r="BP783" s="27">
        <v>0.79948096045039</v>
      </c>
      <c r="BQ783" s="27">
        <v>19844.248411264</v>
      </c>
      <c r="BR783" s="27">
        <v>1.34399027360042</v>
      </c>
      <c r="BS783" s="27">
        <v>27470.9534106045</v>
      </c>
      <c r="BU783">
        <f t="shared" si="48"/>
        <v>100077.895656294</v>
      </c>
      <c r="BV783">
        <f t="shared" si="49"/>
        <v>174127.587629459</v>
      </c>
      <c r="BW783" s="29">
        <v>778</v>
      </c>
      <c r="BX783">
        <f t="shared" si="50"/>
        <v>0</v>
      </c>
      <c r="BY783">
        <f t="shared" si="51"/>
        <v>1</v>
      </c>
      <c r="CA783" s="25"/>
    </row>
    <row r="784" spans="1:79">
      <c r="A784" s="15">
        <v>779</v>
      </c>
      <c r="BP784" s="27">
        <v>0.821441427819495</v>
      </c>
      <c r="BQ784" s="27">
        <v>12747.2094256164</v>
      </c>
      <c r="BR784" s="27">
        <v>1.42715535992543</v>
      </c>
      <c r="BS784" s="27">
        <v>16515.7014639809</v>
      </c>
      <c r="BU784">
        <f t="shared" si="48"/>
        <v>110469.004747308</v>
      </c>
      <c r="BV784">
        <f t="shared" si="49"/>
        <v>197557.602524834</v>
      </c>
      <c r="BW784" s="29">
        <v>779</v>
      </c>
      <c r="BX784">
        <f t="shared" si="50"/>
        <v>0</v>
      </c>
      <c r="BY784">
        <f t="shared" si="51"/>
        <v>1</v>
      </c>
      <c r="CA784" s="25"/>
    </row>
    <row r="785" spans="1:79">
      <c r="A785" s="15">
        <v>780</v>
      </c>
      <c r="BP785" s="27">
        <v>0.793716280260525</v>
      </c>
      <c r="BQ785" s="27">
        <v>16513.0909034386</v>
      </c>
      <c r="BR785" s="27">
        <v>1.381954274319</v>
      </c>
      <c r="BS785" s="27">
        <v>22891.7665298674</v>
      </c>
      <c r="BU785">
        <f t="shared" si="48"/>
        <v>102544.35113564</v>
      </c>
      <c r="BV785">
        <f t="shared" si="49"/>
        <v>184401.374617982</v>
      </c>
      <c r="BW785" s="29">
        <v>780</v>
      </c>
      <c r="BX785">
        <f t="shared" si="50"/>
        <v>0</v>
      </c>
      <c r="BY785">
        <f t="shared" si="51"/>
        <v>1</v>
      </c>
      <c r="CA785" s="25"/>
    </row>
    <row r="786" spans="1:79">
      <c r="A786" s="15">
        <v>781</v>
      </c>
      <c r="BP786" s="27">
        <v>0.832003383557903</v>
      </c>
      <c r="BQ786" s="27">
        <v>16337.6541516306</v>
      </c>
      <c r="BR786" s="27">
        <v>1.45607444931604</v>
      </c>
      <c r="BS786" s="27">
        <v>23411.939994463</v>
      </c>
      <c r="BU786">
        <f t="shared" si="48"/>
        <v>108462.853382055</v>
      </c>
      <c r="BV786">
        <f t="shared" si="49"/>
        <v>194999.227402943</v>
      </c>
      <c r="BW786" s="29">
        <v>781</v>
      </c>
      <c r="BX786">
        <f t="shared" si="50"/>
        <v>0</v>
      </c>
      <c r="BY786">
        <f t="shared" si="51"/>
        <v>1</v>
      </c>
      <c r="CA786" s="25"/>
    </row>
    <row r="787" spans="1:79">
      <c r="A787" s="15">
        <v>782</v>
      </c>
      <c r="BP787" s="27">
        <v>0.812163813250202</v>
      </c>
      <c r="BQ787" s="27">
        <v>15040.2651060222</v>
      </c>
      <c r="BR787" s="27">
        <v>1.40482686824943</v>
      </c>
      <c r="BS787" s="27">
        <v>22639.6513690267</v>
      </c>
      <c r="BU787">
        <f t="shared" si="48"/>
        <v>106784.306881508</v>
      </c>
      <c r="BV787">
        <f t="shared" si="49"/>
        <v>188084.378868389</v>
      </c>
      <c r="BW787" s="29">
        <v>782</v>
      </c>
      <c r="BX787">
        <f t="shared" si="50"/>
        <v>0</v>
      </c>
      <c r="BY787">
        <f t="shared" si="51"/>
        <v>1</v>
      </c>
      <c r="CA787" s="25"/>
    </row>
    <row r="788" spans="1:79">
      <c r="A788" s="15">
        <v>783</v>
      </c>
      <c r="BP788" s="27">
        <v>0.842335541771136</v>
      </c>
      <c r="BQ788" s="27">
        <v>16888.6983630307</v>
      </c>
      <c r="BR788" s="27">
        <v>1.45998759993708</v>
      </c>
      <c r="BS788" s="27">
        <v>25263.8934437389</v>
      </c>
      <c r="BU788">
        <f t="shared" si="48"/>
        <v>109461.63290264</v>
      </c>
      <c r="BV788">
        <f t="shared" si="49"/>
        <v>193734.246546823</v>
      </c>
      <c r="BW788" s="29">
        <v>783</v>
      </c>
      <c r="BX788">
        <f t="shared" si="50"/>
        <v>0</v>
      </c>
      <c r="BY788">
        <f t="shared" si="51"/>
        <v>1</v>
      </c>
      <c r="CA788" s="25"/>
    </row>
    <row r="789" spans="1:79">
      <c r="A789" s="15">
        <v>784</v>
      </c>
      <c r="BP789" s="27">
        <v>0.874850311009506</v>
      </c>
      <c r="BQ789" s="27">
        <v>13368.4932389766</v>
      </c>
      <c r="BR789" s="27">
        <v>1.53566031495162</v>
      </c>
      <c r="BS789" s="27">
        <v>17441.2405504714</v>
      </c>
      <c r="BU789">
        <f t="shared" si="48"/>
        <v>117859.053412449</v>
      </c>
      <c r="BV789">
        <f t="shared" si="49"/>
        <v>212907.806692271</v>
      </c>
      <c r="BW789" s="29">
        <v>784</v>
      </c>
      <c r="BX789">
        <f t="shared" si="50"/>
        <v>0</v>
      </c>
      <c r="BY789">
        <f t="shared" si="51"/>
        <v>1</v>
      </c>
      <c r="CA789" s="25"/>
    </row>
    <row r="790" spans="1:79">
      <c r="A790" s="15">
        <v>785</v>
      </c>
      <c r="BP790" s="27">
        <v>0.821136245292046</v>
      </c>
      <c r="BQ790" s="27">
        <v>14083.8967661164</v>
      </c>
      <c r="BR790" s="27">
        <v>1.39990193722823</v>
      </c>
      <c r="BS790" s="27">
        <v>18049.4862650006</v>
      </c>
      <c r="BU790">
        <f t="shared" si="48"/>
        <v>109086.54002769</v>
      </c>
      <c r="BV790">
        <f t="shared" si="49"/>
        <v>191935.804319233</v>
      </c>
      <c r="BW790" s="29">
        <v>785</v>
      </c>
      <c r="BX790">
        <f t="shared" si="50"/>
        <v>0</v>
      </c>
      <c r="BY790">
        <f t="shared" si="51"/>
        <v>1</v>
      </c>
      <c r="CA790" s="25"/>
    </row>
    <row r="791" spans="1:79">
      <c r="A791" s="15">
        <v>786</v>
      </c>
      <c r="BP791" s="27">
        <v>0.791908327852582</v>
      </c>
      <c r="BQ791" s="27">
        <v>13782.657937649</v>
      </c>
      <c r="BR791" s="27">
        <v>1.35502890420629</v>
      </c>
      <c r="BS791" s="27">
        <v>18511.5184537821</v>
      </c>
      <c r="BU791">
        <f t="shared" si="48"/>
        <v>105003.591240238</v>
      </c>
      <c r="BV791">
        <f t="shared" si="49"/>
        <v>184742.817177161</v>
      </c>
      <c r="BW791" s="29">
        <v>786</v>
      </c>
      <c r="BX791">
        <f t="shared" si="50"/>
        <v>0</v>
      </c>
      <c r="BY791">
        <f t="shared" si="51"/>
        <v>1</v>
      </c>
      <c r="CA791" s="25"/>
    </row>
    <row r="792" spans="1:79">
      <c r="A792" s="15">
        <v>787</v>
      </c>
      <c r="BP792" s="27">
        <v>0.820675289968743</v>
      </c>
      <c r="BQ792" s="27">
        <v>15454.9638102269</v>
      </c>
      <c r="BR792" s="27">
        <v>1.39022057990527</v>
      </c>
      <c r="BS792" s="27">
        <v>20497.950459078</v>
      </c>
      <c r="BU792">
        <f t="shared" si="48"/>
        <v>107646.329685085</v>
      </c>
      <c r="BV792">
        <f t="shared" si="49"/>
        <v>188035.136526712</v>
      </c>
      <c r="BW792" s="29">
        <v>787</v>
      </c>
      <c r="BX792">
        <f t="shared" si="50"/>
        <v>0</v>
      </c>
      <c r="BY792">
        <f t="shared" si="51"/>
        <v>1</v>
      </c>
      <c r="CA792" s="25"/>
    </row>
    <row r="793" spans="1:79">
      <c r="A793" s="15">
        <v>788</v>
      </c>
      <c r="BP793" s="27">
        <v>0.825251368375421</v>
      </c>
      <c r="BQ793" s="27">
        <v>13851.4225811815</v>
      </c>
      <c r="BR793" s="27">
        <v>1.39389102470306</v>
      </c>
      <c r="BS793" s="27">
        <v>18233.7477901582</v>
      </c>
      <c r="BU793">
        <f t="shared" si="48"/>
        <v>109936.282675132</v>
      </c>
      <c r="BV793">
        <f t="shared" si="49"/>
        <v>190849.905915301</v>
      </c>
      <c r="BW793" s="29">
        <v>788</v>
      </c>
      <c r="BX793">
        <f t="shared" si="50"/>
        <v>0</v>
      </c>
      <c r="BY793">
        <f t="shared" si="51"/>
        <v>1</v>
      </c>
      <c r="CA793" s="25"/>
    </row>
    <row r="794" spans="1:79">
      <c r="A794" s="15">
        <v>789</v>
      </c>
      <c r="BP794" s="27">
        <v>0.814069675037845</v>
      </c>
      <c r="BQ794" s="27">
        <v>12859.2336199781</v>
      </c>
      <c r="BR794" s="27">
        <v>1.3865350329145</v>
      </c>
      <c r="BS794" s="27">
        <v>16759.0451228094</v>
      </c>
      <c r="BU794">
        <f t="shared" si="48"/>
        <v>109251.217635699</v>
      </c>
      <c r="BV794">
        <f t="shared" si="49"/>
        <v>191221.209814365</v>
      </c>
      <c r="BW794" s="29">
        <v>789</v>
      </c>
      <c r="BX794">
        <f t="shared" si="50"/>
        <v>0</v>
      </c>
      <c r="BY794">
        <f t="shared" si="51"/>
        <v>1</v>
      </c>
      <c r="CA794" s="25"/>
    </row>
    <row r="795" spans="1:79">
      <c r="A795" s="15">
        <v>790</v>
      </c>
      <c r="BP795" s="27">
        <v>0.818896776944053</v>
      </c>
      <c r="BQ795" s="27">
        <v>16342.4525734146</v>
      </c>
      <c r="BR795" s="27">
        <v>1.40862691501605</v>
      </c>
      <c r="BS795" s="27">
        <v>22092.9373575169</v>
      </c>
      <c r="BU795">
        <f t="shared" si="48"/>
        <v>106492.063968193</v>
      </c>
      <c r="BV795">
        <f t="shared" si="49"/>
        <v>189201.099894891</v>
      </c>
      <c r="BW795" s="29">
        <v>790</v>
      </c>
      <c r="BX795">
        <f t="shared" si="50"/>
        <v>0</v>
      </c>
      <c r="BY795">
        <f t="shared" si="51"/>
        <v>1</v>
      </c>
      <c r="CA795" s="25"/>
    </row>
    <row r="796" spans="1:79">
      <c r="A796" s="15">
        <v>791</v>
      </c>
      <c r="BP796" s="27">
        <v>0.781720869842801</v>
      </c>
      <c r="BQ796" s="27">
        <v>13067.940214537</v>
      </c>
      <c r="BR796" s="27">
        <v>1.334480887172</v>
      </c>
      <c r="BS796" s="27">
        <v>18229.8063257265</v>
      </c>
      <c r="BU796">
        <f t="shared" si="48"/>
        <v>104190.190261883</v>
      </c>
      <c r="BV796">
        <f t="shared" si="49"/>
        <v>181942.326750074</v>
      </c>
      <c r="BW796" s="29">
        <v>791</v>
      </c>
      <c r="BX796">
        <f t="shared" si="50"/>
        <v>0</v>
      </c>
      <c r="BY796">
        <f t="shared" si="51"/>
        <v>1</v>
      </c>
      <c r="CA796" s="25"/>
    </row>
    <row r="797" spans="1:79">
      <c r="A797" s="15">
        <v>792</v>
      </c>
      <c r="BP797" s="27">
        <v>0.828805318745393</v>
      </c>
      <c r="BQ797" s="27">
        <v>12507.6487873497</v>
      </c>
      <c r="BR797" s="27">
        <v>1.4325420245365</v>
      </c>
      <c r="BS797" s="27">
        <v>16531.1952074577</v>
      </c>
      <c r="BU797">
        <f t="shared" si="48"/>
        <v>111813.149024459</v>
      </c>
      <c r="BV797">
        <f t="shared" si="49"/>
        <v>198350.108473017</v>
      </c>
      <c r="BW797" s="29">
        <v>792</v>
      </c>
      <c r="BX797">
        <f t="shared" si="50"/>
        <v>0</v>
      </c>
      <c r="BY797">
        <f t="shared" si="51"/>
        <v>1</v>
      </c>
      <c r="CA797" s="25"/>
    </row>
    <row r="798" spans="1:79">
      <c r="A798" s="15">
        <v>793</v>
      </c>
      <c r="BP798" s="27">
        <v>0.83256308923363</v>
      </c>
      <c r="BQ798" s="27">
        <v>18472.5239096032</v>
      </c>
      <c r="BR798" s="27">
        <v>1.44563653600155</v>
      </c>
      <c r="BS798" s="27">
        <v>24349.0325748211</v>
      </c>
      <c r="BU798">
        <f t="shared" si="48"/>
        <v>106411.939475441</v>
      </c>
      <c r="BV798">
        <f t="shared" si="49"/>
        <v>192496.447825412</v>
      </c>
      <c r="BW798" s="29">
        <v>793</v>
      </c>
      <c r="BX798">
        <f t="shared" si="50"/>
        <v>0</v>
      </c>
      <c r="BY798">
        <f t="shared" si="51"/>
        <v>1</v>
      </c>
      <c r="CA798" s="25"/>
    </row>
    <row r="799" spans="1:79">
      <c r="A799" s="15">
        <v>794</v>
      </c>
      <c r="BP799" s="27">
        <v>0.837953271055053</v>
      </c>
      <c r="BQ799" s="27">
        <v>11066.9630975958</v>
      </c>
      <c r="BR799" s="27">
        <v>1.46095460456071</v>
      </c>
      <c r="BS799" s="27">
        <v>15094.1183715886</v>
      </c>
      <c r="BU799">
        <f t="shared" si="48"/>
        <v>114626.027560662</v>
      </c>
      <c r="BV799">
        <f t="shared" si="49"/>
        <v>204049.072312518</v>
      </c>
      <c r="BW799" s="29">
        <v>794</v>
      </c>
      <c r="BX799">
        <f t="shared" si="50"/>
        <v>0</v>
      </c>
      <c r="BY799">
        <f t="shared" si="51"/>
        <v>1</v>
      </c>
      <c r="CA799" s="25"/>
    </row>
    <row r="800" spans="1:79">
      <c r="A800" s="15">
        <v>795</v>
      </c>
      <c r="BP800" s="27">
        <v>0.806057044991992</v>
      </c>
      <c r="BQ800" s="27">
        <v>12043.2690929704</v>
      </c>
      <c r="BR800" s="27">
        <v>1.37547976119527</v>
      </c>
      <c r="BS800" s="27">
        <v>16229.9710278018</v>
      </c>
      <c r="BU800">
        <f t="shared" si="48"/>
        <v>108865.287655828</v>
      </c>
      <c r="BV800">
        <f t="shared" si="49"/>
        <v>190091.993151488</v>
      </c>
      <c r="BW800" s="29">
        <v>795</v>
      </c>
      <c r="BX800">
        <f t="shared" si="50"/>
        <v>0</v>
      </c>
      <c r="BY800">
        <f t="shared" si="51"/>
        <v>1</v>
      </c>
      <c r="CA800" s="25"/>
    </row>
    <row r="801" spans="1:79">
      <c r="A801" s="15">
        <v>796</v>
      </c>
      <c r="BP801" s="27">
        <v>0.757888598354317</v>
      </c>
      <c r="BQ801" s="27">
        <v>20942.6515050299</v>
      </c>
      <c r="BR801" s="27">
        <v>1.28284093099297</v>
      </c>
      <c r="BS801" s="27">
        <v>24424.2791783725</v>
      </c>
      <c r="BU801">
        <f t="shared" si="48"/>
        <v>92740.6382481176</v>
      </c>
      <c r="BV801">
        <f t="shared" si="49"/>
        <v>168001.860470573</v>
      </c>
      <c r="BW801" s="29">
        <v>796</v>
      </c>
      <c r="BX801">
        <f t="shared" si="50"/>
        <v>0</v>
      </c>
      <c r="BY801">
        <f t="shared" si="51"/>
        <v>1</v>
      </c>
      <c r="CA801" s="25"/>
    </row>
    <row r="802" spans="1:79">
      <c r="A802" s="15">
        <v>797</v>
      </c>
      <c r="BP802" s="27">
        <v>0.793085800396763</v>
      </c>
      <c r="BQ802" s="27">
        <v>13668.689953997</v>
      </c>
      <c r="BR802" s="27">
        <v>1.3608624970014</v>
      </c>
      <c r="BS802" s="27">
        <v>19174.5409713291</v>
      </c>
      <c r="BU802">
        <f t="shared" si="48"/>
        <v>105294.180105518</v>
      </c>
      <c r="BV802">
        <f t="shared" si="49"/>
        <v>184954.83357888</v>
      </c>
      <c r="BW802" s="29">
        <v>797</v>
      </c>
      <c r="BX802">
        <f t="shared" si="50"/>
        <v>0</v>
      </c>
      <c r="BY802">
        <f t="shared" si="51"/>
        <v>1</v>
      </c>
      <c r="CA802" s="25"/>
    </row>
    <row r="803" spans="1:79">
      <c r="A803" s="15">
        <v>798</v>
      </c>
      <c r="BP803" s="27">
        <v>0.787332359980487</v>
      </c>
      <c r="BQ803" s="27">
        <v>15029.3775240946</v>
      </c>
      <c r="BR803" s="27">
        <v>1.33608995315305</v>
      </c>
      <c r="BS803" s="27">
        <v>20699.4763288861</v>
      </c>
      <c r="BU803">
        <f t="shared" si="48"/>
        <v>103070.476472978</v>
      </c>
      <c r="BV803">
        <f t="shared" si="49"/>
        <v>179714.016644072</v>
      </c>
      <c r="BW803" s="29">
        <v>798</v>
      </c>
      <c r="BX803">
        <f t="shared" si="50"/>
        <v>0</v>
      </c>
      <c r="BY803">
        <f t="shared" si="51"/>
        <v>1</v>
      </c>
      <c r="CA803" s="25"/>
    </row>
    <row r="804" spans="1:79">
      <c r="A804" s="15">
        <v>799</v>
      </c>
      <c r="BP804" s="27">
        <v>0.814859107927493</v>
      </c>
      <c r="BQ804" s="27">
        <v>14464.366562547</v>
      </c>
      <c r="BR804" s="27">
        <v>1.40121008981258</v>
      </c>
      <c r="BS804" s="27">
        <v>18008.3492882768</v>
      </c>
      <c r="BU804">
        <f t="shared" si="48"/>
        <v>107764.499626577</v>
      </c>
      <c r="BV804">
        <f t="shared" si="49"/>
        <v>192173.164183611</v>
      </c>
      <c r="BW804" s="29">
        <v>799</v>
      </c>
      <c r="BX804">
        <f t="shared" si="50"/>
        <v>0</v>
      </c>
      <c r="BY804">
        <f t="shared" si="51"/>
        <v>1</v>
      </c>
      <c r="CA804" s="25"/>
    </row>
    <row r="805" spans="1:79">
      <c r="A805" s="15">
        <v>800</v>
      </c>
      <c r="BP805" s="27">
        <v>0.835366305637268</v>
      </c>
      <c r="BQ805" s="27">
        <v>13879.4559466253</v>
      </c>
      <c r="BR805" s="27">
        <v>1.46219918017643</v>
      </c>
      <c r="BS805" s="27">
        <v>20252.9957727026</v>
      </c>
      <c r="BU805">
        <f t="shared" si="48"/>
        <v>111425.489898965</v>
      </c>
      <c r="BV805">
        <f t="shared" si="49"/>
        <v>199076.881253761</v>
      </c>
      <c r="BW805" s="29">
        <v>800</v>
      </c>
      <c r="BX805">
        <f t="shared" si="50"/>
        <v>0</v>
      </c>
      <c r="BY805">
        <f t="shared" si="51"/>
        <v>1</v>
      </c>
      <c r="CA805" s="25"/>
    </row>
    <row r="806" spans="1:79">
      <c r="A806" s="15">
        <v>801</v>
      </c>
      <c r="BP806" s="27">
        <v>0.816112623896377</v>
      </c>
      <c r="BQ806" s="27">
        <v>20424.7848896618</v>
      </c>
      <c r="BR806" s="27">
        <v>1.41315078046645</v>
      </c>
      <c r="BS806" s="27">
        <v>31176.7263818018</v>
      </c>
      <c r="BU806">
        <f t="shared" si="48"/>
        <v>101992.108694795</v>
      </c>
      <c r="BV806">
        <f t="shared" si="49"/>
        <v>180795.890688166</v>
      </c>
      <c r="BW806" s="29">
        <v>801</v>
      </c>
      <c r="BX806">
        <f t="shared" si="50"/>
        <v>0</v>
      </c>
      <c r="BY806">
        <f t="shared" si="51"/>
        <v>1</v>
      </c>
      <c r="CA806" s="25"/>
    </row>
    <row r="807" spans="1:77">
      <c r="A807" s="15">
        <v>802</v>
      </c>
      <c r="BP807" s="27">
        <v>0.785715881033814</v>
      </c>
      <c r="BQ807" s="27">
        <v>13807.9997788096</v>
      </c>
      <c r="BR807" s="27">
        <v>1.317145728508</v>
      </c>
      <c r="BS807" s="27">
        <v>18148.904500882</v>
      </c>
      <c r="BU807">
        <f t="shared" si="48"/>
        <v>104049.382376262</v>
      </c>
      <c r="BV807">
        <f t="shared" si="49"/>
        <v>179422.954775317</v>
      </c>
      <c r="BW807" s="29">
        <v>802</v>
      </c>
      <c r="BX807">
        <f t="shared" si="50"/>
        <v>0</v>
      </c>
      <c r="BY807">
        <f t="shared" si="51"/>
        <v>1</v>
      </c>
    </row>
    <row r="808" spans="1:77">
      <c r="A808" s="15">
        <v>803</v>
      </c>
      <c r="BP808" s="27">
        <v>0.81237902020194</v>
      </c>
      <c r="BQ808" s="27">
        <v>18751.2897011778</v>
      </c>
      <c r="BR808" s="27">
        <v>1.39687340067798</v>
      </c>
      <c r="BS808" s="27">
        <v>29197.1160080181</v>
      </c>
      <c r="BU808">
        <f t="shared" si="48"/>
        <v>103105.563329113</v>
      </c>
      <c r="BV808">
        <f t="shared" si="49"/>
        <v>180333.894093679</v>
      </c>
      <c r="BW808" s="29">
        <v>803</v>
      </c>
      <c r="BX808">
        <f t="shared" si="50"/>
        <v>0</v>
      </c>
      <c r="BY808">
        <f t="shared" si="51"/>
        <v>1</v>
      </c>
    </row>
    <row r="809" spans="1:77">
      <c r="A809" s="15">
        <v>804</v>
      </c>
      <c r="BP809" s="27">
        <v>0.772478444399682</v>
      </c>
      <c r="BQ809" s="27">
        <v>14116.1215657176</v>
      </c>
      <c r="BR809" s="27">
        <v>1.28947421134768</v>
      </c>
      <c r="BS809" s="27">
        <v>19726.2166373115</v>
      </c>
      <c r="BU809">
        <f t="shared" si="48"/>
        <v>101755.645094235</v>
      </c>
      <c r="BV809">
        <f t="shared" si="49"/>
        <v>173694.915064841</v>
      </c>
      <c r="BW809" s="29">
        <v>804</v>
      </c>
      <c r="BX809">
        <f t="shared" si="50"/>
        <v>0</v>
      </c>
      <c r="BY809">
        <f t="shared" si="51"/>
        <v>1</v>
      </c>
    </row>
    <row r="810" spans="1:77">
      <c r="A810" s="15">
        <v>805</v>
      </c>
      <c r="BP810" s="27">
        <v>0.830414558978106</v>
      </c>
      <c r="BQ810" s="27">
        <v>14612.6565349122</v>
      </c>
      <c r="BR810" s="27">
        <v>1.41311743891838</v>
      </c>
      <c r="BS810" s="27">
        <v>20843.3133732931</v>
      </c>
      <c r="BU810">
        <f t="shared" si="48"/>
        <v>109949.527311804</v>
      </c>
      <c r="BV810">
        <f t="shared" si="49"/>
        <v>191124.302464463</v>
      </c>
      <c r="BW810" s="29">
        <v>805</v>
      </c>
      <c r="BX810">
        <f t="shared" si="50"/>
        <v>0</v>
      </c>
      <c r="BY810">
        <f t="shared" si="51"/>
        <v>1</v>
      </c>
    </row>
    <row r="811" spans="1:77">
      <c r="A811" s="15">
        <v>806</v>
      </c>
      <c r="BP811" s="27">
        <v>0.806386284422179</v>
      </c>
      <c r="BQ811" s="27">
        <v>13348.9492117875</v>
      </c>
      <c r="BR811" s="27">
        <v>1.37178401525164</v>
      </c>
      <c r="BS811" s="27">
        <v>16372.2397993767</v>
      </c>
      <c r="BU811">
        <f t="shared" si="48"/>
        <v>107608.993451539</v>
      </c>
      <c r="BV811">
        <f t="shared" si="49"/>
        <v>189395.362488369</v>
      </c>
      <c r="BW811" s="29">
        <v>806</v>
      </c>
      <c r="BX811">
        <f t="shared" si="50"/>
        <v>0</v>
      </c>
      <c r="BY811">
        <f t="shared" si="51"/>
        <v>1</v>
      </c>
    </row>
    <row r="812" spans="1:77">
      <c r="A812" s="15">
        <v>807</v>
      </c>
      <c r="BP812" s="27">
        <v>0.772143669751192</v>
      </c>
      <c r="BQ812" s="27">
        <v>14069.4454612161</v>
      </c>
      <c r="BR812" s="27">
        <v>1.31520678400655</v>
      </c>
      <c r="BS812" s="27">
        <v>17635.8736231123</v>
      </c>
      <c r="BU812">
        <f t="shared" si="48"/>
        <v>101752.105001463</v>
      </c>
      <c r="BV812">
        <f t="shared" si="49"/>
        <v>179645.143977871</v>
      </c>
      <c r="BW812" s="29">
        <v>807</v>
      </c>
      <c r="BX812">
        <f t="shared" si="50"/>
        <v>0</v>
      </c>
      <c r="BY812">
        <f t="shared" si="51"/>
        <v>1</v>
      </c>
    </row>
    <row r="813" spans="1:77">
      <c r="A813" s="15">
        <v>808</v>
      </c>
      <c r="BP813" s="27">
        <v>0.79413026592419</v>
      </c>
      <c r="BQ813" s="27">
        <v>15605.8157344307</v>
      </c>
      <c r="BR813" s="27">
        <v>1.3824543706065</v>
      </c>
      <c r="BS813" s="27">
        <v>20145.8667584012</v>
      </c>
      <c r="BU813">
        <f t="shared" si="48"/>
        <v>103513.724154198</v>
      </c>
      <c r="BV813">
        <f t="shared" si="49"/>
        <v>187222.288832574</v>
      </c>
      <c r="BW813" s="29">
        <v>808</v>
      </c>
      <c r="BX813">
        <f t="shared" si="50"/>
        <v>0</v>
      </c>
      <c r="BY813">
        <f t="shared" si="51"/>
        <v>1</v>
      </c>
    </row>
    <row r="814" spans="1:77">
      <c r="A814" s="15">
        <v>809</v>
      </c>
      <c r="BP814" s="27">
        <v>0.820365426579</v>
      </c>
      <c r="BQ814" s="27">
        <v>19991.3575834747</v>
      </c>
      <c r="BR814" s="27">
        <v>1.39936124668257</v>
      </c>
      <c r="BS814" s="27">
        <v>29449.0844633123</v>
      </c>
      <c r="BU814">
        <f t="shared" si="48"/>
        <v>103063.456403375</v>
      </c>
      <c r="BV814">
        <f t="shared" si="49"/>
        <v>180455.102539074</v>
      </c>
      <c r="BW814" s="29">
        <v>809</v>
      </c>
      <c r="BX814">
        <f t="shared" si="50"/>
        <v>0</v>
      </c>
      <c r="BY814">
        <f t="shared" si="51"/>
        <v>1</v>
      </c>
    </row>
    <row r="815" spans="1:77">
      <c r="A815" s="15">
        <v>810</v>
      </c>
      <c r="BP815" s="27">
        <v>0.806662707203649</v>
      </c>
      <c r="BQ815" s="27">
        <v>15963.0506972406</v>
      </c>
      <c r="BR815" s="27">
        <v>1.37204241608115</v>
      </c>
      <c r="BS815" s="27">
        <v>22200.7363441089</v>
      </c>
      <c r="BU815">
        <f t="shared" si="48"/>
        <v>105036.355383307</v>
      </c>
      <c r="BV815">
        <f t="shared" si="49"/>
        <v>183605.626068063</v>
      </c>
      <c r="BW815" s="29">
        <v>810</v>
      </c>
      <c r="BX815">
        <f t="shared" si="50"/>
        <v>0</v>
      </c>
      <c r="BY815">
        <f t="shared" si="51"/>
        <v>1</v>
      </c>
    </row>
    <row r="816" spans="1:77">
      <c r="A816" s="15">
        <v>811</v>
      </c>
      <c r="BP816" s="27">
        <v>0.815431091309615</v>
      </c>
      <c r="BQ816" s="27">
        <v>13824.778797297</v>
      </c>
      <c r="BR816" s="27">
        <v>1.38018120502904</v>
      </c>
      <c r="BS816" s="27">
        <v>19584.4162402561</v>
      </c>
      <c r="BU816">
        <f t="shared" si="48"/>
        <v>108489.884899145</v>
      </c>
      <c r="BV816">
        <f t="shared" si="49"/>
        <v>187442.7645141</v>
      </c>
      <c r="BW816" s="29">
        <v>811</v>
      </c>
      <c r="BX816">
        <f t="shared" si="50"/>
        <v>0</v>
      </c>
      <c r="BY816">
        <f t="shared" si="51"/>
        <v>1</v>
      </c>
    </row>
    <row r="817" spans="1:77">
      <c r="A817" s="15">
        <v>812</v>
      </c>
      <c r="BP817" s="27">
        <v>0.812798387641871</v>
      </c>
      <c r="BQ817" s="27">
        <v>16752.7958577519</v>
      </c>
      <c r="BR817" s="27">
        <v>1.39967659940738</v>
      </c>
      <c r="BS817" s="27">
        <v>25019.6826785331</v>
      </c>
      <c r="BU817">
        <f t="shared" si="48"/>
        <v>105166.962288529</v>
      </c>
      <c r="BV817">
        <f t="shared" si="49"/>
        <v>184931.807232574</v>
      </c>
      <c r="BW817" s="29">
        <v>812</v>
      </c>
      <c r="BX817">
        <f t="shared" si="50"/>
        <v>0</v>
      </c>
      <c r="BY817">
        <f t="shared" si="51"/>
        <v>1</v>
      </c>
    </row>
    <row r="818" spans="1:77">
      <c r="A818" s="15">
        <v>813</v>
      </c>
      <c r="BP818" s="27">
        <v>0.837612066198698</v>
      </c>
      <c r="BQ818" s="27">
        <v>11571.8846461232</v>
      </c>
      <c r="BR818" s="27">
        <v>1.45018520325035</v>
      </c>
      <c r="BS818" s="27">
        <v>15848.1774280409</v>
      </c>
      <c r="BU818">
        <f t="shared" si="48"/>
        <v>114069.925283681</v>
      </c>
      <c r="BV818">
        <f t="shared" si="49"/>
        <v>201679.603059512</v>
      </c>
      <c r="BW818" s="29">
        <v>813</v>
      </c>
      <c r="BX818">
        <f t="shared" si="50"/>
        <v>0</v>
      </c>
      <c r="BY818">
        <f t="shared" si="51"/>
        <v>1</v>
      </c>
    </row>
    <row r="819" spans="1:77">
      <c r="A819" s="15">
        <v>814</v>
      </c>
      <c r="BP819" s="27">
        <v>0.826226325973971</v>
      </c>
      <c r="BQ819" s="27">
        <v>13938.3629857936</v>
      </c>
      <c r="BR819" s="27">
        <v>1.40370412113146</v>
      </c>
      <c r="BS819" s="27">
        <v>18360.2028305578</v>
      </c>
      <c r="BU819">
        <f t="shared" si="48"/>
        <v>109995.585910302</v>
      </c>
      <c r="BV819">
        <f t="shared" si="49"/>
        <v>192195.415339161</v>
      </c>
      <c r="BW819" s="29">
        <v>814</v>
      </c>
      <c r="BX819">
        <f t="shared" si="50"/>
        <v>0</v>
      </c>
      <c r="BY819">
        <f t="shared" si="51"/>
        <v>1</v>
      </c>
    </row>
    <row r="820" spans="1:77">
      <c r="A820" s="15">
        <v>815</v>
      </c>
      <c r="BP820" s="27">
        <v>0.830826079082663</v>
      </c>
      <c r="BQ820" s="27">
        <v>11630.0288967187</v>
      </c>
      <c r="BR820" s="27">
        <v>1.42636876419909</v>
      </c>
      <c r="BS820" s="27">
        <v>15588.579186943</v>
      </c>
      <c r="BU820">
        <f t="shared" si="48"/>
        <v>112993.882965681</v>
      </c>
      <c r="BV820">
        <f t="shared" si="49"/>
        <v>198366.735442921</v>
      </c>
      <c r="BW820" s="29">
        <v>815</v>
      </c>
      <c r="BX820">
        <f t="shared" si="50"/>
        <v>0</v>
      </c>
      <c r="BY820">
        <f t="shared" si="51"/>
        <v>1</v>
      </c>
    </row>
    <row r="821" spans="1:77">
      <c r="A821" s="15">
        <v>816</v>
      </c>
      <c r="BP821" s="27">
        <v>0.813219124349087</v>
      </c>
      <c r="BQ821" s="27">
        <v>14403.9428635999</v>
      </c>
      <c r="BR821" s="27">
        <v>1.40052565115114</v>
      </c>
      <c r="BS821" s="27">
        <v>23262.5987203184</v>
      </c>
      <c r="BU821">
        <f t="shared" si="48"/>
        <v>107578.925788763</v>
      </c>
      <c r="BV821">
        <f t="shared" si="49"/>
        <v>186816.248952353</v>
      </c>
      <c r="BW821" s="29">
        <v>816</v>
      </c>
      <c r="BX821">
        <f t="shared" si="50"/>
        <v>0</v>
      </c>
      <c r="BY821">
        <f t="shared" si="51"/>
        <v>1</v>
      </c>
    </row>
    <row r="822" spans="1:77">
      <c r="A822" s="15">
        <v>817</v>
      </c>
      <c r="BP822" s="27">
        <v>0.838317840481034</v>
      </c>
      <c r="BQ822" s="27">
        <v>16769.085345456</v>
      </c>
      <c r="BR822" s="27">
        <v>1.45580993753638</v>
      </c>
      <c r="BS822" s="27">
        <v>25113.5439555197</v>
      </c>
      <c r="BU822">
        <f t="shared" si="48"/>
        <v>108978.590726699</v>
      </c>
      <c r="BV822">
        <f t="shared" si="49"/>
        <v>193257.946674937</v>
      </c>
      <c r="BW822" s="29">
        <v>817</v>
      </c>
      <c r="BX822">
        <f t="shared" si="50"/>
        <v>0</v>
      </c>
      <c r="BY822">
        <f t="shared" si="51"/>
        <v>1</v>
      </c>
    </row>
    <row r="823" spans="1:77">
      <c r="A823" s="15">
        <v>818</v>
      </c>
      <c r="BP823" s="27">
        <v>0.785679020170984</v>
      </c>
      <c r="BQ823" s="27">
        <v>13857.0238249464</v>
      </c>
      <c r="BR823" s="27">
        <v>1.32546120017665</v>
      </c>
      <c r="BS823" s="27">
        <v>20517.3003881057</v>
      </c>
      <c r="BU823">
        <f t="shared" si="48"/>
        <v>103994.829200701</v>
      </c>
      <c r="BV823">
        <f t="shared" si="49"/>
        <v>178301.879638391</v>
      </c>
      <c r="BW823" s="29">
        <v>818</v>
      </c>
      <c r="BX823">
        <f t="shared" si="50"/>
        <v>0</v>
      </c>
      <c r="BY823">
        <f t="shared" si="51"/>
        <v>1</v>
      </c>
    </row>
    <row r="824" spans="1:77">
      <c r="A824" s="15">
        <v>819</v>
      </c>
      <c r="BP824" s="27">
        <v>0.808704734588746</v>
      </c>
      <c r="BQ824" s="27">
        <v>13176.5222306782</v>
      </c>
      <c r="BR824" s="27">
        <v>1.4085536915006</v>
      </c>
      <c r="BS824" s="27">
        <v>18402.2370869625</v>
      </c>
      <c r="BU824">
        <f t="shared" si="48"/>
        <v>108129.187957634</v>
      </c>
      <c r="BV824">
        <f t="shared" si="49"/>
        <v>192880.816638127</v>
      </c>
      <c r="BW824" s="29">
        <v>819</v>
      </c>
      <c r="BX824">
        <f t="shared" si="50"/>
        <v>0</v>
      </c>
      <c r="BY824">
        <f t="shared" si="51"/>
        <v>1</v>
      </c>
    </row>
    <row r="825" spans="1:77">
      <c r="A825" s="15">
        <v>820</v>
      </c>
      <c r="BP825" s="27">
        <v>0.857957256208587</v>
      </c>
      <c r="BQ825" s="27">
        <v>13286.8924740666</v>
      </c>
      <c r="BR825" s="27">
        <v>1.50348356486572</v>
      </c>
      <c r="BS825" s="27">
        <v>17677.857870343</v>
      </c>
      <c r="BU825">
        <f t="shared" si="48"/>
        <v>115406.695957221</v>
      </c>
      <c r="BV825">
        <f t="shared" si="49"/>
        <v>207844.676859515</v>
      </c>
      <c r="BW825" s="29">
        <v>820</v>
      </c>
      <c r="BX825">
        <f t="shared" si="50"/>
        <v>0</v>
      </c>
      <c r="BY825">
        <f t="shared" si="51"/>
        <v>1</v>
      </c>
    </row>
    <row r="826" spans="1:77">
      <c r="A826" s="15">
        <v>821</v>
      </c>
      <c r="BP826" s="27">
        <v>0.791870302376431</v>
      </c>
      <c r="BQ826" s="27">
        <v>15830.6937937293</v>
      </c>
      <c r="BR826" s="27">
        <v>1.33498377522632</v>
      </c>
      <c r="BS826" s="27">
        <v>21431.431444187</v>
      </c>
      <c r="BU826">
        <f t="shared" si="48"/>
        <v>102949.851562735</v>
      </c>
      <c r="BV826">
        <f t="shared" si="49"/>
        <v>178816.134839761</v>
      </c>
      <c r="BW826" s="29">
        <v>821</v>
      </c>
      <c r="BX826">
        <f t="shared" si="50"/>
        <v>0</v>
      </c>
      <c r="BY826">
        <f t="shared" si="51"/>
        <v>1</v>
      </c>
    </row>
    <row r="827" spans="1:77">
      <c r="A827" s="15">
        <v>822</v>
      </c>
      <c r="BP827" s="27">
        <v>0.818240672080152</v>
      </c>
      <c r="BQ827" s="27">
        <v>10159.2032518224</v>
      </c>
      <c r="BR827" s="27">
        <v>1.393112871095</v>
      </c>
      <c r="BS827" s="27">
        <v>13715.5372250009</v>
      </c>
      <c r="BU827">
        <f t="shared" si="48"/>
        <v>112576.8975602</v>
      </c>
      <c r="BV827">
        <f t="shared" si="49"/>
        <v>195251.393439248</v>
      </c>
      <c r="BW827" s="29">
        <v>822</v>
      </c>
      <c r="BX827">
        <f t="shared" si="50"/>
        <v>0</v>
      </c>
      <c r="BY827">
        <f t="shared" si="51"/>
        <v>1</v>
      </c>
    </row>
    <row r="828" spans="1:77">
      <c r="A828" s="15">
        <v>823</v>
      </c>
      <c r="BP828" s="27">
        <v>0.800257489559808</v>
      </c>
      <c r="BQ828" s="27">
        <v>12643.5366658901</v>
      </c>
      <c r="BR828" s="27">
        <v>1.37975980597342</v>
      </c>
      <c r="BS828" s="27">
        <v>17935.421150565</v>
      </c>
      <c r="BU828">
        <f t="shared" si="48"/>
        <v>107395.086768081</v>
      </c>
      <c r="BV828">
        <f t="shared" si="49"/>
        <v>189028.549745448</v>
      </c>
      <c r="BW828" s="29">
        <v>823</v>
      </c>
      <c r="BX828">
        <f t="shared" si="50"/>
        <v>0</v>
      </c>
      <c r="BY828">
        <f t="shared" si="51"/>
        <v>1</v>
      </c>
    </row>
    <row r="829" spans="1:77">
      <c r="A829" s="15">
        <v>824</v>
      </c>
      <c r="BP829" s="27">
        <v>0.78872162569783</v>
      </c>
      <c r="BQ829" s="27">
        <v>15488.5509870861</v>
      </c>
      <c r="BR829" s="27">
        <v>1.31474667067973</v>
      </c>
      <c r="BS829" s="27">
        <v>19671.3157678939</v>
      </c>
      <c r="BU829">
        <f t="shared" si="48"/>
        <v>102819.692867588</v>
      </c>
      <c r="BV829">
        <f t="shared" si="49"/>
        <v>177540.684834066</v>
      </c>
      <c r="BW829" s="29">
        <v>824</v>
      </c>
      <c r="BX829">
        <f t="shared" si="50"/>
        <v>0</v>
      </c>
      <c r="BY829">
        <f t="shared" si="51"/>
        <v>1</v>
      </c>
    </row>
    <row r="830" spans="1:77">
      <c r="A830" s="15">
        <v>825</v>
      </c>
      <c r="BP830" s="27">
        <v>0.825131996674847</v>
      </c>
      <c r="BQ830" s="27">
        <v>16977.7490671042</v>
      </c>
      <c r="BR830" s="27">
        <v>1.42731583906434</v>
      </c>
      <c r="BS830" s="27">
        <v>22324.3155409981</v>
      </c>
      <c r="BU830">
        <f t="shared" si="48"/>
        <v>106792.050434123</v>
      </c>
      <c r="BV830">
        <f t="shared" si="49"/>
        <v>191773.060318653</v>
      </c>
      <c r="BW830" s="29">
        <v>825</v>
      </c>
      <c r="BX830">
        <f t="shared" si="50"/>
        <v>0</v>
      </c>
      <c r="BY830">
        <f t="shared" si="51"/>
        <v>1</v>
      </c>
    </row>
    <row r="831" spans="1:77">
      <c r="A831" s="15">
        <v>826</v>
      </c>
      <c r="BP831" s="27">
        <v>0.833181557160933</v>
      </c>
      <c r="BQ831" s="27">
        <v>14972.3593974086</v>
      </c>
      <c r="BR831" s="27">
        <v>1.44065031381618</v>
      </c>
      <c r="BS831" s="27">
        <v>21121.178661663</v>
      </c>
      <c r="BU831">
        <f t="shared" si="48"/>
        <v>110004.874176731</v>
      </c>
      <c r="BV831">
        <f t="shared" si="49"/>
        <v>194976.368410764</v>
      </c>
      <c r="BW831" s="29">
        <v>826</v>
      </c>
      <c r="BX831">
        <f t="shared" si="50"/>
        <v>0</v>
      </c>
      <c r="BY831">
        <f t="shared" si="51"/>
        <v>1</v>
      </c>
    </row>
    <row r="832" spans="1:77">
      <c r="A832" s="15">
        <v>827</v>
      </c>
      <c r="BP832" s="27">
        <v>0.772353921089818</v>
      </c>
      <c r="BQ832" s="27">
        <v>16290.0264954373</v>
      </c>
      <c r="BR832" s="27">
        <v>1.33896926360438</v>
      </c>
      <c r="BS832" s="27">
        <v>19546.0525349848</v>
      </c>
      <c r="BU832">
        <f t="shared" si="48"/>
        <v>99563.0616680355</v>
      </c>
      <c r="BV832">
        <f t="shared" si="49"/>
        <v>181299.337005672</v>
      </c>
      <c r="BW832" s="29">
        <v>827</v>
      </c>
      <c r="BX832">
        <f t="shared" si="50"/>
        <v>0</v>
      </c>
      <c r="BY832">
        <f t="shared" si="51"/>
        <v>1</v>
      </c>
    </row>
    <row r="833" spans="1:77">
      <c r="A833" s="15">
        <v>828</v>
      </c>
      <c r="BP833" s="27">
        <v>0.79465007167605</v>
      </c>
      <c r="BQ833" s="27">
        <v>16824.6702233535</v>
      </c>
      <c r="BR833" s="27">
        <v>1.36826127477563</v>
      </c>
      <c r="BS833" s="27">
        <v>23867.6922753777</v>
      </c>
      <c r="BU833">
        <f t="shared" si="48"/>
        <v>102372.840528054</v>
      </c>
      <c r="BV833">
        <f t="shared" si="49"/>
        <v>181371.498940967</v>
      </c>
      <c r="BW833" s="29">
        <v>828</v>
      </c>
      <c r="BX833">
        <f t="shared" si="50"/>
        <v>0</v>
      </c>
      <c r="BY833">
        <f t="shared" si="51"/>
        <v>1</v>
      </c>
    </row>
    <row r="834" spans="1:77">
      <c r="A834" s="15">
        <v>829</v>
      </c>
      <c r="BP834" s="27">
        <v>0.79231347696087</v>
      </c>
      <c r="BQ834" s="27">
        <v>12580.0390476968</v>
      </c>
      <c r="BR834" s="27">
        <v>1.35145145773434</v>
      </c>
      <c r="BS834" s="27">
        <v>17075.9699326456</v>
      </c>
      <c r="BU834">
        <f t="shared" si="48"/>
        <v>106266.982496434</v>
      </c>
      <c r="BV834">
        <f t="shared" si="49"/>
        <v>185641.748727506</v>
      </c>
      <c r="BW834" s="29">
        <v>829</v>
      </c>
      <c r="BX834">
        <f t="shared" si="50"/>
        <v>0</v>
      </c>
      <c r="BY834">
        <f t="shared" si="51"/>
        <v>1</v>
      </c>
    </row>
    <row r="835" spans="1:77">
      <c r="A835" s="15">
        <v>830</v>
      </c>
      <c r="BP835" s="27">
        <v>0.745806272790655</v>
      </c>
      <c r="BQ835" s="27">
        <v>12156.5626494958</v>
      </c>
      <c r="BR835" s="27">
        <v>1.27594308412294</v>
      </c>
      <c r="BS835" s="27">
        <v>15647.3008523253</v>
      </c>
      <c r="BU835">
        <f t="shared" si="48"/>
        <v>99714.3782691024</v>
      </c>
      <c r="BV835">
        <f t="shared" si="49"/>
        <v>175744.161766115</v>
      </c>
      <c r="BW835" s="29">
        <v>830</v>
      </c>
      <c r="BX835">
        <f t="shared" si="50"/>
        <v>0</v>
      </c>
      <c r="BY835">
        <f t="shared" si="51"/>
        <v>1</v>
      </c>
    </row>
    <row r="836" spans="1:77">
      <c r="A836" s="15">
        <v>831</v>
      </c>
      <c r="BP836" s="27">
        <v>0.801787993401938</v>
      </c>
      <c r="BQ836" s="27">
        <v>16154.0006635451</v>
      </c>
      <c r="BR836" s="27">
        <v>1.38350866105455</v>
      </c>
      <c r="BS836" s="27">
        <v>21234.4168360209</v>
      </c>
      <c r="BU836">
        <f t="shared" si="48"/>
        <v>104114.198346746</v>
      </c>
      <c r="BV836">
        <f t="shared" si="49"/>
        <v>186291.882322161</v>
      </c>
      <c r="BW836" s="29">
        <v>831</v>
      </c>
      <c r="BX836">
        <f t="shared" si="50"/>
        <v>0</v>
      </c>
      <c r="BY836">
        <f t="shared" si="51"/>
        <v>1</v>
      </c>
    </row>
    <row r="837" spans="1:77">
      <c r="A837" s="15">
        <v>832</v>
      </c>
      <c r="BP837" s="27">
        <v>0.845373879148519</v>
      </c>
      <c r="BQ837" s="27">
        <v>17782.5147333756</v>
      </c>
      <c r="BR837" s="27">
        <v>1.46561713967358</v>
      </c>
      <c r="BS837" s="27">
        <v>23359.600287116</v>
      </c>
      <c r="BU837">
        <f t="shared" si="48"/>
        <v>109023.567138902</v>
      </c>
      <c r="BV837">
        <f t="shared" si="49"/>
        <v>196482.970663921</v>
      </c>
      <c r="BW837" s="29">
        <v>832</v>
      </c>
      <c r="BX837">
        <f t="shared" si="50"/>
        <v>0</v>
      </c>
      <c r="BY837">
        <f t="shared" si="51"/>
        <v>1</v>
      </c>
    </row>
    <row r="838" spans="1:77">
      <c r="A838" s="15">
        <v>833</v>
      </c>
      <c r="BP838" s="27">
        <v>0.817376531359371</v>
      </c>
      <c r="BQ838" s="27">
        <v>15804.374436892</v>
      </c>
      <c r="BR838" s="27">
        <v>1.39638038343325</v>
      </c>
      <c r="BS838" s="27">
        <v>24549.796839768</v>
      </c>
      <c r="BU838">
        <f t="shared" si="48"/>
        <v>106802.105267014</v>
      </c>
      <c r="BV838">
        <f t="shared" si="49"/>
        <v>184907.260675219</v>
      </c>
      <c r="BW838" s="29">
        <v>833</v>
      </c>
      <c r="BX838">
        <f t="shared" si="50"/>
        <v>0</v>
      </c>
      <c r="BY838">
        <f t="shared" si="51"/>
        <v>1</v>
      </c>
    </row>
    <row r="839" spans="1:77">
      <c r="A839" s="15">
        <v>834</v>
      </c>
      <c r="BP839" s="27">
        <v>0.819403244142016</v>
      </c>
      <c r="BQ839" s="27">
        <v>9816.13419202465</v>
      </c>
      <c r="BR839" s="27">
        <v>1.41935384593416</v>
      </c>
      <c r="BS839" s="27">
        <v>12425.0425304096</v>
      </c>
      <c r="BU839">
        <f t="shared" ref="BU839:BU902" si="52">BP839*$BV$1-BQ839</f>
        <v>113094.352429278</v>
      </c>
      <c r="BV839">
        <f t="shared" ref="BV839:BV902" si="53">BR839*$BV$1-BS839</f>
        <v>200478.034359715</v>
      </c>
      <c r="BW839" s="29">
        <v>834</v>
      </c>
      <c r="BX839">
        <f t="shared" ref="BX839:BX902" si="54">IF(BU839=MAX($BU839:$BV839),1,0)</f>
        <v>0</v>
      </c>
      <c r="BY839">
        <f t="shared" ref="BY839:BY902" si="55">IF(BV839=MAX($BU839:$BV839),1,0)</f>
        <v>1</v>
      </c>
    </row>
    <row r="840" spans="1:77">
      <c r="A840" s="15">
        <v>835</v>
      </c>
      <c r="BP840" s="27">
        <v>0.808363163203851</v>
      </c>
      <c r="BQ840" s="27">
        <v>13492.6615530398</v>
      </c>
      <c r="BR840" s="27">
        <v>1.42250638234283</v>
      </c>
      <c r="BS840" s="27">
        <v>16278.4603090238</v>
      </c>
      <c r="BU840">
        <f t="shared" si="52"/>
        <v>107761.812927538</v>
      </c>
      <c r="BV840">
        <f t="shared" si="53"/>
        <v>197097.497042401</v>
      </c>
      <c r="BW840" s="29">
        <v>835</v>
      </c>
      <c r="BX840">
        <f t="shared" si="54"/>
        <v>0</v>
      </c>
      <c r="BY840">
        <f t="shared" si="55"/>
        <v>1</v>
      </c>
    </row>
    <row r="841" spans="1:77">
      <c r="A841" s="15">
        <v>836</v>
      </c>
      <c r="BP841" s="27">
        <v>0.848442356536975</v>
      </c>
      <c r="BQ841" s="27">
        <v>12763.8617241503</v>
      </c>
      <c r="BR841" s="27">
        <v>1.44565640731663</v>
      </c>
      <c r="BS841" s="27">
        <v>17632.1348975199</v>
      </c>
      <c r="BU841">
        <f t="shared" si="52"/>
        <v>114502.491756396</v>
      </c>
      <c r="BV841">
        <f t="shared" si="53"/>
        <v>199216.326199974</v>
      </c>
      <c r="BW841" s="29">
        <v>836</v>
      </c>
      <c r="BX841">
        <f t="shared" si="54"/>
        <v>0</v>
      </c>
      <c r="BY841">
        <f t="shared" si="55"/>
        <v>1</v>
      </c>
    </row>
    <row r="842" spans="1:77">
      <c r="A842" s="15">
        <v>837</v>
      </c>
      <c r="BP842" s="27">
        <v>0.833579023027129</v>
      </c>
      <c r="BQ842" s="27">
        <v>10075.2993466991</v>
      </c>
      <c r="BR842" s="27">
        <v>1.43886499081321</v>
      </c>
      <c r="BS842" s="27">
        <v>14410.045423293</v>
      </c>
      <c r="BU842">
        <f t="shared" si="52"/>
        <v>114961.55410737</v>
      </c>
      <c r="BV842">
        <f t="shared" si="53"/>
        <v>201419.703198688</v>
      </c>
      <c r="BW842" s="29">
        <v>837</v>
      </c>
      <c r="BX842">
        <f t="shared" si="54"/>
        <v>0</v>
      </c>
      <c r="BY842">
        <f t="shared" si="55"/>
        <v>1</v>
      </c>
    </row>
    <row r="843" spans="1:77">
      <c r="A843" s="15">
        <v>838</v>
      </c>
      <c r="BP843" s="27">
        <v>0.792731815942841</v>
      </c>
      <c r="BQ843" s="27">
        <v>22949.9337566043</v>
      </c>
      <c r="BR843" s="27">
        <v>1.38032710144675</v>
      </c>
      <c r="BS843" s="27">
        <v>33300.5086994261</v>
      </c>
      <c r="BU843">
        <f t="shared" si="52"/>
        <v>95959.8386348219</v>
      </c>
      <c r="BV843">
        <f t="shared" si="53"/>
        <v>173748.556517587</v>
      </c>
      <c r="BW843" s="29">
        <v>838</v>
      </c>
      <c r="BX843">
        <f t="shared" si="54"/>
        <v>0</v>
      </c>
      <c r="BY843">
        <f t="shared" si="55"/>
        <v>1</v>
      </c>
    </row>
    <row r="844" spans="1:77">
      <c r="A844" s="15">
        <v>839</v>
      </c>
      <c r="BP844" s="27">
        <v>0.861454325709298</v>
      </c>
      <c r="BQ844" s="27">
        <v>13810.6619122209</v>
      </c>
      <c r="BR844" s="27">
        <v>1.51753372439588</v>
      </c>
      <c r="BS844" s="27">
        <v>19557.7317643183</v>
      </c>
      <c r="BU844">
        <f t="shared" si="52"/>
        <v>115407.486944174</v>
      </c>
      <c r="BV844">
        <f t="shared" si="53"/>
        <v>208072.326895064</v>
      </c>
      <c r="BW844" s="29">
        <v>839</v>
      </c>
      <c r="BX844">
        <f t="shared" si="54"/>
        <v>0</v>
      </c>
      <c r="BY844">
        <f t="shared" si="55"/>
        <v>1</v>
      </c>
    </row>
    <row r="845" spans="1:77">
      <c r="A845" s="15">
        <v>840</v>
      </c>
      <c r="BP845" s="27">
        <v>0.797517484853012</v>
      </c>
      <c r="BQ845" s="27">
        <v>16865.8108564453</v>
      </c>
      <c r="BR845" s="27">
        <v>1.36783238881354</v>
      </c>
      <c r="BS845" s="27">
        <v>22080.0794175516</v>
      </c>
      <c r="BU845">
        <f t="shared" si="52"/>
        <v>102761.811871507</v>
      </c>
      <c r="BV845">
        <f t="shared" si="53"/>
        <v>183094.778904479</v>
      </c>
      <c r="BW845" s="29">
        <v>840</v>
      </c>
      <c r="BX845">
        <f t="shared" si="54"/>
        <v>0</v>
      </c>
      <c r="BY845">
        <f t="shared" si="55"/>
        <v>1</v>
      </c>
    </row>
    <row r="846" spans="1:77">
      <c r="A846" s="15">
        <v>841</v>
      </c>
      <c r="BP846" s="27">
        <v>0.809184265605239</v>
      </c>
      <c r="BQ846" s="27">
        <v>14139.9119955086</v>
      </c>
      <c r="BR846" s="27">
        <v>1.39082579002266</v>
      </c>
      <c r="BS846" s="27">
        <v>18824.0729390813</v>
      </c>
      <c r="BU846">
        <f t="shared" si="52"/>
        <v>107237.727845277</v>
      </c>
      <c r="BV846">
        <f t="shared" si="53"/>
        <v>189799.795564317</v>
      </c>
      <c r="BW846" s="29">
        <v>841</v>
      </c>
      <c r="BX846">
        <f t="shared" si="54"/>
        <v>0</v>
      </c>
      <c r="BY846">
        <f t="shared" si="55"/>
        <v>1</v>
      </c>
    </row>
    <row r="847" spans="1:77">
      <c r="A847" s="15">
        <v>842</v>
      </c>
      <c r="BP847" s="27">
        <v>0.791999108854508</v>
      </c>
      <c r="BQ847" s="27">
        <v>15164.7395437971</v>
      </c>
      <c r="BR847" s="27">
        <v>1.37293841702128</v>
      </c>
      <c r="BS847" s="27">
        <v>21188.8146512751</v>
      </c>
      <c r="BU847">
        <f t="shared" si="52"/>
        <v>103635.126784379</v>
      </c>
      <c r="BV847">
        <f t="shared" si="53"/>
        <v>184751.947901917</v>
      </c>
      <c r="BW847" s="29">
        <v>842</v>
      </c>
      <c r="BX847">
        <f t="shared" si="54"/>
        <v>0</v>
      </c>
      <c r="BY847">
        <f t="shared" si="55"/>
        <v>1</v>
      </c>
    </row>
    <row r="848" spans="1:77">
      <c r="A848" s="15">
        <v>843</v>
      </c>
      <c r="BP848" s="27">
        <v>0.824810924623115</v>
      </c>
      <c r="BQ848" s="27">
        <v>18119.5136694237</v>
      </c>
      <c r="BR848" s="27">
        <v>1.44470036750074</v>
      </c>
      <c r="BS848" s="27">
        <v>24491.8559602502</v>
      </c>
      <c r="BU848">
        <f t="shared" si="52"/>
        <v>105602.125024043</v>
      </c>
      <c r="BV848">
        <f t="shared" si="53"/>
        <v>192213.199164861</v>
      </c>
      <c r="BW848" s="29">
        <v>843</v>
      </c>
      <c r="BX848">
        <f t="shared" si="54"/>
        <v>0</v>
      </c>
      <c r="BY848">
        <f t="shared" si="55"/>
        <v>1</v>
      </c>
    </row>
    <row r="849" spans="1:77">
      <c r="A849" s="15">
        <v>844</v>
      </c>
      <c r="BP849" s="27">
        <v>0.820689515581698</v>
      </c>
      <c r="BQ849" s="27">
        <v>17400.7906565071</v>
      </c>
      <c r="BR849" s="27">
        <v>1.44323002438396</v>
      </c>
      <c r="BS849" s="27">
        <v>20881.9102709109</v>
      </c>
      <c r="BU849">
        <f t="shared" si="52"/>
        <v>105702.636680748</v>
      </c>
      <c r="BV849">
        <f t="shared" si="53"/>
        <v>195602.593386682</v>
      </c>
      <c r="BW849" s="29">
        <v>844</v>
      </c>
      <c r="BX849">
        <f t="shared" si="54"/>
        <v>0</v>
      </c>
      <c r="BY849">
        <f t="shared" si="55"/>
        <v>1</v>
      </c>
    </row>
    <row r="850" spans="1:77">
      <c r="A850" s="15">
        <v>845</v>
      </c>
      <c r="BP850" s="27">
        <v>0.838045749464119</v>
      </c>
      <c r="BQ850" s="27">
        <v>15571.535320309</v>
      </c>
      <c r="BR850" s="27">
        <v>1.45420351750862</v>
      </c>
      <c r="BS850" s="27">
        <v>20641.2060935239</v>
      </c>
      <c r="BU850">
        <f t="shared" si="52"/>
        <v>110135.327099309</v>
      </c>
      <c r="BV850">
        <f t="shared" si="53"/>
        <v>197489.321532768</v>
      </c>
      <c r="BW850" s="29">
        <v>845</v>
      </c>
      <c r="BX850">
        <f t="shared" si="54"/>
        <v>0</v>
      </c>
      <c r="BY850">
        <f t="shared" si="55"/>
        <v>1</v>
      </c>
    </row>
    <row r="851" spans="1:77">
      <c r="A851" s="15">
        <v>846</v>
      </c>
      <c r="BP851" s="27">
        <v>0.792184261389909</v>
      </c>
      <c r="BQ851" s="27">
        <v>14793.5799326678</v>
      </c>
      <c r="BR851" s="27">
        <v>1.37317473748051</v>
      </c>
      <c r="BS851" s="27">
        <v>21718.1740735936</v>
      </c>
      <c r="BU851">
        <f t="shared" si="52"/>
        <v>104034.059275819</v>
      </c>
      <c r="BV851">
        <f t="shared" si="53"/>
        <v>184258.036548483</v>
      </c>
      <c r="BW851" s="29">
        <v>846</v>
      </c>
      <c r="BX851">
        <f t="shared" si="54"/>
        <v>0</v>
      </c>
      <c r="BY851">
        <f t="shared" si="55"/>
        <v>1</v>
      </c>
    </row>
    <row r="852" spans="1:77">
      <c r="A852" s="15">
        <v>847</v>
      </c>
      <c r="BP852" s="27">
        <v>0.818321926246949</v>
      </c>
      <c r="BQ852" s="27">
        <v>16204.3809769225</v>
      </c>
      <c r="BR852" s="27">
        <v>1.40824696112903</v>
      </c>
      <c r="BS852" s="27">
        <v>22728.1600120304</v>
      </c>
      <c r="BU852">
        <f t="shared" si="52"/>
        <v>106543.90796012</v>
      </c>
      <c r="BV852">
        <f t="shared" si="53"/>
        <v>188508.884157325</v>
      </c>
      <c r="BW852" s="29">
        <v>847</v>
      </c>
      <c r="BX852">
        <f t="shared" si="54"/>
        <v>0</v>
      </c>
      <c r="BY852">
        <f t="shared" si="55"/>
        <v>1</v>
      </c>
    </row>
    <row r="853" spans="1:77">
      <c r="A853" s="15">
        <v>848</v>
      </c>
      <c r="BP853" s="27">
        <v>0.783876850921839</v>
      </c>
      <c r="BQ853" s="27">
        <v>13803.9687110486</v>
      </c>
      <c r="BR853" s="27">
        <v>1.33820111321103</v>
      </c>
      <c r="BS853" s="27">
        <v>18736.2441751593</v>
      </c>
      <c r="BU853">
        <f t="shared" si="52"/>
        <v>103777.558927227</v>
      </c>
      <c r="BV853">
        <f t="shared" si="53"/>
        <v>181993.922806495</v>
      </c>
      <c r="BW853" s="29">
        <v>848</v>
      </c>
      <c r="BX853">
        <f t="shared" si="54"/>
        <v>0</v>
      </c>
      <c r="BY853">
        <f t="shared" si="55"/>
        <v>1</v>
      </c>
    </row>
    <row r="854" spans="1:77">
      <c r="A854" s="15">
        <v>849</v>
      </c>
      <c r="BP854" s="27">
        <v>0.848909149698042</v>
      </c>
      <c r="BQ854" s="27">
        <v>13533.4530131022</v>
      </c>
      <c r="BR854" s="27">
        <v>1.46000825494787</v>
      </c>
      <c r="BS854" s="27">
        <v>18110.7607294933</v>
      </c>
      <c r="BU854">
        <f t="shared" si="52"/>
        <v>113802.919441604</v>
      </c>
      <c r="BV854">
        <f t="shared" si="53"/>
        <v>200890.477512687</v>
      </c>
      <c r="BW854" s="29">
        <v>849</v>
      </c>
      <c r="BX854">
        <f t="shared" si="54"/>
        <v>0</v>
      </c>
      <c r="BY854">
        <f t="shared" si="55"/>
        <v>1</v>
      </c>
    </row>
    <row r="855" spans="1:77">
      <c r="A855" s="15">
        <v>850</v>
      </c>
      <c r="BP855" s="27">
        <v>0.813029903318332</v>
      </c>
      <c r="BQ855" s="27">
        <v>13856.4759664405</v>
      </c>
      <c r="BR855" s="27">
        <v>1.38783643235012</v>
      </c>
      <c r="BS855" s="27">
        <v>18014.5877603114</v>
      </c>
      <c r="BU855">
        <f t="shared" si="52"/>
        <v>108098.009531309</v>
      </c>
      <c r="BV855">
        <f t="shared" si="53"/>
        <v>190160.877092207</v>
      </c>
      <c r="BW855" s="29">
        <v>850</v>
      </c>
      <c r="BX855">
        <f t="shared" si="54"/>
        <v>0</v>
      </c>
      <c r="BY855">
        <f t="shared" si="55"/>
        <v>1</v>
      </c>
    </row>
    <row r="856" spans="1:77">
      <c r="A856" s="15">
        <v>851</v>
      </c>
      <c r="BP856" s="27">
        <v>0.786077275868576</v>
      </c>
      <c r="BQ856" s="27">
        <v>21664.6367240855</v>
      </c>
      <c r="BR856" s="27">
        <v>1.34997582224952</v>
      </c>
      <c r="BS856" s="27">
        <v>27523.2821476016</v>
      </c>
      <c r="BU856">
        <f t="shared" si="52"/>
        <v>96246.9546562009</v>
      </c>
      <c r="BV856">
        <f t="shared" si="53"/>
        <v>174973.091189827</v>
      </c>
      <c r="BW856" s="29">
        <v>851</v>
      </c>
      <c r="BX856">
        <f t="shared" si="54"/>
        <v>0</v>
      </c>
      <c r="BY856">
        <f t="shared" si="55"/>
        <v>1</v>
      </c>
    </row>
    <row r="857" spans="1:77">
      <c r="A857" s="15">
        <v>852</v>
      </c>
      <c r="BP857" s="27">
        <v>0.779333754596636</v>
      </c>
      <c r="BQ857" s="27">
        <v>16123.7159536348</v>
      </c>
      <c r="BR857" s="27">
        <v>1.35107641246079</v>
      </c>
      <c r="BS857" s="27">
        <v>24779.3893614879</v>
      </c>
      <c r="BU857">
        <f t="shared" si="52"/>
        <v>100776.347235861</v>
      </c>
      <c r="BV857">
        <f t="shared" si="53"/>
        <v>177882.07250763</v>
      </c>
      <c r="BW857" s="29">
        <v>852</v>
      </c>
      <c r="BX857">
        <f t="shared" si="54"/>
        <v>0</v>
      </c>
      <c r="BY857">
        <f t="shared" si="55"/>
        <v>1</v>
      </c>
    </row>
    <row r="858" spans="1:77">
      <c r="A858" s="15">
        <v>853</v>
      </c>
      <c r="BP858" s="27">
        <v>0.798985621739609</v>
      </c>
      <c r="BQ858" s="27">
        <v>15257.6857842732</v>
      </c>
      <c r="BR858" s="27">
        <v>1.37222354193122</v>
      </c>
      <c r="BS858" s="27">
        <v>20426.948205404</v>
      </c>
      <c r="BU858">
        <f t="shared" si="52"/>
        <v>104590.157476668</v>
      </c>
      <c r="BV858">
        <f t="shared" si="53"/>
        <v>185406.583084279</v>
      </c>
      <c r="BW858" s="29">
        <v>853</v>
      </c>
      <c r="BX858">
        <f t="shared" si="54"/>
        <v>0</v>
      </c>
      <c r="BY858">
        <f t="shared" si="55"/>
        <v>1</v>
      </c>
    </row>
    <row r="859" spans="1:77">
      <c r="A859" s="15">
        <v>854</v>
      </c>
      <c r="BP859" s="27">
        <v>0.879425184989323</v>
      </c>
      <c r="BQ859" s="27">
        <v>14950.2897731587</v>
      </c>
      <c r="BR859" s="27">
        <v>1.51713398139781</v>
      </c>
      <c r="BS859" s="27">
        <v>19340.6408585664</v>
      </c>
      <c r="BU859">
        <f t="shared" si="52"/>
        <v>116963.48797524</v>
      </c>
      <c r="BV859">
        <f t="shared" si="53"/>
        <v>208229.456351105</v>
      </c>
      <c r="BW859" s="29">
        <v>854</v>
      </c>
      <c r="BX859">
        <f t="shared" si="54"/>
        <v>0</v>
      </c>
      <c r="BY859">
        <f t="shared" si="55"/>
        <v>1</v>
      </c>
    </row>
    <row r="860" spans="1:77">
      <c r="A860" s="15">
        <v>855</v>
      </c>
      <c r="BP860" s="27">
        <v>0.857463432422625</v>
      </c>
      <c r="BQ860" s="27">
        <v>18100.2650445873</v>
      </c>
      <c r="BR860" s="27">
        <v>1.47782403812241</v>
      </c>
      <c r="BS860" s="27">
        <v>23801.8226730243</v>
      </c>
      <c r="BU860">
        <f t="shared" si="52"/>
        <v>110519.249818806</v>
      </c>
      <c r="BV860">
        <f t="shared" si="53"/>
        <v>197871.783045338</v>
      </c>
      <c r="BW860" s="29">
        <v>855</v>
      </c>
      <c r="BX860">
        <f t="shared" si="54"/>
        <v>0</v>
      </c>
      <c r="BY860">
        <f t="shared" si="55"/>
        <v>1</v>
      </c>
    </row>
    <row r="861" spans="1:77">
      <c r="A861" s="15">
        <v>856</v>
      </c>
      <c r="BP861" s="27">
        <v>0.84210973135474</v>
      </c>
      <c r="BQ861" s="27">
        <v>16983.2940538364</v>
      </c>
      <c r="BR861" s="27">
        <v>1.4697823796913</v>
      </c>
      <c r="BS861" s="27">
        <v>22751.2608526272</v>
      </c>
      <c r="BU861">
        <f t="shared" si="52"/>
        <v>109333.165649375</v>
      </c>
      <c r="BV861">
        <f t="shared" si="53"/>
        <v>197716.096101068</v>
      </c>
      <c r="BW861" s="29">
        <v>856</v>
      </c>
      <c r="BX861">
        <f t="shared" si="54"/>
        <v>0</v>
      </c>
      <c r="BY861">
        <f t="shared" si="55"/>
        <v>1</v>
      </c>
    </row>
    <row r="862" spans="1:77">
      <c r="A862" s="15">
        <v>857</v>
      </c>
      <c r="BP862" s="27">
        <v>0.843444495958091</v>
      </c>
      <c r="BQ862" s="27">
        <v>18152.9083211673</v>
      </c>
      <c r="BR862" s="27">
        <v>1.45941091484102</v>
      </c>
      <c r="BS862" s="27">
        <v>27084.0496447831</v>
      </c>
      <c r="BU862">
        <f t="shared" si="52"/>
        <v>108363.766072546</v>
      </c>
      <c r="BV862">
        <f t="shared" si="53"/>
        <v>191827.58758137</v>
      </c>
      <c r="BW862" s="29">
        <v>857</v>
      </c>
      <c r="BX862">
        <f t="shared" si="54"/>
        <v>0</v>
      </c>
      <c r="BY862">
        <f t="shared" si="55"/>
        <v>1</v>
      </c>
    </row>
    <row r="863" spans="1:77">
      <c r="A863" s="15">
        <v>858</v>
      </c>
      <c r="BP863" s="27">
        <v>0.798841567213214</v>
      </c>
      <c r="BQ863" s="27">
        <v>11646.0349465441</v>
      </c>
      <c r="BR863" s="27">
        <v>1.33797649568586</v>
      </c>
      <c r="BS863" s="27">
        <v>15143.6554955881</v>
      </c>
      <c r="BU863">
        <f t="shared" si="52"/>
        <v>108180.200135438</v>
      </c>
      <c r="BV863">
        <f t="shared" si="53"/>
        <v>185552.818857291</v>
      </c>
      <c r="BW863" s="29">
        <v>858</v>
      </c>
      <c r="BX863">
        <f t="shared" si="54"/>
        <v>0</v>
      </c>
      <c r="BY863">
        <f t="shared" si="55"/>
        <v>1</v>
      </c>
    </row>
    <row r="864" spans="1:77">
      <c r="A864" s="15">
        <v>859</v>
      </c>
      <c r="BP864" s="27">
        <v>0.804449763089448</v>
      </c>
      <c r="BQ864" s="27">
        <v>14536.7792809374</v>
      </c>
      <c r="BR864" s="27">
        <v>1.38277073923285</v>
      </c>
      <c r="BS864" s="27">
        <v>19300.7191035861</v>
      </c>
      <c r="BU864">
        <f t="shared" si="52"/>
        <v>106130.68518248</v>
      </c>
      <c r="BV864">
        <f t="shared" si="53"/>
        <v>188114.891781342</v>
      </c>
      <c r="BW864" s="29">
        <v>859</v>
      </c>
      <c r="BX864">
        <f t="shared" si="54"/>
        <v>0</v>
      </c>
      <c r="BY864">
        <f t="shared" si="55"/>
        <v>1</v>
      </c>
    </row>
    <row r="865" spans="1:77">
      <c r="A865" s="15">
        <v>860</v>
      </c>
      <c r="BP865" s="27">
        <v>0.851765789818338</v>
      </c>
      <c r="BQ865" s="27">
        <v>18855.2847628084</v>
      </c>
      <c r="BR865" s="27">
        <v>1.46824012823151</v>
      </c>
      <c r="BS865" s="27">
        <v>22090.5185910106</v>
      </c>
      <c r="BU865">
        <f t="shared" si="52"/>
        <v>108909.583709942</v>
      </c>
      <c r="BV865">
        <f t="shared" si="53"/>
        <v>198145.500643717</v>
      </c>
      <c r="BW865" s="29">
        <v>860</v>
      </c>
      <c r="BX865">
        <f t="shared" si="54"/>
        <v>0</v>
      </c>
      <c r="BY865">
        <f t="shared" si="55"/>
        <v>1</v>
      </c>
    </row>
    <row r="866" spans="1:77">
      <c r="A866" s="15">
        <v>861</v>
      </c>
      <c r="BP866" s="27">
        <v>0.818808199920479</v>
      </c>
      <c r="BQ866" s="27">
        <v>14758.1771814929</v>
      </c>
      <c r="BR866" s="27">
        <v>1.38950261156875</v>
      </c>
      <c r="BS866" s="27">
        <v>19371.9089191088</v>
      </c>
      <c r="BU866">
        <f t="shared" si="52"/>
        <v>108063.052806579</v>
      </c>
      <c r="BV866">
        <f t="shared" si="53"/>
        <v>189053.482816204</v>
      </c>
      <c r="BW866" s="29">
        <v>861</v>
      </c>
      <c r="BX866">
        <f t="shared" si="54"/>
        <v>0</v>
      </c>
      <c r="BY866">
        <f t="shared" si="55"/>
        <v>1</v>
      </c>
    </row>
    <row r="867" spans="1:77">
      <c r="A867" s="15">
        <v>862</v>
      </c>
      <c r="BP867" s="27">
        <v>0.812681334873332</v>
      </c>
      <c r="BQ867" s="27">
        <v>18904.7884859904</v>
      </c>
      <c r="BR867" s="27">
        <v>1.39355809102827</v>
      </c>
      <c r="BS867" s="27">
        <v>28752.6505018033</v>
      </c>
      <c r="BU867">
        <f t="shared" si="52"/>
        <v>102997.41174501</v>
      </c>
      <c r="BV867">
        <f t="shared" si="53"/>
        <v>180281.063152438</v>
      </c>
      <c r="BW867" s="29">
        <v>862</v>
      </c>
      <c r="BX867">
        <f t="shared" si="54"/>
        <v>0</v>
      </c>
      <c r="BY867">
        <f t="shared" si="55"/>
        <v>1</v>
      </c>
    </row>
    <row r="868" spans="1:77">
      <c r="A868" s="15">
        <v>863</v>
      </c>
      <c r="BP868" s="27">
        <v>0.80983993736309</v>
      </c>
      <c r="BQ868" s="27">
        <v>12199.9860240307</v>
      </c>
      <c r="BR868" s="27">
        <v>1.3776864996259</v>
      </c>
      <c r="BS868" s="27">
        <v>15707.7358860752</v>
      </c>
      <c r="BU868">
        <f t="shared" si="52"/>
        <v>109276.004580433</v>
      </c>
      <c r="BV868">
        <f t="shared" si="53"/>
        <v>190945.23905781</v>
      </c>
      <c r="BW868" s="29">
        <v>863</v>
      </c>
      <c r="BX868">
        <f t="shared" si="54"/>
        <v>0</v>
      </c>
      <c r="BY868">
        <f t="shared" si="55"/>
        <v>1</v>
      </c>
    </row>
    <row r="869" spans="1:77">
      <c r="A869" s="15">
        <v>864</v>
      </c>
      <c r="BP869" s="27">
        <v>0.839332210999856</v>
      </c>
      <c r="BQ869" s="27">
        <v>16533.522853592</v>
      </c>
      <c r="BR869" s="27">
        <v>1.44957604903984</v>
      </c>
      <c r="BS869" s="27">
        <v>22390.9341783048</v>
      </c>
      <c r="BU869">
        <f t="shared" si="52"/>
        <v>109366.308796386</v>
      </c>
      <c r="BV869">
        <f t="shared" si="53"/>
        <v>195045.473177672</v>
      </c>
      <c r="BW869" s="29">
        <v>864</v>
      </c>
      <c r="BX869">
        <f t="shared" si="54"/>
        <v>0</v>
      </c>
      <c r="BY869">
        <f t="shared" si="55"/>
        <v>1</v>
      </c>
    </row>
    <row r="870" spans="1:77">
      <c r="A870" s="15">
        <v>865</v>
      </c>
      <c r="BP870" s="27">
        <v>0.795349022999653</v>
      </c>
      <c r="BQ870" s="27">
        <v>12535.4123955797</v>
      </c>
      <c r="BR870" s="27">
        <v>1.37495201288134</v>
      </c>
      <c r="BS870" s="27">
        <v>15628.9597240444</v>
      </c>
      <c r="BU870">
        <f t="shared" si="52"/>
        <v>106766.941054368</v>
      </c>
      <c r="BV870">
        <f t="shared" si="53"/>
        <v>190613.842208156</v>
      </c>
      <c r="BW870" s="29">
        <v>865</v>
      </c>
      <c r="BX870">
        <f t="shared" si="54"/>
        <v>0</v>
      </c>
      <c r="BY870">
        <f t="shared" si="55"/>
        <v>1</v>
      </c>
    </row>
    <row r="871" spans="1:77">
      <c r="A871" s="15">
        <v>866</v>
      </c>
      <c r="BP871" s="27">
        <v>0.777923028744366</v>
      </c>
      <c r="BQ871" s="27">
        <v>12786.6363947573</v>
      </c>
      <c r="BR871" s="27">
        <v>1.33488645429421</v>
      </c>
      <c r="BS871" s="27">
        <v>16089.0693217233</v>
      </c>
      <c r="BU871">
        <f t="shared" si="52"/>
        <v>103901.817916898</v>
      </c>
      <c r="BV871">
        <f t="shared" si="53"/>
        <v>184143.898822409</v>
      </c>
      <c r="BW871" s="29">
        <v>866</v>
      </c>
      <c r="BX871">
        <f t="shared" si="54"/>
        <v>0</v>
      </c>
      <c r="BY871">
        <f t="shared" si="55"/>
        <v>1</v>
      </c>
    </row>
    <row r="872" spans="1:77">
      <c r="A872" s="15">
        <v>867</v>
      </c>
      <c r="BP872" s="27">
        <v>0.813834487168559</v>
      </c>
      <c r="BQ872" s="27">
        <v>17024.5876318559</v>
      </c>
      <c r="BR872" s="27">
        <v>1.38661494794838</v>
      </c>
      <c r="BS872" s="27">
        <v>22603.6866932979</v>
      </c>
      <c r="BU872">
        <f t="shared" si="52"/>
        <v>105050.585443428</v>
      </c>
      <c r="BV872">
        <f t="shared" si="53"/>
        <v>185388.555498959</v>
      </c>
      <c r="BW872" s="29">
        <v>867</v>
      </c>
      <c r="BX872">
        <f t="shared" si="54"/>
        <v>0</v>
      </c>
      <c r="BY872">
        <f t="shared" si="55"/>
        <v>1</v>
      </c>
    </row>
    <row r="873" spans="1:77">
      <c r="A873" s="15">
        <v>868</v>
      </c>
      <c r="BP873" s="27">
        <v>0.759644636659957</v>
      </c>
      <c r="BQ873" s="27">
        <v>12484.1580914771</v>
      </c>
      <c r="BR873" s="27">
        <v>1.3111079130737</v>
      </c>
      <c r="BS873" s="27">
        <v>16952.0876674266</v>
      </c>
      <c r="BU873">
        <f t="shared" si="52"/>
        <v>101462.537407516</v>
      </c>
      <c r="BV873">
        <f t="shared" si="53"/>
        <v>179714.099293628</v>
      </c>
      <c r="BW873" s="29">
        <v>868</v>
      </c>
      <c r="BX873">
        <f t="shared" si="54"/>
        <v>0</v>
      </c>
      <c r="BY873">
        <f t="shared" si="55"/>
        <v>1</v>
      </c>
    </row>
    <row r="874" spans="1:77">
      <c r="A874" s="15">
        <v>869</v>
      </c>
      <c r="BP874" s="27">
        <v>0.796026916460607</v>
      </c>
      <c r="BQ874" s="27">
        <v>16816.2212587372</v>
      </c>
      <c r="BR874" s="27">
        <v>1.36786520256572</v>
      </c>
      <c r="BS874" s="27">
        <v>22684.9652772129</v>
      </c>
      <c r="BU874">
        <f t="shared" si="52"/>
        <v>102587.816210354</v>
      </c>
      <c r="BV874">
        <f t="shared" si="53"/>
        <v>182494.815107645</v>
      </c>
      <c r="BW874" s="29">
        <v>869</v>
      </c>
      <c r="BX874">
        <f t="shared" si="54"/>
        <v>0</v>
      </c>
      <c r="BY874">
        <f t="shared" si="55"/>
        <v>1</v>
      </c>
    </row>
    <row r="875" spans="1:77">
      <c r="A875" s="15">
        <v>870</v>
      </c>
      <c r="BP875" s="27">
        <v>0.849942753170437</v>
      </c>
      <c r="BQ875" s="27">
        <v>13129.6832361026</v>
      </c>
      <c r="BR875" s="27">
        <v>1.46377263367946</v>
      </c>
      <c r="BS875" s="27">
        <v>18871.6602423206</v>
      </c>
      <c r="BU875">
        <f t="shared" si="52"/>
        <v>114361.729739463</v>
      </c>
      <c r="BV875">
        <f t="shared" si="53"/>
        <v>200694.234809598</v>
      </c>
      <c r="BW875" s="29">
        <v>870</v>
      </c>
      <c r="BX875">
        <f t="shared" si="54"/>
        <v>0</v>
      </c>
      <c r="BY875">
        <f t="shared" si="55"/>
        <v>1</v>
      </c>
    </row>
    <row r="876" spans="1:77">
      <c r="A876" s="15">
        <v>871</v>
      </c>
      <c r="BP876" s="27">
        <v>0.836503484370984</v>
      </c>
      <c r="BQ876" s="27">
        <v>12711.2240987165</v>
      </c>
      <c r="BR876" s="27">
        <v>1.47053061100444</v>
      </c>
      <c r="BS876" s="27">
        <v>15987.2867040253</v>
      </c>
      <c r="BU876">
        <f t="shared" si="52"/>
        <v>112764.298556931</v>
      </c>
      <c r="BV876">
        <f t="shared" si="53"/>
        <v>204592.304946641</v>
      </c>
      <c r="BW876" s="29">
        <v>871</v>
      </c>
      <c r="BX876">
        <f t="shared" si="54"/>
        <v>0</v>
      </c>
      <c r="BY876">
        <f t="shared" si="55"/>
        <v>1</v>
      </c>
    </row>
    <row r="877" spans="1:77">
      <c r="A877" s="15">
        <v>872</v>
      </c>
      <c r="BP877" s="27">
        <v>0.817736948301434</v>
      </c>
      <c r="BQ877" s="27">
        <v>12917.5532821854</v>
      </c>
      <c r="BR877" s="27">
        <v>1.41353055996577</v>
      </c>
      <c r="BS877" s="27">
        <v>16665.765520658</v>
      </c>
      <c r="BU877">
        <f t="shared" si="52"/>
        <v>109742.98896303</v>
      </c>
      <c r="BV877">
        <f t="shared" si="53"/>
        <v>195363.818474207</v>
      </c>
      <c r="BW877" s="29">
        <v>872</v>
      </c>
      <c r="BX877">
        <f t="shared" si="54"/>
        <v>0</v>
      </c>
      <c r="BY877">
        <f t="shared" si="55"/>
        <v>1</v>
      </c>
    </row>
    <row r="878" spans="1:77">
      <c r="A878" s="15">
        <v>873</v>
      </c>
      <c r="BP878" s="27">
        <v>0.788886882364228</v>
      </c>
      <c r="BQ878" s="27">
        <v>15733.1412613731</v>
      </c>
      <c r="BR878" s="27">
        <v>1.34886835749216</v>
      </c>
      <c r="BS878" s="27">
        <v>22838.2059794545</v>
      </c>
      <c r="BU878">
        <f t="shared" si="52"/>
        <v>102599.891093261</v>
      </c>
      <c r="BV878">
        <f t="shared" si="53"/>
        <v>179492.04764437</v>
      </c>
      <c r="BW878" s="29">
        <v>873</v>
      </c>
      <c r="BX878">
        <f t="shared" si="54"/>
        <v>0</v>
      </c>
      <c r="BY878">
        <f t="shared" si="55"/>
        <v>1</v>
      </c>
    </row>
    <row r="879" spans="1:77">
      <c r="A879" s="15">
        <v>874</v>
      </c>
      <c r="BP879" s="27">
        <v>0.802998835076856</v>
      </c>
      <c r="BQ879" s="27">
        <v>15634.4687559952</v>
      </c>
      <c r="BR879" s="27">
        <v>1.40289435297453</v>
      </c>
      <c r="BS879" s="27">
        <v>21019.8814027669</v>
      </c>
      <c r="BU879">
        <f t="shared" si="52"/>
        <v>104815.356505533</v>
      </c>
      <c r="BV879">
        <f t="shared" si="53"/>
        <v>189414.271543412</v>
      </c>
      <c r="BW879" s="29">
        <v>874</v>
      </c>
      <c r="BX879">
        <f t="shared" si="54"/>
        <v>0</v>
      </c>
      <c r="BY879">
        <f t="shared" si="55"/>
        <v>1</v>
      </c>
    </row>
    <row r="880" spans="1:77">
      <c r="A880" s="15">
        <v>875</v>
      </c>
      <c r="BP880" s="27">
        <v>0.780241045025198</v>
      </c>
      <c r="BQ880" s="27">
        <v>12824.0307560633</v>
      </c>
      <c r="BR880" s="27">
        <v>1.35003985214394</v>
      </c>
      <c r="BS880" s="27">
        <v>18103.4468724499</v>
      </c>
      <c r="BU880">
        <f t="shared" si="52"/>
        <v>104212.125997716</v>
      </c>
      <c r="BV880">
        <f t="shared" si="53"/>
        <v>184402.530949141</v>
      </c>
      <c r="BW880" s="29">
        <v>875</v>
      </c>
      <c r="BX880">
        <f t="shared" si="54"/>
        <v>0</v>
      </c>
      <c r="BY880">
        <f t="shared" si="55"/>
        <v>1</v>
      </c>
    </row>
    <row r="881" spans="1:77">
      <c r="A881" s="15">
        <v>876</v>
      </c>
      <c r="BP881" s="27">
        <v>0.806624089453752</v>
      </c>
      <c r="BQ881" s="27">
        <v>13276.7637866967</v>
      </c>
      <c r="BR881" s="27">
        <v>1.38406688480768</v>
      </c>
      <c r="BS881" s="27">
        <v>16955.3833173273</v>
      </c>
      <c r="BU881">
        <f t="shared" si="52"/>
        <v>107716.849631366</v>
      </c>
      <c r="BV881">
        <f t="shared" si="53"/>
        <v>190654.649403825</v>
      </c>
      <c r="BW881" s="29">
        <v>876</v>
      </c>
      <c r="BX881">
        <f t="shared" si="54"/>
        <v>0</v>
      </c>
      <c r="BY881">
        <f t="shared" si="55"/>
        <v>1</v>
      </c>
    </row>
    <row r="882" spans="1:77">
      <c r="A882" s="15">
        <v>877</v>
      </c>
      <c r="BP882" s="27">
        <v>0.793139940081012</v>
      </c>
      <c r="BQ882" s="27">
        <v>16513.4508718887</v>
      </c>
      <c r="BR882" s="27">
        <v>1.37808237672391</v>
      </c>
      <c r="BS882" s="27">
        <v>23876.6050852443</v>
      </c>
      <c r="BU882">
        <f t="shared" si="52"/>
        <v>102457.540140263</v>
      </c>
      <c r="BV882">
        <f t="shared" si="53"/>
        <v>182835.751423342</v>
      </c>
      <c r="BW882" s="29">
        <v>877</v>
      </c>
      <c r="BX882">
        <f t="shared" si="54"/>
        <v>0</v>
      </c>
      <c r="BY882">
        <f t="shared" si="55"/>
        <v>1</v>
      </c>
    </row>
    <row r="883" spans="1:77">
      <c r="A883" s="15">
        <v>878</v>
      </c>
      <c r="BP883" s="27">
        <v>0.808086112830103</v>
      </c>
      <c r="BQ883" s="27">
        <v>13804.2543454244</v>
      </c>
      <c r="BR883" s="27">
        <v>1.40172590842669</v>
      </c>
      <c r="BS883" s="27">
        <v>17783.9888586572</v>
      </c>
      <c r="BU883">
        <f t="shared" si="52"/>
        <v>107408.662579091</v>
      </c>
      <c r="BV883">
        <f t="shared" si="53"/>
        <v>192474.897405346</v>
      </c>
      <c r="BW883" s="29">
        <v>878</v>
      </c>
      <c r="BX883">
        <f t="shared" si="54"/>
        <v>0</v>
      </c>
      <c r="BY883">
        <f t="shared" si="55"/>
        <v>1</v>
      </c>
    </row>
    <row r="884" spans="1:77">
      <c r="A884" s="15">
        <v>879</v>
      </c>
      <c r="BP884" s="27">
        <v>0.795163080336393</v>
      </c>
      <c r="BQ884" s="27">
        <v>12745.0993114624</v>
      </c>
      <c r="BR884" s="27">
        <v>1.342008436084</v>
      </c>
      <c r="BS884" s="27">
        <v>17479.8929455447</v>
      </c>
      <c r="BU884">
        <f t="shared" si="52"/>
        <v>106529.362738997</v>
      </c>
      <c r="BV884">
        <f t="shared" si="53"/>
        <v>183821.372467055</v>
      </c>
      <c r="BW884" s="29">
        <v>879</v>
      </c>
      <c r="BX884">
        <f t="shared" si="54"/>
        <v>0</v>
      </c>
      <c r="BY884">
        <f t="shared" si="55"/>
        <v>1</v>
      </c>
    </row>
    <row r="885" spans="1:77">
      <c r="A885" s="15">
        <v>880</v>
      </c>
      <c r="BP885" s="27">
        <v>0.795857903665042</v>
      </c>
      <c r="BQ885" s="27">
        <v>12026.2514374878</v>
      </c>
      <c r="BR885" s="27">
        <v>1.34398196935605</v>
      </c>
      <c r="BS885" s="27">
        <v>15524.7940947648</v>
      </c>
      <c r="BU885">
        <f t="shared" si="52"/>
        <v>107352.434112269</v>
      </c>
      <c r="BV885">
        <f t="shared" si="53"/>
        <v>186072.501308643</v>
      </c>
      <c r="BW885" s="29">
        <v>880</v>
      </c>
      <c r="BX885">
        <f t="shared" si="54"/>
        <v>0</v>
      </c>
      <c r="BY885">
        <f t="shared" si="55"/>
        <v>1</v>
      </c>
    </row>
    <row r="886" spans="1:77">
      <c r="A886" s="15">
        <v>881</v>
      </c>
      <c r="BP886" s="27">
        <v>0.814451584663178</v>
      </c>
      <c r="BQ886" s="27">
        <v>15008.6211856923</v>
      </c>
      <c r="BR886" s="27">
        <v>1.41804112938279</v>
      </c>
      <c r="BS886" s="27">
        <v>20722.201448025</v>
      </c>
      <c r="BU886">
        <f t="shared" si="52"/>
        <v>107159.116513784</v>
      </c>
      <c r="BV886">
        <f t="shared" si="53"/>
        <v>191983.967959393</v>
      </c>
      <c r="BW886" s="29">
        <v>881</v>
      </c>
      <c r="BX886">
        <f t="shared" si="54"/>
        <v>0</v>
      </c>
      <c r="BY886">
        <f t="shared" si="55"/>
        <v>1</v>
      </c>
    </row>
    <row r="887" spans="1:77">
      <c r="A887" s="15">
        <v>882</v>
      </c>
      <c r="BP887" s="27">
        <v>0.793866433747275</v>
      </c>
      <c r="BQ887" s="27">
        <v>13085.3466520041</v>
      </c>
      <c r="BR887" s="27">
        <v>1.34672667317054</v>
      </c>
      <c r="BS887" s="27">
        <v>17236.6396109858</v>
      </c>
      <c r="BU887">
        <f t="shared" si="52"/>
        <v>105994.618410087</v>
      </c>
      <c r="BV887">
        <f t="shared" si="53"/>
        <v>184772.361364595</v>
      </c>
      <c r="BW887" s="29">
        <v>882</v>
      </c>
      <c r="BX887">
        <f t="shared" si="54"/>
        <v>0</v>
      </c>
      <c r="BY887">
        <f t="shared" si="55"/>
        <v>1</v>
      </c>
    </row>
    <row r="888" spans="1:77">
      <c r="A888" s="15">
        <v>883</v>
      </c>
      <c r="BP888" s="27">
        <v>0.811941198777274</v>
      </c>
      <c r="BQ888" s="27">
        <v>13751.2964886841</v>
      </c>
      <c r="BR888" s="27">
        <v>1.42232507189499</v>
      </c>
      <c r="BS888" s="27">
        <v>19607.7239984627</v>
      </c>
      <c r="BU888">
        <f t="shared" si="52"/>
        <v>108039.883327907</v>
      </c>
      <c r="BV888">
        <f t="shared" si="53"/>
        <v>193741.036785786</v>
      </c>
      <c r="BW888" s="29">
        <v>883</v>
      </c>
      <c r="BX888">
        <f t="shared" si="54"/>
        <v>0</v>
      </c>
      <c r="BY888">
        <f t="shared" si="55"/>
        <v>1</v>
      </c>
    </row>
    <row r="889" spans="1:77">
      <c r="A889" s="15">
        <v>884</v>
      </c>
      <c r="BP889" s="27">
        <v>0.838429732500307</v>
      </c>
      <c r="BQ889" s="27">
        <v>13162.7885087504</v>
      </c>
      <c r="BR889" s="27">
        <v>1.46347657630836</v>
      </c>
      <c r="BS889" s="27">
        <v>16598.3236984366</v>
      </c>
      <c r="BU889">
        <f t="shared" si="52"/>
        <v>112601.671366296</v>
      </c>
      <c r="BV889">
        <f t="shared" si="53"/>
        <v>202923.162747817</v>
      </c>
      <c r="BW889" s="29">
        <v>884</v>
      </c>
      <c r="BX889">
        <f t="shared" si="54"/>
        <v>0</v>
      </c>
      <c r="BY889">
        <f t="shared" si="55"/>
        <v>1</v>
      </c>
    </row>
    <row r="890" spans="1:77">
      <c r="A890" s="15">
        <v>885</v>
      </c>
      <c r="BP890" s="27">
        <v>0.742320517932498</v>
      </c>
      <c r="BQ890" s="27">
        <v>17556.9412470085</v>
      </c>
      <c r="BR890" s="27">
        <v>1.27526005607973</v>
      </c>
      <c r="BS890" s="27">
        <v>25025.814757497</v>
      </c>
      <c r="BU890">
        <f t="shared" si="52"/>
        <v>93791.1364428661</v>
      </c>
      <c r="BV890">
        <f t="shared" si="53"/>
        <v>166263.193654462</v>
      </c>
      <c r="BW890" s="29">
        <v>885</v>
      </c>
      <c r="BX890">
        <f t="shared" si="54"/>
        <v>0</v>
      </c>
      <c r="BY890">
        <f t="shared" si="55"/>
        <v>1</v>
      </c>
    </row>
    <row r="891" spans="1:77">
      <c r="A891" s="15">
        <v>886</v>
      </c>
      <c r="BP891" s="27">
        <v>0.83120388699846</v>
      </c>
      <c r="BQ891" s="27">
        <v>14096.2723939041</v>
      </c>
      <c r="BR891" s="27">
        <v>1.38321923658123</v>
      </c>
      <c r="BS891" s="27">
        <v>17064.0196807437</v>
      </c>
      <c r="BU891">
        <f t="shared" si="52"/>
        <v>110584.310655865</v>
      </c>
      <c r="BV891">
        <f t="shared" si="53"/>
        <v>190418.865806441</v>
      </c>
      <c r="BW891" s="29">
        <v>886</v>
      </c>
      <c r="BX891">
        <f t="shared" si="54"/>
        <v>0</v>
      </c>
      <c r="BY891">
        <f t="shared" si="55"/>
        <v>1</v>
      </c>
    </row>
    <row r="892" spans="1:77">
      <c r="A892" s="15">
        <v>887</v>
      </c>
      <c r="BP892" s="27">
        <v>0.816878691772684</v>
      </c>
      <c r="BQ892" s="27">
        <v>11926.595926903</v>
      </c>
      <c r="BR892" s="27">
        <v>1.38649652047821</v>
      </c>
      <c r="BS892" s="27">
        <v>15987.8092313402</v>
      </c>
      <c r="BU892">
        <f t="shared" si="52"/>
        <v>110605.207839</v>
      </c>
      <c r="BV892">
        <f t="shared" si="53"/>
        <v>191986.668840391</v>
      </c>
      <c r="BW892" s="29">
        <v>887</v>
      </c>
      <c r="BX892">
        <f t="shared" si="54"/>
        <v>0</v>
      </c>
      <c r="BY892">
        <f t="shared" si="55"/>
        <v>1</v>
      </c>
    </row>
    <row r="893" spans="1:77">
      <c r="A893" s="15">
        <v>888</v>
      </c>
      <c r="BP893" s="27">
        <v>0.821766237708259</v>
      </c>
      <c r="BQ893" s="27">
        <v>11319.8871964471</v>
      </c>
      <c r="BR893" s="27">
        <v>1.38825592448345</v>
      </c>
      <c r="BS893" s="27">
        <v>15736.8131702838</v>
      </c>
      <c r="BU893">
        <f t="shared" si="52"/>
        <v>111945.048459792</v>
      </c>
      <c r="BV893">
        <f t="shared" si="53"/>
        <v>192501.575502234</v>
      </c>
      <c r="BW893" s="29">
        <v>888</v>
      </c>
      <c r="BX893">
        <f t="shared" si="54"/>
        <v>0</v>
      </c>
      <c r="BY893">
        <f t="shared" si="55"/>
        <v>1</v>
      </c>
    </row>
    <row r="894" spans="1:77">
      <c r="A894" s="15">
        <v>889</v>
      </c>
      <c r="BP894" s="27">
        <v>0.886887777276347</v>
      </c>
      <c r="BQ894" s="27">
        <v>12886.7950623702</v>
      </c>
      <c r="BR894" s="27">
        <v>1.56718599214582</v>
      </c>
      <c r="BS894" s="27">
        <v>16445.4205989532</v>
      </c>
      <c r="BU894">
        <f t="shared" si="52"/>
        <v>120146.371529082</v>
      </c>
      <c r="BV894">
        <f t="shared" si="53"/>
        <v>218632.47822292</v>
      </c>
      <c r="BW894" s="29">
        <v>889</v>
      </c>
      <c r="BX894">
        <f t="shared" si="54"/>
        <v>0</v>
      </c>
      <c r="BY894">
        <f t="shared" si="55"/>
        <v>1</v>
      </c>
    </row>
    <row r="895" spans="1:77">
      <c r="A895" s="15">
        <v>890</v>
      </c>
      <c r="BP895" s="27">
        <v>0.865029205727162</v>
      </c>
      <c r="BQ895" s="27">
        <v>15659.8166550889</v>
      </c>
      <c r="BR895" s="27">
        <v>1.51904340742691</v>
      </c>
      <c r="BS895" s="27">
        <v>22288.7977362755</v>
      </c>
      <c r="BU895">
        <f t="shared" si="52"/>
        <v>114094.564203985</v>
      </c>
      <c r="BV895">
        <f t="shared" si="53"/>
        <v>205567.713377762</v>
      </c>
      <c r="BW895" s="29">
        <v>890</v>
      </c>
      <c r="BX895">
        <f t="shared" si="54"/>
        <v>0</v>
      </c>
      <c r="BY895">
        <f t="shared" si="55"/>
        <v>1</v>
      </c>
    </row>
    <row r="896" spans="1:77">
      <c r="A896" s="15">
        <v>891</v>
      </c>
      <c r="BP896" s="27">
        <v>0.817008654576823</v>
      </c>
      <c r="BQ896" s="27">
        <v>17058.3568161837</v>
      </c>
      <c r="BR896" s="27">
        <v>1.39739566206562</v>
      </c>
      <c r="BS896" s="27">
        <v>22231.8759095154</v>
      </c>
      <c r="BU896">
        <f t="shared" si="52"/>
        <v>105492.94137034</v>
      </c>
      <c r="BV896">
        <f t="shared" si="53"/>
        <v>187377.473400327</v>
      </c>
      <c r="BW896" s="29">
        <v>891</v>
      </c>
      <c r="BX896">
        <f t="shared" si="54"/>
        <v>0</v>
      </c>
      <c r="BY896">
        <f t="shared" si="55"/>
        <v>1</v>
      </c>
    </row>
    <row r="897" spans="1:77">
      <c r="A897" s="15">
        <v>892</v>
      </c>
      <c r="BP897" s="27">
        <v>0.785112907588409</v>
      </c>
      <c r="BQ897" s="27">
        <v>14114.0992024107</v>
      </c>
      <c r="BR897" s="27">
        <v>1.34695640914457</v>
      </c>
      <c r="BS897" s="27">
        <v>18290.2225868764</v>
      </c>
      <c r="BU897">
        <f t="shared" si="52"/>
        <v>103652.836935851</v>
      </c>
      <c r="BV897">
        <f t="shared" si="53"/>
        <v>183753.23878481</v>
      </c>
      <c r="BW897" s="29">
        <v>892</v>
      </c>
      <c r="BX897">
        <f t="shared" si="54"/>
        <v>0</v>
      </c>
      <c r="BY897">
        <f t="shared" si="55"/>
        <v>1</v>
      </c>
    </row>
    <row r="898" spans="1:77">
      <c r="A898" s="15">
        <v>893</v>
      </c>
      <c r="BP898" s="27">
        <v>0.782954356229333</v>
      </c>
      <c r="BQ898" s="27">
        <v>14023.5768564461</v>
      </c>
      <c r="BR898" s="27">
        <v>1.30331783566579</v>
      </c>
      <c r="BS898" s="27">
        <v>18340.1968718741</v>
      </c>
      <c r="BU898">
        <f t="shared" si="52"/>
        <v>103419.576577954</v>
      </c>
      <c r="BV898">
        <f t="shared" si="53"/>
        <v>177157.478477995</v>
      </c>
      <c r="BW898" s="29">
        <v>893</v>
      </c>
      <c r="BX898">
        <f t="shared" si="54"/>
        <v>0</v>
      </c>
      <c r="BY898">
        <f t="shared" si="55"/>
        <v>1</v>
      </c>
    </row>
    <row r="899" spans="1:77">
      <c r="A899" s="15">
        <v>894</v>
      </c>
      <c r="BP899" s="27">
        <v>0.822167075098989</v>
      </c>
      <c r="BQ899" s="27">
        <v>14339.6249720665</v>
      </c>
      <c r="BR899" s="27">
        <v>1.43100620306982</v>
      </c>
      <c r="BS899" s="27">
        <v>17438.4582943098</v>
      </c>
      <c r="BU899">
        <f t="shared" si="52"/>
        <v>108985.436292782</v>
      </c>
      <c r="BV899">
        <f t="shared" si="53"/>
        <v>197212.472166163</v>
      </c>
      <c r="BW899" s="29">
        <v>894</v>
      </c>
      <c r="BX899">
        <f t="shared" si="54"/>
        <v>0</v>
      </c>
      <c r="BY899">
        <f t="shared" si="55"/>
        <v>1</v>
      </c>
    </row>
    <row r="900" spans="1:77">
      <c r="A900" s="15">
        <v>895</v>
      </c>
      <c r="BP900" s="27">
        <v>0.768990259104012</v>
      </c>
      <c r="BQ900" s="27">
        <v>20377.6198783979</v>
      </c>
      <c r="BR900" s="27">
        <v>1.25667542993031</v>
      </c>
      <c r="BS900" s="27">
        <v>28461.6337578322</v>
      </c>
      <c r="BU900">
        <f t="shared" si="52"/>
        <v>94970.9189872039</v>
      </c>
      <c r="BV900">
        <f t="shared" si="53"/>
        <v>160039.680731715</v>
      </c>
      <c r="BW900" s="29">
        <v>895</v>
      </c>
      <c r="BX900">
        <f t="shared" si="54"/>
        <v>0</v>
      </c>
      <c r="BY900">
        <f t="shared" si="55"/>
        <v>1</v>
      </c>
    </row>
    <row r="901" spans="1:77">
      <c r="A901" s="15">
        <v>896</v>
      </c>
      <c r="BP901" s="27">
        <v>0.809611382764196</v>
      </c>
      <c r="BQ901" s="27">
        <v>14570.9996253162</v>
      </c>
      <c r="BR901" s="27">
        <v>1.40663258597209</v>
      </c>
      <c r="BS901" s="27">
        <v>17218.826385823</v>
      </c>
      <c r="BU901">
        <f t="shared" si="52"/>
        <v>106870.707789313</v>
      </c>
      <c r="BV901">
        <f t="shared" si="53"/>
        <v>193776.061509991</v>
      </c>
      <c r="BW901" s="29">
        <v>896</v>
      </c>
      <c r="BX901">
        <f t="shared" si="54"/>
        <v>0</v>
      </c>
      <c r="BY901">
        <f t="shared" si="55"/>
        <v>1</v>
      </c>
    </row>
    <row r="902" spans="1:77">
      <c r="A902" s="15">
        <v>897</v>
      </c>
      <c r="BP902" s="27">
        <v>0.765228894363867</v>
      </c>
      <c r="BQ902" s="27">
        <v>16788.5179834076</v>
      </c>
      <c r="BR902" s="27">
        <v>1.27309862440601</v>
      </c>
      <c r="BS902" s="27">
        <v>22152.2021896037</v>
      </c>
      <c r="BU902">
        <f t="shared" si="52"/>
        <v>97995.8161711725</v>
      </c>
      <c r="BV902">
        <f t="shared" si="53"/>
        <v>168812.591471298</v>
      </c>
      <c r="BW902" s="29">
        <v>897</v>
      </c>
      <c r="BX902">
        <f t="shared" si="54"/>
        <v>0</v>
      </c>
      <c r="BY902">
        <f t="shared" si="55"/>
        <v>1</v>
      </c>
    </row>
    <row r="903" spans="1:77">
      <c r="A903" s="15">
        <v>898</v>
      </c>
      <c r="BP903" s="27">
        <v>0.7658131598792</v>
      </c>
      <c r="BQ903" s="27">
        <v>12044.1403820411</v>
      </c>
      <c r="BR903" s="27">
        <v>1.29922194175587</v>
      </c>
      <c r="BS903" s="27">
        <v>16155.6335548096</v>
      </c>
      <c r="BU903">
        <f t="shared" ref="BU903:BU966" si="56">BP903*$BV$1-BQ903</f>
        <v>102827.833599839</v>
      </c>
      <c r="BV903">
        <f t="shared" ref="BV903:BV966" si="57">BR903*$BV$1-BS903</f>
        <v>178727.657708571</v>
      </c>
      <c r="BW903" s="29">
        <v>898</v>
      </c>
      <c r="BX903">
        <f t="shared" ref="BX903:BX966" si="58">IF(BU903=MAX($BU903:$BV903),1,0)</f>
        <v>0</v>
      </c>
      <c r="BY903">
        <f t="shared" ref="BY903:BY966" si="59">IF(BV903=MAX($BU903:$BV903),1,0)</f>
        <v>1</v>
      </c>
    </row>
    <row r="904" spans="1:77">
      <c r="A904" s="15">
        <v>899</v>
      </c>
      <c r="BP904" s="27">
        <v>0.807955285627792</v>
      </c>
      <c r="BQ904" s="27">
        <v>16406.0912097839</v>
      </c>
      <c r="BR904" s="27">
        <v>1.37960811674793</v>
      </c>
      <c r="BS904" s="27">
        <v>22166.8223925092</v>
      </c>
      <c r="BU904">
        <f t="shared" si="56"/>
        <v>104787.201634385</v>
      </c>
      <c r="BV904">
        <f t="shared" si="57"/>
        <v>184774.39511968</v>
      </c>
      <c r="BW904" s="29">
        <v>899</v>
      </c>
      <c r="BX904">
        <f t="shared" si="58"/>
        <v>0</v>
      </c>
      <c r="BY904">
        <f t="shared" si="59"/>
        <v>1</v>
      </c>
    </row>
    <row r="905" spans="1:77">
      <c r="A905" s="15">
        <v>900</v>
      </c>
      <c r="BP905" s="27">
        <v>0.80685661166912</v>
      </c>
      <c r="BQ905" s="27">
        <v>12740.5243970802</v>
      </c>
      <c r="BR905" s="27">
        <v>1.39738797153355</v>
      </c>
      <c r="BS905" s="27">
        <v>19223.6466053336</v>
      </c>
      <c r="BU905">
        <f t="shared" si="56"/>
        <v>108287.967353288</v>
      </c>
      <c r="BV905">
        <f t="shared" si="57"/>
        <v>190384.549124699</v>
      </c>
      <c r="BW905" s="29">
        <v>900</v>
      </c>
      <c r="BX905">
        <f t="shared" si="58"/>
        <v>0</v>
      </c>
      <c r="BY905">
        <f t="shared" si="59"/>
        <v>1</v>
      </c>
    </row>
    <row r="906" spans="1:77">
      <c r="A906" s="15">
        <v>901</v>
      </c>
      <c r="BP906" s="27">
        <v>0.804108927407763</v>
      </c>
      <c r="BQ906" s="27">
        <v>14658.3791104334</v>
      </c>
      <c r="BR906" s="27">
        <v>1.39560712136604</v>
      </c>
      <c r="BS906" s="27">
        <v>20000.5921961685</v>
      </c>
      <c r="BU906">
        <f t="shared" si="56"/>
        <v>105957.960000731</v>
      </c>
      <c r="BV906">
        <f t="shared" si="57"/>
        <v>189340.476008737</v>
      </c>
      <c r="BW906" s="29">
        <v>901</v>
      </c>
      <c r="BX906">
        <f t="shared" si="58"/>
        <v>0</v>
      </c>
      <c r="BY906">
        <f t="shared" si="59"/>
        <v>1</v>
      </c>
    </row>
    <row r="907" spans="1:77">
      <c r="A907" s="15">
        <v>902</v>
      </c>
      <c r="BP907" s="27">
        <v>0.814157700971697</v>
      </c>
      <c r="BQ907" s="27">
        <v>15484.9112875016</v>
      </c>
      <c r="BR907" s="27">
        <v>1.38122282611643</v>
      </c>
      <c r="BS907" s="27">
        <v>21086.3176193598</v>
      </c>
      <c r="BU907">
        <f t="shared" si="56"/>
        <v>106638.743858253</v>
      </c>
      <c r="BV907">
        <f t="shared" si="57"/>
        <v>186097.106298105</v>
      </c>
      <c r="BW907" s="29">
        <v>902</v>
      </c>
      <c r="BX907">
        <f t="shared" si="58"/>
        <v>0</v>
      </c>
      <c r="BY907">
        <f t="shared" si="59"/>
        <v>1</v>
      </c>
    </row>
    <row r="908" spans="1:77">
      <c r="A908" s="15">
        <v>903</v>
      </c>
      <c r="BP908" s="27">
        <v>0.804905144739001</v>
      </c>
      <c r="BQ908" s="27">
        <v>16082.6991797366</v>
      </c>
      <c r="BR908" s="27">
        <v>1.38260187510047</v>
      </c>
      <c r="BS908" s="27">
        <v>23251.4720166866</v>
      </c>
      <c r="BU908">
        <f t="shared" si="56"/>
        <v>104653.072531114</v>
      </c>
      <c r="BV908">
        <f t="shared" si="57"/>
        <v>184138.809248383</v>
      </c>
      <c r="BW908" s="29">
        <v>903</v>
      </c>
      <c r="BX908">
        <f t="shared" si="58"/>
        <v>0</v>
      </c>
      <c r="BY908">
        <f t="shared" si="59"/>
        <v>1</v>
      </c>
    </row>
    <row r="909" spans="1:77">
      <c r="A909" s="15">
        <v>904</v>
      </c>
      <c r="BP909" s="27">
        <v>0.780432216957969</v>
      </c>
      <c r="BQ909" s="27">
        <v>10975.3600594741</v>
      </c>
      <c r="BR909" s="27">
        <v>1.32333264952624</v>
      </c>
      <c r="BS909" s="27">
        <v>14026.5096270096</v>
      </c>
      <c r="BU909">
        <f t="shared" si="56"/>
        <v>106089.472484221</v>
      </c>
      <c r="BV909">
        <f t="shared" si="57"/>
        <v>184473.387801927</v>
      </c>
      <c r="BW909" s="29">
        <v>904</v>
      </c>
      <c r="BX909">
        <f t="shared" si="58"/>
        <v>0</v>
      </c>
      <c r="BY909">
        <f t="shared" si="59"/>
        <v>1</v>
      </c>
    </row>
    <row r="910" spans="1:77">
      <c r="A910" s="15">
        <v>905</v>
      </c>
      <c r="BP910" s="27">
        <v>0.735044284297305</v>
      </c>
      <c r="BQ910" s="27">
        <v>11758.0472850656</v>
      </c>
      <c r="BR910" s="27">
        <v>1.24515581386791</v>
      </c>
      <c r="BS910" s="27">
        <v>15687.0945325565</v>
      </c>
      <c r="BU910">
        <f t="shared" si="56"/>
        <v>98498.5953595302</v>
      </c>
      <c r="BV910">
        <f t="shared" si="57"/>
        <v>171086.27754763</v>
      </c>
      <c r="BW910" s="29">
        <v>905</v>
      </c>
      <c r="BX910">
        <f t="shared" si="58"/>
        <v>0</v>
      </c>
      <c r="BY910">
        <f t="shared" si="59"/>
        <v>1</v>
      </c>
    </row>
    <row r="911" spans="1:77">
      <c r="A911" s="15">
        <v>906</v>
      </c>
      <c r="BP911" s="27">
        <v>0.798538988668509</v>
      </c>
      <c r="BQ911" s="27">
        <v>14791.55833212</v>
      </c>
      <c r="BR911" s="27">
        <v>1.37268342348825</v>
      </c>
      <c r="BS911" s="27">
        <v>23219.0929125198</v>
      </c>
      <c r="BU911">
        <f t="shared" si="56"/>
        <v>104989.289968156</v>
      </c>
      <c r="BV911">
        <f t="shared" si="57"/>
        <v>182683.420610718</v>
      </c>
      <c r="BW911" s="29">
        <v>906</v>
      </c>
      <c r="BX911">
        <f t="shared" si="58"/>
        <v>0</v>
      </c>
      <c r="BY911">
        <f t="shared" si="59"/>
        <v>1</v>
      </c>
    </row>
    <row r="912" spans="1:77">
      <c r="A912" s="15">
        <v>907</v>
      </c>
      <c r="BP912" s="27">
        <v>0.794899812013615</v>
      </c>
      <c r="BQ912" s="27">
        <v>11545.4769474757</v>
      </c>
      <c r="BR912" s="27">
        <v>1.36625066059682</v>
      </c>
      <c r="BS912" s="27">
        <v>14803.6170476141</v>
      </c>
      <c r="BU912">
        <f t="shared" si="56"/>
        <v>107689.494854567</v>
      </c>
      <c r="BV912">
        <f t="shared" si="57"/>
        <v>190133.982041909</v>
      </c>
      <c r="BW912" s="29">
        <v>907</v>
      </c>
      <c r="BX912">
        <f t="shared" si="58"/>
        <v>0</v>
      </c>
      <c r="BY912">
        <f t="shared" si="59"/>
        <v>1</v>
      </c>
    </row>
    <row r="913" spans="1:77">
      <c r="A913" s="15">
        <v>908</v>
      </c>
      <c r="BP913" s="27">
        <v>0.824150129463385</v>
      </c>
      <c r="BQ913" s="27">
        <v>15057.3496954957</v>
      </c>
      <c r="BR913" s="27">
        <v>1.42677347932051</v>
      </c>
      <c r="BS913" s="27">
        <v>20038.1518092573</v>
      </c>
      <c r="BU913">
        <f t="shared" si="56"/>
        <v>108565.169724012</v>
      </c>
      <c r="BV913">
        <f t="shared" si="57"/>
        <v>193977.870088819</v>
      </c>
      <c r="BW913" s="29">
        <v>908</v>
      </c>
      <c r="BX913">
        <f t="shared" si="58"/>
        <v>0</v>
      </c>
      <c r="BY913">
        <f t="shared" si="59"/>
        <v>1</v>
      </c>
    </row>
    <row r="914" spans="1:77">
      <c r="A914" s="15">
        <v>909</v>
      </c>
      <c r="BP914" s="27">
        <v>0.767494757975444</v>
      </c>
      <c r="BQ914" s="27">
        <v>12442.3556633537</v>
      </c>
      <c r="BR914" s="27">
        <v>1.31364307281539</v>
      </c>
      <c r="BS914" s="27">
        <v>16214.0008194494</v>
      </c>
      <c r="BU914">
        <f t="shared" si="56"/>
        <v>102681.858032963</v>
      </c>
      <c r="BV914">
        <f t="shared" si="57"/>
        <v>180832.46010286</v>
      </c>
      <c r="BW914" s="29">
        <v>909</v>
      </c>
      <c r="BX914">
        <f t="shared" si="58"/>
        <v>0</v>
      </c>
      <c r="BY914">
        <f t="shared" si="59"/>
        <v>1</v>
      </c>
    </row>
    <row r="915" spans="1:77">
      <c r="A915" s="15">
        <v>910</v>
      </c>
      <c r="BP915" s="27">
        <v>0.732999373999704</v>
      </c>
      <c r="BQ915" s="27">
        <v>15310.1137837028</v>
      </c>
      <c r="BR915" s="27">
        <v>1.24766920164055</v>
      </c>
      <c r="BS915" s="27">
        <v>20924.2479503375</v>
      </c>
      <c r="BU915">
        <f t="shared" si="56"/>
        <v>94639.7923162527</v>
      </c>
      <c r="BV915">
        <f t="shared" si="57"/>
        <v>166226.132295746</v>
      </c>
      <c r="BW915" s="29">
        <v>910</v>
      </c>
      <c r="BX915">
        <f t="shared" si="58"/>
        <v>0</v>
      </c>
      <c r="BY915">
        <f t="shared" si="59"/>
        <v>1</v>
      </c>
    </row>
    <row r="916" spans="1:77">
      <c r="A916" s="15">
        <v>911</v>
      </c>
      <c r="BP916" s="27">
        <v>0.805486863701454</v>
      </c>
      <c r="BQ916" s="27">
        <v>11453.7198196266</v>
      </c>
      <c r="BR916" s="27">
        <v>1.37092505039241</v>
      </c>
      <c r="BS916" s="27">
        <v>15363.2329601858</v>
      </c>
      <c r="BU916">
        <f t="shared" si="56"/>
        <v>109369.309735591</v>
      </c>
      <c r="BV916">
        <f t="shared" si="57"/>
        <v>190275.524598676</v>
      </c>
      <c r="BW916" s="29">
        <v>911</v>
      </c>
      <c r="BX916">
        <f t="shared" si="58"/>
        <v>0</v>
      </c>
      <c r="BY916">
        <f t="shared" si="59"/>
        <v>1</v>
      </c>
    </row>
    <row r="917" spans="1:77">
      <c r="A917" s="15">
        <v>912</v>
      </c>
      <c r="BP917" s="27">
        <v>0.794009317170926</v>
      </c>
      <c r="BQ917" s="27">
        <v>12076.5876013818</v>
      </c>
      <c r="BR917" s="27">
        <v>1.3349697630505</v>
      </c>
      <c r="BS917" s="27">
        <v>15489.3953013348</v>
      </c>
      <c r="BU917">
        <f t="shared" si="56"/>
        <v>107024.809974257</v>
      </c>
      <c r="BV917">
        <f t="shared" si="57"/>
        <v>184756.069156241</v>
      </c>
      <c r="BW917" s="29">
        <v>912</v>
      </c>
      <c r="BX917">
        <f t="shared" si="58"/>
        <v>0</v>
      </c>
      <c r="BY917">
        <f t="shared" si="59"/>
        <v>1</v>
      </c>
    </row>
    <row r="918" spans="1:77">
      <c r="A918" s="15">
        <v>913</v>
      </c>
      <c r="BP918" s="27">
        <v>0.831027144922573</v>
      </c>
      <c r="BQ918" s="27">
        <v>23517.728867891</v>
      </c>
      <c r="BR918" s="27">
        <v>1.43626439456597</v>
      </c>
      <c r="BS918" s="27">
        <v>32767.3134852735</v>
      </c>
      <c r="BU918">
        <f t="shared" si="56"/>
        <v>101136.342870495</v>
      </c>
      <c r="BV918">
        <f t="shared" si="57"/>
        <v>182672.345699623</v>
      </c>
      <c r="BW918" s="29">
        <v>913</v>
      </c>
      <c r="BX918">
        <f t="shared" si="58"/>
        <v>0</v>
      </c>
      <c r="BY918">
        <f t="shared" si="59"/>
        <v>1</v>
      </c>
    </row>
    <row r="919" spans="1:77">
      <c r="A919" s="15">
        <v>914</v>
      </c>
      <c r="BP919" s="27">
        <v>0.822748442556788</v>
      </c>
      <c r="BQ919" s="27">
        <v>11902.7658326351</v>
      </c>
      <c r="BR919" s="27">
        <v>1.42650406851822</v>
      </c>
      <c r="BS919" s="27">
        <v>14710.9301758309</v>
      </c>
      <c r="BU919">
        <f t="shared" si="56"/>
        <v>111509.500550883</v>
      </c>
      <c r="BV919">
        <f t="shared" si="57"/>
        <v>199264.680101903</v>
      </c>
      <c r="BW919" s="29">
        <v>914</v>
      </c>
      <c r="BX919">
        <f t="shared" si="58"/>
        <v>0</v>
      </c>
      <c r="BY919">
        <f t="shared" si="59"/>
        <v>1</v>
      </c>
    </row>
    <row r="920" spans="1:77">
      <c r="A920" s="15">
        <v>915</v>
      </c>
      <c r="BP920" s="27">
        <v>0.811430834091923</v>
      </c>
      <c r="BQ920" s="27">
        <v>13384.0825852391</v>
      </c>
      <c r="BR920" s="27">
        <v>1.39787401816346</v>
      </c>
      <c r="BS920" s="27">
        <v>17314.3979472189</v>
      </c>
      <c r="BU920">
        <f t="shared" si="56"/>
        <v>108330.542528549</v>
      </c>
      <c r="BV920">
        <f t="shared" si="57"/>
        <v>192366.7047773</v>
      </c>
      <c r="BW920" s="29">
        <v>915</v>
      </c>
      <c r="BX920">
        <f t="shared" si="58"/>
        <v>0</v>
      </c>
      <c r="BY920">
        <f t="shared" si="59"/>
        <v>1</v>
      </c>
    </row>
    <row r="921" spans="1:77">
      <c r="A921" s="15">
        <v>916</v>
      </c>
      <c r="BP921" s="27">
        <v>0.787801967149646</v>
      </c>
      <c r="BQ921" s="27">
        <v>15522.4558721162</v>
      </c>
      <c r="BR921" s="27">
        <v>1.34287252586289</v>
      </c>
      <c r="BS921" s="27">
        <v>18248.0807105554</v>
      </c>
      <c r="BU921">
        <f t="shared" si="56"/>
        <v>102647.839200331</v>
      </c>
      <c r="BV921">
        <f t="shared" si="57"/>
        <v>183182.798168878</v>
      </c>
      <c r="BW921" s="29">
        <v>916</v>
      </c>
      <c r="BX921">
        <f t="shared" si="58"/>
        <v>0</v>
      </c>
      <c r="BY921">
        <f t="shared" si="59"/>
        <v>1</v>
      </c>
    </row>
    <row r="922" spans="1:77">
      <c r="A922" s="15">
        <v>917</v>
      </c>
      <c r="BP922" s="27">
        <v>0.818670822731424</v>
      </c>
      <c r="BQ922" s="27">
        <v>14366.0006163252</v>
      </c>
      <c r="BR922" s="27">
        <v>1.39914208305476</v>
      </c>
      <c r="BS922" s="27">
        <v>19035.1534208158</v>
      </c>
      <c r="BU922">
        <f t="shared" si="56"/>
        <v>108434.622793388</v>
      </c>
      <c r="BV922">
        <f t="shared" si="57"/>
        <v>190836.159037398</v>
      </c>
      <c r="BW922" s="29">
        <v>917</v>
      </c>
      <c r="BX922">
        <f t="shared" si="58"/>
        <v>0</v>
      </c>
      <c r="BY922">
        <f t="shared" si="59"/>
        <v>1</v>
      </c>
    </row>
    <row r="923" spans="1:77">
      <c r="A923" s="15">
        <v>918</v>
      </c>
      <c r="BP923" s="27">
        <v>0.830177065863334</v>
      </c>
      <c r="BQ923" s="27">
        <v>16343.8897401535</v>
      </c>
      <c r="BR923" s="27">
        <v>1.44186405048766</v>
      </c>
      <c r="BS923" s="27">
        <v>26606.3082839822</v>
      </c>
      <c r="BU923">
        <f t="shared" si="56"/>
        <v>108182.670139347</v>
      </c>
      <c r="BV923">
        <f t="shared" si="57"/>
        <v>189673.299289167</v>
      </c>
      <c r="BW923" s="29">
        <v>918</v>
      </c>
      <c r="BX923">
        <f t="shared" si="58"/>
        <v>0</v>
      </c>
      <c r="BY923">
        <f t="shared" si="59"/>
        <v>1</v>
      </c>
    </row>
    <row r="924" spans="1:77">
      <c r="A924" s="15">
        <v>919</v>
      </c>
      <c r="BP924" s="27">
        <v>0.780820423033571</v>
      </c>
      <c r="BQ924" s="27">
        <v>15320.5090625607</v>
      </c>
      <c r="BR924" s="27">
        <v>1.31978524081196</v>
      </c>
      <c r="BS924" s="27">
        <v>22339.5482932913</v>
      </c>
      <c r="BU924">
        <f t="shared" si="56"/>
        <v>101802.554392475</v>
      </c>
      <c r="BV924">
        <f t="shared" si="57"/>
        <v>175628.237828503</v>
      </c>
      <c r="BW924" s="29">
        <v>919</v>
      </c>
      <c r="BX924">
        <f t="shared" si="58"/>
        <v>0</v>
      </c>
      <c r="BY924">
        <f t="shared" si="59"/>
        <v>1</v>
      </c>
    </row>
    <row r="925" spans="1:77">
      <c r="A925" s="15">
        <v>920</v>
      </c>
      <c r="BP925" s="27">
        <v>0.855687360810105</v>
      </c>
      <c r="BQ925" s="27">
        <v>14397.1091118138</v>
      </c>
      <c r="BR925" s="27">
        <v>1.46666650947868</v>
      </c>
      <c r="BS925" s="27">
        <v>18176.1143201435</v>
      </c>
      <c r="BU925">
        <f t="shared" si="56"/>
        <v>113955.995009702</v>
      </c>
      <c r="BV925">
        <f t="shared" si="57"/>
        <v>201823.862101659</v>
      </c>
      <c r="BW925" s="29">
        <v>920</v>
      </c>
      <c r="BX925">
        <f t="shared" si="58"/>
        <v>0</v>
      </c>
      <c r="BY925">
        <f t="shared" si="59"/>
        <v>1</v>
      </c>
    </row>
    <row r="926" spans="1:77">
      <c r="A926" s="15">
        <v>921</v>
      </c>
      <c r="BP926" s="27">
        <v>0.822406095175096</v>
      </c>
      <c r="BQ926" s="27">
        <v>12644.2135746377</v>
      </c>
      <c r="BR926" s="27">
        <v>1.37667704929449</v>
      </c>
      <c r="BS926" s="27">
        <v>16072.3857037597</v>
      </c>
      <c r="BU926">
        <f t="shared" si="56"/>
        <v>110716.700701627</v>
      </c>
      <c r="BV926">
        <f t="shared" si="57"/>
        <v>190429.171690414</v>
      </c>
      <c r="BW926" s="29">
        <v>921</v>
      </c>
      <c r="BX926">
        <f t="shared" si="58"/>
        <v>0</v>
      </c>
      <c r="BY926">
        <f t="shared" si="59"/>
        <v>1</v>
      </c>
    </row>
    <row r="927" spans="1:77">
      <c r="A927" s="15">
        <v>922</v>
      </c>
      <c r="BP927" s="27">
        <v>0.803707814786333</v>
      </c>
      <c r="BQ927" s="27">
        <v>13005.1822643647</v>
      </c>
      <c r="BR927" s="27">
        <v>1.34423390846298</v>
      </c>
      <c r="BS927" s="27">
        <v>16808.5639336378</v>
      </c>
      <c r="BU927">
        <f t="shared" si="56"/>
        <v>107550.989953585</v>
      </c>
      <c r="BV927">
        <f t="shared" si="57"/>
        <v>184826.52233581</v>
      </c>
      <c r="BW927" s="29">
        <v>922</v>
      </c>
      <c r="BX927">
        <f t="shared" si="58"/>
        <v>0</v>
      </c>
      <c r="BY927">
        <f t="shared" si="59"/>
        <v>1</v>
      </c>
    </row>
    <row r="928" spans="1:77">
      <c r="A928" s="15">
        <v>923</v>
      </c>
      <c r="BP928" s="27">
        <v>0.828572209670746</v>
      </c>
      <c r="BQ928" s="27">
        <v>14023.3934992456</v>
      </c>
      <c r="BR928" s="27">
        <v>1.40297150708539</v>
      </c>
      <c r="BS928" s="27">
        <v>18855.4341444762</v>
      </c>
      <c r="BU928">
        <f t="shared" si="56"/>
        <v>110262.437951366</v>
      </c>
      <c r="BV928">
        <f t="shared" si="57"/>
        <v>191590.291918333</v>
      </c>
      <c r="BW928" s="29">
        <v>923</v>
      </c>
      <c r="BX928">
        <f t="shared" si="58"/>
        <v>0</v>
      </c>
      <c r="BY928">
        <f t="shared" si="59"/>
        <v>1</v>
      </c>
    </row>
    <row r="929" spans="1:77">
      <c r="A929" s="15">
        <v>924</v>
      </c>
      <c r="BP929" s="27">
        <v>0.819385840520845</v>
      </c>
      <c r="BQ929" s="27">
        <v>14077.3872368479</v>
      </c>
      <c r="BR929" s="27">
        <v>1.42131372763091</v>
      </c>
      <c r="BS929" s="27">
        <v>18815.9161796236</v>
      </c>
      <c r="BU929">
        <f t="shared" si="56"/>
        <v>108830.488841279</v>
      </c>
      <c r="BV929">
        <f t="shared" si="57"/>
        <v>194381.142965013</v>
      </c>
      <c r="BW929" s="29">
        <v>924</v>
      </c>
      <c r="BX929">
        <f t="shared" si="58"/>
        <v>0</v>
      </c>
      <c r="BY929">
        <f t="shared" si="59"/>
        <v>1</v>
      </c>
    </row>
    <row r="930" spans="1:77">
      <c r="A930" s="15">
        <v>925</v>
      </c>
      <c r="BP930" s="27">
        <v>0.853053925611638</v>
      </c>
      <c r="BQ930" s="27">
        <v>26881.1827099786</v>
      </c>
      <c r="BR930" s="27">
        <v>1.44555945947209</v>
      </c>
      <c r="BS930" s="27">
        <v>33711.2265213427</v>
      </c>
      <c r="BU930">
        <f t="shared" si="56"/>
        <v>101076.906131767</v>
      </c>
      <c r="BV930">
        <f t="shared" si="57"/>
        <v>183122.692399471</v>
      </c>
      <c r="BW930" s="29">
        <v>925</v>
      </c>
      <c r="BX930">
        <f t="shared" si="58"/>
        <v>0</v>
      </c>
      <c r="BY930">
        <f t="shared" si="59"/>
        <v>1</v>
      </c>
    </row>
    <row r="931" spans="1:77">
      <c r="A931" s="15">
        <v>926</v>
      </c>
      <c r="BP931" s="27">
        <v>0.816534552664491</v>
      </c>
      <c r="BQ931" s="27">
        <v>14026.3383881335</v>
      </c>
      <c r="BR931" s="27">
        <v>1.40728438413978</v>
      </c>
      <c r="BS931" s="27">
        <v>18924.6344491149</v>
      </c>
      <c r="BU931">
        <f t="shared" si="56"/>
        <v>108453.84451154</v>
      </c>
      <c r="BV931">
        <f t="shared" si="57"/>
        <v>192168.023171852</v>
      </c>
      <c r="BW931" s="29">
        <v>926</v>
      </c>
      <c r="BX931">
        <f t="shared" si="58"/>
        <v>0</v>
      </c>
      <c r="BY931">
        <f t="shared" si="59"/>
        <v>1</v>
      </c>
    </row>
    <row r="932" spans="1:77">
      <c r="A932" s="15">
        <v>927</v>
      </c>
      <c r="BP932" s="27">
        <v>0.867070910313869</v>
      </c>
      <c r="BQ932" s="27">
        <v>15425.6998658558</v>
      </c>
      <c r="BR932" s="27">
        <v>1.49677563677075</v>
      </c>
      <c r="BS932" s="27">
        <v>19806.2515360543</v>
      </c>
      <c r="BU932">
        <f t="shared" si="56"/>
        <v>114634.936681225</v>
      </c>
      <c r="BV932">
        <f t="shared" si="57"/>
        <v>204710.093979558</v>
      </c>
      <c r="BW932" s="29">
        <v>927</v>
      </c>
      <c r="BX932">
        <f t="shared" si="58"/>
        <v>0</v>
      </c>
      <c r="BY932">
        <f t="shared" si="59"/>
        <v>1</v>
      </c>
    </row>
    <row r="933" spans="1:77">
      <c r="A933" s="15">
        <v>928</v>
      </c>
      <c r="BP933" s="27">
        <v>0.828798946343626</v>
      </c>
      <c r="BQ933" s="27">
        <v>16573.037375736</v>
      </c>
      <c r="BR933" s="27">
        <v>1.42486428397655</v>
      </c>
      <c r="BS933" s="27">
        <v>23590.5899659399</v>
      </c>
      <c r="BU933">
        <f t="shared" si="56"/>
        <v>107746.804575808</v>
      </c>
      <c r="BV933">
        <f t="shared" si="57"/>
        <v>190139.052630543</v>
      </c>
      <c r="BW933" s="29">
        <v>928</v>
      </c>
      <c r="BX933">
        <f t="shared" si="58"/>
        <v>0</v>
      </c>
      <c r="BY933">
        <f t="shared" si="59"/>
        <v>1</v>
      </c>
    </row>
    <row r="934" spans="1:77">
      <c r="A934" s="15">
        <v>929</v>
      </c>
      <c r="BP934" s="27">
        <v>0.80675178571111</v>
      </c>
      <c r="BQ934" s="27">
        <v>18655.6436408691</v>
      </c>
      <c r="BR934" s="27">
        <v>1.39996085027042</v>
      </c>
      <c r="BS934" s="27">
        <v>25111.5365861239</v>
      </c>
      <c r="BU934">
        <f t="shared" si="56"/>
        <v>102357.124215797</v>
      </c>
      <c r="BV934">
        <f t="shared" si="57"/>
        <v>184882.59095444</v>
      </c>
      <c r="BW934" s="29">
        <v>929</v>
      </c>
      <c r="BX934">
        <f t="shared" si="58"/>
        <v>0</v>
      </c>
      <c r="BY934">
        <f t="shared" si="59"/>
        <v>1</v>
      </c>
    </row>
    <row r="935" spans="1:77">
      <c r="A935" s="15">
        <v>930</v>
      </c>
      <c r="BP935" s="27">
        <v>0.785249303002119</v>
      </c>
      <c r="BQ935" s="27">
        <v>10014.1571285371</v>
      </c>
      <c r="BR935" s="27">
        <v>1.35777035435926</v>
      </c>
      <c r="BS935" s="27">
        <v>13483.0711085001</v>
      </c>
      <c r="BU935">
        <f t="shared" si="56"/>
        <v>107773.238321781</v>
      </c>
      <c r="BV935">
        <f t="shared" si="57"/>
        <v>190182.482045389</v>
      </c>
      <c r="BW935" s="29">
        <v>930</v>
      </c>
      <c r="BX935">
        <f t="shared" si="58"/>
        <v>0</v>
      </c>
      <c r="BY935">
        <f t="shared" si="59"/>
        <v>1</v>
      </c>
    </row>
    <row r="936" spans="1:77">
      <c r="A936" s="15">
        <v>931</v>
      </c>
      <c r="BP936" s="27">
        <v>0.816312051449893</v>
      </c>
      <c r="BQ936" s="27">
        <v>12572.5758475864</v>
      </c>
      <c r="BR936" s="27">
        <v>1.41529620269471</v>
      </c>
      <c r="BS936" s="27">
        <v>16375.697546721</v>
      </c>
      <c r="BU936">
        <f t="shared" si="56"/>
        <v>109874.231869898</v>
      </c>
      <c r="BV936">
        <f t="shared" si="57"/>
        <v>195918.732857486</v>
      </c>
      <c r="BW936" s="29">
        <v>931</v>
      </c>
      <c r="BX936">
        <f t="shared" si="58"/>
        <v>0</v>
      </c>
      <c r="BY936">
        <f t="shared" si="59"/>
        <v>1</v>
      </c>
    </row>
    <row r="937" spans="1:77">
      <c r="A937" s="15">
        <v>932</v>
      </c>
      <c r="BP937" s="27">
        <v>0.835758417078371</v>
      </c>
      <c r="BQ937" s="27">
        <v>14059.4255843997</v>
      </c>
      <c r="BR937" s="27">
        <v>1.43722581449326</v>
      </c>
      <c r="BS937" s="27">
        <v>19582.4597529297</v>
      </c>
      <c r="BU937">
        <f t="shared" si="56"/>
        <v>111304.336977356</v>
      </c>
      <c r="BV937">
        <f t="shared" si="57"/>
        <v>196001.41242106</v>
      </c>
      <c r="BW937" s="29">
        <v>932</v>
      </c>
      <c r="BX937">
        <f t="shared" si="58"/>
        <v>0</v>
      </c>
      <c r="BY937">
        <f t="shared" si="59"/>
        <v>1</v>
      </c>
    </row>
    <row r="938" spans="1:77">
      <c r="A938" s="15">
        <v>933</v>
      </c>
      <c r="BP938" s="27">
        <v>0.803332985155326</v>
      </c>
      <c r="BQ938" s="27">
        <v>17240.0851273956</v>
      </c>
      <c r="BR938" s="27">
        <v>1.41011982193037</v>
      </c>
      <c r="BS938" s="27">
        <v>27946.2306618247</v>
      </c>
      <c r="BU938">
        <f t="shared" si="56"/>
        <v>103259.862645903</v>
      </c>
      <c r="BV938">
        <f t="shared" si="57"/>
        <v>183571.742627731</v>
      </c>
      <c r="BW938" s="29">
        <v>933</v>
      </c>
      <c r="BX938">
        <f t="shared" si="58"/>
        <v>0</v>
      </c>
      <c r="BY938">
        <f t="shared" si="59"/>
        <v>1</v>
      </c>
    </row>
    <row r="939" spans="1:77">
      <c r="A939" s="15">
        <v>934</v>
      </c>
      <c r="BP939" s="27">
        <v>0.803850114541034</v>
      </c>
      <c r="BQ939" s="27">
        <v>13115.1697197754</v>
      </c>
      <c r="BR939" s="27">
        <v>1.37823274932788</v>
      </c>
      <c r="BS939" s="27">
        <v>19106.0278377723</v>
      </c>
      <c r="BU939">
        <f t="shared" si="56"/>
        <v>107462.34746138</v>
      </c>
      <c r="BV939">
        <f t="shared" si="57"/>
        <v>187628.88456141</v>
      </c>
      <c r="BW939" s="29">
        <v>934</v>
      </c>
      <c r="BX939">
        <f t="shared" si="58"/>
        <v>0</v>
      </c>
      <c r="BY939">
        <f t="shared" si="59"/>
        <v>1</v>
      </c>
    </row>
    <row r="940" spans="1:77">
      <c r="A940" s="15">
        <v>935</v>
      </c>
      <c r="BP940" s="27">
        <v>0.776257745376004</v>
      </c>
      <c r="BQ940" s="27">
        <v>13466.988997173</v>
      </c>
      <c r="BR940" s="27">
        <v>1.29908901036728</v>
      </c>
      <c r="BS940" s="27">
        <v>19299.8985167705</v>
      </c>
      <c r="BU940">
        <f t="shared" si="56"/>
        <v>102971.672809228</v>
      </c>
      <c r="BV940">
        <f t="shared" si="57"/>
        <v>175563.453038322</v>
      </c>
      <c r="BW940" s="29">
        <v>935</v>
      </c>
      <c r="BX940">
        <f t="shared" si="58"/>
        <v>0</v>
      </c>
      <c r="BY940">
        <f t="shared" si="59"/>
        <v>1</v>
      </c>
    </row>
    <row r="941" spans="1:77">
      <c r="A941" s="15">
        <v>936</v>
      </c>
      <c r="BP941" s="27">
        <v>0.832583563917839</v>
      </c>
      <c r="BQ941" s="27">
        <v>14197.7128144686</v>
      </c>
      <c r="BR941" s="27">
        <v>1.43788082438711</v>
      </c>
      <c r="BS941" s="27">
        <v>18296.468550638</v>
      </c>
      <c r="BU941">
        <f t="shared" si="56"/>
        <v>110689.821773207</v>
      </c>
      <c r="BV941">
        <f t="shared" si="57"/>
        <v>197385.655107429</v>
      </c>
      <c r="BW941" s="29">
        <v>936</v>
      </c>
      <c r="BX941">
        <f t="shared" si="58"/>
        <v>0</v>
      </c>
      <c r="BY941">
        <f t="shared" si="59"/>
        <v>1</v>
      </c>
    </row>
    <row r="942" spans="1:77">
      <c r="A942" s="15">
        <v>937</v>
      </c>
      <c r="BP942" s="27">
        <v>0.868137353223841</v>
      </c>
      <c r="BQ942" s="27">
        <v>15857.2944587011</v>
      </c>
      <c r="BR942" s="27">
        <v>1.509732474877</v>
      </c>
      <c r="BS942" s="27">
        <v>17903.2238710004</v>
      </c>
      <c r="BU942">
        <f t="shared" si="56"/>
        <v>114363.308524875</v>
      </c>
      <c r="BV942">
        <f t="shared" si="57"/>
        <v>208556.64736055</v>
      </c>
      <c r="BW942" s="29">
        <v>937</v>
      </c>
      <c r="BX942">
        <f t="shared" si="58"/>
        <v>0</v>
      </c>
      <c r="BY942">
        <f t="shared" si="59"/>
        <v>1</v>
      </c>
    </row>
    <row r="943" spans="1:77">
      <c r="A943" s="15">
        <v>938</v>
      </c>
      <c r="BP943" s="27">
        <v>0.76677819474498</v>
      </c>
      <c r="BQ943" s="27">
        <v>11561.0436454357</v>
      </c>
      <c r="BR943" s="27">
        <v>1.34256926838627</v>
      </c>
      <c r="BS943" s="27">
        <v>16352.8697563698</v>
      </c>
      <c r="BU943">
        <f t="shared" si="56"/>
        <v>103455.685566311</v>
      </c>
      <c r="BV943">
        <f t="shared" si="57"/>
        <v>185032.52050157</v>
      </c>
      <c r="BW943" s="29">
        <v>938</v>
      </c>
      <c r="BX943">
        <f t="shared" si="58"/>
        <v>0</v>
      </c>
      <c r="BY943">
        <f t="shared" si="59"/>
        <v>1</v>
      </c>
    </row>
    <row r="944" spans="1:77">
      <c r="A944" s="15">
        <v>939</v>
      </c>
      <c r="BP944" s="27">
        <v>0.770958797728218</v>
      </c>
      <c r="BQ944" s="27">
        <v>17972.6629922153</v>
      </c>
      <c r="BR944" s="27">
        <v>1.31310975638791</v>
      </c>
      <c r="BS944" s="27">
        <v>23388.4971701432</v>
      </c>
      <c r="BU944">
        <f t="shared" si="56"/>
        <v>97671.1566670174</v>
      </c>
      <c r="BV944">
        <f t="shared" si="57"/>
        <v>173577.966288043</v>
      </c>
      <c r="BW944" s="29">
        <v>939</v>
      </c>
      <c r="BX944">
        <f t="shared" si="58"/>
        <v>0</v>
      </c>
      <c r="BY944">
        <f t="shared" si="59"/>
        <v>1</v>
      </c>
    </row>
    <row r="945" spans="1:77">
      <c r="A945" s="15">
        <v>940</v>
      </c>
      <c r="BP945" s="27">
        <v>0.822656450781144</v>
      </c>
      <c r="BQ945" s="27">
        <v>11883.2619752639</v>
      </c>
      <c r="BR945" s="27">
        <v>1.42278942509832</v>
      </c>
      <c r="BS945" s="27">
        <v>15695.4759717554</v>
      </c>
      <c r="BU945">
        <f t="shared" si="56"/>
        <v>111515.205641908</v>
      </c>
      <c r="BV945">
        <f t="shared" si="57"/>
        <v>197722.937792993</v>
      </c>
      <c r="BW945" s="29">
        <v>940</v>
      </c>
      <c r="BX945">
        <f t="shared" si="58"/>
        <v>0</v>
      </c>
      <c r="BY945">
        <f t="shared" si="59"/>
        <v>1</v>
      </c>
    </row>
    <row r="946" spans="1:77">
      <c r="A946" s="15">
        <v>941</v>
      </c>
      <c r="BP946" s="27">
        <v>0.783003604857895</v>
      </c>
      <c r="BQ946" s="27">
        <v>13779.4244283711</v>
      </c>
      <c r="BR946" s="27">
        <v>1.32387421667027</v>
      </c>
      <c r="BS946" s="27">
        <v>18817.459905065</v>
      </c>
      <c r="BU946">
        <f t="shared" si="56"/>
        <v>103671.116300313</v>
      </c>
      <c r="BV946">
        <f t="shared" si="57"/>
        <v>179763.672595476</v>
      </c>
      <c r="BW946" s="29">
        <v>941</v>
      </c>
      <c r="BX946">
        <f t="shared" si="58"/>
        <v>0</v>
      </c>
      <c r="BY946">
        <f t="shared" si="59"/>
        <v>1</v>
      </c>
    </row>
    <row r="947" spans="1:77">
      <c r="A947" s="15">
        <v>942</v>
      </c>
      <c r="BP947" s="27">
        <v>0.83064891831031</v>
      </c>
      <c r="BQ947" s="27">
        <v>11139.5591533085</v>
      </c>
      <c r="BR947" s="27">
        <v>1.42476836986228</v>
      </c>
      <c r="BS947" s="27">
        <v>14643.4512245671</v>
      </c>
      <c r="BU947">
        <f t="shared" si="56"/>
        <v>113457.778593238</v>
      </c>
      <c r="BV947">
        <f t="shared" si="57"/>
        <v>199071.804254774</v>
      </c>
      <c r="BW947" s="29">
        <v>942</v>
      </c>
      <c r="BX947">
        <f t="shared" si="58"/>
        <v>0</v>
      </c>
      <c r="BY947">
        <f t="shared" si="59"/>
        <v>1</v>
      </c>
    </row>
    <row r="948" spans="1:77">
      <c r="A948" s="15">
        <v>943</v>
      </c>
      <c r="BP948" s="27">
        <v>0.783548737217689</v>
      </c>
      <c r="BQ948" s="27">
        <v>12134.6969200932</v>
      </c>
      <c r="BR948" s="27">
        <v>1.34249628485122</v>
      </c>
      <c r="BS948" s="27">
        <v>16366.0276807358</v>
      </c>
      <c r="BU948">
        <f t="shared" si="56"/>
        <v>105397.61366256</v>
      </c>
      <c r="BV948">
        <f t="shared" si="57"/>
        <v>185008.415046948</v>
      </c>
      <c r="BW948" s="29">
        <v>943</v>
      </c>
      <c r="BX948">
        <f t="shared" si="58"/>
        <v>0</v>
      </c>
      <c r="BY948">
        <f t="shared" si="59"/>
        <v>1</v>
      </c>
    </row>
    <row r="949" spans="1:77">
      <c r="A949" s="15">
        <v>944</v>
      </c>
      <c r="BP949" s="27">
        <v>0.811286050407887</v>
      </c>
      <c r="BQ949" s="27">
        <v>11778.6952965326</v>
      </c>
      <c r="BR949" s="27">
        <v>1.40229183617156</v>
      </c>
      <c r="BS949" s="27">
        <v>15845.644842848</v>
      </c>
      <c r="BU949">
        <f t="shared" si="56"/>
        <v>109914.21226465</v>
      </c>
      <c r="BV949">
        <f t="shared" si="57"/>
        <v>194498.130582886</v>
      </c>
      <c r="BW949" s="29">
        <v>944</v>
      </c>
      <c r="BX949">
        <f t="shared" si="58"/>
        <v>0</v>
      </c>
      <c r="BY949">
        <f t="shared" si="59"/>
        <v>1</v>
      </c>
    </row>
    <row r="950" spans="1:77">
      <c r="A950" s="15">
        <v>945</v>
      </c>
      <c r="BP950" s="27">
        <v>0.802841760959731</v>
      </c>
      <c r="BQ950" s="27">
        <v>11528.4404749918</v>
      </c>
      <c r="BR950" s="27">
        <v>1.35910838004393</v>
      </c>
      <c r="BS950" s="27">
        <v>14666.7238722995</v>
      </c>
      <c r="BU950">
        <f t="shared" si="56"/>
        <v>108897.823668968</v>
      </c>
      <c r="BV950">
        <f t="shared" si="57"/>
        <v>189199.533134291</v>
      </c>
      <c r="BW950" s="29">
        <v>945</v>
      </c>
      <c r="BX950">
        <f t="shared" si="58"/>
        <v>0</v>
      </c>
      <c r="BY950">
        <f t="shared" si="59"/>
        <v>1</v>
      </c>
    </row>
    <row r="951" spans="1:77">
      <c r="A951" s="15">
        <v>946</v>
      </c>
      <c r="BP951" s="27">
        <v>0.802168879140841</v>
      </c>
      <c r="BQ951" s="27">
        <v>16901.9407656442</v>
      </c>
      <c r="BR951" s="27">
        <v>1.3842641989782</v>
      </c>
      <c r="BS951" s="27">
        <v>22434.6895664541</v>
      </c>
      <c r="BU951">
        <f t="shared" si="56"/>
        <v>103423.391105482</v>
      </c>
      <c r="BV951">
        <f t="shared" si="57"/>
        <v>185204.940280275</v>
      </c>
      <c r="BW951" s="29">
        <v>946</v>
      </c>
      <c r="BX951">
        <f t="shared" si="58"/>
        <v>0</v>
      </c>
      <c r="BY951">
        <f t="shared" si="59"/>
        <v>1</v>
      </c>
    </row>
    <row r="952" spans="1:77">
      <c r="A952" s="15">
        <v>947</v>
      </c>
      <c r="BP952" s="27">
        <v>0.85540375411543</v>
      </c>
      <c r="BQ952" s="27">
        <v>18297.8599746733</v>
      </c>
      <c r="BR952" s="27">
        <v>1.48900858483556</v>
      </c>
      <c r="BS952" s="27">
        <v>25304.668452743</v>
      </c>
      <c r="BU952">
        <f t="shared" si="56"/>
        <v>110012.703142641</v>
      </c>
      <c r="BV952">
        <f t="shared" si="57"/>
        <v>198046.61927259</v>
      </c>
      <c r="BW952" s="29">
        <v>947</v>
      </c>
      <c r="BX952">
        <f t="shared" si="58"/>
        <v>0</v>
      </c>
      <c r="BY952">
        <f t="shared" si="59"/>
        <v>1</v>
      </c>
    </row>
    <row r="953" spans="1:77">
      <c r="A953" s="15">
        <v>948</v>
      </c>
      <c r="BP953" s="27">
        <v>0.812060111864748</v>
      </c>
      <c r="BQ953" s="27">
        <v>13826.6352510228</v>
      </c>
      <c r="BR953" s="27">
        <v>1.41538971510246</v>
      </c>
      <c r="BS953" s="27">
        <v>19016.7288252067</v>
      </c>
      <c r="BU953">
        <f t="shared" si="56"/>
        <v>107982.381528689</v>
      </c>
      <c r="BV953">
        <f t="shared" si="57"/>
        <v>193291.728440162</v>
      </c>
      <c r="BW953" s="29">
        <v>948</v>
      </c>
      <c r="BX953">
        <f t="shared" si="58"/>
        <v>0</v>
      </c>
      <c r="BY953">
        <f t="shared" si="59"/>
        <v>1</v>
      </c>
    </row>
    <row r="954" spans="1:77">
      <c r="A954" s="15">
        <v>949</v>
      </c>
      <c r="BP954" s="27">
        <v>0.808828332447056</v>
      </c>
      <c r="BQ954" s="27">
        <v>11842.4380525165</v>
      </c>
      <c r="BR954" s="27">
        <v>1.3971518546351</v>
      </c>
      <c r="BS954" s="27">
        <v>15340.9780630353</v>
      </c>
      <c r="BU954">
        <f t="shared" si="56"/>
        <v>109481.811814542</v>
      </c>
      <c r="BV954">
        <f t="shared" si="57"/>
        <v>194231.80013223</v>
      </c>
      <c r="BW954" s="29">
        <v>949</v>
      </c>
      <c r="BX954">
        <f t="shared" si="58"/>
        <v>0</v>
      </c>
      <c r="BY954">
        <f t="shared" si="59"/>
        <v>1</v>
      </c>
    </row>
    <row r="955" spans="1:77">
      <c r="A955" s="15">
        <v>950</v>
      </c>
      <c r="BP955" s="27">
        <v>0.774332208405428</v>
      </c>
      <c r="BQ955" s="27">
        <v>16484.269568655</v>
      </c>
      <c r="BR955" s="27">
        <v>1.3174698689745</v>
      </c>
      <c r="BS955" s="27">
        <v>22257.9267387796</v>
      </c>
      <c r="BU955">
        <f t="shared" si="56"/>
        <v>99665.5616921592</v>
      </c>
      <c r="BV955">
        <f t="shared" si="57"/>
        <v>175362.553607395</v>
      </c>
      <c r="BW955" s="29">
        <v>950</v>
      </c>
      <c r="BX955">
        <f t="shared" si="58"/>
        <v>0</v>
      </c>
      <c r="BY955">
        <f t="shared" si="59"/>
        <v>1</v>
      </c>
    </row>
    <row r="956" spans="1:77">
      <c r="A956" s="15">
        <v>951</v>
      </c>
      <c r="BP956" s="27">
        <v>0.777968505765495</v>
      </c>
      <c r="BQ956" s="27">
        <v>12728.8929047848</v>
      </c>
      <c r="BR956" s="27">
        <v>1.35704628402851</v>
      </c>
      <c r="BS956" s="27">
        <v>18142.4848934438</v>
      </c>
      <c r="BU956">
        <f t="shared" si="56"/>
        <v>103966.38296004</v>
      </c>
      <c r="BV956">
        <f t="shared" si="57"/>
        <v>185414.457710832</v>
      </c>
      <c r="BW956" s="29">
        <v>951</v>
      </c>
      <c r="BX956">
        <f t="shared" si="58"/>
        <v>0</v>
      </c>
      <c r="BY956">
        <f t="shared" si="59"/>
        <v>1</v>
      </c>
    </row>
    <row r="957" spans="1:77">
      <c r="A957" s="15">
        <v>952</v>
      </c>
      <c r="BP957" s="27">
        <v>0.755002796830469</v>
      </c>
      <c r="BQ957" s="27">
        <v>14627.9229195519</v>
      </c>
      <c r="BR957" s="27">
        <v>1.26445552872799</v>
      </c>
      <c r="BS957" s="27">
        <v>19300.4918721413</v>
      </c>
      <c r="BU957">
        <f t="shared" si="56"/>
        <v>98622.4966050185</v>
      </c>
      <c r="BV957">
        <f t="shared" si="57"/>
        <v>170367.837437057</v>
      </c>
      <c r="BW957" s="29">
        <v>952</v>
      </c>
      <c r="BX957">
        <f t="shared" si="58"/>
        <v>0</v>
      </c>
      <c r="BY957">
        <f t="shared" si="59"/>
        <v>1</v>
      </c>
    </row>
    <row r="958" spans="1:77">
      <c r="A958" s="15">
        <v>953</v>
      </c>
      <c r="BP958" s="27">
        <v>0.758837634571828</v>
      </c>
      <c r="BQ958" s="27">
        <v>14147.8984155752</v>
      </c>
      <c r="BR958" s="27">
        <v>1.2637986058474</v>
      </c>
      <c r="BS958" s="27">
        <v>17398.5751772247</v>
      </c>
      <c r="BU958">
        <f t="shared" si="56"/>
        <v>99677.7467701991</v>
      </c>
      <c r="BV958">
        <f t="shared" si="57"/>
        <v>172171.215699886</v>
      </c>
      <c r="BW958" s="29">
        <v>953</v>
      </c>
      <c r="BX958">
        <f t="shared" si="58"/>
        <v>0</v>
      </c>
      <c r="BY958">
        <f t="shared" si="59"/>
        <v>1</v>
      </c>
    </row>
    <row r="959" spans="1:77">
      <c r="A959" s="15">
        <v>954</v>
      </c>
      <c r="BP959" s="27">
        <v>0.758018365143065</v>
      </c>
      <c r="BQ959" s="27">
        <v>12189.7231797297</v>
      </c>
      <c r="BR959" s="27">
        <v>1.29915715335255</v>
      </c>
      <c r="BS959" s="27">
        <v>16207.3651408885</v>
      </c>
      <c r="BU959">
        <f t="shared" si="56"/>
        <v>101513.03159173</v>
      </c>
      <c r="BV959">
        <f t="shared" si="57"/>
        <v>178666.207861994</v>
      </c>
      <c r="BW959" s="29">
        <v>954</v>
      </c>
      <c r="BX959">
        <f t="shared" si="58"/>
        <v>0</v>
      </c>
      <c r="BY959">
        <f t="shared" si="59"/>
        <v>1</v>
      </c>
    </row>
    <row r="960" spans="1:77">
      <c r="A960" s="15">
        <v>955</v>
      </c>
      <c r="BP960" s="27">
        <v>0.773681275086216</v>
      </c>
      <c r="BQ960" s="27">
        <v>18058.8985099044</v>
      </c>
      <c r="BR960" s="27">
        <v>1.30957552040439</v>
      </c>
      <c r="BS960" s="27">
        <v>26324.8747459451</v>
      </c>
      <c r="BU960">
        <f t="shared" si="56"/>
        <v>97993.2927530279</v>
      </c>
      <c r="BV960">
        <f t="shared" si="57"/>
        <v>170111.453314714</v>
      </c>
      <c r="BW960" s="29">
        <v>955</v>
      </c>
      <c r="BX960">
        <f t="shared" si="58"/>
        <v>0</v>
      </c>
      <c r="BY960">
        <f t="shared" si="59"/>
        <v>1</v>
      </c>
    </row>
    <row r="961" spans="1:77">
      <c r="A961" s="15">
        <v>956</v>
      </c>
      <c r="BP961" s="27">
        <v>0.850922821230341</v>
      </c>
      <c r="BQ961" s="27">
        <v>17152.9803459699</v>
      </c>
      <c r="BR961" s="27">
        <v>1.4765622051299</v>
      </c>
      <c r="BS961" s="27">
        <v>26215.8020426769</v>
      </c>
      <c r="BU961">
        <f t="shared" si="56"/>
        <v>110485.442838581</v>
      </c>
      <c r="BV961">
        <f t="shared" si="57"/>
        <v>195268.528726808</v>
      </c>
      <c r="BW961" s="29">
        <v>956</v>
      </c>
      <c r="BX961">
        <f t="shared" si="58"/>
        <v>0</v>
      </c>
      <c r="BY961">
        <f t="shared" si="59"/>
        <v>1</v>
      </c>
    </row>
    <row r="962" spans="1:77">
      <c r="A962" s="15">
        <v>957</v>
      </c>
      <c r="BP962" s="27">
        <v>0.776557956607632</v>
      </c>
      <c r="BQ962" s="27">
        <v>18892.376346191</v>
      </c>
      <c r="BR962" s="27">
        <v>1.35553840791799</v>
      </c>
      <c r="BS962" s="27">
        <v>29469.1285410029</v>
      </c>
      <c r="BU962">
        <f t="shared" si="56"/>
        <v>97591.3171449537</v>
      </c>
      <c r="BV962">
        <f t="shared" si="57"/>
        <v>173861.632646696</v>
      </c>
      <c r="BW962" s="29">
        <v>957</v>
      </c>
      <c r="BX962">
        <f t="shared" si="58"/>
        <v>0</v>
      </c>
      <c r="BY962">
        <f t="shared" si="59"/>
        <v>1</v>
      </c>
    </row>
    <row r="963" spans="1:77">
      <c r="A963" s="15">
        <v>958</v>
      </c>
      <c r="BP963" s="27">
        <v>0.812267569731705</v>
      </c>
      <c r="BQ963" s="27">
        <v>15493.1399961382</v>
      </c>
      <c r="BR963" s="27">
        <v>1.39797436316182</v>
      </c>
      <c r="BS963" s="27">
        <v>22247.8576873631</v>
      </c>
      <c r="BU963">
        <f t="shared" si="56"/>
        <v>106346.995463618</v>
      </c>
      <c r="BV963">
        <f t="shared" si="57"/>
        <v>187448.296786911</v>
      </c>
      <c r="BW963" s="29">
        <v>958</v>
      </c>
      <c r="BX963">
        <f t="shared" si="58"/>
        <v>0</v>
      </c>
      <c r="BY963">
        <f t="shared" si="59"/>
        <v>1</v>
      </c>
    </row>
    <row r="964" spans="1:77">
      <c r="A964" s="15">
        <v>959</v>
      </c>
      <c r="BP964" s="27">
        <v>0.844765041867337</v>
      </c>
      <c r="BQ964" s="27">
        <v>15299.8345794997</v>
      </c>
      <c r="BR964" s="27">
        <v>1.45359161859296</v>
      </c>
      <c r="BS964" s="27">
        <v>20442.6021759205</v>
      </c>
      <c r="BU964">
        <f t="shared" si="56"/>
        <v>111414.921700601</v>
      </c>
      <c r="BV964">
        <f t="shared" si="57"/>
        <v>197596.140613024</v>
      </c>
      <c r="BW964" s="29">
        <v>959</v>
      </c>
      <c r="BX964">
        <f t="shared" si="58"/>
        <v>0</v>
      </c>
      <c r="BY964">
        <f t="shared" si="59"/>
        <v>1</v>
      </c>
    </row>
    <row r="965" spans="1:77">
      <c r="A965" s="15">
        <v>960</v>
      </c>
      <c r="BP965" s="27">
        <v>0.791774262241665</v>
      </c>
      <c r="BQ965" s="27">
        <v>16062.1542950301</v>
      </c>
      <c r="BR965" s="27">
        <v>1.34710002374912</v>
      </c>
      <c r="BS965" s="27">
        <v>19958.3652128975</v>
      </c>
      <c r="BU965">
        <f t="shared" si="56"/>
        <v>102703.98504122</v>
      </c>
      <c r="BV965">
        <f t="shared" si="57"/>
        <v>182106.638349471</v>
      </c>
      <c r="BW965" s="29">
        <v>960</v>
      </c>
      <c r="BX965">
        <f t="shared" si="58"/>
        <v>0</v>
      </c>
      <c r="BY965">
        <f t="shared" si="59"/>
        <v>1</v>
      </c>
    </row>
    <row r="966" spans="1:77">
      <c r="A966" s="15">
        <v>961</v>
      </c>
      <c r="BP966" s="27">
        <v>0.82540142628124</v>
      </c>
      <c r="BQ966" s="27">
        <v>10172.4264637673</v>
      </c>
      <c r="BR966" s="27">
        <v>1.40797252964446</v>
      </c>
      <c r="BS966" s="27">
        <v>13733.7011452648</v>
      </c>
      <c r="BU966">
        <f t="shared" si="56"/>
        <v>113637.787478419</v>
      </c>
      <c r="BV966">
        <f t="shared" si="57"/>
        <v>197462.178301404</v>
      </c>
      <c r="BW966" s="29">
        <v>961</v>
      </c>
      <c r="BX966">
        <f t="shared" si="58"/>
        <v>0</v>
      </c>
      <c r="BY966">
        <f t="shared" si="59"/>
        <v>1</v>
      </c>
    </row>
    <row r="967" spans="1:77">
      <c r="A967" s="15">
        <v>962</v>
      </c>
      <c r="BP967" s="27">
        <v>0.793714440448829</v>
      </c>
      <c r="BQ967" s="27">
        <v>17098.1946618277</v>
      </c>
      <c r="BR967" s="27">
        <v>1.3183050675662</v>
      </c>
      <c r="BS967" s="27">
        <v>23630.610073898</v>
      </c>
      <c r="BU967">
        <f t="shared" ref="BU967:BU1030" si="60">BP967*$BV$1-BQ967</f>
        <v>101958.971405497</v>
      </c>
      <c r="BV967">
        <f t="shared" ref="BV967:BV1030" si="61">BR967*$BV$1-BS967</f>
        <v>174115.150061033</v>
      </c>
      <c r="BW967" s="29">
        <v>962</v>
      </c>
      <c r="BX967">
        <f t="shared" ref="BX967:BX1030" si="62">IF(BU967=MAX($BU967:$BV967),1,0)</f>
        <v>0</v>
      </c>
      <c r="BY967">
        <f t="shared" ref="BY967:BY1030" si="63">IF(BV967=MAX($BU967:$BV967),1,0)</f>
        <v>1</v>
      </c>
    </row>
    <row r="968" spans="1:77">
      <c r="A968" s="15">
        <v>963</v>
      </c>
      <c r="BP968" s="27">
        <v>0.800248525750142</v>
      </c>
      <c r="BQ968" s="27">
        <v>14697.8328821533</v>
      </c>
      <c r="BR968" s="27">
        <v>1.33318327033611</v>
      </c>
      <c r="BS968" s="27">
        <v>23291.1994741042</v>
      </c>
      <c r="BU968">
        <f t="shared" si="60"/>
        <v>105339.445980368</v>
      </c>
      <c r="BV968">
        <f t="shared" si="61"/>
        <v>176686.291076313</v>
      </c>
      <c r="BW968" s="29">
        <v>963</v>
      </c>
      <c r="BX968">
        <f t="shared" si="62"/>
        <v>0</v>
      </c>
      <c r="BY968">
        <f t="shared" si="63"/>
        <v>1</v>
      </c>
    </row>
    <row r="969" spans="1:77">
      <c r="A969" s="15">
        <v>964</v>
      </c>
      <c r="BP969" s="27">
        <v>0.798209325633395</v>
      </c>
      <c r="BQ969" s="27">
        <v>14976.0038580121</v>
      </c>
      <c r="BR969" s="27">
        <v>1.35939676476028</v>
      </c>
      <c r="BS969" s="27">
        <v>19539.603747205</v>
      </c>
      <c r="BU969">
        <f t="shared" si="60"/>
        <v>104755.394986997</v>
      </c>
      <c r="BV969">
        <f t="shared" si="61"/>
        <v>184369.910966836</v>
      </c>
      <c r="BW969" s="29">
        <v>964</v>
      </c>
      <c r="BX969">
        <f t="shared" si="62"/>
        <v>0</v>
      </c>
      <c r="BY969">
        <f t="shared" si="63"/>
        <v>1</v>
      </c>
    </row>
    <row r="970" spans="1:77">
      <c r="A970" s="15">
        <v>965</v>
      </c>
      <c r="BP970" s="27">
        <v>0.823113026171616</v>
      </c>
      <c r="BQ970" s="27">
        <v>14150.2736629918</v>
      </c>
      <c r="BR970" s="27">
        <v>1.41561506261084</v>
      </c>
      <c r="BS970" s="27">
        <v>15043.2272299028</v>
      </c>
      <c r="BU970">
        <f t="shared" si="60"/>
        <v>109316.680262751</v>
      </c>
      <c r="BV970">
        <f t="shared" si="61"/>
        <v>197299.032161723</v>
      </c>
      <c r="BW970" s="29">
        <v>965</v>
      </c>
      <c r="BX970">
        <f t="shared" si="62"/>
        <v>0</v>
      </c>
      <c r="BY970">
        <f t="shared" si="63"/>
        <v>1</v>
      </c>
    </row>
    <row r="971" spans="1:77">
      <c r="A971" s="15">
        <v>966</v>
      </c>
      <c r="BP971" s="27">
        <v>0.826550206645796</v>
      </c>
      <c r="BQ971" s="27">
        <v>16912.5529511477</v>
      </c>
      <c r="BR971" s="27">
        <v>1.42813881885406</v>
      </c>
      <c r="BS971" s="27">
        <v>23543.4866191944</v>
      </c>
      <c r="BU971">
        <f t="shared" si="60"/>
        <v>107069.978045722</v>
      </c>
      <c r="BV971">
        <f t="shared" si="61"/>
        <v>190677.336208914</v>
      </c>
      <c r="BW971" s="29">
        <v>966</v>
      </c>
      <c r="BX971">
        <f t="shared" si="62"/>
        <v>0</v>
      </c>
      <c r="BY971">
        <f t="shared" si="63"/>
        <v>1</v>
      </c>
    </row>
    <row r="972" spans="1:77">
      <c r="A972" s="15">
        <v>967</v>
      </c>
      <c r="BP972" s="27">
        <v>0.806970860137282</v>
      </c>
      <c r="BQ972" s="27">
        <v>13828.0549235631</v>
      </c>
      <c r="BR972" s="27">
        <v>1.34974143213262</v>
      </c>
      <c r="BS972" s="27">
        <v>19456.5393890937</v>
      </c>
      <c r="BU972">
        <f t="shared" si="60"/>
        <v>107217.574097029</v>
      </c>
      <c r="BV972">
        <f t="shared" si="61"/>
        <v>183004.6754308</v>
      </c>
      <c r="BW972" s="29">
        <v>967</v>
      </c>
      <c r="BX972">
        <f t="shared" si="62"/>
        <v>0</v>
      </c>
      <c r="BY972">
        <f t="shared" si="63"/>
        <v>1</v>
      </c>
    </row>
    <row r="973" spans="1:77">
      <c r="A973" s="15">
        <v>968</v>
      </c>
      <c r="BP973" s="27">
        <v>0.80781553190604</v>
      </c>
      <c r="BQ973" s="27">
        <v>15000.1487096151</v>
      </c>
      <c r="BR973" s="27">
        <v>1.37728628351242</v>
      </c>
      <c r="BS973" s="27">
        <v>21097.0333026977</v>
      </c>
      <c r="BU973">
        <f t="shared" si="60"/>
        <v>106172.181076291</v>
      </c>
      <c r="BV973">
        <f t="shared" si="61"/>
        <v>185495.909224165</v>
      </c>
      <c r="BW973" s="29">
        <v>968</v>
      </c>
      <c r="BX973">
        <f t="shared" si="62"/>
        <v>0</v>
      </c>
      <c r="BY973">
        <f t="shared" si="63"/>
        <v>1</v>
      </c>
    </row>
    <row r="974" spans="1:77">
      <c r="A974" s="15">
        <v>969</v>
      </c>
      <c r="BP974" s="27">
        <v>0.796904150285814</v>
      </c>
      <c r="BQ974" s="27">
        <v>14184.8536547038</v>
      </c>
      <c r="BR974" s="27">
        <v>1.35486727148815</v>
      </c>
      <c r="BS974" s="27">
        <v>19750.8943558813</v>
      </c>
      <c r="BU974">
        <f t="shared" si="60"/>
        <v>105350.768888168</v>
      </c>
      <c r="BV974">
        <f t="shared" si="61"/>
        <v>183479.196367342</v>
      </c>
      <c r="BW974" s="29">
        <v>969</v>
      </c>
      <c r="BX974">
        <f t="shared" si="62"/>
        <v>0</v>
      </c>
      <c r="BY974">
        <f t="shared" si="63"/>
        <v>1</v>
      </c>
    </row>
    <row r="975" spans="1:77">
      <c r="A975" s="15">
        <v>970</v>
      </c>
      <c r="BP975" s="27">
        <v>0.769915459159395</v>
      </c>
      <c r="BQ975" s="27">
        <v>15758.7826534364</v>
      </c>
      <c r="BR975" s="27">
        <v>1.30765701495894</v>
      </c>
      <c r="BS975" s="27">
        <v>20013.42733761</v>
      </c>
      <c r="BU975">
        <f t="shared" si="60"/>
        <v>99728.5362204728</v>
      </c>
      <c r="BV975">
        <f t="shared" si="61"/>
        <v>176135.124906231</v>
      </c>
      <c r="BW975" s="29">
        <v>970</v>
      </c>
      <c r="BX975">
        <f t="shared" si="62"/>
        <v>0</v>
      </c>
      <c r="BY975">
        <f t="shared" si="63"/>
        <v>1</v>
      </c>
    </row>
    <row r="976" spans="1:77">
      <c r="A976" s="15">
        <v>971</v>
      </c>
      <c r="BP976" s="27">
        <v>0.777064467162506</v>
      </c>
      <c r="BQ976" s="27">
        <v>16042.5668889667</v>
      </c>
      <c r="BR976" s="27">
        <v>1.3496543288484</v>
      </c>
      <c r="BS976" s="27">
        <v>25448.5560952799</v>
      </c>
      <c r="BU976">
        <f t="shared" si="60"/>
        <v>100517.103185409</v>
      </c>
      <c r="BV976">
        <f t="shared" si="61"/>
        <v>176999.59323198</v>
      </c>
      <c r="BW976" s="29">
        <v>971</v>
      </c>
      <c r="BX976">
        <f t="shared" si="62"/>
        <v>0</v>
      </c>
      <c r="BY976">
        <f t="shared" si="63"/>
        <v>1</v>
      </c>
    </row>
    <row r="977" spans="1:77">
      <c r="A977" s="15">
        <v>972</v>
      </c>
      <c r="BP977" s="27">
        <v>0.858481334949226</v>
      </c>
      <c r="BQ977" s="27">
        <v>13334.9416972929</v>
      </c>
      <c r="BR977" s="27">
        <v>1.48383607389704</v>
      </c>
      <c r="BS977" s="27">
        <v>16977.7855151664</v>
      </c>
      <c r="BU977">
        <f t="shared" si="60"/>
        <v>115437.258545091</v>
      </c>
      <c r="BV977">
        <f t="shared" si="61"/>
        <v>205597.62556939</v>
      </c>
      <c r="BW977" s="29">
        <v>972</v>
      </c>
      <c r="BX977">
        <f t="shared" si="62"/>
        <v>0</v>
      </c>
      <c r="BY977">
        <f t="shared" si="63"/>
        <v>1</v>
      </c>
    </row>
    <row r="978" spans="1:77">
      <c r="A978" s="15">
        <v>973</v>
      </c>
      <c r="BP978" s="27">
        <v>0.842509221627966</v>
      </c>
      <c r="BQ978" s="27">
        <v>15374.7105469372</v>
      </c>
      <c r="BR978" s="27">
        <v>1.45198958483894</v>
      </c>
      <c r="BS978" s="27">
        <v>20398.0800531161</v>
      </c>
      <c r="BU978">
        <f t="shared" si="60"/>
        <v>111001.672697258</v>
      </c>
      <c r="BV978">
        <f t="shared" si="61"/>
        <v>197400.357672724</v>
      </c>
      <c r="BW978" s="29">
        <v>973</v>
      </c>
      <c r="BX978">
        <f t="shared" si="62"/>
        <v>0</v>
      </c>
      <c r="BY978">
        <f t="shared" si="63"/>
        <v>1</v>
      </c>
    </row>
    <row r="979" spans="1:77">
      <c r="A979" s="15">
        <v>974</v>
      </c>
      <c r="BP979" s="27">
        <v>0.864845231909589</v>
      </c>
      <c r="BQ979" s="27">
        <v>13301.0298040396</v>
      </c>
      <c r="BR979" s="27">
        <v>1.51184407355546</v>
      </c>
      <c r="BS979" s="27">
        <v>19446.8808291148</v>
      </c>
      <c r="BU979">
        <f t="shared" si="60"/>
        <v>116425.754982399</v>
      </c>
      <c r="BV979">
        <f t="shared" si="61"/>
        <v>207329.730204204</v>
      </c>
      <c r="BW979" s="29">
        <v>974</v>
      </c>
      <c r="BX979">
        <f t="shared" si="62"/>
        <v>0</v>
      </c>
      <c r="BY979">
        <f t="shared" si="63"/>
        <v>1</v>
      </c>
    </row>
    <row r="980" spans="1:77">
      <c r="A980" s="15">
        <v>975</v>
      </c>
      <c r="BP980" s="27">
        <v>0.785032749329927</v>
      </c>
      <c r="BQ980" s="27">
        <v>12709.2945368085</v>
      </c>
      <c r="BR980" s="27">
        <v>1.36624982288309</v>
      </c>
      <c r="BS980" s="27">
        <v>16581.2387090959</v>
      </c>
      <c r="BU980">
        <f t="shared" si="60"/>
        <v>105045.617862681</v>
      </c>
      <c r="BV980">
        <f t="shared" si="61"/>
        <v>188356.234723368</v>
      </c>
      <c r="BW980" s="29">
        <v>975</v>
      </c>
      <c r="BX980">
        <f t="shared" si="62"/>
        <v>0</v>
      </c>
      <c r="BY980">
        <f t="shared" si="63"/>
        <v>1</v>
      </c>
    </row>
    <row r="981" spans="1:77">
      <c r="A981" s="15">
        <v>976</v>
      </c>
      <c r="BP981" s="27">
        <v>0.856766650756086</v>
      </c>
      <c r="BQ981" s="27">
        <v>20194.9915248947</v>
      </c>
      <c r="BR981" s="27">
        <v>1.47973758710322</v>
      </c>
      <c r="BS981" s="27">
        <v>28675.663052653</v>
      </c>
      <c r="BU981">
        <f t="shared" si="60"/>
        <v>108320.006088518</v>
      </c>
      <c r="BV981">
        <f t="shared" si="61"/>
        <v>193284.97501283</v>
      </c>
      <c r="BW981" s="29">
        <v>976</v>
      </c>
      <c r="BX981">
        <f t="shared" si="62"/>
        <v>0</v>
      </c>
      <c r="BY981">
        <f t="shared" si="63"/>
        <v>1</v>
      </c>
    </row>
    <row r="982" spans="1:77">
      <c r="A982" s="15">
        <v>977</v>
      </c>
      <c r="BP982" s="27">
        <v>0.83268137854526</v>
      </c>
      <c r="BQ982" s="27">
        <v>14137.4636160295</v>
      </c>
      <c r="BR982" s="27">
        <v>1.3988498672803</v>
      </c>
      <c r="BS982" s="27">
        <v>19043.1924850183</v>
      </c>
      <c r="BU982">
        <f t="shared" si="60"/>
        <v>110764.743165759</v>
      </c>
      <c r="BV982">
        <f t="shared" si="61"/>
        <v>190784.287607026</v>
      </c>
      <c r="BW982" s="29">
        <v>977</v>
      </c>
      <c r="BX982">
        <f t="shared" si="62"/>
        <v>0</v>
      </c>
      <c r="BY982">
        <f t="shared" si="63"/>
        <v>1</v>
      </c>
    </row>
    <row r="983" spans="1:77">
      <c r="A983" s="15">
        <v>978</v>
      </c>
      <c r="BP983" s="27">
        <v>0.802756270589336</v>
      </c>
      <c r="BQ983" s="27">
        <v>16211.8694174692</v>
      </c>
      <c r="BR983" s="27">
        <v>1.37694197794506</v>
      </c>
      <c r="BS983" s="27">
        <v>21545.5505849619</v>
      </c>
      <c r="BU983">
        <f t="shared" si="60"/>
        <v>104201.571170931</v>
      </c>
      <c r="BV983">
        <f t="shared" si="61"/>
        <v>184995.746106797</v>
      </c>
      <c r="BW983" s="29">
        <v>978</v>
      </c>
      <c r="BX983">
        <f t="shared" si="62"/>
        <v>0</v>
      </c>
      <c r="BY983">
        <f t="shared" si="63"/>
        <v>1</v>
      </c>
    </row>
    <row r="984" spans="1:77">
      <c r="A984" s="15">
        <v>979</v>
      </c>
      <c r="BP984" s="27">
        <v>0.797962792966339</v>
      </c>
      <c r="BQ984" s="27">
        <v>12753.6005227974</v>
      </c>
      <c r="BR984" s="27">
        <v>1.38314644459368</v>
      </c>
      <c r="BS984" s="27">
        <v>17182.3052192973</v>
      </c>
      <c r="BU984">
        <f t="shared" si="60"/>
        <v>106940.818422153</v>
      </c>
      <c r="BV984">
        <f t="shared" si="61"/>
        <v>190289.661469755</v>
      </c>
      <c r="BW984" s="29">
        <v>979</v>
      </c>
      <c r="BX984">
        <f t="shared" si="62"/>
        <v>0</v>
      </c>
      <c r="BY984">
        <f t="shared" si="63"/>
        <v>1</v>
      </c>
    </row>
    <row r="985" spans="1:77">
      <c r="A985" s="15">
        <v>980</v>
      </c>
      <c r="BP985" s="27">
        <v>0.804569127686922</v>
      </c>
      <c r="BQ985" s="27">
        <v>14547.1154801541</v>
      </c>
      <c r="BR985" s="27">
        <v>1.37073057068829</v>
      </c>
      <c r="BS985" s="27">
        <v>20217.8587177355</v>
      </c>
      <c r="BU985">
        <f t="shared" si="60"/>
        <v>106138.253672884</v>
      </c>
      <c r="BV985">
        <f t="shared" si="61"/>
        <v>185391.726885509</v>
      </c>
      <c r="BW985" s="29">
        <v>980</v>
      </c>
      <c r="BX985">
        <f t="shared" si="62"/>
        <v>0</v>
      </c>
      <c r="BY985">
        <f t="shared" si="63"/>
        <v>1</v>
      </c>
    </row>
    <row r="986" spans="1:77">
      <c r="A986" s="15">
        <v>981</v>
      </c>
      <c r="BP986" s="27">
        <v>0.790504734341308</v>
      </c>
      <c r="BQ986" s="27">
        <v>12490.0212118124</v>
      </c>
      <c r="BR986" s="27">
        <v>1.34542746893293</v>
      </c>
      <c r="BS986" s="27">
        <v>15496.4645484784</v>
      </c>
      <c r="BU986">
        <f t="shared" si="60"/>
        <v>106085.688939384</v>
      </c>
      <c r="BV986">
        <f t="shared" si="61"/>
        <v>186317.655791461</v>
      </c>
      <c r="BW986" s="29">
        <v>981</v>
      </c>
      <c r="BX986">
        <f t="shared" si="62"/>
        <v>0</v>
      </c>
      <c r="BY986">
        <f t="shared" si="63"/>
        <v>1</v>
      </c>
    </row>
    <row r="987" spans="1:77">
      <c r="A987" s="15">
        <v>982</v>
      </c>
      <c r="BP987" s="27">
        <v>0.820585787905132</v>
      </c>
      <c r="BQ987" s="27">
        <v>12525.9839144672</v>
      </c>
      <c r="BR987" s="27">
        <v>1.4044106493545</v>
      </c>
      <c r="BS987" s="27">
        <v>16385.0249546191</v>
      </c>
      <c r="BU987">
        <f t="shared" si="60"/>
        <v>110561.884271303</v>
      </c>
      <c r="BV987">
        <f t="shared" si="61"/>
        <v>194276.572448556</v>
      </c>
      <c r="BW987" s="29">
        <v>982</v>
      </c>
      <c r="BX987">
        <f t="shared" si="62"/>
        <v>0</v>
      </c>
      <c r="BY987">
        <f t="shared" si="63"/>
        <v>1</v>
      </c>
    </row>
    <row r="988" spans="1:77">
      <c r="A988" s="15">
        <v>983</v>
      </c>
      <c r="BP988" s="27">
        <v>0.802416343333248</v>
      </c>
      <c r="BQ988" s="27">
        <v>12667.4658395769</v>
      </c>
      <c r="BR988" s="27">
        <v>1.36384698909868</v>
      </c>
      <c r="BS988" s="27">
        <v>19599.6493977482</v>
      </c>
      <c r="BU988">
        <f t="shared" si="60"/>
        <v>107694.98566041</v>
      </c>
      <c r="BV988">
        <f t="shared" si="61"/>
        <v>184977.398967054</v>
      </c>
      <c r="BW988" s="29">
        <v>983</v>
      </c>
      <c r="BX988">
        <f t="shared" si="62"/>
        <v>0</v>
      </c>
      <c r="BY988">
        <f t="shared" si="63"/>
        <v>1</v>
      </c>
    </row>
    <row r="989" spans="1:77">
      <c r="A989" s="15">
        <v>984</v>
      </c>
      <c r="BP989" s="27">
        <v>0.801731462535522</v>
      </c>
      <c r="BQ989" s="27">
        <v>13056.634786312</v>
      </c>
      <c r="BR989" s="27">
        <v>1.36151128280685</v>
      </c>
      <c r="BS989" s="27">
        <v>18140.679299305</v>
      </c>
      <c r="BU989">
        <f t="shared" si="60"/>
        <v>107203.084594016</v>
      </c>
      <c r="BV989">
        <f t="shared" si="61"/>
        <v>186086.013121723</v>
      </c>
      <c r="BW989" s="29">
        <v>984</v>
      </c>
      <c r="BX989">
        <f t="shared" si="62"/>
        <v>0</v>
      </c>
      <c r="BY989">
        <f t="shared" si="63"/>
        <v>1</v>
      </c>
    </row>
    <row r="990" spans="1:77">
      <c r="A990" s="15">
        <v>985</v>
      </c>
      <c r="BP990" s="27">
        <v>0.853076293441827</v>
      </c>
      <c r="BQ990" s="27">
        <v>19125.1565973397</v>
      </c>
      <c r="BR990" s="27">
        <v>1.50747247729448</v>
      </c>
      <c r="BS990" s="27">
        <v>26867.1384520088</v>
      </c>
      <c r="BU990">
        <f t="shared" si="60"/>
        <v>108836.287418934</v>
      </c>
      <c r="BV990">
        <f t="shared" si="61"/>
        <v>199253.733142163</v>
      </c>
      <c r="BW990" s="29">
        <v>985</v>
      </c>
      <c r="BX990">
        <f t="shared" si="62"/>
        <v>0</v>
      </c>
      <c r="BY990">
        <f t="shared" si="63"/>
        <v>1</v>
      </c>
    </row>
    <row r="991" spans="1:77">
      <c r="A991" s="15">
        <v>986</v>
      </c>
      <c r="BP991" s="27">
        <v>0.797078100158938</v>
      </c>
      <c r="BQ991" s="27">
        <v>12321.8981789506</v>
      </c>
      <c r="BR991" s="27">
        <v>1.38645287362975</v>
      </c>
      <c r="BS991" s="27">
        <v>16748.6666288413</v>
      </c>
      <c r="BU991">
        <f t="shared" si="60"/>
        <v>107239.81684489</v>
      </c>
      <c r="BV991">
        <f t="shared" si="61"/>
        <v>191219.264415621</v>
      </c>
      <c r="BW991" s="29">
        <v>986</v>
      </c>
      <c r="BX991">
        <f t="shared" si="62"/>
        <v>0</v>
      </c>
      <c r="BY991">
        <f t="shared" si="63"/>
        <v>1</v>
      </c>
    </row>
    <row r="992" spans="1:77">
      <c r="A992" s="15">
        <v>987</v>
      </c>
      <c r="BP992" s="27">
        <v>0.796754194242587</v>
      </c>
      <c r="BQ992" s="27">
        <v>15613.4668964454</v>
      </c>
      <c r="BR992" s="27">
        <v>1.37936848995811</v>
      </c>
      <c r="BS992" s="27">
        <v>22583.0717118868</v>
      </c>
      <c r="BU992">
        <f t="shared" si="60"/>
        <v>103899.662239943</v>
      </c>
      <c r="BV992">
        <f t="shared" si="61"/>
        <v>184322.201781829</v>
      </c>
      <c r="BW992" s="29">
        <v>987</v>
      </c>
      <c r="BX992">
        <f t="shared" si="62"/>
        <v>0</v>
      </c>
      <c r="BY992">
        <f t="shared" si="63"/>
        <v>1</v>
      </c>
    </row>
    <row r="993" spans="1:77">
      <c r="A993" s="15">
        <v>988</v>
      </c>
      <c r="BP993" s="27">
        <v>0.794691904493326</v>
      </c>
      <c r="BQ993" s="27">
        <v>18262.0238683905</v>
      </c>
      <c r="BR993" s="27">
        <v>1.36341628672897</v>
      </c>
      <c r="BS993" s="27">
        <v>27735.2436303345</v>
      </c>
      <c r="BU993">
        <f t="shared" si="60"/>
        <v>100941.761805608</v>
      </c>
      <c r="BV993">
        <f t="shared" si="61"/>
        <v>176777.199379011</v>
      </c>
      <c r="BW993" s="29">
        <v>988</v>
      </c>
      <c r="BX993">
        <f t="shared" si="62"/>
        <v>0</v>
      </c>
      <c r="BY993">
        <f t="shared" si="63"/>
        <v>1</v>
      </c>
    </row>
    <row r="994" spans="1:77">
      <c r="A994" s="15">
        <v>989</v>
      </c>
      <c r="BP994" s="27">
        <v>0.793608556554588</v>
      </c>
      <c r="BQ994" s="27">
        <v>13287.4416832622</v>
      </c>
      <c r="BR994" s="27">
        <v>1.37200332833313</v>
      </c>
      <c r="BS994" s="27">
        <v>20258.5566767437</v>
      </c>
      <c r="BU994">
        <f t="shared" si="60"/>
        <v>105753.841799926</v>
      </c>
      <c r="BV994">
        <f t="shared" si="61"/>
        <v>185541.942573225</v>
      </c>
      <c r="BW994" s="29">
        <v>989</v>
      </c>
      <c r="BX994">
        <f t="shared" si="62"/>
        <v>0</v>
      </c>
      <c r="BY994">
        <f t="shared" si="63"/>
        <v>1</v>
      </c>
    </row>
    <row r="995" spans="1:77">
      <c r="A995" s="15">
        <v>990</v>
      </c>
      <c r="BP995" s="27">
        <v>0.841325639373284</v>
      </c>
      <c r="BQ995" s="27">
        <v>14522.2900422656</v>
      </c>
      <c r="BR995" s="27">
        <v>1.44495719198356</v>
      </c>
      <c r="BS995" s="27">
        <v>19830.2156723468</v>
      </c>
      <c r="BU995">
        <f t="shared" si="60"/>
        <v>111676.555863727</v>
      </c>
      <c r="BV995">
        <f t="shared" si="61"/>
        <v>196913.363125188</v>
      </c>
      <c r="BW995" s="29">
        <v>990</v>
      </c>
      <c r="BX995">
        <f t="shared" si="62"/>
        <v>0</v>
      </c>
      <c r="BY995">
        <f t="shared" si="63"/>
        <v>1</v>
      </c>
    </row>
    <row r="996" spans="1:77">
      <c r="A996" s="15">
        <v>991</v>
      </c>
      <c r="BP996" s="27">
        <v>0.751206143588566</v>
      </c>
      <c r="BQ996" s="27">
        <v>16858.8981458344</v>
      </c>
      <c r="BR996" s="27">
        <v>1.30186181821424</v>
      </c>
      <c r="BS996" s="27">
        <v>24635.9056613241</v>
      </c>
      <c r="BU996">
        <f t="shared" si="60"/>
        <v>95822.0233924505</v>
      </c>
      <c r="BV996">
        <f t="shared" si="61"/>
        <v>170643.367070812</v>
      </c>
      <c r="BW996" s="29">
        <v>991</v>
      </c>
      <c r="BX996">
        <f t="shared" si="62"/>
        <v>0</v>
      </c>
      <c r="BY996">
        <f t="shared" si="63"/>
        <v>1</v>
      </c>
    </row>
    <row r="997" spans="1:77">
      <c r="A997" s="15">
        <v>992</v>
      </c>
      <c r="BP997" s="27">
        <v>0.805207074253102</v>
      </c>
      <c r="BQ997" s="27">
        <v>12324.8722129773</v>
      </c>
      <c r="BR997" s="27">
        <v>1.40201086289911</v>
      </c>
      <c r="BS997" s="27">
        <v>19324.4483036442</v>
      </c>
      <c r="BU997">
        <f t="shared" si="60"/>
        <v>108456.188924988</v>
      </c>
      <c r="BV997">
        <f t="shared" si="61"/>
        <v>190977.181131222</v>
      </c>
      <c r="BW997" s="29">
        <v>992</v>
      </c>
      <c r="BX997">
        <f t="shared" si="62"/>
        <v>0</v>
      </c>
      <c r="BY997">
        <f t="shared" si="63"/>
        <v>1</v>
      </c>
    </row>
    <row r="998" spans="1:77">
      <c r="A998" s="15">
        <v>993</v>
      </c>
      <c r="BP998" s="27">
        <v>0.861725898850117</v>
      </c>
      <c r="BQ998" s="27">
        <v>13838.4596121427</v>
      </c>
      <c r="BR998" s="27">
        <v>1.49024217623908</v>
      </c>
      <c r="BS998" s="27">
        <v>17266.1621254671</v>
      </c>
      <c r="BU998">
        <f t="shared" si="60"/>
        <v>115420.425215375</v>
      </c>
      <c r="BV998">
        <f t="shared" si="61"/>
        <v>206270.164310394</v>
      </c>
      <c r="BW998" s="29">
        <v>993</v>
      </c>
      <c r="BX998">
        <f t="shared" si="62"/>
        <v>0</v>
      </c>
      <c r="BY998">
        <f t="shared" si="63"/>
        <v>1</v>
      </c>
    </row>
    <row r="999" spans="1:77">
      <c r="A999" s="15">
        <v>994</v>
      </c>
      <c r="BP999" s="27">
        <v>0.817238526954822</v>
      </c>
      <c r="BQ999" s="27">
        <v>9720.66086210959</v>
      </c>
      <c r="BR999" s="27">
        <v>1.42492670536406</v>
      </c>
      <c r="BS999" s="27">
        <v>12974.0740114684</v>
      </c>
      <c r="BU999">
        <f t="shared" si="60"/>
        <v>112865.118181114</v>
      </c>
      <c r="BV999">
        <f t="shared" si="61"/>
        <v>200764.93179314</v>
      </c>
      <c r="BW999" s="29">
        <v>994</v>
      </c>
      <c r="BX999">
        <f t="shared" si="62"/>
        <v>0</v>
      </c>
      <c r="BY999">
        <f t="shared" si="63"/>
        <v>1</v>
      </c>
    </row>
    <row r="1000" spans="1:77">
      <c r="A1000" s="15">
        <v>995</v>
      </c>
      <c r="BP1000" s="27">
        <v>0.814740517064301</v>
      </c>
      <c r="BQ1000" s="27">
        <v>15738.8701567067</v>
      </c>
      <c r="BR1000" s="27">
        <v>1.39480697490582</v>
      </c>
      <c r="BS1000" s="27">
        <v>18998.3083694821</v>
      </c>
      <c r="BU1000">
        <f t="shared" si="60"/>
        <v>106472.207402938</v>
      </c>
      <c r="BV1000">
        <f t="shared" si="61"/>
        <v>190222.737866391</v>
      </c>
      <c r="BW1000" s="29">
        <v>995</v>
      </c>
      <c r="BX1000">
        <f t="shared" si="62"/>
        <v>0</v>
      </c>
      <c r="BY1000">
        <f t="shared" si="63"/>
        <v>1</v>
      </c>
    </row>
    <row r="1001" spans="1:77">
      <c r="A1001" s="15">
        <v>996</v>
      </c>
      <c r="BP1001" s="27">
        <v>0.856451472078261</v>
      </c>
      <c r="BQ1001" s="27">
        <v>13548.6672205698</v>
      </c>
      <c r="BR1001" s="27">
        <v>1.45482405228537</v>
      </c>
      <c r="BS1001" s="27">
        <v>18401.5088685915</v>
      </c>
      <c r="BU1001">
        <f t="shared" si="60"/>
        <v>114919.053591169</v>
      </c>
      <c r="BV1001">
        <f t="shared" si="61"/>
        <v>199822.098974214</v>
      </c>
      <c r="BW1001" s="29">
        <v>996</v>
      </c>
      <c r="BX1001">
        <f t="shared" si="62"/>
        <v>0</v>
      </c>
      <c r="BY1001">
        <f t="shared" si="63"/>
        <v>1</v>
      </c>
    </row>
    <row r="1002" spans="1:77">
      <c r="A1002" s="15">
        <v>997</v>
      </c>
      <c r="BP1002" s="27">
        <v>0.743995711856106</v>
      </c>
      <c r="BQ1002" s="27">
        <v>13852.6896683678</v>
      </c>
      <c r="BR1002" s="27">
        <v>1.28151120037037</v>
      </c>
      <c r="BS1002" s="27">
        <v>18062.0213239817</v>
      </c>
      <c r="BU1002">
        <f t="shared" si="60"/>
        <v>97746.6671100482</v>
      </c>
      <c r="BV1002">
        <f t="shared" si="61"/>
        <v>174164.658731574</v>
      </c>
      <c r="BW1002" s="29">
        <v>997</v>
      </c>
      <c r="BX1002">
        <f t="shared" si="62"/>
        <v>0</v>
      </c>
      <c r="BY1002">
        <f t="shared" si="63"/>
        <v>1</v>
      </c>
    </row>
    <row r="1003" spans="1:77">
      <c r="A1003" s="15">
        <v>998</v>
      </c>
      <c r="BP1003" s="27">
        <v>0.832521508442453</v>
      </c>
      <c r="BQ1003" s="27">
        <v>11285.6276372833</v>
      </c>
      <c r="BR1003" s="27">
        <v>1.41511799316612</v>
      </c>
      <c r="BS1003" s="27">
        <v>14578.3995270356</v>
      </c>
      <c r="BU1003">
        <f t="shared" si="60"/>
        <v>113592.598629085</v>
      </c>
      <c r="BV1003">
        <f t="shared" si="61"/>
        <v>197689.299447883</v>
      </c>
      <c r="BW1003" s="29">
        <v>998</v>
      </c>
      <c r="BX1003">
        <f t="shared" si="62"/>
        <v>0</v>
      </c>
      <c r="BY1003">
        <f t="shared" si="63"/>
        <v>1</v>
      </c>
    </row>
    <row r="1004" spans="1:77">
      <c r="A1004" s="15">
        <v>999</v>
      </c>
      <c r="BP1004" s="27">
        <v>0.800906089860761</v>
      </c>
      <c r="BQ1004" s="27">
        <v>16237.1872732862</v>
      </c>
      <c r="BR1004" s="27">
        <v>1.37314116897599</v>
      </c>
      <c r="BS1004" s="27">
        <v>22976.9090159866</v>
      </c>
      <c r="BU1004">
        <f t="shared" si="60"/>
        <v>103898.726205828</v>
      </c>
      <c r="BV1004">
        <f t="shared" si="61"/>
        <v>182994.266330413</v>
      </c>
      <c r="BW1004" s="29">
        <v>999</v>
      </c>
      <c r="BX1004">
        <f t="shared" si="62"/>
        <v>0</v>
      </c>
      <c r="BY1004">
        <f t="shared" si="63"/>
        <v>1</v>
      </c>
    </row>
    <row r="1005" spans="1:77">
      <c r="A1005" s="15">
        <v>1000</v>
      </c>
      <c r="BP1005" s="27">
        <v>0.843297924774145</v>
      </c>
      <c r="BQ1005" s="27">
        <v>12484.0925591389</v>
      </c>
      <c r="BR1005" s="27">
        <v>1.48547816495144</v>
      </c>
      <c r="BS1005" s="27">
        <v>17695.3552714407</v>
      </c>
      <c r="BU1005">
        <f t="shared" si="60"/>
        <v>114010.596156983</v>
      </c>
      <c r="BV1005">
        <f t="shared" si="61"/>
        <v>205126.369471275</v>
      </c>
      <c r="BW1005" s="29">
        <v>1000</v>
      </c>
      <c r="BX1005">
        <f t="shared" si="62"/>
        <v>0</v>
      </c>
      <c r="BY1005">
        <f t="shared" si="63"/>
        <v>1</v>
      </c>
    </row>
    <row r="1006" spans="1:77">
      <c r="A1006" s="33">
        <v>1001</v>
      </c>
      <c r="BP1006" s="27">
        <v>0.82194255934538</v>
      </c>
      <c r="BQ1006" s="27">
        <v>14804.873761195</v>
      </c>
      <c r="BR1006" s="27">
        <v>1.40686527524729</v>
      </c>
      <c r="BS1006" s="27">
        <v>22124.8394072113</v>
      </c>
      <c r="BU1006">
        <f t="shared" si="60"/>
        <v>108486.510140612</v>
      </c>
      <c r="BV1006">
        <f t="shared" si="61"/>
        <v>188904.951879883</v>
      </c>
      <c r="BW1006" s="9">
        <v>1001</v>
      </c>
      <c r="BX1006">
        <f t="shared" si="62"/>
        <v>0</v>
      </c>
      <c r="BY1006">
        <f t="shared" si="63"/>
        <v>1</v>
      </c>
    </row>
    <row r="1007" spans="1:77">
      <c r="A1007" s="33">
        <v>1002</v>
      </c>
      <c r="BP1007" s="27">
        <v>0.793708297910612</v>
      </c>
      <c r="BQ1007" s="27">
        <v>13860.256968</v>
      </c>
      <c r="BR1007" s="27">
        <v>1.33423424948941</v>
      </c>
      <c r="BS1007" s="27">
        <v>23449.228421391</v>
      </c>
      <c r="BU1007">
        <f t="shared" si="60"/>
        <v>105195.987718592</v>
      </c>
      <c r="BV1007">
        <f t="shared" si="61"/>
        <v>176685.909002021</v>
      </c>
      <c r="BW1007" s="9">
        <v>1002</v>
      </c>
      <c r="BX1007">
        <f t="shared" si="62"/>
        <v>0</v>
      </c>
      <c r="BY1007">
        <f t="shared" si="63"/>
        <v>1</v>
      </c>
    </row>
    <row r="1008" spans="1:77">
      <c r="A1008" s="33">
        <v>1003</v>
      </c>
      <c r="BP1008" s="27">
        <v>0.749260470651917</v>
      </c>
      <c r="BQ1008" s="27">
        <v>18577.0504328051</v>
      </c>
      <c r="BR1008" s="27">
        <v>1.28755464092153</v>
      </c>
      <c r="BS1008" s="27">
        <v>29071.0618960817</v>
      </c>
      <c r="BU1008">
        <f t="shared" si="60"/>
        <v>93812.0201649825</v>
      </c>
      <c r="BV1008">
        <f t="shared" si="61"/>
        <v>164062.134242148</v>
      </c>
      <c r="BW1008" s="9">
        <v>1003</v>
      </c>
      <c r="BX1008">
        <f t="shared" si="62"/>
        <v>0</v>
      </c>
      <c r="BY1008">
        <f t="shared" si="63"/>
        <v>1</v>
      </c>
    </row>
    <row r="1009" spans="1:77">
      <c r="A1009" s="33">
        <v>1004</v>
      </c>
      <c r="BP1009" s="27">
        <v>0.802444153054469</v>
      </c>
      <c r="BQ1009" s="27">
        <v>12904.4412526844</v>
      </c>
      <c r="BR1009" s="27">
        <v>1.40803804550643</v>
      </c>
      <c r="BS1009" s="27">
        <v>22992.6833900571</v>
      </c>
      <c r="BU1009">
        <f t="shared" si="60"/>
        <v>107462.181705486</v>
      </c>
      <c r="BV1009">
        <f t="shared" si="61"/>
        <v>188213.023435907</v>
      </c>
      <c r="BW1009" s="9">
        <v>1004</v>
      </c>
      <c r="BX1009">
        <f t="shared" si="62"/>
        <v>0</v>
      </c>
      <c r="BY1009">
        <f t="shared" si="63"/>
        <v>1</v>
      </c>
    </row>
    <row r="1010" spans="1:77">
      <c r="A1010" s="33">
        <v>1005</v>
      </c>
      <c r="BP1010" s="27">
        <v>0.804515718855333</v>
      </c>
      <c r="BQ1010" s="27">
        <v>15623.6698075345</v>
      </c>
      <c r="BR1010" s="27">
        <v>1.39632493787438</v>
      </c>
      <c r="BS1010" s="27">
        <v>25506.8232101307</v>
      </c>
      <c r="BU1010">
        <f t="shared" si="60"/>
        <v>105053.688020765</v>
      </c>
      <c r="BV1010">
        <f t="shared" si="61"/>
        <v>183941.917471026</v>
      </c>
      <c r="BW1010" s="9">
        <v>1005</v>
      </c>
      <c r="BX1010">
        <f t="shared" si="62"/>
        <v>0</v>
      </c>
      <c r="BY1010">
        <f t="shared" si="63"/>
        <v>1</v>
      </c>
    </row>
    <row r="1011" spans="1:77">
      <c r="A1011" s="33">
        <v>1006</v>
      </c>
      <c r="BP1011" s="27">
        <v>0.776211255841484</v>
      </c>
      <c r="BQ1011" s="27">
        <v>15249.763933919</v>
      </c>
      <c r="BR1011" s="27">
        <v>1.34101647673164</v>
      </c>
      <c r="BS1011" s="27">
        <v>23812.2615862012</v>
      </c>
      <c r="BU1011">
        <f t="shared" si="60"/>
        <v>101181.924442304</v>
      </c>
      <c r="BV1011">
        <f t="shared" si="61"/>
        <v>177340.209923545</v>
      </c>
      <c r="BW1011" s="9">
        <v>1006</v>
      </c>
      <c r="BX1011">
        <f t="shared" si="62"/>
        <v>0</v>
      </c>
      <c r="BY1011">
        <f t="shared" si="63"/>
        <v>1</v>
      </c>
    </row>
    <row r="1012" spans="1:77">
      <c r="A1012" s="33">
        <v>1007</v>
      </c>
      <c r="BP1012" s="27">
        <v>0.849844862560864</v>
      </c>
      <c r="BQ1012" s="27">
        <v>15381.4154639663</v>
      </c>
      <c r="BR1012" s="27">
        <v>1.49427076526333</v>
      </c>
      <c r="BS1012" s="27">
        <v>27036.5821583484</v>
      </c>
      <c r="BU1012">
        <f t="shared" si="60"/>
        <v>112095.313920163</v>
      </c>
      <c r="BV1012">
        <f t="shared" si="61"/>
        <v>197104.03263115</v>
      </c>
      <c r="BW1012" s="9">
        <v>1007</v>
      </c>
      <c r="BX1012">
        <f t="shared" si="62"/>
        <v>0</v>
      </c>
      <c r="BY1012">
        <f t="shared" si="63"/>
        <v>1</v>
      </c>
    </row>
    <row r="1013" spans="1:77">
      <c r="A1013" s="33">
        <v>1008</v>
      </c>
      <c r="BP1013" s="27">
        <v>0.848348340650047</v>
      </c>
      <c r="BQ1013" s="27">
        <v>12426.8311465473</v>
      </c>
      <c r="BR1013" s="27">
        <v>1.44260509666133</v>
      </c>
      <c r="BS1013" s="27">
        <v>20120.3353426408</v>
      </c>
      <c r="BU1013">
        <f t="shared" si="60"/>
        <v>114825.41995096</v>
      </c>
      <c r="BV1013">
        <f t="shared" si="61"/>
        <v>196270.429156558</v>
      </c>
      <c r="BW1013" s="9">
        <v>1008</v>
      </c>
      <c r="BX1013">
        <f t="shared" si="62"/>
        <v>0</v>
      </c>
      <c r="BY1013">
        <f t="shared" si="63"/>
        <v>1</v>
      </c>
    </row>
    <row r="1014" spans="1:77">
      <c r="A1014" s="33">
        <v>1009</v>
      </c>
      <c r="BP1014" s="27">
        <v>0.807755065596485</v>
      </c>
      <c r="BQ1014" s="27">
        <v>21642.4952746856</v>
      </c>
      <c r="BR1014" s="27">
        <v>1.41477618283866</v>
      </c>
      <c r="BS1014" s="27">
        <v>32427.8168315746</v>
      </c>
      <c r="BU1014">
        <f t="shared" si="60"/>
        <v>99520.7645647871</v>
      </c>
      <c r="BV1014">
        <f t="shared" si="61"/>
        <v>179788.610594224</v>
      </c>
      <c r="BW1014" s="9">
        <v>1009</v>
      </c>
      <c r="BX1014">
        <f t="shared" si="62"/>
        <v>0</v>
      </c>
      <c r="BY1014">
        <f t="shared" si="63"/>
        <v>1</v>
      </c>
    </row>
    <row r="1015" spans="1:77">
      <c r="A1015" s="33">
        <v>1010</v>
      </c>
      <c r="BP1015" s="27">
        <v>0.833339286149415</v>
      </c>
      <c r="BQ1015" s="27">
        <v>15843.2476861461</v>
      </c>
      <c r="BR1015" s="27">
        <v>1.46198277932284</v>
      </c>
      <c r="BS1015" s="27">
        <v>27545.7540452405</v>
      </c>
      <c r="BU1015">
        <f t="shared" si="60"/>
        <v>109157.645236266</v>
      </c>
      <c r="BV1015">
        <f t="shared" si="61"/>
        <v>191751.662853185</v>
      </c>
      <c r="BW1015" s="9">
        <v>1010</v>
      </c>
      <c r="BX1015">
        <f t="shared" si="62"/>
        <v>0</v>
      </c>
      <c r="BY1015">
        <f t="shared" si="63"/>
        <v>1</v>
      </c>
    </row>
    <row r="1016" spans="1:77">
      <c r="A1016" s="33">
        <v>1011</v>
      </c>
      <c r="BP1016" s="27">
        <v>0.83306809197987</v>
      </c>
      <c r="BQ1016" s="27">
        <v>13433.2548162286</v>
      </c>
      <c r="BR1016" s="27">
        <v>1.43530244262737</v>
      </c>
      <c r="BS1016" s="27">
        <v>24948.1132492728</v>
      </c>
      <c r="BU1016">
        <f t="shared" si="60"/>
        <v>111526.958980752</v>
      </c>
      <c r="BV1016">
        <f t="shared" si="61"/>
        <v>190347.253144833</v>
      </c>
      <c r="BW1016" s="9">
        <v>1011</v>
      </c>
      <c r="BX1016">
        <f t="shared" si="62"/>
        <v>0</v>
      </c>
      <c r="BY1016">
        <f t="shared" si="63"/>
        <v>1</v>
      </c>
    </row>
    <row r="1017" spans="1:77">
      <c r="A1017" s="33">
        <v>1012</v>
      </c>
      <c r="BP1017" s="27">
        <v>0.811250787690333</v>
      </c>
      <c r="BQ1017" s="27">
        <v>14215.4319028967</v>
      </c>
      <c r="BR1017" s="27">
        <v>1.40730632561978</v>
      </c>
      <c r="BS1017" s="27">
        <v>22645.6543673192</v>
      </c>
      <c r="BU1017">
        <f t="shared" si="60"/>
        <v>107472.186250653</v>
      </c>
      <c r="BV1017">
        <f t="shared" si="61"/>
        <v>188450.294475648</v>
      </c>
      <c r="BW1017" s="9">
        <v>1012</v>
      </c>
      <c r="BX1017">
        <f t="shared" si="62"/>
        <v>0</v>
      </c>
      <c r="BY1017">
        <f t="shared" si="63"/>
        <v>1</v>
      </c>
    </row>
    <row r="1018" spans="1:77">
      <c r="A1018" s="33">
        <v>1013</v>
      </c>
      <c r="BP1018" s="27">
        <v>0.806068891730675</v>
      </c>
      <c r="BQ1018" s="27">
        <v>16561.7371025201</v>
      </c>
      <c r="BR1018" s="27">
        <v>1.37689327185707</v>
      </c>
      <c r="BS1018" s="27">
        <v>26401.9615698321</v>
      </c>
      <c r="BU1018">
        <f t="shared" si="60"/>
        <v>104348.596657081</v>
      </c>
      <c r="BV1018">
        <f t="shared" si="61"/>
        <v>180132.029208728</v>
      </c>
      <c r="BW1018" s="9">
        <v>1013</v>
      </c>
      <c r="BX1018">
        <f t="shared" si="62"/>
        <v>0</v>
      </c>
      <c r="BY1018">
        <f t="shared" si="63"/>
        <v>1</v>
      </c>
    </row>
    <row r="1019" spans="1:77">
      <c r="A1019" s="33">
        <v>1014</v>
      </c>
      <c r="BP1019" s="27">
        <v>0.801796841026759</v>
      </c>
      <c r="BQ1019" s="27">
        <v>15090.796881088</v>
      </c>
      <c r="BR1019" s="27">
        <v>1.39352606517114</v>
      </c>
      <c r="BS1019" s="27">
        <v>25254.076209538</v>
      </c>
      <c r="BU1019">
        <f t="shared" si="60"/>
        <v>105178.729272926</v>
      </c>
      <c r="BV1019">
        <f t="shared" si="61"/>
        <v>183774.833566133</v>
      </c>
      <c r="BW1019" s="9">
        <v>1014</v>
      </c>
      <c r="BX1019">
        <f t="shared" si="62"/>
        <v>0</v>
      </c>
      <c r="BY1019">
        <f t="shared" si="63"/>
        <v>1</v>
      </c>
    </row>
    <row r="1020" spans="1:77">
      <c r="A1020" s="33">
        <v>1015</v>
      </c>
      <c r="BP1020" s="27">
        <v>0.777310714038351</v>
      </c>
      <c r="BQ1020" s="27">
        <v>16356.9251357452</v>
      </c>
      <c r="BR1020" s="27">
        <v>1.34668129096347</v>
      </c>
      <c r="BS1020" s="27">
        <v>28995.1991321847</v>
      </c>
      <c r="BU1020">
        <f t="shared" si="60"/>
        <v>100239.681970007</v>
      </c>
      <c r="BV1020">
        <f t="shared" si="61"/>
        <v>173006.994512335</v>
      </c>
      <c r="BW1020" s="9">
        <v>1015</v>
      </c>
      <c r="BX1020">
        <f t="shared" si="62"/>
        <v>0</v>
      </c>
      <c r="BY1020">
        <f t="shared" si="63"/>
        <v>1</v>
      </c>
    </row>
    <row r="1021" spans="1:77">
      <c r="A1021" s="33">
        <v>1016</v>
      </c>
      <c r="BP1021" s="27">
        <v>0.781923220631965</v>
      </c>
      <c r="BQ1021" s="27">
        <v>22249.6107868308</v>
      </c>
      <c r="BR1021" s="27">
        <v>1.34354248867517</v>
      </c>
      <c r="BS1021" s="27">
        <v>38625.1581290837</v>
      </c>
      <c r="BU1021">
        <f t="shared" si="60"/>
        <v>95038.8723079639</v>
      </c>
      <c r="BV1021">
        <f t="shared" si="61"/>
        <v>162906.215172192</v>
      </c>
      <c r="BW1021" s="9">
        <v>1016</v>
      </c>
      <c r="BX1021">
        <f t="shared" si="62"/>
        <v>0</v>
      </c>
      <c r="BY1021">
        <f t="shared" si="63"/>
        <v>1</v>
      </c>
    </row>
    <row r="1022" spans="1:77">
      <c r="A1022" s="33">
        <v>1017</v>
      </c>
      <c r="BP1022" s="27">
        <v>0.79331195452413</v>
      </c>
      <c r="BQ1022" s="27">
        <v>17216.3631957837</v>
      </c>
      <c r="BR1022" s="27">
        <v>1.36926958870164</v>
      </c>
      <c r="BS1022" s="27">
        <v>26492.2697207245</v>
      </c>
      <c r="BU1022">
        <f t="shared" si="60"/>
        <v>101780.429982836</v>
      </c>
      <c r="BV1022">
        <f t="shared" si="61"/>
        <v>178898.168584522</v>
      </c>
      <c r="BW1022" s="9">
        <v>1017</v>
      </c>
      <c r="BX1022">
        <f t="shared" si="62"/>
        <v>0</v>
      </c>
      <c r="BY1022">
        <f t="shared" si="63"/>
        <v>1</v>
      </c>
    </row>
    <row r="1023" spans="1:77">
      <c r="A1023" s="33">
        <v>1018</v>
      </c>
      <c r="BP1023" s="27">
        <v>0.853634728699947</v>
      </c>
      <c r="BQ1023" s="27">
        <v>12010.0642858391</v>
      </c>
      <c r="BR1023" s="27">
        <v>1.48528725629586</v>
      </c>
      <c r="BS1023" s="27">
        <v>19377.9833383298</v>
      </c>
      <c r="BU1023">
        <f t="shared" si="60"/>
        <v>116035.145019153</v>
      </c>
      <c r="BV1023">
        <f t="shared" si="61"/>
        <v>203415.105106049</v>
      </c>
      <c r="BW1023" s="9">
        <v>1018</v>
      </c>
      <c r="BX1023">
        <f t="shared" si="62"/>
        <v>0</v>
      </c>
      <c r="BY1023">
        <f t="shared" si="63"/>
        <v>1</v>
      </c>
    </row>
    <row r="1024" spans="1:77">
      <c r="A1024" s="33">
        <v>1019</v>
      </c>
      <c r="BP1024" s="27">
        <v>0.78635537940443</v>
      </c>
      <c r="BQ1024" s="27">
        <v>13590.5489571864</v>
      </c>
      <c r="BR1024" s="27">
        <v>1.36967118143156</v>
      </c>
      <c r="BS1024" s="27">
        <v>22646.7586046139</v>
      </c>
      <c r="BU1024">
        <f t="shared" si="60"/>
        <v>104362.757953478</v>
      </c>
      <c r="BV1024">
        <f t="shared" si="61"/>
        <v>182803.918610119</v>
      </c>
      <c r="BW1024" s="9">
        <v>1019</v>
      </c>
      <c r="BX1024">
        <f t="shared" si="62"/>
        <v>0</v>
      </c>
      <c r="BY1024">
        <f t="shared" si="63"/>
        <v>1</v>
      </c>
    </row>
    <row r="1025" spans="1:77">
      <c r="A1025" s="33">
        <v>1020</v>
      </c>
      <c r="BP1025" s="27">
        <v>0.757237426995184</v>
      </c>
      <c r="BQ1025" s="27">
        <v>12170.4019301891</v>
      </c>
      <c r="BR1025" s="27">
        <v>1.28406707902916</v>
      </c>
      <c r="BS1025" s="27">
        <v>19647.9137666309</v>
      </c>
      <c r="BU1025">
        <f t="shared" si="60"/>
        <v>101415.212119088</v>
      </c>
      <c r="BV1025">
        <f t="shared" si="61"/>
        <v>172962.148087744</v>
      </c>
      <c r="BW1025" s="9">
        <v>1020</v>
      </c>
      <c r="BX1025">
        <f t="shared" si="62"/>
        <v>0</v>
      </c>
      <c r="BY1025">
        <f t="shared" si="63"/>
        <v>1</v>
      </c>
    </row>
    <row r="1026" spans="1:77">
      <c r="A1026" s="33">
        <v>1021</v>
      </c>
      <c r="BP1026" s="27">
        <v>0.798328834750091</v>
      </c>
      <c r="BQ1026" s="27">
        <v>15876.5926097691</v>
      </c>
      <c r="BR1026" s="27">
        <v>1.38010043387666</v>
      </c>
      <c r="BS1026" s="27">
        <v>23775.1312433343</v>
      </c>
      <c r="BU1026">
        <f t="shared" si="60"/>
        <v>103872.732602745</v>
      </c>
      <c r="BV1026">
        <f t="shared" si="61"/>
        <v>183239.933838165</v>
      </c>
      <c r="BW1026" s="9">
        <v>1021</v>
      </c>
      <c r="BX1026">
        <f t="shared" si="62"/>
        <v>0</v>
      </c>
      <c r="BY1026">
        <f t="shared" si="63"/>
        <v>1</v>
      </c>
    </row>
    <row r="1027" spans="1:77">
      <c r="A1027" s="33">
        <v>1022</v>
      </c>
      <c r="BP1027" s="27">
        <v>0.811141806820631</v>
      </c>
      <c r="BQ1027" s="27">
        <v>15087.3005578552</v>
      </c>
      <c r="BR1027" s="27">
        <v>1.38457579515809</v>
      </c>
      <c r="BS1027" s="27">
        <v>26579.601277294</v>
      </c>
      <c r="BU1027">
        <f t="shared" si="60"/>
        <v>106583.970465239</v>
      </c>
      <c r="BV1027">
        <f t="shared" si="61"/>
        <v>181106.76799642</v>
      </c>
      <c r="BW1027" s="9">
        <v>1022</v>
      </c>
      <c r="BX1027">
        <f t="shared" si="62"/>
        <v>0</v>
      </c>
      <c r="BY1027">
        <f t="shared" si="63"/>
        <v>1</v>
      </c>
    </row>
    <row r="1028" spans="1:77">
      <c r="A1028" s="33">
        <v>1023</v>
      </c>
      <c r="BP1028" s="27">
        <v>0.853296283945652</v>
      </c>
      <c r="BQ1028" s="27">
        <v>14395.0826510611</v>
      </c>
      <c r="BR1028" s="27">
        <v>1.47891299899606</v>
      </c>
      <c r="BS1028" s="27">
        <v>24707.7946815549</v>
      </c>
      <c r="BU1028">
        <f t="shared" si="60"/>
        <v>113599.359940787</v>
      </c>
      <c r="BV1028">
        <f t="shared" si="61"/>
        <v>197129.155167854</v>
      </c>
      <c r="BW1028" s="9">
        <v>1023</v>
      </c>
      <c r="BX1028">
        <f t="shared" si="62"/>
        <v>0</v>
      </c>
      <c r="BY1028">
        <f t="shared" si="63"/>
        <v>1</v>
      </c>
    </row>
    <row r="1029" spans="1:77">
      <c r="A1029" s="33">
        <v>1024</v>
      </c>
      <c r="BP1029" s="27">
        <v>0.821682916659026</v>
      </c>
      <c r="BQ1029" s="27">
        <v>17771.4553682033</v>
      </c>
      <c r="BR1029" s="27">
        <v>1.43363097456641</v>
      </c>
      <c r="BS1029" s="27">
        <v>27429.7514499794</v>
      </c>
      <c r="BU1029">
        <f t="shared" si="60"/>
        <v>105480.982130651</v>
      </c>
      <c r="BV1029">
        <f t="shared" si="61"/>
        <v>187614.894734982</v>
      </c>
      <c r="BW1029" s="9">
        <v>1024</v>
      </c>
      <c r="BX1029">
        <f t="shared" si="62"/>
        <v>0</v>
      </c>
      <c r="BY1029">
        <f t="shared" si="63"/>
        <v>1</v>
      </c>
    </row>
    <row r="1030" spans="1:77">
      <c r="A1030" s="33">
        <v>1025</v>
      </c>
      <c r="BP1030" s="27">
        <v>0.793505766213764</v>
      </c>
      <c r="BQ1030" s="27">
        <v>25275.3054917862</v>
      </c>
      <c r="BR1030" s="27">
        <v>1.37783413506699</v>
      </c>
      <c r="BS1030" s="27">
        <v>35967.3477453464</v>
      </c>
      <c r="BU1030">
        <f t="shared" si="60"/>
        <v>93750.5594402784</v>
      </c>
      <c r="BV1030">
        <f t="shared" si="61"/>
        <v>170707.772514702</v>
      </c>
      <c r="BW1030" s="9">
        <v>1025</v>
      </c>
      <c r="BX1030">
        <f t="shared" si="62"/>
        <v>0</v>
      </c>
      <c r="BY1030">
        <f t="shared" si="63"/>
        <v>1</v>
      </c>
    </row>
    <row r="1031" spans="1:77">
      <c r="A1031" s="33">
        <v>1026</v>
      </c>
      <c r="BP1031" s="27">
        <v>0.805372149043497</v>
      </c>
      <c r="BQ1031" s="27">
        <v>14111.8935770295</v>
      </c>
      <c r="BR1031" s="27">
        <v>1.35875178436266</v>
      </c>
      <c r="BS1031" s="27">
        <v>23598.4077784905</v>
      </c>
      <c r="BU1031">
        <f t="shared" ref="BU1031:BU1094" si="64">BP1031*$BV$1-BQ1031</f>
        <v>106693.928779495</v>
      </c>
      <c r="BV1031">
        <f t="shared" ref="BV1031:BV1094" si="65">BR1031*$BV$1-BS1031</f>
        <v>180214.359875908</v>
      </c>
      <c r="BW1031" s="9">
        <v>1026</v>
      </c>
      <c r="BX1031">
        <f t="shared" ref="BX1031:BX1094" si="66">IF(BU1031=MAX($BU1031:$BV1031),1,0)</f>
        <v>0</v>
      </c>
      <c r="BY1031">
        <f t="shared" ref="BY1031:BY1094" si="67">IF(BV1031=MAX($BU1031:$BV1031),1,0)</f>
        <v>1</v>
      </c>
    </row>
    <row r="1032" spans="1:77">
      <c r="A1032" s="33">
        <v>1027</v>
      </c>
      <c r="BP1032" s="27">
        <v>0.830240646953926</v>
      </c>
      <c r="BQ1032" s="27">
        <v>13194.3798386976</v>
      </c>
      <c r="BR1032" s="27">
        <v>1.42919877195401</v>
      </c>
      <c r="BS1032" s="27">
        <v>24030.6010285478</v>
      </c>
      <c r="BU1032">
        <f t="shared" si="64"/>
        <v>111341.717204391</v>
      </c>
      <c r="BV1032">
        <f t="shared" si="65"/>
        <v>190349.214764553</v>
      </c>
      <c r="BW1032" s="9">
        <v>1027</v>
      </c>
      <c r="BX1032">
        <f t="shared" si="66"/>
        <v>0</v>
      </c>
      <c r="BY1032">
        <f t="shared" si="67"/>
        <v>1</v>
      </c>
    </row>
    <row r="1033" spans="1:77">
      <c r="A1033" s="33">
        <v>1028</v>
      </c>
      <c r="BP1033" s="27">
        <v>0.803482005467344</v>
      </c>
      <c r="BQ1033" s="27">
        <v>19839.0182318333</v>
      </c>
      <c r="BR1033" s="27">
        <v>1.38118695875271</v>
      </c>
      <c r="BS1033" s="27">
        <v>32217.8421460503</v>
      </c>
      <c r="BU1033">
        <f t="shared" si="64"/>
        <v>100683.282588268</v>
      </c>
      <c r="BV1033">
        <f t="shared" si="65"/>
        <v>174960.201666856</v>
      </c>
      <c r="BW1033" s="9">
        <v>1028</v>
      </c>
      <c r="BX1033">
        <f t="shared" si="66"/>
        <v>0</v>
      </c>
      <c r="BY1033">
        <f t="shared" si="67"/>
        <v>1</v>
      </c>
    </row>
    <row r="1034" spans="1:77">
      <c r="A1034" s="33">
        <v>1029</v>
      </c>
      <c r="BP1034" s="27">
        <v>0.771012629705174</v>
      </c>
      <c r="BQ1034" s="27">
        <v>11827.9212517669</v>
      </c>
      <c r="BR1034" s="27">
        <v>1.33818986560274</v>
      </c>
      <c r="BS1034" s="27">
        <v>19631.6523606597</v>
      </c>
      <c r="BU1034">
        <f t="shared" si="64"/>
        <v>103823.973204009</v>
      </c>
      <c r="BV1034">
        <f t="shared" si="65"/>
        <v>181096.827479752</v>
      </c>
      <c r="BW1034" s="9">
        <v>1029</v>
      </c>
      <c r="BX1034">
        <f t="shared" si="66"/>
        <v>0</v>
      </c>
      <c r="BY1034">
        <f t="shared" si="67"/>
        <v>1</v>
      </c>
    </row>
    <row r="1035" spans="1:77">
      <c r="A1035" s="33">
        <v>1030</v>
      </c>
      <c r="BP1035" s="27">
        <v>0.805695430352796</v>
      </c>
      <c r="BQ1035" s="27">
        <v>16497.042636836</v>
      </c>
      <c r="BR1035" s="27">
        <v>1.37805440265602</v>
      </c>
      <c r="BS1035" s="27">
        <v>28922.7220924853</v>
      </c>
      <c r="BU1035">
        <f t="shared" si="64"/>
        <v>104357.271916083</v>
      </c>
      <c r="BV1035">
        <f t="shared" si="65"/>
        <v>177785.438305918</v>
      </c>
      <c r="BW1035" s="9">
        <v>1030</v>
      </c>
      <c r="BX1035">
        <f t="shared" si="66"/>
        <v>0</v>
      </c>
      <c r="BY1035">
        <f t="shared" si="67"/>
        <v>1</v>
      </c>
    </row>
    <row r="1036" spans="1:77">
      <c r="A1036" s="33">
        <v>1031</v>
      </c>
      <c r="BP1036" s="27">
        <v>0.770614837183562</v>
      </c>
      <c r="BQ1036" s="27">
        <v>14958.8482408057</v>
      </c>
      <c r="BR1036" s="27">
        <v>1.33007726861667</v>
      </c>
      <c r="BS1036" s="27">
        <v>23724.4052375189</v>
      </c>
      <c r="BU1036">
        <f t="shared" si="64"/>
        <v>100633.377336729</v>
      </c>
      <c r="BV1036">
        <f t="shared" si="65"/>
        <v>175787.185054981</v>
      </c>
      <c r="BW1036" s="9">
        <v>1031</v>
      </c>
      <c r="BX1036">
        <f t="shared" si="66"/>
        <v>0</v>
      </c>
      <c r="BY1036">
        <f t="shared" si="67"/>
        <v>1</v>
      </c>
    </row>
    <row r="1037" spans="1:77">
      <c r="A1037" s="33">
        <v>1032</v>
      </c>
      <c r="BP1037" s="27">
        <v>0.85784963961825</v>
      </c>
      <c r="BQ1037" s="27">
        <v>15835.6134770134</v>
      </c>
      <c r="BR1037" s="27">
        <v>1.47541004274193</v>
      </c>
      <c r="BS1037" s="27">
        <v>24733.5491689346</v>
      </c>
      <c r="BU1037">
        <f t="shared" si="64"/>
        <v>112841.832465724</v>
      </c>
      <c r="BV1037">
        <f t="shared" si="65"/>
        <v>196577.957242355</v>
      </c>
      <c r="BW1037" s="9">
        <v>1032</v>
      </c>
      <c r="BX1037">
        <f t="shared" si="66"/>
        <v>0</v>
      </c>
      <c r="BY1037">
        <f t="shared" si="67"/>
        <v>1</v>
      </c>
    </row>
    <row r="1038" spans="1:77">
      <c r="A1038" s="33">
        <v>1033</v>
      </c>
      <c r="BP1038" s="27">
        <v>0.761095944728891</v>
      </c>
      <c r="BQ1038" s="27">
        <v>17785.2444351983</v>
      </c>
      <c r="BR1038" s="27">
        <v>1.32628831996486</v>
      </c>
      <c r="BS1038" s="27">
        <v>28729.9596788329</v>
      </c>
      <c r="BU1038">
        <f t="shared" si="64"/>
        <v>96379.1472741353</v>
      </c>
      <c r="BV1038">
        <f t="shared" si="65"/>
        <v>170213.288315896</v>
      </c>
      <c r="BW1038" s="9">
        <v>1033</v>
      </c>
      <c r="BX1038">
        <f t="shared" si="66"/>
        <v>0</v>
      </c>
      <c r="BY1038">
        <f t="shared" si="67"/>
        <v>1</v>
      </c>
    </row>
    <row r="1039" spans="1:77">
      <c r="A1039" s="33">
        <v>1034</v>
      </c>
      <c r="BP1039" s="27">
        <v>0.835692819367205</v>
      </c>
      <c r="BQ1039" s="27">
        <v>12983.9014274048</v>
      </c>
      <c r="BR1039" s="27">
        <v>1.40104817218549</v>
      </c>
      <c r="BS1039" s="27">
        <v>20907.4216143138</v>
      </c>
      <c r="BU1039">
        <f t="shared" si="64"/>
        <v>112370.021477676</v>
      </c>
      <c r="BV1039">
        <f t="shared" si="65"/>
        <v>189249.80421351</v>
      </c>
      <c r="BW1039" s="9">
        <v>1034</v>
      </c>
      <c r="BX1039">
        <f t="shared" si="66"/>
        <v>0</v>
      </c>
      <c r="BY1039">
        <f t="shared" si="67"/>
        <v>1</v>
      </c>
    </row>
    <row r="1040" spans="1:77">
      <c r="A1040" s="33">
        <v>1035</v>
      </c>
      <c r="BP1040" s="27">
        <v>0.772414500734777</v>
      </c>
      <c r="BQ1040" s="27">
        <v>12964.27573571</v>
      </c>
      <c r="BR1040" s="27">
        <v>1.32339918885536</v>
      </c>
      <c r="BS1040" s="27">
        <v>21529.6491300831</v>
      </c>
      <c r="BU1040">
        <f t="shared" si="64"/>
        <v>102897.899374506</v>
      </c>
      <c r="BV1040">
        <f t="shared" si="65"/>
        <v>176980.22919822</v>
      </c>
      <c r="BW1040" s="9">
        <v>1035</v>
      </c>
      <c r="BX1040">
        <f t="shared" si="66"/>
        <v>0</v>
      </c>
      <c r="BY1040">
        <f t="shared" si="67"/>
        <v>1</v>
      </c>
    </row>
    <row r="1041" spans="1:77">
      <c r="A1041" s="33">
        <v>1036</v>
      </c>
      <c r="BP1041" s="27">
        <v>0.801375894818085</v>
      </c>
      <c r="BQ1041" s="27">
        <v>13702.715512439</v>
      </c>
      <c r="BR1041" s="27">
        <v>1.37180013692102</v>
      </c>
      <c r="BS1041" s="27">
        <v>24383.5414438845</v>
      </c>
      <c r="BU1041">
        <f t="shared" si="64"/>
        <v>106503.668710274</v>
      </c>
      <c r="BV1041">
        <f t="shared" si="65"/>
        <v>181386.479094268</v>
      </c>
      <c r="BW1041" s="9">
        <v>1036</v>
      </c>
      <c r="BX1041">
        <f t="shared" si="66"/>
        <v>0</v>
      </c>
      <c r="BY1041">
        <f t="shared" si="67"/>
        <v>1</v>
      </c>
    </row>
    <row r="1042" spans="1:77">
      <c r="A1042" s="33">
        <v>1037</v>
      </c>
      <c r="BP1042" s="27">
        <v>0.842847789158168</v>
      </c>
      <c r="BQ1042" s="27">
        <v>13765.6357551578</v>
      </c>
      <c r="BR1042" s="27">
        <v>1.46023627619116</v>
      </c>
      <c r="BS1042" s="27">
        <v>24285.3420529143</v>
      </c>
      <c r="BU1042">
        <f t="shared" si="64"/>
        <v>112661.532618567</v>
      </c>
      <c r="BV1042">
        <f t="shared" si="65"/>
        <v>194750.099375759</v>
      </c>
      <c r="BW1042" s="9">
        <v>1037</v>
      </c>
      <c r="BX1042">
        <f t="shared" si="66"/>
        <v>0</v>
      </c>
      <c r="BY1042">
        <f t="shared" si="67"/>
        <v>1</v>
      </c>
    </row>
    <row r="1043" spans="1:77">
      <c r="A1043" s="33">
        <v>1038</v>
      </c>
      <c r="BP1043" s="27">
        <v>0.826998940550805</v>
      </c>
      <c r="BQ1043" s="27">
        <v>16492.1758359109</v>
      </c>
      <c r="BR1043" s="27">
        <v>1.43861312320359</v>
      </c>
      <c r="BS1043" s="27">
        <v>27078.837598038</v>
      </c>
      <c r="BU1043">
        <f t="shared" si="64"/>
        <v>107557.66524671</v>
      </c>
      <c r="BV1043">
        <f t="shared" si="65"/>
        <v>188713.130882501</v>
      </c>
      <c r="BW1043" s="9">
        <v>1038</v>
      </c>
      <c r="BX1043">
        <f t="shared" si="66"/>
        <v>0</v>
      </c>
      <c r="BY1043">
        <f t="shared" si="67"/>
        <v>1</v>
      </c>
    </row>
    <row r="1044" spans="1:77">
      <c r="A1044" s="33">
        <v>1039</v>
      </c>
      <c r="BP1044" s="27">
        <v>0.810237495345305</v>
      </c>
      <c r="BQ1044" s="27">
        <v>11971.3642610366</v>
      </c>
      <c r="BR1044" s="27">
        <v>1.41343281111315</v>
      </c>
      <c r="BS1044" s="27">
        <v>20007.7300960824</v>
      </c>
      <c r="BU1044">
        <f t="shared" si="64"/>
        <v>109564.260040759</v>
      </c>
      <c r="BV1044">
        <f t="shared" si="65"/>
        <v>192007.19157089</v>
      </c>
      <c r="BW1044" s="9">
        <v>1039</v>
      </c>
      <c r="BX1044">
        <f t="shared" si="66"/>
        <v>0</v>
      </c>
      <c r="BY1044">
        <f t="shared" si="67"/>
        <v>1</v>
      </c>
    </row>
    <row r="1045" spans="1:77">
      <c r="A1045" s="33">
        <v>1040</v>
      </c>
      <c r="BP1045" s="27">
        <v>0.829499613096499</v>
      </c>
      <c r="BQ1045" s="27">
        <v>12125.3144106035</v>
      </c>
      <c r="BR1045" s="27">
        <v>1.43430709497892</v>
      </c>
      <c r="BS1045" s="27">
        <v>19877.0630748696</v>
      </c>
      <c r="BU1045">
        <f t="shared" si="64"/>
        <v>112299.627553871</v>
      </c>
      <c r="BV1045">
        <f t="shared" si="65"/>
        <v>195269.001171968</v>
      </c>
      <c r="BW1045" s="9">
        <v>1040</v>
      </c>
      <c r="BX1045">
        <f t="shared" si="66"/>
        <v>0</v>
      </c>
      <c r="BY1045">
        <f t="shared" si="67"/>
        <v>1</v>
      </c>
    </row>
    <row r="1046" spans="1:77">
      <c r="A1046" s="33">
        <v>1041</v>
      </c>
      <c r="BP1046" s="27">
        <v>0.81810990387185</v>
      </c>
      <c r="BQ1046" s="27">
        <v>14008.554408374</v>
      </c>
      <c r="BR1046" s="27">
        <v>1.39746131172849</v>
      </c>
      <c r="BS1046" s="27">
        <v>21970.423882892</v>
      </c>
      <c r="BU1046">
        <f t="shared" si="64"/>
        <v>108707.931172404</v>
      </c>
      <c r="BV1046">
        <f t="shared" si="65"/>
        <v>187648.772876381</v>
      </c>
      <c r="BW1046" s="9">
        <v>1041</v>
      </c>
      <c r="BX1046">
        <f t="shared" si="66"/>
        <v>0</v>
      </c>
      <c r="BY1046">
        <f t="shared" si="67"/>
        <v>1</v>
      </c>
    </row>
    <row r="1047" spans="1:77">
      <c r="A1047" s="33">
        <v>1042</v>
      </c>
      <c r="BP1047" s="27">
        <v>0.765752415422291</v>
      </c>
      <c r="BQ1047" s="27">
        <v>19589.6435963924</v>
      </c>
      <c r="BR1047" s="27">
        <v>1.33711292552332</v>
      </c>
      <c r="BS1047" s="27">
        <v>28956.9256972928</v>
      </c>
      <c r="BU1047">
        <f t="shared" si="64"/>
        <v>95273.2187169512</v>
      </c>
      <c r="BV1047">
        <f t="shared" si="65"/>
        <v>171610.013131206</v>
      </c>
      <c r="BW1047" s="9">
        <v>1042</v>
      </c>
      <c r="BX1047">
        <f t="shared" si="66"/>
        <v>0</v>
      </c>
      <c r="BY1047">
        <f t="shared" si="67"/>
        <v>1</v>
      </c>
    </row>
    <row r="1048" spans="1:77">
      <c r="A1048" s="33">
        <v>1043</v>
      </c>
      <c r="BP1048" s="27">
        <v>0.843555315088316</v>
      </c>
      <c r="BQ1048" s="27">
        <v>17775.5393743706</v>
      </c>
      <c r="BR1048" s="27">
        <v>1.4615959890245</v>
      </c>
      <c r="BS1048" s="27">
        <v>27438.9663254501</v>
      </c>
      <c r="BU1048">
        <f t="shared" si="64"/>
        <v>108757.757888877</v>
      </c>
      <c r="BV1048">
        <f t="shared" si="65"/>
        <v>191800.432028225</v>
      </c>
      <c r="BW1048" s="9">
        <v>1043</v>
      </c>
      <c r="BX1048">
        <f t="shared" si="66"/>
        <v>0</v>
      </c>
      <c r="BY1048">
        <f t="shared" si="67"/>
        <v>1</v>
      </c>
    </row>
    <row r="1049" spans="1:77">
      <c r="A1049" s="33">
        <v>1044</v>
      </c>
      <c r="BP1049" s="27">
        <v>0.792792653435156</v>
      </c>
      <c r="BQ1049" s="27">
        <v>13704.6037778805</v>
      </c>
      <c r="BR1049" s="27">
        <v>1.35161798808653</v>
      </c>
      <c r="BS1049" s="27">
        <v>24264.804370687</v>
      </c>
      <c r="BU1049">
        <f t="shared" si="64"/>
        <v>105214.294237393</v>
      </c>
      <c r="BV1049">
        <f t="shared" si="65"/>
        <v>178477.893842293</v>
      </c>
      <c r="BW1049" s="9">
        <v>1044</v>
      </c>
      <c r="BX1049">
        <f t="shared" si="66"/>
        <v>0</v>
      </c>
      <c r="BY1049">
        <f t="shared" si="67"/>
        <v>1</v>
      </c>
    </row>
    <row r="1050" spans="1:77">
      <c r="A1050" s="33">
        <v>1045</v>
      </c>
      <c r="BP1050" s="27">
        <v>0.837631866457393</v>
      </c>
      <c r="BQ1050" s="27">
        <v>13443.4860001226</v>
      </c>
      <c r="BR1050" s="27">
        <v>1.44140314773036</v>
      </c>
      <c r="BS1050" s="27">
        <v>21641.1519035192</v>
      </c>
      <c r="BU1050">
        <f t="shared" si="64"/>
        <v>112201.293968486</v>
      </c>
      <c r="BV1050">
        <f t="shared" si="65"/>
        <v>194569.320256035</v>
      </c>
      <c r="BW1050" s="9">
        <v>1045</v>
      </c>
      <c r="BX1050">
        <f t="shared" si="66"/>
        <v>0</v>
      </c>
      <c r="BY1050">
        <f t="shared" si="67"/>
        <v>1</v>
      </c>
    </row>
    <row r="1051" spans="1:77">
      <c r="A1051" s="33">
        <v>1046</v>
      </c>
      <c r="BP1051" s="27">
        <v>0.768755636919443</v>
      </c>
      <c r="BQ1051" s="27">
        <v>16042.5918333652</v>
      </c>
      <c r="BR1051" s="27">
        <v>1.31687140844458</v>
      </c>
      <c r="BS1051" s="27">
        <v>27696.3958422612</v>
      </c>
      <c r="BU1051">
        <f t="shared" si="64"/>
        <v>99270.7537045512</v>
      </c>
      <c r="BV1051">
        <f t="shared" si="65"/>
        <v>169834.315424426</v>
      </c>
      <c r="BW1051" s="9">
        <v>1046</v>
      </c>
      <c r="BX1051">
        <f t="shared" si="66"/>
        <v>0</v>
      </c>
      <c r="BY1051">
        <f t="shared" si="67"/>
        <v>1</v>
      </c>
    </row>
    <row r="1052" spans="1:77">
      <c r="A1052" s="33">
        <v>1047</v>
      </c>
      <c r="BP1052" s="27">
        <v>0.778462609154576</v>
      </c>
      <c r="BQ1052" s="27">
        <v>14052.3650930077</v>
      </c>
      <c r="BR1052" s="27">
        <v>1.33042395950613</v>
      </c>
      <c r="BS1052" s="27">
        <v>25089.9887302322</v>
      </c>
      <c r="BU1052">
        <f t="shared" si="64"/>
        <v>102717.026280179</v>
      </c>
      <c r="BV1052">
        <f t="shared" si="65"/>
        <v>174473.605195687</v>
      </c>
      <c r="BW1052" s="9">
        <v>1047</v>
      </c>
      <c r="BX1052">
        <f t="shared" si="66"/>
        <v>0</v>
      </c>
      <c r="BY1052">
        <f t="shared" si="67"/>
        <v>1</v>
      </c>
    </row>
    <row r="1053" spans="1:77">
      <c r="A1053" s="33">
        <v>1048</v>
      </c>
      <c r="BP1053" s="27">
        <v>0.782604765796836</v>
      </c>
      <c r="BQ1053" s="27">
        <v>15332.4702020581</v>
      </c>
      <c r="BR1053" s="27">
        <v>1.36737548810087</v>
      </c>
      <c r="BS1053" s="27">
        <v>26631.4200865543</v>
      </c>
      <c r="BU1053">
        <f t="shared" si="64"/>
        <v>102058.244667467</v>
      </c>
      <c r="BV1053">
        <f t="shared" si="65"/>
        <v>178474.903128576</v>
      </c>
      <c r="BW1053" s="9">
        <v>1048</v>
      </c>
      <c r="BX1053">
        <f t="shared" si="66"/>
        <v>0</v>
      </c>
      <c r="BY1053">
        <f t="shared" si="67"/>
        <v>1</v>
      </c>
    </row>
    <row r="1054" spans="1:77">
      <c r="A1054" s="33">
        <v>1049</v>
      </c>
      <c r="BP1054" s="27">
        <v>0.779906366680074</v>
      </c>
      <c r="BQ1054" s="27">
        <v>11948.9152537596</v>
      </c>
      <c r="BR1054" s="27">
        <v>1.32444798476895</v>
      </c>
      <c r="BS1054" s="27">
        <v>22588.60128428</v>
      </c>
      <c r="BU1054">
        <f t="shared" si="64"/>
        <v>105037.039748252</v>
      </c>
      <c r="BV1054">
        <f t="shared" si="65"/>
        <v>176078.596431062</v>
      </c>
      <c r="BW1054" s="9">
        <v>1049</v>
      </c>
      <c r="BX1054">
        <f t="shared" si="66"/>
        <v>0</v>
      </c>
      <c r="BY1054">
        <f t="shared" si="67"/>
        <v>1</v>
      </c>
    </row>
    <row r="1055" spans="1:77">
      <c r="A1055" s="33">
        <v>1050</v>
      </c>
      <c r="BP1055" s="27">
        <v>0.787310633640352</v>
      </c>
      <c r="BQ1055" s="27">
        <v>18039.1146835637</v>
      </c>
      <c r="BR1055" s="27">
        <v>1.36431179082199</v>
      </c>
      <c r="BS1055" s="27">
        <v>28780.1421129987</v>
      </c>
      <c r="BU1055">
        <f t="shared" si="64"/>
        <v>100057.480362489</v>
      </c>
      <c r="BV1055">
        <f t="shared" si="65"/>
        <v>175866.626510299</v>
      </c>
      <c r="BW1055" s="9">
        <v>1050</v>
      </c>
      <c r="BX1055">
        <f t="shared" si="66"/>
        <v>0</v>
      </c>
      <c r="BY1055">
        <f t="shared" si="67"/>
        <v>1</v>
      </c>
    </row>
    <row r="1056" spans="1:77">
      <c r="A1056" s="33">
        <v>1051</v>
      </c>
      <c r="BP1056" s="27">
        <v>0.831071281758717</v>
      </c>
      <c r="BQ1056" s="27">
        <v>15916.4552728565</v>
      </c>
      <c r="BR1056" s="27">
        <v>1.42339838076913</v>
      </c>
      <c r="BS1056" s="27">
        <v>27392.3813770161</v>
      </c>
      <c r="BU1056">
        <f t="shared" si="64"/>
        <v>108744.236990951</v>
      </c>
      <c r="BV1056">
        <f t="shared" si="65"/>
        <v>186117.375738353</v>
      </c>
      <c r="BW1056" s="9">
        <v>1051</v>
      </c>
      <c r="BX1056">
        <f t="shared" si="66"/>
        <v>0</v>
      </c>
      <c r="BY1056">
        <f t="shared" si="67"/>
        <v>1</v>
      </c>
    </row>
    <row r="1057" spans="1:77">
      <c r="A1057" s="33">
        <v>1052</v>
      </c>
      <c r="BP1057" s="27">
        <v>0.832012793082929</v>
      </c>
      <c r="BQ1057" s="27">
        <v>12112.0703927493</v>
      </c>
      <c r="BR1057" s="27">
        <v>1.43696809497351</v>
      </c>
      <c r="BS1057" s="27">
        <v>20467.1781942836</v>
      </c>
      <c r="BU1057">
        <f t="shared" si="64"/>
        <v>112689.84856969</v>
      </c>
      <c r="BV1057">
        <f t="shared" si="65"/>
        <v>195078.036051742</v>
      </c>
      <c r="BW1057" s="9">
        <v>1052</v>
      </c>
      <c r="BX1057">
        <f t="shared" si="66"/>
        <v>0</v>
      </c>
      <c r="BY1057">
        <f t="shared" si="67"/>
        <v>1</v>
      </c>
    </row>
    <row r="1058" spans="1:77">
      <c r="A1058" s="33">
        <v>1053</v>
      </c>
      <c r="BP1058" s="27">
        <v>0.865663673754804</v>
      </c>
      <c r="BQ1058" s="27">
        <v>11620.9906781766</v>
      </c>
      <c r="BR1058" s="27">
        <v>1.49515088203706</v>
      </c>
      <c r="BS1058" s="27">
        <v>19934.7375921322</v>
      </c>
      <c r="BU1058">
        <f t="shared" si="64"/>
        <v>118228.560385044</v>
      </c>
      <c r="BV1058">
        <f t="shared" si="65"/>
        <v>204337.894713427</v>
      </c>
      <c r="BW1058" s="9">
        <v>1053</v>
      </c>
      <c r="BX1058">
        <f t="shared" si="66"/>
        <v>0</v>
      </c>
      <c r="BY1058">
        <f t="shared" si="67"/>
        <v>1</v>
      </c>
    </row>
    <row r="1059" spans="1:77">
      <c r="A1059" s="33">
        <v>1054</v>
      </c>
      <c r="BP1059" s="27">
        <v>0.839693582406961</v>
      </c>
      <c r="BQ1059" s="27">
        <v>16800.4786092493</v>
      </c>
      <c r="BR1059" s="27">
        <v>1.43137161428643</v>
      </c>
      <c r="BS1059" s="27">
        <v>28795.9602620289</v>
      </c>
      <c r="BU1059">
        <f t="shared" si="64"/>
        <v>109153.558751795</v>
      </c>
      <c r="BV1059">
        <f t="shared" si="65"/>
        <v>185909.781880936</v>
      </c>
      <c r="BW1059" s="9">
        <v>1054</v>
      </c>
      <c r="BX1059">
        <f t="shared" si="66"/>
        <v>0</v>
      </c>
      <c r="BY1059">
        <f t="shared" si="67"/>
        <v>1</v>
      </c>
    </row>
    <row r="1060" spans="1:77">
      <c r="A1060" s="33">
        <v>1055</v>
      </c>
      <c r="BP1060" s="27">
        <v>0.754993990268599</v>
      </c>
      <c r="BQ1060" s="27">
        <v>16979.4570503631</v>
      </c>
      <c r="BR1060" s="27">
        <v>1.29122885055688</v>
      </c>
      <c r="BS1060" s="27">
        <v>29464.7183137659</v>
      </c>
      <c r="BU1060">
        <f t="shared" si="64"/>
        <v>96269.6414899266</v>
      </c>
      <c r="BV1060">
        <f t="shared" si="65"/>
        <v>164219.609269766</v>
      </c>
      <c r="BW1060" s="9">
        <v>1055</v>
      </c>
      <c r="BX1060">
        <f t="shared" si="66"/>
        <v>0</v>
      </c>
      <c r="BY1060">
        <f t="shared" si="67"/>
        <v>1</v>
      </c>
    </row>
    <row r="1061" spans="1:77">
      <c r="A1061" s="33">
        <v>1056</v>
      </c>
      <c r="BP1061" s="27">
        <v>0.813481443869337</v>
      </c>
      <c r="BQ1061" s="27">
        <v>14503.5692809528</v>
      </c>
      <c r="BR1061" s="27">
        <v>1.40541774627733</v>
      </c>
      <c r="BS1061" s="27">
        <v>24252.7811410231</v>
      </c>
      <c r="BU1061">
        <f t="shared" si="64"/>
        <v>107518.647299448</v>
      </c>
      <c r="BV1061">
        <f t="shared" si="65"/>
        <v>186559.880800576</v>
      </c>
      <c r="BW1061" s="9">
        <v>1056</v>
      </c>
      <c r="BX1061">
        <f t="shared" si="66"/>
        <v>0</v>
      </c>
      <c r="BY1061">
        <f t="shared" si="67"/>
        <v>1</v>
      </c>
    </row>
    <row r="1062" spans="1:77">
      <c r="A1062" s="33">
        <v>1057</v>
      </c>
      <c r="BP1062" s="27">
        <v>0.811670761322538</v>
      </c>
      <c r="BQ1062" s="27">
        <v>11530.7680492613</v>
      </c>
      <c r="BR1062" s="27">
        <v>1.38347088522529</v>
      </c>
      <c r="BS1062" s="27">
        <v>21281.7135474539</v>
      </c>
      <c r="BU1062">
        <f t="shared" si="64"/>
        <v>110219.846149119</v>
      </c>
      <c r="BV1062">
        <f t="shared" si="65"/>
        <v>186238.919236339</v>
      </c>
      <c r="BW1062" s="9">
        <v>1057</v>
      </c>
      <c r="BX1062">
        <f t="shared" si="66"/>
        <v>0</v>
      </c>
      <c r="BY1062">
        <f t="shared" si="67"/>
        <v>1</v>
      </c>
    </row>
    <row r="1063" spans="1:77">
      <c r="A1063" s="33">
        <v>1058</v>
      </c>
      <c r="BP1063" s="27">
        <v>0.832516421770876</v>
      </c>
      <c r="BQ1063" s="27">
        <v>14091.5641220708</v>
      </c>
      <c r="BR1063" s="27">
        <v>1.4088292600402</v>
      </c>
      <c r="BS1063" s="27">
        <v>25011.9893086267</v>
      </c>
      <c r="BU1063">
        <f t="shared" si="64"/>
        <v>110785.899143561</v>
      </c>
      <c r="BV1063">
        <f t="shared" si="65"/>
        <v>186312.399697403</v>
      </c>
      <c r="BW1063" s="9">
        <v>1058</v>
      </c>
      <c r="BX1063">
        <f t="shared" si="66"/>
        <v>0</v>
      </c>
      <c r="BY1063">
        <f t="shared" si="67"/>
        <v>1</v>
      </c>
    </row>
    <row r="1064" spans="1:77">
      <c r="A1064" s="33">
        <v>1059</v>
      </c>
      <c r="BP1064" s="27">
        <v>0.836698629248356</v>
      </c>
      <c r="BQ1064" s="27">
        <v>14950.4429657735</v>
      </c>
      <c r="BR1064" s="27">
        <v>1.42547647994582</v>
      </c>
      <c r="BS1064" s="27">
        <v>27321.2182011045</v>
      </c>
      <c r="BU1064">
        <f t="shared" si="64"/>
        <v>110554.35142148</v>
      </c>
      <c r="BV1064">
        <f t="shared" si="65"/>
        <v>186500.253790768</v>
      </c>
      <c r="BW1064" s="9">
        <v>1059</v>
      </c>
      <c r="BX1064">
        <f t="shared" si="66"/>
        <v>0</v>
      </c>
      <c r="BY1064">
        <f t="shared" si="67"/>
        <v>1</v>
      </c>
    </row>
    <row r="1065" spans="1:77">
      <c r="A1065" s="33">
        <v>1060</v>
      </c>
      <c r="BP1065" s="27">
        <v>0.853656683834698</v>
      </c>
      <c r="BQ1065" s="27">
        <v>13209.8424178968</v>
      </c>
      <c r="BR1065" s="27">
        <v>1.46015304914152</v>
      </c>
      <c r="BS1065" s="27">
        <v>22758.799475952</v>
      </c>
      <c r="BU1065">
        <f t="shared" si="64"/>
        <v>114838.660157308</v>
      </c>
      <c r="BV1065">
        <f t="shared" si="65"/>
        <v>196264.157895276</v>
      </c>
      <c r="BW1065" s="9">
        <v>1060</v>
      </c>
      <c r="BX1065">
        <f t="shared" si="66"/>
        <v>0</v>
      </c>
      <c r="BY1065">
        <f t="shared" si="67"/>
        <v>1</v>
      </c>
    </row>
    <row r="1066" spans="1:77">
      <c r="A1066" s="33">
        <v>1061</v>
      </c>
      <c r="BP1066" s="27">
        <v>0.860936329554289</v>
      </c>
      <c r="BQ1066" s="27">
        <v>15305.8606435299</v>
      </c>
      <c r="BR1066" s="27">
        <v>1.50270717220677</v>
      </c>
      <c r="BS1066" s="27">
        <v>24544.0937213561</v>
      </c>
      <c r="BU1066">
        <f t="shared" si="64"/>
        <v>113834.588789613</v>
      </c>
      <c r="BV1066">
        <f t="shared" si="65"/>
        <v>200861.982109659</v>
      </c>
      <c r="BW1066" s="9">
        <v>1061</v>
      </c>
      <c r="BX1066">
        <f t="shared" si="66"/>
        <v>0</v>
      </c>
      <c r="BY1066">
        <f t="shared" si="67"/>
        <v>1</v>
      </c>
    </row>
    <row r="1067" spans="1:77">
      <c r="A1067" s="33">
        <v>1062</v>
      </c>
      <c r="BP1067" s="27">
        <v>0.781343639256308</v>
      </c>
      <c r="BQ1067" s="27">
        <v>13368.2498975368</v>
      </c>
      <c r="BR1067" s="27">
        <v>1.36081939396047</v>
      </c>
      <c r="BS1067" s="27">
        <v>25911.8967635811</v>
      </c>
      <c r="BU1067">
        <f t="shared" si="64"/>
        <v>103833.295990909</v>
      </c>
      <c r="BV1067">
        <f t="shared" si="65"/>
        <v>178211.01233049</v>
      </c>
      <c r="BW1067" s="9">
        <v>1062</v>
      </c>
      <c r="BX1067">
        <f t="shared" si="66"/>
        <v>0</v>
      </c>
      <c r="BY1067">
        <f t="shared" si="67"/>
        <v>1</v>
      </c>
    </row>
    <row r="1068" spans="1:77">
      <c r="A1068" s="33">
        <v>1063</v>
      </c>
      <c r="BP1068" s="27">
        <v>0.82917578105392</v>
      </c>
      <c r="BQ1068" s="27">
        <v>19298.1620930198</v>
      </c>
      <c r="BR1068" s="27">
        <v>1.44948385957692</v>
      </c>
      <c r="BS1068" s="27">
        <v>37894.0378823069</v>
      </c>
      <c r="BU1068">
        <f t="shared" si="64"/>
        <v>105078.205065068</v>
      </c>
      <c r="BV1068">
        <f t="shared" si="65"/>
        <v>179528.541054231</v>
      </c>
      <c r="BW1068" s="9">
        <v>1063</v>
      </c>
      <c r="BX1068">
        <f t="shared" si="66"/>
        <v>0</v>
      </c>
      <c r="BY1068">
        <f t="shared" si="67"/>
        <v>1</v>
      </c>
    </row>
    <row r="1069" spans="1:77">
      <c r="A1069" s="33">
        <v>1064</v>
      </c>
      <c r="BP1069" s="27">
        <v>0.799537445096536</v>
      </c>
      <c r="BQ1069" s="27">
        <v>10944.0682036311</v>
      </c>
      <c r="BR1069" s="27">
        <v>1.37617055735096</v>
      </c>
      <c r="BS1069" s="27">
        <v>18983.5839608254</v>
      </c>
      <c r="BU1069">
        <f t="shared" si="64"/>
        <v>108986.548560849</v>
      </c>
      <c r="BV1069">
        <f t="shared" si="65"/>
        <v>187441.999641819</v>
      </c>
      <c r="BW1069" s="9">
        <v>1064</v>
      </c>
      <c r="BX1069">
        <f t="shared" si="66"/>
        <v>0</v>
      </c>
      <c r="BY1069">
        <f t="shared" si="67"/>
        <v>1</v>
      </c>
    </row>
    <row r="1070" spans="1:77">
      <c r="A1070" s="33">
        <v>1065</v>
      </c>
      <c r="BP1070" s="27">
        <v>0.838183750333767</v>
      </c>
      <c r="BQ1070" s="27">
        <v>15610.6787912506</v>
      </c>
      <c r="BR1070" s="27">
        <v>1.45970484417942</v>
      </c>
      <c r="BS1070" s="27">
        <v>25554.0070183409</v>
      </c>
      <c r="BU1070">
        <f t="shared" si="64"/>
        <v>110116.883758814</v>
      </c>
      <c r="BV1070">
        <f t="shared" si="65"/>
        <v>193401.719608573</v>
      </c>
      <c r="BW1070" s="9">
        <v>1065</v>
      </c>
      <c r="BX1070">
        <f t="shared" si="66"/>
        <v>0</v>
      </c>
      <c r="BY1070">
        <f t="shared" si="67"/>
        <v>1</v>
      </c>
    </row>
    <row r="1071" spans="1:77">
      <c r="A1071" s="33">
        <v>1066</v>
      </c>
      <c r="BP1071" s="27">
        <v>0.859000350230658</v>
      </c>
      <c r="BQ1071" s="27">
        <v>13747.5865108971</v>
      </c>
      <c r="BR1071" s="27">
        <v>1.47438917991711</v>
      </c>
      <c r="BS1071" s="27">
        <v>22844.8424965377</v>
      </c>
      <c r="BU1071">
        <f t="shared" si="64"/>
        <v>115102.466023702</v>
      </c>
      <c r="BV1071">
        <f t="shared" si="65"/>
        <v>198313.534491029</v>
      </c>
      <c r="BW1071" s="9">
        <v>1066</v>
      </c>
      <c r="BX1071">
        <f t="shared" si="66"/>
        <v>0</v>
      </c>
      <c r="BY1071">
        <f t="shared" si="67"/>
        <v>1</v>
      </c>
    </row>
    <row r="1072" spans="1:77">
      <c r="A1072" s="33">
        <v>1067</v>
      </c>
      <c r="BP1072" s="27">
        <v>0.769420270204948</v>
      </c>
      <c r="BQ1072" s="27">
        <v>18288.6059319479</v>
      </c>
      <c r="BR1072" s="27">
        <v>1.28391727376277</v>
      </c>
      <c r="BS1072" s="27">
        <v>30810.7331841399</v>
      </c>
      <c r="BU1072">
        <f t="shared" si="64"/>
        <v>97124.4345987942</v>
      </c>
      <c r="BV1072">
        <f t="shared" si="65"/>
        <v>161776.857880275</v>
      </c>
      <c r="BW1072" s="9">
        <v>1067</v>
      </c>
      <c r="BX1072">
        <f t="shared" si="66"/>
        <v>0</v>
      </c>
      <c r="BY1072">
        <f t="shared" si="67"/>
        <v>1</v>
      </c>
    </row>
    <row r="1073" spans="1:77">
      <c r="A1073" s="33">
        <v>1068</v>
      </c>
      <c r="BP1073" s="27">
        <v>0.775901329864502</v>
      </c>
      <c r="BQ1073" s="27">
        <v>18724.8753804735</v>
      </c>
      <c r="BR1073" s="27">
        <v>1.33282687572191</v>
      </c>
      <c r="BS1073" s="27">
        <v>25795.0952271844</v>
      </c>
      <c r="BU1073">
        <f t="shared" si="64"/>
        <v>97660.3240992019</v>
      </c>
      <c r="BV1073">
        <f t="shared" si="65"/>
        <v>174128.936131102</v>
      </c>
      <c r="BW1073" s="9">
        <v>1068</v>
      </c>
      <c r="BX1073">
        <f t="shared" si="66"/>
        <v>0</v>
      </c>
      <c r="BY1073">
        <f t="shared" si="67"/>
        <v>1</v>
      </c>
    </row>
    <row r="1074" spans="1:77">
      <c r="A1074" s="33">
        <v>1069</v>
      </c>
      <c r="BP1074" s="27">
        <v>0.81076865781998</v>
      </c>
      <c r="BQ1074" s="27">
        <v>20274.8717266271</v>
      </c>
      <c r="BR1074" s="27">
        <v>1.38400310350149</v>
      </c>
      <c r="BS1074" s="27">
        <v>32434.7858090204</v>
      </c>
      <c r="BU1074">
        <f t="shared" si="64"/>
        <v>101340.42694637</v>
      </c>
      <c r="BV1074">
        <f t="shared" si="65"/>
        <v>175165.679716202</v>
      </c>
      <c r="BW1074" s="9">
        <v>1069</v>
      </c>
      <c r="BX1074">
        <f t="shared" si="66"/>
        <v>0</v>
      </c>
      <c r="BY1074">
        <f t="shared" si="67"/>
        <v>1</v>
      </c>
    </row>
    <row r="1075" spans="1:77">
      <c r="A1075" s="33">
        <v>1070</v>
      </c>
      <c r="BP1075" s="27">
        <v>0.800799105025515</v>
      </c>
      <c r="BQ1075" s="27">
        <v>14851.4273958379</v>
      </c>
      <c r="BR1075" s="27">
        <v>1.36958877784893</v>
      </c>
      <c r="BS1075" s="27">
        <v>27113.6099350769</v>
      </c>
      <c r="BU1075">
        <f t="shared" si="64"/>
        <v>105268.438357989</v>
      </c>
      <c r="BV1075">
        <f t="shared" si="65"/>
        <v>178324.706742263</v>
      </c>
      <c r="BW1075" s="9">
        <v>1070</v>
      </c>
      <c r="BX1075">
        <f t="shared" si="66"/>
        <v>0</v>
      </c>
      <c r="BY1075">
        <f t="shared" si="67"/>
        <v>1</v>
      </c>
    </row>
    <row r="1076" spans="1:77">
      <c r="A1076" s="33">
        <v>1071</v>
      </c>
      <c r="BP1076" s="27">
        <v>0.857745226064227</v>
      </c>
      <c r="BQ1076" s="27">
        <v>13101.1991454096</v>
      </c>
      <c r="BR1076" s="27">
        <v>1.49421409207244</v>
      </c>
      <c r="BS1076" s="27">
        <v>21797.844098489</v>
      </c>
      <c r="BU1076">
        <f t="shared" si="64"/>
        <v>115560.584764224</v>
      </c>
      <c r="BV1076">
        <f t="shared" si="65"/>
        <v>202334.269712377</v>
      </c>
      <c r="BW1076" s="9">
        <v>1071</v>
      </c>
      <c r="BX1076">
        <f t="shared" si="66"/>
        <v>0</v>
      </c>
      <c r="BY1076">
        <f t="shared" si="67"/>
        <v>1</v>
      </c>
    </row>
    <row r="1077" spans="1:77">
      <c r="A1077" s="33">
        <v>1072</v>
      </c>
      <c r="BP1077" s="27">
        <v>0.804647655551537</v>
      </c>
      <c r="BQ1077" s="27">
        <v>17555.9357649141</v>
      </c>
      <c r="BR1077" s="27">
        <v>1.39411565024828</v>
      </c>
      <c r="BS1077" s="27">
        <v>30678.4365762202</v>
      </c>
      <c r="BU1077">
        <f t="shared" si="64"/>
        <v>103141.212567817</v>
      </c>
      <c r="BV1077">
        <f t="shared" si="65"/>
        <v>178438.910961022</v>
      </c>
      <c r="BW1077" s="9">
        <v>1072</v>
      </c>
      <c r="BX1077">
        <f t="shared" si="66"/>
        <v>0</v>
      </c>
      <c r="BY1077">
        <f t="shared" si="67"/>
        <v>1</v>
      </c>
    </row>
    <row r="1078" spans="1:77">
      <c r="A1078" s="33">
        <v>1073</v>
      </c>
      <c r="BP1078" s="27">
        <v>0.80307264209728</v>
      </c>
      <c r="BQ1078" s="27">
        <v>14893.4707905578</v>
      </c>
      <c r="BR1078" s="27">
        <v>1.4083440119259</v>
      </c>
      <c r="BS1078" s="27">
        <v>24545.3505880349</v>
      </c>
      <c r="BU1078">
        <f t="shared" si="64"/>
        <v>105567.425524034</v>
      </c>
      <c r="BV1078">
        <f t="shared" si="65"/>
        <v>186706.25120085</v>
      </c>
      <c r="BW1078" s="9">
        <v>1073</v>
      </c>
      <c r="BX1078">
        <f t="shared" si="66"/>
        <v>0</v>
      </c>
      <c r="BY1078">
        <f t="shared" si="67"/>
        <v>1</v>
      </c>
    </row>
    <row r="1079" spans="1:77">
      <c r="A1079" s="33">
        <v>1074</v>
      </c>
      <c r="BP1079" s="27">
        <v>0.764081678841796</v>
      </c>
      <c r="BQ1079" s="27">
        <v>15452.9242522923</v>
      </c>
      <c r="BR1079" s="27">
        <v>1.2795943605805</v>
      </c>
      <c r="BS1079" s="27">
        <v>25876.8164029493</v>
      </c>
      <c r="BU1079">
        <f t="shared" si="64"/>
        <v>99159.3275739771</v>
      </c>
      <c r="BV1079">
        <f t="shared" si="65"/>
        <v>166062.337684126</v>
      </c>
      <c r="BW1079" s="9">
        <v>1074</v>
      </c>
      <c r="BX1079">
        <f t="shared" si="66"/>
        <v>0</v>
      </c>
      <c r="BY1079">
        <f t="shared" si="67"/>
        <v>1</v>
      </c>
    </row>
    <row r="1080" spans="1:77">
      <c r="A1080" s="33">
        <v>1075</v>
      </c>
      <c r="BP1080" s="27">
        <v>0.767952003146461</v>
      </c>
      <c r="BQ1080" s="27">
        <v>16171.6028953809</v>
      </c>
      <c r="BR1080" s="27">
        <v>1.29391379916566</v>
      </c>
      <c r="BS1080" s="27">
        <v>26875.5463894887</v>
      </c>
      <c r="BU1080">
        <f t="shared" si="64"/>
        <v>99021.1975765883</v>
      </c>
      <c r="BV1080">
        <f t="shared" si="65"/>
        <v>167211.523485361</v>
      </c>
      <c r="BW1080" s="9">
        <v>1075</v>
      </c>
      <c r="BX1080">
        <f t="shared" si="66"/>
        <v>0</v>
      </c>
      <c r="BY1080">
        <f t="shared" si="67"/>
        <v>1</v>
      </c>
    </row>
    <row r="1081" spans="1:77">
      <c r="A1081" s="33">
        <v>1076</v>
      </c>
      <c r="BP1081" s="27">
        <v>0.828867535059383</v>
      </c>
      <c r="BQ1081" s="27">
        <v>16469.9948810961</v>
      </c>
      <c r="BR1081" s="27">
        <v>1.43033632475988</v>
      </c>
      <c r="BS1081" s="27">
        <v>26638.133243853</v>
      </c>
      <c r="BU1081">
        <f t="shared" si="64"/>
        <v>107860.135377811</v>
      </c>
      <c r="BV1081">
        <f t="shared" si="65"/>
        <v>187912.315470129</v>
      </c>
      <c r="BW1081" s="9">
        <v>1076</v>
      </c>
      <c r="BX1081">
        <f t="shared" si="66"/>
        <v>0</v>
      </c>
      <c r="BY1081">
        <f t="shared" si="67"/>
        <v>1</v>
      </c>
    </row>
    <row r="1082" spans="1:77">
      <c r="A1082" s="33">
        <v>1077</v>
      </c>
      <c r="BP1082" s="27">
        <v>0.824116425228668</v>
      </c>
      <c r="BQ1082" s="27">
        <v>12874.9388719319</v>
      </c>
      <c r="BR1082" s="27">
        <v>1.42396307260479</v>
      </c>
      <c r="BS1082" s="27">
        <v>22009.3312267153</v>
      </c>
      <c r="BU1082">
        <f t="shared" si="64"/>
        <v>110742.524912368</v>
      </c>
      <c r="BV1082">
        <f t="shared" si="65"/>
        <v>191585.129664003</v>
      </c>
      <c r="BW1082" s="9">
        <v>1077</v>
      </c>
      <c r="BX1082">
        <f t="shared" si="66"/>
        <v>0</v>
      </c>
      <c r="BY1082">
        <f t="shared" si="67"/>
        <v>1</v>
      </c>
    </row>
    <row r="1083" spans="1:77">
      <c r="A1083" s="33">
        <v>1078</v>
      </c>
      <c r="BP1083" s="27">
        <v>0.763515716423759</v>
      </c>
      <c r="BQ1083" s="27">
        <v>15718.8892188546</v>
      </c>
      <c r="BR1083" s="27">
        <v>1.28523100112665</v>
      </c>
      <c r="BS1083" s="27">
        <v>26231.8303523122</v>
      </c>
      <c r="BU1083">
        <f t="shared" si="64"/>
        <v>98808.4682447092</v>
      </c>
      <c r="BV1083">
        <f t="shared" si="65"/>
        <v>166552.819816685</v>
      </c>
      <c r="BW1083" s="9">
        <v>1078</v>
      </c>
      <c r="BX1083">
        <f t="shared" si="66"/>
        <v>0</v>
      </c>
      <c r="BY1083">
        <f t="shared" si="67"/>
        <v>1</v>
      </c>
    </row>
    <row r="1084" spans="1:77">
      <c r="A1084" s="33">
        <v>1079</v>
      </c>
      <c r="BP1084" s="27">
        <v>0.792623623475936</v>
      </c>
      <c r="BQ1084" s="27">
        <v>13902.4072662588</v>
      </c>
      <c r="BR1084" s="27">
        <v>1.34338606039612</v>
      </c>
      <c r="BS1084" s="27">
        <v>25978.0060464624</v>
      </c>
      <c r="BU1084">
        <f t="shared" si="64"/>
        <v>104991.136255132</v>
      </c>
      <c r="BV1084">
        <f t="shared" si="65"/>
        <v>175529.903012956</v>
      </c>
      <c r="BW1084" s="9">
        <v>1079</v>
      </c>
      <c r="BX1084">
        <f t="shared" si="66"/>
        <v>0</v>
      </c>
      <c r="BY1084">
        <f t="shared" si="67"/>
        <v>1</v>
      </c>
    </row>
    <row r="1085" spans="1:77">
      <c r="A1085" s="33">
        <v>1080</v>
      </c>
      <c r="BP1085" s="27">
        <v>0.773729395768138</v>
      </c>
      <c r="BQ1085" s="27">
        <v>10255.1963471095</v>
      </c>
      <c r="BR1085" s="27">
        <v>1.29493311901269</v>
      </c>
      <c r="BS1085" s="27">
        <v>18319.5173219382</v>
      </c>
      <c r="BU1085">
        <f t="shared" si="64"/>
        <v>105804.213018111</v>
      </c>
      <c r="BV1085">
        <f t="shared" si="65"/>
        <v>175920.450529965</v>
      </c>
      <c r="BW1085" s="9">
        <v>1080</v>
      </c>
      <c r="BX1085">
        <f t="shared" si="66"/>
        <v>0</v>
      </c>
      <c r="BY1085">
        <f t="shared" si="67"/>
        <v>1</v>
      </c>
    </row>
    <row r="1086" spans="1:77">
      <c r="A1086" s="33">
        <v>1081</v>
      </c>
      <c r="BP1086" s="27">
        <v>0.838982658512007</v>
      </c>
      <c r="BQ1086" s="27">
        <v>12928.0401721906</v>
      </c>
      <c r="BR1086" s="27">
        <v>1.46512745210294</v>
      </c>
      <c r="BS1086" s="27">
        <v>22064.9941003315</v>
      </c>
      <c r="BU1086">
        <f t="shared" si="64"/>
        <v>112919.35860461</v>
      </c>
      <c r="BV1086">
        <f t="shared" si="65"/>
        <v>197704.123715109</v>
      </c>
      <c r="BW1086" s="9">
        <v>1081</v>
      </c>
      <c r="BX1086">
        <f t="shared" si="66"/>
        <v>0</v>
      </c>
      <c r="BY1086">
        <f t="shared" si="67"/>
        <v>1</v>
      </c>
    </row>
    <row r="1087" spans="1:77">
      <c r="A1087" s="33">
        <v>1082</v>
      </c>
      <c r="BP1087" s="27">
        <v>0.792702513781819</v>
      </c>
      <c r="BQ1087" s="27">
        <v>10212.3224012547</v>
      </c>
      <c r="BR1087" s="27">
        <v>1.34771067659736</v>
      </c>
      <c r="BS1087" s="27">
        <v>17373.4794339297</v>
      </c>
      <c r="BU1087">
        <f t="shared" si="64"/>
        <v>108693.054666018</v>
      </c>
      <c r="BV1087">
        <f t="shared" si="65"/>
        <v>184783.122055674</v>
      </c>
      <c r="BW1087" s="9">
        <v>1082</v>
      </c>
      <c r="BX1087">
        <f t="shared" si="66"/>
        <v>0</v>
      </c>
      <c r="BY1087">
        <f t="shared" si="67"/>
        <v>1</v>
      </c>
    </row>
    <row r="1088" spans="1:77">
      <c r="A1088" s="33">
        <v>1083</v>
      </c>
      <c r="BP1088" s="27">
        <v>0.833724369829645</v>
      </c>
      <c r="BQ1088" s="27">
        <v>17407.4931792461</v>
      </c>
      <c r="BR1088" s="27">
        <v>1.45818351618641</v>
      </c>
      <c r="BS1088" s="27">
        <v>30848.7058090904</v>
      </c>
      <c r="BU1088">
        <f t="shared" si="64"/>
        <v>107651.162295201</v>
      </c>
      <c r="BV1088">
        <f t="shared" si="65"/>
        <v>187878.821618871</v>
      </c>
      <c r="BW1088" s="9">
        <v>1083</v>
      </c>
      <c r="BX1088">
        <f t="shared" si="66"/>
        <v>0</v>
      </c>
      <c r="BY1088">
        <f t="shared" si="67"/>
        <v>1</v>
      </c>
    </row>
    <row r="1089" spans="1:77">
      <c r="A1089" s="33">
        <v>1084</v>
      </c>
      <c r="BP1089" s="27">
        <v>0.779798951270611</v>
      </c>
      <c r="BQ1089" s="27">
        <v>15438.8247501002</v>
      </c>
      <c r="BR1089" s="27">
        <v>1.35037999241245</v>
      </c>
      <c r="BS1089" s="27">
        <v>26128.1907277558</v>
      </c>
      <c r="BU1089">
        <f t="shared" si="64"/>
        <v>101531.017940491</v>
      </c>
      <c r="BV1089">
        <f t="shared" si="65"/>
        <v>176428.808134112</v>
      </c>
      <c r="BW1089" s="9">
        <v>1084</v>
      </c>
      <c r="BX1089">
        <f t="shared" si="66"/>
        <v>0</v>
      </c>
      <c r="BY1089">
        <f t="shared" si="67"/>
        <v>1</v>
      </c>
    </row>
    <row r="1090" spans="1:77">
      <c r="A1090" s="33">
        <v>1085</v>
      </c>
      <c r="BP1090" s="27">
        <v>0.799456115179716</v>
      </c>
      <c r="BQ1090" s="27">
        <v>13736.6074825536</v>
      </c>
      <c r="BR1090" s="27">
        <v>1.37363389722297</v>
      </c>
      <c r="BS1090" s="27">
        <v>25240.8235226497</v>
      </c>
      <c r="BU1090">
        <f t="shared" si="64"/>
        <v>106181.809794404</v>
      </c>
      <c r="BV1090">
        <f t="shared" si="65"/>
        <v>180804.261060795</v>
      </c>
      <c r="BW1090" s="9">
        <v>1085</v>
      </c>
      <c r="BX1090">
        <f t="shared" si="66"/>
        <v>0</v>
      </c>
      <c r="BY1090">
        <f t="shared" si="67"/>
        <v>1</v>
      </c>
    </row>
    <row r="1091" spans="1:77">
      <c r="A1091" s="33">
        <v>1086</v>
      </c>
      <c r="BP1091" s="27">
        <v>0.764086790463351</v>
      </c>
      <c r="BQ1091" s="27">
        <v>16436.450900372</v>
      </c>
      <c r="BR1091" s="27">
        <v>1.31649104033227</v>
      </c>
      <c r="BS1091" s="27">
        <v>28897.0863440816</v>
      </c>
      <c r="BU1091">
        <f t="shared" si="64"/>
        <v>98176.5676691307</v>
      </c>
      <c r="BV1091">
        <f t="shared" si="65"/>
        <v>168576.569705759</v>
      </c>
      <c r="BW1091" s="9">
        <v>1086</v>
      </c>
      <c r="BX1091">
        <f t="shared" si="66"/>
        <v>0</v>
      </c>
      <c r="BY1091">
        <f t="shared" si="67"/>
        <v>1</v>
      </c>
    </row>
    <row r="1092" spans="1:77">
      <c r="A1092" s="33">
        <v>1087</v>
      </c>
      <c r="BP1092" s="27">
        <v>0.841514532041635</v>
      </c>
      <c r="BQ1092" s="27">
        <v>15403.6214323224</v>
      </c>
      <c r="BR1092" s="27">
        <v>1.48715007571008</v>
      </c>
      <c r="BS1092" s="27">
        <v>27165.6086110805</v>
      </c>
      <c r="BU1092">
        <f t="shared" si="64"/>
        <v>110823.558373923</v>
      </c>
      <c r="BV1092">
        <f t="shared" si="65"/>
        <v>195906.902745431</v>
      </c>
      <c r="BW1092" s="9">
        <v>1087</v>
      </c>
      <c r="BX1092">
        <f t="shared" si="66"/>
        <v>0</v>
      </c>
      <c r="BY1092">
        <f t="shared" si="67"/>
        <v>1</v>
      </c>
    </row>
    <row r="1093" spans="1:77">
      <c r="A1093" s="33">
        <v>1088</v>
      </c>
      <c r="BP1093" s="27">
        <v>0.805745020744736</v>
      </c>
      <c r="BQ1093" s="27">
        <v>11175.269932866</v>
      </c>
      <c r="BR1093" s="27">
        <v>1.38899386733458</v>
      </c>
      <c r="BS1093" s="27">
        <v>20444.2129235693</v>
      </c>
      <c r="BU1093">
        <f t="shared" si="64"/>
        <v>109686.483178844</v>
      </c>
      <c r="BV1093">
        <f t="shared" si="65"/>
        <v>187904.867176618</v>
      </c>
      <c r="BW1093" s="9">
        <v>1088</v>
      </c>
      <c r="BX1093">
        <f t="shared" si="66"/>
        <v>0</v>
      </c>
      <c r="BY1093">
        <f t="shared" si="67"/>
        <v>1</v>
      </c>
    </row>
    <row r="1094" spans="1:77">
      <c r="A1094" s="33">
        <v>1089</v>
      </c>
      <c r="BP1094" s="27">
        <v>0.788485091012813</v>
      </c>
      <c r="BQ1094" s="27">
        <v>22377.3703718503</v>
      </c>
      <c r="BR1094" s="27">
        <v>1.34649553937048</v>
      </c>
      <c r="BS1094" s="27">
        <v>34676.3634730797</v>
      </c>
      <c r="BU1094">
        <f t="shared" si="64"/>
        <v>95895.3932800716</v>
      </c>
      <c r="BV1094">
        <f t="shared" si="65"/>
        <v>167297.967432492</v>
      </c>
      <c r="BW1094" s="9">
        <v>1089</v>
      </c>
      <c r="BX1094">
        <f t="shared" si="66"/>
        <v>0</v>
      </c>
      <c r="BY1094">
        <f t="shared" si="67"/>
        <v>1</v>
      </c>
    </row>
    <row r="1095" spans="1:77">
      <c r="A1095" s="33">
        <v>1090</v>
      </c>
      <c r="BP1095" s="27">
        <v>0.785204660090003</v>
      </c>
      <c r="BQ1095" s="27">
        <v>14402.350365308</v>
      </c>
      <c r="BR1095" s="27">
        <v>1.33156323394009</v>
      </c>
      <c r="BS1095" s="27">
        <v>22046.0835107326</v>
      </c>
      <c r="BU1095">
        <f t="shared" ref="BU1095:BU1158" si="68">BP1095*$BV$1-BQ1095</f>
        <v>103378.348648192</v>
      </c>
      <c r="BV1095">
        <f t="shared" ref="BV1095:BV1158" si="69">BR1095*$BV$1-BS1095</f>
        <v>177688.40158028</v>
      </c>
      <c r="BW1095" s="9">
        <v>1090</v>
      </c>
      <c r="BX1095">
        <f t="shared" ref="BX1095:BX1158" si="70">IF(BU1095=MAX($BU1095:$BV1095),1,0)</f>
        <v>0</v>
      </c>
      <c r="BY1095">
        <f t="shared" ref="BY1095:BY1158" si="71">IF(BV1095=MAX($BU1095:$BV1095),1,0)</f>
        <v>1</v>
      </c>
    </row>
    <row r="1096" spans="1:77">
      <c r="A1096" s="33">
        <v>1091</v>
      </c>
      <c r="BP1096" s="27">
        <v>0.767962069481333</v>
      </c>
      <c r="BQ1096" s="27">
        <v>11730.6709512833</v>
      </c>
      <c r="BR1096" s="27">
        <v>1.3254521262016</v>
      </c>
      <c r="BS1096" s="27">
        <v>21638.7643500378</v>
      </c>
      <c r="BU1096">
        <f t="shared" si="68"/>
        <v>103463.639470917</v>
      </c>
      <c r="BV1096">
        <f t="shared" si="69"/>
        <v>177179.054580202</v>
      </c>
      <c r="BW1096" s="9">
        <v>1091</v>
      </c>
      <c r="BX1096">
        <f t="shared" si="70"/>
        <v>0</v>
      </c>
      <c r="BY1096">
        <f t="shared" si="71"/>
        <v>1</v>
      </c>
    </row>
    <row r="1097" spans="1:77">
      <c r="A1097" s="33">
        <v>1092</v>
      </c>
      <c r="BP1097" s="27">
        <v>0.80437566240678</v>
      </c>
      <c r="BQ1097" s="27">
        <v>13398.4739771593</v>
      </c>
      <c r="BR1097" s="27">
        <v>1.37546567862068</v>
      </c>
      <c r="BS1097" s="27">
        <v>23995.7855475327</v>
      </c>
      <c r="BU1097">
        <f t="shared" si="68"/>
        <v>107257.875383858</v>
      </c>
      <c r="BV1097">
        <f t="shared" si="69"/>
        <v>182324.06624557</v>
      </c>
      <c r="BW1097" s="9">
        <v>1092</v>
      </c>
      <c r="BX1097">
        <f t="shared" si="70"/>
        <v>0</v>
      </c>
      <c r="BY1097">
        <f t="shared" si="71"/>
        <v>1</v>
      </c>
    </row>
    <row r="1098" spans="1:77">
      <c r="A1098" s="33">
        <v>1093</v>
      </c>
      <c r="BP1098" s="27">
        <v>0.703613793238707</v>
      </c>
      <c r="BQ1098" s="27">
        <v>13970.5370873996</v>
      </c>
      <c r="BR1098" s="27">
        <v>1.18053319209482</v>
      </c>
      <c r="BS1098" s="27">
        <v>24591.508655005</v>
      </c>
      <c r="BU1098">
        <f t="shared" si="68"/>
        <v>91571.5318984064</v>
      </c>
      <c r="BV1098">
        <f t="shared" si="69"/>
        <v>152488.470159218</v>
      </c>
      <c r="BW1098" s="9">
        <v>1093</v>
      </c>
      <c r="BX1098">
        <f t="shared" si="70"/>
        <v>0</v>
      </c>
      <c r="BY1098">
        <f t="shared" si="71"/>
        <v>1</v>
      </c>
    </row>
    <row r="1099" spans="1:77">
      <c r="A1099" s="33">
        <v>1094</v>
      </c>
      <c r="BP1099" s="27">
        <v>0.792498351765436</v>
      </c>
      <c r="BQ1099" s="27">
        <v>15473.1828520817</v>
      </c>
      <c r="BR1099" s="27">
        <v>1.35871929339606</v>
      </c>
      <c r="BS1099" s="27">
        <v>26459.2146654745</v>
      </c>
      <c r="BU1099">
        <f t="shared" si="68"/>
        <v>103401.569912734</v>
      </c>
      <c r="BV1099">
        <f t="shared" si="69"/>
        <v>177348.679343935</v>
      </c>
      <c r="BW1099" s="9">
        <v>1094</v>
      </c>
      <c r="BX1099">
        <f t="shared" si="70"/>
        <v>0</v>
      </c>
      <c r="BY1099">
        <f t="shared" si="71"/>
        <v>1</v>
      </c>
    </row>
    <row r="1100" spans="1:77">
      <c r="A1100" s="33">
        <v>1095</v>
      </c>
      <c r="BP1100" s="27">
        <v>0.814667177359095</v>
      </c>
      <c r="BQ1100" s="27">
        <v>14154.6636715732</v>
      </c>
      <c r="BR1100" s="27">
        <v>1.40926626137419</v>
      </c>
      <c r="BS1100" s="27">
        <v>26355.7074871492</v>
      </c>
      <c r="BU1100">
        <f t="shared" si="68"/>
        <v>108045.412932291</v>
      </c>
      <c r="BV1100">
        <f t="shared" si="69"/>
        <v>185034.231718979</v>
      </c>
      <c r="BW1100" s="9">
        <v>1095</v>
      </c>
      <c r="BX1100">
        <f t="shared" si="70"/>
        <v>0</v>
      </c>
      <c r="BY1100">
        <f t="shared" si="71"/>
        <v>1</v>
      </c>
    </row>
    <row r="1101" spans="1:77">
      <c r="A1101" s="33">
        <v>1096</v>
      </c>
      <c r="BP1101" s="27">
        <v>0.724575057211864</v>
      </c>
      <c r="BQ1101" s="27">
        <v>14131.5982992273</v>
      </c>
      <c r="BR1101" s="27">
        <v>1.23352605716918</v>
      </c>
      <c r="BS1101" s="27">
        <v>22194.331861248</v>
      </c>
      <c r="BU1101">
        <f t="shared" si="68"/>
        <v>94554.6602825523</v>
      </c>
      <c r="BV1101">
        <f t="shared" si="69"/>
        <v>162834.576714129</v>
      </c>
      <c r="BW1101" s="9">
        <v>1096</v>
      </c>
      <c r="BX1101">
        <f t="shared" si="70"/>
        <v>0</v>
      </c>
      <c r="BY1101">
        <f t="shared" si="71"/>
        <v>1</v>
      </c>
    </row>
    <row r="1102" spans="1:77">
      <c r="A1102" s="33">
        <v>1097</v>
      </c>
      <c r="BP1102" s="27">
        <v>0.830895137334607</v>
      </c>
      <c r="BQ1102" s="27">
        <v>17580.5553105163</v>
      </c>
      <c r="BR1102" s="27">
        <v>1.41021865492588</v>
      </c>
      <c r="BS1102" s="27">
        <v>29264.8367369073</v>
      </c>
      <c r="BU1102">
        <f t="shared" si="68"/>
        <v>107053.715289675</v>
      </c>
      <c r="BV1102">
        <f t="shared" si="69"/>
        <v>182267.961501974</v>
      </c>
      <c r="BW1102" s="9">
        <v>1097</v>
      </c>
      <c r="BX1102">
        <f t="shared" si="70"/>
        <v>0</v>
      </c>
      <c r="BY1102">
        <f t="shared" si="71"/>
        <v>1</v>
      </c>
    </row>
    <row r="1103" spans="1:77">
      <c r="A1103" s="33">
        <v>1098</v>
      </c>
      <c r="BP1103" s="27">
        <v>0.828999231176386</v>
      </c>
      <c r="BQ1103" s="27">
        <v>15631.2630266395</v>
      </c>
      <c r="BR1103" s="27">
        <v>1.40755031735935</v>
      </c>
      <c r="BS1103" s="27">
        <v>27799.5481221276</v>
      </c>
      <c r="BU1103">
        <f t="shared" si="68"/>
        <v>108718.621649818</v>
      </c>
      <c r="BV1103">
        <f t="shared" si="69"/>
        <v>183332.999481775</v>
      </c>
      <c r="BW1103" s="9">
        <v>1098</v>
      </c>
      <c r="BX1103">
        <f t="shared" si="70"/>
        <v>0</v>
      </c>
      <c r="BY1103">
        <f t="shared" si="71"/>
        <v>1</v>
      </c>
    </row>
    <row r="1104" spans="1:77">
      <c r="A1104" s="33">
        <v>1099</v>
      </c>
      <c r="BP1104" s="27">
        <v>0.825825275837844</v>
      </c>
      <c r="BQ1104" s="27">
        <v>11239.3331460815</v>
      </c>
      <c r="BR1104" s="27">
        <v>1.42263043939821</v>
      </c>
      <c r="BS1104" s="27">
        <v>18490.4389495777</v>
      </c>
      <c r="BU1104">
        <f t="shared" si="68"/>
        <v>112634.458229595</v>
      </c>
      <c r="BV1104">
        <f t="shared" si="69"/>
        <v>194904.126960154</v>
      </c>
      <c r="BW1104" s="9">
        <v>1099</v>
      </c>
      <c r="BX1104">
        <f t="shared" si="70"/>
        <v>0</v>
      </c>
      <c r="BY1104">
        <f t="shared" si="71"/>
        <v>1</v>
      </c>
    </row>
    <row r="1105" spans="1:77">
      <c r="A1105" s="33">
        <v>1100</v>
      </c>
      <c r="BP1105" s="27">
        <v>0.823466809180559</v>
      </c>
      <c r="BQ1105" s="27">
        <v>15753.5781944501</v>
      </c>
      <c r="BR1105" s="27">
        <v>1.39705635401853</v>
      </c>
      <c r="BS1105" s="27">
        <v>23136.240383793</v>
      </c>
      <c r="BU1105">
        <f t="shared" si="68"/>
        <v>107766.443182634</v>
      </c>
      <c r="BV1105">
        <f t="shared" si="69"/>
        <v>186422.212718986</v>
      </c>
      <c r="BW1105" s="9">
        <v>1100</v>
      </c>
      <c r="BX1105">
        <f t="shared" si="70"/>
        <v>0</v>
      </c>
      <c r="BY1105">
        <f t="shared" si="71"/>
        <v>1</v>
      </c>
    </row>
    <row r="1106" spans="1:77">
      <c r="A1106" s="33">
        <v>1101</v>
      </c>
      <c r="BP1106" s="27">
        <v>0.834085673517215</v>
      </c>
      <c r="BQ1106" s="27">
        <v>18635.783227898</v>
      </c>
      <c r="BR1106" s="27">
        <v>1.42534938575212</v>
      </c>
      <c r="BS1106" s="27">
        <v>32823.5013588827</v>
      </c>
      <c r="BU1106">
        <f t="shared" si="68"/>
        <v>106477.067799684</v>
      </c>
      <c r="BV1106">
        <f t="shared" si="69"/>
        <v>180978.906503936</v>
      </c>
      <c r="BW1106" s="9">
        <v>1101</v>
      </c>
      <c r="BX1106">
        <f t="shared" si="70"/>
        <v>0</v>
      </c>
      <c r="BY1106">
        <f t="shared" si="71"/>
        <v>1</v>
      </c>
    </row>
    <row r="1107" spans="1:77">
      <c r="A1107" s="33">
        <v>1102</v>
      </c>
      <c r="BP1107" s="27">
        <v>0.815131498379111</v>
      </c>
      <c r="BQ1107" s="27">
        <v>15656.2485644096</v>
      </c>
      <c r="BR1107" s="27">
        <v>1.40690427358886</v>
      </c>
      <c r="BS1107" s="27">
        <v>25922.690224217</v>
      </c>
      <c r="BU1107">
        <f t="shared" si="68"/>
        <v>106613.476192457</v>
      </c>
      <c r="BV1107">
        <f t="shared" si="69"/>
        <v>185112.950814112</v>
      </c>
      <c r="BW1107" s="9">
        <v>1102</v>
      </c>
      <c r="BX1107">
        <f t="shared" si="70"/>
        <v>0</v>
      </c>
      <c r="BY1107">
        <f t="shared" si="71"/>
        <v>1</v>
      </c>
    </row>
    <row r="1108" spans="1:77">
      <c r="A1108" s="33">
        <v>1103</v>
      </c>
      <c r="BP1108" s="27">
        <v>0.815442428660233</v>
      </c>
      <c r="BQ1108" s="27">
        <v>12800.7354028138</v>
      </c>
      <c r="BR1108" s="27">
        <v>1.3913916760802</v>
      </c>
      <c r="BS1108" s="27">
        <v>21326.0758306718</v>
      </c>
      <c r="BU1108">
        <f t="shared" si="68"/>
        <v>109515.628896221</v>
      </c>
      <c r="BV1108">
        <f t="shared" si="69"/>
        <v>187382.675581358</v>
      </c>
      <c r="BW1108" s="9">
        <v>1103</v>
      </c>
      <c r="BX1108">
        <f t="shared" si="70"/>
        <v>0</v>
      </c>
      <c r="BY1108">
        <f t="shared" si="71"/>
        <v>1</v>
      </c>
    </row>
    <row r="1109" spans="1:77">
      <c r="A1109" s="33">
        <v>1104</v>
      </c>
      <c r="BP1109" s="27">
        <v>0.740907460811419</v>
      </c>
      <c r="BQ1109" s="27">
        <v>20345.4996567045</v>
      </c>
      <c r="BR1109" s="27">
        <v>1.25201384921596</v>
      </c>
      <c r="BS1109" s="27">
        <v>32585.1509621041</v>
      </c>
      <c r="BU1109">
        <f t="shared" si="68"/>
        <v>90790.6194650083</v>
      </c>
      <c r="BV1109">
        <f t="shared" si="69"/>
        <v>155216.92642029</v>
      </c>
      <c r="BW1109" s="9">
        <v>1104</v>
      </c>
      <c r="BX1109">
        <f t="shared" si="70"/>
        <v>0</v>
      </c>
      <c r="BY1109">
        <f t="shared" si="71"/>
        <v>1</v>
      </c>
    </row>
    <row r="1110" spans="1:77">
      <c r="A1110" s="33">
        <v>1105</v>
      </c>
      <c r="BP1110" s="27">
        <v>0.795995620958685</v>
      </c>
      <c r="BQ1110" s="27">
        <v>17704.2691199739</v>
      </c>
      <c r="BR1110" s="27">
        <v>1.36517768834357</v>
      </c>
      <c r="BS1110" s="27">
        <v>26420.1466017148</v>
      </c>
      <c r="BU1110">
        <f t="shared" si="68"/>
        <v>101695.074023829</v>
      </c>
      <c r="BV1110">
        <f t="shared" si="69"/>
        <v>178356.506649821</v>
      </c>
      <c r="BW1110" s="9">
        <v>1105</v>
      </c>
      <c r="BX1110">
        <f t="shared" si="70"/>
        <v>0</v>
      </c>
      <c r="BY1110">
        <f t="shared" si="71"/>
        <v>1</v>
      </c>
    </row>
    <row r="1111" spans="1:77">
      <c r="A1111" s="33">
        <v>1106</v>
      </c>
      <c r="BP1111" s="27">
        <v>0.80749664877426</v>
      </c>
      <c r="BQ1111" s="27">
        <v>11865.7636401314</v>
      </c>
      <c r="BR1111" s="27">
        <v>1.38522387181871</v>
      </c>
      <c r="BS1111" s="27">
        <v>21129.72101306</v>
      </c>
      <c r="BU1111">
        <f t="shared" si="68"/>
        <v>109258.733676008</v>
      </c>
      <c r="BV1111">
        <f t="shared" si="69"/>
        <v>186653.859759746</v>
      </c>
      <c r="BW1111" s="9">
        <v>1106</v>
      </c>
      <c r="BX1111">
        <f t="shared" si="70"/>
        <v>0</v>
      </c>
      <c r="BY1111">
        <f t="shared" si="71"/>
        <v>1</v>
      </c>
    </row>
    <row r="1112" spans="1:77">
      <c r="A1112" s="33">
        <v>1107</v>
      </c>
      <c r="BP1112" s="27">
        <v>0.813964643389889</v>
      </c>
      <c r="BQ1112" s="27">
        <v>13919.6847990484</v>
      </c>
      <c r="BR1112" s="27">
        <v>1.38210123831104</v>
      </c>
      <c r="BS1112" s="27">
        <v>24708.4768605483</v>
      </c>
      <c r="BU1112">
        <f t="shared" si="68"/>
        <v>108175.011709435</v>
      </c>
      <c r="BV1112">
        <f t="shared" si="69"/>
        <v>182606.708886107</v>
      </c>
      <c r="BW1112" s="9">
        <v>1107</v>
      </c>
      <c r="BX1112">
        <f t="shared" si="70"/>
        <v>0</v>
      </c>
      <c r="BY1112">
        <f t="shared" si="71"/>
        <v>1</v>
      </c>
    </row>
    <row r="1113" spans="1:77">
      <c r="A1113" s="33">
        <v>1108</v>
      </c>
      <c r="BP1113" s="27">
        <v>0.828607597040453</v>
      </c>
      <c r="BQ1113" s="27">
        <v>14568.4545246853</v>
      </c>
      <c r="BR1113" s="27">
        <v>1.44990448502849</v>
      </c>
      <c r="BS1113" s="27">
        <v>25470.318931057</v>
      </c>
      <c r="BU1113">
        <f t="shared" si="68"/>
        <v>109722.685031383</v>
      </c>
      <c r="BV1113">
        <f t="shared" si="69"/>
        <v>192015.353823217</v>
      </c>
      <c r="BW1113" s="9">
        <v>1108</v>
      </c>
      <c r="BX1113">
        <f t="shared" si="70"/>
        <v>0</v>
      </c>
      <c r="BY1113">
        <f t="shared" si="71"/>
        <v>1</v>
      </c>
    </row>
    <row r="1114" spans="1:77">
      <c r="A1114" s="33">
        <v>1109</v>
      </c>
      <c r="BP1114" s="27">
        <v>0.772334995469281</v>
      </c>
      <c r="BQ1114" s="27">
        <v>15461.4696206657</v>
      </c>
      <c r="BR1114" s="27">
        <v>1.32661617957356</v>
      </c>
      <c r="BS1114" s="27">
        <v>27796.0974396335</v>
      </c>
      <c r="BU1114">
        <f t="shared" si="68"/>
        <v>100388.779699726</v>
      </c>
      <c r="BV1114">
        <f t="shared" si="69"/>
        <v>171196.329496401</v>
      </c>
      <c r="BW1114" s="9">
        <v>1109</v>
      </c>
      <c r="BX1114">
        <f t="shared" si="70"/>
        <v>0</v>
      </c>
      <c r="BY1114">
        <f t="shared" si="71"/>
        <v>1</v>
      </c>
    </row>
    <row r="1115" spans="1:77">
      <c r="A1115" s="33">
        <v>1110</v>
      </c>
      <c r="BP1115" s="27">
        <v>0.81246135297448</v>
      </c>
      <c r="BQ1115" s="27">
        <v>16127.705275609</v>
      </c>
      <c r="BR1115" s="27">
        <v>1.40946079569056</v>
      </c>
      <c r="BS1115" s="27">
        <v>28461.8665096366</v>
      </c>
      <c r="BU1115">
        <f t="shared" si="68"/>
        <v>105741.497670563</v>
      </c>
      <c r="BV1115">
        <f t="shared" si="69"/>
        <v>182957.252843947</v>
      </c>
      <c r="BW1115" s="9">
        <v>1110</v>
      </c>
      <c r="BX1115">
        <f t="shared" si="70"/>
        <v>0</v>
      </c>
      <c r="BY1115">
        <f t="shared" si="71"/>
        <v>1</v>
      </c>
    </row>
    <row r="1116" spans="1:77">
      <c r="A1116" s="33">
        <v>1111</v>
      </c>
      <c r="BP1116" s="27">
        <v>0.819434069115582</v>
      </c>
      <c r="BQ1116" s="27">
        <v>12351.4808083552</v>
      </c>
      <c r="BR1116" s="27">
        <v>1.41985535387109</v>
      </c>
      <c r="BS1116" s="27">
        <v>22111.4470095369</v>
      </c>
      <c r="BU1116">
        <f t="shared" si="68"/>
        <v>110563.629558982</v>
      </c>
      <c r="BV1116">
        <f t="shared" si="69"/>
        <v>190866.856071126</v>
      </c>
      <c r="BW1116" s="9">
        <v>1111</v>
      </c>
      <c r="BX1116">
        <f t="shared" si="70"/>
        <v>0</v>
      </c>
      <c r="BY1116">
        <f t="shared" si="71"/>
        <v>1</v>
      </c>
    </row>
    <row r="1117" spans="1:77">
      <c r="A1117" s="33">
        <v>1112</v>
      </c>
      <c r="BP1117" s="27">
        <v>0.776784565349047</v>
      </c>
      <c r="BQ1117" s="27">
        <v>13324.0481942352</v>
      </c>
      <c r="BR1117" s="27">
        <v>1.35676510247993</v>
      </c>
      <c r="BS1117" s="27">
        <v>23852.4078584375</v>
      </c>
      <c r="BU1117">
        <f t="shared" si="68"/>
        <v>103193.636608122</v>
      </c>
      <c r="BV1117">
        <f t="shared" si="69"/>
        <v>179662.357513551</v>
      </c>
      <c r="BW1117" s="9">
        <v>1112</v>
      </c>
      <c r="BX1117">
        <f t="shared" si="70"/>
        <v>0</v>
      </c>
      <c r="BY1117">
        <f t="shared" si="71"/>
        <v>1</v>
      </c>
    </row>
    <row r="1118" spans="1:77">
      <c r="A1118" s="33">
        <v>1113</v>
      </c>
      <c r="BP1118" s="27">
        <v>0.80436403980001</v>
      </c>
      <c r="BQ1118" s="27">
        <v>16017.4207529902</v>
      </c>
      <c r="BR1118" s="27">
        <v>1.38867701625726</v>
      </c>
      <c r="BS1118" s="27">
        <v>27748.9055610165</v>
      </c>
      <c r="BU1118">
        <f t="shared" si="68"/>
        <v>104637.185217011</v>
      </c>
      <c r="BV1118">
        <f t="shared" si="69"/>
        <v>180552.646877572</v>
      </c>
      <c r="BW1118" s="9">
        <v>1113</v>
      </c>
      <c r="BX1118">
        <f t="shared" si="70"/>
        <v>0</v>
      </c>
      <c r="BY1118">
        <f t="shared" si="71"/>
        <v>1</v>
      </c>
    </row>
    <row r="1119" spans="1:77">
      <c r="A1119" s="33">
        <v>1114</v>
      </c>
      <c r="BP1119" s="27">
        <v>0.820910267072737</v>
      </c>
      <c r="BQ1119" s="27">
        <v>14966.3385639773</v>
      </c>
      <c r="BR1119" s="27">
        <v>1.4102089476602</v>
      </c>
      <c r="BS1119" s="27">
        <v>24647.9875939377</v>
      </c>
      <c r="BU1119">
        <f t="shared" si="68"/>
        <v>108170.201496933</v>
      </c>
      <c r="BV1119">
        <f t="shared" si="69"/>
        <v>186883.354555093</v>
      </c>
      <c r="BW1119" s="9">
        <v>1114</v>
      </c>
      <c r="BX1119">
        <f t="shared" si="70"/>
        <v>0</v>
      </c>
      <c r="BY1119">
        <f t="shared" si="71"/>
        <v>1</v>
      </c>
    </row>
    <row r="1120" spans="1:77">
      <c r="A1120" s="33">
        <v>1115</v>
      </c>
      <c r="BP1120" s="27">
        <v>0.790524120038055</v>
      </c>
      <c r="BQ1120" s="27">
        <v>16471.6669371886</v>
      </c>
      <c r="BR1120" s="27">
        <v>1.36278875658574</v>
      </c>
      <c r="BS1120" s="27">
        <v>30957.5424342259</v>
      </c>
      <c r="BU1120">
        <f t="shared" si="68"/>
        <v>102106.95106852</v>
      </c>
      <c r="BV1120">
        <f t="shared" si="69"/>
        <v>173460.771053635</v>
      </c>
      <c r="BW1120" s="9">
        <v>1115</v>
      </c>
      <c r="BX1120">
        <f t="shared" si="70"/>
        <v>0</v>
      </c>
      <c r="BY1120">
        <f t="shared" si="71"/>
        <v>1</v>
      </c>
    </row>
    <row r="1121" spans="1:77">
      <c r="A1121" s="33">
        <v>1116</v>
      </c>
      <c r="BP1121" s="27">
        <v>0.814304773566257</v>
      </c>
      <c r="BQ1121" s="27">
        <v>19760.2117970512</v>
      </c>
      <c r="BR1121" s="27">
        <v>1.39532677492993</v>
      </c>
      <c r="BS1121" s="27">
        <v>28264.4853747912</v>
      </c>
      <c r="BU1121">
        <f t="shared" si="68"/>
        <v>102385.504237887</v>
      </c>
      <c r="BV1121">
        <f t="shared" si="69"/>
        <v>181034.530864698</v>
      </c>
      <c r="BW1121" s="9">
        <v>1116</v>
      </c>
      <c r="BX1121">
        <f t="shared" si="70"/>
        <v>0</v>
      </c>
      <c r="BY1121">
        <f t="shared" si="71"/>
        <v>1</v>
      </c>
    </row>
    <row r="1122" spans="1:77">
      <c r="A1122" s="33">
        <v>1117</v>
      </c>
      <c r="BP1122" s="27">
        <v>0.77253529618944</v>
      </c>
      <c r="BQ1122" s="27">
        <v>13945.0078553635</v>
      </c>
      <c r="BR1122" s="27">
        <v>1.33190068231437</v>
      </c>
      <c r="BS1122" s="27">
        <v>24898.7085639664</v>
      </c>
      <c r="BU1122">
        <f t="shared" si="68"/>
        <v>101935.286573052</v>
      </c>
      <c r="BV1122">
        <f t="shared" si="69"/>
        <v>174886.393783189</v>
      </c>
      <c r="BW1122" s="9">
        <v>1117</v>
      </c>
      <c r="BX1122">
        <f t="shared" si="70"/>
        <v>0</v>
      </c>
      <c r="BY1122">
        <f t="shared" si="71"/>
        <v>1</v>
      </c>
    </row>
    <row r="1123" spans="1:77">
      <c r="A1123" s="33">
        <v>1118</v>
      </c>
      <c r="BP1123" s="27">
        <v>0.774879502641225</v>
      </c>
      <c r="BQ1123" s="27">
        <v>16715.2103104553</v>
      </c>
      <c r="BR1123" s="27">
        <v>1.33969070429723</v>
      </c>
      <c r="BS1123" s="27">
        <v>29946.1991339114</v>
      </c>
      <c r="BU1123">
        <f t="shared" si="68"/>
        <v>99516.7150857285</v>
      </c>
      <c r="BV1123">
        <f t="shared" si="69"/>
        <v>171007.406510673</v>
      </c>
      <c r="BW1123" s="9">
        <v>1118</v>
      </c>
      <c r="BX1123">
        <f t="shared" si="70"/>
        <v>0</v>
      </c>
      <c r="BY1123">
        <f t="shared" si="71"/>
        <v>1</v>
      </c>
    </row>
    <row r="1124" spans="1:77">
      <c r="A1124" s="33">
        <v>1119</v>
      </c>
      <c r="BP1124" s="27">
        <v>0.849347186552584</v>
      </c>
      <c r="BQ1124" s="27">
        <v>13310.0922855357</v>
      </c>
      <c r="BR1124" s="27">
        <v>1.47834667965983</v>
      </c>
      <c r="BS1124" s="27">
        <v>25369.9912019225</v>
      </c>
      <c r="BU1124">
        <f t="shared" si="68"/>
        <v>114091.985697352</v>
      </c>
      <c r="BV1124">
        <f t="shared" si="69"/>
        <v>196382.010747052</v>
      </c>
      <c r="BW1124" s="9">
        <v>1119</v>
      </c>
      <c r="BX1124">
        <f t="shared" si="70"/>
        <v>0</v>
      </c>
      <c r="BY1124">
        <f t="shared" si="71"/>
        <v>1</v>
      </c>
    </row>
    <row r="1125" spans="1:77">
      <c r="A1125" s="33">
        <v>1120</v>
      </c>
      <c r="BP1125" s="27">
        <v>0.839210250068937</v>
      </c>
      <c r="BQ1125" s="27">
        <v>17317.4689943659</v>
      </c>
      <c r="BR1125" s="27">
        <v>1.44273843325858</v>
      </c>
      <c r="BS1125" s="27">
        <v>27298.7631887986</v>
      </c>
      <c r="BU1125">
        <f t="shared" si="68"/>
        <v>108564.068515975</v>
      </c>
      <c r="BV1125">
        <f t="shared" si="69"/>
        <v>189112.001799989</v>
      </c>
      <c r="BW1125" s="9">
        <v>1120</v>
      </c>
      <c r="BX1125">
        <f t="shared" si="70"/>
        <v>0</v>
      </c>
      <c r="BY1125">
        <f t="shared" si="71"/>
        <v>1</v>
      </c>
    </row>
    <row r="1126" spans="1:77">
      <c r="A1126" s="33">
        <v>1121</v>
      </c>
      <c r="BP1126" s="27">
        <v>0.834905603201555</v>
      </c>
      <c r="BQ1126" s="27">
        <v>16036.8831275761</v>
      </c>
      <c r="BR1126" s="27">
        <v>1.43592817074328</v>
      </c>
      <c r="BS1126" s="27">
        <v>27292.0727545636</v>
      </c>
      <c r="BU1126">
        <f t="shared" si="68"/>
        <v>109198.957352657</v>
      </c>
      <c r="BV1126">
        <f t="shared" si="69"/>
        <v>188097.152856929</v>
      </c>
      <c r="BW1126" s="9">
        <v>1121</v>
      </c>
      <c r="BX1126">
        <f t="shared" si="70"/>
        <v>0</v>
      </c>
      <c r="BY1126">
        <f t="shared" si="71"/>
        <v>1</v>
      </c>
    </row>
    <row r="1127" spans="1:77">
      <c r="A1127" s="33">
        <v>1122</v>
      </c>
      <c r="BP1127" s="27">
        <v>0.835812471871386</v>
      </c>
      <c r="BQ1127" s="27">
        <v>14355.0711808804</v>
      </c>
      <c r="BR1127" s="27">
        <v>1.43864409985614</v>
      </c>
      <c r="BS1127" s="27">
        <v>24157.745758977</v>
      </c>
      <c r="BU1127">
        <f t="shared" si="68"/>
        <v>111016.799599827</v>
      </c>
      <c r="BV1127">
        <f t="shared" si="69"/>
        <v>191638.869219444</v>
      </c>
      <c r="BW1127" s="9">
        <v>1122</v>
      </c>
      <c r="BX1127">
        <f t="shared" si="70"/>
        <v>0</v>
      </c>
      <c r="BY1127">
        <f t="shared" si="71"/>
        <v>1</v>
      </c>
    </row>
    <row r="1128" spans="1:77">
      <c r="A1128" s="33">
        <v>1123</v>
      </c>
      <c r="BP1128" s="27">
        <v>0.772530772615769</v>
      </c>
      <c r="BQ1128" s="27">
        <v>19507.9525717305</v>
      </c>
      <c r="BR1128" s="27">
        <v>1.31385300651034</v>
      </c>
      <c r="BS1128" s="27">
        <v>33539.0268234161</v>
      </c>
      <c r="BU1128">
        <f t="shared" si="68"/>
        <v>96371.6633206348</v>
      </c>
      <c r="BV1128">
        <f t="shared" si="69"/>
        <v>163538.924153134</v>
      </c>
      <c r="BW1128" s="9">
        <v>1123</v>
      </c>
      <c r="BX1128">
        <f t="shared" si="70"/>
        <v>0</v>
      </c>
      <c r="BY1128">
        <f t="shared" si="71"/>
        <v>1</v>
      </c>
    </row>
    <row r="1129" spans="1:77">
      <c r="A1129" s="33">
        <v>1124</v>
      </c>
      <c r="BP1129" s="27">
        <v>0.817372782364794</v>
      </c>
      <c r="BQ1129" s="27">
        <v>13676.3964363755</v>
      </c>
      <c r="BR1129" s="27">
        <v>1.43859353449653</v>
      </c>
      <c r="BS1129" s="27">
        <v>25699.4633393797</v>
      </c>
      <c r="BU1129">
        <f t="shared" si="68"/>
        <v>108929.520918344</v>
      </c>
      <c r="BV1129">
        <f t="shared" si="69"/>
        <v>190089.5668351</v>
      </c>
      <c r="BW1129" s="9">
        <v>1124</v>
      </c>
      <c r="BX1129">
        <f t="shared" si="70"/>
        <v>0</v>
      </c>
      <c r="BY1129">
        <f t="shared" si="71"/>
        <v>1</v>
      </c>
    </row>
    <row r="1130" spans="1:77">
      <c r="A1130" s="33">
        <v>1125</v>
      </c>
      <c r="BP1130" s="27">
        <v>0.78746063431546</v>
      </c>
      <c r="BQ1130" s="27">
        <v>9949.97683807183</v>
      </c>
      <c r="BR1130" s="27">
        <v>1.34750249638921</v>
      </c>
      <c r="BS1130" s="27">
        <v>20473.2703542213</v>
      </c>
      <c r="BU1130">
        <f t="shared" si="68"/>
        <v>108169.118309247</v>
      </c>
      <c r="BV1130">
        <f t="shared" si="69"/>
        <v>181652.10410416</v>
      </c>
      <c r="BW1130" s="9">
        <v>1125</v>
      </c>
      <c r="BX1130">
        <f t="shared" si="70"/>
        <v>0</v>
      </c>
      <c r="BY1130">
        <f t="shared" si="71"/>
        <v>1</v>
      </c>
    </row>
    <row r="1131" spans="1:77">
      <c r="A1131" s="33">
        <v>1126</v>
      </c>
      <c r="BP1131" s="27">
        <v>0.824284531823551</v>
      </c>
      <c r="BQ1131" s="27">
        <v>12324.4474374685</v>
      </c>
      <c r="BR1131" s="27">
        <v>1.41488175200457</v>
      </c>
      <c r="BS1131" s="27">
        <v>19965.1916963511</v>
      </c>
      <c r="BU1131">
        <f t="shared" si="68"/>
        <v>111318.232336064</v>
      </c>
      <c r="BV1131">
        <f t="shared" si="69"/>
        <v>192267.071104335</v>
      </c>
      <c r="BW1131" s="9">
        <v>1126</v>
      </c>
      <c r="BX1131">
        <f t="shared" si="70"/>
        <v>0</v>
      </c>
      <c r="BY1131">
        <f t="shared" si="71"/>
        <v>1</v>
      </c>
    </row>
    <row r="1132" spans="1:77">
      <c r="A1132" s="33">
        <v>1127</v>
      </c>
      <c r="BP1132" s="27">
        <v>0.773507758289015</v>
      </c>
      <c r="BQ1132" s="27">
        <v>18034.647938212</v>
      </c>
      <c r="BR1132" s="27">
        <v>1.31001035752273</v>
      </c>
      <c r="BS1132" s="27">
        <v>29665.0517040488</v>
      </c>
      <c r="BU1132">
        <f t="shared" si="68"/>
        <v>97991.5158051402</v>
      </c>
      <c r="BV1132">
        <f t="shared" si="69"/>
        <v>166836.50192436</v>
      </c>
      <c r="BW1132" s="9">
        <v>1127</v>
      </c>
      <c r="BX1132">
        <f t="shared" si="70"/>
        <v>0</v>
      </c>
      <c r="BY1132">
        <f t="shared" si="71"/>
        <v>1</v>
      </c>
    </row>
    <row r="1133" spans="1:77">
      <c r="A1133" s="33">
        <v>1128</v>
      </c>
      <c r="BP1133" s="27">
        <v>0.844669242682822</v>
      </c>
      <c r="BQ1133" s="27">
        <v>15109.6735482663</v>
      </c>
      <c r="BR1133" s="27">
        <v>1.46820130367176</v>
      </c>
      <c r="BS1133" s="27">
        <v>25334.6280594379</v>
      </c>
      <c r="BU1133">
        <f t="shared" si="68"/>
        <v>111590.712854157</v>
      </c>
      <c r="BV1133">
        <f t="shared" si="69"/>
        <v>194895.567491326</v>
      </c>
      <c r="BW1133" s="9">
        <v>1128</v>
      </c>
      <c r="BX1133">
        <f t="shared" si="70"/>
        <v>0</v>
      </c>
      <c r="BY1133">
        <f t="shared" si="71"/>
        <v>1</v>
      </c>
    </row>
    <row r="1134" spans="1:77">
      <c r="A1134" s="33">
        <v>1129</v>
      </c>
      <c r="BP1134" s="27">
        <v>0.886754950017366</v>
      </c>
      <c r="BQ1134" s="27">
        <v>11983.9551036045</v>
      </c>
      <c r="BR1134" s="27">
        <v>1.52344818421749</v>
      </c>
      <c r="BS1134" s="27">
        <v>20997.6453613213</v>
      </c>
      <c r="BU1134">
        <f t="shared" si="68"/>
        <v>121029.287399</v>
      </c>
      <c r="BV1134">
        <f t="shared" si="69"/>
        <v>207519.582271302</v>
      </c>
      <c r="BW1134" s="9">
        <v>1129</v>
      </c>
      <c r="BX1134">
        <f t="shared" si="70"/>
        <v>0</v>
      </c>
      <c r="BY1134">
        <f t="shared" si="71"/>
        <v>1</v>
      </c>
    </row>
    <row r="1135" spans="1:77">
      <c r="A1135" s="33">
        <v>1130</v>
      </c>
      <c r="BP1135" s="27">
        <v>0.825131960640789</v>
      </c>
      <c r="BQ1135" s="27">
        <v>12690.8717504295</v>
      </c>
      <c r="BR1135" s="27">
        <v>1.44782678259284</v>
      </c>
      <c r="BS1135" s="27">
        <v>22423.9476320991</v>
      </c>
      <c r="BU1135">
        <f t="shared" si="68"/>
        <v>111078.922345689</v>
      </c>
      <c r="BV1135">
        <f t="shared" si="69"/>
        <v>194750.069756828</v>
      </c>
      <c r="BW1135" s="9">
        <v>1130</v>
      </c>
      <c r="BX1135">
        <f t="shared" si="70"/>
        <v>0</v>
      </c>
      <c r="BY1135">
        <f t="shared" si="71"/>
        <v>1</v>
      </c>
    </row>
    <row r="1136" spans="1:77">
      <c r="A1136" s="33">
        <v>1131</v>
      </c>
      <c r="BP1136" s="27">
        <v>0.804686303207589</v>
      </c>
      <c r="BQ1136" s="27">
        <v>15195.1023642489</v>
      </c>
      <c r="BR1136" s="27">
        <v>1.37875942906816</v>
      </c>
      <c r="BS1136" s="27">
        <v>24189.0899200067</v>
      </c>
      <c r="BU1136">
        <f t="shared" si="68"/>
        <v>105507.84311689</v>
      </c>
      <c r="BV1136">
        <f t="shared" si="69"/>
        <v>182624.824440218</v>
      </c>
      <c r="BW1136" s="9">
        <v>1131</v>
      </c>
      <c r="BX1136">
        <f t="shared" si="70"/>
        <v>0</v>
      </c>
      <c r="BY1136">
        <f t="shared" si="71"/>
        <v>1</v>
      </c>
    </row>
    <row r="1137" spans="1:77">
      <c r="A1137" s="33">
        <v>1132</v>
      </c>
      <c r="BP1137" s="27">
        <v>0.859493076947503</v>
      </c>
      <c r="BQ1137" s="27">
        <v>15799.7375325575</v>
      </c>
      <c r="BR1137" s="27">
        <v>1.46955713159545</v>
      </c>
      <c r="BS1137" s="27">
        <v>27372.1725941603</v>
      </c>
      <c r="BU1137">
        <f t="shared" si="68"/>
        <v>113124.224009568</v>
      </c>
      <c r="BV1137">
        <f t="shared" si="69"/>
        <v>193061.397145157</v>
      </c>
      <c r="BW1137" s="9">
        <v>1132</v>
      </c>
      <c r="BX1137">
        <f t="shared" si="70"/>
        <v>0</v>
      </c>
      <c r="BY1137">
        <f t="shared" si="71"/>
        <v>1</v>
      </c>
    </row>
    <row r="1138" spans="1:77">
      <c r="A1138" s="33">
        <v>1133</v>
      </c>
      <c r="BP1138" s="27">
        <v>0.820234483041266</v>
      </c>
      <c r="BQ1138" s="27">
        <v>11725.7880145255</v>
      </c>
      <c r="BR1138" s="27">
        <v>1.42833613891727</v>
      </c>
      <c r="BS1138" s="27">
        <v>21192.8072012464</v>
      </c>
      <c r="BU1138">
        <f t="shared" si="68"/>
        <v>111309.384441664</v>
      </c>
      <c r="BV1138">
        <f t="shared" si="69"/>
        <v>193057.613636344</v>
      </c>
      <c r="BW1138" s="9">
        <v>1133</v>
      </c>
      <c r="BX1138">
        <f t="shared" si="70"/>
        <v>0</v>
      </c>
      <c r="BY1138">
        <f t="shared" si="71"/>
        <v>1</v>
      </c>
    </row>
    <row r="1139" spans="1:77">
      <c r="A1139" s="33">
        <v>1134</v>
      </c>
      <c r="BP1139" s="27">
        <v>0.825197112319005</v>
      </c>
      <c r="BQ1139" s="27">
        <v>18345.9781308252</v>
      </c>
      <c r="BR1139" s="27">
        <v>1.41462010867891</v>
      </c>
      <c r="BS1139" s="27">
        <v>29524.4916219838</v>
      </c>
      <c r="BU1139">
        <f t="shared" si="68"/>
        <v>105433.588717026</v>
      </c>
      <c r="BV1139">
        <f t="shared" si="69"/>
        <v>182668.524679852</v>
      </c>
      <c r="BW1139" s="9">
        <v>1134</v>
      </c>
      <c r="BX1139">
        <f t="shared" si="70"/>
        <v>0</v>
      </c>
      <c r="BY1139">
        <f t="shared" si="71"/>
        <v>1</v>
      </c>
    </row>
    <row r="1140" spans="1:77">
      <c r="A1140" s="33">
        <v>1135</v>
      </c>
      <c r="BP1140" s="27">
        <v>0.83047651121713</v>
      </c>
      <c r="BQ1140" s="27">
        <v>16145.4453890571</v>
      </c>
      <c r="BR1140" s="27">
        <v>1.43813860294548</v>
      </c>
      <c r="BS1140" s="27">
        <v>25848.1797577825</v>
      </c>
      <c r="BU1140">
        <f t="shared" si="68"/>
        <v>108426.031293512</v>
      </c>
      <c r="BV1140">
        <f t="shared" si="69"/>
        <v>189872.61068404</v>
      </c>
      <c r="BW1140" s="9">
        <v>1135</v>
      </c>
      <c r="BX1140">
        <f t="shared" si="70"/>
        <v>0</v>
      </c>
      <c r="BY1140">
        <f t="shared" si="71"/>
        <v>1</v>
      </c>
    </row>
    <row r="1141" spans="1:77">
      <c r="A1141" s="33">
        <v>1136</v>
      </c>
      <c r="BP1141" s="27">
        <v>0.818394985500759</v>
      </c>
      <c r="BQ1141" s="27">
        <v>17267.1952567987</v>
      </c>
      <c r="BR1141" s="27">
        <v>1.41853494439552</v>
      </c>
      <c r="BS1141" s="27">
        <v>28149.2270727119</v>
      </c>
      <c r="BU1141">
        <f t="shared" si="68"/>
        <v>105492.052568315</v>
      </c>
      <c r="BV1141">
        <f t="shared" si="69"/>
        <v>184631.014586616</v>
      </c>
      <c r="BW1141" s="9">
        <v>1136</v>
      </c>
      <c r="BX1141">
        <f t="shared" si="70"/>
        <v>0</v>
      </c>
      <c r="BY1141">
        <f t="shared" si="71"/>
        <v>1</v>
      </c>
    </row>
    <row r="1142" spans="1:77">
      <c r="A1142" s="33">
        <v>1137</v>
      </c>
      <c r="BP1142" s="27">
        <v>0.774238282450536</v>
      </c>
      <c r="BQ1142" s="27">
        <v>17078.1466599667</v>
      </c>
      <c r="BR1142" s="27">
        <v>1.30740073075872</v>
      </c>
      <c r="BS1142" s="27">
        <v>28684.1380976765</v>
      </c>
      <c r="BU1142">
        <f t="shared" si="68"/>
        <v>99057.5957076138</v>
      </c>
      <c r="BV1142">
        <f t="shared" si="69"/>
        <v>167425.971516132</v>
      </c>
      <c r="BW1142" s="9">
        <v>1137</v>
      </c>
      <c r="BX1142">
        <f t="shared" si="70"/>
        <v>0</v>
      </c>
      <c r="BY1142">
        <f t="shared" si="71"/>
        <v>1</v>
      </c>
    </row>
    <row r="1143" spans="1:77">
      <c r="A1143" s="33">
        <v>1138</v>
      </c>
      <c r="BP1143" s="27">
        <v>0.843137792157288</v>
      </c>
      <c r="BQ1143" s="27">
        <v>14120.1238147129</v>
      </c>
      <c r="BR1143" s="27">
        <v>1.44279342801132</v>
      </c>
      <c r="BS1143" s="27">
        <v>24472.2951538911</v>
      </c>
      <c r="BU1143">
        <f t="shared" si="68"/>
        <v>112350.54500888</v>
      </c>
      <c r="BV1143">
        <f t="shared" si="69"/>
        <v>191946.719047806</v>
      </c>
      <c r="BW1143" s="9">
        <v>1138</v>
      </c>
      <c r="BX1143">
        <f t="shared" si="70"/>
        <v>0</v>
      </c>
      <c r="BY1143">
        <f t="shared" si="71"/>
        <v>1</v>
      </c>
    </row>
    <row r="1144" spans="1:77">
      <c r="A1144" s="33">
        <v>1139</v>
      </c>
      <c r="BP1144" s="27">
        <v>0.814020014273833</v>
      </c>
      <c r="BQ1144" s="27">
        <v>15703.9664799998</v>
      </c>
      <c r="BR1144" s="27">
        <v>1.40368926275793</v>
      </c>
      <c r="BS1144" s="27">
        <v>26505.5769453596</v>
      </c>
      <c r="BU1144">
        <f t="shared" si="68"/>
        <v>106399.035661075</v>
      </c>
      <c r="BV1144">
        <f t="shared" si="69"/>
        <v>184047.81246833</v>
      </c>
      <c r="BW1144" s="9">
        <v>1139</v>
      </c>
      <c r="BX1144">
        <f t="shared" si="70"/>
        <v>0</v>
      </c>
      <c r="BY1144">
        <f t="shared" si="71"/>
        <v>1</v>
      </c>
    </row>
    <row r="1145" spans="1:77">
      <c r="A1145" s="33">
        <v>1140</v>
      </c>
      <c r="BP1145" s="27">
        <v>0.798819479366303</v>
      </c>
      <c r="BQ1145" s="27">
        <v>20843.2636471953</v>
      </c>
      <c r="BR1145" s="27">
        <v>1.38282672598322</v>
      </c>
      <c r="BS1145" s="27">
        <v>36277.2268309088</v>
      </c>
      <c r="BU1145">
        <f t="shared" si="68"/>
        <v>98979.6582577501</v>
      </c>
      <c r="BV1145">
        <f t="shared" si="69"/>
        <v>171146.782066574</v>
      </c>
      <c r="BW1145" s="9">
        <v>1140</v>
      </c>
      <c r="BX1145">
        <f t="shared" si="70"/>
        <v>0</v>
      </c>
      <c r="BY1145">
        <f t="shared" si="71"/>
        <v>1</v>
      </c>
    </row>
    <row r="1146" spans="1:77">
      <c r="A1146" s="33">
        <v>1141</v>
      </c>
      <c r="BP1146" s="27">
        <v>0.788382883900041</v>
      </c>
      <c r="BQ1146" s="27">
        <v>12533.0134861075</v>
      </c>
      <c r="BR1146" s="27">
        <v>1.34018559926771</v>
      </c>
      <c r="BS1146" s="27">
        <v>22304.2315890326</v>
      </c>
      <c r="BU1146">
        <f t="shared" si="68"/>
        <v>105724.419098899</v>
      </c>
      <c r="BV1146">
        <f t="shared" si="69"/>
        <v>178723.608301123</v>
      </c>
      <c r="BW1146" s="9">
        <v>1141</v>
      </c>
      <c r="BX1146">
        <f t="shared" si="70"/>
        <v>0</v>
      </c>
      <c r="BY1146">
        <f t="shared" si="71"/>
        <v>1</v>
      </c>
    </row>
    <row r="1147" spans="1:77">
      <c r="A1147" s="33">
        <v>1142</v>
      </c>
      <c r="BP1147" s="27">
        <v>0.790129193311182</v>
      </c>
      <c r="BQ1147" s="27">
        <v>12112.3974840141</v>
      </c>
      <c r="BR1147" s="27">
        <v>1.3479364413858</v>
      </c>
      <c r="BS1147" s="27">
        <v>20773.5171627753</v>
      </c>
      <c r="BU1147">
        <f t="shared" si="68"/>
        <v>106406.981512663</v>
      </c>
      <c r="BV1147">
        <f t="shared" si="69"/>
        <v>181416.949045095</v>
      </c>
      <c r="BW1147" s="9">
        <v>1142</v>
      </c>
      <c r="BX1147">
        <f t="shared" si="70"/>
        <v>0</v>
      </c>
      <c r="BY1147">
        <f t="shared" si="71"/>
        <v>1</v>
      </c>
    </row>
    <row r="1148" spans="1:77">
      <c r="A1148" s="33">
        <v>1143</v>
      </c>
      <c r="BP1148" s="27">
        <v>0.843850997395202</v>
      </c>
      <c r="BQ1148" s="27">
        <v>11043.0324565624</v>
      </c>
      <c r="BR1148" s="27">
        <v>1.4728168791558</v>
      </c>
      <c r="BS1148" s="27">
        <v>21020.3354418639</v>
      </c>
      <c r="BU1148">
        <f t="shared" si="68"/>
        <v>115534.617152718</v>
      </c>
      <c r="BV1148">
        <f t="shared" si="69"/>
        <v>199902.196431506</v>
      </c>
      <c r="BW1148" s="9">
        <v>1143</v>
      </c>
      <c r="BX1148">
        <f t="shared" si="70"/>
        <v>0</v>
      </c>
      <c r="BY1148">
        <f t="shared" si="71"/>
        <v>1</v>
      </c>
    </row>
    <row r="1149" spans="1:77">
      <c r="A1149" s="33">
        <v>1144</v>
      </c>
      <c r="BP1149" s="27">
        <v>0.77566709883947</v>
      </c>
      <c r="BQ1149" s="27">
        <v>14763.5830927911</v>
      </c>
      <c r="BR1149" s="27">
        <v>1.32059226989993</v>
      </c>
      <c r="BS1149" s="27">
        <v>24882.3853993895</v>
      </c>
      <c r="BU1149">
        <f t="shared" si="68"/>
        <v>101586.481733129</v>
      </c>
      <c r="BV1149">
        <f t="shared" si="69"/>
        <v>173206.455085599</v>
      </c>
      <c r="BW1149" s="9">
        <v>1144</v>
      </c>
      <c r="BX1149">
        <f t="shared" si="70"/>
        <v>0</v>
      </c>
      <c r="BY1149">
        <f t="shared" si="71"/>
        <v>1</v>
      </c>
    </row>
    <row r="1150" spans="1:77">
      <c r="A1150" s="33">
        <v>1145</v>
      </c>
      <c r="BP1150" s="27">
        <v>0.806980840285226</v>
      </c>
      <c r="BQ1150" s="27">
        <v>15959.7635346195</v>
      </c>
      <c r="BR1150" s="27">
        <v>1.38688164755977</v>
      </c>
      <c r="BS1150" s="27">
        <v>25865.2550504637</v>
      </c>
      <c r="BU1150">
        <f t="shared" si="68"/>
        <v>105087.362508164</v>
      </c>
      <c r="BV1150">
        <f t="shared" si="69"/>
        <v>182166.992083502</v>
      </c>
      <c r="BW1150" s="9">
        <v>1145</v>
      </c>
      <c r="BX1150">
        <f t="shared" si="70"/>
        <v>0</v>
      </c>
      <c r="BY1150">
        <f t="shared" si="71"/>
        <v>1</v>
      </c>
    </row>
    <row r="1151" spans="1:77">
      <c r="A1151" s="33">
        <v>1146</v>
      </c>
      <c r="BP1151" s="27">
        <v>0.821469303664939</v>
      </c>
      <c r="BQ1151" s="27">
        <v>15707.7423535323</v>
      </c>
      <c r="BR1151" s="27">
        <v>1.41252294039182</v>
      </c>
      <c r="BS1151" s="27">
        <v>26568.9107987527</v>
      </c>
      <c r="BU1151">
        <f t="shared" si="68"/>
        <v>107512.653196209</v>
      </c>
      <c r="BV1151">
        <f t="shared" si="69"/>
        <v>185309.530260021</v>
      </c>
      <c r="BW1151" s="9">
        <v>1146</v>
      </c>
      <c r="BX1151">
        <f t="shared" si="70"/>
        <v>0</v>
      </c>
      <c r="BY1151">
        <f t="shared" si="71"/>
        <v>1</v>
      </c>
    </row>
    <row r="1152" spans="1:77">
      <c r="A1152" s="33">
        <v>1147</v>
      </c>
      <c r="BP1152" s="27">
        <v>0.81305179703901</v>
      </c>
      <c r="BQ1152" s="27">
        <v>12324.2535417648</v>
      </c>
      <c r="BR1152" s="27">
        <v>1.36530596949689</v>
      </c>
      <c r="BS1152" s="27">
        <v>22714.4475456433</v>
      </c>
      <c r="BU1152">
        <f t="shared" si="68"/>
        <v>109633.516014087</v>
      </c>
      <c r="BV1152">
        <f t="shared" si="69"/>
        <v>182081.44787889</v>
      </c>
      <c r="BW1152" s="9">
        <v>1147</v>
      </c>
      <c r="BX1152">
        <f t="shared" si="70"/>
        <v>0</v>
      </c>
      <c r="BY1152">
        <f t="shared" si="71"/>
        <v>1</v>
      </c>
    </row>
    <row r="1153" spans="1:77">
      <c r="A1153" s="33">
        <v>1148</v>
      </c>
      <c r="BP1153" s="27">
        <v>0.813923606068837</v>
      </c>
      <c r="BQ1153" s="27">
        <v>12309.1177211666</v>
      </c>
      <c r="BR1153" s="27">
        <v>1.39428569118411</v>
      </c>
      <c r="BS1153" s="27">
        <v>20375.9527383955</v>
      </c>
      <c r="BU1153">
        <f t="shared" si="68"/>
        <v>109779.423189159</v>
      </c>
      <c r="BV1153">
        <f t="shared" si="69"/>
        <v>188766.900939221</v>
      </c>
      <c r="BW1153" s="9">
        <v>1148</v>
      </c>
      <c r="BX1153">
        <f t="shared" si="70"/>
        <v>0</v>
      </c>
      <c r="BY1153">
        <f t="shared" si="71"/>
        <v>1</v>
      </c>
    </row>
    <row r="1154" spans="1:77">
      <c r="A1154" s="33">
        <v>1149</v>
      </c>
      <c r="BP1154" s="27">
        <v>0.805518568397415</v>
      </c>
      <c r="BQ1154" s="27">
        <v>13787.9316700211</v>
      </c>
      <c r="BR1154" s="27">
        <v>1.39147167433963</v>
      </c>
      <c r="BS1154" s="27">
        <v>22135.136985522</v>
      </c>
      <c r="BU1154">
        <f t="shared" si="68"/>
        <v>107039.853589591</v>
      </c>
      <c r="BV1154">
        <f t="shared" si="69"/>
        <v>186585.614165422</v>
      </c>
      <c r="BW1154" s="9">
        <v>1149</v>
      </c>
      <c r="BX1154">
        <f t="shared" si="70"/>
        <v>0</v>
      </c>
      <c r="BY1154">
        <f t="shared" si="71"/>
        <v>1</v>
      </c>
    </row>
    <row r="1155" spans="1:77">
      <c r="A1155" s="33">
        <v>1150</v>
      </c>
      <c r="BP1155" s="27">
        <v>0.831697130561235</v>
      </c>
      <c r="BQ1155" s="27">
        <v>15414.7722918724</v>
      </c>
      <c r="BR1155" s="27">
        <v>1.4228558863915</v>
      </c>
      <c r="BS1155" s="27">
        <v>24543.9377564364</v>
      </c>
      <c r="BU1155">
        <f t="shared" si="68"/>
        <v>109339.797292313</v>
      </c>
      <c r="BV1155">
        <f t="shared" si="69"/>
        <v>188884.445202289</v>
      </c>
      <c r="BW1155" s="9">
        <v>1150</v>
      </c>
      <c r="BX1155">
        <f t="shared" si="70"/>
        <v>0</v>
      </c>
      <c r="BY1155">
        <f t="shared" si="71"/>
        <v>1</v>
      </c>
    </row>
    <row r="1156" spans="1:77">
      <c r="A1156" s="33">
        <v>1151</v>
      </c>
      <c r="BP1156" s="27">
        <v>0.794118462810509</v>
      </c>
      <c r="BQ1156" s="27">
        <v>13180.6295355623</v>
      </c>
      <c r="BR1156" s="27">
        <v>1.35943081570211</v>
      </c>
      <c r="BS1156" s="27">
        <v>23640.4596278047</v>
      </c>
      <c r="BU1156">
        <f t="shared" si="68"/>
        <v>105937.139886014</v>
      </c>
      <c r="BV1156">
        <f t="shared" si="69"/>
        <v>180274.162727512</v>
      </c>
      <c r="BW1156" s="9">
        <v>1151</v>
      </c>
      <c r="BX1156">
        <f t="shared" si="70"/>
        <v>0</v>
      </c>
      <c r="BY1156">
        <f t="shared" si="71"/>
        <v>1</v>
      </c>
    </row>
    <row r="1157" spans="1:77">
      <c r="A1157" s="33">
        <v>1152</v>
      </c>
      <c r="BP1157" s="27">
        <v>0.785224035957753</v>
      </c>
      <c r="BQ1157" s="27">
        <v>12755.9226866258</v>
      </c>
      <c r="BR1157" s="27">
        <v>1.36075599108219</v>
      </c>
      <c r="BS1157" s="27">
        <v>22914.6301100152</v>
      </c>
      <c r="BU1157">
        <f t="shared" si="68"/>
        <v>105027.682707037</v>
      </c>
      <c r="BV1157">
        <f t="shared" si="69"/>
        <v>181198.768552313</v>
      </c>
      <c r="BW1157" s="9">
        <v>1152</v>
      </c>
      <c r="BX1157">
        <f t="shared" si="70"/>
        <v>0</v>
      </c>
      <c r="BY1157">
        <f t="shared" si="71"/>
        <v>1</v>
      </c>
    </row>
    <row r="1158" spans="1:77">
      <c r="A1158" s="33">
        <v>1153</v>
      </c>
      <c r="BP1158" s="27">
        <v>0.809935488520254</v>
      </c>
      <c r="BQ1158" s="27">
        <v>12572.5834672304</v>
      </c>
      <c r="BR1158" s="27">
        <v>1.38424372794266</v>
      </c>
      <c r="BS1158" s="27">
        <v>20410.6258442111</v>
      </c>
      <c r="BU1158">
        <f t="shared" si="68"/>
        <v>108917.739810808</v>
      </c>
      <c r="BV1158">
        <f t="shared" si="69"/>
        <v>187225.933347188</v>
      </c>
      <c r="BW1158" s="9">
        <v>1153</v>
      </c>
      <c r="BX1158">
        <f t="shared" si="70"/>
        <v>0</v>
      </c>
      <c r="BY1158">
        <f t="shared" si="71"/>
        <v>1</v>
      </c>
    </row>
    <row r="1159" spans="1:77">
      <c r="A1159" s="33">
        <v>1154</v>
      </c>
      <c r="BP1159" s="27">
        <v>0.774293223175654</v>
      </c>
      <c r="BQ1159" s="27">
        <v>16827.5288838835</v>
      </c>
      <c r="BR1159" s="27">
        <v>1.35613399601161</v>
      </c>
      <c r="BS1159" s="27">
        <v>26663.0147130102</v>
      </c>
      <c r="BU1159">
        <f t="shared" ref="BU1159:BU1222" si="72">BP1159*$BV$1-BQ1159</f>
        <v>99316.4545924647</v>
      </c>
      <c r="BV1159">
        <f t="shared" ref="BV1159:BV1222" si="73">BR1159*$BV$1-BS1159</f>
        <v>176757.084688731</v>
      </c>
      <c r="BW1159" s="9">
        <v>1154</v>
      </c>
      <c r="BX1159">
        <f t="shared" ref="BX1159:BX1222" si="74">IF(BU1159=MAX($BU1159:$BV1159),1,0)</f>
        <v>0</v>
      </c>
      <c r="BY1159">
        <f t="shared" ref="BY1159:BY1222" si="75">IF(BV1159=MAX($BU1159:$BV1159),1,0)</f>
        <v>1</v>
      </c>
    </row>
    <row r="1160" spans="1:77">
      <c r="A1160" s="33">
        <v>1155</v>
      </c>
      <c r="BP1160" s="27">
        <v>0.82005382345751</v>
      </c>
      <c r="BQ1160" s="27">
        <v>16375.5622887171</v>
      </c>
      <c r="BR1160" s="27">
        <v>1.38739101865953</v>
      </c>
      <c r="BS1160" s="27">
        <v>26376.9781528882</v>
      </c>
      <c r="BU1160">
        <f t="shared" si="72"/>
        <v>106632.511229909</v>
      </c>
      <c r="BV1160">
        <f t="shared" si="73"/>
        <v>181731.674646041</v>
      </c>
      <c r="BW1160" s="9">
        <v>1155</v>
      </c>
      <c r="BX1160">
        <f t="shared" si="74"/>
        <v>0</v>
      </c>
      <c r="BY1160">
        <f t="shared" si="75"/>
        <v>1</v>
      </c>
    </row>
    <row r="1161" spans="1:77">
      <c r="A1161" s="33">
        <v>1156</v>
      </c>
      <c r="BP1161" s="27">
        <v>0.801595899671019</v>
      </c>
      <c r="BQ1161" s="27">
        <v>17598.1378277722</v>
      </c>
      <c r="BR1161" s="27">
        <v>1.38772098552675</v>
      </c>
      <c r="BS1161" s="27">
        <v>29730.9181957247</v>
      </c>
      <c r="BU1161">
        <f t="shared" si="72"/>
        <v>102641.247122881</v>
      </c>
      <c r="BV1161">
        <f t="shared" si="73"/>
        <v>178427.229633288</v>
      </c>
      <c r="BW1161" s="9">
        <v>1156</v>
      </c>
      <c r="BX1161">
        <f t="shared" si="74"/>
        <v>0</v>
      </c>
      <c r="BY1161">
        <f t="shared" si="75"/>
        <v>1</v>
      </c>
    </row>
    <row r="1162" spans="1:77">
      <c r="A1162" s="33">
        <v>1157</v>
      </c>
      <c r="BP1162" s="27">
        <v>0.864514265966385</v>
      </c>
      <c r="BQ1162" s="27">
        <v>13669.785479362</v>
      </c>
      <c r="BR1162" s="27">
        <v>1.4721835011227</v>
      </c>
      <c r="BS1162" s="27">
        <v>20814.6176425187</v>
      </c>
      <c r="BU1162">
        <f t="shared" si="72"/>
        <v>116007.354415596</v>
      </c>
      <c r="BV1162">
        <f t="shared" si="73"/>
        <v>200012.907525887</v>
      </c>
      <c r="BW1162" s="9">
        <v>1157</v>
      </c>
      <c r="BX1162">
        <f t="shared" si="74"/>
        <v>0</v>
      </c>
      <c r="BY1162">
        <f t="shared" si="75"/>
        <v>1</v>
      </c>
    </row>
    <row r="1163" spans="1:77">
      <c r="A1163" s="33">
        <v>1158</v>
      </c>
      <c r="BP1163" s="27">
        <v>0.777549239087726</v>
      </c>
      <c r="BQ1163" s="27">
        <v>15113.0282021714</v>
      </c>
      <c r="BR1163" s="27">
        <v>1.33873807231664</v>
      </c>
      <c r="BS1163" s="27">
        <v>25793.7956807955</v>
      </c>
      <c r="BU1163">
        <f t="shared" si="72"/>
        <v>101519.357660988</v>
      </c>
      <c r="BV1163">
        <f t="shared" si="73"/>
        <v>175016.915166701</v>
      </c>
      <c r="BW1163" s="9">
        <v>1158</v>
      </c>
      <c r="BX1163">
        <f t="shared" si="74"/>
        <v>0</v>
      </c>
      <c r="BY1163">
        <f t="shared" si="75"/>
        <v>1</v>
      </c>
    </row>
    <row r="1164" spans="1:77">
      <c r="A1164" s="33">
        <v>1159</v>
      </c>
      <c r="BP1164" s="27">
        <v>0.817213506190482</v>
      </c>
      <c r="BQ1164" s="27">
        <v>11227.3949915773</v>
      </c>
      <c r="BR1164" s="27">
        <v>1.38346779530742</v>
      </c>
      <c r="BS1164" s="27">
        <v>18022.0319186174</v>
      </c>
      <c r="BU1164">
        <f t="shared" si="72"/>
        <v>111354.630936995</v>
      </c>
      <c r="BV1164">
        <f t="shared" si="73"/>
        <v>189498.137377495</v>
      </c>
      <c r="BW1164" s="9">
        <v>1159</v>
      </c>
      <c r="BX1164">
        <f t="shared" si="74"/>
        <v>0</v>
      </c>
      <c r="BY1164">
        <f t="shared" si="75"/>
        <v>1</v>
      </c>
    </row>
    <row r="1165" spans="1:77">
      <c r="A1165" s="33">
        <v>1160</v>
      </c>
      <c r="BP1165" s="27">
        <v>0.887096952832361</v>
      </c>
      <c r="BQ1165" s="27">
        <v>15680.9332029304</v>
      </c>
      <c r="BR1165" s="27">
        <v>1.54666901847744</v>
      </c>
      <c r="BS1165" s="27">
        <v>24910.0640505791</v>
      </c>
      <c r="BU1165">
        <f t="shared" si="72"/>
        <v>117383.609721924</v>
      </c>
      <c r="BV1165">
        <f t="shared" si="73"/>
        <v>207090.288721037</v>
      </c>
      <c r="BW1165" s="9">
        <v>1160</v>
      </c>
      <c r="BX1165">
        <f t="shared" si="74"/>
        <v>0</v>
      </c>
      <c r="BY1165">
        <f t="shared" si="75"/>
        <v>1</v>
      </c>
    </row>
    <row r="1166" spans="1:77">
      <c r="A1166" s="33">
        <v>1161</v>
      </c>
      <c r="BP1166" s="27">
        <v>0.837136776160686</v>
      </c>
      <c r="BQ1166" s="27">
        <v>14360.9423183</v>
      </c>
      <c r="BR1166" s="27">
        <v>1.42839288744607</v>
      </c>
      <c r="BS1166" s="27">
        <v>24316.49336714</v>
      </c>
      <c r="BU1166">
        <f t="shared" si="72"/>
        <v>111209.574105803</v>
      </c>
      <c r="BV1166">
        <f t="shared" si="73"/>
        <v>189942.43974977</v>
      </c>
      <c r="BW1166" s="9">
        <v>1161</v>
      </c>
      <c r="BX1166">
        <f t="shared" si="74"/>
        <v>0</v>
      </c>
      <c r="BY1166">
        <f t="shared" si="75"/>
        <v>1</v>
      </c>
    </row>
    <row r="1167" spans="1:77">
      <c r="A1167" s="33">
        <v>1162</v>
      </c>
      <c r="BP1167" s="27">
        <v>0.820535201359714</v>
      </c>
      <c r="BQ1167" s="27">
        <v>14572.5982771297</v>
      </c>
      <c r="BR1167" s="27">
        <v>1.41457758182388</v>
      </c>
      <c r="BS1167" s="27">
        <v>24735.1322866698</v>
      </c>
      <c r="BU1167">
        <f t="shared" si="72"/>
        <v>108507.681926827</v>
      </c>
      <c r="BV1167">
        <f t="shared" si="73"/>
        <v>187451.504986913</v>
      </c>
      <c r="BW1167" s="9">
        <v>1162</v>
      </c>
      <c r="BX1167">
        <f t="shared" si="74"/>
        <v>0</v>
      </c>
      <c r="BY1167">
        <f t="shared" si="75"/>
        <v>1</v>
      </c>
    </row>
    <row r="1168" spans="1:77">
      <c r="A1168" s="33">
        <v>1163</v>
      </c>
      <c r="BP1168" s="27">
        <v>0.805768267599387</v>
      </c>
      <c r="BQ1168" s="27">
        <v>20395.4000435981</v>
      </c>
      <c r="BR1168" s="27">
        <v>1.38361051870259</v>
      </c>
      <c r="BS1168" s="27">
        <v>32674.3785588626</v>
      </c>
      <c r="BU1168">
        <f t="shared" si="72"/>
        <v>100469.84009631</v>
      </c>
      <c r="BV1168">
        <f t="shared" si="73"/>
        <v>174867.199246526</v>
      </c>
      <c r="BW1168" s="9">
        <v>1163</v>
      </c>
      <c r="BX1168">
        <f t="shared" si="74"/>
        <v>0</v>
      </c>
      <c r="BY1168">
        <f t="shared" si="75"/>
        <v>1</v>
      </c>
    </row>
    <row r="1169" spans="1:77">
      <c r="A1169" s="33">
        <v>1164</v>
      </c>
      <c r="BP1169" s="27">
        <v>0.795391479214566</v>
      </c>
      <c r="BQ1169" s="27">
        <v>10213.0364332345</v>
      </c>
      <c r="BR1169" s="27">
        <v>1.33504160013376</v>
      </c>
      <c r="BS1169" s="27">
        <v>17841.2513956314</v>
      </c>
      <c r="BU1169">
        <f t="shared" si="72"/>
        <v>109095.68544895</v>
      </c>
      <c r="BV1169">
        <f t="shared" si="73"/>
        <v>182414.988624432</v>
      </c>
      <c r="BW1169" s="9">
        <v>1164</v>
      </c>
      <c r="BX1169">
        <f t="shared" si="74"/>
        <v>0</v>
      </c>
      <c r="BY1169">
        <f t="shared" si="75"/>
        <v>1</v>
      </c>
    </row>
    <row r="1170" spans="1:77">
      <c r="A1170" s="33">
        <v>1165</v>
      </c>
      <c r="BP1170" s="27">
        <v>0.826326706543632</v>
      </c>
      <c r="BQ1170" s="27">
        <v>11299.1556259128</v>
      </c>
      <c r="BR1170" s="27">
        <v>1.40738121679502</v>
      </c>
      <c r="BS1170" s="27">
        <v>19149.2592340862</v>
      </c>
      <c r="BU1170">
        <f t="shared" si="72"/>
        <v>112649.850355632</v>
      </c>
      <c r="BV1170">
        <f t="shared" si="73"/>
        <v>191957.923285168</v>
      </c>
      <c r="BW1170" s="9">
        <v>1165</v>
      </c>
      <c r="BX1170">
        <f t="shared" si="74"/>
        <v>0</v>
      </c>
      <c r="BY1170">
        <f t="shared" si="75"/>
        <v>1</v>
      </c>
    </row>
    <row r="1171" spans="1:77">
      <c r="A1171" s="33">
        <v>1166</v>
      </c>
      <c r="BP1171" s="27">
        <v>0.80416814073403</v>
      </c>
      <c r="BQ1171" s="27">
        <v>12174.2375282244</v>
      </c>
      <c r="BR1171" s="27">
        <v>1.37941560024211</v>
      </c>
      <c r="BS1171" s="27">
        <v>21574.0325617014</v>
      </c>
      <c r="BU1171">
        <f t="shared" si="72"/>
        <v>108450.98358188</v>
      </c>
      <c r="BV1171">
        <f t="shared" si="73"/>
        <v>185338.307474615</v>
      </c>
      <c r="BW1171" s="9">
        <v>1166</v>
      </c>
      <c r="BX1171">
        <f t="shared" si="74"/>
        <v>0</v>
      </c>
      <c r="BY1171">
        <f t="shared" si="75"/>
        <v>1</v>
      </c>
    </row>
    <row r="1172" spans="1:77">
      <c r="A1172" s="33">
        <v>1167</v>
      </c>
      <c r="BP1172" s="27">
        <v>0.819244336155808</v>
      </c>
      <c r="BQ1172" s="27">
        <v>15832.4825140149</v>
      </c>
      <c r="BR1172" s="27">
        <v>1.40475192063267</v>
      </c>
      <c r="BS1172" s="27">
        <v>24944.3017986226</v>
      </c>
      <c r="BU1172">
        <f t="shared" si="72"/>
        <v>107054.167909356</v>
      </c>
      <c r="BV1172">
        <f t="shared" si="73"/>
        <v>185768.486296277</v>
      </c>
      <c r="BW1172" s="9">
        <v>1167</v>
      </c>
      <c r="BX1172">
        <f t="shared" si="74"/>
        <v>0</v>
      </c>
      <c r="BY1172">
        <f t="shared" si="75"/>
        <v>1</v>
      </c>
    </row>
    <row r="1173" spans="1:77">
      <c r="A1173" s="33">
        <v>1168</v>
      </c>
      <c r="BP1173" s="27">
        <v>0.791050077266133</v>
      </c>
      <c r="BQ1173" s="27">
        <v>14457.3114694686</v>
      </c>
      <c r="BR1173" s="27">
        <v>1.34538925924299</v>
      </c>
      <c r="BS1173" s="27">
        <v>22744.326303546</v>
      </c>
      <c r="BU1173">
        <f t="shared" si="72"/>
        <v>104200.200120451</v>
      </c>
      <c r="BV1173">
        <f t="shared" si="73"/>
        <v>179064.062582903</v>
      </c>
      <c r="BW1173" s="9">
        <v>1168</v>
      </c>
      <c r="BX1173">
        <f t="shared" si="74"/>
        <v>0</v>
      </c>
      <c r="BY1173">
        <f t="shared" si="75"/>
        <v>1</v>
      </c>
    </row>
    <row r="1174" spans="1:77">
      <c r="A1174" s="33">
        <v>1169</v>
      </c>
      <c r="BP1174" s="27">
        <v>0.787673912025364</v>
      </c>
      <c r="BQ1174" s="27">
        <v>14725.20602085</v>
      </c>
      <c r="BR1174" s="27">
        <v>1.34512015677896</v>
      </c>
      <c r="BS1174" s="27">
        <v>26337.2820360182</v>
      </c>
      <c r="BU1174">
        <f t="shared" si="72"/>
        <v>103425.880782955</v>
      </c>
      <c r="BV1174">
        <f t="shared" si="73"/>
        <v>175430.741480825</v>
      </c>
      <c r="BW1174" s="9">
        <v>1169</v>
      </c>
      <c r="BX1174">
        <f t="shared" si="74"/>
        <v>0</v>
      </c>
      <c r="BY1174">
        <f t="shared" si="75"/>
        <v>1</v>
      </c>
    </row>
    <row r="1175" spans="1:77">
      <c r="A1175" s="33">
        <v>1170</v>
      </c>
      <c r="BP1175" s="27">
        <v>0.738161506553035</v>
      </c>
      <c r="BQ1175" s="27">
        <v>18305.6592757904</v>
      </c>
      <c r="BR1175" s="27">
        <v>1.26835285933087</v>
      </c>
      <c r="BS1175" s="27">
        <v>33164.3896452051</v>
      </c>
      <c r="BU1175">
        <f t="shared" si="72"/>
        <v>92418.5667071648</v>
      </c>
      <c r="BV1175">
        <f t="shared" si="73"/>
        <v>157088.539254425</v>
      </c>
      <c r="BW1175" s="9">
        <v>1170</v>
      </c>
      <c r="BX1175">
        <f t="shared" si="74"/>
        <v>0</v>
      </c>
      <c r="BY1175">
        <f t="shared" si="75"/>
        <v>1</v>
      </c>
    </row>
    <row r="1176" spans="1:77">
      <c r="A1176" s="33">
        <v>1171</v>
      </c>
      <c r="BP1176" s="27">
        <v>0.81200651365034</v>
      </c>
      <c r="BQ1176" s="27">
        <v>15551.1163503205</v>
      </c>
      <c r="BR1176" s="27">
        <v>1.43208959402299</v>
      </c>
      <c r="BS1176" s="27">
        <v>26776.887355275</v>
      </c>
      <c r="BU1176">
        <f t="shared" si="72"/>
        <v>106249.860697231</v>
      </c>
      <c r="BV1176">
        <f t="shared" si="73"/>
        <v>188036.551748173</v>
      </c>
      <c r="BW1176" s="9">
        <v>1171</v>
      </c>
      <c r="BX1176">
        <f t="shared" si="74"/>
        <v>0</v>
      </c>
      <c r="BY1176">
        <f t="shared" si="75"/>
        <v>1</v>
      </c>
    </row>
    <row r="1177" spans="1:77">
      <c r="A1177" s="33">
        <v>1172</v>
      </c>
      <c r="BP1177" s="27">
        <v>0.792480022894277</v>
      </c>
      <c r="BQ1177" s="27">
        <v>11234.9092701398</v>
      </c>
      <c r="BR1177" s="27">
        <v>1.38154612128578</v>
      </c>
      <c r="BS1177" s="27">
        <v>20458.0495482823</v>
      </c>
      <c r="BU1177">
        <f t="shared" si="72"/>
        <v>107637.094164002</v>
      </c>
      <c r="BV1177">
        <f t="shared" si="73"/>
        <v>186773.868644585</v>
      </c>
      <c r="BW1177" s="9">
        <v>1172</v>
      </c>
      <c r="BX1177">
        <f t="shared" si="74"/>
        <v>0</v>
      </c>
      <c r="BY1177">
        <f t="shared" si="75"/>
        <v>1</v>
      </c>
    </row>
    <row r="1178" spans="1:77">
      <c r="A1178" s="33">
        <v>1173</v>
      </c>
      <c r="BP1178" s="27">
        <v>0.842362538503477</v>
      </c>
      <c r="BQ1178" s="27">
        <v>18326.2295185557</v>
      </c>
      <c r="BR1178" s="27">
        <v>1.4635944036991</v>
      </c>
      <c r="BS1178" s="27">
        <v>31138.7571117039</v>
      </c>
      <c r="BU1178">
        <f t="shared" si="72"/>
        <v>108028.151256966</v>
      </c>
      <c r="BV1178">
        <f t="shared" si="73"/>
        <v>188400.403443161</v>
      </c>
      <c r="BW1178" s="9">
        <v>1173</v>
      </c>
      <c r="BX1178">
        <f t="shared" si="74"/>
        <v>0</v>
      </c>
      <c r="BY1178">
        <f t="shared" si="75"/>
        <v>1</v>
      </c>
    </row>
    <row r="1179" spans="1:77">
      <c r="A1179" s="33">
        <v>1174</v>
      </c>
      <c r="BP1179" s="27">
        <v>0.823198635604764</v>
      </c>
      <c r="BQ1179" s="27">
        <v>11700.6054180483</v>
      </c>
      <c r="BR1179" s="27">
        <v>1.42330965248711</v>
      </c>
      <c r="BS1179" s="27">
        <v>19976.6054660906</v>
      </c>
      <c r="BU1179">
        <f t="shared" si="72"/>
        <v>111779.189922666</v>
      </c>
      <c r="BV1179">
        <f t="shared" si="73"/>
        <v>193519.842406977</v>
      </c>
      <c r="BW1179" s="9">
        <v>1174</v>
      </c>
      <c r="BX1179">
        <f t="shared" si="74"/>
        <v>0</v>
      </c>
      <c r="BY1179">
        <f t="shared" si="75"/>
        <v>1</v>
      </c>
    </row>
    <row r="1180" spans="1:77">
      <c r="A1180" s="33">
        <v>1175</v>
      </c>
      <c r="BP1180" s="27">
        <v>0.784645262186205</v>
      </c>
      <c r="BQ1180" s="27">
        <v>14694.464004294</v>
      </c>
      <c r="BR1180" s="27">
        <v>1.34147641632525</v>
      </c>
      <c r="BS1180" s="27">
        <v>27006.6549084552</v>
      </c>
      <c r="BU1180">
        <f t="shared" si="72"/>
        <v>103002.325323637</v>
      </c>
      <c r="BV1180">
        <f t="shared" si="73"/>
        <v>174214.807540332</v>
      </c>
      <c r="BW1180" s="9">
        <v>1175</v>
      </c>
      <c r="BX1180">
        <f t="shared" si="74"/>
        <v>0</v>
      </c>
      <c r="BY1180">
        <f t="shared" si="75"/>
        <v>1</v>
      </c>
    </row>
    <row r="1181" spans="1:77">
      <c r="A1181" s="33">
        <v>1176</v>
      </c>
      <c r="BP1181" s="27">
        <v>0.796614774207502</v>
      </c>
      <c r="BQ1181" s="27">
        <v>14835.9863449574</v>
      </c>
      <c r="BR1181" s="27">
        <v>1.37394592283905</v>
      </c>
      <c r="BS1181" s="27">
        <v>26011.909734297</v>
      </c>
      <c r="BU1181">
        <f t="shared" si="72"/>
        <v>104656.229786168</v>
      </c>
      <c r="BV1181">
        <f t="shared" si="73"/>
        <v>180079.97869156</v>
      </c>
      <c r="BW1181" s="9">
        <v>1176</v>
      </c>
      <c r="BX1181">
        <f t="shared" si="74"/>
        <v>0</v>
      </c>
      <c r="BY1181">
        <f t="shared" si="75"/>
        <v>1</v>
      </c>
    </row>
    <row r="1182" spans="1:77">
      <c r="A1182" s="33">
        <v>1177</v>
      </c>
      <c r="BP1182" s="27">
        <v>0.812498294094968</v>
      </c>
      <c r="BQ1182" s="27">
        <v>10952.7505543467</v>
      </c>
      <c r="BR1182" s="27">
        <v>1.41845772898963</v>
      </c>
      <c r="BS1182" s="27">
        <v>20332.9579407235</v>
      </c>
      <c r="BU1182">
        <f t="shared" si="72"/>
        <v>110921.993559899</v>
      </c>
      <c r="BV1182">
        <f t="shared" si="73"/>
        <v>192435.701407721</v>
      </c>
      <c r="BW1182" s="9">
        <v>1177</v>
      </c>
      <c r="BX1182">
        <f t="shared" si="74"/>
        <v>0</v>
      </c>
      <c r="BY1182">
        <f t="shared" si="75"/>
        <v>1</v>
      </c>
    </row>
    <row r="1183" spans="1:77">
      <c r="A1183" s="33">
        <v>1178</v>
      </c>
      <c r="BP1183" s="27">
        <v>0.798026421352905</v>
      </c>
      <c r="BQ1183" s="27">
        <v>15636.6577029555</v>
      </c>
      <c r="BR1183" s="27">
        <v>1.34701733532697</v>
      </c>
      <c r="BS1183" s="27">
        <v>26186.0399881694</v>
      </c>
      <c r="BU1183">
        <f t="shared" si="72"/>
        <v>104067.30549998</v>
      </c>
      <c r="BV1183">
        <f t="shared" si="73"/>
        <v>175866.560310877</v>
      </c>
      <c r="BW1183" s="9">
        <v>1178</v>
      </c>
      <c r="BX1183">
        <f t="shared" si="74"/>
        <v>0</v>
      </c>
      <c r="BY1183">
        <f t="shared" si="75"/>
        <v>1</v>
      </c>
    </row>
    <row r="1184" spans="1:77">
      <c r="A1184" s="33">
        <v>1179</v>
      </c>
      <c r="BP1184" s="27">
        <v>0.826920959420868</v>
      </c>
      <c r="BQ1184" s="27">
        <v>15933.4456569636</v>
      </c>
      <c r="BR1184" s="27">
        <v>1.40676126380718</v>
      </c>
      <c r="BS1184" s="27">
        <v>25879.8364831846</v>
      </c>
      <c r="BU1184">
        <f t="shared" si="72"/>
        <v>108104.698256167</v>
      </c>
      <c r="BV1184">
        <f t="shared" si="73"/>
        <v>185134.353087892</v>
      </c>
      <c r="BW1184" s="9">
        <v>1179</v>
      </c>
      <c r="BX1184">
        <f t="shared" si="74"/>
        <v>0</v>
      </c>
      <c r="BY1184">
        <f t="shared" si="75"/>
        <v>1</v>
      </c>
    </row>
    <row r="1185" spans="1:77">
      <c r="A1185" s="33">
        <v>1180</v>
      </c>
      <c r="BP1185" s="27">
        <v>0.80655686906505</v>
      </c>
      <c r="BQ1185" s="27">
        <v>13644.423639459</v>
      </c>
      <c r="BR1185" s="27">
        <v>1.35647938854774</v>
      </c>
      <c r="BS1185" s="27">
        <v>21585.3253802837</v>
      </c>
      <c r="BU1185">
        <f t="shared" si="72"/>
        <v>107339.106720299</v>
      </c>
      <c r="BV1185">
        <f t="shared" si="73"/>
        <v>181886.582901878</v>
      </c>
      <c r="BW1185" s="9">
        <v>1180</v>
      </c>
      <c r="BX1185">
        <f t="shared" si="74"/>
        <v>0</v>
      </c>
      <c r="BY1185">
        <f t="shared" si="75"/>
        <v>1</v>
      </c>
    </row>
    <row r="1186" spans="1:77">
      <c r="A1186" s="33">
        <v>1181</v>
      </c>
      <c r="BP1186" s="27">
        <v>0.80013337895951</v>
      </c>
      <c r="BQ1186" s="27">
        <v>13767.8526181547</v>
      </c>
      <c r="BR1186" s="27">
        <v>1.37983069061009</v>
      </c>
      <c r="BS1186" s="27">
        <v>23832.1634111718</v>
      </c>
      <c r="BU1186">
        <f t="shared" si="72"/>
        <v>106252.154225772</v>
      </c>
      <c r="BV1186">
        <f t="shared" si="73"/>
        <v>183142.440180342</v>
      </c>
      <c r="BW1186" s="9">
        <v>1181</v>
      </c>
      <c r="BX1186">
        <f t="shared" si="74"/>
        <v>0</v>
      </c>
      <c r="BY1186">
        <f t="shared" si="75"/>
        <v>1</v>
      </c>
    </row>
    <row r="1187" spans="1:77">
      <c r="A1187" s="33">
        <v>1182</v>
      </c>
      <c r="BP1187" s="27">
        <v>0.778874097937578</v>
      </c>
      <c r="BQ1187" s="27">
        <v>21523.7954249996</v>
      </c>
      <c r="BR1187" s="27">
        <v>1.33434871995209</v>
      </c>
      <c r="BS1187" s="27">
        <v>38445.8277414873</v>
      </c>
      <c r="BU1187">
        <f t="shared" si="72"/>
        <v>95307.3192656371</v>
      </c>
      <c r="BV1187">
        <f t="shared" si="73"/>
        <v>161706.480251326</v>
      </c>
      <c r="BW1187" s="9">
        <v>1182</v>
      </c>
      <c r="BX1187">
        <f t="shared" si="74"/>
        <v>0</v>
      </c>
      <c r="BY1187">
        <f t="shared" si="75"/>
        <v>1</v>
      </c>
    </row>
    <row r="1188" spans="1:77">
      <c r="A1188" s="33">
        <v>1183</v>
      </c>
      <c r="BP1188" s="27">
        <v>0.779696849242175</v>
      </c>
      <c r="BQ1188" s="27">
        <v>14275.1564851427</v>
      </c>
      <c r="BR1188" s="27">
        <v>1.33272578088363</v>
      </c>
      <c r="BS1188" s="27">
        <v>22449.8957152541</v>
      </c>
      <c r="BU1188">
        <f t="shared" si="72"/>
        <v>102679.370901184</v>
      </c>
      <c r="BV1188">
        <f t="shared" si="73"/>
        <v>177458.971417291</v>
      </c>
      <c r="BW1188" s="9">
        <v>1183</v>
      </c>
      <c r="BX1188">
        <f t="shared" si="74"/>
        <v>0</v>
      </c>
      <c r="BY1188">
        <f t="shared" si="75"/>
        <v>1</v>
      </c>
    </row>
    <row r="1189" spans="1:77">
      <c r="A1189" s="33">
        <v>1184</v>
      </c>
      <c r="BP1189" s="27">
        <v>0.874358580642406</v>
      </c>
      <c r="BQ1189" s="27">
        <v>14200.8404722926</v>
      </c>
      <c r="BR1189" s="27">
        <v>1.51929934743774</v>
      </c>
      <c r="BS1189" s="27">
        <v>24351.8543017576</v>
      </c>
      <c r="BU1189">
        <f t="shared" si="72"/>
        <v>116952.946624068</v>
      </c>
      <c r="BV1189">
        <f t="shared" si="73"/>
        <v>203543.047813903</v>
      </c>
      <c r="BW1189" s="9">
        <v>1184</v>
      </c>
      <c r="BX1189">
        <f t="shared" si="74"/>
        <v>0</v>
      </c>
      <c r="BY1189">
        <f t="shared" si="75"/>
        <v>1</v>
      </c>
    </row>
    <row r="1190" spans="1:77">
      <c r="A1190" s="33">
        <v>1185</v>
      </c>
      <c r="BP1190" s="27">
        <v>0.832691479993205</v>
      </c>
      <c r="BQ1190" s="27">
        <v>14431.3660059007</v>
      </c>
      <c r="BR1190" s="27">
        <v>1.43864409975086</v>
      </c>
      <c r="BS1190" s="27">
        <v>25662.7316131154</v>
      </c>
      <c r="BU1190">
        <f t="shared" si="72"/>
        <v>110472.35599308</v>
      </c>
      <c r="BV1190">
        <f t="shared" si="73"/>
        <v>190133.883349513</v>
      </c>
      <c r="BW1190" s="9">
        <v>1185</v>
      </c>
      <c r="BX1190">
        <f t="shared" si="74"/>
        <v>0</v>
      </c>
      <c r="BY1190">
        <f t="shared" si="75"/>
        <v>1</v>
      </c>
    </row>
    <row r="1191" spans="1:77">
      <c r="A1191" s="33">
        <v>1186</v>
      </c>
      <c r="BP1191" s="27">
        <v>0.799656861860648</v>
      </c>
      <c r="BQ1191" s="27">
        <v>15849.2126007904</v>
      </c>
      <c r="BR1191" s="27">
        <v>1.38162628835872</v>
      </c>
      <c r="BS1191" s="27">
        <v>29025.2419793807</v>
      </c>
      <c r="BU1191">
        <f t="shared" si="72"/>
        <v>104099.316678307</v>
      </c>
      <c r="BV1191">
        <f t="shared" si="73"/>
        <v>178218.701274427</v>
      </c>
      <c r="BW1191" s="9">
        <v>1186</v>
      </c>
      <c r="BX1191">
        <f t="shared" si="74"/>
        <v>0</v>
      </c>
      <c r="BY1191">
        <f t="shared" si="75"/>
        <v>1</v>
      </c>
    </row>
    <row r="1192" spans="1:77">
      <c r="A1192" s="33">
        <v>1187</v>
      </c>
      <c r="BP1192" s="27">
        <v>0.848171835101266</v>
      </c>
      <c r="BQ1192" s="27">
        <v>17157.6661086781</v>
      </c>
      <c r="BR1192" s="27">
        <v>1.49991776898393</v>
      </c>
      <c r="BS1192" s="27">
        <v>32349.6363601737</v>
      </c>
      <c r="BU1192">
        <f t="shared" si="72"/>
        <v>110068.109156512</v>
      </c>
      <c r="BV1192">
        <f t="shared" si="73"/>
        <v>192638.028987416</v>
      </c>
      <c r="BW1192" s="9">
        <v>1187</v>
      </c>
      <c r="BX1192">
        <f t="shared" si="74"/>
        <v>0</v>
      </c>
      <c r="BY1192">
        <f t="shared" si="75"/>
        <v>1</v>
      </c>
    </row>
    <row r="1193" spans="1:77">
      <c r="A1193" s="33">
        <v>1188</v>
      </c>
      <c r="BP1193" s="27">
        <v>0.842061210778889</v>
      </c>
      <c r="BQ1193" s="27">
        <v>11178.7173347913</v>
      </c>
      <c r="BR1193" s="27">
        <v>1.45763192592513</v>
      </c>
      <c r="BS1193" s="27">
        <v>19894.8689494186</v>
      </c>
      <c r="BU1193">
        <f t="shared" si="72"/>
        <v>115130.464282042</v>
      </c>
      <c r="BV1193">
        <f t="shared" si="73"/>
        <v>198749.919939351</v>
      </c>
      <c r="BW1193" s="9">
        <v>1188</v>
      </c>
      <c r="BX1193">
        <f t="shared" si="74"/>
        <v>0</v>
      </c>
      <c r="BY1193">
        <f t="shared" si="75"/>
        <v>1</v>
      </c>
    </row>
    <row r="1194" spans="1:77">
      <c r="A1194" s="33">
        <v>1189</v>
      </c>
      <c r="BP1194" s="27">
        <v>0.809811094447053</v>
      </c>
      <c r="BQ1194" s="27">
        <v>19373.2527336314</v>
      </c>
      <c r="BR1194" s="27">
        <v>1.40673088712922</v>
      </c>
      <c r="BS1194" s="27">
        <v>33777.0588533092</v>
      </c>
      <c r="BU1194">
        <f t="shared" si="72"/>
        <v>102098.411433427</v>
      </c>
      <c r="BV1194">
        <f t="shared" si="73"/>
        <v>177232.574216074</v>
      </c>
      <c r="BW1194" s="9">
        <v>1189</v>
      </c>
      <c r="BX1194">
        <f t="shared" si="74"/>
        <v>0</v>
      </c>
      <c r="BY1194">
        <f t="shared" si="75"/>
        <v>1</v>
      </c>
    </row>
    <row r="1195" spans="1:77">
      <c r="A1195" s="33">
        <v>1190</v>
      </c>
      <c r="BP1195" s="27">
        <v>0.895521326489625</v>
      </c>
      <c r="BQ1195" s="27">
        <v>11049.2893707617</v>
      </c>
      <c r="BR1195" s="27">
        <v>1.54566164345861</v>
      </c>
      <c r="BS1195" s="27">
        <v>18570.3641842811</v>
      </c>
      <c r="BU1195">
        <f t="shared" si="72"/>
        <v>123278.909602682</v>
      </c>
      <c r="BV1195">
        <f t="shared" si="73"/>
        <v>213278.88233451</v>
      </c>
      <c r="BW1195" s="9">
        <v>1190</v>
      </c>
      <c r="BX1195">
        <f t="shared" si="74"/>
        <v>0</v>
      </c>
      <c r="BY1195">
        <f t="shared" si="75"/>
        <v>1</v>
      </c>
    </row>
    <row r="1196" spans="1:77">
      <c r="A1196" s="33">
        <v>1191</v>
      </c>
      <c r="BP1196" s="27">
        <v>0.781963476718439</v>
      </c>
      <c r="BQ1196" s="27">
        <v>12370.8950670623</v>
      </c>
      <c r="BR1196" s="27">
        <v>1.33103747739413</v>
      </c>
      <c r="BS1196" s="27">
        <v>23699.8286935752</v>
      </c>
      <c r="BU1196">
        <f t="shared" si="72"/>
        <v>104923.626440704</v>
      </c>
      <c r="BV1196">
        <f t="shared" si="73"/>
        <v>175955.792915544</v>
      </c>
      <c r="BW1196" s="9">
        <v>1191</v>
      </c>
      <c r="BX1196">
        <f t="shared" si="74"/>
        <v>0</v>
      </c>
      <c r="BY1196">
        <f t="shared" si="75"/>
        <v>1</v>
      </c>
    </row>
    <row r="1197" spans="1:77">
      <c r="A1197" s="33">
        <v>1192</v>
      </c>
      <c r="BP1197" s="27">
        <v>0.794625011634024</v>
      </c>
      <c r="BQ1197" s="27">
        <v>13494.091289872</v>
      </c>
      <c r="BR1197" s="27">
        <v>1.36341428114524</v>
      </c>
      <c r="BS1197" s="27">
        <v>22807.2380961856</v>
      </c>
      <c r="BU1197">
        <f t="shared" si="72"/>
        <v>105699.660455232</v>
      </c>
      <c r="BV1197">
        <f t="shared" si="73"/>
        <v>181704.904075601</v>
      </c>
      <c r="BW1197" s="9">
        <v>1192</v>
      </c>
      <c r="BX1197">
        <f t="shared" si="74"/>
        <v>0</v>
      </c>
      <c r="BY1197">
        <f t="shared" si="75"/>
        <v>1</v>
      </c>
    </row>
    <row r="1198" spans="1:77">
      <c r="A1198" s="33">
        <v>1193</v>
      </c>
      <c r="BP1198" s="27">
        <v>0.8299580501401</v>
      </c>
      <c r="BQ1198" s="27">
        <v>11935.0349737477</v>
      </c>
      <c r="BR1198" s="27">
        <v>1.42806683902769</v>
      </c>
      <c r="BS1198" s="27">
        <v>20665.1675993164</v>
      </c>
      <c r="BU1198">
        <f t="shared" si="72"/>
        <v>112558.672547267</v>
      </c>
      <c r="BV1198">
        <f t="shared" si="73"/>
        <v>193544.858254838</v>
      </c>
      <c r="BW1198" s="9">
        <v>1193</v>
      </c>
      <c r="BX1198">
        <f t="shared" si="74"/>
        <v>0</v>
      </c>
      <c r="BY1198">
        <f t="shared" si="75"/>
        <v>1</v>
      </c>
    </row>
    <row r="1199" spans="1:77">
      <c r="A1199" s="33">
        <v>1194</v>
      </c>
      <c r="BP1199" s="27">
        <v>0.768113073645522</v>
      </c>
      <c r="BQ1199" s="27">
        <v>10951.0000785921</v>
      </c>
      <c r="BR1199" s="27">
        <v>1.29657881032377</v>
      </c>
      <c r="BS1199" s="27">
        <v>18613.19991759</v>
      </c>
      <c r="BU1199">
        <f t="shared" si="72"/>
        <v>104265.960968236</v>
      </c>
      <c r="BV1199">
        <f t="shared" si="73"/>
        <v>175873.621630976</v>
      </c>
      <c r="BW1199" s="9">
        <v>1194</v>
      </c>
      <c r="BX1199">
        <f t="shared" si="74"/>
        <v>0</v>
      </c>
      <c r="BY1199">
        <f t="shared" si="75"/>
        <v>1</v>
      </c>
    </row>
    <row r="1200" spans="1:77">
      <c r="A1200" s="33">
        <v>1195</v>
      </c>
      <c r="BP1200" s="27">
        <v>0.823375554922715</v>
      </c>
      <c r="BQ1200" s="27">
        <v>16692.6520099817</v>
      </c>
      <c r="BR1200" s="27">
        <v>1.44604826488535</v>
      </c>
      <c r="BS1200" s="27">
        <v>25434.6660118233</v>
      </c>
      <c r="BU1200">
        <f t="shared" si="72"/>
        <v>106813.681228426</v>
      </c>
      <c r="BV1200">
        <f t="shared" si="73"/>
        <v>191472.573720979</v>
      </c>
      <c r="BW1200" s="9">
        <v>1195</v>
      </c>
      <c r="BX1200">
        <f t="shared" si="74"/>
        <v>0</v>
      </c>
      <c r="BY1200">
        <f t="shared" si="75"/>
        <v>1</v>
      </c>
    </row>
    <row r="1201" spans="1:77">
      <c r="A1201" s="33">
        <v>1196</v>
      </c>
      <c r="BP1201" s="27">
        <v>0.761448317076924</v>
      </c>
      <c r="BQ1201" s="27">
        <v>12621.1785894325</v>
      </c>
      <c r="BR1201" s="27">
        <v>1.28944059211169</v>
      </c>
      <c r="BS1201" s="27">
        <v>23504.69215478</v>
      </c>
      <c r="BU1201">
        <f t="shared" si="72"/>
        <v>101596.068972106</v>
      </c>
      <c r="BV1201">
        <f t="shared" si="73"/>
        <v>169911.396661973</v>
      </c>
      <c r="BW1201" s="9">
        <v>1196</v>
      </c>
      <c r="BX1201">
        <f t="shared" si="74"/>
        <v>0</v>
      </c>
      <c r="BY1201">
        <f t="shared" si="75"/>
        <v>1</v>
      </c>
    </row>
    <row r="1202" spans="1:77">
      <c r="A1202" s="33">
        <v>1197</v>
      </c>
      <c r="BP1202" s="27">
        <v>0.817178567739861</v>
      </c>
      <c r="BQ1202" s="27">
        <v>13595.9010946995</v>
      </c>
      <c r="BR1202" s="27">
        <v>1.40041407617502</v>
      </c>
      <c r="BS1202" s="27">
        <v>22531.3040213121</v>
      </c>
      <c r="BU1202">
        <f t="shared" si="72"/>
        <v>108980.88406628</v>
      </c>
      <c r="BV1202">
        <f t="shared" si="73"/>
        <v>187530.80740494</v>
      </c>
      <c r="BW1202" s="9">
        <v>1197</v>
      </c>
      <c r="BX1202">
        <f t="shared" si="74"/>
        <v>0</v>
      </c>
      <c r="BY1202">
        <f t="shared" si="75"/>
        <v>1</v>
      </c>
    </row>
    <row r="1203" spans="1:77">
      <c r="A1203" s="33">
        <v>1198</v>
      </c>
      <c r="BP1203" s="27">
        <v>0.809595136213267</v>
      </c>
      <c r="BQ1203" s="27">
        <v>12245.680345267</v>
      </c>
      <c r="BR1203" s="27">
        <v>1.4224073075775</v>
      </c>
      <c r="BS1203" s="27">
        <v>22031.5548777899</v>
      </c>
      <c r="BU1203">
        <f t="shared" si="72"/>
        <v>109193.590086723</v>
      </c>
      <c r="BV1203">
        <f t="shared" si="73"/>
        <v>191329.541258834</v>
      </c>
      <c r="BW1203" s="9">
        <v>1198</v>
      </c>
      <c r="BX1203">
        <f t="shared" si="74"/>
        <v>0</v>
      </c>
      <c r="BY1203">
        <f t="shared" si="75"/>
        <v>1</v>
      </c>
    </row>
    <row r="1204" spans="1:77">
      <c r="A1204" s="33">
        <v>1199</v>
      </c>
      <c r="BP1204" s="27">
        <v>0.805968802836041</v>
      </c>
      <c r="BQ1204" s="27">
        <v>13372.8507260231</v>
      </c>
      <c r="BR1204" s="27">
        <v>1.39514692973116</v>
      </c>
      <c r="BS1204" s="27">
        <v>25548.2726231782</v>
      </c>
      <c r="BU1204">
        <f t="shared" si="72"/>
        <v>107522.469699383</v>
      </c>
      <c r="BV1204">
        <f t="shared" si="73"/>
        <v>183723.766836495</v>
      </c>
      <c r="BW1204" s="9">
        <v>1199</v>
      </c>
      <c r="BX1204">
        <f t="shared" si="74"/>
        <v>0</v>
      </c>
      <c r="BY1204">
        <f t="shared" si="75"/>
        <v>1</v>
      </c>
    </row>
    <row r="1205" spans="1:77">
      <c r="A1205" s="33">
        <v>1200</v>
      </c>
      <c r="BP1205" s="27">
        <v>0.846150134845506</v>
      </c>
      <c r="BQ1205" s="27">
        <v>17559.5845586791</v>
      </c>
      <c r="BR1205" s="27">
        <v>1.44214598540472</v>
      </c>
      <c r="BS1205" s="27">
        <v>31677.5704552296</v>
      </c>
      <c r="BU1205">
        <f t="shared" si="72"/>
        <v>109362.935668147</v>
      </c>
      <c r="BV1205">
        <f t="shared" si="73"/>
        <v>184644.327355478</v>
      </c>
      <c r="BW1205" s="9">
        <v>1200</v>
      </c>
      <c r="BX1205">
        <f t="shared" si="74"/>
        <v>0</v>
      </c>
      <c r="BY1205">
        <f t="shared" si="75"/>
        <v>1</v>
      </c>
    </row>
    <row r="1206" spans="1:77">
      <c r="A1206" s="33">
        <v>1201</v>
      </c>
      <c r="BP1206" s="27">
        <v>0.761269027595928</v>
      </c>
      <c r="BQ1206" s="27">
        <v>17132.4679731347</v>
      </c>
      <c r="BR1206" s="27">
        <v>1.30984806573824</v>
      </c>
      <c r="BS1206" s="27">
        <v>28133.4967365627</v>
      </c>
      <c r="BU1206">
        <f t="shared" si="72"/>
        <v>97057.8861662544</v>
      </c>
      <c r="BV1206">
        <f t="shared" si="73"/>
        <v>168343.713124173</v>
      </c>
      <c r="BW1206" s="9">
        <v>1201</v>
      </c>
      <c r="BX1206">
        <f t="shared" si="74"/>
        <v>0</v>
      </c>
      <c r="BY1206">
        <f t="shared" si="75"/>
        <v>1</v>
      </c>
    </row>
    <row r="1207" spans="1:77">
      <c r="A1207" s="33">
        <v>1202</v>
      </c>
      <c r="BP1207" s="27">
        <v>0.789602897859592</v>
      </c>
      <c r="BQ1207" s="27">
        <v>13728.1228677227</v>
      </c>
      <c r="BR1207" s="27">
        <v>1.35520509074676</v>
      </c>
      <c r="BS1207" s="27">
        <v>23075.7306801194</v>
      </c>
      <c r="BU1207">
        <f t="shared" si="72"/>
        <v>104712.311811216</v>
      </c>
      <c r="BV1207">
        <f t="shared" si="73"/>
        <v>180205.032931894</v>
      </c>
      <c r="BW1207" s="9">
        <v>1202</v>
      </c>
      <c r="BX1207">
        <f t="shared" si="74"/>
        <v>0</v>
      </c>
      <c r="BY1207">
        <f t="shared" si="75"/>
        <v>1</v>
      </c>
    </row>
    <row r="1208" spans="1:77">
      <c r="A1208" s="33">
        <v>1203</v>
      </c>
      <c r="BP1208" s="27">
        <v>0.803173182653922</v>
      </c>
      <c r="BQ1208" s="27">
        <v>12249.1812928345</v>
      </c>
      <c r="BR1208" s="27">
        <v>1.37564406512306</v>
      </c>
      <c r="BS1208" s="27">
        <v>20598.4088198609</v>
      </c>
      <c r="BU1208">
        <f t="shared" si="72"/>
        <v>108226.796105254</v>
      </c>
      <c r="BV1208">
        <f t="shared" si="73"/>
        <v>185748.200948598</v>
      </c>
      <c r="BW1208" s="9">
        <v>1203</v>
      </c>
      <c r="BX1208">
        <f t="shared" si="74"/>
        <v>0</v>
      </c>
      <c r="BY1208">
        <f t="shared" si="75"/>
        <v>1</v>
      </c>
    </row>
    <row r="1209" spans="1:77">
      <c r="A1209" s="33">
        <v>1204</v>
      </c>
      <c r="BP1209" s="27">
        <v>0.790184249341166</v>
      </c>
      <c r="BQ1209" s="27">
        <v>14434.4444191366</v>
      </c>
      <c r="BR1209" s="27">
        <v>1.34290152868579</v>
      </c>
      <c r="BS1209" s="27">
        <v>21597.9773471862</v>
      </c>
      <c r="BU1209">
        <f t="shared" si="72"/>
        <v>104093.192982038</v>
      </c>
      <c r="BV1209">
        <f t="shared" si="73"/>
        <v>179837.251955683</v>
      </c>
      <c r="BW1209" s="9">
        <v>1204</v>
      </c>
      <c r="BX1209">
        <f t="shared" si="74"/>
        <v>0</v>
      </c>
      <c r="BY1209">
        <f t="shared" si="75"/>
        <v>1</v>
      </c>
    </row>
    <row r="1210" spans="1:77">
      <c r="A1210" s="33">
        <v>1205</v>
      </c>
      <c r="BP1210" s="27">
        <v>0.819183753873886</v>
      </c>
      <c r="BQ1210" s="27">
        <v>12945.4117426204</v>
      </c>
      <c r="BR1210" s="27">
        <v>1.38505158405944</v>
      </c>
      <c r="BS1210" s="27">
        <v>22089.7072104687</v>
      </c>
      <c r="BU1210">
        <f t="shared" si="72"/>
        <v>109932.151338462</v>
      </c>
      <c r="BV1210">
        <f t="shared" si="73"/>
        <v>185668.030398447</v>
      </c>
      <c r="BW1210" s="9">
        <v>1205</v>
      </c>
      <c r="BX1210">
        <f t="shared" si="74"/>
        <v>0</v>
      </c>
      <c r="BY1210">
        <f t="shared" si="75"/>
        <v>1</v>
      </c>
    </row>
    <row r="1211" spans="1:77">
      <c r="A1211" s="33">
        <v>1206</v>
      </c>
      <c r="BP1211" s="27">
        <v>0.848304830840175</v>
      </c>
      <c r="BQ1211" s="27">
        <v>21906.9151647099</v>
      </c>
      <c r="BR1211" s="27">
        <v>1.46541155110823</v>
      </c>
      <c r="BS1211" s="27">
        <v>38633.7746527961</v>
      </c>
      <c r="BU1211">
        <f t="shared" si="72"/>
        <v>105338.809461316</v>
      </c>
      <c r="BV1211">
        <f t="shared" si="73"/>
        <v>181177.958013438</v>
      </c>
      <c r="BW1211" s="9">
        <v>1206</v>
      </c>
      <c r="BX1211">
        <f t="shared" si="74"/>
        <v>0</v>
      </c>
      <c r="BY1211">
        <f t="shared" si="75"/>
        <v>1</v>
      </c>
    </row>
    <row r="1212" spans="1:77">
      <c r="A1212" s="33">
        <v>1207</v>
      </c>
      <c r="BP1212" s="27">
        <v>0.812238381803206</v>
      </c>
      <c r="BQ1212" s="27">
        <v>12316.3929711221</v>
      </c>
      <c r="BR1212" s="27">
        <v>1.37823912666816</v>
      </c>
      <c r="BS1212" s="27">
        <v>23127.8286706674</v>
      </c>
      <c r="BU1212">
        <f t="shared" si="72"/>
        <v>109519.364299359</v>
      </c>
      <c r="BV1212">
        <f t="shared" si="73"/>
        <v>183608.040329557</v>
      </c>
      <c r="BW1212" s="9">
        <v>1207</v>
      </c>
      <c r="BX1212">
        <f t="shared" si="74"/>
        <v>0</v>
      </c>
      <c r="BY1212">
        <f t="shared" si="75"/>
        <v>1</v>
      </c>
    </row>
    <row r="1213" spans="1:77">
      <c r="A1213" s="33">
        <v>1208</v>
      </c>
      <c r="BP1213" s="27">
        <v>0.83783858915602</v>
      </c>
      <c r="BQ1213" s="27">
        <v>13058.8160014647</v>
      </c>
      <c r="BR1213" s="27">
        <v>1.42851988430291</v>
      </c>
      <c r="BS1213" s="27">
        <v>21803.577672358</v>
      </c>
      <c r="BU1213">
        <f t="shared" si="72"/>
        <v>112616.972371938</v>
      </c>
      <c r="BV1213">
        <f t="shared" si="73"/>
        <v>192474.404973079</v>
      </c>
      <c r="BW1213" s="9">
        <v>1208</v>
      </c>
      <c r="BX1213">
        <f t="shared" si="74"/>
        <v>0</v>
      </c>
      <c r="BY1213">
        <f t="shared" si="75"/>
        <v>1</v>
      </c>
    </row>
    <row r="1214" spans="1:77">
      <c r="A1214" s="33">
        <v>1209</v>
      </c>
      <c r="BP1214" s="27">
        <v>0.857131033897404</v>
      </c>
      <c r="BQ1214" s="27">
        <v>11289.8138424621</v>
      </c>
      <c r="BR1214" s="27">
        <v>1.48927676199837</v>
      </c>
      <c r="BS1214" s="27">
        <v>20621.6798570722</v>
      </c>
      <c r="BU1214">
        <f t="shared" si="72"/>
        <v>117279.841242148</v>
      </c>
      <c r="BV1214">
        <f t="shared" si="73"/>
        <v>202769.834442683</v>
      </c>
      <c r="BW1214" s="9">
        <v>1209</v>
      </c>
      <c r="BX1214">
        <f t="shared" si="74"/>
        <v>0</v>
      </c>
      <c r="BY1214">
        <f t="shared" si="75"/>
        <v>1</v>
      </c>
    </row>
    <row r="1215" spans="1:77">
      <c r="A1215" s="33">
        <v>1210</v>
      </c>
      <c r="BP1215" s="27">
        <v>0.805780258114482</v>
      </c>
      <c r="BQ1215" s="27">
        <v>13016.4752109707</v>
      </c>
      <c r="BR1215" s="27">
        <v>1.38583104793681</v>
      </c>
      <c r="BS1215" s="27">
        <v>23318.1511173205</v>
      </c>
      <c r="BU1215">
        <f t="shared" si="72"/>
        <v>107850.563506202</v>
      </c>
      <c r="BV1215">
        <f t="shared" si="73"/>
        <v>184556.506073201</v>
      </c>
      <c r="BW1215" s="9">
        <v>1210</v>
      </c>
      <c r="BX1215">
        <f t="shared" si="74"/>
        <v>0</v>
      </c>
      <c r="BY1215">
        <f t="shared" si="75"/>
        <v>1</v>
      </c>
    </row>
    <row r="1216" spans="1:77">
      <c r="A1216" s="33">
        <v>1211</v>
      </c>
      <c r="BP1216" s="27">
        <v>0.830664212387487</v>
      </c>
      <c r="BQ1216" s="27">
        <v>15837.6706858725</v>
      </c>
      <c r="BR1216" s="27">
        <v>1.44513040280672</v>
      </c>
      <c r="BS1216" s="27">
        <v>27988.250037639</v>
      </c>
      <c r="BU1216">
        <f t="shared" si="72"/>
        <v>108761.96117225</v>
      </c>
      <c r="BV1216">
        <f t="shared" si="73"/>
        <v>188781.310383369</v>
      </c>
      <c r="BW1216" s="9">
        <v>1211</v>
      </c>
      <c r="BX1216">
        <f t="shared" si="74"/>
        <v>0</v>
      </c>
      <c r="BY1216">
        <f t="shared" si="75"/>
        <v>1</v>
      </c>
    </row>
    <row r="1217" spans="1:77">
      <c r="A1217" s="33">
        <v>1212</v>
      </c>
      <c r="BP1217" s="27">
        <v>0.789921132528062</v>
      </c>
      <c r="BQ1217" s="27">
        <v>13812.4990913776</v>
      </c>
      <c r="BR1217" s="27">
        <v>1.33777848477563</v>
      </c>
      <c r="BS1217" s="27">
        <v>20242.5509156866</v>
      </c>
      <c r="BU1217">
        <f t="shared" si="72"/>
        <v>104675.670787832</v>
      </c>
      <c r="BV1217">
        <f t="shared" si="73"/>
        <v>180424.221800658</v>
      </c>
      <c r="BW1217" s="9">
        <v>1212</v>
      </c>
      <c r="BX1217">
        <f t="shared" si="74"/>
        <v>0</v>
      </c>
      <c r="BY1217">
        <f t="shared" si="75"/>
        <v>1</v>
      </c>
    </row>
    <row r="1218" spans="1:77">
      <c r="A1218" s="33">
        <v>1213</v>
      </c>
      <c r="BP1218" s="27">
        <v>0.830969648066501</v>
      </c>
      <c r="BQ1218" s="27">
        <v>13212.8260043638</v>
      </c>
      <c r="BR1218" s="27">
        <v>1.39708315706889</v>
      </c>
      <c r="BS1218" s="27">
        <v>22578.2058500613</v>
      </c>
      <c r="BU1218">
        <f t="shared" si="72"/>
        <v>111432.621205611</v>
      </c>
      <c r="BV1218">
        <f t="shared" si="73"/>
        <v>186984.267710272</v>
      </c>
      <c r="BW1218" s="9">
        <v>1213</v>
      </c>
      <c r="BX1218">
        <f t="shared" si="74"/>
        <v>0</v>
      </c>
      <c r="BY1218">
        <f t="shared" si="75"/>
        <v>1</v>
      </c>
    </row>
    <row r="1219" spans="1:77">
      <c r="A1219" s="33">
        <v>1214</v>
      </c>
      <c r="BP1219" s="27">
        <v>0.820638287772861</v>
      </c>
      <c r="BQ1219" s="27">
        <v>12062.1301033817</v>
      </c>
      <c r="BR1219" s="27">
        <v>1.41878774685376</v>
      </c>
      <c r="BS1219" s="27">
        <v>20964.0492767764</v>
      </c>
      <c r="BU1219">
        <f t="shared" si="72"/>
        <v>111033.613062547</v>
      </c>
      <c r="BV1219">
        <f t="shared" si="73"/>
        <v>191854.112751288</v>
      </c>
      <c r="BW1219" s="9">
        <v>1214</v>
      </c>
      <c r="BX1219">
        <f t="shared" si="74"/>
        <v>0</v>
      </c>
      <c r="BY1219">
        <f t="shared" si="75"/>
        <v>1</v>
      </c>
    </row>
    <row r="1220" spans="1:77">
      <c r="A1220" s="33">
        <v>1215</v>
      </c>
      <c r="BP1220" s="27">
        <v>0.798871170659482</v>
      </c>
      <c r="BQ1220" s="27">
        <v>12960.9663286069</v>
      </c>
      <c r="BR1220" s="27">
        <v>1.34291203571734</v>
      </c>
      <c r="BS1220" s="27">
        <v>22175.7397630361</v>
      </c>
      <c r="BU1220">
        <f t="shared" si="72"/>
        <v>106869.709270315</v>
      </c>
      <c r="BV1220">
        <f t="shared" si="73"/>
        <v>179261.065594565</v>
      </c>
      <c r="BW1220" s="9">
        <v>1215</v>
      </c>
      <c r="BX1220">
        <f t="shared" si="74"/>
        <v>0</v>
      </c>
      <c r="BY1220">
        <f t="shared" si="75"/>
        <v>1</v>
      </c>
    </row>
    <row r="1221" spans="1:77">
      <c r="A1221" s="33">
        <v>1216</v>
      </c>
      <c r="BP1221" s="27">
        <v>0.777312741198476</v>
      </c>
      <c r="BQ1221" s="27">
        <v>13903.8029625898</v>
      </c>
      <c r="BR1221" s="27">
        <v>1.32760205040717</v>
      </c>
      <c r="BS1221" s="27">
        <v>23171.9258108084</v>
      </c>
      <c r="BU1221">
        <f t="shared" si="72"/>
        <v>102693.108217182</v>
      </c>
      <c r="BV1221">
        <f t="shared" si="73"/>
        <v>175968.381750267</v>
      </c>
      <c r="BW1221" s="9">
        <v>1216</v>
      </c>
      <c r="BX1221">
        <f t="shared" si="74"/>
        <v>0</v>
      </c>
      <c r="BY1221">
        <f t="shared" si="75"/>
        <v>1</v>
      </c>
    </row>
    <row r="1222" spans="1:77">
      <c r="A1222" s="33">
        <v>1217</v>
      </c>
      <c r="BP1222" s="27">
        <v>0.761852291454368</v>
      </c>
      <c r="BQ1222" s="27">
        <v>14566.2788480292</v>
      </c>
      <c r="BR1222" s="27">
        <v>1.30783232728008</v>
      </c>
      <c r="BS1222" s="27">
        <v>24221.6656680665</v>
      </c>
      <c r="BU1222">
        <f t="shared" si="72"/>
        <v>99711.564870126</v>
      </c>
      <c r="BV1222">
        <f t="shared" si="73"/>
        <v>171953.183423945</v>
      </c>
      <c r="BW1222" s="9">
        <v>1217</v>
      </c>
      <c r="BX1222">
        <f t="shared" si="74"/>
        <v>0</v>
      </c>
      <c r="BY1222">
        <f t="shared" si="75"/>
        <v>1</v>
      </c>
    </row>
    <row r="1223" spans="1:77">
      <c r="A1223" s="33">
        <v>1218</v>
      </c>
      <c r="BP1223" s="27">
        <v>0.785804629288944</v>
      </c>
      <c r="BQ1223" s="27">
        <v>13133.0275326346</v>
      </c>
      <c r="BR1223" s="27">
        <v>1.33743884040243</v>
      </c>
      <c r="BS1223" s="27">
        <v>20108.3172525895</v>
      </c>
      <c r="BU1223">
        <f t="shared" ref="BU1223:BU1286" si="76">BP1223*$BV$1-BQ1223</f>
        <v>104737.666860707</v>
      </c>
      <c r="BV1223">
        <f t="shared" ref="BV1223:BV1286" si="77">BR1223*$BV$1-BS1223</f>
        <v>180507.508807775</v>
      </c>
      <c r="BW1223" s="9">
        <v>1218</v>
      </c>
      <c r="BX1223">
        <f t="shared" ref="BX1223:BX1286" si="78">IF(BU1223=MAX($BU1223:$BV1223),1,0)</f>
        <v>0</v>
      </c>
      <c r="BY1223">
        <f t="shared" ref="BY1223:BY1286" si="79">IF(BV1223=MAX($BU1223:$BV1223),1,0)</f>
        <v>1</v>
      </c>
    </row>
    <row r="1224" spans="1:77">
      <c r="A1224" s="33">
        <v>1219</v>
      </c>
      <c r="BP1224" s="27">
        <v>0.794848986705844</v>
      </c>
      <c r="BQ1224" s="27">
        <v>17014.5102254558</v>
      </c>
      <c r="BR1224" s="27">
        <v>1.37714488924043</v>
      </c>
      <c r="BS1224" s="27">
        <v>27310.5226092398</v>
      </c>
      <c r="BU1224">
        <f t="shared" si="76"/>
        <v>102212.837780421</v>
      </c>
      <c r="BV1224">
        <f t="shared" si="77"/>
        <v>179261.210776825</v>
      </c>
      <c r="BW1224" s="9">
        <v>1219</v>
      </c>
      <c r="BX1224">
        <f t="shared" si="78"/>
        <v>0</v>
      </c>
      <c r="BY1224">
        <f t="shared" si="79"/>
        <v>1</v>
      </c>
    </row>
    <row r="1225" spans="1:77">
      <c r="A1225" s="33">
        <v>1220</v>
      </c>
      <c r="BP1225" s="27">
        <v>0.781214026079309</v>
      </c>
      <c r="BQ1225" s="27">
        <v>13066.1989365685</v>
      </c>
      <c r="BR1225" s="27">
        <v>1.32430004137719</v>
      </c>
      <c r="BS1225" s="27">
        <v>22848.5162946437</v>
      </c>
      <c r="BU1225">
        <f t="shared" si="76"/>
        <v>104115.904975328</v>
      </c>
      <c r="BV1225">
        <f t="shared" si="77"/>
        <v>175796.489911935</v>
      </c>
      <c r="BW1225" s="9">
        <v>1220</v>
      </c>
      <c r="BX1225">
        <f t="shared" si="78"/>
        <v>0</v>
      </c>
      <c r="BY1225">
        <f t="shared" si="79"/>
        <v>1</v>
      </c>
    </row>
    <row r="1226" spans="1:77">
      <c r="A1226" s="33">
        <v>1221</v>
      </c>
      <c r="BP1226" s="27">
        <v>0.837958382646621</v>
      </c>
      <c r="BQ1226" s="27">
        <v>11230.0220559482</v>
      </c>
      <c r="BR1226" s="27">
        <v>1.45896344484816</v>
      </c>
      <c r="BS1226" s="27">
        <v>21521.3522094892</v>
      </c>
      <c r="BU1226">
        <f t="shared" si="76"/>
        <v>114463.735341045</v>
      </c>
      <c r="BV1226">
        <f t="shared" si="77"/>
        <v>197323.164517735</v>
      </c>
      <c r="BW1226" s="9">
        <v>1221</v>
      </c>
      <c r="BX1226">
        <f t="shared" si="78"/>
        <v>0</v>
      </c>
      <c r="BY1226">
        <f t="shared" si="79"/>
        <v>1</v>
      </c>
    </row>
    <row r="1227" spans="1:77">
      <c r="A1227" s="33">
        <v>1222</v>
      </c>
      <c r="BP1227" s="27">
        <v>0.851843074629818</v>
      </c>
      <c r="BQ1227" s="27">
        <v>12590.5438339669</v>
      </c>
      <c r="BR1227" s="27">
        <v>1.45397919215351</v>
      </c>
      <c r="BS1227" s="27">
        <v>20709.0217259245</v>
      </c>
      <c r="BU1227">
        <f t="shared" si="76"/>
        <v>115185.917360506</v>
      </c>
      <c r="BV1227">
        <f t="shared" si="77"/>
        <v>197387.857097102</v>
      </c>
      <c r="BW1227" s="9">
        <v>1222</v>
      </c>
      <c r="BX1227">
        <f t="shared" si="78"/>
        <v>0</v>
      </c>
      <c r="BY1227">
        <f t="shared" si="79"/>
        <v>1</v>
      </c>
    </row>
    <row r="1228" spans="1:77">
      <c r="A1228" s="33">
        <v>1223</v>
      </c>
      <c r="BP1228" s="27">
        <v>0.813416635966394</v>
      </c>
      <c r="BQ1228" s="27">
        <v>11695.2962889301</v>
      </c>
      <c r="BR1228" s="27">
        <v>1.41276627011102</v>
      </c>
      <c r="BS1228" s="27">
        <v>19841.3875751948</v>
      </c>
      <c r="BU1228">
        <f t="shared" si="76"/>
        <v>110317.199106029</v>
      </c>
      <c r="BV1228">
        <f t="shared" si="77"/>
        <v>192073.552941458</v>
      </c>
      <c r="BW1228" s="9">
        <v>1223</v>
      </c>
      <c r="BX1228">
        <f t="shared" si="78"/>
        <v>0</v>
      </c>
      <c r="BY1228">
        <f t="shared" si="79"/>
        <v>1</v>
      </c>
    </row>
    <row r="1229" spans="1:77">
      <c r="A1229" s="33">
        <v>1224</v>
      </c>
      <c r="BP1229" s="27">
        <v>0.774051810347687</v>
      </c>
      <c r="BQ1229" s="27">
        <v>15927.2666506655</v>
      </c>
      <c r="BR1229" s="27">
        <v>1.33258204134088</v>
      </c>
      <c r="BS1229" s="27">
        <v>24536.0028461238</v>
      </c>
      <c r="BU1229">
        <f t="shared" si="76"/>
        <v>100180.504901488</v>
      </c>
      <c r="BV1229">
        <f t="shared" si="77"/>
        <v>175351.303355008</v>
      </c>
      <c r="BW1229" s="9">
        <v>1224</v>
      </c>
      <c r="BX1229">
        <f t="shared" si="78"/>
        <v>0</v>
      </c>
      <c r="BY1229">
        <f t="shared" si="79"/>
        <v>1</v>
      </c>
    </row>
    <row r="1230" spans="1:77">
      <c r="A1230" s="33">
        <v>1225</v>
      </c>
      <c r="BP1230" s="27">
        <v>0.80756683633853</v>
      </c>
      <c r="BQ1230" s="27">
        <v>16781.1172801361</v>
      </c>
      <c r="BR1230" s="27">
        <v>1.3929958828388</v>
      </c>
      <c r="BS1230" s="27">
        <v>28908.6537240973</v>
      </c>
      <c r="BU1230">
        <f t="shared" si="76"/>
        <v>104353.908170643</v>
      </c>
      <c r="BV1230">
        <f t="shared" si="77"/>
        <v>180040.728701723</v>
      </c>
      <c r="BW1230" s="9">
        <v>1225</v>
      </c>
      <c r="BX1230">
        <f t="shared" si="78"/>
        <v>0</v>
      </c>
      <c r="BY1230">
        <f t="shared" si="79"/>
        <v>1</v>
      </c>
    </row>
    <row r="1231" spans="1:77">
      <c r="A1231" s="33">
        <v>1226</v>
      </c>
      <c r="BP1231" s="27">
        <v>0.845375718472899</v>
      </c>
      <c r="BQ1231" s="27">
        <v>12605.0104812574</v>
      </c>
      <c r="BR1231" s="27">
        <v>1.44804772351141</v>
      </c>
      <c r="BS1231" s="27">
        <v>22014.954077876</v>
      </c>
      <c r="BU1231">
        <f t="shared" si="76"/>
        <v>114201.347289677</v>
      </c>
      <c r="BV1231">
        <f t="shared" si="77"/>
        <v>195192.204448836</v>
      </c>
      <c r="BW1231" s="9">
        <v>1226</v>
      </c>
      <c r="BX1231">
        <f t="shared" si="78"/>
        <v>0</v>
      </c>
      <c r="BY1231">
        <f t="shared" si="79"/>
        <v>1</v>
      </c>
    </row>
    <row r="1232" spans="1:77">
      <c r="A1232" s="33">
        <v>1227</v>
      </c>
      <c r="BP1232" s="27">
        <v>0.848164745211585</v>
      </c>
      <c r="BQ1232" s="27">
        <v>10265.1668942898</v>
      </c>
      <c r="BR1232" s="27">
        <v>1.47628750954566</v>
      </c>
      <c r="BS1232" s="27">
        <v>18269.1156194281</v>
      </c>
      <c r="BU1232">
        <f t="shared" si="76"/>
        <v>116959.544887448</v>
      </c>
      <c r="BV1232">
        <f t="shared" si="77"/>
        <v>203174.010812421</v>
      </c>
      <c r="BW1232" s="9">
        <v>1227</v>
      </c>
      <c r="BX1232">
        <f t="shared" si="78"/>
        <v>0</v>
      </c>
      <c r="BY1232">
        <f t="shared" si="79"/>
        <v>1</v>
      </c>
    </row>
    <row r="1233" spans="1:77">
      <c r="A1233" s="33">
        <v>1228</v>
      </c>
      <c r="BP1233" s="27">
        <v>0.830850354016164</v>
      </c>
      <c r="BQ1233" s="27">
        <v>13904.6195569748</v>
      </c>
      <c r="BR1233" s="27">
        <v>1.42584635460358</v>
      </c>
      <c r="BS1233" s="27">
        <v>23741.5405466202</v>
      </c>
      <c r="BU1233">
        <f t="shared" si="76"/>
        <v>110722.93354545</v>
      </c>
      <c r="BV1233">
        <f t="shared" si="77"/>
        <v>190135.412643917</v>
      </c>
      <c r="BW1233" s="9">
        <v>1228</v>
      </c>
      <c r="BX1233">
        <f t="shared" si="78"/>
        <v>0</v>
      </c>
      <c r="BY1233">
        <f t="shared" si="79"/>
        <v>1</v>
      </c>
    </row>
    <row r="1234" spans="1:77">
      <c r="A1234" s="33">
        <v>1229</v>
      </c>
      <c r="BP1234" s="27">
        <v>0.829432063425951</v>
      </c>
      <c r="BQ1234" s="27">
        <v>16956.4235075186</v>
      </c>
      <c r="BR1234" s="27">
        <v>1.41572920752847</v>
      </c>
      <c r="BS1234" s="27">
        <v>25135.7643176472</v>
      </c>
      <c r="BU1234">
        <f t="shared" si="76"/>
        <v>107458.386006374</v>
      </c>
      <c r="BV1234">
        <f t="shared" si="77"/>
        <v>187223.616811623</v>
      </c>
      <c r="BW1234" s="9">
        <v>1229</v>
      </c>
      <c r="BX1234">
        <f t="shared" si="78"/>
        <v>0</v>
      </c>
      <c r="BY1234">
        <f t="shared" si="79"/>
        <v>1</v>
      </c>
    </row>
    <row r="1235" spans="1:77">
      <c r="A1235" s="33">
        <v>1230</v>
      </c>
      <c r="BP1235" s="27">
        <v>0.818462778999277</v>
      </c>
      <c r="BQ1235" s="27">
        <v>15544.9897976695</v>
      </c>
      <c r="BR1235" s="27">
        <v>1.39665291356961</v>
      </c>
      <c r="BS1235" s="27">
        <v>24503.3767427174</v>
      </c>
      <c r="BU1235">
        <f t="shared" si="76"/>
        <v>107224.427052222</v>
      </c>
      <c r="BV1235">
        <f t="shared" si="77"/>
        <v>184994.560292725</v>
      </c>
      <c r="BW1235" s="9">
        <v>1230</v>
      </c>
      <c r="BX1235">
        <f t="shared" si="78"/>
        <v>0</v>
      </c>
      <c r="BY1235">
        <f t="shared" si="79"/>
        <v>1</v>
      </c>
    </row>
    <row r="1236" spans="1:77">
      <c r="A1236" s="33">
        <v>1231</v>
      </c>
      <c r="BP1236" s="27">
        <v>0.816836923644001</v>
      </c>
      <c r="BQ1236" s="27">
        <v>15836.5624765148</v>
      </c>
      <c r="BR1236" s="27">
        <v>1.39486574578597</v>
      </c>
      <c r="BS1236" s="27">
        <v>25675.016547874</v>
      </c>
      <c r="BU1236">
        <f t="shared" si="76"/>
        <v>106688.976070085</v>
      </c>
      <c r="BV1236">
        <f t="shared" si="77"/>
        <v>183554.845320022</v>
      </c>
      <c r="BW1236" s="9">
        <v>1231</v>
      </c>
      <c r="BX1236">
        <f t="shared" si="78"/>
        <v>0</v>
      </c>
      <c r="BY1236">
        <f t="shared" si="79"/>
        <v>1</v>
      </c>
    </row>
    <row r="1237" spans="1:77">
      <c r="A1237" s="33">
        <v>1232</v>
      </c>
      <c r="BP1237" s="27">
        <v>0.794812125056982</v>
      </c>
      <c r="BQ1237" s="27">
        <v>18674.0302930994</v>
      </c>
      <c r="BR1237" s="27">
        <v>1.35287500399276</v>
      </c>
      <c r="BS1237" s="27">
        <v>25632.7142872497</v>
      </c>
      <c r="BU1237">
        <f t="shared" si="76"/>
        <v>100547.788465448</v>
      </c>
      <c r="BV1237">
        <f t="shared" si="77"/>
        <v>177298.536311664</v>
      </c>
      <c r="BW1237" s="9">
        <v>1232</v>
      </c>
      <c r="BX1237">
        <f t="shared" si="78"/>
        <v>0</v>
      </c>
      <c r="BY1237">
        <f t="shared" si="79"/>
        <v>1</v>
      </c>
    </row>
    <row r="1238" spans="1:77">
      <c r="A1238" s="33">
        <v>1233</v>
      </c>
      <c r="BP1238" s="27">
        <v>0.822407759300743</v>
      </c>
      <c r="BQ1238" s="27">
        <v>12456.5268805398</v>
      </c>
      <c r="BR1238" s="27">
        <v>1.42554648408879</v>
      </c>
      <c r="BS1238" s="27">
        <v>22112.108908994</v>
      </c>
      <c r="BU1238">
        <f t="shared" si="76"/>
        <v>110904.637014572</v>
      </c>
      <c r="BV1238">
        <f t="shared" si="77"/>
        <v>191719.863704324</v>
      </c>
      <c r="BW1238" s="9">
        <v>1233</v>
      </c>
      <c r="BX1238">
        <f t="shared" si="78"/>
        <v>0</v>
      </c>
      <c r="BY1238">
        <f t="shared" si="79"/>
        <v>1</v>
      </c>
    </row>
    <row r="1239" spans="1:77">
      <c r="A1239" s="33">
        <v>1234</v>
      </c>
      <c r="BP1239" s="27">
        <v>0.829597504482209</v>
      </c>
      <c r="BQ1239" s="27">
        <v>13223.6700725013</v>
      </c>
      <c r="BR1239" s="27">
        <v>1.40628433441353</v>
      </c>
      <c r="BS1239" s="27">
        <v>24005.4104684841</v>
      </c>
      <c r="BU1239">
        <f t="shared" si="76"/>
        <v>111215.95559983</v>
      </c>
      <c r="BV1239">
        <f t="shared" si="77"/>
        <v>186937.239693545</v>
      </c>
      <c r="BW1239" s="9">
        <v>1234</v>
      </c>
      <c r="BX1239">
        <f t="shared" si="78"/>
        <v>0</v>
      </c>
      <c r="BY1239">
        <f t="shared" si="79"/>
        <v>1</v>
      </c>
    </row>
    <row r="1240" spans="1:77">
      <c r="A1240" s="33">
        <v>1235</v>
      </c>
      <c r="BP1240" s="27">
        <v>0.824222618888859</v>
      </c>
      <c r="BQ1240" s="27">
        <v>14964.1639249238</v>
      </c>
      <c r="BR1240" s="27">
        <v>1.40099426651132</v>
      </c>
      <c r="BS1240" s="27">
        <v>22309.3518629599</v>
      </c>
      <c r="BU1240">
        <f t="shared" si="76"/>
        <v>108669.228908405</v>
      </c>
      <c r="BV1240">
        <f t="shared" si="77"/>
        <v>187839.788113738</v>
      </c>
      <c r="BW1240" s="9">
        <v>1235</v>
      </c>
      <c r="BX1240">
        <f t="shared" si="78"/>
        <v>0</v>
      </c>
      <c r="BY1240">
        <f t="shared" si="79"/>
        <v>1</v>
      </c>
    </row>
    <row r="1241" spans="1:77">
      <c r="A1241" s="33">
        <v>1236</v>
      </c>
      <c r="BP1241" s="27">
        <v>0.783390489084913</v>
      </c>
      <c r="BQ1241" s="27">
        <v>11608.6670520135</v>
      </c>
      <c r="BR1241" s="27">
        <v>1.3302240330823</v>
      </c>
      <c r="BS1241" s="27">
        <v>18944.0774833753</v>
      </c>
      <c r="BU1241">
        <f t="shared" si="76"/>
        <v>105899.906310723</v>
      </c>
      <c r="BV1241">
        <f t="shared" si="77"/>
        <v>180589.527478969</v>
      </c>
      <c r="BW1241" s="9">
        <v>1236</v>
      </c>
      <c r="BX1241">
        <f t="shared" si="78"/>
        <v>0</v>
      </c>
      <c r="BY1241">
        <f t="shared" si="79"/>
        <v>1</v>
      </c>
    </row>
    <row r="1242" spans="1:77">
      <c r="A1242" s="33">
        <v>1237</v>
      </c>
      <c r="BP1242" s="27">
        <v>0.865666248206281</v>
      </c>
      <c r="BQ1242" s="27">
        <v>12693.0191054783</v>
      </c>
      <c r="BR1242" s="27">
        <v>1.51001776486785</v>
      </c>
      <c r="BS1242" s="27">
        <v>21881.7212190917</v>
      </c>
      <c r="BU1242">
        <f t="shared" si="76"/>
        <v>117156.918125464</v>
      </c>
      <c r="BV1242">
        <f t="shared" si="77"/>
        <v>204620.943511086</v>
      </c>
      <c r="BW1242" s="9">
        <v>1237</v>
      </c>
      <c r="BX1242">
        <f t="shared" si="78"/>
        <v>0</v>
      </c>
      <c r="BY1242">
        <f t="shared" si="79"/>
        <v>1</v>
      </c>
    </row>
    <row r="1243" spans="1:77">
      <c r="A1243" s="33">
        <v>1238</v>
      </c>
      <c r="BP1243" s="27">
        <v>0.784857069105138</v>
      </c>
      <c r="BQ1243" s="27">
        <v>12127.2075207055</v>
      </c>
      <c r="BR1243" s="27">
        <v>1.33948090943334</v>
      </c>
      <c r="BS1243" s="27">
        <v>21504.6393443855</v>
      </c>
      <c r="BU1243">
        <f t="shared" si="76"/>
        <v>105601.352845065</v>
      </c>
      <c r="BV1243">
        <f t="shared" si="77"/>
        <v>179417.497070615</v>
      </c>
      <c r="BW1243" s="9">
        <v>1238</v>
      </c>
      <c r="BX1243">
        <f t="shared" si="78"/>
        <v>0</v>
      </c>
      <c r="BY1243">
        <f t="shared" si="79"/>
        <v>1</v>
      </c>
    </row>
    <row r="1244" spans="1:77">
      <c r="A1244" s="33">
        <v>1239</v>
      </c>
      <c r="BP1244" s="27">
        <v>0.77012005558889</v>
      </c>
      <c r="BQ1244" s="27">
        <v>12544.5477480559</v>
      </c>
      <c r="BR1244" s="27">
        <v>1.30907974316553</v>
      </c>
      <c r="BS1244" s="27">
        <v>23810.6123953342</v>
      </c>
      <c r="BU1244">
        <f t="shared" si="76"/>
        <v>102973.460590278</v>
      </c>
      <c r="BV1244">
        <f t="shared" si="77"/>
        <v>172551.349079495</v>
      </c>
      <c r="BW1244" s="9">
        <v>1239</v>
      </c>
      <c r="BX1244">
        <f t="shared" si="78"/>
        <v>0</v>
      </c>
      <c r="BY1244">
        <f t="shared" si="79"/>
        <v>1</v>
      </c>
    </row>
    <row r="1245" spans="1:77">
      <c r="A1245" s="33">
        <v>1240</v>
      </c>
      <c r="BP1245" s="27">
        <v>0.81568815286921</v>
      </c>
      <c r="BQ1245" s="27">
        <v>15350.9335646613</v>
      </c>
      <c r="BR1245" s="27">
        <v>1.37566538231539</v>
      </c>
      <c r="BS1245" s="27">
        <v>22089.7639830562</v>
      </c>
      <c r="BU1245">
        <f t="shared" si="76"/>
        <v>107002.28936572</v>
      </c>
      <c r="BV1245">
        <f t="shared" si="77"/>
        <v>184260.043364253</v>
      </c>
      <c r="BW1245" s="9">
        <v>1240</v>
      </c>
      <c r="BX1245">
        <f t="shared" si="78"/>
        <v>0</v>
      </c>
      <c r="BY1245">
        <f t="shared" si="79"/>
        <v>1</v>
      </c>
    </row>
    <row r="1246" spans="1:77">
      <c r="A1246" s="33">
        <v>1241</v>
      </c>
      <c r="BP1246" s="27">
        <v>0.843916872799176</v>
      </c>
      <c r="BQ1246" s="27">
        <v>13611.1497550577</v>
      </c>
      <c r="BR1246" s="27">
        <v>1.45920204072581</v>
      </c>
      <c r="BS1246" s="27">
        <v>22245.6512622061</v>
      </c>
      <c r="BU1246">
        <f t="shared" si="76"/>
        <v>112976.381164819</v>
      </c>
      <c r="BV1246">
        <f t="shared" si="77"/>
        <v>196634.654846665</v>
      </c>
      <c r="BW1246" s="9">
        <v>1241</v>
      </c>
      <c r="BX1246">
        <f t="shared" si="78"/>
        <v>0</v>
      </c>
      <c r="BY1246">
        <f t="shared" si="79"/>
        <v>1</v>
      </c>
    </row>
    <row r="1247" spans="1:77">
      <c r="A1247" s="33">
        <v>1242</v>
      </c>
      <c r="BP1247" s="27">
        <v>0.818408247807876</v>
      </c>
      <c r="BQ1247" s="27">
        <v>14478.0048226036</v>
      </c>
      <c r="BR1247" s="27">
        <v>1.4100947717919</v>
      </c>
      <c r="BS1247" s="27">
        <v>25073.4182007591</v>
      </c>
      <c r="BU1247">
        <f t="shared" si="76"/>
        <v>108283.232348578</v>
      </c>
      <c r="BV1247">
        <f t="shared" si="77"/>
        <v>186440.797568026</v>
      </c>
      <c r="BW1247" s="9">
        <v>1242</v>
      </c>
      <c r="BX1247">
        <f t="shared" si="78"/>
        <v>0</v>
      </c>
      <c r="BY1247">
        <f t="shared" si="79"/>
        <v>1</v>
      </c>
    </row>
    <row r="1248" spans="1:77">
      <c r="A1248" s="33">
        <v>1243</v>
      </c>
      <c r="BP1248" s="27">
        <v>0.849790161980322</v>
      </c>
      <c r="BQ1248" s="27">
        <v>19483.7102553745</v>
      </c>
      <c r="BR1248" s="27">
        <v>1.47199672252884</v>
      </c>
      <c r="BS1248" s="27">
        <v>26923.7065519883</v>
      </c>
      <c r="BU1248">
        <f t="shared" si="76"/>
        <v>107984.814041674</v>
      </c>
      <c r="BV1248">
        <f t="shared" si="77"/>
        <v>193875.801827337</v>
      </c>
      <c r="BW1248" s="9">
        <v>1243</v>
      </c>
      <c r="BX1248">
        <f t="shared" si="78"/>
        <v>0</v>
      </c>
      <c r="BY1248">
        <f t="shared" si="79"/>
        <v>1</v>
      </c>
    </row>
    <row r="1249" spans="1:77">
      <c r="A1249" s="33">
        <v>1244</v>
      </c>
      <c r="BP1249" s="27">
        <v>0.76177736131306</v>
      </c>
      <c r="BQ1249" s="27">
        <v>12569.4322587623</v>
      </c>
      <c r="BR1249" s="27">
        <v>1.31004633903311</v>
      </c>
      <c r="BS1249" s="27">
        <v>21500.9725920668</v>
      </c>
      <c r="BU1249">
        <f t="shared" si="76"/>
        <v>101697.171938197</v>
      </c>
      <c r="BV1249">
        <f t="shared" si="77"/>
        <v>175005.978262899</v>
      </c>
      <c r="BW1249" s="9">
        <v>1244</v>
      </c>
      <c r="BX1249">
        <f t="shared" si="78"/>
        <v>0</v>
      </c>
      <c r="BY1249">
        <f t="shared" si="79"/>
        <v>1</v>
      </c>
    </row>
    <row r="1250" spans="1:77">
      <c r="A1250" s="33">
        <v>1245</v>
      </c>
      <c r="BP1250" s="27">
        <v>0.795064909850574</v>
      </c>
      <c r="BQ1250" s="27">
        <v>16973.5301105414</v>
      </c>
      <c r="BR1250" s="27">
        <v>1.36096159394067</v>
      </c>
      <c r="BS1250" s="27">
        <v>29620.9548423422</v>
      </c>
      <c r="BU1250">
        <f t="shared" si="76"/>
        <v>102286.206367045</v>
      </c>
      <c r="BV1250">
        <f t="shared" si="77"/>
        <v>174523.284248758</v>
      </c>
      <c r="BW1250" s="9">
        <v>1245</v>
      </c>
      <c r="BX1250">
        <f t="shared" si="78"/>
        <v>0</v>
      </c>
      <c r="BY1250">
        <f t="shared" si="79"/>
        <v>1</v>
      </c>
    </row>
    <row r="1251" spans="1:77">
      <c r="A1251" s="33">
        <v>1246</v>
      </c>
      <c r="BP1251" s="27">
        <v>0.828313906446138</v>
      </c>
      <c r="BQ1251" s="27">
        <v>13632.3630444351</v>
      </c>
      <c r="BR1251" s="27">
        <v>1.44656804701082</v>
      </c>
      <c r="BS1251" s="27">
        <v>22075.8753449592</v>
      </c>
      <c r="BU1251">
        <f t="shared" si="76"/>
        <v>110614.722922486</v>
      </c>
      <c r="BV1251">
        <f t="shared" si="77"/>
        <v>194909.331706664</v>
      </c>
      <c r="BW1251" s="9">
        <v>1246</v>
      </c>
      <c r="BX1251">
        <f t="shared" si="78"/>
        <v>0</v>
      </c>
      <c r="BY1251">
        <f t="shared" si="79"/>
        <v>1</v>
      </c>
    </row>
    <row r="1252" spans="1:77">
      <c r="A1252" s="33">
        <v>1247</v>
      </c>
      <c r="BP1252" s="27">
        <v>0.799524914808372</v>
      </c>
      <c r="BQ1252" s="27">
        <v>15219.4347474634</v>
      </c>
      <c r="BR1252" s="27">
        <v>1.35101126567216</v>
      </c>
      <c r="BS1252" s="27">
        <v>26341.1803680534</v>
      </c>
      <c r="BU1252">
        <f t="shared" si="76"/>
        <v>104709.302473792</v>
      </c>
      <c r="BV1252">
        <f t="shared" si="77"/>
        <v>176310.509482771</v>
      </c>
      <c r="BW1252" s="9">
        <v>1247</v>
      </c>
      <c r="BX1252">
        <f t="shared" si="78"/>
        <v>0</v>
      </c>
      <c r="BY1252">
        <f t="shared" si="79"/>
        <v>1</v>
      </c>
    </row>
    <row r="1253" spans="1:77">
      <c r="A1253" s="33">
        <v>1248</v>
      </c>
      <c r="BP1253" s="27">
        <v>0.797631865539981</v>
      </c>
      <c r="BQ1253" s="27">
        <v>12158.0901286691</v>
      </c>
      <c r="BR1253" s="27">
        <v>1.38608187404227</v>
      </c>
      <c r="BS1253" s="27">
        <v>20407.7377859774</v>
      </c>
      <c r="BU1253">
        <f t="shared" si="76"/>
        <v>107486.689702328</v>
      </c>
      <c r="BV1253">
        <f t="shared" si="77"/>
        <v>187504.543320362</v>
      </c>
      <c r="BW1253" s="9">
        <v>1248</v>
      </c>
      <c r="BX1253">
        <f t="shared" si="78"/>
        <v>0</v>
      </c>
      <c r="BY1253">
        <f t="shared" si="79"/>
        <v>1</v>
      </c>
    </row>
    <row r="1254" spans="1:77">
      <c r="A1254" s="33">
        <v>1249</v>
      </c>
      <c r="BP1254" s="27">
        <v>0.819609409767793</v>
      </c>
      <c r="BQ1254" s="27">
        <v>14128.7445454517</v>
      </c>
      <c r="BR1254" s="27">
        <v>1.41243560616741</v>
      </c>
      <c r="BS1254" s="27">
        <v>22600.0267471508</v>
      </c>
      <c r="BU1254">
        <f t="shared" si="76"/>
        <v>108812.666919717</v>
      </c>
      <c r="BV1254">
        <f t="shared" si="77"/>
        <v>189265.314177961</v>
      </c>
      <c r="BW1254" s="9">
        <v>1249</v>
      </c>
      <c r="BX1254">
        <f t="shared" si="78"/>
        <v>0</v>
      </c>
      <c r="BY1254">
        <f t="shared" si="79"/>
        <v>1</v>
      </c>
    </row>
    <row r="1255" spans="1:77">
      <c r="A1255" s="33">
        <v>1250</v>
      </c>
      <c r="BP1255" s="27">
        <v>0.822943807910205</v>
      </c>
      <c r="BQ1255" s="27">
        <v>15224.9564915961</v>
      </c>
      <c r="BR1255" s="27">
        <v>1.39133605537162</v>
      </c>
      <c r="BS1255" s="27">
        <v>25751.1408470192</v>
      </c>
      <c r="BU1255">
        <f t="shared" si="76"/>
        <v>108216.614694935</v>
      </c>
      <c r="BV1255">
        <f t="shared" si="77"/>
        <v>182949.267458724</v>
      </c>
      <c r="BW1255" s="9">
        <v>1250</v>
      </c>
      <c r="BX1255">
        <f t="shared" si="78"/>
        <v>0</v>
      </c>
      <c r="BY1255">
        <f t="shared" si="79"/>
        <v>1</v>
      </c>
    </row>
    <row r="1256" spans="1:77">
      <c r="A1256" s="33">
        <v>1251</v>
      </c>
      <c r="BP1256" s="27">
        <v>0.802290588147713</v>
      </c>
      <c r="BQ1256" s="27">
        <v>13955.8526908815</v>
      </c>
      <c r="BR1256" s="27">
        <v>1.35644630257339</v>
      </c>
      <c r="BS1256" s="27">
        <v>25463.0609204266</v>
      </c>
      <c r="BU1256">
        <f t="shared" si="76"/>
        <v>106387.735531275</v>
      </c>
      <c r="BV1256">
        <f t="shared" si="77"/>
        <v>178003.884465582</v>
      </c>
      <c r="BW1256" s="9">
        <v>1251</v>
      </c>
      <c r="BX1256">
        <f t="shared" si="78"/>
        <v>0</v>
      </c>
      <c r="BY1256">
        <f t="shared" si="79"/>
        <v>1</v>
      </c>
    </row>
    <row r="1257" spans="1:77">
      <c r="A1257" s="33">
        <v>1252</v>
      </c>
      <c r="BP1257" s="27">
        <v>0.763059012467872</v>
      </c>
      <c r="BQ1257" s="27">
        <v>12637.5562805051</v>
      </c>
      <c r="BR1257" s="27">
        <v>1.30307807952817</v>
      </c>
      <c r="BS1257" s="27">
        <v>20985.6905841107</v>
      </c>
      <c r="BU1257">
        <f t="shared" si="76"/>
        <v>101821.295589676</v>
      </c>
      <c r="BV1257">
        <f t="shared" si="77"/>
        <v>174476.021345115</v>
      </c>
      <c r="BW1257" s="9">
        <v>1252</v>
      </c>
      <c r="BX1257">
        <f t="shared" si="78"/>
        <v>0</v>
      </c>
      <c r="BY1257">
        <f t="shared" si="79"/>
        <v>1</v>
      </c>
    </row>
    <row r="1258" spans="1:77">
      <c r="A1258" s="33">
        <v>1253</v>
      </c>
      <c r="BP1258" s="27">
        <v>0.75952172488945</v>
      </c>
      <c r="BQ1258" s="27">
        <v>20403.3133020836</v>
      </c>
      <c r="BR1258" s="27">
        <v>1.30286465808595</v>
      </c>
      <c r="BS1258" s="27">
        <v>34606.3254076775</v>
      </c>
      <c r="BU1258">
        <f t="shared" si="76"/>
        <v>93524.9454313339</v>
      </c>
      <c r="BV1258">
        <f t="shared" si="77"/>
        <v>160823.373305215</v>
      </c>
      <c r="BW1258" s="9">
        <v>1253</v>
      </c>
      <c r="BX1258">
        <f t="shared" si="78"/>
        <v>0</v>
      </c>
      <c r="BY1258">
        <f t="shared" si="79"/>
        <v>1</v>
      </c>
    </row>
    <row r="1259" spans="1:77">
      <c r="A1259" s="33">
        <v>1254</v>
      </c>
      <c r="BP1259" s="27">
        <v>0.808411891486745</v>
      </c>
      <c r="BQ1259" s="27">
        <v>13332.050152394</v>
      </c>
      <c r="BR1259" s="27">
        <v>1.38125045419078</v>
      </c>
      <c r="BS1259" s="27">
        <v>22203.7945848572</v>
      </c>
      <c r="BU1259">
        <f t="shared" si="76"/>
        <v>107929.733570618</v>
      </c>
      <c r="BV1259">
        <f t="shared" si="77"/>
        <v>184983.77354376</v>
      </c>
      <c r="BW1259" s="9">
        <v>1254</v>
      </c>
      <c r="BX1259">
        <f t="shared" si="78"/>
        <v>0</v>
      </c>
      <c r="BY1259">
        <f t="shared" si="79"/>
        <v>1</v>
      </c>
    </row>
    <row r="1260" spans="1:77">
      <c r="A1260" s="33">
        <v>1255</v>
      </c>
      <c r="BP1260" s="27">
        <v>0.801260716203269</v>
      </c>
      <c r="BQ1260" s="27">
        <v>13441.2753230014</v>
      </c>
      <c r="BR1260" s="27">
        <v>1.36906509799394</v>
      </c>
      <c r="BS1260" s="27">
        <v>22450.8550864783</v>
      </c>
      <c r="BU1260">
        <f t="shared" si="76"/>
        <v>106747.832107489</v>
      </c>
      <c r="BV1260">
        <f t="shared" si="77"/>
        <v>182908.909612613</v>
      </c>
      <c r="BW1260" s="9">
        <v>1255</v>
      </c>
      <c r="BX1260">
        <f t="shared" si="78"/>
        <v>0</v>
      </c>
      <c r="BY1260">
        <f t="shared" si="79"/>
        <v>1</v>
      </c>
    </row>
    <row r="1261" spans="1:77">
      <c r="A1261" s="33">
        <v>1256</v>
      </c>
      <c r="BP1261" s="27">
        <v>0.811136315375988</v>
      </c>
      <c r="BQ1261" s="27">
        <v>16457.2802573387</v>
      </c>
      <c r="BR1261" s="27">
        <v>1.38254320347265</v>
      </c>
      <c r="BS1261" s="27">
        <v>25648.1592473341</v>
      </c>
      <c r="BU1261">
        <f t="shared" si="76"/>
        <v>105213.167049059</v>
      </c>
      <c r="BV1261">
        <f t="shared" si="77"/>
        <v>181733.321273564</v>
      </c>
      <c r="BW1261" s="9">
        <v>1256</v>
      </c>
      <c r="BX1261">
        <f t="shared" si="78"/>
        <v>0</v>
      </c>
      <c r="BY1261">
        <f t="shared" si="79"/>
        <v>1</v>
      </c>
    </row>
    <row r="1262" spans="1:77">
      <c r="A1262" s="33">
        <v>1257</v>
      </c>
      <c r="BP1262" s="27">
        <v>0.800310354163923</v>
      </c>
      <c r="BQ1262" s="27">
        <v>14957.6768707845</v>
      </c>
      <c r="BR1262" s="27">
        <v>1.37216942669046</v>
      </c>
      <c r="BS1262" s="27">
        <v>24452.2118123938</v>
      </c>
      <c r="BU1262">
        <f t="shared" si="76"/>
        <v>105088.876253804</v>
      </c>
      <c r="BV1262">
        <f t="shared" si="77"/>
        <v>181373.202191174</v>
      </c>
      <c r="BW1262" s="9">
        <v>1257</v>
      </c>
      <c r="BX1262">
        <f t="shared" si="78"/>
        <v>0</v>
      </c>
      <c r="BY1262">
        <f t="shared" si="79"/>
        <v>1</v>
      </c>
    </row>
    <row r="1263" spans="1:77">
      <c r="A1263" s="33">
        <v>1258</v>
      </c>
      <c r="BP1263" s="27">
        <v>0.827188364196651</v>
      </c>
      <c r="BQ1263" s="27">
        <v>13929.6364187613</v>
      </c>
      <c r="BR1263" s="27">
        <v>1.4225122686479</v>
      </c>
      <c r="BS1263" s="27">
        <v>23683.180105811</v>
      </c>
      <c r="BU1263">
        <f t="shared" si="76"/>
        <v>110148.618210736</v>
      </c>
      <c r="BV1263">
        <f t="shared" si="77"/>
        <v>189693.660191374</v>
      </c>
      <c r="BW1263" s="9">
        <v>1258</v>
      </c>
      <c r="BX1263">
        <f t="shared" si="78"/>
        <v>0</v>
      </c>
      <c r="BY1263">
        <f t="shared" si="79"/>
        <v>1</v>
      </c>
    </row>
    <row r="1264" spans="1:77">
      <c r="A1264" s="33">
        <v>1259</v>
      </c>
      <c r="BP1264" s="27">
        <v>0.785908266330311</v>
      </c>
      <c r="BQ1264" s="27">
        <v>15865.6556447759</v>
      </c>
      <c r="BR1264" s="27">
        <v>1.35334767062473</v>
      </c>
      <c r="BS1264" s="27">
        <v>24162.9630246376</v>
      </c>
      <c r="BU1264">
        <f t="shared" si="76"/>
        <v>102020.584304771</v>
      </c>
      <c r="BV1264">
        <f t="shared" si="77"/>
        <v>178839.187569071</v>
      </c>
      <c r="BW1264" s="9">
        <v>1259</v>
      </c>
      <c r="BX1264">
        <f t="shared" si="78"/>
        <v>0</v>
      </c>
      <c r="BY1264">
        <f t="shared" si="79"/>
        <v>1</v>
      </c>
    </row>
    <row r="1265" spans="1:77">
      <c r="A1265" s="33">
        <v>1260</v>
      </c>
      <c r="BP1265" s="27">
        <v>0.791207380166634</v>
      </c>
      <c r="BQ1265" s="27">
        <v>13708.342234531</v>
      </c>
      <c r="BR1265" s="27">
        <v>1.38458813630305</v>
      </c>
      <c r="BS1265" s="27">
        <v>23651.4540261158</v>
      </c>
      <c r="BU1265">
        <f t="shared" si="76"/>
        <v>104972.764790464</v>
      </c>
      <c r="BV1265">
        <f t="shared" si="77"/>
        <v>184036.766419342</v>
      </c>
      <c r="BW1265" s="9">
        <v>1260</v>
      </c>
      <c r="BX1265">
        <f t="shared" si="78"/>
        <v>0</v>
      </c>
      <c r="BY1265">
        <f t="shared" si="79"/>
        <v>1</v>
      </c>
    </row>
    <row r="1266" spans="1:77">
      <c r="A1266" s="33">
        <v>1261</v>
      </c>
      <c r="BP1266" s="27">
        <v>0.864085271294733</v>
      </c>
      <c r="BQ1266" s="27">
        <v>14719.204737493</v>
      </c>
      <c r="BR1266" s="27">
        <v>1.49632142689764</v>
      </c>
      <c r="BS1266" s="27">
        <v>25247.2113685659</v>
      </c>
      <c r="BU1266">
        <f t="shared" si="76"/>
        <v>114893.585956717</v>
      </c>
      <c r="BV1266">
        <f t="shared" si="77"/>
        <v>199201.002666081</v>
      </c>
      <c r="BW1266" s="9">
        <v>1261</v>
      </c>
      <c r="BX1266">
        <f t="shared" si="78"/>
        <v>0</v>
      </c>
      <c r="BY1266">
        <f t="shared" si="79"/>
        <v>1</v>
      </c>
    </row>
    <row r="1267" spans="1:77">
      <c r="A1267" s="33">
        <v>1262</v>
      </c>
      <c r="BP1267" s="27">
        <v>0.78128503435882</v>
      </c>
      <c r="BQ1267" s="27">
        <v>14088.518556925</v>
      </c>
      <c r="BR1267" s="27">
        <v>1.33062925785187</v>
      </c>
      <c r="BS1267" s="27">
        <v>25173.7214913946</v>
      </c>
      <c r="BU1267">
        <f t="shared" si="76"/>
        <v>103104.236596898</v>
      </c>
      <c r="BV1267">
        <f t="shared" si="77"/>
        <v>174420.667186386</v>
      </c>
      <c r="BW1267" s="9">
        <v>1262</v>
      </c>
      <c r="BX1267">
        <f t="shared" si="78"/>
        <v>0</v>
      </c>
      <c r="BY1267">
        <f t="shared" si="79"/>
        <v>1</v>
      </c>
    </row>
    <row r="1268" spans="1:77">
      <c r="A1268" s="33">
        <v>1263</v>
      </c>
      <c r="BP1268" s="27">
        <v>0.787808930585584</v>
      </c>
      <c r="BQ1268" s="27">
        <v>13079.3834302708</v>
      </c>
      <c r="BR1268" s="27">
        <v>1.32979183261468</v>
      </c>
      <c r="BS1268" s="27">
        <v>23214.4069623384</v>
      </c>
      <c r="BU1268">
        <f t="shared" si="76"/>
        <v>105091.956157567</v>
      </c>
      <c r="BV1268">
        <f t="shared" si="77"/>
        <v>176254.367929863</v>
      </c>
      <c r="BW1268" s="9">
        <v>1263</v>
      </c>
      <c r="BX1268">
        <f t="shared" si="78"/>
        <v>0</v>
      </c>
      <c r="BY1268">
        <f t="shared" si="79"/>
        <v>1</v>
      </c>
    </row>
    <row r="1269" spans="1:77">
      <c r="A1269" s="33">
        <v>1264</v>
      </c>
      <c r="BP1269" s="27">
        <v>0.853389397792528</v>
      </c>
      <c r="BQ1269" s="27">
        <v>16259.9749144331</v>
      </c>
      <c r="BR1269" s="27">
        <v>1.47838506141779</v>
      </c>
      <c r="BS1269" s="27">
        <v>29259.1154357111</v>
      </c>
      <c r="BU1269">
        <f t="shared" si="76"/>
        <v>111748.434754446</v>
      </c>
      <c r="BV1269">
        <f t="shared" si="77"/>
        <v>192498.643776958</v>
      </c>
      <c r="BW1269" s="9">
        <v>1264</v>
      </c>
      <c r="BX1269">
        <f t="shared" si="78"/>
        <v>0</v>
      </c>
      <c r="BY1269">
        <f t="shared" si="79"/>
        <v>1</v>
      </c>
    </row>
    <row r="1270" spans="1:77">
      <c r="A1270" s="33">
        <v>1265</v>
      </c>
      <c r="BP1270" s="27">
        <v>0.814488559597007</v>
      </c>
      <c r="BQ1270" s="27">
        <v>15855.0861993448</v>
      </c>
      <c r="BR1270" s="27">
        <v>1.39804581294218</v>
      </c>
      <c r="BS1270" s="27">
        <v>26769.3528314662</v>
      </c>
      <c r="BU1270">
        <f t="shared" si="76"/>
        <v>106318.197740206</v>
      </c>
      <c r="BV1270">
        <f t="shared" si="77"/>
        <v>182937.519109861</v>
      </c>
      <c r="BW1270" s="9">
        <v>1265</v>
      </c>
      <c r="BX1270">
        <f t="shared" si="78"/>
        <v>0</v>
      </c>
      <c r="BY1270">
        <f t="shared" si="79"/>
        <v>1</v>
      </c>
    </row>
    <row r="1271" spans="1:77">
      <c r="A1271" s="33">
        <v>1266</v>
      </c>
      <c r="BP1271" s="27">
        <v>0.774031169398142</v>
      </c>
      <c r="BQ1271" s="27">
        <v>17021.7754025764</v>
      </c>
      <c r="BR1271" s="27">
        <v>1.32012934458624</v>
      </c>
      <c r="BS1271" s="27">
        <v>29484.2159104329</v>
      </c>
      <c r="BU1271">
        <f t="shared" si="76"/>
        <v>99082.9000071448</v>
      </c>
      <c r="BV1271">
        <f t="shared" si="77"/>
        <v>168535.185777503</v>
      </c>
      <c r="BW1271" s="9">
        <v>1266</v>
      </c>
      <c r="BX1271">
        <f t="shared" si="78"/>
        <v>0</v>
      </c>
      <c r="BY1271">
        <f t="shared" si="79"/>
        <v>1</v>
      </c>
    </row>
    <row r="1272" spans="1:77">
      <c r="A1272" s="33">
        <v>1267</v>
      </c>
      <c r="BP1272" s="27">
        <v>0.815892270863767</v>
      </c>
      <c r="BQ1272" s="27">
        <v>16793.5120041597</v>
      </c>
      <c r="BR1272" s="27">
        <v>1.40572317765613</v>
      </c>
      <c r="BS1272" s="27">
        <v>32873.9604724881</v>
      </c>
      <c r="BU1272">
        <f t="shared" si="76"/>
        <v>105590.328625405</v>
      </c>
      <c r="BV1272">
        <f t="shared" si="77"/>
        <v>177984.516175931</v>
      </c>
      <c r="BW1272" s="9">
        <v>1267</v>
      </c>
      <c r="BX1272">
        <f t="shared" si="78"/>
        <v>0</v>
      </c>
      <c r="BY1272">
        <f t="shared" si="79"/>
        <v>1</v>
      </c>
    </row>
    <row r="1273" spans="1:77">
      <c r="A1273" s="33">
        <v>1268</v>
      </c>
      <c r="BP1273" s="27">
        <v>0.817990918062091</v>
      </c>
      <c r="BQ1273" s="27">
        <v>13897.8986266888</v>
      </c>
      <c r="BR1273" s="27">
        <v>1.42888314398628</v>
      </c>
      <c r="BS1273" s="27">
        <v>24484.0033136193</v>
      </c>
      <c r="BU1273">
        <f t="shared" si="76"/>
        <v>108800.739082625</v>
      </c>
      <c r="BV1273">
        <f t="shared" si="77"/>
        <v>189848.468284322</v>
      </c>
      <c r="BW1273" s="9">
        <v>1268</v>
      </c>
      <c r="BX1273">
        <f t="shared" si="78"/>
        <v>0</v>
      </c>
      <c r="BY1273">
        <f t="shared" si="79"/>
        <v>1</v>
      </c>
    </row>
    <row r="1274" spans="1:77">
      <c r="A1274" s="33">
        <v>1269</v>
      </c>
      <c r="BP1274" s="27">
        <v>0.755004716694413</v>
      </c>
      <c r="BQ1274" s="27">
        <v>12204.526044398</v>
      </c>
      <c r="BR1274" s="27">
        <v>1.28217628112844</v>
      </c>
      <c r="BS1274" s="27">
        <v>21718.7204070081</v>
      </c>
      <c r="BU1274">
        <f t="shared" si="76"/>
        <v>101046.181459764</v>
      </c>
      <c r="BV1274">
        <f t="shared" si="77"/>
        <v>170607.721762258</v>
      </c>
      <c r="BW1274" s="9">
        <v>1269</v>
      </c>
      <c r="BX1274">
        <f t="shared" si="78"/>
        <v>0</v>
      </c>
      <c r="BY1274">
        <f t="shared" si="79"/>
        <v>1</v>
      </c>
    </row>
    <row r="1275" spans="1:77">
      <c r="A1275" s="33">
        <v>1270</v>
      </c>
      <c r="BP1275" s="27">
        <v>0.824022652370295</v>
      </c>
      <c r="BQ1275" s="27">
        <v>13135.433143221</v>
      </c>
      <c r="BR1275" s="27">
        <v>1.41733982306942</v>
      </c>
      <c r="BS1275" s="27">
        <v>22130.9906269619</v>
      </c>
      <c r="BU1275">
        <f t="shared" si="76"/>
        <v>110467.964712323</v>
      </c>
      <c r="BV1275">
        <f t="shared" si="77"/>
        <v>190469.982833451</v>
      </c>
      <c r="BW1275" s="9">
        <v>1270</v>
      </c>
      <c r="BX1275">
        <f t="shared" si="78"/>
        <v>0</v>
      </c>
      <c r="BY1275">
        <f t="shared" si="79"/>
        <v>1</v>
      </c>
    </row>
    <row r="1276" spans="1:77">
      <c r="A1276" s="33">
        <v>1271</v>
      </c>
      <c r="BP1276" s="27">
        <v>0.787677309753085</v>
      </c>
      <c r="BQ1276" s="27">
        <v>11617.7604669879</v>
      </c>
      <c r="BR1276" s="27">
        <v>1.31594144561228</v>
      </c>
      <c r="BS1276" s="27">
        <v>20788.5649765573</v>
      </c>
      <c r="BU1276">
        <f t="shared" si="76"/>
        <v>106533.835995975</v>
      </c>
      <c r="BV1276">
        <f t="shared" si="77"/>
        <v>176602.651865285</v>
      </c>
      <c r="BW1276" s="9">
        <v>1271</v>
      </c>
      <c r="BX1276">
        <f t="shared" si="78"/>
        <v>0</v>
      </c>
      <c r="BY1276">
        <f t="shared" si="79"/>
        <v>1</v>
      </c>
    </row>
    <row r="1277" spans="1:77">
      <c r="A1277" s="33">
        <v>1272</v>
      </c>
      <c r="BP1277" s="27">
        <v>0.832892107621131</v>
      </c>
      <c r="BQ1277" s="27">
        <v>11678.8228013285</v>
      </c>
      <c r="BR1277" s="27">
        <v>1.43589309366813</v>
      </c>
      <c r="BS1277" s="27">
        <v>19905.5923939946</v>
      </c>
      <c r="BU1277">
        <f t="shared" si="76"/>
        <v>113254.993341841</v>
      </c>
      <c r="BV1277">
        <f t="shared" si="77"/>
        <v>195478.371656225</v>
      </c>
      <c r="BW1277" s="9">
        <v>1272</v>
      </c>
      <c r="BX1277">
        <f t="shared" si="78"/>
        <v>0</v>
      </c>
      <c r="BY1277">
        <f t="shared" si="79"/>
        <v>1</v>
      </c>
    </row>
    <row r="1278" spans="1:77">
      <c r="A1278" s="33">
        <v>1273</v>
      </c>
      <c r="BP1278" s="27">
        <v>0.805593756841722</v>
      </c>
      <c r="BQ1278" s="27">
        <v>12088.8436058894</v>
      </c>
      <c r="BR1278" s="27">
        <v>1.37077518534623</v>
      </c>
      <c r="BS1278" s="27">
        <v>21134.4151886403</v>
      </c>
      <c r="BU1278">
        <f t="shared" si="76"/>
        <v>108750.219920369</v>
      </c>
      <c r="BV1278">
        <f t="shared" si="77"/>
        <v>184481.862613293</v>
      </c>
      <c r="BW1278" s="9">
        <v>1273</v>
      </c>
      <c r="BX1278">
        <f t="shared" si="78"/>
        <v>0</v>
      </c>
      <c r="BY1278">
        <f t="shared" si="79"/>
        <v>1</v>
      </c>
    </row>
    <row r="1279" spans="1:77">
      <c r="A1279" s="33">
        <v>1274</v>
      </c>
      <c r="BP1279" s="27">
        <v>0.845226862437759</v>
      </c>
      <c r="BQ1279" s="27">
        <v>20372.3164083931</v>
      </c>
      <c r="BR1279" s="27">
        <v>1.49182466842959</v>
      </c>
      <c r="BS1279" s="27">
        <v>33403.2041474966</v>
      </c>
      <c r="BU1279">
        <f t="shared" si="76"/>
        <v>106411.712957271</v>
      </c>
      <c r="BV1279">
        <f t="shared" si="77"/>
        <v>190370.496116942</v>
      </c>
      <c r="BW1279" s="9">
        <v>1274</v>
      </c>
      <c r="BX1279">
        <f t="shared" si="78"/>
        <v>0</v>
      </c>
      <c r="BY1279">
        <f t="shared" si="79"/>
        <v>1</v>
      </c>
    </row>
    <row r="1280" spans="1:77">
      <c r="A1280" s="33">
        <v>1275</v>
      </c>
      <c r="BP1280" s="27">
        <v>0.823596602780299</v>
      </c>
      <c r="BQ1280" s="27">
        <v>14900.8522678304</v>
      </c>
      <c r="BR1280" s="27">
        <v>1.43128435547391</v>
      </c>
      <c r="BS1280" s="27">
        <v>23108.917682312</v>
      </c>
      <c r="BU1280">
        <f t="shared" si="76"/>
        <v>108638.638149214</v>
      </c>
      <c r="BV1280">
        <f t="shared" si="77"/>
        <v>191583.735638774</v>
      </c>
      <c r="BW1280" s="9">
        <v>1275</v>
      </c>
      <c r="BX1280">
        <f t="shared" si="78"/>
        <v>0</v>
      </c>
      <c r="BY1280">
        <f t="shared" si="79"/>
        <v>1</v>
      </c>
    </row>
    <row r="1281" spans="1:77">
      <c r="A1281" s="33">
        <v>1276</v>
      </c>
      <c r="BP1281" s="27">
        <v>0.764979697775022</v>
      </c>
      <c r="BQ1281" s="27">
        <v>16254.0392888713</v>
      </c>
      <c r="BR1281" s="27">
        <v>1.29462353998339</v>
      </c>
      <c r="BS1281" s="27">
        <v>23977.8292752242</v>
      </c>
      <c r="BU1281">
        <f t="shared" si="76"/>
        <v>98492.9153773819</v>
      </c>
      <c r="BV1281">
        <f t="shared" si="77"/>
        <v>170215.701722284</v>
      </c>
      <c r="BW1281" s="9">
        <v>1276</v>
      </c>
      <c r="BX1281">
        <f t="shared" si="78"/>
        <v>0</v>
      </c>
      <c r="BY1281">
        <f t="shared" si="79"/>
        <v>1</v>
      </c>
    </row>
    <row r="1282" spans="1:77">
      <c r="A1282" s="33">
        <v>1277</v>
      </c>
      <c r="BP1282" s="27">
        <v>0.783474313549304</v>
      </c>
      <c r="BQ1282" s="27">
        <v>13986.0188442767</v>
      </c>
      <c r="BR1282" s="27">
        <v>1.32780904209842</v>
      </c>
      <c r="BS1282" s="27">
        <v>23942.2327046998</v>
      </c>
      <c r="BU1282">
        <f t="shared" si="76"/>
        <v>103535.128188119</v>
      </c>
      <c r="BV1282">
        <f t="shared" si="77"/>
        <v>175229.123610064</v>
      </c>
      <c r="BW1282" s="9">
        <v>1277</v>
      </c>
      <c r="BX1282">
        <f t="shared" si="78"/>
        <v>0</v>
      </c>
      <c r="BY1282">
        <f t="shared" si="79"/>
        <v>1</v>
      </c>
    </row>
    <row r="1283" spans="1:77">
      <c r="A1283" s="33">
        <v>1278</v>
      </c>
      <c r="BP1283" s="27">
        <v>0.805330290537856</v>
      </c>
      <c r="BQ1283" s="27">
        <v>10974.0411726992</v>
      </c>
      <c r="BR1283" s="27">
        <v>1.38616622972535</v>
      </c>
      <c r="BS1283" s="27">
        <v>19982.6309161647</v>
      </c>
      <c r="BU1283">
        <f t="shared" si="76"/>
        <v>109825.502407979</v>
      </c>
      <c r="BV1283">
        <f t="shared" si="77"/>
        <v>187942.303542638</v>
      </c>
      <c r="BW1283" s="9">
        <v>1278</v>
      </c>
      <c r="BX1283">
        <f t="shared" si="78"/>
        <v>0</v>
      </c>
      <c r="BY1283">
        <f t="shared" si="79"/>
        <v>1</v>
      </c>
    </row>
    <row r="1284" spans="1:77">
      <c r="A1284" s="33">
        <v>1279</v>
      </c>
      <c r="BP1284" s="27">
        <v>0.819923370046728</v>
      </c>
      <c r="BQ1284" s="27">
        <v>12213.1929640718</v>
      </c>
      <c r="BR1284" s="27">
        <v>1.38325255141146</v>
      </c>
      <c r="BS1284" s="27">
        <v>20869.5758697216</v>
      </c>
      <c r="BU1284">
        <f t="shared" si="76"/>
        <v>110775.312542937</v>
      </c>
      <c r="BV1284">
        <f t="shared" si="77"/>
        <v>186618.306841998</v>
      </c>
      <c r="BW1284" s="9">
        <v>1279</v>
      </c>
      <c r="BX1284">
        <f t="shared" si="78"/>
        <v>0</v>
      </c>
      <c r="BY1284">
        <f t="shared" si="79"/>
        <v>1</v>
      </c>
    </row>
    <row r="1285" spans="1:77">
      <c r="A1285" s="33">
        <v>1280</v>
      </c>
      <c r="BP1285" s="27">
        <v>0.757888466999737</v>
      </c>
      <c r="BQ1285" s="27">
        <v>11959.0962073002</v>
      </c>
      <c r="BR1285" s="27">
        <v>1.29959552348287</v>
      </c>
      <c r="BS1285" s="27">
        <v>20332.1698488822</v>
      </c>
      <c r="BU1285">
        <f t="shared" si="76"/>
        <v>101724.17384266</v>
      </c>
      <c r="BV1285">
        <f t="shared" si="77"/>
        <v>174607.158673548</v>
      </c>
      <c r="BW1285" s="9">
        <v>1280</v>
      </c>
      <c r="BX1285">
        <f t="shared" si="78"/>
        <v>0</v>
      </c>
      <c r="BY1285">
        <f t="shared" si="79"/>
        <v>1</v>
      </c>
    </row>
    <row r="1286" spans="1:77">
      <c r="A1286" s="33">
        <v>1281</v>
      </c>
      <c r="BP1286" s="27">
        <v>0.79439874189084</v>
      </c>
      <c r="BQ1286" s="27">
        <v>12148.9126061172</v>
      </c>
      <c r="BR1286" s="27">
        <v>1.36055100985883</v>
      </c>
      <c r="BS1286" s="27">
        <v>22432.8554903992</v>
      </c>
      <c r="BU1286">
        <f t="shared" si="76"/>
        <v>107010.898677509</v>
      </c>
      <c r="BV1286">
        <f t="shared" si="77"/>
        <v>181649.795988425</v>
      </c>
      <c r="BW1286" s="9">
        <v>1281</v>
      </c>
      <c r="BX1286">
        <f t="shared" si="78"/>
        <v>0</v>
      </c>
      <c r="BY1286">
        <f t="shared" si="79"/>
        <v>1</v>
      </c>
    </row>
    <row r="1287" spans="1:77">
      <c r="A1287" s="33">
        <v>1282</v>
      </c>
      <c r="BP1287" s="27">
        <v>0.741867156011641</v>
      </c>
      <c r="BQ1287" s="27">
        <v>12652.9372472091</v>
      </c>
      <c r="BR1287" s="27">
        <v>1.27202745972318</v>
      </c>
      <c r="BS1287" s="27">
        <v>21234.1396111852</v>
      </c>
      <c r="BU1287">
        <f t="shared" ref="BU1287:BU1350" si="80">BP1287*$BV$1-BQ1287</f>
        <v>98627.136154537</v>
      </c>
      <c r="BV1287">
        <f t="shared" ref="BV1287:BV1350" si="81">BR1287*$BV$1-BS1287</f>
        <v>169569.979347292</v>
      </c>
      <c r="BW1287" s="9">
        <v>1282</v>
      </c>
      <c r="BX1287">
        <f t="shared" ref="BX1287:BX1350" si="82">IF(BU1287=MAX($BU1287:$BV1287),1,0)</f>
        <v>0</v>
      </c>
      <c r="BY1287">
        <f t="shared" ref="BY1287:BY1350" si="83">IF(BV1287=MAX($BU1287:$BV1287),1,0)</f>
        <v>1</v>
      </c>
    </row>
    <row r="1288" spans="1:77">
      <c r="A1288" s="33">
        <v>1283</v>
      </c>
      <c r="BP1288" s="27">
        <v>0.83479120447475</v>
      </c>
      <c r="BQ1288" s="27">
        <v>12036.7755628415</v>
      </c>
      <c r="BR1288" s="27">
        <v>1.43536340621085</v>
      </c>
      <c r="BS1288" s="27">
        <v>22180.1329662695</v>
      </c>
      <c r="BU1288">
        <f t="shared" si="80"/>
        <v>113181.905108371</v>
      </c>
      <c r="BV1288">
        <f t="shared" si="81"/>
        <v>193124.377965359</v>
      </c>
      <c r="BW1288" s="9">
        <v>1283</v>
      </c>
      <c r="BX1288">
        <f t="shared" si="82"/>
        <v>0</v>
      </c>
      <c r="BY1288">
        <f t="shared" si="83"/>
        <v>1</v>
      </c>
    </row>
    <row r="1289" spans="1:77">
      <c r="A1289" s="33">
        <v>1284</v>
      </c>
      <c r="BP1289" s="27">
        <v>0.775041543320708</v>
      </c>
      <c r="BQ1289" s="27">
        <v>12858.7914262918</v>
      </c>
      <c r="BR1289" s="27">
        <v>1.31819760270617</v>
      </c>
      <c r="BS1289" s="27">
        <v>23146.7797299816</v>
      </c>
      <c r="BU1289">
        <f t="shared" si="80"/>
        <v>103397.440071814</v>
      </c>
      <c r="BV1289">
        <f t="shared" si="81"/>
        <v>174582.860675944</v>
      </c>
      <c r="BW1289" s="9">
        <v>1284</v>
      </c>
      <c r="BX1289">
        <f t="shared" si="82"/>
        <v>0</v>
      </c>
      <c r="BY1289">
        <f t="shared" si="83"/>
        <v>1</v>
      </c>
    </row>
    <row r="1290" spans="1:77">
      <c r="A1290" s="33">
        <v>1285</v>
      </c>
      <c r="BP1290" s="27">
        <v>0.796963393459056</v>
      </c>
      <c r="BQ1290" s="27">
        <v>12862.0394229549</v>
      </c>
      <c r="BR1290" s="27">
        <v>1.38596975897213</v>
      </c>
      <c r="BS1290" s="27">
        <v>21875.5704875147</v>
      </c>
      <c r="BU1290">
        <f t="shared" si="80"/>
        <v>106682.469595904</v>
      </c>
      <c r="BV1290">
        <f t="shared" si="81"/>
        <v>186019.893358305</v>
      </c>
      <c r="BW1290" s="9">
        <v>1285</v>
      </c>
      <c r="BX1290">
        <f t="shared" si="82"/>
        <v>0</v>
      </c>
      <c r="BY1290">
        <f t="shared" si="83"/>
        <v>1</v>
      </c>
    </row>
    <row r="1291" spans="1:77">
      <c r="A1291" s="33">
        <v>1286</v>
      </c>
      <c r="BP1291" s="27">
        <v>0.849191859356203</v>
      </c>
      <c r="BQ1291" s="27">
        <v>17467.0333706144</v>
      </c>
      <c r="BR1291" s="27">
        <v>1.4602853257958</v>
      </c>
      <c r="BS1291" s="27">
        <v>28544.8588333676</v>
      </c>
      <c r="BU1291">
        <f t="shared" si="80"/>
        <v>109911.745532816</v>
      </c>
      <c r="BV1291">
        <f t="shared" si="81"/>
        <v>190497.940036003</v>
      </c>
      <c r="BW1291" s="9">
        <v>1286</v>
      </c>
      <c r="BX1291">
        <f t="shared" si="82"/>
        <v>0</v>
      </c>
      <c r="BY1291">
        <f t="shared" si="83"/>
        <v>1</v>
      </c>
    </row>
    <row r="1292" spans="1:77">
      <c r="A1292" s="33">
        <v>1287</v>
      </c>
      <c r="BP1292" s="27">
        <v>0.793589793934497</v>
      </c>
      <c r="BQ1292" s="27">
        <v>14650.2070770954</v>
      </c>
      <c r="BR1292" s="27">
        <v>1.34104049427305</v>
      </c>
      <c r="BS1292" s="27">
        <v>23733.055686665</v>
      </c>
      <c r="BU1292">
        <f t="shared" si="80"/>
        <v>104388.262013079</v>
      </c>
      <c r="BV1292">
        <f t="shared" si="81"/>
        <v>177423.018454292</v>
      </c>
      <c r="BW1292" s="9">
        <v>1287</v>
      </c>
      <c r="BX1292">
        <f t="shared" si="82"/>
        <v>0</v>
      </c>
      <c r="BY1292">
        <f t="shared" si="83"/>
        <v>1</v>
      </c>
    </row>
    <row r="1293" spans="1:77">
      <c r="A1293" s="33">
        <v>1288</v>
      </c>
      <c r="BP1293" s="27">
        <v>0.805259856404607</v>
      </c>
      <c r="BQ1293" s="27">
        <v>12804.941332564</v>
      </c>
      <c r="BR1293" s="27">
        <v>1.37146936418735</v>
      </c>
      <c r="BS1293" s="27">
        <v>21727.2183620192</v>
      </c>
      <c r="BU1293">
        <f t="shared" si="80"/>
        <v>107984.037128127</v>
      </c>
      <c r="BV1293">
        <f t="shared" si="81"/>
        <v>183993.186266084</v>
      </c>
      <c r="BW1293" s="9">
        <v>1288</v>
      </c>
      <c r="BX1293">
        <f t="shared" si="82"/>
        <v>0</v>
      </c>
      <c r="BY1293">
        <f t="shared" si="83"/>
        <v>1</v>
      </c>
    </row>
    <row r="1294" spans="1:77">
      <c r="A1294" s="33">
        <v>1289</v>
      </c>
      <c r="BP1294" s="27">
        <v>0.817961615005135</v>
      </c>
      <c r="BQ1294" s="27">
        <v>12890.5533693224</v>
      </c>
      <c r="BR1294" s="27">
        <v>1.42839194167698</v>
      </c>
      <c r="BS1294" s="27">
        <v>22873.28968163</v>
      </c>
      <c r="BU1294">
        <f t="shared" si="80"/>
        <v>109803.688881448</v>
      </c>
      <c r="BV1294">
        <f t="shared" si="81"/>
        <v>191385.501569917</v>
      </c>
      <c r="BW1294" s="9">
        <v>1289</v>
      </c>
      <c r="BX1294">
        <f t="shared" si="82"/>
        <v>0</v>
      </c>
      <c r="BY1294">
        <f t="shared" si="83"/>
        <v>1</v>
      </c>
    </row>
    <row r="1295" spans="1:77">
      <c r="A1295" s="33">
        <v>1290</v>
      </c>
      <c r="BP1295" s="27">
        <v>0.759418612171478</v>
      </c>
      <c r="BQ1295" s="27">
        <v>19935.0870493933</v>
      </c>
      <c r="BR1295" s="27">
        <v>1.30468038412386</v>
      </c>
      <c r="BS1295" s="27">
        <v>31127.5461163625</v>
      </c>
      <c r="BU1295">
        <f t="shared" si="80"/>
        <v>93977.7047763283</v>
      </c>
      <c r="BV1295">
        <f t="shared" si="81"/>
        <v>164574.511502217</v>
      </c>
      <c r="BW1295" s="9">
        <v>1290</v>
      </c>
      <c r="BX1295">
        <f t="shared" si="82"/>
        <v>0</v>
      </c>
      <c r="BY1295">
        <f t="shared" si="83"/>
        <v>1</v>
      </c>
    </row>
    <row r="1296" spans="1:77">
      <c r="A1296" s="33">
        <v>1291</v>
      </c>
      <c r="BP1296" s="27">
        <v>0.848890306250332</v>
      </c>
      <c r="BQ1296" s="27">
        <v>16343.3959034126</v>
      </c>
      <c r="BR1296" s="27">
        <v>1.49099376420971</v>
      </c>
      <c r="BS1296" s="27">
        <v>31328.2368495346</v>
      </c>
      <c r="BU1296">
        <f t="shared" si="80"/>
        <v>110990.150034137</v>
      </c>
      <c r="BV1296">
        <f t="shared" si="81"/>
        <v>192320.827781922</v>
      </c>
      <c r="BW1296" s="9">
        <v>1291</v>
      </c>
      <c r="BX1296">
        <f t="shared" si="82"/>
        <v>0</v>
      </c>
      <c r="BY1296">
        <f t="shared" si="83"/>
        <v>1</v>
      </c>
    </row>
    <row r="1297" spans="1:77">
      <c r="A1297" s="33">
        <v>1292</v>
      </c>
      <c r="BP1297" s="27">
        <v>0.832106419387284</v>
      </c>
      <c r="BQ1297" s="27">
        <v>12491.2105232818</v>
      </c>
      <c r="BR1297" s="27">
        <v>1.45196743856976</v>
      </c>
      <c r="BS1297" s="27">
        <v>22561.224624814</v>
      </c>
      <c r="BU1297">
        <f t="shared" si="80"/>
        <v>112324.752384811</v>
      </c>
      <c r="BV1297">
        <f t="shared" si="81"/>
        <v>195233.891160651</v>
      </c>
      <c r="BW1297" s="9">
        <v>1292</v>
      </c>
      <c r="BX1297">
        <f t="shared" si="82"/>
        <v>0</v>
      </c>
      <c r="BY1297">
        <f t="shared" si="83"/>
        <v>1</v>
      </c>
    </row>
    <row r="1298" spans="1:77">
      <c r="A1298" s="33">
        <v>1293</v>
      </c>
      <c r="BP1298" s="27">
        <v>0.819595713219583</v>
      </c>
      <c r="BQ1298" s="27">
        <v>16249.8723551077</v>
      </c>
      <c r="BR1298" s="27">
        <v>1.4269884545406</v>
      </c>
      <c r="BS1298" s="27">
        <v>30283.4165993666</v>
      </c>
      <c r="BU1298">
        <f t="shared" si="80"/>
        <v>106689.48462783</v>
      </c>
      <c r="BV1298">
        <f t="shared" si="81"/>
        <v>183764.851581724</v>
      </c>
      <c r="BW1298" s="9">
        <v>1293</v>
      </c>
      <c r="BX1298">
        <f t="shared" si="82"/>
        <v>0</v>
      </c>
      <c r="BY1298">
        <f t="shared" si="83"/>
        <v>1</v>
      </c>
    </row>
    <row r="1299" spans="1:77">
      <c r="A1299" s="33">
        <v>1294</v>
      </c>
      <c r="BP1299" s="27">
        <v>0.777212942847457</v>
      </c>
      <c r="BQ1299" s="27">
        <v>12992.8771664409</v>
      </c>
      <c r="BR1299" s="27">
        <v>1.34190422090861</v>
      </c>
      <c r="BS1299" s="27">
        <v>20795.3099657393</v>
      </c>
      <c r="BU1299">
        <f t="shared" si="80"/>
        <v>103589.064260678</v>
      </c>
      <c r="BV1299">
        <f t="shared" si="81"/>
        <v>180490.323170552</v>
      </c>
      <c r="BW1299" s="9">
        <v>1294</v>
      </c>
      <c r="BX1299">
        <f t="shared" si="82"/>
        <v>0</v>
      </c>
      <c r="BY1299">
        <f t="shared" si="83"/>
        <v>1</v>
      </c>
    </row>
    <row r="1300" spans="1:77">
      <c r="A1300" s="33">
        <v>1295</v>
      </c>
      <c r="BP1300" s="27">
        <v>0.813998104059729</v>
      </c>
      <c r="BQ1300" s="27">
        <v>19179.7089677636</v>
      </c>
      <c r="BR1300" s="27">
        <v>1.40871710977815</v>
      </c>
      <c r="BS1300" s="27">
        <v>31474.5378657628</v>
      </c>
      <c r="BU1300">
        <f t="shared" si="80"/>
        <v>102920.006641196</v>
      </c>
      <c r="BV1300">
        <f t="shared" si="81"/>
        <v>179833.02860096</v>
      </c>
      <c r="BW1300" s="9">
        <v>1295</v>
      </c>
      <c r="BX1300">
        <f t="shared" si="82"/>
        <v>0</v>
      </c>
      <c r="BY1300">
        <f t="shared" si="83"/>
        <v>1</v>
      </c>
    </row>
    <row r="1301" spans="1:77">
      <c r="A1301" s="33">
        <v>1296</v>
      </c>
      <c r="BP1301" s="27">
        <v>0.814682613405838</v>
      </c>
      <c r="BQ1301" s="27">
        <v>16816.5092987007</v>
      </c>
      <c r="BR1301" s="27">
        <v>1.38694314790152</v>
      </c>
      <c r="BS1301" s="27">
        <v>30109.4019354094</v>
      </c>
      <c r="BU1301">
        <f t="shared" si="80"/>
        <v>105385.882712175</v>
      </c>
      <c r="BV1301">
        <f t="shared" si="81"/>
        <v>177932.070249819</v>
      </c>
      <c r="BW1301" s="9">
        <v>1296</v>
      </c>
      <c r="BX1301">
        <f t="shared" si="82"/>
        <v>0</v>
      </c>
      <c r="BY1301">
        <f t="shared" si="83"/>
        <v>1</v>
      </c>
    </row>
    <row r="1302" spans="1:77">
      <c r="A1302" s="33">
        <v>1297</v>
      </c>
      <c r="BP1302" s="27">
        <v>0.72216814587399</v>
      </c>
      <c r="BQ1302" s="27">
        <v>11411.1606186271</v>
      </c>
      <c r="BR1302" s="27">
        <v>1.23492033775056</v>
      </c>
      <c r="BS1302" s="27">
        <v>19578.1081145742</v>
      </c>
      <c r="BU1302">
        <f t="shared" si="80"/>
        <v>96914.0612624714</v>
      </c>
      <c r="BV1302">
        <f t="shared" si="81"/>
        <v>165659.94254801</v>
      </c>
      <c r="BW1302" s="9">
        <v>1297</v>
      </c>
      <c r="BX1302">
        <f t="shared" si="82"/>
        <v>0</v>
      </c>
      <c r="BY1302">
        <f t="shared" si="83"/>
        <v>1</v>
      </c>
    </row>
    <row r="1303" spans="1:77">
      <c r="A1303" s="33">
        <v>1298</v>
      </c>
      <c r="BP1303" s="27">
        <v>0.830184822590793</v>
      </c>
      <c r="BQ1303" s="27">
        <v>13244.3612245576</v>
      </c>
      <c r="BR1303" s="27">
        <v>1.40565649648954</v>
      </c>
      <c r="BS1303" s="27">
        <v>25975.3020263147</v>
      </c>
      <c r="BU1303">
        <f t="shared" si="80"/>
        <v>111283.362164061</v>
      </c>
      <c r="BV1303">
        <f t="shared" si="81"/>
        <v>184873.172447116</v>
      </c>
      <c r="BW1303" s="9">
        <v>1298</v>
      </c>
      <c r="BX1303">
        <f t="shared" si="82"/>
        <v>0</v>
      </c>
      <c r="BY1303">
        <f t="shared" si="83"/>
        <v>1</v>
      </c>
    </row>
    <row r="1304" spans="1:77">
      <c r="A1304" s="33">
        <v>1299</v>
      </c>
      <c r="BP1304" s="27">
        <v>0.781375563759814</v>
      </c>
      <c r="BQ1304" s="27">
        <v>11521.4724265851</v>
      </c>
      <c r="BR1304" s="27">
        <v>1.31772415926966</v>
      </c>
      <c r="BS1304" s="27">
        <v>20176.501432406</v>
      </c>
      <c r="BU1304">
        <f t="shared" si="80"/>
        <v>105684.862137387</v>
      </c>
      <c r="BV1304">
        <f t="shared" si="81"/>
        <v>177482.122458044</v>
      </c>
      <c r="BW1304" s="9">
        <v>1299</v>
      </c>
      <c r="BX1304">
        <f t="shared" si="82"/>
        <v>0</v>
      </c>
      <c r="BY1304">
        <f t="shared" si="83"/>
        <v>1</v>
      </c>
    </row>
    <row r="1305" spans="1:77">
      <c r="A1305" s="33">
        <v>1300</v>
      </c>
      <c r="BP1305" s="27">
        <v>0.812419357962817</v>
      </c>
      <c r="BQ1305" s="27">
        <v>14919.8933056192</v>
      </c>
      <c r="BR1305" s="27">
        <v>1.38616394820825</v>
      </c>
      <c r="BS1305" s="27">
        <v>27981.8580338761</v>
      </c>
      <c r="BU1305">
        <f t="shared" si="80"/>
        <v>106943.010388803</v>
      </c>
      <c r="BV1305">
        <f t="shared" si="81"/>
        <v>179942.734197361</v>
      </c>
      <c r="BW1305" s="9">
        <v>1300</v>
      </c>
      <c r="BX1305">
        <f t="shared" si="82"/>
        <v>0</v>
      </c>
      <c r="BY1305">
        <f t="shared" si="83"/>
        <v>1</v>
      </c>
    </row>
    <row r="1306" spans="1:77">
      <c r="A1306" s="33">
        <v>1301</v>
      </c>
      <c r="BP1306" s="27">
        <v>0.832672292401744</v>
      </c>
      <c r="BQ1306" s="27">
        <v>12523.1585349537</v>
      </c>
      <c r="BR1306" s="27">
        <v>1.45301624936097</v>
      </c>
      <c r="BS1306" s="27">
        <v>22879.5576074414</v>
      </c>
      <c r="BU1306">
        <f t="shared" si="80"/>
        <v>112377.685325308</v>
      </c>
      <c r="BV1306">
        <f t="shared" si="81"/>
        <v>195072.879796704</v>
      </c>
      <c r="BW1306" s="9">
        <v>1301</v>
      </c>
      <c r="BX1306">
        <f t="shared" si="82"/>
        <v>0</v>
      </c>
      <c r="BY1306">
        <f t="shared" si="83"/>
        <v>1</v>
      </c>
    </row>
    <row r="1307" spans="1:77">
      <c r="A1307" s="33">
        <v>1302</v>
      </c>
      <c r="BP1307" s="27">
        <v>0.787492224290808</v>
      </c>
      <c r="BQ1307" s="27">
        <v>12621.4614237899</v>
      </c>
      <c r="BR1307" s="27">
        <v>1.35124479371967</v>
      </c>
      <c r="BS1307" s="27">
        <v>21457.929568291</v>
      </c>
      <c r="BU1307">
        <f t="shared" si="80"/>
        <v>105502.372219831</v>
      </c>
      <c r="BV1307">
        <f t="shared" si="81"/>
        <v>181228.789489659</v>
      </c>
      <c r="BW1307" s="9">
        <v>1302</v>
      </c>
      <c r="BX1307">
        <f t="shared" si="82"/>
        <v>0</v>
      </c>
      <c r="BY1307">
        <f t="shared" si="83"/>
        <v>1</v>
      </c>
    </row>
    <row r="1308" spans="1:77">
      <c r="A1308" s="33">
        <v>1303</v>
      </c>
      <c r="BP1308" s="27">
        <v>0.803825817672922</v>
      </c>
      <c r="BQ1308" s="27">
        <v>18128.3461067502</v>
      </c>
      <c r="BR1308" s="27">
        <v>1.38471001569897</v>
      </c>
      <c r="BS1308" s="27">
        <v>27330.8960447262</v>
      </c>
      <c r="BU1308">
        <f t="shared" si="80"/>
        <v>102445.526544188</v>
      </c>
      <c r="BV1308">
        <f t="shared" si="81"/>
        <v>180375.60631012</v>
      </c>
      <c r="BW1308" s="9">
        <v>1303</v>
      </c>
      <c r="BX1308">
        <f t="shared" si="82"/>
        <v>0</v>
      </c>
      <c r="BY1308">
        <f t="shared" si="83"/>
        <v>1</v>
      </c>
    </row>
    <row r="1309" spans="1:77">
      <c r="A1309" s="33">
        <v>1304</v>
      </c>
      <c r="BP1309" s="27">
        <v>0.772659459478115</v>
      </c>
      <c r="BQ1309" s="27">
        <v>16737.4751636242</v>
      </c>
      <c r="BR1309" s="27">
        <v>1.305163986947</v>
      </c>
      <c r="BS1309" s="27">
        <v>31396.4364466601</v>
      </c>
      <c r="BU1309">
        <f t="shared" si="80"/>
        <v>99161.4437580931</v>
      </c>
      <c r="BV1309">
        <f t="shared" si="81"/>
        <v>164378.16159539</v>
      </c>
      <c r="BW1309" s="9">
        <v>1304</v>
      </c>
      <c r="BX1309">
        <f t="shared" si="82"/>
        <v>0</v>
      </c>
      <c r="BY1309">
        <f t="shared" si="83"/>
        <v>1</v>
      </c>
    </row>
    <row r="1310" spans="1:77">
      <c r="A1310" s="33">
        <v>1305</v>
      </c>
      <c r="BP1310" s="27">
        <v>0.8945969974272</v>
      </c>
      <c r="BQ1310" s="27">
        <v>13197.840726306</v>
      </c>
      <c r="BR1310" s="27">
        <v>1.58014466919934</v>
      </c>
      <c r="BS1310" s="27">
        <v>22546.9714009924</v>
      </c>
      <c r="BU1310">
        <f t="shared" si="80"/>
        <v>120991.708887774</v>
      </c>
      <c r="BV1310">
        <f t="shared" si="81"/>
        <v>214474.728978909</v>
      </c>
      <c r="BW1310" s="9">
        <v>1305</v>
      </c>
      <c r="BX1310">
        <f t="shared" si="82"/>
        <v>0</v>
      </c>
      <c r="BY1310">
        <f t="shared" si="83"/>
        <v>1</v>
      </c>
    </row>
    <row r="1311" spans="1:77">
      <c r="A1311" s="33">
        <v>1306</v>
      </c>
      <c r="BP1311" s="27">
        <v>0.851471932928214</v>
      </c>
      <c r="BQ1311" s="27">
        <v>16246.5366652042</v>
      </c>
      <c r="BR1311" s="27">
        <v>1.47503066743708</v>
      </c>
      <c r="BS1311" s="27">
        <v>26270.4998226179</v>
      </c>
      <c r="BU1311">
        <f t="shared" si="80"/>
        <v>111474.253274028</v>
      </c>
      <c r="BV1311">
        <f t="shared" si="81"/>
        <v>194984.100292944</v>
      </c>
      <c r="BW1311" s="9">
        <v>1306</v>
      </c>
      <c r="BX1311">
        <f t="shared" si="82"/>
        <v>0</v>
      </c>
      <c r="BY1311">
        <f t="shared" si="83"/>
        <v>1</v>
      </c>
    </row>
    <row r="1312" spans="1:77">
      <c r="A1312" s="33">
        <v>1307</v>
      </c>
      <c r="BP1312" s="27">
        <v>0.849200233197271</v>
      </c>
      <c r="BQ1312" s="27">
        <v>13003.3334891028</v>
      </c>
      <c r="BR1312" s="27">
        <v>1.49494969401877</v>
      </c>
      <c r="BS1312" s="27">
        <v>24555.842605212</v>
      </c>
      <c r="BU1312">
        <f t="shared" si="80"/>
        <v>114376.701490488</v>
      </c>
      <c r="BV1312">
        <f t="shared" si="81"/>
        <v>199686.611497604</v>
      </c>
      <c r="BW1312" s="9">
        <v>1307</v>
      </c>
      <c r="BX1312">
        <f t="shared" si="82"/>
        <v>0</v>
      </c>
      <c r="BY1312">
        <f t="shared" si="83"/>
        <v>1</v>
      </c>
    </row>
    <row r="1313" spans="1:77">
      <c r="A1313" s="33">
        <v>1308</v>
      </c>
      <c r="BP1313" s="27">
        <v>0.809190166607982</v>
      </c>
      <c r="BQ1313" s="27">
        <v>14537.7081624167</v>
      </c>
      <c r="BR1313" s="27">
        <v>1.40961072349681</v>
      </c>
      <c r="BS1313" s="27">
        <v>25397.2946786212</v>
      </c>
      <c r="BU1313">
        <f t="shared" si="80"/>
        <v>106840.816828781</v>
      </c>
      <c r="BV1313">
        <f t="shared" si="81"/>
        <v>186044.3138459</v>
      </c>
      <c r="BW1313" s="9">
        <v>1308</v>
      </c>
      <c r="BX1313">
        <f t="shared" si="82"/>
        <v>0</v>
      </c>
      <c r="BY1313">
        <f t="shared" si="83"/>
        <v>1</v>
      </c>
    </row>
    <row r="1314" spans="1:77">
      <c r="A1314" s="33">
        <v>1309</v>
      </c>
      <c r="BP1314" s="27">
        <v>0.830016432117887</v>
      </c>
      <c r="BQ1314" s="27">
        <v>16357.7071107632</v>
      </c>
      <c r="BR1314" s="27">
        <v>1.44626256569027</v>
      </c>
      <c r="BS1314" s="27">
        <v>30149.5721048651</v>
      </c>
      <c r="BU1314">
        <f t="shared" si="80"/>
        <v>108144.75770692</v>
      </c>
      <c r="BV1314">
        <f t="shared" si="81"/>
        <v>186789.812748676</v>
      </c>
      <c r="BW1314" s="9">
        <v>1309</v>
      </c>
      <c r="BX1314">
        <f t="shared" si="82"/>
        <v>0</v>
      </c>
      <c r="BY1314">
        <f t="shared" si="83"/>
        <v>1</v>
      </c>
    </row>
    <row r="1315" spans="1:77">
      <c r="A1315" s="33">
        <v>1310</v>
      </c>
      <c r="BP1315" s="27">
        <v>0.786598670981857</v>
      </c>
      <c r="BQ1315" s="27">
        <v>12643.1287053649</v>
      </c>
      <c r="BR1315" s="27">
        <v>1.35963324373648</v>
      </c>
      <c r="BS1315" s="27">
        <v>22655.4399915576</v>
      </c>
      <c r="BU1315">
        <f t="shared" si="80"/>
        <v>105346.671941914</v>
      </c>
      <c r="BV1315">
        <f t="shared" si="81"/>
        <v>181289.546568915</v>
      </c>
      <c r="BW1315" s="9">
        <v>1310</v>
      </c>
      <c r="BX1315">
        <f t="shared" si="82"/>
        <v>0</v>
      </c>
      <c r="BY1315">
        <f t="shared" si="83"/>
        <v>1</v>
      </c>
    </row>
    <row r="1316" spans="1:77">
      <c r="A1316" s="33">
        <v>1311</v>
      </c>
      <c r="BP1316" s="27">
        <v>0.822877333160182</v>
      </c>
      <c r="BQ1316" s="27">
        <v>13218.9921230622</v>
      </c>
      <c r="BR1316" s="27">
        <v>1.42944867467536</v>
      </c>
      <c r="BS1316" s="27">
        <v>22577.2717863817</v>
      </c>
      <c r="BU1316">
        <f t="shared" si="80"/>
        <v>110212.607850965</v>
      </c>
      <c r="BV1316">
        <f t="shared" si="81"/>
        <v>191840.029414922</v>
      </c>
      <c r="BW1316" s="9">
        <v>1311</v>
      </c>
      <c r="BX1316">
        <f t="shared" si="82"/>
        <v>0</v>
      </c>
      <c r="BY1316">
        <f t="shared" si="83"/>
        <v>1</v>
      </c>
    </row>
    <row r="1317" spans="1:77">
      <c r="A1317" s="33">
        <v>1312</v>
      </c>
      <c r="BP1317" s="27">
        <v>0.800118776222338</v>
      </c>
      <c r="BQ1317" s="27">
        <v>15460.570039425</v>
      </c>
      <c r="BR1317" s="27">
        <v>1.37558628885313</v>
      </c>
      <c r="BS1317" s="27">
        <v>27229.4489378629</v>
      </c>
      <c r="BU1317">
        <f t="shared" si="80"/>
        <v>104557.246393926</v>
      </c>
      <c r="BV1317">
        <f t="shared" si="81"/>
        <v>179108.494390107</v>
      </c>
      <c r="BW1317" s="9">
        <v>1312</v>
      </c>
      <c r="BX1317">
        <f t="shared" si="82"/>
        <v>0</v>
      </c>
      <c r="BY1317">
        <f t="shared" si="83"/>
        <v>1</v>
      </c>
    </row>
    <row r="1318" spans="1:77">
      <c r="A1318" s="33">
        <v>1313</v>
      </c>
      <c r="BP1318" s="27">
        <v>0.848416323752166</v>
      </c>
      <c r="BQ1318" s="27">
        <v>12251.1766697127</v>
      </c>
      <c r="BR1318" s="27">
        <v>1.46177867619738</v>
      </c>
      <c r="BS1318" s="27">
        <v>21177.3362474017</v>
      </c>
      <c r="BU1318">
        <f t="shared" si="80"/>
        <v>115011.271893112</v>
      </c>
      <c r="BV1318">
        <f t="shared" si="81"/>
        <v>198089.465182206</v>
      </c>
      <c r="BW1318" s="9">
        <v>1313</v>
      </c>
      <c r="BX1318">
        <f t="shared" si="82"/>
        <v>0</v>
      </c>
      <c r="BY1318">
        <f t="shared" si="83"/>
        <v>1</v>
      </c>
    </row>
    <row r="1319" spans="1:77">
      <c r="A1319" s="33">
        <v>1314</v>
      </c>
      <c r="BP1319" s="27">
        <v>0.838704486979113</v>
      </c>
      <c r="BQ1319" s="27">
        <v>13764.3048897282</v>
      </c>
      <c r="BR1319" s="27">
        <v>1.4628367917137</v>
      </c>
      <c r="BS1319" s="27">
        <v>25615.7070737241</v>
      </c>
      <c r="BU1319">
        <f t="shared" si="80"/>
        <v>112041.368157139</v>
      </c>
      <c r="BV1319">
        <f t="shared" si="81"/>
        <v>193809.811683331</v>
      </c>
      <c r="BW1319" s="9">
        <v>1314</v>
      </c>
      <c r="BX1319">
        <f t="shared" si="82"/>
        <v>0</v>
      </c>
      <c r="BY1319">
        <f t="shared" si="83"/>
        <v>1</v>
      </c>
    </row>
    <row r="1320" spans="1:77">
      <c r="A1320" s="33">
        <v>1315</v>
      </c>
      <c r="BP1320" s="27">
        <v>0.790200197726025</v>
      </c>
      <c r="BQ1320" s="27">
        <v>14783.4828176227</v>
      </c>
      <c r="BR1320" s="27">
        <v>1.32469871710465</v>
      </c>
      <c r="BS1320" s="27">
        <v>23894.3512974105</v>
      </c>
      <c r="BU1320">
        <f t="shared" si="80"/>
        <v>103746.546841281</v>
      </c>
      <c r="BV1320">
        <f t="shared" si="81"/>
        <v>174810.456268287</v>
      </c>
      <c r="BW1320" s="9">
        <v>1315</v>
      </c>
      <c r="BX1320">
        <f t="shared" si="82"/>
        <v>0</v>
      </c>
      <c r="BY1320">
        <f t="shared" si="83"/>
        <v>1</v>
      </c>
    </row>
    <row r="1321" spans="1:77">
      <c r="A1321" s="33">
        <v>1316</v>
      </c>
      <c r="BP1321" s="27">
        <v>0.819336203853444</v>
      </c>
      <c r="BQ1321" s="27">
        <v>13121.4655274</v>
      </c>
      <c r="BR1321" s="27">
        <v>1.4066910884483</v>
      </c>
      <c r="BS1321" s="27">
        <v>22129.0665924401</v>
      </c>
      <c r="BU1321">
        <f t="shared" si="80"/>
        <v>109778.965050617</v>
      </c>
      <c r="BV1321">
        <f t="shared" si="81"/>
        <v>188874.596674805</v>
      </c>
      <c r="BW1321" s="9">
        <v>1316</v>
      </c>
      <c r="BX1321">
        <f t="shared" si="82"/>
        <v>0</v>
      </c>
      <c r="BY1321">
        <f t="shared" si="83"/>
        <v>1</v>
      </c>
    </row>
    <row r="1322" spans="1:77">
      <c r="A1322" s="33">
        <v>1317</v>
      </c>
      <c r="BP1322" s="27">
        <v>0.814951300979065</v>
      </c>
      <c r="BQ1322" s="27">
        <v>12954.5204416806</v>
      </c>
      <c r="BR1322" s="27">
        <v>1.38868392209544</v>
      </c>
      <c r="BS1322" s="27">
        <v>21423.1581287488</v>
      </c>
      <c r="BU1322">
        <f t="shared" si="80"/>
        <v>109288.174705179</v>
      </c>
      <c r="BV1322">
        <f t="shared" si="81"/>
        <v>186879.430185568</v>
      </c>
      <c r="BW1322" s="9">
        <v>1317</v>
      </c>
      <c r="BX1322">
        <f t="shared" si="82"/>
        <v>0</v>
      </c>
      <c r="BY1322">
        <f t="shared" si="83"/>
        <v>1</v>
      </c>
    </row>
    <row r="1323" spans="1:77">
      <c r="A1323" s="33">
        <v>1318</v>
      </c>
      <c r="BP1323" s="27">
        <v>0.783925642306049</v>
      </c>
      <c r="BQ1323" s="27">
        <v>15148.9265238685</v>
      </c>
      <c r="BR1323" s="27">
        <v>1.36037758915874</v>
      </c>
      <c r="BS1323" s="27">
        <v>24627.7353950301</v>
      </c>
      <c r="BU1323">
        <f t="shared" si="80"/>
        <v>102439.919822039</v>
      </c>
      <c r="BV1323">
        <f t="shared" si="81"/>
        <v>179428.902978781</v>
      </c>
      <c r="BW1323" s="9">
        <v>1318</v>
      </c>
      <c r="BX1323">
        <f t="shared" si="82"/>
        <v>0</v>
      </c>
      <c r="BY1323">
        <f t="shared" si="83"/>
        <v>1</v>
      </c>
    </row>
    <row r="1324" spans="1:77">
      <c r="A1324" s="33">
        <v>1319</v>
      </c>
      <c r="BP1324" s="27">
        <v>0.799756344483431</v>
      </c>
      <c r="BQ1324" s="27">
        <v>13622.1734121336</v>
      </c>
      <c r="BR1324" s="27">
        <v>1.38778239307767</v>
      </c>
      <c r="BS1324" s="27">
        <v>24407.4667889924</v>
      </c>
      <c r="BU1324">
        <f t="shared" si="80"/>
        <v>106341.278260381</v>
      </c>
      <c r="BV1324">
        <f t="shared" si="81"/>
        <v>183759.892172658</v>
      </c>
      <c r="BW1324" s="9">
        <v>1319</v>
      </c>
      <c r="BX1324">
        <f t="shared" si="82"/>
        <v>0</v>
      </c>
      <c r="BY1324">
        <f t="shared" si="83"/>
        <v>1</v>
      </c>
    </row>
    <row r="1325" spans="1:77">
      <c r="A1325" s="33">
        <v>1320</v>
      </c>
      <c r="BP1325" s="27">
        <v>0.851078953500817</v>
      </c>
      <c r="BQ1325" s="27">
        <v>13448.9528159488</v>
      </c>
      <c r="BR1325" s="27">
        <v>1.49768122804086</v>
      </c>
      <c r="BS1325" s="27">
        <v>22912.950047731</v>
      </c>
      <c r="BU1325">
        <f t="shared" si="80"/>
        <v>114212.890209174</v>
      </c>
      <c r="BV1325">
        <f t="shared" si="81"/>
        <v>201739.234158398</v>
      </c>
      <c r="BW1325" s="9">
        <v>1320</v>
      </c>
      <c r="BX1325">
        <f t="shared" si="82"/>
        <v>0</v>
      </c>
      <c r="BY1325">
        <f t="shared" si="83"/>
        <v>1</v>
      </c>
    </row>
    <row r="1326" spans="1:77">
      <c r="A1326" s="33">
        <v>1321</v>
      </c>
      <c r="BP1326" s="27">
        <v>0.744985428830686</v>
      </c>
      <c r="BQ1326" s="27">
        <v>15847.0782260148</v>
      </c>
      <c r="BR1326" s="27">
        <v>1.2663146060151</v>
      </c>
      <c r="BS1326" s="27">
        <v>28214.9557507955</v>
      </c>
      <c r="BU1326">
        <f t="shared" si="80"/>
        <v>95900.7360985881</v>
      </c>
      <c r="BV1326">
        <f t="shared" si="81"/>
        <v>161732.23515147</v>
      </c>
      <c r="BW1326" s="9">
        <v>1321</v>
      </c>
      <c r="BX1326">
        <f t="shared" si="82"/>
        <v>0</v>
      </c>
      <c r="BY1326">
        <f t="shared" si="83"/>
        <v>1</v>
      </c>
    </row>
    <row r="1327" spans="1:77">
      <c r="A1327" s="33">
        <v>1322</v>
      </c>
      <c r="BP1327" s="27">
        <v>0.808325987072193</v>
      </c>
      <c r="BQ1327" s="27">
        <v>12389.1788338519</v>
      </c>
      <c r="BR1327" s="27">
        <v>1.35662441811653</v>
      </c>
      <c r="BS1327" s="27">
        <v>22077.7894373162</v>
      </c>
      <c r="BU1327">
        <f t="shared" si="80"/>
        <v>108859.719226977</v>
      </c>
      <c r="BV1327">
        <f t="shared" si="81"/>
        <v>181415.873280164</v>
      </c>
      <c r="BW1327" s="9">
        <v>1322</v>
      </c>
      <c r="BX1327">
        <f t="shared" si="82"/>
        <v>0</v>
      </c>
      <c r="BY1327">
        <f t="shared" si="83"/>
        <v>1</v>
      </c>
    </row>
    <row r="1328" spans="1:77">
      <c r="A1328" s="33">
        <v>1323</v>
      </c>
      <c r="BP1328" s="27">
        <v>0.797291095803626</v>
      </c>
      <c r="BQ1328" s="27">
        <v>14089.11788149</v>
      </c>
      <c r="BR1328" s="27">
        <v>1.38121545042556</v>
      </c>
      <c r="BS1328" s="27">
        <v>24867.3025337993</v>
      </c>
      <c r="BU1328">
        <f t="shared" si="80"/>
        <v>105504.546489054</v>
      </c>
      <c r="BV1328">
        <f t="shared" si="81"/>
        <v>182315.015030034</v>
      </c>
      <c r="BW1328" s="9">
        <v>1323</v>
      </c>
      <c r="BX1328">
        <f t="shared" si="82"/>
        <v>0</v>
      </c>
      <c r="BY1328">
        <f t="shared" si="83"/>
        <v>1</v>
      </c>
    </row>
    <row r="1329" spans="1:77">
      <c r="A1329" s="33">
        <v>1324</v>
      </c>
      <c r="BP1329" s="27">
        <v>0.763169332256124</v>
      </c>
      <c r="BQ1329" s="27">
        <v>13728.3064700635</v>
      </c>
      <c r="BR1329" s="27">
        <v>1.30273224466809</v>
      </c>
      <c r="BS1329" s="27">
        <v>24583.1901384834</v>
      </c>
      <c r="BU1329">
        <f t="shared" si="80"/>
        <v>100747.093368355</v>
      </c>
      <c r="BV1329">
        <f t="shared" si="81"/>
        <v>170826.64656173</v>
      </c>
      <c r="BW1329" s="9">
        <v>1324</v>
      </c>
      <c r="BX1329">
        <f t="shared" si="82"/>
        <v>0</v>
      </c>
      <c r="BY1329">
        <f t="shared" si="83"/>
        <v>1</v>
      </c>
    </row>
    <row r="1330" spans="1:77">
      <c r="A1330" s="33">
        <v>1325</v>
      </c>
      <c r="BP1330" s="27">
        <v>0.792228271130086</v>
      </c>
      <c r="BQ1330" s="27">
        <v>14885.5022521927</v>
      </c>
      <c r="BR1330" s="27">
        <v>1.37397076616775</v>
      </c>
      <c r="BS1330" s="27">
        <v>22557.4248344155</v>
      </c>
      <c r="BU1330">
        <f t="shared" si="80"/>
        <v>103948.73841732</v>
      </c>
      <c r="BV1330">
        <f t="shared" si="81"/>
        <v>183538.190090746</v>
      </c>
      <c r="BW1330" s="9">
        <v>1325</v>
      </c>
      <c r="BX1330">
        <f t="shared" si="82"/>
        <v>0</v>
      </c>
      <c r="BY1330">
        <f t="shared" si="83"/>
        <v>1</v>
      </c>
    </row>
    <row r="1331" spans="1:77">
      <c r="A1331" s="33">
        <v>1326</v>
      </c>
      <c r="BP1331" s="27">
        <v>0.823403279082886</v>
      </c>
      <c r="BQ1331" s="27">
        <v>17436.4065316506</v>
      </c>
      <c r="BR1331" s="27">
        <v>1.39289300010864</v>
      </c>
      <c r="BS1331" s="27">
        <v>26976.2367515321</v>
      </c>
      <c r="BU1331">
        <f t="shared" si="80"/>
        <v>106074.085330782</v>
      </c>
      <c r="BV1331">
        <f t="shared" si="81"/>
        <v>181957.713264764</v>
      </c>
      <c r="BW1331" s="9">
        <v>1326</v>
      </c>
      <c r="BX1331">
        <f t="shared" si="82"/>
        <v>0</v>
      </c>
      <c r="BY1331">
        <f t="shared" si="83"/>
        <v>1</v>
      </c>
    </row>
    <row r="1332" spans="1:77">
      <c r="A1332" s="33">
        <v>1327</v>
      </c>
      <c r="BP1332" s="27">
        <v>0.822054627441575</v>
      </c>
      <c r="BQ1332" s="27">
        <v>10862.8940675602</v>
      </c>
      <c r="BR1332" s="27">
        <v>1.38481756563806</v>
      </c>
      <c r="BS1332" s="27">
        <v>18066.7970042582</v>
      </c>
      <c r="BU1332">
        <f t="shared" si="80"/>
        <v>112445.300048676</v>
      </c>
      <c r="BV1332">
        <f t="shared" si="81"/>
        <v>189655.83784145</v>
      </c>
      <c r="BW1332" s="9">
        <v>1327</v>
      </c>
      <c r="BX1332">
        <f t="shared" si="82"/>
        <v>0</v>
      </c>
      <c r="BY1332">
        <f t="shared" si="83"/>
        <v>1</v>
      </c>
    </row>
    <row r="1333" spans="1:77">
      <c r="A1333" s="33">
        <v>1328</v>
      </c>
      <c r="BP1333" s="27">
        <v>0.772233429182397</v>
      </c>
      <c r="BQ1333" s="27">
        <v>18647.6768570883</v>
      </c>
      <c r="BR1333" s="27">
        <v>1.2901135420362</v>
      </c>
      <c r="BS1333" s="27">
        <v>25584.4595413006</v>
      </c>
      <c r="BU1333">
        <f t="shared" si="80"/>
        <v>97187.3375202712</v>
      </c>
      <c r="BV1333">
        <f t="shared" si="81"/>
        <v>167932.57176413</v>
      </c>
      <c r="BW1333" s="9">
        <v>1328</v>
      </c>
      <c r="BX1333">
        <f t="shared" si="82"/>
        <v>0</v>
      </c>
      <c r="BY1333">
        <f t="shared" si="83"/>
        <v>1</v>
      </c>
    </row>
    <row r="1334" spans="1:77">
      <c r="A1334" s="33">
        <v>1329</v>
      </c>
      <c r="BP1334" s="27">
        <v>0.849470752855173</v>
      </c>
      <c r="BQ1334" s="27">
        <v>13005.3873819216</v>
      </c>
      <c r="BR1334" s="27">
        <v>1.46131169830112</v>
      </c>
      <c r="BS1334" s="27">
        <v>24762.5655501235</v>
      </c>
      <c r="BU1334">
        <f t="shared" si="80"/>
        <v>114415.225546354</v>
      </c>
      <c r="BV1334">
        <f t="shared" si="81"/>
        <v>194434.189195044</v>
      </c>
      <c r="BW1334" s="9">
        <v>1329</v>
      </c>
      <c r="BX1334">
        <f t="shared" si="82"/>
        <v>0</v>
      </c>
      <c r="BY1334">
        <f t="shared" si="83"/>
        <v>1</v>
      </c>
    </row>
    <row r="1335" spans="1:77">
      <c r="A1335" s="33">
        <v>1330</v>
      </c>
      <c r="BP1335" s="27">
        <v>0.846159434709398</v>
      </c>
      <c r="BQ1335" s="27">
        <v>11007.8049883489</v>
      </c>
      <c r="BR1335" s="27">
        <v>1.45651057573332</v>
      </c>
      <c r="BS1335" s="27">
        <v>20382.3618628212</v>
      </c>
      <c r="BU1335">
        <f t="shared" si="80"/>
        <v>115916.110218061</v>
      </c>
      <c r="BV1335">
        <f t="shared" si="81"/>
        <v>198094.224497177</v>
      </c>
      <c r="BW1335" s="9">
        <v>1330</v>
      </c>
      <c r="BX1335">
        <f t="shared" si="82"/>
        <v>0</v>
      </c>
      <c r="BY1335">
        <f t="shared" si="83"/>
        <v>1</v>
      </c>
    </row>
    <row r="1336" spans="1:77">
      <c r="A1336" s="33">
        <v>1331</v>
      </c>
      <c r="BP1336" s="27">
        <v>0.838225619736772</v>
      </c>
      <c r="BQ1336" s="27">
        <v>16764.5277060341</v>
      </c>
      <c r="BR1336" s="27">
        <v>1.43607989755883</v>
      </c>
      <c r="BS1336" s="27">
        <v>26757.1449317716</v>
      </c>
      <c r="BU1336">
        <f t="shared" si="80"/>
        <v>108969.315254482</v>
      </c>
      <c r="BV1336">
        <f t="shared" si="81"/>
        <v>188654.839702053</v>
      </c>
      <c r="BW1336" s="9">
        <v>1331</v>
      </c>
      <c r="BX1336">
        <f t="shared" si="82"/>
        <v>0</v>
      </c>
      <c r="BY1336">
        <f t="shared" si="83"/>
        <v>1</v>
      </c>
    </row>
    <row r="1337" spans="1:77">
      <c r="A1337" s="33">
        <v>1332</v>
      </c>
      <c r="BP1337" s="27">
        <v>0.799387134647184</v>
      </c>
      <c r="BQ1337" s="27">
        <v>15425.9086129048</v>
      </c>
      <c r="BR1337" s="27">
        <v>1.37371641038188</v>
      </c>
      <c r="BS1337" s="27">
        <v>28656.2253525741</v>
      </c>
      <c r="BU1337">
        <f t="shared" si="80"/>
        <v>104482.161584173</v>
      </c>
      <c r="BV1337">
        <f t="shared" si="81"/>
        <v>177401.236204708</v>
      </c>
      <c r="BW1337" s="9">
        <v>1332</v>
      </c>
      <c r="BX1337">
        <f t="shared" si="82"/>
        <v>0</v>
      </c>
      <c r="BY1337">
        <f t="shared" si="83"/>
        <v>1</v>
      </c>
    </row>
    <row r="1338" spans="1:77">
      <c r="A1338" s="33">
        <v>1333</v>
      </c>
      <c r="BP1338" s="27">
        <v>0.849746484917749</v>
      </c>
      <c r="BQ1338" s="27">
        <v>13778.6086052718</v>
      </c>
      <c r="BR1338" s="27">
        <v>1.46848576522457</v>
      </c>
      <c r="BS1338" s="27">
        <v>22950.4805808527</v>
      </c>
      <c r="BU1338">
        <f t="shared" si="80"/>
        <v>113683.364132391</v>
      </c>
      <c r="BV1338">
        <f t="shared" si="81"/>
        <v>197322.384202832</v>
      </c>
      <c r="BW1338" s="9">
        <v>1333</v>
      </c>
      <c r="BX1338">
        <f t="shared" si="82"/>
        <v>0</v>
      </c>
      <c r="BY1338">
        <f t="shared" si="83"/>
        <v>1</v>
      </c>
    </row>
    <row r="1339" spans="1:77">
      <c r="A1339" s="33">
        <v>1334</v>
      </c>
      <c r="BP1339" s="27">
        <v>0.82356559563464</v>
      </c>
      <c r="BQ1339" s="27">
        <v>18641.4026828458</v>
      </c>
      <c r="BR1339" s="27">
        <v>1.40738882917961</v>
      </c>
      <c r="BS1339" s="27">
        <v>28759.7133714909</v>
      </c>
      <c r="BU1339">
        <f t="shared" si="80"/>
        <v>104893.43666235</v>
      </c>
      <c r="BV1339">
        <f t="shared" si="81"/>
        <v>182348.61100545</v>
      </c>
      <c r="BW1339" s="9">
        <v>1334</v>
      </c>
      <c r="BX1339">
        <f t="shared" si="82"/>
        <v>0</v>
      </c>
      <c r="BY1339">
        <f t="shared" si="83"/>
        <v>1</v>
      </c>
    </row>
    <row r="1340" spans="1:77">
      <c r="A1340" s="33">
        <v>1335</v>
      </c>
      <c r="BP1340" s="27">
        <v>0.857853103375507</v>
      </c>
      <c r="BQ1340" s="27">
        <v>17736.1855693057</v>
      </c>
      <c r="BR1340" s="27">
        <v>1.49986915913257</v>
      </c>
      <c r="BS1340" s="27">
        <v>28907.85286717</v>
      </c>
      <c r="BU1340">
        <f t="shared" si="80"/>
        <v>110941.77993702</v>
      </c>
      <c r="BV1340">
        <f t="shared" si="81"/>
        <v>196072.521002715</v>
      </c>
      <c r="BW1340" s="9">
        <v>1335</v>
      </c>
      <c r="BX1340">
        <f t="shared" si="82"/>
        <v>0</v>
      </c>
      <c r="BY1340">
        <f t="shared" si="83"/>
        <v>1</v>
      </c>
    </row>
    <row r="1341" spans="1:77">
      <c r="A1341" s="33">
        <v>1336</v>
      </c>
      <c r="BP1341" s="27">
        <v>0.817317128129321</v>
      </c>
      <c r="BQ1341" s="27">
        <v>16344.427794907</v>
      </c>
      <c r="BR1341" s="27">
        <v>1.38967863179244</v>
      </c>
      <c r="BS1341" s="27">
        <v>26281.4126866315</v>
      </c>
      <c r="BU1341">
        <f t="shared" si="80"/>
        <v>106253.141424491</v>
      </c>
      <c r="BV1341">
        <f t="shared" si="81"/>
        <v>182170.382082235</v>
      </c>
      <c r="BW1341" s="9">
        <v>1336</v>
      </c>
      <c r="BX1341">
        <f t="shared" si="82"/>
        <v>0</v>
      </c>
      <c r="BY1341">
        <f t="shared" si="83"/>
        <v>1</v>
      </c>
    </row>
    <row r="1342" spans="1:77">
      <c r="A1342" s="33">
        <v>1337</v>
      </c>
      <c r="BP1342" s="27">
        <v>0.814180229693044</v>
      </c>
      <c r="BQ1342" s="27">
        <v>14001.3945715452</v>
      </c>
      <c r="BR1342" s="27">
        <v>1.38473804926837</v>
      </c>
      <c r="BS1342" s="27">
        <v>22122.1203018948</v>
      </c>
      <c r="BU1342">
        <f t="shared" si="80"/>
        <v>108125.639882411</v>
      </c>
      <c r="BV1342">
        <f t="shared" si="81"/>
        <v>185588.587088361</v>
      </c>
      <c r="BW1342" s="9">
        <v>1337</v>
      </c>
      <c r="BX1342">
        <f t="shared" si="82"/>
        <v>0</v>
      </c>
      <c r="BY1342">
        <f t="shared" si="83"/>
        <v>1</v>
      </c>
    </row>
    <row r="1343" spans="1:77">
      <c r="A1343" s="33">
        <v>1338</v>
      </c>
      <c r="BP1343" s="27">
        <v>0.758168256113406</v>
      </c>
      <c r="BQ1343" s="27">
        <v>16719.7579708034</v>
      </c>
      <c r="BR1343" s="27">
        <v>1.24423114408202</v>
      </c>
      <c r="BS1343" s="27">
        <v>23293.0022129248</v>
      </c>
      <c r="BU1343">
        <f t="shared" si="80"/>
        <v>97005.4804462076</v>
      </c>
      <c r="BV1343">
        <f t="shared" si="81"/>
        <v>163341.669399379</v>
      </c>
      <c r="BW1343" s="9">
        <v>1338</v>
      </c>
      <c r="BX1343">
        <f t="shared" si="82"/>
        <v>0</v>
      </c>
      <c r="BY1343">
        <f t="shared" si="83"/>
        <v>1</v>
      </c>
    </row>
    <row r="1344" spans="1:77">
      <c r="A1344" s="33">
        <v>1339</v>
      </c>
      <c r="BP1344" s="27">
        <v>0.817188637479426</v>
      </c>
      <c r="BQ1344" s="27">
        <v>21861.59435922</v>
      </c>
      <c r="BR1344" s="27">
        <v>1.42390665271234</v>
      </c>
      <c r="BS1344" s="27">
        <v>38266.4654488494</v>
      </c>
      <c r="BU1344">
        <f t="shared" si="80"/>
        <v>100716.701262694</v>
      </c>
      <c r="BV1344">
        <f t="shared" si="81"/>
        <v>175319.532458001</v>
      </c>
      <c r="BW1344" s="9">
        <v>1339</v>
      </c>
      <c r="BX1344">
        <f t="shared" si="82"/>
        <v>0</v>
      </c>
      <c r="BY1344">
        <f t="shared" si="83"/>
        <v>1</v>
      </c>
    </row>
    <row r="1345" spans="1:77">
      <c r="A1345" s="33">
        <v>1340</v>
      </c>
      <c r="BP1345" s="27">
        <v>0.808052133854693</v>
      </c>
      <c r="BQ1345" s="27">
        <v>12567.9963256253</v>
      </c>
      <c r="BR1345" s="27">
        <v>1.37687399044136</v>
      </c>
      <c r="BS1345" s="27">
        <v>21472.6415575829</v>
      </c>
      <c r="BU1345">
        <f t="shared" si="80"/>
        <v>108639.823752579</v>
      </c>
      <c r="BV1345">
        <f t="shared" si="81"/>
        <v>185058.457008621</v>
      </c>
      <c r="BW1345" s="9">
        <v>1340</v>
      </c>
      <c r="BX1345">
        <f t="shared" si="82"/>
        <v>0</v>
      </c>
      <c r="BY1345">
        <f t="shared" si="83"/>
        <v>1</v>
      </c>
    </row>
    <row r="1346" spans="1:77">
      <c r="A1346" s="33">
        <v>1341</v>
      </c>
      <c r="BP1346" s="27">
        <v>0.850646697003499</v>
      </c>
      <c r="BQ1346" s="27">
        <v>13519.6304339728</v>
      </c>
      <c r="BR1346" s="27">
        <v>1.44538282857774</v>
      </c>
      <c r="BS1346" s="27">
        <v>21772.6357509111</v>
      </c>
      <c r="BU1346">
        <f t="shared" si="80"/>
        <v>114077.374116552</v>
      </c>
      <c r="BV1346">
        <f t="shared" si="81"/>
        <v>195034.78853575</v>
      </c>
      <c r="BW1346" s="9">
        <v>1341</v>
      </c>
      <c r="BX1346">
        <f t="shared" si="82"/>
        <v>0</v>
      </c>
      <c r="BY1346">
        <f t="shared" si="83"/>
        <v>1</v>
      </c>
    </row>
    <row r="1347" spans="1:77">
      <c r="A1347" s="33">
        <v>1342</v>
      </c>
      <c r="BP1347" s="27">
        <v>0.769626035795409</v>
      </c>
      <c r="BQ1347" s="27">
        <v>12990.3057626393</v>
      </c>
      <c r="BR1347" s="27">
        <v>1.29973435354488</v>
      </c>
      <c r="BS1347" s="27">
        <v>22617.3438846645</v>
      </c>
      <c r="BU1347">
        <f t="shared" si="80"/>
        <v>102453.599606672</v>
      </c>
      <c r="BV1347">
        <f t="shared" si="81"/>
        <v>172342.809147068</v>
      </c>
      <c r="BW1347" s="9">
        <v>1342</v>
      </c>
      <c r="BX1347">
        <f t="shared" si="82"/>
        <v>0</v>
      </c>
      <c r="BY1347">
        <f t="shared" si="83"/>
        <v>1</v>
      </c>
    </row>
    <row r="1348" spans="1:77">
      <c r="A1348" s="33">
        <v>1343</v>
      </c>
      <c r="BP1348" s="27">
        <v>0.864481494036779</v>
      </c>
      <c r="BQ1348" s="27">
        <v>12061.3812107295</v>
      </c>
      <c r="BR1348" s="27">
        <v>1.53077464839154</v>
      </c>
      <c r="BS1348" s="27">
        <v>23645.4786641545</v>
      </c>
      <c r="BU1348">
        <f t="shared" si="80"/>
        <v>117610.842894787</v>
      </c>
      <c r="BV1348">
        <f t="shared" si="81"/>
        <v>205970.718594577</v>
      </c>
      <c r="BW1348" s="9">
        <v>1343</v>
      </c>
      <c r="BX1348">
        <f t="shared" si="82"/>
        <v>0</v>
      </c>
      <c r="BY1348">
        <f t="shared" si="83"/>
        <v>1</v>
      </c>
    </row>
    <row r="1349" spans="1:77">
      <c r="A1349" s="33">
        <v>1344</v>
      </c>
      <c r="BP1349" s="27">
        <v>0.811236583094466</v>
      </c>
      <c r="BQ1349" s="27">
        <v>15554.0561468855</v>
      </c>
      <c r="BR1349" s="27">
        <v>1.38073678385572</v>
      </c>
      <c r="BS1349" s="27">
        <v>25891.0047098926</v>
      </c>
      <c r="BU1349">
        <f t="shared" si="80"/>
        <v>106131.431317284</v>
      </c>
      <c r="BV1349">
        <f t="shared" si="81"/>
        <v>181219.512868465</v>
      </c>
      <c r="BW1349" s="9">
        <v>1344</v>
      </c>
      <c r="BX1349">
        <f t="shared" si="82"/>
        <v>0</v>
      </c>
      <c r="BY1349">
        <f t="shared" si="83"/>
        <v>1</v>
      </c>
    </row>
    <row r="1350" spans="1:77">
      <c r="A1350" s="33">
        <v>1345</v>
      </c>
      <c r="BP1350" s="27">
        <v>0.833637333860843</v>
      </c>
      <c r="BQ1350" s="27">
        <v>16107.9337705492</v>
      </c>
      <c r="BR1350" s="27">
        <v>1.44104685465611</v>
      </c>
      <c r="BS1350" s="27">
        <v>26881.9395358547</v>
      </c>
      <c r="BU1350">
        <f t="shared" si="80"/>
        <v>108937.666308577</v>
      </c>
      <c r="BV1350">
        <f t="shared" si="81"/>
        <v>189275.088662562</v>
      </c>
      <c r="BW1350" s="9">
        <v>1345</v>
      </c>
      <c r="BX1350">
        <f t="shared" si="82"/>
        <v>0</v>
      </c>
      <c r="BY1350">
        <f t="shared" si="83"/>
        <v>1</v>
      </c>
    </row>
    <row r="1351" spans="1:77">
      <c r="A1351" s="33">
        <v>1346</v>
      </c>
      <c r="BP1351" s="27">
        <v>0.815494918513861</v>
      </c>
      <c r="BQ1351" s="27">
        <v>11956.0292490126</v>
      </c>
      <c r="BR1351" s="27">
        <v>1.37826160111488</v>
      </c>
      <c r="BS1351" s="27">
        <v>21951.5453806502</v>
      </c>
      <c r="BU1351">
        <f t="shared" ref="BU1351:BU1414" si="84">BP1351*$BV$1-BQ1351</f>
        <v>110368.208528067</v>
      </c>
      <c r="BV1351">
        <f t="shared" ref="BV1351:BV1414" si="85">BR1351*$BV$1-BS1351</f>
        <v>184787.694786581</v>
      </c>
      <c r="BW1351" s="9">
        <v>1346</v>
      </c>
      <c r="BX1351">
        <f t="shared" ref="BX1351:BX1414" si="86">IF(BU1351=MAX($BU1351:$BV1351),1,0)</f>
        <v>0</v>
      </c>
      <c r="BY1351">
        <f t="shared" ref="BY1351:BY1414" si="87">IF(BV1351=MAX($BU1351:$BV1351),1,0)</f>
        <v>1</v>
      </c>
    </row>
    <row r="1352" spans="1:77">
      <c r="A1352" s="33">
        <v>1347</v>
      </c>
      <c r="BP1352" s="27">
        <v>0.809351833955342</v>
      </c>
      <c r="BQ1352" s="27">
        <v>20141.6875564692</v>
      </c>
      <c r="BR1352" s="27">
        <v>1.40617877072757</v>
      </c>
      <c r="BS1352" s="27">
        <v>36509.2949975008</v>
      </c>
      <c r="BU1352">
        <f t="shared" si="84"/>
        <v>101261.087536832</v>
      </c>
      <c r="BV1352">
        <f t="shared" si="85"/>
        <v>174417.520611634</v>
      </c>
      <c r="BW1352" s="9">
        <v>1347</v>
      </c>
      <c r="BX1352">
        <f t="shared" si="86"/>
        <v>0</v>
      </c>
      <c r="BY1352">
        <f t="shared" si="87"/>
        <v>1</v>
      </c>
    </row>
    <row r="1353" spans="1:77">
      <c r="A1353" s="33">
        <v>1348</v>
      </c>
      <c r="BP1353" s="27">
        <v>0.825113816819777</v>
      </c>
      <c r="BQ1353" s="27">
        <v>13504.099844483</v>
      </c>
      <c r="BR1353" s="27">
        <v>1.43735045296581</v>
      </c>
      <c r="BS1353" s="27">
        <v>24968.0331415268</v>
      </c>
      <c r="BU1353">
        <f t="shared" si="84"/>
        <v>110262.972678484</v>
      </c>
      <c r="BV1353">
        <f t="shared" si="85"/>
        <v>190634.534803345</v>
      </c>
      <c r="BW1353" s="9">
        <v>1348</v>
      </c>
      <c r="BX1353">
        <f t="shared" si="86"/>
        <v>0</v>
      </c>
      <c r="BY1353">
        <f t="shared" si="87"/>
        <v>1</v>
      </c>
    </row>
    <row r="1354" spans="1:77">
      <c r="A1354" s="33">
        <v>1349</v>
      </c>
      <c r="BP1354" s="27">
        <v>0.803070375645712</v>
      </c>
      <c r="BQ1354" s="27">
        <v>16466.7897131898</v>
      </c>
      <c r="BR1354" s="27">
        <v>1.39441144882161</v>
      </c>
      <c r="BS1354" s="27">
        <v>30044.2385115193</v>
      </c>
      <c r="BU1354">
        <f t="shared" si="84"/>
        <v>103993.766633667</v>
      </c>
      <c r="BV1354">
        <f t="shared" si="85"/>
        <v>179117.478811722</v>
      </c>
      <c r="BW1354" s="9">
        <v>1349</v>
      </c>
      <c r="BX1354">
        <f t="shared" si="86"/>
        <v>0</v>
      </c>
      <c r="BY1354">
        <f t="shared" si="87"/>
        <v>1</v>
      </c>
    </row>
    <row r="1355" spans="1:77">
      <c r="A1355" s="33">
        <v>1350</v>
      </c>
      <c r="BP1355" s="27">
        <v>0.829910172611985</v>
      </c>
      <c r="BQ1355" s="27">
        <v>13622.0629434315</v>
      </c>
      <c r="BR1355" s="27">
        <v>1.43416965548897</v>
      </c>
      <c r="BS1355" s="27">
        <v>22009.3980166176</v>
      </c>
      <c r="BU1355">
        <f t="shared" si="84"/>
        <v>110864.462948366</v>
      </c>
      <c r="BV1355">
        <f t="shared" si="85"/>
        <v>193116.050306728</v>
      </c>
      <c r="BW1355" s="9">
        <v>1350</v>
      </c>
      <c r="BX1355">
        <f t="shared" si="86"/>
        <v>0</v>
      </c>
      <c r="BY1355">
        <f t="shared" si="87"/>
        <v>1</v>
      </c>
    </row>
    <row r="1356" spans="1:77">
      <c r="A1356" s="33">
        <v>1351</v>
      </c>
      <c r="BP1356" s="27">
        <v>0.723009607938665</v>
      </c>
      <c r="BQ1356" s="27">
        <v>13834.1265117763</v>
      </c>
      <c r="BR1356" s="27">
        <v>1.22005425159916</v>
      </c>
      <c r="BS1356" s="27">
        <v>23777.0088008878</v>
      </c>
      <c r="BU1356">
        <f t="shared" si="84"/>
        <v>94617.3146790235</v>
      </c>
      <c r="BV1356">
        <f t="shared" si="85"/>
        <v>159231.128938986</v>
      </c>
      <c r="BW1356" s="9">
        <v>1351</v>
      </c>
      <c r="BX1356">
        <f t="shared" si="86"/>
        <v>0</v>
      </c>
      <c r="BY1356">
        <f t="shared" si="87"/>
        <v>1</v>
      </c>
    </row>
    <row r="1357" spans="1:77">
      <c r="A1357" s="33">
        <v>1352</v>
      </c>
      <c r="BP1357" s="27">
        <v>0.786677408220749</v>
      </c>
      <c r="BQ1357" s="27">
        <v>16968.5747178555</v>
      </c>
      <c r="BR1357" s="27">
        <v>1.36575847527776</v>
      </c>
      <c r="BS1357" s="27">
        <v>28157.1312070307</v>
      </c>
      <c r="BU1357">
        <f t="shared" si="84"/>
        <v>101033.036515257</v>
      </c>
      <c r="BV1357">
        <f t="shared" si="85"/>
        <v>176706.640084633</v>
      </c>
      <c r="BW1357" s="9">
        <v>1352</v>
      </c>
      <c r="BX1357">
        <f t="shared" si="86"/>
        <v>0</v>
      </c>
      <c r="BY1357">
        <f t="shared" si="87"/>
        <v>1</v>
      </c>
    </row>
    <row r="1358" spans="1:77">
      <c r="A1358" s="33">
        <v>1353</v>
      </c>
      <c r="BP1358" s="27">
        <v>0.800411847585163</v>
      </c>
      <c r="BQ1358" s="27">
        <v>17019.8767593725</v>
      </c>
      <c r="BR1358" s="27">
        <v>1.37870713605709</v>
      </c>
      <c r="BS1358" s="27">
        <v>29148.1918917471</v>
      </c>
      <c r="BU1358">
        <f t="shared" si="84"/>
        <v>103041.900378402</v>
      </c>
      <c r="BV1358">
        <f t="shared" si="85"/>
        <v>177657.878516816</v>
      </c>
      <c r="BW1358" s="9">
        <v>1353</v>
      </c>
      <c r="BX1358">
        <f t="shared" si="86"/>
        <v>0</v>
      </c>
      <c r="BY1358">
        <f t="shared" si="87"/>
        <v>1</v>
      </c>
    </row>
    <row r="1359" spans="1:77">
      <c r="A1359" s="33">
        <v>1354</v>
      </c>
      <c r="BP1359" s="27">
        <v>0.795194274146375</v>
      </c>
      <c r="BQ1359" s="27">
        <v>15587.8992334431</v>
      </c>
      <c r="BR1359" s="27">
        <v>1.36518779548311</v>
      </c>
      <c r="BS1359" s="27">
        <v>24955.7203408816</v>
      </c>
      <c r="BU1359">
        <f t="shared" si="84"/>
        <v>103691.241888513</v>
      </c>
      <c r="BV1359">
        <f t="shared" si="85"/>
        <v>179822.448981584</v>
      </c>
      <c r="BW1359" s="9">
        <v>1354</v>
      </c>
      <c r="BX1359">
        <f t="shared" si="86"/>
        <v>0</v>
      </c>
      <c r="BY1359">
        <f t="shared" si="87"/>
        <v>1</v>
      </c>
    </row>
    <row r="1360" spans="1:77">
      <c r="A1360" s="33">
        <v>1355</v>
      </c>
      <c r="BP1360" s="27">
        <v>0.768509635606311</v>
      </c>
      <c r="BQ1360" s="27">
        <v>15256.3370433293</v>
      </c>
      <c r="BR1360" s="27">
        <v>1.32674087791871</v>
      </c>
      <c r="BS1360" s="27">
        <v>26315.6358255423</v>
      </c>
      <c r="BU1360">
        <f t="shared" si="84"/>
        <v>100020.108297617</v>
      </c>
      <c r="BV1360">
        <f t="shared" si="85"/>
        <v>172695.495862264</v>
      </c>
      <c r="BW1360" s="9">
        <v>1355</v>
      </c>
      <c r="BX1360">
        <f t="shared" si="86"/>
        <v>0</v>
      </c>
      <c r="BY1360">
        <f t="shared" si="87"/>
        <v>1</v>
      </c>
    </row>
    <row r="1361" spans="1:77">
      <c r="A1361" s="33">
        <v>1356</v>
      </c>
      <c r="BP1361" s="27">
        <v>0.791647527936506</v>
      </c>
      <c r="BQ1361" s="27">
        <v>10434.566353586</v>
      </c>
      <c r="BR1361" s="27">
        <v>1.36583271356192</v>
      </c>
      <c r="BS1361" s="27">
        <v>18499.2669289467</v>
      </c>
      <c r="BU1361">
        <f t="shared" si="84"/>
        <v>108312.56283689</v>
      </c>
      <c r="BV1361">
        <f t="shared" si="85"/>
        <v>186375.640105342</v>
      </c>
      <c r="BW1361" s="9">
        <v>1356</v>
      </c>
      <c r="BX1361">
        <f t="shared" si="86"/>
        <v>0</v>
      </c>
      <c r="BY1361">
        <f t="shared" si="87"/>
        <v>1</v>
      </c>
    </row>
    <row r="1362" spans="1:77">
      <c r="A1362" s="33">
        <v>1357</v>
      </c>
      <c r="BP1362" s="27">
        <v>0.806025296940586</v>
      </c>
      <c r="BQ1362" s="27">
        <v>20256.8538637033</v>
      </c>
      <c r="BR1362" s="27">
        <v>1.42099467869229</v>
      </c>
      <c r="BS1362" s="27">
        <v>37730.4549413454</v>
      </c>
      <c r="BU1362">
        <f t="shared" si="84"/>
        <v>100646.940677385</v>
      </c>
      <c r="BV1362">
        <f t="shared" si="85"/>
        <v>175418.746862498</v>
      </c>
      <c r="BW1362" s="9">
        <v>1357</v>
      </c>
      <c r="BX1362">
        <f t="shared" si="86"/>
        <v>0</v>
      </c>
      <c r="BY1362">
        <f t="shared" si="87"/>
        <v>1</v>
      </c>
    </row>
    <row r="1363" spans="1:77">
      <c r="A1363" s="33">
        <v>1358</v>
      </c>
      <c r="BP1363" s="27">
        <v>0.818680443681129</v>
      </c>
      <c r="BQ1363" s="27">
        <v>18177.8090918474</v>
      </c>
      <c r="BR1363" s="27">
        <v>1.38588826876561</v>
      </c>
      <c r="BS1363" s="27">
        <v>28593.414641021</v>
      </c>
      <c r="BU1363">
        <f t="shared" si="84"/>
        <v>104624.257460322</v>
      </c>
      <c r="BV1363">
        <f t="shared" si="85"/>
        <v>179289.82567382</v>
      </c>
      <c r="BW1363" s="9">
        <v>1358</v>
      </c>
      <c r="BX1363">
        <f t="shared" si="86"/>
        <v>0</v>
      </c>
      <c r="BY1363">
        <f t="shared" si="87"/>
        <v>1</v>
      </c>
    </row>
    <row r="1364" spans="1:77">
      <c r="A1364" s="33">
        <v>1359</v>
      </c>
      <c r="BP1364" s="27">
        <v>0.80819120156883</v>
      </c>
      <c r="BQ1364" s="27">
        <v>16522.0601214667</v>
      </c>
      <c r="BR1364" s="27">
        <v>1.37603494743839</v>
      </c>
      <c r="BS1364" s="27">
        <v>26805.1996764981</v>
      </c>
      <c r="BU1364">
        <f t="shared" si="84"/>
        <v>104706.620113858</v>
      </c>
      <c r="BV1364">
        <f t="shared" si="85"/>
        <v>179600.042439261</v>
      </c>
      <c r="BW1364" s="9">
        <v>1359</v>
      </c>
      <c r="BX1364">
        <f t="shared" si="86"/>
        <v>0</v>
      </c>
      <c r="BY1364">
        <f t="shared" si="87"/>
        <v>1</v>
      </c>
    </row>
    <row r="1365" spans="1:77">
      <c r="A1365" s="33">
        <v>1360</v>
      </c>
      <c r="BP1365" s="27">
        <v>0.812830185807</v>
      </c>
      <c r="BQ1365" s="27">
        <v>19592.6924923234</v>
      </c>
      <c r="BR1365" s="27">
        <v>1.38433788388093</v>
      </c>
      <c r="BS1365" s="27">
        <v>32353.8810582328</v>
      </c>
      <c r="BU1365">
        <f t="shared" si="84"/>
        <v>102331.835378727</v>
      </c>
      <c r="BV1365">
        <f t="shared" si="85"/>
        <v>175296.801523906</v>
      </c>
      <c r="BW1365" s="9">
        <v>1360</v>
      </c>
      <c r="BX1365">
        <f t="shared" si="86"/>
        <v>0</v>
      </c>
      <c r="BY1365">
        <f t="shared" si="87"/>
        <v>1</v>
      </c>
    </row>
    <row r="1366" spans="1:77">
      <c r="A1366" s="33">
        <v>1361</v>
      </c>
      <c r="BP1366" s="27">
        <v>0.815627500253853</v>
      </c>
      <c r="BQ1366" s="27">
        <v>10692.0490376995</v>
      </c>
      <c r="BR1366" s="27">
        <v>1.40761279967382</v>
      </c>
      <c r="BS1366" s="27">
        <v>19954.5981666063</v>
      </c>
      <c r="BU1366">
        <f t="shared" si="84"/>
        <v>111652.076000378</v>
      </c>
      <c r="BV1366">
        <f t="shared" si="85"/>
        <v>191187.321784466</v>
      </c>
      <c r="BW1366" s="9">
        <v>1361</v>
      </c>
      <c r="BX1366">
        <f t="shared" si="86"/>
        <v>0</v>
      </c>
      <c r="BY1366">
        <f t="shared" si="87"/>
        <v>1</v>
      </c>
    </row>
    <row r="1367" spans="1:77">
      <c r="A1367" s="33">
        <v>1362</v>
      </c>
      <c r="BP1367" s="27">
        <v>0.827298037681563</v>
      </c>
      <c r="BQ1367" s="27">
        <v>13365.5513366874</v>
      </c>
      <c r="BR1367" s="27">
        <v>1.44774106058411</v>
      </c>
      <c r="BS1367" s="27">
        <v>21516.5050177156</v>
      </c>
      <c r="BU1367">
        <f t="shared" si="84"/>
        <v>110729.154315547</v>
      </c>
      <c r="BV1367">
        <f t="shared" si="85"/>
        <v>195644.654069901</v>
      </c>
      <c r="BW1367" s="9">
        <v>1362</v>
      </c>
      <c r="BX1367">
        <f t="shared" si="86"/>
        <v>0</v>
      </c>
      <c r="BY1367">
        <f t="shared" si="87"/>
        <v>1</v>
      </c>
    </row>
    <row r="1368" spans="1:77">
      <c r="A1368" s="33">
        <v>1363</v>
      </c>
      <c r="BP1368" s="27">
        <v>0.817170563387415</v>
      </c>
      <c r="BQ1368" s="27">
        <v>15845.9866344023</v>
      </c>
      <c r="BR1368" s="27">
        <v>1.40655995866023</v>
      </c>
      <c r="BS1368" s="27">
        <v>24881.888318359</v>
      </c>
      <c r="BU1368">
        <f t="shared" si="84"/>
        <v>106729.59787371</v>
      </c>
      <c r="BV1368">
        <f t="shared" si="85"/>
        <v>186102.105480676</v>
      </c>
      <c r="BW1368" s="9">
        <v>1363</v>
      </c>
      <c r="BX1368">
        <f t="shared" si="86"/>
        <v>0</v>
      </c>
      <c r="BY1368">
        <f t="shared" si="87"/>
        <v>1</v>
      </c>
    </row>
    <row r="1369" spans="1:77">
      <c r="A1369" s="33">
        <v>1364</v>
      </c>
      <c r="BP1369" s="27">
        <v>0.803527805806972</v>
      </c>
      <c r="BQ1369" s="27">
        <v>13015.8096957732</v>
      </c>
      <c r="BR1369" s="27">
        <v>1.39276796789059</v>
      </c>
      <c r="BS1369" s="27">
        <v>21160.6180807959</v>
      </c>
      <c r="BU1369">
        <f t="shared" si="84"/>
        <v>107513.361175273</v>
      </c>
      <c r="BV1369">
        <f t="shared" si="85"/>
        <v>187754.577102792</v>
      </c>
      <c r="BW1369" s="9">
        <v>1364</v>
      </c>
      <c r="BX1369">
        <f t="shared" si="86"/>
        <v>0</v>
      </c>
      <c r="BY1369">
        <f t="shared" si="87"/>
        <v>1</v>
      </c>
    </row>
    <row r="1370" spans="1:77">
      <c r="A1370" s="33">
        <v>1365</v>
      </c>
      <c r="BP1370" s="27">
        <v>0.81490605393439</v>
      </c>
      <c r="BQ1370" s="27">
        <v>13211.9440082042</v>
      </c>
      <c r="BR1370" s="27">
        <v>1.38432777669645</v>
      </c>
      <c r="BS1370" s="27">
        <v>21743.5116467598</v>
      </c>
      <c r="BU1370">
        <f t="shared" si="84"/>
        <v>109023.964081954</v>
      </c>
      <c r="BV1370">
        <f t="shared" si="85"/>
        <v>185905.654857707</v>
      </c>
      <c r="BW1370" s="9">
        <v>1365</v>
      </c>
      <c r="BX1370">
        <f t="shared" si="86"/>
        <v>0</v>
      </c>
      <c r="BY1370">
        <f t="shared" si="87"/>
        <v>1</v>
      </c>
    </row>
    <row r="1371" spans="1:77">
      <c r="A1371" s="33">
        <v>1366</v>
      </c>
      <c r="BP1371" s="27">
        <v>0.735064039361701</v>
      </c>
      <c r="BQ1371" s="27">
        <v>19623.6573505747</v>
      </c>
      <c r="BR1371" s="27">
        <v>1.23281215497221</v>
      </c>
      <c r="BS1371" s="27">
        <v>31783.1868955585</v>
      </c>
      <c r="BU1371">
        <f t="shared" si="84"/>
        <v>90635.9485536805</v>
      </c>
      <c r="BV1371">
        <f t="shared" si="85"/>
        <v>153138.636350273</v>
      </c>
      <c r="BW1371" s="9">
        <v>1366</v>
      </c>
      <c r="BX1371">
        <f t="shared" si="86"/>
        <v>0</v>
      </c>
      <c r="BY1371">
        <f t="shared" si="87"/>
        <v>1</v>
      </c>
    </row>
    <row r="1372" spans="1:77">
      <c r="A1372" s="33">
        <v>1367</v>
      </c>
      <c r="BP1372" s="27">
        <v>0.852010659993506</v>
      </c>
      <c r="BQ1372" s="27">
        <v>12546.727398854</v>
      </c>
      <c r="BR1372" s="27">
        <v>1.47181814059027</v>
      </c>
      <c r="BS1372" s="27">
        <v>21299.8200003415</v>
      </c>
      <c r="BU1372">
        <f t="shared" si="84"/>
        <v>115254.871600172</v>
      </c>
      <c r="BV1372">
        <f t="shared" si="85"/>
        <v>199472.901088199</v>
      </c>
      <c r="BW1372" s="9">
        <v>1367</v>
      </c>
      <c r="BX1372">
        <f t="shared" si="86"/>
        <v>0</v>
      </c>
      <c r="BY1372">
        <f t="shared" si="87"/>
        <v>1</v>
      </c>
    </row>
    <row r="1373" spans="1:77">
      <c r="A1373" s="33">
        <v>1368</v>
      </c>
      <c r="BP1373" s="27">
        <v>0.816865867916597</v>
      </c>
      <c r="BQ1373" s="27">
        <v>10959.2804546233</v>
      </c>
      <c r="BR1373" s="27">
        <v>1.4357377072897</v>
      </c>
      <c r="BS1373" s="27">
        <v>19075.5836424871</v>
      </c>
      <c r="BU1373">
        <f t="shared" si="84"/>
        <v>111570.599732866</v>
      </c>
      <c r="BV1373">
        <f t="shared" si="85"/>
        <v>196285.072450967</v>
      </c>
      <c r="BW1373" s="9">
        <v>1368</v>
      </c>
      <c r="BX1373">
        <f t="shared" si="86"/>
        <v>0</v>
      </c>
      <c r="BY1373">
        <f t="shared" si="87"/>
        <v>1</v>
      </c>
    </row>
    <row r="1374" spans="1:77">
      <c r="A1374" s="33">
        <v>1369</v>
      </c>
      <c r="BP1374" s="27">
        <v>0.786252505446116</v>
      </c>
      <c r="BQ1374" s="27">
        <v>21267.817537004</v>
      </c>
      <c r="BR1374" s="27">
        <v>1.32785817585037</v>
      </c>
      <c r="BS1374" s="27">
        <v>37693.9430839038</v>
      </c>
      <c r="BU1374">
        <f t="shared" si="84"/>
        <v>96670.0582799134</v>
      </c>
      <c r="BV1374">
        <f t="shared" si="85"/>
        <v>161484.783293652</v>
      </c>
      <c r="BW1374" s="9">
        <v>1369</v>
      </c>
      <c r="BX1374">
        <f t="shared" si="86"/>
        <v>0</v>
      </c>
      <c r="BY1374">
        <f t="shared" si="87"/>
        <v>1</v>
      </c>
    </row>
    <row r="1375" spans="1:77">
      <c r="A1375" s="33">
        <v>1370</v>
      </c>
      <c r="BP1375" s="27">
        <v>0.828737329415284</v>
      </c>
      <c r="BQ1375" s="27">
        <v>17436.0368144445</v>
      </c>
      <c r="BR1375" s="27">
        <v>1.44240177246721</v>
      </c>
      <c r="BS1375" s="27">
        <v>28102.7142630744</v>
      </c>
      <c r="BU1375">
        <f t="shared" si="84"/>
        <v>106874.562597848</v>
      </c>
      <c r="BV1375">
        <f t="shared" si="85"/>
        <v>188257.551607008</v>
      </c>
      <c r="BW1375" s="9">
        <v>1370</v>
      </c>
      <c r="BX1375">
        <f t="shared" si="86"/>
        <v>0</v>
      </c>
      <c r="BY1375">
        <f t="shared" si="87"/>
        <v>1</v>
      </c>
    </row>
    <row r="1376" spans="1:77">
      <c r="A1376" s="33">
        <v>1371</v>
      </c>
      <c r="BP1376" s="27">
        <v>0.821619140989336</v>
      </c>
      <c r="BQ1376" s="27">
        <v>15953.914101666</v>
      </c>
      <c r="BR1376" s="27">
        <v>1.41504748301357</v>
      </c>
      <c r="BS1376" s="27">
        <v>26096.4983993384</v>
      </c>
      <c r="BU1376">
        <f t="shared" si="84"/>
        <v>107288.957046734</v>
      </c>
      <c r="BV1376">
        <f t="shared" si="85"/>
        <v>186160.624052697</v>
      </c>
      <c r="BW1376" s="9">
        <v>1371</v>
      </c>
      <c r="BX1376">
        <f t="shared" si="86"/>
        <v>0</v>
      </c>
      <c r="BY1376">
        <f t="shared" si="87"/>
        <v>1</v>
      </c>
    </row>
    <row r="1377" spans="1:77">
      <c r="A1377" s="33">
        <v>1372</v>
      </c>
      <c r="BP1377" s="27">
        <v>0.862459746237102</v>
      </c>
      <c r="BQ1377" s="27">
        <v>18571.4652102181</v>
      </c>
      <c r="BR1377" s="27">
        <v>1.49354024443812</v>
      </c>
      <c r="BS1377" s="27">
        <v>31638.2364967829</v>
      </c>
      <c r="BU1377">
        <f t="shared" si="84"/>
        <v>110797.496725347</v>
      </c>
      <c r="BV1377">
        <f t="shared" si="85"/>
        <v>192392.800168935</v>
      </c>
      <c r="BW1377" s="9">
        <v>1372</v>
      </c>
      <c r="BX1377">
        <f t="shared" si="86"/>
        <v>0</v>
      </c>
      <c r="BY1377">
        <f t="shared" si="87"/>
        <v>1</v>
      </c>
    </row>
    <row r="1378" spans="1:77">
      <c r="A1378" s="33">
        <v>1373</v>
      </c>
      <c r="BP1378" s="27">
        <v>0.855238945711249</v>
      </c>
      <c r="BQ1378" s="27">
        <v>11685.3635501991</v>
      </c>
      <c r="BR1378" s="27">
        <v>1.4988958811041</v>
      </c>
      <c r="BS1378" s="27">
        <v>20717.6339574576</v>
      </c>
      <c r="BU1378">
        <f t="shared" si="84"/>
        <v>116600.478306488</v>
      </c>
      <c r="BV1378">
        <f t="shared" si="85"/>
        <v>204116.748208158</v>
      </c>
      <c r="BW1378" s="9">
        <v>1373</v>
      </c>
      <c r="BX1378">
        <f t="shared" si="86"/>
        <v>0</v>
      </c>
      <c r="BY1378">
        <f t="shared" si="87"/>
        <v>1</v>
      </c>
    </row>
    <row r="1379" spans="1:77">
      <c r="A1379" s="33">
        <v>1374</v>
      </c>
      <c r="BP1379" s="27">
        <v>0.746263894347891</v>
      </c>
      <c r="BQ1379" s="27">
        <v>11503.5972537524</v>
      </c>
      <c r="BR1379" s="27">
        <v>1.26691032354188</v>
      </c>
      <c r="BS1379" s="27">
        <v>20403.2277511486</v>
      </c>
      <c r="BU1379">
        <f t="shared" si="84"/>
        <v>100435.986898431</v>
      </c>
      <c r="BV1379">
        <f t="shared" si="85"/>
        <v>169633.320780134</v>
      </c>
      <c r="BW1379" s="9">
        <v>1374</v>
      </c>
      <c r="BX1379">
        <f t="shared" si="86"/>
        <v>0</v>
      </c>
      <c r="BY1379">
        <f t="shared" si="87"/>
        <v>1</v>
      </c>
    </row>
    <row r="1380" spans="1:77">
      <c r="A1380" s="33">
        <v>1375</v>
      </c>
      <c r="BP1380" s="27">
        <v>0.796350975069783</v>
      </c>
      <c r="BQ1380" s="27">
        <v>12914.0585408893</v>
      </c>
      <c r="BR1380" s="27">
        <v>1.37844494958085</v>
      </c>
      <c r="BS1380" s="27">
        <v>19609.0186022496</v>
      </c>
      <c r="BU1380">
        <f t="shared" si="84"/>
        <v>106538.587719578</v>
      </c>
      <c r="BV1380">
        <f t="shared" si="85"/>
        <v>187157.723834878</v>
      </c>
      <c r="BW1380" s="9">
        <v>1375</v>
      </c>
      <c r="BX1380">
        <f t="shared" si="86"/>
        <v>0</v>
      </c>
      <c r="BY1380">
        <f t="shared" si="87"/>
        <v>1</v>
      </c>
    </row>
    <row r="1381" spans="1:77">
      <c r="A1381" s="33">
        <v>1376</v>
      </c>
      <c r="BP1381" s="27">
        <v>0.847548553425605</v>
      </c>
      <c r="BQ1381" s="27">
        <v>13362.2332181383</v>
      </c>
      <c r="BR1381" s="27">
        <v>1.47818189705418</v>
      </c>
      <c r="BS1381" s="27">
        <v>23012.029734736</v>
      </c>
      <c r="BU1381">
        <f t="shared" si="84"/>
        <v>113770.049795702</v>
      </c>
      <c r="BV1381">
        <f t="shared" si="85"/>
        <v>198715.254823391</v>
      </c>
      <c r="BW1381" s="9">
        <v>1376</v>
      </c>
      <c r="BX1381">
        <f t="shared" si="86"/>
        <v>0</v>
      </c>
      <c r="BY1381">
        <f t="shared" si="87"/>
        <v>1</v>
      </c>
    </row>
    <row r="1382" spans="1:77">
      <c r="A1382" s="33">
        <v>1377</v>
      </c>
      <c r="BP1382" s="27">
        <v>0.828997393868372</v>
      </c>
      <c r="BQ1382" s="27">
        <v>10892.7232885527</v>
      </c>
      <c r="BR1382" s="27">
        <v>1.39509425301523</v>
      </c>
      <c r="BS1382" s="27">
        <v>18550.6635042234</v>
      </c>
      <c r="BU1382">
        <f t="shared" si="84"/>
        <v>113456.885791703</v>
      </c>
      <c r="BV1382">
        <f t="shared" si="85"/>
        <v>190713.47444806</v>
      </c>
      <c r="BW1382" s="9">
        <v>1377</v>
      </c>
      <c r="BX1382">
        <f t="shared" si="86"/>
        <v>0</v>
      </c>
      <c r="BY1382">
        <f t="shared" si="87"/>
        <v>1</v>
      </c>
    </row>
    <row r="1383" spans="1:77">
      <c r="A1383" s="33">
        <v>1378</v>
      </c>
      <c r="BP1383" s="27">
        <v>0.814873698872569</v>
      </c>
      <c r="BQ1383" s="27">
        <v>11044.219666187</v>
      </c>
      <c r="BR1383" s="27">
        <v>1.39008873329474</v>
      </c>
      <c r="BS1383" s="27">
        <v>20353.8653512256</v>
      </c>
      <c r="BU1383">
        <f t="shared" si="84"/>
        <v>111186.835164698</v>
      </c>
      <c r="BV1383">
        <f t="shared" si="85"/>
        <v>188159.444642985</v>
      </c>
      <c r="BW1383" s="9">
        <v>1378</v>
      </c>
      <c r="BX1383">
        <f t="shared" si="86"/>
        <v>0</v>
      </c>
      <c r="BY1383">
        <f t="shared" si="87"/>
        <v>1</v>
      </c>
    </row>
    <row r="1384" spans="1:77">
      <c r="A1384" s="33">
        <v>1379</v>
      </c>
      <c r="BP1384" s="27">
        <v>0.781854540282807</v>
      </c>
      <c r="BQ1384" s="27">
        <v>15412.0233215464</v>
      </c>
      <c r="BR1384" s="27">
        <v>1.31000288648679</v>
      </c>
      <c r="BS1384" s="27">
        <v>27266.5560844452</v>
      </c>
      <c r="BU1384">
        <f t="shared" si="84"/>
        <v>101866.157720875</v>
      </c>
      <c r="BV1384">
        <f t="shared" si="85"/>
        <v>169233.876888573</v>
      </c>
      <c r="BW1384" s="9">
        <v>1379</v>
      </c>
      <c r="BX1384">
        <f t="shared" si="86"/>
        <v>0</v>
      </c>
      <c r="BY1384">
        <f t="shared" si="87"/>
        <v>1</v>
      </c>
    </row>
    <row r="1385" spans="1:77">
      <c r="A1385" s="33">
        <v>1380</v>
      </c>
      <c r="BP1385" s="27">
        <v>0.835193654364511</v>
      </c>
      <c r="BQ1385" s="27">
        <v>15727.1414473094</v>
      </c>
      <c r="BR1385" s="27">
        <v>1.43526477771728</v>
      </c>
      <c r="BS1385" s="27">
        <v>25538.790580145</v>
      </c>
      <c r="BU1385">
        <f t="shared" si="84"/>
        <v>109551.906707367</v>
      </c>
      <c r="BV1385">
        <f t="shared" si="85"/>
        <v>189750.926077447</v>
      </c>
      <c r="BW1385" s="9">
        <v>1380</v>
      </c>
      <c r="BX1385">
        <f t="shared" si="86"/>
        <v>0</v>
      </c>
      <c r="BY1385">
        <f t="shared" si="87"/>
        <v>1</v>
      </c>
    </row>
    <row r="1386" spans="1:77">
      <c r="A1386" s="33">
        <v>1381</v>
      </c>
      <c r="BP1386" s="27">
        <v>0.831791341580446</v>
      </c>
      <c r="BQ1386" s="27">
        <v>18422.5193414342</v>
      </c>
      <c r="BR1386" s="27">
        <v>1.43684566988996</v>
      </c>
      <c r="BS1386" s="27">
        <v>29971.723057801</v>
      </c>
      <c r="BU1386">
        <f t="shared" si="84"/>
        <v>106346.181895633</v>
      </c>
      <c r="BV1386">
        <f t="shared" si="85"/>
        <v>185555.127425693</v>
      </c>
      <c r="BW1386" s="9">
        <v>1381</v>
      </c>
      <c r="BX1386">
        <f t="shared" si="86"/>
        <v>0</v>
      </c>
      <c r="BY1386">
        <f t="shared" si="87"/>
        <v>1</v>
      </c>
    </row>
    <row r="1387" spans="1:77">
      <c r="A1387" s="33">
        <v>1382</v>
      </c>
      <c r="BP1387" s="27">
        <v>0.844113643791157</v>
      </c>
      <c r="BQ1387" s="27">
        <v>18312.8456866924</v>
      </c>
      <c r="BR1387" s="27">
        <v>1.41740695665108</v>
      </c>
      <c r="BS1387" s="27">
        <v>26408.7849239603</v>
      </c>
      <c r="BU1387">
        <f t="shared" si="84"/>
        <v>108304.200881981</v>
      </c>
      <c r="BV1387">
        <f t="shared" si="85"/>
        <v>186202.258573702</v>
      </c>
      <c r="BW1387" s="9">
        <v>1382</v>
      </c>
      <c r="BX1387">
        <f t="shared" si="86"/>
        <v>0</v>
      </c>
      <c r="BY1387">
        <f t="shared" si="87"/>
        <v>1</v>
      </c>
    </row>
    <row r="1388" spans="1:77">
      <c r="A1388" s="33">
        <v>1383</v>
      </c>
      <c r="BP1388" s="27">
        <v>0.815453249031482</v>
      </c>
      <c r="BQ1388" s="27">
        <v>19496.4219986683</v>
      </c>
      <c r="BR1388" s="27">
        <v>1.40866072553822</v>
      </c>
      <c r="BS1388" s="27">
        <v>33182.1206593295</v>
      </c>
      <c r="BU1388">
        <f t="shared" si="84"/>
        <v>102821.565356054</v>
      </c>
      <c r="BV1388">
        <f t="shared" si="85"/>
        <v>178116.988171404</v>
      </c>
      <c r="BW1388" s="9">
        <v>1383</v>
      </c>
      <c r="BX1388">
        <f t="shared" si="86"/>
        <v>0</v>
      </c>
      <c r="BY1388">
        <f t="shared" si="87"/>
        <v>1</v>
      </c>
    </row>
    <row r="1389" spans="1:77">
      <c r="A1389" s="33">
        <v>1384</v>
      </c>
      <c r="BP1389" s="27">
        <v>0.79806899666683</v>
      </c>
      <c r="BQ1389" s="27">
        <v>13405.6246403083</v>
      </c>
      <c r="BR1389" s="27">
        <v>1.33595742694141</v>
      </c>
      <c r="BS1389" s="27">
        <v>23870.3821609464</v>
      </c>
      <c r="BU1389">
        <f t="shared" si="84"/>
        <v>106304.724859716</v>
      </c>
      <c r="BV1389">
        <f t="shared" si="85"/>
        <v>176523.231880265</v>
      </c>
      <c r="BW1389" s="9">
        <v>1384</v>
      </c>
      <c r="BX1389">
        <f t="shared" si="86"/>
        <v>0</v>
      </c>
      <c r="BY1389">
        <f t="shared" si="87"/>
        <v>1</v>
      </c>
    </row>
    <row r="1390" spans="1:77">
      <c r="A1390" s="33">
        <v>1385</v>
      </c>
      <c r="BP1390" s="27">
        <v>0.792240905920785</v>
      </c>
      <c r="BQ1390" s="27">
        <v>10487.1529220372</v>
      </c>
      <c r="BR1390" s="27">
        <v>1.36297014106062</v>
      </c>
      <c r="BS1390" s="27">
        <v>20745.9393893354</v>
      </c>
      <c r="BU1390">
        <f t="shared" si="84"/>
        <v>108348.982966081</v>
      </c>
      <c r="BV1390">
        <f t="shared" si="85"/>
        <v>183699.581769757</v>
      </c>
      <c r="BW1390" s="9">
        <v>1385</v>
      </c>
      <c r="BX1390">
        <f t="shared" si="86"/>
        <v>0</v>
      </c>
      <c r="BY1390">
        <f t="shared" si="87"/>
        <v>1</v>
      </c>
    </row>
    <row r="1391" spans="1:77">
      <c r="A1391" s="33">
        <v>1386</v>
      </c>
      <c r="BP1391" s="27">
        <v>0.789184409025916</v>
      </c>
      <c r="BQ1391" s="27">
        <v>15442.7416812938</v>
      </c>
      <c r="BR1391" s="27">
        <v>1.34806949977019</v>
      </c>
      <c r="BS1391" s="27">
        <v>28044.6531216197</v>
      </c>
      <c r="BU1391">
        <f t="shared" si="84"/>
        <v>102934.919672594</v>
      </c>
      <c r="BV1391">
        <f t="shared" si="85"/>
        <v>174165.771843908</v>
      </c>
      <c r="BW1391" s="9">
        <v>1386</v>
      </c>
      <c r="BX1391">
        <f t="shared" si="86"/>
        <v>0</v>
      </c>
      <c r="BY1391">
        <f t="shared" si="87"/>
        <v>1</v>
      </c>
    </row>
    <row r="1392" spans="1:77">
      <c r="A1392" s="33">
        <v>1387</v>
      </c>
      <c r="BP1392" s="27">
        <v>0.796499151496209</v>
      </c>
      <c r="BQ1392" s="27">
        <v>14751.7590205137</v>
      </c>
      <c r="BR1392" s="27">
        <v>1.37020606617118</v>
      </c>
      <c r="BS1392" s="27">
        <v>24171.510966474</v>
      </c>
      <c r="BU1392">
        <f t="shared" si="84"/>
        <v>104723.113703918</v>
      </c>
      <c r="BV1392">
        <f t="shared" si="85"/>
        <v>181359.398959203</v>
      </c>
      <c r="BW1392" s="9">
        <v>1387</v>
      </c>
      <c r="BX1392">
        <f t="shared" si="86"/>
        <v>0</v>
      </c>
      <c r="BY1392">
        <f t="shared" si="87"/>
        <v>1</v>
      </c>
    </row>
    <row r="1393" spans="1:77">
      <c r="A1393" s="33">
        <v>1388</v>
      </c>
      <c r="BP1393" s="27">
        <v>0.786146838384278</v>
      </c>
      <c r="BQ1393" s="27">
        <v>13014.3984977177</v>
      </c>
      <c r="BR1393" s="27">
        <v>1.33468579126708</v>
      </c>
      <c r="BS1393" s="27">
        <v>20663.435830913</v>
      </c>
      <c r="BU1393">
        <f t="shared" si="84"/>
        <v>104907.627259924</v>
      </c>
      <c r="BV1393">
        <f t="shared" si="85"/>
        <v>179539.432859149</v>
      </c>
      <c r="BW1393" s="9">
        <v>1388</v>
      </c>
      <c r="BX1393">
        <f t="shared" si="86"/>
        <v>0</v>
      </c>
      <c r="BY1393">
        <f t="shared" si="87"/>
        <v>1</v>
      </c>
    </row>
    <row r="1394" spans="1:77">
      <c r="A1394" s="33">
        <v>1389</v>
      </c>
      <c r="BP1394" s="27">
        <v>0.802080914595623</v>
      </c>
      <c r="BQ1394" s="27">
        <v>13724.2541209865</v>
      </c>
      <c r="BR1394" s="27">
        <v>1.37439468939649</v>
      </c>
      <c r="BS1394" s="27">
        <v>25517.6639827412</v>
      </c>
      <c r="BU1394">
        <f t="shared" si="84"/>
        <v>106587.883068357</v>
      </c>
      <c r="BV1394">
        <f t="shared" si="85"/>
        <v>180641.539426733</v>
      </c>
      <c r="BW1394" s="9">
        <v>1389</v>
      </c>
      <c r="BX1394">
        <f t="shared" si="86"/>
        <v>0</v>
      </c>
      <c r="BY1394">
        <f t="shared" si="87"/>
        <v>1</v>
      </c>
    </row>
    <row r="1395" spans="1:77">
      <c r="A1395" s="33">
        <v>1390</v>
      </c>
      <c r="BP1395" s="27">
        <v>0.82367347307931</v>
      </c>
      <c r="BQ1395" s="27">
        <v>11014.6201571509</v>
      </c>
      <c r="BR1395" s="27">
        <v>1.39969025520084</v>
      </c>
      <c r="BS1395" s="27">
        <v>19585.353001847</v>
      </c>
      <c r="BU1395">
        <f t="shared" si="84"/>
        <v>112536.400804746</v>
      </c>
      <c r="BV1395">
        <f t="shared" si="85"/>
        <v>190368.185278279</v>
      </c>
      <c r="BW1395" s="9">
        <v>1390</v>
      </c>
      <c r="BX1395">
        <f t="shared" si="86"/>
        <v>0</v>
      </c>
      <c r="BY1395">
        <f t="shared" si="87"/>
        <v>1</v>
      </c>
    </row>
    <row r="1396" spans="1:77">
      <c r="A1396" s="33">
        <v>1391</v>
      </c>
      <c r="BP1396" s="27">
        <v>0.866944607141999</v>
      </c>
      <c r="BQ1396" s="27">
        <v>14716.7668644674</v>
      </c>
      <c r="BR1396" s="27">
        <v>1.51571230083148</v>
      </c>
      <c r="BS1396" s="27">
        <v>26335.7853262886</v>
      </c>
      <c r="BU1396">
        <f t="shared" si="84"/>
        <v>115324.924206832</v>
      </c>
      <c r="BV1396">
        <f t="shared" si="85"/>
        <v>201021.059798434</v>
      </c>
      <c r="BW1396" s="9">
        <v>1391</v>
      </c>
      <c r="BX1396">
        <f t="shared" si="86"/>
        <v>0</v>
      </c>
      <c r="BY1396">
        <f t="shared" si="87"/>
        <v>1</v>
      </c>
    </row>
    <row r="1397" spans="1:77">
      <c r="A1397" s="33">
        <v>1392</v>
      </c>
      <c r="BP1397" s="27">
        <v>0.819983927009912</v>
      </c>
      <c r="BQ1397" s="27">
        <v>21444.4403648425</v>
      </c>
      <c r="BR1397" s="27">
        <v>1.43879428222966</v>
      </c>
      <c r="BS1397" s="27">
        <v>41385.4153804488</v>
      </c>
      <c r="BU1397">
        <f t="shared" si="84"/>
        <v>101553.148686644</v>
      </c>
      <c r="BV1397">
        <f t="shared" si="85"/>
        <v>174433.726954001</v>
      </c>
      <c r="BW1397" s="9">
        <v>1392</v>
      </c>
      <c r="BX1397">
        <f t="shared" si="86"/>
        <v>0</v>
      </c>
      <c r="BY1397">
        <f t="shared" si="87"/>
        <v>1</v>
      </c>
    </row>
    <row r="1398" spans="1:77">
      <c r="A1398" s="33">
        <v>1393</v>
      </c>
      <c r="BP1398" s="27">
        <v>0.832082364632713</v>
      </c>
      <c r="BQ1398" s="27">
        <v>11548.4865065584</v>
      </c>
      <c r="BR1398" s="27">
        <v>1.44050113260773</v>
      </c>
      <c r="BS1398" s="27">
        <v>21393.7470101386</v>
      </c>
      <c r="BU1398">
        <f t="shared" si="84"/>
        <v>113263.868188349</v>
      </c>
      <c r="BV1398">
        <f t="shared" si="85"/>
        <v>194681.422881021</v>
      </c>
      <c r="BW1398" s="9">
        <v>1393</v>
      </c>
      <c r="BX1398">
        <f t="shared" si="86"/>
        <v>0</v>
      </c>
      <c r="BY1398">
        <f t="shared" si="87"/>
        <v>1</v>
      </c>
    </row>
    <row r="1399" spans="1:77">
      <c r="A1399" s="33">
        <v>1394</v>
      </c>
      <c r="BP1399" s="27">
        <v>0.785998078990076</v>
      </c>
      <c r="BQ1399" s="27">
        <v>15104.7704107728</v>
      </c>
      <c r="BR1399" s="27">
        <v>1.36174611929962</v>
      </c>
      <c r="BS1399" s="27">
        <v>24701.9473275888</v>
      </c>
      <c r="BU1399">
        <f t="shared" si="84"/>
        <v>102794.941437739</v>
      </c>
      <c r="BV1399">
        <f t="shared" si="85"/>
        <v>179559.970567354</v>
      </c>
      <c r="BW1399" s="9">
        <v>1394</v>
      </c>
      <c r="BX1399">
        <f t="shared" si="86"/>
        <v>0</v>
      </c>
      <c r="BY1399">
        <f t="shared" si="87"/>
        <v>1</v>
      </c>
    </row>
    <row r="1400" spans="1:77">
      <c r="A1400" s="33">
        <v>1395</v>
      </c>
      <c r="BP1400" s="27">
        <v>0.838903299223152</v>
      </c>
      <c r="BQ1400" s="27">
        <v>19002.6512252974</v>
      </c>
      <c r="BR1400" s="27">
        <v>1.44965175964925</v>
      </c>
      <c r="BS1400" s="27">
        <v>30038.2924021059</v>
      </c>
      <c r="BU1400">
        <f t="shared" si="84"/>
        <v>106832.843658175</v>
      </c>
      <c r="BV1400">
        <f t="shared" si="85"/>
        <v>187409.471545282</v>
      </c>
      <c r="BW1400" s="9">
        <v>1395</v>
      </c>
      <c r="BX1400">
        <f t="shared" si="86"/>
        <v>0</v>
      </c>
      <c r="BY1400">
        <f t="shared" si="87"/>
        <v>1</v>
      </c>
    </row>
    <row r="1401" spans="1:77">
      <c r="A1401" s="33">
        <v>1396</v>
      </c>
      <c r="BP1401" s="27">
        <v>0.832739391496446</v>
      </c>
      <c r="BQ1401" s="27">
        <v>16078.2568083033</v>
      </c>
      <c r="BR1401" s="27">
        <v>1.43155449538691</v>
      </c>
      <c r="BS1401" s="27">
        <v>26071.3256188285</v>
      </c>
      <c r="BU1401">
        <f t="shared" si="84"/>
        <v>108832.651916164</v>
      </c>
      <c r="BV1401">
        <f t="shared" si="85"/>
        <v>188661.848689208</v>
      </c>
      <c r="BW1401" s="9">
        <v>1396</v>
      </c>
      <c r="BX1401">
        <f t="shared" si="86"/>
        <v>0</v>
      </c>
      <c r="BY1401">
        <f t="shared" si="87"/>
        <v>1</v>
      </c>
    </row>
    <row r="1402" spans="1:77">
      <c r="A1402" s="33">
        <v>1397</v>
      </c>
      <c r="BP1402" s="27">
        <v>0.75069412814719</v>
      </c>
      <c r="BQ1402" s="27">
        <v>10863.0066661944</v>
      </c>
      <c r="BR1402" s="27">
        <v>1.28370817005161</v>
      </c>
      <c r="BS1402" s="27">
        <v>18211.8182346531</v>
      </c>
      <c r="BU1402">
        <f t="shared" si="84"/>
        <v>101741.112555884</v>
      </c>
      <c r="BV1402">
        <f t="shared" si="85"/>
        <v>174344.407273089</v>
      </c>
      <c r="BW1402" s="9">
        <v>1397</v>
      </c>
      <c r="BX1402">
        <f t="shared" si="86"/>
        <v>0</v>
      </c>
      <c r="BY1402">
        <f t="shared" si="87"/>
        <v>1</v>
      </c>
    </row>
    <row r="1403" spans="1:77">
      <c r="A1403" s="33">
        <v>1398</v>
      </c>
      <c r="BP1403" s="27">
        <v>0.783826310990691</v>
      </c>
      <c r="BQ1403" s="27">
        <v>19118.4557682418</v>
      </c>
      <c r="BR1403" s="27">
        <v>1.33490789368357</v>
      </c>
      <c r="BS1403" s="27">
        <v>30809.4612118671</v>
      </c>
      <c r="BU1403">
        <f t="shared" si="84"/>
        <v>98455.4908803618</v>
      </c>
      <c r="BV1403">
        <f t="shared" si="85"/>
        <v>169426.722840669</v>
      </c>
      <c r="BW1403" s="9">
        <v>1398</v>
      </c>
      <c r="BX1403">
        <f t="shared" si="86"/>
        <v>0</v>
      </c>
      <c r="BY1403">
        <f t="shared" si="87"/>
        <v>1</v>
      </c>
    </row>
    <row r="1404" spans="1:77">
      <c r="A1404" s="33">
        <v>1399</v>
      </c>
      <c r="BP1404" s="27">
        <v>0.81566226833385</v>
      </c>
      <c r="BQ1404" s="27">
        <v>12542.8629051427</v>
      </c>
      <c r="BR1404" s="27">
        <v>1.4130075142101</v>
      </c>
      <c r="BS1404" s="27">
        <v>22118.1314070582</v>
      </c>
      <c r="BU1404">
        <f t="shared" si="84"/>
        <v>109806.477344935</v>
      </c>
      <c r="BV1404">
        <f t="shared" si="85"/>
        <v>189832.995724457</v>
      </c>
      <c r="BW1404" s="9">
        <v>1399</v>
      </c>
      <c r="BX1404">
        <f t="shared" si="86"/>
        <v>0</v>
      </c>
      <c r="BY1404">
        <f t="shared" si="87"/>
        <v>1</v>
      </c>
    </row>
    <row r="1405" spans="1:77">
      <c r="A1405" s="33">
        <v>1400</v>
      </c>
      <c r="BP1405" s="27">
        <v>0.835774298553455</v>
      </c>
      <c r="BQ1405" s="27">
        <v>13626.2441946267</v>
      </c>
      <c r="BR1405" s="27">
        <v>1.45127578243017</v>
      </c>
      <c r="BS1405" s="27">
        <v>21230.1862603548</v>
      </c>
      <c r="BU1405">
        <f t="shared" si="84"/>
        <v>111739.900588391</v>
      </c>
      <c r="BV1405">
        <f t="shared" si="85"/>
        <v>196461.181104171</v>
      </c>
      <c r="BW1405" s="9">
        <v>1400</v>
      </c>
      <c r="BX1405">
        <f t="shared" si="86"/>
        <v>0</v>
      </c>
      <c r="BY1405">
        <f t="shared" si="87"/>
        <v>1</v>
      </c>
    </row>
    <row r="1406" spans="1:77">
      <c r="A1406" s="33">
        <v>1401</v>
      </c>
      <c r="BP1406" s="27">
        <v>0.850779575330873</v>
      </c>
      <c r="BQ1406" s="27">
        <v>15908.7231546842</v>
      </c>
      <c r="BR1406" s="27">
        <v>1.48451088821745</v>
      </c>
      <c r="BS1406" s="27">
        <v>25805.9562079631</v>
      </c>
      <c r="BU1406">
        <f t="shared" si="84"/>
        <v>111708.213144947</v>
      </c>
      <c r="BV1406">
        <f t="shared" si="85"/>
        <v>196870.677024655</v>
      </c>
      <c r="BW1406" s="9">
        <v>1401</v>
      </c>
      <c r="BX1406">
        <f t="shared" si="86"/>
        <v>0</v>
      </c>
      <c r="BY1406">
        <f t="shared" si="87"/>
        <v>1</v>
      </c>
    </row>
    <row r="1407" spans="1:77">
      <c r="A1407" s="33">
        <v>1402</v>
      </c>
      <c r="BP1407" s="27">
        <v>0.823760460551793</v>
      </c>
      <c r="BQ1407" s="27">
        <v>10263.0797918203</v>
      </c>
      <c r="BR1407" s="27">
        <v>1.39949763518104</v>
      </c>
      <c r="BS1407" s="27">
        <v>18340.968243524</v>
      </c>
      <c r="BU1407">
        <f t="shared" si="84"/>
        <v>113300.989290949</v>
      </c>
      <c r="BV1407">
        <f t="shared" si="85"/>
        <v>191583.677033632</v>
      </c>
      <c r="BW1407" s="9">
        <v>1402</v>
      </c>
      <c r="BX1407">
        <f t="shared" si="86"/>
        <v>0</v>
      </c>
      <c r="BY1407">
        <f t="shared" si="87"/>
        <v>1</v>
      </c>
    </row>
    <row r="1408" spans="1:77">
      <c r="A1408" s="33">
        <v>1403</v>
      </c>
      <c r="BP1408" s="27">
        <v>0.808886736234321</v>
      </c>
      <c r="BQ1408" s="27">
        <v>21235.623053919</v>
      </c>
      <c r="BR1408" s="27">
        <v>1.38731682817998</v>
      </c>
      <c r="BS1408" s="27">
        <v>33822.1839053179</v>
      </c>
      <c r="BU1408">
        <f t="shared" si="84"/>
        <v>100097.387381229</v>
      </c>
      <c r="BV1408">
        <f t="shared" si="85"/>
        <v>174275.340321679</v>
      </c>
      <c r="BW1408" s="9">
        <v>1403</v>
      </c>
      <c r="BX1408">
        <f t="shared" si="86"/>
        <v>0</v>
      </c>
      <c r="BY1408">
        <f t="shared" si="87"/>
        <v>1</v>
      </c>
    </row>
    <row r="1409" spans="1:77">
      <c r="A1409" s="33">
        <v>1404</v>
      </c>
      <c r="BP1409" s="27">
        <v>0.818116079917737</v>
      </c>
      <c r="BQ1409" s="27">
        <v>11901.9677169571</v>
      </c>
      <c r="BR1409" s="27">
        <v>1.42125435188675</v>
      </c>
      <c r="BS1409" s="27">
        <v>21931.9289187442</v>
      </c>
      <c r="BU1409">
        <f t="shared" si="84"/>
        <v>110815.444270703</v>
      </c>
      <c r="BV1409">
        <f t="shared" si="85"/>
        <v>191256.223864269</v>
      </c>
      <c r="BW1409" s="9">
        <v>1404</v>
      </c>
      <c r="BX1409">
        <f t="shared" si="86"/>
        <v>0</v>
      </c>
      <c r="BY1409">
        <f t="shared" si="87"/>
        <v>1</v>
      </c>
    </row>
    <row r="1410" spans="1:77">
      <c r="A1410" s="33">
        <v>1405</v>
      </c>
      <c r="BP1410" s="27">
        <v>0.815857483991739</v>
      </c>
      <c r="BQ1410" s="27">
        <v>13057.9505371337</v>
      </c>
      <c r="BR1410" s="27">
        <v>1.38258816758058</v>
      </c>
      <c r="BS1410" s="27">
        <v>22911.4949392589</v>
      </c>
      <c r="BU1410">
        <f t="shared" si="84"/>
        <v>109320.672061627</v>
      </c>
      <c r="BV1410">
        <f t="shared" si="85"/>
        <v>184476.730197828</v>
      </c>
      <c r="BW1410" s="9">
        <v>1405</v>
      </c>
      <c r="BX1410">
        <f t="shared" si="86"/>
        <v>0</v>
      </c>
      <c r="BY1410">
        <f t="shared" si="87"/>
        <v>1</v>
      </c>
    </row>
    <row r="1411" spans="1:77">
      <c r="A1411" s="33">
        <v>1406</v>
      </c>
      <c r="BP1411" s="27">
        <v>0.827938088017541</v>
      </c>
      <c r="BQ1411" s="27">
        <v>11437.6043358708</v>
      </c>
      <c r="BR1411" s="27">
        <v>1.41240254133135</v>
      </c>
      <c r="BS1411" s="27">
        <v>20110.7382642439</v>
      </c>
      <c r="BU1411">
        <f t="shared" si="84"/>
        <v>112753.10886676</v>
      </c>
      <c r="BV1411">
        <f t="shared" si="85"/>
        <v>191749.642935459</v>
      </c>
      <c r="BW1411" s="9">
        <v>1406</v>
      </c>
      <c r="BX1411">
        <f t="shared" si="86"/>
        <v>0</v>
      </c>
      <c r="BY1411">
        <f t="shared" si="87"/>
        <v>1</v>
      </c>
    </row>
    <row r="1412" spans="1:77">
      <c r="A1412" s="33">
        <v>1407</v>
      </c>
      <c r="BP1412" s="27">
        <v>0.833569890450718</v>
      </c>
      <c r="BQ1412" s="27">
        <v>13409.2410860666</v>
      </c>
      <c r="BR1412" s="27">
        <v>1.45178884245935</v>
      </c>
      <c r="BS1412" s="27">
        <v>23152.4020150793</v>
      </c>
      <c r="BU1412">
        <f t="shared" si="84"/>
        <v>111626.242481541</v>
      </c>
      <c r="BV1412">
        <f t="shared" si="85"/>
        <v>194615.924353823</v>
      </c>
      <c r="BW1412" s="9">
        <v>1407</v>
      </c>
      <c r="BX1412">
        <f t="shared" si="86"/>
        <v>0</v>
      </c>
      <c r="BY1412">
        <f t="shared" si="87"/>
        <v>1</v>
      </c>
    </row>
    <row r="1413" spans="1:77">
      <c r="A1413" s="33">
        <v>1408</v>
      </c>
      <c r="BP1413" s="27">
        <v>0.805873370633804</v>
      </c>
      <c r="BQ1413" s="27">
        <v>16143.5053509948</v>
      </c>
      <c r="BR1413" s="27">
        <v>1.39259693925733</v>
      </c>
      <c r="BS1413" s="27">
        <v>24952.0476399692</v>
      </c>
      <c r="BU1413">
        <f t="shared" si="84"/>
        <v>104737.500244076</v>
      </c>
      <c r="BV1413">
        <f t="shared" si="85"/>
        <v>183937.49324863</v>
      </c>
      <c r="BW1413" s="9">
        <v>1408</v>
      </c>
      <c r="BX1413">
        <f t="shared" si="86"/>
        <v>0</v>
      </c>
      <c r="BY1413">
        <f t="shared" si="87"/>
        <v>1</v>
      </c>
    </row>
    <row r="1414" spans="1:77">
      <c r="A1414" s="33">
        <v>1409</v>
      </c>
      <c r="BP1414" s="27">
        <v>0.794907543854833</v>
      </c>
      <c r="BQ1414" s="27">
        <v>13686.3842904974</v>
      </c>
      <c r="BR1414" s="27">
        <v>1.3883039266401</v>
      </c>
      <c r="BS1414" s="27">
        <v>24300.6851862517</v>
      </c>
      <c r="BU1414">
        <f t="shared" si="84"/>
        <v>105549.747287728</v>
      </c>
      <c r="BV1414">
        <f t="shared" si="85"/>
        <v>183944.903809763</v>
      </c>
      <c r="BW1414" s="9">
        <v>1409</v>
      </c>
      <c r="BX1414">
        <f t="shared" si="86"/>
        <v>0</v>
      </c>
      <c r="BY1414">
        <f t="shared" si="87"/>
        <v>1</v>
      </c>
    </row>
    <row r="1415" spans="1:77">
      <c r="A1415" s="33">
        <v>1410</v>
      </c>
      <c r="BP1415" s="27">
        <v>0.820410323345825</v>
      </c>
      <c r="BQ1415" s="27">
        <v>13104.7265830546</v>
      </c>
      <c r="BR1415" s="27">
        <v>1.41446929218425</v>
      </c>
      <c r="BS1415" s="27">
        <v>24213.3362662973</v>
      </c>
      <c r="BU1415">
        <f t="shared" ref="BU1415:BU1478" si="88">BP1415*$BV$1-BQ1415</f>
        <v>109956.821918819</v>
      </c>
      <c r="BV1415">
        <f t="shared" ref="BV1415:BV1478" si="89">BR1415*$BV$1-BS1415</f>
        <v>187957.05756134</v>
      </c>
      <c r="BW1415" s="9">
        <v>1410</v>
      </c>
      <c r="BX1415">
        <f t="shared" ref="BX1415:BX1478" si="90">IF(BU1415=MAX($BU1415:$BV1415),1,0)</f>
        <v>0</v>
      </c>
      <c r="BY1415">
        <f t="shared" ref="BY1415:BY1478" si="91">IF(BV1415=MAX($BU1415:$BV1415),1,0)</f>
        <v>1</v>
      </c>
    </row>
    <row r="1416" spans="1:77">
      <c r="A1416" s="33">
        <v>1411</v>
      </c>
      <c r="BP1416" s="27">
        <v>0.84032598514567</v>
      </c>
      <c r="BQ1416" s="27">
        <v>12923.2306393957</v>
      </c>
      <c r="BR1416" s="27">
        <v>1.47381996333556</v>
      </c>
      <c r="BS1416" s="27">
        <v>20967.3001835064</v>
      </c>
      <c r="BU1416">
        <f t="shared" si="88"/>
        <v>113125.667132455</v>
      </c>
      <c r="BV1416">
        <f t="shared" si="89"/>
        <v>200105.694316828</v>
      </c>
      <c r="BW1416" s="9">
        <v>1411</v>
      </c>
      <c r="BX1416">
        <f t="shared" si="90"/>
        <v>0</v>
      </c>
      <c r="BY1416">
        <f t="shared" si="91"/>
        <v>1</v>
      </c>
    </row>
    <row r="1417" spans="1:77">
      <c r="A1417" s="33">
        <v>1412</v>
      </c>
      <c r="BP1417" s="27">
        <v>0.801294472160002</v>
      </c>
      <c r="BQ1417" s="27">
        <v>17190.5371968486</v>
      </c>
      <c r="BR1417" s="27">
        <v>1.35310024423987</v>
      </c>
      <c r="BS1417" s="27">
        <v>28179.5027133568</v>
      </c>
      <c r="BU1417">
        <f t="shared" si="88"/>
        <v>103003.633627152</v>
      </c>
      <c r="BV1417">
        <f t="shared" si="89"/>
        <v>174785.533922623</v>
      </c>
      <c r="BW1417" s="9">
        <v>1412</v>
      </c>
      <c r="BX1417">
        <f t="shared" si="90"/>
        <v>0</v>
      </c>
      <c r="BY1417">
        <f t="shared" si="91"/>
        <v>1</v>
      </c>
    </row>
    <row r="1418" spans="1:77">
      <c r="A1418" s="33">
        <v>1413</v>
      </c>
      <c r="BP1418" s="27">
        <v>0.770616894482858</v>
      </c>
      <c r="BQ1418" s="27">
        <v>12361.0439359247</v>
      </c>
      <c r="BR1418" s="27">
        <v>1.29665394969729</v>
      </c>
      <c r="BS1418" s="27">
        <v>21558.3539224844</v>
      </c>
      <c r="BU1418">
        <f t="shared" si="88"/>
        <v>103231.490236504</v>
      </c>
      <c r="BV1418">
        <f t="shared" si="89"/>
        <v>172939.738532109</v>
      </c>
      <c r="BW1418" s="9">
        <v>1413</v>
      </c>
      <c r="BX1418">
        <f t="shared" si="90"/>
        <v>0</v>
      </c>
      <c r="BY1418">
        <f t="shared" si="91"/>
        <v>1</v>
      </c>
    </row>
    <row r="1419" spans="1:77">
      <c r="A1419" s="33">
        <v>1414</v>
      </c>
      <c r="BP1419" s="27">
        <v>0.855681994458374</v>
      </c>
      <c r="BQ1419" s="27">
        <v>13430.5909943475</v>
      </c>
      <c r="BR1419" s="27">
        <v>1.47000086973415</v>
      </c>
      <c r="BS1419" s="27">
        <v>21967.41040695</v>
      </c>
      <c r="BU1419">
        <f t="shared" si="88"/>
        <v>114921.708174409</v>
      </c>
      <c r="BV1419">
        <f t="shared" si="89"/>
        <v>198532.720053172</v>
      </c>
      <c r="BW1419" s="9">
        <v>1414</v>
      </c>
      <c r="BX1419">
        <f t="shared" si="90"/>
        <v>0</v>
      </c>
      <c r="BY1419">
        <f t="shared" si="91"/>
        <v>1</v>
      </c>
    </row>
    <row r="1420" spans="1:77">
      <c r="A1420" s="33">
        <v>1415</v>
      </c>
      <c r="BP1420" s="27">
        <v>0.824085392368744</v>
      </c>
      <c r="BQ1420" s="27">
        <v>17696.827244466</v>
      </c>
      <c r="BR1420" s="27">
        <v>1.43176150352795</v>
      </c>
      <c r="BS1420" s="27">
        <v>29141.6689745318</v>
      </c>
      <c r="BU1420">
        <f t="shared" si="88"/>
        <v>105915.981610846</v>
      </c>
      <c r="BV1420">
        <f t="shared" si="89"/>
        <v>185622.556554661</v>
      </c>
      <c r="BW1420" s="9">
        <v>1415</v>
      </c>
      <c r="BX1420">
        <f t="shared" si="90"/>
        <v>0</v>
      </c>
      <c r="BY1420">
        <f t="shared" si="91"/>
        <v>1</v>
      </c>
    </row>
    <row r="1421" spans="1:77">
      <c r="A1421" s="33">
        <v>1416</v>
      </c>
      <c r="BP1421" s="27">
        <v>0.839483531400844</v>
      </c>
      <c r="BQ1421" s="27">
        <v>14437.4954818004</v>
      </c>
      <c r="BR1421" s="27">
        <v>1.44653865127851</v>
      </c>
      <c r="BS1421" s="27">
        <v>23258.875101977</v>
      </c>
      <c r="BU1421">
        <f t="shared" si="88"/>
        <v>111485.034228326</v>
      </c>
      <c r="BV1421">
        <f t="shared" si="89"/>
        <v>193721.922589799</v>
      </c>
      <c r="BW1421" s="9">
        <v>1416</v>
      </c>
      <c r="BX1421">
        <f t="shared" si="90"/>
        <v>0</v>
      </c>
      <c r="BY1421">
        <f t="shared" si="91"/>
        <v>1</v>
      </c>
    </row>
    <row r="1422" spans="1:77">
      <c r="A1422" s="33">
        <v>1417</v>
      </c>
      <c r="BP1422" s="27">
        <v>0.816474025154644</v>
      </c>
      <c r="BQ1422" s="27">
        <v>15077.641427647</v>
      </c>
      <c r="BR1422" s="27">
        <v>1.40430430098737</v>
      </c>
      <c r="BS1422" s="27">
        <v>28391.9974674772</v>
      </c>
      <c r="BU1422">
        <f t="shared" si="88"/>
        <v>107393.46234555</v>
      </c>
      <c r="BV1422">
        <f t="shared" si="89"/>
        <v>182253.647680628</v>
      </c>
      <c r="BW1422" s="9">
        <v>1417</v>
      </c>
      <c r="BX1422">
        <f t="shared" si="90"/>
        <v>0</v>
      </c>
      <c r="BY1422">
        <f t="shared" si="91"/>
        <v>1</v>
      </c>
    </row>
    <row r="1423" spans="1:77">
      <c r="A1423" s="33">
        <v>1418</v>
      </c>
      <c r="BP1423" s="27">
        <v>0.832151515774519</v>
      </c>
      <c r="BQ1423" s="27">
        <v>14210.6530988521</v>
      </c>
      <c r="BR1423" s="27">
        <v>1.40905877889605</v>
      </c>
      <c r="BS1423" s="27">
        <v>23912.4281230786</v>
      </c>
      <c r="BU1423">
        <f t="shared" si="88"/>
        <v>110612.074267326</v>
      </c>
      <c r="BV1423">
        <f t="shared" si="89"/>
        <v>187446.388711329</v>
      </c>
      <c r="BW1423" s="9">
        <v>1418</v>
      </c>
      <c r="BX1423">
        <f t="shared" si="90"/>
        <v>0</v>
      </c>
      <c r="BY1423">
        <f t="shared" si="91"/>
        <v>1</v>
      </c>
    </row>
    <row r="1424" spans="1:77">
      <c r="A1424" s="33">
        <v>1419</v>
      </c>
      <c r="BP1424" s="27">
        <v>0.807753961631703</v>
      </c>
      <c r="BQ1424" s="27">
        <v>19959.3965588928</v>
      </c>
      <c r="BR1424" s="27">
        <v>1.4081165303096</v>
      </c>
      <c r="BS1424" s="27">
        <v>30255.0768797646</v>
      </c>
      <c r="BU1424">
        <f t="shared" si="88"/>
        <v>101203.697685863</v>
      </c>
      <c r="BV1424">
        <f t="shared" si="89"/>
        <v>180962.402666675</v>
      </c>
      <c r="BW1424" s="9">
        <v>1419</v>
      </c>
      <c r="BX1424">
        <f t="shared" si="90"/>
        <v>0</v>
      </c>
      <c r="BY1424">
        <f t="shared" si="91"/>
        <v>1</v>
      </c>
    </row>
    <row r="1425" spans="1:77">
      <c r="A1425" s="33">
        <v>1420</v>
      </c>
      <c r="BP1425" s="27">
        <v>0.785935193974414</v>
      </c>
      <c r="BQ1425" s="27">
        <v>11969.3109013497</v>
      </c>
      <c r="BR1425" s="27">
        <v>1.32394780511653</v>
      </c>
      <c r="BS1425" s="27">
        <v>20433.6612486647</v>
      </c>
      <c r="BU1425">
        <f t="shared" si="88"/>
        <v>105920.968194812</v>
      </c>
      <c r="BV1425">
        <f t="shared" si="89"/>
        <v>178158.509518815</v>
      </c>
      <c r="BW1425" s="9">
        <v>1420</v>
      </c>
      <c r="BX1425">
        <f t="shared" si="90"/>
        <v>0</v>
      </c>
      <c r="BY1425">
        <f t="shared" si="91"/>
        <v>1</v>
      </c>
    </row>
    <row r="1426" spans="1:77">
      <c r="A1426" s="33">
        <v>1421</v>
      </c>
      <c r="BP1426" s="27">
        <v>0.85138640591044</v>
      </c>
      <c r="BQ1426" s="27">
        <v>15064.2850144767</v>
      </c>
      <c r="BR1426" s="27">
        <v>1.4671756714915</v>
      </c>
      <c r="BS1426" s="27">
        <v>24368.8597141449</v>
      </c>
      <c r="BU1426">
        <f t="shared" si="88"/>
        <v>112643.675872089</v>
      </c>
      <c r="BV1426">
        <f t="shared" si="89"/>
        <v>195707.49100958</v>
      </c>
      <c r="BW1426" s="9">
        <v>1421</v>
      </c>
      <c r="BX1426">
        <f t="shared" si="90"/>
        <v>0</v>
      </c>
      <c r="BY1426">
        <f t="shared" si="91"/>
        <v>1</v>
      </c>
    </row>
    <row r="1427" spans="1:77">
      <c r="A1427" s="33">
        <v>1422</v>
      </c>
      <c r="BP1427" s="27">
        <v>0.824027259487836</v>
      </c>
      <c r="BQ1427" s="27">
        <v>12705.599706371</v>
      </c>
      <c r="BR1427" s="27">
        <v>1.39513619438953</v>
      </c>
      <c r="BS1427" s="27">
        <v>23334.1617294363</v>
      </c>
      <c r="BU1427">
        <f t="shared" si="88"/>
        <v>110898.489216804</v>
      </c>
      <c r="BV1427">
        <f t="shared" si="89"/>
        <v>185936.267428993</v>
      </c>
      <c r="BW1427" s="9">
        <v>1422</v>
      </c>
      <c r="BX1427">
        <f t="shared" si="90"/>
        <v>0</v>
      </c>
      <c r="BY1427">
        <f t="shared" si="91"/>
        <v>1</v>
      </c>
    </row>
    <row r="1428" spans="1:77">
      <c r="A1428" s="33">
        <v>1423</v>
      </c>
      <c r="BP1428" s="27">
        <v>0.816101723114371</v>
      </c>
      <c r="BQ1428" s="27">
        <v>12421.2958520713</v>
      </c>
      <c r="BR1428" s="27">
        <v>1.40900345397692</v>
      </c>
      <c r="BS1428" s="27">
        <v>20815.0080343802</v>
      </c>
      <c r="BU1428">
        <f t="shared" si="88"/>
        <v>109993.962615084</v>
      </c>
      <c r="BV1428">
        <f t="shared" si="89"/>
        <v>190535.510062158</v>
      </c>
      <c r="BW1428" s="9">
        <v>1423</v>
      </c>
      <c r="BX1428">
        <f t="shared" si="90"/>
        <v>0</v>
      </c>
      <c r="BY1428">
        <f t="shared" si="91"/>
        <v>1</v>
      </c>
    </row>
    <row r="1429" spans="1:77">
      <c r="A1429" s="33">
        <v>1424</v>
      </c>
      <c r="BP1429" s="27">
        <v>0.864834306158173</v>
      </c>
      <c r="BQ1429" s="27">
        <v>13339.6789825801</v>
      </c>
      <c r="BR1429" s="27">
        <v>1.51129239361128</v>
      </c>
      <c r="BS1429" s="27">
        <v>23945.0602494032</v>
      </c>
      <c r="BU1429">
        <f t="shared" si="88"/>
        <v>116385.466941146</v>
      </c>
      <c r="BV1429">
        <f t="shared" si="89"/>
        <v>202748.798792288</v>
      </c>
      <c r="BW1429" s="9">
        <v>1424</v>
      </c>
      <c r="BX1429">
        <f t="shared" si="90"/>
        <v>0</v>
      </c>
      <c r="BY1429">
        <f t="shared" si="91"/>
        <v>1</v>
      </c>
    </row>
    <row r="1430" spans="1:77">
      <c r="A1430" s="33">
        <v>1425</v>
      </c>
      <c r="BP1430" s="27">
        <v>0.815296593011816</v>
      </c>
      <c r="BQ1430" s="27">
        <v>14652.7539302179</v>
      </c>
      <c r="BR1430" s="27">
        <v>1.40945992083817</v>
      </c>
      <c r="BS1430" s="27">
        <v>24440.6830237225</v>
      </c>
      <c r="BU1430">
        <f t="shared" si="88"/>
        <v>107641.735021554</v>
      </c>
      <c r="BV1430">
        <f t="shared" si="89"/>
        <v>186978.305102003</v>
      </c>
      <c r="BW1430" s="9">
        <v>1425</v>
      </c>
      <c r="BX1430">
        <f t="shared" si="90"/>
        <v>0</v>
      </c>
      <c r="BY1430">
        <f t="shared" si="91"/>
        <v>1</v>
      </c>
    </row>
    <row r="1431" spans="1:77">
      <c r="A1431" s="33">
        <v>1426</v>
      </c>
      <c r="BP1431" s="27">
        <v>0.788067865334794</v>
      </c>
      <c r="BQ1431" s="27">
        <v>10683.6617048466</v>
      </c>
      <c r="BR1431" s="27">
        <v>1.36147266538353</v>
      </c>
      <c r="BS1431" s="27">
        <v>20802.7466950467</v>
      </c>
      <c r="BU1431">
        <f t="shared" si="88"/>
        <v>107526.518095372</v>
      </c>
      <c r="BV1431">
        <f t="shared" si="89"/>
        <v>183418.153112482</v>
      </c>
      <c r="BW1431" s="9">
        <v>1426</v>
      </c>
      <c r="BX1431">
        <f t="shared" si="90"/>
        <v>0</v>
      </c>
      <c r="BY1431">
        <f t="shared" si="91"/>
        <v>1</v>
      </c>
    </row>
    <row r="1432" spans="1:77">
      <c r="A1432" s="33">
        <v>1427</v>
      </c>
      <c r="BP1432" s="27">
        <v>0.824410893169063</v>
      </c>
      <c r="BQ1432" s="27">
        <v>12777.8922736619</v>
      </c>
      <c r="BR1432" s="27">
        <v>1.44101799051327</v>
      </c>
      <c r="BS1432" s="27">
        <v>20961.7479011364</v>
      </c>
      <c r="BU1432">
        <f t="shared" si="88"/>
        <v>110883.741701698</v>
      </c>
      <c r="BV1432">
        <f t="shared" si="89"/>
        <v>195190.950675855</v>
      </c>
      <c r="BW1432" s="9">
        <v>1427</v>
      </c>
      <c r="BX1432">
        <f t="shared" si="90"/>
        <v>0</v>
      </c>
      <c r="BY1432">
        <f t="shared" si="91"/>
        <v>1</v>
      </c>
    </row>
    <row r="1433" spans="1:77">
      <c r="A1433" s="33">
        <v>1428</v>
      </c>
      <c r="BP1433" s="27">
        <v>0.756950078604522</v>
      </c>
      <c r="BQ1433" s="27">
        <v>15035.7477039919</v>
      </c>
      <c r="BR1433" s="27">
        <v>1.2929404185262</v>
      </c>
      <c r="BS1433" s="27">
        <v>25643.4370706573</v>
      </c>
      <c r="BU1433">
        <f t="shared" si="88"/>
        <v>98506.7640866863</v>
      </c>
      <c r="BV1433">
        <f t="shared" si="89"/>
        <v>168297.625708272</v>
      </c>
      <c r="BW1433" s="9">
        <v>1428</v>
      </c>
      <c r="BX1433">
        <f t="shared" si="90"/>
        <v>0</v>
      </c>
      <c r="BY1433">
        <f t="shared" si="91"/>
        <v>1</v>
      </c>
    </row>
    <row r="1434" spans="1:77">
      <c r="A1434" s="33">
        <v>1429</v>
      </c>
      <c r="BP1434" s="27">
        <v>0.805581292171634</v>
      </c>
      <c r="BQ1434" s="27">
        <v>14631.7563890242</v>
      </c>
      <c r="BR1434" s="27">
        <v>1.38938631785235</v>
      </c>
      <c r="BS1434" s="27">
        <v>23829.571839969</v>
      </c>
      <c r="BU1434">
        <f t="shared" si="88"/>
        <v>106205.437436721</v>
      </c>
      <c r="BV1434">
        <f t="shared" si="89"/>
        <v>184578.375837884</v>
      </c>
      <c r="BW1434" s="9">
        <v>1429</v>
      </c>
      <c r="BX1434">
        <f t="shared" si="90"/>
        <v>0</v>
      </c>
      <c r="BY1434">
        <f t="shared" si="91"/>
        <v>1</v>
      </c>
    </row>
    <row r="1435" spans="1:77">
      <c r="A1435" s="33">
        <v>1430</v>
      </c>
      <c r="BP1435" s="27">
        <v>0.817867630950488</v>
      </c>
      <c r="BQ1435" s="27">
        <v>13916.6155304247</v>
      </c>
      <c r="BR1435" s="27">
        <v>1.42017550224521</v>
      </c>
      <c r="BS1435" s="27">
        <v>24939.6677546965</v>
      </c>
      <c r="BU1435">
        <f t="shared" si="88"/>
        <v>108763.529112148</v>
      </c>
      <c r="BV1435">
        <f t="shared" si="89"/>
        <v>188086.657582085</v>
      </c>
      <c r="BW1435" s="9">
        <v>1430</v>
      </c>
      <c r="BX1435">
        <f t="shared" si="90"/>
        <v>0</v>
      </c>
      <c r="BY1435">
        <f t="shared" si="91"/>
        <v>1</v>
      </c>
    </row>
    <row r="1436" spans="1:77">
      <c r="A1436" s="33">
        <v>1431</v>
      </c>
      <c r="BP1436" s="27">
        <v>0.746634188153484</v>
      </c>
      <c r="BQ1436" s="27">
        <v>15129.739487302</v>
      </c>
      <c r="BR1436" s="27">
        <v>1.25168233902782</v>
      </c>
      <c r="BS1436" s="27">
        <v>26752.104151368</v>
      </c>
      <c r="BU1436">
        <f t="shared" si="88"/>
        <v>96865.3887357206</v>
      </c>
      <c r="BV1436">
        <f t="shared" si="89"/>
        <v>161000.246702805</v>
      </c>
      <c r="BW1436" s="9">
        <v>1431</v>
      </c>
      <c r="BX1436">
        <f t="shared" si="90"/>
        <v>0</v>
      </c>
      <c r="BY1436">
        <f t="shared" si="91"/>
        <v>1</v>
      </c>
    </row>
    <row r="1437" spans="1:77">
      <c r="A1437" s="33">
        <v>1432</v>
      </c>
      <c r="BP1437" s="27">
        <v>0.820796173397791</v>
      </c>
      <c r="BQ1437" s="27">
        <v>16124.5291323415</v>
      </c>
      <c r="BR1437" s="27">
        <v>1.42762687207233</v>
      </c>
      <c r="BS1437" s="27">
        <v>26370.0481411459</v>
      </c>
      <c r="BU1437">
        <f t="shared" si="88"/>
        <v>106994.896877327</v>
      </c>
      <c r="BV1437">
        <f t="shared" si="89"/>
        <v>187773.982669703</v>
      </c>
      <c r="BW1437" s="9">
        <v>1432</v>
      </c>
      <c r="BX1437">
        <f t="shared" si="90"/>
        <v>0</v>
      </c>
      <c r="BY1437">
        <f t="shared" si="91"/>
        <v>1</v>
      </c>
    </row>
    <row r="1438" spans="1:77">
      <c r="A1438" s="33">
        <v>1433</v>
      </c>
      <c r="BP1438" s="27">
        <v>0.786100367249335</v>
      </c>
      <c r="BQ1438" s="27">
        <v>21527.7158229521</v>
      </c>
      <c r="BR1438" s="27">
        <v>1.32880505688461</v>
      </c>
      <c r="BS1438" s="27">
        <v>30012.6177725825</v>
      </c>
      <c r="BU1438">
        <f t="shared" si="88"/>
        <v>96387.3392644481</v>
      </c>
      <c r="BV1438">
        <f t="shared" si="89"/>
        <v>169308.140760109</v>
      </c>
      <c r="BW1438" s="9">
        <v>1433</v>
      </c>
      <c r="BX1438">
        <f t="shared" si="90"/>
        <v>0</v>
      </c>
      <c r="BY1438">
        <f t="shared" si="91"/>
        <v>1</v>
      </c>
    </row>
    <row r="1439" spans="1:77">
      <c r="A1439" s="33">
        <v>1434</v>
      </c>
      <c r="BP1439" s="27">
        <v>0.821909694643715</v>
      </c>
      <c r="BQ1439" s="27">
        <v>15690.445072651</v>
      </c>
      <c r="BR1439" s="27">
        <v>1.40845598035139</v>
      </c>
      <c r="BS1439" s="27">
        <v>23699.2760384006</v>
      </c>
      <c r="BU1439">
        <f t="shared" si="88"/>
        <v>107596.009123906</v>
      </c>
      <c r="BV1439">
        <f t="shared" si="89"/>
        <v>187569.121014307</v>
      </c>
      <c r="BW1439" s="9">
        <v>1434</v>
      </c>
      <c r="BX1439">
        <f t="shared" si="90"/>
        <v>0</v>
      </c>
      <c r="BY1439">
        <f t="shared" si="91"/>
        <v>1</v>
      </c>
    </row>
    <row r="1440" spans="1:77">
      <c r="A1440" s="33">
        <v>1435</v>
      </c>
      <c r="BP1440" s="27">
        <v>0.76948328622749</v>
      </c>
      <c r="BQ1440" s="27">
        <v>10684.2385878306</v>
      </c>
      <c r="BR1440" s="27">
        <v>1.30870885429801</v>
      </c>
      <c r="BS1440" s="27">
        <v>18751.729755667</v>
      </c>
      <c r="BU1440">
        <f t="shared" si="88"/>
        <v>104738.254346293</v>
      </c>
      <c r="BV1440">
        <f t="shared" si="89"/>
        <v>177554.598389035</v>
      </c>
      <c r="BW1440" s="9">
        <v>1435</v>
      </c>
      <c r="BX1440">
        <f t="shared" si="90"/>
        <v>0</v>
      </c>
      <c r="BY1440">
        <f t="shared" si="91"/>
        <v>1</v>
      </c>
    </row>
    <row r="1441" spans="1:77">
      <c r="A1441" s="33">
        <v>1436</v>
      </c>
      <c r="BP1441" s="27">
        <v>0.829234293322277</v>
      </c>
      <c r="BQ1441" s="27">
        <v>13191.603653885</v>
      </c>
      <c r="BR1441" s="27">
        <v>1.44183381665804</v>
      </c>
      <c r="BS1441" s="27">
        <v>22918.1478973565</v>
      </c>
      <c r="BU1441">
        <f t="shared" si="88"/>
        <v>111193.540344457</v>
      </c>
      <c r="BV1441">
        <f t="shared" si="89"/>
        <v>193356.924601349</v>
      </c>
      <c r="BW1441" s="9">
        <v>1436</v>
      </c>
      <c r="BX1441">
        <f t="shared" si="90"/>
        <v>0</v>
      </c>
      <c r="BY1441">
        <f t="shared" si="91"/>
        <v>1</v>
      </c>
    </row>
    <row r="1442" spans="1:77">
      <c r="A1442" s="33">
        <v>1437</v>
      </c>
      <c r="BP1442" s="27">
        <v>0.839620335349372</v>
      </c>
      <c r="BQ1442" s="27">
        <v>13167.2401339595</v>
      </c>
      <c r="BR1442" s="27">
        <v>1.42660953915801</v>
      </c>
      <c r="BS1442" s="27">
        <v>21805.6348436188</v>
      </c>
      <c r="BU1442">
        <f t="shared" si="88"/>
        <v>112775.810168446</v>
      </c>
      <c r="BV1442">
        <f t="shared" si="89"/>
        <v>192185.796030083</v>
      </c>
      <c r="BW1442" s="9">
        <v>1437</v>
      </c>
      <c r="BX1442">
        <f t="shared" si="90"/>
        <v>0</v>
      </c>
      <c r="BY1442">
        <f t="shared" si="91"/>
        <v>1</v>
      </c>
    </row>
    <row r="1443" spans="1:77">
      <c r="A1443" s="33">
        <v>1438</v>
      </c>
      <c r="BP1443" s="27">
        <v>0.773239930400672</v>
      </c>
      <c r="BQ1443" s="27">
        <v>16840.078771681</v>
      </c>
      <c r="BR1443" s="27">
        <v>1.30909468158109</v>
      </c>
      <c r="BS1443" s="27">
        <v>29040.7135383952</v>
      </c>
      <c r="BU1443">
        <f t="shared" si="88"/>
        <v>99145.9107884198</v>
      </c>
      <c r="BV1443">
        <f t="shared" si="89"/>
        <v>167323.488698768</v>
      </c>
      <c r="BW1443" s="9">
        <v>1438</v>
      </c>
      <c r="BX1443">
        <f t="shared" si="90"/>
        <v>0</v>
      </c>
      <c r="BY1443">
        <f t="shared" si="91"/>
        <v>1</v>
      </c>
    </row>
    <row r="1444" spans="1:77">
      <c r="A1444" s="33">
        <v>1439</v>
      </c>
      <c r="BP1444" s="27">
        <v>0.839035998861957</v>
      </c>
      <c r="BQ1444" s="27">
        <v>15715.3882058918</v>
      </c>
      <c r="BR1444" s="27">
        <v>1.46157054419008</v>
      </c>
      <c r="BS1444" s="27">
        <v>32426.2778533855</v>
      </c>
      <c r="BU1444">
        <f t="shared" si="88"/>
        <v>110140.011623402</v>
      </c>
      <c r="BV1444">
        <f t="shared" si="89"/>
        <v>186809.303775126</v>
      </c>
      <c r="BW1444" s="9">
        <v>1439</v>
      </c>
      <c r="BX1444">
        <f t="shared" si="90"/>
        <v>0</v>
      </c>
      <c r="BY1444">
        <f t="shared" si="91"/>
        <v>1</v>
      </c>
    </row>
    <row r="1445" spans="1:77">
      <c r="A1445" s="33">
        <v>1440</v>
      </c>
      <c r="BP1445" s="27">
        <v>0.83780893296785</v>
      </c>
      <c r="BQ1445" s="27">
        <v>13279.3695279351</v>
      </c>
      <c r="BR1445" s="27">
        <v>1.45688407150954</v>
      </c>
      <c r="BS1445" s="27">
        <v>26964.4134510461</v>
      </c>
      <c r="BU1445">
        <f t="shared" si="88"/>
        <v>112391.970417242</v>
      </c>
      <c r="BV1445">
        <f t="shared" si="89"/>
        <v>191568.197275385</v>
      </c>
      <c r="BW1445" s="9">
        <v>1440</v>
      </c>
      <c r="BX1445">
        <f t="shared" si="90"/>
        <v>0</v>
      </c>
      <c r="BY1445">
        <f t="shared" si="91"/>
        <v>1</v>
      </c>
    </row>
    <row r="1446" spans="1:77">
      <c r="A1446" s="33">
        <v>1441</v>
      </c>
      <c r="BP1446" s="27">
        <v>0.850130178707466</v>
      </c>
      <c r="BQ1446" s="27">
        <v>16175.8938172687</v>
      </c>
      <c r="BR1446" s="27">
        <v>1.44076311876855</v>
      </c>
      <c r="BS1446" s="27">
        <v>27747.9096261371</v>
      </c>
      <c r="BU1446">
        <f t="shared" si="88"/>
        <v>111343.632988851</v>
      </c>
      <c r="BV1446">
        <f t="shared" si="89"/>
        <v>188366.558189145</v>
      </c>
      <c r="BW1446" s="9">
        <v>1441</v>
      </c>
      <c r="BX1446">
        <f t="shared" si="90"/>
        <v>0</v>
      </c>
      <c r="BY1446">
        <f t="shared" si="91"/>
        <v>1</v>
      </c>
    </row>
    <row r="1447" spans="1:77">
      <c r="A1447" s="33">
        <v>1442</v>
      </c>
      <c r="BP1447" s="27">
        <v>0.743825427699705</v>
      </c>
      <c r="BQ1447" s="27">
        <v>14642.6599187376</v>
      </c>
      <c r="BR1447" s="27">
        <v>1.25111469667967</v>
      </c>
      <c r="BS1447" s="27">
        <v>25930.2374521493</v>
      </c>
      <c r="BU1447">
        <f t="shared" si="88"/>
        <v>96931.1542362182</v>
      </c>
      <c r="BV1447">
        <f t="shared" si="89"/>
        <v>161736.967049801</v>
      </c>
      <c r="BW1447" s="9">
        <v>1442</v>
      </c>
      <c r="BX1447">
        <f t="shared" si="90"/>
        <v>0</v>
      </c>
      <c r="BY1447">
        <f t="shared" si="91"/>
        <v>1</v>
      </c>
    </row>
    <row r="1448" spans="1:77">
      <c r="A1448" s="33">
        <v>1443</v>
      </c>
      <c r="BP1448" s="27">
        <v>0.807428555735414</v>
      </c>
      <c r="BQ1448" s="27">
        <v>15188.9792877906</v>
      </c>
      <c r="BR1448" s="27">
        <v>1.38887805909304</v>
      </c>
      <c r="BS1448" s="27">
        <v>25572.1728974465</v>
      </c>
      <c r="BU1448">
        <f t="shared" si="88"/>
        <v>105925.304072521</v>
      </c>
      <c r="BV1448">
        <f t="shared" si="89"/>
        <v>182759.53596651</v>
      </c>
      <c r="BW1448" s="9">
        <v>1443</v>
      </c>
      <c r="BX1448">
        <f t="shared" si="90"/>
        <v>0</v>
      </c>
      <c r="BY1448">
        <f t="shared" si="91"/>
        <v>1</v>
      </c>
    </row>
    <row r="1449" spans="1:77">
      <c r="A1449" s="33">
        <v>1444</v>
      </c>
      <c r="BP1449" s="27">
        <v>0.785692268986059</v>
      </c>
      <c r="BQ1449" s="27">
        <v>18785.1342028577</v>
      </c>
      <c r="BR1449" s="27">
        <v>1.34603601522628</v>
      </c>
      <c r="BS1449" s="27">
        <v>31400.4459774313</v>
      </c>
      <c r="BU1449">
        <f t="shared" si="88"/>
        <v>99068.7061450512</v>
      </c>
      <c r="BV1449">
        <f t="shared" si="89"/>
        <v>170504.95630651</v>
      </c>
      <c r="BW1449" s="9">
        <v>1444</v>
      </c>
      <c r="BX1449">
        <f t="shared" si="90"/>
        <v>0</v>
      </c>
      <c r="BY1449">
        <f t="shared" si="91"/>
        <v>1</v>
      </c>
    </row>
    <row r="1450" spans="1:77">
      <c r="A1450" s="33">
        <v>1445</v>
      </c>
      <c r="BP1450" s="27">
        <v>0.866015239129425</v>
      </c>
      <c r="BQ1450" s="27">
        <v>12468.4819046351</v>
      </c>
      <c r="BR1450" s="27">
        <v>1.51121463426963</v>
      </c>
      <c r="BS1450" s="27">
        <v>23360.8658392595</v>
      </c>
      <c r="BU1450">
        <f t="shared" si="88"/>
        <v>117433.803964779</v>
      </c>
      <c r="BV1450">
        <f t="shared" si="89"/>
        <v>203321.329301184</v>
      </c>
      <c r="BW1450" s="9">
        <v>1445</v>
      </c>
      <c r="BX1450">
        <f t="shared" si="90"/>
        <v>0</v>
      </c>
      <c r="BY1450">
        <f t="shared" si="91"/>
        <v>1</v>
      </c>
    </row>
    <row r="1451" spans="1:77">
      <c r="A1451" s="33">
        <v>1446</v>
      </c>
      <c r="BP1451" s="27">
        <v>0.824160166456669</v>
      </c>
      <c r="BQ1451" s="27">
        <v>14725.6383777083</v>
      </c>
      <c r="BR1451" s="27">
        <v>1.4108672455414</v>
      </c>
      <c r="BS1451" s="27">
        <v>24014.7825605211</v>
      </c>
      <c r="BU1451">
        <f t="shared" si="88"/>
        <v>108898.386590792</v>
      </c>
      <c r="BV1451">
        <f t="shared" si="89"/>
        <v>187615.304270689</v>
      </c>
      <c r="BW1451" s="9">
        <v>1446</v>
      </c>
      <c r="BX1451">
        <f t="shared" si="90"/>
        <v>0</v>
      </c>
      <c r="BY1451">
        <f t="shared" si="91"/>
        <v>1</v>
      </c>
    </row>
    <row r="1452" spans="1:77">
      <c r="A1452" s="33">
        <v>1447</v>
      </c>
      <c r="BP1452" s="27">
        <v>0.828244472174206</v>
      </c>
      <c r="BQ1452" s="27">
        <v>19026.9627716652</v>
      </c>
      <c r="BR1452" s="27">
        <v>1.42330593694827</v>
      </c>
      <c r="BS1452" s="27">
        <v>33315.1447048369</v>
      </c>
      <c r="BU1452">
        <f t="shared" si="88"/>
        <v>105209.708054466</v>
      </c>
      <c r="BV1452">
        <f t="shared" si="89"/>
        <v>180180.745837403</v>
      </c>
      <c r="BW1452" s="9">
        <v>1447</v>
      </c>
      <c r="BX1452">
        <f t="shared" si="90"/>
        <v>0</v>
      </c>
      <c r="BY1452">
        <f t="shared" si="91"/>
        <v>1</v>
      </c>
    </row>
    <row r="1453" spans="1:77">
      <c r="A1453" s="33">
        <v>1448</v>
      </c>
      <c r="BP1453" s="27">
        <v>0.812960420768936</v>
      </c>
      <c r="BQ1453" s="27">
        <v>12496.2922134847</v>
      </c>
      <c r="BR1453" s="27">
        <v>1.39807723558934</v>
      </c>
      <c r="BS1453" s="27">
        <v>20647.0250235705</v>
      </c>
      <c r="BU1453">
        <f t="shared" si="88"/>
        <v>109447.770901856</v>
      </c>
      <c r="BV1453">
        <f t="shared" si="89"/>
        <v>189064.56031483</v>
      </c>
      <c r="BW1453" s="9">
        <v>1448</v>
      </c>
      <c r="BX1453">
        <f t="shared" si="90"/>
        <v>0</v>
      </c>
      <c r="BY1453">
        <f t="shared" si="91"/>
        <v>1</v>
      </c>
    </row>
    <row r="1454" spans="1:77">
      <c r="A1454" s="33">
        <v>1449</v>
      </c>
      <c r="BP1454" s="27">
        <v>0.856189067080444</v>
      </c>
      <c r="BQ1454" s="27">
        <v>12757.6424525838</v>
      </c>
      <c r="BR1454" s="27">
        <v>1.48465743999568</v>
      </c>
      <c r="BS1454" s="27">
        <v>22433.4940449318</v>
      </c>
      <c r="BU1454">
        <f t="shared" si="88"/>
        <v>115670.717609483</v>
      </c>
      <c r="BV1454">
        <f t="shared" si="89"/>
        <v>200265.12195442</v>
      </c>
      <c r="BW1454" s="9">
        <v>1449</v>
      </c>
      <c r="BX1454">
        <f t="shared" si="90"/>
        <v>0</v>
      </c>
      <c r="BY1454">
        <f t="shared" si="91"/>
        <v>1</v>
      </c>
    </row>
    <row r="1455" spans="1:77">
      <c r="A1455" s="33">
        <v>1450</v>
      </c>
      <c r="BP1455" s="27">
        <v>0.803998051053899</v>
      </c>
      <c r="BQ1455" s="27">
        <v>11217.9587452892</v>
      </c>
      <c r="BR1455" s="27">
        <v>1.40284269180466</v>
      </c>
      <c r="BS1455" s="27">
        <v>22362.5831518013</v>
      </c>
      <c r="BU1455">
        <f t="shared" si="88"/>
        <v>109381.748912796</v>
      </c>
      <c r="BV1455">
        <f t="shared" si="89"/>
        <v>188063.820618897</v>
      </c>
      <c r="BW1455" s="9">
        <v>1450</v>
      </c>
      <c r="BX1455">
        <f t="shared" si="90"/>
        <v>0</v>
      </c>
      <c r="BY1455">
        <f t="shared" si="91"/>
        <v>1</v>
      </c>
    </row>
    <row r="1456" spans="1:77">
      <c r="A1456" s="33">
        <v>1451</v>
      </c>
      <c r="BP1456" s="27">
        <v>0.76611912963664</v>
      </c>
      <c r="BQ1456" s="27">
        <v>16961.8149192585</v>
      </c>
      <c r="BR1456" s="27">
        <v>1.3077998828058</v>
      </c>
      <c r="BS1456" s="27">
        <v>28187.9544111321</v>
      </c>
      <c r="BU1456">
        <f t="shared" si="88"/>
        <v>97956.0545262375</v>
      </c>
      <c r="BV1456">
        <f t="shared" si="89"/>
        <v>167982.028009738</v>
      </c>
      <c r="BW1456" s="9">
        <v>1451</v>
      </c>
      <c r="BX1456">
        <f t="shared" si="90"/>
        <v>0</v>
      </c>
      <c r="BY1456">
        <f t="shared" si="91"/>
        <v>1</v>
      </c>
    </row>
    <row r="1457" spans="1:77">
      <c r="A1457" s="33">
        <v>1452</v>
      </c>
      <c r="BP1457" s="27">
        <v>0.807219547948466</v>
      </c>
      <c r="BQ1457" s="27">
        <v>18594.9985204803</v>
      </c>
      <c r="BR1457" s="27">
        <v>1.40034611083662</v>
      </c>
      <c r="BS1457" s="27">
        <v>29199.2549364234</v>
      </c>
      <c r="BU1457">
        <f t="shared" si="88"/>
        <v>102487.93367179</v>
      </c>
      <c r="BV1457">
        <f t="shared" si="89"/>
        <v>180852.66168907</v>
      </c>
      <c r="BW1457" s="9">
        <v>1452</v>
      </c>
      <c r="BX1457">
        <f t="shared" si="90"/>
        <v>0</v>
      </c>
      <c r="BY1457">
        <f t="shared" si="91"/>
        <v>1</v>
      </c>
    </row>
    <row r="1458" spans="1:77">
      <c r="A1458" s="33">
        <v>1453</v>
      </c>
      <c r="BP1458" s="27">
        <v>0.819416869418742</v>
      </c>
      <c r="BQ1458" s="27">
        <v>19286.2144775007</v>
      </c>
      <c r="BR1458" s="27">
        <v>1.39787460011541</v>
      </c>
      <c r="BS1458" s="27">
        <v>32451.7867677549</v>
      </c>
      <c r="BU1458">
        <f t="shared" si="88"/>
        <v>103626.315935311</v>
      </c>
      <c r="BV1458">
        <f t="shared" si="89"/>
        <v>177229.403249556</v>
      </c>
      <c r="BW1458" s="9">
        <v>1453</v>
      </c>
      <c r="BX1458">
        <f t="shared" si="90"/>
        <v>0</v>
      </c>
      <c r="BY1458">
        <f t="shared" si="91"/>
        <v>1</v>
      </c>
    </row>
    <row r="1459" spans="1:77">
      <c r="A1459" s="33">
        <v>1454</v>
      </c>
      <c r="BP1459" s="27">
        <v>0.792390196259747</v>
      </c>
      <c r="BQ1459" s="27">
        <v>17598.7658367092</v>
      </c>
      <c r="BR1459" s="27">
        <v>1.38183657605744</v>
      </c>
      <c r="BS1459" s="27">
        <v>28376.7958352374</v>
      </c>
      <c r="BU1459">
        <f t="shared" si="88"/>
        <v>101259.763602253</v>
      </c>
      <c r="BV1459">
        <f t="shared" si="89"/>
        <v>178898.690573379</v>
      </c>
      <c r="BW1459" s="9">
        <v>1454</v>
      </c>
      <c r="BX1459">
        <f t="shared" si="90"/>
        <v>0</v>
      </c>
      <c r="BY1459">
        <f t="shared" si="91"/>
        <v>1</v>
      </c>
    </row>
    <row r="1460" spans="1:77">
      <c r="A1460" s="33">
        <v>1455</v>
      </c>
      <c r="BP1460" s="27">
        <v>0.829908172651513</v>
      </c>
      <c r="BQ1460" s="27">
        <v>11976.3640792903</v>
      </c>
      <c r="BR1460" s="27">
        <v>1.4421463401348</v>
      </c>
      <c r="BS1460" s="27">
        <v>21260.6809897843</v>
      </c>
      <c r="BU1460">
        <f t="shared" si="88"/>
        <v>112509.861818437</v>
      </c>
      <c r="BV1460">
        <f t="shared" si="89"/>
        <v>195061.270030435</v>
      </c>
      <c r="BW1460" s="9">
        <v>1455</v>
      </c>
      <c r="BX1460">
        <f t="shared" si="90"/>
        <v>0</v>
      </c>
      <c r="BY1460">
        <f t="shared" si="91"/>
        <v>1</v>
      </c>
    </row>
    <row r="1461" spans="1:77">
      <c r="A1461" s="33">
        <v>1456</v>
      </c>
      <c r="BP1461" s="27">
        <v>0.855853055397685</v>
      </c>
      <c r="BQ1461" s="27">
        <v>14431.4616579904</v>
      </c>
      <c r="BR1461" s="27">
        <v>1.45672819481925</v>
      </c>
      <c r="BS1461" s="27">
        <v>24464.6970717584</v>
      </c>
      <c r="BU1461">
        <f t="shared" si="88"/>
        <v>113946.496651662</v>
      </c>
      <c r="BV1461">
        <f t="shared" si="89"/>
        <v>194044.532151129</v>
      </c>
      <c r="BW1461" s="9">
        <v>1456</v>
      </c>
      <c r="BX1461">
        <f t="shared" si="90"/>
        <v>0</v>
      </c>
      <c r="BY1461">
        <f t="shared" si="91"/>
        <v>1</v>
      </c>
    </row>
    <row r="1462" spans="1:77">
      <c r="A1462" s="33">
        <v>1457</v>
      </c>
      <c r="BP1462" s="27">
        <v>0.818588949682601</v>
      </c>
      <c r="BQ1462" s="27">
        <v>19309.6931267711</v>
      </c>
      <c r="BR1462" s="27">
        <v>1.41788352954935</v>
      </c>
      <c r="BS1462" s="27">
        <v>30541.7113305335</v>
      </c>
      <c r="BU1462">
        <f t="shared" si="88"/>
        <v>103478.649325619</v>
      </c>
      <c r="BV1462">
        <f t="shared" si="89"/>
        <v>182140.818101869</v>
      </c>
      <c r="BW1462" s="9">
        <v>1457</v>
      </c>
      <c r="BX1462">
        <f t="shared" si="90"/>
        <v>0</v>
      </c>
      <c r="BY1462">
        <f t="shared" si="91"/>
        <v>1</v>
      </c>
    </row>
    <row r="1463" spans="1:77">
      <c r="A1463" s="33">
        <v>1458</v>
      </c>
      <c r="BP1463" s="27">
        <v>0.779074822623761</v>
      </c>
      <c r="BQ1463" s="27">
        <v>13153.0232009425</v>
      </c>
      <c r="BR1463" s="27">
        <v>1.34015111397414</v>
      </c>
      <c r="BS1463" s="27">
        <v>22829.4991274449</v>
      </c>
      <c r="BU1463">
        <f t="shared" si="88"/>
        <v>103708.200192622</v>
      </c>
      <c r="BV1463">
        <f t="shared" si="89"/>
        <v>178193.167968676</v>
      </c>
      <c r="BW1463" s="9">
        <v>1458</v>
      </c>
      <c r="BX1463">
        <f t="shared" si="90"/>
        <v>0</v>
      </c>
      <c r="BY1463">
        <f t="shared" si="91"/>
        <v>1</v>
      </c>
    </row>
    <row r="1464" spans="1:77">
      <c r="A1464" s="33">
        <v>1459</v>
      </c>
      <c r="BP1464" s="27">
        <v>0.8666309288049</v>
      </c>
      <c r="BQ1464" s="27">
        <v>16510.3260212205</v>
      </c>
      <c r="BR1464" s="27">
        <v>1.5241660456387</v>
      </c>
      <c r="BS1464" s="27">
        <v>29639.7127058014</v>
      </c>
      <c r="BU1464">
        <f t="shared" si="88"/>
        <v>113484.313299514</v>
      </c>
      <c r="BV1464">
        <f t="shared" si="89"/>
        <v>198985.194140003</v>
      </c>
      <c r="BW1464" s="9">
        <v>1459</v>
      </c>
      <c r="BX1464">
        <f t="shared" si="90"/>
        <v>0</v>
      </c>
      <c r="BY1464">
        <f t="shared" si="91"/>
        <v>1</v>
      </c>
    </row>
    <row r="1465" spans="1:77">
      <c r="A1465" s="33">
        <v>1460</v>
      </c>
      <c r="BP1465" s="27">
        <v>0.765739918147873</v>
      </c>
      <c r="BQ1465" s="27">
        <v>12630.8939794313</v>
      </c>
      <c r="BR1465" s="27">
        <v>1.31422732607143</v>
      </c>
      <c r="BS1465" s="27">
        <v>21102.9254318265</v>
      </c>
      <c r="BU1465">
        <f t="shared" si="88"/>
        <v>102230.09374275</v>
      </c>
      <c r="BV1465">
        <f t="shared" si="89"/>
        <v>176031.173478888</v>
      </c>
      <c r="BW1465" s="9">
        <v>1460</v>
      </c>
      <c r="BX1465">
        <f t="shared" si="90"/>
        <v>0</v>
      </c>
      <c r="BY1465">
        <f t="shared" si="91"/>
        <v>1</v>
      </c>
    </row>
    <row r="1466" spans="1:77">
      <c r="A1466" s="33">
        <v>1461</v>
      </c>
      <c r="BP1466" s="27">
        <v>0.809630789291821</v>
      </c>
      <c r="BQ1466" s="27">
        <v>22661.9377508363</v>
      </c>
      <c r="BR1466" s="27">
        <v>1.37589118273243</v>
      </c>
      <c r="BS1466" s="27">
        <v>35959.9591874946</v>
      </c>
      <c r="BU1466">
        <f t="shared" si="88"/>
        <v>98782.6806429369</v>
      </c>
      <c r="BV1466">
        <f t="shared" si="89"/>
        <v>170423.71822237</v>
      </c>
      <c r="BW1466" s="9">
        <v>1461</v>
      </c>
      <c r="BX1466">
        <f t="shared" si="90"/>
        <v>0</v>
      </c>
      <c r="BY1466">
        <f t="shared" si="91"/>
        <v>1</v>
      </c>
    </row>
    <row r="1467" spans="1:77">
      <c r="A1467" s="33">
        <v>1462</v>
      </c>
      <c r="BP1467" s="27">
        <v>0.809168364531598</v>
      </c>
      <c r="BQ1467" s="27">
        <v>15072.06785948</v>
      </c>
      <c r="BR1467" s="27">
        <v>1.40185502452896</v>
      </c>
      <c r="BS1467" s="27">
        <v>28929.3570336862</v>
      </c>
      <c r="BU1467">
        <f t="shared" si="88"/>
        <v>106303.18682026</v>
      </c>
      <c r="BV1467">
        <f t="shared" si="89"/>
        <v>181348.896645658</v>
      </c>
      <c r="BW1467" s="9">
        <v>1462</v>
      </c>
      <c r="BX1467">
        <f t="shared" si="90"/>
        <v>0</v>
      </c>
      <c r="BY1467">
        <f t="shared" si="91"/>
        <v>1</v>
      </c>
    </row>
    <row r="1468" spans="1:77">
      <c r="A1468" s="33">
        <v>1463</v>
      </c>
      <c r="BP1468" s="27">
        <v>0.854078512074658</v>
      </c>
      <c r="BQ1468" s="27">
        <v>15038.1279255943</v>
      </c>
      <c r="BR1468" s="27">
        <v>1.48369771939752</v>
      </c>
      <c r="BS1468" s="27">
        <v>24610.1917603714</v>
      </c>
      <c r="BU1468">
        <f t="shared" si="88"/>
        <v>113073.648885604</v>
      </c>
      <c r="BV1468">
        <f t="shared" si="89"/>
        <v>197944.466149257</v>
      </c>
      <c r="BW1468" s="9">
        <v>1463</v>
      </c>
      <c r="BX1468">
        <f t="shared" si="90"/>
        <v>0</v>
      </c>
      <c r="BY1468">
        <f t="shared" si="91"/>
        <v>1</v>
      </c>
    </row>
    <row r="1469" spans="1:77">
      <c r="A1469" s="33">
        <v>1464</v>
      </c>
      <c r="BP1469" s="27">
        <v>0.731066031987325</v>
      </c>
      <c r="BQ1469" s="27">
        <v>15360.0795511186</v>
      </c>
      <c r="BR1469" s="27">
        <v>1.25429049144974</v>
      </c>
      <c r="BS1469" s="27">
        <v>27102.6664522436</v>
      </c>
      <c r="BU1469">
        <f t="shared" si="88"/>
        <v>94299.8252469802</v>
      </c>
      <c r="BV1469">
        <f t="shared" si="89"/>
        <v>161040.907265218</v>
      </c>
      <c r="BW1469" s="9">
        <v>1464</v>
      </c>
      <c r="BX1469">
        <f t="shared" si="90"/>
        <v>0</v>
      </c>
      <c r="BY1469">
        <f t="shared" si="91"/>
        <v>1</v>
      </c>
    </row>
    <row r="1470" spans="1:77">
      <c r="A1470" s="33">
        <v>1465</v>
      </c>
      <c r="BP1470" s="27">
        <v>0.817296723905949</v>
      </c>
      <c r="BQ1470" s="27">
        <v>12136.4910358786</v>
      </c>
      <c r="BR1470" s="27">
        <v>1.41577074072556</v>
      </c>
      <c r="BS1470" s="27">
        <v>20521.5598431193</v>
      </c>
      <c r="BU1470">
        <f t="shared" si="88"/>
        <v>110458.017550014</v>
      </c>
      <c r="BV1470">
        <f t="shared" si="89"/>
        <v>191844.051265714</v>
      </c>
      <c r="BW1470" s="9">
        <v>1465</v>
      </c>
      <c r="BX1470">
        <f t="shared" si="90"/>
        <v>0</v>
      </c>
      <c r="BY1470">
        <f t="shared" si="91"/>
        <v>1</v>
      </c>
    </row>
    <row r="1471" spans="1:77">
      <c r="A1471" s="33">
        <v>1466</v>
      </c>
      <c r="BP1471" s="27">
        <v>0.789736266629013</v>
      </c>
      <c r="BQ1471" s="27">
        <v>16397.3461547504</v>
      </c>
      <c r="BR1471" s="27">
        <v>1.33607805555096</v>
      </c>
      <c r="BS1471" s="27">
        <v>31720.6159900434</v>
      </c>
      <c r="BU1471">
        <f t="shared" si="88"/>
        <v>102063.093839601</v>
      </c>
      <c r="BV1471">
        <f t="shared" si="89"/>
        <v>168691.092342601</v>
      </c>
      <c r="BW1471" s="9">
        <v>1466</v>
      </c>
      <c r="BX1471">
        <f t="shared" si="90"/>
        <v>0</v>
      </c>
      <c r="BY1471">
        <f t="shared" si="91"/>
        <v>1</v>
      </c>
    </row>
    <row r="1472" spans="1:77">
      <c r="A1472" s="33">
        <v>1467</v>
      </c>
      <c r="BP1472" s="27">
        <v>0.792995159908994</v>
      </c>
      <c r="BQ1472" s="27">
        <v>15014.8396173595</v>
      </c>
      <c r="BR1472" s="27">
        <v>1.3839388979726</v>
      </c>
      <c r="BS1472" s="27">
        <v>22160.6974894892</v>
      </c>
      <c r="BU1472">
        <f t="shared" si="88"/>
        <v>103934.43436899</v>
      </c>
      <c r="BV1472">
        <f t="shared" si="89"/>
        <v>185430.137206401</v>
      </c>
      <c r="BW1472" s="9">
        <v>1467</v>
      </c>
      <c r="BX1472">
        <f t="shared" si="90"/>
        <v>0</v>
      </c>
      <c r="BY1472">
        <f t="shared" si="91"/>
        <v>1</v>
      </c>
    </row>
    <row r="1473" spans="1:77">
      <c r="A1473" s="33">
        <v>1468</v>
      </c>
      <c r="BP1473" s="27">
        <v>0.819163026117178</v>
      </c>
      <c r="BQ1473" s="27">
        <v>18956.7811116022</v>
      </c>
      <c r="BR1473" s="27">
        <v>1.4229296322559</v>
      </c>
      <c r="BS1473" s="27">
        <v>25254.8717638073</v>
      </c>
      <c r="BU1473">
        <f t="shared" si="88"/>
        <v>103917.672805975</v>
      </c>
      <c r="BV1473">
        <f t="shared" si="89"/>
        <v>188184.573074578</v>
      </c>
      <c r="BW1473" s="9">
        <v>1468</v>
      </c>
      <c r="BX1473">
        <f t="shared" si="90"/>
        <v>0</v>
      </c>
      <c r="BY1473">
        <f t="shared" si="91"/>
        <v>1</v>
      </c>
    </row>
    <row r="1474" spans="1:77">
      <c r="A1474" s="33">
        <v>1469</v>
      </c>
      <c r="BP1474" s="27">
        <v>0.820661737786239</v>
      </c>
      <c r="BQ1474" s="27">
        <v>13271.9375109093</v>
      </c>
      <c r="BR1474" s="27">
        <v>1.41155838956666</v>
      </c>
      <c r="BS1474" s="27">
        <v>21700.9878239296</v>
      </c>
      <c r="BU1474">
        <f t="shared" si="88"/>
        <v>109827.323157027</v>
      </c>
      <c r="BV1474">
        <f t="shared" si="89"/>
        <v>190032.77061107</v>
      </c>
      <c r="BW1474" s="9">
        <v>1469</v>
      </c>
      <c r="BX1474">
        <f t="shared" si="90"/>
        <v>0</v>
      </c>
      <c r="BY1474">
        <f t="shared" si="91"/>
        <v>1</v>
      </c>
    </row>
    <row r="1475" spans="1:77">
      <c r="A1475" s="33">
        <v>1470</v>
      </c>
      <c r="BP1475" s="27">
        <v>0.792391813762541</v>
      </c>
      <c r="BQ1475" s="27">
        <v>12517.0042956172</v>
      </c>
      <c r="BR1475" s="27">
        <v>1.33603002661953</v>
      </c>
      <c r="BS1475" s="27">
        <v>22850.669298742</v>
      </c>
      <c r="BU1475">
        <f t="shared" si="88"/>
        <v>106341.767768764</v>
      </c>
      <c r="BV1475">
        <f t="shared" si="89"/>
        <v>177553.834694187</v>
      </c>
      <c r="BW1475" s="9">
        <v>1470</v>
      </c>
      <c r="BX1475">
        <f t="shared" si="90"/>
        <v>0</v>
      </c>
      <c r="BY1475">
        <f t="shared" si="91"/>
        <v>1</v>
      </c>
    </row>
    <row r="1476" spans="1:77">
      <c r="A1476" s="33">
        <v>1471</v>
      </c>
      <c r="BP1476" s="27">
        <v>0.741396598487159</v>
      </c>
      <c r="BQ1476" s="27">
        <v>21226.5426459735</v>
      </c>
      <c r="BR1476" s="27">
        <v>1.23208775845761</v>
      </c>
      <c r="BS1476" s="27">
        <v>29104.5064429233</v>
      </c>
      <c r="BU1476">
        <f t="shared" si="88"/>
        <v>89982.9471271003</v>
      </c>
      <c r="BV1476">
        <f t="shared" si="89"/>
        <v>155708.657325718</v>
      </c>
      <c r="BW1476" s="9">
        <v>1471</v>
      </c>
      <c r="BX1476">
        <f t="shared" si="90"/>
        <v>0</v>
      </c>
      <c r="BY1476">
        <f t="shared" si="91"/>
        <v>1</v>
      </c>
    </row>
    <row r="1477" spans="1:77">
      <c r="A1477" s="33">
        <v>1472</v>
      </c>
      <c r="BP1477" s="27">
        <v>0.809637208789398</v>
      </c>
      <c r="BQ1477" s="27">
        <v>13757.1063759578</v>
      </c>
      <c r="BR1477" s="27">
        <v>1.39175372330095</v>
      </c>
      <c r="BS1477" s="27">
        <v>25171.5146360681</v>
      </c>
      <c r="BU1477">
        <f t="shared" si="88"/>
        <v>107688.474942452</v>
      </c>
      <c r="BV1477">
        <f t="shared" si="89"/>
        <v>183591.543859074</v>
      </c>
      <c r="BW1477" s="9">
        <v>1472</v>
      </c>
      <c r="BX1477">
        <f t="shared" si="90"/>
        <v>0</v>
      </c>
      <c r="BY1477">
        <f t="shared" si="91"/>
        <v>1</v>
      </c>
    </row>
    <row r="1478" spans="1:77">
      <c r="A1478" s="33">
        <v>1473</v>
      </c>
      <c r="BP1478" s="27">
        <v>0.806288916187866</v>
      </c>
      <c r="BQ1478" s="27">
        <v>12958.2720590055</v>
      </c>
      <c r="BR1478" s="27">
        <v>1.40887817430603</v>
      </c>
      <c r="BS1478" s="27">
        <v>21568.8780591146</v>
      </c>
      <c r="BU1478">
        <f t="shared" si="88"/>
        <v>107985.065369174</v>
      </c>
      <c r="BV1478">
        <f t="shared" si="89"/>
        <v>189762.84808679</v>
      </c>
      <c r="BW1478" s="9">
        <v>1473</v>
      </c>
      <c r="BX1478">
        <f t="shared" si="90"/>
        <v>0</v>
      </c>
      <c r="BY1478">
        <f t="shared" si="91"/>
        <v>1</v>
      </c>
    </row>
    <row r="1479" spans="1:77">
      <c r="A1479" s="33">
        <v>1474</v>
      </c>
      <c r="BP1479" s="27">
        <v>0.784079806631827</v>
      </c>
      <c r="BQ1479" s="27">
        <v>20831.2665827152</v>
      </c>
      <c r="BR1479" s="27">
        <v>1.30285787968613</v>
      </c>
      <c r="BS1479" s="27">
        <v>37555.6902208237</v>
      </c>
      <c r="BU1479">
        <f t="shared" ref="BU1479:BU1542" si="92">BP1479*$BV$1-BQ1479</f>
        <v>96780.7044120588</v>
      </c>
      <c r="BV1479">
        <f t="shared" ref="BV1479:BV1542" si="93">BR1479*$BV$1-BS1479</f>
        <v>157872.991732095</v>
      </c>
      <c r="BW1479" s="9">
        <v>1474</v>
      </c>
      <c r="BX1479">
        <f t="shared" ref="BX1479:BX1542" si="94">IF(BU1479=MAX($BU1479:$BV1479),1,0)</f>
        <v>0</v>
      </c>
      <c r="BY1479">
        <f t="shared" ref="BY1479:BY1542" si="95">IF(BV1479=MAX($BU1479:$BV1479),1,0)</f>
        <v>1</v>
      </c>
    </row>
    <row r="1480" spans="1:77">
      <c r="A1480" s="33">
        <v>1475</v>
      </c>
      <c r="BP1480" s="27">
        <v>0.726452183922951</v>
      </c>
      <c r="BQ1480" s="27">
        <v>16117.4189241492</v>
      </c>
      <c r="BR1480" s="27">
        <v>1.22733125346168</v>
      </c>
      <c r="BS1480" s="27">
        <v>26167.3915105395</v>
      </c>
      <c r="BU1480">
        <f t="shared" si="92"/>
        <v>92850.4086642934</v>
      </c>
      <c r="BV1480">
        <f t="shared" si="93"/>
        <v>157932.296508713</v>
      </c>
      <c r="BW1480" s="9">
        <v>1475</v>
      </c>
      <c r="BX1480">
        <f t="shared" si="94"/>
        <v>0</v>
      </c>
      <c r="BY1480">
        <f t="shared" si="95"/>
        <v>1</v>
      </c>
    </row>
    <row r="1481" spans="1:77">
      <c r="A1481" s="33">
        <v>1476</v>
      </c>
      <c r="BP1481" s="27">
        <v>0.765247405147507</v>
      </c>
      <c r="BQ1481" s="27">
        <v>13892.9831916542</v>
      </c>
      <c r="BR1481" s="27">
        <v>1.31529996664677</v>
      </c>
      <c r="BS1481" s="27">
        <v>26571.7350273375</v>
      </c>
      <c r="BU1481">
        <f t="shared" si="92"/>
        <v>100894.127580472</v>
      </c>
      <c r="BV1481">
        <f t="shared" si="93"/>
        <v>170723.259969678</v>
      </c>
      <c r="BW1481" s="9">
        <v>1476</v>
      </c>
      <c r="BX1481">
        <f t="shared" si="94"/>
        <v>0</v>
      </c>
      <c r="BY1481">
        <f t="shared" si="95"/>
        <v>1</v>
      </c>
    </row>
    <row r="1482" spans="1:77">
      <c r="A1482" s="33">
        <v>1477</v>
      </c>
      <c r="BP1482" s="27">
        <v>0.838797726138427</v>
      </c>
      <c r="BQ1482" s="27">
        <v>17723.2184107965</v>
      </c>
      <c r="BR1482" s="27">
        <v>1.46477201609424</v>
      </c>
      <c r="BS1482" s="27">
        <v>29092.6941089388</v>
      </c>
      <c r="BU1482">
        <f t="shared" si="92"/>
        <v>108096.440509968</v>
      </c>
      <c r="BV1482">
        <f t="shared" si="93"/>
        <v>190623.108305198</v>
      </c>
      <c r="BW1482" s="9">
        <v>1477</v>
      </c>
      <c r="BX1482">
        <f t="shared" si="94"/>
        <v>0</v>
      </c>
      <c r="BY1482">
        <f t="shared" si="95"/>
        <v>1</v>
      </c>
    </row>
    <row r="1483" spans="1:77">
      <c r="A1483" s="33">
        <v>1478</v>
      </c>
      <c r="BP1483" s="27">
        <v>0.823375528396493</v>
      </c>
      <c r="BQ1483" s="27">
        <v>9647.54535168171</v>
      </c>
      <c r="BR1483" s="27">
        <v>1.40233831967263</v>
      </c>
      <c r="BS1483" s="27">
        <v>17110.0135514358</v>
      </c>
      <c r="BU1483">
        <f t="shared" si="92"/>
        <v>113858.783907792</v>
      </c>
      <c r="BV1483">
        <f t="shared" si="93"/>
        <v>193240.734399459</v>
      </c>
      <c r="BW1483" s="9">
        <v>1478</v>
      </c>
      <c r="BX1483">
        <f t="shared" si="94"/>
        <v>0</v>
      </c>
      <c r="BY1483">
        <f t="shared" si="95"/>
        <v>1</v>
      </c>
    </row>
    <row r="1484" spans="1:77">
      <c r="A1484" s="33">
        <v>1479</v>
      </c>
      <c r="BP1484" s="27">
        <v>0.861739217194962</v>
      </c>
      <c r="BQ1484" s="27">
        <v>13524.2105932583</v>
      </c>
      <c r="BR1484" s="27">
        <v>1.50378521565133</v>
      </c>
      <c r="BS1484" s="27">
        <v>23956.217350064</v>
      </c>
      <c r="BU1484">
        <f t="shared" si="92"/>
        <v>115736.671985986</v>
      </c>
      <c r="BV1484">
        <f t="shared" si="93"/>
        <v>201611.564997636</v>
      </c>
      <c r="BW1484" s="9">
        <v>1479</v>
      </c>
      <c r="BX1484">
        <f t="shared" si="94"/>
        <v>0</v>
      </c>
      <c r="BY1484">
        <f t="shared" si="95"/>
        <v>1</v>
      </c>
    </row>
    <row r="1485" spans="1:77">
      <c r="A1485" s="33">
        <v>1480</v>
      </c>
      <c r="BP1485" s="27">
        <v>0.803841091657931</v>
      </c>
      <c r="BQ1485" s="27">
        <v>13749.46549047</v>
      </c>
      <c r="BR1485" s="27">
        <v>1.40006430640476</v>
      </c>
      <c r="BS1485" s="27">
        <v>23496.8134184832</v>
      </c>
      <c r="BU1485">
        <f t="shared" si="92"/>
        <v>106826.69825822</v>
      </c>
      <c r="BV1485">
        <f t="shared" si="93"/>
        <v>186512.83254223</v>
      </c>
      <c r="BW1485" s="9">
        <v>1480</v>
      </c>
      <c r="BX1485">
        <f t="shared" si="94"/>
        <v>0</v>
      </c>
      <c r="BY1485">
        <f t="shared" si="95"/>
        <v>1</v>
      </c>
    </row>
    <row r="1486" spans="1:77">
      <c r="A1486" s="33">
        <v>1481</v>
      </c>
      <c r="BP1486" s="27">
        <v>0.788713122174444</v>
      </c>
      <c r="BQ1486" s="27">
        <v>13801.7082103362</v>
      </c>
      <c r="BR1486" s="27">
        <v>1.34655652220246</v>
      </c>
      <c r="BS1486" s="27">
        <v>21630.6317001918</v>
      </c>
      <c r="BU1486">
        <f t="shared" si="92"/>
        <v>104505.26011583</v>
      </c>
      <c r="BV1486">
        <f t="shared" si="93"/>
        <v>180352.846630177</v>
      </c>
      <c r="BW1486" s="9">
        <v>1481</v>
      </c>
      <c r="BX1486">
        <f t="shared" si="94"/>
        <v>0</v>
      </c>
      <c r="BY1486">
        <f t="shared" si="95"/>
        <v>1</v>
      </c>
    </row>
    <row r="1487" spans="1:77">
      <c r="A1487" s="33">
        <v>1482</v>
      </c>
      <c r="BP1487" s="27">
        <v>0.84779145264061</v>
      </c>
      <c r="BQ1487" s="27">
        <v>17609.1198337654</v>
      </c>
      <c r="BR1487" s="27">
        <v>1.49027537432445</v>
      </c>
      <c r="BS1487" s="27">
        <v>27622.428284131</v>
      </c>
      <c r="BU1487">
        <f t="shared" si="92"/>
        <v>109559.598062326</v>
      </c>
      <c r="BV1487">
        <f t="shared" si="93"/>
        <v>195918.877864536</v>
      </c>
      <c r="BW1487" s="9">
        <v>1482</v>
      </c>
      <c r="BX1487">
        <f t="shared" si="94"/>
        <v>0</v>
      </c>
      <c r="BY1487">
        <f t="shared" si="95"/>
        <v>1</v>
      </c>
    </row>
    <row r="1488" spans="1:77">
      <c r="A1488" s="33">
        <v>1483</v>
      </c>
      <c r="BP1488" s="27">
        <v>0.840198568046112</v>
      </c>
      <c r="BQ1488" s="27">
        <v>12615.8646880901</v>
      </c>
      <c r="BR1488" s="27">
        <v>1.46969748066338</v>
      </c>
      <c r="BS1488" s="27">
        <v>23523.17736517</v>
      </c>
      <c r="BU1488">
        <f t="shared" si="92"/>
        <v>113413.920518827</v>
      </c>
      <c r="BV1488">
        <f t="shared" si="93"/>
        <v>196931.444734337</v>
      </c>
      <c r="BW1488" s="9">
        <v>1483</v>
      </c>
      <c r="BX1488">
        <f t="shared" si="94"/>
        <v>0</v>
      </c>
      <c r="BY1488">
        <f t="shared" si="95"/>
        <v>1</v>
      </c>
    </row>
    <row r="1489" spans="1:77">
      <c r="A1489" s="33">
        <v>1484</v>
      </c>
      <c r="BP1489" s="27">
        <v>0.770237840300021</v>
      </c>
      <c r="BQ1489" s="27">
        <v>9356.60150540517</v>
      </c>
      <c r="BR1489" s="27">
        <v>1.33042561670746</v>
      </c>
      <c r="BS1489" s="27">
        <v>16870.3392576961</v>
      </c>
      <c r="BU1489">
        <f t="shared" si="92"/>
        <v>106179.074539598</v>
      </c>
      <c r="BV1489">
        <f t="shared" si="93"/>
        <v>182693.503248422</v>
      </c>
      <c r="BW1489" s="9">
        <v>1484</v>
      </c>
      <c r="BX1489">
        <f t="shared" si="94"/>
        <v>0</v>
      </c>
      <c r="BY1489">
        <f t="shared" si="95"/>
        <v>1</v>
      </c>
    </row>
    <row r="1490" spans="1:77">
      <c r="A1490" s="33">
        <v>1485</v>
      </c>
      <c r="BP1490" s="27">
        <v>0.74942544801907</v>
      </c>
      <c r="BQ1490" s="27">
        <v>12434.2309820079</v>
      </c>
      <c r="BR1490" s="27">
        <v>1.26356341646586</v>
      </c>
      <c r="BS1490" s="27">
        <v>21660.5036140905</v>
      </c>
      <c r="BU1490">
        <f t="shared" si="92"/>
        <v>99979.5862208526</v>
      </c>
      <c r="BV1490">
        <f t="shared" si="93"/>
        <v>167874.008855789</v>
      </c>
      <c r="BW1490" s="9">
        <v>1485</v>
      </c>
      <c r="BX1490">
        <f t="shared" si="94"/>
        <v>0</v>
      </c>
      <c r="BY1490">
        <f t="shared" si="95"/>
        <v>1</v>
      </c>
    </row>
    <row r="1491" spans="1:77">
      <c r="A1491" s="33">
        <v>1486</v>
      </c>
      <c r="BP1491" s="27">
        <v>0.799993044532317</v>
      </c>
      <c r="BQ1491" s="27">
        <v>13369.8955777879</v>
      </c>
      <c r="BR1491" s="27">
        <v>1.40339678169769</v>
      </c>
      <c r="BS1491" s="27">
        <v>22978.1281800402</v>
      </c>
      <c r="BU1491">
        <f t="shared" si="92"/>
        <v>106629.06110206</v>
      </c>
      <c r="BV1491">
        <f t="shared" si="93"/>
        <v>187531.389074613</v>
      </c>
      <c r="BW1491" s="9">
        <v>1486</v>
      </c>
      <c r="BX1491">
        <f t="shared" si="94"/>
        <v>0</v>
      </c>
      <c r="BY1491">
        <f t="shared" si="95"/>
        <v>1</v>
      </c>
    </row>
    <row r="1492" spans="1:77">
      <c r="A1492" s="33">
        <v>1487</v>
      </c>
      <c r="BP1492" s="27">
        <v>0.844750334176143</v>
      </c>
      <c r="BQ1492" s="27">
        <v>12790.2671537866</v>
      </c>
      <c r="BR1492" s="27">
        <v>1.45612592760866</v>
      </c>
      <c r="BS1492" s="27">
        <v>21767.827351815</v>
      </c>
      <c r="BU1492">
        <f t="shared" si="92"/>
        <v>113922.282972635</v>
      </c>
      <c r="BV1492">
        <f t="shared" si="93"/>
        <v>196651.061789484</v>
      </c>
      <c r="BW1492" s="9">
        <v>1487</v>
      </c>
      <c r="BX1492">
        <f t="shared" si="94"/>
        <v>0</v>
      </c>
      <c r="BY1492">
        <f t="shared" si="95"/>
        <v>1</v>
      </c>
    </row>
    <row r="1493" spans="1:77">
      <c r="A1493" s="33">
        <v>1488</v>
      </c>
      <c r="BP1493" s="27">
        <v>0.842468441916077</v>
      </c>
      <c r="BQ1493" s="27">
        <v>20215.05258442</v>
      </c>
      <c r="BR1493" s="27">
        <v>1.46178776004922</v>
      </c>
      <c r="BS1493" s="27">
        <v>32224.5587627625</v>
      </c>
      <c r="BU1493">
        <f t="shared" si="92"/>
        <v>106155.213702992</v>
      </c>
      <c r="BV1493">
        <f t="shared" si="93"/>
        <v>187043.60524462</v>
      </c>
      <c r="BW1493" s="9">
        <v>1488</v>
      </c>
      <c r="BX1493">
        <f t="shared" si="94"/>
        <v>0</v>
      </c>
      <c r="BY1493">
        <f t="shared" si="95"/>
        <v>1</v>
      </c>
    </row>
    <row r="1494" spans="1:77">
      <c r="A1494" s="33">
        <v>1489</v>
      </c>
      <c r="BP1494" s="27">
        <v>0.828588349181791</v>
      </c>
      <c r="BQ1494" s="27">
        <v>12925.7275449896</v>
      </c>
      <c r="BR1494" s="27">
        <v>1.45663218867307</v>
      </c>
      <c r="BS1494" s="27">
        <v>23339.9564060169</v>
      </c>
      <c r="BU1494">
        <f t="shared" si="92"/>
        <v>111362.524832279</v>
      </c>
      <c r="BV1494">
        <f t="shared" si="93"/>
        <v>195154.871894944</v>
      </c>
      <c r="BW1494" s="9">
        <v>1489</v>
      </c>
      <c r="BX1494">
        <f t="shared" si="94"/>
        <v>0</v>
      </c>
      <c r="BY1494">
        <f t="shared" si="95"/>
        <v>1</v>
      </c>
    </row>
    <row r="1495" spans="1:77">
      <c r="A1495" s="33">
        <v>1490</v>
      </c>
      <c r="BP1495" s="27">
        <v>0.813547893930894</v>
      </c>
      <c r="BQ1495" s="27">
        <v>12253.4709670813</v>
      </c>
      <c r="BR1495" s="27">
        <v>1.40529119601942</v>
      </c>
      <c r="BS1495" s="27">
        <v>21147.8790066453</v>
      </c>
      <c r="BU1495">
        <f t="shared" si="92"/>
        <v>109778.713122553</v>
      </c>
      <c r="BV1495">
        <f t="shared" si="93"/>
        <v>189645.800396268</v>
      </c>
      <c r="BW1495" s="9">
        <v>1490</v>
      </c>
      <c r="BX1495">
        <f t="shared" si="94"/>
        <v>0</v>
      </c>
      <c r="BY1495">
        <f t="shared" si="95"/>
        <v>1</v>
      </c>
    </row>
    <row r="1496" spans="1:77">
      <c r="A1496" s="33">
        <v>1491</v>
      </c>
      <c r="BP1496" s="27">
        <v>0.861775097296318</v>
      </c>
      <c r="BQ1496" s="27">
        <v>13106.8994095561</v>
      </c>
      <c r="BR1496" s="27">
        <v>1.48331926629498</v>
      </c>
      <c r="BS1496" s="27">
        <v>21068.5800763495</v>
      </c>
      <c r="BU1496">
        <f t="shared" si="92"/>
        <v>116159.365184892</v>
      </c>
      <c r="BV1496">
        <f t="shared" si="93"/>
        <v>201429.309867897</v>
      </c>
      <c r="BW1496" s="9">
        <v>1491</v>
      </c>
      <c r="BX1496">
        <f t="shared" si="94"/>
        <v>0</v>
      </c>
      <c r="BY1496">
        <f t="shared" si="95"/>
        <v>1</v>
      </c>
    </row>
    <row r="1497" spans="1:77">
      <c r="A1497" s="33">
        <v>1492</v>
      </c>
      <c r="BP1497" s="27">
        <v>0.771751663264631</v>
      </c>
      <c r="BQ1497" s="27">
        <v>11467.380923061</v>
      </c>
      <c r="BR1497" s="27">
        <v>1.29933133212024</v>
      </c>
      <c r="BS1497" s="27">
        <v>18352.1477957666</v>
      </c>
      <c r="BU1497">
        <f t="shared" si="92"/>
        <v>104295.368566634</v>
      </c>
      <c r="BV1497">
        <f t="shared" si="93"/>
        <v>176547.55202227</v>
      </c>
      <c r="BW1497" s="9">
        <v>1492</v>
      </c>
      <c r="BX1497">
        <f t="shared" si="94"/>
        <v>0</v>
      </c>
      <c r="BY1497">
        <f t="shared" si="95"/>
        <v>1</v>
      </c>
    </row>
    <row r="1498" spans="1:77">
      <c r="A1498" s="33">
        <v>1493</v>
      </c>
      <c r="BP1498" s="27">
        <v>0.851511392534283</v>
      </c>
      <c r="BQ1498" s="27">
        <v>10532.1220074584</v>
      </c>
      <c r="BR1498" s="27">
        <v>1.48693556302484</v>
      </c>
      <c r="BS1498" s="27">
        <v>19633.7021019625</v>
      </c>
      <c r="BU1498">
        <f t="shared" si="92"/>
        <v>117194.586872684</v>
      </c>
      <c r="BV1498">
        <f t="shared" si="93"/>
        <v>203406.632351763</v>
      </c>
      <c r="BW1498" s="9">
        <v>1493</v>
      </c>
      <c r="BX1498">
        <f t="shared" si="94"/>
        <v>0</v>
      </c>
      <c r="BY1498">
        <f t="shared" si="95"/>
        <v>1</v>
      </c>
    </row>
    <row r="1499" spans="1:77">
      <c r="A1499" s="33">
        <v>1494</v>
      </c>
      <c r="BP1499" s="27">
        <v>0.79654264984834</v>
      </c>
      <c r="BQ1499" s="27">
        <v>12984.4406329851</v>
      </c>
      <c r="BR1499" s="27">
        <v>1.37826449959854</v>
      </c>
      <c r="BS1499" s="27">
        <v>24418.0973801108</v>
      </c>
      <c r="BU1499">
        <f t="shared" si="92"/>
        <v>106496.956844266</v>
      </c>
      <c r="BV1499">
        <f t="shared" si="93"/>
        <v>182321.57755967</v>
      </c>
      <c r="BW1499" s="9">
        <v>1494</v>
      </c>
      <c r="BX1499">
        <f t="shared" si="94"/>
        <v>0</v>
      </c>
      <c r="BY1499">
        <f t="shared" si="95"/>
        <v>1</v>
      </c>
    </row>
    <row r="1500" spans="1:77">
      <c r="A1500" s="33">
        <v>1495</v>
      </c>
      <c r="BP1500" s="27">
        <v>0.813529103751561</v>
      </c>
      <c r="BQ1500" s="27">
        <v>18158.9018063235</v>
      </c>
      <c r="BR1500" s="27">
        <v>1.39146936017888</v>
      </c>
      <c r="BS1500" s="27">
        <v>26476.7247896521</v>
      </c>
      <c r="BU1500">
        <f t="shared" si="92"/>
        <v>103870.463756411</v>
      </c>
      <c r="BV1500">
        <f t="shared" si="93"/>
        <v>182243.67923718</v>
      </c>
      <c r="BW1500" s="9">
        <v>1495</v>
      </c>
      <c r="BX1500">
        <f t="shared" si="94"/>
        <v>0</v>
      </c>
      <c r="BY1500">
        <f t="shared" si="95"/>
        <v>1</v>
      </c>
    </row>
    <row r="1501" spans="1:77">
      <c r="A1501" s="33">
        <v>1496</v>
      </c>
      <c r="BP1501" s="27">
        <v>0.826443441713012</v>
      </c>
      <c r="BQ1501" s="27">
        <v>11761.3833852706</v>
      </c>
      <c r="BR1501" s="27">
        <v>1.42136474062231</v>
      </c>
      <c r="BS1501" s="27">
        <v>19640.5532134007</v>
      </c>
      <c r="BU1501">
        <f t="shared" si="92"/>
        <v>112205.132871681</v>
      </c>
      <c r="BV1501">
        <f t="shared" si="93"/>
        <v>193564.157879945</v>
      </c>
      <c r="BW1501" s="9">
        <v>1496</v>
      </c>
      <c r="BX1501">
        <f t="shared" si="94"/>
        <v>0</v>
      </c>
      <c r="BY1501">
        <f t="shared" si="95"/>
        <v>1</v>
      </c>
    </row>
    <row r="1502" spans="1:77">
      <c r="A1502" s="33">
        <v>1497</v>
      </c>
      <c r="BP1502" s="27">
        <v>0.769370766787498</v>
      </c>
      <c r="BQ1502" s="27">
        <v>16064.0835443043</v>
      </c>
      <c r="BR1502" s="27">
        <v>1.31181808694694</v>
      </c>
      <c r="BS1502" s="27">
        <v>27669.1051330826</v>
      </c>
      <c r="BU1502">
        <f t="shared" si="92"/>
        <v>99341.5314738204</v>
      </c>
      <c r="BV1502">
        <f t="shared" si="93"/>
        <v>169103.607908958</v>
      </c>
      <c r="BW1502" s="9">
        <v>1497</v>
      </c>
      <c r="BX1502">
        <f t="shared" si="94"/>
        <v>0</v>
      </c>
      <c r="BY1502">
        <f t="shared" si="95"/>
        <v>1</v>
      </c>
    </row>
    <row r="1503" spans="1:77">
      <c r="A1503" s="33">
        <v>1498</v>
      </c>
      <c r="BP1503" s="27">
        <v>0.853975019328277</v>
      </c>
      <c r="BQ1503" s="27">
        <v>15081.7342595769</v>
      </c>
      <c r="BR1503" s="27">
        <v>1.47736121112673</v>
      </c>
      <c r="BS1503" s="27">
        <v>24952.1247510799</v>
      </c>
      <c r="BU1503">
        <f t="shared" si="92"/>
        <v>113014.518639665</v>
      </c>
      <c r="BV1503">
        <f t="shared" si="93"/>
        <v>196652.056917929</v>
      </c>
      <c r="BW1503" s="9">
        <v>1498</v>
      </c>
      <c r="BX1503">
        <f t="shared" si="94"/>
        <v>0</v>
      </c>
      <c r="BY1503">
        <f t="shared" si="95"/>
        <v>1</v>
      </c>
    </row>
    <row r="1504" spans="1:77">
      <c r="A1504" s="33">
        <v>1499</v>
      </c>
      <c r="BP1504" s="27">
        <v>0.778637444130213</v>
      </c>
      <c r="BQ1504" s="27">
        <v>13814.8908933241</v>
      </c>
      <c r="BR1504" s="27">
        <v>1.35030646986882</v>
      </c>
      <c r="BS1504" s="27">
        <v>22915.5346841908</v>
      </c>
      <c r="BU1504">
        <f t="shared" si="92"/>
        <v>102980.725726208</v>
      </c>
      <c r="BV1504">
        <f t="shared" si="93"/>
        <v>179630.435796132</v>
      </c>
      <c r="BW1504" s="9">
        <v>1499</v>
      </c>
      <c r="BX1504">
        <f t="shared" si="94"/>
        <v>0</v>
      </c>
      <c r="BY1504">
        <f t="shared" si="95"/>
        <v>1</v>
      </c>
    </row>
    <row r="1505" spans="1:77">
      <c r="A1505" s="33">
        <v>1500</v>
      </c>
      <c r="BP1505" s="27">
        <v>0.781185668821141</v>
      </c>
      <c r="BQ1505" s="27">
        <v>10754.2923328583</v>
      </c>
      <c r="BR1505" s="27">
        <v>1.35153117409931</v>
      </c>
      <c r="BS1505" s="27">
        <v>20032.4058505902</v>
      </c>
      <c r="BU1505">
        <f t="shared" si="92"/>
        <v>106423.557990313</v>
      </c>
      <c r="BV1505">
        <f t="shared" si="93"/>
        <v>182697.270264306</v>
      </c>
      <c r="BW1505" s="9">
        <v>1500</v>
      </c>
      <c r="BX1505">
        <f t="shared" si="94"/>
        <v>0</v>
      </c>
      <c r="BY1505">
        <f t="shared" si="95"/>
        <v>1</v>
      </c>
    </row>
    <row r="1506" spans="1:77">
      <c r="A1506" s="33">
        <v>1501</v>
      </c>
      <c r="BP1506" s="27">
        <v>0.839429614709767</v>
      </c>
      <c r="BQ1506" s="27">
        <v>13704.7950224611</v>
      </c>
      <c r="BR1506" s="27">
        <v>1.44006160316507</v>
      </c>
      <c r="BS1506" s="27">
        <v>21418.4253570835</v>
      </c>
      <c r="BU1506">
        <f t="shared" si="92"/>
        <v>112209.647184004</v>
      </c>
      <c r="BV1506">
        <f t="shared" si="93"/>
        <v>194590.815117677</v>
      </c>
      <c r="BW1506" s="9">
        <v>1501</v>
      </c>
      <c r="BX1506">
        <f t="shared" si="94"/>
        <v>0</v>
      </c>
      <c r="BY1506">
        <f t="shared" si="95"/>
        <v>1</v>
      </c>
    </row>
    <row r="1507" spans="1:77">
      <c r="A1507" s="33">
        <v>1502</v>
      </c>
      <c r="BP1507" s="27">
        <v>0.851696521573966</v>
      </c>
      <c r="BQ1507" s="27">
        <v>14104.6717361436</v>
      </c>
      <c r="BR1507" s="27">
        <v>1.4728058670147</v>
      </c>
      <c r="BS1507" s="27">
        <v>25623.6931878301</v>
      </c>
      <c r="BU1507">
        <f t="shared" si="92"/>
        <v>113649.806499951</v>
      </c>
      <c r="BV1507">
        <f t="shared" si="93"/>
        <v>195297.186864375</v>
      </c>
      <c r="BW1507" s="9">
        <v>1502</v>
      </c>
      <c r="BX1507">
        <f t="shared" si="94"/>
        <v>0</v>
      </c>
      <c r="BY1507">
        <f t="shared" si="95"/>
        <v>1</v>
      </c>
    </row>
    <row r="1508" spans="1:77">
      <c r="A1508" s="33">
        <v>1503</v>
      </c>
      <c r="BP1508" s="27">
        <v>0.836093406846765</v>
      </c>
      <c r="BQ1508" s="27">
        <v>13898.9366772336</v>
      </c>
      <c r="BR1508" s="27">
        <v>1.44934896834999</v>
      </c>
      <c r="BS1508" s="27">
        <v>23138.8187526217</v>
      </c>
      <c r="BU1508">
        <f t="shared" si="92"/>
        <v>111515.074349781</v>
      </c>
      <c r="BV1508">
        <f t="shared" si="93"/>
        <v>194263.526499877</v>
      </c>
      <c r="BW1508" s="9">
        <v>1503</v>
      </c>
      <c r="BX1508">
        <f t="shared" si="94"/>
        <v>0</v>
      </c>
      <c r="BY1508">
        <f t="shared" si="95"/>
        <v>1</v>
      </c>
    </row>
    <row r="1509" spans="1:77">
      <c r="A1509" s="33">
        <v>1504</v>
      </c>
      <c r="BP1509" s="27">
        <v>0.841521507581986</v>
      </c>
      <c r="BQ1509" s="27">
        <v>12850.389420889</v>
      </c>
      <c r="BR1509" s="27">
        <v>1.43978030170839</v>
      </c>
      <c r="BS1509" s="27">
        <v>21523.0749334143</v>
      </c>
      <c r="BU1509">
        <f t="shared" si="92"/>
        <v>113377.836716409</v>
      </c>
      <c r="BV1509">
        <f t="shared" si="93"/>
        <v>194443.970322844</v>
      </c>
      <c r="BW1509" s="9">
        <v>1504</v>
      </c>
      <c r="BX1509">
        <f t="shared" si="94"/>
        <v>0</v>
      </c>
      <c r="BY1509">
        <f t="shared" si="95"/>
        <v>1</v>
      </c>
    </row>
    <row r="1510" spans="1:77">
      <c r="A1510" s="33">
        <v>1505</v>
      </c>
      <c r="BP1510" s="27">
        <v>0.7857268980999</v>
      </c>
      <c r="BQ1510" s="27">
        <v>11639.7266581963</v>
      </c>
      <c r="BR1510" s="27">
        <v>1.34342741522198</v>
      </c>
      <c r="BS1510" s="27">
        <v>19538.0003500854</v>
      </c>
      <c r="BU1510">
        <f t="shared" si="92"/>
        <v>106219.308056789</v>
      </c>
      <c r="BV1510">
        <f t="shared" si="93"/>
        <v>181976.111933212</v>
      </c>
      <c r="BW1510" s="9">
        <v>1505</v>
      </c>
      <c r="BX1510">
        <f t="shared" si="94"/>
        <v>0</v>
      </c>
      <c r="BY1510">
        <f t="shared" si="95"/>
        <v>1</v>
      </c>
    </row>
    <row r="1511" spans="1:77">
      <c r="A1511" s="33">
        <v>1506</v>
      </c>
      <c r="BP1511" s="27">
        <v>0.78383528914719</v>
      </c>
      <c r="BQ1511" s="27">
        <v>13670.6550574085</v>
      </c>
      <c r="BR1511" s="27">
        <v>1.34307992672611</v>
      </c>
      <c r="BS1511" s="27">
        <v>23098.4904655868</v>
      </c>
      <c r="BU1511">
        <f t="shared" si="92"/>
        <v>103904.63831467</v>
      </c>
      <c r="BV1511">
        <f t="shared" si="93"/>
        <v>178363.49854333</v>
      </c>
      <c r="BW1511" s="9">
        <v>1506</v>
      </c>
      <c r="BX1511">
        <f t="shared" si="94"/>
        <v>0</v>
      </c>
      <c r="BY1511">
        <f t="shared" si="95"/>
        <v>1</v>
      </c>
    </row>
    <row r="1512" spans="1:77">
      <c r="A1512" s="33">
        <v>1507</v>
      </c>
      <c r="BP1512" s="27">
        <v>0.775373273215823</v>
      </c>
      <c r="BQ1512" s="27">
        <v>15782.0018419158</v>
      </c>
      <c r="BR1512" s="27">
        <v>1.31132748798046</v>
      </c>
      <c r="BS1512" s="27">
        <v>26660.0173836773</v>
      </c>
      <c r="BU1512">
        <f t="shared" si="92"/>
        <v>100523.989140458</v>
      </c>
      <c r="BV1512">
        <f t="shared" si="93"/>
        <v>170039.105813392</v>
      </c>
      <c r="BW1512" s="9">
        <v>1507</v>
      </c>
      <c r="BX1512">
        <f t="shared" si="94"/>
        <v>0</v>
      </c>
      <c r="BY1512">
        <f t="shared" si="95"/>
        <v>1</v>
      </c>
    </row>
    <row r="1513" spans="1:77">
      <c r="A1513" s="33">
        <v>1508</v>
      </c>
      <c r="BP1513" s="27">
        <v>0.8114289357375</v>
      </c>
      <c r="BQ1513" s="27">
        <v>14117.9544824322</v>
      </c>
      <c r="BR1513" s="27">
        <v>1.40657624831433</v>
      </c>
      <c r="BS1513" s="27">
        <v>22744.0795975282</v>
      </c>
      <c r="BU1513">
        <f t="shared" si="92"/>
        <v>107596.385878193</v>
      </c>
      <c r="BV1513">
        <f t="shared" si="93"/>
        <v>188242.357649622</v>
      </c>
      <c r="BW1513" s="9">
        <v>1508</v>
      </c>
      <c r="BX1513">
        <f t="shared" si="94"/>
        <v>0</v>
      </c>
      <c r="BY1513">
        <f t="shared" si="95"/>
        <v>1</v>
      </c>
    </row>
    <row r="1514" spans="1:77">
      <c r="A1514" s="33">
        <v>1509</v>
      </c>
      <c r="BP1514" s="27">
        <v>0.827722835593133</v>
      </c>
      <c r="BQ1514" s="27">
        <v>17504.8088778753</v>
      </c>
      <c r="BR1514" s="27">
        <v>1.4108418202618</v>
      </c>
      <c r="BS1514" s="27">
        <v>35568.1175507292</v>
      </c>
      <c r="BU1514">
        <f t="shared" si="92"/>
        <v>106653.616461095</v>
      </c>
      <c r="BV1514">
        <f t="shared" si="93"/>
        <v>176058.155488541</v>
      </c>
      <c r="BW1514" s="9">
        <v>1509</v>
      </c>
      <c r="BX1514">
        <f t="shared" si="94"/>
        <v>0</v>
      </c>
      <c r="BY1514">
        <f t="shared" si="95"/>
        <v>1</v>
      </c>
    </row>
    <row r="1515" spans="1:77">
      <c r="A1515" s="33">
        <v>1510</v>
      </c>
      <c r="BP1515" s="27">
        <v>0.760831036552639</v>
      </c>
      <c r="BQ1515" s="27">
        <v>12720.1658624509</v>
      </c>
      <c r="BR1515" s="27">
        <v>1.29345859680127</v>
      </c>
      <c r="BS1515" s="27">
        <v>22849.1662582037</v>
      </c>
      <c r="BU1515">
        <f t="shared" si="92"/>
        <v>101404.489620445</v>
      </c>
      <c r="BV1515">
        <f t="shared" si="93"/>
        <v>171169.623261987</v>
      </c>
      <c r="BW1515" s="9">
        <v>1510</v>
      </c>
      <c r="BX1515">
        <f t="shared" si="94"/>
        <v>0</v>
      </c>
      <c r="BY1515">
        <f t="shared" si="95"/>
        <v>1</v>
      </c>
    </row>
    <row r="1516" spans="1:77">
      <c r="A1516" s="33">
        <v>1511</v>
      </c>
      <c r="BP1516" s="27">
        <v>0.801344951580313</v>
      </c>
      <c r="BQ1516" s="27">
        <v>13183.2282425284</v>
      </c>
      <c r="BR1516" s="27">
        <v>1.38710933685122</v>
      </c>
      <c r="BS1516" s="27">
        <v>21646.8944544232</v>
      </c>
      <c r="BU1516">
        <f t="shared" si="92"/>
        <v>107018.514494518</v>
      </c>
      <c r="BV1516">
        <f t="shared" si="93"/>
        <v>186419.50607326</v>
      </c>
      <c r="BW1516" s="9">
        <v>1511</v>
      </c>
      <c r="BX1516">
        <f t="shared" si="94"/>
        <v>0</v>
      </c>
      <c r="BY1516">
        <f t="shared" si="95"/>
        <v>1</v>
      </c>
    </row>
    <row r="1517" spans="1:77">
      <c r="A1517" s="33">
        <v>1512</v>
      </c>
      <c r="BP1517" s="27">
        <v>0.722084932661459</v>
      </c>
      <c r="BQ1517" s="27">
        <v>18246.8484032903</v>
      </c>
      <c r="BR1517" s="27">
        <v>1.23819596953192</v>
      </c>
      <c r="BS1517" s="27">
        <v>33009.6198754838</v>
      </c>
      <c r="BU1517">
        <f t="shared" si="92"/>
        <v>90065.8914959286</v>
      </c>
      <c r="BV1517">
        <f t="shared" si="93"/>
        <v>152719.775554304</v>
      </c>
      <c r="BW1517" s="9">
        <v>1512</v>
      </c>
      <c r="BX1517">
        <f t="shared" si="94"/>
        <v>0</v>
      </c>
      <c r="BY1517">
        <f t="shared" si="95"/>
        <v>1</v>
      </c>
    </row>
    <row r="1518" spans="1:77">
      <c r="A1518" s="33">
        <v>1513</v>
      </c>
      <c r="BP1518" s="27">
        <v>0.730563384135253</v>
      </c>
      <c r="BQ1518" s="27">
        <v>16883.7143605249</v>
      </c>
      <c r="BR1518" s="27">
        <v>1.21590083621802</v>
      </c>
      <c r="BS1518" s="27">
        <v>24889.3973728846</v>
      </c>
      <c r="BU1518">
        <f t="shared" si="92"/>
        <v>92700.793259763</v>
      </c>
      <c r="BV1518">
        <f t="shared" si="93"/>
        <v>157495.728059818</v>
      </c>
      <c r="BW1518" s="9">
        <v>1513</v>
      </c>
      <c r="BX1518">
        <f t="shared" si="94"/>
        <v>0</v>
      </c>
      <c r="BY1518">
        <f t="shared" si="95"/>
        <v>1</v>
      </c>
    </row>
    <row r="1519" spans="1:77">
      <c r="A1519" s="33">
        <v>1514</v>
      </c>
      <c r="BP1519" s="27">
        <v>0.816233465559659</v>
      </c>
      <c r="BQ1519" s="27">
        <v>17440.4777215637</v>
      </c>
      <c r="BR1519" s="27">
        <v>1.39022312675996</v>
      </c>
      <c r="BS1519" s="27">
        <v>27292.6634359878</v>
      </c>
      <c r="BU1519">
        <f t="shared" si="92"/>
        <v>104994.542112385</v>
      </c>
      <c r="BV1519">
        <f t="shared" si="93"/>
        <v>181240.805578006</v>
      </c>
      <c r="BW1519" s="9">
        <v>1514</v>
      </c>
      <c r="BX1519">
        <f t="shared" si="94"/>
        <v>0</v>
      </c>
      <c r="BY1519">
        <f t="shared" si="95"/>
        <v>1</v>
      </c>
    </row>
    <row r="1520" spans="1:77">
      <c r="A1520" s="33">
        <v>1515</v>
      </c>
      <c r="BP1520" s="27">
        <v>0.864993695624107</v>
      </c>
      <c r="BQ1520" s="27">
        <v>12280.19884367</v>
      </c>
      <c r="BR1520" s="27">
        <v>1.51911463331282</v>
      </c>
      <c r="BS1520" s="27">
        <v>23324.9967085025</v>
      </c>
      <c r="BU1520">
        <f t="shared" si="92"/>
        <v>117468.855499946</v>
      </c>
      <c r="BV1520">
        <f t="shared" si="93"/>
        <v>204542.198288421</v>
      </c>
      <c r="BW1520" s="9">
        <v>1515</v>
      </c>
      <c r="BX1520">
        <f t="shared" si="94"/>
        <v>0</v>
      </c>
      <c r="BY1520">
        <f t="shared" si="95"/>
        <v>1</v>
      </c>
    </row>
    <row r="1521" spans="1:77">
      <c r="A1521" s="33">
        <v>1516</v>
      </c>
      <c r="BP1521" s="27">
        <v>0.83573675137943</v>
      </c>
      <c r="BQ1521" s="27">
        <v>14829.0621267189</v>
      </c>
      <c r="BR1521" s="27">
        <v>1.44965158124197</v>
      </c>
      <c r="BS1521" s="27">
        <v>26198.7185893707</v>
      </c>
      <c r="BU1521">
        <f t="shared" si="92"/>
        <v>110531.450580196</v>
      </c>
      <c r="BV1521">
        <f t="shared" si="93"/>
        <v>191249.018596925</v>
      </c>
      <c r="BW1521" s="9">
        <v>1516</v>
      </c>
      <c r="BX1521">
        <f t="shared" si="94"/>
        <v>0</v>
      </c>
      <c r="BY1521">
        <f t="shared" si="95"/>
        <v>1</v>
      </c>
    </row>
    <row r="1522" spans="1:77">
      <c r="A1522" s="33">
        <v>1517</v>
      </c>
      <c r="BP1522" s="27">
        <v>0.868023511571989</v>
      </c>
      <c r="BQ1522" s="27">
        <v>16288.4790755934</v>
      </c>
      <c r="BR1522" s="27">
        <v>1.54018693809724</v>
      </c>
      <c r="BS1522" s="27">
        <v>29513.8516692461</v>
      </c>
      <c r="BU1522">
        <f t="shared" si="92"/>
        <v>113915.047660205</v>
      </c>
      <c r="BV1522">
        <f t="shared" si="93"/>
        <v>201514.18904534</v>
      </c>
      <c r="BW1522" s="9">
        <v>1517</v>
      </c>
      <c r="BX1522">
        <f t="shared" si="94"/>
        <v>0</v>
      </c>
      <c r="BY1522">
        <f t="shared" si="95"/>
        <v>1</v>
      </c>
    </row>
    <row r="1523" spans="1:77">
      <c r="A1523" s="33">
        <v>1518</v>
      </c>
      <c r="BP1523" s="27">
        <v>0.784836244605009</v>
      </c>
      <c r="BQ1523" s="27">
        <v>13899.5488717749</v>
      </c>
      <c r="BR1523" s="27">
        <v>1.31130003171126</v>
      </c>
      <c r="BS1523" s="27">
        <v>22172.1124821387</v>
      </c>
      <c r="BU1523">
        <f t="shared" si="92"/>
        <v>103825.887818976</v>
      </c>
      <c r="BV1523">
        <f t="shared" si="93"/>
        <v>174522.89227455</v>
      </c>
      <c r="BW1523" s="9">
        <v>1518</v>
      </c>
      <c r="BX1523">
        <f t="shared" si="94"/>
        <v>0</v>
      </c>
      <c r="BY1523">
        <f t="shared" si="95"/>
        <v>1</v>
      </c>
    </row>
    <row r="1524" spans="1:77">
      <c r="A1524" s="33">
        <v>1519</v>
      </c>
      <c r="BP1524" s="27">
        <v>0.79842382344076</v>
      </c>
      <c r="BQ1524" s="27">
        <v>12405.0314716253</v>
      </c>
      <c r="BR1524" s="27">
        <v>1.37418922993243</v>
      </c>
      <c r="BS1524" s="27">
        <v>21714.8971634752</v>
      </c>
      <c r="BU1524">
        <f t="shared" si="92"/>
        <v>107358.542044489</v>
      </c>
      <c r="BV1524">
        <f t="shared" si="93"/>
        <v>184413.48732639</v>
      </c>
      <c r="BW1524" s="9">
        <v>1519</v>
      </c>
      <c r="BX1524">
        <f t="shared" si="94"/>
        <v>0</v>
      </c>
      <c r="BY1524">
        <f t="shared" si="95"/>
        <v>1</v>
      </c>
    </row>
    <row r="1525" spans="1:77">
      <c r="A1525" s="33">
        <v>1520</v>
      </c>
      <c r="BP1525" s="27">
        <v>0.834252751814881</v>
      </c>
      <c r="BQ1525" s="27">
        <v>12084.8934983551</v>
      </c>
      <c r="BR1525" s="27">
        <v>1.4360427774873</v>
      </c>
      <c r="BS1525" s="27">
        <v>21619.0214775054</v>
      </c>
      <c r="BU1525">
        <f t="shared" si="92"/>
        <v>113053.019273877</v>
      </c>
      <c r="BV1525">
        <f t="shared" si="93"/>
        <v>193787.39514559</v>
      </c>
      <c r="BW1525" s="9">
        <v>1520</v>
      </c>
      <c r="BX1525">
        <f t="shared" si="94"/>
        <v>0</v>
      </c>
      <c r="BY1525">
        <f t="shared" si="95"/>
        <v>1</v>
      </c>
    </row>
    <row r="1526" spans="1:77">
      <c r="A1526" s="33">
        <v>1521</v>
      </c>
      <c r="BP1526" s="27">
        <v>0.806674829581767</v>
      </c>
      <c r="BQ1526" s="27">
        <v>11129.3775948254</v>
      </c>
      <c r="BR1526" s="27">
        <v>1.37498087471595</v>
      </c>
      <c r="BS1526" s="27">
        <v>20195.6316168862</v>
      </c>
      <c r="BU1526">
        <f t="shared" si="92"/>
        <v>109871.84684244</v>
      </c>
      <c r="BV1526">
        <f t="shared" si="93"/>
        <v>186051.499590506</v>
      </c>
      <c r="BW1526" s="9">
        <v>1521</v>
      </c>
      <c r="BX1526">
        <f t="shared" si="94"/>
        <v>0</v>
      </c>
      <c r="BY1526">
        <f t="shared" si="95"/>
        <v>1</v>
      </c>
    </row>
    <row r="1527" spans="1:77">
      <c r="A1527" s="33">
        <v>1522</v>
      </c>
      <c r="BP1527" s="27">
        <v>0.801037582586135</v>
      </c>
      <c r="BQ1527" s="27">
        <v>17053.7988618303</v>
      </c>
      <c r="BR1527" s="27">
        <v>1.37750521198353</v>
      </c>
      <c r="BS1527" s="27">
        <v>26670.4479783188</v>
      </c>
      <c r="BU1527">
        <f t="shared" si="92"/>
        <v>103101.83852609</v>
      </c>
      <c r="BV1527">
        <f t="shared" si="93"/>
        <v>179955.33381921</v>
      </c>
      <c r="BW1527" s="9">
        <v>1522</v>
      </c>
      <c r="BX1527">
        <f t="shared" si="94"/>
        <v>0</v>
      </c>
      <c r="BY1527">
        <f t="shared" si="95"/>
        <v>1</v>
      </c>
    </row>
    <row r="1528" spans="1:77">
      <c r="A1528" s="33">
        <v>1523</v>
      </c>
      <c r="BP1528" s="27">
        <v>0.848104717651732</v>
      </c>
      <c r="BQ1528" s="27">
        <v>16419.4279499214</v>
      </c>
      <c r="BR1528" s="27">
        <v>1.45323462894975</v>
      </c>
      <c r="BS1528" s="27">
        <v>25413.3385949178</v>
      </c>
      <c r="BU1528">
        <f t="shared" si="92"/>
        <v>110796.279697838</v>
      </c>
      <c r="BV1528">
        <f t="shared" si="93"/>
        <v>192571.855747545</v>
      </c>
      <c r="BW1528" s="9">
        <v>1523</v>
      </c>
      <c r="BX1528">
        <f t="shared" si="94"/>
        <v>0</v>
      </c>
      <c r="BY1528">
        <f t="shared" si="95"/>
        <v>1</v>
      </c>
    </row>
    <row r="1529" spans="1:77">
      <c r="A1529" s="33">
        <v>1524</v>
      </c>
      <c r="BP1529" s="27">
        <v>0.792798750394614</v>
      </c>
      <c r="BQ1529" s="27">
        <v>17299.5662153267</v>
      </c>
      <c r="BR1529" s="27">
        <v>1.33247415302545</v>
      </c>
      <c r="BS1529" s="27">
        <v>29019.9712281306</v>
      </c>
      <c r="BU1529">
        <f t="shared" si="92"/>
        <v>101620.246343865</v>
      </c>
      <c r="BV1529">
        <f t="shared" si="93"/>
        <v>170851.151725686</v>
      </c>
      <c r="BW1529" s="9">
        <v>1524</v>
      </c>
      <c r="BX1529">
        <f t="shared" si="94"/>
        <v>0</v>
      </c>
      <c r="BY1529">
        <f t="shared" si="95"/>
        <v>1</v>
      </c>
    </row>
    <row r="1530" spans="1:77">
      <c r="A1530" s="33">
        <v>1525</v>
      </c>
      <c r="BP1530" s="27">
        <v>0.866070796601357</v>
      </c>
      <c r="BQ1530" s="27">
        <v>17018.0753025508</v>
      </c>
      <c r="BR1530" s="27">
        <v>1.48748625446164</v>
      </c>
      <c r="BS1530" s="27">
        <v>28777.3840563235</v>
      </c>
      <c r="BU1530">
        <f t="shared" si="92"/>
        <v>112892.544187653</v>
      </c>
      <c r="BV1530">
        <f t="shared" si="93"/>
        <v>194345.554112922</v>
      </c>
      <c r="BW1530" s="9">
        <v>1525</v>
      </c>
      <c r="BX1530">
        <f t="shared" si="94"/>
        <v>0</v>
      </c>
      <c r="BY1530">
        <f t="shared" si="95"/>
        <v>1</v>
      </c>
    </row>
    <row r="1531" spans="1:77">
      <c r="A1531" s="33">
        <v>1526</v>
      </c>
      <c r="BP1531" s="27">
        <v>0.796140957789557</v>
      </c>
      <c r="BQ1531" s="27">
        <v>15648.7497225342</v>
      </c>
      <c r="BR1531" s="27">
        <v>1.35344203526236</v>
      </c>
      <c r="BS1531" s="27">
        <v>26567.3886980593</v>
      </c>
      <c r="BU1531">
        <f t="shared" si="92"/>
        <v>103772.393945899</v>
      </c>
      <c r="BV1531">
        <f t="shared" si="93"/>
        <v>176448.916591294</v>
      </c>
      <c r="BW1531" s="9">
        <v>1526</v>
      </c>
      <c r="BX1531">
        <f t="shared" si="94"/>
        <v>0</v>
      </c>
      <c r="BY1531">
        <f t="shared" si="95"/>
        <v>1</v>
      </c>
    </row>
    <row r="1532" spans="1:77">
      <c r="A1532" s="33">
        <v>1527</v>
      </c>
      <c r="BP1532" s="27">
        <v>0.797670855337299</v>
      </c>
      <c r="BQ1532" s="27">
        <v>17010.2480749497</v>
      </c>
      <c r="BR1532" s="27">
        <v>1.35518315515972</v>
      </c>
      <c r="BS1532" s="27">
        <v>28439.7474503412</v>
      </c>
      <c r="BU1532">
        <f t="shared" si="92"/>
        <v>102640.380225645</v>
      </c>
      <c r="BV1532">
        <f t="shared" si="93"/>
        <v>174837.725823617</v>
      </c>
      <c r="BW1532" s="9">
        <v>1527</v>
      </c>
      <c r="BX1532">
        <f t="shared" si="94"/>
        <v>0</v>
      </c>
      <c r="BY1532">
        <f t="shared" si="95"/>
        <v>1</v>
      </c>
    </row>
    <row r="1533" spans="1:77">
      <c r="A1533" s="33">
        <v>1528</v>
      </c>
      <c r="BP1533" s="27">
        <v>0.845073659432527</v>
      </c>
      <c r="BQ1533" s="27">
        <v>12823.8856944705</v>
      </c>
      <c r="BR1533" s="27">
        <v>1.47017641645792</v>
      </c>
      <c r="BS1533" s="27">
        <v>22614.934861215</v>
      </c>
      <c r="BU1533">
        <f t="shared" si="92"/>
        <v>113937.163220409</v>
      </c>
      <c r="BV1533">
        <f t="shared" si="93"/>
        <v>197911.527607473</v>
      </c>
      <c r="BW1533" s="9">
        <v>1528</v>
      </c>
      <c r="BX1533">
        <f t="shared" si="94"/>
        <v>0</v>
      </c>
      <c r="BY1533">
        <f t="shared" si="95"/>
        <v>1</v>
      </c>
    </row>
    <row r="1534" spans="1:77">
      <c r="A1534" s="33">
        <v>1529</v>
      </c>
      <c r="BP1534" s="27">
        <v>0.879799835197726</v>
      </c>
      <c r="BQ1534" s="27">
        <v>13770.7537567667</v>
      </c>
      <c r="BR1534" s="27">
        <v>1.5223079333275</v>
      </c>
      <c r="BS1534" s="27">
        <v>24860.4849563103</v>
      </c>
      <c r="BU1534">
        <f t="shared" si="92"/>
        <v>118199.221522892</v>
      </c>
      <c r="BV1534">
        <f t="shared" si="93"/>
        <v>203485.705042814</v>
      </c>
      <c r="BW1534" s="9">
        <v>1529</v>
      </c>
      <c r="BX1534">
        <f t="shared" si="94"/>
        <v>0</v>
      </c>
      <c r="BY1534">
        <f t="shared" si="95"/>
        <v>1</v>
      </c>
    </row>
    <row r="1535" spans="1:77">
      <c r="A1535" s="33">
        <v>1530</v>
      </c>
      <c r="BP1535" s="27">
        <v>0.867741823339929</v>
      </c>
      <c r="BQ1535" s="27">
        <v>18298.8727753623</v>
      </c>
      <c r="BR1535" s="27">
        <v>1.52262134693174</v>
      </c>
      <c r="BS1535" s="27">
        <v>29368.059189341</v>
      </c>
      <c r="BU1535">
        <f t="shared" si="92"/>
        <v>111862.400725627</v>
      </c>
      <c r="BV1535">
        <f t="shared" si="93"/>
        <v>199025.14285042</v>
      </c>
      <c r="BW1535" s="9">
        <v>1530</v>
      </c>
      <c r="BX1535">
        <f t="shared" si="94"/>
        <v>0</v>
      </c>
      <c r="BY1535">
        <f t="shared" si="95"/>
        <v>1</v>
      </c>
    </row>
    <row r="1536" spans="1:77">
      <c r="A1536" s="33">
        <v>1531</v>
      </c>
      <c r="BP1536" s="27">
        <v>0.791697743108238</v>
      </c>
      <c r="BQ1536" s="27">
        <v>13453.6807469635</v>
      </c>
      <c r="BR1536" s="27">
        <v>1.31021796761895</v>
      </c>
      <c r="BS1536" s="27">
        <v>23823.244007</v>
      </c>
      <c r="BU1536">
        <f t="shared" si="92"/>
        <v>105300.980719272</v>
      </c>
      <c r="BV1536">
        <f t="shared" si="93"/>
        <v>172709.451135843</v>
      </c>
      <c r="BW1536" s="9">
        <v>1531</v>
      </c>
      <c r="BX1536">
        <f t="shared" si="94"/>
        <v>0</v>
      </c>
      <c r="BY1536">
        <f t="shared" si="95"/>
        <v>1</v>
      </c>
    </row>
    <row r="1537" spans="1:77">
      <c r="A1537" s="33">
        <v>1532</v>
      </c>
      <c r="BP1537" s="27">
        <v>0.805406803414919</v>
      </c>
      <c r="BQ1537" s="27">
        <v>12583.2400690878</v>
      </c>
      <c r="BR1537" s="27">
        <v>1.39377347856476</v>
      </c>
      <c r="BS1537" s="27">
        <v>22052.7938488599</v>
      </c>
      <c r="BU1537">
        <f t="shared" si="92"/>
        <v>108227.78044315</v>
      </c>
      <c r="BV1537">
        <f t="shared" si="93"/>
        <v>187013.227935854</v>
      </c>
      <c r="BW1537" s="9">
        <v>1532</v>
      </c>
      <c r="BX1537">
        <f t="shared" si="94"/>
        <v>0</v>
      </c>
      <c r="BY1537">
        <f t="shared" si="95"/>
        <v>1</v>
      </c>
    </row>
    <row r="1538" spans="1:77">
      <c r="A1538" s="33">
        <v>1533</v>
      </c>
      <c r="BP1538" s="27">
        <v>0.838983074324143</v>
      </c>
      <c r="BQ1538" s="27">
        <v>13276.0882955567</v>
      </c>
      <c r="BR1538" s="27">
        <v>1.44237592125156</v>
      </c>
      <c r="BS1538" s="27">
        <v>23082.1875893099</v>
      </c>
      <c r="BU1538">
        <f t="shared" si="92"/>
        <v>112571.372853065</v>
      </c>
      <c r="BV1538">
        <f t="shared" si="93"/>
        <v>193274.200598424</v>
      </c>
      <c r="BW1538" s="9">
        <v>1533</v>
      </c>
      <c r="BX1538">
        <f t="shared" si="94"/>
        <v>0</v>
      </c>
      <c r="BY1538">
        <f t="shared" si="95"/>
        <v>1</v>
      </c>
    </row>
    <row r="1539" spans="1:77">
      <c r="A1539" s="33">
        <v>1534</v>
      </c>
      <c r="BP1539" s="27">
        <v>0.755196406228606</v>
      </c>
      <c r="BQ1539" s="27">
        <v>14168.3488651763</v>
      </c>
      <c r="BR1539" s="27">
        <v>1.30224822450179</v>
      </c>
      <c r="BS1539" s="27">
        <v>25831.5273183446</v>
      </c>
      <c r="BU1539">
        <f t="shared" si="92"/>
        <v>99111.1120691145</v>
      </c>
      <c r="BV1539">
        <f t="shared" si="93"/>
        <v>169505.706356923</v>
      </c>
      <c r="BW1539" s="9">
        <v>1534</v>
      </c>
      <c r="BX1539">
        <f t="shared" si="94"/>
        <v>0</v>
      </c>
      <c r="BY1539">
        <f t="shared" si="95"/>
        <v>1</v>
      </c>
    </row>
    <row r="1540" spans="1:77">
      <c r="A1540" s="33">
        <v>1535</v>
      </c>
      <c r="BP1540" s="27">
        <v>0.79887631678586</v>
      </c>
      <c r="BQ1540" s="27">
        <v>14988.291847098</v>
      </c>
      <c r="BR1540" s="27">
        <v>1.36401380542503</v>
      </c>
      <c r="BS1540" s="27">
        <v>24553.0434659631</v>
      </c>
      <c r="BU1540">
        <f t="shared" si="92"/>
        <v>104843.155670781</v>
      </c>
      <c r="BV1540">
        <f t="shared" si="93"/>
        <v>180049.027347791</v>
      </c>
      <c r="BW1540" s="9">
        <v>1535</v>
      </c>
      <c r="BX1540">
        <f t="shared" si="94"/>
        <v>0</v>
      </c>
      <c r="BY1540">
        <f t="shared" si="95"/>
        <v>1</v>
      </c>
    </row>
    <row r="1541" spans="1:77">
      <c r="A1541" s="33">
        <v>1536</v>
      </c>
      <c r="BP1541" s="27">
        <v>0.816899293361174</v>
      </c>
      <c r="BQ1541" s="27">
        <v>13919.3134398653</v>
      </c>
      <c r="BR1541" s="27">
        <v>1.40868431578169</v>
      </c>
      <c r="BS1541" s="27">
        <v>24124.9516758273</v>
      </c>
      <c r="BU1541">
        <f t="shared" si="92"/>
        <v>108615.580564311</v>
      </c>
      <c r="BV1541">
        <f t="shared" si="93"/>
        <v>187177.695691426</v>
      </c>
      <c r="BW1541" s="9">
        <v>1536</v>
      </c>
      <c r="BX1541">
        <f t="shared" si="94"/>
        <v>0</v>
      </c>
      <c r="BY1541">
        <f t="shared" si="95"/>
        <v>1</v>
      </c>
    </row>
    <row r="1542" spans="1:77">
      <c r="A1542" s="33">
        <v>1537</v>
      </c>
      <c r="BP1542" s="27">
        <v>0.739323216801247</v>
      </c>
      <c r="BQ1542" s="27">
        <v>16214.0725604637</v>
      </c>
      <c r="BR1542" s="27">
        <v>1.24312015218743</v>
      </c>
      <c r="BS1542" s="27">
        <v>24880.5285667154</v>
      </c>
      <c r="BU1542">
        <f t="shared" si="92"/>
        <v>94684.4099597234</v>
      </c>
      <c r="BV1542">
        <f t="shared" si="93"/>
        <v>161587.494261399</v>
      </c>
      <c r="BW1542" s="9">
        <v>1537</v>
      </c>
      <c r="BX1542">
        <f t="shared" si="94"/>
        <v>0</v>
      </c>
      <c r="BY1542">
        <f t="shared" si="95"/>
        <v>1</v>
      </c>
    </row>
    <row r="1543" spans="1:77">
      <c r="A1543" s="33">
        <v>1538</v>
      </c>
      <c r="BP1543" s="27">
        <v>0.860243243563078</v>
      </c>
      <c r="BQ1543" s="27">
        <v>16998.1037846593</v>
      </c>
      <c r="BR1543" s="27">
        <v>1.47139188288755</v>
      </c>
      <c r="BS1543" s="27">
        <v>27513.3591370696</v>
      </c>
      <c r="BU1543">
        <f t="shared" ref="BU1543:BU1606" si="96">BP1543*$BV$1-BQ1543</f>
        <v>112038.382749802</v>
      </c>
      <c r="BV1543">
        <f t="shared" ref="BV1543:BV1606" si="97">BR1543*$BV$1-BS1543</f>
        <v>193195.423296063</v>
      </c>
      <c r="BW1543" s="9">
        <v>1538</v>
      </c>
      <c r="BX1543">
        <f t="shared" ref="BX1543:BX1606" si="98">IF(BU1543=MAX($BU1543:$BV1543),1,0)</f>
        <v>0</v>
      </c>
      <c r="BY1543">
        <f t="shared" ref="BY1543:BY1606" si="99">IF(BV1543=MAX($BU1543:$BV1543),1,0)</f>
        <v>1</v>
      </c>
    </row>
    <row r="1544" spans="1:77">
      <c r="A1544" s="33">
        <v>1539</v>
      </c>
      <c r="BP1544" s="27">
        <v>0.808077864368564</v>
      </c>
      <c r="BQ1544" s="27">
        <v>14861.2505172814</v>
      </c>
      <c r="BR1544" s="27">
        <v>1.3935270610681</v>
      </c>
      <c r="BS1544" s="27">
        <v>26874.0785768579</v>
      </c>
      <c r="BU1544">
        <f t="shared" si="96"/>
        <v>106350.429138003</v>
      </c>
      <c r="BV1544">
        <f t="shared" si="97"/>
        <v>182154.980583357</v>
      </c>
      <c r="BW1544" s="9">
        <v>1539</v>
      </c>
      <c r="BX1544">
        <f t="shared" si="98"/>
        <v>0</v>
      </c>
      <c r="BY1544">
        <f t="shared" si="99"/>
        <v>1</v>
      </c>
    </row>
    <row r="1545" spans="1:77">
      <c r="A1545" s="33">
        <v>1540</v>
      </c>
      <c r="BP1545" s="27">
        <v>0.833226365728401</v>
      </c>
      <c r="BQ1545" s="27">
        <v>18997.5573860237</v>
      </c>
      <c r="BR1545" s="27">
        <v>1.41652094377437</v>
      </c>
      <c r="BS1545" s="27">
        <v>33120.7533694734</v>
      </c>
      <c r="BU1545">
        <f t="shared" si="96"/>
        <v>105986.397473236</v>
      </c>
      <c r="BV1545">
        <f t="shared" si="97"/>
        <v>179357.388196682</v>
      </c>
      <c r="BW1545" s="9">
        <v>1540</v>
      </c>
      <c r="BX1545">
        <f t="shared" si="98"/>
        <v>0</v>
      </c>
      <c r="BY1545">
        <f t="shared" si="99"/>
        <v>1</v>
      </c>
    </row>
    <row r="1546" spans="1:77">
      <c r="A1546" s="33">
        <v>1541</v>
      </c>
      <c r="BP1546" s="27">
        <v>0.793030208311074</v>
      </c>
      <c r="BQ1546" s="27">
        <v>12049.3920127463</v>
      </c>
      <c r="BR1546" s="27">
        <v>1.36101516632393</v>
      </c>
      <c r="BS1546" s="27">
        <v>20434.3014823017</v>
      </c>
      <c r="BU1546">
        <f t="shared" si="96"/>
        <v>106905.139233915</v>
      </c>
      <c r="BV1546">
        <f t="shared" si="97"/>
        <v>183717.973466288</v>
      </c>
      <c r="BW1546" s="9">
        <v>1541</v>
      </c>
      <c r="BX1546">
        <f t="shared" si="98"/>
        <v>0</v>
      </c>
      <c r="BY1546">
        <f t="shared" si="99"/>
        <v>1</v>
      </c>
    </row>
    <row r="1547" spans="1:77">
      <c r="A1547" s="33">
        <v>1542</v>
      </c>
      <c r="BP1547" s="27">
        <v>0.805750558030494</v>
      </c>
      <c r="BQ1547" s="27">
        <v>11804.1303331791</v>
      </c>
      <c r="BR1547" s="27">
        <v>1.37653877482105</v>
      </c>
      <c r="BS1547" s="27">
        <v>19312.7503419434</v>
      </c>
      <c r="BU1547">
        <f t="shared" si="96"/>
        <v>109058.453371395</v>
      </c>
      <c r="BV1547">
        <f t="shared" si="97"/>
        <v>187168.065881214</v>
      </c>
      <c r="BW1547" s="9">
        <v>1542</v>
      </c>
      <c r="BX1547">
        <f t="shared" si="98"/>
        <v>0</v>
      </c>
      <c r="BY1547">
        <f t="shared" si="99"/>
        <v>1</v>
      </c>
    </row>
    <row r="1548" spans="1:77">
      <c r="A1548" s="33">
        <v>1543</v>
      </c>
      <c r="BP1548" s="27">
        <v>0.786281519330247</v>
      </c>
      <c r="BQ1548" s="27">
        <v>14818.0168956116</v>
      </c>
      <c r="BR1548" s="27">
        <v>1.36687090385148</v>
      </c>
      <c r="BS1548" s="27">
        <v>27188.143956429</v>
      </c>
      <c r="BU1548">
        <f t="shared" si="96"/>
        <v>103124.211003925</v>
      </c>
      <c r="BV1548">
        <f t="shared" si="97"/>
        <v>177842.491621293</v>
      </c>
      <c r="BW1548" s="9">
        <v>1543</v>
      </c>
      <c r="BX1548">
        <f t="shared" si="98"/>
        <v>0</v>
      </c>
      <c r="BY1548">
        <f t="shared" si="99"/>
        <v>1</v>
      </c>
    </row>
    <row r="1549" spans="1:77">
      <c r="A1549" s="33">
        <v>1544</v>
      </c>
      <c r="BP1549" s="27">
        <v>0.784385154731725</v>
      </c>
      <c r="BQ1549" s="27">
        <v>16155.6368872617</v>
      </c>
      <c r="BR1549" s="27">
        <v>1.33874723304248</v>
      </c>
      <c r="BS1549" s="27">
        <v>26968.3715644975</v>
      </c>
      <c r="BU1549">
        <f t="shared" si="96"/>
        <v>101502.136322497</v>
      </c>
      <c r="BV1549">
        <f t="shared" si="97"/>
        <v>173843.713391874</v>
      </c>
      <c r="BW1549" s="9">
        <v>1544</v>
      </c>
      <c r="BX1549">
        <f t="shared" si="98"/>
        <v>0</v>
      </c>
      <c r="BY1549">
        <f t="shared" si="99"/>
        <v>1</v>
      </c>
    </row>
    <row r="1550" spans="1:77">
      <c r="A1550" s="33">
        <v>1545</v>
      </c>
      <c r="BP1550" s="27">
        <v>0.814934852070045</v>
      </c>
      <c r="BQ1550" s="27">
        <v>16168.8716809932</v>
      </c>
      <c r="BR1550" s="27">
        <v>1.3790922953912</v>
      </c>
      <c r="BS1550" s="27">
        <v>24747.0409154751</v>
      </c>
      <c r="BU1550">
        <f t="shared" si="96"/>
        <v>106071.356129514</v>
      </c>
      <c r="BV1550">
        <f t="shared" si="97"/>
        <v>182116.803393205</v>
      </c>
      <c r="BW1550" s="9">
        <v>1545</v>
      </c>
      <c r="BX1550">
        <f t="shared" si="98"/>
        <v>0</v>
      </c>
      <c r="BY1550">
        <f t="shared" si="99"/>
        <v>1</v>
      </c>
    </row>
    <row r="1551" spans="1:77">
      <c r="A1551" s="33">
        <v>1546</v>
      </c>
      <c r="BP1551" s="27">
        <v>0.819428684030786</v>
      </c>
      <c r="BQ1551" s="27">
        <v>17704.7011361725</v>
      </c>
      <c r="BR1551" s="27">
        <v>1.39707195668046</v>
      </c>
      <c r="BS1551" s="27">
        <v>28157.2830486849</v>
      </c>
      <c r="BU1551">
        <f t="shared" si="96"/>
        <v>105209.601468445</v>
      </c>
      <c r="BV1551">
        <f t="shared" si="97"/>
        <v>181403.510453385</v>
      </c>
      <c r="BW1551" s="9">
        <v>1546</v>
      </c>
      <c r="BX1551">
        <f t="shared" si="98"/>
        <v>0</v>
      </c>
      <c r="BY1551">
        <f t="shared" si="99"/>
        <v>1</v>
      </c>
    </row>
    <row r="1552" spans="1:77">
      <c r="A1552" s="33">
        <v>1547</v>
      </c>
      <c r="BP1552" s="27">
        <v>0.830572874475052</v>
      </c>
      <c r="BQ1552" s="27">
        <v>13690.0012524691</v>
      </c>
      <c r="BR1552" s="27">
        <v>1.44532328077731</v>
      </c>
      <c r="BS1552" s="27">
        <v>24473.8965240627</v>
      </c>
      <c r="BU1552">
        <f t="shared" si="96"/>
        <v>110895.929918789</v>
      </c>
      <c r="BV1552">
        <f t="shared" si="97"/>
        <v>192324.595592534</v>
      </c>
      <c r="BW1552" s="9">
        <v>1547</v>
      </c>
      <c r="BX1552">
        <f t="shared" si="98"/>
        <v>0</v>
      </c>
      <c r="BY1552">
        <f t="shared" si="99"/>
        <v>1</v>
      </c>
    </row>
    <row r="1553" spans="1:77">
      <c r="A1553" s="33">
        <v>1548</v>
      </c>
      <c r="BP1553" s="27">
        <v>0.828684769809416</v>
      </c>
      <c r="BQ1553" s="27">
        <v>15941.9731959645</v>
      </c>
      <c r="BR1553" s="27">
        <v>1.42166744716904</v>
      </c>
      <c r="BS1553" s="27">
        <v>27148.0253472275</v>
      </c>
      <c r="BU1553">
        <f t="shared" si="96"/>
        <v>108360.742275448</v>
      </c>
      <c r="BV1553">
        <f t="shared" si="97"/>
        <v>186102.091728128</v>
      </c>
      <c r="BW1553" s="9">
        <v>1548</v>
      </c>
      <c r="BX1553">
        <f t="shared" si="98"/>
        <v>0</v>
      </c>
      <c r="BY1553">
        <f t="shared" si="99"/>
        <v>1</v>
      </c>
    </row>
    <row r="1554" spans="1:77">
      <c r="A1554" s="33">
        <v>1549</v>
      </c>
      <c r="BP1554" s="27">
        <v>0.816009207249062</v>
      </c>
      <c r="BQ1554" s="27">
        <v>11751.6821512112</v>
      </c>
      <c r="BR1554" s="27">
        <v>1.38330427600294</v>
      </c>
      <c r="BS1554" s="27">
        <v>19377.2939432171</v>
      </c>
      <c r="BU1554">
        <f t="shared" si="96"/>
        <v>110649.698936148</v>
      </c>
      <c r="BV1554">
        <f t="shared" si="97"/>
        <v>188118.347457223</v>
      </c>
      <c r="BW1554" s="9">
        <v>1549</v>
      </c>
      <c r="BX1554">
        <f t="shared" si="98"/>
        <v>0</v>
      </c>
      <c r="BY1554">
        <f t="shared" si="99"/>
        <v>1</v>
      </c>
    </row>
    <row r="1555" spans="1:77">
      <c r="A1555" s="33">
        <v>1550</v>
      </c>
      <c r="BP1555" s="27">
        <v>0.759085579587717</v>
      </c>
      <c r="BQ1555" s="27">
        <v>13574.2865861007</v>
      </c>
      <c r="BR1555" s="27">
        <v>1.27040320869178</v>
      </c>
      <c r="BS1555" s="27">
        <v>23305.8476154533</v>
      </c>
      <c r="BU1555">
        <f t="shared" si="96"/>
        <v>100288.550352057</v>
      </c>
      <c r="BV1555">
        <f t="shared" si="97"/>
        <v>167254.633688314</v>
      </c>
      <c r="BW1555" s="9">
        <v>1550</v>
      </c>
      <c r="BX1555">
        <f t="shared" si="98"/>
        <v>0</v>
      </c>
      <c r="BY1555">
        <f t="shared" si="99"/>
        <v>1</v>
      </c>
    </row>
    <row r="1556" spans="1:77">
      <c r="A1556" s="33">
        <v>1551</v>
      </c>
      <c r="BP1556" s="27">
        <v>0.796121226819343</v>
      </c>
      <c r="BQ1556" s="27">
        <v>14648.3393281915</v>
      </c>
      <c r="BR1556" s="27">
        <v>1.34678731633254</v>
      </c>
      <c r="BS1556" s="27">
        <v>26603.6871921382</v>
      </c>
      <c r="BU1556">
        <f t="shared" si="96"/>
        <v>104769.84469471</v>
      </c>
      <c r="BV1556">
        <f t="shared" si="97"/>
        <v>175414.410257743</v>
      </c>
      <c r="BW1556" s="9">
        <v>1551</v>
      </c>
      <c r="BX1556">
        <f t="shared" si="98"/>
        <v>0</v>
      </c>
      <c r="BY1556">
        <f t="shared" si="99"/>
        <v>1</v>
      </c>
    </row>
    <row r="1557" spans="1:77">
      <c r="A1557" s="33">
        <v>1552</v>
      </c>
      <c r="BP1557" s="27">
        <v>0.769431490608604</v>
      </c>
      <c r="BQ1557" s="27">
        <v>12807.3076153303</v>
      </c>
      <c r="BR1557" s="27">
        <v>1.30133186223594</v>
      </c>
      <c r="BS1557" s="27">
        <v>21526.2795149097</v>
      </c>
      <c r="BU1557">
        <f t="shared" si="96"/>
        <v>102607.41597596</v>
      </c>
      <c r="BV1557">
        <f t="shared" si="97"/>
        <v>173673.499820481</v>
      </c>
      <c r="BW1557" s="9">
        <v>1552</v>
      </c>
      <c r="BX1557">
        <f t="shared" si="98"/>
        <v>0</v>
      </c>
      <c r="BY1557">
        <f t="shared" si="99"/>
        <v>1</v>
      </c>
    </row>
    <row r="1558" spans="1:77">
      <c r="A1558" s="33">
        <v>1553</v>
      </c>
      <c r="BP1558" s="27">
        <v>0.778747181905216</v>
      </c>
      <c r="BQ1558" s="27">
        <v>10420.4409774937</v>
      </c>
      <c r="BR1558" s="27">
        <v>1.32230356061329</v>
      </c>
      <c r="BS1558" s="27">
        <v>18084.8837820041</v>
      </c>
      <c r="BU1558">
        <f t="shared" si="96"/>
        <v>106391.636308289</v>
      </c>
      <c r="BV1558">
        <f t="shared" si="97"/>
        <v>180260.650309989</v>
      </c>
      <c r="BW1558" s="9">
        <v>1553</v>
      </c>
      <c r="BX1558">
        <f t="shared" si="98"/>
        <v>0</v>
      </c>
      <c r="BY1558">
        <f t="shared" si="99"/>
        <v>1</v>
      </c>
    </row>
    <row r="1559" spans="1:77">
      <c r="A1559" s="33">
        <v>1554</v>
      </c>
      <c r="BP1559" s="27">
        <v>0.841236373521914</v>
      </c>
      <c r="BQ1559" s="27">
        <v>14465.6666803476</v>
      </c>
      <c r="BR1559" s="27">
        <v>1.46527847225667</v>
      </c>
      <c r="BS1559" s="27">
        <v>25904.1645468444</v>
      </c>
      <c r="BU1559">
        <f t="shared" si="96"/>
        <v>111719.789347939</v>
      </c>
      <c r="BV1559">
        <f t="shared" si="97"/>
        <v>193887.606291656</v>
      </c>
      <c r="BW1559" s="9">
        <v>1554</v>
      </c>
      <c r="BX1559">
        <f t="shared" si="98"/>
        <v>0</v>
      </c>
      <c r="BY1559">
        <f t="shared" si="99"/>
        <v>1</v>
      </c>
    </row>
    <row r="1560" spans="1:77">
      <c r="A1560" s="33">
        <v>1555</v>
      </c>
      <c r="BP1560" s="27">
        <v>0.847986853000145</v>
      </c>
      <c r="BQ1560" s="27">
        <v>13396.0647115262</v>
      </c>
      <c r="BR1560" s="27">
        <v>1.44256962657894</v>
      </c>
      <c r="BS1560" s="27">
        <v>24208.0799955977</v>
      </c>
      <c r="BU1560">
        <f t="shared" si="96"/>
        <v>113801.963238495</v>
      </c>
      <c r="BV1560">
        <f t="shared" si="97"/>
        <v>192177.363991243</v>
      </c>
      <c r="BW1560" s="9">
        <v>1555</v>
      </c>
      <c r="BX1560">
        <f t="shared" si="98"/>
        <v>0</v>
      </c>
      <c r="BY1560">
        <f t="shared" si="99"/>
        <v>1</v>
      </c>
    </row>
    <row r="1561" spans="1:77">
      <c r="A1561" s="33">
        <v>1556</v>
      </c>
      <c r="BP1561" s="27">
        <v>0.863784752064002</v>
      </c>
      <c r="BQ1561" s="27">
        <v>12581.6265360199</v>
      </c>
      <c r="BR1561" s="27">
        <v>1.50856094703938</v>
      </c>
      <c r="BS1561" s="27">
        <v>21724.6826844471</v>
      </c>
      <c r="BU1561">
        <f t="shared" si="96"/>
        <v>116986.08627358</v>
      </c>
      <c r="BV1561">
        <f t="shared" si="97"/>
        <v>204559.459371459</v>
      </c>
      <c r="BW1561" s="9">
        <v>1556</v>
      </c>
      <c r="BX1561">
        <f t="shared" si="98"/>
        <v>0</v>
      </c>
      <c r="BY1561">
        <f t="shared" si="99"/>
        <v>1</v>
      </c>
    </row>
    <row r="1562" spans="1:77">
      <c r="A1562" s="33">
        <v>1557</v>
      </c>
      <c r="BP1562" s="27">
        <v>0.788138219723046</v>
      </c>
      <c r="BQ1562" s="27">
        <v>14203.3872231477</v>
      </c>
      <c r="BR1562" s="27">
        <v>1.34500416305051</v>
      </c>
      <c r="BS1562" s="27">
        <v>26414.0613577626</v>
      </c>
      <c r="BU1562">
        <f t="shared" si="96"/>
        <v>104017.345735309</v>
      </c>
      <c r="BV1562">
        <f t="shared" si="97"/>
        <v>175336.563099814</v>
      </c>
      <c r="BW1562" s="9">
        <v>1557</v>
      </c>
      <c r="BX1562">
        <f t="shared" si="98"/>
        <v>0</v>
      </c>
      <c r="BY1562">
        <f t="shared" si="99"/>
        <v>1</v>
      </c>
    </row>
    <row r="1563" spans="1:77">
      <c r="A1563" s="33">
        <v>1558</v>
      </c>
      <c r="BP1563" s="27">
        <v>0.78836073974336</v>
      </c>
      <c r="BQ1563" s="27">
        <v>12942.1798546743</v>
      </c>
      <c r="BR1563" s="27">
        <v>1.36000054255245</v>
      </c>
      <c r="BS1563" s="27">
        <v>23923.7139565789</v>
      </c>
      <c r="BU1563">
        <f t="shared" si="96"/>
        <v>105311.93110683</v>
      </c>
      <c r="BV1563">
        <f t="shared" si="97"/>
        <v>180076.367426289</v>
      </c>
      <c r="BW1563" s="9">
        <v>1558</v>
      </c>
      <c r="BX1563">
        <f t="shared" si="98"/>
        <v>0</v>
      </c>
      <c r="BY1563">
        <f t="shared" si="99"/>
        <v>1</v>
      </c>
    </row>
    <row r="1564" spans="1:77">
      <c r="A1564" s="33">
        <v>1559</v>
      </c>
      <c r="BP1564" s="27">
        <v>0.78109160130959</v>
      </c>
      <c r="BQ1564" s="27">
        <v>15109.9068749728</v>
      </c>
      <c r="BR1564" s="27">
        <v>1.33414822320068</v>
      </c>
      <c r="BS1564" s="27">
        <v>27229.2057982012</v>
      </c>
      <c r="BU1564">
        <f t="shared" si="96"/>
        <v>102053.833321466</v>
      </c>
      <c r="BV1564">
        <f t="shared" si="97"/>
        <v>172893.027681901</v>
      </c>
      <c r="BW1564" s="9">
        <v>1559</v>
      </c>
      <c r="BX1564">
        <f t="shared" si="98"/>
        <v>0</v>
      </c>
      <c r="BY1564">
        <f t="shared" si="99"/>
        <v>1</v>
      </c>
    </row>
    <row r="1565" spans="1:77">
      <c r="A1565" s="33">
        <v>1560</v>
      </c>
      <c r="BP1565" s="27">
        <v>0.825801367041654</v>
      </c>
      <c r="BQ1565" s="27">
        <v>14995.9217176292</v>
      </c>
      <c r="BR1565" s="27">
        <v>1.39247798572338</v>
      </c>
      <c r="BS1565" s="27">
        <v>25281.2019257263</v>
      </c>
      <c r="BU1565">
        <f t="shared" si="96"/>
        <v>108874.283338619</v>
      </c>
      <c r="BV1565">
        <f t="shared" si="97"/>
        <v>183590.495932781</v>
      </c>
      <c r="BW1565" s="9">
        <v>1560</v>
      </c>
      <c r="BX1565">
        <f t="shared" si="98"/>
        <v>0</v>
      </c>
      <c r="BY1565">
        <f t="shared" si="99"/>
        <v>1</v>
      </c>
    </row>
    <row r="1566" spans="1:77">
      <c r="A1566" s="33">
        <v>1561</v>
      </c>
      <c r="BP1566" s="27">
        <v>0.784311485148903</v>
      </c>
      <c r="BQ1566" s="27">
        <v>14843.8492416043</v>
      </c>
      <c r="BR1566" s="27">
        <v>1.36494252699619</v>
      </c>
      <c r="BS1566" s="27">
        <v>26438.252259315</v>
      </c>
      <c r="BU1566">
        <f t="shared" si="96"/>
        <v>102802.873530731</v>
      </c>
      <c r="BV1566">
        <f t="shared" si="97"/>
        <v>178303.126790113</v>
      </c>
      <c r="BW1566" s="9">
        <v>1561</v>
      </c>
      <c r="BX1566">
        <f t="shared" si="98"/>
        <v>0</v>
      </c>
      <c r="BY1566">
        <f t="shared" si="99"/>
        <v>1</v>
      </c>
    </row>
    <row r="1567" spans="1:77">
      <c r="A1567" s="33">
        <v>1562</v>
      </c>
      <c r="BP1567" s="27">
        <v>0.86098186433516</v>
      </c>
      <c r="BQ1567" s="27">
        <v>19639.5344094422</v>
      </c>
      <c r="BR1567" s="27">
        <v>1.48393480044423</v>
      </c>
      <c r="BS1567" s="27">
        <v>36427.3081985475</v>
      </c>
      <c r="BU1567">
        <f t="shared" si="96"/>
        <v>109507.745240832</v>
      </c>
      <c r="BV1567">
        <f t="shared" si="97"/>
        <v>186162.911868087</v>
      </c>
      <c r="BW1567" s="9">
        <v>1562</v>
      </c>
      <c r="BX1567">
        <f t="shared" si="98"/>
        <v>0</v>
      </c>
      <c r="BY1567">
        <f t="shared" si="99"/>
        <v>1</v>
      </c>
    </row>
    <row r="1568" spans="1:77">
      <c r="A1568" s="33">
        <v>1563</v>
      </c>
      <c r="BP1568" s="27">
        <v>0.719952954260648</v>
      </c>
      <c r="BQ1568" s="27">
        <v>14911.1932798673</v>
      </c>
      <c r="BR1568" s="27">
        <v>1.20887488377603</v>
      </c>
      <c r="BS1568" s="27">
        <v>24232.4586816284</v>
      </c>
      <c r="BU1568">
        <f t="shared" si="96"/>
        <v>93081.7498592298</v>
      </c>
      <c r="BV1568">
        <f t="shared" si="97"/>
        <v>157098.773884776</v>
      </c>
      <c r="BW1568" s="9">
        <v>1563</v>
      </c>
      <c r="BX1568">
        <f t="shared" si="98"/>
        <v>0</v>
      </c>
      <c r="BY1568">
        <f t="shared" si="99"/>
        <v>1</v>
      </c>
    </row>
    <row r="1569" spans="1:77">
      <c r="A1569" s="33">
        <v>1564</v>
      </c>
      <c r="BP1569" s="27">
        <v>0.824389148120033</v>
      </c>
      <c r="BQ1569" s="27">
        <v>17591.3084437988</v>
      </c>
      <c r="BR1569" s="27">
        <v>1.39475464226203</v>
      </c>
      <c r="BS1569" s="27">
        <v>35394.6655156427</v>
      </c>
      <c r="BU1569">
        <f t="shared" si="96"/>
        <v>106067.063774206</v>
      </c>
      <c r="BV1569">
        <f t="shared" si="97"/>
        <v>173818.530823662</v>
      </c>
      <c r="BW1569" s="9">
        <v>1564</v>
      </c>
      <c r="BX1569">
        <f t="shared" si="98"/>
        <v>0</v>
      </c>
      <c r="BY1569">
        <f t="shared" si="99"/>
        <v>1</v>
      </c>
    </row>
    <row r="1570" spans="1:77">
      <c r="A1570" s="33">
        <v>1565</v>
      </c>
      <c r="BP1570" s="27">
        <v>0.860311029970279</v>
      </c>
      <c r="BQ1570" s="27">
        <v>16603.3063666159</v>
      </c>
      <c r="BR1570" s="27">
        <v>1.51074027971851</v>
      </c>
      <c r="BS1570" s="27">
        <v>25523.5947369819</v>
      </c>
      <c r="BU1570">
        <f t="shared" si="96"/>
        <v>112443.348128926</v>
      </c>
      <c r="BV1570">
        <f t="shared" si="97"/>
        <v>201087.447220795</v>
      </c>
      <c r="BW1570" s="9">
        <v>1565</v>
      </c>
      <c r="BX1570">
        <f t="shared" si="98"/>
        <v>0</v>
      </c>
      <c r="BY1570">
        <f t="shared" si="99"/>
        <v>1</v>
      </c>
    </row>
    <row r="1571" spans="1:77">
      <c r="A1571" s="33">
        <v>1566</v>
      </c>
      <c r="BP1571" s="27">
        <v>0.79090161514386</v>
      </c>
      <c r="BQ1571" s="27">
        <v>15929.6676910174</v>
      </c>
      <c r="BR1571" s="27">
        <v>1.35563119875405</v>
      </c>
      <c r="BS1571" s="27">
        <v>28868.4308255608</v>
      </c>
      <c r="BU1571">
        <f t="shared" si="96"/>
        <v>102705.574580562</v>
      </c>
      <c r="BV1571">
        <f t="shared" si="97"/>
        <v>174476.248987547</v>
      </c>
      <c r="BW1571" s="9">
        <v>1566</v>
      </c>
      <c r="BX1571">
        <f t="shared" si="98"/>
        <v>0</v>
      </c>
      <c r="BY1571">
        <f t="shared" si="99"/>
        <v>1</v>
      </c>
    </row>
    <row r="1572" spans="1:77">
      <c r="A1572" s="33">
        <v>1567</v>
      </c>
      <c r="BP1572" s="27">
        <v>0.813118719104919</v>
      </c>
      <c r="BQ1572" s="27">
        <v>11681.4616973726</v>
      </c>
      <c r="BR1572" s="27">
        <v>1.4052536310088</v>
      </c>
      <c r="BS1572" s="27">
        <v>21243.9532240902</v>
      </c>
      <c r="BU1572">
        <f t="shared" si="96"/>
        <v>110286.346168365</v>
      </c>
      <c r="BV1572">
        <f t="shared" si="97"/>
        <v>189544.09142723</v>
      </c>
      <c r="BW1572" s="9">
        <v>1567</v>
      </c>
      <c r="BX1572">
        <f t="shared" si="98"/>
        <v>0</v>
      </c>
      <c r="BY1572">
        <f t="shared" si="99"/>
        <v>1</v>
      </c>
    </row>
    <row r="1573" spans="1:77">
      <c r="A1573" s="33">
        <v>1568</v>
      </c>
      <c r="BP1573" s="27">
        <v>0.786004188880067</v>
      </c>
      <c r="BQ1573" s="27">
        <v>14691.8257964331</v>
      </c>
      <c r="BR1573" s="27">
        <v>1.33678930325761</v>
      </c>
      <c r="BS1573" s="27">
        <v>24751.5101408685</v>
      </c>
      <c r="BU1573">
        <f t="shared" si="96"/>
        <v>103208.802535577</v>
      </c>
      <c r="BV1573">
        <f t="shared" si="97"/>
        <v>175766.885347773</v>
      </c>
      <c r="BW1573" s="9">
        <v>1568</v>
      </c>
      <c r="BX1573">
        <f t="shared" si="98"/>
        <v>0</v>
      </c>
      <c r="BY1573">
        <f t="shared" si="99"/>
        <v>1</v>
      </c>
    </row>
    <row r="1574" spans="1:77">
      <c r="A1574" s="33">
        <v>1569</v>
      </c>
      <c r="BP1574" s="27">
        <v>0.825688921249324</v>
      </c>
      <c r="BQ1574" s="27">
        <v>13398.5808656731</v>
      </c>
      <c r="BR1574" s="27">
        <v>1.37469105620998</v>
      </c>
      <c r="BS1574" s="27">
        <v>23603.1020244532</v>
      </c>
      <c r="BU1574">
        <f t="shared" si="96"/>
        <v>110454.757321726</v>
      </c>
      <c r="BV1574">
        <f t="shared" si="97"/>
        <v>182600.556407044</v>
      </c>
      <c r="BW1574" s="9">
        <v>1569</v>
      </c>
      <c r="BX1574">
        <f t="shared" si="98"/>
        <v>0</v>
      </c>
      <c r="BY1574">
        <f t="shared" si="99"/>
        <v>1</v>
      </c>
    </row>
    <row r="1575" spans="1:77">
      <c r="A1575" s="33">
        <v>1570</v>
      </c>
      <c r="BP1575" s="27">
        <v>0.823067399703536</v>
      </c>
      <c r="BQ1575" s="27">
        <v>15247.4744500987</v>
      </c>
      <c r="BR1575" s="27">
        <v>1.40801959293063</v>
      </c>
      <c r="BS1575" s="27">
        <v>22336.5636652789</v>
      </c>
      <c r="BU1575">
        <f t="shared" si="96"/>
        <v>108212.635505432</v>
      </c>
      <c r="BV1575">
        <f t="shared" si="97"/>
        <v>188866.375274315</v>
      </c>
      <c r="BW1575" s="9">
        <v>1570</v>
      </c>
      <c r="BX1575">
        <f t="shared" si="98"/>
        <v>0</v>
      </c>
      <c r="BY1575">
        <f t="shared" si="99"/>
        <v>1</v>
      </c>
    </row>
    <row r="1576" spans="1:77">
      <c r="A1576" s="33">
        <v>1571</v>
      </c>
      <c r="BP1576" s="27">
        <v>0.816228026475329</v>
      </c>
      <c r="BQ1576" s="27">
        <v>13137.8143475198</v>
      </c>
      <c r="BR1576" s="27">
        <v>1.37142936636383</v>
      </c>
      <c r="BS1576" s="27">
        <v>21839.4126081363</v>
      </c>
      <c r="BU1576">
        <f t="shared" si="96"/>
        <v>109296.38962378</v>
      </c>
      <c r="BV1576">
        <f t="shared" si="97"/>
        <v>183874.992346439</v>
      </c>
      <c r="BW1576" s="9">
        <v>1571</v>
      </c>
      <c r="BX1576">
        <f t="shared" si="98"/>
        <v>0</v>
      </c>
      <c r="BY1576">
        <f t="shared" si="99"/>
        <v>1</v>
      </c>
    </row>
    <row r="1577" spans="1:77">
      <c r="A1577" s="33">
        <v>1572</v>
      </c>
      <c r="BP1577" s="27">
        <v>0.722115856134076</v>
      </c>
      <c r="BQ1577" s="27">
        <v>11403.4572504537</v>
      </c>
      <c r="BR1577" s="27">
        <v>1.21708817489358</v>
      </c>
      <c r="BS1577" s="27">
        <v>18941.4433139036</v>
      </c>
      <c r="BU1577">
        <f t="shared" si="96"/>
        <v>96913.9211696578</v>
      </c>
      <c r="BV1577">
        <f t="shared" si="97"/>
        <v>163621.782920134</v>
      </c>
      <c r="BW1577" s="9">
        <v>1572</v>
      </c>
      <c r="BX1577">
        <f t="shared" si="98"/>
        <v>0</v>
      </c>
      <c r="BY1577">
        <f t="shared" si="99"/>
        <v>1</v>
      </c>
    </row>
    <row r="1578" spans="1:77">
      <c r="A1578" s="33">
        <v>1573</v>
      </c>
      <c r="BP1578" s="27">
        <v>0.816133753414895</v>
      </c>
      <c r="BQ1578" s="27">
        <v>18937.7431159689</v>
      </c>
      <c r="BR1578" s="27">
        <v>1.40262622387531</v>
      </c>
      <c r="BS1578" s="27">
        <v>28952.6938493772</v>
      </c>
      <c r="BU1578">
        <f t="shared" si="96"/>
        <v>103482.319896265</v>
      </c>
      <c r="BV1578">
        <f t="shared" si="97"/>
        <v>181441.23973192</v>
      </c>
      <c r="BW1578" s="9">
        <v>1573</v>
      </c>
      <c r="BX1578">
        <f t="shared" si="98"/>
        <v>0</v>
      </c>
      <c r="BY1578">
        <f t="shared" si="99"/>
        <v>1</v>
      </c>
    </row>
    <row r="1579" spans="1:77">
      <c r="A1579" s="33">
        <v>1574</v>
      </c>
      <c r="BP1579" s="27">
        <v>0.772590546653584</v>
      </c>
      <c r="BQ1579" s="27">
        <v>17412.5660672196</v>
      </c>
      <c r="BR1579" s="27">
        <v>1.32528961244694</v>
      </c>
      <c r="BS1579" s="27">
        <v>26451.5734519128</v>
      </c>
      <c r="BU1579">
        <f t="shared" si="96"/>
        <v>98476.015930818</v>
      </c>
      <c r="BV1579">
        <f t="shared" si="97"/>
        <v>172341.868415128</v>
      </c>
      <c r="BW1579" s="9">
        <v>1574</v>
      </c>
      <c r="BX1579">
        <f t="shared" si="98"/>
        <v>0</v>
      </c>
      <c r="BY1579">
        <f t="shared" si="99"/>
        <v>1</v>
      </c>
    </row>
    <row r="1580" spans="1:77">
      <c r="A1580" s="33">
        <v>1575</v>
      </c>
      <c r="BP1580" s="27">
        <v>0.826494473642612</v>
      </c>
      <c r="BQ1580" s="27">
        <v>13970.2679870307</v>
      </c>
      <c r="BR1580" s="27">
        <v>1.40600756739126</v>
      </c>
      <c r="BS1580" s="27">
        <v>24756.7287154031</v>
      </c>
      <c r="BU1580">
        <f t="shared" si="96"/>
        <v>110003.903059361</v>
      </c>
      <c r="BV1580">
        <f t="shared" si="97"/>
        <v>186144.406393285</v>
      </c>
      <c r="BW1580" s="9">
        <v>1575</v>
      </c>
      <c r="BX1580">
        <f t="shared" si="98"/>
        <v>0</v>
      </c>
      <c r="BY1580">
        <f t="shared" si="99"/>
        <v>1</v>
      </c>
    </row>
    <row r="1581" spans="1:77">
      <c r="A1581" s="33">
        <v>1576</v>
      </c>
      <c r="BP1581" s="27">
        <v>0.744017693836785</v>
      </c>
      <c r="BQ1581" s="27">
        <v>14162.586747415</v>
      </c>
      <c r="BR1581" s="27">
        <v>1.2580785785031</v>
      </c>
      <c r="BS1581" s="27">
        <v>26705.8448172772</v>
      </c>
      <c r="BU1581">
        <f t="shared" si="96"/>
        <v>97440.0673281028</v>
      </c>
      <c r="BV1581">
        <f t="shared" si="97"/>
        <v>162005.941958188</v>
      </c>
      <c r="BW1581" s="9">
        <v>1576</v>
      </c>
      <c r="BX1581">
        <f t="shared" si="98"/>
        <v>0</v>
      </c>
      <c r="BY1581">
        <f t="shared" si="99"/>
        <v>1</v>
      </c>
    </row>
    <row r="1582" spans="1:77">
      <c r="A1582" s="33">
        <v>1577</v>
      </c>
      <c r="BP1582" s="27">
        <v>0.727819031330641</v>
      </c>
      <c r="BQ1582" s="27">
        <v>10302.7991611542</v>
      </c>
      <c r="BR1582" s="27">
        <v>1.22976317727702</v>
      </c>
      <c r="BS1582" s="27">
        <v>17974.7578416532</v>
      </c>
      <c r="BU1582">
        <f t="shared" si="96"/>
        <v>98870.055538442</v>
      </c>
      <c r="BV1582">
        <f t="shared" si="97"/>
        <v>166489.718749899</v>
      </c>
      <c r="BW1582" s="9">
        <v>1577</v>
      </c>
      <c r="BX1582">
        <f t="shared" si="98"/>
        <v>0</v>
      </c>
      <c r="BY1582">
        <f t="shared" si="99"/>
        <v>1</v>
      </c>
    </row>
    <row r="1583" spans="1:77">
      <c r="A1583" s="33">
        <v>1578</v>
      </c>
      <c r="BP1583" s="27">
        <v>0.820826305317535</v>
      </c>
      <c r="BQ1583" s="27">
        <v>16774.2533118926</v>
      </c>
      <c r="BR1583" s="27">
        <v>1.43039239752144</v>
      </c>
      <c r="BS1583" s="27">
        <v>26564.4095196702</v>
      </c>
      <c r="BU1583">
        <f t="shared" si="96"/>
        <v>106349.692485738</v>
      </c>
      <c r="BV1583">
        <f t="shared" si="97"/>
        <v>187994.450108546</v>
      </c>
      <c r="BW1583" s="9">
        <v>1578</v>
      </c>
      <c r="BX1583">
        <f t="shared" si="98"/>
        <v>0</v>
      </c>
      <c r="BY1583">
        <f t="shared" si="99"/>
        <v>1</v>
      </c>
    </row>
    <row r="1584" spans="1:77">
      <c r="A1584" s="33">
        <v>1579</v>
      </c>
      <c r="BP1584" s="27">
        <v>0.790912820583889</v>
      </c>
      <c r="BQ1584" s="27">
        <v>12661.2302374159</v>
      </c>
      <c r="BR1584" s="27">
        <v>1.363858793606</v>
      </c>
      <c r="BS1584" s="27">
        <v>22472.8335554299</v>
      </c>
      <c r="BU1584">
        <f t="shared" si="96"/>
        <v>105975.692850167</v>
      </c>
      <c r="BV1584">
        <f t="shared" si="97"/>
        <v>182105.985485471</v>
      </c>
      <c r="BW1584" s="9">
        <v>1579</v>
      </c>
      <c r="BX1584">
        <f t="shared" si="98"/>
        <v>0</v>
      </c>
      <c r="BY1584">
        <f t="shared" si="99"/>
        <v>1</v>
      </c>
    </row>
    <row r="1585" spans="1:77">
      <c r="A1585" s="33">
        <v>1580</v>
      </c>
      <c r="BP1585" s="27">
        <v>0.828500645828152</v>
      </c>
      <c r="BQ1585" s="27">
        <v>12644.7153126572</v>
      </c>
      <c r="BR1585" s="27">
        <v>1.43286385481727</v>
      </c>
      <c r="BS1585" s="27">
        <v>23052.4902381076</v>
      </c>
      <c r="BU1585">
        <f t="shared" si="96"/>
        <v>111630.381561566</v>
      </c>
      <c r="BV1585">
        <f t="shared" si="97"/>
        <v>191877.087984483</v>
      </c>
      <c r="BW1585" s="9">
        <v>1580</v>
      </c>
      <c r="BX1585">
        <f t="shared" si="98"/>
        <v>0</v>
      </c>
      <c r="BY1585">
        <f t="shared" si="99"/>
        <v>1</v>
      </c>
    </row>
    <row r="1586" spans="1:77">
      <c r="A1586" s="33">
        <v>1581</v>
      </c>
      <c r="BP1586" s="27">
        <v>0.767026535392551</v>
      </c>
      <c r="BQ1586" s="27">
        <v>13405.4360081324</v>
      </c>
      <c r="BR1586" s="27">
        <v>1.29935371033751</v>
      </c>
      <c r="BS1586" s="27">
        <v>23927.1765664548</v>
      </c>
      <c r="BU1586">
        <f t="shared" si="96"/>
        <v>101648.54430075</v>
      </c>
      <c r="BV1586">
        <f t="shared" si="97"/>
        <v>170975.879984171</v>
      </c>
      <c r="BW1586" s="9">
        <v>1581</v>
      </c>
      <c r="BX1586">
        <f t="shared" si="98"/>
        <v>0</v>
      </c>
      <c r="BY1586">
        <f t="shared" si="99"/>
        <v>1</v>
      </c>
    </row>
    <row r="1587" spans="1:77">
      <c r="A1587" s="33">
        <v>1582</v>
      </c>
      <c r="BP1587" s="27">
        <v>0.791373253304527</v>
      </c>
      <c r="BQ1587" s="27">
        <v>18459.3622251413</v>
      </c>
      <c r="BR1587" s="27">
        <v>1.35997635946538</v>
      </c>
      <c r="BS1587" s="27">
        <v>29700.0693352408</v>
      </c>
      <c r="BU1587">
        <f t="shared" si="96"/>
        <v>100246.625770538</v>
      </c>
      <c r="BV1587">
        <f t="shared" si="97"/>
        <v>174296.384584567</v>
      </c>
      <c r="BW1587" s="9">
        <v>1582</v>
      </c>
      <c r="BX1587">
        <f t="shared" si="98"/>
        <v>0</v>
      </c>
      <c r="BY1587">
        <f t="shared" si="99"/>
        <v>1</v>
      </c>
    </row>
    <row r="1588" spans="1:77">
      <c r="A1588" s="33">
        <v>1583</v>
      </c>
      <c r="BP1588" s="27">
        <v>0.807457335387239</v>
      </c>
      <c r="BQ1588" s="27">
        <v>14577.1734304818</v>
      </c>
      <c r="BR1588" s="27">
        <v>1.38770227022452</v>
      </c>
      <c r="BS1588" s="27">
        <v>24392.1343599108</v>
      </c>
      <c r="BU1588">
        <f t="shared" si="96"/>
        <v>106541.426877604</v>
      </c>
      <c r="BV1588">
        <f t="shared" si="97"/>
        <v>183763.206173767</v>
      </c>
      <c r="BW1588" s="9">
        <v>1583</v>
      </c>
      <c r="BX1588">
        <f t="shared" si="98"/>
        <v>0</v>
      </c>
      <c r="BY1588">
        <f t="shared" si="99"/>
        <v>1</v>
      </c>
    </row>
    <row r="1589" spans="1:77">
      <c r="A1589" s="33">
        <v>1584</v>
      </c>
      <c r="BP1589" s="27">
        <v>0.795692254691509</v>
      </c>
      <c r="BQ1589" s="27">
        <v>9853.96284277875</v>
      </c>
      <c r="BR1589" s="27">
        <v>1.39380137836301</v>
      </c>
      <c r="BS1589" s="27">
        <v>17673.5494770637</v>
      </c>
      <c r="BU1589">
        <f t="shared" si="96"/>
        <v>109499.875360948</v>
      </c>
      <c r="BV1589">
        <f t="shared" si="97"/>
        <v>191396.657277388</v>
      </c>
      <c r="BW1589" s="9">
        <v>1584</v>
      </c>
      <c r="BX1589">
        <f t="shared" si="98"/>
        <v>0</v>
      </c>
      <c r="BY1589">
        <f t="shared" si="99"/>
        <v>1</v>
      </c>
    </row>
    <row r="1590" spans="1:77">
      <c r="A1590" s="33">
        <v>1585</v>
      </c>
      <c r="BP1590" s="27">
        <v>0.780920508730718</v>
      </c>
      <c r="BQ1590" s="27">
        <v>16375.0767505887</v>
      </c>
      <c r="BR1590" s="27">
        <v>1.3458196655423</v>
      </c>
      <c r="BS1590" s="27">
        <v>27575.9492438111</v>
      </c>
      <c r="BU1590">
        <f t="shared" si="96"/>
        <v>100762.999559019</v>
      </c>
      <c r="BV1590">
        <f t="shared" si="97"/>
        <v>174297.000587534</v>
      </c>
      <c r="BW1590" s="9">
        <v>1585</v>
      </c>
      <c r="BX1590">
        <f t="shared" si="98"/>
        <v>0</v>
      </c>
      <c r="BY1590">
        <f t="shared" si="99"/>
        <v>1</v>
      </c>
    </row>
    <row r="1591" spans="1:77">
      <c r="A1591" s="33">
        <v>1586</v>
      </c>
      <c r="BP1591" s="27">
        <v>0.772017831959215</v>
      </c>
      <c r="BQ1591" s="27">
        <v>16395.7172263878</v>
      </c>
      <c r="BR1591" s="27">
        <v>1.31615153405386</v>
      </c>
      <c r="BS1591" s="27">
        <v>25721.2939721485</v>
      </c>
      <c r="BU1591">
        <f t="shared" si="96"/>
        <v>99406.9575674944</v>
      </c>
      <c r="BV1591">
        <f t="shared" si="97"/>
        <v>171701.436135931</v>
      </c>
      <c r="BW1591" s="9">
        <v>1586</v>
      </c>
      <c r="BX1591">
        <f t="shared" si="98"/>
        <v>0</v>
      </c>
      <c r="BY1591">
        <f t="shared" si="99"/>
        <v>1</v>
      </c>
    </row>
    <row r="1592" spans="1:77">
      <c r="A1592" s="33">
        <v>1587</v>
      </c>
      <c r="BP1592" s="27">
        <v>0.82695738173444</v>
      </c>
      <c r="BQ1592" s="27">
        <v>13620.7673259115</v>
      </c>
      <c r="BR1592" s="27">
        <v>1.4142301780179</v>
      </c>
      <c r="BS1592" s="27">
        <v>22956.213994579</v>
      </c>
      <c r="BU1592">
        <f t="shared" si="96"/>
        <v>110422.839934255</v>
      </c>
      <c r="BV1592">
        <f t="shared" si="97"/>
        <v>189178.312708106</v>
      </c>
      <c r="BW1592" s="9">
        <v>1587</v>
      </c>
      <c r="BX1592">
        <f t="shared" si="98"/>
        <v>0</v>
      </c>
      <c r="BY1592">
        <f t="shared" si="99"/>
        <v>1</v>
      </c>
    </row>
    <row r="1593" spans="1:77">
      <c r="A1593" s="33">
        <v>1588</v>
      </c>
      <c r="BP1593" s="27">
        <v>0.789587780701068</v>
      </c>
      <c r="BQ1593" s="27">
        <v>14961.2517315789</v>
      </c>
      <c r="BR1593" s="27">
        <v>1.33930899048451</v>
      </c>
      <c r="BS1593" s="27">
        <v>24282.2862497102</v>
      </c>
      <c r="BU1593">
        <f t="shared" si="96"/>
        <v>103476.915373581</v>
      </c>
      <c r="BV1593">
        <f t="shared" si="97"/>
        <v>176614.062322967</v>
      </c>
      <c r="BW1593" s="9">
        <v>1588</v>
      </c>
      <c r="BX1593">
        <f t="shared" si="98"/>
        <v>0</v>
      </c>
      <c r="BY1593">
        <f t="shared" si="99"/>
        <v>1</v>
      </c>
    </row>
    <row r="1594" spans="1:77">
      <c r="A1594" s="33">
        <v>1589</v>
      </c>
      <c r="BP1594" s="27">
        <v>0.850583865461085</v>
      </c>
      <c r="BQ1594" s="27">
        <v>13971.0354519571</v>
      </c>
      <c r="BR1594" s="27">
        <v>1.49299579253038</v>
      </c>
      <c r="BS1594" s="27">
        <v>24715.9194035937</v>
      </c>
      <c r="BU1594">
        <f t="shared" si="96"/>
        <v>113616.544367206</v>
      </c>
      <c r="BV1594">
        <f t="shared" si="97"/>
        <v>199233.449475964</v>
      </c>
      <c r="BW1594" s="9">
        <v>1589</v>
      </c>
      <c r="BX1594">
        <f t="shared" si="98"/>
        <v>0</v>
      </c>
      <c r="BY1594">
        <f t="shared" si="99"/>
        <v>1</v>
      </c>
    </row>
    <row r="1595" spans="1:77">
      <c r="A1595" s="33">
        <v>1590</v>
      </c>
      <c r="BP1595" s="27">
        <v>0.776640701830176</v>
      </c>
      <c r="BQ1595" s="27">
        <v>17897.0791577747</v>
      </c>
      <c r="BR1595" s="27">
        <v>1.3163619932703</v>
      </c>
      <c r="BS1595" s="27">
        <v>27283.1112653882</v>
      </c>
      <c r="BU1595">
        <f t="shared" si="96"/>
        <v>98599.0261167517</v>
      </c>
      <c r="BV1595">
        <f t="shared" si="97"/>
        <v>170171.187725157</v>
      </c>
      <c r="BW1595" s="9">
        <v>1590</v>
      </c>
      <c r="BX1595">
        <f t="shared" si="98"/>
        <v>0</v>
      </c>
      <c r="BY1595">
        <f t="shared" si="99"/>
        <v>1</v>
      </c>
    </row>
    <row r="1596" spans="1:77">
      <c r="A1596" s="33">
        <v>1591</v>
      </c>
      <c r="BP1596" s="27">
        <v>0.779486088652575</v>
      </c>
      <c r="BQ1596" s="27">
        <v>18330.0767045444</v>
      </c>
      <c r="BR1596" s="27">
        <v>1.3150190925892</v>
      </c>
      <c r="BS1596" s="27">
        <v>26466.7693418067</v>
      </c>
      <c r="BU1596">
        <f t="shared" si="96"/>
        <v>98592.8365933418</v>
      </c>
      <c r="BV1596">
        <f t="shared" si="97"/>
        <v>170786.094546573</v>
      </c>
      <c r="BW1596" s="9">
        <v>1591</v>
      </c>
      <c r="BX1596">
        <f t="shared" si="98"/>
        <v>0</v>
      </c>
      <c r="BY1596">
        <f t="shared" si="99"/>
        <v>1</v>
      </c>
    </row>
    <row r="1597" spans="1:77">
      <c r="A1597" s="33">
        <v>1592</v>
      </c>
      <c r="BP1597" s="27">
        <v>0.803965788626255</v>
      </c>
      <c r="BQ1597" s="27">
        <v>14707.9731733415</v>
      </c>
      <c r="BR1597" s="27">
        <v>1.3665676096732</v>
      </c>
      <c r="BS1597" s="27">
        <v>23654.8787799442</v>
      </c>
      <c r="BU1597">
        <f t="shared" si="96"/>
        <v>105886.895120597</v>
      </c>
      <c r="BV1597">
        <f t="shared" si="97"/>
        <v>181330.262671036</v>
      </c>
      <c r="BW1597" s="9">
        <v>1592</v>
      </c>
      <c r="BX1597">
        <f t="shared" si="98"/>
        <v>0</v>
      </c>
      <c r="BY1597">
        <f t="shared" si="99"/>
        <v>1</v>
      </c>
    </row>
    <row r="1598" spans="1:77">
      <c r="A1598" s="33">
        <v>1593</v>
      </c>
      <c r="BP1598" s="27">
        <v>0.754034056230861</v>
      </c>
      <c r="BQ1598" s="27">
        <v>11818.2103574499</v>
      </c>
      <c r="BR1598" s="27">
        <v>1.28757502391395</v>
      </c>
      <c r="BS1598" s="27">
        <v>22403.4032302653</v>
      </c>
      <c r="BU1598">
        <f t="shared" si="96"/>
        <v>101286.898077179</v>
      </c>
      <c r="BV1598">
        <f t="shared" si="97"/>
        <v>170732.850356827</v>
      </c>
      <c r="BW1598" s="9">
        <v>1593</v>
      </c>
      <c r="BX1598">
        <f t="shared" si="98"/>
        <v>0</v>
      </c>
      <c r="BY1598">
        <f t="shared" si="99"/>
        <v>1</v>
      </c>
    </row>
    <row r="1599" spans="1:77">
      <c r="A1599" s="33">
        <v>1594</v>
      </c>
      <c r="BP1599" s="27">
        <v>0.844765060352411</v>
      </c>
      <c r="BQ1599" s="27">
        <v>10735.3010442096</v>
      </c>
      <c r="BR1599" s="27">
        <v>1.43373798688874</v>
      </c>
      <c r="BS1599" s="27">
        <v>19003.753108202</v>
      </c>
      <c r="BU1599">
        <f t="shared" si="96"/>
        <v>115979.458008652</v>
      </c>
      <c r="BV1599">
        <f t="shared" si="97"/>
        <v>196056.944925109</v>
      </c>
      <c r="BW1599" s="9">
        <v>1594</v>
      </c>
      <c r="BX1599">
        <f t="shared" si="98"/>
        <v>0</v>
      </c>
      <c r="BY1599">
        <f t="shared" si="99"/>
        <v>1</v>
      </c>
    </row>
    <row r="1600" spans="1:77">
      <c r="A1600" s="33">
        <v>1595</v>
      </c>
      <c r="BP1600" s="27">
        <v>0.837222935193583</v>
      </c>
      <c r="BQ1600" s="27">
        <v>18767.4932507189</v>
      </c>
      <c r="BR1600" s="27">
        <v>1.42335638493513</v>
      </c>
      <c r="BS1600" s="27">
        <v>27002.3625178311</v>
      </c>
      <c r="BU1600">
        <f t="shared" si="96"/>
        <v>106815.947028319</v>
      </c>
      <c r="BV1600">
        <f t="shared" si="97"/>
        <v>186501.095222439</v>
      </c>
      <c r="BW1600" s="9">
        <v>1595</v>
      </c>
      <c r="BX1600">
        <f t="shared" si="98"/>
        <v>0</v>
      </c>
      <c r="BY1600">
        <f t="shared" si="99"/>
        <v>1</v>
      </c>
    </row>
    <row r="1601" spans="1:77">
      <c r="A1601" s="33">
        <v>1596</v>
      </c>
      <c r="BP1601" s="27">
        <v>0.810803934928655</v>
      </c>
      <c r="BQ1601" s="27">
        <v>13849.3471581252</v>
      </c>
      <c r="BR1601" s="27">
        <v>1.41096788363811</v>
      </c>
      <c r="BS1601" s="27">
        <v>23686.5540829326</v>
      </c>
      <c r="BU1601">
        <f t="shared" si="96"/>
        <v>107771.243081173</v>
      </c>
      <c r="BV1601">
        <f t="shared" si="97"/>
        <v>187958.628462783</v>
      </c>
      <c r="BW1601" s="9">
        <v>1596</v>
      </c>
      <c r="BX1601">
        <f t="shared" si="98"/>
        <v>0</v>
      </c>
      <c r="BY1601">
        <f t="shared" si="99"/>
        <v>1</v>
      </c>
    </row>
    <row r="1602" spans="1:77">
      <c r="A1602" s="33">
        <v>1597</v>
      </c>
      <c r="BP1602" s="27">
        <v>0.792080969433836</v>
      </c>
      <c r="BQ1602" s="27">
        <v>13026.3152365077</v>
      </c>
      <c r="BR1602" s="27">
        <v>1.32165823310362</v>
      </c>
      <c r="BS1602" s="27">
        <v>20543.8553946017</v>
      </c>
      <c r="BU1602">
        <f t="shared" si="96"/>
        <v>105785.830178568</v>
      </c>
      <c r="BV1602">
        <f t="shared" si="97"/>
        <v>177704.879570941</v>
      </c>
      <c r="BW1602" s="9">
        <v>1597</v>
      </c>
      <c r="BX1602">
        <f t="shared" si="98"/>
        <v>0</v>
      </c>
      <c r="BY1602">
        <f t="shared" si="99"/>
        <v>1</v>
      </c>
    </row>
    <row r="1603" spans="1:77">
      <c r="A1603" s="33">
        <v>1598</v>
      </c>
      <c r="BP1603" s="27">
        <v>0.80980937922504</v>
      </c>
      <c r="BQ1603" s="27">
        <v>17420.6993893671</v>
      </c>
      <c r="BR1603" s="27">
        <v>1.41249781087228</v>
      </c>
      <c r="BS1603" s="27">
        <v>27742.7489995866</v>
      </c>
      <c r="BU1603">
        <f t="shared" si="96"/>
        <v>104050.707494389</v>
      </c>
      <c r="BV1603">
        <f t="shared" si="97"/>
        <v>184131.922631255</v>
      </c>
      <c r="BW1603" s="9">
        <v>1598</v>
      </c>
      <c r="BX1603">
        <f t="shared" si="98"/>
        <v>0</v>
      </c>
      <c r="BY1603">
        <f t="shared" si="99"/>
        <v>1</v>
      </c>
    </row>
    <row r="1604" spans="1:77">
      <c r="A1604" s="33">
        <v>1599</v>
      </c>
      <c r="BP1604" s="27">
        <v>0.797558996735803</v>
      </c>
      <c r="BQ1604" s="27">
        <v>15012.4226877565</v>
      </c>
      <c r="BR1604" s="27">
        <v>1.34478984436274</v>
      </c>
      <c r="BS1604" s="27">
        <v>28181.3875994828</v>
      </c>
      <c r="BU1604">
        <f t="shared" si="96"/>
        <v>104621.426822614</v>
      </c>
      <c r="BV1604">
        <f t="shared" si="97"/>
        <v>173537.089054929</v>
      </c>
      <c r="BW1604" s="9">
        <v>1599</v>
      </c>
      <c r="BX1604">
        <f t="shared" si="98"/>
        <v>0</v>
      </c>
      <c r="BY1604">
        <f t="shared" si="99"/>
        <v>1</v>
      </c>
    </row>
    <row r="1605" spans="1:77">
      <c r="A1605" s="33">
        <v>1600</v>
      </c>
      <c r="BP1605" s="27">
        <v>0.815497831560399</v>
      </c>
      <c r="BQ1605" s="27">
        <v>16427.8588752327</v>
      </c>
      <c r="BR1605" s="27">
        <v>1.41061905778424</v>
      </c>
      <c r="BS1605" s="27">
        <v>29965.0519184353</v>
      </c>
      <c r="BU1605">
        <f t="shared" si="96"/>
        <v>105896.815858827</v>
      </c>
      <c r="BV1605">
        <f t="shared" si="97"/>
        <v>181627.806749201</v>
      </c>
      <c r="BW1605" s="9">
        <v>1600</v>
      </c>
      <c r="BX1605">
        <f t="shared" si="98"/>
        <v>0</v>
      </c>
      <c r="BY1605">
        <f t="shared" si="99"/>
        <v>1</v>
      </c>
    </row>
    <row r="1606" spans="1:77">
      <c r="A1606" s="33">
        <v>1601</v>
      </c>
      <c r="BP1606" s="27">
        <v>0.821424320002748</v>
      </c>
      <c r="BQ1606" s="27">
        <v>10949.2225471084</v>
      </c>
      <c r="BR1606" s="27">
        <v>1.38139686087226</v>
      </c>
      <c r="BS1606" s="27">
        <v>20535.0312052498</v>
      </c>
      <c r="BU1606">
        <f t="shared" si="96"/>
        <v>112264.425453304</v>
      </c>
      <c r="BV1606">
        <f t="shared" si="97"/>
        <v>186674.497925589</v>
      </c>
      <c r="BW1606" s="9">
        <v>1601</v>
      </c>
      <c r="BX1606">
        <f t="shared" si="98"/>
        <v>0</v>
      </c>
      <c r="BY1606">
        <f t="shared" si="99"/>
        <v>1</v>
      </c>
    </row>
    <row r="1607" spans="1:77">
      <c r="A1607" s="33">
        <v>1602</v>
      </c>
      <c r="BP1607" s="27">
        <v>0.825573301969388</v>
      </c>
      <c r="BQ1607" s="27">
        <v>14019.6825086603</v>
      </c>
      <c r="BR1607" s="27">
        <v>1.41350354010052</v>
      </c>
      <c r="BS1607" s="27">
        <v>21665.3515995727</v>
      </c>
      <c r="BU1607">
        <f t="shared" ref="BU1607:BU1670" si="100">BP1607*$BV$1-BQ1607</f>
        <v>109816.312786748</v>
      </c>
      <c r="BV1607">
        <f t="shared" ref="BV1607:BV1670" si="101">BR1607*$BV$1-BS1607</f>
        <v>190360.179415505</v>
      </c>
      <c r="BW1607" s="9">
        <v>1602</v>
      </c>
      <c r="BX1607">
        <f t="shared" ref="BX1607:BX1670" si="102">IF(BU1607=MAX($BU1607:$BV1607),1,0)</f>
        <v>0</v>
      </c>
      <c r="BY1607">
        <f t="shared" ref="BY1607:BY1670" si="103">IF(BV1607=MAX($BU1607:$BV1607),1,0)</f>
        <v>1</v>
      </c>
    </row>
    <row r="1608" spans="1:77">
      <c r="A1608" s="33">
        <v>1603</v>
      </c>
      <c r="BP1608" s="27">
        <v>0.800337463191289</v>
      </c>
      <c r="BQ1608" s="27">
        <v>14474.854852144</v>
      </c>
      <c r="BR1608" s="27">
        <v>1.38494536330439</v>
      </c>
      <c r="BS1608" s="27">
        <v>25578.2738504781</v>
      </c>
      <c r="BU1608">
        <f t="shared" si="100"/>
        <v>105575.764626549</v>
      </c>
      <c r="BV1608">
        <f t="shared" si="101"/>
        <v>182163.530645181</v>
      </c>
      <c r="BW1608" s="9">
        <v>1603</v>
      </c>
      <c r="BX1608">
        <f t="shared" si="102"/>
        <v>0</v>
      </c>
      <c r="BY1608">
        <f t="shared" si="103"/>
        <v>1</v>
      </c>
    </row>
    <row r="1609" spans="1:77">
      <c r="A1609" s="33">
        <v>1604</v>
      </c>
      <c r="BP1609" s="27">
        <v>0.862375390023532</v>
      </c>
      <c r="BQ1609" s="27">
        <v>12516.7032943572</v>
      </c>
      <c r="BR1609" s="27">
        <v>1.50792856315016</v>
      </c>
      <c r="BS1609" s="27">
        <v>22629.991031616</v>
      </c>
      <c r="BU1609">
        <f t="shared" si="100"/>
        <v>116839.605209173</v>
      </c>
      <c r="BV1609">
        <f t="shared" si="101"/>
        <v>203559.293440907</v>
      </c>
      <c r="BW1609" s="9">
        <v>1604</v>
      </c>
      <c r="BX1609">
        <f t="shared" si="102"/>
        <v>0</v>
      </c>
      <c r="BY1609">
        <f t="shared" si="103"/>
        <v>1</v>
      </c>
    </row>
    <row r="1610" spans="1:77">
      <c r="A1610" s="33">
        <v>1605</v>
      </c>
      <c r="BP1610" s="27">
        <v>0.824258886438984</v>
      </c>
      <c r="BQ1610" s="27">
        <v>15749.952114948</v>
      </c>
      <c r="BR1610" s="27">
        <v>1.4025263005665</v>
      </c>
      <c r="BS1610" s="27">
        <v>26126.5943676123</v>
      </c>
      <c r="BU1610">
        <f t="shared" si="100"/>
        <v>107888.8808509</v>
      </c>
      <c r="BV1610">
        <f t="shared" si="101"/>
        <v>184252.350717363</v>
      </c>
      <c r="BW1610" s="9">
        <v>1605</v>
      </c>
      <c r="BX1610">
        <f t="shared" si="102"/>
        <v>0</v>
      </c>
      <c r="BY1610">
        <f t="shared" si="103"/>
        <v>1</v>
      </c>
    </row>
    <row r="1611" spans="1:77">
      <c r="A1611" s="33">
        <v>1606</v>
      </c>
      <c r="BP1611" s="27">
        <v>0.822499579417037</v>
      </c>
      <c r="BQ1611" s="27">
        <v>22886.5827702891</v>
      </c>
      <c r="BR1611" s="27">
        <v>1.38081253216801</v>
      </c>
      <c r="BS1611" s="27">
        <v>33818.3829125566</v>
      </c>
      <c r="BU1611">
        <f t="shared" si="100"/>
        <v>100488.354142266</v>
      </c>
      <c r="BV1611">
        <f t="shared" si="101"/>
        <v>173303.496912646</v>
      </c>
      <c r="BW1611" s="9">
        <v>1606</v>
      </c>
      <c r="BX1611">
        <f t="shared" si="102"/>
        <v>0</v>
      </c>
      <c r="BY1611">
        <f t="shared" si="103"/>
        <v>1</v>
      </c>
    </row>
    <row r="1612" spans="1:77">
      <c r="A1612" s="33">
        <v>1607</v>
      </c>
      <c r="BP1612" s="27">
        <v>0.814376987442275</v>
      </c>
      <c r="BQ1612" s="27">
        <v>13061.6135910784</v>
      </c>
      <c r="BR1612" s="27">
        <v>1.41433262189942</v>
      </c>
      <c r="BS1612" s="27">
        <v>23306.1635320385</v>
      </c>
      <c r="BU1612">
        <f t="shared" si="100"/>
        <v>109094.934525263</v>
      </c>
      <c r="BV1612">
        <f t="shared" si="101"/>
        <v>188843.729752875</v>
      </c>
      <c r="BW1612" s="9">
        <v>1607</v>
      </c>
      <c r="BX1612">
        <f t="shared" si="102"/>
        <v>0</v>
      </c>
      <c r="BY1612">
        <f t="shared" si="103"/>
        <v>1</v>
      </c>
    </row>
    <row r="1613" spans="1:77">
      <c r="A1613" s="33">
        <v>1608</v>
      </c>
      <c r="BP1613" s="27">
        <v>0.798000739177137</v>
      </c>
      <c r="BQ1613" s="27">
        <v>14396.3228436179</v>
      </c>
      <c r="BR1613" s="27">
        <v>1.36838834711329</v>
      </c>
      <c r="BS1613" s="27">
        <v>23614.8914646018</v>
      </c>
      <c r="BU1613">
        <f t="shared" si="100"/>
        <v>105303.788032953</v>
      </c>
      <c r="BV1613">
        <f t="shared" si="101"/>
        <v>181643.360602392</v>
      </c>
      <c r="BW1613" s="9">
        <v>1608</v>
      </c>
      <c r="BX1613">
        <f t="shared" si="102"/>
        <v>0</v>
      </c>
      <c r="BY1613">
        <f t="shared" si="103"/>
        <v>1</v>
      </c>
    </row>
    <row r="1614" spans="1:77">
      <c r="A1614" s="33">
        <v>1609</v>
      </c>
      <c r="BP1614" s="27">
        <v>0.791770244730286</v>
      </c>
      <c r="BQ1614" s="27">
        <v>11598.4543406242</v>
      </c>
      <c r="BR1614" s="27">
        <v>1.33785137149188</v>
      </c>
      <c r="BS1614" s="27">
        <v>20942.5880792754</v>
      </c>
      <c r="BU1614">
        <f t="shared" si="100"/>
        <v>107167.082368919</v>
      </c>
      <c r="BV1614">
        <f t="shared" si="101"/>
        <v>179735.117644507</v>
      </c>
      <c r="BW1614" s="9">
        <v>1609</v>
      </c>
      <c r="BX1614">
        <f t="shared" si="102"/>
        <v>0</v>
      </c>
      <c r="BY1614">
        <f t="shared" si="103"/>
        <v>1</v>
      </c>
    </row>
    <row r="1615" spans="1:77">
      <c r="A1615" s="33">
        <v>1610</v>
      </c>
      <c r="BP1615" s="27">
        <v>0.835789182326424</v>
      </c>
      <c r="BQ1615" s="27">
        <v>16274.1392585406</v>
      </c>
      <c r="BR1615" s="27">
        <v>1.42135008272654</v>
      </c>
      <c r="BS1615" s="27">
        <v>27529.6729252932</v>
      </c>
      <c r="BU1615">
        <f t="shared" si="100"/>
        <v>109094.238090423</v>
      </c>
      <c r="BV1615">
        <f t="shared" si="101"/>
        <v>185672.839483687</v>
      </c>
      <c r="BW1615" s="9">
        <v>1610</v>
      </c>
      <c r="BX1615">
        <f t="shared" si="102"/>
        <v>0</v>
      </c>
      <c r="BY1615">
        <f t="shared" si="103"/>
        <v>1</v>
      </c>
    </row>
    <row r="1616" spans="1:77">
      <c r="A1616" s="33">
        <v>1611</v>
      </c>
      <c r="BP1616" s="27">
        <v>0.84213047045264</v>
      </c>
      <c r="BQ1616" s="27">
        <v>14945.9780479955</v>
      </c>
      <c r="BR1616" s="27">
        <v>1.44040104959728</v>
      </c>
      <c r="BS1616" s="27">
        <v>27320.3857861057</v>
      </c>
      <c r="BU1616">
        <f t="shared" si="100"/>
        <v>111373.5925199</v>
      </c>
      <c r="BV1616">
        <f t="shared" si="101"/>
        <v>188739.771653487</v>
      </c>
      <c r="BW1616" s="9">
        <v>1611</v>
      </c>
      <c r="BX1616">
        <f t="shared" si="102"/>
        <v>0</v>
      </c>
      <c r="BY1616">
        <f t="shared" si="103"/>
        <v>1</v>
      </c>
    </row>
    <row r="1617" spans="1:77">
      <c r="A1617" s="33">
        <v>1612</v>
      </c>
      <c r="BP1617" s="27">
        <v>0.81614801493405</v>
      </c>
      <c r="BQ1617" s="27">
        <v>20144.9328907345</v>
      </c>
      <c r="BR1617" s="27">
        <v>1.4005536291494</v>
      </c>
      <c r="BS1617" s="27">
        <v>30576.2924551401</v>
      </c>
      <c r="BU1617">
        <f t="shared" si="100"/>
        <v>102277.269349373</v>
      </c>
      <c r="BV1617">
        <f t="shared" si="101"/>
        <v>179506.75191727</v>
      </c>
      <c r="BW1617" s="9">
        <v>1612</v>
      </c>
      <c r="BX1617">
        <f t="shared" si="102"/>
        <v>0</v>
      </c>
      <c r="BY1617">
        <f t="shared" si="103"/>
        <v>1</v>
      </c>
    </row>
    <row r="1618" spans="1:77">
      <c r="A1618" s="33">
        <v>1613</v>
      </c>
      <c r="BP1618" s="27">
        <v>0.778438832535109</v>
      </c>
      <c r="BQ1618" s="27">
        <v>11899.1821226607</v>
      </c>
      <c r="BR1618" s="27">
        <v>1.33958630457986</v>
      </c>
      <c r="BS1618" s="27">
        <v>20399.9693743255</v>
      </c>
      <c r="BU1618">
        <f t="shared" si="100"/>
        <v>104866.642757606</v>
      </c>
      <c r="BV1618">
        <f t="shared" si="101"/>
        <v>180537.976312654</v>
      </c>
      <c r="BW1618" s="9">
        <v>1613</v>
      </c>
      <c r="BX1618">
        <f t="shared" si="102"/>
        <v>0</v>
      </c>
      <c r="BY1618">
        <f t="shared" si="103"/>
        <v>1</v>
      </c>
    </row>
    <row r="1619" spans="1:77">
      <c r="A1619" s="33">
        <v>1614</v>
      </c>
      <c r="BP1619" s="27">
        <v>0.81433496217463</v>
      </c>
      <c r="BQ1619" s="27">
        <v>10877.1460467041</v>
      </c>
      <c r="BR1619" s="27">
        <v>1.40397123741771</v>
      </c>
      <c r="BS1619" s="27">
        <v>19595.992242368</v>
      </c>
      <c r="BU1619">
        <f t="shared" si="100"/>
        <v>111273.09827949</v>
      </c>
      <c r="BV1619">
        <f t="shared" si="101"/>
        <v>190999.693370289</v>
      </c>
      <c r="BW1619" s="9">
        <v>1614</v>
      </c>
      <c r="BX1619">
        <f t="shared" si="102"/>
        <v>0</v>
      </c>
      <c r="BY1619">
        <f t="shared" si="103"/>
        <v>1</v>
      </c>
    </row>
    <row r="1620" spans="1:77">
      <c r="A1620" s="33">
        <v>1615</v>
      </c>
      <c r="BP1620" s="27">
        <v>0.833075267672566</v>
      </c>
      <c r="BQ1620" s="27">
        <v>16170.7465226571</v>
      </c>
      <c r="BR1620" s="27">
        <v>1.42962922414084</v>
      </c>
      <c r="BS1620" s="27">
        <v>29459.3453718002</v>
      </c>
      <c r="BU1620">
        <f t="shared" si="100"/>
        <v>108790.543628228</v>
      </c>
      <c r="BV1620">
        <f t="shared" si="101"/>
        <v>184985.038249325</v>
      </c>
      <c r="BW1620" s="9">
        <v>1615</v>
      </c>
      <c r="BX1620">
        <f t="shared" si="102"/>
        <v>0</v>
      </c>
      <c r="BY1620">
        <f t="shared" si="103"/>
        <v>1</v>
      </c>
    </row>
    <row r="1621" spans="1:77">
      <c r="A1621" s="33">
        <v>1616</v>
      </c>
      <c r="BP1621" s="27">
        <v>0.820892563462672</v>
      </c>
      <c r="BQ1621" s="27">
        <v>14763.6354715217</v>
      </c>
      <c r="BR1621" s="27">
        <v>1.39608033064693</v>
      </c>
      <c r="BS1621" s="27">
        <v>26153.1140279799</v>
      </c>
      <c r="BU1621">
        <f t="shared" si="100"/>
        <v>108370.249047879</v>
      </c>
      <c r="BV1621">
        <f t="shared" si="101"/>
        <v>183258.935569059</v>
      </c>
      <c r="BW1621" s="9">
        <v>1616</v>
      </c>
      <c r="BX1621">
        <f t="shared" si="102"/>
        <v>0</v>
      </c>
      <c r="BY1621">
        <f t="shared" si="103"/>
        <v>1</v>
      </c>
    </row>
    <row r="1622" spans="1:77">
      <c r="A1622" s="33">
        <v>1617</v>
      </c>
      <c r="BP1622" s="27">
        <v>0.808686519014154</v>
      </c>
      <c r="BQ1622" s="27">
        <v>13874.0991899125</v>
      </c>
      <c r="BR1622" s="27">
        <v>1.37758819002609</v>
      </c>
      <c r="BS1622" s="27">
        <v>24832.9471270297</v>
      </c>
      <c r="BU1622">
        <f t="shared" si="100"/>
        <v>107428.878662211</v>
      </c>
      <c r="BV1622">
        <f t="shared" si="101"/>
        <v>181805.281376884</v>
      </c>
      <c r="BW1622" s="9">
        <v>1617</v>
      </c>
      <c r="BX1622">
        <f t="shared" si="102"/>
        <v>0</v>
      </c>
      <c r="BY1622">
        <f t="shared" si="103"/>
        <v>1</v>
      </c>
    </row>
    <row r="1623" spans="1:77">
      <c r="A1623" s="33">
        <v>1618</v>
      </c>
      <c r="BP1623" s="27">
        <v>0.772682291293032</v>
      </c>
      <c r="BQ1623" s="27">
        <v>16661.9662112162</v>
      </c>
      <c r="BR1623" s="27">
        <v>1.3096101625852</v>
      </c>
      <c r="BS1623" s="27">
        <v>27150.2236036914</v>
      </c>
      <c r="BU1623">
        <f t="shared" si="100"/>
        <v>99240.3774827387</v>
      </c>
      <c r="BV1623">
        <f t="shared" si="101"/>
        <v>169291.300784089</v>
      </c>
      <c r="BW1623" s="9">
        <v>1618</v>
      </c>
      <c r="BX1623">
        <f t="shared" si="102"/>
        <v>0</v>
      </c>
      <c r="BY1623">
        <f t="shared" si="103"/>
        <v>1</v>
      </c>
    </row>
    <row r="1624" spans="1:77">
      <c r="A1624" s="33">
        <v>1619</v>
      </c>
      <c r="BP1624" s="27">
        <v>0.80656073569165</v>
      </c>
      <c r="BQ1624" s="27">
        <v>10021.5691991168</v>
      </c>
      <c r="BR1624" s="27">
        <v>1.39789950888402</v>
      </c>
      <c r="BS1624" s="27">
        <v>18233.7486197591</v>
      </c>
      <c r="BU1624">
        <f t="shared" si="100"/>
        <v>110962.541154631</v>
      </c>
      <c r="BV1624">
        <f t="shared" si="101"/>
        <v>191451.177712844</v>
      </c>
      <c r="BW1624" s="9">
        <v>1619</v>
      </c>
      <c r="BX1624">
        <f t="shared" si="102"/>
        <v>0</v>
      </c>
      <c r="BY1624">
        <f t="shared" si="103"/>
        <v>1</v>
      </c>
    </row>
    <row r="1625" spans="1:77">
      <c r="A1625" s="33">
        <v>1620</v>
      </c>
      <c r="BP1625" s="27">
        <v>0.728865771253822</v>
      </c>
      <c r="BQ1625" s="27">
        <v>12812.0361135286</v>
      </c>
      <c r="BR1625" s="27">
        <v>1.25028359990486</v>
      </c>
      <c r="BS1625" s="27">
        <v>20598.652331231</v>
      </c>
      <c r="BU1625">
        <f t="shared" si="100"/>
        <v>96517.8295745447</v>
      </c>
      <c r="BV1625">
        <f t="shared" si="101"/>
        <v>166943.887654498</v>
      </c>
      <c r="BW1625" s="9">
        <v>1620</v>
      </c>
      <c r="BX1625">
        <f t="shared" si="102"/>
        <v>0</v>
      </c>
      <c r="BY1625">
        <f t="shared" si="103"/>
        <v>1</v>
      </c>
    </row>
    <row r="1626" spans="1:77">
      <c r="A1626" s="33">
        <v>1621</v>
      </c>
      <c r="BP1626" s="27">
        <v>0.803371505310754</v>
      </c>
      <c r="BQ1626" s="27">
        <v>16530.726734721</v>
      </c>
      <c r="BR1626" s="27">
        <v>1.37031550860529</v>
      </c>
      <c r="BS1626" s="27">
        <v>25621.503041317</v>
      </c>
      <c r="BU1626">
        <f t="shared" si="100"/>
        <v>103974.999061892</v>
      </c>
      <c r="BV1626">
        <f t="shared" si="101"/>
        <v>179925.823249477</v>
      </c>
      <c r="BW1626" s="9">
        <v>1621</v>
      </c>
      <c r="BX1626">
        <f t="shared" si="102"/>
        <v>0</v>
      </c>
      <c r="BY1626">
        <f t="shared" si="103"/>
        <v>1</v>
      </c>
    </row>
    <row r="1627" spans="1:77">
      <c r="A1627" s="33">
        <v>1622</v>
      </c>
      <c r="BP1627" s="27">
        <v>0.840031264710813</v>
      </c>
      <c r="BQ1627" s="27">
        <v>18306.071210594</v>
      </c>
      <c r="BR1627" s="27">
        <v>1.42061773156705</v>
      </c>
      <c r="BS1627" s="27">
        <v>28432.1584352859</v>
      </c>
      <c r="BU1627">
        <f t="shared" si="100"/>
        <v>107698.618496028</v>
      </c>
      <c r="BV1627">
        <f t="shared" si="101"/>
        <v>184660.501299772</v>
      </c>
      <c r="BW1627" s="9">
        <v>1622</v>
      </c>
      <c r="BX1627">
        <f t="shared" si="102"/>
        <v>0</v>
      </c>
      <c r="BY1627">
        <f t="shared" si="103"/>
        <v>1</v>
      </c>
    </row>
    <row r="1628" spans="1:77">
      <c r="A1628" s="33">
        <v>1623</v>
      </c>
      <c r="BP1628" s="27">
        <v>0.871616625801042</v>
      </c>
      <c r="BQ1628" s="27">
        <v>13138.4757856871</v>
      </c>
      <c r="BR1628" s="27">
        <v>1.51098937817749</v>
      </c>
      <c r="BS1628" s="27">
        <v>21159.7114679068</v>
      </c>
      <c r="BU1628">
        <f t="shared" si="100"/>
        <v>117604.018084469</v>
      </c>
      <c r="BV1628">
        <f t="shared" si="101"/>
        <v>205488.695258716</v>
      </c>
      <c r="BW1628" s="9">
        <v>1623</v>
      </c>
      <c r="BX1628">
        <f t="shared" si="102"/>
        <v>0</v>
      </c>
      <c r="BY1628">
        <f t="shared" si="103"/>
        <v>1</v>
      </c>
    </row>
    <row r="1629" spans="1:77">
      <c r="A1629" s="33">
        <v>1624</v>
      </c>
      <c r="BP1629" s="27">
        <v>0.795870839741872</v>
      </c>
      <c r="BQ1629" s="27">
        <v>15774.6828291413</v>
      </c>
      <c r="BR1629" s="27">
        <v>1.35205483345389</v>
      </c>
      <c r="BS1629" s="27">
        <v>25657.2113453138</v>
      </c>
      <c r="BU1629">
        <f t="shared" si="100"/>
        <v>103605.943132139</v>
      </c>
      <c r="BV1629">
        <f t="shared" si="101"/>
        <v>177151.01367277</v>
      </c>
      <c r="BW1629" s="9">
        <v>1624</v>
      </c>
      <c r="BX1629">
        <f t="shared" si="102"/>
        <v>0</v>
      </c>
      <c r="BY1629">
        <f t="shared" si="103"/>
        <v>1</v>
      </c>
    </row>
    <row r="1630" spans="1:77">
      <c r="A1630" s="33">
        <v>1625</v>
      </c>
      <c r="BP1630" s="27">
        <v>0.826288234512849</v>
      </c>
      <c r="BQ1630" s="27">
        <v>15522.6561760532</v>
      </c>
      <c r="BR1630" s="27">
        <v>1.41331036404877</v>
      </c>
      <c r="BS1630" s="27">
        <v>26261.3533397761</v>
      </c>
      <c r="BU1630">
        <f t="shared" si="100"/>
        <v>108420.579000874</v>
      </c>
      <c r="BV1630">
        <f t="shared" si="101"/>
        <v>185735.201267539</v>
      </c>
      <c r="BW1630" s="9">
        <v>1625</v>
      </c>
      <c r="BX1630">
        <f t="shared" si="102"/>
        <v>0</v>
      </c>
      <c r="BY1630">
        <f t="shared" si="103"/>
        <v>1</v>
      </c>
    </row>
    <row r="1631" spans="1:77">
      <c r="A1631" s="33">
        <v>1626</v>
      </c>
      <c r="BP1631" s="27">
        <v>0.79107952714917</v>
      </c>
      <c r="BQ1631" s="27">
        <v>18068.0871640038</v>
      </c>
      <c r="BR1631" s="27">
        <v>1.34563625969425</v>
      </c>
      <c r="BS1631" s="27">
        <v>27337.1873742501</v>
      </c>
      <c r="BU1631">
        <f t="shared" si="100"/>
        <v>100593.841908372</v>
      </c>
      <c r="BV1631">
        <f t="shared" si="101"/>
        <v>174508.251579888</v>
      </c>
      <c r="BW1631" s="9">
        <v>1626</v>
      </c>
      <c r="BX1631">
        <f t="shared" si="102"/>
        <v>0</v>
      </c>
      <c r="BY1631">
        <f t="shared" si="103"/>
        <v>1</v>
      </c>
    </row>
    <row r="1632" spans="1:77">
      <c r="A1632" s="33">
        <v>1627</v>
      </c>
      <c r="BP1632" s="27">
        <v>0.854510071054039</v>
      </c>
      <c r="BQ1632" s="27">
        <v>15276.9783816702</v>
      </c>
      <c r="BR1632" s="27">
        <v>1.52263505859271</v>
      </c>
      <c r="BS1632" s="27">
        <v>25231.5948947641</v>
      </c>
      <c r="BU1632">
        <f t="shared" si="100"/>
        <v>112899.532276436</v>
      </c>
      <c r="BV1632">
        <f t="shared" si="101"/>
        <v>203163.663894142</v>
      </c>
      <c r="BW1632" s="9">
        <v>1627</v>
      </c>
      <c r="BX1632">
        <f t="shared" si="102"/>
        <v>0</v>
      </c>
      <c r="BY1632">
        <f t="shared" si="103"/>
        <v>1</v>
      </c>
    </row>
    <row r="1633" spans="1:77">
      <c r="A1633" s="33">
        <v>1628</v>
      </c>
      <c r="BP1633" s="27">
        <v>0.819141765312523</v>
      </c>
      <c r="BQ1633" s="27">
        <v>10826.8906769479</v>
      </c>
      <c r="BR1633" s="27">
        <v>1.42835397812376</v>
      </c>
      <c r="BS1633" s="27">
        <v>18368.2439726348</v>
      </c>
      <c r="BU1633">
        <f t="shared" si="100"/>
        <v>112044.374119931</v>
      </c>
      <c r="BV1633">
        <f t="shared" si="101"/>
        <v>195884.852745928</v>
      </c>
      <c r="BW1633" s="9">
        <v>1628</v>
      </c>
      <c r="BX1633">
        <f t="shared" si="102"/>
        <v>0</v>
      </c>
      <c r="BY1633">
        <f t="shared" si="103"/>
        <v>1</v>
      </c>
    </row>
    <row r="1634" spans="1:77">
      <c r="A1634" s="33">
        <v>1629</v>
      </c>
      <c r="BP1634" s="27">
        <v>0.816823661345883</v>
      </c>
      <c r="BQ1634" s="27">
        <v>14519.8684408631</v>
      </c>
      <c r="BR1634" s="27">
        <v>1.40828362044699</v>
      </c>
      <c r="BS1634" s="27">
        <v>27125.3357397275</v>
      </c>
      <c r="BU1634">
        <f t="shared" si="100"/>
        <v>108003.680761019</v>
      </c>
      <c r="BV1634">
        <f t="shared" si="101"/>
        <v>184117.20732732</v>
      </c>
      <c r="BW1634" s="9">
        <v>1629</v>
      </c>
      <c r="BX1634">
        <f t="shared" si="102"/>
        <v>0</v>
      </c>
      <c r="BY1634">
        <f t="shared" si="103"/>
        <v>1</v>
      </c>
    </row>
    <row r="1635" spans="1:77">
      <c r="A1635" s="33">
        <v>1630</v>
      </c>
      <c r="BP1635" s="27">
        <v>0.849654735046428</v>
      </c>
      <c r="BQ1635" s="27">
        <v>13490.1913005906</v>
      </c>
      <c r="BR1635" s="27">
        <v>1.42751830357442</v>
      </c>
      <c r="BS1635" s="27">
        <v>23756.0056422499</v>
      </c>
      <c r="BU1635">
        <f t="shared" si="100"/>
        <v>113958.018956374</v>
      </c>
      <c r="BV1635">
        <f t="shared" si="101"/>
        <v>190371.739893912</v>
      </c>
      <c r="BW1635" s="9">
        <v>1630</v>
      </c>
      <c r="BX1635">
        <f t="shared" si="102"/>
        <v>0</v>
      </c>
      <c r="BY1635">
        <f t="shared" si="103"/>
        <v>1</v>
      </c>
    </row>
    <row r="1636" spans="1:77">
      <c r="A1636" s="33">
        <v>1631</v>
      </c>
      <c r="BP1636" s="27">
        <v>0.791488405649744</v>
      </c>
      <c r="BQ1636" s="27">
        <v>16144.9249807479</v>
      </c>
      <c r="BR1636" s="27">
        <v>1.35909087006235</v>
      </c>
      <c r="BS1636" s="27">
        <v>25756.8013222951</v>
      </c>
      <c r="BU1636">
        <f t="shared" si="100"/>
        <v>102578.335866714</v>
      </c>
      <c r="BV1636">
        <f t="shared" si="101"/>
        <v>178106.829187058</v>
      </c>
      <c r="BW1636" s="9">
        <v>1631</v>
      </c>
      <c r="BX1636">
        <f t="shared" si="102"/>
        <v>0</v>
      </c>
      <c r="BY1636">
        <f t="shared" si="103"/>
        <v>1</v>
      </c>
    </row>
    <row r="1637" spans="1:77">
      <c r="A1637" s="33">
        <v>1632</v>
      </c>
      <c r="BP1637" s="27">
        <v>0.837518101118991</v>
      </c>
      <c r="BQ1637" s="27">
        <v>14422.7072603003</v>
      </c>
      <c r="BR1637" s="27">
        <v>1.43356756745494</v>
      </c>
      <c r="BS1637" s="27">
        <v>25136.2413273483</v>
      </c>
      <c r="BU1637">
        <f t="shared" si="100"/>
        <v>111205.007907548</v>
      </c>
      <c r="BV1637">
        <f t="shared" si="101"/>
        <v>189898.893790893</v>
      </c>
      <c r="BW1637" s="9">
        <v>1632</v>
      </c>
      <c r="BX1637">
        <f t="shared" si="102"/>
        <v>0</v>
      </c>
      <c r="BY1637">
        <f t="shared" si="103"/>
        <v>1</v>
      </c>
    </row>
    <row r="1638" spans="1:77">
      <c r="A1638" s="33">
        <v>1633</v>
      </c>
      <c r="BP1638" s="27">
        <v>0.792828142249558</v>
      </c>
      <c r="BQ1638" s="27">
        <v>18473.519198536</v>
      </c>
      <c r="BR1638" s="27">
        <v>1.31088752661417</v>
      </c>
      <c r="BS1638" s="27">
        <v>27158.9884102768</v>
      </c>
      <c r="BU1638">
        <f t="shared" si="100"/>
        <v>100450.702138898</v>
      </c>
      <c r="BV1638">
        <f t="shared" si="101"/>
        <v>169474.140581849</v>
      </c>
      <c r="BW1638" s="9">
        <v>1633</v>
      </c>
      <c r="BX1638">
        <f t="shared" si="102"/>
        <v>0</v>
      </c>
      <c r="BY1638">
        <f t="shared" si="103"/>
        <v>1</v>
      </c>
    </row>
    <row r="1639" spans="1:77">
      <c r="A1639" s="33">
        <v>1634</v>
      </c>
      <c r="BP1639" s="27">
        <v>0.782699539877012</v>
      </c>
      <c r="BQ1639" s="27">
        <v>16548.7624136101</v>
      </c>
      <c r="BR1639" s="27">
        <v>1.34482715935794</v>
      </c>
      <c r="BS1639" s="27">
        <v>26534.7618991053</v>
      </c>
      <c r="BU1639">
        <f t="shared" si="100"/>
        <v>100856.168567942</v>
      </c>
      <c r="BV1639">
        <f t="shared" si="101"/>
        <v>175189.312004585</v>
      </c>
      <c r="BW1639" s="9">
        <v>1634</v>
      </c>
      <c r="BX1639">
        <f t="shared" si="102"/>
        <v>0</v>
      </c>
      <c r="BY1639">
        <f t="shared" si="103"/>
        <v>1</v>
      </c>
    </row>
    <row r="1640" spans="1:77">
      <c r="A1640" s="33">
        <v>1635</v>
      </c>
      <c r="BP1640" s="27">
        <v>0.825543303765536</v>
      </c>
      <c r="BQ1640" s="27">
        <v>15652.0298335303</v>
      </c>
      <c r="BR1640" s="27">
        <v>1.42638179007364</v>
      </c>
      <c r="BS1640" s="27">
        <v>25753.8106252956</v>
      </c>
      <c r="BU1640">
        <f t="shared" si="100"/>
        <v>108179.4657313</v>
      </c>
      <c r="BV1640">
        <f t="shared" si="101"/>
        <v>188203.457885751</v>
      </c>
      <c r="BW1640" s="9">
        <v>1635</v>
      </c>
      <c r="BX1640">
        <f t="shared" si="102"/>
        <v>0</v>
      </c>
      <c r="BY1640">
        <f t="shared" si="103"/>
        <v>1</v>
      </c>
    </row>
    <row r="1641" spans="1:77">
      <c r="A1641" s="33">
        <v>1636</v>
      </c>
      <c r="BP1641" s="27">
        <v>0.810412276112707</v>
      </c>
      <c r="BQ1641" s="27">
        <v>10657.7694347545</v>
      </c>
      <c r="BR1641" s="27">
        <v>1.39215658339003</v>
      </c>
      <c r="BS1641" s="27">
        <v>20354.398462232</v>
      </c>
      <c r="BU1641">
        <f t="shared" si="100"/>
        <v>110904.071982151</v>
      </c>
      <c r="BV1641">
        <f t="shared" si="101"/>
        <v>188469.089046272</v>
      </c>
      <c r="BW1641" s="9">
        <v>1636</v>
      </c>
      <c r="BX1641">
        <f t="shared" si="102"/>
        <v>0</v>
      </c>
      <c r="BY1641">
        <f t="shared" si="103"/>
        <v>1</v>
      </c>
    </row>
    <row r="1642" spans="1:77">
      <c r="A1642" s="33">
        <v>1637</v>
      </c>
      <c r="BP1642" s="27">
        <v>0.802873860679751</v>
      </c>
      <c r="BQ1642" s="27">
        <v>10745.2292692563</v>
      </c>
      <c r="BR1642" s="27">
        <v>1.34345220815964</v>
      </c>
      <c r="BS1642" s="27">
        <v>19754.6298675123</v>
      </c>
      <c r="BU1642">
        <f t="shared" si="100"/>
        <v>109685.849832706</v>
      </c>
      <c r="BV1642">
        <f t="shared" si="101"/>
        <v>181763.201356434</v>
      </c>
      <c r="BW1642" s="9">
        <v>1637</v>
      </c>
      <c r="BX1642">
        <f t="shared" si="102"/>
        <v>0</v>
      </c>
      <c r="BY1642">
        <f t="shared" si="103"/>
        <v>1</v>
      </c>
    </row>
    <row r="1643" spans="1:77">
      <c r="A1643" s="33">
        <v>1638</v>
      </c>
      <c r="BP1643" s="27">
        <v>0.851096478650203</v>
      </c>
      <c r="BQ1643" s="27">
        <v>13194.2777236595</v>
      </c>
      <c r="BR1643" s="27">
        <v>1.46528214956713</v>
      </c>
      <c r="BS1643" s="27">
        <v>22222.4972238182</v>
      </c>
      <c r="BU1643">
        <f t="shared" si="100"/>
        <v>114470.194073871</v>
      </c>
      <c r="BV1643">
        <f t="shared" si="101"/>
        <v>197569.825211251</v>
      </c>
      <c r="BW1643" s="9">
        <v>1638</v>
      </c>
      <c r="BX1643">
        <f t="shared" si="102"/>
        <v>0</v>
      </c>
      <c r="BY1643">
        <f t="shared" si="103"/>
        <v>1</v>
      </c>
    </row>
    <row r="1644" spans="1:77">
      <c r="A1644" s="33">
        <v>1639</v>
      </c>
      <c r="BP1644" s="27">
        <v>0.789160149618502</v>
      </c>
      <c r="BQ1644" s="27">
        <v>14564.6468611115</v>
      </c>
      <c r="BR1644" s="27">
        <v>1.34604335194162</v>
      </c>
      <c r="BS1644" s="27">
        <v>26401.6123401614</v>
      </c>
      <c r="BU1644">
        <f t="shared" si="100"/>
        <v>103809.375581664</v>
      </c>
      <c r="BV1644">
        <f t="shared" si="101"/>
        <v>175504.890451082</v>
      </c>
      <c r="BW1644" s="9">
        <v>1639</v>
      </c>
      <c r="BX1644">
        <f t="shared" si="102"/>
        <v>0</v>
      </c>
      <c r="BY1644">
        <f t="shared" si="103"/>
        <v>1</v>
      </c>
    </row>
    <row r="1645" spans="1:77">
      <c r="A1645" s="33">
        <v>1640</v>
      </c>
      <c r="BP1645" s="27">
        <v>0.823228688686322</v>
      </c>
      <c r="BQ1645" s="27">
        <v>14596.4392939273</v>
      </c>
      <c r="BR1645" s="27">
        <v>1.41992491874872</v>
      </c>
      <c r="BS1645" s="27">
        <v>26583.993866655</v>
      </c>
      <c r="BU1645">
        <f t="shared" si="100"/>
        <v>108887.864009021</v>
      </c>
      <c r="BV1645">
        <f t="shared" si="101"/>
        <v>186404.743945654</v>
      </c>
      <c r="BW1645" s="9">
        <v>1640</v>
      </c>
      <c r="BX1645">
        <f t="shared" si="102"/>
        <v>0</v>
      </c>
      <c r="BY1645">
        <f t="shared" si="103"/>
        <v>1</v>
      </c>
    </row>
    <row r="1646" spans="1:77">
      <c r="A1646" s="33">
        <v>1641</v>
      </c>
      <c r="BP1646" s="27">
        <v>0.817190077746735</v>
      </c>
      <c r="BQ1646" s="27">
        <v>14636.578266751</v>
      </c>
      <c r="BR1646" s="27">
        <v>1.43034187011961</v>
      </c>
      <c r="BS1646" s="27">
        <v>23887.5746086809</v>
      </c>
      <c r="BU1646">
        <f t="shared" si="100"/>
        <v>107941.933395259</v>
      </c>
      <c r="BV1646">
        <f t="shared" si="101"/>
        <v>190663.705909261</v>
      </c>
      <c r="BW1646" s="9">
        <v>1641</v>
      </c>
      <c r="BX1646">
        <f t="shared" si="102"/>
        <v>0</v>
      </c>
      <c r="BY1646">
        <f t="shared" si="103"/>
        <v>1</v>
      </c>
    </row>
    <row r="1647" spans="1:77">
      <c r="A1647" s="33">
        <v>1642</v>
      </c>
      <c r="BP1647" s="27">
        <v>0.839407133724037</v>
      </c>
      <c r="BQ1647" s="27">
        <v>13790.1207517872</v>
      </c>
      <c r="BR1647" s="27">
        <v>1.4480945739547</v>
      </c>
      <c r="BS1647" s="27">
        <v>23654.4242871813</v>
      </c>
      <c r="BU1647">
        <f t="shared" si="100"/>
        <v>112120.949306818</v>
      </c>
      <c r="BV1647">
        <f t="shared" si="101"/>
        <v>193559.761806023</v>
      </c>
      <c r="BW1647" s="9">
        <v>1642</v>
      </c>
      <c r="BX1647">
        <f t="shared" si="102"/>
        <v>0</v>
      </c>
      <c r="BY1647">
        <f t="shared" si="103"/>
        <v>1</v>
      </c>
    </row>
    <row r="1648" spans="1:77">
      <c r="A1648" s="33">
        <v>1643</v>
      </c>
      <c r="BP1648" s="27">
        <v>0.816097112904677</v>
      </c>
      <c r="BQ1648" s="27">
        <v>13975.1619591392</v>
      </c>
      <c r="BR1648" s="27">
        <v>1.41034273518193</v>
      </c>
      <c r="BS1648" s="27">
        <v>22969.3704457308</v>
      </c>
      <c r="BU1648">
        <f t="shared" si="100"/>
        <v>108439.404976562</v>
      </c>
      <c r="BV1648">
        <f t="shared" si="101"/>
        <v>188582.039831559</v>
      </c>
      <c r="BW1648" s="9">
        <v>1643</v>
      </c>
      <c r="BX1648">
        <f t="shared" si="102"/>
        <v>0</v>
      </c>
      <c r="BY1648">
        <f t="shared" si="103"/>
        <v>1</v>
      </c>
    </row>
    <row r="1649" spans="1:77">
      <c r="A1649" s="33">
        <v>1644</v>
      </c>
      <c r="BP1649" s="27">
        <v>0.801421797836187</v>
      </c>
      <c r="BQ1649" s="27">
        <v>16181.8687889573</v>
      </c>
      <c r="BR1649" s="27">
        <v>1.38974889791251</v>
      </c>
      <c r="BS1649" s="27">
        <v>24505.4581369669</v>
      </c>
      <c r="BU1649">
        <f t="shared" si="100"/>
        <v>104031.400886471</v>
      </c>
      <c r="BV1649">
        <f t="shared" si="101"/>
        <v>183956.87654991</v>
      </c>
      <c r="BW1649" s="9">
        <v>1644</v>
      </c>
      <c r="BX1649">
        <f t="shared" si="102"/>
        <v>0</v>
      </c>
      <c r="BY1649">
        <f t="shared" si="103"/>
        <v>1</v>
      </c>
    </row>
    <row r="1650" spans="1:77">
      <c r="A1650" s="33">
        <v>1645</v>
      </c>
      <c r="BP1650" s="27">
        <v>0.814648425729519</v>
      </c>
      <c r="BQ1650" s="27">
        <v>14774.1118132427</v>
      </c>
      <c r="BR1650" s="27">
        <v>1.4122272458662</v>
      </c>
      <c r="BS1650" s="27">
        <v>25416.0593025778</v>
      </c>
      <c r="BU1650">
        <f t="shared" si="100"/>
        <v>107423.152046185</v>
      </c>
      <c r="BV1650">
        <f t="shared" si="101"/>
        <v>186418.027577352</v>
      </c>
      <c r="BW1650" s="9">
        <v>1645</v>
      </c>
      <c r="BX1650">
        <f t="shared" si="102"/>
        <v>0</v>
      </c>
      <c r="BY1650">
        <f t="shared" si="103"/>
        <v>1</v>
      </c>
    </row>
    <row r="1651" spans="1:77">
      <c r="A1651" s="33">
        <v>1646</v>
      </c>
      <c r="BP1651" s="27">
        <v>0.820280099910579</v>
      </c>
      <c r="BQ1651" s="27">
        <v>15344.0839148374</v>
      </c>
      <c r="BR1651" s="27">
        <v>1.4347250074754</v>
      </c>
      <c r="BS1651" s="27">
        <v>26658.8651129251</v>
      </c>
      <c r="BU1651">
        <f t="shared" si="100"/>
        <v>107697.931071749</v>
      </c>
      <c r="BV1651">
        <f t="shared" si="101"/>
        <v>188549.886008384</v>
      </c>
      <c r="BW1651" s="9">
        <v>1646</v>
      </c>
      <c r="BX1651">
        <f t="shared" si="102"/>
        <v>0</v>
      </c>
      <c r="BY1651">
        <f t="shared" si="103"/>
        <v>1</v>
      </c>
    </row>
    <row r="1652" spans="1:77">
      <c r="A1652" s="33">
        <v>1647</v>
      </c>
      <c r="BP1652" s="27">
        <v>0.809766864793761</v>
      </c>
      <c r="BQ1652" s="27">
        <v>12456.344126154</v>
      </c>
      <c r="BR1652" s="27">
        <v>1.36089386182844</v>
      </c>
      <c r="BS1652" s="27">
        <v>20885.0706772353</v>
      </c>
      <c r="BU1652">
        <f t="shared" si="100"/>
        <v>109008.68559291</v>
      </c>
      <c r="BV1652">
        <f t="shared" si="101"/>
        <v>183249.008597031</v>
      </c>
      <c r="BW1652" s="9">
        <v>1647</v>
      </c>
      <c r="BX1652">
        <f t="shared" si="102"/>
        <v>0</v>
      </c>
      <c r="BY1652">
        <f t="shared" si="103"/>
        <v>1</v>
      </c>
    </row>
    <row r="1653" spans="1:77">
      <c r="A1653" s="33">
        <v>1648</v>
      </c>
      <c r="BP1653" s="27">
        <v>0.817312397110078</v>
      </c>
      <c r="BQ1653" s="27">
        <v>14692.99101383</v>
      </c>
      <c r="BR1653" s="27">
        <v>1.39172230935366</v>
      </c>
      <c r="BS1653" s="27">
        <v>24346.0632516291</v>
      </c>
      <c r="BU1653">
        <f t="shared" si="100"/>
        <v>107903.868552682</v>
      </c>
      <c r="BV1653">
        <f t="shared" si="101"/>
        <v>184412.28315142</v>
      </c>
      <c r="BW1653" s="9">
        <v>1648</v>
      </c>
      <c r="BX1653">
        <f t="shared" si="102"/>
        <v>0</v>
      </c>
      <c r="BY1653">
        <f t="shared" si="103"/>
        <v>1</v>
      </c>
    </row>
    <row r="1654" spans="1:77">
      <c r="A1654" s="33">
        <v>1649</v>
      </c>
      <c r="BP1654" s="27">
        <v>0.808114510374011</v>
      </c>
      <c r="BQ1654" s="27">
        <v>14598.4978190782</v>
      </c>
      <c r="BR1654" s="27">
        <v>1.39078613147015</v>
      </c>
      <c r="BS1654" s="27">
        <v>23741.3770498722</v>
      </c>
      <c r="BU1654">
        <f t="shared" si="100"/>
        <v>106618.678737023</v>
      </c>
      <c r="BV1654">
        <f t="shared" si="101"/>
        <v>184876.542670651</v>
      </c>
      <c r="BW1654" s="9">
        <v>1649</v>
      </c>
      <c r="BX1654">
        <f t="shared" si="102"/>
        <v>0</v>
      </c>
      <c r="BY1654">
        <f t="shared" si="103"/>
        <v>1</v>
      </c>
    </row>
    <row r="1655" spans="1:77">
      <c r="A1655" s="33">
        <v>1650</v>
      </c>
      <c r="BP1655" s="27">
        <v>0.788009888933566</v>
      </c>
      <c r="BQ1655" s="27">
        <v>12912.6502025037</v>
      </c>
      <c r="BR1655" s="27">
        <v>1.35376866537234</v>
      </c>
      <c r="BS1655" s="27">
        <v>22346.1479595978</v>
      </c>
      <c r="BU1655">
        <f t="shared" si="100"/>
        <v>105288.833137531</v>
      </c>
      <c r="BV1655">
        <f t="shared" si="101"/>
        <v>180719.151846254</v>
      </c>
      <c r="BW1655" s="9">
        <v>1650</v>
      </c>
      <c r="BX1655">
        <f t="shared" si="102"/>
        <v>0</v>
      </c>
      <c r="BY1655">
        <f t="shared" si="103"/>
        <v>1</v>
      </c>
    </row>
    <row r="1656" spans="1:77">
      <c r="A1656" s="33">
        <v>1651</v>
      </c>
      <c r="BP1656" s="27">
        <v>0.786708876460584</v>
      </c>
      <c r="BQ1656" s="27">
        <v>12046.5917139663</v>
      </c>
      <c r="BR1656" s="27">
        <v>1.33870189388444</v>
      </c>
      <c r="BS1656" s="27">
        <v>19743.8174511947</v>
      </c>
      <c r="BU1656">
        <f t="shared" si="100"/>
        <v>105959.739755121</v>
      </c>
      <c r="BV1656">
        <f t="shared" si="101"/>
        <v>181061.466631471</v>
      </c>
      <c r="BW1656" s="9">
        <v>1651</v>
      </c>
      <c r="BX1656">
        <f t="shared" si="102"/>
        <v>0</v>
      </c>
      <c r="BY1656">
        <f t="shared" si="103"/>
        <v>1</v>
      </c>
    </row>
    <row r="1657" spans="1:77">
      <c r="A1657" s="33">
        <v>1652</v>
      </c>
      <c r="BP1657" s="27">
        <v>0.8205275720409</v>
      </c>
      <c r="BQ1657" s="27">
        <v>12004.5469005768</v>
      </c>
      <c r="BR1657" s="27">
        <v>1.4164326089155</v>
      </c>
      <c r="BS1657" s="27">
        <v>22156.5317496271</v>
      </c>
      <c r="BU1657">
        <f t="shared" si="100"/>
        <v>111074.588905558</v>
      </c>
      <c r="BV1657">
        <f t="shared" si="101"/>
        <v>190308.359587698</v>
      </c>
      <c r="BW1657" s="9">
        <v>1652</v>
      </c>
      <c r="BX1657">
        <f t="shared" si="102"/>
        <v>0</v>
      </c>
      <c r="BY1657">
        <f t="shared" si="103"/>
        <v>1</v>
      </c>
    </row>
    <row r="1658" spans="1:77">
      <c r="A1658" s="33">
        <v>1653</v>
      </c>
      <c r="BP1658" s="27">
        <v>0.842491611471563</v>
      </c>
      <c r="BQ1658" s="27">
        <v>15085.2159567605</v>
      </c>
      <c r="BR1658" s="27">
        <v>1.46626313616512</v>
      </c>
      <c r="BS1658" s="27">
        <v>26144.3497035929</v>
      </c>
      <c r="BU1658">
        <f t="shared" si="100"/>
        <v>111288.525763974</v>
      </c>
      <c r="BV1658">
        <f t="shared" si="101"/>
        <v>193795.120721175</v>
      </c>
      <c r="BW1658" s="9">
        <v>1653</v>
      </c>
      <c r="BX1658">
        <f t="shared" si="102"/>
        <v>0</v>
      </c>
      <c r="BY1658">
        <f t="shared" si="103"/>
        <v>1</v>
      </c>
    </row>
    <row r="1659" spans="1:77">
      <c r="A1659" s="33">
        <v>1654</v>
      </c>
      <c r="BP1659" s="27">
        <v>0.722708914983977</v>
      </c>
      <c r="BQ1659" s="27">
        <v>16561.4452827823</v>
      </c>
      <c r="BR1659" s="27">
        <v>1.21980549617535</v>
      </c>
      <c r="BS1659" s="27">
        <v>25510.7700725692</v>
      </c>
      <c r="BU1659">
        <f t="shared" si="100"/>
        <v>91844.8919648142</v>
      </c>
      <c r="BV1659">
        <f t="shared" si="101"/>
        <v>157460.054353733</v>
      </c>
      <c r="BW1659" s="9">
        <v>1654</v>
      </c>
      <c r="BX1659">
        <f t="shared" si="102"/>
        <v>0</v>
      </c>
      <c r="BY1659">
        <f t="shared" si="103"/>
        <v>1</v>
      </c>
    </row>
    <row r="1660" spans="1:77">
      <c r="A1660" s="33">
        <v>1655</v>
      </c>
      <c r="BP1660" s="27">
        <v>0.826610159100683</v>
      </c>
      <c r="BQ1660" s="27">
        <v>14817.9701879126</v>
      </c>
      <c r="BR1660" s="27">
        <v>1.43343157652029</v>
      </c>
      <c r="BS1660" s="27">
        <v>24323.5092771708</v>
      </c>
      <c r="BU1660">
        <f t="shared" si="100"/>
        <v>109173.55367719</v>
      </c>
      <c r="BV1660">
        <f t="shared" si="101"/>
        <v>190691.227200873</v>
      </c>
      <c r="BW1660" s="9">
        <v>1655</v>
      </c>
      <c r="BX1660">
        <f t="shared" si="102"/>
        <v>0</v>
      </c>
      <c r="BY1660">
        <f t="shared" si="103"/>
        <v>1</v>
      </c>
    </row>
    <row r="1661" spans="1:77">
      <c r="A1661" s="33">
        <v>1656</v>
      </c>
      <c r="BP1661" s="27">
        <v>0.794744596091436</v>
      </c>
      <c r="BQ1661" s="27">
        <v>15122.7610290219</v>
      </c>
      <c r="BR1661" s="27">
        <v>1.34833078350818</v>
      </c>
      <c r="BS1661" s="27">
        <v>23402.5797043451</v>
      </c>
      <c r="BU1661">
        <f t="shared" si="100"/>
        <v>104088.928384694</v>
      </c>
      <c r="BV1661">
        <f t="shared" si="101"/>
        <v>178847.037821882</v>
      </c>
      <c r="BW1661" s="9">
        <v>1656</v>
      </c>
      <c r="BX1661">
        <f t="shared" si="102"/>
        <v>0</v>
      </c>
      <c r="BY1661">
        <f t="shared" si="103"/>
        <v>1</v>
      </c>
    </row>
    <row r="1662" spans="1:77">
      <c r="A1662" s="33">
        <v>1657</v>
      </c>
      <c r="BP1662" s="27">
        <v>0.773799413604717</v>
      </c>
      <c r="BQ1662" s="27">
        <v>15067.4536514488</v>
      </c>
      <c r="BR1662" s="27">
        <v>1.30337648041155</v>
      </c>
      <c r="BS1662" s="27">
        <v>23979.7190815971</v>
      </c>
      <c r="BU1662">
        <f t="shared" si="100"/>
        <v>101002.458389259</v>
      </c>
      <c r="BV1662">
        <f t="shared" si="101"/>
        <v>171526.752980135</v>
      </c>
      <c r="BW1662" s="9">
        <v>1657</v>
      </c>
      <c r="BX1662">
        <f t="shared" si="102"/>
        <v>0</v>
      </c>
      <c r="BY1662">
        <f t="shared" si="103"/>
        <v>1</v>
      </c>
    </row>
    <row r="1663" spans="1:77">
      <c r="A1663" s="33">
        <v>1658</v>
      </c>
      <c r="BP1663" s="27">
        <v>0.783795123300997</v>
      </c>
      <c r="BQ1663" s="27">
        <v>11799.1937783429</v>
      </c>
      <c r="BR1663" s="27">
        <v>1.33436172388234</v>
      </c>
      <c r="BS1663" s="27">
        <v>20194.4816073076</v>
      </c>
      <c r="BU1663">
        <f t="shared" si="100"/>
        <v>105770.074716807</v>
      </c>
      <c r="BV1663">
        <f t="shared" si="101"/>
        <v>179959.776975044</v>
      </c>
      <c r="BW1663" s="9">
        <v>1658</v>
      </c>
      <c r="BX1663">
        <f t="shared" si="102"/>
        <v>0</v>
      </c>
      <c r="BY1663">
        <f t="shared" si="103"/>
        <v>1</v>
      </c>
    </row>
    <row r="1664" spans="1:77">
      <c r="A1664" s="33">
        <v>1659</v>
      </c>
      <c r="BP1664" s="27">
        <v>0.834638236906939</v>
      </c>
      <c r="BQ1664" s="27">
        <v>15793.5392700729</v>
      </c>
      <c r="BR1664" s="27">
        <v>1.44881979187286</v>
      </c>
      <c r="BS1664" s="27">
        <v>24479.8085443835</v>
      </c>
      <c r="BU1664">
        <f t="shared" si="100"/>
        <v>109402.196265968</v>
      </c>
      <c r="BV1664">
        <f t="shared" si="101"/>
        <v>192843.160236545</v>
      </c>
      <c r="BW1664" s="9">
        <v>1659</v>
      </c>
      <c r="BX1664">
        <f t="shared" si="102"/>
        <v>0</v>
      </c>
      <c r="BY1664">
        <f t="shared" si="103"/>
        <v>1</v>
      </c>
    </row>
    <row r="1665" spans="1:77">
      <c r="A1665" s="33">
        <v>1660</v>
      </c>
      <c r="BP1665" s="27">
        <v>0.817847925391964</v>
      </c>
      <c r="BQ1665" s="27">
        <v>10740.8216940972</v>
      </c>
      <c r="BR1665" s="27">
        <v>1.40997929176035</v>
      </c>
      <c r="BS1665" s="27">
        <v>19244.7831937897</v>
      </c>
      <c r="BU1665">
        <f t="shared" si="100"/>
        <v>111936.367114697</v>
      </c>
      <c r="BV1665">
        <f t="shared" si="101"/>
        <v>192252.110570262</v>
      </c>
      <c r="BW1665" s="9">
        <v>1660</v>
      </c>
      <c r="BX1665">
        <f t="shared" si="102"/>
        <v>0</v>
      </c>
      <c r="BY1665">
        <f t="shared" si="103"/>
        <v>1</v>
      </c>
    </row>
    <row r="1666" spans="1:77">
      <c r="A1666" s="33">
        <v>1661</v>
      </c>
      <c r="BP1666" s="27">
        <v>0.815163468777591</v>
      </c>
      <c r="BQ1666" s="27">
        <v>12518.7771881747</v>
      </c>
      <c r="BR1666" s="27">
        <v>1.38576801127065</v>
      </c>
      <c r="BS1666" s="27">
        <v>23441.9050083021</v>
      </c>
      <c r="BU1666">
        <f t="shared" si="100"/>
        <v>109755.743128464</v>
      </c>
      <c r="BV1666">
        <f t="shared" si="101"/>
        <v>184423.296682296</v>
      </c>
      <c r="BW1666" s="9">
        <v>1661</v>
      </c>
      <c r="BX1666">
        <f t="shared" si="102"/>
        <v>0</v>
      </c>
      <c r="BY1666">
        <f t="shared" si="103"/>
        <v>1</v>
      </c>
    </row>
    <row r="1667" spans="1:77">
      <c r="A1667" s="33">
        <v>1662</v>
      </c>
      <c r="BP1667" s="27">
        <v>0.803516544776189</v>
      </c>
      <c r="BQ1667" s="27">
        <v>16308.4274467291</v>
      </c>
      <c r="BR1667" s="27">
        <v>1.39350679429962</v>
      </c>
      <c r="BS1667" s="27">
        <v>27333.2508637735</v>
      </c>
      <c r="BU1667">
        <f t="shared" si="100"/>
        <v>104219.054269699</v>
      </c>
      <c r="BV1667">
        <f t="shared" si="101"/>
        <v>181692.76828117</v>
      </c>
      <c r="BW1667" s="9">
        <v>1662</v>
      </c>
      <c r="BX1667">
        <f t="shared" si="102"/>
        <v>0</v>
      </c>
      <c r="BY1667">
        <f t="shared" si="103"/>
        <v>1</v>
      </c>
    </row>
    <row r="1668" spans="1:77">
      <c r="A1668" s="33">
        <v>1663</v>
      </c>
      <c r="BP1668" s="27">
        <v>0.80482897860691</v>
      </c>
      <c r="BQ1668" s="27">
        <v>12300.7670583786</v>
      </c>
      <c r="BR1668" s="27">
        <v>1.35807280667521</v>
      </c>
      <c r="BS1668" s="27">
        <v>20917.1529226478</v>
      </c>
      <c r="BU1668">
        <f t="shared" si="100"/>
        <v>108423.579732658</v>
      </c>
      <c r="BV1668">
        <f t="shared" si="101"/>
        <v>182793.768078634</v>
      </c>
      <c r="BW1668" s="9">
        <v>1663</v>
      </c>
      <c r="BX1668">
        <f t="shared" si="102"/>
        <v>0</v>
      </c>
      <c r="BY1668">
        <f t="shared" si="103"/>
        <v>1</v>
      </c>
    </row>
    <row r="1669" spans="1:77">
      <c r="A1669" s="33">
        <v>1664</v>
      </c>
      <c r="BP1669" s="27">
        <v>0.796159931082802</v>
      </c>
      <c r="BQ1669" s="27">
        <v>22160.9803923767</v>
      </c>
      <c r="BR1669" s="27">
        <v>1.37557435487058</v>
      </c>
      <c r="BS1669" s="27">
        <v>44565.2783388172</v>
      </c>
      <c r="BU1669">
        <f t="shared" si="100"/>
        <v>97263.0092700436</v>
      </c>
      <c r="BV1669">
        <f t="shared" si="101"/>
        <v>161770.87489177</v>
      </c>
      <c r="BW1669" s="9">
        <v>1664</v>
      </c>
      <c r="BX1669">
        <f t="shared" si="102"/>
        <v>0</v>
      </c>
      <c r="BY1669">
        <f t="shared" si="103"/>
        <v>1</v>
      </c>
    </row>
    <row r="1670" spans="1:77">
      <c r="A1670" s="33">
        <v>1665</v>
      </c>
      <c r="BP1670" s="27">
        <v>0.819255522336448</v>
      </c>
      <c r="BQ1670" s="27">
        <v>13713.4114288627</v>
      </c>
      <c r="BR1670" s="27">
        <v>1.41860891703001</v>
      </c>
      <c r="BS1670" s="27">
        <v>22322.8491222715</v>
      </c>
      <c r="BU1670">
        <f t="shared" si="100"/>
        <v>109174.916921605</v>
      </c>
      <c r="BV1670">
        <f t="shared" si="101"/>
        <v>190468.48843223</v>
      </c>
      <c r="BW1670" s="9">
        <v>1665</v>
      </c>
      <c r="BX1670">
        <f t="shared" si="102"/>
        <v>0</v>
      </c>
      <c r="BY1670">
        <f t="shared" si="103"/>
        <v>1</v>
      </c>
    </row>
    <row r="1671" spans="1:77">
      <c r="A1671" s="33">
        <v>1666</v>
      </c>
      <c r="BP1671" s="27">
        <v>0.819536822183471</v>
      </c>
      <c r="BQ1671" s="27">
        <v>14994.0974366046</v>
      </c>
      <c r="BR1671" s="27">
        <v>1.40842733155932</v>
      </c>
      <c r="BS1671" s="27">
        <v>26653.9382513333</v>
      </c>
      <c r="BU1671">
        <f t="shared" ref="BU1671:BU1734" si="104">BP1671*$BV$1-BQ1671</f>
        <v>107936.425890916</v>
      </c>
      <c r="BV1671">
        <f t="shared" ref="BV1671:BV1734" si="105">BR1671*$BV$1-BS1671</f>
        <v>184610.161482564</v>
      </c>
      <c r="BW1671" s="9">
        <v>1666</v>
      </c>
      <c r="BX1671">
        <f t="shared" ref="BX1671:BX1734" si="106">IF(BU1671=MAX($BU1671:$BV1671),1,0)</f>
        <v>0</v>
      </c>
      <c r="BY1671">
        <f t="shared" ref="BY1671:BY1734" si="107">IF(BV1671=MAX($BU1671:$BV1671),1,0)</f>
        <v>1</v>
      </c>
    </row>
    <row r="1672" spans="1:77">
      <c r="A1672" s="33">
        <v>1667</v>
      </c>
      <c r="BP1672" s="27">
        <v>0.858228004456709</v>
      </c>
      <c r="BQ1672" s="27">
        <v>15134.6375191546</v>
      </c>
      <c r="BR1672" s="27">
        <v>1.48794531785027</v>
      </c>
      <c r="BS1672" s="27">
        <v>25199.6802041635</v>
      </c>
      <c r="BU1672">
        <f t="shared" si="104"/>
        <v>113599.563149352</v>
      </c>
      <c r="BV1672">
        <f t="shared" si="105"/>
        <v>197992.117473377</v>
      </c>
      <c r="BW1672" s="9">
        <v>1667</v>
      </c>
      <c r="BX1672">
        <f t="shared" si="106"/>
        <v>0</v>
      </c>
      <c r="BY1672">
        <f t="shared" si="107"/>
        <v>1</v>
      </c>
    </row>
    <row r="1673" spans="1:77">
      <c r="A1673" s="33">
        <v>1668</v>
      </c>
      <c r="BP1673" s="27">
        <v>0.756870230278094</v>
      </c>
      <c r="BQ1673" s="27">
        <v>12917.4674561572</v>
      </c>
      <c r="BR1673" s="27">
        <v>1.28537582381585</v>
      </c>
      <c r="BS1673" s="27">
        <v>22805.4012634578</v>
      </c>
      <c r="BU1673">
        <f t="shared" si="104"/>
        <v>100613.067085557</v>
      </c>
      <c r="BV1673">
        <f t="shared" si="105"/>
        <v>170000.97230892</v>
      </c>
      <c r="BW1673" s="9">
        <v>1668</v>
      </c>
      <c r="BX1673">
        <f t="shared" si="106"/>
        <v>0</v>
      </c>
      <c r="BY1673">
        <f t="shared" si="107"/>
        <v>1</v>
      </c>
    </row>
    <row r="1674" spans="1:77">
      <c r="A1674" s="33">
        <v>1669</v>
      </c>
      <c r="BP1674" s="27">
        <v>0.839832675656607</v>
      </c>
      <c r="BQ1674" s="27">
        <v>12872.9221518897</v>
      </c>
      <c r="BR1674" s="27">
        <v>1.4489764869873</v>
      </c>
      <c r="BS1674" s="27">
        <v>21146.6517304779</v>
      </c>
      <c r="BU1674">
        <f t="shared" si="104"/>
        <v>113101.979196601</v>
      </c>
      <c r="BV1674">
        <f t="shared" si="105"/>
        <v>196199.821317618</v>
      </c>
      <c r="BW1674" s="9">
        <v>1669</v>
      </c>
      <c r="BX1674">
        <f t="shared" si="106"/>
        <v>0</v>
      </c>
      <c r="BY1674">
        <f t="shared" si="107"/>
        <v>1</v>
      </c>
    </row>
    <row r="1675" spans="1:77">
      <c r="A1675" s="33">
        <v>1670</v>
      </c>
      <c r="BP1675" s="27">
        <v>0.830522906997883</v>
      </c>
      <c r="BQ1675" s="27">
        <v>14396.8027261761</v>
      </c>
      <c r="BR1675" s="27">
        <v>1.43074400060379</v>
      </c>
      <c r="BS1675" s="27">
        <v>23659.9621564273</v>
      </c>
      <c r="BU1675">
        <f t="shared" si="104"/>
        <v>110181.633323506</v>
      </c>
      <c r="BV1675">
        <f t="shared" si="105"/>
        <v>190951.637934142</v>
      </c>
      <c r="BW1675" s="9">
        <v>1670</v>
      </c>
      <c r="BX1675">
        <f t="shared" si="106"/>
        <v>0</v>
      </c>
      <c r="BY1675">
        <f t="shared" si="107"/>
        <v>1</v>
      </c>
    </row>
    <row r="1676" spans="1:77">
      <c r="A1676" s="33">
        <v>1671</v>
      </c>
      <c r="BP1676" s="27">
        <v>0.815356059592707</v>
      </c>
      <c r="BQ1676" s="27">
        <v>18810.990297961</v>
      </c>
      <c r="BR1676" s="27">
        <v>1.38925276013416</v>
      </c>
      <c r="BS1676" s="27">
        <v>29287.6632427763</v>
      </c>
      <c r="BU1676">
        <f t="shared" si="104"/>
        <v>103492.418640945</v>
      </c>
      <c r="BV1676">
        <f t="shared" si="105"/>
        <v>179100.250777348</v>
      </c>
      <c r="BW1676" s="9">
        <v>1671</v>
      </c>
      <c r="BX1676">
        <f t="shared" si="106"/>
        <v>0</v>
      </c>
      <c r="BY1676">
        <f t="shared" si="107"/>
        <v>1</v>
      </c>
    </row>
    <row r="1677" spans="1:77">
      <c r="A1677" s="33">
        <v>1672</v>
      </c>
      <c r="BP1677" s="27">
        <v>0.809557293435103</v>
      </c>
      <c r="BQ1677" s="27">
        <v>12799.4232905534</v>
      </c>
      <c r="BR1677" s="27">
        <v>1.37961883708134</v>
      </c>
      <c r="BS1677" s="27">
        <v>23482.6305136921</v>
      </c>
      <c r="BU1677">
        <f t="shared" si="104"/>
        <v>108634.170724712</v>
      </c>
      <c r="BV1677">
        <f t="shared" si="105"/>
        <v>183460.195048508</v>
      </c>
      <c r="BW1677" s="9">
        <v>1672</v>
      </c>
      <c r="BX1677">
        <f t="shared" si="106"/>
        <v>0</v>
      </c>
      <c r="BY1677">
        <f t="shared" si="107"/>
        <v>1</v>
      </c>
    </row>
    <row r="1678" spans="1:77">
      <c r="A1678" s="33">
        <v>1673</v>
      </c>
      <c r="BP1678" s="27">
        <v>0.790892398067713</v>
      </c>
      <c r="BQ1678" s="27">
        <v>11134.1563561705</v>
      </c>
      <c r="BR1678" s="27">
        <v>1.35690369186712</v>
      </c>
      <c r="BS1678" s="27">
        <v>20947.746555465</v>
      </c>
      <c r="BU1678">
        <f t="shared" si="104"/>
        <v>107499.703353987</v>
      </c>
      <c r="BV1678">
        <f t="shared" si="105"/>
        <v>182587.807224603</v>
      </c>
      <c r="BW1678" s="9">
        <v>1673</v>
      </c>
      <c r="BX1678">
        <f t="shared" si="106"/>
        <v>0</v>
      </c>
      <c r="BY1678">
        <f t="shared" si="107"/>
        <v>1</v>
      </c>
    </row>
    <row r="1679" spans="1:77">
      <c r="A1679" s="33">
        <v>1674</v>
      </c>
      <c r="BP1679" s="27">
        <v>0.826846553210893</v>
      </c>
      <c r="BQ1679" s="27">
        <v>14188.9331471108</v>
      </c>
      <c r="BR1679" s="27">
        <v>1.44504957311511</v>
      </c>
      <c r="BS1679" s="27">
        <v>24310.9848588533</v>
      </c>
      <c r="BU1679">
        <f t="shared" si="104"/>
        <v>109838.049834523</v>
      </c>
      <c r="BV1679">
        <f t="shared" si="105"/>
        <v>192446.451108413</v>
      </c>
      <c r="BW1679" s="9">
        <v>1674</v>
      </c>
      <c r="BX1679">
        <f t="shared" si="106"/>
        <v>0</v>
      </c>
      <c r="BY1679">
        <f t="shared" si="107"/>
        <v>1</v>
      </c>
    </row>
    <row r="1680" spans="1:77">
      <c r="A1680" s="33">
        <v>1675</v>
      </c>
      <c r="BP1680" s="27">
        <v>0.829723206387475</v>
      </c>
      <c r="BQ1680" s="27">
        <v>16244.6895256714</v>
      </c>
      <c r="BR1680" s="27">
        <v>1.44748096954392</v>
      </c>
      <c r="BS1680" s="27">
        <v>25841.868974422</v>
      </c>
      <c r="BU1680">
        <f t="shared" si="104"/>
        <v>108213.79143245</v>
      </c>
      <c r="BV1680">
        <f t="shared" si="105"/>
        <v>191280.276457166</v>
      </c>
      <c r="BW1680" s="9">
        <v>1675</v>
      </c>
      <c r="BX1680">
        <f t="shared" si="106"/>
        <v>0</v>
      </c>
      <c r="BY1680">
        <f t="shared" si="107"/>
        <v>1</v>
      </c>
    </row>
    <row r="1681" spans="1:77">
      <c r="A1681" s="33">
        <v>1676</v>
      </c>
      <c r="BP1681" s="27">
        <v>0.801258318378351</v>
      </c>
      <c r="BQ1681" s="27">
        <v>14777.1118957688</v>
      </c>
      <c r="BR1681" s="27">
        <v>1.3690347788174</v>
      </c>
      <c r="BS1681" s="27">
        <v>24551.1744704937</v>
      </c>
      <c r="BU1681">
        <f t="shared" si="104"/>
        <v>105411.635860984</v>
      </c>
      <c r="BV1681">
        <f t="shared" si="105"/>
        <v>180804.042352116</v>
      </c>
      <c r="BW1681" s="9">
        <v>1676</v>
      </c>
      <c r="BX1681">
        <f t="shared" si="106"/>
        <v>0</v>
      </c>
      <c r="BY1681">
        <f t="shared" si="107"/>
        <v>1</v>
      </c>
    </row>
    <row r="1682" spans="1:77">
      <c r="A1682" s="33">
        <v>1677</v>
      </c>
      <c r="BP1682" s="27">
        <v>0.83000358300301</v>
      </c>
      <c r="BQ1682" s="27">
        <v>13071.4339748272</v>
      </c>
      <c r="BR1682" s="27">
        <v>1.4526380263279</v>
      </c>
      <c r="BS1682" s="27">
        <v>22836.1842437901</v>
      </c>
      <c r="BU1682">
        <f t="shared" si="104"/>
        <v>111429.103475624</v>
      </c>
      <c r="BV1682">
        <f t="shared" si="105"/>
        <v>195059.519705395</v>
      </c>
      <c r="BW1682" s="9">
        <v>1677</v>
      </c>
      <c r="BX1682">
        <f t="shared" si="106"/>
        <v>0</v>
      </c>
      <c r="BY1682">
        <f t="shared" si="107"/>
        <v>1</v>
      </c>
    </row>
    <row r="1683" spans="1:77">
      <c r="A1683" s="33">
        <v>1678</v>
      </c>
      <c r="BP1683" s="27">
        <v>0.838027225692396</v>
      </c>
      <c r="BQ1683" s="27">
        <v>14055.6174145778</v>
      </c>
      <c r="BR1683" s="27">
        <v>1.46023912986243</v>
      </c>
      <c r="BS1683" s="27">
        <v>24894.2885459287</v>
      </c>
      <c r="BU1683">
        <f t="shared" si="104"/>
        <v>111648.466439282</v>
      </c>
      <c r="BV1683">
        <f t="shared" si="105"/>
        <v>194141.580933437</v>
      </c>
      <c r="BW1683" s="9">
        <v>1678</v>
      </c>
      <c r="BX1683">
        <f t="shared" si="106"/>
        <v>0</v>
      </c>
      <c r="BY1683">
        <f t="shared" si="107"/>
        <v>1</v>
      </c>
    </row>
    <row r="1684" spans="1:77">
      <c r="A1684" s="33">
        <v>1679</v>
      </c>
      <c r="BP1684" s="27">
        <v>0.856140438488581</v>
      </c>
      <c r="BQ1684" s="27">
        <v>9348.43180293401</v>
      </c>
      <c r="BR1684" s="27">
        <v>1.47906159574027</v>
      </c>
      <c r="BS1684" s="27">
        <v>16994.5100662272</v>
      </c>
      <c r="BU1684">
        <f t="shared" si="104"/>
        <v>119072.633970353</v>
      </c>
      <c r="BV1684">
        <f t="shared" si="105"/>
        <v>204864.729294813</v>
      </c>
      <c r="BW1684" s="9">
        <v>1679</v>
      </c>
      <c r="BX1684">
        <f t="shared" si="106"/>
        <v>0</v>
      </c>
      <c r="BY1684">
        <f t="shared" si="107"/>
        <v>1</v>
      </c>
    </row>
    <row r="1685" spans="1:77">
      <c r="A1685" s="33">
        <v>1680</v>
      </c>
      <c r="BP1685" s="27">
        <v>0.812080384858928</v>
      </c>
      <c r="BQ1685" s="27">
        <v>18172.85009584</v>
      </c>
      <c r="BR1685" s="27">
        <v>1.38515661889919</v>
      </c>
      <c r="BS1685" s="27">
        <v>28337.3939599384</v>
      </c>
      <c r="BU1685">
        <f t="shared" si="104"/>
        <v>103639.207632999</v>
      </c>
      <c r="BV1685">
        <f t="shared" si="105"/>
        <v>179436.098874939</v>
      </c>
      <c r="BW1685" s="9">
        <v>1680</v>
      </c>
      <c r="BX1685">
        <f t="shared" si="106"/>
        <v>0</v>
      </c>
      <c r="BY1685">
        <f t="shared" si="107"/>
        <v>1</v>
      </c>
    </row>
    <row r="1686" spans="1:77">
      <c r="A1686" s="33">
        <v>1681</v>
      </c>
      <c r="BP1686" s="27">
        <v>0.776498292815417</v>
      </c>
      <c r="BQ1686" s="27">
        <v>18108.6207444976</v>
      </c>
      <c r="BR1686" s="27">
        <v>1.31170923566552</v>
      </c>
      <c r="BS1686" s="27">
        <v>29420.9109118916</v>
      </c>
      <c r="BU1686">
        <f t="shared" si="104"/>
        <v>98366.123177815</v>
      </c>
      <c r="BV1686">
        <f t="shared" si="105"/>
        <v>167335.474437936</v>
      </c>
      <c r="BW1686" s="9">
        <v>1681</v>
      </c>
      <c r="BX1686">
        <f t="shared" si="106"/>
        <v>0</v>
      </c>
      <c r="BY1686">
        <f t="shared" si="107"/>
        <v>1</v>
      </c>
    </row>
    <row r="1687" spans="1:77">
      <c r="A1687" s="33">
        <v>1682</v>
      </c>
      <c r="BP1687" s="27">
        <v>0.820816364581198</v>
      </c>
      <c r="BQ1687" s="27">
        <v>12833.3969850177</v>
      </c>
      <c r="BR1687" s="27">
        <v>1.44050874488575</v>
      </c>
      <c r="BS1687" s="27">
        <v>25286.9128520795</v>
      </c>
      <c r="BU1687">
        <f t="shared" si="104"/>
        <v>110289.057702162</v>
      </c>
      <c r="BV1687">
        <f t="shared" si="105"/>
        <v>190789.398880782</v>
      </c>
      <c r="BW1687" s="9">
        <v>1682</v>
      </c>
      <c r="BX1687">
        <f t="shared" si="106"/>
        <v>0</v>
      </c>
      <c r="BY1687">
        <f t="shared" si="107"/>
        <v>1</v>
      </c>
    </row>
    <row r="1688" spans="1:77">
      <c r="A1688" s="33">
        <v>1683</v>
      </c>
      <c r="BP1688" s="27">
        <v>0.757861062990586</v>
      </c>
      <c r="BQ1688" s="27">
        <v>16511.1820733584</v>
      </c>
      <c r="BR1688" s="27">
        <v>1.29104355163077</v>
      </c>
      <c r="BS1688" s="27">
        <v>26908.8119041207</v>
      </c>
      <c r="BU1688">
        <f t="shared" si="104"/>
        <v>97167.9773752295</v>
      </c>
      <c r="BV1688">
        <f t="shared" si="105"/>
        <v>166747.720840495</v>
      </c>
      <c r="BW1688" s="9">
        <v>1683</v>
      </c>
      <c r="BX1688">
        <f t="shared" si="106"/>
        <v>0</v>
      </c>
      <c r="BY1688">
        <f t="shared" si="107"/>
        <v>1</v>
      </c>
    </row>
    <row r="1689" spans="1:77">
      <c r="A1689" s="33">
        <v>1684</v>
      </c>
      <c r="BP1689" s="27">
        <v>0.773725533384725</v>
      </c>
      <c r="BQ1689" s="27">
        <v>22478.5933759311</v>
      </c>
      <c r="BR1689" s="27">
        <v>1.33651498689963</v>
      </c>
      <c r="BS1689" s="27">
        <v>29842.3366449608</v>
      </c>
      <c r="BU1689">
        <f t="shared" si="104"/>
        <v>93580.2366317777</v>
      </c>
      <c r="BV1689">
        <f t="shared" si="105"/>
        <v>170634.911389984</v>
      </c>
      <c r="BW1689" s="9">
        <v>1684</v>
      </c>
      <c r="BX1689">
        <f t="shared" si="106"/>
        <v>0</v>
      </c>
      <c r="BY1689">
        <f t="shared" si="107"/>
        <v>1</v>
      </c>
    </row>
    <row r="1690" spans="1:77">
      <c r="A1690" s="33">
        <v>1685</v>
      </c>
      <c r="BP1690" s="27">
        <v>0.800713153799452</v>
      </c>
      <c r="BQ1690" s="27">
        <v>15461.1926433817</v>
      </c>
      <c r="BR1690" s="27">
        <v>1.37143289010478</v>
      </c>
      <c r="BS1690" s="27">
        <v>24298.7815675206</v>
      </c>
      <c r="BU1690">
        <f t="shared" si="104"/>
        <v>104645.780426536</v>
      </c>
      <c r="BV1690">
        <f t="shared" si="105"/>
        <v>181416.151948196</v>
      </c>
      <c r="BW1690" s="9">
        <v>1685</v>
      </c>
      <c r="BX1690">
        <f t="shared" si="106"/>
        <v>0</v>
      </c>
      <c r="BY1690">
        <f t="shared" si="107"/>
        <v>1</v>
      </c>
    </row>
    <row r="1691" spans="1:77">
      <c r="A1691" s="33">
        <v>1686</v>
      </c>
      <c r="BP1691" s="27">
        <v>0.761062912168944</v>
      </c>
      <c r="BQ1691" s="27">
        <v>14039.9627463108</v>
      </c>
      <c r="BR1691" s="27">
        <v>1.29485503178339</v>
      </c>
      <c r="BS1691" s="27">
        <v>23120.8897897314</v>
      </c>
      <c r="BU1691">
        <f t="shared" si="104"/>
        <v>100119.474079031</v>
      </c>
      <c r="BV1691">
        <f t="shared" si="105"/>
        <v>171107.364977777</v>
      </c>
      <c r="BW1691" s="9">
        <v>1686</v>
      </c>
      <c r="BX1691">
        <f t="shared" si="106"/>
        <v>0</v>
      </c>
      <c r="BY1691">
        <f t="shared" si="107"/>
        <v>1</v>
      </c>
    </row>
    <row r="1692" spans="1:77">
      <c r="A1692" s="33">
        <v>1687</v>
      </c>
      <c r="BP1692" s="27">
        <v>0.844072124823577</v>
      </c>
      <c r="BQ1692" s="27">
        <v>10992.7742721161</v>
      </c>
      <c r="BR1692" s="27">
        <v>1.47858293312202</v>
      </c>
      <c r="BS1692" s="27">
        <v>19778.4898952412</v>
      </c>
      <c r="BU1692">
        <f t="shared" si="104"/>
        <v>115618.04445142</v>
      </c>
      <c r="BV1692">
        <f t="shared" si="105"/>
        <v>202008.950073062</v>
      </c>
      <c r="BW1692" s="9">
        <v>1687</v>
      </c>
      <c r="BX1692">
        <f t="shared" si="106"/>
        <v>0</v>
      </c>
      <c r="BY1692">
        <f t="shared" si="107"/>
        <v>1</v>
      </c>
    </row>
    <row r="1693" spans="1:77">
      <c r="A1693" s="33">
        <v>1688</v>
      </c>
      <c r="BP1693" s="27">
        <v>0.790666554068043</v>
      </c>
      <c r="BQ1693" s="27">
        <v>16351.0960625711</v>
      </c>
      <c r="BR1693" s="27">
        <v>1.36931817806133</v>
      </c>
      <c r="BS1693" s="27">
        <v>26861.2295014629</v>
      </c>
      <c r="BU1693">
        <f t="shared" si="104"/>
        <v>102248.887047635</v>
      </c>
      <c r="BV1693">
        <f t="shared" si="105"/>
        <v>178536.497207736</v>
      </c>
      <c r="BW1693" s="9">
        <v>1688</v>
      </c>
      <c r="BX1693">
        <f t="shared" si="106"/>
        <v>0</v>
      </c>
      <c r="BY1693">
        <f t="shared" si="107"/>
        <v>1</v>
      </c>
    </row>
    <row r="1694" spans="1:77">
      <c r="A1694" s="33">
        <v>1689</v>
      </c>
      <c r="BP1694" s="27">
        <v>0.792873702412346</v>
      </c>
      <c r="BQ1694" s="27">
        <v>12177.0555953953</v>
      </c>
      <c r="BR1694" s="27">
        <v>1.36961832049547</v>
      </c>
      <c r="BS1694" s="27">
        <v>22136.5816314975</v>
      </c>
      <c r="BU1694">
        <f t="shared" si="104"/>
        <v>106753.999766457</v>
      </c>
      <c r="BV1694">
        <f t="shared" si="105"/>
        <v>183306.166442822</v>
      </c>
      <c r="BW1694" s="9">
        <v>1689</v>
      </c>
      <c r="BX1694">
        <f t="shared" si="106"/>
        <v>0</v>
      </c>
      <c r="BY1694">
        <f t="shared" si="107"/>
        <v>1</v>
      </c>
    </row>
    <row r="1695" spans="1:77">
      <c r="A1695" s="33">
        <v>1690</v>
      </c>
      <c r="BP1695" s="27">
        <v>0.814661989207439</v>
      </c>
      <c r="BQ1695" s="27">
        <v>13338.4954245584</v>
      </c>
      <c r="BR1695" s="27">
        <v>1.40124982747706</v>
      </c>
      <c r="BS1695" s="27">
        <v>25034.1667541642</v>
      </c>
      <c r="BU1695">
        <f t="shared" si="104"/>
        <v>108860.802956557</v>
      </c>
      <c r="BV1695">
        <f t="shared" si="105"/>
        <v>185153.307367395</v>
      </c>
      <c r="BW1695" s="9">
        <v>1690</v>
      </c>
      <c r="BX1695">
        <f t="shared" si="106"/>
        <v>0</v>
      </c>
      <c r="BY1695">
        <f t="shared" si="107"/>
        <v>1</v>
      </c>
    </row>
    <row r="1696" spans="1:77">
      <c r="A1696" s="33">
        <v>1691</v>
      </c>
      <c r="BP1696" s="27">
        <v>0.797931691998689</v>
      </c>
      <c r="BQ1696" s="27">
        <v>12248.5199987955</v>
      </c>
      <c r="BR1696" s="27">
        <v>1.36826533826446</v>
      </c>
      <c r="BS1696" s="27">
        <v>20524.9074820038</v>
      </c>
      <c r="BU1696">
        <f t="shared" si="104"/>
        <v>107441.233801008</v>
      </c>
      <c r="BV1696">
        <f t="shared" si="105"/>
        <v>184714.893257665</v>
      </c>
      <c r="BW1696" s="9">
        <v>1691</v>
      </c>
      <c r="BX1696">
        <f t="shared" si="106"/>
        <v>0</v>
      </c>
      <c r="BY1696">
        <f t="shared" si="107"/>
        <v>1</v>
      </c>
    </row>
    <row r="1697" spans="1:77">
      <c r="A1697" s="33">
        <v>1692</v>
      </c>
      <c r="BP1697" s="27">
        <v>0.850941105163129</v>
      </c>
      <c r="BQ1697" s="27">
        <v>14415.6622283663</v>
      </c>
      <c r="BR1697" s="27">
        <v>1.48592185726439</v>
      </c>
      <c r="BS1697" s="27">
        <v>23131.2684763272</v>
      </c>
      <c r="BU1697">
        <f t="shared" si="104"/>
        <v>113225.503546103</v>
      </c>
      <c r="BV1697">
        <f t="shared" si="105"/>
        <v>199757.010113331</v>
      </c>
      <c r="BW1697" s="9">
        <v>1692</v>
      </c>
      <c r="BX1697">
        <f t="shared" si="106"/>
        <v>0</v>
      </c>
      <c r="BY1697">
        <f t="shared" si="107"/>
        <v>1</v>
      </c>
    </row>
    <row r="1698" spans="1:77">
      <c r="A1698" s="33">
        <v>1693</v>
      </c>
      <c r="BP1698" s="27">
        <v>0.786509816766189</v>
      </c>
      <c r="BQ1698" s="27">
        <v>12329.1757541038</v>
      </c>
      <c r="BR1698" s="27">
        <v>1.34868205793194</v>
      </c>
      <c r="BS1698" s="27">
        <v>21277.4778547059</v>
      </c>
      <c r="BU1698">
        <f t="shared" si="104"/>
        <v>105647.296760825</v>
      </c>
      <c r="BV1698">
        <f t="shared" si="105"/>
        <v>181024.830835085</v>
      </c>
      <c r="BW1698" s="9">
        <v>1693</v>
      </c>
      <c r="BX1698">
        <f t="shared" si="106"/>
        <v>0</v>
      </c>
      <c r="BY1698">
        <f t="shared" si="107"/>
        <v>1</v>
      </c>
    </row>
    <row r="1699" spans="1:77">
      <c r="A1699" s="33">
        <v>1694</v>
      </c>
      <c r="BP1699" s="27">
        <v>0.821889171594745</v>
      </c>
      <c r="BQ1699" s="27">
        <v>14061.5398222567</v>
      </c>
      <c r="BR1699" s="27">
        <v>1.38964858916892</v>
      </c>
      <c r="BS1699" s="27">
        <v>24216.7337107647</v>
      </c>
      <c r="BU1699">
        <f t="shared" si="104"/>
        <v>109221.835916955</v>
      </c>
      <c r="BV1699">
        <f t="shared" si="105"/>
        <v>184230.554664574</v>
      </c>
      <c r="BW1699" s="9">
        <v>1694</v>
      </c>
      <c r="BX1699">
        <f t="shared" si="106"/>
        <v>0</v>
      </c>
      <c r="BY1699">
        <f t="shared" si="107"/>
        <v>1</v>
      </c>
    </row>
    <row r="1700" spans="1:77">
      <c r="A1700" s="33">
        <v>1695</v>
      </c>
      <c r="BP1700" s="27">
        <v>0.811207758325744</v>
      </c>
      <c r="BQ1700" s="27">
        <v>12714.7519009192</v>
      </c>
      <c r="BR1700" s="27">
        <v>1.39807049773934</v>
      </c>
      <c r="BS1700" s="27">
        <v>23526.1986226071</v>
      </c>
      <c r="BU1700">
        <f t="shared" si="104"/>
        <v>108966.411847942</v>
      </c>
      <c r="BV1700">
        <f t="shared" si="105"/>
        <v>186184.376038294</v>
      </c>
      <c r="BW1700" s="9">
        <v>1695</v>
      </c>
      <c r="BX1700">
        <f t="shared" si="106"/>
        <v>0</v>
      </c>
      <c r="BY1700">
        <f t="shared" si="107"/>
        <v>1</v>
      </c>
    </row>
    <row r="1701" spans="1:77">
      <c r="A1701" s="33">
        <v>1696</v>
      </c>
      <c r="BP1701" s="27">
        <v>0.832120515924594</v>
      </c>
      <c r="BQ1701" s="27">
        <v>14709.0465903246</v>
      </c>
      <c r="BR1701" s="27">
        <v>1.42911187859915</v>
      </c>
      <c r="BS1701" s="27">
        <v>23405.0460093947</v>
      </c>
      <c r="BU1701">
        <f t="shared" si="104"/>
        <v>110109.030798365</v>
      </c>
      <c r="BV1701">
        <f t="shared" si="105"/>
        <v>190961.735780478</v>
      </c>
      <c r="BW1701" s="9">
        <v>1696</v>
      </c>
      <c r="BX1701">
        <f t="shared" si="106"/>
        <v>0</v>
      </c>
      <c r="BY1701">
        <f t="shared" si="107"/>
        <v>1</v>
      </c>
    </row>
    <row r="1702" spans="1:77">
      <c r="A1702" s="33">
        <v>1697</v>
      </c>
      <c r="BP1702" s="27">
        <v>0.835580167176902</v>
      </c>
      <c r="BQ1702" s="27">
        <v>17494.3082971525</v>
      </c>
      <c r="BR1702" s="27">
        <v>1.44995293823206</v>
      </c>
      <c r="BS1702" s="27">
        <v>31321.1099883687</v>
      </c>
      <c r="BU1702">
        <f t="shared" si="104"/>
        <v>107842.716779383</v>
      </c>
      <c r="BV1702">
        <f t="shared" si="105"/>
        <v>186171.83074644</v>
      </c>
      <c r="BW1702" s="9">
        <v>1697</v>
      </c>
      <c r="BX1702">
        <f t="shared" si="106"/>
        <v>0</v>
      </c>
      <c r="BY1702">
        <f t="shared" si="107"/>
        <v>1</v>
      </c>
    </row>
    <row r="1703" spans="1:77">
      <c r="A1703" s="33">
        <v>1698</v>
      </c>
      <c r="BP1703" s="27">
        <v>0.830647732353342</v>
      </c>
      <c r="BQ1703" s="27">
        <v>13833.5937065038</v>
      </c>
      <c r="BR1703" s="27">
        <v>1.41686013767846</v>
      </c>
      <c r="BS1703" s="27">
        <v>26387.3395399494</v>
      </c>
      <c r="BU1703">
        <f t="shared" si="104"/>
        <v>110763.566146497</v>
      </c>
      <c r="BV1703">
        <f t="shared" si="105"/>
        <v>186141.681111819</v>
      </c>
      <c r="BW1703" s="9">
        <v>1698</v>
      </c>
      <c r="BX1703">
        <f t="shared" si="106"/>
        <v>0</v>
      </c>
      <c r="BY1703">
        <f t="shared" si="107"/>
        <v>1</v>
      </c>
    </row>
    <row r="1704" spans="1:77">
      <c r="A1704" s="33">
        <v>1699</v>
      </c>
      <c r="BP1704" s="27">
        <v>0.757078726125886</v>
      </c>
      <c r="BQ1704" s="27">
        <v>17942.2135838622</v>
      </c>
      <c r="BR1704" s="27">
        <v>1.28887123756055</v>
      </c>
      <c r="BS1704" s="27">
        <v>28540.3919779687</v>
      </c>
      <c r="BU1704">
        <f t="shared" si="104"/>
        <v>95619.5953350207</v>
      </c>
      <c r="BV1704">
        <f t="shared" si="105"/>
        <v>164790.293656114</v>
      </c>
      <c r="BW1704" s="9">
        <v>1699</v>
      </c>
      <c r="BX1704">
        <f t="shared" si="106"/>
        <v>0</v>
      </c>
      <c r="BY1704">
        <f t="shared" si="107"/>
        <v>1</v>
      </c>
    </row>
    <row r="1705" spans="1:77">
      <c r="A1705" s="33">
        <v>1700</v>
      </c>
      <c r="BP1705" s="27">
        <v>0.799771958005234</v>
      </c>
      <c r="BQ1705" s="27">
        <v>12930.3379258464</v>
      </c>
      <c r="BR1705" s="27">
        <v>1.37903984144344</v>
      </c>
      <c r="BS1705" s="27">
        <v>20751.7126280255</v>
      </c>
      <c r="BU1705">
        <f t="shared" si="104"/>
        <v>107035.455774939</v>
      </c>
      <c r="BV1705">
        <f t="shared" si="105"/>
        <v>186104.263588491</v>
      </c>
      <c r="BW1705" s="9">
        <v>1700</v>
      </c>
      <c r="BX1705">
        <f t="shared" si="106"/>
        <v>0</v>
      </c>
      <c r="BY1705">
        <f t="shared" si="107"/>
        <v>1</v>
      </c>
    </row>
    <row r="1706" spans="1:77">
      <c r="A1706" s="33">
        <v>1701</v>
      </c>
      <c r="BP1706" s="27">
        <v>0.801054384889395</v>
      </c>
      <c r="BQ1706" s="27">
        <v>13627.3193733806</v>
      </c>
      <c r="BR1706" s="27">
        <v>1.34553725295062</v>
      </c>
      <c r="BS1706" s="27">
        <v>22078.658660283</v>
      </c>
      <c r="BU1706">
        <f t="shared" si="104"/>
        <v>106530.838360029</v>
      </c>
      <c r="BV1706">
        <f t="shared" si="105"/>
        <v>179751.92928231</v>
      </c>
      <c r="BW1706" s="9">
        <v>1701</v>
      </c>
      <c r="BX1706">
        <f t="shared" si="106"/>
        <v>0</v>
      </c>
      <c r="BY1706">
        <f t="shared" si="107"/>
        <v>1</v>
      </c>
    </row>
    <row r="1707" spans="1:77">
      <c r="A1707" s="33">
        <v>1702</v>
      </c>
      <c r="BP1707" s="27">
        <v>0.830758848568456</v>
      </c>
      <c r="BQ1707" s="27">
        <v>10478.6631842475</v>
      </c>
      <c r="BR1707" s="27">
        <v>1.41572496009082</v>
      </c>
      <c r="BS1707" s="27">
        <v>17711.435989345</v>
      </c>
      <c r="BU1707">
        <f t="shared" si="104"/>
        <v>114135.164101021</v>
      </c>
      <c r="BV1707">
        <f t="shared" si="105"/>
        <v>194647.308024278</v>
      </c>
      <c r="BW1707" s="9">
        <v>1702</v>
      </c>
      <c r="BX1707">
        <f t="shared" si="106"/>
        <v>0</v>
      </c>
      <c r="BY1707">
        <f t="shared" si="107"/>
        <v>1</v>
      </c>
    </row>
    <row r="1708" spans="1:77">
      <c r="A1708" s="33">
        <v>1703</v>
      </c>
      <c r="BP1708" s="27">
        <v>0.787369354878173</v>
      </c>
      <c r="BQ1708" s="27">
        <v>15420.8104771692</v>
      </c>
      <c r="BR1708" s="27">
        <v>1.32681993200125</v>
      </c>
      <c r="BS1708" s="27">
        <v>26222.2478579954</v>
      </c>
      <c r="BU1708">
        <f t="shared" si="104"/>
        <v>102684.592754557</v>
      </c>
      <c r="BV1708">
        <f t="shared" si="105"/>
        <v>172800.741942191</v>
      </c>
      <c r="BW1708" s="9">
        <v>1703</v>
      </c>
      <c r="BX1708">
        <f t="shared" si="106"/>
        <v>0</v>
      </c>
      <c r="BY1708">
        <f t="shared" si="107"/>
        <v>1</v>
      </c>
    </row>
    <row r="1709" spans="1:77">
      <c r="A1709" s="33">
        <v>1704</v>
      </c>
      <c r="BP1709" s="27">
        <v>0.780442537410794</v>
      </c>
      <c r="BQ1709" s="27">
        <v>21130.4770562667</v>
      </c>
      <c r="BR1709" s="27">
        <v>1.34894479366281</v>
      </c>
      <c r="BS1709" s="27">
        <v>31123.2175530091</v>
      </c>
      <c r="BU1709">
        <f t="shared" si="104"/>
        <v>95935.9035553525</v>
      </c>
      <c r="BV1709">
        <f t="shared" si="105"/>
        <v>171218.501496412</v>
      </c>
      <c r="BW1709" s="9">
        <v>1704</v>
      </c>
      <c r="BX1709">
        <f t="shared" si="106"/>
        <v>0</v>
      </c>
      <c r="BY1709">
        <f t="shared" si="107"/>
        <v>1</v>
      </c>
    </row>
    <row r="1710" spans="1:77">
      <c r="A1710" s="33">
        <v>1705</v>
      </c>
      <c r="BP1710" s="27">
        <v>0.850599621486678</v>
      </c>
      <c r="BQ1710" s="27">
        <v>15153.0693566144</v>
      </c>
      <c r="BR1710" s="27">
        <v>1.49292892979354</v>
      </c>
      <c r="BS1710" s="27">
        <v>25361.5827519723</v>
      </c>
      <c r="BU1710">
        <f t="shared" si="104"/>
        <v>112436.873866387</v>
      </c>
      <c r="BV1710">
        <f t="shared" si="105"/>
        <v>198577.756717058</v>
      </c>
      <c r="BW1710" s="9">
        <v>1705</v>
      </c>
      <c r="BX1710">
        <f t="shared" si="106"/>
        <v>0</v>
      </c>
      <c r="BY1710">
        <f t="shared" si="107"/>
        <v>1</v>
      </c>
    </row>
    <row r="1711" spans="1:77">
      <c r="A1711" s="33">
        <v>1706</v>
      </c>
      <c r="BP1711" s="27">
        <v>0.789149014739856</v>
      </c>
      <c r="BQ1711" s="27">
        <v>15626.7445811327</v>
      </c>
      <c r="BR1711" s="27">
        <v>1.34858591977154</v>
      </c>
      <c r="BS1711" s="27">
        <v>23542.8491305193</v>
      </c>
      <c r="BU1711">
        <f t="shared" si="104"/>
        <v>102745.607629846</v>
      </c>
      <c r="BV1711">
        <f t="shared" si="105"/>
        <v>178745.038835212</v>
      </c>
      <c r="BW1711" s="9">
        <v>1706</v>
      </c>
      <c r="BX1711">
        <f t="shared" si="106"/>
        <v>0</v>
      </c>
      <c r="BY1711">
        <f t="shared" si="107"/>
        <v>1</v>
      </c>
    </row>
    <row r="1712" spans="1:77">
      <c r="A1712" s="33">
        <v>1707</v>
      </c>
      <c r="BP1712" s="27">
        <v>0.802841967760368</v>
      </c>
      <c r="BQ1712" s="27">
        <v>14870.9666843755</v>
      </c>
      <c r="BR1712" s="27">
        <v>1.38396019594274</v>
      </c>
      <c r="BS1712" s="27">
        <v>25770.3709766037</v>
      </c>
      <c r="BU1712">
        <f t="shared" si="104"/>
        <v>105555.32847968</v>
      </c>
      <c r="BV1712">
        <f t="shared" si="105"/>
        <v>181823.658414808</v>
      </c>
      <c r="BW1712" s="9">
        <v>1707</v>
      </c>
      <c r="BX1712">
        <f t="shared" si="106"/>
        <v>0</v>
      </c>
      <c r="BY1712">
        <f t="shared" si="107"/>
        <v>1</v>
      </c>
    </row>
    <row r="1713" spans="1:77">
      <c r="A1713" s="33">
        <v>1708</v>
      </c>
      <c r="BP1713" s="27">
        <v>0.82226496994102</v>
      </c>
      <c r="BQ1713" s="27">
        <v>20171.2137931905</v>
      </c>
      <c r="BR1713" s="27">
        <v>1.42555759269897</v>
      </c>
      <c r="BS1713" s="27">
        <v>32956.7068690764</v>
      </c>
      <c r="BU1713">
        <f t="shared" si="104"/>
        <v>103168.531697963</v>
      </c>
      <c r="BV1713">
        <f t="shared" si="105"/>
        <v>180876.932035769</v>
      </c>
      <c r="BW1713" s="9">
        <v>1708</v>
      </c>
      <c r="BX1713">
        <f t="shared" si="106"/>
        <v>0</v>
      </c>
      <c r="BY1713">
        <f t="shared" si="107"/>
        <v>1</v>
      </c>
    </row>
    <row r="1714" spans="1:77">
      <c r="A1714" s="33">
        <v>1709</v>
      </c>
      <c r="BP1714" s="27">
        <v>0.786859211634171</v>
      </c>
      <c r="BQ1714" s="27">
        <v>25485.6262482245</v>
      </c>
      <c r="BR1714" s="27">
        <v>1.34570647641194</v>
      </c>
      <c r="BS1714" s="27">
        <v>49194.9146535478</v>
      </c>
      <c r="BU1714">
        <f t="shared" si="104"/>
        <v>92543.2554969011</v>
      </c>
      <c r="BV1714">
        <f t="shared" si="105"/>
        <v>152661.056808243</v>
      </c>
      <c r="BW1714" s="9">
        <v>1709</v>
      </c>
      <c r="BX1714">
        <f t="shared" si="106"/>
        <v>0</v>
      </c>
      <c r="BY1714">
        <f t="shared" si="107"/>
        <v>1</v>
      </c>
    </row>
    <row r="1715" spans="1:77">
      <c r="A1715" s="33">
        <v>1710</v>
      </c>
      <c r="BP1715" s="27">
        <v>0.806863804009359</v>
      </c>
      <c r="BQ1715" s="27">
        <v>12668.5995408253</v>
      </c>
      <c r="BR1715" s="27">
        <v>1.37463982506502</v>
      </c>
      <c r="BS1715" s="27">
        <v>23877.8011082008</v>
      </c>
      <c r="BU1715">
        <f t="shared" si="104"/>
        <v>108360.971060579</v>
      </c>
      <c r="BV1715">
        <f t="shared" si="105"/>
        <v>182318.172651552</v>
      </c>
      <c r="BW1715" s="9">
        <v>1710</v>
      </c>
      <c r="BX1715">
        <f t="shared" si="106"/>
        <v>0</v>
      </c>
      <c r="BY1715">
        <f t="shared" si="107"/>
        <v>1</v>
      </c>
    </row>
    <row r="1716" spans="1:77">
      <c r="A1716" s="33">
        <v>1711</v>
      </c>
      <c r="BP1716" s="27">
        <v>0.795800991104475</v>
      </c>
      <c r="BQ1716" s="27">
        <v>10803.4646277996</v>
      </c>
      <c r="BR1716" s="27">
        <v>1.36585521212871</v>
      </c>
      <c r="BS1716" s="27">
        <v>17468.9216693134</v>
      </c>
      <c r="BU1716">
        <f t="shared" si="104"/>
        <v>108566.684037872</v>
      </c>
      <c r="BV1716">
        <f t="shared" si="105"/>
        <v>187409.360149994</v>
      </c>
      <c r="BW1716" s="9">
        <v>1711</v>
      </c>
      <c r="BX1716">
        <f t="shared" si="106"/>
        <v>0</v>
      </c>
      <c r="BY1716">
        <f t="shared" si="107"/>
        <v>1</v>
      </c>
    </row>
    <row r="1717" spans="1:77">
      <c r="A1717" s="33">
        <v>1712</v>
      </c>
      <c r="BP1717" s="27">
        <v>0.809519654707953</v>
      </c>
      <c r="BQ1717" s="27">
        <v>14340.2517705973</v>
      </c>
      <c r="BR1717" s="27">
        <v>1.39362402830678</v>
      </c>
      <c r="BS1717" s="27">
        <v>27170.8508137664</v>
      </c>
      <c r="BU1717">
        <f t="shared" si="104"/>
        <v>107087.696435596</v>
      </c>
      <c r="BV1717">
        <f t="shared" si="105"/>
        <v>181872.753432251</v>
      </c>
      <c r="BW1717" s="9">
        <v>1712</v>
      </c>
      <c r="BX1717">
        <f t="shared" si="106"/>
        <v>0</v>
      </c>
      <c r="BY1717">
        <f t="shared" si="107"/>
        <v>1</v>
      </c>
    </row>
    <row r="1718" spans="1:77">
      <c r="A1718" s="33">
        <v>1713</v>
      </c>
      <c r="BP1718" s="27">
        <v>0.78411607084652</v>
      </c>
      <c r="BQ1718" s="27">
        <v>13916.4497110827</v>
      </c>
      <c r="BR1718" s="27">
        <v>1.34938830637062</v>
      </c>
      <c r="BS1718" s="27">
        <v>24702.8441473182</v>
      </c>
      <c r="BU1718">
        <f t="shared" si="104"/>
        <v>103700.960915895</v>
      </c>
      <c r="BV1718">
        <f t="shared" si="105"/>
        <v>177705.401808275</v>
      </c>
      <c r="BW1718" s="9">
        <v>1713</v>
      </c>
      <c r="BX1718">
        <f t="shared" si="106"/>
        <v>0</v>
      </c>
      <c r="BY1718">
        <f t="shared" si="107"/>
        <v>1</v>
      </c>
    </row>
    <row r="1719" spans="1:77">
      <c r="A1719" s="33">
        <v>1714</v>
      </c>
      <c r="BP1719" s="27">
        <v>0.702124928402693</v>
      </c>
      <c r="BQ1719" s="27">
        <v>11504.0575860746</v>
      </c>
      <c r="BR1719" s="27">
        <v>1.18149790399148</v>
      </c>
      <c r="BS1719" s="27">
        <v>21404.1869773057</v>
      </c>
      <c r="BU1719">
        <f t="shared" si="104"/>
        <v>93814.6816743294</v>
      </c>
      <c r="BV1719">
        <f t="shared" si="105"/>
        <v>155820.498621417</v>
      </c>
      <c r="BW1719" s="9">
        <v>1714</v>
      </c>
      <c r="BX1719">
        <f t="shared" si="106"/>
        <v>0</v>
      </c>
      <c r="BY1719">
        <f t="shared" si="107"/>
        <v>1</v>
      </c>
    </row>
    <row r="1720" spans="1:77">
      <c r="A1720" s="33">
        <v>1715</v>
      </c>
      <c r="BP1720" s="27">
        <v>0.787200555456732</v>
      </c>
      <c r="BQ1720" s="27">
        <v>16464.6587907584</v>
      </c>
      <c r="BR1720" s="27">
        <v>1.34224833596232</v>
      </c>
      <c r="BS1720" s="27">
        <v>27656.1184950431</v>
      </c>
      <c r="BU1720">
        <f t="shared" si="104"/>
        <v>101615.424527751</v>
      </c>
      <c r="BV1720">
        <f t="shared" si="105"/>
        <v>173681.131899304</v>
      </c>
      <c r="BW1720" s="9">
        <v>1715</v>
      </c>
      <c r="BX1720">
        <f t="shared" si="106"/>
        <v>0</v>
      </c>
      <c r="BY1720">
        <f t="shared" si="107"/>
        <v>1</v>
      </c>
    </row>
    <row r="1721" spans="1:77">
      <c r="A1721" s="33">
        <v>1716</v>
      </c>
      <c r="BP1721" s="27">
        <v>0.79381887354313</v>
      </c>
      <c r="BQ1721" s="27">
        <v>14459.387921248</v>
      </c>
      <c r="BR1721" s="27">
        <v>1.3530899235984</v>
      </c>
      <c r="BS1721" s="27">
        <v>21698.692040596</v>
      </c>
      <c r="BU1721">
        <f t="shared" si="104"/>
        <v>104613.443110222</v>
      </c>
      <c r="BV1721">
        <f t="shared" si="105"/>
        <v>181264.796499165</v>
      </c>
      <c r="BW1721" s="9">
        <v>1716</v>
      </c>
      <c r="BX1721">
        <f t="shared" si="106"/>
        <v>0</v>
      </c>
      <c r="BY1721">
        <f t="shared" si="107"/>
        <v>1</v>
      </c>
    </row>
    <row r="1722" spans="1:77">
      <c r="A1722" s="33">
        <v>1717</v>
      </c>
      <c r="BP1722" s="27">
        <v>0.821755755679269</v>
      </c>
      <c r="BQ1722" s="27">
        <v>12747.3978586926</v>
      </c>
      <c r="BR1722" s="27">
        <v>1.39822907890773</v>
      </c>
      <c r="BS1722" s="27">
        <v>21271.1188327521</v>
      </c>
      <c r="BU1722">
        <f t="shared" si="104"/>
        <v>110515.965493198</v>
      </c>
      <c r="BV1722">
        <f t="shared" si="105"/>
        <v>188463.243003407</v>
      </c>
      <c r="BW1722" s="9">
        <v>1717</v>
      </c>
      <c r="BX1722">
        <f t="shared" si="106"/>
        <v>0</v>
      </c>
      <c r="BY1722">
        <f t="shared" si="107"/>
        <v>1</v>
      </c>
    </row>
    <row r="1723" spans="1:77">
      <c r="A1723" s="33">
        <v>1718</v>
      </c>
      <c r="BP1723" s="27">
        <v>0.855803157228217</v>
      </c>
      <c r="BQ1723" s="27">
        <v>19481.5366037946</v>
      </c>
      <c r="BR1723" s="27">
        <v>1.48086566537029</v>
      </c>
      <c r="BS1723" s="27">
        <v>33421.1479238095</v>
      </c>
      <c r="BU1723">
        <f t="shared" si="104"/>
        <v>108888.936980438</v>
      </c>
      <c r="BV1723">
        <f t="shared" si="105"/>
        <v>188708.701881733</v>
      </c>
      <c r="BW1723" s="9">
        <v>1718</v>
      </c>
      <c r="BX1723">
        <f t="shared" si="106"/>
        <v>0</v>
      </c>
      <c r="BY1723">
        <f t="shared" si="107"/>
        <v>1</v>
      </c>
    </row>
    <row r="1724" spans="1:77">
      <c r="A1724" s="33">
        <v>1719</v>
      </c>
      <c r="BP1724" s="27">
        <v>0.803632267260922</v>
      </c>
      <c r="BQ1724" s="27">
        <v>15281.4526970154</v>
      </c>
      <c r="BR1724" s="27">
        <v>1.37612679726837</v>
      </c>
      <c r="BS1724" s="27">
        <v>25275.6229190303</v>
      </c>
      <c r="BU1724">
        <f t="shared" si="104"/>
        <v>105263.387392123</v>
      </c>
      <c r="BV1724">
        <f t="shared" si="105"/>
        <v>181143.396671225</v>
      </c>
      <c r="BW1724" s="9">
        <v>1719</v>
      </c>
      <c r="BX1724">
        <f t="shared" si="106"/>
        <v>0</v>
      </c>
      <c r="BY1724">
        <f t="shared" si="107"/>
        <v>1</v>
      </c>
    </row>
    <row r="1725" spans="1:77">
      <c r="A1725" s="33">
        <v>1720</v>
      </c>
      <c r="BP1725" s="27">
        <v>0.799124214020599</v>
      </c>
      <c r="BQ1725" s="27">
        <v>14490.7646424717</v>
      </c>
      <c r="BR1725" s="27">
        <v>1.33616458660778</v>
      </c>
      <c r="BS1725" s="27">
        <v>22850.6960309885</v>
      </c>
      <c r="BU1725">
        <f t="shared" si="104"/>
        <v>105377.867460618</v>
      </c>
      <c r="BV1725">
        <f t="shared" si="105"/>
        <v>177573.991960178</v>
      </c>
      <c r="BW1725" s="9">
        <v>1720</v>
      </c>
      <c r="BX1725">
        <f t="shared" si="106"/>
        <v>0</v>
      </c>
      <c r="BY1725">
        <f t="shared" si="107"/>
        <v>1</v>
      </c>
    </row>
    <row r="1726" spans="1:77">
      <c r="A1726" s="33">
        <v>1721</v>
      </c>
      <c r="BP1726" s="27">
        <v>0.778008284946684</v>
      </c>
      <c r="BQ1726" s="27">
        <v>19762.1569653188</v>
      </c>
      <c r="BR1726" s="27">
        <v>1.33171399500802</v>
      </c>
      <c r="BS1726" s="27">
        <v>29500.6472947669</v>
      </c>
      <c r="BU1726">
        <f t="shared" si="104"/>
        <v>96939.0857766838</v>
      </c>
      <c r="BV1726">
        <f t="shared" si="105"/>
        <v>170256.451956436</v>
      </c>
      <c r="BW1726" s="9">
        <v>1721</v>
      </c>
      <c r="BX1726">
        <f t="shared" si="106"/>
        <v>0</v>
      </c>
      <c r="BY1726">
        <f t="shared" si="107"/>
        <v>1</v>
      </c>
    </row>
    <row r="1727" spans="1:77">
      <c r="A1727" s="33">
        <v>1722</v>
      </c>
      <c r="BP1727" s="27">
        <v>0.832842872538914</v>
      </c>
      <c r="BQ1727" s="27">
        <v>15324.4266737342</v>
      </c>
      <c r="BR1727" s="27">
        <v>1.44735871934467</v>
      </c>
      <c r="BS1727" s="27">
        <v>27095.1529214294</v>
      </c>
      <c r="BU1727">
        <f t="shared" si="104"/>
        <v>109602.004207103</v>
      </c>
      <c r="BV1727">
        <f t="shared" si="105"/>
        <v>190008.654980272</v>
      </c>
      <c r="BW1727" s="9">
        <v>1722</v>
      </c>
      <c r="BX1727">
        <f t="shared" si="106"/>
        <v>0</v>
      </c>
      <c r="BY1727">
        <f t="shared" si="107"/>
        <v>1</v>
      </c>
    </row>
    <row r="1728" spans="1:77">
      <c r="A1728" s="33">
        <v>1723</v>
      </c>
      <c r="BP1728" s="27">
        <v>0.844101272760113</v>
      </c>
      <c r="BQ1728" s="27">
        <v>13283.0371329408</v>
      </c>
      <c r="BR1728" s="27">
        <v>1.48095816249143</v>
      </c>
      <c r="BS1728" s="27">
        <v>23791.2096037193</v>
      </c>
      <c r="BU1728">
        <f t="shared" si="104"/>
        <v>113332.153781076</v>
      </c>
      <c r="BV1728">
        <f t="shared" si="105"/>
        <v>198352.514769995</v>
      </c>
      <c r="BW1728" s="9">
        <v>1723</v>
      </c>
      <c r="BX1728">
        <f t="shared" si="106"/>
        <v>0</v>
      </c>
      <c r="BY1728">
        <f t="shared" si="107"/>
        <v>1</v>
      </c>
    </row>
    <row r="1729" spans="1:77">
      <c r="A1729" s="33">
        <v>1724</v>
      </c>
      <c r="BP1729" s="27">
        <v>0.727949390908282</v>
      </c>
      <c r="BQ1729" s="27">
        <v>16946.7090627057</v>
      </c>
      <c r="BR1729" s="27">
        <v>1.22640265744391</v>
      </c>
      <c r="BS1729" s="27">
        <v>27773.7157441578</v>
      </c>
      <c r="BU1729">
        <f t="shared" si="104"/>
        <v>92245.6995735365</v>
      </c>
      <c r="BV1729">
        <f t="shared" si="105"/>
        <v>156186.682872428</v>
      </c>
      <c r="BW1729" s="9">
        <v>1724</v>
      </c>
      <c r="BX1729">
        <f t="shared" si="106"/>
        <v>0</v>
      </c>
      <c r="BY1729">
        <f t="shared" si="107"/>
        <v>1</v>
      </c>
    </row>
    <row r="1730" spans="1:77">
      <c r="A1730" s="33">
        <v>1725</v>
      </c>
      <c r="BP1730" s="27">
        <v>0.826604798497492</v>
      </c>
      <c r="BQ1730" s="27">
        <v>15492.1438140317</v>
      </c>
      <c r="BR1730" s="27">
        <v>1.4423326720388</v>
      </c>
      <c r="BS1730" s="27">
        <v>25131.3542515695</v>
      </c>
      <c r="BU1730">
        <f t="shared" si="104"/>
        <v>108498.575960592</v>
      </c>
      <c r="BV1730">
        <f t="shared" si="105"/>
        <v>191218.54655425</v>
      </c>
      <c r="BW1730" s="9">
        <v>1725</v>
      </c>
      <c r="BX1730">
        <f t="shared" si="106"/>
        <v>0</v>
      </c>
      <c r="BY1730">
        <f t="shared" si="107"/>
        <v>1</v>
      </c>
    </row>
    <row r="1731" spans="1:77">
      <c r="A1731" s="33">
        <v>1726</v>
      </c>
      <c r="BP1731" s="27">
        <v>0.795917861853418</v>
      </c>
      <c r="BQ1731" s="27">
        <v>19180.487028664</v>
      </c>
      <c r="BR1731" s="27">
        <v>1.35178831696593</v>
      </c>
      <c r="BS1731" s="27">
        <v>29715.3797265688</v>
      </c>
      <c r="BU1731">
        <f t="shared" si="104"/>
        <v>100207.192249349</v>
      </c>
      <c r="BV1731">
        <f t="shared" si="105"/>
        <v>173052.86781832</v>
      </c>
      <c r="BW1731" s="9">
        <v>1726</v>
      </c>
      <c r="BX1731">
        <f t="shared" si="106"/>
        <v>0</v>
      </c>
      <c r="BY1731">
        <f t="shared" si="107"/>
        <v>1</v>
      </c>
    </row>
    <row r="1732" spans="1:77">
      <c r="A1732" s="33">
        <v>1727</v>
      </c>
      <c r="BP1732" s="27">
        <v>0.846765404452242</v>
      </c>
      <c r="BQ1732" s="27">
        <v>13650.608845792</v>
      </c>
      <c r="BR1732" s="27">
        <v>1.46925749670755</v>
      </c>
      <c r="BS1732" s="27">
        <v>21810.3904661214</v>
      </c>
      <c r="BU1732">
        <f t="shared" si="104"/>
        <v>113364.201822044</v>
      </c>
      <c r="BV1732">
        <f t="shared" si="105"/>
        <v>198578.234040011</v>
      </c>
      <c r="BW1732" s="9">
        <v>1727</v>
      </c>
      <c r="BX1732">
        <f t="shared" si="106"/>
        <v>0</v>
      </c>
      <c r="BY1732">
        <f t="shared" si="107"/>
        <v>1</v>
      </c>
    </row>
    <row r="1733" spans="1:77">
      <c r="A1733" s="33">
        <v>1728</v>
      </c>
      <c r="BP1733" s="27">
        <v>0.747836963264</v>
      </c>
      <c r="BQ1733" s="27">
        <v>10973.2384859718</v>
      </c>
      <c r="BR1733" s="27">
        <v>1.27819396556417</v>
      </c>
      <c r="BS1733" s="27">
        <v>18452.2773540682</v>
      </c>
      <c r="BU1733">
        <f t="shared" si="104"/>
        <v>101202.306003628</v>
      </c>
      <c r="BV1733">
        <f t="shared" si="105"/>
        <v>173276.817480557</v>
      </c>
      <c r="BW1733" s="9">
        <v>1728</v>
      </c>
      <c r="BX1733">
        <f t="shared" si="106"/>
        <v>0</v>
      </c>
      <c r="BY1733">
        <f t="shared" si="107"/>
        <v>1</v>
      </c>
    </row>
    <row r="1734" spans="1:77">
      <c r="A1734" s="33">
        <v>1729</v>
      </c>
      <c r="BP1734" s="27">
        <v>0.848454694117395</v>
      </c>
      <c r="BQ1734" s="27">
        <v>18172.8712922258</v>
      </c>
      <c r="BR1734" s="27">
        <v>1.45234370522526</v>
      </c>
      <c r="BS1734" s="27">
        <v>29608.7910231524</v>
      </c>
      <c r="BU1734">
        <f t="shared" si="104"/>
        <v>109095.332825383</v>
      </c>
      <c r="BV1734">
        <f t="shared" si="105"/>
        <v>188242.764760636</v>
      </c>
      <c r="BW1734" s="9">
        <v>1729</v>
      </c>
      <c r="BX1734">
        <f t="shared" si="106"/>
        <v>0</v>
      </c>
      <c r="BY1734">
        <f t="shared" si="107"/>
        <v>1</v>
      </c>
    </row>
    <row r="1735" spans="1:77">
      <c r="A1735" s="33">
        <v>1730</v>
      </c>
      <c r="BP1735" s="27">
        <v>0.811746446813928</v>
      </c>
      <c r="BQ1735" s="27">
        <v>13612.3125744635</v>
      </c>
      <c r="BR1735" s="27">
        <v>1.40803479799029</v>
      </c>
      <c r="BS1735" s="27">
        <v>23708.2552841127</v>
      </c>
      <c r="BU1735">
        <f t="shared" ref="BU1735:BU1798" si="108">BP1735*$BV$1-BQ1735</f>
        <v>108149.654447626</v>
      </c>
      <c r="BV1735">
        <f t="shared" ref="BV1735:BV1798" si="109">BR1735*$BV$1-BS1735</f>
        <v>187496.96441443</v>
      </c>
      <c r="BW1735" s="9">
        <v>1730</v>
      </c>
      <c r="BX1735">
        <f t="shared" ref="BX1735:BX1798" si="110">IF(BU1735=MAX($BU1735:$BV1735),1,0)</f>
        <v>0</v>
      </c>
      <c r="BY1735">
        <f t="shared" ref="BY1735:BY1798" si="111">IF(BV1735=MAX($BU1735:$BV1735),1,0)</f>
        <v>1</v>
      </c>
    </row>
    <row r="1736" spans="1:77">
      <c r="A1736" s="33">
        <v>1731</v>
      </c>
      <c r="BP1736" s="27">
        <v>0.798601724052419</v>
      </c>
      <c r="BQ1736" s="27">
        <v>12836.536503093</v>
      </c>
      <c r="BR1736" s="27">
        <v>1.37683379189949</v>
      </c>
      <c r="BS1736" s="27">
        <v>21156.2691218139</v>
      </c>
      <c r="BU1736">
        <f t="shared" si="108"/>
        <v>106953.72210477</v>
      </c>
      <c r="BV1736">
        <f t="shared" si="109"/>
        <v>185368.799663109</v>
      </c>
      <c r="BW1736" s="9">
        <v>1731</v>
      </c>
      <c r="BX1736">
        <f t="shared" si="110"/>
        <v>0</v>
      </c>
      <c r="BY1736">
        <f t="shared" si="111"/>
        <v>1</v>
      </c>
    </row>
    <row r="1737" spans="1:77">
      <c r="A1737" s="33">
        <v>1732</v>
      </c>
      <c r="BP1737" s="27">
        <v>0.802183708229181</v>
      </c>
      <c r="BQ1737" s="27">
        <v>18489.6455051123</v>
      </c>
      <c r="BR1737" s="27">
        <v>1.3772076636554</v>
      </c>
      <c r="BS1737" s="27">
        <v>31904.3849384069</v>
      </c>
      <c r="BU1737">
        <f t="shared" si="108"/>
        <v>101837.910729265</v>
      </c>
      <c r="BV1737">
        <f t="shared" si="109"/>
        <v>174676.764609904</v>
      </c>
      <c r="BW1737" s="9">
        <v>1732</v>
      </c>
      <c r="BX1737">
        <f t="shared" si="110"/>
        <v>0</v>
      </c>
      <c r="BY1737">
        <f t="shared" si="111"/>
        <v>1</v>
      </c>
    </row>
    <row r="1738" spans="1:77">
      <c r="A1738" s="33">
        <v>1733</v>
      </c>
      <c r="BP1738" s="27">
        <v>0.835631037737447</v>
      </c>
      <c r="BQ1738" s="27">
        <v>12275.9880566118</v>
      </c>
      <c r="BR1738" s="27">
        <v>1.46041557126816</v>
      </c>
      <c r="BS1738" s="27">
        <v>22172.125072215</v>
      </c>
      <c r="BU1738">
        <f t="shared" si="108"/>
        <v>113068.667604005</v>
      </c>
      <c r="BV1738">
        <f t="shared" si="109"/>
        <v>196890.210618008</v>
      </c>
      <c r="BW1738" s="9">
        <v>1733</v>
      </c>
      <c r="BX1738">
        <f t="shared" si="110"/>
        <v>0</v>
      </c>
      <c r="BY1738">
        <f t="shared" si="111"/>
        <v>1</v>
      </c>
    </row>
    <row r="1739" spans="1:77">
      <c r="A1739" s="33">
        <v>1734</v>
      </c>
      <c r="BP1739" s="27">
        <v>0.835615444186674</v>
      </c>
      <c r="BQ1739" s="27">
        <v>16465.0655686454</v>
      </c>
      <c r="BR1739" s="27">
        <v>1.44048257098354</v>
      </c>
      <c r="BS1739" s="27">
        <v>29779.3039456545</v>
      </c>
      <c r="BU1739">
        <f t="shared" si="108"/>
        <v>108877.251059356</v>
      </c>
      <c r="BV1739">
        <f t="shared" si="109"/>
        <v>186293.081701877</v>
      </c>
      <c r="BW1739" s="9">
        <v>1734</v>
      </c>
      <c r="BX1739">
        <f t="shared" si="110"/>
        <v>0</v>
      </c>
      <c r="BY1739">
        <f t="shared" si="111"/>
        <v>1</v>
      </c>
    </row>
    <row r="1740" spans="1:77">
      <c r="A1740" s="33">
        <v>1735</v>
      </c>
      <c r="BP1740" s="27">
        <v>0.788894522528997</v>
      </c>
      <c r="BQ1740" s="27">
        <v>16733.4300319245</v>
      </c>
      <c r="BR1740" s="27">
        <v>1.34462156201962</v>
      </c>
      <c r="BS1740" s="27">
        <v>27406.4051275973</v>
      </c>
      <c r="BU1740">
        <f t="shared" si="108"/>
        <v>101600.748347425</v>
      </c>
      <c r="BV1740">
        <f t="shared" si="109"/>
        <v>174286.829175346</v>
      </c>
      <c r="BW1740" s="9">
        <v>1735</v>
      </c>
      <c r="BX1740">
        <f t="shared" si="110"/>
        <v>0</v>
      </c>
      <c r="BY1740">
        <f t="shared" si="111"/>
        <v>1</v>
      </c>
    </row>
    <row r="1741" spans="1:77">
      <c r="A1741" s="33">
        <v>1736</v>
      </c>
      <c r="BP1741" s="27">
        <v>0.834518668460544</v>
      </c>
      <c r="BQ1741" s="27">
        <v>14517.1905108223</v>
      </c>
      <c r="BR1741" s="27">
        <v>1.44477356143358</v>
      </c>
      <c r="BS1741" s="27">
        <v>23296.4621004806</v>
      </c>
      <c r="BU1741">
        <f t="shared" si="108"/>
        <v>110660.609758259</v>
      </c>
      <c r="BV1741">
        <f t="shared" si="109"/>
        <v>193419.572114556</v>
      </c>
      <c r="BW1741" s="9">
        <v>1736</v>
      </c>
      <c r="BX1741">
        <f t="shared" si="110"/>
        <v>0</v>
      </c>
      <c r="BY1741">
        <f t="shared" si="111"/>
        <v>1</v>
      </c>
    </row>
    <row r="1742" spans="1:77">
      <c r="A1742" s="33">
        <v>1737</v>
      </c>
      <c r="BP1742" s="27">
        <v>0.839308278449797</v>
      </c>
      <c r="BQ1742" s="27">
        <v>14992.3516307973</v>
      </c>
      <c r="BR1742" s="27">
        <v>1.44023370220532</v>
      </c>
      <c r="BS1742" s="27">
        <v>25091.3111640213</v>
      </c>
      <c r="BU1742">
        <f t="shared" si="108"/>
        <v>110903.890136672</v>
      </c>
      <c r="BV1742">
        <f t="shared" si="109"/>
        <v>190943.744166777</v>
      </c>
      <c r="BW1742" s="9">
        <v>1737</v>
      </c>
      <c r="BX1742">
        <f t="shared" si="110"/>
        <v>0</v>
      </c>
      <c r="BY1742">
        <f t="shared" si="111"/>
        <v>1</v>
      </c>
    </row>
    <row r="1743" spans="1:77">
      <c r="A1743" s="33">
        <v>1738</v>
      </c>
      <c r="BP1743" s="27">
        <v>0.835099109026439</v>
      </c>
      <c r="BQ1743" s="27">
        <v>14418.4243303298</v>
      </c>
      <c r="BR1743" s="27">
        <v>1.44086019919383</v>
      </c>
      <c r="BS1743" s="27">
        <v>26234.4307460313</v>
      </c>
      <c r="BU1743">
        <f t="shared" si="108"/>
        <v>110846.442023636</v>
      </c>
      <c r="BV1743">
        <f t="shared" si="109"/>
        <v>189894.599133043</v>
      </c>
      <c r="BW1743" s="9">
        <v>1738</v>
      </c>
      <c r="BX1743">
        <f t="shared" si="110"/>
        <v>0</v>
      </c>
      <c r="BY1743">
        <f t="shared" si="111"/>
        <v>1</v>
      </c>
    </row>
    <row r="1744" spans="1:77">
      <c r="A1744" s="33">
        <v>1739</v>
      </c>
      <c r="BP1744" s="27">
        <v>0.781040006406094</v>
      </c>
      <c r="BQ1744" s="27">
        <v>11585.6392018527</v>
      </c>
      <c r="BR1744" s="27">
        <v>1.35797437021643</v>
      </c>
      <c r="BS1744" s="27">
        <v>19452.9346362885</v>
      </c>
      <c r="BU1744">
        <f t="shared" si="108"/>
        <v>105570.361759061</v>
      </c>
      <c r="BV1744">
        <f t="shared" si="109"/>
        <v>184243.220896176</v>
      </c>
      <c r="BW1744" s="9">
        <v>1739</v>
      </c>
      <c r="BX1744">
        <f t="shared" si="110"/>
        <v>0</v>
      </c>
      <c r="BY1744">
        <f t="shared" si="111"/>
        <v>1</v>
      </c>
    </row>
    <row r="1745" spans="1:77">
      <c r="A1745" s="33">
        <v>1740</v>
      </c>
      <c r="BP1745" s="27">
        <v>0.752367528024968</v>
      </c>
      <c r="BQ1745" s="27">
        <v>13652.201375588</v>
      </c>
      <c r="BR1745" s="27">
        <v>1.27413878758123</v>
      </c>
      <c r="BS1745" s="27">
        <v>24811.7355203043</v>
      </c>
      <c r="BU1745">
        <f t="shared" si="108"/>
        <v>99202.9278281572</v>
      </c>
      <c r="BV1745">
        <f t="shared" si="109"/>
        <v>166309.08261688</v>
      </c>
      <c r="BW1745" s="9">
        <v>1740</v>
      </c>
      <c r="BX1745">
        <f t="shared" si="110"/>
        <v>0</v>
      </c>
      <c r="BY1745">
        <f t="shared" si="111"/>
        <v>1</v>
      </c>
    </row>
    <row r="1746" spans="1:77">
      <c r="A1746" s="33">
        <v>1741</v>
      </c>
      <c r="BP1746" s="27">
        <v>0.796562548721315</v>
      </c>
      <c r="BQ1746" s="27">
        <v>12983.3847170052</v>
      </c>
      <c r="BR1746" s="27">
        <v>1.35797901131964</v>
      </c>
      <c r="BS1746" s="27">
        <v>21393.7073847087</v>
      </c>
      <c r="BU1746">
        <f t="shared" si="108"/>
        <v>106500.997591192</v>
      </c>
      <c r="BV1746">
        <f t="shared" si="109"/>
        <v>182303.144313238</v>
      </c>
      <c r="BW1746" s="9">
        <v>1741</v>
      </c>
      <c r="BX1746">
        <f t="shared" si="110"/>
        <v>0</v>
      </c>
      <c r="BY1746">
        <f t="shared" si="111"/>
        <v>1</v>
      </c>
    </row>
    <row r="1747" spans="1:77">
      <c r="A1747" s="33">
        <v>1742</v>
      </c>
      <c r="BP1747" s="27">
        <v>0.769547636363904</v>
      </c>
      <c r="BQ1747" s="27">
        <v>14651.3968353721</v>
      </c>
      <c r="BR1747" s="27">
        <v>1.30483098989561</v>
      </c>
      <c r="BS1747" s="27">
        <v>23171.7559268022</v>
      </c>
      <c r="BU1747">
        <f t="shared" si="108"/>
        <v>100780.748619213</v>
      </c>
      <c r="BV1747">
        <f t="shared" si="109"/>
        <v>172552.89255754</v>
      </c>
      <c r="BW1747" s="9">
        <v>1742</v>
      </c>
      <c r="BX1747">
        <f t="shared" si="110"/>
        <v>0</v>
      </c>
      <c r="BY1747">
        <f t="shared" si="111"/>
        <v>1</v>
      </c>
    </row>
    <row r="1748" spans="1:77">
      <c r="A1748" s="33">
        <v>1743</v>
      </c>
      <c r="BP1748" s="27">
        <v>0.742416361370506</v>
      </c>
      <c r="BQ1748" s="27">
        <v>17182.897087877</v>
      </c>
      <c r="BR1748" s="27">
        <v>1.27265457274533</v>
      </c>
      <c r="BS1748" s="27">
        <v>24172.2022157038</v>
      </c>
      <c r="BU1748">
        <f t="shared" si="108"/>
        <v>94179.5571176989</v>
      </c>
      <c r="BV1748">
        <f t="shared" si="109"/>
        <v>166725.983696096</v>
      </c>
      <c r="BW1748" s="9">
        <v>1743</v>
      </c>
      <c r="BX1748">
        <f t="shared" si="110"/>
        <v>0</v>
      </c>
      <c r="BY1748">
        <f t="shared" si="111"/>
        <v>1</v>
      </c>
    </row>
    <row r="1749" spans="1:77">
      <c r="A1749" s="33">
        <v>1744</v>
      </c>
      <c r="BP1749" s="27">
        <v>0.831966498833396</v>
      </c>
      <c r="BQ1749" s="27">
        <v>13215.802081732</v>
      </c>
      <c r="BR1749" s="27">
        <v>1.4479685711418</v>
      </c>
      <c r="BS1749" s="27">
        <v>19894.1267399166</v>
      </c>
      <c r="BU1749">
        <f t="shared" si="108"/>
        <v>111579.172743277</v>
      </c>
      <c r="BV1749">
        <f t="shared" si="109"/>
        <v>197301.158931353</v>
      </c>
      <c r="BW1749" s="9">
        <v>1744</v>
      </c>
      <c r="BX1749">
        <f t="shared" si="110"/>
        <v>0</v>
      </c>
      <c r="BY1749">
        <f t="shared" si="111"/>
        <v>1</v>
      </c>
    </row>
    <row r="1750" spans="1:77">
      <c r="A1750" s="33">
        <v>1745</v>
      </c>
      <c r="BP1750" s="27">
        <v>0.827768964982947</v>
      </c>
      <c r="BQ1750" s="27">
        <v>16140.3985324899</v>
      </c>
      <c r="BR1750" s="27">
        <v>1.43872505036534</v>
      </c>
      <c r="BS1750" s="27">
        <v>27627.9030987109</v>
      </c>
      <c r="BU1750">
        <f t="shared" si="108"/>
        <v>108024.946214952</v>
      </c>
      <c r="BV1750">
        <f t="shared" si="109"/>
        <v>188180.85445609</v>
      </c>
      <c r="BW1750" s="9">
        <v>1745</v>
      </c>
      <c r="BX1750">
        <f t="shared" si="110"/>
        <v>0</v>
      </c>
      <c r="BY1750">
        <f t="shared" si="111"/>
        <v>1</v>
      </c>
    </row>
    <row r="1751" spans="1:77">
      <c r="A1751" s="33">
        <v>1746</v>
      </c>
      <c r="BP1751" s="27">
        <v>0.785973679861361</v>
      </c>
      <c r="BQ1751" s="27">
        <v>12644.5303694216</v>
      </c>
      <c r="BR1751" s="27">
        <v>1.33873010249623</v>
      </c>
      <c r="BS1751" s="27">
        <v>21519.5590101038</v>
      </c>
      <c r="BU1751">
        <f t="shared" si="108"/>
        <v>105251.521609783</v>
      </c>
      <c r="BV1751">
        <f t="shared" si="109"/>
        <v>179289.95636433</v>
      </c>
      <c r="BW1751" s="9">
        <v>1746</v>
      </c>
      <c r="BX1751">
        <f t="shared" si="110"/>
        <v>0</v>
      </c>
      <c r="BY1751">
        <f t="shared" si="111"/>
        <v>1</v>
      </c>
    </row>
    <row r="1752" spans="1:77">
      <c r="A1752" s="33">
        <v>1747</v>
      </c>
      <c r="BP1752" s="27">
        <v>0.826622590560708</v>
      </c>
      <c r="BQ1752" s="27">
        <v>14959.8549552823</v>
      </c>
      <c r="BR1752" s="27">
        <v>1.43810074441286</v>
      </c>
      <c r="BS1752" s="27">
        <v>24535.5220140726</v>
      </c>
      <c r="BU1752">
        <f t="shared" si="108"/>
        <v>109033.533628824</v>
      </c>
      <c r="BV1752">
        <f t="shared" si="109"/>
        <v>191179.589647856</v>
      </c>
      <c r="BW1752" s="9">
        <v>1747</v>
      </c>
      <c r="BX1752">
        <f t="shared" si="110"/>
        <v>0</v>
      </c>
      <c r="BY1752">
        <f t="shared" si="111"/>
        <v>1</v>
      </c>
    </row>
    <row r="1753" spans="1:77">
      <c r="A1753" s="33">
        <v>1748</v>
      </c>
      <c r="BP1753" s="27">
        <v>0.754171590528806</v>
      </c>
      <c r="BQ1753" s="27">
        <v>11507.7012668898</v>
      </c>
      <c r="BR1753" s="27">
        <v>1.29286257892225</v>
      </c>
      <c r="BS1753" s="27">
        <v>21221.1470011447</v>
      </c>
      <c r="BU1753">
        <f t="shared" si="108"/>
        <v>101618.037312431</v>
      </c>
      <c r="BV1753">
        <f t="shared" si="109"/>
        <v>172708.239837193</v>
      </c>
      <c r="BW1753" s="9">
        <v>1748</v>
      </c>
      <c r="BX1753">
        <f t="shared" si="110"/>
        <v>0</v>
      </c>
      <c r="BY1753">
        <f t="shared" si="111"/>
        <v>1</v>
      </c>
    </row>
    <row r="1754" spans="1:77">
      <c r="A1754" s="33">
        <v>1749</v>
      </c>
      <c r="BP1754" s="27">
        <v>0.798603975192882</v>
      </c>
      <c r="BQ1754" s="27">
        <v>13647.7018276891</v>
      </c>
      <c r="BR1754" s="27">
        <v>1.32798927623865</v>
      </c>
      <c r="BS1754" s="27">
        <v>22776.3145062364</v>
      </c>
      <c r="BU1754">
        <f t="shared" si="108"/>
        <v>106142.894451243</v>
      </c>
      <c r="BV1754">
        <f t="shared" si="109"/>
        <v>176422.07692956</v>
      </c>
      <c r="BW1754" s="9">
        <v>1749</v>
      </c>
      <c r="BX1754">
        <f t="shared" si="110"/>
        <v>0</v>
      </c>
      <c r="BY1754">
        <f t="shared" si="111"/>
        <v>1</v>
      </c>
    </row>
    <row r="1755" spans="1:77">
      <c r="A1755" s="33">
        <v>1750</v>
      </c>
      <c r="BP1755" s="27">
        <v>0.777759934396684</v>
      </c>
      <c r="BQ1755" s="27">
        <v>15018.4476887055</v>
      </c>
      <c r="BR1755" s="27">
        <v>1.32367901576627</v>
      </c>
      <c r="BS1755" s="27">
        <v>24820.8873943882</v>
      </c>
      <c r="BU1755">
        <f t="shared" si="108"/>
        <v>101645.542470797</v>
      </c>
      <c r="BV1755">
        <f t="shared" si="109"/>
        <v>173730.964970552</v>
      </c>
      <c r="BW1755" s="9">
        <v>1750</v>
      </c>
      <c r="BX1755">
        <f t="shared" si="110"/>
        <v>0</v>
      </c>
      <c r="BY1755">
        <f t="shared" si="111"/>
        <v>1</v>
      </c>
    </row>
    <row r="1756" spans="1:77">
      <c r="A1756" s="33">
        <v>1751</v>
      </c>
      <c r="BP1756" s="27">
        <v>0.754054359742593</v>
      </c>
      <c r="BQ1756" s="27">
        <v>12293.3426072966</v>
      </c>
      <c r="BR1756" s="27">
        <v>1.306256196306</v>
      </c>
      <c r="BS1756" s="27">
        <v>22387.7518372561</v>
      </c>
      <c r="BU1756">
        <f t="shared" si="108"/>
        <v>100814.811354092</v>
      </c>
      <c r="BV1756">
        <f t="shared" si="109"/>
        <v>173550.677608644</v>
      </c>
      <c r="BW1756" s="9">
        <v>1751</v>
      </c>
      <c r="BX1756">
        <f t="shared" si="110"/>
        <v>0</v>
      </c>
      <c r="BY1756">
        <f t="shared" si="111"/>
        <v>1</v>
      </c>
    </row>
    <row r="1757" spans="1:77">
      <c r="A1757" s="33">
        <v>1752</v>
      </c>
      <c r="BP1757" s="27">
        <v>0.802524273442455</v>
      </c>
      <c r="BQ1757" s="27">
        <v>19810.3152078108</v>
      </c>
      <c r="BR1757" s="27">
        <v>1.38828620868101</v>
      </c>
      <c r="BS1757" s="27">
        <v>30103.4049540379</v>
      </c>
      <c r="BU1757">
        <f t="shared" si="108"/>
        <v>100568.325808557</v>
      </c>
      <c r="BV1757">
        <f t="shared" si="109"/>
        <v>178139.526348114</v>
      </c>
      <c r="BW1757" s="9">
        <v>1752</v>
      </c>
      <c r="BX1757">
        <f t="shared" si="110"/>
        <v>0</v>
      </c>
      <c r="BY1757">
        <f t="shared" si="111"/>
        <v>1</v>
      </c>
    </row>
    <row r="1758" spans="1:77">
      <c r="A1758" s="33">
        <v>1753</v>
      </c>
      <c r="BP1758" s="27">
        <v>0.777433344516652</v>
      </c>
      <c r="BQ1758" s="27">
        <v>16344.7101959879</v>
      </c>
      <c r="BR1758" s="27">
        <v>1.34637405053397</v>
      </c>
      <c r="BS1758" s="27">
        <v>29220.7466729093</v>
      </c>
      <c r="BU1758">
        <f t="shared" si="108"/>
        <v>100270.29148151</v>
      </c>
      <c r="BV1758">
        <f t="shared" si="109"/>
        <v>172735.360907186</v>
      </c>
      <c r="BW1758" s="9">
        <v>1753</v>
      </c>
      <c r="BX1758">
        <f t="shared" si="110"/>
        <v>0</v>
      </c>
      <c r="BY1758">
        <f t="shared" si="111"/>
        <v>1</v>
      </c>
    </row>
    <row r="1759" spans="1:77">
      <c r="A1759" s="33">
        <v>1754</v>
      </c>
      <c r="BP1759" s="27">
        <v>0.823189883144175</v>
      </c>
      <c r="BQ1759" s="27">
        <v>16485.7225427335</v>
      </c>
      <c r="BR1759" s="27">
        <v>1.39379918786622</v>
      </c>
      <c r="BS1759" s="27">
        <v>23812.6963717532</v>
      </c>
      <c r="BU1759">
        <f t="shared" si="108"/>
        <v>106992.759928893</v>
      </c>
      <c r="BV1759">
        <f t="shared" si="109"/>
        <v>185257.181808179</v>
      </c>
      <c r="BW1759" s="9">
        <v>1754</v>
      </c>
      <c r="BX1759">
        <f t="shared" si="110"/>
        <v>0</v>
      </c>
      <c r="BY1759">
        <f t="shared" si="111"/>
        <v>1</v>
      </c>
    </row>
    <row r="1760" spans="1:77">
      <c r="A1760" s="33">
        <v>1755</v>
      </c>
      <c r="BP1760" s="27">
        <v>0.845192369548596</v>
      </c>
      <c r="BQ1760" s="27">
        <v>19278.152146229</v>
      </c>
      <c r="BR1760" s="27">
        <v>1.44825312172563</v>
      </c>
      <c r="BS1760" s="27">
        <v>34061.3096924845</v>
      </c>
      <c r="BU1760">
        <f t="shared" si="108"/>
        <v>107500.70328606</v>
      </c>
      <c r="BV1760">
        <f t="shared" si="109"/>
        <v>183176.658566361</v>
      </c>
      <c r="BW1760" s="9">
        <v>1755</v>
      </c>
      <c r="BX1760">
        <f t="shared" si="110"/>
        <v>0</v>
      </c>
      <c r="BY1760">
        <f t="shared" si="111"/>
        <v>1</v>
      </c>
    </row>
    <row r="1761" spans="1:77">
      <c r="A1761" s="33">
        <v>1756</v>
      </c>
      <c r="BP1761" s="27">
        <v>0.791903909602335</v>
      </c>
      <c r="BQ1761" s="27">
        <v>13123.1124549647</v>
      </c>
      <c r="BR1761" s="27">
        <v>1.36435197884637</v>
      </c>
      <c r="BS1761" s="27">
        <v>23566.5249311711</v>
      </c>
      <c r="BU1761">
        <f t="shared" si="108"/>
        <v>105662.473985386</v>
      </c>
      <c r="BV1761">
        <f t="shared" si="109"/>
        <v>181086.271895784</v>
      </c>
      <c r="BW1761" s="9">
        <v>1756</v>
      </c>
      <c r="BX1761">
        <f t="shared" si="110"/>
        <v>0</v>
      </c>
      <c r="BY1761">
        <f t="shared" si="111"/>
        <v>1</v>
      </c>
    </row>
    <row r="1762" spans="1:77">
      <c r="A1762" s="33">
        <v>1757</v>
      </c>
      <c r="BP1762" s="27">
        <v>0.821805570843119</v>
      </c>
      <c r="BQ1762" s="27">
        <v>20161.2851093082</v>
      </c>
      <c r="BR1762" s="27">
        <v>1.42805143776652</v>
      </c>
      <c r="BS1762" s="27">
        <v>29663.1463419329</v>
      </c>
      <c r="BU1762">
        <f t="shared" si="108"/>
        <v>103109.55051716</v>
      </c>
      <c r="BV1762">
        <f t="shared" si="109"/>
        <v>184544.569323046</v>
      </c>
      <c r="BW1762" s="9">
        <v>1757</v>
      </c>
      <c r="BX1762">
        <f t="shared" si="110"/>
        <v>0</v>
      </c>
      <c r="BY1762">
        <f t="shared" si="111"/>
        <v>1</v>
      </c>
    </row>
    <row r="1763" spans="1:77">
      <c r="A1763" s="33">
        <v>1758</v>
      </c>
      <c r="BP1763" s="27">
        <v>0.794158968362739</v>
      </c>
      <c r="BQ1763" s="27">
        <v>17530.5582570244</v>
      </c>
      <c r="BR1763" s="27">
        <v>1.38357701625486</v>
      </c>
      <c r="BS1763" s="27">
        <v>27463.2122565371</v>
      </c>
      <c r="BU1763">
        <f t="shared" si="108"/>
        <v>101593.286997387</v>
      </c>
      <c r="BV1763">
        <f t="shared" si="109"/>
        <v>180073.340181692</v>
      </c>
      <c r="BW1763" s="9">
        <v>1758</v>
      </c>
      <c r="BX1763">
        <f t="shared" si="110"/>
        <v>0</v>
      </c>
      <c r="BY1763">
        <f t="shared" si="111"/>
        <v>1</v>
      </c>
    </row>
    <row r="1764" spans="1:77">
      <c r="A1764" s="33">
        <v>1759</v>
      </c>
      <c r="BP1764" s="27">
        <v>0.807704913077327</v>
      </c>
      <c r="BQ1764" s="27">
        <v>14973.20937748</v>
      </c>
      <c r="BR1764" s="27">
        <v>1.39900630220636</v>
      </c>
      <c r="BS1764" s="27">
        <v>24684.7863319223</v>
      </c>
      <c r="BU1764">
        <f t="shared" si="108"/>
        <v>106182.527584119</v>
      </c>
      <c r="BV1764">
        <f t="shared" si="109"/>
        <v>185166.158999032</v>
      </c>
      <c r="BW1764" s="9">
        <v>1759</v>
      </c>
      <c r="BX1764">
        <f t="shared" si="110"/>
        <v>0</v>
      </c>
      <c r="BY1764">
        <f t="shared" si="111"/>
        <v>1</v>
      </c>
    </row>
    <row r="1765" spans="1:77">
      <c r="A1765" s="33">
        <v>1760</v>
      </c>
      <c r="BP1765" s="27">
        <v>0.811508932829816</v>
      </c>
      <c r="BQ1765" s="27">
        <v>18209.4156270566</v>
      </c>
      <c r="BR1765" s="27">
        <v>1.38357388995358</v>
      </c>
      <c r="BS1765" s="27">
        <v>31599.3420517631</v>
      </c>
      <c r="BU1765">
        <f t="shared" si="108"/>
        <v>103516.924297416</v>
      </c>
      <c r="BV1765">
        <f t="shared" si="109"/>
        <v>175936.741441273</v>
      </c>
      <c r="BW1765" s="9">
        <v>1760</v>
      </c>
      <c r="BX1765">
        <f t="shared" si="110"/>
        <v>0</v>
      </c>
      <c r="BY1765">
        <f t="shared" si="111"/>
        <v>1</v>
      </c>
    </row>
    <row r="1766" spans="1:77">
      <c r="A1766" s="33">
        <v>1761</v>
      </c>
      <c r="BP1766" s="27">
        <v>0.794562381270249</v>
      </c>
      <c r="BQ1766" s="27">
        <v>12109.8744944214</v>
      </c>
      <c r="BR1766" s="27">
        <v>1.36431503906488</v>
      </c>
      <c r="BS1766" s="27">
        <v>21045.5737714011</v>
      </c>
      <c r="BU1766">
        <f t="shared" si="108"/>
        <v>107074.482696116</v>
      </c>
      <c r="BV1766">
        <f t="shared" si="109"/>
        <v>183601.68208833</v>
      </c>
      <c r="BW1766" s="9">
        <v>1761</v>
      </c>
      <c r="BX1766">
        <f t="shared" si="110"/>
        <v>0</v>
      </c>
      <c r="BY1766">
        <f t="shared" si="111"/>
        <v>1</v>
      </c>
    </row>
    <row r="1767" spans="1:77">
      <c r="A1767" s="33">
        <v>1762</v>
      </c>
      <c r="BP1767" s="27">
        <v>0.826025602649234</v>
      </c>
      <c r="BQ1767" s="27">
        <v>13989.9573751811</v>
      </c>
      <c r="BR1767" s="27">
        <v>1.43896407472794</v>
      </c>
      <c r="BS1767" s="27">
        <v>23510.3638643473</v>
      </c>
      <c r="BU1767">
        <f t="shared" si="108"/>
        <v>109913.883022204</v>
      </c>
      <c r="BV1767">
        <f t="shared" si="109"/>
        <v>192334.247344844</v>
      </c>
      <c r="BW1767" s="9">
        <v>1762</v>
      </c>
      <c r="BX1767">
        <f t="shared" si="110"/>
        <v>0</v>
      </c>
      <c r="BY1767">
        <f t="shared" si="111"/>
        <v>1</v>
      </c>
    </row>
    <row r="1768" spans="1:77">
      <c r="A1768" s="33">
        <v>1763</v>
      </c>
      <c r="BP1768" s="27">
        <v>0.787160216605794</v>
      </c>
      <c r="BQ1768" s="27">
        <v>14916.2363273834</v>
      </c>
      <c r="BR1768" s="27">
        <v>1.37602937519657</v>
      </c>
      <c r="BS1768" s="27">
        <v>26679.4457247138</v>
      </c>
      <c r="BU1768">
        <f t="shared" si="108"/>
        <v>103157.796163486</v>
      </c>
      <c r="BV1768">
        <f t="shared" si="109"/>
        <v>179724.960554771</v>
      </c>
      <c r="BW1768" s="9">
        <v>1763</v>
      </c>
      <c r="BX1768">
        <f t="shared" si="110"/>
        <v>0</v>
      </c>
      <c r="BY1768">
        <f t="shared" si="111"/>
        <v>1</v>
      </c>
    </row>
    <row r="1769" spans="1:77">
      <c r="A1769" s="33">
        <v>1764</v>
      </c>
      <c r="BP1769" s="27">
        <v>0.842231077780087</v>
      </c>
      <c r="BQ1769" s="27">
        <v>11766.7671982492</v>
      </c>
      <c r="BR1769" s="27">
        <v>1.42830661938161</v>
      </c>
      <c r="BS1769" s="27">
        <v>18911.4884305556</v>
      </c>
      <c r="BU1769">
        <f t="shared" si="108"/>
        <v>114567.894468764</v>
      </c>
      <c r="BV1769">
        <f t="shared" si="109"/>
        <v>195334.504476686</v>
      </c>
      <c r="BW1769" s="9">
        <v>1764</v>
      </c>
      <c r="BX1769">
        <f t="shared" si="110"/>
        <v>0</v>
      </c>
      <c r="BY1769">
        <f t="shared" si="111"/>
        <v>1</v>
      </c>
    </row>
    <row r="1770" spans="1:77">
      <c r="A1770" s="33">
        <v>1765</v>
      </c>
      <c r="BP1770" s="27">
        <v>0.823142094297575</v>
      </c>
      <c r="BQ1770" s="27">
        <v>13354.2209685018</v>
      </c>
      <c r="BR1770" s="27">
        <v>1.40756429237332</v>
      </c>
      <c r="BS1770" s="27">
        <v>22271.7305936865</v>
      </c>
      <c r="BU1770">
        <f t="shared" si="108"/>
        <v>110117.093176134</v>
      </c>
      <c r="BV1770">
        <f t="shared" si="109"/>
        <v>188862.913262311</v>
      </c>
      <c r="BW1770" s="9">
        <v>1765</v>
      </c>
      <c r="BX1770">
        <f t="shared" si="110"/>
        <v>0</v>
      </c>
      <c r="BY1770">
        <f t="shared" si="111"/>
        <v>1</v>
      </c>
    </row>
    <row r="1771" spans="1:77">
      <c r="A1771" s="33">
        <v>1766</v>
      </c>
      <c r="BP1771" s="27">
        <v>0.846762398432284</v>
      </c>
      <c r="BQ1771" s="27">
        <v>11558.5734040403</v>
      </c>
      <c r="BR1771" s="27">
        <v>1.48434462981271</v>
      </c>
      <c r="BS1771" s="27">
        <v>19916.145313773</v>
      </c>
      <c r="BU1771">
        <f t="shared" si="108"/>
        <v>115455.786360802</v>
      </c>
      <c r="BV1771">
        <f t="shared" si="109"/>
        <v>202735.549158134</v>
      </c>
      <c r="BW1771" s="9">
        <v>1766</v>
      </c>
      <c r="BX1771">
        <f t="shared" si="110"/>
        <v>0</v>
      </c>
      <c r="BY1771">
        <f t="shared" si="111"/>
        <v>1</v>
      </c>
    </row>
    <row r="1772" spans="1:77">
      <c r="A1772" s="33">
        <v>1767</v>
      </c>
      <c r="BP1772" s="27">
        <v>0.753572644207172</v>
      </c>
      <c r="BQ1772" s="27">
        <v>15386.6204627251</v>
      </c>
      <c r="BR1772" s="27">
        <v>1.24914773380491</v>
      </c>
      <c r="BS1772" s="27">
        <v>23812.2069439389</v>
      </c>
      <c r="BU1772">
        <f t="shared" si="108"/>
        <v>97649.2761683507</v>
      </c>
      <c r="BV1772">
        <f t="shared" si="109"/>
        <v>163559.953126798</v>
      </c>
      <c r="BW1772" s="9">
        <v>1767</v>
      </c>
      <c r="BX1772">
        <f t="shared" si="110"/>
        <v>0</v>
      </c>
      <c r="BY1772">
        <f t="shared" si="111"/>
        <v>1</v>
      </c>
    </row>
    <row r="1773" spans="1:77">
      <c r="A1773" s="33">
        <v>1768</v>
      </c>
      <c r="BP1773" s="27">
        <v>0.841975992478721</v>
      </c>
      <c r="BQ1773" s="27">
        <v>11853.0476010575</v>
      </c>
      <c r="BR1773" s="27">
        <v>1.4368213158534</v>
      </c>
      <c r="BS1773" s="27">
        <v>20956.3357670591</v>
      </c>
      <c r="BU1773">
        <f t="shared" si="108"/>
        <v>114443.351270751</v>
      </c>
      <c r="BV1773">
        <f t="shared" si="109"/>
        <v>194566.86161095</v>
      </c>
      <c r="BW1773" s="9">
        <v>1768</v>
      </c>
      <c r="BX1773">
        <f t="shared" si="110"/>
        <v>0</v>
      </c>
      <c r="BY1773">
        <f t="shared" si="111"/>
        <v>1</v>
      </c>
    </row>
    <row r="1774" spans="1:77">
      <c r="A1774" s="33">
        <v>1769</v>
      </c>
      <c r="BP1774" s="27">
        <v>0.791243636169633</v>
      </c>
      <c r="BQ1774" s="27">
        <v>17118.1821586259</v>
      </c>
      <c r="BR1774" s="27">
        <v>1.36679594554113</v>
      </c>
      <c r="BS1774" s="27">
        <v>30574.1224515785</v>
      </c>
      <c r="BU1774">
        <f t="shared" si="108"/>
        <v>101568.363266819</v>
      </c>
      <c r="BV1774">
        <f t="shared" si="109"/>
        <v>174445.269379591</v>
      </c>
      <c r="BW1774" s="9">
        <v>1769</v>
      </c>
      <c r="BX1774">
        <f t="shared" si="110"/>
        <v>0</v>
      </c>
      <c r="BY1774">
        <f t="shared" si="111"/>
        <v>1</v>
      </c>
    </row>
    <row r="1775" spans="1:77">
      <c r="A1775" s="33">
        <v>1770</v>
      </c>
      <c r="BP1775" s="27">
        <v>0.804955413513257</v>
      </c>
      <c r="BQ1775" s="27">
        <v>15609.2967651894</v>
      </c>
      <c r="BR1775" s="27">
        <v>1.37879877673109</v>
      </c>
      <c r="BS1775" s="27">
        <v>28261.0975745293</v>
      </c>
      <c r="BU1775">
        <f t="shared" si="108"/>
        <v>105134.015261799</v>
      </c>
      <c r="BV1775">
        <f t="shared" si="109"/>
        <v>178558.718935134</v>
      </c>
      <c r="BW1775" s="9">
        <v>1770</v>
      </c>
      <c r="BX1775">
        <f t="shared" si="110"/>
        <v>0</v>
      </c>
      <c r="BY1775">
        <f t="shared" si="111"/>
        <v>1</v>
      </c>
    </row>
    <row r="1776" spans="1:77">
      <c r="A1776" s="33">
        <v>1771</v>
      </c>
      <c r="BP1776" s="27">
        <v>0.847689568548749</v>
      </c>
      <c r="BQ1776" s="27">
        <v>16753.2063630346</v>
      </c>
      <c r="BR1776" s="27">
        <v>1.46646405111602</v>
      </c>
      <c r="BS1776" s="27">
        <v>28914.3056691876</v>
      </c>
      <c r="BU1776">
        <f t="shared" si="108"/>
        <v>110400.228919278</v>
      </c>
      <c r="BV1776">
        <f t="shared" si="109"/>
        <v>191055.301998215</v>
      </c>
      <c r="BW1776" s="9">
        <v>1771</v>
      </c>
      <c r="BX1776">
        <f t="shared" si="110"/>
        <v>0</v>
      </c>
      <c r="BY1776">
        <f t="shared" si="111"/>
        <v>1</v>
      </c>
    </row>
    <row r="1777" spans="1:77">
      <c r="A1777" s="33">
        <v>1772</v>
      </c>
      <c r="BP1777" s="27">
        <v>0.789029830693749</v>
      </c>
      <c r="BQ1777" s="27">
        <v>13296.1166550976</v>
      </c>
      <c r="BR1777" s="27">
        <v>1.37274614531272</v>
      </c>
      <c r="BS1777" s="27">
        <v>23566.9824526058</v>
      </c>
      <c r="BU1777">
        <f t="shared" si="108"/>
        <v>105058.357948965</v>
      </c>
      <c r="BV1777">
        <f t="shared" si="109"/>
        <v>182344.939344302</v>
      </c>
      <c r="BW1777" s="9">
        <v>1772</v>
      </c>
      <c r="BX1777">
        <f t="shared" si="110"/>
        <v>0</v>
      </c>
      <c r="BY1777">
        <f t="shared" si="111"/>
        <v>1</v>
      </c>
    </row>
    <row r="1778" spans="1:77">
      <c r="A1778" s="33">
        <v>1773</v>
      </c>
      <c r="BP1778" s="27">
        <v>0.818435020990258</v>
      </c>
      <c r="BQ1778" s="27">
        <v>12195.2788367209</v>
      </c>
      <c r="BR1778" s="27">
        <v>1.40923296967856</v>
      </c>
      <c r="BS1778" s="27">
        <v>23353.9916871618</v>
      </c>
      <c r="BU1778">
        <f t="shared" si="108"/>
        <v>110569.974311818</v>
      </c>
      <c r="BV1778">
        <f t="shared" si="109"/>
        <v>188030.953764623</v>
      </c>
      <c r="BW1778" s="9">
        <v>1773</v>
      </c>
      <c r="BX1778">
        <f t="shared" si="110"/>
        <v>0</v>
      </c>
      <c r="BY1778">
        <f t="shared" si="111"/>
        <v>1</v>
      </c>
    </row>
    <row r="1779" spans="1:77">
      <c r="A1779" s="33">
        <v>1774</v>
      </c>
      <c r="BP1779" s="27">
        <v>0.771036439065674</v>
      </c>
      <c r="BQ1779" s="27">
        <v>11679.719495906</v>
      </c>
      <c r="BR1779" s="27">
        <v>1.28833426909286</v>
      </c>
      <c r="BS1779" s="27">
        <v>22844.1633570113</v>
      </c>
      <c r="BU1779">
        <f t="shared" si="108"/>
        <v>103975.746363945</v>
      </c>
      <c r="BV1779">
        <f t="shared" si="109"/>
        <v>170405.977006917</v>
      </c>
      <c r="BW1779" s="9">
        <v>1774</v>
      </c>
      <c r="BX1779">
        <f t="shared" si="110"/>
        <v>0</v>
      </c>
      <c r="BY1779">
        <f t="shared" si="111"/>
        <v>1</v>
      </c>
    </row>
    <row r="1780" spans="1:77">
      <c r="A1780" s="33">
        <v>1775</v>
      </c>
      <c r="BP1780" s="27">
        <v>0.819860371661219</v>
      </c>
      <c r="BQ1780" s="27">
        <v>15749.1754018691</v>
      </c>
      <c r="BR1780" s="27">
        <v>1.39729472316532</v>
      </c>
      <c r="BS1780" s="27">
        <v>23293.6661553857</v>
      </c>
      <c r="BU1780">
        <f t="shared" si="108"/>
        <v>107229.880347314</v>
      </c>
      <c r="BV1780">
        <f t="shared" si="109"/>
        <v>186300.542319412</v>
      </c>
      <c r="BW1780" s="9">
        <v>1775</v>
      </c>
      <c r="BX1780">
        <f t="shared" si="110"/>
        <v>0</v>
      </c>
      <c r="BY1780">
        <f t="shared" si="111"/>
        <v>1</v>
      </c>
    </row>
    <row r="1781" spans="1:77">
      <c r="A1781" s="33">
        <v>1776</v>
      </c>
      <c r="BP1781" s="27">
        <v>0.807742572340913</v>
      </c>
      <c r="BQ1781" s="27">
        <v>13833.2259679024</v>
      </c>
      <c r="BR1781" s="27">
        <v>1.40318907656518</v>
      </c>
      <c r="BS1781" s="27">
        <v>23488.3992886173</v>
      </c>
      <c r="BU1781">
        <f t="shared" si="108"/>
        <v>107328.159883235</v>
      </c>
      <c r="BV1781">
        <f t="shared" si="109"/>
        <v>186989.96219616</v>
      </c>
      <c r="BW1781" s="9">
        <v>1776</v>
      </c>
      <c r="BX1781">
        <f t="shared" si="110"/>
        <v>0</v>
      </c>
      <c r="BY1781">
        <f t="shared" si="111"/>
        <v>1</v>
      </c>
    </row>
    <row r="1782" spans="1:77">
      <c r="A1782" s="33">
        <v>1777</v>
      </c>
      <c r="BP1782" s="27">
        <v>0.788033005784439</v>
      </c>
      <c r="BQ1782" s="27">
        <v>15472.0524495222</v>
      </c>
      <c r="BR1782" s="27">
        <v>1.3457489590054</v>
      </c>
      <c r="BS1782" s="27">
        <v>25239.9102438741</v>
      </c>
      <c r="BU1782">
        <f t="shared" si="108"/>
        <v>102732.898418144</v>
      </c>
      <c r="BV1782">
        <f t="shared" si="109"/>
        <v>176622.433606937</v>
      </c>
      <c r="BW1782" s="9">
        <v>1777</v>
      </c>
      <c r="BX1782">
        <f t="shared" si="110"/>
        <v>0</v>
      </c>
      <c r="BY1782">
        <f t="shared" si="111"/>
        <v>1</v>
      </c>
    </row>
    <row r="1783" spans="1:77">
      <c r="A1783" s="33">
        <v>1778</v>
      </c>
      <c r="BP1783" s="27">
        <v>0.833017846624106</v>
      </c>
      <c r="BQ1783" s="27">
        <v>13981.4668412881</v>
      </c>
      <c r="BR1783" s="27">
        <v>1.4302412864821</v>
      </c>
      <c r="BS1783" s="27">
        <v>23118.3139064928</v>
      </c>
      <c r="BU1783">
        <f t="shared" si="108"/>
        <v>110971.210152328</v>
      </c>
      <c r="BV1783">
        <f t="shared" si="109"/>
        <v>191417.879065822</v>
      </c>
      <c r="BW1783" s="9">
        <v>1778</v>
      </c>
      <c r="BX1783">
        <f t="shared" si="110"/>
        <v>0</v>
      </c>
      <c r="BY1783">
        <f t="shared" si="111"/>
        <v>1</v>
      </c>
    </row>
    <row r="1784" spans="1:77">
      <c r="A1784" s="33">
        <v>1779</v>
      </c>
      <c r="BP1784" s="27">
        <v>0.795582137954193</v>
      </c>
      <c r="BQ1784" s="27">
        <v>19118.4366904993</v>
      </c>
      <c r="BR1784" s="27">
        <v>1.37345250655354</v>
      </c>
      <c r="BS1784" s="27">
        <v>31903.9750617624</v>
      </c>
      <c r="BU1784">
        <f t="shared" si="108"/>
        <v>100218.88400263</v>
      </c>
      <c r="BV1784">
        <f t="shared" si="109"/>
        <v>174113.900921269</v>
      </c>
      <c r="BW1784" s="9">
        <v>1779</v>
      </c>
      <c r="BX1784">
        <f t="shared" si="110"/>
        <v>0</v>
      </c>
      <c r="BY1784">
        <f t="shared" si="111"/>
        <v>1</v>
      </c>
    </row>
    <row r="1785" spans="1:77">
      <c r="A1785" s="33">
        <v>1780</v>
      </c>
      <c r="BP1785" s="27">
        <v>0.808533382749365</v>
      </c>
      <c r="BQ1785" s="27">
        <v>10027.9584141135</v>
      </c>
      <c r="BR1785" s="27">
        <v>1.39264602995168</v>
      </c>
      <c r="BS1785" s="27">
        <v>19502.9108414817</v>
      </c>
      <c r="BU1785">
        <f t="shared" si="108"/>
        <v>111252.048998291</v>
      </c>
      <c r="BV1785">
        <f t="shared" si="109"/>
        <v>189393.99365127</v>
      </c>
      <c r="BW1785" s="9">
        <v>1780</v>
      </c>
      <c r="BX1785">
        <f t="shared" si="110"/>
        <v>0</v>
      </c>
      <c r="BY1785">
        <f t="shared" si="111"/>
        <v>1</v>
      </c>
    </row>
    <row r="1786" spans="1:77">
      <c r="A1786" s="33">
        <v>1781</v>
      </c>
      <c r="BP1786" s="27">
        <v>0.798835584016076</v>
      </c>
      <c r="BQ1786" s="27">
        <v>16812.5936061181</v>
      </c>
      <c r="BR1786" s="27">
        <v>1.36555761691006</v>
      </c>
      <c r="BS1786" s="27">
        <v>29718.8980195177</v>
      </c>
      <c r="BU1786">
        <f t="shared" si="108"/>
        <v>103012.743996293</v>
      </c>
      <c r="BV1786">
        <f t="shared" si="109"/>
        <v>175114.744516991</v>
      </c>
      <c r="BW1786" s="9">
        <v>1781</v>
      </c>
      <c r="BX1786">
        <f t="shared" si="110"/>
        <v>0</v>
      </c>
      <c r="BY1786">
        <f t="shared" si="111"/>
        <v>1</v>
      </c>
    </row>
    <row r="1787" spans="1:77">
      <c r="A1787" s="33">
        <v>1782</v>
      </c>
      <c r="BP1787" s="27">
        <v>0.797461900129722</v>
      </c>
      <c r="BQ1787" s="27">
        <v>11055.2143616653</v>
      </c>
      <c r="BR1787" s="27">
        <v>1.34326142293012</v>
      </c>
      <c r="BS1787" s="27">
        <v>20439.1785961709</v>
      </c>
      <c r="BU1787">
        <f t="shared" si="108"/>
        <v>108564.070657793</v>
      </c>
      <c r="BV1787">
        <f t="shared" si="109"/>
        <v>181050.034843347</v>
      </c>
      <c r="BW1787" s="9">
        <v>1782</v>
      </c>
      <c r="BX1787">
        <f t="shared" si="110"/>
        <v>0</v>
      </c>
      <c r="BY1787">
        <f t="shared" si="111"/>
        <v>1</v>
      </c>
    </row>
    <row r="1788" spans="1:77">
      <c r="A1788" s="33">
        <v>1783</v>
      </c>
      <c r="BP1788" s="27">
        <v>0.839648258316677</v>
      </c>
      <c r="BQ1788" s="27">
        <v>10695.189039532</v>
      </c>
      <c r="BR1788" s="27">
        <v>1.44777583715162</v>
      </c>
      <c r="BS1788" s="27">
        <v>18450.8610243519</v>
      </c>
      <c r="BU1788">
        <f t="shared" si="108"/>
        <v>115252.04970797</v>
      </c>
      <c r="BV1788">
        <f t="shared" si="109"/>
        <v>198715.514548391</v>
      </c>
      <c r="BW1788" s="9">
        <v>1783</v>
      </c>
      <c r="BX1788">
        <f t="shared" si="110"/>
        <v>0</v>
      </c>
      <c r="BY1788">
        <f t="shared" si="111"/>
        <v>1</v>
      </c>
    </row>
    <row r="1789" spans="1:77">
      <c r="A1789" s="33">
        <v>1784</v>
      </c>
      <c r="BP1789" s="27">
        <v>0.844918266292331</v>
      </c>
      <c r="BQ1789" s="27">
        <v>14075.2491337993</v>
      </c>
      <c r="BR1789" s="27">
        <v>1.45482015992686</v>
      </c>
      <c r="BS1789" s="27">
        <v>23041.6939358897</v>
      </c>
      <c r="BU1789">
        <f t="shared" si="108"/>
        <v>112662.49081005</v>
      </c>
      <c r="BV1789">
        <f t="shared" si="109"/>
        <v>195181.330053139</v>
      </c>
      <c r="BW1789" s="9">
        <v>1784</v>
      </c>
      <c r="BX1789">
        <f t="shared" si="110"/>
        <v>0</v>
      </c>
      <c r="BY1789">
        <f t="shared" si="111"/>
        <v>1</v>
      </c>
    </row>
    <row r="1790" spans="1:77">
      <c r="A1790" s="33">
        <v>1785</v>
      </c>
      <c r="BP1790" s="27">
        <v>0.82694017724258</v>
      </c>
      <c r="BQ1790" s="27">
        <v>13207.8055214536</v>
      </c>
      <c r="BR1790" s="27">
        <v>1.40378323037521</v>
      </c>
      <c r="BS1790" s="27">
        <v>24292.8093962188</v>
      </c>
      <c r="BU1790">
        <f t="shared" si="108"/>
        <v>110833.221064933</v>
      </c>
      <c r="BV1790">
        <f t="shared" si="109"/>
        <v>186274.675160062</v>
      </c>
      <c r="BW1790" s="9">
        <v>1785</v>
      </c>
      <c r="BX1790">
        <f t="shared" si="110"/>
        <v>0</v>
      </c>
      <c r="BY1790">
        <f t="shared" si="111"/>
        <v>1</v>
      </c>
    </row>
    <row r="1791" spans="1:77">
      <c r="A1791" s="33">
        <v>1786</v>
      </c>
      <c r="BP1791" s="27">
        <v>0.732679612891884</v>
      </c>
      <c r="BQ1791" s="27">
        <v>12732.0193715903</v>
      </c>
      <c r="BR1791" s="27">
        <v>1.2649431110198</v>
      </c>
      <c r="BS1791" s="27">
        <v>21550.3598733526</v>
      </c>
      <c r="BU1791">
        <f t="shared" si="108"/>
        <v>97169.9225621923</v>
      </c>
      <c r="BV1791">
        <f t="shared" si="109"/>
        <v>168191.106779618</v>
      </c>
      <c r="BW1791" s="9">
        <v>1786</v>
      </c>
      <c r="BX1791">
        <f t="shared" si="110"/>
        <v>0</v>
      </c>
      <c r="BY1791">
        <f t="shared" si="111"/>
        <v>1</v>
      </c>
    </row>
    <row r="1792" spans="1:77">
      <c r="A1792" s="33">
        <v>1787</v>
      </c>
      <c r="BP1792" s="27">
        <v>0.825314392966761</v>
      </c>
      <c r="BQ1792" s="27">
        <v>13852.9708352483</v>
      </c>
      <c r="BR1792" s="27">
        <v>1.41119589255504</v>
      </c>
      <c r="BS1792" s="27">
        <v>23012.0915681494</v>
      </c>
      <c r="BU1792">
        <f t="shared" si="108"/>
        <v>109944.188109766</v>
      </c>
      <c r="BV1792">
        <f t="shared" si="109"/>
        <v>188667.292315107</v>
      </c>
      <c r="BW1792" s="9">
        <v>1787</v>
      </c>
      <c r="BX1792">
        <f t="shared" si="110"/>
        <v>0</v>
      </c>
      <c r="BY1792">
        <f t="shared" si="111"/>
        <v>1</v>
      </c>
    </row>
    <row r="1793" spans="1:77">
      <c r="A1793" s="33">
        <v>1788</v>
      </c>
      <c r="BP1793" s="27">
        <v>0.828016253471041</v>
      </c>
      <c r="BQ1793" s="27">
        <v>14168.5869366376</v>
      </c>
      <c r="BR1793" s="27">
        <v>1.428295602137</v>
      </c>
      <c r="BS1793" s="27">
        <v>24289.7135280679</v>
      </c>
      <c r="BU1793">
        <f t="shared" si="108"/>
        <v>110033.851084019</v>
      </c>
      <c r="BV1793">
        <f t="shared" si="109"/>
        <v>189954.626792482</v>
      </c>
      <c r="BW1793" s="9">
        <v>1788</v>
      </c>
      <c r="BX1793">
        <f t="shared" si="110"/>
        <v>0</v>
      </c>
      <c r="BY1793">
        <f t="shared" si="111"/>
        <v>1</v>
      </c>
    </row>
    <row r="1794" spans="1:77">
      <c r="A1794" s="33">
        <v>1789</v>
      </c>
      <c r="BP1794" s="27">
        <v>0.841297213803696</v>
      </c>
      <c r="BQ1794" s="27">
        <v>15634.5017387264</v>
      </c>
      <c r="BR1794" s="27">
        <v>1.44630824396635</v>
      </c>
      <c r="BS1794" s="27">
        <v>29292.1618931852</v>
      </c>
      <c r="BU1794">
        <f t="shared" si="108"/>
        <v>110560.080331828</v>
      </c>
      <c r="BV1794">
        <f t="shared" si="109"/>
        <v>187654.074701767</v>
      </c>
      <c r="BW1794" s="9">
        <v>1789</v>
      </c>
      <c r="BX1794">
        <f t="shared" si="110"/>
        <v>0</v>
      </c>
      <c r="BY1794">
        <f t="shared" si="111"/>
        <v>1</v>
      </c>
    </row>
    <row r="1795" spans="1:77">
      <c r="A1795" s="33">
        <v>1790</v>
      </c>
      <c r="BP1795" s="27">
        <v>0.785854289254982</v>
      </c>
      <c r="BQ1795" s="27">
        <v>17452.5037754709</v>
      </c>
      <c r="BR1795" s="27">
        <v>1.33429312237915</v>
      </c>
      <c r="BS1795" s="27">
        <v>28984.1950476831</v>
      </c>
      <c r="BU1795">
        <f t="shared" si="108"/>
        <v>100425.639612776</v>
      </c>
      <c r="BV1795">
        <f t="shared" si="109"/>
        <v>171159.77330919</v>
      </c>
      <c r="BW1795" s="9">
        <v>1790</v>
      </c>
      <c r="BX1795">
        <f t="shared" si="110"/>
        <v>0</v>
      </c>
      <c r="BY1795">
        <f t="shared" si="111"/>
        <v>1</v>
      </c>
    </row>
    <row r="1796" spans="1:77">
      <c r="A1796" s="33">
        <v>1791</v>
      </c>
      <c r="BP1796" s="27">
        <v>0.812685762926238</v>
      </c>
      <c r="BQ1796" s="27">
        <v>17436.6541309001</v>
      </c>
      <c r="BR1796" s="27">
        <v>1.37540956366545</v>
      </c>
      <c r="BS1796" s="27">
        <v>27763.9353114811</v>
      </c>
      <c r="BU1796">
        <f t="shared" si="108"/>
        <v>104466.210308036</v>
      </c>
      <c r="BV1796">
        <f t="shared" si="109"/>
        <v>178547.499238336</v>
      </c>
      <c r="BW1796" s="9">
        <v>1791</v>
      </c>
      <c r="BX1796">
        <f t="shared" si="110"/>
        <v>0</v>
      </c>
      <c r="BY1796">
        <f t="shared" si="111"/>
        <v>1</v>
      </c>
    </row>
    <row r="1797" spans="1:77">
      <c r="A1797" s="33">
        <v>1792</v>
      </c>
      <c r="BP1797" s="27">
        <v>0.853241133356505</v>
      </c>
      <c r="BQ1797" s="27">
        <v>12941.8118697054</v>
      </c>
      <c r="BR1797" s="27">
        <v>1.49694591875443</v>
      </c>
      <c r="BS1797" s="27">
        <v>23424.3393940407</v>
      </c>
      <c r="BU1797">
        <f t="shared" si="108"/>
        <v>115044.35813377</v>
      </c>
      <c r="BV1797">
        <f t="shared" si="109"/>
        <v>201117.548419124</v>
      </c>
      <c r="BW1797" s="9">
        <v>1792</v>
      </c>
      <c r="BX1797">
        <f t="shared" si="110"/>
        <v>0</v>
      </c>
      <c r="BY1797">
        <f t="shared" si="111"/>
        <v>1</v>
      </c>
    </row>
    <row r="1798" spans="1:77">
      <c r="A1798" s="33">
        <v>1793</v>
      </c>
      <c r="BP1798" s="27">
        <v>0.808567101502882</v>
      </c>
      <c r="BQ1798" s="27">
        <v>11775.4499941584</v>
      </c>
      <c r="BR1798" s="27">
        <v>1.38490183451829</v>
      </c>
      <c r="BS1798" s="27">
        <v>20499.8513924521</v>
      </c>
      <c r="BU1798">
        <f t="shared" si="108"/>
        <v>109509.615231274</v>
      </c>
      <c r="BV1798">
        <f t="shared" si="109"/>
        <v>187235.423785292</v>
      </c>
      <c r="BW1798" s="9">
        <v>1793</v>
      </c>
      <c r="BX1798">
        <f t="shared" si="110"/>
        <v>0</v>
      </c>
      <c r="BY1798">
        <f t="shared" si="111"/>
        <v>1</v>
      </c>
    </row>
    <row r="1799" spans="1:77">
      <c r="A1799" s="33">
        <v>1794</v>
      </c>
      <c r="BP1799" s="27">
        <v>0.877805921747401</v>
      </c>
      <c r="BQ1799" s="27">
        <v>15295.5494742316</v>
      </c>
      <c r="BR1799" s="27">
        <v>1.53682314221138</v>
      </c>
      <c r="BS1799" s="27">
        <v>24040.2955223585</v>
      </c>
      <c r="BU1799">
        <f t="shared" ref="BU1799:BU1862" si="112">BP1799*$BV$1-BQ1799</f>
        <v>116375.338787879</v>
      </c>
      <c r="BV1799">
        <f t="shared" ref="BV1799:BV1862" si="113">BR1799*$BV$1-BS1799</f>
        <v>206483.175809348</v>
      </c>
      <c r="BW1799" s="9">
        <v>1794</v>
      </c>
      <c r="BX1799">
        <f t="shared" ref="BX1799:BX1862" si="114">IF(BU1799=MAX($BU1799:$BV1799),1,0)</f>
        <v>0</v>
      </c>
      <c r="BY1799">
        <f t="shared" ref="BY1799:BY1862" si="115">IF(BV1799=MAX($BU1799:$BV1799),1,0)</f>
        <v>1</v>
      </c>
    </row>
    <row r="1800" spans="1:77">
      <c r="A1800" s="33">
        <v>1795</v>
      </c>
      <c r="BP1800" s="27">
        <v>0.813055063859682</v>
      </c>
      <c r="BQ1800" s="27">
        <v>13755.447922511</v>
      </c>
      <c r="BR1800" s="27">
        <v>1.37550202231778</v>
      </c>
      <c r="BS1800" s="27">
        <v>24302.574297791</v>
      </c>
      <c r="BU1800">
        <f t="shared" si="112"/>
        <v>108202.811656441</v>
      </c>
      <c r="BV1800">
        <f t="shared" si="113"/>
        <v>182022.729049876</v>
      </c>
      <c r="BW1800" s="9">
        <v>1795</v>
      </c>
      <c r="BX1800">
        <f t="shared" si="114"/>
        <v>0</v>
      </c>
      <c r="BY1800">
        <f t="shared" si="115"/>
        <v>1</v>
      </c>
    </row>
    <row r="1801" spans="1:77">
      <c r="A1801" s="33">
        <v>1796</v>
      </c>
      <c r="BP1801" s="27">
        <v>0.768002888972541</v>
      </c>
      <c r="BQ1801" s="27">
        <v>15196.2980897995</v>
      </c>
      <c r="BR1801" s="27">
        <v>1.2937882498823</v>
      </c>
      <c r="BS1801" s="27">
        <v>24215.2591330331</v>
      </c>
      <c r="BU1801">
        <f t="shared" si="112"/>
        <v>100004.135256082</v>
      </c>
      <c r="BV1801">
        <f t="shared" si="113"/>
        <v>169852.978349312</v>
      </c>
      <c r="BW1801" s="9">
        <v>1796</v>
      </c>
      <c r="BX1801">
        <f t="shared" si="114"/>
        <v>0</v>
      </c>
      <c r="BY1801">
        <f t="shared" si="115"/>
        <v>1</v>
      </c>
    </row>
    <row r="1802" spans="1:77">
      <c r="A1802" s="33">
        <v>1797</v>
      </c>
      <c r="BP1802" s="27">
        <v>0.812348007317587</v>
      </c>
      <c r="BQ1802" s="27">
        <v>16566.8592887123</v>
      </c>
      <c r="BR1802" s="27">
        <v>1.42700304893442</v>
      </c>
      <c r="BS1802" s="27">
        <v>27367.4577682894</v>
      </c>
      <c r="BU1802">
        <f t="shared" si="112"/>
        <v>105285.341808926</v>
      </c>
      <c r="BV1802">
        <f t="shared" si="113"/>
        <v>186682.999571873</v>
      </c>
      <c r="BW1802" s="9">
        <v>1797</v>
      </c>
      <c r="BX1802">
        <f t="shared" si="114"/>
        <v>0</v>
      </c>
      <c r="BY1802">
        <f t="shared" si="115"/>
        <v>1</v>
      </c>
    </row>
    <row r="1803" spans="1:77">
      <c r="A1803" s="33">
        <v>1798</v>
      </c>
      <c r="BP1803" s="27">
        <v>0.8341161911975</v>
      </c>
      <c r="BQ1803" s="27">
        <v>13639.6198792479</v>
      </c>
      <c r="BR1803" s="27">
        <v>1.46372621226234</v>
      </c>
      <c r="BS1803" s="27">
        <v>24455.9652955009</v>
      </c>
      <c r="BU1803">
        <f t="shared" si="112"/>
        <v>111477.808800377</v>
      </c>
      <c r="BV1803">
        <f t="shared" si="113"/>
        <v>195102.96654385</v>
      </c>
      <c r="BW1803" s="9">
        <v>1798</v>
      </c>
      <c r="BX1803">
        <f t="shared" si="114"/>
        <v>0</v>
      </c>
      <c r="BY1803">
        <f t="shared" si="115"/>
        <v>1</v>
      </c>
    </row>
    <row r="1804" spans="1:77">
      <c r="A1804" s="33">
        <v>1799</v>
      </c>
      <c r="BP1804" s="27">
        <v>0.874368057081167</v>
      </c>
      <c r="BQ1804" s="27">
        <v>18265.4799909793</v>
      </c>
      <c r="BR1804" s="27">
        <v>1.53191605477837</v>
      </c>
      <c r="BS1804" s="27">
        <v>31033.7559426798</v>
      </c>
      <c r="BU1804">
        <f t="shared" si="112"/>
        <v>112889.728571196</v>
      </c>
      <c r="BV1804">
        <f t="shared" si="113"/>
        <v>198753.652274075</v>
      </c>
      <c r="BW1804" s="9">
        <v>1799</v>
      </c>
      <c r="BX1804">
        <f t="shared" si="114"/>
        <v>0</v>
      </c>
      <c r="BY1804">
        <f t="shared" si="115"/>
        <v>1</v>
      </c>
    </row>
    <row r="1805" spans="1:77">
      <c r="A1805" s="33">
        <v>1800</v>
      </c>
      <c r="BP1805" s="27">
        <v>0.814644865380136</v>
      </c>
      <c r="BQ1805" s="27">
        <v>16246.8029171058</v>
      </c>
      <c r="BR1805" s="27">
        <v>1.38857488142635</v>
      </c>
      <c r="BS1805" s="27">
        <v>23822.9383269967</v>
      </c>
      <c r="BU1805">
        <f t="shared" si="112"/>
        <v>105949.926889915</v>
      </c>
      <c r="BV1805">
        <f t="shared" si="113"/>
        <v>184463.293886956</v>
      </c>
      <c r="BW1805" s="9">
        <v>1800</v>
      </c>
      <c r="BX1805">
        <f t="shared" si="114"/>
        <v>0</v>
      </c>
      <c r="BY1805">
        <f t="shared" si="115"/>
        <v>1</v>
      </c>
    </row>
    <row r="1806" spans="1:77">
      <c r="A1806" s="33">
        <v>1801</v>
      </c>
      <c r="BP1806" s="27">
        <v>0.693763377496867</v>
      </c>
      <c r="BQ1806" s="27">
        <v>17836.5880160465</v>
      </c>
      <c r="BR1806" s="27">
        <v>1.16971628473472</v>
      </c>
      <c r="BS1806" s="27">
        <v>25722.1902104587</v>
      </c>
      <c r="BU1806">
        <f t="shared" si="112"/>
        <v>86227.9186084835</v>
      </c>
      <c r="BV1806">
        <f t="shared" si="113"/>
        <v>149735.25249975</v>
      </c>
      <c r="BW1806" s="9">
        <v>1801</v>
      </c>
      <c r="BX1806">
        <f t="shared" si="114"/>
        <v>0</v>
      </c>
      <c r="BY1806">
        <f t="shared" si="115"/>
        <v>1</v>
      </c>
    </row>
    <row r="1807" spans="1:77">
      <c r="A1807" s="33">
        <v>1802</v>
      </c>
      <c r="BP1807" s="27">
        <v>0.844243674424506</v>
      </c>
      <c r="BQ1807" s="27">
        <v>14133.0016509463</v>
      </c>
      <c r="BR1807" s="27">
        <v>1.4534880846263</v>
      </c>
      <c r="BS1807" s="27">
        <v>22426.3975777605</v>
      </c>
      <c r="BU1807">
        <f t="shared" si="112"/>
        <v>112503.54951273</v>
      </c>
      <c r="BV1807">
        <f t="shared" si="113"/>
        <v>195596.815116185</v>
      </c>
      <c r="BW1807" s="9">
        <v>1802</v>
      </c>
      <c r="BX1807">
        <f t="shared" si="114"/>
        <v>0</v>
      </c>
      <c r="BY1807">
        <f t="shared" si="115"/>
        <v>1</v>
      </c>
    </row>
    <row r="1808" spans="1:77">
      <c r="A1808" s="33">
        <v>1803</v>
      </c>
      <c r="BP1808" s="27">
        <v>0.834380627206048</v>
      </c>
      <c r="BQ1808" s="27">
        <v>19796.7177031979</v>
      </c>
      <c r="BR1808" s="27">
        <v>1.45527762820991</v>
      </c>
      <c r="BS1808" s="27">
        <v>30308.1887035969</v>
      </c>
      <c r="BU1808">
        <f t="shared" si="112"/>
        <v>105360.376377709</v>
      </c>
      <c r="BV1808">
        <f t="shared" si="113"/>
        <v>187983.45552789</v>
      </c>
      <c r="BW1808" s="9">
        <v>1803</v>
      </c>
      <c r="BX1808">
        <f t="shared" si="114"/>
        <v>0</v>
      </c>
      <c r="BY1808">
        <f t="shared" si="115"/>
        <v>1</v>
      </c>
    </row>
    <row r="1809" spans="1:77">
      <c r="A1809" s="33">
        <v>1804</v>
      </c>
      <c r="BP1809" s="27">
        <v>0.766182246920046</v>
      </c>
      <c r="BQ1809" s="27">
        <v>16958.8670191275</v>
      </c>
      <c r="BR1809" s="27">
        <v>1.32119929976909</v>
      </c>
      <c r="BS1809" s="27">
        <v>27947.7615976734</v>
      </c>
      <c r="BU1809">
        <f t="shared" si="112"/>
        <v>97968.4700188794</v>
      </c>
      <c r="BV1809">
        <f t="shared" si="113"/>
        <v>170232.13336769</v>
      </c>
      <c r="BW1809" s="9">
        <v>1804</v>
      </c>
      <c r="BX1809">
        <f t="shared" si="114"/>
        <v>0</v>
      </c>
      <c r="BY1809">
        <f t="shared" si="115"/>
        <v>1</v>
      </c>
    </row>
    <row r="1810" spans="1:77">
      <c r="A1810" s="33">
        <v>1805</v>
      </c>
      <c r="BP1810" s="27">
        <v>0.858692140723253</v>
      </c>
      <c r="BQ1810" s="27">
        <v>13955.0031797502</v>
      </c>
      <c r="BR1810" s="27">
        <v>1.48896938492132</v>
      </c>
      <c r="BS1810" s="27">
        <v>24626.8166841498</v>
      </c>
      <c r="BU1810">
        <f t="shared" si="112"/>
        <v>114848.817928738</v>
      </c>
      <c r="BV1810">
        <f t="shared" si="113"/>
        <v>198718.591054048</v>
      </c>
      <c r="BW1810" s="9">
        <v>1805</v>
      </c>
      <c r="BX1810">
        <f t="shared" si="114"/>
        <v>0</v>
      </c>
      <c r="BY1810">
        <f t="shared" si="115"/>
        <v>1</v>
      </c>
    </row>
    <row r="1811" spans="1:77">
      <c r="A1811" s="33">
        <v>1806</v>
      </c>
      <c r="BP1811" s="27">
        <v>0.811879871268786</v>
      </c>
      <c r="BQ1811" s="27">
        <v>12119.2400735407</v>
      </c>
      <c r="BR1811" s="27">
        <v>1.40817335263478</v>
      </c>
      <c r="BS1811" s="27">
        <v>21827.5747484013</v>
      </c>
      <c r="BU1811">
        <f t="shared" si="112"/>
        <v>109662.740616777</v>
      </c>
      <c r="BV1811">
        <f t="shared" si="113"/>
        <v>189398.428146816</v>
      </c>
      <c r="BW1811" s="9">
        <v>1806</v>
      </c>
      <c r="BX1811">
        <f t="shared" si="114"/>
        <v>0</v>
      </c>
      <c r="BY1811">
        <f t="shared" si="115"/>
        <v>1</v>
      </c>
    </row>
    <row r="1812" spans="1:77">
      <c r="A1812" s="33">
        <v>1807</v>
      </c>
      <c r="BP1812" s="27">
        <v>0.833407346187845</v>
      </c>
      <c r="BQ1812" s="27">
        <v>11809.7371636784</v>
      </c>
      <c r="BR1812" s="27">
        <v>1.44894256235499</v>
      </c>
      <c r="BS1812" s="27">
        <v>22142.2824374738</v>
      </c>
      <c r="BU1812">
        <f t="shared" si="112"/>
        <v>113201.364764498</v>
      </c>
      <c r="BV1812">
        <f t="shared" si="113"/>
        <v>195199.101915775</v>
      </c>
      <c r="BW1812" s="9">
        <v>1807</v>
      </c>
      <c r="BX1812">
        <f t="shared" si="114"/>
        <v>0</v>
      </c>
      <c r="BY1812">
        <f t="shared" si="115"/>
        <v>1</v>
      </c>
    </row>
    <row r="1813" spans="1:77">
      <c r="A1813" s="33">
        <v>1808</v>
      </c>
      <c r="BP1813" s="27">
        <v>0.777835764823955</v>
      </c>
      <c r="BQ1813" s="27">
        <v>15505.3310250175</v>
      </c>
      <c r="BR1813" s="27">
        <v>1.34688338664037</v>
      </c>
      <c r="BS1813" s="27">
        <v>30225.597899162</v>
      </c>
      <c r="BU1813">
        <f t="shared" si="112"/>
        <v>101170.033698576</v>
      </c>
      <c r="BV1813">
        <f t="shared" si="113"/>
        <v>171806.910096893</v>
      </c>
      <c r="BW1813" s="9">
        <v>1808</v>
      </c>
      <c r="BX1813">
        <f t="shared" si="114"/>
        <v>0</v>
      </c>
      <c r="BY1813">
        <f t="shared" si="115"/>
        <v>1</v>
      </c>
    </row>
    <row r="1814" spans="1:77">
      <c r="A1814" s="33">
        <v>1809</v>
      </c>
      <c r="BP1814" s="27">
        <v>0.830568330834322</v>
      </c>
      <c r="BQ1814" s="27">
        <v>17283.6499095058</v>
      </c>
      <c r="BR1814" s="27">
        <v>1.40195167754648</v>
      </c>
      <c r="BS1814" s="27">
        <v>30290.3694501846</v>
      </c>
      <c r="BU1814">
        <f t="shared" si="112"/>
        <v>107301.599715642</v>
      </c>
      <c r="BV1814">
        <f t="shared" si="113"/>
        <v>180002.382181788</v>
      </c>
      <c r="BW1814" s="9">
        <v>1809</v>
      </c>
      <c r="BX1814">
        <f t="shared" si="114"/>
        <v>0</v>
      </c>
      <c r="BY1814">
        <f t="shared" si="115"/>
        <v>1</v>
      </c>
    </row>
    <row r="1815" spans="1:77">
      <c r="A1815" s="33">
        <v>1810</v>
      </c>
      <c r="BP1815" s="27">
        <v>0.824385083915213</v>
      </c>
      <c r="BQ1815" s="27">
        <v>18753.2549237598</v>
      </c>
      <c r="BR1815" s="27">
        <v>1.41783588924904</v>
      </c>
      <c r="BS1815" s="27">
        <v>31832.4251295207</v>
      </c>
      <c r="BU1815">
        <f t="shared" si="112"/>
        <v>104904.507663522</v>
      </c>
      <c r="BV1815">
        <f t="shared" si="113"/>
        <v>180842.958257836</v>
      </c>
      <c r="BW1815" s="9">
        <v>1810</v>
      </c>
      <c r="BX1815">
        <f t="shared" si="114"/>
        <v>0</v>
      </c>
      <c r="BY1815">
        <f t="shared" si="115"/>
        <v>1</v>
      </c>
    </row>
    <row r="1816" spans="1:77">
      <c r="A1816" s="33">
        <v>1811</v>
      </c>
      <c r="BP1816" s="27">
        <v>0.795521207520146</v>
      </c>
      <c r="BQ1816" s="27">
        <v>16058.9644093568</v>
      </c>
      <c r="BR1816" s="27">
        <v>1.35174282013387</v>
      </c>
      <c r="BS1816" s="27">
        <v>26200.0300827686</v>
      </c>
      <c r="BU1816">
        <f t="shared" si="112"/>
        <v>103269.216718665</v>
      </c>
      <c r="BV1816">
        <f t="shared" si="113"/>
        <v>176561.392937313</v>
      </c>
      <c r="BW1816" s="9">
        <v>1811</v>
      </c>
      <c r="BX1816">
        <f t="shared" si="114"/>
        <v>0</v>
      </c>
      <c r="BY1816">
        <f t="shared" si="115"/>
        <v>1</v>
      </c>
    </row>
    <row r="1817" spans="1:77">
      <c r="A1817" s="33">
        <v>1812</v>
      </c>
      <c r="BP1817" s="27">
        <v>0.777763760986943</v>
      </c>
      <c r="BQ1817" s="27">
        <v>14785.6373330961</v>
      </c>
      <c r="BR1817" s="27">
        <v>1.33349224109178</v>
      </c>
      <c r="BS1817" s="27">
        <v>22588.1394209961</v>
      </c>
      <c r="BU1817">
        <f t="shared" si="112"/>
        <v>101878.926814945</v>
      </c>
      <c r="BV1817">
        <f t="shared" si="113"/>
        <v>177435.696742771</v>
      </c>
      <c r="BW1817" s="9">
        <v>1812</v>
      </c>
      <c r="BX1817">
        <f t="shared" si="114"/>
        <v>0</v>
      </c>
      <c r="BY1817">
        <f t="shared" si="115"/>
        <v>1</v>
      </c>
    </row>
    <row r="1818" spans="1:77">
      <c r="A1818" s="33">
        <v>1813</v>
      </c>
      <c r="BP1818" s="27">
        <v>0.848466684132716</v>
      </c>
      <c r="BQ1818" s="27">
        <v>16045.9199672085</v>
      </c>
      <c r="BR1818" s="27">
        <v>1.43216441063929</v>
      </c>
      <c r="BS1818" s="27">
        <v>26470.3653807242</v>
      </c>
      <c r="BU1818">
        <f t="shared" si="112"/>
        <v>111224.082652699</v>
      </c>
      <c r="BV1818">
        <f t="shared" si="113"/>
        <v>188354.29621517</v>
      </c>
      <c r="BW1818" s="9">
        <v>1813</v>
      </c>
      <c r="BX1818">
        <f t="shared" si="114"/>
        <v>0</v>
      </c>
      <c r="BY1818">
        <f t="shared" si="115"/>
        <v>1</v>
      </c>
    </row>
    <row r="1819" spans="1:77">
      <c r="A1819" s="33">
        <v>1814</v>
      </c>
      <c r="BP1819" s="27">
        <v>0.823431942123075</v>
      </c>
      <c r="BQ1819" s="27">
        <v>11476.075939702</v>
      </c>
      <c r="BR1819" s="27">
        <v>1.42093154576081</v>
      </c>
      <c r="BS1819" s="27">
        <v>21516.2988217838</v>
      </c>
      <c r="BU1819">
        <f t="shared" si="112"/>
        <v>112038.715378759</v>
      </c>
      <c r="BV1819">
        <f t="shared" si="113"/>
        <v>191623.433042338</v>
      </c>
      <c r="BW1819" s="9">
        <v>1814</v>
      </c>
      <c r="BX1819">
        <f t="shared" si="114"/>
        <v>0</v>
      </c>
      <c r="BY1819">
        <f t="shared" si="115"/>
        <v>1</v>
      </c>
    </row>
    <row r="1820" spans="1:77">
      <c r="A1820" s="33">
        <v>1815</v>
      </c>
      <c r="BP1820" s="27">
        <v>0.784950485141452</v>
      </c>
      <c r="BQ1820" s="27">
        <v>13152.5414445576</v>
      </c>
      <c r="BR1820" s="27">
        <v>1.36842725029067</v>
      </c>
      <c r="BS1820" s="27">
        <v>21993.3657794038</v>
      </c>
      <c r="BU1820">
        <f t="shared" si="112"/>
        <v>104590.03132666</v>
      </c>
      <c r="BV1820">
        <f t="shared" si="113"/>
        <v>183270.721764197</v>
      </c>
      <c r="BW1820" s="9">
        <v>1815</v>
      </c>
      <c r="BX1820">
        <f t="shared" si="114"/>
        <v>0</v>
      </c>
      <c r="BY1820">
        <f t="shared" si="115"/>
        <v>1</v>
      </c>
    </row>
    <row r="1821" spans="1:77">
      <c r="A1821" s="33">
        <v>1816</v>
      </c>
      <c r="BP1821" s="27">
        <v>0.853187818840806</v>
      </c>
      <c r="BQ1821" s="27">
        <v>14146.941669602</v>
      </c>
      <c r="BR1821" s="27">
        <v>1.48773117240441</v>
      </c>
      <c r="BS1821" s="27">
        <v>24226.1269741131</v>
      </c>
      <c r="BU1821">
        <f t="shared" si="112"/>
        <v>113831.231156519</v>
      </c>
      <c r="BV1821">
        <f t="shared" si="113"/>
        <v>198933.548886548</v>
      </c>
      <c r="BW1821" s="9">
        <v>1816</v>
      </c>
      <c r="BX1821">
        <f t="shared" si="114"/>
        <v>0</v>
      </c>
      <c r="BY1821">
        <f t="shared" si="115"/>
        <v>1</v>
      </c>
    </row>
    <row r="1822" spans="1:77">
      <c r="A1822" s="33">
        <v>1817</v>
      </c>
      <c r="BP1822" s="27">
        <v>0.831981127929333</v>
      </c>
      <c r="BQ1822" s="27">
        <v>16369.4395880039</v>
      </c>
      <c r="BR1822" s="27">
        <v>1.44919770980837</v>
      </c>
      <c r="BS1822" s="27">
        <v>25913.661507884</v>
      </c>
      <c r="BU1822">
        <f t="shared" si="112"/>
        <v>108427.729601396</v>
      </c>
      <c r="BV1822">
        <f t="shared" si="113"/>
        <v>191465.994963371</v>
      </c>
      <c r="BW1822" s="9">
        <v>1817</v>
      </c>
      <c r="BX1822">
        <f t="shared" si="114"/>
        <v>0</v>
      </c>
      <c r="BY1822">
        <f t="shared" si="115"/>
        <v>1</v>
      </c>
    </row>
    <row r="1823" spans="1:77">
      <c r="A1823" s="33">
        <v>1818</v>
      </c>
      <c r="BP1823" s="27">
        <v>0.795471834041156</v>
      </c>
      <c r="BQ1823" s="27">
        <v>12920.5338559937</v>
      </c>
      <c r="BR1823" s="27">
        <v>1.3639673492507</v>
      </c>
      <c r="BS1823" s="27">
        <v>22169.8743532825</v>
      </c>
      <c r="BU1823">
        <f t="shared" si="112"/>
        <v>106400.24125018</v>
      </c>
      <c r="BV1823">
        <f t="shared" si="113"/>
        <v>182425.228034323</v>
      </c>
      <c r="BW1823" s="9">
        <v>1818</v>
      </c>
      <c r="BX1823">
        <f t="shared" si="114"/>
        <v>0</v>
      </c>
      <c r="BY1823">
        <f t="shared" si="115"/>
        <v>1</v>
      </c>
    </row>
    <row r="1824" spans="1:77">
      <c r="A1824" s="33">
        <v>1819</v>
      </c>
      <c r="BP1824" s="27">
        <v>0.814312695423946</v>
      </c>
      <c r="BQ1824" s="27">
        <v>13547.111000938</v>
      </c>
      <c r="BR1824" s="27">
        <v>1.41079843115765</v>
      </c>
      <c r="BS1824" s="27">
        <v>22535.4989302078</v>
      </c>
      <c r="BU1824">
        <f t="shared" si="112"/>
        <v>108599.793312654</v>
      </c>
      <c r="BV1824">
        <f t="shared" si="113"/>
        <v>189084.265743439</v>
      </c>
      <c r="BW1824" s="9">
        <v>1819</v>
      </c>
      <c r="BX1824">
        <f t="shared" si="114"/>
        <v>0</v>
      </c>
      <c r="BY1824">
        <f t="shared" si="115"/>
        <v>1</v>
      </c>
    </row>
    <row r="1825" spans="1:77">
      <c r="A1825" s="33">
        <v>1820</v>
      </c>
      <c r="BP1825" s="27">
        <v>0.808837948539627</v>
      </c>
      <c r="BQ1825" s="27">
        <v>15458.8822004467</v>
      </c>
      <c r="BR1825" s="27">
        <v>1.39082989261498</v>
      </c>
      <c r="BS1825" s="27">
        <v>23746.471852151</v>
      </c>
      <c r="BU1825">
        <f t="shared" si="112"/>
        <v>105866.810080497</v>
      </c>
      <c r="BV1825">
        <f t="shared" si="113"/>
        <v>184878.012040096</v>
      </c>
      <c r="BW1825" s="9">
        <v>1820</v>
      </c>
      <c r="BX1825">
        <f t="shared" si="114"/>
        <v>0</v>
      </c>
      <c r="BY1825">
        <f t="shared" si="115"/>
        <v>1</v>
      </c>
    </row>
    <row r="1826" spans="1:77">
      <c r="A1826" s="33">
        <v>1821</v>
      </c>
      <c r="BP1826" s="27">
        <v>0.844224036064848</v>
      </c>
      <c r="BQ1826" s="27">
        <v>17421.6223497166</v>
      </c>
      <c r="BR1826" s="27">
        <v>1.46792886676697</v>
      </c>
      <c r="BS1826" s="27">
        <v>27735.9837180398</v>
      </c>
      <c r="BU1826">
        <f t="shared" si="112"/>
        <v>109211.983060011</v>
      </c>
      <c r="BV1826">
        <f t="shared" si="113"/>
        <v>192453.346297005</v>
      </c>
      <c r="BW1826" s="9">
        <v>1821</v>
      </c>
      <c r="BX1826">
        <f t="shared" si="114"/>
        <v>0</v>
      </c>
      <c r="BY1826">
        <f t="shared" si="115"/>
        <v>1</v>
      </c>
    </row>
    <row r="1827" spans="1:77">
      <c r="A1827" s="33">
        <v>1822</v>
      </c>
      <c r="BP1827" s="27">
        <v>0.797678814324595</v>
      </c>
      <c r="BQ1827" s="27">
        <v>17188.1053170394</v>
      </c>
      <c r="BR1827" s="27">
        <v>1.36757184105574</v>
      </c>
      <c r="BS1827" s="27">
        <v>27047.1876864714</v>
      </c>
      <c r="BU1827">
        <f t="shared" si="112"/>
        <v>102463.71683165</v>
      </c>
      <c r="BV1827">
        <f t="shared" si="113"/>
        <v>178088.58847189</v>
      </c>
      <c r="BW1827" s="9">
        <v>1822</v>
      </c>
      <c r="BX1827">
        <f t="shared" si="114"/>
        <v>0</v>
      </c>
      <c r="BY1827">
        <f t="shared" si="115"/>
        <v>1</v>
      </c>
    </row>
    <row r="1828" spans="1:77">
      <c r="A1828" s="33">
        <v>1823</v>
      </c>
      <c r="BP1828" s="27">
        <v>0.806527997787672</v>
      </c>
      <c r="BQ1828" s="27">
        <v>18163.7382708045</v>
      </c>
      <c r="BR1828" s="27">
        <v>1.40239846014434</v>
      </c>
      <c r="BS1828" s="27">
        <v>30626.4367449313</v>
      </c>
      <c r="BU1828">
        <f t="shared" si="112"/>
        <v>102815.461397346</v>
      </c>
      <c r="BV1828">
        <f t="shared" si="113"/>
        <v>179733.332276719</v>
      </c>
      <c r="BW1828" s="9">
        <v>1823</v>
      </c>
      <c r="BX1828">
        <f t="shared" si="114"/>
        <v>0</v>
      </c>
      <c r="BY1828">
        <f t="shared" si="115"/>
        <v>1</v>
      </c>
    </row>
    <row r="1829" spans="1:77">
      <c r="A1829" s="33">
        <v>1824</v>
      </c>
      <c r="BP1829" s="27">
        <v>0.832547649509157</v>
      </c>
      <c r="BQ1829" s="27">
        <v>13336.5475943766</v>
      </c>
      <c r="BR1829" s="27">
        <v>1.42804106792364</v>
      </c>
      <c r="BS1829" s="27">
        <v>23637.5198908398</v>
      </c>
      <c r="BU1829">
        <f t="shared" si="112"/>
        <v>111545.599831997</v>
      </c>
      <c r="BV1829">
        <f t="shared" si="113"/>
        <v>190568.640297705</v>
      </c>
      <c r="BW1829" s="9">
        <v>1824</v>
      </c>
      <c r="BX1829">
        <f t="shared" si="114"/>
        <v>0</v>
      </c>
      <c r="BY1829">
        <f t="shared" si="115"/>
        <v>1</v>
      </c>
    </row>
    <row r="1830" spans="1:77">
      <c r="A1830" s="33">
        <v>1825</v>
      </c>
      <c r="BP1830" s="27">
        <v>0.816524684639345</v>
      </c>
      <c r="BQ1830" s="27">
        <v>16157.1529158668</v>
      </c>
      <c r="BR1830" s="27">
        <v>1.41089036558338</v>
      </c>
      <c r="BS1830" s="27">
        <v>26827.1653330883</v>
      </c>
      <c r="BU1830">
        <f t="shared" si="112"/>
        <v>106321.549780035</v>
      </c>
      <c r="BV1830">
        <f t="shared" si="113"/>
        <v>184806.389504419</v>
      </c>
      <c r="BW1830" s="9">
        <v>1825</v>
      </c>
      <c r="BX1830">
        <f t="shared" si="114"/>
        <v>0</v>
      </c>
      <c r="BY1830">
        <f t="shared" si="115"/>
        <v>1</v>
      </c>
    </row>
    <row r="1831" spans="1:77">
      <c r="A1831" s="33">
        <v>1826</v>
      </c>
      <c r="BP1831" s="27">
        <v>0.792474840177365</v>
      </c>
      <c r="BQ1831" s="27">
        <v>15346.9416728378</v>
      </c>
      <c r="BR1831" s="27">
        <v>1.3443724680455</v>
      </c>
      <c r="BS1831" s="27">
        <v>22634.3398263499</v>
      </c>
      <c r="BU1831">
        <f t="shared" si="112"/>
        <v>103524.284353767</v>
      </c>
      <c r="BV1831">
        <f t="shared" si="113"/>
        <v>179021.530380475</v>
      </c>
      <c r="BW1831" s="9">
        <v>1826</v>
      </c>
      <c r="BX1831">
        <f t="shared" si="114"/>
        <v>0</v>
      </c>
      <c r="BY1831">
        <f t="shared" si="115"/>
        <v>1</v>
      </c>
    </row>
    <row r="1832" spans="1:77">
      <c r="A1832" s="33">
        <v>1827</v>
      </c>
      <c r="BP1832" s="27">
        <v>0.766506776583628</v>
      </c>
      <c r="BQ1832" s="27">
        <v>16750.8111317516</v>
      </c>
      <c r="BR1832" s="27">
        <v>1.32631365776343</v>
      </c>
      <c r="BS1832" s="27">
        <v>27728.5797892406</v>
      </c>
      <c r="BU1832">
        <f t="shared" si="112"/>
        <v>98225.2053557925</v>
      </c>
      <c r="BV1832">
        <f t="shared" si="113"/>
        <v>171218.468875273</v>
      </c>
      <c r="BW1832" s="9">
        <v>1827</v>
      </c>
      <c r="BX1832">
        <f t="shared" si="114"/>
        <v>0</v>
      </c>
      <c r="BY1832">
        <f t="shared" si="115"/>
        <v>1</v>
      </c>
    </row>
    <row r="1833" spans="1:77">
      <c r="A1833" s="33">
        <v>1828</v>
      </c>
      <c r="BP1833" s="27">
        <v>0.809831478750237</v>
      </c>
      <c r="BQ1833" s="27">
        <v>12150.2009852254</v>
      </c>
      <c r="BR1833" s="27">
        <v>1.40498146377896</v>
      </c>
      <c r="BS1833" s="27">
        <v>21217.7392708408</v>
      </c>
      <c r="BU1833">
        <f t="shared" si="112"/>
        <v>109324.52082731</v>
      </c>
      <c r="BV1833">
        <f t="shared" si="113"/>
        <v>189529.480296003</v>
      </c>
      <c r="BW1833" s="9">
        <v>1828</v>
      </c>
      <c r="BX1833">
        <f t="shared" si="114"/>
        <v>0</v>
      </c>
      <c r="BY1833">
        <f t="shared" si="115"/>
        <v>1</v>
      </c>
    </row>
    <row r="1834" spans="1:77">
      <c r="A1834" s="33">
        <v>1829</v>
      </c>
      <c r="BP1834" s="27">
        <v>0.81744688330324</v>
      </c>
      <c r="BQ1834" s="27">
        <v>14416.9345485439</v>
      </c>
      <c r="BR1834" s="27">
        <v>1.43338809138517</v>
      </c>
      <c r="BS1834" s="27">
        <v>25062.510237636</v>
      </c>
      <c r="BU1834">
        <f t="shared" si="112"/>
        <v>108200.097946942</v>
      </c>
      <c r="BV1834">
        <f t="shared" si="113"/>
        <v>189945.70347014</v>
      </c>
      <c r="BW1834" s="9">
        <v>1829</v>
      </c>
      <c r="BX1834">
        <f t="shared" si="114"/>
        <v>0</v>
      </c>
      <c r="BY1834">
        <f t="shared" si="115"/>
        <v>1</v>
      </c>
    </row>
    <row r="1835" spans="1:77">
      <c r="A1835" s="33">
        <v>1830</v>
      </c>
      <c r="BP1835" s="27">
        <v>0.83361922380833</v>
      </c>
      <c r="BQ1835" s="27">
        <v>16110.4998903881</v>
      </c>
      <c r="BR1835" s="27">
        <v>1.4635039338719</v>
      </c>
      <c r="BS1835" s="27">
        <v>25011.6545150197</v>
      </c>
      <c r="BU1835">
        <f t="shared" si="112"/>
        <v>108932.383680861</v>
      </c>
      <c r="BV1835">
        <f t="shared" si="113"/>
        <v>194513.935565766</v>
      </c>
      <c r="BW1835" s="9">
        <v>1830</v>
      </c>
      <c r="BX1835">
        <f t="shared" si="114"/>
        <v>0</v>
      </c>
      <c r="BY1835">
        <f t="shared" si="115"/>
        <v>1</v>
      </c>
    </row>
    <row r="1836" spans="1:77">
      <c r="A1836" s="33">
        <v>1831</v>
      </c>
      <c r="BP1836" s="27">
        <v>0.813502248665526</v>
      </c>
      <c r="BQ1836" s="27">
        <v>11652.5166743549</v>
      </c>
      <c r="BR1836" s="27">
        <v>1.39471725198817</v>
      </c>
      <c r="BS1836" s="27">
        <v>20219.1889703718</v>
      </c>
      <c r="BU1836">
        <f t="shared" si="112"/>
        <v>110372.820625474</v>
      </c>
      <c r="BV1836">
        <f t="shared" si="113"/>
        <v>188988.398827854</v>
      </c>
      <c r="BW1836" s="9">
        <v>1831</v>
      </c>
      <c r="BX1836">
        <f t="shared" si="114"/>
        <v>0</v>
      </c>
      <c r="BY1836">
        <f t="shared" si="115"/>
        <v>1</v>
      </c>
    </row>
    <row r="1837" spans="1:77">
      <c r="A1837" s="33">
        <v>1832</v>
      </c>
      <c r="BP1837" s="27">
        <v>0.838565778487959</v>
      </c>
      <c r="BQ1837" s="27">
        <v>17400.5599404859</v>
      </c>
      <c r="BR1837" s="27">
        <v>1.44413335535892</v>
      </c>
      <c r="BS1837" s="27">
        <v>27000.5791759638</v>
      </c>
      <c r="BU1837">
        <f t="shared" si="112"/>
        <v>108384.306832708</v>
      </c>
      <c r="BV1837">
        <f t="shared" si="113"/>
        <v>189619.424127874</v>
      </c>
      <c r="BW1837" s="9">
        <v>1832</v>
      </c>
      <c r="BX1837">
        <f t="shared" si="114"/>
        <v>0</v>
      </c>
      <c r="BY1837">
        <f t="shared" si="115"/>
        <v>1</v>
      </c>
    </row>
    <row r="1838" spans="1:77">
      <c r="A1838" s="33">
        <v>1833</v>
      </c>
      <c r="BP1838" s="27">
        <v>0.805296047176055</v>
      </c>
      <c r="BQ1838" s="27">
        <v>17727.711478337</v>
      </c>
      <c r="BR1838" s="27">
        <v>1.38918714272068</v>
      </c>
      <c r="BS1838" s="27">
        <v>30051.9369509737</v>
      </c>
      <c r="BU1838">
        <f t="shared" si="112"/>
        <v>103066.695598071</v>
      </c>
      <c r="BV1838">
        <f t="shared" si="113"/>
        <v>178326.134457128</v>
      </c>
      <c r="BW1838" s="9">
        <v>1833</v>
      </c>
      <c r="BX1838">
        <f t="shared" si="114"/>
        <v>0</v>
      </c>
      <c r="BY1838">
        <f t="shared" si="115"/>
        <v>1</v>
      </c>
    </row>
    <row r="1839" spans="1:77">
      <c r="A1839" s="33">
        <v>1834</v>
      </c>
      <c r="BP1839" s="27">
        <v>0.818375409495576</v>
      </c>
      <c r="BQ1839" s="27">
        <v>15730.8599081062</v>
      </c>
      <c r="BR1839" s="27">
        <v>1.41684080290923</v>
      </c>
      <c r="BS1839" s="27">
        <v>26929.9403632585</v>
      </c>
      <c r="BU1839">
        <f t="shared" si="112"/>
        <v>107025.45151623</v>
      </c>
      <c r="BV1839">
        <f t="shared" si="113"/>
        <v>185596.180073127</v>
      </c>
      <c r="BW1839" s="9">
        <v>1834</v>
      </c>
      <c r="BX1839">
        <f t="shared" si="114"/>
        <v>0</v>
      </c>
      <c r="BY1839">
        <f t="shared" si="115"/>
        <v>1</v>
      </c>
    </row>
    <row r="1840" spans="1:77">
      <c r="A1840" s="33">
        <v>1835</v>
      </c>
      <c r="BP1840" s="27">
        <v>0.827152755383337</v>
      </c>
      <c r="BQ1840" s="27">
        <v>11245.9146408297</v>
      </c>
      <c r="BR1840" s="27">
        <v>1.4249618418676</v>
      </c>
      <c r="BS1840" s="27">
        <v>18915.6656632607</v>
      </c>
      <c r="BU1840">
        <f t="shared" si="112"/>
        <v>112826.998666671</v>
      </c>
      <c r="BV1840">
        <f t="shared" si="113"/>
        <v>194828.610616879</v>
      </c>
      <c r="BW1840" s="9">
        <v>1835</v>
      </c>
      <c r="BX1840">
        <f t="shared" si="114"/>
        <v>0</v>
      </c>
      <c r="BY1840">
        <f t="shared" si="115"/>
        <v>1</v>
      </c>
    </row>
    <row r="1841" spans="1:77">
      <c r="A1841" s="33">
        <v>1836</v>
      </c>
      <c r="BP1841" s="27">
        <v>0.821053712018003</v>
      </c>
      <c r="BQ1841" s="27">
        <v>15613.1028352964</v>
      </c>
      <c r="BR1841" s="27">
        <v>1.43349448299115</v>
      </c>
      <c r="BS1841" s="27">
        <v>25062.4352566842</v>
      </c>
      <c r="BU1841">
        <f t="shared" si="112"/>
        <v>107544.953967404</v>
      </c>
      <c r="BV1841">
        <f t="shared" si="113"/>
        <v>189961.737191989</v>
      </c>
      <c r="BW1841" s="9">
        <v>1836</v>
      </c>
      <c r="BX1841">
        <f t="shared" si="114"/>
        <v>0</v>
      </c>
      <c r="BY1841">
        <f t="shared" si="115"/>
        <v>1</v>
      </c>
    </row>
    <row r="1842" spans="1:77">
      <c r="A1842" s="33">
        <v>1837</v>
      </c>
      <c r="BP1842" s="27">
        <v>0.837923475186065</v>
      </c>
      <c r="BQ1842" s="27">
        <v>17501.6396583494</v>
      </c>
      <c r="BR1842" s="27">
        <v>1.45626467566151</v>
      </c>
      <c r="BS1842" s="27">
        <v>28684.8349846242</v>
      </c>
      <c r="BU1842">
        <f t="shared" si="112"/>
        <v>108186.88161956</v>
      </c>
      <c r="BV1842">
        <f t="shared" si="113"/>
        <v>189754.866364602</v>
      </c>
      <c r="BW1842" s="9">
        <v>1837</v>
      </c>
      <c r="BX1842">
        <f t="shared" si="114"/>
        <v>0</v>
      </c>
      <c r="BY1842">
        <f t="shared" si="115"/>
        <v>1</v>
      </c>
    </row>
    <row r="1843" spans="1:77">
      <c r="A1843" s="33">
        <v>1838</v>
      </c>
      <c r="BP1843" s="27">
        <v>0.822597523440597</v>
      </c>
      <c r="BQ1843" s="27">
        <v>13418.19402583</v>
      </c>
      <c r="BR1843" s="27">
        <v>1.40967055277514</v>
      </c>
      <c r="BS1843" s="27">
        <v>21366.4781923123</v>
      </c>
      <c r="BU1843">
        <f t="shared" si="112"/>
        <v>109971.43449026</v>
      </c>
      <c r="BV1843">
        <f t="shared" si="113"/>
        <v>190084.104723958</v>
      </c>
      <c r="BW1843" s="9">
        <v>1838</v>
      </c>
      <c r="BX1843">
        <f t="shared" si="114"/>
        <v>0</v>
      </c>
      <c r="BY1843">
        <f t="shared" si="115"/>
        <v>1</v>
      </c>
    </row>
    <row r="1844" spans="1:77">
      <c r="A1844" s="33">
        <v>1839</v>
      </c>
      <c r="BP1844" s="27">
        <v>0.791740732211291</v>
      </c>
      <c r="BQ1844" s="27">
        <v>14115.6511971479</v>
      </c>
      <c r="BR1844" s="27">
        <v>1.3754008819</v>
      </c>
      <c r="BS1844" s="27">
        <v>23223.4066672484</v>
      </c>
      <c r="BU1844">
        <f t="shared" si="112"/>
        <v>104645.458634546</v>
      </c>
      <c r="BV1844">
        <f t="shared" si="113"/>
        <v>183086.725617752</v>
      </c>
      <c r="BW1844" s="9">
        <v>1839</v>
      </c>
      <c r="BX1844">
        <f t="shared" si="114"/>
        <v>0</v>
      </c>
      <c r="BY1844">
        <f t="shared" si="115"/>
        <v>1</v>
      </c>
    </row>
    <row r="1845" spans="1:77">
      <c r="A1845" s="33">
        <v>1840</v>
      </c>
      <c r="BP1845" s="27">
        <v>0.789067984831439</v>
      </c>
      <c r="BQ1845" s="27">
        <v>14066.0902167856</v>
      </c>
      <c r="BR1845" s="27">
        <v>1.35016713632669</v>
      </c>
      <c r="BS1845" s="27">
        <v>24263.9251637999</v>
      </c>
      <c r="BU1845">
        <f t="shared" si="112"/>
        <v>104294.10750793</v>
      </c>
      <c r="BV1845">
        <f t="shared" si="113"/>
        <v>178261.145285204</v>
      </c>
      <c r="BW1845" s="9">
        <v>1840</v>
      </c>
      <c r="BX1845">
        <f t="shared" si="114"/>
        <v>0</v>
      </c>
      <c r="BY1845">
        <f t="shared" si="115"/>
        <v>1</v>
      </c>
    </row>
    <row r="1846" spans="1:77">
      <c r="A1846" s="33">
        <v>1841</v>
      </c>
      <c r="BP1846" s="27">
        <v>0.730579136023907</v>
      </c>
      <c r="BQ1846" s="27">
        <v>16856.5936310429</v>
      </c>
      <c r="BR1846" s="27">
        <v>1.25035545853272</v>
      </c>
      <c r="BS1846" s="27">
        <v>25460.0460052453</v>
      </c>
      <c r="BU1846">
        <f t="shared" si="112"/>
        <v>92730.2767725431</v>
      </c>
      <c r="BV1846">
        <f t="shared" si="113"/>
        <v>162093.272774662</v>
      </c>
      <c r="BW1846" s="9">
        <v>1841</v>
      </c>
      <c r="BX1846">
        <f t="shared" si="114"/>
        <v>0</v>
      </c>
      <c r="BY1846">
        <f t="shared" si="115"/>
        <v>1</v>
      </c>
    </row>
    <row r="1847" spans="1:77">
      <c r="A1847" s="33">
        <v>1842</v>
      </c>
      <c r="BP1847" s="27">
        <v>0.841206369325483</v>
      </c>
      <c r="BQ1847" s="27">
        <v>13434.7804411819</v>
      </c>
      <c r="BR1847" s="27">
        <v>1.45920844499901</v>
      </c>
      <c r="BS1847" s="27">
        <v>20392.0150487243</v>
      </c>
      <c r="BU1847">
        <f t="shared" si="112"/>
        <v>112746.174957641</v>
      </c>
      <c r="BV1847">
        <f t="shared" si="113"/>
        <v>198489.251701128</v>
      </c>
      <c r="BW1847" s="9">
        <v>1842</v>
      </c>
      <c r="BX1847">
        <f t="shared" si="114"/>
        <v>0</v>
      </c>
      <c r="BY1847">
        <f t="shared" si="115"/>
        <v>1</v>
      </c>
    </row>
    <row r="1848" spans="1:77">
      <c r="A1848" s="33">
        <v>1843</v>
      </c>
      <c r="BP1848" s="27">
        <v>0.857845032869503</v>
      </c>
      <c r="BQ1848" s="27">
        <v>13109.1234952729</v>
      </c>
      <c r="BR1848" s="27">
        <v>1.4740430499278</v>
      </c>
      <c r="BS1848" s="27">
        <v>24202.7107797366</v>
      </c>
      <c r="BU1848">
        <f t="shared" si="112"/>
        <v>115567.631435153</v>
      </c>
      <c r="BV1848">
        <f t="shared" si="113"/>
        <v>196903.746709434</v>
      </c>
      <c r="BW1848" s="9">
        <v>1843</v>
      </c>
      <c r="BX1848">
        <f t="shared" si="114"/>
        <v>0</v>
      </c>
      <c r="BY1848">
        <f t="shared" si="115"/>
        <v>1</v>
      </c>
    </row>
    <row r="1849" spans="1:77">
      <c r="A1849" s="33">
        <v>1844</v>
      </c>
      <c r="BP1849" s="27">
        <v>0.802244353745298</v>
      </c>
      <c r="BQ1849" s="27">
        <v>15372.7786475746</v>
      </c>
      <c r="BR1849" s="27">
        <v>1.38511553167155</v>
      </c>
      <c r="BS1849" s="27">
        <v>24614.7392808154</v>
      </c>
      <c r="BU1849">
        <f t="shared" si="112"/>
        <v>104963.87441422</v>
      </c>
      <c r="BV1849">
        <f t="shared" si="113"/>
        <v>183152.590469918</v>
      </c>
      <c r="BW1849" s="9">
        <v>1844</v>
      </c>
      <c r="BX1849">
        <f t="shared" si="114"/>
        <v>0</v>
      </c>
      <c r="BY1849">
        <f t="shared" si="115"/>
        <v>1</v>
      </c>
    </row>
    <row r="1850" spans="1:77">
      <c r="A1850" s="33">
        <v>1845</v>
      </c>
      <c r="BP1850" s="27">
        <v>0.803313280758818</v>
      </c>
      <c r="BQ1850" s="27">
        <v>18136.6760611459</v>
      </c>
      <c r="BR1850" s="27">
        <v>1.36829840682529</v>
      </c>
      <c r="BS1850" s="27">
        <v>31359.7339937965</v>
      </c>
      <c r="BU1850">
        <f t="shared" si="112"/>
        <v>102360.316052677</v>
      </c>
      <c r="BV1850">
        <f t="shared" si="113"/>
        <v>173885.027029997</v>
      </c>
      <c r="BW1850" s="9">
        <v>1845</v>
      </c>
      <c r="BX1850">
        <f t="shared" si="114"/>
        <v>0</v>
      </c>
      <c r="BY1850">
        <f t="shared" si="115"/>
        <v>1</v>
      </c>
    </row>
    <row r="1851" spans="1:77">
      <c r="A1851" s="33">
        <v>1846</v>
      </c>
      <c r="BP1851" s="27">
        <v>0.796511654647131</v>
      </c>
      <c r="BQ1851" s="27">
        <v>16615.6323614379</v>
      </c>
      <c r="BR1851" s="27">
        <v>1.35544967562582</v>
      </c>
      <c r="BS1851" s="27">
        <v>35668.2875255586</v>
      </c>
      <c r="BU1851">
        <f t="shared" si="112"/>
        <v>102861.115835632</v>
      </c>
      <c r="BV1851">
        <f t="shared" si="113"/>
        <v>167649.163818314</v>
      </c>
      <c r="BW1851" s="9">
        <v>1846</v>
      </c>
      <c r="BX1851">
        <f t="shared" si="114"/>
        <v>0</v>
      </c>
      <c r="BY1851">
        <f t="shared" si="115"/>
        <v>1</v>
      </c>
    </row>
    <row r="1852" spans="1:77">
      <c r="A1852" s="33">
        <v>1847</v>
      </c>
      <c r="BP1852" s="27">
        <v>0.857243430841023</v>
      </c>
      <c r="BQ1852" s="27">
        <v>17396.2533167701</v>
      </c>
      <c r="BR1852" s="27">
        <v>1.50055680652255</v>
      </c>
      <c r="BS1852" s="27">
        <v>27522.250338247</v>
      </c>
      <c r="BU1852">
        <f t="shared" si="112"/>
        <v>111190.261309383</v>
      </c>
      <c r="BV1852">
        <f t="shared" si="113"/>
        <v>197561.270640136</v>
      </c>
      <c r="BW1852" s="9">
        <v>1847</v>
      </c>
      <c r="BX1852">
        <f t="shared" si="114"/>
        <v>0</v>
      </c>
      <c r="BY1852">
        <f t="shared" si="115"/>
        <v>1</v>
      </c>
    </row>
    <row r="1853" spans="1:77">
      <c r="A1853" s="33">
        <v>1848</v>
      </c>
      <c r="BP1853" s="27">
        <v>0.791919457064428</v>
      </c>
      <c r="BQ1853" s="27">
        <v>13759.2831323596</v>
      </c>
      <c r="BR1853" s="27">
        <v>1.36128183235643</v>
      </c>
      <c r="BS1853" s="27">
        <v>25660.8807725015</v>
      </c>
      <c r="BU1853">
        <f t="shared" si="112"/>
        <v>105028.635427305</v>
      </c>
      <c r="BV1853">
        <f t="shared" si="113"/>
        <v>178531.394080963</v>
      </c>
      <c r="BW1853" s="9">
        <v>1848</v>
      </c>
      <c r="BX1853">
        <f t="shared" si="114"/>
        <v>0</v>
      </c>
      <c r="BY1853">
        <f t="shared" si="115"/>
        <v>1</v>
      </c>
    </row>
    <row r="1854" spans="1:77">
      <c r="A1854" s="33">
        <v>1849</v>
      </c>
      <c r="BP1854" s="27">
        <v>0.828755606593374</v>
      </c>
      <c r="BQ1854" s="27">
        <v>13078.0769288178</v>
      </c>
      <c r="BR1854" s="27">
        <v>1.38917223387107</v>
      </c>
      <c r="BS1854" s="27">
        <v>22461.7920025281</v>
      </c>
      <c r="BU1854">
        <f t="shared" si="112"/>
        <v>111235.264060188</v>
      </c>
      <c r="BV1854">
        <f t="shared" si="113"/>
        <v>185914.043078132</v>
      </c>
      <c r="BW1854" s="9">
        <v>1849</v>
      </c>
      <c r="BX1854">
        <f t="shared" si="114"/>
        <v>0</v>
      </c>
      <c r="BY1854">
        <f t="shared" si="115"/>
        <v>1</v>
      </c>
    </row>
    <row r="1855" spans="1:77">
      <c r="A1855" s="33">
        <v>1850</v>
      </c>
      <c r="BP1855" s="27">
        <v>0.811952050476897</v>
      </c>
      <c r="BQ1855" s="27">
        <v>16395.8698983694</v>
      </c>
      <c r="BR1855" s="27">
        <v>1.41172095833457</v>
      </c>
      <c r="BS1855" s="27">
        <v>27480.1544657569</v>
      </c>
      <c r="BU1855">
        <f t="shared" si="112"/>
        <v>105396.937673165</v>
      </c>
      <c r="BV1855">
        <f t="shared" si="113"/>
        <v>184277.989284428</v>
      </c>
      <c r="BW1855" s="9">
        <v>1850</v>
      </c>
      <c r="BX1855">
        <f t="shared" si="114"/>
        <v>0</v>
      </c>
      <c r="BY1855">
        <f t="shared" si="115"/>
        <v>1</v>
      </c>
    </row>
    <row r="1856" spans="1:77">
      <c r="A1856" s="33">
        <v>1851</v>
      </c>
      <c r="BP1856" s="27">
        <v>0.849304347984112</v>
      </c>
      <c r="BQ1856" s="27">
        <v>14157.6150635421</v>
      </c>
      <c r="BR1856" s="27">
        <v>1.47097545970481</v>
      </c>
      <c r="BS1856" s="27">
        <v>25567.3865532265</v>
      </c>
      <c r="BU1856">
        <f t="shared" si="112"/>
        <v>113238.037134075</v>
      </c>
      <c r="BV1856">
        <f t="shared" si="113"/>
        <v>195078.932402495</v>
      </c>
      <c r="BW1856" s="9">
        <v>1851</v>
      </c>
      <c r="BX1856">
        <f t="shared" si="114"/>
        <v>0</v>
      </c>
      <c r="BY1856">
        <f t="shared" si="115"/>
        <v>1</v>
      </c>
    </row>
    <row r="1857" spans="1:77">
      <c r="A1857" s="33">
        <v>1852</v>
      </c>
      <c r="BP1857" s="27">
        <v>0.781752780095135</v>
      </c>
      <c r="BQ1857" s="27">
        <v>15676.9935330164</v>
      </c>
      <c r="BR1857" s="27">
        <v>1.33138131234295</v>
      </c>
      <c r="BS1857" s="27">
        <v>28166.6407500306</v>
      </c>
      <c r="BU1857">
        <f t="shared" si="112"/>
        <v>101585.923481254</v>
      </c>
      <c r="BV1857">
        <f t="shared" si="113"/>
        <v>171540.556101411</v>
      </c>
      <c r="BW1857" s="9">
        <v>1852</v>
      </c>
      <c r="BX1857">
        <f t="shared" si="114"/>
        <v>0</v>
      </c>
      <c r="BY1857">
        <f t="shared" si="115"/>
        <v>1</v>
      </c>
    </row>
    <row r="1858" spans="1:77">
      <c r="A1858" s="33">
        <v>1853</v>
      </c>
      <c r="BP1858" s="27">
        <v>0.812299365029022</v>
      </c>
      <c r="BQ1858" s="27">
        <v>17341.158925147</v>
      </c>
      <c r="BR1858" s="27">
        <v>1.41325734884872</v>
      </c>
      <c r="BS1858" s="27">
        <v>27397.998691985</v>
      </c>
      <c r="BU1858">
        <f t="shared" si="112"/>
        <v>104503.745829206</v>
      </c>
      <c r="BV1858">
        <f t="shared" si="113"/>
        <v>184590.603635324</v>
      </c>
      <c r="BW1858" s="9">
        <v>1853</v>
      </c>
      <c r="BX1858">
        <f t="shared" si="114"/>
        <v>0</v>
      </c>
      <c r="BY1858">
        <f t="shared" si="115"/>
        <v>1</v>
      </c>
    </row>
    <row r="1859" spans="1:77">
      <c r="A1859" s="33">
        <v>1854</v>
      </c>
      <c r="BP1859" s="27">
        <v>0.833699549155015</v>
      </c>
      <c r="BQ1859" s="27">
        <v>19761.4747940331</v>
      </c>
      <c r="BR1859" s="27">
        <v>1.43592568512414</v>
      </c>
      <c r="BS1859" s="27">
        <v>35271.2838298673</v>
      </c>
      <c r="BU1859">
        <f t="shared" si="112"/>
        <v>105293.457579219</v>
      </c>
      <c r="BV1859">
        <f t="shared" si="113"/>
        <v>180117.568938754</v>
      </c>
      <c r="BW1859" s="9">
        <v>1854</v>
      </c>
      <c r="BX1859">
        <f t="shared" si="114"/>
        <v>0</v>
      </c>
      <c r="BY1859">
        <f t="shared" si="115"/>
        <v>1</v>
      </c>
    </row>
    <row r="1860" spans="1:77">
      <c r="A1860" s="33">
        <v>1855</v>
      </c>
      <c r="BP1860" s="27">
        <v>0.76308280090063</v>
      </c>
      <c r="BQ1860" s="27">
        <v>15005.0209573894</v>
      </c>
      <c r="BR1860" s="27">
        <v>1.31656066647908</v>
      </c>
      <c r="BS1860" s="27">
        <v>23697.7047590139</v>
      </c>
      <c r="BU1860">
        <f t="shared" si="112"/>
        <v>99457.3991777052</v>
      </c>
      <c r="BV1860">
        <f t="shared" si="113"/>
        <v>173786.395212848</v>
      </c>
      <c r="BW1860" s="9">
        <v>1855</v>
      </c>
      <c r="BX1860">
        <f t="shared" si="114"/>
        <v>0</v>
      </c>
      <c r="BY1860">
        <f t="shared" si="115"/>
        <v>1</v>
      </c>
    </row>
    <row r="1861" spans="1:77">
      <c r="A1861" s="33">
        <v>1856</v>
      </c>
      <c r="BP1861" s="27">
        <v>0.797976554444358</v>
      </c>
      <c r="BQ1861" s="27">
        <v>15433.7687000382</v>
      </c>
      <c r="BR1861" s="27">
        <v>1.37659177030013</v>
      </c>
      <c r="BS1861" s="27">
        <v>24421.7402574482</v>
      </c>
      <c r="BU1861">
        <f t="shared" si="112"/>
        <v>104262.714466615</v>
      </c>
      <c r="BV1861">
        <f t="shared" si="113"/>
        <v>182067.025287572</v>
      </c>
      <c r="BW1861" s="9">
        <v>1856</v>
      </c>
      <c r="BX1861">
        <f t="shared" si="114"/>
        <v>0</v>
      </c>
      <c r="BY1861">
        <f t="shared" si="115"/>
        <v>1</v>
      </c>
    </row>
    <row r="1862" spans="1:77">
      <c r="A1862" s="33">
        <v>1857</v>
      </c>
      <c r="BP1862" s="27">
        <v>0.789017564128678</v>
      </c>
      <c r="BQ1862" s="27">
        <v>16023.3344594857</v>
      </c>
      <c r="BR1862" s="27">
        <v>1.33589162849479</v>
      </c>
      <c r="BS1862" s="27">
        <v>29171.9927981604</v>
      </c>
      <c r="BU1862">
        <f t="shared" si="112"/>
        <v>102329.300159816</v>
      </c>
      <c r="BV1862">
        <f t="shared" si="113"/>
        <v>171211.751476059</v>
      </c>
      <c r="BW1862" s="9">
        <v>1857</v>
      </c>
      <c r="BX1862">
        <f t="shared" si="114"/>
        <v>0</v>
      </c>
      <c r="BY1862">
        <f t="shared" si="115"/>
        <v>1</v>
      </c>
    </row>
    <row r="1863" spans="1:77">
      <c r="A1863" s="33">
        <v>1858</v>
      </c>
      <c r="BP1863" s="27">
        <v>0.819008140962765</v>
      </c>
      <c r="BQ1863" s="27">
        <v>12392.2646476639</v>
      </c>
      <c r="BR1863" s="27">
        <v>1.4100261541775</v>
      </c>
      <c r="BS1863" s="27">
        <v>22377.3850835308</v>
      </c>
      <c r="BU1863">
        <f t="shared" ref="BU1863:BU1926" si="116">BP1863*$BV$1-BQ1863</f>
        <v>110458.956496751</v>
      </c>
      <c r="BV1863">
        <f t="shared" ref="BV1863:BV1926" si="117">BR1863*$BV$1-BS1863</f>
        <v>189126.538043094</v>
      </c>
      <c r="BW1863" s="9">
        <v>1858</v>
      </c>
      <c r="BX1863">
        <f t="shared" ref="BX1863:BX1926" si="118">IF(BU1863=MAX($BU1863:$BV1863),1,0)</f>
        <v>0</v>
      </c>
      <c r="BY1863">
        <f t="shared" ref="BY1863:BY1926" si="119">IF(BV1863=MAX($BU1863:$BV1863),1,0)</f>
        <v>1</v>
      </c>
    </row>
    <row r="1864" spans="1:77">
      <c r="A1864" s="33">
        <v>1859</v>
      </c>
      <c r="BP1864" s="27">
        <v>0.828466431079699</v>
      </c>
      <c r="BQ1864" s="27">
        <v>12213.605588142</v>
      </c>
      <c r="BR1864" s="27">
        <v>1.42071837705057</v>
      </c>
      <c r="BS1864" s="27">
        <v>22869.6918770803</v>
      </c>
      <c r="BU1864">
        <f t="shared" si="116"/>
        <v>112056.359073813</v>
      </c>
      <c r="BV1864">
        <f t="shared" si="117"/>
        <v>190238.064680506</v>
      </c>
      <c r="BW1864" s="9">
        <v>1859</v>
      </c>
      <c r="BX1864">
        <f t="shared" si="118"/>
        <v>0</v>
      </c>
      <c r="BY1864">
        <f t="shared" si="119"/>
        <v>1</v>
      </c>
    </row>
    <row r="1865" spans="1:77">
      <c r="A1865" s="33">
        <v>1860</v>
      </c>
      <c r="BP1865" s="27">
        <v>0.803459169422373</v>
      </c>
      <c r="BQ1865" s="27">
        <v>13182.8447483782</v>
      </c>
      <c r="BR1865" s="27">
        <v>1.3730920932154</v>
      </c>
      <c r="BS1865" s="27">
        <v>24345.8465805505</v>
      </c>
      <c r="BU1865">
        <f t="shared" si="116"/>
        <v>107336.030664978</v>
      </c>
      <c r="BV1865">
        <f t="shared" si="117"/>
        <v>181617.96740176</v>
      </c>
      <c r="BW1865" s="9">
        <v>1860</v>
      </c>
      <c r="BX1865">
        <f t="shared" si="118"/>
        <v>0</v>
      </c>
      <c r="BY1865">
        <f t="shared" si="119"/>
        <v>1</v>
      </c>
    </row>
    <row r="1866" spans="1:77">
      <c r="A1866" s="33">
        <v>1861</v>
      </c>
      <c r="BP1866" s="27">
        <v>0.747478584379826</v>
      </c>
      <c r="BQ1866" s="27">
        <v>14192.1253419574</v>
      </c>
      <c r="BR1866" s="27">
        <v>1.2682906357629</v>
      </c>
      <c r="BS1866" s="27">
        <v>25050.3208132151</v>
      </c>
      <c r="BU1866">
        <f t="shared" si="116"/>
        <v>97929.6623150165</v>
      </c>
      <c r="BV1866">
        <f t="shared" si="117"/>
        <v>165193.27455122</v>
      </c>
      <c r="BW1866" s="9">
        <v>1861</v>
      </c>
      <c r="BX1866">
        <f t="shared" si="118"/>
        <v>0</v>
      </c>
      <c r="BY1866">
        <f t="shared" si="119"/>
        <v>1</v>
      </c>
    </row>
    <row r="1867" spans="1:77">
      <c r="A1867" s="33">
        <v>1862</v>
      </c>
      <c r="BP1867" s="27">
        <v>0.815264700009319</v>
      </c>
      <c r="BQ1867" s="27">
        <v>13228.0256569676</v>
      </c>
      <c r="BR1867" s="27">
        <v>1.37814412276079</v>
      </c>
      <c r="BS1867" s="27">
        <v>23616.7633045103</v>
      </c>
      <c r="BU1867">
        <f t="shared" si="116"/>
        <v>109061.67934443</v>
      </c>
      <c r="BV1867">
        <f t="shared" si="117"/>
        <v>183104.855109608</v>
      </c>
      <c r="BW1867" s="9">
        <v>1862</v>
      </c>
      <c r="BX1867">
        <f t="shared" si="118"/>
        <v>0</v>
      </c>
      <c r="BY1867">
        <f t="shared" si="119"/>
        <v>1</v>
      </c>
    </row>
    <row r="1868" spans="1:77">
      <c r="A1868" s="33">
        <v>1863</v>
      </c>
      <c r="BP1868" s="27">
        <v>0.838702738744153</v>
      </c>
      <c r="BQ1868" s="27">
        <v>14750.3540050115</v>
      </c>
      <c r="BR1868" s="27">
        <v>1.44519399112728</v>
      </c>
      <c r="BS1868" s="27">
        <v>27839.281792673</v>
      </c>
      <c r="BU1868">
        <f t="shared" si="116"/>
        <v>111055.056806611</v>
      </c>
      <c r="BV1868">
        <f t="shared" si="117"/>
        <v>188939.816876419</v>
      </c>
      <c r="BW1868" s="9">
        <v>1863</v>
      </c>
      <c r="BX1868">
        <f t="shared" si="118"/>
        <v>0</v>
      </c>
      <c r="BY1868">
        <f t="shared" si="119"/>
        <v>1</v>
      </c>
    </row>
    <row r="1869" spans="1:77">
      <c r="A1869" s="33">
        <v>1864</v>
      </c>
      <c r="BP1869" s="27">
        <v>0.77171823196724</v>
      </c>
      <c r="BQ1869" s="27">
        <v>13399.2510276476</v>
      </c>
      <c r="BR1869" s="27">
        <v>1.30553428889593</v>
      </c>
      <c r="BS1869" s="27">
        <v>22412.4027486011</v>
      </c>
      <c r="BU1869">
        <f t="shared" si="116"/>
        <v>102358.483767438</v>
      </c>
      <c r="BV1869">
        <f t="shared" si="117"/>
        <v>173417.740585788</v>
      </c>
      <c r="BW1869" s="9">
        <v>1864</v>
      </c>
      <c r="BX1869">
        <f t="shared" si="118"/>
        <v>0</v>
      </c>
      <c r="BY1869">
        <f t="shared" si="119"/>
        <v>1</v>
      </c>
    </row>
    <row r="1870" spans="1:77">
      <c r="A1870" s="33">
        <v>1865</v>
      </c>
      <c r="BP1870" s="27">
        <v>0.74020518194507</v>
      </c>
      <c r="BQ1870" s="27">
        <v>17605.1289674947</v>
      </c>
      <c r="BR1870" s="27">
        <v>1.26487053382556</v>
      </c>
      <c r="BS1870" s="27">
        <v>28899.0267469129</v>
      </c>
      <c r="BU1870">
        <f t="shared" si="116"/>
        <v>93425.6483242658</v>
      </c>
      <c r="BV1870">
        <f t="shared" si="117"/>
        <v>160831.553326921</v>
      </c>
      <c r="BW1870" s="9">
        <v>1865</v>
      </c>
      <c r="BX1870">
        <f t="shared" si="118"/>
        <v>0</v>
      </c>
      <c r="BY1870">
        <f t="shared" si="119"/>
        <v>1</v>
      </c>
    </row>
    <row r="1871" spans="1:77">
      <c r="A1871" s="33">
        <v>1866</v>
      </c>
      <c r="BP1871" s="27">
        <v>0.816355623432367</v>
      </c>
      <c r="BQ1871" s="27">
        <v>9312.99328255352</v>
      </c>
      <c r="BR1871" s="27">
        <v>1.40041621397238</v>
      </c>
      <c r="BS1871" s="27">
        <v>17111.7734534174</v>
      </c>
      <c r="BU1871">
        <f t="shared" si="116"/>
        <v>113140.350232302</v>
      </c>
      <c r="BV1871">
        <f t="shared" si="117"/>
        <v>192950.65864244</v>
      </c>
      <c r="BW1871" s="9">
        <v>1866</v>
      </c>
      <c r="BX1871">
        <f t="shared" si="118"/>
        <v>0</v>
      </c>
      <c r="BY1871">
        <f t="shared" si="119"/>
        <v>1</v>
      </c>
    </row>
    <row r="1872" spans="1:77">
      <c r="A1872" s="33">
        <v>1867</v>
      </c>
      <c r="BP1872" s="27">
        <v>0.82744209296566</v>
      </c>
      <c r="BQ1872" s="27">
        <v>13557.9504509547</v>
      </c>
      <c r="BR1872" s="27">
        <v>1.41769239760679</v>
      </c>
      <c r="BS1872" s="27">
        <v>22144.3713998469</v>
      </c>
      <c r="BU1872">
        <f t="shared" si="116"/>
        <v>110558.363493894</v>
      </c>
      <c r="BV1872">
        <f t="shared" si="117"/>
        <v>190509.488241172</v>
      </c>
      <c r="BW1872" s="9">
        <v>1867</v>
      </c>
      <c r="BX1872">
        <f t="shared" si="118"/>
        <v>0</v>
      </c>
      <c r="BY1872">
        <f t="shared" si="119"/>
        <v>1</v>
      </c>
    </row>
    <row r="1873" spans="1:77">
      <c r="A1873" s="33">
        <v>1868</v>
      </c>
      <c r="BP1873" s="27">
        <v>0.824865605408703</v>
      </c>
      <c r="BQ1873" s="27">
        <v>10929.0823388547</v>
      </c>
      <c r="BR1873" s="27">
        <v>1.3999593474048</v>
      </c>
      <c r="BS1873" s="27">
        <v>20027.7689204206</v>
      </c>
      <c r="BU1873">
        <f t="shared" si="116"/>
        <v>112800.758472451</v>
      </c>
      <c r="BV1873">
        <f t="shared" si="117"/>
        <v>189966.133190299</v>
      </c>
      <c r="BW1873" s="9">
        <v>1868</v>
      </c>
      <c r="BX1873">
        <f t="shared" si="118"/>
        <v>0</v>
      </c>
      <c r="BY1873">
        <f t="shared" si="119"/>
        <v>1</v>
      </c>
    </row>
    <row r="1874" spans="1:77">
      <c r="A1874" s="33">
        <v>1869</v>
      </c>
      <c r="BP1874" s="27">
        <v>0.821065150757145</v>
      </c>
      <c r="BQ1874" s="27">
        <v>11778.8503343205</v>
      </c>
      <c r="BR1874" s="27">
        <v>1.44921619830196</v>
      </c>
      <c r="BS1874" s="27">
        <v>20454.6536903086</v>
      </c>
      <c r="BU1874">
        <f t="shared" si="116"/>
        <v>111380.922279251</v>
      </c>
      <c r="BV1874">
        <f t="shared" si="117"/>
        <v>196927.776054985</v>
      </c>
      <c r="BW1874" s="9">
        <v>1869</v>
      </c>
      <c r="BX1874">
        <f t="shared" si="118"/>
        <v>0</v>
      </c>
      <c r="BY1874">
        <f t="shared" si="119"/>
        <v>1</v>
      </c>
    </row>
    <row r="1875" spans="1:77">
      <c r="A1875" s="33">
        <v>1870</v>
      </c>
      <c r="BP1875" s="27">
        <v>0.784084141257614</v>
      </c>
      <c r="BQ1875" s="27">
        <v>14535.632141667</v>
      </c>
      <c r="BR1875" s="27">
        <v>1.35442013922702</v>
      </c>
      <c r="BS1875" s="27">
        <v>24316.5288427355</v>
      </c>
      <c r="BU1875">
        <f t="shared" si="116"/>
        <v>103076.989046975</v>
      </c>
      <c r="BV1875">
        <f t="shared" si="117"/>
        <v>178846.492041317</v>
      </c>
      <c r="BW1875" s="9">
        <v>1870</v>
      </c>
      <c r="BX1875">
        <f t="shared" si="118"/>
        <v>0</v>
      </c>
      <c r="BY1875">
        <f t="shared" si="119"/>
        <v>1</v>
      </c>
    </row>
    <row r="1876" spans="1:77">
      <c r="A1876" s="33">
        <v>1871</v>
      </c>
      <c r="BP1876" s="27">
        <v>0.825025644079979</v>
      </c>
      <c r="BQ1876" s="27">
        <v>17225.9334144195</v>
      </c>
      <c r="BR1876" s="27">
        <v>1.44087540905032</v>
      </c>
      <c r="BS1876" s="27">
        <v>30013.1489265556</v>
      </c>
      <c r="BU1876">
        <f t="shared" si="116"/>
        <v>106527.913197577</v>
      </c>
      <c r="BV1876">
        <f t="shared" si="117"/>
        <v>186118.162430993</v>
      </c>
      <c r="BW1876" s="9">
        <v>1871</v>
      </c>
      <c r="BX1876">
        <f t="shared" si="118"/>
        <v>0</v>
      </c>
      <c r="BY1876">
        <f t="shared" si="119"/>
        <v>1</v>
      </c>
    </row>
    <row r="1877" spans="1:77">
      <c r="A1877" s="33">
        <v>1872</v>
      </c>
      <c r="BP1877" s="27">
        <v>0.769607342499586</v>
      </c>
      <c r="BQ1877" s="27">
        <v>21274.1686437348</v>
      </c>
      <c r="BR1877" s="27">
        <v>1.2987753793067</v>
      </c>
      <c r="BS1877" s="27">
        <v>31866.3584743509</v>
      </c>
      <c r="BU1877">
        <f t="shared" si="116"/>
        <v>94166.9327312031</v>
      </c>
      <c r="BV1877">
        <f t="shared" si="117"/>
        <v>162949.948421655</v>
      </c>
      <c r="BW1877" s="9">
        <v>1872</v>
      </c>
      <c r="BX1877">
        <f t="shared" si="118"/>
        <v>0</v>
      </c>
      <c r="BY1877">
        <f t="shared" si="119"/>
        <v>1</v>
      </c>
    </row>
    <row r="1878" spans="1:77">
      <c r="A1878" s="33">
        <v>1873</v>
      </c>
      <c r="BP1878" s="27">
        <v>0.831162399984806</v>
      </c>
      <c r="BQ1878" s="27">
        <v>13957.9514695223</v>
      </c>
      <c r="BR1878" s="27">
        <v>1.4301360478391</v>
      </c>
      <c r="BS1878" s="27">
        <v>22302.3949339726</v>
      </c>
      <c r="BU1878">
        <f t="shared" si="116"/>
        <v>110716.408528199</v>
      </c>
      <c r="BV1878">
        <f t="shared" si="117"/>
        <v>192218.012241893</v>
      </c>
      <c r="BW1878" s="9">
        <v>1873</v>
      </c>
      <c r="BX1878">
        <f t="shared" si="118"/>
        <v>0</v>
      </c>
      <c r="BY1878">
        <f t="shared" si="119"/>
        <v>1</v>
      </c>
    </row>
    <row r="1879" spans="1:77">
      <c r="A1879" s="33">
        <v>1874</v>
      </c>
      <c r="BP1879" s="27">
        <v>0.819577167786337</v>
      </c>
      <c r="BQ1879" s="27">
        <v>17683.9455915706</v>
      </c>
      <c r="BR1879" s="27">
        <v>1.40858617914749</v>
      </c>
      <c r="BS1879" s="27">
        <v>27216.9058484394</v>
      </c>
      <c r="BU1879">
        <f t="shared" si="116"/>
        <v>105252.62957638</v>
      </c>
      <c r="BV1879">
        <f t="shared" si="117"/>
        <v>184071.021023684</v>
      </c>
      <c r="BW1879" s="9">
        <v>1874</v>
      </c>
      <c r="BX1879">
        <f t="shared" si="118"/>
        <v>0</v>
      </c>
      <c r="BY1879">
        <f t="shared" si="119"/>
        <v>1</v>
      </c>
    </row>
    <row r="1880" spans="1:77">
      <c r="A1880" s="33">
        <v>1875</v>
      </c>
      <c r="BP1880" s="27">
        <v>0.814345332011315</v>
      </c>
      <c r="BQ1880" s="27">
        <v>11811.189932665</v>
      </c>
      <c r="BR1880" s="27">
        <v>1.41562360974711</v>
      </c>
      <c r="BS1880" s="27">
        <v>20857.1209661778</v>
      </c>
      <c r="BU1880">
        <f t="shared" si="116"/>
        <v>110340.609869032</v>
      </c>
      <c r="BV1880">
        <f t="shared" si="117"/>
        <v>191486.420495889</v>
      </c>
      <c r="BW1880" s="9">
        <v>1875</v>
      </c>
      <c r="BX1880">
        <f t="shared" si="118"/>
        <v>0</v>
      </c>
      <c r="BY1880">
        <f t="shared" si="119"/>
        <v>1</v>
      </c>
    </row>
    <row r="1881" spans="1:77">
      <c r="A1881" s="33">
        <v>1876</v>
      </c>
      <c r="BP1881" s="27">
        <v>0.81386970235082</v>
      </c>
      <c r="BQ1881" s="27">
        <v>14742.4054621992</v>
      </c>
      <c r="BR1881" s="27">
        <v>1.42524364144958</v>
      </c>
      <c r="BS1881" s="27">
        <v>24511.8085291988</v>
      </c>
      <c r="BU1881">
        <f t="shared" si="116"/>
        <v>107338.049890424</v>
      </c>
      <c r="BV1881">
        <f t="shared" si="117"/>
        <v>189274.737688238</v>
      </c>
      <c r="BW1881" s="9">
        <v>1876</v>
      </c>
      <c r="BX1881">
        <f t="shared" si="118"/>
        <v>0</v>
      </c>
      <c r="BY1881">
        <f t="shared" si="119"/>
        <v>1</v>
      </c>
    </row>
    <row r="1882" spans="1:77">
      <c r="A1882" s="33">
        <v>1877</v>
      </c>
      <c r="BP1882" s="27">
        <v>0.846975756428885</v>
      </c>
      <c r="BQ1882" s="27">
        <v>13936.459951862</v>
      </c>
      <c r="BR1882" s="27">
        <v>1.45649940975712</v>
      </c>
      <c r="BS1882" s="27">
        <v>21694.3705150384</v>
      </c>
      <c r="BU1882">
        <f t="shared" si="116"/>
        <v>113109.903512471</v>
      </c>
      <c r="BV1882">
        <f t="shared" si="117"/>
        <v>196780.54094853</v>
      </c>
      <c r="BW1882" s="9">
        <v>1877</v>
      </c>
      <c r="BX1882">
        <f t="shared" si="118"/>
        <v>0</v>
      </c>
      <c r="BY1882">
        <f t="shared" si="119"/>
        <v>1</v>
      </c>
    </row>
    <row r="1883" spans="1:77">
      <c r="A1883" s="33">
        <v>1878</v>
      </c>
      <c r="BP1883" s="27">
        <v>0.808070915477894</v>
      </c>
      <c r="BQ1883" s="27">
        <v>12075.1162376933</v>
      </c>
      <c r="BR1883" s="27">
        <v>1.39267563113857</v>
      </c>
      <c r="BS1883" s="27">
        <v>21192.4182090332</v>
      </c>
      <c r="BU1883">
        <f t="shared" si="116"/>
        <v>109135.521083991</v>
      </c>
      <c r="BV1883">
        <f t="shared" si="117"/>
        <v>187708.926461752</v>
      </c>
      <c r="BW1883" s="9">
        <v>1878</v>
      </c>
      <c r="BX1883">
        <f t="shared" si="118"/>
        <v>0</v>
      </c>
      <c r="BY1883">
        <f t="shared" si="119"/>
        <v>1</v>
      </c>
    </row>
    <row r="1884" spans="1:77">
      <c r="A1884" s="33">
        <v>1879</v>
      </c>
      <c r="BP1884" s="27">
        <v>0.787240209630421</v>
      </c>
      <c r="BQ1884" s="27">
        <v>11476.7301151776</v>
      </c>
      <c r="BR1884" s="27">
        <v>1.33471929953029</v>
      </c>
      <c r="BS1884" s="27">
        <v>19724.4625899415</v>
      </c>
      <c r="BU1884">
        <f t="shared" si="116"/>
        <v>106609.301329386</v>
      </c>
      <c r="BV1884">
        <f t="shared" si="117"/>
        <v>180483.432339602</v>
      </c>
      <c r="BW1884" s="9">
        <v>1879</v>
      </c>
      <c r="BX1884">
        <f t="shared" si="118"/>
        <v>0</v>
      </c>
      <c r="BY1884">
        <f t="shared" si="119"/>
        <v>1</v>
      </c>
    </row>
    <row r="1885" spans="1:77">
      <c r="A1885" s="33">
        <v>1880</v>
      </c>
      <c r="BP1885" s="27">
        <v>0.787704761997621</v>
      </c>
      <c r="BQ1885" s="27">
        <v>12500.6031709532</v>
      </c>
      <c r="BR1885" s="27">
        <v>1.3431138284063</v>
      </c>
      <c r="BS1885" s="27">
        <v>21467.2514570012</v>
      </c>
      <c r="BU1885">
        <f t="shared" si="116"/>
        <v>105655.11112869</v>
      </c>
      <c r="BV1885">
        <f t="shared" si="117"/>
        <v>179999.822803944</v>
      </c>
      <c r="BW1885" s="9">
        <v>1880</v>
      </c>
      <c r="BX1885">
        <f t="shared" si="118"/>
        <v>0</v>
      </c>
      <c r="BY1885">
        <f t="shared" si="119"/>
        <v>1</v>
      </c>
    </row>
    <row r="1886" spans="1:77">
      <c r="A1886" s="33">
        <v>1881</v>
      </c>
      <c r="BP1886" s="27">
        <v>0.78147555553309</v>
      </c>
      <c r="BQ1886" s="27">
        <v>13099.9649767559</v>
      </c>
      <c r="BR1886" s="27">
        <v>1.31955609768175</v>
      </c>
      <c r="BS1886" s="27">
        <v>21781.3611918589</v>
      </c>
      <c r="BU1886">
        <f t="shared" si="116"/>
        <v>104121.368353208</v>
      </c>
      <c r="BV1886">
        <f t="shared" si="117"/>
        <v>176152.053460403</v>
      </c>
      <c r="BW1886" s="9">
        <v>1881</v>
      </c>
      <c r="BX1886">
        <f t="shared" si="118"/>
        <v>0</v>
      </c>
      <c r="BY1886">
        <f t="shared" si="119"/>
        <v>1</v>
      </c>
    </row>
    <row r="1887" spans="1:77">
      <c r="A1887" s="33">
        <v>1882</v>
      </c>
      <c r="BP1887" s="27">
        <v>0.841450645138212</v>
      </c>
      <c r="BQ1887" s="27">
        <v>11312.3095462797</v>
      </c>
      <c r="BR1887" s="27">
        <v>1.470333537389</v>
      </c>
      <c r="BS1887" s="27">
        <v>20047.1529035368</v>
      </c>
      <c r="BU1887">
        <f t="shared" si="116"/>
        <v>114905.287224452</v>
      </c>
      <c r="BV1887">
        <f t="shared" si="117"/>
        <v>200502.877704814</v>
      </c>
      <c r="BW1887" s="9">
        <v>1882</v>
      </c>
      <c r="BX1887">
        <f t="shared" si="118"/>
        <v>0</v>
      </c>
      <c r="BY1887">
        <f t="shared" si="119"/>
        <v>1</v>
      </c>
    </row>
    <row r="1888" spans="1:77">
      <c r="A1888" s="33">
        <v>1883</v>
      </c>
      <c r="BP1888" s="27">
        <v>0.844875865259719</v>
      </c>
      <c r="BQ1888" s="27">
        <v>12897.8066464969</v>
      </c>
      <c r="BR1888" s="27">
        <v>1.46729841753514</v>
      </c>
      <c r="BS1888" s="27">
        <v>22355.1556630832</v>
      </c>
      <c r="BU1888">
        <f t="shared" si="116"/>
        <v>113833.573142461</v>
      </c>
      <c r="BV1888">
        <f t="shared" si="117"/>
        <v>197739.606967187</v>
      </c>
      <c r="BW1888" s="9">
        <v>1883</v>
      </c>
      <c r="BX1888">
        <f t="shared" si="118"/>
        <v>0</v>
      </c>
      <c r="BY1888">
        <f t="shared" si="119"/>
        <v>1</v>
      </c>
    </row>
    <row r="1889" spans="1:77">
      <c r="A1889" s="33">
        <v>1884</v>
      </c>
      <c r="BP1889" s="27">
        <v>0.865241698418904</v>
      </c>
      <c r="BQ1889" s="27">
        <v>19425.1827517251</v>
      </c>
      <c r="BR1889" s="27">
        <v>1.49851271691772</v>
      </c>
      <c r="BS1889" s="27">
        <v>31324.2226327971</v>
      </c>
      <c r="BU1889">
        <f t="shared" si="116"/>
        <v>110361.07201111</v>
      </c>
      <c r="BV1889">
        <f t="shared" si="117"/>
        <v>193452.684904862</v>
      </c>
      <c r="BW1889" s="9">
        <v>1884</v>
      </c>
      <c r="BX1889">
        <f t="shared" si="118"/>
        <v>0</v>
      </c>
      <c r="BY1889">
        <f t="shared" si="119"/>
        <v>1</v>
      </c>
    </row>
    <row r="1890" spans="1:77">
      <c r="A1890" s="33">
        <v>1885</v>
      </c>
      <c r="BP1890" s="27">
        <v>0.820762013811232</v>
      </c>
      <c r="BQ1890" s="27">
        <v>14014.2107449957</v>
      </c>
      <c r="BR1890" s="27">
        <v>1.41866070261239</v>
      </c>
      <c r="BS1890" s="27">
        <v>23308.3685033007</v>
      </c>
      <c r="BU1890">
        <f t="shared" si="116"/>
        <v>109100.091326689</v>
      </c>
      <c r="BV1890">
        <f t="shared" si="117"/>
        <v>189490.736888558</v>
      </c>
      <c r="BW1890" s="9">
        <v>1885</v>
      </c>
      <c r="BX1890">
        <f t="shared" si="118"/>
        <v>0</v>
      </c>
      <c r="BY1890">
        <f t="shared" si="119"/>
        <v>1</v>
      </c>
    </row>
    <row r="1891" spans="1:77">
      <c r="A1891" s="33">
        <v>1886</v>
      </c>
      <c r="BP1891" s="27">
        <v>0.789928835765718</v>
      </c>
      <c r="BQ1891" s="27">
        <v>15420.8828909793</v>
      </c>
      <c r="BR1891" s="27">
        <v>1.38108294843035</v>
      </c>
      <c r="BS1891" s="27">
        <v>26059.8454540972</v>
      </c>
      <c r="BU1891">
        <f t="shared" si="116"/>
        <v>103068.442473878</v>
      </c>
      <c r="BV1891">
        <f t="shared" si="117"/>
        <v>181102.596810456</v>
      </c>
      <c r="BW1891" s="9">
        <v>1886</v>
      </c>
      <c r="BX1891">
        <f t="shared" si="118"/>
        <v>0</v>
      </c>
      <c r="BY1891">
        <f t="shared" si="119"/>
        <v>1</v>
      </c>
    </row>
    <row r="1892" spans="1:77">
      <c r="A1892" s="33">
        <v>1887</v>
      </c>
      <c r="BP1892" s="27">
        <v>0.814509880360313</v>
      </c>
      <c r="BQ1892" s="27">
        <v>19648.6035012913</v>
      </c>
      <c r="BR1892" s="27">
        <v>1.38575186637248</v>
      </c>
      <c r="BS1892" s="27">
        <v>31298.9515879584</v>
      </c>
      <c r="BU1892">
        <f t="shared" si="116"/>
        <v>102527.878552756</v>
      </c>
      <c r="BV1892">
        <f t="shared" si="117"/>
        <v>176563.828367914</v>
      </c>
      <c r="BW1892" s="9">
        <v>1887</v>
      </c>
      <c r="BX1892">
        <f t="shared" si="118"/>
        <v>0</v>
      </c>
      <c r="BY1892">
        <f t="shared" si="119"/>
        <v>1</v>
      </c>
    </row>
    <row r="1893" spans="1:77">
      <c r="A1893" s="33">
        <v>1888</v>
      </c>
      <c r="BP1893" s="27">
        <v>0.771189385159605</v>
      </c>
      <c r="BQ1893" s="27">
        <v>20437.0440908001</v>
      </c>
      <c r="BR1893" s="27">
        <v>1.30547420645805</v>
      </c>
      <c r="BS1893" s="27">
        <v>31208.4057907286</v>
      </c>
      <c r="BU1893">
        <f t="shared" si="116"/>
        <v>95241.3636831407</v>
      </c>
      <c r="BV1893">
        <f t="shared" si="117"/>
        <v>164612.725177979</v>
      </c>
      <c r="BW1893" s="9">
        <v>1888</v>
      </c>
      <c r="BX1893">
        <f t="shared" si="118"/>
        <v>0</v>
      </c>
      <c r="BY1893">
        <f t="shared" si="119"/>
        <v>1</v>
      </c>
    </row>
    <row r="1894" spans="1:77">
      <c r="A1894" s="33">
        <v>1889</v>
      </c>
      <c r="BP1894" s="27">
        <v>0.794220873532695</v>
      </c>
      <c r="BQ1894" s="27">
        <v>13488.8042997468</v>
      </c>
      <c r="BR1894" s="27">
        <v>1.36523709677974</v>
      </c>
      <c r="BS1894" s="27">
        <v>21771.1182761345</v>
      </c>
      <c r="BU1894">
        <f t="shared" si="116"/>
        <v>105644.326730157</v>
      </c>
      <c r="BV1894">
        <f t="shared" si="117"/>
        <v>183014.446240827</v>
      </c>
      <c r="BW1894" s="9">
        <v>1889</v>
      </c>
      <c r="BX1894">
        <f t="shared" si="118"/>
        <v>0</v>
      </c>
      <c r="BY1894">
        <f t="shared" si="119"/>
        <v>1</v>
      </c>
    </row>
    <row r="1895" spans="1:77">
      <c r="A1895" s="33">
        <v>1890</v>
      </c>
      <c r="BP1895" s="27">
        <v>0.818813745784575</v>
      </c>
      <c r="BQ1895" s="27">
        <v>16860.8983421988</v>
      </c>
      <c r="BR1895" s="27">
        <v>1.35489687263976</v>
      </c>
      <c r="BS1895" s="27">
        <v>24600.9437544514</v>
      </c>
      <c r="BU1895">
        <f t="shared" si="116"/>
        <v>105961.163525487</v>
      </c>
      <c r="BV1895">
        <f t="shared" si="117"/>
        <v>178633.587141513</v>
      </c>
      <c r="BW1895" s="9">
        <v>1890</v>
      </c>
      <c r="BX1895">
        <f t="shared" si="118"/>
        <v>0</v>
      </c>
      <c r="BY1895">
        <f t="shared" si="119"/>
        <v>1</v>
      </c>
    </row>
    <row r="1896" spans="1:77">
      <c r="A1896" s="33">
        <v>1891</v>
      </c>
      <c r="BP1896" s="27">
        <v>0.82382270766857</v>
      </c>
      <c r="BQ1896" s="27">
        <v>11167.4998339066</v>
      </c>
      <c r="BR1896" s="27">
        <v>1.43147060457639</v>
      </c>
      <c r="BS1896" s="27">
        <v>18946.7578386017</v>
      </c>
      <c r="BU1896">
        <f t="shared" si="116"/>
        <v>112405.906316379</v>
      </c>
      <c r="BV1896">
        <f t="shared" si="117"/>
        <v>195773.832847857</v>
      </c>
      <c r="BW1896" s="9">
        <v>1891</v>
      </c>
      <c r="BX1896">
        <f t="shared" si="118"/>
        <v>0</v>
      </c>
      <c r="BY1896">
        <f t="shared" si="119"/>
        <v>1</v>
      </c>
    </row>
    <row r="1897" spans="1:77">
      <c r="A1897" s="33">
        <v>1892</v>
      </c>
      <c r="BP1897" s="27">
        <v>0.788517674666652</v>
      </c>
      <c r="BQ1897" s="27">
        <v>15544.7206450448</v>
      </c>
      <c r="BR1897" s="27">
        <v>1.33876098168085</v>
      </c>
      <c r="BS1897" s="27">
        <v>27509.2697099066</v>
      </c>
      <c r="BU1897">
        <f t="shared" si="116"/>
        <v>102732.930554953</v>
      </c>
      <c r="BV1897">
        <f t="shared" si="117"/>
        <v>173304.877542221</v>
      </c>
      <c r="BW1897" s="9">
        <v>1892</v>
      </c>
      <c r="BX1897">
        <f t="shared" si="118"/>
        <v>0</v>
      </c>
      <c r="BY1897">
        <f t="shared" si="119"/>
        <v>1</v>
      </c>
    </row>
    <row r="1898" spans="1:77">
      <c r="A1898" s="33">
        <v>1893</v>
      </c>
      <c r="BP1898" s="27">
        <v>0.811293689622629</v>
      </c>
      <c r="BQ1898" s="27">
        <v>13948.3415298502</v>
      </c>
      <c r="BR1898" s="27">
        <v>1.3851584391092</v>
      </c>
      <c r="BS1898" s="27">
        <v>23309.3105801544</v>
      </c>
      <c r="BU1898">
        <f t="shared" si="116"/>
        <v>107745.711913544</v>
      </c>
      <c r="BV1898">
        <f t="shared" si="117"/>
        <v>184464.455286225</v>
      </c>
      <c r="BW1898" s="9">
        <v>1893</v>
      </c>
      <c r="BX1898">
        <f t="shared" si="118"/>
        <v>0</v>
      </c>
      <c r="BY1898">
        <f t="shared" si="119"/>
        <v>1</v>
      </c>
    </row>
    <row r="1899" spans="1:77">
      <c r="A1899" s="33">
        <v>1894</v>
      </c>
      <c r="BP1899" s="27">
        <v>0.834183779193897</v>
      </c>
      <c r="BQ1899" s="27">
        <v>9520.14904639284</v>
      </c>
      <c r="BR1899" s="27">
        <v>1.44925017225053</v>
      </c>
      <c r="BS1899" s="27">
        <v>17137.9263724756</v>
      </c>
      <c r="BU1899">
        <f t="shared" si="116"/>
        <v>115607.417832692</v>
      </c>
      <c r="BV1899">
        <f t="shared" si="117"/>
        <v>200249.599465104</v>
      </c>
      <c r="BW1899" s="9">
        <v>1894</v>
      </c>
      <c r="BX1899">
        <f t="shared" si="118"/>
        <v>0</v>
      </c>
      <c r="BY1899">
        <f t="shared" si="119"/>
        <v>1</v>
      </c>
    </row>
    <row r="1900" spans="1:77">
      <c r="A1900" s="33">
        <v>1895</v>
      </c>
      <c r="BP1900" s="27">
        <v>0.844654829791106</v>
      </c>
      <c r="BQ1900" s="27">
        <v>13380.4840880493</v>
      </c>
      <c r="BR1900" s="27">
        <v>1.4607905580135</v>
      </c>
      <c r="BS1900" s="27">
        <v>22883.6517985755</v>
      </c>
      <c r="BU1900">
        <f t="shared" si="116"/>
        <v>113317.740380617</v>
      </c>
      <c r="BV1900">
        <f t="shared" si="117"/>
        <v>196234.93190345</v>
      </c>
      <c r="BW1900" s="9">
        <v>1895</v>
      </c>
      <c r="BX1900">
        <f t="shared" si="118"/>
        <v>0</v>
      </c>
      <c r="BY1900">
        <f t="shared" si="119"/>
        <v>1</v>
      </c>
    </row>
    <row r="1901" spans="1:77">
      <c r="A1901" s="33">
        <v>1896</v>
      </c>
      <c r="BP1901" s="27">
        <v>0.796808611243106</v>
      </c>
      <c r="BQ1901" s="27">
        <v>14264.2984037863</v>
      </c>
      <c r="BR1901" s="27">
        <v>1.35419906346903</v>
      </c>
      <c r="BS1901" s="27">
        <v>21318.3694498276</v>
      </c>
      <c r="BU1901">
        <f t="shared" si="116"/>
        <v>105256.99328268</v>
      </c>
      <c r="BV1901">
        <f t="shared" si="117"/>
        <v>181811.490070526</v>
      </c>
      <c r="BW1901" s="9">
        <v>1896</v>
      </c>
      <c r="BX1901">
        <f t="shared" si="118"/>
        <v>0</v>
      </c>
      <c r="BY1901">
        <f t="shared" si="119"/>
        <v>1</v>
      </c>
    </row>
    <row r="1902" spans="1:77">
      <c r="A1902" s="33">
        <v>1897</v>
      </c>
      <c r="BP1902" s="27">
        <v>0.831950027724395</v>
      </c>
      <c r="BQ1902" s="27">
        <v>12370.7799726177</v>
      </c>
      <c r="BR1902" s="27">
        <v>1.45031985367641</v>
      </c>
      <c r="BS1902" s="27">
        <v>20357.4290158035</v>
      </c>
      <c r="BU1902">
        <f t="shared" si="116"/>
        <v>112421.724186042</v>
      </c>
      <c r="BV1902">
        <f t="shared" si="117"/>
        <v>197190.549035659</v>
      </c>
      <c r="BW1902" s="9">
        <v>1897</v>
      </c>
      <c r="BX1902">
        <f t="shared" si="118"/>
        <v>0</v>
      </c>
      <c r="BY1902">
        <f t="shared" si="119"/>
        <v>1</v>
      </c>
    </row>
    <row r="1903" spans="1:77">
      <c r="A1903" s="33">
        <v>1898</v>
      </c>
      <c r="BP1903" s="27">
        <v>0.857143865367704</v>
      </c>
      <c r="BQ1903" s="27">
        <v>12110.6550426473</v>
      </c>
      <c r="BR1903" s="27">
        <v>1.4736367381389</v>
      </c>
      <c r="BS1903" s="27">
        <v>22601.1816774375</v>
      </c>
      <c r="BU1903">
        <f t="shared" si="116"/>
        <v>116460.924762508</v>
      </c>
      <c r="BV1903">
        <f t="shared" si="117"/>
        <v>198444.329043397</v>
      </c>
      <c r="BW1903" s="9">
        <v>1898</v>
      </c>
      <c r="BX1903">
        <f t="shared" si="118"/>
        <v>0</v>
      </c>
      <c r="BY1903">
        <f t="shared" si="119"/>
        <v>1</v>
      </c>
    </row>
    <row r="1904" spans="1:77">
      <c r="A1904" s="33">
        <v>1899</v>
      </c>
      <c r="BP1904" s="27">
        <v>0.812423995632623</v>
      </c>
      <c r="BQ1904" s="27">
        <v>14983.8795692126</v>
      </c>
      <c r="BR1904" s="27">
        <v>1.41915304675313</v>
      </c>
      <c r="BS1904" s="27">
        <v>25060.981411913</v>
      </c>
      <c r="BU1904">
        <f t="shared" si="116"/>
        <v>106879.719775681</v>
      </c>
      <c r="BV1904">
        <f t="shared" si="117"/>
        <v>187811.975601056</v>
      </c>
      <c r="BW1904" s="9">
        <v>1899</v>
      </c>
      <c r="BX1904">
        <f t="shared" si="118"/>
        <v>0</v>
      </c>
      <c r="BY1904">
        <f t="shared" si="119"/>
        <v>1</v>
      </c>
    </row>
    <row r="1905" spans="1:77">
      <c r="A1905" s="33">
        <v>1900</v>
      </c>
      <c r="BP1905" s="27">
        <v>0.791113444231938</v>
      </c>
      <c r="BQ1905" s="27">
        <v>15149.549097136</v>
      </c>
      <c r="BR1905" s="27">
        <v>1.33782094586074</v>
      </c>
      <c r="BS1905" s="27">
        <v>26240.3257916736</v>
      </c>
      <c r="BU1905">
        <f t="shared" si="116"/>
        <v>103517.467537655</v>
      </c>
      <c r="BV1905">
        <f t="shared" si="117"/>
        <v>174432.816087438</v>
      </c>
      <c r="BW1905" s="9">
        <v>1900</v>
      </c>
      <c r="BX1905">
        <f t="shared" si="118"/>
        <v>0</v>
      </c>
      <c r="BY1905">
        <f t="shared" si="119"/>
        <v>1</v>
      </c>
    </row>
    <row r="1906" spans="1:77">
      <c r="A1906" s="33">
        <v>1901</v>
      </c>
      <c r="BP1906" s="27">
        <v>0.85984693115479</v>
      </c>
      <c r="BQ1906" s="27">
        <v>13046.8256472585</v>
      </c>
      <c r="BR1906" s="27">
        <v>1.49400637423804</v>
      </c>
      <c r="BS1906" s="27">
        <v>23194.5527027723</v>
      </c>
      <c r="BU1906">
        <f t="shared" si="116"/>
        <v>115930.21402596</v>
      </c>
      <c r="BV1906">
        <f t="shared" si="117"/>
        <v>200906.403432933</v>
      </c>
      <c r="BW1906" s="9">
        <v>1901</v>
      </c>
      <c r="BX1906">
        <f t="shared" si="118"/>
        <v>0</v>
      </c>
      <c r="BY1906">
        <f t="shared" si="119"/>
        <v>1</v>
      </c>
    </row>
    <row r="1907" spans="1:77">
      <c r="A1907" s="33">
        <v>1902</v>
      </c>
      <c r="BP1907" s="27">
        <v>0.812900901791479</v>
      </c>
      <c r="BQ1907" s="27">
        <v>13494.4238590928</v>
      </c>
      <c r="BR1907" s="27">
        <v>1.35611802271476</v>
      </c>
      <c r="BS1907" s="27">
        <v>21939.0422849246</v>
      </c>
      <c r="BU1907">
        <f t="shared" si="116"/>
        <v>108440.711409629</v>
      </c>
      <c r="BV1907">
        <f t="shared" si="117"/>
        <v>181478.66112229</v>
      </c>
      <c r="BW1907" s="9">
        <v>1902</v>
      </c>
      <c r="BX1907">
        <f t="shared" si="118"/>
        <v>0</v>
      </c>
      <c r="BY1907">
        <f t="shared" si="119"/>
        <v>1</v>
      </c>
    </row>
    <row r="1908" spans="1:77">
      <c r="A1908" s="33">
        <v>1903</v>
      </c>
      <c r="BP1908" s="27">
        <v>0.833242792567782</v>
      </c>
      <c r="BQ1908" s="27">
        <v>14944.0608638241</v>
      </c>
      <c r="BR1908" s="27">
        <v>1.45032987618741</v>
      </c>
      <c r="BS1908" s="27">
        <v>23055.1954964828</v>
      </c>
      <c r="BU1908">
        <f t="shared" si="116"/>
        <v>110042.358021343</v>
      </c>
      <c r="BV1908">
        <f t="shared" si="117"/>
        <v>194494.285931629</v>
      </c>
      <c r="BW1908" s="9">
        <v>1903</v>
      </c>
      <c r="BX1908">
        <f t="shared" si="118"/>
        <v>0</v>
      </c>
      <c r="BY1908">
        <f t="shared" si="119"/>
        <v>1</v>
      </c>
    </row>
    <row r="1909" spans="1:77">
      <c r="A1909" s="33">
        <v>1904</v>
      </c>
      <c r="BP1909" s="27">
        <v>0.817203938495779</v>
      </c>
      <c r="BQ1909" s="27">
        <v>12723.357486262</v>
      </c>
      <c r="BR1909" s="27">
        <v>1.41861769129019</v>
      </c>
      <c r="BS1909" s="27">
        <v>23405.8575094074</v>
      </c>
      <c r="BU1909">
        <f t="shared" si="116"/>
        <v>109857.233288105</v>
      </c>
      <c r="BV1909">
        <f t="shared" si="117"/>
        <v>189386.796184122</v>
      </c>
      <c r="BW1909" s="9">
        <v>1904</v>
      </c>
      <c r="BX1909">
        <f t="shared" si="118"/>
        <v>0</v>
      </c>
      <c r="BY1909">
        <f t="shared" si="119"/>
        <v>1</v>
      </c>
    </row>
    <row r="1910" spans="1:77">
      <c r="A1910" s="33">
        <v>1905</v>
      </c>
      <c r="BP1910" s="27">
        <v>0.775660250688866</v>
      </c>
      <c r="BQ1910" s="27">
        <v>12312.6933247141</v>
      </c>
      <c r="BR1910" s="27">
        <v>1.34455751712088</v>
      </c>
      <c r="BS1910" s="27">
        <v>21082.1153790847</v>
      </c>
      <c r="BU1910">
        <f t="shared" si="116"/>
        <v>104036.344278616</v>
      </c>
      <c r="BV1910">
        <f t="shared" si="117"/>
        <v>180601.512189047</v>
      </c>
      <c r="BW1910" s="9">
        <v>1905</v>
      </c>
      <c r="BX1910">
        <f t="shared" si="118"/>
        <v>0</v>
      </c>
      <c r="BY1910">
        <f t="shared" si="119"/>
        <v>1</v>
      </c>
    </row>
    <row r="1911" spans="1:77">
      <c r="A1911" s="33">
        <v>1906</v>
      </c>
      <c r="BP1911" s="27">
        <v>0.809862753132028</v>
      </c>
      <c r="BQ1911" s="27">
        <v>18265.0275934998</v>
      </c>
      <c r="BR1911" s="27">
        <v>1.38002365370153</v>
      </c>
      <c r="BS1911" s="27">
        <v>28088.3975222324</v>
      </c>
      <c r="BU1911">
        <f t="shared" si="116"/>
        <v>103214.385376304</v>
      </c>
      <c r="BV1911">
        <f t="shared" si="117"/>
        <v>178915.150532997</v>
      </c>
      <c r="BW1911" s="9">
        <v>1906</v>
      </c>
      <c r="BX1911">
        <f t="shared" si="118"/>
        <v>0</v>
      </c>
      <c r="BY1911">
        <f t="shared" si="119"/>
        <v>1</v>
      </c>
    </row>
    <row r="1912" spans="1:77">
      <c r="A1912" s="33">
        <v>1907</v>
      </c>
      <c r="BP1912" s="27">
        <v>0.829868162062783</v>
      </c>
      <c r="BQ1912" s="27">
        <v>13172.6199419482</v>
      </c>
      <c r="BR1912" s="27">
        <v>1.40988899519549</v>
      </c>
      <c r="BS1912" s="27">
        <v>23264.5074592853</v>
      </c>
      <c r="BU1912">
        <f t="shared" si="116"/>
        <v>111307.604367469</v>
      </c>
      <c r="BV1912">
        <f t="shared" si="117"/>
        <v>188218.841820038</v>
      </c>
      <c r="BW1912" s="9">
        <v>1907</v>
      </c>
      <c r="BX1912">
        <f t="shared" si="118"/>
        <v>0</v>
      </c>
      <c r="BY1912">
        <f t="shared" si="119"/>
        <v>1</v>
      </c>
    </row>
    <row r="1913" spans="1:77">
      <c r="A1913" s="33">
        <v>1908</v>
      </c>
      <c r="BP1913" s="27">
        <v>0.847442951981611</v>
      </c>
      <c r="BQ1913" s="27">
        <v>16454.428641785</v>
      </c>
      <c r="BR1913" s="27">
        <v>1.45529794809015</v>
      </c>
      <c r="BS1913" s="27">
        <v>26491.3886222091</v>
      </c>
      <c r="BU1913">
        <f t="shared" si="116"/>
        <v>110662.014155457</v>
      </c>
      <c r="BV1913">
        <f t="shared" si="117"/>
        <v>191803.303591313</v>
      </c>
      <c r="BW1913" s="9">
        <v>1908</v>
      </c>
      <c r="BX1913">
        <f t="shared" si="118"/>
        <v>0</v>
      </c>
      <c r="BY1913">
        <f t="shared" si="119"/>
        <v>1</v>
      </c>
    </row>
    <row r="1914" spans="1:77">
      <c r="A1914" s="33">
        <v>1909</v>
      </c>
      <c r="BP1914" s="27">
        <v>0.728443554892111</v>
      </c>
      <c r="BQ1914" s="27">
        <v>13030.7602153331</v>
      </c>
      <c r="BR1914" s="27">
        <v>1.24757273367217</v>
      </c>
      <c r="BS1914" s="27">
        <v>21428.9147543377</v>
      </c>
      <c r="BU1914">
        <f t="shared" si="116"/>
        <v>96235.7730184836</v>
      </c>
      <c r="BV1914">
        <f t="shared" si="117"/>
        <v>165706.995296488</v>
      </c>
      <c r="BW1914" s="9">
        <v>1909</v>
      </c>
      <c r="BX1914">
        <f t="shared" si="118"/>
        <v>0</v>
      </c>
      <c r="BY1914">
        <f t="shared" si="119"/>
        <v>1</v>
      </c>
    </row>
    <row r="1915" spans="1:77">
      <c r="A1915" s="33">
        <v>1910</v>
      </c>
      <c r="BP1915" s="27">
        <v>0.849853342092747</v>
      </c>
      <c r="BQ1915" s="27">
        <v>13983.4960055233</v>
      </c>
      <c r="BR1915" s="27">
        <v>1.44564155771286</v>
      </c>
      <c r="BS1915" s="27">
        <v>22788.5135079416</v>
      </c>
      <c r="BU1915">
        <f t="shared" si="116"/>
        <v>113494.505308389</v>
      </c>
      <c r="BV1915">
        <f t="shared" si="117"/>
        <v>194057.720148988</v>
      </c>
      <c r="BW1915" s="9">
        <v>1910</v>
      </c>
      <c r="BX1915">
        <f t="shared" si="118"/>
        <v>0</v>
      </c>
      <c r="BY1915">
        <f t="shared" si="119"/>
        <v>1</v>
      </c>
    </row>
    <row r="1916" spans="1:77">
      <c r="A1916" s="33">
        <v>1911</v>
      </c>
      <c r="BP1916" s="27">
        <v>0.835707436791464</v>
      </c>
      <c r="BQ1916" s="27">
        <v>15070.4330839695</v>
      </c>
      <c r="BR1916" s="27">
        <v>1.4414496203603</v>
      </c>
      <c r="BS1916" s="27">
        <v>25931.9059311689</v>
      </c>
      <c r="BU1916">
        <f t="shared" si="116"/>
        <v>110285.68243475</v>
      </c>
      <c r="BV1916">
        <f t="shared" si="117"/>
        <v>190285.537122876</v>
      </c>
      <c r="BW1916" s="9">
        <v>1911</v>
      </c>
      <c r="BX1916">
        <f t="shared" si="118"/>
        <v>0</v>
      </c>
      <c r="BY1916">
        <f t="shared" si="119"/>
        <v>1</v>
      </c>
    </row>
    <row r="1917" spans="1:77">
      <c r="A1917" s="33">
        <v>1912</v>
      </c>
      <c r="BP1917" s="27">
        <v>0.808690456558615</v>
      </c>
      <c r="BQ1917" s="27">
        <v>16848.1339179149</v>
      </c>
      <c r="BR1917" s="27">
        <v>1.38871999215884</v>
      </c>
      <c r="BS1917" s="27">
        <v>26876.4001364896</v>
      </c>
      <c r="BU1917">
        <f t="shared" si="116"/>
        <v>104455.434565877</v>
      </c>
      <c r="BV1917">
        <f t="shared" si="117"/>
        <v>181431.598687337</v>
      </c>
      <c r="BW1917" s="9">
        <v>1912</v>
      </c>
      <c r="BX1917">
        <f t="shared" si="118"/>
        <v>0</v>
      </c>
      <c r="BY1917">
        <f t="shared" si="119"/>
        <v>1</v>
      </c>
    </row>
    <row r="1918" spans="1:77">
      <c r="A1918" s="33">
        <v>1913</v>
      </c>
      <c r="BP1918" s="27">
        <v>0.756513277216301</v>
      </c>
      <c r="BQ1918" s="27">
        <v>16709.3796830334</v>
      </c>
      <c r="BR1918" s="27">
        <v>1.29166283843065</v>
      </c>
      <c r="BS1918" s="27">
        <v>28430.8174616449</v>
      </c>
      <c r="BU1918">
        <f t="shared" si="116"/>
        <v>96767.6118994117</v>
      </c>
      <c r="BV1918">
        <f t="shared" si="117"/>
        <v>165318.608302953</v>
      </c>
      <c r="BW1918" s="9">
        <v>1913</v>
      </c>
      <c r="BX1918">
        <f t="shared" si="118"/>
        <v>0</v>
      </c>
      <c r="BY1918">
        <f t="shared" si="119"/>
        <v>1</v>
      </c>
    </row>
    <row r="1919" spans="1:77">
      <c r="A1919" s="33">
        <v>1914</v>
      </c>
      <c r="BP1919" s="27">
        <v>0.79154107742285</v>
      </c>
      <c r="BQ1919" s="27">
        <v>11862.9258173062</v>
      </c>
      <c r="BR1919" s="27">
        <v>1.34262764487235</v>
      </c>
      <c r="BS1919" s="27">
        <v>21692.8344129426</v>
      </c>
      <c r="BU1919">
        <f t="shared" si="116"/>
        <v>106868.235796121</v>
      </c>
      <c r="BV1919">
        <f t="shared" si="117"/>
        <v>179701.31231791</v>
      </c>
      <c r="BW1919" s="9">
        <v>1914</v>
      </c>
      <c r="BX1919">
        <f t="shared" si="118"/>
        <v>0</v>
      </c>
      <c r="BY1919">
        <f t="shared" si="119"/>
        <v>1</v>
      </c>
    </row>
    <row r="1920" spans="1:77">
      <c r="A1920" s="33">
        <v>1915</v>
      </c>
      <c r="BP1920" s="27">
        <v>0.802361728970252</v>
      </c>
      <c r="BQ1920" s="27">
        <v>18994.0150600226</v>
      </c>
      <c r="BR1920" s="27">
        <v>1.38909467817936</v>
      </c>
      <c r="BS1920" s="27">
        <v>29298.6678809412</v>
      </c>
      <c r="BU1920">
        <f t="shared" si="116"/>
        <v>101360.244285515</v>
      </c>
      <c r="BV1920">
        <f t="shared" si="117"/>
        <v>179065.533845963</v>
      </c>
      <c r="BW1920" s="9">
        <v>1915</v>
      </c>
      <c r="BX1920">
        <f t="shared" si="118"/>
        <v>0</v>
      </c>
      <c r="BY1920">
        <f t="shared" si="119"/>
        <v>1</v>
      </c>
    </row>
    <row r="1921" spans="1:77">
      <c r="A1921" s="33">
        <v>1916</v>
      </c>
      <c r="BP1921" s="27">
        <v>0.847886585535186</v>
      </c>
      <c r="BQ1921" s="27">
        <v>14034.5328952126</v>
      </c>
      <c r="BR1921" s="27">
        <v>1.43559935991261</v>
      </c>
      <c r="BS1921" s="27">
        <v>22379.7931561157</v>
      </c>
      <c r="BU1921">
        <f t="shared" si="116"/>
        <v>113148.454935065</v>
      </c>
      <c r="BV1921">
        <f t="shared" si="117"/>
        <v>192960.110830775</v>
      </c>
      <c r="BW1921" s="9">
        <v>1916</v>
      </c>
      <c r="BX1921">
        <f t="shared" si="118"/>
        <v>0</v>
      </c>
      <c r="BY1921">
        <f t="shared" si="119"/>
        <v>1</v>
      </c>
    </row>
    <row r="1922" spans="1:77">
      <c r="A1922" s="33">
        <v>1917</v>
      </c>
      <c r="BP1922" s="27">
        <v>0.815254868525485</v>
      </c>
      <c r="BQ1922" s="27">
        <v>14142.229155433</v>
      </c>
      <c r="BR1922" s="27">
        <v>1.42592639760216</v>
      </c>
      <c r="BS1922" s="27">
        <v>23658.1464241775</v>
      </c>
      <c r="BU1922">
        <f t="shared" si="116"/>
        <v>108146.00112339</v>
      </c>
      <c r="BV1922">
        <f t="shared" si="117"/>
        <v>190230.813216147</v>
      </c>
      <c r="BW1922" s="9">
        <v>1917</v>
      </c>
      <c r="BX1922">
        <f t="shared" si="118"/>
        <v>0</v>
      </c>
      <c r="BY1922">
        <f t="shared" si="119"/>
        <v>1</v>
      </c>
    </row>
    <row r="1923" spans="1:77">
      <c r="A1923" s="33">
        <v>1918</v>
      </c>
      <c r="BP1923" s="27">
        <v>0.813337874990861</v>
      </c>
      <c r="BQ1923" s="27">
        <v>13399.0482565936</v>
      </c>
      <c r="BR1923" s="27">
        <v>1.41146210519424</v>
      </c>
      <c r="BS1923" s="27">
        <v>22800.011889832</v>
      </c>
      <c r="BU1923">
        <f t="shared" si="116"/>
        <v>108601.632992036</v>
      </c>
      <c r="BV1923">
        <f t="shared" si="117"/>
        <v>188919.303889304</v>
      </c>
      <c r="BW1923" s="9">
        <v>1918</v>
      </c>
      <c r="BX1923">
        <f t="shared" si="118"/>
        <v>0</v>
      </c>
      <c r="BY1923">
        <f t="shared" si="119"/>
        <v>1</v>
      </c>
    </row>
    <row r="1924" spans="1:77">
      <c r="A1924" s="33">
        <v>1919</v>
      </c>
      <c r="BP1924" s="27">
        <v>0.813399298471572</v>
      </c>
      <c r="BQ1924" s="27">
        <v>15519.6301210907</v>
      </c>
      <c r="BR1924" s="27">
        <v>1.39319843104655</v>
      </c>
      <c r="BS1924" s="27">
        <v>26895.1942550105</v>
      </c>
      <c r="BU1924">
        <f t="shared" si="116"/>
        <v>106490.264649645</v>
      </c>
      <c r="BV1924">
        <f t="shared" si="117"/>
        <v>182084.570401972</v>
      </c>
      <c r="BW1924" s="9">
        <v>1919</v>
      </c>
      <c r="BX1924">
        <f t="shared" si="118"/>
        <v>0</v>
      </c>
      <c r="BY1924">
        <f t="shared" si="119"/>
        <v>1</v>
      </c>
    </row>
    <row r="1925" spans="1:77">
      <c r="A1925" s="33">
        <v>1920</v>
      </c>
      <c r="BP1925" s="27">
        <v>0.8231402712665</v>
      </c>
      <c r="BQ1925" s="27">
        <v>11314.4685232056</v>
      </c>
      <c r="BR1925" s="27">
        <v>1.42896700557696</v>
      </c>
      <c r="BS1925" s="27">
        <v>22783.9948578495</v>
      </c>
      <c r="BU1925">
        <f t="shared" si="116"/>
        <v>112156.572166769</v>
      </c>
      <c r="BV1925">
        <f t="shared" si="117"/>
        <v>191561.055978695</v>
      </c>
      <c r="BW1925" s="9">
        <v>1920</v>
      </c>
      <c r="BX1925">
        <f t="shared" si="118"/>
        <v>0</v>
      </c>
      <c r="BY1925">
        <f t="shared" si="119"/>
        <v>1</v>
      </c>
    </row>
    <row r="1926" spans="1:77">
      <c r="A1926" s="33">
        <v>1921</v>
      </c>
      <c r="BP1926" s="27">
        <v>0.808900646911303</v>
      </c>
      <c r="BQ1926" s="27">
        <v>12943.7441819058</v>
      </c>
      <c r="BR1926" s="27">
        <v>1.37264572915539</v>
      </c>
      <c r="BS1926" s="27">
        <v>25146.0633314687</v>
      </c>
      <c r="BU1926">
        <f t="shared" si="116"/>
        <v>108391.35285479</v>
      </c>
      <c r="BV1926">
        <f t="shared" si="117"/>
        <v>180750.796041841</v>
      </c>
      <c r="BW1926" s="9">
        <v>1921</v>
      </c>
      <c r="BX1926">
        <f t="shared" si="118"/>
        <v>0</v>
      </c>
      <c r="BY1926">
        <f t="shared" si="119"/>
        <v>1</v>
      </c>
    </row>
    <row r="1927" spans="1:77">
      <c r="A1927" s="33">
        <v>1922</v>
      </c>
      <c r="BP1927" s="27">
        <v>0.83555673552274</v>
      </c>
      <c r="BQ1927" s="27">
        <v>14793.6699800865</v>
      </c>
      <c r="BR1927" s="27">
        <v>1.43441934502748</v>
      </c>
      <c r="BS1927" s="27">
        <v>25643.3098814194</v>
      </c>
      <c r="BU1927">
        <f t="shared" ref="BU1927:BU1990" si="120">BP1927*$BV$1-BQ1927</f>
        <v>110539.840348324</v>
      </c>
      <c r="BV1927">
        <f t="shared" ref="BV1927:BV1990" si="121">BR1927*$BV$1-BS1927</f>
        <v>189519.591872702</v>
      </c>
      <c r="BW1927" s="9">
        <v>1922</v>
      </c>
      <c r="BX1927">
        <f t="shared" ref="BX1927:BX1990" si="122">IF(BU1927=MAX($BU1927:$BV1927),1,0)</f>
        <v>0</v>
      </c>
      <c r="BY1927">
        <f t="shared" ref="BY1927:BY1990" si="123">IF(BV1927=MAX($BU1927:$BV1927),1,0)</f>
        <v>1</v>
      </c>
    </row>
    <row r="1928" spans="1:77">
      <c r="A1928" s="33">
        <v>1923</v>
      </c>
      <c r="BP1928" s="27">
        <v>0.791946789949785</v>
      </c>
      <c r="BQ1928" s="27">
        <v>10913.5410487567</v>
      </c>
      <c r="BR1928" s="27">
        <v>1.35275069961039</v>
      </c>
      <c r="BS1928" s="27">
        <v>20878.7753157875</v>
      </c>
      <c r="BU1928">
        <f t="shared" si="120"/>
        <v>107878.477443711</v>
      </c>
      <c r="BV1928">
        <f t="shared" si="121"/>
        <v>182033.829625771</v>
      </c>
      <c r="BW1928" s="9">
        <v>1923</v>
      </c>
      <c r="BX1928">
        <f t="shared" si="122"/>
        <v>0</v>
      </c>
      <c r="BY1928">
        <f t="shared" si="123"/>
        <v>1</v>
      </c>
    </row>
    <row r="1929" spans="1:77">
      <c r="A1929" s="33">
        <v>1924</v>
      </c>
      <c r="BP1929" s="27">
        <v>0.82552162017347</v>
      </c>
      <c r="BQ1929" s="27">
        <v>17197.4244774061</v>
      </c>
      <c r="BR1929" s="27">
        <v>1.41880736281486</v>
      </c>
      <c r="BS1929" s="27">
        <v>24875.743540555</v>
      </c>
      <c r="BU1929">
        <f t="shared" si="120"/>
        <v>106630.818548614</v>
      </c>
      <c r="BV1929">
        <f t="shared" si="121"/>
        <v>187945.360881673</v>
      </c>
      <c r="BW1929" s="9">
        <v>1924</v>
      </c>
      <c r="BX1929">
        <f t="shared" si="122"/>
        <v>0</v>
      </c>
      <c r="BY1929">
        <f t="shared" si="123"/>
        <v>1</v>
      </c>
    </row>
    <row r="1930" spans="1:77">
      <c r="A1930" s="33">
        <v>1925</v>
      </c>
      <c r="BP1930" s="27">
        <v>0.808196670642343</v>
      </c>
      <c r="BQ1930" s="27">
        <v>12223.6939734248</v>
      </c>
      <c r="BR1930" s="27">
        <v>1.38196446729703</v>
      </c>
      <c r="BS1930" s="27">
        <v>22811.096838109</v>
      </c>
      <c r="BU1930">
        <f t="shared" si="120"/>
        <v>109005.806622927</v>
      </c>
      <c r="BV1930">
        <f t="shared" si="121"/>
        <v>184483.573256446</v>
      </c>
      <c r="BW1930" s="9">
        <v>1925</v>
      </c>
      <c r="BX1930">
        <f t="shared" si="122"/>
        <v>0</v>
      </c>
      <c r="BY1930">
        <f t="shared" si="123"/>
        <v>1</v>
      </c>
    </row>
    <row r="1931" spans="1:77">
      <c r="A1931" s="33">
        <v>1926</v>
      </c>
      <c r="BP1931" s="27">
        <v>0.791771259418088</v>
      </c>
      <c r="BQ1931" s="27">
        <v>15592.2058800148</v>
      </c>
      <c r="BR1931" s="27">
        <v>1.36683172336769</v>
      </c>
      <c r="BS1931" s="27">
        <v>27221.3710879732</v>
      </c>
      <c r="BU1931">
        <f t="shared" si="120"/>
        <v>103173.483032698</v>
      </c>
      <c r="BV1931">
        <f t="shared" si="121"/>
        <v>177803.38741718</v>
      </c>
      <c r="BW1931" s="9">
        <v>1926</v>
      </c>
      <c r="BX1931">
        <f t="shared" si="122"/>
        <v>0</v>
      </c>
      <c r="BY1931">
        <f t="shared" si="123"/>
        <v>1</v>
      </c>
    </row>
    <row r="1932" spans="1:77">
      <c r="A1932" s="33">
        <v>1927</v>
      </c>
      <c r="BP1932" s="27">
        <v>0.802008117432456</v>
      </c>
      <c r="BQ1932" s="27">
        <v>17952.3522600729</v>
      </c>
      <c r="BR1932" s="27">
        <v>1.36586426154846</v>
      </c>
      <c r="BS1932" s="27">
        <v>28736.8966866888</v>
      </c>
      <c r="BU1932">
        <f t="shared" si="120"/>
        <v>102348.865354795</v>
      </c>
      <c r="BV1932">
        <f t="shared" si="121"/>
        <v>176142.74254558</v>
      </c>
      <c r="BW1932" s="9">
        <v>1927</v>
      </c>
      <c r="BX1932">
        <f t="shared" si="122"/>
        <v>0</v>
      </c>
      <c r="BY1932">
        <f t="shared" si="123"/>
        <v>1</v>
      </c>
    </row>
    <row r="1933" spans="1:77">
      <c r="A1933" s="33">
        <v>1928</v>
      </c>
      <c r="BP1933" s="27">
        <v>0.801215065038394</v>
      </c>
      <c r="BQ1933" s="27">
        <v>13818.4300865713</v>
      </c>
      <c r="BR1933" s="27">
        <v>1.37282948209643</v>
      </c>
      <c r="BS1933" s="27">
        <v>24960.9690917914</v>
      </c>
      <c r="BU1933">
        <f t="shared" si="120"/>
        <v>106363.829669188</v>
      </c>
      <c r="BV1933">
        <f t="shared" si="121"/>
        <v>180963.453222673</v>
      </c>
      <c r="BW1933" s="9">
        <v>1928</v>
      </c>
      <c r="BX1933">
        <f t="shared" si="122"/>
        <v>0</v>
      </c>
      <c r="BY1933">
        <f t="shared" si="123"/>
        <v>1</v>
      </c>
    </row>
    <row r="1934" spans="1:77">
      <c r="A1934" s="33">
        <v>1929</v>
      </c>
      <c r="BP1934" s="27">
        <v>0.831647861236697</v>
      </c>
      <c r="BQ1934" s="27">
        <v>12684.9805243489</v>
      </c>
      <c r="BR1934" s="27">
        <v>1.42392182790245</v>
      </c>
      <c r="BS1934" s="27">
        <v>23580.6063560259</v>
      </c>
      <c r="BU1934">
        <f t="shared" si="120"/>
        <v>112062.198661156</v>
      </c>
      <c r="BV1934">
        <f t="shared" si="121"/>
        <v>190007.667829342</v>
      </c>
      <c r="BW1934" s="9">
        <v>1929</v>
      </c>
      <c r="BX1934">
        <f t="shared" si="122"/>
        <v>0</v>
      </c>
      <c r="BY1934">
        <f t="shared" si="123"/>
        <v>1</v>
      </c>
    </row>
    <row r="1935" spans="1:77">
      <c r="A1935" s="33">
        <v>1930</v>
      </c>
      <c r="BP1935" s="27">
        <v>0.824161028067914</v>
      </c>
      <c r="BQ1935" s="27">
        <v>12796.884176346</v>
      </c>
      <c r="BR1935" s="27">
        <v>1.40190349511777</v>
      </c>
      <c r="BS1935" s="27">
        <v>22299.8406078295</v>
      </c>
      <c r="BU1935">
        <f t="shared" si="120"/>
        <v>110827.270033841</v>
      </c>
      <c r="BV1935">
        <f t="shared" si="121"/>
        <v>187985.683659836</v>
      </c>
      <c r="BW1935" s="9">
        <v>1930</v>
      </c>
      <c r="BX1935">
        <f t="shared" si="122"/>
        <v>0</v>
      </c>
      <c r="BY1935">
        <f t="shared" si="123"/>
        <v>1</v>
      </c>
    </row>
    <row r="1936" spans="1:77">
      <c r="A1936" s="33">
        <v>1931</v>
      </c>
      <c r="BP1936" s="27">
        <v>0.815710411614526</v>
      </c>
      <c r="BQ1936" s="27">
        <v>15688.9564981413</v>
      </c>
      <c r="BR1936" s="27">
        <v>1.41776523176785</v>
      </c>
      <c r="BS1936" s="27">
        <v>28680.756650219</v>
      </c>
      <c r="BU1936">
        <f t="shared" si="120"/>
        <v>106667.605244038</v>
      </c>
      <c r="BV1936">
        <f t="shared" si="121"/>
        <v>183984.028114959</v>
      </c>
      <c r="BW1936" s="9">
        <v>1931</v>
      </c>
      <c r="BX1936">
        <f t="shared" si="122"/>
        <v>0</v>
      </c>
      <c r="BY1936">
        <f t="shared" si="123"/>
        <v>1</v>
      </c>
    </row>
    <row r="1937" spans="1:77">
      <c r="A1937" s="33">
        <v>1932</v>
      </c>
      <c r="BP1937" s="27">
        <v>0.815861299831213</v>
      </c>
      <c r="BQ1937" s="27">
        <v>13032.083409065</v>
      </c>
      <c r="BR1937" s="27">
        <v>1.38735795846094</v>
      </c>
      <c r="BS1937" s="27">
        <v>21544.3952839515</v>
      </c>
      <c r="BU1937">
        <f t="shared" si="120"/>
        <v>109347.111565617</v>
      </c>
      <c r="BV1937">
        <f t="shared" si="121"/>
        <v>186559.29848519</v>
      </c>
      <c r="BW1937" s="9">
        <v>1932</v>
      </c>
      <c r="BX1937">
        <f t="shared" si="122"/>
        <v>0</v>
      </c>
      <c r="BY1937">
        <f t="shared" si="123"/>
        <v>1</v>
      </c>
    </row>
    <row r="1938" spans="1:77">
      <c r="A1938" s="33">
        <v>1933</v>
      </c>
      <c r="BP1938" s="27">
        <v>0.794997735229854</v>
      </c>
      <c r="BQ1938" s="27">
        <v>17443.3461324059</v>
      </c>
      <c r="BR1938" s="27">
        <v>1.33563627780801</v>
      </c>
      <c r="BS1938" s="27">
        <v>26717.118914321</v>
      </c>
      <c r="BU1938">
        <f t="shared" si="120"/>
        <v>101806.314152072</v>
      </c>
      <c r="BV1938">
        <f t="shared" si="121"/>
        <v>173628.32275688</v>
      </c>
      <c r="BW1938" s="9">
        <v>1933</v>
      </c>
      <c r="BX1938">
        <f t="shared" si="122"/>
        <v>0</v>
      </c>
      <c r="BY1938">
        <f t="shared" si="123"/>
        <v>1</v>
      </c>
    </row>
    <row r="1939" spans="1:77">
      <c r="A1939" s="33">
        <v>1934</v>
      </c>
      <c r="BP1939" s="27">
        <v>0.831447875798006</v>
      </c>
      <c r="BQ1939" s="27">
        <v>17159.0732358672</v>
      </c>
      <c r="BR1939" s="27">
        <v>1.41650854688011</v>
      </c>
      <c r="BS1939" s="27">
        <v>31301.6533769395</v>
      </c>
      <c r="BU1939">
        <f t="shared" si="120"/>
        <v>107558.108133834</v>
      </c>
      <c r="BV1939">
        <f t="shared" si="121"/>
        <v>181174.628655077</v>
      </c>
      <c r="BW1939" s="9">
        <v>1934</v>
      </c>
      <c r="BX1939">
        <f t="shared" si="122"/>
        <v>0</v>
      </c>
      <c r="BY1939">
        <f t="shared" si="123"/>
        <v>1</v>
      </c>
    </row>
    <row r="1940" spans="1:77">
      <c r="A1940" s="33">
        <v>1935</v>
      </c>
      <c r="BP1940" s="27">
        <v>0.840922302831535</v>
      </c>
      <c r="BQ1940" s="27">
        <v>10993.7520164853</v>
      </c>
      <c r="BR1940" s="27">
        <v>1.46317938332947</v>
      </c>
      <c r="BS1940" s="27">
        <v>20357.9503768282</v>
      </c>
      <c r="BU1940">
        <f t="shared" si="120"/>
        <v>115144.593408245</v>
      </c>
      <c r="BV1940">
        <f t="shared" si="121"/>
        <v>199118.957122592</v>
      </c>
      <c r="BW1940" s="9">
        <v>1935</v>
      </c>
      <c r="BX1940">
        <f t="shared" si="122"/>
        <v>0</v>
      </c>
      <c r="BY1940">
        <f t="shared" si="123"/>
        <v>1</v>
      </c>
    </row>
    <row r="1941" spans="1:77">
      <c r="A1941" s="33">
        <v>1936</v>
      </c>
      <c r="BP1941" s="27">
        <v>0.793126689363416</v>
      </c>
      <c r="BQ1941" s="27">
        <v>16304.674835092</v>
      </c>
      <c r="BR1941" s="27">
        <v>1.35652956363211</v>
      </c>
      <c r="BS1941" s="27">
        <v>26066.8778885506</v>
      </c>
      <c r="BU1941">
        <f t="shared" si="120"/>
        <v>102664.32856942</v>
      </c>
      <c r="BV1941">
        <f t="shared" si="121"/>
        <v>177412.556656266</v>
      </c>
      <c r="BW1941" s="9">
        <v>1936</v>
      </c>
      <c r="BX1941">
        <f t="shared" si="122"/>
        <v>0</v>
      </c>
      <c r="BY1941">
        <f t="shared" si="123"/>
        <v>1</v>
      </c>
    </row>
    <row r="1942" spans="1:77">
      <c r="A1942" s="33">
        <v>1937</v>
      </c>
      <c r="BP1942" s="27">
        <v>0.794477563953462</v>
      </c>
      <c r="BQ1942" s="27">
        <v>12372.2327730435</v>
      </c>
      <c r="BR1942" s="27">
        <v>1.34993738751501</v>
      </c>
      <c r="BS1942" s="27">
        <v>22802.5450885285</v>
      </c>
      <c r="BU1942">
        <f t="shared" si="120"/>
        <v>106799.401819976</v>
      </c>
      <c r="BV1942">
        <f t="shared" si="121"/>
        <v>179688.063038724</v>
      </c>
      <c r="BW1942" s="9">
        <v>1937</v>
      </c>
      <c r="BX1942">
        <f t="shared" si="122"/>
        <v>0</v>
      </c>
      <c r="BY1942">
        <f t="shared" si="123"/>
        <v>1</v>
      </c>
    </row>
    <row r="1943" spans="1:77">
      <c r="A1943" s="33">
        <v>1938</v>
      </c>
      <c r="BP1943" s="27">
        <v>0.813574752745884</v>
      </c>
      <c r="BQ1943" s="27">
        <v>12880.604353016</v>
      </c>
      <c r="BR1943" s="27">
        <v>1.42201703883484</v>
      </c>
      <c r="BS1943" s="27">
        <v>19996.7098422619</v>
      </c>
      <c r="BU1943">
        <f t="shared" si="120"/>
        <v>109155.608558867</v>
      </c>
      <c r="BV1943">
        <f t="shared" si="121"/>
        <v>193305.845982965</v>
      </c>
      <c r="BW1943" s="9">
        <v>1938</v>
      </c>
      <c r="BX1943">
        <f t="shared" si="122"/>
        <v>0</v>
      </c>
      <c r="BY1943">
        <f t="shared" si="123"/>
        <v>1</v>
      </c>
    </row>
    <row r="1944" spans="1:77">
      <c r="A1944" s="33">
        <v>1939</v>
      </c>
      <c r="BP1944" s="27">
        <v>0.776332634080441</v>
      </c>
      <c r="BQ1944" s="27">
        <v>11149.721108805</v>
      </c>
      <c r="BR1944" s="27">
        <v>1.32531351016128</v>
      </c>
      <c r="BS1944" s="27">
        <v>19162.1284072303</v>
      </c>
      <c r="BU1944">
        <f t="shared" si="120"/>
        <v>105300.174003261</v>
      </c>
      <c r="BV1944">
        <f t="shared" si="121"/>
        <v>179634.898116962</v>
      </c>
      <c r="BW1944" s="9">
        <v>1939</v>
      </c>
      <c r="BX1944">
        <f t="shared" si="122"/>
        <v>0</v>
      </c>
      <c r="BY1944">
        <f t="shared" si="123"/>
        <v>1</v>
      </c>
    </row>
    <row r="1945" spans="1:77">
      <c r="A1945" s="33">
        <v>1940</v>
      </c>
      <c r="BP1945" s="27">
        <v>0.715673082965551</v>
      </c>
      <c r="BQ1945" s="27">
        <v>12306.688806634</v>
      </c>
      <c r="BR1945" s="27">
        <v>1.21714188663769</v>
      </c>
      <c r="BS1945" s="27">
        <v>21416.6458149707</v>
      </c>
      <c r="BU1945">
        <f t="shared" si="120"/>
        <v>95044.2736381986</v>
      </c>
      <c r="BV1945">
        <f t="shared" si="121"/>
        <v>161154.637180683</v>
      </c>
      <c r="BW1945" s="9">
        <v>1940</v>
      </c>
      <c r="BX1945">
        <f t="shared" si="122"/>
        <v>0</v>
      </c>
      <c r="BY1945">
        <f t="shared" si="123"/>
        <v>1</v>
      </c>
    </row>
    <row r="1946" spans="1:77">
      <c r="A1946" s="33">
        <v>1941</v>
      </c>
      <c r="BP1946" s="27">
        <v>0.839993086558043</v>
      </c>
      <c r="BQ1946" s="27">
        <v>15874.3028047058</v>
      </c>
      <c r="BR1946" s="27">
        <v>1.45956191617498</v>
      </c>
      <c r="BS1946" s="27">
        <v>25976.4804513592</v>
      </c>
      <c r="BU1946">
        <f t="shared" si="120"/>
        <v>110124.660179001</v>
      </c>
      <c r="BV1946">
        <f t="shared" si="121"/>
        <v>192957.806974888</v>
      </c>
      <c r="BW1946" s="9">
        <v>1941</v>
      </c>
      <c r="BX1946">
        <f t="shared" si="122"/>
        <v>0</v>
      </c>
      <c r="BY1946">
        <f t="shared" si="123"/>
        <v>1</v>
      </c>
    </row>
    <row r="1947" spans="1:77">
      <c r="A1947" s="33">
        <v>1942</v>
      </c>
      <c r="BP1947" s="27">
        <v>0.843918479555476</v>
      </c>
      <c r="BQ1947" s="27">
        <v>13640.226725329</v>
      </c>
      <c r="BR1947" s="27">
        <v>1.45955088727659</v>
      </c>
      <c r="BS1947" s="27">
        <v>23022.9292047322</v>
      </c>
      <c r="BU1947">
        <f t="shared" si="120"/>
        <v>112947.545207992</v>
      </c>
      <c r="BV1947">
        <f t="shared" si="121"/>
        <v>195909.703886756</v>
      </c>
      <c r="BW1947" s="9">
        <v>1942</v>
      </c>
      <c r="BX1947">
        <f t="shared" si="122"/>
        <v>0</v>
      </c>
      <c r="BY1947">
        <f t="shared" si="123"/>
        <v>1</v>
      </c>
    </row>
    <row r="1948" spans="1:77">
      <c r="A1948" s="33">
        <v>1943</v>
      </c>
      <c r="BP1948" s="27">
        <v>0.830793578066323</v>
      </c>
      <c r="BQ1948" s="27">
        <v>17493.3684964695</v>
      </c>
      <c r="BR1948" s="27">
        <v>1.42888908373151</v>
      </c>
      <c r="BS1948" s="27">
        <v>32243.4333422246</v>
      </c>
      <c r="BU1948">
        <f t="shared" si="120"/>
        <v>107125.668213479</v>
      </c>
      <c r="BV1948">
        <f t="shared" si="121"/>
        <v>182089.929217502</v>
      </c>
      <c r="BW1948" s="9">
        <v>1943</v>
      </c>
      <c r="BX1948">
        <f t="shared" si="122"/>
        <v>0</v>
      </c>
      <c r="BY1948">
        <f t="shared" si="123"/>
        <v>1</v>
      </c>
    </row>
    <row r="1949" spans="1:77">
      <c r="A1949" s="33">
        <v>1944</v>
      </c>
      <c r="BP1949" s="27">
        <v>0.829399897309495</v>
      </c>
      <c r="BQ1949" s="27">
        <v>11289.887644218</v>
      </c>
      <c r="BR1949" s="27">
        <v>1.398347013682</v>
      </c>
      <c r="BS1949" s="27">
        <v>20101.3599494807</v>
      </c>
      <c r="BU1949">
        <f t="shared" si="120"/>
        <v>113120.096952206</v>
      </c>
      <c r="BV1949">
        <f t="shared" si="121"/>
        <v>189650.692102819</v>
      </c>
      <c r="BW1949" s="9">
        <v>1944</v>
      </c>
      <c r="BX1949">
        <f t="shared" si="122"/>
        <v>0</v>
      </c>
      <c r="BY1949">
        <f t="shared" si="123"/>
        <v>1</v>
      </c>
    </row>
    <row r="1950" spans="1:77">
      <c r="A1950" s="33">
        <v>1945</v>
      </c>
      <c r="BP1950" s="27">
        <v>0.85485755886832</v>
      </c>
      <c r="BQ1950" s="27">
        <v>14159.0493510676</v>
      </c>
      <c r="BR1950" s="27">
        <v>1.43531786870909</v>
      </c>
      <c r="BS1950" s="27">
        <v>24988.2378529701</v>
      </c>
      <c r="BU1950">
        <f t="shared" si="120"/>
        <v>114069.58447918</v>
      </c>
      <c r="BV1950">
        <f t="shared" si="121"/>
        <v>190309.442453393</v>
      </c>
      <c r="BW1950" s="9">
        <v>1945</v>
      </c>
      <c r="BX1950">
        <f t="shared" si="122"/>
        <v>0</v>
      </c>
      <c r="BY1950">
        <f t="shared" si="123"/>
        <v>1</v>
      </c>
    </row>
    <row r="1951" spans="1:77">
      <c r="A1951" s="33">
        <v>1946</v>
      </c>
      <c r="BP1951" s="27">
        <v>0.855341267662091</v>
      </c>
      <c r="BQ1951" s="27">
        <v>17802.6201491543</v>
      </c>
      <c r="BR1951" s="27">
        <v>1.45619160219879</v>
      </c>
      <c r="BS1951" s="27">
        <v>30384.3355651586</v>
      </c>
      <c r="BU1951">
        <f t="shared" si="120"/>
        <v>110498.570000159</v>
      </c>
      <c r="BV1951">
        <f t="shared" si="121"/>
        <v>188044.40476466</v>
      </c>
      <c r="BW1951" s="9">
        <v>1946</v>
      </c>
      <c r="BX1951">
        <f t="shared" si="122"/>
        <v>0</v>
      </c>
      <c r="BY1951">
        <f t="shared" si="123"/>
        <v>1</v>
      </c>
    </row>
    <row r="1952" spans="1:77">
      <c r="A1952" s="33">
        <v>1947</v>
      </c>
      <c r="BP1952" s="27">
        <v>0.841489915554821</v>
      </c>
      <c r="BQ1952" s="27">
        <v>13018.660106862</v>
      </c>
      <c r="BR1952" s="27">
        <v>1.45506337496691</v>
      </c>
      <c r="BS1952" s="27">
        <v>22583.2324737387</v>
      </c>
      <c r="BU1952">
        <f t="shared" si="120"/>
        <v>113204.827226361</v>
      </c>
      <c r="BV1952">
        <f t="shared" si="121"/>
        <v>195676.273771298</v>
      </c>
      <c r="BW1952" s="9">
        <v>1947</v>
      </c>
      <c r="BX1952">
        <f t="shared" si="122"/>
        <v>0</v>
      </c>
      <c r="BY1952">
        <f t="shared" si="123"/>
        <v>1</v>
      </c>
    </row>
    <row r="1953" spans="1:77">
      <c r="A1953" s="33">
        <v>1948</v>
      </c>
      <c r="BP1953" s="27">
        <v>0.806919925849111</v>
      </c>
      <c r="BQ1953" s="27">
        <v>15866.6624670538</v>
      </c>
      <c r="BR1953" s="27">
        <v>1.38560647608893</v>
      </c>
      <c r="BS1953" s="27">
        <v>25821.8561984896</v>
      </c>
      <c r="BU1953">
        <f t="shared" si="120"/>
        <v>105171.326410313</v>
      </c>
      <c r="BV1953">
        <f t="shared" si="121"/>
        <v>182019.11521485</v>
      </c>
      <c r="BW1953" s="9">
        <v>1948</v>
      </c>
      <c r="BX1953">
        <f t="shared" si="122"/>
        <v>0</v>
      </c>
      <c r="BY1953">
        <f t="shared" si="123"/>
        <v>1</v>
      </c>
    </row>
    <row r="1954" spans="1:77">
      <c r="A1954" s="33">
        <v>1949</v>
      </c>
      <c r="BP1954" s="27">
        <v>0.835253667230239</v>
      </c>
      <c r="BQ1954" s="27">
        <v>13028.3427415418</v>
      </c>
      <c r="BR1954" s="27">
        <v>1.3810876496151</v>
      </c>
      <c r="BS1954" s="27">
        <v>21217.5762683335</v>
      </c>
      <c r="BU1954">
        <f t="shared" si="120"/>
        <v>112259.707342994</v>
      </c>
      <c r="BV1954">
        <f t="shared" si="121"/>
        <v>185945.571173932</v>
      </c>
      <c r="BW1954" s="9">
        <v>1949</v>
      </c>
      <c r="BX1954">
        <f t="shared" si="122"/>
        <v>0</v>
      </c>
      <c r="BY1954">
        <f t="shared" si="123"/>
        <v>1</v>
      </c>
    </row>
    <row r="1955" spans="1:77">
      <c r="A1955" s="33">
        <v>1950</v>
      </c>
      <c r="BP1955" s="27">
        <v>0.839368111828109</v>
      </c>
      <c r="BQ1955" s="27">
        <v>12256.9334695693</v>
      </c>
      <c r="BR1955" s="27">
        <v>1.45536282314088</v>
      </c>
      <c r="BS1955" s="27">
        <v>23319.4480032063</v>
      </c>
      <c r="BU1955">
        <f t="shared" si="120"/>
        <v>113648.283304647</v>
      </c>
      <c r="BV1955">
        <f t="shared" si="121"/>
        <v>194984.975467926</v>
      </c>
      <c r="BW1955" s="9">
        <v>1950</v>
      </c>
      <c r="BX1955">
        <f t="shared" si="122"/>
        <v>0</v>
      </c>
      <c r="BY1955">
        <f t="shared" si="123"/>
        <v>1</v>
      </c>
    </row>
    <row r="1956" spans="1:77">
      <c r="A1956" s="33">
        <v>1951</v>
      </c>
      <c r="BP1956" s="27">
        <v>0.792518332243807</v>
      </c>
      <c r="BQ1956" s="27">
        <v>14240.7313392177</v>
      </c>
      <c r="BR1956" s="27">
        <v>1.33238758772869</v>
      </c>
      <c r="BS1956" s="27">
        <v>23642.6869505793</v>
      </c>
      <c r="BU1956">
        <f t="shared" si="120"/>
        <v>104637.018497353</v>
      </c>
      <c r="BV1956">
        <f t="shared" si="121"/>
        <v>176215.451208724</v>
      </c>
      <c r="BW1956" s="9">
        <v>1951</v>
      </c>
      <c r="BX1956">
        <f t="shared" si="122"/>
        <v>0</v>
      </c>
      <c r="BY1956">
        <f t="shared" si="123"/>
        <v>1</v>
      </c>
    </row>
    <row r="1957" spans="1:77">
      <c r="A1957" s="33">
        <v>1952</v>
      </c>
      <c r="BP1957" s="27">
        <v>0.807326575915684</v>
      </c>
      <c r="BQ1957" s="27">
        <v>17067.1671230547</v>
      </c>
      <c r="BR1957" s="27">
        <v>1.39061706977915</v>
      </c>
      <c r="BS1957" s="27">
        <v>30605.2603617533</v>
      </c>
      <c r="BU1957">
        <f t="shared" si="120"/>
        <v>104031.819264298</v>
      </c>
      <c r="BV1957">
        <f t="shared" si="121"/>
        <v>177987.300105119</v>
      </c>
      <c r="BW1957" s="9">
        <v>1952</v>
      </c>
      <c r="BX1957">
        <f t="shared" si="122"/>
        <v>0</v>
      </c>
      <c r="BY1957">
        <f t="shared" si="123"/>
        <v>1</v>
      </c>
    </row>
    <row r="1958" spans="1:77">
      <c r="A1958" s="33">
        <v>1953</v>
      </c>
      <c r="BP1958" s="27">
        <v>0.804052830568631</v>
      </c>
      <c r="BQ1958" s="27">
        <v>10984.0071561112</v>
      </c>
      <c r="BR1958" s="27">
        <v>1.40146258471592</v>
      </c>
      <c r="BS1958" s="27">
        <v>19153.2122798749</v>
      </c>
      <c r="BU1958">
        <f t="shared" si="120"/>
        <v>109623.917429183</v>
      </c>
      <c r="BV1958">
        <f t="shared" si="121"/>
        <v>191066.175427513</v>
      </c>
      <c r="BW1958" s="9">
        <v>1953</v>
      </c>
      <c r="BX1958">
        <f t="shared" si="122"/>
        <v>0</v>
      </c>
      <c r="BY1958">
        <f t="shared" si="123"/>
        <v>1</v>
      </c>
    </row>
    <row r="1959" spans="1:77">
      <c r="A1959" s="33">
        <v>1954</v>
      </c>
      <c r="BP1959" s="27">
        <v>0.773463804530596</v>
      </c>
      <c r="BQ1959" s="27">
        <v>12440.2127649478</v>
      </c>
      <c r="BR1959" s="27">
        <v>1.31513841075643</v>
      </c>
      <c r="BS1959" s="27">
        <v>22350.3823108073</v>
      </c>
      <c r="BU1959">
        <f t="shared" si="120"/>
        <v>103579.357914642</v>
      </c>
      <c r="BV1959">
        <f t="shared" si="121"/>
        <v>174920.379302657</v>
      </c>
      <c r="BW1959" s="9">
        <v>1954</v>
      </c>
      <c r="BX1959">
        <f t="shared" si="122"/>
        <v>0</v>
      </c>
      <c r="BY1959">
        <f t="shared" si="123"/>
        <v>1</v>
      </c>
    </row>
    <row r="1960" spans="1:77">
      <c r="A1960" s="33">
        <v>1955</v>
      </c>
      <c r="BP1960" s="27">
        <v>0.800230186007731</v>
      </c>
      <c r="BQ1960" s="27">
        <v>14944.9330243131</v>
      </c>
      <c r="BR1960" s="27">
        <v>1.38091746262587</v>
      </c>
      <c r="BS1960" s="27">
        <v>26943.137893856</v>
      </c>
      <c r="BU1960">
        <f t="shared" si="120"/>
        <v>105089.594876847</v>
      </c>
      <c r="BV1960">
        <f t="shared" si="121"/>
        <v>180194.481500025</v>
      </c>
      <c r="BW1960" s="9">
        <v>1955</v>
      </c>
      <c r="BX1960">
        <f t="shared" si="122"/>
        <v>0</v>
      </c>
      <c r="BY1960">
        <f t="shared" si="123"/>
        <v>1</v>
      </c>
    </row>
    <row r="1961" spans="1:77">
      <c r="A1961" s="33">
        <v>1956</v>
      </c>
      <c r="BP1961" s="27">
        <v>0.838536586373779</v>
      </c>
      <c r="BQ1961" s="27">
        <v>14106.2801199436</v>
      </c>
      <c r="BR1961" s="27">
        <v>1.45406361403323</v>
      </c>
      <c r="BS1961" s="27">
        <v>23465.8170224235</v>
      </c>
      <c r="BU1961">
        <f t="shared" si="120"/>
        <v>111674.207836123</v>
      </c>
      <c r="BV1961">
        <f t="shared" si="121"/>
        <v>194643.725082561</v>
      </c>
      <c r="BW1961" s="9">
        <v>1956</v>
      </c>
      <c r="BX1961">
        <f t="shared" si="122"/>
        <v>0</v>
      </c>
      <c r="BY1961">
        <f t="shared" si="123"/>
        <v>1</v>
      </c>
    </row>
    <row r="1962" spans="1:77">
      <c r="A1962" s="33">
        <v>1957</v>
      </c>
      <c r="BP1962" s="27">
        <v>0.804412371661867</v>
      </c>
      <c r="BQ1962" s="27">
        <v>16260.4958231603</v>
      </c>
      <c r="BR1962" s="27">
        <v>1.39201156108547</v>
      </c>
      <c r="BS1962" s="27">
        <v>30241.9845261112</v>
      </c>
      <c r="BU1962">
        <f t="shared" si="120"/>
        <v>104401.35992612</v>
      </c>
      <c r="BV1962">
        <f t="shared" si="121"/>
        <v>178559.749636709</v>
      </c>
      <c r="BW1962" s="9">
        <v>1957</v>
      </c>
      <c r="BX1962">
        <f t="shared" si="122"/>
        <v>0</v>
      </c>
      <c r="BY1962">
        <f t="shared" si="123"/>
        <v>1</v>
      </c>
    </row>
    <row r="1963" spans="1:77">
      <c r="A1963" s="33">
        <v>1958</v>
      </c>
      <c r="BP1963" s="27">
        <v>0.776098795011838</v>
      </c>
      <c r="BQ1963" s="27">
        <v>17669.6886881452</v>
      </c>
      <c r="BR1963" s="27">
        <v>1.33852939999434</v>
      </c>
      <c r="BS1963" s="27">
        <v>31761.6825118348</v>
      </c>
      <c r="BU1963">
        <f t="shared" si="120"/>
        <v>98745.1305636306</v>
      </c>
      <c r="BV1963">
        <f t="shared" si="121"/>
        <v>169017.727487317</v>
      </c>
      <c r="BW1963" s="9">
        <v>1958</v>
      </c>
      <c r="BX1963">
        <f t="shared" si="122"/>
        <v>0</v>
      </c>
      <c r="BY1963">
        <f t="shared" si="123"/>
        <v>1</v>
      </c>
    </row>
    <row r="1964" spans="1:77">
      <c r="A1964" s="33">
        <v>1959</v>
      </c>
      <c r="BP1964" s="27">
        <v>0.753166876775349</v>
      </c>
      <c r="BQ1964" s="27">
        <v>13526.2300914341</v>
      </c>
      <c r="BR1964" s="27">
        <v>1.26025403150973</v>
      </c>
      <c r="BS1964" s="27">
        <v>22240.1150461387</v>
      </c>
      <c r="BU1964">
        <f t="shared" si="120"/>
        <v>99448.8014248683</v>
      </c>
      <c r="BV1964">
        <f t="shared" si="121"/>
        <v>166797.989680321</v>
      </c>
      <c r="BW1964" s="9">
        <v>1959</v>
      </c>
      <c r="BX1964">
        <f t="shared" si="122"/>
        <v>0</v>
      </c>
      <c r="BY1964">
        <f t="shared" si="123"/>
        <v>1</v>
      </c>
    </row>
    <row r="1965" spans="1:77">
      <c r="A1965" s="33">
        <v>1960</v>
      </c>
      <c r="BP1965" s="27">
        <v>0.808203087743036</v>
      </c>
      <c r="BQ1965" s="27">
        <v>12542.4689248183</v>
      </c>
      <c r="BR1965" s="27">
        <v>1.3884048424896</v>
      </c>
      <c r="BS1965" s="27">
        <v>20680.2087707134</v>
      </c>
      <c r="BU1965">
        <f t="shared" si="120"/>
        <v>108687.994236637</v>
      </c>
      <c r="BV1965">
        <f t="shared" si="121"/>
        <v>187580.517602727</v>
      </c>
      <c r="BW1965" s="9">
        <v>1960</v>
      </c>
      <c r="BX1965">
        <f t="shared" si="122"/>
        <v>0</v>
      </c>
      <c r="BY1965">
        <f t="shared" si="123"/>
        <v>1</v>
      </c>
    </row>
    <row r="1966" spans="1:77">
      <c r="A1966" s="33">
        <v>1961</v>
      </c>
      <c r="BP1966" s="27">
        <v>0.806599696633741</v>
      </c>
      <c r="BQ1966" s="27">
        <v>13330.9972872636</v>
      </c>
      <c r="BR1966" s="27">
        <v>1.40167243839607</v>
      </c>
      <c r="BS1966" s="27">
        <v>25837.4304707254</v>
      </c>
      <c r="BU1966">
        <f t="shared" si="120"/>
        <v>107658.957207798</v>
      </c>
      <c r="BV1966">
        <f t="shared" si="121"/>
        <v>184413.435288686</v>
      </c>
      <c r="BW1966" s="9">
        <v>1961</v>
      </c>
      <c r="BX1966">
        <f t="shared" si="122"/>
        <v>0</v>
      </c>
      <c r="BY1966">
        <f t="shared" si="123"/>
        <v>1</v>
      </c>
    </row>
    <row r="1967" spans="1:77">
      <c r="A1967" s="33">
        <v>1962</v>
      </c>
      <c r="BP1967" s="27">
        <v>0.766160047417871</v>
      </c>
      <c r="BQ1967" s="27">
        <v>14628.4733489728</v>
      </c>
      <c r="BR1967" s="27">
        <v>1.31368106441481</v>
      </c>
      <c r="BS1967" s="27">
        <v>25659.7369814435</v>
      </c>
      <c r="BU1967">
        <f t="shared" si="120"/>
        <v>100295.533763708</v>
      </c>
      <c r="BV1967">
        <f t="shared" si="121"/>
        <v>171392.422680777</v>
      </c>
      <c r="BW1967" s="9">
        <v>1962</v>
      </c>
      <c r="BX1967">
        <f t="shared" si="122"/>
        <v>0</v>
      </c>
      <c r="BY1967">
        <f t="shared" si="123"/>
        <v>1</v>
      </c>
    </row>
    <row r="1968" spans="1:77">
      <c r="A1968" s="33">
        <v>1963</v>
      </c>
      <c r="BP1968" s="27">
        <v>0.779073857600407</v>
      </c>
      <c r="BQ1968" s="27">
        <v>17964.8702837846</v>
      </c>
      <c r="BR1968" s="27">
        <v>1.33027164853428</v>
      </c>
      <c r="BS1968" s="27">
        <v>34073.1907986215</v>
      </c>
      <c r="BU1968">
        <f t="shared" si="120"/>
        <v>98896.2083562765</v>
      </c>
      <c r="BV1968">
        <f t="shared" si="121"/>
        <v>165467.556481521</v>
      </c>
      <c r="BW1968" s="9">
        <v>1963</v>
      </c>
      <c r="BX1968">
        <f t="shared" si="122"/>
        <v>0</v>
      </c>
      <c r="BY1968">
        <f t="shared" si="123"/>
        <v>1</v>
      </c>
    </row>
    <row r="1969" spans="1:77">
      <c r="A1969" s="33">
        <v>1964</v>
      </c>
      <c r="BP1969" s="27">
        <v>0.831541845099125</v>
      </c>
      <c r="BQ1969" s="27">
        <v>17167.6504098295</v>
      </c>
      <c r="BR1969" s="27">
        <v>1.4229296553825</v>
      </c>
      <c r="BS1969" s="27">
        <v>28560.8601201476</v>
      </c>
      <c r="BU1969">
        <f t="shared" si="120"/>
        <v>107563.626355039</v>
      </c>
      <c r="BV1969">
        <f t="shared" si="121"/>
        <v>184878.588187228</v>
      </c>
      <c r="BW1969" s="9">
        <v>1964</v>
      </c>
      <c r="BX1969">
        <f t="shared" si="122"/>
        <v>0</v>
      </c>
      <c r="BY1969">
        <f t="shared" si="123"/>
        <v>1</v>
      </c>
    </row>
    <row r="1970" spans="1:77">
      <c r="A1970" s="33">
        <v>1965</v>
      </c>
      <c r="BP1970" s="27">
        <v>0.789210012856596</v>
      </c>
      <c r="BQ1970" s="27">
        <v>17736.1339515976</v>
      </c>
      <c r="BR1970" s="27">
        <v>1.34392689613885</v>
      </c>
      <c r="BS1970" s="27">
        <v>24822.0966548228</v>
      </c>
      <c r="BU1970">
        <f t="shared" si="120"/>
        <v>100645.367976892</v>
      </c>
      <c r="BV1970">
        <f t="shared" si="121"/>
        <v>176766.937766005</v>
      </c>
      <c r="BW1970" s="9">
        <v>1965</v>
      </c>
      <c r="BX1970">
        <f t="shared" si="122"/>
        <v>0</v>
      </c>
      <c r="BY1970">
        <f t="shared" si="123"/>
        <v>1</v>
      </c>
    </row>
    <row r="1971" spans="1:77">
      <c r="A1971" s="33">
        <v>1966</v>
      </c>
      <c r="BP1971" s="27">
        <v>0.792113575072911</v>
      </c>
      <c r="BQ1971" s="27">
        <v>9897.49075673986</v>
      </c>
      <c r="BR1971" s="27">
        <v>1.38348557830904</v>
      </c>
      <c r="BS1971" s="27">
        <v>19400.6671092526</v>
      </c>
      <c r="BU1971">
        <f t="shared" si="120"/>
        <v>108919.545504197</v>
      </c>
      <c r="BV1971">
        <f t="shared" si="121"/>
        <v>188122.169637103</v>
      </c>
      <c r="BW1971" s="9">
        <v>1966</v>
      </c>
      <c r="BX1971">
        <f t="shared" si="122"/>
        <v>0</v>
      </c>
      <c r="BY1971">
        <f t="shared" si="123"/>
        <v>1</v>
      </c>
    </row>
    <row r="1972" spans="1:77">
      <c r="A1972" s="33">
        <v>1967</v>
      </c>
      <c r="BP1972" s="27">
        <v>0.798346143149078</v>
      </c>
      <c r="BQ1972" s="27">
        <v>15412.9626130869</v>
      </c>
      <c r="BR1972" s="27">
        <v>1.37991490648665</v>
      </c>
      <c r="BS1972" s="27">
        <v>28422.5745357001</v>
      </c>
      <c r="BU1972">
        <f t="shared" si="120"/>
        <v>104338.958859275</v>
      </c>
      <c r="BV1972">
        <f t="shared" si="121"/>
        <v>178564.661437298</v>
      </c>
      <c r="BW1972" s="9">
        <v>1967</v>
      </c>
      <c r="BX1972">
        <f t="shared" si="122"/>
        <v>0</v>
      </c>
      <c r="BY1972">
        <f t="shared" si="123"/>
        <v>1</v>
      </c>
    </row>
    <row r="1973" spans="1:77">
      <c r="A1973" s="33">
        <v>1968</v>
      </c>
      <c r="BP1973" s="27">
        <v>0.828032661876573</v>
      </c>
      <c r="BQ1973" s="27">
        <v>15498.2636199845</v>
      </c>
      <c r="BR1973" s="27">
        <v>1.42214323577464</v>
      </c>
      <c r="BS1973" s="27">
        <v>28327.0968004542</v>
      </c>
      <c r="BU1973">
        <f t="shared" si="120"/>
        <v>108706.635661501</v>
      </c>
      <c r="BV1973">
        <f t="shared" si="121"/>
        <v>184994.388565742</v>
      </c>
      <c r="BW1973" s="9">
        <v>1968</v>
      </c>
      <c r="BX1973">
        <f t="shared" si="122"/>
        <v>0</v>
      </c>
      <c r="BY1973">
        <f t="shared" si="123"/>
        <v>1</v>
      </c>
    </row>
    <row r="1974" spans="1:77">
      <c r="A1974" s="33">
        <v>1969</v>
      </c>
      <c r="BP1974" s="27">
        <v>0.751489095865766</v>
      </c>
      <c r="BQ1974" s="27">
        <v>11179.6305464321</v>
      </c>
      <c r="BR1974" s="27">
        <v>1.28340385193196</v>
      </c>
      <c r="BS1974" s="27">
        <v>19469.0747783087</v>
      </c>
      <c r="BU1974">
        <f t="shared" si="120"/>
        <v>101543.733833433</v>
      </c>
      <c r="BV1974">
        <f t="shared" si="121"/>
        <v>173041.503011485</v>
      </c>
      <c r="BW1974" s="9">
        <v>1969</v>
      </c>
      <c r="BX1974">
        <f t="shared" si="122"/>
        <v>0</v>
      </c>
      <c r="BY1974">
        <f t="shared" si="123"/>
        <v>1</v>
      </c>
    </row>
    <row r="1975" spans="1:77">
      <c r="A1975" s="33">
        <v>1970</v>
      </c>
      <c r="BP1975" s="27">
        <v>0.840951145328284</v>
      </c>
      <c r="BQ1975" s="27">
        <v>13489.2666634986</v>
      </c>
      <c r="BR1975" s="27">
        <v>1.45270164745265</v>
      </c>
      <c r="BS1975" s="27">
        <v>22103.6332642267</v>
      </c>
      <c r="BU1975">
        <f t="shared" si="120"/>
        <v>112653.405135744</v>
      </c>
      <c r="BV1975">
        <f t="shared" si="121"/>
        <v>195801.613853671</v>
      </c>
      <c r="BW1975" s="9">
        <v>1970</v>
      </c>
      <c r="BX1975">
        <f t="shared" si="122"/>
        <v>0</v>
      </c>
      <c r="BY1975">
        <f t="shared" si="123"/>
        <v>1</v>
      </c>
    </row>
    <row r="1976" spans="1:77">
      <c r="A1976" s="33">
        <v>1971</v>
      </c>
      <c r="BP1976" s="27">
        <v>0.788496055141211</v>
      </c>
      <c r="BQ1976" s="27">
        <v>14583.9376116231</v>
      </c>
      <c r="BR1976" s="27">
        <v>1.33849111692395</v>
      </c>
      <c r="BS1976" s="27">
        <v>23913.5188778505</v>
      </c>
      <c r="BU1976">
        <f t="shared" si="120"/>
        <v>103690.470659559</v>
      </c>
      <c r="BV1976">
        <f t="shared" si="121"/>
        <v>176860.148660742</v>
      </c>
      <c r="BW1976" s="9">
        <v>1971</v>
      </c>
      <c r="BX1976">
        <f t="shared" si="122"/>
        <v>0</v>
      </c>
      <c r="BY1976">
        <f t="shared" si="123"/>
        <v>1</v>
      </c>
    </row>
    <row r="1977" spans="1:77">
      <c r="A1977" s="33">
        <v>1972</v>
      </c>
      <c r="BP1977" s="27">
        <v>0.84843292405682</v>
      </c>
      <c r="BQ1977" s="27">
        <v>18758.3860526306</v>
      </c>
      <c r="BR1977" s="27">
        <v>1.48045917930533</v>
      </c>
      <c r="BS1977" s="27">
        <v>32410.3214826363</v>
      </c>
      <c r="BU1977">
        <f t="shared" si="120"/>
        <v>108506.552555892</v>
      </c>
      <c r="BV1977">
        <f t="shared" si="121"/>
        <v>189658.555413163</v>
      </c>
      <c r="BW1977" s="9">
        <v>1972</v>
      </c>
      <c r="BX1977">
        <f t="shared" si="122"/>
        <v>0</v>
      </c>
      <c r="BY1977">
        <f t="shared" si="123"/>
        <v>1</v>
      </c>
    </row>
    <row r="1978" spans="1:77">
      <c r="A1978" s="33">
        <v>1973</v>
      </c>
      <c r="BP1978" s="27">
        <v>0.726113028639735</v>
      </c>
      <c r="BQ1978" s="27">
        <v>11941.0554416891</v>
      </c>
      <c r="BR1978" s="27">
        <v>1.20491691174382</v>
      </c>
      <c r="BS1978" s="27">
        <v>23308.0134653971</v>
      </c>
      <c r="BU1978">
        <f t="shared" si="120"/>
        <v>96975.8988542711</v>
      </c>
      <c r="BV1978">
        <f t="shared" si="121"/>
        <v>157429.523296176</v>
      </c>
      <c r="BW1978" s="9">
        <v>1973</v>
      </c>
      <c r="BX1978">
        <f t="shared" si="122"/>
        <v>0</v>
      </c>
      <c r="BY1978">
        <f t="shared" si="123"/>
        <v>1</v>
      </c>
    </row>
    <row r="1979" spans="1:77">
      <c r="A1979" s="33">
        <v>1974</v>
      </c>
      <c r="BP1979" s="27">
        <v>0.773607982152621</v>
      </c>
      <c r="BQ1979" s="27">
        <v>13665.4256467843</v>
      </c>
      <c r="BR1979" s="27">
        <v>1.321801887076</v>
      </c>
      <c r="BS1979" s="27">
        <v>23234.9125793199</v>
      </c>
      <c r="BU1979">
        <f t="shared" si="120"/>
        <v>102375.771676109</v>
      </c>
      <c r="BV1979">
        <f t="shared" si="121"/>
        <v>175035.370482081</v>
      </c>
      <c r="BW1979" s="9">
        <v>1974</v>
      </c>
      <c r="BX1979">
        <f t="shared" si="122"/>
        <v>0</v>
      </c>
      <c r="BY1979">
        <f t="shared" si="123"/>
        <v>1</v>
      </c>
    </row>
    <row r="1980" spans="1:77">
      <c r="A1980" s="33">
        <v>1975</v>
      </c>
      <c r="BP1980" s="27">
        <v>0.792326095085407</v>
      </c>
      <c r="BQ1980" s="27">
        <v>14309.876082374</v>
      </c>
      <c r="BR1980" s="27">
        <v>1.35252691728301</v>
      </c>
      <c r="BS1980" s="27">
        <v>22823.3376118703</v>
      </c>
      <c r="BU1980">
        <f t="shared" si="120"/>
        <v>104539.038180437</v>
      </c>
      <c r="BV1980">
        <f t="shared" si="121"/>
        <v>180055.699980581</v>
      </c>
      <c r="BW1980" s="9">
        <v>1975</v>
      </c>
      <c r="BX1980">
        <f t="shared" si="122"/>
        <v>0</v>
      </c>
      <c r="BY1980">
        <f t="shared" si="123"/>
        <v>1</v>
      </c>
    </row>
    <row r="1981" spans="1:77">
      <c r="A1981" s="33">
        <v>1976</v>
      </c>
      <c r="BP1981" s="27">
        <v>0.803752535419593</v>
      </c>
      <c r="BQ1981" s="27">
        <v>25962.4982827524</v>
      </c>
      <c r="BR1981" s="27">
        <v>1.38894829056361</v>
      </c>
      <c r="BS1981" s="27">
        <v>35595.0732223527</v>
      </c>
      <c r="BU1981">
        <f t="shared" si="120"/>
        <v>94600.3820301866</v>
      </c>
      <c r="BV1981">
        <f t="shared" si="121"/>
        <v>172747.170362189</v>
      </c>
      <c r="BW1981" s="9">
        <v>1976</v>
      </c>
      <c r="BX1981">
        <f t="shared" si="122"/>
        <v>0</v>
      </c>
      <c r="BY1981">
        <f t="shared" si="123"/>
        <v>1</v>
      </c>
    </row>
    <row r="1982" spans="1:77">
      <c r="A1982" s="33">
        <v>1977</v>
      </c>
      <c r="BP1982" s="27">
        <v>0.856303057963871</v>
      </c>
      <c r="BQ1982" s="27">
        <v>12914.1118662013</v>
      </c>
      <c r="BR1982" s="27">
        <v>1.47517826118934</v>
      </c>
      <c r="BS1982" s="27">
        <v>23032.5487324159</v>
      </c>
      <c r="BU1982">
        <f t="shared" si="120"/>
        <v>115531.346828379</v>
      </c>
      <c r="BV1982">
        <f t="shared" si="121"/>
        <v>198244.190445986</v>
      </c>
      <c r="BW1982" s="9">
        <v>1977</v>
      </c>
      <c r="BX1982">
        <f t="shared" si="122"/>
        <v>0</v>
      </c>
      <c r="BY1982">
        <f t="shared" si="123"/>
        <v>1</v>
      </c>
    </row>
    <row r="1983" spans="1:77">
      <c r="A1983" s="33">
        <v>1978</v>
      </c>
      <c r="BP1983" s="27">
        <v>0.828226325940856</v>
      </c>
      <c r="BQ1983" s="27">
        <v>13731.0418596463</v>
      </c>
      <c r="BR1983" s="27">
        <v>1.41438093802601</v>
      </c>
      <c r="BS1983" s="27">
        <v>24452.4574787394</v>
      </c>
      <c r="BU1983">
        <f t="shared" si="120"/>
        <v>110502.907031482</v>
      </c>
      <c r="BV1983">
        <f t="shared" si="121"/>
        <v>187704.683225162</v>
      </c>
      <c r="BW1983" s="9">
        <v>1978</v>
      </c>
      <c r="BX1983">
        <f t="shared" si="122"/>
        <v>0</v>
      </c>
      <c r="BY1983">
        <f t="shared" si="123"/>
        <v>1</v>
      </c>
    </row>
    <row r="1984" spans="1:77">
      <c r="A1984" s="33">
        <v>1979</v>
      </c>
      <c r="BP1984" s="27">
        <v>0.846381188258711</v>
      </c>
      <c r="BQ1984" s="27">
        <v>13033.6121231092</v>
      </c>
      <c r="BR1984" s="27">
        <v>1.46940738075081</v>
      </c>
      <c r="BS1984" s="27">
        <v>21962.1664263549</v>
      </c>
      <c r="BU1984">
        <f t="shared" si="120"/>
        <v>113923.566115698</v>
      </c>
      <c r="BV1984">
        <f t="shared" si="121"/>
        <v>198448.940686267</v>
      </c>
      <c r="BW1984" s="9">
        <v>1979</v>
      </c>
      <c r="BX1984">
        <f t="shared" si="122"/>
        <v>0</v>
      </c>
      <c r="BY1984">
        <f t="shared" si="123"/>
        <v>1</v>
      </c>
    </row>
    <row r="1985" spans="1:77">
      <c r="A1985" s="33">
        <v>1980</v>
      </c>
      <c r="BP1985" s="27">
        <v>0.831436950583254</v>
      </c>
      <c r="BQ1985" s="27">
        <v>19666.4660175857</v>
      </c>
      <c r="BR1985" s="27">
        <v>1.41517780755622</v>
      </c>
      <c r="BS1985" s="27">
        <v>31087.2109608294</v>
      </c>
      <c r="BU1985">
        <f t="shared" si="120"/>
        <v>105049.076569902</v>
      </c>
      <c r="BV1985">
        <f t="shared" si="121"/>
        <v>181189.460172603</v>
      </c>
      <c r="BW1985" s="9">
        <v>1980</v>
      </c>
      <c r="BX1985">
        <f t="shared" si="122"/>
        <v>0</v>
      </c>
      <c r="BY1985">
        <f t="shared" si="123"/>
        <v>1</v>
      </c>
    </row>
    <row r="1986" spans="1:77">
      <c r="A1986" s="33">
        <v>1981</v>
      </c>
      <c r="BP1986" s="27">
        <v>0.856749111012095</v>
      </c>
      <c r="BQ1986" s="27">
        <v>15908.1746619635</v>
      </c>
      <c r="BR1986" s="27">
        <v>1.46402499984653</v>
      </c>
      <c r="BS1986" s="27">
        <v>26149.9093344403</v>
      </c>
      <c r="BU1986">
        <f t="shared" si="120"/>
        <v>112604.191989851</v>
      </c>
      <c r="BV1986">
        <f t="shared" si="121"/>
        <v>193453.840642539</v>
      </c>
      <c r="BW1986" s="9">
        <v>1981</v>
      </c>
      <c r="BX1986">
        <f t="shared" si="122"/>
        <v>0</v>
      </c>
      <c r="BY1986">
        <f t="shared" si="123"/>
        <v>1</v>
      </c>
    </row>
    <row r="1987" spans="1:77">
      <c r="A1987" s="33">
        <v>1982</v>
      </c>
      <c r="BP1987" s="27">
        <v>0.805470675047783</v>
      </c>
      <c r="BQ1987" s="27">
        <v>14455.0684727</v>
      </c>
      <c r="BR1987" s="27">
        <v>1.37329592373606</v>
      </c>
      <c r="BS1987" s="27">
        <v>25750.4950633557</v>
      </c>
      <c r="BU1987">
        <f t="shared" si="120"/>
        <v>106365.532784467</v>
      </c>
      <c r="BV1987">
        <f t="shared" si="121"/>
        <v>180243.893497053</v>
      </c>
      <c r="BW1987" s="9">
        <v>1982</v>
      </c>
      <c r="BX1987">
        <f t="shared" si="122"/>
        <v>0</v>
      </c>
      <c r="BY1987">
        <f t="shared" si="123"/>
        <v>1</v>
      </c>
    </row>
    <row r="1988" spans="1:77">
      <c r="A1988" s="33">
        <v>1983</v>
      </c>
      <c r="BP1988" s="27">
        <v>0.812179759675379</v>
      </c>
      <c r="BQ1988" s="27">
        <v>17117.9857704466</v>
      </c>
      <c r="BR1988" s="27">
        <v>1.40133241081747</v>
      </c>
      <c r="BS1988" s="27">
        <v>28104.1634388184</v>
      </c>
      <c r="BU1988">
        <f t="shared" si="120"/>
        <v>104708.97818086</v>
      </c>
      <c r="BV1988">
        <f t="shared" si="121"/>
        <v>182095.698183802</v>
      </c>
      <c r="BW1988" s="9">
        <v>1983</v>
      </c>
      <c r="BX1988">
        <f t="shared" si="122"/>
        <v>0</v>
      </c>
      <c r="BY1988">
        <f t="shared" si="123"/>
        <v>1</v>
      </c>
    </row>
    <row r="1989" spans="1:77">
      <c r="A1989" s="33">
        <v>1984</v>
      </c>
      <c r="BP1989" s="27">
        <v>0.80585997562613</v>
      </c>
      <c r="BQ1989" s="27">
        <v>17222.6872153283</v>
      </c>
      <c r="BR1989" s="27">
        <v>1.4017598014792</v>
      </c>
      <c r="BS1989" s="27">
        <v>30648.4499668569</v>
      </c>
      <c r="BU1989">
        <f t="shared" si="120"/>
        <v>103656.309128591</v>
      </c>
      <c r="BV1989">
        <f t="shared" si="121"/>
        <v>179615.520255023</v>
      </c>
      <c r="BW1989" s="9">
        <v>1984</v>
      </c>
      <c r="BX1989">
        <f t="shared" si="122"/>
        <v>0</v>
      </c>
      <c r="BY1989">
        <f t="shared" si="123"/>
        <v>1</v>
      </c>
    </row>
    <row r="1990" spans="1:77">
      <c r="A1990" s="33">
        <v>1985</v>
      </c>
      <c r="BP1990" s="27">
        <v>0.819902733047978</v>
      </c>
      <c r="BQ1990" s="27">
        <v>14604.4425576382</v>
      </c>
      <c r="BR1990" s="27">
        <v>1.42370273210465</v>
      </c>
      <c r="BS1990" s="27">
        <v>25875.7306704237</v>
      </c>
      <c r="BU1990">
        <f t="shared" si="120"/>
        <v>108380.967399558</v>
      </c>
      <c r="BV1990">
        <f t="shared" si="121"/>
        <v>187679.679145274</v>
      </c>
      <c r="BW1990" s="9">
        <v>1985</v>
      </c>
      <c r="BX1990">
        <f t="shared" si="122"/>
        <v>0</v>
      </c>
      <c r="BY1990">
        <f t="shared" si="123"/>
        <v>1</v>
      </c>
    </row>
    <row r="1991" spans="1:77">
      <c r="A1991" s="33">
        <v>1986</v>
      </c>
      <c r="BP1991" s="27">
        <v>0.812997644082505</v>
      </c>
      <c r="BQ1991" s="27">
        <v>22174.2241397056</v>
      </c>
      <c r="BR1991" s="27">
        <v>1.37686257437442</v>
      </c>
      <c r="BS1991" s="27">
        <v>35632.3517767339</v>
      </c>
      <c r="BU1991">
        <f t="shared" ref="BU1991:BU2054" si="124">BP1991*$BV$1-BQ1991</f>
        <v>99775.4224726702</v>
      </c>
      <c r="BV1991">
        <f t="shared" ref="BV1991:BV2054" si="125">BR1991*$BV$1-BS1991</f>
        <v>170897.034379429</v>
      </c>
      <c r="BW1991" s="9">
        <v>1986</v>
      </c>
      <c r="BX1991">
        <f t="shared" ref="BX1991:BX2054" si="126">IF(BU1991=MAX($BU1991:$BV1991),1,0)</f>
        <v>0</v>
      </c>
      <c r="BY1991">
        <f t="shared" ref="BY1991:BY2054" si="127">IF(BV1991=MAX($BU1991:$BV1991),1,0)</f>
        <v>1</v>
      </c>
    </row>
    <row r="1992" spans="1:77">
      <c r="A1992" s="33">
        <v>1987</v>
      </c>
      <c r="BP1992" s="27">
        <v>0.821618700245636</v>
      </c>
      <c r="BQ1992" s="27">
        <v>14338.0656942337</v>
      </c>
      <c r="BR1992" s="27">
        <v>1.44365769971515</v>
      </c>
      <c r="BS1992" s="27">
        <v>27084.2229578574</v>
      </c>
      <c r="BU1992">
        <f t="shared" si="124"/>
        <v>108904.739342612</v>
      </c>
      <c r="BV1992">
        <f t="shared" si="125"/>
        <v>189464.431999415</v>
      </c>
      <c r="BW1992" s="9">
        <v>1987</v>
      </c>
      <c r="BX1992">
        <f t="shared" si="126"/>
        <v>0</v>
      </c>
      <c r="BY1992">
        <f t="shared" si="127"/>
        <v>1</v>
      </c>
    </row>
    <row r="1993" spans="1:77">
      <c r="A1993" s="33">
        <v>1988</v>
      </c>
      <c r="BP1993" s="27">
        <v>0.831168240536562</v>
      </c>
      <c r="BQ1993" s="27">
        <v>13950.9693646835</v>
      </c>
      <c r="BR1993" s="27">
        <v>1.43185737157115</v>
      </c>
      <c r="BS1993" s="27">
        <v>25628.5385174826</v>
      </c>
      <c r="BU1993">
        <f t="shared" si="124"/>
        <v>110724.266715801</v>
      </c>
      <c r="BV1993">
        <f t="shared" si="125"/>
        <v>189150.067218189</v>
      </c>
      <c r="BW1993" s="9">
        <v>1988</v>
      </c>
      <c r="BX1993">
        <f t="shared" si="126"/>
        <v>0</v>
      </c>
      <c r="BY1993">
        <f t="shared" si="127"/>
        <v>1</v>
      </c>
    </row>
    <row r="1994" spans="1:77">
      <c r="A1994" s="33">
        <v>1989</v>
      </c>
      <c r="BP1994" s="27">
        <v>0.831144713190455</v>
      </c>
      <c r="BQ1994" s="27">
        <v>10874.0369526108</v>
      </c>
      <c r="BR1994" s="27">
        <v>1.43276072986664</v>
      </c>
      <c r="BS1994" s="27">
        <v>19480.2310671983</v>
      </c>
      <c r="BU1994">
        <f t="shared" si="124"/>
        <v>113797.670025957</v>
      </c>
      <c r="BV1994">
        <f t="shared" si="125"/>
        <v>195433.878412798</v>
      </c>
      <c r="BW1994" s="9">
        <v>1989</v>
      </c>
      <c r="BX1994">
        <f t="shared" si="126"/>
        <v>0</v>
      </c>
      <c r="BY1994">
        <f t="shared" si="127"/>
        <v>1</v>
      </c>
    </row>
    <row r="1995" spans="1:77">
      <c r="A1995" s="33">
        <v>1990</v>
      </c>
      <c r="BP1995" s="27">
        <v>0.870377904604768</v>
      </c>
      <c r="BQ1995" s="27">
        <v>19020.2651094738</v>
      </c>
      <c r="BR1995" s="27">
        <v>1.49583390440985</v>
      </c>
      <c r="BS1995" s="27">
        <v>29581.0392765098</v>
      </c>
      <c r="BU1995">
        <f t="shared" si="124"/>
        <v>111536.420581241</v>
      </c>
      <c r="BV1995">
        <f t="shared" si="125"/>
        <v>194794.046384968</v>
      </c>
      <c r="BW1995" s="9">
        <v>1990</v>
      </c>
      <c r="BX1995">
        <f t="shared" si="126"/>
        <v>0</v>
      </c>
      <c r="BY1995">
        <f t="shared" si="127"/>
        <v>1</v>
      </c>
    </row>
    <row r="1996" spans="1:77">
      <c r="A1996" s="33">
        <v>1991</v>
      </c>
      <c r="BP1996" s="27">
        <v>0.870516938677588</v>
      </c>
      <c r="BQ1996" s="27">
        <v>13804.9797240406</v>
      </c>
      <c r="BR1996" s="27">
        <v>1.48588406301294</v>
      </c>
      <c r="BS1996" s="27">
        <v>23505.6352533079</v>
      </c>
      <c r="BU1996">
        <f t="shared" si="124"/>
        <v>116772.561077598</v>
      </c>
      <c r="BV1996">
        <f t="shared" si="125"/>
        <v>199376.974198634</v>
      </c>
      <c r="BW1996" s="9">
        <v>1991</v>
      </c>
      <c r="BX1996">
        <f t="shared" si="126"/>
        <v>0</v>
      </c>
      <c r="BY1996">
        <f t="shared" si="127"/>
        <v>1</v>
      </c>
    </row>
    <row r="1997" spans="1:77">
      <c r="A1997" s="33">
        <v>1992</v>
      </c>
      <c r="BP1997" s="27">
        <v>0.844041177502382</v>
      </c>
      <c r="BQ1997" s="27">
        <v>21967.928744089</v>
      </c>
      <c r="BR1997" s="27">
        <v>1.46489930147232</v>
      </c>
      <c r="BS1997" s="27">
        <v>34013.7808038532</v>
      </c>
      <c r="BU1997">
        <f t="shared" si="124"/>
        <v>104638.247881268</v>
      </c>
      <c r="BV1997">
        <f t="shared" si="125"/>
        <v>185721.114416994</v>
      </c>
      <c r="BW1997" s="9">
        <v>1992</v>
      </c>
      <c r="BX1997">
        <f t="shared" si="126"/>
        <v>0</v>
      </c>
      <c r="BY1997">
        <f t="shared" si="127"/>
        <v>1</v>
      </c>
    </row>
    <row r="1998" spans="1:77">
      <c r="A1998" s="33">
        <v>1993</v>
      </c>
      <c r="BP1998" s="27">
        <v>0.803903556219451</v>
      </c>
      <c r="BQ1998" s="27">
        <v>12979.778768105</v>
      </c>
      <c r="BR1998" s="27">
        <v>1.37003118241494</v>
      </c>
      <c r="BS1998" s="27">
        <v>20930.2124293032</v>
      </c>
      <c r="BU1998">
        <f t="shared" si="124"/>
        <v>107605.754664813</v>
      </c>
      <c r="BV1998">
        <f t="shared" si="125"/>
        <v>184574.464932938</v>
      </c>
      <c r="BW1998" s="9">
        <v>1993</v>
      </c>
      <c r="BX1998">
        <f t="shared" si="126"/>
        <v>0</v>
      </c>
      <c r="BY1998">
        <f t="shared" si="127"/>
        <v>1</v>
      </c>
    </row>
    <row r="1999" spans="1:77">
      <c r="A1999" s="33">
        <v>1994</v>
      </c>
      <c r="BP1999" s="27">
        <v>0.841852027155169</v>
      </c>
      <c r="BQ1999" s="27">
        <v>14992.4945646913</v>
      </c>
      <c r="BR1999" s="27">
        <v>1.43966252809012</v>
      </c>
      <c r="BS1999" s="27">
        <v>25213.2842299106</v>
      </c>
      <c r="BU1999">
        <f t="shared" si="124"/>
        <v>111285.309508584</v>
      </c>
      <c r="BV1999">
        <f t="shared" si="125"/>
        <v>190736.094983607</v>
      </c>
      <c r="BW1999" s="9">
        <v>1994</v>
      </c>
      <c r="BX1999">
        <f t="shared" si="126"/>
        <v>0</v>
      </c>
      <c r="BY1999">
        <f t="shared" si="127"/>
        <v>1</v>
      </c>
    </row>
    <row r="2000" spans="1:77">
      <c r="A2000" s="33">
        <v>1995</v>
      </c>
      <c r="BP2000" s="27">
        <v>0.856839329622845</v>
      </c>
      <c r="BQ2000" s="27">
        <v>14880.9640101156</v>
      </c>
      <c r="BR2000" s="27">
        <v>1.48790144452154</v>
      </c>
      <c r="BS2000" s="27">
        <v>25848.559946214</v>
      </c>
      <c r="BU2000">
        <f t="shared" si="124"/>
        <v>113644.935433311</v>
      </c>
      <c r="BV2000">
        <f t="shared" si="125"/>
        <v>197336.656732018</v>
      </c>
      <c r="BW2000" s="9">
        <v>1995</v>
      </c>
      <c r="BX2000">
        <f t="shared" si="126"/>
        <v>0</v>
      </c>
      <c r="BY2000">
        <f t="shared" si="127"/>
        <v>1</v>
      </c>
    </row>
    <row r="2001" spans="1:77">
      <c r="A2001" s="33">
        <v>1996</v>
      </c>
      <c r="BP2001" s="27">
        <v>0.776062687647473</v>
      </c>
      <c r="BQ2001" s="27">
        <v>12360.2633240604</v>
      </c>
      <c r="BR2001" s="27">
        <v>1.30579099070272</v>
      </c>
      <c r="BS2001" s="27">
        <v>19830.0852995477</v>
      </c>
      <c r="BU2001">
        <f t="shared" si="124"/>
        <v>104049.139823061</v>
      </c>
      <c r="BV2001">
        <f t="shared" si="125"/>
        <v>176038.56330586</v>
      </c>
      <c r="BW2001" s="9">
        <v>1996</v>
      </c>
      <c r="BX2001">
        <f t="shared" si="126"/>
        <v>0</v>
      </c>
      <c r="BY2001">
        <f t="shared" si="127"/>
        <v>1</v>
      </c>
    </row>
    <row r="2002" spans="1:77">
      <c r="A2002" s="33">
        <v>1997</v>
      </c>
      <c r="BP2002" s="27">
        <v>0.8416391406511</v>
      </c>
      <c r="BQ2002" s="27">
        <v>13663.927825005</v>
      </c>
      <c r="BR2002" s="27">
        <v>1.43682802910494</v>
      </c>
      <c r="BS2002" s="27">
        <v>24474.5387108808</v>
      </c>
      <c r="BU2002">
        <f t="shared" si="124"/>
        <v>112581.94327266</v>
      </c>
      <c r="BV2002">
        <f t="shared" si="125"/>
        <v>191049.66565486</v>
      </c>
      <c r="BW2002" s="9">
        <v>1997</v>
      </c>
      <c r="BX2002">
        <f t="shared" si="126"/>
        <v>0</v>
      </c>
      <c r="BY2002">
        <f t="shared" si="127"/>
        <v>1</v>
      </c>
    </row>
    <row r="2003" spans="1:77">
      <c r="A2003" s="33">
        <v>1998</v>
      </c>
      <c r="BP2003" s="27">
        <v>0.783045887960361</v>
      </c>
      <c r="BQ2003" s="27">
        <v>11649.4228170192</v>
      </c>
      <c r="BR2003" s="27">
        <v>1.32862986055166</v>
      </c>
      <c r="BS2003" s="27">
        <v>20217.4184053191</v>
      </c>
      <c r="BU2003">
        <f t="shared" si="124"/>
        <v>105807.460377035</v>
      </c>
      <c r="BV2003">
        <f t="shared" si="125"/>
        <v>179077.06067743</v>
      </c>
      <c r="BW2003" s="9">
        <v>1998</v>
      </c>
      <c r="BX2003">
        <f t="shared" si="126"/>
        <v>0</v>
      </c>
      <c r="BY2003">
        <f t="shared" si="127"/>
        <v>1</v>
      </c>
    </row>
    <row r="2004" spans="1:77">
      <c r="A2004" s="33">
        <v>1999</v>
      </c>
      <c r="BP2004" s="27">
        <v>0.810779812920452</v>
      </c>
      <c r="BQ2004" s="27">
        <v>13497.0783169657</v>
      </c>
      <c r="BR2004" s="27">
        <v>1.37669176990436</v>
      </c>
      <c r="BS2004" s="27">
        <v>21858.8500402878</v>
      </c>
      <c r="BU2004">
        <f t="shared" si="124"/>
        <v>108119.893621102</v>
      </c>
      <c r="BV2004">
        <f t="shared" si="125"/>
        <v>184644.915445367</v>
      </c>
      <c r="BW2004" s="9">
        <v>1999</v>
      </c>
      <c r="BX2004">
        <f t="shared" si="126"/>
        <v>0</v>
      </c>
      <c r="BY2004">
        <f t="shared" si="127"/>
        <v>1</v>
      </c>
    </row>
    <row r="2005" spans="1:77">
      <c r="A2005" s="33">
        <v>2000</v>
      </c>
      <c r="BP2005" s="27">
        <v>0.783653886730341</v>
      </c>
      <c r="BQ2005" s="27">
        <v>12807.3081206137</v>
      </c>
      <c r="BR2005" s="27">
        <v>1.32419305046332</v>
      </c>
      <c r="BS2005" s="27">
        <v>24992.4381052472</v>
      </c>
      <c r="BU2005">
        <f t="shared" si="124"/>
        <v>104740.774888937</v>
      </c>
      <c r="BV2005">
        <f t="shared" si="125"/>
        <v>173636.519464251</v>
      </c>
      <c r="BW2005" s="9">
        <v>2000</v>
      </c>
      <c r="BX2005">
        <f t="shared" si="126"/>
        <v>0</v>
      </c>
      <c r="BY2005">
        <f t="shared" si="127"/>
        <v>1</v>
      </c>
    </row>
    <row r="2006" spans="1:77">
      <c r="A2006" s="15">
        <v>2001</v>
      </c>
      <c r="BP2006" s="27">
        <v>0.82221668534631</v>
      </c>
      <c r="BQ2006" s="27">
        <v>12274.2035093566</v>
      </c>
      <c r="BR2006" s="27">
        <v>1.4074393906086</v>
      </c>
      <c r="BS2006" s="27">
        <v>24939.1461443566</v>
      </c>
      <c r="BU2006">
        <f t="shared" si="124"/>
        <v>111058.29929259</v>
      </c>
      <c r="BV2006">
        <f t="shared" si="125"/>
        <v>186176.762446933</v>
      </c>
      <c r="BW2006" s="29">
        <v>2001</v>
      </c>
      <c r="BX2006">
        <f t="shared" si="126"/>
        <v>0</v>
      </c>
      <c r="BY2006">
        <f t="shared" si="127"/>
        <v>1</v>
      </c>
    </row>
    <row r="2007" spans="1:77">
      <c r="A2007" s="15">
        <v>2002</v>
      </c>
      <c r="BP2007" s="27">
        <v>0.832104530185453</v>
      </c>
      <c r="BQ2007" s="27">
        <v>13105.864324154</v>
      </c>
      <c r="BR2007" s="27">
        <v>1.37985709993189</v>
      </c>
      <c r="BS2007" s="27">
        <v>26816.7687485305</v>
      </c>
      <c r="BU2007">
        <f t="shared" si="124"/>
        <v>111709.815203664</v>
      </c>
      <c r="BV2007">
        <f t="shared" si="125"/>
        <v>180161.796241253</v>
      </c>
      <c r="BW2007" s="29">
        <v>2002</v>
      </c>
      <c r="BX2007">
        <f t="shared" si="126"/>
        <v>0</v>
      </c>
      <c r="BY2007">
        <f t="shared" si="127"/>
        <v>1</v>
      </c>
    </row>
    <row r="2008" spans="1:77">
      <c r="A2008" s="15">
        <v>2003</v>
      </c>
      <c r="BP2008" s="27">
        <v>0.84555778194824</v>
      </c>
      <c r="BQ2008" s="27">
        <v>12811.7192771637</v>
      </c>
      <c r="BR2008" s="27">
        <v>1.47017870867194</v>
      </c>
      <c r="BS2008" s="27">
        <v>26367.0718493022</v>
      </c>
      <c r="BU2008">
        <f t="shared" si="124"/>
        <v>114021.948015072</v>
      </c>
      <c r="BV2008">
        <f t="shared" si="125"/>
        <v>194159.734451489</v>
      </c>
      <c r="BW2008" s="29">
        <v>2003</v>
      </c>
      <c r="BX2008">
        <f t="shared" si="126"/>
        <v>0</v>
      </c>
      <c r="BY2008">
        <f t="shared" si="127"/>
        <v>1</v>
      </c>
    </row>
    <row r="2009" spans="1:77">
      <c r="A2009" s="15">
        <v>2004</v>
      </c>
      <c r="BP2009" s="27">
        <v>0.780265167817979</v>
      </c>
      <c r="BQ2009" s="27">
        <v>12766.6062074708</v>
      </c>
      <c r="BR2009" s="27">
        <v>1.33384381539627</v>
      </c>
      <c r="BS2009" s="27">
        <v>25777.9552179072</v>
      </c>
      <c r="BU2009">
        <f t="shared" si="124"/>
        <v>104273.168965226</v>
      </c>
      <c r="BV2009">
        <f t="shared" si="125"/>
        <v>174298.617091534</v>
      </c>
      <c r="BW2009" s="29">
        <v>2004</v>
      </c>
      <c r="BX2009">
        <f t="shared" si="126"/>
        <v>0</v>
      </c>
      <c r="BY2009">
        <f t="shared" si="127"/>
        <v>1</v>
      </c>
    </row>
    <row r="2010" spans="1:77">
      <c r="A2010" s="15">
        <v>2005</v>
      </c>
      <c r="BP2010" s="27">
        <v>0.884074434808486</v>
      </c>
      <c r="BQ2010" s="27">
        <v>12917.8650566913</v>
      </c>
      <c r="BR2010" s="27">
        <v>1.52646843618775</v>
      </c>
      <c r="BS2010" s="27">
        <v>30221.380944153</v>
      </c>
      <c r="BU2010">
        <f t="shared" si="124"/>
        <v>119693.300164582</v>
      </c>
      <c r="BV2010">
        <f t="shared" si="125"/>
        <v>198748.884484009</v>
      </c>
      <c r="BW2010" s="29">
        <v>2005</v>
      </c>
      <c r="BX2010">
        <f t="shared" si="126"/>
        <v>0</v>
      </c>
      <c r="BY2010">
        <f t="shared" si="127"/>
        <v>1</v>
      </c>
    </row>
    <row r="2011" spans="1:77">
      <c r="A2011" s="15">
        <v>2006</v>
      </c>
      <c r="BP2011" s="27">
        <v>0.83443951549251</v>
      </c>
      <c r="BQ2011" s="27">
        <v>13644.9036411713</v>
      </c>
      <c r="BR2011" s="27">
        <v>1.44356804602155</v>
      </c>
      <c r="BS2011" s="27">
        <v>27731.1071280685</v>
      </c>
      <c r="BU2011">
        <f t="shared" si="124"/>
        <v>111521.023682705</v>
      </c>
      <c r="BV2011">
        <f t="shared" si="125"/>
        <v>188804.099775164</v>
      </c>
      <c r="BW2011" s="29">
        <v>2006</v>
      </c>
      <c r="BX2011">
        <f t="shared" si="126"/>
        <v>0</v>
      </c>
      <c r="BY2011">
        <f t="shared" si="127"/>
        <v>1</v>
      </c>
    </row>
    <row r="2012" spans="1:77">
      <c r="A2012" s="15">
        <v>2007</v>
      </c>
      <c r="BP2012" s="27">
        <v>0.870473542283873</v>
      </c>
      <c r="BQ2012" s="27">
        <v>10721.9993607984</v>
      </c>
      <c r="BR2012" s="27">
        <v>1.49665282516</v>
      </c>
      <c r="BS2012" s="27">
        <v>23057.9644755465</v>
      </c>
      <c r="BU2012">
        <f t="shared" si="124"/>
        <v>119849.031981783</v>
      </c>
      <c r="BV2012">
        <f t="shared" si="125"/>
        <v>201439.959298454</v>
      </c>
      <c r="BW2012" s="29">
        <v>2007</v>
      </c>
      <c r="BX2012">
        <f t="shared" si="126"/>
        <v>0</v>
      </c>
      <c r="BY2012">
        <f t="shared" si="127"/>
        <v>1</v>
      </c>
    </row>
    <row r="2013" spans="1:77">
      <c r="A2013" s="15">
        <v>2008</v>
      </c>
      <c r="BP2013" s="27">
        <v>0.832237941275632</v>
      </c>
      <c r="BQ2013" s="27">
        <v>11963.9797795222</v>
      </c>
      <c r="BR2013" s="27">
        <v>1.455015570009</v>
      </c>
      <c r="BS2013" s="27">
        <v>29085.2945688972</v>
      </c>
      <c r="BU2013">
        <f t="shared" si="124"/>
        <v>112871.711411823</v>
      </c>
      <c r="BV2013">
        <f t="shared" si="125"/>
        <v>189167.040932452</v>
      </c>
      <c r="BW2013" s="29">
        <v>2008</v>
      </c>
      <c r="BX2013">
        <f t="shared" si="126"/>
        <v>0</v>
      </c>
      <c r="BY2013">
        <f t="shared" si="127"/>
        <v>1</v>
      </c>
    </row>
    <row r="2014" spans="1:77">
      <c r="A2014" s="15">
        <v>2009</v>
      </c>
      <c r="BP2014" s="27">
        <v>0.797368595594383</v>
      </c>
      <c r="BQ2014" s="27">
        <v>15776.9590404198</v>
      </c>
      <c r="BR2014" s="27">
        <v>1.34936374437122</v>
      </c>
      <c r="BS2014" s="27">
        <v>29549.7542232481</v>
      </c>
      <c r="BU2014">
        <f t="shared" si="124"/>
        <v>103828.330298738</v>
      </c>
      <c r="BV2014">
        <f t="shared" si="125"/>
        <v>172854.807432435</v>
      </c>
      <c r="BW2014" s="29">
        <v>2009</v>
      </c>
      <c r="BX2014">
        <f t="shared" si="126"/>
        <v>0</v>
      </c>
      <c r="BY2014">
        <f t="shared" si="127"/>
        <v>1</v>
      </c>
    </row>
    <row r="2015" spans="1:77">
      <c r="A2015" s="15">
        <v>2010</v>
      </c>
      <c r="BP2015" s="27">
        <v>0.802993224088087</v>
      </c>
      <c r="BQ2015" s="27">
        <v>14139.3335210214</v>
      </c>
      <c r="BR2015" s="27">
        <v>1.36332494593895</v>
      </c>
      <c r="BS2015" s="27">
        <v>33071.7559215817</v>
      </c>
      <c r="BU2015">
        <f t="shared" si="124"/>
        <v>106309.650092192</v>
      </c>
      <c r="BV2015">
        <f t="shared" si="125"/>
        <v>171426.985969261</v>
      </c>
      <c r="BW2015" s="29">
        <v>2010</v>
      </c>
      <c r="BX2015">
        <f t="shared" si="126"/>
        <v>0</v>
      </c>
      <c r="BY2015">
        <f t="shared" si="127"/>
        <v>1</v>
      </c>
    </row>
    <row r="2016" spans="1:77">
      <c r="A2016" s="15">
        <v>2011</v>
      </c>
      <c r="BP2016" s="27">
        <v>0.818574913139842</v>
      </c>
      <c r="BQ2016" s="27">
        <v>15062.7829588079</v>
      </c>
      <c r="BR2016" s="27">
        <v>1.40056811782871</v>
      </c>
      <c r="BS2016" s="27">
        <v>31191.8536437227</v>
      </c>
      <c r="BU2016">
        <f t="shared" si="124"/>
        <v>107723.454012168</v>
      </c>
      <c r="BV2016">
        <f t="shared" si="125"/>
        <v>178893.364030584</v>
      </c>
      <c r="BW2016" s="29">
        <v>2011</v>
      </c>
      <c r="BX2016">
        <f t="shared" si="126"/>
        <v>0</v>
      </c>
      <c r="BY2016">
        <f t="shared" si="127"/>
        <v>1</v>
      </c>
    </row>
    <row r="2017" spans="1:77">
      <c r="A2017" s="15">
        <v>2012</v>
      </c>
      <c r="BP2017" s="27">
        <v>0.751183245820428</v>
      </c>
      <c r="BQ2017" s="27">
        <v>12142.7956787117</v>
      </c>
      <c r="BR2017" s="27">
        <v>1.30435535484855</v>
      </c>
      <c r="BS2017" s="27">
        <v>26518.6949827256</v>
      </c>
      <c r="BU2017">
        <f t="shared" si="124"/>
        <v>100534.691194353</v>
      </c>
      <c r="BV2017">
        <f t="shared" si="125"/>
        <v>169134.608244557</v>
      </c>
      <c r="BW2017" s="29">
        <v>2012</v>
      </c>
      <c r="BX2017">
        <f t="shared" si="126"/>
        <v>0</v>
      </c>
      <c r="BY2017">
        <f t="shared" si="127"/>
        <v>1</v>
      </c>
    </row>
    <row r="2018" spans="1:77">
      <c r="A2018" s="15">
        <v>2013</v>
      </c>
      <c r="BP2018" s="27">
        <v>0.807958792334794</v>
      </c>
      <c r="BQ2018" s="27">
        <v>17149.0092145644</v>
      </c>
      <c r="BR2018" s="27">
        <v>1.37498236618195</v>
      </c>
      <c r="BS2018" s="27">
        <v>31414.5091519345</v>
      </c>
      <c r="BU2018">
        <f t="shared" si="124"/>
        <v>104044.809635655</v>
      </c>
      <c r="BV2018">
        <f t="shared" si="125"/>
        <v>174832.845775358</v>
      </c>
      <c r="BW2018" s="29">
        <v>2013</v>
      </c>
      <c r="BX2018">
        <f t="shared" si="126"/>
        <v>0</v>
      </c>
      <c r="BY2018">
        <f t="shared" si="127"/>
        <v>1</v>
      </c>
    </row>
    <row r="2019" spans="1:77">
      <c r="A2019" s="15">
        <v>2014</v>
      </c>
      <c r="BP2019" s="27">
        <v>0.866191367346851</v>
      </c>
      <c r="BQ2019" s="27">
        <v>13895.4589038175</v>
      </c>
      <c r="BR2019" s="27">
        <v>1.51463542859573</v>
      </c>
      <c r="BS2019" s="27">
        <v>28647.6213341441</v>
      </c>
      <c r="BU2019">
        <f t="shared" si="124"/>
        <v>116033.24619821</v>
      </c>
      <c r="BV2019">
        <f t="shared" si="125"/>
        <v>198547.692955215</v>
      </c>
      <c r="BW2019" s="29">
        <v>2014</v>
      </c>
      <c r="BX2019">
        <f t="shared" si="126"/>
        <v>0</v>
      </c>
      <c r="BY2019">
        <f t="shared" si="127"/>
        <v>1</v>
      </c>
    </row>
    <row r="2020" spans="1:77">
      <c r="A2020" s="15">
        <v>2015</v>
      </c>
      <c r="BP2020" s="27">
        <v>0.812744223906067</v>
      </c>
      <c r="BQ2020" s="27">
        <v>13820.686235831</v>
      </c>
      <c r="BR2020" s="27">
        <v>1.41137281570283</v>
      </c>
      <c r="BS2020" s="27">
        <v>28320.0814813796</v>
      </c>
      <c r="BU2020">
        <f t="shared" si="124"/>
        <v>108090.947350079</v>
      </c>
      <c r="BV2020">
        <f t="shared" si="125"/>
        <v>183385.840874044</v>
      </c>
      <c r="BW2020" s="29">
        <v>2015</v>
      </c>
      <c r="BX2020">
        <f t="shared" si="126"/>
        <v>0</v>
      </c>
      <c r="BY2020">
        <f t="shared" si="127"/>
        <v>1</v>
      </c>
    </row>
    <row r="2021" spans="1:77">
      <c r="A2021" s="15">
        <v>2016</v>
      </c>
      <c r="BP2021" s="27">
        <v>0.824992129029022</v>
      </c>
      <c r="BQ2021" s="27">
        <v>15592.0221283492</v>
      </c>
      <c r="BR2021" s="27">
        <v>1.40692391717716</v>
      </c>
      <c r="BS2021" s="27">
        <v>31180.019824634</v>
      </c>
      <c r="BU2021">
        <f t="shared" si="124"/>
        <v>108156.797226004</v>
      </c>
      <c r="BV2021">
        <f t="shared" si="125"/>
        <v>179858.56775194</v>
      </c>
      <c r="BW2021" s="29">
        <v>2016</v>
      </c>
      <c r="BX2021">
        <f t="shared" si="126"/>
        <v>0</v>
      </c>
      <c r="BY2021">
        <f t="shared" si="127"/>
        <v>1</v>
      </c>
    </row>
    <row r="2022" spans="1:77">
      <c r="A2022" s="15">
        <v>2017</v>
      </c>
      <c r="BP2022" s="27">
        <v>0.805112936636907</v>
      </c>
      <c r="BQ2022" s="27">
        <v>12059.7049901149</v>
      </c>
      <c r="BR2022" s="27">
        <v>1.36671463511535</v>
      </c>
      <c r="BS2022" s="27">
        <v>25327.3355248516</v>
      </c>
      <c r="BU2022">
        <f t="shared" si="124"/>
        <v>108707.235505421</v>
      </c>
      <c r="BV2022">
        <f t="shared" si="125"/>
        <v>179679.859742451</v>
      </c>
      <c r="BW2022" s="29">
        <v>2017</v>
      </c>
      <c r="BX2022">
        <f t="shared" si="126"/>
        <v>0</v>
      </c>
      <c r="BY2022">
        <f t="shared" si="127"/>
        <v>1</v>
      </c>
    </row>
    <row r="2023" spans="1:77">
      <c r="A2023" s="15">
        <v>2018</v>
      </c>
      <c r="BP2023" s="27">
        <v>0.770164540956404</v>
      </c>
      <c r="BQ2023" s="27">
        <v>10845.8646936123</v>
      </c>
      <c r="BR2023" s="27">
        <v>1.34096847054163</v>
      </c>
      <c r="BS2023" s="27">
        <v>24821.9069132847</v>
      </c>
      <c r="BU2023">
        <f t="shared" si="124"/>
        <v>104678.816449848</v>
      </c>
      <c r="BV2023">
        <f t="shared" si="125"/>
        <v>176323.36366796</v>
      </c>
      <c r="BW2023" s="29">
        <v>2018</v>
      </c>
      <c r="BX2023">
        <f t="shared" si="126"/>
        <v>0</v>
      </c>
      <c r="BY2023">
        <f t="shared" si="127"/>
        <v>1</v>
      </c>
    </row>
    <row r="2024" spans="1:77">
      <c r="A2024" s="15">
        <v>2019</v>
      </c>
      <c r="BP2024" s="27">
        <v>0.760166829389794</v>
      </c>
      <c r="BQ2024" s="27">
        <v>13881.3738793653</v>
      </c>
      <c r="BR2024" s="27">
        <v>1.30107167765586</v>
      </c>
      <c r="BS2024" s="27">
        <v>28358.5673498763</v>
      </c>
      <c r="BU2024">
        <f t="shared" si="124"/>
        <v>100143.650529104</v>
      </c>
      <c r="BV2024">
        <f t="shared" si="125"/>
        <v>166802.184298503</v>
      </c>
      <c r="BW2024" s="29">
        <v>2019</v>
      </c>
      <c r="BX2024">
        <f t="shared" si="126"/>
        <v>0</v>
      </c>
      <c r="BY2024">
        <f t="shared" si="127"/>
        <v>1</v>
      </c>
    </row>
    <row r="2025" spans="1:77">
      <c r="A2025" s="15">
        <v>2020</v>
      </c>
      <c r="BP2025" s="27">
        <v>0.81116277159168</v>
      </c>
      <c r="BQ2025" s="27">
        <v>15470.8078329851</v>
      </c>
      <c r="BR2025" s="27">
        <v>1.39926715927624</v>
      </c>
      <c r="BS2025" s="27">
        <v>30855.9994628849</v>
      </c>
      <c r="BU2025">
        <f t="shared" si="124"/>
        <v>106203.607905767</v>
      </c>
      <c r="BV2025">
        <f t="shared" si="125"/>
        <v>179034.074428551</v>
      </c>
      <c r="BW2025" s="29">
        <v>2020</v>
      </c>
      <c r="BX2025">
        <f t="shared" si="126"/>
        <v>0</v>
      </c>
      <c r="BY2025">
        <f t="shared" si="127"/>
        <v>1</v>
      </c>
    </row>
    <row r="2026" spans="1:77">
      <c r="A2026" s="15">
        <v>2021</v>
      </c>
      <c r="BP2026" s="27">
        <v>0.761359001256439</v>
      </c>
      <c r="BQ2026" s="27">
        <v>12055.0197752021</v>
      </c>
      <c r="BR2026" s="27">
        <v>1.28663672530414</v>
      </c>
      <c r="BS2026" s="27">
        <v>27503.4503372095</v>
      </c>
      <c r="BU2026">
        <f t="shared" si="124"/>
        <v>102148.830413264</v>
      </c>
      <c r="BV2026">
        <f t="shared" si="125"/>
        <v>165492.058458411</v>
      </c>
      <c r="BW2026" s="29">
        <v>2021</v>
      </c>
      <c r="BX2026">
        <f t="shared" si="126"/>
        <v>0</v>
      </c>
      <c r="BY2026">
        <f t="shared" si="127"/>
        <v>1</v>
      </c>
    </row>
    <row r="2027" spans="1:77">
      <c r="A2027" s="15">
        <v>2022</v>
      </c>
      <c r="BP2027" s="27">
        <v>0.865787708337893</v>
      </c>
      <c r="BQ2027" s="27">
        <v>14667.4434617818</v>
      </c>
      <c r="BR2027" s="27">
        <v>1.49221409318018</v>
      </c>
      <c r="BS2027" s="27">
        <v>27884.7349273902</v>
      </c>
      <c r="BU2027">
        <f t="shared" si="124"/>
        <v>115200.712788902</v>
      </c>
      <c r="BV2027">
        <f t="shared" si="125"/>
        <v>195947.379049636</v>
      </c>
      <c r="BW2027" s="29">
        <v>2022</v>
      </c>
      <c r="BX2027">
        <f t="shared" si="126"/>
        <v>0</v>
      </c>
      <c r="BY2027">
        <f t="shared" si="127"/>
        <v>1</v>
      </c>
    </row>
    <row r="2028" spans="1:77">
      <c r="A2028" s="15">
        <v>2023</v>
      </c>
      <c r="BP2028" s="27">
        <v>0.813307455564115</v>
      </c>
      <c r="BQ2028" s="27">
        <v>12815.2317037467</v>
      </c>
      <c r="BR2028" s="27">
        <v>1.40591473830414</v>
      </c>
      <c r="BS2028" s="27">
        <v>27515.279199493</v>
      </c>
      <c r="BU2028">
        <f t="shared" si="124"/>
        <v>109180.886630871</v>
      </c>
      <c r="BV2028">
        <f t="shared" si="125"/>
        <v>183371.931546128</v>
      </c>
      <c r="BW2028" s="29">
        <v>2023</v>
      </c>
      <c r="BX2028">
        <f t="shared" si="126"/>
        <v>0</v>
      </c>
      <c r="BY2028">
        <f t="shared" si="127"/>
        <v>1</v>
      </c>
    </row>
    <row r="2029" spans="1:77">
      <c r="A2029" s="15">
        <v>2024</v>
      </c>
      <c r="BP2029" s="27">
        <v>0.838569908438628</v>
      </c>
      <c r="BQ2029" s="27">
        <v>17345.9354728394</v>
      </c>
      <c r="BR2029" s="27">
        <v>1.45598430346507</v>
      </c>
      <c r="BS2029" s="27">
        <v>36144.0916535984</v>
      </c>
      <c r="BU2029">
        <f t="shared" si="124"/>
        <v>108439.550792955</v>
      </c>
      <c r="BV2029">
        <f t="shared" si="125"/>
        <v>182253.553866163</v>
      </c>
      <c r="BW2029" s="29">
        <v>2024</v>
      </c>
      <c r="BX2029">
        <f t="shared" si="126"/>
        <v>0</v>
      </c>
      <c r="BY2029">
        <f t="shared" si="127"/>
        <v>1</v>
      </c>
    </row>
    <row r="2030" spans="1:77">
      <c r="A2030" s="15">
        <v>2025</v>
      </c>
      <c r="BP2030" s="27">
        <v>0.880312246626737</v>
      </c>
      <c r="BQ2030" s="27">
        <v>21640.1641395153</v>
      </c>
      <c r="BR2030" s="27">
        <v>1.53265131204246</v>
      </c>
      <c r="BS2030" s="27">
        <v>38912.8926709051</v>
      </c>
      <c r="BU2030">
        <f t="shared" si="124"/>
        <v>110406.672854495</v>
      </c>
      <c r="BV2030">
        <f t="shared" si="125"/>
        <v>190984.804135464</v>
      </c>
      <c r="BW2030" s="29">
        <v>2025</v>
      </c>
      <c r="BX2030">
        <f t="shared" si="126"/>
        <v>0</v>
      </c>
      <c r="BY2030">
        <f t="shared" si="127"/>
        <v>1</v>
      </c>
    </row>
    <row r="2031" spans="1:77">
      <c r="A2031" s="15">
        <v>2026</v>
      </c>
      <c r="BP2031" s="27">
        <v>0.857536730282485</v>
      </c>
      <c r="BQ2031" s="27">
        <v>12731.2571911637</v>
      </c>
      <c r="BR2031" s="27">
        <v>1.46899876041555</v>
      </c>
      <c r="BS2031" s="27">
        <v>29007.1250098786</v>
      </c>
      <c r="BU2031">
        <f t="shared" si="124"/>
        <v>115899.252351209</v>
      </c>
      <c r="BV2031">
        <f t="shared" si="125"/>
        <v>191342.689052454</v>
      </c>
      <c r="BW2031" s="29">
        <v>2026</v>
      </c>
      <c r="BX2031">
        <f t="shared" si="126"/>
        <v>0</v>
      </c>
      <c r="BY2031">
        <f t="shared" si="127"/>
        <v>1</v>
      </c>
    </row>
    <row r="2032" spans="1:77">
      <c r="A2032" s="15">
        <v>2027</v>
      </c>
      <c r="BP2032" s="27">
        <v>0.776387761762626</v>
      </c>
      <c r="BQ2032" s="27">
        <v>12722.8397406064</v>
      </c>
      <c r="BR2032" s="27">
        <v>1.33090817790225</v>
      </c>
      <c r="BS2032" s="27">
        <v>25804.7125645832</v>
      </c>
      <c r="BU2032">
        <f t="shared" si="124"/>
        <v>103735.324523788</v>
      </c>
      <c r="BV2032">
        <f t="shared" si="125"/>
        <v>173831.514120755</v>
      </c>
      <c r="BW2032" s="29">
        <v>2027</v>
      </c>
      <c r="BX2032">
        <f t="shared" si="126"/>
        <v>0</v>
      </c>
      <c r="BY2032">
        <f t="shared" si="127"/>
        <v>1</v>
      </c>
    </row>
    <row r="2033" spans="1:77">
      <c r="A2033" s="15">
        <v>2028</v>
      </c>
      <c r="BP2033" s="27">
        <v>0.847471761751596</v>
      </c>
      <c r="BQ2033" s="27">
        <v>13326.6114173287</v>
      </c>
      <c r="BR2033" s="27">
        <v>1.47622865076305</v>
      </c>
      <c r="BS2033" s="27">
        <v>27083.3636460199</v>
      </c>
      <c r="BU2033">
        <f t="shared" si="124"/>
        <v>113794.152845411</v>
      </c>
      <c r="BV2033">
        <f t="shared" si="125"/>
        <v>194350.933968437</v>
      </c>
      <c r="BW2033" s="29">
        <v>2028</v>
      </c>
      <c r="BX2033">
        <f t="shared" si="126"/>
        <v>0</v>
      </c>
      <c r="BY2033">
        <f t="shared" si="127"/>
        <v>1</v>
      </c>
    </row>
    <row r="2034" spans="1:77">
      <c r="A2034" s="15">
        <v>2029</v>
      </c>
      <c r="BP2034" s="27">
        <v>0.739871651010274</v>
      </c>
      <c r="BQ2034" s="27">
        <v>11446.1890136612</v>
      </c>
      <c r="BR2034" s="27">
        <v>1.25200375857859</v>
      </c>
      <c r="BS2034" s="27">
        <v>27292.141786005</v>
      </c>
      <c r="BU2034">
        <f t="shared" si="124"/>
        <v>99534.5586378798</v>
      </c>
      <c r="BV2034">
        <f t="shared" si="125"/>
        <v>160508.422000783</v>
      </c>
      <c r="BW2034" s="29">
        <v>2029</v>
      </c>
      <c r="BX2034">
        <f t="shared" si="126"/>
        <v>0</v>
      </c>
      <c r="BY2034">
        <f t="shared" si="127"/>
        <v>1</v>
      </c>
    </row>
    <row r="2035" spans="1:77">
      <c r="A2035" s="15">
        <v>2030</v>
      </c>
      <c r="BP2035" s="27">
        <v>0.786334091948121</v>
      </c>
      <c r="BQ2035" s="27">
        <v>13197.6543424111</v>
      </c>
      <c r="BR2035" s="27">
        <v>1.34562433303074</v>
      </c>
      <c r="BS2035" s="27">
        <v>29714.5017542961</v>
      </c>
      <c r="BU2035">
        <f t="shared" si="124"/>
        <v>104752.459449807</v>
      </c>
      <c r="BV2035">
        <f t="shared" si="125"/>
        <v>172129.148200314</v>
      </c>
      <c r="BW2035" s="29">
        <v>2030</v>
      </c>
      <c r="BX2035">
        <f t="shared" si="126"/>
        <v>0</v>
      </c>
      <c r="BY2035">
        <f t="shared" si="127"/>
        <v>1</v>
      </c>
    </row>
    <row r="2036" spans="1:77">
      <c r="A2036" s="15">
        <v>2031</v>
      </c>
      <c r="BP2036" s="27">
        <v>0.783963560864039</v>
      </c>
      <c r="BQ2036" s="27">
        <v>14129.8066233401</v>
      </c>
      <c r="BR2036" s="27">
        <v>1.32978644677428</v>
      </c>
      <c r="BS2036" s="27">
        <v>29017.163200881</v>
      </c>
      <c r="BU2036">
        <f t="shared" si="124"/>
        <v>103464.727506266</v>
      </c>
      <c r="BV2036">
        <f t="shared" si="125"/>
        <v>170450.803815261</v>
      </c>
      <c r="BW2036" s="29">
        <v>2031</v>
      </c>
      <c r="BX2036">
        <f t="shared" si="126"/>
        <v>0</v>
      </c>
      <c r="BY2036">
        <f t="shared" si="127"/>
        <v>1</v>
      </c>
    </row>
    <row r="2037" spans="1:77">
      <c r="A2037" s="15">
        <v>2032</v>
      </c>
      <c r="BP2037" s="27">
        <v>0.79437277529868</v>
      </c>
      <c r="BQ2037" s="27">
        <v>14892.3821656184</v>
      </c>
      <c r="BR2037" s="27">
        <v>1.38736883210233</v>
      </c>
      <c r="BS2037" s="27">
        <v>31193.4377583184</v>
      </c>
      <c r="BU2037">
        <f t="shared" si="124"/>
        <v>104263.534129184</v>
      </c>
      <c r="BV2037">
        <f t="shared" si="125"/>
        <v>176911.887057031</v>
      </c>
      <c r="BW2037" s="29">
        <v>2032</v>
      </c>
      <c r="BX2037">
        <f t="shared" si="126"/>
        <v>0</v>
      </c>
      <c r="BY2037">
        <f t="shared" si="127"/>
        <v>1</v>
      </c>
    </row>
    <row r="2038" spans="1:77">
      <c r="A2038" s="15">
        <v>2033</v>
      </c>
      <c r="BP2038" s="27">
        <v>0.839827140950576</v>
      </c>
      <c r="BQ2038" s="27">
        <v>14909.7833137964</v>
      </c>
      <c r="BR2038" s="27">
        <v>1.45807040557706</v>
      </c>
      <c r="BS2038" s="27">
        <v>29935.7413046808</v>
      </c>
      <c r="BU2038">
        <f t="shared" si="124"/>
        <v>111064.28782879</v>
      </c>
      <c r="BV2038">
        <f t="shared" si="125"/>
        <v>188774.819531877</v>
      </c>
      <c r="BW2038" s="29">
        <v>2033</v>
      </c>
      <c r="BX2038">
        <f t="shared" si="126"/>
        <v>0</v>
      </c>
      <c r="BY2038">
        <f t="shared" si="127"/>
        <v>1</v>
      </c>
    </row>
    <row r="2039" spans="1:77">
      <c r="A2039" s="15">
        <v>2034</v>
      </c>
      <c r="BP2039" s="27">
        <v>0.816027526982561</v>
      </c>
      <c r="BQ2039" s="27">
        <v>16531.3461245111</v>
      </c>
      <c r="BR2039" s="27">
        <v>1.43449437882047</v>
      </c>
      <c r="BS2039" s="27">
        <v>35470.2028274757</v>
      </c>
      <c r="BU2039">
        <f t="shared" si="124"/>
        <v>105872.782922873</v>
      </c>
      <c r="BV2039">
        <f t="shared" si="125"/>
        <v>179703.953995594</v>
      </c>
      <c r="BW2039" s="29">
        <v>2034</v>
      </c>
      <c r="BX2039">
        <f t="shared" si="126"/>
        <v>0</v>
      </c>
      <c r="BY2039">
        <f t="shared" si="127"/>
        <v>1</v>
      </c>
    </row>
    <row r="2040" spans="1:77">
      <c r="A2040" s="15">
        <v>2035</v>
      </c>
      <c r="BP2040" s="27">
        <v>0.782614446979548</v>
      </c>
      <c r="BQ2040" s="27">
        <v>12900.4986884739</v>
      </c>
      <c r="BR2040" s="27">
        <v>1.31943007538517</v>
      </c>
      <c r="BS2040" s="27">
        <v>29549.1264713431</v>
      </c>
      <c r="BU2040">
        <f t="shared" si="124"/>
        <v>104491.668358458</v>
      </c>
      <c r="BV2040">
        <f t="shared" si="125"/>
        <v>168365.384836432</v>
      </c>
      <c r="BW2040" s="29">
        <v>2035</v>
      </c>
      <c r="BX2040">
        <f t="shared" si="126"/>
        <v>0</v>
      </c>
      <c r="BY2040">
        <f t="shared" si="127"/>
        <v>1</v>
      </c>
    </row>
    <row r="2041" spans="1:77">
      <c r="A2041" s="15">
        <v>2036</v>
      </c>
      <c r="BP2041" s="27">
        <v>0.795597675918434</v>
      </c>
      <c r="BQ2041" s="27">
        <v>16249.4095304249</v>
      </c>
      <c r="BR2041" s="27">
        <v>1.35182463401668</v>
      </c>
      <c r="BS2041" s="27">
        <v>33390.7868955888</v>
      </c>
      <c r="BU2041">
        <f t="shared" si="124"/>
        <v>103090.24185734</v>
      </c>
      <c r="BV2041">
        <f t="shared" si="125"/>
        <v>169382.908206914</v>
      </c>
      <c r="BW2041" s="29">
        <v>2036</v>
      </c>
      <c r="BX2041">
        <f t="shared" si="126"/>
        <v>0</v>
      </c>
      <c r="BY2041">
        <f t="shared" si="127"/>
        <v>1</v>
      </c>
    </row>
    <row r="2042" spans="1:77">
      <c r="A2042" s="15">
        <v>2037</v>
      </c>
      <c r="BP2042" s="27">
        <v>0.754459273430045</v>
      </c>
      <c r="BQ2042" s="27">
        <v>13554.1480176362</v>
      </c>
      <c r="BR2042" s="27">
        <v>1.30902073391058</v>
      </c>
      <c r="BS2042" s="27">
        <v>28520.6371967787</v>
      </c>
      <c r="BU2042">
        <f t="shared" si="124"/>
        <v>99614.7429968706</v>
      </c>
      <c r="BV2042">
        <f t="shared" si="125"/>
        <v>167832.472889809</v>
      </c>
      <c r="BW2042" s="29">
        <v>2037</v>
      </c>
      <c r="BX2042">
        <f t="shared" si="126"/>
        <v>0</v>
      </c>
      <c r="BY2042">
        <f t="shared" si="127"/>
        <v>1</v>
      </c>
    </row>
    <row r="2043" spans="1:77">
      <c r="A2043" s="15">
        <v>2038</v>
      </c>
      <c r="BP2043" s="27">
        <v>0.786696056150534</v>
      </c>
      <c r="BQ2043" s="27">
        <v>21212.1742705868</v>
      </c>
      <c r="BR2043" s="27">
        <v>1.33590658911127</v>
      </c>
      <c r="BS2043" s="27">
        <v>40049.9604680721</v>
      </c>
      <c r="BU2043">
        <f t="shared" si="124"/>
        <v>96792.2341519933</v>
      </c>
      <c r="BV2043">
        <f t="shared" si="125"/>
        <v>160336.027898618</v>
      </c>
      <c r="BW2043" s="29">
        <v>2038</v>
      </c>
      <c r="BX2043">
        <f t="shared" si="126"/>
        <v>0</v>
      </c>
      <c r="BY2043">
        <f t="shared" si="127"/>
        <v>1</v>
      </c>
    </row>
    <row r="2044" spans="1:77">
      <c r="A2044" s="15">
        <v>2039</v>
      </c>
      <c r="BP2044" s="27">
        <v>0.780444095225257</v>
      </c>
      <c r="BQ2044" s="27">
        <v>14510.7586853476</v>
      </c>
      <c r="BR2044" s="27">
        <v>1.34051478755486</v>
      </c>
      <c r="BS2044" s="27">
        <v>31169.4256250485</v>
      </c>
      <c r="BU2044">
        <f t="shared" si="124"/>
        <v>102555.855598441</v>
      </c>
      <c r="BV2044">
        <f t="shared" si="125"/>
        <v>169907.79250818</v>
      </c>
      <c r="BW2044" s="29">
        <v>2039</v>
      </c>
      <c r="BX2044">
        <f t="shared" si="126"/>
        <v>0</v>
      </c>
      <c r="BY2044">
        <f t="shared" si="127"/>
        <v>1</v>
      </c>
    </row>
    <row r="2045" spans="1:77">
      <c r="A2045" s="15">
        <v>2040</v>
      </c>
      <c r="BP2045" s="27">
        <v>0.807360180528197</v>
      </c>
      <c r="BQ2045" s="27">
        <v>11534.6267262397</v>
      </c>
      <c r="BR2045" s="27">
        <v>1.40998691455009</v>
      </c>
      <c r="BS2045" s="27">
        <v>26502.1538459996</v>
      </c>
      <c r="BU2045">
        <f t="shared" si="124"/>
        <v>109569.40035299</v>
      </c>
      <c r="BV2045">
        <f t="shared" si="125"/>
        <v>184995.883336515</v>
      </c>
      <c r="BW2045" s="29">
        <v>2040</v>
      </c>
      <c r="BX2045">
        <f t="shared" si="126"/>
        <v>0</v>
      </c>
      <c r="BY2045">
        <f t="shared" si="127"/>
        <v>1</v>
      </c>
    </row>
    <row r="2046" spans="1:77">
      <c r="A2046" s="15">
        <v>2041</v>
      </c>
      <c r="BP2046" s="27">
        <v>0.853155572994447</v>
      </c>
      <c r="BQ2046" s="27">
        <v>14307.6181273532</v>
      </c>
      <c r="BR2046" s="27">
        <v>1.4884127707719</v>
      </c>
      <c r="BS2046" s="27">
        <v>27168.3561506453</v>
      </c>
      <c r="BU2046">
        <f t="shared" si="124"/>
        <v>113665.717821814</v>
      </c>
      <c r="BV2046">
        <f t="shared" si="125"/>
        <v>196093.55946514</v>
      </c>
      <c r="BW2046" s="29">
        <v>2041</v>
      </c>
      <c r="BX2046">
        <f t="shared" si="126"/>
        <v>0</v>
      </c>
      <c r="BY2046">
        <f t="shared" si="127"/>
        <v>1</v>
      </c>
    </row>
    <row r="2047" spans="1:77">
      <c r="A2047" s="15">
        <v>2042</v>
      </c>
      <c r="BP2047" s="27">
        <v>0.783029865112099</v>
      </c>
      <c r="BQ2047" s="27">
        <v>17959.2143118918</v>
      </c>
      <c r="BR2047" s="27">
        <v>1.35571233564093</v>
      </c>
      <c r="BS2047" s="27">
        <v>40275.4025176039</v>
      </c>
      <c r="BU2047">
        <f t="shared" si="124"/>
        <v>99495.265454923</v>
      </c>
      <c r="BV2047">
        <f t="shared" si="125"/>
        <v>163081.447828535</v>
      </c>
      <c r="BW2047" s="29">
        <v>2042</v>
      </c>
      <c r="BX2047">
        <f t="shared" si="126"/>
        <v>0</v>
      </c>
      <c r="BY2047">
        <f t="shared" si="127"/>
        <v>1</v>
      </c>
    </row>
    <row r="2048" spans="1:77">
      <c r="A2048" s="15">
        <v>2043</v>
      </c>
      <c r="BP2048" s="27">
        <v>0.871035457470483</v>
      </c>
      <c r="BQ2048" s="27">
        <v>16472.0913139394</v>
      </c>
      <c r="BR2048" s="27">
        <v>1.51927984697915</v>
      </c>
      <c r="BS2048" s="27">
        <v>35486.4631002006</v>
      </c>
      <c r="BU2048">
        <f t="shared" si="124"/>
        <v>114183.227306633</v>
      </c>
      <c r="BV2048">
        <f t="shared" si="125"/>
        <v>192405.513946672</v>
      </c>
      <c r="BW2048" s="29">
        <v>2043</v>
      </c>
      <c r="BX2048">
        <f t="shared" si="126"/>
        <v>0</v>
      </c>
      <c r="BY2048">
        <f t="shared" si="127"/>
        <v>1</v>
      </c>
    </row>
    <row r="2049" spans="1:77">
      <c r="A2049" s="15">
        <v>2044</v>
      </c>
      <c r="BP2049" s="27">
        <v>0.804501516179698</v>
      </c>
      <c r="BQ2049" s="27">
        <v>17544.6124445898</v>
      </c>
      <c r="BR2049" s="27">
        <v>1.39130195127639</v>
      </c>
      <c r="BS2049" s="27">
        <v>31998.8304685642</v>
      </c>
      <c r="BU2049">
        <f t="shared" si="124"/>
        <v>103130.614982365</v>
      </c>
      <c r="BV2049">
        <f t="shared" si="125"/>
        <v>176696.462222895</v>
      </c>
      <c r="BW2049" s="29">
        <v>2044</v>
      </c>
      <c r="BX2049">
        <f t="shared" si="126"/>
        <v>0</v>
      </c>
      <c r="BY2049">
        <f t="shared" si="127"/>
        <v>1</v>
      </c>
    </row>
    <row r="2050" spans="1:77">
      <c r="A2050" s="15">
        <v>2045</v>
      </c>
      <c r="BP2050" s="27">
        <v>0.79637981293346</v>
      </c>
      <c r="BQ2050" s="27">
        <v>15539.1572183825</v>
      </c>
      <c r="BR2050" s="27">
        <v>1.3661959077095</v>
      </c>
      <c r="BS2050" s="27">
        <v>28937.9829246871</v>
      </c>
      <c r="BU2050">
        <f t="shared" si="124"/>
        <v>103917.814721637</v>
      </c>
      <c r="BV2050">
        <f t="shared" si="125"/>
        <v>175991.403231738</v>
      </c>
      <c r="BW2050" s="29">
        <v>2045</v>
      </c>
      <c r="BX2050">
        <f t="shared" si="126"/>
        <v>0</v>
      </c>
      <c r="BY2050">
        <f t="shared" si="127"/>
        <v>1</v>
      </c>
    </row>
    <row r="2051" spans="1:77">
      <c r="A2051" s="15">
        <v>2046</v>
      </c>
      <c r="BP2051" s="27">
        <v>0.730350957398312</v>
      </c>
      <c r="BQ2051" s="27">
        <v>23265.5448173371</v>
      </c>
      <c r="BR2051" s="27">
        <v>1.26351724739786</v>
      </c>
      <c r="BS2051" s="27">
        <v>39063.6240976332</v>
      </c>
      <c r="BU2051">
        <f t="shared" si="124"/>
        <v>86287.0987924098</v>
      </c>
      <c r="BV2051">
        <f t="shared" si="125"/>
        <v>150463.963012045</v>
      </c>
      <c r="BW2051" s="29">
        <v>2046</v>
      </c>
      <c r="BX2051">
        <f t="shared" si="126"/>
        <v>0</v>
      </c>
      <c r="BY2051">
        <f t="shared" si="127"/>
        <v>1</v>
      </c>
    </row>
    <row r="2052" spans="1:77">
      <c r="A2052" s="15">
        <v>2047</v>
      </c>
      <c r="BP2052" s="27">
        <v>0.838148900099134</v>
      </c>
      <c r="BQ2052" s="27">
        <v>12448.6379384272</v>
      </c>
      <c r="BR2052" s="27">
        <v>1.42037966446173</v>
      </c>
      <c r="BS2052" s="27">
        <v>25325.4871079522</v>
      </c>
      <c r="BU2052">
        <f t="shared" si="124"/>
        <v>113273.697076443</v>
      </c>
      <c r="BV2052">
        <f t="shared" si="125"/>
        <v>187731.462561307</v>
      </c>
      <c r="BW2052" s="29">
        <v>2047</v>
      </c>
      <c r="BX2052">
        <f t="shared" si="126"/>
        <v>0</v>
      </c>
      <c r="BY2052">
        <f t="shared" si="127"/>
        <v>1</v>
      </c>
    </row>
    <row r="2053" spans="1:77">
      <c r="A2053" s="15">
        <v>2048</v>
      </c>
      <c r="BP2053" s="27">
        <v>0.828272690919469</v>
      </c>
      <c r="BQ2053" s="27">
        <v>11575.5156470084</v>
      </c>
      <c r="BR2053" s="27">
        <v>1.40296157922402</v>
      </c>
      <c r="BS2053" s="27">
        <v>24869.3663745847</v>
      </c>
      <c r="BU2053">
        <f t="shared" si="124"/>
        <v>112665.387990912</v>
      </c>
      <c r="BV2053">
        <f t="shared" si="125"/>
        <v>185574.870509018</v>
      </c>
      <c r="BW2053" s="29">
        <v>2048</v>
      </c>
      <c r="BX2053">
        <f t="shared" si="126"/>
        <v>0</v>
      </c>
      <c r="BY2053">
        <f t="shared" si="127"/>
        <v>1</v>
      </c>
    </row>
    <row r="2054" spans="1:77">
      <c r="A2054" s="15">
        <v>2049</v>
      </c>
      <c r="BP2054" s="27">
        <v>0.806380966177416</v>
      </c>
      <c r="BQ2054" s="27">
        <v>12279.9365057433</v>
      </c>
      <c r="BR2054" s="27">
        <v>1.39604316449527</v>
      </c>
      <c r="BS2054" s="27">
        <v>28461.3553568112</v>
      </c>
      <c r="BU2054">
        <f t="shared" si="124"/>
        <v>108677.208420869</v>
      </c>
      <c r="BV2054">
        <f t="shared" si="125"/>
        <v>180945.11931748</v>
      </c>
      <c r="BW2054" s="29">
        <v>2049</v>
      </c>
      <c r="BX2054">
        <f t="shared" si="126"/>
        <v>0</v>
      </c>
      <c r="BY2054">
        <f t="shared" si="127"/>
        <v>1</v>
      </c>
    </row>
    <row r="2055" spans="1:77">
      <c r="A2055" s="15">
        <v>2050</v>
      </c>
      <c r="BP2055" s="27">
        <v>0.774801380355772</v>
      </c>
      <c r="BQ2055" s="27">
        <v>21042.5230861119</v>
      </c>
      <c r="BR2055" s="27">
        <v>1.33313521599738</v>
      </c>
      <c r="BS2055" s="27">
        <v>40824.9114634321</v>
      </c>
      <c r="BU2055">
        <f t="shared" ref="BU2055:BU2118" si="128">BP2055*$BV$1-BQ2055</f>
        <v>95177.6839672539</v>
      </c>
      <c r="BV2055">
        <f t="shared" ref="BV2055:BV2118" si="129">BR2055*$BV$1-BS2055</f>
        <v>159145.370936175</v>
      </c>
      <c r="BW2055" s="29">
        <v>2050</v>
      </c>
      <c r="BX2055">
        <f t="shared" ref="BX2055:BX2118" si="130">IF(BU2055=MAX($BU2055:$BV2055),1,0)</f>
        <v>0</v>
      </c>
      <c r="BY2055">
        <f t="shared" ref="BY2055:BY2118" si="131">IF(BV2055=MAX($BU2055:$BV2055),1,0)</f>
        <v>1</v>
      </c>
    </row>
    <row r="2056" spans="1:77">
      <c r="A2056" s="15">
        <v>2051</v>
      </c>
      <c r="BP2056" s="27">
        <v>0.809282578621711</v>
      </c>
      <c r="BQ2056" s="27">
        <v>13864.3284677384</v>
      </c>
      <c r="BR2056" s="27">
        <v>1.3846013305813</v>
      </c>
      <c r="BS2056" s="27">
        <v>28510.1129213185</v>
      </c>
      <c r="BU2056">
        <f t="shared" si="128"/>
        <v>107528.058325518</v>
      </c>
      <c r="BV2056">
        <f t="shared" si="129"/>
        <v>179180.086665876</v>
      </c>
      <c r="BW2056" s="29">
        <v>2051</v>
      </c>
      <c r="BX2056">
        <f t="shared" si="130"/>
        <v>0</v>
      </c>
      <c r="BY2056">
        <f t="shared" si="131"/>
        <v>1</v>
      </c>
    </row>
    <row r="2057" spans="1:77">
      <c r="A2057" s="15">
        <v>2052</v>
      </c>
      <c r="BP2057" s="27">
        <v>0.838623659059737</v>
      </c>
      <c r="BQ2057" s="27">
        <v>10879.725431117</v>
      </c>
      <c r="BR2057" s="27">
        <v>1.44513674049268</v>
      </c>
      <c r="BS2057" s="27">
        <v>23660.0522741167</v>
      </c>
      <c r="BU2057">
        <f t="shared" si="128"/>
        <v>114913.823427844</v>
      </c>
      <c r="BV2057">
        <f t="shared" si="129"/>
        <v>193110.458799786</v>
      </c>
      <c r="BW2057" s="29">
        <v>2052</v>
      </c>
      <c r="BX2057">
        <f t="shared" si="130"/>
        <v>0</v>
      </c>
      <c r="BY2057">
        <f t="shared" si="131"/>
        <v>1</v>
      </c>
    </row>
    <row r="2058" spans="1:77">
      <c r="A2058" s="15">
        <v>2053</v>
      </c>
      <c r="BP2058" s="27">
        <v>0.83857590509139</v>
      </c>
      <c r="BQ2058" s="27">
        <v>16871.9925347259</v>
      </c>
      <c r="BR2058" s="27">
        <v>1.47029339392291</v>
      </c>
      <c r="BS2058" s="27">
        <v>30313.5223845521</v>
      </c>
      <c r="BU2058">
        <f t="shared" si="128"/>
        <v>108914.393228983</v>
      </c>
      <c r="BV2058">
        <f t="shared" si="129"/>
        <v>190230.486703885</v>
      </c>
      <c r="BW2058" s="29">
        <v>2053</v>
      </c>
      <c r="BX2058">
        <f t="shared" si="130"/>
        <v>0</v>
      </c>
      <c r="BY2058">
        <f t="shared" si="131"/>
        <v>1</v>
      </c>
    </row>
    <row r="2059" spans="1:77">
      <c r="A2059" s="15">
        <v>2054</v>
      </c>
      <c r="BP2059" s="27">
        <v>0.800278248880195</v>
      </c>
      <c r="BQ2059" s="27">
        <v>14664.055302882</v>
      </c>
      <c r="BR2059" s="27">
        <v>1.37546545417539</v>
      </c>
      <c r="BS2059" s="27">
        <v>32087.515182745</v>
      </c>
      <c r="BU2059">
        <f t="shared" si="128"/>
        <v>105377.682029147</v>
      </c>
      <c r="BV2059">
        <f t="shared" si="129"/>
        <v>174232.302943563</v>
      </c>
      <c r="BW2059" s="29">
        <v>2054</v>
      </c>
      <c r="BX2059">
        <f t="shared" si="130"/>
        <v>0</v>
      </c>
      <c r="BY2059">
        <f t="shared" si="131"/>
        <v>1</v>
      </c>
    </row>
    <row r="2060" spans="1:77">
      <c r="A2060" s="15">
        <v>2055</v>
      </c>
      <c r="BP2060" s="27">
        <v>0.814686673278003</v>
      </c>
      <c r="BQ2060" s="27">
        <v>11895.5919260764</v>
      </c>
      <c r="BR2060" s="27">
        <v>1.41390171776202</v>
      </c>
      <c r="BS2060" s="27">
        <v>24762.0628529626</v>
      </c>
      <c r="BU2060">
        <f t="shared" si="128"/>
        <v>110307.409065624</v>
      </c>
      <c r="BV2060">
        <f t="shared" si="129"/>
        <v>187323.194811341</v>
      </c>
      <c r="BW2060" s="29">
        <v>2055</v>
      </c>
      <c r="BX2060">
        <f t="shared" si="130"/>
        <v>0</v>
      </c>
      <c r="BY2060">
        <f t="shared" si="131"/>
        <v>1</v>
      </c>
    </row>
    <row r="2061" spans="1:77">
      <c r="A2061" s="15">
        <v>2056</v>
      </c>
      <c r="BP2061" s="27">
        <v>0.777019700956191</v>
      </c>
      <c r="BQ2061" s="27">
        <v>16399.3990744477</v>
      </c>
      <c r="BR2061" s="27">
        <v>1.32651025330528</v>
      </c>
      <c r="BS2061" s="27">
        <v>32844.436686473</v>
      </c>
      <c r="BU2061">
        <f t="shared" si="128"/>
        <v>100153.556068981</v>
      </c>
      <c r="BV2061">
        <f t="shared" si="129"/>
        <v>166132.101309319</v>
      </c>
      <c r="BW2061" s="29">
        <v>2056</v>
      </c>
      <c r="BX2061">
        <f t="shared" si="130"/>
        <v>0</v>
      </c>
      <c r="BY2061">
        <f t="shared" si="131"/>
        <v>1</v>
      </c>
    </row>
    <row r="2062" spans="1:77">
      <c r="A2062" s="15">
        <v>2057</v>
      </c>
      <c r="BP2062" s="27">
        <v>0.841696607566543</v>
      </c>
      <c r="BQ2062" s="27">
        <v>10634.511915008</v>
      </c>
      <c r="BR2062" s="27">
        <v>1.4617388246585</v>
      </c>
      <c r="BS2062" s="27">
        <v>22832.9815961439</v>
      </c>
      <c r="BU2062">
        <f t="shared" si="128"/>
        <v>115619.979219973</v>
      </c>
      <c r="BV2062">
        <f t="shared" si="129"/>
        <v>196427.842102632</v>
      </c>
      <c r="BW2062" s="29">
        <v>2057</v>
      </c>
      <c r="BX2062">
        <f t="shared" si="130"/>
        <v>0</v>
      </c>
      <c r="BY2062">
        <f t="shared" si="131"/>
        <v>1</v>
      </c>
    </row>
    <row r="2063" spans="1:77">
      <c r="A2063" s="15">
        <v>2058</v>
      </c>
      <c r="BP2063" s="27">
        <v>0.796946516300252</v>
      </c>
      <c r="BQ2063" s="27">
        <v>17649.3034817676</v>
      </c>
      <c r="BR2063" s="27">
        <v>1.40049747634878</v>
      </c>
      <c r="BS2063" s="27">
        <v>34386.5582686591</v>
      </c>
      <c r="BU2063">
        <f t="shared" si="128"/>
        <v>101892.67396327</v>
      </c>
      <c r="BV2063">
        <f t="shared" si="129"/>
        <v>175688.063183657</v>
      </c>
      <c r="BW2063" s="29">
        <v>2058</v>
      </c>
      <c r="BX2063">
        <f t="shared" si="130"/>
        <v>0</v>
      </c>
      <c r="BY2063">
        <f t="shared" si="131"/>
        <v>1</v>
      </c>
    </row>
    <row r="2064" spans="1:77">
      <c r="A2064" s="15">
        <v>2059</v>
      </c>
      <c r="BP2064" s="27">
        <v>0.824829291628752</v>
      </c>
      <c r="BQ2064" s="27">
        <v>13798.9635843102</v>
      </c>
      <c r="BR2064" s="27">
        <v>1.40030795488948</v>
      </c>
      <c r="BS2064" s="27">
        <v>27486.644131716</v>
      </c>
      <c r="BU2064">
        <f t="shared" si="128"/>
        <v>109925.430160003</v>
      </c>
      <c r="BV2064">
        <f t="shared" si="129"/>
        <v>182559.549101706</v>
      </c>
      <c r="BW2064" s="29">
        <v>2059</v>
      </c>
      <c r="BX2064">
        <f t="shared" si="130"/>
        <v>0</v>
      </c>
      <c r="BY2064">
        <f t="shared" si="131"/>
        <v>1</v>
      </c>
    </row>
    <row r="2065" spans="1:77">
      <c r="A2065" s="15">
        <v>2060</v>
      </c>
      <c r="BP2065" s="27">
        <v>0.810864191586624</v>
      </c>
      <c r="BQ2065" s="27">
        <v>12224.6055243891</v>
      </c>
      <c r="BR2065" s="27">
        <v>1.39165864161541</v>
      </c>
      <c r="BS2065" s="27">
        <v>24176.1004461503</v>
      </c>
      <c r="BU2065">
        <f t="shared" si="128"/>
        <v>109405.023213604</v>
      </c>
      <c r="BV2065">
        <f t="shared" si="129"/>
        <v>184572.695796161</v>
      </c>
      <c r="BW2065" s="29">
        <v>2060</v>
      </c>
      <c r="BX2065">
        <f t="shared" si="130"/>
        <v>0</v>
      </c>
      <c r="BY2065">
        <f t="shared" si="131"/>
        <v>1</v>
      </c>
    </row>
    <row r="2066" spans="1:77">
      <c r="A2066" s="15">
        <v>2061</v>
      </c>
      <c r="BP2066" s="27">
        <v>0.86337056931457</v>
      </c>
      <c r="BQ2066" s="27">
        <v>11516.4634460552</v>
      </c>
      <c r="BR2066" s="27">
        <v>1.4949143418088</v>
      </c>
      <c r="BS2066" s="27">
        <v>24450.5968704631</v>
      </c>
      <c r="BU2066">
        <f t="shared" si="128"/>
        <v>117989.12195113</v>
      </c>
      <c r="BV2066">
        <f t="shared" si="129"/>
        <v>199786.554400857</v>
      </c>
      <c r="BW2066" s="29">
        <v>2061</v>
      </c>
      <c r="BX2066">
        <f t="shared" si="130"/>
        <v>0</v>
      </c>
      <c r="BY2066">
        <f t="shared" si="131"/>
        <v>1</v>
      </c>
    </row>
    <row r="2067" spans="1:77">
      <c r="A2067" s="15">
        <v>2062</v>
      </c>
      <c r="BP2067" s="27">
        <v>0.829985317210845</v>
      </c>
      <c r="BQ2067" s="27">
        <v>12485.9660355254</v>
      </c>
      <c r="BR2067" s="27">
        <v>1.44498427001829</v>
      </c>
      <c r="BS2067" s="27">
        <v>26287.3537329263</v>
      </c>
      <c r="BU2067">
        <f t="shared" si="128"/>
        <v>112011.831546101</v>
      </c>
      <c r="BV2067">
        <f t="shared" si="129"/>
        <v>190460.286769818</v>
      </c>
      <c r="BW2067" s="29">
        <v>2062</v>
      </c>
      <c r="BX2067">
        <f t="shared" si="130"/>
        <v>0</v>
      </c>
      <c r="BY2067">
        <f t="shared" si="131"/>
        <v>1</v>
      </c>
    </row>
    <row r="2068" spans="1:77">
      <c r="A2068" s="15">
        <v>2063</v>
      </c>
      <c r="BP2068" s="27">
        <v>0.818449734997224</v>
      </c>
      <c r="BQ2068" s="27">
        <v>10279.3297544124</v>
      </c>
      <c r="BR2068" s="27">
        <v>1.42728011899227</v>
      </c>
      <c r="BS2068" s="27">
        <v>26295.3564425733</v>
      </c>
      <c r="BU2068">
        <f t="shared" si="128"/>
        <v>112488.130495171</v>
      </c>
      <c r="BV2068">
        <f t="shared" si="129"/>
        <v>187796.661406267</v>
      </c>
      <c r="BW2068" s="29">
        <v>2063</v>
      </c>
      <c r="BX2068">
        <f t="shared" si="130"/>
        <v>0</v>
      </c>
      <c r="BY2068">
        <f t="shared" si="131"/>
        <v>1</v>
      </c>
    </row>
    <row r="2069" spans="1:77">
      <c r="A2069" s="15">
        <v>2064</v>
      </c>
      <c r="BP2069" s="27">
        <v>0.76214486271275</v>
      </c>
      <c r="BQ2069" s="27">
        <v>17528.2856944747</v>
      </c>
      <c r="BR2069" s="27">
        <v>1.31844945835086</v>
      </c>
      <c r="BS2069" s="27">
        <v>34046.3007292949</v>
      </c>
      <c r="BU2069">
        <f t="shared" si="128"/>
        <v>96793.4437124378</v>
      </c>
      <c r="BV2069">
        <f t="shared" si="129"/>
        <v>163721.118023334</v>
      </c>
      <c r="BW2069" s="29">
        <v>2064</v>
      </c>
      <c r="BX2069">
        <f t="shared" si="130"/>
        <v>0</v>
      </c>
      <c r="BY2069">
        <f t="shared" si="131"/>
        <v>1</v>
      </c>
    </row>
    <row r="2070" spans="1:77">
      <c r="A2070" s="15">
        <v>2065</v>
      </c>
      <c r="BP2070" s="27">
        <v>0.798725480022864</v>
      </c>
      <c r="BQ2070" s="27">
        <v>15396.7191993527</v>
      </c>
      <c r="BR2070" s="27">
        <v>1.35609528950566</v>
      </c>
      <c r="BS2070" s="27">
        <v>27790.5345041407</v>
      </c>
      <c r="BU2070">
        <f t="shared" si="128"/>
        <v>104412.102804077</v>
      </c>
      <c r="BV2070">
        <f t="shared" si="129"/>
        <v>175623.758921709</v>
      </c>
      <c r="BW2070" s="29">
        <v>2065</v>
      </c>
      <c r="BX2070">
        <f t="shared" si="130"/>
        <v>0</v>
      </c>
      <c r="BY2070">
        <f t="shared" si="131"/>
        <v>1</v>
      </c>
    </row>
    <row r="2071" spans="1:77">
      <c r="A2071" s="15">
        <v>2066</v>
      </c>
      <c r="BP2071" s="27">
        <v>0.825164063317063</v>
      </c>
      <c r="BQ2071" s="27">
        <v>13314.7290304882</v>
      </c>
      <c r="BR2071" s="27">
        <v>1.40324740260739</v>
      </c>
      <c r="BS2071" s="27">
        <v>29045.4462073919</v>
      </c>
      <c r="BU2071">
        <f t="shared" si="128"/>
        <v>110459.880467071</v>
      </c>
      <c r="BV2071">
        <f t="shared" si="129"/>
        <v>181441.664183716</v>
      </c>
      <c r="BW2071" s="29">
        <v>2066</v>
      </c>
      <c r="BX2071">
        <f t="shared" si="130"/>
        <v>0</v>
      </c>
      <c r="BY2071">
        <f t="shared" si="131"/>
        <v>1</v>
      </c>
    </row>
    <row r="2072" spans="1:77">
      <c r="A2072" s="15">
        <v>2067</v>
      </c>
      <c r="BP2072" s="27">
        <v>0.881526692377123</v>
      </c>
      <c r="BQ2072" s="27">
        <v>19513.2078237872</v>
      </c>
      <c r="BR2072" s="27">
        <v>1.53288471899952</v>
      </c>
      <c r="BS2072" s="27">
        <v>31083.5592100367</v>
      </c>
      <c r="BU2072">
        <f t="shared" si="128"/>
        <v>112715.796032781</v>
      </c>
      <c r="BV2072">
        <f t="shared" si="129"/>
        <v>198849.148639891</v>
      </c>
      <c r="BW2072" s="29">
        <v>2067</v>
      </c>
      <c r="BX2072">
        <f t="shared" si="130"/>
        <v>0</v>
      </c>
      <c r="BY2072">
        <f t="shared" si="131"/>
        <v>1</v>
      </c>
    </row>
    <row r="2073" spans="1:77">
      <c r="A2073" s="15">
        <v>2068</v>
      </c>
      <c r="BP2073" s="27">
        <v>0.839693170889554</v>
      </c>
      <c r="BQ2073" s="27">
        <v>11947.1837428875</v>
      </c>
      <c r="BR2073" s="27">
        <v>1.46320990914477</v>
      </c>
      <c r="BS2073" s="27">
        <v>26252.1909723485</v>
      </c>
      <c r="BU2073">
        <f t="shared" si="128"/>
        <v>114006.791890546</v>
      </c>
      <c r="BV2073">
        <f t="shared" si="129"/>
        <v>193229.295399366</v>
      </c>
      <c r="BW2073" s="29">
        <v>2068</v>
      </c>
      <c r="BX2073">
        <f t="shared" si="130"/>
        <v>0</v>
      </c>
      <c r="BY2073">
        <f t="shared" si="131"/>
        <v>1</v>
      </c>
    </row>
    <row r="2074" spans="1:77">
      <c r="A2074" s="15">
        <v>2069</v>
      </c>
      <c r="BP2074" s="27">
        <v>0.826675936845123</v>
      </c>
      <c r="BQ2074" s="27">
        <v>15878.0589079541</v>
      </c>
      <c r="BR2074" s="27">
        <v>1.40295480757491</v>
      </c>
      <c r="BS2074" s="27">
        <v>28593.2210626846</v>
      </c>
      <c r="BU2074">
        <f t="shared" si="128"/>
        <v>108123.331618814</v>
      </c>
      <c r="BV2074">
        <f t="shared" si="129"/>
        <v>181850.000073551</v>
      </c>
      <c r="BW2074" s="29">
        <v>2069</v>
      </c>
      <c r="BX2074">
        <f t="shared" si="130"/>
        <v>0</v>
      </c>
      <c r="BY2074">
        <f t="shared" si="131"/>
        <v>1</v>
      </c>
    </row>
    <row r="2075" spans="1:77">
      <c r="A2075" s="15">
        <v>2070</v>
      </c>
      <c r="BP2075" s="27">
        <v>0.783522815138727</v>
      </c>
      <c r="BQ2075" s="27">
        <v>11815.4372386844</v>
      </c>
      <c r="BR2075" s="27">
        <v>1.33658383495136</v>
      </c>
      <c r="BS2075" s="27">
        <v>28223.5274930859</v>
      </c>
      <c r="BU2075">
        <f t="shared" si="128"/>
        <v>105712.985032125</v>
      </c>
      <c r="BV2075">
        <f t="shared" si="129"/>
        <v>172264.047749618</v>
      </c>
      <c r="BW2075" s="29">
        <v>2070</v>
      </c>
      <c r="BX2075">
        <f t="shared" si="130"/>
        <v>0</v>
      </c>
      <c r="BY2075">
        <f t="shared" si="131"/>
        <v>1</v>
      </c>
    </row>
    <row r="2076" spans="1:77">
      <c r="A2076" s="15">
        <v>2071</v>
      </c>
      <c r="BP2076" s="27">
        <v>0.789716057024109</v>
      </c>
      <c r="BQ2076" s="27">
        <v>17780.81453309</v>
      </c>
      <c r="BR2076" s="27">
        <v>1.30922448687635</v>
      </c>
      <c r="BS2076" s="27">
        <v>34379.4654379649</v>
      </c>
      <c r="BU2076">
        <f t="shared" si="128"/>
        <v>100676.594020526</v>
      </c>
      <c r="BV2076">
        <f t="shared" si="129"/>
        <v>162004.207593488</v>
      </c>
      <c r="BW2076" s="29">
        <v>2071</v>
      </c>
      <c r="BX2076">
        <f t="shared" si="130"/>
        <v>0</v>
      </c>
      <c r="BY2076">
        <f t="shared" si="131"/>
        <v>1</v>
      </c>
    </row>
    <row r="2077" spans="1:77">
      <c r="A2077" s="15">
        <v>2072</v>
      </c>
      <c r="BP2077" s="27">
        <v>0.86074628997291</v>
      </c>
      <c r="BQ2077" s="27">
        <v>10173.646956783</v>
      </c>
      <c r="BR2077" s="27">
        <v>1.46958619984652</v>
      </c>
      <c r="BS2077" s="27">
        <v>22267.6445759386</v>
      </c>
      <c r="BU2077">
        <f t="shared" si="128"/>
        <v>118938.296539154</v>
      </c>
      <c r="BV2077">
        <f t="shared" si="129"/>
        <v>198170.28540104</v>
      </c>
      <c r="BW2077" s="29">
        <v>2072</v>
      </c>
      <c r="BX2077">
        <f t="shared" si="130"/>
        <v>0</v>
      </c>
      <c r="BY2077">
        <f t="shared" si="131"/>
        <v>1</v>
      </c>
    </row>
    <row r="2078" spans="1:77">
      <c r="A2078" s="15">
        <v>2073</v>
      </c>
      <c r="BP2078" s="27">
        <v>0.802887724705396</v>
      </c>
      <c r="BQ2078" s="27">
        <v>14965.7969963858</v>
      </c>
      <c r="BR2078" s="27">
        <v>1.4010138491564</v>
      </c>
      <c r="BS2078" s="27">
        <v>29863.8581051165</v>
      </c>
      <c r="BU2078">
        <f t="shared" si="128"/>
        <v>105467.361709424</v>
      </c>
      <c r="BV2078">
        <f t="shared" si="129"/>
        <v>180288.219268343</v>
      </c>
      <c r="BW2078" s="29">
        <v>2073</v>
      </c>
      <c r="BX2078">
        <f t="shared" si="130"/>
        <v>0</v>
      </c>
      <c r="BY2078">
        <f t="shared" si="131"/>
        <v>1</v>
      </c>
    </row>
    <row r="2079" spans="1:77">
      <c r="A2079" s="15">
        <v>2074</v>
      </c>
      <c r="BP2079" s="27">
        <v>0.780243623079589</v>
      </c>
      <c r="BQ2079" s="27">
        <v>12929.199757121</v>
      </c>
      <c r="BR2079" s="27">
        <v>1.35414419675717</v>
      </c>
      <c r="BS2079" s="27">
        <v>26053.1248520754</v>
      </c>
      <c r="BU2079">
        <f t="shared" si="128"/>
        <v>104107.343704817</v>
      </c>
      <c r="BV2079">
        <f t="shared" si="129"/>
        <v>177068.504661501</v>
      </c>
      <c r="BW2079" s="29">
        <v>2074</v>
      </c>
      <c r="BX2079">
        <f t="shared" si="130"/>
        <v>0</v>
      </c>
      <c r="BY2079">
        <f t="shared" si="131"/>
        <v>1</v>
      </c>
    </row>
    <row r="2080" spans="1:77">
      <c r="A2080" s="15">
        <v>2075</v>
      </c>
      <c r="BP2080" s="27">
        <v>0.742697478696516</v>
      </c>
      <c r="BQ2080" s="27">
        <v>10694.2934440979</v>
      </c>
      <c r="BR2080" s="27">
        <v>1.27287031675832</v>
      </c>
      <c r="BS2080" s="27">
        <v>26333.3625723308</v>
      </c>
      <c r="BU2080">
        <f t="shared" si="128"/>
        <v>100710.328360379</v>
      </c>
      <c r="BV2080">
        <f t="shared" si="129"/>
        <v>164597.184941417</v>
      </c>
      <c r="BW2080" s="29">
        <v>2075</v>
      </c>
      <c r="BX2080">
        <f t="shared" si="130"/>
        <v>0</v>
      </c>
      <c r="BY2080">
        <f t="shared" si="131"/>
        <v>1</v>
      </c>
    </row>
    <row r="2081" spans="1:77">
      <c r="A2081" s="15">
        <v>2076</v>
      </c>
      <c r="BP2081" s="27">
        <v>0.814414015305045</v>
      </c>
      <c r="BQ2081" s="27">
        <v>21529.6860230241</v>
      </c>
      <c r="BR2081" s="27">
        <v>1.4123268140074</v>
      </c>
      <c r="BS2081" s="27">
        <v>41836.8750925024</v>
      </c>
      <c r="BU2081">
        <f t="shared" si="128"/>
        <v>100632.416272733</v>
      </c>
      <c r="BV2081">
        <f t="shared" si="129"/>
        <v>170012.147008608</v>
      </c>
      <c r="BW2081" s="29">
        <v>2076</v>
      </c>
      <c r="BX2081">
        <f t="shared" si="130"/>
        <v>0</v>
      </c>
      <c r="BY2081">
        <f t="shared" si="131"/>
        <v>1</v>
      </c>
    </row>
    <row r="2082" spans="1:77">
      <c r="A2082" s="15">
        <v>2077</v>
      </c>
      <c r="BP2082" s="27">
        <v>0.840918832668845</v>
      </c>
      <c r="BQ2082" s="27">
        <v>11743.4828876508</v>
      </c>
      <c r="BR2082" s="27">
        <v>1.42186646307506</v>
      </c>
      <c r="BS2082" s="27">
        <v>23994.4945934503</v>
      </c>
      <c r="BU2082">
        <f t="shared" si="128"/>
        <v>114394.342012676</v>
      </c>
      <c r="BV2082">
        <f t="shared" si="129"/>
        <v>189285.474867808</v>
      </c>
      <c r="BW2082" s="29">
        <v>2077</v>
      </c>
      <c r="BX2082">
        <f t="shared" si="130"/>
        <v>0</v>
      </c>
      <c r="BY2082">
        <f t="shared" si="131"/>
        <v>1</v>
      </c>
    </row>
    <row r="2083" spans="1:77">
      <c r="A2083" s="15">
        <v>2078</v>
      </c>
      <c r="BP2083" s="27">
        <v>0.796934220263666</v>
      </c>
      <c r="BQ2083" s="27">
        <v>22852.9997560877</v>
      </c>
      <c r="BR2083" s="27">
        <v>1.36870552504466</v>
      </c>
      <c r="BS2083" s="27">
        <v>40851.6029810858</v>
      </c>
      <c r="BU2083">
        <f t="shared" si="128"/>
        <v>96687.1332834621</v>
      </c>
      <c r="BV2083">
        <f t="shared" si="129"/>
        <v>164454.225775613</v>
      </c>
      <c r="BW2083" s="29">
        <v>2078</v>
      </c>
      <c r="BX2083">
        <f t="shared" si="130"/>
        <v>0</v>
      </c>
      <c r="BY2083">
        <f t="shared" si="131"/>
        <v>1</v>
      </c>
    </row>
    <row r="2084" spans="1:77">
      <c r="A2084" s="15">
        <v>2079</v>
      </c>
      <c r="BP2084" s="27">
        <v>0.814507651290254</v>
      </c>
      <c r="BQ2084" s="27">
        <v>13789.0785661757</v>
      </c>
      <c r="BR2084" s="27">
        <v>1.43570288625773</v>
      </c>
      <c r="BS2084" s="27">
        <v>30434.5025490389</v>
      </c>
      <c r="BU2084">
        <f t="shared" si="128"/>
        <v>108387.069127362</v>
      </c>
      <c r="BV2084">
        <f t="shared" si="129"/>
        <v>184920.93038962</v>
      </c>
      <c r="BW2084" s="29">
        <v>2079</v>
      </c>
      <c r="BX2084">
        <f t="shared" si="130"/>
        <v>0</v>
      </c>
      <c r="BY2084">
        <f t="shared" si="131"/>
        <v>1</v>
      </c>
    </row>
    <row r="2085" spans="1:77">
      <c r="A2085" s="15">
        <v>2080</v>
      </c>
      <c r="BP2085" s="27">
        <v>0.805895870616388</v>
      </c>
      <c r="BQ2085" s="27">
        <v>15674.8821394054</v>
      </c>
      <c r="BR2085" s="27">
        <v>1.39168450222963</v>
      </c>
      <c r="BS2085" s="27">
        <v>37494.8013207791</v>
      </c>
      <c r="BU2085">
        <f t="shared" si="128"/>
        <v>105209.498453053</v>
      </c>
      <c r="BV2085">
        <f t="shared" si="129"/>
        <v>171257.874013666</v>
      </c>
      <c r="BW2085" s="29">
        <v>2080</v>
      </c>
      <c r="BX2085">
        <f t="shared" si="130"/>
        <v>0</v>
      </c>
      <c r="BY2085">
        <f t="shared" si="131"/>
        <v>1</v>
      </c>
    </row>
    <row r="2086" spans="1:77">
      <c r="A2086" s="15">
        <v>2081</v>
      </c>
      <c r="BP2086" s="27">
        <v>0.77811646498729</v>
      </c>
      <c r="BQ2086" s="27">
        <v>14784.3087661387</v>
      </c>
      <c r="BR2086" s="27">
        <v>1.30568690900361</v>
      </c>
      <c r="BS2086" s="27">
        <v>27187.2975548636</v>
      </c>
      <c r="BU2086">
        <f t="shared" si="128"/>
        <v>101933.160981955</v>
      </c>
      <c r="BV2086">
        <f t="shared" si="129"/>
        <v>168665.738795678</v>
      </c>
      <c r="BW2086" s="29">
        <v>2081</v>
      </c>
      <c r="BX2086">
        <f t="shared" si="130"/>
        <v>0</v>
      </c>
      <c r="BY2086">
        <f t="shared" si="131"/>
        <v>1</v>
      </c>
    </row>
    <row r="2087" spans="1:77">
      <c r="A2087" s="15">
        <v>2082</v>
      </c>
      <c r="BP2087" s="27">
        <v>0.815084613040322</v>
      </c>
      <c r="BQ2087" s="27">
        <v>11653.5930257082</v>
      </c>
      <c r="BR2087" s="27">
        <v>1.39414524710333</v>
      </c>
      <c r="BS2087" s="27">
        <v>28890.7109999187</v>
      </c>
      <c r="BU2087">
        <f t="shared" si="128"/>
        <v>110609.09893034</v>
      </c>
      <c r="BV2087">
        <f t="shared" si="129"/>
        <v>180231.076065581</v>
      </c>
      <c r="BW2087" s="29">
        <v>2082</v>
      </c>
      <c r="BX2087">
        <f t="shared" si="130"/>
        <v>0</v>
      </c>
      <c r="BY2087">
        <f t="shared" si="131"/>
        <v>1</v>
      </c>
    </row>
    <row r="2088" spans="1:77">
      <c r="A2088" s="15">
        <v>2083</v>
      </c>
      <c r="BP2088" s="27">
        <v>0.859559673598921</v>
      </c>
      <c r="BQ2088" s="27">
        <v>19548.5753830087</v>
      </c>
      <c r="BR2088" s="27">
        <v>1.47678166429102</v>
      </c>
      <c r="BS2088" s="27">
        <v>33307.7959030061</v>
      </c>
      <c r="BU2088">
        <f t="shared" si="128"/>
        <v>109385.375656829</v>
      </c>
      <c r="BV2088">
        <f t="shared" si="129"/>
        <v>188209.453740648</v>
      </c>
      <c r="BW2088" s="29">
        <v>2083</v>
      </c>
      <c r="BX2088">
        <f t="shared" si="130"/>
        <v>0</v>
      </c>
      <c r="BY2088">
        <f t="shared" si="131"/>
        <v>1</v>
      </c>
    </row>
    <row r="2089" spans="1:77">
      <c r="A2089" s="15">
        <v>2084</v>
      </c>
      <c r="BP2089" s="27">
        <v>0.794613463274415</v>
      </c>
      <c r="BQ2089" s="27">
        <v>12950.7366979089</v>
      </c>
      <c r="BR2089" s="27">
        <v>1.37727493152558</v>
      </c>
      <c r="BS2089" s="27">
        <v>27468.1651038726</v>
      </c>
      <c r="BU2089">
        <f t="shared" si="128"/>
        <v>106241.282793253</v>
      </c>
      <c r="BV2089">
        <f t="shared" si="129"/>
        <v>179123.074624964</v>
      </c>
      <c r="BW2089" s="29">
        <v>2084</v>
      </c>
      <c r="BX2089">
        <f t="shared" si="130"/>
        <v>0</v>
      </c>
      <c r="BY2089">
        <f t="shared" si="131"/>
        <v>1</v>
      </c>
    </row>
    <row r="2090" spans="1:77">
      <c r="A2090" s="15">
        <v>2085</v>
      </c>
      <c r="BP2090" s="27">
        <v>0.86028449227924</v>
      </c>
      <c r="BQ2090" s="27">
        <v>14923.5833919485</v>
      </c>
      <c r="BR2090" s="27">
        <v>1.50721975061307</v>
      </c>
      <c r="BS2090" s="27">
        <v>30957.8336341631</v>
      </c>
      <c r="BU2090">
        <f t="shared" si="128"/>
        <v>114119.090449937</v>
      </c>
      <c r="BV2090">
        <f t="shared" si="129"/>
        <v>195125.128957797</v>
      </c>
      <c r="BW2090" s="29">
        <v>2085</v>
      </c>
      <c r="BX2090">
        <f t="shared" si="130"/>
        <v>0</v>
      </c>
      <c r="BY2090">
        <f t="shared" si="131"/>
        <v>1</v>
      </c>
    </row>
    <row r="2091" spans="1:77">
      <c r="A2091" s="15">
        <v>2086</v>
      </c>
      <c r="BP2091" s="27">
        <v>0.81173704422954</v>
      </c>
      <c r="BQ2091" s="27">
        <v>17824.7546342461</v>
      </c>
      <c r="BR2091" s="27">
        <v>1.39458704242839</v>
      </c>
      <c r="BS2091" s="27">
        <v>33750.5597285507</v>
      </c>
      <c r="BU2091">
        <f t="shared" si="128"/>
        <v>103935.802000185</v>
      </c>
      <c r="BV2091">
        <f t="shared" si="129"/>
        <v>175437.496635708</v>
      </c>
      <c r="BW2091" s="29">
        <v>2086</v>
      </c>
      <c r="BX2091">
        <f t="shared" si="130"/>
        <v>0</v>
      </c>
      <c r="BY2091">
        <f t="shared" si="131"/>
        <v>1</v>
      </c>
    </row>
    <row r="2092" spans="1:77">
      <c r="A2092" s="15">
        <v>2087</v>
      </c>
      <c r="BP2092" s="27">
        <v>0.754282682811178</v>
      </c>
      <c r="BQ2092" s="27">
        <v>15586.8109300841</v>
      </c>
      <c r="BR2092" s="27">
        <v>1.27338868782353</v>
      </c>
      <c r="BS2092" s="27">
        <v>29855.7347507609</v>
      </c>
      <c r="BU2092">
        <f t="shared" si="128"/>
        <v>97555.5914915927</v>
      </c>
      <c r="BV2092">
        <f t="shared" si="129"/>
        <v>161152.568422769</v>
      </c>
      <c r="BW2092" s="29">
        <v>2087</v>
      </c>
      <c r="BX2092">
        <f t="shared" si="130"/>
        <v>0</v>
      </c>
      <c r="BY2092">
        <f t="shared" si="131"/>
        <v>1</v>
      </c>
    </row>
    <row r="2093" spans="1:77">
      <c r="A2093" s="15">
        <v>2088</v>
      </c>
      <c r="BP2093" s="27">
        <v>0.832651406314683</v>
      </c>
      <c r="BQ2093" s="27">
        <v>14652.5049535832</v>
      </c>
      <c r="BR2093" s="27">
        <v>1.45668006761409</v>
      </c>
      <c r="BS2093" s="27">
        <v>27526.6008947249</v>
      </c>
      <c r="BU2093">
        <f t="shared" si="128"/>
        <v>110245.205993619</v>
      </c>
      <c r="BV2093">
        <f t="shared" si="129"/>
        <v>190975.409247389</v>
      </c>
      <c r="BW2093" s="29">
        <v>2088</v>
      </c>
      <c r="BX2093">
        <f t="shared" si="130"/>
        <v>0</v>
      </c>
      <c r="BY2093">
        <f t="shared" si="131"/>
        <v>1</v>
      </c>
    </row>
    <row r="2094" spans="1:77">
      <c r="A2094" s="15">
        <v>2089</v>
      </c>
      <c r="BP2094" s="27">
        <v>0.819269685054644</v>
      </c>
      <c r="BQ2094" s="27">
        <v>19250.6654434601</v>
      </c>
      <c r="BR2094" s="27">
        <v>1.4287938985861</v>
      </c>
      <c r="BS2094" s="27">
        <v>35340.5497847735</v>
      </c>
      <c r="BU2094">
        <f t="shared" si="128"/>
        <v>103639.787314736</v>
      </c>
      <c r="BV2094">
        <f t="shared" si="129"/>
        <v>178978.535003142</v>
      </c>
      <c r="BW2094" s="29">
        <v>2089</v>
      </c>
      <c r="BX2094">
        <f t="shared" si="130"/>
        <v>0</v>
      </c>
      <c r="BY2094">
        <f t="shared" si="131"/>
        <v>1</v>
      </c>
    </row>
    <row r="2095" spans="1:77">
      <c r="A2095" s="15">
        <v>2090</v>
      </c>
      <c r="BP2095" s="27">
        <v>0.801787133511183</v>
      </c>
      <c r="BQ2095" s="27">
        <v>19556.40133704</v>
      </c>
      <c r="BR2095" s="27">
        <v>1.38290279320051</v>
      </c>
      <c r="BS2095" s="27">
        <v>36323.4236115406</v>
      </c>
      <c r="BU2095">
        <f t="shared" si="128"/>
        <v>100711.668689638</v>
      </c>
      <c r="BV2095">
        <f t="shared" si="129"/>
        <v>171111.995368536</v>
      </c>
      <c r="BW2095" s="29">
        <v>2090</v>
      </c>
      <c r="BX2095">
        <f t="shared" si="130"/>
        <v>0</v>
      </c>
      <c r="BY2095">
        <f t="shared" si="131"/>
        <v>1</v>
      </c>
    </row>
    <row r="2096" spans="1:77">
      <c r="A2096" s="15">
        <v>2091</v>
      </c>
      <c r="BP2096" s="27">
        <v>0.824167191891338</v>
      </c>
      <c r="BQ2096" s="27">
        <v>12193.2854673621</v>
      </c>
      <c r="BR2096" s="27">
        <v>1.43516973827986</v>
      </c>
      <c r="BS2096" s="27">
        <v>24900.7278161838</v>
      </c>
      <c r="BU2096">
        <f t="shared" si="128"/>
        <v>111431.793316339</v>
      </c>
      <c r="BV2096">
        <f t="shared" si="129"/>
        <v>190374.732925794</v>
      </c>
      <c r="BW2096" s="29">
        <v>2091</v>
      </c>
      <c r="BX2096">
        <f t="shared" si="130"/>
        <v>0</v>
      </c>
      <c r="BY2096">
        <f t="shared" si="131"/>
        <v>1</v>
      </c>
    </row>
    <row r="2097" spans="1:77">
      <c r="A2097" s="15">
        <v>2092</v>
      </c>
      <c r="BP2097" s="27">
        <v>0.756780522914518</v>
      </c>
      <c r="BQ2097" s="27">
        <v>21578.4770196222</v>
      </c>
      <c r="BR2097" s="27">
        <v>1.28358630255817</v>
      </c>
      <c r="BS2097" s="27">
        <v>36449.0738173816</v>
      </c>
      <c r="BU2097">
        <f t="shared" si="128"/>
        <v>91938.6014175554</v>
      </c>
      <c r="BV2097">
        <f t="shared" si="129"/>
        <v>156088.871566343</v>
      </c>
      <c r="BW2097" s="29">
        <v>2092</v>
      </c>
      <c r="BX2097">
        <f t="shared" si="130"/>
        <v>0</v>
      </c>
      <c r="BY2097">
        <f t="shared" si="131"/>
        <v>1</v>
      </c>
    </row>
    <row r="2098" spans="1:77">
      <c r="A2098" s="15">
        <v>2093</v>
      </c>
      <c r="BP2098" s="27">
        <v>0.768648300970678</v>
      </c>
      <c r="BQ2098" s="27">
        <v>16030.7380072888</v>
      </c>
      <c r="BR2098" s="27">
        <v>1.28729567851888</v>
      </c>
      <c r="BS2098" s="27">
        <v>32661.3373556793</v>
      </c>
      <c r="BU2098">
        <f t="shared" si="128"/>
        <v>99266.5071383129</v>
      </c>
      <c r="BV2098">
        <f t="shared" si="129"/>
        <v>160433.014422153</v>
      </c>
      <c r="BW2098" s="29">
        <v>2093</v>
      </c>
      <c r="BX2098">
        <f t="shared" si="130"/>
        <v>0</v>
      </c>
      <c r="BY2098">
        <f t="shared" si="131"/>
        <v>1</v>
      </c>
    </row>
    <row r="2099" spans="1:77">
      <c r="A2099" s="15">
        <v>2094</v>
      </c>
      <c r="BP2099" s="27">
        <v>0.75764428312103</v>
      </c>
      <c r="BQ2099" s="27">
        <v>12054.0849953354</v>
      </c>
      <c r="BR2099" s="27">
        <v>1.31282827257192</v>
      </c>
      <c r="BS2099" s="27">
        <v>24826.3548644166</v>
      </c>
      <c r="BU2099">
        <f t="shared" si="128"/>
        <v>101592.557472819</v>
      </c>
      <c r="BV2099">
        <f t="shared" si="129"/>
        <v>172097.886021371</v>
      </c>
      <c r="BW2099" s="29">
        <v>2094</v>
      </c>
      <c r="BX2099">
        <f t="shared" si="130"/>
        <v>0</v>
      </c>
      <c r="BY2099">
        <f t="shared" si="131"/>
        <v>1</v>
      </c>
    </row>
    <row r="2100" spans="1:77">
      <c r="A2100" s="15">
        <v>2095</v>
      </c>
      <c r="BP2100" s="27">
        <v>0.833385787543362</v>
      </c>
      <c r="BQ2100" s="27">
        <v>13405.0536569244</v>
      </c>
      <c r="BR2100" s="27">
        <v>1.44363400576195</v>
      </c>
      <c r="BS2100" s="27">
        <v>28454.4509230336</v>
      </c>
      <c r="BU2100">
        <f t="shared" si="128"/>
        <v>111602.81447458</v>
      </c>
      <c r="BV2100">
        <f t="shared" si="129"/>
        <v>188090.649941259</v>
      </c>
      <c r="BW2100" s="29">
        <v>2095</v>
      </c>
      <c r="BX2100">
        <f t="shared" si="130"/>
        <v>0</v>
      </c>
      <c r="BY2100">
        <f t="shared" si="131"/>
        <v>1</v>
      </c>
    </row>
    <row r="2101" spans="1:77">
      <c r="A2101" s="15">
        <v>2096</v>
      </c>
      <c r="BP2101" s="27">
        <v>0.831521812872756</v>
      </c>
      <c r="BQ2101" s="27">
        <v>13131.6893614323</v>
      </c>
      <c r="BR2101" s="27">
        <v>1.43893089719959</v>
      </c>
      <c r="BS2101" s="27">
        <v>30225.086895978</v>
      </c>
      <c r="BU2101">
        <f t="shared" si="128"/>
        <v>111596.582569481</v>
      </c>
      <c r="BV2101">
        <f t="shared" si="129"/>
        <v>185614.547683961</v>
      </c>
      <c r="BW2101" s="29">
        <v>2096</v>
      </c>
      <c r="BX2101">
        <f t="shared" si="130"/>
        <v>0</v>
      </c>
      <c r="BY2101">
        <f t="shared" si="131"/>
        <v>1</v>
      </c>
    </row>
    <row r="2102" spans="1:77">
      <c r="A2102" s="15">
        <v>2097</v>
      </c>
      <c r="BP2102" s="27">
        <v>0.800149706025971</v>
      </c>
      <c r="BQ2102" s="27">
        <v>14012.1737522225</v>
      </c>
      <c r="BR2102" s="27">
        <v>1.37716436008869</v>
      </c>
      <c r="BS2102" s="27">
        <v>26383.280924299</v>
      </c>
      <c r="BU2102">
        <f t="shared" si="128"/>
        <v>106010.282151673</v>
      </c>
      <c r="BV2102">
        <f t="shared" si="129"/>
        <v>180191.373089005</v>
      </c>
      <c r="BW2102" s="29">
        <v>2097</v>
      </c>
      <c r="BX2102">
        <f t="shared" si="130"/>
        <v>0</v>
      </c>
      <c r="BY2102">
        <f t="shared" si="131"/>
        <v>1</v>
      </c>
    </row>
    <row r="2103" spans="1:77">
      <c r="A2103" s="15">
        <v>2098</v>
      </c>
      <c r="BP2103" s="27">
        <v>0.774338375016742</v>
      </c>
      <c r="BQ2103" s="27">
        <v>15202.0988496228</v>
      </c>
      <c r="BR2103" s="27">
        <v>1.33837753616265</v>
      </c>
      <c r="BS2103" s="27">
        <v>30419.1262750297</v>
      </c>
      <c r="BU2103">
        <f t="shared" si="128"/>
        <v>100948.657402888</v>
      </c>
      <c r="BV2103">
        <f t="shared" si="129"/>
        <v>170337.504149368</v>
      </c>
      <c r="BW2103" s="29">
        <v>2098</v>
      </c>
      <c r="BX2103">
        <f t="shared" si="130"/>
        <v>0</v>
      </c>
      <c r="BY2103">
        <f t="shared" si="131"/>
        <v>1</v>
      </c>
    </row>
    <row r="2104" spans="1:77">
      <c r="A2104" s="15">
        <v>2099</v>
      </c>
      <c r="BP2104" s="27">
        <v>0.794818982835941</v>
      </c>
      <c r="BQ2104" s="27">
        <v>14490.7873262995</v>
      </c>
      <c r="BR2104" s="27">
        <v>1.3510799934287</v>
      </c>
      <c r="BS2104" s="27">
        <v>30314.3444182921</v>
      </c>
      <c r="BU2104">
        <f t="shared" si="128"/>
        <v>104732.060099092</v>
      </c>
      <c r="BV2104">
        <f t="shared" si="129"/>
        <v>172347.654596013</v>
      </c>
      <c r="BW2104" s="29">
        <v>2099</v>
      </c>
      <c r="BX2104">
        <f t="shared" si="130"/>
        <v>0</v>
      </c>
      <c r="BY2104">
        <f t="shared" si="131"/>
        <v>1</v>
      </c>
    </row>
    <row r="2105" spans="1:77">
      <c r="A2105" s="15">
        <v>2100</v>
      </c>
      <c r="BP2105" s="27">
        <v>0.849256979971159</v>
      </c>
      <c r="BQ2105" s="27">
        <v>11883.0796224474</v>
      </c>
      <c r="BR2105" s="27">
        <v>1.49576120769986</v>
      </c>
      <c r="BS2105" s="27">
        <v>24656.4013411975</v>
      </c>
      <c r="BU2105">
        <f t="shared" si="128"/>
        <v>115505.467373226</v>
      </c>
      <c r="BV2105">
        <f t="shared" si="129"/>
        <v>199707.779813781</v>
      </c>
      <c r="BW2105" s="29">
        <v>2100</v>
      </c>
      <c r="BX2105">
        <f t="shared" si="130"/>
        <v>0</v>
      </c>
      <c r="BY2105">
        <f t="shared" si="131"/>
        <v>1</v>
      </c>
    </row>
    <row r="2106" spans="1:77">
      <c r="A2106" s="15">
        <v>2101</v>
      </c>
      <c r="BP2106" s="27">
        <v>0.820833199220697</v>
      </c>
      <c r="BQ2106" s="27">
        <v>22464.4643325144</v>
      </c>
      <c r="BR2106" s="27">
        <v>1.40791689786571</v>
      </c>
      <c r="BS2106" s="27">
        <v>46915.6127378716</v>
      </c>
      <c r="BU2106">
        <f t="shared" si="128"/>
        <v>100660.51555059</v>
      </c>
      <c r="BV2106">
        <f t="shared" si="129"/>
        <v>164271.921941984</v>
      </c>
      <c r="BW2106" s="29">
        <v>2101</v>
      </c>
      <c r="BX2106">
        <f t="shared" si="130"/>
        <v>0</v>
      </c>
      <c r="BY2106">
        <f t="shared" si="131"/>
        <v>1</v>
      </c>
    </row>
    <row r="2107" spans="1:77">
      <c r="A2107" s="15">
        <v>2102</v>
      </c>
      <c r="BP2107" s="27">
        <v>0.835210058764964</v>
      </c>
      <c r="BQ2107" s="27">
        <v>13004.178358379</v>
      </c>
      <c r="BR2107" s="27">
        <v>1.42905610374813</v>
      </c>
      <c r="BS2107" s="27">
        <v>24771.0217218841</v>
      </c>
      <c r="BU2107">
        <f t="shared" si="128"/>
        <v>112277.330456366</v>
      </c>
      <c r="BV2107">
        <f t="shared" si="129"/>
        <v>189587.393840336</v>
      </c>
      <c r="BW2107" s="29">
        <v>2102</v>
      </c>
      <c r="BX2107">
        <f t="shared" si="130"/>
        <v>0</v>
      </c>
      <c r="BY2107">
        <f t="shared" si="131"/>
        <v>1</v>
      </c>
    </row>
    <row r="2108" spans="1:77">
      <c r="A2108" s="15">
        <v>2103</v>
      </c>
      <c r="BP2108" s="27">
        <v>0.871341842779746</v>
      </c>
      <c r="BQ2108" s="27">
        <v>18503.0951943849</v>
      </c>
      <c r="BR2108" s="27">
        <v>1.49447490023007</v>
      </c>
      <c r="BS2108" s="27">
        <v>36951.9865942731</v>
      </c>
      <c r="BU2108">
        <f t="shared" si="128"/>
        <v>112198.181222577</v>
      </c>
      <c r="BV2108">
        <f t="shared" si="129"/>
        <v>187219.248440238</v>
      </c>
      <c r="BW2108" s="29">
        <v>2103</v>
      </c>
      <c r="BX2108">
        <f t="shared" si="130"/>
        <v>0</v>
      </c>
      <c r="BY2108">
        <f t="shared" si="131"/>
        <v>1</v>
      </c>
    </row>
    <row r="2109" spans="1:77">
      <c r="A2109" s="15">
        <v>2104</v>
      </c>
      <c r="BP2109" s="27">
        <v>0.765572154039967</v>
      </c>
      <c r="BQ2109" s="27">
        <v>18423.7946780591</v>
      </c>
      <c r="BR2109" s="27">
        <v>1.29923056162171</v>
      </c>
      <c r="BS2109" s="27">
        <v>38309.6387721683</v>
      </c>
      <c r="BU2109">
        <f t="shared" si="128"/>
        <v>96412.0284279359</v>
      </c>
      <c r="BV2109">
        <f t="shared" si="129"/>
        <v>156574.945471089</v>
      </c>
      <c r="BW2109" s="29">
        <v>2104</v>
      </c>
      <c r="BX2109">
        <f t="shared" si="130"/>
        <v>0</v>
      </c>
      <c r="BY2109">
        <f t="shared" si="131"/>
        <v>1</v>
      </c>
    </row>
    <row r="2110" spans="1:77">
      <c r="A2110" s="15">
        <v>2105</v>
      </c>
      <c r="BP2110" s="27">
        <v>0.812670451069643</v>
      </c>
      <c r="BQ2110" s="27">
        <v>14702.9167006554</v>
      </c>
      <c r="BR2110" s="27">
        <v>1.39466953430045</v>
      </c>
      <c r="BS2110" s="27">
        <v>28967.7497840723</v>
      </c>
      <c r="BU2110">
        <f t="shared" si="128"/>
        <v>107197.650959791</v>
      </c>
      <c r="BV2110">
        <f t="shared" si="129"/>
        <v>180232.680360995</v>
      </c>
      <c r="BW2110" s="29">
        <v>2105</v>
      </c>
      <c r="BX2110">
        <f t="shared" si="130"/>
        <v>0</v>
      </c>
      <c r="BY2110">
        <f t="shared" si="131"/>
        <v>1</v>
      </c>
    </row>
    <row r="2111" spans="1:77">
      <c r="A2111" s="15">
        <v>2106</v>
      </c>
      <c r="BP2111" s="27">
        <v>0.778350757160976</v>
      </c>
      <c r="BQ2111" s="27">
        <v>9769.58271963668</v>
      </c>
      <c r="BR2111" s="27">
        <v>1.34165499720405</v>
      </c>
      <c r="BS2111" s="27">
        <v>21036.8678350491</v>
      </c>
      <c r="BU2111">
        <f t="shared" si="128"/>
        <v>106983.03085451</v>
      </c>
      <c r="BV2111">
        <f t="shared" si="129"/>
        <v>180211.381745558</v>
      </c>
      <c r="BW2111" s="29">
        <v>2106</v>
      </c>
      <c r="BX2111">
        <f t="shared" si="130"/>
        <v>0</v>
      </c>
      <c r="BY2111">
        <f t="shared" si="131"/>
        <v>1</v>
      </c>
    </row>
    <row r="2112" spans="1:77">
      <c r="A2112" s="15">
        <v>2107</v>
      </c>
      <c r="BP2112" s="27">
        <v>0.814255303757979</v>
      </c>
      <c r="BQ2112" s="27">
        <v>14502.0077513495</v>
      </c>
      <c r="BR2112" s="27">
        <v>1.3976126355018</v>
      </c>
      <c r="BS2112" s="27">
        <v>28029.4514754336</v>
      </c>
      <c r="BU2112">
        <f t="shared" si="128"/>
        <v>107636.287812347</v>
      </c>
      <c r="BV2112">
        <f t="shared" si="129"/>
        <v>181612.443849836</v>
      </c>
      <c r="BW2112" s="29">
        <v>2107</v>
      </c>
      <c r="BX2112">
        <f t="shared" si="130"/>
        <v>0</v>
      </c>
      <c r="BY2112">
        <f t="shared" si="131"/>
        <v>1</v>
      </c>
    </row>
    <row r="2113" spans="1:77">
      <c r="A2113" s="15">
        <v>2108</v>
      </c>
      <c r="BP2113" s="27">
        <v>0.820608918193356</v>
      </c>
      <c r="BQ2113" s="27">
        <v>17510.6897759718</v>
      </c>
      <c r="BR2113" s="27">
        <v>1.41422134111142</v>
      </c>
      <c r="BS2113" s="27">
        <v>32395.6778929718</v>
      </c>
      <c r="BU2113">
        <f t="shared" si="128"/>
        <v>105580.647953032</v>
      </c>
      <c r="BV2113">
        <f t="shared" si="129"/>
        <v>179737.523273742</v>
      </c>
      <c r="BW2113" s="29">
        <v>2108</v>
      </c>
      <c r="BX2113">
        <f t="shared" si="130"/>
        <v>0</v>
      </c>
      <c r="BY2113">
        <f t="shared" si="131"/>
        <v>1</v>
      </c>
    </row>
    <row r="2114" spans="1:77">
      <c r="A2114" s="15">
        <v>2109</v>
      </c>
      <c r="BP2114" s="27">
        <v>0.835113809533877</v>
      </c>
      <c r="BQ2114" s="27">
        <v>12763.8772945703</v>
      </c>
      <c r="BR2114" s="27">
        <v>1.44951501625891</v>
      </c>
      <c r="BS2114" s="27">
        <v>26801.359069575</v>
      </c>
      <c r="BU2114">
        <f t="shared" si="128"/>
        <v>112503.194135511</v>
      </c>
      <c r="BV2114">
        <f t="shared" si="129"/>
        <v>190625.893369262</v>
      </c>
      <c r="BW2114" s="29">
        <v>2109</v>
      </c>
      <c r="BX2114">
        <f t="shared" si="130"/>
        <v>0</v>
      </c>
      <c r="BY2114">
        <f t="shared" si="131"/>
        <v>1</v>
      </c>
    </row>
    <row r="2115" spans="1:77">
      <c r="A2115" s="15">
        <v>2110</v>
      </c>
      <c r="BP2115" s="27">
        <v>0.798542279699824</v>
      </c>
      <c r="BQ2115" s="27">
        <v>15281.6865831075</v>
      </c>
      <c r="BR2115" s="27">
        <v>1.35301448434171</v>
      </c>
      <c r="BS2115" s="27">
        <v>29194.562848372</v>
      </c>
      <c r="BU2115">
        <f t="shared" si="128"/>
        <v>104499.655371866</v>
      </c>
      <c r="BV2115">
        <f t="shared" si="129"/>
        <v>173757.609802885</v>
      </c>
      <c r="BW2115" s="29">
        <v>2110</v>
      </c>
      <c r="BX2115">
        <f t="shared" si="130"/>
        <v>0</v>
      </c>
      <c r="BY2115">
        <f t="shared" si="131"/>
        <v>1</v>
      </c>
    </row>
    <row r="2116" spans="1:77">
      <c r="A2116" s="15">
        <v>2111</v>
      </c>
      <c r="BP2116" s="27">
        <v>0.82607517184995</v>
      </c>
      <c r="BQ2116" s="27">
        <v>19401.8994233239</v>
      </c>
      <c r="BR2116" s="27">
        <v>1.42573731319572</v>
      </c>
      <c r="BS2116" s="27">
        <v>32422.437071729</v>
      </c>
      <c r="BU2116">
        <f t="shared" si="128"/>
        <v>104509.376354169</v>
      </c>
      <c r="BV2116">
        <f t="shared" si="129"/>
        <v>181438.159907629</v>
      </c>
      <c r="BW2116" s="29">
        <v>2111</v>
      </c>
      <c r="BX2116">
        <f t="shared" si="130"/>
        <v>0</v>
      </c>
      <c r="BY2116">
        <f t="shared" si="131"/>
        <v>1</v>
      </c>
    </row>
    <row r="2117" spans="1:77">
      <c r="A2117" s="15">
        <v>2112</v>
      </c>
      <c r="BP2117" s="27">
        <v>0.813602443288881</v>
      </c>
      <c r="BQ2117" s="27">
        <v>12032.9899055292</v>
      </c>
      <c r="BR2117" s="27">
        <v>1.42270286144053</v>
      </c>
      <c r="BS2117" s="27">
        <v>28578.328410135</v>
      </c>
      <c r="BU2117">
        <f t="shared" si="128"/>
        <v>110007.376587803</v>
      </c>
      <c r="BV2117">
        <f t="shared" si="129"/>
        <v>184827.100805945</v>
      </c>
      <c r="BW2117" s="29">
        <v>2112</v>
      </c>
      <c r="BX2117">
        <f t="shared" si="130"/>
        <v>0</v>
      </c>
      <c r="BY2117">
        <f t="shared" si="131"/>
        <v>1</v>
      </c>
    </row>
    <row r="2118" spans="1:77">
      <c r="A2118" s="15">
        <v>2113</v>
      </c>
      <c r="BP2118" s="27">
        <v>0.756901161337869</v>
      </c>
      <c r="BQ2118" s="27">
        <v>10746.6838791387</v>
      </c>
      <c r="BR2118" s="27">
        <v>1.30016091448887</v>
      </c>
      <c r="BS2118" s="27">
        <v>26155.3758846277</v>
      </c>
      <c r="BU2118">
        <f t="shared" si="128"/>
        <v>102788.490321542</v>
      </c>
      <c r="BV2118">
        <f t="shared" si="129"/>
        <v>168868.761288703</v>
      </c>
      <c r="BW2118" s="29">
        <v>2113</v>
      </c>
      <c r="BX2118">
        <f t="shared" si="130"/>
        <v>0</v>
      </c>
      <c r="BY2118">
        <f t="shared" si="131"/>
        <v>1</v>
      </c>
    </row>
    <row r="2119" spans="1:77">
      <c r="A2119" s="15">
        <v>2114</v>
      </c>
      <c r="BP2119" s="27">
        <v>0.767866384366426</v>
      </c>
      <c r="BQ2119" s="27">
        <v>19304.9828023094</v>
      </c>
      <c r="BR2119" s="27">
        <v>1.31498843348063</v>
      </c>
      <c r="BS2119" s="27">
        <v>36643.7096843042</v>
      </c>
      <c r="BU2119">
        <f t="shared" ref="BU2119:BU2182" si="132">BP2119*$BV$1-BQ2119</f>
        <v>95874.9748526545</v>
      </c>
      <c r="BV2119">
        <f t="shared" ref="BV2119:BV2182" si="133">BR2119*$BV$1-BS2119</f>
        <v>160604.55533779</v>
      </c>
      <c r="BW2119" s="29">
        <v>2114</v>
      </c>
      <c r="BX2119">
        <f t="shared" ref="BX2119:BX2182" si="134">IF(BU2119=MAX($BU2119:$BV2119),1,0)</f>
        <v>0</v>
      </c>
      <c r="BY2119">
        <f t="shared" ref="BY2119:BY2182" si="135">IF(BV2119=MAX($BU2119:$BV2119),1,0)</f>
        <v>1</v>
      </c>
    </row>
    <row r="2120" spans="1:77">
      <c r="A2120" s="15">
        <v>2115</v>
      </c>
      <c r="BP2120" s="27">
        <v>0.78990314871676</v>
      </c>
      <c r="BQ2120" s="27">
        <v>13521.4011330345</v>
      </c>
      <c r="BR2120" s="27">
        <v>1.33091388049509</v>
      </c>
      <c r="BS2120" s="27">
        <v>30406.5476265736</v>
      </c>
      <c r="BU2120">
        <f t="shared" si="132"/>
        <v>104964.071174479</v>
      </c>
      <c r="BV2120">
        <f t="shared" si="133"/>
        <v>169230.53444769</v>
      </c>
      <c r="BW2120" s="29">
        <v>2115</v>
      </c>
      <c r="BX2120">
        <f t="shared" si="134"/>
        <v>0</v>
      </c>
      <c r="BY2120">
        <f t="shared" si="135"/>
        <v>1</v>
      </c>
    </row>
    <row r="2121" spans="1:77">
      <c r="A2121" s="15">
        <v>2116</v>
      </c>
      <c r="BP2121" s="27">
        <v>0.803453165398236</v>
      </c>
      <c r="BQ2121" s="27">
        <v>11145.7582015977</v>
      </c>
      <c r="BR2121" s="27">
        <v>1.3876675199637</v>
      </c>
      <c r="BS2121" s="27">
        <v>27566.3641899083</v>
      </c>
      <c r="BU2121">
        <f t="shared" si="132"/>
        <v>109372.216608138</v>
      </c>
      <c r="BV2121">
        <f t="shared" si="133"/>
        <v>180583.763804647</v>
      </c>
      <c r="BW2121" s="29">
        <v>2116</v>
      </c>
      <c r="BX2121">
        <f t="shared" si="134"/>
        <v>0</v>
      </c>
      <c r="BY2121">
        <f t="shared" si="135"/>
        <v>1</v>
      </c>
    </row>
    <row r="2122" spans="1:77">
      <c r="A2122" s="15">
        <v>2117</v>
      </c>
      <c r="BP2122" s="27">
        <v>0.833007296960438</v>
      </c>
      <c r="BQ2122" s="27">
        <v>20012.6767051009</v>
      </c>
      <c r="BR2122" s="27">
        <v>1.44587363722908</v>
      </c>
      <c r="BS2122" s="27">
        <v>35935.7191459956</v>
      </c>
      <c r="BU2122">
        <f t="shared" si="132"/>
        <v>104938.417838965</v>
      </c>
      <c r="BV2122">
        <f t="shared" si="133"/>
        <v>180945.326438366</v>
      </c>
      <c r="BW2122" s="29">
        <v>2117</v>
      </c>
      <c r="BX2122">
        <f t="shared" si="134"/>
        <v>0</v>
      </c>
      <c r="BY2122">
        <f t="shared" si="135"/>
        <v>1</v>
      </c>
    </row>
    <row r="2123" spans="1:77">
      <c r="A2123" s="15">
        <v>2118</v>
      </c>
      <c r="BP2123" s="27">
        <v>0.826137709607089</v>
      </c>
      <c r="BQ2123" s="27">
        <v>18912.79566832</v>
      </c>
      <c r="BR2123" s="27">
        <v>1.42780670191983</v>
      </c>
      <c r="BS2123" s="27">
        <v>35950.4807620954</v>
      </c>
      <c r="BU2123">
        <f t="shared" si="132"/>
        <v>105007.860772743</v>
      </c>
      <c r="BV2123">
        <f t="shared" si="133"/>
        <v>178220.524525878</v>
      </c>
      <c r="BW2123" s="29">
        <v>2118</v>
      </c>
      <c r="BX2123">
        <f t="shared" si="134"/>
        <v>0</v>
      </c>
      <c r="BY2123">
        <f t="shared" si="135"/>
        <v>1</v>
      </c>
    </row>
    <row r="2124" spans="1:77">
      <c r="A2124" s="15">
        <v>2119</v>
      </c>
      <c r="BP2124" s="27">
        <v>0.789414458003761</v>
      </c>
      <c r="BQ2124" s="27">
        <v>12896.4394945555</v>
      </c>
      <c r="BR2124" s="27">
        <v>1.33928264081661</v>
      </c>
      <c r="BS2124" s="27">
        <v>25669.9145382407</v>
      </c>
      <c r="BU2124">
        <f t="shared" si="132"/>
        <v>105515.729206009</v>
      </c>
      <c r="BV2124">
        <f t="shared" si="133"/>
        <v>175222.481584251</v>
      </c>
      <c r="BW2124" s="29">
        <v>2119</v>
      </c>
      <c r="BX2124">
        <f t="shared" si="134"/>
        <v>0</v>
      </c>
      <c r="BY2124">
        <f t="shared" si="135"/>
        <v>1</v>
      </c>
    </row>
    <row r="2125" spans="1:77">
      <c r="A2125" s="15">
        <v>2120</v>
      </c>
      <c r="BP2125" s="27">
        <v>0.808661616611751</v>
      </c>
      <c r="BQ2125" s="27">
        <v>20071.0396833775</v>
      </c>
      <c r="BR2125" s="27">
        <v>1.4036037116837</v>
      </c>
      <c r="BS2125" s="27">
        <v>33286.1715946347</v>
      </c>
      <c r="BU2125">
        <f t="shared" si="132"/>
        <v>101228.202808385</v>
      </c>
      <c r="BV2125">
        <f t="shared" si="133"/>
        <v>177254.38515792</v>
      </c>
      <c r="BW2125" s="29">
        <v>2120</v>
      </c>
      <c r="BX2125">
        <f t="shared" si="134"/>
        <v>0</v>
      </c>
      <c r="BY2125">
        <f t="shared" si="135"/>
        <v>1</v>
      </c>
    </row>
    <row r="2126" spans="1:77">
      <c r="A2126" s="15">
        <v>2121</v>
      </c>
      <c r="BP2126" s="27">
        <v>0.783049780133743</v>
      </c>
      <c r="BQ2126" s="27">
        <v>16323.1741508418</v>
      </c>
      <c r="BR2126" s="27">
        <v>1.34440096464701</v>
      </c>
      <c r="BS2126" s="27">
        <v>32595.7575467593</v>
      </c>
      <c r="BU2126">
        <f t="shared" si="132"/>
        <v>101134.29286922</v>
      </c>
      <c r="BV2126">
        <f t="shared" si="133"/>
        <v>169064.387150292</v>
      </c>
      <c r="BW2126" s="29">
        <v>2121</v>
      </c>
      <c r="BX2126">
        <f t="shared" si="134"/>
        <v>0</v>
      </c>
      <c r="BY2126">
        <f t="shared" si="135"/>
        <v>1</v>
      </c>
    </row>
    <row r="2127" spans="1:77">
      <c r="A2127" s="15">
        <v>2122</v>
      </c>
      <c r="BP2127" s="27">
        <v>0.837493467609102</v>
      </c>
      <c r="BQ2127" s="27">
        <v>16823.7898257785</v>
      </c>
      <c r="BR2127" s="27">
        <v>1.4481971267134</v>
      </c>
      <c r="BS2127" s="27">
        <v>35851.4261445915</v>
      </c>
      <c r="BU2127">
        <f t="shared" si="132"/>
        <v>108800.230315587</v>
      </c>
      <c r="BV2127">
        <f t="shared" si="133"/>
        <v>181378.142862418</v>
      </c>
      <c r="BW2127" s="29">
        <v>2122</v>
      </c>
      <c r="BX2127">
        <f t="shared" si="134"/>
        <v>0</v>
      </c>
      <c r="BY2127">
        <f t="shared" si="135"/>
        <v>1</v>
      </c>
    </row>
    <row r="2128" spans="1:77">
      <c r="A2128" s="15">
        <v>2123</v>
      </c>
      <c r="BP2128" s="27">
        <v>0.801424593729906</v>
      </c>
      <c r="BQ2128" s="27">
        <v>12371.5849749096</v>
      </c>
      <c r="BR2128" s="27">
        <v>1.36963484084344</v>
      </c>
      <c r="BS2128" s="27">
        <v>24767.8737486292</v>
      </c>
      <c r="BU2128">
        <f t="shared" si="132"/>
        <v>107842.104084576</v>
      </c>
      <c r="BV2128">
        <f t="shared" si="133"/>
        <v>180677.352377886</v>
      </c>
      <c r="BW2128" s="29">
        <v>2123</v>
      </c>
      <c r="BX2128">
        <f t="shared" si="134"/>
        <v>0</v>
      </c>
      <c r="BY2128">
        <f t="shared" si="135"/>
        <v>1</v>
      </c>
    </row>
    <row r="2129" spans="1:77">
      <c r="A2129" s="15">
        <v>2124</v>
      </c>
      <c r="BP2129" s="27">
        <v>0.719348076718967</v>
      </c>
      <c r="BQ2129" s="27">
        <v>10345.678629405</v>
      </c>
      <c r="BR2129" s="27">
        <v>1.18966674566702</v>
      </c>
      <c r="BS2129" s="27">
        <v>22498.1256446092</v>
      </c>
      <c r="BU2129">
        <f t="shared" si="132"/>
        <v>97556.53287844</v>
      </c>
      <c r="BV2129">
        <f t="shared" si="133"/>
        <v>155951.886205444</v>
      </c>
      <c r="BW2129" s="29">
        <v>2124</v>
      </c>
      <c r="BX2129">
        <f t="shared" si="134"/>
        <v>0</v>
      </c>
      <c r="BY2129">
        <f t="shared" si="135"/>
        <v>1</v>
      </c>
    </row>
    <row r="2130" spans="1:77">
      <c r="A2130" s="15">
        <v>2125</v>
      </c>
      <c r="BP2130" s="27">
        <v>0.880820827260266</v>
      </c>
      <c r="BQ2130" s="27">
        <v>13981.7076390488</v>
      </c>
      <c r="BR2130" s="27">
        <v>1.50618537016355</v>
      </c>
      <c r="BS2130" s="27">
        <v>27023.1014226876</v>
      </c>
      <c r="BU2130">
        <f t="shared" si="132"/>
        <v>118141.416449991</v>
      </c>
      <c r="BV2130">
        <f t="shared" si="133"/>
        <v>198904.704101844</v>
      </c>
      <c r="BW2130" s="29">
        <v>2125</v>
      </c>
      <c r="BX2130">
        <f t="shared" si="134"/>
        <v>0</v>
      </c>
      <c r="BY2130">
        <f t="shared" si="135"/>
        <v>1</v>
      </c>
    </row>
    <row r="2131" spans="1:77">
      <c r="A2131" s="15">
        <v>2126</v>
      </c>
      <c r="BP2131" s="27">
        <v>0.835869374287612</v>
      </c>
      <c r="BQ2131" s="27">
        <v>11025.3096272039</v>
      </c>
      <c r="BR2131" s="27">
        <v>1.4163829383229</v>
      </c>
      <c r="BS2131" s="27">
        <v>26529.0202817518</v>
      </c>
      <c r="BU2131">
        <f t="shared" si="132"/>
        <v>114355.096515938</v>
      </c>
      <c r="BV2131">
        <f t="shared" si="133"/>
        <v>185928.420466684</v>
      </c>
      <c r="BW2131" s="29">
        <v>2126</v>
      </c>
      <c r="BX2131">
        <f t="shared" si="134"/>
        <v>0</v>
      </c>
      <c r="BY2131">
        <f t="shared" si="135"/>
        <v>1</v>
      </c>
    </row>
    <row r="2132" spans="1:77">
      <c r="A2132" s="15">
        <v>2127</v>
      </c>
      <c r="BP2132" s="27">
        <v>0.813361915174967</v>
      </c>
      <c r="BQ2132" s="27">
        <v>11278.5414169559</v>
      </c>
      <c r="BR2132" s="27">
        <v>1.37359733013362</v>
      </c>
      <c r="BS2132" s="27">
        <v>26305.9378856494</v>
      </c>
      <c r="BU2132">
        <f t="shared" si="132"/>
        <v>110725.745859289</v>
      </c>
      <c r="BV2132">
        <f t="shared" si="133"/>
        <v>179733.661634393</v>
      </c>
      <c r="BW2132" s="29">
        <v>2127</v>
      </c>
      <c r="BX2132">
        <f t="shared" si="134"/>
        <v>0</v>
      </c>
      <c r="BY2132">
        <f t="shared" si="135"/>
        <v>1</v>
      </c>
    </row>
    <row r="2133" spans="1:77">
      <c r="A2133" s="15">
        <v>2128</v>
      </c>
      <c r="BP2133" s="27">
        <v>0.807009523374511</v>
      </c>
      <c r="BQ2133" s="27">
        <v>12090.2830734356</v>
      </c>
      <c r="BR2133" s="27">
        <v>1.36672714197477</v>
      </c>
      <c r="BS2133" s="27">
        <v>26122.129854807</v>
      </c>
      <c r="BU2133">
        <f t="shared" si="132"/>
        <v>108961.145432741</v>
      </c>
      <c r="BV2133">
        <f t="shared" si="133"/>
        <v>178886.941441408</v>
      </c>
      <c r="BW2133" s="29">
        <v>2128</v>
      </c>
      <c r="BX2133">
        <f t="shared" si="134"/>
        <v>0</v>
      </c>
      <c r="BY2133">
        <f t="shared" si="135"/>
        <v>1</v>
      </c>
    </row>
    <row r="2134" spans="1:77">
      <c r="A2134" s="15">
        <v>2129</v>
      </c>
      <c r="BP2134" s="27">
        <v>0.82859367800438</v>
      </c>
      <c r="BQ2134" s="27">
        <v>14611.0988972829</v>
      </c>
      <c r="BR2134" s="27">
        <v>1.4004857533056</v>
      </c>
      <c r="BS2134" s="27">
        <v>29614.9587645578</v>
      </c>
      <c r="BU2134">
        <f t="shared" si="132"/>
        <v>109677.952803374</v>
      </c>
      <c r="BV2134">
        <f t="shared" si="133"/>
        <v>180457.904231282</v>
      </c>
      <c r="BW2134" s="29">
        <v>2129</v>
      </c>
      <c r="BX2134">
        <f t="shared" si="134"/>
        <v>0</v>
      </c>
      <c r="BY2134">
        <f t="shared" si="135"/>
        <v>1</v>
      </c>
    </row>
    <row r="2135" spans="1:77">
      <c r="A2135" s="15">
        <v>2130</v>
      </c>
      <c r="BP2135" s="27">
        <v>0.758307775733583</v>
      </c>
      <c r="BQ2135" s="27">
        <v>12999.7210308825</v>
      </c>
      <c r="BR2135" s="27">
        <v>1.29794382847655</v>
      </c>
      <c r="BS2135" s="27">
        <v>29372.8698999077</v>
      </c>
      <c r="BU2135">
        <f t="shared" si="132"/>
        <v>100746.445329155</v>
      </c>
      <c r="BV2135">
        <f t="shared" si="133"/>
        <v>165318.704371575</v>
      </c>
      <c r="BW2135" s="29">
        <v>2130</v>
      </c>
      <c r="BX2135">
        <f t="shared" si="134"/>
        <v>0</v>
      </c>
      <c r="BY2135">
        <f t="shared" si="135"/>
        <v>1</v>
      </c>
    </row>
    <row r="2136" spans="1:77">
      <c r="A2136" s="15">
        <v>2131</v>
      </c>
      <c r="BP2136" s="27">
        <v>0.806950192852822</v>
      </c>
      <c r="BQ2136" s="27">
        <v>12179.8582358453</v>
      </c>
      <c r="BR2136" s="27">
        <v>1.38385918016931</v>
      </c>
      <c r="BS2136" s="27">
        <v>25100.28463734</v>
      </c>
      <c r="BU2136">
        <f t="shared" si="132"/>
        <v>108862.670692078</v>
      </c>
      <c r="BV2136">
        <f t="shared" si="133"/>
        <v>182478.592388056</v>
      </c>
      <c r="BW2136" s="29">
        <v>2131</v>
      </c>
      <c r="BX2136">
        <f t="shared" si="134"/>
        <v>0</v>
      </c>
      <c r="BY2136">
        <f t="shared" si="135"/>
        <v>1</v>
      </c>
    </row>
    <row r="2137" spans="1:77">
      <c r="A2137" s="15">
        <v>2132</v>
      </c>
      <c r="BP2137" s="27">
        <v>0.804485515051749</v>
      </c>
      <c r="BQ2137" s="27">
        <v>13468.6878738026</v>
      </c>
      <c r="BR2137" s="27">
        <v>1.36876888176633</v>
      </c>
      <c r="BS2137" s="27">
        <v>29217.2715445837</v>
      </c>
      <c r="BU2137">
        <f t="shared" si="132"/>
        <v>107204.13938396</v>
      </c>
      <c r="BV2137">
        <f t="shared" si="133"/>
        <v>176098.060720365</v>
      </c>
      <c r="BW2137" s="29">
        <v>2132</v>
      </c>
      <c r="BX2137">
        <f t="shared" si="134"/>
        <v>0</v>
      </c>
      <c r="BY2137">
        <f t="shared" si="135"/>
        <v>1</v>
      </c>
    </row>
    <row r="2138" spans="1:77">
      <c r="A2138" s="15">
        <v>2133</v>
      </c>
      <c r="BP2138" s="27">
        <v>0.768124629601889</v>
      </c>
      <c r="BQ2138" s="27">
        <v>13401.8966362044</v>
      </c>
      <c r="BR2138" s="27">
        <v>1.31544518408726</v>
      </c>
      <c r="BS2138" s="27">
        <v>27272.6171149711</v>
      </c>
      <c r="BU2138">
        <f t="shared" si="132"/>
        <v>101816.797804079</v>
      </c>
      <c r="BV2138">
        <f t="shared" si="133"/>
        <v>170044.160498117</v>
      </c>
      <c r="BW2138" s="29">
        <v>2133</v>
      </c>
      <c r="BX2138">
        <f t="shared" si="134"/>
        <v>0</v>
      </c>
      <c r="BY2138">
        <f t="shared" si="135"/>
        <v>1</v>
      </c>
    </row>
    <row r="2139" spans="1:77">
      <c r="A2139" s="15">
        <v>2134</v>
      </c>
      <c r="BP2139" s="27">
        <v>0.818885237838153</v>
      </c>
      <c r="BQ2139" s="27">
        <v>19476.7165895065</v>
      </c>
      <c r="BR2139" s="27">
        <v>1.39934241156006</v>
      </c>
      <c r="BS2139" s="27">
        <v>38829.7138864193</v>
      </c>
      <c r="BU2139">
        <f t="shared" si="132"/>
        <v>103356.069086216</v>
      </c>
      <c r="BV2139">
        <f t="shared" si="133"/>
        <v>171071.647847589</v>
      </c>
      <c r="BW2139" s="29">
        <v>2134</v>
      </c>
      <c r="BX2139">
        <f t="shared" si="134"/>
        <v>0</v>
      </c>
      <c r="BY2139">
        <f t="shared" si="135"/>
        <v>1</v>
      </c>
    </row>
    <row r="2140" spans="1:77">
      <c r="A2140" s="15">
        <v>2135</v>
      </c>
      <c r="BP2140" s="27">
        <v>0.815930369469792</v>
      </c>
      <c r="BQ2140" s="27">
        <v>14404.9583222903</v>
      </c>
      <c r="BR2140" s="27">
        <v>1.40381840931923</v>
      </c>
      <c r="BS2140" s="27">
        <v>31690.315420348</v>
      </c>
      <c r="BU2140">
        <f t="shared" si="132"/>
        <v>107984.597098178</v>
      </c>
      <c r="BV2140">
        <f t="shared" si="133"/>
        <v>178882.445977537</v>
      </c>
      <c r="BW2140" s="29">
        <v>2135</v>
      </c>
      <c r="BX2140">
        <f t="shared" si="134"/>
        <v>0</v>
      </c>
      <c r="BY2140">
        <f t="shared" si="135"/>
        <v>1</v>
      </c>
    </row>
    <row r="2141" spans="1:77">
      <c r="A2141" s="15">
        <v>2136</v>
      </c>
      <c r="BP2141" s="27">
        <v>0.723306257441749</v>
      </c>
      <c r="BQ2141" s="27">
        <v>13860.2892562766</v>
      </c>
      <c r="BR2141" s="27">
        <v>1.22028287131123</v>
      </c>
      <c r="BS2141" s="27">
        <v>31089.3245053111</v>
      </c>
      <c r="BU2141">
        <f t="shared" si="132"/>
        <v>94635.6493599858</v>
      </c>
      <c r="BV2141">
        <f t="shared" si="133"/>
        <v>151953.106191373</v>
      </c>
      <c r="BW2141" s="29">
        <v>2136</v>
      </c>
      <c r="BX2141">
        <f t="shared" si="134"/>
        <v>0</v>
      </c>
      <c r="BY2141">
        <f t="shared" si="135"/>
        <v>1</v>
      </c>
    </row>
    <row r="2142" spans="1:77">
      <c r="A2142" s="15">
        <v>2137</v>
      </c>
      <c r="BP2142" s="27">
        <v>0.853290514214539</v>
      </c>
      <c r="BQ2142" s="27">
        <v>13003.4889155799</v>
      </c>
      <c r="BR2142" s="27">
        <v>1.47005383469553</v>
      </c>
      <c r="BS2142" s="27">
        <v>29326.7480369106</v>
      </c>
      <c r="BU2142">
        <f t="shared" si="132"/>
        <v>114990.088216601</v>
      </c>
      <c r="BV2142">
        <f t="shared" si="133"/>
        <v>191181.32716742</v>
      </c>
      <c r="BW2142" s="29">
        <v>2137</v>
      </c>
      <c r="BX2142">
        <f t="shared" si="134"/>
        <v>0</v>
      </c>
      <c r="BY2142">
        <f t="shared" si="135"/>
        <v>1</v>
      </c>
    </row>
    <row r="2143" spans="1:77">
      <c r="A2143" s="15">
        <v>2138</v>
      </c>
      <c r="BP2143" s="27">
        <v>0.795174247966814</v>
      </c>
      <c r="BQ2143" s="27">
        <v>15120.2248733463</v>
      </c>
      <c r="BR2143" s="27">
        <v>1.34903810877752</v>
      </c>
      <c r="BS2143" s="27">
        <v>32884.1455899815</v>
      </c>
      <c r="BU2143">
        <f t="shared" si="132"/>
        <v>104155.912321676</v>
      </c>
      <c r="BV2143">
        <f t="shared" si="133"/>
        <v>169471.570726646</v>
      </c>
      <c r="BW2143" s="29">
        <v>2138</v>
      </c>
      <c r="BX2143">
        <f t="shared" si="134"/>
        <v>0</v>
      </c>
      <c r="BY2143">
        <f t="shared" si="135"/>
        <v>1</v>
      </c>
    </row>
    <row r="2144" spans="1:77">
      <c r="A2144" s="15">
        <v>2139</v>
      </c>
      <c r="BP2144" s="27">
        <v>0.837052511001953</v>
      </c>
      <c r="BQ2144" s="27">
        <v>15025.8186915047</v>
      </c>
      <c r="BR2144" s="27">
        <v>1.4251343310276</v>
      </c>
      <c r="BS2144" s="27">
        <v>33916.5445760327</v>
      </c>
      <c r="BU2144">
        <f t="shared" si="132"/>
        <v>110532.057958788</v>
      </c>
      <c r="BV2144">
        <f t="shared" si="133"/>
        <v>179853.605078107</v>
      </c>
      <c r="BW2144" s="29">
        <v>2139</v>
      </c>
      <c r="BX2144">
        <f t="shared" si="134"/>
        <v>0</v>
      </c>
      <c r="BY2144">
        <f t="shared" si="135"/>
        <v>1</v>
      </c>
    </row>
    <row r="2145" spans="1:77">
      <c r="A2145" s="15">
        <v>2140</v>
      </c>
      <c r="BP2145" s="27">
        <v>0.803751755411513</v>
      </c>
      <c r="BQ2145" s="27">
        <v>15160.4644629885</v>
      </c>
      <c r="BR2145" s="27">
        <v>1.38618962364643</v>
      </c>
      <c r="BS2145" s="27">
        <v>29763.5894200214</v>
      </c>
      <c r="BU2145">
        <f t="shared" si="132"/>
        <v>105402.298848739</v>
      </c>
      <c r="BV2145">
        <f t="shared" si="133"/>
        <v>178164.854126943</v>
      </c>
      <c r="BW2145" s="29">
        <v>2140</v>
      </c>
      <c r="BX2145">
        <f t="shared" si="134"/>
        <v>0</v>
      </c>
      <c r="BY2145">
        <f t="shared" si="135"/>
        <v>1</v>
      </c>
    </row>
    <row r="2146" spans="1:77">
      <c r="A2146" s="15">
        <v>2141</v>
      </c>
      <c r="BP2146" s="27">
        <v>0.842290192893871</v>
      </c>
      <c r="BQ2146" s="27">
        <v>12137.8226374375</v>
      </c>
      <c r="BR2146" s="27">
        <v>1.43517114946672</v>
      </c>
      <c r="BS2146" s="27">
        <v>27667.7811850323</v>
      </c>
      <c r="BU2146">
        <f t="shared" si="132"/>
        <v>114205.706296643</v>
      </c>
      <c r="BV2146">
        <f t="shared" si="133"/>
        <v>187607.891234975</v>
      </c>
      <c r="BW2146" s="29">
        <v>2141</v>
      </c>
      <c r="BX2146">
        <f t="shared" si="134"/>
        <v>0</v>
      </c>
      <c r="BY2146">
        <f t="shared" si="135"/>
        <v>1</v>
      </c>
    </row>
    <row r="2147" spans="1:77">
      <c r="A2147" s="15">
        <v>2142</v>
      </c>
      <c r="BP2147" s="27">
        <v>0.715832475416997</v>
      </c>
      <c r="BQ2147" s="27">
        <v>14959.6118843979</v>
      </c>
      <c r="BR2147" s="27">
        <v>1.22451683055415</v>
      </c>
      <c r="BS2147" s="27">
        <v>28525.0848042255</v>
      </c>
      <c r="BU2147">
        <f t="shared" si="132"/>
        <v>92415.2594281516</v>
      </c>
      <c r="BV2147">
        <f t="shared" si="133"/>
        <v>155152.439778897</v>
      </c>
      <c r="BW2147" s="29">
        <v>2142</v>
      </c>
      <c r="BX2147">
        <f t="shared" si="134"/>
        <v>0</v>
      </c>
      <c r="BY2147">
        <f t="shared" si="135"/>
        <v>1</v>
      </c>
    </row>
    <row r="2148" spans="1:77">
      <c r="A2148" s="15">
        <v>2143</v>
      </c>
      <c r="BP2148" s="27">
        <v>0.800624794458312</v>
      </c>
      <c r="BQ2148" s="27">
        <v>13643.5986718209</v>
      </c>
      <c r="BR2148" s="27">
        <v>1.35567292572031</v>
      </c>
      <c r="BS2148" s="27">
        <v>27632.6523353987</v>
      </c>
      <c r="BU2148">
        <f t="shared" si="132"/>
        <v>106450.120496926</v>
      </c>
      <c r="BV2148">
        <f t="shared" si="133"/>
        <v>175718.286522648</v>
      </c>
      <c r="BW2148" s="29">
        <v>2143</v>
      </c>
      <c r="BX2148">
        <f t="shared" si="134"/>
        <v>0</v>
      </c>
      <c r="BY2148">
        <f t="shared" si="135"/>
        <v>1</v>
      </c>
    </row>
    <row r="2149" spans="1:77">
      <c r="A2149" s="15">
        <v>2144</v>
      </c>
      <c r="BP2149" s="27">
        <v>0.823233652040232</v>
      </c>
      <c r="BQ2149" s="27">
        <v>16730.5577093795</v>
      </c>
      <c r="BR2149" s="27">
        <v>1.41257214287605</v>
      </c>
      <c r="BS2149" s="27">
        <v>35796.2749105295</v>
      </c>
      <c r="BU2149">
        <f t="shared" si="132"/>
        <v>106754.490096655</v>
      </c>
      <c r="BV2149">
        <f t="shared" si="133"/>
        <v>176089.546520878</v>
      </c>
      <c r="BW2149" s="29">
        <v>2144</v>
      </c>
      <c r="BX2149">
        <f t="shared" si="134"/>
        <v>0</v>
      </c>
      <c r="BY2149">
        <f t="shared" si="135"/>
        <v>1</v>
      </c>
    </row>
    <row r="2150" spans="1:77">
      <c r="A2150" s="15">
        <v>2145</v>
      </c>
      <c r="BP2150" s="27">
        <v>0.822734371270351</v>
      </c>
      <c r="BQ2150" s="27">
        <v>11826.2983438096</v>
      </c>
      <c r="BR2150" s="27">
        <v>1.42828130368566</v>
      </c>
      <c r="BS2150" s="27">
        <v>24942.2158007886</v>
      </c>
      <c r="BU2150">
        <f t="shared" si="132"/>
        <v>111583.857346743</v>
      </c>
      <c r="BV2150">
        <f t="shared" si="133"/>
        <v>189299.97975206</v>
      </c>
      <c r="BW2150" s="29">
        <v>2145</v>
      </c>
      <c r="BX2150">
        <f t="shared" si="134"/>
        <v>0</v>
      </c>
      <c r="BY2150">
        <f t="shared" si="135"/>
        <v>1</v>
      </c>
    </row>
    <row r="2151" spans="1:77">
      <c r="A2151" s="15">
        <v>2146</v>
      </c>
      <c r="BP2151" s="27">
        <v>0.840878897672197</v>
      </c>
      <c r="BQ2151" s="27">
        <v>14458.351339409</v>
      </c>
      <c r="BR2151" s="27">
        <v>1.4617351402344</v>
      </c>
      <c r="BS2151" s="27">
        <v>28391.0914843564</v>
      </c>
      <c r="BU2151">
        <f t="shared" si="132"/>
        <v>111673.48331142</v>
      </c>
      <c r="BV2151">
        <f t="shared" si="133"/>
        <v>190869.179550803</v>
      </c>
      <c r="BW2151" s="29">
        <v>2146</v>
      </c>
      <c r="BX2151">
        <f t="shared" si="134"/>
        <v>0</v>
      </c>
      <c r="BY2151">
        <f t="shared" si="135"/>
        <v>1</v>
      </c>
    </row>
    <row r="2152" spans="1:77">
      <c r="A2152" s="15">
        <v>2147</v>
      </c>
      <c r="BP2152" s="27">
        <v>0.756269110988362</v>
      </c>
      <c r="BQ2152" s="27">
        <v>24042.3181548606</v>
      </c>
      <c r="BR2152" s="27">
        <v>1.30801925652861</v>
      </c>
      <c r="BS2152" s="27">
        <v>41561.4561844272</v>
      </c>
      <c r="BU2152">
        <f t="shared" si="132"/>
        <v>89398.0484933938</v>
      </c>
      <c r="BV2152">
        <f t="shared" si="133"/>
        <v>154641.432294864</v>
      </c>
      <c r="BW2152" s="29">
        <v>2147</v>
      </c>
      <c r="BX2152">
        <f t="shared" si="134"/>
        <v>0</v>
      </c>
      <c r="BY2152">
        <f t="shared" si="135"/>
        <v>1</v>
      </c>
    </row>
    <row r="2153" spans="1:77">
      <c r="A2153" s="15">
        <v>2148</v>
      </c>
      <c r="BP2153" s="27">
        <v>0.874402108246694</v>
      </c>
      <c r="BQ2153" s="27">
        <v>16604.7677376724</v>
      </c>
      <c r="BR2153" s="27">
        <v>1.50743850259624</v>
      </c>
      <c r="BS2153" s="27">
        <v>31430.6826477734</v>
      </c>
      <c r="BU2153">
        <f t="shared" si="132"/>
        <v>114555.548499332</v>
      </c>
      <c r="BV2153">
        <f t="shared" si="133"/>
        <v>194685.092741662</v>
      </c>
      <c r="BW2153" s="29">
        <v>2148</v>
      </c>
      <c r="BX2153">
        <f t="shared" si="134"/>
        <v>0</v>
      </c>
      <c r="BY2153">
        <f t="shared" si="135"/>
        <v>1</v>
      </c>
    </row>
    <row r="2154" spans="1:77">
      <c r="A2154" s="15">
        <v>2149</v>
      </c>
      <c r="BP2154" s="27">
        <v>0.824170726277972</v>
      </c>
      <c r="BQ2154" s="27">
        <v>12859.2316424533</v>
      </c>
      <c r="BR2154" s="27">
        <v>1.38527432907312</v>
      </c>
      <c r="BS2154" s="27">
        <v>26341.4694590701</v>
      </c>
      <c r="BU2154">
        <f t="shared" si="132"/>
        <v>110766.377299243</v>
      </c>
      <c r="BV2154">
        <f t="shared" si="133"/>
        <v>181449.679901898</v>
      </c>
      <c r="BW2154" s="29">
        <v>2149</v>
      </c>
      <c r="BX2154">
        <f t="shared" si="134"/>
        <v>0</v>
      </c>
      <c r="BY2154">
        <f t="shared" si="135"/>
        <v>1</v>
      </c>
    </row>
    <row r="2155" spans="1:77">
      <c r="A2155" s="15">
        <v>2150</v>
      </c>
      <c r="BP2155" s="27">
        <v>0.877901174074583</v>
      </c>
      <c r="BQ2155" s="27">
        <v>10165.9423373398</v>
      </c>
      <c r="BR2155" s="27">
        <v>1.50729382701764</v>
      </c>
      <c r="BS2155" s="27">
        <v>23654.3063000833</v>
      </c>
      <c r="BU2155">
        <f t="shared" si="132"/>
        <v>121519.233773848</v>
      </c>
      <c r="BV2155">
        <f t="shared" si="133"/>
        <v>202439.767752563</v>
      </c>
      <c r="BW2155" s="29">
        <v>2150</v>
      </c>
      <c r="BX2155">
        <f t="shared" si="134"/>
        <v>0</v>
      </c>
      <c r="BY2155">
        <f t="shared" si="135"/>
        <v>1</v>
      </c>
    </row>
    <row r="2156" spans="1:77">
      <c r="A2156" s="15">
        <v>2151</v>
      </c>
      <c r="BP2156" s="27">
        <v>0.841270181561631</v>
      </c>
      <c r="BQ2156" s="27">
        <v>16019.3295466263</v>
      </c>
      <c r="BR2156" s="27">
        <v>1.42766163302418</v>
      </c>
      <c r="BS2156" s="27">
        <v>30836.8077795779</v>
      </c>
      <c r="BU2156">
        <f t="shared" si="132"/>
        <v>110171.197687618</v>
      </c>
      <c r="BV2156">
        <f t="shared" si="133"/>
        <v>183312.43717405</v>
      </c>
      <c r="BW2156" s="29">
        <v>2151</v>
      </c>
      <c r="BX2156">
        <f t="shared" si="134"/>
        <v>0</v>
      </c>
      <c r="BY2156">
        <f t="shared" si="135"/>
        <v>1</v>
      </c>
    </row>
    <row r="2157" spans="1:77">
      <c r="A2157" s="15">
        <v>2152</v>
      </c>
      <c r="BP2157" s="27">
        <v>0.81417718367214</v>
      </c>
      <c r="BQ2157" s="27">
        <v>15539.1435681158</v>
      </c>
      <c r="BR2157" s="27">
        <v>1.39870949079046</v>
      </c>
      <c r="BS2157" s="27">
        <v>29530.1919397328</v>
      </c>
      <c r="BU2157">
        <f t="shared" si="132"/>
        <v>106587.433982705</v>
      </c>
      <c r="BV2157">
        <f t="shared" si="133"/>
        <v>180276.231678836</v>
      </c>
      <c r="BW2157" s="29">
        <v>2152</v>
      </c>
      <c r="BX2157">
        <f t="shared" si="134"/>
        <v>0</v>
      </c>
      <c r="BY2157">
        <f t="shared" si="135"/>
        <v>1</v>
      </c>
    </row>
    <row r="2158" spans="1:77">
      <c r="A2158" s="15">
        <v>2153</v>
      </c>
      <c r="BP2158" s="27">
        <v>0.796225209762786</v>
      </c>
      <c r="BQ2158" s="27">
        <v>11245.0714799275</v>
      </c>
      <c r="BR2158" s="27">
        <v>1.38578916549777</v>
      </c>
      <c r="BS2158" s="27">
        <v>25258.6661638869</v>
      </c>
      <c r="BU2158">
        <f t="shared" si="132"/>
        <v>108188.70998449</v>
      </c>
      <c r="BV2158">
        <f t="shared" si="133"/>
        <v>182609.708660778</v>
      </c>
      <c r="BW2158" s="29">
        <v>2153</v>
      </c>
      <c r="BX2158">
        <f t="shared" si="134"/>
        <v>0</v>
      </c>
      <c r="BY2158">
        <f t="shared" si="135"/>
        <v>1</v>
      </c>
    </row>
    <row r="2159" spans="1:77">
      <c r="A2159" s="15">
        <v>2154</v>
      </c>
      <c r="BP2159" s="27">
        <v>0.822060280705383</v>
      </c>
      <c r="BQ2159" s="27">
        <v>13223.8604425892</v>
      </c>
      <c r="BR2159" s="27">
        <v>1.41160580734705</v>
      </c>
      <c r="BS2159" s="27">
        <v>29478.1780688638</v>
      </c>
      <c r="BU2159">
        <f t="shared" si="132"/>
        <v>110085.181663218</v>
      </c>
      <c r="BV2159">
        <f t="shared" si="133"/>
        <v>182262.693033194</v>
      </c>
      <c r="BW2159" s="29">
        <v>2154</v>
      </c>
      <c r="BX2159">
        <f t="shared" si="134"/>
        <v>0</v>
      </c>
      <c r="BY2159">
        <f t="shared" si="135"/>
        <v>1</v>
      </c>
    </row>
    <row r="2160" spans="1:77">
      <c r="A2160" s="15">
        <v>2155</v>
      </c>
      <c r="BP2160" s="27">
        <v>0.809340953925332</v>
      </c>
      <c r="BQ2160" s="27">
        <v>13611.9765472833</v>
      </c>
      <c r="BR2160" s="27">
        <v>1.41823805453033</v>
      </c>
      <c r="BS2160" s="27">
        <v>27773.0193593318</v>
      </c>
      <c r="BU2160">
        <f t="shared" si="132"/>
        <v>107789.166541516</v>
      </c>
      <c r="BV2160">
        <f t="shared" si="133"/>
        <v>184962.688820217</v>
      </c>
      <c r="BW2160" s="29">
        <v>2155</v>
      </c>
      <c r="BX2160">
        <f t="shared" si="134"/>
        <v>0</v>
      </c>
      <c r="BY2160">
        <f t="shared" si="135"/>
        <v>1</v>
      </c>
    </row>
    <row r="2161" spans="1:77">
      <c r="A2161" s="15">
        <v>2156</v>
      </c>
      <c r="BP2161" s="27">
        <v>0.828905011794486</v>
      </c>
      <c r="BQ2161" s="27">
        <v>16764.9599310634</v>
      </c>
      <c r="BR2161" s="27">
        <v>1.41866694400367</v>
      </c>
      <c r="BS2161" s="27">
        <v>30936.7425423134</v>
      </c>
      <c r="BU2161">
        <f t="shared" si="132"/>
        <v>107570.79183811</v>
      </c>
      <c r="BV2161">
        <f t="shared" si="133"/>
        <v>181863.299058236</v>
      </c>
      <c r="BW2161" s="29">
        <v>2156</v>
      </c>
      <c r="BX2161">
        <f t="shared" si="134"/>
        <v>0</v>
      </c>
      <c r="BY2161">
        <f t="shared" si="135"/>
        <v>1</v>
      </c>
    </row>
    <row r="2162" spans="1:77">
      <c r="A2162" s="15">
        <v>2157</v>
      </c>
      <c r="BP2162" s="27">
        <v>0.761019089570352</v>
      </c>
      <c r="BQ2162" s="27">
        <v>18137.7537217415</v>
      </c>
      <c r="BR2162" s="27">
        <v>1.30286105862865</v>
      </c>
      <c r="BS2162" s="27">
        <v>34550.7231541423</v>
      </c>
      <c r="BU2162">
        <f t="shared" si="132"/>
        <v>96015.1097138114</v>
      </c>
      <c r="BV2162">
        <f t="shared" si="133"/>
        <v>160878.435640155</v>
      </c>
      <c r="BW2162" s="29">
        <v>2157</v>
      </c>
      <c r="BX2162">
        <f t="shared" si="134"/>
        <v>0</v>
      </c>
      <c r="BY2162">
        <f t="shared" si="135"/>
        <v>1</v>
      </c>
    </row>
    <row r="2163" spans="1:77">
      <c r="A2163" s="15">
        <v>2158</v>
      </c>
      <c r="BP2163" s="27">
        <v>0.832157921149937</v>
      </c>
      <c r="BQ2163" s="27">
        <v>12893.1883722426</v>
      </c>
      <c r="BR2163" s="27">
        <v>1.44001511488081</v>
      </c>
      <c r="BS2163" s="27">
        <v>25748.314975471</v>
      </c>
      <c r="BU2163">
        <f t="shared" si="132"/>
        <v>111930.499800248</v>
      </c>
      <c r="BV2163">
        <f t="shared" si="133"/>
        <v>190253.95225665</v>
      </c>
      <c r="BW2163" s="29">
        <v>2158</v>
      </c>
      <c r="BX2163">
        <f t="shared" si="134"/>
        <v>0</v>
      </c>
      <c r="BY2163">
        <f t="shared" si="135"/>
        <v>1</v>
      </c>
    </row>
    <row r="2164" spans="1:77">
      <c r="A2164" s="15">
        <v>2159</v>
      </c>
      <c r="BP2164" s="27">
        <v>0.812381165648429</v>
      </c>
      <c r="BQ2164" s="27">
        <v>11097.3545620251</v>
      </c>
      <c r="BR2164" s="27">
        <v>1.41408879094063</v>
      </c>
      <c r="BS2164" s="27">
        <v>27570.5290314265</v>
      </c>
      <c r="BU2164">
        <f t="shared" si="132"/>
        <v>110759.820285239</v>
      </c>
      <c r="BV2164">
        <f t="shared" si="133"/>
        <v>184542.789609668</v>
      </c>
      <c r="BW2164" s="29">
        <v>2159</v>
      </c>
      <c r="BX2164">
        <f t="shared" si="134"/>
        <v>0</v>
      </c>
      <c r="BY2164">
        <f t="shared" si="135"/>
        <v>1</v>
      </c>
    </row>
    <row r="2165" spans="1:77">
      <c r="A2165" s="15">
        <v>2160</v>
      </c>
      <c r="BP2165" s="27">
        <v>0.846561307341857</v>
      </c>
      <c r="BQ2165" s="27">
        <v>12721.9314341458</v>
      </c>
      <c r="BR2165" s="27">
        <v>1.4297462646665</v>
      </c>
      <c r="BS2165" s="27">
        <v>28935.7204884574</v>
      </c>
      <c r="BU2165">
        <f t="shared" si="132"/>
        <v>114262.264667133</v>
      </c>
      <c r="BV2165">
        <f t="shared" si="133"/>
        <v>185526.219211517</v>
      </c>
      <c r="BW2165" s="29">
        <v>2160</v>
      </c>
      <c r="BX2165">
        <f t="shared" si="134"/>
        <v>0</v>
      </c>
      <c r="BY2165">
        <f t="shared" si="135"/>
        <v>1</v>
      </c>
    </row>
    <row r="2166" spans="1:77">
      <c r="A2166" s="15">
        <v>2161</v>
      </c>
      <c r="BP2166" s="27">
        <v>0.779623251251478</v>
      </c>
      <c r="BQ2166" s="27">
        <v>17273.5391621686</v>
      </c>
      <c r="BR2166" s="27">
        <v>1.28964507879619</v>
      </c>
      <c r="BS2166" s="27">
        <v>34863.535259271</v>
      </c>
      <c r="BU2166">
        <f t="shared" si="132"/>
        <v>99669.9485255531</v>
      </c>
      <c r="BV2166">
        <f t="shared" si="133"/>
        <v>158583.226560158</v>
      </c>
      <c r="BW2166" s="29">
        <v>2161</v>
      </c>
      <c r="BX2166">
        <f t="shared" si="134"/>
        <v>0</v>
      </c>
      <c r="BY2166">
        <f t="shared" si="135"/>
        <v>1</v>
      </c>
    </row>
    <row r="2167" spans="1:77">
      <c r="A2167" s="15">
        <v>2162</v>
      </c>
      <c r="BP2167" s="27">
        <v>0.844466447808969</v>
      </c>
      <c r="BQ2167" s="27">
        <v>11660.6307433531</v>
      </c>
      <c r="BR2167" s="27">
        <v>1.44832561064047</v>
      </c>
      <c r="BS2167" s="27">
        <v>23378.3812311572</v>
      </c>
      <c r="BU2167">
        <f t="shared" si="132"/>
        <v>115009.336427992</v>
      </c>
      <c r="BV2167">
        <f t="shared" si="133"/>
        <v>193870.460364913</v>
      </c>
      <c r="BW2167" s="29">
        <v>2162</v>
      </c>
      <c r="BX2167">
        <f t="shared" si="134"/>
        <v>0</v>
      </c>
      <c r="BY2167">
        <f t="shared" si="135"/>
        <v>1</v>
      </c>
    </row>
    <row r="2168" spans="1:77">
      <c r="A2168" s="15">
        <v>2163</v>
      </c>
      <c r="BP2168" s="27">
        <v>0.821084046089947</v>
      </c>
      <c r="BQ2168" s="27">
        <v>11974.3873976687</v>
      </c>
      <c r="BR2168" s="27">
        <v>1.4096826224639</v>
      </c>
      <c r="BS2168" s="27">
        <v>24953.1884099286</v>
      </c>
      <c r="BU2168">
        <f t="shared" si="132"/>
        <v>111188.219515823</v>
      </c>
      <c r="BV2168">
        <f t="shared" si="133"/>
        <v>186499.204959656</v>
      </c>
      <c r="BW2168" s="29">
        <v>2163</v>
      </c>
      <c r="BX2168">
        <f t="shared" si="134"/>
        <v>0</v>
      </c>
      <c r="BY2168">
        <f t="shared" si="135"/>
        <v>1</v>
      </c>
    </row>
    <row r="2169" spans="1:77">
      <c r="A2169" s="15">
        <v>2164</v>
      </c>
      <c r="BP2169" s="27">
        <v>0.747564112410743</v>
      </c>
      <c r="BQ2169" s="27">
        <v>14982.1448641569</v>
      </c>
      <c r="BR2169" s="27">
        <v>1.28366288395734</v>
      </c>
      <c r="BS2169" s="27">
        <v>30084.1634507227</v>
      </c>
      <c r="BU2169">
        <f t="shared" si="132"/>
        <v>97152.4719974546</v>
      </c>
      <c r="BV2169">
        <f t="shared" si="133"/>
        <v>162465.269142878</v>
      </c>
      <c r="BW2169" s="29">
        <v>2164</v>
      </c>
      <c r="BX2169">
        <f t="shared" si="134"/>
        <v>0</v>
      </c>
      <c r="BY2169">
        <f t="shared" si="135"/>
        <v>1</v>
      </c>
    </row>
    <row r="2170" spans="1:77">
      <c r="A2170" s="15">
        <v>2165</v>
      </c>
      <c r="BP2170" s="27">
        <v>0.816308718841202</v>
      </c>
      <c r="BQ2170" s="27">
        <v>12963.6958876599</v>
      </c>
      <c r="BR2170" s="27">
        <v>1.42817771126337</v>
      </c>
      <c r="BS2170" s="27">
        <v>30103.7374399945</v>
      </c>
      <c r="BU2170">
        <f t="shared" si="132"/>
        <v>109482.61193852</v>
      </c>
      <c r="BV2170">
        <f t="shared" si="133"/>
        <v>184122.919249511</v>
      </c>
      <c r="BW2170" s="29">
        <v>2165</v>
      </c>
      <c r="BX2170">
        <f t="shared" si="134"/>
        <v>0</v>
      </c>
      <c r="BY2170">
        <f t="shared" si="135"/>
        <v>1</v>
      </c>
    </row>
    <row r="2171" spans="1:77">
      <c r="A2171" s="15">
        <v>2166</v>
      </c>
      <c r="BP2171" s="27">
        <v>0.789059773024507</v>
      </c>
      <c r="BQ2171" s="27">
        <v>13815.9262896886</v>
      </c>
      <c r="BR2171" s="27">
        <v>1.3527546654851</v>
      </c>
      <c r="BS2171" s="27">
        <v>27373.48318156</v>
      </c>
      <c r="BU2171">
        <f t="shared" si="132"/>
        <v>104543.039663987</v>
      </c>
      <c r="BV2171">
        <f t="shared" si="133"/>
        <v>175539.716641204</v>
      </c>
      <c r="BW2171" s="29">
        <v>2166</v>
      </c>
      <c r="BX2171">
        <f t="shared" si="134"/>
        <v>0</v>
      </c>
      <c r="BY2171">
        <f t="shared" si="135"/>
        <v>1</v>
      </c>
    </row>
    <row r="2172" spans="1:77">
      <c r="A2172" s="15">
        <v>2167</v>
      </c>
      <c r="BP2172" s="27">
        <v>0.794347272250412</v>
      </c>
      <c r="BQ2172" s="27">
        <v>10713.0543887116</v>
      </c>
      <c r="BR2172" s="27">
        <v>1.3395022731588</v>
      </c>
      <c r="BS2172" s="27">
        <v>23511.80545703</v>
      </c>
      <c r="BU2172">
        <f t="shared" si="132"/>
        <v>108439.03644885</v>
      </c>
      <c r="BV2172">
        <f t="shared" si="133"/>
        <v>177413.53551679</v>
      </c>
      <c r="BW2172" s="29">
        <v>2167</v>
      </c>
      <c r="BX2172">
        <f t="shared" si="134"/>
        <v>0</v>
      </c>
      <c r="BY2172">
        <f t="shared" si="135"/>
        <v>1</v>
      </c>
    </row>
    <row r="2173" spans="1:77">
      <c r="A2173" s="15">
        <v>2168</v>
      </c>
      <c r="BP2173" s="27">
        <v>0.857902922280981</v>
      </c>
      <c r="BQ2173" s="27">
        <v>11802.6266893676</v>
      </c>
      <c r="BR2173" s="27">
        <v>1.48787249659847</v>
      </c>
      <c r="BS2173" s="27">
        <v>25575.2983109924</v>
      </c>
      <c r="BU2173">
        <f t="shared" si="132"/>
        <v>116882.811652779</v>
      </c>
      <c r="BV2173">
        <f t="shared" si="133"/>
        <v>197605.576178778</v>
      </c>
      <c r="BW2173" s="29">
        <v>2168</v>
      </c>
      <c r="BX2173">
        <f t="shared" si="134"/>
        <v>0</v>
      </c>
      <c r="BY2173">
        <f t="shared" si="135"/>
        <v>1</v>
      </c>
    </row>
    <row r="2174" spans="1:77">
      <c r="A2174" s="15">
        <v>2169</v>
      </c>
      <c r="BP2174" s="27">
        <v>0.786632490685858</v>
      </c>
      <c r="BQ2174" s="27">
        <v>11777.0130773134</v>
      </c>
      <c r="BR2174" s="27">
        <v>1.35253415001567</v>
      </c>
      <c r="BS2174" s="27">
        <v>24148.6154429892</v>
      </c>
      <c r="BU2174">
        <f t="shared" si="132"/>
        <v>106217.860525565</v>
      </c>
      <c r="BV2174">
        <f t="shared" si="133"/>
        <v>178731.507059362</v>
      </c>
      <c r="BW2174" s="29">
        <v>2169</v>
      </c>
      <c r="BX2174">
        <f t="shared" si="134"/>
        <v>0</v>
      </c>
      <c r="BY2174">
        <f t="shared" si="135"/>
        <v>1</v>
      </c>
    </row>
    <row r="2175" spans="1:77">
      <c r="A2175" s="15">
        <v>2170</v>
      </c>
      <c r="BP2175" s="27">
        <v>0.823490356670473</v>
      </c>
      <c r="BQ2175" s="27">
        <v>11917.4907208779</v>
      </c>
      <c r="BR2175" s="27">
        <v>1.43110465288312</v>
      </c>
      <c r="BS2175" s="27">
        <v>30106.6595954245</v>
      </c>
      <c r="BU2175">
        <f t="shared" si="132"/>
        <v>111606.062779693</v>
      </c>
      <c r="BV2175">
        <f t="shared" si="133"/>
        <v>184559.038337043</v>
      </c>
      <c r="BW2175" s="29">
        <v>2170</v>
      </c>
      <c r="BX2175">
        <f t="shared" si="134"/>
        <v>0</v>
      </c>
      <c r="BY2175">
        <f t="shared" si="135"/>
        <v>1</v>
      </c>
    </row>
    <row r="2176" spans="1:77">
      <c r="A2176" s="15">
        <v>2171</v>
      </c>
      <c r="BP2176" s="27">
        <v>0.827662706463163</v>
      </c>
      <c r="BQ2176" s="27">
        <v>16186.6016821431</v>
      </c>
      <c r="BR2176" s="27">
        <v>1.41391763083037</v>
      </c>
      <c r="BS2176" s="27">
        <v>31145.2597649296</v>
      </c>
      <c r="BU2176">
        <f t="shared" si="132"/>
        <v>107962.804287331</v>
      </c>
      <c r="BV2176">
        <f t="shared" si="133"/>
        <v>180942.384859625</v>
      </c>
      <c r="BW2176" s="29">
        <v>2171</v>
      </c>
      <c r="BX2176">
        <f t="shared" si="134"/>
        <v>0</v>
      </c>
      <c r="BY2176">
        <f t="shared" si="135"/>
        <v>1</v>
      </c>
    </row>
    <row r="2177" spans="1:77">
      <c r="A2177" s="15">
        <v>2172</v>
      </c>
      <c r="BP2177" s="27">
        <v>0.814934327236991</v>
      </c>
      <c r="BQ2177" s="27">
        <v>17429.0406130038</v>
      </c>
      <c r="BR2177" s="27">
        <v>1.39011582051928</v>
      </c>
      <c r="BS2177" s="27">
        <v>33706.5614340662</v>
      </c>
      <c r="BU2177">
        <f t="shared" si="132"/>
        <v>104811.108472545</v>
      </c>
      <c r="BV2177">
        <f t="shared" si="133"/>
        <v>174810.811643826</v>
      </c>
      <c r="BW2177" s="29">
        <v>2172</v>
      </c>
      <c r="BX2177">
        <f t="shared" si="134"/>
        <v>0</v>
      </c>
      <c r="BY2177">
        <f t="shared" si="135"/>
        <v>1</v>
      </c>
    </row>
    <row r="2178" spans="1:77">
      <c r="A2178" s="15">
        <v>2173</v>
      </c>
      <c r="BP2178" s="27">
        <v>0.772606102519004</v>
      </c>
      <c r="BQ2178" s="27">
        <v>15140.417366946</v>
      </c>
      <c r="BR2178" s="27">
        <v>1.30703059660903</v>
      </c>
      <c r="BS2178" s="27">
        <v>28565.3417390402</v>
      </c>
      <c r="BU2178">
        <f t="shared" si="132"/>
        <v>100750.498010905</v>
      </c>
      <c r="BV2178">
        <f t="shared" si="133"/>
        <v>167489.247752314</v>
      </c>
      <c r="BW2178" s="29">
        <v>2173</v>
      </c>
      <c r="BX2178">
        <f t="shared" si="134"/>
        <v>0</v>
      </c>
      <c r="BY2178">
        <f t="shared" si="135"/>
        <v>1</v>
      </c>
    </row>
    <row r="2179" spans="1:77">
      <c r="A2179" s="15">
        <v>2174</v>
      </c>
      <c r="BP2179" s="27">
        <v>0.824499853643526</v>
      </c>
      <c r="BQ2179" s="27">
        <v>13555.8715939648</v>
      </c>
      <c r="BR2179" s="27">
        <v>1.42766861741724</v>
      </c>
      <c r="BS2179" s="27">
        <v>29134.8841172876</v>
      </c>
      <c r="BU2179">
        <f t="shared" si="132"/>
        <v>110119.106452564</v>
      </c>
      <c r="BV2179">
        <f t="shared" si="133"/>
        <v>185015.408495298</v>
      </c>
      <c r="BW2179" s="29">
        <v>2174</v>
      </c>
      <c r="BX2179">
        <f t="shared" si="134"/>
        <v>0</v>
      </c>
      <c r="BY2179">
        <f t="shared" si="135"/>
        <v>1</v>
      </c>
    </row>
    <row r="2180" spans="1:77">
      <c r="A2180" s="15">
        <v>2175</v>
      </c>
      <c r="BP2180" s="27">
        <v>0.779977258113276</v>
      </c>
      <c r="BQ2180" s="27">
        <v>11469.6940486428</v>
      </c>
      <c r="BR2180" s="27">
        <v>1.34421422672636</v>
      </c>
      <c r="BS2180" s="27">
        <v>23738.6934752147</v>
      </c>
      <c r="BU2180">
        <f t="shared" si="132"/>
        <v>105526.894668349</v>
      </c>
      <c r="BV2180">
        <f t="shared" si="133"/>
        <v>177893.44053374</v>
      </c>
      <c r="BW2180" s="29">
        <v>2175</v>
      </c>
      <c r="BX2180">
        <f t="shared" si="134"/>
        <v>0</v>
      </c>
      <c r="BY2180">
        <f t="shared" si="135"/>
        <v>1</v>
      </c>
    </row>
    <row r="2181" spans="1:77">
      <c r="A2181" s="15">
        <v>2176</v>
      </c>
      <c r="BP2181" s="27">
        <v>0.758301111095852</v>
      </c>
      <c r="BQ2181" s="27">
        <v>10477.4475731147</v>
      </c>
      <c r="BR2181" s="27">
        <v>1.28620839200149</v>
      </c>
      <c r="BS2181" s="27">
        <v>22292.4338706448</v>
      </c>
      <c r="BU2181">
        <f t="shared" si="132"/>
        <v>103267.719091263</v>
      </c>
      <c r="BV2181">
        <f t="shared" si="133"/>
        <v>170638.824929579</v>
      </c>
      <c r="BW2181" s="29">
        <v>2176</v>
      </c>
      <c r="BX2181">
        <f t="shared" si="134"/>
        <v>0</v>
      </c>
      <c r="BY2181">
        <f t="shared" si="135"/>
        <v>1</v>
      </c>
    </row>
    <row r="2182" spans="1:77">
      <c r="A2182" s="15">
        <v>2177</v>
      </c>
      <c r="BP2182" s="27">
        <v>0.824483051435763</v>
      </c>
      <c r="BQ2182" s="27">
        <v>11180.403707172</v>
      </c>
      <c r="BR2182" s="27">
        <v>1.40856010068302</v>
      </c>
      <c r="BS2182" s="27">
        <v>27077.109423462</v>
      </c>
      <c r="BU2182">
        <f t="shared" si="132"/>
        <v>112492.054008192</v>
      </c>
      <c r="BV2182">
        <f t="shared" si="133"/>
        <v>184206.905678992</v>
      </c>
      <c r="BW2182" s="29">
        <v>2177</v>
      </c>
      <c r="BX2182">
        <f t="shared" si="134"/>
        <v>0</v>
      </c>
      <c r="BY2182">
        <f t="shared" si="135"/>
        <v>1</v>
      </c>
    </row>
    <row r="2183" spans="1:77">
      <c r="A2183" s="15">
        <v>2178</v>
      </c>
      <c r="BP2183" s="27">
        <v>0.755682016174219</v>
      </c>
      <c r="BQ2183" s="27">
        <v>12135.2254780703</v>
      </c>
      <c r="BR2183" s="27">
        <v>1.3046766830285</v>
      </c>
      <c r="BS2183" s="27">
        <v>28806.0867442686</v>
      </c>
      <c r="BU2183">
        <f t="shared" ref="BU2183:BU2246" si="136">BP2183*$BV$1-BQ2183</f>
        <v>101217.076948062</v>
      </c>
      <c r="BV2183">
        <f t="shared" ref="BV2183:BV2246" si="137">BR2183*$BV$1-BS2183</f>
        <v>166895.415710006</v>
      </c>
      <c r="BW2183" s="29">
        <v>2178</v>
      </c>
      <c r="BX2183">
        <f t="shared" ref="BX2183:BX2246" si="138">IF(BU2183=MAX($BU2183:$BV2183),1,0)</f>
        <v>0</v>
      </c>
      <c r="BY2183">
        <f t="shared" ref="BY2183:BY2246" si="139">IF(BV2183=MAX($BU2183:$BV2183),1,0)</f>
        <v>1</v>
      </c>
    </row>
    <row r="2184" spans="1:77">
      <c r="A2184" s="15">
        <v>2179</v>
      </c>
      <c r="BP2184" s="27">
        <v>0.824222508625649</v>
      </c>
      <c r="BQ2184" s="27">
        <v>13097.6113707476</v>
      </c>
      <c r="BR2184" s="27">
        <v>1.43268132177104</v>
      </c>
      <c r="BS2184" s="27">
        <v>26030.201243388</v>
      </c>
      <c r="BU2184">
        <f t="shared" si="136"/>
        <v>110535.7649231</v>
      </c>
      <c r="BV2184">
        <f t="shared" si="137"/>
        <v>188871.997022268</v>
      </c>
      <c r="BW2184" s="29">
        <v>2179</v>
      </c>
      <c r="BX2184">
        <f t="shared" si="138"/>
        <v>0</v>
      </c>
      <c r="BY2184">
        <f t="shared" si="139"/>
        <v>1</v>
      </c>
    </row>
    <row r="2185" spans="1:77">
      <c r="A2185" s="15">
        <v>2180</v>
      </c>
      <c r="BP2185" s="27">
        <v>0.781647843942196</v>
      </c>
      <c r="BQ2185" s="27">
        <v>14498.1632642546</v>
      </c>
      <c r="BR2185" s="27">
        <v>1.32200324010028</v>
      </c>
      <c r="BS2185" s="27">
        <v>27399.6180060481</v>
      </c>
      <c r="BU2185">
        <f t="shared" si="136"/>
        <v>102749.013327075</v>
      </c>
      <c r="BV2185">
        <f t="shared" si="137"/>
        <v>170900.868008994</v>
      </c>
      <c r="BW2185" s="29">
        <v>2180</v>
      </c>
      <c r="BX2185">
        <f t="shared" si="138"/>
        <v>0</v>
      </c>
      <c r="BY2185">
        <f t="shared" si="139"/>
        <v>1</v>
      </c>
    </row>
    <row r="2186" spans="1:77">
      <c r="A2186" s="15">
        <v>2181</v>
      </c>
      <c r="BP2186" s="27">
        <v>0.756700573829593</v>
      </c>
      <c r="BQ2186" s="27">
        <v>14996.8184296884</v>
      </c>
      <c r="BR2186" s="27">
        <v>1.26655675689521</v>
      </c>
      <c r="BS2186" s="27">
        <v>31395.4642773434</v>
      </c>
      <c r="BU2186">
        <f t="shared" si="136"/>
        <v>98508.2676447506</v>
      </c>
      <c r="BV2186">
        <f t="shared" si="137"/>
        <v>158588.049256938</v>
      </c>
      <c r="BW2186" s="29">
        <v>2181</v>
      </c>
      <c r="BX2186">
        <f t="shared" si="138"/>
        <v>0</v>
      </c>
      <c r="BY2186">
        <f t="shared" si="139"/>
        <v>1</v>
      </c>
    </row>
    <row r="2187" spans="1:77">
      <c r="A2187" s="15">
        <v>2182</v>
      </c>
      <c r="BP2187" s="27">
        <v>0.825246276926198</v>
      </c>
      <c r="BQ2187" s="27">
        <v>14301.1766974691</v>
      </c>
      <c r="BR2187" s="27">
        <v>1.40427489761272</v>
      </c>
      <c r="BS2187" s="27">
        <v>31950.2351286522</v>
      </c>
      <c r="BU2187">
        <f t="shared" si="136"/>
        <v>109485.764841461</v>
      </c>
      <c r="BV2187">
        <f t="shared" si="137"/>
        <v>178690.999513256</v>
      </c>
      <c r="BW2187" s="29">
        <v>2182</v>
      </c>
      <c r="BX2187">
        <f t="shared" si="138"/>
        <v>0</v>
      </c>
      <c r="BY2187">
        <f t="shared" si="139"/>
        <v>1</v>
      </c>
    </row>
    <row r="2188" spans="1:77">
      <c r="A2188" s="15">
        <v>2183</v>
      </c>
      <c r="BP2188" s="27">
        <v>0.832877387834505</v>
      </c>
      <c r="BQ2188" s="27">
        <v>16182.8720722683</v>
      </c>
      <c r="BR2188" s="27">
        <v>1.44368488261664</v>
      </c>
      <c r="BS2188" s="27">
        <v>32793.6754914996</v>
      </c>
      <c r="BU2188">
        <f t="shared" si="136"/>
        <v>108748.736102908</v>
      </c>
      <c r="BV2188">
        <f t="shared" si="137"/>
        <v>183759.056900996</v>
      </c>
      <c r="BW2188" s="29">
        <v>2183</v>
      </c>
      <c r="BX2188">
        <f t="shared" si="138"/>
        <v>0</v>
      </c>
      <c r="BY2188">
        <f t="shared" si="139"/>
        <v>1</v>
      </c>
    </row>
    <row r="2189" spans="1:77">
      <c r="A2189" s="15">
        <v>2184</v>
      </c>
      <c r="BP2189" s="27">
        <v>0.801152725266374</v>
      </c>
      <c r="BQ2189" s="27">
        <v>14951.8858235683</v>
      </c>
      <c r="BR2189" s="27">
        <v>1.38473333876681</v>
      </c>
      <c r="BS2189" s="27">
        <v>32435.1409505189</v>
      </c>
      <c r="BU2189">
        <f t="shared" si="136"/>
        <v>105221.022966388</v>
      </c>
      <c r="BV2189">
        <f t="shared" si="137"/>
        <v>175274.859864502</v>
      </c>
      <c r="BW2189" s="29">
        <v>2184</v>
      </c>
      <c r="BX2189">
        <f t="shared" si="138"/>
        <v>0</v>
      </c>
      <c r="BY2189">
        <f t="shared" si="139"/>
        <v>1</v>
      </c>
    </row>
    <row r="2190" spans="1:77">
      <c r="A2190" s="15">
        <v>2185</v>
      </c>
      <c r="BP2190" s="27">
        <v>0.790398992347427</v>
      </c>
      <c r="BQ2190" s="27">
        <v>16310.5162348378</v>
      </c>
      <c r="BR2190" s="27">
        <v>1.36007865361774</v>
      </c>
      <c r="BS2190" s="27">
        <v>31259.7060341715</v>
      </c>
      <c r="BU2190">
        <f t="shared" si="136"/>
        <v>102249.332617276</v>
      </c>
      <c r="BV2190">
        <f t="shared" si="137"/>
        <v>172752.09200849</v>
      </c>
      <c r="BW2190" s="29">
        <v>2185</v>
      </c>
      <c r="BX2190">
        <f t="shared" si="138"/>
        <v>0</v>
      </c>
      <c r="BY2190">
        <f t="shared" si="139"/>
        <v>1</v>
      </c>
    </row>
    <row r="2191" spans="1:77">
      <c r="A2191" s="15">
        <v>2186</v>
      </c>
      <c r="BP2191" s="27">
        <v>0.858700355132617</v>
      </c>
      <c r="BQ2191" s="27">
        <v>12864.405784987</v>
      </c>
      <c r="BR2191" s="27">
        <v>1.48056723060068</v>
      </c>
      <c r="BS2191" s="27">
        <v>29015.31755269</v>
      </c>
      <c r="BU2191">
        <f t="shared" si="136"/>
        <v>115940.647484906</v>
      </c>
      <c r="BV2191">
        <f t="shared" si="137"/>
        <v>193069.767037412</v>
      </c>
      <c r="BW2191" s="29">
        <v>2186</v>
      </c>
      <c r="BX2191">
        <f t="shared" si="138"/>
        <v>0</v>
      </c>
      <c r="BY2191">
        <f t="shared" si="139"/>
        <v>1</v>
      </c>
    </row>
    <row r="2192" spans="1:77">
      <c r="A2192" s="15">
        <v>2187</v>
      </c>
      <c r="BP2192" s="27">
        <v>0.875947109513768</v>
      </c>
      <c r="BQ2192" s="27">
        <v>13500.0563903159</v>
      </c>
      <c r="BR2192" s="27">
        <v>1.49762535917078</v>
      </c>
      <c r="BS2192" s="27">
        <v>31312.8397185648</v>
      </c>
      <c r="BU2192">
        <f t="shared" si="136"/>
        <v>117892.010036749</v>
      </c>
      <c r="BV2192">
        <f t="shared" si="137"/>
        <v>193330.964157052</v>
      </c>
      <c r="BW2192" s="29">
        <v>2187</v>
      </c>
      <c r="BX2192">
        <f t="shared" si="138"/>
        <v>0</v>
      </c>
      <c r="BY2192">
        <f t="shared" si="139"/>
        <v>1</v>
      </c>
    </row>
    <row r="2193" spans="1:77">
      <c r="A2193" s="15">
        <v>2188</v>
      </c>
      <c r="BP2193" s="27">
        <v>0.815404862328995</v>
      </c>
      <c r="BQ2193" s="27">
        <v>15468.5400772893</v>
      </c>
      <c r="BR2193" s="27">
        <v>1.42175290848017</v>
      </c>
      <c r="BS2193" s="27">
        <v>34269.8586472681</v>
      </c>
      <c r="BU2193">
        <f t="shared" si="136"/>
        <v>106842.18927206</v>
      </c>
      <c r="BV2193">
        <f t="shared" si="137"/>
        <v>178993.077624757</v>
      </c>
      <c r="BW2193" s="29">
        <v>2188</v>
      </c>
      <c r="BX2193">
        <f t="shared" si="138"/>
        <v>0</v>
      </c>
      <c r="BY2193">
        <f t="shared" si="139"/>
        <v>1</v>
      </c>
    </row>
    <row r="2194" spans="1:77">
      <c r="A2194" s="15">
        <v>2189</v>
      </c>
      <c r="BP2194" s="27">
        <v>0.807394466079883</v>
      </c>
      <c r="BQ2194" s="27">
        <v>17856.1838850706</v>
      </c>
      <c r="BR2194" s="27">
        <v>1.38883421323363</v>
      </c>
      <c r="BS2194" s="27">
        <v>34544.4892432731</v>
      </c>
      <c r="BU2194">
        <f t="shared" si="136"/>
        <v>103252.986026912</v>
      </c>
      <c r="BV2194">
        <f t="shared" si="137"/>
        <v>173780.642741771</v>
      </c>
      <c r="BW2194" s="29">
        <v>2189</v>
      </c>
      <c r="BX2194">
        <f t="shared" si="138"/>
        <v>0</v>
      </c>
      <c r="BY2194">
        <f t="shared" si="139"/>
        <v>1</v>
      </c>
    </row>
    <row r="2195" spans="1:77">
      <c r="A2195" s="15">
        <v>2190</v>
      </c>
      <c r="BP2195" s="27">
        <v>0.789512088315064</v>
      </c>
      <c r="BQ2195" s="27">
        <v>14136.8888188844</v>
      </c>
      <c r="BR2195" s="27">
        <v>1.36305192275297</v>
      </c>
      <c r="BS2195" s="27">
        <v>26735.5151800393</v>
      </c>
      <c r="BU2195">
        <f t="shared" si="136"/>
        <v>104289.924428375</v>
      </c>
      <c r="BV2195">
        <f t="shared" si="137"/>
        <v>177722.273232907</v>
      </c>
      <c r="BW2195" s="29">
        <v>2190</v>
      </c>
      <c r="BX2195">
        <f t="shared" si="138"/>
        <v>0</v>
      </c>
      <c r="BY2195">
        <f t="shared" si="139"/>
        <v>1</v>
      </c>
    </row>
    <row r="2196" spans="1:77">
      <c r="A2196" s="15">
        <v>2191</v>
      </c>
      <c r="BP2196" s="27">
        <v>0.779521942345498</v>
      </c>
      <c r="BQ2196" s="27">
        <v>19531.9857452478</v>
      </c>
      <c r="BR2196" s="27">
        <v>1.33052671852749</v>
      </c>
      <c r="BS2196" s="27">
        <v>34579.9422197517</v>
      </c>
      <c r="BU2196">
        <f t="shared" si="136"/>
        <v>97396.3056065769</v>
      </c>
      <c r="BV2196">
        <f t="shared" si="137"/>
        <v>164999.065559372</v>
      </c>
      <c r="BW2196" s="29">
        <v>2191</v>
      </c>
      <c r="BX2196">
        <f t="shared" si="138"/>
        <v>0</v>
      </c>
      <c r="BY2196">
        <f t="shared" si="139"/>
        <v>1</v>
      </c>
    </row>
    <row r="2197" spans="1:77">
      <c r="A2197" s="15">
        <v>2192</v>
      </c>
      <c r="BP2197" s="27">
        <v>0.794358846303416</v>
      </c>
      <c r="BQ2197" s="27">
        <v>16423.7732351405</v>
      </c>
      <c r="BR2197" s="27">
        <v>1.32276050412775</v>
      </c>
      <c r="BS2197" s="27">
        <v>31809.2831960494</v>
      </c>
      <c r="BU2197">
        <f t="shared" si="136"/>
        <v>102730.053710372</v>
      </c>
      <c r="BV2197">
        <f t="shared" si="137"/>
        <v>166604.792423114</v>
      </c>
      <c r="BW2197" s="29">
        <v>2192</v>
      </c>
      <c r="BX2197">
        <f t="shared" si="138"/>
        <v>0</v>
      </c>
      <c r="BY2197">
        <f t="shared" si="139"/>
        <v>1</v>
      </c>
    </row>
    <row r="2198" spans="1:77">
      <c r="A2198" s="15">
        <v>2193</v>
      </c>
      <c r="BP2198" s="27">
        <v>0.782310823066083</v>
      </c>
      <c r="BQ2198" s="27">
        <v>15973.6600419811</v>
      </c>
      <c r="BR2198" s="27">
        <v>1.35196385291294</v>
      </c>
      <c r="BS2198" s="27">
        <v>30870.2284473416</v>
      </c>
      <c r="BU2198">
        <f t="shared" si="136"/>
        <v>101372.963417931</v>
      </c>
      <c r="BV2198">
        <f t="shared" si="137"/>
        <v>171924.3494896</v>
      </c>
      <c r="BW2198" s="29">
        <v>2193</v>
      </c>
      <c r="BX2198">
        <f t="shared" si="138"/>
        <v>0</v>
      </c>
      <c r="BY2198">
        <f t="shared" si="139"/>
        <v>1</v>
      </c>
    </row>
    <row r="2199" spans="1:77">
      <c r="A2199" s="15">
        <v>2194</v>
      </c>
      <c r="BP2199" s="27">
        <v>0.826514411147638</v>
      </c>
      <c r="BQ2199" s="27">
        <v>15107.496919842</v>
      </c>
      <c r="BR2199" s="27">
        <v>1.41273771482288</v>
      </c>
      <c r="BS2199" s="27">
        <v>31362.2274973866</v>
      </c>
      <c r="BU2199">
        <f t="shared" si="136"/>
        <v>108869.664752304</v>
      </c>
      <c r="BV2199">
        <f t="shared" si="137"/>
        <v>180548.429726046</v>
      </c>
      <c r="BW2199" s="29">
        <v>2194</v>
      </c>
      <c r="BX2199">
        <f t="shared" si="138"/>
        <v>0</v>
      </c>
      <c r="BY2199">
        <f t="shared" si="139"/>
        <v>1</v>
      </c>
    </row>
    <row r="2200" spans="1:77">
      <c r="A2200" s="15">
        <v>2195</v>
      </c>
      <c r="BP2200" s="27">
        <v>0.787535449466997</v>
      </c>
      <c r="BQ2200" s="27">
        <v>11379.8848035633</v>
      </c>
      <c r="BR2200" s="27">
        <v>1.35261551776779</v>
      </c>
      <c r="BS2200" s="27">
        <v>27644.5687875568</v>
      </c>
      <c r="BU2200">
        <f t="shared" si="136"/>
        <v>106750.432616486</v>
      </c>
      <c r="BV2200">
        <f t="shared" si="137"/>
        <v>175247.758877612</v>
      </c>
      <c r="BW2200" s="29">
        <v>2195</v>
      </c>
      <c r="BX2200">
        <f t="shared" si="138"/>
        <v>0</v>
      </c>
      <c r="BY2200">
        <f t="shared" si="139"/>
        <v>1</v>
      </c>
    </row>
    <row r="2201" spans="1:77">
      <c r="A2201" s="15">
        <v>2196</v>
      </c>
      <c r="BP2201" s="27">
        <v>0.855552057522431</v>
      </c>
      <c r="BQ2201" s="27">
        <v>16067.9427714682</v>
      </c>
      <c r="BR2201" s="27">
        <v>1.44881951213284</v>
      </c>
      <c r="BS2201" s="27">
        <v>33165.632623065</v>
      </c>
      <c r="BU2201">
        <f t="shared" si="136"/>
        <v>112264.865856896</v>
      </c>
      <c r="BV2201">
        <f t="shared" si="137"/>
        <v>184157.294196861</v>
      </c>
      <c r="BW2201" s="29">
        <v>2196</v>
      </c>
      <c r="BX2201">
        <f t="shared" si="138"/>
        <v>0</v>
      </c>
      <c r="BY2201">
        <f t="shared" si="139"/>
        <v>1</v>
      </c>
    </row>
    <row r="2202" spans="1:77">
      <c r="A2202" s="15">
        <v>2197</v>
      </c>
      <c r="BP2202" s="27">
        <v>0.819234927143004</v>
      </c>
      <c r="BQ2202" s="27">
        <v>15917.8747551552</v>
      </c>
      <c r="BR2202" s="27">
        <v>1.40101038228876</v>
      </c>
      <c r="BS2202" s="27">
        <v>29123.7814245644</v>
      </c>
      <c r="BU2202">
        <f t="shared" si="136"/>
        <v>106967.364316295</v>
      </c>
      <c r="BV2202">
        <f t="shared" si="137"/>
        <v>181027.77591875</v>
      </c>
      <c r="BW2202" s="29">
        <v>2197</v>
      </c>
      <c r="BX2202">
        <f t="shared" si="138"/>
        <v>0</v>
      </c>
      <c r="BY2202">
        <f t="shared" si="139"/>
        <v>1</v>
      </c>
    </row>
    <row r="2203" spans="1:77">
      <c r="A2203" s="15">
        <v>2198</v>
      </c>
      <c r="BP2203" s="27">
        <v>0.766995768865596</v>
      </c>
      <c r="BQ2203" s="27">
        <v>12977.3813736619</v>
      </c>
      <c r="BR2203" s="27">
        <v>1.30898224750326</v>
      </c>
      <c r="BS2203" s="27">
        <v>27603.1848197682</v>
      </c>
      <c r="BU2203">
        <f t="shared" si="136"/>
        <v>102071.983956178</v>
      </c>
      <c r="BV2203">
        <f t="shared" si="137"/>
        <v>168744.15230572</v>
      </c>
      <c r="BW2203" s="29">
        <v>2198</v>
      </c>
      <c r="BX2203">
        <f t="shared" si="138"/>
        <v>0</v>
      </c>
      <c r="BY2203">
        <f t="shared" si="139"/>
        <v>1</v>
      </c>
    </row>
    <row r="2204" spans="1:77">
      <c r="A2204" s="15">
        <v>2199</v>
      </c>
      <c r="BP2204" s="27">
        <v>0.788532185950968</v>
      </c>
      <c r="BQ2204" s="27">
        <v>12617.1261711524</v>
      </c>
      <c r="BR2204" s="27">
        <v>1.36532747081643</v>
      </c>
      <c r="BS2204" s="27">
        <v>28487.6019197998</v>
      </c>
      <c r="BU2204">
        <f t="shared" si="136"/>
        <v>105662.701721493</v>
      </c>
      <c r="BV2204">
        <f t="shared" si="137"/>
        <v>176311.518702664</v>
      </c>
      <c r="BW2204" s="29">
        <v>2199</v>
      </c>
      <c r="BX2204">
        <f t="shared" si="138"/>
        <v>0</v>
      </c>
      <c r="BY2204">
        <f t="shared" si="139"/>
        <v>1</v>
      </c>
    </row>
    <row r="2205" spans="1:77">
      <c r="A2205" s="15">
        <v>2200</v>
      </c>
      <c r="BP2205" s="27">
        <v>0.805798891195947</v>
      </c>
      <c r="BQ2205" s="27">
        <v>18960.3797178841</v>
      </c>
      <c r="BR2205" s="27">
        <v>1.39769665202443</v>
      </c>
      <c r="BS2205" s="27">
        <v>37791.4214643036</v>
      </c>
      <c r="BU2205">
        <f t="shared" si="136"/>
        <v>101909.453961508</v>
      </c>
      <c r="BV2205">
        <f t="shared" si="137"/>
        <v>171863.076339362</v>
      </c>
      <c r="BW2205" s="29">
        <v>2200</v>
      </c>
      <c r="BX2205">
        <f t="shared" si="138"/>
        <v>0</v>
      </c>
      <c r="BY2205">
        <f t="shared" si="139"/>
        <v>1</v>
      </c>
    </row>
    <row r="2206" spans="1:77">
      <c r="A2206" s="15">
        <v>2201</v>
      </c>
      <c r="BP2206" s="27">
        <v>0.787238695265822</v>
      </c>
      <c r="BQ2206" s="27">
        <v>11802.2053785724</v>
      </c>
      <c r="BR2206" s="27">
        <v>1.31915853600966</v>
      </c>
      <c r="BS2206" s="27">
        <v>24999.9383617235</v>
      </c>
      <c r="BU2206">
        <f t="shared" si="136"/>
        <v>106283.598911301</v>
      </c>
      <c r="BV2206">
        <f t="shared" si="137"/>
        <v>172873.842039725</v>
      </c>
      <c r="BW2206" s="29">
        <v>2201</v>
      </c>
      <c r="BX2206">
        <f t="shared" si="138"/>
        <v>0</v>
      </c>
      <c r="BY2206">
        <f t="shared" si="139"/>
        <v>1</v>
      </c>
    </row>
    <row r="2207" spans="1:77">
      <c r="A2207" s="15">
        <v>2202</v>
      </c>
      <c r="BP2207" s="27">
        <v>0.872020497730239</v>
      </c>
      <c r="BQ2207" s="27">
        <v>14370.6067884833</v>
      </c>
      <c r="BR2207" s="27">
        <v>1.52457682940649</v>
      </c>
      <c r="BS2207" s="27">
        <v>29159.8294920573</v>
      </c>
      <c r="BU2207">
        <f t="shared" si="136"/>
        <v>116432.467871053</v>
      </c>
      <c r="BV2207">
        <f t="shared" si="137"/>
        <v>199526.694918916</v>
      </c>
      <c r="BW2207" s="29">
        <v>2202</v>
      </c>
      <c r="BX2207">
        <f t="shared" si="138"/>
        <v>0</v>
      </c>
      <c r="BY2207">
        <f t="shared" si="139"/>
        <v>1</v>
      </c>
    </row>
    <row r="2208" spans="1:77">
      <c r="A2208" s="15">
        <v>2203</v>
      </c>
      <c r="BP2208" s="27">
        <v>0.839120527459316</v>
      </c>
      <c r="BQ2208" s="27">
        <v>16057.6034414124</v>
      </c>
      <c r="BR2208" s="27">
        <v>1.43725404340162</v>
      </c>
      <c r="BS2208" s="27">
        <v>27413.2371718744</v>
      </c>
      <c r="BU2208">
        <f t="shared" si="136"/>
        <v>109810.475677485</v>
      </c>
      <c r="BV2208">
        <f t="shared" si="137"/>
        <v>188174.869338369</v>
      </c>
      <c r="BW2208" s="29">
        <v>2203</v>
      </c>
      <c r="BX2208">
        <f t="shared" si="138"/>
        <v>0</v>
      </c>
      <c r="BY2208">
        <f t="shared" si="139"/>
        <v>1</v>
      </c>
    </row>
    <row r="2209" spans="1:77">
      <c r="A2209" s="15">
        <v>2204</v>
      </c>
      <c r="BP2209" s="27">
        <v>0.820939849644459</v>
      </c>
      <c r="BQ2209" s="27">
        <v>16380.6718786032</v>
      </c>
      <c r="BR2209" s="27">
        <v>1.40573005637921</v>
      </c>
      <c r="BS2209" s="27">
        <v>35004.2095803323</v>
      </c>
      <c r="BU2209">
        <f t="shared" si="136"/>
        <v>106760.305568066</v>
      </c>
      <c r="BV2209">
        <f t="shared" si="137"/>
        <v>175855.29887655</v>
      </c>
      <c r="BW2209" s="29">
        <v>2204</v>
      </c>
      <c r="BX2209">
        <f t="shared" si="138"/>
        <v>0</v>
      </c>
      <c r="BY2209">
        <f t="shared" si="139"/>
        <v>1</v>
      </c>
    </row>
    <row r="2210" spans="1:77">
      <c r="A2210" s="15">
        <v>2205</v>
      </c>
      <c r="BP2210" s="27">
        <v>0.778628646214563</v>
      </c>
      <c r="BQ2210" s="27">
        <v>12749.195935797</v>
      </c>
      <c r="BR2210" s="27">
        <v>1.33097361320173</v>
      </c>
      <c r="BS2210" s="27">
        <v>26888.7027075767</v>
      </c>
      <c r="BU2210">
        <f t="shared" si="136"/>
        <v>104045.100996387</v>
      </c>
      <c r="BV2210">
        <f t="shared" si="137"/>
        <v>172757.339272683</v>
      </c>
      <c r="BW2210" s="29">
        <v>2205</v>
      </c>
      <c r="BX2210">
        <f t="shared" si="138"/>
        <v>0</v>
      </c>
      <c r="BY2210">
        <f t="shared" si="139"/>
        <v>1</v>
      </c>
    </row>
    <row r="2211" spans="1:77">
      <c r="A2211" s="15">
        <v>2206</v>
      </c>
      <c r="BP2211" s="27">
        <v>0.784747821972881</v>
      </c>
      <c r="BQ2211" s="27">
        <v>16175.1098529881</v>
      </c>
      <c r="BR2211" s="27">
        <v>1.32427571381994</v>
      </c>
      <c r="BS2211" s="27">
        <v>31221.436111653</v>
      </c>
      <c r="BU2211">
        <f t="shared" si="136"/>
        <v>101537.063442944</v>
      </c>
      <c r="BV2211">
        <f t="shared" si="137"/>
        <v>167419.920961338</v>
      </c>
      <c r="BW2211" s="29">
        <v>2206</v>
      </c>
      <c r="BX2211">
        <f t="shared" si="138"/>
        <v>0</v>
      </c>
      <c r="BY2211">
        <f t="shared" si="139"/>
        <v>1</v>
      </c>
    </row>
    <row r="2212" spans="1:77">
      <c r="A2212" s="15">
        <v>2207</v>
      </c>
      <c r="BP2212" s="27">
        <v>0.79731309955809</v>
      </c>
      <c r="BQ2212" s="27">
        <v>17193.2028583339</v>
      </c>
      <c r="BR2212" s="27">
        <v>1.37639170376146</v>
      </c>
      <c r="BS2212" s="27">
        <v>33670.0938048607</v>
      </c>
      <c r="BU2212">
        <f t="shared" si="136"/>
        <v>102403.76207538</v>
      </c>
      <c r="BV2212">
        <f t="shared" si="137"/>
        <v>172788.661759358</v>
      </c>
      <c r="BW2212" s="29">
        <v>2207</v>
      </c>
      <c r="BX2212">
        <f t="shared" si="138"/>
        <v>0</v>
      </c>
      <c r="BY2212">
        <f t="shared" si="139"/>
        <v>1</v>
      </c>
    </row>
    <row r="2213" spans="1:77">
      <c r="A2213" s="15">
        <v>2208</v>
      </c>
      <c r="BP2213" s="27">
        <v>0.792815402232831</v>
      </c>
      <c r="BQ2213" s="27">
        <v>12087.1853155809</v>
      </c>
      <c r="BR2213" s="27">
        <v>1.36200032410234</v>
      </c>
      <c r="BS2213" s="27">
        <v>24826.5732836308</v>
      </c>
      <c r="BU2213">
        <f t="shared" si="136"/>
        <v>106835.125019344</v>
      </c>
      <c r="BV2213">
        <f t="shared" si="137"/>
        <v>179473.475331721</v>
      </c>
      <c r="BW2213" s="29">
        <v>2208</v>
      </c>
      <c r="BX2213">
        <f t="shared" si="138"/>
        <v>0</v>
      </c>
      <c r="BY2213">
        <f t="shared" si="139"/>
        <v>1</v>
      </c>
    </row>
    <row r="2214" spans="1:77">
      <c r="A2214" s="15">
        <v>2209</v>
      </c>
      <c r="BP2214" s="27">
        <v>0.803425098307988</v>
      </c>
      <c r="BQ2214" s="27">
        <v>16143.8714564758</v>
      </c>
      <c r="BR2214" s="27">
        <v>1.41349005756485</v>
      </c>
      <c r="BS2214" s="27">
        <v>31807.2692120044</v>
      </c>
      <c r="BU2214">
        <f t="shared" si="136"/>
        <v>104369.893289722</v>
      </c>
      <c r="BV2214">
        <f t="shared" si="137"/>
        <v>180216.239422723</v>
      </c>
      <c r="BW2214" s="29">
        <v>2209</v>
      </c>
      <c r="BX2214">
        <f t="shared" si="138"/>
        <v>0</v>
      </c>
      <c r="BY2214">
        <f t="shared" si="139"/>
        <v>1</v>
      </c>
    </row>
    <row r="2215" spans="1:77">
      <c r="A2215" s="15">
        <v>2210</v>
      </c>
      <c r="BP2215" s="27">
        <v>0.776123506481322</v>
      </c>
      <c r="BQ2215" s="27">
        <v>16303.7782898441</v>
      </c>
      <c r="BR2215" s="27">
        <v>1.32883736012093</v>
      </c>
      <c r="BS2215" s="27">
        <v>33033.1312960818</v>
      </c>
      <c r="BU2215">
        <f t="shared" si="136"/>
        <v>100114.747682354</v>
      </c>
      <c r="BV2215">
        <f t="shared" si="137"/>
        <v>166292.472722058</v>
      </c>
      <c r="BW2215" s="29">
        <v>2210</v>
      </c>
      <c r="BX2215">
        <f t="shared" si="138"/>
        <v>0</v>
      </c>
      <c r="BY2215">
        <f t="shared" si="139"/>
        <v>1</v>
      </c>
    </row>
    <row r="2216" spans="1:77">
      <c r="A2216" s="15">
        <v>2211</v>
      </c>
      <c r="BP2216" s="27">
        <v>0.831619597016648</v>
      </c>
      <c r="BQ2216" s="27">
        <v>18783.5685975053</v>
      </c>
      <c r="BR2216" s="27">
        <v>1.41754377961252</v>
      </c>
      <c r="BS2216" s="27">
        <v>36677.3972417401</v>
      </c>
      <c r="BU2216">
        <f t="shared" si="136"/>
        <v>105959.370954992</v>
      </c>
      <c r="BV2216">
        <f t="shared" si="137"/>
        <v>175954.169700138</v>
      </c>
      <c r="BW2216" s="29">
        <v>2211</v>
      </c>
      <c r="BX2216">
        <f t="shared" si="138"/>
        <v>0</v>
      </c>
      <c r="BY2216">
        <f t="shared" si="139"/>
        <v>1</v>
      </c>
    </row>
    <row r="2217" spans="1:77">
      <c r="A2217" s="15">
        <v>2212</v>
      </c>
      <c r="BP2217" s="27">
        <v>0.801102193180151</v>
      </c>
      <c r="BQ2217" s="27">
        <v>16294.3048203843</v>
      </c>
      <c r="BR2217" s="27">
        <v>1.39590010348289</v>
      </c>
      <c r="BS2217" s="27">
        <v>30876.7206662061</v>
      </c>
      <c r="BU2217">
        <f t="shared" si="136"/>
        <v>103871.024156638</v>
      </c>
      <c r="BV2217">
        <f t="shared" si="137"/>
        <v>178508.294856227</v>
      </c>
      <c r="BW2217" s="29">
        <v>2212</v>
      </c>
      <c r="BX2217">
        <f t="shared" si="138"/>
        <v>0</v>
      </c>
      <c r="BY2217">
        <f t="shared" si="139"/>
        <v>1</v>
      </c>
    </row>
    <row r="2218" spans="1:77">
      <c r="A2218" s="15">
        <v>2213</v>
      </c>
      <c r="BP2218" s="27">
        <v>0.771845499009083</v>
      </c>
      <c r="BQ2218" s="27">
        <v>14120.8918182263</v>
      </c>
      <c r="BR2218" s="27">
        <v>1.34299779835949</v>
      </c>
      <c r="BS2218" s="27">
        <v>32375.893508421</v>
      </c>
      <c r="BU2218">
        <f t="shared" si="136"/>
        <v>101655.933033136</v>
      </c>
      <c r="BV2218">
        <f t="shared" si="137"/>
        <v>169073.776245502</v>
      </c>
      <c r="BW2218" s="29">
        <v>2213</v>
      </c>
      <c r="BX2218">
        <f t="shared" si="138"/>
        <v>0</v>
      </c>
      <c r="BY2218">
        <f t="shared" si="139"/>
        <v>1</v>
      </c>
    </row>
    <row r="2219" spans="1:77">
      <c r="A2219" s="15">
        <v>2214</v>
      </c>
      <c r="BP2219" s="27">
        <v>0.831862163971276</v>
      </c>
      <c r="BQ2219" s="27">
        <v>16289.3334629167</v>
      </c>
      <c r="BR2219" s="27">
        <v>1.45730270792743</v>
      </c>
      <c r="BS2219" s="27">
        <v>35979.1957175297</v>
      </c>
      <c r="BU2219">
        <f t="shared" si="136"/>
        <v>108489.991132775</v>
      </c>
      <c r="BV2219">
        <f t="shared" si="137"/>
        <v>182616.210471585</v>
      </c>
      <c r="BW2219" s="29">
        <v>2214</v>
      </c>
      <c r="BX2219">
        <f t="shared" si="138"/>
        <v>0</v>
      </c>
      <c r="BY2219">
        <f t="shared" si="139"/>
        <v>1</v>
      </c>
    </row>
    <row r="2220" spans="1:77">
      <c r="A2220" s="15">
        <v>2215</v>
      </c>
      <c r="BP2220" s="27">
        <v>0.80701827434174</v>
      </c>
      <c r="BQ2220" s="27">
        <v>13144.510192374</v>
      </c>
      <c r="BR2220" s="27">
        <v>1.37849678074276</v>
      </c>
      <c r="BS2220" s="27">
        <v>30424.1947446916</v>
      </c>
      <c r="BU2220">
        <f t="shared" si="136"/>
        <v>107908.230958887</v>
      </c>
      <c r="BV2220">
        <f t="shared" si="137"/>
        <v>176350.322366723</v>
      </c>
      <c r="BW2220" s="29">
        <v>2215</v>
      </c>
      <c r="BX2220">
        <f t="shared" si="138"/>
        <v>0</v>
      </c>
      <c r="BY2220">
        <f t="shared" si="139"/>
        <v>1</v>
      </c>
    </row>
    <row r="2221" spans="1:77">
      <c r="A2221" s="15">
        <v>2216</v>
      </c>
      <c r="BP2221" s="27">
        <v>0.820022400647578</v>
      </c>
      <c r="BQ2221" s="27">
        <v>17863.292323788</v>
      </c>
      <c r="BR2221" s="27">
        <v>1.41803035196604</v>
      </c>
      <c r="BS2221" s="27">
        <v>33268.7071890659</v>
      </c>
      <c r="BU2221">
        <f t="shared" si="136"/>
        <v>105140.067773349</v>
      </c>
      <c r="BV2221">
        <f t="shared" si="137"/>
        <v>179435.84560584</v>
      </c>
      <c r="BW2221" s="29">
        <v>2216</v>
      </c>
      <c r="BX2221">
        <f t="shared" si="138"/>
        <v>0</v>
      </c>
      <c r="BY2221">
        <f t="shared" si="139"/>
        <v>1</v>
      </c>
    </row>
    <row r="2222" spans="1:77">
      <c r="A2222" s="15">
        <v>2217</v>
      </c>
      <c r="BP2222" s="27">
        <v>0.838642985848016</v>
      </c>
      <c r="BQ2222" s="27">
        <v>12148.815916359</v>
      </c>
      <c r="BR2222" s="27">
        <v>1.4373720704057</v>
      </c>
      <c r="BS2222" s="27">
        <v>28895.1919382197</v>
      </c>
      <c r="BU2222">
        <f t="shared" si="136"/>
        <v>113647.631960843</v>
      </c>
      <c r="BV2222">
        <f t="shared" si="137"/>
        <v>186710.618622636</v>
      </c>
      <c r="BW2222" s="29">
        <v>2217</v>
      </c>
      <c r="BX2222">
        <f t="shared" si="138"/>
        <v>0</v>
      </c>
      <c r="BY2222">
        <f t="shared" si="139"/>
        <v>1</v>
      </c>
    </row>
    <row r="2223" spans="1:77">
      <c r="A2223" s="15">
        <v>2218</v>
      </c>
      <c r="BP2223" s="27">
        <v>0.824834733829391</v>
      </c>
      <c r="BQ2223" s="27">
        <v>12089.5873186387</v>
      </c>
      <c r="BR2223" s="27">
        <v>1.40872267202932</v>
      </c>
      <c r="BS2223" s="27">
        <v>24900.7000983903</v>
      </c>
      <c r="BU2223">
        <f t="shared" si="136"/>
        <v>111635.62275577</v>
      </c>
      <c r="BV2223">
        <f t="shared" si="137"/>
        <v>186407.700706008</v>
      </c>
      <c r="BW2223" s="29">
        <v>2218</v>
      </c>
      <c r="BX2223">
        <f t="shared" si="138"/>
        <v>0</v>
      </c>
      <c r="BY2223">
        <f t="shared" si="139"/>
        <v>1</v>
      </c>
    </row>
    <row r="2224" spans="1:77">
      <c r="A2224" s="15">
        <v>2219</v>
      </c>
      <c r="BP2224" s="27">
        <v>0.805464273220596</v>
      </c>
      <c r="BQ2224" s="27">
        <v>21784.9045176585</v>
      </c>
      <c r="BR2224" s="27">
        <v>1.38691320523345</v>
      </c>
      <c r="BS2224" s="27">
        <v>40114.5319269638</v>
      </c>
      <c r="BU2224">
        <f t="shared" si="136"/>
        <v>99034.7364654309</v>
      </c>
      <c r="BV2224">
        <f t="shared" si="137"/>
        <v>167922.448858053</v>
      </c>
      <c r="BW2224" s="29">
        <v>2219</v>
      </c>
      <c r="BX2224">
        <f t="shared" si="138"/>
        <v>0</v>
      </c>
      <c r="BY2224">
        <f t="shared" si="139"/>
        <v>1</v>
      </c>
    </row>
    <row r="2225" spans="1:77">
      <c r="A2225" s="15">
        <v>2220</v>
      </c>
      <c r="BP2225" s="27">
        <v>0.832997573794323</v>
      </c>
      <c r="BQ2225" s="27">
        <v>15455.8947168911</v>
      </c>
      <c r="BR2225" s="27">
        <v>1.41656776120781</v>
      </c>
      <c r="BS2225" s="27">
        <v>31833.5935637896</v>
      </c>
      <c r="BU2225">
        <f t="shared" si="136"/>
        <v>109493.741352257</v>
      </c>
      <c r="BV2225">
        <f t="shared" si="137"/>
        <v>180651.570617382</v>
      </c>
      <c r="BW2225" s="29">
        <v>2220</v>
      </c>
      <c r="BX2225">
        <f t="shared" si="138"/>
        <v>0</v>
      </c>
      <c r="BY2225">
        <f t="shared" si="139"/>
        <v>1</v>
      </c>
    </row>
    <row r="2226" spans="1:77">
      <c r="A2226" s="15">
        <v>2221</v>
      </c>
      <c r="BP2226" s="27">
        <v>0.851561728531727</v>
      </c>
      <c r="BQ2226" s="27">
        <v>14191.976006865</v>
      </c>
      <c r="BR2226" s="27">
        <v>1.44945811615178</v>
      </c>
      <c r="BS2226" s="27">
        <v>30115.960865544</v>
      </c>
      <c r="BU2226">
        <f t="shared" si="136"/>
        <v>113542.283272894</v>
      </c>
      <c r="BV2226">
        <f t="shared" si="137"/>
        <v>187302.756557223</v>
      </c>
      <c r="BW2226" s="29">
        <v>2221</v>
      </c>
      <c r="BX2226">
        <f t="shared" si="138"/>
        <v>0</v>
      </c>
      <c r="BY2226">
        <f t="shared" si="139"/>
        <v>1</v>
      </c>
    </row>
    <row r="2227" spans="1:77">
      <c r="A2227" s="15">
        <v>2222</v>
      </c>
      <c r="BP2227" s="27">
        <v>0.855104286832134</v>
      </c>
      <c r="BQ2227" s="27">
        <v>12334.4198546729</v>
      </c>
      <c r="BR2227" s="27">
        <v>1.46569373906372</v>
      </c>
      <c r="BS2227" s="27">
        <v>24660.1881750717</v>
      </c>
      <c r="BU2227">
        <f t="shared" si="136"/>
        <v>115931.223170147</v>
      </c>
      <c r="BV2227">
        <f t="shared" si="137"/>
        <v>195193.872684487</v>
      </c>
      <c r="BW2227" s="29">
        <v>2222</v>
      </c>
      <c r="BX2227">
        <f t="shared" si="138"/>
        <v>0</v>
      </c>
      <c r="BY2227">
        <f t="shared" si="139"/>
        <v>1</v>
      </c>
    </row>
    <row r="2228" spans="1:77">
      <c r="A2228" s="15">
        <v>2223</v>
      </c>
      <c r="BP2228" s="27">
        <v>0.843978217064183</v>
      </c>
      <c r="BQ2228" s="27">
        <v>13335.6819705494</v>
      </c>
      <c r="BR2228" s="27">
        <v>1.45699083811543</v>
      </c>
      <c r="BS2228" s="27">
        <v>30211.0274965628</v>
      </c>
      <c r="BU2228">
        <f t="shared" si="136"/>
        <v>113261.050589078</v>
      </c>
      <c r="BV2228">
        <f t="shared" si="137"/>
        <v>188337.598220752</v>
      </c>
      <c r="BW2228" s="29">
        <v>2223</v>
      </c>
      <c r="BX2228">
        <f t="shared" si="138"/>
        <v>0</v>
      </c>
      <c r="BY2228">
        <f t="shared" si="139"/>
        <v>1</v>
      </c>
    </row>
    <row r="2229" spans="1:77">
      <c r="A2229" s="15">
        <v>2224</v>
      </c>
      <c r="BP2229" s="27">
        <v>0.803199219908541</v>
      </c>
      <c r="BQ2229" s="27">
        <v>12747.5978121297</v>
      </c>
      <c r="BR2229" s="27">
        <v>1.36344616354698</v>
      </c>
      <c r="BS2229" s="27">
        <v>29738.5957234074</v>
      </c>
      <c r="BU2229">
        <f t="shared" si="136"/>
        <v>107732.285174152</v>
      </c>
      <c r="BV2229">
        <f t="shared" si="137"/>
        <v>174778.32880864</v>
      </c>
      <c r="BW2229" s="29">
        <v>2224</v>
      </c>
      <c r="BX2229">
        <f t="shared" si="138"/>
        <v>0</v>
      </c>
      <c r="BY2229">
        <f t="shared" si="139"/>
        <v>1</v>
      </c>
    </row>
    <row r="2230" spans="1:77">
      <c r="A2230" s="15">
        <v>2225</v>
      </c>
      <c r="BP2230" s="27">
        <v>0.795393906977576</v>
      </c>
      <c r="BQ2230" s="27">
        <v>11913.0850369489</v>
      </c>
      <c r="BR2230" s="27">
        <v>1.35839658973708</v>
      </c>
      <c r="BS2230" s="27">
        <v>28623.3671760525</v>
      </c>
      <c r="BU2230">
        <f t="shared" si="136"/>
        <v>107396.001009688</v>
      </c>
      <c r="BV2230">
        <f t="shared" si="137"/>
        <v>175136.121284509</v>
      </c>
      <c r="BW2230" s="29">
        <v>2225</v>
      </c>
      <c r="BX2230">
        <f t="shared" si="138"/>
        <v>0</v>
      </c>
      <c r="BY2230">
        <f t="shared" si="139"/>
        <v>1</v>
      </c>
    </row>
    <row r="2231" spans="1:77">
      <c r="A2231" s="15">
        <v>2226</v>
      </c>
      <c r="BP2231" s="27">
        <v>0.761275866240959</v>
      </c>
      <c r="BQ2231" s="27">
        <v>18438.2882928422</v>
      </c>
      <c r="BR2231" s="27">
        <v>1.28786789250052</v>
      </c>
      <c r="BS2231" s="27">
        <v>37024.5687664291</v>
      </c>
      <c r="BU2231">
        <f t="shared" si="136"/>
        <v>95753.0916433015</v>
      </c>
      <c r="BV2231">
        <f t="shared" si="137"/>
        <v>156155.615108649</v>
      </c>
      <c r="BW2231" s="29">
        <v>2226</v>
      </c>
      <c r="BX2231">
        <f t="shared" si="138"/>
        <v>0</v>
      </c>
      <c r="BY2231">
        <f t="shared" si="139"/>
        <v>1</v>
      </c>
    </row>
    <row r="2232" spans="1:77">
      <c r="A2232" s="15">
        <v>2227</v>
      </c>
      <c r="BP2232" s="27">
        <v>0.823776661867439</v>
      </c>
      <c r="BQ2232" s="27">
        <v>15269.2314938289</v>
      </c>
      <c r="BR2232" s="27">
        <v>1.41443594913743</v>
      </c>
      <c r="BS2232" s="27">
        <v>30501.8239151823</v>
      </c>
      <c r="BU2232">
        <f t="shared" si="136"/>
        <v>108297.267786287</v>
      </c>
      <c r="BV2232">
        <f t="shared" si="137"/>
        <v>181663.568455432</v>
      </c>
      <c r="BW2232" s="29">
        <v>2227</v>
      </c>
      <c r="BX2232">
        <f t="shared" si="138"/>
        <v>0</v>
      </c>
      <c r="BY2232">
        <f t="shared" si="139"/>
        <v>1</v>
      </c>
    </row>
    <row r="2233" spans="1:77">
      <c r="A2233" s="15">
        <v>2228</v>
      </c>
      <c r="BP2233" s="27">
        <v>0.835085768596926</v>
      </c>
      <c r="BQ2233" s="27">
        <v>18371.6909869947</v>
      </c>
      <c r="BR2233" s="27">
        <v>1.44483003579589</v>
      </c>
      <c r="BS2233" s="27">
        <v>36314.311079177</v>
      </c>
      <c r="BU2233">
        <f t="shared" si="136"/>
        <v>106891.174302544</v>
      </c>
      <c r="BV2233">
        <f t="shared" si="137"/>
        <v>180410.194290207</v>
      </c>
      <c r="BW2233" s="29">
        <v>2228</v>
      </c>
      <c r="BX2233">
        <f t="shared" si="138"/>
        <v>0</v>
      </c>
      <c r="BY2233">
        <f t="shared" si="139"/>
        <v>1</v>
      </c>
    </row>
    <row r="2234" spans="1:77">
      <c r="A2234" s="15">
        <v>2229</v>
      </c>
      <c r="BP2234" s="27">
        <v>0.809310443954413</v>
      </c>
      <c r="BQ2234" s="27">
        <v>27373.6592887061</v>
      </c>
      <c r="BR2234" s="27">
        <v>1.40668921202702</v>
      </c>
      <c r="BS2234" s="27">
        <v>35657.8698868249</v>
      </c>
      <c r="BU2234">
        <f t="shared" si="136"/>
        <v>94022.9073044558</v>
      </c>
      <c r="BV2234">
        <f t="shared" si="137"/>
        <v>175345.511917228</v>
      </c>
      <c r="BW2234" s="29">
        <v>2229</v>
      </c>
      <c r="BX2234">
        <f t="shared" si="138"/>
        <v>0</v>
      </c>
      <c r="BY2234">
        <f t="shared" si="139"/>
        <v>1</v>
      </c>
    </row>
    <row r="2235" spans="1:77">
      <c r="A2235" s="15">
        <v>2230</v>
      </c>
      <c r="BP2235" s="27">
        <v>0.838842457347502</v>
      </c>
      <c r="BQ2235" s="27">
        <v>20027.224312439</v>
      </c>
      <c r="BR2235" s="27">
        <v>1.43353210329996</v>
      </c>
      <c r="BS2235" s="27">
        <v>36902.4999468991</v>
      </c>
      <c r="BU2235">
        <f t="shared" si="136"/>
        <v>105799.144289686</v>
      </c>
      <c r="BV2235">
        <f t="shared" si="137"/>
        <v>178127.315548096</v>
      </c>
      <c r="BW2235" s="29">
        <v>2230</v>
      </c>
      <c r="BX2235">
        <f t="shared" si="138"/>
        <v>0</v>
      </c>
      <c r="BY2235">
        <f t="shared" si="139"/>
        <v>1</v>
      </c>
    </row>
    <row r="2236" spans="1:77">
      <c r="A2236" s="15">
        <v>2231</v>
      </c>
      <c r="BP2236" s="27">
        <v>0.835803382585935</v>
      </c>
      <c r="BQ2236" s="27">
        <v>15238.204170444</v>
      </c>
      <c r="BR2236" s="27">
        <v>1.43849025699623</v>
      </c>
      <c r="BS2236" s="27">
        <v>28589.8897547378</v>
      </c>
      <c r="BU2236">
        <f t="shared" si="136"/>
        <v>110132.303217446</v>
      </c>
      <c r="BV2236">
        <f t="shared" si="137"/>
        <v>187183.648794697</v>
      </c>
      <c r="BW2236" s="29">
        <v>2231</v>
      </c>
      <c r="BX2236">
        <f t="shared" si="138"/>
        <v>0</v>
      </c>
      <c r="BY2236">
        <f t="shared" si="139"/>
        <v>1</v>
      </c>
    </row>
    <row r="2237" spans="1:77">
      <c r="A2237" s="15">
        <v>2232</v>
      </c>
      <c r="BP2237" s="27">
        <v>0.77624805445302</v>
      </c>
      <c r="BQ2237" s="27">
        <v>16589.7944855531</v>
      </c>
      <c r="BR2237" s="27">
        <v>1.34324440361504</v>
      </c>
      <c r="BS2237" s="27">
        <v>38106.2957645858</v>
      </c>
      <c r="BU2237">
        <f t="shared" si="136"/>
        <v>99847.4136823999</v>
      </c>
      <c r="BV2237">
        <f t="shared" si="137"/>
        <v>163380.36477767</v>
      </c>
      <c r="BW2237" s="29">
        <v>2232</v>
      </c>
      <c r="BX2237">
        <f t="shared" si="138"/>
        <v>0</v>
      </c>
      <c r="BY2237">
        <f t="shared" si="139"/>
        <v>1</v>
      </c>
    </row>
    <row r="2238" spans="1:77">
      <c r="A2238" s="15">
        <v>2233</v>
      </c>
      <c r="BP2238" s="27">
        <v>0.783174708188533</v>
      </c>
      <c r="BQ2238" s="27">
        <v>17261.0577592934</v>
      </c>
      <c r="BR2238" s="27">
        <v>1.33545379048561</v>
      </c>
      <c r="BS2238" s="27">
        <v>32310.0569242053</v>
      </c>
      <c r="BU2238">
        <f t="shared" si="136"/>
        <v>100215.148468987</v>
      </c>
      <c r="BV2238">
        <f t="shared" si="137"/>
        <v>168008.011648637</v>
      </c>
      <c r="BW2238" s="29">
        <v>2233</v>
      </c>
      <c r="BX2238">
        <f t="shared" si="138"/>
        <v>0</v>
      </c>
      <c r="BY2238">
        <f t="shared" si="139"/>
        <v>1</v>
      </c>
    </row>
    <row r="2239" spans="1:77">
      <c r="A2239" s="15">
        <v>2234</v>
      </c>
      <c r="BP2239" s="27">
        <v>0.763498028536796</v>
      </c>
      <c r="BQ2239" s="27">
        <v>12867.3426638987</v>
      </c>
      <c r="BR2239" s="27">
        <v>1.275535911302</v>
      </c>
      <c r="BS2239" s="27">
        <v>25941.6546740077</v>
      </c>
      <c r="BU2239">
        <f t="shared" si="136"/>
        <v>101657.361616621</v>
      </c>
      <c r="BV2239">
        <f t="shared" si="137"/>
        <v>165388.732021292</v>
      </c>
      <c r="BW2239" s="29">
        <v>2234</v>
      </c>
      <c r="BX2239">
        <f t="shared" si="138"/>
        <v>0</v>
      </c>
      <c r="BY2239">
        <f t="shared" si="139"/>
        <v>1</v>
      </c>
    </row>
    <row r="2240" spans="1:77">
      <c r="A2240" s="15">
        <v>2235</v>
      </c>
      <c r="BP2240" s="27">
        <v>0.871079715060839</v>
      </c>
      <c r="BQ2240" s="27">
        <v>15365.4503120897</v>
      </c>
      <c r="BR2240" s="27">
        <v>1.52241993871077</v>
      </c>
      <c r="BS2240" s="27">
        <v>29315.7111251713</v>
      </c>
      <c r="BU2240">
        <f t="shared" si="136"/>
        <v>115296.506947036</v>
      </c>
      <c r="BV2240">
        <f t="shared" si="137"/>
        <v>199047.279681444</v>
      </c>
      <c r="BW2240" s="29">
        <v>2235</v>
      </c>
      <c r="BX2240">
        <f t="shared" si="138"/>
        <v>0</v>
      </c>
      <c r="BY2240">
        <f t="shared" si="139"/>
        <v>1</v>
      </c>
    </row>
    <row r="2241" spans="1:77">
      <c r="A2241" s="15">
        <v>2236</v>
      </c>
      <c r="BP2241" s="27">
        <v>0.827620464721893</v>
      </c>
      <c r="BQ2241" s="27">
        <v>12539.5274012198</v>
      </c>
      <c r="BR2241" s="27">
        <v>1.42612160231072</v>
      </c>
      <c r="BS2241" s="27">
        <v>25630.3073348029</v>
      </c>
      <c r="BU2241">
        <f t="shared" si="136"/>
        <v>111603.542307064</v>
      </c>
      <c r="BV2241">
        <f t="shared" si="137"/>
        <v>188287.933011804</v>
      </c>
      <c r="BW2241" s="29">
        <v>2236</v>
      </c>
      <c r="BX2241">
        <f t="shared" si="138"/>
        <v>0</v>
      </c>
      <c r="BY2241">
        <f t="shared" si="139"/>
        <v>1</v>
      </c>
    </row>
    <row r="2242" spans="1:77">
      <c r="A2242" s="15">
        <v>2237</v>
      </c>
      <c r="BP2242" s="27">
        <v>0.803938041252948</v>
      </c>
      <c r="BQ2242" s="27">
        <v>17981.4907073413</v>
      </c>
      <c r="BR2242" s="27">
        <v>1.3963372833368</v>
      </c>
      <c r="BS2242" s="27">
        <v>36399.30625458</v>
      </c>
      <c r="BU2242">
        <f t="shared" si="136"/>
        <v>102609.215480601</v>
      </c>
      <c r="BV2242">
        <f t="shared" si="137"/>
        <v>173051.286245939</v>
      </c>
      <c r="BW2242" s="29">
        <v>2237</v>
      </c>
      <c r="BX2242">
        <f t="shared" si="138"/>
        <v>0</v>
      </c>
      <c r="BY2242">
        <f t="shared" si="139"/>
        <v>1</v>
      </c>
    </row>
    <row r="2243" spans="1:77">
      <c r="A2243" s="15">
        <v>2238</v>
      </c>
      <c r="BP2243" s="27">
        <v>0.798459936550347</v>
      </c>
      <c r="BQ2243" s="27">
        <v>15020.7773410883</v>
      </c>
      <c r="BR2243" s="27">
        <v>1.37548503730342</v>
      </c>
      <c r="BS2243" s="27">
        <v>33175.2472870609</v>
      </c>
      <c r="BU2243">
        <f t="shared" si="136"/>
        <v>104748.213141464</v>
      </c>
      <c r="BV2243">
        <f t="shared" si="137"/>
        <v>173147.508308452</v>
      </c>
      <c r="BW2243" s="29">
        <v>2238</v>
      </c>
      <c r="BX2243">
        <f t="shared" si="138"/>
        <v>0</v>
      </c>
      <c r="BY2243">
        <f t="shared" si="139"/>
        <v>1</v>
      </c>
    </row>
    <row r="2244" spans="1:77">
      <c r="A2244" s="15">
        <v>2239</v>
      </c>
      <c r="BP2244" s="27">
        <v>0.846305154956461</v>
      </c>
      <c r="BQ2244" s="27">
        <v>14329.3681673322</v>
      </c>
      <c r="BR2244" s="27">
        <v>1.43254566029311</v>
      </c>
      <c r="BS2244" s="27">
        <v>31832.2115218254</v>
      </c>
      <c r="BU2244">
        <f t="shared" si="136"/>
        <v>112616.405076137</v>
      </c>
      <c r="BV2244">
        <f t="shared" si="137"/>
        <v>183049.63752214</v>
      </c>
      <c r="BW2244" s="29">
        <v>2239</v>
      </c>
      <c r="BX2244">
        <f t="shared" si="138"/>
        <v>0</v>
      </c>
      <c r="BY2244">
        <f t="shared" si="139"/>
        <v>1</v>
      </c>
    </row>
    <row r="2245" spans="1:77">
      <c r="A2245" s="15">
        <v>2240</v>
      </c>
      <c r="BP2245" s="27">
        <v>0.803070671986458</v>
      </c>
      <c r="BQ2245" s="27">
        <v>12589.3018195558</v>
      </c>
      <c r="BR2245" s="27">
        <v>1.38366212399013</v>
      </c>
      <c r="BS2245" s="27">
        <v>26277.4023892076</v>
      </c>
      <c r="BU2245">
        <f t="shared" si="136"/>
        <v>107871.298978413</v>
      </c>
      <c r="BV2245">
        <f t="shared" si="137"/>
        <v>181271.916209313</v>
      </c>
      <c r="BW2245" s="29">
        <v>2240</v>
      </c>
      <c r="BX2245">
        <f t="shared" si="138"/>
        <v>0</v>
      </c>
      <c r="BY2245">
        <f t="shared" si="139"/>
        <v>1</v>
      </c>
    </row>
    <row r="2246" spans="1:77">
      <c r="A2246" s="15">
        <v>2241</v>
      </c>
      <c r="BP2246" s="27">
        <v>0.847697062474843</v>
      </c>
      <c r="BQ2246" s="27">
        <v>12274.1776210452</v>
      </c>
      <c r="BR2246" s="27">
        <v>1.47641964748825</v>
      </c>
      <c r="BS2246" s="27">
        <v>25269.3022820957</v>
      </c>
      <c r="BU2246">
        <f t="shared" si="136"/>
        <v>114880.381750181</v>
      </c>
      <c r="BV2246">
        <f t="shared" si="137"/>
        <v>196193.644841141</v>
      </c>
      <c r="BW2246" s="29">
        <v>2241</v>
      </c>
      <c r="BX2246">
        <f t="shared" si="138"/>
        <v>0</v>
      </c>
      <c r="BY2246">
        <f t="shared" si="139"/>
        <v>1</v>
      </c>
    </row>
    <row r="2247" spans="1:77">
      <c r="A2247" s="15">
        <v>2242</v>
      </c>
      <c r="BP2247" s="27">
        <v>0.798238238664281</v>
      </c>
      <c r="BQ2247" s="27">
        <v>13350.9902786991</v>
      </c>
      <c r="BR2247" s="27">
        <v>1.34091509333887</v>
      </c>
      <c r="BS2247" s="27">
        <v>27744.1656635661</v>
      </c>
      <c r="BU2247">
        <f t="shared" ref="BU2247:BU2310" si="140">BP2247*$BV$1-BQ2247</f>
        <v>106384.745520943</v>
      </c>
      <c r="BV2247">
        <f t="shared" ref="BV2247:BV2310" si="141">BR2247*$BV$1-BS2247</f>
        <v>173393.098337264</v>
      </c>
      <c r="BW2247" s="29">
        <v>2242</v>
      </c>
      <c r="BX2247">
        <f t="shared" ref="BX2247:BX2310" si="142">IF(BU2247=MAX($BU2247:$BV2247),1,0)</f>
        <v>0</v>
      </c>
      <c r="BY2247">
        <f t="shared" ref="BY2247:BY2310" si="143">IF(BV2247=MAX($BU2247:$BV2247),1,0)</f>
        <v>1</v>
      </c>
    </row>
    <row r="2248" spans="1:77">
      <c r="A2248" s="15">
        <v>2243</v>
      </c>
      <c r="BP2248" s="27">
        <v>0.816223391295363</v>
      </c>
      <c r="BQ2248" s="27">
        <v>15110.3438327924</v>
      </c>
      <c r="BR2248" s="27">
        <v>1.38736376059199</v>
      </c>
      <c r="BS2248" s="27">
        <v>30101.0943937653</v>
      </c>
      <c r="BU2248">
        <f t="shared" si="140"/>
        <v>107323.164861512</v>
      </c>
      <c r="BV2248">
        <f t="shared" si="141"/>
        <v>178003.469695034</v>
      </c>
      <c r="BW2248" s="29">
        <v>2243</v>
      </c>
      <c r="BX2248">
        <f t="shared" si="142"/>
        <v>0</v>
      </c>
      <c r="BY2248">
        <f t="shared" si="143"/>
        <v>1</v>
      </c>
    </row>
    <row r="2249" spans="1:77">
      <c r="A2249" s="15">
        <v>2244</v>
      </c>
      <c r="BP2249" s="27">
        <v>0.828911844702701</v>
      </c>
      <c r="BQ2249" s="27">
        <v>16543.6079227157</v>
      </c>
      <c r="BR2249" s="27">
        <v>1.39784813982439</v>
      </c>
      <c r="BS2249" s="27">
        <v>31379.1305013541</v>
      </c>
      <c r="BU2249">
        <f t="shared" si="140"/>
        <v>107793.16878269</v>
      </c>
      <c r="BV2249">
        <f t="shared" si="141"/>
        <v>178298.090472305</v>
      </c>
      <c r="BW2249" s="29">
        <v>2244</v>
      </c>
      <c r="BX2249">
        <f t="shared" si="142"/>
        <v>0</v>
      </c>
      <c r="BY2249">
        <f t="shared" si="143"/>
        <v>1</v>
      </c>
    </row>
    <row r="2250" spans="1:77">
      <c r="A2250" s="15">
        <v>2245</v>
      </c>
      <c r="BP2250" s="27">
        <v>0.798656907527008</v>
      </c>
      <c r="BQ2250" s="27">
        <v>16368.835237852</v>
      </c>
      <c r="BR2250" s="27">
        <v>1.39292729194206</v>
      </c>
      <c r="BS2250" s="27">
        <v>38184.5872199415</v>
      </c>
      <c r="BU2250">
        <f t="shared" si="140"/>
        <v>103429.700891199</v>
      </c>
      <c r="BV2250">
        <f t="shared" si="141"/>
        <v>170754.506571368</v>
      </c>
      <c r="BW2250" s="29">
        <v>2245</v>
      </c>
      <c r="BX2250">
        <f t="shared" si="142"/>
        <v>0</v>
      </c>
      <c r="BY2250">
        <f t="shared" si="143"/>
        <v>1</v>
      </c>
    </row>
    <row r="2251" spans="1:77">
      <c r="A2251" s="15">
        <v>2246</v>
      </c>
      <c r="BP2251" s="27">
        <v>0.847136079214517</v>
      </c>
      <c r="BQ2251" s="27">
        <v>15667.863746085</v>
      </c>
      <c r="BR2251" s="27">
        <v>1.46112940217407</v>
      </c>
      <c r="BS2251" s="27">
        <v>34078.8543203957</v>
      </c>
      <c r="BU2251">
        <f t="shared" si="140"/>
        <v>111402.548136093</v>
      </c>
      <c r="BV2251">
        <f t="shared" si="141"/>
        <v>185090.556005714</v>
      </c>
      <c r="BW2251" s="29">
        <v>2246</v>
      </c>
      <c r="BX2251">
        <f t="shared" si="142"/>
        <v>0</v>
      </c>
      <c r="BY2251">
        <f t="shared" si="143"/>
        <v>1</v>
      </c>
    </row>
    <row r="2252" spans="1:77">
      <c r="A2252" s="15">
        <v>2247</v>
      </c>
      <c r="BP2252" s="27">
        <v>0.778041740951769</v>
      </c>
      <c r="BQ2252" s="27">
        <v>11394.9434418913</v>
      </c>
      <c r="BR2252" s="27">
        <v>1.33522638728303</v>
      </c>
      <c r="BS2252" s="27">
        <v>25374.3760995222</v>
      </c>
      <c r="BU2252">
        <f t="shared" si="140"/>
        <v>105311.317700874</v>
      </c>
      <c r="BV2252">
        <f t="shared" si="141"/>
        <v>174909.581992932</v>
      </c>
      <c r="BW2252" s="29">
        <v>2247</v>
      </c>
      <c r="BX2252">
        <f t="shared" si="142"/>
        <v>0</v>
      </c>
      <c r="BY2252">
        <f t="shared" si="143"/>
        <v>1</v>
      </c>
    </row>
    <row r="2253" spans="1:77">
      <c r="A2253" s="15">
        <v>2248</v>
      </c>
      <c r="BP2253" s="27">
        <v>0.790666603890021</v>
      </c>
      <c r="BQ2253" s="27">
        <v>20481.2148635338</v>
      </c>
      <c r="BR2253" s="27">
        <v>1.36222917200981</v>
      </c>
      <c r="BS2253" s="27">
        <v>37221.1739864658</v>
      </c>
      <c r="BU2253">
        <f t="shared" si="140"/>
        <v>98118.7757199693</v>
      </c>
      <c r="BV2253">
        <f t="shared" si="141"/>
        <v>167113.201815005</v>
      </c>
      <c r="BW2253" s="29">
        <v>2248</v>
      </c>
      <c r="BX2253">
        <f t="shared" si="142"/>
        <v>0</v>
      </c>
      <c r="BY2253">
        <f t="shared" si="143"/>
        <v>1</v>
      </c>
    </row>
    <row r="2254" spans="1:77">
      <c r="A2254" s="15">
        <v>2249</v>
      </c>
      <c r="BP2254" s="27">
        <v>0.805399095860623</v>
      </c>
      <c r="BQ2254" s="27">
        <v>13762.5534591572</v>
      </c>
      <c r="BR2254" s="27">
        <v>1.3780809012356</v>
      </c>
      <c r="BS2254" s="27">
        <v>29293.9440073934</v>
      </c>
      <c r="BU2254">
        <f t="shared" si="140"/>
        <v>107047.310919936</v>
      </c>
      <c r="BV2254">
        <f t="shared" si="141"/>
        <v>177418.191177946</v>
      </c>
      <c r="BW2254" s="29">
        <v>2249</v>
      </c>
      <c r="BX2254">
        <f t="shared" si="142"/>
        <v>0</v>
      </c>
      <c r="BY2254">
        <f t="shared" si="143"/>
        <v>1</v>
      </c>
    </row>
    <row r="2255" spans="1:77">
      <c r="A2255" s="15">
        <v>2250</v>
      </c>
      <c r="BP2255" s="27">
        <v>0.818641892309115</v>
      </c>
      <c r="BQ2255" s="27">
        <v>12244.2064748507</v>
      </c>
      <c r="BR2255" s="27">
        <v>1.43394780502609</v>
      </c>
      <c r="BS2255" s="27">
        <v>27251.4886610117</v>
      </c>
      <c r="BU2255">
        <f t="shared" si="140"/>
        <v>110552.077371517</v>
      </c>
      <c r="BV2255">
        <f t="shared" si="141"/>
        <v>187840.682092902</v>
      </c>
      <c r="BW2255" s="29">
        <v>2250</v>
      </c>
      <c r="BX2255">
        <f t="shared" si="142"/>
        <v>0</v>
      </c>
      <c r="BY2255">
        <f t="shared" si="143"/>
        <v>1</v>
      </c>
    </row>
    <row r="2256" spans="1:77">
      <c r="A2256" s="15">
        <v>2251</v>
      </c>
      <c r="BP2256" s="27">
        <v>0.769609894014432</v>
      </c>
      <c r="BQ2256" s="27">
        <v>11274.4793500919</v>
      </c>
      <c r="BR2256" s="27">
        <v>1.32736592757017</v>
      </c>
      <c r="BS2256" s="27">
        <v>27538.8195013002</v>
      </c>
      <c r="BU2256">
        <f t="shared" si="140"/>
        <v>104167.004752073</v>
      </c>
      <c r="BV2256">
        <f t="shared" si="141"/>
        <v>171566.069634225</v>
      </c>
      <c r="BW2256" s="29">
        <v>2251</v>
      </c>
      <c r="BX2256">
        <f t="shared" si="142"/>
        <v>0</v>
      </c>
      <c r="BY2256">
        <f t="shared" si="143"/>
        <v>1</v>
      </c>
    </row>
    <row r="2257" spans="1:77">
      <c r="A2257" s="15">
        <v>2252</v>
      </c>
      <c r="BP2257" s="27">
        <v>0.829822649671125</v>
      </c>
      <c r="BQ2257" s="27">
        <v>14555.0950160912</v>
      </c>
      <c r="BR2257" s="27">
        <v>1.42997717285171</v>
      </c>
      <c r="BS2257" s="27">
        <v>33267.5644217592</v>
      </c>
      <c r="BU2257">
        <f t="shared" si="140"/>
        <v>109918.302434578</v>
      </c>
      <c r="BV2257">
        <f t="shared" si="141"/>
        <v>181229.011505998</v>
      </c>
      <c r="BW2257" s="29">
        <v>2252</v>
      </c>
      <c r="BX2257">
        <f t="shared" si="142"/>
        <v>0</v>
      </c>
      <c r="BY2257">
        <f t="shared" si="143"/>
        <v>1</v>
      </c>
    </row>
    <row r="2258" spans="1:77">
      <c r="A2258" s="15">
        <v>2253</v>
      </c>
      <c r="BP2258" s="27">
        <v>0.796965641433873</v>
      </c>
      <c r="BQ2258" s="27">
        <v>16821.2970329067</v>
      </c>
      <c r="BR2258" s="27">
        <v>1.34707163505478</v>
      </c>
      <c r="BS2258" s="27">
        <v>30073.9233088644</v>
      </c>
      <c r="BU2258">
        <f t="shared" si="140"/>
        <v>102723.549182174</v>
      </c>
      <c r="BV2258">
        <f t="shared" si="141"/>
        <v>171986.821949353</v>
      </c>
      <c r="BW2258" s="29">
        <v>2253</v>
      </c>
      <c r="BX2258">
        <f t="shared" si="142"/>
        <v>0</v>
      </c>
      <c r="BY2258">
        <f t="shared" si="143"/>
        <v>1</v>
      </c>
    </row>
    <row r="2259" spans="1:77">
      <c r="A2259" s="15">
        <v>2254</v>
      </c>
      <c r="BP2259" s="27">
        <v>0.78766437524433</v>
      </c>
      <c r="BQ2259" s="27">
        <v>15015.5890622498</v>
      </c>
      <c r="BR2259" s="27">
        <v>1.34998838464453</v>
      </c>
      <c r="BS2259" s="27">
        <v>28906.7484164822</v>
      </c>
      <c r="BU2259">
        <f t="shared" si="140"/>
        <v>103134.0672244</v>
      </c>
      <c r="BV2259">
        <f t="shared" si="141"/>
        <v>173591.509280197</v>
      </c>
      <c r="BW2259" s="29">
        <v>2254</v>
      </c>
      <c r="BX2259">
        <f t="shared" si="142"/>
        <v>0</v>
      </c>
      <c r="BY2259">
        <f t="shared" si="143"/>
        <v>1</v>
      </c>
    </row>
    <row r="2260" spans="1:77">
      <c r="A2260" s="15">
        <v>2255</v>
      </c>
      <c r="BP2260" s="27">
        <v>0.863423014399921</v>
      </c>
      <c r="BQ2260" s="27">
        <v>18114.4804131957</v>
      </c>
      <c r="BR2260" s="27">
        <v>1.4759208272928</v>
      </c>
      <c r="BS2260" s="27">
        <v>36627.741178388</v>
      </c>
      <c r="BU2260">
        <f t="shared" si="140"/>
        <v>111398.971746792</v>
      </c>
      <c r="BV2260">
        <f t="shared" si="141"/>
        <v>184760.382915532</v>
      </c>
      <c r="BW2260" s="29">
        <v>2255</v>
      </c>
      <c r="BX2260">
        <f t="shared" si="142"/>
        <v>0</v>
      </c>
      <c r="BY2260">
        <f t="shared" si="143"/>
        <v>1</v>
      </c>
    </row>
    <row r="2261" spans="1:77">
      <c r="A2261" s="15">
        <v>2256</v>
      </c>
      <c r="BP2261" s="27">
        <v>0.819116996480199</v>
      </c>
      <c r="BQ2261" s="27">
        <v>13747.0537602006</v>
      </c>
      <c r="BR2261" s="27">
        <v>1.40378230216654</v>
      </c>
      <c r="BS2261" s="27">
        <v>29674.8019928114</v>
      </c>
      <c r="BU2261">
        <f t="shared" si="140"/>
        <v>109120.495711829</v>
      </c>
      <c r="BV2261">
        <f t="shared" si="141"/>
        <v>180892.543332169</v>
      </c>
      <c r="BW2261" s="29">
        <v>2256</v>
      </c>
      <c r="BX2261">
        <f t="shared" si="142"/>
        <v>0</v>
      </c>
      <c r="BY2261">
        <f t="shared" si="143"/>
        <v>1</v>
      </c>
    </row>
    <row r="2262" spans="1:77">
      <c r="A2262" s="15">
        <v>2257</v>
      </c>
      <c r="BP2262" s="27">
        <v>0.863194793872751</v>
      </c>
      <c r="BQ2262" s="27">
        <v>14744.7957185309</v>
      </c>
      <c r="BR2262" s="27">
        <v>1.50734593259486</v>
      </c>
      <c r="BS2262" s="27">
        <v>31252.6203973482</v>
      </c>
      <c r="BU2262">
        <f t="shared" si="140"/>
        <v>114734.423362382</v>
      </c>
      <c r="BV2262">
        <f t="shared" si="141"/>
        <v>194849.269491881</v>
      </c>
      <c r="BW2262" s="29">
        <v>2257</v>
      </c>
      <c r="BX2262">
        <f t="shared" si="142"/>
        <v>0</v>
      </c>
      <c r="BY2262">
        <f t="shared" si="143"/>
        <v>1</v>
      </c>
    </row>
    <row r="2263" spans="1:77">
      <c r="A2263" s="15">
        <v>2258</v>
      </c>
      <c r="BP2263" s="27">
        <v>0.823858541314084</v>
      </c>
      <c r="BQ2263" s="27">
        <v>15120.8209867778</v>
      </c>
      <c r="BR2263" s="27">
        <v>1.44520467275593</v>
      </c>
      <c r="BS2263" s="27">
        <v>29263.3627637262</v>
      </c>
      <c r="BU2263">
        <f t="shared" si="140"/>
        <v>108457.960210335</v>
      </c>
      <c r="BV2263">
        <f t="shared" si="141"/>
        <v>187517.338149663</v>
      </c>
      <c r="BW2263" s="29">
        <v>2258</v>
      </c>
      <c r="BX2263">
        <f t="shared" si="142"/>
        <v>0</v>
      </c>
      <c r="BY2263">
        <f t="shared" si="143"/>
        <v>1</v>
      </c>
    </row>
    <row r="2264" spans="1:77">
      <c r="A2264" s="15">
        <v>2259</v>
      </c>
      <c r="BP2264" s="27">
        <v>0.789411319837963</v>
      </c>
      <c r="BQ2264" s="27">
        <v>17383.6602029847</v>
      </c>
      <c r="BR2264" s="27">
        <v>1.37373419452534</v>
      </c>
      <c r="BS2264" s="27">
        <v>36261.7198612618</v>
      </c>
      <c r="BU2264">
        <f t="shared" si="140"/>
        <v>101028.03777271</v>
      </c>
      <c r="BV2264">
        <f t="shared" si="141"/>
        <v>169798.409317539</v>
      </c>
      <c r="BW2264" s="29">
        <v>2259</v>
      </c>
      <c r="BX2264">
        <f t="shared" si="142"/>
        <v>0</v>
      </c>
      <c r="BY2264">
        <f t="shared" si="143"/>
        <v>1</v>
      </c>
    </row>
    <row r="2265" spans="1:77">
      <c r="A2265" s="15">
        <v>2260</v>
      </c>
      <c r="BP2265" s="27">
        <v>0.824858830243952</v>
      </c>
      <c r="BQ2265" s="27">
        <v>14153.0408098671</v>
      </c>
      <c r="BR2265" s="27">
        <v>1.41284674117781</v>
      </c>
      <c r="BS2265" s="27">
        <v>31360.3526078953</v>
      </c>
      <c r="BU2265">
        <f t="shared" si="140"/>
        <v>109575.783726726</v>
      </c>
      <c r="BV2265">
        <f t="shared" si="141"/>
        <v>180566.658568777</v>
      </c>
      <c r="BW2265" s="29">
        <v>2260</v>
      </c>
      <c r="BX2265">
        <f t="shared" si="142"/>
        <v>0</v>
      </c>
      <c r="BY2265">
        <f t="shared" si="143"/>
        <v>1</v>
      </c>
    </row>
    <row r="2266" spans="1:77">
      <c r="A2266" s="15">
        <v>2261</v>
      </c>
      <c r="BP2266" s="27">
        <v>0.842078619498517</v>
      </c>
      <c r="BQ2266" s="27">
        <v>16141.9388036424</v>
      </c>
      <c r="BR2266" s="27">
        <v>1.46585370865713</v>
      </c>
      <c r="BS2266" s="27">
        <v>29721.3197247371</v>
      </c>
      <c r="BU2266">
        <f t="shared" si="140"/>
        <v>110169.854121135</v>
      </c>
      <c r="BV2266">
        <f t="shared" si="141"/>
        <v>190156.736573833</v>
      </c>
      <c r="BW2266" s="29">
        <v>2261</v>
      </c>
      <c r="BX2266">
        <f t="shared" si="142"/>
        <v>0</v>
      </c>
      <c r="BY2266">
        <f t="shared" si="143"/>
        <v>1</v>
      </c>
    </row>
    <row r="2267" spans="1:77">
      <c r="A2267" s="15">
        <v>2262</v>
      </c>
      <c r="BP2267" s="27">
        <v>0.834923188584679</v>
      </c>
      <c r="BQ2267" s="27">
        <v>14103.76205565</v>
      </c>
      <c r="BR2267" s="27">
        <v>1.43363648193586</v>
      </c>
      <c r="BS2267" s="27">
        <v>26975.2481379559</v>
      </c>
      <c r="BU2267">
        <f t="shared" si="140"/>
        <v>111134.716232052</v>
      </c>
      <c r="BV2267">
        <f t="shared" si="141"/>
        <v>188070.224152422</v>
      </c>
      <c r="BW2267" s="29">
        <v>2262</v>
      </c>
      <c r="BX2267">
        <f t="shared" si="142"/>
        <v>0</v>
      </c>
      <c r="BY2267">
        <f t="shared" si="143"/>
        <v>1</v>
      </c>
    </row>
    <row r="2268" spans="1:77">
      <c r="A2268" s="15">
        <v>2263</v>
      </c>
      <c r="BP2268" s="27">
        <v>0.833245232474369</v>
      </c>
      <c r="BQ2268" s="27">
        <v>18843.3558074374</v>
      </c>
      <c r="BR2268" s="27">
        <v>1.42625603406807</v>
      </c>
      <c r="BS2268" s="27">
        <v>34759.432589052</v>
      </c>
      <c r="BU2268">
        <f t="shared" si="140"/>
        <v>106143.429063718</v>
      </c>
      <c r="BV2268">
        <f t="shared" si="141"/>
        <v>179178.972521159</v>
      </c>
      <c r="BW2268" s="29">
        <v>2263</v>
      </c>
      <c r="BX2268">
        <f t="shared" si="142"/>
        <v>0</v>
      </c>
      <c r="BY2268">
        <f t="shared" si="143"/>
        <v>1</v>
      </c>
    </row>
    <row r="2269" spans="1:77">
      <c r="A2269" s="15">
        <v>2264</v>
      </c>
      <c r="BP2269" s="27">
        <v>0.749952702021197</v>
      </c>
      <c r="BQ2269" s="27">
        <v>12846.9882384035</v>
      </c>
      <c r="BR2269" s="27">
        <v>1.28134821731975</v>
      </c>
      <c r="BS2269" s="27">
        <v>32789.6704943925</v>
      </c>
      <c r="BU2269">
        <f t="shared" si="140"/>
        <v>99645.917064776</v>
      </c>
      <c r="BV2269">
        <f t="shared" si="141"/>
        <v>159412.56210357</v>
      </c>
      <c r="BW2269" s="29">
        <v>2264</v>
      </c>
      <c r="BX2269">
        <f t="shared" si="142"/>
        <v>0</v>
      </c>
      <c r="BY2269">
        <f t="shared" si="143"/>
        <v>1</v>
      </c>
    </row>
    <row r="2270" spans="1:77">
      <c r="A2270" s="15">
        <v>2265</v>
      </c>
      <c r="BP2270" s="27">
        <v>0.839305336266513</v>
      </c>
      <c r="BQ2270" s="27">
        <v>16124.7006525216</v>
      </c>
      <c r="BR2270" s="27">
        <v>1.45850743111606</v>
      </c>
      <c r="BS2270" s="27">
        <v>32824.1130985344</v>
      </c>
      <c r="BU2270">
        <f t="shared" si="140"/>
        <v>109771.099787455</v>
      </c>
      <c r="BV2270">
        <f t="shared" si="141"/>
        <v>185952.001568875</v>
      </c>
      <c r="BW2270" s="29">
        <v>2265</v>
      </c>
      <c r="BX2270">
        <f t="shared" si="142"/>
        <v>0</v>
      </c>
      <c r="BY2270">
        <f t="shared" si="143"/>
        <v>1</v>
      </c>
    </row>
    <row r="2271" spans="1:77">
      <c r="A2271" s="15">
        <v>2266</v>
      </c>
      <c r="BP2271" s="27">
        <v>0.771147539212874</v>
      </c>
      <c r="BQ2271" s="27">
        <v>13145.7414273281</v>
      </c>
      <c r="BR2271" s="27">
        <v>1.32341655959805</v>
      </c>
      <c r="BS2271" s="27">
        <v>27675.4286309902</v>
      </c>
      <c r="BU2271">
        <f t="shared" si="140"/>
        <v>102526.389454603</v>
      </c>
      <c r="BV2271">
        <f t="shared" si="141"/>
        <v>170837.055308717</v>
      </c>
      <c r="BW2271" s="29">
        <v>2266</v>
      </c>
      <c r="BX2271">
        <f t="shared" si="142"/>
        <v>0</v>
      </c>
      <c r="BY2271">
        <f t="shared" si="143"/>
        <v>1</v>
      </c>
    </row>
    <row r="2272" spans="1:77">
      <c r="A2272" s="15">
        <v>2267</v>
      </c>
      <c r="BP2272" s="27">
        <v>0.833423267961687</v>
      </c>
      <c r="BQ2272" s="27">
        <v>18806.6215206551</v>
      </c>
      <c r="BR2272" s="27">
        <v>1.41937646435515</v>
      </c>
      <c r="BS2272" s="27">
        <v>32998.7381805238</v>
      </c>
      <c r="BU2272">
        <f t="shared" si="140"/>
        <v>106206.868673598</v>
      </c>
      <c r="BV2272">
        <f t="shared" si="141"/>
        <v>179907.731472749</v>
      </c>
      <c r="BW2272" s="29">
        <v>2267</v>
      </c>
      <c r="BX2272">
        <f t="shared" si="142"/>
        <v>0</v>
      </c>
      <c r="BY2272">
        <f t="shared" si="143"/>
        <v>1</v>
      </c>
    </row>
    <row r="2273" spans="1:77">
      <c r="A2273" s="15">
        <v>2268</v>
      </c>
      <c r="BP2273" s="27">
        <v>0.789295797093657</v>
      </c>
      <c r="BQ2273" s="27">
        <v>11790.9925670636</v>
      </c>
      <c r="BR2273" s="27">
        <v>1.37360133471554</v>
      </c>
      <c r="BS2273" s="27">
        <v>25628.3048084374</v>
      </c>
      <c r="BU2273">
        <f t="shared" si="140"/>
        <v>106603.376996985</v>
      </c>
      <c r="BV2273">
        <f t="shared" si="141"/>
        <v>180411.895398894</v>
      </c>
      <c r="BW2273" s="29">
        <v>2268</v>
      </c>
      <c r="BX2273">
        <f t="shared" si="142"/>
        <v>0</v>
      </c>
      <c r="BY2273">
        <f t="shared" si="143"/>
        <v>1</v>
      </c>
    </row>
    <row r="2274" spans="1:77">
      <c r="A2274" s="15">
        <v>2269</v>
      </c>
      <c r="BP2274" s="27">
        <v>0.792900386557397</v>
      </c>
      <c r="BQ2274" s="27">
        <v>17812.5137941017</v>
      </c>
      <c r="BR2274" s="27">
        <v>1.36552699696553</v>
      </c>
      <c r="BS2274" s="27">
        <v>31899.2255798218</v>
      </c>
      <c r="BU2274">
        <f t="shared" si="140"/>
        <v>101122.544189508</v>
      </c>
      <c r="BV2274">
        <f t="shared" si="141"/>
        <v>172929.823965007</v>
      </c>
      <c r="BW2274" s="29">
        <v>2269</v>
      </c>
      <c r="BX2274">
        <f t="shared" si="142"/>
        <v>0</v>
      </c>
      <c r="BY2274">
        <f t="shared" si="143"/>
        <v>1</v>
      </c>
    </row>
    <row r="2275" spans="1:77">
      <c r="A2275" s="15">
        <v>2270</v>
      </c>
      <c r="BP2275" s="27">
        <v>0.836482529197391</v>
      </c>
      <c r="BQ2275" s="27">
        <v>11702.3648161392</v>
      </c>
      <c r="BR2275" s="27">
        <v>1.43992552041899</v>
      </c>
      <c r="BS2275" s="27">
        <v>26908.6251084399</v>
      </c>
      <c r="BU2275">
        <f t="shared" si="140"/>
        <v>113770.014563469</v>
      </c>
      <c r="BV2275">
        <f t="shared" si="141"/>
        <v>189080.202954408</v>
      </c>
      <c r="BW2275" s="29">
        <v>2270</v>
      </c>
      <c r="BX2275">
        <f t="shared" si="142"/>
        <v>0</v>
      </c>
      <c r="BY2275">
        <f t="shared" si="143"/>
        <v>1</v>
      </c>
    </row>
    <row r="2276" spans="1:77">
      <c r="A2276" s="15">
        <v>2271</v>
      </c>
      <c r="BP2276" s="27">
        <v>0.825779526418545</v>
      </c>
      <c r="BQ2276" s="27">
        <v>15479.3524201184</v>
      </c>
      <c r="BR2276" s="27">
        <v>1.43301385597882</v>
      </c>
      <c r="BS2276" s="27">
        <v>29582.5390520856</v>
      </c>
      <c r="BU2276">
        <f t="shared" si="140"/>
        <v>108387.576542663</v>
      </c>
      <c r="BV2276">
        <f t="shared" si="141"/>
        <v>185369.539344737</v>
      </c>
      <c r="BW2276" s="29">
        <v>2271</v>
      </c>
      <c r="BX2276">
        <f t="shared" si="142"/>
        <v>0</v>
      </c>
      <c r="BY2276">
        <f t="shared" si="143"/>
        <v>1</v>
      </c>
    </row>
    <row r="2277" spans="1:77">
      <c r="A2277" s="15">
        <v>2272</v>
      </c>
      <c r="BP2277" s="27">
        <v>0.845186625075558</v>
      </c>
      <c r="BQ2277" s="27">
        <v>13889.0114044797</v>
      </c>
      <c r="BR2277" s="27">
        <v>1.45226561277471</v>
      </c>
      <c r="BS2277" s="27">
        <v>29664.2658250127</v>
      </c>
      <c r="BU2277">
        <f t="shared" si="140"/>
        <v>112888.982356854</v>
      </c>
      <c r="BV2277">
        <f t="shared" si="141"/>
        <v>188175.576091194</v>
      </c>
      <c r="BW2277" s="29">
        <v>2272</v>
      </c>
      <c r="BX2277">
        <f t="shared" si="142"/>
        <v>0</v>
      </c>
      <c r="BY2277">
        <f t="shared" si="143"/>
        <v>1</v>
      </c>
    </row>
    <row r="2278" spans="1:77">
      <c r="A2278" s="15">
        <v>2273</v>
      </c>
      <c r="BP2278" s="27">
        <v>0.82295187136222</v>
      </c>
      <c r="BQ2278" s="27">
        <v>10678.2071220048</v>
      </c>
      <c r="BR2278" s="27">
        <v>1.41563807608111</v>
      </c>
      <c r="BS2278" s="27">
        <v>23909.9543041873</v>
      </c>
      <c r="BU2278">
        <f t="shared" si="140"/>
        <v>112764.573582328</v>
      </c>
      <c r="BV2278">
        <f t="shared" si="141"/>
        <v>188435.757107979</v>
      </c>
      <c r="BW2278" s="29">
        <v>2273</v>
      </c>
      <c r="BX2278">
        <f t="shared" si="142"/>
        <v>0</v>
      </c>
      <c r="BY2278">
        <f t="shared" si="143"/>
        <v>1</v>
      </c>
    </row>
    <row r="2279" spans="1:77">
      <c r="A2279" s="15">
        <v>2274</v>
      </c>
      <c r="BP2279" s="27">
        <v>0.798496853579207</v>
      </c>
      <c r="BQ2279" s="27">
        <v>12267.5787710052</v>
      </c>
      <c r="BR2279" s="27">
        <v>1.37400622254917</v>
      </c>
      <c r="BS2279" s="27">
        <v>25864.9967716717</v>
      </c>
      <c r="BU2279">
        <f t="shared" si="140"/>
        <v>107506.949265876</v>
      </c>
      <c r="BV2279">
        <f t="shared" si="141"/>
        <v>180235.936610704</v>
      </c>
      <c r="BW2279" s="29">
        <v>2274</v>
      </c>
      <c r="BX2279">
        <f t="shared" si="142"/>
        <v>0</v>
      </c>
      <c r="BY2279">
        <f t="shared" si="143"/>
        <v>1</v>
      </c>
    </row>
    <row r="2280" spans="1:77">
      <c r="A2280" s="15">
        <v>2275</v>
      </c>
      <c r="BP2280" s="27">
        <v>0.816010898751904</v>
      </c>
      <c r="BQ2280" s="27">
        <v>12302.4729073783</v>
      </c>
      <c r="BR2280" s="27">
        <v>1.38154673337994</v>
      </c>
      <c r="BS2280" s="27">
        <v>24311.923309383</v>
      </c>
      <c r="BU2280">
        <f t="shared" si="140"/>
        <v>110099.161905407</v>
      </c>
      <c r="BV2280">
        <f t="shared" si="141"/>
        <v>182920.086697608</v>
      </c>
      <c r="BW2280" s="29">
        <v>2275</v>
      </c>
      <c r="BX2280">
        <f t="shared" si="142"/>
        <v>0</v>
      </c>
      <c r="BY2280">
        <f t="shared" si="143"/>
        <v>1</v>
      </c>
    </row>
    <row r="2281" spans="1:77">
      <c r="A2281" s="15">
        <v>2276</v>
      </c>
      <c r="BP2281" s="27">
        <v>0.775098155094542</v>
      </c>
      <c r="BQ2281" s="27">
        <v>13127.099175475</v>
      </c>
      <c r="BR2281" s="27">
        <v>1.2911516523348</v>
      </c>
      <c r="BS2281" s="27">
        <v>27535.2096116918</v>
      </c>
      <c r="BU2281">
        <f t="shared" si="140"/>
        <v>103137.624088706</v>
      </c>
      <c r="BV2281">
        <f t="shared" si="141"/>
        <v>166137.538238529</v>
      </c>
      <c r="BW2281" s="29">
        <v>2276</v>
      </c>
      <c r="BX2281">
        <f t="shared" si="142"/>
        <v>0</v>
      </c>
      <c r="BY2281">
        <f t="shared" si="143"/>
        <v>1</v>
      </c>
    </row>
    <row r="2282" spans="1:77">
      <c r="A2282" s="15">
        <v>2277</v>
      </c>
      <c r="BP2282" s="27">
        <v>0.812335501030746</v>
      </c>
      <c r="BQ2282" s="27">
        <v>15178.2434763751</v>
      </c>
      <c r="BR2282" s="27">
        <v>1.40212289952116</v>
      </c>
      <c r="BS2282" s="27">
        <v>34994.0696276414</v>
      </c>
      <c r="BU2282">
        <f t="shared" si="140"/>
        <v>106672.081678237</v>
      </c>
      <c r="BV2282">
        <f t="shared" si="141"/>
        <v>175324.365300532</v>
      </c>
      <c r="BW2282" s="29">
        <v>2277</v>
      </c>
      <c r="BX2282">
        <f t="shared" si="142"/>
        <v>0</v>
      </c>
      <c r="BY2282">
        <f t="shared" si="143"/>
        <v>1</v>
      </c>
    </row>
    <row r="2283" spans="1:77">
      <c r="A2283" s="15">
        <v>2278</v>
      </c>
      <c r="BP2283" s="27">
        <v>0.814776299719669</v>
      </c>
      <c r="BQ2283" s="27">
        <v>13116.0394963962</v>
      </c>
      <c r="BR2283" s="27">
        <v>1.4155631529496</v>
      </c>
      <c r="BS2283" s="27">
        <v>26681.5201211646</v>
      </c>
      <c r="BU2283">
        <f t="shared" si="140"/>
        <v>109100.405461554</v>
      </c>
      <c r="BV2283">
        <f t="shared" si="141"/>
        <v>185652.952821275</v>
      </c>
      <c r="BW2283" s="29">
        <v>2278</v>
      </c>
      <c r="BX2283">
        <f t="shared" si="142"/>
        <v>0</v>
      </c>
      <c r="BY2283">
        <f t="shared" si="143"/>
        <v>1</v>
      </c>
    </row>
    <row r="2284" spans="1:77">
      <c r="A2284" s="15">
        <v>2279</v>
      </c>
      <c r="BP2284" s="27">
        <v>0.834310936601342</v>
      </c>
      <c r="BQ2284" s="27">
        <v>15803.1929510081</v>
      </c>
      <c r="BR2284" s="27">
        <v>1.41400301069197</v>
      </c>
      <c r="BS2284" s="27">
        <v>29682.1029162793</v>
      </c>
      <c r="BU2284">
        <f t="shared" si="140"/>
        <v>109343.447539193</v>
      </c>
      <c r="BV2284">
        <f t="shared" si="141"/>
        <v>182418.348687516</v>
      </c>
      <c r="BW2284" s="29">
        <v>2279</v>
      </c>
      <c r="BX2284">
        <f t="shared" si="142"/>
        <v>0</v>
      </c>
      <c r="BY2284">
        <f t="shared" si="143"/>
        <v>1</v>
      </c>
    </row>
    <row r="2285" spans="1:77">
      <c r="A2285" s="15">
        <v>2280</v>
      </c>
      <c r="BP2285" s="27">
        <v>0.784743462962501</v>
      </c>
      <c r="BQ2285" s="27">
        <v>15491.6798536895</v>
      </c>
      <c r="BR2285" s="27">
        <v>1.33290554127449</v>
      </c>
      <c r="BS2285" s="27">
        <v>31460.2206023838</v>
      </c>
      <c r="BU2285">
        <f t="shared" si="140"/>
        <v>102219.839590686</v>
      </c>
      <c r="BV2285">
        <f t="shared" si="141"/>
        <v>168475.610588789</v>
      </c>
      <c r="BW2285" s="29">
        <v>2280</v>
      </c>
      <c r="BX2285">
        <f t="shared" si="142"/>
        <v>0</v>
      </c>
      <c r="BY2285">
        <f t="shared" si="143"/>
        <v>1</v>
      </c>
    </row>
    <row r="2286" spans="1:77">
      <c r="A2286" s="15">
        <v>2281</v>
      </c>
      <c r="BP2286" s="27">
        <v>0.838808336776335</v>
      </c>
      <c r="BQ2286" s="27">
        <v>14655.0644467878</v>
      </c>
      <c r="BR2286" s="27">
        <v>1.46104678043932</v>
      </c>
      <c r="BS2286" s="27">
        <v>28465.5551978186</v>
      </c>
      <c r="BU2286">
        <f t="shared" si="140"/>
        <v>111166.186069662</v>
      </c>
      <c r="BV2286">
        <f t="shared" si="141"/>
        <v>190691.46186808</v>
      </c>
      <c r="BW2286" s="29">
        <v>2281</v>
      </c>
      <c r="BX2286">
        <f t="shared" si="142"/>
        <v>0</v>
      </c>
      <c r="BY2286">
        <f t="shared" si="143"/>
        <v>1</v>
      </c>
    </row>
    <row r="2287" spans="1:77">
      <c r="A2287" s="15">
        <v>2282</v>
      </c>
      <c r="BP2287" s="27">
        <v>0.817603335946367</v>
      </c>
      <c r="BQ2287" s="27">
        <v>13776.403978089</v>
      </c>
      <c r="BR2287" s="27">
        <v>1.43668424703294</v>
      </c>
      <c r="BS2287" s="27">
        <v>31905.461101819</v>
      </c>
      <c r="BU2287">
        <f t="shared" si="140"/>
        <v>108864.096413866</v>
      </c>
      <c r="BV2287">
        <f t="shared" si="141"/>
        <v>183597.175953122</v>
      </c>
      <c r="BW2287" s="29">
        <v>2282</v>
      </c>
      <c r="BX2287">
        <f t="shared" si="142"/>
        <v>0</v>
      </c>
      <c r="BY2287">
        <f t="shared" si="143"/>
        <v>1</v>
      </c>
    </row>
    <row r="2288" spans="1:77">
      <c r="A2288" s="15">
        <v>2283</v>
      </c>
      <c r="BP2288" s="27">
        <v>0.880884378474672</v>
      </c>
      <c r="BQ2288" s="27">
        <v>17630.141937795</v>
      </c>
      <c r="BR2288" s="27">
        <v>1.52167820925402</v>
      </c>
      <c r="BS2288" s="27">
        <v>33763.5703059281</v>
      </c>
      <c r="BU2288">
        <f t="shared" si="140"/>
        <v>114502.514833406</v>
      </c>
      <c r="BV2288">
        <f t="shared" si="141"/>
        <v>194488.161082174</v>
      </c>
      <c r="BW2288" s="29">
        <v>2283</v>
      </c>
      <c r="BX2288">
        <f t="shared" si="142"/>
        <v>0</v>
      </c>
      <c r="BY2288">
        <f t="shared" si="143"/>
        <v>1</v>
      </c>
    </row>
    <row r="2289" spans="1:77">
      <c r="A2289" s="15">
        <v>2284</v>
      </c>
      <c r="BP2289" s="27">
        <v>0.789343402298715</v>
      </c>
      <c r="BQ2289" s="27">
        <v>12485.9948489953</v>
      </c>
      <c r="BR2289" s="27">
        <v>1.32269792770533</v>
      </c>
      <c r="BS2289" s="27">
        <v>24343.4110069739</v>
      </c>
      <c r="BU2289">
        <f t="shared" si="140"/>
        <v>105915.515495812</v>
      </c>
      <c r="BV2289">
        <f t="shared" si="141"/>
        <v>174061.278148826</v>
      </c>
      <c r="BW2289" s="29">
        <v>2284</v>
      </c>
      <c r="BX2289">
        <f t="shared" si="142"/>
        <v>0</v>
      </c>
      <c r="BY2289">
        <f t="shared" si="143"/>
        <v>1</v>
      </c>
    </row>
    <row r="2290" spans="1:77">
      <c r="A2290" s="15">
        <v>2285</v>
      </c>
      <c r="BP2290" s="27">
        <v>0.846153745993731</v>
      </c>
      <c r="BQ2290" s="27">
        <v>14584.4911073059</v>
      </c>
      <c r="BR2290" s="27">
        <v>1.47752227652837</v>
      </c>
      <c r="BS2290" s="27">
        <v>33631.4304448733</v>
      </c>
      <c r="BU2290">
        <f t="shared" si="140"/>
        <v>112338.570791754</v>
      </c>
      <c r="BV2290">
        <f t="shared" si="141"/>
        <v>187996.911034383</v>
      </c>
      <c r="BW2290" s="29">
        <v>2285</v>
      </c>
      <c r="BX2290">
        <f t="shared" si="142"/>
        <v>0</v>
      </c>
      <c r="BY2290">
        <f t="shared" si="143"/>
        <v>1</v>
      </c>
    </row>
    <row r="2291" spans="1:77">
      <c r="A2291" s="15">
        <v>2286</v>
      </c>
      <c r="BP2291" s="27">
        <v>0.743442652077562</v>
      </c>
      <c r="BQ2291" s="27">
        <v>13923.1814019869</v>
      </c>
      <c r="BR2291" s="27">
        <v>1.2296154998204</v>
      </c>
      <c r="BS2291" s="27">
        <v>26262.906259007</v>
      </c>
      <c r="BU2291">
        <f t="shared" si="140"/>
        <v>97593.2164096475</v>
      </c>
      <c r="BV2291">
        <f t="shared" si="141"/>
        <v>158179.418714053</v>
      </c>
      <c r="BW2291" s="29">
        <v>2286</v>
      </c>
      <c r="BX2291">
        <f t="shared" si="142"/>
        <v>0</v>
      </c>
      <c r="BY2291">
        <f t="shared" si="143"/>
        <v>1</v>
      </c>
    </row>
    <row r="2292" spans="1:77">
      <c r="A2292" s="15">
        <v>2287</v>
      </c>
      <c r="BP2292" s="27">
        <v>0.862168603523073</v>
      </c>
      <c r="BQ2292" s="27">
        <v>14909.4159104419</v>
      </c>
      <c r="BR2292" s="27">
        <v>1.47971995624043</v>
      </c>
      <c r="BS2292" s="27">
        <v>30001.4714531548</v>
      </c>
      <c r="BU2292">
        <f t="shared" si="140"/>
        <v>114415.874618019</v>
      </c>
      <c r="BV2292">
        <f t="shared" si="141"/>
        <v>191956.52198291</v>
      </c>
      <c r="BW2292" s="29">
        <v>2287</v>
      </c>
      <c r="BX2292">
        <f t="shared" si="142"/>
        <v>0</v>
      </c>
      <c r="BY2292">
        <f t="shared" si="143"/>
        <v>1</v>
      </c>
    </row>
    <row r="2293" spans="1:77">
      <c r="A2293" s="15">
        <v>2288</v>
      </c>
      <c r="BP2293" s="27">
        <v>0.85349627365754</v>
      </c>
      <c r="BQ2293" s="27">
        <v>18966.3257981015</v>
      </c>
      <c r="BR2293" s="27">
        <v>1.4787230947613</v>
      </c>
      <c r="BS2293" s="27">
        <v>34715.5685100781</v>
      </c>
      <c r="BU2293">
        <f t="shared" si="140"/>
        <v>109058.11525053</v>
      </c>
      <c r="BV2293">
        <f t="shared" si="141"/>
        <v>187092.895704118</v>
      </c>
      <c r="BW2293" s="29">
        <v>2288</v>
      </c>
      <c r="BX2293">
        <f t="shared" si="142"/>
        <v>0</v>
      </c>
      <c r="BY2293">
        <f t="shared" si="143"/>
        <v>1</v>
      </c>
    </row>
    <row r="2294" spans="1:77">
      <c r="A2294" s="15">
        <v>2289</v>
      </c>
      <c r="BP2294" s="27">
        <v>0.806007510035888</v>
      </c>
      <c r="BQ2294" s="27">
        <v>17447.5593236829</v>
      </c>
      <c r="BR2294" s="27">
        <v>1.36328393743718</v>
      </c>
      <c r="BS2294" s="27">
        <v>31511.6271483728</v>
      </c>
      <c r="BU2294">
        <f t="shared" si="140"/>
        <v>103453.5671817</v>
      </c>
      <c r="BV2294">
        <f t="shared" si="141"/>
        <v>172980.963467204</v>
      </c>
      <c r="BW2294" s="29">
        <v>2289</v>
      </c>
      <c r="BX2294">
        <f t="shared" si="142"/>
        <v>0</v>
      </c>
      <c r="BY2294">
        <f t="shared" si="143"/>
        <v>1</v>
      </c>
    </row>
    <row r="2295" spans="1:77">
      <c r="A2295" s="15">
        <v>2290</v>
      </c>
      <c r="BP2295" s="27">
        <v>0.792940821935166</v>
      </c>
      <c r="BQ2295" s="27">
        <v>14191.2913655718</v>
      </c>
      <c r="BR2295" s="27">
        <v>1.37431711241838</v>
      </c>
      <c r="BS2295" s="27">
        <v>28884.8152688765</v>
      </c>
      <c r="BU2295">
        <f t="shared" si="140"/>
        <v>104749.831924703</v>
      </c>
      <c r="BV2295">
        <f t="shared" si="141"/>
        <v>177262.751593881</v>
      </c>
      <c r="BW2295" s="29">
        <v>2290</v>
      </c>
      <c r="BX2295">
        <f t="shared" si="142"/>
        <v>0</v>
      </c>
      <c r="BY2295">
        <f t="shared" si="143"/>
        <v>1</v>
      </c>
    </row>
    <row r="2296" spans="1:77">
      <c r="A2296" s="15">
        <v>2291</v>
      </c>
      <c r="BP2296" s="27">
        <v>0.774701487225978</v>
      </c>
      <c r="BQ2296" s="27">
        <v>14983.0950553027</v>
      </c>
      <c r="BR2296" s="27">
        <v>1.34197644513149</v>
      </c>
      <c r="BS2296" s="27">
        <v>32816.6435222928</v>
      </c>
      <c r="BU2296">
        <f t="shared" si="140"/>
        <v>101222.128028594</v>
      </c>
      <c r="BV2296">
        <f t="shared" si="141"/>
        <v>168479.823247431</v>
      </c>
      <c r="BW2296" s="29">
        <v>2291</v>
      </c>
      <c r="BX2296">
        <f t="shared" si="142"/>
        <v>0</v>
      </c>
      <c r="BY2296">
        <f t="shared" si="143"/>
        <v>1</v>
      </c>
    </row>
    <row r="2297" spans="1:77">
      <c r="A2297" s="15">
        <v>2292</v>
      </c>
      <c r="BP2297" s="27">
        <v>0.821406711198417</v>
      </c>
      <c r="BQ2297" s="27">
        <v>16281.1416935552</v>
      </c>
      <c r="BR2297" s="27">
        <v>1.41364148932877</v>
      </c>
      <c r="BS2297" s="27">
        <v>31244.5775105918</v>
      </c>
      <c r="BU2297">
        <f t="shared" si="140"/>
        <v>106929.864986207</v>
      </c>
      <c r="BV2297">
        <f t="shared" si="141"/>
        <v>180801.645888724</v>
      </c>
      <c r="BW2297" s="29">
        <v>2292</v>
      </c>
      <c r="BX2297">
        <f t="shared" si="142"/>
        <v>0</v>
      </c>
      <c r="BY2297">
        <f t="shared" si="143"/>
        <v>1</v>
      </c>
    </row>
    <row r="2298" spans="1:77">
      <c r="A2298" s="15">
        <v>2293</v>
      </c>
      <c r="BP2298" s="27">
        <v>0.800142747689492</v>
      </c>
      <c r="BQ2298" s="27">
        <v>13043.2429392666</v>
      </c>
      <c r="BR2298" s="27">
        <v>1.36441489111484</v>
      </c>
      <c r="BS2298" s="27">
        <v>25113.874311791</v>
      </c>
      <c r="BU2298">
        <f t="shared" si="140"/>
        <v>106978.169214157</v>
      </c>
      <c r="BV2298">
        <f t="shared" si="141"/>
        <v>179548.359355435</v>
      </c>
      <c r="BW2298" s="29">
        <v>2293</v>
      </c>
      <c r="BX2298">
        <f t="shared" si="142"/>
        <v>0</v>
      </c>
      <c r="BY2298">
        <f t="shared" si="143"/>
        <v>1</v>
      </c>
    </row>
    <row r="2299" spans="1:77">
      <c r="A2299" s="15">
        <v>2294</v>
      </c>
      <c r="BP2299" s="27">
        <v>0.860491085093592</v>
      </c>
      <c r="BQ2299" s="27">
        <v>14818.1605700456</v>
      </c>
      <c r="BR2299" s="27">
        <v>1.50849698751068</v>
      </c>
      <c r="BS2299" s="27">
        <v>33339.4518351206</v>
      </c>
      <c r="BU2299">
        <f t="shared" si="140"/>
        <v>114255.502193993</v>
      </c>
      <c r="BV2299">
        <f t="shared" si="141"/>
        <v>192935.096291481</v>
      </c>
      <c r="BW2299" s="29">
        <v>2294</v>
      </c>
      <c r="BX2299">
        <f t="shared" si="142"/>
        <v>0</v>
      </c>
      <c r="BY2299">
        <f t="shared" si="143"/>
        <v>1</v>
      </c>
    </row>
    <row r="2300" spans="1:77">
      <c r="A2300" s="15">
        <v>2295</v>
      </c>
      <c r="BP2300" s="27">
        <v>0.789300230540964</v>
      </c>
      <c r="BQ2300" s="27">
        <v>13316.5767027609</v>
      </c>
      <c r="BR2300" s="27">
        <v>1.35059066978162</v>
      </c>
      <c r="BS2300" s="27">
        <v>26465.223029832</v>
      </c>
      <c r="BU2300">
        <f t="shared" si="140"/>
        <v>105078.457878384</v>
      </c>
      <c r="BV2300">
        <f t="shared" si="141"/>
        <v>176123.377437411</v>
      </c>
      <c r="BW2300" s="29">
        <v>2295</v>
      </c>
      <c r="BX2300">
        <f t="shared" si="142"/>
        <v>0</v>
      </c>
      <c r="BY2300">
        <f t="shared" si="143"/>
        <v>1</v>
      </c>
    </row>
    <row r="2301" spans="1:77">
      <c r="A2301" s="15">
        <v>2296</v>
      </c>
      <c r="BP2301" s="27">
        <v>0.824798028694597</v>
      </c>
      <c r="BQ2301" s="27">
        <v>12216.3472919627</v>
      </c>
      <c r="BR2301" s="27">
        <v>1.39652632571455</v>
      </c>
      <c r="BS2301" s="27">
        <v>28859.302658072</v>
      </c>
      <c r="BU2301">
        <f t="shared" si="140"/>
        <v>111503.357012227</v>
      </c>
      <c r="BV2301">
        <f t="shared" si="141"/>
        <v>180619.64619911</v>
      </c>
      <c r="BW2301" s="29">
        <v>2296</v>
      </c>
      <c r="BX2301">
        <f t="shared" si="142"/>
        <v>0</v>
      </c>
      <c r="BY2301">
        <f t="shared" si="143"/>
        <v>1</v>
      </c>
    </row>
    <row r="2302" spans="1:77">
      <c r="A2302" s="15">
        <v>2297</v>
      </c>
      <c r="BP2302" s="27">
        <v>0.775383715508556</v>
      </c>
      <c r="BQ2302" s="27">
        <v>10718.2760059188</v>
      </c>
      <c r="BR2302" s="27">
        <v>1.35259241772851</v>
      </c>
      <c r="BS2302" s="27">
        <v>24065.5398145906</v>
      </c>
      <c r="BU2302">
        <f t="shared" si="140"/>
        <v>105589.281320365</v>
      </c>
      <c r="BV2302">
        <f t="shared" si="141"/>
        <v>178823.322844686</v>
      </c>
      <c r="BW2302" s="29">
        <v>2297</v>
      </c>
      <c r="BX2302">
        <f t="shared" si="142"/>
        <v>0</v>
      </c>
      <c r="BY2302">
        <f t="shared" si="143"/>
        <v>1</v>
      </c>
    </row>
    <row r="2303" spans="1:77">
      <c r="A2303" s="15">
        <v>2298</v>
      </c>
      <c r="BP2303" s="27">
        <v>0.79916735966364</v>
      </c>
      <c r="BQ2303" s="27">
        <v>12840.6360818521</v>
      </c>
      <c r="BR2303" s="27">
        <v>1.37545092670681</v>
      </c>
      <c r="BS2303" s="27">
        <v>26058.8620206336</v>
      </c>
      <c r="BU2303">
        <f t="shared" si="140"/>
        <v>107034.467867694</v>
      </c>
      <c r="BV2303">
        <f t="shared" si="141"/>
        <v>180258.776985388</v>
      </c>
      <c r="BW2303" s="29">
        <v>2298</v>
      </c>
      <c r="BX2303">
        <f t="shared" si="142"/>
        <v>0</v>
      </c>
      <c r="BY2303">
        <f t="shared" si="143"/>
        <v>1</v>
      </c>
    </row>
    <row r="2304" spans="1:77">
      <c r="A2304" s="15">
        <v>2299</v>
      </c>
      <c r="BP2304" s="27">
        <v>0.790549704138072</v>
      </c>
      <c r="BQ2304" s="27">
        <v>16766.3367309239</v>
      </c>
      <c r="BR2304" s="27">
        <v>1.36865032101064</v>
      </c>
      <c r="BS2304" s="27">
        <v>32961.582997798</v>
      </c>
      <c r="BU2304">
        <f t="shared" si="140"/>
        <v>101816.118889787</v>
      </c>
      <c r="BV2304">
        <f t="shared" si="141"/>
        <v>172335.965153798</v>
      </c>
      <c r="BW2304" s="29">
        <v>2299</v>
      </c>
      <c r="BX2304">
        <f t="shared" si="142"/>
        <v>0</v>
      </c>
      <c r="BY2304">
        <f t="shared" si="143"/>
        <v>1</v>
      </c>
    </row>
    <row r="2305" spans="1:77">
      <c r="A2305" s="15">
        <v>2300</v>
      </c>
      <c r="BP2305" s="27">
        <v>0.823985932940866</v>
      </c>
      <c r="BQ2305" s="27">
        <v>15896.2546797042</v>
      </c>
      <c r="BR2305" s="27">
        <v>1.39680934732234</v>
      </c>
      <c r="BS2305" s="27">
        <v>30418.6165433047</v>
      </c>
      <c r="BU2305">
        <f t="shared" si="140"/>
        <v>107701.635261426</v>
      </c>
      <c r="BV2305">
        <f t="shared" si="141"/>
        <v>179102.785555046</v>
      </c>
      <c r="BW2305" s="29">
        <v>2300</v>
      </c>
      <c r="BX2305">
        <f t="shared" si="142"/>
        <v>0</v>
      </c>
      <c r="BY2305">
        <f t="shared" si="143"/>
        <v>1</v>
      </c>
    </row>
    <row r="2306" spans="1:77">
      <c r="A2306" s="15">
        <v>2301</v>
      </c>
      <c r="BP2306" s="27">
        <v>0.778218708674646</v>
      </c>
      <c r="BQ2306" s="27">
        <v>14772.8706303074</v>
      </c>
      <c r="BR2306" s="27">
        <v>1.3296489723168</v>
      </c>
      <c r="BS2306" s="27">
        <v>30575.5126322714</v>
      </c>
      <c r="BU2306">
        <f t="shared" si="140"/>
        <v>101959.935670889</v>
      </c>
      <c r="BV2306">
        <f t="shared" si="141"/>
        <v>168871.833215248</v>
      </c>
      <c r="BW2306" s="29">
        <v>2301</v>
      </c>
      <c r="BX2306">
        <f t="shared" si="142"/>
        <v>0</v>
      </c>
      <c r="BY2306">
        <f t="shared" si="143"/>
        <v>1</v>
      </c>
    </row>
    <row r="2307" spans="1:77">
      <c r="A2307" s="15">
        <v>2302</v>
      </c>
      <c r="BP2307" s="27">
        <v>0.83646966637</v>
      </c>
      <c r="BQ2307" s="27">
        <v>11639.395934025</v>
      </c>
      <c r="BR2307" s="27">
        <v>1.46023784065234</v>
      </c>
      <c r="BS2307" s="27">
        <v>24319.3272028688</v>
      </c>
      <c r="BU2307">
        <f t="shared" si="140"/>
        <v>113831.054021475</v>
      </c>
      <c r="BV2307">
        <f t="shared" si="141"/>
        <v>194716.348894983</v>
      </c>
      <c r="BW2307" s="29">
        <v>2302</v>
      </c>
      <c r="BX2307">
        <f t="shared" si="142"/>
        <v>0</v>
      </c>
      <c r="BY2307">
        <f t="shared" si="143"/>
        <v>1</v>
      </c>
    </row>
    <row r="2308" spans="1:77">
      <c r="A2308" s="15">
        <v>2303</v>
      </c>
      <c r="BP2308" s="27">
        <v>0.852810604483461</v>
      </c>
      <c r="BQ2308" s="27">
        <v>10722.7141686308</v>
      </c>
      <c r="BR2308" s="27">
        <v>1.4547794670612</v>
      </c>
      <c r="BS2308" s="27">
        <v>22652.0406913744</v>
      </c>
      <c r="BU2308">
        <f t="shared" si="140"/>
        <v>117198.876503888</v>
      </c>
      <c r="BV2308">
        <f t="shared" si="141"/>
        <v>195564.879367806</v>
      </c>
      <c r="BW2308" s="29">
        <v>2303</v>
      </c>
      <c r="BX2308">
        <f t="shared" si="142"/>
        <v>0</v>
      </c>
      <c r="BY2308">
        <f t="shared" si="143"/>
        <v>1</v>
      </c>
    </row>
    <row r="2309" spans="1:77">
      <c r="A2309" s="15">
        <v>2304</v>
      </c>
      <c r="BP2309" s="27">
        <v>0.840606101265687</v>
      </c>
      <c r="BQ2309" s="27">
        <v>14874.7326677591</v>
      </c>
      <c r="BR2309" s="27">
        <v>1.45424353841771</v>
      </c>
      <c r="BS2309" s="27">
        <v>32364.0569616276</v>
      </c>
      <c r="BU2309">
        <f t="shared" si="140"/>
        <v>111216.182522094</v>
      </c>
      <c r="BV2309">
        <f t="shared" si="141"/>
        <v>185772.473801029</v>
      </c>
      <c r="BW2309" s="29">
        <v>2304</v>
      </c>
      <c r="BX2309">
        <f t="shared" si="142"/>
        <v>0</v>
      </c>
      <c r="BY2309">
        <f t="shared" si="143"/>
        <v>1</v>
      </c>
    </row>
    <row r="2310" spans="1:77">
      <c r="A2310" s="15">
        <v>2305</v>
      </c>
      <c r="BP2310" s="27">
        <v>0.808022656603797</v>
      </c>
      <c r="BQ2310" s="27">
        <v>15147.6783463273</v>
      </c>
      <c r="BR2310" s="27">
        <v>1.38985674692109</v>
      </c>
      <c r="BS2310" s="27">
        <v>32709.582579889</v>
      </c>
      <c r="BU2310">
        <f t="shared" si="140"/>
        <v>106055.720144242</v>
      </c>
      <c r="BV2310">
        <f t="shared" si="141"/>
        <v>175768.929458275</v>
      </c>
      <c r="BW2310" s="29">
        <v>2305</v>
      </c>
      <c r="BX2310">
        <f t="shared" si="142"/>
        <v>0</v>
      </c>
      <c r="BY2310">
        <f t="shared" si="143"/>
        <v>1</v>
      </c>
    </row>
    <row r="2311" spans="1:77">
      <c r="A2311" s="15">
        <v>2306</v>
      </c>
      <c r="BP2311" s="27">
        <v>0.835393561296961</v>
      </c>
      <c r="BQ2311" s="27">
        <v>12082.4183679027</v>
      </c>
      <c r="BR2311" s="27">
        <v>1.43695872201184</v>
      </c>
      <c r="BS2311" s="27">
        <v>24668.828471831</v>
      </c>
      <c r="BU2311">
        <f t="shared" ref="BU2311:BU2374" si="144">BP2311*$BV$1-BQ2311</f>
        <v>113226.615826642</v>
      </c>
      <c r="BV2311">
        <f t="shared" ref="BV2311:BV2374" si="145">BR2311*$BV$1-BS2311</f>
        <v>190874.979829946</v>
      </c>
      <c r="BW2311" s="29">
        <v>2306</v>
      </c>
      <c r="BX2311">
        <f t="shared" ref="BX2311:BX2374" si="146">IF(BU2311=MAX($BU2311:$BV2311),1,0)</f>
        <v>0</v>
      </c>
      <c r="BY2311">
        <f t="shared" ref="BY2311:BY2374" si="147">IF(BV2311=MAX($BU2311:$BV2311),1,0)</f>
        <v>1</v>
      </c>
    </row>
    <row r="2312" spans="1:77">
      <c r="A2312" s="15">
        <v>2307</v>
      </c>
      <c r="BP2312" s="27">
        <v>0.758825536573855</v>
      </c>
      <c r="BQ2312" s="27">
        <v>11499.0018751989</v>
      </c>
      <c r="BR2312" s="27">
        <v>1.306248809957</v>
      </c>
      <c r="BS2312" s="27">
        <v>26956.2793607999</v>
      </c>
      <c r="BU2312">
        <f t="shared" si="144"/>
        <v>102324.828610879</v>
      </c>
      <c r="BV2312">
        <f t="shared" si="145"/>
        <v>168981.04213275</v>
      </c>
      <c r="BW2312" s="29">
        <v>2307</v>
      </c>
      <c r="BX2312">
        <f t="shared" si="146"/>
        <v>0</v>
      </c>
      <c r="BY2312">
        <f t="shared" si="147"/>
        <v>1</v>
      </c>
    </row>
    <row r="2313" spans="1:77">
      <c r="A2313" s="15">
        <v>2308</v>
      </c>
      <c r="BP2313" s="27">
        <v>0.832054475213296</v>
      </c>
      <c r="BQ2313" s="27">
        <v>16047.736904755</v>
      </c>
      <c r="BR2313" s="27">
        <v>1.43547882930389</v>
      </c>
      <c r="BS2313" s="27">
        <v>29208.6349182015</v>
      </c>
      <c r="BU2313">
        <f t="shared" si="144"/>
        <v>108760.434377239</v>
      </c>
      <c r="BV2313">
        <f t="shared" si="145"/>
        <v>186113.189477382</v>
      </c>
      <c r="BW2313" s="29">
        <v>2308</v>
      </c>
      <c r="BX2313">
        <f t="shared" si="146"/>
        <v>0</v>
      </c>
      <c r="BY2313">
        <f t="shared" si="147"/>
        <v>1</v>
      </c>
    </row>
    <row r="2314" spans="1:77">
      <c r="A2314" s="15">
        <v>2309</v>
      </c>
      <c r="BP2314" s="27">
        <v>0.862763181457107</v>
      </c>
      <c r="BQ2314" s="27">
        <v>18615.8358338019</v>
      </c>
      <c r="BR2314" s="27">
        <v>1.50398627147591</v>
      </c>
      <c r="BS2314" s="27">
        <v>36869.2672692343</v>
      </c>
      <c r="BU2314">
        <f t="shared" si="144"/>
        <v>110798.641384764</v>
      </c>
      <c r="BV2314">
        <f t="shared" si="145"/>
        <v>188728.673452152</v>
      </c>
      <c r="BW2314" s="29">
        <v>2309</v>
      </c>
      <c r="BX2314">
        <f t="shared" si="146"/>
        <v>0</v>
      </c>
      <c r="BY2314">
        <f t="shared" si="147"/>
        <v>1</v>
      </c>
    </row>
    <row r="2315" spans="1:77">
      <c r="A2315" s="15">
        <v>2310</v>
      </c>
      <c r="BP2315" s="27">
        <v>0.84433328330126</v>
      </c>
      <c r="BQ2315" s="27">
        <v>13360.9193451539</v>
      </c>
      <c r="BR2315" s="27">
        <v>1.4624220649481</v>
      </c>
      <c r="BS2315" s="27">
        <v>30616.8564994829</v>
      </c>
      <c r="BU2315">
        <f t="shared" si="144"/>
        <v>113289.073150035</v>
      </c>
      <c r="BV2315">
        <f t="shared" si="145"/>
        <v>188746.453242733</v>
      </c>
      <c r="BW2315" s="29">
        <v>2310</v>
      </c>
      <c r="BX2315">
        <f t="shared" si="146"/>
        <v>0</v>
      </c>
      <c r="BY2315">
        <f t="shared" si="147"/>
        <v>1</v>
      </c>
    </row>
    <row r="2316" spans="1:77">
      <c r="A2316" s="15">
        <v>2311</v>
      </c>
      <c r="BP2316" s="27">
        <v>0.865893606418554</v>
      </c>
      <c r="BQ2316" s="27">
        <v>15098.2046522681</v>
      </c>
      <c r="BR2316" s="27">
        <v>1.53146420123947</v>
      </c>
      <c r="BS2316" s="27">
        <v>31399.6096610889</v>
      </c>
      <c r="BU2316">
        <f t="shared" si="144"/>
        <v>114785.836310515</v>
      </c>
      <c r="BV2316">
        <f t="shared" si="145"/>
        <v>198320.020524832</v>
      </c>
      <c r="BW2316" s="29">
        <v>2311</v>
      </c>
      <c r="BX2316">
        <f t="shared" si="146"/>
        <v>0</v>
      </c>
      <c r="BY2316">
        <f t="shared" si="147"/>
        <v>1</v>
      </c>
    </row>
    <row r="2317" spans="1:77">
      <c r="A2317" s="15">
        <v>2312</v>
      </c>
      <c r="BP2317" s="27">
        <v>0.808715943630867</v>
      </c>
      <c r="BQ2317" s="27">
        <v>17102.7122092426</v>
      </c>
      <c r="BR2317" s="27">
        <v>1.40591877351487</v>
      </c>
      <c r="BS2317" s="27">
        <v>31333.4150019506</v>
      </c>
      <c r="BU2317">
        <f t="shared" si="144"/>
        <v>104204.679335387</v>
      </c>
      <c r="BV2317">
        <f t="shared" si="145"/>
        <v>179554.40102528</v>
      </c>
      <c r="BW2317" s="29">
        <v>2312</v>
      </c>
      <c r="BX2317">
        <f t="shared" si="146"/>
        <v>0</v>
      </c>
      <c r="BY2317">
        <f t="shared" si="147"/>
        <v>1</v>
      </c>
    </row>
    <row r="2318" spans="1:77">
      <c r="A2318" s="15">
        <v>2313</v>
      </c>
      <c r="BP2318" s="27">
        <v>0.794605108537652</v>
      </c>
      <c r="BQ2318" s="27">
        <v>11502.155125255</v>
      </c>
      <c r="BR2318" s="27">
        <v>1.3568015247387</v>
      </c>
      <c r="BS2318" s="27">
        <v>24765.8448034442</v>
      </c>
      <c r="BU2318">
        <f t="shared" si="144"/>
        <v>107688.611155393</v>
      </c>
      <c r="BV2318">
        <f t="shared" si="145"/>
        <v>178754.38390736</v>
      </c>
      <c r="BW2318" s="29">
        <v>2313</v>
      </c>
      <c r="BX2318">
        <f t="shared" si="146"/>
        <v>0</v>
      </c>
      <c r="BY2318">
        <f t="shared" si="147"/>
        <v>1</v>
      </c>
    </row>
    <row r="2319" spans="1:77">
      <c r="A2319" s="15">
        <v>2314</v>
      </c>
      <c r="BP2319" s="27">
        <v>0.797918576814323</v>
      </c>
      <c r="BQ2319" s="27">
        <v>14113.5739675726</v>
      </c>
      <c r="BR2319" s="27">
        <v>1.37260296381885</v>
      </c>
      <c r="BS2319" s="27">
        <v>28916.1488569004</v>
      </c>
      <c r="BU2319">
        <f t="shared" si="144"/>
        <v>105574.212554576</v>
      </c>
      <c r="BV2319">
        <f t="shared" si="145"/>
        <v>176974.295715927</v>
      </c>
      <c r="BW2319" s="29">
        <v>2314</v>
      </c>
      <c r="BX2319">
        <f t="shared" si="146"/>
        <v>0</v>
      </c>
      <c r="BY2319">
        <f t="shared" si="147"/>
        <v>1</v>
      </c>
    </row>
    <row r="2320" spans="1:77">
      <c r="A2320" s="15">
        <v>2315</v>
      </c>
      <c r="BP2320" s="27">
        <v>0.81311874483204</v>
      </c>
      <c r="BQ2320" s="27">
        <v>18365.137867441</v>
      </c>
      <c r="BR2320" s="27">
        <v>1.39929302683639</v>
      </c>
      <c r="BS2320" s="27">
        <v>38122.8315345573</v>
      </c>
      <c r="BU2320">
        <f t="shared" si="144"/>
        <v>103602.673857365</v>
      </c>
      <c r="BV2320">
        <f t="shared" si="145"/>
        <v>171771.122490901</v>
      </c>
      <c r="BW2320" s="29">
        <v>2315</v>
      </c>
      <c r="BX2320">
        <f t="shared" si="146"/>
        <v>0</v>
      </c>
      <c r="BY2320">
        <f t="shared" si="147"/>
        <v>1</v>
      </c>
    </row>
    <row r="2321" spans="1:77">
      <c r="A2321" s="15">
        <v>2316</v>
      </c>
      <c r="BP2321" s="27">
        <v>0.839430500931912</v>
      </c>
      <c r="BQ2321" s="27">
        <v>17618.1716654032</v>
      </c>
      <c r="BR2321" s="27">
        <v>1.46320004387471</v>
      </c>
      <c r="BS2321" s="27">
        <v>30673.1301095747</v>
      </c>
      <c r="BU2321">
        <f t="shared" si="144"/>
        <v>108296.403474384</v>
      </c>
      <c r="BV2321">
        <f t="shared" si="145"/>
        <v>188806.876471631</v>
      </c>
      <c r="BW2321" s="29">
        <v>2316</v>
      </c>
      <c r="BX2321">
        <f t="shared" si="146"/>
        <v>0</v>
      </c>
      <c r="BY2321">
        <f t="shared" si="147"/>
        <v>1</v>
      </c>
    </row>
    <row r="2322" spans="1:77">
      <c r="A2322" s="15">
        <v>2317</v>
      </c>
      <c r="BP2322" s="27">
        <v>0.855447493539811</v>
      </c>
      <c r="BQ2322" s="27">
        <v>14650.1984879688</v>
      </c>
      <c r="BR2322" s="27">
        <v>1.49185624519235</v>
      </c>
      <c r="BS2322" s="27">
        <v>30085.0216477945</v>
      </c>
      <c r="BU2322">
        <f t="shared" si="144"/>
        <v>113666.925543003</v>
      </c>
      <c r="BV2322">
        <f t="shared" si="145"/>
        <v>193693.415131058</v>
      </c>
      <c r="BW2322" s="29">
        <v>2317</v>
      </c>
      <c r="BX2322">
        <f t="shared" si="146"/>
        <v>0</v>
      </c>
      <c r="BY2322">
        <f t="shared" si="147"/>
        <v>1</v>
      </c>
    </row>
    <row r="2323" spans="1:77">
      <c r="A2323" s="15">
        <v>2318</v>
      </c>
      <c r="BP2323" s="27">
        <v>0.766876450668103</v>
      </c>
      <c r="BQ2323" s="27">
        <v>10603.3124521149</v>
      </c>
      <c r="BR2323" s="27">
        <v>1.2966643405739</v>
      </c>
      <c r="BS2323" s="27">
        <v>23008.9644800661</v>
      </c>
      <c r="BU2323">
        <f t="shared" si="144"/>
        <v>104428.1551481</v>
      </c>
      <c r="BV2323">
        <f t="shared" si="145"/>
        <v>171490.686606019</v>
      </c>
      <c r="BW2323" s="29">
        <v>2318</v>
      </c>
      <c r="BX2323">
        <f t="shared" si="146"/>
        <v>0</v>
      </c>
      <c r="BY2323">
        <f t="shared" si="147"/>
        <v>1</v>
      </c>
    </row>
    <row r="2324" spans="1:77">
      <c r="A2324" s="15">
        <v>2319</v>
      </c>
      <c r="BP2324" s="27">
        <v>0.83068016540109</v>
      </c>
      <c r="BQ2324" s="27">
        <v>11776.6953492765</v>
      </c>
      <c r="BR2324" s="27">
        <v>1.42715936558204</v>
      </c>
      <c r="BS2324" s="27">
        <v>27000.7917677752</v>
      </c>
      <c r="BU2324">
        <f t="shared" si="144"/>
        <v>112825.329460887</v>
      </c>
      <c r="BV2324">
        <f t="shared" si="145"/>
        <v>187073.113069531</v>
      </c>
      <c r="BW2324" s="29">
        <v>2319</v>
      </c>
      <c r="BX2324">
        <f t="shared" si="146"/>
        <v>0</v>
      </c>
      <c r="BY2324">
        <f t="shared" si="147"/>
        <v>1</v>
      </c>
    </row>
    <row r="2325" spans="1:77">
      <c r="A2325" s="15">
        <v>2320</v>
      </c>
      <c r="BP2325" s="27">
        <v>0.818365537277115</v>
      </c>
      <c r="BQ2325" s="27">
        <v>12848.017214239</v>
      </c>
      <c r="BR2325" s="27">
        <v>1.42652626899735</v>
      </c>
      <c r="BS2325" s="27">
        <v>30356.8810992987</v>
      </c>
      <c r="BU2325">
        <f t="shared" si="144"/>
        <v>109906.813377328</v>
      </c>
      <c r="BV2325">
        <f t="shared" si="145"/>
        <v>183622.059250304</v>
      </c>
      <c r="BW2325" s="29">
        <v>2320</v>
      </c>
      <c r="BX2325">
        <f t="shared" si="146"/>
        <v>0</v>
      </c>
      <c r="BY2325">
        <f t="shared" si="147"/>
        <v>1</v>
      </c>
    </row>
    <row r="2326" spans="1:77">
      <c r="A2326" s="15">
        <v>2321</v>
      </c>
      <c r="BP2326" s="27">
        <v>0.819003879432539</v>
      </c>
      <c r="BQ2326" s="27">
        <v>13720.8469469532</v>
      </c>
      <c r="BR2326" s="27">
        <v>1.42478097920847</v>
      </c>
      <c r="BS2326" s="27">
        <v>28055.4731654012</v>
      </c>
      <c r="BU2326">
        <f t="shared" si="144"/>
        <v>109129.734967928</v>
      </c>
      <c r="BV2326">
        <f t="shared" si="145"/>
        <v>185661.673715869</v>
      </c>
      <c r="BW2326" s="29">
        <v>2321</v>
      </c>
      <c r="BX2326">
        <f t="shared" si="146"/>
        <v>0</v>
      </c>
      <c r="BY2326">
        <f t="shared" si="147"/>
        <v>1</v>
      </c>
    </row>
    <row r="2327" spans="1:77">
      <c r="A2327" s="15">
        <v>2322</v>
      </c>
      <c r="BP2327" s="27">
        <v>0.807939646653888</v>
      </c>
      <c r="BQ2327" s="27">
        <v>16250.5770484174</v>
      </c>
      <c r="BR2327" s="27">
        <v>1.41033837817816</v>
      </c>
      <c r="BS2327" s="27">
        <v>32767.4121573504</v>
      </c>
      <c r="BU2327">
        <f t="shared" si="144"/>
        <v>104940.369949666</v>
      </c>
      <c r="BV2327">
        <f t="shared" si="145"/>
        <v>178783.344569373</v>
      </c>
      <c r="BW2327" s="29">
        <v>2322</v>
      </c>
      <c r="BX2327">
        <f t="shared" si="146"/>
        <v>0</v>
      </c>
      <c r="BY2327">
        <f t="shared" si="147"/>
        <v>1</v>
      </c>
    </row>
    <row r="2328" spans="1:77">
      <c r="A2328" s="15">
        <v>2323</v>
      </c>
      <c r="BP2328" s="27">
        <v>0.818682030633343</v>
      </c>
      <c r="BQ2328" s="27">
        <v>14065.0771191619</v>
      </c>
      <c r="BR2328" s="27">
        <v>1.3705055549439</v>
      </c>
      <c r="BS2328" s="27">
        <v>28412.0992380497</v>
      </c>
      <c r="BU2328">
        <f t="shared" si="144"/>
        <v>108737.22747584</v>
      </c>
      <c r="BV2328">
        <f t="shared" si="145"/>
        <v>177163.734003536</v>
      </c>
      <c r="BW2328" s="29">
        <v>2323</v>
      </c>
      <c r="BX2328">
        <f t="shared" si="146"/>
        <v>0</v>
      </c>
      <c r="BY2328">
        <f t="shared" si="147"/>
        <v>1</v>
      </c>
    </row>
    <row r="2329" spans="1:77">
      <c r="A2329" s="15">
        <v>2324</v>
      </c>
      <c r="BP2329" s="27">
        <v>0.723619185982733</v>
      </c>
      <c r="BQ2329" s="27">
        <v>12225.5116419172</v>
      </c>
      <c r="BR2329" s="27">
        <v>1.24516535164902</v>
      </c>
      <c r="BS2329" s="27">
        <v>25103.1757447253</v>
      </c>
      <c r="BU2329">
        <f t="shared" si="144"/>
        <v>96317.3662554928</v>
      </c>
      <c r="BV2329">
        <f t="shared" si="145"/>
        <v>161671.627002627</v>
      </c>
      <c r="BW2329" s="29">
        <v>2324</v>
      </c>
      <c r="BX2329">
        <f t="shared" si="146"/>
        <v>0</v>
      </c>
      <c r="BY2329">
        <f t="shared" si="147"/>
        <v>1</v>
      </c>
    </row>
    <row r="2330" spans="1:77">
      <c r="A2330" s="15">
        <v>2325</v>
      </c>
      <c r="BP2330" s="27">
        <v>0.794644663335505</v>
      </c>
      <c r="BQ2330" s="27">
        <v>15631.6787654507</v>
      </c>
      <c r="BR2330" s="27">
        <v>1.35930551644026</v>
      </c>
      <c r="BS2330" s="27">
        <v>31239.815481831</v>
      </c>
      <c r="BU2330">
        <f t="shared" si="144"/>
        <v>103565.020734875</v>
      </c>
      <c r="BV2330">
        <f t="shared" si="145"/>
        <v>172656.011984209</v>
      </c>
      <c r="BW2330" s="29">
        <v>2325</v>
      </c>
      <c r="BX2330">
        <f t="shared" si="146"/>
        <v>0</v>
      </c>
      <c r="BY2330">
        <f t="shared" si="147"/>
        <v>1</v>
      </c>
    </row>
    <row r="2331" spans="1:77">
      <c r="A2331" s="15">
        <v>2326</v>
      </c>
      <c r="BP2331" s="27">
        <v>0.801685525330728</v>
      </c>
      <c r="BQ2331" s="27">
        <v>14380.9169393019</v>
      </c>
      <c r="BR2331" s="27">
        <v>1.37486985079702</v>
      </c>
      <c r="BS2331" s="27">
        <v>31153.2323952855</v>
      </c>
      <c r="BU2331">
        <f t="shared" si="144"/>
        <v>105871.911860307</v>
      </c>
      <c r="BV2331">
        <f t="shared" si="145"/>
        <v>175077.245224267</v>
      </c>
      <c r="BW2331" s="29">
        <v>2326</v>
      </c>
      <c r="BX2331">
        <f t="shared" si="146"/>
        <v>0</v>
      </c>
      <c r="BY2331">
        <f t="shared" si="147"/>
        <v>1</v>
      </c>
    </row>
    <row r="2332" spans="1:77">
      <c r="A2332" s="15">
        <v>2327</v>
      </c>
      <c r="BP2332" s="27">
        <v>0.802283233178177</v>
      </c>
      <c r="BQ2332" s="27">
        <v>11091.3401572298</v>
      </c>
      <c r="BR2332" s="27">
        <v>1.37073230518028</v>
      </c>
      <c r="BS2332" s="27">
        <v>27059.9811073279</v>
      </c>
      <c r="BU2332">
        <f t="shared" si="144"/>
        <v>109251.144819497</v>
      </c>
      <c r="BV2332">
        <f t="shared" si="145"/>
        <v>178549.864669714</v>
      </c>
      <c r="BW2332" s="29">
        <v>2327</v>
      </c>
      <c r="BX2332">
        <f t="shared" si="146"/>
        <v>0</v>
      </c>
      <c r="BY2332">
        <f t="shared" si="147"/>
        <v>1</v>
      </c>
    </row>
    <row r="2333" spans="1:77">
      <c r="A2333" s="15">
        <v>2328</v>
      </c>
      <c r="BP2333" s="27">
        <v>0.750456213747163</v>
      </c>
      <c r="BQ2333" s="27">
        <v>12778.311102413</v>
      </c>
      <c r="BR2333" s="27">
        <v>1.26958004711092</v>
      </c>
      <c r="BS2333" s="27">
        <v>25002.6461580364</v>
      </c>
      <c r="BU2333">
        <f t="shared" si="144"/>
        <v>99790.1209596614</v>
      </c>
      <c r="BV2333">
        <f t="shared" si="145"/>
        <v>165434.360908602</v>
      </c>
      <c r="BW2333" s="29">
        <v>2328</v>
      </c>
      <c r="BX2333">
        <f t="shared" si="146"/>
        <v>0</v>
      </c>
      <c r="BY2333">
        <f t="shared" si="147"/>
        <v>1</v>
      </c>
    </row>
    <row r="2334" spans="1:77">
      <c r="A2334" s="15">
        <v>2329</v>
      </c>
      <c r="BP2334" s="27">
        <v>0.842296184068787</v>
      </c>
      <c r="BQ2334" s="27">
        <v>14205.6355447907</v>
      </c>
      <c r="BR2334" s="27">
        <v>1.45362958531721</v>
      </c>
      <c r="BS2334" s="27">
        <v>26897.1502255944</v>
      </c>
      <c r="BU2334">
        <f t="shared" si="144"/>
        <v>112138.792065527</v>
      </c>
      <c r="BV2334">
        <f t="shared" si="145"/>
        <v>191147.287571987</v>
      </c>
      <c r="BW2334" s="29">
        <v>2329</v>
      </c>
      <c r="BX2334">
        <f t="shared" si="146"/>
        <v>0</v>
      </c>
      <c r="BY2334">
        <f t="shared" si="147"/>
        <v>1</v>
      </c>
    </row>
    <row r="2335" spans="1:77">
      <c r="A2335" s="15">
        <v>2330</v>
      </c>
      <c r="BP2335" s="27">
        <v>0.762422177146974</v>
      </c>
      <c r="BQ2335" s="27">
        <v>12403.4701716382</v>
      </c>
      <c r="BR2335" s="27">
        <v>1.27987140441093</v>
      </c>
      <c r="BS2335" s="27">
        <v>24641.8982089265</v>
      </c>
      <c r="BU2335">
        <f t="shared" si="144"/>
        <v>101959.856400408</v>
      </c>
      <c r="BV2335">
        <f t="shared" si="145"/>
        <v>167338.812452713</v>
      </c>
      <c r="BW2335" s="29">
        <v>2330</v>
      </c>
      <c r="BX2335">
        <f t="shared" si="146"/>
        <v>0</v>
      </c>
      <c r="BY2335">
        <f t="shared" si="147"/>
        <v>1</v>
      </c>
    </row>
    <row r="2336" spans="1:77">
      <c r="A2336" s="15">
        <v>2331</v>
      </c>
      <c r="BP2336" s="27">
        <v>0.835898170918268</v>
      </c>
      <c r="BQ2336" s="27">
        <v>12139.9737193647</v>
      </c>
      <c r="BR2336" s="27">
        <v>1.43337957449149</v>
      </c>
      <c r="BS2336" s="27">
        <v>28403.8127557673</v>
      </c>
      <c r="BU2336">
        <f t="shared" si="144"/>
        <v>113244.751918376</v>
      </c>
      <c r="BV2336">
        <f t="shared" si="145"/>
        <v>186603.123417957</v>
      </c>
      <c r="BW2336" s="29">
        <v>2331</v>
      </c>
      <c r="BX2336">
        <f t="shared" si="146"/>
        <v>0</v>
      </c>
      <c r="BY2336">
        <f t="shared" si="147"/>
        <v>1</v>
      </c>
    </row>
    <row r="2337" spans="1:77">
      <c r="A2337" s="15">
        <v>2332</v>
      </c>
      <c r="BP2337" s="27">
        <v>0.819761657072567</v>
      </c>
      <c r="BQ2337" s="27">
        <v>13288.9108471567</v>
      </c>
      <c r="BR2337" s="27">
        <v>1.40452564769509</v>
      </c>
      <c r="BS2337" s="27">
        <v>26365.7271922451</v>
      </c>
      <c r="BU2337">
        <f t="shared" si="144"/>
        <v>109675.337713728</v>
      </c>
      <c r="BV2337">
        <f t="shared" si="145"/>
        <v>184313.119962019</v>
      </c>
      <c r="BW2337" s="29">
        <v>2332</v>
      </c>
      <c r="BX2337">
        <f t="shared" si="146"/>
        <v>0</v>
      </c>
      <c r="BY2337">
        <f t="shared" si="147"/>
        <v>1</v>
      </c>
    </row>
    <row r="2338" spans="1:77">
      <c r="A2338" s="15">
        <v>2333</v>
      </c>
      <c r="BP2338" s="27">
        <v>0.850102805381662</v>
      </c>
      <c r="BQ2338" s="27">
        <v>14380.2647868043</v>
      </c>
      <c r="BR2338" s="27">
        <v>1.4601265531026</v>
      </c>
      <c r="BS2338" s="27">
        <v>31710.1632608031</v>
      </c>
      <c r="BU2338">
        <f t="shared" si="144"/>
        <v>113135.156020445</v>
      </c>
      <c r="BV2338">
        <f t="shared" si="145"/>
        <v>187308.819704587</v>
      </c>
      <c r="BW2338" s="29">
        <v>2333</v>
      </c>
      <c r="BX2338">
        <f t="shared" si="146"/>
        <v>0</v>
      </c>
      <c r="BY2338">
        <f t="shared" si="147"/>
        <v>1</v>
      </c>
    </row>
    <row r="2339" spans="1:77">
      <c r="A2339" s="15">
        <v>2334</v>
      </c>
      <c r="BP2339" s="27">
        <v>0.840668545421108</v>
      </c>
      <c r="BQ2339" s="27">
        <v>18173.5485689657</v>
      </c>
      <c r="BR2339" s="27">
        <v>1.48461254634797</v>
      </c>
      <c r="BS2339" s="27">
        <v>32265.4993382465</v>
      </c>
      <c r="BU2339">
        <f t="shared" si="144"/>
        <v>107926.733244201</v>
      </c>
      <c r="BV2339">
        <f t="shared" si="145"/>
        <v>190426.382613949</v>
      </c>
      <c r="BW2339" s="29">
        <v>2334</v>
      </c>
      <c r="BX2339">
        <f t="shared" si="146"/>
        <v>0</v>
      </c>
      <c r="BY2339">
        <f t="shared" si="147"/>
        <v>1</v>
      </c>
    </row>
    <row r="2340" spans="1:77">
      <c r="A2340" s="15">
        <v>2335</v>
      </c>
      <c r="BP2340" s="27">
        <v>0.73686256386462</v>
      </c>
      <c r="BQ2340" s="27">
        <v>13660.7095900496</v>
      </c>
      <c r="BR2340" s="27">
        <v>1.2445335188794</v>
      </c>
      <c r="BS2340" s="27">
        <v>26379.7021185026</v>
      </c>
      <c r="BU2340">
        <f t="shared" si="144"/>
        <v>96868.6749896434</v>
      </c>
      <c r="BV2340">
        <f t="shared" si="145"/>
        <v>160300.325713407</v>
      </c>
      <c r="BW2340" s="29">
        <v>2335</v>
      </c>
      <c r="BX2340">
        <f t="shared" si="146"/>
        <v>0</v>
      </c>
      <c r="BY2340">
        <f t="shared" si="147"/>
        <v>1</v>
      </c>
    </row>
    <row r="2341" spans="1:77">
      <c r="A2341" s="15">
        <v>2336</v>
      </c>
      <c r="BP2341" s="27">
        <v>0.829372394364814</v>
      </c>
      <c r="BQ2341" s="27">
        <v>15353.4666012495</v>
      </c>
      <c r="BR2341" s="27">
        <v>1.43215444066304</v>
      </c>
      <c r="BS2341" s="27">
        <v>29724.4372070795</v>
      </c>
      <c r="BU2341">
        <f t="shared" si="144"/>
        <v>109052.392553473</v>
      </c>
      <c r="BV2341">
        <f t="shared" si="145"/>
        <v>185098.728892376</v>
      </c>
      <c r="BW2341" s="29">
        <v>2336</v>
      </c>
      <c r="BX2341">
        <f t="shared" si="146"/>
        <v>0</v>
      </c>
      <c r="BY2341">
        <f t="shared" si="147"/>
        <v>1</v>
      </c>
    </row>
    <row r="2342" spans="1:77">
      <c r="A2342" s="15">
        <v>2337</v>
      </c>
      <c r="BP2342" s="27">
        <v>0.827409294444059</v>
      </c>
      <c r="BQ2342" s="27">
        <v>12181.8748456891</v>
      </c>
      <c r="BR2342" s="27">
        <v>1.42041935381026</v>
      </c>
      <c r="BS2342" s="27">
        <v>27918.8172430041</v>
      </c>
      <c r="BU2342">
        <f t="shared" si="144"/>
        <v>111929.51932092</v>
      </c>
      <c r="BV2342">
        <f t="shared" si="145"/>
        <v>185144.085828534</v>
      </c>
      <c r="BW2342" s="29">
        <v>2337</v>
      </c>
      <c r="BX2342">
        <f t="shared" si="146"/>
        <v>0</v>
      </c>
      <c r="BY2342">
        <f t="shared" si="147"/>
        <v>1</v>
      </c>
    </row>
    <row r="2343" spans="1:77">
      <c r="A2343" s="15">
        <v>2338</v>
      </c>
      <c r="BP2343" s="27">
        <v>0.800109377605316</v>
      </c>
      <c r="BQ2343" s="27">
        <v>12988.8411385536</v>
      </c>
      <c r="BR2343" s="27">
        <v>1.36742367386136</v>
      </c>
      <c r="BS2343" s="27">
        <v>30347.8877980138</v>
      </c>
      <c r="BU2343">
        <f t="shared" si="144"/>
        <v>107027.565502244</v>
      </c>
      <c r="BV2343">
        <f t="shared" si="145"/>
        <v>174765.663281191</v>
      </c>
      <c r="BW2343" s="29">
        <v>2338</v>
      </c>
      <c r="BX2343">
        <f t="shared" si="146"/>
        <v>0</v>
      </c>
      <c r="BY2343">
        <f t="shared" si="147"/>
        <v>1</v>
      </c>
    </row>
    <row r="2344" spans="1:77">
      <c r="A2344" s="15">
        <v>2339</v>
      </c>
      <c r="BP2344" s="27">
        <v>0.773690271826174</v>
      </c>
      <c r="BQ2344" s="27">
        <v>15693.6381199096</v>
      </c>
      <c r="BR2344" s="27">
        <v>1.31555323740753</v>
      </c>
      <c r="BS2344" s="27">
        <v>32904.5180169077</v>
      </c>
      <c r="BU2344">
        <f t="shared" si="144"/>
        <v>100359.902654016</v>
      </c>
      <c r="BV2344">
        <f t="shared" si="145"/>
        <v>164428.467594222</v>
      </c>
      <c r="BW2344" s="29">
        <v>2339</v>
      </c>
      <c r="BX2344">
        <f t="shared" si="146"/>
        <v>0</v>
      </c>
      <c r="BY2344">
        <f t="shared" si="147"/>
        <v>1</v>
      </c>
    </row>
    <row r="2345" spans="1:77">
      <c r="A2345" s="15">
        <v>2340</v>
      </c>
      <c r="BP2345" s="27">
        <v>0.81767412862711</v>
      </c>
      <c r="BQ2345" s="27">
        <v>14163.1718526739</v>
      </c>
      <c r="BR2345" s="27">
        <v>1.38404738259397</v>
      </c>
      <c r="BS2345" s="27">
        <v>26602.4712480145</v>
      </c>
      <c r="BU2345">
        <f t="shared" si="144"/>
        <v>108487.947441393</v>
      </c>
      <c r="BV2345">
        <f t="shared" si="145"/>
        <v>181004.636141081</v>
      </c>
      <c r="BW2345" s="29">
        <v>2340</v>
      </c>
      <c r="BX2345">
        <f t="shared" si="146"/>
        <v>0</v>
      </c>
      <c r="BY2345">
        <f t="shared" si="147"/>
        <v>1</v>
      </c>
    </row>
    <row r="2346" spans="1:77">
      <c r="A2346" s="15">
        <v>2341</v>
      </c>
      <c r="BP2346" s="27">
        <v>0.816544826325989</v>
      </c>
      <c r="BQ2346" s="27">
        <v>14953.3704826233</v>
      </c>
      <c r="BR2346" s="27">
        <v>1.40860738070342</v>
      </c>
      <c r="BS2346" s="27">
        <v>28476.6735322388</v>
      </c>
      <c r="BU2346">
        <f t="shared" si="144"/>
        <v>107528.353466275</v>
      </c>
      <c r="BV2346">
        <f t="shared" si="145"/>
        <v>182814.433573275</v>
      </c>
      <c r="BW2346" s="29">
        <v>2341</v>
      </c>
      <c r="BX2346">
        <f t="shared" si="146"/>
        <v>0</v>
      </c>
      <c r="BY2346">
        <f t="shared" si="147"/>
        <v>1</v>
      </c>
    </row>
    <row r="2347" spans="1:77">
      <c r="A2347" s="15">
        <v>2342</v>
      </c>
      <c r="BP2347" s="27">
        <v>0.824615171513155</v>
      </c>
      <c r="BQ2347" s="27">
        <v>16623.1993423573</v>
      </c>
      <c r="BR2347" s="27">
        <v>1.43646431541254</v>
      </c>
      <c r="BS2347" s="27">
        <v>34778.2176758992</v>
      </c>
      <c r="BU2347">
        <f t="shared" si="144"/>
        <v>107069.076384616</v>
      </c>
      <c r="BV2347">
        <f t="shared" si="145"/>
        <v>180691.429635981</v>
      </c>
      <c r="BW2347" s="29">
        <v>2342</v>
      </c>
      <c r="BX2347">
        <f t="shared" si="146"/>
        <v>0</v>
      </c>
      <c r="BY2347">
        <f t="shared" si="147"/>
        <v>1</v>
      </c>
    </row>
    <row r="2348" spans="1:77">
      <c r="A2348" s="15">
        <v>2343</v>
      </c>
      <c r="BP2348" s="27">
        <v>0.82975558134199</v>
      </c>
      <c r="BQ2348" s="27">
        <v>24655.1664549064</v>
      </c>
      <c r="BR2348" s="27">
        <v>1.43951415641545</v>
      </c>
      <c r="BS2348" s="27">
        <v>41682.2996564157</v>
      </c>
      <c r="BU2348">
        <f t="shared" si="144"/>
        <v>99808.1707463921</v>
      </c>
      <c r="BV2348">
        <f t="shared" si="145"/>
        <v>174244.823805901</v>
      </c>
      <c r="BW2348" s="29">
        <v>2343</v>
      </c>
      <c r="BX2348">
        <f t="shared" si="146"/>
        <v>0</v>
      </c>
      <c r="BY2348">
        <f t="shared" si="147"/>
        <v>1</v>
      </c>
    </row>
    <row r="2349" spans="1:77">
      <c r="A2349" s="15">
        <v>2344</v>
      </c>
      <c r="BP2349" s="27">
        <v>0.851976493272353</v>
      </c>
      <c r="BQ2349" s="27">
        <v>14842.9059797938</v>
      </c>
      <c r="BR2349" s="27">
        <v>1.46750190580629</v>
      </c>
      <c r="BS2349" s="27">
        <v>32287.969098195</v>
      </c>
      <c r="BU2349">
        <f t="shared" si="144"/>
        <v>112953.568011059</v>
      </c>
      <c r="BV2349">
        <f t="shared" si="145"/>
        <v>187837.316772749</v>
      </c>
      <c r="BW2349" s="29">
        <v>2344</v>
      </c>
      <c r="BX2349">
        <f t="shared" si="146"/>
        <v>0</v>
      </c>
      <c r="BY2349">
        <f t="shared" si="147"/>
        <v>1</v>
      </c>
    </row>
    <row r="2350" spans="1:77">
      <c r="A2350" s="15">
        <v>2345</v>
      </c>
      <c r="BP2350" s="27">
        <v>0.801033643188439</v>
      </c>
      <c r="BQ2350" s="27">
        <v>13298.2143045055</v>
      </c>
      <c r="BR2350" s="27">
        <v>1.38108777158674</v>
      </c>
      <c r="BS2350" s="27">
        <v>31651.8817253487</v>
      </c>
      <c r="BU2350">
        <f t="shared" si="144"/>
        <v>106856.83217376</v>
      </c>
      <c r="BV2350">
        <f t="shared" si="145"/>
        <v>175511.284012663</v>
      </c>
      <c r="BW2350" s="29">
        <v>2345</v>
      </c>
      <c r="BX2350">
        <f t="shared" si="146"/>
        <v>0</v>
      </c>
      <c r="BY2350">
        <f t="shared" si="147"/>
        <v>1</v>
      </c>
    </row>
    <row r="2351" spans="1:77">
      <c r="A2351" s="15">
        <v>2346</v>
      </c>
      <c r="BP2351" s="27">
        <v>0.812005783487863</v>
      </c>
      <c r="BQ2351" s="27">
        <v>15305.3138657674</v>
      </c>
      <c r="BR2351" s="27">
        <v>1.41597373224863</v>
      </c>
      <c r="BS2351" s="27">
        <v>30929.1232097256</v>
      </c>
      <c r="BU2351">
        <f t="shared" si="144"/>
        <v>106495.553657412</v>
      </c>
      <c r="BV2351">
        <f t="shared" si="145"/>
        <v>181466.936627569</v>
      </c>
      <c r="BW2351" s="29">
        <v>2346</v>
      </c>
      <c r="BX2351">
        <f t="shared" si="146"/>
        <v>0</v>
      </c>
      <c r="BY2351">
        <f t="shared" si="147"/>
        <v>1</v>
      </c>
    </row>
    <row r="2352" spans="1:77">
      <c r="A2352" s="15">
        <v>2347</v>
      </c>
      <c r="BP2352" s="27">
        <v>0.802020947795214</v>
      </c>
      <c r="BQ2352" s="27">
        <v>12651.8875186242</v>
      </c>
      <c r="BR2352" s="27">
        <v>1.36937430643061</v>
      </c>
      <c r="BS2352" s="27">
        <v>25927.7368602054</v>
      </c>
      <c r="BU2352">
        <f t="shared" si="144"/>
        <v>107651.254650658</v>
      </c>
      <c r="BV2352">
        <f t="shared" si="145"/>
        <v>179478.409104386</v>
      </c>
      <c r="BW2352" s="29">
        <v>2347</v>
      </c>
      <c r="BX2352">
        <f t="shared" si="146"/>
        <v>0</v>
      </c>
      <c r="BY2352">
        <f t="shared" si="147"/>
        <v>1</v>
      </c>
    </row>
    <row r="2353" spans="1:77">
      <c r="A2353" s="15">
        <v>2348</v>
      </c>
      <c r="BP2353" s="27">
        <v>0.792385233147234</v>
      </c>
      <c r="BQ2353" s="27">
        <v>17406.8695809925</v>
      </c>
      <c r="BR2353" s="27">
        <v>1.32933913503156</v>
      </c>
      <c r="BS2353" s="27">
        <v>37044.7270438056</v>
      </c>
      <c r="BU2353">
        <f t="shared" si="144"/>
        <v>101450.915391093</v>
      </c>
      <c r="BV2353">
        <f t="shared" si="145"/>
        <v>162356.143210928</v>
      </c>
      <c r="BW2353" s="29">
        <v>2348</v>
      </c>
      <c r="BX2353">
        <f t="shared" si="146"/>
        <v>0</v>
      </c>
      <c r="BY2353">
        <f t="shared" si="147"/>
        <v>1</v>
      </c>
    </row>
    <row r="2354" spans="1:77">
      <c r="A2354" s="15">
        <v>2349</v>
      </c>
      <c r="BP2354" s="27">
        <v>0.785679340336962</v>
      </c>
      <c r="BQ2354" s="27">
        <v>16500.0557932731</v>
      </c>
      <c r="BR2354" s="27">
        <v>1.37099446060442</v>
      </c>
      <c r="BS2354" s="27">
        <v>32850.7025497298</v>
      </c>
      <c r="BU2354">
        <f t="shared" si="144"/>
        <v>101351.845257271</v>
      </c>
      <c r="BV2354">
        <f t="shared" si="145"/>
        <v>172798.466540934</v>
      </c>
      <c r="BW2354" s="29">
        <v>2349</v>
      </c>
      <c r="BX2354">
        <f t="shared" si="146"/>
        <v>0</v>
      </c>
      <c r="BY2354">
        <f t="shared" si="147"/>
        <v>1</v>
      </c>
    </row>
    <row r="2355" spans="1:77">
      <c r="A2355" s="15">
        <v>2350</v>
      </c>
      <c r="BP2355" s="27">
        <v>0.778055521238265</v>
      </c>
      <c r="BQ2355" s="27">
        <v>13141.8951051223</v>
      </c>
      <c r="BR2355" s="27">
        <v>1.32740379621778</v>
      </c>
      <c r="BS2355" s="27">
        <v>28482.4731363853</v>
      </c>
      <c r="BU2355">
        <f t="shared" si="144"/>
        <v>103566.433080617</v>
      </c>
      <c r="BV2355">
        <f t="shared" si="145"/>
        <v>170628.096296281</v>
      </c>
      <c r="BW2355" s="29">
        <v>2350</v>
      </c>
      <c r="BX2355">
        <f t="shared" si="146"/>
        <v>0</v>
      </c>
      <c r="BY2355">
        <f t="shared" si="147"/>
        <v>1</v>
      </c>
    </row>
    <row r="2356" spans="1:77">
      <c r="A2356" s="15">
        <v>2351</v>
      </c>
      <c r="BP2356" s="27">
        <v>0.802537258907757</v>
      </c>
      <c r="BQ2356" s="27">
        <v>21222.3538149801</v>
      </c>
      <c r="BR2356" s="27">
        <v>1.3742763884315</v>
      </c>
      <c r="BS2356" s="27">
        <v>44262.7782157441</v>
      </c>
      <c r="BU2356">
        <f t="shared" si="144"/>
        <v>99158.2350211835</v>
      </c>
      <c r="BV2356">
        <f t="shared" si="145"/>
        <v>161878.680048982</v>
      </c>
      <c r="BW2356" s="29">
        <v>2351</v>
      </c>
      <c r="BX2356">
        <f t="shared" si="146"/>
        <v>0</v>
      </c>
      <c r="BY2356">
        <f t="shared" si="147"/>
        <v>1</v>
      </c>
    </row>
    <row r="2357" spans="1:77">
      <c r="A2357" s="15">
        <v>2352</v>
      </c>
      <c r="BP2357" s="27">
        <v>0.805226057602002</v>
      </c>
      <c r="BQ2357" s="27">
        <v>16771.6530265796</v>
      </c>
      <c r="BR2357" s="27">
        <v>1.40918459659913</v>
      </c>
      <c r="BS2357" s="27">
        <v>32313.0827251242</v>
      </c>
      <c r="BU2357">
        <f t="shared" si="144"/>
        <v>104012.255613721</v>
      </c>
      <c r="BV2357">
        <f t="shared" si="145"/>
        <v>179064.606764746</v>
      </c>
      <c r="BW2357" s="29">
        <v>2352</v>
      </c>
      <c r="BX2357">
        <f t="shared" si="146"/>
        <v>0</v>
      </c>
      <c r="BY2357">
        <f t="shared" si="147"/>
        <v>1</v>
      </c>
    </row>
    <row r="2358" spans="1:77">
      <c r="A2358" s="15">
        <v>2353</v>
      </c>
      <c r="BP2358" s="27">
        <v>0.836888533140131</v>
      </c>
      <c r="BQ2358" s="27">
        <v>17180.2609419653</v>
      </c>
      <c r="BR2358" s="27">
        <v>1.43266150364968</v>
      </c>
      <c r="BS2358" s="27">
        <v>34201.9005120224</v>
      </c>
      <c r="BU2358">
        <f t="shared" si="144"/>
        <v>108353.019029054</v>
      </c>
      <c r="BV2358">
        <f t="shared" si="145"/>
        <v>180697.32503543</v>
      </c>
      <c r="BW2358" s="29">
        <v>2353</v>
      </c>
      <c r="BX2358">
        <f t="shared" si="146"/>
        <v>0</v>
      </c>
      <c r="BY2358">
        <f t="shared" si="147"/>
        <v>1</v>
      </c>
    </row>
    <row r="2359" spans="1:77">
      <c r="A2359" s="15">
        <v>2354</v>
      </c>
      <c r="BP2359" s="27">
        <v>0.841979351684406</v>
      </c>
      <c r="BQ2359" s="27">
        <v>16645.8868480269</v>
      </c>
      <c r="BR2359" s="27">
        <v>1.4770977055266</v>
      </c>
      <c r="BS2359" s="27">
        <v>35772.4567850482</v>
      </c>
      <c r="BU2359">
        <f t="shared" si="144"/>
        <v>109651.015904634</v>
      </c>
      <c r="BV2359">
        <f t="shared" si="145"/>
        <v>185792.199043942</v>
      </c>
      <c r="BW2359" s="29">
        <v>2354</v>
      </c>
      <c r="BX2359">
        <f t="shared" si="146"/>
        <v>0</v>
      </c>
      <c r="BY2359">
        <f t="shared" si="147"/>
        <v>1</v>
      </c>
    </row>
    <row r="2360" spans="1:77">
      <c r="A2360" s="15">
        <v>2355</v>
      </c>
      <c r="BP2360" s="27">
        <v>0.802804421891289</v>
      </c>
      <c r="BQ2360" s="27">
        <v>12724.634078229</v>
      </c>
      <c r="BR2360" s="27">
        <v>1.38223847079427</v>
      </c>
      <c r="BS2360" s="27">
        <v>26002.0984076033</v>
      </c>
      <c r="BU2360">
        <f t="shared" si="144"/>
        <v>107696.029205464</v>
      </c>
      <c r="BV2360">
        <f t="shared" si="145"/>
        <v>181333.672211537</v>
      </c>
      <c r="BW2360" s="29">
        <v>2355</v>
      </c>
      <c r="BX2360">
        <f t="shared" si="146"/>
        <v>0</v>
      </c>
      <c r="BY2360">
        <f t="shared" si="147"/>
        <v>1</v>
      </c>
    </row>
    <row r="2361" spans="1:77">
      <c r="A2361" s="15">
        <v>2356</v>
      </c>
      <c r="BP2361" s="27">
        <v>0.826905077235676</v>
      </c>
      <c r="BQ2361" s="27">
        <v>19221.9292447702</v>
      </c>
      <c r="BR2361" s="27">
        <v>1.39264637340771</v>
      </c>
      <c r="BS2361" s="27">
        <v>33386.7695193888</v>
      </c>
      <c r="BU2361">
        <f t="shared" si="144"/>
        <v>104813.832340581</v>
      </c>
      <c r="BV2361">
        <f t="shared" si="145"/>
        <v>175510.186491768</v>
      </c>
      <c r="BW2361" s="29">
        <v>2356</v>
      </c>
      <c r="BX2361">
        <f t="shared" si="146"/>
        <v>0</v>
      </c>
      <c r="BY2361">
        <f t="shared" si="147"/>
        <v>1</v>
      </c>
    </row>
    <row r="2362" spans="1:77">
      <c r="A2362" s="15">
        <v>2357</v>
      </c>
      <c r="BP2362" s="27">
        <v>0.752021648788645</v>
      </c>
      <c r="BQ2362" s="27">
        <v>12954.519333823</v>
      </c>
      <c r="BR2362" s="27">
        <v>1.27001944183831</v>
      </c>
      <c r="BS2362" s="27">
        <v>27531.2906094833</v>
      </c>
      <c r="BU2362">
        <f t="shared" si="144"/>
        <v>99848.7279844738</v>
      </c>
      <c r="BV2362">
        <f t="shared" si="145"/>
        <v>162971.625666264</v>
      </c>
      <c r="BW2362" s="29">
        <v>2357</v>
      </c>
      <c r="BX2362">
        <f t="shared" si="146"/>
        <v>0</v>
      </c>
      <c r="BY2362">
        <f t="shared" si="147"/>
        <v>1</v>
      </c>
    </row>
    <row r="2363" spans="1:77">
      <c r="A2363" s="15">
        <v>2358</v>
      </c>
      <c r="BP2363" s="27">
        <v>0.775226257018791</v>
      </c>
      <c r="BQ2363" s="27">
        <v>14088.0828231436</v>
      </c>
      <c r="BR2363" s="27">
        <v>1.32905218081008</v>
      </c>
      <c r="BS2363" s="27">
        <v>31668.8814707558</v>
      </c>
      <c r="BU2363">
        <f t="shared" si="144"/>
        <v>102195.855729675</v>
      </c>
      <c r="BV2363">
        <f t="shared" si="145"/>
        <v>167688.945650757</v>
      </c>
      <c r="BW2363" s="29">
        <v>2358</v>
      </c>
      <c r="BX2363">
        <f t="shared" si="146"/>
        <v>0</v>
      </c>
      <c r="BY2363">
        <f t="shared" si="147"/>
        <v>1</v>
      </c>
    </row>
    <row r="2364" spans="1:77">
      <c r="A2364" s="15">
        <v>2359</v>
      </c>
      <c r="BP2364" s="27">
        <v>0.791819328374334</v>
      </c>
      <c r="BQ2364" s="27">
        <v>11588.7966587328</v>
      </c>
      <c r="BR2364" s="27">
        <v>1.34071516056042</v>
      </c>
      <c r="BS2364" s="27">
        <v>24081.097911976</v>
      </c>
      <c r="BU2364">
        <f t="shared" si="144"/>
        <v>107184.102597417</v>
      </c>
      <c r="BV2364">
        <f t="shared" si="145"/>
        <v>177026.176172087</v>
      </c>
      <c r="BW2364" s="29">
        <v>2359</v>
      </c>
      <c r="BX2364">
        <f t="shared" si="146"/>
        <v>0</v>
      </c>
      <c r="BY2364">
        <f t="shared" si="147"/>
        <v>1</v>
      </c>
    </row>
    <row r="2365" spans="1:77">
      <c r="A2365" s="15">
        <v>2360</v>
      </c>
      <c r="BP2365" s="27">
        <v>0.824718487409011</v>
      </c>
      <c r="BQ2365" s="27">
        <v>14347.5552185316</v>
      </c>
      <c r="BR2365" s="27">
        <v>1.41228916600639</v>
      </c>
      <c r="BS2365" s="27">
        <v>30332.6139889962</v>
      </c>
      <c r="BU2365">
        <f t="shared" si="144"/>
        <v>109360.21789282</v>
      </c>
      <c r="BV2365">
        <f t="shared" si="145"/>
        <v>181510.760911963</v>
      </c>
      <c r="BW2365" s="29">
        <v>2360</v>
      </c>
      <c r="BX2365">
        <f t="shared" si="146"/>
        <v>0</v>
      </c>
      <c r="BY2365">
        <f t="shared" si="147"/>
        <v>1</v>
      </c>
    </row>
    <row r="2366" spans="1:77">
      <c r="A2366" s="15">
        <v>2361</v>
      </c>
      <c r="BP2366" s="27">
        <v>0.804008864689858</v>
      </c>
      <c r="BQ2366" s="27">
        <v>13678.841443369</v>
      </c>
      <c r="BR2366" s="27">
        <v>1.36130265586657</v>
      </c>
      <c r="BS2366" s="27">
        <v>30298.3794351028</v>
      </c>
      <c r="BU2366">
        <f t="shared" si="144"/>
        <v>106922.48826011</v>
      </c>
      <c r="BV2366">
        <f t="shared" si="145"/>
        <v>173897.018944883</v>
      </c>
      <c r="BW2366" s="29">
        <v>2361</v>
      </c>
      <c r="BX2366">
        <f t="shared" si="146"/>
        <v>0</v>
      </c>
      <c r="BY2366">
        <f t="shared" si="147"/>
        <v>1</v>
      </c>
    </row>
    <row r="2367" spans="1:77">
      <c r="A2367" s="15">
        <v>2362</v>
      </c>
      <c r="BP2367" s="27">
        <v>0.783170018256239</v>
      </c>
      <c r="BQ2367" s="27">
        <v>11266.5617567059</v>
      </c>
      <c r="BR2367" s="27">
        <v>1.36468819795188</v>
      </c>
      <c r="BS2367" s="27">
        <v>23798.3781997551</v>
      </c>
      <c r="BU2367">
        <f t="shared" si="144"/>
        <v>106208.94098173</v>
      </c>
      <c r="BV2367">
        <f t="shared" si="145"/>
        <v>180904.851493027</v>
      </c>
      <c r="BW2367" s="29">
        <v>2362</v>
      </c>
      <c r="BX2367">
        <f t="shared" si="146"/>
        <v>0</v>
      </c>
      <c r="BY2367">
        <f t="shared" si="147"/>
        <v>1</v>
      </c>
    </row>
    <row r="2368" spans="1:77">
      <c r="A2368" s="15">
        <v>2363</v>
      </c>
      <c r="BP2368" s="27">
        <v>0.815287852624841</v>
      </c>
      <c r="BQ2368" s="27">
        <v>11117.5037123421</v>
      </c>
      <c r="BR2368" s="27">
        <v>1.34020967694274</v>
      </c>
      <c r="BS2368" s="27">
        <v>23214.2308135074</v>
      </c>
      <c r="BU2368">
        <f t="shared" si="144"/>
        <v>111175.674181384</v>
      </c>
      <c r="BV2368">
        <f t="shared" si="145"/>
        <v>177817.220727904</v>
      </c>
      <c r="BW2368" s="29">
        <v>2363</v>
      </c>
      <c r="BX2368">
        <f t="shared" si="146"/>
        <v>0</v>
      </c>
      <c r="BY2368">
        <f t="shared" si="147"/>
        <v>1</v>
      </c>
    </row>
    <row r="2369" spans="1:77">
      <c r="A2369" s="15">
        <v>2364</v>
      </c>
      <c r="BP2369" s="27">
        <v>0.794368010075267</v>
      </c>
      <c r="BQ2369" s="27">
        <v>16449.1909504763</v>
      </c>
      <c r="BR2369" s="27">
        <v>1.37057399105048</v>
      </c>
      <c r="BS2369" s="27">
        <v>32675.1512602613</v>
      </c>
      <c r="BU2369">
        <f t="shared" si="144"/>
        <v>102706.010560814</v>
      </c>
      <c r="BV2369">
        <f t="shared" si="145"/>
        <v>172910.947397311</v>
      </c>
      <c r="BW2369" s="29">
        <v>2364</v>
      </c>
      <c r="BX2369">
        <f t="shared" si="146"/>
        <v>0</v>
      </c>
      <c r="BY2369">
        <f t="shared" si="147"/>
        <v>1</v>
      </c>
    </row>
    <row r="2370" spans="1:77">
      <c r="A2370" s="15">
        <v>2365</v>
      </c>
      <c r="BP2370" s="27">
        <v>0.815093830378305</v>
      </c>
      <c r="BQ2370" s="27">
        <v>15760.0021531191</v>
      </c>
      <c r="BR2370" s="27">
        <v>1.41368273910901</v>
      </c>
      <c r="BS2370" s="27">
        <v>32878.6840496677</v>
      </c>
      <c r="BU2370">
        <f t="shared" si="144"/>
        <v>106504.072403627</v>
      </c>
      <c r="BV2370">
        <f t="shared" si="145"/>
        <v>179173.726816684</v>
      </c>
      <c r="BW2370" s="29">
        <v>2365</v>
      </c>
      <c r="BX2370">
        <f t="shared" si="146"/>
        <v>0</v>
      </c>
      <c r="BY2370">
        <f t="shared" si="147"/>
        <v>1</v>
      </c>
    </row>
    <row r="2371" spans="1:77">
      <c r="A2371" s="15">
        <v>2366</v>
      </c>
      <c r="BP2371" s="27">
        <v>0.838057337042603</v>
      </c>
      <c r="BQ2371" s="27">
        <v>12425.3662812082</v>
      </c>
      <c r="BR2371" s="27">
        <v>1.43111766916106</v>
      </c>
      <c r="BS2371" s="27">
        <v>27753.0539813408</v>
      </c>
      <c r="BU2371">
        <f t="shared" si="144"/>
        <v>113283.234275182</v>
      </c>
      <c r="BV2371">
        <f t="shared" si="145"/>
        <v>186914.596392818</v>
      </c>
      <c r="BW2371" s="29">
        <v>2366</v>
      </c>
      <c r="BX2371">
        <f t="shared" si="146"/>
        <v>0</v>
      </c>
      <c r="BY2371">
        <f t="shared" si="147"/>
        <v>1</v>
      </c>
    </row>
    <row r="2372" spans="1:77">
      <c r="A2372" s="15">
        <v>2367</v>
      </c>
      <c r="BP2372" s="27">
        <v>0.780684312938807</v>
      </c>
      <c r="BQ2372" s="27">
        <v>15703.2520762863</v>
      </c>
      <c r="BR2372" s="27">
        <v>1.33321828484016</v>
      </c>
      <c r="BS2372" s="27">
        <v>34159.1114344672</v>
      </c>
      <c r="BU2372">
        <f t="shared" si="144"/>
        <v>101399.394864535</v>
      </c>
      <c r="BV2372">
        <f t="shared" si="145"/>
        <v>165823.631291557</v>
      </c>
      <c r="BW2372" s="29">
        <v>2367</v>
      </c>
      <c r="BX2372">
        <f t="shared" si="146"/>
        <v>0</v>
      </c>
      <c r="BY2372">
        <f t="shared" si="147"/>
        <v>1</v>
      </c>
    </row>
    <row r="2373" spans="1:77">
      <c r="A2373" s="15">
        <v>2368</v>
      </c>
      <c r="BP2373" s="27">
        <v>0.796654617307281</v>
      </c>
      <c r="BQ2373" s="27">
        <v>12602.4486295147</v>
      </c>
      <c r="BR2373" s="27">
        <v>1.38473067006464</v>
      </c>
      <c r="BS2373" s="27">
        <v>26377.4415380076</v>
      </c>
      <c r="BU2373">
        <f t="shared" si="144"/>
        <v>106895.743966577</v>
      </c>
      <c r="BV2373">
        <f t="shared" si="145"/>
        <v>181332.158971688</v>
      </c>
      <c r="BW2373" s="29">
        <v>2368</v>
      </c>
      <c r="BX2373">
        <f t="shared" si="146"/>
        <v>0</v>
      </c>
      <c r="BY2373">
        <f t="shared" si="147"/>
        <v>1</v>
      </c>
    </row>
    <row r="2374" spans="1:77">
      <c r="A2374" s="15">
        <v>2369</v>
      </c>
      <c r="BP2374" s="27">
        <v>0.810400246345037</v>
      </c>
      <c r="BQ2374" s="27">
        <v>22359.4514847148</v>
      </c>
      <c r="BR2374" s="27">
        <v>1.39396595361088</v>
      </c>
      <c r="BS2374" s="27">
        <v>36778.5915631112</v>
      </c>
      <c r="BU2374">
        <f t="shared" si="144"/>
        <v>99200.5854670407</v>
      </c>
      <c r="BV2374">
        <f t="shared" si="145"/>
        <v>172316.301478521</v>
      </c>
      <c r="BW2374" s="29">
        <v>2369</v>
      </c>
      <c r="BX2374">
        <f t="shared" si="146"/>
        <v>0</v>
      </c>
      <c r="BY2374">
        <f t="shared" si="147"/>
        <v>1</v>
      </c>
    </row>
    <row r="2375" spans="1:77">
      <c r="A2375" s="15">
        <v>2370</v>
      </c>
      <c r="BP2375" s="27">
        <v>0.801806498826491</v>
      </c>
      <c r="BQ2375" s="27">
        <v>12577.8422249844</v>
      </c>
      <c r="BR2375" s="27">
        <v>1.37165321913622</v>
      </c>
      <c r="BS2375" s="27">
        <v>30878.4838452764</v>
      </c>
      <c r="BU2375">
        <f t="shared" ref="BU2375:BU2438" si="148">BP2375*$BV$1-BQ2375</f>
        <v>107693.132598989</v>
      </c>
      <c r="BV2375">
        <f t="shared" ref="BV2375:BV2438" si="149">BR2375*$BV$1-BS2375</f>
        <v>174869.499025157</v>
      </c>
      <c r="BW2375" s="29">
        <v>2370</v>
      </c>
      <c r="BX2375">
        <f t="shared" ref="BX2375:BX2438" si="150">IF(BU2375=MAX($BU2375:$BV2375),1,0)</f>
        <v>0</v>
      </c>
      <c r="BY2375">
        <f t="shared" ref="BY2375:BY2438" si="151">IF(BV2375=MAX($BU2375:$BV2375),1,0)</f>
        <v>1</v>
      </c>
    </row>
    <row r="2376" spans="1:77">
      <c r="A2376" s="15">
        <v>2371</v>
      </c>
      <c r="BP2376" s="27">
        <v>0.752108690774246</v>
      </c>
      <c r="BQ2376" s="27">
        <v>12376.0874063906</v>
      </c>
      <c r="BR2376" s="27">
        <v>1.26727546454951</v>
      </c>
      <c r="BS2376" s="27">
        <v>26213.4942275821</v>
      </c>
      <c r="BU2376">
        <f t="shared" si="148"/>
        <v>100440.216209746</v>
      </c>
      <c r="BV2376">
        <f t="shared" si="149"/>
        <v>163877.825454844</v>
      </c>
      <c r="BW2376" s="29">
        <v>2371</v>
      </c>
      <c r="BX2376">
        <f t="shared" si="150"/>
        <v>0</v>
      </c>
      <c r="BY2376">
        <f t="shared" si="151"/>
        <v>1</v>
      </c>
    </row>
    <row r="2377" spans="1:77">
      <c r="A2377" s="15">
        <v>2372</v>
      </c>
      <c r="BP2377" s="27">
        <v>0.803554774879344</v>
      </c>
      <c r="BQ2377" s="27">
        <v>14830.1165588704</v>
      </c>
      <c r="BR2377" s="27">
        <v>1.36521016786487</v>
      </c>
      <c r="BS2377" s="27">
        <v>33620.9746251208</v>
      </c>
      <c r="BU2377">
        <f t="shared" si="148"/>
        <v>105703.099673031</v>
      </c>
      <c r="BV2377">
        <f t="shared" si="149"/>
        <v>171160.55055461</v>
      </c>
      <c r="BW2377" s="29">
        <v>2372</v>
      </c>
      <c r="BX2377">
        <f t="shared" si="150"/>
        <v>0</v>
      </c>
      <c r="BY2377">
        <f t="shared" si="151"/>
        <v>1</v>
      </c>
    </row>
    <row r="2378" spans="1:77">
      <c r="A2378" s="15">
        <v>2373</v>
      </c>
      <c r="BP2378" s="27">
        <v>0.790532028886125</v>
      </c>
      <c r="BQ2378" s="27">
        <v>14340.5303885403</v>
      </c>
      <c r="BR2378" s="27">
        <v>1.35175027207967</v>
      </c>
      <c r="BS2378" s="27">
        <v>31637.2380472083</v>
      </c>
      <c r="BU2378">
        <f t="shared" si="148"/>
        <v>104239.273944378</v>
      </c>
      <c r="BV2378">
        <f t="shared" si="149"/>
        <v>171125.302764742</v>
      </c>
      <c r="BW2378" s="29">
        <v>2373</v>
      </c>
      <c r="BX2378">
        <f t="shared" si="150"/>
        <v>0</v>
      </c>
      <c r="BY2378">
        <f t="shared" si="151"/>
        <v>1</v>
      </c>
    </row>
    <row r="2379" spans="1:77">
      <c r="A2379" s="15">
        <v>2374</v>
      </c>
      <c r="BP2379" s="27">
        <v>0.849436989265076</v>
      </c>
      <c r="BQ2379" s="27">
        <v>11491.4114020853</v>
      </c>
      <c r="BR2379" s="27">
        <v>1.47879195866683</v>
      </c>
      <c r="BS2379" s="27">
        <v>24067.4319439263</v>
      </c>
      <c r="BU2379">
        <f t="shared" si="148"/>
        <v>115924.136987676</v>
      </c>
      <c r="BV2379">
        <f t="shared" si="149"/>
        <v>197751.361856099</v>
      </c>
      <c r="BW2379" s="29">
        <v>2374</v>
      </c>
      <c r="BX2379">
        <f t="shared" si="150"/>
        <v>0</v>
      </c>
      <c r="BY2379">
        <f t="shared" si="151"/>
        <v>1</v>
      </c>
    </row>
    <row r="2380" spans="1:77">
      <c r="A2380" s="15">
        <v>2375</v>
      </c>
      <c r="BP2380" s="27">
        <v>0.835085982158544</v>
      </c>
      <c r="BQ2380" s="27">
        <v>18028.5639730736</v>
      </c>
      <c r="BR2380" s="27">
        <v>1.40939367549339</v>
      </c>
      <c r="BS2380" s="27">
        <v>33565.9658727346</v>
      </c>
      <c r="BU2380">
        <f t="shared" si="148"/>
        <v>107234.333350708</v>
      </c>
      <c r="BV2380">
        <f t="shared" si="149"/>
        <v>177843.085451274</v>
      </c>
      <c r="BW2380" s="29">
        <v>2375</v>
      </c>
      <c r="BX2380">
        <f t="shared" si="150"/>
        <v>0</v>
      </c>
      <c r="BY2380">
        <f t="shared" si="151"/>
        <v>1</v>
      </c>
    </row>
    <row r="2381" spans="1:77">
      <c r="A2381" s="15">
        <v>2376</v>
      </c>
      <c r="BP2381" s="27">
        <v>0.797657873809687</v>
      </c>
      <c r="BQ2381" s="27">
        <v>15236.4846517877</v>
      </c>
      <c r="BR2381" s="27">
        <v>1.38330038883228</v>
      </c>
      <c r="BS2381" s="27">
        <v>29431.4286494554</v>
      </c>
      <c r="BU2381">
        <f t="shared" si="148"/>
        <v>104412.196419665</v>
      </c>
      <c r="BV2381">
        <f t="shared" si="149"/>
        <v>178063.629675387</v>
      </c>
      <c r="BW2381" s="29">
        <v>2376</v>
      </c>
      <c r="BX2381">
        <f t="shared" si="150"/>
        <v>0</v>
      </c>
      <c r="BY2381">
        <f t="shared" si="151"/>
        <v>1</v>
      </c>
    </row>
    <row r="2382" spans="1:77">
      <c r="A2382" s="15">
        <v>2377</v>
      </c>
      <c r="BP2382" s="27">
        <v>0.858925602284412</v>
      </c>
      <c r="BQ2382" s="27">
        <v>14126.6291920481</v>
      </c>
      <c r="BR2382" s="27">
        <v>1.49426412337327</v>
      </c>
      <c r="BS2382" s="27">
        <v>30432.3231640143</v>
      </c>
      <c r="BU2382">
        <f t="shared" si="148"/>
        <v>114712.211150614</v>
      </c>
      <c r="BV2382">
        <f t="shared" si="149"/>
        <v>193707.295341976</v>
      </c>
      <c r="BW2382" s="29">
        <v>2377</v>
      </c>
      <c r="BX2382">
        <f t="shared" si="150"/>
        <v>0</v>
      </c>
      <c r="BY2382">
        <f t="shared" si="151"/>
        <v>1</v>
      </c>
    </row>
    <row r="2383" spans="1:77">
      <c r="A2383" s="15">
        <v>2378</v>
      </c>
      <c r="BP2383" s="27">
        <v>0.759349697213548</v>
      </c>
      <c r="BQ2383" s="27">
        <v>12236.6204629829</v>
      </c>
      <c r="BR2383" s="27">
        <v>1.292129454996</v>
      </c>
      <c r="BS2383" s="27">
        <v>29133.2818166812</v>
      </c>
      <c r="BU2383">
        <f t="shared" si="148"/>
        <v>101665.834119049</v>
      </c>
      <c r="BV2383">
        <f t="shared" si="149"/>
        <v>164686.136432719</v>
      </c>
      <c r="BW2383" s="29">
        <v>2378</v>
      </c>
      <c r="BX2383">
        <f t="shared" si="150"/>
        <v>0</v>
      </c>
      <c r="BY2383">
        <f t="shared" si="151"/>
        <v>1</v>
      </c>
    </row>
    <row r="2384" spans="1:77">
      <c r="A2384" s="15">
        <v>2379</v>
      </c>
      <c r="BP2384" s="27">
        <v>0.784223843265805</v>
      </c>
      <c r="BQ2384" s="27">
        <v>15764.0605189209</v>
      </c>
      <c r="BR2384" s="27">
        <v>1.36545356062851</v>
      </c>
      <c r="BS2384" s="27">
        <v>30820.1643047689</v>
      </c>
      <c r="BU2384">
        <f t="shared" si="148"/>
        <v>101869.51597095</v>
      </c>
      <c r="BV2384">
        <f t="shared" si="149"/>
        <v>173997.869789507</v>
      </c>
      <c r="BW2384" s="29">
        <v>2379</v>
      </c>
      <c r="BX2384">
        <f t="shared" si="150"/>
        <v>0</v>
      </c>
      <c r="BY2384">
        <f t="shared" si="151"/>
        <v>1</v>
      </c>
    </row>
    <row r="2385" spans="1:77">
      <c r="A2385" s="15">
        <v>2380</v>
      </c>
      <c r="BP2385" s="27">
        <v>0.791082551146503</v>
      </c>
      <c r="BQ2385" s="27">
        <v>14047.2029157841</v>
      </c>
      <c r="BR2385" s="27">
        <v>1.33563516163247</v>
      </c>
      <c r="BS2385" s="27">
        <v>27728.1446150344</v>
      </c>
      <c r="BU2385">
        <f t="shared" si="148"/>
        <v>104615.179756191</v>
      </c>
      <c r="BV2385">
        <f t="shared" si="149"/>
        <v>172617.129629837</v>
      </c>
      <c r="BW2385" s="29">
        <v>2380</v>
      </c>
      <c r="BX2385">
        <f t="shared" si="150"/>
        <v>0</v>
      </c>
      <c r="BY2385">
        <f t="shared" si="151"/>
        <v>1</v>
      </c>
    </row>
    <row r="2386" spans="1:77">
      <c r="A2386" s="15">
        <v>2381</v>
      </c>
      <c r="BP2386" s="27">
        <v>0.802336728071316</v>
      </c>
      <c r="BQ2386" s="27">
        <v>12183.5248045044</v>
      </c>
      <c r="BR2386" s="27">
        <v>1.39764020325481</v>
      </c>
      <c r="BS2386" s="27">
        <v>29136.8234096008</v>
      </c>
      <c r="BU2386">
        <f t="shared" si="148"/>
        <v>108166.984406193</v>
      </c>
      <c r="BV2386">
        <f t="shared" si="149"/>
        <v>180509.20707862</v>
      </c>
      <c r="BW2386" s="29">
        <v>2381</v>
      </c>
      <c r="BX2386">
        <f t="shared" si="150"/>
        <v>0</v>
      </c>
      <c r="BY2386">
        <f t="shared" si="151"/>
        <v>1</v>
      </c>
    </row>
    <row r="2387" spans="1:77">
      <c r="A2387" s="15">
        <v>2382</v>
      </c>
      <c r="BP2387" s="27">
        <v>0.76447130940904</v>
      </c>
      <c r="BQ2387" s="27">
        <v>15065.6415174819</v>
      </c>
      <c r="BR2387" s="27">
        <v>1.27669650677787</v>
      </c>
      <c r="BS2387" s="27">
        <v>33907.3142515876</v>
      </c>
      <c r="BU2387">
        <f t="shared" si="148"/>
        <v>99605.0548938741</v>
      </c>
      <c r="BV2387">
        <f t="shared" si="149"/>
        <v>157597.161765093</v>
      </c>
      <c r="BW2387" s="29">
        <v>2382</v>
      </c>
      <c r="BX2387">
        <f t="shared" si="150"/>
        <v>0</v>
      </c>
      <c r="BY2387">
        <f t="shared" si="151"/>
        <v>1</v>
      </c>
    </row>
    <row r="2388" spans="1:77">
      <c r="A2388" s="15">
        <v>2383</v>
      </c>
      <c r="BP2388" s="27">
        <v>0.809696856129961</v>
      </c>
      <c r="BQ2388" s="27">
        <v>20506.7488922779</v>
      </c>
      <c r="BR2388" s="27">
        <v>1.39361313442628</v>
      </c>
      <c r="BS2388" s="27">
        <v>36932.1350482386</v>
      </c>
      <c r="BU2388">
        <f t="shared" si="148"/>
        <v>100947.779527216</v>
      </c>
      <c r="BV2388">
        <f t="shared" si="149"/>
        <v>172109.835115703</v>
      </c>
      <c r="BW2388" s="29">
        <v>2383</v>
      </c>
      <c r="BX2388">
        <f t="shared" si="150"/>
        <v>0</v>
      </c>
      <c r="BY2388">
        <f t="shared" si="151"/>
        <v>1</v>
      </c>
    </row>
    <row r="2389" spans="1:77">
      <c r="A2389" s="15">
        <v>2384</v>
      </c>
      <c r="BP2389" s="27">
        <v>0.764875246428121</v>
      </c>
      <c r="BQ2389" s="27">
        <v>21231.1578819644</v>
      </c>
      <c r="BR2389" s="27">
        <v>1.29101557752771</v>
      </c>
      <c r="BS2389" s="27">
        <v>41101.6652233128</v>
      </c>
      <c r="BU2389">
        <f t="shared" si="148"/>
        <v>93500.1290822538</v>
      </c>
      <c r="BV2389">
        <f t="shared" si="149"/>
        <v>152550.671405844</v>
      </c>
      <c r="BW2389" s="29">
        <v>2384</v>
      </c>
      <c r="BX2389">
        <f t="shared" si="150"/>
        <v>0</v>
      </c>
      <c r="BY2389">
        <f t="shared" si="151"/>
        <v>1</v>
      </c>
    </row>
    <row r="2390" spans="1:77">
      <c r="A2390" s="15">
        <v>2385</v>
      </c>
      <c r="BP2390" s="27">
        <v>0.820407577769244</v>
      </c>
      <c r="BQ2390" s="27">
        <v>15269.2456194709</v>
      </c>
      <c r="BR2390" s="27">
        <v>1.40698546347852</v>
      </c>
      <c r="BS2390" s="27">
        <v>28724.8470600987</v>
      </c>
      <c r="BU2390">
        <f t="shared" si="148"/>
        <v>107791.891045916</v>
      </c>
      <c r="BV2390">
        <f t="shared" si="149"/>
        <v>182322.972461679</v>
      </c>
      <c r="BW2390" s="29">
        <v>2385</v>
      </c>
      <c r="BX2390">
        <f t="shared" si="150"/>
        <v>0</v>
      </c>
      <c r="BY2390">
        <f t="shared" si="151"/>
        <v>1</v>
      </c>
    </row>
    <row r="2391" spans="1:77">
      <c r="A2391" s="15">
        <v>2386</v>
      </c>
      <c r="BP2391" s="27">
        <v>0.814285534620243</v>
      </c>
      <c r="BQ2391" s="27">
        <v>14645.1124683196</v>
      </c>
      <c r="BR2391" s="27">
        <v>1.40837532133306</v>
      </c>
      <c r="BS2391" s="27">
        <v>28613.4473714572</v>
      </c>
      <c r="BU2391">
        <f t="shared" si="148"/>
        <v>107497.717724717</v>
      </c>
      <c r="BV2391">
        <f t="shared" si="149"/>
        <v>182642.850828502</v>
      </c>
      <c r="BW2391" s="29">
        <v>2386</v>
      </c>
      <c r="BX2391">
        <f t="shared" si="150"/>
        <v>0</v>
      </c>
      <c r="BY2391">
        <f t="shared" si="151"/>
        <v>1</v>
      </c>
    </row>
    <row r="2392" spans="1:77">
      <c r="A2392" s="15">
        <v>2387</v>
      </c>
      <c r="BP2392" s="27">
        <v>0.817026229864562</v>
      </c>
      <c r="BQ2392" s="27">
        <v>13685.5507454237</v>
      </c>
      <c r="BR2392" s="27">
        <v>1.37826751587484</v>
      </c>
      <c r="BS2392" s="27">
        <v>27336.4864402526</v>
      </c>
      <c r="BU2392">
        <f t="shared" si="148"/>
        <v>108868.383734261</v>
      </c>
      <c r="BV2392">
        <f t="shared" si="149"/>
        <v>179403.640940974</v>
      </c>
      <c r="BW2392" s="29">
        <v>2387</v>
      </c>
      <c r="BX2392">
        <f t="shared" si="150"/>
        <v>0</v>
      </c>
      <c r="BY2392">
        <f t="shared" si="151"/>
        <v>1</v>
      </c>
    </row>
    <row r="2393" spans="1:77">
      <c r="A2393" s="15">
        <v>2388</v>
      </c>
      <c r="BP2393" s="27">
        <v>0.884273382753643</v>
      </c>
      <c r="BQ2393" s="27">
        <v>12632.760527145</v>
      </c>
      <c r="BR2393" s="27">
        <v>1.52615099212442</v>
      </c>
      <c r="BS2393" s="27">
        <v>26598.2914260874</v>
      </c>
      <c r="BU2393">
        <f t="shared" si="148"/>
        <v>120008.246885901</v>
      </c>
      <c r="BV2393">
        <f t="shared" si="149"/>
        <v>202324.357392575</v>
      </c>
      <c r="BW2393" s="29">
        <v>2388</v>
      </c>
      <c r="BX2393">
        <f t="shared" si="150"/>
        <v>0</v>
      </c>
      <c r="BY2393">
        <f t="shared" si="151"/>
        <v>1</v>
      </c>
    </row>
    <row r="2394" spans="1:77">
      <c r="A2394" s="15">
        <v>2389</v>
      </c>
      <c r="BP2394" s="27">
        <v>0.818905686961732</v>
      </c>
      <c r="BQ2394" s="27">
        <v>13665.9729740182</v>
      </c>
      <c r="BR2394" s="27">
        <v>1.38495392070768</v>
      </c>
      <c r="BS2394" s="27">
        <v>28556.2711346001</v>
      </c>
      <c r="BU2394">
        <f t="shared" si="148"/>
        <v>109169.880070242</v>
      </c>
      <c r="BV2394">
        <f t="shared" si="149"/>
        <v>179186.816971551</v>
      </c>
      <c r="BW2394" s="29">
        <v>2389</v>
      </c>
      <c r="BX2394">
        <f t="shared" si="150"/>
        <v>0</v>
      </c>
      <c r="BY2394">
        <f t="shared" si="151"/>
        <v>1</v>
      </c>
    </row>
    <row r="2395" spans="1:77">
      <c r="A2395" s="15">
        <v>2390</v>
      </c>
      <c r="BP2395" s="27">
        <v>0.783328963445016</v>
      </c>
      <c r="BQ2395" s="27">
        <v>13005.5468974752</v>
      </c>
      <c r="BR2395" s="27">
        <v>1.32363022050937</v>
      </c>
      <c r="BS2395" s="27">
        <v>25614.9564269325</v>
      </c>
      <c r="BU2395">
        <f t="shared" si="148"/>
        <v>104493.797619277</v>
      </c>
      <c r="BV2395">
        <f t="shared" si="149"/>
        <v>172929.576649474</v>
      </c>
      <c r="BW2395" s="29">
        <v>2390</v>
      </c>
      <c r="BX2395">
        <f t="shared" si="150"/>
        <v>0</v>
      </c>
      <c r="BY2395">
        <f t="shared" si="151"/>
        <v>1</v>
      </c>
    </row>
    <row r="2396" spans="1:77">
      <c r="A2396" s="15">
        <v>2391</v>
      </c>
      <c r="BP2396" s="27">
        <v>0.84942868849276</v>
      </c>
      <c r="BQ2396" s="27">
        <v>17805.2287372252</v>
      </c>
      <c r="BR2396" s="27">
        <v>1.47505460030377</v>
      </c>
      <c r="BS2396" s="27">
        <v>36949.7887672168</v>
      </c>
      <c r="BU2396">
        <f t="shared" si="148"/>
        <v>109609.074536689</v>
      </c>
      <c r="BV2396">
        <f t="shared" si="149"/>
        <v>184308.401278348</v>
      </c>
      <c r="BW2396" s="29">
        <v>2391</v>
      </c>
      <c r="BX2396">
        <f t="shared" si="150"/>
        <v>0</v>
      </c>
      <c r="BY2396">
        <f t="shared" si="151"/>
        <v>1</v>
      </c>
    </row>
    <row r="2397" spans="1:77">
      <c r="A2397" s="15">
        <v>2392</v>
      </c>
      <c r="BP2397" s="27">
        <v>0.81539635777412</v>
      </c>
      <c r="BQ2397" s="27">
        <v>16029.5726568317</v>
      </c>
      <c r="BR2397" s="27">
        <v>1.39635917341648</v>
      </c>
      <c r="BS2397" s="27">
        <v>29212.83211562</v>
      </c>
      <c r="BU2397">
        <f t="shared" si="148"/>
        <v>106279.881009286</v>
      </c>
      <c r="BV2397">
        <f t="shared" si="149"/>
        <v>180241.043896851</v>
      </c>
      <c r="BW2397" s="29">
        <v>2392</v>
      </c>
      <c r="BX2397">
        <f t="shared" si="150"/>
        <v>0</v>
      </c>
      <c r="BY2397">
        <f t="shared" si="151"/>
        <v>1</v>
      </c>
    </row>
    <row r="2398" spans="1:77">
      <c r="A2398" s="15">
        <v>2393</v>
      </c>
      <c r="BP2398" s="27">
        <v>0.849609564182361</v>
      </c>
      <c r="BQ2398" s="27">
        <v>10621.0159995472</v>
      </c>
      <c r="BR2398" s="27">
        <v>1.47466960434182</v>
      </c>
      <c r="BS2398" s="27">
        <v>25651.0496790382</v>
      </c>
      <c r="BU2398">
        <f t="shared" si="148"/>
        <v>116820.418627807</v>
      </c>
      <c r="BV2398">
        <f t="shared" si="149"/>
        <v>195549.390972235</v>
      </c>
      <c r="BW2398" s="29">
        <v>2393</v>
      </c>
      <c r="BX2398">
        <f t="shared" si="150"/>
        <v>0</v>
      </c>
      <c r="BY2398">
        <f t="shared" si="151"/>
        <v>1</v>
      </c>
    </row>
    <row r="2399" spans="1:77">
      <c r="A2399" s="15">
        <v>2394</v>
      </c>
      <c r="BP2399" s="27">
        <v>0.797737859300543</v>
      </c>
      <c r="BQ2399" s="27">
        <v>12014.9008038647</v>
      </c>
      <c r="BR2399" s="27">
        <v>1.35975162537609</v>
      </c>
      <c r="BS2399" s="27">
        <v>24925.473333105</v>
      </c>
      <c r="BU2399">
        <f t="shared" si="148"/>
        <v>107645.778091217</v>
      </c>
      <c r="BV2399">
        <f t="shared" si="149"/>
        <v>179037.270473309</v>
      </c>
      <c r="BW2399" s="29">
        <v>2394</v>
      </c>
      <c r="BX2399">
        <f t="shared" si="150"/>
        <v>0</v>
      </c>
      <c r="BY2399">
        <f t="shared" si="151"/>
        <v>1</v>
      </c>
    </row>
    <row r="2400" spans="1:77">
      <c r="A2400" s="15">
        <v>2395</v>
      </c>
      <c r="BP2400" s="27">
        <v>0.850464900868915</v>
      </c>
      <c r="BQ2400" s="27">
        <v>17534.8890172697</v>
      </c>
      <c r="BR2400" s="27">
        <v>1.47617599248893</v>
      </c>
      <c r="BS2400" s="27">
        <v>32286.8284075491</v>
      </c>
      <c r="BU2400">
        <f t="shared" si="148"/>
        <v>110034.846113067</v>
      </c>
      <c r="BV2400">
        <f t="shared" si="149"/>
        <v>189139.570465791</v>
      </c>
      <c r="BW2400" s="29">
        <v>2395</v>
      </c>
      <c r="BX2400">
        <f t="shared" si="150"/>
        <v>0</v>
      </c>
      <c r="BY2400">
        <f t="shared" si="151"/>
        <v>1</v>
      </c>
    </row>
    <row r="2401" spans="1:77">
      <c r="A2401" s="15">
        <v>2396</v>
      </c>
      <c r="BP2401" s="27">
        <v>0.83512993333778</v>
      </c>
      <c r="BQ2401" s="27">
        <v>12407.3996030987</v>
      </c>
      <c r="BR2401" s="27">
        <v>1.43151325317595</v>
      </c>
      <c r="BS2401" s="27">
        <v>25323.2201471959</v>
      </c>
      <c r="BU2401">
        <f t="shared" si="148"/>
        <v>112862.090397568</v>
      </c>
      <c r="BV2401">
        <f t="shared" si="149"/>
        <v>189403.767829196</v>
      </c>
      <c r="BW2401" s="29">
        <v>2396</v>
      </c>
      <c r="BX2401">
        <f t="shared" si="150"/>
        <v>0</v>
      </c>
      <c r="BY2401">
        <f t="shared" si="151"/>
        <v>1</v>
      </c>
    </row>
    <row r="2402" spans="1:77">
      <c r="A2402" s="15">
        <v>2397</v>
      </c>
      <c r="BP2402" s="27">
        <v>0.831499500674765</v>
      </c>
      <c r="BQ2402" s="27">
        <v>13035.8977320989</v>
      </c>
      <c r="BR2402" s="27">
        <v>1.43535035296871</v>
      </c>
      <c r="BS2402" s="27">
        <v>26589.9062511406</v>
      </c>
      <c r="BU2402">
        <f t="shared" si="148"/>
        <v>111689.027369116</v>
      </c>
      <c r="BV2402">
        <f t="shared" si="149"/>
        <v>188712.646694166</v>
      </c>
      <c r="BW2402" s="29">
        <v>2397</v>
      </c>
      <c r="BX2402">
        <f t="shared" si="150"/>
        <v>0</v>
      </c>
      <c r="BY2402">
        <f t="shared" si="151"/>
        <v>1</v>
      </c>
    </row>
    <row r="2403" spans="1:77">
      <c r="A2403" s="15">
        <v>2398</v>
      </c>
      <c r="BP2403" s="27">
        <v>0.81844896292556</v>
      </c>
      <c r="BQ2403" s="27">
        <v>12766.4023597221</v>
      </c>
      <c r="BR2403" s="27">
        <v>1.41384621531132</v>
      </c>
      <c r="BS2403" s="27">
        <v>29856.959910714</v>
      </c>
      <c r="BU2403">
        <f t="shared" si="148"/>
        <v>110000.942079112</v>
      </c>
      <c r="BV2403">
        <f t="shared" si="149"/>
        <v>182219.972385985</v>
      </c>
      <c r="BW2403" s="29">
        <v>2398</v>
      </c>
      <c r="BX2403">
        <f t="shared" si="150"/>
        <v>0</v>
      </c>
      <c r="BY2403">
        <f t="shared" si="151"/>
        <v>1</v>
      </c>
    </row>
    <row r="2404" spans="1:77">
      <c r="A2404" s="15">
        <v>2399</v>
      </c>
      <c r="BP2404" s="27">
        <v>0.784914957784485</v>
      </c>
      <c r="BQ2404" s="27">
        <v>9666.32879118508</v>
      </c>
      <c r="BR2404" s="27">
        <v>1.3224555154279</v>
      </c>
      <c r="BS2404" s="27">
        <v>21350.9672181755</v>
      </c>
      <c r="BU2404">
        <f t="shared" si="148"/>
        <v>108070.914876488</v>
      </c>
      <c r="BV2404">
        <f t="shared" si="149"/>
        <v>177017.360096009</v>
      </c>
      <c r="BW2404" s="29">
        <v>2399</v>
      </c>
      <c r="BX2404">
        <f t="shared" si="150"/>
        <v>0</v>
      </c>
      <c r="BY2404">
        <f t="shared" si="151"/>
        <v>1</v>
      </c>
    </row>
    <row r="2405" spans="1:77">
      <c r="A2405" s="15">
        <v>2400</v>
      </c>
      <c r="BP2405" s="27">
        <v>0.81426360745741</v>
      </c>
      <c r="BQ2405" s="27">
        <v>9826.02850002513</v>
      </c>
      <c r="BR2405" s="27">
        <v>1.37943398231544</v>
      </c>
      <c r="BS2405" s="27">
        <v>23115.6332737375</v>
      </c>
      <c r="BU2405">
        <f t="shared" si="148"/>
        <v>112313.512618586</v>
      </c>
      <c r="BV2405">
        <f t="shared" si="149"/>
        <v>183799.464073579</v>
      </c>
      <c r="BW2405" s="29">
        <v>2400</v>
      </c>
      <c r="BX2405">
        <f t="shared" si="150"/>
        <v>0</v>
      </c>
      <c r="BY2405">
        <f t="shared" si="151"/>
        <v>1</v>
      </c>
    </row>
    <row r="2406" spans="1:77">
      <c r="A2406" s="15">
        <v>2401</v>
      </c>
      <c r="BP2406" s="27">
        <v>0.877303802799594</v>
      </c>
      <c r="BQ2406" s="27">
        <v>14032.0324451764</v>
      </c>
      <c r="BR2406" s="27">
        <v>1.54352030386281</v>
      </c>
      <c r="BS2406" s="27">
        <v>33059.7904034576</v>
      </c>
      <c r="BU2406">
        <f t="shared" si="148"/>
        <v>117563.537974763</v>
      </c>
      <c r="BV2406">
        <f t="shared" si="149"/>
        <v>198468.255175963</v>
      </c>
      <c r="BW2406" s="29">
        <v>2401</v>
      </c>
      <c r="BX2406">
        <f t="shared" si="150"/>
        <v>0</v>
      </c>
      <c r="BY2406">
        <f t="shared" si="151"/>
        <v>1</v>
      </c>
    </row>
    <row r="2407" spans="1:77">
      <c r="A2407" s="15">
        <v>2402</v>
      </c>
      <c r="BP2407" s="27">
        <v>0.720933452864351</v>
      </c>
      <c r="BQ2407" s="27">
        <v>14773.5226081498</v>
      </c>
      <c r="BR2407" s="27">
        <v>1.22145479687387</v>
      </c>
      <c r="BS2407" s="27">
        <v>33328.5196819467</v>
      </c>
      <c r="BU2407">
        <f t="shared" si="148"/>
        <v>93366.4953215029</v>
      </c>
      <c r="BV2407">
        <f t="shared" si="149"/>
        <v>149889.699849134</v>
      </c>
      <c r="BW2407" s="29">
        <v>2402</v>
      </c>
      <c r="BX2407">
        <f t="shared" si="150"/>
        <v>0</v>
      </c>
      <c r="BY2407">
        <f t="shared" si="151"/>
        <v>1</v>
      </c>
    </row>
    <row r="2408" spans="1:77">
      <c r="A2408" s="15">
        <v>2403</v>
      </c>
      <c r="BP2408" s="27">
        <v>0.796403860246237</v>
      </c>
      <c r="BQ2408" s="27">
        <v>16006.5838025195</v>
      </c>
      <c r="BR2408" s="27">
        <v>1.32773393693576</v>
      </c>
      <c r="BS2408" s="27">
        <v>31687.4257984833</v>
      </c>
      <c r="BU2408">
        <f t="shared" si="148"/>
        <v>103453.995234416</v>
      </c>
      <c r="BV2408">
        <f t="shared" si="149"/>
        <v>167472.66474188</v>
      </c>
      <c r="BW2408" s="29">
        <v>2403</v>
      </c>
      <c r="BX2408">
        <f t="shared" si="150"/>
        <v>0</v>
      </c>
      <c r="BY2408">
        <f t="shared" si="151"/>
        <v>1</v>
      </c>
    </row>
    <row r="2409" spans="1:77">
      <c r="A2409" s="15">
        <v>2404</v>
      </c>
      <c r="BP2409" s="27">
        <v>0.772777311122983</v>
      </c>
      <c r="BQ2409" s="27">
        <v>12095.0615398436</v>
      </c>
      <c r="BR2409" s="27">
        <v>1.33658013667715</v>
      </c>
      <c r="BS2409" s="27">
        <v>26381.1227224315</v>
      </c>
      <c r="BU2409">
        <f t="shared" si="148"/>
        <v>103821.535128604</v>
      </c>
      <c r="BV2409">
        <f t="shared" si="149"/>
        <v>174105.897779141</v>
      </c>
      <c r="BW2409" s="29">
        <v>2404</v>
      </c>
      <c r="BX2409">
        <f t="shared" si="150"/>
        <v>0</v>
      </c>
      <c r="BY2409">
        <f t="shared" si="151"/>
        <v>1</v>
      </c>
    </row>
    <row r="2410" spans="1:77">
      <c r="A2410" s="15">
        <v>2405</v>
      </c>
      <c r="BP2410" s="27">
        <v>0.823197527524422</v>
      </c>
      <c r="BQ2410" s="27">
        <v>17839.8802749842</v>
      </c>
      <c r="BR2410" s="27">
        <v>1.4185281080208</v>
      </c>
      <c r="BS2410" s="27">
        <v>35578.9837026191</v>
      </c>
      <c r="BU2410">
        <f t="shared" si="148"/>
        <v>105639.748853679</v>
      </c>
      <c r="BV2410">
        <f t="shared" si="149"/>
        <v>177200.2325005</v>
      </c>
      <c r="BW2410" s="29">
        <v>2405</v>
      </c>
      <c r="BX2410">
        <f t="shared" si="150"/>
        <v>0</v>
      </c>
      <c r="BY2410">
        <f t="shared" si="151"/>
        <v>1</v>
      </c>
    </row>
    <row r="2411" spans="1:77">
      <c r="A2411" s="15">
        <v>2406</v>
      </c>
      <c r="BP2411" s="27">
        <v>0.79120949528843</v>
      </c>
      <c r="BQ2411" s="27">
        <v>16087.3951816074</v>
      </c>
      <c r="BR2411" s="27">
        <v>1.37339690277573</v>
      </c>
      <c r="BS2411" s="27">
        <v>34279.5819595992</v>
      </c>
      <c r="BU2411">
        <f t="shared" si="148"/>
        <v>102594.029111657</v>
      </c>
      <c r="BV2411">
        <f t="shared" si="149"/>
        <v>171729.95345676</v>
      </c>
      <c r="BW2411" s="29">
        <v>2406</v>
      </c>
      <c r="BX2411">
        <f t="shared" si="150"/>
        <v>0</v>
      </c>
      <c r="BY2411">
        <f t="shared" si="151"/>
        <v>1</v>
      </c>
    </row>
    <row r="2412" spans="1:77">
      <c r="A2412" s="15">
        <v>2407</v>
      </c>
      <c r="BP2412" s="27">
        <v>0.80030922968686</v>
      </c>
      <c r="BQ2412" s="27">
        <v>17355.9080398545</v>
      </c>
      <c r="BR2412" s="27">
        <v>1.38730229023374</v>
      </c>
      <c r="BS2412" s="27">
        <v>34568.7456877259</v>
      </c>
      <c r="BU2412">
        <f t="shared" si="148"/>
        <v>102690.476413175</v>
      </c>
      <c r="BV2412">
        <f t="shared" si="149"/>
        <v>173526.597847334</v>
      </c>
      <c r="BW2412" s="29">
        <v>2407</v>
      </c>
      <c r="BX2412">
        <f t="shared" si="150"/>
        <v>0</v>
      </c>
      <c r="BY2412">
        <f t="shared" si="151"/>
        <v>1</v>
      </c>
    </row>
    <row r="2413" spans="1:77">
      <c r="A2413" s="15">
        <v>2408</v>
      </c>
      <c r="BP2413" s="27">
        <v>0.786738480003309</v>
      </c>
      <c r="BQ2413" s="27">
        <v>13283.6043983315</v>
      </c>
      <c r="BR2413" s="27">
        <v>1.36152587783489</v>
      </c>
      <c r="BS2413" s="27">
        <v>26636.5656735527</v>
      </c>
      <c r="BU2413">
        <f t="shared" si="148"/>
        <v>104727.167602165</v>
      </c>
      <c r="BV2413">
        <f t="shared" si="149"/>
        <v>177592.31600168</v>
      </c>
      <c r="BW2413" s="29">
        <v>2408</v>
      </c>
      <c r="BX2413">
        <f t="shared" si="150"/>
        <v>0</v>
      </c>
      <c r="BY2413">
        <f t="shared" si="151"/>
        <v>1</v>
      </c>
    </row>
    <row r="2414" spans="1:77">
      <c r="A2414" s="15">
        <v>2409</v>
      </c>
      <c r="BP2414" s="27">
        <v>0.794777196134205</v>
      </c>
      <c r="BQ2414" s="27">
        <v>16998.3116874994</v>
      </c>
      <c r="BR2414" s="27">
        <v>1.37074671937976</v>
      </c>
      <c r="BS2414" s="27">
        <v>35569.2615048186</v>
      </c>
      <c r="BU2414">
        <f t="shared" si="148"/>
        <v>102218.267732631</v>
      </c>
      <c r="BV2414">
        <f t="shared" si="149"/>
        <v>170042.746402146</v>
      </c>
      <c r="BW2414" s="29">
        <v>2409</v>
      </c>
      <c r="BX2414">
        <f t="shared" si="150"/>
        <v>0</v>
      </c>
      <c r="BY2414">
        <f t="shared" si="151"/>
        <v>1</v>
      </c>
    </row>
    <row r="2415" spans="1:77">
      <c r="A2415" s="15">
        <v>2410</v>
      </c>
      <c r="BP2415" s="27">
        <v>0.798451266826636</v>
      </c>
      <c r="BQ2415" s="27">
        <v>15804.6233476581</v>
      </c>
      <c r="BR2415" s="27">
        <v>1.34757505409866</v>
      </c>
      <c r="BS2415" s="27">
        <v>33120.7599337372</v>
      </c>
      <c r="BU2415">
        <f t="shared" si="148"/>
        <v>103963.066676337</v>
      </c>
      <c r="BV2415">
        <f t="shared" si="149"/>
        <v>169015.498181062</v>
      </c>
      <c r="BW2415" s="29">
        <v>2410</v>
      </c>
      <c r="BX2415">
        <f t="shared" si="150"/>
        <v>0</v>
      </c>
      <c r="BY2415">
        <f t="shared" si="151"/>
        <v>1</v>
      </c>
    </row>
    <row r="2416" spans="1:77">
      <c r="A2416" s="15">
        <v>2411</v>
      </c>
      <c r="BP2416" s="27">
        <v>0.887388935603015</v>
      </c>
      <c r="BQ2416" s="27">
        <v>14074.3282136367</v>
      </c>
      <c r="BR2416" s="27">
        <v>1.55159993738536</v>
      </c>
      <c r="BS2416" s="27">
        <v>30835.2751477246</v>
      </c>
      <c r="BU2416">
        <f t="shared" si="148"/>
        <v>119034.012126816</v>
      </c>
      <c r="BV2416">
        <f t="shared" si="149"/>
        <v>201904.715460079</v>
      </c>
      <c r="BW2416" s="29">
        <v>2411</v>
      </c>
      <c r="BX2416">
        <f t="shared" si="150"/>
        <v>0</v>
      </c>
      <c r="BY2416">
        <f t="shared" si="151"/>
        <v>1</v>
      </c>
    </row>
    <row r="2417" spans="1:77">
      <c r="A2417" s="15">
        <v>2412</v>
      </c>
      <c r="BP2417" s="27">
        <v>0.829528836704136</v>
      </c>
      <c r="BQ2417" s="27">
        <v>15699.0937824096</v>
      </c>
      <c r="BR2417" s="27">
        <v>1.44699149686742</v>
      </c>
      <c r="BS2417" s="27">
        <v>35371.7844760622</v>
      </c>
      <c r="BU2417">
        <f t="shared" si="148"/>
        <v>108730.231723211</v>
      </c>
      <c r="BV2417">
        <f t="shared" si="149"/>
        <v>181676.940054051</v>
      </c>
      <c r="BW2417" s="29">
        <v>2412</v>
      </c>
      <c r="BX2417">
        <f t="shared" si="150"/>
        <v>0</v>
      </c>
      <c r="BY2417">
        <f t="shared" si="151"/>
        <v>1</v>
      </c>
    </row>
    <row r="2418" spans="1:77">
      <c r="A2418" s="15">
        <v>2413</v>
      </c>
      <c r="BP2418" s="27">
        <v>0.785028821152872</v>
      </c>
      <c r="BQ2418" s="27">
        <v>12021.4127448171</v>
      </c>
      <c r="BR2418" s="27">
        <v>1.33420331247236</v>
      </c>
      <c r="BS2418" s="27">
        <v>29500.0652420813</v>
      </c>
      <c r="BU2418">
        <f t="shared" si="148"/>
        <v>105732.910428114</v>
      </c>
      <c r="BV2418">
        <f t="shared" si="149"/>
        <v>170630.431628772</v>
      </c>
      <c r="BW2418" s="29">
        <v>2413</v>
      </c>
      <c r="BX2418">
        <f t="shared" si="150"/>
        <v>0</v>
      </c>
      <c r="BY2418">
        <f t="shared" si="151"/>
        <v>1</v>
      </c>
    </row>
    <row r="2419" spans="1:77">
      <c r="A2419" s="15">
        <v>2414</v>
      </c>
      <c r="BP2419" s="27">
        <v>0.787127948363288</v>
      </c>
      <c r="BQ2419" s="27">
        <v>14197.0330919863</v>
      </c>
      <c r="BR2419" s="27">
        <v>1.36559851709338</v>
      </c>
      <c r="BS2419" s="27">
        <v>26158.9448533573</v>
      </c>
      <c r="BU2419">
        <f t="shared" si="148"/>
        <v>103872.159162507</v>
      </c>
      <c r="BV2419">
        <f t="shared" si="149"/>
        <v>178680.832710649</v>
      </c>
      <c r="BW2419" s="29">
        <v>2414</v>
      </c>
      <c r="BX2419">
        <f t="shared" si="150"/>
        <v>0</v>
      </c>
      <c r="BY2419">
        <f t="shared" si="151"/>
        <v>1</v>
      </c>
    </row>
    <row r="2420" spans="1:77">
      <c r="A2420" s="15">
        <v>2415</v>
      </c>
      <c r="BP2420" s="27">
        <v>0.790396742091348</v>
      </c>
      <c r="BQ2420" s="27">
        <v>12952.2555546732</v>
      </c>
      <c r="BR2420" s="27">
        <v>1.37181915375331</v>
      </c>
      <c r="BS2420" s="27">
        <v>29769.7714893932</v>
      </c>
      <c r="BU2420">
        <f t="shared" si="148"/>
        <v>105607.255759029</v>
      </c>
      <c r="BV2420">
        <f t="shared" si="149"/>
        <v>176003.101573604</v>
      </c>
      <c r="BW2420" s="29">
        <v>2415</v>
      </c>
      <c r="BX2420">
        <f t="shared" si="150"/>
        <v>0</v>
      </c>
      <c r="BY2420">
        <f t="shared" si="151"/>
        <v>1</v>
      </c>
    </row>
    <row r="2421" spans="1:77">
      <c r="A2421" s="15">
        <v>2416</v>
      </c>
      <c r="BP2421" s="27">
        <v>0.800282404571805</v>
      </c>
      <c r="BQ2421" s="27">
        <v>12941.5936724665</v>
      </c>
      <c r="BR2421" s="27">
        <v>1.35908609397781</v>
      </c>
      <c r="BS2421" s="27">
        <v>29172.2269216089</v>
      </c>
      <c r="BU2421">
        <f t="shared" si="148"/>
        <v>107100.767013304</v>
      </c>
      <c r="BV2421">
        <f t="shared" si="149"/>
        <v>174690.687175063</v>
      </c>
      <c r="BW2421" s="29">
        <v>2416</v>
      </c>
      <c r="BX2421">
        <f t="shared" si="150"/>
        <v>0</v>
      </c>
      <c r="BY2421">
        <f t="shared" si="151"/>
        <v>1</v>
      </c>
    </row>
    <row r="2422" spans="1:77">
      <c r="A2422" s="15">
        <v>2417</v>
      </c>
      <c r="BP2422" s="27">
        <v>0.816850056625691</v>
      </c>
      <c r="BQ2422" s="27">
        <v>16467.9825221059</v>
      </c>
      <c r="BR2422" s="27">
        <v>1.42994638759267</v>
      </c>
      <c r="BS2422" s="27">
        <v>29126.7332321692</v>
      </c>
      <c r="BU2422">
        <f t="shared" si="148"/>
        <v>106059.525971748</v>
      </c>
      <c r="BV2422">
        <f t="shared" si="149"/>
        <v>185365.224906731</v>
      </c>
      <c r="BW2422" s="29">
        <v>2417</v>
      </c>
      <c r="BX2422">
        <f t="shared" si="150"/>
        <v>0</v>
      </c>
      <c r="BY2422">
        <f t="shared" si="151"/>
        <v>1</v>
      </c>
    </row>
    <row r="2423" spans="1:77">
      <c r="A2423" s="15">
        <v>2418</v>
      </c>
      <c r="BP2423" s="27">
        <v>0.792092368880404</v>
      </c>
      <c r="BQ2423" s="27">
        <v>16559.8056700638</v>
      </c>
      <c r="BR2423" s="27">
        <v>1.35293271343578</v>
      </c>
      <c r="BS2423" s="27">
        <v>35147.5918710386</v>
      </c>
      <c r="BU2423">
        <f t="shared" si="148"/>
        <v>102254.049661997</v>
      </c>
      <c r="BV2423">
        <f t="shared" si="149"/>
        <v>167792.315144328</v>
      </c>
      <c r="BW2423" s="29">
        <v>2418</v>
      </c>
      <c r="BX2423">
        <f t="shared" si="150"/>
        <v>0</v>
      </c>
      <c r="BY2423">
        <f t="shared" si="151"/>
        <v>1</v>
      </c>
    </row>
    <row r="2424" spans="1:77">
      <c r="A2424" s="15">
        <v>2419</v>
      </c>
      <c r="BP2424" s="27">
        <v>0.833013233755666</v>
      </c>
      <c r="BQ2424" s="27">
        <v>19931.9668897058</v>
      </c>
      <c r="BR2424" s="27">
        <v>1.42763161044339</v>
      </c>
      <c r="BS2424" s="27">
        <v>40184.4005230087</v>
      </c>
      <c r="BU2424">
        <f t="shared" si="148"/>
        <v>105020.018173644</v>
      </c>
      <c r="BV2424">
        <f t="shared" si="149"/>
        <v>173960.341043499</v>
      </c>
      <c r="BW2424" s="29">
        <v>2419</v>
      </c>
      <c r="BX2424">
        <f t="shared" si="150"/>
        <v>0</v>
      </c>
      <c r="BY2424">
        <f t="shared" si="151"/>
        <v>1</v>
      </c>
    </row>
    <row r="2425" spans="1:77">
      <c r="A2425" s="15">
        <v>2420</v>
      </c>
      <c r="BP2425" s="27">
        <v>0.830196322352036</v>
      </c>
      <c r="BQ2425" s="27">
        <v>19548.4041724161</v>
      </c>
      <c r="BR2425" s="27">
        <v>1.38616064829202</v>
      </c>
      <c r="BS2425" s="27">
        <v>33218.4095614175</v>
      </c>
      <c r="BU2425">
        <f t="shared" si="148"/>
        <v>104981.044180389</v>
      </c>
      <c r="BV2425">
        <f t="shared" si="149"/>
        <v>174705.687682386</v>
      </c>
      <c r="BW2425" s="29">
        <v>2420</v>
      </c>
      <c r="BX2425">
        <f t="shared" si="150"/>
        <v>0</v>
      </c>
      <c r="BY2425">
        <f t="shared" si="151"/>
        <v>1</v>
      </c>
    </row>
    <row r="2426" spans="1:77">
      <c r="A2426" s="15">
        <v>2421</v>
      </c>
      <c r="BP2426" s="27">
        <v>0.834962294469055</v>
      </c>
      <c r="BQ2426" s="27">
        <v>15540.3353614539</v>
      </c>
      <c r="BR2426" s="27">
        <v>1.42226545369443</v>
      </c>
      <c r="BS2426" s="27">
        <v>29800.567022029</v>
      </c>
      <c r="BU2426">
        <f t="shared" si="148"/>
        <v>109704.008808904</v>
      </c>
      <c r="BV2426">
        <f t="shared" si="149"/>
        <v>183539.251032135</v>
      </c>
      <c r="BW2426" s="29">
        <v>2421</v>
      </c>
      <c r="BX2426">
        <f t="shared" si="150"/>
        <v>0</v>
      </c>
      <c r="BY2426">
        <f t="shared" si="151"/>
        <v>1</v>
      </c>
    </row>
    <row r="2427" spans="1:77">
      <c r="A2427" s="15">
        <v>2422</v>
      </c>
      <c r="BP2427" s="27">
        <v>0.793562919290419</v>
      </c>
      <c r="BQ2427" s="27">
        <v>19327.7041365682</v>
      </c>
      <c r="BR2427" s="27">
        <v>1.37272604130281</v>
      </c>
      <c r="BS2427" s="27">
        <v>38778.8143286373</v>
      </c>
      <c r="BU2427">
        <f t="shared" si="148"/>
        <v>99706.7337569947</v>
      </c>
      <c r="BV2427">
        <f t="shared" si="149"/>
        <v>167130.091866784</v>
      </c>
      <c r="BW2427" s="29">
        <v>2422</v>
      </c>
      <c r="BX2427">
        <f t="shared" si="150"/>
        <v>0</v>
      </c>
      <c r="BY2427">
        <f t="shared" si="151"/>
        <v>1</v>
      </c>
    </row>
    <row r="2428" spans="1:77">
      <c r="A2428" s="15">
        <v>2423</v>
      </c>
      <c r="BP2428" s="27">
        <v>0.808485161255873</v>
      </c>
      <c r="BQ2428" s="27">
        <v>18302.1641323492</v>
      </c>
      <c r="BR2428" s="27">
        <v>1.41506443553794</v>
      </c>
      <c r="BS2428" s="27">
        <v>31549.704918246</v>
      </c>
      <c r="BU2428">
        <f t="shared" si="148"/>
        <v>102970.610056032</v>
      </c>
      <c r="BV2428">
        <f t="shared" si="149"/>
        <v>180709.960412445</v>
      </c>
      <c r="BW2428" s="29">
        <v>2423</v>
      </c>
      <c r="BX2428">
        <f t="shared" si="150"/>
        <v>0</v>
      </c>
      <c r="BY2428">
        <f t="shared" si="151"/>
        <v>1</v>
      </c>
    </row>
    <row r="2429" spans="1:77">
      <c r="A2429" s="15">
        <v>2424</v>
      </c>
      <c r="BP2429" s="27">
        <v>0.76547999910835</v>
      </c>
      <c r="BQ2429" s="27">
        <v>16681.0398513079</v>
      </c>
      <c r="BR2429" s="27">
        <v>1.30700895214143</v>
      </c>
      <c r="BS2429" s="27">
        <v>29710.0327214404</v>
      </c>
      <c r="BU2429">
        <f t="shared" si="148"/>
        <v>98140.9600149445</v>
      </c>
      <c r="BV2429">
        <f t="shared" si="149"/>
        <v>166341.310099774</v>
      </c>
      <c r="BW2429" s="29">
        <v>2424</v>
      </c>
      <c r="BX2429">
        <f t="shared" si="150"/>
        <v>0</v>
      </c>
      <c r="BY2429">
        <f t="shared" si="151"/>
        <v>1</v>
      </c>
    </row>
    <row r="2430" spans="1:77">
      <c r="A2430" s="15">
        <v>2425</v>
      </c>
      <c r="BP2430" s="27">
        <v>0.859094113630853</v>
      </c>
      <c r="BQ2430" s="27">
        <v>12065.91718997</v>
      </c>
      <c r="BR2430" s="27">
        <v>1.47987581375702</v>
      </c>
      <c r="BS2430" s="27">
        <v>24017.003209629</v>
      </c>
      <c r="BU2430">
        <f t="shared" si="148"/>
        <v>116798.199854658</v>
      </c>
      <c r="BV2430">
        <f t="shared" si="149"/>
        <v>197964.368853925</v>
      </c>
      <c r="BW2430" s="29">
        <v>2425</v>
      </c>
      <c r="BX2430">
        <f t="shared" si="150"/>
        <v>0</v>
      </c>
      <c r="BY2430">
        <f t="shared" si="151"/>
        <v>1</v>
      </c>
    </row>
    <row r="2431" spans="1:77">
      <c r="A2431" s="15">
        <v>2426</v>
      </c>
      <c r="BP2431" s="27">
        <v>0.799110495491394</v>
      </c>
      <c r="BQ2431" s="27">
        <v>18505.8044172623</v>
      </c>
      <c r="BR2431" s="27">
        <v>1.38421103170665</v>
      </c>
      <c r="BS2431" s="27">
        <v>36424.3977286126</v>
      </c>
      <c r="BU2431">
        <f t="shared" si="148"/>
        <v>101360.769906447</v>
      </c>
      <c r="BV2431">
        <f t="shared" si="149"/>
        <v>171207.257027385</v>
      </c>
      <c r="BW2431" s="29">
        <v>2426</v>
      </c>
      <c r="BX2431">
        <f t="shared" si="150"/>
        <v>0</v>
      </c>
      <c r="BY2431">
        <f t="shared" si="151"/>
        <v>1</v>
      </c>
    </row>
    <row r="2432" spans="1:77">
      <c r="A2432" s="15">
        <v>2427</v>
      </c>
      <c r="BP2432" s="27">
        <v>0.829892670339658</v>
      </c>
      <c r="BQ2432" s="27">
        <v>16896.355712721</v>
      </c>
      <c r="BR2432" s="27">
        <v>1.45845591443875</v>
      </c>
      <c r="BS2432" s="27">
        <v>33363.1689094321</v>
      </c>
      <c r="BU2432">
        <f t="shared" si="148"/>
        <v>107587.544838228</v>
      </c>
      <c r="BV2432">
        <f t="shared" si="149"/>
        <v>185405.21825638</v>
      </c>
      <c r="BW2432" s="29">
        <v>2427</v>
      </c>
      <c r="BX2432">
        <f t="shared" si="150"/>
        <v>0</v>
      </c>
      <c r="BY2432">
        <f t="shared" si="151"/>
        <v>1</v>
      </c>
    </row>
    <row r="2433" spans="1:77">
      <c r="A2433" s="15">
        <v>2428</v>
      </c>
      <c r="BP2433" s="27">
        <v>0.803191598046342</v>
      </c>
      <c r="BQ2433" s="27">
        <v>10763.8961305665</v>
      </c>
      <c r="BR2433" s="27">
        <v>1.38302459882999</v>
      </c>
      <c r="BS2433" s="27">
        <v>22486.0866197128</v>
      </c>
      <c r="BU2433">
        <f t="shared" si="148"/>
        <v>109714.843576385</v>
      </c>
      <c r="BV2433">
        <f t="shared" si="149"/>
        <v>184967.603204786</v>
      </c>
      <c r="BW2433" s="29">
        <v>2428</v>
      </c>
      <c r="BX2433">
        <f t="shared" si="150"/>
        <v>0</v>
      </c>
      <c r="BY2433">
        <f t="shared" si="151"/>
        <v>1</v>
      </c>
    </row>
    <row r="2434" spans="1:77">
      <c r="A2434" s="15">
        <v>2429</v>
      </c>
      <c r="BP2434" s="27">
        <v>0.743265097682098</v>
      </c>
      <c r="BQ2434" s="27">
        <v>16557.3328923477</v>
      </c>
      <c r="BR2434" s="27">
        <v>1.25029255475372</v>
      </c>
      <c r="BS2434" s="27">
        <v>31622.3440119233</v>
      </c>
      <c r="BU2434">
        <f t="shared" si="148"/>
        <v>94932.431759967</v>
      </c>
      <c r="BV2434">
        <f t="shared" si="149"/>
        <v>155921.539201135</v>
      </c>
      <c r="BW2434" s="29">
        <v>2429</v>
      </c>
      <c r="BX2434">
        <f t="shared" si="150"/>
        <v>0</v>
      </c>
      <c r="BY2434">
        <f t="shared" si="151"/>
        <v>1</v>
      </c>
    </row>
    <row r="2435" spans="1:77">
      <c r="A2435" s="15">
        <v>2430</v>
      </c>
      <c r="BP2435" s="27">
        <v>0.80968077930389</v>
      </c>
      <c r="BQ2435" s="27">
        <v>13625.7233220771</v>
      </c>
      <c r="BR2435" s="27">
        <v>1.38328012969879</v>
      </c>
      <c r="BS2435" s="27">
        <v>27372.6489108431</v>
      </c>
      <c r="BU2435">
        <f t="shared" si="148"/>
        <v>107826.393573506</v>
      </c>
      <c r="BV2435">
        <f t="shared" si="149"/>
        <v>180119.370543975</v>
      </c>
      <c r="BW2435" s="29">
        <v>2430</v>
      </c>
      <c r="BX2435">
        <f t="shared" si="150"/>
        <v>0</v>
      </c>
      <c r="BY2435">
        <f t="shared" si="151"/>
        <v>1</v>
      </c>
    </row>
    <row r="2436" spans="1:77">
      <c r="A2436" s="15">
        <v>2431</v>
      </c>
      <c r="BP2436" s="27">
        <v>0.872718189496203</v>
      </c>
      <c r="BQ2436" s="27">
        <v>17195.2595556024</v>
      </c>
      <c r="BR2436" s="27">
        <v>1.51220986152838</v>
      </c>
      <c r="BS2436" s="27">
        <v>31771.7362500196</v>
      </c>
      <c r="BU2436">
        <f t="shared" si="148"/>
        <v>113712.468868828</v>
      </c>
      <c r="BV2436">
        <f t="shared" si="149"/>
        <v>195059.742979237</v>
      </c>
      <c r="BW2436" s="29">
        <v>2431</v>
      </c>
      <c r="BX2436">
        <f t="shared" si="150"/>
        <v>0</v>
      </c>
      <c r="BY2436">
        <f t="shared" si="151"/>
        <v>1</v>
      </c>
    </row>
    <row r="2437" spans="1:77">
      <c r="A2437" s="15">
        <v>2432</v>
      </c>
      <c r="BP2437" s="27">
        <v>0.832927187347693</v>
      </c>
      <c r="BQ2437" s="27">
        <v>14679.2076239841</v>
      </c>
      <c r="BR2437" s="27">
        <v>1.46126817995109</v>
      </c>
      <c r="BS2437" s="27">
        <v>30799.3028876027</v>
      </c>
      <c r="BU2437">
        <f t="shared" si="148"/>
        <v>110259.87047817</v>
      </c>
      <c r="BV2437">
        <f t="shared" si="149"/>
        <v>188390.924105061</v>
      </c>
      <c r="BW2437" s="29">
        <v>2432</v>
      </c>
      <c r="BX2437">
        <f t="shared" si="150"/>
        <v>0</v>
      </c>
      <c r="BY2437">
        <f t="shared" si="151"/>
        <v>1</v>
      </c>
    </row>
    <row r="2438" spans="1:77">
      <c r="A2438" s="15">
        <v>2433</v>
      </c>
      <c r="BP2438" s="27">
        <v>0.840729559665645</v>
      </c>
      <c r="BQ2438" s="27">
        <v>12357.8530078312</v>
      </c>
      <c r="BR2438" s="27">
        <v>1.42856717212321</v>
      </c>
      <c r="BS2438" s="27">
        <v>25073.4506883139</v>
      </c>
      <c r="BU2438">
        <f t="shared" si="148"/>
        <v>113751.580942016</v>
      </c>
      <c r="BV2438">
        <f t="shared" si="149"/>
        <v>189211.625130167</v>
      </c>
      <c r="BW2438" s="29">
        <v>2433</v>
      </c>
      <c r="BX2438">
        <f t="shared" si="150"/>
        <v>0</v>
      </c>
      <c r="BY2438">
        <f t="shared" si="151"/>
        <v>1</v>
      </c>
    </row>
    <row r="2439" spans="1:77">
      <c r="A2439" s="15">
        <v>2434</v>
      </c>
      <c r="BP2439" s="27">
        <v>0.857584026579613</v>
      </c>
      <c r="BQ2439" s="27">
        <v>14907.4402159371</v>
      </c>
      <c r="BR2439" s="27">
        <v>1.48280863654101</v>
      </c>
      <c r="BS2439" s="27">
        <v>29611.9951001427</v>
      </c>
      <c r="BU2439">
        <f t="shared" ref="BU2439:BU2502" si="152">BP2439*$BV$1-BQ2439</f>
        <v>113730.163771005</v>
      </c>
      <c r="BV2439">
        <f t="shared" ref="BV2439:BV2502" si="153">BR2439*$BV$1-BS2439</f>
        <v>192809.300381008</v>
      </c>
      <c r="BW2439" s="29">
        <v>2434</v>
      </c>
      <c r="BX2439">
        <f t="shared" ref="BX2439:BX2502" si="154">IF(BU2439=MAX($BU2439:$BV2439),1,0)</f>
        <v>0</v>
      </c>
      <c r="BY2439">
        <f t="shared" ref="BY2439:BY2502" si="155">IF(BV2439=MAX($BU2439:$BV2439),1,0)</f>
        <v>1</v>
      </c>
    </row>
    <row r="2440" spans="1:77">
      <c r="A2440" s="15">
        <v>2435</v>
      </c>
      <c r="BP2440" s="27">
        <v>0.831488408920498</v>
      </c>
      <c r="BQ2440" s="27">
        <v>11259.9434947544</v>
      </c>
      <c r="BR2440" s="27">
        <v>1.4321896973127</v>
      </c>
      <c r="BS2440" s="27">
        <v>24761.7032616357</v>
      </c>
      <c r="BU2440">
        <f t="shared" si="152"/>
        <v>113463.31784332</v>
      </c>
      <c r="BV2440">
        <f t="shared" si="153"/>
        <v>190066.751335269</v>
      </c>
      <c r="BW2440" s="29">
        <v>2435</v>
      </c>
      <c r="BX2440">
        <f t="shared" si="154"/>
        <v>0</v>
      </c>
      <c r="BY2440">
        <f t="shared" si="155"/>
        <v>1</v>
      </c>
    </row>
    <row r="2441" spans="1:77">
      <c r="A2441" s="15">
        <v>2436</v>
      </c>
      <c r="BP2441" s="27">
        <v>0.826015967614145</v>
      </c>
      <c r="BQ2441" s="27">
        <v>21097.848014899</v>
      </c>
      <c r="BR2441" s="27">
        <v>1.42328074381259</v>
      </c>
      <c r="BS2441" s="27">
        <v>35165.0350945326</v>
      </c>
      <c r="BU2441">
        <f t="shared" si="152"/>
        <v>102804.547127223</v>
      </c>
      <c r="BV2441">
        <f t="shared" si="153"/>
        <v>178327.076477356</v>
      </c>
      <c r="BW2441" s="29">
        <v>2436</v>
      </c>
      <c r="BX2441">
        <f t="shared" si="154"/>
        <v>0</v>
      </c>
      <c r="BY2441">
        <f t="shared" si="155"/>
        <v>1</v>
      </c>
    </row>
    <row r="2442" spans="1:77">
      <c r="A2442" s="15">
        <v>2437</v>
      </c>
      <c r="BP2442" s="27">
        <v>0.805157174460494</v>
      </c>
      <c r="BQ2442" s="27">
        <v>17046.9980387595</v>
      </c>
      <c r="BR2442" s="27">
        <v>1.38651683498441</v>
      </c>
      <c r="BS2442" s="27">
        <v>34070.9038426248</v>
      </c>
      <c r="BU2442">
        <f t="shared" si="152"/>
        <v>103726.578130315</v>
      </c>
      <c r="BV2442">
        <f t="shared" si="153"/>
        <v>173906.621405036</v>
      </c>
      <c r="BW2442" s="29">
        <v>2437</v>
      </c>
      <c r="BX2442">
        <f t="shared" si="154"/>
        <v>0</v>
      </c>
      <c r="BY2442">
        <f t="shared" si="155"/>
        <v>1</v>
      </c>
    </row>
    <row r="2443" spans="1:77">
      <c r="A2443" s="15">
        <v>2438</v>
      </c>
      <c r="BP2443" s="27">
        <v>0.837097160838177</v>
      </c>
      <c r="BQ2443" s="27">
        <v>12102.6773853199</v>
      </c>
      <c r="BR2443" s="27">
        <v>1.46539571739695</v>
      </c>
      <c r="BS2443" s="27">
        <v>28378.3001056051</v>
      </c>
      <c r="BU2443">
        <f t="shared" si="152"/>
        <v>113461.896740407</v>
      </c>
      <c r="BV2443">
        <f t="shared" si="153"/>
        <v>191431.057503937</v>
      </c>
      <c r="BW2443" s="29">
        <v>2438</v>
      </c>
      <c r="BX2443">
        <f t="shared" si="154"/>
        <v>0</v>
      </c>
      <c r="BY2443">
        <f t="shared" si="155"/>
        <v>1</v>
      </c>
    </row>
    <row r="2444" spans="1:77">
      <c r="A2444" s="15">
        <v>2439</v>
      </c>
      <c r="BP2444" s="27">
        <v>0.820708698239414</v>
      </c>
      <c r="BQ2444" s="27">
        <v>12732.9766724538</v>
      </c>
      <c r="BR2444" s="27">
        <v>1.38349354710853</v>
      </c>
      <c r="BS2444" s="27">
        <v>29253.5652386466</v>
      </c>
      <c r="BU2444">
        <f t="shared" si="152"/>
        <v>110373.328063458</v>
      </c>
      <c r="BV2444">
        <f t="shared" si="153"/>
        <v>178270.466827632</v>
      </c>
      <c r="BW2444" s="29">
        <v>2439</v>
      </c>
      <c r="BX2444">
        <f t="shared" si="154"/>
        <v>0</v>
      </c>
      <c r="BY2444">
        <f t="shared" si="155"/>
        <v>1</v>
      </c>
    </row>
    <row r="2445" spans="1:77">
      <c r="A2445" s="15">
        <v>2440</v>
      </c>
      <c r="BP2445" s="27">
        <v>0.812840933464767</v>
      </c>
      <c r="BQ2445" s="27">
        <v>12014.3987118419</v>
      </c>
      <c r="BR2445" s="27">
        <v>1.40827442673726</v>
      </c>
      <c r="BS2445" s="27">
        <v>29254.2562995762</v>
      </c>
      <c r="BU2445">
        <f t="shared" si="152"/>
        <v>109911.741307873</v>
      </c>
      <c r="BV2445">
        <f t="shared" si="153"/>
        <v>181986.907711012</v>
      </c>
      <c r="BW2445" s="29">
        <v>2440</v>
      </c>
      <c r="BX2445">
        <f t="shared" si="154"/>
        <v>0</v>
      </c>
      <c r="BY2445">
        <f t="shared" si="155"/>
        <v>1</v>
      </c>
    </row>
    <row r="2446" spans="1:77">
      <c r="A2446" s="15">
        <v>2441</v>
      </c>
      <c r="BP2446" s="27">
        <v>0.817154370715993</v>
      </c>
      <c r="BQ2446" s="27">
        <v>14286.6888017462</v>
      </c>
      <c r="BR2446" s="27">
        <v>1.41214424109538</v>
      </c>
      <c r="BS2446" s="27">
        <v>30880.4267130536</v>
      </c>
      <c r="BU2446">
        <f t="shared" si="152"/>
        <v>108286.466805653</v>
      </c>
      <c r="BV2446">
        <f t="shared" si="153"/>
        <v>180941.209451253</v>
      </c>
      <c r="BW2446" s="29">
        <v>2441</v>
      </c>
      <c r="BX2446">
        <f t="shared" si="154"/>
        <v>0</v>
      </c>
      <c r="BY2446">
        <f t="shared" si="155"/>
        <v>1</v>
      </c>
    </row>
    <row r="2447" spans="1:77">
      <c r="A2447" s="15">
        <v>2442</v>
      </c>
      <c r="BP2447" s="27">
        <v>0.803317637682853</v>
      </c>
      <c r="BQ2447" s="27">
        <v>13616.4939007037</v>
      </c>
      <c r="BR2447" s="27">
        <v>1.39533990552369</v>
      </c>
      <c r="BS2447" s="27">
        <v>30485.252965569</v>
      </c>
      <c r="BU2447">
        <f t="shared" si="152"/>
        <v>106881.151751724</v>
      </c>
      <c r="BV2447">
        <f t="shared" si="153"/>
        <v>178815.732862984</v>
      </c>
      <c r="BW2447" s="29">
        <v>2442</v>
      </c>
      <c r="BX2447">
        <f t="shared" si="154"/>
        <v>0</v>
      </c>
      <c r="BY2447">
        <f t="shared" si="155"/>
        <v>1</v>
      </c>
    </row>
    <row r="2448" spans="1:77">
      <c r="A2448" s="15">
        <v>2443</v>
      </c>
      <c r="BP2448" s="27">
        <v>0.810743525958524</v>
      </c>
      <c r="BQ2448" s="27">
        <v>16521.9441965314</v>
      </c>
      <c r="BR2448" s="27">
        <v>1.36222222968029</v>
      </c>
      <c r="BS2448" s="27">
        <v>34381.1261294757</v>
      </c>
      <c r="BU2448">
        <f t="shared" si="152"/>
        <v>105089.584697247</v>
      </c>
      <c r="BV2448">
        <f t="shared" si="153"/>
        <v>169952.208322567</v>
      </c>
      <c r="BW2448" s="29">
        <v>2443</v>
      </c>
      <c r="BX2448">
        <f t="shared" si="154"/>
        <v>0</v>
      </c>
      <c r="BY2448">
        <f t="shared" si="155"/>
        <v>1</v>
      </c>
    </row>
    <row r="2449" spans="1:77">
      <c r="A2449" s="15">
        <v>2444</v>
      </c>
      <c r="BP2449" s="27">
        <v>0.798487629036656</v>
      </c>
      <c r="BQ2449" s="27">
        <v>11805.0279148227</v>
      </c>
      <c r="BR2449" s="27">
        <v>1.35970286941832</v>
      </c>
      <c r="BS2449" s="27">
        <v>27112.5125750523</v>
      </c>
      <c r="BU2449">
        <f t="shared" si="152"/>
        <v>107968.116440676</v>
      </c>
      <c r="BV2449">
        <f t="shared" si="153"/>
        <v>176842.917837696</v>
      </c>
      <c r="BW2449" s="29">
        <v>2444</v>
      </c>
      <c r="BX2449">
        <f t="shared" si="154"/>
        <v>0</v>
      </c>
      <c r="BY2449">
        <f t="shared" si="155"/>
        <v>1</v>
      </c>
    </row>
    <row r="2450" spans="1:77">
      <c r="A2450" s="15">
        <v>2445</v>
      </c>
      <c r="BP2450" s="27">
        <v>0.800063828348707</v>
      </c>
      <c r="BQ2450" s="27">
        <v>12930.0976236901</v>
      </c>
      <c r="BR2450" s="27">
        <v>1.36166773624415</v>
      </c>
      <c r="BS2450" s="27">
        <v>25673.5195661215</v>
      </c>
      <c r="BU2450">
        <f t="shared" si="152"/>
        <v>107079.476628616</v>
      </c>
      <c r="BV2450">
        <f t="shared" si="153"/>
        <v>178576.6408705</v>
      </c>
      <c r="BW2450" s="29">
        <v>2445</v>
      </c>
      <c r="BX2450">
        <f t="shared" si="154"/>
        <v>0</v>
      </c>
      <c r="BY2450">
        <f t="shared" si="155"/>
        <v>1</v>
      </c>
    </row>
    <row r="2451" spans="1:77">
      <c r="A2451" s="15">
        <v>2446</v>
      </c>
      <c r="BP2451" s="27">
        <v>0.822174874121037</v>
      </c>
      <c r="BQ2451" s="27">
        <v>15169.4862760482</v>
      </c>
      <c r="BR2451" s="27">
        <v>1.3987480678575</v>
      </c>
      <c r="BS2451" s="27">
        <v>28317.1436570523</v>
      </c>
      <c r="BU2451">
        <f t="shared" si="152"/>
        <v>108156.744842107</v>
      </c>
      <c r="BV2451">
        <f t="shared" si="153"/>
        <v>181495.066521572</v>
      </c>
      <c r="BW2451" s="29">
        <v>2446</v>
      </c>
      <c r="BX2451">
        <f t="shared" si="154"/>
        <v>0</v>
      </c>
      <c r="BY2451">
        <f t="shared" si="155"/>
        <v>1</v>
      </c>
    </row>
    <row r="2452" spans="1:77">
      <c r="A2452" s="15">
        <v>2447</v>
      </c>
      <c r="BP2452" s="27">
        <v>0.801082927759844</v>
      </c>
      <c r="BQ2452" s="27">
        <v>18170.2577009821</v>
      </c>
      <c r="BR2452" s="27">
        <v>1.38973246850919</v>
      </c>
      <c r="BS2452" s="27">
        <v>36825.1318579699</v>
      </c>
      <c r="BU2452">
        <f t="shared" si="152"/>
        <v>101992.181462995</v>
      </c>
      <c r="BV2452">
        <f t="shared" si="153"/>
        <v>171634.738418409</v>
      </c>
      <c r="BW2452" s="29">
        <v>2447</v>
      </c>
      <c r="BX2452">
        <f t="shared" si="154"/>
        <v>0</v>
      </c>
      <c r="BY2452">
        <f t="shared" si="155"/>
        <v>1</v>
      </c>
    </row>
    <row r="2453" spans="1:77">
      <c r="A2453" s="15">
        <v>2448</v>
      </c>
      <c r="BP2453" s="27">
        <v>0.829149795303489</v>
      </c>
      <c r="BQ2453" s="27">
        <v>19398.8116586229</v>
      </c>
      <c r="BR2453" s="27">
        <v>1.43410843067097</v>
      </c>
      <c r="BS2453" s="27">
        <v>40171.7804135302</v>
      </c>
      <c r="BU2453">
        <f t="shared" si="152"/>
        <v>104973.6576369</v>
      </c>
      <c r="BV2453">
        <f t="shared" si="153"/>
        <v>174944.484187116</v>
      </c>
      <c r="BW2453" s="29">
        <v>2448</v>
      </c>
      <c r="BX2453">
        <f t="shared" si="154"/>
        <v>0</v>
      </c>
      <c r="BY2453">
        <f t="shared" si="155"/>
        <v>1</v>
      </c>
    </row>
    <row r="2454" spans="1:77">
      <c r="A2454" s="15">
        <v>2449</v>
      </c>
      <c r="BP2454" s="27">
        <v>0.81766650772438</v>
      </c>
      <c r="BQ2454" s="27">
        <v>16396.2934016697</v>
      </c>
      <c r="BR2454" s="27">
        <v>1.42339316196574</v>
      </c>
      <c r="BS2454" s="27">
        <v>32877.6714289711</v>
      </c>
      <c r="BU2454">
        <f t="shared" si="152"/>
        <v>106253.682756987</v>
      </c>
      <c r="BV2454">
        <f t="shared" si="153"/>
        <v>180631.30286589</v>
      </c>
      <c r="BW2454" s="29">
        <v>2449</v>
      </c>
      <c r="BX2454">
        <f t="shared" si="154"/>
        <v>0</v>
      </c>
      <c r="BY2454">
        <f t="shared" si="155"/>
        <v>1</v>
      </c>
    </row>
    <row r="2455" spans="1:77">
      <c r="A2455" s="15">
        <v>2450</v>
      </c>
      <c r="BP2455" s="27">
        <v>0.889179041722218</v>
      </c>
      <c r="BQ2455" s="27">
        <v>13084.6555578202</v>
      </c>
      <c r="BR2455" s="27">
        <v>1.56682770391322</v>
      </c>
      <c r="BS2455" s="27">
        <v>27697.143198419</v>
      </c>
      <c r="BU2455">
        <f t="shared" si="152"/>
        <v>120292.200700512</v>
      </c>
      <c r="BV2455">
        <f t="shared" si="153"/>
        <v>207327.012388564</v>
      </c>
      <c r="BW2455" s="29">
        <v>2450</v>
      </c>
      <c r="BX2455">
        <f t="shared" si="154"/>
        <v>0</v>
      </c>
      <c r="BY2455">
        <f t="shared" si="155"/>
        <v>1</v>
      </c>
    </row>
    <row r="2456" spans="1:77">
      <c r="A2456" s="15">
        <v>2451</v>
      </c>
      <c r="BP2456" s="27">
        <v>0.810277565544342</v>
      </c>
      <c r="BQ2456" s="27">
        <v>13686.7875108481</v>
      </c>
      <c r="BR2456" s="27">
        <v>1.38305051439863</v>
      </c>
      <c r="BS2456" s="27">
        <v>27848.6056185934</v>
      </c>
      <c r="BU2456">
        <f t="shared" si="152"/>
        <v>107854.847320803</v>
      </c>
      <c r="BV2456">
        <f t="shared" si="153"/>
        <v>179608.971541201</v>
      </c>
      <c r="BW2456" s="29">
        <v>2451</v>
      </c>
      <c r="BX2456">
        <f t="shared" si="154"/>
        <v>0</v>
      </c>
      <c r="BY2456">
        <f t="shared" si="155"/>
        <v>1</v>
      </c>
    </row>
    <row r="2457" spans="1:77">
      <c r="A2457" s="15">
        <v>2452</v>
      </c>
      <c r="BP2457" s="27">
        <v>0.799734747041759</v>
      </c>
      <c r="BQ2457" s="27">
        <v>12843.937670489</v>
      </c>
      <c r="BR2457" s="27">
        <v>1.40930205167087</v>
      </c>
      <c r="BS2457" s="27">
        <v>26622.8456872687</v>
      </c>
      <c r="BU2457">
        <f t="shared" si="152"/>
        <v>107116.274385775</v>
      </c>
      <c r="BV2457">
        <f t="shared" si="153"/>
        <v>184772.462063361</v>
      </c>
      <c r="BW2457" s="29">
        <v>2452</v>
      </c>
      <c r="BX2457">
        <f t="shared" si="154"/>
        <v>0</v>
      </c>
      <c r="BY2457">
        <f t="shared" si="155"/>
        <v>1</v>
      </c>
    </row>
    <row r="2458" spans="1:77">
      <c r="A2458" s="15">
        <v>2453</v>
      </c>
      <c r="BP2458" s="27">
        <v>0.805489492285052</v>
      </c>
      <c r="BQ2458" s="27">
        <v>11855.8969036819</v>
      </c>
      <c r="BR2458" s="27">
        <v>1.38198692835347</v>
      </c>
      <c r="BS2458" s="27">
        <v>25159.3609812899</v>
      </c>
      <c r="BU2458">
        <f t="shared" si="152"/>
        <v>108967.526939076</v>
      </c>
      <c r="BV2458">
        <f t="shared" si="153"/>
        <v>182138.67827173</v>
      </c>
      <c r="BW2458" s="29">
        <v>2453</v>
      </c>
      <c r="BX2458">
        <f t="shared" si="154"/>
        <v>0</v>
      </c>
      <c r="BY2458">
        <f t="shared" si="155"/>
        <v>1</v>
      </c>
    </row>
    <row r="2459" spans="1:77">
      <c r="A2459" s="15">
        <v>2454</v>
      </c>
      <c r="BP2459" s="27">
        <v>0.817603719674156</v>
      </c>
      <c r="BQ2459" s="27">
        <v>11887.8215127958</v>
      </c>
      <c r="BR2459" s="27">
        <v>1.42474520589751</v>
      </c>
      <c r="BS2459" s="27">
        <v>25005.9739598147</v>
      </c>
      <c r="BU2459">
        <f t="shared" si="152"/>
        <v>110752.736438327</v>
      </c>
      <c r="BV2459">
        <f t="shared" si="153"/>
        <v>188705.806924812</v>
      </c>
      <c r="BW2459" s="29">
        <v>2454</v>
      </c>
      <c r="BX2459">
        <f t="shared" si="154"/>
        <v>0</v>
      </c>
      <c r="BY2459">
        <f t="shared" si="155"/>
        <v>1</v>
      </c>
    </row>
    <row r="2460" spans="1:77">
      <c r="A2460" s="15">
        <v>2455</v>
      </c>
      <c r="BP2460" s="27">
        <v>0.841154812673783</v>
      </c>
      <c r="BQ2460" s="27">
        <v>20100.5944079104</v>
      </c>
      <c r="BR2460" s="27">
        <v>1.4613689600202</v>
      </c>
      <c r="BS2460" s="27">
        <v>35035.0871154012</v>
      </c>
      <c r="BU2460">
        <f t="shared" si="152"/>
        <v>106072.627493157</v>
      </c>
      <c r="BV2460">
        <f t="shared" si="153"/>
        <v>184170.256887628</v>
      </c>
      <c r="BW2460" s="29">
        <v>2455</v>
      </c>
      <c r="BX2460">
        <f t="shared" si="154"/>
        <v>0</v>
      </c>
      <c r="BY2460">
        <f t="shared" si="155"/>
        <v>1</v>
      </c>
    </row>
    <row r="2461" spans="1:77">
      <c r="A2461" s="15">
        <v>2456</v>
      </c>
      <c r="BP2461" s="27">
        <v>0.798561708555198</v>
      </c>
      <c r="BQ2461" s="27">
        <v>12078.708619705</v>
      </c>
      <c r="BR2461" s="27">
        <v>1.38937320273257</v>
      </c>
      <c r="BS2461" s="27">
        <v>24991.1022121027</v>
      </c>
      <c r="BU2461">
        <f t="shared" si="152"/>
        <v>107705.547663575</v>
      </c>
      <c r="BV2461">
        <f t="shared" si="153"/>
        <v>183414.878197782</v>
      </c>
      <c r="BW2461" s="29">
        <v>2456</v>
      </c>
      <c r="BX2461">
        <f t="shared" si="154"/>
        <v>0</v>
      </c>
      <c r="BY2461">
        <f t="shared" si="155"/>
        <v>1</v>
      </c>
    </row>
    <row r="2462" spans="1:77">
      <c r="A2462" s="15">
        <v>2457</v>
      </c>
      <c r="BP2462" s="27">
        <v>0.804178410762227</v>
      </c>
      <c r="BQ2462" s="27">
        <v>15295.248310469</v>
      </c>
      <c r="BR2462" s="27">
        <v>1.36501415329953</v>
      </c>
      <c r="BS2462" s="27">
        <v>29474.7101072264</v>
      </c>
      <c r="BU2462">
        <f t="shared" si="152"/>
        <v>105331.513303865</v>
      </c>
      <c r="BV2462">
        <f t="shared" si="153"/>
        <v>175277.412887703</v>
      </c>
      <c r="BW2462" s="29">
        <v>2457</v>
      </c>
      <c r="BX2462">
        <f t="shared" si="154"/>
        <v>0</v>
      </c>
      <c r="BY2462">
        <f t="shared" si="155"/>
        <v>1</v>
      </c>
    </row>
    <row r="2463" spans="1:77">
      <c r="A2463" s="15">
        <v>2458</v>
      </c>
      <c r="BP2463" s="27">
        <v>0.816783015956509</v>
      </c>
      <c r="BQ2463" s="27">
        <v>14099.1902855493</v>
      </c>
      <c r="BR2463" s="27">
        <v>1.4017911013836</v>
      </c>
      <c r="BS2463" s="27">
        <v>27549.2545076044</v>
      </c>
      <c r="BU2463">
        <f t="shared" si="152"/>
        <v>108418.262107927</v>
      </c>
      <c r="BV2463">
        <f t="shared" si="153"/>
        <v>182719.410699935</v>
      </c>
      <c r="BW2463" s="29">
        <v>2458</v>
      </c>
      <c r="BX2463">
        <f t="shared" si="154"/>
        <v>0</v>
      </c>
      <c r="BY2463">
        <f t="shared" si="155"/>
        <v>1</v>
      </c>
    </row>
    <row r="2464" spans="1:77">
      <c r="A2464" s="15">
        <v>2459</v>
      </c>
      <c r="BP2464" s="27">
        <v>0.722854041506389</v>
      </c>
      <c r="BQ2464" s="27">
        <v>14101.8862390548</v>
      </c>
      <c r="BR2464" s="27">
        <v>1.23541670428987</v>
      </c>
      <c r="BS2464" s="27">
        <v>26969.3236148492</v>
      </c>
      <c r="BU2464">
        <f t="shared" si="152"/>
        <v>94326.2199869036</v>
      </c>
      <c r="BV2464">
        <f t="shared" si="153"/>
        <v>158343.182028632</v>
      </c>
      <c r="BW2464" s="29">
        <v>2459</v>
      </c>
      <c r="BX2464">
        <f t="shared" si="154"/>
        <v>0</v>
      </c>
      <c r="BY2464">
        <f t="shared" si="155"/>
        <v>1</v>
      </c>
    </row>
    <row r="2465" spans="1:77">
      <c r="A2465" s="15">
        <v>2460</v>
      </c>
      <c r="BP2465" s="27">
        <v>0.812360948258711</v>
      </c>
      <c r="BQ2465" s="27">
        <v>16676.9646532141</v>
      </c>
      <c r="BR2465" s="27">
        <v>1.40827340606257</v>
      </c>
      <c r="BS2465" s="27">
        <v>35781.937701846</v>
      </c>
      <c r="BU2465">
        <f t="shared" si="152"/>
        <v>105177.177585593</v>
      </c>
      <c r="BV2465">
        <f t="shared" si="153"/>
        <v>175459.073207539</v>
      </c>
      <c r="BW2465" s="29">
        <v>2460</v>
      </c>
      <c r="BX2465">
        <f t="shared" si="154"/>
        <v>0</v>
      </c>
      <c r="BY2465">
        <f t="shared" si="155"/>
        <v>1</v>
      </c>
    </row>
    <row r="2466" spans="1:77">
      <c r="A2466" s="15">
        <v>2461</v>
      </c>
      <c r="BP2466" s="27">
        <v>0.821727684343289</v>
      </c>
      <c r="BQ2466" s="27">
        <v>14952.0324517754</v>
      </c>
      <c r="BR2466" s="27">
        <v>1.41313894185514</v>
      </c>
      <c r="BS2466" s="27">
        <v>28872.8138886396</v>
      </c>
      <c r="BU2466">
        <f t="shared" si="152"/>
        <v>108307.120199718</v>
      </c>
      <c r="BV2466">
        <f t="shared" si="153"/>
        <v>183098.027389631</v>
      </c>
      <c r="BW2466" s="29">
        <v>2461</v>
      </c>
      <c r="BX2466">
        <f t="shared" si="154"/>
        <v>0</v>
      </c>
      <c r="BY2466">
        <f t="shared" si="155"/>
        <v>1</v>
      </c>
    </row>
    <row r="2467" spans="1:77">
      <c r="A2467" s="15">
        <v>2462</v>
      </c>
      <c r="BP2467" s="27">
        <v>0.778910003834128</v>
      </c>
      <c r="BQ2467" s="27">
        <v>13685.7527627016</v>
      </c>
      <c r="BR2467" s="27">
        <v>1.34734356286652</v>
      </c>
      <c r="BS2467" s="27">
        <v>27436.3280635362</v>
      </c>
      <c r="BU2467">
        <f t="shared" si="152"/>
        <v>103150.747812418</v>
      </c>
      <c r="BV2467">
        <f t="shared" si="153"/>
        <v>174665.206366442</v>
      </c>
      <c r="BW2467" s="29">
        <v>2462</v>
      </c>
      <c r="BX2467">
        <f t="shared" si="154"/>
        <v>0</v>
      </c>
      <c r="BY2467">
        <f t="shared" si="155"/>
        <v>1</v>
      </c>
    </row>
    <row r="2468" spans="1:77">
      <c r="A2468" s="15">
        <v>2463</v>
      </c>
      <c r="BP2468" s="27">
        <v>0.788740207126913</v>
      </c>
      <c r="BQ2468" s="27">
        <v>12754.0311876383</v>
      </c>
      <c r="BR2468" s="27">
        <v>1.35163234257129</v>
      </c>
      <c r="BS2468" s="27">
        <v>30298.7789300952</v>
      </c>
      <c r="BU2468">
        <f t="shared" si="152"/>
        <v>105556.999881399</v>
      </c>
      <c r="BV2468">
        <f t="shared" si="153"/>
        <v>172446.072455598</v>
      </c>
      <c r="BW2468" s="29">
        <v>2463</v>
      </c>
      <c r="BX2468">
        <f t="shared" si="154"/>
        <v>0</v>
      </c>
      <c r="BY2468">
        <f t="shared" si="155"/>
        <v>1</v>
      </c>
    </row>
    <row r="2469" spans="1:77">
      <c r="A2469" s="15">
        <v>2464</v>
      </c>
      <c r="BP2469" s="27">
        <v>0.738265778733325</v>
      </c>
      <c r="BQ2469" s="27">
        <v>16973.078212351</v>
      </c>
      <c r="BR2469" s="27">
        <v>1.24421777707452</v>
      </c>
      <c r="BS2469" s="27">
        <v>29797.55098393</v>
      </c>
      <c r="BU2469">
        <f t="shared" si="152"/>
        <v>93766.7885976477</v>
      </c>
      <c r="BV2469">
        <f t="shared" si="153"/>
        <v>156835.115577247</v>
      </c>
      <c r="BW2469" s="29">
        <v>2464</v>
      </c>
      <c r="BX2469">
        <f t="shared" si="154"/>
        <v>0</v>
      </c>
      <c r="BY2469">
        <f t="shared" si="155"/>
        <v>1</v>
      </c>
    </row>
    <row r="2470" spans="1:77">
      <c r="A2470" s="15">
        <v>2465</v>
      </c>
      <c r="BP2470" s="27">
        <v>0.796110575450565</v>
      </c>
      <c r="BQ2470" s="27">
        <v>15881.5569583097</v>
      </c>
      <c r="BR2470" s="27">
        <v>1.34223318771173</v>
      </c>
      <c r="BS2470" s="27">
        <v>28876.9680427955</v>
      </c>
      <c r="BU2470">
        <f t="shared" si="152"/>
        <v>103535.029359275</v>
      </c>
      <c r="BV2470">
        <f t="shared" si="153"/>
        <v>172458.010113965</v>
      </c>
      <c r="BW2470" s="29">
        <v>2465</v>
      </c>
      <c r="BX2470">
        <f t="shared" si="154"/>
        <v>0</v>
      </c>
      <c r="BY2470">
        <f t="shared" si="155"/>
        <v>1</v>
      </c>
    </row>
    <row r="2471" spans="1:77">
      <c r="A2471" s="15">
        <v>2466</v>
      </c>
      <c r="BP2471" s="27">
        <v>0.729390847365712</v>
      </c>
      <c r="BQ2471" s="27">
        <v>13750.7837709399</v>
      </c>
      <c r="BR2471" s="27">
        <v>1.22176360739674</v>
      </c>
      <c r="BS2471" s="27">
        <v>26771.3201766073</v>
      </c>
      <c r="BU2471">
        <f t="shared" si="152"/>
        <v>95657.8433339169</v>
      </c>
      <c r="BV2471">
        <f t="shared" si="153"/>
        <v>156493.220932903</v>
      </c>
      <c r="BW2471" s="29">
        <v>2466</v>
      </c>
      <c r="BX2471">
        <f t="shared" si="154"/>
        <v>0</v>
      </c>
      <c r="BY2471">
        <f t="shared" si="155"/>
        <v>1</v>
      </c>
    </row>
    <row r="2472" spans="1:77">
      <c r="A2472" s="15">
        <v>2467</v>
      </c>
      <c r="BP2472" s="27">
        <v>0.778843403895505</v>
      </c>
      <c r="BQ2472" s="27">
        <v>15384.4035627518</v>
      </c>
      <c r="BR2472" s="27">
        <v>1.32539139359681</v>
      </c>
      <c r="BS2472" s="27">
        <v>32178.6876891772</v>
      </c>
      <c r="BU2472">
        <f t="shared" si="152"/>
        <v>101442.107021574</v>
      </c>
      <c r="BV2472">
        <f t="shared" si="153"/>
        <v>166630.021350344</v>
      </c>
      <c r="BW2472" s="29">
        <v>2467</v>
      </c>
      <c r="BX2472">
        <f t="shared" si="154"/>
        <v>0</v>
      </c>
      <c r="BY2472">
        <f t="shared" si="155"/>
        <v>1</v>
      </c>
    </row>
    <row r="2473" spans="1:77">
      <c r="A2473" s="15">
        <v>2468</v>
      </c>
      <c r="BP2473" s="27">
        <v>0.734631676905029</v>
      </c>
      <c r="BQ2473" s="27">
        <v>16444.4552905145</v>
      </c>
      <c r="BR2473" s="27">
        <v>1.26075075623434</v>
      </c>
      <c r="BS2473" s="27">
        <v>34836.9125082496</v>
      </c>
      <c r="BU2473">
        <f t="shared" si="152"/>
        <v>93750.2962452398</v>
      </c>
      <c r="BV2473">
        <f t="shared" si="153"/>
        <v>154275.700926901</v>
      </c>
      <c r="BW2473" s="29">
        <v>2468</v>
      </c>
      <c r="BX2473">
        <f t="shared" si="154"/>
        <v>0</v>
      </c>
      <c r="BY2473">
        <f t="shared" si="155"/>
        <v>1</v>
      </c>
    </row>
    <row r="2474" spans="1:77">
      <c r="A2474" s="15">
        <v>2469</v>
      </c>
      <c r="BP2474" s="27">
        <v>0.771766271529438</v>
      </c>
      <c r="BQ2474" s="27">
        <v>18798.2527686081</v>
      </c>
      <c r="BR2474" s="27">
        <v>1.31725931590672</v>
      </c>
      <c r="BS2474" s="27">
        <v>33023.7498641194</v>
      </c>
      <c r="BU2474">
        <f t="shared" si="152"/>
        <v>96966.6879608076</v>
      </c>
      <c r="BV2474">
        <f t="shared" si="153"/>
        <v>164565.147521888</v>
      </c>
      <c r="BW2474" s="29">
        <v>2469</v>
      </c>
      <c r="BX2474">
        <f t="shared" si="154"/>
        <v>0</v>
      </c>
      <c r="BY2474">
        <f t="shared" si="155"/>
        <v>1</v>
      </c>
    </row>
    <row r="2475" spans="1:77">
      <c r="A2475" s="15">
        <v>2470</v>
      </c>
      <c r="BP2475" s="27">
        <v>0.821020699135968</v>
      </c>
      <c r="BQ2475" s="27">
        <v>14961.1274754681</v>
      </c>
      <c r="BR2475" s="27">
        <v>1.4342924799936</v>
      </c>
      <c r="BS2475" s="27">
        <v>29702.653912539</v>
      </c>
      <c r="BU2475">
        <f t="shared" si="152"/>
        <v>108191.977394927</v>
      </c>
      <c r="BV2475">
        <f t="shared" si="153"/>
        <v>185441.218086501</v>
      </c>
      <c r="BW2475" s="29">
        <v>2470</v>
      </c>
      <c r="BX2475">
        <f t="shared" si="154"/>
        <v>0</v>
      </c>
      <c r="BY2475">
        <f t="shared" si="155"/>
        <v>1</v>
      </c>
    </row>
    <row r="2476" spans="1:77">
      <c r="A2476" s="15">
        <v>2471</v>
      </c>
      <c r="BP2476" s="27">
        <v>0.871708318991422</v>
      </c>
      <c r="BQ2476" s="27">
        <v>16190.929486916</v>
      </c>
      <c r="BR2476" s="27">
        <v>1.52842618572336</v>
      </c>
      <c r="BS2476" s="27">
        <v>31204.9092685251</v>
      </c>
      <c r="BU2476">
        <f t="shared" si="152"/>
        <v>114565.318361797</v>
      </c>
      <c r="BV2476">
        <f t="shared" si="153"/>
        <v>198059.018589978</v>
      </c>
      <c r="BW2476" s="29">
        <v>2471</v>
      </c>
      <c r="BX2476">
        <f t="shared" si="154"/>
        <v>0</v>
      </c>
      <c r="BY2476">
        <f t="shared" si="155"/>
        <v>1</v>
      </c>
    </row>
    <row r="2477" spans="1:77">
      <c r="A2477" s="15">
        <v>2472</v>
      </c>
      <c r="BP2477" s="27">
        <v>0.757527156062458</v>
      </c>
      <c r="BQ2477" s="27">
        <v>12544.0062615943</v>
      </c>
      <c r="BR2477" s="27">
        <v>1.30392912445026</v>
      </c>
      <c r="BS2477" s="27">
        <v>24524.1974866999</v>
      </c>
      <c r="BU2477">
        <f t="shared" si="152"/>
        <v>101085.067147774</v>
      </c>
      <c r="BV2477">
        <f t="shared" si="153"/>
        <v>171065.171180839</v>
      </c>
      <c r="BW2477" s="29">
        <v>2472</v>
      </c>
      <c r="BX2477">
        <f t="shared" si="154"/>
        <v>0</v>
      </c>
      <c r="BY2477">
        <f t="shared" si="155"/>
        <v>1</v>
      </c>
    </row>
    <row r="2478" spans="1:77">
      <c r="A2478" s="15">
        <v>2473</v>
      </c>
      <c r="BP2478" s="27">
        <v>0.817026392392407</v>
      </c>
      <c r="BQ2478" s="27">
        <v>15994.195308862</v>
      </c>
      <c r="BR2478" s="27">
        <v>1.43145132984762</v>
      </c>
      <c r="BS2478" s="27">
        <v>31822.7900463295</v>
      </c>
      <c r="BU2478">
        <f t="shared" si="152"/>
        <v>106559.763549999</v>
      </c>
      <c r="BV2478">
        <f t="shared" si="153"/>
        <v>182894.909430813</v>
      </c>
      <c r="BW2478" s="29">
        <v>2473</v>
      </c>
      <c r="BX2478">
        <f t="shared" si="154"/>
        <v>0</v>
      </c>
      <c r="BY2478">
        <f t="shared" si="155"/>
        <v>1</v>
      </c>
    </row>
    <row r="2479" spans="1:77">
      <c r="A2479" s="15">
        <v>2474</v>
      </c>
      <c r="BP2479" s="27">
        <v>0.82210351765349</v>
      </c>
      <c r="BQ2479" s="27">
        <v>11230.2728647184</v>
      </c>
      <c r="BR2479" s="27">
        <v>1.39343044733559</v>
      </c>
      <c r="BS2479" s="27">
        <v>23786.6210832807</v>
      </c>
      <c r="BU2479">
        <f t="shared" si="152"/>
        <v>112085.254783305</v>
      </c>
      <c r="BV2479">
        <f t="shared" si="153"/>
        <v>185227.946017058</v>
      </c>
      <c r="BW2479" s="29">
        <v>2474</v>
      </c>
      <c r="BX2479">
        <f t="shared" si="154"/>
        <v>0</v>
      </c>
      <c r="BY2479">
        <f t="shared" si="155"/>
        <v>1</v>
      </c>
    </row>
    <row r="2480" spans="1:77">
      <c r="A2480" s="15">
        <v>2475</v>
      </c>
      <c r="BP2480" s="27">
        <v>0.817246709547909</v>
      </c>
      <c r="BQ2480" s="27">
        <v>13705.3841772262</v>
      </c>
      <c r="BR2480" s="27">
        <v>1.43663139856324</v>
      </c>
      <c r="BS2480" s="27">
        <v>26089.2700041503</v>
      </c>
      <c r="BU2480">
        <f t="shared" si="152"/>
        <v>108881.62225496</v>
      </c>
      <c r="BV2480">
        <f t="shared" si="153"/>
        <v>189405.439780335</v>
      </c>
      <c r="BW2480" s="29">
        <v>2475</v>
      </c>
      <c r="BX2480">
        <f t="shared" si="154"/>
        <v>0</v>
      </c>
      <c r="BY2480">
        <f t="shared" si="155"/>
        <v>1</v>
      </c>
    </row>
    <row r="2481" spans="1:77">
      <c r="A2481" s="15">
        <v>2476</v>
      </c>
      <c r="BP2481" s="27">
        <v>0.781099186173205</v>
      </c>
      <c r="BQ2481" s="27">
        <v>15754.1811524613</v>
      </c>
      <c r="BR2481" s="27">
        <v>1.35111575168378</v>
      </c>
      <c r="BS2481" s="27">
        <v>32043.9704657964</v>
      </c>
      <c r="BU2481">
        <f t="shared" si="152"/>
        <v>101410.696773519</v>
      </c>
      <c r="BV2481">
        <f t="shared" si="153"/>
        <v>170623.392286771</v>
      </c>
      <c r="BW2481" s="29">
        <v>2476</v>
      </c>
      <c r="BX2481">
        <f t="shared" si="154"/>
        <v>0</v>
      </c>
      <c r="BY2481">
        <f t="shared" si="155"/>
        <v>1</v>
      </c>
    </row>
    <row r="2482" spans="1:77">
      <c r="A2482" s="15">
        <v>2477</v>
      </c>
      <c r="BP2482" s="27">
        <v>0.839573481259253</v>
      </c>
      <c r="BQ2482" s="27">
        <v>12196.7143112932</v>
      </c>
      <c r="BR2482" s="27">
        <v>1.44686268268283</v>
      </c>
      <c r="BS2482" s="27">
        <v>25720.7059062317</v>
      </c>
      <c r="BU2482">
        <f t="shared" si="152"/>
        <v>113739.307877595</v>
      </c>
      <c r="BV2482">
        <f t="shared" si="153"/>
        <v>191308.696496193</v>
      </c>
      <c r="BW2482" s="29">
        <v>2477</v>
      </c>
      <c r="BX2482">
        <f t="shared" si="154"/>
        <v>0</v>
      </c>
      <c r="BY2482">
        <f t="shared" si="155"/>
        <v>1</v>
      </c>
    </row>
    <row r="2483" spans="1:77">
      <c r="A2483" s="15">
        <v>2478</v>
      </c>
      <c r="BP2483" s="27">
        <v>0.833008649258394</v>
      </c>
      <c r="BQ2483" s="27">
        <v>16921.9047081626</v>
      </c>
      <c r="BR2483" s="27">
        <v>1.45855059407884</v>
      </c>
      <c r="BS2483" s="27">
        <v>32625.4969123883</v>
      </c>
      <c r="BU2483">
        <f t="shared" si="152"/>
        <v>108029.392680596</v>
      </c>
      <c r="BV2483">
        <f t="shared" si="153"/>
        <v>186157.092199438</v>
      </c>
      <c r="BW2483" s="29">
        <v>2478</v>
      </c>
      <c r="BX2483">
        <f t="shared" si="154"/>
        <v>0</v>
      </c>
      <c r="BY2483">
        <f t="shared" si="155"/>
        <v>1</v>
      </c>
    </row>
    <row r="2484" spans="1:77">
      <c r="A2484" s="15">
        <v>2479</v>
      </c>
      <c r="BP2484" s="27">
        <v>0.776395701438163</v>
      </c>
      <c r="BQ2484" s="27">
        <v>12279.8823721149</v>
      </c>
      <c r="BR2484" s="27">
        <v>1.32571549583898</v>
      </c>
      <c r="BS2484" s="27">
        <v>29114.1439282869</v>
      </c>
      <c r="BU2484">
        <f t="shared" si="152"/>
        <v>104179.47284361</v>
      </c>
      <c r="BV2484">
        <f t="shared" si="153"/>
        <v>169743.180447561</v>
      </c>
      <c r="BW2484" s="29">
        <v>2479</v>
      </c>
      <c r="BX2484">
        <f t="shared" si="154"/>
        <v>0</v>
      </c>
      <c r="BY2484">
        <f t="shared" si="155"/>
        <v>1</v>
      </c>
    </row>
    <row r="2485" spans="1:77">
      <c r="A2485" s="15">
        <v>2480</v>
      </c>
      <c r="BP2485" s="27">
        <v>0.800755394106961</v>
      </c>
      <c r="BQ2485" s="27">
        <v>12001.5654935854</v>
      </c>
      <c r="BR2485" s="27">
        <v>1.37603283980993</v>
      </c>
      <c r="BS2485" s="27">
        <v>26553.9958476489</v>
      </c>
      <c r="BU2485">
        <f t="shared" si="152"/>
        <v>108111.743622459</v>
      </c>
      <c r="BV2485">
        <f t="shared" si="153"/>
        <v>179850.93012384</v>
      </c>
      <c r="BW2485" s="29">
        <v>2480</v>
      </c>
      <c r="BX2485">
        <f t="shared" si="154"/>
        <v>0</v>
      </c>
      <c r="BY2485">
        <f t="shared" si="155"/>
        <v>1</v>
      </c>
    </row>
    <row r="2486" spans="1:77">
      <c r="A2486" s="15">
        <v>2481</v>
      </c>
      <c r="BP2486" s="27">
        <v>0.836343697887183</v>
      </c>
      <c r="BQ2486" s="27">
        <v>16157.4036935076</v>
      </c>
      <c r="BR2486" s="27">
        <v>1.43812789876164</v>
      </c>
      <c r="BS2486" s="27">
        <v>37171.8495024244</v>
      </c>
      <c r="BU2486">
        <f t="shared" si="152"/>
        <v>109294.15098957</v>
      </c>
      <c r="BV2486">
        <f t="shared" si="153"/>
        <v>178547.335311822</v>
      </c>
      <c r="BW2486" s="29">
        <v>2481</v>
      </c>
      <c r="BX2486">
        <f t="shared" si="154"/>
        <v>0</v>
      </c>
      <c r="BY2486">
        <f t="shared" si="155"/>
        <v>1</v>
      </c>
    </row>
    <row r="2487" spans="1:77">
      <c r="A2487" s="15">
        <v>2482</v>
      </c>
      <c r="BP2487" s="27">
        <v>0.769375186802496</v>
      </c>
      <c r="BQ2487" s="27">
        <v>12186.4390474395</v>
      </c>
      <c r="BR2487" s="27">
        <v>1.32431643013094</v>
      </c>
      <c r="BS2487" s="27">
        <v>24976.308714687</v>
      </c>
      <c r="BU2487">
        <f t="shared" si="152"/>
        <v>103219.838972935</v>
      </c>
      <c r="BV2487">
        <f t="shared" si="153"/>
        <v>173671.155804954</v>
      </c>
      <c r="BW2487" s="29">
        <v>2482</v>
      </c>
      <c r="BX2487">
        <f t="shared" si="154"/>
        <v>0</v>
      </c>
      <c r="BY2487">
        <f t="shared" si="155"/>
        <v>1</v>
      </c>
    </row>
    <row r="2488" spans="1:77">
      <c r="A2488" s="15">
        <v>2483</v>
      </c>
      <c r="BP2488" s="27">
        <v>0.860314788067797</v>
      </c>
      <c r="BQ2488" s="27">
        <v>14953.1973800538</v>
      </c>
      <c r="BR2488" s="27">
        <v>1.50160866856273</v>
      </c>
      <c r="BS2488" s="27">
        <v>32830.0994478531</v>
      </c>
      <c r="BU2488">
        <f t="shared" si="152"/>
        <v>114094.020830116</v>
      </c>
      <c r="BV2488">
        <f t="shared" si="153"/>
        <v>192411.200836556</v>
      </c>
      <c r="BW2488" s="29">
        <v>2483</v>
      </c>
      <c r="BX2488">
        <f t="shared" si="154"/>
        <v>0</v>
      </c>
      <c r="BY2488">
        <f t="shared" si="155"/>
        <v>1</v>
      </c>
    </row>
    <row r="2489" spans="1:77">
      <c r="A2489" s="15">
        <v>2484</v>
      </c>
      <c r="BP2489" s="27">
        <v>0.814049130576952</v>
      </c>
      <c r="BQ2489" s="27">
        <v>15049.6109536417</v>
      </c>
      <c r="BR2489" s="27">
        <v>1.37956985968013</v>
      </c>
      <c r="BS2489" s="27">
        <v>28267.3989418241</v>
      </c>
      <c r="BU2489">
        <f t="shared" si="152"/>
        <v>107057.758632901</v>
      </c>
      <c r="BV2489">
        <f t="shared" si="153"/>
        <v>178668.080010195</v>
      </c>
      <c r="BW2489" s="29">
        <v>2484</v>
      </c>
      <c r="BX2489">
        <f t="shared" si="154"/>
        <v>0</v>
      </c>
      <c r="BY2489">
        <f t="shared" si="155"/>
        <v>1</v>
      </c>
    </row>
    <row r="2490" spans="1:77">
      <c r="A2490" s="15">
        <v>2485</v>
      </c>
      <c r="BP2490" s="27">
        <v>0.819452641950621</v>
      </c>
      <c r="BQ2490" s="27">
        <v>18858.621125312</v>
      </c>
      <c r="BR2490" s="27">
        <v>1.39211281706345</v>
      </c>
      <c r="BS2490" s="27">
        <v>34446.5755277786</v>
      </c>
      <c r="BU2490">
        <f t="shared" si="152"/>
        <v>104059.275167281</v>
      </c>
      <c r="BV2490">
        <f t="shared" si="153"/>
        <v>174370.347031738</v>
      </c>
      <c r="BW2490" s="29">
        <v>2485</v>
      </c>
      <c r="BX2490">
        <f t="shared" si="154"/>
        <v>0</v>
      </c>
      <c r="BY2490">
        <f t="shared" si="155"/>
        <v>1</v>
      </c>
    </row>
    <row r="2491" spans="1:77">
      <c r="A2491" s="15">
        <v>2486</v>
      </c>
      <c r="BP2491" s="27">
        <v>0.786642023344847</v>
      </c>
      <c r="BQ2491" s="27">
        <v>10869.6988397665</v>
      </c>
      <c r="BR2491" s="27">
        <v>1.35745474712152</v>
      </c>
      <c r="BS2491" s="27">
        <v>26966.7801856838</v>
      </c>
      <c r="BU2491">
        <f t="shared" si="152"/>
        <v>107126.60466196</v>
      </c>
      <c r="BV2491">
        <f t="shared" si="153"/>
        <v>176651.431882544</v>
      </c>
      <c r="BW2491" s="29">
        <v>2486</v>
      </c>
      <c r="BX2491">
        <f t="shared" si="154"/>
        <v>0</v>
      </c>
      <c r="BY2491">
        <f t="shared" si="155"/>
        <v>1</v>
      </c>
    </row>
    <row r="2492" spans="1:77">
      <c r="A2492" s="15">
        <v>2487</v>
      </c>
      <c r="BP2492" s="27">
        <v>0.815332232518766</v>
      </c>
      <c r="BQ2492" s="27">
        <v>19321.1456402415</v>
      </c>
      <c r="BR2492" s="27">
        <v>1.39323578648162</v>
      </c>
      <c r="BS2492" s="27">
        <v>38904.8110812986</v>
      </c>
      <c r="BU2492">
        <f t="shared" si="152"/>
        <v>102978.689237573</v>
      </c>
      <c r="BV2492">
        <f t="shared" si="153"/>
        <v>170080.556890944</v>
      </c>
      <c r="BW2492" s="29">
        <v>2487</v>
      </c>
      <c r="BX2492">
        <f t="shared" si="154"/>
        <v>0</v>
      </c>
      <c r="BY2492">
        <f t="shared" si="155"/>
        <v>1</v>
      </c>
    </row>
    <row r="2493" spans="1:77">
      <c r="A2493" s="15">
        <v>2488</v>
      </c>
      <c r="BP2493" s="27">
        <v>0.850853063358954</v>
      </c>
      <c r="BQ2493" s="27">
        <v>17731.5961613524</v>
      </c>
      <c r="BR2493" s="27">
        <v>1.46473450105058</v>
      </c>
      <c r="BS2493" s="27">
        <v>33870.1380607575</v>
      </c>
      <c r="BU2493">
        <f t="shared" si="152"/>
        <v>109896.363342491</v>
      </c>
      <c r="BV2493">
        <f t="shared" si="153"/>
        <v>185840.037096829</v>
      </c>
      <c r="BW2493" s="29">
        <v>2488</v>
      </c>
      <c r="BX2493">
        <f t="shared" si="154"/>
        <v>0</v>
      </c>
      <c r="BY2493">
        <f t="shared" si="155"/>
        <v>1</v>
      </c>
    </row>
    <row r="2494" spans="1:77">
      <c r="A2494" s="15">
        <v>2489</v>
      </c>
      <c r="BP2494" s="27">
        <v>0.795817735336247</v>
      </c>
      <c r="BQ2494" s="27">
        <v>11387.2565355076</v>
      </c>
      <c r="BR2494" s="27">
        <v>1.33230647355108</v>
      </c>
      <c r="BS2494" s="27">
        <v>24165.0797803097</v>
      </c>
      <c r="BU2494">
        <f t="shared" si="152"/>
        <v>107985.403764929</v>
      </c>
      <c r="BV2494">
        <f t="shared" si="153"/>
        <v>175680.891252352</v>
      </c>
      <c r="BW2494" s="29">
        <v>2489</v>
      </c>
      <c r="BX2494">
        <f t="shared" si="154"/>
        <v>0</v>
      </c>
      <c r="BY2494">
        <f t="shared" si="155"/>
        <v>1</v>
      </c>
    </row>
    <row r="2495" spans="1:77">
      <c r="A2495" s="15">
        <v>2490</v>
      </c>
      <c r="BP2495" s="27">
        <v>0.857697918135784</v>
      </c>
      <c r="BQ2495" s="27">
        <v>16145.5772753259</v>
      </c>
      <c r="BR2495" s="27">
        <v>1.50935492007572</v>
      </c>
      <c r="BS2495" s="27">
        <v>31734.6509434395</v>
      </c>
      <c r="BU2495">
        <f t="shared" si="152"/>
        <v>112509.110445042</v>
      </c>
      <c r="BV2495">
        <f t="shared" si="153"/>
        <v>194668.587067918</v>
      </c>
      <c r="BW2495" s="29">
        <v>2490</v>
      </c>
      <c r="BX2495">
        <f t="shared" si="154"/>
        <v>0</v>
      </c>
      <c r="BY2495">
        <f t="shared" si="155"/>
        <v>1</v>
      </c>
    </row>
    <row r="2496" spans="1:77">
      <c r="A2496" s="15">
        <v>2491</v>
      </c>
      <c r="BP2496" s="27">
        <v>0.80945309716065</v>
      </c>
      <c r="BQ2496" s="27">
        <v>17901.8945955307</v>
      </c>
      <c r="BR2496" s="27">
        <v>1.38998841643428</v>
      </c>
      <c r="BS2496" s="27">
        <v>28344.3779855656</v>
      </c>
      <c r="BU2496">
        <f t="shared" si="152"/>
        <v>103516.069978567</v>
      </c>
      <c r="BV2496">
        <f t="shared" si="153"/>
        <v>180153.884479576</v>
      </c>
      <c r="BW2496" s="29">
        <v>2491</v>
      </c>
      <c r="BX2496">
        <f t="shared" si="154"/>
        <v>0</v>
      </c>
      <c r="BY2496">
        <f t="shared" si="155"/>
        <v>1</v>
      </c>
    </row>
    <row r="2497" spans="1:77">
      <c r="A2497" s="15">
        <v>2492</v>
      </c>
      <c r="BP2497" s="27">
        <v>0.748478843265315</v>
      </c>
      <c r="BQ2497" s="27">
        <v>10598.9250329559</v>
      </c>
      <c r="BR2497" s="27">
        <v>1.26021038889358</v>
      </c>
      <c r="BS2497" s="27">
        <v>25734.5201344976</v>
      </c>
      <c r="BU2497">
        <f t="shared" si="152"/>
        <v>101672.901456841</v>
      </c>
      <c r="BV2497">
        <f t="shared" si="153"/>
        <v>163297.038199539</v>
      </c>
      <c r="BW2497" s="29">
        <v>2492</v>
      </c>
      <c r="BX2497">
        <f t="shared" si="154"/>
        <v>0</v>
      </c>
      <c r="BY2497">
        <f t="shared" si="155"/>
        <v>1</v>
      </c>
    </row>
    <row r="2498" spans="1:77">
      <c r="A2498" s="15">
        <v>2493</v>
      </c>
      <c r="BP2498" s="27">
        <v>0.818286469909811</v>
      </c>
      <c r="BQ2498" s="27">
        <v>13933.3333308788</v>
      </c>
      <c r="BR2498" s="27">
        <v>1.39968355019446</v>
      </c>
      <c r="BS2498" s="27">
        <v>29638.4533771579</v>
      </c>
      <c r="BU2498">
        <f t="shared" si="152"/>
        <v>108809.637155593</v>
      </c>
      <c r="BV2498">
        <f t="shared" si="153"/>
        <v>180314.079152011</v>
      </c>
      <c r="BW2498" s="29">
        <v>2493</v>
      </c>
      <c r="BX2498">
        <f t="shared" si="154"/>
        <v>0</v>
      </c>
      <c r="BY2498">
        <f t="shared" si="155"/>
        <v>1</v>
      </c>
    </row>
    <row r="2499" spans="1:77">
      <c r="A2499" s="15">
        <v>2494</v>
      </c>
      <c r="BP2499" s="27">
        <v>0.826593631644092</v>
      </c>
      <c r="BQ2499" s="27">
        <v>16209.9962032007</v>
      </c>
      <c r="BR2499" s="27">
        <v>1.4157002460412</v>
      </c>
      <c r="BS2499" s="27">
        <v>34752.3240894673</v>
      </c>
      <c r="BU2499">
        <f t="shared" si="152"/>
        <v>107779.048543413</v>
      </c>
      <c r="BV2499">
        <f t="shared" si="153"/>
        <v>177602.712816712</v>
      </c>
      <c r="BW2499" s="29">
        <v>2494</v>
      </c>
      <c r="BX2499">
        <f t="shared" si="154"/>
        <v>0</v>
      </c>
      <c r="BY2499">
        <f t="shared" si="155"/>
        <v>1</v>
      </c>
    </row>
    <row r="2500" spans="1:77">
      <c r="A2500" s="15">
        <v>2495</v>
      </c>
      <c r="BP2500" s="27">
        <v>0.813019111983641</v>
      </c>
      <c r="BQ2500" s="27">
        <v>14096.7315024007</v>
      </c>
      <c r="BR2500" s="27">
        <v>1.40667556488818</v>
      </c>
      <c r="BS2500" s="27">
        <v>27984.7308613137</v>
      </c>
      <c r="BU2500">
        <f t="shared" si="152"/>
        <v>107856.135295145</v>
      </c>
      <c r="BV2500">
        <f t="shared" si="153"/>
        <v>183016.603871914</v>
      </c>
      <c r="BW2500" s="29">
        <v>2495</v>
      </c>
      <c r="BX2500">
        <f t="shared" si="154"/>
        <v>0</v>
      </c>
      <c r="BY2500">
        <f t="shared" si="155"/>
        <v>1</v>
      </c>
    </row>
    <row r="2501" spans="1:77">
      <c r="A2501" s="15">
        <v>2496</v>
      </c>
      <c r="BP2501" s="27">
        <v>0.800757392862621</v>
      </c>
      <c r="BQ2501" s="27">
        <v>12898.0716097606</v>
      </c>
      <c r="BR2501" s="27">
        <v>1.37612961032504</v>
      </c>
      <c r="BS2501" s="27">
        <v>25850.5081876347</v>
      </c>
      <c r="BU2501">
        <f t="shared" si="152"/>
        <v>107215.537319632</v>
      </c>
      <c r="BV2501">
        <f t="shared" si="153"/>
        <v>180568.933361122</v>
      </c>
      <c r="BW2501" s="29">
        <v>2496</v>
      </c>
      <c r="BX2501">
        <f t="shared" si="154"/>
        <v>0</v>
      </c>
      <c r="BY2501">
        <f t="shared" si="155"/>
        <v>1</v>
      </c>
    </row>
    <row r="2502" spans="1:77">
      <c r="A2502" s="15">
        <v>2497</v>
      </c>
      <c r="BP2502" s="27">
        <v>0.842598682553905</v>
      </c>
      <c r="BQ2502" s="27">
        <v>12111.7632800769</v>
      </c>
      <c r="BR2502" s="27">
        <v>1.42777136897003</v>
      </c>
      <c r="BS2502" s="27">
        <v>25377.4049917213</v>
      </c>
      <c r="BU2502">
        <f t="shared" si="152"/>
        <v>114278.039103009</v>
      </c>
      <c r="BV2502">
        <f t="shared" si="153"/>
        <v>188788.300353783</v>
      </c>
      <c r="BW2502" s="29">
        <v>2497</v>
      </c>
      <c r="BX2502">
        <f t="shared" si="154"/>
        <v>0</v>
      </c>
      <c r="BY2502">
        <f t="shared" si="155"/>
        <v>1</v>
      </c>
    </row>
    <row r="2503" spans="1:77">
      <c r="A2503" s="15">
        <v>2498</v>
      </c>
      <c r="BP2503" s="27">
        <v>0.842281191964872</v>
      </c>
      <c r="BQ2503" s="27">
        <v>13542.5201870619</v>
      </c>
      <c r="BR2503" s="27">
        <v>1.46040901028334</v>
      </c>
      <c r="BS2503" s="27">
        <v>27851.902959556</v>
      </c>
      <c r="BU2503">
        <f t="shared" ref="BU2503:BU2566" si="156">BP2503*$BV$1-BQ2503</f>
        <v>112799.658607669</v>
      </c>
      <c r="BV2503">
        <f t="shared" ref="BV2503:BV2566" si="157">BR2503*$BV$1-BS2503</f>
        <v>191209.448582945</v>
      </c>
      <c r="BW2503" s="29">
        <v>2498</v>
      </c>
      <c r="BX2503">
        <f t="shared" ref="BX2503:BX2566" si="158">IF(BU2503=MAX($BU2503:$BV2503),1,0)</f>
        <v>0</v>
      </c>
      <c r="BY2503">
        <f t="shared" ref="BY2503:BY2566" si="159">IF(BV2503=MAX($BU2503:$BV2503),1,0)</f>
        <v>1</v>
      </c>
    </row>
    <row r="2504" spans="1:77">
      <c r="A2504" s="15">
        <v>2499</v>
      </c>
      <c r="BP2504" s="27">
        <v>0.76633235152975</v>
      </c>
      <c r="BQ2504" s="27">
        <v>11931.7849186061</v>
      </c>
      <c r="BR2504" s="27">
        <v>1.31578427943149</v>
      </c>
      <c r="BS2504" s="27">
        <v>24483.3171185235</v>
      </c>
      <c r="BU2504">
        <f t="shared" si="156"/>
        <v>103018.067810856</v>
      </c>
      <c r="BV2504">
        <f t="shared" si="157"/>
        <v>172884.3247962</v>
      </c>
      <c r="BW2504" s="29">
        <v>2499</v>
      </c>
      <c r="BX2504">
        <f t="shared" si="158"/>
        <v>0</v>
      </c>
      <c r="BY2504">
        <f t="shared" si="159"/>
        <v>1</v>
      </c>
    </row>
    <row r="2505" spans="1:77">
      <c r="A2505" s="15">
        <v>2500</v>
      </c>
      <c r="BP2505" s="27">
        <v>0.82299998462555</v>
      </c>
      <c r="BQ2505" s="27">
        <v>14835.9819228466</v>
      </c>
      <c r="BR2505" s="27">
        <v>1.40835715223829</v>
      </c>
      <c r="BS2505" s="27">
        <v>28873.7470575068</v>
      </c>
      <c r="BU2505">
        <f t="shared" si="156"/>
        <v>108614.015770986</v>
      </c>
      <c r="BV2505">
        <f t="shared" si="157"/>
        <v>182379.825778236</v>
      </c>
      <c r="BW2505" s="29">
        <v>2500</v>
      </c>
      <c r="BX2505">
        <f t="shared" si="158"/>
        <v>0</v>
      </c>
      <c r="BY2505">
        <f t="shared" si="159"/>
        <v>1</v>
      </c>
    </row>
    <row r="2506" spans="1:77">
      <c r="A2506" s="15">
        <v>2501</v>
      </c>
      <c r="BP2506" s="27">
        <v>0.855867284607968</v>
      </c>
      <c r="BQ2506" s="27">
        <v>22542.8205051911</v>
      </c>
      <c r="BR2506" s="27">
        <v>1.49847645716771</v>
      </c>
      <c r="BS2506" s="27">
        <v>49661.4913187542</v>
      </c>
      <c r="BU2506">
        <f t="shared" si="156"/>
        <v>105837.272186004</v>
      </c>
      <c r="BV2506">
        <f t="shared" si="157"/>
        <v>175109.977256402</v>
      </c>
      <c r="BW2506" s="29">
        <v>2501</v>
      </c>
      <c r="BX2506">
        <f t="shared" si="158"/>
        <v>0</v>
      </c>
      <c r="BY2506">
        <f t="shared" si="159"/>
        <v>1</v>
      </c>
    </row>
    <row r="2507" spans="1:77">
      <c r="A2507" s="15">
        <v>2502</v>
      </c>
      <c r="BP2507" s="27">
        <v>0.748167316503408</v>
      </c>
      <c r="BQ2507" s="27">
        <v>14333.8598507255</v>
      </c>
      <c r="BR2507" s="27">
        <v>1.25905104381316</v>
      </c>
      <c r="BS2507" s="27">
        <v>32651.1206935523</v>
      </c>
      <c r="BU2507">
        <f t="shared" si="156"/>
        <v>97891.2376247856</v>
      </c>
      <c r="BV2507">
        <f t="shared" si="157"/>
        <v>156206.535878421</v>
      </c>
      <c r="BW2507" s="29">
        <v>2502</v>
      </c>
      <c r="BX2507">
        <f t="shared" si="158"/>
        <v>0</v>
      </c>
      <c r="BY2507">
        <f t="shared" si="159"/>
        <v>1</v>
      </c>
    </row>
    <row r="2508" spans="1:77">
      <c r="A2508" s="15">
        <v>2503</v>
      </c>
      <c r="BP2508" s="27">
        <v>0.85662801886105</v>
      </c>
      <c r="BQ2508" s="27">
        <v>17655.9744400913</v>
      </c>
      <c r="BR2508" s="27">
        <v>1.48268818496471</v>
      </c>
      <c r="BS2508" s="27">
        <v>34374.7567036429</v>
      </c>
      <c r="BU2508">
        <f t="shared" si="156"/>
        <v>110838.228389066</v>
      </c>
      <c r="BV2508">
        <f t="shared" si="157"/>
        <v>188028.471041063</v>
      </c>
      <c r="BW2508" s="29">
        <v>2503</v>
      </c>
      <c r="BX2508">
        <f t="shared" si="158"/>
        <v>0</v>
      </c>
      <c r="BY2508">
        <f t="shared" si="159"/>
        <v>1</v>
      </c>
    </row>
    <row r="2509" spans="1:77">
      <c r="A2509" s="15">
        <v>2504</v>
      </c>
      <c r="BP2509" s="27">
        <v>0.768213280559805</v>
      </c>
      <c r="BQ2509" s="27">
        <v>19593.2358999852</v>
      </c>
      <c r="BR2509" s="27">
        <v>1.30514937619152</v>
      </c>
      <c r="BS2509" s="27">
        <v>35067.1625209135</v>
      </c>
      <c r="BU2509">
        <f t="shared" si="156"/>
        <v>95638.7561839855</v>
      </c>
      <c r="BV2509">
        <f t="shared" si="157"/>
        <v>160705.243907814</v>
      </c>
      <c r="BW2509" s="29">
        <v>2504</v>
      </c>
      <c r="BX2509">
        <f t="shared" si="158"/>
        <v>0</v>
      </c>
      <c r="BY2509">
        <f t="shared" si="159"/>
        <v>1</v>
      </c>
    </row>
    <row r="2510" spans="1:77">
      <c r="A2510" s="15">
        <v>2505</v>
      </c>
      <c r="BP2510" s="27">
        <v>0.807532380985823</v>
      </c>
      <c r="BQ2510" s="27">
        <v>15482.5511015918</v>
      </c>
      <c r="BR2510" s="27">
        <v>1.36748420717515</v>
      </c>
      <c r="BS2510" s="27">
        <v>32354.2213648825</v>
      </c>
      <c r="BU2510">
        <f t="shared" si="156"/>
        <v>105647.306046282</v>
      </c>
      <c r="BV2510">
        <f t="shared" si="157"/>
        <v>172768.40971139</v>
      </c>
      <c r="BW2510" s="29">
        <v>2505</v>
      </c>
      <c r="BX2510">
        <f t="shared" si="158"/>
        <v>0</v>
      </c>
      <c r="BY2510">
        <f t="shared" si="159"/>
        <v>1</v>
      </c>
    </row>
    <row r="2511" spans="1:77">
      <c r="A2511" s="15">
        <v>2506</v>
      </c>
      <c r="BP2511" s="27">
        <v>0.797225813721423</v>
      </c>
      <c r="BQ2511" s="27">
        <v>20172.8223771927</v>
      </c>
      <c r="BR2511" s="27">
        <v>1.35695081438207</v>
      </c>
      <c r="BS2511" s="27">
        <v>39531.4516599421</v>
      </c>
      <c r="BU2511">
        <f t="shared" si="156"/>
        <v>99411.0496810207</v>
      </c>
      <c r="BV2511">
        <f t="shared" si="157"/>
        <v>164011.170497368</v>
      </c>
      <c r="BW2511" s="29">
        <v>2506</v>
      </c>
      <c r="BX2511">
        <f t="shared" si="158"/>
        <v>0</v>
      </c>
      <c r="BY2511">
        <f t="shared" si="159"/>
        <v>1</v>
      </c>
    </row>
    <row r="2512" spans="1:77">
      <c r="A2512" s="15">
        <v>2507</v>
      </c>
      <c r="BP2512" s="27">
        <v>0.798921478577242</v>
      </c>
      <c r="BQ2512" s="27">
        <v>12344.1843028126</v>
      </c>
      <c r="BR2512" s="27">
        <v>1.34283930315655</v>
      </c>
      <c r="BS2512" s="27">
        <v>25365.1870500884</v>
      </c>
      <c r="BU2512">
        <f t="shared" si="156"/>
        <v>107494.037483774</v>
      </c>
      <c r="BV2512">
        <f t="shared" si="157"/>
        <v>176060.708423394</v>
      </c>
      <c r="BW2512" s="29">
        <v>2507</v>
      </c>
      <c r="BX2512">
        <f t="shared" si="158"/>
        <v>0</v>
      </c>
      <c r="BY2512">
        <f t="shared" si="159"/>
        <v>1</v>
      </c>
    </row>
    <row r="2513" spans="1:77">
      <c r="A2513" s="15">
        <v>2508</v>
      </c>
      <c r="BP2513" s="27">
        <v>0.853829059062592</v>
      </c>
      <c r="BQ2513" s="27">
        <v>14940.3058966159</v>
      </c>
      <c r="BR2513" s="27">
        <v>1.48249341333465</v>
      </c>
      <c r="BS2513" s="27">
        <v>27957.4601285182</v>
      </c>
      <c r="BU2513">
        <f t="shared" si="156"/>
        <v>113134.052962773</v>
      </c>
      <c r="BV2513">
        <f t="shared" si="157"/>
        <v>194416.551871679</v>
      </c>
      <c r="BW2513" s="29">
        <v>2508</v>
      </c>
      <c r="BX2513">
        <f t="shared" si="158"/>
        <v>0</v>
      </c>
      <c r="BY2513">
        <f t="shared" si="159"/>
        <v>1</v>
      </c>
    </row>
    <row r="2514" spans="1:77">
      <c r="A2514" s="15">
        <v>2509</v>
      </c>
      <c r="BP2514" s="27">
        <v>0.797687170376663</v>
      </c>
      <c r="BQ2514" s="27">
        <v>14261.0450363074</v>
      </c>
      <c r="BR2514" s="27">
        <v>1.37214329103299</v>
      </c>
      <c r="BS2514" s="27">
        <v>28158.0606933715</v>
      </c>
      <c r="BU2514">
        <f t="shared" si="156"/>
        <v>105392.030520192</v>
      </c>
      <c r="BV2514">
        <f t="shared" si="157"/>
        <v>177663.432961577</v>
      </c>
      <c r="BW2514" s="29">
        <v>2509</v>
      </c>
      <c r="BX2514">
        <f t="shared" si="158"/>
        <v>0</v>
      </c>
      <c r="BY2514">
        <f t="shared" si="159"/>
        <v>1</v>
      </c>
    </row>
    <row r="2515" spans="1:77">
      <c r="A2515" s="15">
        <v>2510</v>
      </c>
      <c r="BP2515" s="27">
        <v>0.818403168545231</v>
      </c>
      <c r="BQ2515" s="27">
        <v>16003.8670051471</v>
      </c>
      <c r="BR2515" s="27">
        <v>1.39559980846536</v>
      </c>
      <c r="BS2515" s="27">
        <v>33890.2730661381</v>
      </c>
      <c r="BU2515">
        <f t="shared" si="156"/>
        <v>106756.608276637</v>
      </c>
      <c r="BV2515">
        <f t="shared" si="157"/>
        <v>175449.698203666</v>
      </c>
      <c r="BW2515" s="29">
        <v>2510</v>
      </c>
      <c r="BX2515">
        <f t="shared" si="158"/>
        <v>0</v>
      </c>
      <c r="BY2515">
        <f t="shared" si="159"/>
        <v>1</v>
      </c>
    </row>
    <row r="2516" spans="1:77">
      <c r="A2516" s="15">
        <v>2511</v>
      </c>
      <c r="BP2516" s="27">
        <v>0.823523274219328</v>
      </c>
      <c r="BQ2516" s="27">
        <v>15421.6111503775</v>
      </c>
      <c r="BR2516" s="27">
        <v>1.43269686377712</v>
      </c>
      <c r="BS2516" s="27">
        <v>33817.9283699511</v>
      </c>
      <c r="BU2516">
        <f t="shared" si="156"/>
        <v>108106.879982522</v>
      </c>
      <c r="BV2516">
        <f t="shared" si="157"/>
        <v>181086.601196616</v>
      </c>
      <c r="BW2516" s="29">
        <v>2511</v>
      </c>
      <c r="BX2516">
        <f t="shared" si="158"/>
        <v>0</v>
      </c>
      <c r="BY2516">
        <f t="shared" si="159"/>
        <v>1</v>
      </c>
    </row>
    <row r="2517" spans="1:77">
      <c r="A2517" s="15">
        <v>2512</v>
      </c>
      <c r="BP2517" s="27">
        <v>0.770391742478981</v>
      </c>
      <c r="BQ2517" s="27">
        <v>11284.0430515256</v>
      </c>
      <c r="BR2517" s="27">
        <v>1.31612176666635</v>
      </c>
      <c r="BS2517" s="27">
        <v>27558.134778574</v>
      </c>
      <c r="BU2517">
        <f t="shared" si="156"/>
        <v>104274.718320321</v>
      </c>
      <c r="BV2517">
        <f t="shared" si="157"/>
        <v>169860.130221379</v>
      </c>
      <c r="BW2517" s="29">
        <v>2512</v>
      </c>
      <c r="BX2517">
        <f t="shared" si="158"/>
        <v>0</v>
      </c>
      <c r="BY2517">
        <f t="shared" si="159"/>
        <v>1</v>
      </c>
    </row>
    <row r="2518" spans="1:77">
      <c r="A2518" s="15">
        <v>2513</v>
      </c>
      <c r="BP2518" s="27">
        <v>0.742838773068072</v>
      </c>
      <c r="BQ2518" s="27">
        <v>12922.02368234</v>
      </c>
      <c r="BR2518" s="27">
        <v>1.26504287767432</v>
      </c>
      <c r="BS2518" s="27">
        <v>27894.3443179701</v>
      </c>
      <c r="BU2518">
        <f t="shared" si="156"/>
        <v>98503.7922778707</v>
      </c>
      <c r="BV2518">
        <f t="shared" si="157"/>
        <v>161862.087333178</v>
      </c>
      <c r="BW2518" s="29">
        <v>2513</v>
      </c>
      <c r="BX2518">
        <f t="shared" si="158"/>
        <v>0</v>
      </c>
      <c r="BY2518">
        <f t="shared" si="159"/>
        <v>1</v>
      </c>
    </row>
    <row r="2519" spans="1:77">
      <c r="A2519" s="15">
        <v>2514</v>
      </c>
      <c r="BP2519" s="27">
        <v>0.826491169126036</v>
      </c>
      <c r="BQ2519" s="27">
        <v>20113.2577920409</v>
      </c>
      <c r="BR2519" s="27">
        <v>1.45303376706878</v>
      </c>
      <c r="BS2519" s="27">
        <v>39978.8569575489</v>
      </c>
      <c r="BU2519">
        <f t="shared" si="156"/>
        <v>103860.417576864</v>
      </c>
      <c r="BV2519">
        <f t="shared" si="157"/>
        <v>177976.208102769</v>
      </c>
      <c r="BW2519" s="29">
        <v>2514</v>
      </c>
      <c r="BX2519">
        <f t="shared" si="158"/>
        <v>0</v>
      </c>
      <c r="BY2519">
        <f t="shared" si="159"/>
        <v>1</v>
      </c>
    </row>
    <row r="2520" spans="1:77">
      <c r="A2520" s="15">
        <v>2515</v>
      </c>
      <c r="BP2520" s="27">
        <v>0.862553511068959</v>
      </c>
      <c r="BQ2520" s="27">
        <v>17182.0107545377</v>
      </c>
      <c r="BR2520" s="27">
        <v>1.46590422404712</v>
      </c>
      <c r="BS2520" s="27">
        <v>34032.7635477397</v>
      </c>
      <c r="BU2520">
        <f t="shared" si="156"/>
        <v>112201.015905806</v>
      </c>
      <c r="BV2520">
        <f t="shared" si="157"/>
        <v>185852.870059329</v>
      </c>
      <c r="BW2520" s="29">
        <v>2515</v>
      </c>
      <c r="BX2520">
        <f t="shared" si="158"/>
        <v>0</v>
      </c>
      <c r="BY2520">
        <f t="shared" si="159"/>
        <v>1</v>
      </c>
    </row>
    <row r="2521" spans="1:77">
      <c r="A2521" s="15">
        <v>2516</v>
      </c>
      <c r="BP2521" s="27">
        <v>0.793459359427936</v>
      </c>
      <c r="BQ2521" s="27">
        <v>17549.9806790196</v>
      </c>
      <c r="BR2521" s="27">
        <v>1.35621863388837</v>
      </c>
      <c r="BS2521" s="27">
        <v>36551.0669331145</v>
      </c>
      <c r="BU2521">
        <f t="shared" si="156"/>
        <v>101468.923235171</v>
      </c>
      <c r="BV2521">
        <f t="shared" si="157"/>
        <v>166881.728150141</v>
      </c>
      <c r="BW2521" s="29">
        <v>2516</v>
      </c>
      <c r="BX2521">
        <f t="shared" si="158"/>
        <v>0</v>
      </c>
      <c r="BY2521">
        <f t="shared" si="159"/>
        <v>1</v>
      </c>
    </row>
    <row r="2522" spans="1:77">
      <c r="A2522" s="15">
        <v>2517</v>
      </c>
      <c r="BP2522" s="27">
        <v>0.879936162282519</v>
      </c>
      <c r="BQ2522" s="27">
        <v>12640.7899834161</v>
      </c>
      <c r="BR2522" s="27">
        <v>1.57021751871254</v>
      </c>
      <c r="BS2522" s="27">
        <v>26546.3527290249</v>
      </c>
      <c r="BU2522">
        <f t="shared" si="156"/>
        <v>119349.634358962</v>
      </c>
      <c r="BV2522">
        <f t="shared" si="157"/>
        <v>208986.275077857</v>
      </c>
      <c r="BW2522" s="29">
        <v>2517</v>
      </c>
      <c r="BX2522">
        <f t="shared" si="158"/>
        <v>0</v>
      </c>
      <c r="BY2522">
        <f t="shared" si="159"/>
        <v>1</v>
      </c>
    </row>
    <row r="2523" spans="1:77">
      <c r="A2523" s="15">
        <v>2518</v>
      </c>
      <c r="BP2523" s="27">
        <v>0.826084845170378</v>
      </c>
      <c r="BQ2523" s="27">
        <v>10322.865890152</v>
      </c>
      <c r="BR2523" s="27">
        <v>1.38859644779444</v>
      </c>
      <c r="BS2523" s="27">
        <v>22708.3925592335</v>
      </c>
      <c r="BU2523">
        <f t="shared" si="156"/>
        <v>113589.860885405</v>
      </c>
      <c r="BV2523">
        <f t="shared" si="157"/>
        <v>185581.074609933</v>
      </c>
      <c r="BW2523" s="29">
        <v>2518</v>
      </c>
      <c r="BX2523">
        <f t="shared" si="158"/>
        <v>0</v>
      </c>
      <c r="BY2523">
        <f t="shared" si="159"/>
        <v>1</v>
      </c>
    </row>
    <row r="2524" spans="1:77">
      <c r="A2524" s="15">
        <v>2519</v>
      </c>
      <c r="BP2524" s="27">
        <v>0.797175693007392</v>
      </c>
      <c r="BQ2524" s="27">
        <v>16645.6646160433</v>
      </c>
      <c r="BR2524" s="27">
        <v>1.35742225264279</v>
      </c>
      <c r="BS2524" s="27">
        <v>31221.3694401676</v>
      </c>
      <c r="BU2524">
        <f t="shared" si="156"/>
        <v>102930.689335066</v>
      </c>
      <c r="BV2524">
        <f t="shared" si="157"/>
        <v>172391.96845625</v>
      </c>
      <c r="BW2524" s="29">
        <v>2519</v>
      </c>
      <c r="BX2524">
        <f t="shared" si="158"/>
        <v>0</v>
      </c>
      <c r="BY2524">
        <f t="shared" si="159"/>
        <v>1</v>
      </c>
    </row>
    <row r="2525" spans="1:77">
      <c r="A2525" s="15">
        <v>2520</v>
      </c>
      <c r="BP2525" s="27">
        <v>0.801814602315983</v>
      </c>
      <c r="BQ2525" s="27">
        <v>13899.2554933752</v>
      </c>
      <c r="BR2525" s="27">
        <v>1.37368112863856</v>
      </c>
      <c r="BS2525" s="27">
        <v>28732.4583481192</v>
      </c>
      <c r="BU2525">
        <f t="shared" si="156"/>
        <v>106372.934854022</v>
      </c>
      <c r="BV2525">
        <f t="shared" si="157"/>
        <v>177319.710947664</v>
      </c>
      <c r="BW2525" s="29">
        <v>2520</v>
      </c>
      <c r="BX2525">
        <f t="shared" si="158"/>
        <v>0</v>
      </c>
      <c r="BY2525">
        <f t="shared" si="159"/>
        <v>1</v>
      </c>
    </row>
    <row r="2526" spans="1:77">
      <c r="A2526" s="15">
        <v>2521</v>
      </c>
      <c r="BP2526" s="27">
        <v>0.781621000269963</v>
      </c>
      <c r="BQ2526" s="27">
        <v>11179.7823319719</v>
      </c>
      <c r="BR2526" s="27">
        <v>1.32650886377085</v>
      </c>
      <c r="BS2526" s="27">
        <v>27493.6653329205</v>
      </c>
      <c r="BU2526">
        <f t="shared" si="156"/>
        <v>106063.367708523</v>
      </c>
      <c r="BV2526">
        <f t="shared" si="157"/>
        <v>171482.664232706</v>
      </c>
      <c r="BW2526" s="29">
        <v>2521</v>
      </c>
      <c r="BX2526">
        <f t="shared" si="158"/>
        <v>0</v>
      </c>
      <c r="BY2526">
        <f t="shared" si="159"/>
        <v>1</v>
      </c>
    </row>
    <row r="2527" spans="1:77">
      <c r="A2527" s="15">
        <v>2522</v>
      </c>
      <c r="BP2527" s="27">
        <v>0.857899429788791</v>
      </c>
      <c r="BQ2527" s="27">
        <v>15004.1339933096</v>
      </c>
      <c r="BR2527" s="27">
        <v>1.50649933989591</v>
      </c>
      <c r="BS2527" s="27">
        <v>31070.3593053405</v>
      </c>
      <c r="BU2527">
        <f t="shared" si="156"/>
        <v>113680.780475009</v>
      </c>
      <c r="BV2527">
        <f t="shared" si="157"/>
        <v>194904.541679045</v>
      </c>
      <c r="BW2527" s="29">
        <v>2522</v>
      </c>
      <c r="BX2527">
        <f t="shared" si="158"/>
        <v>0</v>
      </c>
      <c r="BY2527">
        <f t="shared" si="159"/>
        <v>1</v>
      </c>
    </row>
    <row r="2528" spans="1:77">
      <c r="A2528" s="15">
        <v>2523</v>
      </c>
      <c r="BP2528" s="27">
        <v>0.85776134605088</v>
      </c>
      <c r="BQ2528" s="27">
        <v>12732.5185791366</v>
      </c>
      <c r="BR2528" s="27">
        <v>1.47970973100284</v>
      </c>
      <c r="BS2528" s="27">
        <v>26091.439141213</v>
      </c>
      <c r="BU2528">
        <f t="shared" si="156"/>
        <v>115931.683328495</v>
      </c>
      <c r="BV2528">
        <f t="shared" si="157"/>
        <v>195865.020509213</v>
      </c>
      <c r="BW2528" s="29">
        <v>2523</v>
      </c>
      <c r="BX2528">
        <f t="shared" si="158"/>
        <v>0</v>
      </c>
      <c r="BY2528">
        <f t="shared" si="159"/>
        <v>1</v>
      </c>
    </row>
    <row r="2529" spans="1:77">
      <c r="A2529" s="15">
        <v>2524</v>
      </c>
      <c r="BP2529" s="27">
        <v>0.759877735940143</v>
      </c>
      <c r="BQ2529" s="27">
        <v>14305.3276539524</v>
      </c>
      <c r="BR2529" s="27">
        <v>1.31585614866304</v>
      </c>
      <c r="BS2529" s="27">
        <v>28708.40198051</v>
      </c>
      <c r="BU2529">
        <f t="shared" si="156"/>
        <v>99676.332737069</v>
      </c>
      <c r="BV2529">
        <f t="shared" si="157"/>
        <v>168670.020318945</v>
      </c>
      <c r="BW2529" s="29">
        <v>2524</v>
      </c>
      <c r="BX2529">
        <f t="shared" si="158"/>
        <v>0</v>
      </c>
      <c r="BY2529">
        <f t="shared" si="159"/>
        <v>1</v>
      </c>
    </row>
    <row r="2530" spans="1:77">
      <c r="A2530" s="15">
        <v>2525</v>
      </c>
      <c r="BP2530" s="27">
        <v>0.871833482828249</v>
      </c>
      <c r="BQ2530" s="27">
        <v>14471.7919803133</v>
      </c>
      <c r="BR2530" s="27">
        <v>1.52408482974111</v>
      </c>
      <c r="BS2530" s="27">
        <v>28561.6167224499</v>
      </c>
      <c r="BU2530">
        <f t="shared" si="156"/>
        <v>116303.230443924</v>
      </c>
      <c r="BV2530">
        <f t="shared" si="157"/>
        <v>200051.107738717</v>
      </c>
      <c r="BW2530" s="29">
        <v>2525</v>
      </c>
      <c r="BX2530">
        <f t="shared" si="158"/>
        <v>0</v>
      </c>
      <c r="BY2530">
        <f t="shared" si="159"/>
        <v>1</v>
      </c>
    </row>
    <row r="2531" spans="1:77">
      <c r="A2531" s="15">
        <v>2526</v>
      </c>
      <c r="BP2531" s="27">
        <v>0.835575017679143</v>
      </c>
      <c r="BQ2531" s="27">
        <v>15736.6660963005</v>
      </c>
      <c r="BR2531" s="27">
        <v>1.41631846792099</v>
      </c>
      <c r="BS2531" s="27">
        <v>29793.2207132037</v>
      </c>
      <c r="BU2531">
        <f t="shared" si="156"/>
        <v>109599.586555571</v>
      </c>
      <c r="BV2531">
        <f t="shared" si="157"/>
        <v>182654.549474945</v>
      </c>
      <c r="BW2531" s="29">
        <v>2526</v>
      </c>
      <c r="BX2531">
        <f t="shared" si="158"/>
        <v>0</v>
      </c>
      <c r="BY2531">
        <f t="shared" si="159"/>
        <v>1</v>
      </c>
    </row>
    <row r="2532" spans="1:77">
      <c r="A2532" s="15">
        <v>2527</v>
      </c>
      <c r="BP2532" s="27">
        <v>0.833765786324114</v>
      </c>
      <c r="BQ2532" s="27">
        <v>13837.7355637033</v>
      </c>
      <c r="BR2532" s="27">
        <v>1.42659304876406</v>
      </c>
      <c r="BS2532" s="27">
        <v>28371.1777548852</v>
      </c>
      <c r="BU2532">
        <f t="shared" si="156"/>
        <v>111227.132384914</v>
      </c>
      <c r="BV2532">
        <f t="shared" si="157"/>
        <v>185617.779559724</v>
      </c>
      <c r="BW2532" s="29">
        <v>2527</v>
      </c>
      <c r="BX2532">
        <f t="shared" si="158"/>
        <v>0</v>
      </c>
      <c r="BY2532">
        <f t="shared" si="159"/>
        <v>1</v>
      </c>
    </row>
    <row r="2533" spans="1:77">
      <c r="A2533" s="15">
        <v>2528</v>
      </c>
      <c r="BP2533" s="27">
        <v>0.792758823268529</v>
      </c>
      <c r="BQ2533" s="27">
        <v>14344.791242201</v>
      </c>
      <c r="BR2533" s="27">
        <v>1.36247946248082</v>
      </c>
      <c r="BS2533" s="27">
        <v>27457.0454098054</v>
      </c>
      <c r="BU2533">
        <f t="shared" si="156"/>
        <v>104569.032248078</v>
      </c>
      <c r="BV2533">
        <f t="shared" si="157"/>
        <v>176914.873962318</v>
      </c>
      <c r="BW2533" s="29">
        <v>2528</v>
      </c>
      <c r="BX2533">
        <f t="shared" si="158"/>
        <v>0</v>
      </c>
      <c r="BY2533">
        <f t="shared" si="159"/>
        <v>1</v>
      </c>
    </row>
    <row r="2534" spans="1:77">
      <c r="A2534" s="15">
        <v>2529</v>
      </c>
      <c r="BP2534" s="27">
        <v>0.778232631919185</v>
      </c>
      <c r="BQ2534" s="27">
        <v>15514.4568397186</v>
      </c>
      <c r="BR2534" s="27">
        <v>1.3610848684716</v>
      </c>
      <c r="BS2534" s="27">
        <v>30762.5848082283</v>
      </c>
      <c r="BU2534">
        <f t="shared" si="156"/>
        <v>101220.437948159</v>
      </c>
      <c r="BV2534">
        <f t="shared" si="157"/>
        <v>173400.145462512</v>
      </c>
      <c r="BW2534" s="29">
        <v>2529</v>
      </c>
      <c r="BX2534">
        <f t="shared" si="158"/>
        <v>0</v>
      </c>
      <c r="BY2534">
        <f t="shared" si="159"/>
        <v>1</v>
      </c>
    </row>
    <row r="2535" spans="1:77">
      <c r="A2535" s="15">
        <v>2530</v>
      </c>
      <c r="BP2535" s="27">
        <v>0.779649509654458</v>
      </c>
      <c r="BQ2535" s="27">
        <v>15681.3094760685</v>
      </c>
      <c r="BR2535" s="27">
        <v>1.31946519911278</v>
      </c>
      <c r="BS2535" s="27">
        <v>30525.0903798843</v>
      </c>
      <c r="BU2535">
        <f t="shared" si="156"/>
        <v>101266.1169721</v>
      </c>
      <c r="BV2535">
        <f t="shared" si="157"/>
        <v>167394.689487033</v>
      </c>
      <c r="BW2535" s="29">
        <v>2530</v>
      </c>
      <c r="BX2535">
        <f t="shared" si="158"/>
        <v>0</v>
      </c>
      <c r="BY2535">
        <f t="shared" si="159"/>
        <v>1</v>
      </c>
    </row>
    <row r="2536" spans="1:77">
      <c r="A2536" s="15">
        <v>2531</v>
      </c>
      <c r="BP2536" s="27">
        <v>0.836758589431677</v>
      </c>
      <c r="BQ2536" s="27">
        <v>12351.8832702535</v>
      </c>
      <c r="BR2536" s="27">
        <v>1.4631855728619</v>
      </c>
      <c r="BS2536" s="27">
        <v>27348.2331041671</v>
      </c>
      <c r="BU2536">
        <f t="shared" si="156"/>
        <v>113161.905144498</v>
      </c>
      <c r="BV2536">
        <f t="shared" si="157"/>
        <v>192129.602825118</v>
      </c>
      <c r="BW2536" s="29">
        <v>2531</v>
      </c>
      <c r="BX2536">
        <f t="shared" si="158"/>
        <v>0</v>
      </c>
      <c r="BY2536">
        <f t="shared" si="159"/>
        <v>1</v>
      </c>
    </row>
    <row r="2537" spans="1:77">
      <c r="A2537" s="15">
        <v>2532</v>
      </c>
      <c r="BP2537" s="27">
        <v>0.786170150229037</v>
      </c>
      <c r="BQ2537" s="27">
        <v>12385.1385160189</v>
      </c>
      <c r="BR2537" s="27">
        <v>1.31986692077798</v>
      </c>
      <c r="BS2537" s="27">
        <v>24355.057362938</v>
      </c>
      <c r="BU2537">
        <f t="shared" si="156"/>
        <v>105540.384018337</v>
      </c>
      <c r="BV2537">
        <f t="shared" si="157"/>
        <v>173624.98075376</v>
      </c>
      <c r="BW2537" s="29">
        <v>2532</v>
      </c>
      <c r="BX2537">
        <f t="shared" si="158"/>
        <v>0</v>
      </c>
      <c r="BY2537">
        <f t="shared" si="159"/>
        <v>1</v>
      </c>
    </row>
    <row r="2538" spans="1:77">
      <c r="A2538" s="15">
        <v>2533</v>
      </c>
      <c r="BP2538" s="27">
        <v>0.871855702597781</v>
      </c>
      <c r="BQ2538" s="27">
        <v>13817.5740683487</v>
      </c>
      <c r="BR2538" s="27">
        <v>1.51433260316187</v>
      </c>
      <c r="BS2538" s="27">
        <v>28001.3035768067</v>
      </c>
      <c r="BU2538">
        <f t="shared" si="156"/>
        <v>116960.781321318</v>
      </c>
      <c r="BV2538">
        <f t="shared" si="157"/>
        <v>199148.586897474</v>
      </c>
      <c r="BW2538" s="29">
        <v>2533</v>
      </c>
      <c r="BX2538">
        <f t="shared" si="158"/>
        <v>0</v>
      </c>
      <c r="BY2538">
        <f t="shared" si="159"/>
        <v>1</v>
      </c>
    </row>
    <row r="2539" spans="1:77">
      <c r="A2539" s="15">
        <v>2534</v>
      </c>
      <c r="BP2539" s="27">
        <v>0.77569203724291</v>
      </c>
      <c r="BQ2539" s="27">
        <v>15714.4750270383</v>
      </c>
      <c r="BR2539" s="27">
        <v>1.31789314145737</v>
      </c>
      <c r="BS2539" s="27">
        <v>29120.9121340857</v>
      </c>
      <c r="BU2539">
        <f t="shared" si="156"/>
        <v>100639.330559398</v>
      </c>
      <c r="BV2539">
        <f t="shared" si="157"/>
        <v>168563.05908452</v>
      </c>
      <c r="BW2539" s="29">
        <v>2534</v>
      </c>
      <c r="BX2539">
        <f t="shared" si="158"/>
        <v>0</v>
      </c>
      <c r="BY2539">
        <f t="shared" si="159"/>
        <v>1</v>
      </c>
    </row>
    <row r="2540" spans="1:77">
      <c r="A2540" s="15">
        <v>2535</v>
      </c>
      <c r="BP2540" s="27">
        <v>0.795136667904438</v>
      </c>
      <c r="BQ2540" s="27">
        <v>12952.9645786847</v>
      </c>
      <c r="BR2540" s="27">
        <v>1.35835572338633</v>
      </c>
      <c r="BS2540" s="27">
        <v>27170.5789244875</v>
      </c>
      <c r="BU2540">
        <f t="shared" si="156"/>
        <v>106317.535606981</v>
      </c>
      <c r="BV2540">
        <f t="shared" si="157"/>
        <v>176582.779583461</v>
      </c>
      <c r="BW2540" s="29">
        <v>2535</v>
      </c>
      <c r="BX2540">
        <f t="shared" si="158"/>
        <v>0</v>
      </c>
      <c r="BY2540">
        <f t="shared" si="159"/>
        <v>1</v>
      </c>
    </row>
    <row r="2541" spans="1:77">
      <c r="A2541" s="15">
        <v>2536</v>
      </c>
      <c r="BP2541" s="27">
        <v>0.774083143809028</v>
      </c>
      <c r="BQ2541" s="27">
        <v>16276.7231874626</v>
      </c>
      <c r="BR2541" s="27">
        <v>1.33257408162345</v>
      </c>
      <c r="BS2541" s="27">
        <v>29280.0229210478</v>
      </c>
      <c r="BU2541">
        <f t="shared" si="156"/>
        <v>99835.7483838917</v>
      </c>
      <c r="BV2541">
        <f t="shared" si="157"/>
        <v>170606.089322469</v>
      </c>
      <c r="BW2541" s="29">
        <v>2536</v>
      </c>
      <c r="BX2541">
        <f t="shared" si="158"/>
        <v>0</v>
      </c>
      <c r="BY2541">
        <f t="shared" si="159"/>
        <v>1</v>
      </c>
    </row>
    <row r="2542" spans="1:77">
      <c r="A2542" s="15">
        <v>2537</v>
      </c>
      <c r="BP2542" s="27">
        <v>0.791974394640365</v>
      </c>
      <c r="BQ2542" s="27">
        <v>11309.1011152102</v>
      </c>
      <c r="BR2542" s="27">
        <v>1.38274080072825</v>
      </c>
      <c r="BS2542" s="27">
        <v>28023.730858892</v>
      </c>
      <c r="BU2542">
        <f t="shared" si="156"/>
        <v>107487.058080844</v>
      </c>
      <c r="BV2542">
        <f t="shared" si="157"/>
        <v>179387.389250346</v>
      </c>
      <c r="BW2542" s="29">
        <v>2537</v>
      </c>
      <c r="BX2542">
        <f t="shared" si="158"/>
        <v>0</v>
      </c>
      <c r="BY2542">
        <f t="shared" si="159"/>
        <v>1</v>
      </c>
    </row>
    <row r="2543" spans="1:77">
      <c r="A2543" s="15">
        <v>2538</v>
      </c>
      <c r="BP2543" s="27">
        <v>0.850769287586742</v>
      </c>
      <c r="BQ2543" s="27">
        <v>12066.5058875519</v>
      </c>
      <c r="BR2543" s="27">
        <v>1.48238654537554</v>
      </c>
      <c r="BS2543" s="27">
        <v>25915.1150302642</v>
      </c>
      <c r="BU2543">
        <f t="shared" si="156"/>
        <v>115548.887250459</v>
      </c>
      <c r="BV2543">
        <f t="shared" si="157"/>
        <v>196442.866776067</v>
      </c>
      <c r="BW2543" s="29">
        <v>2538</v>
      </c>
      <c r="BX2543">
        <f t="shared" si="158"/>
        <v>0</v>
      </c>
      <c r="BY2543">
        <f t="shared" si="159"/>
        <v>1</v>
      </c>
    </row>
    <row r="2544" spans="1:77">
      <c r="A2544" s="15">
        <v>2539</v>
      </c>
      <c r="BP2544" s="27">
        <v>0.800642301603328</v>
      </c>
      <c r="BQ2544" s="27">
        <v>14988.7788123528</v>
      </c>
      <c r="BR2544" s="27">
        <v>1.36982290226768</v>
      </c>
      <c r="BS2544" s="27">
        <v>29117.9299197016</v>
      </c>
      <c r="BU2544">
        <f t="shared" si="156"/>
        <v>105107.566428146</v>
      </c>
      <c r="BV2544">
        <f t="shared" si="157"/>
        <v>176355.50542045</v>
      </c>
      <c r="BW2544" s="29">
        <v>2539</v>
      </c>
      <c r="BX2544">
        <f t="shared" si="158"/>
        <v>0</v>
      </c>
      <c r="BY2544">
        <f t="shared" si="159"/>
        <v>1</v>
      </c>
    </row>
    <row r="2545" spans="1:77">
      <c r="A2545" s="15">
        <v>2540</v>
      </c>
      <c r="BP2545" s="27">
        <v>0.795989694570706</v>
      </c>
      <c r="BQ2545" s="27">
        <v>15559.6233068167</v>
      </c>
      <c r="BR2545" s="27">
        <v>1.36897019817349</v>
      </c>
      <c r="BS2545" s="27">
        <v>35339.6588728145</v>
      </c>
      <c r="BU2545">
        <f t="shared" si="156"/>
        <v>103838.830878789</v>
      </c>
      <c r="BV2545">
        <f t="shared" si="157"/>
        <v>170005.870853209</v>
      </c>
      <c r="BW2545" s="29">
        <v>2540</v>
      </c>
      <c r="BX2545">
        <f t="shared" si="158"/>
        <v>0</v>
      </c>
      <c r="BY2545">
        <f t="shared" si="159"/>
        <v>1</v>
      </c>
    </row>
    <row r="2546" spans="1:77">
      <c r="A2546" s="15">
        <v>2541</v>
      </c>
      <c r="BP2546" s="27">
        <v>0.793265596878551</v>
      </c>
      <c r="BQ2546" s="27">
        <v>14298.3310442067</v>
      </c>
      <c r="BR2546" s="27">
        <v>1.36739516765252</v>
      </c>
      <c r="BS2546" s="27">
        <v>28456.5117648698</v>
      </c>
      <c r="BU2546">
        <f t="shared" si="156"/>
        <v>104691.508487576</v>
      </c>
      <c r="BV2546">
        <f t="shared" si="157"/>
        <v>176652.763383008</v>
      </c>
      <c r="BW2546" s="29">
        <v>2541</v>
      </c>
      <c r="BX2546">
        <f t="shared" si="158"/>
        <v>0</v>
      </c>
      <c r="BY2546">
        <f t="shared" si="159"/>
        <v>1</v>
      </c>
    </row>
    <row r="2547" spans="1:77">
      <c r="A2547" s="15">
        <v>2542</v>
      </c>
      <c r="BP2547" s="27">
        <v>0.835483258292846</v>
      </c>
      <c r="BQ2547" s="27">
        <v>14544.3588132106</v>
      </c>
      <c r="BR2547" s="27">
        <v>1.42244189363887</v>
      </c>
      <c r="BS2547" s="27">
        <v>28326.2892153226</v>
      </c>
      <c r="BU2547">
        <f t="shared" si="156"/>
        <v>110778.129930716</v>
      </c>
      <c r="BV2547">
        <f t="shared" si="157"/>
        <v>185039.994830507</v>
      </c>
      <c r="BW2547" s="29">
        <v>2542</v>
      </c>
      <c r="BX2547">
        <f t="shared" si="158"/>
        <v>0</v>
      </c>
      <c r="BY2547">
        <f t="shared" si="159"/>
        <v>1</v>
      </c>
    </row>
    <row r="2548" spans="1:77">
      <c r="A2548" s="15">
        <v>2543</v>
      </c>
      <c r="BP2548" s="27">
        <v>0.769302399513327</v>
      </c>
      <c r="BQ2548" s="27">
        <v>13230.3649263291</v>
      </c>
      <c r="BR2548" s="27">
        <v>1.31272365639702</v>
      </c>
      <c r="BS2548" s="27">
        <v>25387.9368094732</v>
      </c>
      <c r="BU2548">
        <f t="shared" si="156"/>
        <v>102164.99500067</v>
      </c>
      <c r="BV2548">
        <f t="shared" si="157"/>
        <v>171520.61165008</v>
      </c>
      <c r="BW2548" s="29">
        <v>2543</v>
      </c>
      <c r="BX2548">
        <f t="shared" si="158"/>
        <v>0</v>
      </c>
      <c r="BY2548">
        <f t="shared" si="159"/>
        <v>1</v>
      </c>
    </row>
    <row r="2549" spans="1:77">
      <c r="A2549" s="15">
        <v>2544</v>
      </c>
      <c r="BP2549" s="27">
        <v>0.845409208099439</v>
      </c>
      <c r="BQ2549" s="27">
        <v>12934.8574522809</v>
      </c>
      <c r="BR2549" s="27">
        <v>1.43571878113085</v>
      </c>
      <c r="BS2549" s="27">
        <v>25456.3012359379</v>
      </c>
      <c r="BU2549">
        <f t="shared" si="156"/>
        <v>113876.523762635</v>
      </c>
      <c r="BV2549">
        <f t="shared" si="157"/>
        <v>189901.515933689</v>
      </c>
      <c r="BW2549" s="29">
        <v>2544</v>
      </c>
      <c r="BX2549">
        <f t="shared" si="158"/>
        <v>0</v>
      </c>
      <c r="BY2549">
        <f t="shared" si="159"/>
        <v>1</v>
      </c>
    </row>
    <row r="2550" spans="1:77">
      <c r="A2550" s="15">
        <v>2545</v>
      </c>
      <c r="BP2550" s="27">
        <v>0.838432067490256</v>
      </c>
      <c r="BQ2550" s="27">
        <v>12310.7739618038</v>
      </c>
      <c r="BR2550" s="27">
        <v>1.44288366693912</v>
      </c>
      <c r="BS2550" s="27">
        <v>28085.3119899768</v>
      </c>
      <c r="BU2550">
        <f t="shared" si="156"/>
        <v>113454.036161735</v>
      </c>
      <c r="BV2550">
        <f t="shared" si="157"/>
        <v>188347.238050891</v>
      </c>
      <c r="BW2550" s="29">
        <v>2545</v>
      </c>
      <c r="BX2550">
        <f t="shared" si="158"/>
        <v>0</v>
      </c>
      <c r="BY2550">
        <f t="shared" si="159"/>
        <v>1</v>
      </c>
    </row>
    <row r="2551" spans="1:77">
      <c r="A2551" s="15">
        <v>2546</v>
      </c>
      <c r="BP2551" s="27">
        <v>0.798672393403776</v>
      </c>
      <c r="BQ2551" s="27">
        <v>15440.0793242254</v>
      </c>
      <c r="BR2551" s="27">
        <v>1.37082175927107</v>
      </c>
      <c r="BS2551" s="27">
        <v>32003.0964539084</v>
      </c>
      <c r="BU2551">
        <f t="shared" si="156"/>
        <v>104360.779686341</v>
      </c>
      <c r="BV2551">
        <f t="shared" si="157"/>
        <v>173620.167436752</v>
      </c>
      <c r="BW2551" s="29">
        <v>2546</v>
      </c>
      <c r="BX2551">
        <f t="shared" si="158"/>
        <v>0</v>
      </c>
      <c r="BY2551">
        <f t="shared" si="159"/>
        <v>1</v>
      </c>
    </row>
    <row r="2552" spans="1:77">
      <c r="A2552" s="15">
        <v>2547</v>
      </c>
      <c r="BP2552" s="27">
        <v>0.847516574806877</v>
      </c>
      <c r="BQ2552" s="27">
        <v>13593.3564366008</v>
      </c>
      <c r="BR2552" s="27">
        <v>1.43975565851756</v>
      </c>
      <c r="BS2552" s="27">
        <v>26532.6964035017</v>
      </c>
      <c r="BU2552">
        <f t="shared" si="156"/>
        <v>113534.129784431</v>
      </c>
      <c r="BV2552">
        <f t="shared" si="157"/>
        <v>189430.652374133</v>
      </c>
      <c r="BW2552" s="29">
        <v>2547</v>
      </c>
      <c r="BX2552">
        <f t="shared" si="158"/>
        <v>0</v>
      </c>
      <c r="BY2552">
        <f t="shared" si="159"/>
        <v>1</v>
      </c>
    </row>
    <row r="2553" spans="1:77">
      <c r="A2553" s="15">
        <v>2548</v>
      </c>
      <c r="BP2553" s="27">
        <v>0.83764256289052</v>
      </c>
      <c r="BQ2553" s="27">
        <v>16505.8412724353</v>
      </c>
      <c r="BR2553" s="27">
        <v>1.4225150834563</v>
      </c>
      <c r="BS2553" s="27">
        <v>31437.1007379866</v>
      </c>
      <c r="BU2553">
        <f t="shared" si="156"/>
        <v>109140.543161143</v>
      </c>
      <c r="BV2553">
        <f t="shared" si="157"/>
        <v>181940.161780458</v>
      </c>
      <c r="BW2553" s="29">
        <v>2548</v>
      </c>
      <c r="BX2553">
        <f t="shared" si="158"/>
        <v>0</v>
      </c>
      <c r="BY2553">
        <f t="shared" si="159"/>
        <v>1</v>
      </c>
    </row>
    <row r="2554" spans="1:77">
      <c r="A2554" s="15">
        <v>2549</v>
      </c>
      <c r="BP2554" s="27">
        <v>0.840750882475426</v>
      </c>
      <c r="BQ2554" s="27">
        <v>14708.2576894804</v>
      </c>
      <c r="BR2554" s="27">
        <v>1.46698733410977</v>
      </c>
      <c r="BS2554" s="27">
        <v>27891.0554179052</v>
      </c>
      <c r="BU2554">
        <f t="shared" si="156"/>
        <v>111404.374681833</v>
      </c>
      <c r="BV2554">
        <f t="shared" si="157"/>
        <v>192157.04469856</v>
      </c>
      <c r="BW2554" s="29">
        <v>2549</v>
      </c>
      <c r="BX2554">
        <f t="shared" si="158"/>
        <v>0</v>
      </c>
      <c r="BY2554">
        <f t="shared" si="159"/>
        <v>1</v>
      </c>
    </row>
    <row r="2555" spans="1:77">
      <c r="A2555" s="15">
        <v>2550</v>
      </c>
      <c r="BP2555" s="27">
        <v>0.790009104155401</v>
      </c>
      <c r="BQ2555" s="27">
        <v>11019.3846856864</v>
      </c>
      <c r="BR2555" s="27">
        <v>1.37633435188466</v>
      </c>
      <c r="BS2555" s="27">
        <v>23652.9657282663</v>
      </c>
      <c r="BU2555">
        <f t="shared" si="156"/>
        <v>107481.980937624</v>
      </c>
      <c r="BV2555">
        <f t="shared" si="157"/>
        <v>182797.187054433</v>
      </c>
      <c r="BW2555" s="29">
        <v>2550</v>
      </c>
      <c r="BX2555">
        <f t="shared" si="158"/>
        <v>0</v>
      </c>
      <c r="BY2555">
        <f t="shared" si="159"/>
        <v>1</v>
      </c>
    </row>
    <row r="2556" spans="1:77">
      <c r="A2556" s="15">
        <v>2551</v>
      </c>
      <c r="BP2556" s="27">
        <v>0.827376137806166</v>
      </c>
      <c r="BQ2556" s="27">
        <v>24976.9141037224</v>
      </c>
      <c r="BR2556" s="27">
        <v>1.386486659444</v>
      </c>
      <c r="BS2556" s="27">
        <v>38769.0687208937</v>
      </c>
      <c r="BU2556">
        <f t="shared" si="156"/>
        <v>99129.5065672024</v>
      </c>
      <c r="BV2556">
        <f t="shared" si="157"/>
        <v>169203.930195707</v>
      </c>
      <c r="BW2556" s="29">
        <v>2551</v>
      </c>
      <c r="BX2556">
        <f t="shared" si="158"/>
        <v>0</v>
      </c>
      <c r="BY2556">
        <f t="shared" si="159"/>
        <v>1</v>
      </c>
    </row>
    <row r="2557" spans="1:77">
      <c r="A2557" s="15">
        <v>2552</v>
      </c>
      <c r="BP2557" s="27">
        <v>0.790291148525549</v>
      </c>
      <c r="BQ2557" s="27">
        <v>17236.8377567217</v>
      </c>
      <c r="BR2557" s="27">
        <v>1.34774713450672</v>
      </c>
      <c r="BS2557" s="27">
        <v>31273.0982660403</v>
      </c>
      <c r="BU2557">
        <f t="shared" si="156"/>
        <v>101306.834522111</v>
      </c>
      <c r="BV2557">
        <f t="shared" si="157"/>
        <v>170888.971909968</v>
      </c>
      <c r="BW2557" s="29">
        <v>2552</v>
      </c>
      <c r="BX2557">
        <f t="shared" si="158"/>
        <v>0</v>
      </c>
      <c r="BY2557">
        <f t="shared" si="159"/>
        <v>1</v>
      </c>
    </row>
    <row r="2558" spans="1:77">
      <c r="A2558" s="15">
        <v>2553</v>
      </c>
      <c r="BP2558" s="27">
        <v>0.8529841665079</v>
      </c>
      <c r="BQ2558" s="27">
        <v>14697.9766224829</v>
      </c>
      <c r="BR2558" s="27">
        <v>1.46361085779094</v>
      </c>
      <c r="BS2558" s="27">
        <v>29846.2519504986</v>
      </c>
      <c r="BU2558">
        <f t="shared" si="156"/>
        <v>113249.648353702</v>
      </c>
      <c r="BV2558">
        <f t="shared" si="157"/>
        <v>189695.376718142</v>
      </c>
      <c r="BW2558" s="29">
        <v>2553</v>
      </c>
      <c r="BX2558">
        <f t="shared" si="158"/>
        <v>0</v>
      </c>
      <c r="BY2558">
        <f t="shared" si="159"/>
        <v>1</v>
      </c>
    </row>
    <row r="2559" spans="1:77">
      <c r="A2559" s="15">
        <v>2554</v>
      </c>
      <c r="BP2559" s="27">
        <v>0.837560303585309</v>
      </c>
      <c r="BQ2559" s="27">
        <v>11607.9247687086</v>
      </c>
      <c r="BR2559" s="27">
        <v>1.44905257029143</v>
      </c>
      <c r="BS2559" s="27">
        <v>23950.0622542154</v>
      </c>
      <c r="BU2559">
        <f t="shared" si="156"/>
        <v>114026.120769088</v>
      </c>
      <c r="BV2559">
        <f t="shared" si="157"/>
        <v>193407.823289498</v>
      </c>
      <c r="BW2559" s="29">
        <v>2554</v>
      </c>
      <c r="BX2559">
        <f t="shared" si="158"/>
        <v>0</v>
      </c>
      <c r="BY2559">
        <f t="shared" si="159"/>
        <v>1</v>
      </c>
    </row>
    <row r="2560" spans="1:77">
      <c r="A2560" s="15">
        <v>2555</v>
      </c>
      <c r="BP2560" s="27">
        <v>0.795617752297264</v>
      </c>
      <c r="BQ2560" s="27">
        <v>18941.1630425222</v>
      </c>
      <c r="BR2560" s="27">
        <v>1.38447233944472</v>
      </c>
      <c r="BS2560" s="27">
        <v>30263.4916156238</v>
      </c>
      <c r="BU2560">
        <f t="shared" si="156"/>
        <v>100401.499802067</v>
      </c>
      <c r="BV2560">
        <f t="shared" si="157"/>
        <v>177407.359301085</v>
      </c>
      <c r="BW2560" s="29">
        <v>2555</v>
      </c>
      <c r="BX2560">
        <f t="shared" si="158"/>
        <v>0</v>
      </c>
      <c r="BY2560">
        <f t="shared" si="159"/>
        <v>1</v>
      </c>
    </row>
    <row r="2561" spans="1:77">
      <c r="A2561" s="15">
        <v>2556</v>
      </c>
      <c r="BP2561" s="27">
        <v>0.745419405267604</v>
      </c>
      <c r="BQ2561" s="27">
        <v>12661.6950834833</v>
      </c>
      <c r="BR2561" s="27">
        <v>1.27516879993348</v>
      </c>
      <c r="BS2561" s="27">
        <v>25860.376093012</v>
      </c>
      <c r="BU2561">
        <f t="shared" si="156"/>
        <v>99151.2157066572</v>
      </c>
      <c r="BV2561">
        <f t="shared" si="157"/>
        <v>165414.94389701</v>
      </c>
      <c r="BW2561" s="29">
        <v>2556</v>
      </c>
      <c r="BX2561">
        <f t="shared" si="158"/>
        <v>0</v>
      </c>
      <c r="BY2561">
        <f t="shared" si="159"/>
        <v>1</v>
      </c>
    </row>
    <row r="2562" spans="1:77">
      <c r="A2562" s="15">
        <v>2557</v>
      </c>
      <c r="BP2562" s="27">
        <v>0.814571570675494</v>
      </c>
      <c r="BQ2562" s="27">
        <v>12776.9961788542</v>
      </c>
      <c r="BR2562" s="27">
        <v>1.40818396408305</v>
      </c>
      <c r="BS2562" s="27">
        <v>26827.0107576449</v>
      </c>
      <c r="BU2562">
        <f t="shared" si="156"/>
        <v>109408.73942247</v>
      </c>
      <c r="BV2562">
        <f t="shared" si="157"/>
        <v>184400.583854813</v>
      </c>
      <c r="BW2562" s="29">
        <v>2557</v>
      </c>
      <c r="BX2562">
        <f t="shared" si="158"/>
        <v>0</v>
      </c>
      <c r="BY2562">
        <f t="shared" si="159"/>
        <v>1</v>
      </c>
    </row>
    <row r="2563" spans="1:77">
      <c r="A2563" s="15">
        <v>2558</v>
      </c>
      <c r="BP2563" s="27">
        <v>0.74931927863549</v>
      </c>
      <c r="BQ2563" s="27">
        <v>11564.6355428239</v>
      </c>
      <c r="BR2563" s="27">
        <v>1.26547246890643</v>
      </c>
      <c r="BS2563" s="27">
        <v>24002.5358025035</v>
      </c>
      <c r="BU2563">
        <f t="shared" si="156"/>
        <v>100833.2562525</v>
      </c>
      <c r="BV2563">
        <f t="shared" si="157"/>
        <v>165818.334533461</v>
      </c>
      <c r="BW2563" s="29">
        <v>2558</v>
      </c>
      <c r="BX2563">
        <f t="shared" si="158"/>
        <v>0</v>
      </c>
      <c r="BY2563">
        <f t="shared" si="159"/>
        <v>1</v>
      </c>
    </row>
    <row r="2564" spans="1:77">
      <c r="A2564" s="15">
        <v>2559</v>
      </c>
      <c r="BP2564" s="27">
        <v>0.782601317120931</v>
      </c>
      <c r="BQ2564" s="27">
        <v>15419.4400741417</v>
      </c>
      <c r="BR2564" s="27">
        <v>1.33040740586838</v>
      </c>
      <c r="BS2564" s="27">
        <v>27118.9687937588</v>
      </c>
      <c r="BU2564">
        <f t="shared" si="156"/>
        <v>101970.757493998</v>
      </c>
      <c r="BV2564">
        <f t="shared" si="157"/>
        <v>172442.142086499</v>
      </c>
      <c r="BW2564" s="29">
        <v>2559</v>
      </c>
      <c r="BX2564">
        <f t="shared" si="158"/>
        <v>0</v>
      </c>
      <c r="BY2564">
        <f t="shared" si="159"/>
        <v>1</v>
      </c>
    </row>
    <row r="2565" spans="1:77">
      <c r="A2565" s="15">
        <v>2560</v>
      </c>
      <c r="BP2565" s="27">
        <v>0.835605056057244</v>
      </c>
      <c r="BQ2565" s="27">
        <v>13922.2543296745</v>
      </c>
      <c r="BR2565" s="27">
        <v>1.42114894816566</v>
      </c>
      <c r="BS2565" s="27">
        <v>27587.0680312678</v>
      </c>
      <c r="BU2565">
        <f t="shared" si="156"/>
        <v>111418.504078912</v>
      </c>
      <c r="BV2565">
        <f t="shared" si="157"/>
        <v>185585.274193582</v>
      </c>
      <c r="BW2565" s="29">
        <v>2560</v>
      </c>
      <c r="BX2565">
        <f t="shared" si="158"/>
        <v>0</v>
      </c>
      <c r="BY2565">
        <f t="shared" si="159"/>
        <v>1</v>
      </c>
    </row>
    <row r="2566" spans="1:77">
      <c r="A2566" s="15">
        <v>2561</v>
      </c>
      <c r="BP2566" s="27">
        <v>0.831514924096086</v>
      </c>
      <c r="BQ2566" s="27">
        <v>10778.1354590564</v>
      </c>
      <c r="BR2566" s="27">
        <v>1.43271784454166</v>
      </c>
      <c r="BS2566" s="27">
        <v>23115.2061656989</v>
      </c>
      <c r="BU2566">
        <f t="shared" si="156"/>
        <v>113949.103155356</v>
      </c>
      <c r="BV2566">
        <f t="shared" si="157"/>
        <v>191792.47051555</v>
      </c>
      <c r="BW2566" s="29">
        <v>2561</v>
      </c>
      <c r="BX2566">
        <f t="shared" si="158"/>
        <v>0</v>
      </c>
      <c r="BY2566">
        <f t="shared" si="159"/>
        <v>1</v>
      </c>
    </row>
    <row r="2567" spans="1:77">
      <c r="A2567" s="15">
        <v>2562</v>
      </c>
      <c r="BP2567" s="27">
        <v>0.826322102531549</v>
      </c>
      <c r="BQ2567" s="27">
        <v>15187.7031056039</v>
      </c>
      <c r="BR2567" s="27">
        <v>1.44281141318063</v>
      </c>
      <c r="BS2567" s="27">
        <v>32340.8776990715</v>
      </c>
      <c r="BU2567">
        <f t="shared" ref="BU2567:BU2630" si="160">BP2567*$BV$1-BQ2567</f>
        <v>108760.612274128</v>
      </c>
      <c r="BV2567">
        <f t="shared" ref="BV2567:BV2630" si="161">BR2567*$BV$1-BS2567</f>
        <v>184080.834278023</v>
      </c>
      <c r="BW2567" s="29">
        <v>2562</v>
      </c>
      <c r="BX2567">
        <f t="shared" ref="BX2567:BX2630" si="162">IF(BU2567=MAX($BU2567:$BV2567),1,0)</f>
        <v>0</v>
      </c>
      <c r="BY2567">
        <f t="shared" ref="BY2567:BY2630" si="163">IF(BV2567=MAX($BU2567:$BV2567),1,0)</f>
        <v>1</v>
      </c>
    </row>
    <row r="2568" spans="1:77">
      <c r="A2568" s="15">
        <v>2563</v>
      </c>
      <c r="BP2568" s="27">
        <v>0.831065206178904</v>
      </c>
      <c r="BQ2568" s="27">
        <v>13588.932536168</v>
      </c>
      <c r="BR2568" s="27">
        <v>1.41409326318037</v>
      </c>
      <c r="BS2568" s="27">
        <v>31027.9953758055</v>
      </c>
      <c r="BU2568">
        <f t="shared" si="160"/>
        <v>111070.848390668</v>
      </c>
      <c r="BV2568">
        <f t="shared" si="161"/>
        <v>181085.994101251</v>
      </c>
      <c r="BW2568" s="29">
        <v>2563</v>
      </c>
      <c r="BX2568">
        <f t="shared" si="162"/>
        <v>0</v>
      </c>
      <c r="BY2568">
        <f t="shared" si="163"/>
        <v>1</v>
      </c>
    </row>
    <row r="2569" spans="1:77">
      <c r="A2569" s="15">
        <v>2564</v>
      </c>
      <c r="BP2569" s="27">
        <v>0.77986417967206</v>
      </c>
      <c r="BQ2569" s="27">
        <v>13504.0028738794</v>
      </c>
      <c r="BR2569" s="27">
        <v>1.3341291491974</v>
      </c>
      <c r="BS2569" s="27">
        <v>26949.6378782445</v>
      </c>
      <c r="BU2569">
        <f t="shared" si="160"/>
        <v>103475.62407693</v>
      </c>
      <c r="BV2569">
        <f t="shared" si="161"/>
        <v>173169.734501366</v>
      </c>
      <c r="BW2569" s="29">
        <v>2564</v>
      </c>
      <c r="BX2569">
        <f t="shared" si="162"/>
        <v>0</v>
      </c>
      <c r="BY2569">
        <f t="shared" si="163"/>
        <v>1</v>
      </c>
    </row>
    <row r="2570" spans="1:77">
      <c r="A2570" s="15">
        <v>2565</v>
      </c>
      <c r="BP2570" s="27">
        <v>0.825009439507508</v>
      </c>
      <c r="BQ2570" s="27">
        <v>13410.9171853704</v>
      </c>
      <c r="BR2570" s="27">
        <v>1.41662064001478</v>
      </c>
      <c r="BS2570" s="27">
        <v>32295.1911717945</v>
      </c>
      <c r="BU2570">
        <f t="shared" si="160"/>
        <v>110340.498740756</v>
      </c>
      <c r="BV2570">
        <f t="shared" si="161"/>
        <v>180197.904830423</v>
      </c>
      <c r="BW2570" s="29">
        <v>2565</v>
      </c>
      <c r="BX2570">
        <f t="shared" si="162"/>
        <v>0</v>
      </c>
      <c r="BY2570">
        <f t="shared" si="163"/>
        <v>1</v>
      </c>
    </row>
    <row r="2571" spans="1:77">
      <c r="A2571" s="15">
        <v>2566</v>
      </c>
      <c r="BP2571" s="27">
        <v>0.814820974862746</v>
      </c>
      <c r="BQ2571" s="27">
        <v>14069.8907393923</v>
      </c>
      <c r="BR2571" s="27">
        <v>1.40802137843045</v>
      </c>
      <c r="BS2571" s="27">
        <v>28293.7466513739</v>
      </c>
      <c r="BU2571">
        <f t="shared" si="160"/>
        <v>108153.25549002</v>
      </c>
      <c r="BV2571">
        <f t="shared" si="161"/>
        <v>182909.460113194</v>
      </c>
      <c r="BW2571" s="29">
        <v>2566</v>
      </c>
      <c r="BX2571">
        <f t="shared" si="162"/>
        <v>0</v>
      </c>
      <c r="BY2571">
        <f t="shared" si="163"/>
        <v>1</v>
      </c>
    </row>
    <row r="2572" spans="1:77">
      <c r="A2572" s="15">
        <v>2567</v>
      </c>
      <c r="BP2572" s="27">
        <v>0.744739269037581</v>
      </c>
      <c r="BQ2572" s="27">
        <v>13448.0434861595</v>
      </c>
      <c r="BR2572" s="27">
        <v>1.27118498943942</v>
      </c>
      <c r="BS2572" s="27">
        <v>32370.4621280309</v>
      </c>
      <c r="BU2572">
        <f t="shared" si="160"/>
        <v>98262.8468694777</v>
      </c>
      <c r="BV2572">
        <f t="shared" si="161"/>
        <v>158307.286287882</v>
      </c>
      <c r="BW2572" s="29">
        <v>2567</v>
      </c>
      <c r="BX2572">
        <f t="shared" si="162"/>
        <v>0</v>
      </c>
      <c r="BY2572">
        <f t="shared" si="163"/>
        <v>1</v>
      </c>
    </row>
    <row r="2573" spans="1:77">
      <c r="A2573" s="15">
        <v>2568</v>
      </c>
      <c r="BP2573" s="27">
        <v>0.810731603351846</v>
      </c>
      <c r="BQ2573" s="27">
        <v>11086.6751586543</v>
      </c>
      <c r="BR2573" s="27">
        <v>1.38183832977703</v>
      </c>
      <c r="BS2573" s="27">
        <v>23432.4202177695</v>
      </c>
      <c r="BU2573">
        <f t="shared" si="160"/>
        <v>110523.065344123</v>
      </c>
      <c r="BV2573">
        <f t="shared" si="161"/>
        <v>183843.329248785</v>
      </c>
      <c r="BW2573" s="29">
        <v>2568</v>
      </c>
      <c r="BX2573">
        <f t="shared" si="162"/>
        <v>0</v>
      </c>
      <c r="BY2573">
        <f t="shared" si="163"/>
        <v>1</v>
      </c>
    </row>
    <row r="2574" spans="1:77">
      <c r="A2574" s="15">
        <v>2569</v>
      </c>
      <c r="BP2574" s="27">
        <v>0.783132298437636</v>
      </c>
      <c r="BQ2574" s="27">
        <v>12623.9437873321</v>
      </c>
      <c r="BR2574" s="27">
        <v>1.32849554094281</v>
      </c>
      <c r="BS2574" s="27">
        <v>28795.2574521618</v>
      </c>
      <c r="BU2574">
        <f t="shared" si="160"/>
        <v>104845.900978313</v>
      </c>
      <c r="BV2574">
        <f t="shared" si="161"/>
        <v>170479.073689259</v>
      </c>
      <c r="BW2574" s="29">
        <v>2569</v>
      </c>
      <c r="BX2574">
        <f t="shared" si="162"/>
        <v>0</v>
      </c>
      <c r="BY2574">
        <f t="shared" si="163"/>
        <v>1</v>
      </c>
    </row>
    <row r="2575" spans="1:77">
      <c r="A2575" s="15">
        <v>2570</v>
      </c>
      <c r="BP2575" s="27">
        <v>0.715813983368269</v>
      </c>
      <c r="BQ2575" s="27">
        <v>18875.8830331063</v>
      </c>
      <c r="BR2575" s="27">
        <v>1.2353513812654</v>
      </c>
      <c r="BS2575" s="27">
        <v>37451.3645302849</v>
      </c>
      <c r="BU2575">
        <f t="shared" si="160"/>
        <v>88496.2144721339</v>
      </c>
      <c r="BV2575">
        <f t="shared" si="161"/>
        <v>147851.342659525</v>
      </c>
      <c r="BW2575" s="29">
        <v>2570</v>
      </c>
      <c r="BX2575">
        <f t="shared" si="162"/>
        <v>0</v>
      </c>
      <c r="BY2575">
        <f t="shared" si="163"/>
        <v>1</v>
      </c>
    </row>
    <row r="2576" spans="1:77">
      <c r="A2576" s="15">
        <v>2571</v>
      </c>
      <c r="BP2576" s="27">
        <v>0.811937127720759</v>
      </c>
      <c r="BQ2576" s="27">
        <v>14456.2448831867</v>
      </c>
      <c r="BR2576" s="27">
        <v>1.41023137828718</v>
      </c>
      <c r="BS2576" s="27">
        <v>28015.58059684</v>
      </c>
      <c r="BU2576">
        <f t="shared" si="160"/>
        <v>107334.324274927</v>
      </c>
      <c r="BV2576">
        <f t="shared" si="161"/>
        <v>183519.126146237</v>
      </c>
      <c r="BW2576" s="29">
        <v>2571</v>
      </c>
      <c r="BX2576">
        <f t="shared" si="162"/>
        <v>0</v>
      </c>
      <c r="BY2576">
        <f t="shared" si="163"/>
        <v>1</v>
      </c>
    </row>
    <row r="2577" spans="1:77">
      <c r="A2577" s="15">
        <v>2572</v>
      </c>
      <c r="BP2577" s="27">
        <v>0.839790927369145</v>
      </c>
      <c r="BQ2577" s="27">
        <v>11710.7834416006</v>
      </c>
      <c r="BR2577" s="27">
        <v>1.44293243563432</v>
      </c>
      <c r="BS2577" s="27">
        <v>27851.379374979</v>
      </c>
      <c r="BU2577">
        <f t="shared" si="160"/>
        <v>114257.855663771</v>
      </c>
      <c r="BV2577">
        <f t="shared" si="161"/>
        <v>188588.485970169</v>
      </c>
      <c r="BW2577" s="29">
        <v>2572</v>
      </c>
      <c r="BX2577">
        <f t="shared" si="162"/>
        <v>0</v>
      </c>
      <c r="BY2577">
        <f t="shared" si="163"/>
        <v>1</v>
      </c>
    </row>
    <row r="2578" spans="1:77">
      <c r="A2578" s="15">
        <v>2573</v>
      </c>
      <c r="BP2578" s="27">
        <v>0.827003984119649</v>
      </c>
      <c r="BQ2578" s="27">
        <v>12662.4392063287</v>
      </c>
      <c r="BR2578" s="27">
        <v>1.39124310007374</v>
      </c>
      <c r="BS2578" s="27">
        <v>27599.8502111327</v>
      </c>
      <c r="BU2578">
        <f t="shared" si="160"/>
        <v>111388.158411619</v>
      </c>
      <c r="BV2578">
        <f t="shared" si="161"/>
        <v>181086.614799929</v>
      </c>
      <c r="BW2578" s="29">
        <v>2573</v>
      </c>
      <c r="BX2578">
        <f t="shared" si="162"/>
        <v>0</v>
      </c>
      <c r="BY2578">
        <f t="shared" si="163"/>
        <v>1</v>
      </c>
    </row>
    <row r="2579" spans="1:77">
      <c r="A2579" s="15">
        <v>2574</v>
      </c>
      <c r="BP2579" s="27">
        <v>0.821439247743372</v>
      </c>
      <c r="BQ2579" s="27">
        <v>14529.5433369986</v>
      </c>
      <c r="BR2579" s="27">
        <v>1.41282132067578</v>
      </c>
      <c r="BS2579" s="27">
        <v>26280.291907791</v>
      </c>
      <c r="BU2579">
        <f t="shared" si="160"/>
        <v>108686.343824507</v>
      </c>
      <c r="BV2579">
        <f t="shared" si="161"/>
        <v>185642.906193575</v>
      </c>
      <c r="BW2579" s="29">
        <v>2574</v>
      </c>
      <c r="BX2579">
        <f t="shared" si="162"/>
        <v>0</v>
      </c>
      <c r="BY2579">
        <f t="shared" si="163"/>
        <v>1</v>
      </c>
    </row>
    <row r="2580" spans="1:77">
      <c r="A2580" s="15">
        <v>2575</v>
      </c>
      <c r="BP2580" s="27">
        <v>0.777016388189333</v>
      </c>
      <c r="BQ2580" s="27">
        <v>15379.9433436199</v>
      </c>
      <c r="BR2580" s="27">
        <v>1.35386833840821</v>
      </c>
      <c r="BS2580" s="27">
        <v>32960.2353377777</v>
      </c>
      <c r="BU2580">
        <f t="shared" si="160"/>
        <v>101172.51488478</v>
      </c>
      <c r="BV2580">
        <f t="shared" si="161"/>
        <v>170120.015423454</v>
      </c>
      <c r="BW2580" s="29">
        <v>2575</v>
      </c>
      <c r="BX2580">
        <f t="shared" si="162"/>
        <v>0</v>
      </c>
      <c r="BY2580">
        <f t="shared" si="163"/>
        <v>1</v>
      </c>
    </row>
    <row r="2581" spans="1:77">
      <c r="A2581" s="15">
        <v>2576</v>
      </c>
      <c r="BP2581" s="27">
        <v>0.803965012289345</v>
      </c>
      <c r="BQ2581" s="27">
        <v>14218.598842621</v>
      </c>
      <c r="BR2581" s="27">
        <v>1.35348207284355</v>
      </c>
      <c r="BS2581" s="27">
        <v>29196.1020648512</v>
      </c>
      <c r="BU2581">
        <f t="shared" si="160"/>
        <v>106376.153000781</v>
      </c>
      <c r="BV2581">
        <f t="shared" si="161"/>
        <v>173826.208861682</v>
      </c>
      <c r="BW2581" s="29">
        <v>2576</v>
      </c>
      <c r="BX2581">
        <f t="shared" si="162"/>
        <v>0</v>
      </c>
      <c r="BY2581">
        <f t="shared" si="163"/>
        <v>1</v>
      </c>
    </row>
    <row r="2582" spans="1:77">
      <c r="A2582" s="15">
        <v>2577</v>
      </c>
      <c r="BP2582" s="27">
        <v>0.828935336900463</v>
      </c>
      <c r="BQ2582" s="27">
        <v>15294.0441497935</v>
      </c>
      <c r="BR2582" s="27">
        <v>1.44000356804132</v>
      </c>
      <c r="BS2582" s="27">
        <v>30835.1726403167</v>
      </c>
      <c r="BU2582">
        <f t="shared" si="160"/>
        <v>109046.256385276</v>
      </c>
      <c r="BV2582">
        <f t="shared" si="161"/>
        <v>185165.362565881</v>
      </c>
      <c r="BW2582" s="29">
        <v>2577</v>
      </c>
      <c r="BX2582">
        <f t="shared" si="162"/>
        <v>0</v>
      </c>
      <c r="BY2582">
        <f t="shared" si="163"/>
        <v>1</v>
      </c>
    </row>
    <row r="2583" spans="1:77">
      <c r="A2583" s="15">
        <v>2578</v>
      </c>
      <c r="BP2583" s="27">
        <v>0.821086903881251</v>
      </c>
      <c r="BQ2583" s="27">
        <v>15134.8986635718</v>
      </c>
      <c r="BR2583" s="27">
        <v>1.43552038554178</v>
      </c>
      <c r="BS2583" s="27">
        <v>29890.1251033091</v>
      </c>
      <c r="BU2583">
        <f t="shared" si="160"/>
        <v>108028.136918616</v>
      </c>
      <c r="BV2583">
        <f t="shared" si="161"/>
        <v>185437.932727958</v>
      </c>
      <c r="BW2583" s="29">
        <v>2578</v>
      </c>
      <c r="BX2583">
        <f t="shared" si="162"/>
        <v>0</v>
      </c>
      <c r="BY2583">
        <f t="shared" si="163"/>
        <v>1</v>
      </c>
    </row>
    <row r="2584" spans="1:77">
      <c r="A2584" s="15">
        <v>2579</v>
      </c>
      <c r="BP2584" s="27">
        <v>0.754236051119634</v>
      </c>
      <c r="BQ2584" s="27">
        <v>11979.20582004</v>
      </c>
      <c r="BR2584" s="27">
        <v>1.29869238665145</v>
      </c>
      <c r="BS2584" s="27">
        <v>25953.0866039448</v>
      </c>
      <c r="BU2584">
        <f t="shared" si="160"/>
        <v>101156.201847905</v>
      </c>
      <c r="BV2584">
        <f t="shared" si="161"/>
        <v>168850.771393773</v>
      </c>
      <c r="BW2584" s="29">
        <v>2579</v>
      </c>
      <c r="BX2584">
        <f t="shared" si="162"/>
        <v>0</v>
      </c>
      <c r="BY2584">
        <f t="shared" si="163"/>
        <v>1</v>
      </c>
    </row>
    <row r="2585" spans="1:77">
      <c r="A2585" s="15">
        <v>2580</v>
      </c>
      <c r="BP2585" s="27">
        <v>0.818471090059982</v>
      </c>
      <c r="BQ2585" s="27">
        <v>14249.3928784223</v>
      </c>
      <c r="BR2585" s="27">
        <v>1.38972364037176</v>
      </c>
      <c r="BS2585" s="27">
        <v>26820.0939484856</v>
      </c>
      <c r="BU2585">
        <f t="shared" si="160"/>
        <v>108521.270630575</v>
      </c>
      <c r="BV2585">
        <f t="shared" si="161"/>
        <v>181638.452107278</v>
      </c>
      <c r="BW2585" s="29">
        <v>2580</v>
      </c>
      <c r="BX2585">
        <f t="shared" si="162"/>
        <v>0</v>
      </c>
      <c r="BY2585">
        <f t="shared" si="163"/>
        <v>1</v>
      </c>
    </row>
    <row r="2586" spans="1:77">
      <c r="A2586" s="15">
        <v>2581</v>
      </c>
      <c r="BP2586" s="27">
        <v>0.777997428411175</v>
      </c>
      <c r="BQ2586" s="27">
        <v>18458.6087156614</v>
      </c>
      <c r="BR2586" s="27">
        <v>1.33380699020829</v>
      </c>
      <c r="BS2586" s="27">
        <v>36134.1497852616</v>
      </c>
      <c r="BU2586">
        <f t="shared" si="160"/>
        <v>98241.0055460148</v>
      </c>
      <c r="BV2586">
        <f t="shared" si="161"/>
        <v>163936.898745981</v>
      </c>
      <c r="BW2586" s="29">
        <v>2581</v>
      </c>
      <c r="BX2586">
        <f t="shared" si="162"/>
        <v>0</v>
      </c>
      <c r="BY2586">
        <f t="shared" si="163"/>
        <v>1</v>
      </c>
    </row>
    <row r="2587" spans="1:77">
      <c r="A2587" s="15">
        <v>2582</v>
      </c>
      <c r="BP2587" s="27">
        <v>0.780547698560071</v>
      </c>
      <c r="BQ2587" s="27">
        <v>15450.9453862103</v>
      </c>
      <c r="BR2587" s="27">
        <v>1.34000493944817</v>
      </c>
      <c r="BS2587" s="27">
        <v>32138.5021291269</v>
      </c>
      <c r="BU2587">
        <f t="shared" si="160"/>
        <v>101631.2093978</v>
      </c>
      <c r="BV2587">
        <f t="shared" si="161"/>
        <v>168862.238788098</v>
      </c>
      <c r="BW2587" s="29">
        <v>2582</v>
      </c>
      <c r="BX2587">
        <f t="shared" si="162"/>
        <v>0</v>
      </c>
      <c r="BY2587">
        <f t="shared" si="163"/>
        <v>1</v>
      </c>
    </row>
    <row r="2588" spans="1:77">
      <c r="A2588" s="15">
        <v>2583</v>
      </c>
      <c r="BP2588" s="27">
        <v>0.822285092065669</v>
      </c>
      <c r="BQ2588" s="27">
        <v>11942.61047455</v>
      </c>
      <c r="BR2588" s="27">
        <v>1.41016378456232</v>
      </c>
      <c r="BS2588" s="27">
        <v>27873.0024971898</v>
      </c>
      <c r="BU2588">
        <f t="shared" si="160"/>
        <v>111400.1533353</v>
      </c>
      <c r="BV2588">
        <f t="shared" si="161"/>
        <v>183651.565187158</v>
      </c>
      <c r="BW2588" s="29">
        <v>2583</v>
      </c>
      <c r="BX2588">
        <f t="shared" si="162"/>
        <v>0</v>
      </c>
      <c r="BY2588">
        <f t="shared" si="163"/>
        <v>1</v>
      </c>
    </row>
    <row r="2589" spans="1:77">
      <c r="A2589" s="15">
        <v>2584</v>
      </c>
      <c r="BP2589" s="27">
        <v>0.838434983000749</v>
      </c>
      <c r="BQ2589" s="27">
        <v>14114.9089799468</v>
      </c>
      <c r="BR2589" s="27">
        <v>1.44386949626443</v>
      </c>
      <c r="BS2589" s="27">
        <v>29057.2304129771</v>
      </c>
      <c r="BU2589">
        <f t="shared" si="160"/>
        <v>111650.338470166</v>
      </c>
      <c r="BV2589">
        <f t="shared" si="161"/>
        <v>187523.194026688</v>
      </c>
      <c r="BW2589" s="29">
        <v>2584</v>
      </c>
      <c r="BX2589">
        <f t="shared" si="162"/>
        <v>0</v>
      </c>
      <c r="BY2589">
        <f t="shared" si="163"/>
        <v>1</v>
      </c>
    </row>
    <row r="2590" spans="1:77">
      <c r="A2590" s="15">
        <v>2585</v>
      </c>
      <c r="BP2590" s="27">
        <v>0.809009023053672</v>
      </c>
      <c r="BQ2590" s="27">
        <v>13939.1433596604</v>
      </c>
      <c r="BR2590" s="27">
        <v>1.38493357552647</v>
      </c>
      <c r="BS2590" s="27">
        <v>29787.0748724452</v>
      </c>
      <c r="BU2590">
        <f t="shared" si="160"/>
        <v>107412.21009839</v>
      </c>
      <c r="BV2590">
        <f t="shared" si="161"/>
        <v>177952.961456525</v>
      </c>
      <c r="BW2590" s="29">
        <v>2585</v>
      </c>
      <c r="BX2590">
        <f t="shared" si="162"/>
        <v>0</v>
      </c>
      <c r="BY2590">
        <f t="shared" si="163"/>
        <v>1</v>
      </c>
    </row>
    <row r="2591" spans="1:77">
      <c r="A2591" s="15">
        <v>2586</v>
      </c>
      <c r="BP2591" s="27">
        <v>0.812807012892599</v>
      </c>
      <c r="BQ2591" s="27">
        <v>11933.8559868613</v>
      </c>
      <c r="BR2591" s="27">
        <v>1.38308279298348</v>
      </c>
      <c r="BS2591" s="27">
        <v>29143.0249740478</v>
      </c>
      <c r="BU2591">
        <f t="shared" si="160"/>
        <v>109987.195947029</v>
      </c>
      <c r="BV2591">
        <f t="shared" si="161"/>
        <v>178319.393973474</v>
      </c>
      <c r="BW2591" s="29">
        <v>2586</v>
      </c>
      <c r="BX2591">
        <f t="shared" si="162"/>
        <v>0</v>
      </c>
      <c r="BY2591">
        <f t="shared" si="163"/>
        <v>1</v>
      </c>
    </row>
    <row r="2592" spans="1:77">
      <c r="A2592" s="15">
        <v>2587</v>
      </c>
      <c r="BP2592" s="27">
        <v>0.773323629800131</v>
      </c>
      <c r="BQ2592" s="27">
        <v>15792.6424103113</v>
      </c>
      <c r="BR2592" s="27">
        <v>1.33794706827118</v>
      </c>
      <c r="BS2592" s="27">
        <v>33926.2091933863</v>
      </c>
      <c r="BU2592">
        <f t="shared" si="160"/>
        <v>100205.902059708</v>
      </c>
      <c r="BV2592">
        <f t="shared" si="161"/>
        <v>166765.851047291</v>
      </c>
      <c r="BW2592" s="29">
        <v>2587</v>
      </c>
      <c r="BX2592">
        <f t="shared" si="162"/>
        <v>0</v>
      </c>
      <c r="BY2592">
        <f t="shared" si="163"/>
        <v>1</v>
      </c>
    </row>
    <row r="2593" spans="1:77">
      <c r="A2593" s="15">
        <v>2588</v>
      </c>
      <c r="BP2593" s="27">
        <v>0.758499375448965</v>
      </c>
      <c r="BQ2593" s="27">
        <v>15872.2868184934</v>
      </c>
      <c r="BR2593" s="27">
        <v>1.29887793644802</v>
      </c>
      <c r="BS2593" s="27">
        <v>30235.4221665186</v>
      </c>
      <c r="BU2593">
        <f t="shared" si="160"/>
        <v>97902.6194988513</v>
      </c>
      <c r="BV2593">
        <f t="shared" si="161"/>
        <v>164596.268300684</v>
      </c>
      <c r="BW2593" s="29">
        <v>2588</v>
      </c>
      <c r="BX2593">
        <f t="shared" si="162"/>
        <v>0</v>
      </c>
      <c r="BY2593">
        <f t="shared" si="163"/>
        <v>1</v>
      </c>
    </row>
    <row r="2594" spans="1:77">
      <c r="A2594" s="15">
        <v>2589</v>
      </c>
      <c r="BP2594" s="27">
        <v>0.8285644105021</v>
      </c>
      <c r="BQ2594" s="27">
        <v>14843.3359163041</v>
      </c>
      <c r="BR2594" s="27">
        <v>1.40587234909182</v>
      </c>
      <c r="BS2594" s="27">
        <v>32569.8844793007</v>
      </c>
      <c r="BU2594">
        <f t="shared" si="160"/>
        <v>109441.325659011</v>
      </c>
      <c r="BV2594">
        <f t="shared" si="161"/>
        <v>178310.967884473</v>
      </c>
      <c r="BW2594" s="29">
        <v>2589</v>
      </c>
      <c r="BX2594">
        <f t="shared" si="162"/>
        <v>0</v>
      </c>
      <c r="BY2594">
        <f t="shared" si="163"/>
        <v>1</v>
      </c>
    </row>
    <row r="2595" spans="1:77">
      <c r="A2595" s="15">
        <v>2590</v>
      </c>
      <c r="BP2595" s="27">
        <v>0.834106060255976</v>
      </c>
      <c r="BQ2595" s="27">
        <v>14146.0972045099</v>
      </c>
      <c r="BR2595" s="27">
        <v>1.44728866366084</v>
      </c>
      <c r="BS2595" s="27">
        <v>29471.078209767</v>
      </c>
      <c r="BU2595">
        <f t="shared" si="160"/>
        <v>110969.811833887</v>
      </c>
      <c r="BV2595">
        <f t="shared" si="161"/>
        <v>187622.221339359</v>
      </c>
      <c r="BW2595" s="29">
        <v>2590</v>
      </c>
      <c r="BX2595">
        <f t="shared" si="162"/>
        <v>0</v>
      </c>
      <c r="BY2595">
        <f t="shared" si="163"/>
        <v>1</v>
      </c>
    </row>
    <row r="2596" spans="1:77">
      <c r="A2596" s="15">
        <v>2591</v>
      </c>
      <c r="BP2596" s="27">
        <v>0.812326936030259</v>
      </c>
      <c r="BQ2596" s="27">
        <v>21609.1358058786</v>
      </c>
      <c r="BR2596" s="27">
        <v>1.36491637220759</v>
      </c>
      <c r="BS2596" s="27">
        <v>39400.4579690765</v>
      </c>
      <c r="BU2596">
        <f t="shared" si="160"/>
        <v>100239.90459866</v>
      </c>
      <c r="BV2596">
        <f t="shared" si="161"/>
        <v>165336.997862062</v>
      </c>
      <c r="BW2596" s="29">
        <v>2591</v>
      </c>
      <c r="BX2596">
        <f t="shared" si="162"/>
        <v>0</v>
      </c>
      <c r="BY2596">
        <f t="shared" si="163"/>
        <v>1</v>
      </c>
    </row>
    <row r="2597" spans="1:77">
      <c r="A2597" s="15">
        <v>2592</v>
      </c>
      <c r="BP2597" s="27">
        <v>0.822570639081485</v>
      </c>
      <c r="BQ2597" s="27">
        <v>16311.6613704658</v>
      </c>
      <c r="BR2597" s="27">
        <v>1.41312746109401</v>
      </c>
      <c r="BS2597" s="27">
        <v>32618.7681001607</v>
      </c>
      <c r="BU2597">
        <f t="shared" si="160"/>
        <v>107073.934491757</v>
      </c>
      <c r="BV2597">
        <f t="shared" si="161"/>
        <v>179350.351063941</v>
      </c>
      <c r="BW2597" s="29">
        <v>2592</v>
      </c>
      <c r="BX2597">
        <f t="shared" si="162"/>
        <v>0</v>
      </c>
      <c r="BY2597">
        <f t="shared" si="163"/>
        <v>1</v>
      </c>
    </row>
    <row r="2598" spans="1:77">
      <c r="A2598" s="15">
        <v>2593</v>
      </c>
      <c r="BP2598" s="27">
        <v>0.781241430080895</v>
      </c>
      <c r="BQ2598" s="27">
        <v>12307.9382149144</v>
      </c>
      <c r="BR2598" s="27">
        <v>1.32821200658689</v>
      </c>
      <c r="BS2598" s="27">
        <v>25512.4239113633</v>
      </c>
      <c r="BU2598">
        <f t="shared" si="160"/>
        <v>104878.27629722</v>
      </c>
      <c r="BV2598">
        <f t="shared" si="161"/>
        <v>173719.377076671</v>
      </c>
      <c r="BW2598" s="29">
        <v>2593</v>
      </c>
      <c r="BX2598">
        <f t="shared" si="162"/>
        <v>0</v>
      </c>
      <c r="BY2598">
        <f t="shared" si="163"/>
        <v>1</v>
      </c>
    </row>
    <row r="2599" spans="1:77">
      <c r="A2599" s="15">
        <v>2594</v>
      </c>
      <c r="BP2599" s="27">
        <v>0.838750792588625</v>
      </c>
      <c r="BQ2599" s="27">
        <v>11730.661045259</v>
      </c>
      <c r="BR2599" s="27">
        <v>1.46568904046002</v>
      </c>
      <c r="BS2599" s="27">
        <v>24852.3880645539</v>
      </c>
      <c r="BU2599">
        <f t="shared" si="160"/>
        <v>114081.957843035</v>
      </c>
      <c r="BV2599">
        <f t="shared" si="161"/>
        <v>195000.96800445</v>
      </c>
      <c r="BW2599" s="29">
        <v>2594</v>
      </c>
      <c r="BX2599">
        <f t="shared" si="162"/>
        <v>0</v>
      </c>
      <c r="BY2599">
        <f t="shared" si="163"/>
        <v>1</v>
      </c>
    </row>
    <row r="2600" spans="1:77">
      <c r="A2600" s="15">
        <v>2595</v>
      </c>
      <c r="BP2600" s="27">
        <v>0.815835933099625</v>
      </c>
      <c r="BQ2600" s="27">
        <v>10470.5836079118</v>
      </c>
      <c r="BR2600" s="27">
        <v>1.38836549746076</v>
      </c>
      <c r="BS2600" s="27">
        <v>23406.3766452734</v>
      </c>
      <c r="BU2600">
        <f t="shared" si="160"/>
        <v>111904.806357032</v>
      </c>
      <c r="BV2600">
        <f t="shared" si="161"/>
        <v>184848.447973841</v>
      </c>
      <c r="BW2600" s="29">
        <v>2595</v>
      </c>
      <c r="BX2600">
        <f t="shared" si="162"/>
        <v>0</v>
      </c>
      <c r="BY2600">
        <f t="shared" si="163"/>
        <v>1</v>
      </c>
    </row>
    <row r="2601" spans="1:77">
      <c r="A2601" s="15">
        <v>2596</v>
      </c>
      <c r="BP2601" s="27">
        <v>0.800017510378701</v>
      </c>
      <c r="BQ2601" s="27">
        <v>15828.8389970035</v>
      </c>
      <c r="BR2601" s="27">
        <v>1.35587342200683</v>
      </c>
      <c r="BS2601" s="27">
        <v>30157.5252320052</v>
      </c>
      <c r="BU2601">
        <f t="shared" si="160"/>
        <v>104173.787559802</v>
      </c>
      <c r="BV2601">
        <f t="shared" si="161"/>
        <v>173223.48806902</v>
      </c>
      <c r="BW2601" s="29">
        <v>2596</v>
      </c>
      <c r="BX2601">
        <f t="shared" si="162"/>
        <v>0</v>
      </c>
      <c r="BY2601">
        <f t="shared" si="163"/>
        <v>1</v>
      </c>
    </row>
    <row r="2602" spans="1:77">
      <c r="A2602" s="15">
        <v>2597</v>
      </c>
      <c r="BP2602" s="27">
        <v>0.827821655732218</v>
      </c>
      <c r="BQ2602" s="27">
        <v>16983.0928688246</v>
      </c>
      <c r="BR2602" s="27">
        <v>1.44056776681399</v>
      </c>
      <c r="BS2602" s="27">
        <v>33636.1347416223</v>
      </c>
      <c r="BU2602">
        <f t="shared" si="160"/>
        <v>107190.155491008</v>
      </c>
      <c r="BV2602">
        <f t="shared" si="161"/>
        <v>182449.030280476</v>
      </c>
      <c r="BW2602" s="29">
        <v>2597</v>
      </c>
      <c r="BX2602">
        <f t="shared" si="162"/>
        <v>0</v>
      </c>
      <c r="BY2602">
        <f t="shared" si="163"/>
        <v>1</v>
      </c>
    </row>
    <row r="2603" spans="1:77">
      <c r="A2603" s="15">
        <v>2598</v>
      </c>
      <c r="BP2603" s="27">
        <v>0.729616948868558</v>
      </c>
      <c r="BQ2603" s="27">
        <v>11976.3735728776</v>
      </c>
      <c r="BR2603" s="27">
        <v>1.23652393558351</v>
      </c>
      <c r="BS2603" s="27">
        <v>26011.2852038692</v>
      </c>
      <c r="BU2603">
        <f t="shared" si="160"/>
        <v>97466.1687574061</v>
      </c>
      <c r="BV2603">
        <f t="shared" si="161"/>
        <v>159467.305133657</v>
      </c>
      <c r="BW2603" s="29">
        <v>2598</v>
      </c>
      <c r="BX2603">
        <f t="shared" si="162"/>
        <v>0</v>
      </c>
      <c r="BY2603">
        <f t="shared" si="163"/>
        <v>1</v>
      </c>
    </row>
    <row r="2604" spans="1:77">
      <c r="A2604" s="15">
        <v>2599</v>
      </c>
      <c r="BP2604" s="27">
        <v>0.772628860864383</v>
      </c>
      <c r="BQ2604" s="27">
        <v>15870.1335407569</v>
      </c>
      <c r="BR2604" s="27">
        <v>1.30312719556681</v>
      </c>
      <c r="BS2604" s="27">
        <v>31460.5914337741</v>
      </c>
      <c r="BU2604">
        <f t="shared" si="160"/>
        <v>100024.195588901</v>
      </c>
      <c r="BV2604">
        <f t="shared" si="161"/>
        <v>164008.487901247</v>
      </c>
      <c r="BW2604" s="29">
        <v>2599</v>
      </c>
      <c r="BX2604">
        <f t="shared" si="162"/>
        <v>0</v>
      </c>
      <c r="BY2604">
        <f t="shared" si="163"/>
        <v>1</v>
      </c>
    </row>
    <row r="2605" spans="1:77">
      <c r="A2605" s="15">
        <v>2600</v>
      </c>
      <c r="BP2605" s="27">
        <v>0.816148058922748</v>
      </c>
      <c r="BQ2605" s="27">
        <v>11975.9614214673</v>
      </c>
      <c r="BR2605" s="27">
        <v>1.38088586369732</v>
      </c>
      <c r="BS2605" s="27">
        <v>24679.8801244805</v>
      </c>
      <c r="BU2605">
        <f t="shared" si="160"/>
        <v>110446.247416945</v>
      </c>
      <c r="BV2605">
        <f t="shared" si="161"/>
        <v>182452.999430117</v>
      </c>
      <c r="BW2605" s="29">
        <v>2600</v>
      </c>
      <c r="BX2605">
        <f t="shared" si="162"/>
        <v>0</v>
      </c>
      <c r="BY2605">
        <f t="shared" si="163"/>
        <v>1</v>
      </c>
    </row>
    <row r="2606" spans="1:77">
      <c r="A2606" s="15">
        <v>2601</v>
      </c>
      <c r="BP2606" s="27">
        <v>0.784366651800978</v>
      </c>
      <c r="BQ2606" s="27">
        <v>11067.7828933356</v>
      </c>
      <c r="BR2606" s="27">
        <v>1.36752365645845</v>
      </c>
      <c r="BS2606" s="27">
        <v>27251.8850842832</v>
      </c>
      <c r="BU2606">
        <f t="shared" si="160"/>
        <v>106587.214876811</v>
      </c>
      <c r="BV2606">
        <f t="shared" si="161"/>
        <v>177876.663384484</v>
      </c>
      <c r="BW2606" s="29">
        <v>2601</v>
      </c>
      <c r="BX2606">
        <f t="shared" si="162"/>
        <v>0</v>
      </c>
      <c r="BY2606">
        <f t="shared" si="163"/>
        <v>1</v>
      </c>
    </row>
    <row r="2607" spans="1:77">
      <c r="A2607" s="15">
        <v>2602</v>
      </c>
      <c r="BP2607" s="27">
        <v>0.827067973768536</v>
      </c>
      <c r="BQ2607" s="27">
        <v>11302.2555935263</v>
      </c>
      <c r="BR2607" s="27">
        <v>1.42951989697222</v>
      </c>
      <c r="BS2607" s="27">
        <v>23929.7625846819</v>
      </c>
      <c r="BU2607">
        <f t="shared" si="160"/>
        <v>112757.940471754</v>
      </c>
      <c r="BV2607">
        <f t="shared" si="161"/>
        <v>190498.221961151</v>
      </c>
      <c r="BW2607" s="29">
        <v>2602</v>
      </c>
      <c r="BX2607">
        <f t="shared" si="162"/>
        <v>0</v>
      </c>
      <c r="BY2607">
        <f t="shared" si="163"/>
        <v>1</v>
      </c>
    </row>
    <row r="2608" spans="1:77">
      <c r="A2608" s="15">
        <v>2603</v>
      </c>
      <c r="BP2608" s="27">
        <v>0.786607477793817</v>
      </c>
      <c r="BQ2608" s="27">
        <v>15059.022054351</v>
      </c>
      <c r="BR2608" s="27">
        <v>1.37216920546187</v>
      </c>
      <c r="BS2608" s="27">
        <v>32056.4709086098</v>
      </c>
      <c r="BU2608">
        <f t="shared" si="160"/>
        <v>102932.099614722</v>
      </c>
      <c r="BV2608">
        <f t="shared" si="161"/>
        <v>173768.90991067</v>
      </c>
      <c r="BW2608" s="29">
        <v>2603</v>
      </c>
      <c r="BX2608">
        <f t="shared" si="162"/>
        <v>0</v>
      </c>
      <c r="BY2608">
        <f t="shared" si="163"/>
        <v>1</v>
      </c>
    </row>
    <row r="2609" spans="1:77">
      <c r="A2609" s="15">
        <v>2604</v>
      </c>
      <c r="BP2609" s="27">
        <v>0.81925987951166</v>
      </c>
      <c r="BQ2609" s="27">
        <v>19345.0793682185</v>
      </c>
      <c r="BR2609" s="27">
        <v>1.40799922214362</v>
      </c>
      <c r="BS2609" s="27">
        <v>34292.1270391887</v>
      </c>
      <c r="BU2609">
        <f t="shared" si="160"/>
        <v>103543.902558531</v>
      </c>
      <c r="BV2609">
        <f t="shared" si="161"/>
        <v>176907.756282354</v>
      </c>
      <c r="BW2609" s="29">
        <v>2604</v>
      </c>
      <c r="BX2609">
        <f t="shared" si="162"/>
        <v>0</v>
      </c>
      <c r="BY2609">
        <f t="shared" si="163"/>
        <v>1</v>
      </c>
    </row>
    <row r="2610" spans="1:77">
      <c r="A2610" s="15">
        <v>2605</v>
      </c>
      <c r="BP2610" s="27">
        <v>0.8316227936197</v>
      </c>
      <c r="BQ2610" s="27">
        <v>12842.687934638</v>
      </c>
      <c r="BR2610" s="27">
        <v>1.41978915032163</v>
      </c>
      <c r="BS2610" s="27">
        <v>26513.0340993213</v>
      </c>
      <c r="BU2610">
        <f t="shared" si="160"/>
        <v>111900.731108317</v>
      </c>
      <c r="BV2610">
        <f t="shared" si="161"/>
        <v>186455.338448923</v>
      </c>
      <c r="BW2610" s="29">
        <v>2605</v>
      </c>
      <c r="BX2610">
        <f t="shared" si="162"/>
        <v>0</v>
      </c>
      <c r="BY2610">
        <f t="shared" si="163"/>
        <v>1</v>
      </c>
    </row>
    <row r="2611" spans="1:77">
      <c r="A2611" s="15">
        <v>2606</v>
      </c>
      <c r="BP2611" s="27">
        <v>0.780366273443551</v>
      </c>
      <c r="BQ2611" s="27">
        <v>12861.1061293884</v>
      </c>
      <c r="BR2611" s="27">
        <v>1.32621440962809</v>
      </c>
      <c r="BS2611" s="27">
        <v>24986.2820434993</v>
      </c>
      <c r="BU2611">
        <f t="shared" si="160"/>
        <v>104193.834887144</v>
      </c>
      <c r="BV2611">
        <f t="shared" si="161"/>
        <v>173945.879400714</v>
      </c>
      <c r="BW2611" s="29">
        <v>2606</v>
      </c>
      <c r="BX2611">
        <f t="shared" si="162"/>
        <v>0</v>
      </c>
      <c r="BY2611">
        <f t="shared" si="163"/>
        <v>1</v>
      </c>
    </row>
    <row r="2612" spans="1:77">
      <c r="A2612" s="15">
        <v>2607</v>
      </c>
      <c r="BP2612" s="27">
        <v>0.800590943640765</v>
      </c>
      <c r="BQ2612" s="27">
        <v>13372.9322811494</v>
      </c>
      <c r="BR2612" s="27">
        <v>1.35996850762886</v>
      </c>
      <c r="BS2612" s="27">
        <v>25861.8470691815</v>
      </c>
      <c r="BU2612">
        <f t="shared" si="160"/>
        <v>106715.709264965</v>
      </c>
      <c r="BV2612">
        <f t="shared" si="161"/>
        <v>178133.429075148</v>
      </c>
      <c r="BW2612" s="29">
        <v>2607</v>
      </c>
      <c r="BX2612">
        <f t="shared" si="162"/>
        <v>0</v>
      </c>
      <c r="BY2612">
        <f t="shared" si="163"/>
        <v>1</v>
      </c>
    </row>
    <row r="2613" spans="1:77">
      <c r="A2613" s="15">
        <v>2608</v>
      </c>
      <c r="BP2613" s="27">
        <v>0.806983747301951</v>
      </c>
      <c r="BQ2613" s="27">
        <v>16459.2779116807</v>
      </c>
      <c r="BR2613" s="27">
        <v>1.41335505701863</v>
      </c>
      <c r="BS2613" s="27">
        <v>31077.3301168339</v>
      </c>
      <c r="BU2613">
        <f t="shared" si="160"/>
        <v>104588.284183612</v>
      </c>
      <c r="BV2613">
        <f t="shared" si="161"/>
        <v>180925.928435961</v>
      </c>
      <c r="BW2613" s="29">
        <v>2608</v>
      </c>
      <c r="BX2613">
        <f t="shared" si="162"/>
        <v>0</v>
      </c>
      <c r="BY2613">
        <f t="shared" si="163"/>
        <v>1</v>
      </c>
    </row>
    <row r="2614" spans="1:77">
      <c r="A2614" s="15">
        <v>2609</v>
      </c>
      <c r="BP2614" s="27">
        <v>0.777050986705727</v>
      </c>
      <c r="BQ2614" s="27">
        <v>15285.1497026213</v>
      </c>
      <c r="BR2614" s="27">
        <v>1.32568955892376</v>
      </c>
      <c r="BS2614" s="27">
        <v>31488.0594414092</v>
      </c>
      <c r="BU2614">
        <f t="shared" si="160"/>
        <v>101272.498303238</v>
      </c>
      <c r="BV2614">
        <f t="shared" si="161"/>
        <v>167365.374397154</v>
      </c>
      <c r="BW2614" s="29">
        <v>2609</v>
      </c>
      <c r="BX2614">
        <f t="shared" si="162"/>
        <v>0</v>
      </c>
      <c r="BY2614">
        <f t="shared" si="163"/>
        <v>1</v>
      </c>
    </row>
    <row r="2615" spans="1:77">
      <c r="A2615" s="15">
        <v>2610</v>
      </c>
      <c r="BP2615" s="27">
        <v>0.859142795162372</v>
      </c>
      <c r="BQ2615" s="27">
        <v>18498.5104024652</v>
      </c>
      <c r="BR2615" s="27">
        <v>1.50873541782053</v>
      </c>
      <c r="BS2615" s="27">
        <v>33943.2527736313</v>
      </c>
      <c r="BU2615">
        <f t="shared" si="160"/>
        <v>110372.908871891</v>
      </c>
      <c r="BV2615">
        <f t="shared" si="161"/>
        <v>192367.059899448</v>
      </c>
      <c r="BW2615" s="29">
        <v>2610</v>
      </c>
      <c r="BX2615">
        <f t="shared" si="162"/>
        <v>0</v>
      </c>
      <c r="BY2615">
        <f t="shared" si="163"/>
        <v>1</v>
      </c>
    </row>
    <row r="2616" spans="1:77">
      <c r="A2616" s="15">
        <v>2611</v>
      </c>
      <c r="BP2616" s="27">
        <v>0.834361909977651</v>
      </c>
      <c r="BQ2616" s="27">
        <v>18455.4346563295</v>
      </c>
      <c r="BR2616" s="27">
        <v>1.4273294659535</v>
      </c>
      <c r="BS2616" s="27">
        <v>36255.884612837</v>
      </c>
      <c r="BU2616">
        <f t="shared" si="160"/>
        <v>106698.851840318</v>
      </c>
      <c r="BV2616">
        <f t="shared" si="161"/>
        <v>177843.535280189</v>
      </c>
      <c r="BW2616" s="29">
        <v>2611</v>
      </c>
      <c r="BX2616">
        <f t="shared" si="162"/>
        <v>0</v>
      </c>
      <c r="BY2616">
        <f t="shared" si="163"/>
        <v>1</v>
      </c>
    </row>
    <row r="2617" spans="1:77">
      <c r="A2617" s="15">
        <v>2612</v>
      </c>
      <c r="BP2617" s="27">
        <v>0.834922066080858</v>
      </c>
      <c r="BQ2617" s="27">
        <v>10999.9391872244</v>
      </c>
      <c r="BR2617" s="27">
        <v>1.45414742900679</v>
      </c>
      <c r="BS2617" s="27">
        <v>23573.8994863874</v>
      </c>
      <c r="BU2617">
        <f t="shared" si="160"/>
        <v>114238.370724904</v>
      </c>
      <c r="BV2617">
        <f t="shared" si="161"/>
        <v>194548.21486463</v>
      </c>
      <c r="BW2617" s="29">
        <v>2612</v>
      </c>
      <c r="BX2617">
        <f t="shared" si="162"/>
        <v>0</v>
      </c>
      <c r="BY2617">
        <f t="shared" si="163"/>
        <v>1</v>
      </c>
    </row>
    <row r="2618" spans="1:77">
      <c r="A2618" s="15">
        <v>2613</v>
      </c>
      <c r="BP2618" s="27">
        <v>0.836509782215791</v>
      </c>
      <c r="BQ2618" s="27">
        <v>15210.7700584576</v>
      </c>
      <c r="BR2618" s="27">
        <v>1.45884864617424</v>
      </c>
      <c r="BS2618" s="27">
        <v>29085.5760807609</v>
      </c>
      <c r="BU2618">
        <f t="shared" si="160"/>
        <v>110265.697273911</v>
      </c>
      <c r="BV2618">
        <f t="shared" si="161"/>
        <v>189741.720845375</v>
      </c>
      <c r="BW2618" s="29">
        <v>2613</v>
      </c>
      <c r="BX2618">
        <f t="shared" si="162"/>
        <v>0</v>
      </c>
      <c r="BY2618">
        <f t="shared" si="163"/>
        <v>1</v>
      </c>
    </row>
    <row r="2619" spans="1:77">
      <c r="A2619" s="15">
        <v>2614</v>
      </c>
      <c r="BP2619" s="27">
        <v>0.787343121287673</v>
      </c>
      <c r="BQ2619" s="27">
        <v>16275.5792391338</v>
      </c>
      <c r="BR2619" s="27">
        <v>1.33856591961687</v>
      </c>
      <c r="BS2619" s="27">
        <v>32418.3953290138</v>
      </c>
      <c r="BU2619">
        <f t="shared" si="160"/>
        <v>101825.888954017</v>
      </c>
      <c r="BV2619">
        <f t="shared" si="161"/>
        <v>168366.492613517</v>
      </c>
      <c r="BW2619" s="29">
        <v>2614</v>
      </c>
      <c r="BX2619">
        <f t="shared" si="162"/>
        <v>0</v>
      </c>
      <c r="BY2619">
        <f t="shared" si="163"/>
        <v>1</v>
      </c>
    </row>
    <row r="2620" spans="1:77">
      <c r="A2620" s="15">
        <v>2615</v>
      </c>
      <c r="BP2620" s="27">
        <v>0.801851754352539</v>
      </c>
      <c r="BQ2620" s="27">
        <v>19966.200323976</v>
      </c>
      <c r="BR2620" s="27">
        <v>1.3715141838323</v>
      </c>
      <c r="BS2620" s="27">
        <v>35538.7444753969</v>
      </c>
      <c r="BU2620">
        <f t="shared" si="160"/>
        <v>100311.562828905</v>
      </c>
      <c r="BV2620">
        <f t="shared" si="161"/>
        <v>170188.383099449</v>
      </c>
      <c r="BW2620" s="29">
        <v>2615</v>
      </c>
      <c r="BX2620">
        <f t="shared" si="162"/>
        <v>0</v>
      </c>
      <c r="BY2620">
        <f t="shared" si="163"/>
        <v>1</v>
      </c>
    </row>
    <row r="2621" spans="1:77">
      <c r="A2621" s="15">
        <v>2616</v>
      </c>
      <c r="BP2621" s="27">
        <v>0.807674756780118</v>
      </c>
      <c r="BQ2621" s="27">
        <v>14608.0096998616</v>
      </c>
      <c r="BR2621" s="27">
        <v>1.40552851624541</v>
      </c>
      <c r="BS2621" s="27">
        <v>27995.8782115445</v>
      </c>
      <c r="BU2621">
        <f t="shared" si="160"/>
        <v>106543.203817156</v>
      </c>
      <c r="BV2621">
        <f t="shared" si="161"/>
        <v>182833.399225267</v>
      </c>
      <c r="BW2621" s="29">
        <v>2616</v>
      </c>
      <c r="BX2621">
        <f t="shared" si="162"/>
        <v>0</v>
      </c>
      <c r="BY2621">
        <f t="shared" si="163"/>
        <v>1</v>
      </c>
    </row>
    <row r="2622" spans="1:77">
      <c r="A2622" s="15">
        <v>2617</v>
      </c>
      <c r="BP2622" s="27">
        <v>0.832582561905845</v>
      </c>
      <c r="BQ2622" s="27">
        <v>10595.5111500503</v>
      </c>
      <c r="BR2622" s="27">
        <v>1.43810856405153</v>
      </c>
      <c r="BS2622" s="27">
        <v>26106.1038322821</v>
      </c>
      <c r="BU2622">
        <f t="shared" si="160"/>
        <v>114291.873135827</v>
      </c>
      <c r="BV2622">
        <f t="shared" si="161"/>
        <v>189610.180775447</v>
      </c>
      <c r="BW2622" s="29">
        <v>2617</v>
      </c>
      <c r="BX2622">
        <f t="shared" si="162"/>
        <v>0</v>
      </c>
      <c r="BY2622">
        <f t="shared" si="163"/>
        <v>1</v>
      </c>
    </row>
    <row r="2623" spans="1:77">
      <c r="A2623" s="15">
        <v>2618</v>
      </c>
      <c r="BP2623" s="27">
        <v>0.796176022631372</v>
      </c>
      <c r="BQ2623" s="27">
        <v>17943.5282518568</v>
      </c>
      <c r="BR2623" s="27">
        <v>1.36190636853581</v>
      </c>
      <c r="BS2623" s="27">
        <v>34714.8111258287</v>
      </c>
      <c r="BU2623">
        <f t="shared" si="160"/>
        <v>101482.875142849</v>
      </c>
      <c r="BV2623">
        <f t="shared" si="161"/>
        <v>169571.144154542</v>
      </c>
      <c r="BW2623" s="29">
        <v>2618</v>
      </c>
      <c r="BX2623">
        <f t="shared" si="162"/>
        <v>0</v>
      </c>
      <c r="BY2623">
        <f t="shared" si="163"/>
        <v>1</v>
      </c>
    </row>
    <row r="2624" spans="1:77">
      <c r="A2624" s="15">
        <v>2619</v>
      </c>
      <c r="BP2624" s="27">
        <v>0.821545698342795</v>
      </c>
      <c r="BQ2624" s="27">
        <v>20380.9983272792</v>
      </c>
      <c r="BR2624" s="27">
        <v>1.41294960406797</v>
      </c>
      <c r="BS2624" s="27">
        <v>38054.9311993178</v>
      </c>
      <c r="BU2624">
        <f t="shared" si="160"/>
        <v>102850.85642414</v>
      </c>
      <c r="BV2624">
        <f t="shared" si="161"/>
        <v>173887.509410878</v>
      </c>
      <c r="BW2624" s="29">
        <v>2619</v>
      </c>
      <c r="BX2624">
        <f t="shared" si="162"/>
        <v>0</v>
      </c>
      <c r="BY2624">
        <f t="shared" si="163"/>
        <v>1</v>
      </c>
    </row>
    <row r="2625" spans="1:77">
      <c r="A2625" s="15">
        <v>2620</v>
      </c>
      <c r="BP2625" s="27">
        <v>0.787738354029833</v>
      </c>
      <c r="BQ2625" s="27">
        <v>17583.7161144131</v>
      </c>
      <c r="BR2625" s="27">
        <v>1.33698170499945</v>
      </c>
      <c r="BS2625" s="27">
        <v>35928.3877622955</v>
      </c>
      <c r="BU2625">
        <f t="shared" si="160"/>
        <v>100577.036990062</v>
      </c>
      <c r="BV2625">
        <f t="shared" si="161"/>
        <v>164618.867987621</v>
      </c>
      <c r="BW2625" s="29">
        <v>2620</v>
      </c>
      <c r="BX2625">
        <f t="shared" si="162"/>
        <v>0</v>
      </c>
      <c r="BY2625">
        <f t="shared" si="163"/>
        <v>1</v>
      </c>
    </row>
    <row r="2626" spans="1:77">
      <c r="A2626" s="15">
        <v>2621</v>
      </c>
      <c r="BP2626" s="27">
        <v>0.792156124835188</v>
      </c>
      <c r="BQ2626" s="27">
        <v>14781.5253526967</v>
      </c>
      <c r="BR2626" s="27">
        <v>1.3662737020451</v>
      </c>
      <c r="BS2626" s="27">
        <v>28796.2844354613</v>
      </c>
      <c r="BU2626">
        <f t="shared" si="160"/>
        <v>104041.893372581</v>
      </c>
      <c r="BV2626">
        <f t="shared" si="161"/>
        <v>176144.770871304</v>
      </c>
      <c r="BW2626" s="29">
        <v>2621</v>
      </c>
      <c r="BX2626">
        <f t="shared" si="162"/>
        <v>0</v>
      </c>
      <c r="BY2626">
        <f t="shared" si="163"/>
        <v>1</v>
      </c>
    </row>
    <row r="2627" spans="1:77">
      <c r="A2627" s="15">
        <v>2622</v>
      </c>
      <c r="BP2627" s="27">
        <v>0.860315600414309</v>
      </c>
      <c r="BQ2627" s="27">
        <v>15626.5046363281</v>
      </c>
      <c r="BR2627" s="27">
        <v>1.48707292870342</v>
      </c>
      <c r="BS2627" s="27">
        <v>35001.9010058198</v>
      </c>
      <c r="BU2627">
        <f t="shared" si="160"/>
        <v>113420.835425818</v>
      </c>
      <c r="BV2627">
        <f t="shared" si="161"/>
        <v>188059.038299693</v>
      </c>
      <c r="BW2627" s="29">
        <v>2622</v>
      </c>
      <c r="BX2627">
        <f t="shared" si="162"/>
        <v>0</v>
      </c>
      <c r="BY2627">
        <f t="shared" si="163"/>
        <v>1</v>
      </c>
    </row>
    <row r="2628" spans="1:77">
      <c r="A2628" s="15">
        <v>2623</v>
      </c>
      <c r="BP2628" s="27">
        <v>0.788469599939005</v>
      </c>
      <c r="BQ2628" s="27">
        <v>15067.8573509622</v>
      </c>
      <c r="BR2628" s="27">
        <v>1.35642460652978</v>
      </c>
      <c r="BS2628" s="27">
        <v>29049.3216000131</v>
      </c>
      <c r="BU2628">
        <f t="shared" si="160"/>
        <v>103202.582639889</v>
      </c>
      <c r="BV2628">
        <f t="shared" si="161"/>
        <v>174414.369379454</v>
      </c>
      <c r="BW2628" s="29">
        <v>2623</v>
      </c>
      <c r="BX2628">
        <f t="shared" si="162"/>
        <v>0</v>
      </c>
      <c r="BY2628">
        <f t="shared" si="163"/>
        <v>1</v>
      </c>
    </row>
    <row r="2629" spans="1:77">
      <c r="A2629" s="15">
        <v>2624</v>
      </c>
      <c r="BP2629" s="27">
        <v>0.843311763510247</v>
      </c>
      <c r="BQ2629" s="27">
        <v>13315.9461953047</v>
      </c>
      <c r="BR2629" s="27">
        <v>1.45555241543723</v>
      </c>
      <c r="BS2629" s="27">
        <v>27164.6256537116</v>
      </c>
      <c r="BU2629">
        <f t="shared" si="160"/>
        <v>113180.818331232</v>
      </c>
      <c r="BV2629">
        <f t="shared" si="161"/>
        <v>191168.236661873</v>
      </c>
      <c r="BW2629" s="29">
        <v>2624</v>
      </c>
      <c r="BX2629">
        <f t="shared" si="162"/>
        <v>0</v>
      </c>
      <c r="BY2629">
        <f t="shared" si="163"/>
        <v>1</v>
      </c>
    </row>
    <row r="2630" spans="1:77">
      <c r="A2630" s="15">
        <v>2625</v>
      </c>
      <c r="BP2630" s="27">
        <v>0.872632763598654</v>
      </c>
      <c r="BQ2630" s="27">
        <v>14787.2479399954</v>
      </c>
      <c r="BR2630" s="27">
        <v>1.49146794764001</v>
      </c>
      <c r="BS2630" s="27">
        <v>27762.23408705</v>
      </c>
      <c r="BU2630">
        <f t="shared" si="160"/>
        <v>116107.666599803</v>
      </c>
      <c r="BV2630">
        <f t="shared" si="161"/>
        <v>195957.958058952</v>
      </c>
      <c r="BW2630" s="29">
        <v>2625</v>
      </c>
      <c r="BX2630">
        <f t="shared" si="162"/>
        <v>0</v>
      </c>
      <c r="BY2630">
        <f t="shared" si="163"/>
        <v>1</v>
      </c>
    </row>
    <row r="2631" spans="1:77">
      <c r="A2631" s="15">
        <v>2626</v>
      </c>
      <c r="BP2631" s="27">
        <v>0.828477952341077</v>
      </c>
      <c r="BQ2631" s="27">
        <v>12180.1152328225</v>
      </c>
      <c r="BR2631" s="27">
        <v>1.39710337966005</v>
      </c>
      <c r="BS2631" s="27">
        <v>25204.6009432332</v>
      </c>
      <c r="BU2631">
        <f t="shared" ref="BU2631:BU2694" si="164">BP2631*$BV$1-BQ2631</f>
        <v>112091.577618339</v>
      </c>
      <c r="BV2631">
        <f t="shared" ref="BV2631:BV2694" si="165">BR2631*$BV$1-BS2631</f>
        <v>184360.906005775</v>
      </c>
      <c r="BW2631" s="29">
        <v>2626</v>
      </c>
      <c r="BX2631">
        <f t="shared" ref="BX2631:BX2694" si="166">IF(BU2631=MAX($BU2631:$BV2631),1,0)</f>
        <v>0</v>
      </c>
      <c r="BY2631">
        <f t="shared" ref="BY2631:BY2694" si="167">IF(BV2631=MAX($BU2631:$BV2631),1,0)</f>
        <v>1</v>
      </c>
    </row>
    <row r="2632" spans="1:77">
      <c r="A2632" s="15">
        <v>2627</v>
      </c>
      <c r="BP2632" s="27">
        <v>0.773917833027845</v>
      </c>
      <c r="BQ2632" s="27">
        <v>13010.4034221657</v>
      </c>
      <c r="BR2632" s="27">
        <v>1.29873487438538</v>
      </c>
      <c r="BS2632" s="27">
        <v>27519.8802705507</v>
      </c>
      <c r="BU2632">
        <f t="shared" si="164"/>
        <v>103077.271532011</v>
      </c>
      <c r="BV2632">
        <f t="shared" si="165"/>
        <v>167290.350887257</v>
      </c>
      <c r="BW2632" s="29">
        <v>2627</v>
      </c>
      <c r="BX2632">
        <f t="shared" si="166"/>
        <v>0</v>
      </c>
      <c r="BY2632">
        <f t="shared" si="167"/>
        <v>1</v>
      </c>
    </row>
    <row r="2633" spans="1:77">
      <c r="A2633" s="15">
        <v>2628</v>
      </c>
      <c r="BP2633" s="27">
        <v>0.845660221366662</v>
      </c>
      <c r="BQ2633" s="27">
        <v>17802.9960150137</v>
      </c>
      <c r="BR2633" s="27">
        <v>1.44982361013296</v>
      </c>
      <c r="BS2633" s="27">
        <v>34265.5423067558</v>
      </c>
      <c r="BU2633">
        <f t="shared" si="164"/>
        <v>109046.037189986</v>
      </c>
      <c r="BV2633">
        <f t="shared" si="165"/>
        <v>183207.999213188</v>
      </c>
      <c r="BW2633" s="29">
        <v>2628</v>
      </c>
      <c r="BX2633">
        <f t="shared" si="166"/>
        <v>0</v>
      </c>
      <c r="BY2633">
        <f t="shared" si="167"/>
        <v>1</v>
      </c>
    </row>
    <row r="2634" spans="1:77">
      <c r="A2634" s="15">
        <v>2629</v>
      </c>
      <c r="BP2634" s="27">
        <v>0.784259338194272</v>
      </c>
      <c r="BQ2634" s="27">
        <v>11719.3129751822</v>
      </c>
      <c r="BR2634" s="27">
        <v>1.33679346647867</v>
      </c>
      <c r="BS2634" s="27">
        <v>23651.9420260738</v>
      </c>
      <c r="BU2634">
        <f t="shared" si="164"/>
        <v>105919.587753959</v>
      </c>
      <c r="BV2634">
        <f t="shared" si="165"/>
        <v>176867.077945726</v>
      </c>
      <c r="BW2634" s="29">
        <v>2629</v>
      </c>
      <c r="BX2634">
        <f t="shared" si="166"/>
        <v>0</v>
      </c>
      <c r="BY2634">
        <f t="shared" si="167"/>
        <v>1</v>
      </c>
    </row>
    <row r="2635" spans="1:77">
      <c r="A2635" s="15">
        <v>2630</v>
      </c>
      <c r="BP2635" s="27">
        <v>0.814778580052661</v>
      </c>
      <c r="BQ2635" s="27">
        <v>14039.9554843117</v>
      </c>
      <c r="BR2635" s="27">
        <v>1.40327796825578</v>
      </c>
      <c r="BS2635" s="27">
        <v>30069.8025350355</v>
      </c>
      <c r="BU2635">
        <f t="shared" si="164"/>
        <v>108176.831523587</v>
      </c>
      <c r="BV2635">
        <f t="shared" si="165"/>
        <v>180421.892703332</v>
      </c>
      <c r="BW2635" s="29">
        <v>2630</v>
      </c>
      <c r="BX2635">
        <f t="shared" si="166"/>
        <v>0</v>
      </c>
      <c r="BY2635">
        <f t="shared" si="167"/>
        <v>1</v>
      </c>
    </row>
    <row r="2636" spans="1:77">
      <c r="A2636" s="15">
        <v>2631</v>
      </c>
      <c r="BP2636" s="27">
        <v>0.851958531367511</v>
      </c>
      <c r="BQ2636" s="27">
        <v>13093.4180806785</v>
      </c>
      <c r="BR2636" s="27">
        <v>1.45901990386045</v>
      </c>
      <c r="BS2636" s="27">
        <v>26059.0740062032</v>
      </c>
      <c r="BU2636">
        <f t="shared" si="164"/>
        <v>114700.361624448</v>
      </c>
      <c r="BV2636">
        <f t="shared" si="165"/>
        <v>192793.911572864</v>
      </c>
      <c r="BW2636" s="29">
        <v>2631</v>
      </c>
      <c r="BX2636">
        <f t="shared" si="166"/>
        <v>0</v>
      </c>
      <c r="BY2636">
        <f t="shared" si="167"/>
        <v>1</v>
      </c>
    </row>
    <row r="2637" spans="1:77">
      <c r="A2637" s="15">
        <v>2632</v>
      </c>
      <c r="BP2637" s="27">
        <v>0.784728532232931</v>
      </c>
      <c r="BQ2637" s="27">
        <v>17118.0240494952</v>
      </c>
      <c r="BR2637" s="27">
        <v>1.36829727175376</v>
      </c>
      <c r="BS2637" s="27">
        <v>33257.2450921551</v>
      </c>
      <c r="BU2637">
        <f t="shared" si="164"/>
        <v>100591.255785444</v>
      </c>
      <c r="BV2637">
        <f t="shared" si="165"/>
        <v>171987.345670908</v>
      </c>
      <c r="BW2637" s="29">
        <v>2632</v>
      </c>
      <c r="BX2637">
        <f t="shared" si="166"/>
        <v>0</v>
      </c>
      <c r="BY2637">
        <f t="shared" si="167"/>
        <v>1</v>
      </c>
    </row>
    <row r="2638" spans="1:77">
      <c r="A2638" s="15">
        <v>2633</v>
      </c>
      <c r="BP2638" s="27">
        <v>0.799066356872455</v>
      </c>
      <c r="BQ2638" s="27">
        <v>18476.2805389092</v>
      </c>
      <c r="BR2638" s="27">
        <v>1.36604894185789</v>
      </c>
      <c r="BS2638" s="27">
        <v>35900.3569129136</v>
      </c>
      <c r="BU2638">
        <f t="shared" si="164"/>
        <v>101383.672991959</v>
      </c>
      <c r="BV2638">
        <f t="shared" si="165"/>
        <v>169006.98436577</v>
      </c>
      <c r="BW2638" s="29">
        <v>2633</v>
      </c>
      <c r="BX2638">
        <f t="shared" si="166"/>
        <v>0</v>
      </c>
      <c r="BY2638">
        <f t="shared" si="167"/>
        <v>1</v>
      </c>
    </row>
    <row r="2639" spans="1:77">
      <c r="A2639" s="15">
        <v>2634</v>
      </c>
      <c r="BP2639" s="27">
        <v>0.768376058675076</v>
      </c>
      <c r="BQ2639" s="27">
        <v>13550.9989276231</v>
      </c>
      <c r="BR2639" s="27">
        <v>1.30782979799405</v>
      </c>
      <c r="BS2639" s="27">
        <v>25899.139752068</v>
      </c>
      <c r="BU2639">
        <f t="shared" si="164"/>
        <v>101705.409873638</v>
      </c>
      <c r="BV2639">
        <f t="shared" si="165"/>
        <v>170275.32994704</v>
      </c>
      <c r="BW2639" s="29">
        <v>2634</v>
      </c>
      <c r="BX2639">
        <f t="shared" si="166"/>
        <v>0</v>
      </c>
      <c r="BY2639">
        <f t="shared" si="167"/>
        <v>1</v>
      </c>
    </row>
    <row r="2640" spans="1:77">
      <c r="A2640" s="15">
        <v>2635</v>
      </c>
      <c r="BP2640" s="27">
        <v>0.832188682982858</v>
      </c>
      <c r="BQ2640" s="27">
        <v>16060.8649153267</v>
      </c>
      <c r="BR2640" s="27">
        <v>1.40867108226306</v>
      </c>
      <c r="BS2640" s="27">
        <v>35572.605209243</v>
      </c>
      <c r="BU2640">
        <f t="shared" si="164"/>
        <v>108767.437532102</v>
      </c>
      <c r="BV2640">
        <f t="shared" si="165"/>
        <v>175728.057130216</v>
      </c>
      <c r="BW2640" s="29">
        <v>2635</v>
      </c>
      <c r="BX2640">
        <f t="shared" si="166"/>
        <v>0</v>
      </c>
      <c r="BY2640">
        <f t="shared" si="167"/>
        <v>1</v>
      </c>
    </row>
    <row r="2641" spans="1:77">
      <c r="A2641" s="15">
        <v>2636</v>
      </c>
      <c r="BP2641" s="27">
        <v>0.799136601697429</v>
      </c>
      <c r="BQ2641" s="27">
        <v>16714.4110161954</v>
      </c>
      <c r="BR2641" s="27">
        <v>1.3456199577889</v>
      </c>
      <c r="BS2641" s="27">
        <v>32951.6909659653</v>
      </c>
      <c r="BU2641">
        <f t="shared" si="164"/>
        <v>103156.079238419</v>
      </c>
      <c r="BV2641">
        <f t="shared" si="165"/>
        <v>168891.302702371</v>
      </c>
      <c r="BW2641" s="29">
        <v>2636</v>
      </c>
      <c r="BX2641">
        <f t="shared" si="166"/>
        <v>0</v>
      </c>
      <c r="BY2641">
        <f t="shared" si="167"/>
        <v>1</v>
      </c>
    </row>
    <row r="2642" spans="1:77">
      <c r="A2642" s="15">
        <v>2637</v>
      </c>
      <c r="BP2642" s="27">
        <v>0.837848113273462</v>
      </c>
      <c r="BQ2642" s="27">
        <v>13293.6318078975</v>
      </c>
      <c r="BR2642" s="27">
        <v>1.47205575937023</v>
      </c>
      <c r="BS2642" s="27">
        <v>26775.0217718474</v>
      </c>
      <c r="BU2642">
        <f t="shared" si="164"/>
        <v>112383.585183122</v>
      </c>
      <c r="BV2642">
        <f t="shared" si="165"/>
        <v>194033.342133687</v>
      </c>
      <c r="BW2642" s="29">
        <v>2637</v>
      </c>
      <c r="BX2642">
        <f t="shared" si="166"/>
        <v>0</v>
      </c>
      <c r="BY2642">
        <f t="shared" si="167"/>
        <v>1</v>
      </c>
    </row>
    <row r="2643" spans="1:77">
      <c r="A2643" s="15">
        <v>2638</v>
      </c>
      <c r="BP2643" s="27">
        <v>0.781931725109136</v>
      </c>
      <c r="BQ2643" s="27">
        <v>12103.233242842</v>
      </c>
      <c r="BR2643" s="27">
        <v>1.3178633459764</v>
      </c>
      <c r="BS2643" s="27">
        <v>27948.471690512</v>
      </c>
      <c r="BU2643">
        <f t="shared" si="164"/>
        <v>105186.525523528</v>
      </c>
      <c r="BV2643">
        <f t="shared" si="165"/>
        <v>169731.030205948</v>
      </c>
      <c r="BW2643" s="29">
        <v>2638</v>
      </c>
      <c r="BX2643">
        <f t="shared" si="166"/>
        <v>0</v>
      </c>
      <c r="BY2643">
        <f t="shared" si="167"/>
        <v>1</v>
      </c>
    </row>
    <row r="2644" spans="1:77">
      <c r="A2644" s="15">
        <v>2639</v>
      </c>
      <c r="BP2644" s="27">
        <v>0.836864509895612</v>
      </c>
      <c r="BQ2644" s="27">
        <v>21036.4356197886</v>
      </c>
      <c r="BR2644" s="27">
        <v>1.46932609650056</v>
      </c>
      <c r="BS2644" s="27">
        <v>41899.2131853929</v>
      </c>
      <c r="BU2644">
        <f t="shared" si="164"/>
        <v>104493.240864553</v>
      </c>
      <c r="BV2644">
        <f t="shared" si="165"/>
        <v>178499.701289691</v>
      </c>
      <c r="BW2644" s="29">
        <v>2639</v>
      </c>
      <c r="BX2644">
        <f t="shared" si="166"/>
        <v>0</v>
      </c>
      <c r="BY2644">
        <f t="shared" si="167"/>
        <v>1</v>
      </c>
    </row>
    <row r="2645" spans="1:77">
      <c r="A2645" s="15">
        <v>2640</v>
      </c>
      <c r="BP2645" s="27">
        <v>0.856309143999189</v>
      </c>
      <c r="BQ2645" s="27">
        <v>18276.636815885</v>
      </c>
      <c r="BR2645" s="27">
        <v>1.48224974852328</v>
      </c>
      <c r="BS2645" s="27">
        <v>34246.8093764259</v>
      </c>
      <c r="BU2645">
        <f t="shared" si="164"/>
        <v>110169.734783993</v>
      </c>
      <c r="BV2645">
        <f t="shared" si="165"/>
        <v>188090.652902067</v>
      </c>
      <c r="BW2645" s="29">
        <v>2640</v>
      </c>
      <c r="BX2645">
        <f t="shared" si="166"/>
        <v>0</v>
      </c>
      <c r="BY2645">
        <f t="shared" si="167"/>
        <v>1</v>
      </c>
    </row>
    <row r="2646" spans="1:77">
      <c r="A2646" s="15">
        <v>2641</v>
      </c>
      <c r="BP2646" s="27">
        <v>0.787042302310301</v>
      </c>
      <c r="BQ2646" s="27">
        <v>19162.2552165265</v>
      </c>
      <c r="BR2646" s="27">
        <v>1.33291017249518</v>
      </c>
      <c r="BS2646" s="27">
        <v>35592.0693729815</v>
      </c>
      <c r="BU2646">
        <f t="shared" si="164"/>
        <v>98894.0901300186</v>
      </c>
      <c r="BV2646">
        <f t="shared" si="165"/>
        <v>164344.456501296</v>
      </c>
      <c r="BW2646" s="29">
        <v>2641</v>
      </c>
      <c r="BX2646">
        <f t="shared" si="166"/>
        <v>0</v>
      </c>
      <c r="BY2646">
        <f t="shared" si="167"/>
        <v>1</v>
      </c>
    </row>
    <row r="2647" spans="1:77">
      <c r="A2647" s="15">
        <v>2642</v>
      </c>
      <c r="BP2647" s="27">
        <v>0.807315528853909</v>
      </c>
      <c r="BQ2647" s="27">
        <v>12552.3355325983</v>
      </c>
      <c r="BR2647" s="27">
        <v>1.36130475950883</v>
      </c>
      <c r="BS2647" s="27">
        <v>24996.0127463861</v>
      </c>
      <c r="BU2647">
        <f t="shared" si="164"/>
        <v>108544.993795488</v>
      </c>
      <c r="BV2647">
        <f t="shared" si="165"/>
        <v>179199.701179938</v>
      </c>
      <c r="BW2647" s="29">
        <v>2642</v>
      </c>
      <c r="BX2647">
        <f t="shared" si="166"/>
        <v>0</v>
      </c>
      <c r="BY2647">
        <f t="shared" si="167"/>
        <v>1</v>
      </c>
    </row>
    <row r="2648" spans="1:77">
      <c r="A2648" s="15">
        <v>2643</v>
      </c>
      <c r="BP2648" s="27">
        <v>0.824168844727028</v>
      </c>
      <c r="BQ2648" s="27">
        <v>11748.2352729042</v>
      </c>
      <c r="BR2648" s="27">
        <v>1.44749773800101</v>
      </c>
      <c r="BS2648" s="27">
        <v>24859.9843886202</v>
      </c>
      <c r="BU2648">
        <f t="shared" si="164"/>
        <v>111877.09143615</v>
      </c>
      <c r="BV2648">
        <f t="shared" si="165"/>
        <v>192264.676311532</v>
      </c>
      <c r="BW2648" s="29">
        <v>2643</v>
      </c>
      <c r="BX2648">
        <f t="shared" si="166"/>
        <v>0</v>
      </c>
      <c r="BY2648">
        <f t="shared" si="167"/>
        <v>1</v>
      </c>
    </row>
    <row r="2649" spans="1:77">
      <c r="A2649" s="15">
        <v>2644</v>
      </c>
      <c r="BP2649" s="27">
        <v>0.82825034601657</v>
      </c>
      <c r="BQ2649" s="27">
        <v>12468.5091960565</v>
      </c>
      <c r="BR2649" s="27">
        <v>1.42920093688344</v>
      </c>
      <c r="BS2649" s="27">
        <v>27554.2461213344</v>
      </c>
      <c r="BU2649">
        <f t="shared" si="164"/>
        <v>111769.042706429</v>
      </c>
      <c r="BV2649">
        <f t="shared" si="165"/>
        <v>186825.894411182</v>
      </c>
      <c r="BW2649" s="29">
        <v>2644</v>
      </c>
      <c r="BX2649">
        <f t="shared" si="166"/>
        <v>0</v>
      </c>
      <c r="BY2649">
        <f t="shared" si="167"/>
        <v>1</v>
      </c>
    </row>
    <row r="2650" spans="1:77">
      <c r="A2650" s="15">
        <v>2645</v>
      </c>
      <c r="BP2650" s="27">
        <v>0.840648617106486</v>
      </c>
      <c r="BQ2650" s="27">
        <v>15750.7704283573</v>
      </c>
      <c r="BR2650" s="27">
        <v>1.47806555984966</v>
      </c>
      <c r="BS2650" s="27">
        <v>34683.6623952172</v>
      </c>
      <c r="BU2650">
        <f t="shared" si="164"/>
        <v>110346.522137616</v>
      </c>
      <c r="BV2650">
        <f t="shared" si="165"/>
        <v>187026.171582232</v>
      </c>
      <c r="BW2650" s="29">
        <v>2645</v>
      </c>
      <c r="BX2650">
        <f t="shared" si="166"/>
        <v>0</v>
      </c>
      <c r="BY2650">
        <f t="shared" si="167"/>
        <v>1</v>
      </c>
    </row>
    <row r="2651" spans="1:77">
      <c r="A2651" s="15">
        <v>2646</v>
      </c>
      <c r="BP2651" s="27">
        <v>0.830515396990551</v>
      </c>
      <c r="BQ2651" s="27">
        <v>16690.5383092696</v>
      </c>
      <c r="BR2651" s="27">
        <v>1.43954774691893</v>
      </c>
      <c r="BS2651" s="27">
        <v>30356.5894633233</v>
      </c>
      <c r="BU2651">
        <f t="shared" si="164"/>
        <v>107886.771239313</v>
      </c>
      <c r="BV2651">
        <f t="shared" si="165"/>
        <v>185575.572574517</v>
      </c>
      <c r="BW2651" s="29">
        <v>2646</v>
      </c>
      <c r="BX2651">
        <f t="shared" si="166"/>
        <v>0</v>
      </c>
      <c r="BY2651">
        <f t="shared" si="167"/>
        <v>1</v>
      </c>
    </row>
    <row r="2652" spans="1:77">
      <c r="A2652" s="15">
        <v>2647</v>
      </c>
      <c r="BP2652" s="27">
        <v>0.819804565216164</v>
      </c>
      <c r="BQ2652" s="27">
        <v>12179.7922595375</v>
      </c>
      <c r="BR2652" s="27">
        <v>1.40625010829257</v>
      </c>
      <c r="BS2652" s="27">
        <v>25167.7981192978</v>
      </c>
      <c r="BU2652">
        <f t="shared" si="164"/>
        <v>110790.892522887</v>
      </c>
      <c r="BV2652">
        <f t="shared" si="165"/>
        <v>185769.718124588</v>
      </c>
      <c r="BW2652" s="29">
        <v>2647</v>
      </c>
      <c r="BX2652">
        <f t="shared" si="166"/>
        <v>0</v>
      </c>
      <c r="BY2652">
        <f t="shared" si="167"/>
        <v>1</v>
      </c>
    </row>
    <row r="2653" spans="1:77">
      <c r="A2653" s="15">
        <v>2648</v>
      </c>
      <c r="BP2653" s="27">
        <v>0.809688156292299</v>
      </c>
      <c r="BQ2653" s="27">
        <v>25227.4023096021</v>
      </c>
      <c r="BR2653" s="27">
        <v>1.38521842653056</v>
      </c>
      <c r="BS2653" s="27">
        <v>44247.4979963675</v>
      </c>
      <c r="BU2653">
        <f t="shared" si="164"/>
        <v>96225.8211342427</v>
      </c>
      <c r="BV2653">
        <f t="shared" si="165"/>
        <v>163535.265983216</v>
      </c>
      <c r="BW2653" s="29">
        <v>2648</v>
      </c>
      <c r="BX2653">
        <f t="shared" si="166"/>
        <v>0</v>
      </c>
      <c r="BY2653">
        <f t="shared" si="167"/>
        <v>1</v>
      </c>
    </row>
    <row r="2654" spans="1:77">
      <c r="A2654" s="15">
        <v>2649</v>
      </c>
      <c r="BP2654" s="27">
        <v>0.804733576001151</v>
      </c>
      <c r="BQ2654" s="27">
        <v>13047.158603899</v>
      </c>
      <c r="BR2654" s="27">
        <v>1.39526198373031</v>
      </c>
      <c r="BS2654" s="27">
        <v>26366.6426615025</v>
      </c>
      <c r="BU2654">
        <f t="shared" si="164"/>
        <v>107662.877796274</v>
      </c>
      <c r="BV2654">
        <f t="shared" si="165"/>
        <v>182922.654898044</v>
      </c>
      <c r="BW2654" s="29">
        <v>2649</v>
      </c>
      <c r="BX2654">
        <f t="shared" si="166"/>
        <v>0</v>
      </c>
      <c r="BY2654">
        <f t="shared" si="167"/>
        <v>1</v>
      </c>
    </row>
    <row r="2655" spans="1:77">
      <c r="A2655" s="15">
        <v>2650</v>
      </c>
      <c r="BP2655" s="27">
        <v>0.806114414396997</v>
      </c>
      <c r="BQ2655" s="27">
        <v>11126.8988525678</v>
      </c>
      <c r="BR2655" s="27">
        <v>1.3650891118624</v>
      </c>
      <c r="BS2655" s="27">
        <v>27048.8203272007</v>
      </c>
      <c r="BU2655">
        <f t="shared" si="164"/>
        <v>109790.263306982</v>
      </c>
      <c r="BV2655">
        <f t="shared" si="165"/>
        <v>177714.54645216</v>
      </c>
      <c r="BW2655" s="29">
        <v>2650</v>
      </c>
      <c r="BX2655">
        <f t="shared" si="166"/>
        <v>0</v>
      </c>
      <c r="BY2655">
        <f t="shared" si="167"/>
        <v>1</v>
      </c>
    </row>
    <row r="2656" spans="1:77">
      <c r="A2656" s="15">
        <v>2651</v>
      </c>
      <c r="BP2656" s="27">
        <v>0.856155337290314</v>
      </c>
      <c r="BQ2656" s="27">
        <v>13937.5222141251</v>
      </c>
      <c r="BR2656" s="27">
        <v>1.45536961203939</v>
      </c>
      <c r="BS2656" s="27">
        <v>26986.7001237309</v>
      </c>
      <c r="BU2656">
        <f t="shared" si="164"/>
        <v>114485.778379422</v>
      </c>
      <c r="BV2656">
        <f t="shared" si="165"/>
        <v>191318.741682177</v>
      </c>
      <c r="BW2656" s="29">
        <v>2651</v>
      </c>
      <c r="BX2656">
        <f t="shared" si="166"/>
        <v>0</v>
      </c>
      <c r="BY2656">
        <f t="shared" si="167"/>
        <v>1</v>
      </c>
    </row>
    <row r="2657" spans="1:77">
      <c r="A2657" s="15">
        <v>2652</v>
      </c>
      <c r="BP2657" s="27">
        <v>0.858421303801314</v>
      </c>
      <c r="BQ2657" s="27">
        <v>14878.1552798822</v>
      </c>
      <c r="BR2657" s="27">
        <v>1.50267345491041</v>
      </c>
      <c r="BS2657" s="27">
        <v>30722.384242501</v>
      </c>
      <c r="BU2657">
        <f t="shared" si="164"/>
        <v>113885.040290315</v>
      </c>
      <c r="BV2657">
        <f t="shared" si="165"/>
        <v>194678.63399406</v>
      </c>
      <c r="BW2657" s="29">
        <v>2652</v>
      </c>
      <c r="BX2657">
        <f t="shared" si="166"/>
        <v>0</v>
      </c>
      <c r="BY2657">
        <f t="shared" si="167"/>
        <v>1</v>
      </c>
    </row>
    <row r="2658" spans="1:77">
      <c r="A2658" s="15">
        <v>2653</v>
      </c>
      <c r="BP2658" s="27">
        <v>0.74450965809966</v>
      </c>
      <c r="BQ2658" s="27">
        <v>13676.4197912463</v>
      </c>
      <c r="BR2658" s="27">
        <v>1.27604936554392</v>
      </c>
      <c r="BS2658" s="27">
        <v>28916.454601531</v>
      </c>
      <c r="BU2658">
        <f t="shared" si="164"/>
        <v>98000.0289237026</v>
      </c>
      <c r="BV2658">
        <f t="shared" si="165"/>
        <v>162490.950230056</v>
      </c>
      <c r="BW2658" s="29">
        <v>2653</v>
      </c>
      <c r="BX2658">
        <f t="shared" si="166"/>
        <v>0</v>
      </c>
      <c r="BY2658">
        <f t="shared" si="167"/>
        <v>1</v>
      </c>
    </row>
    <row r="2659" spans="1:77">
      <c r="A2659" s="15">
        <v>2654</v>
      </c>
      <c r="BP2659" s="27">
        <v>0.810446622468701</v>
      </c>
      <c r="BQ2659" s="27">
        <v>16483.7324667771</v>
      </c>
      <c r="BR2659" s="27">
        <v>1.3815652994031</v>
      </c>
      <c r="BS2659" s="27">
        <v>31066.1985417326</v>
      </c>
      <c r="BU2659">
        <f t="shared" si="164"/>
        <v>105083.260903528</v>
      </c>
      <c r="BV2659">
        <f t="shared" si="165"/>
        <v>176168.596368732</v>
      </c>
      <c r="BW2659" s="29">
        <v>2654</v>
      </c>
      <c r="BX2659">
        <f t="shared" si="166"/>
        <v>0</v>
      </c>
      <c r="BY2659">
        <f t="shared" si="167"/>
        <v>1</v>
      </c>
    </row>
    <row r="2660" spans="1:77">
      <c r="A2660" s="15">
        <v>2655</v>
      </c>
      <c r="BP2660" s="27">
        <v>0.787411259835129</v>
      </c>
      <c r="BQ2660" s="27">
        <v>19514.4317155103</v>
      </c>
      <c r="BR2660" s="27">
        <v>1.3639367718771</v>
      </c>
      <c r="BS2660" s="27">
        <v>38630.7018937497</v>
      </c>
      <c r="BU2660">
        <f t="shared" si="164"/>
        <v>98597.257259759</v>
      </c>
      <c r="BV2660">
        <f t="shared" si="165"/>
        <v>165959.813887815</v>
      </c>
      <c r="BW2660" s="29">
        <v>2655</v>
      </c>
      <c r="BX2660">
        <f t="shared" si="166"/>
        <v>0</v>
      </c>
      <c r="BY2660">
        <f t="shared" si="167"/>
        <v>1</v>
      </c>
    </row>
    <row r="2661" spans="1:77">
      <c r="A2661" s="15">
        <v>2656</v>
      </c>
      <c r="BP2661" s="27">
        <v>0.80295428019264</v>
      </c>
      <c r="BQ2661" s="27">
        <v>15039.3203476561</v>
      </c>
      <c r="BR2661" s="27">
        <v>1.40366605180774</v>
      </c>
      <c r="BS2661" s="27">
        <v>34357.4218447044</v>
      </c>
      <c r="BU2661">
        <f t="shared" si="164"/>
        <v>105403.82168124</v>
      </c>
      <c r="BV2661">
        <f t="shared" si="165"/>
        <v>176192.485926456</v>
      </c>
      <c r="BW2661" s="29">
        <v>2656</v>
      </c>
      <c r="BX2661">
        <f t="shared" si="166"/>
        <v>0</v>
      </c>
      <c r="BY2661">
        <f t="shared" si="167"/>
        <v>1</v>
      </c>
    </row>
    <row r="2662" spans="1:77">
      <c r="A2662" s="15">
        <v>2657</v>
      </c>
      <c r="BP2662" s="27">
        <v>0.867318902669397</v>
      </c>
      <c r="BQ2662" s="27">
        <v>16304.8420579079</v>
      </c>
      <c r="BR2662" s="27">
        <v>1.53093326398434</v>
      </c>
      <c r="BS2662" s="27">
        <v>32870.9833842287</v>
      </c>
      <c r="BU2662">
        <f t="shared" si="164"/>
        <v>113792.993342502</v>
      </c>
      <c r="BV2662">
        <f t="shared" si="165"/>
        <v>196769.006213422</v>
      </c>
      <c r="BW2662" s="29">
        <v>2657</v>
      </c>
      <c r="BX2662">
        <f t="shared" si="166"/>
        <v>0</v>
      </c>
      <c r="BY2662">
        <f t="shared" si="167"/>
        <v>1</v>
      </c>
    </row>
    <row r="2663" spans="1:77">
      <c r="A2663" s="15">
        <v>2658</v>
      </c>
      <c r="BP2663" s="27">
        <v>0.77452047083811</v>
      </c>
      <c r="BQ2663" s="27">
        <v>12488.3736159713</v>
      </c>
      <c r="BR2663" s="27">
        <v>1.31543247279166</v>
      </c>
      <c r="BS2663" s="27">
        <v>27946.2463164785</v>
      </c>
      <c r="BU2663">
        <f t="shared" si="164"/>
        <v>103689.697009745</v>
      </c>
      <c r="BV2663">
        <f t="shared" si="165"/>
        <v>169368.62460227</v>
      </c>
      <c r="BW2663" s="29">
        <v>2658</v>
      </c>
      <c r="BX2663">
        <f t="shared" si="166"/>
        <v>0</v>
      </c>
      <c r="BY2663">
        <f t="shared" si="167"/>
        <v>1</v>
      </c>
    </row>
    <row r="2664" spans="1:77">
      <c r="A2664" s="15">
        <v>2659</v>
      </c>
      <c r="BP2664" s="27">
        <v>0.837444373811418</v>
      </c>
      <c r="BQ2664" s="27">
        <v>13728.7042293468</v>
      </c>
      <c r="BR2664" s="27">
        <v>1.44360853771681</v>
      </c>
      <c r="BS2664" s="27">
        <v>26800.9455402824</v>
      </c>
      <c r="BU2664">
        <f t="shared" si="164"/>
        <v>111887.951842366</v>
      </c>
      <c r="BV2664">
        <f t="shared" si="165"/>
        <v>189740.335117239</v>
      </c>
      <c r="BW2664" s="29">
        <v>2659</v>
      </c>
      <c r="BX2664">
        <f t="shared" si="166"/>
        <v>0</v>
      </c>
      <c r="BY2664">
        <f t="shared" si="167"/>
        <v>1</v>
      </c>
    </row>
    <row r="2665" spans="1:77">
      <c r="A2665" s="15">
        <v>2660</v>
      </c>
      <c r="BP2665" s="27">
        <v>0.840030907062547</v>
      </c>
      <c r="BQ2665" s="27">
        <v>12030.1448226937</v>
      </c>
      <c r="BR2665" s="27">
        <v>1.45519447346219</v>
      </c>
      <c r="BS2665" s="27">
        <v>25370.1380272554</v>
      </c>
      <c r="BU2665">
        <f t="shared" si="164"/>
        <v>113974.491236688</v>
      </c>
      <c r="BV2665">
        <f t="shared" si="165"/>
        <v>192909.032992073</v>
      </c>
      <c r="BW2665" s="29">
        <v>2660</v>
      </c>
      <c r="BX2665">
        <f t="shared" si="166"/>
        <v>0</v>
      </c>
      <c r="BY2665">
        <f t="shared" si="167"/>
        <v>1</v>
      </c>
    </row>
    <row r="2666" spans="1:77">
      <c r="A2666" s="15">
        <v>2661</v>
      </c>
      <c r="BP2666" s="27">
        <v>0.787994976767395</v>
      </c>
      <c r="BQ2666" s="27">
        <v>14840.5797967364</v>
      </c>
      <c r="BR2666" s="27">
        <v>1.35426781661777</v>
      </c>
      <c r="BS2666" s="27">
        <v>27971.9724077524</v>
      </c>
      <c r="BU2666">
        <f t="shared" si="164"/>
        <v>103358.666718373</v>
      </c>
      <c r="BV2666">
        <f t="shared" si="165"/>
        <v>175168.200084913</v>
      </c>
      <c r="BW2666" s="29">
        <v>2661</v>
      </c>
      <c r="BX2666">
        <f t="shared" si="166"/>
        <v>0</v>
      </c>
      <c r="BY2666">
        <f t="shared" si="167"/>
        <v>1</v>
      </c>
    </row>
    <row r="2667" spans="1:77">
      <c r="A2667" s="15">
        <v>2662</v>
      </c>
      <c r="BP2667" s="27">
        <v>0.87604965408295</v>
      </c>
      <c r="BQ2667" s="27">
        <v>15011.9803038272</v>
      </c>
      <c r="BR2667" s="27">
        <v>1.51873307916205</v>
      </c>
      <c r="BS2667" s="27">
        <v>34015.5731766366</v>
      </c>
      <c r="BU2667">
        <f t="shared" si="164"/>
        <v>116395.467808615</v>
      </c>
      <c r="BV2667">
        <f t="shared" si="165"/>
        <v>193794.388697671</v>
      </c>
      <c r="BW2667" s="29">
        <v>2662</v>
      </c>
      <c r="BX2667">
        <f t="shared" si="166"/>
        <v>0</v>
      </c>
      <c r="BY2667">
        <f t="shared" si="167"/>
        <v>1</v>
      </c>
    </row>
    <row r="2668" spans="1:77">
      <c r="A2668" s="15">
        <v>2663</v>
      </c>
      <c r="BP2668" s="27">
        <v>0.840639838265651</v>
      </c>
      <c r="BQ2668" s="27">
        <v>17071.0531120258</v>
      </c>
      <c r="BR2668" s="27">
        <v>1.44984546225255</v>
      </c>
      <c r="BS2668" s="27">
        <v>30244.345374604</v>
      </c>
      <c r="BU2668">
        <f t="shared" si="164"/>
        <v>109024.922627822</v>
      </c>
      <c r="BV2668">
        <f t="shared" si="165"/>
        <v>187232.473963279</v>
      </c>
      <c r="BW2668" s="29">
        <v>2663</v>
      </c>
      <c r="BX2668">
        <f t="shared" si="166"/>
        <v>0</v>
      </c>
      <c r="BY2668">
        <f t="shared" si="167"/>
        <v>1</v>
      </c>
    </row>
    <row r="2669" spans="1:77">
      <c r="A2669" s="15">
        <v>2664</v>
      </c>
      <c r="BP2669" s="27">
        <v>0.81045938998909</v>
      </c>
      <c r="BQ2669" s="27">
        <v>13060.0984592775</v>
      </c>
      <c r="BR2669" s="27">
        <v>1.39316315770992</v>
      </c>
      <c r="BS2669" s="27">
        <v>28900.116165945</v>
      </c>
      <c r="BU2669">
        <f t="shared" si="164"/>
        <v>108508.810039086</v>
      </c>
      <c r="BV2669">
        <f t="shared" si="165"/>
        <v>180074.357490543</v>
      </c>
      <c r="BW2669" s="29">
        <v>2664</v>
      </c>
      <c r="BX2669">
        <f t="shared" si="166"/>
        <v>0</v>
      </c>
      <c r="BY2669">
        <f t="shared" si="167"/>
        <v>1</v>
      </c>
    </row>
    <row r="2670" spans="1:77">
      <c r="A2670" s="15">
        <v>2665</v>
      </c>
      <c r="BP2670" s="27">
        <v>0.762513323899627</v>
      </c>
      <c r="BQ2670" s="27">
        <v>15200.2993165363</v>
      </c>
      <c r="BR2670" s="27">
        <v>1.28675530623843</v>
      </c>
      <c r="BS2670" s="27">
        <v>29087.8221050761</v>
      </c>
      <c r="BU2670">
        <f t="shared" si="164"/>
        <v>99176.6992684077</v>
      </c>
      <c r="BV2670">
        <f t="shared" si="165"/>
        <v>163925.473830689</v>
      </c>
      <c r="BW2670" s="29">
        <v>2665</v>
      </c>
      <c r="BX2670">
        <f t="shared" si="166"/>
        <v>0</v>
      </c>
      <c r="BY2670">
        <f t="shared" si="167"/>
        <v>1</v>
      </c>
    </row>
    <row r="2671" spans="1:77">
      <c r="A2671" s="15">
        <v>2666</v>
      </c>
      <c r="BP2671" s="27">
        <v>0.822029192175725</v>
      </c>
      <c r="BQ2671" s="27">
        <v>14180.93258809</v>
      </c>
      <c r="BR2671" s="27">
        <v>1.41618817616463</v>
      </c>
      <c r="BS2671" s="27">
        <v>26852.9911023581</v>
      </c>
      <c r="BU2671">
        <f t="shared" si="164"/>
        <v>109123.446238269</v>
      </c>
      <c r="BV2671">
        <f t="shared" si="165"/>
        <v>185575.235322336</v>
      </c>
      <c r="BW2671" s="29">
        <v>2666</v>
      </c>
      <c r="BX2671">
        <f t="shared" si="166"/>
        <v>0</v>
      </c>
      <c r="BY2671">
        <f t="shared" si="167"/>
        <v>1</v>
      </c>
    </row>
    <row r="2672" spans="1:77">
      <c r="A2672" s="15">
        <v>2667</v>
      </c>
      <c r="BP2672" s="27">
        <v>0.824811555850488</v>
      </c>
      <c r="BQ2672" s="27">
        <v>12094.7212134482</v>
      </c>
      <c r="BR2672" s="27">
        <v>1.40012663399179</v>
      </c>
      <c r="BS2672" s="27">
        <v>26077.3875529615</v>
      </c>
      <c r="BU2672">
        <f t="shared" si="164"/>
        <v>111627.012164125</v>
      </c>
      <c r="BV2672">
        <f t="shared" si="165"/>
        <v>183941.607545807</v>
      </c>
      <c r="BW2672" s="29">
        <v>2667</v>
      </c>
      <c r="BX2672">
        <f t="shared" si="166"/>
        <v>0</v>
      </c>
      <c r="BY2672">
        <f t="shared" si="167"/>
        <v>1</v>
      </c>
    </row>
    <row r="2673" spans="1:77">
      <c r="A2673" s="15">
        <v>2668</v>
      </c>
      <c r="BP2673" s="27">
        <v>0.784637662361533</v>
      </c>
      <c r="BQ2673" s="27">
        <v>18480.1176034726</v>
      </c>
      <c r="BR2673" s="27">
        <v>1.35238613633809</v>
      </c>
      <c r="BS2673" s="27">
        <v>36259.2076468188</v>
      </c>
      <c r="BU2673">
        <f t="shared" si="164"/>
        <v>99215.5317507574</v>
      </c>
      <c r="BV2673">
        <f t="shared" si="165"/>
        <v>166598.712803895</v>
      </c>
      <c r="BW2673" s="29">
        <v>2668</v>
      </c>
      <c r="BX2673">
        <f t="shared" si="166"/>
        <v>0</v>
      </c>
      <c r="BY2673">
        <f t="shared" si="167"/>
        <v>1</v>
      </c>
    </row>
    <row r="2674" spans="1:77">
      <c r="A2674" s="15">
        <v>2669</v>
      </c>
      <c r="BP2674" s="27">
        <v>0.799067219435405</v>
      </c>
      <c r="BQ2674" s="27">
        <v>17828.2904867104</v>
      </c>
      <c r="BR2674" s="27">
        <v>1.36380876174487</v>
      </c>
      <c r="BS2674" s="27">
        <v>32232.8455150208</v>
      </c>
      <c r="BU2674">
        <f t="shared" si="164"/>
        <v>102031.7924286</v>
      </c>
      <c r="BV2674">
        <f t="shared" si="165"/>
        <v>172338.468746709</v>
      </c>
      <c r="BW2674" s="29">
        <v>2669</v>
      </c>
      <c r="BX2674">
        <f t="shared" si="166"/>
        <v>0</v>
      </c>
      <c r="BY2674">
        <f t="shared" si="167"/>
        <v>1</v>
      </c>
    </row>
    <row r="2675" spans="1:77">
      <c r="A2675" s="15">
        <v>2670</v>
      </c>
      <c r="BP2675" s="27">
        <v>0.798280645242468</v>
      </c>
      <c r="BQ2675" s="27">
        <v>14352.9860224465</v>
      </c>
      <c r="BR2675" s="27">
        <v>1.33995084596192</v>
      </c>
      <c r="BS2675" s="27">
        <v>27221.5270863579</v>
      </c>
      <c r="BU2675">
        <f t="shared" si="164"/>
        <v>105389.110763924</v>
      </c>
      <c r="BV2675">
        <f t="shared" si="165"/>
        <v>173771.09980793</v>
      </c>
      <c r="BW2675" s="29">
        <v>2670</v>
      </c>
      <c r="BX2675">
        <f t="shared" si="166"/>
        <v>0</v>
      </c>
      <c r="BY2675">
        <f t="shared" si="167"/>
        <v>1</v>
      </c>
    </row>
    <row r="2676" spans="1:77">
      <c r="A2676" s="15">
        <v>2671</v>
      </c>
      <c r="BP2676" s="27">
        <v>0.798925384132394</v>
      </c>
      <c r="BQ2676" s="27">
        <v>10735.1940079391</v>
      </c>
      <c r="BR2676" s="27">
        <v>1.35793486759522</v>
      </c>
      <c r="BS2676" s="27">
        <v>27110.7201416384</v>
      </c>
      <c r="BU2676">
        <f t="shared" si="164"/>
        <v>109103.61361192</v>
      </c>
      <c r="BV2676">
        <f t="shared" si="165"/>
        <v>176579.509997645</v>
      </c>
      <c r="BW2676" s="29">
        <v>2671</v>
      </c>
      <c r="BX2676">
        <f t="shared" si="166"/>
        <v>0</v>
      </c>
      <c r="BY2676">
        <f t="shared" si="167"/>
        <v>1</v>
      </c>
    </row>
    <row r="2677" spans="1:77">
      <c r="A2677" s="15">
        <v>2672</v>
      </c>
      <c r="BP2677" s="27">
        <v>0.828137389946228</v>
      </c>
      <c r="BQ2677" s="27">
        <v>15512.1336952828</v>
      </c>
      <c r="BR2677" s="27">
        <v>1.44170576801382</v>
      </c>
      <c r="BS2677" s="27">
        <v>32374.500239975</v>
      </c>
      <c r="BU2677">
        <f t="shared" si="164"/>
        <v>108708.474796651</v>
      </c>
      <c r="BV2677">
        <f t="shared" si="165"/>
        <v>183881.364962098</v>
      </c>
      <c r="BW2677" s="29">
        <v>2672</v>
      </c>
      <c r="BX2677">
        <f t="shared" si="166"/>
        <v>0</v>
      </c>
      <c r="BY2677">
        <f t="shared" si="167"/>
        <v>1</v>
      </c>
    </row>
    <row r="2678" spans="1:77">
      <c r="A2678" s="15">
        <v>2673</v>
      </c>
      <c r="BP2678" s="27">
        <v>0.810884337580229</v>
      </c>
      <c r="BQ2678" s="27">
        <v>13279.0705262088</v>
      </c>
      <c r="BR2678" s="27">
        <v>1.37652467950511</v>
      </c>
      <c r="BS2678" s="27">
        <v>30564.6120142571</v>
      </c>
      <c r="BU2678">
        <f t="shared" si="164"/>
        <v>108353.580110826</v>
      </c>
      <c r="BV2678">
        <f t="shared" si="165"/>
        <v>175914.089911509</v>
      </c>
      <c r="BW2678" s="29">
        <v>2673</v>
      </c>
      <c r="BX2678">
        <f t="shared" si="166"/>
        <v>0</v>
      </c>
      <c r="BY2678">
        <f t="shared" si="167"/>
        <v>1</v>
      </c>
    </row>
    <row r="2679" spans="1:77">
      <c r="A2679" s="15">
        <v>2674</v>
      </c>
      <c r="BP2679" s="27">
        <v>0.854356488601972</v>
      </c>
      <c r="BQ2679" s="27">
        <v>12002.8750210963</v>
      </c>
      <c r="BR2679" s="27">
        <v>1.49592075650419</v>
      </c>
      <c r="BS2679" s="27">
        <v>24852.1133976133</v>
      </c>
      <c r="BU2679">
        <f t="shared" si="164"/>
        <v>116150.598269199</v>
      </c>
      <c r="BV2679">
        <f t="shared" si="165"/>
        <v>199536.000078015</v>
      </c>
      <c r="BW2679" s="29">
        <v>2674</v>
      </c>
      <c r="BX2679">
        <f t="shared" si="166"/>
        <v>0</v>
      </c>
      <c r="BY2679">
        <f t="shared" si="167"/>
        <v>1</v>
      </c>
    </row>
    <row r="2680" spans="1:77">
      <c r="A2680" s="15">
        <v>2675</v>
      </c>
      <c r="BP2680" s="27">
        <v>0.74872089543876</v>
      </c>
      <c r="BQ2680" s="27">
        <v>12283.2792348403</v>
      </c>
      <c r="BR2680" s="27">
        <v>1.26566696622626</v>
      </c>
      <c r="BS2680" s="27">
        <v>30114.1438442405</v>
      </c>
      <c r="BU2680">
        <f t="shared" si="164"/>
        <v>100024.855080974</v>
      </c>
      <c r="BV2680">
        <f t="shared" si="165"/>
        <v>159735.901089699</v>
      </c>
      <c r="BW2680" s="29">
        <v>2675</v>
      </c>
      <c r="BX2680">
        <f t="shared" si="166"/>
        <v>0</v>
      </c>
      <c r="BY2680">
        <f t="shared" si="167"/>
        <v>1</v>
      </c>
    </row>
    <row r="2681" spans="1:77">
      <c r="A2681" s="15">
        <v>2676</v>
      </c>
      <c r="BP2681" s="27">
        <v>0.735677051044284</v>
      </c>
      <c r="BQ2681" s="27">
        <v>17509.6247663041</v>
      </c>
      <c r="BR2681" s="27">
        <v>1.24962924035166</v>
      </c>
      <c r="BS2681" s="27">
        <v>32879.0773214341</v>
      </c>
      <c r="BU2681">
        <f t="shared" si="164"/>
        <v>92841.9328903386</v>
      </c>
      <c r="BV2681">
        <f t="shared" si="165"/>
        <v>154565.308731314</v>
      </c>
      <c r="BW2681" s="29">
        <v>2676</v>
      </c>
      <c r="BX2681">
        <f t="shared" si="166"/>
        <v>0</v>
      </c>
      <c r="BY2681">
        <f t="shared" si="167"/>
        <v>1</v>
      </c>
    </row>
    <row r="2682" spans="1:77">
      <c r="A2682" s="15">
        <v>2677</v>
      </c>
      <c r="BP2682" s="27">
        <v>0.790864718632762</v>
      </c>
      <c r="BQ2682" s="27">
        <v>14605.5451235783</v>
      </c>
      <c r="BR2682" s="27">
        <v>1.37788027365586</v>
      </c>
      <c r="BS2682" s="27">
        <v>30028.8083542376</v>
      </c>
      <c r="BU2682">
        <f t="shared" si="164"/>
        <v>104024.162671336</v>
      </c>
      <c r="BV2682">
        <f t="shared" si="165"/>
        <v>176653.232694142</v>
      </c>
      <c r="BW2682" s="29">
        <v>2677</v>
      </c>
      <c r="BX2682">
        <f t="shared" si="166"/>
        <v>0</v>
      </c>
      <c r="BY2682">
        <f t="shared" si="167"/>
        <v>1</v>
      </c>
    </row>
    <row r="2683" spans="1:77">
      <c r="A2683" s="15">
        <v>2678</v>
      </c>
      <c r="BP2683" s="27">
        <v>0.830780990492875</v>
      </c>
      <c r="BQ2683" s="27">
        <v>10757.1361959592</v>
      </c>
      <c r="BR2683" s="27">
        <v>1.43840012800256</v>
      </c>
      <c r="BS2683" s="27">
        <v>23149.3450521196</v>
      </c>
      <c r="BU2683">
        <f t="shared" si="164"/>
        <v>113860.012377972</v>
      </c>
      <c r="BV2683">
        <f t="shared" si="165"/>
        <v>192610.674148264</v>
      </c>
      <c r="BW2683" s="29">
        <v>2678</v>
      </c>
      <c r="BX2683">
        <f t="shared" si="166"/>
        <v>0</v>
      </c>
      <c r="BY2683">
        <f t="shared" si="167"/>
        <v>1</v>
      </c>
    </row>
    <row r="2684" spans="1:77">
      <c r="A2684" s="15">
        <v>2679</v>
      </c>
      <c r="BP2684" s="27">
        <v>0.79843979054799</v>
      </c>
      <c r="BQ2684" s="27">
        <v>12274.851536377</v>
      </c>
      <c r="BR2684" s="27">
        <v>1.35655902844803</v>
      </c>
      <c r="BS2684" s="27">
        <v>27818.2077538244</v>
      </c>
      <c r="BU2684">
        <f t="shared" si="164"/>
        <v>107491.117045822</v>
      </c>
      <c r="BV2684">
        <f t="shared" si="165"/>
        <v>175665.64651338</v>
      </c>
      <c r="BW2684" s="29">
        <v>2679</v>
      </c>
      <c r="BX2684">
        <f t="shared" si="166"/>
        <v>0</v>
      </c>
      <c r="BY2684">
        <f t="shared" si="167"/>
        <v>1</v>
      </c>
    </row>
    <row r="2685" spans="1:77">
      <c r="A2685" s="15">
        <v>2680</v>
      </c>
      <c r="BP2685" s="27">
        <v>0.851735348926193</v>
      </c>
      <c r="BQ2685" s="27">
        <v>14586.7039264619</v>
      </c>
      <c r="BR2685" s="27">
        <v>1.45221868639749</v>
      </c>
      <c r="BS2685" s="27">
        <v>31198.4981693405</v>
      </c>
      <c r="BU2685">
        <f t="shared" si="164"/>
        <v>113173.598412467</v>
      </c>
      <c r="BV2685">
        <f t="shared" si="165"/>
        <v>186634.304790283</v>
      </c>
      <c r="BW2685" s="29">
        <v>2680</v>
      </c>
      <c r="BX2685">
        <f t="shared" si="166"/>
        <v>0</v>
      </c>
      <c r="BY2685">
        <f t="shared" si="167"/>
        <v>1</v>
      </c>
    </row>
    <row r="2686" spans="1:77">
      <c r="A2686" s="15">
        <v>2681</v>
      </c>
      <c r="BP2686" s="27">
        <v>0.844247627783487</v>
      </c>
      <c r="BQ2686" s="27">
        <v>17365.9264119031</v>
      </c>
      <c r="BR2686" s="27">
        <v>1.46727135535345</v>
      </c>
      <c r="BS2686" s="27">
        <v>35480.8725145427</v>
      </c>
      <c r="BU2686">
        <f t="shared" si="164"/>
        <v>109271.21775562</v>
      </c>
      <c r="BV2686">
        <f t="shared" si="165"/>
        <v>184609.830788474</v>
      </c>
      <c r="BW2686" s="29">
        <v>2681</v>
      </c>
      <c r="BX2686">
        <f t="shared" si="166"/>
        <v>0</v>
      </c>
      <c r="BY2686">
        <f t="shared" si="167"/>
        <v>1</v>
      </c>
    </row>
    <row r="2687" spans="1:77">
      <c r="A2687" s="15">
        <v>2682</v>
      </c>
      <c r="BP2687" s="27">
        <v>0.796229211413979</v>
      </c>
      <c r="BQ2687" s="27">
        <v>14733.5738840238</v>
      </c>
      <c r="BR2687" s="27">
        <v>1.37530880717865</v>
      </c>
      <c r="BS2687" s="27">
        <v>28334.5771199648</v>
      </c>
      <c r="BU2687">
        <f t="shared" si="164"/>
        <v>104700.807828073</v>
      </c>
      <c r="BV2687">
        <f t="shared" si="165"/>
        <v>177961.743956833</v>
      </c>
      <c r="BW2687" s="29">
        <v>2682</v>
      </c>
      <c r="BX2687">
        <f t="shared" si="166"/>
        <v>0</v>
      </c>
      <c r="BY2687">
        <f t="shared" si="167"/>
        <v>1</v>
      </c>
    </row>
    <row r="2688" spans="1:77">
      <c r="A2688" s="15">
        <v>2683</v>
      </c>
      <c r="BP2688" s="27">
        <v>0.822066481981669</v>
      </c>
      <c r="BQ2688" s="27">
        <v>15516.4126545738</v>
      </c>
      <c r="BR2688" s="27">
        <v>1.42421553460185</v>
      </c>
      <c r="BS2688" s="27">
        <v>30249.6939021694</v>
      </c>
      <c r="BU2688">
        <f t="shared" si="164"/>
        <v>107793.559642677</v>
      </c>
      <c r="BV2688">
        <f t="shared" si="165"/>
        <v>183382.636288109</v>
      </c>
      <c r="BW2688" s="29">
        <v>2683</v>
      </c>
      <c r="BX2688">
        <f t="shared" si="166"/>
        <v>0</v>
      </c>
      <c r="BY2688">
        <f t="shared" si="167"/>
        <v>1</v>
      </c>
    </row>
    <row r="2689" spans="1:77">
      <c r="A2689" s="15">
        <v>2684</v>
      </c>
      <c r="BP2689" s="27">
        <v>0.773702352289665</v>
      </c>
      <c r="BQ2689" s="27">
        <v>13002.709597282</v>
      </c>
      <c r="BR2689" s="27">
        <v>1.31973583572731</v>
      </c>
      <c r="BS2689" s="27">
        <v>26493.0271656815</v>
      </c>
      <c r="BU2689">
        <f t="shared" si="164"/>
        <v>103052.643246168</v>
      </c>
      <c r="BV2689">
        <f t="shared" si="165"/>
        <v>171467.348193414</v>
      </c>
      <c r="BW2689" s="29">
        <v>2684</v>
      </c>
      <c r="BX2689">
        <f t="shared" si="166"/>
        <v>0</v>
      </c>
      <c r="BY2689">
        <f t="shared" si="167"/>
        <v>1</v>
      </c>
    </row>
    <row r="2690" spans="1:77">
      <c r="A2690" s="15">
        <v>2685</v>
      </c>
      <c r="BP2690" s="27">
        <v>0.831072850585239</v>
      </c>
      <c r="BQ2690" s="27">
        <v>16356.5137966289</v>
      </c>
      <c r="BR2690" s="27">
        <v>1.4322387250053</v>
      </c>
      <c r="BS2690" s="27">
        <v>35582.9397031212</v>
      </c>
      <c r="BU2690">
        <f t="shared" si="164"/>
        <v>108304.413791157</v>
      </c>
      <c r="BV2690">
        <f t="shared" si="165"/>
        <v>179252.869047674</v>
      </c>
      <c r="BW2690" s="29">
        <v>2685</v>
      </c>
      <c r="BX2690">
        <f t="shared" si="166"/>
        <v>0</v>
      </c>
      <c r="BY2690">
        <f t="shared" si="167"/>
        <v>1</v>
      </c>
    </row>
    <row r="2691" spans="1:77">
      <c r="A2691" s="15">
        <v>2686</v>
      </c>
      <c r="BP2691" s="27">
        <v>0.752302571955308</v>
      </c>
      <c r="BQ2691" s="27">
        <v>14255.9153449936</v>
      </c>
      <c r="BR2691" s="27">
        <v>1.26532514535679</v>
      </c>
      <c r="BS2691" s="27">
        <v>27826.8854144981</v>
      </c>
      <c r="BU2691">
        <f t="shared" si="164"/>
        <v>98589.4704483026</v>
      </c>
      <c r="BV2691">
        <f t="shared" si="165"/>
        <v>161971.88638902</v>
      </c>
      <c r="BW2691" s="29">
        <v>2686</v>
      </c>
      <c r="BX2691">
        <f t="shared" si="166"/>
        <v>0</v>
      </c>
      <c r="BY2691">
        <f t="shared" si="167"/>
        <v>1</v>
      </c>
    </row>
    <row r="2692" spans="1:77">
      <c r="A2692" s="15">
        <v>2687</v>
      </c>
      <c r="BP2692" s="27">
        <v>0.826332476955135</v>
      </c>
      <c r="BQ2692" s="27">
        <v>19448.2831980685</v>
      </c>
      <c r="BR2692" s="27">
        <v>1.42999117948986</v>
      </c>
      <c r="BS2692" s="27">
        <v>35441.7125353201</v>
      </c>
      <c r="BU2692">
        <f t="shared" si="164"/>
        <v>104501.588345202</v>
      </c>
      <c r="BV2692">
        <f t="shared" si="165"/>
        <v>179056.964388159</v>
      </c>
      <c r="BW2692" s="29">
        <v>2687</v>
      </c>
      <c r="BX2692">
        <f t="shared" si="166"/>
        <v>0</v>
      </c>
      <c r="BY2692">
        <f t="shared" si="167"/>
        <v>1</v>
      </c>
    </row>
    <row r="2693" spans="1:77">
      <c r="A2693" s="15">
        <v>2688</v>
      </c>
      <c r="BP2693" s="27">
        <v>0.776238580567063</v>
      </c>
      <c r="BQ2693" s="27">
        <v>13075.4947165942</v>
      </c>
      <c r="BR2693" s="27">
        <v>1.32184842092444</v>
      </c>
      <c r="BS2693" s="27">
        <v>26399.7221094501</v>
      </c>
      <c r="BU2693">
        <f t="shared" si="164"/>
        <v>103360.292368465</v>
      </c>
      <c r="BV2693">
        <f t="shared" si="165"/>
        <v>171877.541029216</v>
      </c>
      <c r="BW2693" s="29">
        <v>2688</v>
      </c>
      <c r="BX2693">
        <f t="shared" si="166"/>
        <v>0</v>
      </c>
      <c r="BY2693">
        <f t="shared" si="167"/>
        <v>1</v>
      </c>
    </row>
    <row r="2694" spans="1:77">
      <c r="A2694" s="15">
        <v>2689</v>
      </c>
      <c r="BP2694" s="27">
        <v>0.840029015466885</v>
      </c>
      <c r="BQ2694" s="27">
        <v>9925.39784461666</v>
      </c>
      <c r="BR2694" s="27">
        <v>1.46070099834791</v>
      </c>
      <c r="BS2694" s="27">
        <v>22460.6438016618</v>
      </c>
      <c r="BU2694">
        <f t="shared" si="164"/>
        <v>116078.954475416</v>
      </c>
      <c r="BV2694">
        <f t="shared" si="165"/>
        <v>196644.505950525</v>
      </c>
      <c r="BW2694" s="29">
        <v>2689</v>
      </c>
      <c r="BX2694">
        <f t="shared" si="166"/>
        <v>0</v>
      </c>
      <c r="BY2694">
        <f t="shared" si="167"/>
        <v>1</v>
      </c>
    </row>
    <row r="2695" spans="1:77">
      <c r="A2695" s="15">
        <v>2690</v>
      </c>
      <c r="BP2695" s="27">
        <v>0.837035157550599</v>
      </c>
      <c r="BQ2695" s="27">
        <v>14219.5020020395</v>
      </c>
      <c r="BR2695" s="27">
        <v>1.450798063269</v>
      </c>
      <c r="BS2695" s="27">
        <v>34016.0818513574</v>
      </c>
      <c r="BU2695">
        <f t="shared" ref="BU2695:BU2758" si="168">BP2695*$BV$1-BQ2695</f>
        <v>111335.77163055</v>
      </c>
      <c r="BV2695">
        <f t="shared" ref="BV2695:BV2758" si="169">BR2695*$BV$1-BS2695</f>
        <v>183603.627638993</v>
      </c>
      <c r="BW2695" s="29">
        <v>2690</v>
      </c>
      <c r="BX2695">
        <f t="shared" ref="BX2695:BX2758" si="170">IF(BU2695=MAX($BU2695:$BV2695),1,0)</f>
        <v>0</v>
      </c>
      <c r="BY2695">
        <f t="shared" ref="BY2695:BY2758" si="171">IF(BV2695=MAX($BU2695:$BV2695),1,0)</f>
        <v>1</v>
      </c>
    </row>
    <row r="2696" spans="1:77">
      <c r="A2696" s="15">
        <v>2691</v>
      </c>
      <c r="BP2696" s="27">
        <v>0.800070456009271</v>
      </c>
      <c r="BQ2696" s="27">
        <v>14973.1729620259</v>
      </c>
      <c r="BR2696" s="27">
        <v>1.37990144561246</v>
      </c>
      <c r="BS2696" s="27">
        <v>32124.3696737615</v>
      </c>
      <c r="BU2696">
        <f t="shared" si="168"/>
        <v>105037.395439365</v>
      </c>
      <c r="BV2696">
        <f t="shared" si="169"/>
        <v>174860.847168108</v>
      </c>
      <c r="BW2696" s="29">
        <v>2691</v>
      </c>
      <c r="BX2696">
        <f t="shared" si="170"/>
        <v>0</v>
      </c>
      <c r="BY2696">
        <f t="shared" si="171"/>
        <v>1</v>
      </c>
    </row>
    <row r="2697" spans="1:77">
      <c r="A2697" s="15">
        <v>2692</v>
      </c>
      <c r="BP2697" s="27">
        <v>0.826676410425488</v>
      </c>
      <c r="BQ2697" s="27">
        <v>17433.0978351086</v>
      </c>
      <c r="BR2697" s="27">
        <v>1.43807290207346</v>
      </c>
      <c r="BS2697" s="27">
        <v>34543.0308227443</v>
      </c>
      <c r="BU2697">
        <f t="shared" si="168"/>
        <v>106568.363728715</v>
      </c>
      <c r="BV2697">
        <f t="shared" si="169"/>
        <v>181167.904488275</v>
      </c>
      <c r="BW2697" s="29">
        <v>2692</v>
      </c>
      <c r="BX2697">
        <f t="shared" si="170"/>
        <v>0</v>
      </c>
      <c r="BY2697">
        <f t="shared" si="171"/>
        <v>1</v>
      </c>
    </row>
    <row r="2698" spans="1:77">
      <c r="A2698" s="15">
        <v>2693</v>
      </c>
      <c r="BP2698" s="27">
        <v>0.800126086418691</v>
      </c>
      <c r="BQ2698" s="27">
        <v>13564.080146401</v>
      </c>
      <c r="BR2698" s="27">
        <v>1.37858367994008</v>
      </c>
      <c r="BS2698" s="27">
        <v>28222.4901198458</v>
      </c>
      <c r="BU2698">
        <f t="shared" si="168"/>
        <v>106454.832816403</v>
      </c>
      <c r="BV2698">
        <f t="shared" si="169"/>
        <v>178565.061871166</v>
      </c>
      <c r="BW2698" s="29">
        <v>2693</v>
      </c>
      <c r="BX2698">
        <f t="shared" si="170"/>
        <v>0</v>
      </c>
      <c r="BY2698">
        <f t="shared" si="171"/>
        <v>1</v>
      </c>
    </row>
    <row r="2699" spans="1:77">
      <c r="A2699" s="15">
        <v>2694</v>
      </c>
      <c r="BP2699" s="27">
        <v>0.820998640815333</v>
      </c>
      <c r="BQ2699" s="27">
        <v>16644.991622073</v>
      </c>
      <c r="BR2699" s="27">
        <v>1.44015028969256</v>
      </c>
      <c r="BS2699" s="27">
        <v>34366.9750995457</v>
      </c>
      <c r="BU2699">
        <f t="shared" si="168"/>
        <v>106504.804500227</v>
      </c>
      <c r="BV2699">
        <f t="shared" si="169"/>
        <v>181655.568354338</v>
      </c>
      <c r="BW2699" s="29">
        <v>2694</v>
      </c>
      <c r="BX2699">
        <f t="shared" si="170"/>
        <v>0</v>
      </c>
      <c r="BY2699">
        <f t="shared" si="171"/>
        <v>1</v>
      </c>
    </row>
    <row r="2700" spans="1:77">
      <c r="A2700" s="15">
        <v>2695</v>
      </c>
      <c r="BP2700" s="27">
        <v>0.774113006012941</v>
      </c>
      <c r="BQ2700" s="27">
        <v>13263.6167282897</v>
      </c>
      <c r="BR2700" s="27">
        <v>1.32430950807645</v>
      </c>
      <c r="BS2700" s="27">
        <v>27605.8990324873</v>
      </c>
      <c r="BU2700">
        <f t="shared" si="168"/>
        <v>102853.334173651</v>
      </c>
      <c r="BV2700">
        <f t="shared" si="169"/>
        <v>171040.52717898</v>
      </c>
      <c r="BW2700" s="29">
        <v>2695</v>
      </c>
      <c r="BX2700">
        <f t="shared" si="170"/>
        <v>0</v>
      </c>
      <c r="BY2700">
        <f t="shared" si="171"/>
        <v>1</v>
      </c>
    </row>
    <row r="2701" spans="1:77">
      <c r="A2701" s="15">
        <v>2696</v>
      </c>
      <c r="BP2701" s="27">
        <v>0.823826007842714</v>
      </c>
      <c r="BQ2701" s="27">
        <v>14358.2705209838</v>
      </c>
      <c r="BR2701" s="27">
        <v>1.404719392757</v>
      </c>
      <c r="BS2701" s="27">
        <v>29036.4909990386</v>
      </c>
      <c r="BU2701">
        <f t="shared" si="168"/>
        <v>109215.630655423</v>
      </c>
      <c r="BV2701">
        <f t="shared" si="169"/>
        <v>181671.417914512</v>
      </c>
      <c r="BW2701" s="29">
        <v>2696</v>
      </c>
      <c r="BX2701">
        <f t="shared" si="170"/>
        <v>0</v>
      </c>
      <c r="BY2701">
        <f t="shared" si="171"/>
        <v>1</v>
      </c>
    </row>
    <row r="2702" spans="1:77">
      <c r="A2702" s="15">
        <v>2697</v>
      </c>
      <c r="BP2702" s="27">
        <v>0.831195307695544</v>
      </c>
      <c r="BQ2702" s="27">
        <v>23603.540993108</v>
      </c>
      <c r="BR2702" s="27">
        <v>1.44881849461622</v>
      </c>
      <c r="BS2702" s="27">
        <v>38008.7446422456</v>
      </c>
      <c r="BU2702">
        <f t="shared" si="168"/>
        <v>101075.755161224</v>
      </c>
      <c r="BV2702">
        <f t="shared" si="169"/>
        <v>179314.029550187</v>
      </c>
      <c r="BW2702" s="29">
        <v>2697</v>
      </c>
      <c r="BX2702">
        <f t="shared" si="170"/>
        <v>0</v>
      </c>
      <c r="BY2702">
        <f t="shared" si="171"/>
        <v>1</v>
      </c>
    </row>
    <row r="2703" spans="1:77">
      <c r="A2703" s="15">
        <v>2698</v>
      </c>
      <c r="BP2703" s="27">
        <v>0.830932533165449</v>
      </c>
      <c r="BQ2703" s="27">
        <v>13847.4559201881</v>
      </c>
      <c r="BR2703" s="27">
        <v>1.42072731625797</v>
      </c>
      <c r="BS2703" s="27">
        <v>26455.2723181574</v>
      </c>
      <c r="BU2703">
        <f t="shared" si="168"/>
        <v>110792.424054629</v>
      </c>
      <c r="BV2703">
        <f t="shared" si="169"/>
        <v>186653.825120538</v>
      </c>
      <c r="BW2703" s="29">
        <v>2698</v>
      </c>
      <c r="BX2703">
        <f t="shared" si="170"/>
        <v>0</v>
      </c>
      <c r="BY2703">
        <f t="shared" si="171"/>
        <v>1</v>
      </c>
    </row>
    <row r="2704" spans="1:77">
      <c r="A2704" s="15">
        <v>2699</v>
      </c>
      <c r="BP2704" s="27">
        <v>0.798422663912258</v>
      </c>
      <c r="BQ2704" s="27">
        <v>16123.9653450141</v>
      </c>
      <c r="BR2704" s="27">
        <v>1.38530997044862</v>
      </c>
      <c r="BS2704" s="27">
        <v>30820.8221512416</v>
      </c>
      <c r="BU2704">
        <f t="shared" si="168"/>
        <v>103639.434241825</v>
      </c>
      <c r="BV2704">
        <f t="shared" si="169"/>
        <v>176975.673416051</v>
      </c>
      <c r="BW2704" s="29">
        <v>2699</v>
      </c>
      <c r="BX2704">
        <f t="shared" si="170"/>
        <v>0</v>
      </c>
      <c r="BY2704">
        <f t="shared" si="171"/>
        <v>1</v>
      </c>
    </row>
    <row r="2705" spans="1:77">
      <c r="A2705" s="15">
        <v>2700</v>
      </c>
      <c r="BP2705" s="27">
        <v>0.788270249029186</v>
      </c>
      <c r="BQ2705" s="27">
        <v>13546.1940668834</v>
      </c>
      <c r="BR2705" s="27">
        <v>1.32657514816103</v>
      </c>
      <c r="BS2705" s="27">
        <v>32202.7358119894</v>
      </c>
      <c r="BU2705">
        <f t="shared" si="168"/>
        <v>104694.343287494</v>
      </c>
      <c r="BV2705">
        <f t="shared" si="169"/>
        <v>166783.536412164</v>
      </c>
      <c r="BW2705" s="29">
        <v>2700</v>
      </c>
      <c r="BX2705">
        <f t="shared" si="170"/>
        <v>0</v>
      </c>
      <c r="BY2705">
        <f t="shared" si="171"/>
        <v>1</v>
      </c>
    </row>
    <row r="2706" spans="1:77">
      <c r="A2706" s="15">
        <v>2701</v>
      </c>
      <c r="BP2706" s="27">
        <v>0.807007782250554</v>
      </c>
      <c r="BQ2706" s="27">
        <v>17840.6487156877</v>
      </c>
      <c r="BR2706" s="27">
        <v>1.39981855500118</v>
      </c>
      <c r="BS2706" s="27">
        <v>35334.5318430988</v>
      </c>
      <c r="BU2706">
        <f t="shared" si="168"/>
        <v>103210.518621895</v>
      </c>
      <c r="BV2706">
        <f t="shared" si="169"/>
        <v>174638.251407078</v>
      </c>
      <c r="BW2706" s="29">
        <v>2701</v>
      </c>
      <c r="BX2706">
        <f t="shared" si="170"/>
        <v>0</v>
      </c>
      <c r="BY2706">
        <f t="shared" si="171"/>
        <v>1</v>
      </c>
    </row>
    <row r="2707" spans="1:77">
      <c r="A2707" s="15">
        <v>2702</v>
      </c>
      <c r="BP2707" s="27">
        <v>0.740587925843859</v>
      </c>
      <c r="BQ2707" s="27">
        <v>15159.9573090055</v>
      </c>
      <c r="BR2707" s="27">
        <v>1.2375624726973</v>
      </c>
      <c r="BS2707" s="27">
        <v>30341.4323836326</v>
      </c>
      <c r="BU2707">
        <f t="shared" si="168"/>
        <v>95928.2315675734</v>
      </c>
      <c r="BV2707">
        <f t="shared" si="169"/>
        <v>155292.938520962</v>
      </c>
      <c r="BW2707" s="29">
        <v>2702</v>
      </c>
      <c r="BX2707">
        <f t="shared" si="170"/>
        <v>0</v>
      </c>
      <c r="BY2707">
        <f t="shared" si="171"/>
        <v>1</v>
      </c>
    </row>
    <row r="2708" spans="1:77">
      <c r="A2708" s="15">
        <v>2703</v>
      </c>
      <c r="BP2708" s="27">
        <v>0.86418729055496</v>
      </c>
      <c r="BQ2708" s="27">
        <v>20535.9721304842</v>
      </c>
      <c r="BR2708" s="27">
        <v>1.49306897985985</v>
      </c>
      <c r="BS2708" s="27">
        <v>37027.3944118813</v>
      </c>
      <c r="BU2708">
        <f t="shared" si="168"/>
        <v>109092.12145276</v>
      </c>
      <c r="BV2708">
        <f t="shared" si="169"/>
        <v>186932.952567096</v>
      </c>
      <c r="BW2708" s="29">
        <v>2703</v>
      </c>
      <c r="BX2708">
        <f t="shared" si="170"/>
        <v>0</v>
      </c>
      <c r="BY2708">
        <f t="shared" si="171"/>
        <v>1</v>
      </c>
    </row>
    <row r="2709" spans="1:77">
      <c r="A2709" s="15">
        <v>2704</v>
      </c>
      <c r="BP2709" s="27">
        <v>0.773253757309632</v>
      </c>
      <c r="BQ2709" s="27">
        <v>11163.0117449259</v>
      </c>
      <c r="BR2709" s="27">
        <v>1.33086935269389</v>
      </c>
      <c r="BS2709" s="27">
        <v>25935.3334096817</v>
      </c>
      <c r="BU2709">
        <f t="shared" si="168"/>
        <v>104825.051851519</v>
      </c>
      <c r="BV2709">
        <f t="shared" si="169"/>
        <v>173695.069494401</v>
      </c>
      <c r="BW2709" s="29">
        <v>2704</v>
      </c>
      <c r="BX2709">
        <f t="shared" si="170"/>
        <v>0</v>
      </c>
      <c r="BY2709">
        <f t="shared" si="171"/>
        <v>1</v>
      </c>
    </row>
    <row r="2710" spans="1:77">
      <c r="A2710" s="15">
        <v>2705</v>
      </c>
      <c r="BP2710" s="27">
        <v>0.808253855852246</v>
      </c>
      <c r="BQ2710" s="27">
        <v>13432.9673211797</v>
      </c>
      <c r="BR2710" s="27">
        <v>1.3952292144414</v>
      </c>
      <c r="BS2710" s="27">
        <v>31100.467282821</v>
      </c>
      <c r="BU2710">
        <f t="shared" si="168"/>
        <v>107805.111056657</v>
      </c>
      <c r="BV2710">
        <f t="shared" si="169"/>
        <v>178183.914883389</v>
      </c>
      <c r="BW2710" s="29">
        <v>2705</v>
      </c>
      <c r="BX2710">
        <f t="shared" si="170"/>
        <v>0</v>
      </c>
      <c r="BY2710">
        <f t="shared" si="171"/>
        <v>1</v>
      </c>
    </row>
    <row r="2711" spans="1:77">
      <c r="A2711" s="15">
        <v>2706</v>
      </c>
      <c r="BP2711" s="27">
        <v>0.788306113807961</v>
      </c>
      <c r="BQ2711" s="27">
        <v>17087.6975786302</v>
      </c>
      <c r="BR2711" s="27">
        <v>1.34989208488112</v>
      </c>
      <c r="BS2711" s="27">
        <v>31795.1894648893</v>
      </c>
      <c r="BU2711">
        <f t="shared" si="168"/>
        <v>101158.219492564</v>
      </c>
      <c r="BV2711">
        <f t="shared" si="169"/>
        <v>170688.623267278</v>
      </c>
      <c r="BW2711" s="29">
        <v>2706</v>
      </c>
      <c r="BX2711">
        <f t="shared" si="170"/>
        <v>0</v>
      </c>
      <c r="BY2711">
        <f t="shared" si="171"/>
        <v>1</v>
      </c>
    </row>
    <row r="2712" spans="1:77">
      <c r="A2712" s="15">
        <v>2707</v>
      </c>
      <c r="BP2712" s="27">
        <v>0.815907270708117</v>
      </c>
      <c r="BQ2712" s="27">
        <v>13840.6069150107</v>
      </c>
      <c r="BR2712" s="27">
        <v>1.38412854005587</v>
      </c>
      <c r="BS2712" s="27">
        <v>31392.0956714716</v>
      </c>
      <c r="BU2712">
        <f t="shared" si="168"/>
        <v>108545.483691207</v>
      </c>
      <c r="BV2712">
        <f t="shared" si="169"/>
        <v>176227.185336909</v>
      </c>
      <c r="BW2712" s="29">
        <v>2707</v>
      </c>
      <c r="BX2712">
        <f t="shared" si="170"/>
        <v>0</v>
      </c>
      <c r="BY2712">
        <f t="shared" si="171"/>
        <v>1</v>
      </c>
    </row>
    <row r="2713" spans="1:77">
      <c r="A2713" s="15">
        <v>2708</v>
      </c>
      <c r="BP2713" s="27">
        <v>0.811632127076547</v>
      </c>
      <c r="BQ2713" s="27">
        <v>12506.8951884842</v>
      </c>
      <c r="BR2713" s="27">
        <v>1.38144949204218</v>
      </c>
      <c r="BS2713" s="27">
        <v>29223.1573384025</v>
      </c>
      <c r="BU2713">
        <f t="shared" si="168"/>
        <v>109237.923872998</v>
      </c>
      <c r="BV2713">
        <f t="shared" si="169"/>
        <v>177994.266467925</v>
      </c>
      <c r="BW2713" s="29">
        <v>2708</v>
      </c>
      <c r="BX2713">
        <f t="shared" si="170"/>
        <v>0</v>
      </c>
      <c r="BY2713">
        <f t="shared" si="171"/>
        <v>1</v>
      </c>
    </row>
    <row r="2714" spans="1:77">
      <c r="A2714" s="15">
        <v>2709</v>
      </c>
      <c r="BP2714" s="27">
        <v>0.88547760100987</v>
      </c>
      <c r="BQ2714" s="27">
        <v>15154.6647467863</v>
      </c>
      <c r="BR2714" s="27">
        <v>1.53687252050166</v>
      </c>
      <c r="BS2714" s="27">
        <v>30716.6891745811</v>
      </c>
      <c r="BU2714">
        <f t="shared" si="168"/>
        <v>117666.975404694</v>
      </c>
      <c r="BV2714">
        <f t="shared" si="169"/>
        <v>199814.188900668</v>
      </c>
      <c r="BW2714" s="29">
        <v>2709</v>
      </c>
      <c r="BX2714">
        <f t="shared" si="170"/>
        <v>0</v>
      </c>
      <c r="BY2714">
        <f t="shared" si="171"/>
        <v>1</v>
      </c>
    </row>
    <row r="2715" spans="1:77">
      <c r="A2715" s="15">
        <v>2710</v>
      </c>
      <c r="BP2715" s="27">
        <v>0.806109333148115</v>
      </c>
      <c r="BQ2715" s="27">
        <v>10729.343033813</v>
      </c>
      <c r="BR2715" s="27">
        <v>1.37495468359636</v>
      </c>
      <c r="BS2715" s="27">
        <v>25771.3881639218</v>
      </c>
      <c r="BU2715">
        <f t="shared" si="168"/>
        <v>110187.056938404</v>
      </c>
      <c r="BV2715">
        <f t="shared" si="169"/>
        <v>180471.814375532</v>
      </c>
      <c r="BW2715" s="29">
        <v>2710</v>
      </c>
      <c r="BX2715">
        <f t="shared" si="170"/>
        <v>0</v>
      </c>
      <c r="BY2715">
        <f t="shared" si="171"/>
        <v>1</v>
      </c>
    </row>
    <row r="2716" spans="1:77">
      <c r="A2716" s="15">
        <v>2711</v>
      </c>
      <c r="BP2716" s="27">
        <v>0.783298278233169</v>
      </c>
      <c r="BQ2716" s="27">
        <v>14774.9299907343</v>
      </c>
      <c r="BR2716" s="27">
        <v>1.33602566198929</v>
      </c>
      <c r="BS2716" s="27">
        <v>32225.9757008031</v>
      </c>
      <c r="BU2716">
        <f t="shared" si="168"/>
        <v>102719.811744241</v>
      </c>
      <c r="BV2716">
        <f t="shared" si="169"/>
        <v>168177.87359759</v>
      </c>
      <c r="BW2716" s="29">
        <v>2711</v>
      </c>
      <c r="BX2716">
        <f t="shared" si="170"/>
        <v>0</v>
      </c>
      <c r="BY2716">
        <f t="shared" si="171"/>
        <v>1</v>
      </c>
    </row>
    <row r="2717" spans="1:77">
      <c r="A2717" s="15">
        <v>2712</v>
      </c>
      <c r="BP2717" s="27">
        <v>0.820913419046877</v>
      </c>
      <c r="BQ2717" s="27">
        <v>12373.0251406756</v>
      </c>
      <c r="BR2717" s="27">
        <v>1.44267929816085</v>
      </c>
      <c r="BS2717" s="27">
        <v>25801.7727866687</v>
      </c>
      <c r="BU2717">
        <f t="shared" si="168"/>
        <v>110763.987716356</v>
      </c>
      <c r="BV2717">
        <f t="shared" si="169"/>
        <v>190600.121937458</v>
      </c>
      <c r="BW2717" s="29">
        <v>2712</v>
      </c>
      <c r="BX2717">
        <f t="shared" si="170"/>
        <v>0</v>
      </c>
      <c r="BY2717">
        <f t="shared" si="171"/>
        <v>1</v>
      </c>
    </row>
    <row r="2718" spans="1:77">
      <c r="A2718" s="15">
        <v>2713</v>
      </c>
      <c r="BP2718" s="27">
        <v>0.826501106419655</v>
      </c>
      <c r="BQ2718" s="27">
        <v>10866.9619081456</v>
      </c>
      <c r="BR2718" s="27">
        <v>1.43041508505093</v>
      </c>
      <c r="BS2718" s="27">
        <v>26627.2373662916</v>
      </c>
      <c r="BU2718">
        <f t="shared" si="168"/>
        <v>113108.204054803</v>
      </c>
      <c r="BV2718">
        <f t="shared" si="169"/>
        <v>187935.025391348</v>
      </c>
      <c r="BW2718" s="29">
        <v>2713</v>
      </c>
      <c r="BX2718">
        <f t="shared" si="170"/>
        <v>0</v>
      </c>
      <c r="BY2718">
        <f t="shared" si="171"/>
        <v>1</v>
      </c>
    </row>
    <row r="2719" spans="1:77">
      <c r="A2719" s="15">
        <v>2714</v>
      </c>
      <c r="BP2719" s="27">
        <v>0.84321904294721</v>
      </c>
      <c r="BQ2719" s="27">
        <v>13289.0516748233</v>
      </c>
      <c r="BR2719" s="27">
        <v>1.43727181338934</v>
      </c>
      <c r="BS2719" s="27">
        <v>25789.6822682168</v>
      </c>
      <c r="BU2719">
        <f t="shared" si="168"/>
        <v>113193.804767258</v>
      </c>
      <c r="BV2719">
        <f t="shared" si="169"/>
        <v>189801.089740184</v>
      </c>
      <c r="BW2719" s="29">
        <v>2714</v>
      </c>
      <c r="BX2719">
        <f t="shared" si="170"/>
        <v>0</v>
      </c>
      <c r="BY2719">
        <f t="shared" si="171"/>
        <v>1</v>
      </c>
    </row>
    <row r="2720" spans="1:77">
      <c r="A2720" s="15">
        <v>2715</v>
      </c>
      <c r="BP2720" s="27">
        <v>0.816748860282616</v>
      </c>
      <c r="BQ2720" s="27">
        <v>15429.7234918947</v>
      </c>
      <c r="BR2720" s="27">
        <v>1.4138986114064</v>
      </c>
      <c r="BS2720" s="27">
        <v>31322.4737586544</v>
      </c>
      <c r="BU2720">
        <f t="shared" si="168"/>
        <v>107082.605550498</v>
      </c>
      <c r="BV2720">
        <f t="shared" si="169"/>
        <v>180762.317952306</v>
      </c>
      <c r="BW2720" s="29">
        <v>2715</v>
      </c>
      <c r="BX2720">
        <f t="shared" si="170"/>
        <v>0</v>
      </c>
      <c r="BY2720">
        <f t="shared" si="171"/>
        <v>1</v>
      </c>
    </row>
    <row r="2721" spans="1:77">
      <c r="A2721" s="15">
        <v>2716</v>
      </c>
      <c r="BP2721" s="27">
        <v>0.859912669027354</v>
      </c>
      <c r="BQ2721" s="27">
        <v>16316.2165701882</v>
      </c>
      <c r="BR2721" s="27">
        <v>1.49221815010975</v>
      </c>
      <c r="BS2721" s="27">
        <v>34661.0390148745</v>
      </c>
      <c r="BU2721">
        <f t="shared" si="168"/>
        <v>112670.683783915</v>
      </c>
      <c r="BV2721">
        <f t="shared" si="169"/>
        <v>189171.683501588</v>
      </c>
      <c r="BW2721" s="29">
        <v>2716</v>
      </c>
      <c r="BX2721">
        <f t="shared" si="170"/>
        <v>0</v>
      </c>
      <c r="BY2721">
        <f t="shared" si="171"/>
        <v>1</v>
      </c>
    </row>
    <row r="2722" spans="1:77">
      <c r="A2722" s="15">
        <v>2717</v>
      </c>
      <c r="BP2722" s="27">
        <v>0.777563303850673</v>
      </c>
      <c r="BQ2722" s="27">
        <v>15229.8336926644</v>
      </c>
      <c r="BR2722" s="27">
        <v>1.33420777602828</v>
      </c>
      <c r="BS2722" s="27">
        <v>29528.7865215591</v>
      </c>
      <c r="BU2722">
        <f t="shared" si="168"/>
        <v>101404.661884936</v>
      </c>
      <c r="BV2722">
        <f t="shared" si="169"/>
        <v>170602.379882682</v>
      </c>
      <c r="BW2722" s="29">
        <v>2717</v>
      </c>
      <c r="BX2722">
        <f t="shared" si="170"/>
        <v>0</v>
      </c>
      <c r="BY2722">
        <f t="shared" si="171"/>
        <v>1</v>
      </c>
    </row>
    <row r="2723" spans="1:77">
      <c r="A2723" s="15">
        <v>2718</v>
      </c>
      <c r="BP2723" s="27">
        <v>0.798189590181783</v>
      </c>
      <c r="BQ2723" s="27">
        <v>17319.6213918533</v>
      </c>
      <c r="BR2723" s="27">
        <v>1.36224864506921</v>
      </c>
      <c r="BS2723" s="27">
        <v>31371.9484563279</v>
      </c>
      <c r="BU2723">
        <f t="shared" si="168"/>
        <v>102408.817135414</v>
      </c>
      <c r="BV2723">
        <f t="shared" si="169"/>
        <v>172965.348304053</v>
      </c>
      <c r="BW2723" s="29">
        <v>2718</v>
      </c>
      <c r="BX2723">
        <f t="shared" si="170"/>
        <v>0</v>
      </c>
      <c r="BY2723">
        <f t="shared" si="171"/>
        <v>1</v>
      </c>
    </row>
    <row r="2724" spans="1:77">
      <c r="A2724" s="15">
        <v>2719</v>
      </c>
      <c r="BP2724" s="27">
        <v>0.842417978730556</v>
      </c>
      <c r="BQ2724" s="27">
        <v>13803.2650807181</v>
      </c>
      <c r="BR2724" s="27">
        <v>1.46793713771856</v>
      </c>
      <c r="BS2724" s="27">
        <v>27251.409875614</v>
      </c>
      <c r="BU2724">
        <f t="shared" si="168"/>
        <v>112559.431728865</v>
      </c>
      <c r="BV2724">
        <f t="shared" si="169"/>
        <v>192939.16078217</v>
      </c>
      <c r="BW2724" s="29">
        <v>2719</v>
      </c>
      <c r="BX2724">
        <f t="shared" si="170"/>
        <v>0</v>
      </c>
      <c r="BY2724">
        <f t="shared" si="171"/>
        <v>1</v>
      </c>
    </row>
    <row r="2725" spans="1:77">
      <c r="A2725" s="15">
        <v>2720</v>
      </c>
      <c r="BP2725" s="27">
        <v>0.783177980316092</v>
      </c>
      <c r="BQ2725" s="27">
        <v>13223.298124369</v>
      </c>
      <c r="BR2725" s="27">
        <v>1.34859927744423</v>
      </c>
      <c r="BS2725" s="27">
        <v>26919.9241142286</v>
      </c>
      <c r="BU2725">
        <f t="shared" si="168"/>
        <v>104253.398923045</v>
      </c>
      <c r="BV2725">
        <f t="shared" si="169"/>
        <v>175369.967502406</v>
      </c>
      <c r="BW2725" s="29">
        <v>2720</v>
      </c>
      <c r="BX2725">
        <f t="shared" si="170"/>
        <v>0</v>
      </c>
      <c r="BY2725">
        <f t="shared" si="171"/>
        <v>1</v>
      </c>
    </row>
    <row r="2726" spans="1:77">
      <c r="A2726" s="15">
        <v>2721</v>
      </c>
      <c r="BP2726" s="27">
        <v>0.787501591151569</v>
      </c>
      <c r="BQ2726" s="27">
        <v>14419.065104905</v>
      </c>
      <c r="BR2726" s="27">
        <v>1.33881092188952</v>
      </c>
      <c r="BS2726" s="27">
        <v>28972.793158462</v>
      </c>
      <c r="BU2726">
        <f t="shared" si="168"/>
        <v>103706.17356783</v>
      </c>
      <c r="BV2726">
        <f t="shared" si="169"/>
        <v>171848.845124967</v>
      </c>
      <c r="BW2726" s="29">
        <v>2721</v>
      </c>
      <c r="BX2726">
        <f t="shared" si="170"/>
        <v>0</v>
      </c>
      <c r="BY2726">
        <f t="shared" si="171"/>
        <v>1</v>
      </c>
    </row>
    <row r="2727" spans="1:77">
      <c r="A2727" s="15">
        <v>2722</v>
      </c>
      <c r="BP2727" s="27">
        <v>0.799743551162514</v>
      </c>
      <c r="BQ2727" s="27">
        <v>11290.0245616577</v>
      </c>
      <c r="BR2727" s="27">
        <v>1.39768965735047</v>
      </c>
      <c r="BS2727" s="27">
        <v>24816.424143672</v>
      </c>
      <c r="BU2727">
        <f t="shared" si="168"/>
        <v>108671.508112719</v>
      </c>
      <c r="BV2727">
        <f t="shared" si="169"/>
        <v>184837.024458899</v>
      </c>
      <c r="BW2727" s="29">
        <v>2722</v>
      </c>
      <c r="BX2727">
        <f t="shared" si="170"/>
        <v>0</v>
      </c>
      <c r="BY2727">
        <f t="shared" si="171"/>
        <v>1</v>
      </c>
    </row>
    <row r="2728" spans="1:77">
      <c r="A2728" s="15">
        <v>2723</v>
      </c>
      <c r="BP2728" s="27">
        <v>0.841417362062408</v>
      </c>
      <c r="BQ2728" s="27">
        <v>12610.9108677222</v>
      </c>
      <c r="BR2728" s="27">
        <v>1.43906711582557</v>
      </c>
      <c r="BS2728" s="27">
        <v>27748.5161623918</v>
      </c>
      <c r="BU2728">
        <f t="shared" si="168"/>
        <v>113601.693441639</v>
      </c>
      <c r="BV2728">
        <f t="shared" si="169"/>
        <v>188111.551211443</v>
      </c>
      <c r="BW2728" s="29">
        <v>2723</v>
      </c>
      <c r="BX2728">
        <f t="shared" si="170"/>
        <v>0</v>
      </c>
      <c r="BY2728">
        <f t="shared" si="171"/>
        <v>1</v>
      </c>
    </row>
    <row r="2729" spans="1:77">
      <c r="A2729" s="15">
        <v>2724</v>
      </c>
      <c r="BP2729" s="27">
        <v>0.806722329991636</v>
      </c>
      <c r="BQ2729" s="27">
        <v>13418.5393902832</v>
      </c>
      <c r="BR2729" s="27">
        <v>1.39493967569919</v>
      </c>
      <c r="BS2729" s="27">
        <v>26880.6818870287</v>
      </c>
      <c r="BU2729">
        <f t="shared" si="168"/>
        <v>107589.810108462</v>
      </c>
      <c r="BV2729">
        <f t="shared" si="169"/>
        <v>182360.26946785</v>
      </c>
      <c r="BW2729" s="29">
        <v>2724</v>
      </c>
      <c r="BX2729">
        <f t="shared" si="170"/>
        <v>0</v>
      </c>
      <c r="BY2729">
        <f t="shared" si="171"/>
        <v>1</v>
      </c>
    </row>
    <row r="2730" spans="1:77">
      <c r="A2730" s="15">
        <v>2725</v>
      </c>
      <c r="BP2730" s="27">
        <v>0.803556808512456</v>
      </c>
      <c r="BQ2730" s="27">
        <v>14772.9864809592</v>
      </c>
      <c r="BR2730" s="27">
        <v>1.35491012037626</v>
      </c>
      <c r="BS2730" s="27">
        <v>30412.8523163273</v>
      </c>
      <c r="BU2730">
        <f t="shared" si="168"/>
        <v>105760.534795909</v>
      </c>
      <c r="BV2730">
        <f t="shared" si="169"/>
        <v>172823.665740112</v>
      </c>
      <c r="BW2730" s="29">
        <v>2725</v>
      </c>
      <c r="BX2730">
        <f t="shared" si="170"/>
        <v>0</v>
      </c>
      <c r="BY2730">
        <f t="shared" si="171"/>
        <v>1</v>
      </c>
    </row>
    <row r="2731" spans="1:77">
      <c r="A2731" s="15">
        <v>2726</v>
      </c>
      <c r="BP2731" s="27">
        <v>0.837997153812505</v>
      </c>
      <c r="BQ2731" s="27">
        <v>13061.9398964353</v>
      </c>
      <c r="BR2731" s="27">
        <v>1.44465272055628</v>
      </c>
      <c r="BS2731" s="27">
        <v>28288.4089690374</v>
      </c>
      <c r="BU2731">
        <f t="shared" si="168"/>
        <v>112637.63317544</v>
      </c>
      <c r="BV2731">
        <f t="shared" si="169"/>
        <v>188409.499114405</v>
      </c>
      <c r="BW2731" s="29">
        <v>2726</v>
      </c>
      <c r="BX2731">
        <f t="shared" si="170"/>
        <v>0</v>
      </c>
      <c r="BY2731">
        <f t="shared" si="171"/>
        <v>1</v>
      </c>
    </row>
    <row r="2732" spans="1:77">
      <c r="A2732" s="15">
        <v>2727</v>
      </c>
      <c r="BP2732" s="27">
        <v>0.783023115644267</v>
      </c>
      <c r="BQ2732" s="27">
        <v>15101.9565299145</v>
      </c>
      <c r="BR2732" s="27">
        <v>1.34340888117037</v>
      </c>
      <c r="BS2732" s="27">
        <v>29981.6663979885</v>
      </c>
      <c r="BU2732">
        <f t="shared" si="168"/>
        <v>102351.510816726</v>
      </c>
      <c r="BV2732">
        <f t="shared" si="169"/>
        <v>171529.665777568</v>
      </c>
      <c r="BW2732" s="29">
        <v>2727</v>
      </c>
      <c r="BX2732">
        <f t="shared" si="170"/>
        <v>0</v>
      </c>
      <c r="BY2732">
        <f t="shared" si="171"/>
        <v>1</v>
      </c>
    </row>
    <row r="2733" spans="1:77">
      <c r="A2733" s="15">
        <v>2728</v>
      </c>
      <c r="BP2733" s="27">
        <v>0.785009088456654</v>
      </c>
      <c r="BQ2733" s="27">
        <v>16891.7984145645</v>
      </c>
      <c r="BR2733" s="27">
        <v>1.32300617897065</v>
      </c>
      <c r="BS2733" s="27">
        <v>33927.9402787804</v>
      </c>
      <c r="BU2733">
        <f t="shared" si="168"/>
        <v>100859.564853934</v>
      </c>
      <c r="BV2733">
        <f t="shared" si="169"/>
        <v>164522.986566817</v>
      </c>
      <c r="BW2733" s="29">
        <v>2728</v>
      </c>
      <c r="BX2733">
        <f t="shared" si="170"/>
        <v>0</v>
      </c>
      <c r="BY2733">
        <f t="shared" si="171"/>
        <v>1</v>
      </c>
    </row>
    <row r="2734" spans="1:77">
      <c r="A2734" s="15">
        <v>2729</v>
      </c>
      <c r="BP2734" s="27">
        <v>0.771983524607975</v>
      </c>
      <c r="BQ2734" s="27">
        <v>14891.2627409002</v>
      </c>
      <c r="BR2734" s="27">
        <v>1.33226051662719</v>
      </c>
      <c r="BS2734" s="27">
        <v>30828.2736433518</v>
      </c>
      <c r="BU2734">
        <f t="shared" si="168"/>
        <v>100906.265950296</v>
      </c>
      <c r="BV2734">
        <f t="shared" si="169"/>
        <v>169010.803850727</v>
      </c>
      <c r="BW2734" s="29">
        <v>2729</v>
      </c>
      <c r="BX2734">
        <f t="shared" si="170"/>
        <v>0</v>
      </c>
      <c r="BY2734">
        <f t="shared" si="171"/>
        <v>1</v>
      </c>
    </row>
    <row r="2735" spans="1:77">
      <c r="A2735" s="15">
        <v>2730</v>
      </c>
      <c r="BP2735" s="27">
        <v>0.794838191482459</v>
      </c>
      <c r="BQ2735" s="27">
        <v>13679.6605214445</v>
      </c>
      <c r="BR2735" s="27">
        <v>1.33280523324814</v>
      </c>
      <c r="BS2735" s="27">
        <v>25981.1986383374</v>
      </c>
      <c r="BU2735">
        <f t="shared" si="168"/>
        <v>105546.068200924</v>
      </c>
      <c r="BV2735">
        <f t="shared" si="169"/>
        <v>173939.586348884</v>
      </c>
      <c r="BW2735" s="29">
        <v>2730</v>
      </c>
      <c r="BX2735">
        <f t="shared" si="170"/>
        <v>0</v>
      </c>
      <c r="BY2735">
        <f t="shared" si="171"/>
        <v>1</v>
      </c>
    </row>
    <row r="2736" spans="1:77">
      <c r="A2736" s="15">
        <v>2731</v>
      </c>
      <c r="BP2736" s="27">
        <v>0.791155173796724</v>
      </c>
      <c r="BQ2736" s="27">
        <v>12086.6721354449</v>
      </c>
      <c r="BR2736" s="27">
        <v>1.31648332079991</v>
      </c>
      <c r="BS2736" s="27">
        <v>26825.952543216</v>
      </c>
      <c r="BU2736">
        <f t="shared" si="168"/>
        <v>106586.603934064</v>
      </c>
      <c r="BV2736">
        <f t="shared" si="169"/>
        <v>170646.545576771</v>
      </c>
      <c r="BW2736" s="29">
        <v>2731</v>
      </c>
      <c r="BX2736">
        <f t="shared" si="170"/>
        <v>0</v>
      </c>
      <c r="BY2736">
        <f t="shared" si="171"/>
        <v>1</v>
      </c>
    </row>
    <row r="2737" spans="1:77">
      <c r="A2737" s="15">
        <v>2732</v>
      </c>
      <c r="BP2737" s="27">
        <v>0.797365018980526</v>
      </c>
      <c r="BQ2737" s="27">
        <v>18568.243908524</v>
      </c>
      <c r="BR2737" s="27">
        <v>1.36558925342754</v>
      </c>
      <c r="BS2737" s="27">
        <v>38262.9572121998</v>
      </c>
      <c r="BU2737">
        <f t="shared" si="168"/>
        <v>101036.508938555</v>
      </c>
      <c r="BV2737">
        <f t="shared" si="169"/>
        <v>166575.430801931</v>
      </c>
      <c r="BW2737" s="29">
        <v>2732</v>
      </c>
      <c r="BX2737">
        <f t="shared" si="170"/>
        <v>0</v>
      </c>
      <c r="BY2737">
        <f t="shared" si="171"/>
        <v>1</v>
      </c>
    </row>
    <row r="2738" spans="1:77">
      <c r="A2738" s="15">
        <v>2733</v>
      </c>
      <c r="BP2738" s="27">
        <v>0.816297685016026</v>
      </c>
      <c r="BQ2738" s="27">
        <v>15084.5424001475</v>
      </c>
      <c r="BR2738" s="27">
        <v>1.4037796734335</v>
      </c>
      <c r="BS2738" s="27">
        <v>31269.2569204348</v>
      </c>
      <c r="BU2738">
        <f t="shared" si="168"/>
        <v>107360.110352256</v>
      </c>
      <c r="BV2738">
        <f t="shared" si="169"/>
        <v>179297.69409459</v>
      </c>
      <c r="BW2738" s="29">
        <v>2733</v>
      </c>
      <c r="BX2738">
        <f t="shared" si="170"/>
        <v>0</v>
      </c>
      <c r="BY2738">
        <f t="shared" si="171"/>
        <v>1</v>
      </c>
    </row>
    <row r="2739" spans="1:77">
      <c r="A2739" s="15">
        <v>2734</v>
      </c>
      <c r="BP2739" s="27">
        <v>0.76220733327862</v>
      </c>
      <c r="BQ2739" s="27">
        <v>15066.6522583291</v>
      </c>
      <c r="BR2739" s="27">
        <v>1.31238503121195</v>
      </c>
      <c r="BS2739" s="27">
        <v>27568.0639777436</v>
      </c>
      <c r="BU2739">
        <f t="shared" si="168"/>
        <v>99264.4477334639</v>
      </c>
      <c r="BV2739">
        <f t="shared" si="169"/>
        <v>169289.690704049</v>
      </c>
      <c r="BW2739" s="29">
        <v>2734</v>
      </c>
      <c r="BX2739">
        <f t="shared" si="170"/>
        <v>0</v>
      </c>
      <c r="BY2739">
        <f t="shared" si="171"/>
        <v>1</v>
      </c>
    </row>
    <row r="2740" spans="1:77">
      <c r="A2740" s="15">
        <v>2735</v>
      </c>
      <c r="BP2740" s="27">
        <v>0.820516944007813</v>
      </c>
      <c r="BQ2740" s="27">
        <v>19301.3107295419</v>
      </c>
      <c r="BR2740" s="27">
        <v>1.38638970403106</v>
      </c>
      <c r="BS2740" s="27">
        <v>39607.2916048117</v>
      </c>
      <c r="BU2740">
        <f t="shared" si="168"/>
        <v>103776.23087163</v>
      </c>
      <c r="BV2740">
        <f t="shared" si="169"/>
        <v>168351.163999848</v>
      </c>
      <c r="BW2740" s="29">
        <v>2735</v>
      </c>
      <c r="BX2740">
        <f t="shared" si="170"/>
        <v>0</v>
      </c>
      <c r="BY2740">
        <f t="shared" si="171"/>
        <v>1</v>
      </c>
    </row>
    <row r="2741" spans="1:77">
      <c r="A2741" s="15">
        <v>2736</v>
      </c>
      <c r="BP2741" s="27">
        <v>0.82912554963277</v>
      </c>
      <c r="BQ2741" s="27">
        <v>13504.7142595957</v>
      </c>
      <c r="BR2741" s="27">
        <v>1.41870456796864</v>
      </c>
      <c r="BS2741" s="27">
        <v>28236.3368506053</v>
      </c>
      <c r="BU2741">
        <f t="shared" si="168"/>
        <v>110864.11818532</v>
      </c>
      <c r="BV2741">
        <f t="shared" si="169"/>
        <v>184569.348344691</v>
      </c>
      <c r="BW2741" s="29">
        <v>2736</v>
      </c>
      <c r="BX2741">
        <f t="shared" si="170"/>
        <v>0</v>
      </c>
      <c r="BY2741">
        <f t="shared" si="171"/>
        <v>1</v>
      </c>
    </row>
    <row r="2742" spans="1:77">
      <c r="A2742" s="15">
        <v>2737</v>
      </c>
      <c r="BP2742" s="27">
        <v>0.861663222829806</v>
      </c>
      <c r="BQ2742" s="27">
        <v>15152.12671477</v>
      </c>
      <c r="BR2742" s="27">
        <v>1.526477380605</v>
      </c>
      <c r="BS2742" s="27">
        <v>26735.7779727179</v>
      </c>
      <c r="BU2742">
        <f t="shared" si="168"/>
        <v>114097.356709701</v>
      </c>
      <c r="BV2742">
        <f t="shared" si="169"/>
        <v>202235.829118033</v>
      </c>
      <c r="BW2742" s="29">
        <v>2737</v>
      </c>
      <c r="BX2742">
        <f t="shared" si="170"/>
        <v>0</v>
      </c>
      <c r="BY2742">
        <f t="shared" si="171"/>
        <v>1</v>
      </c>
    </row>
    <row r="2743" spans="1:77">
      <c r="A2743" s="15">
        <v>2738</v>
      </c>
      <c r="BP2743" s="27">
        <v>0.842366694874277</v>
      </c>
      <c r="BQ2743" s="27">
        <v>16525.5556548022</v>
      </c>
      <c r="BR2743" s="27">
        <v>1.43269351415412</v>
      </c>
      <c r="BS2743" s="27">
        <v>31811.7330810181</v>
      </c>
      <c r="BU2743">
        <f t="shared" si="168"/>
        <v>109829.448576339</v>
      </c>
      <c r="BV2743">
        <f t="shared" si="169"/>
        <v>183092.294042101</v>
      </c>
      <c r="BW2743" s="29">
        <v>2738</v>
      </c>
      <c r="BX2743">
        <f t="shared" si="170"/>
        <v>0</v>
      </c>
      <c r="BY2743">
        <f t="shared" si="171"/>
        <v>1</v>
      </c>
    </row>
    <row r="2744" spans="1:77">
      <c r="A2744" s="15">
        <v>2739</v>
      </c>
      <c r="BP2744" s="27">
        <v>0.786154496755848</v>
      </c>
      <c r="BQ2744" s="27">
        <v>22146.2692489</v>
      </c>
      <c r="BR2744" s="27">
        <v>1.33519592847626</v>
      </c>
      <c r="BS2744" s="27">
        <v>41665.27661263</v>
      </c>
      <c r="BU2744">
        <f t="shared" si="168"/>
        <v>95776.9052644772</v>
      </c>
      <c r="BV2744">
        <f t="shared" si="169"/>
        <v>158614.112658808</v>
      </c>
      <c r="BW2744" s="29">
        <v>2739</v>
      </c>
      <c r="BX2744">
        <f t="shared" si="170"/>
        <v>0</v>
      </c>
      <c r="BY2744">
        <f t="shared" si="171"/>
        <v>1</v>
      </c>
    </row>
    <row r="2745" spans="1:77">
      <c r="A2745" s="15">
        <v>2740</v>
      </c>
      <c r="BP2745" s="27">
        <v>0.811971550608967</v>
      </c>
      <c r="BQ2745" s="27">
        <v>16258.1518093442</v>
      </c>
      <c r="BR2745" s="27">
        <v>1.38348543148674</v>
      </c>
      <c r="BS2745" s="27">
        <v>31566.523555229</v>
      </c>
      <c r="BU2745">
        <f t="shared" si="168"/>
        <v>105537.580782001</v>
      </c>
      <c r="BV2745">
        <f t="shared" si="169"/>
        <v>175956.291167782</v>
      </c>
      <c r="BW2745" s="29">
        <v>2740</v>
      </c>
      <c r="BX2745">
        <f t="shared" si="170"/>
        <v>0</v>
      </c>
      <c r="BY2745">
        <f t="shared" si="171"/>
        <v>1</v>
      </c>
    </row>
    <row r="2746" spans="1:77">
      <c r="A2746" s="15">
        <v>2741</v>
      </c>
      <c r="BP2746" s="27">
        <v>0.774230451865554</v>
      </c>
      <c r="BQ2746" s="27">
        <v>13485.0003289883</v>
      </c>
      <c r="BR2746" s="27">
        <v>1.32129856708996</v>
      </c>
      <c r="BS2746" s="27">
        <v>25412.4586799582</v>
      </c>
      <c r="BU2746">
        <f t="shared" si="168"/>
        <v>102649.567450845</v>
      </c>
      <c r="BV2746">
        <f t="shared" si="169"/>
        <v>172782.326383536</v>
      </c>
      <c r="BW2746" s="29">
        <v>2741</v>
      </c>
      <c r="BX2746">
        <f t="shared" si="170"/>
        <v>0</v>
      </c>
      <c r="BY2746">
        <f t="shared" si="171"/>
        <v>1</v>
      </c>
    </row>
    <row r="2747" spans="1:77">
      <c r="A2747" s="15">
        <v>2742</v>
      </c>
      <c r="BP2747" s="27">
        <v>0.818398193708551</v>
      </c>
      <c r="BQ2747" s="27">
        <v>14254.0731275189</v>
      </c>
      <c r="BR2747" s="27">
        <v>1.40152107298137</v>
      </c>
      <c r="BS2747" s="27">
        <v>30724.9014841523</v>
      </c>
      <c r="BU2747">
        <f t="shared" si="168"/>
        <v>108505.655928764</v>
      </c>
      <c r="BV2747">
        <f t="shared" si="169"/>
        <v>179503.259463054</v>
      </c>
      <c r="BW2747" s="29">
        <v>2742</v>
      </c>
      <c r="BX2747">
        <f t="shared" si="170"/>
        <v>0</v>
      </c>
      <c r="BY2747">
        <f t="shared" si="171"/>
        <v>1</v>
      </c>
    </row>
    <row r="2748" spans="1:77">
      <c r="A2748" s="15">
        <v>2743</v>
      </c>
      <c r="BP2748" s="27">
        <v>0.830467516691483</v>
      </c>
      <c r="BQ2748" s="27">
        <v>12804.7337526827</v>
      </c>
      <c r="BR2748" s="27">
        <v>1.42408834327601</v>
      </c>
      <c r="BS2748" s="27">
        <v>27271.8659354467</v>
      </c>
      <c r="BU2748">
        <f t="shared" si="168"/>
        <v>111765.39375104</v>
      </c>
      <c r="BV2748">
        <f t="shared" si="169"/>
        <v>186341.385555955</v>
      </c>
      <c r="BW2748" s="29">
        <v>2743</v>
      </c>
      <c r="BX2748">
        <f t="shared" si="170"/>
        <v>0</v>
      </c>
      <c r="BY2748">
        <f t="shared" si="171"/>
        <v>1</v>
      </c>
    </row>
    <row r="2749" spans="1:77">
      <c r="A2749" s="15">
        <v>2744</v>
      </c>
      <c r="BP2749" s="27">
        <v>0.806257448695628</v>
      </c>
      <c r="BQ2749" s="27">
        <v>14463.3586564065</v>
      </c>
      <c r="BR2749" s="27">
        <v>1.40469901325079</v>
      </c>
      <c r="BS2749" s="27">
        <v>29790.4755058152</v>
      </c>
      <c r="BU2749">
        <f t="shared" si="168"/>
        <v>106475.258647938</v>
      </c>
      <c r="BV2749">
        <f t="shared" si="169"/>
        <v>180914.376481803</v>
      </c>
      <c r="BW2749" s="29">
        <v>2744</v>
      </c>
      <c r="BX2749">
        <f t="shared" si="170"/>
        <v>0</v>
      </c>
      <c r="BY2749">
        <f t="shared" si="171"/>
        <v>1</v>
      </c>
    </row>
    <row r="2750" spans="1:77">
      <c r="A2750" s="15">
        <v>2745</v>
      </c>
      <c r="BP2750" s="27">
        <v>0.855131457328496</v>
      </c>
      <c r="BQ2750" s="27">
        <v>11401.4236186858</v>
      </c>
      <c r="BR2750" s="27">
        <v>1.47271265271053</v>
      </c>
      <c r="BS2750" s="27">
        <v>23815.9017696523</v>
      </c>
      <c r="BU2750">
        <f t="shared" si="168"/>
        <v>116868.294980589</v>
      </c>
      <c r="BV2750">
        <f t="shared" si="169"/>
        <v>197090.996136928</v>
      </c>
      <c r="BW2750" s="29">
        <v>2745</v>
      </c>
      <c r="BX2750">
        <f t="shared" si="170"/>
        <v>0</v>
      </c>
      <c r="BY2750">
        <f t="shared" si="171"/>
        <v>1</v>
      </c>
    </row>
    <row r="2751" spans="1:77">
      <c r="A2751" s="15">
        <v>2746</v>
      </c>
      <c r="BP2751" s="27">
        <v>0.832841481441425</v>
      </c>
      <c r="BQ2751" s="27">
        <v>12975.969329119</v>
      </c>
      <c r="BR2751" s="27">
        <v>1.44411083057537</v>
      </c>
      <c r="BS2751" s="27">
        <v>25830.2052038597</v>
      </c>
      <c r="BU2751">
        <f t="shared" si="168"/>
        <v>111950.252887095</v>
      </c>
      <c r="BV2751">
        <f t="shared" si="169"/>
        <v>190786.419382446</v>
      </c>
      <c r="BW2751" s="29">
        <v>2746</v>
      </c>
      <c r="BX2751">
        <f t="shared" si="170"/>
        <v>0</v>
      </c>
      <c r="BY2751">
        <f t="shared" si="171"/>
        <v>1</v>
      </c>
    </row>
    <row r="2752" spans="1:77">
      <c r="A2752" s="15">
        <v>2747</v>
      </c>
      <c r="BP2752" s="27">
        <v>0.772746603495483</v>
      </c>
      <c r="BQ2752" s="27">
        <v>13814.5164447927</v>
      </c>
      <c r="BR2752" s="27">
        <v>1.31272210629168</v>
      </c>
      <c r="BS2752" s="27">
        <v>25832.619192491</v>
      </c>
      <c r="BU2752">
        <f t="shared" si="168"/>
        <v>102097.47407953</v>
      </c>
      <c r="BV2752">
        <f t="shared" si="169"/>
        <v>171075.69675126</v>
      </c>
      <c r="BW2752" s="29">
        <v>2747</v>
      </c>
      <c r="BX2752">
        <f t="shared" si="170"/>
        <v>0</v>
      </c>
      <c r="BY2752">
        <f t="shared" si="171"/>
        <v>1</v>
      </c>
    </row>
    <row r="2753" spans="1:77">
      <c r="A2753" s="15">
        <v>2748</v>
      </c>
      <c r="BP2753" s="27">
        <v>0.790522147826248</v>
      </c>
      <c r="BQ2753" s="27">
        <v>13452.2318292551</v>
      </c>
      <c r="BR2753" s="27">
        <v>1.35839446762387</v>
      </c>
      <c r="BS2753" s="27">
        <v>27487.1677294527</v>
      </c>
      <c r="BU2753">
        <f t="shared" si="168"/>
        <v>105126.090344682</v>
      </c>
      <c r="BV2753">
        <f t="shared" si="169"/>
        <v>176272.002414128</v>
      </c>
      <c r="BW2753" s="29">
        <v>2748</v>
      </c>
      <c r="BX2753">
        <f t="shared" si="170"/>
        <v>0</v>
      </c>
      <c r="BY2753">
        <f t="shared" si="171"/>
        <v>1</v>
      </c>
    </row>
    <row r="2754" spans="1:77">
      <c r="A2754" s="15">
        <v>2749</v>
      </c>
      <c r="BP2754" s="27">
        <v>0.820071530890757</v>
      </c>
      <c r="BQ2754" s="27">
        <v>11405.3178693772</v>
      </c>
      <c r="BR2754" s="27">
        <v>1.43077374337432</v>
      </c>
      <c r="BS2754" s="27">
        <v>28387.542604468</v>
      </c>
      <c r="BU2754">
        <f t="shared" si="168"/>
        <v>111605.411764236</v>
      </c>
      <c r="BV2754">
        <f t="shared" si="169"/>
        <v>186228.51890168</v>
      </c>
      <c r="BW2754" s="29">
        <v>2749</v>
      </c>
      <c r="BX2754">
        <f t="shared" si="170"/>
        <v>0</v>
      </c>
      <c r="BY2754">
        <f t="shared" si="171"/>
        <v>1</v>
      </c>
    </row>
    <row r="2755" spans="1:77">
      <c r="A2755" s="15">
        <v>2750</v>
      </c>
      <c r="BP2755" s="27">
        <v>0.841733299665047</v>
      </c>
      <c r="BQ2755" s="27">
        <v>11174.6358701383</v>
      </c>
      <c r="BR2755" s="27">
        <v>1.45162780851328</v>
      </c>
      <c r="BS2755" s="27">
        <v>26617.6264277983</v>
      </c>
      <c r="BU2755">
        <f t="shared" si="168"/>
        <v>115085.359079619</v>
      </c>
      <c r="BV2755">
        <f t="shared" si="169"/>
        <v>191126.544849194</v>
      </c>
      <c r="BW2755" s="29">
        <v>2750</v>
      </c>
      <c r="BX2755">
        <f t="shared" si="170"/>
        <v>0</v>
      </c>
      <c r="BY2755">
        <f t="shared" si="171"/>
        <v>1</v>
      </c>
    </row>
    <row r="2756" spans="1:77">
      <c r="A2756" s="15">
        <v>2751</v>
      </c>
      <c r="BP2756" s="27">
        <v>0.806723409416597</v>
      </c>
      <c r="BQ2756" s="27">
        <v>14809.1317265057</v>
      </c>
      <c r="BR2756" s="27">
        <v>1.39918417773803</v>
      </c>
      <c r="BS2756" s="27">
        <v>26563.8489103159</v>
      </c>
      <c r="BU2756">
        <f t="shared" si="168"/>
        <v>106199.379685984</v>
      </c>
      <c r="BV2756">
        <f t="shared" si="169"/>
        <v>183313.777750388</v>
      </c>
      <c r="BW2756" s="29">
        <v>2751</v>
      </c>
      <c r="BX2756">
        <f t="shared" si="170"/>
        <v>0</v>
      </c>
      <c r="BY2756">
        <f t="shared" si="171"/>
        <v>1</v>
      </c>
    </row>
    <row r="2757" spans="1:77">
      <c r="A2757" s="15">
        <v>2752</v>
      </c>
      <c r="BP2757" s="27">
        <v>0.811301365889068</v>
      </c>
      <c r="BQ2757" s="27">
        <v>11599.7874759565</v>
      </c>
      <c r="BR2757" s="27">
        <v>1.4313021542984</v>
      </c>
      <c r="BS2757" s="27">
        <v>29170.9287511225</v>
      </c>
      <c r="BU2757">
        <f t="shared" si="168"/>
        <v>110095.417407404</v>
      </c>
      <c r="BV2757">
        <f t="shared" si="169"/>
        <v>185524.394393638</v>
      </c>
      <c r="BW2757" s="29">
        <v>2752</v>
      </c>
      <c r="BX2757">
        <f t="shared" si="170"/>
        <v>0</v>
      </c>
      <c r="BY2757">
        <f t="shared" si="171"/>
        <v>1</v>
      </c>
    </row>
    <row r="2758" spans="1:77">
      <c r="A2758" s="15">
        <v>2753</v>
      </c>
      <c r="BP2758" s="27">
        <v>0.80068880928406</v>
      </c>
      <c r="BQ2758" s="27">
        <v>13489.6122797323</v>
      </c>
      <c r="BR2758" s="27">
        <v>1.33948243645838</v>
      </c>
      <c r="BS2758" s="27">
        <v>25797.26901836</v>
      </c>
      <c r="BU2758">
        <f t="shared" si="168"/>
        <v>106613.709112877</v>
      </c>
      <c r="BV2758">
        <f t="shared" si="169"/>
        <v>175125.096450397</v>
      </c>
      <c r="BW2758" s="29">
        <v>2753</v>
      </c>
      <c r="BX2758">
        <f t="shared" si="170"/>
        <v>0</v>
      </c>
      <c r="BY2758">
        <f t="shared" si="171"/>
        <v>1</v>
      </c>
    </row>
    <row r="2759" spans="1:77">
      <c r="A2759" s="15">
        <v>2754</v>
      </c>
      <c r="BP2759" s="27">
        <v>0.839733840403219</v>
      </c>
      <c r="BQ2759" s="27">
        <v>19362.741423404</v>
      </c>
      <c r="BR2759" s="27">
        <v>1.45808061219285</v>
      </c>
      <c r="BS2759" s="27">
        <v>36808.4673263367</v>
      </c>
      <c r="BU2759">
        <f t="shared" ref="BU2759:BU2822" si="172">BP2759*$BV$1-BQ2759</f>
        <v>106597.334637079</v>
      </c>
      <c r="BV2759">
        <f t="shared" ref="BV2759:BV2822" si="173">BR2759*$BV$1-BS2759</f>
        <v>181903.624502591</v>
      </c>
      <c r="BW2759" s="29">
        <v>2754</v>
      </c>
      <c r="BX2759">
        <f t="shared" ref="BX2759:BX2822" si="174">IF(BU2759=MAX($BU2759:$BV2759),1,0)</f>
        <v>0</v>
      </c>
      <c r="BY2759">
        <f t="shared" ref="BY2759:BY2822" si="175">IF(BV2759=MAX($BU2759:$BV2759),1,0)</f>
        <v>1</v>
      </c>
    </row>
    <row r="2760" spans="1:77">
      <c r="A2760" s="15">
        <v>2755</v>
      </c>
      <c r="BP2760" s="27">
        <v>0.842353720913041</v>
      </c>
      <c r="BQ2760" s="27">
        <v>16592.0601122651</v>
      </c>
      <c r="BR2760" s="27">
        <v>1.4681610037418</v>
      </c>
      <c r="BS2760" s="27">
        <v>31719.4591655668</v>
      </c>
      <c r="BU2760">
        <f t="shared" si="172"/>
        <v>109760.998024691</v>
      </c>
      <c r="BV2760">
        <f t="shared" si="173"/>
        <v>188504.691395704</v>
      </c>
      <c r="BW2760" s="29">
        <v>2755</v>
      </c>
      <c r="BX2760">
        <f t="shared" si="174"/>
        <v>0</v>
      </c>
      <c r="BY2760">
        <f t="shared" si="175"/>
        <v>1</v>
      </c>
    </row>
    <row r="2761" spans="1:77">
      <c r="A2761" s="15">
        <v>2756</v>
      </c>
      <c r="BP2761" s="27">
        <v>0.832697877684715</v>
      </c>
      <c r="BQ2761" s="27">
        <v>15790.456150062</v>
      </c>
      <c r="BR2761" s="27">
        <v>1.43669638941212</v>
      </c>
      <c r="BS2761" s="27">
        <v>32990.3372542095</v>
      </c>
      <c r="BU2761">
        <f t="shared" si="172"/>
        <v>109114.225502645</v>
      </c>
      <c r="BV2761">
        <f t="shared" si="173"/>
        <v>182514.121157608</v>
      </c>
      <c r="BW2761" s="29">
        <v>2756</v>
      </c>
      <c r="BX2761">
        <f t="shared" si="174"/>
        <v>0</v>
      </c>
      <c r="BY2761">
        <f t="shared" si="175"/>
        <v>1</v>
      </c>
    </row>
    <row r="2762" spans="1:77">
      <c r="A2762" s="15">
        <v>2757</v>
      </c>
      <c r="BP2762" s="27">
        <v>0.800858236118287</v>
      </c>
      <c r="BQ2762" s="27">
        <v>16334.8024644372</v>
      </c>
      <c r="BR2762" s="27">
        <v>1.37092440285724</v>
      </c>
      <c r="BS2762" s="27">
        <v>29619.4251815255</v>
      </c>
      <c r="BU2762">
        <f t="shared" si="172"/>
        <v>103793.932953306</v>
      </c>
      <c r="BV2762">
        <f t="shared" si="173"/>
        <v>176019.23524706</v>
      </c>
      <c r="BW2762" s="29">
        <v>2757</v>
      </c>
      <c r="BX2762">
        <f t="shared" si="174"/>
        <v>0</v>
      </c>
      <c r="BY2762">
        <f t="shared" si="175"/>
        <v>1</v>
      </c>
    </row>
    <row r="2763" spans="1:77">
      <c r="A2763" s="15">
        <v>2758</v>
      </c>
      <c r="BP2763" s="27">
        <v>0.80573597898775</v>
      </c>
      <c r="BQ2763" s="27">
        <v>12668.9831961733</v>
      </c>
      <c r="BR2763" s="27">
        <v>1.40135585355601</v>
      </c>
      <c r="BS2763" s="27">
        <v>29700.6170873738</v>
      </c>
      <c r="BU2763">
        <f t="shared" si="172"/>
        <v>108191.413651989</v>
      </c>
      <c r="BV2763">
        <f t="shared" si="173"/>
        <v>180502.760946027</v>
      </c>
      <c r="BW2763" s="29">
        <v>2758</v>
      </c>
      <c r="BX2763">
        <f t="shared" si="174"/>
        <v>0</v>
      </c>
      <c r="BY2763">
        <f t="shared" si="175"/>
        <v>1</v>
      </c>
    </row>
    <row r="2764" spans="1:77">
      <c r="A2764" s="15">
        <v>2759</v>
      </c>
      <c r="BP2764" s="27">
        <v>0.832046078819616</v>
      </c>
      <c r="BQ2764" s="27">
        <v>14700.000589361</v>
      </c>
      <c r="BR2764" s="27">
        <v>1.42758748321412</v>
      </c>
      <c r="BS2764" s="27">
        <v>27422.2889852291</v>
      </c>
      <c r="BU2764">
        <f t="shared" si="172"/>
        <v>110106.911233581</v>
      </c>
      <c r="BV2764">
        <f t="shared" si="173"/>
        <v>186715.833496888</v>
      </c>
      <c r="BW2764" s="29">
        <v>2759</v>
      </c>
      <c r="BX2764">
        <f t="shared" si="174"/>
        <v>0</v>
      </c>
      <c r="BY2764">
        <f t="shared" si="175"/>
        <v>1</v>
      </c>
    </row>
    <row r="2765" spans="1:77">
      <c r="A2765" s="15">
        <v>2760</v>
      </c>
      <c r="BP2765" s="27">
        <v>0.862254521119042</v>
      </c>
      <c r="BQ2765" s="27">
        <v>18696.9326295783</v>
      </c>
      <c r="BR2765" s="27">
        <v>1.47480056402903</v>
      </c>
      <c r="BS2765" s="27">
        <v>38000.7559837889</v>
      </c>
      <c r="BU2765">
        <f t="shared" si="172"/>
        <v>110641.245538278</v>
      </c>
      <c r="BV2765">
        <f t="shared" si="173"/>
        <v>183219.328620566</v>
      </c>
      <c r="BW2765" s="29">
        <v>2760</v>
      </c>
      <c r="BX2765">
        <f t="shared" si="174"/>
        <v>0</v>
      </c>
      <c r="BY2765">
        <f t="shared" si="175"/>
        <v>1</v>
      </c>
    </row>
    <row r="2766" spans="1:77">
      <c r="A2766" s="15">
        <v>2761</v>
      </c>
      <c r="BP2766" s="27">
        <v>0.849480107502627</v>
      </c>
      <c r="BQ2766" s="27">
        <v>15383.5151902622</v>
      </c>
      <c r="BR2766" s="27">
        <v>1.47832500003869</v>
      </c>
      <c r="BS2766" s="27">
        <v>30138.6992752236</v>
      </c>
      <c r="BU2766">
        <f t="shared" si="172"/>
        <v>112038.500935132</v>
      </c>
      <c r="BV2766">
        <f t="shared" si="173"/>
        <v>191610.050730581</v>
      </c>
      <c r="BW2766" s="29">
        <v>2761</v>
      </c>
      <c r="BX2766">
        <f t="shared" si="174"/>
        <v>0</v>
      </c>
      <c r="BY2766">
        <f t="shared" si="175"/>
        <v>1</v>
      </c>
    </row>
    <row r="2767" spans="1:77">
      <c r="A2767" s="15">
        <v>2762</v>
      </c>
      <c r="BP2767" s="27">
        <v>0.849181943642033</v>
      </c>
      <c r="BQ2767" s="27">
        <v>20019.4775018407</v>
      </c>
      <c r="BR2767" s="27">
        <v>1.46776492966123</v>
      </c>
      <c r="BS2767" s="27">
        <v>35203.0769990575</v>
      </c>
      <c r="BU2767">
        <f t="shared" si="172"/>
        <v>107357.814044464</v>
      </c>
      <c r="BV2767">
        <f t="shared" si="173"/>
        <v>184961.662450127</v>
      </c>
      <c r="BW2767" s="29">
        <v>2762</v>
      </c>
      <c r="BX2767">
        <f t="shared" si="174"/>
        <v>0</v>
      </c>
      <c r="BY2767">
        <f t="shared" si="175"/>
        <v>1</v>
      </c>
    </row>
    <row r="2768" spans="1:77">
      <c r="A2768" s="15">
        <v>2763</v>
      </c>
      <c r="BP2768" s="27">
        <v>0.819904165834238</v>
      </c>
      <c r="BQ2768" s="27">
        <v>14829.3644776131</v>
      </c>
      <c r="BR2768" s="27">
        <v>1.40885982450027</v>
      </c>
      <c r="BS2768" s="27">
        <v>31046.0430005165</v>
      </c>
      <c r="BU2768">
        <f t="shared" si="172"/>
        <v>108156.260397523</v>
      </c>
      <c r="BV2768">
        <f t="shared" si="173"/>
        <v>180282.930674524</v>
      </c>
      <c r="BW2768" s="29">
        <v>2763</v>
      </c>
      <c r="BX2768">
        <f t="shared" si="174"/>
        <v>0</v>
      </c>
      <c r="BY2768">
        <f t="shared" si="175"/>
        <v>1</v>
      </c>
    </row>
    <row r="2769" spans="1:77">
      <c r="A2769" s="15">
        <v>2764</v>
      </c>
      <c r="BP2769" s="27">
        <v>0.815664669675371</v>
      </c>
      <c r="BQ2769" s="27">
        <v>10318.9379260008</v>
      </c>
      <c r="BR2769" s="27">
        <v>1.42452588311279</v>
      </c>
      <c r="BS2769" s="27">
        <v>25670.1864344874</v>
      </c>
      <c r="BU2769">
        <f t="shared" si="172"/>
        <v>112030.762525305</v>
      </c>
      <c r="BV2769">
        <f t="shared" si="173"/>
        <v>188008.696032431</v>
      </c>
      <c r="BW2769" s="29">
        <v>2764</v>
      </c>
      <c r="BX2769">
        <f t="shared" si="174"/>
        <v>0</v>
      </c>
      <c r="BY2769">
        <f t="shared" si="175"/>
        <v>1</v>
      </c>
    </row>
    <row r="2770" spans="1:77">
      <c r="A2770" s="15">
        <v>2765</v>
      </c>
      <c r="BP2770" s="27">
        <v>0.796001627416943</v>
      </c>
      <c r="BQ2770" s="27">
        <v>10356.0138399822</v>
      </c>
      <c r="BR2770" s="27">
        <v>1.33781943460224</v>
      </c>
      <c r="BS2770" s="27">
        <v>25561.2351965255</v>
      </c>
      <c r="BU2770">
        <f t="shared" si="172"/>
        <v>109044.230272559</v>
      </c>
      <c r="BV2770">
        <f t="shared" si="173"/>
        <v>175111.679993811</v>
      </c>
      <c r="BW2770" s="29">
        <v>2765</v>
      </c>
      <c r="BX2770">
        <f t="shared" si="174"/>
        <v>0</v>
      </c>
      <c r="BY2770">
        <f t="shared" si="175"/>
        <v>1</v>
      </c>
    </row>
    <row r="2771" spans="1:77">
      <c r="A2771" s="15">
        <v>2766</v>
      </c>
      <c r="BP2771" s="27">
        <v>0.785865491226327</v>
      </c>
      <c r="BQ2771" s="27">
        <v>17462.4220261619</v>
      </c>
      <c r="BR2771" s="27">
        <v>1.34880632915289</v>
      </c>
      <c r="BS2771" s="27">
        <v>32263.1467714346</v>
      </c>
      <c r="BU2771">
        <f t="shared" si="172"/>
        <v>100417.401657787</v>
      </c>
      <c r="BV2771">
        <f t="shared" si="173"/>
        <v>170057.802601498</v>
      </c>
      <c r="BW2771" s="29">
        <v>2766</v>
      </c>
      <c r="BX2771">
        <f t="shared" si="174"/>
        <v>0</v>
      </c>
      <c r="BY2771">
        <f t="shared" si="175"/>
        <v>1</v>
      </c>
    </row>
    <row r="2772" spans="1:77">
      <c r="A2772" s="15">
        <v>2767</v>
      </c>
      <c r="BP2772" s="27">
        <v>0.830574839917883</v>
      </c>
      <c r="BQ2772" s="27">
        <v>16719.6832206368</v>
      </c>
      <c r="BR2772" s="27">
        <v>1.45292375552294</v>
      </c>
      <c r="BS2772" s="27">
        <v>32402.7687181782</v>
      </c>
      <c r="BU2772">
        <f t="shared" si="172"/>
        <v>107866.542767046</v>
      </c>
      <c r="BV2772">
        <f t="shared" si="173"/>
        <v>185535.794610263</v>
      </c>
      <c r="BW2772" s="29">
        <v>2767</v>
      </c>
      <c r="BX2772">
        <f t="shared" si="174"/>
        <v>0</v>
      </c>
      <c r="BY2772">
        <f t="shared" si="175"/>
        <v>1</v>
      </c>
    </row>
    <row r="2773" spans="1:77">
      <c r="A2773" s="15">
        <v>2768</v>
      </c>
      <c r="BP2773" s="27">
        <v>0.7682970164886</v>
      </c>
      <c r="BQ2773" s="27">
        <v>17654.0484415192</v>
      </c>
      <c r="BR2773" s="27">
        <v>1.29203212294783</v>
      </c>
      <c r="BS2773" s="27">
        <v>32040.4367166265</v>
      </c>
      <c r="BU2773">
        <f t="shared" si="172"/>
        <v>97590.5040317708</v>
      </c>
      <c r="BV2773">
        <f t="shared" si="173"/>
        <v>161764.381725547</v>
      </c>
      <c r="BW2773" s="29">
        <v>2768</v>
      </c>
      <c r="BX2773">
        <f t="shared" si="174"/>
        <v>0</v>
      </c>
      <c r="BY2773">
        <f t="shared" si="175"/>
        <v>1</v>
      </c>
    </row>
    <row r="2774" spans="1:77">
      <c r="A2774" s="15">
        <v>2769</v>
      </c>
      <c r="BP2774" s="27">
        <v>0.835932822683272</v>
      </c>
      <c r="BQ2774" s="27">
        <v>15733.5407885597</v>
      </c>
      <c r="BR2774" s="27">
        <v>1.43539222818151</v>
      </c>
      <c r="BS2774" s="27">
        <v>33710.9901145355</v>
      </c>
      <c r="BU2774">
        <f t="shared" si="172"/>
        <v>109656.382613931</v>
      </c>
      <c r="BV2774">
        <f t="shared" si="173"/>
        <v>181597.844112692</v>
      </c>
      <c r="BW2774" s="29">
        <v>2769</v>
      </c>
      <c r="BX2774">
        <f t="shared" si="174"/>
        <v>0</v>
      </c>
      <c r="BY2774">
        <f t="shared" si="175"/>
        <v>1</v>
      </c>
    </row>
    <row r="2775" spans="1:77">
      <c r="A2775" s="15">
        <v>2770</v>
      </c>
      <c r="BP2775" s="27">
        <v>0.837272654218318</v>
      </c>
      <c r="BQ2775" s="27">
        <v>17476.6871286764</v>
      </c>
      <c r="BR2775" s="27">
        <v>1.4467818538521</v>
      </c>
      <c r="BS2775" s="27">
        <v>33301.1723750721</v>
      </c>
      <c r="BU2775">
        <f t="shared" si="172"/>
        <v>108114.211004071</v>
      </c>
      <c r="BV2775">
        <f t="shared" si="173"/>
        <v>183716.105702743</v>
      </c>
      <c r="BW2775" s="29">
        <v>2770</v>
      </c>
      <c r="BX2775">
        <f t="shared" si="174"/>
        <v>0</v>
      </c>
      <c r="BY2775">
        <f t="shared" si="175"/>
        <v>1</v>
      </c>
    </row>
    <row r="2776" spans="1:77">
      <c r="A2776" s="15">
        <v>2771</v>
      </c>
      <c r="BP2776" s="27">
        <v>0.846795458820542</v>
      </c>
      <c r="BQ2776" s="27">
        <v>17319.8838113249</v>
      </c>
      <c r="BR2776" s="27">
        <v>1.43968969302426</v>
      </c>
      <c r="BS2776" s="27">
        <v>34218.4304232856</v>
      </c>
      <c r="BU2776">
        <f t="shared" si="172"/>
        <v>109699.435011756</v>
      </c>
      <c r="BV2776">
        <f t="shared" si="173"/>
        <v>181735.023530353</v>
      </c>
      <c r="BW2776" s="29">
        <v>2771</v>
      </c>
      <c r="BX2776">
        <f t="shared" si="174"/>
        <v>0</v>
      </c>
      <c r="BY2776">
        <f t="shared" si="175"/>
        <v>1</v>
      </c>
    </row>
    <row r="2777" spans="1:77">
      <c r="A2777" s="15">
        <v>2772</v>
      </c>
      <c r="BP2777" s="27">
        <v>0.84979124944733</v>
      </c>
      <c r="BQ2777" s="27">
        <v>15025.5325264269</v>
      </c>
      <c r="BR2777" s="27">
        <v>1.46505206024081</v>
      </c>
      <c r="BS2777" s="27">
        <v>32663.4151450266</v>
      </c>
      <c r="BU2777">
        <f t="shared" si="172"/>
        <v>112443.154890672</v>
      </c>
      <c r="BV2777">
        <f t="shared" si="173"/>
        <v>187094.393891095</v>
      </c>
      <c r="BW2777" s="29">
        <v>2772</v>
      </c>
      <c r="BX2777">
        <f t="shared" si="174"/>
        <v>0</v>
      </c>
      <c r="BY2777">
        <f t="shared" si="175"/>
        <v>1</v>
      </c>
    </row>
    <row r="2778" spans="1:77">
      <c r="A2778" s="15">
        <v>2773</v>
      </c>
      <c r="BP2778" s="27">
        <v>0.810020056627159</v>
      </c>
      <c r="BQ2778" s="27">
        <v>12548.4821040831</v>
      </c>
      <c r="BR2778" s="27">
        <v>1.38027615474986</v>
      </c>
      <c r="BS2778" s="27">
        <v>24478.5489329235</v>
      </c>
      <c r="BU2778">
        <f t="shared" si="172"/>
        <v>108954.526389991</v>
      </c>
      <c r="BV2778">
        <f t="shared" si="173"/>
        <v>182562.874279556</v>
      </c>
      <c r="BW2778" s="29">
        <v>2773</v>
      </c>
      <c r="BX2778">
        <f t="shared" si="174"/>
        <v>0</v>
      </c>
      <c r="BY2778">
        <f t="shared" si="175"/>
        <v>1</v>
      </c>
    </row>
    <row r="2779" spans="1:77">
      <c r="A2779" s="15">
        <v>2774</v>
      </c>
      <c r="BP2779" s="27">
        <v>0.824427088668275</v>
      </c>
      <c r="BQ2779" s="27">
        <v>12285.4542874782</v>
      </c>
      <c r="BR2779" s="27">
        <v>1.39783212173451</v>
      </c>
      <c r="BS2779" s="27">
        <v>25030.4854109483</v>
      </c>
      <c r="BU2779">
        <f t="shared" si="172"/>
        <v>111378.609012763</v>
      </c>
      <c r="BV2779">
        <f t="shared" si="173"/>
        <v>184644.332849228</v>
      </c>
      <c r="BW2779" s="29">
        <v>2774</v>
      </c>
      <c r="BX2779">
        <f t="shared" si="174"/>
        <v>0</v>
      </c>
      <c r="BY2779">
        <f t="shared" si="175"/>
        <v>1</v>
      </c>
    </row>
    <row r="2780" spans="1:77">
      <c r="A2780" s="15">
        <v>2775</v>
      </c>
      <c r="BP2780" s="27">
        <v>0.785113323789167</v>
      </c>
      <c r="BQ2780" s="27">
        <v>15599.4708040828</v>
      </c>
      <c r="BR2780" s="27">
        <v>1.32836277632207</v>
      </c>
      <c r="BS2780" s="27">
        <v>31262.0727755649</v>
      </c>
      <c r="BU2780">
        <f t="shared" si="172"/>
        <v>102167.527764292</v>
      </c>
      <c r="BV2780">
        <f t="shared" si="173"/>
        <v>167992.343672745</v>
      </c>
      <c r="BW2780" s="29">
        <v>2775</v>
      </c>
      <c r="BX2780">
        <f t="shared" si="174"/>
        <v>0</v>
      </c>
      <c r="BY2780">
        <f t="shared" si="175"/>
        <v>1</v>
      </c>
    </row>
    <row r="2781" spans="1:77">
      <c r="A2781" s="15">
        <v>2776</v>
      </c>
      <c r="BP2781" s="27">
        <v>0.80469786231879</v>
      </c>
      <c r="BQ2781" s="27">
        <v>14869.7427407116</v>
      </c>
      <c r="BR2781" s="27">
        <v>1.38094950130466</v>
      </c>
      <c r="BS2781" s="27">
        <v>32089.45229643</v>
      </c>
      <c r="BU2781">
        <f t="shared" si="172"/>
        <v>105834.936607107</v>
      </c>
      <c r="BV2781">
        <f t="shared" si="173"/>
        <v>175052.972899269</v>
      </c>
      <c r="BW2781" s="29">
        <v>2776</v>
      </c>
      <c r="BX2781">
        <f t="shared" si="174"/>
        <v>0</v>
      </c>
      <c r="BY2781">
        <f t="shared" si="175"/>
        <v>1</v>
      </c>
    </row>
    <row r="2782" spans="1:77">
      <c r="A2782" s="15">
        <v>2777</v>
      </c>
      <c r="BP2782" s="27">
        <v>0.826274834269625</v>
      </c>
      <c r="BQ2782" s="27">
        <v>17363.0655418946</v>
      </c>
      <c r="BR2782" s="27">
        <v>1.40118642450501</v>
      </c>
      <c r="BS2782" s="27">
        <v>31062.7922983579</v>
      </c>
      <c r="BU2782">
        <f t="shared" si="172"/>
        <v>106578.159598549</v>
      </c>
      <c r="BV2782">
        <f t="shared" si="173"/>
        <v>179115.171377394</v>
      </c>
      <c r="BW2782" s="29">
        <v>2777</v>
      </c>
      <c r="BX2782">
        <f t="shared" si="174"/>
        <v>0</v>
      </c>
      <c r="BY2782">
        <f t="shared" si="175"/>
        <v>1</v>
      </c>
    </row>
    <row r="2783" spans="1:77">
      <c r="A2783" s="15">
        <v>2778</v>
      </c>
      <c r="BP2783" s="27">
        <v>0.794664083954105</v>
      </c>
      <c r="BQ2783" s="27">
        <v>12801.4984125058</v>
      </c>
      <c r="BR2783" s="27">
        <v>1.35115315556692</v>
      </c>
      <c r="BS2783" s="27">
        <v>25749.839293553</v>
      </c>
      <c r="BU2783">
        <f t="shared" si="172"/>
        <v>106398.11418061</v>
      </c>
      <c r="BV2783">
        <f t="shared" si="173"/>
        <v>176923.134041486</v>
      </c>
      <c r="BW2783" s="29">
        <v>2778</v>
      </c>
      <c r="BX2783">
        <f t="shared" si="174"/>
        <v>0</v>
      </c>
      <c r="BY2783">
        <f t="shared" si="175"/>
        <v>1</v>
      </c>
    </row>
    <row r="2784" spans="1:77">
      <c r="A2784" s="15">
        <v>2779</v>
      </c>
      <c r="BP2784" s="27">
        <v>0.811572163760797</v>
      </c>
      <c r="BQ2784" s="27">
        <v>12983.7061016755</v>
      </c>
      <c r="BR2784" s="27">
        <v>1.41145711665749</v>
      </c>
      <c r="BS2784" s="27">
        <v>28485.9278413686</v>
      </c>
      <c r="BU2784">
        <f t="shared" si="172"/>
        <v>108752.118462444</v>
      </c>
      <c r="BV2784">
        <f t="shared" si="173"/>
        <v>183232.639657255</v>
      </c>
      <c r="BW2784" s="29">
        <v>2779</v>
      </c>
      <c r="BX2784">
        <f t="shared" si="174"/>
        <v>0</v>
      </c>
      <c r="BY2784">
        <f t="shared" si="175"/>
        <v>1</v>
      </c>
    </row>
    <row r="2785" spans="1:77">
      <c r="A2785" s="15">
        <v>2780</v>
      </c>
      <c r="BP2785" s="27">
        <v>0.838979097066579</v>
      </c>
      <c r="BQ2785" s="27">
        <v>14872.9733389186</v>
      </c>
      <c r="BR2785" s="27">
        <v>1.4627417254375</v>
      </c>
      <c r="BS2785" s="27">
        <v>28606.9484406082</v>
      </c>
      <c r="BU2785">
        <f t="shared" si="172"/>
        <v>110973.891221068</v>
      </c>
      <c r="BV2785">
        <f t="shared" si="173"/>
        <v>190804.310375017</v>
      </c>
      <c r="BW2785" s="29">
        <v>2780</v>
      </c>
      <c r="BX2785">
        <f t="shared" si="174"/>
        <v>0</v>
      </c>
      <c r="BY2785">
        <f t="shared" si="175"/>
        <v>1</v>
      </c>
    </row>
    <row r="2786" spans="1:77">
      <c r="A2786" s="15">
        <v>2781</v>
      </c>
      <c r="BP2786" s="27">
        <v>0.796815931608139</v>
      </c>
      <c r="BQ2786" s="27">
        <v>15193.2227137046</v>
      </c>
      <c r="BR2786" s="27">
        <v>1.33099792337239</v>
      </c>
      <c r="BS2786" s="27">
        <v>30054.7058245135</v>
      </c>
      <c r="BU2786">
        <f t="shared" si="172"/>
        <v>104329.167027516</v>
      </c>
      <c r="BV2786">
        <f t="shared" si="173"/>
        <v>169594.982681346</v>
      </c>
      <c r="BW2786" s="29">
        <v>2781</v>
      </c>
      <c r="BX2786">
        <f t="shared" si="174"/>
        <v>0</v>
      </c>
      <c r="BY2786">
        <f t="shared" si="175"/>
        <v>1</v>
      </c>
    </row>
    <row r="2787" spans="1:77">
      <c r="A2787" s="15">
        <v>2782</v>
      </c>
      <c r="BP2787" s="27">
        <v>0.817423275764552</v>
      </c>
      <c r="BQ2787" s="27">
        <v>16738.7958376177</v>
      </c>
      <c r="BR2787" s="27">
        <v>1.42845681675984</v>
      </c>
      <c r="BS2787" s="27">
        <v>37108.0639095694</v>
      </c>
      <c r="BU2787">
        <f t="shared" si="172"/>
        <v>105874.695527065</v>
      </c>
      <c r="BV2787">
        <f t="shared" si="173"/>
        <v>177160.458604406</v>
      </c>
      <c r="BW2787" s="29">
        <v>2782</v>
      </c>
      <c r="BX2787">
        <f t="shared" si="174"/>
        <v>0</v>
      </c>
      <c r="BY2787">
        <f t="shared" si="175"/>
        <v>1</v>
      </c>
    </row>
    <row r="2788" spans="1:77">
      <c r="A2788" s="15">
        <v>2783</v>
      </c>
      <c r="BP2788" s="27">
        <v>0.859155156889567</v>
      </c>
      <c r="BQ2788" s="27">
        <v>14887.2817581384</v>
      </c>
      <c r="BR2788" s="27">
        <v>1.48731755059989</v>
      </c>
      <c r="BS2788" s="27">
        <v>29003.7425289285</v>
      </c>
      <c r="BU2788">
        <f t="shared" si="172"/>
        <v>113985.991775297</v>
      </c>
      <c r="BV2788">
        <f t="shared" si="173"/>
        <v>194093.890061055</v>
      </c>
      <c r="BW2788" s="29">
        <v>2783</v>
      </c>
      <c r="BX2788">
        <f t="shared" si="174"/>
        <v>0</v>
      </c>
      <c r="BY2788">
        <f t="shared" si="175"/>
        <v>1</v>
      </c>
    </row>
    <row r="2789" spans="1:77">
      <c r="A2789" s="15">
        <v>2784</v>
      </c>
      <c r="BP2789" s="27">
        <v>0.817758346702631</v>
      </c>
      <c r="BQ2789" s="27">
        <v>15307.9940517674</v>
      </c>
      <c r="BR2789" s="27">
        <v>1.41167187206841</v>
      </c>
      <c r="BS2789" s="27">
        <v>29231.2318485066</v>
      </c>
      <c r="BU2789">
        <f t="shared" si="172"/>
        <v>107355.757953627</v>
      </c>
      <c r="BV2789">
        <f t="shared" si="173"/>
        <v>182519.548961754</v>
      </c>
      <c r="BW2789" s="29">
        <v>2784</v>
      </c>
      <c r="BX2789">
        <f t="shared" si="174"/>
        <v>0</v>
      </c>
      <c r="BY2789">
        <f t="shared" si="175"/>
        <v>1</v>
      </c>
    </row>
    <row r="2790" spans="1:77">
      <c r="A2790" s="15">
        <v>2785</v>
      </c>
      <c r="BP2790" s="27">
        <v>0.779865196133487</v>
      </c>
      <c r="BQ2790" s="27">
        <v>25105.2953254174</v>
      </c>
      <c r="BR2790" s="27">
        <v>1.32832469864785</v>
      </c>
      <c r="BS2790" s="27">
        <v>53705.7751075296</v>
      </c>
      <c r="BU2790">
        <f t="shared" si="172"/>
        <v>91874.4840946056</v>
      </c>
      <c r="BV2790">
        <f t="shared" si="173"/>
        <v>145542.929689648</v>
      </c>
      <c r="BW2790" s="29">
        <v>2785</v>
      </c>
      <c r="BX2790">
        <f t="shared" si="174"/>
        <v>0</v>
      </c>
      <c r="BY2790">
        <f t="shared" si="175"/>
        <v>1</v>
      </c>
    </row>
    <row r="2791" spans="1:77">
      <c r="A2791" s="15">
        <v>2786</v>
      </c>
      <c r="BP2791" s="27">
        <v>0.857719915910594</v>
      </c>
      <c r="BQ2791" s="27">
        <v>16526.1547221622</v>
      </c>
      <c r="BR2791" s="27">
        <v>1.43672041403714</v>
      </c>
      <c r="BS2791" s="27">
        <v>35743.9035511264</v>
      </c>
      <c r="BU2791">
        <f t="shared" si="172"/>
        <v>112131.832664427</v>
      </c>
      <c r="BV2791">
        <f t="shared" si="173"/>
        <v>179764.158554445</v>
      </c>
      <c r="BW2791" s="29">
        <v>2786</v>
      </c>
      <c r="BX2791">
        <f t="shared" si="174"/>
        <v>0</v>
      </c>
      <c r="BY2791">
        <f t="shared" si="175"/>
        <v>1</v>
      </c>
    </row>
    <row r="2792" spans="1:77">
      <c r="A2792" s="15">
        <v>2787</v>
      </c>
      <c r="BP2792" s="27">
        <v>0.808766662733993</v>
      </c>
      <c r="BQ2792" s="27">
        <v>15289.3061144658</v>
      </c>
      <c r="BR2792" s="27">
        <v>1.39384337955672</v>
      </c>
      <c r="BS2792" s="27">
        <v>29948.67049784</v>
      </c>
      <c r="BU2792">
        <f t="shared" si="172"/>
        <v>106025.693295633</v>
      </c>
      <c r="BV2792">
        <f t="shared" si="173"/>
        <v>179127.836435668</v>
      </c>
      <c r="BW2792" s="29">
        <v>2787</v>
      </c>
      <c r="BX2792">
        <f t="shared" si="174"/>
        <v>0</v>
      </c>
      <c r="BY2792">
        <f t="shared" si="175"/>
        <v>1</v>
      </c>
    </row>
    <row r="2793" spans="1:77">
      <c r="A2793" s="15">
        <v>2788</v>
      </c>
      <c r="BP2793" s="27">
        <v>0.844617596306948</v>
      </c>
      <c r="BQ2793" s="27">
        <v>13778.6765328927</v>
      </c>
      <c r="BR2793" s="27">
        <v>1.48752426911237</v>
      </c>
      <c r="BS2793" s="27">
        <v>27637.630951503</v>
      </c>
      <c r="BU2793">
        <f t="shared" si="172"/>
        <v>112913.96291315</v>
      </c>
      <c r="BV2793">
        <f t="shared" si="173"/>
        <v>195491.009415352</v>
      </c>
      <c r="BW2793" s="29">
        <v>2788</v>
      </c>
      <c r="BX2793">
        <f t="shared" si="174"/>
        <v>0</v>
      </c>
      <c r="BY2793">
        <f t="shared" si="175"/>
        <v>1</v>
      </c>
    </row>
    <row r="2794" spans="1:77">
      <c r="A2794" s="15">
        <v>2789</v>
      </c>
      <c r="BP2794" s="27">
        <v>0.780228872621503</v>
      </c>
      <c r="BQ2794" s="27">
        <v>12154.9402875472</v>
      </c>
      <c r="BR2794" s="27">
        <v>1.31570488611967</v>
      </c>
      <c r="BS2794" s="27">
        <v>25608.3590034345</v>
      </c>
      <c r="BU2794">
        <f t="shared" si="172"/>
        <v>104879.390605678</v>
      </c>
      <c r="BV2794">
        <f t="shared" si="173"/>
        <v>171747.373914516</v>
      </c>
      <c r="BW2794" s="29">
        <v>2789</v>
      </c>
      <c r="BX2794">
        <f t="shared" si="174"/>
        <v>0</v>
      </c>
      <c r="BY2794">
        <f t="shared" si="175"/>
        <v>1</v>
      </c>
    </row>
    <row r="2795" spans="1:77">
      <c r="A2795" s="15">
        <v>2790</v>
      </c>
      <c r="BP2795" s="27">
        <v>0.851983166556279</v>
      </c>
      <c r="BQ2795" s="27">
        <v>16415.1484634616</v>
      </c>
      <c r="BR2795" s="27">
        <v>1.48091439895262</v>
      </c>
      <c r="BS2795" s="27">
        <v>34855.85333911</v>
      </c>
      <c r="BU2795">
        <f t="shared" si="172"/>
        <v>111382.32651998</v>
      </c>
      <c r="BV2795">
        <f t="shared" si="173"/>
        <v>187281.306503783</v>
      </c>
      <c r="BW2795" s="29">
        <v>2790</v>
      </c>
      <c r="BX2795">
        <f t="shared" si="174"/>
        <v>0</v>
      </c>
      <c r="BY2795">
        <f t="shared" si="175"/>
        <v>1</v>
      </c>
    </row>
    <row r="2796" spans="1:77">
      <c r="A2796" s="15">
        <v>2791</v>
      </c>
      <c r="BP2796" s="27">
        <v>0.836275771799209</v>
      </c>
      <c r="BQ2796" s="27">
        <v>12319.5025331045</v>
      </c>
      <c r="BR2796" s="27">
        <v>1.45069632495706</v>
      </c>
      <c r="BS2796" s="27">
        <v>29435.3076154669</v>
      </c>
      <c r="BU2796">
        <f t="shared" si="172"/>
        <v>113121.863236777</v>
      </c>
      <c r="BV2796">
        <f t="shared" si="173"/>
        <v>188169.141128092</v>
      </c>
      <c r="BW2796" s="29">
        <v>2791</v>
      </c>
      <c r="BX2796">
        <f t="shared" si="174"/>
        <v>0</v>
      </c>
      <c r="BY2796">
        <f t="shared" si="175"/>
        <v>1</v>
      </c>
    </row>
    <row r="2797" spans="1:77">
      <c r="A2797" s="15">
        <v>2792</v>
      </c>
      <c r="BP2797" s="27">
        <v>0.821600681955555</v>
      </c>
      <c r="BQ2797" s="27">
        <v>12816.6266784453</v>
      </c>
      <c r="BR2797" s="27">
        <v>1.42565481767854</v>
      </c>
      <c r="BS2797" s="27">
        <v>26924.4759191598</v>
      </c>
      <c r="BU2797">
        <f t="shared" si="172"/>
        <v>110423.475614888</v>
      </c>
      <c r="BV2797">
        <f t="shared" si="173"/>
        <v>186923.746732621</v>
      </c>
      <c r="BW2797" s="29">
        <v>2792</v>
      </c>
      <c r="BX2797">
        <f t="shared" si="174"/>
        <v>0</v>
      </c>
      <c r="BY2797">
        <f t="shared" si="175"/>
        <v>1</v>
      </c>
    </row>
    <row r="2798" spans="1:77">
      <c r="A2798" s="15">
        <v>2793</v>
      </c>
      <c r="BP2798" s="27">
        <v>0.829121991714522</v>
      </c>
      <c r="BQ2798" s="27">
        <v>13593.8015641723</v>
      </c>
      <c r="BR2798" s="27">
        <v>1.43311642503062</v>
      </c>
      <c r="BS2798" s="27">
        <v>27503.7257975106</v>
      </c>
      <c r="BU2798">
        <f t="shared" si="172"/>
        <v>110774.497193006</v>
      </c>
      <c r="BV2798">
        <f t="shared" si="173"/>
        <v>187463.737957082</v>
      </c>
      <c r="BW2798" s="29">
        <v>2793</v>
      </c>
      <c r="BX2798">
        <f t="shared" si="174"/>
        <v>0</v>
      </c>
      <c r="BY2798">
        <f t="shared" si="175"/>
        <v>1</v>
      </c>
    </row>
    <row r="2799" spans="1:77">
      <c r="A2799" s="15">
        <v>2794</v>
      </c>
      <c r="BP2799" s="27">
        <v>0.792900682426331</v>
      </c>
      <c r="BQ2799" s="27">
        <v>17270.639504083</v>
      </c>
      <c r="BR2799" s="27">
        <v>1.37314360271707</v>
      </c>
      <c r="BS2799" s="27">
        <v>35749.4300523959</v>
      </c>
      <c r="BU2799">
        <f t="shared" si="172"/>
        <v>101664.462859867</v>
      </c>
      <c r="BV2799">
        <f t="shared" si="173"/>
        <v>170222.110355165</v>
      </c>
      <c r="BW2799" s="29">
        <v>2794</v>
      </c>
      <c r="BX2799">
        <f t="shared" si="174"/>
        <v>0</v>
      </c>
      <c r="BY2799">
        <f t="shared" si="175"/>
        <v>1</v>
      </c>
    </row>
    <row r="2800" spans="1:77">
      <c r="A2800" s="15">
        <v>2795</v>
      </c>
      <c r="BP2800" s="27">
        <v>0.816606962208414</v>
      </c>
      <c r="BQ2800" s="27">
        <v>16302.6977557531</v>
      </c>
      <c r="BR2800" s="27">
        <v>1.36489499726683</v>
      </c>
      <c r="BS2800" s="27">
        <v>31684.5498543047</v>
      </c>
      <c r="BU2800">
        <f t="shared" si="172"/>
        <v>106188.346575509</v>
      </c>
      <c r="BV2800">
        <f t="shared" si="173"/>
        <v>173049.699735719</v>
      </c>
      <c r="BW2800" s="29">
        <v>2795</v>
      </c>
      <c r="BX2800">
        <f t="shared" si="174"/>
        <v>0</v>
      </c>
      <c r="BY2800">
        <f t="shared" si="175"/>
        <v>1</v>
      </c>
    </row>
    <row r="2801" spans="1:77">
      <c r="A2801" s="15">
        <v>2796</v>
      </c>
      <c r="BP2801" s="27">
        <v>0.767472045910125</v>
      </c>
      <c r="BQ2801" s="27">
        <v>13310.4472013635</v>
      </c>
      <c r="BR2801" s="27">
        <v>1.30702001625046</v>
      </c>
      <c r="BS2801" s="27">
        <v>25983.019215324</v>
      </c>
      <c r="BU2801">
        <f t="shared" si="172"/>
        <v>101810.359685155</v>
      </c>
      <c r="BV2801">
        <f t="shared" si="173"/>
        <v>170069.983222245</v>
      </c>
      <c r="BW2801" s="29">
        <v>2796</v>
      </c>
      <c r="BX2801">
        <f t="shared" si="174"/>
        <v>0</v>
      </c>
      <c r="BY2801">
        <f t="shared" si="175"/>
        <v>1</v>
      </c>
    </row>
    <row r="2802" spans="1:77">
      <c r="A2802" s="15">
        <v>2797</v>
      </c>
      <c r="BP2802" s="27">
        <v>0.793838116721207</v>
      </c>
      <c r="BQ2802" s="27">
        <v>12829.0567030232</v>
      </c>
      <c r="BR2802" s="27">
        <v>1.36806200700534</v>
      </c>
      <c r="BS2802" s="27">
        <v>29011.3797200074</v>
      </c>
      <c r="BU2802">
        <f t="shared" si="172"/>
        <v>106246.660805158</v>
      </c>
      <c r="BV2802">
        <f t="shared" si="173"/>
        <v>176197.921330794</v>
      </c>
      <c r="BW2802" s="29">
        <v>2797</v>
      </c>
      <c r="BX2802">
        <f t="shared" si="174"/>
        <v>0</v>
      </c>
      <c r="BY2802">
        <f t="shared" si="175"/>
        <v>1</v>
      </c>
    </row>
    <row r="2803" spans="1:77">
      <c r="A2803" s="15">
        <v>2798</v>
      </c>
      <c r="BP2803" s="27">
        <v>0.771622058206721</v>
      </c>
      <c r="BQ2803" s="27">
        <v>17495.8269062915</v>
      </c>
      <c r="BR2803" s="27">
        <v>1.30775954386717</v>
      </c>
      <c r="BS2803" s="27">
        <v>32143.1458599751</v>
      </c>
      <c r="BU2803">
        <f t="shared" si="172"/>
        <v>98247.4818247167</v>
      </c>
      <c r="BV2803">
        <f t="shared" si="173"/>
        <v>164020.785720101</v>
      </c>
      <c r="BW2803" s="29">
        <v>2798</v>
      </c>
      <c r="BX2803">
        <f t="shared" si="174"/>
        <v>0</v>
      </c>
      <c r="BY2803">
        <f t="shared" si="175"/>
        <v>1</v>
      </c>
    </row>
    <row r="2804" spans="1:77">
      <c r="A2804" s="15">
        <v>2799</v>
      </c>
      <c r="BP2804" s="27">
        <v>0.808333081933555</v>
      </c>
      <c r="BQ2804" s="27">
        <v>13892.5670741232</v>
      </c>
      <c r="BR2804" s="27">
        <v>1.40130592235052</v>
      </c>
      <c r="BS2804" s="27">
        <v>30294.0941608785</v>
      </c>
      <c r="BU2804">
        <f t="shared" si="172"/>
        <v>107357.39521591</v>
      </c>
      <c r="BV2804">
        <f t="shared" si="173"/>
        <v>179901.794191699</v>
      </c>
      <c r="BW2804" s="29">
        <v>2799</v>
      </c>
      <c r="BX2804">
        <f t="shared" si="174"/>
        <v>0</v>
      </c>
      <c r="BY2804">
        <f t="shared" si="175"/>
        <v>1</v>
      </c>
    </row>
    <row r="2805" spans="1:77">
      <c r="A2805" s="15">
        <v>2800</v>
      </c>
      <c r="BP2805" s="27">
        <v>0.850060232566975</v>
      </c>
      <c r="BQ2805" s="27">
        <v>12350.3358052494</v>
      </c>
      <c r="BR2805" s="27">
        <v>1.46828792102823</v>
      </c>
      <c r="BS2805" s="27">
        <v>24860.7219635775</v>
      </c>
      <c r="BU2805">
        <f t="shared" si="172"/>
        <v>115158.699079797</v>
      </c>
      <c r="BV2805">
        <f t="shared" si="173"/>
        <v>195382.466190656</v>
      </c>
      <c r="BW2805" s="29">
        <v>2800</v>
      </c>
      <c r="BX2805">
        <f t="shared" si="174"/>
        <v>0</v>
      </c>
      <c r="BY2805">
        <f t="shared" si="175"/>
        <v>1</v>
      </c>
    </row>
    <row r="2806" spans="1:77">
      <c r="A2806" s="15">
        <v>2801</v>
      </c>
      <c r="BP2806" s="27">
        <v>0.800094246940606</v>
      </c>
      <c r="BQ2806" s="27">
        <v>9793.22301654817</v>
      </c>
      <c r="BR2806" s="27">
        <v>1.35085159598808</v>
      </c>
      <c r="BS2806" s="27">
        <v>22094.2318661436</v>
      </c>
      <c r="BU2806">
        <f t="shared" si="172"/>
        <v>110220.914024543</v>
      </c>
      <c r="BV2806">
        <f t="shared" si="173"/>
        <v>180533.507532068</v>
      </c>
      <c r="BW2806" s="29">
        <v>2801</v>
      </c>
      <c r="BX2806">
        <f t="shared" si="174"/>
        <v>0</v>
      </c>
      <c r="BY2806">
        <f t="shared" si="175"/>
        <v>1</v>
      </c>
    </row>
    <row r="2807" spans="1:77">
      <c r="A2807" s="15">
        <v>2802</v>
      </c>
      <c r="BP2807" s="27">
        <v>0.822316670495901</v>
      </c>
      <c r="BQ2807" s="27">
        <v>13944.1554823048</v>
      </c>
      <c r="BR2807" s="27">
        <v>1.38364064785474</v>
      </c>
      <c r="BS2807" s="27">
        <v>25501.343771824</v>
      </c>
      <c r="BU2807">
        <f t="shared" si="172"/>
        <v>109403.34509208</v>
      </c>
      <c r="BV2807">
        <f t="shared" si="173"/>
        <v>182044.753406387</v>
      </c>
      <c r="BW2807" s="29">
        <v>2802</v>
      </c>
      <c r="BX2807">
        <f t="shared" si="174"/>
        <v>0</v>
      </c>
      <c r="BY2807">
        <f t="shared" si="175"/>
        <v>1</v>
      </c>
    </row>
    <row r="2808" spans="1:77">
      <c r="A2808" s="15">
        <v>2803</v>
      </c>
      <c r="BP2808" s="27">
        <v>0.820609533928877</v>
      </c>
      <c r="BQ2808" s="27">
        <v>15433.3002343194</v>
      </c>
      <c r="BR2808" s="27">
        <v>1.39421706058964</v>
      </c>
      <c r="BS2808" s="27">
        <v>31928.9043184723</v>
      </c>
      <c r="BU2808">
        <f t="shared" si="172"/>
        <v>107658.129855012</v>
      </c>
      <c r="BV2808">
        <f t="shared" si="173"/>
        <v>177203.654769974</v>
      </c>
      <c r="BW2808" s="29">
        <v>2803</v>
      </c>
      <c r="BX2808">
        <f t="shared" si="174"/>
        <v>0</v>
      </c>
      <c r="BY2808">
        <f t="shared" si="175"/>
        <v>1</v>
      </c>
    </row>
    <row r="2809" spans="1:77">
      <c r="A2809" s="15">
        <v>2804</v>
      </c>
      <c r="BP2809" s="27">
        <v>0.840143198597865</v>
      </c>
      <c r="BQ2809" s="27">
        <v>12179.6125540281</v>
      </c>
      <c r="BR2809" s="27">
        <v>1.44877228217422</v>
      </c>
      <c r="BS2809" s="27">
        <v>25801.3457307525</v>
      </c>
      <c r="BU2809">
        <f t="shared" si="172"/>
        <v>113841.867235652</v>
      </c>
      <c r="BV2809">
        <f t="shared" si="173"/>
        <v>191514.49659538</v>
      </c>
      <c r="BW2809" s="29">
        <v>2804</v>
      </c>
      <c r="BX2809">
        <f t="shared" si="174"/>
        <v>0</v>
      </c>
      <c r="BY2809">
        <f t="shared" si="175"/>
        <v>1</v>
      </c>
    </row>
    <row r="2810" spans="1:77">
      <c r="A2810" s="15">
        <v>2805</v>
      </c>
      <c r="BP2810" s="27">
        <v>0.811554357516493</v>
      </c>
      <c r="BQ2810" s="27">
        <v>14747.0550843715</v>
      </c>
      <c r="BR2810" s="27">
        <v>1.39443885356427</v>
      </c>
      <c r="BS2810" s="27">
        <v>31231.6619867367</v>
      </c>
      <c r="BU2810">
        <f t="shared" si="172"/>
        <v>106986.098543103</v>
      </c>
      <c r="BV2810">
        <f t="shared" si="173"/>
        <v>177934.166047903</v>
      </c>
      <c r="BW2810" s="29">
        <v>2805</v>
      </c>
      <c r="BX2810">
        <f t="shared" si="174"/>
        <v>0</v>
      </c>
      <c r="BY2810">
        <f t="shared" si="175"/>
        <v>1</v>
      </c>
    </row>
    <row r="2811" spans="1:77">
      <c r="A2811" s="15">
        <v>2806</v>
      </c>
      <c r="BP2811" s="27">
        <v>0.853403480012229</v>
      </c>
      <c r="BQ2811" s="27">
        <v>15166.9677575965</v>
      </c>
      <c r="BR2811" s="27">
        <v>1.47847175520002</v>
      </c>
      <c r="BS2811" s="27">
        <v>33901.7195767553</v>
      </c>
      <c r="BU2811">
        <f t="shared" si="172"/>
        <v>112843.554244238</v>
      </c>
      <c r="BV2811">
        <f t="shared" si="173"/>
        <v>187869.043703248</v>
      </c>
      <c r="BW2811" s="29">
        <v>2806</v>
      </c>
      <c r="BX2811">
        <f t="shared" si="174"/>
        <v>0</v>
      </c>
      <c r="BY2811">
        <f t="shared" si="175"/>
        <v>1</v>
      </c>
    </row>
    <row r="2812" spans="1:77">
      <c r="A2812" s="15">
        <v>2807</v>
      </c>
      <c r="BP2812" s="27">
        <v>0.795406723610928</v>
      </c>
      <c r="BQ2812" s="27">
        <v>13471.64609453</v>
      </c>
      <c r="BR2812" s="27">
        <v>1.32043700332513</v>
      </c>
      <c r="BS2812" s="27">
        <v>24938.8443671722</v>
      </c>
      <c r="BU2812">
        <f t="shared" si="172"/>
        <v>105839.362447109</v>
      </c>
      <c r="BV2812">
        <f t="shared" si="173"/>
        <v>173126.706131597</v>
      </c>
      <c r="BW2812" s="29">
        <v>2807</v>
      </c>
      <c r="BX2812">
        <f t="shared" si="174"/>
        <v>0</v>
      </c>
      <c r="BY2812">
        <f t="shared" si="175"/>
        <v>1</v>
      </c>
    </row>
    <row r="2813" spans="1:77">
      <c r="A2813" s="15">
        <v>2808</v>
      </c>
      <c r="BP2813" s="27">
        <v>0.8170308579305</v>
      </c>
      <c r="BQ2813" s="27">
        <v>13519.6970995869</v>
      </c>
      <c r="BR2813" s="27">
        <v>1.41302340466626</v>
      </c>
      <c r="BS2813" s="27">
        <v>26841.1908178941</v>
      </c>
      <c r="BU2813">
        <f t="shared" si="172"/>
        <v>109034.931589988</v>
      </c>
      <c r="BV2813">
        <f t="shared" si="173"/>
        <v>185112.319882045</v>
      </c>
      <c r="BW2813" s="29">
        <v>2808</v>
      </c>
      <c r="BX2813">
        <f t="shared" si="174"/>
        <v>0</v>
      </c>
      <c r="BY2813">
        <f t="shared" si="175"/>
        <v>1</v>
      </c>
    </row>
    <row r="2814" spans="1:77">
      <c r="A2814" s="15">
        <v>2809</v>
      </c>
      <c r="BP2814" s="27">
        <v>0.801293463062405</v>
      </c>
      <c r="BQ2814" s="27">
        <v>17364.9786514137</v>
      </c>
      <c r="BR2814" s="27">
        <v>1.35840428617966</v>
      </c>
      <c r="BS2814" s="27">
        <v>35890.1968030381</v>
      </c>
      <c r="BU2814">
        <f t="shared" si="172"/>
        <v>102829.040807947</v>
      </c>
      <c r="BV2814">
        <f t="shared" si="173"/>
        <v>167870.44612391</v>
      </c>
      <c r="BW2814" s="29">
        <v>2809</v>
      </c>
      <c r="BX2814">
        <f t="shared" si="174"/>
        <v>0</v>
      </c>
      <c r="BY2814">
        <f t="shared" si="175"/>
        <v>1</v>
      </c>
    </row>
    <row r="2815" spans="1:77">
      <c r="A2815" s="15">
        <v>2810</v>
      </c>
      <c r="BP2815" s="27">
        <v>0.771888810500112</v>
      </c>
      <c r="BQ2815" s="27">
        <v>12702.4542369881</v>
      </c>
      <c r="BR2815" s="27">
        <v>1.33087572174014</v>
      </c>
      <c r="BS2815" s="27">
        <v>28246.7691693434</v>
      </c>
      <c r="BU2815">
        <f t="shared" si="172"/>
        <v>103080.867338029</v>
      </c>
      <c r="BV2815">
        <f t="shared" si="173"/>
        <v>171384.589091677</v>
      </c>
      <c r="BW2815" s="29">
        <v>2810</v>
      </c>
      <c r="BX2815">
        <f t="shared" si="174"/>
        <v>0</v>
      </c>
      <c r="BY2815">
        <f t="shared" si="175"/>
        <v>1</v>
      </c>
    </row>
    <row r="2816" spans="1:77">
      <c r="A2816" s="15">
        <v>2811</v>
      </c>
      <c r="BP2816" s="27">
        <v>0.826343432223864</v>
      </c>
      <c r="BQ2816" s="27">
        <v>13921.9451719476</v>
      </c>
      <c r="BR2816" s="27">
        <v>1.43198263141166</v>
      </c>
      <c r="BS2816" s="27">
        <v>25948.0594036278</v>
      </c>
      <c r="BU2816">
        <f t="shared" si="172"/>
        <v>110029.569661632</v>
      </c>
      <c r="BV2816">
        <f t="shared" si="173"/>
        <v>188849.33530812</v>
      </c>
      <c r="BW2816" s="29">
        <v>2811</v>
      </c>
      <c r="BX2816">
        <f t="shared" si="174"/>
        <v>0</v>
      </c>
      <c r="BY2816">
        <f t="shared" si="175"/>
        <v>1</v>
      </c>
    </row>
    <row r="2817" spans="1:77">
      <c r="A2817" s="15">
        <v>2812</v>
      </c>
      <c r="BP2817" s="27">
        <v>0.769117967124437</v>
      </c>
      <c r="BQ2817" s="27">
        <v>14370.3768712218</v>
      </c>
      <c r="BR2817" s="27">
        <v>1.30558025396616</v>
      </c>
      <c r="BS2817" s="27">
        <v>30078.105596927</v>
      </c>
      <c r="BU2817">
        <f t="shared" si="172"/>
        <v>100997.318197444</v>
      </c>
      <c r="BV2817">
        <f t="shared" si="173"/>
        <v>165758.932497997</v>
      </c>
      <c r="BW2817" s="29">
        <v>2812</v>
      </c>
      <c r="BX2817">
        <f t="shared" si="174"/>
        <v>0</v>
      </c>
      <c r="BY2817">
        <f t="shared" si="175"/>
        <v>1</v>
      </c>
    </row>
    <row r="2818" spans="1:77">
      <c r="A2818" s="15">
        <v>2813</v>
      </c>
      <c r="BP2818" s="27">
        <v>0.811324500945718</v>
      </c>
      <c r="BQ2818" s="27">
        <v>10199.6163355099</v>
      </c>
      <c r="BR2818" s="27">
        <v>1.41047726893921</v>
      </c>
      <c r="BS2818" s="27">
        <v>22900.8410565772</v>
      </c>
      <c r="BU2818">
        <f t="shared" si="172"/>
        <v>111499.058806348</v>
      </c>
      <c r="BV2818">
        <f t="shared" si="173"/>
        <v>188670.749284304</v>
      </c>
      <c r="BW2818" s="29">
        <v>2813</v>
      </c>
      <c r="BX2818">
        <f t="shared" si="174"/>
        <v>0</v>
      </c>
      <c r="BY2818">
        <f t="shared" si="175"/>
        <v>1</v>
      </c>
    </row>
    <row r="2819" spans="1:77">
      <c r="A2819" s="15">
        <v>2814</v>
      </c>
      <c r="BP2819" s="27">
        <v>0.744386792619506</v>
      </c>
      <c r="BQ2819" s="27">
        <v>15295.2588502824</v>
      </c>
      <c r="BR2819" s="27">
        <v>1.27188278692455</v>
      </c>
      <c r="BS2819" s="27">
        <v>28461.9459306192</v>
      </c>
      <c r="BU2819">
        <f t="shared" si="172"/>
        <v>96362.7600426435</v>
      </c>
      <c r="BV2819">
        <f t="shared" si="173"/>
        <v>162320.472108064</v>
      </c>
      <c r="BW2819" s="29">
        <v>2814</v>
      </c>
      <c r="BX2819">
        <f t="shared" si="174"/>
        <v>0</v>
      </c>
      <c r="BY2819">
        <f t="shared" si="175"/>
        <v>1</v>
      </c>
    </row>
    <row r="2820" spans="1:77">
      <c r="A2820" s="15">
        <v>2815</v>
      </c>
      <c r="BP2820" s="27">
        <v>0.789386685162434</v>
      </c>
      <c r="BQ2820" s="27">
        <v>12905.1994314191</v>
      </c>
      <c r="BR2820" s="27">
        <v>1.34255555664267</v>
      </c>
      <c r="BS2820" s="27">
        <v>30648.3189518641</v>
      </c>
      <c r="BU2820">
        <f t="shared" si="172"/>
        <v>105502.803342946</v>
      </c>
      <c r="BV2820">
        <f t="shared" si="173"/>
        <v>170735.014544536</v>
      </c>
      <c r="BW2820" s="29">
        <v>2815</v>
      </c>
      <c r="BX2820">
        <f t="shared" si="174"/>
        <v>0</v>
      </c>
      <c r="BY2820">
        <f t="shared" si="175"/>
        <v>1</v>
      </c>
    </row>
    <row r="2821" spans="1:77">
      <c r="A2821" s="15">
        <v>2816</v>
      </c>
      <c r="BP2821" s="27">
        <v>0.825553692167173</v>
      </c>
      <c r="BQ2821" s="27">
        <v>12313.2565230296</v>
      </c>
      <c r="BR2821" s="27">
        <v>1.39861720281809</v>
      </c>
      <c r="BS2821" s="27">
        <v>25486.6365660163</v>
      </c>
      <c r="BU2821">
        <f t="shared" si="172"/>
        <v>111519.797302046</v>
      </c>
      <c r="BV2821">
        <f t="shared" si="173"/>
        <v>184305.943856697</v>
      </c>
      <c r="BW2821" s="29">
        <v>2816</v>
      </c>
      <c r="BX2821">
        <f t="shared" si="174"/>
        <v>0</v>
      </c>
      <c r="BY2821">
        <f t="shared" si="175"/>
        <v>1</v>
      </c>
    </row>
    <row r="2822" spans="1:77">
      <c r="A2822" s="15">
        <v>2817</v>
      </c>
      <c r="BP2822" s="27">
        <v>0.813056103274315</v>
      </c>
      <c r="BQ2822" s="27">
        <v>12258.2324179469</v>
      </c>
      <c r="BR2822" s="27">
        <v>1.40766002748632</v>
      </c>
      <c r="BS2822" s="27">
        <v>27871.8020209333</v>
      </c>
      <c r="BU2822">
        <f t="shared" si="172"/>
        <v>109700.1830732</v>
      </c>
      <c r="BV2822">
        <f t="shared" si="173"/>
        <v>183277.202102015</v>
      </c>
      <c r="BW2822" s="29">
        <v>2817</v>
      </c>
      <c r="BX2822">
        <f t="shared" si="174"/>
        <v>0</v>
      </c>
      <c r="BY2822">
        <f t="shared" si="175"/>
        <v>1</v>
      </c>
    </row>
    <row r="2823" spans="1:77">
      <c r="A2823" s="15">
        <v>2818</v>
      </c>
      <c r="BP2823" s="27">
        <v>0.800010855161698</v>
      </c>
      <c r="BQ2823" s="27">
        <v>12605.8233884804</v>
      </c>
      <c r="BR2823" s="27">
        <v>1.37047782134875</v>
      </c>
      <c r="BS2823" s="27">
        <v>26801.6036150268</v>
      </c>
      <c r="BU2823">
        <f t="shared" ref="BU2823:BU2886" si="176">BP2823*$BV$1-BQ2823</f>
        <v>107395.804885774</v>
      </c>
      <c r="BV2823">
        <f t="shared" ref="BV2823:BV2886" si="177">BR2823*$BV$1-BS2823</f>
        <v>178770.069587285</v>
      </c>
      <c r="BW2823" s="29">
        <v>2818</v>
      </c>
      <c r="BX2823">
        <f t="shared" ref="BX2823:BX2886" si="178">IF(BU2823=MAX($BU2823:$BV2823),1,0)</f>
        <v>0</v>
      </c>
      <c r="BY2823">
        <f t="shared" ref="BY2823:BY2886" si="179">IF(BV2823=MAX($BU2823:$BV2823),1,0)</f>
        <v>1</v>
      </c>
    </row>
    <row r="2824" spans="1:77">
      <c r="A2824" s="15">
        <v>2819</v>
      </c>
      <c r="BP2824" s="27">
        <v>0.800412299172442</v>
      </c>
      <c r="BQ2824" s="27">
        <v>12950.5598977343</v>
      </c>
      <c r="BR2824" s="27">
        <v>1.3677080158077</v>
      </c>
      <c r="BS2824" s="27">
        <v>29597.3966289738</v>
      </c>
      <c r="BU2824">
        <f t="shared" si="176"/>
        <v>107111.284978132</v>
      </c>
      <c r="BV2824">
        <f t="shared" si="177"/>
        <v>175558.805742181</v>
      </c>
      <c r="BW2824" s="29">
        <v>2819</v>
      </c>
      <c r="BX2824">
        <f t="shared" si="178"/>
        <v>0</v>
      </c>
      <c r="BY2824">
        <f t="shared" si="179"/>
        <v>1</v>
      </c>
    </row>
    <row r="2825" spans="1:77">
      <c r="A2825" s="15">
        <v>2820</v>
      </c>
      <c r="BP2825" s="27">
        <v>0.824636656444559</v>
      </c>
      <c r="BQ2825" s="27">
        <v>16190.7399455661</v>
      </c>
      <c r="BR2825" s="27">
        <v>1.43526626606854</v>
      </c>
      <c r="BS2825" s="27">
        <v>33256.4373650877</v>
      </c>
      <c r="BU2825">
        <f t="shared" si="176"/>
        <v>107504.758521118</v>
      </c>
      <c r="BV2825">
        <f t="shared" si="177"/>
        <v>182033.502545194</v>
      </c>
      <c r="BW2825" s="29">
        <v>2820</v>
      </c>
      <c r="BX2825">
        <f t="shared" si="178"/>
        <v>0</v>
      </c>
      <c r="BY2825">
        <f t="shared" si="179"/>
        <v>1</v>
      </c>
    </row>
    <row r="2826" spans="1:77">
      <c r="A2826" s="15">
        <v>2821</v>
      </c>
      <c r="BP2826" s="27">
        <v>0.76678008744833</v>
      </c>
      <c r="BQ2826" s="27">
        <v>12995.5309985926</v>
      </c>
      <c r="BR2826" s="27">
        <v>1.29624475447426</v>
      </c>
      <c r="BS2826" s="27">
        <v>29653.4067140519</v>
      </c>
      <c r="BU2826">
        <f t="shared" si="176"/>
        <v>102021.482118657</v>
      </c>
      <c r="BV2826">
        <f t="shared" si="177"/>
        <v>164783.306457086</v>
      </c>
      <c r="BW2826" s="29">
        <v>2821</v>
      </c>
      <c r="BX2826">
        <f t="shared" si="178"/>
        <v>0</v>
      </c>
      <c r="BY2826">
        <f t="shared" si="179"/>
        <v>1</v>
      </c>
    </row>
    <row r="2827" spans="1:77">
      <c r="A2827" s="15">
        <v>2822</v>
      </c>
      <c r="BP2827" s="27">
        <v>0.81934843232645</v>
      </c>
      <c r="BQ2827" s="27">
        <v>11625.3073729489</v>
      </c>
      <c r="BR2827" s="27">
        <v>1.38950560023068</v>
      </c>
      <c r="BS2827" s="27">
        <v>25762.0168566657</v>
      </c>
      <c r="BU2827">
        <f t="shared" si="176"/>
        <v>111276.957476019</v>
      </c>
      <c r="BV2827">
        <f t="shared" si="177"/>
        <v>182663.823177937</v>
      </c>
      <c r="BW2827" s="29">
        <v>2822</v>
      </c>
      <c r="BX2827">
        <f t="shared" si="178"/>
        <v>0</v>
      </c>
      <c r="BY2827">
        <f t="shared" si="179"/>
        <v>1</v>
      </c>
    </row>
    <row r="2828" spans="1:77">
      <c r="A2828" s="15">
        <v>2823</v>
      </c>
      <c r="BP2828" s="27">
        <v>0.821699640270621</v>
      </c>
      <c r="BQ2828" s="27">
        <v>13826.833580802</v>
      </c>
      <c r="BR2828" s="27">
        <v>1.41693583853962</v>
      </c>
      <c r="BS2828" s="27">
        <v>27773.3196916269</v>
      </c>
      <c r="BU2828">
        <f t="shared" si="176"/>
        <v>109428.112459791</v>
      </c>
      <c r="BV2828">
        <f t="shared" si="177"/>
        <v>184767.056089316</v>
      </c>
      <c r="BW2828" s="29">
        <v>2823</v>
      </c>
      <c r="BX2828">
        <f t="shared" si="178"/>
        <v>0</v>
      </c>
      <c r="BY2828">
        <f t="shared" si="179"/>
        <v>1</v>
      </c>
    </row>
    <row r="2829" spans="1:77">
      <c r="A2829" s="15">
        <v>2824</v>
      </c>
      <c r="BP2829" s="27">
        <v>0.782657820609399</v>
      </c>
      <c r="BQ2829" s="27">
        <v>15308.3852299646</v>
      </c>
      <c r="BR2829" s="27">
        <v>1.347561372424</v>
      </c>
      <c r="BS2829" s="27">
        <v>32681.3938811246</v>
      </c>
      <c r="BU2829">
        <f t="shared" si="176"/>
        <v>102090.287861445</v>
      </c>
      <c r="BV2829">
        <f t="shared" si="177"/>
        <v>169452.811982476</v>
      </c>
      <c r="BW2829" s="29">
        <v>2824</v>
      </c>
      <c r="BX2829">
        <f t="shared" si="178"/>
        <v>0</v>
      </c>
      <c r="BY2829">
        <f t="shared" si="179"/>
        <v>1</v>
      </c>
    </row>
    <row r="2830" spans="1:77">
      <c r="A2830" s="15">
        <v>2825</v>
      </c>
      <c r="BP2830" s="27">
        <v>0.761974677015666</v>
      </c>
      <c r="BQ2830" s="27">
        <v>11233.2119288895</v>
      </c>
      <c r="BR2830" s="27">
        <v>1.30525978409184</v>
      </c>
      <c r="BS2830" s="27">
        <v>23370.4393262667</v>
      </c>
      <c r="BU2830">
        <f t="shared" si="176"/>
        <v>103062.98962346</v>
      </c>
      <c r="BV2830">
        <f t="shared" si="177"/>
        <v>172418.52828751</v>
      </c>
      <c r="BW2830" s="29">
        <v>2825</v>
      </c>
      <c r="BX2830">
        <f t="shared" si="178"/>
        <v>0</v>
      </c>
      <c r="BY2830">
        <f t="shared" si="179"/>
        <v>1</v>
      </c>
    </row>
    <row r="2831" spans="1:77">
      <c r="A2831" s="15">
        <v>2826</v>
      </c>
      <c r="BP2831" s="27">
        <v>0.828185793570407</v>
      </c>
      <c r="BQ2831" s="27">
        <v>15188.3952481004</v>
      </c>
      <c r="BR2831" s="27">
        <v>1.44818046712868</v>
      </c>
      <c r="BS2831" s="27">
        <v>28785.0461916327</v>
      </c>
      <c r="BU2831">
        <f t="shared" si="176"/>
        <v>109039.473787461</v>
      </c>
      <c r="BV2831">
        <f t="shared" si="177"/>
        <v>188442.02387767</v>
      </c>
      <c r="BW2831" s="29">
        <v>2826</v>
      </c>
      <c r="BX2831">
        <f t="shared" si="178"/>
        <v>0</v>
      </c>
      <c r="BY2831">
        <f t="shared" si="179"/>
        <v>1</v>
      </c>
    </row>
    <row r="2832" spans="1:77">
      <c r="A2832" s="15">
        <v>2827</v>
      </c>
      <c r="BP2832" s="27">
        <v>0.842506730071377</v>
      </c>
      <c r="BQ2832" s="27">
        <v>12606.670680227</v>
      </c>
      <c r="BR2832" s="27">
        <v>1.46529580581732</v>
      </c>
      <c r="BS2832" s="27">
        <v>25325.9940804605</v>
      </c>
      <c r="BU2832">
        <f t="shared" si="176"/>
        <v>113769.33883048</v>
      </c>
      <c r="BV2832">
        <f t="shared" si="177"/>
        <v>194468.376792137</v>
      </c>
      <c r="BW2832" s="29">
        <v>2827</v>
      </c>
      <c r="BX2832">
        <f t="shared" si="178"/>
        <v>0</v>
      </c>
      <c r="BY2832">
        <f t="shared" si="179"/>
        <v>1</v>
      </c>
    </row>
    <row r="2833" spans="1:77">
      <c r="A2833" s="15">
        <v>2828</v>
      </c>
      <c r="BP2833" s="27">
        <v>0.714923000971931</v>
      </c>
      <c r="BQ2833" s="27">
        <v>13150.6209414154</v>
      </c>
      <c r="BR2833" s="27">
        <v>1.21132600070375</v>
      </c>
      <c r="BS2833" s="27">
        <v>26870.5696362042</v>
      </c>
      <c r="BU2833">
        <f t="shared" si="176"/>
        <v>94087.8292043743</v>
      </c>
      <c r="BV2833">
        <f t="shared" si="177"/>
        <v>154828.330469359</v>
      </c>
      <c r="BW2833" s="29">
        <v>2828</v>
      </c>
      <c r="BX2833">
        <f t="shared" si="178"/>
        <v>0</v>
      </c>
      <c r="BY2833">
        <f t="shared" si="179"/>
        <v>1</v>
      </c>
    </row>
    <row r="2834" spans="1:77">
      <c r="A2834" s="15">
        <v>2829</v>
      </c>
      <c r="BP2834" s="27">
        <v>0.827583208573331</v>
      </c>
      <c r="BQ2834" s="27">
        <v>13033.414441004</v>
      </c>
      <c r="BR2834" s="27">
        <v>1.4307603433172</v>
      </c>
      <c r="BS2834" s="27">
        <v>26726.3821237875</v>
      </c>
      <c r="BU2834">
        <f t="shared" si="176"/>
        <v>111104.066844996</v>
      </c>
      <c r="BV2834">
        <f t="shared" si="177"/>
        <v>187887.669373793</v>
      </c>
      <c r="BW2834" s="29">
        <v>2829</v>
      </c>
      <c r="BX2834">
        <f t="shared" si="178"/>
        <v>0</v>
      </c>
      <c r="BY2834">
        <f t="shared" si="179"/>
        <v>1</v>
      </c>
    </row>
    <row r="2835" spans="1:77">
      <c r="A2835" s="15">
        <v>2830</v>
      </c>
      <c r="BP2835" s="27">
        <v>0.825441614148202</v>
      </c>
      <c r="BQ2835" s="27">
        <v>15782.8956851065</v>
      </c>
      <c r="BR2835" s="27">
        <v>1.42084163626629</v>
      </c>
      <c r="BS2835" s="27">
        <v>30437.704681362</v>
      </c>
      <c r="BU2835">
        <f t="shared" si="176"/>
        <v>108033.346437124</v>
      </c>
      <c r="BV2835">
        <f t="shared" si="177"/>
        <v>182688.540758581</v>
      </c>
      <c r="BW2835" s="29">
        <v>2830</v>
      </c>
      <c r="BX2835">
        <f t="shared" si="178"/>
        <v>0</v>
      </c>
      <c r="BY2835">
        <f t="shared" si="179"/>
        <v>1</v>
      </c>
    </row>
    <row r="2836" spans="1:77">
      <c r="A2836" s="15">
        <v>2831</v>
      </c>
      <c r="BP2836" s="27">
        <v>0.754434637094799</v>
      </c>
      <c r="BQ2836" s="27">
        <v>16422.2526117125</v>
      </c>
      <c r="BR2836" s="27">
        <v>1.27798307966767</v>
      </c>
      <c r="BS2836" s="27">
        <v>32493.1440089631</v>
      </c>
      <c r="BU2836">
        <f t="shared" si="176"/>
        <v>96742.9429525074</v>
      </c>
      <c r="BV2836">
        <f t="shared" si="177"/>
        <v>159204.317941187</v>
      </c>
      <c r="BW2836" s="29">
        <v>2831</v>
      </c>
      <c r="BX2836">
        <f t="shared" si="178"/>
        <v>0</v>
      </c>
      <c r="BY2836">
        <f t="shared" si="179"/>
        <v>1</v>
      </c>
    </row>
    <row r="2837" spans="1:77">
      <c r="A2837" s="15">
        <v>2832</v>
      </c>
      <c r="BP2837" s="27">
        <v>0.77943967282647</v>
      </c>
      <c r="BQ2837" s="27">
        <v>18932.6020586551</v>
      </c>
      <c r="BR2837" s="27">
        <v>1.32967266811497</v>
      </c>
      <c r="BS2837" s="27">
        <v>32288.506455959</v>
      </c>
      <c r="BU2837">
        <f t="shared" si="176"/>
        <v>97983.3488653155</v>
      </c>
      <c r="BV2837">
        <f t="shared" si="177"/>
        <v>167162.393761286</v>
      </c>
      <c r="BW2837" s="29">
        <v>2832</v>
      </c>
      <c r="BX2837">
        <f t="shared" si="178"/>
        <v>0</v>
      </c>
      <c r="BY2837">
        <f t="shared" si="179"/>
        <v>1</v>
      </c>
    </row>
    <row r="2838" spans="1:77">
      <c r="A2838" s="15">
        <v>2833</v>
      </c>
      <c r="BP2838" s="27">
        <v>0.84831327141786</v>
      </c>
      <c r="BQ2838" s="27">
        <v>15417.2868839675</v>
      </c>
      <c r="BR2838" s="27">
        <v>1.48292569233113</v>
      </c>
      <c r="BS2838" s="27">
        <v>32518.6524441259</v>
      </c>
      <c r="BU2838">
        <f t="shared" si="176"/>
        <v>111829.703828712</v>
      </c>
      <c r="BV2838">
        <f t="shared" si="177"/>
        <v>189920.201405544</v>
      </c>
      <c r="BW2838" s="29">
        <v>2833</v>
      </c>
      <c r="BX2838">
        <f t="shared" si="178"/>
        <v>0</v>
      </c>
      <c r="BY2838">
        <f t="shared" si="179"/>
        <v>1</v>
      </c>
    </row>
    <row r="2839" spans="1:77">
      <c r="A2839" s="15">
        <v>2834</v>
      </c>
      <c r="BP2839" s="27">
        <v>0.839748281160946</v>
      </c>
      <c r="BQ2839" s="27">
        <v>19275.9026548973</v>
      </c>
      <c r="BR2839" s="27">
        <v>1.4626430042214</v>
      </c>
      <c r="BS2839" s="27">
        <v>34800.321402659</v>
      </c>
      <c r="BU2839">
        <f t="shared" si="176"/>
        <v>106686.339519245</v>
      </c>
      <c r="BV2839">
        <f t="shared" si="177"/>
        <v>184596.129230551</v>
      </c>
      <c r="BW2839" s="29">
        <v>2834</v>
      </c>
      <c r="BX2839">
        <f t="shared" si="178"/>
        <v>0</v>
      </c>
      <c r="BY2839">
        <f t="shared" si="179"/>
        <v>1</v>
      </c>
    </row>
    <row r="2840" spans="1:77">
      <c r="A2840" s="15">
        <v>2835</v>
      </c>
      <c r="BP2840" s="27">
        <v>0.796831540262572</v>
      </c>
      <c r="BQ2840" s="27">
        <v>18133.3559176117</v>
      </c>
      <c r="BR2840" s="27">
        <v>1.35612036618278</v>
      </c>
      <c r="BS2840" s="27">
        <v>28945.1822245811</v>
      </c>
      <c r="BU2840">
        <f t="shared" si="176"/>
        <v>101391.375121774</v>
      </c>
      <c r="BV2840">
        <f t="shared" si="177"/>
        <v>174472.872702835</v>
      </c>
      <c r="BW2840" s="29">
        <v>2835</v>
      </c>
      <c r="BX2840">
        <f t="shared" si="178"/>
        <v>0</v>
      </c>
      <c r="BY2840">
        <f t="shared" si="179"/>
        <v>1</v>
      </c>
    </row>
    <row r="2841" spans="1:77">
      <c r="A2841" s="15">
        <v>2836</v>
      </c>
      <c r="BP2841" s="27">
        <v>0.836164499737911</v>
      </c>
      <c r="BQ2841" s="27">
        <v>12094.0392014979</v>
      </c>
      <c r="BR2841" s="27">
        <v>1.46347809070718</v>
      </c>
      <c r="BS2841" s="27">
        <v>25938.1190064721</v>
      </c>
      <c r="BU2841">
        <f t="shared" si="176"/>
        <v>113330.635759189</v>
      </c>
      <c r="BV2841">
        <f t="shared" si="177"/>
        <v>193583.594599604</v>
      </c>
      <c r="BW2841" s="29">
        <v>2836</v>
      </c>
      <c r="BX2841">
        <f t="shared" si="178"/>
        <v>0</v>
      </c>
      <c r="BY2841">
        <f t="shared" si="179"/>
        <v>1</v>
      </c>
    </row>
    <row r="2842" spans="1:77">
      <c r="A2842" s="15">
        <v>2837</v>
      </c>
      <c r="BP2842" s="27">
        <v>0.827609656533738</v>
      </c>
      <c r="BQ2842" s="27">
        <v>13428.3281756022</v>
      </c>
      <c r="BR2842" s="27">
        <v>1.40959122562131</v>
      </c>
      <c r="BS2842" s="27">
        <v>28192.5194546528</v>
      </c>
      <c r="BU2842">
        <f t="shared" si="176"/>
        <v>110713.120304458</v>
      </c>
      <c r="BV2842">
        <f t="shared" si="177"/>
        <v>183246.164388544</v>
      </c>
      <c r="BW2842" s="29">
        <v>2837</v>
      </c>
      <c r="BX2842">
        <f t="shared" si="178"/>
        <v>0</v>
      </c>
      <c r="BY2842">
        <f t="shared" si="179"/>
        <v>1</v>
      </c>
    </row>
    <row r="2843" spans="1:77">
      <c r="A2843" s="15">
        <v>2838</v>
      </c>
      <c r="BP2843" s="27">
        <v>0.844341093925926</v>
      </c>
      <c r="BQ2843" s="27">
        <v>14367.2319193122</v>
      </c>
      <c r="BR2843" s="27">
        <v>1.46160727978636</v>
      </c>
      <c r="BS2843" s="27">
        <v>31578.8588526806</v>
      </c>
      <c r="BU2843">
        <f t="shared" si="176"/>
        <v>112283.932169577</v>
      </c>
      <c r="BV2843">
        <f t="shared" si="177"/>
        <v>187662.233115274</v>
      </c>
      <c r="BW2843" s="29">
        <v>2838</v>
      </c>
      <c r="BX2843">
        <f t="shared" si="178"/>
        <v>0</v>
      </c>
      <c r="BY2843">
        <f t="shared" si="179"/>
        <v>1</v>
      </c>
    </row>
    <row r="2844" spans="1:77">
      <c r="A2844" s="15">
        <v>2839</v>
      </c>
      <c r="BP2844" s="27">
        <v>0.774901074710363</v>
      </c>
      <c r="BQ2844" s="27">
        <v>13044.2037407989</v>
      </c>
      <c r="BR2844" s="27">
        <v>1.30759737169532</v>
      </c>
      <c r="BS2844" s="27">
        <v>27394.2976998095</v>
      </c>
      <c r="BU2844">
        <f t="shared" si="176"/>
        <v>103190.957465755</v>
      </c>
      <c r="BV2844">
        <f t="shared" si="177"/>
        <v>168745.308054488</v>
      </c>
      <c r="BW2844" s="29">
        <v>2839</v>
      </c>
      <c r="BX2844">
        <f t="shared" si="178"/>
        <v>0</v>
      </c>
      <c r="BY2844">
        <f t="shared" si="179"/>
        <v>1</v>
      </c>
    </row>
    <row r="2845" spans="1:77">
      <c r="A2845" s="15">
        <v>2840</v>
      </c>
      <c r="BP2845" s="27">
        <v>0.81859794392934</v>
      </c>
      <c r="BQ2845" s="27">
        <v>15242.421588682</v>
      </c>
      <c r="BR2845" s="27">
        <v>1.40672494474718</v>
      </c>
      <c r="BS2845" s="27">
        <v>27195.2059841275</v>
      </c>
      <c r="BU2845">
        <f t="shared" si="176"/>
        <v>107547.270000719</v>
      </c>
      <c r="BV2845">
        <f t="shared" si="177"/>
        <v>183813.535727949</v>
      </c>
      <c r="BW2845" s="29">
        <v>2840</v>
      </c>
      <c r="BX2845">
        <f t="shared" si="178"/>
        <v>0</v>
      </c>
      <c r="BY2845">
        <f t="shared" si="179"/>
        <v>1</v>
      </c>
    </row>
    <row r="2846" spans="1:77">
      <c r="A2846" s="15">
        <v>2841</v>
      </c>
      <c r="BP2846" s="27">
        <v>0.799991371889841</v>
      </c>
      <c r="BQ2846" s="27">
        <v>12373.213156889</v>
      </c>
      <c r="BR2846" s="27">
        <v>1.38218225694463</v>
      </c>
      <c r="BS2846" s="27">
        <v>25510.1799270047</v>
      </c>
      <c r="BU2846">
        <f t="shared" si="176"/>
        <v>107625.492626587</v>
      </c>
      <c r="BV2846">
        <f t="shared" si="177"/>
        <v>181817.15861469</v>
      </c>
      <c r="BW2846" s="29">
        <v>2841</v>
      </c>
      <c r="BX2846">
        <f t="shared" si="178"/>
        <v>0</v>
      </c>
      <c r="BY2846">
        <f t="shared" si="179"/>
        <v>1</v>
      </c>
    </row>
    <row r="2847" spans="1:77">
      <c r="A2847" s="15">
        <v>2842</v>
      </c>
      <c r="BP2847" s="27">
        <v>0.793554066113017</v>
      </c>
      <c r="BQ2847" s="27">
        <v>13493.5115413673</v>
      </c>
      <c r="BR2847" s="27">
        <v>1.37297982770801</v>
      </c>
      <c r="BS2847" s="27">
        <v>29564.5341227406</v>
      </c>
      <c r="BU2847">
        <f t="shared" si="176"/>
        <v>105539.598375585</v>
      </c>
      <c r="BV2847">
        <f t="shared" si="177"/>
        <v>176382.440033461</v>
      </c>
      <c r="BW2847" s="29">
        <v>2842</v>
      </c>
      <c r="BX2847">
        <f t="shared" si="178"/>
        <v>0</v>
      </c>
      <c r="BY2847">
        <f t="shared" si="179"/>
        <v>1</v>
      </c>
    </row>
    <row r="2848" spans="1:77">
      <c r="A2848" s="15">
        <v>2843</v>
      </c>
      <c r="BP2848" s="27">
        <v>0.829791847642943</v>
      </c>
      <c r="BQ2848" s="27">
        <v>14456.7455453102</v>
      </c>
      <c r="BR2848" s="27">
        <v>1.41986705964025</v>
      </c>
      <c r="BS2848" s="27">
        <v>27732.1852112547</v>
      </c>
      <c r="BU2848">
        <f t="shared" si="176"/>
        <v>110012.031601131</v>
      </c>
      <c r="BV2848">
        <f t="shared" si="177"/>
        <v>185247.873734783</v>
      </c>
      <c r="BW2848" s="29">
        <v>2843</v>
      </c>
      <c r="BX2848">
        <f t="shared" si="178"/>
        <v>0</v>
      </c>
      <c r="BY2848">
        <f t="shared" si="179"/>
        <v>1</v>
      </c>
    </row>
    <row r="2849" spans="1:77">
      <c r="A2849" s="15">
        <v>2844</v>
      </c>
      <c r="BP2849" s="27">
        <v>0.772067733751214</v>
      </c>
      <c r="BQ2849" s="27">
        <v>13715.0337794506</v>
      </c>
      <c r="BR2849" s="27">
        <v>1.31840262004395</v>
      </c>
      <c r="BS2849" s="27">
        <v>28804.5794507876</v>
      </c>
      <c r="BU2849">
        <f t="shared" si="176"/>
        <v>102095.126283231</v>
      </c>
      <c r="BV2849">
        <f t="shared" si="177"/>
        <v>168955.813555806</v>
      </c>
      <c r="BW2849" s="29">
        <v>2844</v>
      </c>
      <c r="BX2849">
        <f t="shared" si="178"/>
        <v>0</v>
      </c>
      <c r="BY2849">
        <f t="shared" si="179"/>
        <v>1</v>
      </c>
    </row>
    <row r="2850" spans="1:77">
      <c r="A2850" s="15">
        <v>2845</v>
      </c>
      <c r="BP2850" s="27">
        <v>0.82778978811275</v>
      </c>
      <c r="BQ2850" s="27">
        <v>12422.8999772051</v>
      </c>
      <c r="BR2850" s="27">
        <v>1.42772526845714</v>
      </c>
      <c r="BS2850" s="27">
        <v>29558.691807118</v>
      </c>
      <c r="BU2850">
        <f t="shared" si="176"/>
        <v>111745.568239707</v>
      </c>
      <c r="BV2850">
        <f t="shared" si="177"/>
        <v>184600.098461454</v>
      </c>
      <c r="BW2850" s="29">
        <v>2845</v>
      </c>
      <c r="BX2850">
        <f t="shared" si="178"/>
        <v>0</v>
      </c>
      <c r="BY2850">
        <f t="shared" si="179"/>
        <v>1</v>
      </c>
    </row>
    <row r="2851" spans="1:77">
      <c r="A2851" s="15">
        <v>2846</v>
      </c>
      <c r="BP2851" s="27">
        <v>0.788919242745579</v>
      </c>
      <c r="BQ2851" s="27">
        <v>13842.709740568</v>
      </c>
      <c r="BR2851" s="27">
        <v>1.38197025994826</v>
      </c>
      <c r="BS2851" s="27">
        <v>28831.5987481716</v>
      </c>
      <c r="BU2851">
        <f t="shared" si="176"/>
        <v>104495.176671269</v>
      </c>
      <c r="BV2851">
        <f t="shared" si="177"/>
        <v>178463.940244068</v>
      </c>
      <c r="BW2851" s="29">
        <v>2846</v>
      </c>
      <c r="BX2851">
        <f t="shared" si="178"/>
        <v>0</v>
      </c>
      <c r="BY2851">
        <f t="shared" si="179"/>
        <v>1</v>
      </c>
    </row>
    <row r="2852" spans="1:77">
      <c r="A2852" s="15">
        <v>2847</v>
      </c>
      <c r="BP2852" s="27">
        <v>0.837515580145534</v>
      </c>
      <c r="BQ2852" s="27">
        <v>14566.5988071798</v>
      </c>
      <c r="BR2852" s="27">
        <v>1.44446454473636</v>
      </c>
      <c r="BS2852" s="27">
        <v>28316.52481043</v>
      </c>
      <c r="BU2852">
        <f t="shared" si="176"/>
        <v>111060.73821465</v>
      </c>
      <c r="BV2852">
        <f t="shared" si="177"/>
        <v>188353.156900024</v>
      </c>
      <c r="BW2852" s="29">
        <v>2847</v>
      </c>
      <c r="BX2852">
        <f t="shared" si="178"/>
        <v>0</v>
      </c>
      <c r="BY2852">
        <f t="shared" si="179"/>
        <v>1</v>
      </c>
    </row>
    <row r="2853" spans="1:77">
      <c r="A2853" s="15">
        <v>2848</v>
      </c>
      <c r="BP2853" s="27">
        <v>0.836238276337179</v>
      </c>
      <c r="BQ2853" s="27">
        <v>10714.1181526903</v>
      </c>
      <c r="BR2853" s="27">
        <v>1.42420232824667</v>
      </c>
      <c r="BS2853" s="27">
        <v>26725.9193019575</v>
      </c>
      <c r="BU2853">
        <f t="shared" si="176"/>
        <v>114721.623297887</v>
      </c>
      <c r="BV2853">
        <f t="shared" si="177"/>
        <v>186904.429935043</v>
      </c>
      <c r="BW2853" s="29">
        <v>2848</v>
      </c>
      <c r="BX2853">
        <f t="shared" si="178"/>
        <v>0</v>
      </c>
      <c r="BY2853">
        <f t="shared" si="179"/>
        <v>1</v>
      </c>
    </row>
    <row r="2854" spans="1:77">
      <c r="A2854" s="15">
        <v>2849</v>
      </c>
      <c r="BP2854" s="27">
        <v>0.790298113413969</v>
      </c>
      <c r="BQ2854" s="27">
        <v>10833.1788490775</v>
      </c>
      <c r="BR2854" s="27">
        <v>1.36445872732633</v>
      </c>
      <c r="BS2854" s="27">
        <v>23523.4046936476</v>
      </c>
      <c r="BU2854">
        <f t="shared" si="176"/>
        <v>107711.538163018</v>
      </c>
      <c r="BV2854">
        <f t="shared" si="177"/>
        <v>181145.404405302</v>
      </c>
      <c r="BW2854" s="29">
        <v>2849</v>
      </c>
      <c r="BX2854">
        <f t="shared" si="178"/>
        <v>0</v>
      </c>
      <c r="BY2854">
        <f t="shared" si="179"/>
        <v>1</v>
      </c>
    </row>
    <row r="2855" spans="1:77">
      <c r="A2855" s="15">
        <v>2850</v>
      </c>
      <c r="BP2855" s="27">
        <v>0.827255706745182</v>
      </c>
      <c r="BQ2855" s="27">
        <v>15475.9241236931</v>
      </c>
      <c r="BR2855" s="27">
        <v>1.42494015827857</v>
      </c>
      <c r="BS2855" s="27">
        <v>29785.5552041931</v>
      </c>
      <c r="BU2855">
        <f t="shared" si="176"/>
        <v>108612.431888084</v>
      </c>
      <c r="BV2855">
        <f t="shared" si="177"/>
        <v>183955.468537592</v>
      </c>
      <c r="BW2855" s="29">
        <v>2850</v>
      </c>
      <c r="BX2855">
        <f t="shared" si="178"/>
        <v>0</v>
      </c>
      <c r="BY2855">
        <f t="shared" si="179"/>
        <v>1</v>
      </c>
    </row>
    <row r="2856" spans="1:77">
      <c r="A2856" s="15">
        <v>2851</v>
      </c>
      <c r="BP2856" s="27">
        <v>0.870238203657439</v>
      </c>
      <c r="BQ2856" s="27">
        <v>20253.5694359894</v>
      </c>
      <c r="BR2856" s="27">
        <v>1.51303312222703</v>
      </c>
      <c r="BS2856" s="27">
        <v>34920.0130751261</v>
      </c>
      <c r="BU2856">
        <f t="shared" si="176"/>
        <v>110282.161112626</v>
      </c>
      <c r="BV2856">
        <f t="shared" si="177"/>
        <v>192034.955258929</v>
      </c>
      <c r="BW2856" s="29">
        <v>2851</v>
      </c>
      <c r="BX2856">
        <f t="shared" si="178"/>
        <v>0</v>
      </c>
      <c r="BY2856">
        <f t="shared" si="179"/>
        <v>1</v>
      </c>
    </row>
    <row r="2857" spans="1:77">
      <c r="A2857" s="15">
        <v>2852</v>
      </c>
      <c r="BP2857" s="27">
        <v>0.779416568472367</v>
      </c>
      <c r="BQ2857" s="27">
        <v>13456.5227069103</v>
      </c>
      <c r="BR2857" s="27">
        <v>1.32643642758774</v>
      </c>
      <c r="BS2857" s="27">
        <v>26855.6579555932</v>
      </c>
      <c r="BU2857">
        <f t="shared" si="176"/>
        <v>103455.962563945</v>
      </c>
      <c r="BV2857">
        <f t="shared" si="177"/>
        <v>172109.806182568</v>
      </c>
      <c r="BW2857" s="29">
        <v>2852</v>
      </c>
      <c r="BX2857">
        <f t="shared" si="178"/>
        <v>0</v>
      </c>
      <c r="BY2857">
        <f t="shared" si="179"/>
        <v>1</v>
      </c>
    </row>
    <row r="2858" spans="1:77">
      <c r="A2858" s="15">
        <v>2853</v>
      </c>
      <c r="BP2858" s="27">
        <v>0.815550267326947</v>
      </c>
      <c r="BQ2858" s="27">
        <v>16144.9143627535</v>
      </c>
      <c r="BR2858" s="27">
        <v>1.4073588387273</v>
      </c>
      <c r="BS2858" s="27">
        <v>29587.608424886</v>
      </c>
      <c r="BU2858">
        <f t="shared" si="176"/>
        <v>106187.625736288</v>
      </c>
      <c r="BV2858">
        <f t="shared" si="177"/>
        <v>181516.217384208</v>
      </c>
      <c r="BW2858" s="29">
        <v>2853</v>
      </c>
      <c r="BX2858">
        <f t="shared" si="178"/>
        <v>0</v>
      </c>
      <c r="BY2858">
        <f t="shared" si="179"/>
        <v>1</v>
      </c>
    </row>
    <row r="2859" spans="1:77">
      <c r="A2859" s="15">
        <v>2854</v>
      </c>
      <c r="BP2859" s="27">
        <v>0.852509276194032</v>
      </c>
      <c r="BQ2859" s="27">
        <v>14630.3422494584</v>
      </c>
      <c r="BR2859" s="27">
        <v>1.48870232190922</v>
      </c>
      <c r="BS2859" s="27">
        <v>27967.0873299052</v>
      </c>
      <c r="BU2859">
        <f t="shared" si="176"/>
        <v>113246.049179646</v>
      </c>
      <c r="BV2859">
        <f t="shared" si="177"/>
        <v>195338.260956478</v>
      </c>
      <c r="BW2859" s="29">
        <v>2854</v>
      </c>
      <c r="BX2859">
        <f t="shared" si="178"/>
        <v>0</v>
      </c>
      <c r="BY2859">
        <f t="shared" si="179"/>
        <v>1</v>
      </c>
    </row>
    <row r="2860" spans="1:77">
      <c r="A2860" s="15">
        <v>2855</v>
      </c>
      <c r="BP2860" s="27">
        <v>0.821734655159936</v>
      </c>
      <c r="BQ2860" s="27">
        <v>13560.6142069345</v>
      </c>
      <c r="BR2860" s="27">
        <v>1.43958399385167</v>
      </c>
      <c r="BS2860" s="27">
        <v>30535.4364651386</v>
      </c>
      <c r="BU2860">
        <f t="shared" si="176"/>
        <v>109699.584067056</v>
      </c>
      <c r="BV2860">
        <f t="shared" si="177"/>
        <v>185402.162612612</v>
      </c>
      <c r="BW2860" s="29">
        <v>2855</v>
      </c>
      <c r="BX2860">
        <f t="shared" si="178"/>
        <v>0</v>
      </c>
      <c r="BY2860">
        <f t="shared" si="179"/>
        <v>1</v>
      </c>
    </row>
    <row r="2861" spans="1:77">
      <c r="A2861" s="15">
        <v>2856</v>
      </c>
      <c r="BP2861" s="27">
        <v>0.768168350511786</v>
      </c>
      <c r="BQ2861" s="27">
        <v>13903.5804876067</v>
      </c>
      <c r="BR2861" s="27">
        <v>1.32221003969257</v>
      </c>
      <c r="BS2861" s="27">
        <v>32254.0223492869</v>
      </c>
      <c r="BU2861">
        <f t="shared" si="176"/>
        <v>101321.672089161</v>
      </c>
      <c r="BV2861">
        <f t="shared" si="177"/>
        <v>166077.483604598</v>
      </c>
      <c r="BW2861" s="29">
        <v>2856</v>
      </c>
      <c r="BX2861">
        <f t="shared" si="178"/>
        <v>0</v>
      </c>
      <c r="BY2861">
        <f t="shared" si="179"/>
        <v>1</v>
      </c>
    </row>
    <row r="2862" spans="1:77">
      <c r="A2862" s="15">
        <v>2857</v>
      </c>
      <c r="BP2862" s="27">
        <v>0.807962511008109</v>
      </c>
      <c r="BQ2862" s="27">
        <v>18755.1181106168</v>
      </c>
      <c r="BR2862" s="27">
        <v>1.40159019429167</v>
      </c>
      <c r="BS2862" s="27">
        <v>42357.6127610498</v>
      </c>
      <c r="BU2862">
        <f t="shared" si="176"/>
        <v>102439.258540599</v>
      </c>
      <c r="BV2862">
        <f t="shared" si="177"/>
        <v>167880.9163827</v>
      </c>
      <c r="BW2862" s="29">
        <v>2857</v>
      </c>
      <c r="BX2862">
        <f t="shared" si="178"/>
        <v>0</v>
      </c>
      <c r="BY2862">
        <f t="shared" si="179"/>
        <v>1</v>
      </c>
    </row>
    <row r="2863" spans="1:77">
      <c r="A2863" s="15">
        <v>2858</v>
      </c>
      <c r="BP2863" s="27">
        <v>0.827125084934703</v>
      </c>
      <c r="BQ2863" s="27">
        <v>15609.5569483342</v>
      </c>
      <c r="BR2863" s="27">
        <v>1.41679698145821</v>
      </c>
      <c r="BS2863" s="27">
        <v>31548.6996847698</v>
      </c>
      <c r="BU2863">
        <f t="shared" si="176"/>
        <v>108459.205791871</v>
      </c>
      <c r="BV2863">
        <f t="shared" si="177"/>
        <v>180970.847533961</v>
      </c>
      <c r="BW2863" s="29">
        <v>2858</v>
      </c>
      <c r="BX2863">
        <f t="shared" si="178"/>
        <v>0</v>
      </c>
      <c r="BY2863">
        <f t="shared" si="179"/>
        <v>1</v>
      </c>
    </row>
    <row r="2864" spans="1:77">
      <c r="A2864" s="15">
        <v>2859</v>
      </c>
      <c r="BP2864" s="27">
        <v>0.794016393892619</v>
      </c>
      <c r="BQ2864" s="27">
        <v>13997.2185430948</v>
      </c>
      <c r="BR2864" s="27">
        <v>1.35159884927517</v>
      </c>
      <c r="BS2864" s="27">
        <v>31458.5933519792</v>
      </c>
      <c r="BU2864">
        <f t="shared" si="176"/>
        <v>105105.240540798</v>
      </c>
      <c r="BV2864">
        <f t="shared" si="177"/>
        <v>171281.234039297</v>
      </c>
      <c r="BW2864" s="29">
        <v>2859</v>
      </c>
      <c r="BX2864">
        <f t="shared" si="178"/>
        <v>0</v>
      </c>
      <c r="BY2864">
        <f t="shared" si="179"/>
        <v>1</v>
      </c>
    </row>
    <row r="2865" spans="1:77">
      <c r="A2865" s="15">
        <v>2860</v>
      </c>
      <c r="BP2865" s="27">
        <v>0.808020820910051</v>
      </c>
      <c r="BQ2865" s="27">
        <v>11992.5391635259</v>
      </c>
      <c r="BR2865" s="27">
        <v>1.38488549145928</v>
      </c>
      <c r="BS2865" s="27">
        <v>27863.3400807479</v>
      </c>
      <c r="BU2865">
        <f t="shared" si="176"/>
        <v>109210.583972982</v>
      </c>
      <c r="BV2865">
        <f t="shared" si="177"/>
        <v>179869.483638145</v>
      </c>
      <c r="BW2865" s="29">
        <v>2860</v>
      </c>
      <c r="BX2865">
        <f t="shared" si="178"/>
        <v>0</v>
      </c>
      <c r="BY2865">
        <f t="shared" si="179"/>
        <v>1</v>
      </c>
    </row>
    <row r="2866" spans="1:77">
      <c r="A2866" s="15">
        <v>2861</v>
      </c>
      <c r="BP2866" s="27">
        <v>0.766604704901542</v>
      </c>
      <c r="BQ2866" s="27">
        <v>18157.5602858397</v>
      </c>
      <c r="BR2866" s="27">
        <v>1.31535857073649</v>
      </c>
      <c r="BS2866" s="27">
        <v>35300.8958240191</v>
      </c>
      <c r="BU2866">
        <f t="shared" si="176"/>
        <v>96833.1454493917</v>
      </c>
      <c r="BV2866">
        <f t="shared" si="177"/>
        <v>162002.889786454</v>
      </c>
      <c r="BW2866" s="29">
        <v>2861</v>
      </c>
      <c r="BX2866">
        <f t="shared" si="178"/>
        <v>0</v>
      </c>
      <c r="BY2866">
        <f t="shared" si="179"/>
        <v>1</v>
      </c>
    </row>
    <row r="2867" spans="1:77">
      <c r="A2867" s="15">
        <v>2862</v>
      </c>
      <c r="BP2867" s="27">
        <v>0.810115063102302</v>
      </c>
      <c r="BQ2867" s="27">
        <v>13136.1649558795</v>
      </c>
      <c r="BR2867" s="27">
        <v>1.4037056205055</v>
      </c>
      <c r="BS2867" s="27">
        <v>26124.7709723849</v>
      </c>
      <c r="BU2867">
        <f t="shared" si="176"/>
        <v>108381.094509466</v>
      </c>
      <c r="BV2867">
        <f t="shared" si="177"/>
        <v>184431.07210344</v>
      </c>
      <c r="BW2867" s="29">
        <v>2862</v>
      </c>
      <c r="BX2867">
        <f t="shared" si="178"/>
        <v>0</v>
      </c>
      <c r="BY2867">
        <f t="shared" si="179"/>
        <v>1</v>
      </c>
    </row>
    <row r="2868" spans="1:77">
      <c r="A2868" s="15">
        <v>2863</v>
      </c>
      <c r="BP2868" s="27">
        <v>0.840962480295308</v>
      </c>
      <c r="BQ2868" s="27">
        <v>18433.9018917727</v>
      </c>
      <c r="BR2868" s="27">
        <v>1.44702818063992</v>
      </c>
      <c r="BS2868" s="27">
        <v>32538.3543679125</v>
      </c>
      <c r="BU2868">
        <f t="shared" si="176"/>
        <v>107710.470152524</v>
      </c>
      <c r="BV2868">
        <f t="shared" si="177"/>
        <v>184515.872728075</v>
      </c>
      <c r="BW2868" s="29">
        <v>2863</v>
      </c>
      <c r="BX2868">
        <f t="shared" si="178"/>
        <v>0</v>
      </c>
      <c r="BY2868">
        <f t="shared" si="179"/>
        <v>1</v>
      </c>
    </row>
    <row r="2869" spans="1:77">
      <c r="A2869" s="15">
        <v>2864</v>
      </c>
      <c r="BP2869" s="27">
        <v>0.786077562218126</v>
      </c>
      <c r="BQ2869" s="27">
        <v>13924.0161110873</v>
      </c>
      <c r="BR2869" s="27">
        <v>1.34877993691318</v>
      </c>
      <c r="BS2869" s="27">
        <v>27813.8211943865</v>
      </c>
      <c r="BU2869">
        <f t="shared" si="176"/>
        <v>103987.618221632</v>
      </c>
      <c r="BV2869">
        <f t="shared" si="177"/>
        <v>174503.16934259</v>
      </c>
      <c r="BW2869" s="29">
        <v>2864</v>
      </c>
      <c r="BX2869">
        <f t="shared" si="178"/>
        <v>0</v>
      </c>
      <c r="BY2869">
        <f t="shared" si="179"/>
        <v>1</v>
      </c>
    </row>
    <row r="2870" spans="1:77">
      <c r="A2870" s="15">
        <v>2865</v>
      </c>
      <c r="BP2870" s="27">
        <v>0.839481009918307</v>
      </c>
      <c r="BQ2870" s="27">
        <v>15439.6346751531</v>
      </c>
      <c r="BR2870" s="27">
        <v>1.4467276882136</v>
      </c>
      <c r="BS2870" s="27">
        <v>27334.2366772577</v>
      </c>
      <c r="BU2870">
        <f t="shared" si="176"/>
        <v>110482.516812593</v>
      </c>
      <c r="BV2870">
        <f t="shared" si="177"/>
        <v>189674.916554782</v>
      </c>
      <c r="BW2870" s="29">
        <v>2865</v>
      </c>
      <c r="BX2870">
        <f t="shared" si="178"/>
        <v>0</v>
      </c>
      <c r="BY2870">
        <f t="shared" si="179"/>
        <v>1</v>
      </c>
    </row>
    <row r="2871" spans="1:77">
      <c r="A2871" s="15">
        <v>2866</v>
      </c>
      <c r="BP2871" s="27">
        <v>0.761251525917903</v>
      </c>
      <c r="BQ2871" s="27">
        <v>14945.0741167747</v>
      </c>
      <c r="BR2871" s="27">
        <v>1.30892371006337</v>
      </c>
      <c r="BS2871" s="27">
        <v>31885.0337869565</v>
      </c>
      <c r="BU2871">
        <f t="shared" si="176"/>
        <v>99242.6547709107</v>
      </c>
      <c r="BV2871">
        <f t="shared" si="177"/>
        <v>164453.52272255</v>
      </c>
      <c r="BW2871" s="29">
        <v>2866</v>
      </c>
      <c r="BX2871">
        <f t="shared" si="178"/>
        <v>0</v>
      </c>
      <c r="BY2871">
        <f t="shared" si="179"/>
        <v>1</v>
      </c>
    </row>
    <row r="2872" spans="1:77">
      <c r="A2872" s="15">
        <v>2867</v>
      </c>
      <c r="BP2872" s="27">
        <v>0.749556175127455</v>
      </c>
      <c r="BQ2872" s="27">
        <v>16635.6965921435</v>
      </c>
      <c r="BR2872" s="27">
        <v>1.27748231562878</v>
      </c>
      <c r="BS2872" s="27">
        <v>32326.2547248283</v>
      </c>
      <c r="BU2872">
        <f t="shared" si="176"/>
        <v>95797.7296769748</v>
      </c>
      <c r="BV2872">
        <f t="shared" si="177"/>
        <v>159296.092619489</v>
      </c>
      <c r="BW2872" s="29">
        <v>2867</v>
      </c>
      <c r="BX2872">
        <f t="shared" si="178"/>
        <v>0</v>
      </c>
      <c r="BY2872">
        <f t="shared" si="179"/>
        <v>1</v>
      </c>
    </row>
    <row r="2873" spans="1:77">
      <c r="A2873" s="15">
        <v>2868</v>
      </c>
      <c r="BP2873" s="27">
        <v>0.810938764211845</v>
      </c>
      <c r="BQ2873" s="27">
        <v>18058.1439603217</v>
      </c>
      <c r="BR2873" s="27">
        <v>1.40088403001994</v>
      </c>
      <c r="BS2873" s="27">
        <v>37102.6198763115</v>
      </c>
      <c r="BU2873">
        <f t="shared" si="176"/>
        <v>103582.670671455</v>
      </c>
      <c r="BV2873">
        <f t="shared" si="177"/>
        <v>173029.98462668</v>
      </c>
      <c r="BW2873" s="29">
        <v>2868</v>
      </c>
      <c r="BX2873">
        <f t="shared" si="178"/>
        <v>0</v>
      </c>
      <c r="BY2873">
        <f t="shared" si="179"/>
        <v>1</v>
      </c>
    </row>
    <row r="2874" spans="1:77">
      <c r="A2874" s="15">
        <v>2869</v>
      </c>
      <c r="BP2874" s="27">
        <v>0.849624412022677</v>
      </c>
      <c r="BQ2874" s="27">
        <v>11232.6012472515</v>
      </c>
      <c r="BR2874" s="27">
        <v>1.44227185223549</v>
      </c>
      <c r="BS2874" s="27">
        <v>23612.596006311</v>
      </c>
      <c r="BU2874">
        <f t="shared" si="176"/>
        <v>116211.06055615</v>
      </c>
      <c r="BV2874">
        <f t="shared" si="177"/>
        <v>192728.181829013</v>
      </c>
      <c r="BW2874" s="29">
        <v>2869</v>
      </c>
      <c r="BX2874">
        <f t="shared" si="178"/>
        <v>0</v>
      </c>
      <c r="BY2874">
        <f t="shared" si="179"/>
        <v>1</v>
      </c>
    </row>
    <row r="2875" spans="1:77">
      <c r="A2875" s="15">
        <v>2870</v>
      </c>
      <c r="BP2875" s="27">
        <v>0.857296286740795</v>
      </c>
      <c r="BQ2875" s="27">
        <v>16248.1968122417</v>
      </c>
      <c r="BR2875" s="27">
        <v>1.47308613039413</v>
      </c>
      <c r="BS2875" s="27">
        <v>30820.553932093</v>
      </c>
      <c r="BU2875">
        <f t="shared" si="176"/>
        <v>112346.246198878</v>
      </c>
      <c r="BV2875">
        <f t="shared" si="177"/>
        <v>190142.365627027</v>
      </c>
      <c r="BW2875" s="29">
        <v>2870</v>
      </c>
      <c r="BX2875">
        <f t="shared" si="178"/>
        <v>0</v>
      </c>
      <c r="BY2875">
        <f t="shared" si="179"/>
        <v>1</v>
      </c>
    </row>
    <row r="2876" spans="1:77">
      <c r="A2876" s="15">
        <v>2871</v>
      </c>
      <c r="BP2876" s="27">
        <v>0.834037834038052</v>
      </c>
      <c r="BQ2876" s="27">
        <v>12431.2727542401</v>
      </c>
      <c r="BR2876" s="27">
        <v>1.44818264189327</v>
      </c>
      <c r="BS2876" s="27">
        <v>26460.0090168862</v>
      </c>
      <c r="BU2876">
        <f t="shared" si="176"/>
        <v>112674.402351468</v>
      </c>
      <c r="BV2876">
        <f t="shared" si="177"/>
        <v>190767.387267104</v>
      </c>
      <c r="BW2876" s="29">
        <v>2871</v>
      </c>
      <c r="BX2876">
        <f t="shared" si="178"/>
        <v>0</v>
      </c>
      <c r="BY2876">
        <f t="shared" si="179"/>
        <v>1</v>
      </c>
    </row>
    <row r="2877" spans="1:77">
      <c r="A2877" s="15">
        <v>2872</v>
      </c>
      <c r="BP2877" s="27">
        <v>0.771960594976214</v>
      </c>
      <c r="BQ2877" s="27">
        <v>12857.1742495236</v>
      </c>
      <c r="BR2877" s="27">
        <v>1.35017371577361</v>
      </c>
      <c r="BS2877" s="27">
        <v>25778.4236465251</v>
      </c>
      <c r="BU2877">
        <f t="shared" si="176"/>
        <v>102936.914996908</v>
      </c>
      <c r="BV2877">
        <f t="shared" si="177"/>
        <v>176747.633719517</v>
      </c>
      <c r="BW2877" s="29">
        <v>2872</v>
      </c>
      <c r="BX2877">
        <f t="shared" si="178"/>
        <v>0</v>
      </c>
      <c r="BY2877">
        <f t="shared" si="179"/>
        <v>1</v>
      </c>
    </row>
    <row r="2878" spans="1:77">
      <c r="A2878" s="15">
        <v>2873</v>
      </c>
      <c r="BP2878" s="27">
        <v>0.832522791734915</v>
      </c>
      <c r="BQ2878" s="27">
        <v>12317.8062664541</v>
      </c>
      <c r="BR2878" s="27">
        <v>1.42391592626316</v>
      </c>
      <c r="BS2878" s="27">
        <v>26036.0436450658</v>
      </c>
      <c r="BU2878">
        <f t="shared" si="176"/>
        <v>112560.612493783</v>
      </c>
      <c r="BV2878">
        <f t="shared" si="177"/>
        <v>187551.345294409</v>
      </c>
      <c r="BW2878" s="29">
        <v>2873</v>
      </c>
      <c r="BX2878">
        <f t="shared" si="178"/>
        <v>0</v>
      </c>
      <c r="BY2878">
        <f t="shared" si="179"/>
        <v>1</v>
      </c>
    </row>
    <row r="2879" spans="1:77">
      <c r="A2879" s="15">
        <v>2874</v>
      </c>
      <c r="BP2879" s="27">
        <v>0.8037102539411</v>
      </c>
      <c r="BQ2879" s="27">
        <v>11036.8477589779</v>
      </c>
      <c r="BR2879" s="27">
        <v>1.3775892430695</v>
      </c>
      <c r="BS2879" s="27">
        <v>26493.3955004757</v>
      </c>
      <c r="BU2879">
        <f t="shared" si="176"/>
        <v>109519.690332187</v>
      </c>
      <c r="BV2879">
        <f t="shared" si="177"/>
        <v>180144.990959949</v>
      </c>
      <c r="BW2879" s="29">
        <v>2874</v>
      </c>
      <c r="BX2879">
        <f t="shared" si="178"/>
        <v>0</v>
      </c>
      <c r="BY2879">
        <f t="shared" si="179"/>
        <v>1</v>
      </c>
    </row>
    <row r="2880" spans="1:77">
      <c r="A2880" s="15">
        <v>2875</v>
      </c>
      <c r="BP2880" s="27">
        <v>0.786162285224676</v>
      </c>
      <c r="BQ2880" s="27">
        <v>14646.3686417786</v>
      </c>
      <c r="BR2880" s="27">
        <v>1.337031714072</v>
      </c>
      <c r="BS2880" s="27">
        <v>31057.3543707212</v>
      </c>
      <c r="BU2880">
        <f t="shared" si="176"/>
        <v>103277.974141923</v>
      </c>
      <c r="BV2880">
        <f t="shared" si="177"/>
        <v>169497.402740078</v>
      </c>
      <c r="BW2880" s="29">
        <v>2875</v>
      </c>
      <c r="BX2880">
        <f t="shared" si="178"/>
        <v>0</v>
      </c>
      <c r="BY2880">
        <f t="shared" si="179"/>
        <v>1</v>
      </c>
    </row>
    <row r="2881" spans="1:77">
      <c r="A2881" s="15">
        <v>2876</v>
      </c>
      <c r="BP2881" s="27">
        <v>0.788153679728584</v>
      </c>
      <c r="BQ2881" s="27">
        <v>12040.5483286172</v>
      </c>
      <c r="BR2881" s="27">
        <v>1.32660478327843</v>
      </c>
      <c r="BS2881" s="27">
        <v>25693.8953998273</v>
      </c>
      <c r="BU2881">
        <f t="shared" si="176"/>
        <v>106182.50363067</v>
      </c>
      <c r="BV2881">
        <f t="shared" si="177"/>
        <v>173296.822091937</v>
      </c>
      <c r="BW2881" s="29">
        <v>2876</v>
      </c>
      <c r="BX2881">
        <f t="shared" si="178"/>
        <v>0</v>
      </c>
      <c r="BY2881">
        <f t="shared" si="179"/>
        <v>1</v>
      </c>
    </row>
    <row r="2882" spans="1:77">
      <c r="A2882" s="15">
        <v>2877</v>
      </c>
      <c r="BP2882" s="27">
        <v>0.821825815701015</v>
      </c>
      <c r="BQ2882" s="27">
        <v>17708.2522645992</v>
      </c>
      <c r="BR2882" s="27">
        <v>1.39010454764543</v>
      </c>
      <c r="BS2882" s="27">
        <v>35874.53071702</v>
      </c>
      <c r="BU2882">
        <f t="shared" si="176"/>
        <v>105565.620090553</v>
      </c>
      <c r="BV2882">
        <f t="shared" si="177"/>
        <v>172641.151429794</v>
      </c>
      <c r="BW2882" s="29">
        <v>2877</v>
      </c>
      <c r="BX2882">
        <f t="shared" si="178"/>
        <v>0</v>
      </c>
      <c r="BY2882">
        <f t="shared" si="179"/>
        <v>1</v>
      </c>
    </row>
    <row r="2883" spans="1:77">
      <c r="A2883" s="15">
        <v>2878</v>
      </c>
      <c r="BP2883" s="27">
        <v>0.735174591530398</v>
      </c>
      <c r="BQ2883" s="27">
        <v>15833.1311257333</v>
      </c>
      <c r="BR2883" s="27">
        <v>1.25033495002935</v>
      </c>
      <c r="BS2883" s="27">
        <v>30736.7347686831</v>
      </c>
      <c r="BU2883">
        <f t="shared" si="176"/>
        <v>94443.0576038264</v>
      </c>
      <c r="BV2883">
        <f t="shared" si="177"/>
        <v>156813.507735719</v>
      </c>
      <c r="BW2883" s="29">
        <v>2878</v>
      </c>
      <c r="BX2883">
        <f t="shared" si="178"/>
        <v>0</v>
      </c>
      <c r="BY2883">
        <f t="shared" si="179"/>
        <v>1</v>
      </c>
    </row>
    <row r="2884" spans="1:77">
      <c r="A2884" s="15">
        <v>2879</v>
      </c>
      <c r="BP2884" s="27">
        <v>0.810646503759779</v>
      </c>
      <c r="BQ2884" s="27">
        <v>16781.5374753698</v>
      </c>
      <c r="BR2884" s="27">
        <v>1.38919674688267</v>
      </c>
      <c r="BS2884" s="27">
        <v>31012.6470604108</v>
      </c>
      <c r="BU2884">
        <f t="shared" si="176"/>
        <v>104815.438088597</v>
      </c>
      <c r="BV2884">
        <f t="shared" si="177"/>
        <v>177366.86497199</v>
      </c>
      <c r="BW2884" s="29">
        <v>2879</v>
      </c>
      <c r="BX2884">
        <f t="shared" si="178"/>
        <v>0</v>
      </c>
      <c r="BY2884">
        <f t="shared" si="179"/>
        <v>1</v>
      </c>
    </row>
    <row r="2885" spans="1:77">
      <c r="A2885" s="15">
        <v>2880</v>
      </c>
      <c r="BP2885" s="27">
        <v>0.826517502913363</v>
      </c>
      <c r="BQ2885" s="27">
        <v>15934.3661129434</v>
      </c>
      <c r="BR2885" s="27">
        <v>1.42586435285509</v>
      </c>
      <c r="BS2885" s="27">
        <v>28661.4076768886</v>
      </c>
      <c r="BU2885">
        <f t="shared" si="176"/>
        <v>108043.259324061</v>
      </c>
      <c r="BV2885">
        <f t="shared" si="177"/>
        <v>185218.245251375</v>
      </c>
      <c r="BW2885" s="29">
        <v>2880</v>
      </c>
      <c r="BX2885">
        <f t="shared" si="178"/>
        <v>0</v>
      </c>
      <c r="BY2885">
        <f t="shared" si="179"/>
        <v>1</v>
      </c>
    </row>
    <row r="2886" spans="1:77">
      <c r="A2886" s="15">
        <v>2881</v>
      </c>
      <c r="BP2886" s="27">
        <v>0.80115679191045</v>
      </c>
      <c r="BQ2886" s="27">
        <v>16917.0075361623</v>
      </c>
      <c r="BR2886" s="27">
        <v>1.3670599501792</v>
      </c>
      <c r="BS2886" s="27">
        <v>37097.4458887625</v>
      </c>
      <c r="BU2886">
        <f t="shared" si="176"/>
        <v>103256.511250405</v>
      </c>
      <c r="BV2886">
        <f t="shared" si="177"/>
        <v>167961.546638118</v>
      </c>
      <c r="BW2886" s="29">
        <v>2881</v>
      </c>
      <c r="BX2886">
        <f t="shared" si="178"/>
        <v>0</v>
      </c>
      <c r="BY2886">
        <f t="shared" si="179"/>
        <v>1</v>
      </c>
    </row>
    <row r="2887" spans="1:77">
      <c r="A2887" s="15">
        <v>2882</v>
      </c>
      <c r="BP2887" s="27">
        <v>0.809428222710668</v>
      </c>
      <c r="BQ2887" s="27">
        <v>19028.0826741689</v>
      </c>
      <c r="BR2887" s="27">
        <v>1.40175397804369</v>
      </c>
      <c r="BS2887" s="27">
        <v>37212.4234044287</v>
      </c>
      <c r="BU2887">
        <f t="shared" ref="BU2887:BU2950" si="180">BP2887*$BV$1-BQ2887</f>
        <v>102386.150732431</v>
      </c>
      <c r="BV2887">
        <f t="shared" ref="BV2887:BV2950" si="181">BR2887*$BV$1-BS2887</f>
        <v>173050.673302125</v>
      </c>
      <c r="BW2887" s="29">
        <v>2882</v>
      </c>
      <c r="BX2887">
        <f t="shared" ref="BX2887:BX2950" si="182">IF(BU2887=MAX($BU2887:$BV2887),1,0)</f>
        <v>0</v>
      </c>
      <c r="BY2887">
        <f t="shared" ref="BY2887:BY2950" si="183">IF(BV2887=MAX($BU2887:$BV2887),1,0)</f>
        <v>1</v>
      </c>
    </row>
    <row r="2888" spans="1:77">
      <c r="A2888" s="15">
        <v>2883</v>
      </c>
      <c r="BP2888" s="27">
        <v>0.860825670666673</v>
      </c>
      <c r="BQ2888" s="27">
        <v>14544.2925202359</v>
      </c>
      <c r="BR2888" s="27">
        <v>1.46389012268376</v>
      </c>
      <c r="BS2888" s="27">
        <v>28650.0142302901</v>
      </c>
      <c r="BU2888">
        <f t="shared" si="180"/>
        <v>114579.558079765</v>
      </c>
      <c r="BV2888">
        <f t="shared" si="181"/>
        <v>190933.504172274</v>
      </c>
      <c r="BW2888" s="29">
        <v>2883</v>
      </c>
      <c r="BX2888">
        <f t="shared" si="182"/>
        <v>0</v>
      </c>
      <c r="BY2888">
        <f t="shared" si="183"/>
        <v>1</v>
      </c>
    </row>
    <row r="2889" spans="1:77">
      <c r="A2889" s="15">
        <v>2884</v>
      </c>
      <c r="BP2889" s="27">
        <v>0.801870089636108</v>
      </c>
      <c r="BQ2889" s="27">
        <v>12298.7409784318</v>
      </c>
      <c r="BR2889" s="27">
        <v>1.362470577888</v>
      </c>
      <c r="BS2889" s="27">
        <v>28947.4666208912</v>
      </c>
      <c r="BU2889">
        <f t="shared" si="180"/>
        <v>107981.772466984</v>
      </c>
      <c r="BV2889">
        <f t="shared" si="181"/>
        <v>175423.120062309</v>
      </c>
      <c r="BW2889" s="29">
        <v>2884</v>
      </c>
      <c r="BX2889">
        <f t="shared" si="182"/>
        <v>0</v>
      </c>
      <c r="BY2889">
        <f t="shared" si="183"/>
        <v>1</v>
      </c>
    </row>
    <row r="2890" spans="1:77">
      <c r="A2890" s="15">
        <v>2885</v>
      </c>
      <c r="BP2890" s="27">
        <v>0.814712210955108</v>
      </c>
      <c r="BQ2890" s="27">
        <v>13625.0227072801</v>
      </c>
      <c r="BR2890" s="27">
        <v>1.39925639566503</v>
      </c>
      <c r="BS2890" s="27">
        <v>27791.042895244</v>
      </c>
      <c r="BU2890">
        <f t="shared" si="180"/>
        <v>108581.808935986</v>
      </c>
      <c r="BV2890">
        <f t="shared" si="181"/>
        <v>182097.416454511</v>
      </c>
      <c r="BW2890" s="29">
        <v>2885</v>
      </c>
      <c r="BX2890">
        <f t="shared" si="182"/>
        <v>0</v>
      </c>
      <c r="BY2890">
        <f t="shared" si="183"/>
        <v>1</v>
      </c>
    </row>
    <row r="2891" spans="1:77">
      <c r="A2891" s="15">
        <v>2886</v>
      </c>
      <c r="BP2891" s="27">
        <v>0.855393985081988</v>
      </c>
      <c r="BQ2891" s="27">
        <v>18075.1183818735</v>
      </c>
      <c r="BR2891" s="27">
        <v>1.4766153397771</v>
      </c>
      <c r="BS2891" s="27">
        <v>33215.4174081383</v>
      </c>
      <c r="BU2891">
        <f t="shared" si="180"/>
        <v>110233.979380425</v>
      </c>
      <c r="BV2891">
        <f t="shared" si="181"/>
        <v>188276.883558427</v>
      </c>
      <c r="BW2891" s="29">
        <v>2886</v>
      </c>
      <c r="BX2891">
        <f t="shared" si="182"/>
        <v>0</v>
      </c>
      <c r="BY2891">
        <f t="shared" si="183"/>
        <v>1</v>
      </c>
    </row>
    <row r="2892" spans="1:77">
      <c r="A2892" s="15">
        <v>2887</v>
      </c>
      <c r="BP2892" s="27">
        <v>0.796073999760216</v>
      </c>
      <c r="BQ2892" s="27">
        <v>18822.2635569214</v>
      </c>
      <c r="BR2892" s="27">
        <v>1.35010265176657</v>
      </c>
      <c r="BS2892" s="27">
        <v>32486.6108561615</v>
      </c>
      <c r="BU2892">
        <f t="shared" si="180"/>
        <v>100588.836407111</v>
      </c>
      <c r="BV2892">
        <f t="shared" si="181"/>
        <v>170028.786908823</v>
      </c>
      <c r="BW2892" s="29">
        <v>2887</v>
      </c>
      <c r="BX2892">
        <f t="shared" si="182"/>
        <v>0</v>
      </c>
      <c r="BY2892">
        <f t="shared" si="183"/>
        <v>1</v>
      </c>
    </row>
    <row r="2893" spans="1:77">
      <c r="A2893" s="15">
        <v>2888</v>
      </c>
      <c r="BP2893" s="27">
        <v>0.766441501535718</v>
      </c>
      <c r="BQ2893" s="27">
        <v>18093.6029584129</v>
      </c>
      <c r="BR2893" s="27">
        <v>1.29501479075267</v>
      </c>
      <c r="BS2893" s="27">
        <v>34440.014277862</v>
      </c>
      <c r="BU2893">
        <f t="shared" si="180"/>
        <v>96872.6222719448</v>
      </c>
      <c r="BV2893">
        <f t="shared" si="181"/>
        <v>159812.204335039</v>
      </c>
      <c r="BW2893" s="29">
        <v>2888</v>
      </c>
      <c r="BX2893">
        <f t="shared" si="182"/>
        <v>0</v>
      </c>
      <c r="BY2893">
        <f t="shared" si="183"/>
        <v>1</v>
      </c>
    </row>
    <row r="2894" spans="1:77">
      <c r="A2894" s="15">
        <v>2889</v>
      </c>
      <c r="BP2894" s="27">
        <v>0.850844620644072</v>
      </c>
      <c r="BQ2894" s="27">
        <v>12369.755420284</v>
      </c>
      <c r="BR2894" s="27">
        <v>1.47121579244462</v>
      </c>
      <c r="BS2894" s="27">
        <v>25524.0765265492</v>
      </c>
      <c r="BU2894">
        <f t="shared" si="180"/>
        <v>115256.937676327</v>
      </c>
      <c r="BV2894">
        <f t="shared" si="181"/>
        <v>195158.292340144</v>
      </c>
      <c r="BW2894" s="29">
        <v>2889</v>
      </c>
      <c r="BX2894">
        <f t="shared" si="182"/>
        <v>0</v>
      </c>
      <c r="BY2894">
        <f t="shared" si="183"/>
        <v>1</v>
      </c>
    </row>
    <row r="2895" spans="1:77">
      <c r="A2895" s="15">
        <v>2890</v>
      </c>
      <c r="BP2895" s="27">
        <v>0.760570324680424</v>
      </c>
      <c r="BQ2895" s="27">
        <v>11911.2531188497</v>
      </c>
      <c r="BR2895" s="27">
        <v>1.31025997533983</v>
      </c>
      <c r="BS2895" s="27">
        <v>28897.2081252888</v>
      </c>
      <c r="BU2895">
        <f t="shared" si="180"/>
        <v>102174.295583214</v>
      </c>
      <c r="BV2895">
        <f t="shared" si="181"/>
        <v>167641.788175685</v>
      </c>
      <c r="BW2895" s="29">
        <v>2890</v>
      </c>
      <c r="BX2895">
        <f t="shared" si="182"/>
        <v>0</v>
      </c>
      <c r="BY2895">
        <f t="shared" si="183"/>
        <v>1</v>
      </c>
    </row>
    <row r="2896" spans="1:77">
      <c r="A2896" s="15">
        <v>2891</v>
      </c>
      <c r="BP2896" s="27">
        <v>0.81887027502862</v>
      </c>
      <c r="BQ2896" s="27">
        <v>15168.7740507324</v>
      </c>
      <c r="BR2896" s="27">
        <v>1.42214627080557</v>
      </c>
      <c r="BS2896" s="27">
        <v>28842.0374948932</v>
      </c>
      <c r="BU2896">
        <f t="shared" si="180"/>
        <v>107661.767203561</v>
      </c>
      <c r="BV2896">
        <f t="shared" si="181"/>
        <v>184479.903125942</v>
      </c>
      <c r="BW2896" s="29">
        <v>2891</v>
      </c>
      <c r="BX2896">
        <f t="shared" si="182"/>
        <v>0</v>
      </c>
      <c r="BY2896">
        <f t="shared" si="183"/>
        <v>1</v>
      </c>
    </row>
    <row r="2897" spans="1:77">
      <c r="A2897" s="15">
        <v>2892</v>
      </c>
      <c r="BP2897" s="27">
        <v>0.804683019442217</v>
      </c>
      <c r="BQ2897" s="27">
        <v>15522.6314965336</v>
      </c>
      <c r="BR2897" s="27">
        <v>1.35684548127183</v>
      </c>
      <c r="BS2897" s="27">
        <v>33364.4949071319</v>
      </c>
      <c r="BU2897">
        <f t="shared" si="180"/>
        <v>105179.821419799</v>
      </c>
      <c r="BV2897">
        <f t="shared" si="181"/>
        <v>170162.327283642</v>
      </c>
      <c r="BW2897" s="29">
        <v>2892</v>
      </c>
      <c r="BX2897">
        <f t="shared" si="182"/>
        <v>0</v>
      </c>
      <c r="BY2897">
        <f t="shared" si="183"/>
        <v>1</v>
      </c>
    </row>
    <row r="2898" spans="1:77">
      <c r="A2898" s="15">
        <v>2893</v>
      </c>
      <c r="BP2898" s="27">
        <v>0.819490758403674</v>
      </c>
      <c r="BQ2898" s="27">
        <v>12788.3493296099</v>
      </c>
      <c r="BR2898" s="27">
        <v>1.40178783793779</v>
      </c>
      <c r="BS2898" s="27">
        <v>28307.8589236955</v>
      </c>
      <c r="BU2898">
        <f t="shared" si="180"/>
        <v>110135.264430941</v>
      </c>
      <c r="BV2898">
        <f t="shared" si="181"/>
        <v>181960.316766973</v>
      </c>
      <c r="BW2898" s="29">
        <v>2893</v>
      </c>
      <c r="BX2898">
        <f t="shared" si="182"/>
        <v>0</v>
      </c>
      <c r="BY2898">
        <f t="shared" si="183"/>
        <v>1</v>
      </c>
    </row>
    <row r="2899" spans="1:77">
      <c r="A2899" s="15">
        <v>2894</v>
      </c>
      <c r="BP2899" s="27">
        <v>0.824832441341984</v>
      </c>
      <c r="BQ2899" s="27">
        <v>20665.1302299289</v>
      </c>
      <c r="BR2899" s="27">
        <v>1.42328796310453</v>
      </c>
      <c r="BS2899" s="27">
        <v>36497.863345689</v>
      </c>
      <c r="BU2899">
        <f t="shared" si="180"/>
        <v>103059.735971369</v>
      </c>
      <c r="BV2899">
        <f t="shared" si="181"/>
        <v>176995.33111999</v>
      </c>
      <c r="BW2899" s="29">
        <v>2894</v>
      </c>
      <c r="BX2899">
        <f t="shared" si="182"/>
        <v>0</v>
      </c>
      <c r="BY2899">
        <f t="shared" si="183"/>
        <v>1</v>
      </c>
    </row>
    <row r="2900" spans="1:77">
      <c r="A2900" s="15">
        <v>2895</v>
      </c>
      <c r="BP2900" s="27">
        <v>0.803977382569465</v>
      </c>
      <c r="BQ2900" s="27">
        <v>13836.5441235128</v>
      </c>
      <c r="BR2900" s="27">
        <v>1.40047047550758</v>
      </c>
      <c r="BS2900" s="27">
        <v>28766.6388350991</v>
      </c>
      <c r="BU2900">
        <f t="shared" si="180"/>
        <v>106760.063261907</v>
      </c>
      <c r="BV2900">
        <f t="shared" si="181"/>
        <v>181303.932491038</v>
      </c>
      <c r="BW2900" s="29">
        <v>2895</v>
      </c>
      <c r="BX2900">
        <f t="shared" si="182"/>
        <v>0</v>
      </c>
      <c r="BY2900">
        <f t="shared" si="183"/>
        <v>1</v>
      </c>
    </row>
    <row r="2901" spans="1:77">
      <c r="A2901" s="15">
        <v>2896</v>
      </c>
      <c r="BP2901" s="27">
        <v>0.811766297623911</v>
      </c>
      <c r="BQ2901" s="27">
        <v>15422.3301687128</v>
      </c>
      <c r="BR2901" s="27">
        <v>1.40344530350334</v>
      </c>
      <c r="BS2901" s="27">
        <v>30424.335486904</v>
      </c>
      <c r="BU2901">
        <f t="shared" si="180"/>
        <v>106342.614474874</v>
      </c>
      <c r="BV2901">
        <f t="shared" si="181"/>
        <v>180092.460038597</v>
      </c>
      <c r="BW2901" s="29">
        <v>2896</v>
      </c>
      <c r="BX2901">
        <f t="shared" si="182"/>
        <v>0</v>
      </c>
      <c r="BY2901">
        <f t="shared" si="183"/>
        <v>1</v>
      </c>
    </row>
    <row r="2902" spans="1:77">
      <c r="A2902" s="15">
        <v>2897</v>
      </c>
      <c r="BP2902" s="27">
        <v>0.821831529034317</v>
      </c>
      <c r="BQ2902" s="27">
        <v>17377.7642217879</v>
      </c>
      <c r="BR2902" s="27">
        <v>1.39871508515326</v>
      </c>
      <c r="BS2902" s="27">
        <v>33720.2521062318</v>
      </c>
      <c r="BU2902">
        <f t="shared" si="180"/>
        <v>105896.96513336</v>
      </c>
      <c r="BV2902">
        <f t="shared" si="181"/>
        <v>176087.010666757</v>
      </c>
      <c r="BW2902" s="29">
        <v>2897</v>
      </c>
      <c r="BX2902">
        <f t="shared" si="182"/>
        <v>0</v>
      </c>
      <c r="BY2902">
        <f t="shared" si="183"/>
        <v>1</v>
      </c>
    </row>
    <row r="2903" spans="1:77">
      <c r="A2903" s="15">
        <v>2898</v>
      </c>
      <c r="BP2903" s="27">
        <v>0.810823128652175</v>
      </c>
      <c r="BQ2903" s="27">
        <v>11977.081364528</v>
      </c>
      <c r="BR2903" s="27">
        <v>1.39241325817198</v>
      </c>
      <c r="BS2903" s="27">
        <v>24467.1328913331</v>
      </c>
      <c r="BU2903">
        <f t="shared" si="180"/>
        <v>109646.387933298</v>
      </c>
      <c r="BV2903">
        <f t="shared" si="181"/>
        <v>184394.855834464</v>
      </c>
      <c r="BW2903" s="29">
        <v>2898</v>
      </c>
      <c r="BX2903">
        <f t="shared" si="182"/>
        <v>0</v>
      </c>
      <c r="BY2903">
        <f t="shared" si="183"/>
        <v>1</v>
      </c>
    </row>
    <row r="2904" spans="1:77">
      <c r="A2904" s="15">
        <v>2899</v>
      </c>
      <c r="BP2904" s="27">
        <v>0.80017640124552</v>
      </c>
      <c r="BQ2904" s="27">
        <v>11600.8973882627</v>
      </c>
      <c r="BR2904" s="27">
        <v>1.36196063276955</v>
      </c>
      <c r="BS2904" s="27">
        <v>24253.5121678699</v>
      </c>
      <c r="BU2904">
        <f t="shared" si="180"/>
        <v>108425.562798565</v>
      </c>
      <c r="BV2904">
        <f t="shared" si="181"/>
        <v>180040.582747563</v>
      </c>
      <c r="BW2904" s="29">
        <v>2899</v>
      </c>
      <c r="BX2904">
        <f t="shared" si="182"/>
        <v>0</v>
      </c>
      <c r="BY2904">
        <f t="shared" si="183"/>
        <v>1</v>
      </c>
    </row>
    <row r="2905" spans="1:77">
      <c r="A2905" s="15">
        <v>2900</v>
      </c>
      <c r="BP2905" s="27">
        <v>0.827084830412633</v>
      </c>
      <c r="BQ2905" s="27">
        <v>17385.4307832269</v>
      </c>
      <c r="BR2905" s="27">
        <v>1.4622124054801</v>
      </c>
      <c r="BS2905" s="27">
        <v>35117.6766934888</v>
      </c>
      <c r="BU2905">
        <f t="shared" si="180"/>
        <v>106677.293778668</v>
      </c>
      <c r="BV2905">
        <f t="shared" si="181"/>
        <v>184214.184128525</v>
      </c>
      <c r="BW2905" s="29">
        <v>2900</v>
      </c>
      <c r="BX2905">
        <f t="shared" si="182"/>
        <v>0</v>
      </c>
      <c r="BY2905">
        <f t="shared" si="183"/>
        <v>1</v>
      </c>
    </row>
    <row r="2906" spans="1:77">
      <c r="A2906" s="15">
        <v>2901</v>
      </c>
      <c r="BP2906" s="27">
        <v>0.823662481132657</v>
      </c>
      <c r="BQ2906" s="27">
        <v>17959.3385152045</v>
      </c>
      <c r="BR2906" s="27">
        <v>1.41331787671011</v>
      </c>
      <c r="BS2906" s="27">
        <v>30874.9676500032</v>
      </c>
      <c r="BU2906">
        <f t="shared" si="180"/>
        <v>105590.033654694</v>
      </c>
      <c r="BV2906">
        <f t="shared" si="181"/>
        <v>181122.713856514</v>
      </c>
      <c r="BW2906" s="29">
        <v>2901</v>
      </c>
      <c r="BX2906">
        <f t="shared" si="182"/>
        <v>0</v>
      </c>
      <c r="BY2906">
        <f t="shared" si="183"/>
        <v>1</v>
      </c>
    </row>
    <row r="2907" spans="1:77">
      <c r="A2907" s="15">
        <v>2902</v>
      </c>
      <c r="BP2907" s="27">
        <v>0.812945106490005</v>
      </c>
      <c r="BQ2907" s="27">
        <v>16252.5689225539</v>
      </c>
      <c r="BR2907" s="27">
        <v>1.375805246727</v>
      </c>
      <c r="BS2907" s="27">
        <v>30106.6425567376</v>
      </c>
      <c r="BU2907">
        <f t="shared" si="180"/>
        <v>105689.197050947</v>
      </c>
      <c r="BV2907">
        <f t="shared" si="181"/>
        <v>176264.144452313</v>
      </c>
      <c r="BW2907" s="29">
        <v>2902</v>
      </c>
      <c r="BX2907">
        <f t="shared" si="182"/>
        <v>0</v>
      </c>
      <c r="BY2907">
        <f t="shared" si="183"/>
        <v>1</v>
      </c>
    </row>
    <row r="2908" spans="1:77">
      <c r="A2908" s="15">
        <v>2903</v>
      </c>
      <c r="BP2908" s="27">
        <v>0.811449928736856</v>
      </c>
      <c r="BQ2908" s="27">
        <v>14241.7765980858</v>
      </c>
      <c r="BR2908" s="27">
        <v>1.40651198085895</v>
      </c>
      <c r="BS2908" s="27">
        <v>27633.821490913</v>
      </c>
      <c r="BU2908">
        <f t="shared" si="180"/>
        <v>107475.712712443</v>
      </c>
      <c r="BV2908">
        <f t="shared" si="181"/>
        <v>183342.975637929</v>
      </c>
      <c r="BW2908" s="29">
        <v>2903</v>
      </c>
      <c r="BX2908">
        <f t="shared" si="182"/>
        <v>0</v>
      </c>
      <c r="BY2908">
        <f t="shared" si="183"/>
        <v>1</v>
      </c>
    </row>
    <row r="2909" spans="1:77">
      <c r="A2909" s="15">
        <v>2904</v>
      </c>
      <c r="BP2909" s="27">
        <v>0.867463748785343</v>
      </c>
      <c r="BQ2909" s="27">
        <v>14205.2829136372</v>
      </c>
      <c r="BR2909" s="27">
        <v>1.51891925350082</v>
      </c>
      <c r="BS2909" s="27">
        <v>27692.136005807</v>
      </c>
      <c r="BU2909">
        <f t="shared" si="180"/>
        <v>115914.279404164</v>
      </c>
      <c r="BV2909">
        <f t="shared" si="181"/>
        <v>200145.752019316</v>
      </c>
      <c r="BW2909" s="29">
        <v>2904</v>
      </c>
      <c r="BX2909">
        <f t="shared" si="182"/>
        <v>0</v>
      </c>
      <c r="BY2909">
        <f t="shared" si="183"/>
        <v>1</v>
      </c>
    </row>
    <row r="2910" spans="1:77">
      <c r="A2910" s="15">
        <v>2905</v>
      </c>
      <c r="BP2910" s="27">
        <v>0.814891713983999</v>
      </c>
      <c r="BQ2910" s="27">
        <v>13907.0259203389</v>
      </c>
      <c r="BR2910" s="27">
        <v>1.38990592310506</v>
      </c>
      <c r="BS2910" s="27">
        <v>26048.8927355712</v>
      </c>
      <c r="BU2910">
        <f t="shared" si="180"/>
        <v>108326.731177261</v>
      </c>
      <c r="BV2910">
        <f t="shared" si="181"/>
        <v>182436.995730189</v>
      </c>
      <c r="BW2910" s="29">
        <v>2905</v>
      </c>
      <c r="BX2910">
        <f t="shared" si="182"/>
        <v>0</v>
      </c>
      <c r="BY2910">
        <f t="shared" si="183"/>
        <v>1</v>
      </c>
    </row>
    <row r="2911" spans="1:77">
      <c r="A2911" s="15">
        <v>2906</v>
      </c>
      <c r="BP2911" s="27">
        <v>0.804573064544417</v>
      </c>
      <c r="BQ2911" s="27">
        <v>10853.9784619956</v>
      </c>
      <c r="BR2911" s="27">
        <v>1.37688794362734</v>
      </c>
      <c r="BS2911" s="27">
        <v>25656.5191456179</v>
      </c>
      <c r="BU2911">
        <f t="shared" si="180"/>
        <v>109831.981219667</v>
      </c>
      <c r="BV2911">
        <f t="shared" si="181"/>
        <v>180876.672398483</v>
      </c>
      <c r="BW2911" s="29">
        <v>2906</v>
      </c>
      <c r="BX2911">
        <f t="shared" si="182"/>
        <v>0</v>
      </c>
      <c r="BY2911">
        <f t="shared" si="183"/>
        <v>1</v>
      </c>
    </row>
    <row r="2912" spans="1:77">
      <c r="A2912" s="15">
        <v>2907</v>
      </c>
      <c r="BP2912" s="27">
        <v>0.792634581482058</v>
      </c>
      <c r="BQ2912" s="27">
        <v>15145.5766407497</v>
      </c>
      <c r="BR2912" s="27">
        <v>1.35659259708594</v>
      </c>
      <c r="BS2912" s="27">
        <v>30635.6936791636</v>
      </c>
      <c r="BU2912">
        <f t="shared" si="180"/>
        <v>103749.610581559</v>
      </c>
      <c r="BV2912">
        <f t="shared" si="181"/>
        <v>172853.195883728</v>
      </c>
      <c r="BW2912" s="29">
        <v>2907</v>
      </c>
      <c r="BX2912">
        <f t="shared" si="182"/>
        <v>0</v>
      </c>
      <c r="BY2912">
        <f t="shared" si="183"/>
        <v>1</v>
      </c>
    </row>
    <row r="2913" spans="1:77">
      <c r="A2913" s="15">
        <v>2908</v>
      </c>
      <c r="BP2913" s="27">
        <v>0.764070799080406</v>
      </c>
      <c r="BQ2913" s="27">
        <v>16709.6608529232</v>
      </c>
      <c r="BR2913" s="27">
        <v>1.28342060743598</v>
      </c>
      <c r="BS2913" s="27">
        <v>34399.9935546406</v>
      </c>
      <c r="BU2913">
        <f t="shared" si="180"/>
        <v>97900.9590091377</v>
      </c>
      <c r="BV2913">
        <f t="shared" si="181"/>
        <v>158113.097560757</v>
      </c>
      <c r="BW2913" s="29">
        <v>2908</v>
      </c>
      <c r="BX2913">
        <f t="shared" si="182"/>
        <v>0</v>
      </c>
      <c r="BY2913">
        <f t="shared" si="183"/>
        <v>1</v>
      </c>
    </row>
    <row r="2914" spans="1:77">
      <c r="A2914" s="15">
        <v>2909</v>
      </c>
      <c r="BP2914" s="27">
        <v>0.819225627794403</v>
      </c>
      <c r="BQ2914" s="27">
        <v>13993.0533691101</v>
      </c>
      <c r="BR2914" s="27">
        <v>1.40721995628947</v>
      </c>
      <c r="BS2914" s="27">
        <v>29216.481477259</v>
      </c>
      <c r="BU2914">
        <f t="shared" si="180"/>
        <v>108890.79080005</v>
      </c>
      <c r="BV2914">
        <f t="shared" si="181"/>
        <v>181866.511966162</v>
      </c>
      <c r="BW2914" s="29">
        <v>2909</v>
      </c>
      <c r="BX2914">
        <f t="shared" si="182"/>
        <v>0</v>
      </c>
      <c r="BY2914">
        <f t="shared" si="183"/>
        <v>1</v>
      </c>
    </row>
    <row r="2915" spans="1:77">
      <c r="A2915" s="15">
        <v>2910</v>
      </c>
      <c r="BP2915" s="27">
        <v>0.764516438418341</v>
      </c>
      <c r="BQ2915" s="27">
        <v>11720.6061017892</v>
      </c>
      <c r="BR2915" s="27">
        <v>1.29244714015906</v>
      </c>
      <c r="BS2915" s="27">
        <v>25172.6189626798</v>
      </c>
      <c r="BU2915">
        <f t="shared" si="180"/>
        <v>102956.859660962</v>
      </c>
      <c r="BV2915">
        <f t="shared" si="181"/>
        <v>168694.452061179</v>
      </c>
      <c r="BW2915" s="29">
        <v>2910</v>
      </c>
      <c r="BX2915">
        <f t="shared" si="182"/>
        <v>0</v>
      </c>
      <c r="BY2915">
        <f t="shared" si="183"/>
        <v>1</v>
      </c>
    </row>
    <row r="2916" spans="1:77">
      <c r="A2916" s="15">
        <v>2911</v>
      </c>
      <c r="BP2916" s="27">
        <v>0.841661125480094</v>
      </c>
      <c r="BQ2916" s="27">
        <v>15675.1810201977</v>
      </c>
      <c r="BR2916" s="27">
        <v>1.45904105455679</v>
      </c>
      <c r="BS2916" s="27">
        <v>30012.2022146515</v>
      </c>
      <c r="BU2916">
        <f t="shared" si="180"/>
        <v>110573.987801816</v>
      </c>
      <c r="BV2916">
        <f t="shared" si="181"/>
        <v>188843.955968867</v>
      </c>
      <c r="BW2916" s="29">
        <v>2911</v>
      </c>
      <c r="BX2916">
        <f t="shared" si="182"/>
        <v>0</v>
      </c>
      <c r="BY2916">
        <f t="shared" si="183"/>
        <v>1</v>
      </c>
    </row>
    <row r="2917" spans="1:77">
      <c r="A2917" s="15">
        <v>2912</v>
      </c>
      <c r="BP2917" s="27">
        <v>0.810786875278836</v>
      </c>
      <c r="BQ2917" s="27">
        <v>18409.2388793679</v>
      </c>
      <c r="BR2917" s="27">
        <v>1.33158541282581</v>
      </c>
      <c r="BS2917" s="27">
        <v>33776.1208833807</v>
      </c>
      <c r="BU2917">
        <f t="shared" si="180"/>
        <v>103208.792412457</v>
      </c>
      <c r="BV2917">
        <f t="shared" si="181"/>
        <v>165961.69104049</v>
      </c>
      <c r="BW2917" s="29">
        <v>2912</v>
      </c>
      <c r="BX2917">
        <f t="shared" si="182"/>
        <v>0</v>
      </c>
      <c r="BY2917">
        <f t="shared" si="183"/>
        <v>1</v>
      </c>
    </row>
    <row r="2918" spans="1:77">
      <c r="A2918" s="15">
        <v>2913</v>
      </c>
      <c r="BP2918" s="27">
        <v>0.772352379401111</v>
      </c>
      <c r="BQ2918" s="27">
        <v>18332.0437973133</v>
      </c>
      <c r="BR2918" s="27">
        <v>1.32465030256506</v>
      </c>
      <c r="BS2918" s="27">
        <v>33840.8362012523</v>
      </c>
      <c r="BU2918">
        <f t="shared" si="180"/>
        <v>97520.8131128534</v>
      </c>
      <c r="BV2918">
        <f t="shared" si="181"/>
        <v>164856.709183507</v>
      </c>
      <c r="BW2918" s="29">
        <v>2913</v>
      </c>
      <c r="BX2918">
        <f t="shared" si="182"/>
        <v>0</v>
      </c>
      <c r="BY2918">
        <f t="shared" si="183"/>
        <v>1</v>
      </c>
    </row>
    <row r="2919" spans="1:77">
      <c r="A2919" s="15">
        <v>2914</v>
      </c>
      <c r="BP2919" s="27">
        <v>0.82547524220539</v>
      </c>
      <c r="BQ2919" s="27">
        <v>11344.5401834379</v>
      </c>
      <c r="BR2919" s="27">
        <v>1.44780463574262</v>
      </c>
      <c r="BS2919" s="27">
        <v>27293.0794181434</v>
      </c>
      <c r="BU2919">
        <f t="shared" si="180"/>
        <v>112476.746147371</v>
      </c>
      <c r="BV2919">
        <f t="shared" si="181"/>
        <v>189877.61594325</v>
      </c>
      <c r="BW2919" s="29">
        <v>2914</v>
      </c>
      <c r="BX2919">
        <f t="shared" si="182"/>
        <v>0</v>
      </c>
      <c r="BY2919">
        <f t="shared" si="183"/>
        <v>1</v>
      </c>
    </row>
    <row r="2920" spans="1:77">
      <c r="A2920" s="15">
        <v>2915</v>
      </c>
      <c r="BP2920" s="27">
        <v>0.836866228609131</v>
      </c>
      <c r="BQ2920" s="27">
        <v>14730.4439212337</v>
      </c>
      <c r="BR2920" s="27">
        <v>1.43378741696868</v>
      </c>
      <c r="BS2920" s="27">
        <v>27856.9458952848</v>
      </c>
      <c r="BU2920">
        <f t="shared" si="180"/>
        <v>110799.490370136</v>
      </c>
      <c r="BV2920">
        <f t="shared" si="181"/>
        <v>187211.166650017</v>
      </c>
      <c r="BW2920" s="29">
        <v>2915</v>
      </c>
      <c r="BX2920">
        <f t="shared" si="182"/>
        <v>0</v>
      </c>
      <c r="BY2920">
        <f t="shared" si="183"/>
        <v>1</v>
      </c>
    </row>
    <row r="2921" spans="1:77">
      <c r="A2921" s="15">
        <v>2916</v>
      </c>
      <c r="BP2921" s="27">
        <v>0.850745147231535</v>
      </c>
      <c r="BQ2921" s="27">
        <v>12993.5755147265</v>
      </c>
      <c r="BR2921" s="27">
        <v>1.4461563892206</v>
      </c>
      <c r="BS2921" s="27">
        <v>25294.792406341</v>
      </c>
      <c r="BU2921">
        <f t="shared" si="180"/>
        <v>114618.196570004</v>
      </c>
      <c r="BV2921">
        <f t="shared" si="181"/>
        <v>191628.665976748</v>
      </c>
      <c r="BW2921" s="29">
        <v>2916</v>
      </c>
      <c r="BX2921">
        <f t="shared" si="182"/>
        <v>0</v>
      </c>
      <c r="BY2921">
        <f t="shared" si="183"/>
        <v>1</v>
      </c>
    </row>
    <row r="2922" spans="1:77">
      <c r="A2922" s="15">
        <v>2917</v>
      </c>
      <c r="BP2922" s="27">
        <v>0.751240986128272</v>
      </c>
      <c r="BQ2922" s="27">
        <v>16283.3451168327</v>
      </c>
      <c r="BR2922" s="27">
        <v>1.27998597529068</v>
      </c>
      <c r="BS2922" s="27">
        <v>33706.9832601963</v>
      </c>
      <c r="BU2922">
        <f t="shared" si="180"/>
        <v>96402.8028024082</v>
      </c>
      <c r="BV2922">
        <f t="shared" si="181"/>
        <v>158290.913033406</v>
      </c>
      <c r="BW2922" s="29">
        <v>2917</v>
      </c>
      <c r="BX2922">
        <f t="shared" si="182"/>
        <v>0</v>
      </c>
      <c r="BY2922">
        <f t="shared" si="183"/>
        <v>1</v>
      </c>
    </row>
    <row r="2923" spans="1:77">
      <c r="A2923" s="15">
        <v>2918</v>
      </c>
      <c r="BP2923" s="27">
        <v>0.817505700285153</v>
      </c>
      <c r="BQ2923" s="27">
        <v>14408.9998468384</v>
      </c>
      <c r="BR2923" s="27">
        <v>1.41049080723971</v>
      </c>
      <c r="BS2923" s="27">
        <v>28744.7750994145</v>
      </c>
      <c r="BU2923">
        <f t="shared" si="180"/>
        <v>108216.855195935</v>
      </c>
      <c r="BV2923">
        <f t="shared" si="181"/>
        <v>182828.845986542</v>
      </c>
      <c r="BW2923" s="29">
        <v>2918</v>
      </c>
      <c r="BX2923">
        <f t="shared" si="182"/>
        <v>0</v>
      </c>
      <c r="BY2923">
        <f t="shared" si="183"/>
        <v>1</v>
      </c>
    </row>
    <row r="2924" spans="1:77">
      <c r="A2924" s="15">
        <v>2919</v>
      </c>
      <c r="BP2924" s="27">
        <v>0.833037231288596</v>
      </c>
      <c r="BQ2924" s="27">
        <v>12949.2956542549</v>
      </c>
      <c r="BR2924" s="27">
        <v>1.44517909599914</v>
      </c>
      <c r="BS2924" s="27">
        <v>26587.638707172</v>
      </c>
      <c r="BU2924">
        <f t="shared" si="180"/>
        <v>112006.289039034</v>
      </c>
      <c r="BV2924">
        <f t="shared" si="181"/>
        <v>190189.225692698</v>
      </c>
      <c r="BW2924" s="29">
        <v>2919</v>
      </c>
      <c r="BX2924">
        <f t="shared" si="182"/>
        <v>0</v>
      </c>
      <c r="BY2924">
        <f t="shared" si="183"/>
        <v>1</v>
      </c>
    </row>
    <row r="2925" spans="1:77">
      <c r="A2925" s="15">
        <v>2920</v>
      </c>
      <c r="BP2925" s="27">
        <v>0.822349557931586</v>
      </c>
      <c r="BQ2925" s="27">
        <v>15986.5023311326</v>
      </c>
      <c r="BR2925" s="27">
        <v>1.40695912724938</v>
      </c>
      <c r="BS2925" s="27">
        <v>34903.9088401408</v>
      </c>
      <c r="BU2925">
        <f t="shared" si="180"/>
        <v>107365.931358605</v>
      </c>
      <c r="BV2925">
        <f t="shared" si="181"/>
        <v>176139.960247266</v>
      </c>
      <c r="BW2925" s="29">
        <v>2920</v>
      </c>
      <c r="BX2925">
        <f t="shared" si="182"/>
        <v>0</v>
      </c>
      <c r="BY2925">
        <f t="shared" si="183"/>
        <v>1</v>
      </c>
    </row>
    <row r="2926" spans="1:77">
      <c r="A2926" s="15">
        <v>2921</v>
      </c>
      <c r="BP2926" s="27">
        <v>0.830355383328901</v>
      </c>
      <c r="BQ2926" s="27">
        <v>12941.3474538152</v>
      </c>
      <c r="BR2926" s="27">
        <v>1.44707126338871</v>
      </c>
      <c r="BS2926" s="27">
        <v>26441.7702132522</v>
      </c>
      <c r="BU2926">
        <f t="shared" si="180"/>
        <v>111611.96004552</v>
      </c>
      <c r="BV2926">
        <f t="shared" si="181"/>
        <v>190618.919295054</v>
      </c>
      <c r="BW2926" s="29">
        <v>2921</v>
      </c>
      <c r="BX2926">
        <f t="shared" si="182"/>
        <v>0</v>
      </c>
      <c r="BY2926">
        <f t="shared" si="183"/>
        <v>1</v>
      </c>
    </row>
    <row r="2927" spans="1:77">
      <c r="A2927" s="15">
        <v>2922</v>
      </c>
      <c r="BP2927" s="27">
        <v>0.789643413971053</v>
      </c>
      <c r="BQ2927" s="27">
        <v>16786.1306478887</v>
      </c>
      <c r="BR2927" s="27">
        <v>1.33611123718372</v>
      </c>
      <c r="BS2927" s="27">
        <v>30554.1837694573</v>
      </c>
      <c r="BU2927">
        <f t="shared" si="180"/>
        <v>101660.381447769</v>
      </c>
      <c r="BV2927">
        <f t="shared" si="181"/>
        <v>169862.501808101</v>
      </c>
      <c r="BW2927" s="29">
        <v>2922</v>
      </c>
      <c r="BX2927">
        <f t="shared" si="182"/>
        <v>0</v>
      </c>
      <c r="BY2927">
        <f t="shared" si="183"/>
        <v>1</v>
      </c>
    </row>
    <row r="2928" spans="1:77">
      <c r="A2928" s="15">
        <v>2923</v>
      </c>
      <c r="BP2928" s="27">
        <v>0.812486396077727</v>
      </c>
      <c r="BQ2928" s="27">
        <v>17686.0469798241</v>
      </c>
      <c r="BR2928" s="27">
        <v>1.40066163969083</v>
      </c>
      <c r="BS2928" s="27">
        <v>41125.0911548003</v>
      </c>
      <c r="BU2928">
        <f t="shared" si="180"/>
        <v>104186.912431835</v>
      </c>
      <c r="BV2928">
        <f t="shared" si="181"/>
        <v>168974.154798824</v>
      </c>
      <c r="BW2928" s="29">
        <v>2923</v>
      </c>
      <c r="BX2928">
        <f t="shared" si="182"/>
        <v>0</v>
      </c>
      <c r="BY2928">
        <f t="shared" si="183"/>
        <v>1</v>
      </c>
    </row>
    <row r="2929" spans="1:77">
      <c r="A2929" s="15">
        <v>2924</v>
      </c>
      <c r="BP2929" s="27">
        <v>0.862271914078006</v>
      </c>
      <c r="BQ2929" s="27">
        <v>15157.2375710376</v>
      </c>
      <c r="BR2929" s="27">
        <v>1.47636411508514</v>
      </c>
      <c r="BS2929" s="27">
        <v>29820.1817545662</v>
      </c>
      <c r="BU2929">
        <f t="shared" si="180"/>
        <v>114183.549540663</v>
      </c>
      <c r="BV2929">
        <f t="shared" si="181"/>
        <v>191634.435508204</v>
      </c>
      <c r="BW2929" s="29">
        <v>2924</v>
      </c>
      <c r="BX2929">
        <f t="shared" si="182"/>
        <v>0</v>
      </c>
      <c r="BY2929">
        <f t="shared" si="183"/>
        <v>1</v>
      </c>
    </row>
    <row r="2930" spans="1:77">
      <c r="A2930" s="15">
        <v>2925</v>
      </c>
      <c r="BP2930" s="27">
        <v>0.768977976339659</v>
      </c>
      <c r="BQ2930" s="27">
        <v>13756.2383149125</v>
      </c>
      <c r="BR2930" s="27">
        <v>1.29080600192689</v>
      </c>
      <c r="BS2930" s="27">
        <v>27962.5011287654</v>
      </c>
      <c r="BU2930">
        <f t="shared" si="180"/>
        <v>101590.458136036</v>
      </c>
      <c r="BV2930">
        <f t="shared" si="181"/>
        <v>165658.399160269</v>
      </c>
      <c r="BW2930" s="29">
        <v>2925</v>
      </c>
      <c r="BX2930">
        <f t="shared" si="182"/>
        <v>0</v>
      </c>
      <c r="BY2930">
        <f t="shared" si="183"/>
        <v>1</v>
      </c>
    </row>
    <row r="2931" spans="1:77">
      <c r="A2931" s="15">
        <v>2926</v>
      </c>
      <c r="BP2931" s="27">
        <v>0.769803633795704</v>
      </c>
      <c r="BQ2931" s="27">
        <v>14099.3972729763</v>
      </c>
      <c r="BR2931" s="27">
        <v>1.33049493537103</v>
      </c>
      <c r="BS2931" s="27">
        <v>29232.667799741</v>
      </c>
      <c r="BU2931">
        <f t="shared" si="180"/>
        <v>101371.147796379</v>
      </c>
      <c r="BV2931">
        <f t="shared" si="181"/>
        <v>170341.572505914</v>
      </c>
      <c r="BW2931" s="29">
        <v>2926</v>
      </c>
      <c r="BX2931">
        <f t="shared" si="182"/>
        <v>0</v>
      </c>
      <c r="BY2931">
        <f t="shared" si="183"/>
        <v>1</v>
      </c>
    </row>
    <row r="2932" spans="1:77">
      <c r="A2932" s="15">
        <v>2927</v>
      </c>
      <c r="BP2932" s="27">
        <v>0.809265936672291</v>
      </c>
      <c r="BQ2932" s="27">
        <v>14165.7037747572</v>
      </c>
      <c r="BR2932" s="27">
        <v>1.36539322203479</v>
      </c>
      <c r="BS2932" s="27">
        <v>27137.1490450208</v>
      </c>
      <c r="BU2932">
        <f t="shared" si="180"/>
        <v>107224.186726086</v>
      </c>
      <c r="BV2932">
        <f t="shared" si="181"/>
        <v>177671.834260197</v>
      </c>
      <c r="BW2932" s="29">
        <v>2927</v>
      </c>
      <c r="BX2932">
        <f t="shared" si="182"/>
        <v>0</v>
      </c>
      <c r="BY2932">
        <f t="shared" si="183"/>
        <v>1</v>
      </c>
    </row>
    <row r="2933" spans="1:77">
      <c r="A2933" s="15">
        <v>2928</v>
      </c>
      <c r="BP2933" s="27">
        <v>0.841265034800858</v>
      </c>
      <c r="BQ2933" s="27">
        <v>12953.0320576263</v>
      </c>
      <c r="BR2933" s="27">
        <v>1.43574870032297</v>
      </c>
      <c r="BS2933" s="27">
        <v>26109.7976628997</v>
      </c>
      <c r="BU2933">
        <f t="shared" si="180"/>
        <v>113236.723162502</v>
      </c>
      <c r="BV2933">
        <f t="shared" si="181"/>
        <v>189252.507385546</v>
      </c>
      <c r="BW2933" s="29">
        <v>2928</v>
      </c>
      <c r="BX2933">
        <f t="shared" si="182"/>
        <v>0</v>
      </c>
      <c r="BY2933">
        <f t="shared" si="183"/>
        <v>1</v>
      </c>
    </row>
    <row r="2934" spans="1:77">
      <c r="A2934" s="15">
        <v>2929</v>
      </c>
      <c r="BP2934" s="27">
        <v>0.83912959134681</v>
      </c>
      <c r="BQ2934" s="27">
        <v>13100.9022026973</v>
      </c>
      <c r="BR2934" s="27">
        <v>1.4524939934576</v>
      </c>
      <c r="BS2934" s="27">
        <v>27657.334185942</v>
      </c>
      <c r="BU2934">
        <f t="shared" si="180"/>
        <v>112768.536499324</v>
      </c>
      <c r="BV2934">
        <f t="shared" si="181"/>
        <v>190216.764832698</v>
      </c>
      <c r="BW2934" s="29">
        <v>2929</v>
      </c>
      <c r="BX2934">
        <f t="shared" si="182"/>
        <v>0</v>
      </c>
      <c r="BY2934">
        <f t="shared" si="183"/>
        <v>1</v>
      </c>
    </row>
    <row r="2935" spans="1:77">
      <c r="A2935" s="15">
        <v>2930</v>
      </c>
      <c r="BP2935" s="27">
        <v>0.78763743151699</v>
      </c>
      <c r="BQ2935" s="27">
        <v>12352.9717788421</v>
      </c>
      <c r="BR2935" s="27">
        <v>1.33917179538114</v>
      </c>
      <c r="BS2935" s="27">
        <v>27493.6043461666</v>
      </c>
      <c r="BU2935">
        <f t="shared" si="180"/>
        <v>105792.642948706</v>
      </c>
      <c r="BV2935">
        <f t="shared" si="181"/>
        <v>173382.164961005</v>
      </c>
      <c r="BW2935" s="29">
        <v>2930</v>
      </c>
      <c r="BX2935">
        <f t="shared" si="182"/>
        <v>0</v>
      </c>
      <c r="BY2935">
        <f t="shared" si="183"/>
        <v>1</v>
      </c>
    </row>
    <row r="2936" spans="1:77">
      <c r="A2936" s="15">
        <v>2931</v>
      </c>
      <c r="BP2936" s="27">
        <v>0.73527664743069</v>
      </c>
      <c r="BQ2936" s="27">
        <v>13201.3770731132</v>
      </c>
      <c r="BR2936" s="27">
        <v>1.27003516156374</v>
      </c>
      <c r="BS2936" s="27">
        <v>26537.0397357862</v>
      </c>
      <c r="BU2936">
        <f t="shared" si="180"/>
        <v>97090.1200414904</v>
      </c>
      <c r="BV2936">
        <f t="shared" si="181"/>
        <v>163968.234498775</v>
      </c>
      <c r="BW2936" s="29">
        <v>2931</v>
      </c>
      <c r="BX2936">
        <f t="shared" si="182"/>
        <v>0</v>
      </c>
      <c r="BY2936">
        <f t="shared" si="183"/>
        <v>1</v>
      </c>
    </row>
    <row r="2937" spans="1:77">
      <c r="A2937" s="15">
        <v>2932</v>
      </c>
      <c r="BP2937" s="27">
        <v>0.809521339235261</v>
      </c>
      <c r="BQ2937" s="27">
        <v>13580.8356005367</v>
      </c>
      <c r="BR2937" s="27">
        <v>1.41746361409871</v>
      </c>
      <c r="BS2937" s="27">
        <v>27707.3829172142</v>
      </c>
      <c r="BU2937">
        <f t="shared" si="180"/>
        <v>107847.365284752</v>
      </c>
      <c r="BV2937">
        <f t="shared" si="181"/>
        <v>184912.159197592</v>
      </c>
      <c r="BW2937" s="29">
        <v>2932</v>
      </c>
      <c r="BX2937">
        <f t="shared" si="182"/>
        <v>0</v>
      </c>
      <c r="BY2937">
        <f t="shared" si="183"/>
        <v>1</v>
      </c>
    </row>
    <row r="2938" spans="1:77">
      <c r="A2938" s="15">
        <v>2933</v>
      </c>
      <c r="BP2938" s="27">
        <v>0.836549108832386</v>
      </c>
      <c r="BQ2938" s="27">
        <v>14271.2712592435</v>
      </c>
      <c r="BR2938" s="27">
        <v>1.44965797908431</v>
      </c>
      <c r="BS2938" s="27">
        <v>30229.3156227015</v>
      </c>
      <c r="BU2938">
        <f t="shared" si="180"/>
        <v>111211.095065614</v>
      </c>
      <c r="BV2938">
        <f t="shared" si="181"/>
        <v>187219.381239945</v>
      </c>
      <c r="BW2938" s="29">
        <v>2933</v>
      </c>
      <c r="BX2938">
        <f t="shared" si="182"/>
        <v>0</v>
      </c>
      <c r="BY2938">
        <f t="shared" si="183"/>
        <v>1</v>
      </c>
    </row>
    <row r="2939" spans="1:77">
      <c r="A2939" s="15">
        <v>2934</v>
      </c>
      <c r="BP2939" s="27">
        <v>0.805827833037857</v>
      </c>
      <c r="BQ2939" s="27">
        <v>16040.3500372096</v>
      </c>
      <c r="BR2939" s="27">
        <v>1.37945515061683</v>
      </c>
      <c r="BS2939" s="27">
        <v>33525.4142843211</v>
      </c>
      <c r="BU2939">
        <f t="shared" si="180"/>
        <v>104833.824918469</v>
      </c>
      <c r="BV2939">
        <f t="shared" si="181"/>
        <v>173392.858308204</v>
      </c>
      <c r="BW2939" s="29">
        <v>2934</v>
      </c>
      <c r="BX2939">
        <f t="shared" si="182"/>
        <v>0</v>
      </c>
      <c r="BY2939">
        <f t="shared" si="183"/>
        <v>1</v>
      </c>
    </row>
    <row r="2940" spans="1:77">
      <c r="A2940" s="15">
        <v>2935</v>
      </c>
      <c r="BP2940" s="27">
        <v>0.809159365693745</v>
      </c>
      <c r="BQ2940" s="27">
        <v>17816.2636517014</v>
      </c>
      <c r="BR2940" s="27">
        <v>1.39298710861813</v>
      </c>
      <c r="BS2940" s="27">
        <v>34861.6579844026</v>
      </c>
      <c r="BU2940">
        <f t="shared" si="180"/>
        <v>103557.64120236</v>
      </c>
      <c r="BV2940">
        <f t="shared" si="181"/>
        <v>174086.408308317</v>
      </c>
      <c r="BW2940" s="29">
        <v>2935</v>
      </c>
      <c r="BX2940">
        <f t="shared" si="182"/>
        <v>0</v>
      </c>
      <c r="BY2940">
        <f t="shared" si="183"/>
        <v>1</v>
      </c>
    </row>
    <row r="2941" spans="1:77">
      <c r="A2941" s="15">
        <v>2936</v>
      </c>
      <c r="BP2941" s="27">
        <v>0.848692707713091</v>
      </c>
      <c r="BQ2941" s="27">
        <v>16225.3374270929</v>
      </c>
      <c r="BR2941" s="27">
        <v>1.45950282364733</v>
      </c>
      <c r="BS2941" s="27">
        <v>31920.3858645082</v>
      </c>
      <c r="BU2941">
        <f t="shared" si="180"/>
        <v>111078.568729871</v>
      </c>
      <c r="BV2941">
        <f t="shared" si="181"/>
        <v>187005.037682592</v>
      </c>
      <c r="BW2941" s="29">
        <v>2936</v>
      </c>
      <c r="BX2941">
        <f t="shared" si="182"/>
        <v>0</v>
      </c>
      <c r="BY2941">
        <f t="shared" si="183"/>
        <v>1</v>
      </c>
    </row>
    <row r="2942" spans="1:77">
      <c r="A2942" s="15">
        <v>2937</v>
      </c>
      <c r="BP2942" s="27">
        <v>0.79063585501953</v>
      </c>
      <c r="BQ2942" s="27">
        <v>17343.5147840973</v>
      </c>
      <c r="BR2942" s="27">
        <v>1.34150286287946</v>
      </c>
      <c r="BS2942" s="27">
        <v>31382.2311212335</v>
      </c>
      <c r="BU2942">
        <f t="shared" si="180"/>
        <v>101251.863468832</v>
      </c>
      <c r="BV2942">
        <f t="shared" si="181"/>
        <v>169843.198310686</v>
      </c>
      <c r="BW2942" s="29">
        <v>2937</v>
      </c>
      <c r="BX2942">
        <f t="shared" si="182"/>
        <v>0</v>
      </c>
      <c r="BY2942">
        <f t="shared" si="183"/>
        <v>1</v>
      </c>
    </row>
    <row r="2943" spans="1:77">
      <c r="A2943" s="15">
        <v>2938</v>
      </c>
      <c r="BP2943" s="27">
        <v>0.802249201501129</v>
      </c>
      <c r="BQ2943" s="27">
        <v>18805.9964543578</v>
      </c>
      <c r="BR2943" s="27">
        <v>1.39247612307793</v>
      </c>
      <c r="BS2943" s="27">
        <v>42507.2069173115</v>
      </c>
      <c r="BU2943">
        <f t="shared" si="180"/>
        <v>101531.383770812</v>
      </c>
      <c r="BV2943">
        <f t="shared" si="181"/>
        <v>166364.211544378</v>
      </c>
      <c r="BW2943" s="29">
        <v>2938</v>
      </c>
      <c r="BX2943">
        <f t="shared" si="182"/>
        <v>0</v>
      </c>
      <c r="BY2943">
        <f t="shared" si="183"/>
        <v>1</v>
      </c>
    </row>
    <row r="2944" spans="1:77">
      <c r="A2944" s="15">
        <v>2939</v>
      </c>
      <c r="BP2944" s="27">
        <v>0.883623049832887</v>
      </c>
      <c r="BQ2944" s="27">
        <v>14846.5632357203</v>
      </c>
      <c r="BR2944" s="27">
        <v>1.53507551801691</v>
      </c>
      <c r="BS2944" s="27">
        <v>29703.3485213984</v>
      </c>
      <c r="BU2944">
        <f t="shared" si="180"/>
        <v>117696.894239213</v>
      </c>
      <c r="BV2944">
        <f t="shared" si="181"/>
        <v>200557.979181138</v>
      </c>
      <c r="BW2944" s="29">
        <v>2939</v>
      </c>
      <c r="BX2944">
        <f t="shared" si="182"/>
        <v>0</v>
      </c>
      <c r="BY2944">
        <f t="shared" si="183"/>
        <v>1</v>
      </c>
    </row>
    <row r="2945" spans="1:77">
      <c r="A2945" s="15">
        <v>2940</v>
      </c>
      <c r="BP2945" s="27">
        <v>0.843070054074224</v>
      </c>
      <c r="BQ2945" s="27">
        <v>17731.7963234207</v>
      </c>
      <c r="BR2945" s="27">
        <v>1.48344337894309</v>
      </c>
      <c r="BS2945" s="27">
        <v>39248.1036736064</v>
      </c>
      <c r="BU2945">
        <f t="shared" si="180"/>
        <v>108728.711787713</v>
      </c>
      <c r="BV2945">
        <f t="shared" si="181"/>
        <v>183268.403167858</v>
      </c>
      <c r="BW2945" s="29">
        <v>2940</v>
      </c>
      <c r="BX2945">
        <f t="shared" si="182"/>
        <v>0</v>
      </c>
      <c r="BY2945">
        <f t="shared" si="183"/>
        <v>1</v>
      </c>
    </row>
    <row r="2946" spans="1:77">
      <c r="A2946" s="15">
        <v>2941</v>
      </c>
      <c r="BP2946" s="27">
        <v>0.816303417322011</v>
      </c>
      <c r="BQ2946" s="27">
        <v>16726.4625907989</v>
      </c>
      <c r="BR2946" s="27">
        <v>1.41134077487103</v>
      </c>
      <c r="BS2946" s="27">
        <v>28778.2865304797</v>
      </c>
      <c r="BU2946">
        <f t="shared" si="180"/>
        <v>105719.050007503</v>
      </c>
      <c r="BV2946">
        <f t="shared" si="181"/>
        <v>182922.829700174</v>
      </c>
      <c r="BW2946" s="29">
        <v>2941</v>
      </c>
      <c r="BX2946">
        <f t="shared" si="182"/>
        <v>0</v>
      </c>
      <c r="BY2946">
        <f t="shared" si="183"/>
        <v>1</v>
      </c>
    </row>
    <row r="2947" spans="1:77">
      <c r="A2947" s="15">
        <v>2942</v>
      </c>
      <c r="BP2947" s="27">
        <v>0.781366486539642</v>
      </c>
      <c r="BQ2947" s="27">
        <v>10936.7849320892</v>
      </c>
      <c r="BR2947" s="27">
        <v>1.31803063345155</v>
      </c>
      <c r="BS2947" s="27">
        <v>22823.2235672598</v>
      </c>
      <c r="BU2947">
        <f t="shared" si="180"/>
        <v>106268.188048857</v>
      </c>
      <c r="BV2947">
        <f t="shared" si="181"/>
        <v>174881.371450472</v>
      </c>
      <c r="BW2947" s="29">
        <v>2942</v>
      </c>
      <c r="BX2947">
        <f t="shared" si="182"/>
        <v>0</v>
      </c>
      <c r="BY2947">
        <f t="shared" si="183"/>
        <v>1</v>
      </c>
    </row>
    <row r="2948" spans="1:77">
      <c r="A2948" s="15">
        <v>2943</v>
      </c>
      <c r="BP2948" s="27">
        <v>0.76878742499779</v>
      </c>
      <c r="BQ2948" s="27">
        <v>19951.9471013606</v>
      </c>
      <c r="BR2948" s="27">
        <v>1.31510395202347</v>
      </c>
      <c r="BS2948" s="27">
        <v>41344.5293756402</v>
      </c>
      <c r="BU2948">
        <f t="shared" si="180"/>
        <v>95366.1666483079</v>
      </c>
      <c r="BV2948">
        <f t="shared" si="181"/>
        <v>155921.06342788</v>
      </c>
      <c r="BW2948" s="29">
        <v>2943</v>
      </c>
      <c r="BX2948">
        <f t="shared" si="182"/>
        <v>0</v>
      </c>
      <c r="BY2948">
        <f t="shared" si="183"/>
        <v>1</v>
      </c>
    </row>
    <row r="2949" spans="1:77">
      <c r="A2949" s="15">
        <v>2944</v>
      </c>
      <c r="BP2949" s="27">
        <v>0.802618518027236</v>
      </c>
      <c r="BQ2949" s="27">
        <v>19835.0968535591</v>
      </c>
      <c r="BR2949" s="27">
        <v>1.402636505639</v>
      </c>
      <c r="BS2949" s="27">
        <v>35120.9187051811</v>
      </c>
      <c r="BU2949">
        <f t="shared" si="180"/>
        <v>100557.680850526</v>
      </c>
      <c r="BV2949">
        <f t="shared" si="181"/>
        <v>175274.557140669</v>
      </c>
      <c r="BW2949" s="29">
        <v>2944</v>
      </c>
      <c r="BX2949">
        <f t="shared" si="182"/>
        <v>0</v>
      </c>
      <c r="BY2949">
        <f t="shared" si="183"/>
        <v>1</v>
      </c>
    </row>
    <row r="2950" spans="1:77">
      <c r="A2950" s="15">
        <v>2945</v>
      </c>
      <c r="BP2950" s="27">
        <v>0.800133719142855</v>
      </c>
      <c r="BQ2950" s="27">
        <v>14925.4475191013</v>
      </c>
      <c r="BR2950" s="27">
        <v>1.34894905468397</v>
      </c>
      <c r="BS2950" s="27">
        <v>30503.0577209874</v>
      </c>
      <c r="BU2950">
        <f t="shared" si="180"/>
        <v>105094.610352327</v>
      </c>
      <c r="BV2950">
        <f t="shared" si="181"/>
        <v>171839.300481609</v>
      </c>
      <c r="BW2950" s="29">
        <v>2945</v>
      </c>
      <c r="BX2950">
        <f t="shared" si="182"/>
        <v>0</v>
      </c>
      <c r="BY2950">
        <f t="shared" si="183"/>
        <v>1</v>
      </c>
    </row>
    <row r="2951" spans="1:77">
      <c r="A2951" s="15">
        <v>2946</v>
      </c>
      <c r="BP2951" s="27">
        <v>0.813319522256355</v>
      </c>
      <c r="BQ2951" s="27">
        <v>14344.4924464515</v>
      </c>
      <c r="BR2951" s="27">
        <v>1.41406384712748</v>
      </c>
      <c r="BS2951" s="27">
        <v>32361.415433144</v>
      </c>
      <c r="BU2951">
        <f t="shared" ref="BU2951:BU3014" si="184">BP2951*$BV$1-BQ2951</f>
        <v>107653.435892002</v>
      </c>
      <c r="BV2951">
        <f t="shared" ref="BV2951:BV3014" si="185">BR2951*$BV$1-BS2951</f>
        <v>179748.161635978</v>
      </c>
      <c r="BW2951" s="29">
        <v>2946</v>
      </c>
      <c r="BX2951">
        <f t="shared" ref="BX2951:BX3014" si="186">IF(BU2951=MAX($BU2951:$BV2951),1,0)</f>
        <v>0</v>
      </c>
      <c r="BY2951">
        <f t="shared" ref="BY2951:BY3014" si="187">IF(BV2951=MAX($BU2951:$BV2951),1,0)</f>
        <v>1</v>
      </c>
    </row>
    <row r="2952" spans="1:77">
      <c r="A2952" s="15">
        <v>2947</v>
      </c>
      <c r="BP2952" s="27">
        <v>0.7798903959823</v>
      </c>
      <c r="BQ2952" s="27">
        <v>14882.2176601523</v>
      </c>
      <c r="BR2952" s="27">
        <v>1.34436105241819</v>
      </c>
      <c r="BS2952" s="27">
        <v>27311.4680090119</v>
      </c>
      <c r="BU2952">
        <f t="shared" si="184"/>
        <v>102101.341737193</v>
      </c>
      <c r="BV2952">
        <f t="shared" si="185"/>
        <v>174342.689853716</v>
      </c>
      <c r="BW2952" s="29">
        <v>2947</v>
      </c>
      <c r="BX2952">
        <f t="shared" si="186"/>
        <v>0</v>
      </c>
      <c r="BY2952">
        <f t="shared" si="187"/>
        <v>1</v>
      </c>
    </row>
    <row r="2953" spans="1:77">
      <c r="A2953" s="15">
        <v>2948</v>
      </c>
      <c r="BP2953" s="27">
        <v>0.769803769815182</v>
      </c>
      <c r="BQ2953" s="27">
        <v>14874.5131751155</v>
      </c>
      <c r="BR2953" s="27">
        <v>1.30404498641034</v>
      </c>
      <c r="BS2953" s="27">
        <v>27913.2836568322</v>
      </c>
      <c r="BU2953">
        <f t="shared" si="184"/>
        <v>100596.052297162</v>
      </c>
      <c r="BV2953">
        <f t="shared" si="185"/>
        <v>167693.464304718</v>
      </c>
      <c r="BW2953" s="29">
        <v>2948</v>
      </c>
      <c r="BX2953">
        <f t="shared" si="186"/>
        <v>0</v>
      </c>
      <c r="BY2953">
        <f t="shared" si="187"/>
        <v>1</v>
      </c>
    </row>
    <row r="2954" spans="1:77">
      <c r="A2954" s="15">
        <v>2949</v>
      </c>
      <c r="BP2954" s="27">
        <v>0.843781971785561</v>
      </c>
      <c r="BQ2954" s="27">
        <v>12246.9028408009</v>
      </c>
      <c r="BR2954" s="27">
        <v>1.45427795709518</v>
      </c>
      <c r="BS2954" s="27">
        <v>25731.7253691386</v>
      </c>
      <c r="BU2954">
        <f t="shared" si="184"/>
        <v>114320.392927033</v>
      </c>
      <c r="BV2954">
        <f t="shared" si="185"/>
        <v>192409.968195139</v>
      </c>
      <c r="BW2954" s="29">
        <v>2949</v>
      </c>
      <c r="BX2954">
        <f t="shared" si="186"/>
        <v>0</v>
      </c>
      <c r="BY2954">
        <f t="shared" si="187"/>
        <v>1</v>
      </c>
    </row>
    <row r="2955" spans="1:77">
      <c r="A2955" s="15">
        <v>2950</v>
      </c>
      <c r="BP2955" s="27">
        <v>0.794266553585352</v>
      </c>
      <c r="BQ2955" s="27">
        <v>15464.0490913756</v>
      </c>
      <c r="BR2955" s="27">
        <v>1.38138760779656</v>
      </c>
      <c r="BS2955" s="27">
        <v>33095.8525147475</v>
      </c>
      <c r="BU2955">
        <f t="shared" si="184"/>
        <v>103675.933946427</v>
      </c>
      <c r="BV2955">
        <f t="shared" si="185"/>
        <v>174112.288654737</v>
      </c>
      <c r="BW2955" s="29">
        <v>2950</v>
      </c>
      <c r="BX2955">
        <f t="shared" si="186"/>
        <v>0</v>
      </c>
      <c r="BY2955">
        <f t="shared" si="187"/>
        <v>1</v>
      </c>
    </row>
    <row r="2956" spans="1:77">
      <c r="A2956" s="15">
        <v>2951</v>
      </c>
      <c r="BP2956" s="27">
        <v>0.823220296003262</v>
      </c>
      <c r="BQ2956" s="27">
        <v>17060.0152645474</v>
      </c>
      <c r="BR2956" s="27">
        <v>1.42994693013415</v>
      </c>
      <c r="BS2956" s="27">
        <v>30245.2174881092</v>
      </c>
      <c r="BU2956">
        <f t="shared" si="184"/>
        <v>106423.029135942</v>
      </c>
      <c r="BV2956">
        <f t="shared" si="185"/>
        <v>184246.822032013</v>
      </c>
      <c r="BW2956" s="29">
        <v>2951</v>
      </c>
      <c r="BX2956">
        <f t="shared" si="186"/>
        <v>0</v>
      </c>
      <c r="BY2956">
        <f t="shared" si="187"/>
        <v>1</v>
      </c>
    </row>
    <row r="2957" spans="1:77">
      <c r="A2957" s="15">
        <v>2952</v>
      </c>
      <c r="BP2957" s="27">
        <v>0.772618952568884</v>
      </c>
      <c r="BQ2957" s="27">
        <v>11535.4290657939</v>
      </c>
      <c r="BR2957" s="27">
        <v>1.33120223227236</v>
      </c>
      <c r="BS2957" s="27">
        <v>27616.226224197</v>
      </c>
      <c r="BU2957">
        <f t="shared" si="184"/>
        <v>104357.413819539</v>
      </c>
      <c r="BV2957">
        <f t="shared" si="185"/>
        <v>172064.108616657</v>
      </c>
      <c r="BW2957" s="29">
        <v>2952</v>
      </c>
      <c r="BX2957">
        <f t="shared" si="186"/>
        <v>0</v>
      </c>
      <c r="BY2957">
        <f t="shared" si="187"/>
        <v>1</v>
      </c>
    </row>
    <row r="2958" spans="1:77">
      <c r="A2958" s="15">
        <v>2953</v>
      </c>
      <c r="BP2958" s="27">
        <v>0.837029223395257</v>
      </c>
      <c r="BQ2958" s="27">
        <v>15705.5006144326</v>
      </c>
      <c r="BR2958" s="27">
        <v>1.43015266311885</v>
      </c>
      <c r="BS2958" s="27">
        <v>29571.297843467</v>
      </c>
      <c r="BU2958">
        <f t="shared" si="184"/>
        <v>109848.882894856</v>
      </c>
      <c r="BV2958">
        <f t="shared" si="185"/>
        <v>184951.601624361</v>
      </c>
      <c r="BW2958" s="29">
        <v>2953</v>
      </c>
      <c r="BX2958">
        <f t="shared" si="186"/>
        <v>0</v>
      </c>
      <c r="BY2958">
        <f t="shared" si="187"/>
        <v>1</v>
      </c>
    </row>
    <row r="2959" spans="1:77">
      <c r="A2959" s="15">
        <v>2954</v>
      </c>
      <c r="BP2959" s="27">
        <v>0.801729821791405</v>
      </c>
      <c r="BQ2959" s="27">
        <v>11803.9624245395</v>
      </c>
      <c r="BR2959" s="27">
        <v>1.38388318118161</v>
      </c>
      <c r="BS2959" s="27">
        <v>23568.8437828498</v>
      </c>
      <c r="BU2959">
        <f t="shared" si="184"/>
        <v>108455.510844171</v>
      </c>
      <c r="BV2959">
        <f t="shared" si="185"/>
        <v>184013.633394391</v>
      </c>
      <c r="BW2959" s="29">
        <v>2954</v>
      </c>
      <c r="BX2959">
        <f t="shared" si="186"/>
        <v>0</v>
      </c>
      <c r="BY2959">
        <f t="shared" si="187"/>
        <v>1</v>
      </c>
    </row>
    <row r="2960" spans="1:77">
      <c r="A2960" s="15">
        <v>2955</v>
      </c>
      <c r="BP2960" s="27">
        <v>0.781372390033326</v>
      </c>
      <c r="BQ2960" s="27">
        <v>12992.4850493266</v>
      </c>
      <c r="BR2960" s="27">
        <v>1.35249506240055</v>
      </c>
      <c r="BS2960" s="27">
        <v>26335.637251477</v>
      </c>
      <c r="BU2960">
        <f t="shared" si="184"/>
        <v>104213.373455672</v>
      </c>
      <c r="BV2960">
        <f t="shared" si="185"/>
        <v>176538.622108606</v>
      </c>
      <c r="BW2960" s="29">
        <v>2955</v>
      </c>
      <c r="BX2960">
        <f t="shared" si="186"/>
        <v>0</v>
      </c>
      <c r="BY2960">
        <f t="shared" si="187"/>
        <v>1</v>
      </c>
    </row>
    <row r="2961" spans="1:77">
      <c r="A2961" s="15">
        <v>2956</v>
      </c>
      <c r="BP2961" s="27">
        <v>0.830865034534477</v>
      </c>
      <c r="BQ2961" s="27">
        <v>14470.0574469328</v>
      </c>
      <c r="BR2961" s="27">
        <v>1.4507413140061</v>
      </c>
      <c r="BS2961" s="27">
        <v>28928.2730562015</v>
      </c>
      <c r="BU2961">
        <f t="shared" si="184"/>
        <v>110159.697733239</v>
      </c>
      <c r="BV2961">
        <f t="shared" si="185"/>
        <v>188682.924044713</v>
      </c>
      <c r="BW2961" s="29">
        <v>2956</v>
      </c>
      <c r="BX2961">
        <f t="shared" si="186"/>
        <v>0</v>
      </c>
      <c r="BY2961">
        <f t="shared" si="187"/>
        <v>1</v>
      </c>
    </row>
    <row r="2962" spans="1:77">
      <c r="A2962" s="15">
        <v>2957</v>
      </c>
      <c r="BP2962" s="27">
        <v>0.791380297701304</v>
      </c>
      <c r="BQ2962" s="27">
        <v>11673.5953103211</v>
      </c>
      <c r="BR2962" s="27">
        <v>1.35121763873617</v>
      </c>
      <c r="BS2962" s="27">
        <v>25052.8949194649</v>
      </c>
      <c r="BU2962">
        <f t="shared" si="184"/>
        <v>107033.449344875</v>
      </c>
      <c r="BV2962">
        <f t="shared" si="185"/>
        <v>177629.750890961</v>
      </c>
      <c r="BW2962" s="29">
        <v>2957</v>
      </c>
      <c r="BX2962">
        <f t="shared" si="186"/>
        <v>0</v>
      </c>
      <c r="BY2962">
        <f t="shared" si="187"/>
        <v>1</v>
      </c>
    </row>
    <row r="2963" spans="1:77">
      <c r="A2963" s="15">
        <v>2958</v>
      </c>
      <c r="BP2963" s="27">
        <v>0.8354026671908</v>
      </c>
      <c r="BQ2963" s="27">
        <v>17029.0774713401</v>
      </c>
      <c r="BR2963" s="27">
        <v>1.45302045724137</v>
      </c>
      <c r="BS2963" s="27">
        <v>32475.4169799069</v>
      </c>
      <c r="BU2963">
        <f t="shared" si="184"/>
        <v>108281.32260728</v>
      </c>
      <c r="BV2963">
        <f t="shared" si="185"/>
        <v>185477.651606299</v>
      </c>
      <c r="BW2963" s="29">
        <v>2958</v>
      </c>
      <c r="BX2963">
        <f t="shared" si="186"/>
        <v>0</v>
      </c>
      <c r="BY2963">
        <f t="shared" si="187"/>
        <v>1</v>
      </c>
    </row>
    <row r="2964" spans="1:77">
      <c r="A2964" s="15">
        <v>2959</v>
      </c>
      <c r="BP2964" s="27">
        <v>0.793918948024794</v>
      </c>
      <c r="BQ2964" s="27">
        <v>14930.8654390084</v>
      </c>
      <c r="BR2964" s="27">
        <v>1.36855452285703</v>
      </c>
      <c r="BS2964" s="27">
        <v>29492.7134142039</v>
      </c>
      <c r="BU2964">
        <f t="shared" si="184"/>
        <v>104156.976764711</v>
      </c>
      <c r="BV2964">
        <f t="shared" si="185"/>
        <v>175790.46501435</v>
      </c>
      <c r="BW2964" s="29">
        <v>2959</v>
      </c>
      <c r="BX2964">
        <f t="shared" si="186"/>
        <v>0</v>
      </c>
      <c r="BY2964">
        <f t="shared" si="187"/>
        <v>1</v>
      </c>
    </row>
    <row r="2965" spans="1:77">
      <c r="A2965" s="15">
        <v>2960</v>
      </c>
      <c r="BP2965" s="27">
        <v>0.819573583498429</v>
      </c>
      <c r="BQ2965" s="27">
        <v>15491.2376236101</v>
      </c>
      <c r="BR2965" s="27">
        <v>1.41785449809194</v>
      </c>
      <c r="BS2965" s="27">
        <v>36260.6849927639</v>
      </c>
      <c r="BU2965">
        <f t="shared" si="184"/>
        <v>107444.799901154</v>
      </c>
      <c r="BV2965">
        <f t="shared" si="185"/>
        <v>176417.489721027</v>
      </c>
      <c r="BW2965" s="29">
        <v>2960</v>
      </c>
      <c r="BX2965">
        <f t="shared" si="186"/>
        <v>0</v>
      </c>
      <c r="BY2965">
        <f t="shared" si="187"/>
        <v>1</v>
      </c>
    </row>
    <row r="2966" spans="1:77">
      <c r="A2966" s="15">
        <v>2961</v>
      </c>
      <c r="BP2966" s="27">
        <v>0.824086054580421</v>
      </c>
      <c r="BQ2966" s="27">
        <v>13509.9557721921</v>
      </c>
      <c r="BR2966" s="27">
        <v>1.43563542315682</v>
      </c>
      <c r="BS2966" s="27">
        <v>27062.8613713711</v>
      </c>
      <c r="BU2966">
        <f t="shared" si="184"/>
        <v>110102.952414871</v>
      </c>
      <c r="BV2966">
        <f t="shared" si="185"/>
        <v>188282.452102152</v>
      </c>
      <c r="BW2966" s="29">
        <v>2961</v>
      </c>
      <c r="BX2966">
        <f t="shared" si="186"/>
        <v>0</v>
      </c>
      <c r="BY2966">
        <f t="shared" si="187"/>
        <v>1</v>
      </c>
    </row>
    <row r="2967" spans="1:77">
      <c r="A2967" s="15">
        <v>2962</v>
      </c>
      <c r="BP2967" s="27">
        <v>0.814993464389861</v>
      </c>
      <c r="BQ2967" s="27">
        <v>14090.0977859959</v>
      </c>
      <c r="BR2967" s="27">
        <v>1.40480018654529</v>
      </c>
      <c r="BS2967" s="27">
        <v>26923.0226390382</v>
      </c>
      <c r="BU2967">
        <f t="shared" si="184"/>
        <v>108158.921872483</v>
      </c>
      <c r="BV2967">
        <f t="shared" si="185"/>
        <v>183797.005342756</v>
      </c>
      <c r="BW2967" s="29">
        <v>2962</v>
      </c>
      <c r="BX2967">
        <f t="shared" si="186"/>
        <v>0</v>
      </c>
      <c r="BY2967">
        <f t="shared" si="187"/>
        <v>1</v>
      </c>
    </row>
    <row r="2968" spans="1:77">
      <c r="A2968" s="15">
        <v>2963</v>
      </c>
      <c r="BP2968" s="27">
        <v>0.819984529050966</v>
      </c>
      <c r="BQ2968" s="27">
        <v>20959.2365068349</v>
      </c>
      <c r="BR2968" s="27">
        <v>1.4104271641916</v>
      </c>
      <c r="BS2968" s="27">
        <v>42329.2304587983</v>
      </c>
      <c r="BU2968">
        <f t="shared" si="184"/>
        <v>102038.44285081</v>
      </c>
      <c r="BV2968">
        <f t="shared" si="185"/>
        <v>169234.844169941</v>
      </c>
      <c r="BW2968" s="29">
        <v>2963</v>
      </c>
      <c r="BX2968">
        <f t="shared" si="186"/>
        <v>0</v>
      </c>
      <c r="BY2968">
        <f t="shared" si="187"/>
        <v>1</v>
      </c>
    </row>
    <row r="2969" spans="1:77">
      <c r="A2969" s="15">
        <v>2964</v>
      </c>
      <c r="BP2969" s="27">
        <v>0.808687873544893</v>
      </c>
      <c r="BQ2969" s="27">
        <v>13900.4894679154</v>
      </c>
      <c r="BR2969" s="27">
        <v>1.37490672139992</v>
      </c>
      <c r="BS2969" s="27">
        <v>31945.6823094337</v>
      </c>
      <c r="BU2969">
        <f t="shared" si="184"/>
        <v>107402.691563819</v>
      </c>
      <c r="BV2969">
        <f t="shared" si="185"/>
        <v>174290.325900555</v>
      </c>
      <c r="BW2969" s="29">
        <v>2964</v>
      </c>
      <c r="BX2969">
        <f t="shared" si="186"/>
        <v>0</v>
      </c>
      <c r="BY2969">
        <f t="shared" si="187"/>
        <v>1</v>
      </c>
    </row>
    <row r="2970" spans="1:77">
      <c r="A2970" s="15">
        <v>2965</v>
      </c>
      <c r="BP2970" s="27">
        <v>0.795852297236711</v>
      </c>
      <c r="BQ2970" s="27">
        <v>12862.9767825527</v>
      </c>
      <c r="BR2970" s="27">
        <v>1.39040392665779</v>
      </c>
      <c r="BS2970" s="27">
        <v>32200.8544320483</v>
      </c>
      <c r="BU2970">
        <f t="shared" si="184"/>
        <v>106514.867802954</v>
      </c>
      <c r="BV2970">
        <f t="shared" si="185"/>
        <v>176359.73456662</v>
      </c>
      <c r="BW2970" s="29">
        <v>2965</v>
      </c>
      <c r="BX2970">
        <f t="shared" si="186"/>
        <v>0</v>
      </c>
      <c r="BY2970">
        <f t="shared" si="187"/>
        <v>1</v>
      </c>
    </row>
    <row r="2971" spans="1:77">
      <c r="A2971" s="15">
        <v>2966</v>
      </c>
      <c r="BP2971" s="27">
        <v>0.821370923497818</v>
      </c>
      <c r="BQ2971" s="27">
        <v>13780.5029895332</v>
      </c>
      <c r="BR2971" s="27">
        <v>1.41955268748416</v>
      </c>
      <c r="BS2971" s="27">
        <v>27192.0397828621</v>
      </c>
      <c r="BU2971">
        <f t="shared" si="184"/>
        <v>109425.135535139</v>
      </c>
      <c r="BV2971">
        <f t="shared" si="185"/>
        <v>185740.863339762</v>
      </c>
      <c r="BW2971" s="29">
        <v>2966</v>
      </c>
      <c r="BX2971">
        <f t="shared" si="186"/>
        <v>0</v>
      </c>
      <c r="BY2971">
        <f t="shared" si="187"/>
        <v>1</v>
      </c>
    </row>
    <row r="2972" spans="1:77">
      <c r="A2972" s="15">
        <v>2967</v>
      </c>
      <c r="BP2972" s="27">
        <v>0.832171686115719</v>
      </c>
      <c r="BQ2972" s="27">
        <v>17477.4081345382</v>
      </c>
      <c r="BR2972" s="27">
        <v>1.43138735773348</v>
      </c>
      <c r="BS2972" s="27">
        <v>36028.4147143447</v>
      </c>
      <c r="BU2972">
        <f t="shared" si="184"/>
        <v>107348.34478282</v>
      </c>
      <c r="BV2972">
        <f t="shared" si="185"/>
        <v>178679.688945677</v>
      </c>
      <c r="BW2972" s="29">
        <v>2967</v>
      </c>
      <c r="BX2972">
        <f t="shared" si="186"/>
        <v>0</v>
      </c>
      <c r="BY2972">
        <f t="shared" si="187"/>
        <v>1</v>
      </c>
    </row>
    <row r="2973" spans="1:77">
      <c r="A2973" s="15">
        <v>2968</v>
      </c>
      <c r="BP2973" s="27">
        <v>0.755895236886943</v>
      </c>
      <c r="BQ2973" s="27">
        <v>10717.7810723751</v>
      </c>
      <c r="BR2973" s="27">
        <v>1.31855867174429</v>
      </c>
      <c r="BS2973" s="27">
        <v>26492.9811070603</v>
      </c>
      <c r="BU2973">
        <f t="shared" si="184"/>
        <v>102666.504460666</v>
      </c>
      <c r="BV2973">
        <f t="shared" si="185"/>
        <v>171290.819654583</v>
      </c>
      <c r="BW2973" s="29">
        <v>2968</v>
      </c>
      <c r="BX2973">
        <f t="shared" si="186"/>
        <v>0</v>
      </c>
      <c r="BY2973">
        <f t="shared" si="187"/>
        <v>1</v>
      </c>
    </row>
    <row r="2974" spans="1:77">
      <c r="A2974" s="15">
        <v>2969</v>
      </c>
      <c r="BP2974" s="27">
        <v>0.816942375671854</v>
      </c>
      <c r="BQ2974" s="27">
        <v>12034.9222218142</v>
      </c>
      <c r="BR2974" s="27">
        <v>1.41813655608197</v>
      </c>
      <c r="BS2974" s="27">
        <v>27887.432584425</v>
      </c>
      <c r="BU2974">
        <f t="shared" si="184"/>
        <v>110506.434128964</v>
      </c>
      <c r="BV2974">
        <f t="shared" si="185"/>
        <v>184833.05082787</v>
      </c>
      <c r="BW2974" s="29">
        <v>2969</v>
      </c>
      <c r="BX2974">
        <f t="shared" si="186"/>
        <v>0</v>
      </c>
      <c r="BY2974">
        <f t="shared" si="187"/>
        <v>1</v>
      </c>
    </row>
    <row r="2975" spans="1:77">
      <c r="A2975" s="15">
        <v>2970</v>
      </c>
      <c r="BP2975" s="27">
        <v>0.816153681075629</v>
      </c>
      <c r="BQ2975" s="27">
        <v>14674.3132643021</v>
      </c>
      <c r="BR2975" s="27">
        <v>1.39839341518872</v>
      </c>
      <c r="BS2975" s="27">
        <v>28469.4797875395</v>
      </c>
      <c r="BU2975">
        <f t="shared" si="184"/>
        <v>107748.738897042</v>
      </c>
      <c r="BV2975">
        <f t="shared" si="185"/>
        <v>181289.532490769</v>
      </c>
      <c r="BW2975" s="29">
        <v>2970</v>
      </c>
      <c r="BX2975">
        <f t="shared" si="186"/>
        <v>0</v>
      </c>
      <c r="BY2975">
        <f t="shared" si="187"/>
        <v>1</v>
      </c>
    </row>
    <row r="2976" spans="1:77">
      <c r="A2976" s="15">
        <v>2971</v>
      </c>
      <c r="BP2976" s="27">
        <v>0.825354821451251</v>
      </c>
      <c r="BQ2976" s="27">
        <v>15155.267535111</v>
      </c>
      <c r="BR2976" s="27">
        <v>1.41194207600551</v>
      </c>
      <c r="BS2976" s="27">
        <v>33903.8823010908</v>
      </c>
      <c r="BU2976">
        <f t="shared" si="184"/>
        <v>108647.955682577</v>
      </c>
      <c r="BV2976">
        <f t="shared" si="185"/>
        <v>177887.429099735</v>
      </c>
      <c r="BW2976" s="29">
        <v>2971</v>
      </c>
      <c r="BX2976">
        <f t="shared" si="186"/>
        <v>0</v>
      </c>
      <c r="BY2976">
        <f t="shared" si="187"/>
        <v>1</v>
      </c>
    </row>
    <row r="2977" spans="1:77">
      <c r="A2977" s="15">
        <v>2972</v>
      </c>
      <c r="BP2977" s="27">
        <v>0.785460316954745</v>
      </c>
      <c r="BQ2977" s="27">
        <v>13492.4630371045</v>
      </c>
      <c r="BR2977" s="27">
        <v>1.35167052726429</v>
      </c>
      <c r="BS2977" s="27">
        <v>29510.0901185957</v>
      </c>
      <c r="BU2977">
        <f t="shared" si="184"/>
        <v>104326.584506107</v>
      </c>
      <c r="BV2977">
        <f t="shared" si="185"/>
        <v>173240.488971048</v>
      </c>
      <c r="BW2977" s="29">
        <v>2972</v>
      </c>
      <c r="BX2977">
        <f t="shared" si="186"/>
        <v>0</v>
      </c>
      <c r="BY2977">
        <f t="shared" si="187"/>
        <v>1</v>
      </c>
    </row>
    <row r="2978" spans="1:77">
      <c r="A2978" s="15">
        <v>2973</v>
      </c>
      <c r="BP2978" s="27">
        <v>0.796616928892886</v>
      </c>
      <c r="BQ2978" s="27">
        <v>14421.9344608946</v>
      </c>
      <c r="BR2978" s="27">
        <v>1.36899066144625</v>
      </c>
      <c r="BS2978" s="27">
        <v>32347.8704305</v>
      </c>
      <c r="BU2978">
        <f t="shared" si="184"/>
        <v>105070.604873038</v>
      </c>
      <c r="BV2978">
        <f t="shared" si="185"/>
        <v>173000.728786437</v>
      </c>
      <c r="BW2978" s="29">
        <v>2973</v>
      </c>
      <c r="BX2978">
        <f t="shared" si="186"/>
        <v>0</v>
      </c>
      <c r="BY2978">
        <f t="shared" si="187"/>
        <v>1</v>
      </c>
    </row>
    <row r="2979" spans="1:77">
      <c r="A2979" s="15">
        <v>2974</v>
      </c>
      <c r="BP2979" s="27">
        <v>0.7918211768545</v>
      </c>
      <c r="BQ2979" s="27">
        <v>12901.7291456557</v>
      </c>
      <c r="BR2979" s="27">
        <v>1.37592035275311</v>
      </c>
      <c r="BS2979" s="27">
        <v>30319.4197016523</v>
      </c>
      <c r="BU2979">
        <f t="shared" si="184"/>
        <v>105871.447382519</v>
      </c>
      <c r="BV2979">
        <f t="shared" si="185"/>
        <v>176068.633211314</v>
      </c>
      <c r="BW2979" s="29">
        <v>2974</v>
      </c>
      <c r="BX2979">
        <f t="shared" si="186"/>
        <v>0</v>
      </c>
      <c r="BY2979">
        <f t="shared" si="187"/>
        <v>1</v>
      </c>
    </row>
    <row r="2980" spans="1:77">
      <c r="A2980" s="15">
        <v>2975</v>
      </c>
      <c r="BP2980" s="27">
        <v>0.768119279549201</v>
      </c>
      <c r="BQ2980" s="27">
        <v>10332.9154775355</v>
      </c>
      <c r="BR2980" s="27">
        <v>1.27981113538631</v>
      </c>
      <c r="BS2980" s="27">
        <v>22559.3736382395</v>
      </c>
      <c r="BU2980">
        <f t="shared" si="184"/>
        <v>104884.976454845</v>
      </c>
      <c r="BV2980">
        <f t="shared" si="185"/>
        <v>169412.296669707</v>
      </c>
      <c r="BW2980" s="29">
        <v>2975</v>
      </c>
      <c r="BX2980">
        <f t="shared" si="186"/>
        <v>0</v>
      </c>
      <c r="BY2980">
        <f t="shared" si="187"/>
        <v>1</v>
      </c>
    </row>
    <row r="2981" spans="1:77">
      <c r="A2981" s="15">
        <v>2976</v>
      </c>
      <c r="BP2981" s="27">
        <v>0.843137831021554</v>
      </c>
      <c r="BQ2981" s="27">
        <v>12706.6831597786</v>
      </c>
      <c r="BR2981" s="27">
        <v>1.45598249025244</v>
      </c>
      <c r="BS2981" s="27">
        <v>27961.9770093773</v>
      </c>
      <c r="BU2981">
        <f t="shared" si="184"/>
        <v>113763.991493454</v>
      </c>
      <c r="BV2981">
        <f t="shared" si="185"/>
        <v>190435.396528488</v>
      </c>
      <c r="BW2981" s="29">
        <v>2976</v>
      </c>
      <c r="BX2981">
        <f t="shared" si="186"/>
        <v>0</v>
      </c>
      <c r="BY2981">
        <f t="shared" si="187"/>
        <v>1</v>
      </c>
    </row>
    <row r="2982" spans="1:77">
      <c r="A2982" s="15">
        <v>2977</v>
      </c>
      <c r="BP2982" s="27">
        <v>0.802023410541823</v>
      </c>
      <c r="BQ2982" s="27">
        <v>12270.4730469203</v>
      </c>
      <c r="BR2982" s="27">
        <v>1.37086560390576</v>
      </c>
      <c r="BS2982" s="27">
        <v>27537.9079219438</v>
      </c>
      <c r="BU2982">
        <f t="shared" si="184"/>
        <v>108033.038534353</v>
      </c>
      <c r="BV2982">
        <f t="shared" si="185"/>
        <v>178091.93266392</v>
      </c>
      <c r="BW2982" s="29">
        <v>2977</v>
      </c>
      <c r="BX2982">
        <f t="shared" si="186"/>
        <v>0</v>
      </c>
      <c r="BY2982">
        <f t="shared" si="187"/>
        <v>1</v>
      </c>
    </row>
    <row r="2983" spans="1:77">
      <c r="A2983" s="15">
        <v>2978</v>
      </c>
      <c r="BP2983" s="27">
        <v>0.863289963377214</v>
      </c>
      <c r="BQ2983" s="27">
        <v>15212.0854560389</v>
      </c>
      <c r="BR2983" s="27">
        <v>1.51089594343517</v>
      </c>
      <c r="BS2983" s="27">
        <v>31946.8673235232</v>
      </c>
      <c r="BU2983">
        <f t="shared" si="184"/>
        <v>114281.409050543</v>
      </c>
      <c r="BV2983">
        <f t="shared" si="185"/>
        <v>194687.524191752</v>
      </c>
      <c r="BW2983" s="29">
        <v>2978</v>
      </c>
      <c r="BX2983">
        <f t="shared" si="186"/>
        <v>0</v>
      </c>
      <c r="BY2983">
        <f t="shared" si="187"/>
        <v>1</v>
      </c>
    </row>
    <row r="2984" spans="1:77">
      <c r="A2984" s="15">
        <v>2979</v>
      </c>
      <c r="BP2984" s="27">
        <v>0.791647706028401</v>
      </c>
      <c r="BQ2984" s="27">
        <v>10719.2994575547</v>
      </c>
      <c r="BR2984" s="27">
        <v>1.33488772334868</v>
      </c>
      <c r="BS2984" s="27">
        <v>23552.324342042</v>
      </c>
      <c r="BU2984">
        <f t="shared" si="184"/>
        <v>108027.856446706</v>
      </c>
      <c r="BV2984">
        <f t="shared" si="185"/>
        <v>176680.834160259</v>
      </c>
      <c r="BW2984" s="29">
        <v>2979</v>
      </c>
      <c r="BX2984">
        <f t="shared" si="186"/>
        <v>0</v>
      </c>
      <c r="BY2984">
        <f t="shared" si="187"/>
        <v>1</v>
      </c>
    </row>
    <row r="2985" spans="1:77">
      <c r="A2985" s="15">
        <v>2980</v>
      </c>
      <c r="BP2985" s="27">
        <v>0.807534574329754</v>
      </c>
      <c r="BQ2985" s="27">
        <v>13360.6680231934</v>
      </c>
      <c r="BR2985" s="27">
        <v>1.39171788297337</v>
      </c>
      <c r="BS2985" s="27">
        <v>30882.44874008</v>
      </c>
      <c r="BU2985">
        <f t="shared" si="184"/>
        <v>107769.51812627</v>
      </c>
      <c r="BV2985">
        <f t="shared" si="185"/>
        <v>177875.233705925</v>
      </c>
      <c r="BW2985" s="29">
        <v>2980</v>
      </c>
      <c r="BX2985">
        <f t="shared" si="186"/>
        <v>0</v>
      </c>
      <c r="BY2985">
        <f t="shared" si="187"/>
        <v>1</v>
      </c>
    </row>
    <row r="2986" spans="1:77">
      <c r="A2986" s="15">
        <v>2981</v>
      </c>
      <c r="BP2986" s="27">
        <v>0.771448744327119</v>
      </c>
      <c r="BQ2986" s="27">
        <v>13940.6345375034</v>
      </c>
      <c r="BR2986" s="27">
        <v>1.31015376556416</v>
      </c>
      <c r="BS2986" s="27">
        <v>27062.2232004274</v>
      </c>
      <c r="BU2986">
        <f t="shared" si="184"/>
        <v>101776.677111564</v>
      </c>
      <c r="BV2986">
        <f t="shared" si="185"/>
        <v>169460.841634197</v>
      </c>
      <c r="BW2986" s="29">
        <v>2981</v>
      </c>
      <c r="BX2986">
        <f t="shared" si="186"/>
        <v>0</v>
      </c>
      <c r="BY2986">
        <f t="shared" si="187"/>
        <v>1</v>
      </c>
    </row>
    <row r="2987" spans="1:77">
      <c r="A2987" s="15">
        <v>2982</v>
      </c>
      <c r="BP2987" s="27">
        <v>0.799085448962874</v>
      </c>
      <c r="BQ2987" s="27">
        <v>10460.7971978649</v>
      </c>
      <c r="BR2987" s="27">
        <v>1.37047664258664</v>
      </c>
      <c r="BS2987" s="27">
        <v>26392.8307187071</v>
      </c>
      <c r="BU2987">
        <f t="shared" si="184"/>
        <v>109402.020146566</v>
      </c>
      <c r="BV2987">
        <f t="shared" si="185"/>
        <v>179178.665669288</v>
      </c>
      <c r="BW2987" s="29">
        <v>2982</v>
      </c>
      <c r="BX2987">
        <f t="shared" si="186"/>
        <v>0</v>
      </c>
      <c r="BY2987">
        <f t="shared" si="187"/>
        <v>1</v>
      </c>
    </row>
    <row r="2988" spans="1:77">
      <c r="A2988" s="15">
        <v>2983</v>
      </c>
      <c r="BP2988" s="27">
        <v>0.837255440672281</v>
      </c>
      <c r="BQ2988" s="27">
        <v>14003.8493084977</v>
      </c>
      <c r="BR2988" s="27">
        <v>1.44813191567244</v>
      </c>
      <c r="BS2988" s="27">
        <v>27273.8535549568</v>
      </c>
      <c r="BU2988">
        <f t="shared" si="184"/>
        <v>111584.466792345</v>
      </c>
      <c r="BV2988">
        <f t="shared" si="185"/>
        <v>189945.933795909</v>
      </c>
      <c r="BW2988" s="29">
        <v>2983</v>
      </c>
      <c r="BX2988">
        <f t="shared" si="186"/>
        <v>0</v>
      </c>
      <c r="BY2988">
        <f t="shared" si="187"/>
        <v>1</v>
      </c>
    </row>
    <row r="2989" spans="1:77">
      <c r="A2989" s="15">
        <v>2984</v>
      </c>
      <c r="BP2989" s="27">
        <v>0.775733637267137</v>
      </c>
      <c r="BQ2989" s="27">
        <v>14489.5242858421</v>
      </c>
      <c r="BR2989" s="27">
        <v>1.31454007606017</v>
      </c>
      <c r="BS2989" s="27">
        <v>29871.2799820018</v>
      </c>
      <c r="BU2989">
        <f t="shared" si="184"/>
        <v>101870.521304229</v>
      </c>
      <c r="BV2989">
        <f t="shared" si="185"/>
        <v>167309.731427024</v>
      </c>
      <c r="BW2989" s="29">
        <v>2984</v>
      </c>
      <c r="BX2989">
        <f t="shared" si="186"/>
        <v>0</v>
      </c>
      <c r="BY2989">
        <f t="shared" si="187"/>
        <v>1</v>
      </c>
    </row>
    <row r="2990" spans="1:77">
      <c r="A2990" s="15">
        <v>2985</v>
      </c>
      <c r="BP2990" s="27">
        <v>0.839248963201803</v>
      </c>
      <c r="BQ2990" s="27">
        <v>14782.6821051353</v>
      </c>
      <c r="BR2990" s="27">
        <v>1.44374569693612</v>
      </c>
      <c r="BS2990" s="27">
        <v>29957.6242026261</v>
      </c>
      <c r="BU2990">
        <f t="shared" si="184"/>
        <v>111104.662375135</v>
      </c>
      <c r="BV2990">
        <f t="shared" si="185"/>
        <v>186604.230337792</v>
      </c>
      <c r="BW2990" s="29">
        <v>2985</v>
      </c>
      <c r="BX2990">
        <f t="shared" si="186"/>
        <v>0</v>
      </c>
      <c r="BY2990">
        <f t="shared" si="187"/>
        <v>1</v>
      </c>
    </row>
    <row r="2991" spans="1:77">
      <c r="A2991" s="15">
        <v>2986</v>
      </c>
      <c r="BP2991" s="27">
        <v>0.796322561245304</v>
      </c>
      <c r="BQ2991" s="27">
        <v>15082.1503969922</v>
      </c>
      <c r="BR2991" s="27">
        <v>1.36000388204479</v>
      </c>
      <c r="BS2991" s="27">
        <v>28775.2497948923</v>
      </c>
      <c r="BU2991">
        <f t="shared" si="184"/>
        <v>104366.233789803</v>
      </c>
      <c r="BV2991">
        <f t="shared" si="185"/>
        <v>175225.332511826</v>
      </c>
      <c r="BW2991" s="29">
        <v>2986</v>
      </c>
      <c r="BX2991">
        <f t="shared" si="186"/>
        <v>0</v>
      </c>
      <c r="BY2991">
        <f t="shared" si="187"/>
        <v>1</v>
      </c>
    </row>
    <row r="2992" spans="1:77">
      <c r="A2992" s="15">
        <v>2987</v>
      </c>
      <c r="BP2992" s="27">
        <v>0.892668962428839</v>
      </c>
      <c r="BQ2992" s="27">
        <v>14976.7460887095</v>
      </c>
      <c r="BR2992" s="27">
        <v>1.55302091261827</v>
      </c>
      <c r="BS2992" s="27">
        <v>31876.3715239999</v>
      </c>
      <c r="BU2992">
        <f t="shared" si="184"/>
        <v>118923.598275616</v>
      </c>
      <c r="BV2992">
        <f t="shared" si="185"/>
        <v>201076.765368741</v>
      </c>
      <c r="BW2992" s="29">
        <v>2987</v>
      </c>
      <c r="BX2992">
        <f t="shared" si="186"/>
        <v>0</v>
      </c>
      <c r="BY2992">
        <f t="shared" si="187"/>
        <v>1</v>
      </c>
    </row>
    <row r="2993" spans="1:77">
      <c r="A2993" s="15">
        <v>2988</v>
      </c>
      <c r="BP2993" s="27">
        <v>0.86295345554889</v>
      </c>
      <c r="BQ2993" s="27">
        <v>10881.6502104868</v>
      </c>
      <c r="BR2993" s="27">
        <v>1.49004765355196</v>
      </c>
      <c r="BS2993" s="27">
        <v>23368.697754578</v>
      </c>
      <c r="BU2993">
        <f t="shared" si="184"/>
        <v>118561.368121847</v>
      </c>
      <c r="BV2993">
        <f t="shared" si="185"/>
        <v>200138.450278217</v>
      </c>
      <c r="BW2993" s="29">
        <v>2988</v>
      </c>
      <c r="BX2993">
        <f t="shared" si="186"/>
        <v>0</v>
      </c>
      <c r="BY2993">
        <f t="shared" si="187"/>
        <v>1</v>
      </c>
    </row>
    <row r="2994" spans="1:77">
      <c r="A2994" s="15">
        <v>2989</v>
      </c>
      <c r="BP2994" s="27">
        <v>0.813240042380766</v>
      </c>
      <c r="BQ2994" s="27">
        <v>14873.3693528137</v>
      </c>
      <c r="BR2994" s="27">
        <v>1.39885867600376</v>
      </c>
      <c r="BS2994" s="27">
        <v>27143.8228331304</v>
      </c>
      <c r="BU2994">
        <f t="shared" si="184"/>
        <v>107112.637004301</v>
      </c>
      <c r="BV2994">
        <f t="shared" si="185"/>
        <v>182684.978567434</v>
      </c>
      <c r="BW2994" s="29">
        <v>2989</v>
      </c>
      <c r="BX2994">
        <f t="shared" si="186"/>
        <v>0</v>
      </c>
      <c r="BY2994">
        <f t="shared" si="187"/>
        <v>1</v>
      </c>
    </row>
    <row r="2995" spans="1:77">
      <c r="A2995" s="15">
        <v>2990</v>
      </c>
      <c r="BP2995" s="27">
        <v>0.773407644357197</v>
      </c>
      <c r="BQ2995" s="27">
        <v>22404.5962849729</v>
      </c>
      <c r="BR2995" s="27">
        <v>1.3085356352185</v>
      </c>
      <c r="BS2995" s="27">
        <v>36923.1695222026</v>
      </c>
      <c r="BU2995">
        <f t="shared" si="184"/>
        <v>93606.5503686066</v>
      </c>
      <c r="BV2995">
        <f t="shared" si="185"/>
        <v>159357.175760573</v>
      </c>
      <c r="BW2995" s="29">
        <v>2990</v>
      </c>
      <c r="BX2995">
        <f t="shared" si="186"/>
        <v>0</v>
      </c>
      <c r="BY2995">
        <f t="shared" si="187"/>
        <v>1</v>
      </c>
    </row>
    <row r="2996" spans="1:77">
      <c r="A2996" s="15">
        <v>2991</v>
      </c>
      <c r="BP2996" s="27">
        <v>0.766555441356053</v>
      </c>
      <c r="BQ2996" s="27">
        <v>13451.9442335746</v>
      </c>
      <c r="BR2996" s="27">
        <v>1.30373499939506</v>
      </c>
      <c r="BS2996" s="27">
        <v>27235.8664071294</v>
      </c>
      <c r="BU2996">
        <f t="shared" si="184"/>
        <v>101531.371969833</v>
      </c>
      <c r="BV2996">
        <f t="shared" si="185"/>
        <v>168324.383502129</v>
      </c>
      <c r="BW2996" s="29">
        <v>2991</v>
      </c>
      <c r="BX2996">
        <f t="shared" si="186"/>
        <v>0</v>
      </c>
      <c r="BY2996">
        <f t="shared" si="187"/>
        <v>1</v>
      </c>
    </row>
    <row r="2997" spans="1:77">
      <c r="A2997" s="15">
        <v>2992</v>
      </c>
      <c r="BP2997" s="27">
        <v>0.822866183041448</v>
      </c>
      <c r="BQ2997" s="27">
        <v>12439.338726297</v>
      </c>
      <c r="BR2997" s="27">
        <v>1.40215433413933</v>
      </c>
      <c r="BS2997" s="27">
        <v>26774.0107658888</v>
      </c>
      <c r="BU2997">
        <f t="shared" si="184"/>
        <v>110990.58872992</v>
      </c>
      <c r="BV2997">
        <f t="shared" si="185"/>
        <v>183549.139355011</v>
      </c>
      <c r="BW2997" s="29">
        <v>2992</v>
      </c>
      <c r="BX2997">
        <f t="shared" si="186"/>
        <v>0</v>
      </c>
      <c r="BY2997">
        <f t="shared" si="187"/>
        <v>1</v>
      </c>
    </row>
    <row r="2998" spans="1:77">
      <c r="A2998" s="15">
        <v>2993</v>
      </c>
      <c r="BP2998" s="27">
        <v>0.802349340697964</v>
      </c>
      <c r="BQ2998" s="27">
        <v>13645.5562652384</v>
      </c>
      <c r="BR2998" s="27">
        <v>1.39330203628683</v>
      </c>
      <c r="BS2998" s="27">
        <v>28061.7461261759</v>
      </c>
      <c r="BU2998">
        <f t="shared" si="184"/>
        <v>106706.844839456</v>
      </c>
      <c r="BV2998">
        <f t="shared" si="185"/>
        <v>180933.559316849</v>
      </c>
      <c r="BW2998" s="29">
        <v>2993</v>
      </c>
      <c r="BX2998">
        <f t="shared" si="186"/>
        <v>0</v>
      </c>
      <c r="BY2998">
        <f t="shared" si="187"/>
        <v>1</v>
      </c>
    </row>
    <row r="2999" spans="1:77">
      <c r="A2999" s="15">
        <v>2994</v>
      </c>
      <c r="BP2999" s="27">
        <v>0.796665589119487</v>
      </c>
      <c r="BQ2999" s="27">
        <v>13362.0710575594</v>
      </c>
      <c r="BR2999" s="27">
        <v>1.37393096213396</v>
      </c>
      <c r="BS2999" s="27">
        <v>26979.7938196285</v>
      </c>
      <c r="BU2999">
        <f t="shared" si="184"/>
        <v>106137.767310364</v>
      </c>
      <c r="BV2999">
        <f t="shared" si="185"/>
        <v>179109.850500465</v>
      </c>
      <c r="BW2999" s="29">
        <v>2994</v>
      </c>
      <c r="BX2999">
        <f t="shared" si="186"/>
        <v>0</v>
      </c>
      <c r="BY2999">
        <f t="shared" si="187"/>
        <v>1</v>
      </c>
    </row>
    <row r="3000" spans="1:77">
      <c r="A3000" s="15">
        <v>2995</v>
      </c>
      <c r="BP3000" s="27">
        <v>0.773205873533385</v>
      </c>
      <c r="BQ3000" s="27">
        <v>14803.3443854876</v>
      </c>
      <c r="BR3000" s="27">
        <v>1.2823463780083</v>
      </c>
      <c r="BS3000" s="27">
        <v>28974.7239758612</v>
      </c>
      <c r="BU3000">
        <f t="shared" si="184"/>
        <v>101177.53664452</v>
      </c>
      <c r="BV3000">
        <f t="shared" si="185"/>
        <v>163377.232725383</v>
      </c>
      <c r="BW3000" s="29">
        <v>2995</v>
      </c>
      <c r="BX3000">
        <f t="shared" si="186"/>
        <v>0</v>
      </c>
      <c r="BY3000">
        <f t="shared" si="187"/>
        <v>1</v>
      </c>
    </row>
    <row r="3001" spans="1:77">
      <c r="A3001" s="15">
        <v>2996</v>
      </c>
      <c r="BP3001" s="27">
        <v>0.822331282601647</v>
      </c>
      <c r="BQ3001" s="27">
        <v>12165.9828305747</v>
      </c>
      <c r="BR3001" s="27">
        <v>1.38920465154655</v>
      </c>
      <c r="BS3001" s="27">
        <v>24213.4090406516</v>
      </c>
      <c r="BU3001">
        <f t="shared" si="184"/>
        <v>111183.709559672</v>
      </c>
      <c r="BV3001">
        <f t="shared" si="185"/>
        <v>184167.288691331</v>
      </c>
      <c r="BW3001" s="29">
        <v>2996</v>
      </c>
      <c r="BX3001">
        <f t="shared" si="186"/>
        <v>0</v>
      </c>
      <c r="BY3001">
        <f t="shared" si="187"/>
        <v>1</v>
      </c>
    </row>
    <row r="3002" spans="1:77">
      <c r="A3002" s="15">
        <v>2997</v>
      </c>
      <c r="BP3002" s="27">
        <v>0.821421931273366</v>
      </c>
      <c r="BQ3002" s="27">
        <v>14030.0781967254</v>
      </c>
      <c r="BR3002" s="27">
        <v>1.39002325190484</v>
      </c>
      <c r="BS3002" s="27">
        <v>27988.4798995802</v>
      </c>
      <c r="BU3002">
        <f t="shared" si="184"/>
        <v>109183.211494279</v>
      </c>
      <c r="BV3002">
        <f t="shared" si="185"/>
        <v>180515.007886146</v>
      </c>
      <c r="BW3002" s="29">
        <v>2997</v>
      </c>
      <c r="BX3002">
        <f t="shared" si="186"/>
        <v>0</v>
      </c>
      <c r="BY3002">
        <f t="shared" si="187"/>
        <v>1</v>
      </c>
    </row>
    <row r="3003" spans="1:77">
      <c r="A3003" s="15">
        <v>2998</v>
      </c>
      <c r="BP3003" s="27">
        <v>0.770852449072821</v>
      </c>
      <c r="BQ3003" s="27">
        <v>15332.8465182826</v>
      </c>
      <c r="BR3003" s="27">
        <v>1.28645712844812</v>
      </c>
      <c r="BS3003" s="27">
        <v>28586.7451332354</v>
      </c>
      <c r="BU3003">
        <f t="shared" si="184"/>
        <v>100295.020842641</v>
      </c>
      <c r="BV3003">
        <f t="shared" si="185"/>
        <v>164381.824133983</v>
      </c>
      <c r="BW3003" s="29">
        <v>2998</v>
      </c>
      <c r="BX3003">
        <f t="shared" si="186"/>
        <v>0</v>
      </c>
      <c r="BY3003">
        <f t="shared" si="187"/>
        <v>1</v>
      </c>
    </row>
    <row r="3004" spans="1:77">
      <c r="A3004" s="15">
        <v>2999</v>
      </c>
      <c r="BP3004" s="27">
        <v>0.73990765417532</v>
      </c>
      <c r="BQ3004" s="27">
        <v>13006.7869478484</v>
      </c>
      <c r="BR3004" s="27">
        <v>1.2584470142163</v>
      </c>
      <c r="BS3004" s="27">
        <v>26580.713256732</v>
      </c>
      <c r="BU3004">
        <f t="shared" si="184"/>
        <v>97979.3611784495</v>
      </c>
      <c r="BV3004">
        <f t="shared" si="185"/>
        <v>162186.338875713</v>
      </c>
      <c r="BW3004" s="29">
        <v>2999</v>
      </c>
      <c r="BX3004">
        <f t="shared" si="186"/>
        <v>0</v>
      </c>
      <c r="BY3004">
        <f t="shared" si="187"/>
        <v>1</v>
      </c>
    </row>
    <row r="3005" spans="1:77">
      <c r="A3005" s="15">
        <v>3000</v>
      </c>
      <c r="BP3005" s="27">
        <v>0.821167173474967</v>
      </c>
      <c r="BQ3005" s="27">
        <v>15333.9145426282</v>
      </c>
      <c r="BR3005" s="27">
        <v>1.41466010664256</v>
      </c>
      <c r="BS3005" s="27">
        <v>31376.8068065774</v>
      </c>
      <c r="BU3005">
        <f t="shared" si="184"/>
        <v>107841.161478617</v>
      </c>
      <c r="BV3005">
        <f t="shared" si="185"/>
        <v>180822.209189807</v>
      </c>
      <c r="BW3005" s="29">
        <v>3000</v>
      </c>
      <c r="BX3005">
        <f t="shared" si="186"/>
        <v>0</v>
      </c>
      <c r="BY3005">
        <f t="shared" si="187"/>
        <v>1</v>
      </c>
    </row>
    <row r="3006" spans="1:77">
      <c r="A3006" s="33">
        <v>3001</v>
      </c>
      <c r="BP3006" s="27">
        <v>0.773616545515193</v>
      </c>
      <c r="BQ3006" s="27">
        <v>15801.5031475407</v>
      </c>
      <c r="BR3006" s="27">
        <v>1.31864469546366</v>
      </c>
      <c r="BS3006" s="27">
        <v>37273.792490067</v>
      </c>
      <c r="BU3006">
        <f t="shared" si="184"/>
        <v>100240.978679738</v>
      </c>
      <c r="BV3006">
        <f t="shared" si="185"/>
        <v>160522.911829483</v>
      </c>
      <c r="BW3006" s="9">
        <v>3001</v>
      </c>
      <c r="BX3006">
        <f t="shared" si="186"/>
        <v>0</v>
      </c>
      <c r="BY3006">
        <f t="shared" si="187"/>
        <v>1</v>
      </c>
    </row>
    <row r="3007" spans="1:77">
      <c r="A3007" s="33">
        <v>3002</v>
      </c>
      <c r="BP3007" s="27">
        <v>0.822235923149</v>
      </c>
      <c r="BQ3007" s="27">
        <v>13317.146393124</v>
      </c>
      <c r="BR3007" s="27">
        <v>1.42768872312193</v>
      </c>
      <c r="BS3007" s="27">
        <v>32268.2225216086</v>
      </c>
      <c r="BU3007">
        <f t="shared" si="184"/>
        <v>110018.242079226</v>
      </c>
      <c r="BV3007">
        <f t="shared" si="185"/>
        <v>181885.08594668</v>
      </c>
      <c r="BW3007" s="9">
        <v>3002</v>
      </c>
      <c r="BX3007">
        <f t="shared" si="186"/>
        <v>0</v>
      </c>
      <c r="BY3007">
        <f t="shared" si="187"/>
        <v>1</v>
      </c>
    </row>
    <row r="3008" spans="1:77">
      <c r="A3008" s="33">
        <v>3003</v>
      </c>
      <c r="BP3008" s="27">
        <v>0.820680669603167</v>
      </c>
      <c r="BQ3008" s="27">
        <v>19930.6021989913</v>
      </c>
      <c r="BR3008" s="27">
        <v>1.41995707216693</v>
      </c>
      <c r="BS3008" s="27">
        <v>47151.394134399</v>
      </c>
      <c r="BU3008">
        <f t="shared" si="184"/>
        <v>103171.498241484</v>
      </c>
      <c r="BV3008">
        <f t="shared" si="185"/>
        <v>165842.166690641</v>
      </c>
      <c r="BW3008" s="9">
        <v>3003</v>
      </c>
      <c r="BX3008">
        <f t="shared" si="186"/>
        <v>0</v>
      </c>
      <c r="BY3008">
        <f t="shared" si="187"/>
        <v>1</v>
      </c>
    </row>
    <row r="3009" spans="1:77">
      <c r="A3009" s="33">
        <v>3004</v>
      </c>
      <c r="BP3009" s="27">
        <v>0.759749888446589</v>
      </c>
      <c r="BQ3009" s="27">
        <v>11782.3200696639</v>
      </c>
      <c r="BR3009" s="27">
        <v>1.28659978853009</v>
      </c>
      <c r="BS3009" s="27">
        <v>30495.8494974866</v>
      </c>
      <c r="BU3009">
        <f t="shared" si="184"/>
        <v>102180.163197324</v>
      </c>
      <c r="BV3009">
        <f t="shared" si="185"/>
        <v>162494.118782027</v>
      </c>
      <c r="BW3009" s="9">
        <v>3004</v>
      </c>
      <c r="BX3009">
        <f t="shared" si="186"/>
        <v>0</v>
      </c>
      <c r="BY3009">
        <f t="shared" si="187"/>
        <v>1</v>
      </c>
    </row>
    <row r="3010" spans="1:77">
      <c r="A3010" s="33">
        <v>3005</v>
      </c>
      <c r="BP3010" s="27">
        <v>0.844717268559513</v>
      </c>
      <c r="BQ3010" s="27">
        <v>13178.3313377578</v>
      </c>
      <c r="BR3010" s="27">
        <v>1.45265969851012</v>
      </c>
      <c r="BS3010" s="27">
        <v>34626.6369225772</v>
      </c>
      <c r="BU3010">
        <f t="shared" si="184"/>
        <v>113529.258946169</v>
      </c>
      <c r="BV3010">
        <f t="shared" si="185"/>
        <v>183272.317853941</v>
      </c>
      <c r="BW3010" s="9">
        <v>3005</v>
      </c>
      <c r="BX3010">
        <f t="shared" si="186"/>
        <v>0</v>
      </c>
      <c r="BY3010">
        <f t="shared" si="187"/>
        <v>1</v>
      </c>
    </row>
    <row r="3011" spans="1:77">
      <c r="A3011" s="33">
        <v>3006</v>
      </c>
      <c r="BP3011" s="27">
        <v>0.835146150975167</v>
      </c>
      <c r="BQ3011" s="27">
        <v>19929.4684800964</v>
      </c>
      <c r="BR3011" s="27">
        <v>1.44831692727605</v>
      </c>
      <c r="BS3011" s="27">
        <v>42897.9520326447</v>
      </c>
      <c r="BU3011">
        <f t="shared" si="184"/>
        <v>105342.454166179</v>
      </c>
      <c r="BV3011">
        <f t="shared" si="185"/>
        <v>174349.587058763</v>
      </c>
      <c r="BW3011" s="9">
        <v>3006</v>
      </c>
      <c r="BX3011">
        <f t="shared" si="186"/>
        <v>0</v>
      </c>
      <c r="BY3011">
        <f t="shared" si="187"/>
        <v>1</v>
      </c>
    </row>
    <row r="3012" spans="1:77">
      <c r="A3012" s="33">
        <v>3007</v>
      </c>
      <c r="BP3012" s="27">
        <v>0.785837115123854</v>
      </c>
      <c r="BQ3012" s="27">
        <v>14352.0227549687</v>
      </c>
      <c r="BR3012" s="27">
        <v>1.3581427192144</v>
      </c>
      <c r="BS3012" s="27">
        <v>36546.7786588127</v>
      </c>
      <c r="BU3012">
        <f t="shared" si="184"/>
        <v>103523.544513609</v>
      </c>
      <c r="BV3012">
        <f t="shared" si="185"/>
        <v>167174.629223347</v>
      </c>
      <c r="BW3012" s="9">
        <v>3007</v>
      </c>
      <c r="BX3012">
        <f t="shared" si="186"/>
        <v>0</v>
      </c>
      <c r="BY3012">
        <f t="shared" si="187"/>
        <v>1</v>
      </c>
    </row>
    <row r="3013" spans="1:77">
      <c r="A3013" s="33">
        <v>3008</v>
      </c>
      <c r="BP3013" s="27">
        <v>0.820786479409086</v>
      </c>
      <c r="BQ3013" s="27">
        <v>17470.7339592602</v>
      </c>
      <c r="BR3013" s="27">
        <v>1.43045196421685</v>
      </c>
      <c r="BS3013" s="27">
        <v>36496.5234261105</v>
      </c>
      <c r="BU3013">
        <f t="shared" si="184"/>
        <v>105647.237952103</v>
      </c>
      <c r="BV3013">
        <f t="shared" si="185"/>
        <v>178071.271206417</v>
      </c>
      <c r="BW3013" s="9">
        <v>3008</v>
      </c>
      <c r="BX3013">
        <f t="shared" si="186"/>
        <v>0</v>
      </c>
      <c r="BY3013">
        <f t="shared" si="187"/>
        <v>1</v>
      </c>
    </row>
    <row r="3014" spans="1:77">
      <c r="A3014" s="33">
        <v>3009</v>
      </c>
      <c r="BP3014" s="27">
        <v>0.797071081403791</v>
      </c>
      <c r="BQ3014" s="27">
        <v>13345.201036335</v>
      </c>
      <c r="BR3014" s="27">
        <v>1.37361698227477</v>
      </c>
      <c r="BS3014" s="27">
        <v>31296.0529584556</v>
      </c>
      <c r="BU3014">
        <f t="shared" si="184"/>
        <v>106215.461174234</v>
      </c>
      <c r="BV3014">
        <f t="shared" si="185"/>
        <v>174746.49438276</v>
      </c>
      <c r="BW3014" s="9">
        <v>3009</v>
      </c>
      <c r="BX3014">
        <f t="shared" si="186"/>
        <v>0</v>
      </c>
      <c r="BY3014">
        <f t="shared" si="187"/>
        <v>1</v>
      </c>
    </row>
    <row r="3015" spans="1:77">
      <c r="A3015" s="33">
        <v>3010</v>
      </c>
      <c r="BP3015" s="27">
        <v>0.769945979027965</v>
      </c>
      <c r="BQ3015" s="27">
        <v>16692.8487173999</v>
      </c>
      <c r="BR3015" s="27">
        <v>1.30273135256431</v>
      </c>
      <c r="BS3015" s="27">
        <v>38867.4337941375</v>
      </c>
      <c r="BU3015">
        <f t="shared" ref="BU3015:BU3078" si="188">BP3015*$BV$1-BQ3015</f>
        <v>98799.0481367949</v>
      </c>
      <c r="BV3015">
        <f t="shared" ref="BV3015:BV3078" si="189">BR3015*$BV$1-BS3015</f>
        <v>156542.26909051</v>
      </c>
      <c r="BW3015" s="9">
        <v>3010</v>
      </c>
      <c r="BX3015">
        <f t="shared" ref="BX3015:BX3078" si="190">IF(BU3015=MAX($BU3015:$BV3015),1,0)</f>
        <v>0</v>
      </c>
      <c r="BY3015">
        <f t="shared" ref="BY3015:BY3078" si="191">IF(BV3015=MAX($BU3015:$BV3015),1,0)</f>
        <v>1</v>
      </c>
    </row>
    <row r="3016" spans="1:77">
      <c r="A3016" s="33">
        <v>3011</v>
      </c>
      <c r="BP3016" s="27">
        <v>0.82048930143013</v>
      </c>
      <c r="BQ3016" s="27">
        <v>9613.42228204707</v>
      </c>
      <c r="BR3016" s="27">
        <v>1.40695169172372</v>
      </c>
      <c r="BS3016" s="27">
        <v>26350.1971460489</v>
      </c>
      <c r="BU3016">
        <f t="shared" si="188"/>
        <v>113459.972932472</v>
      </c>
      <c r="BV3016">
        <f t="shared" si="189"/>
        <v>184692.556612509</v>
      </c>
      <c r="BW3016" s="9">
        <v>3011</v>
      </c>
      <c r="BX3016">
        <f t="shared" si="190"/>
        <v>0</v>
      </c>
      <c r="BY3016">
        <f t="shared" si="191"/>
        <v>1</v>
      </c>
    </row>
    <row r="3017" spans="1:77">
      <c r="A3017" s="33">
        <v>3012</v>
      </c>
      <c r="BP3017" s="27">
        <v>0.829473582135297</v>
      </c>
      <c r="BQ3017" s="27">
        <v>14221.7933461379</v>
      </c>
      <c r="BR3017" s="27">
        <v>1.44998217366384</v>
      </c>
      <c r="BS3017" s="27">
        <v>34923.583928157</v>
      </c>
      <c r="BU3017">
        <f t="shared" si="188"/>
        <v>110199.243974157</v>
      </c>
      <c r="BV3017">
        <f t="shared" si="189"/>
        <v>182573.742121419</v>
      </c>
      <c r="BW3017" s="9">
        <v>3012</v>
      </c>
      <c r="BX3017">
        <f t="shared" si="190"/>
        <v>0</v>
      </c>
      <c r="BY3017">
        <f t="shared" si="191"/>
        <v>1</v>
      </c>
    </row>
    <row r="3018" spans="1:77">
      <c r="A3018" s="33">
        <v>3013</v>
      </c>
      <c r="BP3018" s="27">
        <v>0.832980311954934</v>
      </c>
      <c r="BQ3018" s="27">
        <v>15011.0230910338</v>
      </c>
      <c r="BR3018" s="27">
        <v>1.4539569153562</v>
      </c>
      <c r="BS3018" s="27">
        <v>36614.2584847603</v>
      </c>
      <c r="BU3018">
        <f t="shared" si="188"/>
        <v>109936.023702206</v>
      </c>
      <c r="BV3018">
        <f t="shared" si="189"/>
        <v>181479.27881867</v>
      </c>
      <c r="BW3018" s="9">
        <v>3013</v>
      </c>
      <c r="BX3018">
        <f t="shared" si="190"/>
        <v>0</v>
      </c>
      <c r="BY3018">
        <f t="shared" si="191"/>
        <v>1</v>
      </c>
    </row>
    <row r="3019" spans="1:77">
      <c r="A3019" s="33">
        <v>3014</v>
      </c>
      <c r="BP3019" s="27">
        <v>0.767543224472481</v>
      </c>
      <c r="BQ3019" s="27">
        <v>11527.4141099152</v>
      </c>
      <c r="BR3019" s="27">
        <v>1.32087865905618</v>
      </c>
      <c r="BS3019" s="27">
        <v>29362.7105487578</v>
      </c>
      <c r="BU3019">
        <f t="shared" si="188"/>
        <v>103604.069560957</v>
      </c>
      <c r="BV3019">
        <f t="shared" si="189"/>
        <v>168769.088309669</v>
      </c>
      <c r="BW3019" s="9">
        <v>3014</v>
      </c>
      <c r="BX3019">
        <f t="shared" si="190"/>
        <v>0</v>
      </c>
      <c r="BY3019">
        <f t="shared" si="191"/>
        <v>1</v>
      </c>
    </row>
    <row r="3020" spans="1:77">
      <c r="A3020" s="33">
        <v>3015</v>
      </c>
      <c r="BP3020" s="27">
        <v>0.757930322820932</v>
      </c>
      <c r="BQ3020" s="27">
        <v>11367.3622394436</v>
      </c>
      <c r="BR3020" s="27">
        <v>1.30759837171709</v>
      </c>
      <c r="BS3020" s="27">
        <v>27480.4648601332</v>
      </c>
      <c r="BU3020">
        <f t="shared" si="188"/>
        <v>102322.186183696</v>
      </c>
      <c r="BV3020">
        <f t="shared" si="189"/>
        <v>168659.29089743</v>
      </c>
      <c r="BW3020" s="9">
        <v>3015</v>
      </c>
      <c r="BX3020">
        <f t="shared" si="190"/>
        <v>0</v>
      </c>
      <c r="BY3020">
        <f t="shared" si="191"/>
        <v>1</v>
      </c>
    </row>
    <row r="3021" spans="1:77">
      <c r="A3021" s="33">
        <v>3016</v>
      </c>
      <c r="BP3021" s="27">
        <v>0.801096226711737</v>
      </c>
      <c r="BQ3021" s="27">
        <v>16701.9344868938</v>
      </c>
      <c r="BR3021" s="27">
        <v>1.37640004945717</v>
      </c>
      <c r="BS3021" s="27">
        <v>35161.3679615634</v>
      </c>
      <c r="BU3021">
        <f t="shared" si="188"/>
        <v>103462.499519867</v>
      </c>
      <c r="BV3021">
        <f t="shared" si="189"/>
        <v>171298.639457012</v>
      </c>
      <c r="BW3021" s="9">
        <v>3016</v>
      </c>
      <c r="BX3021">
        <f t="shared" si="190"/>
        <v>0</v>
      </c>
      <c r="BY3021">
        <f t="shared" si="191"/>
        <v>1</v>
      </c>
    </row>
    <row r="3022" spans="1:77">
      <c r="A3022" s="33">
        <v>3017</v>
      </c>
      <c r="BP3022" s="27">
        <v>0.804550514249083</v>
      </c>
      <c r="BQ3022" s="27">
        <v>17783.3128322596</v>
      </c>
      <c r="BR3022" s="27">
        <v>1.37103614494174</v>
      </c>
      <c r="BS3022" s="27">
        <v>42016.5945061913</v>
      </c>
      <c r="BU3022">
        <f t="shared" si="188"/>
        <v>102899.264305103</v>
      </c>
      <c r="BV3022">
        <f t="shared" si="189"/>
        <v>163638.827235069</v>
      </c>
      <c r="BW3022" s="9">
        <v>3017</v>
      </c>
      <c r="BX3022">
        <f t="shared" si="190"/>
        <v>0</v>
      </c>
      <c r="BY3022">
        <f t="shared" si="191"/>
        <v>1</v>
      </c>
    </row>
    <row r="3023" spans="1:77">
      <c r="A3023" s="33">
        <v>3018</v>
      </c>
      <c r="BP3023" s="27">
        <v>0.800061384715076</v>
      </c>
      <c r="BQ3023" s="27">
        <v>15677.9473386151</v>
      </c>
      <c r="BR3023" s="27">
        <v>1.37405634280533</v>
      </c>
      <c r="BS3023" s="27">
        <v>33101.2488624786</v>
      </c>
      <c r="BU3023">
        <f t="shared" si="188"/>
        <v>104331.260368646</v>
      </c>
      <c r="BV3023">
        <f t="shared" si="189"/>
        <v>173007.202558321</v>
      </c>
      <c r="BW3023" s="9">
        <v>3018</v>
      </c>
      <c r="BX3023">
        <f t="shared" si="190"/>
        <v>0</v>
      </c>
      <c r="BY3023">
        <f t="shared" si="191"/>
        <v>1</v>
      </c>
    </row>
    <row r="3024" spans="1:77">
      <c r="A3024" s="33">
        <v>3019</v>
      </c>
      <c r="BP3024" s="27">
        <v>0.8540399926636</v>
      </c>
      <c r="BQ3024" s="27">
        <v>21187.6533197967</v>
      </c>
      <c r="BR3024" s="27">
        <v>1.49049186520509</v>
      </c>
      <c r="BS3024" s="27">
        <v>48872.9776214204</v>
      </c>
      <c r="BU3024">
        <f t="shared" si="188"/>
        <v>106918.345579743</v>
      </c>
      <c r="BV3024">
        <f t="shared" si="189"/>
        <v>174700.802159343</v>
      </c>
      <c r="BW3024" s="9">
        <v>3019</v>
      </c>
      <c r="BX3024">
        <f t="shared" si="190"/>
        <v>0</v>
      </c>
      <c r="BY3024">
        <f t="shared" si="191"/>
        <v>1</v>
      </c>
    </row>
    <row r="3025" spans="1:77">
      <c r="A3025" s="33">
        <v>3020</v>
      </c>
      <c r="BP3025" s="27">
        <v>0.799336588929353</v>
      </c>
      <c r="BQ3025" s="27">
        <v>13275.1506986207</v>
      </c>
      <c r="BR3025" s="27">
        <v>1.38843098362948</v>
      </c>
      <c r="BS3025" s="27">
        <v>31295.4545404566</v>
      </c>
      <c r="BU3025">
        <f t="shared" si="188"/>
        <v>106625.337640782</v>
      </c>
      <c r="BV3025">
        <f t="shared" si="189"/>
        <v>176969.193003965</v>
      </c>
      <c r="BW3025" s="9">
        <v>3020</v>
      </c>
      <c r="BX3025">
        <f t="shared" si="190"/>
        <v>0</v>
      </c>
      <c r="BY3025">
        <f t="shared" si="191"/>
        <v>1</v>
      </c>
    </row>
    <row r="3026" spans="1:77">
      <c r="A3026" s="33">
        <v>3021</v>
      </c>
      <c r="BP3026" s="27">
        <v>0.810643188427568</v>
      </c>
      <c r="BQ3026" s="27">
        <v>15955.3722821588</v>
      </c>
      <c r="BR3026" s="27">
        <v>1.39803363467031</v>
      </c>
      <c r="BS3026" s="27">
        <v>34709.6565956424</v>
      </c>
      <c r="BU3026">
        <f t="shared" si="188"/>
        <v>105641.105981976</v>
      </c>
      <c r="BV3026">
        <f t="shared" si="189"/>
        <v>174995.388604904</v>
      </c>
      <c r="BW3026" s="9">
        <v>3021</v>
      </c>
      <c r="BX3026">
        <f t="shared" si="190"/>
        <v>0</v>
      </c>
      <c r="BY3026">
        <f t="shared" si="191"/>
        <v>1</v>
      </c>
    </row>
    <row r="3027" spans="1:77">
      <c r="A3027" s="33">
        <v>3022</v>
      </c>
      <c r="BP3027" s="27">
        <v>0.803099681077418</v>
      </c>
      <c r="BQ3027" s="27">
        <v>14677.9791934005</v>
      </c>
      <c r="BR3027" s="27">
        <v>1.35238481205117</v>
      </c>
      <c r="BS3027" s="27">
        <v>38983.5222265967</v>
      </c>
      <c r="BU3027">
        <f t="shared" si="188"/>
        <v>105786.972968212</v>
      </c>
      <c r="BV3027">
        <f t="shared" si="189"/>
        <v>163874.199581079</v>
      </c>
      <c r="BW3027" s="9">
        <v>3022</v>
      </c>
      <c r="BX3027">
        <f t="shared" si="190"/>
        <v>0</v>
      </c>
      <c r="BY3027">
        <f t="shared" si="191"/>
        <v>1</v>
      </c>
    </row>
    <row r="3028" spans="1:77">
      <c r="A3028" s="33">
        <v>3023</v>
      </c>
      <c r="BP3028" s="27">
        <v>0.828043554700289</v>
      </c>
      <c r="BQ3028" s="27">
        <v>14348.0013110502</v>
      </c>
      <c r="BR3028" s="27">
        <v>1.44937278346306</v>
      </c>
      <c r="BS3028" s="27">
        <v>37569.4732993946</v>
      </c>
      <c r="BU3028">
        <f t="shared" si="188"/>
        <v>109858.531893993</v>
      </c>
      <c r="BV3028">
        <f t="shared" si="189"/>
        <v>179836.444220064</v>
      </c>
      <c r="BW3028" s="9">
        <v>3023</v>
      </c>
      <c r="BX3028">
        <f t="shared" si="190"/>
        <v>0</v>
      </c>
      <c r="BY3028">
        <f t="shared" si="191"/>
        <v>1</v>
      </c>
    </row>
    <row r="3029" spans="1:77">
      <c r="A3029" s="33">
        <v>3024</v>
      </c>
      <c r="BP3029" s="27">
        <v>0.860404540020705</v>
      </c>
      <c r="BQ3029" s="27">
        <v>19758.1837633598</v>
      </c>
      <c r="BR3029" s="27">
        <v>1.48673817283962</v>
      </c>
      <c r="BS3029" s="27">
        <v>42660.7951852481</v>
      </c>
      <c r="BU3029">
        <f t="shared" si="188"/>
        <v>109302.497239746</v>
      </c>
      <c r="BV3029">
        <f t="shared" si="189"/>
        <v>180349.930740695</v>
      </c>
      <c r="BW3029" s="9">
        <v>3024</v>
      </c>
      <c r="BX3029">
        <f t="shared" si="190"/>
        <v>0</v>
      </c>
      <c r="BY3029">
        <f t="shared" si="191"/>
        <v>1</v>
      </c>
    </row>
    <row r="3030" spans="1:77">
      <c r="A3030" s="33">
        <v>3025</v>
      </c>
      <c r="BP3030" s="27">
        <v>0.788298509458093</v>
      </c>
      <c r="BQ3030" s="27">
        <v>14497.1598107309</v>
      </c>
      <c r="BR3030" s="27">
        <v>1.37194480385708</v>
      </c>
      <c r="BS3030" s="27">
        <v>38939.1133978421</v>
      </c>
      <c r="BU3030">
        <f t="shared" si="188"/>
        <v>103747.616607983</v>
      </c>
      <c r="BV3030">
        <f t="shared" si="189"/>
        <v>166852.60718072</v>
      </c>
      <c r="BW3030" s="9">
        <v>3025</v>
      </c>
      <c r="BX3030">
        <f t="shared" si="190"/>
        <v>0</v>
      </c>
      <c r="BY3030">
        <f t="shared" si="191"/>
        <v>1</v>
      </c>
    </row>
    <row r="3031" spans="1:77">
      <c r="A3031" s="33">
        <v>3026</v>
      </c>
      <c r="BP3031" s="27">
        <v>0.791104124478285</v>
      </c>
      <c r="BQ3031" s="27">
        <v>14616.0692631049</v>
      </c>
      <c r="BR3031" s="27">
        <v>1.3670173193237</v>
      </c>
      <c r="BS3031" s="27">
        <v>35864.0527958319</v>
      </c>
      <c r="BU3031">
        <f t="shared" si="188"/>
        <v>104049.549408638</v>
      </c>
      <c r="BV3031">
        <f t="shared" si="189"/>
        <v>169188.545102723</v>
      </c>
      <c r="BW3031" s="9">
        <v>3026</v>
      </c>
      <c r="BX3031">
        <f t="shared" si="190"/>
        <v>0</v>
      </c>
      <c r="BY3031">
        <f t="shared" si="191"/>
        <v>1</v>
      </c>
    </row>
    <row r="3032" spans="1:77">
      <c r="A3032" s="33">
        <v>3027</v>
      </c>
      <c r="BP3032" s="27">
        <v>0.788894121688074</v>
      </c>
      <c r="BQ3032" s="27">
        <v>12954.7616730172</v>
      </c>
      <c r="BR3032" s="27">
        <v>1.3372893088798</v>
      </c>
      <c r="BS3032" s="27">
        <v>30151.1038988731</v>
      </c>
      <c r="BU3032">
        <f t="shared" si="188"/>
        <v>105379.356580194</v>
      </c>
      <c r="BV3032">
        <f t="shared" si="189"/>
        <v>170442.292433096</v>
      </c>
      <c r="BW3032" s="9">
        <v>3027</v>
      </c>
      <c r="BX3032">
        <f t="shared" si="190"/>
        <v>0</v>
      </c>
      <c r="BY3032">
        <f t="shared" si="191"/>
        <v>1</v>
      </c>
    </row>
    <row r="3033" spans="1:77">
      <c r="A3033" s="33">
        <v>3028</v>
      </c>
      <c r="BP3033" s="27">
        <v>0.784379298385766</v>
      </c>
      <c r="BQ3033" s="27">
        <v>13088.8797718641</v>
      </c>
      <c r="BR3033" s="27">
        <v>1.35575600895494</v>
      </c>
      <c r="BS3033" s="27">
        <v>29462.2408425217</v>
      </c>
      <c r="BU3033">
        <f t="shared" si="188"/>
        <v>104568.014986001</v>
      </c>
      <c r="BV3033">
        <f t="shared" si="189"/>
        <v>173901.160500719</v>
      </c>
      <c r="BW3033" s="9">
        <v>3028</v>
      </c>
      <c r="BX3033">
        <f t="shared" si="190"/>
        <v>0</v>
      </c>
      <c r="BY3033">
        <f t="shared" si="191"/>
        <v>1</v>
      </c>
    </row>
    <row r="3034" spans="1:77">
      <c r="A3034" s="33">
        <v>3029</v>
      </c>
      <c r="BP3034" s="27">
        <v>0.81549353793905</v>
      </c>
      <c r="BQ3034" s="27">
        <v>13347.0918099566</v>
      </c>
      <c r="BR3034" s="27">
        <v>1.39892374118007</v>
      </c>
      <c r="BS3034" s="27">
        <v>31200.9675236933</v>
      </c>
      <c r="BU3034">
        <f t="shared" si="188"/>
        <v>108976.938880901</v>
      </c>
      <c r="BV3034">
        <f t="shared" si="189"/>
        <v>178637.593653317</v>
      </c>
      <c r="BW3034" s="9">
        <v>3029</v>
      </c>
      <c r="BX3034">
        <f t="shared" si="190"/>
        <v>0</v>
      </c>
      <c r="BY3034">
        <f t="shared" si="191"/>
        <v>1</v>
      </c>
    </row>
    <row r="3035" spans="1:77">
      <c r="A3035" s="33">
        <v>3030</v>
      </c>
      <c r="BP3035" s="27">
        <v>0.794715347768947</v>
      </c>
      <c r="BQ3035" s="27">
        <v>12645.969967872</v>
      </c>
      <c r="BR3035" s="27">
        <v>1.36476794312803</v>
      </c>
      <c r="BS3035" s="27">
        <v>31105.8348678222</v>
      </c>
      <c r="BU3035">
        <f t="shared" si="188"/>
        <v>106561.33219747</v>
      </c>
      <c r="BV3035">
        <f t="shared" si="189"/>
        <v>173609.356601383</v>
      </c>
      <c r="BW3035" s="9">
        <v>3030</v>
      </c>
      <c r="BX3035">
        <f t="shared" si="190"/>
        <v>0</v>
      </c>
      <c r="BY3035">
        <f t="shared" si="191"/>
        <v>1</v>
      </c>
    </row>
    <row r="3036" spans="1:77">
      <c r="A3036" s="33">
        <v>3031</v>
      </c>
      <c r="BP3036" s="27">
        <v>0.838238459425035</v>
      </c>
      <c r="BQ3036" s="27">
        <v>12759.5008405032</v>
      </c>
      <c r="BR3036" s="27">
        <v>1.45477276695523</v>
      </c>
      <c r="BS3036" s="27">
        <v>29506.3253636437</v>
      </c>
      <c r="BU3036">
        <f t="shared" si="188"/>
        <v>112976.268073252</v>
      </c>
      <c r="BV3036">
        <f t="shared" si="189"/>
        <v>188709.58967964</v>
      </c>
      <c r="BW3036" s="9">
        <v>3031</v>
      </c>
      <c r="BX3036">
        <f t="shared" si="190"/>
        <v>0</v>
      </c>
      <c r="BY3036">
        <f t="shared" si="191"/>
        <v>1</v>
      </c>
    </row>
    <row r="3037" spans="1:77">
      <c r="A3037" s="33">
        <v>3032</v>
      </c>
      <c r="BP3037" s="27">
        <v>0.815499343244929</v>
      </c>
      <c r="BQ3037" s="27">
        <v>13870.3477740714</v>
      </c>
      <c r="BR3037" s="27">
        <v>1.38813513692336</v>
      </c>
      <c r="BS3037" s="27">
        <v>32875.3416258114</v>
      </c>
      <c r="BU3037">
        <f t="shared" si="188"/>
        <v>108454.553712668</v>
      </c>
      <c r="BV3037">
        <f t="shared" si="189"/>
        <v>175344.928912693</v>
      </c>
      <c r="BW3037" s="9">
        <v>3032</v>
      </c>
      <c r="BX3037">
        <f t="shared" si="190"/>
        <v>0</v>
      </c>
      <c r="BY3037">
        <f t="shared" si="191"/>
        <v>1</v>
      </c>
    </row>
    <row r="3038" spans="1:77">
      <c r="A3038" s="33">
        <v>3033</v>
      </c>
      <c r="BP3038" s="27">
        <v>0.805984955972066</v>
      </c>
      <c r="BQ3038" s="27">
        <v>16180.3813130268</v>
      </c>
      <c r="BR3038" s="27">
        <v>1.36093860075679</v>
      </c>
      <c r="BS3038" s="27">
        <v>36693.7592967497</v>
      </c>
      <c r="BU3038">
        <f t="shared" si="188"/>
        <v>104717.362082783</v>
      </c>
      <c r="BV3038">
        <f t="shared" si="189"/>
        <v>167447.030816769</v>
      </c>
      <c r="BW3038" s="9">
        <v>3033</v>
      </c>
      <c r="BX3038">
        <f t="shared" si="190"/>
        <v>0</v>
      </c>
      <c r="BY3038">
        <f t="shared" si="191"/>
        <v>1</v>
      </c>
    </row>
    <row r="3039" spans="1:77">
      <c r="A3039" s="33">
        <v>3034</v>
      </c>
      <c r="BP3039" s="27">
        <v>0.824485805788209</v>
      </c>
      <c r="BQ3039" s="27">
        <v>19919.0006775408</v>
      </c>
      <c r="BR3039" s="27">
        <v>1.40572952157763</v>
      </c>
      <c r="BS3039" s="27">
        <v>46037.4321802095</v>
      </c>
      <c r="BU3039">
        <f t="shared" si="188"/>
        <v>103753.870190691</v>
      </c>
      <c r="BV3039">
        <f t="shared" si="189"/>
        <v>164821.996056435</v>
      </c>
      <c r="BW3039" s="9">
        <v>3034</v>
      </c>
      <c r="BX3039">
        <f t="shared" si="190"/>
        <v>0</v>
      </c>
      <c r="BY3039">
        <f t="shared" si="191"/>
        <v>1</v>
      </c>
    </row>
    <row r="3040" spans="1:77">
      <c r="A3040" s="33">
        <v>3035</v>
      </c>
      <c r="BP3040" s="27">
        <v>0.799879748944956</v>
      </c>
      <c r="BQ3040" s="27">
        <v>14400.0454823501</v>
      </c>
      <c r="BR3040" s="27">
        <v>1.39613465257074</v>
      </c>
      <c r="BS3040" s="27">
        <v>32028.8110502161</v>
      </c>
      <c r="BU3040">
        <f t="shared" si="188"/>
        <v>105581.916859393</v>
      </c>
      <c r="BV3040">
        <f t="shared" si="189"/>
        <v>177391.386835394</v>
      </c>
      <c r="BW3040" s="9">
        <v>3035</v>
      </c>
      <c r="BX3040">
        <f t="shared" si="190"/>
        <v>0</v>
      </c>
      <c r="BY3040">
        <f t="shared" si="191"/>
        <v>1</v>
      </c>
    </row>
    <row r="3041" spans="1:77">
      <c r="A3041" s="33">
        <v>3036</v>
      </c>
      <c r="BP3041" s="27">
        <v>0.795196446782138</v>
      </c>
      <c r="BQ3041" s="27">
        <v>15076.5280991879</v>
      </c>
      <c r="BR3041" s="27">
        <v>1.36840942157564</v>
      </c>
      <c r="BS3041" s="27">
        <v>37269.5895876966</v>
      </c>
      <c r="BU3041">
        <f t="shared" si="188"/>
        <v>104202.938918133</v>
      </c>
      <c r="BV3041">
        <f t="shared" si="189"/>
        <v>167991.823648649</v>
      </c>
      <c r="BW3041" s="9">
        <v>3036</v>
      </c>
      <c r="BX3041">
        <f t="shared" si="190"/>
        <v>0</v>
      </c>
      <c r="BY3041">
        <f t="shared" si="191"/>
        <v>1</v>
      </c>
    </row>
    <row r="3042" spans="1:77">
      <c r="A3042" s="33">
        <v>3037</v>
      </c>
      <c r="BP3042" s="27">
        <v>0.852893541189871</v>
      </c>
      <c r="BQ3042" s="27">
        <v>12633.1274077222</v>
      </c>
      <c r="BR3042" s="27">
        <v>1.47421636893031</v>
      </c>
      <c r="BS3042" s="27">
        <v>30127.6712651295</v>
      </c>
      <c r="BU3042">
        <f t="shared" si="188"/>
        <v>115300.903770758</v>
      </c>
      <c r="BV3042">
        <f t="shared" si="189"/>
        <v>191004.784074417</v>
      </c>
      <c r="BW3042" s="9">
        <v>3037</v>
      </c>
      <c r="BX3042">
        <f t="shared" si="190"/>
        <v>0</v>
      </c>
      <c r="BY3042">
        <f t="shared" si="191"/>
        <v>1</v>
      </c>
    </row>
    <row r="3043" spans="1:77">
      <c r="A3043" s="33">
        <v>3038</v>
      </c>
      <c r="BP3043" s="27">
        <v>0.800312839119497</v>
      </c>
      <c r="BQ3043" s="27">
        <v>13869.0524888397</v>
      </c>
      <c r="BR3043" s="27">
        <v>1.35812171842749</v>
      </c>
      <c r="BS3043" s="27">
        <v>32546.8110639747</v>
      </c>
      <c r="BU3043">
        <f t="shared" si="188"/>
        <v>106177.873379085</v>
      </c>
      <c r="BV3043">
        <f t="shared" si="189"/>
        <v>171171.446700148</v>
      </c>
      <c r="BW3043" s="9">
        <v>3038</v>
      </c>
      <c r="BX3043">
        <f t="shared" si="190"/>
        <v>0</v>
      </c>
      <c r="BY3043">
        <f t="shared" si="191"/>
        <v>1</v>
      </c>
    </row>
    <row r="3044" spans="1:77">
      <c r="A3044" s="33">
        <v>3039</v>
      </c>
      <c r="BP3044" s="27">
        <v>0.801053784711818</v>
      </c>
      <c r="BQ3044" s="27">
        <v>11764.1940816484</v>
      </c>
      <c r="BR3044" s="27">
        <v>1.37493943815137</v>
      </c>
      <c r="BS3044" s="27">
        <v>35254.0799895497</v>
      </c>
      <c r="BU3044">
        <f t="shared" si="188"/>
        <v>108393.873625124</v>
      </c>
      <c r="BV3044">
        <f t="shared" si="189"/>
        <v>170986.835733156</v>
      </c>
      <c r="BW3044" s="9">
        <v>3039</v>
      </c>
      <c r="BX3044">
        <f t="shared" si="190"/>
        <v>0</v>
      </c>
      <c r="BY3044">
        <f t="shared" si="191"/>
        <v>1</v>
      </c>
    </row>
    <row r="3045" spans="1:77">
      <c r="A3045" s="33">
        <v>3040</v>
      </c>
      <c r="BP3045" s="27">
        <v>0.808461592211021</v>
      </c>
      <c r="BQ3045" s="27">
        <v>16029.5455752896</v>
      </c>
      <c r="BR3045" s="27">
        <v>1.39859014751272</v>
      </c>
      <c r="BS3045" s="27">
        <v>39044.8143483781</v>
      </c>
      <c r="BU3045">
        <f t="shared" si="188"/>
        <v>105239.693256364</v>
      </c>
      <c r="BV3045">
        <f t="shared" si="189"/>
        <v>170743.70777853</v>
      </c>
      <c r="BW3045" s="9">
        <v>3040</v>
      </c>
      <c r="BX3045">
        <f t="shared" si="190"/>
        <v>0</v>
      </c>
      <c r="BY3045">
        <f t="shared" si="191"/>
        <v>1</v>
      </c>
    </row>
    <row r="3046" spans="1:77">
      <c r="A3046" s="33">
        <v>3041</v>
      </c>
      <c r="BP3046" s="27">
        <v>0.832312643165932</v>
      </c>
      <c r="BQ3046" s="27">
        <v>14680.6285436161</v>
      </c>
      <c r="BR3046" s="27">
        <v>1.4451107933052</v>
      </c>
      <c r="BS3046" s="27">
        <v>39289.7308368226</v>
      </c>
      <c r="BU3046">
        <f t="shared" si="188"/>
        <v>110166.267931274</v>
      </c>
      <c r="BV3046">
        <f t="shared" si="189"/>
        <v>177476.888158958</v>
      </c>
      <c r="BW3046" s="9">
        <v>3041</v>
      </c>
      <c r="BX3046">
        <f t="shared" si="190"/>
        <v>0</v>
      </c>
      <c r="BY3046">
        <f t="shared" si="191"/>
        <v>1</v>
      </c>
    </row>
    <row r="3047" spans="1:77">
      <c r="A3047" s="33">
        <v>3042</v>
      </c>
      <c r="BP3047" s="27">
        <v>0.845471443035575</v>
      </c>
      <c r="BQ3047" s="27">
        <v>11486.5725971062</v>
      </c>
      <c r="BR3047" s="27">
        <v>1.44541118069323</v>
      </c>
      <c r="BS3047" s="27">
        <v>28745.0372708648</v>
      </c>
      <c r="BU3047">
        <f t="shared" si="188"/>
        <v>115334.14385823</v>
      </c>
      <c r="BV3047">
        <f t="shared" si="189"/>
        <v>188066.63983312</v>
      </c>
      <c r="BW3047" s="9">
        <v>3042</v>
      </c>
      <c r="BX3047">
        <f t="shared" si="190"/>
        <v>0</v>
      </c>
      <c r="BY3047">
        <f t="shared" si="191"/>
        <v>1</v>
      </c>
    </row>
    <row r="3048" spans="1:77">
      <c r="A3048" s="33">
        <v>3043</v>
      </c>
      <c r="BP3048" s="27">
        <v>0.795642843858126</v>
      </c>
      <c r="BQ3048" s="27">
        <v>24143.5808345892</v>
      </c>
      <c r="BR3048" s="27">
        <v>1.37565813963774</v>
      </c>
      <c r="BS3048" s="27">
        <v>52251.0632485406</v>
      </c>
      <c r="BU3048">
        <f t="shared" si="188"/>
        <v>95202.8457441297</v>
      </c>
      <c r="BV3048">
        <f t="shared" si="189"/>
        <v>154097.657697121</v>
      </c>
      <c r="BW3048" s="9">
        <v>3043</v>
      </c>
      <c r="BX3048">
        <f t="shared" si="190"/>
        <v>0</v>
      </c>
      <c r="BY3048">
        <f t="shared" si="191"/>
        <v>1</v>
      </c>
    </row>
    <row r="3049" spans="1:77">
      <c r="A3049" s="33">
        <v>3044</v>
      </c>
      <c r="BP3049" s="27">
        <v>0.83260889105008</v>
      </c>
      <c r="BQ3049" s="27">
        <v>12672.2879434152</v>
      </c>
      <c r="BR3049" s="27">
        <v>1.39710452021255</v>
      </c>
      <c r="BS3049" s="27">
        <v>29299.3053082222</v>
      </c>
      <c r="BU3049">
        <f t="shared" si="188"/>
        <v>112219.045714097</v>
      </c>
      <c r="BV3049">
        <f t="shared" si="189"/>
        <v>180266.37272366</v>
      </c>
      <c r="BW3049" s="9">
        <v>3044</v>
      </c>
      <c r="BX3049">
        <f t="shared" si="190"/>
        <v>0</v>
      </c>
      <c r="BY3049">
        <f t="shared" si="191"/>
        <v>1</v>
      </c>
    </row>
    <row r="3050" spans="1:77">
      <c r="A3050" s="33">
        <v>3045</v>
      </c>
      <c r="BP3050" s="27">
        <v>0.766866718106932</v>
      </c>
      <c r="BQ3050" s="27">
        <v>15139.5623167076</v>
      </c>
      <c r="BR3050" s="27">
        <v>1.29515819625879</v>
      </c>
      <c r="BS3050" s="27">
        <v>33977.433641934</v>
      </c>
      <c r="BU3050">
        <f t="shared" si="188"/>
        <v>99890.4453993321</v>
      </c>
      <c r="BV3050">
        <f t="shared" si="189"/>
        <v>160296.295796884</v>
      </c>
      <c r="BW3050" s="9">
        <v>3045</v>
      </c>
      <c r="BX3050">
        <f t="shared" si="190"/>
        <v>0</v>
      </c>
      <c r="BY3050">
        <f t="shared" si="191"/>
        <v>1</v>
      </c>
    </row>
    <row r="3051" spans="1:77">
      <c r="A3051" s="33">
        <v>3046</v>
      </c>
      <c r="BP3051" s="27">
        <v>0.810163052578212</v>
      </c>
      <c r="BQ3051" s="27">
        <v>21221.9113133636</v>
      </c>
      <c r="BR3051" s="27">
        <v>1.40656763507307</v>
      </c>
      <c r="BS3051" s="27">
        <v>47091.2259491355</v>
      </c>
      <c r="BU3051">
        <f t="shared" si="188"/>
        <v>100302.546573368</v>
      </c>
      <c r="BV3051">
        <f t="shared" si="189"/>
        <v>163893.919311825</v>
      </c>
      <c r="BW3051" s="9">
        <v>3046</v>
      </c>
      <c r="BX3051">
        <f t="shared" si="190"/>
        <v>0</v>
      </c>
      <c r="BY3051">
        <f t="shared" si="191"/>
        <v>1</v>
      </c>
    </row>
    <row r="3052" spans="1:77">
      <c r="A3052" s="33">
        <v>3047</v>
      </c>
      <c r="BP3052" s="27">
        <v>0.769443140782034</v>
      </c>
      <c r="BQ3052" s="27">
        <v>14848.871591418</v>
      </c>
      <c r="BR3052" s="27">
        <v>1.31216238504866</v>
      </c>
      <c r="BS3052" s="27">
        <v>32569.0163788579</v>
      </c>
      <c r="BU3052">
        <f t="shared" si="188"/>
        <v>100567.599525887</v>
      </c>
      <c r="BV3052">
        <f t="shared" si="189"/>
        <v>164255.341378441</v>
      </c>
      <c r="BW3052" s="9">
        <v>3047</v>
      </c>
      <c r="BX3052">
        <f t="shared" si="190"/>
        <v>0</v>
      </c>
      <c r="BY3052">
        <f t="shared" si="191"/>
        <v>1</v>
      </c>
    </row>
    <row r="3053" spans="1:77">
      <c r="A3053" s="33">
        <v>3048</v>
      </c>
      <c r="BP3053" s="27">
        <v>0.796207695921233</v>
      </c>
      <c r="BQ3053" s="27">
        <v>16175.2075605577</v>
      </c>
      <c r="BR3053" s="27">
        <v>1.3753726130243</v>
      </c>
      <c r="BS3053" s="27">
        <v>37068.8347470605</v>
      </c>
      <c r="BU3053">
        <f t="shared" si="188"/>
        <v>103255.946827627</v>
      </c>
      <c r="BV3053">
        <f t="shared" si="189"/>
        <v>169237.057206585</v>
      </c>
      <c r="BW3053" s="9">
        <v>3048</v>
      </c>
      <c r="BX3053">
        <f t="shared" si="190"/>
        <v>0</v>
      </c>
      <c r="BY3053">
        <f t="shared" si="191"/>
        <v>1</v>
      </c>
    </row>
    <row r="3054" spans="1:77">
      <c r="A3054" s="33">
        <v>3049</v>
      </c>
      <c r="BP3054" s="27">
        <v>0.840328674562746</v>
      </c>
      <c r="BQ3054" s="27">
        <v>10361.7312897869</v>
      </c>
      <c r="BR3054" s="27">
        <v>1.4505479983762</v>
      </c>
      <c r="BS3054" s="27">
        <v>28217.4969869116</v>
      </c>
      <c r="BU3054">
        <f t="shared" si="188"/>
        <v>115687.569894625</v>
      </c>
      <c r="BV3054">
        <f t="shared" si="189"/>
        <v>189364.702769519</v>
      </c>
      <c r="BW3054" s="9">
        <v>3049</v>
      </c>
      <c r="BX3054">
        <f t="shared" si="190"/>
        <v>0</v>
      </c>
      <c r="BY3054">
        <f t="shared" si="191"/>
        <v>1</v>
      </c>
    </row>
    <row r="3055" spans="1:77">
      <c r="A3055" s="33">
        <v>3050</v>
      </c>
      <c r="BP3055" s="27">
        <v>0.822814433311803</v>
      </c>
      <c r="BQ3055" s="27">
        <v>14143.2061381683</v>
      </c>
      <c r="BR3055" s="27">
        <v>1.40786134912328</v>
      </c>
      <c r="BS3055" s="27">
        <v>32325.8709854772</v>
      </c>
      <c r="BU3055">
        <f t="shared" si="188"/>
        <v>109278.958858602</v>
      </c>
      <c r="BV3055">
        <f t="shared" si="189"/>
        <v>178853.331383014</v>
      </c>
      <c r="BW3055" s="9">
        <v>3050</v>
      </c>
      <c r="BX3055">
        <f t="shared" si="190"/>
        <v>0</v>
      </c>
      <c r="BY3055">
        <f t="shared" si="191"/>
        <v>1</v>
      </c>
    </row>
    <row r="3056" spans="1:77">
      <c r="A3056" s="33">
        <v>3051</v>
      </c>
      <c r="BP3056" s="27">
        <v>0.788822966842062</v>
      </c>
      <c r="BQ3056" s="27">
        <v>13141.3569598506</v>
      </c>
      <c r="BR3056" s="27">
        <v>1.34482827757904</v>
      </c>
      <c r="BS3056" s="27">
        <v>30028.758904096</v>
      </c>
      <c r="BU3056">
        <f t="shared" si="188"/>
        <v>105182.088066459</v>
      </c>
      <c r="BV3056">
        <f t="shared" si="189"/>
        <v>171695.48273276</v>
      </c>
      <c r="BW3056" s="9">
        <v>3051</v>
      </c>
      <c r="BX3056">
        <f t="shared" si="190"/>
        <v>0</v>
      </c>
      <c r="BY3056">
        <f t="shared" si="191"/>
        <v>1</v>
      </c>
    </row>
    <row r="3057" spans="1:77">
      <c r="A3057" s="33">
        <v>3052</v>
      </c>
      <c r="BP3057" s="27">
        <v>0.816177946572215</v>
      </c>
      <c r="BQ3057" s="27">
        <v>12193.0745516428</v>
      </c>
      <c r="BR3057" s="27">
        <v>1.37732176222222</v>
      </c>
      <c r="BS3057" s="27">
        <v>29722.1278910976</v>
      </c>
      <c r="BU3057">
        <f t="shared" si="188"/>
        <v>110233.617434189</v>
      </c>
      <c r="BV3057">
        <f t="shared" si="189"/>
        <v>176876.136442235</v>
      </c>
      <c r="BW3057" s="9">
        <v>3052</v>
      </c>
      <c r="BX3057">
        <f t="shared" si="190"/>
        <v>0</v>
      </c>
      <c r="BY3057">
        <f t="shared" si="191"/>
        <v>1</v>
      </c>
    </row>
    <row r="3058" spans="1:77">
      <c r="A3058" s="33">
        <v>3053</v>
      </c>
      <c r="BP3058" s="27">
        <v>0.840392461233166</v>
      </c>
      <c r="BQ3058" s="27">
        <v>16611.0624143863</v>
      </c>
      <c r="BR3058" s="27">
        <v>1.45910079291514</v>
      </c>
      <c r="BS3058" s="27">
        <v>35272.2631066396</v>
      </c>
      <c r="BU3058">
        <f t="shared" si="188"/>
        <v>109447.806770589</v>
      </c>
      <c r="BV3058">
        <f t="shared" si="189"/>
        <v>183592.855830631</v>
      </c>
      <c r="BW3058" s="9">
        <v>3053</v>
      </c>
      <c r="BX3058">
        <f t="shared" si="190"/>
        <v>0</v>
      </c>
      <c r="BY3058">
        <f t="shared" si="191"/>
        <v>1</v>
      </c>
    </row>
    <row r="3059" spans="1:77">
      <c r="A3059" s="33">
        <v>3054</v>
      </c>
      <c r="BP3059" s="27">
        <v>0.841188986956571</v>
      </c>
      <c r="BQ3059" s="27">
        <v>13777.2016870735</v>
      </c>
      <c r="BR3059" s="27">
        <v>1.4206209508813</v>
      </c>
      <c r="BS3059" s="27">
        <v>35613.4968157603</v>
      </c>
      <c r="BU3059">
        <f t="shared" si="188"/>
        <v>112401.146356412</v>
      </c>
      <c r="BV3059">
        <f t="shared" si="189"/>
        <v>177479.645816434</v>
      </c>
      <c r="BW3059" s="9">
        <v>3054</v>
      </c>
      <c r="BX3059">
        <f t="shared" si="190"/>
        <v>0</v>
      </c>
      <c r="BY3059">
        <f t="shared" si="191"/>
        <v>1</v>
      </c>
    </row>
    <row r="3060" spans="1:77">
      <c r="A3060" s="33">
        <v>3055</v>
      </c>
      <c r="BP3060" s="27">
        <v>0.825669049877094</v>
      </c>
      <c r="BQ3060" s="27">
        <v>19215.2671869918</v>
      </c>
      <c r="BR3060" s="27">
        <v>1.44708929092873</v>
      </c>
      <c r="BS3060" s="27">
        <v>38193.652468176</v>
      </c>
      <c r="BU3060">
        <f t="shared" si="188"/>
        <v>104635.090294572</v>
      </c>
      <c r="BV3060">
        <f t="shared" si="189"/>
        <v>178869.741171133</v>
      </c>
      <c r="BW3060" s="9">
        <v>3055</v>
      </c>
      <c r="BX3060">
        <f t="shared" si="190"/>
        <v>0</v>
      </c>
      <c r="BY3060">
        <f t="shared" si="191"/>
        <v>1</v>
      </c>
    </row>
    <row r="3061" spans="1:77">
      <c r="A3061" s="33">
        <v>3056</v>
      </c>
      <c r="BP3061" s="27">
        <v>0.83947647638471</v>
      </c>
      <c r="BQ3061" s="27">
        <v>13248.5548493161</v>
      </c>
      <c r="BR3061" s="27">
        <v>1.46781393502846</v>
      </c>
      <c r="BS3061" s="27">
        <v>31582.8814129949</v>
      </c>
      <c r="BU3061">
        <f t="shared" si="188"/>
        <v>112672.91660839</v>
      </c>
      <c r="BV3061">
        <f t="shared" si="189"/>
        <v>188589.208841274</v>
      </c>
      <c r="BW3061" s="9">
        <v>3056</v>
      </c>
      <c r="BX3061">
        <f t="shared" si="190"/>
        <v>0</v>
      </c>
      <c r="BY3061">
        <f t="shared" si="191"/>
        <v>1</v>
      </c>
    </row>
    <row r="3062" spans="1:77">
      <c r="A3062" s="33">
        <v>3057</v>
      </c>
      <c r="BP3062" s="27">
        <v>0.772396431422242</v>
      </c>
      <c r="BQ3062" s="27">
        <v>12392.7065819268</v>
      </c>
      <c r="BR3062" s="27">
        <v>1.32894835761516</v>
      </c>
      <c r="BS3062" s="27">
        <v>34292.0028552537</v>
      </c>
      <c r="BU3062">
        <f t="shared" si="188"/>
        <v>103466.75813141</v>
      </c>
      <c r="BV3062">
        <f t="shared" si="189"/>
        <v>165050.25078702</v>
      </c>
      <c r="BW3062" s="9">
        <v>3057</v>
      </c>
      <c r="BX3062">
        <f t="shared" si="190"/>
        <v>0</v>
      </c>
      <c r="BY3062">
        <f t="shared" si="191"/>
        <v>1</v>
      </c>
    </row>
    <row r="3063" spans="1:77">
      <c r="A3063" s="33">
        <v>3058</v>
      </c>
      <c r="BP3063" s="27">
        <v>0.816167568659185</v>
      </c>
      <c r="BQ3063" s="27">
        <v>14333.3088788082</v>
      </c>
      <c r="BR3063" s="27">
        <v>1.40379222172278</v>
      </c>
      <c r="BS3063" s="27">
        <v>33327.5723371162</v>
      </c>
      <c r="BU3063">
        <f t="shared" si="188"/>
        <v>108091.82642007</v>
      </c>
      <c r="BV3063">
        <f t="shared" si="189"/>
        <v>177241.260921301</v>
      </c>
      <c r="BW3063" s="9">
        <v>3058</v>
      </c>
      <c r="BX3063">
        <f t="shared" si="190"/>
        <v>0</v>
      </c>
      <c r="BY3063">
        <f t="shared" si="191"/>
        <v>1</v>
      </c>
    </row>
    <row r="3064" spans="1:77">
      <c r="A3064" s="33">
        <v>3059</v>
      </c>
      <c r="BP3064" s="27">
        <v>0.859600066309748</v>
      </c>
      <c r="BQ3064" s="27">
        <v>13553.5361097649</v>
      </c>
      <c r="BR3064" s="27">
        <v>1.47122360075826</v>
      </c>
      <c r="BS3064" s="27">
        <v>35386.7379412117</v>
      </c>
      <c r="BU3064">
        <f t="shared" si="188"/>
        <v>115386.473836697</v>
      </c>
      <c r="BV3064">
        <f t="shared" si="189"/>
        <v>185296.802172527</v>
      </c>
      <c r="BW3064" s="9">
        <v>3059</v>
      </c>
      <c r="BX3064">
        <f t="shared" si="190"/>
        <v>0</v>
      </c>
      <c r="BY3064">
        <f t="shared" si="191"/>
        <v>1</v>
      </c>
    </row>
    <row r="3065" spans="1:77">
      <c r="A3065" s="33">
        <v>3060</v>
      </c>
      <c r="BP3065" s="27">
        <v>0.804255821895356</v>
      </c>
      <c r="BQ3065" s="27">
        <v>13865.5623399396</v>
      </c>
      <c r="BR3065" s="27">
        <v>1.3760437068645</v>
      </c>
      <c r="BS3065" s="27">
        <v>36348.5699098183</v>
      </c>
      <c r="BU3065">
        <f t="shared" si="188"/>
        <v>106772.810944364</v>
      </c>
      <c r="BV3065">
        <f t="shared" si="189"/>
        <v>170057.986119856</v>
      </c>
      <c r="BW3065" s="9">
        <v>3060</v>
      </c>
      <c r="BX3065">
        <f t="shared" si="190"/>
        <v>0</v>
      </c>
      <c r="BY3065">
        <f t="shared" si="191"/>
        <v>1</v>
      </c>
    </row>
    <row r="3066" spans="1:77">
      <c r="A3066" s="33">
        <v>3061</v>
      </c>
      <c r="BP3066" s="27">
        <v>0.843273054077208</v>
      </c>
      <c r="BQ3066" s="27">
        <v>14594.4205607938</v>
      </c>
      <c r="BR3066" s="27">
        <v>1.47042879996784</v>
      </c>
      <c r="BS3066" s="27">
        <v>33816.2128227389</v>
      </c>
      <c r="BU3066">
        <f t="shared" si="188"/>
        <v>111896.537550787</v>
      </c>
      <c r="BV3066">
        <f t="shared" si="189"/>
        <v>186748.107172437</v>
      </c>
      <c r="BW3066" s="9">
        <v>3061</v>
      </c>
      <c r="BX3066">
        <f t="shared" si="190"/>
        <v>0</v>
      </c>
      <c r="BY3066">
        <f t="shared" si="191"/>
        <v>1</v>
      </c>
    </row>
    <row r="3067" spans="1:77">
      <c r="A3067" s="33">
        <v>3062</v>
      </c>
      <c r="BP3067" s="27">
        <v>0.831053811690946</v>
      </c>
      <c r="BQ3067" s="27">
        <v>12590.2482790033</v>
      </c>
      <c r="BR3067" s="27">
        <v>1.41920454451029</v>
      </c>
      <c r="BS3067" s="27">
        <v>34805.6061117503</v>
      </c>
      <c r="BU3067">
        <f t="shared" si="188"/>
        <v>112067.823474639</v>
      </c>
      <c r="BV3067">
        <f t="shared" si="189"/>
        <v>178075.075564793</v>
      </c>
      <c r="BW3067" s="9">
        <v>3062</v>
      </c>
      <c r="BX3067">
        <f t="shared" si="190"/>
        <v>0</v>
      </c>
      <c r="BY3067">
        <f t="shared" si="191"/>
        <v>1</v>
      </c>
    </row>
    <row r="3068" spans="1:77">
      <c r="A3068" s="33">
        <v>3063</v>
      </c>
      <c r="BP3068" s="27">
        <v>0.809820281473818</v>
      </c>
      <c r="BQ3068" s="27">
        <v>13892.4236808289</v>
      </c>
      <c r="BR3068" s="27">
        <v>1.38935181547363</v>
      </c>
      <c r="BS3068" s="27">
        <v>36807.4646841203</v>
      </c>
      <c r="BU3068">
        <f t="shared" si="188"/>
        <v>107580.618540244</v>
      </c>
      <c r="BV3068">
        <f t="shared" si="189"/>
        <v>171595.307636925</v>
      </c>
      <c r="BW3068" s="9">
        <v>3063</v>
      </c>
      <c r="BX3068">
        <f t="shared" si="190"/>
        <v>0</v>
      </c>
      <c r="BY3068">
        <f t="shared" si="191"/>
        <v>1</v>
      </c>
    </row>
    <row r="3069" spans="1:77">
      <c r="A3069" s="33">
        <v>3064</v>
      </c>
      <c r="BP3069" s="27">
        <v>0.852757526846283</v>
      </c>
      <c r="BQ3069" s="27">
        <v>15023.0316693198</v>
      </c>
      <c r="BR3069" s="27">
        <v>1.48830386976145</v>
      </c>
      <c r="BS3069" s="27">
        <v>33935.6123583857</v>
      </c>
      <c r="BU3069">
        <f t="shared" si="188"/>
        <v>112890.597357623</v>
      </c>
      <c r="BV3069">
        <f t="shared" si="189"/>
        <v>189309.968105833</v>
      </c>
      <c r="BW3069" s="9">
        <v>3064</v>
      </c>
      <c r="BX3069">
        <f t="shared" si="190"/>
        <v>0</v>
      </c>
      <c r="BY3069">
        <f t="shared" si="191"/>
        <v>1</v>
      </c>
    </row>
    <row r="3070" spans="1:77">
      <c r="A3070" s="33">
        <v>3065</v>
      </c>
      <c r="BP3070" s="27">
        <v>0.792675505173108</v>
      </c>
      <c r="BQ3070" s="27">
        <v>13556.9645949232</v>
      </c>
      <c r="BR3070" s="27">
        <v>1.37899809432901</v>
      </c>
      <c r="BS3070" s="27">
        <v>32200.3707654783</v>
      </c>
      <c r="BU3070">
        <f t="shared" si="188"/>
        <v>105344.361181043</v>
      </c>
      <c r="BV3070">
        <f t="shared" si="189"/>
        <v>174649.343383873</v>
      </c>
      <c r="BW3070" s="9">
        <v>3065</v>
      </c>
      <c r="BX3070">
        <f t="shared" si="190"/>
        <v>0</v>
      </c>
      <c r="BY3070">
        <f t="shared" si="191"/>
        <v>1</v>
      </c>
    </row>
    <row r="3071" spans="1:77">
      <c r="A3071" s="33">
        <v>3066</v>
      </c>
      <c r="BP3071" s="27">
        <v>0.826493089962589</v>
      </c>
      <c r="BQ3071" s="27">
        <v>12048.4387721479</v>
      </c>
      <c r="BR3071" s="27">
        <v>1.43497721464746</v>
      </c>
      <c r="BS3071" s="27">
        <v>31576.6733459587</v>
      </c>
      <c r="BU3071">
        <f t="shared" si="188"/>
        <v>111925.52472224</v>
      </c>
      <c r="BV3071">
        <f t="shared" si="189"/>
        <v>183669.90885116</v>
      </c>
      <c r="BW3071" s="9">
        <v>3066</v>
      </c>
      <c r="BX3071">
        <f t="shared" si="190"/>
        <v>0</v>
      </c>
      <c r="BY3071">
        <f t="shared" si="191"/>
        <v>1</v>
      </c>
    </row>
    <row r="3072" spans="1:77">
      <c r="A3072" s="33">
        <v>3067</v>
      </c>
      <c r="BP3072" s="27">
        <v>0.844541117014898</v>
      </c>
      <c r="BQ3072" s="27">
        <v>17343.7067876268</v>
      </c>
      <c r="BR3072" s="27">
        <v>1.48242043397513</v>
      </c>
      <c r="BS3072" s="27">
        <v>40523.0090072265</v>
      </c>
      <c r="BU3072">
        <f t="shared" si="188"/>
        <v>109337.460764608</v>
      </c>
      <c r="BV3072">
        <f t="shared" si="189"/>
        <v>181840.056089042</v>
      </c>
      <c r="BW3072" s="9">
        <v>3067</v>
      </c>
      <c r="BX3072">
        <f t="shared" si="190"/>
        <v>0</v>
      </c>
      <c r="BY3072">
        <f t="shared" si="191"/>
        <v>1</v>
      </c>
    </row>
    <row r="3073" spans="1:77">
      <c r="A3073" s="33">
        <v>3068</v>
      </c>
      <c r="BP3073" s="27">
        <v>0.82418265552018</v>
      </c>
      <c r="BQ3073" s="27">
        <v>19648.5651010484</v>
      </c>
      <c r="BR3073" s="27">
        <v>1.40254451805183</v>
      </c>
      <c r="BS3073" s="27">
        <v>36519.614922038</v>
      </c>
      <c r="BU3073">
        <f t="shared" si="188"/>
        <v>103978.833226978</v>
      </c>
      <c r="BV3073">
        <f t="shared" si="189"/>
        <v>173862.062785736</v>
      </c>
      <c r="BW3073" s="9">
        <v>3068</v>
      </c>
      <c r="BX3073">
        <f t="shared" si="190"/>
        <v>0</v>
      </c>
      <c r="BY3073">
        <f t="shared" si="191"/>
        <v>1</v>
      </c>
    </row>
    <row r="3074" spans="1:77">
      <c r="A3074" s="33">
        <v>3069</v>
      </c>
      <c r="BP3074" s="27">
        <v>0.802386114285503</v>
      </c>
      <c r="BQ3074" s="27">
        <v>17750.0695721669</v>
      </c>
      <c r="BR3074" s="27">
        <v>1.3904502291131</v>
      </c>
      <c r="BS3074" s="27">
        <v>37566.6650581042</v>
      </c>
      <c r="BU3074">
        <f t="shared" si="188"/>
        <v>102607.847570658</v>
      </c>
      <c r="BV3074">
        <f t="shared" si="189"/>
        <v>171000.86930886</v>
      </c>
      <c r="BW3074" s="9">
        <v>3069</v>
      </c>
      <c r="BX3074">
        <f t="shared" si="190"/>
        <v>0</v>
      </c>
      <c r="BY3074">
        <f t="shared" si="191"/>
        <v>1</v>
      </c>
    </row>
    <row r="3075" spans="1:77">
      <c r="A3075" s="33">
        <v>3070</v>
      </c>
      <c r="BP3075" s="27">
        <v>0.831755042461477</v>
      </c>
      <c r="BQ3075" s="27">
        <v>12710.1619806029</v>
      </c>
      <c r="BR3075" s="27">
        <v>1.42552496602096</v>
      </c>
      <c r="BS3075" s="27">
        <v>31177.6830899594</v>
      </c>
      <c r="BU3075">
        <f t="shared" si="188"/>
        <v>112053.094388619</v>
      </c>
      <c r="BV3075">
        <f t="shared" si="189"/>
        <v>182651.061813185</v>
      </c>
      <c r="BW3075" s="9">
        <v>3070</v>
      </c>
      <c r="BX3075">
        <f t="shared" si="190"/>
        <v>0</v>
      </c>
      <c r="BY3075">
        <f t="shared" si="191"/>
        <v>1</v>
      </c>
    </row>
    <row r="3076" spans="1:77">
      <c r="A3076" s="33">
        <v>3071</v>
      </c>
      <c r="BP3076" s="27">
        <v>0.821735483101884</v>
      </c>
      <c r="BQ3076" s="27">
        <v>12976.8124522922</v>
      </c>
      <c r="BR3076" s="27">
        <v>1.42669964407025</v>
      </c>
      <c r="BS3076" s="27">
        <v>33359.8578818286</v>
      </c>
      <c r="BU3076">
        <f t="shared" si="188"/>
        <v>110283.51001299</v>
      </c>
      <c r="BV3076">
        <f t="shared" si="189"/>
        <v>180645.088728708</v>
      </c>
      <c r="BW3076" s="9">
        <v>3071</v>
      </c>
      <c r="BX3076">
        <f t="shared" si="190"/>
        <v>0</v>
      </c>
      <c r="BY3076">
        <f t="shared" si="191"/>
        <v>1</v>
      </c>
    </row>
    <row r="3077" spans="1:77">
      <c r="A3077" s="33">
        <v>3072</v>
      </c>
      <c r="BP3077" s="27">
        <v>0.801127296679209</v>
      </c>
      <c r="BQ3077" s="27">
        <v>13879.0631714886</v>
      </c>
      <c r="BR3077" s="27">
        <v>1.39032959273115</v>
      </c>
      <c r="BS3077" s="27">
        <v>33186.7417396428</v>
      </c>
      <c r="BU3077">
        <f t="shared" si="188"/>
        <v>106290.031330393</v>
      </c>
      <c r="BV3077">
        <f t="shared" si="189"/>
        <v>175362.69717003</v>
      </c>
      <c r="BW3077" s="9">
        <v>3072</v>
      </c>
      <c r="BX3077">
        <f t="shared" si="190"/>
        <v>0</v>
      </c>
      <c r="BY3077">
        <f t="shared" si="191"/>
        <v>1</v>
      </c>
    </row>
    <row r="3078" spans="1:77">
      <c r="A3078" s="33">
        <v>3073</v>
      </c>
      <c r="BP3078" s="27">
        <v>0.793853762542345</v>
      </c>
      <c r="BQ3078" s="27">
        <v>19351.0241469477</v>
      </c>
      <c r="BR3078" s="27">
        <v>1.3794133513651</v>
      </c>
      <c r="BS3078" s="27">
        <v>43305.044689901</v>
      </c>
      <c r="BU3078">
        <f t="shared" si="188"/>
        <v>99727.040234404</v>
      </c>
      <c r="BV3078">
        <f t="shared" si="189"/>
        <v>163606.958014864</v>
      </c>
      <c r="BW3078" s="9">
        <v>3073</v>
      </c>
      <c r="BX3078">
        <f t="shared" si="190"/>
        <v>0</v>
      </c>
      <c r="BY3078">
        <f t="shared" si="191"/>
        <v>1</v>
      </c>
    </row>
    <row r="3079" spans="1:77">
      <c r="A3079" s="33">
        <v>3074</v>
      </c>
      <c r="BP3079" s="27">
        <v>0.812877705766296</v>
      </c>
      <c r="BQ3079" s="27">
        <v>20556.3288924518</v>
      </c>
      <c r="BR3079" s="27">
        <v>1.42562054037805</v>
      </c>
      <c r="BS3079" s="27">
        <v>47825.0618623065</v>
      </c>
      <c r="BU3079">
        <f t="shared" ref="BU3079:BU3142" si="192">BP3079*$BV$1-BQ3079</f>
        <v>101375.326972493</v>
      </c>
      <c r="BV3079">
        <f t="shared" ref="BV3079:BV3142" si="193">BR3079*$BV$1-BS3079</f>
        <v>166018.0191944</v>
      </c>
      <c r="BW3079" s="9">
        <v>3074</v>
      </c>
      <c r="BX3079">
        <f t="shared" ref="BX3079:BX3142" si="194">IF(BU3079=MAX($BU3079:$BV3079),1,0)</f>
        <v>0</v>
      </c>
      <c r="BY3079">
        <f t="shared" ref="BY3079:BY3142" si="195">IF(BV3079=MAX($BU3079:$BV3079),1,0)</f>
        <v>1</v>
      </c>
    </row>
    <row r="3080" spans="1:77">
      <c r="A3080" s="33">
        <v>3075</v>
      </c>
      <c r="BP3080" s="27">
        <v>0.82343097691698</v>
      </c>
      <c r="BQ3080" s="27">
        <v>14667.0022135263</v>
      </c>
      <c r="BR3080" s="27">
        <v>1.40982266855729</v>
      </c>
      <c r="BS3080" s="27">
        <v>33685.93293109</v>
      </c>
      <c r="BU3080">
        <f t="shared" si="192"/>
        <v>108847.644324021</v>
      </c>
      <c r="BV3080">
        <f t="shared" si="193"/>
        <v>177787.467352503</v>
      </c>
      <c r="BW3080" s="9">
        <v>3075</v>
      </c>
      <c r="BX3080">
        <f t="shared" si="194"/>
        <v>0</v>
      </c>
      <c r="BY3080">
        <f t="shared" si="195"/>
        <v>1</v>
      </c>
    </row>
    <row r="3081" spans="1:77">
      <c r="A3081" s="33">
        <v>3076</v>
      </c>
      <c r="BP3081" s="27">
        <v>0.848384020303039</v>
      </c>
      <c r="BQ3081" s="27">
        <v>12651.4378582681</v>
      </c>
      <c r="BR3081" s="27">
        <v>1.48386383845174</v>
      </c>
      <c r="BS3081" s="27">
        <v>32488.717770551</v>
      </c>
      <c r="BU3081">
        <f t="shared" si="192"/>
        <v>114606.165187188</v>
      </c>
      <c r="BV3081">
        <f t="shared" si="193"/>
        <v>190090.85799721</v>
      </c>
      <c r="BW3081" s="9">
        <v>3076</v>
      </c>
      <c r="BX3081">
        <f t="shared" si="194"/>
        <v>0</v>
      </c>
      <c r="BY3081">
        <f t="shared" si="195"/>
        <v>1</v>
      </c>
    </row>
    <row r="3082" spans="1:77">
      <c r="A3082" s="33">
        <v>3077</v>
      </c>
      <c r="BP3082" s="27">
        <v>0.8263364603601</v>
      </c>
      <c r="BQ3082" s="27">
        <v>13924.1146976405</v>
      </c>
      <c r="BR3082" s="27">
        <v>1.41126280992035</v>
      </c>
      <c r="BS3082" s="27">
        <v>31631.5293532546</v>
      </c>
      <c r="BU3082">
        <f t="shared" si="192"/>
        <v>110026.354356375</v>
      </c>
      <c r="BV3082">
        <f t="shared" si="193"/>
        <v>180057.892134798</v>
      </c>
      <c r="BW3082" s="9">
        <v>3077</v>
      </c>
      <c r="BX3082">
        <f t="shared" si="194"/>
        <v>0</v>
      </c>
      <c r="BY3082">
        <f t="shared" si="195"/>
        <v>1</v>
      </c>
    </row>
    <row r="3083" spans="1:77">
      <c r="A3083" s="33">
        <v>3078</v>
      </c>
      <c r="BP3083" s="27">
        <v>0.813510237226755</v>
      </c>
      <c r="BQ3083" s="27">
        <v>13424.0010314002</v>
      </c>
      <c r="BR3083" s="27">
        <v>1.38193012874509</v>
      </c>
      <c r="BS3083" s="27">
        <v>35650.1804934046</v>
      </c>
      <c r="BU3083">
        <f t="shared" si="192"/>
        <v>108602.534552613</v>
      </c>
      <c r="BV3083">
        <f t="shared" si="193"/>
        <v>171639.338818359</v>
      </c>
      <c r="BW3083" s="9">
        <v>3078</v>
      </c>
      <c r="BX3083">
        <f t="shared" si="194"/>
        <v>0</v>
      </c>
      <c r="BY3083">
        <f t="shared" si="195"/>
        <v>1</v>
      </c>
    </row>
    <row r="3084" spans="1:77">
      <c r="A3084" s="33">
        <v>3079</v>
      </c>
      <c r="BP3084" s="27">
        <v>0.754465908514026</v>
      </c>
      <c r="BQ3084" s="27">
        <v>16703.4156061682</v>
      </c>
      <c r="BR3084" s="27">
        <v>1.26455373502603</v>
      </c>
      <c r="BS3084" s="27">
        <v>41348.6380546378</v>
      </c>
      <c r="BU3084">
        <f t="shared" si="192"/>
        <v>96466.4706709358</v>
      </c>
      <c r="BV3084">
        <f t="shared" si="193"/>
        <v>148334.422199267</v>
      </c>
      <c r="BW3084" s="9">
        <v>3079</v>
      </c>
      <c r="BX3084">
        <f t="shared" si="194"/>
        <v>0</v>
      </c>
      <c r="BY3084">
        <f t="shared" si="195"/>
        <v>1</v>
      </c>
    </row>
    <row r="3085" spans="1:77">
      <c r="A3085" s="33">
        <v>3080</v>
      </c>
      <c r="BP3085" s="27">
        <v>0.802982352884787</v>
      </c>
      <c r="BQ3085" s="27">
        <v>12215.2497666124</v>
      </c>
      <c r="BR3085" s="27">
        <v>1.35837367350641</v>
      </c>
      <c r="BS3085" s="27">
        <v>29296.4459581936</v>
      </c>
      <c r="BU3085">
        <f t="shared" si="192"/>
        <v>108232.103166106</v>
      </c>
      <c r="BV3085">
        <f t="shared" si="193"/>
        <v>174459.605067768</v>
      </c>
      <c r="BW3085" s="9">
        <v>3080</v>
      </c>
      <c r="BX3085">
        <f t="shared" si="194"/>
        <v>0</v>
      </c>
      <c r="BY3085">
        <f t="shared" si="195"/>
        <v>1</v>
      </c>
    </row>
    <row r="3086" spans="1:77">
      <c r="A3086" s="33">
        <v>3081</v>
      </c>
      <c r="BP3086" s="27">
        <v>0.781784433180259</v>
      </c>
      <c r="BQ3086" s="27">
        <v>16964.6419036185</v>
      </c>
      <c r="BR3086" s="27">
        <v>1.34274842472067</v>
      </c>
      <c r="BS3086" s="27">
        <v>37344.210594436</v>
      </c>
      <c r="BU3086">
        <f t="shared" si="192"/>
        <v>100303.02307342</v>
      </c>
      <c r="BV3086">
        <f t="shared" si="193"/>
        <v>164068.053113664</v>
      </c>
      <c r="BW3086" s="9">
        <v>3081</v>
      </c>
      <c r="BX3086">
        <f t="shared" si="194"/>
        <v>0</v>
      </c>
      <c r="BY3086">
        <f t="shared" si="195"/>
        <v>1</v>
      </c>
    </row>
    <row r="3087" spans="1:77">
      <c r="A3087" s="33">
        <v>3082</v>
      </c>
      <c r="BP3087" s="27">
        <v>0.814300172467814</v>
      </c>
      <c r="BQ3087" s="27">
        <v>12255.5685982602</v>
      </c>
      <c r="BR3087" s="27">
        <v>1.38616869296616</v>
      </c>
      <c r="BS3087" s="27">
        <v>29004.2804230555</v>
      </c>
      <c r="BU3087">
        <f t="shared" si="192"/>
        <v>109889.457271912</v>
      </c>
      <c r="BV3087">
        <f t="shared" si="193"/>
        <v>178921.023521868</v>
      </c>
      <c r="BW3087" s="9">
        <v>3082</v>
      </c>
      <c r="BX3087">
        <f t="shared" si="194"/>
        <v>0</v>
      </c>
      <c r="BY3087">
        <f t="shared" si="195"/>
        <v>1</v>
      </c>
    </row>
    <row r="3088" spans="1:77">
      <c r="A3088" s="33">
        <v>3083</v>
      </c>
      <c r="BP3088" s="27">
        <v>0.717362924372007</v>
      </c>
      <c r="BQ3088" s="27">
        <v>11387.3398455139</v>
      </c>
      <c r="BR3088" s="27">
        <v>1.21836540907436</v>
      </c>
      <c r="BS3088" s="27">
        <v>29760.1002920567</v>
      </c>
      <c r="BU3088">
        <f t="shared" si="192"/>
        <v>96217.0988102871</v>
      </c>
      <c r="BV3088">
        <f t="shared" si="193"/>
        <v>152994.711069097</v>
      </c>
      <c r="BW3088" s="9">
        <v>3083</v>
      </c>
      <c r="BX3088">
        <f t="shared" si="194"/>
        <v>0</v>
      </c>
      <c r="BY3088">
        <f t="shared" si="195"/>
        <v>1</v>
      </c>
    </row>
    <row r="3089" spans="1:77">
      <c r="A3089" s="33">
        <v>3084</v>
      </c>
      <c r="BP3089" s="27">
        <v>0.847681119250655</v>
      </c>
      <c r="BQ3089" s="27">
        <v>14421.6249838498</v>
      </c>
      <c r="BR3089" s="27">
        <v>1.45086886435242</v>
      </c>
      <c r="BS3089" s="27">
        <v>32909.8568531898</v>
      </c>
      <c r="BU3089">
        <f t="shared" si="192"/>
        <v>112730.542903749</v>
      </c>
      <c r="BV3089">
        <f t="shared" si="193"/>
        <v>184720.472799674</v>
      </c>
      <c r="BW3089" s="9">
        <v>3084</v>
      </c>
      <c r="BX3089">
        <f t="shared" si="194"/>
        <v>0</v>
      </c>
      <c r="BY3089">
        <f t="shared" si="195"/>
        <v>1</v>
      </c>
    </row>
    <row r="3090" spans="1:77">
      <c r="A3090" s="33">
        <v>3085</v>
      </c>
      <c r="BP3090" s="27">
        <v>0.822089971337154</v>
      </c>
      <c r="BQ3090" s="27">
        <v>17360.3057415857</v>
      </c>
      <c r="BR3090" s="27">
        <v>1.39859111287534</v>
      </c>
      <c r="BS3090" s="27">
        <v>40600.1069746684</v>
      </c>
      <c r="BU3090">
        <f t="shared" si="192"/>
        <v>105953.189958987</v>
      </c>
      <c r="BV3090">
        <f t="shared" si="193"/>
        <v>169188.559956632</v>
      </c>
      <c r="BW3090" s="9">
        <v>3085</v>
      </c>
      <c r="BX3090">
        <f t="shared" si="194"/>
        <v>0</v>
      </c>
      <c r="BY3090">
        <f t="shared" si="195"/>
        <v>1</v>
      </c>
    </row>
    <row r="3091" spans="1:77">
      <c r="A3091" s="33">
        <v>3086</v>
      </c>
      <c r="BP3091" s="27">
        <v>0.779877575918965</v>
      </c>
      <c r="BQ3091" s="27">
        <v>12638.964410579</v>
      </c>
      <c r="BR3091" s="27">
        <v>1.33957142897903</v>
      </c>
      <c r="BS3091" s="27">
        <v>31768.2592061089</v>
      </c>
      <c r="BU3091">
        <f t="shared" si="192"/>
        <v>104342.671977266</v>
      </c>
      <c r="BV3091">
        <f t="shared" si="193"/>
        <v>169167.455140746</v>
      </c>
      <c r="BW3091" s="9">
        <v>3086</v>
      </c>
      <c r="BX3091">
        <f t="shared" si="194"/>
        <v>0</v>
      </c>
      <c r="BY3091">
        <f t="shared" si="195"/>
        <v>1</v>
      </c>
    </row>
    <row r="3092" spans="1:77">
      <c r="A3092" s="33">
        <v>3087</v>
      </c>
      <c r="BP3092" s="27">
        <v>0.779758935815331</v>
      </c>
      <c r="BQ3092" s="27">
        <v>11826.4872713049</v>
      </c>
      <c r="BR3092" s="27">
        <v>1.31354177780554</v>
      </c>
      <c r="BS3092" s="27">
        <v>33397.4704234118</v>
      </c>
      <c r="BU3092">
        <f t="shared" si="192"/>
        <v>105137.353100995</v>
      </c>
      <c r="BV3092">
        <f t="shared" si="193"/>
        <v>163633.79624742</v>
      </c>
      <c r="BW3092" s="9">
        <v>3087</v>
      </c>
      <c r="BX3092">
        <f t="shared" si="194"/>
        <v>0</v>
      </c>
      <c r="BY3092">
        <f t="shared" si="195"/>
        <v>1</v>
      </c>
    </row>
    <row r="3093" spans="1:77">
      <c r="A3093" s="33">
        <v>3088</v>
      </c>
      <c r="BP3093" s="27">
        <v>0.828601076382835</v>
      </c>
      <c r="BQ3093" s="27">
        <v>14336.6711790184</v>
      </c>
      <c r="BR3093" s="27">
        <v>1.44735225653865</v>
      </c>
      <c r="BS3093" s="27">
        <v>35536.6093796505</v>
      </c>
      <c r="BU3093">
        <f t="shared" si="192"/>
        <v>109953.490278407</v>
      </c>
      <c r="BV3093">
        <f t="shared" si="193"/>
        <v>181566.229101147</v>
      </c>
      <c r="BW3093" s="9">
        <v>3088</v>
      </c>
      <c r="BX3093">
        <f t="shared" si="194"/>
        <v>0</v>
      </c>
      <c r="BY3093">
        <f t="shared" si="195"/>
        <v>1</v>
      </c>
    </row>
    <row r="3094" spans="1:77">
      <c r="A3094" s="33">
        <v>3089</v>
      </c>
      <c r="BP3094" s="27">
        <v>0.865501762724042</v>
      </c>
      <c r="BQ3094" s="27">
        <v>15637.8521660298</v>
      </c>
      <c r="BR3094" s="27">
        <v>1.50710641730549</v>
      </c>
      <c r="BS3094" s="27">
        <v>36666.4956406038</v>
      </c>
      <c r="BU3094">
        <f t="shared" si="192"/>
        <v>114187.412242577</v>
      </c>
      <c r="BV3094">
        <f t="shared" si="193"/>
        <v>189399.46695522</v>
      </c>
      <c r="BW3094" s="9">
        <v>3089</v>
      </c>
      <c r="BX3094">
        <f t="shared" si="194"/>
        <v>0</v>
      </c>
      <c r="BY3094">
        <f t="shared" si="195"/>
        <v>1</v>
      </c>
    </row>
    <row r="3095" spans="1:77">
      <c r="A3095" s="33">
        <v>3090</v>
      </c>
      <c r="BP3095" s="27">
        <v>0.843017474163197</v>
      </c>
      <c r="BQ3095" s="27">
        <v>17478.8540603318</v>
      </c>
      <c r="BR3095" s="27">
        <v>1.46611732729679</v>
      </c>
      <c r="BS3095" s="27">
        <v>36233.9497790422</v>
      </c>
      <c r="BU3095">
        <f t="shared" si="192"/>
        <v>108973.767064148</v>
      </c>
      <c r="BV3095">
        <f t="shared" si="193"/>
        <v>183683.649315477</v>
      </c>
      <c r="BW3095" s="9">
        <v>3090</v>
      </c>
      <c r="BX3095">
        <f t="shared" si="194"/>
        <v>0</v>
      </c>
      <c r="BY3095">
        <f t="shared" si="195"/>
        <v>1</v>
      </c>
    </row>
    <row r="3096" spans="1:77">
      <c r="A3096" s="33">
        <v>3091</v>
      </c>
      <c r="BP3096" s="27">
        <v>0.789775968194546</v>
      </c>
      <c r="BQ3096" s="27">
        <v>16103.3818573316</v>
      </c>
      <c r="BR3096" s="27">
        <v>1.33510956882935</v>
      </c>
      <c r="BS3096" s="27">
        <v>38197.7055340964</v>
      </c>
      <c r="BU3096">
        <f t="shared" si="192"/>
        <v>102363.01337185</v>
      </c>
      <c r="BV3096">
        <f t="shared" si="193"/>
        <v>162068.729790306</v>
      </c>
      <c r="BW3096" s="9">
        <v>3091</v>
      </c>
      <c r="BX3096">
        <f t="shared" si="194"/>
        <v>0</v>
      </c>
      <c r="BY3096">
        <f t="shared" si="195"/>
        <v>1</v>
      </c>
    </row>
    <row r="3097" spans="1:77">
      <c r="A3097" s="33">
        <v>3092</v>
      </c>
      <c r="BP3097" s="27">
        <v>0.768173242131366</v>
      </c>
      <c r="BQ3097" s="27">
        <v>16290.3438906303</v>
      </c>
      <c r="BR3097" s="27">
        <v>1.2996400362091</v>
      </c>
      <c r="BS3097" s="27">
        <v>41377.8171002321</v>
      </c>
      <c r="BU3097">
        <f t="shared" si="192"/>
        <v>98935.6424290745</v>
      </c>
      <c r="BV3097">
        <f t="shared" si="193"/>
        <v>153568.188331133</v>
      </c>
      <c r="BW3097" s="9">
        <v>3092</v>
      </c>
      <c r="BX3097">
        <f t="shared" si="194"/>
        <v>0</v>
      </c>
      <c r="BY3097">
        <f t="shared" si="195"/>
        <v>1</v>
      </c>
    </row>
    <row r="3098" spans="1:77">
      <c r="A3098" s="33">
        <v>3093</v>
      </c>
      <c r="BP3098" s="27">
        <v>0.828842988149757</v>
      </c>
      <c r="BQ3098" s="27">
        <v>18427.2165707231</v>
      </c>
      <c r="BR3098" s="27">
        <v>1.43699780112832</v>
      </c>
      <c r="BS3098" s="27">
        <v>34388.6259875491</v>
      </c>
      <c r="BU3098">
        <f t="shared" si="192"/>
        <v>105899.231651741</v>
      </c>
      <c r="BV3098">
        <f t="shared" si="193"/>
        <v>181161.044181699</v>
      </c>
      <c r="BW3098" s="9">
        <v>3093</v>
      </c>
      <c r="BX3098">
        <f t="shared" si="194"/>
        <v>0</v>
      </c>
      <c r="BY3098">
        <f t="shared" si="195"/>
        <v>1</v>
      </c>
    </row>
    <row r="3099" spans="1:77">
      <c r="A3099" s="33">
        <v>3094</v>
      </c>
      <c r="BP3099" s="27">
        <v>0.83269611388755</v>
      </c>
      <c r="BQ3099" s="27">
        <v>14142.5190153668</v>
      </c>
      <c r="BR3099" s="27">
        <v>1.42917262981266</v>
      </c>
      <c r="BS3099" s="27">
        <v>31306.6736622371</v>
      </c>
      <c r="BU3099">
        <f t="shared" si="192"/>
        <v>110761.898067766</v>
      </c>
      <c r="BV3099">
        <f t="shared" si="193"/>
        <v>183069.220809661</v>
      </c>
      <c r="BW3099" s="9">
        <v>3094</v>
      </c>
      <c r="BX3099">
        <f t="shared" si="194"/>
        <v>0</v>
      </c>
      <c r="BY3099">
        <f t="shared" si="195"/>
        <v>1</v>
      </c>
    </row>
    <row r="3100" spans="1:77">
      <c r="A3100" s="33">
        <v>3095</v>
      </c>
      <c r="BP3100" s="27">
        <v>0.753103203568204</v>
      </c>
      <c r="BQ3100" s="27">
        <v>13954.6444536784</v>
      </c>
      <c r="BR3100" s="27">
        <v>1.28246834947833</v>
      </c>
      <c r="BS3100" s="27">
        <v>36976.6758998231</v>
      </c>
      <c r="BU3100">
        <f t="shared" si="192"/>
        <v>99010.8360815522</v>
      </c>
      <c r="BV3100">
        <f t="shared" si="193"/>
        <v>155393.576521927</v>
      </c>
      <c r="BW3100" s="9">
        <v>3095</v>
      </c>
      <c r="BX3100">
        <f t="shared" si="194"/>
        <v>0</v>
      </c>
      <c r="BY3100">
        <f t="shared" si="195"/>
        <v>1</v>
      </c>
    </row>
    <row r="3101" spans="1:77">
      <c r="A3101" s="33">
        <v>3096</v>
      </c>
      <c r="BP3101" s="27">
        <v>0.796212103870419</v>
      </c>
      <c r="BQ3101" s="27">
        <v>11480.4404414695</v>
      </c>
      <c r="BR3101" s="27">
        <v>1.36388666903759</v>
      </c>
      <c r="BS3101" s="27">
        <v>33278.8868696794</v>
      </c>
      <c r="BU3101">
        <f t="shared" si="192"/>
        <v>107951.375139093</v>
      </c>
      <c r="BV3101">
        <f t="shared" si="193"/>
        <v>171304.113485959</v>
      </c>
      <c r="BW3101" s="9">
        <v>3096</v>
      </c>
      <c r="BX3101">
        <f t="shared" si="194"/>
        <v>0</v>
      </c>
      <c r="BY3101">
        <f t="shared" si="195"/>
        <v>1</v>
      </c>
    </row>
    <row r="3102" spans="1:77">
      <c r="A3102" s="33">
        <v>3097</v>
      </c>
      <c r="BP3102" s="27">
        <v>0.788646455563796</v>
      </c>
      <c r="BQ3102" s="27">
        <v>17281.626600973</v>
      </c>
      <c r="BR3102" s="27">
        <v>1.37079334773046</v>
      </c>
      <c r="BS3102" s="27">
        <v>36906.4874979142</v>
      </c>
      <c r="BU3102">
        <f t="shared" si="192"/>
        <v>101015.341733596</v>
      </c>
      <c r="BV3102">
        <f t="shared" si="193"/>
        <v>168712.514661655</v>
      </c>
      <c r="BW3102" s="9">
        <v>3097</v>
      </c>
      <c r="BX3102">
        <f t="shared" si="194"/>
        <v>0</v>
      </c>
      <c r="BY3102">
        <f t="shared" si="195"/>
        <v>1</v>
      </c>
    </row>
    <row r="3103" spans="1:77">
      <c r="A3103" s="33">
        <v>3098</v>
      </c>
      <c r="BP3103" s="27">
        <v>0.800815082692187</v>
      </c>
      <c r="BQ3103" s="27">
        <v>25143.7062138316</v>
      </c>
      <c r="BR3103" s="27">
        <v>1.39862912769521</v>
      </c>
      <c r="BS3103" s="27">
        <v>45011.7442840981</v>
      </c>
      <c r="BU3103">
        <f t="shared" si="192"/>
        <v>94978.5561899965</v>
      </c>
      <c r="BV3103">
        <f t="shared" si="193"/>
        <v>164782.624870183</v>
      </c>
      <c r="BW3103" s="9">
        <v>3098</v>
      </c>
      <c r="BX3103">
        <f t="shared" si="194"/>
        <v>0</v>
      </c>
      <c r="BY3103">
        <f t="shared" si="195"/>
        <v>1</v>
      </c>
    </row>
    <row r="3104" spans="1:77">
      <c r="A3104" s="33">
        <v>3099</v>
      </c>
      <c r="BP3104" s="27">
        <v>0.822609498163933</v>
      </c>
      <c r="BQ3104" s="27">
        <v>14274.805542611</v>
      </c>
      <c r="BR3104" s="27">
        <v>1.39445896900236</v>
      </c>
      <c r="BS3104" s="27">
        <v>33548.2303809482</v>
      </c>
      <c r="BU3104">
        <f t="shared" si="192"/>
        <v>109116.619181979</v>
      </c>
      <c r="BV3104">
        <f t="shared" si="193"/>
        <v>175620.614969406</v>
      </c>
      <c r="BW3104" s="9">
        <v>3099</v>
      </c>
      <c r="BX3104">
        <f t="shared" si="194"/>
        <v>0</v>
      </c>
      <c r="BY3104">
        <f t="shared" si="195"/>
        <v>1</v>
      </c>
    </row>
    <row r="3105" spans="1:77">
      <c r="A3105" s="33">
        <v>3100</v>
      </c>
      <c r="BP3105" s="27">
        <v>0.826369009066087</v>
      </c>
      <c r="BQ3105" s="27">
        <v>11804.2569318463</v>
      </c>
      <c r="BR3105" s="27">
        <v>1.43137895116716</v>
      </c>
      <c r="BS3105" s="27">
        <v>33383.3672540298</v>
      </c>
      <c r="BU3105">
        <f t="shared" si="192"/>
        <v>112151.094428067</v>
      </c>
      <c r="BV3105">
        <f t="shared" si="193"/>
        <v>181323.475421044</v>
      </c>
      <c r="BW3105" s="9">
        <v>3100</v>
      </c>
      <c r="BX3105">
        <f t="shared" si="194"/>
        <v>0</v>
      </c>
      <c r="BY3105">
        <f t="shared" si="195"/>
        <v>1</v>
      </c>
    </row>
    <row r="3106" spans="1:77">
      <c r="A3106" s="33">
        <v>3101</v>
      </c>
      <c r="BP3106" s="27">
        <v>0.784639012672962</v>
      </c>
      <c r="BQ3106" s="27">
        <v>11700.6591646871</v>
      </c>
      <c r="BR3106" s="27">
        <v>1.35655295292948</v>
      </c>
      <c r="BS3106" s="27">
        <v>33666.0595079721</v>
      </c>
      <c r="BU3106">
        <f t="shared" si="192"/>
        <v>105995.192736257</v>
      </c>
      <c r="BV3106">
        <f t="shared" si="193"/>
        <v>169816.88343145</v>
      </c>
      <c r="BW3106" s="9">
        <v>3101</v>
      </c>
      <c r="BX3106">
        <f t="shared" si="194"/>
        <v>0</v>
      </c>
      <c r="BY3106">
        <f t="shared" si="195"/>
        <v>1</v>
      </c>
    </row>
    <row r="3107" spans="1:77">
      <c r="A3107" s="33">
        <v>3102</v>
      </c>
      <c r="BP3107" s="27">
        <v>0.828708952593413</v>
      </c>
      <c r="BQ3107" s="27">
        <v>13344.4531744579</v>
      </c>
      <c r="BR3107" s="27">
        <v>1.43601628693568</v>
      </c>
      <c r="BS3107" s="27">
        <v>32124.8790561264</v>
      </c>
      <c r="BU3107">
        <f t="shared" si="192"/>
        <v>110961.889714554</v>
      </c>
      <c r="BV3107">
        <f t="shared" si="193"/>
        <v>183277.563984226</v>
      </c>
      <c r="BW3107" s="9">
        <v>3102</v>
      </c>
      <c r="BX3107">
        <f t="shared" si="194"/>
        <v>0</v>
      </c>
      <c r="BY3107">
        <f t="shared" si="195"/>
        <v>1</v>
      </c>
    </row>
    <row r="3108" spans="1:77">
      <c r="A3108" s="33">
        <v>3103</v>
      </c>
      <c r="BP3108" s="27">
        <v>0.841932369740849</v>
      </c>
      <c r="BQ3108" s="27">
        <v>24171.2269827692</v>
      </c>
      <c r="BR3108" s="27">
        <v>1.45845369186196</v>
      </c>
      <c r="BS3108" s="27">
        <v>47640.5556495267</v>
      </c>
      <c r="BU3108">
        <f t="shared" si="192"/>
        <v>102118.628478358</v>
      </c>
      <c r="BV3108">
        <f t="shared" si="193"/>
        <v>171127.498129768</v>
      </c>
      <c r="BW3108" s="9">
        <v>3103</v>
      </c>
      <c r="BX3108">
        <f t="shared" si="194"/>
        <v>0</v>
      </c>
      <c r="BY3108">
        <f t="shared" si="195"/>
        <v>1</v>
      </c>
    </row>
    <row r="3109" spans="1:77">
      <c r="A3109" s="33">
        <v>3104</v>
      </c>
      <c r="BP3109" s="27">
        <v>0.768897398806656</v>
      </c>
      <c r="BQ3109" s="27">
        <v>23884.5949869172</v>
      </c>
      <c r="BR3109" s="27">
        <v>1.32525744104026</v>
      </c>
      <c r="BS3109" s="27">
        <v>48083.6901665906</v>
      </c>
      <c r="BU3109">
        <f t="shared" si="192"/>
        <v>91450.0148340811</v>
      </c>
      <c r="BV3109">
        <f t="shared" si="193"/>
        <v>150704.925989449</v>
      </c>
      <c r="BW3109" s="9">
        <v>3104</v>
      </c>
      <c r="BX3109">
        <f t="shared" si="194"/>
        <v>0</v>
      </c>
      <c r="BY3109">
        <f t="shared" si="195"/>
        <v>1</v>
      </c>
    </row>
    <row r="3110" spans="1:77">
      <c r="A3110" s="33">
        <v>3105</v>
      </c>
      <c r="BP3110" s="27">
        <v>0.766250800910248</v>
      </c>
      <c r="BQ3110" s="27">
        <v>14305.6196387083</v>
      </c>
      <c r="BR3110" s="27">
        <v>1.31053334083866</v>
      </c>
      <c r="BS3110" s="27">
        <v>31717.3422967906</v>
      </c>
      <c r="BU3110">
        <f t="shared" si="192"/>
        <v>100632.000497829</v>
      </c>
      <c r="BV3110">
        <f t="shared" si="193"/>
        <v>164862.658829008</v>
      </c>
      <c r="BW3110" s="9">
        <v>3105</v>
      </c>
      <c r="BX3110">
        <f t="shared" si="194"/>
        <v>0</v>
      </c>
      <c r="BY3110">
        <f t="shared" si="195"/>
        <v>1</v>
      </c>
    </row>
    <row r="3111" spans="1:77">
      <c r="A3111" s="33">
        <v>3106</v>
      </c>
      <c r="BP3111" s="27">
        <v>0.804753821025719</v>
      </c>
      <c r="BQ3111" s="27">
        <v>12370.9116065857</v>
      </c>
      <c r="BR3111" s="27">
        <v>1.38188747286518</v>
      </c>
      <c r="BS3111" s="27">
        <v>32867.9461253133</v>
      </c>
      <c r="BU3111">
        <f t="shared" si="192"/>
        <v>108342.161547272</v>
      </c>
      <c r="BV3111">
        <f t="shared" si="193"/>
        <v>174415.174804463</v>
      </c>
      <c r="BW3111" s="9">
        <v>3106</v>
      </c>
      <c r="BX3111">
        <f t="shared" si="194"/>
        <v>0</v>
      </c>
      <c r="BY3111">
        <f t="shared" si="195"/>
        <v>1</v>
      </c>
    </row>
    <row r="3112" spans="1:77">
      <c r="A3112" s="33">
        <v>3107</v>
      </c>
      <c r="BP3112" s="27">
        <v>0.774722711083145</v>
      </c>
      <c r="BQ3112" s="27">
        <v>15218.9209418645</v>
      </c>
      <c r="BR3112" s="27">
        <v>1.33481795277931</v>
      </c>
      <c r="BS3112" s="27">
        <v>35461.9638659472</v>
      </c>
      <c r="BU3112">
        <f t="shared" si="192"/>
        <v>100989.485720607</v>
      </c>
      <c r="BV3112">
        <f t="shared" si="193"/>
        <v>164760.72905095</v>
      </c>
      <c r="BW3112" s="9">
        <v>3107</v>
      </c>
      <c r="BX3112">
        <f t="shared" si="194"/>
        <v>0</v>
      </c>
      <c r="BY3112">
        <f t="shared" si="195"/>
        <v>1</v>
      </c>
    </row>
    <row r="3113" spans="1:77">
      <c r="A3113" s="33">
        <v>3108</v>
      </c>
      <c r="BP3113" s="27">
        <v>0.773228740875239</v>
      </c>
      <c r="BQ3113" s="27">
        <v>17314.9364282514</v>
      </c>
      <c r="BR3113" s="27">
        <v>1.34297611291308</v>
      </c>
      <c r="BS3113" s="27">
        <v>38020.4449587119</v>
      </c>
      <c r="BU3113">
        <f t="shared" si="192"/>
        <v>98669.3747030344</v>
      </c>
      <c r="BV3113">
        <f t="shared" si="193"/>
        <v>163425.97197825</v>
      </c>
      <c r="BW3113" s="9">
        <v>3108</v>
      </c>
      <c r="BX3113">
        <f t="shared" si="194"/>
        <v>0</v>
      </c>
      <c r="BY3113">
        <f t="shared" si="195"/>
        <v>1</v>
      </c>
    </row>
    <row r="3114" spans="1:77">
      <c r="A3114" s="33">
        <v>3109</v>
      </c>
      <c r="BP3114" s="27">
        <v>0.785821745629957</v>
      </c>
      <c r="BQ3114" s="27">
        <v>15290.5194625637</v>
      </c>
      <c r="BR3114" s="27">
        <v>1.33570019125196</v>
      </c>
      <c r="BS3114" s="27">
        <v>33316.9557539264</v>
      </c>
      <c r="BU3114">
        <f t="shared" si="192"/>
        <v>102582.74238193</v>
      </c>
      <c r="BV3114">
        <f t="shared" si="193"/>
        <v>167038.072933868</v>
      </c>
      <c r="BW3114" s="9">
        <v>3109</v>
      </c>
      <c r="BX3114">
        <f t="shared" si="194"/>
        <v>0</v>
      </c>
      <c r="BY3114">
        <f t="shared" si="195"/>
        <v>1</v>
      </c>
    </row>
    <row r="3115" spans="1:77">
      <c r="A3115" s="33">
        <v>3110</v>
      </c>
      <c r="BP3115" s="27">
        <v>0.806327599870494</v>
      </c>
      <c r="BQ3115" s="27">
        <v>11411.4207565866</v>
      </c>
      <c r="BR3115" s="27">
        <v>1.39989271257704</v>
      </c>
      <c r="BS3115" s="27">
        <v>33043.5899007454</v>
      </c>
      <c r="BU3115">
        <f t="shared" si="192"/>
        <v>109537.719223987</v>
      </c>
      <c r="BV3115">
        <f t="shared" si="193"/>
        <v>176940.316985811</v>
      </c>
      <c r="BW3115" s="9">
        <v>3110</v>
      </c>
      <c r="BX3115">
        <f t="shared" si="194"/>
        <v>0</v>
      </c>
      <c r="BY3115">
        <f t="shared" si="195"/>
        <v>1</v>
      </c>
    </row>
    <row r="3116" spans="1:77">
      <c r="A3116" s="33">
        <v>3111</v>
      </c>
      <c r="BP3116" s="27">
        <v>0.834931629742048</v>
      </c>
      <c r="BQ3116" s="27">
        <v>15595.3344583293</v>
      </c>
      <c r="BR3116" s="27">
        <v>1.43360292078337</v>
      </c>
      <c r="BS3116" s="27">
        <v>38739.57723851</v>
      </c>
      <c r="BU3116">
        <f t="shared" si="192"/>
        <v>109644.410002978</v>
      </c>
      <c r="BV3116">
        <f t="shared" si="193"/>
        <v>176300.860878996</v>
      </c>
      <c r="BW3116" s="9">
        <v>3111</v>
      </c>
      <c r="BX3116">
        <f t="shared" si="194"/>
        <v>0</v>
      </c>
      <c r="BY3116">
        <f t="shared" si="195"/>
        <v>1</v>
      </c>
    </row>
    <row r="3117" spans="1:77">
      <c r="A3117" s="33">
        <v>3112</v>
      </c>
      <c r="BP3117" s="27">
        <v>0.781950928118632</v>
      </c>
      <c r="BQ3117" s="27">
        <v>11578.7015908102</v>
      </c>
      <c r="BR3117" s="27">
        <v>1.34217398396824</v>
      </c>
      <c r="BS3117" s="27">
        <v>28349.6996934674</v>
      </c>
      <c r="BU3117">
        <f t="shared" si="192"/>
        <v>105713.937626985</v>
      </c>
      <c r="BV3117">
        <f t="shared" si="193"/>
        <v>172976.397901769</v>
      </c>
      <c r="BW3117" s="9">
        <v>3112</v>
      </c>
      <c r="BX3117">
        <f t="shared" si="194"/>
        <v>0</v>
      </c>
      <c r="BY3117">
        <f t="shared" si="195"/>
        <v>1</v>
      </c>
    </row>
    <row r="3118" spans="1:77">
      <c r="A3118" s="33">
        <v>3113</v>
      </c>
      <c r="BP3118" s="27">
        <v>0.794580471962775</v>
      </c>
      <c r="BQ3118" s="27">
        <v>15777.0738968468</v>
      </c>
      <c r="BR3118" s="27">
        <v>1.37480071410456</v>
      </c>
      <c r="BS3118" s="27">
        <v>35396.8987929375</v>
      </c>
      <c r="BU3118">
        <f t="shared" si="192"/>
        <v>103409.996897569</v>
      </c>
      <c r="BV3118">
        <f t="shared" si="193"/>
        <v>170823.208322746</v>
      </c>
      <c r="BW3118" s="9">
        <v>3113</v>
      </c>
      <c r="BX3118">
        <f t="shared" si="194"/>
        <v>0</v>
      </c>
      <c r="BY3118">
        <f t="shared" si="195"/>
        <v>1</v>
      </c>
    </row>
    <row r="3119" spans="1:77">
      <c r="A3119" s="33">
        <v>3114</v>
      </c>
      <c r="BP3119" s="27">
        <v>0.799683482806904</v>
      </c>
      <c r="BQ3119" s="27">
        <v>13478.0610176004</v>
      </c>
      <c r="BR3119" s="27">
        <v>1.39239097098971</v>
      </c>
      <c r="BS3119" s="27">
        <v>38239.352297232</v>
      </c>
      <c r="BU3119">
        <f t="shared" si="192"/>
        <v>106474.461403435</v>
      </c>
      <c r="BV3119">
        <f t="shared" si="193"/>
        <v>170619.293351224</v>
      </c>
      <c r="BW3119" s="9">
        <v>3114</v>
      </c>
      <c r="BX3119">
        <f t="shared" si="194"/>
        <v>0</v>
      </c>
      <c r="BY3119">
        <f t="shared" si="195"/>
        <v>1</v>
      </c>
    </row>
    <row r="3120" spans="1:77">
      <c r="A3120" s="33">
        <v>3115</v>
      </c>
      <c r="BP3120" s="27">
        <v>0.827980453413097</v>
      </c>
      <c r="BQ3120" s="27">
        <v>13083.6011697914</v>
      </c>
      <c r="BR3120" s="27">
        <v>1.3946911862989</v>
      </c>
      <c r="BS3120" s="27">
        <v>30880.1278702403</v>
      </c>
      <c r="BU3120">
        <f t="shared" si="192"/>
        <v>111113.466842173</v>
      </c>
      <c r="BV3120">
        <f t="shared" si="193"/>
        <v>178323.550074595</v>
      </c>
      <c r="BW3120" s="9">
        <v>3115</v>
      </c>
      <c r="BX3120">
        <f t="shared" si="194"/>
        <v>0</v>
      </c>
      <c r="BY3120">
        <f t="shared" si="195"/>
        <v>1</v>
      </c>
    </row>
    <row r="3121" spans="1:77">
      <c r="A3121" s="33">
        <v>3116</v>
      </c>
      <c r="BP3121" s="27">
        <v>0.797572647981548</v>
      </c>
      <c r="BQ3121" s="27">
        <v>14693.4513206292</v>
      </c>
      <c r="BR3121" s="27">
        <v>1.36909089306745</v>
      </c>
      <c r="BS3121" s="27">
        <v>34166.3858366211</v>
      </c>
      <c r="BU3121">
        <f t="shared" si="192"/>
        <v>104942.445876603</v>
      </c>
      <c r="BV3121">
        <f t="shared" si="193"/>
        <v>171197.248123496</v>
      </c>
      <c r="BW3121" s="9">
        <v>3116</v>
      </c>
      <c r="BX3121">
        <f t="shared" si="194"/>
        <v>0</v>
      </c>
      <c r="BY3121">
        <f t="shared" si="195"/>
        <v>1</v>
      </c>
    </row>
    <row r="3122" spans="1:77">
      <c r="A3122" s="33">
        <v>3117</v>
      </c>
      <c r="BP3122" s="27">
        <v>0.823314094083644</v>
      </c>
      <c r="BQ3122" s="27">
        <v>16228.7979282575</v>
      </c>
      <c r="BR3122" s="27">
        <v>1.42203006295739</v>
      </c>
      <c r="BS3122" s="27">
        <v>41079.3578191342</v>
      </c>
      <c r="BU3122">
        <f t="shared" si="192"/>
        <v>107268.316184289</v>
      </c>
      <c r="BV3122">
        <f t="shared" si="193"/>
        <v>172225.151624474</v>
      </c>
      <c r="BW3122" s="9">
        <v>3117</v>
      </c>
      <c r="BX3122">
        <f t="shared" si="194"/>
        <v>0</v>
      </c>
      <c r="BY3122">
        <f t="shared" si="195"/>
        <v>1</v>
      </c>
    </row>
    <row r="3123" spans="1:77">
      <c r="A3123" s="33">
        <v>3118</v>
      </c>
      <c r="BP3123" s="27">
        <v>0.741260896817564</v>
      </c>
      <c r="BQ3123" s="27">
        <v>11600.3978903511</v>
      </c>
      <c r="BR3123" s="27">
        <v>1.29541983954553</v>
      </c>
      <c r="BS3123" s="27">
        <v>29569.2284018833</v>
      </c>
      <c r="BU3123">
        <f t="shared" si="192"/>
        <v>99588.7366322836</v>
      </c>
      <c r="BV3123">
        <f t="shared" si="193"/>
        <v>164743.747529946</v>
      </c>
      <c r="BW3123" s="9">
        <v>3118</v>
      </c>
      <c r="BX3123">
        <f t="shared" si="194"/>
        <v>0</v>
      </c>
      <c r="BY3123">
        <f t="shared" si="195"/>
        <v>1</v>
      </c>
    </row>
    <row r="3124" spans="1:77">
      <c r="A3124" s="33">
        <v>3119</v>
      </c>
      <c r="BP3124" s="27">
        <v>0.792145569065679</v>
      </c>
      <c r="BQ3124" s="27">
        <v>14713.9099009631</v>
      </c>
      <c r="BR3124" s="27">
        <v>1.37101280919709</v>
      </c>
      <c r="BS3124" s="27">
        <v>37968.927961177</v>
      </c>
      <c r="BU3124">
        <f t="shared" si="192"/>
        <v>104107.925458889</v>
      </c>
      <c r="BV3124">
        <f t="shared" si="193"/>
        <v>167682.993418387</v>
      </c>
      <c r="BW3124" s="9">
        <v>3119</v>
      </c>
      <c r="BX3124">
        <f t="shared" si="194"/>
        <v>0</v>
      </c>
      <c r="BY3124">
        <f t="shared" si="195"/>
        <v>1</v>
      </c>
    </row>
    <row r="3125" spans="1:77">
      <c r="A3125" s="33">
        <v>3120</v>
      </c>
      <c r="BP3125" s="27">
        <v>0.809851163802399</v>
      </c>
      <c r="BQ3125" s="27">
        <v>12544.7708611304</v>
      </c>
      <c r="BR3125" s="27">
        <v>1.38897168105877</v>
      </c>
      <c r="BS3125" s="27">
        <v>30397.113140877</v>
      </c>
      <c r="BU3125">
        <f t="shared" si="192"/>
        <v>108932.903709229</v>
      </c>
      <c r="BV3125">
        <f t="shared" si="193"/>
        <v>177948.639017939</v>
      </c>
      <c r="BW3125" s="9">
        <v>3120</v>
      </c>
      <c r="BX3125">
        <f t="shared" si="194"/>
        <v>0</v>
      </c>
      <c r="BY3125">
        <f t="shared" si="195"/>
        <v>1</v>
      </c>
    </row>
    <row r="3126" spans="1:77">
      <c r="A3126" s="33">
        <v>3121</v>
      </c>
      <c r="BP3126" s="27">
        <v>0.79655201253988</v>
      </c>
      <c r="BQ3126" s="27">
        <v>13285.1389728259</v>
      </c>
      <c r="BR3126" s="27">
        <v>1.38347739974091</v>
      </c>
      <c r="BS3126" s="27">
        <v>31511.9649563016</v>
      </c>
      <c r="BU3126">
        <f t="shared" si="192"/>
        <v>106197.662908156</v>
      </c>
      <c r="BV3126">
        <f t="shared" si="193"/>
        <v>176009.645004835</v>
      </c>
      <c r="BW3126" s="9">
        <v>3121</v>
      </c>
      <c r="BX3126">
        <f t="shared" si="194"/>
        <v>0</v>
      </c>
      <c r="BY3126">
        <f t="shared" si="195"/>
        <v>1</v>
      </c>
    </row>
    <row r="3127" spans="1:77">
      <c r="A3127" s="33">
        <v>3122</v>
      </c>
      <c r="BP3127" s="27">
        <v>0.79699726755488</v>
      </c>
      <c r="BQ3127" s="27">
        <v>12887.0186960016</v>
      </c>
      <c r="BR3127" s="27">
        <v>1.35790916616505</v>
      </c>
      <c r="BS3127" s="27">
        <v>31889.6115858403</v>
      </c>
      <c r="BU3127">
        <f t="shared" si="192"/>
        <v>106662.57143723</v>
      </c>
      <c r="BV3127">
        <f t="shared" si="193"/>
        <v>171796.763338918</v>
      </c>
      <c r="BW3127" s="9">
        <v>3122</v>
      </c>
      <c r="BX3127">
        <f t="shared" si="194"/>
        <v>0</v>
      </c>
      <c r="BY3127">
        <f t="shared" si="195"/>
        <v>1</v>
      </c>
    </row>
    <row r="3128" spans="1:77">
      <c r="A3128" s="33">
        <v>3123</v>
      </c>
      <c r="BP3128" s="27">
        <v>0.811334273365395</v>
      </c>
      <c r="BQ3128" s="27">
        <v>12736.8832949222</v>
      </c>
      <c r="BR3128" s="27">
        <v>1.39048939583943</v>
      </c>
      <c r="BS3128" s="27">
        <v>31489.4537048727</v>
      </c>
      <c r="BU3128">
        <f t="shared" si="192"/>
        <v>108963.257709887</v>
      </c>
      <c r="BV3128">
        <f t="shared" si="193"/>
        <v>177083.955671042</v>
      </c>
      <c r="BW3128" s="9">
        <v>3123</v>
      </c>
      <c r="BX3128">
        <f t="shared" si="194"/>
        <v>0</v>
      </c>
      <c r="BY3128">
        <f t="shared" si="195"/>
        <v>1</v>
      </c>
    </row>
    <row r="3129" spans="1:77">
      <c r="A3129" s="33">
        <v>3124</v>
      </c>
      <c r="BP3129" s="27">
        <v>0.782054923583414</v>
      </c>
      <c r="BQ3129" s="27">
        <v>17333.3600994092</v>
      </c>
      <c r="BR3129" s="27">
        <v>1.32824491602267</v>
      </c>
      <c r="BS3129" s="27">
        <v>40287.2766388713</v>
      </c>
      <c r="BU3129">
        <f t="shared" si="192"/>
        <v>99974.8784381029</v>
      </c>
      <c r="BV3129">
        <f t="shared" si="193"/>
        <v>158949.46076453</v>
      </c>
      <c r="BW3129" s="9">
        <v>3124</v>
      </c>
      <c r="BX3129">
        <f t="shared" si="194"/>
        <v>0</v>
      </c>
      <c r="BY3129">
        <f t="shared" si="195"/>
        <v>1</v>
      </c>
    </row>
    <row r="3130" spans="1:77">
      <c r="A3130" s="33">
        <v>3125</v>
      </c>
      <c r="BP3130" s="27">
        <v>0.796372201367564</v>
      </c>
      <c r="BQ3130" s="27">
        <v>13903.4174878402</v>
      </c>
      <c r="BR3130" s="27">
        <v>1.38769305480914</v>
      </c>
      <c r="BS3130" s="27">
        <v>31708.667629288</v>
      </c>
      <c r="BU3130">
        <f t="shared" si="192"/>
        <v>105552.412717294</v>
      </c>
      <c r="BV3130">
        <f t="shared" si="193"/>
        <v>176445.290592083</v>
      </c>
      <c r="BW3130" s="9">
        <v>3125</v>
      </c>
      <c r="BX3130">
        <f t="shared" si="194"/>
        <v>0</v>
      </c>
      <c r="BY3130">
        <f t="shared" si="195"/>
        <v>1</v>
      </c>
    </row>
    <row r="3131" spans="1:77">
      <c r="A3131" s="33">
        <v>3126</v>
      </c>
      <c r="BP3131" s="27">
        <v>0.802428984465622</v>
      </c>
      <c r="BQ3131" s="27">
        <v>13034.8631745393</v>
      </c>
      <c r="BR3131" s="27">
        <v>1.34501090075689</v>
      </c>
      <c r="BS3131" s="27">
        <v>30035.6822665006</v>
      </c>
      <c r="BU3131">
        <f t="shared" si="192"/>
        <v>107329.484495304</v>
      </c>
      <c r="BV3131">
        <f t="shared" si="193"/>
        <v>171715.952847034</v>
      </c>
      <c r="BW3131" s="9">
        <v>3126</v>
      </c>
      <c r="BX3131">
        <f t="shared" si="194"/>
        <v>0</v>
      </c>
      <c r="BY3131">
        <f t="shared" si="195"/>
        <v>1</v>
      </c>
    </row>
    <row r="3132" spans="1:77">
      <c r="A3132" s="33">
        <v>3127</v>
      </c>
      <c r="BP3132" s="27">
        <v>0.782568264469847</v>
      </c>
      <c r="BQ3132" s="27">
        <v>17050.2299947328</v>
      </c>
      <c r="BR3132" s="27">
        <v>1.33121377166947</v>
      </c>
      <c r="BS3132" s="27">
        <v>36387.9055536911</v>
      </c>
      <c r="BU3132">
        <f t="shared" si="192"/>
        <v>100335.009675744</v>
      </c>
      <c r="BV3132">
        <f t="shared" si="193"/>
        <v>163294.160196729</v>
      </c>
      <c r="BW3132" s="9">
        <v>3127</v>
      </c>
      <c r="BX3132">
        <f t="shared" si="194"/>
        <v>0</v>
      </c>
      <c r="BY3132">
        <f t="shared" si="195"/>
        <v>1</v>
      </c>
    </row>
    <row r="3133" spans="1:77">
      <c r="A3133" s="33">
        <v>3128</v>
      </c>
      <c r="BP3133" s="27">
        <v>0.83919817554812</v>
      </c>
      <c r="BQ3133" s="27">
        <v>11502.6540623502</v>
      </c>
      <c r="BR3133" s="27">
        <v>1.4639087353625</v>
      </c>
      <c r="BS3133" s="27">
        <v>28172.7257954064</v>
      </c>
      <c r="BU3133">
        <f t="shared" si="192"/>
        <v>114377.072269868</v>
      </c>
      <c r="BV3133">
        <f t="shared" si="193"/>
        <v>191413.584508968</v>
      </c>
      <c r="BW3133" s="9">
        <v>3128</v>
      </c>
      <c r="BX3133">
        <f t="shared" si="194"/>
        <v>0</v>
      </c>
      <c r="BY3133">
        <f t="shared" si="195"/>
        <v>1</v>
      </c>
    </row>
    <row r="3134" spans="1:77">
      <c r="A3134" s="33">
        <v>3129</v>
      </c>
      <c r="BP3134" s="27">
        <v>0.805241024052238</v>
      </c>
      <c r="BQ3134" s="27">
        <v>12464.0464439554</v>
      </c>
      <c r="BR3134" s="27">
        <v>1.35966906194329</v>
      </c>
      <c r="BS3134" s="27">
        <v>33936.5246922599</v>
      </c>
      <c r="BU3134">
        <f t="shared" si="192"/>
        <v>108322.10716388</v>
      </c>
      <c r="BV3134">
        <f t="shared" si="193"/>
        <v>170013.834599234</v>
      </c>
      <c r="BW3134" s="9">
        <v>3129</v>
      </c>
      <c r="BX3134">
        <f t="shared" si="194"/>
        <v>0</v>
      </c>
      <c r="BY3134">
        <f t="shared" si="195"/>
        <v>1</v>
      </c>
    </row>
    <row r="3135" spans="1:77">
      <c r="A3135" s="33">
        <v>3130</v>
      </c>
      <c r="BP3135" s="27">
        <v>0.842351739494265</v>
      </c>
      <c r="BQ3135" s="27">
        <v>18133.9110631373</v>
      </c>
      <c r="BR3135" s="27">
        <v>1.47536785096972</v>
      </c>
      <c r="BS3135" s="27">
        <v>38545.5238136371</v>
      </c>
      <c r="BU3135">
        <f t="shared" si="192"/>
        <v>108218.849861002</v>
      </c>
      <c r="BV3135">
        <f t="shared" si="193"/>
        <v>182759.653831821</v>
      </c>
      <c r="BW3135" s="9">
        <v>3130</v>
      </c>
      <c r="BX3135">
        <f t="shared" si="194"/>
        <v>0</v>
      </c>
      <c r="BY3135">
        <f t="shared" si="195"/>
        <v>1</v>
      </c>
    </row>
    <row r="3136" spans="1:77">
      <c r="A3136" s="33">
        <v>3131</v>
      </c>
      <c r="BP3136" s="27">
        <v>0.750158651008783</v>
      </c>
      <c r="BQ3136" s="27">
        <v>11100.493028553</v>
      </c>
      <c r="BR3136" s="27">
        <v>1.28841290020412</v>
      </c>
      <c r="BS3136" s="27">
        <v>27727.2610743647</v>
      </c>
      <c r="BU3136">
        <f t="shared" si="192"/>
        <v>101423.304622764</v>
      </c>
      <c r="BV3136">
        <f t="shared" si="193"/>
        <v>165534.673956253</v>
      </c>
      <c r="BW3136" s="9">
        <v>3131</v>
      </c>
      <c r="BX3136">
        <f t="shared" si="194"/>
        <v>0</v>
      </c>
      <c r="BY3136">
        <f t="shared" si="195"/>
        <v>1</v>
      </c>
    </row>
    <row r="3137" spans="1:77">
      <c r="A3137" s="33">
        <v>3132</v>
      </c>
      <c r="BP3137" s="27">
        <v>0.799754808372128</v>
      </c>
      <c r="BQ3137" s="27">
        <v>13868.3301525006</v>
      </c>
      <c r="BR3137" s="27">
        <v>1.36464119989881</v>
      </c>
      <c r="BS3137" s="27">
        <v>32217.1985960726</v>
      </c>
      <c r="BU3137">
        <f t="shared" si="192"/>
        <v>106094.891103319</v>
      </c>
      <c r="BV3137">
        <f t="shared" si="193"/>
        <v>172478.981388749</v>
      </c>
      <c r="BW3137" s="9">
        <v>3132</v>
      </c>
      <c r="BX3137">
        <f t="shared" si="194"/>
        <v>0</v>
      </c>
      <c r="BY3137">
        <f t="shared" si="195"/>
        <v>1</v>
      </c>
    </row>
    <row r="3138" spans="1:77">
      <c r="A3138" s="33">
        <v>3133</v>
      </c>
      <c r="BP3138" s="27">
        <v>0.82928054452513</v>
      </c>
      <c r="BQ3138" s="27">
        <v>12644.2149995542</v>
      </c>
      <c r="BR3138" s="27">
        <v>1.41670938542447</v>
      </c>
      <c r="BS3138" s="27">
        <v>35250.811404295</v>
      </c>
      <c r="BU3138">
        <f t="shared" si="192"/>
        <v>111747.866679215</v>
      </c>
      <c r="BV3138">
        <f t="shared" si="193"/>
        <v>177255.596409376</v>
      </c>
      <c r="BW3138" s="9">
        <v>3133</v>
      </c>
      <c r="BX3138">
        <f t="shared" si="194"/>
        <v>0</v>
      </c>
      <c r="BY3138">
        <f t="shared" si="195"/>
        <v>1</v>
      </c>
    </row>
    <row r="3139" spans="1:77">
      <c r="A3139" s="33">
        <v>3134</v>
      </c>
      <c r="BP3139" s="27">
        <v>0.752890426424577</v>
      </c>
      <c r="BQ3139" s="27">
        <v>13323.179610734</v>
      </c>
      <c r="BR3139" s="27">
        <v>1.28070720063941</v>
      </c>
      <c r="BS3139" s="27">
        <v>32218.2995745922</v>
      </c>
      <c r="BU3139">
        <f t="shared" si="192"/>
        <v>99610.3843529526</v>
      </c>
      <c r="BV3139">
        <f t="shared" si="193"/>
        <v>159887.78052132</v>
      </c>
      <c r="BW3139" s="9">
        <v>3134</v>
      </c>
      <c r="BX3139">
        <f t="shared" si="194"/>
        <v>0</v>
      </c>
      <c r="BY3139">
        <f t="shared" si="195"/>
        <v>1</v>
      </c>
    </row>
    <row r="3140" spans="1:77">
      <c r="A3140" s="33">
        <v>3135</v>
      </c>
      <c r="BP3140" s="27">
        <v>0.830711305031369</v>
      </c>
      <c r="BQ3140" s="27">
        <v>10959.3384974805</v>
      </c>
      <c r="BR3140" s="27">
        <v>1.41300107877006</v>
      </c>
      <c r="BS3140" s="27">
        <v>28482.770089222</v>
      </c>
      <c r="BU3140">
        <f t="shared" si="192"/>
        <v>113647.357257225</v>
      </c>
      <c r="BV3140">
        <f t="shared" si="193"/>
        <v>183467.391726286</v>
      </c>
      <c r="BW3140" s="9">
        <v>3135</v>
      </c>
      <c r="BX3140">
        <f t="shared" si="194"/>
        <v>0</v>
      </c>
      <c r="BY3140">
        <f t="shared" si="195"/>
        <v>1</v>
      </c>
    </row>
    <row r="3141" spans="1:77">
      <c r="A3141" s="33">
        <v>3136</v>
      </c>
      <c r="BP3141" s="27">
        <v>0.821695542198995</v>
      </c>
      <c r="BQ3141" s="27">
        <v>13464.0434761499</v>
      </c>
      <c r="BR3141" s="27">
        <v>1.40653609378465</v>
      </c>
      <c r="BS3141" s="27">
        <v>33417.0944537127</v>
      </c>
      <c r="BU3141">
        <f t="shared" si="192"/>
        <v>109790.287853699</v>
      </c>
      <c r="BV3141">
        <f t="shared" si="193"/>
        <v>177563.319613984</v>
      </c>
      <c r="BW3141" s="9">
        <v>3136</v>
      </c>
      <c r="BX3141">
        <f t="shared" si="194"/>
        <v>0</v>
      </c>
      <c r="BY3141">
        <f t="shared" si="195"/>
        <v>1</v>
      </c>
    </row>
    <row r="3142" spans="1:77">
      <c r="A3142" s="33">
        <v>3137</v>
      </c>
      <c r="BP3142" s="27">
        <v>0.834515179027146</v>
      </c>
      <c r="BQ3142" s="27">
        <v>16868.6794761097</v>
      </c>
      <c r="BR3142" s="27">
        <v>1.44730972155917</v>
      </c>
      <c r="BS3142" s="27">
        <v>37372.0103470961</v>
      </c>
      <c r="BU3142">
        <f t="shared" si="192"/>
        <v>108308.597377962</v>
      </c>
      <c r="BV3142">
        <f t="shared" si="193"/>
        <v>179724.447886779</v>
      </c>
      <c r="BW3142" s="9">
        <v>3137</v>
      </c>
      <c r="BX3142">
        <f t="shared" si="194"/>
        <v>0</v>
      </c>
      <c r="BY3142">
        <f t="shared" si="195"/>
        <v>1</v>
      </c>
    </row>
    <row r="3143" spans="1:77">
      <c r="A3143" s="33">
        <v>3138</v>
      </c>
      <c r="BP3143" s="27">
        <v>0.812613219508331</v>
      </c>
      <c r="BQ3143" s="27">
        <v>13325.8161594996</v>
      </c>
      <c r="BR3143" s="27">
        <v>1.39320518848435</v>
      </c>
      <c r="BS3143" s="27">
        <v>36494.1242348602</v>
      </c>
      <c r="BU3143">
        <f t="shared" ref="BU3143:BU3206" si="196">BP3143*$BV$1-BQ3143</f>
        <v>108566.16676675</v>
      </c>
      <c r="BV3143">
        <f t="shared" ref="BV3143:BV3206" si="197">BR3143*$BV$1-BS3143</f>
        <v>172486.654037792</v>
      </c>
      <c r="BW3143" s="9">
        <v>3138</v>
      </c>
      <c r="BX3143">
        <f t="shared" ref="BX3143:BX3206" si="198">IF(BU3143=MAX($BU3143:$BV3143),1,0)</f>
        <v>0</v>
      </c>
      <c r="BY3143">
        <f t="shared" ref="BY3143:BY3206" si="199">IF(BV3143=MAX($BU3143:$BV3143),1,0)</f>
        <v>1</v>
      </c>
    </row>
    <row r="3144" spans="1:77">
      <c r="A3144" s="33">
        <v>3139</v>
      </c>
      <c r="BP3144" s="27">
        <v>0.821995359772355</v>
      </c>
      <c r="BQ3144" s="27">
        <v>15060.8987006736</v>
      </c>
      <c r="BR3144" s="27">
        <v>1.440126355497</v>
      </c>
      <c r="BS3144" s="27">
        <v>32476.5414007391</v>
      </c>
      <c r="BU3144">
        <f t="shared" si="196"/>
        <v>108238.40526518</v>
      </c>
      <c r="BV3144">
        <f t="shared" si="197"/>
        <v>183542.411923811</v>
      </c>
      <c r="BW3144" s="9">
        <v>3139</v>
      </c>
      <c r="BX3144">
        <f t="shared" si="198"/>
        <v>0</v>
      </c>
      <c r="BY3144">
        <f t="shared" si="199"/>
        <v>1</v>
      </c>
    </row>
    <row r="3145" spans="1:77">
      <c r="A3145" s="33">
        <v>3140</v>
      </c>
      <c r="BP3145" s="27">
        <v>0.817857317567945</v>
      </c>
      <c r="BQ3145" s="27">
        <v>13878.3267860721</v>
      </c>
      <c r="BR3145" s="27">
        <v>1.41994143697861</v>
      </c>
      <c r="BS3145" s="27">
        <v>37590.4844816421</v>
      </c>
      <c r="BU3145">
        <f t="shared" si="196"/>
        <v>108800.27084912</v>
      </c>
      <c r="BV3145">
        <f t="shared" si="197"/>
        <v>175400.731065149</v>
      </c>
      <c r="BW3145" s="9">
        <v>3140</v>
      </c>
      <c r="BX3145">
        <f t="shared" si="198"/>
        <v>0</v>
      </c>
      <c r="BY3145">
        <f t="shared" si="199"/>
        <v>1</v>
      </c>
    </row>
    <row r="3146" spans="1:77">
      <c r="A3146" s="33">
        <v>3141</v>
      </c>
      <c r="BP3146" s="27">
        <v>0.814813088603516</v>
      </c>
      <c r="BQ3146" s="27">
        <v>11073.3913775151</v>
      </c>
      <c r="BR3146" s="27">
        <v>1.40036562267179</v>
      </c>
      <c r="BS3146" s="27">
        <v>32616.9377472981</v>
      </c>
      <c r="BU3146">
        <f t="shared" si="196"/>
        <v>111148.571913012</v>
      </c>
      <c r="BV3146">
        <f t="shared" si="197"/>
        <v>177437.90565347</v>
      </c>
      <c r="BW3146" s="9">
        <v>3141</v>
      </c>
      <c r="BX3146">
        <f t="shared" si="198"/>
        <v>0</v>
      </c>
      <c r="BY3146">
        <f t="shared" si="199"/>
        <v>1</v>
      </c>
    </row>
    <row r="3147" spans="1:77">
      <c r="A3147" s="33">
        <v>3142</v>
      </c>
      <c r="BP3147" s="27">
        <v>0.873401190882428</v>
      </c>
      <c r="BQ3147" s="27">
        <v>16512.7482091197</v>
      </c>
      <c r="BR3147" s="27">
        <v>1.52447958852309</v>
      </c>
      <c r="BS3147" s="27">
        <v>38087.6919576705</v>
      </c>
      <c r="BU3147">
        <f t="shared" si="196"/>
        <v>114497.430423244</v>
      </c>
      <c r="BV3147">
        <f t="shared" si="197"/>
        <v>190584.246320793</v>
      </c>
      <c r="BW3147" s="9">
        <v>3142</v>
      </c>
      <c r="BX3147">
        <f t="shared" si="198"/>
        <v>0</v>
      </c>
      <c r="BY3147">
        <f t="shared" si="199"/>
        <v>1</v>
      </c>
    </row>
    <row r="3148" spans="1:77">
      <c r="A3148" s="33">
        <v>3143</v>
      </c>
      <c r="BP3148" s="27">
        <v>0.828467262203864</v>
      </c>
      <c r="BQ3148" s="27">
        <v>15804.9797125467</v>
      </c>
      <c r="BR3148" s="27">
        <v>1.42250295812444</v>
      </c>
      <c r="BS3148" s="27">
        <v>35600.3835418744</v>
      </c>
      <c r="BU3148">
        <f t="shared" si="196"/>
        <v>108465.109618033</v>
      </c>
      <c r="BV3148">
        <f t="shared" si="197"/>
        <v>177775.060176791</v>
      </c>
      <c r="BW3148" s="9">
        <v>3143</v>
      </c>
      <c r="BX3148">
        <f t="shared" si="198"/>
        <v>0</v>
      </c>
      <c r="BY3148">
        <f t="shared" si="199"/>
        <v>1</v>
      </c>
    </row>
    <row r="3149" spans="1:77">
      <c r="A3149" s="33">
        <v>3144</v>
      </c>
      <c r="BP3149" s="27">
        <v>0.811390449165956</v>
      </c>
      <c r="BQ3149" s="27">
        <v>14514.425358759</v>
      </c>
      <c r="BR3149" s="27">
        <v>1.37038314009576</v>
      </c>
      <c r="BS3149" s="27">
        <v>32227.1100184866</v>
      </c>
      <c r="BU3149">
        <f t="shared" si="196"/>
        <v>107194.142016134</v>
      </c>
      <c r="BV3149">
        <f t="shared" si="197"/>
        <v>173330.360995878</v>
      </c>
      <c r="BW3149" s="9">
        <v>3144</v>
      </c>
      <c r="BX3149">
        <f t="shared" si="198"/>
        <v>0</v>
      </c>
      <c r="BY3149">
        <f t="shared" si="199"/>
        <v>1</v>
      </c>
    </row>
    <row r="3150" spans="1:77">
      <c r="A3150" s="33">
        <v>3145</v>
      </c>
      <c r="BP3150" s="27">
        <v>0.821383402319354</v>
      </c>
      <c r="BQ3150" s="27">
        <v>14972.2709412146</v>
      </c>
      <c r="BR3150" s="27">
        <v>1.39999654808559</v>
      </c>
      <c r="BS3150" s="27">
        <v>39290.8082235944</v>
      </c>
      <c r="BU3150">
        <f t="shared" si="196"/>
        <v>108235.239406689</v>
      </c>
      <c r="BV3150">
        <f t="shared" si="197"/>
        <v>170708.673989244</v>
      </c>
      <c r="BW3150" s="9">
        <v>3145</v>
      </c>
      <c r="BX3150">
        <f t="shared" si="198"/>
        <v>0</v>
      </c>
      <c r="BY3150">
        <f t="shared" si="199"/>
        <v>1</v>
      </c>
    </row>
    <row r="3151" spans="1:77">
      <c r="A3151" s="33">
        <v>3146</v>
      </c>
      <c r="BP3151" s="27">
        <v>0.783272007129772</v>
      </c>
      <c r="BQ3151" s="27">
        <v>16205.5642276387</v>
      </c>
      <c r="BR3151" s="27">
        <v>1.35970577619747</v>
      </c>
      <c r="BS3151" s="27">
        <v>36431.2490976222</v>
      </c>
      <c r="BU3151">
        <f t="shared" si="196"/>
        <v>101285.236841827</v>
      </c>
      <c r="BV3151">
        <f t="shared" si="197"/>
        <v>167524.617331998</v>
      </c>
      <c r="BW3151" s="9">
        <v>3146</v>
      </c>
      <c r="BX3151">
        <f t="shared" si="198"/>
        <v>0</v>
      </c>
      <c r="BY3151">
        <f t="shared" si="199"/>
        <v>1</v>
      </c>
    </row>
    <row r="3152" spans="1:77">
      <c r="A3152" s="33">
        <v>3147</v>
      </c>
      <c r="BP3152" s="27">
        <v>0.803228248182736</v>
      </c>
      <c r="BQ3152" s="27">
        <v>18345.2236890426</v>
      </c>
      <c r="BR3152" s="27">
        <v>1.38086715834643</v>
      </c>
      <c r="BS3152" s="27">
        <v>41226.3484087857</v>
      </c>
      <c r="BU3152">
        <f t="shared" si="196"/>
        <v>102139.013538368</v>
      </c>
      <c r="BV3152">
        <f t="shared" si="197"/>
        <v>165903.725343179</v>
      </c>
      <c r="BW3152" s="9">
        <v>3147</v>
      </c>
      <c r="BX3152">
        <f t="shared" si="198"/>
        <v>0</v>
      </c>
      <c r="BY3152">
        <f t="shared" si="199"/>
        <v>1</v>
      </c>
    </row>
    <row r="3153" spans="1:77">
      <c r="A3153" s="33">
        <v>3148</v>
      </c>
      <c r="BP3153" s="27">
        <v>0.813094276417238</v>
      </c>
      <c r="BQ3153" s="27">
        <v>10787.6625940329</v>
      </c>
      <c r="BR3153" s="27">
        <v>1.36761443585676</v>
      </c>
      <c r="BS3153" s="27">
        <v>28375.800972485</v>
      </c>
      <c r="BU3153">
        <f t="shared" si="196"/>
        <v>111176.478868553</v>
      </c>
      <c r="BV3153">
        <f t="shared" si="197"/>
        <v>176766.364406029</v>
      </c>
      <c r="BW3153" s="9">
        <v>3148</v>
      </c>
      <c r="BX3153">
        <f t="shared" si="198"/>
        <v>0</v>
      </c>
      <c r="BY3153">
        <f t="shared" si="199"/>
        <v>1</v>
      </c>
    </row>
    <row r="3154" spans="1:77">
      <c r="A3154" s="33">
        <v>3149</v>
      </c>
      <c r="BP3154" s="27">
        <v>0.736244885603863</v>
      </c>
      <c r="BQ3154" s="27">
        <v>16827.97385432</v>
      </c>
      <c r="BR3154" s="27">
        <v>1.24860858062992</v>
      </c>
      <c r="BS3154" s="27">
        <v>41107.99951711</v>
      </c>
      <c r="BU3154">
        <f t="shared" si="196"/>
        <v>93608.7589862594</v>
      </c>
      <c r="BV3154">
        <f t="shared" si="197"/>
        <v>146183.287577378</v>
      </c>
      <c r="BW3154" s="9">
        <v>3149</v>
      </c>
      <c r="BX3154">
        <f t="shared" si="198"/>
        <v>0</v>
      </c>
      <c r="BY3154">
        <f t="shared" si="199"/>
        <v>1</v>
      </c>
    </row>
    <row r="3155" spans="1:77">
      <c r="A3155" s="33">
        <v>3150</v>
      </c>
      <c r="BP3155" s="27">
        <v>0.807648104773649</v>
      </c>
      <c r="BQ3155" s="27">
        <v>11571.4321971261</v>
      </c>
      <c r="BR3155" s="27">
        <v>1.38785691625037</v>
      </c>
      <c r="BS3155" s="27">
        <v>32471.8301670805</v>
      </c>
      <c r="BU3155">
        <f t="shared" si="196"/>
        <v>109575.783518921</v>
      </c>
      <c r="BV3155">
        <f t="shared" si="197"/>
        <v>175706.707270475</v>
      </c>
      <c r="BW3155" s="9">
        <v>3150</v>
      </c>
      <c r="BX3155">
        <f t="shared" si="198"/>
        <v>0</v>
      </c>
      <c r="BY3155">
        <f t="shared" si="199"/>
        <v>1</v>
      </c>
    </row>
    <row r="3156" spans="1:77">
      <c r="A3156" s="33">
        <v>3151</v>
      </c>
      <c r="BP3156" s="27">
        <v>0.809534373782069</v>
      </c>
      <c r="BQ3156" s="27">
        <v>16180.159048567</v>
      </c>
      <c r="BR3156" s="27">
        <v>1.3800205099385</v>
      </c>
      <c r="BS3156" s="27">
        <v>43968.8274984471</v>
      </c>
      <c r="BU3156">
        <f t="shared" si="196"/>
        <v>105249.997018743</v>
      </c>
      <c r="BV3156">
        <f t="shared" si="197"/>
        <v>163034.248992327</v>
      </c>
      <c r="BW3156" s="9">
        <v>3151</v>
      </c>
      <c r="BX3156">
        <f t="shared" si="198"/>
        <v>0</v>
      </c>
      <c r="BY3156">
        <f t="shared" si="199"/>
        <v>1</v>
      </c>
    </row>
    <row r="3157" spans="1:77">
      <c r="A3157" s="33">
        <v>3152</v>
      </c>
      <c r="BP3157" s="27">
        <v>0.843488924532449</v>
      </c>
      <c r="BQ3157" s="27">
        <v>12853.7773640516</v>
      </c>
      <c r="BR3157" s="27">
        <v>1.47086065685621</v>
      </c>
      <c r="BS3157" s="27">
        <v>32266.1017231645</v>
      </c>
      <c r="BU3157">
        <f t="shared" si="196"/>
        <v>113669.561315816</v>
      </c>
      <c r="BV3157">
        <f t="shared" si="197"/>
        <v>188362.996805267</v>
      </c>
      <c r="BW3157" s="9">
        <v>3152</v>
      </c>
      <c r="BX3157">
        <f t="shared" si="198"/>
        <v>0</v>
      </c>
      <c r="BY3157">
        <f t="shared" si="199"/>
        <v>1</v>
      </c>
    </row>
    <row r="3158" spans="1:77">
      <c r="A3158" s="33">
        <v>3153</v>
      </c>
      <c r="BP3158" s="27">
        <v>0.792280920112115</v>
      </c>
      <c r="BQ3158" s="27">
        <v>14868.1256097819</v>
      </c>
      <c r="BR3158" s="27">
        <v>1.34716833456205</v>
      </c>
      <c r="BS3158" s="27">
        <v>34526.6359479641</v>
      </c>
      <c r="BU3158">
        <f t="shared" si="196"/>
        <v>103974.012407035</v>
      </c>
      <c r="BV3158">
        <f t="shared" si="197"/>
        <v>167548.614236344</v>
      </c>
      <c r="BW3158" s="9">
        <v>3153</v>
      </c>
      <c r="BX3158">
        <f t="shared" si="198"/>
        <v>0</v>
      </c>
      <c r="BY3158">
        <f t="shared" si="199"/>
        <v>1</v>
      </c>
    </row>
    <row r="3159" spans="1:77">
      <c r="A3159" s="33">
        <v>3154</v>
      </c>
      <c r="BP3159" s="27">
        <v>0.795242259381627</v>
      </c>
      <c r="BQ3159" s="27">
        <v>17475.7379652981</v>
      </c>
      <c r="BR3159" s="27">
        <v>1.35129084155493</v>
      </c>
      <c r="BS3159" s="27">
        <v>36812.8467027038</v>
      </c>
      <c r="BU3159">
        <f t="shared" si="196"/>
        <v>101810.600941946</v>
      </c>
      <c r="BV3159">
        <f t="shared" si="197"/>
        <v>165880.779530536</v>
      </c>
      <c r="BW3159" s="9">
        <v>3154</v>
      </c>
      <c r="BX3159">
        <f t="shared" si="198"/>
        <v>0</v>
      </c>
      <c r="BY3159">
        <f t="shared" si="199"/>
        <v>1</v>
      </c>
    </row>
    <row r="3160" spans="1:77">
      <c r="A3160" s="33">
        <v>3155</v>
      </c>
      <c r="BP3160" s="27">
        <v>0.791462779434756</v>
      </c>
      <c r="BQ3160" s="27">
        <v>15089.1395821793</v>
      </c>
      <c r="BR3160" s="27">
        <v>1.35058269130299</v>
      </c>
      <c r="BS3160" s="27">
        <v>36987.6978425905</v>
      </c>
      <c r="BU3160">
        <f t="shared" si="196"/>
        <v>103630.277333034</v>
      </c>
      <c r="BV3160">
        <f t="shared" si="197"/>
        <v>165599.705852859</v>
      </c>
      <c r="BW3160" s="9">
        <v>3155</v>
      </c>
      <c r="BX3160">
        <f t="shared" si="198"/>
        <v>0</v>
      </c>
      <c r="BY3160">
        <f t="shared" si="199"/>
        <v>1</v>
      </c>
    </row>
    <row r="3161" spans="1:77">
      <c r="A3161" s="33">
        <v>3156</v>
      </c>
      <c r="BP3161" s="27">
        <v>0.784422907822589</v>
      </c>
      <c r="BQ3161" s="27">
        <v>13162.886930117</v>
      </c>
      <c r="BR3161" s="27">
        <v>1.30583693718419</v>
      </c>
      <c r="BS3161" s="27">
        <v>36985.5617201201</v>
      </c>
      <c r="BU3161">
        <f t="shared" si="196"/>
        <v>104500.549243271</v>
      </c>
      <c r="BV3161">
        <f t="shared" si="197"/>
        <v>158889.978857508</v>
      </c>
      <c r="BW3161" s="9">
        <v>3156</v>
      </c>
      <c r="BX3161">
        <f t="shared" si="198"/>
        <v>0</v>
      </c>
      <c r="BY3161">
        <f t="shared" si="199"/>
        <v>1</v>
      </c>
    </row>
    <row r="3162" spans="1:77">
      <c r="A3162" s="33">
        <v>3157</v>
      </c>
      <c r="BP3162" s="27">
        <v>0.827479532136905</v>
      </c>
      <c r="BQ3162" s="27">
        <v>19358.6863705701</v>
      </c>
      <c r="BR3162" s="27">
        <v>1.42563410389815</v>
      </c>
      <c r="BS3162" s="27">
        <v>37781.0726429227</v>
      </c>
      <c r="BU3162">
        <f t="shared" si="196"/>
        <v>104763.243449966</v>
      </c>
      <c r="BV3162">
        <f t="shared" si="197"/>
        <v>176064.0429418</v>
      </c>
      <c r="BW3162" s="9">
        <v>3157</v>
      </c>
      <c r="BX3162">
        <f t="shared" si="198"/>
        <v>0</v>
      </c>
      <c r="BY3162">
        <f t="shared" si="199"/>
        <v>1</v>
      </c>
    </row>
    <row r="3163" spans="1:77">
      <c r="A3163" s="33">
        <v>3158</v>
      </c>
      <c r="BP3163" s="27">
        <v>0.740266313457926</v>
      </c>
      <c r="BQ3163" s="27">
        <v>11300.7527999995</v>
      </c>
      <c r="BR3163" s="27">
        <v>1.25375778900061</v>
      </c>
      <c r="BS3163" s="27">
        <v>29084.5321989242</v>
      </c>
      <c r="BU3163">
        <f t="shared" si="196"/>
        <v>99739.1942186894</v>
      </c>
      <c r="BV3163">
        <f t="shared" si="197"/>
        <v>158979.136151167</v>
      </c>
      <c r="BW3163" s="9">
        <v>3158</v>
      </c>
      <c r="BX3163">
        <f t="shared" si="198"/>
        <v>0</v>
      </c>
      <c r="BY3163">
        <f t="shared" si="199"/>
        <v>1</v>
      </c>
    </row>
    <row r="3164" spans="1:77">
      <c r="A3164" s="33">
        <v>3159</v>
      </c>
      <c r="BP3164" s="27">
        <v>0.776078332016487</v>
      </c>
      <c r="BQ3164" s="27">
        <v>14455.7666417549</v>
      </c>
      <c r="BR3164" s="27">
        <v>1.32296150391394</v>
      </c>
      <c r="BS3164" s="27">
        <v>31404.5292763416</v>
      </c>
      <c r="BU3164">
        <f t="shared" si="196"/>
        <v>101955.983160718</v>
      </c>
      <c r="BV3164">
        <f t="shared" si="197"/>
        <v>167039.69631075</v>
      </c>
      <c r="BW3164" s="9">
        <v>3159</v>
      </c>
      <c r="BX3164">
        <f t="shared" si="198"/>
        <v>0</v>
      </c>
      <c r="BY3164">
        <f t="shared" si="199"/>
        <v>1</v>
      </c>
    </row>
    <row r="3165" spans="1:77">
      <c r="A3165" s="33">
        <v>3160</v>
      </c>
      <c r="BP3165" s="27">
        <v>0.826320682933775</v>
      </c>
      <c r="BQ3165" s="27">
        <v>16813.5495503232</v>
      </c>
      <c r="BR3165" s="27">
        <v>1.4209176083793</v>
      </c>
      <c r="BS3165" s="27">
        <v>41972.2581493504</v>
      </c>
      <c r="BU3165">
        <f t="shared" si="196"/>
        <v>107134.552889743</v>
      </c>
      <c r="BV3165">
        <f t="shared" si="197"/>
        <v>171165.383107544</v>
      </c>
      <c r="BW3165" s="9">
        <v>3160</v>
      </c>
      <c r="BX3165">
        <f t="shared" si="198"/>
        <v>0</v>
      </c>
      <c r="BY3165">
        <f t="shared" si="199"/>
        <v>1</v>
      </c>
    </row>
    <row r="3166" spans="1:77">
      <c r="A3166" s="33">
        <v>3161</v>
      </c>
      <c r="BP3166" s="27">
        <v>0.739918229254031</v>
      </c>
      <c r="BQ3166" s="27">
        <v>17957.6630673704</v>
      </c>
      <c r="BR3166" s="27">
        <v>1.27109806992567</v>
      </c>
      <c r="BS3166" s="27">
        <v>34643.5111429324</v>
      </c>
      <c r="BU3166">
        <f t="shared" si="196"/>
        <v>93030.0713207343</v>
      </c>
      <c r="BV3166">
        <f t="shared" si="197"/>
        <v>156021.199345918</v>
      </c>
      <c r="BW3166" s="9">
        <v>3161</v>
      </c>
      <c r="BX3166">
        <f t="shared" si="198"/>
        <v>0</v>
      </c>
      <c r="BY3166">
        <f t="shared" si="199"/>
        <v>1</v>
      </c>
    </row>
    <row r="3167" spans="1:77">
      <c r="A3167" s="33">
        <v>3162</v>
      </c>
      <c r="BP3167" s="27">
        <v>0.753753209381044</v>
      </c>
      <c r="BQ3167" s="27">
        <v>14424.5960309028</v>
      </c>
      <c r="BR3167" s="27">
        <v>1.27916094435665</v>
      </c>
      <c r="BS3167" s="27">
        <v>32676.5261418255</v>
      </c>
      <c r="BU3167">
        <f t="shared" si="196"/>
        <v>98638.3853762539</v>
      </c>
      <c r="BV3167">
        <f t="shared" si="197"/>
        <v>159197.615511671</v>
      </c>
      <c r="BW3167" s="9">
        <v>3162</v>
      </c>
      <c r="BX3167">
        <f t="shared" si="198"/>
        <v>0</v>
      </c>
      <c r="BY3167">
        <f t="shared" si="199"/>
        <v>1</v>
      </c>
    </row>
    <row r="3168" spans="1:77">
      <c r="A3168" s="33">
        <v>3163</v>
      </c>
      <c r="BP3168" s="27">
        <v>0.842996339372468</v>
      </c>
      <c r="BQ3168" s="27">
        <v>21622.746082274</v>
      </c>
      <c r="BR3168" s="27">
        <v>1.47162136298555</v>
      </c>
      <c r="BS3168" s="27">
        <v>50390.4751365049</v>
      </c>
      <c r="BU3168">
        <f t="shared" si="196"/>
        <v>104826.704823596</v>
      </c>
      <c r="BV3168">
        <f t="shared" si="197"/>
        <v>170352.729311328</v>
      </c>
      <c r="BW3168" s="9">
        <v>3163</v>
      </c>
      <c r="BX3168">
        <f t="shared" si="198"/>
        <v>0</v>
      </c>
      <c r="BY3168">
        <f t="shared" si="199"/>
        <v>1</v>
      </c>
    </row>
    <row r="3169" spans="1:77">
      <c r="A3169" s="33">
        <v>3164</v>
      </c>
      <c r="BP3169" s="27">
        <v>0.845731714411745</v>
      </c>
      <c r="BQ3169" s="27">
        <v>16628.4707750441</v>
      </c>
      <c r="BR3169" s="27">
        <v>1.45467131479139</v>
      </c>
      <c r="BS3169" s="27">
        <v>41154.5561384007</v>
      </c>
      <c r="BU3169">
        <f t="shared" si="196"/>
        <v>110231.286386718</v>
      </c>
      <c r="BV3169">
        <f t="shared" si="197"/>
        <v>177046.141080308</v>
      </c>
      <c r="BW3169" s="9">
        <v>3164</v>
      </c>
      <c r="BX3169">
        <f t="shared" si="198"/>
        <v>0</v>
      </c>
      <c r="BY3169">
        <f t="shared" si="199"/>
        <v>1</v>
      </c>
    </row>
    <row r="3170" spans="1:77">
      <c r="A3170" s="33">
        <v>3165</v>
      </c>
      <c r="BP3170" s="27">
        <v>0.782313393321281</v>
      </c>
      <c r="BQ3170" s="27">
        <v>10702.6897538795</v>
      </c>
      <c r="BR3170" s="27">
        <v>1.30926972561622</v>
      </c>
      <c r="BS3170" s="27">
        <v>27074.7034748412</v>
      </c>
      <c r="BU3170">
        <f t="shared" si="196"/>
        <v>106644.319244313</v>
      </c>
      <c r="BV3170">
        <f t="shared" si="197"/>
        <v>169315.755367592</v>
      </c>
      <c r="BW3170" s="9">
        <v>3165</v>
      </c>
      <c r="BX3170">
        <f t="shared" si="198"/>
        <v>0</v>
      </c>
      <c r="BY3170">
        <f t="shared" si="199"/>
        <v>1</v>
      </c>
    </row>
    <row r="3171" spans="1:77">
      <c r="A3171" s="33">
        <v>3166</v>
      </c>
      <c r="BP3171" s="27">
        <v>0.815999763241914</v>
      </c>
      <c r="BQ3171" s="27">
        <v>17603.8484309255</v>
      </c>
      <c r="BR3171" s="27">
        <v>1.39509277859913</v>
      </c>
      <c r="BS3171" s="27">
        <v>34815.9947639735</v>
      </c>
      <c r="BU3171">
        <f t="shared" si="196"/>
        <v>104796.116055362</v>
      </c>
      <c r="BV3171">
        <f t="shared" si="197"/>
        <v>174447.922025896</v>
      </c>
      <c r="BW3171" s="9">
        <v>3166</v>
      </c>
      <c r="BX3171">
        <f t="shared" si="198"/>
        <v>0</v>
      </c>
      <c r="BY3171">
        <f t="shared" si="199"/>
        <v>1</v>
      </c>
    </row>
    <row r="3172" spans="1:77">
      <c r="A3172" s="33">
        <v>3167</v>
      </c>
      <c r="BP3172" s="27">
        <v>0.791578916074456</v>
      </c>
      <c r="BQ3172" s="27">
        <v>12815.278366391</v>
      </c>
      <c r="BR3172" s="27">
        <v>1.36125335692529</v>
      </c>
      <c r="BS3172" s="27">
        <v>31910.3241902077</v>
      </c>
      <c r="BU3172">
        <f t="shared" si="196"/>
        <v>105921.559044777</v>
      </c>
      <c r="BV3172">
        <f t="shared" si="197"/>
        <v>172277.679348587</v>
      </c>
      <c r="BW3172" s="9">
        <v>3167</v>
      </c>
      <c r="BX3172">
        <f t="shared" si="198"/>
        <v>0</v>
      </c>
      <c r="BY3172">
        <f t="shared" si="199"/>
        <v>1</v>
      </c>
    </row>
    <row r="3173" spans="1:77">
      <c r="A3173" s="33">
        <v>3168</v>
      </c>
      <c r="BP3173" s="27">
        <v>0.828390736818102</v>
      </c>
      <c r="BQ3173" s="27">
        <v>14610.8506306555</v>
      </c>
      <c r="BR3173" s="27">
        <v>1.41955226989644</v>
      </c>
      <c r="BS3173" s="27">
        <v>37192.9530621996</v>
      </c>
      <c r="BU3173">
        <f t="shared" si="196"/>
        <v>109647.75989206</v>
      </c>
      <c r="BV3173">
        <f t="shared" si="197"/>
        <v>175739.887422266</v>
      </c>
      <c r="BW3173" s="9">
        <v>3168</v>
      </c>
      <c r="BX3173">
        <f t="shared" si="198"/>
        <v>0</v>
      </c>
      <c r="BY3173">
        <f t="shared" si="199"/>
        <v>1</v>
      </c>
    </row>
    <row r="3174" spans="1:77">
      <c r="A3174" s="33">
        <v>3169</v>
      </c>
      <c r="BP3174" s="27">
        <v>0.787174100639479</v>
      </c>
      <c r="BQ3174" s="27">
        <v>13946.6385194015</v>
      </c>
      <c r="BR3174" s="27">
        <v>1.33236613797067</v>
      </c>
      <c r="BS3174" s="27">
        <v>36777.1329282846</v>
      </c>
      <c r="BU3174">
        <f t="shared" si="196"/>
        <v>104129.47657652</v>
      </c>
      <c r="BV3174">
        <f t="shared" si="197"/>
        <v>163077.787767316</v>
      </c>
      <c r="BW3174" s="9">
        <v>3169</v>
      </c>
      <c r="BX3174">
        <f t="shared" si="198"/>
        <v>0</v>
      </c>
      <c r="BY3174">
        <f t="shared" si="199"/>
        <v>1</v>
      </c>
    </row>
    <row r="3175" spans="1:77">
      <c r="A3175" s="33">
        <v>3170</v>
      </c>
      <c r="BP3175" s="27">
        <v>0.804541125029297</v>
      </c>
      <c r="BQ3175" s="27">
        <v>20762.3181820509</v>
      </c>
      <c r="BR3175" s="27">
        <v>1.39112143565791</v>
      </c>
      <c r="BS3175" s="27">
        <v>41257.7127864871</v>
      </c>
      <c r="BU3175">
        <f t="shared" si="196"/>
        <v>99918.8505723437</v>
      </c>
      <c r="BV3175">
        <f t="shared" si="197"/>
        <v>167410.5025622</v>
      </c>
      <c r="BW3175" s="9">
        <v>3170</v>
      </c>
      <c r="BX3175">
        <f t="shared" si="198"/>
        <v>0</v>
      </c>
      <c r="BY3175">
        <f t="shared" si="199"/>
        <v>1</v>
      </c>
    </row>
    <row r="3176" spans="1:77">
      <c r="A3176" s="33">
        <v>3171</v>
      </c>
      <c r="BP3176" s="27">
        <v>0.833280430554417</v>
      </c>
      <c r="BQ3176" s="27">
        <v>15136.6672504405</v>
      </c>
      <c r="BR3176" s="27">
        <v>1.44446634767382</v>
      </c>
      <c r="BS3176" s="27">
        <v>33935.8727273978</v>
      </c>
      <c r="BU3176">
        <f t="shared" si="196"/>
        <v>109855.397332722</v>
      </c>
      <c r="BV3176">
        <f t="shared" si="197"/>
        <v>182734.079423674</v>
      </c>
      <c r="BW3176" s="9">
        <v>3171</v>
      </c>
      <c r="BX3176">
        <f t="shared" si="198"/>
        <v>0</v>
      </c>
      <c r="BY3176">
        <f t="shared" si="199"/>
        <v>1</v>
      </c>
    </row>
    <row r="3177" spans="1:77">
      <c r="A3177" s="33">
        <v>3172</v>
      </c>
      <c r="BP3177" s="27">
        <v>0.845852689542719</v>
      </c>
      <c r="BQ3177" s="27">
        <v>16197.3912735743</v>
      </c>
      <c r="BR3177" s="27">
        <v>1.46332067435984</v>
      </c>
      <c r="BS3177" s="27">
        <v>47845.9153821212</v>
      </c>
      <c r="BU3177">
        <f t="shared" si="196"/>
        <v>110680.512157834</v>
      </c>
      <c r="BV3177">
        <f t="shared" si="197"/>
        <v>171652.185771854</v>
      </c>
      <c r="BW3177" s="9">
        <v>3172</v>
      </c>
      <c r="BX3177">
        <f t="shared" si="198"/>
        <v>0</v>
      </c>
      <c r="BY3177">
        <f t="shared" si="199"/>
        <v>1</v>
      </c>
    </row>
    <row r="3178" spans="1:77">
      <c r="A3178" s="33">
        <v>3173</v>
      </c>
      <c r="BP3178" s="27">
        <v>0.836860511805065</v>
      </c>
      <c r="BQ3178" s="27">
        <v>10255.5729967005</v>
      </c>
      <c r="BR3178" s="27">
        <v>1.41760562857405</v>
      </c>
      <c r="BS3178" s="27">
        <v>27486.5547467504</v>
      </c>
      <c r="BU3178">
        <f t="shared" si="196"/>
        <v>115273.503774059</v>
      </c>
      <c r="BV3178">
        <f t="shared" si="197"/>
        <v>185154.289539357</v>
      </c>
      <c r="BW3178" s="9">
        <v>3173</v>
      </c>
      <c r="BX3178">
        <f t="shared" si="198"/>
        <v>0</v>
      </c>
      <c r="BY3178">
        <f t="shared" si="199"/>
        <v>1</v>
      </c>
    </row>
    <row r="3179" spans="1:77">
      <c r="A3179" s="33">
        <v>3174</v>
      </c>
      <c r="BP3179" s="27">
        <v>0.827787181319704</v>
      </c>
      <c r="BQ3179" s="27">
        <v>15827.6070305834</v>
      </c>
      <c r="BR3179" s="27">
        <v>1.42090943704555</v>
      </c>
      <c r="BS3179" s="27">
        <v>31946.1604810482</v>
      </c>
      <c r="BU3179">
        <f t="shared" si="196"/>
        <v>108340.470167372</v>
      </c>
      <c r="BV3179">
        <f t="shared" si="197"/>
        <v>181190.255075784</v>
      </c>
      <c r="BW3179" s="9">
        <v>3174</v>
      </c>
      <c r="BX3179">
        <f t="shared" si="198"/>
        <v>0</v>
      </c>
      <c r="BY3179">
        <f t="shared" si="199"/>
        <v>1</v>
      </c>
    </row>
    <row r="3180" spans="1:77">
      <c r="A3180" s="33">
        <v>3175</v>
      </c>
      <c r="BP3180" s="27">
        <v>0.800791814021956</v>
      </c>
      <c r="BQ3180" s="27">
        <v>13245.5638977207</v>
      </c>
      <c r="BR3180" s="27">
        <v>1.35052165612557</v>
      </c>
      <c r="BS3180" s="27">
        <v>30341.2992298587</v>
      </c>
      <c r="BU3180">
        <f t="shared" si="196"/>
        <v>106873.208205573</v>
      </c>
      <c r="BV3180">
        <f t="shared" si="197"/>
        <v>172236.949188977</v>
      </c>
      <c r="BW3180" s="9">
        <v>3175</v>
      </c>
      <c r="BX3180">
        <f t="shared" si="198"/>
        <v>0</v>
      </c>
      <c r="BY3180">
        <f t="shared" si="199"/>
        <v>1</v>
      </c>
    </row>
    <row r="3181" spans="1:77">
      <c r="A3181" s="33">
        <v>3176</v>
      </c>
      <c r="BP3181" s="27">
        <v>0.793800660783327</v>
      </c>
      <c r="BQ3181" s="27">
        <v>16781.5399983667</v>
      </c>
      <c r="BR3181" s="27">
        <v>1.34834805766383</v>
      </c>
      <c r="BS3181" s="27">
        <v>35155.0342859454</v>
      </c>
      <c r="BU3181">
        <f t="shared" si="196"/>
        <v>102288.559119132</v>
      </c>
      <c r="BV3181">
        <f t="shared" si="197"/>
        <v>167097.17436363</v>
      </c>
      <c r="BW3181" s="9">
        <v>3176</v>
      </c>
      <c r="BX3181">
        <f t="shared" si="198"/>
        <v>0</v>
      </c>
      <c r="BY3181">
        <f t="shared" si="199"/>
        <v>1</v>
      </c>
    </row>
    <row r="3182" spans="1:77">
      <c r="A3182" s="33">
        <v>3177</v>
      </c>
      <c r="BP3182" s="27">
        <v>0.755518456275423</v>
      </c>
      <c r="BQ3182" s="27">
        <v>11878.5440736773</v>
      </c>
      <c r="BR3182" s="27">
        <v>1.27574476683988</v>
      </c>
      <c r="BS3182" s="27">
        <v>31166.4193149866</v>
      </c>
      <c r="BU3182">
        <f t="shared" si="196"/>
        <v>101449.224367636</v>
      </c>
      <c r="BV3182">
        <f t="shared" si="197"/>
        <v>160195.295710996</v>
      </c>
      <c r="BW3182" s="9">
        <v>3177</v>
      </c>
      <c r="BX3182">
        <f t="shared" si="198"/>
        <v>0</v>
      </c>
      <c r="BY3182">
        <f t="shared" si="199"/>
        <v>1</v>
      </c>
    </row>
    <row r="3183" spans="1:77">
      <c r="A3183" s="33">
        <v>3178</v>
      </c>
      <c r="BP3183" s="27">
        <v>0.784805432847944</v>
      </c>
      <c r="BQ3183" s="27">
        <v>15930.9532336161</v>
      </c>
      <c r="BR3183" s="27">
        <v>1.358694054422</v>
      </c>
      <c r="BS3183" s="27">
        <v>34256.6282088082</v>
      </c>
      <c r="BU3183">
        <f t="shared" si="196"/>
        <v>101789.861693576</v>
      </c>
      <c r="BV3183">
        <f t="shared" si="197"/>
        <v>169547.479954491</v>
      </c>
      <c r="BW3183" s="9">
        <v>3178</v>
      </c>
      <c r="BX3183">
        <f t="shared" si="198"/>
        <v>0</v>
      </c>
      <c r="BY3183">
        <f t="shared" si="199"/>
        <v>1</v>
      </c>
    </row>
    <row r="3184" spans="1:77">
      <c r="A3184" s="33">
        <v>3179</v>
      </c>
      <c r="BP3184" s="27">
        <v>0.785955234337609</v>
      </c>
      <c r="BQ3184" s="27">
        <v>15972.5514807297</v>
      </c>
      <c r="BR3184" s="27">
        <v>1.3325957588231</v>
      </c>
      <c r="BS3184" s="27">
        <v>35654.7871039755</v>
      </c>
      <c r="BU3184">
        <f t="shared" si="196"/>
        <v>101920.733669912</v>
      </c>
      <c r="BV3184">
        <f t="shared" si="197"/>
        <v>164234.576719489</v>
      </c>
      <c r="BW3184" s="9">
        <v>3179</v>
      </c>
      <c r="BX3184">
        <f t="shared" si="198"/>
        <v>0</v>
      </c>
      <c r="BY3184">
        <f t="shared" si="199"/>
        <v>1</v>
      </c>
    </row>
    <row r="3185" spans="1:77">
      <c r="A3185" s="33">
        <v>3180</v>
      </c>
      <c r="BP3185" s="27">
        <v>0.826146601823034</v>
      </c>
      <c r="BQ3185" s="27">
        <v>12260.3621984034</v>
      </c>
      <c r="BR3185" s="27">
        <v>1.42092356001957</v>
      </c>
      <c r="BS3185" s="27">
        <v>29154.7168121501</v>
      </c>
      <c r="BU3185">
        <f t="shared" si="196"/>
        <v>111661.628075052</v>
      </c>
      <c r="BV3185">
        <f t="shared" si="197"/>
        <v>183983.817190785</v>
      </c>
      <c r="BW3185" s="9">
        <v>3180</v>
      </c>
      <c r="BX3185">
        <f t="shared" si="198"/>
        <v>0</v>
      </c>
      <c r="BY3185">
        <f t="shared" si="199"/>
        <v>1</v>
      </c>
    </row>
    <row r="3186" spans="1:77">
      <c r="A3186" s="33">
        <v>3181</v>
      </c>
      <c r="BP3186" s="27">
        <v>0.845608242691812</v>
      </c>
      <c r="BQ3186" s="27">
        <v>12414.1339408256</v>
      </c>
      <c r="BR3186" s="27">
        <v>1.48013077219417</v>
      </c>
      <c r="BS3186" s="27">
        <v>31251.2065229964</v>
      </c>
      <c r="BU3186">
        <f t="shared" si="196"/>
        <v>114427.102462946</v>
      </c>
      <c r="BV3186">
        <f t="shared" si="197"/>
        <v>190768.409306129</v>
      </c>
      <c r="BW3186" s="9">
        <v>3181</v>
      </c>
      <c r="BX3186">
        <f t="shared" si="198"/>
        <v>0</v>
      </c>
      <c r="BY3186">
        <f t="shared" si="199"/>
        <v>1</v>
      </c>
    </row>
    <row r="3187" spans="1:77">
      <c r="A3187" s="33">
        <v>3182</v>
      </c>
      <c r="BP3187" s="27">
        <v>0.778050668286996</v>
      </c>
      <c r="BQ3187" s="27">
        <v>17777.1167881127</v>
      </c>
      <c r="BR3187" s="27">
        <v>1.33065556392502</v>
      </c>
      <c r="BS3187" s="27">
        <v>39309.4875012374</v>
      </c>
      <c r="BU3187">
        <f t="shared" si="196"/>
        <v>98930.4834549368</v>
      </c>
      <c r="BV3187">
        <f t="shared" si="197"/>
        <v>160288.847087516</v>
      </c>
      <c r="BW3187" s="9">
        <v>3182</v>
      </c>
      <c r="BX3187">
        <f t="shared" si="198"/>
        <v>0</v>
      </c>
      <c r="BY3187">
        <f t="shared" si="199"/>
        <v>1</v>
      </c>
    </row>
    <row r="3188" spans="1:77">
      <c r="A3188" s="33">
        <v>3183</v>
      </c>
      <c r="BP3188" s="27">
        <v>0.823787926763758</v>
      </c>
      <c r="BQ3188" s="27">
        <v>17011.7925662292</v>
      </c>
      <c r="BR3188" s="27">
        <v>1.42366625101978</v>
      </c>
      <c r="BS3188" s="27">
        <v>37844.61609647</v>
      </c>
      <c r="BU3188">
        <f t="shared" si="196"/>
        <v>106556.396448335</v>
      </c>
      <c r="BV3188">
        <f t="shared" si="197"/>
        <v>175705.321556497</v>
      </c>
      <c r="BW3188" s="9">
        <v>3183</v>
      </c>
      <c r="BX3188">
        <f t="shared" si="198"/>
        <v>0</v>
      </c>
      <c r="BY3188">
        <f t="shared" si="199"/>
        <v>1</v>
      </c>
    </row>
    <row r="3189" spans="1:77">
      <c r="A3189" s="33">
        <v>3184</v>
      </c>
      <c r="BP3189" s="27">
        <v>0.755812263474219</v>
      </c>
      <c r="BQ3189" s="27">
        <v>17444.1395826406</v>
      </c>
      <c r="BR3189" s="27">
        <v>1.25908253816747</v>
      </c>
      <c r="BS3189" s="27">
        <v>36818.7407221644</v>
      </c>
      <c r="BU3189">
        <f t="shared" si="196"/>
        <v>95927.6999384923</v>
      </c>
      <c r="BV3189">
        <f t="shared" si="197"/>
        <v>152043.640002955</v>
      </c>
      <c r="BW3189" s="9">
        <v>3184</v>
      </c>
      <c r="BX3189">
        <f t="shared" si="198"/>
        <v>0</v>
      </c>
      <c r="BY3189">
        <f t="shared" si="199"/>
        <v>1</v>
      </c>
    </row>
    <row r="3190" spans="1:77">
      <c r="A3190" s="33">
        <v>3185</v>
      </c>
      <c r="BP3190" s="27">
        <v>0.82349707154791</v>
      </c>
      <c r="BQ3190" s="27">
        <v>15321.6875487271</v>
      </c>
      <c r="BR3190" s="27">
        <v>1.43273737628544</v>
      </c>
      <c r="BS3190" s="27">
        <v>38346.5537636282</v>
      </c>
      <c r="BU3190">
        <f t="shared" si="196"/>
        <v>108202.87318346</v>
      </c>
      <c r="BV3190">
        <f t="shared" si="197"/>
        <v>176564.052679188</v>
      </c>
      <c r="BW3190" s="9">
        <v>3185</v>
      </c>
      <c r="BX3190">
        <f t="shared" si="198"/>
        <v>0</v>
      </c>
      <c r="BY3190">
        <f t="shared" si="199"/>
        <v>1</v>
      </c>
    </row>
    <row r="3191" spans="1:77">
      <c r="A3191" s="33">
        <v>3186</v>
      </c>
      <c r="BP3191" s="27">
        <v>0.795150172706928</v>
      </c>
      <c r="BQ3191" s="27">
        <v>16039.5522696091</v>
      </c>
      <c r="BR3191" s="27">
        <v>1.38846220872148</v>
      </c>
      <c r="BS3191" s="27">
        <v>42177.8934803924</v>
      </c>
      <c r="BU3191">
        <f t="shared" si="196"/>
        <v>103232.97363643</v>
      </c>
      <c r="BV3191">
        <f t="shared" si="197"/>
        <v>166091.437827829</v>
      </c>
      <c r="BW3191" s="9">
        <v>3186</v>
      </c>
      <c r="BX3191">
        <f t="shared" si="198"/>
        <v>0</v>
      </c>
      <c r="BY3191">
        <f t="shared" si="199"/>
        <v>1</v>
      </c>
    </row>
    <row r="3192" spans="1:77">
      <c r="A3192" s="33">
        <v>3187</v>
      </c>
      <c r="BP3192" s="27">
        <v>0.823583458754711</v>
      </c>
      <c r="BQ3192" s="27">
        <v>12417.9924647705</v>
      </c>
      <c r="BR3192" s="27">
        <v>1.41038176223064</v>
      </c>
      <c r="BS3192" s="27">
        <v>29152.2824848217</v>
      </c>
      <c r="BU3192">
        <f t="shared" si="196"/>
        <v>111119.526348436</v>
      </c>
      <c r="BV3192">
        <f t="shared" si="197"/>
        <v>182404.981849775</v>
      </c>
      <c r="BW3192" s="9">
        <v>3187</v>
      </c>
      <c r="BX3192">
        <f t="shared" si="198"/>
        <v>0</v>
      </c>
      <c r="BY3192">
        <f t="shared" si="199"/>
        <v>1</v>
      </c>
    </row>
    <row r="3193" spans="1:77">
      <c r="A3193" s="33">
        <v>3188</v>
      </c>
      <c r="BP3193" s="27">
        <v>0.810430066006334</v>
      </c>
      <c r="BQ3193" s="27">
        <v>17844.8725056083</v>
      </c>
      <c r="BR3193" s="27">
        <v>1.40270531335515</v>
      </c>
      <c r="BS3193" s="27">
        <v>42849.4540661694</v>
      </c>
      <c r="BU3193">
        <f t="shared" si="196"/>
        <v>103719.637395342</v>
      </c>
      <c r="BV3193">
        <f t="shared" si="197"/>
        <v>167556.342937103</v>
      </c>
      <c r="BW3193" s="9">
        <v>3188</v>
      </c>
      <c r="BX3193">
        <f t="shared" si="198"/>
        <v>0</v>
      </c>
      <c r="BY3193">
        <f t="shared" si="199"/>
        <v>1</v>
      </c>
    </row>
    <row r="3194" spans="1:77">
      <c r="A3194" s="33">
        <v>3189</v>
      </c>
      <c r="BP3194" s="27">
        <v>0.7813707791078</v>
      </c>
      <c r="BQ3194" s="27">
        <v>14881.9421478344</v>
      </c>
      <c r="BR3194" s="27">
        <v>1.35168308617872</v>
      </c>
      <c r="BS3194" s="27">
        <v>35667.5029886699</v>
      </c>
      <c r="BU3194">
        <f t="shared" si="196"/>
        <v>102323.674718335</v>
      </c>
      <c r="BV3194">
        <f t="shared" si="197"/>
        <v>167084.959938138</v>
      </c>
      <c r="BW3194" s="9">
        <v>3189</v>
      </c>
      <c r="BX3194">
        <f t="shared" si="198"/>
        <v>0</v>
      </c>
      <c r="BY3194">
        <f t="shared" si="199"/>
        <v>1</v>
      </c>
    </row>
    <row r="3195" spans="1:77">
      <c r="A3195" s="33">
        <v>3190</v>
      </c>
      <c r="BP3195" s="27">
        <v>0.806221001356165</v>
      </c>
      <c r="BQ3195" s="27">
        <v>15653.0936627013</v>
      </c>
      <c r="BR3195" s="27">
        <v>1.36238915950631</v>
      </c>
      <c r="BS3195" s="27">
        <v>39839.8410367472</v>
      </c>
      <c r="BU3195">
        <f t="shared" si="196"/>
        <v>105280.056540723</v>
      </c>
      <c r="BV3195">
        <f t="shared" si="197"/>
        <v>164518.532889199</v>
      </c>
      <c r="BW3195" s="9">
        <v>3190</v>
      </c>
      <c r="BX3195">
        <f t="shared" si="198"/>
        <v>0</v>
      </c>
      <c r="BY3195">
        <f t="shared" si="199"/>
        <v>1</v>
      </c>
    </row>
    <row r="3196" spans="1:77">
      <c r="A3196" s="33">
        <v>3191</v>
      </c>
      <c r="BP3196" s="27">
        <v>0.820391571961271</v>
      </c>
      <c r="BQ3196" s="27">
        <v>14310.9994544242</v>
      </c>
      <c r="BR3196" s="27">
        <v>1.41960069727326</v>
      </c>
      <c r="BS3196" s="27">
        <v>38849.1596175796</v>
      </c>
      <c r="BU3196">
        <f t="shared" si="196"/>
        <v>108747.736339766</v>
      </c>
      <c r="BV3196">
        <f t="shared" si="197"/>
        <v>174090.944973409</v>
      </c>
      <c r="BW3196" s="9">
        <v>3191</v>
      </c>
      <c r="BX3196">
        <f t="shared" si="198"/>
        <v>0</v>
      </c>
      <c r="BY3196">
        <f t="shared" si="199"/>
        <v>1</v>
      </c>
    </row>
    <row r="3197" spans="1:77">
      <c r="A3197" s="33">
        <v>3192</v>
      </c>
      <c r="BP3197" s="27">
        <v>0.814965421162134</v>
      </c>
      <c r="BQ3197" s="27">
        <v>11273.885704218</v>
      </c>
      <c r="BR3197" s="27">
        <v>1.4125826938002</v>
      </c>
      <c r="BS3197" s="27">
        <v>28712.8412531216</v>
      </c>
      <c r="BU3197">
        <f t="shared" si="196"/>
        <v>110970.927470102</v>
      </c>
      <c r="BV3197">
        <f t="shared" si="197"/>
        <v>183174.562816908</v>
      </c>
      <c r="BW3197" s="9">
        <v>3192</v>
      </c>
      <c r="BX3197">
        <f t="shared" si="198"/>
        <v>0</v>
      </c>
      <c r="BY3197">
        <f t="shared" si="199"/>
        <v>1</v>
      </c>
    </row>
    <row r="3198" spans="1:77">
      <c r="A3198" s="33">
        <v>3193</v>
      </c>
      <c r="BP3198" s="27">
        <v>0.830582670859958</v>
      </c>
      <c r="BQ3198" s="27">
        <v>11814.8065213473</v>
      </c>
      <c r="BR3198" s="27">
        <v>1.45264430703627</v>
      </c>
      <c r="BS3198" s="27">
        <v>33528.1766377569</v>
      </c>
      <c r="BU3198">
        <f t="shared" si="196"/>
        <v>112772.594107646</v>
      </c>
      <c r="BV3198">
        <f t="shared" si="197"/>
        <v>184368.469417683</v>
      </c>
      <c r="BW3198" s="9">
        <v>3193</v>
      </c>
      <c r="BX3198">
        <f t="shared" si="198"/>
        <v>0</v>
      </c>
      <c r="BY3198">
        <f t="shared" si="199"/>
        <v>1</v>
      </c>
    </row>
    <row r="3199" spans="1:77">
      <c r="A3199" s="33">
        <v>3194</v>
      </c>
      <c r="BP3199" s="27">
        <v>0.814892608797883</v>
      </c>
      <c r="BQ3199" s="27">
        <v>18277.5060665523</v>
      </c>
      <c r="BR3199" s="27">
        <v>1.36849030514832</v>
      </c>
      <c r="BS3199" s="27">
        <v>38133.3334615475</v>
      </c>
      <c r="BU3199">
        <f t="shared" si="196"/>
        <v>103956.38525313</v>
      </c>
      <c r="BV3199">
        <f t="shared" si="197"/>
        <v>167140.212310701</v>
      </c>
      <c r="BW3199" s="9">
        <v>3194</v>
      </c>
      <c r="BX3199">
        <f t="shared" si="198"/>
        <v>0</v>
      </c>
      <c r="BY3199">
        <f t="shared" si="199"/>
        <v>1</v>
      </c>
    </row>
    <row r="3200" spans="1:77">
      <c r="A3200" s="33">
        <v>3195</v>
      </c>
      <c r="BP3200" s="27">
        <v>0.814152028059641</v>
      </c>
      <c r="BQ3200" s="27">
        <v>12124.571246106</v>
      </c>
      <c r="BR3200" s="27">
        <v>1.36485477549486</v>
      </c>
      <c r="BS3200" s="27">
        <v>29179.5120529982</v>
      </c>
      <c r="BU3200">
        <f t="shared" si="196"/>
        <v>109998.23296284</v>
      </c>
      <c r="BV3200">
        <f t="shared" si="197"/>
        <v>175548.704271231</v>
      </c>
      <c r="BW3200" s="9">
        <v>3195</v>
      </c>
      <c r="BX3200">
        <f t="shared" si="198"/>
        <v>0</v>
      </c>
      <c r="BY3200">
        <f t="shared" si="199"/>
        <v>1</v>
      </c>
    </row>
    <row r="3201" spans="1:77">
      <c r="A3201" s="33">
        <v>3196</v>
      </c>
      <c r="BP3201" s="27">
        <v>0.798800991072408</v>
      </c>
      <c r="BQ3201" s="27">
        <v>11657.7757683948</v>
      </c>
      <c r="BR3201" s="27">
        <v>1.36960050199908</v>
      </c>
      <c r="BS3201" s="27">
        <v>28294.5647268963</v>
      </c>
      <c r="BU3201">
        <f t="shared" si="196"/>
        <v>108162.372892466</v>
      </c>
      <c r="BV3201">
        <f t="shared" si="197"/>
        <v>177145.510572966</v>
      </c>
      <c r="BW3201" s="9">
        <v>3196</v>
      </c>
      <c r="BX3201">
        <f t="shared" si="198"/>
        <v>0</v>
      </c>
      <c r="BY3201">
        <f t="shared" si="199"/>
        <v>1</v>
      </c>
    </row>
    <row r="3202" spans="1:77">
      <c r="A3202" s="33">
        <v>3197</v>
      </c>
      <c r="BP3202" s="27">
        <v>0.81500612494024</v>
      </c>
      <c r="BQ3202" s="27">
        <v>12106.765181321</v>
      </c>
      <c r="BR3202" s="27">
        <v>1.39659468878867</v>
      </c>
      <c r="BS3202" s="27">
        <v>29091.731309394</v>
      </c>
      <c r="BU3202">
        <f t="shared" si="196"/>
        <v>110144.153559715</v>
      </c>
      <c r="BV3202">
        <f t="shared" si="197"/>
        <v>180397.472008907</v>
      </c>
      <c r="BW3202" s="9">
        <v>3197</v>
      </c>
      <c r="BX3202">
        <f t="shared" si="198"/>
        <v>0</v>
      </c>
      <c r="BY3202">
        <f t="shared" si="199"/>
        <v>1</v>
      </c>
    </row>
    <row r="3203" spans="1:77">
      <c r="A3203" s="33">
        <v>3198</v>
      </c>
      <c r="BP3203" s="27">
        <v>0.80496445864444</v>
      </c>
      <c r="BQ3203" s="27">
        <v>23380.8423126025</v>
      </c>
      <c r="BR3203" s="27">
        <v>1.37862308338489</v>
      </c>
      <c r="BS3203" s="27">
        <v>50790.8225020679</v>
      </c>
      <c r="BU3203">
        <f t="shared" si="196"/>
        <v>97363.8264840635</v>
      </c>
      <c r="BV3203">
        <f t="shared" si="197"/>
        <v>156002.640005665</v>
      </c>
      <c r="BW3203" s="9">
        <v>3198</v>
      </c>
      <c r="BX3203">
        <f t="shared" si="198"/>
        <v>0</v>
      </c>
      <c r="BY3203">
        <f t="shared" si="199"/>
        <v>1</v>
      </c>
    </row>
    <row r="3204" spans="1:77">
      <c r="A3204" s="33">
        <v>3199</v>
      </c>
      <c r="BP3204" s="27">
        <v>0.827359378065544</v>
      </c>
      <c r="BQ3204" s="27">
        <v>15660.0842038175</v>
      </c>
      <c r="BR3204" s="27">
        <v>1.44481401680849</v>
      </c>
      <c r="BS3204" s="27">
        <v>37287.082045871</v>
      </c>
      <c r="BU3204">
        <f t="shared" si="196"/>
        <v>108443.822506014</v>
      </c>
      <c r="BV3204">
        <f t="shared" si="197"/>
        <v>179435.020475402</v>
      </c>
      <c r="BW3204" s="9">
        <v>3199</v>
      </c>
      <c r="BX3204">
        <f t="shared" si="198"/>
        <v>0</v>
      </c>
      <c r="BY3204">
        <f t="shared" si="199"/>
        <v>1</v>
      </c>
    </row>
    <row r="3205" spans="1:77">
      <c r="A3205" s="33">
        <v>3200</v>
      </c>
      <c r="BP3205" s="27">
        <v>0.819644831729398</v>
      </c>
      <c r="BQ3205" s="27">
        <v>15064.8269665523</v>
      </c>
      <c r="BR3205" s="27">
        <v>1.4120637904818</v>
      </c>
      <c r="BS3205" s="27">
        <v>34340.8239037149</v>
      </c>
      <c r="BU3205">
        <f t="shared" si="196"/>
        <v>107881.897792857</v>
      </c>
      <c r="BV3205">
        <f t="shared" si="197"/>
        <v>177468.744668555</v>
      </c>
      <c r="BW3205" s="9">
        <v>3200</v>
      </c>
      <c r="BX3205">
        <f t="shared" si="198"/>
        <v>0</v>
      </c>
      <c r="BY3205">
        <f t="shared" si="199"/>
        <v>1</v>
      </c>
    </row>
    <row r="3206" spans="1:77">
      <c r="A3206" s="33">
        <v>3201</v>
      </c>
      <c r="BP3206" s="27">
        <v>0.83791391778323</v>
      </c>
      <c r="BQ3206" s="27">
        <v>18275.2093959793</v>
      </c>
      <c r="BR3206" s="27">
        <v>1.43682132664752</v>
      </c>
      <c r="BS3206" s="27">
        <v>34943.7927283917</v>
      </c>
      <c r="BU3206">
        <f t="shared" si="196"/>
        <v>107411.878271505</v>
      </c>
      <c r="BV3206">
        <f t="shared" si="197"/>
        <v>180579.406268736</v>
      </c>
      <c r="BW3206" s="9">
        <v>3201</v>
      </c>
      <c r="BX3206">
        <f t="shared" si="198"/>
        <v>0</v>
      </c>
      <c r="BY3206">
        <f t="shared" si="199"/>
        <v>1</v>
      </c>
    </row>
    <row r="3207" spans="1:77">
      <c r="A3207" s="33">
        <v>3202</v>
      </c>
      <c r="BP3207" s="27">
        <v>0.760798798822682</v>
      </c>
      <c r="BQ3207" s="27">
        <v>14152.9428741236</v>
      </c>
      <c r="BR3207" s="27">
        <v>1.28179964819611</v>
      </c>
      <c r="BS3207" s="27">
        <v>32928.6727155575</v>
      </c>
      <c r="BU3207">
        <f t="shared" ref="BU3207:BU3270" si="200">BP3207*$BV$1-BQ3207</f>
        <v>99966.8769492787</v>
      </c>
      <c r="BV3207">
        <f t="shared" ref="BV3207:BV3270" si="201">BR3207*$BV$1-BS3207</f>
        <v>159341.274513859</v>
      </c>
      <c r="BW3207" s="9">
        <v>3202</v>
      </c>
      <c r="BX3207">
        <f t="shared" ref="BX3207:BX3270" si="202">IF(BU3207=MAX($BU3207:$BV3207),1,0)</f>
        <v>0</v>
      </c>
      <c r="BY3207">
        <f t="shared" ref="BY3207:BY3270" si="203">IF(BV3207=MAX($BU3207:$BV3207),1,0)</f>
        <v>1</v>
      </c>
    </row>
    <row r="3208" spans="1:77">
      <c r="A3208" s="33">
        <v>3203</v>
      </c>
      <c r="BP3208" s="27">
        <v>0.779369968141952</v>
      </c>
      <c r="BQ3208" s="27">
        <v>14675.3779270073</v>
      </c>
      <c r="BR3208" s="27">
        <v>1.36275300890647</v>
      </c>
      <c r="BS3208" s="27">
        <v>31449.5762078782</v>
      </c>
      <c r="BU3208">
        <f t="shared" si="200"/>
        <v>102230.117294286</v>
      </c>
      <c r="BV3208">
        <f t="shared" si="201"/>
        <v>172963.375128093</v>
      </c>
      <c r="BW3208" s="9">
        <v>3203</v>
      </c>
      <c r="BX3208">
        <f t="shared" si="202"/>
        <v>0</v>
      </c>
      <c r="BY3208">
        <f t="shared" si="203"/>
        <v>1</v>
      </c>
    </row>
    <row r="3209" spans="1:77">
      <c r="A3209" s="33">
        <v>3204</v>
      </c>
      <c r="BP3209" s="27">
        <v>0.795883918910834</v>
      </c>
      <c r="BQ3209" s="27">
        <v>17152.91471337</v>
      </c>
      <c r="BR3209" s="27">
        <v>1.35101037671722</v>
      </c>
      <c r="BS3209" s="27">
        <v>35280.3481464752</v>
      </c>
      <c r="BU3209">
        <f t="shared" si="200"/>
        <v>102229.673123255</v>
      </c>
      <c r="BV3209">
        <f t="shared" si="201"/>
        <v>167371.208361108</v>
      </c>
      <c r="BW3209" s="9">
        <v>3204</v>
      </c>
      <c r="BX3209">
        <f t="shared" si="202"/>
        <v>0</v>
      </c>
      <c r="BY3209">
        <f t="shared" si="203"/>
        <v>1</v>
      </c>
    </row>
    <row r="3210" spans="1:77">
      <c r="A3210" s="33">
        <v>3205</v>
      </c>
      <c r="BP3210" s="27">
        <v>0.801094726222898</v>
      </c>
      <c r="BQ3210" s="27">
        <v>12863.7394088383</v>
      </c>
      <c r="BR3210" s="27">
        <v>1.36134936505066</v>
      </c>
      <c r="BS3210" s="27">
        <v>36382.9824648592</v>
      </c>
      <c r="BU3210">
        <f t="shared" si="200"/>
        <v>107300.469524596</v>
      </c>
      <c r="BV3210">
        <f t="shared" si="201"/>
        <v>167819.42229274</v>
      </c>
      <c r="BW3210" s="9">
        <v>3205</v>
      </c>
      <c r="BX3210">
        <f t="shared" si="202"/>
        <v>0</v>
      </c>
      <c r="BY3210">
        <f t="shared" si="203"/>
        <v>1</v>
      </c>
    </row>
    <row r="3211" spans="1:77">
      <c r="A3211" s="33">
        <v>3206</v>
      </c>
      <c r="BP3211" s="27">
        <v>0.857025242054095</v>
      </c>
      <c r="BQ3211" s="27">
        <v>17148.5133358073</v>
      </c>
      <c r="BR3211" s="27">
        <v>1.49588231814429</v>
      </c>
      <c r="BS3211" s="27">
        <v>35759.4530113746</v>
      </c>
      <c r="BU3211">
        <f t="shared" si="200"/>
        <v>111405.272972307</v>
      </c>
      <c r="BV3211">
        <f t="shared" si="201"/>
        <v>188622.894710269</v>
      </c>
      <c r="BW3211" s="9">
        <v>3206</v>
      </c>
      <c r="BX3211">
        <f t="shared" si="202"/>
        <v>0</v>
      </c>
      <c r="BY3211">
        <f t="shared" si="203"/>
        <v>1</v>
      </c>
    </row>
    <row r="3212" spans="1:77">
      <c r="A3212" s="33">
        <v>3207</v>
      </c>
      <c r="BP3212" s="27">
        <v>0.816430050585223</v>
      </c>
      <c r="BQ3212" s="27">
        <v>18685.3116734438</v>
      </c>
      <c r="BR3212" s="27">
        <v>1.42938268056093</v>
      </c>
      <c r="BS3212" s="27">
        <v>42159.9067434623</v>
      </c>
      <c r="BU3212">
        <f t="shared" si="200"/>
        <v>103779.19591434</v>
      </c>
      <c r="BV3212">
        <f t="shared" si="201"/>
        <v>172247.495340677</v>
      </c>
      <c r="BW3212" s="9">
        <v>3207</v>
      </c>
      <c r="BX3212">
        <f t="shared" si="202"/>
        <v>0</v>
      </c>
      <c r="BY3212">
        <f t="shared" si="203"/>
        <v>1</v>
      </c>
    </row>
    <row r="3213" spans="1:77">
      <c r="A3213" s="33">
        <v>3208</v>
      </c>
      <c r="BP3213" s="27">
        <v>0.807861299948151</v>
      </c>
      <c r="BQ3213" s="27">
        <v>12159.4039553533</v>
      </c>
      <c r="BR3213" s="27">
        <v>1.39829500169695</v>
      </c>
      <c r="BS3213" s="27">
        <v>30064.5715636558</v>
      </c>
      <c r="BU3213">
        <f t="shared" si="200"/>
        <v>109019.791036869</v>
      </c>
      <c r="BV3213">
        <f t="shared" si="201"/>
        <v>179679.678690887</v>
      </c>
      <c r="BW3213" s="9">
        <v>3208</v>
      </c>
      <c r="BX3213">
        <f t="shared" si="202"/>
        <v>0</v>
      </c>
      <c r="BY3213">
        <f t="shared" si="203"/>
        <v>1</v>
      </c>
    </row>
    <row r="3214" spans="1:77">
      <c r="A3214" s="33">
        <v>3209</v>
      </c>
      <c r="BP3214" s="27">
        <v>0.795678568763834</v>
      </c>
      <c r="BQ3214" s="27">
        <v>16667.9073021519</v>
      </c>
      <c r="BR3214" s="27">
        <v>1.33846224156164</v>
      </c>
      <c r="BS3214" s="27">
        <v>34277.3428008193</v>
      </c>
      <c r="BU3214">
        <f t="shared" si="200"/>
        <v>102683.878012423</v>
      </c>
      <c r="BV3214">
        <f t="shared" si="201"/>
        <v>166491.993433427</v>
      </c>
      <c r="BW3214" s="9">
        <v>3209</v>
      </c>
      <c r="BX3214">
        <f t="shared" si="202"/>
        <v>0</v>
      </c>
      <c r="BY3214">
        <f t="shared" si="203"/>
        <v>1</v>
      </c>
    </row>
    <row r="3215" spans="1:77">
      <c r="A3215" s="33">
        <v>3210</v>
      </c>
      <c r="BP3215" s="27">
        <v>0.829864243807296</v>
      </c>
      <c r="BQ3215" s="27">
        <v>14276.7681067306</v>
      </c>
      <c r="BR3215" s="27">
        <v>1.42962434968388</v>
      </c>
      <c r="BS3215" s="27">
        <v>36893.5892563777</v>
      </c>
      <c r="BU3215">
        <f t="shared" si="200"/>
        <v>110202.868464364</v>
      </c>
      <c r="BV3215">
        <f t="shared" si="201"/>
        <v>177550.063196204</v>
      </c>
      <c r="BW3215" s="9">
        <v>3210</v>
      </c>
      <c r="BX3215">
        <f t="shared" si="202"/>
        <v>0</v>
      </c>
      <c r="BY3215">
        <f t="shared" si="203"/>
        <v>1</v>
      </c>
    </row>
    <row r="3216" spans="1:77">
      <c r="A3216" s="33">
        <v>3211</v>
      </c>
      <c r="BP3216" s="27">
        <v>0.838444940119305</v>
      </c>
      <c r="BQ3216" s="27">
        <v>15668.3231519</v>
      </c>
      <c r="BR3216" s="27">
        <v>1.46783839097214</v>
      </c>
      <c r="BS3216" s="27">
        <v>34728.1180701993</v>
      </c>
      <c r="BU3216">
        <f t="shared" si="200"/>
        <v>110098.417865996</v>
      </c>
      <c r="BV3216">
        <f t="shared" si="201"/>
        <v>185447.640575621</v>
      </c>
      <c r="BW3216" s="9">
        <v>3211</v>
      </c>
      <c r="BX3216">
        <f t="shared" si="202"/>
        <v>0</v>
      </c>
      <c r="BY3216">
        <f t="shared" si="203"/>
        <v>1</v>
      </c>
    </row>
    <row r="3217" spans="1:77">
      <c r="A3217" s="33">
        <v>3212</v>
      </c>
      <c r="BP3217" s="27">
        <v>0.85179394865313</v>
      </c>
      <c r="BQ3217" s="27">
        <v>15342.0155522106</v>
      </c>
      <c r="BR3217" s="27">
        <v>1.48782751034413</v>
      </c>
      <c r="BS3217" s="27">
        <v>37568.3240667363</v>
      </c>
      <c r="BU3217">
        <f t="shared" si="200"/>
        <v>112427.076745759</v>
      </c>
      <c r="BV3217">
        <f t="shared" si="201"/>
        <v>185605.802484883</v>
      </c>
      <c r="BW3217" s="9">
        <v>3212</v>
      </c>
      <c r="BX3217">
        <f t="shared" si="202"/>
        <v>0</v>
      </c>
      <c r="BY3217">
        <f t="shared" si="203"/>
        <v>1</v>
      </c>
    </row>
    <row r="3218" spans="1:77">
      <c r="A3218" s="33">
        <v>3213</v>
      </c>
      <c r="BP3218" s="27">
        <v>0.793790581702649</v>
      </c>
      <c r="BQ3218" s="27">
        <v>10446.2905103143</v>
      </c>
      <c r="BR3218" s="27">
        <v>1.37005709923393</v>
      </c>
      <c r="BS3218" s="27">
        <v>27375.0724379178</v>
      </c>
      <c r="BU3218">
        <f t="shared" si="200"/>
        <v>108622.296745083</v>
      </c>
      <c r="BV3218">
        <f t="shared" si="201"/>
        <v>178133.492447171</v>
      </c>
      <c r="BW3218" s="9">
        <v>3213</v>
      </c>
      <c r="BX3218">
        <f t="shared" si="202"/>
        <v>0</v>
      </c>
      <c r="BY3218">
        <f t="shared" si="203"/>
        <v>1</v>
      </c>
    </row>
    <row r="3219" spans="1:77">
      <c r="A3219" s="33">
        <v>3214</v>
      </c>
      <c r="BP3219" s="27">
        <v>0.773158905478219</v>
      </c>
      <c r="BQ3219" s="27">
        <v>13783.922000389</v>
      </c>
      <c r="BR3219" s="27">
        <v>1.34736804732281</v>
      </c>
      <c r="BS3219" s="27">
        <v>32759.8406192253</v>
      </c>
      <c r="BU3219">
        <f t="shared" si="200"/>
        <v>102189.913821344</v>
      </c>
      <c r="BV3219">
        <f t="shared" si="201"/>
        <v>169345.366479196</v>
      </c>
      <c r="BW3219" s="9">
        <v>3214</v>
      </c>
      <c r="BX3219">
        <f t="shared" si="202"/>
        <v>0</v>
      </c>
      <c r="BY3219">
        <f t="shared" si="203"/>
        <v>1</v>
      </c>
    </row>
    <row r="3220" spans="1:77">
      <c r="A3220" s="33">
        <v>3215</v>
      </c>
      <c r="BP3220" s="27">
        <v>0.795892136369497</v>
      </c>
      <c r="BQ3220" s="27">
        <v>10586.6606050167</v>
      </c>
      <c r="BR3220" s="27">
        <v>1.36630628498143</v>
      </c>
      <c r="BS3220" s="27">
        <v>27509.466039332</v>
      </c>
      <c r="BU3220">
        <f t="shared" si="200"/>
        <v>108797.159850408</v>
      </c>
      <c r="BV3220">
        <f t="shared" si="201"/>
        <v>177436.476707882</v>
      </c>
      <c r="BW3220" s="9">
        <v>3215</v>
      </c>
      <c r="BX3220">
        <f t="shared" si="202"/>
        <v>0</v>
      </c>
      <c r="BY3220">
        <f t="shared" si="203"/>
        <v>1</v>
      </c>
    </row>
    <row r="3221" spans="1:77">
      <c r="A3221" s="33">
        <v>3216</v>
      </c>
      <c r="BP3221" s="27">
        <v>0.829782499559098</v>
      </c>
      <c r="BQ3221" s="27">
        <v>12951.094881938</v>
      </c>
      <c r="BR3221" s="27">
        <v>1.43966119658276</v>
      </c>
      <c r="BS3221" s="27">
        <v>32531.726507246</v>
      </c>
      <c r="BU3221">
        <f t="shared" si="200"/>
        <v>111516.280051927</v>
      </c>
      <c r="BV3221">
        <f t="shared" si="201"/>
        <v>183417.452980168</v>
      </c>
      <c r="BW3221" s="9">
        <v>3216</v>
      </c>
      <c r="BX3221">
        <f t="shared" si="202"/>
        <v>0</v>
      </c>
      <c r="BY3221">
        <f t="shared" si="203"/>
        <v>1</v>
      </c>
    </row>
    <row r="3222" spans="1:77">
      <c r="A3222" s="33">
        <v>3217</v>
      </c>
      <c r="BP3222" s="27">
        <v>0.801184892881132</v>
      </c>
      <c r="BQ3222" s="27">
        <v>10980.3685774186</v>
      </c>
      <c r="BR3222" s="27">
        <v>1.36279245316005</v>
      </c>
      <c r="BS3222" s="27">
        <v>28570.6172250277</v>
      </c>
      <c r="BU3222">
        <f t="shared" si="200"/>
        <v>109197.365354751</v>
      </c>
      <c r="BV3222">
        <f t="shared" si="201"/>
        <v>175848.25074898</v>
      </c>
      <c r="BW3222" s="9">
        <v>3217</v>
      </c>
      <c r="BX3222">
        <f t="shared" si="202"/>
        <v>0</v>
      </c>
      <c r="BY3222">
        <f t="shared" si="203"/>
        <v>1</v>
      </c>
    </row>
    <row r="3223" spans="1:77">
      <c r="A3223" s="33">
        <v>3218</v>
      </c>
      <c r="BP3223" s="27">
        <v>0.81506241043824</v>
      </c>
      <c r="BQ3223" s="27">
        <v>15775.3408188375</v>
      </c>
      <c r="BR3223" s="27">
        <v>1.41857515903529</v>
      </c>
      <c r="BS3223" s="27">
        <v>40514.5420485003</v>
      </c>
      <c r="BU3223">
        <f t="shared" si="200"/>
        <v>106484.020746898</v>
      </c>
      <c r="BV3223">
        <f t="shared" si="201"/>
        <v>172271.731806793</v>
      </c>
      <c r="BW3223" s="9">
        <v>3218</v>
      </c>
      <c r="BX3223">
        <f t="shared" si="202"/>
        <v>0</v>
      </c>
      <c r="BY3223">
        <f t="shared" si="203"/>
        <v>1</v>
      </c>
    </row>
    <row r="3224" spans="1:77">
      <c r="A3224" s="33">
        <v>3219</v>
      </c>
      <c r="BP3224" s="27">
        <v>0.843589822865849</v>
      </c>
      <c r="BQ3224" s="27">
        <v>19014.1140179722</v>
      </c>
      <c r="BR3224" s="27">
        <v>1.47237513464112</v>
      </c>
      <c r="BS3224" s="27">
        <v>49033.5325607503</v>
      </c>
      <c r="BU3224">
        <f t="shared" si="200"/>
        <v>107524.359411905</v>
      </c>
      <c r="BV3224">
        <f t="shared" si="201"/>
        <v>171822.737635418</v>
      </c>
      <c r="BW3224" s="9">
        <v>3219</v>
      </c>
      <c r="BX3224">
        <f t="shared" si="202"/>
        <v>0</v>
      </c>
      <c r="BY3224">
        <f t="shared" si="203"/>
        <v>1</v>
      </c>
    </row>
    <row r="3225" spans="1:77">
      <c r="A3225" s="33">
        <v>3220</v>
      </c>
      <c r="BP3225" s="27">
        <v>0.832979412568354</v>
      </c>
      <c r="BQ3225" s="27">
        <v>14493.6057764105</v>
      </c>
      <c r="BR3225" s="27">
        <v>1.44051040610874</v>
      </c>
      <c r="BS3225" s="27">
        <v>32770.301461073</v>
      </c>
      <c r="BU3225">
        <f t="shared" si="200"/>
        <v>110453.306108843</v>
      </c>
      <c r="BV3225">
        <f t="shared" si="201"/>
        <v>183306.259455238</v>
      </c>
      <c r="BW3225" s="9">
        <v>3220</v>
      </c>
      <c r="BX3225">
        <f t="shared" si="202"/>
        <v>0</v>
      </c>
      <c r="BY3225">
        <f t="shared" si="203"/>
        <v>1</v>
      </c>
    </row>
    <row r="3226" spans="1:77">
      <c r="A3226" s="33">
        <v>3221</v>
      </c>
      <c r="BP3226" s="27">
        <v>0.789248863766564</v>
      </c>
      <c r="BQ3226" s="27">
        <v>14740.1418095825</v>
      </c>
      <c r="BR3226" s="27">
        <v>1.3577269332669</v>
      </c>
      <c r="BS3226" s="27">
        <v>32084.0570648967</v>
      </c>
      <c r="BU3226">
        <f t="shared" si="200"/>
        <v>103647.187755402</v>
      </c>
      <c r="BV3226">
        <f t="shared" si="201"/>
        <v>171574.982925138</v>
      </c>
      <c r="BW3226" s="9">
        <v>3221</v>
      </c>
      <c r="BX3226">
        <f t="shared" si="202"/>
        <v>0</v>
      </c>
      <c r="BY3226">
        <f t="shared" si="203"/>
        <v>1</v>
      </c>
    </row>
    <row r="3227" spans="1:77">
      <c r="A3227" s="33">
        <v>3222</v>
      </c>
      <c r="BP3227" s="27">
        <v>0.846313239985522</v>
      </c>
      <c r="BQ3227" s="27">
        <v>14308.3149989795</v>
      </c>
      <c r="BR3227" s="27">
        <v>1.45613469789278</v>
      </c>
      <c r="BS3227" s="27">
        <v>31654.2606474465</v>
      </c>
      <c r="BU3227">
        <f t="shared" si="200"/>
        <v>112638.670998849</v>
      </c>
      <c r="BV3227">
        <f t="shared" si="201"/>
        <v>186765.944036471</v>
      </c>
      <c r="BW3227" s="9">
        <v>3222</v>
      </c>
      <c r="BX3227">
        <f t="shared" si="202"/>
        <v>0</v>
      </c>
      <c r="BY3227">
        <f t="shared" si="203"/>
        <v>1</v>
      </c>
    </row>
    <row r="3228" spans="1:77">
      <c r="A3228" s="33">
        <v>3223</v>
      </c>
      <c r="BP3228" s="27">
        <v>0.779863349215505</v>
      </c>
      <c r="BQ3228" s="27">
        <v>11024.4740223475</v>
      </c>
      <c r="BR3228" s="27">
        <v>1.34428597613168</v>
      </c>
      <c r="BS3228" s="27">
        <v>33025.1664051189</v>
      </c>
      <c r="BU3228">
        <f t="shared" si="200"/>
        <v>105955.028359978</v>
      </c>
      <c r="BV3228">
        <f t="shared" si="201"/>
        <v>168617.730014634</v>
      </c>
      <c r="BW3228" s="9">
        <v>3223</v>
      </c>
      <c r="BX3228">
        <f t="shared" si="202"/>
        <v>0</v>
      </c>
      <c r="BY3228">
        <f t="shared" si="203"/>
        <v>1</v>
      </c>
    </row>
    <row r="3229" spans="1:77">
      <c r="A3229" s="33">
        <v>3224</v>
      </c>
      <c r="BP3229" s="27">
        <v>0.840330000280033</v>
      </c>
      <c r="BQ3229" s="27">
        <v>18389.1148007454</v>
      </c>
      <c r="BR3229" s="27">
        <v>1.46119714943013</v>
      </c>
      <c r="BS3229" s="27">
        <v>38251.1947472736</v>
      </c>
      <c r="BU3229">
        <f t="shared" si="200"/>
        <v>107660.38524126</v>
      </c>
      <c r="BV3229">
        <f t="shared" si="201"/>
        <v>180928.377667246</v>
      </c>
      <c r="BW3229" s="9">
        <v>3224</v>
      </c>
      <c r="BX3229">
        <f t="shared" si="202"/>
        <v>0</v>
      </c>
      <c r="BY3229">
        <f t="shared" si="203"/>
        <v>1</v>
      </c>
    </row>
    <row r="3230" spans="1:77">
      <c r="A3230" s="33">
        <v>3225</v>
      </c>
      <c r="BP3230" s="27">
        <v>0.792779070696621</v>
      </c>
      <c r="BQ3230" s="27">
        <v>13747.4619988874</v>
      </c>
      <c r="BR3230" s="27">
        <v>1.37176092393516</v>
      </c>
      <c r="BS3230" s="27">
        <v>37671.143914319</v>
      </c>
      <c r="BU3230">
        <f t="shared" si="200"/>
        <v>105169.398605606</v>
      </c>
      <c r="BV3230">
        <f t="shared" si="201"/>
        <v>168092.994675955</v>
      </c>
      <c r="BW3230" s="9">
        <v>3225</v>
      </c>
      <c r="BX3230">
        <f t="shared" si="202"/>
        <v>0</v>
      </c>
      <c r="BY3230">
        <f t="shared" si="203"/>
        <v>1</v>
      </c>
    </row>
    <row r="3231" spans="1:77">
      <c r="A3231" s="33">
        <v>3226</v>
      </c>
      <c r="BP3231" s="27">
        <v>0.828131146593952</v>
      </c>
      <c r="BQ3231" s="27">
        <v>18916.1829386455</v>
      </c>
      <c r="BR3231" s="27">
        <v>1.41832469948962</v>
      </c>
      <c r="BS3231" s="27">
        <v>41106.7152241208</v>
      </c>
      <c r="BU3231">
        <f t="shared" si="200"/>
        <v>105303.489050447</v>
      </c>
      <c r="BV3231">
        <f t="shared" si="201"/>
        <v>171641.989699322</v>
      </c>
      <c r="BW3231" s="9">
        <v>3226</v>
      </c>
      <c r="BX3231">
        <f t="shared" si="202"/>
        <v>0</v>
      </c>
      <c r="BY3231">
        <f t="shared" si="203"/>
        <v>1</v>
      </c>
    </row>
    <row r="3232" spans="1:77">
      <c r="A3232" s="33">
        <v>3227</v>
      </c>
      <c r="BP3232" s="27">
        <v>0.84430485894328</v>
      </c>
      <c r="BQ3232" s="27">
        <v>16222.667436303</v>
      </c>
      <c r="BR3232" s="27">
        <v>1.44443471119261</v>
      </c>
      <c r="BS3232" s="27">
        <v>41161.0307640356</v>
      </c>
      <c r="BU3232">
        <f t="shared" si="200"/>
        <v>110423.061405189</v>
      </c>
      <c r="BV3232">
        <f t="shared" si="201"/>
        <v>175504.175914856</v>
      </c>
      <c r="BW3232" s="9">
        <v>3227</v>
      </c>
      <c r="BX3232">
        <f t="shared" si="202"/>
        <v>0</v>
      </c>
      <c r="BY3232">
        <f t="shared" si="203"/>
        <v>1</v>
      </c>
    </row>
    <row r="3233" spans="1:77">
      <c r="A3233" s="33">
        <v>3228</v>
      </c>
      <c r="BP3233" s="27">
        <v>0.782576525129176</v>
      </c>
      <c r="BQ3233" s="27">
        <v>14124.1290129419</v>
      </c>
      <c r="BR3233" s="27">
        <v>1.36639667611947</v>
      </c>
      <c r="BS3233" s="27">
        <v>38691.9108903002</v>
      </c>
      <c r="BU3233">
        <f t="shared" si="200"/>
        <v>103262.349756434</v>
      </c>
      <c r="BV3233">
        <f t="shared" si="201"/>
        <v>166267.59052762</v>
      </c>
      <c r="BW3233" s="9">
        <v>3228</v>
      </c>
      <c r="BX3233">
        <f t="shared" si="202"/>
        <v>0</v>
      </c>
      <c r="BY3233">
        <f t="shared" si="203"/>
        <v>1</v>
      </c>
    </row>
    <row r="3234" spans="1:77">
      <c r="A3234" s="33">
        <v>3229</v>
      </c>
      <c r="BP3234" s="27">
        <v>0.815827419948523</v>
      </c>
      <c r="BQ3234" s="27">
        <v>15014.0733733201</v>
      </c>
      <c r="BR3234" s="27">
        <v>1.40294057730237</v>
      </c>
      <c r="BS3234" s="27">
        <v>38968.1839268995</v>
      </c>
      <c r="BU3234">
        <f t="shared" si="200"/>
        <v>107360.039618958</v>
      </c>
      <c r="BV3234">
        <f t="shared" si="201"/>
        <v>171472.902668457</v>
      </c>
      <c r="BW3234" s="9">
        <v>3229</v>
      </c>
      <c r="BX3234">
        <f t="shared" si="202"/>
        <v>0</v>
      </c>
      <c r="BY3234">
        <f t="shared" si="203"/>
        <v>1</v>
      </c>
    </row>
    <row r="3235" spans="1:77">
      <c r="A3235" s="33">
        <v>3230</v>
      </c>
      <c r="BP3235" s="27">
        <v>0.844040733247077</v>
      </c>
      <c r="BQ3235" s="27">
        <v>18365.5191697793</v>
      </c>
      <c r="BR3235" s="27">
        <v>1.46116454083326</v>
      </c>
      <c r="BS3235" s="27">
        <v>39954.8225327556</v>
      </c>
      <c r="BU3235">
        <f t="shared" si="200"/>
        <v>108240.590817282</v>
      </c>
      <c r="BV3235">
        <f t="shared" si="201"/>
        <v>179219.858592233</v>
      </c>
      <c r="BW3235" s="9">
        <v>3230</v>
      </c>
      <c r="BX3235">
        <f t="shared" si="202"/>
        <v>0</v>
      </c>
      <c r="BY3235">
        <f t="shared" si="203"/>
        <v>1</v>
      </c>
    </row>
    <row r="3236" spans="1:77">
      <c r="A3236" s="33">
        <v>3231</v>
      </c>
      <c r="BP3236" s="27">
        <v>0.865206797582241</v>
      </c>
      <c r="BQ3236" s="27">
        <v>13400.2869329741</v>
      </c>
      <c r="BR3236" s="27">
        <v>1.48866058948289</v>
      </c>
      <c r="BS3236" s="27">
        <v>36151.2000696091</v>
      </c>
      <c r="BU3236">
        <f t="shared" si="200"/>
        <v>116380.732704362</v>
      </c>
      <c r="BV3236">
        <f t="shared" si="201"/>
        <v>187147.888352824</v>
      </c>
      <c r="BW3236" s="9">
        <v>3231</v>
      </c>
      <c r="BX3236">
        <f t="shared" si="202"/>
        <v>0</v>
      </c>
      <c r="BY3236">
        <f t="shared" si="203"/>
        <v>1</v>
      </c>
    </row>
    <row r="3237" spans="1:77">
      <c r="A3237" s="33">
        <v>3232</v>
      </c>
      <c r="BP3237" s="27">
        <v>0.816644941830845</v>
      </c>
      <c r="BQ3237" s="27">
        <v>16541.9184548486</v>
      </c>
      <c r="BR3237" s="27">
        <v>1.41795364557238</v>
      </c>
      <c r="BS3237" s="27">
        <v>35312.500052948</v>
      </c>
      <c r="BU3237">
        <f t="shared" si="200"/>
        <v>105954.822819778</v>
      </c>
      <c r="BV3237">
        <f t="shared" si="201"/>
        <v>177380.546782908</v>
      </c>
      <c r="BW3237" s="9">
        <v>3232</v>
      </c>
      <c r="BX3237">
        <f t="shared" si="202"/>
        <v>0</v>
      </c>
      <c r="BY3237">
        <f t="shared" si="203"/>
        <v>1</v>
      </c>
    </row>
    <row r="3238" spans="1:77">
      <c r="A3238" s="33">
        <v>3233</v>
      </c>
      <c r="BP3238" s="27">
        <v>0.810668975189323</v>
      </c>
      <c r="BQ3238" s="27">
        <v>14962.6191689253</v>
      </c>
      <c r="BR3238" s="27">
        <v>1.39263412693621</v>
      </c>
      <c r="BS3238" s="27">
        <v>40585.3013704011</v>
      </c>
      <c r="BU3238">
        <f t="shared" si="200"/>
        <v>106637.727109473</v>
      </c>
      <c r="BV3238">
        <f t="shared" si="201"/>
        <v>168309.81767003</v>
      </c>
      <c r="BW3238" s="9">
        <v>3233</v>
      </c>
      <c r="BX3238">
        <f t="shared" si="202"/>
        <v>0</v>
      </c>
      <c r="BY3238">
        <f t="shared" si="203"/>
        <v>1</v>
      </c>
    </row>
    <row r="3239" spans="1:77">
      <c r="A3239" s="33">
        <v>3234</v>
      </c>
      <c r="BP3239" s="27">
        <v>0.772503616284813</v>
      </c>
      <c r="BQ3239" s="27">
        <v>17602.4728294005</v>
      </c>
      <c r="BR3239" s="27">
        <v>1.31909755174721</v>
      </c>
      <c r="BS3239" s="27">
        <v>39280.2852686465</v>
      </c>
      <c r="BU3239">
        <f t="shared" si="200"/>
        <v>98273.0696133214</v>
      </c>
      <c r="BV3239">
        <f t="shared" si="201"/>
        <v>158584.347493436</v>
      </c>
      <c r="BW3239" s="9">
        <v>3234</v>
      </c>
      <c r="BX3239">
        <f t="shared" si="202"/>
        <v>0</v>
      </c>
      <c r="BY3239">
        <f t="shared" si="203"/>
        <v>1</v>
      </c>
    </row>
    <row r="3240" spans="1:77">
      <c r="A3240" s="33">
        <v>3235</v>
      </c>
      <c r="BP3240" s="27">
        <v>0.798361737582644</v>
      </c>
      <c r="BQ3240" s="27">
        <v>9421.71940431717</v>
      </c>
      <c r="BR3240" s="27">
        <v>1.37440961563132</v>
      </c>
      <c r="BS3240" s="27">
        <v>26706.3571756355</v>
      </c>
      <c r="BU3240">
        <f t="shared" si="200"/>
        <v>110332.541233079</v>
      </c>
      <c r="BV3240">
        <f t="shared" si="201"/>
        <v>179455.085169063</v>
      </c>
      <c r="BW3240" s="9">
        <v>3235</v>
      </c>
      <c r="BX3240">
        <f t="shared" si="202"/>
        <v>0</v>
      </c>
      <c r="BY3240">
        <f t="shared" si="203"/>
        <v>1</v>
      </c>
    </row>
    <row r="3241" spans="1:77">
      <c r="A3241" s="33">
        <v>3236</v>
      </c>
      <c r="BP3241" s="27">
        <v>0.856041483692626</v>
      </c>
      <c r="BQ3241" s="27">
        <v>14749.9896867906</v>
      </c>
      <c r="BR3241" s="27">
        <v>1.43651477148782</v>
      </c>
      <c r="BS3241" s="27">
        <v>32304.3470919074</v>
      </c>
      <c r="BU3241">
        <f t="shared" si="200"/>
        <v>113656.232867103</v>
      </c>
      <c r="BV3241">
        <f t="shared" si="201"/>
        <v>183172.868631266</v>
      </c>
      <c r="BW3241" s="9">
        <v>3236</v>
      </c>
      <c r="BX3241">
        <f t="shared" si="202"/>
        <v>0</v>
      </c>
      <c r="BY3241">
        <f t="shared" si="203"/>
        <v>1</v>
      </c>
    </row>
    <row r="3242" spans="1:77">
      <c r="A3242" s="33">
        <v>3237</v>
      </c>
      <c r="BP3242" s="27">
        <v>0.813801018844027</v>
      </c>
      <c r="BQ3242" s="27">
        <v>11679.4292498575</v>
      </c>
      <c r="BR3242" s="27">
        <v>1.3970833871734</v>
      </c>
      <c r="BS3242" s="27">
        <v>29104.547525216</v>
      </c>
      <c r="BU3242">
        <f t="shared" si="200"/>
        <v>110390.723576747</v>
      </c>
      <c r="BV3242">
        <f t="shared" si="201"/>
        <v>180457.960550794</v>
      </c>
      <c r="BW3242" s="9">
        <v>3237</v>
      </c>
      <c r="BX3242">
        <f t="shared" si="202"/>
        <v>0</v>
      </c>
      <c r="BY3242">
        <f t="shared" si="203"/>
        <v>1</v>
      </c>
    </row>
    <row r="3243" spans="1:77">
      <c r="A3243" s="33">
        <v>3238</v>
      </c>
      <c r="BP3243" s="27">
        <v>0.791726488051473</v>
      </c>
      <c r="BQ3243" s="27">
        <v>16350.422528559</v>
      </c>
      <c r="BR3243" s="27">
        <v>1.35684198524149</v>
      </c>
      <c r="BS3243" s="27">
        <v>34422.9954495665</v>
      </c>
      <c r="BU3243">
        <f t="shared" si="200"/>
        <v>102408.550679162</v>
      </c>
      <c r="BV3243">
        <f t="shared" si="201"/>
        <v>169103.302336657</v>
      </c>
      <c r="BW3243" s="9">
        <v>3238</v>
      </c>
      <c r="BX3243">
        <f t="shared" si="202"/>
        <v>0</v>
      </c>
      <c r="BY3243">
        <f t="shared" si="203"/>
        <v>1</v>
      </c>
    </row>
    <row r="3244" spans="1:77">
      <c r="A3244" s="33">
        <v>3239</v>
      </c>
      <c r="BP3244" s="27">
        <v>0.804128474086303</v>
      </c>
      <c r="BQ3244" s="27">
        <v>15741.1566193625</v>
      </c>
      <c r="BR3244" s="27">
        <v>1.37689962733471</v>
      </c>
      <c r="BS3244" s="27">
        <v>39200.9477199511</v>
      </c>
      <c r="BU3244">
        <f t="shared" si="200"/>
        <v>104878.114493583</v>
      </c>
      <c r="BV3244">
        <f t="shared" si="201"/>
        <v>167333.996380256</v>
      </c>
      <c r="BW3244" s="9">
        <v>3239</v>
      </c>
      <c r="BX3244">
        <f t="shared" si="202"/>
        <v>0</v>
      </c>
      <c r="BY3244">
        <f t="shared" si="203"/>
        <v>1</v>
      </c>
    </row>
    <row r="3245" spans="1:77">
      <c r="A3245" s="33">
        <v>3240</v>
      </c>
      <c r="BP3245" s="27">
        <v>0.773913920373528</v>
      </c>
      <c r="BQ3245" s="27">
        <v>9897.81153602514</v>
      </c>
      <c r="BR3245" s="27">
        <v>1.30645509871945</v>
      </c>
      <c r="BS3245" s="27">
        <v>25839.8543357767</v>
      </c>
      <c r="BU3245">
        <f t="shared" si="200"/>
        <v>106189.276520004</v>
      </c>
      <c r="BV3245">
        <f t="shared" si="201"/>
        <v>170128.410472141</v>
      </c>
      <c r="BW3245" s="9">
        <v>3240</v>
      </c>
      <c r="BX3245">
        <f t="shared" si="202"/>
        <v>0</v>
      </c>
      <c r="BY3245">
        <f t="shared" si="203"/>
        <v>1</v>
      </c>
    </row>
    <row r="3246" spans="1:77">
      <c r="A3246" s="33">
        <v>3241</v>
      </c>
      <c r="BP3246" s="27">
        <v>0.847132546872039</v>
      </c>
      <c r="BQ3246" s="27">
        <v>15276.0076106526</v>
      </c>
      <c r="BR3246" s="27">
        <v>1.45443490716013</v>
      </c>
      <c r="BS3246" s="27">
        <v>34531.7674175916</v>
      </c>
      <c r="BU3246">
        <f t="shared" si="200"/>
        <v>111793.874420153</v>
      </c>
      <c r="BV3246">
        <f t="shared" si="201"/>
        <v>183633.468656427</v>
      </c>
      <c r="BW3246" s="9">
        <v>3241</v>
      </c>
      <c r="BX3246">
        <f t="shared" si="202"/>
        <v>0</v>
      </c>
      <c r="BY3246">
        <f t="shared" si="203"/>
        <v>1</v>
      </c>
    </row>
    <row r="3247" spans="1:77">
      <c r="A3247" s="33">
        <v>3242</v>
      </c>
      <c r="BP3247" s="27">
        <v>0.818782743166295</v>
      </c>
      <c r="BQ3247" s="27">
        <v>13740.213859174</v>
      </c>
      <c r="BR3247" s="27">
        <v>1.40191129114254</v>
      </c>
      <c r="BS3247" s="27">
        <v>33477.4834227576</v>
      </c>
      <c r="BU3247">
        <f t="shared" si="200"/>
        <v>109077.19761577</v>
      </c>
      <c r="BV3247">
        <f t="shared" si="201"/>
        <v>176809.210248623</v>
      </c>
      <c r="BW3247" s="9">
        <v>3242</v>
      </c>
      <c r="BX3247">
        <f t="shared" si="202"/>
        <v>0</v>
      </c>
      <c r="BY3247">
        <f t="shared" si="203"/>
        <v>1</v>
      </c>
    </row>
    <row r="3248" spans="1:77">
      <c r="A3248" s="33">
        <v>3243</v>
      </c>
      <c r="BP3248" s="27">
        <v>0.824297205070073</v>
      </c>
      <c r="BQ3248" s="27">
        <v>17595.4603188376</v>
      </c>
      <c r="BR3248" s="27">
        <v>1.40491187674038</v>
      </c>
      <c r="BS3248" s="27">
        <v>41411.8430191298</v>
      </c>
      <c r="BU3248">
        <f t="shared" si="200"/>
        <v>106049.120441673</v>
      </c>
      <c r="BV3248">
        <f t="shared" si="201"/>
        <v>169324.938491927</v>
      </c>
      <c r="BW3248" s="9">
        <v>3243</v>
      </c>
      <c r="BX3248">
        <f t="shared" si="202"/>
        <v>0</v>
      </c>
      <c r="BY3248">
        <f t="shared" si="203"/>
        <v>1</v>
      </c>
    </row>
    <row r="3249" spans="1:77">
      <c r="A3249" s="33">
        <v>3244</v>
      </c>
      <c r="BP3249" s="27">
        <v>0.822087915497816</v>
      </c>
      <c r="BQ3249" s="27">
        <v>13089.0796397657</v>
      </c>
      <c r="BR3249" s="27">
        <v>1.44380830388899</v>
      </c>
      <c r="BS3249" s="27">
        <v>31620.5493578046</v>
      </c>
      <c r="BU3249">
        <f t="shared" si="200"/>
        <v>110224.107684907</v>
      </c>
      <c r="BV3249">
        <f t="shared" si="201"/>
        <v>184950.696225543</v>
      </c>
      <c r="BW3249" s="9">
        <v>3244</v>
      </c>
      <c r="BX3249">
        <f t="shared" si="202"/>
        <v>0</v>
      </c>
      <c r="BY3249">
        <f t="shared" si="203"/>
        <v>1</v>
      </c>
    </row>
    <row r="3250" spans="1:77">
      <c r="A3250" s="33">
        <v>3245</v>
      </c>
      <c r="BP3250" s="27">
        <v>0.822612674962074</v>
      </c>
      <c r="BQ3250" s="27">
        <v>10764.7220483133</v>
      </c>
      <c r="BR3250" s="27">
        <v>1.4334878235871</v>
      </c>
      <c r="BS3250" s="27">
        <v>27757.5179657641</v>
      </c>
      <c r="BU3250">
        <f t="shared" si="200"/>
        <v>112627.179195998</v>
      </c>
      <c r="BV3250">
        <f t="shared" si="201"/>
        <v>187265.6555723</v>
      </c>
      <c r="BW3250" s="9">
        <v>3245</v>
      </c>
      <c r="BX3250">
        <f t="shared" si="202"/>
        <v>0</v>
      </c>
      <c r="BY3250">
        <f t="shared" si="203"/>
        <v>1</v>
      </c>
    </row>
    <row r="3251" spans="1:77">
      <c r="A3251" s="33">
        <v>3246</v>
      </c>
      <c r="BP3251" s="27">
        <v>0.80634197909348</v>
      </c>
      <c r="BQ3251" s="27">
        <v>11146.3967254222</v>
      </c>
      <c r="BR3251" s="27">
        <v>1.38513977377812</v>
      </c>
      <c r="BS3251" s="27">
        <v>29126.5598510372</v>
      </c>
      <c r="BU3251">
        <f t="shared" si="200"/>
        <v>109804.9001386</v>
      </c>
      <c r="BV3251">
        <f t="shared" si="201"/>
        <v>178644.406215681</v>
      </c>
      <c r="BW3251" s="9">
        <v>3246</v>
      </c>
      <c r="BX3251">
        <f t="shared" si="202"/>
        <v>0</v>
      </c>
      <c r="BY3251">
        <f t="shared" si="203"/>
        <v>1</v>
      </c>
    </row>
    <row r="3252" spans="1:77">
      <c r="A3252" s="33">
        <v>3247</v>
      </c>
      <c r="BP3252" s="27">
        <v>0.767759587081942</v>
      </c>
      <c r="BQ3252" s="27">
        <v>12194.0598785006</v>
      </c>
      <c r="BR3252" s="27">
        <v>1.25765233839322</v>
      </c>
      <c r="BS3252" s="27">
        <v>28775.4049990768</v>
      </c>
      <c r="BU3252">
        <f t="shared" si="200"/>
        <v>102969.878183791</v>
      </c>
      <c r="BV3252">
        <f t="shared" si="201"/>
        <v>159872.445759906</v>
      </c>
      <c r="BW3252" s="9">
        <v>3247</v>
      </c>
      <c r="BX3252">
        <f t="shared" si="202"/>
        <v>0</v>
      </c>
      <c r="BY3252">
        <f t="shared" si="203"/>
        <v>1</v>
      </c>
    </row>
    <row r="3253" spans="1:77">
      <c r="A3253" s="33">
        <v>3248</v>
      </c>
      <c r="BP3253" s="27">
        <v>0.817456079065295</v>
      </c>
      <c r="BQ3253" s="27">
        <v>12419.5935611236</v>
      </c>
      <c r="BR3253" s="27">
        <v>1.4055684930314</v>
      </c>
      <c r="BS3253" s="27">
        <v>34561.3314900059</v>
      </c>
      <c r="BU3253">
        <f t="shared" si="200"/>
        <v>110198.818298671</v>
      </c>
      <c r="BV3253">
        <f t="shared" si="201"/>
        <v>176273.942464704</v>
      </c>
      <c r="BW3253" s="9">
        <v>3248</v>
      </c>
      <c r="BX3253">
        <f t="shared" si="202"/>
        <v>0</v>
      </c>
      <c r="BY3253">
        <f t="shared" si="203"/>
        <v>1</v>
      </c>
    </row>
    <row r="3254" spans="1:77">
      <c r="A3254" s="33">
        <v>3249</v>
      </c>
      <c r="BP3254" s="27">
        <v>0.844146963814428</v>
      </c>
      <c r="BQ3254" s="27">
        <v>11139.5689857993</v>
      </c>
      <c r="BR3254" s="27">
        <v>1.4655088276786</v>
      </c>
      <c r="BS3254" s="27">
        <v>29486.694674153</v>
      </c>
      <c r="BU3254">
        <f t="shared" si="200"/>
        <v>115482.475586365</v>
      </c>
      <c r="BV3254">
        <f t="shared" si="201"/>
        <v>190339.629477637</v>
      </c>
      <c r="BW3254" s="9">
        <v>3249</v>
      </c>
      <c r="BX3254">
        <f t="shared" si="202"/>
        <v>0</v>
      </c>
      <c r="BY3254">
        <f t="shared" si="203"/>
        <v>1</v>
      </c>
    </row>
    <row r="3255" spans="1:77">
      <c r="A3255" s="33">
        <v>3250</v>
      </c>
      <c r="BP3255" s="27">
        <v>0.835870273358744</v>
      </c>
      <c r="BQ3255" s="27">
        <v>15825.0336292358</v>
      </c>
      <c r="BR3255" s="27">
        <v>1.42692952587926</v>
      </c>
      <c r="BS3255" s="27">
        <v>36006.8963197407</v>
      </c>
      <c r="BU3255">
        <f t="shared" si="200"/>
        <v>109555.507374576</v>
      </c>
      <c r="BV3255">
        <f t="shared" si="201"/>
        <v>178032.532562148</v>
      </c>
      <c r="BW3255" s="9">
        <v>3250</v>
      </c>
      <c r="BX3255">
        <f t="shared" si="202"/>
        <v>0</v>
      </c>
      <c r="BY3255">
        <f t="shared" si="203"/>
        <v>1</v>
      </c>
    </row>
    <row r="3256" spans="1:77">
      <c r="A3256" s="33">
        <v>3251</v>
      </c>
      <c r="BP3256" s="27">
        <v>0.83794033039228</v>
      </c>
      <c r="BQ3256" s="27">
        <v>12980.7470832564</v>
      </c>
      <c r="BR3256" s="27">
        <v>1.45142814575705</v>
      </c>
      <c r="BS3256" s="27">
        <v>35869.1553484474</v>
      </c>
      <c r="BU3256">
        <f t="shared" si="200"/>
        <v>112710.302475586</v>
      </c>
      <c r="BV3256">
        <f t="shared" si="201"/>
        <v>181845.066515111</v>
      </c>
      <c r="BW3256" s="9">
        <v>3251</v>
      </c>
      <c r="BX3256">
        <f t="shared" si="202"/>
        <v>0</v>
      </c>
      <c r="BY3256">
        <f t="shared" si="203"/>
        <v>1</v>
      </c>
    </row>
    <row r="3257" spans="1:77">
      <c r="A3257" s="33">
        <v>3252</v>
      </c>
      <c r="BP3257" s="27">
        <v>0.851508714554953</v>
      </c>
      <c r="BQ3257" s="27">
        <v>13420.6633609006</v>
      </c>
      <c r="BR3257" s="27">
        <v>1.47385396997955</v>
      </c>
      <c r="BS3257" s="27">
        <v>30103.5448356007</v>
      </c>
      <c r="BU3257">
        <f t="shared" si="200"/>
        <v>114305.643822342</v>
      </c>
      <c r="BV3257">
        <f t="shared" si="201"/>
        <v>190974.550661332</v>
      </c>
      <c r="BW3257" s="9">
        <v>3252</v>
      </c>
      <c r="BX3257">
        <f t="shared" si="202"/>
        <v>0</v>
      </c>
      <c r="BY3257">
        <f t="shared" si="203"/>
        <v>1</v>
      </c>
    </row>
    <row r="3258" spans="1:77">
      <c r="A3258" s="33">
        <v>3253</v>
      </c>
      <c r="BP3258" s="27">
        <v>0.759763829739192</v>
      </c>
      <c r="BQ3258" s="27">
        <v>15578.7768512872</v>
      </c>
      <c r="BR3258" s="27">
        <v>1.2837175449523</v>
      </c>
      <c r="BS3258" s="27">
        <v>34828.0961163925</v>
      </c>
      <c r="BU3258">
        <f t="shared" si="200"/>
        <v>98385.7976095916</v>
      </c>
      <c r="BV3258">
        <f t="shared" si="201"/>
        <v>157729.535626453</v>
      </c>
      <c r="BW3258" s="9">
        <v>3253</v>
      </c>
      <c r="BX3258">
        <f t="shared" si="202"/>
        <v>0</v>
      </c>
      <c r="BY3258">
        <f t="shared" si="203"/>
        <v>1</v>
      </c>
    </row>
    <row r="3259" spans="1:77">
      <c r="A3259" s="33">
        <v>3254</v>
      </c>
      <c r="BP3259" s="27">
        <v>0.783843822153259</v>
      </c>
      <c r="BQ3259" s="27">
        <v>12570.5706920949</v>
      </c>
      <c r="BR3259" s="27">
        <v>1.33710859010665</v>
      </c>
      <c r="BS3259" s="27">
        <v>34602.5418169184</v>
      </c>
      <c r="BU3259">
        <f t="shared" si="200"/>
        <v>105006.002630894</v>
      </c>
      <c r="BV3259">
        <f t="shared" si="201"/>
        <v>165963.746699079</v>
      </c>
      <c r="BW3259" s="9">
        <v>3254</v>
      </c>
      <c r="BX3259">
        <f t="shared" si="202"/>
        <v>0</v>
      </c>
      <c r="BY3259">
        <f t="shared" si="203"/>
        <v>1</v>
      </c>
    </row>
    <row r="3260" spans="1:77">
      <c r="A3260" s="33">
        <v>3255</v>
      </c>
      <c r="BP3260" s="27">
        <v>0.828294167270475</v>
      </c>
      <c r="BQ3260" s="27">
        <v>16210.7919413488</v>
      </c>
      <c r="BR3260" s="27">
        <v>1.43549109468406</v>
      </c>
      <c r="BS3260" s="27">
        <v>35735.1185670733</v>
      </c>
      <c r="BU3260">
        <f t="shared" si="200"/>
        <v>108033.333149222</v>
      </c>
      <c r="BV3260">
        <f t="shared" si="201"/>
        <v>179588.545635536</v>
      </c>
      <c r="BW3260" s="9">
        <v>3255</v>
      </c>
      <c r="BX3260">
        <f t="shared" si="202"/>
        <v>0</v>
      </c>
      <c r="BY3260">
        <f t="shared" si="203"/>
        <v>1</v>
      </c>
    </row>
    <row r="3261" spans="1:77">
      <c r="A3261" s="33">
        <v>3256</v>
      </c>
      <c r="BP3261" s="27">
        <v>0.772123361290333</v>
      </c>
      <c r="BQ3261" s="27">
        <v>13717.7011502884</v>
      </c>
      <c r="BR3261" s="27">
        <v>1.34076869213639</v>
      </c>
      <c r="BS3261" s="27">
        <v>31973.7162246883</v>
      </c>
      <c r="BU3261">
        <f t="shared" si="200"/>
        <v>102100.803043261</v>
      </c>
      <c r="BV3261">
        <f t="shared" si="201"/>
        <v>169141.58759577</v>
      </c>
      <c r="BW3261" s="9">
        <v>3256</v>
      </c>
      <c r="BX3261">
        <f t="shared" si="202"/>
        <v>0</v>
      </c>
      <c r="BY3261">
        <f t="shared" si="203"/>
        <v>1</v>
      </c>
    </row>
    <row r="3262" spans="1:77">
      <c r="A3262" s="33">
        <v>3257</v>
      </c>
      <c r="BP3262" s="27">
        <v>0.82921170000848</v>
      </c>
      <c r="BQ3262" s="27">
        <v>12919.3486757754</v>
      </c>
      <c r="BR3262" s="27">
        <v>1.43658024302692</v>
      </c>
      <c r="BS3262" s="27">
        <v>37403.6486035747</v>
      </c>
      <c r="BU3262">
        <f t="shared" si="200"/>
        <v>111462.406325497</v>
      </c>
      <c r="BV3262">
        <f t="shared" si="201"/>
        <v>178083.387850463</v>
      </c>
      <c r="BW3262" s="9">
        <v>3257</v>
      </c>
      <c r="BX3262">
        <f t="shared" si="202"/>
        <v>0</v>
      </c>
      <c r="BY3262">
        <f t="shared" si="203"/>
        <v>1</v>
      </c>
    </row>
    <row r="3263" spans="1:77">
      <c r="A3263" s="33">
        <v>3258</v>
      </c>
      <c r="BP3263" s="27">
        <v>0.787802264305568</v>
      </c>
      <c r="BQ3263" s="27">
        <v>14589.6135405917</v>
      </c>
      <c r="BR3263" s="27">
        <v>1.36949467923149</v>
      </c>
      <c r="BS3263" s="27">
        <v>37198.1122892481</v>
      </c>
      <c r="BU3263">
        <f t="shared" si="200"/>
        <v>103580.726105244</v>
      </c>
      <c r="BV3263">
        <f t="shared" si="201"/>
        <v>168226.089595476</v>
      </c>
      <c r="BW3263" s="9">
        <v>3258</v>
      </c>
      <c r="BX3263">
        <f t="shared" si="202"/>
        <v>0</v>
      </c>
      <c r="BY3263">
        <f t="shared" si="203"/>
        <v>1</v>
      </c>
    </row>
    <row r="3264" spans="1:77">
      <c r="A3264" s="33">
        <v>3259</v>
      </c>
      <c r="BP3264" s="27">
        <v>0.80144680171312</v>
      </c>
      <c r="BQ3264" s="27">
        <v>16700.3792293239</v>
      </c>
      <c r="BR3264" s="27">
        <v>1.38638342027668</v>
      </c>
      <c r="BS3264" s="27">
        <v>38784.4514344797</v>
      </c>
      <c r="BU3264">
        <f t="shared" si="200"/>
        <v>103516.641027644</v>
      </c>
      <c r="BV3264">
        <f t="shared" si="201"/>
        <v>169173.061607023</v>
      </c>
      <c r="BW3264" s="9">
        <v>3259</v>
      </c>
      <c r="BX3264">
        <f t="shared" si="202"/>
        <v>0</v>
      </c>
      <c r="BY3264">
        <f t="shared" si="203"/>
        <v>1</v>
      </c>
    </row>
    <row r="3265" spans="1:77">
      <c r="A3265" s="33">
        <v>3260</v>
      </c>
      <c r="BP3265" s="27">
        <v>0.80300209758363</v>
      </c>
      <c r="BQ3265" s="27">
        <v>14115.0917703499</v>
      </c>
      <c r="BR3265" s="27">
        <v>1.36196332170833</v>
      </c>
      <c r="BS3265" s="27">
        <v>38156.547346517</v>
      </c>
      <c r="BU3265">
        <f t="shared" si="200"/>
        <v>106335.222867195</v>
      </c>
      <c r="BV3265">
        <f t="shared" si="201"/>
        <v>166137.950909733</v>
      </c>
      <c r="BW3265" s="9">
        <v>3260</v>
      </c>
      <c r="BX3265">
        <f t="shared" si="202"/>
        <v>0</v>
      </c>
      <c r="BY3265">
        <f t="shared" si="203"/>
        <v>1</v>
      </c>
    </row>
    <row r="3266" spans="1:77">
      <c r="A3266" s="33">
        <v>3261</v>
      </c>
      <c r="BP3266" s="27">
        <v>0.81162300917391</v>
      </c>
      <c r="BQ3266" s="27">
        <v>12789.9065673076</v>
      </c>
      <c r="BR3266" s="27">
        <v>1.41870268431159</v>
      </c>
      <c r="BS3266" s="27">
        <v>36780.0092852413</v>
      </c>
      <c r="BU3266">
        <f t="shared" si="200"/>
        <v>108953.544808779</v>
      </c>
      <c r="BV3266">
        <f t="shared" si="201"/>
        <v>176025.393361498</v>
      </c>
      <c r="BW3266" s="9">
        <v>3261</v>
      </c>
      <c r="BX3266">
        <f t="shared" si="202"/>
        <v>0</v>
      </c>
      <c r="BY3266">
        <f t="shared" si="203"/>
        <v>1</v>
      </c>
    </row>
    <row r="3267" spans="1:77">
      <c r="A3267" s="33">
        <v>3262</v>
      </c>
      <c r="BP3267" s="27">
        <v>0.894004223075566</v>
      </c>
      <c r="BQ3267" s="27">
        <v>11148.0461197601</v>
      </c>
      <c r="BR3267" s="27">
        <v>1.52623083978832</v>
      </c>
      <c r="BS3267" s="27">
        <v>28674.835938713</v>
      </c>
      <c r="BU3267">
        <f t="shared" si="200"/>
        <v>122952.587341575</v>
      </c>
      <c r="BV3267">
        <f t="shared" si="201"/>
        <v>200259.790029535</v>
      </c>
      <c r="BW3267" s="9">
        <v>3262</v>
      </c>
      <c r="BX3267">
        <f t="shared" si="202"/>
        <v>0</v>
      </c>
      <c r="BY3267">
        <f t="shared" si="203"/>
        <v>1</v>
      </c>
    </row>
    <row r="3268" spans="1:77">
      <c r="A3268" s="33">
        <v>3263</v>
      </c>
      <c r="BP3268" s="27">
        <v>0.82118323282596</v>
      </c>
      <c r="BQ3268" s="27">
        <v>14025.2945721971</v>
      </c>
      <c r="BR3268" s="27">
        <v>1.43673521431896</v>
      </c>
      <c r="BS3268" s="27">
        <v>38218.5528394523</v>
      </c>
      <c r="BU3268">
        <f t="shared" si="200"/>
        <v>109152.190351697</v>
      </c>
      <c r="BV3268">
        <f t="shared" si="201"/>
        <v>177291.729308392</v>
      </c>
      <c r="BW3268" s="9">
        <v>3263</v>
      </c>
      <c r="BX3268">
        <f t="shared" si="202"/>
        <v>0</v>
      </c>
      <c r="BY3268">
        <f t="shared" si="203"/>
        <v>1</v>
      </c>
    </row>
    <row r="3269" spans="1:77">
      <c r="A3269" s="33">
        <v>3264</v>
      </c>
      <c r="BP3269" s="27">
        <v>0.818940924343693</v>
      </c>
      <c r="BQ3269" s="27">
        <v>16895.9882768271</v>
      </c>
      <c r="BR3269" s="27">
        <v>1.40828049038839</v>
      </c>
      <c r="BS3269" s="27">
        <v>41586.6567214904</v>
      </c>
      <c r="BU3269">
        <f t="shared" si="200"/>
        <v>105945.150374727</v>
      </c>
      <c r="BV3269">
        <f t="shared" si="201"/>
        <v>169655.416836768</v>
      </c>
      <c r="BW3269" s="9">
        <v>3264</v>
      </c>
      <c r="BX3269">
        <f t="shared" si="202"/>
        <v>0</v>
      </c>
      <c r="BY3269">
        <f t="shared" si="203"/>
        <v>1</v>
      </c>
    </row>
    <row r="3270" spans="1:77">
      <c r="A3270" s="33">
        <v>3265</v>
      </c>
      <c r="BP3270" s="27">
        <v>0.828550597775857</v>
      </c>
      <c r="BQ3270" s="27">
        <v>13799.6532771014</v>
      </c>
      <c r="BR3270" s="27">
        <v>1.41636030823068</v>
      </c>
      <c r="BS3270" s="27">
        <v>38772.8863388037</v>
      </c>
      <c r="BU3270">
        <f t="shared" si="200"/>
        <v>110482.936389277</v>
      </c>
      <c r="BV3270">
        <f t="shared" si="201"/>
        <v>173681.159895798</v>
      </c>
      <c r="BW3270" s="9">
        <v>3265</v>
      </c>
      <c r="BX3270">
        <f t="shared" si="202"/>
        <v>0</v>
      </c>
      <c r="BY3270">
        <f t="shared" si="203"/>
        <v>1</v>
      </c>
    </row>
    <row r="3271" spans="1:77">
      <c r="A3271" s="33">
        <v>3266</v>
      </c>
      <c r="BP3271" s="27">
        <v>0.818617026866108</v>
      </c>
      <c r="BQ3271" s="27">
        <v>14618.6812507512</v>
      </c>
      <c r="BR3271" s="27">
        <v>1.43206012489327</v>
      </c>
      <c r="BS3271" s="27">
        <v>32163.08923474</v>
      </c>
      <c r="BU3271">
        <f t="shared" ref="BU3271:BU3334" si="204">BP3271*$BV$1-BQ3271</f>
        <v>108173.872779165</v>
      </c>
      <c r="BV3271">
        <f t="shared" ref="BV3271:BV3334" si="205">BR3271*$BV$1-BS3271</f>
        <v>182645.929499251</v>
      </c>
      <c r="BW3271" s="9">
        <v>3266</v>
      </c>
      <c r="BX3271">
        <f t="shared" ref="BX3271:BX3334" si="206">IF(BU3271=MAX($BU3271:$BV3271),1,0)</f>
        <v>0</v>
      </c>
      <c r="BY3271">
        <f t="shared" ref="BY3271:BY3334" si="207">IF(BV3271=MAX($BU3271:$BV3271),1,0)</f>
        <v>1</v>
      </c>
    </row>
    <row r="3272" spans="1:77">
      <c r="A3272" s="33">
        <v>3267</v>
      </c>
      <c r="BP3272" s="27">
        <v>0.837541620997128</v>
      </c>
      <c r="BQ3272" s="27">
        <v>15541.0113272441</v>
      </c>
      <c r="BR3272" s="27">
        <v>1.44189296981711</v>
      </c>
      <c r="BS3272" s="27">
        <v>33819.4837107515</v>
      </c>
      <c r="BU3272">
        <f t="shared" si="204"/>
        <v>110090.231822325</v>
      </c>
      <c r="BV3272">
        <f t="shared" si="205"/>
        <v>182464.461761815</v>
      </c>
      <c r="BW3272" s="9">
        <v>3267</v>
      </c>
      <c r="BX3272">
        <f t="shared" si="206"/>
        <v>0</v>
      </c>
      <c r="BY3272">
        <f t="shared" si="207"/>
        <v>1</v>
      </c>
    </row>
    <row r="3273" spans="1:77">
      <c r="A3273" s="33">
        <v>3268</v>
      </c>
      <c r="BP3273" s="27">
        <v>0.768504615668335</v>
      </c>
      <c r="BQ3273" s="27">
        <v>18594.1417289537</v>
      </c>
      <c r="BR3273" s="27">
        <v>1.33548565473897</v>
      </c>
      <c r="BS3273" s="27">
        <v>37345.6557534621</v>
      </c>
      <c r="BU3273">
        <f t="shared" si="204"/>
        <v>96681.5506212965</v>
      </c>
      <c r="BV3273">
        <f t="shared" si="205"/>
        <v>162977.192457383</v>
      </c>
      <c r="BW3273" s="9">
        <v>3268</v>
      </c>
      <c r="BX3273">
        <f t="shared" si="206"/>
        <v>0</v>
      </c>
      <c r="BY3273">
        <f t="shared" si="207"/>
        <v>1</v>
      </c>
    </row>
    <row r="3274" spans="1:77">
      <c r="A3274" s="33">
        <v>3269</v>
      </c>
      <c r="BP3274" s="27">
        <v>0.883031720683063</v>
      </c>
      <c r="BQ3274" s="27">
        <v>12637.7912091256</v>
      </c>
      <c r="BR3274" s="27">
        <v>1.53866419476789</v>
      </c>
      <c r="BS3274" s="27">
        <v>35323.5906164421</v>
      </c>
      <c r="BU3274">
        <f t="shared" si="204"/>
        <v>119816.966893334</v>
      </c>
      <c r="BV3274">
        <f t="shared" si="205"/>
        <v>195476.038598741</v>
      </c>
      <c r="BW3274" s="9">
        <v>3269</v>
      </c>
      <c r="BX3274">
        <f t="shared" si="206"/>
        <v>0</v>
      </c>
      <c r="BY3274">
        <f t="shared" si="207"/>
        <v>1</v>
      </c>
    </row>
    <row r="3275" spans="1:77">
      <c r="A3275" s="33">
        <v>3270</v>
      </c>
      <c r="BP3275" s="27">
        <v>0.803976214569326</v>
      </c>
      <c r="BQ3275" s="27">
        <v>19779.1893174885</v>
      </c>
      <c r="BR3275" s="27">
        <v>1.40496172162167</v>
      </c>
      <c r="BS3275" s="27">
        <v>43720.8455497964</v>
      </c>
      <c r="BU3275">
        <f t="shared" si="204"/>
        <v>100817.24286791</v>
      </c>
      <c r="BV3275">
        <f t="shared" si="205"/>
        <v>167023.412693454</v>
      </c>
      <c r="BW3275" s="9">
        <v>3270</v>
      </c>
      <c r="BX3275">
        <f t="shared" si="206"/>
        <v>0</v>
      </c>
      <c r="BY3275">
        <f t="shared" si="207"/>
        <v>1</v>
      </c>
    </row>
    <row r="3276" spans="1:77">
      <c r="A3276" s="33">
        <v>3271</v>
      </c>
      <c r="BP3276" s="27">
        <v>0.741637778640865</v>
      </c>
      <c r="BQ3276" s="27">
        <v>21154.3959686082</v>
      </c>
      <c r="BR3276" s="27">
        <v>1.27347142650782</v>
      </c>
      <c r="BS3276" s="27">
        <v>48942.9840083616</v>
      </c>
      <c r="BU3276">
        <f t="shared" si="204"/>
        <v>90091.2708275215</v>
      </c>
      <c r="BV3276">
        <f t="shared" si="205"/>
        <v>142077.729967811</v>
      </c>
      <c r="BW3276" s="9">
        <v>3271</v>
      </c>
      <c r="BX3276">
        <f t="shared" si="206"/>
        <v>0</v>
      </c>
      <c r="BY3276">
        <f t="shared" si="207"/>
        <v>1</v>
      </c>
    </row>
    <row r="3277" spans="1:77">
      <c r="A3277" s="33">
        <v>3272</v>
      </c>
      <c r="BP3277" s="27">
        <v>0.812828612408332</v>
      </c>
      <c r="BQ3277" s="27">
        <v>14292.7588367233</v>
      </c>
      <c r="BR3277" s="27">
        <v>1.4047204816698</v>
      </c>
      <c r="BS3277" s="27">
        <v>33768.6836115212</v>
      </c>
      <c r="BU3277">
        <f t="shared" si="204"/>
        <v>107631.533024526</v>
      </c>
      <c r="BV3277">
        <f t="shared" si="205"/>
        <v>176939.388638948</v>
      </c>
      <c r="BW3277" s="9">
        <v>3272</v>
      </c>
      <c r="BX3277">
        <f t="shared" si="206"/>
        <v>0</v>
      </c>
      <c r="BY3277">
        <f t="shared" si="207"/>
        <v>1</v>
      </c>
    </row>
    <row r="3278" spans="1:77">
      <c r="A3278" s="33">
        <v>3273</v>
      </c>
      <c r="BP3278" s="27">
        <v>0.802547146702201</v>
      </c>
      <c r="BQ3278" s="27">
        <v>12902.2830094968</v>
      </c>
      <c r="BR3278" s="27">
        <v>1.38906505373496</v>
      </c>
      <c r="BS3278" s="27">
        <v>35839.7584490866</v>
      </c>
      <c r="BU3278">
        <f t="shared" si="204"/>
        <v>107479.788995833</v>
      </c>
      <c r="BV3278">
        <f t="shared" si="205"/>
        <v>172519.999611157</v>
      </c>
      <c r="BW3278" s="9">
        <v>3273</v>
      </c>
      <c r="BX3278">
        <f t="shared" si="206"/>
        <v>0</v>
      </c>
      <c r="BY3278">
        <f t="shared" si="207"/>
        <v>1</v>
      </c>
    </row>
    <row r="3279" spans="1:77">
      <c r="A3279" s="33">
        <v>3274</v>
      </c>
      <c r="BP3279" s="27">
        <v>0.825069797418005</v>
      </c>
      <c r="BQ3279" s="27">
        <v>11601.7844395518</v>
      </c>
      <c r="BR3279" s="27">
        <v>1.41991105427667</v>
      </c>
      <c r="BS3279" s="27">
        <v>34146.3388889317</v>
      </c>
      <c r="BU3279">
        <f t="shared" si="204"/>
        <v>112158.685173149</v>
      </c>
      <c r="BV3279">
        <f t="shared" si="205"/>
        <v>178840.319252569</v>
      </c>
      <c r="BW3279" s="9">
        <v>3274</v>
      </c>
      <c r="BX3279">
        <f t="shared" si="206"/>
        <v>0</v>
      </c>
      <c r="BY3279">
        <f t="shared" si="207"/>
        <v>1</v>
      </c>
    </row>
    <row r="3280" spans="1:77">
      <c r="A3280" s="33">
        <v>3275</v>
      </c>
      <c r="BP3280" s="27">
        <v>0.855602393642774</v>
      </c>
      <c r="BQ3280" s="27">
        <v>14516.3914103004</v>
      </c>
      <c r="BR3280" s="27">
        <v>1.46970604390504</v>
      </c>
      <c r="BS3280" s="27">
        <v>35103.6759343817</v>
      </c>
      <c r="BU3280">
        <f t="shared" si="204"/>
        <v>113823.967636116</v>
      </c>
      <c r="BV3280">
        <f t="shared" si="205"/>
        <v>185352.230651375</v>
      </c>
      <c r="BW3280" s="9">
        <v>3275</v>
      </c>
      <c r="BX3280">
        <f t="shared" si="206"/>
        <v>0</v>
      </c>
      <c r="BY3280">
        <f t="shared" si="207"/>
        <v>1</v>
      </c>
    </row>
    <row r="3281" spans="1:77">
      <c r="A3281" s="33">
        <v>3276</v>
      </c>
      <c r="BP3281" s="27">
        <v>0.830609463242025</v>
      </c>
      <c r="BQ3281" s="27">
        <v>14176.2098204235</v>
      </c>
      <c r="BR3281" s="27">
        <v>1.42548213573871</v>
      </c>
      <c r="BS3281" s="27">
        <v>31888.9390398424</v>
      </c>
      <c r="BU3281">
        <f t="shared" si="204"/>
        <v>110415.20966588</v>
      </c>
      <c r="BV3281">
        <f t="shared" si="205"/>
        <v>181933.381320964</v>
      </c>
      <c r="BW3281" s="9">
        <v>3276</v>
      </c>
      <c r="BX3281">
        <f t="shared" si="206"/>
        <v>0</v>
      </c>
      <c r="BY3281">
        <f t="shared" si="207"/>
        <v>1</v>
      </c>
    </row>
    <row r="3282" spans="1:77">
      <c r="A3282" s="33">
        <v>3277</v>
      </c>
      <c r="BP3282" s="27">
        <v>0.83101243893897</v>
      </c>
      <c r="BQ3282" s="27">
        <v>16268.6375525237</v>
      </c>
      <c r="BR3282" s="27">
        <v>1.40583147459937</v>
      </c>
      <c r="BS3282" s="27">
        <v>32838.090915474</v>
      </c>
      <c r="BU3282">
        <f t="shared" si="204"/>
        <v>108383.228288322</v>
      </c>
      <c r="BV3282">
        <f t="shared" si="205"/>
        <v>178036.630274431</v>
      </c>
      <c r="BW3282" s="9">
        <v>3277</v>
      </c>
      <c r="BX3282">
        <f t="shared" si="206"/>
        <v>0</v>
      </c>
      <c r="BY3282">
        <f t="shared" si="207"/>
        <v>1</v>
      </c>
    </row>
    <row r="3283" spans="1:77">
      <c r="A3283" s="33">
        <v>3278</v>
      </c>
      <c r="BP3283" s="27">
        <v>0.813419728528752</v>
      </c>
      <c r="BQ3283" s="27">
        <v>12744.200085747</v>
      </c>
      <c r="BR3283" s="27">
        <v>1.38135225286156</v>
      </c>
      <c r="BS3283" s="27">
        <v>29879.327528683</v>
      </c>
      <c r="BU3283">
        <f t="shared" si="204"/>
        <v>109268.759193566</v>
      </c>
      <c r="BV3283">
        <f t="shared" si="205"/>
        <v>177323.510400551</v>
      </c>
      <c r="BW3283" s="9">
        <v>3278</v>
      </c>
      <c r="BX3283">
        <f t="shared" si="206"/>
        <v>0</v>
      </c>
      <c r="BY3283">
        <f t="shared" si="207"/>
        <v>1</v>
      </c>
    </row>
    <row r="3284" spans="1:77">
      <c r="A3284" s="33">
        <v>3279</v>
      </c>
      <c r="BP3284" s="27">
        <v>0.81550857879312</v>
      </c>
      <c r="BQ3284" s="27">
        <v>10000.2768710562</v>
      </c>
      <c r="BR3284" s="27">
        <v>1.38169742037482</v>
      </c>
      <c r="BS3284" s="27">
        <v>26600.4626391181</v>
      </c>
      <c r="BU3284">
        <f t="shared" si="204"/>
        <v>112326.009947912</v>
      </c>
      <c r="BV3284">
        <f t="shared" si="205"/>
        <v>180654.150417104</v>
      </c>
      <c r="BW3284" s="9">
        <v>3279</v>
      </c>
      <c r="BX3284">
        <f t="shared" si="206"/>
        <v>0</v>
      </c>
      <c r="BY3284">
        <f t="shared" si="207"/>
        <v>1</v>
      </c>
    </row>
    <row r="3285" spans="1:77">
      <c r="A3285" s="33">
        <v>3280</v>
      </c>
      <c r="BP3285" s="27">
        <v>0.817649477795275</v>
      </c>
      <c r="BQ3285" s="27">
        <v>21995.7352182613</v>
      </c>
      <c r="BR3285" s="27">
        <v>1.39556971978825</v>
      </c>
      <c r="BS3285" s="27">
        <v>39737.539534776</v>
      </c>
      <c r="BU3285">
        <f t="shared" si="204"/>
        <v>100651.68645103</v>
      </c>
      <c r="BV3285">
        <f t="shared" si="205"/>
        <v>169597.918433462</v>
      </c>
      <c r="BW3285" s="9">
        <v>3280</v>
      </c>
      <c r="BX3285">
        <f t="shared" si="206"/>
        <v>0</v>
      </c>
      <c r="BY3285">
        <f t="shared" si="207"/>
        <v>1</v>
      </c>
    </row>
    <row r="3286" spans="1:77">
      <c r="A3286" s="33">
        <v>3281</v>
      </c>
      <c r="BP3286" s="27">
        <v>0.788388524477123</v>
      </c>
      <c r="BQ3286" s="27">
        <v>13640.0357957671</v>
      </c>
      <c r="BR3286" s="27">
        <v>1.36620342931899</v>
      </c>
      <c r="BS3286" s="27">
        <v>32177.8021718152</v>
      </c>
      <c r="BU3286">
        <f t="shared" si="204"/>
        <v>104618.242875801</v>
      </c>
      <c r="BV3286">
        <f t="shared" si="205"/>
        <v>172752.712226033</v>
      </c>
      <c r="BW3286" s="9">
        <v>3281</v>
      </c>
      <c r="BX3286">
        <f t="shared" si="206"/>
        <v>0</v>
      </c>
      <c r="BY3286">
        <f t="shared" si="207"/>
        <v>1</v>
      </c>
    </row>
    <row r="3287" spans="1:77">
      <c r="A3287" s="33">
        <v>3282</v>
      </c>
      <c r="BP3287" s="27">
        <v>0.795332915983414</v>
      </c>
      <c r="BQ3287" s="27">
        <v>12520.9775448154</v>
      </c>
      <c r="BR3287" s="27">
        <v>1.33865609502538</v>
      </c>
      <c r="BS3287" s="27">
        <v>29967.2490359753</v>
      </c>
      <c r="BU3287">
        <f t="shared" si="204"/>
        <v>106778.959852697</v>
      </c>
      <c r="BV3287">
        <f t="shared" si="205"/>
        <v>170831.165217831</v>
      </c>
      <c r="BW3287" s="9">
        <v>3282</v>
      </c>
      <c r="BX3287">
        <f t="shared" si="206"/>
        <v>0</v>
      </c>
      <c r="BY3287">
        <f t="shared" si="207"/>
        <v>1</v>
      </c>
    </row>
    <row r="3288" spans="1:77">
      <c r="A3288" s="33">
        <v>3283</v>
      </c>
      <c r="BP3288" s="27">
        <v>0.806072986716808</v>
      </c>
      <c r="BQ3288" s="27">
        <v>11428.5157551987</v>
      </c>
      <c r="BR3288" s="27">
        <v>1.38209441680774</v>
      </c>
      <c r="BS3288" s="27">
        <v>33267.9849344219</v>
      </c>
      <c r="BU3288">
        <f t="shared" si="204"/>
        <v>109482.432252323</v>
      </c>
      <c r="BV3288">
        <f t="shared" si="205"/>
        <v>174046.177586739</v>
      </c>
      <c r="BW3288" s="9">
        <v>3283</v>
      </c>
      <c r="BX3288">
        <f t="shared" si="206"/>
        <v>0</v>
      </c>
      <c r="BY3288">
        <f t="shared" si="207"/>
        <v>1</v>
      </c>
    </row>
    <row r="3289" spans="1:77">
      <c r="A3289" s="33">
        <v>3284</v>
      </c>
      <c r="BP3289" s="27">
        <v>0.819901231115303</v>
      </c>
      <c r="BQ3289" s="27">
        <v>17498.7457534236</v>
      </c>
      <c r="BR3289" s="27">
        <v>1.43830052940972</v>
      </c>
      <c r="BS3289" s="27">
        <v>37383.2821366197</v>
      </c>
      <c r="BU3289">
        <f t="shared" si="204"/>
        <v>105486.438913872</v>
      </c>
      <c r="BV3289">
        <f t="shared" si="205"/>
        <v>178361.797274839</v>
      </c>
      <c r="BW3289" s="9">
        <v>3284</v>
      </c>
      <c r="BX3289">
        <f t="shared" si="206"/>
        <v>0</v>
      </c>
      <c r="BY3289">
        <f t="shared" si="207"/>
        <v>1</v>
      </c>
    </row>
    <row r="3290" spans="1:77">
      <c r="A3290" s="33">
        <v>3285</v>
      </c>
      <c r="BP3290" s="27">
        <v>0.82173516671953</v>
      </c>
      <c r="BQ3290" s="27">
        <v>14822.1990915627</v>
      </c>
      <c r="BR3290" s="27">
        <v>1.40594388179058</v>
      </c>
      <c r="BS3290" s="27">
        <v>38403.3067278749</v>
      </c>
      <c r="BU3290">
        <f t="shared" si="204"/>
        <v>108438.075916367</v>
      </c>
      <c r="BV3290">
        <f t="shared" si="205"/>
        <v>172488.275540712</v>
      </c>
      <c r="BW3290" s="9">
        <v>3285</v>
      </c>
      <c r="BX3290">
        <f t="shared" si="206"/>
        <v>0</v>
      </c>
      <c r="BY3290">
        <f t="shared" si="207"/>
        <v>1</v>
      </c>
    </row>
    <row r="3291" spans="1:77">
      <c r="A3291" s="33">
        <v>3286</v>
      </c>
      <c r="BP3291" s="27">
        <v>0.847716353165213</v>
      </c>
      <c r="BQ3291" s="27">
        <v>18319.5767568544</v>
      </c>
      <c r="BR3291" s="27">
        <v>1.49940984802938</v>
      </c>
      <c r="BS3291" s="27">
        <v>38334.9084068153</v>
      </c>
      <c r="BU3291">
        <f t="shared" si="204"/>
        <v>108837.876217928</v>
      </c>
      <c r="BV3291">
        <f t="shared" si="205"/>
        <v>186576.568797592</v>
      </c>
      <c r="BW3291" s="9">
        <v>3286</v>
      </c>
      <c r="BX3291">
        <f t="shared" si="206"/>
        <v>0</v>
      </c>
      <c r="BY3291">
        <f t="shared" si="207"/>
        <v>1</v>
      </c>
    </row>
    <row r="3292" spans="1:77">
      <c r="A3292" s="33">
        <v>3287</v>
      </c>
      <c r="BP3292" s="27">
        <v>0.771339067472754</v>
      </c>
      <c r="BQ3292" s="27">
        <v>12718.4776630813</v>
      </c>
      <c r="BR3292" s="27">
        <v>1.29767263353764</v>
      </c>
      <c r="BS3292" s="27">
        <v>27804.7214806499</v>
      </c>
      <c r="BU3292">
        <f t="shared" si="204"/>
        <v>102982.382457832</v>
      </c>
      <c r="BV3292">
        <f t="shared" si="205"/>
        <v>166846.173549995</v>
      </c>
      <c r="BW3292" s="9">
        <v>3287</v>
      </c>
      <c r="BX3292">
        <f t="shared" si="206"/>
        <v>0</v>
      </c>
      <c r="BY3292">
        <f t="shared" si="207"/>
        <v>1</v>
      </c>
    </row>
    <row r="3293" spans="1:77">
      <c r="A3293" s="33">
        <v>3288</v>
      </c>
      <c r="BP3293" s="27">
        <v>0.855272564278834</v>
      </c>
      <c r="BQ3293" s="27">
        <v>14262.7619238702</v>
      </c>
      <c r="BR3293" s="27">
        <v>1.48941821703694</v>
      </c>
      <c r="BS3293" s="27">
        <v>38219.0218235583</v>
      </c>
      <c r="BU3293">
        <f t="shared" si="204"/>
        <v>114028.122717955</v>
      </c>
      <c r="BV3293">
        <f t="shared" si="205"/>
        <v>185193.710731983</v>
      </c>
      <c r="BW3293" s="9">
        <v>3288</v>
      </c>
      <c r="BX3293">
        <f t="shared" si="206"/>
        <v>0</v>
      </c>
      <c r="BY3293">
        <f t="shared" si="207"/>
        <v>1</v>
      </c>
    </row>
    <row r="3294" spans="1:77">
      <c r="A3294" s="33">
        <v>3289</v>
      </c>
      <c r="BP3294" s="27">
        <v>0.826357989467166</v>
      </c>
      <c r="BQ3294" s="27">
        <v>12184.9168428004</v>
      </c>
      <c r="BR3294" s="27">
        <v>1.42634558698629</v>
      </c>
      <c r="BS3294" s="27">
        <v>30167.4986390143</v>
      </c>
      <c r="BU3294">
        <f t="shared" si="204"/>
        <v>111768.781577274</v>
      </c>
      <c r="BV3294">
        <f t="shared" si="205"/>
        <v>183784.339408929</v>
      </c>
      <c r="BW3294" s="9">
        <v>3289</v>
      </c>
      <c r="BX3294">
        <f t="shared" si="206"/>
        <v>0</v>
      </c>
      <c r="BY3294">
        <f t="shared" si="207"/>
        <v>1</v>
      </c>
    </row>
    <row r="3295" spans="1:77">
      <c r="A3295" s="33">
        <v>3290</v>
      </c>
      <c r="BP3295" s="27">
        <v>0.812394868420865</v>
      </c>
      <c r="BQ3295" s="27">
        <v>18996.3523051797</v>
      </c>
      <c r="BR3295" s="27">
        <v>1.42297447191156</v>
      </c>
      <c r="BS3295" s="27">
        <v>38772.137657539</v>
      </c>
      <c r="BU3295">
        <f t="shared" si="204"/>
        <v>102862.87795795</v>
      </c>
      <c r="BV3295">
        <f t="shared" si="205"/>
        <v>174674.033129196</v>
      </c>
      <c r="BW3295" s="9">
        <v>3290</v>
      </c>
      <c r="BX3295">
        <f t="shared" si="206"/>
        <v>0</v>
      </c>
      <c r="BY3295">
        <f t="shared" si="207"/>
        <v>1</v>
      </c>
    </row>
    <row r="3296" spans="1:77">
      <c r="A3296" s="33">
        <v>3291</v>
      </c>
      <c r="BP3296" s="27">
        <v>0.841997534196765</v>
      </c>
      <c r="BQ3296" s="27">
        <v>14038.7882811568</v>
      </c>
      <c r="BR3296" s="27">
        <v>1.46899349532842</v>
      </c>
      <c r="BS3296" s="27">
        <v>33029.9462230846</v>
      </c>
      <c r="BU3296">
        <f t="shared" si="204"/>
        <v>112260.841848358</v>
      </c>
      <c r="BV3296">
        <f t="shared" si="205"/>
        <v>187319.078076178</v>
      </c>
      <c r="BW3296" s="9">
        <v>3291</v>
      </c>
      <c r="BX3296">
        <f t="shared" si="206"/>
        <v>0</v>
      </c>
      <c r="BY3296">
        <f t="shared" si="207"/>
        <v>1</v>
      </c>
    </row>
    <row r="3297" spans="1:77">
      <c r="A3297" s="33">
        <v>3292</v>
      </c>
      <c r="BP3297" s="27">
        <v>0.809650402995171</v>
      </c>
      <c r="BQ3297" s="27">
        <v>12612.1194443781</v>
      </c>
      <c r="BR3297" s="27">
        <v>1.39328760047147</v>
      </c>
      <c r="BS3297" s="27">
        <v>31980.6041963641</v>
      </c>
      <c r="BU3297">
        <f t="shared" si="204"/>
        <v>108835.441004898</v>
      </c>
      <c r="BV3297">
        <f t="shared" si="205"/>
        <v>177012.535874356</v>
      </c>
      <c r="BW3297" s="9">
        <v>3292</v>
      </c>
      <c r="BX3297">
        <f t="shared" si="206"/>
        <v>0</v>
      </c>
      <c r="BY3297">
        <f t="shared" si="207"/>
        <v>1</v>
      </c>
    </row>
    <row r="3298" spans="1:77">
      <c r="A3298" s="33">
        <v>3293</v>
      </c>
      <c r="BP3298" s="27">
        <v>0.819236602177287</v>
      </c>
      <c r="BQ3298" s="27">
        <v>13130.9354059614</v>
      </c>
      <c r="BR3298" s="27">
        <v>1.40984261292186</v>
      </c>
      <c r="BS3298" s="27">
        <v>31472.3791889977</v>
      </c>
      <c r="BU3298">
        <f t="shared" si="204"/>
        <v>109754.554920632</v>
      </c>
      <c r="BV3298">
        <f t="shared" si="205"/>
        <v>180004.012749281</v>
      </c>
      <c r="BW3298" s="9">
        <v>3293</v>
      </c>
      <c r="BX3298">
        <f t="shared" si="206"/>
        <v>0</v>
      </c>
      <c r="BY3298">
        <f t="shared" si="207"/>
        <v>1</v>
      </c>
    </row>
    <row r="3299" spans="1:77">
      <c r="A3299" s="33">
        <v>3294</v>
      </c>
      <c r="BP3299" s="27">
        <v>0.786949432919857</v>
      </c>
      <c r="BQ3299" s="27">
        <v>14978.9486551007</v>
      </c>
      <c r="BR3299" s="27">
        <v>1.3326532069019</v>
      </c>
      <c r="BS3299" s="27">
        <v>36425.5503975012</v>
      </c>
      <c r="BU3299">
        <f t="shared" si="204"/>
        <v>103063.466282878</v>
      </c>
      <c r="BV3299">
        <f t="shared" si="205"/>
        <v>163472.430637784</v>
      </c>
      <c r="BW3299" s="9">
        <v>3294</v>
      </c>
      <c r="BX3299">
        <f t="shared" si="206"/>
        <v>0</v>
      </c>
      <c r="BY3299">
        <f t="shared" si="207"/>
        <v>1</v>
      </c>
    </row>
    <row r="3300" spans="1:77">
      <c r="A3300" s="33">
        <v>3295</v>
      </c>
      <c r="BP3300" s="27">
        <v>0.818154450517003</v>
      </c>
      <c r="BQ3300" s="27">
        <v>14940.3198512651</v>
      </c>
      <c r="BR3300" s="27">
        <v>1.4329565053715</v>
      </c>
      <c r="BS3300" s="27">
        <v>34033.3374603982</v>
      </c>
      <c r="BU3300">
        <f t="shared" si="204"/>
        <v>107782.847726285</v>
      </c>
      <c r="BV3300">
        <f t="shared" si="205"/>
        <v>180910.138345327</v>
      </c>
      <c r="BW3300" s="9">
        <v>3295</v>
      </c>
      <c r="BX3300">
        <f t="shared" si="206"/>
        <v>0</v>
      </c>
      <c r="BY3300">
        <f t="shared" si="207"/>
        <v>1</v>
      </c>
    </row>
    <row r="3301" spans="1:77">
      <c r="A3301" s="33">
        <v>3296</v>
      </c>
      <c r="BP3301" s="27">
        <v>0.804415350049973</v>
      </c>
      <c r="BQ3301" s="27">
        <v>17061.6352476628</v>
      </c>
      <c r="BR3301" s="27">
        <v>1.36116100413105</v>
      </c>
      <c r="BS3301" s="27">
        <v>35458.8077385316</v>
      </c>
      <c r="BU3301">
        <f t="shared" si="204"/>
        <v>103600.667259833</v>
      </c>
      <c r="BV3301">
        <f t="shared" si="205"/>
        <v>168715.342881126</v>
      </c>
      <c r="BW3301" s="9">
        <v>3296</v>
      </c>
      <c r="BX3301">
        <f t="shared" si="206"/>
        <v>0</v>
      </c>
      <c r="BY3301">
        <f t="shared" si="207"/>
        <v>1</v>
      </c>
    </row>
    <row r="3302" spans="1:77">
      <c r="A3302" s="33">
        <v>3297</v>
      </c>
      <c r="BP3302" s="27">
        <v>0.852090965617201</v>
      </c>
      <c r="BQ3302" s="27">
        <v>10572.4431594754</v>
      </c>
      <c r="BR3302" s="27">
        <v>1.42966191578129</v>
      </c>
      <c r="BS3302" s="27">
        <v>32557.0414653745</v>
      </c>
      <c r="BU3302">
        <f t="shared" si="204"/>
        <v>117241.201683105</v>
      </c>
      <c r="BV3302">
        <f t="shared" si="205"/>
        <v>181892.245901819</v>
      </c>
      <c r="BW3302" s="9">
        <v>3297</v>
      </c>
      <c r="BX3302">
        <f t="shared" si="206"/>
        <v>0</v>
      </c>
      <c r="BY3302">
        <f t="shared" si="207"/>
        <v>1</v>
      </c>
    </row>
    <row r="3303" spans="1:77">
      <c r="A3303" s="33">
        <v>3298</v>
      </c>
      <c r="BP3303" s="27">
        <v>0.829253965498549</v>
      </c>
      <c r="BQ3303" s="27">
        <v>14391.8206073615</v>
      </c>
      <c r="BR3303" s="27">
        <v>1.44457269723148</v>
      </c>
      <c r="BS3303" s="27">
        <v>32647.1577613086</v>
      </c>
      <c r="BU3303">
        <f t="shared" si="204"/>
        <v>109996.274217421</v>
      </c>
      <c r="BV3303">
        <f t="shared" si="205"/>
        <v>184038.746823413</v>
      </c>
      <c r="BW3303" s="9">
        <v>3298</v>
      </c>
      <c r="BX3303">
        <f t="shared" si="206"/>
        <v>0</v>
      </c>
      <c r="BY3303">
        <f t="shared" si="207"/>
        <v>1</v>
      </c>
    </row>
    <row r="3304" spans="1:77">
      <c r="A3304" s="33">
        <v>3299</v>
      </c>
      <c r="BP3304" s="27">
        <v>0.808125660740431</v>
      </c>
      <c r="BQ3304" s="27">
        <v>12777.6427625587</v>
      </c>
      <c r="BR3304" s="27">
        <v>1.38289668412274</v>
      </c>
      <c r="BS3304" s="27">
        <v>29802.9096579892</v>
      </c>
      <c r="BU3304">
        <f t="shared" si="204"/>
        <v>108441.206348506</v>
      </c>
      <c r="BV3304">
        <f t="shared" si="205"/>
        <v>177631.592960422</v>
      </c>
      <c r="BW3304" s="9">
        <v>3299</v>
      </c>
      <c r="BX3304">
        <f t="shared" si="206"/>
        <v>0</v>
      </c>
      <c r="BY3304">
        <f t="shared" si="207"/>
        <v>1</v>
      </c>
    </row>
    <row r="3305" spans="1:77">
      <c r="A3305" s="33">
        <v>3300</v>
      </c>
      <c r="BP3305" s="27">
        <v>0.793795018349837</v>
      </c>
      <c r="BQ3305" s="27">
        <v>11725.4521986046</v>
      </c>
      <c r="BR3305" s="27">
        <v>1.38157548203622</v>
      </c>
      <c r="BS3305" s="27">
        <v>29601.9218228105</v>
      </c>
      <c r="BU3305">
        <f t="shared" si="204"/>
        <v>107343.800553871</v>
      </c>
      <c r="BV3305">
        <f t="shared" si="205"/>
        <v>177634.400482623</v>
      </c>
      <c r="BW3305" s="9">
        <v>3300</v>
      </c>
      <c r="BX3305">
        <f t="shared" si="206"/>
        <v>0</v>
      </c>
      <c r="BY3305">
        <f t="shared" si="207"/>
        <v>1</v>
      </c>
    </row>
    <row r="3306" spans="1:77">
      <c r="A3306" s="33">
        <v>3301</v>
      </c>
      <c r="BP3306" s="27">
        <v>0.799285911601593</v>
      </c>
      <c r="BQ3306" s="27">
        <v>17323.0661204988</v>
      </c>
      <c r="BR3306" s="27">
        <v>1.37092126855295</v>
      </c>
      <c r="BS3306" s="27">
        <v>36065.9957605678</v>
      </c>
      <c r="BU3306">
        <f t="shared" si="204"/>
        <v>102569.82061974</v>
      </c>
      <c r="BV3306">
        <f t="shared" si="205"/>
        <v>169572.194522375</v>
      </c>
      <c r="BW3306" s="9">
        <v>3301</v>
      </c>
      <c r="BX3306">
        <f t="shared" si="206"/>
        <v>0</v>
      </c>
      <c r="BY3306">
        <f t="shared" si="207"/>
        <v>1</v>
      </c>
    </row>
    <row r="3307" spans="1:77">
      <c r="A3307" s="33">
        <v>3302</v>
      </c>
      <c r="BP3307" s="27">
        <v>0.813616504873412</v>
      </c>
      <c r="BQ3307" s="27">
        <v>12420.6407541573</v>
      </c>
      <c r="BR3307" s="27">
        <v>1.37007260797038</v>
      </c>
      <c r="BS3307" s="27">
        <v>31637.1481763402</v>
      </c>
      <c r="BU3307">
        <f t="shared" si="204"/>
        <v>109621.834976855</v>
      </c>
      <c r="BV3307">
        <f t="shared" si="205"/>
        <v>173873.743019216</v>
      </c>
      <c r="BW3307" s="9">
        <v>3302</v>
      </c>
      <c r="BX3307">
        <f t="shared" si="206"/>
        <v>0</v>
      </c>
      <c r="BY3307">
        <f t="shared" si="207"/>
        <v>1</v>
      </c>
    </row>
    <row r="3308" spans="1:77">
      <c r="A3308" s="33">
        <v>3303</v>
      </c>
      <c r="BP3308" s="27">
        <v>0.815825351780477</v>
      </c>
      <c r="BQ3308" s="27">
        <v>16159.2410235133</v>
      </c>
      <c r="BR3308" s="27">
        <v>1.38003578903949</v>
      </c>
      <c r="BS3308" s="27">
        <v>35975.1062945683</v>
      </c>
      <c r="BU3308">
        <f t="shared" si="204"/>
        <v>106214.561743558</v>
      </c>
      <c r="BV3308">
        <f t="shared" si="205"/>
        <v>171030.262061355</v>
      </c>
      <c r="BW3308" s="9">
        <v>3303</v>
      </c>
      <c r="BX3308">
        <f t="shared" si="206"/>
        <v>0</v>
      </c>
      <c r="BY3308">
        <f t="shared" si="207"/>
        <v>1</v>
      </c>
    </row>
    <row r="3309" spans="1:77">
      <c r="A3309" s="33">
        <v>3304</v>
      </c>
      <c r="BP3309" s="27">
        <v>0.816910414923048</v>
      </c>
      <c r="BQ3309" s="27">
        <v>10210.3871541884</v>
      </c>
      <c r="BR3309" s="27">
        <v>1.41965918336491</v>
      </c>
      <c r="BS3309" s="27">
        <v>31389.7572236045</v>
      </c>
      <c r="BU3309">
        <f t="shared" si="204"/>
        <v>112326.175084269</v>
      </c>
      <c r="BV3309">
        <f t="shared" si="205"/>
        <v>181559.120281133</v>
      </c>
      <c r="BW3309" s="9">
        <v>3304</v>
      </c>
      <c r="BX3309">
        <f t="shared" si="206"/>
        <v>0</v>
      </c>
      <c r="BY3309">
        <f t="shared" si="207"/>
        <v>1</v>
      </c>
    </row>
    <row r="3310" spans="1:77">
      <c r="A3310" s="33">
        <v>3305</v>
      </c>
      <c r="BP3310" s="27">
        <v>0.886116767381054</v>
      </c>
      <c r="BQ3310" s="27">
        <v>15930.6145819454</v>
      </c>
      <c r="BR3310" s="27">
        <v>1.5597877105791</v>
      </c>
      <c r="BS3310" s="27">
        <v>34165.0056622806</v>
      </c>
      <c r="BU3310">
        <f t="shared" si="204"/>
        <v>116986.900525213</v>
      </c>
      <c r="BV3310">
        <f t="shared" si="205"/>
        <v>199803.150924584</v>
      </c>
      <c r="BW3310" s="9">
        <v>3305</v>
      </c>
      <c r="BX3310">
        <f t="shared" si="206"/>
        <v>0</v>
      </c>
      <c r="BY3310">
        <f t="shared" si="207"/>
        <v>1</v>
      </c>
    </row>
    <row r="3311" spans="1:77">
      <c r="A3311" s="33">
        <v>3306</v>
      </c>
      <c r="BP3311" s="27">
        <v>0.841621233339392</v>
      </c>
      <c r="BQ3311" s="27">
        <v>16488.5299229852</v>
      </c>
      <c r="BR3311" s="27">
        <v>1.45152842953215</v>
      </c>
      <c r="BS3311" s="27">
        <v>34876.9308681148</v>
      </c>
      <c r="BU3311">
        <f t="shared" si="204"/>
        <v>109754.655077924</v>
      </c>
      <c r="BV3311">
        <f t="shared" si="205"/>
        <v>182852.333561708</v>
      </c>
      <c r="BW3311" s="9">
        <v>3306</v>
      </c>
      <c r="BX3311">
        <f t="shared" si="206"/>
        <v>0</v>
      </c>
      <c r="BY3311">
        <f t="shared" si="207"/>
        <v>1</v>
      </c>
    </row>
    <row r="3312" spans="1:77">
      <c r="A3312" s="33">
        <v>3307</v>
      </c>
      <c r="BP3312" s="27">
        <v>0.824232768696559</v>
      </c>
      <c r="BQ3312" s="27">
        <v>15014.1153167553</v>
      </c>
      <c r="BR3312" s="27">
        <v>1.44397941375035</v>
      </c>
      <c r="BS3312" s="27">
        <v>33622.7346152922</v>
      </c>
      <c r="BU3312">
        <f t="shared" si="204"/>
        <v>108620.799987729</v>
      </c>
      <c r="BV3312">
        <f t="shared" si="205"/>
        <v>182974.17744726</v>
      </c>
      <c r="BW3312" s="9">
        <v>3307</v>
      </c>
      <c r="BX3312">
        <f t="shared" si="206"/>
        <v>0</v>
      </c>
      <c r="BY3312">
        <f t="shared" si="207"/>
        <v>1</v>
      </c>
    </row>
    <row r="3313" spans="1:77">
      <c r="A3313" s="33">
        <v>3308</v>
      </c>
      <c r="BP3313" s="27">
        <v>0.784229832358052</v>
      </c>
      <c r="BQ3313" s="27">
        <v>17877.6011986094</v>
      </c>
      <c r="BR3313" s="27">
        <v>1.34713287782859</v>
      </c>
      <c r="BS3313" s="27">
        <v>34696.4931897063</v>
      </c>
      <c r="BU3313">
        <f t="shared" si="204"/>
        <v>99756.8736550984</v>
      </c>
      <c r="BV3313">
        <f t="shared" si="205"/>
        <v>167373.438484582</v>
      </c>
      <c r="BW3313" s="9">
        <v>3308</v>
      </c>
      <c r="BX3313">
        <f t="shared" si="206"/>
        <v>0</v>
      </c>
      <c r="BY3313">
        <f t="shared" si="207"/>
        <v>1</v>
      </c>
    </row>
    <row r="3314" spans="1:77">
      <c r="A3314" s="33">
        <v>3309</v>
      </c>
      <c r="BP3314" s="27">
        <v>0.869887046428427</v>
      </c>
      <c r="BQ3314" s="27">
        <v>14287.323829526</v>
      </c>
      <c r="BR3314" s="27">
        <v>1.5131649161498</v>
      </c>
      <c r="BS3314" s="27">
        <v>33124.5495857317</v>
      </c>
      <c r="BU3314">
        <f t="shared" si="204"/>
        <v>116195.733134738</v>
      </c>
      <c r="BV3314">
        <f t="shared" si="205"/>
        <v>193850.187836739</v>
      </c>
      <c r="BW3314" s="9">
        <v>3309</v>
      </c>
      <c r="BX3314">
        <f t="shared" si="206"/>
        <v>0</v>
      </c>
      <c r="BY3314">
        <f t="shared" si="207"/>
        <v>1</v>
      </c>
    </row>
    <row r="3315" spans="1:77">
      <c r="A3315" s="33">
        <v>3310</v>
      </c>
      <c r="BP3315" s="27">
        <v>0.817375039945021</v>
      </c>
      <c r="BQ3315" s="27">
        <v>14135.933273432</v>
      </c>
      <c r="BR3315" s="27">
        <v>1.40409170818861</v>
      </c>
      <c r="BS3315" s="27">
        <v>30584.070301232</v>
      </c>
      <c r="BU3315">
        <f t="shared" si="204"/>
        <v>108470.322718321</v>
      </c>
      <c r="BV3315">
        <f t="shared" si="205"/>
        <v>180029.68592706</v>
      </c>
      <c r="BW3315" s="9">
        <v>3310</v>
      </c>
      <c r="BX3315">
        <f t="shared" si="206"/>
        <v>0</v>
      </c>
      <c r="BY3315">
        <f t="shared" si="207"/>
        <v>1</v>
      </c>
    </row>
    <row r="3316" spans="1:77">
      <c r="A3316" s="33">
        <v>3311</v>
      </c>
      <c r="BP3316" s="27">
        <v>0.781435448241945</v>
      </c>
      <c r="BQ3316" s="27">
        <v>14009.4650227353</v>
      </c>
      <c r="BR3316" s="27">
        <v>1.32943115597562</v>
      </c>
      <c r="BS3316" s="27">
        <v>35376.406510596</v>
      </c>
      <c r="BU3316">
        <f t="shared" si="204"/>
        <v>103205.852213557</v>
      </c>
      <c r="BV3316">
        <f t="shared" si="205"/>
        <v>164038.266885746</v>
      </c>
      <c r="BW3316" s="9">
        <v>3311</v>
      </c>
      <c r="BX3316">
        <f t="shared" si="206"/>
        <v>0</v>
      </c>
      <c r="BY3316">
        <f t="shared" si="207"/>
        <v>1</v>
      </c>
    </row>
    <row r="3317" spans="1:77">
      <c r="A3317" s="33">
        <v>3312</v>
      </c>
      <c r="BP3317" s="27">
        <v>0.743390380767105</v>
      </c>
      <c r="BQ3317" s="27">
        <v>17541.3577097956</v>
      </c>
      <c r="BR3317" s="27">
        <v>1.2813400081347</v>
      </c>
      <c r="BS3317" s="27">
        <v>39039.5474419082</v>
      </c>
      <c r="BU3317">
        <f t="shared" si="204"/>
        <v>93967.1994052701</v>
      </c>
      <c r="BV3317">
        <f t="shared" si="205"/>
        <v>153161.453778297</v>
      </c>
      <c r="BW3317" s="9">
        <v>3312</v>
      </c>
      <c r="BX3317">
        <f t="shared" si="206"/>
        <v>0</v>
      </c>
      <c r="BY3317">
        <f t="shared" si="207"/>
        <v>1</v>
      </c>
    </row>
    <row r="3318" spans="1:77">
      <c r="A3318" s="33">
        <v>3313</v>
      </c>
      <c r="BP3318" s="27">
        <v>0.751497819511029</v>
      </c>
      <c r="BQ3318" s="27">
        <v>16017.1610140592</v>
      </c>
      <c r="BR3318" s="27">
        <v>1.2709677308165</v>
      </c>
      <c r="BS3318" s="27">
        <v>33059.349573549</v>
      </c>
      <c r="BU3318">
        <f t="shared" si="204"/>
        <v>96707.5119125952</v>
      </c>
      <c r="BV3318">
        <f t="shared" si="205"/>
        <v>157585.810048926</v>
      </c>
      <c r="BW3318" s="9">
        <v>3313</v>
      </c>
      <c r="BX3318">
        <f t="shared" si="206"/>
        <v>0</v>
      </c>
      <c r="BY3318">
        <f t="shared" si="207"/>
        <v>1</v>
      </c>
    </row>
    <row r="3319" spans="1:77">
      <c r="A3319" s="33">
        <v>3314</v>
      </c>
      <c r="BP3319" s="27">
        <v>0.856972090759722</v>
      </c>
      <c r="BQ3319" s="27">
        <v>12844.5492317504</v>
      </c>
      <c r="BR3319" s="27">
        <v>1.47885879774787</v>
      </c>
      <c r="BS3319" s="27">
        <v>31121.6102385864</v>
      </c>
      <c r="BU3319">
        <f t="shared" si="204"/>
        <v>115701.264382208</v>
      </c>
      <c r="BV3319">
        <f t="shared" si="205"/>
        <v>190707.209423594</v>
      </c>
      <c r="BW3319" s="9">
        <v>3314</v>
      </c>
      <c r="BX3319">
        <f t="shared" si="206"/>
        <v>0</v>
      </c>
      <c r="BY3319">
        <f t="shared" si="207"/>
        <v>1</v>
      </c>
    </row>
    <row r="3320" spans="1:77">
      <c r="A3320" s="33">
        <v>3315</v>
      </c>
      <c r="BP3320" s="27">
        <v>0.768726351814106</v>
      </c>
      <c r="BQ3320" s="27">
        <v>21440.0923520133</v>
      </c>
      <c r="BR3320" s="27">
        <v>1.32042777338305</v>
      </c>
      <c r="BS3320" s="27">
        <v>49006.0611086803</v>
      </c>
      <c r="BU3320">
        <f t="shared" si="204"/>
        <v>93868.8604201026</v>
      </c>
      <c r="BV3320">
        <f t="shared" si="205"/>
        <v>149058.104898777</v>
      </c>
      <c r="BW3320" s="9">
        <v>3315</v>
      </c>
      <c r="BX3320">
        <f t="shared" si="206"/>
        <v>0</v>
      </c>
      <c r="BY3320">
        <f t="shared" si="207"/>
        <v>1</v>
      </c>
    </row>
    <row r="3321" spans="1:77">
      <c r="A3321" s="33">
        <v>3316</v>
      </c>
      <c r="BP3321" s="27">
        <v>0.798347555965011</v>
      </c>
      <c r="BQ3321" s="27">
        <v>13611.8856249575</v>
      </c>
      <c r="BR3321" s="27">
        <v>1.37940157141822</v>
      </c>
      <c r="BS3321" s="27">
        <v>30912.4394181717</v>
      </c>
      <c r="BU3321">
        <f t="shared" si="204"/>
        <v>106140.247769794</v>
      </c>
      <c r="BV3321">
        <f t="shared" si="205"/>
        <v>175997.796294561</v>
      </c>
      <c r="BW3321" s="9">
        <v>3316</v>
      </c>
      <c r="BX3321">
        <f t="shared" si="206"/>
        <v>0</v>
      </c>
      <c r="BY3321">
        <f t="shared" si="207"/>
        <v>1</v>
      </c>
    </row>
    <row r="3322" spans="1:77">
      <c r="A3322" s="33">
        <v>3317</v>
      </c>
      <c r="BP3322" s="27">
        <v>0.798327174576687</v>
      </c>
      <c r="BQ3322" s="27">
        <v>17246.2623761681</v>
      </c>
      <c r="BR3322" s="27">
        <v>1.37072284104267</v>
      </c>
      <c r="BS3322" s="27">
        <v>37264.5514799395</v>
      </c>
      <c r="BU3322">
        <f t="shared" si="204"/>
        <v>102502.813810335</v>
      </c>
      <c r="BV3322">
        <f t="shared" si="205"/>
        <v>168343.874676461</v>
      </c>
      <c r="BW3322" s="9">
        <v>3317</v>
      </c>
      <c r="BX3322">
        <f t="shared" si="206"/>
        <v>0</v>
      </c>
      <c r="BY3322">
        <f t="shared" si="207"/>
        <v>1</v>
      </c>
    </row>
    <row r="3323" spans="1:77">
      <c r="A3323" s="33">
        <v>3318</v>
      </c>
      <c r="BP3323" s="27">
        <v>0.800892299837678</v>
      </c>
      <c r="BQ3323" s="27">
        <v>13390.6484166833</v>
      </c>
      <c r="BR3323" s="27">
        <v>1.35776625887618</v>
      </c>
      <c r="BS3323" s="27">
        <v>32052.9420450301</v>
      </c>
      <c r="BU3323">
        <f t="shared" si="204"/>
        <v>106743.196558968</v>
      </c>
      <c r="BV3323">
        <f t="shared" si="205"/>
        <v>171611.996786397</v>
      </c>
      <c r="BW3323" s="9">
        <v>3318</v>
      </c>
      <c r="BX3323">
        <f t="shared" si="206"/>
        <v>0</v>
      </c>
      <c r="BY3323">
        <f t="shared" si="207"/>
        <v>1</v>
      </c>
    </row>
    <row r="3324" spans="1:77">
      <c r="A3324" s="33">
        <v>3319</v>
      </c>
      <c r="BP3324" s="27">
        <v>0.779153969729273</v>
      </c>
      <c r="BQ3324" s="27">
        <v>15736.5961134895</v>
      </c>
      <c r="BR3324" s="27">
        <v>1.30628409990803</v>
      </c>
      <c r="BS3324" s="27">
        <v>37526.5586254544</v>
      </c>
      <c r="BU3324">
        <f t="shared" si="204"/>
        <v>101136.499345902</v>
      </c>
      <c r="BV3324">
        <f t="shared" si="205"/>
        <v>158416.05636075</v>
      </c>
      <c r="BW3324" s="9">
        <v>3319</v>
      </c>
      <c r="BX3324">
        <f t="shared" si="206"/>
        <v>0</v>
      </c>
      <c r="BY3324">
        <f t="shared" si="207"/>
        <v>1</v>
      </c>
    </row>
    <row r="3325" spans="1:77">
      <c r="A3325" s="33">
        <v>3320</v>
      </c>
      <c r="BP3325" s="27">
        <v>0.771312622283857</v>
      </c>
      <c r="BQ3325" s="27">
        <v>14848.3265465013</v>
      </c>
      <c r="BR3325" s="27">
        <v>1.32763150270173</v>
      </c>
      <c r="BS3325" s="27">
        <v>34498.7455088472</v>
      </c>
      <c r="BU3325">
        <f t="shared" si="204"/>
        <v>100848.566796077</v>
      </c>
      <c r="BV3325">
        <f t="shared" si="205"/>
        <v>164645.979896412</v>
      </c>
      <c r="BW3325" s="9">
        <v>3320</v>
      </c>
      <c r="BX3325">
        <f t="shared" si="206"/>
        <v>0</v>
      </c>
      <c r="BY3325">
        <f t="shared" si="207"/>
        <v>1</v>
      </c>
    </row>
    <row r="3326" spans="1:77">
      <c r="A3326" s="33">
        <v>3321</v>
      </c>
      <c r="BP3326" s="27">
        <v>0.857354559257757</v>
      </c>
      <c r="BQ3326" s="27">
        <v>12018.6079813954</v>
      </c>
      <c r="BR3326" s="27">
        <v>1.46336594842041</v>
      </c>
      <c r="BS3326" s="27">
        <v>29555.5759222884</v>
      </c>
      <c r="BU3326">
        <f t="shared" si="204"/>
        <v>116584.575907268</v>
      </c>
      <c r="BV3326">
        <f t="shared" si="205"/>
        <v>189949.316340773</v>
      </c>
      <c r="BW3326" s="9">
        <v>3321</v>
      </c>
      <c r="BX3326">
        <f t="shared" si="206"/>
        <v>0</v>
      </c>
      <c r="BY3326">
        <f t="shared" si="207"/>
        <v>1</v>
      </c>
    </row>
    <row r="3327" spans="1:77">
      <c r="A3327" s="33">
        <v>3322</v>
      </c>
      <c r="BP3327" s="27">
        <v>0.816243139733115</v>
      </c>
      <c r="BQ3327" s="27">
        <v>12523.299930361</v>
      </c>
      <c r="BR3327" s="27">
        <v>1.40643437197266</v>
      </c>
      <c r="BS3327" s="27">
        <v>34757.4006967341</v>
      </c>
      <c r="BU3327">
        <f t="shared" si="204"/>
        <v>109913.171029606</v>
      </c>
      <c r="BV3327">
        <f t="shared" si="205"/>
        <v>176207.755099165</v>
      </c>
      <c r="BW3327" s="9">
        <v>3322</v>
      </c>
      <c r="BX3327">
        <f t="shared" si="206"/>
        <v>0</v>
      </c>
      <c r="BY3327">
        <f t="shared" si="207"/>
        <v>1</v>
      </c>
    </row>
    <row r="3328" spans="1:77">
      <c r="A3328" s="33">
        <v>3323</v>
      </c>
      <c r="BP3328" s="27">
        <v>0.766345945592109</v>
      </c>
      <c r="BQ3328" s="27">
        <v>14701.7324637244</v>
      </c>
      <c r="BR3328" s="27">
        <v>1.29059726619456</v>
      </c>
      <c r="BS3328" s="27">
        <v>33109.0512118469</v>
      </c>
      <c r="BU3328">
        <f t="shared" si="204"/>
        <v>100250.159375092</v>
      </c>
      <c r="BV3328">
        <f t="shared" si="205"/>
        <v>160480.538717337</v>
      </c>
      <c r="BW3328" s="9">
        <v>3323</v>
      </c>
      <c r="BX3328">
        <f t="shared" si="206"/>
        <v>0</v>
      </c>
      <c r="BY3328">
        <f t="shared" si="207"/>
        <v>1</v>
      </c>
    </row>
    <row r="3329" spans="1:77">
      <c r="A3329" s="33">
        <v>3324</v>
      </c>
      <c r="BP3329" s="27">
        <v>0.820307969224239</v>
      </c>
      <c r="BQ3329" s="27">
        <v>11776.3586738904</v>
      </c>
      <c r="BR3329" s="27">
        <v>1.40875903058349</v>
      </c>
      <c r="BS3329" s="27">
        <v>29003.0531867</v>
      </c>
      <c r="BU3329">
        <f t="shared" si="204"/>
        <v>111269.836709745</v>
      </c>
      <c r="BV3329">
        <f t="shared" si="205"/>
        <v>182310.801400824</v>
      </c>
      <c r="BW3329" s="9">
        <v>3324</v>
      </c>
      <c r="BX3329">
        <f t="shared" si="206"/>
        <v>0</v>
      </c>
      <c r="BY3329">
        <f t="shared" si="207"/>
        <v>1</v>
      </c>
    </row>
    <row r="3330" spans="1:77">
      <c r="A3330" s="33">
        <v>3325</v>
      </c>
      <c r="BP3330" s="27">
        <v>0.800535617564576</v>
      </c>
      <c r="BQ3330" s="27">
        <v>16068.680980453</v>
      </c>
      <c r="BR3330" s="27">
        <v>1.34538856180277</v>
      </c>
      <c r="BS3330" s="27">
        <v>32695.269987448</v>
      </c>
      <c r="BU3330">
        <f t="shared" si="204"/>
        <v>104011.661654233</v>
      </c>
      <c r="BV3330">
        <f t="shared" si="205"/>
        <v>169113.014282968</v>
      </c>
      <c r="BW3330" s="9">
        <v>3325</v>
      </c>
      <c r="BX3330">
        <f t="shared" si="206"/>
        <v>0</v>
      </c>
      <c r="BY3330">
        <f t="shared" si="207"/>
        <v>1</v>
      </c>
    </row>
    <row r="3331" spans="1:77">
      <c r="A3331" s="33">
        <v>3326</v>
      </c>
      <c r="BP3331" s="27">
        <v>0.834573062649397</v>
      </c>
      <c r="BQ3331" s="27">
        <v>15479.2329273646</v>
      </c>
      <c r="BR3331" s="27">
        <v>1.44249476509304</v>
      </c>
      <c r="BS3331" s="27">
        <v>35430.6099383936</v>
      </c>
      <c r="BU3331">
        <f t="shared" si="204"/>
        <v>109706.726470045</v>
      </c>
      <c r="BV3331">
        <f t="shared" si="205"/>
        <v>180943.604825563</v>
      </c>
      <c r="BW3331" s="9">
        <v>3326</v>
      </c>
      <c r="BX3331">
        <f t="shared" si="206"/>
        <v>0</v>
      </c>
      <c r="BY3331">
        <f t="shared" si="207"/>
        <v>1</v>
      </c>
    </row>
    <row r="3332" spans="1:77">
      <c r="A3332" s="33">
        <v>3327</v>
      </c>
      <c r="BP3332" s="27">
        <v>0.806157509936224</v>
      </c>
      <c r="BQ3332" s="27">
        <v>11872.8240881167</v>
      </c>
      <c r="BR3332" s="27">
        <v>1.37837747006002</v>
      </c>
      <c r="BS3332" s="27">
        <v>29482.4569788981</v>
      </c>
      <c r="BU3332">
        <f t="shared" si="204"/>
        <v>109050.802402317</v>
      </c>
      <c r="BV3332">
        <f t="shared" si="205"/>
        <v>177274.163530105</v>
      </c>
      <c r="BW3332" s="9">
        <v>3327</v>
      </c>
      <c r="BX3332">
        <f t="shared" si="206"/>
        <v>0</v>
      </c>
      <c r="BY3332">
        <f t="shared" si="207"/>
        <v>1</v>
      </c>
    </row>
    <row r="3333" spans="1:77">
      <c r="A3333" s="33">
        <v>3328</v>
      </c>
      <c r="BP3333" s="27">
        <v>0.814730811936153</v>
      </c>
      <c r="BQ3333" s="27">
        <v>12131.0700466271</v>
      </c>
      <c r="BR3333" s="27">
        <v>1.37249122395406</v>
      </c>
      <c r="BS3333" s="27">
        <v>28672.4902218172</v>
      </c>
      <c r="BU3333">
        <f t="shared" si="204"/>
        <v>110078.551743796</v>
      </c>
      <c r="BV3333">
        <f t="shared" si="205"/>
        <v>177201.193371292</v>
      </c>
      <c r="BW3333" s="9">
        <v>3328</v>
      </c>
      <c r="BX3333">
        <f t="shared" si="206"/>
        <v>0</v>
      </c>
      <c r="BY3333">
        <f t="shared" si="207"/>
        <v>1</v>
      </c>
    </row>
    <row r="3334" spans="1:77">
      <c r="A3334" s="33">
        <v>3329</v>
      </c>
      <c r="BP3334" s="27">
        <v>0.830128737833128</v>
      </c>
      <c r="BQ3334" s="27">
        <v>18865.232753946</v>
      </c>
      <c r="BR3334" s="27">
        <v>1.44571979726114</v>
      </c>
      <c r="BS3334" s="27">
        <v>41647.5227944216</v>
      </c>
      <c r="BU3334">
        <f t="shared" si="204"/>
        <v>105654.077921023</v>
      </c>
      <c r="BV3334">
        <f t="shared" si="205"/>
        <v>175210.446794749</v>
      </c>
      <c r="BW3334" s="9">
        <v>3329</v>
      </c>
      <c r="BX3334">
        <f t="shared" si="206"/>
        <v>0</v>
      </c>
      <c r="BY3334">
        <f t="shared" si="207"/>
        <v>1</v>
      </c>
    </row>
    <row r="3335" spans="1:77">
      <c r="A3335" s="33">
        <v>3330</v>
      </c>
      <c r="BP3335" s="27">
        <v>0.764318044665713</v>
      </c>
      <c r="BQ3335" s="27">
        <v>17452.0340636653</v>
      </c>
      <c r="BR3335" s="27">
        <v>1.3275236661773</v>
      </c>
      <c r="BS3335" s="27">
        <v>39805.2617801362</v>
      </c>
      <c r="BU3335">
        <f t="shared" ref="BU3335:BU3398" si="208">BP3335*$BV$1-BQ3335</f>
        <v>97195.6726361917</v>
      </c>
      <c r="BV3335">
        <f t="shared" ref="BV3335:BV3398" si="209">BR3335*$BV$1-BS3335</f>
        <v>159323.288146458</v>
      </c>
      <c r="BW3335" s="9">
        <v>3330</v>
      </c>
      <c r="BX3335">
        <f t="shared" ref="BX3335:BX3398" si="210">IF(BU3335=MAX($BU3335:$BV3335),1,0)</f>
        <v>0</v>
      </c>
      <c r="BY3335">
        <f t="shared" ref="BY3335:BY3398" si="211">IF(BV3335=MAX($BU3335:$BV3335),1,0)</f>
        <v>1</v>
      </c>
    </row>
    <row r="3336" spans="1:77">
      <c r="A3336" s="33">
        <v>3331</v>
      </c>
      <c r="BP3336" s="27">
        <v>0.782046375517133</v>
      </c>
      <c r="BQ3336" s="27">
        <v>16274.3576900458</v>
      </c>
      <c r="BR3336" s="27">
        <v>1.35084716404784</v>
      </c>
      <c r="BS3336" s="27">
        <v>35172.2600062126</v>
      </c>
      <c r="BU3336">
        <f t="shared" si="208"/>
        <v>101032.598637524</v>
      </c>
      <c r="BV3336">
        <f t="shared" si="209"/>
        <v>167454.814600963</v>
      </c>
      <c r="BW3336" s="9">
        <v>3331</v>
      </c>
      <c r="BX3336">
        <f t="shared" si="210"/>
        <v>0</v>
      </c>
      <c r="BY3336">
        <f t="shared" si="211"/>
        <v>1</v>
      </c>
    </row>
    <row r="3337" spans="1:77">
      <c r="A3337" s="33">
        <v>3332</v>
      </c>
      <c r="BP3337" s="27">
        <v>0.787875593729951</v>
      </c>
      <c r="BQ3337" s="27">
        <v>16346.9307244689</v>
      </c>
      <c r="BR3337" s="27">
        <v>1.3521527230072</v>
      </c>
      <c r="BS3337" s="27">
        <v>42066.2278633321</v>
      </c>
      <c r="BU3337">
        <f t="shared" si="208"/>
        <v>101834.408335024</v>
      </c>
      <c r="BV3337">
        <f t="shared" si="209"/>
        <v>160756.680587748</v>
      </c>
      <c r="BW3337" s="9">
        <v>3332</v>
      </c>
      <c r="BX3337">
        <f t="shared" si="210"/>
        <v>0</v>
      </c>
      <c r="BY3337">
        <f t="shared" si="211"/>
        <v>1</v>
      </c>
    </row>
    <row r="3338" spans="1:77">
      <c r="A3338" s="33">
        <v>3333</v>
      </c>
      <c r="BP3338" s="27">
        <v>0.813665658551735</v>
      </c>
      <c r="BQ3338" s="27">
        <v>12240.9539280901</v>
      </c>
      <c r="BR3338" s="27">
        <v>1.38038856219716</v>
      </c>
      <c r="BS3338" s="27">
        <v>29778.7675130161</v>
      </c>
      <c r="BU3338">
        <f t="shared" si="208"/>
        <v>109808.89485467</v>
      </c>
      <c r="BV3338">
        <f t="shared" si="209"/>
        <v>177279.516816558</v>
      </c>
      <c r="BW3338" s="9">
        <v>3333</v>
      </c>
      <c r="BX3338">
        <f t="shared" si="210"/>
        <v>0</v>
      </c>
      <c r="BY3338">
        <f t="shared" si="211"/>
        <v>1</v>
      </c>
    </row>
    <row r="3339" spans="1:77">
      <c r="A3339" s="33">
        <v>3334</v>
      </c>
      <c r="BP3339" s="27">
        <v>0.79217210354501</v>
      </c>
      <c r="BQ3339" s="27">
        <v>23102.4981781205</v>
      </c>
      <c r="BR3339" s="27">
        <v>1.36282891831451</v>
      </c>
      <c r="BS3339" s="27">
        <v>46092.0446139554</v>
      </c>
      <c r="BU3339">
        <f t="shared" si="208"/>
        <v>95723.3173536309</v>
      </c>
      <c r="BV3339">
        <f t="shared" si="209"/>
        <v>158332.293133222</v>
      </c>
      <c r="BW3339" s="9">
        <v>3334</v>
      </c>
      <c r="BX3339">
        <f t="shared" si="210"/>
        <v>0</v>
      </c>
      <c r="BY3339">
        <f t="shared" si="211"/>
        <v>1</v>
      </c>
    </row>
    <row r="3340" spans="1:77">
      <c r="A3340" s="33">
        <v>3335</v>
      </c>
      <c r="BP3340" s="27">
        <v>0.826606477154395</v>
      </c>
      <c r="BQ3340" s="27">
        <v>10588.5707627285</v>
      </c>
      <c r="BR3340" s="27">
        <v>1.42832542168372</v>
      </c>
      <c r="BS3340" s="27">
        <v>28458.8923022218</v>
      </c>
      <c r="BU3340">
        <f t="shared" si="208"/>
        <v>113402.400810431</v>
      </c>
      <c r="BV3340">
        <f t="shared" si="209"/>
        <v>185789.920950336</v>
      </c>
      <c r="BW3340" s="9">
        <v>3335</v>
      </c>
      <c r="BX3340">
        <f t="shared" si="210"/>
        <v>0</v>
      </c>
      <c r="BY3340">
        <f t="shared" si="211"/>
        <v>1</v>
      </c>
    </row>
    <row r="3341" spans="1:77">
      <c r="A3341" s="33">
        <v>3336</v>
      </c>
      <c r="BP3341" s="27">
        <v>0.76143427838037</v>
      </c>
      <c r="BQ3341" s="27">
        <v>15934.5005472647</v>
      </c>
      <c r="BR3341" s="27">
        <v>1.29229332819377</v>
      </c>
      <c r="BS3341" s="27">
        <v>35429.5635947594</v>
      </c>
      <c r="BU3341">
        <f t="shared" si="208"/>
        <v>98280.6412097907</v>
      </c>
      <c r="BV3341">
        <f t="shared" si="209"/>
        <v>158414.435634306</v>
      </c>
      <c r="BW3341" s="9">
        <v>3336</v>
      </c>
      <c r="BX3341">
        <f t="shared" si="210"/>
        <v>0</v>
      </c>
      <c r="BY3341">
        <f t="shared" si="211"/>
        <v>1</v>
      </c>
    </row>
    <row r="3342" spans="1:77">
      <c r="A3342" s="33">
        <v>3337</v>
      </c>
      <c r="BP3342" s="27">
        <v>0.803596801635539</v>
      </c>
      <c r="BQ3342" s="27">
        <v>12559.2174154284</v>
      </c>
      <c r="BR3342" s="27">
        <v>1.38934232764979</v>
      </c>
      <c r="BS3342" s="27">
        <v>30359.6112919228</v>
      </c>
      <c r="BU3342">
        <f t="shared" si="208"/>
        <v>107980.302829902</v>
      </c>
      <c r="BV3342">
        <f t="shared" si="209"/>
        <v>178041.737855546</v>
      </c>
      <c r="BW3342" s="9">
        <v>3337</v>
      </c>
      <c r="BX3342">
        <f t="shared" si="210"/>
        <v>0</v>
      </c>
      <c r="BY3342">
        <f t="shared" si="211"/>
        <v>1</v>
      </c>
    </row>
    <row r="3343" spans="1:77">
      <c r="A3343" s="33">
        <v>3338</v>
      </c>
      <c r="BP3343" s="27">
        <v>0.842889858769082</v>
      </c>
      <c r="BQ3343" s="27">
        <v>19700.2480312413</v>
      </c>
      <c r="BR3343" s="27">
        <v>1.45488739464821</v>
      </c>
      <c r="BS3343" s="27">
        <v>44186.2712936264</v>
      </c>
      <c r="BU3343">
        <f t="shared" si="208"/>
        <v>106733.230784121</v>
      </c>
      <c r="BV3343">
        <f t="shared" si="209"/>
        <v>174046.837903606</v>
      </c>
      <c r="BW3343" s="9">
        <v>3338</v>
      </c>
      <c r="BX3343">
        <f t="shared" si="210"/>
        <v>0</v>
      </c>
      <c r="BY3343">
        <f t="shared" si="211"/>
        <v>1</v>
      </c>
    </row>
    <row r="3344" spans="1:77">
      <c r="A3344" s="33">
        <v>3339</v>
      </c>
      <c r="BP3344" s="27">
        <v>0.803698499370047</v>
      </c>
      <c r="BQ3344" s="27">
        <v>14562.0024772412</v>
      </c>
      <c r="BR3344" s="27">
        <v>1.3847421656879</v>
      </c>
      <c r="BS3344" s="27">
        <v>32304.1738509634</v>
      </c>
      <c r="BU3344">
        <f t="shared" si="208"/>
        <v>105992.772428266</v>
      </c>
      <c r="BV3344">
        <f t="shared" si="209"/>
        <v>175407.151002222</v>
      </c>
      <c r="BW3344" s="9">
        <v>3339</v>
      </c>
      <c r="BX3344">
        <f t="shared" si="210"/>
        <v>0</v>
      </c>
      <c r="BY3344">
        <f t="shared" si="211"/>
        <v>1</v>
      </c>
    </row>
    <row r="3345" spans="1:77">
      <c r="A3345" s="33">
        <v>3340</v>
      </c>
      <c r="BP3345" s="27">
        <v>0.839317348637509</v>
      </c>
      <c r="BQ3345" s="27">
        <v>21959.3309415799</v>
      </c>
      <c r="BR3345" s="27">
        <v>1.44925226121104</v>
      </c>
      <c r="BS3345" s="27">
        <v>46414.4271913664</v>
      </c>
      <c r="BU3345">
        <f t="shared" si="208"/>
        <v>103938.271354047</v>
      </c>
      <c r="BV3345">
        <f t="shared" si="209"/>
        <v>170973.411990289</v>
      </c>
      <c r="BW3345" s="9">
        <v>3340</v>
      </c>
      <c r="BX3345">
        <f t="shared" si="210"/>
        <v>0</v>
      </c>
      <c r="BY3345">
        <f t="shared" si="211"/>
        <v>1</v>
      </c>
    </row>
    <row r="3346" spans="1:77">
      <c r="A3346" s="33">
        <v>3341</v>
      </c>
      <c r="BP3346" s="27">
        <v>0.813372439570401</v>
      </c>
      <c r="BQ3346" s="27">
        <v>18952.5783259928</v>
      </c>
      <c r="BR3346" s="27">
        <v>1.36661258773323</v>
      </c>
      <c r="BS3346" s="27">
        <v>39407.944964349</v>
      </c>
      <c r="BU3346">
        <f t="shared" si="208"/>
        <v>103053.287609567</v>
      </c>
      <c r="BV3346">
        <f t="shared" si="209"/>
        <v>165583.943195635</v>
      </c>
      <c r="BW3346" s="9">
        <v>3341</v>
      </c>
      <c r="BX3346">
        <f t="shared" si="210"/>
        <v>0</v>
      </c>
      <c r="BY3346">
        <f t="shared" si="211"/>
        <v>1</v>
      </c>
    </row>
    <row r="3347" spans="1:77">
      <c r="A3347" s="33">
        <v>3342</v>
      </c>
      <c r="BP3347" s="27">
        <v>0.793627581688764</v>
      </c>
      <c r="BQ3347" s="27">
        <v>13740.77290408</v>
      </c>
      <c r="BR3347" s="27">
        <v>1.34953617664782</v>
      </c>
      <c r="BS3347" s="27">
        <v>31361.2598335458</v>
      </c>
      <c r="BU3347">
        <f t="shared" si="208"/>
        <v>105303.364349235</v>
      </c>
      <c r="BV3347">
        <f t="shared" si="209"/>
        <v>171069.166663627</v>
      </c>
      <c r="BW3347" s="9">
        <v>3342</v>
      </c>
      <c r="BX3347">
        <f t="shared" si="210"/>
        <v>0</v>
      </c>
      <c r="BY3347">
        <f t="shared" si="211"/>
        <v>1</v>
      </c>
    </row>
    <row r="3348" spans="1:77">
      <c r="A3348" s="33">
        <v>3343</v>
      </c>
      <c r="BP3348" s="27">
        <v>0.795266618308554</v>
      </c>
      <c r="BQ3348" s="27">
        <v>13301.6524453992</v>
      </c>
      <c r="BR3348" s="27">
        <v>1.37365549827115</v>
      </c>
      <c r="BS3348" s="27">
        <v>30789.0004821679</v>
      </c>
      <c r="BU3348">
        <f t="shared" si="208"/>
        <v>105988.340300884</v>
      </c>
      <c r="BV3348">
        <f t="shared" si="209"/>
        <v>175259.324258504</v>
      </c>
      <c r="BW3348" s="9">
        <v>3343</v>
      </c>
      <c r="BX3348">
        <f t="shared" si="210"/>
        <v>0</v>
      </c>
      <c r="BY3348">
        <f t="shared" si="211"/>
        <v>1</v>
      </c>
    </row>
    <row r="3349" spans="1:77">
      <c r="A3349" s="33">
        <v>3344</v>
      </c>
      <c r="BP3349" s="27">
        <v>0.792945170259242</v>
      </c>
      <c r="BQ3349" s="27">
        <v>14703.5772097934</v>
      </c>
      <c r="BR3349" s="27">
        <v>1.35769569383955</v>
      </c>
      <c r="BS3349" s="27">
        <v>31892.7684484762</v>
      </c>
      <c r="BU3349">
        <f t="shared" si="208"/>
        <v>104238.198329093</v>
      </c>
      <c r="BV3349">
        <f t="shared" si="209"/>
        <v>171761.585627457</v>
      </c>
      <c r="BW3349" s="9">
        <v>3344</v>
      </c>
      <c r="BX3349">
        <f t="shared" si="210"/>
        <v>0</v>
      </c>
      <c r="BY3349">
        <f t="shared" si="211"/>
        <v>1</v>
      </c>
    </row>
    <row r="3350" spans="1:77">
      <c r="A3350" s="33">
        <v>3345</v>
      </c>
      <c r="BP3350" s="27">
        <v>0.858511255728284</v>
      </c>
      <c r="BQ3350" s="27">
        <v>15916.5402925992</v>
      </c>
      <c r="BR3350" s="27">
        <v>1.48068205306648</v>
      </c>
      <c r="BS3350" s="27">
        <v>36909.0182345328</v>
      </c>
      <c r="BU3350">
        <f t="shared" si="208"/>
        <v>112860.148066643</v>
      </c>
      <c r="BV3350">
        <f t="shared" si="209"/>
        <v>185193.28972544</v>
      </c>
      <c r="BW3350" s="9">
        <v>3345</v>
      </c>
      <c r="BX3350">
        <f t="shared" si="210"/>
        <v>0</v>
      </c>
      <c r="BY3350">
        <f t="shared" si="211"/>
        <v>1</v>
      </c>
    </row>
    <row r="3351" spans="1:77">
      <c r="A3351" s="33">
        <v>3346</v>
      </c>
      <c r="BP3351" s="27">
        <v>0.833625303980895</v>
      </c>
      <c r="BQ3351" s="27">
        <v>16326.2134559705</v>
      </c>
      <c r="BR3351" s="27">
        <v>1.46154554296815</v>
      </c>
      <c r="BS3351" s="27">
        <v>34469.1449839803</v>
      </c>
      <c r="BU3351">
        <f t="shared" si="208"/>
        <v>108717.582141164</v>
      </c>
      <c r="BV3351">
        <f t="shared" si="209"/>
        <v>184762.686461243</v>
      </c>
      <c r="BW3351" s="9">
        <v>3346</v>
      </c>
      <c r="BX3351">
        <f t="shared" si="210"/>
        <v>0</v>
      </c>
      <c r="BY3351">
        <f t="shared" si="211"/>
        <v>1</v>
      </c>
    </row>
    <row r="3352" spans="1:77">
      <c r="A3352" s="33">
        <v>3347</v>
      </c>
      <c r="BP3352" s="27">
        <v>0.781016834780166</v>
      </c>
      <c r="BQ3352" s="27">
        <v>13235.9829061801</v>
      </c>
      <c r="BR3352" s="27">
        <v>1.30488242689606</v>
      </c>
      <c r="BS3352" s="27">
        <v>34522.8361410284</v>
      </c>
      <c r="BU3352">
        <f t="shared" si="208"/>
        <v>103916.542310845</v>
      </c>
      <c r="BV3352">
        <f t="shared" si="209"/>
        <v>161209.527893381</v>
      </c>
      <c r="BW3352" s="9">
        <v>3347</v>
      </c>
      <c r="BX3352">
        <f t="shared" si="210"/>
        <v>0</v>
      </c>
      <c r="BY3352">
        <f t="shared" si="211"/>
        <v>1</v>
      </c>
    </row>
    <row r="3353" spans="1:77">
      <c r="A3353" s="33">
        <v>3348</v>
      </c>
      <c r="BP3353" s="27">
        <v>0.871472789560914</v>
      </c>
      <c r="BQ3353" s="27">
        <v>15746.1213751048</v>
      </c>
      <c r="BR3353" s="27">
        <v>1.47370619605093</v>
      </c>
      <c r="BS3353" s="27">
        <v>41490.4743759569</v>
      </c>
      <c r="BU3353">
        <f t="shared" si="208"/>
        <v>114974.797059032</v>
      </c>
      <c r="BV3353">
        <f t="shared" si="209"/>
        <v>179565.455031683</v>
      </c>
      <c r="BW3353" s="9">
        <v>3348</v>
      </c>
      <c r="BX3353">
        <f t="shared" si="210"/>
        <v>0</v>
      </c>
      <c r="BY3353">
        <f t="shared" si="211"/>
        <v>1</v>
      </c>
    </row>
    <row r="3354" spans="1:77">
      <c r="A3354" s="33">
        <v>3349</v>
      </c>
      <c r="BP3354" s="27">
        <v>0.837367778604468</v>
      </c>
      <c r="BQ3354" s="27">
        <v>18027.4466547429</v>
      </c>
      <c r="BR3354" s="27">
        <v>1.41583832698074</v>
      </c>
      <c r="BS3354" s="27">
        <v>44568.403727001</v>
      </c>
      <c r="BU3354">
        <f t="shared" si="208"/>
        <v>107577.720135927</v>
      </c>
      <c r="BV3354">
        <f t="shared" si="209"/>
        <v>167807.34532011</v>
      </c>
      <c r="BW3354" s="9">
        <v>3349</v>
      </c>
      <c r="BX3354">
        <f t="shared" si="210"/>
        <v>0</v>
      </c>
      <c r="BY3354">
        <f t="shared" si="211"/>
        <v>1</v>
      </c>
    </row>
    <row r="3355" spans="1:77">
      <c r="A3355" s="33">
        <v>3350</v>
      </c>
      <c r="BP3355" s="27">
        <v>0.852024540123229</v>
      </c>
      <c r="BQ3355" s="27">
        <v>16008.0913251669</v>
      </c>
      <c r="BR3355" s="27">
        <v>1.47668482311313</v>
      </c>
      <c r="BS3355" s="27">
        <v>35794.7523574031</v>
      </c>
      <c r="BU3355">
        <f t="shared" si="208"/>
        <v>111795.589693317</v>
      </c>
      <c r="BV3355">
        <f t="shared" si="209"/>
        <v>185707.971109566</v>
      </c>
      <c r="BW3355" s="9">
        <v>3350</v>
      </c>
      <c r="BX3355">
        <f t="shared" si="210"/>
        <v>0</v>
      </c>
      <c r="BY3355">
        <f t="shared" si="211"/>
        <v>1</v>
      </c>
    </row>
    <row r="3356" spans="1:77">
      <c r="A3356" s="33">
        <v>3351</v>
      </c>
      <c r="BP3356" s="27">
        <v>0.807515040342975</v>
      </c>
      <c r="BQ3356" s="27">
        <v>15734.805374469</v>
      </c>
      <c r="BR3356" s="27">
        <v>1.39466219933221</v>
      </c>
      <c r="BS3356" s="27">
        <v>38070.6360860778</v>
      </c>
      <c r="BU3356">
        <f t="shared" si="208"/>
        <v>105392.450676977</v>
      </c>
      <c r="BV3356">
        <f t="shared" si="209"/>
        <v>171128.693813754</v>
      </c>
      <c r="BW3356" s="9">
        <v>3351</v>
      </c>
      <c r="BX3356">
        <f t="shared" si="210"/>
        <v>0</v>
      </c>
      <c r="BY3356">
        <f t="shared" si="211"/>
        <v>1</v>
      </c>
    </row>
    <row r="3357" spans="1:77">
      <c r="A3357" s="33">
        <v>3352</v>
      </c>
      <c r="BP3357" s="27">
        <v>0.831746425117647</v>
      </c>
      <c r="BQ3357" s="27">
        <v>16125.2835758626</v>
      </c>
      <c r="BR3357" s="27">
        <v>1.43079496105313</v>
      </c>
      <c r="BS3357" s="27">
        <v>36342.9810691667</v>
      </c>
      <c r="BU3357">
        <f t="shared" si="208"/>
        <v>108636.680191784</v>
      </c>
      <c r="BV3357">
        <f t="shared" si="209"/>
        <v>178276.263088803</v>
      </c>
      <c r="BW3357" s="9">
        <v>3352</v>
      </c>
      <c r="BX3357">
        <f t="shared" si="210"/>
        <v>0</v>
      </c>
      <c r="BY3357">
        <f t="shared" si="211"/>
        <v>1</v>
      </c>
    </row>
    <row r="3358" spans="1:77">
      <c r="A3358" s="33">
        <v>3353</v>
      </c>
      <c r="BP3358" s="27">
        <v>0.804764373862699</v>
      </c>
      <c r="BQ3358" s="27">
        <v>13951.3843798453</v>
      </c>
      <c r="BR3358" s="27">
        <v>1.37890748409479</v>
      </c>
      <c r="BS3358" s="27">
        <v>32988.4202735708</v>
      </c>
      <c r="BU3358">
        <f t="shared" si="208"/>
        <v>106763.27169956</v>
      </c>
      <c r="BV3358">
        <f t="shared" si="209"/>
        <v>173847.702340647</v>
      </c>
      <c r="BW3358" s="9">
        <v>3353</v>
      </c>
      <c r="BX3358">
        <f t="shared" si="210"/>
        <v>0</v>
      </c>
      <c r="BY3358">
        <f t="shared" si="211"/>
        <v>1</v>
      </c>
    </row>
    <row r="3359" spans="1:77">
      <c r="A3359" s="33">
        <v>3354</v>
      </c>
      <c r="BP3359" s="27">
        <v>0.835416658994872</v>
      </c>
      <c r="BQ3359" s="27">
        <v>17967.9599881579</v>
      </c>
      <c r="BR3359" s="27">
        <v>1.4228147548186</v>
      </c>
      <c r="BS3359" s="27">
        <v>45850.6275334325</v>
      </c>
      <c r="BU3359">
        <f t="shared" si="208"/>
        <v>107344.538861073</v>
      </c>
      <c r="BV3359">
        <f t="shared" si="209"/>
        <v>167571.585689357</v>
      </c>
      <c r="BW3359" s="9">
        <v>3354</v>
      </c>
      <c r="BX3359">
        <f t="shared" si="210"/>
        <v>0</v>
      </c>
      <c r="BY3359">
        <f t="shared" si="211"/>
        <v>1</v>
      </c>
    </row>
    <row r="3360" spans="1:77">
      <c r="A3360" s="33">
        <v>3355</v>
      </c>
      <c r="BP3360" s="27">
        <v>0.778927174590487</v>
      </c>
      <c r="BQ3360" s="27">
        <v>14267.7851976145</v>
      </c>
      <c r="BR3360" s="27">
        <v>1.32449694411395</v>
      </c>
      <c r="BS3360" s="27">
        <v>33558.2796644337</v>
      </c>
      <c r="BU3360">
        <f t="shared" si="208"/>
        <v>102571.290990959</v>
      </c>
      <c r="BV3360">
        <f t="shared" si="209"/>
        <v>165116.261952659</v>
      </c>
      <c r="BW3360" s="9">
        <v>3355</v>
      </c>
      <c r="BX3360">
        <f t="shared" si="210"/>
        <v>0</v>
      </c>
      <c r="BY3360">
        <f t="shared" si="211"/>
        <v>1</v>
      </c>
    </row>
    <row r="3361" spans="1:77">
      <c r="A3361" s="33">
        <v>3356</v>
      </c>
      <c r="BP3361" s="27">
        <v>0.798721379696803</v>
      </c>
      <c r="BQ3361" s="27">
        <v>13472.0262128436</v>
      </c>
      <c r="BR3361" s="27">
        <v>1.36052976701017</v>
      </c>
      <c r="BS3361" s="27">
        <v>31884.7025752776</v>
      </c>
      <c r="BU3361">
        <f t="shared" si="208"/>
        <v>106336.180741677</v>
      </c>
      <c r="BV3361">
        <f t="shared" si="209"/>
        <v>172194.762476248</v>
      </c>
      <c r="BW3361" s="9">
        <v>3356</v>
      </c>
      <c r="BX3361">
        <f t="shared" si="210"/>
        <v>0</v>
      </c>
      <c r="BY3361">
        <f t="shared" si="211"/>
        <v>1</v>
      </c>
    </row>
    <row r="3362" spans="1:77">
      <c r="A3362" s="33">
        <v>3357</v>
      </c>
      <c r="BP3362" s="27">
        <v>0.744081015744429</v>
      </c>
      <c r="BQ3362" s="27">
        <v>15596.0501711773</v>
      </c>
      <c r="BR3362" s="27">
        <v>1.28135716962728</v>
      </c>
      <c r="BS3362" s="27">
        <v>36912.507807565</v>
      </c>
      <c r="BU3362">
        <f t="shared" si="208"/>
        <v>96016.102190487</v>
      </c>
      <c r="BV3362">
        <f t="shared" si="209"/>
        <v>155291.067636528</v>
      </c>
      <c r="BW3362" s="9">
        <v>3357</v>
      </c>
      <c r="BX3362">
        <f t="shared" si="210"/>
        <v>0</v>
      </c>
      <c r="BY3362">
        <f t="shared" si="211"/>
        <v>1</v>
      </c>
    </row>
    <row r="3363" spans="1:77">
      <c r="A3363" s="33">
        <v>3358</v>
      </c>
      <c r="BP3363" s="27">
        <v>0.832123241899378</v>
      </c>
      <c r="BQ3363" s="27">
        <v>11818.2873203153</v>
      </c>
      <c r="BR3363" s="27">
        <v>1.43980530676768</v>
      </c>
      <c r="BS3363" s="27">
        <v>28599.9331974825</v>
      </c>
      <c r="BU3363">
        <f t="shared" si="208"/>
        <v>113000.198964591</v>
      </c>
      <c r="BV3363">
        <f t="shared" si="209"/>
        <v>187370.862817669</v>
      </c>
      <c r="BW3363" s="9">
        <v>3358</v>
      </c>
      <c r="BX3363">
        <f t="shared" si="210"/>
        <v>0</v>
      </c>
      <c r="BY3363">
        <f t="shared" si="211"/>
        <v>1</v>
      </c>
    </row>
    <row r="3364" spans="1:77">
      <c r="A3364" s="33">
        <v>3359</v>
      </c>
      <c r="BP3364" s="27">
        <v>0.813661585242026</v>
      </c>
      <c r="BQ3364" s="27">
        <v>22772.867824002</v>
      </c>
      <c r="BR3364" s="27">
        <v>1.42320695539984</v>
      </c>
      <c r="BS3364" s="27">
        <v>43391.5328458892</v>
      </c>
      <c r="BU3364">
        <f t="shared" si="208"/>
        <v>99276.3699623019</v>
      </c>
      <c r="BV3364">
        <f t="shared" si="209"/>
        <v>170089.510464087</v>
      </c>
      <c r="BW3364" s="9">
        <v>3359</v>
      </c>
      <c r="BX3364">
        <f t="shared" si="210"/>
        <v>0</v>
      </c>
      <c r="BY3364">
        <f t="shared" si="211"/>
        <v>1</v>
      </c>
    </row>
    <row r="3365" spans="1:77">
      <c r="A3365" s="33">
        <v>3360</v>
      </c>
      <c r="BP3365" s="27">
        <v>0.828575665374693</v>
      </c>
      <c r="BQ3365" s="27">
        <v>14629.4964454462</v>
      </c>
      <c r="BR3365" s="27">
        <v>1.42874795428122</v>
      </c>
      <c r="BS3365" s="27">
        <v>29625.7963858883</v>
      </c>
      <c r="BU3365">
        <f t="shared" si="208"/>
        <v>109656.853360758</v>
      </c>
      <c r="BV3365">
        <f t="shared" si="209"/>
        <v>184686.396756295</v>
      </c>
      <c r="BW3365" s="9">
        <v>3360</v>
      </c>
      <c r="BX3365">
        <f t="shared" si="210"/>
        <v>0</v>
      </c>
      <c r="BY3365">
        <f t="shared" si="211"/>
        <v>1</v>
      </c>
    </row>
    <row r="3366" spans="1:77">
      <c r="A3366" s="33">
        <v>3361</v>
      </c>
      <c r="BP3366" s="27">
        <v>0.839717810629064</v>
      </c>
      <c r="BQ3366" s="27">
        <v>14469.4963559658</v>
      </c>
      <c r="BR3366" s="27">
        <v>1.44027517597658</v>
      </c>
      <c r="BS3366" s="27">
        <v>34356.6683615625</v>
      </c>
      <c r="BU3366">
        <f t="shared" si="208"/>
        <v>111488.175238394</v>
      </c>
      <c r="BV3366">
        <f t="shared" si="209"/>
        <v>181684.608034925</v>
      </c>
      <c r="BW3366" s="9">
        <v>3361</v>
      </c>
      <c r="BX3366">
        <f t="shared" si="210"/>
        <v>0</v>
      </c>
      <c r="BY3366">
        <f t="shared" si="211"/>
        <v>1</v>
      </c>
    </row>
    <row r="3367" spans="1:77">
      <c r="A3367" s="33">
        <v>3362</v>
      </c>
      <c r="BP3367" s="27">
        <v>0.820408739923593</v>
      </c>
      <c r="BQ3367" s="27">
        <v>10791.2782657005</v>
      </c>
      <c r="BR3367" s="27">
        <v>1.4027639815228</v>
      </c>
      <c r="BS3367" s="27">
        <v>27513.6811637552</v>
      </c>
      <c r="BU3367">
        <f t="shared" si="208"/>
        <v>112270.032722838</v>
      </c>
      <c r="BV3367">
        <f t="shared" si="209"/>
        <v>182900.916064664</v>
      </c>
      <c r="BW3367" s="9">
        <v>3362</v>
      </c>
      <c r="BX3367">
        <f t="shared" si="210"/>
        <v>0</v>
      </c>
      <c r="BY3367">
        <f t="shared" si="211"/>
        <v>1</v>
      </c>
    </row>
    <row r="3368" spans="1:77">
      <c r="A3368" s="33">
        <v>3363</v>
      </c>
      <c r="BP3368" s="27">
        <v>0.794552191039409</v>
      </c>
      <c r="BQ3368" s="27">
        <v>13970.2002376964</v>
      </c>
      <c r="BR3368" s="27">
        <v>1.37980236409501</v>
      </c>
      <c r="BS3368" s="27">
        <v>32188.4952426638</v>
      </c>
      <c r="BU3368">
        <f t="shared" si="208"/>
        <v>105212.628418215</v>
      </c>
      <c r="BV3368">
        <f t="shared" si="209"/>
        <v>174781.859371587</v>
      </c>
      <c r="BW3368" s="9">
        <v>3363</v>
      </c>
      <c r="BX3368">
        <f t="shared" si="210"/>
        <v>0</v>
      </c>
      <c r="BY3368">
        <f t="shared" si="211"/>
        <v>1</v>
      </c>
    </row>
    <row r="3369" spans="1:77">
      <c r="A3369" s="33">
        <v>3364</v>
      </c>
      <c r="BP3369" s="27">
        <v>0.792287063436956</v>
      </c>
      <c r="BQ3369" s="27">
        <v>13004.3240385218</v>
      </c>
      <c r="BR3369" s="27">
        <v>1.33909427603884</v>
      </c>
      <c r="BS3369" s="27">
        <v>36435.1382294642</v>
      </c>
      <c r="BU3369">
        <f t="shared" si="208"/>
        <v>105838.735477022</v>
      </c>
      <c r="BV3369">
        <f t="shared" si="209"/>
        <v>164429.003176362</v>
      </c>
      <c r="BW3369" s="9">
        <v>3364</v>
      </c>
      <c r="BX3369">
        <f t="shared" si="210"/>
        <v>0</v>
      </c>
      <c r="BY3369">
        <f t="shared" si="211"/>
        <v>1</v>
      </c>
    </row>
    <row r="3370" spans="1:77">
      <c r="A3370" s="33">
        <v>3365</v>
      </c>
      <c r="BP3370" s="27">
        <v>0.801524610589724</v>
      </c>
      <c r="BQ3370" s="27">
        <v>15297.261121359</v>
      </c>
      <c r="BR3370" s="27">
        <v>1.3583813690096</v>
      </c>
      <c r="BS3370" s="27">
        <v>34148.1621982868</v>
      </c>
      <c r="BU3370">
        <f t="shared" si="208"/>
        <v>104931.4304671</v>
      </c>
      <c r="BV3370">
        <f t="shared" si="209"/>
        <v>169609.043153153</v>
      </c>
      <c r="BW3370" s="9">
        <v>3365</v>
      </c>
      <c r="BX3370">
        <f t="shared" si="210"/>
        <v>0</v>
      </c>
      <c r="BY3370">
        <f t="shared" si="211"/>
        <v>1</v>
      </c>
    </row>
    <row r="3371" spans="1:77">
      <c r="A3371" s="33">
        <v>3366</v>
      </c>
      <c r="BP3371" s="27">
        <v>0.792391618913888</v>
      </c>
      <c r="BQ3371" s="27">
        <v>11087.9612460564</v>
      </c>
      <c r="BR3371" s="27">
        <v>1.34251883364598</v>
      </c>
      <c r="BS3371" s="27">
        <v>27564.8485870628</v>
      </c>
      <c r="BU3371">
        <f t="shared" si="208"/>
        <v>107770.781591027</v>
      </c>
      <c r="BV3371">
        <f t="shared" si="209"/>
        <v>173812.976459834</v>
      </c>
      <c r="BW3371" s="9">
        <v>3366</v>
      </c>
      <c r="BX3371">
        <f t="shared" si="210"/>
        <v>0</v>
      </c>
      <c r="BY3371">
        <f t="shared" si="211"/>
        <v>1</v>
      </c>
    </row>
    <row r="3372" spans="1:77">
      <c r="A3372" s="33">
        <v>3367</v>
      </c>
      <c r="BP3372" s="27">
        <v>0.762376252274719</v>
      </c>
      <c r="BQ3372" s="27">
        <v>15817.0296890148</v>
      </c>
      <c r="BR3372" s="27">
        <v>1.31430671974749</v>
      </c>
      <c r="BS3372" s="27">
        <v>36129.0077975553</v>
      </c>
      <c r="BU3372">
        <f t="shared" si="208"/>
        <v>98539.408152193</v>
      </c>
      <c r="BV3372">
        <f t="shared" si="209"/>
        <v>161017.000164568</v>
      </c>
      <c r="BW3372" s="9">
        <v>3367</v>
      </c>
      <c r="BX3372">
        <f t="shared" si="210"/>
        <v>0</v>
      </c>
      <c r="BY3372">
        <f t="shared" si="211"/>
        <v>1</v>
      </c>
    </row>
    <row r="3373" spans="1:77">
      <c r="A3373" s="33">
        <v>3368</v>
      </c>
      <c r="BP3373" s="27">
        <v>0.801948748347059</v>
      </c>
      <c r="BQ3373" s="27">
        <v>13632.6666547154</v>
      </c>
      <c r="BR3373" s="27">
        <v>1.35822936952789</v>
      </c>
      <c r="BS3373" s="27">
        <v>36251.5552751926</v>
      </c>
      <c r="BU3373">
        <f t="shared" si="208"/>
        <v>106659.645597343</v>
      </c>
      <c r="BV3373">
        <f t="shared" si="209"/>
        <v>167482.850153991</v>
      </c>
      <c r="BW3373" s="9">
        <v>3368</v>
      </c>
      <c r="BX3373">
        <f t="shared" si="210"/>
        <v>0</v>
      </c>
      <c r="BY3373">
        <f t="shared" si="211"/>
        <v>1</v>
      </c>
    </row>
    <row r="3374" spans="1:77">
      <c r="A3374" s="33">
        <v>3369</v>
      </c>
      <c r="BP3374" s="27">
        <v>0.803707689924145</v>
      </c>
      <c r="BQ3374" s="27">
        <v>13518.1204691559</v>
      </c>
      <c r="BR3374" s="27">
        <v>1.37706058493926</v>
      </c>
      <c r="BS3374" s="27">
        <v>33468.6383442085</v>
      </c>
      <c r="BU3374">
        <f t="shared" si="208"/>
        <v>107038.033019466</v>
      </c>
      <c r="BV3374">
        <f t="shared" si="209"/>
        <v>173090.449396681</v>
      </c>
      <c r="BW3374" s="9">
        <v>3369</v>
      </c>
      <c r="BX3374">
        <f t="shared" si="210"/>
        <v>0</v>
      </c>
      <c r="BY3374">
        <f t="shared" si="211"/>
        <v>1</v>
      </c>
    </row>
    <row r="3375" spans="1:77">
      <c r="A3375" s="33">
        <v>3370</v>
      </c>
      <c r="BP3375" s="27">
        <v>0.785089404051323</v>
      </c>
      <c r="BQ3375" s="27">
        <v>12077.9849287338</v>
      </c>
      <c r="BR3375" s="27">
        <v>1.34548328048188</v>
      </c>
      <c r="BS3375" s="27">
        <v>29338.6967087048</v>
      </c>
      <c r="BU3375">
        <f t="shared" si="208"/>
        <v>105685.425678965</v>
      </c>
      <c r="BV3375">
        <f t="shared" si="209"/>
        <v>172483.795363578</v>
      </c>
      <c r="BW3375" s="9">
        <v>3370</v>
      </c>
      <c r="BX3375">
        <f t="shared" si="210"/>
        <v>0</v>
      </c>
      <c r="BY3375">
        <f t="shared" si="211"/>
        <v>1</v>
      </c>
    </row>
    <row r="3376" spans="1:77">
      <c r="A3376" s="33">
        <v>3371</v>
      </c>
      <c r="BP3376" s="27">
        <v>0.797828960897797</v>
      </c>
      <c r="BQ3376" s="27">
        <v>16969.4952304133</v>
      </c>
      <c r="BR3376" s="27">
        <v>1.35894155666906</v>
      </c>
      <c r="BS3376" s="27">
        <v>37912.5852577677</v>
      </c>
      <c r="BU3376">
        <f t="shared" si="208"/>
        <v>102704.848904256</v>
      </c>
      <c r="BV3376">
        <f t="shared" si="209"/>
        <v>165928.648242591</v>
      </c>
      <c r="BW3376" s="9">
        <v>3371</v>
      </c>
      <c r="BX3376">
        <f t="shared" si="210"/>
        <v>0</v>
      </c>
      <c r="BY3376">
        <f t="shared" si="211"/>
        <v>1</v>
      </c>
    </row>
    <row r="3377" spans="1:77">
      <c r="A3377" s="33">
        <v>3372</v>
      </c>
      <c r="BP3377" s="27">
        <v>0.810921465319591</v>
      </c>
      <c r="BQ3377" s="27">
        <v>13153.0524207951</v>
      </c>
      <c r="BR3377" s="27">
        <v>1.40896290968203</v>
      </c>
      <c r="BS3377" s="27">
        <v>34907.8869056254</v>
      </c>
      <c r="BU3377">
        <f t="shared" si="208"/>
        <v>108485.167377144</v>
      </c>
      <c r="BV3377">
        <f t="shared" si="209"/>
        <v>176436.549546679</v>
      </c>
      <c r="BW3377" s="9">
        <v>3372</v>
      </c>
      <c r="BX3377">
        <f t="shared" si="210"/>
        <v>0</v>
      </c>
      <c r="BY3377">
        <f t="shared" si="211"/>
        <v>1</v>
      </c>
    </row>
    <row r="3378" spans="1:77">
      <c r="A3378" s="33">
        <v>3373</v>
      </c>
      <c r="BP3378" s="27">
        <v>0.83252258042208</v>
      </c>
      <c r="BQ3378" s="27">
        <v>12554.0697361733</v>
      </c>
      <c r="BR3378" s="27">
        <v>1.46004096498256</v>
      </c>
      <c r="BS3378" s="27">
        <v>30225.6233610746</v>
      </c>
      <c r="BU3378">
        <f t="shared" si="208"/>
        <v>112324.317327139</v>
      </c>
      <c r="BV3378">
        <f t="shared" si="209"/>
        <v>188780.52138631</v>
      </c>
      <c r="BW3378" s="9">
        <v>3373</v>
      </c>
      <c r="BX3378">
        <f t="shared" si="210"/>
        <v>0</v>
      </c>
      <c r="BY3378">
        <f t="shared" si="211"/>
        <v>1</v>
      </c>
    </row>
    <row r="3379" spans="1:77">
      <c r="A3379" s="33">
        <v>3374</v>
      </c>
      <c r="BP3379" s="27">
        <v>0.790212898420797</v>
      </c>
      <c r="BQ3379" s="27">
        <v>12471.3483165707</v>
      </c>
      <c r="BR3379" s="27">
        <v>1.35356071456176</v>
      </c>
      <c r="BS3379" s="27">
        <v>33037.6685953683</v>
      </c>
      <c r="BU3379">
        <f t="shared" si="208"/>
        <v>106060.586446549</v>
      </c>
      <c r="BV3379">
        <f t="shared" si="209"/>
        <v>169996.438588895</v>
      </c>
      <c r="BW3379" s="9">
        <v>3374</v>
      </c>
      <c r="BX3379">
        <f t="shared" si="210"/>
        <v>0</v>
      </c>
      <c r="BY3379">
        <f t="shared" si="211"/>
        <v>1</v>
      </c>
    </row>
    <row r="3380" spans="1:77">
      <c r="A3380" s="33">
        <v>3375</v>
      </c>
      <c r="BP3380" s="27">
        <v>0.742582108594405</v>
      </c>
      <c r="BQ3380" s="27">
        <v>18669.5249331736</v>
      </c>
      <c r="BR3380" s="27">
        <v>1.26297794864391</v>
      </c>
      <c r="BS3380" s="27">
        <v>40831.5155219265</v>
      </c>
      <c r="BU3380">
        <f t="shared" si="208"/>
        <v>92717.7913559871</v>
      </c>
      <c r="BV3380">
        <f t="shared" si="209"/>
        <v>148615.17677466</v>
      </c>
      <c r="BW3380" s="9">
        <v>3375</v>
      </c>
      <c r="BX3380">
        <f t="shared" si="210"/>
        <v>0</v>
      </c>
      <c r="BY3380">
        <f t="shared" si="211"/>
        <v>1</v>
      </c>
    </row>
    <row r="3381" spans="1:77">
      <c r="A3381" s="33">
        <v>3376</v>
      </c>
      <c r="BP3381" s="27">
        <v>0.775396499543443</v>
      </c>
      <c r="BQ3381" s="27">
        <v>11914.3095673587</v>
      </c>
      <c r="BR3381" s="27">
        <v>1.33129616618536</v>
      </c>
      <c r="BS3381" s="27">
        <v>30700.7169528335</v>
      </c>
      <c r="BU3381">
        <f t="shared" si="208"/>
        <v>104395.165364158</v>
      </c>
      <c r="BV3381">
        <f t="shared" si="209"/>
        <v>168993.70797497</v>
      </c>
      <c r="BW3381" s="9">
        <v>3376</v>
      </c>
      <c r="BX3381">
        <f t="shared" si="210"/>
        <v>0</v>
      </c>
      <c r="BY3381">
        <f t="shared" si="211"/>
        <v>1</v>
      </c>
    </row>
    <row r="3382" spans="1:77">
      <c r="A3382" s="33">
        <v>3377</v>
      </c>
      <c r="BP3382" s="27">
        <v>0.82047438219572</v>
      </c>
      <c r="BQ3382" s="27">
        <v>14055.1207971819</v>
      </c>
      <c r="BR3382" s="27">
        <v>1.42515839383032</v>
      </c>
      <c r="BS3382" s="27">
        <v>40625.4152795064</v>
      </c>
      <c r="BU3382">
        <f t="shared" si="208"/>
        <v>109016.036532176</v>
      </c>
      <c r="BV3382">
        <f t="shared" si="209"/>
        <v>173148.343795041</v>
      </c>
      <c r="BW3382" s="9">
        <v>3377</v>
      </c>
      <c r="BX3382">
        <f t="shared" si="210"/>
        <v>0</v>
      </c>
      <c r="BY3382">
        <f t="shared" si="211"/>
        <v>1</v>
      </c>
    </row>
    <row r="3383" spans="1:77">
      <c r="A3383" s="33">
        <v>3378</v>
      </c>
      <c r="BP3383" s="27">
        <v>0.82785090018326</v>
      </c>
      <c r="BQ3383" s="27">
        <v>14200.3186420595</v>
      </c>
      <c r="BR3383" s="27">
        <v>1.44307888756662</v>
      </c>
      <c r="BS3383" s="27">
        <v>40382.0421292567</v>
      </c>
      <c r="BU3383">
        <f t="shared" si="208"/>
        <v>109977.316385429</v>
      </c>
      <c r="BV3383">
        <f t="shared" si="209"/>
        <v>176079.791005737</v>
      </c>
      <c r="BW3383" s="9">
        <v>3378</v>
      </c>
      <c r="BX3383">
        <f t="shared" si="210"/>
        <v>0</v>
      </c>
      <c r="BY3383">
        <f t="shared" si="211"/>
        <v>1</v>
      </c>
    </row>
    <row r="3384" spans="1:77">
      <c r="A3384" s="33">
        <v>3379</v>
      </c>
      <c r="BP3384" s="27">
        <v>0.790318194955592</v>
      </c>
      <c r="BQ3384" s="27">
        <v>14004.0479121048</v>
      </c>
      <c r="BR3384" s="27">
        <v>1.3437665118962</v>
      </c>
      <c r="BS3384" s="27">
        <v>35358.6004043126</v>
      </c>
      <c r="BU3384">
        <f t="shared" si="208"/>
        <v>104543.681331234</v>
      </c>
      <c r="BV3384">
        <f t="shared" si="209"/>
        <v>166206.376380118</v>
      </c>
      <c r="BW3384" s="9">
        <v>3379</v>
      </c>
      <c r="BX3384">
        <f t="shared" si="210"/>
        <v>0</v>
      </c>
      <c r="BY3384">
        <f t="shared" si="211"/>
        <v>1</v>
      </c>
    </row>
    <row r="3385" spans="1:77">
      <c r="A3385" s="33">
        <v>3380</v>
      </c>
      <c r="BP3385" s="27">
        <v>0.778660203120784</v>
      </c>
      <c r="BQ3385" s="27">
        <v>14761.9026130091</v>
      </c>
      <c r="BR3385" s="27">
        <v>1.31347743944889</v>
      </c>
      <c r="BS3385" s="27">
        <v>36197.9522783953</v>
      </c>
      <c r="BU3385">
        <f t="shared" si="208"/>
        <v>102037.127855108</v>
      </c>
      <c r="BV3385">
        <f t="shared" si="209"/>
        <v>160823.663638938</v>
      </c>
      <c r="BW3385" s="9">
        <v>3380</v>
      </c>
      <c r="BX3385">
        <f t="shared" si="210"/>
        <v>0</v>
      </c>
      <c r="BY3385">
        <f t="shared" si="211"/>
        <v>1</v>
      </c>
    </row>
    <row r="3386" spans="1:77">
      <c r="A3386" s="33">
        <v>3381</v>
      </c>
      <c r="BP3386" s="27">
        <v>0.841171770318439</v>
      </c>
      <c r="BQ3386" s="27">
        <v>13030.9240458704</v>
      </c>
      <c r="BR3386" s="27">
        <v>1.45569640073141</v>
      </c>
      <c r="BS3386" s="27">
        <v>31445.9300009353</v>
      </c>
      <c r="BU3386">
        <f t="shared" si="208"/>
        <v>113144.841501895</v>
      </c>
      <c r="BV3386">
        <f t="shared" si="209"/>
        <v>186908.530108777</v>
      </c>
      <c r="BW3386" s="9">
        <v>3381</v>
      </c>
      <c r="BX3386">
        <f t="shared" si="210"/>
        <v>0</v>
      </c>
      <c r="BY3386">
        <f t="shared" si="211"/>
        <v>1</v>
      </c>
    </row>
    <row r="3387" spans="1:77">
      <c r="A3387" s="33">
        <v>3382</v>
      </c>
      <c r="BP3387" s="27">
        <v>0.824696404410577</v>
      </c>
      <c r="BQ3387" s="27">
        <v>16061.2320287266</v>
      </c>
      <c r="BR3387" s="27">
        <v>1.44956695742916</v>
      </c>
      <c r="BS3387" s="27">
        <v>38289.6354213482</v>
      </c>
      <c r="BU3387">
        <f t="shared" si="208"/>
        <v>107643.22863286</v>
      </c>
      <c r="BV3387">
        <f t="shared" si="209"/>
        <v>179145.408193026</v>
      </c>
      <c r="BW3387" s="9">
        <v>3382</v>
      </c>
      <c r="BX3387">
        <f t="shared" si="210"/>
        <v>0</v>
      </c>
      <c r="BY3387">
        <f t="shared" si="211"/>
        <v>1</v>
      </c>
    </row>
    <row r="3388" spans="1:77">
      <c r="A3388" s="33">
        <v>3383</v>
      </c>
      <c r="BP3388" s="27">
        <v>0.838898631432452</v>
      </c>
      <c r="BQ3388" s="27">
        <v>10108.0417684171</v>
      </c>
      <c r="BR3388" s="27">
        <v>1.43234955150384</v>
      </c>
      <c r="BS3388" s="27">
        <v>31104.1364306922</v>
      </c>
      <c r="BU3388">
        <f t="shared" si="208"/>
        <v>115726.752946451</v>
      </c>
      <c r="BV3388">
        <f t="shared" si="209"/>
        <v>183748.296294884</v>
      </c>
      <c r="BW3388" s="9">
        <v>3383</v>
      </c>
      <c r="BX3388">
        <f t="shared" si="210"/>
        <v>0</v>
      </c>
      <c r="BY3388">
        <f t="shared" si="211"/>
        <v>1</v>
      </c>
    </row>
    <row r="3389" spans="1:77">
      <c r="A3389" s="33">
        <v>3384</v>
      </c>
      <c r="BP3389" s="27">
        <v>0.770190040333918</v>
      </c>
      <c r="BQ3389" s="27">
        <v>13394.2422766381</v>
      </c>
      <c r="BR3389" s="27">
        <v>1.34720500005841</v>
      </c>
      <c r="BS3389" s="27">
        <v>33261.0309529679</v>
      </c>
      <c r="BU3389">
        <f t="shared" si="208"/>
        <v>102134.26377345</v>
      </c>
      <c r="BV3389">
        <f t="shared" si="209"/>
        <v>168819.719055793</v>
      </c>
      <c r="BW3389" s="9">
        <v>3384</v>
      </c>
      <c r="BX3389">
        <f t="shared" si="210"/>
        <v>0</v>
      </c>
      <c r="BY3389">
        <f t="shared" si="211"/>
        <v>1</v>
      </c>
    </row>
    <row r="3390" spans="1:77">
      <c r="A3390" s="33">
        <v>3385</v>
      </c>
      <c r="BP3390" s="27">
        <v>0.762395154230447</v>
      </c>
      <c r="BQ3390" s="27">
        <v>15683.4093909593</v>
      </c>
      <c r="BR3390" s="27">
        <v>1.30060445127012</v>
      </c>
      <c r="BS3390" s="27">
        <v>43939.0686467377</v>
      </c>
      <c r="BU3390">
        <f t="shared" si="208"/>
        <v>98675.8637436077</v>
      </c>
      <c r="BV3390">
        <f t="shared" si="209"/>
        <v>151151.59904378</v>
      </c>
      <c r="BW3390" s="9">
        <v>3385</v>
      </c>
      <c r="BX3390">
        <f t="shared" si="210"/>
        <v>0</v>
      </c>
      <c r="BY3390">
        <f t="shared" si="211"/>
        <v>1</v>
      </c>
    </row>
    <row r="3391" spans="1:77">
      <c r="A3391" s="33">
        <v>3386</v>
      </c>
      <c r="BP3391" s="27">
        <v>0.800334500576541</v>
      </c>
      <c r="BQ3391" s="27">
        <v>15302.8698456391</v>
      </c>
      <c r="BR3391" s="27">
        <v>1.35203304308044</v>
      </c>
      <c r="BS3391" s="27">
        <v>34742.4157842203</v>
      </c>
      <c r="BU3391">
        <f t="shared" si="208"/>
        <v>104747.305240842</v>
      </c>
      <c r="BV3391">
        <f t="shared" si="209"/>
        <v>168062.540677845</v>
      </c>
      <c r="BW3391" s="9">
        <v>3386</v>
      </c>
      <c r="BX3391">
        <f t="shared" si="210"/>
        <v>0</v>
      </c>
      <c r="BY3391">
        <f t="shared" si="211"/>
        <v>1</v>
      </c>
    </row>
    <row r="3392" spans="1:77">
      <c r="A3392" s="33">
        <v>3387</v>
      </c>
      <c r="BP3392" s="27">
        <v>0.741656216677251</v>
      </c>
      <c r="BQ3392" s="27">
        <v>16434.5335349972</v>
      </c>
      <c r="BR3392" s="27">
        <v>1.24373911934345</v>
      </c>
      <c r="BS3392" s="27">
        <v>36421.38107221</v>
      </c>
      <c r="BU3392">
        <f t="shared" si="208"/>
        <v>94813.8989665904</v>
      </c>
      <c r="BV3392">
        <f t="shared" si="209"/>
        <v>150139.486829307</v>
      </c>
      <c r="BW3392" s="9">
        <v>3387</v>
      </c>
      <c r="BX3392">
        <f t="shared" si="210"/>
        <v>0</v>
      </c>
      <c r="BY3392">
        <f t="shared" si="211"/>
        <v>1</v>
      </c>
    </row>
    <row r="3393" spans="1:77">
      <c r="A3393" s="33">
        <v>3388</v>
      </c>
      <c r="BP3393" s="27">
        <v>0.817441586362807</v>
      </c>
      <c r="BQ3393" s="27">
        <v>11269.4180024338</v>
      </c>
      <c r="BR3393" s="27">
        <v>1.39284348830847</v>
      </c>
      <c r="BS3393" s="27">
        <v>28388.5760170719</v>
      </c>
      <c r="BU3393">
        <f t="shared" si="208"/>
        <v>111346.819951987</v>
      </c>
      <c r="BV3393">
        <f t="shared" si="209"/>
        <v>180537.947229199</v>
      </c>
      <c r="BW3393" s="9">
        <v>3388</v>
      </c>
      <c r="BX3393">
        <f t="shared" si="210"/>
        <v>0</v>
      </c>
      <c r="BY3393">
        <f t="shared" si="211"/>
        <v>1</v>
      </c>
    </row>
    <row r="3394" spans="1:77">
      <c r="A3394" s="33">
        <v>3389</v>
      </c>
      <c r="BP3394" s="27">
        <v>0.768256301475374</v>
      </c>
      <c r="BQ3394" s="27">
        <v>17367.4103555311</v>
      </c>
      <c r="BR3394" s="27">
        <v>1.32492931082951</v>
      </c>
      <c r="BS3394" s="27">
        <v>39399.7090098762</v>
      </c>
      <c r="BU3394">
        <f t="shared" si="208"/>
        <v>97871.034865775</v>
      </c>
      <c r="BV3394">
        <f t="shared" si="209"/>
        <v>159339.687614551</v>
      </c>
      <c r="BW3394" s="9">
        <v>3389</v>
      </c>
      <c r="BX3394">
        <f t="shared" si="210"/>
        <v>0</v>
      </c>
      <c r="BY3394">
        <f t="shared" si="211"/>
        <v>1</v>
      </c>
    </row>
    <row r="3395" spans="1:77">
      <c r="A3395" s="33">
        <v>3390</v>
      </c>
      <c r="BP3395" s="27">
        <v>0.791404259140591</v>
      </c>
      <c r="BQ3395" s="27">
        <v>11066.7180235228</v>
      </c>
      <c r="BR3395" s="27">
        <v>1.35567008128981</v>
      </c>
      <c r="BS3395" s="27">
        <v>28310.3938387766</v>
      </c>
      <c r="BU3395">
        <f t="shared" si="208"/>
        <v>107643.920847566</v>
      </c>
      <c r="BV3395">
        <f t="shared" si="209"/>
        <v>175040.118354695</v>
      </c>
      <c r="BW3395" s="9">
        <v>3390</v>
      </c>
      <c r="BX3395">
        <f t="shared" si="210"/>
        <v>0</v>
      </c>
      <c r="BY3395">
        <f t="shared" si="211"/>
        <v>1</v>
      </c>
    </row>
    <row r="3396" spans="1:77">
      <c r="A3396" s="33">
        <v>3391</v>
      </c>
      <c r="BP3396" s="27">
        <v>0.751289665708702</v>
      </c>
      <c r="BQ3396" s="27">
        <v>10787.637639164</v>
      </c>
      <c r="BR3396" s="27">
        <v>1.24979623466183</v>
      </c>
      <c r="BS3396" s="27">
        <v>27436.2598894522</v>
      </c>
      <c r="BU3396">
        <f t="shared" si="208"/>
        <v>101905.812217141</v>
      </c>
      <c r="BV3396">
        <f t="shared" si="209"/>
        <v>160033.175309822</v>
      </c>
      <c r="BW3396" s="9">
        <v>3391</v>
      </c>
      <c r="BX3396">
        <f t="shared" si="210"/>
        <v>0</v>
      </c>
      <c r="BY3396">
        <f t="shared" si="211"/>
        <v>1</v>
      </c>
    </row>
    <row r="3397" spans="1:77">
      <c r="A3397" s="33">
        <v>3392</v>
      </c>
      <c r="BP3397" s="27">
        <v>0.853905762915569</v>
      </c>
      <c r="BQ3397" s="27">
        <v>11616.837570988</v>
      </c>
      <c r="BR3397" s="27">
        <v>1.44868416637202</v>
      </c>
      <c r="BS3397" s="27">
        <v>30288.8470003449</v>
      </c>
      <c r="BU3397">
        <f t="shared" si="208"/>
        <v>116469.026866347</v>
      </c>
      <c r="BV3397">
        <f t="shared" si="209"/>
        <v>187013.777955459</v>
      </c>
      <c r="BW3397" s="9">
        <v>3392</v>
      </c>
      <c r="BX3397">
        <f t="shared" si="210"/>
        <v>0</v>
      </c>
      <c r="BY3397">
        <f t="shared" si="211"/>
        <v>1</v>
      </c>
    </row>
    <row r="3398" spans="1:77">
      <c r="A3398" s="33">
        <v>3393</v>
      </c>
      <c r="BP3398" s="27">
        <v>0.78832962242675</v>
      </c>
      <c r="BQ3398" s="27">
        <v>12374.606751788</v>
      </c>
      <c r="BR3398" s="27">
        <v>1.35659358158262</v>
      </c>
      <c r="BS3398" s="27">
        <v>29025.2826769364</v>
      </c>
      <c r="BU3398">
        <f t="shared" si="208"/>
        <v>105874.836612225</v>
      </c>
      <c r="BV3398">
        <f t="shared" si="209"/>
        <v>174463.754560456</v>
      </c>
      <c r="BW3398" s="9">
        <v>3393</v>
      </c>
      <c r="BX3398">
        <f t="shared" si="210"/>
        <v>0</v>
      </c>
      <c r="BY3398">
        <f t="shared" si="211"/>
        <v>1</v>
      </c>
    </row>
    <row r="3399" spans="1:77">
      <c r="A3399" s="33">
        <v>3394</v>
      </c>
      <c r="BP3399" s="27">
        <v>0.814270534847776</v>
      </c>
      <c r="BQ3399" s="27">
        <v>14416.1759511914</v>
      </c>
      <c r="BR3399" s="27">
        <v>1.39798040839607</v>
      </c>
      <c r="BS3399" s="27">
        <v>39799.5043612537</v>
      </c>
      <c r="BU3399">
        <f t="shared" ref="BU3399:BU3462" si="212">BP3399*$BV$1-BQ3399</f>
        <v>107724.404275975</v>
      </c>
      <c r="BV3399">
        <f t="shared" ref="BV3399:BV3462" si="213">BR3399*$BV$1-BS3399</f>
        <v>169897.556898157</v>
      </c>
      <c r="BW3399" s="9">
        <v>3394</v>
      </c>
      <c r="BX3399">
        <f t="shared" ref="BX3399:BX3462" si="214">IF(BU3399=MAX($BU3399:$BV3399),1,0)</f>
        <v>0</v>
      </c>
      <c r="BY3399">
        <f t="shared" ref="BY3399:BY3462" si="215">IF(BV3399=MAX($BU3399:$BV3399),1,0)</f>
        <v>1</v>
      </c>
    </row>
    <row r="3400" spans="1:77">
      <c r="A3400" s="33">
        <v>3395</v>
      </c>
      <c r="BP3400" s="27">
        <v>0.858213232109611</v>
      </c>
      <c r="BQ3400" s="27">
        <v>13437.8370304138</v>
      </c>
      <c r="BR3400" s="27">
        <v>1.4715910517172</v>
      </c>
      <c r="BS3400" s="27">
        <v>36440.0773983196</v>
      </c>
      <c r="BU3400">
        <f t="shared" si="212"/>
        <v>115294.147786028</v>
      </c>
      <c r="BV3400">
        <f t="shared" si="213"/>
        <v>184298.58035926</v>
      </c>
      <c r="BW3400" s="9">
        <v>3395</v>
      </c>
      <c r="BX3400">
        <f t="shared" si="214"/>
        <v>0</v>
      </c>
      <c r="BY3400">
        <f t="shared" si="215"/>
        <v>1</v>
      </c>
    </row>
    <row r="3401" spans="1:77">
      <c r="A3401" s="33">
        <v>3396</v>
      </c>
      <c r="BP3401" s="27">
        <v>0.759792362026971</v>
      </c>
      <c r="BQ3401" s="27">
        <v>12256.753981422</v>
      </c>
      <c r="BR3401" s="27">
        <v>1.29527472889673</v>
      </c>
      <c r="BS3401" s="27">
        <v>32316.5382110878</v>
      </c>
      <c r="BU3401">
        <f t="shared" si="212"/>
        <v>101712.100322624</v>
      </c>
      <c r="BV3401">
        <f t="shared" si="213"/>
        <v>161974.671123422</v>
      </c>
      <c r="BW3401" s="9">
        <v>3396</v>
      </c>
      <c r="BX3401">
        <f t="shared" si="214"/>
        <v>0</v>
      </c>
      <c r="BY3401">
        <f t="shared" si="215"/>
        <v>1</v>
      </c>
    </row>
    <row r="3402" spans="1:77">
      <c r="A3402" s="33">
        <v>3397</v>
      </c>
      <c r="BP3402" s="27">
        <v>0.807859071530594</v>
      </c>
      <c r="BQ3402" s="27">
        <v>11658.456190161</v>
      </c>
      <c r="BR3402" s="27">
        <v>1.38734467758311</v>
      </c>
      <c r="BS3402" s="27">
        <v>34643.8447177842</v>
      </c>
      <c r="BU3402">
        <f t="shared" si="212"/>
        <v>109520.404539428</v>
      </c>
      <c r="BV3402">
        <f t="shared" si="213"/>
        <v>173457.856919682</v>
      </c>
      <c r="BW3402" s="9">
        <v>3397</v>
      </c>
      <c r="BX3402">
        <f t="shared" si="214"/>
        <v>0</v>
      </c>
      <c r="BY3402">
        <f t="shared" si="215"/>
        <v>1</v>
      </c>
    </row>
    <row r="3403" spans="1:77">
      <c r="A3403" s="33">
        <v>3398</v>
      </c>
      <c r="BP3403" s="27">
        <v>0.820548119554298</v>
      </c>
      <c r="BQ3403" s="27">
        <v>16186.3152731238</v>
      </c>
      <c r="BR3403" s="27">
        <v>1.39822525780376</v>
      </c>
      <c r="BS3403" s="27">
        <v>35545.6553608191</v>
      </c>
      <c r="BU3403">
        <f t="shared" si="212"/>
        <v>106895.902660021</v>
      </c>
      <c r="BV3403">
        <f t="shared" si="213"/>
        <v>174188.133309745</v>
      </c>
      <c r="BW3403" s="9">
        <v>3398</v>
      </c>
      <c r="BX3403">
        <f t="shared" si="214"/>
        <v>0</v>
      </c>
      <c r="BY3403">
        <f t="shared" si="215"/>
        <v>1</v>
      </c>
    </row>
    <row r="3404" spans="1:77">
      <c r="A3404" s="33">
        <v>3399</v>
      </c>
      <c r="BP3404" s="27">
        <v>0.823435176337669</v>
      </c>
      <c r="BQ3404" s="27">
        <v>19216.9010086715</v>
      </c>
      <c r="BR3404" s="27">
        <v>1.42706222164734</v>
      </c>
      <c r="BS3404" s="27">
        <v>38449.456330717</v>
      </c>
      <c r="BU3404">
        <f t="shared" si="212"/>
        <v>104298.375441979</v>
      </c>
      <c r="BV3404">
        <f t="shared" si="213"/>
        <v>175609.876916384</v>
      </c>
      <c r="BW3404" s="9">
        <v>3399</v>
      </c>
      <c r="BX3404">
        <f t="shared" si="214"/>
        <v>0</v>
      </c>
      <c r="BY3404">
        <f t="shared" si="215"/>
        <v>1</v>
      </c>
    </row>
    <row r="3405" spans="1:77">
      <c r="A3405" s="33">
        <v>3400</v>
      </c>
      <c r="BP3405" s="27">
        <v>0.796418109048246</v>
      </c>
      <c r="BQ3405" s="27">
        <v>16790.6593580107</v>
      </c>
      <c r="BR3405" s="27">
        <v>1.3618746277273</v>
      </c>
      <c r="BS3405" s="27">
        <v>42962.3635249948</v>
      </c>
      <c r="BU3405">
        <f t="shared" si="212"/>
        <v>102672.056999226</v>
      </c>
      <c r="BV3405">
        <f t="shared" si="213"/>
        <v>161318.830634101</v>
      </c>
      <c r="BW3405" s="9">
        <v>3400</v>
      </c>
      <c r="BX3405">
        <f t="shared" si="214"/>
        <v>0</v>
      </c>
      <c r="BY3405">
        <f t="shared" si="215"/>
        <v>1</v>
      </c>
    </row>
    <row r="3406" spans="1:77">
      <c r="A3406" s="33">
        <v>3401</v>
      </c>
      <c r="BP3406" s="27">
        <v>0.817654327125114</v>
      </c>
      <c r="BQ3406" s="27">
        <v>13095.3725796027</v>
      </c>
      <c r="BR3406" s="27">
        <v>1.4036553540673</v>
      </c>
      <c r="BS3406" s="27">
        <v>31686.3329660383</v>
      </c>
      <c r="BU3406">
        <f t="shared" si="212"/>
        <v>109552.776489164</v>
      </c>
      <c r="BV3406">
        <f t="shared" si="213"/>
        <v>178861.970144057</v>
      </c>
      <c r="BW3406" s="9">
        <v>3401</v>
      </c>
      <c r="BX3406">
        <f t="shared" si="214"/>
        <v>0</v>
      </c>
      <c r="BY3406">
        <f t="shared" si="215"/>
        <v>1</v>
      </c>
    </row>
    <row r="3407" spans="1:77">
      <c r="A3407" s="33">
        <v>3402</v>
      </c>
      <c r="BP3407" s="27">
        <v>0.866555659920723</v>
      </c>
      <c r="BQ3407" s="27">
        <v>15058.3245332579</v>
      </c>
      <c r="BR3407" s="27">
        <v>1.49430747962881</v>
      </c>
      <c r="BS3407" s="27">
        <v>37742.8773383306</v>
      </c>
      <c r="BU3407">
        <f t="shared" si="212"/>
        <v>114925.024454851</v>
      </c>
      <c r="BV3407">
        <f t="shared" si="213"/>
        <v>186403.244605991</v>
      </c>
      <c r="BW3407" s="9">
        <v>3402</v>
      </c>
      <c r="BX3407">
        <f t="shared" si="214"/>
        <v>0</v>
      </c>
      <c r="BY3407">
        <f t="shared" si="215"/>
        <v>1</v>
      </c>
    </row>
    <row r="3408" spans="1:77">
      <c r="A3408" s="33">
        <v>3403</v>
      </c>
      <c r="BP3408" s="27">
        <v>0.772580335389293</v>
      </c>
      <c r="BQ3408" s="27">
        <v>16114.9401552204</v>
      </c>
      <c r="BR3408" s="27">
        <v>1.33146897438198</v>
      </c>
      <c r="BS3408" s="27">
        <v>39650.8257231916</v>
      </c>
      <c r="BU3408">
        <f t="shared" si="212"/>
        <v>99772.1101531736</v>
      </c>
      <c r="BV3408">
        <f t="shared" si="213"/>
        <v>160069.520434106</v>
      </c>
      <c r="BW3408" s="9">
        <v>3403</v>
      </c>
      <c r="BX3408">
        <f t="shared" si="214"/>
        <v>0</v>
      </c>
      <c r="BY3408">
        <f t="shared" si="215"/>
        <v>1</v>
      </c>
    </row>
    <row r="3409" spans="1:77">
      <c r="A3409" s="33">
        <v>3404</v>
      </c>
      <c r="BP3409" s="27">
        <v>0.818535471688932</v>
      </c>
      <c r="BQ3409" s="27">
        <v>13060.3550828651</v>
      </c>
      <c r="BR3409" s="27">
        <v>1.42067244637639</v>
      </c>
      <c r="BS3409" s="27">
        <v>36902.4429668362</v>
      </c>
      <c r="BU3409">
        <f t="shared" si="212"/>
        <v>109719.965670475</v>
      </c>
      <c r="BV3409">
        <f t="shared" si="213"/>
        <v>176198.423989622</v>
      </c>
      <c r="BW3409" s="9">
        <v>3404</v>
      </c>
      <c r="BX3409">
        <f t="shared" si="214"/>
        <v>0</v>
      </c>
      <c r="BY3409">
        <f t="shared" si="215"/>
        <v>1</v>
      </c>
    </row>
    <row r="3410" spans="1:77">
      <c r="A3410" s="33">
        <v>3405</v>
      </c>
      <c r="BP3410" s="27">
        <v>0.793564322922865</v>
      </c>
      <c r="BQ3410" s="27">
        <v>13012.7806033528</v>
      </c>
      <c r="BR3410" s="27">
        <v>1.33619510853307</v>
      </c>
      <c r="BS3410" s="27">
        <v>35995.8884949176</v>
      </c>
      <c r="BU3410">
        <f t="shared" si="212"/>
        <v>106021.867835077</v>
      </c>
      <c r="BV3410">
        <f t="shared" si="213"/>
        <v>164433.377785043</v>
      </c>
      <c r="BW3410" s="9">
        <v>3405</v>
      </c>
      <c r="BX3410">
        <f t="shared" si="214"/>
        <v>0</v>
      </c>
      <c r="BY3410">
        <f t="shared" si="215"/>
        <v>1</v>
      </c>
    </row>
    <row r="3411" spans="1:77">
      <c r="A3411" s="33">
        <v>3406</v>
      </c>
      <c r="BP3411" s="27">
        <v>0.841355795152902</v>
      </c>
      <c r="BQ3411" s="27">
        <v>13302.716540329</v>
      </c>
      <c r="BR3411" s="27">
        <v>1.4332977633491</v>
      </c>
      <c r="BS3411" s="27">
        <v>31519.8418981715</v>
      </c>
      <c r="BU3411">
        <f t="shared" si="212"/>
        <v>112900.652732606</v>
      </c>
      <c r="BV3411">
        <f t="shared" si="213"/>
        <v>183474.822604194</v>
      </c>
      <c r="BW3411" s="9">
        <v>3406</v>
      </c>
      <c r="BX3411">
        <f t="shared" si="214"/>
        <v>0</v>
      </c>
      <c r="BY3411">
        <f t="shared" si="215"/>
        <v>1</v>
      </c>
    </row>
    <row r="3412" spans="1:77">
      <c r="A3412" s="33">
        <v>3407</v>
      </c>
      <c r="BP3412" s="27">
        <v>0.782322406138738</v>
      </c>
      <c r="BQ3412" s="27">
        <v>11461.9989995844</v>
      </c>
      <c r="BR3412" s="27">
        <v>1.33654292055836</v>
      </c>
      <c r="BS3412" s="27">
        <v>28902.7650111507</v>
      </c>
      <c r="BU3412">
        <f t="shared" si="212"/>
        <v>105886.361921226</v>
      </c>
      <c r="BV3412">
        <f t="shared" si="213"/>
        <v>171578.673072604</v>
      </c>
      <c r="BW3412" s="9">
        <v>3407</v>
      </c>
      <c r="BX3412">
        <f t="shared" si="214"/>
        <v>0</v>
      </c>
      <c r="BY3412">
        <f t="shared" si="215"/>
        <v>1</v>
      </c>
    </row>
    <row r="3413" spans="1:77">
      <c r="A3413" s="33">
        <v>3408</v>
      </c>
      <c r="BP3413" s="27">
        <v>0.833518388597199</v>
      </c>
      <c r="BQ3413" s="27">
        <v>13630.7306669052</v>
      </c>
      <c r="BR3413" s="27">
        <v>1.44161453987134</v>
      </c>
      <c r="BS3413" s="27">
        <v>33526.8257641237</v>
      </c>
      <c r="BU3413">
        <f t="shared" si="212"/>
        <v>111397.027622675</v>
      </c>
      <c r="BV3413">
        <f t="shared" si="213"/>
        <v>182715.355216578</v>
      </c>
      <c r="BW3413" s="9">
        <v>3408</v>
      </c>
      <c r="BX3413">
        <f t="shared" si="214"/>
        <v>0</v>
      </c>
      <c r="BY3413">
        <f t="shared" si="215"/>
        <v>1</v>
      </c>
    </row>
    <row r="3414" spans="1:77">
      <c r="A3414" s="33">
        <v>3409</v>
      </c>
      <c r="BP3414" s="27">
        <v>0.779386091184219</v>
      </c>
      <c r="BQ3414" s="27">
        <v>15453.8929328552</v>
      </c>
      <c r="BR3414" s="27">
        <v>1.31902050178614</v>
      </c>
      <c r="BS3414" s="27">
        <v>34484.7268201874</v>
      </c>
      <c r="BU3414">
        <f t="shared" si="212"/>
        <v>101454.020744778</v>
      </c>
      <c r="BV3414">
        <f t="shared" si="213"/>
        <v>163368.348447734</v>
      </c>
      <c r="BW3414" s="9">
        <v>3409</v>
      </c>
      <c r="BX3414">
        <f t="shared" si="214"/>
        <v>0</v>
      </c>
      <c r="BY3414">
        <f t="shared" si="215"/>
        <v>1</v>
      </c>
    </row>
    <row r="3415" spans="1:77">
      <c r="A3415" s="33">
        <v>3410</v>
      </c>
      <c r="BP3415" s="27">
        <v>0.808581273650178</v>
      </c>
      <c r="BQ3415" s="27">
        <v>13411.4913047628</v>
      </c>
      <c r="BR3415" s="27">
        <v>1.37878736131335</v>
      </c>
      <c r="BS3415" s="27">
        <v>36566.6196822009</v>
      </c>
      <c r="BU3415">
        <f t="shared" si="212"/>
        <v>107875.699742764</v>
      </c>
      <c r="BV3415">
        <f t="shared" si="213"/>
        <v>170251.484514802</v>
      </c>
      <c r="BW3415" s="9">
        <v>3410</v>
      </c>
      <c r="BX3415">
        <f t="shared" si="214"/>
        <v>0</v>
      </c>
      <c r="BY3415">
        <f t="shared" si="215"/>
        <v>1</v>
      </c>
    </row>
    <row r="3416" spans="1:77">
      <c r="A3416" s="33">
        <v>3411</v>
      </c>
      <c r="BP3416" s="27">
        <v>0.776251391718686</v>
      </c>
      <c r="BQ3416" s="27">
        <v>12608.7651322468</v>
      </c>
      <c r="BR3416" s="27">
        <v>1.30134923080301</v>
      </c>
      <c r="BS3416" s="27">
        <v>35271.9316561922</v>
      </c>
      <c r="BU3416">
        <f t="shared" si="212"/>
        <v>103828.943625556</v>
      </c>
      <c r="BV3416">
        <f t="shared" si="213"/>
        <v>159930.452964259</v>
      </c>
      <c r="BW3416" s="9">
        <v>3411</v>
      </c>
      <c r="BX3416">
        <f t="shared" si="214"/>
        <v>0</v>
      </c>
      <c r="BY3416">
        <f t="shared" si="215"/>
        <v>1</v>
      </c>
    </row>
    <row r="3417" spans="1:77">
      <c r="A3417" s="33">
        <v>3412</v>
      </c>
      <c r="BP3417" s="27">
        <v>0.800917297867785</v>
      </c>
      <c r="BQ3417" s="27">
        <v>14455.0313839583</v>
      </c>
      <c r="BR3417" s="27">
        <v>1.3813868254329</v>
      </c>
      <c r="BS3417" s="27">
        <v>38028.9285255383</v>
      </c>
      <c r="BU3417">
        <f t="shared" si="212"/>
        <v>105682.563296209</v>
      </c>
      <c r="BV3417">
        <f t="shared" si="213"/>
        <v>169179.095289397</v>
      </c>
      <c r="BW3417" s="9">
        <v>3412</v>
      </c>
      <c r="BX3417">
        <f t="shared" si="214"/>
        <v>0</v>
      </c>
      <c r="BY3417">
        <f t="shared" si="215"/>
        <v>1</v>
      </c>
    </row>
    <row r="3418" spans="1:77">
      <c r="A3418" s="33">
        <v>3413</v>
      </c>
      <c r="BP3418" s="27">
        <v>0.823783753523473</v>
      </c>
      <c r="BQ3418" s="27">
        <v>14268.4557266682</v>
      </c>
      <c r="BR3418" s="27">
        <v>1.4353173005578</v>
      </c>
      <c r="BS3418" s="27">
        <v>35762.2110606947</v>
      </c>
      <c r="BU3418">
        <f t="shared" si="212"/>
        <v>109299.107301853</v>
      </c>
      <c r="BV3418">
        <f t="shared" si="213"/>
        <v>179535.384022975</v>
      </c>
      <c r="BW3418" s="9">
        <v>3413</v>
      </c>
      <c r="BX3418">
        <f t="shared" si="214"/>
        <v>0</v>
      </c>
      <c r="BY3418">
        <f t="shared" si="215"/>
        <v>1</v>
      </c>
    </row>
    <row r="3419" spans="1:77">
      <c r="A3419" s="33">
        <v>3414</v>
      </c>
      <c r="BP3419" s="27">
        <v>0.859393604082665</v>
      </c>
      <c r="BQ3419" s="27">
        <v>14533.4478612755</v>
      </c>
      <c r="BR3419" s="27">
        <v>1.48930398058684</v>
      </c>
      <c r="BS3419" s="27">
        <v>31916.207158478</v>
      </c>
      <c r="BU3419">
        <f t="shared" si="212"/>
        <v>114375.592751124</v>
      </c>
      <c r="BV3419">
        <f t="shared" si="213"/>
        <v>191479.389929548</v>
      </c>
      <c r="BW3419" s="9">
        <v>3414</v>
      </c>
      <c r="BX3419">
        <f t="shared" si="214"/>
        <v>0</v>
      </c>
      <c r="BY3419">
        <f t="shared" si="215"/>
        <v>1</v>
      </c>
    </row>
    <row r="3420" spans="1:77">
      <c r="A3420" s="33">
        <v>3415</v>
      </c>
      <c r="BP3420" s="27">
        <v>0.783594598937659</v>
      </c>
      <c r="BQ3420" s="27">
        <v>13308.2429645415</v>
      </c>
      <c r="BR3420" s="27">
        <v>1.34760866681789</v>
      </c>
      <c r="BS3420" s="27">
        <v>36786.0192952149</v>
      </c>
      <c r="BU3420">
        <f t="shared" si="212"/>
        <v>104230.946876107</v>
      </c>
      <c r="BV3420">
        <f t="shared" si="213"/>
        <v>165355.280727469</v>
      </c>
      <c r="BW3420" s="9">
        <v>3415</v>
      </c>
      <c r="BX3420">
        <f t="shared" si="214"/>
        <v>0</v>
      </c>
      <c r="BY3420">
        <f t="shared" si="215"/>
        <v>1</v>
      </c>
    </row>
    <row r="3421" spans="1:77">
      <c r="A3421" s="33">
        <v>3416</v>
      </c>
      <c r="BP3421" s="27">
        <v>0.822975029020235</v>
      </c>
      <c r="BQ3421" s="27">
        <v>16552.6335963084</v>
      </c>
      <c r="BR3421" s="27">
        <v>1.37657439497558</v>
      </c>
      <c r="BS3421" s="27">
        <v>35881.487296818</v>
      </c>
      <c r="BU3421">
        <f t="shared" si="212"/>
        <v>106893.620756727</v>
      </c>
      <c r="BV3421">
        <f t="shared" si="213"/>
        <v>170604.671949519</v>
      </c>
      <c r="BW3421" s="9">
        <v>3416</v>
      </c>
      <c r="BX3421">
        <f t="shared" si="214"/>
        <v>0</v>
      </c>
      <c r="BY3421">
        <f t="shared" si="215"/>
        <v>1</v>
      </c>
    </row>
    <row r="3422" spans="1:77">
      <c r="A3422" s="33">
        <v>3417</v>
      </c>
      <c r="BP3422" s="27">
        <v>0.769274024156421</v>
      </c>
      <c r="BQ3422" s="27">
        <v>18864.0036716143</v>
      </c>
      <c r="BR3422" s="27">
        <v>1.30320042230511</v>
      </c>
      <c r="BS3422" s="27">
        <v>34234.6960834633</v>
      </c>
      <c r="BU3422">
        <f t="shared" si="212"/>
        <v>96527.0999518488</v>
      </c>
      <c r="BV3422">
        <f t="shared" si="213"/>
        <v>161245.367262303</v>
      </c>
      <c r="BW3422" s="9">
        <v>3417</v>
      </c>
      <c r="BX3422">
        <f t="shared" si="214"/>
        <v>0</v>
      </c>
      <c r="BY3422">
        <f t="shared" si="215"/>
        <v>1</v>
      </c>
    </row>
    <row r="3423" spans="1:77">
      <c r="A3423" s="33">
        <v>3418</v>
      </c>
      <c r="BP3423" s="27">
        <v>0.828033693511854</v>
      </c>
      <c r="BQ3423" s="27">
        <v>16705.7340403656</v>
      </c>
      <c r="BR3423" s="27">
        <v>1.41206311591025</v>
      </c>
      <c r="BS3423" s="27">
        <v>37688.5114698923</v>
      </c>
      <c r="BU3423">
        <f t="shared" si="212"/>
        <v>107499.319986412</v>
      </c>
      <c r="BV3423">
        <f t="shared" si="213"/>
        <v>174120.955916645</v>
      </c>
      <c r="BW3423" s="9">
        <v>3418</v>
      </c>
      <c r="BX3423">
        <f t="shared" si="214"/>
        <v>0</v>
      </c>
      <c r="BY3423">
        <f t="shared" si="215"/>
        <v>1</v>
      </c>
    </row>
    <row r="3424" spans="1:77">
      <c r="A3424" s="33">
        <v>3419</v>
      </c>
      <c r="BP3424" s="27">
        <v>0.776315508530906</v>
      </c>
      <c r="BQ3424" s="27">
        <v>12959.5866206654</v>
      </c>
      <c r="BR3424" s="27">
        <v>1.33716650195809</v>
      </c>
      <c r="BS3424" s="27">
        <v>31269.64381552</v>
      </c>
      <c r="BU3424">
        <f t="shared" si="212"/>
        <v>103487.73965897</v>
      </c>
      <c r="BV3424">
        <f t="shared" si="213"/>
        <v>169305.331478194</v>
      </c>
      <c r="BW3424" s="9">
        <v>3419</v>
      </c>
      <c r="BX3424">
        <f t="shared" si="214"/>
        <v>0</v>
      </c>
      <c r="BY3424">
        <f t="shared" si="215"/>
        <v>1</v>
      </c>
    </row>
    <row r="3425" spans="1:77">
      <c r="A3425" s="33">
        <v>3420</v>
      </c>
      <c r="BP3425" s="27">
        <v>0.827730613479904</v>
      </c>
      <c r="BQ3425" s="27">
        <v>14504.1320601937</v>
      </c>
      <c r="BR3425" s="27">
        <v>1.44425049681749</v>
      </c>
      <c r="BS3425" s="27">
        <v>32916.8145167701</v>
      </c>
      <c r="BU3425">
        <f t="shared" si="212"/>
        <v>109655.459961792</v>
      </c>
      <c r="BV3425">
        <f t="shared" si="213"/>
        <v>183720.760005853</v>
      </c>
      <c r="BW3425" s="9">
        <v>3420</v>
      </c>
      <c r="BX3425">
        <f t="shared" si="214"/>
        <v>0</v>
      </c>
      <c r="BY3425">
        <f t="shared" si="215"/>
        <v>1</v>
      </c>
    </row>
    <row r="3426" spans="1:77">
      <c r="A3426" s="33">
        <v>3421</v>
      </c>
      <c r="BP3426" s="27">
        <v>0.800651756388816</v>
      </c>
      <c r="BQ3426" s="27">
        <v>14238.0961586435</v>
      </c>
      <c r="BR3426" s="27">
        <v>1.38289642339031</v>
      </c>
      <c r="BS3426" s="27">
        <v>38636.1145537044</v>
      </c>
      <c r="BU3426">
        <f t="shared" si="212"/>
        <v>105859.667299679</v>
      </c>
      <c r="BV3426">
        <f t="shared" si="213"/>
        <v>168798.348954842</v>
      </c>
      <c r="BW3426" s="9">
        <v>3421</v>
      </c>
      <c r="BX3426">
        <f t="shared" si="214"/>
        <v>0</v>
      </c>
      <c r="BY3426">
        <f t="shared" si="215"/>
        <v>1</v>
      </c>
    </row>
    <row r="3427" spans="1:77">
      <c r="A3427" s="33">
        <v>3422</v>
      </c>
      <c r="BP3427" s="27">
        <v>0.800522626188333</v>
      </c>
      <c r="BQ3427" s="27">
        <v>20055.2848099332</v>
      </c>
      <c r="BR3427" s="27">
        <v>1.37482664045962</v>
      </c>
      <c r="BS3427" s="27">
        <v>42419.0100340345</v>
      </c>
      <c r="BU3427">
        <f t="shared" si="212"/>
        <v>100023.109118317</v>
      </c>
      <c r="BV3427">
        <f t="shared" si="213"/>
        <v>163804.986034909</v>
      </c>
      <c r="BW3427" s="9">
        <v>3422</v>
      </c>
      <c r="BX3427">
        <f t="shared" si="214"/>
        <v>0</v>
      </c>
      <c r="BY3427">
        <f t="shared" si="215"/>
        <v>1</v>
      </c>
    </row>
    <row r="3428" spans="1:77">
      <c r="A3428" s="33">
        <v>3423</v>
      </c>
      <c r="BP3428" s="27">
        <v>0.778358980240501</v>
      </c>
      <c r="BQ3428" s="27">
        <v>13908.6827334026</v>
      </c>
      <c r="BR3428" s="27">
        <v>1.35418690167094</v>
      </c>
      <c r="BS3428" s="27">
        <v>31600.340502863</v>
      </c>
      <c r="BU3428">
        <f t="shared" si="212"/>
        <v>102845.164302673</v>
      </c>
      <c r="BV3428">
        <f t="shared" si="213"/>
        <v>171527.694747778</v>
      </c>
      <c r="BW3428" s="9">
        <v>3423</v>
      </c>
      <c r="BX3428">
        <f t="shared" si="214"/>
        <v>0</v>
      </c>
      <c r="BY3428">
        <f t="shared" si="215"/>
        <v>1</v>
      </c>
    </row>
    <row r="3429" spans="1:77">
      <c r="A3429" s="33">
        <v>3424</v>
      </c>
      <c r="BP3429" s="27">
        <v>0.85177614211937</v>
      </c>
      <c r="BQ3429" s="27">
        <v>15624.7294167514</v>
      </c>
      <c r="BR3429" s="27">
        <v>1.44282978986482</v>
      </c>
      <c r="BS3429" s="27">
        <v>35814.8292355055</v>
      </c>
      <c r="BU3429">
        <f t="shared" si="212"/>
        <v>112141.691901154</v>
      </c>
      <c r="BV3429">
        <f t="shared" si="213"/>
        <v>180609.639244218</v>
      </c>
      <c r="BW3429" s="9">
        <v>3424</v>
      </c>
      <c r="BX3429">
        <f t="shared" si="214"/>
        <v>0</v>
      </c>
      <c r="BY3429">
        <f t="shared" si="215"/>
        <v>1</v>
      </c>
    </row>
    <row r="3430" spans="1:77">
      <c r="A3430" s="33">
        <v>3425</v>
      </c>
      <c r="BP3430" s="27">
        <v>0.865838328418381</v>
      </c>
      <c r="BQ3430" s="27">
        <v>18591.3902791505</v>
      </c>
      <c r="BR3430" s="27">
        <v>1.51847229387271</v>
      </c>
      <c r="BS3430" s="27">
        <v>43245.6303254442</v>
      </c>
      <c r="BU3430">
        <f t="shared" si="212"/>
        <v>111284.358983607</v>
      </c>
      <c r="BV3430">
        <f t="shared" si="213"/>
        <v>184525.213755462</v>
      </c>
      <c r="BW3430" s="9">
        <v>3425</v>
      </c>
      <c r="BX3430">
        <f t="shared" si="214"/>
        <v>0</v>
      </c>
      <c r="BY3430">
        <f t="shared" si="215"/>
        <v>1</v>
      </c>
    </row>
    <row r="3431" spans="1:77">
      <c r="A3431" s="33">
        <v>3426</v>
      </c>
      <c r="BP3431" s="27">
        <v>0.791175504347898</v>
      </c>
      <c r="BQ3431" s="27">
        <v>14831.0930232783</v>
      </c>
      <c r="BR3431" s="27">
        <v>1.33996088137966</v>
      </c>
      <c r="BS3431" s="27">
        <v>36927.4878924982</v>
      </c>
      <c r="BU3431">
        <f t="shared" si="212"/>
        <v>103845.232628906</v>
      </c>
      <c r="BV3431">
        <f t="shared" si="213"/>
        <v>164066.644314451</v>
      </c>
      <c r="BW3431" s="9">
        <v>3426</v>
      </c>
      <c r="BX3431">
        <f t="shared" si="214"/>
        <v>0</v>
      </c>
      <c r="BY3431">
        <f t="shared" si="215"/>
        <v>1</v>
      </c>
    </row>
    <row r="3432" spans="1:77">
      <c r="A3432" s="33">
        <v>3427</v>
      </c>
      <c r="BP3432" s="27">
        <v>0.832716522377101</v>
      </c>
      <c r="BQ3432" s="27">
        <v>17335.1201952947</v>
      </c>
      <c r="BR3432" s="27">
        <v>1.46050613691568</v>
      </c>
      <c r="BS3432" s="27">
        <v>38368.7307629289</v>
      </c>
      <c r="BU3432">
        <f t="shared" si="212"/>
        <v>107572.35816127</v>
      </c>
      <c r="BV3432">
        <f t="shared" si="213"/>
        <v>180707.189774423</v>
      </c>
      <c r="BW3432" s="9">
        <v>3427</v>
      </c>
      <c r="BX3432">
        <f t="shared" si="214"/>
        <v>0</v>
      </c>
      <c r="BY3432">
        <f t="shared" si="215"/>
        <v>1</v>
      </c>
    </row>
    <row r="3433" spans="1:77">
      <c r="A3433" s="33">
        <v>3428</v>
      </c>
      <c r="BP3433" s="27">
        <v>0.81729622899608</v>
      </c>
      <c r="BQ3433" s="27">
        <v>17479.0199762729</v>
      </c>
      <c r="BR3433" s="27">
        <v>1.42415175707975</v>
      </c>
      <c r="BS3433" s="27">
        <v>39711.4069465355</v>
      </c>
      <c r="BU3433">
        <f t="shared" si="212"/>
        <v>105115.414373139</v>
      </c>
      <c r="BV3433">
        <f t="shared" si="213"/>
        <v>173911.356615428</v>
      </c>
      <c r="BW3433" s="9">
        <v>3428</v>
      </c>
      <c r="BX3433">
        <f t="shared" si="214"/>
        <v>0</v>
      </c>
      <c r="BY3433">
        <f t="shared" si="215"/>
        <v>1</v>
      </c>
    </row>
    <row r="3434" spans="1:77">
      <c r="A3434" s="33">
        <v>3429</v>
      </c>
      <c r="BP3434" s="27">
        <v>0.822160243758486</v>
      </c>
      <c r="BQ3434" s="27">
        <v>13141.7141243564</v>
      </c>
      <c r="BR3434" s="27">
        <v>1.40331252778022</v>
      </c>
      <c r="BS3434" s="27">
        <v>36492.3240124994</v>
      </c>
      <c r="BU3434">
        <f t="shared" si="212"/>
        <v>110182.322439416</v>
      </c>
      <c r="BV3434">
        <f t="shared" si="213"/>
        <v>174004.555154533</v>
      </c>
      <c r="BW3434" s="9">
        <v>3429</v>
      </c>
      <c r="BX3434">
        <f t="shared" si="214"/>
        <v>0</v>
      </c>
      <c r="BY3434">
        <f t="shared" si="215"/>
        <v>1</v>
      </c>
    </row>
    <row r="3435" spans="1:77">
      <c r="A3435" s="33">
        <v>3430</v>
      </c>
      <c r="BP3435" s="27">
        <v>0.755413110592309</v>
      </c>
      <c r="BQ3435" s="27">
        <v>12837.4835264357</v>
      </c>
      <c r="BR3435" s="27">
        <v>1.26344707037785</v>
      </c>
      <c r="BS3435" s="27">
        <v>34609.0193585577</v>
      </c>
      <c r="BU3435">
        <f t="shared" si="212"/>
        <v>100474.483062411</v>
      </c>
      <c r="BV3435">
        <f t="shared" si="213"/>
        <v>154908.041198119</v>
      </c>
      <c r="BW3435" s="9">
        <v>3430</v>
      </c>
      <c r="BX3435">
        <f t="shared" si="214"/>
        <v>0</v>
      </c>
      <c r="BY3435">
        <f t="shared" si="215"/>
        <v>1</v>
      </c>
    </row>
    <row r="3436" spans="1:77">
      <c r="A3436" s="33">
        <v>3431</v>
      </c>
      <c r="BP3436" s="27">
        <v>0.787099255424622</v>
      </c>
      <c r="BQ3436" s="27">
        <v>18763.6630454139</v>
      </c>
      <c r="BR3436" s="27">
        <v>1.34403761083079</v>
      </c>
      <c r="BS3436" s="27">
        <v>46132.5976516019</v>
      </c>
      <c r="BU3436">
        <f t="shared" si="212"/>
        <v>99301.2252682794</v>
      </c>
      <c r="BV3436">
        <f t="shared" si="213"/>
        <v>155473.043973016</v>
      </c>
      <c r="BW3436" s="9">
        <v>3431</v>
      </c>
      <c r="BX3436">
        <f t="shared" si="214"/>
        <v>0</v>
      </c>
      <c r="BY3436">
        <f t="shared" si="215"/>
        <v>1</v>
      </c>
    </row>
    <row r="3437" spans="1:77">
      <c r="A3437" s="33">
        <v>3432</v>
      </c>
      <c r="BP3437" s="27">
        <v>0.774842593986871</v>
      </c>
      <c r="BQ3437" s="27">
        <v>19387.2719952389</v>
      </c>
      <c r="BR3437" s="27">
        <v>1.30748023653814</v>
      </c>
      <c r="BS3437" s="27">
        <v>36505.9719135077</v>
      </c>
      <c r="BU3437">
        <f t="shared" si="212"/>
        <v>96839.1171027917</v>
      </c>
      <c r="BV3437">
        <f t="shared" si="213"/>
        <v>159616.063567214</v>
      </c>
      <c r="BW3437" s="9">
        <v>3432</v>
      </c>
      <c r="BX3437">
        <f t="shared" si="214"/>
        <v>0</v>
      </c>
      <c r="BY3437">
        <f t="shared" si="215"/>
        <v>1</v>
      </c>
    </row>
    <row r="3438" spans="1:77">
      <c r="A3438" s="33">
        <v>3433</v>
      </c>
      <c r="BP3438" s="27">
        <v>0.788886085521345</v>
      </c>
      <c r="BQ3438" s="27">
        <v>16281.4144681515</v>
      </c>
      <c r="BR3438" s="27">
        <v>1.33201474269895</v>
      </c>
      <c r="BS3438" s="27">
        <v>40923.32044015</v>
      </c>
      <c r="BU3438">
        <f t="shared" si="212"/>
        <v>102051.49836005</v>
      </c>
      <c r="BV3438">
        <f t="shared" si="213"/>
        <v>158878.890964693</v>
      </c>
      <c r="BW3438" s="9">
        <v>3433</v>
      </c>
      <c r="BX3438">
        <f t="shared" si="214"/>
        <v>0</v>
      </c>
      <c r="BY3438">
        <f t="shared" si="215"/>
        <v>1</v>
      </c>
    </row>
    <row r="3439" spans="1:77">
      <c r="A3439" s="33">
        <v>3434</v>
      </c>
      <c r="BP3439" s="27">
        <v>0.838738509823881</v>
      </c>
      <c r="BQ3439" s="27">
        <v>14390.6775248277</v>
      </c>
      <c r="BR3439" s="27">
        <v>1.45962208023987</v>
      </c>
      <c r="BS3439" s="27">
        <v>36096.3711053425</v>
      </c>
      <c r="BU3439">
        <f t="shared" si="212"/>
        <v>111420.098948754</v>
      </c>
      <c r="BV3439">
        <f t="shared" si="213"/>
        <v>182846.940930638</v>
      </c>
      <c r="BW3439" s="9">
        <v>3434</v>
      </c>
      <c r="BX3439">
        <f t="shared" si="214"/>
        <v>0</v>
      </c>
      <c r="BY3439">
        <f t="shared" si="215"/>
        <v>1</v>
      </c>
    </row>
    <row r="3440" spans="1:77">
      <c r="A3440" s="33">
        <v>3435</v>
      </c>
      <c r="BP3440" s="27">
        <v>0.796921721831198</v>
      </c>
      <c r="BQ3440" s="27">
        <v>19125.7307607232</v>
      </c>
      <c r="BR3440" s="27">
        <v>1.37509270266592</v>
      </c>
      <c r="BS3440" s="27">
        <v>40423.1398121384</v>
      </c>
      <c r="BU3440">
        <f t="shared" si="212"/>
        <v>100412.527513957</v>
      </c>
      <c r="BV3440">
        <f t="shared" si="213"/>
        <v>165840.765587749</v>
      </c>
      <c r="BW3440" s="9">
        <v>3435</v>
      </c>
      <c r="BX3440">
        <f t="shared" si="214"/>
        <v>0</v>
      </c>
      <c r="BY3440">
        <f t="shared" si="215"/>
        <v>1</v>
      </c>
    </row>
    <row r="3441" spans="1:77">
      <c r="A3441" s="33">
        <v>3436</v>
      </c>
      <c r="BP3441" s="27">
        <v>0.825364918729622</v>
      </c>
      <c r="BQ3441" s="27">
        <v>15004.7690772215</v>
      </c>
      <c r="BR3441" s="27">
        <v>1.39211873865021</v>
      </c>
      <c r="BS3441" s="27">
        <v>39476.8781221522</v>
      </c>
      <c r="BU3441">
        <f t="shared" si="212"/>
        <v>108799.968732222</v>
      </c>
      <c r="BV3441">
        <f t="shared" si="213"/>
        <v>169340.93267538</v>
      </c>
      <c r="BW3441" s="9">
        <v>3436</v>
      </c>
      <c r="BX3441">
        <f t="shared" si="214"/>
        <v>0</v>
      </c>
      <c r="BY3441">
        <f t="shared" si="215"/>
        <v>1</v>
      </c>
    </row>
    <row r="3442" spans="1:77">
      <c r="A3442" s="33">
        <v>3437</v>
      </c>
      <c r="BP3442" s="27">
        <v>0.77425559165573</v>
      </c>
      <c r="BQ3442" s="27">
        <v>14248.4444546909</v>
      </c>
      <c r="BR3442" s="27">
        <v>1.34522865075321</v>
      </c>
      <c r="BS3442" s="27">
        <v>36708.2938602475</v>
      </c>
      <c r="BU3442">
        <f t="shared" si="212"/>
        <v>101889.894293669</v>
      </c>
      <c r="BV3442">
        <f t="shared" si="213"/>
        <v>165076.003752734</v>
      </c>
      <c r="BW3442" s="9">
        <v>3437</v>
      </c>
      <c r="BX3442">
        <f t="shared" si="214"/>
        <v>0</v>
      </c>
      <c r="BY3442">
        <f t="shared" si="215"/>
        <v>1</v>
      </c>
    </row>
    <row r="3443" spans="1:77">
      <c r="A3443" s="33">
        <v>3438</v>
      </c>
      <c r="BP3443" s="27">
        <v>0.790847160110929</v>
      </c>
      <c r="BQ3443" s="27">
        <v>12597.9910212629</v>
      </c>
      <c r="BR3443" s="27">
        <v>1.35587282807125</v>
      </c>
      <c r="BS3443" s="27">
        <v>30862.495740834</v>
      </c>
      <c r="BU3443">
        <f t="shared" si="212"/>
        <v>106029.082995377</v>
      </c>
      <c r="BV3443">
        <f t="shared" si="213"/>
        <v>172518.428469853</v>
      </c>
      <c r="BW3443" s="9">
        <v>3438</v>
      </c>
      <c r="BX3443">
        <f t="shared" si="214"/>
        <v>0</v>
      </c>
      <c r="BY3443">
        <f t="shared" si="215"/>
        <v>1</v>
      </c>
    </row>
    <row r="3444" spans="1:77">
      <c r="A3444" s="33">
        <v>3439</v>
      </c>
      <c r="BP3444" s="27">
        <v>0.772604426972899</v>
      </c>
      <c r="BQ3444" s="27">
        <v>11764.8760073531</v>
      </c>
      <c r="BR3444" s="27">
        <v>1.31514193343241</v>
      </c>
      <c r="BS3444" s="27">
        <v>28116.0730526293</v>
      </c>
      <c r="BU3444">
        <f t="shared" si="212"/>
        <v>104125.788038582</v>
      </c>
      <c r="BV3444">
        <f t="shared" si="213"/>
        <v>169155.216962233</v>
      </c>
      <c r="BW3444" s="9">
        <v>3439</v>
      </c>
      <c r="BX3444">
        <f t="shared" si="214"/>
        <v>0</v>
      </c>
      <c r="BY3444">
        <f t="shared" si="215"/>
        <v>1</v>
      </c>
    </row>
    <row r="3445" spans="1:77">
      <c r="A3445" s="33">
        <v>3440</v>
      </c>
      <c r="BP3445" s="27">
        <v>0.79496014069899</v>
      </c>
      <c r="BQ3445" s="27">
        <v>12994.2374482571</v>
      </c>
      <c r="BR3445" s="27">
        <v>1.36120075490284</v>
      </c>
      <c r="BS3445" s="27">
        <v>30988.0303661859</v>
      </c>
      <c r="BU3445">
        <f t="shared" si="212"/>
        <v>106249.783656591</v>
      </c>
      <c r="BV3445">
        <f t="shared" si="213"/>
        <v>173192.08286924</v>
      </c>
      <c r="BW3445" s="9">
        <v>3440</v>
      </c>
      <c r="BX3445">
        <f t="shared" si="214"/>
        <v>0</v>
      </c>
      <c r="BY3445">
        <f t="shared" si="215"/>
        <v>1</v>
      </c>
    </row>
    <row r="3446" spans="1:77">
      <c r="A3446" s="33">
        <v>3441</v>
      </c>
      <c r="BP3446" s="27">
        <v>0.823780050147655</v>
      </c>
      <c r="BQ3446" s="27">
        <v>14928.0726125442</v>
      </c>
      <c r="BR3446" s="27">
        <v>1.42133515798062</v>
      </c>
      <c r="BS3446" s="27">
        <v>34112.8773396176</v>
      </c>
      <c r="BU3446">
        <f t="shared" si="212"/>
        <v>108638.934909604</v>
      </c>
      <c r="BV3446">
        <f t="shared" si="213"/>
        <v>179087.396357475</v>
      </c>
      <c r="BW3446" s="9">
        <v>3441</v>
      </c>
      <c r="BX3446">
        <f t="shared" si="214"/>
        <v>0</v>
      </c>
      <c r="BY3446">
        <f t="shared" si="215"/>
        <v>1</v>
      </c>
    </row>
    <row r="3447" spans="1:77">
      <c r="A3447" s="33">
        <v>3442</v>
      </c>
      <c r="BP3447" s="27">
        <v>0.81205277252934</v>
      </c>
      <c r="BQ3447" s="27">
        <v>15827.5511049399</v>
      </c>
      <c r="BR3447" s="27">
        <v>1.37694611689939</v>
      </c>
      <c r="BS3447" s="27">
        <v>39343.1954598491</v>
      </c>
      <c r="BU3447">
        <f t="shared" si="212"/>
        <v>105980.364774461</v>
      </c>
      <c r="BV3447">
        <f t="shared" si="213"/>
        <v>167198.72207506</v>
      </c>
      <c r="BW3447" s="9">
        <v>3442</v>
      </c>
      <c r="BX3447">
        <f t="shared" si="214"/>
        <v>0</v>
      </c>
      <c r="BY3447">
        <f t="shared" si="215"/>
        <v>1</v>
      </c>
    </row>
    <row r="3448" spans="1:77">
      <c r="A3448" s="33">
        <v>3443</v>
      </c>
      <c r="BP3448" s="27">
        <v>0.776442306579298</v>
      </c>
      <c r="BQ3448" s="27">
        <v>15441.5967052495</v>
      </c>
      <c r="BR3448" s="27">
        <v>1.31936427111827</v>
      </c>
      <c r="BS3448" s="27">
        <v>35117.8808610428</v>
      </c>
      <c r="BU3448">
        <f t="shared" si="212"/>
        <v>101024.749281645</v>
      </c>
      <c r="BV3448">
        <f t="shared" si="213"/>
        <v>162786.759806698</v>
      </c>
      <c r="BW3448" s="9">
        <v>3443</v>
      </c>
      <c r="BX3448">
        <f t="shared" si="214"/>
        <v>0</v>
      </c>
      <c r="BY3448">
        <f t="shared" si="215"/>
        <v>1</v>
      </c>
    </row>
    <row r="3449" spans="1:77">
      <c r="A3449" s="33">
        <v>3444</v>
      </c>
      <c r="BP3449" s="27">
        <v>0.781573406559713</v>
      </c>
      <c r="BQ3449" s="27">
        <v>14728.3137815672</v>
      </c>
      <c r="BR3449" s="27">
        <v>1.34578464811698</v>
      </c>
      <c r="BS3449" s="27">
        <v>36768.8610623704</v>
      </c>
      <c r="BU3449">
        <f t="shared" si="212"/>
        <v>102507.69720239</v>
      </c>
      <c r="BV3449">
        <f t="shared" si="213"/>
        <v>165098.836155177</v>
      </c>
      <c r="BW3449" s="9">
        <v>3444</v>
      </c>
      <c r="BX3449">
        <f t="shared" si="214"/>
        <v>0</v>
      </c>
      <c r="BY3449">
        <f t="shared" si="215"/>
        <v>1</v>
      </c>
    </row>
    <row r="3450" spans="1:77">
      <c r="A3450" s="33">
        <v>3445</v>
      </c>
      <c r="BP3450" s="27">
        <v>0.782057675891362</v>
      </c>
      <c r="BQ3450" s="27">
        <v>18134.7254130144</v>
      </c>
      <c r="BR3450" s="27">
        <v>1.34123769462234</v>
      </c>
      <c r="BS3450" s="27">
        <v>42847.9681519994</v>
      </c>
      <c r="BU3450">
        <f t="shared" si="212"/>
        <v>99173.9259706899</v>
      </c>
      <c r="BV3450">
        <f t="shared" si="213"/>
        <v>158337.686041352</v>
      </c>
      <c r="BW3450" s="9">
        <v>3445</v>
      </c>
      <c r="BX3450">
        <f t="shared" si="214"/>
        <v>0</v>
      </c>
      <c r="BY3450">
        <f t="shared" si="215"/>
        <v>1</v>
      </c>
    </row>
    <row r="3451" spans="1:77">
      <c r="A3451" s="33">
        <v>3446</v>
      </c>
      <c r="BP3451" s="27">
        <v>0.774927580276841</v>
      </c>
      <c r="BQ3451" s="27">
        <v>14910.211733426</v>
      </c>
      <c r="BR3451" s="27">
        <v>1.32576772687007</v>
      </c>
      <c r="BS3451" s="27">
        <v>40099.7832936014</v>
      </c>
      <c r="BU3451">
        <f t="shared" si="212"/>
        <v>101328.9253081</v>
      </c>
      <c r="BV3451">
        <f t="shared" si="213"/>
        <v>158765.375736909</v>
      </c>
      <c r="BW3451" s="9">
        <v>3446</v>
      </c>
      <c r="BX3451">
        <f t="shared" si="214"/>
        <v>0</v>
      </c>
      <c r="BY3451">
        <f t="shared" si="215"/>
        <v>1</v>
      </c>
    </row>
    <row r="3452" spans="1:77">
      <c r="A3452" s="33">
        <v>3447</v>
      </c>
      <c r="BP3452" s="27">
        <v>0.816608328948273</v>
      </c>
      <c r="BQ3452" s="27">
        <v>15878.5370973134</v>
      </c>
      <c r="BR3452" s="27">
        <v>1.40037225489367</v>
      </c>
      <c r="BS3452" s="27">
        <v>33931.1760476475</v>
      </c>
      <c r="BU3452">
        <f t="shared" si="212"/>
        <v>106612.712244928</v>
      </c>
      <c r="BV3452">
        <f t="shared" si="213"/>
        <v>176124.662186403</v>
      </c>
      <c r="BW3452" s="9">
        <v>3447</v>
      </c>
      <c r="BX3452">
        <f t="shared" si="214"/>
        <v>0</v>
      </c>
      <c r="BY3452">
        <f t="shared" si="215"/>
        <v>1</v>
      </c>
    </row>
    <row r="3453" spans="1:77">
      <c r="A3453" s="33">
        <v>3448</v>
      </c>
      <c r="BP3453" s="27">
        <v>0.798301198366675</v>
      </c>
      <c r="BQ3453" s="27">
        <v>11174.9105517056</v>
      </c>
      <c r="BR3453" s="27">
        <v>1.3669902268952</v>
      </c>
      <c r="BS3453" s="27">
        <v>33093.2365288002</v>
      </c>
      <c r="BU3453">
        <f t="shared" si="212"/>
        <v>108570.269203296</v>
      </c>
      <c r="BV3453">
        <f t="shared" si="213"/>
        <v>171955.29750548</v>
      </c>
      <c r="BW3453" s="9">
        <v>3448</v>
      </c>
      <c r="BX3453">
        <f t="shared" si="214"/>
        <v>0</v>
      </c>
      <c r="BY3453">
        <f t="shared" si="215"/>
        <v>1</v>
      </c>
    </row>
    <row r="3454" spans="1:77">
      <c r="A3454" s="33">
        <v>3449</v>
      </c>
      <c r="BP3454" s="27">
        <v>0.823215205609839</v>
      </c>
      <c r="BQ3454" s="27">
        <v>15460.4584618103</v>
      </c>
      <c r="BR3454" s="27">
        <v>1.40669907425562</v>
      </c>
      <c r="BS3454" s="27">
        <v>33068.5055625323</v>
      </c>
      <c r="BU3454">
        <f t="shared" si="212"/>
        <v>108021.822379666</v>
      </c>
      <c r="BV3454">
        <f t="shared" si="213"/>
        <v>177936.355575811</v>
      </c>
      <c r="BW3454" s="9">
        <v>3449</v>
      </c>
      <c r="BX3454">
        <f t="shared" si="214"/>
        <v>0</v>
      </c>
      <c r="BY3454">
        <f t="shared" si="215"/>
        <v>1</v>
      </c>
    </row>
    <row r="3455" spans="1:77">
      <c r="A3455" s="33">
        <v>3450</v>
      </c>
      <c r="BP3455" s="27">
        <v>0.759991487408423</v>
      </c>
      <c r="BQ3455" s="27">
        <v>18261.9697152061</v>
      </c>
      <c r="BR3455" s="27">
        <v>1.29253867691526</v>
      </c>
      <c r="BS3455" s="27">
        <v>41472.5305176232</v>
      </c>
      <c r="BU3455">
        <f t="shared" si="212"/>
        <v>95736.7533960574</v>
      </c>
      <c r="BV3455">
        <f t="shared" si="213"/>
        <v>152408.271019666</v>
      </c>
      <c r="BW3455" s="9">
        <v>3450</v>
      </c>
      <c r="BX3455">
        <f t="shared" si="214"/>
        <v>0</v>
      </c>
      <c r="BY3455">
        <f t="shared" si="215"/>
        <v>1</v>
      </c>
    </row>
    <row r="3456" spans="1:77">
      <c r="A3456" s="33">
        <v>3451</v>
      </c>
      <c r="BP3456" s="27">
        <v>0.800221860768671</v>
      </c>
      <c r="BQ3456" s="27">
        <v>18046.4265940384</v>
      </c>
      <c r="BR3456" s="27">
        <v>1.35464611053169</v>
      </c>
      <c r="BS3456" s="27">
        <v>35790.866161422</v>
      </c>
      <c r="BU3456">
        <f t="shared" si="212"/>
        <v>101986.852521262</v>
      </c>
      <c r="BV3456">
        <f t="shared" si="213"/>
        <v>167406.050418331</v>
      </c>
      <c r="BW3456" s="9">
        <v>3451</v>
      </c>
      <c r="BX3456">
        <f t="shared" si="214"/>
        <v>0</v>
      </c>
      <c r="BY3456">
        <f t="shared" si="215"/>
        <v>1</v>
      </c>
    </row>
    <row r="3457" spans="1:77">
      <c r="A3457" s="33">
        <v>3452</v>
      </c>
      <c r="BP3457" s="27">
        <v>0.873357633135245</v>
      </c>
      <c r="BQ3457" s="27">
        <v>12691.0564305928</v>
      </c>
      <c r="BR3457" s="27">
        <v>1.49226020962067</v>
      </c>
      <c r="BS3457" s="27">
        <v>35291.7319180351</v>
      </c>
      <c r="BU3457">
        <f t="shared" si="212"/>
        <v>118312.588539694</v>
      </c>
      <c r="BV3457">
        <f t="shared" si="213"/>
        <v>188547.299525066</v>
      </c>
      <c r="BW3457" s="9">
        <v>3452</v>
      </c>
      <c r="BX3457">
        <f t="shared" si="214"/>
        <v>0</v>
      </c>
      <c r="BY3457">
        <f t="shared" si="215"/>
        <v>1</v>
      </c>
    </row>
    <row r="3458" spans="1:77">
      <c r="A3458" s="33">
        <v>3453</v>
      </c>
      <c r="BP3458" s="27">
        <v>0.759742638352168</v>
      </c>
      <c r="BQ3458" s="27">
        <v>15813.0958651248</v>
      </c>
      <c r="BR3458" s="27">
        <v>1.30625636822963</v>
      </c>
      <c r="BS3458" s="27">
        <v>39134.0396941746</v>
      </c>
      <c r="BU3458">
        <f t="shared" si="212"/>
        <v>98148.2998877005</v>
      </c>
      <c r="BV3458">
        <f t="shared" si="213"/>
        <v>156804.415540269</v>
      </c>
      <c r="BW3458" s="9">
        <v>3453</v>
      </c>
      <c r="BX3458">
        <f t="shared" si="214"/>
        <v>0</v>
      </c>
      <c r="BY3458">
        <f t="shared" si="215"/>
        <v>1</v>
      </c>
    </row>
    <row r="3459" spans="1:77">
      <c r="A3459" s="33">
        <v>3454</v>
      </c>
      <c r="BP3459" s="27">
        <v>0.827636162725701</v>
      </c>
      <c r="BQ3459" s="27">
        <v>14386.1789136734</v>
      </c>
      <c r="BR3459" s="27">
        <v>1.39561071342224</v>
      </c>
      <c r="BS3459" s="27">
        <v>32357.3387551282</v>
      </c>
      <c r="BU3459">
        <f t="shared" si="212"/>
        <v>109759.245495182</v>
      </c>
      <c r="BV3459">
        <f t="shared" si="213"/>
        <v>176984.268258208</v>
      </c>
      <c r="BW3459" s="9">
        <v>3454</v>
      </c>
      <c r="BX3459">
        <f t="shared" si="214"/>
        <v>0</v>
      </c>
      <c r="BY3459">
        <f t="shared" si="215"/>
        <v>1</v>
      </c>
    </row>
    <row r="3460" spans="1:77">
      <c r="A3460" s="33">
        <v>3455</v>
      </c>
      <c r="BP3460" s="27">
        <v>0.848690632373956</v>
      </c>
      <c r="BQ3460" s="27">
        <v>15851.7525043631</v>
      </c>
      <c r="BR3460" s="27">
        <v>1.48625936031288</v>
      </c>
      <c r="BS3460" s="27">
        <v>41085.5330105755</v>
      </c>
      <c r="BU3460">
        <f t="shared" si="212"/>
        <v>111451.84235173</v>
      </c>
      <c r="BV3460">
        <f t="shared" si="213"/>
        <v>181853.371036357</v>
      </c>
      <c r="BW3460" s="9">
        <v>3455</v>
      </c>
      <c r="BX3460">
        <f t="shared" si="214"/>
        <v>0</v>
      </c>
      <c r="BY3460">
        <f t="shared" si="215"/>
        <v>1</v>
      </c>
    </row>
    <row r="3461" spans="1:77">
      <c r="A3461" s="33">
        <v>3456</v>
      </c>
      <c r="BP3461" s="27">
        <v>0.808442234262565</v>
      </c>
      <c r="BQ3461" s="27">
        <v>15687.9653726964</v>
      </c>
      <c r="BR3461" s="27">
        <v>1.37591038663896</v>
      </c>
      <c r="BS3461" s="27">
        <v>38531.0818568197</v>
      </c>
      <c r="BU3461">
        <f t="shared" si="212"/>
        <v>105578.369766688</v>
      </c>
      <c r="BV3461">
        <f t="shared" si="213"/>
        <v>167855.476139025</v>
      </c>
      <c r="BW3461" s="9">
        <v>3456</v>
      </c>
      <c r="BX3461">
        <f t="shared" si="214"/>
        <v>0</v>
      </c>
      <c r="BY3461">
        <f t="shared" si="215"/>
        <v>1</v>
      </c>
    </row>
    <row r="3462" spans="1:77">
      <c r="A3462" s="33">
        <v>3457</v>
      </c>
      <c r="BP3462" s="27">
        <v>0.825623419299589</v>
      </c>
      <c r="BQ3462" s="27">
        <v>14306.1204833238</v>
      </c>
      <c r="BR3462" s="27">
        <v>1.41888954360761</v>
      </c>
      <c r="BS3462" s="27">
        <v>35617.3659824564</v>
      </c>
      <c r="BU3462">
        <f t="shared" si="212"/>
        <v>109537.392411614</v>
      </c>
      <c r="BV3462">
        <f t="shared" si="213"/>
        <v>177216.065558685</v>
      </c>
      <c r="BW3462" s="9">
        <v>3457</v>
      </c>
      <c r="BX3462">
        <f t="shared" si="214"/>
        <v>0</v>
      </c>
      <c r="BY3462">
        <f t="shared" si="215"/>
        <v>1</v>
      </c>
    </row>
    <row r="3463" spans="1:77">
      <c r="A3463" s="33">
        <v>3458</v>
      </c>
      <c r="BP3463" s="27">
        <v>0.784606429898954</v>
      </c>
      <c r="BQ3463" s="27">
        <v>14819.9951640669</v>
      </c>
      <c r="BR3463" s="27">
        <v>1.35298826255687</v>
      </c>
      <c r="BS3463" s="27">
        <v>38053.1253344767</v>
      </c>
      <c r="BU3463">
        <f t="shared" ref="BU3463:BU3526" si="216">BP3463*$BV$1-BQ3463</f>
        <v>102870.969320776</v>
      </c>
      <c r="BV3463">
        <f t="shared" ref="BV3463:BV3526" si="217">BR3463*$BV$1-BS3463</f>
        <v>164895.114049054</v>
      </c>
      <c r="BW3463" s="9">
        <v>3458</v>
      </c>
      <c r="BX3463">
        <f t="shared" ref="BX3463:BX3526" si="218">IF(BU3463=MAX($BU3463:$BV3463),1,0)</f>
        <v>0</v>
      </c>
      <c r="BY3463">
        <f t="shared" ref="BY3463:BY3526" si="219">IF(BV3463=MAX($BU3463:$BV3463),1,0)</f>
        <v>1</v>
      </c>
    </row>
    <row r="3464" spans="1:77">
      <c r="A3464" s="33">
        <v>3459</v>
      </c>
      <c r="BP3464" s="27">
        <v>0.780151341881981</v>
      </c>
      <c r="BQ3464" s="27">
        <v>11681.136577299</v>
      </c>
      <c r="BR3464" s="27">
        <v>1.33966868560026</v>
      </c>
      <c r="BS3464" s="27">
        <v>28638.9063585451</v>
      </c>
      <c r="BU3464">
        <f t="shared" si="216"/>
        <v>105341.564704998</v>
      </c>
      <c r="BV3464">
        <f t="shared" si="217"/>
        <v>172311.396481494</v>
      </c>
      <c r="BW3464" s="9">
        <v>3459</v>
      </c>
      <c r="BX3464">
        <f t="shared" si="218"/>
        <v>0</v>
      </c>
      <c r="BY3464">
        <f t="shared" si="219"/>
        <v>1</v>
      </c>
    </row>
    <row r="3465" spans="1:77">
      <c r="A3465" s="33">
        <v>3460</v>
      </c>
      <c r="BP3465" s="27">
        <v>0.860603283769507</v>
      </c>
      <c r="BQ3465" s="27">
        <v>15252.8885410002</v>
      </c>
      <c r="BR3465" s="27">
        <v>1.4807733793755</v>
      </c>
      <c r="BS3465" s="27">
        <v>34320.1402630188</v>
      </c>
      <c r="BU3465">
        <f t="shared" si="216"/>
        <v>113837.604024426</v>
      </c>
      <c r="BV3465">
        <f t="shared" si="217"/>
        <v>187795.866643306</v>
      </c>
      <c r="BW3465" s="9">
        <v>3460</v>
      </c>
      <c r="BX3465">
        <f t="shared" si="218"/>
        <v>0</v>
      </c>
      <c r="BY3465">
        <f t="shared" si="219"/>
        <v>1</v>
      </c>
    </row>
    <row r="3466" spans="1:77">
      <c r="A3466" s="33">
        <v>3461</v>
      </c>
      <c r="BP3466" s="27">
        <v>0.767818208690168</v>
      </c>
      <c r="BQ3466" s="27">
        <v>17776.1067075364</v>
      </c>
      <c r="BR3466" s="27">
        <v>1.32260864715521</v>
      </c>
      <c r="BS3466" s="27">
        <v>43164.6751333331</v>
      </c>
      <c r="BU3466">
        <f t="shared" si="216"/>
        <v>97396.6245959888</v>
      </c>
      <c r="BV3466">
        <f t="shared" si="217"/>
        <v>155226.621939948</v>
      </c>
      <c r="BW3466" s="9">
        <v>3461</v>
      </c>
      <c r="BX3466">
        <f t="shared" si="218"/>
        <v>0</v>
      </c>
      <c r="BY3466">
        <f t="shared" si="219"/>
        <v>1</v>
      </c>
    </row>
    <row r="3467" spans="1:77">
      <c r="A3467" s="33">
        <v>3462</v>
      </c>
      <c r="BP3467" s="27">
        <v>0.829833571252469</v>
      </c>
      <c r="BQ3467" s="27">
        <v>11874.8542887924</v>
      </c>
      <c r="BR3467" s="27">
        <v>1.42422514438079</v>
      </c>
      <c r="BS3467" s="27">
        <v>30822.7249215268</v>
      </c>
      <c r="BU3467">
        <f t="shared" si="216"/>
        <v>112600.181399078</v>
      </c>
      <c r="BV3467">
        <f t="shared" si="217"/>
        <v>182811.046735592</v>
      </c>
      <c r="BW3467" s="9">
        <v>3462</v>
      </c>
      <c r="BX3467">
        <f t="shared" si="218"/>
        <v>0</v>
      </c>
      <c r="BY3467">
        <f t="shared" si="219"/>
        <v>1</v>
      </c>
    </row>
    <row r="3468" spans="1:77">
      <c r="A3468" s="33">
        <v>3463</v>
      </c>
      <c r="BP3468" s="27">
        <v>0.85815308167116</v>
      </c>
      <c r="BQ3468" s="27">
        <v>17927.5254796639</v>
      </c>
      <c r="BR3468" s="27">
        <v>1.49051889671343</v>
      </c>
      <c r="BS3468" s="27">
        <v>44052.8703551573</v>
      </c>
      <c r="BU3468">
        <f t="shared" si="216"/>
        <v>110795.43677101</v>
      </c>
      <c r="BV3468">
        <f t="shared" si="217"/>
        <v>179524.964151858</v>
      </c>
      <c r="BW3468" s="9">
        <v>3463</v>
      </c>
      <c r="BX3468">
        <f t="shared" si="218"/>
        <v>0</v>
      </c>
      <c r="BY3468">
        <f t="shared" si="219"/>
        <v>1</v>
      </c>
    </row>
    <row r="3469" spans="1:77">
      <c r="A3469" s="33">
        <v>3464</v>
      </c>
      <c r="BP3469" s="27">
        <v>0.805734012088372</v>
      </c>
      <c r="BQ3469" s="27">
        <v>12313.2667211429</v>
      </c>
      <c r="BR3469" s="27">
        <v>1.4020055652943</v>
      </c>
      <c r="BS3469" s="27">
        <v>29859.7767646146</v>
      </c>
      <c r="BU3469">
        <f t="shared" si="216"/>
        <v>108546.835092113</v>
      </c>
      <c r="BV3469">
        <f t="shared" si="217"/>
        <v>180441.058029531</v>
      </c>
      <c r="BW3469" s="9">
        <v>3464</v>
      </c>
      <c r="BX3469">
        <f t="shared" si="218"/>
        <v>0</v>
      </c>
      <c r="BY3469">
        <f t="shared" si="219"/>
        <v>1</v>
      </c>
    </row>
    <row r="3470" spans="1:77">
      <c r="A3470" s="33">
        <v>3465</v>
      </c>
      <c r="BP3470" s="27">
        <v>0.849688029498825</v>
      </c>
      <c r="BQ3470" s="27">
        <v>13511.8353965975</v>
      </c>
      <c r="BR3470" s="27">
        <v>1.47622651161169</v>
      </c>
      <c r="BS3470" s="27">
        <v>36835.6900219741</v>
      </c>
      <c r="BU3470">
        <f t="shared" si="216"/>
        <v>113941.369028226</v>
      </c>
      <c r="BV3470">
        <f t="shared" si="217"/>
        <v>184598.28671978</v>
      </c>
      <c r="BW3470" s="9">
        <v>3465</v>
      </c>
      <c r="BX3470">
        <f t="shared" si="218"/>
        <v>0</v>
      </c>
      <c r="BY3470">
        <f t="shared" si="219"/>
        <v>1</v>
      </c>
    </row>
    <row r="3471" spans="1:77">
      <c r="A3471" s="33">
        <v>3466</v>
      </c>
      <c r="BP3471" s="27">
        <v>0.752802934600983</v>
      </c>
      <c r="BQ3471" s="27">
        <v>12820.4330339771</v>
      </c>
      <c r="BR3471" s="27">
        <v>1.26608984257202</v>
      </c>
      <c r="BS3471" s="27">
        <v>30103.1336890216</v>
      </c>
      <c r="BU3471">
        <f t="shared" si="216"/>
        <v>100100.00715617</v>
      </c>
      <c r="BV3471">
        <f t="shared" si="217"/>
        <v>159810.342696781</v>
      </c>
      <c r="BW3471" s="9">
        <v>3466</v>
      </c>
      <c r="BX3471">
        <f t="shared" si="218"/>
        <v>0</v>
      </c>
      <c r="BY3471">
        <f t="shared" si="219"/>
        <v>1</v>
      </c>
    </row>
    <row r="3472" spans="1:77">
      <c r="A3472" s="33">
        <v>3467</v>
      </c>
      <c r="BP3472" s="27">
        <v>0.821995032988832</v>
      </c>
      <c r="BQ3472" s="27">
        <v>11460.374956581</v>
      </c>
      <c r="BR3472" s="27">
        <v>1.40837554858722</v>
      </c>
      <c r="BS3472" s="27">
        <v>28303.1642055783</v>
      </c>
      <c r="BU3472">
        <f t="shared" si="216"/>
        <v>111838.879991744</v>
      </c>
      <c r="BV3472">
        <f t="shared" si="217"/>
        <v>182953.168082505</v>
      </c>
      <c r="BW3472" s="9">
        <v>3467</v>
      </c>
      <c r="BX3472">
        <f t="shared" si="218"/>
        <v>0</v>
      </c>
      <c r="BY3472">
        <f t="shared" si="219"/>
        <v>1</v>
      </c>
    </row>
    <row r="3473" spans="1:77">
      <c r="A3473" s="33">
        <v>3468</v>
      </c>
      <c r="BP3473" s="27">
        <v>0.856239934145997</v>
      </c>
      <c r="BQ3473" s="27">
        <v>11993.6578244092</v>
      </c>
      <c r="BR3473" s="27">
        <v>1.47317260635796</v>
      </c>
      <c r="BS3473" s="27">
        <v>30031.6435905318</v>
      </c>
      <c r="BU3473">
        <f t="shared" si="216"/>
        <v>116442.33229749</v>
      </c>
      <c r="BV3473">
        <f t="shared" si="217"/>
        <v>190944.247363162</v>
      </c>
      <c r="BW3473" s="9">
        <v>3468</v>
      </c>
      <c r="BX3473">
        <f t="shared" si="218"/>
        <v>0</v>
      </c>
      <c r="BY3473">
        <f t="shared" si="219"/>
        <v>1</v>
      </c>
    </row>
    <row r="3474" spans="1:77">
      <c r="A3474" s="33">
        <v>3469</v>
      </c>
      <c r="BP3474" s="27">
        <v>0.839990170953155</v>
      </c>
      <c r="BQ3474" s="27">
        <v>14419.8213104266</v>
      </c>
      <c r="BR3474" s="27">
        <v>1.44193084886194</v>
      </c>
      <c r="BS3474" s="27">
        <v>33402.7879726337</v>
      </c>
      <c r="BU3474">
        <f t="shared" si="216"/>
        <v>111578.704332547</v>
      </c>
      <c r="BV3474">
        <f t="shared" si="217"/>
        <v>182886.839356658</v>
      </c>
      <c r="BW3474" s="9">
        <v>3469</v>
      </c>
      <c r="BX3474">
        <f t="shared" si="218"/>
        <v>0</v>
      </c>
      <c r="BY3474">
        <f t="shared" si="219"/>
        <v>1</v>
      </c>
    </row>
    <row r="3475" spans="1:77">
      <c r="A3475" s="33">
        <v>3470</v>
      </c>
      <c r="BP3475" s="27">
        <v>0.846014164267475</v>
      </c>
      <c r="BQ3475" s="27">
        <v>16520.7234136949</v>
      </c>
      <c r="BR3475" s="27">
        <v>1.46453878772451</v>
      </c>
      <c r="BS3475" s="27">
        <v>39844.5554309977</v>
      </c>
      <c r="BU3475">
        <f t="shared" si="216"/>
        <v>110381.401226426</v>
      </c>
      <c r="BV3475">
        <f t="shared" si="217"/>
        <v>179836.262727679</v>
      </c>
      <c r="BW3475" s="9">
        <v>3470</v>
      </c>
      <c r="BX3475">
        <f t="shared" si="218"/>
        <v>0</v>
      </c>
      <c r="BY3475">
        <f t="shared" si="219"/>
        <v>1</v>
      </c>
    </row>
    <row r="3476" spans="1:77">
      <c r="A3476" s="33">
        <v>3471</v>
      </c>
      <c r="BP3476" s="27">
        <v>0.837969474978109</v>
      </c>
      <c r="BQ3476" s="27">
        <v>19388.0141941221</v>
      </c>
      <c r="BR3476" s="27">
        <v>1.43178629894812</v>
      </c>
      <c r="BS3476" s="27">
        <v>48946.967752018</v>
      </c>
      <c r="BU3476">
        <f t="shared" si="216"/>
        <v>106307.407052594</v>
      </c>
      <c r="BV3476">
        <f t="shared" si="217"/>
        <v>165820.9770902</v>
      </c>
      <c r="BW3476" s="9">
        <v>3471</v>
      </c>
      <c r="BX3476">
        <f t="shared" si="218"/>
        <v>0</v>
      </c>
      <c r="BY3476">
        <f t="shared" si="219"/>
        <v>1</v>
      </c>
    </row>
    <row r="3477" spans="1:77">
      <c r="A3477" s="33">
        <v>3472</v>
      </c>
      <c r="BP3477" s="27">
        <v>0.749826671037896</v>
      </c>
      <c r="BQ3477" s="27">
        <v>13903.8172360664</v>
      </c>
      <c r="BR3477" s="27">
        <v>1.2979690527024</v>
      </c>
      <c r="BS3477" s="27">
        <v>38032.1176813698</v>
      </c>
      <c r="BU3477">
        <f t="shared" si="216"/>
        <v>98570.1834196181</v>
      </c>
      <c r="BV3477">
        <f t="shared" si="217"/>
        <v>156663.240223991</v>
      </c>
      <c r="BW3477" s="9">
        <v>3472</v>
      </c>
      <c r="BX3477">
        <f t="shared" si="218"/>
        <v>0</v>
      </c>
      <c r="BY3477">
        <f t="shared" si="219"/>
        <v>1</v>
      </c>
    </row>
    <row r="3478" spans="1:77">
      <c r="A3478" s="33">
        <v>3473</v>
      </c>
      <c r="BP3478" s="27">
        <v>0.889789725824316</v>
      </c>
      <c r="BQ3478" s="27">
        <v>22288.0674542715</v>
      </c>
      <c r="BR3478" s="27">
        <v>1.55317236120174</v>
      </c>
      <c r="BS3478" s="27">
        <v>44511.1468687273</v>
      </c>
      <c r="BU3478">
        <f t="shared" si="216"/>
        <v>111180.391419376</v>
      </c>
      <c r="BV3478">
        <f t="shared" si="217"/>
        <v>188464.707311533</v>
      </c>
      <c r="BW3478" s="9">
        <v>3473</v>
      </c>
      <c r="BX3478">
        <f t="shared" si="218"/>
        <v>0</v>
      </c>
      <c r="BY3478">
        <f t="shared" si="219"/>
        <v>1</v>
      </c>
    </row>
    <row r="3479" spans="1:77">
      <c r="A3479" s="33">
        <v>3474</v>
      </c>
      <c r="BP3479" s="27">
        <v>0.845393756652355</v>
      </c>
      <c r="BQ3479" s="27">
        <v>13757.6035234444</v>
      </c>
      <c r="BR3479" s="27">
        <v>1.46416839783581</v>
      </c>
      <c r="BS3479" s="27">
        <v>32300.9459313048</v>
      </c>
      <c r="BU3479">
        <f t="shared" si="216"/>
        <v>113051.459974409</v>
      </c>
      <c r="BV3479">
        <f t="shared" si="217"/>
        <v>187324.313744066</v>
      </c>
      <c r="BW3479" s="9">
        <v>3474</v>
      </c>
      <c r="BX3479">
        <f t="shared" si="218"/>
        <v>0</v>
      </c>
      <c r="BY3479">
        <f t="shared" si="219"/>
        <v>1</v>
      </c>
    </row>
    <row r="3480" spans="1:77">
      <c r="A3480" s="33">
        <v>3475</v>
      </c>
      <c r="BP3480" s="27">
        <v>0.831020780499815</v>
      </c>
      <c r="BQ3480" s="27">
        <v>15006.8230102192</v>
      </c>
      <c r="BR3480" s="27">
        <v>1.44975136271498</v>
      </c>
      <c r="BS3480" s="27">
        <v>33015.2362458422</v>
      </c>
      <c r="BU3480">
        <f t="shared" si="216"/>
        <v>109646.294064753</v>
      </c>
      <c r="BV3480">
        <f t="shared" si="217"/>
        <v>184447.468161405</v>
      </c>
      <c r="BW3480" s="9">
        <v>3475</v>
      </c>
      <c r="BX3480">
        <f t="shared" si="218"/>
        <v>0</v>
      </c>
      <c r="BY3480">
        <f t="shared" si="219"/>
        <v>1</v>
      </c>
    </row>
    <row r="3481" spans="1:77">
      <c r="A3481" s="33">
        <v>3476</v>
      </c>
      <c r="BP3481" s="27">
        <v>0.749416611454778</v>
      </c>
      <c r="BQ3481" s="27">
        <v>17600.0616862283</v>
      </c>
      <c r="BR3481" s="27">
        <v>1.27531744817966</v>
      </c>
      <c r="BS3481" s="27">
        <v>38025.4761375484</v>
      </c>
      <c r="BU3481">
        <f t="shared" si="216"/>
        <v>94812.4300319883</v>
      </c>
      <c r="BV3481">
        <f t="shared" si="217"/>
        <v>153272.141089401</v>
      </c>
      <c r="BW3481" s="9">
        <v>3476</v>
      </c>
      <c r="BX3481">
        <f t="shared" si="218"/>
        <v>0</v>
      </c>
      <c r="BY3481">
        <f t="shared" si="219"/>
        <v>1</v>
      </c>
    </row>
    <row r="3482" spans="1:77">
      <c r="A3482" s="33">
        <v>3477</v>
      </c>
      <c r="BP3482" s="27">
        <v>0.816542259741623</v>
      </c>
      <c r="BQ3482" s="27">
        <v>14203.536007477</v>
      </c>
      <c r="BR3482" s="27">
        <v>1.40916811223725</v>
      </c>
      <c r="BS3482" s="27">
        <v>32226.4609865622</v>
      </c>
      <c r="BU3482">
        <f t="shared" si="216"/>
        <v>108277.802953766</v>
      </c>
      <c r="BV3482">
        <f t="shared" si="217"/>
        <v>179148.755849025</v>
      </c>
      <c r="BW3482" s="9">
        <v>3477</v>
      </c>
      <c r="BX3482">
        <f t="shared" si="218"/>
        <v>0</v>
      </c>
      <c r="BY3482">
        <f t="shared" si="219"/>
        <v>1</v>
      </c>
    </row>
    <row r="3483" spans="1:77">
      <c r="A3483" s="33">
        <v>3478</v>
      </c>
      <c r="BP3483" s="27">
        <v>0.845066926521085</v>
      </c>
      <c r="BQ3483" s="27">
        <v>12791.5662302016</v>
      </c>
      <c r="BR3483" s="27">
        <v>1.4168377620661</v>
      </c>
      <c r="BS3483" s="27">
        <v>34711.392565057</v>
      </c>
      <c r="BU3483">
        <f t="shared" si="216"/>
        <v>113968.472747961</v>
      </c>
      <c r="BV3483">
        <f t="shared" si="217"/>
        <v>177814.271744858</v>
      </c>
      <c r="BW3483" s="9">
        <v>3478</v>
      </c>
      <c r="BX3483">
        <f t="shared" si="218"/>
        <v>0</v>
      </c>
      <c r="BY3483">
        <f t="shared" si="219"/>
        <v>1</v>
      </c>
    </row>
    <row r="3484" spans="1:77">
      <c r="A3484" s="33">
        <v>3479</v>
      </c>
      <c r="BP3484" s="27">
        <v>0.833989556624907</v>
      </c>
      <c r="BQ3484" s="27">
        <v>14815.6327343323</v>
      </c>
      <c r="BR3484" s="27">
        <v>1.41341106039848</v>
      </c>
      <c r="BS3484" s="27">
        <v>36965.7754724108</v>
      </c>
      <c r="BU3484">
        <f t="shared" si="216"/>
        <v>110282.800759404</v>
      </c>
      <c r="BV3484">
        <f t="shared" si="217"/>
        <v>175045.883587361</v>
      </c>
      <c r="BW3484" s="9">
        <v>3479</v>
      </c>
      <c r="BX3484">
        <f t="shared" si="218"/>
        <v>0</v>
      </c>
      <c r="BY3484">
        <f t="shared" si="219"/>
        <v>1</v>
      </c>
    </row>
    <row r="3485" spans="1:77">
      <c r="A3485" s="33">
        <v>3480</v>
      </c>
      <c r="BP3485" s="27">
        <v>0.843931020852501</v>
      </c>
      <c r="BQ3485" s="27">
        <v>14695.9409581277</v>
      </c>
      <c r="BR3485" s="27">
        <v>1.43862054588648</v>
      </c>
      <c r="BS3485" s="27">
        <v>37519.3491361264</v>
      </c>
      <c r="BU3485">
        <f t="shared" si="216"/>
        <v>111893.712169747</v>
      </c>
      <c r="BV3485">
        <f t="shared" si="217"/>
        <v>178273.732746845</v>
      </c>
      <c r="BW3485" s="9">
        <v>3480</v>
      </c>
      <c r="BX3485">
        <f t="shared" si="218"/>
        <v>0</v>
      </c>
      <c r="BY3485">
        <f t="shared" si="219"/>
        <v>1</v>
      </c>
    </row>
    <row r="3486" spans="1:77">
      <c r="A3486" s="33">
        <v>3481</v>
      </c>
      <c r="BP3486" s="27">
        <v>0.793445452660987</v>
      </c>
      <c r="BQ3486" s="27">
        <v>12932.4602962719</v>
      </c>
      <c r="BR3486" s="27">
        <v>1.36742876861949</v>
      </c>
      <c r="BS3486" s="27">
        <v>30508.1136451203</v>
      </c>
      <c r="BU3486">
        <f t="shared" si="216"/>
        <v>106084.357602876</v>
      </c>
      <c r="BV3486">
        <f t="shared" si="217"/>
        <v>174606.201647804</v>
      </c>
      <c r="BW3486" s="9">
        <v>3481</v>
      </c>
      <c r="BX3486">
        <f t="shared" si="218"/>
        <v>0</v>
      </c>
      <c r="BY3486">
        <f t="shared" si="219"/>
        <v>1</v>
      </c>
    </row>
    <row r="3487" spans="1:77">
      <c r="A3487" s="33">
        <v>3482</v>
      </c>
      <c r="BP3487" s="27">
        <v>0.796370819207103</v>
      </c>
      <c r="BQ3487" s="27">
        <v>15248.7135371823</v>
      </c>
      <c r="BR3487" s="27">
        <v>1.34435402758015</v>
      </c>
      <c r="BS3487" s="27">
        <v>41202.5542378161</v>
      </c>
      <c r="BU3487">
        <f t="shared" si="216"/>
        <v>104206.909343883</v>
      </c>
      <c r="BV3487">
        <f t="shared" si="217"/>
        <v>160450.549899206</v>
      </c>
      <c r="BW3487" s="9">
        <v>3482</v>
      </c>
      <c r="BX3487">
        <f t="shared" si="218"/>
        <v>0</v>
      </c>
      <c r="BY3487">
        <f t="shared" si="219"/>
        <v>1</v>
      </c>
    </row>
    <row r="3488" spans="1:77">
      <c r="A3488" s="33">
        <v>3483</v>
      </c>
      <c r="BP3488" s="27">
        <v>0.800470793151131</v>
      </c>
      <c r="BQ3488" s="27">
        <v>10760.7992038364</v>
      </c>
      <c r="BR3488" s="27">
        <v>1.34887568347891</v>
      </c>
      <c r="BS3488" s="27">
        <v>28024.9683145708</v>
      </c>
      <c r="BU3488">
        <f t="shared" si="216"/>
        <v>109309.819768833</v>
      </c>
      <c r="BV3488">
        <f t="shared" si="217"/>
        <v>174306.384207265</v>
      </c>
      <c r="BW3488" s="9">
        <v>3483</v>
      </c>
      <c r="BX3488">
        <f t="shared" si="218"/>
        <v>0</v>
      </c>
      <c r="BY3488">
        <f t="shared" si="219"/>
        <v>1</v>
      </c>
    </row>
    <row r="3489" spans="1:77">
      <c r="A3489" s="33">
        <v>3484</v>
      </c>
      <c r="BP3489" s="27">
        <v>0.804844325549331</v>
      </c>
      <c r="BQ3489" s="27">
        <v>13485.1750350477</v>
      </c>
      <c r="BR3489" s="27">
        <v>1.3693646027861</v>
      </c>
      <c r="BS3489" s="27">
        <v>35915.5086958552</v>
      </c>
      <c r="BU3489">
        <f t="shared" si="216"/>
        <v>107241.473797352</v>
      </c>
      <c r="BV3489">
        <f t="shared" si="217"/>
        <v>169489.181722059</v>
      </c>
      <c r="BW3489" s="9">
        <v>3484</v>
      </c>
      <c r="BX3489">
        <f t="shared" si="218"/>
        <v>0</v>
      </c>
      <c r="BY3489">
        <f t="shared" si="219"/>
        <v>1</v>
      </c>
    </row>
    <row r="3490" spans="1:77">
      <c r="A3490" s="33">
        <v>3485</v>
      </c>
      <c r="BP3490" s="27">
        <v>0.79682853483355</v>
      </c>
      <c r="BQ3490" s="27">
        <v>16292.9164552069</v>
      </c>
      <c r="BR3490" s="27">
        <v>1.35344668025424</v>
      </c>
      <c r="BS3490" s="27">
        <v>36372.0405457252</v>
      </c>
      <c r="BU3490">
        <f t="shared" si="216"/>
        <v>103231.363769826</v>
      </c>
      <c r="BV3490">
        <f t="shared" si="217"/>
        <v>166644.961492411</v>
      </c>
      <c r="BW3490" s="9">
        <v>3485</v>
      </c>
      <c r="BX3490">
        <f t="shared" si="218"/>
        <v>0</v>
      </c>
      <c r="BY3490">
        <f t="shared" si="219"/>
        <v>1</v>
      </c>
    </row>
    <row r="3491" spans="1:77">
      <c r="A3491" s="33">
        <v>3486</v>
      </c>
      <c r="BP3491" s="27">
        <v>0.73118983380935</v>
      </c>
      <c r="BQ3491" s="27">
        <v>12756.7111003507</v>
      </c>
      <c r="BR3491" s="27">
        <v>1.25139612264342</v>
      </c>
      <c r="BS3491" s="27">
        <v>30426.249793603</v>
      </c>
      <c r="BU3491">
        <f t="shared" si="216"/>
        <v>96921.7639710518</v>
      </c>
      <c r="BV3491">
        <f t="shared" si="217"/>
        <v>157283.16860291</v>
      </c>
      <c r="BW3491" s="9">
        <v>3486</v>
      </c>
      <c r="BX3491">
        <f t="shared" si="218"/>
        <v>0</v>
      </c>
      <c r="BY3491">
        <f t="shared" si="219"/>
        <v>1</v>
      </c>
    </row>
    <row r="3492" spans="1:77">
      <c r="A3492" s="33">
        <v>3487</v>
      </c>
      <c r="BP3492" s="27">
        <v>0.758722735324435</v>
      </c>
      <c r="BQ3492" s="27">
        <v>12121.7835389746</v>
      </c>
      <c r="BR3492" s="27">
        <v>1.2798581980709</v>
      </c>
      <c r="BS3492" s="27">
        <v>29857.2210558831</v>
      </c>
      <c r="BU3492">
        <f t="shared" si="216"/>
        <v>101686.626759691</v>
      </c>
      <c r="BV3492">
        <f t="shared" si="217"/>
        <v>162121.508654752</v>
      </c>
      <c r="BW3492" s="9">
        <v>3487</v>
      </c>
      <c r="BX3492">
        <f t="shared" si="218"/>
        <v>0</v>
      </c>
      <c r="BY3492">
        <f t="shared" si="219"/>
        <v>1</v>
      </c>
    </row>
    <row r="3493" spans="1:77">
      <c r="A3493" s="33">
        <v>3488</v>
      </c>
      <c r="BP3493" s="27">
        <v>0.779582842222229</v>
      </c>
      <c r="BQ3493" s="27">
        <v>16383.0546852724</v>
      </c>
      <c r="BR3493" s="27">
        <v>1.33749741573447</v>
      </c>
      <c r="BS3493" s="27">
        <v>34690.7175640834</v>
      </c>
      <c r="BU3493">
        <f t="shared" si="216"/>
        <v>100554.371648062</v>
      </c>
      <c r="BV3493">
        <f t="shared" si="217"/>
        <v>165933.894796087</v>
      </c>
      <c r="BW3493" s="9">
        <v>3488</v>
      </c>
      <c r="BX3493">
        <f t="shared" si="218"/>
        <v>0</v>
      </c>
      <c r="BY3493">
        <f t="shared" si="219"/>
        <v>1</v>
      </c>
    </row>
    <row r="3494" spans="1:77">
      <c r="A3494" s="33">
        <v>3489</v>
      </c>
      <c r="BP3494" s="27">
        <v>0.807672946629878</v>
      </c>
      <c r="BQ3494" s="27">
        <v>18235.445954977</v>
      </c>
      <c r="BR3494" s="27">
        <v>1.37443106436966</v>
      </c>
      <c r="BS3494" s="27">
        <v>36215.8220438053</v>
      </c>
      <c r="BU3494">
        <f t="shared" si="216"/>
        <v>102915.496039505</v>
      </c>
      <c r="BV3494">
        <f t="shared" si="217"/>
        <v>169948.837611644</v>
      </c>
      <c r="BW3494" s="9">
        <v>3489</v>
      </c>
      <c r="BX3494">
        <f t="shared" si="218"/>
        <v>0</v>
      </c>
      <c r="BY3494">
        <f t="shared" si="219"/>
        <v>1</v>
      </c>
    </row>
    <row r="3495" spans="1:77">
      <c r="A3495" s="33">
        <v>3490</v>
      </c>
      <c r="BP3495" s="27">
        <v>0.856040432684214</v>
      </c>
      <c r="BQ3495" s="27">
        <v>12936.1504167851</v>
      </c>
      <c r="BR3495" s="27">
        <v>1.44799072397945</v>
      </c>
      <c r="BS3495" s="27">
        <v>29961.2007043106</v>
      </c>
      <c r="BU3495">
        <f t="shared" si="216"/>
        <v>115469.914485847</v>
      </c>
      <c r="BV3495">
        <f t="shared" si="217"/>
        <v>187237.407892608</v>
      </c>
      <c r="BW3495" s="9">
        <v>3490</v>
      </c>
      <c r="BX3495">
        <f t="shared" si="218"/>
        <v>0</v>
      </c>
      <c r="BY3495">
        <f t="shared" si="219"/>
        <v>1</v>
      </c>
    </row>
    <row r="3496" spans="1:77">
      <c r="A3496" s="33">
        <v>3491</v>
      </c>
      <c r="BP3496" s="27">
        <v>0.722272217519212</v>
      </c>
      <c r="BQ3496" s="27">
        <v>16045.3707947749</v>
      </c>
      <c r="BR3496" s="27">
        <v>1.22695970368362</v>
      </c>
      <c r="BS3496" s="27">
        <v>35346.2894837024</v>
      </c>
      <c r="BU3496">
        <f t="shared" si="216"/>
        <v>92295.4618331068</v>
      </c>
      <c r="BV3496">
        <f t="shared" si="217"/>
        <v>148697.666068841</v>
      </c>
      <c r="BW3496" s="9">
        <v>3491</v>
      </c>
      <c r="BX3496">
        <f t="shared" si="218"/>
        <v>0</v>
      </c>
      <c r="BY3496">
        <f t="shared" si="219"/>
        <v>1</v>
      </c>
    </row>
    <row r="3497" spans="1:77">
      <c r="A3497" s="33">
        <v>3492</v>
      </c>
      <c r="BP3497" s="27">
        <v>0.79924965563709</v>
      </c>
      <c r="BQ3497" s="27">
        <v>16319.4739909931</v>
      </c>
      <c r="BR3497" s="27">
        <v>1.3784086402076</v>
      </c>
      <c r="BS3497" s="27">
        <v>38231.4492204358</v>
      </c>
      <c r="BU3497">
        <f t="shared" si="216"/>
        <v>103567.97435457</v>
      </c>
      <c r="BV3497">
        <f t="shared" si="217"/>
        <v>168529.846810704</v>
      </c>
      <c r="BW3497" s="9">
        <v>3492</v>
      </c>
      <c r="BX3497">
        <f t="shared" si="218"/>
        <v>0</v>
      </c>
      <c r="BY3497">
        <f t="shared" si="219"/>
        <v>1</v>
      </c>
    </row>
    <row r="3498" spans="1:77">
      <c r="A3498" s="33">
        <v>3493</v>
      </c>
      <c r="BP3498" s="27">
        <v>0.820657170608692</v>
      </c>
      <c r="BQ3498" s="27">
        <v>12730.6075442494</v>
      </c>
      <c r="BR3498" s="27">
        <v>1.40390124590071</v>
      </c>
      <c r="BS3498" s="27">
        <v>32605.2562535572</v>
      </c>
      <c r="BU3498">
        <f t="shared" si="216"/>
        <v>110367.968047054</v>
      </c>
      <c r="BV3498">
        <f t="shared" si="217"/>
        <v>177979.930631549</v>
      </c>
      <c r="BW3498" s="9">
        <v>3493</v>
      </c>
      <c r="BX3498">
        <f t="shared" si="218"/>
        <v>0</v>
      </c>
      <c r="BY3498">
        <f t="shared" si="219"/>
        <v>1</v>
      </c>
    </row>
    <row r="3499" spans="1:77">
      <c r="A3499" s="33">
        <v>3494</v>
      </c>
      <c r="BP3499" s="27">
        <v>0.823690102786265</v>
      </c>
      <c r="BQ3499" s="27">
        <v>11349.7532659119</v>
      </c>
      <c r="BR3499" s="27">
        <v>1.42494615194229</v>
      </c>
      <c r="BS3499" s="27">
        <v>29297.0090169395</v>
      </c>
      <c r="BU3499">
        <f t="shared" si="216"/>
        <v>112203.762152028</v>
      </c>
      <c r="BV3499">
        <f t="shared" si="217"/>
        <v>184444.913774405</v>
      </c>
      <c r="BW3499" s="9">
        <v>3494</v>
      </c>
      <c r="BX3499">
        <f t="shared" si="218"/>
        <v>0</v>
      </c>
      <c r="BY3499">
        <f t="shared" si="219"/>
        <v>1</v>
      </c>
    </row>
    <row r="3500" spans="1:77">
      <c r="A3500" s="33">
        <v>3495</v>
      </c>
      <c r="BP3500" s="27">
        <v>0.858354664667048</v>
      </c>
      <c r="BQ3500" s="27">
        <v>12522.961703036</v>
      </c>
      <c r="BR3500" s="27">
        <v>1.49136419705492</v>
      </c>
      <c r="BS3500" s="27">
        <v>35690.2347842405</v>
      </c>
      <c r="BU3500">
        <f t="shared" si="216"/>
        <v>116230.237997021</v>
      </c>
      <c r="BV3500">
        <f t="shared" si="217"/>
        <v>188014.394773998</v>
      </c>
      <c r="BW3500" s="9">
        <v>3495</v>
      </c>
      <c r="BX3500">
        <f t="shared" si="218"/>
        <v>0</v>
      </c>
      <c r="BY3500">
        <f t="shared" si="219"/>
        <v>1</v>
      </c>
    </row>
    <row r="3501" spans="1:77">
      <c r="A3501" s="33">
        <v>3496</v>
      </c>
      <c r="BP3501" s="27">
        <v>0.799985727656217</v>
      </c>
      <c r="BQ3501" s="27">
        <v>10920.0221910723</v>
      </c>
      <c r="BR3501" s="27">
        <v>1.36712659282158</v>
      </c>
      <c r="BS3501" s="27">
        <v>28112.5680240773</v>
      </c>
      <c r="BU3501">
        <f t="shared" si="216"/>
        <v>109077.83695736</v>
      </c>
      <c r="BV3501">
        <f t="shared" si="217"/>
        <v>176956.42089916</v>
      </c>
      <c r="BW3501" s="9">
        <v>3496</v>
      </c>
      <c r="BX3501">
        <f t="shared" si="218"/>
        <v>0</v>
      </c>
      <c r="BY3501">
        <f t="shared" si="219"/>
        <v>1</v>
      </c>
    </row>
    <row r="3502" spans="1:77">
      <c r="A3502" s="33">
        <v>3497</v>
      </c>
      <c r="BP3502" s="27">
        <v>0.834918193854508</v>
      </c>
      <c r="BQ3502" s="27">
        <v>11178.7693888418</v>
      </c>
      <c r="BR3502" s="27">
        <v>1.44327971890427</v>
      </c>
      <c r="BS3502" s="27">
        <v>32747.9921388641</v>
      </c>
      <c r="BU3502">
        <f t="shared" si="216"/>
        <v>114058.959689334</v>
      </c>
      <c r="BV3502">
        <f t="shared" si="217"/>
        <v>183743.965696776</v>
      </c>
      <c r="BW3502" s="9">
        <v>3497</v>
      </c>
      <c r="BX3502">
        <f t="shared" si="218"/>
        <v>0</v>
      </c>
      <c r="BY3502">
        <f t="shared" si="219"/>
        <v>1</v>
      </c>
    </row>
    <row r="3503" spans="1:77">
      <c r="A3503" s="33">
        <v>3498</v>
      </c>
      <c r="BP3503" s="27">
        <v>0.772072634765184</v>
      </c>
      <c r="BQ3503" s="27">
        <v>10428.6066260266</v>
      </c>
      <c r="BR3503" s="27">
        <v>1.33205795025479</v>
      </c>
      <c r="BS3503" s="27">
        <v>27367.6573447918</v>
      </c>
      <c r="BU3503">
        <f t="shared" si="216"/>
        <v>105382.288588751</v>
      </c>
      <c r="BV3503">
        <f t="shared" si="217"/>
        <v>172441.035193427</v>
      </c>
      <c r="BW3503" s="9">
        <v>3498</v>
      </c>
      <c r="BX3503">
        <f t="shared" si="218"/>
        <v>0</v>
      </c>
      <c r="BY3503">
        <f t="shared" si="219"/>
        <v>1</v>
      </c>
    </row>
    <row r="3504" spans="1:77">
      <c r="A3504" s="33">
        <v>3499</v>
      </c>
      <c r="BP3504" s="27">
        <v>0.805278285845631</v>
      </c>
      <c r="BQ3504" s="27">
        <v>17478.227633469</v>
      </c>
      <c r="BR3504" s="27">
        <v>1.37739555787568</v>
      </c>
      <c r="BS3504" s="27">
        <v>37554.8142467067</v>
      </c>
      <c r="BU3504">
        <f t="shared" si="216"/>
        <v>103313.515243376</v>
      </c>
      <c r="BV3504">
        <f t="shared" si="217"/>
        <v>169054.519434646</v>
      </c>
      <c r="BW3504" s="9">
        <v>3499</v>
      </c>
      <c r="BX3504">
        <f t="shared" si="218"/>
        <v>0</v>
      </c>
      <c r="BY3504">
        <f t="shared" si="219"/>
        <v>1</v>
      </c>
    </row>
    <row r="3505" spans="1:77">
      <c r="A3505" s="33">
        <v>3500</v>
      </c>
      <c r="BP3505" s="27">
        <v>0.800614402450435</v>
      </c>
      <c r="BQ3505" s="27">
        <v>17143.2009528864</v>
      </c>
      <c r="BR3505" s="27">
        <v>1.38451056079988</v>
      </c>
      <c r="BS3505" s="27">
        <v>42094.0293401871</v>
      </c>
      <c r="BU3505">
        <f t="shared" si="216"/>
        <v>102948.959414679</v>
      </c>
      <c r="BV3505">
        <f t="shared" si="217"/>
        <v>165582.554779795</v>
      </c>
      <c r="BW3505" s="9">
        <v>3500</v>
      </c>
      <c r="BX3505">
        <f t="shared" si="218"/>
        <v>0</v>
      </c>
      <c r="BY3505">
        <f t="shared" si="219"/>
        <v>1</v>
      </c>
    </row>
    <row r="3506" spans="1:77">
      <c r="A3506" s="33">
        <v>3501</v>
      </c>
      <c r="BP3506" s="27">
        <v>0.813309914140517</v>
      </c>
      <c r="BQ3506" s="27">
        <v>20265.5496590749</v>
      </c>
      <c r="BR3506" s="27">
        <v>1.42857726554822</v>
      </c>
      <c r="BS3506" s="27">
        <v>40497.2187570323</v>
      </c>
      <c r="BU3506">
        <f t="shared" si="216"/>
        <v>101730.937462003</v>
      </c>
      <c r="BV3506">
        <f t="shared" si="217"/>
        <v>173789.371075201</v>
      </c>
      <c r="BW3506" s="9">
        <v>3501</v>
      </c>
      <c r="BX3506">
        <f t="shared" si="218"/>
        <v>0</v>
      </c>
      <c r="BY3506">
        <f t="shared" si="219"/>
        <v>1</v>
      </c>
    </row>
    <row r="3507" spans="1:77">
      <c r="A3507" s="33">
        <v>3502</v>
      </c>
      <c r="BP3507" s="27">
        <v>0.841157455570367</v>
      </c>
      <c r="BQ3507" s="27">
        <v>14913.8420245688</v>
      </c>
      <c r="BR3507" s="27">
        <v>1.45383281138466</v>
      </c>
      <c r="BS3507" s="27">
        <v>32656.6266664774</v>
      </c>
      <c r="BU3507">
        <f t="shared" si="216"/>
        <v>111259.776310986</v>
      </c>
      <c r="BV3507">
        <f t="shared" si="217"/>
        <v>185418.295041221</v>
      </c>
      <c r="BW3507" s="9">
        <v>3502</v>
      </c>
      <c r="BX3507">
        <f t="shared" si="218"/>
        <v>0</v>
      </c>
      <c r="BY3507">
        <f t="shared" si="219"/>
        <v>1</v>
      </c>
    </row>
    <row r="3508" spans="1:77">
      <c r="A3508" s="33">
        <v>3503</v>
      </c>
      <c r="BP3508" s="27">
        <v>0.885049648912782</v>
      </c>
      <c r="BQ3508" s="27">
        <v>16863.2138390494</v>
      </c>
      <c r="BR3508" s="27">
        <v>1.53967572016258</v>
      </c>
      <c r="BS3508" s="27">
        <v>36973.798209085</v>
      </c>
      <c r="BU3508">
        <f t="shared" si="216"/>
        <v>115894.233497868</v>
      </c>
      <c r="BV3508">
        <f t="shared" si="217"/>
        <v>193977.559815302</v>
      </c>
      <c r="BW3508" s="9">
        <v>3503</v>
      </c>
      <c r="BX3508">
        <f t="shared" si="218"/>
        <v>0</v>
      </c>
      <c r="BY3508">
        <f t="shared" si="219"/>
        <v>1</v>
      </c>
    </row>
    <row r="3509" spans="1:77">
      <c r="A3509" s="33">
        <v>3504</v>
      </c>
      <c r="BP3509" s="27">
        <v>0.748456989937066</v>
      </c>
      <c r="BQ3509" s="27">
        <v>14903.0338767666</v>
      </c>
      <c r="BR3509" s="27">
        <v>1.29311328624746</v>
      </c>
      <c r="BS3509" s="27">
        <v>34555.6287667512</v>
      </c>
      <c r="BU3509">
        <f t="shared" si="216"/>
        <v>97365.5146137932</v>
      </c>
      <c r="BV3509">
        <f t="shared" si="217"/>
        <v>159411.364170367</v>
      </c>
      <c r="BW3509" s="9">
        <v>3504</v>
      </c>
      <c r="BX3509">
        <f t="shared" si="218"/>
        <v>0</v>
      </c>
      <c r="BY3509">
        <f t="shared" si="219"/>
        <v>1</v>
      </c>
    </row>
    <row r="3510" spans="1:77">
      <c r="A3510" s="33">
        <v>3505</v>
      </c>
      <c r="BP3510" s="27">
        <v>0.785924627681193</v>
      </c>
      <c r="BQ3510" s="27">
        <v>11685.5782794283</v>
      </c>
      <c r="BR3510" s="27">
        <v>1.35705428695297</v>
      </c>
      <c r="BS3510" s="27">
        <v>33823.0260529336</v>
      </c>
      <c r="BU3510">
        <f t="shared" si="216"/>
        <v>106203.115872751</v>
      </c>
      <c r="BV3510">
        <f t="shared" si="217"/>
        <v>169735.116990012</v>
      </c>
      <c r="BW3510" s="9">
        <v>3505</v>
      </c>
      <c r="BX3510">
        <f t="shared" si="218"/>
        <v>0</v>
      </c>
      <c r="BY3510">
        <f t="shared" si="219"/>
        <v>1</v>
      </c>
    </row>
    <row r="3511" spans="1:77">
      <c r="A3511" s="33">
        <v>3506</v>
      </c>
      <c r="BP3511" s="27">
        <v>0.868575155417514</v>
      </c>
      <c r="BQ3511" s="27">
        <v>11480.554277263</v>
      </c>
      <c r="BR3511" s="27">
        <v>1.52396829773504</v>
      </c>
      <c r="BS3511" s="27">
        <v>28604.9894179117</v>
      </c>
      <c r="BU3511">
        <f t="shared" si="216"/>
        <v>118805.719035364</v>
      </c>
      <c r="BV3511">
        <f t="shared" si="217"/>
        <v>199990.255242344</v>
      </c>
      <c r="BW3511" s="9">
        <v>3506</v>
      </c>
      <c r="BX3511">
        <f t="shared" si="218"/>
        <v>0</v>
      </c>
      <c r="BY3511">
        <f t="shared" si="219"/>
        <v>1</v>
      </c>
    </row>
    <row r="3512" spans="1:77">
      <c r="A3512" s="33">
        <v>3507</v>
      </c>
      <c r="BP3512" s="27">
        <v>0.782589656574719</v>
      </c>
      <c r="BQ3512" s="27">
        <v>17564.2038637131</v>
      </c>
      <c r="BR3512" s="27">
        <v>1.32714214561771</v>
      </c>
      <c r="BS3512" s="27">
        <v>42172.4048665479</v>
      </c>
      <c r="BU3512">
        <f t="shared" si="216"/>
        <v>99824.2446224948</v>
      </c>
      <c r="BV3512">
        <f t="shared" si="217"/>
        <v>156898.916976109</v>
      </c>
      <c r="BW3512" s="9">
        <v>3507</v>
      </c>
      <c r="BX3512">
        <f t="shared" si="218"/>
        <v>0</v>
      </c>
      <c r="BY3512">
        <f t="shared" si="219"/>
        <v>1</v>
      </c>
    </row>
    <row r="3513" spans="1:77">
      <c r="A3513" s="33">
        <v>3508</v>
      </c>
      <c r="BP3513" s="27">
        <v>0.771448340195497</v>
      </c>
      <c r="BQ3513" s="27">
        <v>14511.6811235975</v>
      </c>
      <c r="BR3513" s="27">
        <v>1.32497401849135</v>
      </c>
      <c r="BS3513" s="27">
        <v>32508.9295387857</v>
      </c>
      <c r="BU3513">
        <f t="shared" si="216"/>
        <v>101205.569905727</v>
      </c>
      <c r="BV3513">
        <f t="shared" si="217"/>
        <v>166237.173234917</v>
      </c>
      <c r="BW3513" s="9">
        <v>3508</v>
      </c>
      <c r="BX3513">
        <f t="shared" si="218"/>
        <v>0</v>
      </c>
      <c r="BY3513">
        <f t="shared" si="219"/>
        <v>1</v>
      </c>
    </row>
    <row r="3514" spans="1:77">
      <c r="A3514" s="33">
        <v>3509</v>
      </c>
      <c r="BP3514" s="27">
        <v>0.831023371836009</v>
      </c>
      <c r="BQ3514" s="27">
        <v>15421.3537521267</v>
      </c>
      <c r="BR3514" s="27">
        <v>1.43056995085888</v>
      </c>
      <c r="BS3514" s="27">
        <v>35109.8972987676</v>
      </c>
      <c r="BU3514">
        <f t="shared" si="216"/>
        <v>109232.152023275</v>
      </c>
      <c r="BV3514">
        <f t="shared" si="217"/>
        <v>179475.595330065</v>
      </c>
      <c r="BW3514" s="9">
        <v>3509</v>
      </c>
      <c r="BX3514">
        <f t="shared" si="218"/>
        <v>0</v>
      </c>
      <c r="BY3514">
        <f t="shared" si="219"/>
        <v>1</v>
      </c>
    </row>
    <row r="3515" spans="1:77">
      <c r="A3515" s="33">
        <v>3510</v>
      </c>
      <c r="BP3515" s="27">
        <v>0.835355937770342</v>
      </c>
      <c r="BQ3515" s="27">
        <v>14880.3364775798</v>
      </c>
      <c r="BR3515" s="27">
        <v>1.46280017317455</v>
      </c>
      <c r="BS3515" s="27">
        <v>34490.6294386367</v>
      </c>
      <c r="BU3515">
        <f t="shared" si="216"/>
        <v>110423.054187971</v>
      </c>
      <c r="BV3515">
        <f t="shared" si="217"/>
        <v>184929.396537546</v>
      </c>
      <c r="BW3515" s="9">
        <v>3510</v>
      </c>
      <c r="BX3515">
        <f t="shared" si="218"/>
        <v>0</v>
      </c>
      <c r="BY3515">
        <f t="shared" si="219"/>
        <v>1</v>
      </c>
    </row>
    <row r="3516" spans="1:77">
      <c r="A3516" s="33">
        <v>3511</v>
      </c>
      <c r="BP3516" s="27">
        <v>0.788861629320613</v>
      </c>
      <c r="BQ3516" s="27">
        <v>17153.6575240225</v>
      </c>
      <c r="BR3516" s="27">
        <v>1.35363587289693</v>
      </c>
      <c r="BS3516" s="27">
        <v>37970.0201851737</v>
      </c>
      <c r="BU3516">
        <f t="shared" si="216"/>
        <v>101175.58687407</v>
      </c>
      <c r="BV3516">
        <f t="shared" si="217"/>
        <v>165075.360749365</v>
      </c>
      <c r="BW3516" s="9">
        <v>3511</v>
      </c>
      <c r="BX3516">
        <f t="shared" si="218"/>
        <v>0</v>
      </c>
      <c r="BY3516">
        <f t="shared" si="219"/>
        <v>1</v>
      </c>
    </row>
    <row r="3517" spans="1:77">
      <c r="A3517" s="33">
        <v>3512</v>
      </c>
      <c r="BP3517" s="27">
        <v>0.857876778048798</v>
      </c>
      <c r="BQ3517" s="27">
        <v>10965.4702622161</v>
      </c>
      <c r="BR3517" s="27">
        <v>1.48159166172137</v>
      </c>
      <c r="BS3517" s="27">
        <v>27669.5355924603</v>
      </c>
      <c r="BU3517">
        <f t="shared" si="216"/>
        <v>117716.046445104</v>
      </c>
      <c r="BV3517">
        <f t="shared" si="217"/>
        <v>194569.213665746</v>
      </c>
      <c r="BW3517" s="9">
        <v>3512</v>
      </c>
      <c r="BX3517">
        <f t="shared" si="218"/>
        <v>0</v>
      </c>
      <c r="BY3517">
        <f t="shared" si="219"/>
        <v>1</v>
      </c>
    </row>
    <row r="3518" spans="1:77">
      <c r="A3518" s="33">
        <v>3513</v>
      </c>
      <c r="BP3518" s="27">
        <v>0.850442322215178</v>
      </c>
      <c r="BQ3518" s="27">
        <v>12878.2220249537</v>
      </c>
      <c r="BR3518" s="27">
        <v>1.46460107939502</v>
      </c>
      <c r="BS3518" s="27">
        <v>34686.1468180757</v>
      </c>
      <c r="BU3518">
        <f t="shared" si="216"/>
        <v>114688.126307323</v>
      </c>
      <c r="BV3518">
        <f t="shared" si="217"/>
        <v>185004.015091177</v>
      </c>
      <c r="BW3518" s="9">
        <v>3513</v>
      </c>
      <c r="BX3518">
        <f t="shared" si="218"/>
        <v>0</v>
      </c>
      <c r="BY3518">
        <f t="shared" si="219"/>
        <v>1</v>
      </c>
    </row>
    <row r="3519" spans="1:77">
      <c r="A3519" s="33">
        <v>3514</v>
      </c>
      <c r="BP3519" s="27">
        <v>0.744285694662542</v>
      </c>
      <c r="BQ3519" s="27">
        <v>16272.8017355414</v>
      </c>
      <c r="BR3519" s="27">
        <v>1.26247548459551</v>
      </c>
      <c r="BS3519" s="27">
        <v>40699.8336366205</v>
      </c>
      <c r="BU3519">
        <f t="shared" si="216"/>
        <v>95370.0524638399</v>
      </c>
      <c r="BV3519">
        <f t="shared" si="217"/>
        <v>148671.489052706</v>
      </c>
      <c r="BW3519" s="9">
        <v>3514</v>
      </c>
      <c r="BX3519">
        <f t="shared" si="218"/>
        <v>0</v>
      </c>
      <c r="BY3519">
        <f t="shared" si="219"/>
        <v>1</v>
      </c>
    </row>
    <row r="3520" spans="1:77">
      <c r="A3520" s="33">
        <v>3515</v>
      </c>
      <c r="BP3520" s="27">
        <v>0.826553491811901</v>
      </c>
      <c r="BQ3520" s="27">
        <v>18922.4057941717</v>
      </c>
      <c r="BR3520" s="27">
        <v>1.4347762973004</v>
      </c>
      <c r="BS3520" s="27">
        <v>46328.2049157364</v>
      </c>
      <c r="BU3520">
        <f t="shared" si="216"/>
        <v>105060.617977614</v>
      </c>
      <c r="BV3520">
        <f t="shared" si="217"/>
        <v>168888.239679324</v>
      </c>
      <c r="BW3520" s="9">
        <v>3515</v>
      </c>
      <c r="BX3520">
        <f t="shared" si="218"/>
        <v>0</v>
      </c>
      <c r="BY3520">
        <f t="shared" si="219"/>
        <v>1</v>
      </c>
    </row>
    <row r="3521" spans="1:77">
      <c r="A3521" s="33">
        <v>3516</v>
      </c>
      <c r="BP3521" s="27">
        <v>0.841832608244945</v>
      </c>
      <c r="BQ3521" s="27">
        <v>18259.5840801098</v>
      </c>
      <c r="BR3521" s="27">
        <v>1.45570946969477</v>
      </c>
      <c r="BS3521" s="27">
        <v>41351.6474088623</v>
      </c>
      <c r="BU3521">
        <f t="shared" si="216"/>
        <v>108015.307156632</v>
      </c>
      <c r="BV3521">
        <f t="shared" si="217"/>
        <v>177004.773045353</v>
      </c>
      <c r="BW3521" s="9">
        <v>3516</v>
      </c>
      <c r="BX3521">
        <f t="shared" si="218"/>
        <v>0</v>
      </c>
      <c r="BY3521">
        <f t="shared" si="219"/>
        <v>1</v>
      </c>
    </row>
    <row r="3522" spans="1:77">
      <c r="A3522" s="33">
        <v>3517</v>
      </c>
      <c r="BP3522" s="27">
        <v>0.79412716383875</v>
      </c>
      <c r="BQ3522" s="27">
        <v>18644.6268364547</v>
      </c>
      <c r="BR3522" s="27">
        <v>1.37145735103502</v>
      </c>
      <c r="BS3522" s="27">
        <v>43020.3244403929</v>
      </c>
      <c r="BU3522">
        <f t="shared" si="216"/>
        <v>100474.447739358</v>
      </c>
      <c r="BV3522">
        <f t="shared" si="217"/>
        <v>162698.27821486</v>
      </c>
      <c r="BW3522" s="9">
        <v>3517</v>
      </c>
      <c r="BX3522">
        <f t="shared" si="218"/>
        <v>0</v>
      </c>
      <c r="BY3522">
        <f t="shared" si="219"/>
        <v>1</v>
      </c>
    </row>
    <row r="3523" spans="1:77">
      <c r="A3523" s="33">
        <v>3518</v>
      </c>
      <c r="BP3523" s="27">
        <v>0.814177335140083</v>
      </c>
      <c r="BQ3523" s="27">
        <v>13929.7645624838</v>
      </c>
      <c r="BR3523" s="27">
        <v>1.38364159549463</v>
      </c>
      <c r="BS3523" s="27">
        <v>32619.120136385</v>
      </c>
      <c r="BU3523">
        <f t="shared" si="216"/>
        <v>108196.835708529</v>
      </c>
      <c r="BV3523">
        <f t="shared" si="217"/>
        <v>174927.11918781</v>
      </c>
      <c r="BW3523" s="9">
        <v>3518</v>
      </c>
      <c r="BX3523">
        <f t="shared" si="218"/>
        <v>0</v>
      </c>
      <c r="BY3523">
        <f t="shared" si="219"/>
        <v>1</v>
      </c>
    </row>
    <row r="3524" spans="1:77">
      <c r="A3524" s="33">
        <v>3519</v>
      </c>
      <c r="BP3524" s="27">
        <v>0.787284953544601</v>
      </c>
      <c r="BQ3524" s="27">
        <v>13935.5369568277</v>
      </c>
      <c r="BR3524" s="27">
        <v>1.32404707661378</v>
      </c>
      <c r="BS3524" s="27">
        <v>31236.5100533243</v>
      </c>
      <c r="BU3524">
        <f t="shared" si="216"/>
        <v>104157.206074862</v>
      </c>
      <c r="BV3524">
        <f t="shared" si="217"/>
        <v>167370.551438743</v>
      </c>
      <c r="BW3524" s="9">
        <v>3519</v>
      </c>
      <c r="BX3524">
        <f t="shared" si="218"/>
        <v>0</v>
      </c>
      <c r="BY3524">
        <f t="shared" si="219"/>
        <v>1</v>
      </c>
    </row>
    <row r="3525" spans="1:77">
      <c r="A3525" s="33">
        <v>3520</v>
      </c>
      <c r="BP3525" s="27">
        <v>0.796122162161566</v>
      </c>
      <c r="BQ3525" s="27">
        <v>15887.9896939476</v>
      </c>
      <c r="BR3525" s="27">
        <v>1.35726638714428</v>
      </c>
      <c r="BS3525" s="27">
        <v>33163.0039236253</v>
      </c>
      <c r="BU3525">
        <f t="shared" si="216"/>
        <v>103530.334630287</v>
      </c>
      <c r="BV3525">
        <f t="shared" si="217"/>
        <v>170426.954148017</v>
      </c>
      <c r="BW3525" s="9">
        <v>3520</v>
      </c>
      <c r="BX3525">
        <f t="shared" si="218"/>
        <v>0</v>
      </c>
      <c r="BY3525">
        <f t="shared" si="219"/>
        <v>1</v>
      </c>
    </row>
    <row r="3526" spans="1:77">
      <c r="A3526" s="33">
        <v>3521</v>
      </c>
      <c r="BP3526" s="27">
        <v>0.818981085481885</v>
      </c>
      <c r="BQ3526" s="27">
        <v>12002.7483212794</v>
      </c>
      <c r="BR3526" s="27">
        <v>1.39481476443431</v>
      </c>
      <c r="BS3526" s="27">
        <v>29804.0261659005</v>
      </c>
      <c r="BU3526">
        <f t="shared" si="216"/>
        <v>110844.414501003</v>
      </c>
      <c r="BV3526">
        <f t="shared" si="217"/>
        <v>179418.188499245</v>
      </c>
      <c r="BW3526" s="9">
        <v>3521</v>
      </c>
      <c r="BX3526">
        <f t="shared" si="218"/>
        <v>0</v>
      </c>
      <c r="BY3526">
        <f t="shared" si="219"/>
        <v>1</v>
      </c>
    </row>
    <row r="3527" spans="1:77">
      <c r="A3527" s="33">
        <v>3522</v>
      </c>
      <c r="BP3527" s="27">
        <v>0.830213827416508</v>
      </c>
      <c r="BQ3527" s="27">
        <v>12678.2035074953</v>
      </c>
      <c r="BR3527" s="27">
        <v>1.45268300298867</v>
      </c>
      <c r="BS3527" s="27">
        <v>30880.5414019989</v>
      </c>
      <c r="BU3527">
        <f t="shared" ref="BU3527:BU3590" si="220">BP3527*$BV$1-BQ3527</f>
        <v>111853.870604981</v>
      </c>
      <c r="BV3527">
        <f t="shared" ref="BV3527:BV3590" si="221">BR3527*$BV$1-BS3527</f>
        <v>187021.909046301</v>
      </c>
      <c r="BW3527" s="9">
        <v>3522</v>
      </c>
      <c r="BX3527">
        <f t="shared" ref="BX3527:BX3590" si="222">IF(BU3527=MAX($BU3527:$BV3527),1,0)</f>
        <v>0</v>
      </c>
      <c r="BY3527">
        <f t="shared" ref="BY3527:BY3590" si="223">IF(BV3527=MAX($BU3527:$BV3527),1,0)</f>
        <v>1</v>
      </c>
    </row>
    <row r="3528" spans="1:77">
      <c r="A3528" s="33">
        <v>3523</v>
      </c>
      <c r="BP3528" s="27">
        <v>0.794510775439623</v>
      </c>
      <c r="BQ3528" s="27">
        <v>24695.4831586273</v>
      </c>
      <c r="BR3528" s="27">
        <v>1.36563866933638</v>
      </c>
      <c r="BS3528" s="27">
        <v>54654.5992667369</v>
      </c>
      <c r="BU3528">
        <f t="shared" si="220"/>
        <v>94481.1331573161</v>
      </c>
      <c r="BV3528">
        <f t="shared" si="221"/>
        <v>150191.20113372</v>
      </c>
      <c r="BW3528" s="9">
        <v>3523</v>
      </c>
      <c r="BX3528">
        <f t="shared" si="222"/>
        <v>0</v>
      </c>
      <c r="BY3528">
        <f t="shared" si="223"/>
        <v>1</v>
      </c>
    </row>
    <row r="3529" spans="1:77">
      <c r="A3529" s="33">
        <v>3524</v>
      </c>
      <c r="BP3529" s="27">
        <v>0.829777287423001</v>
      </c>
      <c r="BQ3529" s="27">
        <v>12958.2419055485</v>
      </c>
      <c r="BR3529" s="27">
        <v>1.43758695322338</v>
      </c>
      <c r="BS3529" s="27">
        <v>31087.6605804223</v>
      </c>
      <c r="BU3529">
        <f t="shared" si="220"/>
        <v>111508.351207902</v>
      </c>
      <c r="BV3529">
        <f t="shared" si="221"/>
        <v>184550.382403084</v>
      </c>
      <c r="BW3529" s="9">
        <v>3524</v>
      </c>
      <c r="BX3529">
        <f t="shared" si="222"/>
        <v>0</v>
      </c>
      <c r="BY3529">
        <f t="shared" si="223"/>
        <v>1</v>
      </c>
    </row>
    <row r="3530" spans="1:77">
      <c r="A3530" s="33">
        <v>3525</v>
      </c>
      <c r="BP3530" s="27">
        <v>0.831687966400104</v>
      </c>
      <c r="BQ3530" s="27">
        <v>12273.4390497173</v>
      </c>
      <c r="BR3530" s="27">
        <v>1.4089662273353</v>
      </c>
      <c r="BS3530" s="27">
        <v>33858.3154146806</v>
      </c>
      <c r="BU3530">
        <f t="shared" si="220"/>
        <v>112479.755910298</v>
      </c>
      <c r="BV3530">
        <f t="shared" si="221"/>
        <v>177486.618685614</v>
      </c>
      <c r="BW3530" s="9">
        <v>3525</v>
      </c>
      <c r="BX3530">
        <f t="shared" si="222"/>
        <v>0</v>
      </c>
      <c r="BY3530">
        <f t="shared" si="223"/>
        <v>1</v>
      </c>
    </row>
    <row r="3531" spans="1:77">
      <c r="A3531" s="33">
        <v>3526</v>
      </c>
      <c r="BP3531" s="27">
        <v>0.821608918807265</v>
      </c>
      <c r="BQ3531" s="27">
        <v>15337.5685902757</v>
      </c>
      <c r="BR3531" s="27">
        <v>1.41286168119693</v>
      </c>
      <c r="BS3531" s="27">
        <v>40288.9932637761</v>
      </c>
      <c r="BU3531">
        <f t="shared" si="220"/>
        <v>107903.769230814</v>
      </c>
      <c r="BV3531">
        <f t="shared" si="221"/>
        <v>171640.258915764</v>
      </c>
      <c r="BW3531" s="9">
        <v>3526</v>
      </c>
      <c r="BX3531">
        <f t="shared" si="222"/>
        <v>0</v>
      </c>
      <c r="BY3531">
        <f t="shared" si="223"/>
        <v>1</v>
      </c>
    </row>
    <row r="3532" spans="1:77">
      <c r="A3532" s="33">
        <v>3527</v>
      </c>
      <c r="BP3532" s="27">
        <v>0.798558848325668</v>
      </c>
      <c r="BQ3532" s="27">
        <v>12481.8503606914</v>
      </c>
      <c r="BR3532" s="27">
        <v>1.38086762475941</v>
      </c>
      <c r="BS3532" s="27">
        <v>28991.4601044522</v>
      </c>
      <c r="BU3532">
        <f t="shared" si="220"/>
        <v>107301.976888159</v>
      </c>
      <c r="BV3532">
        <f t="shared" si="221"/>
        <v>178138.683609459</v>
      </c>
      <c r="BW3532" s="9">
        <v>3527</v>
      </c>
      <c r="BX3532">
        <f t="shared" si="222"/>
        <v>0</v>
      </c>
      <c r="BY3532">
        <f t="shared" si="223"/>
        <v>1</v>
      </c>
    </row>
    <row r="3533" spans="1:77">
      <c r="A3533" s="33">
        <v>3528</v>
      </c>
      <c r="BP3533" s="27">
        <v>0.797191091520103</v>
      </c>
      <c r="BQ3533" s="27">
        <v>13907.9272085202</v>
      </c>
      <c r="BR3533" s="27">
        <v>1.37473139237858</v>
      </c>
      <c r="BS3533" s="27">
        <v>32581.0307667985</v>
      </c>
      <c r="BU3533">
        <f t="shared" si="220"/>
        <v>105670.736519495</v>
      </c>
      <c r="BV3533">
        <f t="shared" si="221"/>
        <v>173628.678089988</v>
      </c>
      <c r="BW3533" s="9">
        <v>3528</v>
      </c>
      <c r="BX3533">
        <f t="shared" si="222"/>
        <v>0</v>
      </c>
      <c r="BY3533">
        <f t="shared" si="223"/>
        <v>1</v>
      </c>
    </row>
    <row r="3534" spans="1:77">
      <c r="A3534" s="33">
        <v>3529</v>
      </c>
      <c r="BP3534" s="27">
        <v>0.80872341592262</v>
      </c>
      <c r="BQ3534" s="27">
        <v>16675.1699131088</v>
      </c>
      <c r="BR3534" s="27">
        <v>1.40199498442367</v>
      </c>
      <c r="BS3534" s="27">
        <v>41468.2788326743</v>
      </c>
      <c r="BU3534">
        <f t="shared" si="220"/>
        <v>104633.342475284</v>
      </c>
      <c r="BV3534">
        <f t="shared" si="221"/>
        <v>168830.968830876</v>
      </c>
      <c r="BW3534" s="9">
        <v>3529</v>
      </c>
      <c r="BX3534">
        <f t="shared" si="222"/>
        <v>0</v>
      </c>
      <c r="BY3534">
        <f t="shared" si="223"/>
        <v>1</v>
      </c>
    </row>
    <row r="3535" spans="1:77">
      <c r="A3535" s="33">
        <v>3530</v>
      </c>
      <c r="BP3535" s="27">
        <v>0.750702124301322</v>
      </c>
      <c r="BQ3535" s="27">
        <v>17435.8755175576</v>
      </c>
      <c r="BR3535" s="27">
        <v>1.26687476902565</v>
      </c>
      <c r="BS3535" s="27">
        <v>33799.5131408368</v>
      </c>
      <c r="BU3535">
        <f t="shared" si="220"/>
        <v>95169.4431276407</v>
      </c>
      <c r="BV3535">
        <f t="shared" si="221"/>
        <v>156231.70221301</v>
      </c>
      <c r="BW3535" s="9">
        <v>3530</v>
      </c>
      <c r="BX3535">
        <f t="shared" si="222"/>
        <v>0</v>
      </c>
      <c r="BY3535">
        <f t="shared" si="223"/>
        <v>1</v>
      </c>
    </row>
    <row r="3536" spans="1:77">
      <c r="A3536" s="33">
        <v>3531</v>
      </c>
      <c r="BP3536" s="27">
        <v>0.81614587661797</v>
      </c>
      <c r="BQ3536" s="27">
        <v>9178.36995323174</v>
      </c>
      <c r="BR3536" s="27">
        <v>1.37811958489217</v>
      </c>
      <c r="BS3536" s="27">
        <v>26013.9032191833</v>
      </c>
      <c r="BU3536">
        <f t="shared" si="220"/>
        <v>113243.511539464</v>
      </c>
      <c r="BV3536">
        <f t="shared" si="221"/>
        <v>180704.034514643</v>
      </c>
      <c r="BW3536" s="9">
        <v>3531</v>
      </c>
      <c r="BX3536">
        <f t="shared" si="222"/>
        <v>0</v>
      </c>
      <c r="BY3536">
        <f t="shared" si="223"/>
        <v>1</v>
      </c>
    </row>
    <row r="3537" spans="1:77">
      <c r="A3537" s="33">
        <v>3532</v>
      </c>
      <c r="BP3537" s="27">
        <v>0.819905674544666</v>
      </c>
      <c r="BQ3537" s="27">
        <v>16183.4083801092</v>
      </c>
      <c r="BR3537" s="27">
        <v>1.42793793065718</v>
      </c>
      <c r="BS3537" s="27">
        <v>40544.9071498429</v>
      </c>
      <c r="BU3537">
        <f t="shared" si="220"/>
        <v>106802.442801591</v>
      </c>
      <c r="BV3537">
        <f t="shared" si="221"/>
        <v>173645.782448735</v>
      </c>
      <c r="BW3537" s="9">
        <v>3532</v>
      </c>
      <c r="BX3537">
        <f t="shared" si="222"/>
        <v>0</v>
      </c>
      <c r="BY3537">
        <f t="shared" si="223"/>
        <v>1</v>
      </c>
    </row>
    <row r="3538" spans="1:77">
      <c r="A3538" s="33">
        <v>3533</v>
      </c>
      <c r="BP3538" s="27">
        <v>0.776162821456111</v>
      </c>
      <c r="BQ3538" s="27">
        <v>17350.2933696959</v>
      </c>
      <c r="BR3538" s="27">
        <v>1.33737142883516</v>
      </c>
      <c r="BS3538" s="27">
        <v>38882.6772919061</v>
      </c>
      <c r="BU3538">
        <f t="shared" si="220"/>
        <v>99074.1298487208</v>
      </c>
      <c r="BV3538">
        <f t="shared" si="221"/>
        <v>161723.037033368</v>
      </c>
      <c r="BW3538" s="9">
        <v>3533</v>
      </c>
      <c r="BX3538">
        <f t="shared" si="222"/>
        <v>0</v>
      </c>
      <c r="BY3538">
        <f t="shared" si="223"/>
        <v>1</v>
      </c>
    </row>
    <row r="3539" spans="1:77">
      <c r="A3539" s="33">
        <v>3534</v>
      </c>
      <c r="BP3539" s="27">
        <v>0.852235957910549</v>
      </c>
      <c r="BQ3539" s="27">
        <v>15670.583678374</v>
      </c>
      <c r="BR3539" s="27">
        <v>1.46963399226152</v>
      </c>
      <c r="BS3539" s="27">
        <v>36567.360573839</v>
      </c>
      <c r="BU3539">
        <f t="shared" si="220"/>
        <v>112164.810008208</v>
      </c>
      <c r="BV3539">
        <f t="shared" si="221"/>
        <v>183877.738265389</v>
      </c>
      <c r="BW3539" s="9">
        <v>3534</v>
      </c>
      <c r="BX3539">
        <f t="shared" si="222"/>
        <v>0</v>
      </c>
      <c r="BY3539">
        <f t="shared" si="223"/>
        <v>1</v>
      </c>
    </row>
    <row r="3540" spans="1:77">
      <c r="A3540" s="33">
        <v>3535</v>
      </c>
      <c r="BP3540" s="27">
        <v>0.738757008120433</v>
      </c>
      <c r="BQ3540" s="27">
        <v>15375.4799678779</v>
      </c>
      <c r="BR3540" s="27">
        <v>1.24514343937533</v>
      </c>
      <c r="BS3540" s="27">
        <v>34747.2721729388</v>
      </c>
      <c r="BU3540">
        <f t="shared" si="220"/>
        <v>95438.071250187</v>
      </c>
      <c r="BV3540">
        <f t="shared" si="221"/>
        <v>152024.243733361</v>
      </c>
      <c r="BW3540" s="9">
        <v>3535</v>
      </c>
      <c r="BX3540">
        <f t="shared" si="222"/>
        <v>0</v>
      </c>
      <c r="BY3540">
        <f t="shared" si="223"/>
        <v>1</v>
      </c>
    </row>
    <row r="3541" spans="1:77">
      <c r="A3541" s="33">
        <v>3536</v>
      </c>
      <c r="BP3541" s="27">
        <v>0.781239805000916</v>
      </c>
      <c r="BQ3541" s="27">
        <v>14236.7484611901</v>
      </c>
      <c r="BR3541" s="27">
        <v>1.3293882844981</v>
      </c>
      <c r="BS3541" s="27">
        <v>37051.5951403267</v>
      </c>
      <c r="BU3541">
        <f t="shared" si="220"/>
        <v>102949.222288947</v>
      </c>
      <c r="BV3541">
        <f t="shared" si="221"/>
        <v>162356.647534388</v>
      </c>
      <c r="BW3541" s="9">
        <v>3536</v>
      </c>
      <c r="BX3541">
        <f t="shared" si="222"/>
        <v>0</v>
      </c>
      <c r="BY3541">
        <f t="shared" si="223"/>
        <v>1</v>
      </c>
    </row>
    <row r="3542" spans="1:77">
      <c r="A3542" s="33">
        <v>3537</v>
      </c>
      <c r="BP3542" s="27">
        <v>0.802872242659805</v>
      </c>
      <c r="BQ3542" s="27">
        <v>23070.726385525</v>
      </c>
      <c r="BR3542" s="27">
        <v>1.37155419519448</v>
      </c>
      <c r="BS3542" s="27">
        <v>47369.9108926706</v>
      </c>
      <c r="BU3542">
        <f t="shared" si="220"/>
        <v>97360.1100134457</v>
      </c>
      <c r="BV3542">
        <f t="shared" si="221"/>
        <v>158363.218386501</v>
      </c>
      <c r="BW3542" s="9">
        <v>3537</v>
      </c>
      <c r="BX3542">
        <f t="shared" si="222"/>
        <v>0</v>
      </c>
      <c r="BY3542">
        <f t="shared" si="223"/>
        <v>1</v>
      </c>
    </row>
    <row r="3543" spans="1:77">
      <c r="A3543" s="33">
        <v>3538</v>
      </c>
      <c r="BP3543" s="27">
        <v>0.773480895153508</v>
      </c>
      <c r="BQ3543" s="27">
        <v>17127.4654234282</v>
      </c>
      <c r="BR3543" s="27">
        <v>1.31665728529948</v>
      </c>
      <c r="BS3543" s="27">
        <v>41705.6818544401</v>
      </c>
      <c r="BU3543">
        <f t="shared" si="220"/>
        <v>98894.668849598</v>
      </c>
      <c r="BV3543">
        <f t="shared" si="221"/>
        <v>155792.910940482</v>
      </c>
      <c r="BW3543" s="9">
        <v>3538</v>
      </c>
      <c r="BX3543">
        <f t="shared" si="222"/>
        <v>0</v>
      </c>
      <c r="BY3543">
        <f t="shared" si="223"/>
        <v>1</v>
      </c>
    </row>
    <row r="3544" spans="1:77">
      <c r="A3544" s="33">
        <v>3539</v>
      </c>
      <c r="BP3544" s="27">
        <v>0.804249913506708</v>
      </c>
      <c r="BQ3544" s="27">
        <v>14469.4671221095</v>
      </c>
      <c r="BR3544" s="27">
        <v>1.38063257453297</v>
      </c>
      <c r="BS3544" s="27">
        <v>37693.8062999314</v>
      </c>
      <c r="BU3544">
        <f t="shared" si="220"/>
        <v>106168.019903897</v>
      </c>
      <c r="BV3544">
        <f t="shared" si="221"/>
        <v>169401.079880013</v>
      </c>
      <c r="BW3544" s="9">
        <v>3539</v>
      </c>
      <c r="BX3544">
        <f t="shared" si="222"/>
        <v>0</v>
      </c>
      <c r="BY3544">
        <f t="shared" si="223"/>
        <v>1</v>
      </c>
    </row>
    <row r="3545" spans="1:77">
      <c r="A3545" s="33">
        <v>3540</v>
      </c>
      <c r="BP3545" s="27">
        <v>0.842083344973485</v>
      </c>
      <c r="BQ3545" s="27">
        <v>16077.960284007</v>
      </c>
      <c r="BR3545" s="27">
        <v>1.42553683038605</v>
      </c>
      <c r="BS3545" s="27">
        <v>34430.0725488632</v>
      </c>
      <c r="BU3545">
        <f t="shared" si="220"/>
        <v>110234.541462016</v>
      </c>
      <c r="BV3545">
        <f t="shared" si="221"/>
        <v>179400.452009044</v>
      </c>
      <c r="BW3545" s="9">
        <v>3540</v>
      </c>
      <c r="BX3545">
        <f t="shared" si="222"/>
        <v>0</v>
      </c>
      <c r="BY3545">
        <f t="shared" si="223"/>
        <v>1</v>
      </c>
    </row>
    <row r="3546" spans="1:77">
      <c r="A3546" s="33">
        <v>3541</v>
      </c>
      <c r="BP3546" s="27">
        <v>0.822387715467238</v>
      </c>
      <c r="BQ3546" s="27">
        <v>14576.0568588754</v>
      </c>
      <c r="BR3546" s="27">
        <v>1.42590540980986</v>
      </c>
      <c r="BS3546" s="27">
        <v>36378.5027780899</v>
      </c>
      <c r="BU3546">
        <f t="shared" si="220"/>
        <v>108782.10046121</v>
      </c>
      <c r="BV3546">
        <f t="shared" si="221"/>
        <v>177507.308693389</v>
      </c>
      <c r="BW3546" s="9">
        <v>3541</v>
      </c>
      <c r="BX3546">
        <f t="shared" si="222"/>
        <v>0</v>
      </c>
      <c r="BY3546">
        <f t="shared" si="223"/>
        <v>1</v>
      </c>
    </row>
    <row r="3547" spans="1:77">
      <c r="A3547" s="33">
        <v>3542</v>
      </c>
      <c r="BP3547" s="27">
        <v>0.80193515652083</v>
      </c>
      <c r="BQ3547" s="27">
        <v>17034.9414541083</v>
      </c>
      <c r="BR3547" s="27">
        <v>1.35592901667149</v>
      </c>
      <c r="BS3547" s="27">
        <v>39626.8791942562</v>
      </c>
      <c r="BU3547">
        <f t="shared" si="220"/>
        <v>103255.332024016</v>
      </c>
      <c r="BV3547">
        <f t="shared" si="221"/>
        <v>163762.473306468</v>
      </c>
      <c r="BW3547" s="9">
        <v>3542</v>
      </c>
      <c r="BX3547">
        <f t="shared" si="222"/>
        <v>0</v>
      </c>
      <c r="BY3547">
        <f t="shared" si="223"/>
        <v>1</v>
      </c>
    </row>
    <row r="3548" spans="1:77">
      <c r="A3548" s="33">
        <v>3543</v>
      </c>
      <c r="BP3548" s="27">
        <v>0.794570036871412</v>
      </c>
      <c r="BQ3548" s="27">
        <v>17318.4319656805</v>
      </c>
      <c r="BR3548" s="27">
        <v>1.34631132708656</v>
      </c>
      <c r="BS3548" s="27">
        <v>39127.2428479505</v>
      </c>
      <c r="BU3548">
        <f t="shared" si="220"/>
        <v>101867.073565031</v>
      </c>
      <c r="BV3548">
        <f t="shared" si="221"/>
        <v>162819.456215034</v>
      </c>
      <c r="BW3548" s="9">
        <v>3543</v>
      </c>
      <c r="BX3548">
        <f t="shared" si="222"/>
        <v>0</v>
      </c>
      <c r="BY3548">
        <f t="shared" si="223"/>
        <v>1</v>
      </c>
    </row>
    <row r="3549" spans="1:77">
      <c r="A3549" s="33">
        <v>3544</v>
      </c>
      <c r="BP3549" s="27">
        <v>0.820416114819035</v>
      </c>
      <c r="BQ3549" s="27">
        <v>14584.8717763677</v>
      </c>
      <c r="BR3549" s="27">
        <v>1.4216856677992</v>
      </c>
      <c r="BS3549" s="27">
        <v>38169.6585871941</v>
      </c>
      <c r="BU3549">
        <f t="shared" si="220"/>
        <v>108477.545446488</v>
      </c>
      <c r="BV3549">
        <f t="shared" si="221"/>
        <v>175083.191582686</v>
      </c>
      <c r="BW3549" s="9">
        <v>3544</v>
      </c>
      <c r="BX3549">
        <f t="shared" si="222"/>
        <v>0</v>
      </c>
      <c r="BY3549">
        <f t="shared" si="223"/>
        <v>1</v>
      </c>
    </row>
    <row r="3550" spans="1:77">
      <c r="A3550" s="33">
        <v>3545</v>
      </c>
      <c r="BP3550" s="27">
        <v>0.851839388932488</v>
      </c>
      <c r="BQ3550" s="27">
        <v>18383.7719855155</v>
      </c>
      <c r="BR3550" s="27">
        <v>1.48984536731544</v>
      </c>
      <c r="BS3550" s="27">
        <v>42035.0909967389</v>
      </c>
      <c r="BU3550">
        <f t="shared" si="220"/>
        <v>109392.136354358</v>
      </c>
      <c r="BV3550">
        <f t="shared" si="221"/>
        <v>181441.714100576</v>
      </c>
      <c r="BW3550" s="9">
        <v>3545</v>
      </c>
      <c r="BX3550">
        <f t="shared" si="222"/>
        <v>0</v>
      </c>
      <c r="BY3550">
        <f t="shared" si="223"/>
        <v>1</v>
      </c>
    </row>
    <row r="3551" spans="1:77">
      <c r="A3551" s="33">
        <v>3546</v>
      </c>
      <c r="BP3551" s="27">
        <v>0.84038452388957</v>
      </c>
      <c r="BQ3551" s="27">
        <v>11728.2261767973</v>
      </c>
      <c r="BR3551" s="27">
        <v>1.43918753359896</v>
      </c>
      <c r="BS3551" s="27">
        <v>29380.4516491381</v>
      </c>
      <c r="BU3551">
        <f t="shared" si="220"/>
        <v>114329.452406638</v>
      </c>
      <c r="BV3551">
        <f t="shared" si="221"/>
        <v>186497.678390706</v>
      </c>
      <c r="BW3551" s="9">
        <v>3546</v>
      </c>
      <c r="BX3551">
        <f t="shared" si="222"/>
        <v>0</v>
      </c>
      <c r="BY3551">
        <f t="shared" si="223"/>
        <v>1</v>
      </c>
    </row>
    <row r="3552" spans="1:77">
      <c r="A3552" s="33">
        <v>3547</v>
      </c>
      <c r="BP3552" s="27">
        <v>0.77591210465986</v>
      </c>
      <c r="BQ3552" s="27">
        <v>16249.7386419056</v>
      </c>
      <c r="BR3552" s="27">
        <v>1.3003625188875</v>
      </c>
      <c r="BS3552" s="27">
        <v>33171.1723257686</v>
      </c>
      <c r="BU3552">
        <f t="shared" si="220"/>
        <v>100137.077057073</v>
      </c>
      <c r="BV3552">
        <f t="shared" si="221"/>
        <v>161883.205507357</v>
      </c>
      <c r="BW3552" s="9">
        <v>3547</v>
      </c>
      <c r="BX3552">
        <f t="shared" si="222"/>
        <v>0</v>
      </c>
      <c r="BY3552">
        <f t="shared" si="223"/>
        <v>1</v>
      </c>
    </row>
    <row r="3553" spans="1:77">
      <c r="A3553" s="33">
        <v>3548</v>
      </c>
      <c r="BP3553" s="27">
        <v>0.862946209586205</v>
      </c>
      <c r="BQ3553" s="27">
        <v>15956.8567166781</v>
      </c>
      <c r="BR3553" s="27">
        <v>1.48993690615118</v>
      </c>
      <c r="BS3553" s="27">
        <v>38485.1239137359</v>
      </c>
      <c r="BU3553">
        <f t="shared" si="220"/>
        <v>113485.074721253</v>
      </c>
      <c r="BV3553">
        <f t="shared" si="221"/>
        <v>185005.412008941</v>
      </c>
      <c r="BW3553" s="9">
        <v>3548</v>
      </c>
      <c r="BX3553">
        <f t="shared" si="222"/>
        <v>0</v>
      </c>
      <c r="BY3553">
        <f t="shared" si="223"/>
        <v>1</v>
      </c>
    </row>
    <row r="3554" spans="1:77">
      <c r="A3554" s="33">
        <v>3549</v>
      </c>
      <c r="BP3554" s="27">
        <v>0.793469422494877</v>
      </c>
      <c r="BQ3554" s="27">
        <v>15226.2411001559</v>
      </c>
      <c r="BR3554" s="27">
        <v>1.34491433720148</v>
      </c>
      <c r="BS3554" s="27">
        <v>41043.4645492352</v>
      </c>
      <c r="BU3554">
        <f t="shared" si="220"/>
        <v>103794.172274076</v>
      </c>
      <c r="BV3554">
        <f t="shared" si="221"/>
        <v>160693.686030987</v>
      </c>
      <c r="BW3554" s="9">
        <v>3549</v>
      </c>
      <c r="BX3554">
        <f t="shared" si="222"/>
        <v>0</v>
      </c>
      <c r="BY3554">
        <f t="shared" si="223"/>
        <v>1</v>
      </c>
    </row>
    <row r="3555" spans="1:77">
      <c r="A3555" s="33">
        <v>3550</v>
      </c>
      <c r="BP3555" s="27">
        <v>0.823254748349471</v>
      </c>
      <c r="BQ3555" s="27">
        <v>14797.5395496608</v>
      </c>
      <c r="BR3555" s="27">
        <v>1.42269111142511</v>
      </c>
      <c r="BS3555" s="27">
        <v>32528.8307163976</v>
      </c>
      <c r="BU3555">
        <f t="shared" si="220"/>
        <v>108690.67270276</v>
      </c>
      <c r="BV3555">
        <f t="shared" si="221"/>
        <v>180874.835997369</v>
      </c>
      <c r="BW3555" s="9">
        <v>3550</v>
      </c>
      <c r="BX3555">
        <f t="shared" si="222"/>
        <v>0</v>
      </c>
      <c r="BY3555">
        <f t="shared" si="223"/>
        <v>1</v>
      </c>
    </row>
    <row r="3556" spans="1:77">
      <c r="A3556" s="33">
        <v>3551</v>
      </c>
      <c r="BP3556" s="27">
        <v>0.867223987739866</v>
      </c>
      <c r="BQ3556" s="27">
        <v>15206.1185616611</v>
      </c>
      <c r="BR3556" s="27">
        <v>1.48004687597805</v>
      </c>
      <c r="BS3556" s="27">
        <v>39527.2186957034</v>
      </c>
      <c r="BU3556">
        <f t="shared" si="220"/>
        <v>114877.479599319</v>
      </c>
      <c r="BV3556">
        <f t="shared" si="221"/>
        <v>182479.812701004</v>
      </c>
      <c r="BW3556" s="9">
        <v>3551</v>
      </c>
      <c r="BX3556">
        <f t="shared" si="222"/>
        <v>0</v>
      </c>
      <c r="BY3556">
        <f t="shared" si="223"/>
        <v>1</v>
      </c>
    </row>
    <row r="3557" spans="1:77">
      <c r="A3557" s="33">
        <v>3552</v>
      </c>
      <c r="BP3557" s="27">
        <v>0.835150941980476</v>
      </c>
      <c r="BQ3557" s="27">
        <v>15743.7149262333</v>
      </c>
      <c r="BR3557" s="27">
        <v>1.43666585137035</v>
      </c>
      <c r="BS3557" s="27">
        <v>38150.6572518561</v>
      </c>
      <c r="BU3557">
        <f t="shared" si="220"/>
        <v>109528.926370838</v>
      </c>
      <c r="BV3557">
        <f t="shared" si="221"/>
        <v>177349.220453696</v>
      </c>
      <c r="BW3557" s="9">
        <v>3552</v>
      </c>
      <c r="BX3557">
        <f t="shared" si="222"/>
        <v>0</v>
      </c>
      <c r="BY3557">
        <f t="shared" si="223"/>
        <v>1</v>
      </c>
    </row>
    <row r="3558" spans="1:77">
      <c r="A3558" s="33">
        <v>3553</v>
      </c>
      <c r="BP3558" s="27">
        <v>0.809780313015465</v>
      </c>
      <c r="BQ3558" s="27">
        <v>13953.9964376089</v>
      </c>
      <c r="BR3558" s="27">
        <v>1.38730118799664</v>
      </c>
      <c r="BS3558" s="27">
        <v>35036.9009059605</v>
      </c>
      <c r="BU3558">
        <f t="shared" si="220"/>
        <v>107513.050514711</v>
      </c>
      <c r="BV3558">
        <f t="shared" si="221"/>
        <v>173058.277293535</v>
      </c>
      <c r="BW3558" s="9">
        <v>3553</v>
      </c>
      <c r="BX3558">
        <f t="shared" si="222"/>
        <v>0</v>
      </c>
      <c r="BY3558">
        <f t="shared" si="223"/>
        <v>1</v>
      </c>
    </row>
    <row r="3559" spans="1:77">
      <c r="A3559" s="33">
        <v>3554</v>
      </c>
      <c r="BP3559" s="27">
        <v>0.798017179348868</v>
      </c>
      <c r="BQ3559" s="27">
        <v>15399.4233635838</v>
      </c>
      <c r="BR3559" s="27">
        <v>1.37597576676425</v>
      </c>
      <c r="BS3559" s="27">
        <v>34680.459831537</v>
      </c>
      <c r="BU3559">
        <f t="shared" si="220"/>
        <v>104303.153538746</v>
      </c>
      <c r="BV3559">
        <f t="shared" si="221"/>
        <v>171715.9051831</v>
      </c>
      <c r="BW3559" s="9">
        <v>3554</v>
      </c>
      <c r="BX3559">
        <f t="shared" si="222"/>
        <v>0</v>
      </c>
      <c r="BY3559">
        <f t="shared" si="223"/>
        <v>1</v>
      </c>
    </row>
    <row r="3560" spans="1:77">
      <c r="A3560" s="33">
        <v>3555</v>
      </c>
      <c r="BP3560" s="27">
        <v>0.827995944829909</v>
      </c>
      <c r="BQ3560" s="27">
        <v>15109.893074162</v>
      </c>
      <c r="BR3560" s="27">
        <v>1.41335440534336</v>
      </c>
      <c r="BS3560" s="27">
        <v>34099.2485308708</v>
      </c>
      <c r="BU3560">
        <f t="shared" si="220"/>
        <v>109089.498650324</v>
      </c>
      <c r="BV3560">
        <f t="shared" si="221"/>
        <v>177903.912270633</v>
      </c>
      <c r="BW3560" s="9">
        <v>3555</v>
      </c>
      <c r="BX3560">
        <f t="shared" si="222"/>
        <v>0</v>
      </c>
      <c r="BY3560">
        <f t="shared" si="223"/>
        <v>1</v>
      </c>
    </row>
    <row r="3561" spans="1:77">
      <c r="A3561" s="33">
        <v>3556</v>
      </c>
      <c r="BP3561" s="27">
        <v>0.798946469816277</v>
      </c>
      <c r="BQ3561" s="27">
        <v>11932.4642342472</v>
      </c>
      <c r="BR3561" s="27">
        <v>1.39531432422554</v>
      </c>
      <c r="BS3561" s="27">
        <v>29346.523680724</v>
      </c>
      <c r="BU3561">
        <f t="shared" si="220"/>
        <v>107909.506238194</v>
      </c>
      <c r="BV3561">
        <f t="shared" si="221"/>
        <v>179950.624953107</v>
      </c>
      <c r="BW3561" s="9">
        <v>3556</v>
      </c>
      <c r="BX3561">
        <f t="shared" si="222"/>
        <v>0</v>
      </c>
      <c r="BY3561">
        <f t="shared" si="223"/>
        <v>1</v>
      </c>
    </row>
    <row r="3562" spans="1:77">
      <c r="A3562" s="33">
        <v>3557</v>
      </c>
      <c r="BP3562" s="27">
        <v>0.8447286566454</v>
      </c>
      <c r="BQ3562" s="27">
        <v>16586.4700428242</v>
      </c>
      <c r="BR3562" s="27">
        <v>1.49921463492976</v>
      </c>
      <c r="BS3562" s="27">
        <v>34339.2384133963</v>
      </c>
      <c r="BU3562">
        <f t="shared" si="220"/>
        <v>110122.828453986</v>
      </c>
      <c r="BV3562">
        <f t="shared" si="221"/>
        <v>190542.956826067</v>
      </c>
      <c r="BW3562" s="9">
        <v>3557</v>
      </c>
      <c r="BX3562">
        <f t="shared" si="222"/>
        <v>0</v>
      </c>
      <c r="BY3562">
        <f t="shared" si="223"/>
        <v>1</v>
      </c>
    </row>
    <row r="3563" spans="1:77">
      <c r="A3563" s="33">
        <v>3558</v>
      </c>
      <c r="BP3563" s="27">
        <v>0.792565547619177</v>
      </c>
      <c r="BQ3563" s="27">
        <v>13932.5532435225</v>
      </c>
      <c r="BR3563" s="27">
        <v>1.35034444989772</v>
      </c>
      <c r="BS3563" s="27">
        <v>39129.9617816929</v>
      </c>
      <c r="BU3563">
        <f t="shared" si="220"/>
        <v>104952.278899354</v>
      </c>
      <c r="BV3563">
        <f t="shared" si="221"/>
        <v>163421.705702966</v>
      </c>
      <c r="BW3563" s="9">
        <v>3558</v>
      </c>
      <c r="BX3563">
        <f t="shared" si="222"/>
        <v>0</v>
      </c>
      <c r="BY3563">
        <f t="shared" si="223"/>
        <v>1</v>
      </c>
    </row>
    <row r="3564" spans="1:77">
      <c r="A3564" s="33">
        <v>3559</v>
      </c>
      <c r="BP3564" s="27">
        <v>0.777845930747436</v>
      </c>
      <c r="BQ3564" s="27">
        <v>13883.5469349695</v>
      </c>
      <c r="BR3564" s="27">
        <v>1.35294367855249</v>
      </c>
      <c r="BS3564" s="27">
        <v>36648.6749926369</v>
      </c>
      <c r="BU3564">
        <f t="shared" si="220"/>
        <v>102793.342677146</v>
      </c>
      <c r="BV3564">
        <f t="shared" si="221"/>
        <v>166292.876790237</v>
      </c>
      <c r="BW3564" s="9">
        <v>3559</v>
      </c>
      <c r="BX3564">
        <f t="shared" si="222"/>
        <v>0</v>
      </c>
      <c r="BY3564">
        <f t="shared" si="223"/>
        <v>1</v>
      </c>
    </row>
    <row r="3565" spans="1:77">
      <c r="A3565" s="33">
        <v>3560</v>
      </c>
      <c r="BP3565" s="27">
        <v>0.81775654662224</v>
      </c>
      <c r="BQ3565" s="27">
        <v>14151.3527147159</v>
      </c>
      <c r="BR3565" s="27">
        <v>1.39882596188434</v>
      </c>
      <c r="BS3565" s="27">
        <v>32435.3521649551</v>
      </c>
      <c r="BU3565">
        <f t="shared" si="220"/>
        <v>108512.12927862</v>
      </c>
      <c r="BV3565">
        <f t="shared" si="221"/>
        <v>177388.542117695</v>
      </c>
      <c r="BW3565" s="9">
        <v>3560</v>
      </c>
      <c r="BX3565">
        <f t="shared" si="222"/>
        <v>0</v>
      </c>
      <c r="BY3565">
        <f t="shared" si="223"/>
        <v>1</v>
      </c>
    </row>
    <row r="3566" spans="1:77">
      <c r="A3566" s="33">
        <v>3561</v>
      </c>
      <c r="BP3566" s="27">
        <v>0.821695424169533</v>
      </c>
      <c r="BQ3566" s="27">
        <v>13192.8786998252</v>
      </c>
      <c r="BR3566" s="27">
        <v>1.41320108339773</v>
      </c>
      <c r="BS3566" s="27">
        <v>31697.7612478903</v>
      </c>
      <c r="BU3566">
        <f t="shared" si="220"/>
        <v>110061.434925605</v>
      </c>
      <c r="BV3566">
        <f t="shared" si="221"/>
        <v>180282.401261769</v>
      </c>
      <c r="BW3566" s="9">
        <v>3561</v>
      </c>
      <c r="BX3566">
        <f t="shared" si="222"/>
        <v>0</v>
      </c>
      <c r="BY3566">
        <f t="shared" si="223"/>
        <v>1</v>
      </c>
    </row>
    <row r="3567" spans="1:77">
      <c r="A3567" s="33">
        <v>3562</v>
      </c>
      <c r="BP3567" s="27">
        <v>0.87268411743045</v>
      </c>
      <c r="BQ3567" s="27">
        <v>11253.9080915331</v>
      </c>
      <c r="BR3567" s="27">
        <v>1.49924733170999</v>
      </c>
      <c r="BS3567" s="27">
        <v>28689.7592461118</v>
      </c>
      <c r="BU3567">
        <f t="shared" si="220"/>
        <v>119648.709523034</v>
      </c>
      <c r="BV3567">
        <f t="shared" si="221"/>
        <v>196197.340510386</v>
      </c>
      <c r="BW3567" s="9">
        <v>3562</v>
      </c>
      <c r="BX3567">
        <f t="shared" si="222"/>
        <v>0</v>
      </c>
      <c r="BY3567">
        <f t="shared" si="223"/>
        <v>1</v>
      </c>
    </row>
    <row r="3568" spans="1:77">
      <c r="A3568" s="33">
        <v>3563</v>
      </c>
      <c r="BP3568" s="27">
        <v>0.73138914808359</v>
      </c>
      <c r="BQ3568" s="27">
        <v>17122.5009709655</v>
      </c>
      <c r="BR3568" s="27">
        <v>1.21359099623382</v>
      </c>
      <c r="BS3568" s="27">
        <v>37738.4490429785</v>
      </c>
      <c r="BU3568">
        <f t="shared" si="220"/>
        <v>92585.8712415731</v>
      </c>
      <c r="BV3568">
        <f t="shared" si="221"/>
        <v>144300.200392094</v>
      </c>
      <c r="BW3568" s="9">
        <v>3563</v>
      </c>
      <c r="BX3568">
        <f t="shared" si="222"/>
        <v>0</v>
      </c>
      <c r="BY3568">
        <f t="shared" si="223"/>
        <v>1</v>
      </c>
    </row>
    <row r="3569" spans="1:77">
      <c r="A3569" s="33">
        <v>3564</v>
      </c>
      <c r="BP3569" s="27">
        <v>0.854960547103467</v>
      </c>
      <c r="BQ3569" s="27">
        <v>18526.0036538547</v>
      </c>
      <c r="BR3569" s="27">
        <v>1.4853631197686</v>
      </c>
      <c r="BS3569" s="27">
        <v>37059.4624793324</v>
      </c>
      <c r="BU3569">
        <f t="shared" si="220"/>
        <v>109718.078411665</v>
      </c>
      <c r="BV3569">
        <f t="shared" si="221"/>
        <v>185745.005485957</v>
      </c>
      <c r="BW3569" s="9">
        <v>3564</v>
      </c>
      <c r="BX3569">
        <f t="shared" si="222"/>
        <v>0</v>
      </c>
      <c r="BY3569">
        <f t="shared" si="223"/>
        <v>1</v>
      </c>
    </row>
    <row r="3570" spans="1:77">
      <c r="A3570" s="33">
        <v>3565</v>
      </c>
      <c r="BP3570" s="27">
        <v>0.757610306218245</v>
      </c>
      <c r="BQ3570" s="27">
        <v>19267.7405697562</v>
      </c>
      <c r="BR3570" s="27">
        <v>1.30654387303716</v>
      </c>
      <c r="BS3570" s="27">
        <v>37989.7853416637</v>
      </c>
      <c r="BU3570">
        <f t="shared" si="220"/>
        <v>94373.8053629805</v>
      </c>
      <c r="BV3570">
        <f t="shared" si="221"/>
        <v>157991.79561391</v>
      </c>
      <c r="BW3570" s="9">
        <v>3565</v>
      </c>
      <c r="BX3570">
        <f t="shared" si="222"/>
        <v>0</v>
      </c>
      <c r="BY3570">
        <f t="shared" si="223"/>
        <v>1</v>
      </c>
    </row>
    <row r="3571" spans="1:77">
      <c r="A3571" s="33">
        <v>3566</v>
      </c>
      <c r="BP3571" s="27">
        <v>0.767787180321894</v>
      </c>
      <c r="BQ3571" s="27">
        <v>18569.0551386521</v>
      </c>
      <c r="BR3571" s="27">
        <v>1.30903765953454</v>
      </c>
      <c r="BS3571" s="27">
        <v>48406.3883959688</v>
      </c>
      <c r="BU3571">
        <f t="shared" si="220"/>
        <v>96599.021909632</v>
      </c>
      <c r="BV3571">
        <f t="shared" si="221"/>
        <v>147949.260534213</v>
      </c>
      <c r="BW3571" s="9">
        <v>3566</v>
      </c>
      <c r="BX3571">
        <f t="shared" si="222"/>
        <v>0</v>
      </c>
      <c r="BY3571">
        <f t="shared" si="223"/>
        <v>1</v>
      </c>
    </row>
    <row r="3572" spans="1:77">
      <c r="A3572" s="33">
        <v>3567</v>
      </c>
      <c r="BP3572" s="27">
        <v>0.80149000053232</v>
      </c>
      <c r="BQ3572" s="27">
        <v>17032.4158435926</v>
      </c>
      <c r="BR3572" s="27">
        <v>1.3786000852814</v>
      </c>
      <c r="BS3572" s="27">
        <v>38348.3934241426</v>
      </c>
      <c r="BU3572">
        <f t="shared" si="220"/>
        <v>103191.084236255</v>
      </c>
      <c r="BV3572">
        <f t="shared" si="221"/>
        <v>168441.619368068</v>
      </c>
      <c r="BW3572" s="9">
        <v>3567</v>
      </c>
      <c r="BX3572">
        <f t="shared" si="222"/>
        <v>0</v>
      </c>
      <c r="BY3572">
        <f t="shared" si="223"/>
        <v>1</v>
      </c>
    </row>
    <row r="3573" spans="1:77">
      <c r="A3573" s="33">
        <v>3568</v>
      </c>
      <c r="BP3573" s="27">
        <v>0.81089472448835</v>
      </c>
      <c r="BQ3573" s="27">
        <v>18304.7503424906</v>
      </c>
      <c r="BR3573" s="27">
        <v>1.38876002022023</v>
      </c>
      <c r="BS3573" s="27">
        <v>39548.0592806443</v>
      </c>
      <c r="BU3573">
        <f t="shared" si="220"/>
        <v>103329.458330762</v>
      </c>
      <c r="BV3573">
        <f t="shared" si="221"/>
        <v>168765.94375239</v>
      </c>
      <c r="BW3573" s="9">
        <v>3568</v>
      </c>
      <c r="BX3573">
        <f t="shared" si="222"/>
        <v>0</v>
      </c>
      <c r="BY3573">
        <f t="shared" si="223"/>
        <v>1</v>
      </c>
    </row>
    <row r="3574" spans="1:77">
      <c r="A3574" s="33">
        <v>3569</v>
      </c>
      <c r="BP3574" s="27">
        <v>0.782987727773769</v>
      </c>
      <c r="BQ3574" s="27">
        <v>19951.8019052865</v>
      </c>
      <c r="BR3574" s="27">
        <v>1.33639904898628</v>
      </c>
      <c r="BS3574" s="27">
        <v>41631.1573502275</v>
      </c>
      <c r="BU3574">
        <f t="shared" si="220"/>
        <v>97496.3572607788</v>
      </c>
      <c r="BV3574">
        <f t="shared" si="221"/>
        <v>158828.699997714</v>
      </c>
      <c r="BW3574" s="9">
        <v>3569</v>
      </c>
      <c r="BX3574">
        <f t="shared" si="222"/>
        <v>0</v>
      </c>
      <c r="BY3574">
        <f t="shared" si="223"/>
        <v>1</v>
      </c>
    </row>
    <row r="3575" spans="1:77">
      <c r="A3575" s="33">
        <v>3570</v>
      </c>
      <c r="BP3575" s="27">
        <v>0.782724716797217</v>
      </c>
      <c r="BQ3575" s="27">
        <v>11185.528642648</v>
      </c>
      <c r="BR3575" s="27">
        <v>1.34436143320066</v>
      </c>
      <c r="BS3575" s="27">
        <v>27997.1715124878</v>
      </c>
      <c r="BU3575">
        <f t="shared" si="220"/>
        <v>106223.178876935</v>
      </c>
      <c r="BV3575">
        <f t="shared" si="221"/>
        <v>173657.043467611</v>
      </c>
      <c r="BW3575" s="9">
        <v>3570</v>
      </c>
      <c r="BX3575">
        <f t="shared" si="222"/>
        <v>0</v>
      </c>
      <c r="BY3575">
        <f t="shared" si="223"/>
        <v>1</v>
      </c>
    </row>
    <row r="3576" spans="1:77">
      <c r="A3576" s="33">
        <v>3571</v>
      </c>
      <c r="BP3576" s="27">
        <v>0.815656739688084</v>
      </c>
      <c r="BQ3576" s="27">
        <v>16141.1215598955</v>
      </c>
      <c r="BR3576" s="27">
        <v>1.38731807815759</v>
      </c>
      <c r="BS3576" s="27">
        <v>32523.0863438751</v>
      </c>
      <c r="BU3576">
        <f t="shared" si="220"/>
        <v>106207.389393317</v>
      </c>
      <c r="BV3576">
        <f t="shared" si="221"/>
        <v>175574.625379763</v>
      </c>
      <c r="BW3576" s="9">
        <v>3571</v>
      </c>
      <c r="BX3576">
        <f t="shared" si="222"/>
        <v>0</v>
      </c>
      <c r="BY3576">
        <f t="shared" si="223"/>
        <v>1</v>
      </c>
    </row>
    <row r="3577" spans="1:77">
      <c r="A3577" s="33">
        <v>3572</v>
      </c>
      <c r="BP3577" s="27">
        <v>0.803696535027347</v>
      </c>
      <c r="BQ3577" s="27">
        <v>15234.8426361298</v>
      </c>
      <c r="BR3577" s="27">
        <v>1.37282396301328</v>
      </c>
      <c r="BS3577" s="27">
        <v>38138.9642067875</v>
      </c>
      <c r="BU3577">
        <f t="shared" si="220"/>
        <v>105319.637617972</v>
      </c>
      <c r="BV3577">
        <f t="shared" si="221"/>
        <v>167784.630245204</v>
      </c>
      <c r="BW3577" s="9">
        <v>3572</v>
      </c>
      <c r="BX3577">
        <f t="shared" si="222"/>
        <v>0</v>
      </c>
      <c r="BY3577">
        <f t="shared" si="223"/>
        <v>1</v>
      </c>
    </row>
    <row r="3578" spans="1:77">
      <c r="A3578" s="33">
        <v>3573</v>
      </c>
      <c r="BP3578" s="27">
        <v>0.758426185737391</v>
      </c>
      <c r="BQ3578" s="27">
        <v>20550.051150212</v>
      </c>
      <c r="BR3578" s="27">
        <v>1.31916775207989</v>
      </c>
      <c r="BS3578" s="27">
        <v>44472.6577452797</v>
      </c>
      <c r="BU3578">
        <f t="shared" si="220"/>
        <v>93213.8767103966</v>
      </c>
      <c r="BV3578">
        <f t="shared" si="221"/>
        <v>153402.505066704</v>
      </c>
      <c r="BW3578" s="9">
        <v>3573</v>
      </c>
      <c r="BX3578">
        <f t="shared" si="222"/>
        <v>0</v>
      </c>
      <c r="BY3578">
        <f t="shared" si="223"/>
        <v>1</v>
      </c>
    </row>
    <row r="3579" spans="1:77">
      <c r="A3579" s="33">
        <v>3574</v>
      </c>
      <c r="BP3579" s="27">
        <v>0.852252017865679</v>
      </c>
      <c r="BQ3579" s="27">
        <v>16065.944627007</v>
      </c>
      <c r="BR3579" s="27">
        <v>1.47045541647466</v>
      </c>
      <c r="BS3579" s="27">
        <v>35345.9276939439</v>
      </c>
      <c r="BU3579">
        <f t="shared" si="220"/>
        <v>111771.858052845</v>
      </c>
      <c r="BV3579">
        <f t="shared" si="221"/>
        <v>185222.384777255</v>
      </c>
      <c r="BW3579" s="9">
        <v>3574</v>
      </c>
      <c r="BX3579">
        <f t="shared" si="222"/>
        <v>0</v>
      </c>
      <c r="BY3579">
        <f t="shared" si="223"/>
        <v>1</v>
      </c>
    </row>
    <row r="3580" spans="1:77">
      <c r="A3580" s="33">
        <v>3575</v>
      </c>
      <c r="BP3580" s="27">
        <v>0.784150462089144</v>
      </c>
      <c r="BQ3580" s="27">
        <v>13923.3650918621</v>
      </c>
      <c r="BR3580" s="27">
        <v>1.33787010802935</v>
      </c>
      <c r="BS3580" s="27">
        <v>32215.4638904731</v>
      </c>
      <c r="BU3580">
        <f t="shared" si="220"/>
        <v>103699.204221509</v>
      </c>
      <c r="BV3580">
        <f t="shared" si="221"/>
        <v>168465.052313929</v>
      </c>
      <c r="BW3580" s="9">
        <v>3575</v>
      </c>
      <c r="BX3580">
        <f t="shared" si="222"/>
        <v>0</v>
      </c>
      <c r="BY3580">
        <f t="shared" si="223"/>
        <v>1</v>
      </c>
    </row>
    <row r="3581" spans="1:77">
      <c r="A3581" s="33">
        <v>3576</v>
      </c>
      <c r="BP3581" s="27">
        <v>0.757202609052743</v>
      </c>
      <c r="BQ3581" s="27">
        <v>15686.2407022563</v>
      </c>
      <c r="BR3581" s="27">
        <v>1.286259829446</v>
      </c>
      <c r="BS3581" s="27">
        <v>41139.5372542538</v>
      </c>
      <c r="BU3581">
        <f t="shared" si="220"/>
        <v>97894.1506556551</v>
      </c>
      <c r="BV3581">
        <f t="shared" si="221"/>
        <v>151799.437162646</v>
      </c>
      <c r="BW3581" s="9">
        <v>3576</v>
      </c>
      <c r="BX3581">
        <f t="shared" si="222"/>
        <v>0</v>
      </c>
      <c r="BY3581">
        <f t="shared" si="223"/>
        <v>1</v>
      </c>
    </row>
    <row r="3582" spans="1:77">
      <c r="A3582" s="33">
        <v>3577</v>
      </c>
      <c r="BP3582" s="27">
        <v>0.806282126568024</v>
      </c>
      <c r="BQ3582" s="27">
        <v>13423.0190208545</v>
      </c>
      <c r="BR3582" s="27">
        <v>1.40070492428474</v>
      </c>
      <c r="BS3582" s="27">
        <v>36548.8921205346</v>
      </c>
      <c r="BU3582">
        <f t="shared" si="220"/>
        <v>107519.299964349</v>
      </c>
      <c r="BV3582">
        <f t="shared" si="221"/>
        <v>173556.846522177</v>
      </c>
      <c r="BW3582" s="9">
        <v>3577</v>
      </c>
      <c r="BX3582">
        <f t="shared" si="222"/>
        <v>0</v>
      </c>
      <c r="BY3582">
        <f t="shared" si="223"/>
        <v>1</v>
      </c>
    </row>
    <row r="3583" spans="1:77">
      <c r="A3583" s="33">
        <v>3578</v>
      </c>
      <c r="BP3583" s="27">
        <v>0.841952918965255</v>
      </c>
      <c r="BQ3583" s="27">
        <v>18598.6836105604</v>
      </c>
      <c r="BR3583" s="27">
        <v>1.45999417440395</v>
      </c>
      <c r="BS3583" s="27">
        <v>42052.7175502396</v>
      </c>
      <c r="BU3583">
        <f t="shared" si="220"/>
        <v>107694.254234228</v>
      </c>
      <c r="BV3583">
        <f t="shared" si="221"/>
        <v>176946.408610353</v>
      </c>
      <c r="BW3583" s="9">
        <v>3578</v>
      </c>
      <c r="BX3583">
        <f t="shared" si="222"/>
        <v>0</v>
      </c>
      <c r="BY3583">
        <f t="shared" si="223"/>
        <v>1</v>
      </c>
    </row>
    <row r="3584" spans="1:77">
      <c r="A3584" s="33">
        <v>3579</v>
      </c>
      <c r="BP3584" s="27">
        <v>0.783105860230536</v>
      </c>
      <c r="BQ3584" s="27">
        <v>12821.3668133686</v>
      </c>
      <c r="BR3584" s="27">
        <v>1.36648300952736</v>
      </c>
      <c r="BS3584" s="27">
        <v>31444.4025614281</v>
      </c>
      <c r="BU3584">
        <f t="shared" si="220"/>
        <v>104644.512221212</v>
      </c>
      <c r="BV3584">
        <f t="shared" si="221"/>
        <v>173528.048867676</v>
      </c>
      <c r="BW3584" s="9">
        <v>3579</v>
      </c>
      <c r="BX3584">
        <f t="shared" si="222"/>
        <v>0</v>
      </c>
      <c r="BY3584">
        <f t="shared" si="223"/>
        <v>1</v>
      </c>
    </row>
    <row r="3585" spans="1:77">
      <c r="A3585" s="33">
        <v>3580</v>
      </c>
      <c r="BP3585" s="27">
        <v>0.836736306896569</v>
      </c>
      <c r="BQ3585" s="27">
        <v>14138.8545840335</v>
      </c>
      <c r="BR3585" s="27">
        <v>1.41841527275046</v>
      </c>
      <c r="BS3585" s="27">
        <v>38296.5821885332</v>
      </c>
      <c r="BU3585">
        <f t="shared" si="220"/>
        <v>111371.591450452</v>
      </c>
      <c r="BV3585">
        <f t="shared" si="221"/>
        <v>174465.708724036</v>
      </c>
      <c r="BW3585" s="9">
        <v>3580</v>
      </c>
      <c r="BX3585">
        <f t="shared" si="222"/>
        <v>0</v>
      </c>
      <c r="BY3585">
        <f t="shared" si="223"/>
        <v>1</v>
      </c>
    </row>
    <row r="3586" spans="1:77">
      <c r="A3586" s="33">
        <v>3581</v>
      </c>
      <c r="BP3586" s="27">
        <v>0.806008291668951</v>
      </c>
      <c r="BQ3586" s="27">
        <v>19153.8231391692</v>
      </c>
      <c r="BR3586" s="27">
        <v>1.38157932042221</v>
      </c>
      <c r="BS3586" s="27">
        <v>39097.4363825297</v>
      </c>
      <c r="BU3586">
        <f t="shared" si="220"/>
        <v>101747.420611173</v>
      </c>
      <c r="BV3586">
        <f t="shared" si="221"/>
        <v>168139.461680802</v>
      </c>
      <c r="BW3586" s="9">
        <v>3581</v>
      </c>
      <c r="BX3586">
        <f t="shared" si="222"/>
        <v>0</v>
      </c>
      <c r="BY3586">
        <f t="shared" si="223"/>
        <v>1</v>
      </c>
    </row>
    <row r="3587" spans="1:77">
      <c r="A3587" s="33">
        <v>3582</v>
      </c>
      <c r="BP3587" s="27">
        <v>0.872157504439415</v>
      </c>
      <c r="BQ3587" s="27">
        <v>15775.1310852671</v>
      </c>
      <c r="BR3587" s="27">
        <v>1.52443330806324</v>
      </c>
      <c r="BS3587" s="27">
        <v>34091.9179800717</v>
      </c>
      <c r="BU3587">
        <f t="shared" si="220"/>
        <v>115048.494580645</v>
      </c>
      <c r="BV3587">
        <f t="shared" si="221"/>
        <v>194573.078229415</v>
      </c>
      <c r="BW3587" s="9">
        <v>3582</v>
      </c>
      <c r="BX3587">
        <f t="shared" si="222"/>
        <v>0</v>
      </c>
      <c r="BY3587">
        <f t="shared" si="223"/>
        <v>1</v>
      </c>
    </row>
    <row r="3588" spans="1:77">
      <c r="A3588" s="33">
        <v>3583</v>
      </c>
      <c r="BP3588" s="27">
        <v>0.775713966831829</v>
      </c>
      <c r="BQ3588" s="27">
        <v>13375.2820422387</v>
      </c>
      <c r="BR3588" s="27">
        <v>1.32044513303868</v>
      </c>
      <c r="BS3588" s="27">
        <v>35602.0550645069</v>
      </c>
      <c r="BU3588">
        <f t="shared" si="220"/>
        <v>102981.812982536</v>
      </c>
      <c r="BV3588">
        <f t="shared" si="221"/>
        <v>162464.714891295</v>
      </c>
      <c r="BW3588" s="9">
        <v>3583</v>
      </c>
      <c r="BX3588">
        <f t="shared" si="222"/>
        <v>0</v>
      </c>
      <c r="BY3588">
        <f t="shared" si="223"/>
        <v>1</v>
      </c>
    </row>
    <row r="3589" spans="1:77">
      <c r="A3589" s="33">
        <v>3584</v>
      </c>
      <c r="BP3589" s="27">
        <v>0.791466033069954</v>
      </c>
      <c r="BQ3589" s="27">
        <v>16463.0579828136</v>
      </c>
      <c r="BR3589" s="27">
        <v>1.36972303710533</v>
      </c>
      <c r="BS3589" s="27">
        <v>34789.4468034349</v>
      </c>
      <c r="BU3589">
        <f t="shared" si="220"/>
        <v>102256.846977679</v>
      </c>
      <c r="BV3589">
        <f t="shared" si="221"/>
        <v>170669.008762365</v>
      </c>
      <c r="BW3589" s="9">
        <v>3584</v>
      </c>
      <c r="BX3589">
        <f t="shared" si="222"/>
        <v>0</v>
      </c>
      <c r="BY3589">
        <f t="shared" si="223"/>
        <v>1</v>
      </c>
    </row>
    <row r="3590" spans="1:77">
      <c r="A3590" s="33">
        <v>3585</v>
      </c>
      <c r="BP3590" s="27">
        <v>0.777507205142846</v>
      </c>
      <c r="BQ3590" s="27">
        <v>13870.9387236541</v>
      </c>
      <c r="BR3590" s="27">
        <v>1.33926398932638</v>
      </c>
      <c r="BS3590" s="27">
        <v>32615.4503643469</v>
      </c>
      <c r="BU3590">
        <f t="shared" si="220"/>
        <v>102755.142047773</v>
      </c>
      <c r="BV3590">
        <f t="shared" si="221"/>
        <v>168274.148034609</v>
      </c>
      <c r="BW3590" s="9">
        <v>3585</v>
      </c>
      <c r="BX3590">
        <f t="shared" si="222"/>
        <v>0</v>
      </c>
      <c r="BY3590">
        <f t="shared" si="223"/>
        <v>1</v>
      </c>
    </row>
    <row r="3591" spans="1:77">
      <c r="A3591" s="33">
        <v>3586</v>
      </c>
      <c r="BP3591" s="27">
        <v>0.782649310472755</v>
      </c>
      <c r="BQ3591" s="27">
        <v>16713.9587596581</v>
      </c>
      <c r="BR3591" s="27">
        <v>1.35187814122665</v>
      </c>
      <c r="BS3591" s="27">
        <v>36726.4264476075</v>
      </c>
      <c r="BU3591">
        <f t="shared" ref="BU3591:BU3654" si="224">BP3591*$BV$1-BQ3591</f>
        <v>100683.437811255</v>
      </c>
      <c r="BV3591">
        <f t="shared" ref="BV3591:BV3654" si="225">BR3591*$BV$1-BS3591</f>
        <v>166055.29473639</v>
      </c>
      <c r="BW3591" s="9">
        <v>3586</v>
      </c>
      <c r="BX3591">
        <f t="shared" ref="BX3591:BX3654" si="226">IF(BU3591=MAX($BU3591:$BV3591),1,0)</f>
        <v>0</v>
      </c>
      <c r="BY3591">
        <f t="shared" ref="BY3591:BY3654" si="227">IF(BV3591=MAX($BU3591:$BV3591),1,0)</f>
        <v>1</v>
      </c>
    </row>
    <row r="3592" spans="1:77">
      <c r="A3592" s="33">
        <v>3587</v>
      </c>
      <c r="BP3592" s="27">
        <v>0.795556758952522</v>
      </c>
      <c r="BQ3592" s="27">
        <v>9871.76872862334</v>
      </c>
      <c r="BR3592" s="27">
        <v>1.38602724814749</v>
      </c>
      <c r="BS3592" s="27">
        <v>30713.7243762701</v>
      </c>
      <c r="BU3592">
        <f t="shared" si="224"/>
        <v>109461.745114255</v>
      </c>
      <c r="BV3592">
        <f t="shared" si="225"/>
        <v>177190.362845853</v>
      </c>
      <c r="BW3592" s="9">
        <v>3587</v>
      </c>
      <c r="BX3592">
        <f t="shared" si="226"/>
        <v>0</v>
      </c>
      <c r="BY3592">
        <f t="shared" si="227"/>
        <v>1</v>
      </c>
    </row>
    <row r="3593" spans="1:77">
      <c r="A3593" s="33">
        <v>3588</v>
      </c>
      <c r="BP3593" s="27">
        <v>0.816943717996828</v>
      </c>
      <c r="BQ3593" s="27">
        <v>13778.8930602516</v>
      </c>
      <c r="BR3593" s="27">
        <v>1.42226396883787</v>
      </c>
      <c r="BS3593" s="27">
        <v>35808.1427665236</v>
      </c>
      <c r="BU3593">
        <f t="shared" si="224"/>
        <v>108762.664639273</v>
      </c>
      <c r="BV3593">
        <f t="shared" si="225"/>
        <v>177531.452559157</v>
      </c>
      <c r="BW3593" s="9">
        <v>3588</v>
      </c>
      <c r="BX3593">
        <f t="shared" si="226"/>
        <v>0</v>
      </c>
      <c r="BY3593">
        <f t="shared" si="227"/>
        <v>1</v>
      </c>
    </row>
    <row r="3594" spans="1:77">
      <c r="A3594" s="33">
        <v>3589</v>
      </c>
      <c r="BP3594" s="27">
        <v>0.784383757972226</v>
      </c>
      <c r="BQ3594" s="27">
        <v>10008.7832120834</v>
      </c>
      <c r="BR3594" s="27">
        <v>1.31400831039412</v>
      </c>
      <c r="BS3594" s="27">
        <v>26099.7202567066</v>
      </c>
      <c r="BU3594">
        <f t="shared" si="224"/>
        <v>107648.780483751</v>
      </c>
      <c r="BV3594">
        <f t="shared" si="225"/>
        <v>171001.526302412</v>
      </c>
      <c r="BW3594" s="9">
        <v>3589</v>
      </c>
      <c r="BX3594">
        <f t="shared" si="226"/>
        <v>0</v>
      </c>
      <c r="BY3594">
        <f t="shared" si="227"/>
        <v>1</v>
      </c>
    </row>
    <row r="3595" spans="1:77">
      <c r="A3595" s="33">
        <v>3590</v>
      </c>
      <c r="BP3595" s="27">
        <v>0.800003652763069</v>
      </c>
      <c r="BQ3595" s="27">
        <v>14325.9993044865</v>
      </c>
      <c r="BR3595" s="27">
        <v>1.39290573992729</v>
      </c>
      <c r="BS3595" s="27">
        <v>35548.5664070156</v>
      </c>
      <c r="BU3595">
        <f t="shared" si="224"/>
        <v>105674.548609974</v>
      </c>
      <c r="BV3595">
        <f t="shared" si="225"/>
        <v>173387.294582078</v>
      </c>
      <c r="BW3595" s="9">
        <v>3590</v>
      </c>
      <c r="BX3595">
        <f t="shared" si="226"/>
        <v>0</v>
      </c>
      <c r="BY3595">
        <f t="shared" si="227"/>
        <v>1</v>
      </c>
    </row>
    <row r="3596" spans="1:77">
      <c r="A3596" s="33">
        <v>3591</v>
      </c>
      <c r="BP3596" s="27">
        <v>0.830980190612414</v>
      </c>
      <c r="BQ3596" s="27">
        <v>15582.7377194059</v>
      </c>
      <c r="BR3596" s="27">
        <v>1.41773764008028</v>
      </c>
      <c r="BS3596" s="27">
        <v>40237.0127974971</v>
      </c>
      <c r="BU3596">
        <f t="shared" si="224"/>
        <v>109064.290872456</v>
      </c>
      <c r="BV3596">
        <f t="shared" si="225"/>
        <v>172423.633214545</v>
      </c>
      <c r="BW3596" s="9">
        <v>3591</v>
      </c>
      <c r="BX3596">
        <f t="shared" si="226"/>
        <v>0</v>
      </c>
      <c r="BY3596">
        <f t="shared" si="227"/>
        <v>1</v>
      </c>
    </row>
    <row r="3597" spans="1:77">
      <c r="A3597" s="33">
        <v>3592</v>
      </c>
      <c r="BP3597" s="27">
        <v>0.807364899334017</v>
      </c>
      <c r="BQ3597" s="27">
        <v>14009.6680110785</v>
      </c>
      <c r="BR3597" s="27">
        <v>1.37587224679839</v>
      </c>
      <c r="BS3597" s="27">
        <v>33355.5667974713</v>
      </c>
      <c r="BU3597">
        <f t="shared" si="224"/>
        <v>107095.066889024</v>
      </c>
      <c r="BV3597">
        <f t="shared" si="225"/>
        <v>173025.270222288</v>
      </c>
      <c r="BW3597" s="9">
        <v>3592</v>
      </c>
      <c r="BX3597">
        <f t="shared" si="226"/>
        <v>0</v>
      </c>
      <c r="BY3597">
        <f t="shared" si="227"/>
        <v>1</v>
      </c>
    </row>
    <row r="3598" spans="1:77">
      <c r="A3598" s="33">
        <v>3593</v>
      </c>
      <c r="BP3598" s="27">
        <v>0.813916581311075</v>
      </c>
      <c r="BQ3598" s="27">
        <v>14550.0859580232</v>
      </c>
      <c r="BR3598" s="27">
        <v>1.39623688971098</v>
      </c>
      <c r="BS3598" s="27">
        <v>32153.321155076</v>
      </c>
      <c r="BU3598">
        <f t="shared" si="224"/>
        <v>107537.401238638</v>
      </c>
      <c r="BV3598">
        <f t="shared" si="225"/>
        <v>177282.21230157</v>
      </c>
      <c r="BW3598" s="9">
        <v>3593</v>
      </c>
      <c r="BX3598">
        <f t="shared" si="226"/>
        <v>0</v>
      </c>
      <c r="BY3598">
        <f t="shared" si="227"/>
        <v>1</v>
      </c>
    </row>
    <row r="3599" spans="1:77">
      <c r="A3599" s="33">
        <v>3594</v>
      </c>
      <c r="BP3599" s="27">
        <v>0.822300604319576</v>
      </c>
      <c r="BQ3599" s="27">
        <v>11084.8462527724</v>
      </c>
      <c r="BR3599" s="27">
        <v>1.43841187008894</v>
      </c>
      <c r="BS3599" s="27">
        <v>28667.4309404614</v>
      </c>
      <c r="BU3599">
        <f t="shared" si="224"/>
        <v>112260.244395164</v>
      </c>
      <c r="BV3599">
        <f t="shared" si="225"/>
        <v>187094.349572879</v>
      </c>
      <c r="BW3599" s="9">
        <v>3594</v>
      </c>
      <c r="BX3599">
        <f t="shared" si="226"/>
        <v>0</v>
      </c>
      <c r="BY3599">
        <f t="shared" si="227"/>
        <v>1</v>
      </c>
    </row>
    <row r="3600" spans="1:77">
      <c r="A3600" s="33">
        <v>3595</v>
      </c>
      <c r="BP3600" s="27">
        <v>0.829104692242744</v>
      </c>
      <c r="BQ3600" s="27">
        <v>15125.2099880246</v>
      </c>
      <c r="BR3600" s="27">
        <v>1.42179004974779</v>
      </c>
      <c r="BS3600" s="27">
        <v>33450.0703524886</v>
      </c>
      <c r="BU3600">
        <f t="shared" si="224"/>
        <v>109240.493848387</v>
      </c>
      <c r="BV3600">
        <f t="shared" si="225"/>
        <v>179818.43710968</v>
      </c>
      <c r="BW3600" s="9">
        <v>3595</v>
      </c>
      <c r="BX3600">
        <f t="shared" si="226"/>
        <v>0</v>
      </c>
      <c r="BY3600">
        <f t="shared" si="227"/>
        <v>1</v>
      </c>
    </row>
    <row r="3601" spans="1:77">
      <c r="A3601" s="33">
        <v>3596</v>
      </c>
      <c r="BP3601" s="27">
        <v>0.815254884145367</v>
      </c>
      <c r="BQ3601" s="27">
        <v>9350.15010961777</v>
      </c>
      <c r="BR3601" s="27">
        <v>1.38961032511129</v>
      </c>
      <c r="BS3601" s="27">
        <v>27375.3590298611</v>
      </c>
      <c r="BU3601">
        <f t="shared" si="224"/>
        <v>112938.082512187</v>
      </c>
      <c r="BV3601">
        <f t="shared" si="225"/>
        <v>181066.189736832</v>
      </c>
      <c r="BW3601" s="9">
        <v>3596</v>
      </c>
      <c r="BX3601">
        <f t="shared" si="226"/>
        <v>0</v>
      </c>
      <c r="BY3601">
        <f t="shared" si="227"/>
        <v>1</v>
      </c>
    </row>
    <row r="3602" spans="1:77">
      <c r="A3602" s="33">
        <v>3597</v>
      </c>
      <c r="BP3602" s="27">
        <v>0.780055872093288</v>
      </c>
      <c r="BQ3602" s="27">
        <v>17661.9315040632</v>
      </c>
      <c r="BR3602" s="27">
        <v>1.29883069248176</v>
      </c>
      <c r="BS3602" s="27">
        <v>41271.9401917397</v>
      </c>
      <c r="BU3602">
        <f t="shared" si="224"/>
        <v>99346.44930993</v>
      </c>
      <c r="BV3602">
        <f t="shared" si="225"/>
        <v>153552.663680524</v>
      </c>
      <c r="BW3602" s="9">
        <v>3597</v>
      </c>
      <c r="BX3602">
        <f t="shared" si="226"/>
        <v>0</v>
      </c>
      <c r="BY3602">
        <f t="shared" si="227"/>
        <v>1</v>
      </c>
    </row>
    <row r="3603" spans="1:77">
      <c r="A3603" s="33">
        <v>3598</v>
      </c>
      <c r="BP3603" s="27">
        <v>0.796453617562965</v>
      </c>
      <c r="BQ3603" s="27">
        <v>12699.2777904185</v>
      </c>
      <c r="BR3603" s="27">
        <v>1.38245494884633</v>
      </c>
      <c r="BS3603" s="27">
        <v>35235.1555207855</v>
      </c>
      <c r="BU3603">
        <f t="shared" si="224"/>
        <v>106768.764844026</v>
      </c>
      <c r="BV3603">
        <f t="shared" si="225"/>
        <v>172133.086806164</v>
      </c>
      <c r="BW3603" s="9">
        <v>3598</v>
      </c>
      <c r="BX3603">
        <f t="shared" si="226"/>
        <v>0</v>
      </c>
      <c r="BY3603">
        <f t="shared" si="227"/>
        <v>1</v>
      </c>
    </row>
    <row r="3604" spans="1:77">
      <c r="A3604" s="33">
        <v>3599</v>
      </c>
      <c r="BP3604" s="27">
        <v>0.799214255807491</v>
      </c>
      <c r="BQ3604" s="27">
        <v>15167.8462430407</v>
      </c>
      <c r="BR3604" s="27">
        <v>1.3552824265627</v>
      </c>
      <c r="BS3604" s="27">
        <v>33528.3067803551</v>
      </c>
      <c r="BU3604">
        <f t="shared" si="224"/>
        <v>104714.292128083</v>
      </c>
      <c r="BV3604">
        <f t="shared" si="225"/>
        <v>169764.05720405</v>
      </c>
      <c r="BW3604" s="9">
        <v>3599</v>
      </c>
      <c r="BX3604">
        <f t="shared" si="226"/>
        <v>0</v>
      </c>
      <c r="BY3604">
        <f t="shared" si="227"/>
        <v>1</v>
      </c>
    </row>
    <row r="3605" spans="1:77">
      <c r="A3605" s="33">
        <v>3600</v>
      </c>
      <c r="BP3605" s="27">
        <v>0.774903252390097</v>
      </c>
      <c r="BQ3605" s="27">
        <v>14774.2112256628</v>
      </c>
      <c r="BR3605" s="27">
        <v>1.32192308384326</v>
      </c>
      <c r="BS3605" s="27">
        <v>36767.7954590469</v>
      </c>
      <c r="BU3605">
        <f t="shared" si="224"/>
        <v>101461.276632852</v>
      </c>
      <c r="BV3605">
        <f t="shared" si="225"/>
        <v>161520.667117442</v>
      </c>
      <c r="BW3605" s="9">
        <v>3600</v>
      </c>
      <c r="BX3605">
        <f t="shared" si="226"/>
        <v>0</v>
      </c>
      <c r="BY3605">
        <f t="shared" si="227"/>
        <v>1</v>
      </c>
    </row>
    <row r="3606" spans="1:77">
      <c r="A3606" s="33">
        <v>3601</v>
      </c>
      <c r="BP3606" s="27">
        <v>0.801192356787939</v>
      </c>
      <c r="BQ3606" s="27">
        <v>15352.3010036229</v>
      </c>
      <c r="BR3606" s="27">
        <v>1.37512279219695</v>
      </c>
      <c r="BS3606" s="27">
        <v>42473.267494257</v>
      </c>
      <c r="BU3606">
        <f t="shared" si="224"/>
        <v>104826.552514568</v>
      </c>
      <c r="BV3606">
        <f t="shared" si="225"/>
        <v>163795.151335285</v>
      </c>
      <c r="BW3606" s="9">
        <v>3601</v>
      </c>
      <c r="BX3606">
        <f t="shared" si="226"/>
        <v>0</v>
      </c>
      <c r="BY3606">
        <f t="shared" si="227"/>
        <v>1</v>
      </c>
    </row>
    <row r="3607" spans="1:77">
      <c r="A3607" s="33">
        <v>3602</v>
      </c>
      <c r="BP3607" s="27">
        <v>0.76656372483579</v>
      </c>
      <c r="BQ3607" s="27">
        <v>12453.8587289141</v>
      </c>
      <c r="BR3607" s="27">
        <v>1.27135536338966</v>
      </c>
      <c r="BS3607" s="27">
        <v>34727.5432974374</v>
      </c>
      <c r="BU3607">
        <f t="shared" si="224"/>
        <v>102530.699996454</v>
      </c>
      <c r="BV3607">
        <f t="shared" si="225"/>
        <v>155975.761211011</v>
      </c>
      <c r="BW3607" s="9">
        <v>3602</v>
      </c>
      <c r="BX3607">
        <f t="shared" si="226"/>
        <v>0</v>
      </c>
      <c r="BY3607">
        <f t="shared" si="227"/>
        <v>1</v>
      </c>
    </row>
    <row r="3608" spans="1:77">
      <c r="A3608" s="33">
        <v>3603</v>
      </c>
      <c r="BP3608" s="27">
        <v>0.750518980509622</v>
      </c>
      <c r="BQ3608" s="27">
        <v>10175.9018876076</v>
      </c>
      <c r="BR3608" s="27">
        <v>1.2447042500531</v>
      </c>
      <c r="BS3608" s="27">
        <v>26176.3173631965</v>
      </c>
      <c r="BU3608">
        <f t="shared" si="224"/>
        <v>102401.945188836</v>
      </c>
      <c r="BV3608">
        <f t="shared" si="225"/>
        <v>160529.320144769</v>
      </c>
      <c r="BW3608" s="9">
        <v>3603</v>
      </c>
      <c r="BX3608">
        <f t="shared" si="226"/>
        <v>0</v>
      </c>
      <c r="BY3608">
        <f t="shared" si="227"/>
        <v>1</v>
      </c>
    </row>
    <row r="3609" spans="1:77">
      <c r="A3609" s="33">
        <v>3604</v>
      </c>
      <c r="BP3609" s="27">
        <v>0.780916655957189</v>
      </c>
      <c r="BQ3609" s="27">
        <v>15605.6013269766</v>
      </c>
      <c r="BR3609" s="27">
        <v>1.34159088490951</v>
      </c>
      <c r="BS3609" s="27">
        <v>38543.9999325185</v>
      </c>
      <c r="BU3609">
        <f t="shared" si="224"/>
        <v>101531.897066602</v>
      </c>
      <c r="BV3609">
        <f t="shared" si="225"/>
        <v>162694.632803908</v>
      </c>
      <c r="BW3609" s="9">
        <v>3604</v>
      </c>
      <c r="BX3609">
        <f t="shared" si="226"/>
        <v>0</v>
      </c>
      <c r="BY3609">
        <f t="shared" si="227"/>
        <v>1</v>
      </c>
    </row>
    <row r="3610" spans="1:77">
      <c r="A3610" s="33">
        <v>3605</v>
      </c>
      <c r="BP3610" s="27">
        <v>0.849939162325736</v>
      </c>
      <c r="BQ3610" s="27">
        <v>14303.8096976212</v>
      </c>
      <c r="BR3610" s="27">
        <v>1.484946040191</v>
      </c>
      <c r="BS3610" s="27">
        <v>31690.6918100949</v>
      </c>
      <c r="BU3610">
        <f t="shared" si="224"/>
        <v>113187.064651239</v>
      </c>
      <c r="BV3610">
        <f t="shared" si="225"/>
        <v>191051.214218555</v>
      </c>
      <c r="BW3610" s="9">
        <v>3605</v>
      </c>
      <c r="BX3610">
        <f t="shared" si="226"/>
        <v>0</v>
      </c>
      <c r="BY3610">
        <f t="shared" si="227"/>
        <v>1</v>
      </c>
    </row>
    <row r="3611" spans="1:77">
      <c r="A3611" s="33">
        <v>3606</v>
      </c>
      <c r="BP3611" s="27">
        <v>0.82222098516483</v>
      </c>
      <c r="BQ3611" s="27">
        <v>20029.0319085147</v>
      </c>
      <c r="BR3611" s="27">
        <v>1.4370849273447</v>
      </c>
      <c r="BS3611" s="27">
        <v>45135.0440734538</v>
      </c>
      <c r="BU3611">
        <f t="shared" si="224"/>
        <v>103304.11586621</v>
      </c>
      <c r="BV3611">
        <f t="shared" si="225"/>
        <v>170427.695028251</v>
      </c>
      <c r="BW3611" s="9">
        <v>3606</v>
      </c>
      <c r="BX3611">
        <f t="shared" si="226"/>
        <v>0</v>
      </c>
      <c r="BY3611">
        <f t="shared" si="227"/>
        <v>1</v>
      </c>
    </row>
    <row r="3612" spans="1:77">
      <c r="A3612" s="33">
        <v>3607</v>
      </c>
      <c r="BP3612" s="27">
        <v>0.816854719757202</v>
      </c>
      <c r="BQ3612" s="27">
        <v>14628.5244440707</v>
      </c>
      <c r="BR3612" s="27">
        <v>1.43204690097407</v>
      </c>
      <c r="BS3612" s="27">
        <v>33878.8950399132</v>
      </c>
      <c r="BU3612">
        <f t="shared" si="224"/>
        <v>107899.68351951</v>
      </c>
      <c r="BV3612">
        <f t="shared" si="225"/>
        <v>180928.140106198</v>
      </c>
      <c r="BW3612" s="9">
        <v>3607</v>
      </c>
      <c r="BX3612">
        <f t="shared" si="226"/>
        <v>0</v>
      </c>
      <c r="BY3612">
        <f t="shared" si="227"/>
        <v>1</v>
      </c>
    </row>
    <row r="3613" spans="1:77">
      <c r="A3613" s="33">
        <v>3608</v>
      </c>
      <c r="BP3613" s="27">
        <v>0.808626288571875</v>
      </c>
      <c r="BQ3613" s="27">
        <v>13620.920546324</v>
      </c>
      <c r="BR3613" s="27">
        <v>1.39984423256643</v>
      </c>
      <c r="BS3613" s="27">
        <v>36274.4626312837</v>
      </c>
      <c r="BU3613">
        <f t="shared" si="224"/>
        <v>107673.022739457</v>
      </c>
      <c r="BV3613">
        <f t="shared" si="225"/>
        <v>173702.172253682</v>
      </c>
      <c r="BW3613" s="9">
        <v>3608</v>
      </c>
      <c r="BX3613">
        <f t="shared" si="226"/>
        <v>0</v>
      </c>
      <c r="BY3613">
        <f t="shared" si="227"/>
        <v>1</v>
      </c>
    </row>
    <row r="3614" spans="1:77">
      <c r="A3614" s="33">
        <v>3609</v>
      </c>
      <c r="BP3614" s="27">
        <v>0.780775953690024</v>
      </c>
      <c r="BQ3614" s="27">
        <v>13946.8558191582</v>
      </c>
      <c r="BR3614" s="27">
        <v>1.33865920629683</v>
      </c>
      <c r="BS3614" s="27">
        <v>31082.9147971268</v>
      </c>
      <c r="BU3614">
        <f t="shared" si="224"/>
        <v>103169.537234345</v>
      </c>
      <c r="BV3614">
        <f t="shared" si="225"/>
        <v>169715.966147397</v>
      </c>
      <c r="BW3614" s="9">
        <v>3609</v>
      </c>
      <c r="BX3614">
        <f t="shared" si="226"/>
        <v>0</v>
      </c>
      <c r="BY3614">
        <f t="shared" si="227"/>
        <v>1</v>
      </c>
    </row>
    <row r="3615" spans="1:77">
      <c r="A3615" s="33">
        <v>3610</v>
      </c>
      <c r="BP3615" s="27">
        <v>0.865006488351213</v>
      </c>
      <c r="BQ3615" s="27">
        <v>15509.0911898806</v>
      </c>
      <c r="BR3615" s="27">
        <v>1.51196776042663</v>
      </c>
      <c r="BS3615" s="27">
        <v>38744.1838424326</v>
      </c>
      <c r="BU3615">
        <f t="shared" si="224"/>
        <v>114241.882062801</v>
      </c>
      <c r="BV3615">
        <f t="shared" si="225"/>
        <v>188050.980221563</v>
      </c>
      <c r="BW3615" s="9">
        <v>3610</v>
      </c>
      <c r="BX3615">
        <f t="shared" si="226"/>
        <v>0</v>
      </c>
      <c r="BY3615">
        <f t="shared" si="227"/>
        <v>1</v>
      </c>
    </row>
    <row r="3616" spans="1:77">
      <c r="A3616" s="33">
        <v>3611</v>
      </c>
      <c r="BP3616" s="27">
        <v>0.817995413710737</v>
      </c>
      <c r="BQ3616" s="27">
        <v>13269.5269596748</v>
      </c>
      <c r="BR3616" s="27">
        <v>1.38726504171274</v>
      </c>
      <c r="BS3616" s="27">
        <v>32412.412891967</v>
      </c>
      <c r="BU3616">
        <f t="shared" si="224"/>
        <v>109429.785096936</v>
      </c>
      <c r="BV3616">
        <f t="shared" si="225"/>
        <v>175677.343364943</v>
      </c>
      <c r="BW3616" s="9">
        <v>3611</v>
      </c>
      <c r="BX3616">
        <f t="shared" si="226"/>
        <v>0</v>
      </c>
      <c r="BY3616">
        <f t="shared" si="227"/>
        <v>1</v>
      </c>
    </row>
    <row r="3617" spans="1:77">
      <c r="A3617" s="33">
        <v>3612</v>
      </c>
      <c r="BP3617" s="27">
        <v>0.8178992765917</v>
      </c>
      <c r="BQ3617" s="27">
        <v>14600.626862092</v>
      </c>
      <c r="BR3617" s="27">
        <v>1.43252282941958</v>
      </c>
      <c r="BS3617" s="27">
        <v>34360.0089257457</v>
      </c>
      <c r="BU3617">
        <f t="shared" si="224"/>
        <v>108084.264626663</v>
      </c>
      <c r="BV3617">
        <f t="shared" si="225"/>
        <v>180518.415487192</v>
      </c>
      <c r="BW3617" s="9">
        <v>3612</v>
      </c>
      <c r="BX3617">
        <f t="shared" si="226"/>
        <v>0</v>
      </c>
      <c r="BY3617">
        <f t="shared" si="227"/>
        <v>1</v>
      </c>
    </row>
    <row r="3618" spans="1:77">
      <c r="A3618" s="33">
        <v>3613</v>
      </c>
      <c r="BP3618" s="27">
        <v>0.816020574198288</v>
      </c>
      <c r="BQ3618" s="27">
        <v>16299.2287924948</v>
      </c>
      <c r="BR3618" s="27">
        <v>1.44248295666868</v>
      </c>
      <c r="BS3618" s="27">
        <v>39849.1653838375</v>
      </c>
      <c r="BU3618">
        <f t="shared" si="224"/>
        <v>106103.857337248</v>
      </c>
      <c r="BV3618">
        <f t="shared" si="225"/>
        <v>176523.278116465</v>
      </c>
      <c r="BW3618" s="9">
        <v>3613</v>
      </c>
      <c r="BX3618">
        <f t="shared" si="226"/>
        <v>0</v>
      </c>
      <c r="BY3618">
        <f t="shared" si="227"/>
        <v>1</v>
      </c>
    </row>
    <row r="3619" spans="1:77">
      <c r="A3619" s="33">
        <v>3614</v>
      </c>
      <c r="BP3619" s="27">
        <v>0.843541799451008</v>
      </c>
      <c r="BQ3619" s="27">
        <v>16763.9225601315</v>
      </c>
      <c r="BR3619" s="27">
        <v>1.43278449412439</v>
      </c>
      <c r="BS3619" s="27">
        <v>36663.0225220293</v>
      </c>
      <c r="BU3619">
        <f t="shared" si="224"/>
        <v>109767.34735752</v>
      </c>
      <c r="BV3619">
        <f t="shared" si="225"/>
        <v>178254.651596629</v>
      </c>
      <c r="BW3619" s="9">
        <v>3614</v>
      </c>
      <c r="BX3619">
        <f t="shared" si="226"/>
        <v>0</v>
      </c>
      <c r="BY3619">
        <f t="shared" si="227"/>
        <v>1</v>
      </c>
    </row>
    <row r="3620" spans="1:77">
      <c r="A3620" s="33">
        <v>3615</v>
      </c>
      <c r="BP3620" s="27">
        <v>0.786022146747468</v>
      </c>
      <c r="BQ3620" s="27">
        <v>14282.7712207157</v>
      </c>
      <c r="BR3620" s="27">
        <v>1.3502812736254</v>
      </c>
      <c r="BS3620" s="27">
        <v>30492.0969675414</v>
      </c>
      <c r="BU3620">
        <f t="shared" si="224"/>
        <v>103620.550791404</v>
      </c>
      <c r="BV3620">
        <f t="shared" si="225"/>
        <v>172050.094076268</v>
      </c>
      <c r="BW3620" s="9">
        <v>3615</v>
      </c>
      <c r="BX3620">
        <f t="shared" si="226"/>
        <v>0</v>
      </c>
      <c r="BY3620">
        <f t="shared" si="227"/>
        <v>1</v>
      </c>
    </row>
    <row r="3621" spans="1:77">
      <c r="A3621" s="33">
        <v>3616</v>
      </c>
      <c r="BP3621" s="27">
        <v>0.801394045846293</v>
      </c>
      <c r="BQ3621" s="27">
        <v>17160.6733035638</v>
      </c>
      <c r="BR3621" s="27">
        <v>1.40241932430684</v>
      </c>
      <c r="BS3621" s="27">
        <v>39107.0701944467</v>
      </c>
      <c r="BU3621">
        <f t="shared" si="224"/>
        <v>103048.43357338</v>
      </c>
      <c r="BV3621">
        <f t="shared" si="225"/>
        <v>171255.828451579</v>
      </c>
      <c r="BW3621" s="9">
        <v>3616</v>
      </c>
      <c r="BX3621">
        <f t="shared" si="226"/>
        <v>0</v>
      </c>
      <c r="BY3621">
        <f t="shared" si="227"/>
        <v>1</v>
      </c>
    </row>
    <row r="3622" spans="1:77">
      <c r="A3622" s="33">
        <v>3617</v>
      </c>
      <c r="BP3622" s="27">
        <v>0.792307729184764</v>
      </c>
      <c r="BQ3622" s="27">
        <v>12454.9190545236</v>
      </c>
      <c r="BR3622" s="27">
        <v>1.3822464598637</v>
      </c>
      <c r="BS3622" s="27">
        <v>29231.619640618</v>
      </c>
      <c r="BU3622">
        <f t="shared" si="224"/>
        <v>106391.240323191</v>
      </c>
      <c r="BV3622">
        <f t="shared" si="225"/>
        <v>178105.349338937</v>
      </c>
      <c r="BW3622" s="9">
        <v>3617</v>
      </c>
      <c r="BX3622">
        <f t="shared" si="226"/>
        <v>0</v>
      </c>
      <c r="BY3622">
        <f t="shared" si="227"/>
        <v>1</v>
      </c>
    </row>
    <row r="3623" spans="1:77">
      <c r="A3623" s="33">
        <v>3618</v>
      </c>
      <c r="BP3623" s="27">
        <v>0.823409006683933</v>
      </c>
      <c r="BQ3623" s="27">
        <v>16259.6324288562</v>
      </c>
      <c r="BR3623" s="27">
        <v>1.39998066532763</v>
      </c>
      <c r="BS3623" s="27">
        <v>35327.5248655953</v>
      </c>
      <c r="BU3623">
        <f t="shared" si="224"/>
        <v>107251.718573734</v>
      </c>
      <c r="BV3623">
        <f t="shared" si="225"/>
        <v>174669.57493355</v>
      </c>
      <c r="BW3623" s="9">
        <v>3618</v>
      </c>
      <c r="BX3623">
        <f t="shared" si="226"/>
        <v>0</v>
      </c>
      <c r="BY3623">
        <f t="shared" si="227"/>
        <v>1</v>
      </c>
    </row>
    <row r="3624" spans="1:77">
      <c r="A3624" s="33">
        <v>3619</v>
      </c>
      <c r="BP3624" s="27">
        <v>0.753843973130799</v>
      </c>
      <c r="BQ3624" s="27">
        <v>17226.3461795321</v>
      </c>
      <c r="BR3624" s="27">
        <v>1.27642136925949</v>
      </c>
      <c r="BS3624" s="27">
        <v>34792.3042045805</v>
      </c>
      <c r="BU3624">
        <f t="shared" si="224"/>
        <v>95850.2497900877</v>
      </c>
      <c r="BV3624">
        <f t="shared" si="225"/>
        <v>156670.901184344</v>
      </c>
      <c r="BW3624" s="9">
        <v>3619</v>
      </c>
      <c r="BX3624">
        <f t="shared" si="226"/>
        <v>0</v>
      </c>
      <c r="BY3624">
        <f t="shared" si="227"/>
        <v>1</v>
      </c>
    </row>
    <row r="3625" spans="1:77">
      <c r="A3625" s="33">
        <v>3620</v>
      </c>
      <c r="BP3625" s="27">
        <v>0.820919033807863</v>
      </c>
      <c r="BQ3625" s="27">
        <v>13634.8279411472</v>
      </c>
      <c r="BR3625" s="27">
        <v>1.40161614778375</v>
      </c>
      <c r="BS3625" s="27">
        <v>30643.0240137905</v>
      </c>
      <c r="BU3625">
        <f t="shared" si="224"/>
        <v>109503.027130032</v>
      </c>
      <c r="BV3625">
        <f t="shared" si="225"/>
        <v>179599.398153773</v>
      </c>
      <c r="BW3625" s="9">
        <v>3620</v>
      </c>
      <c r="BX3625">
        <f t="shared" si="226"/>
        <v>0</v>
      </c>
      <c r="BY3625">
        <f t="shared" si="227"/>
        <v>1</v>
      </c>
    </row>
    <row r="3626" spans="1:77">
      <c r="A3626" s="33">
        <v>3621</v>
      </c>
      <c r="BP3626" s="27">
        <v>0.754142020932178</v>
      </c>
      <c r="BQ3626" s="27">
        <v>17679.035032626</v>
      </c>
      <c r="BR3626" s="27">
        <v>1.25436618109306</v>
      </c>
      <c r="BS3626" s="27">
        <v>35806.0363510134</v>
      </c>
      <c r="BU3626">
        <f t="shared" si="224"/>
        <v>95442.2681072007</v>
      </c>
      <c r="BV3626">
        <f t="shared" si="225"/>
        <v>152348.890812945</v>
      </c>
      <c r="BW3626" s="9">
        <v>3621</v>
      </c>
      <c r="BX3626">
        <f t="shared" si="226"/>
        <v>0</v>
      </c>
      <c r="BY3626">
        <f t="shared" si="227"/>
        <v>1</v>
      </c>
    </row>
    <row r="3627" spans="1:77">
      <c r="A3627" s="33">
        <v>3622</v>
      </c>
      <c r="BP3627" s="27">
        <v>0.778171567401209</v>
      </c>
      <c r="BQ3627" s="27">
        <v>14109.7515658895</v>
      </c>
      <c r="BR3627" s="27">
        <v>1.33512038718129</v>
      </c>
      <c r="BS3627" s="27">
        <v>34927.8112021839</v>
      </c>
      <c r="BU3627">
        <f t="shared" si="224"/>
        <v>102615.983544292</v>
      </c>
      <c r="BV3627">
        <f t="shared" si="225"/>
        <v>165340.246875009</v>
      </c>
      <c r="BW3627" s="9">
        <v>3622</v>
      </c>
      <c r="BX3627">
        <f t="shared" si="226"/>
        <v>0</v>
      </c>
      <c r="BY3627">
        <f t="shared" si="227"/>
        <v>1</v>
      </c>
    </row>
    <row r="3628" spans="1:77">
      <c r="A3628" s="33">
        <v>3623</v>
      </c>
      <c r="BP3628" s="27">
        <v>0.832612484360754</v>
      </c>
      <c r="BQ3628" s="27">
        <v>20142.1504565667</v>
      </c>
      <c r="BR3628" s="27">
        <v>1.43202546317657</v>
      </c>
      <c r="BS3628" s="27">
        <v>39824.4246516692</v>
      </c>
      <c r="BU3628">
        <f t="shared" si="224"/>
        <v>104749.722197546</v>
      </c>
      <c r="BV3628">
        <f t="shared" si="225"/>
        <v>174979.394824816</v>
      </c>
      <c r="BW3628" s="9">
        <v>3623</v>
      </c>
      <c r="BX3628">
        <f t="shared" si="226"/>
        <v>0</v>
      </c>
      <c r="BY3628">
        <f t="shared" si="227"/>
        <v>1</v>
      </c>
    </row>
    <row r="3629" spans="1:77">
      <c r="A3629" s="33">
        <v>3624</v>
      </c>
      <c r="BP3629" s="27">
        <v>0.780081825948235</v>
      </c>
      <c r="BQ3629" s="27">
        <v>14827.0468980632</v>
      </c>
      <c r="BR3629" s="27">
        <v>1.34536059666079</v>
      </c>
      <c r="BS3629" s="27">
        <v>34223.8622533789</v>
      </c>
      <c r="BU3629">
        <f t="shared" si="224"/>
        <v>102185.226994172</v>
      </c>
      <c r="BV3629">
        <f t="shared" si="225"/>
        <v>167580.227245739</v>
      </c>
      <c r="BW3629" s="9">
        <v>3624</v>
      </c>
      <c r="BX3629">
        <f t="shared" si="226"/>
        <v>0</v>
      </c>
      <c r="BY3629">
        <f t="shared" si="227"/>
        <v>1</v>
      </c>
    </row>
    <row r="3630" spans="1:77">
      <c r="A3630" s="33">
        <v>3625</v>
      </c>
      <c r="BP3630" s="27">
        <v>0.776614412135532</v>
      </c>
      <c r="BQ3630" s="27">
        <v>15148.5327706087</v>
      </c>
      <c r="BR3630" s="27">
        <v>1.31978143210232</v>
      </c>
      <c r="BS3630" s="27">
        <v>32670.3962092072</v>
      </c>
      <c r="BU3630">
        <f t="shared" si="224"/>
        <v>101343.629049721</v>
      </c>
      <c r="BV3630">
        <f t="shared" si="225"/>
        <v>165296.818606141</v>
      </c>
      <c r="BW3630" s="9">
        <v>3625</v>
      </c>
      <c r="BX3630">
        <f t="shared" si="226"/>
        <v>0</v>
      </c>
      <c r="BY3630">
        <f t="shared" si="227"/>
        <v>1</v>
      </c>
    </row>
    <row r="3631" spans="1:77">
      <c r="A3631" s="33">
        <v>3626</v>
      </c>
      <c r="BP3631" s="27">
        <v>0.838409257347924</v>
      </c>
      <c r="BQ3631" s="27">
        <v>11702.6130204345</v>
      </c>
      <c r="BR3631" s="27">
        <v>1.45555163791665</v>
      </c>
      <c r="BS3631" s="27">
        <v>35051.0742618564</v>
      </c>
      <c r="BU3631">
        <f t="shared" si="224"/>
        <v>114058.775581754</v>
      </c>
      <c r="BV3631">
        <f t="shared" si="225"/>
        <v>183281.671425641</v>
      </c>
      <c r="BW3631" s="9">
        <v>3626</v>
      </c>
      <c r="BX3631">
        <f t="shared" si="226"/>
        <v>0</v>
      </c>
      <c r="BY3631">
        <f t="shared" si="227"/>
        <v>1</v>
      </c>
    </row>
    <row r="3632" spans="1:77">
      <c r="A3632" s="33">
        <v>3627</v>
      </c>
      <c r="BP3632" s="27">
        <v>0.839889749112704</v>
      </c>
      <c r="BQ3632" s="27">
        <v>15798.4329662077</v>
      </c>
      <c r="BR3632" s="27">
        <v>1.42400320404415</v>
      </c>
      <c r="BS3632" s="27">
        <v>36998.760615</v>
      </c>
      <c r="BU3632">
        <f t="shared" si="224"/>
        <v>110185.029400698</v>
      </c>
      <c r="BV3632">
        <f t="shared" si="225"/>
        <v>176601.719991622</v>
      </c>
      <c r="BW3632" s="9">
        <v>3627</v>
      </c>
      <c r="BX3632">
        <f t="shared" si="226"/>
        <v>0</v>
      </c>
      <c r="BY3632">
        <f t="shared" si="227"/>
        <v>1</v>
      </c>
    </row>
    <row r="3633" spans="1:77">
      <c r="A3633" s="33">
        <v>3628</v>
      </c>
      <c r="BP3633" s="27">
        <v>0.848790081025208</v>
      </c>
      <c r="BQ3633" s="27">
        <v>20590.9971073602</v>
      </c>
      <c r="BR3633" s="27">
        <v>1.45702010715446</v>
      </c>
      <c r="BS3633" s="27">
        <v>51815.3731079013</v>
      </c>
      <c r="BU3633">
        <f t="shared" si="224"/>
        <v>106727.515046421</v>
      </c>
      <c r="BV3633">
        <f t="shared" si="225"/>
        <v>166737.642965268</v>
      </c>
      <c r="BW3633" s="9">
        <v>3628</v>
      </c>
      <c r="BX3633">
        <f t="shared" si="226"/>
        <v>0</v>
      </c>
      <c r="BY3633">
        <f t="shared" si="227"/>
        <v>1</v>
      </c>
    </row>
    <row r="3634" spans="1:77">
      <c r="A3634" s="33">
        <v>3629</v>
      </c>
      <c r="BP3634" s="27">
        <v>0.818736918601169</v>
      </c>
      <c r="BQ3634" s="27">
        <v>15224.0566050223</v>
      </c>
      <c r="BR3634" s="27">
        <v>1.43246466120439</v>
      </c>
      <c r="BS3634" s="27">
        <v>39540.2554189914</v>
      </c>
      <c r="BU3634">
        <f t="shared" si="224"/>
        <v>107586.481185153</v>
      </c>
      <c r="BV3634">
        <f t="shared" si="225"/>
        <v>175329.443761667</v>
      </c>
      <c r="BW3634" s="9">
        <v>3629</v>
      </c>
      <c r="BX3634">
        <f t="shared" si="226"/>
        <v>0</v>
      </c>
      <c r="BY3634">
        <f t="shared" si="227"/>
        <v>1</v>
      </c>
    </row>
    <row r="3635" spans="1:77">
      <c r="A3635" s="33">
        <v>3630</v>
      </c>
      <c r="BP3635" s="27">
        <v>0.835727456436829</v>
      </c>
      <c r="BQ3635" s="27">
        <v>14903.2144425669</v>
      </c>
      <c r="BR3635" s="27">
        <v>1.44481420457625</v>
      </c>
      <c r="BS3635" s="27">
        <v>31668.8876543826</v>
      </c>
      <c r="BU3635">
        <f t="shared" si="224"/>
        <v>110455.904022958</v>
      </c>
      <c r="BV3635">
        <f t="shared" si="225"/>
        <v>185053.243032055</v>
      </c>
      <c r="BW3635" s="9">
        <v>3630</v>
      </c>
      <c r="BX3635">
        <f t="shared" si="226"/>
        <v>0</v>
      </c>
      <c r="BY3635">
        <f t="shared" si="227"/>
        <v>1</v>
      </c>
    </row>
    <row r="3636" spans="1:77">
      <c r="A3636" s="33">
        <v>3631</v>
      </c>
      <c r="BP3636" s="27">
        <v>0.818878015359103</v>
      </c>
      <c r="BQ3636" s="27">
        <v>10914.1530846653</v>
      </c>
      <c r="BR3636" s="27">
        <v>1.37956621245341</v>
      </c>
      <c r="BS3636" s="27">
        <v>32134.945272812</v>
      </c>
      <c r="BU3636">
        <f t="shared" si="224"/>
        <v>111917.5492192</v>
      </c>
      <c r="BV3636">
        <f t="shared" si="225"/>
        <v>174799.9865952</v>
      </c>
      <c r="BW3636" s="9">
        <v>3631</v>
      </c>
      <c r="BX3636">
        <f t="shared" si="226"/>
        <v>0</v>
      </c>
      <c r="BY3636">
        <f t="shared" si="227"/>
        <v>1</v>
      </c>
    </row>
    <row r="3637" spans="1:77">
      <c r="A3637" s="33">
        <v>3632</v>
      </c>
      <c r="BP3637" s="27">
        <v>0.757117494948308</v>
      </c>
      <c r="BQ3637" s="27">
        <v>10702.8625172734</v>
      </c>
      <c r="BR3637" s="27">
        <v>1.28959798074334</v>
      </c>
      <c r="BS3637" s="27">
        <v>28577.8617830161</v>
      </c>
      <c r="BU3637">
        <f t="shared" si="224"/>
        <v>102864.761724973</v>
      </c>
      <c r="BV3637">
        <f t="shared" si="225"/>
        <v>164861.835328484</v>
      </c>
      <c r="BW3637" s="9">
        <v>3632</v>
      </c>
      <c r="BX3637">
        <f t="shared" si="226"/>
        <v>0</v>
      </c>
      <c r="BY3637">
        <f t="shared" si="227"/>
        <v>1</v>
      </c>
    </row>
    <row r="3638" spans="1:77">
      <c r="A3638" s="33">
        <v>3633</v>
      </c>
      <c r="BP3638" s="27">
        <v>0.775683816420132</v>
      </c>
      <c r="BQ3638" s="27">
        <v>18250.3000854979</v>
      </c>
      <c r="BR3638" s="27">
        <v>1.32696871852029</v>
      </c>
      <c r="BS3638" s="27">
        <v>38112.0983947997</v>
      </c>
      <c r="BU3638">
        <f t="shared" si="224"/>
        <v>98102.2723775219</v>
      </c>
      <c r="BV3638">
        <f t="shared" si="225"/>
        <v>160933.209383243</v>
      </c>
      <c r="BW3638" s="9">
        <v>3633</v>
      </c>
      <c r="BX3638">
        <f t="shared" si="226"/>
        <v>0</v>
      </c>
      <c r="BY3638">
        <f t="shared" si="227"/>
        <v>1</v>
      </c>
    </row>
    <row r="3639" spans="1:77">
      <c r="A3639" s="33">
        <v>3634</v>
      </c>
      <c r="BP3639" s="27">
        <v>0.840939420700331</v>
      </c>
      <c r="BQ3639" s="27">
        <v>14886.6755857652</v>
      </c>
      <c r="BR3639" s="27">
        <v>1.45739300619783</v>
      </c>
      <c r="BS3639" s="27">
        <v>35208.4364973486</v>
      </c>
      <c r="BU3639">
        <f t="shared" si="224"/>
        <v>111254.237519284</v>
      </c>
      <c r="BV3639">
        <f t="shared" si="225"/>
        <v>183400.514432326</v>
      </c>
      <c r="BW3639" s="9">
        <v>3634</v>
      </c>
      <c r="BX3639">
        <f t="shared" si="226"/>
        <v>0</v>
      </c>
      <c r="BY3639">
        <f t="shared" si="227"/>
        <v>1</v>
      </c>
    </row>
    <row r="3640" spans="1:77">
      <c r="A3640" s="33">
        <v>3635</v>
      </c>
      <c r="BP3640" s="27">
        <v>0.882977052848622</v>
      </c>
      <c r="BQ3640" s="27">
        <v>17055.6288182315</v>
      </c>
      <c r="BR3640" s="27">
        <v>1.52673993386509</v>
      </c>
      <c r="BS3640" s="27">
        <v>36966.188761256</v>
      </c>
      <c r="BU3640">
        <f t="shared" si="224"/>
        <v>115390.929109062</v>
      </c>
      <c r="BV3640">
        <f t="shared" si="225"/>
        <v>192044.801318507</v>
      </c>
      <c r="BW3640" s="9">
        <v>3635</v>
      </c>
      <c r="BX3640">
        <f t="shared" si="226"/>
        <v>0</v>
      </c>
      <c r="BY3640">
        <f t="shared" si="227"/>
        <v>1</v>
      </c>
    </row>
    <row r="3641" spans="1:77">
      <c r="A3641" s="33">
        <v>3636</v>
      </c>
      <c r="BP3641" s="27">
        <v>0.851304558822779</v>
      </c>
      <c r="BQ3641" s="27">
        <v>13552.2606130692</v>
      </c>
      <c r="BR3641" s="27">
        <v>1.47634890447244</v>
      </c>
      <c r="BS3641" s="27">
        <v>31007.5167805484</v>
      </c>
      <c r="BU3641">
        <f t="shared" si="224"/>
        <v>114143.423210348</v>
      </c>
      <c r="BV3641">
        <f t="shared" si="225"/>
        <v>190444.818890318</v>
      </c>
      <c r="BW3641" s="9">
        <v>3636</v>
      </c>
      <c r="BX3641">
        <f t="shared" si="226"/>
        <v>0</v>
      </c>
      <c r="BY3641">
        <f t="shared" si="227"/>
        <v>1</v>
      </c>
    </row>
    <row r="3642" spans="1:77">
      <c r="A3642" s="33">
        <v>3637</v>
      </c>
      <c r="BP3642" s="27">
        <v>0.786788733936912</v>
      </c>
      <c r="BQ3642" s="27">
        <v>11544.4526792016</v>
      </c>
      <c r="BR3642" s="27">
        <v>1.33620957628063</v>
      </c>
      <c r="BS3642" s="27">
        <v>33070.8583499436</v>
      </c>
      <c r="BU3642">
        <f t="shared" si="224"/>
        <v>106473.857411335</v>
      </c>
      <c r="BV3642">
        <f t="shared" si="225"/>
        <v>167360.578092151</v>
      </c>
      <c r="BW3642" s="9">
        <v>3637</v>
      </c>
      <c r="BX3642">
        <f t="shared" si="226"/>
        <v>0</v>
      </c>
      <c r="BY3642">
        <f t="shared" si="227"/>
        <v>1</v>
      </c>
    </row>
    <row r="3643" spans="1:77">
      <c r="A3643" s="33">
        <v>3638</v>
      </c>
      <c r="BP3643" s="27">
        <v>0.873487485278136</v>
      </c>
      <c r="BQ3643" s="27">
        <v>14743.5137909695</v>
      </c>
      <c r="BR3643" s="27">
        <v>1.53389174582663</v>
      </c>
      <c r="BS3643" s="27">
        <v>37456.1804794331</v>
      </c>
      <c r="BU3643">
        <f t="shared" si="224"/>
        <v>116279.609000751</v>
      </c>
      <c r="BV3643">
        <f t="shared" si="225"/>
        <v>192627.581394561</v>
      </c>
      <c r="BW3643" s="9">
        <v>3638</v>
      </c>
      <c r="BX3643">
        <f t="shared" si="226"/>
        <v>0</v>
      </c>
      <c r="BY3643">
        <f t="shared" si="227"/>
        <v>1</v>
      </c>
    </row>
    <row r="3644" spans="1:77">
      <c r="A3644" s="33">
        <v>3639</v>
      </c>
      <c r="BP3644" s="27">
        <v>0.818100128612608</v>
      </c>
      <c r="BQ3644" s="27">
        <v>18124.0818214298</v>
      </c>
      <c r="BR3644" s="27">
        <v>1.40661169383653</v>
      </c>
      <c r="BS3644" s="27">
        <v>37642.9185328936</v>
      </c>
      <c r="BU3644">
        <f t="shared" si="224"/>
        <v>104590.937470461</v>
      </c>
      <c r="BV3644">
        <f t="shared" si="225"/>
        <v>173348.835542586</v>
      </c>
      <c r="BW3644" s="9">
        <v>3639</v>
      </c>
      <c r="BX3644">
        <f t="shared" si="226"/>
        <v>0</v>
      </c>
      <c r="BY3644">
        <f t="shared" si="227"/>
        <v>1</v>
      </c>
    </row>
    <row r="3645" spans="1:77">
      <c r="A3645" s="33">
        <v>3640</v>
      </c>
      <c r="BP3645" s="27">
        <v>0.839557615052913</v>
      </c>
      <c r="BQ3645" s="27">
        <v>15195.3642925978</v>
      </c>
      <c r="BR3645" s="27">
        <v>1.44636189321374</v>
      </c>
      <c r="BS3645" s="27">
        <v>31981.4369187153</v>
      </c>
      <c r="BU3645">
        <f t="shared" si="224"/>
        <v>110738.277965339</v>
      </c>
      <c r="BV3645">
        <f t="shared" si="225"/>
        <v>184972.847063345</v>
      </c>
      <c r="BW3645" s="9">
        <v>3640</v>
      </c>
      <c r="BX3645">
        <f t="shared" si="226"/>
        <v>0</v>
      </c>
      <c r="BY3645">
        <f t="shared" si="227"/>
        <v>1</v>
      </c>
    </row>
    <row r="3646" spans="1:77">
      <c r="A3646" s="33">
        <v>3641</v>
      </c>
      <c r="BP3646" s="27">
        <v>0.772993357579952</v>
      </c>
      <c r="BQ3646" s="27">
        <v>15888.2051180317</v>
      </c>
      <c r="BR3646" s="27">
        <v>1.33338514216559</v>
      </c>
      <c r="BS3646" s="27">
        <v>42920.693289987</v>
      </c>
      <c r="BU3646">
        <f t="shared" si="224"/>
        <v>100060.798518961</v>
      </c>
      <c r="BV3646">
        <f t="shared" si="225"/>
        <v>157087.078034852</v>
      </c>
      <c r="BW3646" s="9">
        <v>3641</v>
      </c>
      <c r="BX3646">
        <f t="shared" si="226"/>
        <v>0</v>
      </c>
      <c r="BY3646">
        <f t="shared" si="227"/>
        <v>1</v>
      </c>
    </row>
    <row r="3647" spans="1:77">
      <c r="A3647" s="33">
        <v>3642</v>
      </c>
      <c r="BP3647" s="27">
        <v>0.855873443735169</v>
      </c>
      <c r="BQ3647" s="27">
        <v>13475.7028087494</v>
      </c>
      <c r="BR3647" s="27">
        <v>1.46281454643995</v>
      </c>
      <c r="BS3647" s="27">
        <v>31404.7940358761</v>
      </c>
      <c r="BU3647">
        <f t="shared" si="224"/>
        <v>114905.313751526</v>
      </c>
      <c r="BV3647">
        <f t="shared" si="225"/>
        <v>188017.387930116</v>
      </c>
      <c r="BW3647" s="9">
        <v>3642</v>
      </c>
      <c r="BX3647">
        <f t="shared" si="226"/>
        <v>0</v>
      </c>
      <c r="BY3647">
        <f t="shared" si="227"/>
        <v>1</v>
      </c>
    </row>
    <row r="3648" spans="1:77">
      <c r="A3648" s="33">
        <v>3643</v>
      </c>
      <c r="BP3648" s="27">
        <v>0.784142205981819</v>
      </c>
      <c r="BQ3648" s="27">
        <v>15293.9061058851</v>
      </c>
      <c r="BR3648" s="27">
        <v>1.34314885403945</v>
      </c>
      <c r="BS3648" s="27">
        <v>34194.984621743</v>
      </c>
      <c r="BU3648">
        <f t="shared" si="224"/>
        <v>102327.424791388</v>
      </c>
      <c r="BV3648">
        <f t="shared" si="225"/>
        <v>167277.343484175</v>
      </c>
      <c r="BW3648" s="9">
        <v>3643</v>
      </c>
      <c r="BX3648">
        <f t="shared" si="226"/>
        <v>0</v>
      </c>
      <c r="BY3648">
        <f t="shared" si="227"/>
        <v>1</v>
      </c>
    </row>
    <row r="3649" spans="1:77">
      <c r="A3649" s="33">
        <v>3644</v>
      </c>
      <c r="BP3649" s="27">
        <v>0.805530473118538</v>
      </c>
      <c r="BQ3649" s="27">
        <v>16190.4386338871</v>
      </c>
      <c r="BR3649" s="27">
        <v>1.39728754533945</v>
      </c>
      <c r="BS3649" s="27">
        <v>44511.7229570963</v>
      </c>
      <c r="BU3649">
        <f t="shared" si="224"/>
        <v>104639.132333894</v>
      </c>
      <c r="BV3649">
        <f t="shared" si="225"/>
        <v>165081.408843821</v>
      </c>
      <c r="BW3649" s="9">
        <v>3644</v>
      </c>
      <c r="BX3649">
        <f t="shared" si="226"/>
        <v>0</v>
      </c>
      <c r="BY3649">
        <f t="shared" si="227"/>
        <v>1</v>
      </c>
    </row>
    <row r="3650" spans="1:77">
      <c r="A3650" s="33">
        <v>3645</v>
      </c>
      <c r="BP3650" s="27">
        <v>0.756465647253967</v>
      </c>
      <c r="BQ3650" s="27">
        <v>16880.5027587562</v>
      </c>
      <c r="BR3650" s="27">
        <v>1.26415283477338</v>
      </c>
      <c r="BS3650" s="27">
        <v>39114.353404125</v>
      </c>
      <c r="BU3650">
        <f t="shared" si="224"/>
        <v>96589.3443293389</v>
      </c>
      <c r="BV3650">
        <f t="shared" si="225"/>
        <v>150508.571811882</v>
      </c>
      <c r="BW3650" s="9">
        <v>3645</v>
      </c>
      <c r="BX3650">
        <f t="shared" si="226"/>
        <v>0</v>
      </c>
      <c r="BY3650">
        <f t="shared" si="227"/>
        <v>1</v>
      </c>
    </row>
    <row r="3651" spans="1:77">
      <c r="A3651" s="33">
        <v>3646</v>
      </c>
      <c r="BP3651" s="27">
        <v>0.816920341533671</v>
      </c>
      <c r="BQ3651" s="27">
        <v>10254.5458895462</v>
      </c>
      <c r="BR3651" s="27">
        <v>1.38820464948727</v>
      </c>
      <c r="BS3651" s="27">
        <v>31511.4337735807</v>
      </c>
      <c r="BU3651">
        <f t="shared" si="224"/>
        <v>112283.505340504</v>
      </c>
      <c r="BV3651">
        <f t="shared" si="225"/>
        <v>176719.26364951</v>
      </c>
      <c r="BW3651" s="9">
        <v>3646</v>
      </c>
      <c r="BX3651">
        <f t="shared" si="226"/>
        <v>0</v>
      </c>
      <c r="BY3651">
        <f t="shared" si="227"/>
        <v>1</v>
      </c>
    </row>
    <row r="3652" spans="1:77">
      <c r="A3652" s="33">
        <v>3647</v>
      </c>
      <c r="BP3652" s="27">
        <v>0.764341610253011</v>
      </c>
      <c r="BQ3652" s="27">
        <v>15075.1916113511</v>
      </c>
      <c r="BR3652" s="27">
        <v>1.32075979465338</v>
      </c>
      <c r="BS3652" s="27">
        <v>39049.0035016081</v>
      </c>
      <c r="BU3652">
        <f t="shared" si="224"/>
        <v>99576.0499266006</v>
      </c>
      <c r="BV3652">
        <f t="shared" si="225"/>
        <v>159064.965696399</v>
      </c>
      <c r="BW3652" s="9">
        <v>3647</v>
      </c>
      <c r="BX3652">
        <f t="shared" si="226"/>
        <v>0</v>
      </c>
      <c r="BY3652">
        <f t="shared" si="227"/>
        <v>1</v>
      </c>
    </row>
    <row r="3653" spans="1:77">
      <c r="A3653" s="33">
        <v>3648</v>
      </c>
      <c r="BP3653" s="27">
        <v>0.775190129558673</v>
      </c>
      <c r="BQ3653" s="27">
        <v>11935.6136697111</v>
      </c>
      <c r="BR3653" s="27">
        <v>1.32477445382822</v>
      </c>
      <c r="BS3653" s="27">
        <v>29124.2064284225</v>
      </c>
      <c r="BU3653">
        <f t="shared" si="224"/>
        <v>104342.90576409</v>
      </c>
      <c r="BV3653">
        <f t="shared" si="225"/>
        <v>169591.96164581</v>
      </c>
      <c r="BW3653" s="9">
        <v>3648</v>
      </c>
      <c r="BX3653">
        <f t="shared" si="226"/>
        <v>0</v>
      </c>
      <c r="BY3653">
        <f t="shared" si="227"/>
        <v>1</v>
      </c>
    </row>
    <row r="3654" spans="1:77">
      <c r="A3654" s="33">
        <v>3649</v>
      </c>
      <c r="BP3654" s="27">
        <v>0.781763703143636</v>
      </c>
      <c r="BQ3654" s="27">
        <v>18464.1073684332</v>
      </c>
      <c r="BR3654" s="27">
        <v>1.33684551327213</v>
      </c>
      <c r="BS3654" s="27">
        <v>38153.8260991051</v>
      </c>
      <c r="BU3654">
        <f t="shared" si="224"/>
        <v>98800.4481031121</v>
      </c>
      <c r="BV3654">
        <f t="shared" si="225"/>
        <v>162373.000891714</v>
      </c>
      <c r="BW3654" s="9">
        <v>3649</v>
      </c>
      <c r="BX3654">
        <f t="shared" si="226"/>
        <v>0</v>
      </c>
      <c r="BY3654">
        <f t="shared" si="227"/>
        <v>1</v>
      </c>
    </row>
    <row r="3655" spans="1:77">
      <c r="A3655" s="33">
        <v>3650</v>
      </c>
      <c r="BP3655" s="27">
        <v>0.811446394238525</v>
      </c>
      <c r="BQ3655" s="27">
        <v>13918.7674494945</v>
      </c>
      <c r="BR3655" s="27">
        <v>1.39670437502069</v>
      </c>
      <c r="BS3655" s="27">
        <v>31080.2607262338</v>
      </c>
      <c r="BU3655">
        <f t="shared" ref="BU3655:BU3718" si="228">BP3655*$BV$1-BQ3655</f>
        <v>107798.191686284</v>
      </c>
      <c r="BV3655">
        <f t="shared" ref="BV3655:BV3718" si="229">BR3655*$BV$1-BS3655</f>
        <v>178425.39552687</v>
      </c>
      <c r="BW3655" s="9">
        <v>3650</v>
      </c>
      <c r="BX3655">
        <f t="shared" ref="BX3655:BX3718" si="230">IF(BU3655=MAX($BU3655:$BV3655),1,0)</f>
        <v>0</v>
      </c>
      <c r="BY3655">
        <f t="shared" ref="BY3655:BY3718" si="231">IF(BV3655=MAX($BU3655:$BV3655),1,0)</f>
        <v>1</v>
      </c>
    </row>
    <row r="3656" spans="1:77">
      <c r="A3656" s="33">
        <v>3651</v>
      </c>
      <c r="BP3656" s="27">
        <v>0.796362577720448</v>
      </c>
      <c r="BQ3656" s="27">
        <v>12576.8555543099</v>
      </c>
      <c r="BR3656" s="27">
        <v>1.36238572286226</v>
      </c>
      <c r="BS3656" s="27">
        <v>30574.2529643449</v>
      </c>
      <c r="BU3656">
        <f t="shared" si="228"/>
        <v>106877.531103757</v>
      </c>
      <c r="BV3656">
        <f t="shared" si="229"/>
        <v>173783.605464994</v>
      </c>
      <c r="BW3656" s="9">
        <v>3651</v>
      </c>
      <c r="BX3656">
        <f t="shared" si="230"/>
        <v>0</v>
      </c>
      <c r="BY3656">
        <f t="shared" si="231"/>
        <v>1</v>
      </c>
    </row>
    <row r="3657" spans="1:77">
      <c r="A3657" s="33">
        <v>3652</v>
      </c>
      <c r="BP3657" s="27">
        <v>0.779520949392495</v>
      </c>
      <c r="BQ3657" s="27">
        <v>17226.5822614621</v>
      </c>
      <c r="BR3657" s="27">
        <v>1.31279410264408</v>
      </c>
      <c r="BS3657" s="27">
        <v>33137.6740337275</v>
      </c>
      <c r="BU3657">
        <f t="shared" si="228"/>
        <v>99701.5601474121</v>
      </c>
      <c r="BV3657">
        <f t="shared" si="229"/>
        <v>163781.441362884</v>
      </c>
      <c r="BW3657" s="9">
        <v>3652</v>
      </c>
      <c r="BX3657">
        <f t="shared" si="230"/>
        <v>0</v>
      </c>
      <c r="BY3657">
        <f t="shared" si="231"/>
        <v>1</v>
      </c>
    </row>
    <row r="3658" spans="1:77">
      <c r="A3658" s="33">
        <v>3653</v>
      </c>
      <c r="BP3658" s="27">
        <v>0.849379970411915</v>
      </c>
      <c r="BQ3658" s="27">
        <v>20334.6570392564</v>
      </c>
      <c r="BR3658" s="27">
        <v>1.47478193825083</v>
      </c>
      <c r="BS3658" s="27">
        <v>42498.3414072867</v>
      </c>
      <c r="BU3658">
        <f t="shared" si="228"/>
        <v>107072.338522531</v>
      </c>
      <c r="BV3658">
        <f t="shared" si="229"/>
        <v>178718.949330338</v>
      </c>
      <c r="BW3658" s="9">
        <v>3653</v>
      </c>
      <c r="BX3658">
        <f t="shared" si="230"/>
        <v>0</v>
      </c>
      <c r="BY3658">
        <f t="shared" si="231"/>
        <v>1</v>
      </c>
    </row>
    <row r="3659" spans="1:77">
      <c r="A3659" s="33">
        <v>3654</v>
      </c>
      <c r="BP3659" s="27">
        <v>0.827309083980959</v>
      </c>
      <c r="BQ3659" s="27">
        <v>12203.7546147927</v>
      </c>
      <c r="BR3659" s="27">
        <v>1.43756313969905</v>
      </c>
      <c r="BS3659" s="27">
        <v>29049.28019503</v>
      </c>
      <c r="BU3659">
        <f t="shared" si="228"/>
        <v>111892.607982351</v>
      </c>
      <c r="BV3659">
        <f t="shared" si="229"/>
        <v>186585.190759828</v>
      </c>
      <c r="BW3659" s="9">
        <v>3654</v>
      </c>
      <c r="BX3659">
        <f t="shared" si="230"/>
        <v>0</v>
      </c>
      <c r="BY3659">
        <f t="shared" si="231"/>
        <v>1</v>
      </c>
    </row>
    <row r="3660" spans="1:77">
      <c r="A3660" s="33">
        <v>3655</v>
      </c>
      <c r="BP3660" s="27">
        <v>0.78936273940404</v>
      </c>
      <c r="BQ3660" s="27">
        <v>14482.9606833968</v>
      </c>
      <c r="BR3660" s="27">
        <v>1.37091887319333</v>
      </c>
      <c r="BS3660" s="27">
        <v>36132.6914594617</v>
      </c>
      <c r="BU3660">
        <f t="shared" si="228"/>
        <v>103921.450227209</v>
      </c>
      <c r="BV3660">
        <f t="shared" si="229"/>
        <v>169505.139519538</v>
      </c>
      <c r="BW3660" s="9">
        <v>3655</v>
      </c>
      <c r="BX3660">
        <f t="shared" si="230"/>
        <v>0</v>
      </c>
      <c r="BY3660">
        <f t="shared" si="231"/>
        <v>1</v>
      </c>
    </row>
    <row r="3661" spans="1:77">
      <c r="A3661" s="33">
        <v>3656</v>
      </c>
      <c r="BP3661" s="27">
        <v>0.797508425532641</v>
      </c>
      <c r="BQ3661" s="27">
        <v>14666.7385166929</v>
      </c>
      <c r="BR3661" s="27">
        <v>1.36820728053151</v>
      </c>
      <c r="BS3661" s="27">
        <v>34457.3798993023</v>
      </c>
      <c r="BU3661">
        <f t="shared" si="228"/>
        <v>104959.525313203</v>
      </c>
      <c r="BV3661">
        <f t="shared" si="229"/>
        <v>170773.712180424</v>
      </c>
      <c r="BW3661" s="9">
        <v>3656</v>
      </c>
      <c r="BX3661">
        <f t="shared" si="230"/>
        <v>0</v>
      </c>
      <c r="BY3661">
        <f t="shared" si="231"/>
        <v>1</v>
      </c>
    </row>
    <row r="3662" spans="1:77">
      <c r="A3662" s="33">
        <v>3657</v>
      </c>
      <c r="BP3662" s="27">
        <v>0.778857267729864</v>
      </c>
      <c r="BQ3662" s="27">
        <v>18216.412042911</v>
      </c>
      <c r="BR3662" s="27">
        <v>1.34832446802449</v>
      </c>
      <c r="BS3662" s="27">
        <v>39095.7877139055</v>
      </c>
      <c r="BU3662">
        <f t="shared" si="228"/>
        <v>98612.1781165685</v>
      </c>
      <c r="BV3662">
        <f t="shared" si="229"/>
        <v>163152.882489768</v>
      </c>
      <c r="BW3662" s="9">
        <v>3657</v>
      </c>
      <c r="BX3662">
        <f t="shared" si="230"/>
        <v>0</v>
      </c>
      <c r="BY3662">
        <f t="shared" si="231"/>
        <v>1</v>
      </c>
    </row>
    <row r="3663" spans="1:77">
      <c r="A3663" s="33">
        <v>3658</v>
      </c>
      <c r="BP3663" s="27">
        <v>0.849084115963332</v>
      </c>
      <c r="BQ3663" s="27">
        <v>13455.3027135528</v>
      </c>
      <c r="BR3663" s="27">
        <v>1.47751233566284</v>
      </c>
      <c r="BS3663" s="27">
        <v>33458.1217028708</v>
      </c>
      <c r="BU3663">
        <f t="shared" si="228"/>
        <v>113907.314680947</v>
      </c>
      <c r="BV3663">
        <f t="shared" si="229"/>
        <v>188168.728646554</v>
      </c>
      <c r="BW3663" s="9">
        <v>3658</v>
      </c>
      <c r="BX3663">
        <f t="shared" si="230"/>
        <v>0</v>
      </c>
      <c r="BY3663">
        <f t="shared" si="231"/>
        <v>1</v>
      </c>
    </row>
    <row r="3664" spans="1:77">
      <c r="A3664" s="33">
        <v>3659</v>
      </c>
      <c r="BP3664" s="27">
        <v>0.792698064224251</v>
      </c>
      <c r="BQ3664" s="27">
        <v>19322.7187195352</v>
      </c>
      <c r="BR3664" s="27">
        <v>1.37253497047561</v>
      </c>
      <c r="BS3664" s="27">
        <v>47377.7918271223</v>
      </c>
      <c r="BU3664">
        <f t="shared" si="228"/>
        <v>99581.9909141025</v>
      </c>
      <c r="BV3664">
        <f t="shared" si="229"/>
        <v>158502.45374422</v>
      </c>
      <c r="BW3664" s="9">
        <v>3659</v>
      </c>
      <c r="BX3664">
        <f t="shared" si="230"/>
        <v>0</v>
      </c>
      <c r="BY3664">
        <f t="shared" si="231"/>
        <v>1</v>
      </c>
    </row>
    <row r="3665" spans="1:77">
      <c r="A3665" s="33">
        <v>3660</v>
      </c>
      <c r="BP3665" s="27">
        <v>0.791317256980641</v>
      </c>
      <c r="BQ3665" s="27">
        <v>17633.2154870813</v>
      </c>
      <c r="BR3665" s="27">
        <v>1.37259452394323</v>
      </c>
      <c r="BS3665" s="27">
        <v>41078.592967692</v>
      </c>
      <c r="BU3665">
        <f t="shared" si="228"/>
        <v>101064.373060015</v>
      </c>
      <c r="BV3665">
        <f t="shared" si="229"/>
        <v>164810.585623792</v>
      </c>
      <c r="BW3665" s="9">
        <v>3660</v>
      </c>
      <c r="BX3665">
        <f t="shared" si="230"/>
        <v>0</v>
      </c>
      <c r="BY3665">
        <f t="shared" si="231"/>
        <v>1</v>
      </c>
    </row>
    <row r="3666" spans="1:77">
      <c r="A3666" s="33">
        <v>3661</v>
      </c>
      <c r="BP3666" s="27">
        <v>0.818581704402219</v>
      </c>
      <c r="BQ3666" s="27">
        <v>14028.2122801897</v>
      </c>
      <c r="BR3666" s="27">
        <v>1.41439089069231</v>
      </c>
      <c r="BS3666" s="27">
        <v>39034.1169517795</v>
      </c>
      <c r="BU3666">
        <f t="shared" si="228"/>
        <v>108759.043380143</v>
      </c>
      <c r="BV3666">
        <f t="shared" si="229"/>
        <v>173124.516652067</v>
      </c>
      <c r="BW3666" s="9">
        <v>3661</v>
      </c>
      <c r="BX3666">
        <f t="shared" si="230"/>
        <v>0</v>
      </c>
      <c r="BY3666">
        <f t="shared" si="231"/>
        <v>1</v>
      </c>
    </row>
    <row r="3667" spans="1:77">
      <c r="A3667" s="33">
        <v>3662</v>
      </c>
      <c r="BP3667" s="27">
        <v>0.821124816588731</v>
      </c>
      <c r="BQ3667" s="27">
        <v>11315.2128993486</v>
      </c>
      <c r="BR3667" s="27">
        <v>1.38618980159136</v>
      </c>
      <c r="BS3667" s="27">
        <v>27346.9392052545</v>
      </c>
      <c r="BU3667">
        <f t="shared" si="228"/>
        <v>111853.509588961</v>
      </c>
      <c r="BV3667">
        <f t="shared" si="229"/>
        <v>180581.53103345</v>
      </c>
      <c r="BW3667" s="9">
        <v>3662</v>
      </c>
      <c r="BX3667">
        <f t="shared" si="230"/>
        <v>0</v>
      </c>
      <c r="BY3667">
        <f t="shared" si="231"/>
        <v>1</v>
      </c>
    </row>
    <row r="3668" spans="1:77">
      <c r="A3668" s="33">
        <v>3663</v>
      </c>
      <c r="BP3668" s="27">
        <v>0.812555744582065</v>
      </c>
      <c r="BQ3668" s="27">
        <v>10184.2918017878</v>
      </c>
      <c r="BR3668" s="27">
        <v>1.40095289074382</v>
      </c>
      <c r="BS3668" s="27">
        <v>26464.0131128527</v>
      </c>
      <c r="BU3668">
        <f t="shared" si="228"/>
        <v>111699.069885522</v>
      </c>
      <c r="BV3668">
        <f t="shared" si="229"/>
        <v>183678.920498721</v>
      </c>
      <c r="BW3668" s="9">
        <v>3663</v>
      </c>
      <c r="BX3668">
        <f t="shared" si="230"/>
        <v>0</v>
      </c>
      <c r="BY3668">
        <f t="shared" si="231"/>
        <v>1</v>
      </c>
    </row>
    <row r="3669" spans="1:77">
      <c r="A3669" s="33">
        <v>3664</v>
      </c>
      <c r="BP3669" s="27">
        <v>0.788660590024951</v>
      </c>
      <c r="BQ3669" s="27">
        <v>16836.9207986348</v>
      </c>
      <c r="BR3669" s="27">
        <v>1.32851764561506</v>
      </c>
      <c r="BS3669" s="27">
        <v>36008.08604518</v>
      </c>
      <c r="BU3669">
        <f t="shared" si="228"/>
        <v>101462.167705108</v>
      </c>
      <c r="BV3669">
        <f t="shared" si="229"/>
        <v>163269.560797078</v>
      </c>
      <c r="BW3669" s="9">
        <v>3664</v>
      </c>
      <c r="BX3669">
        <f t="shared" si="230"/>
        <v>0</v>
      </c>
      <c r="BY3669">
        <f t="shared" si="231"/>
        <v>1</v>
      </c>
    </row>
    <row r="3670" spans="1:77">
      <c r="A3670" s="33">
        <v>3665</v>
      </c>
      <c r="BP3670" s="27">
        <v>0.822006305968624</v>
      </c>
      <c r="BQ3670" s="27">
        <v>15838.1443294166</v>
      </c>
      <c r="BR3670" s="27">
        <v>1.43410835409151</v>
      </c>
      <c r="BS3670" s="27">
        <v>40043.2202476236</v>
      </c>
      <c r="BU3670">
        <f t="shared" si="228"/>
        <v>107462.801565877</v>
      </c>
      <c r="BV3670">
        <f t="shared" si="229"/>
        <v>175073.032866103</v>
      </c>
      <c r="BW3670" s="9">
        <v>3665</v>
      </c>
      <c r="BX3670">
        <f t="shared" si="230"/>
        <v>0</v>
      </c>
      <c r="BY3670">
        <f t="shared" si="231"/>
        <v>1</v>
      </c>
    </row>
    <row r="3671" spans="1:77">
      <c r="A3671" s="33">
        <v>3666</v>
      </c>
      <c r="BP3671" s="27">
        <v>0.80775861642438</v>
      </c>
      <c r="BQ3671" s="27">
        <v>13591.4515743663</v>
      </c>
      <c r="BR3671" s="27">
        <v>1.40080745264479</v>
      </c>
      <c r="BS3671" s="27">
        <v>36377.346330032</v>
      </c>
      <c r="BU3671">
        <f t="shared" si="228"/>
        <v>107572.340889291</v>
      </c>
      <c r="BV3671">
        <f t="shared" si="229"/>
        <v>173743.771566686</v>
      </c>
      <c r="BW3671" s="9">
        <v>3666</v>
      </c>
      <c r="BX3671">
        <f t="shared" si="230"/>
        <v>0</v>
      </c>
      <c r="BY3671">
        <f t="shared" si="231"/>
        <v>1</v>
      </c>
    </row>
    <row r="3672" spans="1:77">
      <c r="A3672" s="33">
        <v>3667</v>
      </c>
      <c r="BP3672" s="27">
        <v>0.843813028494749</v>
      </c>
      <c r="BQ3672" s="27">
        <v>14141.0658407172</v>
      </c>
      <c r="BR3672" s="27">
        <v>1.42590390084517</v>
      </c>
      <c r="BS3672" s="27">
        <v>32765.8655936964</v>
      </c>
      <c r="BU3672">
        <f t="shared" si="228"/>
        <v>112430.888433495</v>
      </c>
      <c r="BV3672">
        <f t="shared" si="229"/>
        <v>181119.719533079</v>
      </c>
      <c r="BW3672" s="9">
        <v>3667</v>
      </c>
      <c r="BX3672">
        <f t="shared" si="230"/>
        <v>0</v>
      </c>
      <c r="BY3672">
        <f t="shared" si="231"/>
        <v>1</v>
      </c>
    </row>
    <row r="3673" spans="1:77">
      <c r="A3673" s="33">
        <v>3668</v>
      </c>
      <c r="BP3673" s="27">
        <v>0.751901998258618</v>
      </c>
      <c r="BQ3673" s="27">
        <v>12683.3634172007</v>
      </c>
      <c r="BR3673" s="27">
        <v>1.29072958236337</v>
      </c>
      <c r="BS3673" s="27">
        <v>31405.8876892318</v>
      </c>
      <c r="BU3673">
        <f t="shared" si="228"/>
        <v>100101.936321592</v>
      </c>
      <c r="BV3673">
        <f t="shared" si="229"/>
        <v>162203.549665273</v>
      </c>
      <c r="BW3673" s="9">
        <v>3668</v>
      </c>
      <c r="BX3673">
        <f t="shared" si="230"/>
        <v>0</v>
      </c>
      <c r="BY3673">
        <f t="shared" si="231"/>
        <v>1</v>
      </c>
    </row>
    <row r="3674" spans="1:77">
      <c r="A3674" s="33">
        <v>3669</v>
      </c>
      <c r="BP3674" s="27">
        <v>0.805638492414502</v>
      </c>
      <c r="BQ3674" s="27">
        <v>12917.9447919096</v>
      </c>
      <c r="BR3674" s="27">
        <v>1.37926951442492</v>
      </c>
      <c r="BS3674" s="27">
        <v>30795.4730616891</v>
      </c>
      <c r="BU3674">
        <f t="shared" si="228"/>
        <v>107927.829070266</v>
      </c>
      <c r="BV3674">
        <f t="shared" si="229"/>
        <v>176094.954102049</v>
      </c>
      <c r="BW3674" s="9">
        <v>3669</v>
      </c>
      <c r="BX3674">
        <f t="shared" si="230"/>
        <v>0</v>
      </c>
      <c r="BY3674">
        <f t="shared" si="231"/>
        <v>1</v>
      </c>
    </row>
    <row r="3675" spans="1:77">
      <c r="A3675" s="33">
        <v>3670</v>
      </c>
      <c r="BP3675" s="27">
        <v>0.81083191226412</v>
      </c>
      <c r="BQ3675" s="27">
        <v>17403.4047524065</v>
      </c>
      <c r="BR3675" s="27">
        <v>1.39085171834509</v>
      </c>
      <c r="BS3675" s="27">
        <v>40195.8183488816</v>
      </c>
      <c r="BU3675">
        <f t="shared" si="228"/>
        <v>104221.382087212</v>
      </c>
      <c r="BV3675">
        <f t="shared" si="229"/>
        <v>168431.939402881</v>
      </c>
      <c r="BW3675" s="9">
        <v>3670</v>
      </c>
      <c r="BX3675">
        <f t="shared" si="230"/>
        <v>0</v>
      </c>
      <c r="BY3675">
        <f t="shared" si="231"/>
        <v>1</v>
      </c>
    </row>
    <row r="3676" spans="1:77">
      <c r="A3676" s="33">
        <v>3671</v>
      </c>
      <c r="BP3676" s="27">
        <v>0.769479239698642</v>
      </c>
      <c r="BQ3676" s="27">
        <v>10532.8934564683</v>
      </c>
      <c r="BR3676" s="27">
        <v>1.31253804193039</v>
      </c>
      <c r="BS3676" s="27">
        <v>28136.5116983818</v>
      </c>
      <c r="BU3676">
        <f t="shared" si="228"/>
        <v>104888.992498328</v>
      </c>
      <c r="BV3676">
        <f t="shared" si="229"/>
        <v>168744.194591177</v>
      </c>
      <c r="BW3676" s="9">
        <v>3671</v>
      </c>
      <c r="BX3676">
        <f t="shared" si="230"/>
        <v>0</v>
      </c>
      <c r="BY3676">
        <f t="shared" si="231"/>
        <v>1</v>
      </c>
    </row>
    <row r="3677" spans="1:77">
      <c r="A3677" s="33">
        <v>3672</v>
      </c>
      <c r="BP3677" s="27">
        <v>0.750200458688179</v>
      </c>
      <c r="BQ3677" s="27">
        <v>16541.2776199754</v>
      </c>
      <c r="BR3677" s="27">
        <v>1.26498209853595</v>
      </c>
      <c r="BS3677" s="27">
        <v>36461.6165111581</v>
      </c>
      <c r="BU3677">
        <f t="shared" si="228"/>
        <v>95988.7911832514</v>
      </c>
      <c r="BV3677">
        <f t="shared" si="229"/>
        <v>153285.698269235</v>
      </c>
      <c r="BW3677" s="9">
        <v>3672</v>
      </c>
      <c r="BX3677">
        <f t="shared" si="230"/>
        <v>0</v>
      </c>
      <c r="BY3677">
        <f t="shared" si="231"/>
        <v>1</v>
      </c>
    </row>
    <row r="3678" spans="1:77">
      <c r="A3678" s="33">
        <v>3673</v>
      </c>
      <c r="BP3678" s="27">
        <v>0.805748196196247</v>
      </c>
      <c r="BQ3678" s="27">
        <v>12193.9741495075</v>
      </c>
      <c r="BR3678" s="27">
        <v>1.37772861292811</v>
      </c>
      <c r="BS3678" s="27">
        <v>30026.9826169575</v>
      </c>
      <c r="BU3678">
        <f t="shared" si="228"/>
        <v>108668.25527993</v>
      </c>
      <c r="BV3678">
        <f t="shared" si="229"/>
        <v>176632.30932226</v>
      </c>
      <c r="BW3678" s="9">
        <v>3673</v>
      </c>
      <c r="BX3678">
        <f t="shared" si="230"/>
        <v>0</v>
      </c>
      <c r="BY3678">
        <f t="shared" si="231"/>
        <v>1</v>
      </c>
    </row>
    <row r="3679" spans="1:77">
      <c r="A3679" s="33">
        <v>3674</v>
      </c>
      <c r="BP3679" s="27">
        <v>0.792823035451667</v>
      </c>
      <c r="BQ3679" s="27">
        <v>13051.0750608916</v>
      </c>
      <c r="BR3679" s="27">
        <v>1.36200505288748</v>
      </c>
      <c r="BS3679" s="27">
        <v>30532.7795149579</v>
      </c>
      <c r="BU3679">
        <f t="shared" si="228"/>
        <v>105872.380256858</v>
      </c>
      <c r="BV3679">
        <f t="shared" si="229"/>
        <v>173767.978418164</v>
      </c>
      <c r="BW3679" s="9">
        <v>3674</v>
      </c>
      <c r="BX3679">
        <f t="shared" si="230"/>
        <v>0</v>
      </c>
      <c r="BY3679">
        <f t="shared" si="231"/>
        <v>1</v>
      </c>
    </row>
    <row r="3680" spans="1:77">
      <c r="A3680" s="33">
        <v>3675</v>
      </c>
      <c r="BP3680" s="27">
        <v>0.874203188712129</v>
      </c>
      <c r="BQ3680" s="27">
        <v>13975.2673189149</v>
      </c>
      <c r="BR3680" s="27">
        <v>1.54237324665019</v>
      </c>
      <c r="BS3680" s="27">
        <v>37165.3249172681</v>
      </c>
      <c r="BU3680">
        <f t="shared" si="228"/>
        <v>117155.210987904</v>
      </c>
      <c r="BV3680">
        <f t="shared" si="229"/>
        <v>194190.66208026</v>
      </c>
      <c r="BW3680" s="9">
        <v>3675</v>
      </c>
      <c r="BX3680">
        <f t="shared" si="230"/>
        <v>0</v>
      </c>
      <c r="BY3680">
        <f t="shared" si="231"/>
        <v>1</v>
      </c>
    </row>
    <row r="3681" spans="1:77">
      <c r="A3681" s="33">
        <v>3676</v>
      </c>
      <c r="BP3681" s="27">
        <v>0.794236866387861</v>
      </c>
      <c r="BQ3681" s="27">
        <v>13979.8209106919</v>
      </c>
      <c r="BR3681" s="27">
        <v>1.3550272348294</v>
      </c>
      <c r="BS3681" s="27">
        <v>35739.9470563028</v>
      </c>
      <c r="BU3681">
        <f t="shared" si="228"/>
        <v>105155.709047487</v>
      </c>
      <c r="BV3681">
        <f t="shared" si="229"/>
        <v>167514.138168108</v>
      </c>
      <c r="BW3681" s="9">
        <v>3676</v>
      </c>
      <c r="BX3681">
        <f t="shared" si="230"/>
        <v>0</v>
      </c>
      <c r="BY3681">
        <f t="shared" si="231"/>
        <v>1</v>
      </c>
    </row>
    <row r="3682" spans="1:77">
      <c r="A3682" s="33">
        <v>3677</v>
      </c>
      <c r="BP3682" s="27">
        <v>0.848047795448425</v>
      </c>
      <c r="BQ3682" s="27">
        <v>14861.1975740645</v>
      </c>
      <c r="BR3682" s="27">
        <v>1.49150287104477</v>
      </c>
      <c r="BS3682" s="27">
        <v>34494.1757597903</v>
      </c>
      <c r="BU3682">
        <f t="shared" si="228"/>
        <v>112345.971743199</v>
      </c>
      <c r="BV3682">
        <f t="shared" si="229"/>
        <v>189231.254896925</v>
      </c>
      <c r="BW3682" s="9">
        <v>3677</v>
      </c>
      <c r="BX3682">
        <f t="shared" si="230"/>
        <v>0</v>
      </c>
      <c r="BY3682">
        <f t="shared" si="231"/>
        <v>1</v>
      </c>
    </row>
    <row r="3683" spans="1:77">
      <c r="A3683" s="33">
        <v>3678</v>
      </c>
      <c r="BP3683" s="27">
        <v>0.811940434955923</v>
      </c>
      <c r="BQ3683" s="27">
        <v>15512.219972477</v>
      </c>
      <c r="BR3683" s="27">
        <v>1.42806643897756</v>
      </c>
      <c r="BS3683" s="27">
        <v>39194.9174149185</v>
      </c>
      <c r="BU3683">
        <f t="shared" si="228"/>
        <v>106278.845270911</v>
      </c>
      <c r="BV3683">
        <f t="shared" si="229"/>
        <v>175015.048431716</v>
      </c>
      <c r="BW3683" s="9">
        <v>3678</v>
      </c>
      <c r="BX3683">
        <f t="shared" si="230"/>
        <v>0</v>
      </c>
      <c r="BY3683">
        <f t="shared" si="231"/>
        <v>1</v>
      </c>
    </row>
    <row r="3684" spans="1:77">
      <c r="A3684" s="33">
        <v>3679</v>
      </c>
      <c r="BP3684" s="27">
        <v>0.798750475242206</v>
      </c>
      <c r="BQ3684" s="27">
        <v>13676.5999982438</v>
      </c>
      <c r="BR3684" s="27">
        <v>1.36035750078588</v>
      </c>
      <c r="BS3684" s="27">
        <v>31935.893157303</v>
      </c>
      <c r="BU3684">
        <f t="shared" si="228"/>
        <v>106135.971288087</v>
      </c>
      <c r="BV3684">
        <f t="shared" si="229"/>
        <v>172117.731960579</v>
      </c>
      <c r="BW3684" s="9">
        <v>3679</v>
      </c>
      <c r="BX3684">
        <f t="shared" si="230"/>
        <v>0</v>
      </c>
      <c r="BY3684">
        <f t="shared" si="231"/>
        <v>1</v>
      </c>
    </row>
    <row r="3685" spans="1:77">
      <c r="A3685" s="33">
        <v>3680</v>
      </c>
      <c r="BP3685" s="27">
        <v>0.829664504220107</v>
      </c>
      <c r="BQ3685" s="27">
        <v>15165.0765358078</v>
      </c>
      <c r="BR3685" s="27">
        <v>1.43897138426539</v>
      </c>
      <c r="BS3685" s="27">
        <v>33535.2266248637</v>
      </c>
      <c r="BU3685">
        <f t="shared" si="228"/>
        <v>109284.599097208</v>
      </c>
      <c r="BV3685">
        <f t="shared" si="229"/>
        <v>182310.481014945</v>
      </c>
      <c r="BW3685" s="9">
        <v>3680</v>
      </c>
      <c r="BX3685">
        <f t="shared" si="230"/>
        <v>0</v>
      </c>
      <c r="BY3685">
        <f t="shared" si="231"/>
        <v>1</v>
      </c>
    </row>
    <row r="3686" spans="1:77">
      <c r="A3686" s="33">
        <v>3681</v>
      </c>
      <c r="BP3686" s="27">
        <v>0.824933739811993</v>
      </c>
      <c r="BQ3686" s="27">
        <v>10867.7373096469</v>
      </c>
      <c r="BR3686" s="27">
        <v>1.42198978821942</v>
      </c>
      <c r="BS3686" s="27">
        <v>28197.6444482005</v>
      </c>
      <c r="BU3686">
        <f t="shared" si="228"/>
        <v>112872.323662152</v>
      </c>
      <c r="BV3686">
        <f t="shared" si="229"/>
        <v>185100.823784713</v>
      </c>
      <c r="BW3686" s="9">
        <v>3681</v>
      </c>
      <c r="BX3686">
        <f t="shared" si="230"/>
        <v>0</v>
      </c>
      <c r="BY3686">
        <f t="shared" si="231"/>
        <v>1</v>
      </c>
    </row>
    <row r="3687" spans="1:77">
      <c r="A3687" s="33">
        <v>3682</v>
      </c>
      <c r="BP3687" s="27">
        <v>0.813300908813735</v>
      </c>
      <c r="BQ3687" s="27">
        <v>13415.4207293733</v>
      </c>
      <c r="BR3687" s="27">
        <v>1.36513094707389</v>
      </c>
      <c r="BS3687" s="27">
        <v>31183.0999752034</v>
      </c>
      <c r="BU3687">
        <f t="shared" si="228"/>
        <v>108579.715592687</v>
      </c>
      <c r="BV3687">
        <f t="shared" si="229"/>
        <v>173586.54208588</v>
      </c>
      <c r="BW3687" s="9">
        <v>3682</v>
      </c>
      <c r="BX3687">
        <f t="shared" si="230"/>
        <v>0</v>
      </c>
      <c r="BY3687">
        <f t="shared" si="231"/>
        <v>1</v>
      </c>
    </row>
    <row r="3688" spans="1:77">
      <c r="A3688" s="33">
        <v>3683</v>
      </c>
      <c r="BP3688" s="27">
        <v>0.787986539995385</v>
      </c>
      <c r="BQ3688" s="27">
        <v>19530.6619938521</v>
      </c>
      <c r="BR3688" s="27">
        <v>1.35128299848186</v>
      </c>
      <c r="BS3688" s="27">
        <v>41225.9738473106</v>
      </c>
      <c r="BU3688">
        <f t="shared" si="228"/>
        <v>98667.3190054556</v>
      </c>
      <c r="BV3688">
        <f t="shared" si="229"/>
        <v>161466.475924968</v>
      </c>
      <c r="BW3688" s="9">
        <v>3683</v>
      </c>
      <c r="BX3688">
        <f t="shared" si="230"/>
        <v>0</v>
      </c>
      <c r="BY3688">
        <f t="shared" si="231"/>
        <v>1</v>
      </c>
    </row>
    <row r="3689" spans="1:77">
      <c r="A3689" s="33">
        <v>3684</v>
      </c>
      <c r="BP3689" s="27">
        <v>0.845103869330015</v>
      </c>
      <c r="BQ3689" s="27">
        <v>13930.341231554</v>
      </c>
      <c r="BR3689" s="27">
        <v>1.44989046169956</v>
      </c>
      <c r="BS3689" s="27">
        <v>31326.0061289153</v>
      </c>
      <c r="BU3689">
        <f t="shared" si="228"/>
        <v>112835.239167948</v>
      </c>
      <c r="BV3689">
        <f t="shared" si="229"/>
        <v>186157.563126019</v>
      </c>
      <c r="BW3689" s="9">
        <v>3684</v>
      </c>
      <c r="BX3689">
        <f t="shared" si="230"/>
        <v>0</v>
      </c>
      <c r="BY3689">
        <f t="shared" si="231"/>
        <v>1</v>
      </c>
    </row>
    <row r="3690" spans="1:77">
      <c r="A3690" s="33">
        <v>3685</v>
      </c>
      <c r="BP3690" s="27">
        <v>0.840652555386842</v>
      </c>
      <c r="BQ3690" s="27">
        <v>13214.1409328695</v>
      </c>
      <c r="BR3690" s="27">
        <v>1.4343556064148</v>
      </c>
      <c r="BS3690" s="27">
        <v>35497.9340333114</v>
      </c>
      <c r="BU3690">
        <f t="shared" si="228"/>
        <v>112883.742375157</v>
      </c>
      <c r="BV3690">
        <f t="shared" si="229"/>
        <v>179655.406928908</v>
      </c>
      <c r="BW3690" s="9">
        <v>3685</v>
      </c>
      <c r="BX3690">
        <f t="shared" si="230"/>
        <v>0</v>
      </c>
      <c r="BY3690">
        <f t="shared" si="231"/>
        <v>1</v>
      </c>
    </row>
    <row r="3691" spans="1:77">
      <c r="A3691" s="33">
        <v>3686</v>
      </c>
      <c r="BP3691" s="27">
        <v>0.777455140424801</v>
      </c>
      <c r="BQ3691" s="27">
        <v>16261.1253603169</v>
      </c>
      <c r="BR3691" s="27">
        <v>1.36518657659333</v>
      </c>
      <c r="BS3691" s="27">
        <v>35226.9972062871</v>
      </c>
      <c r="BU3691">
        <f t="shared" si="228"/>
        <v>100357.145703403</v>
      </c>
      <c r="BV3691">
        <f t="shared" si="229"/>
        <v>169550.989282713</v>
      </c>
      <c r="BW3691" s="9">
        <v>3686</v>
      </c>
      <c r="BX3691">
        <f t="shared" si="230"/>
        <v>0</v>
      </c>
      <c r="BY3691">
        <f t="shared" si="231"/>
        <v>1</v>
      </c>
    </row>
    <row r="3692" spans="1:77">
      <c r="A3692" s="33">
        <v>3687</v>
      </c>
      <c r="BP3692" s="27">
        <v>0.825099003402212</v>
      </c>
      <c r="BQ3692" s="27">
        <v>14903.1740418904</v>
      </c>
      <c r="BR3692" s="27">
        <v>1.44983784071835</v>
      </c>
      <c r="BS3692" s="27">
        <v>34426.0525903709</v>
      </c>
      <c r="BU3692">
        <f t="shared" si="228"/>
        <v>108861.676468441</v>
      </c>
      <c r="BV3692">
        <f t="shared" si="229"/>
        <v>183049.623517382</v>
      </c>
      <c r="BW3692" s="9">
        <v>3687</v>
      </c>
      <c r="BX3692">
        <f t="shared" si="230"/>
        <v>0</v>
      </c>
      <c r="BY3692">
        <f t="shared" si="231"/>
        <v>1</v>
      </c>
    </row>
    <row r="3693" spans="1:77">
      <c r="A3693" s="33">
        <v>3688</v>
      </c>
      <c r="BP3693" s="27">
        <v>0.805839278524622</v>
      </c>
      <c r="BQ3693" s="27">
        <v>11636.5024263164</v>
      </c>
      <c r="BR3693" s="27">
        <v>1.3868543455697</v>
      </c>
      <c r="BS3693" s="27">
        <v>28478.3280546798</v>
      </c>
      <c r="BU3693">
        <f t="shared" si="228"/>
        <v>109239.389352377</v>
      </c>
      <c r="BV3693">
        <f t="shared" si="229"/>
        <v>179549.823780775</v>
      </c>
      <c r="BW3693" s="9">
        <v>3688</v>
      </c>
      <c r="BX3693">
        <f t="shared" si="230"/>
        <v>0</v>
      </c>
      <c r="BY3693">
        <f t="shared" si="231"/>
        <v>1</v>
      </c>
    </row>
    <row r="3694" spans="1:77">
      <c r="A3694" s="33">
        <v>3689</v>
      </c>
      <c r="BP3694" s="27">
        <v>0.742495591645481</v>
      </c>
      <c r="BQ3694" s="27">
        <v>17610.1686507677</v>
      </c>
      <c r="BR3694" s="27">
        <v>1.26901005888274</v>
      </c>
      <c r="BS3694" s="27">
        <v>42500.8630188599</v>
      </c>
      <c r="BU3694">
        <f t="shared" si="228"/>
        <v>93764.1700960544</v>
      </c>
      <c r="BV3694">
        <f t="shared" si="229"/>
        <v>147850.645813551</v>
      </c>
      <c r="BW3694" s="9">
        <v>3689</v>
      </c>
      <c r="BX3694">
        <f t="shared" si="230"/>
        <v>0</v>
      </c>
      <c r="BY3694">
        <f t="shared" si="231"/>
        <v>1</v>
      </c>
    </row>
    <row r="3695" spans="1:77">
      <c r="A3695" s="33">
        <v>3690</v>
      </c>
      <c r="BP3695" s="27">
        <v>0.804505708660014</v>
      </c>
      <c r="BQ3695" s="27">
        <v>18549.8809287251</v>
      </c>
      <c r="BR3695" s="27">
        <v>1.38340746274389</v>
      </c>
      <c r="BS3695" s="27">
        <v>36795.4398438257</v>
      </c>
      <c r="BU3695">
        <f t="shared" si="228"/>
        <v>102125.975370277</v>
      </c>
      <c r="BV3695">
        <f t="shared" si="229"/>
        <v>170715.679567758</v>
      </c>
      <c r="BW3695" s="9">
        <v>3690</v>
      </c>
      <c r="BX3695">
        <f t="shared" si="230"/>
        <v>0</v>
      </c>
      <c r="BY3695">
        <f t="shared" si="231"/>
        <v>1</v>
      </c>
    </row>
    <row r="3696" spans="1:77">
      <c r="A3696" s="33">
        <v>3691</v>
      </c>
      <c r="BP3696" s="27">
        <v>0.811509876257757</v>
      </c>
      <c r="BQ3696" s="27">
        <v>13511.8860096304</v>
      </c>
      <c r="BR3696" s="27">
        <v>1.39025627858248</v>
      </c>
      <c r="BS3696" s="27">
        <v>32200.5540028164</v>
      </c>
      <c r="BU3696">
        <f t="shared" si="228"/>
        <v>108214.595429033</v>
      </c>
      <c r="BV3696">
        <f t="shared" si="229"/>
        <v>176337.887784556</v>
      </c>
      <c r="BW3696" s="9">
        <v>3691</v>
      </c>
      <c r="BX3696">
        <f t="shared" si="230"/>
        <v>0</v>
      </c>
      <c r="BY3696">
        <f t="shared" si="231"/>
        <v>1</v>
      </c>
    </row>
    <row r="3697" spans="1:77">
      <c r="A3697" s="33">
        <v>3692</v>
      </c>
      <c r="BP3697" s="27">
        <v>0.77611039124101</v>
      </c>
      <c r="BQ3697" s="27">
        <v>15372.3677932198</v>
      </c>
      <c r="BR3697" s="27">
        <v>1.31194041788668</v>
      </c>
      <c r="BS3697" s="27">
        <v>33247.9439949293</v>
      </c>
      <c r="BU3697">
        <f t="shared" si="228"/>
        <v>101044.190892932</v>
      </c>
      <c r="BV3697">
        <f t="shared" si="229"/>
        <v>163543.118688073</v>
      </c>
      <c r="BW3697" s="9">
        <v>3692</v>
      </c>
      <c r="BX3697">
        <f t="shared" si="230"/>
        <v>0</v>
      </c>
      <c r="BY3697">
        <f t="shared" si="231"/>
        <v>1</v>
      </c>
    </row>
    <row r="3698" spans="1:77">
      <c r="A3698" s="33">
        <v>3693</v>
      </c>
      <c r="BP3698" s="27">
        <v>0.828750735113858</v>
      </c>
      <c r="BQ3698" s="27">
        <v>16296.4729288563</v>
      </c>
      <c r="BR3698" s="27">
        <v>1.42865582404253</v>
      </c>
      <c r="BS3698" s="27">
        <v>40532.4822959957</v>
      </c>
      <c r="BU3698">
        <f t="shared" si="228"/>
        <v>108016.137338222</v>
      </c>
      <c r="BV3698">
        <f t="shared" si="229"/>
        <v>173765.891310384</v>
      </c>
      <c r="BW3698" s="9">
        <v>3693</v>
      </c>
      <c r="BX3698">
        <f t="shared" si="230"/>
        <v>0</v>
      </c>
      <c r="BY3698">
        <f t="shared" si="231"/>
        <v>1</v>
      </c>
    </row>
    <row r="3699" spans="1:77">
      <c r="A3699" s="33">
        <v>3694</v>
      </c>
      <c r="BP3699" s="27">
        <v>0.78726542929752</v>
      </c>
      <c r="BQ3699" s="27">
        <v>14945.4024999029</v>
      </c>
      <c r="BR3699" s="27">
        <v>1.35734935015486</v>
      </c>
      <c r="BS3699" s="27">
        <v>34379.6694296341</v>
      </c>
      <c r="BU3699">
        <f t="shared" si="228"/>
        <v>103144.411894725</v>
      </c>
      <c r="BV3699">
        <f t="shared" si="229"/>
        <v>169222.733093595</v>
      </c>
      <c r="BW3699" s="9">
        <v>3694</v>
      </c>
      <c r="BX3699">
        <f t="shared" si="230"/>
        <v>0</v>
      </c>
      <c r="BY3699">
        <f t="shared" si="231"/>
        <v>1</v>
      </c>
    </row>
    <row r="3700" spans="1:77">
      <c r="A3700" s="33">
        <v>3695</v>
      </c>
      <c r="BP3700" s="27">
        <v>0.849402426154809</v>
      </c>
      <c r="BQ3700" s="27">
        <v>12807.8139424355</v>
      </c>
      <c r="BR3700" s="27">
        <v>1.4781901268526</v>
      </c>
      <c r="BS3700" s="27">
        <v>30346.39533619</v>
      </c>
      <c r="BU3700">
        <f t="shared" si="228"/>
        <v>114602.549980786</v>
      </c>
      <c r="BV3700">
        <f t="shared" si="229"/>
        <v>191382.1236917</v>
      </c>
      <c r="BW3700" s="9">
        <v>3695</v>
      </c>
      <c r="BX3700">
        <f t="shared" si="230"/>
        <v>0</v>
      </c>
      <c r="BY3700">
        <f t="shared" si="231"/>
        <v>1</v>
      </c>
    </row>
    <row r="3701" spans="1:77">
      <c r="A3701" s="33">
        <v>3696</v>
      </c>
      <c r="BP3701" s="27">
        <v>0.775172400036336</v>
      </c>
      <c r="BQ3701" s="27">
        <v>19500.2229212531</v>
      </c>
      <c r="BR3701" s="27">
        <v>1.32393014306523</v>
      </c>
      <c r="BS3701" s="27">
        <v>41402.162812153</v>
      </c>
      <c r="BU3701">
        <f t="shared" si="228"/>
        <v>96775.6370841973</v>
      </c>
      <c r="BV3701">
        <f t="shared" si="229"/>
        <v>157187.358647631</v>
      </c>
      <c r="BW3701" s="9">
        <v>3696</v>
      </c>
      <c r="BX3701">
        <f t="shared" si="230"/>
        <v>0</v>
      </c>
      <c r="BY3701">
        <f t="shared" si="231"/>
        <v>1</v>
      </c>
    </row>
    <row r="3702" spans="1:77">
      <c r="A3702" s="33">
        <v>3697</v>
      </c>
      <c r="BP3702" s="27">
        <v>0.792669546722206</v>
      </c>
      <c r="BQ3702" s="27">
        <v>19715.9293912115</v>
      </c>
      <c r="BR3702" s="27">
        <v>1.36885619031298</v>
      </c>
      <c r="BS3702" s="27">
        <v>43141.3672871183</v>
      </c>
      <c r="BU3702">
        <f t="shared" si="228"/>
        <v>99184.5026171194</v>
      </c>
      <c r="BV3702">
        <f t="shared" si="229"/>
        <v>162187.061259829</v>
      </c>
      <c r="BW3702" s="9">
        <v>3697</v>
      </c>
      <c r="BX3702">
        <f t="shared" si="230"/>
        <v>0</v>
      </c>
      <c r="BY3702">
        <f t="shared" si="231"/>
        <v>1</v>
      </c>
    </row>
    <row r="3703" spans="1:77">
      <c r="A3703" s="33">
        <v>3698</v>
      </c>
      <c r="BP3703" s="27">
        <v>0.862274058411057</v>
      </c>
      <c r="BQ3703" s="27">
        <v>11536.1603166604</v>
      </c>
      <c r="BR3703" s="27">
        <v>1.50059471292501</v>
      </c>
      <c r="BS3703" s="27">
        <v>28857.2835385363</v>
      </c>
      <c r="BU3703">
        <f t="shared" si="228"/>
        <v>117804.948444998</v>
      </c>
      <c r="BV3703">
        <f t="shared" si="229"/>
        <v>196231.923400215</v>
      </c>
      <c r="BW3703" s="9">
        <v>3698</v>
      </c>
      <c r="BX3703">
        <f t="shared" si="230"/>
        <v>0</v>
      </c>
      <c r="BY3703">
        <f t="shared" si="231"/>
        <v>1</v>
      </c>
    </row>
    <row r="3704" spans="1:77">
      <c r="A3704" s="33">
        <v>3699</v>
      </c>
      <c r="BP3704" s="27">
        <v>0.867829812696141</v>
      </c>
      <c r="BQ3704" s="27">
        <v>13758.4977294792</v>
      </c>
      <c r="BR3704" s="27">
        <v>1.50796379696076</v>
      </c>
      <c r="BS3704" s="27">
        <v>30942.6973114437</v>
      </c>
      <c r="BU3704">
        <f t="shared" si="228"/>
        <v>116415.974174942</v>
      </c>
      <c r="BV3704">
        <f t="shared" si="229"/>
        <v>195251.872232671</v>
      </c>
      <c r="BW3704" s="9">
        <v>3699</v>
      </c>
      <c r="BX3704">
        <f t="shared" si="230"/>
        <v>0</v>
      </c>
      <c r="BY3704">
        <f t="shared" si="231"/>
        <v>1</v>
      </c>
    </row>
    <row r="3705" spans="1:77">
      <c r="A3705" s="33">
        <v>3700</v>
      </c>
      <c r="BP3705" s="27">
        <v>0.814689329316134</v>
      </c>
      <c r="BQ3705" s="27">
        <v>15188.9113018235</v>
      </c>
      <c r="BR3705" s="27">
        <v>1.38832804133328</v>
      </c>
      <c r="BS3705" s="27">
        <v>33550.9853920433</v>
      </c>
      <c r="BU3705">
        <f t="shared" si="228"/>
        <v>107014.488095597</v>
      </c>
      <c r="BV3705">
        <f t="shared" si="229"/>
        <v>174698.220807949</v>
      </c>
      <c r="BW3705" s="9">
        <v>3700</v>
      </c>
      <c r="BX3705">
        <f t="shared" si="230"/>
        <v>0</v>
      </c>
      <c r="BY3705">
        <f t="shared" si="231"/>
        <v>1</v>
      </c>
    </row>
    <row r="3706" spans="1:77">
      <c r="A3706" s="33">
        <v>3701</v>
      </c>
      <c r="BP3706" s="27">
        <v>0.831610497977754</v>
      </c>
      <c r="BQ3706" s="27">
        <v>16783.1558640373</v>
      </c>
      <c r="BR3706" s="27">
        <v>1.43525221998903</v>
      </c>
      <c r="BS3706" s="27">
        <v>35621.4888704651</v>
      </c>
      <c r="BU3706">
        <f t="shared" si="228"/>
        <v>107958.418832626</v>
      </c>
      <c r="BV3706">
        <f t="shared" si="229"/>
        <v>179666.344127889</v>
      </c>
      <c r="BW3706" s="9">
        <v>3701</v>
      </c>
      <c r="BX3706">
        <f t="shared" si="230"/>
        <v>0</v>
      </c>
      <c r="BY3706">
        <f t="shared" si="231"/>
        <v>1</v>
      </c>
    </row>
    <row r="3707" spans="1:77">
      <c r="A3707" s="33">
        <v>3702</v>
      </c>
      <c r="BP3707" s="27">
        <v>0.793130812391605</v>
      </c>
      <c r="BQ3707" s="27">
        <v>15122.1127242521</v>
      </c>
      <c r="BR3707" s="27">
        <v>1.32994667120404</v>
      </c>
      <c r="BS3707" s="27">
        <v>34421.4084224566</v>
      </c>
      <c r="BU3707">
        <f t="shared" si="228"/>
        <v>103847.509134489</v>
      </c>
      <c r="BV3707">
        <f t="shared" si="229"/>
        <v>165070.592258149</v>
      </c>
      <c r="BW3707" s="9">
        <v>3702</v>
      </c>
      <c r="BX3707">
        <f t="shared" si="230"/>
        <v>0</v>
      </c>
      <c r="BY3707">
        <f t="shared" si="231"/>
        <v>1</v>
      </c>
    </row>
    <row r="3708" spans="1:77">
      <c r="A3708" s="33">
        <v>3703</v>
      </c>
      <c r="BP3708" s="27">
        <v>0.768509989446839</v>
      </c>
      <c r="BQ3708" s="27">
        <v>17512.6182261945</v>
      </c>
      <c r="BR3708" s="27">
        <v>1.31311000034375</v>
      </c>
      <c r="BS3708" s="27">
        <v>41783.423014317</v>
      </c>
      <c r="BU3708">
        <f t="shared" si="228"/>
        <v>97763.8801908314</v>
      </c>
      <c r="BV3708">
        <f t="shared" si="229"/>
        <v>155183.077037245</v>
      </c>
      <c r="BW3708" s="9">
        <v>3703</v>
      </c>
      <c r="BX3708">
        <f t="shared" si="230"/>
        <v>0</v>
      </c>
      <c r="BY3708">
        <f t="shared" si="231"/>
        <v>1</v>
      </c>
    </row>
    <row r="3709" spans="1:77">
      <c r="A3709" s="33">
        <v>3704</v>
      </c>
      <c r="BP3709" s="27">
        <v>0.844834478500838</v>
      </c>
      <c r="BQ3709" s="27">
        <v>15372.9032176551</v>
      </c>
      <c r="BR3709" s="27">
        <v>1.48469565910692</v>
      </c>
      <c r="BS3709" s="27">
        <v>38599.4422143809</v>
      </c>
      <c r="BU3709">
        <f t="shared" si="228"/>
        <v>111352.26855747</v>
      </c>
      <c r="BV3709">
        <f t="shared" si="229"/>
        <v>184104.906651656</v>
      </c>
      <c r="BW3709" s="9">
        <v>3704</v>
      </c>
      <c r="BX3709">
        <f t="shared" si="230"/>
        <v>0</v>
      </c>
      <c r="BY3709">
        <f t="shared" si="231"/>
        <v>1</v>
      </c>
    </row>
    <row r="3710" spans="1:77">
      <c r="A3710" s="33">
        <v>3705</v>
      </c>
      <c r="BP3710" s="27">
        <v>0.797958462099057</v>
      </c>
      <c r="BQ3710" s="27">
        <v>16062.2772139867</v>
      </c>
      <c r="BR3710" s="27">
        <v>1.34564806542282</v>
      </c>
      <c r="BS3710" s="27">
        <v>41263.7018009473</v>
      </c>
      <c r="BU3710">
        <f t="shared" si="228"/>
        <v>103631.492100872</v>
      </c>
      <c r="BV3710">
        <f t="shared" si="229"/>
        <v>160583.508012475</v>
      </c>
      <c r="BW3710" s="9">
        <v>3705</v>
      </c>
      <c r="BX3710">
        <f t="shared" si="230"/>
        <v>0</v>
      </c>
      <c r="BY3710">
        <f t="shared" si="231"/>
        <v>1</v>
      </c>
    </row>
    <row r="3711" spans="1:77">
      <c r="A3711" s="33">
        <v>3706</v>
      </c>
      <c r="BP3711" s="27">
        <v>0.812986874695373</v>
      </c>
      <c r="BQ3711" s="27">
        <v>18457.7711737545</v>
      </c>
      <c r="BR3711" s="27">
        <v>1.3910773885514</v>
      </c>
      <c r="BS3711" s="27">
        <v>39973.7073447187</v>
      </c>
      <c r="BU3711">
        <f t="shared" si="228"/>
        <v>103490.260030551</v>
      </c>
      <c r="BV3711">
        <f t="shared" si="229"/>
        <v>168687.900937992</v>
      </c>
      <c r="BW3711" s="9">
        <v>3706</v>
      </c>
      <c r="BX3711">
        <f t="shared" si="230"/>
        <v>0</v>
      </c>
      <c r="BY3711">
        <f t="shared" si="231"/>
        <v>1</v>
      </c>
    </row>
    <row r="3712" spans="1:77">
      <c r="A3712" s="33">
        <v>3707</v>
      </c>
      <c r="BP3712" s="27">
        <v>0.790950133169394</v>
      </c>
      <c r="BQ3712" s="27">
        <v>11983.4066723107</v>
      </c>
      <c r="BR3712" s="27">
        <v>1.34373512368186</v>
      </c>
      <c r="BS3712" s="27">
        <v>33810.8613016763</v>
      </c>
      <c r="BU3712">
        <f t="shared" si="228"/>
        <v>106659.113303098</v>
      </c>
      <c r="BV3712">
        <f t="shared" si="229"/>
        <v>167749.407250602</v>
      </c>
      <c r="BW3712" s="9">
        <v>3707</v>
      </c>
      <c r="BX3712">
        <f t="shared" si="230"/>
        <v>0</v>
      </c>
      <c r="BY3712">
        <f t="shared" si="231"/>
        <v>1</v>
      </c>
    </row>
    <row r="3713" spans="1:77">
      <c r="A3713" s="33">
        <v>3708</v>
      </c>
      <c r="BP3713" s="27">
        <v>0.783566709507862</v>
      </c>
      <c r="BQ3713" s="27">
        <v>13800.1452039128</v>
      </c>
      <c r="BR3713" s="27">
        <v>1.32799368798406</v>
      </c>
      <c r="BS3713" s="27">
        <v>31615.385382491</v>
      </c>
      <c r="BU3713">
        <f t="shared" si="228"/>
        <v>103734.861222267</v>
      </c>
      <c r="BV3713">
        <f t="shared" si="229"/>
        <v>167583.667815117</v>
      </c>
      <c r="BW3713" s="9">
        <v>3708</v>
      </c>
      <c r="BX3713">
        <f t="shared" si="230"/>
        <v>0</v>
      </c>
      <c r="BY3713">
        <f t="shared" si="231"/>
        <v>1</v>
      </c>
    </row>
    <row r="3714" spans="1:77">
      <c r="A3714" s="33">
        <v>3709</v>
      </c>
      <c r="BP3714" s="27">
        <v>0.848062082649491</v>
      </c>
      <c r="BQ3714" s="27">
        <v>10579.922762241</v>
      </c>
      <c r="BR3714" s="27">
        <v>1.45223756742613</v>
      </c>
      <c r="BS3714" s="27">
        <v>27381.9561668267</v>
      </c>
      <c r="BU3714">
        <f t="shared" si="228"/>
        <v>116629.389635183</v>
      </c>
      <c r="BV3714">
        <f t="shared" si="229"/>
        <v>190453.678947093</v>
      </c>
      <c r="BW3714" s="9">
        <v>3709</v>
      </c>
      <c r="BX3714">
        <f t="shared" si="230"/>
        <v>0</v>
      </c>
      <c r="BY3714">
        <f t="shared" si="231"/>
        <v>1</v>
      </c>
    </row>
    <row r="3715" spans="1:77">
      <c r="A3715" s="33">
        <v>3710</v>
      </c>
      <c r="BP3715" s="27">
        <v>0.832520058605514</v>
      </c>
      <c r="BQ3715" s="27">
        <v>18009.1667657158</v>
      </c>
      <c r="BR3715" s="27">
        <v>1.4475703831785</v>
      </c>
      <c r="BS3715" s="27">
        <v>37750.5939992022</v>
      </c>
      <c r="BU3715">
        <f t="shared" si="228"/>
        <v>106868.842025111</v>
      </c>
      <c r="BV3715">
        <f t="shared" si="229"/>
        <v>179384.963477573</v>
      </c>
      <c r="BW3715" s="9">
        <v>3710</v>
      </c>
      <c r="BX3715">
        <f t="shared" si="230"/>
        <v>0</v>
      </c>
      <c r="BY3715">
        <f t="shared" si="231"/>
        <v>1</v>
      </c>
    </row>
    <row r="3716" spans="1:77">
      <c r="A3716" s="33">
        <v>3711</v>
      </c>
      <c r="BP3716" s="27">
        <v>0.87709923691958</v>
      </c>
      <c r="BQ3716" s="27">
        <v>12539.8612213439</v>
      </c>
      <c r="BR3716" s="27">
        <v>1.48618727429033</v>
      </c>
      <c r="BS3716" s="27">
        <v>35357.939005014</v>
      </c>
      <c r="BU3716">
        <f t="shared" si="228"/>
        <v>119025.024316593</v>
      </c>
      <c r="BV3716">
        <f t="shared" si="229"/>
        <v>187570.152138536</v>
      </c>
      <c r="BW3716" s="9">
        <v>3711</v>
      </c>
      <c r="BX3716">
        <f t="shared" si="230"/>
        <v>0</v>
      </c>
      <c r="BY3716">
        <f t="shared" si="231"/>
        <v>1</v>
      </c>
    </row>
    <row r="3717" spans="1:77">
      <c r="A3717" s="33">
        <v>3712</v>
      </c>
      <c r="BP3717" s="27">
        <v>0.826678623573507</v>
      </c>
      <c r="BQ3717" s="27">
        <v>15676.8354423877</v>
      </c>
      <c r="BR3717" s="27">
        <v>1.42508019249039</v>
      </c>
      <c r="BS3717" s="27">
        <v>35678.2716797627</v>
      </c>
      <c r="BU3717">
        <f t="shared" si="228"/>
        <v>108324.958093638</v>
      </c>
      <c r="BV3717">
        <f t="shared" si="229"/>
        <v>178083.757193795</v>
      </c>
      <c r="BW3717" s="9">
        <v>3712</v>
      </c>
      <c r="BX3717">
        <f t="shared" si="230"/>
        <v>0</v>
      </c>
      <c r="BY3717">
        <f t="shared" si="231"/>
        <v>1</v>
      </c>
    </row>
    <row r="3718" spans="1:77">
      <c r="A3718" s="33">
        <v>3713</v>
      </c>
      <c r="BP3718" s="27">
        <v>0.858578938749983</v>
      </c>
      <c r="BQ3718" s="27">
        <v>15320.9852246171</v>
      </c>
      <c r="BR3718" s="27">
        <v>1.49206286065284</v>
      </c>
      <c r="BS3718" s="27">
        <v>34049.0774151365</v>
      </c>
      <c r="BU3718">
        <f t="shared" si="228"/>
        <v>113465.85558788</v>
      </c>
      <c r="BV3718">
        <f t="shared" si="229"/>
        <v>189760.35168279</v>
      </c>
      <c r="BW3718" s="9">
        <v>3713</v>
      </c>
      <c r="BX3718">
        <f t="shared" si="230"/>
        <v>0</v>
      </c>
      <c r="BY3718">
        <f t="shared" si="231"/>
        <v>1</v>
      </c>
    </row>
    <row r="3719" spans="1:77">
      <c r="A3719" s="33">
        <v>3714</v>
      </c>
      <c r="BP3719" s="27">
        <v>0.828762231947946</v>
      </c>
      <c r="BQ3719" s="27">
        <v>15111.6195530408</v>
      </c>
      <c r="BR3719" s="27">
        <v>1.41594042975637</v>
      </c>
      <c r="BS3719" s="27">
        <v>39553.9539722979</v>
      </c>
      <c r="BU3719">
        <f t="shared" ref="BU3719:BU3782" si="232">BP3719*$BV$1-BQ3719</f>
        <v>109202.715239151</v>
      </c>
      <c r="BV3719">
        <f t="shared" ref="BV3719:BV3782" si="233">BR3719*$BV$1-BS3719</f>
        <v>172837.110491158</v>
      </c>
      <c r="BW3719" s="9">
        <v>3714</v>
      </c>
      <c r="BX3719">
        <f t="shared" ref="BX3719:BX3782" si="234">IF(BU3719=MAX($BU3719:$BV3719),1,0)</f>
        <v>0</v>
      </c>
      <c r="BY3719">
        <f t="shared" ref="BY3719:BY3782" si="235">IF(BV3719=MAX($BU3719:$BV3719),1,0)</f>
        <v>1</v>
      </c>
    </row>
    <row r="3720" spans="1:77">
      <c r="A3720" s="33">
        <v>3715</v>
      </c>
      <c r="BP3720" s="27">
        <v>0.756893530512083</v>
      </c>
      <c r="BQ3720" s="27">
        <v>13469.0299096521</v>
      </c>
      <c r="BR3720" s="27">
        <v>1.29491240836799</v>
      </c>
      <c r="BS3720" s="27">
        <v>32274.7739987215</v>
      </c>
      <c r="BU3720">
        <f t="shared" si="232"/>
        <v>100064.99966716</v>
      </c>
      <c r="BV3720">
        <f t="shared" si="233"/>
        <v>161962.087256476</v>
      </c>
      <c r="BW3720" s="9">
        <v>3715</v>
      </c>
      <c r="BX3720">
        <f t="shared" si="234"/>
        <v>0</v>
      </c>
      <c r="BY3720">
        <f t="shared" si="235"/>
        <v>1</v>
      </c>
    </row>
    <row r="3721" spans="1:77">
      <c r="A3721" s="33">
        <v>3716</v>
      </c>
      <c r="BP3721" s="27">
        <v>0.803742185466907</v>
      </c>
      <c r="BQ3721" s="27">
        <v>15063.3999045913</v>
      </c>
      <c r="BR3721" s="27">
        <v>1.39503976853933</v>
      </c>
      <c r="BS3721" s="27">
        <v>33108.4092660421</v>
      </c>
      <c r="BU3721">
        <f t="shared" si="232"/>
        <v>105497.927915445</v>
      </c>
      <c r="BV3721">
        <f t="shared" si="233"/>
        <v>176147.556014858</v>
      </c>
      <c r="BW3721" s="9">
        <v>3716</v>
      </c>
      <c r="BX3721">
        <f t="shared" si="234"/>
        <v>0</v>
      </c>
      <c r="BY3721">
        <f t="shared" si="235"/>
        <v>1</v>
      </c>
    </row>
    <row r="3722" spans="1:77">
      <c r="A3722" s="33">
        <v>3717</v>
      </c>
      <c r="BP3722" s="27">
        <v>0.82753760268051</v>
      </c>
      <c r="BQ3722" s="27">
        <v>15151.9515428824</v>
      </c>
      <c r="BR3722" s="27">
        <v>1.44607925960052</v>
      </c>
      <c r="BS3722" s="27">
        <v>31530.4249095217</v>
      </c>
      <c r="BU3722">
        <f t="shared" si="232"/>
        <v>108978.688859194</v>
      </c>
      <c r="BV3722">
        <f t="shared" si="233"/>
        <v>185381.464030556</v>
      </c>
      <c r="BW3722" s="9">
        <v>3717</v>
      </c>
      <c r="BX3722">
        <f t="shared" si="234"/>
        <v>0</v>
      </c>
      <c r="BY3722">
        <f t="shared" si="235"/>
        <v>1</v>
      </c>
    </row>
    <row r="3723" spans="1:77">
      <c r="A3723" s="33">
        <v>3718</v>
      </c>
      <c r="BP3723" s="27">
        <v>0.805532556656423</v>
      </c>
      <c r="BQ3723" s="27">
        <v>13817.859508097</v>
      </c>
      <c r="BR3723" s="27">
        <v>1.40252478916588</v>
      </c>
      <c r="BS3723" s="27">
        <v>35725.1027549477</v>
      </c>
      <c r="BU3723">
        <f t="shared" si="232"/>
        <v>107012.023990366</v>
      </c>
      <c r="BV3723">
        <f t="shared" si="233"/>
        <v>174653.615619934</v>
      </c>
      <c r="BW3723" s="9">
        <v>3718</v>
      </c>
      <c r="BX3723">
        <f t="shared" si="234"/>
        <v>0</v>
      </c>
      <c r="BY3723">
        <f t="shared" si="235"/>
        <v>1</v>
      </c>
    </row>
    <row r="3724" spans="1:77">
      <c r="A3724" s="33">
        <v>3719</v>
      </c>
      <c r="BP3724" s="27">
        <v>0.781929329866964</v>
      </c>
      <c r="BQ3724" s="27">
        <v>17676.7091444648</v>
      </c>
      <c r="BR3724" s="27">
        <v>1.37359308021652</v>
      </c>
      <c r="BS3724" s="27">
        <v>48550.8609062254</v>
      </c>
      <c r="BU3724">
        <f t="shared" si="232"/>
        <v>99612.6903355798</v>
      </c>
      <c r="BV3724">
        <f t="shared" si="233"/>
        <v>157488.101126252</v>
      </c>
      <c r="BW3724" s="9">
        <v>3719</v>
      </c>
      <c r="BX3724">
        <f t="shared" si="234"/>
        <v>0</v>
      </c>
      <c r="BY3724">
        <f t="shared" si="235"/>
        <v>1</v>
      </c>
    </row>
    <row r="3725" spans="1:77">
      <c r="A3725" s="33">
        <v>3720</v>
      </c>
      <c r="BP3725" s="27">
        <v>0.841017738154536</v>
      </c>
      <c r="BQ3725" s="27">
        <v>14025.4609845464</v>
      </c>
      <c r="BR3725" s="27">
        <v>1.46824888925776</v>
      </c>
      <c r="BS3725" s="27">
        <v>33999.3561271906</v>
      </c>
      <c r="BU3725">
        <f t="shared" si="232"/>
        <v>112127.199738634</v>
      </c>
      <c r="BV3725">
        <f t="shared" si="233"/>
        <v>186237.977261473</v>
      </c>
      <c r="BW3725" s="9">
        <v>3720</v>
      </c>
      <c r="BX3725">
        <f t="shared" si="234"/>
        <v>0</v>
      </c>
      <c r="BY3725">
        <f t="shared" si="235"/>
        <v>1</v>
      </c>
    </row>
    <row r="3726" spans="1:77">
      <c r="A3726" s="33">
        <v>3721</v>
      </c>
      <c r="BP3726" s="27">
        <v>0.777482133510871</v>
      </c>
      <c r="BQ3726" s="27">
        <v>15136.2415477965</v>
      </c>
      <c r="BR3726" s="27">
        <v>1.32495377871656</v>
      </c>
      <c r="BS3726" s="27">
        <v>35076.3414243622</v>
      </c>
      <c r="BU3726">
        <f t="shared" si="232"/>
        <v>101486.078478834</v>
      </c>
      <c r="BV3726">
        <f t="shared" si="233"/>
        <v>163666.725383121</v>
      </c>
      <c r="BW3726" s="9">
        <v>3721</v>
      </c>
      <c r="BX3726">
        <f t="shared" si="234"/>
        <v>0</v>
      </c>
      <c r="BY3726">
        <f t="shared" si="235"/>
        <v>1</v>
      </c>
    </row>
    <row r="3727" spans="1:77">
      <c r="A3727" s="33">
        <v>3722</v>
      </c>
      <c r="BP3727" s="27">
        <v>0.819069357929088</v>
      </c>
      <c r="BQ3727" s="27">
        <v>13990.081539218</v>
      </c>
      <c r="BR3727" s="27">
        <v>1.40563458097527</v>
      </c>
      <c r="BS3727" s="27">
        <v>33525.5217385984</v>
      </c>
      <c r="BU3727">
        <f t="shared" si="232"/>
        <v>108870.322150145</v>
      </c>
      <c r="BV3727">
        <f t="shared" si="233"/>
        <v>177319.665407692</v>
      </c>
      <c r="BW3727" s="9">
        <v>3722</v>
      </c>
      <c r="BX3727">
        <f t="shared" si="234"/>
        <v>0</v>
      </c>
      <c r="BY3727">
        <f t="shared" si="235"/>
        <v>1</v>
      </c>
    </row>
    <row r="3728" spans="1:77">
      <c r="A3728" s="33">
        <v>3723</v>
      </c>
      <c r="BP3728" s="27">
        <v>0.769415117960518</v>
      </c>
      <c r="BQ3728" s="27">
        <v>11599.5873366763</v>
      </c>
      <c r="BR3728" s="27">
        <v>1.32258984760661</v>
      </c>
      <c r="BS3728" s="27">
        <v>33707.855225437</v>
      </c>
      <c r="BU3728">
        <f t="shared" si="232"/>
        <v>103812.680357401</v>
      </c>
      <c r="BV3728">
        <f t="shared" si="233"/>
        <v>164680.621915555</v>
      </c>
      <c r="BW3728" s="9">
        <v>3723</v>
      </c>
      <c r="BX3728">
        <f t="shared" si="234"/>
        <v>0</v>
      </c>
      <c r="BY3728">
        <f t="shared" si="235"/>
        <v>1</v>
      </c>
    </row>
    <row r="3729" spans="1:77">
      <c r="A3729" s="33">
        <v>3724</v>
      </c>
      <c r="BP3729" s="27">
        <v>0.763465019655758</v>
      </c>
      <c r="BQ3729" s="27">
        <v>14529.8796278651</v>
      </c>
      <c r="BR3729" s="27">
        <v>1.30969928271909</v>
      </c>
      <c r="BS3729" s="27">
        <v>31997.4439250962</v>
      </c>
      <c r="BU3729">
        <f t="shared" si="232"/>
        <v>99989.8733204985</v>
      </c>
      <c r="BV3729">
        <f t="shared" si="233"/>
        <v>164457.448482768</v>
      </c>
      <c r="BW3729" s="9">
        <v>3724</v>
      </c>
      <c r="BX3729">
        <f t="shared" si="234"/>
        <v>0</v>
      </c>
      <c r="BY3729">
        <f t="shared" si="235"/>
        <v>1</v>
      </c>
    </row>
    <row r="3730" spans="1:77">
      <c r="A3730" s="33">
        <v>3725</v>
      </c>
      <c r="BP3730" s="27">
        <v>0.75276191683598</v>
      </c>
      <c r="BQ3730" s="27">
        <v>18834.1606542198</v>
      </c>
      <c r="BR3730" s="27">
        <v>1.26117104051882</v>
      </c>
      <c r="BS3730" s="27">
        <v>37232.311778919</v>
      </c>
      <c r="BU3730">
        <f t="shared" si="232"/>
        <v>94080.1268711771</v>
      </c>
      <c r="BV3730">
        <f t="shared" si="233"/>
        <v>151943.344298905</v>
      </c>
      <c r="BW3730" s="9">
        <v>3725</v>
      </c>
      <c r="BX3730">
        <f t="shared" si="234"/>
        <v>0</v>
      </c>
      <c r="BY3730">
        <f t="shared" si="235"/>
        <v>1</v>
      </c>
    </row>
    <row r="3731" spans="1:77">
      <c r="A3731" s="33">
        <v>3726</v>
      </c>
      <c r="BP3731" s="27">
        <v>0.83497725919167</v>
      </c>
      <c r="BQ3731" s="27">
        <v>15414.617709879</v>
      </c>
      <c r="BR3731" s="27">
        <v>1.43983868306717</v>
      </c>
      <c r="BS3731" s="27">
        <v>34918.191983673</v>
      </c>
      <c r="BU3731">
        <f t="shared" si="232"/>
        <v>109831.971168872</v>
      </c>
      <c r="BV3731">
        <f t="shared" si="233"/>
        <v>181057.610476402</v>
      </c>
      <c r="BW3731" s="9">
        <v>3726</v>
      </c>
      <c r="BX3731">
        <f t="shared" si="234"/>
        <v>0</v>
      </c>
      <c r="BY3731">
        <f t="shared" si="235"/>
        <v>1</v>
      </c>
    </row>
    <row r="3732" spans="1:77">
      <c r="A3732" s="33">
        <v>3727</v>
      </c>
      <c r="BP3732" s="27">
        <v>0.779723506783975</v>
      </c>
      <c r="BQ3732" s="27">
        <v>16683.7138838244</v>
      </c>
      <c r="BR3732" s="27">
        <v>1.32432222842423</v>
      </c>
      <c r="BS3732" s="27">
        <v>35786.1525249629</v>
      </c>
      <c r="BU3732">
        <f t="shared" si="232"/>
        <v>100274.812133772</v>
      </c>
      <c r="BV3732">
        <f t="shared" si="233"/>
        <v>162862.181738671</v>
      </c>
      <c r="BW3732" s="9">
        <v>3727</v>
      </c>
      <c r="BX3732">
        <f t="shared" si="234"/>
        <v>0</v>
      </c>
      <c r="BY3732">
        <f t="shared" si="235"/>
        <v>1</v>
      </c>
    </row>
    <row r="3733" spans="1:77">
      <c r="A3733" s="33">
        <v>3728</v>
      </c>
      <c r="BP3733" s="27">
        <v>0.805031973835363</v>
      </c>
      <c r="BQ3733" s="27">
        <v>12318.2155444563</v>
      </c>
      <c r="BR3733" s="27">
        <v>1.35718092633667</v>
      </c>
      <c r="BS3733" s="27">
        <v>34660.2231314331</v>
      </c>
      <c r="BU3733">
        <f t="shared" si="232"/>
        <v>108436.580530848</v>
      </c>
      <c r="BV3733">
        <f t="shared" si="233"/>
        <v>168916.915819067</v>
      </c>
      <c r="BW3733" s="9">
        <v>3728</v>
      </c>
      <c r="BX3733">
        <f t="shared" si="234"/>
        <v>0</v>
      </c>
      <c r="BY3733">
        <f t="shared" si="235"/>
        <v>1</v>
      </c>
    </row>
    <row r="3734" spans="1:77">
      <c r="A3734" s="33">
        <v>3729</v>
      </c>
      <c r="BP3734" s="27">
        <v>0.841435478314118</v>
      </c>
      <c r="BQ3734" s="27">
        <v>18066.6524721522</v>
      </c>
      <c r="BR3734" s="27">
        <v>1.46633940195065</v>
      </c>
      <c r="BS3734" s="27">
        <v>43626.1489442816</v>
      </c>
      <c r="BU3734">
        <f t="shared" si="232"/>
        <v>108148.669274965</v>
      </c>
      <c r="BV3734">
        <f t="shared" si="233"/>
        <v>176324.761348316</v>
      </c>
      <c r="BW3734" s="9">
        <v>3729</v>
      </c>
      <c r="BX3734">
        <f t="shared" si="234"/>
        <v>0</v>
      </c>
      <c r="BY3734">
        <f t="shared" si="235"/>
        <v>1</v>
      </c>
    </row>
    <row r="3735" spans="1:77">
      <c r="A3735" s="33">
        <v>3730</v>
      </c>
      <c r="BP3735" s="27">
        <v>0.820839320501306</v>
      </c>
      <c r="BQ3735" s="27">
        <v>14729.3189372356</v>
      </c>
      <c r="BR3735" s="27">
        <v>1.44298623835921</v>
      </c>
      <c r="BS3735" s="27">
        <v>35022.9569184791</v>
      </c>
      <c r="BU3735">
        <f t="shared" si="232"/>
        <v>108396.57913796</v>
      </c>
      <c r="BV3735">
        <f t="shared" si="233"/>
        <v>181424.978835403</v>
      </c>
      <c r="BW3735" s="9">
        <v>3730</v>
      </c>
      <c r="BX3735">
        <f t="shared" si="234"/>
        <v>0</v>
      </c>
      <c r="BY3735">
        <f t="shared" si="235"/>
        <v>1</v>
      </c>
    </row>
    <row r="3736" spans="1:77">
      <c r="A3736" s="33">
        <v>3731</v>
      </c>
      <c r="BP3736" s="27">
        <v>0.855784010652203</v>
      </c>
      <c r="BQ3736" s="27">
        <v>17209.9379357506</v>
      </c>
      <c r="BR3736" s="27">
        <v>1.48687384149522</v>
      </c>
      <c r="BS3736" s="27">
        <v>37597.5170847268</v>
      </c>
      <c r="BU3736">
        <f t="shared" si="232"/>
        <v>111157.66366208</v>
      </c>
      <c r="BV3736">
        <f t="shared" si="233"/>
        <v>185433.559139557</v>
      </c>
      <c r="BW3736" s="9">
        <v>3731</v>
      </c>
      <c r="BX3736">
        <f t="shared" si="234"/>
        <v>0</v>
      </c>
      <c r="BY3736">
        <f t="shared" si="235"/>
        <v>1</v>
      </c>
    </row>
    <row r="3737" spans="1:77">
      <c r="A3737" s="33">
        <v>3732</v>
      </c>
      <c r="BP3737" s="27">
        <v>0.79809049890609</v>
      </c>
      <c r="BQ3737" s="27">
        <v>11157.0406695502</v>
      </c>
      <c r="BR3737" s="27">
        <v>1.36824173333367</v>
      </c>
      <c r="BS3737" s="27">
        <v>27327.8443064702</v>
      </c>
      <c r="BU3737">
        <f t="shared" si="232"/>
        <v>108556.534166363</v>
      </c>
      <c r="BV3737">
        <f t="shared" si="233"/>
        <v>177908.41569358</v>
      </c>
      <c r="BW3737" s="9">
        <v>3732</v>
      </c>
      <c r="BX3737">
        <f t="shared" si="234"/>
        <v>0</v>
      </c>
      <c r="BY3737">
        <f t="shared" si="235"/>
        <v>1</v>
      </c>
    </row>
    <row r="3738" spans="1:77">
      <c r="A3738" s="33">
        <v>3733</v>
      </c>
      <c r="BP3738" s="27">
        <v>0.763461131148857</v>
      </c>
      <c r="BQ3738" s="27">
        <v>17419.8357119045</v>
      </c>
      <c r="BR3738" s="27">
        <v>1.32765826903158</v>
      </c>
      <c r="BS3738" s="27">
        <v>37158.8152378739</v>
      </c>
      <c r="BU3738">
        <f t="shared" si="232"/>
        <v>97099.333960424</v>
      </c>
      <c r="BV3738">
        <f t="shared" si="233"/>
        <v>161989.925116863</v>
      </c>
      <c r="BW3738" s="9">
        <v>3733</v>
      </c>
      <c r="BX3738">
        <f t="shared" si="234"/>
        <v>0</v>
      </c>
      <c r="BY3738">
        <f t="shared" si="235"/>
        <v>1</v>
      </c>
    </row>
    <row r="3739" spans="1:77">
      <c r="A3739" s="33">
        <v>3734</v>
      </c>
      <c r="BP3739" s="27">
        <v>0.801050029285044</v>
      </c>
      <c r="BQ3739" s="27">
        <v>12065.2454241453</v>
      </c>
      <c r="BR3739" s="27">
        <v>1.38387272521311</v>
      </c>
      <c r="BS3739" s="27">
        <v>30266.8242306152</v>
      </c>
      <c r="BU3739">
        <f t="shared" si="232"/>
        <v>108092.258968611</v>
      </c>
      <c r="BV3739">
        <f t="shared" si="233"/>
        <v>177314.084551352</v>
      </c>
      <c r="BW3739" s="9">
        <v>3734</v>
      </c>
      <c r="BX3739">
        <f t="shared" si="234"/>
        <v>0</v>
      </c>
      <c r="BY3739">
        <f t="shared" si="235"/>
        <v>1</v>
      </c>
    </row>
    <row r="3740" spans="1:77">
      <c r="A3740" s="33">
        <v>3735</v>
      </c>
      <c r="BP3740" s="27">
        <v>0.816346446569482</v>
      </c>
      <c r="BQ3740" s="27">
        <v>11959.1280149226</v>
      </c>
      <c r="BR3740" s="27">
        <v>1.4025836622789</v>
      </c>
      <c r="BS3740" s="27">
        <v>29020.6840984322</v>
      </c>
      <c r="BU3740">
        <f t="shared" si="232"/>
        <v>110492.8389705</v>
      </c>
      <c r="BV3740">
        <f t="shared" si="233"/>
        <v>181366.865243403</v>
      </c>
      <c r="BW3740" s="9">
        <v>3735</v>
      </c>
      <c r="BX3740">
        <f t="shared" si="234"/>
        <v>0</v>
      </c>
      <c r="BY3740">
        <f t="shared" si="235"/>
        <v>1</v>
      </c>
    </row>
    <row r="3741" spans="1:77">
      <c r="A3741" s="33">
        <v>3736</v>
      </c>
      <c r="BP3741" s="27">
        <v>0.848901667242494</v>
      </c>
      <c r="BQ3741" s="27">
        <v>17372.9160009646</v>
      </c>
      <c r="BR3741" s="27">
        <v>1.48375593192812</v>
      </c>
      <c r="BS3741" s="27">
        <v>35718.1693270326</v>
      </c>
      <c r="BU3741">
        <f t="shared" si="232"/>
        <v>109962.334085409</v>
      </c>
      <c r="BV3741">
        <f t="shared" si="233"/>
        <v>186845.220462185</v>
      </c>
      <c r="BW3741" s="9">
        <v>3736</v>
      </c>
      <c r="BX3741">
        <f t="shared" si="234"/>
        <v>0</v>
      </c>
      <c r="BY3741">
        <f t="shared" si="235"/>
        <v>1</v>
      </c>
    </row>
    <row r="3742" spans="1:77">
      <c r="A3742" s="33">
        <v>3737</v>
      </c>
      <c r="BP3742" s="27">
        <v>0.810517565870227</v>
      </c>
      <c r="BQ3742" s="27">
        <v>10709.0528096103</v>
      </c>
      <c r="BR3742" s="27">
        <v>1.40515378934424</v>
      </c>
      <c r="BS3742" s="27">
        <v>32945.7929375646</v>
      </c>
      <c r="BU3742">
        <f t="shared" si="232"/>
        <v>110868.582070924</v>
      </c>
      <c r="BV3742">
        <f t="shared" si="233"/>
        <v>177827.275464072</v>
      </c>
      <c r="BW3742" s="9">
        <v>3737</v>
      </c>
      <c r="BX3742">
        <f t="shared" si="234"/>
        <v>0</v>
      </c>
      <c r="BY3742">
        <f t="shared" si="235"/>
        <v>1</v>
      </c>
    </row>
    <row r="3743" spans="1:77">
      <c r="A3743" s="33">
        <v>3738</v>
      </c>
      <c r="BP3743" s="27">
        <v>0.814418310011191</v>
      </c>
      <c r="BQ3743" s="27">
        <v>16108.4874281954</v>
      </c>
      <c r="BR3743" s="27">
        <v>1.40925576765785</v>
      </c>
      <c r="BS3743" s="27">
        <v>37122.8159805471</v>
      </c>
      <c r="BU3743">
        <f t="shared" si="232"/>
        <v>106054.259073483</v>
      </c>
      <c r="BV3743">
        <f t="shared" si="233"/>
        <v>174265.54916813</v>
      </c>
      <c r="BW3743" s="9">
        <v>3738</v>
      </c>
      <c r="BX3743">
        <f t="shared" si="234"/>
        <v>0</v>
      </c>
      <c r="BY3743">
        <f t="shared" si="235"/>
        <v>1</v>
      </c>
    </row>
    <row r="3744" spans="1:77">
      <c r="A3744" s="33">
        <v>3739</v>
      </c>
      <c r="BP3744" s="27">
        <v>0.776099156601384</v>
      </c>
      <c r="BQ3744" s="27">
        <v>15016.2170438675</v>
      </c>
      <c r="BR3744" s="27">
        <v>1.3160067387853</v>
      </c>
      <c r="BS3744" s="27">
        <v>38241.6661700489</v>
      </c>
      <c r="BU3744">
        <f t="shared" si="232"/>
        <v>101398.65644634</v>
      </c>
      <c r="BV3744">
        <f t="shared" si="233"/>
        <v>159159.344647746</v>
      </c>
      <c r="BW3744" s="9">
        <v>3739</v>
      </c>
      <c r="BX3744">
        <f t="shared" si="234"/>
        <v>0</v>
      </c>
      <c r="BY3744">
        <f t="shared" si="235"/>
        <v>1</v>
      </c>
    </row>
    <row r="3745" spans="1:77">
      <c r="A3745" s="33">
        <v>3740</v>
      </c>
      <c r="BP3745" s="27">
        <v>0.785831918457628</v>
      </c>
      <c r="BQ3745" s="27">
        <v>17377.3379285481</v>
      </c>
      <c r="BR3745" s="27">
        <v>1.35066493802798</v>
      </c>
      <c r="BS3745" s="27">
        <v>34883.0819442345</v>
      </c>
      <c r="BU3745">
        <f t="shared" si="232"/>
        <v>100497.449840096</v>
      </c>
      <c r="BV3745">
        <f t="shared" si="233"/>
        <v>167716.658759962</v>
      </c>
      <c r="BW3745" s="9">
        <v>3740</v>
      </c>
      <c r="BX3745">
        <f t="shared" si="234"/>
        <v>0</v>
      </c>
      <c r="BY3745">
        <f t="shared" si="235"/>
        <v>1</v>
      </c>
    </row>
    <row r="3746" spans="1:77">
      <c r="A3746" s="33">
        <v>3741</v>
      </c>
      <c r="BP3746" s="27">
        <v>0.824871673621337</v>
      </c>
      <c r="BQ3746" s="27">
        <v>16399.3090236742</v>
      </c>
      <c r="BR3746" s="27">
        <v>1.4138833525564</v>
      </c>
      <c r="BS3746" s="27">
        <v>34763.7991919526</v>
      </c>
      <c r="BU3746">
        <f t="shared" si="232"/>
        <v>107331.442019526</v>
      </c>
      <c r="BV3746">
        <f t="shared" si="233"/>
        <v>177318.703691507</v>
      </c>
      <c r="BW3746" s="9">
        <v>3741</v>
      </c>
      <c r="BX3746">
        <f t="shared" si="234"/>
        <v>0</v>
      </c>
      <c r="BY3746">
        <f t="shared" si="235"/>
        <v>1</v>
      </c>
    </row>
    <row r="3747" spans="1:77">
      <c r="A3747" s="33">
        <v>3742</v>
      </c>
      <c r="BP3747" s="27">
        <v>0.83697166446097</v>
      </c>
      <c r="BQ3747" s="27">
        <v>13429.2873531959</v>
      </c>
      <c r="BR3747" s="27">
        <v>1.44567009390403</v>
      </c>
      <c r="BS3747" s="27">
        <v>32225.5444770932</v>
      </c>
      <c r="BU3747">
        <f t="shared" si="232"/>
        <v>112116.46231595</v>
      </c>
      <c r="BV3747">
        <f t="shared" si="233"/>
        <v>184624.969608512</v>
      </c>
      <c r="BW3747" s="9">
        <v>3742</v>
      </c>
      <c r="BX3747">
        <f t="shared" si="234"/>
        <v>0</v>
      </c>
      <c r="BY3747">
        <f t="shared" si="235"/>
        <v>1</v>
      </c>
    </row>
    <row r="3748" spans="1:77">
      <c r="A3748" s="33">
        <v>3743</v>
      </c>
      <c r="BP3748" s="27">
        <v>0.749504243425068</v>
      </c>
      <c r="BQ3748" s="27">
        <v>13529.3941629818</v>
      </c>
      <c r="BR3748" s="27">
        <v>1.26111275386879</v>
      </c>
      <c r="BS3748" s="27">
        <v>31678.5447739377</v>
      </c>
      <c r="BU3748">
        <f t="shared" si="232"/>
        <v>98896.2423507783</v>
      </c>
      <c r="BV3748">
        <f t="shared" si="233"/>
        <v>157488.368306381</v>
      </c>
      <c r="BW3748" s="9">
        <v>3743</v>
      </c>
      <c r="BX3748">
        <f t="shared" si="234"/>
        <v>0</v>
      </c>
      <c r="BY3748">
        <f t="shared" si="235"/>
        <v>1</v>
      </c>
    </row>
    <row r="3749" spans="1:77">
      <c r="A3749" s="33">
        <v>3744</v>
      </c>
      <c r="BP3749" s="27">
        <v>0.824619388763076</v>
      </c>
      <c r="BQ3749" s="27">
        <v>16640.2810258355</v>
      </c>
      <c r="BR3749" s="27">
        <v>1.41962044792694</v>
      </c>
      <c r="BS3749" s="27">
        <v>38500.2446023869</v>
      </c>
      <c r="BU3749">
        <f t="shared" si="232"/>
        <v>107052.627288626</v>
      </c>
      <c r="BV3749">
        <f t="shared" si="233"/>
        <v>174442.822586655</v>
      </c>
      <c r="BW3749" s="9">
        <v>3744</v>
      </c>
      <c r="BX3749">
        <f t="shared" si="234"/>
        <v>0</v>
      </c>
      <c r="BY3749">
        <f t="shared" si="235"/>
        <v>1</v>
      </c>
    </row>
    <row r="3750" spans="1:77">
      <c r="A3750" s="33">
        <v>3745</v>
      </c>
      <c r="BP3750" s="27">
        <v>0.81087762701192</v>
      </c>
      <c r="BQ3750" s="27">
        <v>15250.8111511834</v>
      </c>
      <c r="BR3750" s="27">
        <v>1.37850313579249</v>
      </c>
      <c r="BS3750" s="27">
        <v>34345.6377225158</v>
      </c>
      <c r="BU3750">
        <f t="shared" si="232"/>
        <v>106380.832900605</v>
      </c>
      <c r="BV3750">
        <f t="shared" si="233"/>
        <v>172429.832646358</v>
      </c>
      <c r="BW3750" s="9">
        <v>3745</v>
      </c>
      <c r="BX3750">
        <f t="shared" si="234"/>
        <v>0</v>
      </c>
      <c r="BY3750">
        <f t="shared" si="235"/>
        <v>1</v>
      </c>
    </row>
    <row r="3751" spans="1:77">
      <c r="A3751" s="33">
        <v>3746</v>
      </c>
      <c r="BP3751" s="27">
        <v>0.822516878906827</v>
      </c>
      <c r="BQ3751" s="27">
        <v>15087.7341720155</v>
      </c>
      <c r="BR3751" s="27">
        <v>1.4034637067387</v>
      </c>
      <c r="BS3751" s="27">
        <v>38117.3526477077</v>
      </c>
      <c r="BU3751">
        <f t="shared" si="232"/>
        <v>108289.797664009</v>
      </c>
      <c r="BV3751">
        <f t="shared" si="233"/>
        <v>172402.203363097</v>
      </c>
      <c r="BW3751" s="9">
        <v>3746</v>
      </c>
      <c r="BX3751">
        <f t="shared" si="234"/>
        <v>0</v>
      </c>
      <c r="BY3751">
        <f t="shared" si="235"/>
        <v>1</v>
      </c>
    </row>
    <row r="3752" spans="1:77">
      <c r="A3752" s="33">
        <v>3747</v>
      </c>
      <c r="BP3752" s="27">
        <v>0.836374934138916</v>
      </c>
      <c r="BQ3752" s="27">
        <v>15799.4075156538</v>
      </c>
      <c r="BR3752" s="27">
        <v>1.43517895116179</v>
      </c>
      <c r="BS3752" s="27">
        <v>34960.6083994983</v>
      </c>
      <c r="BU3752">
        <f t="shared" si="232"/>
        <v>109656.832605184</v>
      </c>
      <c r="BV3752">
        <f t="shared" si="233"/>
        <v>180316.23427477</v>
      </c>
      <c r="BW3752" s="9">
        <v>3747</v>
      </c>
      <c r="BX3752">
        <f t="shared" si="234"/>
        <v>0</v>
      </c>
      <c r="BY3752">
        <f t="shared" si="235"/>
        <v>1</v>
      </c>
    </row>
    <row r="3753" spans="1:77">
      <c r="A3753" s="33">
        <v>3748</v>
      </c>
      <c r="BP3753" s="27">
        <v>0.777414992812898</v>
      </c>
      <c r="BQ3753" s="27">
        <v>18998.8573198372</v>
      </c>
      <c r="BR3753" s="27">
        <v>1.34923935473682</v>
      </c>
      <c r="BS3753" s="27">
        <v>37528.0915224599</v>
      </c>
      <c r="BU3753">
        <f t="shared" si="232"/>
        <v>97613.3916020975</v>
      </c>
      <c r="BV3753">
        <f t="shared" si="233"/>
        <v>164857.811688063</v>
      </c>
      <c r="BW3753" s="9">
        <v>3748</v>
      </c>
      <c r="BX3753">
        <f t="shared" si="234"/>
        <v>0</v>
      </c>
      <c r="BY3753">
        <f t="shared" si="235"/>
        <v>1</v>
      </c>
    </row>
    <row r="3754" spans="1:77">
      <c r="A3754" s="33">
        <v>3749</v>
      </c>
      <c r="BP3754" s="27">
        <v>0.857155989205664</v>
      </c>
      <c r="BQ3754" s="27">
        <v>17524.5154211063</v>
      </c>
      <c r="BR3754" s="27">
        <v>1.49519725200177</v>
      </c>
      <c r="BS3754" s="27">
        <v>39482.104392142</v>
      </c>
      <c r="BU3754">
        <f t="shared" si="232"/>
        <v>111048.882959743</v>
      </c>
      <c r="BV3754">
        <f t="shared" si="233"/>
        <v>184797.483408124</v>
      </c>
      <c r="BW3754" s="9">
        <v>3749</v>
      </c>
      <c r="BX3754">
        <f t="shared" si="234"/>
        <v>0</v>
      </c>
      <c r="BY3754">
        <f t="shared" si="235"/>
        <v>1</v>
      </c>
    </row>
    <row r="3755" spans="1:77">
      <c r="A3755" s="33">
        <v>3750</v>
      </c>
      <c r="BP3755" s="27">
        <v>0.771910480529142</v>
      </c>
      <c r="BQ3755" s="27">
        <v>14799.6401576053</v>
      </c>
      <c r="BR3755" s="27">
        <v>1.31342441350723</v>
      </c>
      <c r="BS3755" s="27">
        <v>32968.5152598526</v>
      </c>
      <c r="BU3755">
        <f t="shared" si="232"/>
        <v>100986.931921766</v>
      </c>
      <c r="BV3755">
        <f t="shared" si="233"/>
        <v>164045.146766232</v>
      </c>
      <c r="BW3755" s="9">
        <v>3750</v>
      </c>
      <c r="BX3755">
        <f t="shared" si="234"/>
        <v>0</v>
      </c>
      <c r="BY3755">
        <f t="shared" si="235"/>
        <v>1</v>
      </c>
    </row>
    <row r="3756" spans="1:77">
      <c r="A3756" s="33">
        <v>3751</v>
      </c>
      <c r="BP3756" s="27">
        <v>0.749001208685953</v>
      </c>
      <c r="BQ3756" s="27">
        <v>11861.7343100482</v>
      </c>
      <c r="BR3756" s="27">
        <v>1.25632752261493</v>
      </c>
      <c r="BS3756" s="27">
        <v>29407.724027001</v>
      </c>
      <c r="BU3756">
        <f t="shared" si="232"/>
        <v>100488.446992845</v>
      </c>
      <c r="BV3756">
        <f t="shared" si="233"/>
        <v>159041.404365238</v>
      </c>
      <c r="BW3756" s="9">
        <v>3751</v>
      </c>
      <c r="BX3756">
        <f t="shared" si="234"/>
        <v>0</v>
      </c>
      <c r="BY3756">
        <f t="shared" si="235"/>
        <v>1</v>
      </c>
    </row>
    <row r="3757" spans="1:77">
      <c r="A3757" s="33">
        <v>3752</v>
      </c>
      <c r="BP3757" s="27">
        <v>0.809812409166928</v>
      </c>
      <c r="BQ3757" s="27">
        <v>9682.04942511112</v>
      </c>
      <c r="BR3757" s="27">
        <v>1.36831884873931</v>
      </c>
      <c r="BS3757" s="27">
        <v>26887.7897461633</v>
      </c>
      <c r="BU3757">
        <f t="shared" si="232"/>
        <v>111789.811949928</v>
      </c>
      <c r="BV3757">
        <f t="shared" si="233"/>
        <v>178360.037564733</v>
      </c>
      <c r="BW3757" s="9">
        <v>3752</v>
      </c>
      <c r="BX3757">
        <f t="shared" si="234"/>
        <v>0</v>
      </c>
      <c r="BY3757">
        <f t="shared" si="235"/>
        <v>1</v>
      </c>
    </row>
    <row r="3758" spans="1:77">
      <c r="A3758" s="33">
        <v>3753</v>
      </c>
      <c r="BP3758" s="27">
        <v>0.827572813920371</v>
      </c>
      <c r="BQ3758" s="27">
        <v>15444.6339522796</v>
      </c>
      <c r="BR3758" s="27">
        <v>1.41113146788241</v>
      </c>
      <c r="BS3758" s="27">
        <v>33621.0387621111</v>
      </c>
      <c r="BU3758">
        <f t="shared" si="232"/>
        <v>108691.288135776</v>
      </c>
      <c r="BV3758">
        <f t="shared" si="233"/>
        <v>178048.681420251</v>
      </c>
      <c r="BW3758" s="9">
        <v>3753</v>
      </c>
      <c r="BX3758">
        <f t="shared" si="234"/>
        <v>0</v>
      </c>
      <c r="BY3758">
        <f t="shared" si="235"/>
        <v>1</v>
      </c>
    </row>
    <row r="3759" spans="1:77">
      <c r="A3759" s="33">
        <v>3754</v>
      </c>
      <c r="BP3759" s="27">
        <v>0.781754911947874</v>
      </c>
      <c r="BQ3759" s="27">
        <v>14678.1322694719</v>
      </c>
      <c r="BR3759" s="27">
        <v>1.30440258656853</v>
      </c>
      <c r="BS3759" s="27">
        <v>33343.7220581234</v>
      </c>
      <c r="BU3759">
        <f t="shared" si="232"/>
        <v>102585.104522709</v>
      </c>
      <c r="BV3759">
        <f t="shared" si="233"/>
        <v>162316.665927156</v>
      </c>
      <c r="BW3759" s="9">
        <v>3754</v>
      </c>
      <c r="BX3759">
        <f t="shared" si="234"/>
        <v>0</v>
      </c>
      <c r="BY3759">
        <f t="shared" si="235"/>
        <v>1</v>
      </c>
    </row>
    <row r="3760" spans="1:77">
      <c r="A3760" s="33">
        <v>3755</v>
      </c>
      <c r="BP3760" s="27">
        <v>0.79745359256205</v>
      </c>
      <c r="BQ3760" s="27">
        <v>14937.1234607817</v>
      </c>
      <c r="BR3760" s="27">
        <v>1.38916204379215</v>
      </c>
      <c r="BS3760" s="27">
        <v>36546.3873747822</v>
      </c>
      <c r="BU3760">
        <f t="shared" si="232"/>
        <v>104680.915423526</v>
      </c>
      <c r="BV3760">
        <f t="shared" si="233"/>
        <v>171827.91919404</v>
      </c>
      <c r="BW3760" s="9">
        <v>3755</v>
      </c>
      <c r="BX3760">
        <f t="shared" si="234"/>
        <v>0</v>
      </c>
      <c r="BY3760">
        <f t="shared" si="235"/>
        <v>1</v>
      </c>
    </row>
    <row r="3761" spans="1:77">
      <c r="A3761" s="33">
        <v>3756</v>
      </c>
      <c r="BP3761" s="27">
        <v>0.785332095954964</v>
      </c>
      <c r="BQ3761" s="27">
        <v>14350.7124294547</v>
      </c>
      <c r="BR3761" s="27">
        <v>1.32246385497535</v>
      </c>
      <c r="BS3761" s="27">
        <v>32007.7197874868</v>
      </c>
      <c r="BU3761">
        <f t="shared" si="232"/>
        <v>103449.10196379</v>
      </c>
      <c r="BV3761">
        <f t="shared" si="233"/>
        <v>166361.858458815</v>
      </c>
      <c r="BW3761" s="9">
        <v>3756</v>
      </c>
      <c r="BX3761">
        <f t="shared" si="234"/>
        <v>0</v>
      </c>
      <c r="BY3761">
        <f t="shared" si="235"/>
        <v>1</v>
      </c>
    </row>
    <row r="3762" spans="1:77">
      <c r="A3762" s="33">
        <v>3757</v>
      </c>
      <c r="BP3762" s="27">
        <v>0.817428561485614</v>
      </c>
      <c r="BQ3762" s="27">
        <v>12619.8898010912</v>
      </c>
      <c r="BR3762" s="27">
        <v>1.40265925654478</v>
      </c>
      <c r="BS3762" s="27">
        <v>31303.3198237171</v>
      </c>
      <c r="BU3762">
        <f t="shared" si="232"/>
        <v>109994.394421751</v>
      </c>
      <c r="BV3762">
        <f t="shared" si="233"/>
        <v>179095.568657999</v>
      </c>
      <c r="BW3762" s="9">
        <v>3757</v>
      </c>
      <c r="BX3762">
        <f t="shared" si="234"/>
        <v>0</v>
      </c>
      <c r="BY3762">
        <f t="shared" si="235"/>
        <v>1</v>
      </c>
    </row>
    <row r="3763" spans="1:77">
      <c r="A3763" s="33">
        <v>3758</v>
      </c>
      <c r="BP3763" s="27">
        <v>0.808321664754285</v>
      </c>
      <c r="BQ3763" s="27">
        <v>13236.4731694433</v>
      </c>
      <c r="BR3763" s="27">
        <v>1.38214066726561</v>
      </c>
      <c r="BS3763" s="27">
        <v>34555.3905780128</v>
      </c>
      <c r="BU3763">
        <f t="shared" si="232"/>
        <v>108011.776543699</v>
      </c>
      <c r="BV3763">
        <f t="shared" si="233"/>
        <v>172765.709511829</v>
      </c>
      <c r="BW3763" s="9">
        <v>3758</v>
      </c>
      <c r="BX3763">
        <f t="shared" si="234"/>
        <v>0</v>
      </c>
      <c r="BY3763">
        <f t="shared" si="235"/>
        <v>1</v>
      </c>
    </row>
    <row r="3764" spans="1:77">
      <c r="A3764" s="33">
        <v>3759</v>
      </c>
      <c r="BP3764" s="27">
        <v>0.805088940703223</v>
      </c>
      <c r="BQ3764" s="27">
        <v>12660.6217248257</v>
      </c>
      <c r="BR3764" s="27">
        <v>1.37663100872704</v>
      </c>
      <c r="BS3764" s="27">
        <v>30929.3574872935</v>
      </c>
      <c r="BU3764">
        <f t="shared" si="232"/>
        <v>108102.719380658</v>
      </c>
      <c r="BV3764">
        <f t="shared" si="233"/>
        <v>175565.293821762</v>
      </c>
      <c r="BW3764" s="9">
        <v>3759</v>
      </c>
      <c r="BX3764">
        <f t="shared" si="234"/>
        <v>0</v>
      </c>
      <c r="BY3764">
        <f t="shared" si="235"/>
        <v>1</v>
      </c>
    </row>
    <row r="3765" spans="1:77">
      <c r="A3765" s="33">
        <v>3760</v>
      </c>
      <c r="BP3765" s="27">
        <v>0.765835605990075</v>
      </c>
      <c r="BQ3765" s="27">
        <v>15779.2030592501</v>
      </c>
      <c r="BR3765" s="27">
        <v>1.31285156894923</v>
      </c>
      <c r="BS3765" s="27">
        <v>33904.9205266574</v>
      </c>
      <c r="BU3765">
        <f t="shared" si="232"/>
        <v>99096.1378392611</v>
      </c>
      <c r="BV3765">
        <f t="shared" si="233"/>
        <v>163022.814815727</v>
      </c>
      <c r="BW3765" s="9">
        <v>3760</v>
      </c>
      <c r="BX3765">
        <f t="shared" si="234"/>
        <v>0</v>
      </c>
      <c r="BY3765">
        <f t="shared" si="235"/>
        <v>1</v>
      </c>
    </row>
    <row r="3766" spans="1:77">
      <c r="A3766" s="33">
        <v>3761</v>
      </c>
      <c r="BP3766" s="27">
        <v>0.788511395382083</v>
      </c>
      <c r="BQ3766" s="27">
        <v>17202.9424624039</v>
      </c>
      <c r="BR3766" s="27">
        <v>1.38762051392133</v>
      </c>
      <c r="BS3766" s="27">
        <v>36777.890942334</v>
      </c>
      <c r="BU3766">
        <f t="shared" si="232"/>
        <v>101073.766844909</v>
      </c>
      <c r="BV3766">
        <f t="shared" si="233"/>
        <v>171365.186145866</v>
      </c>
      <c r="BW3766" s="9">
        <v>3761</v>
      </c>
      <c r="BX3766">
        <f t="shared" si="234"/>
        <v>0</v>
      </c>
      <c r="BY3766">
        <f t="shared" si="235"/>
        <v>1</v>
      </c>
    </row>
    <row r="3767" spans="1:77">
      <c r="A3767" s="33">
        <v>3762</v>
      </c>
      <c r="BP3767" s="27">
        <v>0.829556174873232</v>
      </c>
      <c r="BQ3767" s="27">
        <v>15810.3741186138</v>
      </c>
      <c r="BR3767" s="27">
        <v>1.45978567746284</v>
      </c>
      <c r="BS3767" s="27">
        <v>35058.2365978118</v>
      </c>
      <c r="BU3767">
        <f t="shared" si="232"/>
        <v>108623.052112371</v>
      </c>
      <c r="BV3767">
        <f t="shared" si="233"/>
        <v>183909.615021614</v>
      </c>
      <c r="BW3767" s="9">
        <v>3762</v>
      </c>
      <c r="BX3767">
        <f t="shared" si="234"/>
        <v>0</v>
      </c>
      <c r="BY3767">
        <f t="shared" si="235"/>
        <v>1</v>
      </c>
    </row>
    <row r="3768" spans="1:77">
      <c r="A3768" s="33">
        <v>3763</v>
      </c>
      <c r="BP3768" s="27">
        <v>0.799555425345645</v>
      </c>
      <c r="BQ3768" s="27">
        <v>12560.5055563595</v>
      </c>
      <c r="BR3768" s="27">
        <v>1.3584875676394</v>
      </c>
      <c r="BS3768" s="27">
        <v>29983.1068807033</v>
      </c>
      <c r="BU3768">
        <f t="shared" si="232"/>
        <v>107372.808245487</v>
      </c>
      <c r="BV3768">
        <f t="shared" si="233"/>
        <v>173790.028265207</v>
      </c>
      <c r="BW3768" s="9">
        <v>3763</v>
      </c>
      <c r="BX3768">
        <f t="shared" si="234"/>
        <v>0</v>
      </c>
      <c r="BY3768">
        <f t="shared" si="235"/>
        <v>1</v>
      </c>
    </row>
    <row r="3769" spans="1:77">
      <c r="A3769" s="33">
        <v>3764</v>
      </c>
      <c r="BP3769" s="27">
        <v>0.842282025885415</v>
      </c>
      <c r="BQ3769" s="27">
        <v>18511.1004985234</v>
      </c>
      <c r="BR3769" s="27">
        <v>1.44765743408859</v>
      </c>
      <c r="BS3769" s="27">
        <v>39681.5697494646</v>
      </c>
      <c r="BU3769">
        <f t="shared" si="232"/>
        <v>107831.203384289</v>
      </c>
      <c r="BV3769">
        <f t="shared" si="233"/>
        <v>177467.045363824</v>
      </c>
      <c r="BW3769" s="9">
        <v>3764</v>
      </c>
      <c r="BX3769">
        <f t="shared" si="234"/>
        <v>0</v>
      </c>
      <c r="BY3769">
        <f t="shared" si="235"/>
        <v>1</v>
      </c>
    </row>
    <row r="3770" spans="1:77">
      <c r="A3770" s="33">
        <v>3765</v>
      </c>
      <c r="BP3770" s="27">
        <v>0.773546455668897</v>
      </c>
      <c r="BQ3770" s="27">
        <v>11628.345993913</v>
      </c>
      <c r="BR3770" s="27">
        <v>1.31768365153591</v>
      </c>
      <c r="BS3770" s="27">
        <v>30025.3666767955</v>
      </c>
      <c r="BU3770">
        <f t="shared" si="232"/>
        <v>104403.622356422</v>
      </c>
      <c r="BV3770">
        <f t="shared" si="233"/>
        <v>167627.181053591</v>
      </c>
      <c r="BW3770" s="9">
        <v>3765</v>
      </c>
      <c r="BX3770">
        <f t="shared" si="234"/>
        <v>0</v>
      </c>
      <c r="BY3770">
        <f t="shared" si="235"/>
        <v>1</v>
      </c>
    </row>
    <row r="3771" spans="1:77">
      <c r="A3771" s="33">
        <v>3766</v>
      </c>
      <c r="BP3771" s="27">
        <v>0.774713371259679</v>
      </c>
      <c r="BQ3771" s="27">
        <v>15250.2660696038</v>
      </c>
      <c r="BR3771" s="27">
        <v>1.30283222489917</v>
      </c>
      <c r="BS3771" s="27">
        <v>33041.9235590002</v>
      </c>
      <c r="BU3771">
        <f t="shared" si="232"/>
        <v>100956.739619348</v>
      </c>
      <c r="BV3771">
        <f t="shared" si="233"/>
        <v>162382.910175876</v>
      </c>
      <c r="BW3771" s="9">
        <v>3766</v>
      </c>
      <c r="BX3771">
        <f t="shared" si="234"/>
        <v>0</v>
      </c>
      <c r="BY3771">
        <f t="shared" si="235"/>
        <v>1</v>
      </c>
    </row>
    <row r="3772" spans="1:77">
      <c r="A3772" s="33">
        <v>3767</v>
      </c>
      <c r="BP3772" s="27">
        <v>0.813628702017465</v>
      </c>
      <c r="BQ3772" s="27">
        <v>12965.171963342</v>
      </c>
      <c r="BR3772" s="27">
        <v>1.40616836964709</v>
      </c>
      <c r="BS3772" s="27">
        <v>30742.9004391233</v>
      </c>
      <c r="BU3772">
        <f t="shared" si="232"/>
        <v>109079.133339278</v>
      </c>
      <c r="BV3772">
        <f t="shared" si="233"/>
        <v>180182.35500794</v>
      </c>
      <c r="BW3772" s="9">
        <v>3767</v>
      </c>
      <c r="BX3772">
        <f t="shared" si="234"/>
        <v>0</v>
      </c>
      <c r="BY3772">
        <f t="shared" si="235"/>
        <v>1</v>
      </c>
    </row>
    <row r="3773" spans="1:77">
      <c r="A3773" s="33">
        <v>3768</v>
      </c>
      <c r="BP3773" s="27">
        <v>0.784894729606536</v>
      </c>
      <c r="BQ3773" s="27">
        <v>16203.9803357395</v>
      </c>
      <c r="BR3773" s="27">
        <v>1.29261746766044</v>
      </c>
      <c r="BS3773" s="27">
        <v>37959.5312715021</v>
      </c>
      <c r="BU3773">
        <f t="shared" si="232"/>
        <v>101530.229105241</v>
      </c>
      <c r="BV3773">
        <f t="shared" si="233"/>
        <v>155933.088877563</v>
      </c>
      <c r="BW3773" s="9">
        <v>3768</v>
      </c>
      <c r="BX3773">
        <f t="shared" si="234"/>
        <v>0</v>
      </c>
      <c r="BY3773">
        <f t="shared" si="235"/>
        <v>1</v>
      </c>
    </row>
    <row r="3774" spans="1:77">
      <c r="A3774" s="33">
        <v>3769</v>
      </c>
      <c r="BP3774" s="27">
        <v>0.828023630598131</v>
      </c>
      <c r="BQ3774" s="27">
        <v>14826.8680533408</v>
      </c>
      <c r="BR3774" s="27">
        <v>1.42032922635014</v>
      </c>
      <c r="BS3774" s="27">
        <v>35422.5201673178</v>
      </c>
      <c r="BU3774">
        <f t="shared" si="232"/>
        <v>109376.676536379</v>
      </c>
      <c r="BV3774">
        <f t="shared" si="233"/>
        <v>177626.863785203</v>
      </c>
      <c r="BW3774" s="9">
        <v>3769</v>
      </c>
      <c r="BX3774">
        <f t="shared" si="234"/>
        <v>0</v>
      </c>
      <c r="BY3774">
        <f t="shared" si="235"/>
        <v>1</v>
      </c>
    </row>
    <row r="3775" spans="1:77">
      <c r="A3775" s="33">
        <v>3770</v>
      </c>
      <c r="BP3775" s="27">
        <v>0.749830574919044</v>
      </c>
      <c r="BQ3775" s="27">
        <v>11355.2286870719</v>
      </c>
      <c r="BR3775" s="27">
        <v>1.28588929677459</v>
      </c>
      <c r="BS3775" s="27">
        <v>33587.3441437314</v>
      </c>
      <c r="BU3775">
        <f t="shared" si="232"/>
        <v>101119.357550785</v>
      </c>
      <c r="BV3775">
        <f t="shared" si="233"/>
        <v>159296.050372458</v>
      </c>
      <c r="BW3775" s="9">
        <v>3770</v>
      </c>
      <c r="BX3775">
        <f t="shared" si="234"/>
        <v>0</v>
      </c>
      <c r="BY3775">
        <f t="shared" si="235"/>
        <v>1</v>
      </c>
    </row>
    <row r="3776" spans="1:77">
      <c r="A3776" s="33">
        <v>3771</v>
      </c>
      <c r="BP3776" s="27">
        <v>0.827657749970444</v>
      </c>
      <c r="BQ3776" s="27">
        <v>11938.2506675606</v>
      </c>
      <c r="BR3776" s="27">
        <v>1.43066084824926</v>
      </c>
      <c r="BS3776" s="27">
        <v>30411.7968353335</v>
      </c>
      <c r="BU3776">
        <f t="shared" si="232"/>
        <v>112210.411828006</v>
      </c>
      <c r="BV3776">
        <f t="shared" si="233"/>
        <v>184187.330402055</v>
      </c>
      <c r="BW3776" s="9">
        <v>3771</v>
      </c>
      <c r="BX3776">
        <f t="shared" si="234"/>
        <v>0</v>
      </c>
      <c r="BY3776">
        <f t="shared" si="235"/>
        <v>1</v>
      </c>
    </row>
    <row r="3777" spans="1:77">
      <c r="A3777" s="33">
        <v>3772</v>
      </c>
      <c r="BP3777" s="27">
        <v>0.823311820547876</v>
      </c>
      <c r="BQ3777" s="27">
        <v>15897.6297507983</v>
      </c>
      <c r="BR3777" s="27">
        <v>1.4025305957371</v>
      </c>
      <c r="BS3777" s="27">
        <v>35734.2322639472</v>
      </c>
      <c r="BU3777">
        <f t="shared" si="232"/>
        <v>107599.143331383</v>
      </c>
      <c r="BV3777">
        <f t="shared" si="233"/>
        <v>174645.357096618</v>
      </c>
      <c r="BW3777" s="9">
        <v>3772</v>
      </c>
      <c r="BX3777">
        <f t="shared" si="234"/>
        <v>0</v>
      </c>
      <c r="BY3777">
        <f t="shared" si="235"/>
        <v>1</v>
      </c>
    </row>
    <row r="3778" spans="1:77">
      <c r="A3778" s="33">
        <v>3773</v>
      </c>
      <c r="BP3778" s="27">
        <v>0.816969888839539</v>
      </c>
      <c r="BQ3778" s="27">
        <v>16652.8730488077</v>
      </c>
      <c r="BR3778" s="27">
        <v>1.39172225086183</v>
      </c>
      <c r="BS3778" s="27">
        <v>39130.1165990623</v>
      </c>
      <c r="BU3778">
        <f t="shared" si="232"/>
        <v>105892.610277123</v>
      </c>
      <c r="BV3778">
        <f t="shared" si="233"/>
        <v>169628.221030213</v>
      </c>
      <c r="BW3778" s="9">
        <v>3773</v>
      </c>
      <c r="BX3778">
        <f t="shared" si="234"/>
        <v>0</v>
      </c>
      <c r="BY3778">
        <f t="shared" si="235"/>
        <v>1</v>
      </c>
    </row>
    <row r="3779" spans="1:77">
      <c r="A3779" s="33">
        <v>3774</v>
      </c>
      <c r="BP3779" s="27">
        <v>0.793654326599178</v>
      </c>
      <c r="BQ3779" s="27">
        <v>16391.6032113925</v>
      </c>
      <c r="BR3779" s="27">
        <v>1.3367526195635</v>
      </c>
      <c r="BS3779" s="27">
        <v>37909.7755403602</v>
      </c>
      <c r="BU3779">
        <f t="shared" si="232"/>
        <v>102656.545778484</v>
      </c>
      <c r="BV3779">
        <f t="shared" si="233"/>
        <v>162603.117394164</v>
      </c>
      <c r="BW3779" s="9">
        <v>3774</v>
      </c>
      <c r="BX3779">
        <f t="shared" si="234"/>
        <v>0</v>
      </c>
      <c r="BY3779">
        <f t="shared" si="235"/>
        <v>1</v>
      </c>
    </row>
    <row r="3780" spans="1:77">
      <c r="A3780" s="33">
        <v>3775</v>
      </c>
      <c r="BP3780" s="27">
        <v>0.810787676541671</v>
      </c>
      <c r="BQ3780" s="27">
        <v>18156.0694501885</v>
      </c>
      <c r="BR3780" s="27">
        <v>1.38435786631231</v>
      </c>
      <c r="BS3780" s="27">
        <v>42826.4115204739</v>
      </c>
      <c r="BU3780">
        <f t="shared" si="232"/>
        <v>103462.082031062</v>
      </c>
      <c r="BV3780">
        <f t="shared" si="233"/>
        <v>164827.268426372</v>
      </c>
      <c r="BW3780" s="9">
        <v>3775</v>
      </c>
      <c r="BX3780">
        <f t="shared" si="234"/>
        <v>0</v>
      </c>
      <c r="BY3780">
        <f t="shared" si="235"/>
        <v>1</v>
      </c>
    </row>
    <row r="3781" spans="1:77">
      <c r="A3781" s="33">
        <v>3776</v>
      </c>
      <c r="BP3781" s="27">
        <v>0.843852370063954</v>
      </c>
      <c r="BQ3781" s="27">
        <v>11898.6806353577</v>
      </c>
      <c r="BR3781" s="27">
        <v>1.44084737273022</v>
      </c>
      <c r="BS3781" s="27">
        <v>33986.7444667146</v>
      </c>
      <c r="BU3781">
        <f t="shared" si="232"/>
        <v>114679.174874235</v>
      </c>
      <c r="BV3781">
        <f t="shared" si="233"/>
        <v>182140.361442818</v>
      </c>
      <c r="BW3781" s="9">
        <v>3776</v>
      </c>
      <c r="BX3781">
        <f t="shared" si="234"/>
        <v>0</v>
      </c>
      <c r="BY3781">
        <f t="shared" si="235"/>
        <v>1</v>
      </c>
    </row>
    <row r="3782" spans="1:77">
      <c r="A3782" s="33">
        <v>3777</v>
      </c>
      <c r="BP3782" s="27">
        <v>0.797110722915275</v>
      </c>
      <c r="BQ3782" s="27">
        <v>12898.691904389</v>
      </c>
      <c r="BR3782" s="27">
        <v>1.40851338057178</v>
      </c>
      <c r="BS3782" s="27">
        <v>32739.9493152414</v>
      </c>
      <c r="BU3782">
        <f t="shared" si="232"/>
        <v>106667.916532902</v>
      </c>
      <c r="BV3782">
        <f t="shared" si="233"/>
        <v>178537.057770525</v>
      </c>
      <c r="BW3782" s="9">
        <v>3777</v>
      </c>
      <c r="BX3782">
        <f t="shared" si="234"/>
        <v>0</v>
      </c>
      <c r="BY3782">
        <f t="shared" si="235"/>
        <v>1</v>
      </c>
    </row>
    <row r="3783" spans="1:77">
      <c r="A3783" s="33">
        <v>3778</v>
      </c>
      <c r="BP3783" s="27">
        <v>0.804070046338976</v>
      </c>
      <c r="BQ3783" s="27">
        <v>12778.6575933408</v>
      </c>
      <c r="BR3783" s="27">
        <v>1.38654205066791</v>
      </c>
      <c r="BS3783" s="27">
        <v>31038.8186843023</v>
      </c>
      <c r="BU3783">
        <f t="shared" ref="BU3783:BU3846" si="236">BP3783*$BV$1-BQ3783</f>
        <v>107831.849357506</v>
      </c>
      <c r="BV3783">
        <f t="shared" ref="BV3783:BV3846" si="237">BR3783*$BV$1-BS3783</f>
        <v>176942.488915883</v>
      </c>
      <c r="BW3783" s="9">
        <v>3778</v>
      </c>
      <c r="BX3783">
        <f t="shared" ref="BX3783:BX3846" si="238">IF(BU3783=MAX($BU3783:$BV3783),1,0)</f>
        <v>0</v>
      </c>
      <c r="BY3783">
        <f t="shared" ref="BY3783:BY3846" si="239">IF(BV3783=MAX($BU3783:$BV3783),1,0)</f>
        <v>1</v>
      </c>
    </row>
    <row r="3784" spans="1:77">
      <c r="A3784" s="33">
        <v>3779</v>
      </c>
      <c r="BP3784" s="27">
        <v>0.826268862907846</v>
      </c>
      <c r="BQ3784" s="27">
        <v>14136.6199256629</v>
      </c>
      <c r="BR3784" s="27">
        <v>1.43139213035772</v>
      </c>
      <c r="BS3784" s="27">
        <v>37145.4950007201</v>
      </c>
      <c r="BU3784">
        <f t="shared" si="236"/>
        <v>109803.709510514</v>
      </c>
      <c r="BV3784">
        <f t="shared" si="237"/>
        <v>177563.324552938</v>
      </c>
      <c r="BW3784" s="9">
        <v>3779</v>
      </c>
      <c r="BX3784">
        <f t="shared" si="238"/>
        <v>0</v>
      </c>
      <c r="BY3784">
        <f t="shared" si="239"/>
        <v>1</v>
      </c>
    </row>
    <row r="3785" spans="1:77">
      <c r="A3785" s="33">
        <v>3780</v>
      </c>
      <c r="BP3785" s="27">
        <v>0.787155509589647</v>
      </c>
      <c r="BQ3785" s="27">
        <v>13485.1849987821</v>
      </c>
      <c r="BR3785" s="27">
        <v>1.32426725332367</v>
      </c>
      <c r="BS3785" s="27">
        <v>36125.4206136646</v>
      </c>
      <c r="BU3785">
        <f t="shared" si="236"/>
        <v>104588.141439665</v>
      </c>
      <c r="BV3785">
        <f t="shared" si="237"/>
        <v>162514.667384886</v>
      </c>
      <c r="BW3785" s="9">
        <v>3780</v>
      </c>
      <c r="BX3785">
        <f t="shared" si="238"/>
        <v>0</v>
      </c>
      <c r="BY3785">
        <f t="shared" si="239"/>
        <v>1</v>
      </c>
    </row>
    <row r="3786" spans="1:77">
      <c r="A3786" s="33">
        <v>3781</v>
      </c>
      <c r="BP3786" s="27">
        <v>0.849419264294738</v>
      </c>
      <c r="BQ3786" s="27">
        <v>12296.8270695063</v>
      </c>
      <c r="BR3786" s="27">
        <v>1.46015267364569</v>
      </c>
      <c r="BS3786" s="27">
        <v>28963.5379006273</v>
      </c>
      <c r="BU3786">
        <f t="shared" si="236"/>
        <v>115116.062574704</v>
      </c>
      <c r="BV3786">
        <f t="shared" si="237"/>
        <v>190059.363146226</v>
      </c>
      <c r="BW3786" s="9">
        <v>3781</v>
      </c>
      <c r="BX3786">
        <f t="shared" si="238"/>
        <v>0</v>
      </c>
      <c r="BY3786">
        <f t="shared" si="239"/>
        <v>1</v>
      </c>
    </row>
    <row r="3787" spans="1:77">
      <c r="A3787" s="33">
        <v>3782</v>
      </c>
      <c r="BP3787" s="27">
        <v>0.761203767101148</v>
      </c>
      <c r="BQ3787" s="27">
        <v>11722.0851192037</v>
      </c>
      <c r="BR3787" s="27">
        <v>1.27477616026162</v>
      </c>
      <c r="BS3787" s="27">
        <v>33687.7429706555</v>
      </c>
      <c r="BU3787">
        <f t="shared" si="236"/>
        <v>102458.479945968</v>
      </c>
      <c r="BV3787">
        <f t="shared" si="237"/>
        <v>157528.681068587</v>
      </c>
      <c r="BW3787" s="9">
        <v>3782</v>
      </c>
      <c r="BX3787">
        <f t="shared" si="238"/>
        <v>0</v>
      </c>
      <c r="BY3787">
        <f t="shared" si="239"/>
        <v>1</v>
      </c>
    </row>
    <row r="3788" spans="1:77">
      <c r="A3788" s="33">
        <v>3783</v>
      </c>
      <c r="BP3788" s="27">
        <v>0.814368591877683</v>
      </c>
      <c r="BQ3788" s="27">
        <v>13021.0837794854</v>
      </c>
      <c r="BR3788" s="27">
        <v>1.40456810058201</v>
      </c>
      <c r="BS3788" s="27">
        <v>31616.3467118711</v>
      </c>
      <c r="BU3788">
        <f t="shared" si="236"/>
        <v>109134.205002167</v>
      </c>
      <c r="BV3788">
        <f t="shared" si="237"/>
        <v>179068.86837543</v>
      </c>
      <c r="BW3788" s="9">
        <v>3783</v>
      </c>
      <c r="BX3788">
        <f t="shared" si="238"/>
        <v>0</v>
      </c>
      <c r="BY3788">
        <f t="shared" si="239"/>
        <v>1</v>
      </c>
    </row>
    <row r="3789" spans="1:77">
      <c r="A3789" s="33">
        <v>3784</v>
      </c>
      <c r="BP3789" s="27">
        <v>0.839931189071472</v>
      </c>
      <c r="BQ3789" s="27">
        <v>15888.8769634753</v>
      </c>
      <c r="BR3789" s="27">
        <v>1.44426689870589</v>
      </c>
      <c r="BS3789" s="27">
        <v>34779.7752282931</v>
      </c>
      <c r="BU3789">
        <f t="shared" si="236"/>
        <v>110100.801397245</v>
      </c>
      <c r="BV3789">
        <f t="shared" si="237"/>
        <v>181860.25957759</v>
      </c>
      <c r="BW3789" s="9">
        <v>3784</v>
      </c>
      <c r="BX3789">
        <f t="shared" si="238"/>
        <v>0</v>
      </c>
      <c r="BY3789">
        <f t="shared" si="239"/>
        <v>1</v>
      </c>
    </row>
    <row r="3790" spans="1:77">
      <c r="A3790" s="33">
        <v>3785</v>
      </c>
      <c r="BP3790" s="27">
        <v>0.815141550330968</v>
      </c>
      <c r="BQ3790" s="27">
        <v>14266.9826757491</v>
      </c>
      <c r="BR3790" s="27">
        <v>1.3819336655104</v>
      </c>
      <c r="BS3790" s="27">
        <v>37602.7802335913</v>
      </c>
      <c r="BU3790">
        <f t="shared" si="236"/>
        <v>108004.249873896</v>
      </c>
      <c r="BV3790">
        <f t="shared" si="237"/>
        <v>169687.269592969</v>
      </c>
      <c r="BW3790" s="9">
        <v>3785</v>
      </c>
      <c r="BX3790">
        <f t="shared" si="238"/>
        <v>0</v>
      </c>
      <c r="BY3790">
        <f t="shared" si="239"/>
        <v>1</v>
      </c>
    </row>
    <row r="3791" spans="1:77">
      <c r="A3791" s="33">
        <v>3786</v>
      </c>
      <c r="BP3791" s="27">
        <v>0.831449930490414</v>
      </c>
      <c r="BQ3791" s="27">
        <v>13278.4612297555</v>
      </c>
      <c r="BR3791" s="27">
        <v>1.43290775965059</v>
      </c>
      <c r="BS3791" s="27">
        <v>33300.7451740008</v>
      </c>
      <c r="BU3791">
        <f t="shared" si="236"/>
        <v>111439.028343807</v>
      </c>
      <c r="BV3791">
        <f t="shared" si="237"/>
        <v>181635.418773587</v>
      </c>
      <c r="BW3791" s="9">
        <v>3786</v>
      </c>
      <c r="BX3791">
        <f t="shared" si="238"/>
        <v>0</v>
      </c>
      <c r="BY3791">
        <f t="shared" si="239"/>
        <v>1</v>
      </c>
    </row>
    <row r="3792" spans="1:77">
      <c r="A3792" s="33">
        <v>3787</v>
      </c>
      <c r="BP3792" s="27">
        <v>0.859967726992816</v>
      </c>
      <c r="BQ3792" s="27">
        <v>12071.022288974</v>
      </c>
      <c r="BR3792" s="27">
        <v>1.46838657571032</v>
      </c>
      <c r="BS3792" s="27">
        <v>33010.1492477216</v>
      </c>
      <c r="BU3792">
        <f t="shared" si="236"/>
        <v>116924.136759948</v>
      </c>
      <c r="BV3792">
        <f t="shared" si="237"/>
        <v>187247.837108827</v>
      </c>
      <c r="BW3792" s="9">
        <v>3787</v>
      </c>
      <c r="BX3792">
        <f t="shared" si="238"/>
        <v>0</v>
      </c>
      <c r="BY3792">
        <f t="shared" si="239"/>
        <v>1</v>
      </c>
    </row>
    <row r="3793" spans="1:77">
      <c r="A3793" s="33">
        <v>3788</v>
      </c>
      <c r="BP3793" s="27">
        <v>0.788495647412647</v>
      </c>
      <c r="BQ3793" s="27">
        <v>18414.9405473319</v>
      </c>
      <c r="BR3793" s="27">
        <v>1.36753894561137</v>
      </c>
      <c r="BS3793" s="27">
        <v>41632.2964392294</v>
      </c>
      <c r="BU3793">
        <f t="shared" si="236"/>
        <v>99859.4065645651</v>
      </c>
      <c r="BV3793">
        <f t="shared" si="237"/>
        <v>163498.545402476</v>
      </c>
      <c r="BW3793" s="9">
        <v>3788</v>
      </c>
      <c r="BX3793">
        <f t="shared" si="238"/>
        <v>0</v>
      </c>
      <c r="BY3793">
        <f t="shared" si="239"/>
        <v>1</v>
      </c>
    </row>
    <row r="3794" spans="1:77">
      <c r="A3794" s="33">
        <v>3789</v>
      </c>
      <c r="BP3794" s="27">
        <v>0.824475702166964</v>
      </c>
      <c r="BQ3794" s="27">
        <v>16500.4010809877</v>
      </c>
      <c r="BR3794" s="27">
        <v>1.42053436094935</v>
      </c>
      <c r="BS3794" s="27">
        <v>42214.2719104295</v>
      </c>
      <c r="BU3794">
        <f t="shared" si="236"/>
        <v>107170.954244057</v>
      </c>
      <c r="BV3794">
        <f t="shared" si="237"/>
        <v>170865.882231973</v>
      </c>
      <c r="BW3794" s="9">
        <v>3789</v>
      </c>
      <c r="BX3794">
        <f t="shared" si="238"/>
        <v>0</v>
      </c>
      <c r="BY3794">
        <f t="shared" si="239"/>
        <v>1</v>
      </c>
    </row>
    <row r="3795" spans="1:77">
      <c r="A3795" s="33">
        <v>3790</v>
      </c>
      <c r="BP3795" s="27">
        <v>0.832293125522141</v>
      </c>
      <c r="BQ3795" s="27">
        <v>21146.0115365627</v>
      </c>
      <c r="BR3795" s="27">
        <v>1.39797010278034</v>
      </c>
      <c r="BS3795" s="27">
        <v>38737.9623648867</v>
      </c>
      <c r="BU3795">
        <f t="shared" si="236"/>
        <v>103697.957291758</v>
      </c>
      <c r="BV3795">
        <f t="shared" si="237"/>
        <v>170957.553052164</v>
      </c>
      <c r="BW3795" s="9">
        <v>3790</v>
      </c>
      <c r="BX3795">
        <f t="shared" si="238"/>
        <v>0</v>
      </c>
      <c r="BY3795">
        <f t="shared" si="239"/>
        <v>1</v>
      </c>
    </row>
    <row r="3796" spans="1:77">
      <c r="A3796" s="33">
        <v>3791</v>
      </c>
      <c r="BP3796" s="27">
        <v>0.794515419536257</v>
      </c>
      <c r="BQ3796" s="27">
        <v>14401.3347385913</v>
      </c>
      <c r="BR3796" s="27">
        <v>1.35777472675807</v>
      </c>
      <c r="BS3796" s="27">
        <v>34583.1403377441</v>
      </c>
      <c r="BU3796">
        <f t="shared" si="236"/>
        <v>104775.978191847</v>
      </c>
      <c r="BV3796">
        <f t="shared" si="237"/>
        <v>169083.068675967</v>
      </c>
      <c r="BW3796" s="9">
        <v>3791</v>
      </c>
      <c r="BX3796">
        <f t="shared" si="238"/>
        <v>0</v>
      </c>
      <c r="BY3796">
        <f t="shared" si="239"/>
        <v>1</v>
      </c>
    </row>
    <row r="3797" spans="1:77">
      <c r="A3797" s="33">
        <v>3792</v>
      </c>
      <c r="BP3797" s="27">
        <v>0.770904793044703</v>
      </c>
      <c r="BQ3797" s="27">
        <v>11346.8411181542</v>
      </c>
      <c r="BR3797" s="27">
        <v>1.30201109362207</v>
      </c>
      <c r="BS3797" s="27">
        <v>28770.5281008615</v>
      </c>
      <c r="BU3797">
        <f t="shared" si="236"/>
        <v>104288.877838551</v>
      </c>
      <c r="BV3797">
        <f t="shared" si="237"/>
        <v>166531.135942449</v>
      </c>
      <c r="BW3797" s="9">
        <v>3792</v>
      </c>
      <c r="BX3797">
        <f t="shared" si="238"/>
        <v>0</v>
      </c>
      <c r="BY3797">
        <f t="shared" si="239"/>
        <v>1</v>
      </c>
    </row>
    <row r="3798" spans="1:77">
      <c r="A3798" s="33">
        <v>3793</v>
      </c>
      <c r="BP3798" s="27">
        <v>0.828563659378508</v>
      </c>
      <c r="BQ3798" s="27">
        <v>24576.2043244847</v>
      </c>
      <c r="BR3798" s="27">
        <v>1.4347180778973</v>
      </c>
      <c r="BS3798" s="27">
        <v>44552.6036324523</v>
      </c>
      <c r="BU3798">
        <f t="shared" si="236"/>
        <v>99708.3445822915</v>
      </c>
      <c r="BV3798">
        <f t="shared" si="237"/>
        <v>170655.108052143</v>
      </c>
      <c r="BW3798" s="9">
        <v>3793</v>
      </c>
      <c r="BX3798">
        <f t="shared" si="238"/>
        <v>0</v>
      </c>
      <c r="BY3798">
        <f t="shared" si="239"/>
        <v>1</v>
      </c>
    </row>
    <row r="3799" spans="1:77">
      <c r="A3799" s="33">
        <v>3794</v>
      </c>
      <c r="BP3799" s="27">
        <v>0.782777730262556</v>
      </c>
      <c r="BQ3799" s="27">
        <v>13901.5709714376</v>
      </c>
      <c r="BR3799" s="27">
        <v>1.33367571323969</v>
      </c>
      <c r="BS3799" s="27">
        <v>32056.430230419</v>
      </c>
      <c r="BU3799">
        <f t="shared" si="236"/>
        <v>103515.088567946</v>
      </c>
      <c r="BV3799">
        <f t="shared" si="237"/>
        <v>167994.926755534</v>
      </c>
      <c r="BW3799" s="9">
        <v>3794</v>
      </c>
      <c r="BX3799">
        <f t="shared" si="238"/>
        <v>0</v>
      </c>
      <c r="BY3799">
        <f t="shared" si="239"/>
        <v>1</v>
      </c>
    </row>
    <row r="3800" spans="1:77">
      <c r="A3800" s="33">
        <v>3795</v>
      </c>
      <c r="BP3800" s="27">
        <v>0.789090702907154</v>
      </c>
      <c r="BQ3800" s="27">
        <v>16165.2607179666</v>
      </c>
      <c r="BR3800" s="27">
        <v>1.3574799738761</v>
      </c>
      <c r="BS3800" s="27">
        <v>33842.176817372</v>
      </c>
      <c r="BU3800">
        <f t="shared" si="236"/>
        <v>102198.344718106</v>
      </c>
      <c r="BV3800">
        <f t="shared" si="237"/>
        <v>169779.819264043</v>
      </c>
      <c r="BW3800" s="9">
        <v>3795</v>
      </c>
      <c r="BX3800">
        <f t="shared" si="238"/>
        <v>0</v>
      </c>
      <c r="BY3800">
        <f t="shared" si="239"/>
        <v>1</v>
      </c>
    </row>
    <row r="3801" spans="1:77">
      <c r="A3801" s="33">
        <v>3796</v>
      </c>
      <c r="BP3801" s="27">
        <v>0.802936020187276</v>
      </c>
      <c r="BQ3801" s="27">
        <v>14669.8960882229</v>
      </c>
      <c r="BR3801" s="27">
        <v>1.39912012942998</v>
      </c>
      <c r="BS3801" s="27">
        <v>36805.8386831718</v>
      </c>
      <c r="BU3801">
        <f t="shared" si="236"/>
        <v>105770.506939868</v>
      </c>
      <c r="BV3801">
        <f t="shared" si="237"/>
        <v>173062.180731325</v>
      </c>
      <c r="BW3801" s="9">
        <v>3796</v>
      </c>
      <c r="BX3801">
        <f t="shared" si="238"/>
        <v>0</v>
      </c>
      <c r="BY3801">
        <f t="shared" si="239"/>
        <v>1</v>
      </c>
    </row>
    <row r="3802" spans="1:77">
      <c r="A3802" s="33">
        <v>3797</v>
      </c>
      <c r="BP3802" s="27">
        <v>0.829883372382951</v>
      </c>
      <c r="BQ3802" s="27">
        <v>11797.7319056038</v>
      </c>
      <c r="BR3802" s="27">
        <v>1.40026895654967</v>
      </c>
      <c r="BS3802" s="27">
        <v>29521.4913082808</v>
      </c>
      <c r="BU3802">
        <f t="shared" si="236"/>
        <v>112684.773951839</v>
      </c>
      <c r="BV3802">
        <f t="shared" si="237"/>
        <v>180518.85217417</v>
      </c>
      <c r="BW3802" s="9">
        <v>3797</v>
      </c>
      <c r="BX3802">
        <f t="shared" si="238"/>
        <v>0</v>
      </c>
      <c r="BY3802">
        <f t="shared" si="239"/>
        <v>1</v>
      </c>
    </row>
    <row r="3803" spans="1:77">
      <c r="A3803" s="33">
        <v>3798</v>
      </c>
      <c r="BP3803" s="27">
        <v>0.819156734177102</v>
      </c>
      <c r="BQ3803" s="27">
        <v>15649.8588053746</v>
      </c>
      <c r="BR3803" s="27">
        <v>1.38278945687164</v>
      </c>
      <c r="BS3803" s="27">
        <v>39985.4620788748</v>
      </c>
      <c r="BU3803">
        <f t="shared" si="236"/>
        <v>107223.651321191</v>
      </c>
      <c r="BV3803">
        <f t="shared" si="237"/>
        <v>167432.956451871</v>
      </c>
      <c r="BW3803" s="9">
        <v>3798</v>
      </c>
      <c r="BX3803">
        <f t="shared" si="238"/>
        <v>0</v>
      </c>
      <c r="BY3803">
        <f t="shared" si="239"/>
        <v>1</v>
      </c>
    </row>
    <row r="3804" spans="1:77">
      <c r="A3804" s="33">
        <v>3799</v>
      </c>
      <c r="BP3804" s="27">
        <v>0.780036293558992</v>
      </c>
      <c r="BQ3804" s="27">
        <v>13951.4242842269</v>
      </c>
      <c r="BR3804" s="27">
        <v>1.30811929118783</v>
      </c>
      <c r="BS3804" s="27">
        <v>38389.7750474127</v>
      </c>
      <c r="BU3804">
        <f t="shared" si="236"/>
        <v>103054.019749622</v>
      </c>
      <c r="BV3804">
        <f t="shared" si="237"/>
        <v>157828.118630761</v>
      </c>
      <c r="BW3804" s="9">
        <v>3799</v>
      </c>
      <c r="BX3804">
        <f t="shared" si="238"/>
        <v>0</v>
      </c>
      <c r="BY3804">
        <f t="shared" si="239"/>
        <v>1</v>
      </c>
    </row>
    <row r="3805" spans="1:77">
      <c r="A3805" s="33">
        <v>3800</v>
      </c>
      <c r="BP3805" s="27">
        <v>0.76905682264227</v>
      </c>
      <c r="BQ3805" s="27">
        <v>14919.4678865877</v>
      </c>
      <c r="BR3805" s="27">
        <v>1.30131547457397</v>
      </c>
      <c r="BS3805" s="27">
        <v>32768.6508957701</v>
      </c>
      <c r="BU3805">
        <f t="shared" si="236"/>
        <v>100439.055509753</v>
      </c>
      <c r="BV3805">
        <f t="shared" si="237"/>
        <v>162428.670290325</v>
      </c>
      <c r="BW3805" s="9">
        <v>3800</v>
      </c>
      <c r="BX3805">
        <f t="shared" si="238"/>
        <v>0</v>
      </c>
      <c r="BY3805">
        <f t="shared" si="239"/>
        <v>1</v>
      </c>
    </row>
    <row r="3806" spans="1:77">
      <c r="A3806" s="33">
        <v>3801</v>
      </c>
      <c r="BP3806" s="27">
        <v>0.823210474016475</v>
      </c>
      <c r="BQ3806" s="27">
        <v>18481.6138528526</v>
      </c>
      <c r="BR3806" s="27">
        <v>1.43277811836213</v>
      </c>
      <c r="BS3806" s="27">
        <v>37493.8902341054</v>
      </c>
      <c r="BU3806">
        <f t="shared" si="236"/>
        <v>104999.957249619</v>
      </c>
      <c r="BV3806">
        <f t="shared" si="237"/>
        <v>177422.827520213</v>
      </c>
      <c r="BW3806" s="9">
        <v>3801</v>
      </c>
      <c r="BX3806">
        <f t="shared" si="238"/>
        <v>0</v>
      </c>
      <c r="BY3806">
        <f t="shared" si="239"/>
        <v>1</v>
      </c>
    </row>
    <row r="3807" spans="1:77">
      <c r="A3807" s="33">
        <v>3802</v>
      </c>
      <c r="BP3807" s="27">
        <v>0.797207231606105</v>
      </c>
      <c r="BQ3807" s="27">
        <v>11648.279166062</v>
      </c>
      <c r="BR3807" s="27">
        <v>1.37304780902765</v>
      </c>
      <c r="BS3807" s="27">
        <v>28414.4358708167</v>
      </c>
      <c r="BU3807">
        <f t="shared" si="236"/>
        <v>107932.805574854</v>
      </c>
      <c r="BV3807">
        <f t="shared" si="237"/>
        <v>177542.73548333</v>
      </c>
      <c r="BW3807" s="9">
        <v>3802</v>
      </c>
      <c r="BX3807">
        <f t="shared" si="238"/>
        <v>0</v>
      </c>
      <c r="BY3807">
        <f t="shared" si="239"/>
        <v>1</v>
      </c>
    </row>
    <row r="3808" spans="1:77">
      <c r="A3808" s="33">
        <v>3803</v>
      </c>
      <c r="BP3808" s="27">
        <v>0.834986032809041</v>
      </c>
      <c r="BQ3808" s="27">
        <v>15259.624126981</v>
      </c>
      <c r="BR3808" s="27">
        <v>1.43567371458532</v>
      </c>
      <c r="BS3808" s="27">
        <v>35924.2197656791</v>
      </c>
      <c r="BU3808">
        <f t="shared" si="236"/>
        <v>109988.280794375</v>
      </c>
      <c r="BV3808">
        <f t="shared" si="237"/>
        <v>179426.837422119</v>
      </c>
      <c r="BW3808" s="9">
        <v>3803</v>
      </c>
      <c r="BX3808">
        <f t="shared" si="238"/>
        <v>0</v>
      </c>
      <c r="BY3808">
        <f t="shared" si="239"/>
        <v>1</v>
      </c>
    </row>
    <row r="3809" spans="1:77">
      <c r="A3809" s="33">
        <v>3804</v>
      </c>
      <c r="BP3809" s="27">
        <v>0.811495284341901</v>
      </c>
      <c r="BQ3809" s="27">
        <v>20462.9118475922</v>
      </c>
      <c r="BR3809" s="27">
        <v>1.39309061798982</v>
      </c>
      <c r="BS3809" s="27">
        <v>44235.5557792711</v>
      </c>
      <c r="BU3809">
        <f t="shared" si="236"/>
        <v>101261.380803693</v>
      </c>
      <c r="BV3809">
        <f t="shared" si="237"/>
        <v>164728.036919202</v>
      </c>
      <c r="BW3809" s="9">
        <v>3804</v>
      </c>
      <c r="BX3809">
        <f t="shared" si="238"/>
        <v>0</v>
      </c>
      <c r="BY3809">
        <f t="shared" si="239"/>
        <v>1</v>
      </c>
    </row>
    <row r="3810" spans="1:77">
      <c r="A3810" s="33">
        <v>3805</v>
      </c>
      <c r="BP3810" s="27">
        <v>0.803048972236238</v>
      </c>
      <c r="BQ3810" s="27">
        <v>14056.147077163</v>
      </c>
      <c r="BR3810" s="27">
        <v>1.38312026928768</v>
      </c>
      <c r="BS3810" s="27">
        <v>33294.2486917161</v>
      </c>
      <c r="BU3810">
        <f t="shared" si="236"/>
        <v>106401.198758273</v>
      </c>
      <c r="BV3810">
        <f t="shared" si="237"/>
        <v>174173.791701436</v>
      </c>
      <c r="BW3810" s="9">
        <v>3805</v>
      </c>
      <c r="BX3810">
        <f t="shared" si="238"/>
        <v>0</v>
      </c>
      <c r="BY3810">
        <f t="shared" si="239"/>
        <v>1</v>
      </c>
    </row>
    <row r="3811" spans="1:77">
      <c r="A3811" s="33">
        <v>3806</v>
      </c>
      <c r="BP3811" s="27">
        <v>0.821072831242419</v>
      </c>
      <c r="BQ3811" s="27">
        <v>18436.2866658718</v>
      </c>
      <c r="BR3811" s="27">
        <v>1.41912308969045</v>
      </c>
      <c r="BS3811" s="27">
        <v>40831.8876828064</v>
      </c>
      <c r="BU3811">
        <f t="shared" si="236"/>
        <v>104724.638020491</v>
      </c>
      <c r="BV3811">
        <f t="shared" si="237"/>
        <v>172036.575770761</v>
      </c>
      <c r="BW3811" s="9">
        <v>3806</v>
      </c>
      <c r="BX3811">
        <f t="shared" si="238"/>
        <v>0</v>
      </c>
      <c r="BY3811">
        <f t="shared" si="239"/>
        <v>1</v>
      </c>
    </row>
    <row r="3812" spans="1:77">
      <c r="A3812" s="33">
        <v>3807</v>
      </c>
      <c r="BP3812" s="27">
        <v>0.754716320677083</v>
      </c>
      <c r="BQ3812" s="27">
        <v>18531.7463891455</v>
      </c>
      <c r="BR3812" s="27">
        <v>1.28071997818954</v>
      </c>
      <c r="BS3812" s="27">
        <v>39025.2556177988</v>
      </c>
      <c r="BU3812">
        <f t="shared" si="236"/>
        <v>94675.701712417</v>
      </c>
      <c r="BV3812">
        <f t="shared" si="237"/>
        <v>153082.741110632</v>
      </c>
      <c r="BW3812" s="9">
        <v>3807</v>
      </c>
      <c r="BX3812">
        <f t="shared" si="238"/>
        <v>0</v>
      </c>
      <c r="BY3812">
        <f t="shared" si="239"/>
        <v>1</v>
      </c>
    </row>
    <row r="3813" spans="1:77">
      <c r="A3813" s="33">
        <v>3808</v>
      </c>
      <c r="BP3813" s="27">
        <v>0.783252184483534</v>
      </c>
      <c r="BQ3813" s="27">
        <v>21811.1786137585</v>
      </c>
      <c r="BR3813" s="27">
        <v>1.34316916249338</v>
      </c>
      <c r="BS3813" s="27">
        <v>43482.8496777958</v>
      </c>
      <c r="BU3813">
        <f t="shared" si="236"/>
        <v>95676.6490587717</v>
      </c>
      <c r="BV3813">
        <f t="shared" si="237"/>
        <v>157992.524696212</v>
      </c>
      <c r="BW3813" s="9">
        <v>3808</v>
      </c>
      <c r="BX3813">
        <f t="shared" si="238"/>
        <v>0</v>
      </c>
      <c r="BY3813">
        <f t="shared" si="239"/>
        <v>1</v>
      </c>
    </row>
    <row r="3814" spans="1:77">
      <c r="A3814" s="33">
        <v>3809</v>
      </c>
      <c r="BP3814" s="27">
        <v>0.844771935833964</v>
      </c>
      <c r="BQ3814" s="27">
        <v>14740.4321813355</v>
      </c>
      <c r="BR3814" s="27">
        <v>1.4485252644568</v>
      </c>
      <c r="BS3814" s="27">
        <v>38365.8192459746</v>
      </c>
      <c r="BU3814">
        <f t="shared" si="236"/>
        <v>111975.358193759</v>
      </c>
      <c r="BV3814">
        <f t="shared" si="237"/>
        <v>178912.970422546</v>
      </c>
      <c r="BW3814" s="9">
        <v>3809</v>
      </c>
      <c r="BX3814">
        <f t="shared" si="238"/>
        <v>0</v>
      </c>
      <c r="BY3814">
        <f t="shared" si="239"/>
        <v>1</v>
      </c>
    </row>
    <row r="3815" spans="1:77">
      <c r="A3815" s="33">
        <v>3810</v>
      </c>
      <c r="BP3815" s="27">
        <v>0.82990618466971</v>
      </c>
      <c r="BQ3815" s="27">
        <v>10726.4794005435</v>
      </c>
      <c r="BR3815" s="27">
        <v>1.45866077062906</v>
      </c>
      <c r="BS3815" s="27">
        <v>28126.8917478146</v>
      </c>
      <c r="BU3815">
        <f t="shared" si="236"/>
        <v>113759.448299913</v>
      </c>
      <c r="BV3815">
        <f t="shared" si="237"/>
        <v>190672.223846544</v>
      </c>
      <c r="BW3815" s="9">
        <v>3810</v>
      </c>
      <c r="BX3815">
        <f t="shared" si="238"/>
        <v>0</v>
      </c>
      <c r="BY3815">
        <f t="shared" si="239"/>
        <v>1</v>
      </c>
    </row>
    <row r="3816" spans="1:77">
      <c r="A3816" s="33">
        <v>3811</v>
      </c>
      <c r="BP3816" s="27">
        <v>0.759619842952262</v>
      </c>
      <c r="BQ3816" s="27">
        <v>19475.820765925</v>
      </c>
      <c r="BR3816" s="27">
        <v>1.29249353672959</v>
      </c>
      <c r="BS3816" s="27">
        <v>38885.2615973967</v>
      </c>
      <c r="BU3816">
        <f t="shared" si="236"/>
        <v>94467.1556769143</v>
      </c>
      <c r="BV3816">
        <f t="shared" si="237"/>
        <v>154988.768912042</v>
      </c>
      <c r="BW3816" s="9">
        <v>3811</v>
      </c>
      <c r="BX3816">
        <f t="shared" si="238"/>
        <v>0</v>
      </c>
      <c r="BY3816">
        <f t="shared" si="239"/>
        <v>1</v>
      </c>
    </row>
    <row r="3817" spans="1:77">
      <c r="A3817" s="33">
        <v>3812</v>
      </c>
      <c r="BP3817" s="27">
        <v>0.830513419398296</v>
      </c>
      <c r="BQ3817" s="27">
        <v>14176.0940774446</v>
      </c>
      <c r="BR3817" s="27">
        <v>1.42969399261866</v>
      </c>
      <c r="BS3817" s="27">
        <v>36849.0819056706</v>
      </c>
      <c r="BU3817">
        <f t="shared" si="236"/>
        <v>110400.9188323</v>
      </c>
      <c r="BV3817">
        <f t="shared" si="237"/>
        <v>177605.016987129</v>
      </c>
      <c r="BW3817" s="9">
        <v>3812</v>
      </c>
      <c r="BX3817">
        <f t="shared" si="238"/>
        <v>0</v>
      </c>
      <c r="BY3817">
        <f t="shared" si="239"/>
        <v>1</v>
      </c>
    </row>
    <row r="3818" spans="1:77">
      <c r="A3818" s="33">
        <v>3813</v>
      </c>
      <c r="BP3818" s="27">
        <v>0.814966085662772</v>
      </c>
      <c r="BQ3818" s="27">
        <v>11640.1054628186</v>
      </c>
      <c r="BR3818" s="27">
        <v>1.41585552679797</v>
      </c>
      <c r="BS3818" s="27">
        <v>34573.5739823252</v>
      </c>
      <c r="BU3818">
        <f t="shared" si="236"/>
        <v>110604.807386597</v>
      </c>
      <c r="BV3818">
        <f t="shared" si="237"/>
        <v>177804.75503737</v>
      </c>
      <c r="BW3818" s="9">
        <v>3813</v>
      </c>
      <c r="BX3818">
        <f t="shared" si="238"/>
        <v>0</v>
      </c>
      <c r="BY3818">
        <f t="shared" si="239"/>
        <v>1</v>
      </c>
    </row>
    <row r="3819" spans="1:77">
      <c r="A3819" s="33">
        <v>3814</v>
      </c>
      <c r="BP3819" s="27">
        <v>0.761745960826341</v>
      </c>
      <c r="BQ3819" s="27">
        <v>13128.6438585686</v>
      </c>
      <c r="BR3819" s="27">
        <v>1.28788089919967</v>
      </c>
      <c r="BS3819" s="27">
        <v>29796.6617808263</v>
      </c>
      <c r="BU3819">
        <f t="shared" si="236"/>
        <v>101133.250265383</v>
      </c>
      <c r="BV3819">
        <f t="shared" si="237"/>
        <v>163385.473099124</v>
      </c>
      <c r="BW3819" s="9">
        <v>3814</v>
      </c>
      <c r="BX3819">
        <f t="shared" si="238"/>
        <v>0</v>
      </c>
      <c r="BY3819">
        <f t="shared" si="239"/>
        <v>1</v>
      </c>
    </row>
    <row r="3820" spans="1:77">
      <c r="A3820" s="33">
        <v>3815</v>
      </c>
      <c r="BP3820" s="27">
        <v>0.756306174741505</v>
      </c>
      <c r="BQ3820" s="27">
        <v>14708.0425660252</v>
      </c>
      <c r="BR3820" s="27">
        <v>1.27847016262601</v>
      </c>
      <c r="BS3820" s="27">
        <v>31924.3804619824</v>
      </c>
      <c r="BU3820">
        <f t="shared" si="236"/>
        <v>98737.8836452005</v>
      </c>
      <c r="BV3820">
        <f t="shared" si="237"/>
        <v>159846.143931919</v>
      </c>
      <c r="BW3820" s="9">
        <v>3815</v>
      </c>
      <c r="BX3820">
        <f t="shared" si="238"/>
        <v>0</v>
      </c>
      <c r="BY3820">
        <f t="shared" si="239"/>
        <v>1</v>
      </c>
    </row>
    <row r="3821" spans="1:77">
      <c r="A3821" s="33">
        <v>3816</v>
      </c>
      <c r="BP3821" s="27">
        <v>0.8065345920988</v>
      </c>
      <c r="BQ3821" s="27">
        <v>13082.7141684168</v>
      </c>
      <c r="BR3821" s="27">
        <v>1.40574733218904</v>
      </c>
      <c r="BS3821" s="27">
        <v>35858.1880641339</v>
      </c>
      <c r="BU3821">
        <f t="shared" si="236"/>
        <v>107897.474646403</v>
      </c>
      <c r="BV3821">
        <f t="shared" si="237"/>
        <v>175003.911764223</v>
      </c>
      <c r="BW3821" s="9">
        <v>3816</v>
      </c>
      <c r="BX3821">
        <f t="shared" si="238"/>
        <v>0</v>
      </c>
      <c r="BY3821">
        <f t="shared" si="239"/>
        <v>1</v>
      </c>
    </row>
    <row r="3822" spans="1:77">
      <c r="A3822" s="33">
        <v>3817</v>
      </c>
      <c r="BP3822" s="27">
        <v>0.905930320283165</v>
      </c>
      <c r="BQ3822" s="27">
        <v>12238.8467639982</v>
      </c>
      <c r="BR3822" s="27">
        <v>1.5862176030117</v>
      </c>
      <c r="BS3822" s="27">
        <v>31100.161376753</v>
      </c>
      <c r="BU3822">
        <f t="shared" si="236"/>
        <v>123650.701278477</v>
      </c>
      <c r="BV3822">
        <f t="shared" si="237"/>
        <v>206832.479075003</v>
      </c>
      <c r="BW3822" s="9">
        <v>3817</v>
      </c>
      <c r="BX3822">
        <f t="shared" si="238"/>
        <v>0</v>
      </c>
      <c r="BY3822">
        <f t="shared" si="239"/>
        <v>1</v>
      </c>
    </row>
    <row r="3823" spans="1:77">
      <c r="A3823" s="33">
        <v>3818</v>
      </c>
      <c r="BP3823" s="27">
        <v>0.795834222983082</v>
      </c>
      <c r="BQ3823" s="27">
        <v>11238.5520081975</v>
      </c>
      <c r="BR3823" s="27">
        <v>1.37249290517511</v>
      </c>
      <c r="BS3823" s="27">
        <v>32592.3666231402</v>
      </c>
      <c r="BU3823">
        <f t="shared" si="236"/>
        <v>108136.581439265</v>
      </c>
      <c r="BV3823">
        <f t="shared" si="237"/>
        <v>173281.569153126</v>
      </c>
      <c r="BW3823" s="9">
        <v>3818</v>
      </c>
      <c r="BX3823">
        <f t="shared" si="238"/>
        <v>0</v>
      </c>
      <c r="BY3823">
        <f t="shared" si="239"/>
        <v>1</v>
      </c>
    </row>
    <row r="3824" spans="1:77">
      <c r="A3824" s="33">
        <v>3819</v>
      </c>
      <c r="BP3824" s="27">
        <v>0.827311676229883</v>
      </c>
      <c r="BQ3824" s="27">
        <v>13928.4735169583</v>
      </c>
      <c r="BR3824" s="27">
        <v>1.44157000373543</v>
      </c>
      <c r="BS3824" s="27">
        <v>34951.7262740875</v>
      </c>
      <c r="BU3824">
        <f t="shared" si="236"/>
        <v>110168.277917524</v>
      </c>
      <c r="BV3824">
        <f t="shared" si="237"/>
        <v>181283.774286227</v>
      </c>
      <c r="BW3824" s="9">
        <v>3819</v>
      </c>
      <c r="BX3824">
        <f t="shared" si="238"/>
        <v>0</v>
      </c>
      <c r="BY3824">
        <f t="shared" si="239"/>
        <v>1</v>
      </c>
    </row>
    <row r="3825" spans="1:77">
      <c r="A3825" s="33">
        <v>3820</v>
      </c>
      <c r="BP3825" s="27">
        <v>0.846968543447579</v>
      </c>
      <c r="BQ3825" s="27">
        <v>11257.2024656167</v>
      </c>
      <c r="BR3825" s="27">
        <v>1.44316285506385</v>
      </c>
      <c r="BS3825" s="27">
        <v>29157.9080056986</v>
      </c>
      <c r="BU3825">
        <f t="shared" si="236"/>
        <v>115788.07905152</v>
      </c>
      <c r="BV3825">
        <f t="shared" si="237"/>
        <v>187316.520253879</v>
      </c>
      <c r="BW3825" s="9">
        <v>3820</v>
      </c>
      <c r="BX3825">
        <f t="shared" si="238"/>
        <v>0</v>
      </c>
      <c r="BY3825">
        <f t="shared" si="239"/>
        <v>1</v>
      </c>
    </row>
    <row r="3826" spans="1:77">
      <c r="A3826" s="33">
        <v>3821</v>
      </c>
      <c r="BP3826" s="27">
        <v>0.839705558213652</v>
      </c>
      <c r="BQ3826" s="27">
        <v>12374.121027549</v>
      </c>
      <c r="BR3826" s="27">
        <v>1.41903480173416</v>
      </c>
      <c r="BS3826" s="27">
        <v>30542.9880347191</v>
      </c>
      <c r="BU3826">
        <f t="shared" si="236"/>
        <v>113581.712704499</v>
      </c>
      <c r="BV3826">
        <f t="shared" si="237"/>
        <v>182312.232225405</v>
      </c>
      <c r="BW3826" s="9">
        <v>3821</v>
      </c>
      <c r="BX3826">
        <f t="shared" si="238"/>
        <v>0</v>
      </c>
      <c r="BY3826">
        <f t="shared" si="239"/>
        <v>1</v>
      </c>
    </row>
    <row r="3827" spans="1:77">
      <c r="A3827" s="33">
        <v>3822</v>
      </c>
      <c r="BP3827" s="27">
        <v>0.781332794613779</v>
      </c>
      <c r="BQ3827" s="27">
        <v>18423.9636035069</v>
      </c>
      <c r="BR3827" s="27">
        <v>1.32272983441749</v>
      </c>
      <c r="BS3827" s="27">
        <v>36275.6867252353</v>
      </c>
      <c r="BU3827">
        <f t="shared" si="236"/>
        <v>98775.9555885599</v>
      </c>
      <c r="BV3827">
        <f t="shared" si="237"/>
        <v>162133.788437389</v>
      </c>
      <c r="BW3827" s="9">
        <v>3822</v>
      </c>
      <c r="BX3827">
        <f t="shared" si="238"/>
        <v>0</v>
      </c>
      <c r="BY3827">
        <f t="shared" si="239"/>
        <v>1</v>
      </c>
    </row>
    <row r="3828" spans="1:77">
      <c r="A3828" s="33">
        <v>3823</v>
      </c>
      <c r="BP3828" s="27">
        <v>0.831976107753665</v>
      </c>
      <c r="BQ3828" s="27">
        <v>13234.7178527832</v>
      </c>
      <c r="BR3828" s="27">
        <v>1.4216784483658</v>
      </c>
      <c r="BS3828" s="27">
        <v>36477.6286905738</v>
      </c>
      <c r="BU3828">
        <f t="shared" si="236"/>
        <v>111561.698310267</v>
      </c>
      <c r="BV3828">
        <f t="shared" si="237"/>
        <v>176774.138564296</v>
      </c>
      <c r="BW3828" s="9">
        <v>3823</v>
      </c>
      <c r="BX3828">
        <f t="shared" si="238"/>
        <v>0</v>
      </c>
      <c r="BY3828">
        <f t="shared" si="239"/>
        <v>1</v>
      </c>
    </row>
    <row r="3829" spans="1:77">
      <c r="A3829" s="33">
        <v>3824</v>
      </c>
      <c r="BP3829" s="27">
        <v>0.778615819927152</v>
      </c>
      <c r="BQ3829" s="27">
        <v>16503.7961001568</v>
      </c>
      <c r="BR3829" s="27">
        <v>1.31427789061311</v>
      </c>
      <c r="BS3829" s="27">
        <v>43810.9989876743</v>
      </c>
      <c r="BU3829">
        <f t="shared" si="236"/>
        <v>100288.576888916</v>
      </c>
      <c r="BV3829">
        <f t="shared" si="237"/>
        <v>153330.684604292</v>
      </c>
      <c r="BW3829" s="9">
        <v>3824</v>
      </c>
      <c r="BX3829">
        <f t="shared" si="238"/>
        <v>0</v>
      </c>
      <c r="BY3829">
        <f t="shared" si="239"/>
        <v>1</v>
      </c>
    </row>
    <row r="3830" spans="1:77">
      <c r="A3830" s="33">
        <v>3825</v>
      </c>
      <c r="BP3830" s="27">
        <v>0.818575045855751</v>
      </c>
      <c r="BQ3830" s="27">
        <v>10261.9619895152</v>
      </c>
      <c r="BR3830" s="27">
        <v>1.43980708283574</v>
      </c>
      <c r="BS3830" s="27">
        <v>30959.4546257828</v>
      </c>
      <c r="BU3830">
        <f t="shared" si="236"/>
        <v>112524.294888847</v>
      </c>
      <c r="BV3830">
        <f t="shared" si="237"/>
        <v>185011.607799578</v>
      </c>
      <c r="BW3830" s="9">
        <v>3825</v>
      </c>
      <c r="BX3830">
        <f t="shared" si="238"/>
        <v>0</v>
      </c>
      <c r="BY3830">
        <f t="shared" si="239"/>
        <v>1</v>
      </c>
    </row>
    <row r="3831" spans="1:77">
      <c r="A3831" s="33">
        <v>3826</v>
      </c>
      <c r="BP3831" s="27">
        <v>0.823178146049254</v>
      </c>
      <c r="BQ3831" s="27">
        <v>13696.4448438682</v>
      </c>
      <c r="BR3831" s="27">
        <v>1.41947976876098</v>
      </c>
      <c r="BS3831" s="27">
        <v>31680.2585009292</v>
      </c>
      <c r="BU3831">
        <f t="shared" si="236"/>
        <v>109780.27706352</v>
      </c>
      <c r="BV3831">
        <f t="shared" si="237"/>
        <v>181241.706813217</v>
      </c>
      <c r="BW3831" s="9">
        <v>3826</v>
      </c>
      <c r="BX3831">
        <f t="shared" si="238"/>
        <v>0</v>
      </c>
      <c r="BY3831">
        <f t="shared" si="239"/>
        <v>1</v>
      </c>
    </row>
    <row r="3832" spans="1:77">
      <c r="A3832" s="33">
        <v>3827</v>
      </c>
      <c r="BP3832" s="27">
        <v>0.840916743653811</v>
      </c>
      <c r="BQ3832" s="27">
        <v>15391.0749678019</v>
      </c>
      <c r="BR3832" s="27">
        <v>1.44870154716207</v>
      </c>
      <c r="BS3832" s="27">
        <v>33591.2377935991</v>
      </c>
      <c r="BU3832">
        <f t="shared" si="236"/>
        <v>110746.43658027</v>
      </c>
      <c r="BV3832">
        <f t="shared" si="237"/>
        <v>183713.994280711</v>
      </c>
      <c r="BW3832" s="9">
        <v>3827</v>
      </c>
      <c r="BX3832">
        <f t="shared" si="238"/>
        <v>0</v>
      </c>
      <c r="BY3832">
        <f t="shared" si="239"/>
        <v>1</v>
      </c>
    </row>
    <row r="3833" spans="1:77">
      <c r="A3833" s="33">
        <v>3828</v>
      </c>
      <c r="BP3833" s="27">
        <v>0.775906128487284</v>
      </c>
      <c r="BQ3833" s="27">
        <v>12025.1575140889</v>
      </c>
      <c r="BR3833" s="27">
        <v>1.34035652393153</v>
      </c>
      <c r="BS3833" s="27">
        <v>30225.7667696648</v>
      </c>
      <c r="BU3833">
        <f t="shared" si="236"/>
        <v>104360.761759004</v>
      </c>
      <c r="BV3833">
        <f t="shared" si="237"/>
        <v>170827.711820065</v>
      </c>
      <c r="BW3833" s="9">
        <v>3828</v>
      </c>
      <c r="BX3833">
        <f t="shared" si="238"/>
        <v>0</v>
      </c>
      <c r="BY3833">
        <f t="shared" si="239"/>
        <v>1</v>
      </c>
    </row>
    <row r="3834" spans="1:77">
      <c r="A3834" s="33">
        <v>3829</v>
      </c>
      <c r="BP3834" s="27">
        <v>0.76830156644438</v>
      </c>
      <c r="BQ3834" s="27">
        <v>17541.060178332</v>
      </c>
      <c r="BR3834" s="27">
        <v>1.31312441902196</v>
      </c>
      <c r="BS3834" s="27">
        <v>39227.4546794069</v>
      </c>
      <c r="BU3834">
        <f t="shared" si="236"/>
        <v>97704.174788325</v>
      </c>
      <c r="BV3834">
        <f t="shared" si="237"/>
        <v>157741.208173886</v>
      </c>
      <c r="BW3834" s="9">
        <v>3829</v>
      </c>
      <c r="BX3834">
        <f t="shared" si="238"/>
        <v>0</v>
      </c>
      <c r="BY3834">
        <f t="shared" si="239"/>
        <v>1</v>
      </c>
    </row>
    <row r="3835" spans="1:77">
      <c r="A3835" s="33">
        <v>3830</v>
      </c>
      <c r="BP3835" s="27">
        <v>0.748792774004739</v>
      </c>
      <c r="BQ3835" s="27">
        <v>18006.6633454326</v>
      </c>
      <c r="BR3835" s="27">
        <v>1.28813863227374</v>
      </c>
      <c r="BS3835" s="27">
        <v>38393.5843416851</v>
      </c>
      <c r="BU3835">
        <f t="shared" si="236"/>
        <v>94312.2527552783</v>
      </c>
      <c r="BV3835">
        <f t="shared" si="237"/>
        <v>154827.210499377</v>
      </c>
      <c r="BW3835" s="9">
        <v>3830</v>
      </c>
      <c r="BX3835">
        <f t="shared" si="238"/>
        <v>0</v>
      </c>
      <c r="BY3835">
        <f t="shared" si="239"/>
        <v>1</v>
      </c>
    </row>
    <row r="3836" spans="1:77">
      <c r="A3836" s="33">
        <v>3831</v>
      </c>
      <c r="BP3836" s="27">
        <v>0.807601954723867</v>
      </c>
      <c r="BQ3836" s="27">
        <v>12908.9642646594</v>
      </c>
      <c r="BR3836" s="27">
        <v>1.39591842284298</v>
      </c>
      <c r="BS3836" s="27">
        <v>31246.7032973178</v>
      </c>
      <c r="BU3836">
        <f t="shared" si="236"/>
        <v>108231.328943921</v>
      </c>
      <c r="BV3836">
        <f t="shared" si="237"/>
        <v>178141.060129129</v>
      </c>
      <c r="BW3836" s="9">
        <v>3831</v>
      </c>
      <c r="BX3836">
        <f t="shared" si="238"/>
        <v>0</v>
      </c>
      <c r="BY3836">
        <f t="shared" si="239"/>
        <v>1</v>
      </c>
    </row>
    <row r="3837" spans="1:77">
      <c r="A3837" s="33">
        <v>3832</v>
      </c>
      <c r="BP3837" s="27">
        <v>0.797845585564172</v>
      </c>
      <c r="BQ3837" s="27">
        <v>15006.1529400083</v>
      </c>
      <c r="BR3837" s="27">
        <v>1.35574131941411</v>
      </c>
      <c r="BS3837" s="27">
        <v>35178.3222551329</v>
      </c>
      <c r="BU3837">
        <f t="shared" si="236"/>
        <v>104670.684894617</v>
      </c>
      <c r="BV3837">
        <f t="shared" si="237"/>
        <v>168182.875656983</v>
      </c>
      <c r="BW3837" s="9">
        <v>3832</v>
      </c>
      <c r="BX3837">
        <f t="shared" si="238"/>
        <v>0</v>
      </c>
      <c r="BY3837">
        <f t="shared" si="239"/>
        <v>1</v>
      </c>
    </row>
    <row r="3838" spans="1:77">
      <c r="A3838" s="33">
        <v>3833</v>
      </c>
      <c r="BP3838" s="27">
        <v>0.69612143662088</v>
      </c>
      <c r="BQ3838" s="27">
        <v>10575.7285255891</v>
      </c>
      <c r="BR3838" s="27">
        <v>1.17151839856946</v>
      </c>
      <c r="BS3838" s="27">
        <v>27566.6449982225</v>
      </c>
      <c r="BU3838">
        <f t="shared" si="236"/>
        <v>93842.4869675428</v>
      </c>
      <c r="BV3838">
        <f t="shared" si="237"/>
        <v>148161.114787197</v>
      </c>
      <c r="BW3838" s="9">
        <v>3833</v>
      </c>
      <c r="BX3838">
        <f t="shared" si="238"/>
        <v>0</v>
      </c>
      <c r="BY3838">
        <f t="shared" si="239"/>
        <v>1</v>
      </c>
    </row>
    <row r="3839" spans="1:77">
      <c r="A3839" s="33">
        <v>3834</v>
      </c>
      <c r="BP3839" s="27">
        <v>0.872967479181136</v>
      </c>
      <c r="BQ3839" s="27">
        <v>21808.5756180449</v>
      </c>
      <c r="BR3839" s="27">
        <v>1.53362898390414</v>
      </c>
      <c r="BS3839" s="27">
        <v>40452.5959185877</v>
      </c>
      <c r="BU3839">
        <f t="shared" si="236"/>
        <v>109136.546259125</v>
      </c>
      <c r="BV3839">
        <f t="shared" si="237"/>
        <v>189591.751667033</v>
      </c>
      <c r="BW3839" s="9">
        <v>3834</v>
      </c>
      <c r="BX3839">
        <f t="shared" si="238"/>
        <v>0</v>
      </c>
      <c r="BY3839">
        <f t="shared" si="239"/>
        <v>1</v>
      </c>
    </row>
    <row r="3840" spans="1:77">
      <c r="A3840" s="33">
        <v>3835</v>
      </c>
      <c r="BP3840" s="27">
        <v>0.826214332760248</v>
      </c>
      <c r="BQ3840" s="27">
        <v>14730.6048362489</v>
      </c>
      <c r="BR3840" s="27">
        <v>1.40413895787514</v>
      </c>
      <c r="BS3840" s="27">
        <v>39089.1214484947</v>
      </c>
      <c r="BU3840">
        <f t="shared" si="236"/>
        <v>109201.545077788</v>
      </c>
      <c r="BV3840">
        <f t="shared" si="237"/>
        <v>171531.722232777</v>
      </c>
      <c r="BW3840" s="9">
        <v>3835</v>
      </c>
      <c r="BX3840">
        <f t="shared" si="238"/>
        <v>0</v>
      </c>
      <c r="BY3840">
        <f t="shared" si="239"/>
        <v>1</v>
      </c>
    </row>
    <row r="3841" spans="1:77">
      <c r="A3841" s="33">
        <v>3836</v>
      </c>
      <c r="BP3841" s="27">
        <v>0.799436304924992</v>
      </c>
      <c r="BQ3841" s="27">
        <v>17678.6563747786</v>
      </c>
      <c r="BR3841" s="27">
        <v>1.32838577358051</v>
      </c>
      <c r="BS3841" s="27">
        <v>40878.2869018157</v>
      </c>
      <c r="BU3841">
        <f t="shared" si="236"/>
        <v>102236.78936397</v>
      </c>
      <c r="BV3841">
        <f t="shared" si="237"/>
        <v>158379.579135261</v>
      </c>
      <c r="BW3841" s="9">
        <v>3836</v>
      </c>
      <c r="BX3841">
        <f t="shared" si="238"/>
        <v>0</v>
      </c>
      <c r="BY3841">
        <f t="shared" si="239"/>
        <v>1</v>
      </c>
    </row>
    <row r="3842" spans="1:77">
      <c r="A3842" s="33">
        <v>3837</v>
      </c>
      <c r="BP3842" s="27">
        <v>0.81914877469932</v>
      </c>
      <c r="BQ3842" s="27">
        <v>10098.8719873203</v>
      </c>
      <c r="BR3842" s="27">
        <v>1.38542473947047</v>
      </c>
      <c r="BS3842" s="27">
        <v>26089.4413431089</v>
      </c>
      <c r="BU3842">
        <f t="shared" si="236"/>
        <v>112773.444217578</v>
      </c>
      <c r="BV3842">
        <f t="shared" si="237"/>
        <v>181724.269577461</v>
      </c>
      <c r="BW3842" s="9">
        <v>3837</v>
      </c>
      <c r="BX3842">
        <f t="shared" si="238"/>
        <v>0</v>
      </c>
      <c r="BY3842">
        <f t="shared" si="239"/>
        <v>1</v>
      </c>
    </row>
    <row r="3843" spans="1:77">
      <c r="A3843" s="33">
        <v>3838</v>
      </c>
      <c r="BP3843" s="27">
        <v>0.809652603399958</v>
      </c>
      <c r="BQ3843" s="27">
        <v>14632.2788972919</v>
      </c>
      <c r="BR3843" s="27">
        <v>1.35368291514443</v>
      </c>
      <c r="BS3843" s="27">
        <v>37215.7206698226</v>
      </c>
      <c r="BU3843">
        <f t="shared" si="236"/>
        <v>106815.611612702</v>
      </c>
      <c r="BV3843">
        <f t="shared" si="237"/>
        <v>165836.716601843</v>
      </c>
      <c r="BW3843" s="9">
        <v>3838</v>
      </c>
      <c r="BX3843">
        <f t="shared" si="238"/>
        <v>0</v>
      </c>
      <c r="BY3843">
        <f t="shared" si="239"/>
        <v>1</v>
      </c>
    </row>
    <row r="3844" spans="1:77">
      <c r="A3844" s="33">
        <v>3839</v>
      </c>
      <c r="BP3844" s="27">
        <v>0.855282530795255</v>
      </c>
      <c r="BQ3844" s="27">
        <v>12856.2630820513</v>
      </c>
      <c r="BR3844" s="27">
        <v>1.44117177013673</v>
      </c>
      <c r="BS3844" s="27">
        <v>29798.9709687828</v>
      </c>
      <c r="BU3844">
        <f t="shared" si="236"/>
        <v>115436.116537237</v>
      </c>
      <c r="BV3844">
        <f t="shared" si="237"/>
        <v>186376.794551727</v>
      </c>
      <c r="BW3844" s="9">
        <v>3839</v>
      </c>
      <c r="BX3844">
        <f t="shared" si="238"/>
        <v>0</v>
      </c>
      <c r="BY3844">
        <f t="shared" si="239"/>
        <v>1</v>
      </c>
    </row>
    <row r="3845" spans="1:77">
      <c r="A3845" s="33">
        <v>3840</v>
      </c>
      <c r="BP3845" s="27">
        <v>0.780240808967606</v>
      </c>
      <c r="BQ3845" s="27">
        <v>25559.7235448087</v>
      </c>
      <c r="BR3845" s="27">
        <v>1.3385192375667</v>
      </c>
      <c r="BS3845" s="27">
        <v>44373.5519166902</v>
      </c>
      <c r="BU3845">
        <f t="shared" si="236"/>
        <v>91476.3978003323</v>
      </c>
      <c r="BV3845">
        <f t="shared" si="237"/>
        <v>156404.333718315</v>
      </c>
      <c r="BW3845" s="9">
        <v>3840</v>
      </c>
      <c r="BX3845">
        <f t="shared" si="238"/>
        <v>0</v>
      </c>
      <c r="BY3845">
        <f t="shared" si="239"/>
        <v>1</v>
      </c>
    </row>
    <row r="3846" spans="1:77">
      <c r="A3846" s="33">
        <v>3841</v>
      </c>
      <c r="BP3846" s="27">
        <v>0.845288576527774</v>
      </c>
      <c r="BQ3846" s="27">
        <v>14782.0928895526</v>
      </c>
      <c r="BR3846" s="27">
        <v>1.43835903288716</v>
      </c>
      <c r="BS3846" s="27">
        <v>33154.8328669431</v>
      </c>
      <c r="BU3846">
        <f t="shared" si="236"/>
        <v>112011.193589613</v>
      </c>
      <c r="BV3846">
        <f t="shared" si="237"/>
        <v>182599.022066131</v>
      </c>
      <c r="BW3846" s="9">
        <v>3841</v>
      </c>
      <c r="BX3846">
        <f t="shared" si="238"/>
        <v>0</v>
      </c>
      <c r="BY3846">
        <f t="shared" si="239"/>
        <v>1</v>
      </c>
    </row>
    <row r="3847" spans="1:77">
      <c r="A3847" s="33">
        <v>3842</v>
      </c>
      <c r="BP3847" s="27">
        <v>0.820872441999241</v>
      </c>
      <c r="BQ3847" s="27">
        <v>12969.477713766</v>
      </c>
      <c r="BR3847" s="27">
        <v>1.38694533893023</v>
      </c>
      <c r="BS3847" s="27">
        <v>31150.6568617489</v>
      </c>
      <c r="BU3847">
        <f t="shared" ref="BU3847:BU3910" si="240">BP3847*$BV$1-BQ3847</f>
        <v>110161.38858612</v>
      </c>
      <c r="BV3847">
        <f t="shared" ref="BV3847:BV3910" si="241">BR3847*$BV$1-BS3847</f>
        <v>176891.143977786</v>
      </c>
      <c r="BW3847" s="9">
        <v>3842</v>
      </c>
      <c r="BX3847">
        <f t="shared" ref="BX3847:BX3910" si="242">IF(BU3847=MAX($BU3847:$BV3847),1,0)</f>
        <v>0</v>
      </c>
      <c r="BY3847">
        <f t="shared" ref="BY3847:BY3910" si="243">IF(BV3847=MAX($BU3847:$BV3847),1,0)</f>
        <v>1</v>
      </c>
    </row>
    <row r="3848" spans="1:77">
      <c r="A3848" s="33">
        <v>3843</v>
      </c>
      <c r="BP3848" s="27">
        <v>0.775940102400103</v>
      </c>
      <c r="BQ3848" s="27">
        <v>10632.12873654</v>
      </c>
      <c r="BR3848" s="27">
        <v>1.33361039558224</v>
      </c>
      <c r="BS3848" s="27">
        <v>27657.9071949219</v>
      </c>
      <c r="BU3848">
        <f t="shared" si="240"/>
        <v>105758.886623475</v>
      </c>
      <c r="BV3848">
        <f t="shared" si="241"/>
        <v>172383.652142414</v>
      </c>
      <c r="BW3848" s="9">
        <v>3843</v>
      </c>
      <c r="BX3848">
        <f t="shared" si="242"/>
        <v>0</v>
      </c>
      <c r="BY3848">
        <f t="shared" si="243"/>
        <v>1</v>
      </c>
    </row>
    <row r="3849" spans="1:77">
      <c r="A3849" s="33">
        <v>3844</v>
      </c>
      <c r="BP3849" s="27">
        <v>0.83822219739735</v>
      </c>
      <c r="BQ3849" s="27">
        <v>11541.0123806018</v>
      </c>
      <c r="BR3849" s="27">
        <v>1.45863224413623</v>
      </c>
      <c r="BS3849" s="27">
        <v>34636.5179426435</v>
      </c>
      <c r="BU3849">
        <f t="shared" si="240"/>
        <v>114192.317229001</v>
      </c>
      <c r="BV3849">
        <f t="shared" si="241"/>
        <v>184158.318677791</v>
      </c>
      <c r="BW3849" s="9">
        <v>3844</v>
      </c>
      <c r="BX3849">
        <f t="shared" si="242"/>
        <v>0</v>
      </c>
      <c r="BY3849">
        <f t="shared" si="243"/>
        <v>1</v>
      </c>
    </row>
    <row r="3850" spans="1:77">
      <c r="A3850" s="33">
        <v>3845</v>
      </c>
      <c r="BP3850" s="27">
        <v>0.79773512905897</v>
      </c>
      <c r="BQ3850" s="27">
        <v>12696.460067354</v>
      </c>
      <c r="BR3850" s="27">
        <v>1.37781564709261</v>
      </c>
      <c r="BS3850" s="27">
        <v>35869.4420727478</v>
      </c>
      <c r="BU3850">
        <f t="shared" si="240"/>
        <v>106963.809291491</v>
      </c>
      <c r="BV3850">
        <f t="shared" si="241"/>
        <v>170802.904991143</v>
      </c>
      <c r="BW3850" s="9">
        <v>3845</v>
      </c>
      <c r="BX3850">
        <f t="shared" si="242"/>
        <v>0</v>
      </c>
      <c r="BY3850">
        <f t="shared" si="243"/>
        <v>1</v>
      </c>
    </row>
    <row r="3851" spans="1:77">
      <c r="A3851" s="33">
        <v>3846</v>
      </c>
      <c r="BP3851" s="27">
        <v>0.829843211803184</v>
      </c>
      <c r="BQ3851" s="27">
        <v>17213.3125924626</v>
      </c>
      <c r="BR3851" s="27">
        <v>1.43161014019328</v>
      </c>
      <c r="BS3851" s="27">
        <v>37402.6436301724</v>
      </c>
      <c r="BU3851">
        <f t="shared" si="240"/>
        <v>107263.169178015</v>
      </c>
      <c r="BV3851">
        <f t="shared" si="241"/>
        <v>177338.87739882</v>
      </c>
      <c r="BW3851" s="9">
        <v>3846</v>
      </c>
      <c r="BX3851">
        <f t="shared" si="242"/>
        <v>0</v>
      </c>
      <c r="BY3851">
        <f t="shared" si="243"/>
        <v>1</v>
      </c>
    </row>
    <row r="3852" spans="1:77">
      <c r="A3852" s="33">
        <v>3847</v>
      </c>
      <c r="BP3852" s="27">
        <v>0.849398213928138</v>
      </c>
      <c r="BQ3852" s="27">
        <v>18565.2712294508</v>
      </c>
      <c r="BR3852" s="27">
        <v>1.45487488848465</v>
      </c>
      <c r="BS3852" s="27">
        <v>37534.9231039346</v>
      </c>
      <c r="BU3852">
        <f t="shared" si="240"/>
        <v>108844.46085977</v>
      </c>
      <c r="BV3852">
        <f t="shared" si="241"/>
        <v>180696.310168763</v>
      </c>
      <c r="BW3852" s="9">
        <v>3847</v>
      </c>
      <c r="BX3852">
        <f t="shared" si="242"/>
        <v>0</v>
      </c>
      <c r="BY3852">
        <f t="shared" si="243"/>
        <v>1</v>
      </c>
    </row>
    <row r="3853" spans="1:77">
      <c r="A3853" s="33">
        <v>3848</v>
      </c>
      <c r="BP3853" s="27">
        <v>0.798940737668141</v>
      </c>
      <c r="BQ3853" s="27">
        <v>18181.2866847873</v>
      </c>
      <c r="BR3853" s="27">
        <v>1.35604789652564</v>
      </c>
      <c r="BS3853" s="27">
        <v>37988.7165279935</v>
      </c>
      <c r="BU3853">
        <f t="shared" si="240"/>
        <v>101659.823965434</v>
      </c>
      <c r="BV3853">
        <f t="shared" si="241"/>
        <v>165418.467950853</v>
      </c>
      <c r="BW3853" s="9">
        <v>3848</v>
      </c>
      <c r="BX3853">
        <f t="shared" si="242"/>
        <v>0</v>
      </c>
      <c r="BY3853">
        <f t="shared" si="243"/>
        <v>1</v>
      </c>
    </row>
    <row r="3854" spans="1:77">
      <c r="A3854" s="33">
        <v>3849</v>
      </c>
      <c r="BP3854" s="27">
        <v>0.79982927779634</v>
      </c>
      <c r="BQ3854" s="27">
        <v>12922.3551589785</v>
      </c>
      <c r="BR3854" s="27">
        <v>1.37702820095693</v>
      </c>
      <c r="BS3854" s="27">
        <v>34906.6008724429</v>
      </c>
      <c r="BU3854">
        <f t="shared" si="240"/>
        <v>107052.036510473</v>
      </c>
      <c r="BV3854">
        <f t="shared" si="241"/>
        <v>171647.629271097</v>
      </c>
      <c r="BW3854" s="9">
        <v>3849</v>
      </c>
      <c r="BX3854">
        <f t="shared" si="242"/>
        <v>0</v>
      </c>
      <c r="BY3854">
        <f t="shared" si="243"/>
        <v>1</v>
      </c>
    </row>
    <row r="3855" spans="1:77">
      <c r="A3855" s="33">
        <v>3850</v>
      </c>
      <c r="BP3855" s="27">
        <v>0.774175841294378</v>
      </c>
      <c r="BQ3855" s="27">
        <v>14065.3096054913</v>
      </c>
      <c r="BR3855" s="27">
        <v>1.30643097953277</v>
      </c>
      <c r="BS3855" s="27">
        <v>33561.6281084373</v>
      </c>
      <c r="BU3855">
        <f t="shared" si="240"/>
        <v>102061.066588665</v>
      </c>
      <c r="BV3855">
        <f t="shared" si="241"/>
        <v>162403.018821479</v>
      </c>
      <c r="BW3855" s="9">
        <v>3850</v>
      </c>
      <c r="BX3855">
        <f t="shared" si="242"/>
        <v>0</v>
      </c>
      <c r="BY3855">
        <f t="shared" si="243"/>
        <v>1</v>
      </c>
    </row>
    <row r="3856" spans="1:77">
      <c r="A3856" s="33">
        <v>3851</v>
      </c>
      <c r="BP3856" s="27">
        <v>0.851821040284325</v>
      </c>
      <c r="BQ3856" s="27">
        <v>12862.5594307076</v>
      </c>
      <c r="BR3856" s="27">
        <v>1.47461298594483</v>
      </c>
      <c r="BS3856" s="27">
        <v>30236.4404378512</v>
      </c>
      <c r="BU3856">
        <f t="shared" si="240"/>
        <v>114910.596611941</v>
      </c>
      <c r="BV3856">
        <f t="shared" si="241"/>
        <v>190955.507453873</v>
      </c>
      <c r="BW3856" s="9">
        <v>3851</v>
      </c>
      <c r="BX3856">
        <f t="shared" si="242"/>
        <v>0</v>
      </c>
      <c r="BY3856">
        <f t="shared" si="243"/>
        <v>1</v>
      </c>
    </row>
    <row r="3857" spans="1:77">
      <c r="A3857" s="33">
        <v>3852</v>
      </c>
      <c r="BP3857" s="27">
        <v>0.792843321554965</v>
      </c>
      <c r="BQ3857" s="27">
        <v>15753.0024186896</v>
      </c>
      <c r="BR3857" s="27">
        <v>1.35441061162124</v>
      </c>
      <c r="BS3857" s="27">
        <v>37175.8030106284</v>
      </c>
      <c r="BU3857">
        <f t="shared" si="240"/>
        <v>103173.495814555</v>
      </c>
      <c r="BV3857">
        <f t="shared" si="241"/>
        <v>165985.788732558</v>
      </c>
      <c r="BW3857" s="9">
        <v>3852</v>
      </c>
      <c r="BX3857">
        <f t="shared" si="242"/>
        <v>0</v>
      </c>
      <c r="BY3857">
        <f t="shared" si="243"/>
        <v>1</v>
      </c>
    </row>
    <row r="3858" spans="1:77">
      <c r="A3858" s="33">
        <v>3853</v>
      </c>
      <c r="BP3858" s="27">
        <v>0.841128304765128</v>
      </c>
      <c r="BQ3858" s="27">
        <v>19626.1324674886</v>
      </c>
      <c r="BR3858" s="27">
        <v>1.4276588813714</v>
      </c>
      <c r="BS3858" s="27">
        <v>40497.1947189321</v>
      </c>
      <c r="BU3858">
        <f t="shared" si="240"/>
        <v>106543.113247281</v>
      </c>
      <c r="BV3858">
        <f t="shared" si="241"/>
        <v>173651.637486777</v>
      </c>
      <c r="BW3858" s="9">
        <v>3853</v>
      </c>
      <c r="BX3858">
        <f t="shared" si="242"/>
        <v>0</v>
      </c>
      <c r="BY3858">
        <f t="shared" si="243"/>
        <v>1</v>
      </c>
    </row>
    <row r="3859" spans="1:77">
      <c r="A3859" s="33">
        <v>3854</v>
      </c>
      <c r="BP3859" s="27">
        <v>0.819525677305867</v>
      </c>
      <c r="BQ3859" s="27">
        <v>13215.7946015838</v>
      </c>
      <c r="BR3859" s="27">
        <v>1.41360460784341</v>
      </c>
      <c r="BS3859" s="27">
        <v>31152.8495695397</v>
      </c>
      <c r="BU3859">
        <f t="shared" si="240"/>
        <v>109713.056994296</v>
      </c>
      <c r="BV3859">
        <f t="shared" si="241"/>
        <v>180887.841606971</v>
      </c>
      <c r="BW3859" s="9">
        <v>3854</v>
      </c>
      <c r="BX3859">
        <f t="shared" si="242"/>
        <v>0</v>
      </c>
      <c r="BY3859">
        <f t="shared" si="243"/>
        <v>1</v>
      </c>
    </row>
    <row r="3860" spans="1:77">
      <c r="A3860" s="33">
        <v>3855</v>
      </c>
      <c r="BP3860" s="27">
        <v>0.828817810341213</v>
      </c>
      <c r="BQ3860" s="27">
        <v>14529.32574797</v>
      </c>
      <c r="BR3860" s="27">
        <v>1.44260075044022</v>
      </c>
      <c r="BS3860" s="27">
        <v>34900.4658778484</v>
      </c>
      <c r="BU3860">
        <f t="shared" si="240"/>
        <v>109793.345803212</v>
      </c>
      <c r="BV3860">
        <f t="shared" si="241"/>
        <v>181489.646688184</v>
      </c>
      <c r="BW3860" s="9">
        <v>3855</v>
      </c>
      <c r="BX3860">
        <f t="shared" si="242"/>
        <v>0</v>
      </c>
      <c r="BY3860">
        <f t="shared" si="243"/>
        <v>1</v>
      </c>
    </row>
    <row r="3861" spans="1:77">
      <c r="A3861" s="33">
        <v>3856</v>
      </c>
      <c r="BP3861" s="27">
        <v>0.781894581230847</v>
      </c>
      <c r="BQ3861" s="27">
        <v>15892.904688266</v>
      </c>
      <c r="BR3861" s="27">
        <v>1.31553890290197</v>
      </c>
      <c r="BS3861" s="27">
        <v>42061.7704238268</v>
      </c>
      <c r="BU3861">
        <f t="shared" si="240"/>
        <v>101391.282496361</v>
      </c>
      <c r="BV3861">
        <f t="shared" si="241"/>
        <v>155269.065011469</v>
      </c>
      <c r="BW3861" s="9">
        <v>3856</v>
      </c>
      <c r="BX3861">
        <f t="shared" si="242"/>
        <v>0</v>
      </c>
      <c r="BY3861">
        <f t="shared" si="243"/>
        <v>1</v>
      </c>
    </row>
    <row r="3862" spans="1:77">
      <c r="A3862" s="33">
        <v>3857</v>
      </c>
      <c r="BP3862" s="27">
        <v>0.781022140915334</v>
      </c>
      <c r="BQ3862" s="27">
        <v>19741.7443304367</v>
      </c>
      <c r="BR3862" s="27">
        <v>1.34370753922858</v>
      </c>
      <c r="BS3862" s="27">
        <v>44674.1375226109</v>
      </c>
      <c r="BU3862">
        <f t="shared" si="240"/>
        <v>97411.5768068634</v>
      </c>
      <c r="BV3862">
        <f t="shared" si="241"/>
        <v>156881.993361676</v>
      </c>
      <c r="BW3862" s="9">
        <v>3857</v>
      </c>
      <c r="BX3862">
        <f t="shared" si="242"/>
        <v>0</v>
      </c>
      <c r="BY3862">
        <f t="shared" si="243"/>
        <v>1</v>
      </c>
    </row>
    <row r="3863" spans="1:77">
      <c r="A3863" s="33">
        <v>3858</v>
      </c>
      <c r="BP3863" s="27">
        <v>0.830003347544709</v>
      </c>
      <c r="BQ3863" s="27">
        <v>15248.4140688897</v>
      </c>
      <c r="BR3863" s="27">
        <v>1.4364047526296</v>
      </c>
      <c r="BS3863" s="27">
        <v>34237.2680427887</v>
      </c>
      <c r="BU3863">
        <f t="shared" si="240"/>
        <v>109252.088062817</v>
      </c>
      <c r="BV3863">
        <f t="shared" si="241"/>
        <v>181223.444851652</v>
      </c>
      <c r="BW3863" s="9">
        <v>3858</v>
      </c>
      <c r="BX3863">
        <f t="shared" si="242"/>
        <v>0</v>
      </c>
      <c r="BY3863">
        <f t="shared" si="243"/>
        <v>1</v>
      </c>
    </row>
    <row r="3864" spans="1:77">
      <c r="A3864" s="33">
        <v>3859</v>
      </c>
      <c r="BP3864" s="27">
        <v>0.806728079654725</v>
      </c>
      <c r="BQ3864" s="27">
        <v>11601.8873341745</v>
      </c>
      <c r="BR3864" s="27">
        <v>1.39163651384886</v>
      </c>
      <c r="BS3864" s="27">
        <v>29302.9323235348</v>
      </c>
      <c r="BU3864">
        <f t="shared" si="240"/>
        <v>109407.324614034</v>
      </c>
      <c r="BV3864">
        <f t="shared" si="241"/>
        <v>179442.544753795</v>
      </c>
      <c r="BW3864" s="9">
        <v>3859</v>
      </c>
      <c r="BX3864">
        <f t="shared" si="242"/>
        <v>0</v>
      </c>
      <c r="BY3864">
        <f t="shared" si="243"/>
        <v>1</v>
      </c>
    </row>
    <row r="3865" spans="1:77">
      <c r="A3865" s="33">
        <v>3860</v>
      </c>
      <c r="BP3865" s="27">
        <v>0.817253463371868</v>
      </c>
      <c r="BQ3865" s="27">
        <v>13984.1554474318</v>
      </c>
      <c r="BR3865" s="27">
        <v>1.42477174801191</v>
      </c>
      <c r="BS3865" s="27">
        <v>34970.9264029481</v>
      </c>
      <c r="BU3865">
        <f t="shared" si="240"/>
        <v>108603.864058348</v>
      </c>
      <c r="BV3865">
        <f t="shared" si="241"/>
        <v>178744.835798838</v>
      </c>
      <c r="BW3865" s="9">
        <v>3860</v>
      </c>
      <c r="BX3865">
        <f t="shared" si="242"/>
        <v>0</v>
      </c>
      <c r="BY3865">
        <f t="shared" si="243"/>
        <v>1</v>
      </c>
    </row>
    <row r="3866" spans="1:77">
      <c r="A3866" s="33">
        <v>3861</v>
      </c>
      <c r="BP3866" s="27">
        <v>0.846767157254357</v>
      </c>
      <c r="BQ3866" s="27">
        <v>12234.4098346674</v>
      </c>
      <c r="BR3866" s="27">
        <v>1.46737346748337</v>
      </c>
      <c r="BS3866" s="27">
        <v>29089.0033124135</v>
      </c>
      <c r="BU3866">
        <f t="shared" si="240"/>
        <v>114780.663753486</v>
      </c>
      <c r="BV3866">
        <f t="shared" si="241"/>
        <v>191017.016810093</v>
      </c>
      <c r="BW3866" s="9">
        <v>3861</v>
      </c>
      <c r="BX3866">
        <f t="shared" si="242"/>
        <v>0</v>
      </c>
      <c r="BY3866">
        <f t="shared" si="243"/>
        <v>1</v>
      </c>
    </row>
    <row r="3867" spans="1:77">
      <c r="A3867" s="33">
        <v>3862</v>
      </c>
      <c r="BP3867" s="27">
        <v>0.831317232103185</v>
      </c>
      <c r="BQ3867" s="27">
        <v>21416.9838098178</v>
      </c>
      <c r="BR3867" s="27">
        <v>1.42017672255633</v>
      </c>
      <c r="BS3867" s="27">
        <v>46568.9166001355</v>
      </c>
      <c r="BU3867">
        <f t="shared" si="240"/>
        <v>103280.60100566</v>
      </c>
      <c r="BV3867">
        <f t="shared" si="241"/>
        <v>166457.591783314</v>
      </c>
      <c r="BW3867" s="9">
        <v>3862</v>
      </c>
      <c r="BX3867">
        <f t="shared" si="242"/>
        <v>0</v>
      </c>
      <c r="BY3867">
        <f t="shared" si="243"/>
        <v>1</v>
      </c>
    </row>
    <row r="3868" spans="1:77">
      <c r="A3868" s="33">
        <v>3863</v>
      </c>
      <c r="BP3868" s="27">
        <v>0.791849419286364</v>
      </c>
      <c r="BQ3868" s="27">
        <v>12135.387394206</v>
      </c>
      <c r="BR3868" s="27">
        <v>1.34634302586397</v>
      </c>
      <c r="BS3868" s="27">
        <v>29226.6385585685</v>
      </c>
      <c r="BU3868">
        <f t="shared" si="240"/>
        <v>106642.025498749</v>
      </c>
      <c r="BV3868">
        <f t="shared" si="241"/>
        <v>172724.815321027</v>
      </c>
      <c r="BW3868" s="9">
        <v>3863</v>
      </c>
      <c r="BX3868">
        <f t="shared" si="242"/>
        <v>0</v>
      </c>
      <c r="BY3868">
        <f t="shared" si="243"/>
        <v>1</v>
      </c>
    </row>
    <row r="3869" spans="1:77">
      <c r="A3869" s="33">
        <v>3864</v>
      </c>
      <c r="BP3869" s="27">
        <v>0.804425512013185</v>
      </c>
      <c r="BQ3869" s="27">
        <v>14835.1335661017</v>
      </c>
      <c r="BR3869" s="27">
        <v>1.38393056119275</v>
      </c>
      <c r="BS3869" s="27">
        <v>36790.6983332047</v>
      </c>
      <c r="BU3869">
        <f t="shared" si="240"/>
        <v>105828.693235876</v>
      </c>
      <c r="BV3869">
        <f t="shared" si="241"/>
        <v>170798.885845708</v>
      </c>
      <c r="BW3869" s="9">
        <v>3864</v>
      </c>
      <c r="BX3869">
        <f t="shared" si="242"/>
        <v>0</v>
      </c>
      <c r="BY3869">
        <f t="shared" si="243"/>
        <v>1</v>
      </c>
    </row>
    <row r="3870" spans="1:77">
      <c r="A3870" s="33">
        <v>3865</v>
      </c>
      <c r="BP3870" s="27">
        <v>0.804265305005936</v>
      </c>
      <c r="BQ3870" s="27">
        <v>17575.700806016</v>
      </c>
      <c r="BR3870" s="27">
        <v>1.34290022109988</v>
      </c>
      <c r="BS3870" s="27">
        <v>42206.5359733741</v>
      </c>
      <c r="BU3870">
        <f t="shared" si="240"/>
        <v>103064.094944874</v>
      </c>
      <c r="BV3870">
        <f t="shared" si="241"/>
        <v>159228.497191608</v>
      </c>
      <c r="BW3870" s="9">
        <v>3865</v>
      </c>
      <c r="BX3870">
        <f t="shared" si="242"/>
        <v>0</v>
      </c>
      <c r="BY3870">
        <f t="shared" si="243"/>
        <v>1</v>
      </c>
    </row>
    <row r="3871" spans="1:77">
      <c r="A3871" s="33">
        <v>3866</v>
      </c>
      <c r="BP3871" s="27">
        <v>0.775695951882062</v>
      </c>
      <c r="BQ3871" s="27">
        <v>15311.8972901681</v>
      </c>
      <c r="BR3871" s="27">
        <v>1.32923256096944</v>
      </c>
      <c r="BS3871" s="27">
        <v>35937.6160286835</v>
      </c>
      <c r="BU3871">
        <f t="shared" si="240"/>
        <v>101042.495492141</v>
      </c>
      <c r="BV3871">
        <f t="shared" si="241"/>
        <v>163447.268116732</v>
      </c>
      <c r="BW3871" s="9">
        <v>3866</v>
      </c>
      <c r="BX3871">
        <f t="shared" si="242"/>
        <v>0</v>
      </c>
      <c r="BY3871">
        <f t="shared" si="243"/>
        <v>1</v>
      </c>
    </row>
    <row r="3872" spans="1:77">
      <c r="A3872" s="33">
        <v>3867</v>
      </c>
      <c r="BP3872" s="27">
        <v>0.759576080459693</v>
      </c>
      <c r="BQ3872" s="27">
        <v>16825.0199814581</v>
      </c>
      <c r="BR3872" s="27">
        <v>1.2976710567509</v>
      </c>
      <c r="BS3872" s="27">
        <v>40814.1381814501</v>
      </c>
      <c r="BU3872">
        <f t="shared" si="240"/>
        <v>97111.3920874959</v>
      </c>
      <c r="BV3872">
        <f t="shared" si="241"/>
        <v>153836.520331184</v>
      </c>
      <c r="BW3872" s="9">
        <v>3867</v>
      </c>
      <c r="BX3872">
        <f t="shared" si="242"/>
        <v>0</v>
      </c>
      <c r="BY3872">
        <f t="shared" si="243"/>
        <v>1</v>
      </c>
    </row>
    <row r="3873" spans="1:77">
      <c r="A3873" s="33">
        <v>3868</v>
      </c>
      <c r="BP3873" s="27">
        <v>0.759426272494123</v>
      </c>
      <c r="BQ3873" s="27">
        <v>11435.8210592141</v>
      </c>
      <c r="BR3873" s="27">
        <v>1.29431203293912</v>
      </c>
      <c r="BS3873" s="27">
        <v>28548.7935076369</v>
      </c>
      <c r="BU3873">
        <f t="shared" si="240"/>
        <v>102478.119814904</v>
      </c>
      <c r="BV3873">
        <f t="shared" si="241"/>
        <v>165598.011433231</v>
      </c>
      <c r="BW3873" s="9">
        <v>3868</v>
      </c>
      <c r="BX3873">
        <f t="shared" si="242"/>
        <v>0</v>
      </c>
      <c r="BY3873">
        <f t="shared" si="243"/>
        <v>1</v>
      </c>
    </row>
    <row r="3874" spans="1:77">
      <c r="A3874" s="33">
        <v>3869</v>
      </c>
      <c r="BP3874" s="27">
        <v>0.821149206069913</v>
      </c>
      <c r="BQ3874" s="27">
        <v>15353.7219408772</v>
      </c>
      <c r="BR3874" s="27">
        <v>1.41007404544818</v>
      </c>
      <c r="BS3874" s="27">
        <v>36887.5690631094</v>
      </c>
      <c r="BU3874">
        <f t="shared" si="240"/>
        <v>107818.65896961</v>
      </c>
      <c r="BV3874">
        <f t="shared" si="241"/>
        <v>174623.537754118</v>
      </c>
      <c r="BW3874" s="9">
        <v>3869</v>
      </c>
      <c r="BX3874">
        <f t="shared" si="242"/>
        <v>0</v>
      </c>
      <c r="BY3874">
        <f t="shared" si="243"/>
        <v>1</v>
      </c>
    </row>
    <row r="3875" spans="1:77">
      <c r="A3875" s="33">
        <v>3870</v>
      </c>
      <c r="BP3875" s="27">
        <v>0.822891597249292</v>
      </c>
      <c r="BQ3875" s="27">
        <v>11184.1481700913</v>
      </c>
      <c r="BR3875" s="27">
        <v>1.41714851464019</v>
      </c>
      <c r="BS3875" s="27">
        <v>28373.5153282028</v>
      </c>
      <c r="BU3875">
        <f t="shared" si="240"/>
        <v>112249.591417302</v>
      </c>
      <c r="BV3875">
        <f t="shared" si="241"/>
        <v>184198.761867826</v>
      </c>
      <c r="BW3875" s="9">
        <v>3870</v>
      </c>
      <c r="BX3875">
        <f t="shared" si="242"/>
        <v>0</v>
      </c>
      <c r="BY3875">
        <f t="shared" si="243"/>
        <v>1</v>
      </c>
    </row>
    <row r="3876" spans="1:77">
      <c r="A3876" s="33">
        <v>3871</v>
      </c>
      <c r="BP3876" s="27">
        <v>0.845205717854047</v>
      </c>
      <c r="BQ3876" s="27">
        <v>17918.2487399916</v>
      </c>
      <c r="BR3876" s="27">
        <v>1.48360138170444</v>
      </c>
      <c r="BS3876" s="27">
        <v>45292.3872176813</v>
      </c>
      <c r="BU3876">
        <f t="shared" si="240"/>
        <v>108862.608938115</v>
      </c>
      <c r="BV3876">
        <f t="shared" si="241"/>
        <v>177247.820037985</v>
      </c>
      <c r="BW3876" s="9">
        <v>3871</v>
      </c>
      <c r="BX3876">
        <f t="shared" si="242"/>
        <v>0</v>
      </c>
      <c r="BY3876">
        <f t="shared" si="243"/>
        <v>1</v>
      </c>
    </row>
    <row r="3877" spans="1:77">
      <c r="A3877" s="33">
        <v>3872</v>
      </c>
      <c r="BP3877" s="27">
        <v>0.785479397650841</v>
      </c>
      <c r="BQ3877" s="27">
        <v>13769.8738819241</v>
      </c>
      <c r="BR3877" s="27">
        <v>1.36250776938496</v>
      </c>
      <c r="BS3877" s="27">
        <v>31371.0833841457</v>
      </c>
      <c r="BU3877">
        <f t="shared" si="240"/>
        <v>104052.035765702</v>
      </c>
      <c r="BV3877">
        <f t="shared" si="241"/>
        <v>173005.082023599</v>
      </c>
      <c r="BW3877" s="9">
        <v>3872</v>
      </c>
      <c r="BX3877">
        <f t="shared" si="242"/>
        <v>0</v>
      </c>
      <c r="BY3877">
        <f t="shared" si="243"/>
        <v>1</v>
      </c>
    </row>
    <row r="3878" spans="1:77">
      <c r="A3878" s="33">
        <v>3873</v>
      </c>
      <c r="BP3878" s="27">
        <v>0.813851941036885</v>
      </c>
      <c r="BQ3878" s="27">
        <v>11965.9333077425</v>
      </c>
      <c r="BR3878" s="27">
        <v>1.38570949765195</v>
      </c>
      <c r="BS3878" s="27">
        <v>35034.8009803194</v>
      </c>
      <c r="BU3878">
        <f t="shared" si="240"/>
        <v>110111.85784779</v>
      </c>
      <c r="BV3878">
        <f t="shared" si="241"/>
        <v>172821.623667474</v>
      </c>
      <c r="BW3878" s="9">
        <v>3873</v>
      </c>
      <c r="BX3878">
        <f t="shared" si="242"/>
        <v>0</v>
      </c>
      <c r="BY3878">
        <f t="shared" si="243"/>
        <v>1</v>
      </c>
    </row>
    <row r="3879" spans="1:77">
      <c r="A3879" s="33">
        <v>3874</v>
      </c>
      <c r="BP3879" s="27">
        <v>0.767755546168096</v>
      </c>
      <c r="BQ3879" s="27">
        <v>17164.4393439474</v>
      </c>
      <c r="BR3879" s="27">
        <v>1.31523428499093</v>
      </c>
      <c r="BS3879" s="27">
        <v>41503.6824808288</v>
      </c>
      <c r="BU3879">
        <f t="shared" si="240"/>
        <v>97998.8925812669</v>
      </c>
      <c r="BV3879">
        <f t="shared" si="241"/>
        <v>155781.460267811</v>
      </c>
      <c r="BW3879" s="9">
        <v>3874</v>
      </c>
      <c r="BX3879">
        <f t="shared" si="242"/>
        <v>0</v>
      </c>
      <c r="BY3879">
        <f t="shared" si="243"/>
        <v>1</v>
      </c>
    </row>
    <row r="3880" spans="1:77">
      <c r="A3880" s="33">
        <v>3875</v>
      </c>
      <c r="BP3880" s="27">
        <v>0.795800003200826</v>
      </c>
      <c r="BQ3880" s="27">
        <v>13926.1106252047</v>
      </c>
      <c r="BR3880" s="27">
        <v>1.38611110966207</v>
      </c>
      <c r="BS3880" s="27">
        <v>31898.903153882</v>
      </c>
      <c r="BU3880">
        <f t="shared" si="240"/>
        <v>105443.889854919</v>
      </c>
      <c r="BV3880">
        <f t="shared" si="241"/>
        <v>176017.763295428</v>
      </c>
      <c r="BW3880" s="9">
        <v>3875</v>
      </c>
      <c r="BX3880">
        <f t="shared" si="242"/>
        <v>0</v>
      </c>
      <c r="BY3880">
        <f t="shared" si="243"/>
        <v>1</v>
      </c>
    </row>
    <row r="3881" spans="1:77">
      <c r="A3881" s="33">
        <v>3876</v>
      </c>
      <c r="BP3881" s="27">
        <v>0.862399259295455</v>
      </c>
      <c r="BQ3881" s="27">
        <v>20184.3115619824</v>
      </c>
      <c r="BR3881" s="27">
        <v>1.52660721028266</v>
      </c>
      <c r="BS3881" s="27">
        <v>40380.715614285</v>
      </c>
      <c r="BU3881">
        <f t="shared" si="240"/>
        <v>109175.577332336</v>
      </c>
      <c r="BV3881">
        <f t="shared" si="241"/>
        <v>188610.365928115</v>
      </c>
      <c r="BW3881" s="9">
        <v>3876</v>
      </c>
      <c r="BX3881">
        <f t="shared" si="242"/>
        <v>0</v>
      </c>
      <c r="BY3881">
        <f t="shared" si="243"/>
        <v>1</v>
      </c>
    </row>
    <row r="3882" spans="1:77">
      <c r="A3882" s="33">
        <v>3877</v>
      </c>
      <c r="BP3882" s="27">
        <v>0.82151863243641</v>
      </c>
      <c r="BQ3882" s="27">
        <v>18881.2661399896</v>
      </c>
      <c r="BR3882" s="27">
        <v>1.38965662660173</v>
      </c>
      <c r="BS3882" s="27">
        <v>37666.7044623636</v>
      </c>
      <c r="BU3882">
        <f t="shared" si="240"/>
        <v>104346.528725472</v>
      </c>
      <c r="BV3882">
        <f t="shared" si="241"/>
        <v>170781.789527896</v>
      </c>
      <c r="BW3882" s="9">
        <v>3877</v>
      </c>
      <c r="BX3882">
        <f t="shared" si="242"/>
        <v>0</v>
      </c>
      <c r="BY3882">
        <f t="shared" si="243"/>
        <v>1</v>
      </c>
    </row>
    <row r="3883" spans="1:77">
      <c r="A3883" s="33">
        <v>3878</v>
      </c>
      <c r="BP3883" s="27">
        <v>0.807603626963049</v>
      </c>
      <c r="BQ3883" s="27">
        <v>13136.5165614389</v>
      </c>
      <c r="BR3883" s="27">
        <v>1.37244924377025</v>
      </c>
      <c r="BS3883" s="27">
        <v>30705.8076681191</v>
      </c>
      <c r="BU3883">
        <f t="shared" si="240"/>
        <v>108004.027483018</v>
      </c>
      <c r="BV3883">
        <f t="shared" si="241"/>
        <v>175161.578897418</v>
      </c>
      <c r="BW3883" s="9">
        <v>3878</v>
      </c>
      <c r="BX3883">
        <f t="shared" si="242"/>
        <v>0</v>
      </c>
      <c r="BY3883">
        <f t="shared" si="243"/>
        <v>1</v>
      </c>
    </row>
    <row r="3884" spans="1:77">
      <c r="A3884" s="33">
        <v>3879</v>
      </c>
      <c r="BP3884" s="27">
        <v>0.796709222223548</v>
      </c>
      <c r="BQ3884" s="27">
        <v>11892.4889850458</v>
      </c>
      <c r="BR3884" s="27">
        <v>1.34722538772872</v>
      </c>
      <c r="BS3884" s="27">
        <v>30266.1306150064</v>
      </c>
      <c r="BU3884">
        <f t="shared" si="240"/>
        <v>107613.894348487</v>
      </c>
      <c r="BV3884">
        <f t="shared" si="241"/>
        <v>171817.677544302</v>
      </c>
      <c r="BW3884" s="9">
        <v>3879</v>
      </c>
      <c r="BX3884">
        <f t="shared" si="242"/>
        <v>0</v>
      </c>
      <c r="BY3884">
        <f t="shared" si="243"/>
        <v>1</v>
      </c>
    </row>
    <row r="3885" spans="1:77">
      <c r="A3885" s="33">
        <v>3880</v>
      </c>
      <c r="BP3885" s="27">
        <v>0.82036272055572</v>
      </c>
      <c r="BQ3885" s="27">
        <v>15297.9446207724</v>
      </c>
      <c r="BR3885" s="27">
        <v>1.40110593033424</v>
      </c>
      <c r="BS3885" s="27">
        <v>40018.366622807</v>
      </c>
      <c r="BU3885">
        <f t="shared" si="240"/>
        <v>107756.463462586</v>
      </c>
      <c r="BV3885">
        <f t="shared" si="241"/>
        <v>170147.522927329</v>
      </c>
      <c r="BW3885" s="9">
        <v>3880</v>
      </c>
      <c r="BX3885">
        <f t="shared" si="242"/>
        <v>0</v>
      </c>
      <c r="BY3885">
        <f t="shared" si="243"/>
        <v>1</v>
      </c>
    </row>
    <row r="3886" spans="1:77">
      <c r="A3886" s="33">
        <v>3881</v>
      </c>
      <c r="BP3886" s="27">
        <v>0.824115739573086</v>
      </c>
      <c r="BQ3886" s="27">
        <v>18332.5207578835</v>
      </c>
      <c r="BR3886" s="27">
        <v>1.44814569932251</v>
      </c>
      <c r="BS3886" s="27">
        <v>39749.0152424444</v>
      </c>
      <c r="BU3886">
        <f t="shared" si="240"/>
        <v>105284.840178079</v>
      </c>
      <c r="BV3886">
        <f t="shared" si="241"/>
        <v>177472.839655932</v>
      </c>
      <c r="BW3886" s="9">
        <v>3881</v>
      </c>
      <c r="BX3886">
        <f t="shared" si="242"/>
        <v>0</v>
      </c>
      <c r="BY3886">
        <f t="shared" si="243"/>
        <v>1</v>
      </c>
    </row>
    <row r="3887" spans="1:77">
      <c r="A3887" s="33">
        <v>3882</v>
      </c>
      <c r="BP3887" s="27">
        <v>0.835709290572478</v>
      </c>
      <c r="BQ3887" s="27">
        <v>12047.192142008</v>
      </c>
      <c r="BR3887" s="27">
        <v>1.45627168820062</v>
      </c>
      <c r="BS3887" s="27">
        <v>29393.2366198309</v>
      </c>
      <c r="BU3887">
        <f t="shared" si="240"/>
        <v>113309.201443864</v>
      </c>
      <c r="BV3887">
        <f t="shared" si="241"/>
        <v>189047.516610261</v>
      </c>
      <c r="BW3887" s="9">
        <v>3882</v>
      </c>
      <c r="BX3887">
        <f t="shared" si="242"/>
        <v>0</v>
      </c>
      <c r="BY3887">
        <f t="shared" si="243"/>
        <v>1</v>
      </c>
    </row>
    <row r="3888" spans="1:77">
      <c r="A3888" s="33">
        <v>3883</v>
      </c>
      <c r="BP3888" s="27">
        <v>0.805589842695928</v>
      </c>
      <c r="BQ3888" s="27">
        <v>11436.1104920764</v>
      </c>
      <c r="BR3888" s="27">
        <v>1.37287788168637</v>
      </c>
      <c r="BS3888" s="27">
        <v>29092.3380933706</v>
      </c>
      <c r="BU3888">
        <f t="shared" si="240"/>
        <v>109402.365912313</v>
      </c>
      <c r="BV3888">
        <f t="shared" si="241"/>
        <v>176839.344159585</v>
      </c>
      <c r="BW3888" s="9">
        <v>3883</v>
      </c>
      <c r="BX3888">
        <f t="shared" si="242"/>
        <v>0</v>
      </c>
      <c r="BY3888">
        <f t="shared" si="243"/>
        <v>1</v>
      </c>
    </row>
    <row r="3889" spans="1:77">
      <c r="A3889" s="33">
        <v>3884</v>
      </c>
      <c r="BP3889" s="27">
        <v>0.822041357378071</v>
      </c>
      <c r="BQ3889" s="27">
        <v>14226.5064482838</v>
      </c>
      <c r="BR3889" s="27">
        <v>1.41877728297074</v>
      </c>
      <c r="BS3889" s="27">
        <v>33848.6844586024</v>
      </c>
      <c r="BU3889">
        <f t="shared" si="240"/>
        <v>109079.697158427</v>
      </c>
      <c r="BV3889">
        <f t="shared" si="241"/>
        <v>178967.907987009</v>
      </c>
      <c r="BW3889" s="9">
        <v>3884</v>
      </c>
      <c r="BX3889">
        <f t="shared" si="242"/>
        <v>0</v>
      </c>
      <c r="BY3889">
        <f t="shared" si="243"/>
        <v>1</v>
      </c>
    </row>
    <row r="3890" spans="1:77">
      <c r="A3890" s="33">
        <v>3885</v>
      </c>
      <c r="BP3890" s="27">
        <v>0.832071683616839</v>
      </c>
      <c r="BQ3890" s="27">
        <v>14657.988375162</v>
      </c>
      <c r="BR3890" s="27">
        <v>1.42626527806439</v>
      </c>
      <c r="BS3890" s="27">
        <v>33325.3558300161</v>
      </c>
      <c r="BU3890">
        <f t="shared" si="240"/>
        <v>110152.764167364</v>
      </c>
      <c r="BV3890">
        <f t="shared" si="241"/>
        <v>180614.435879642</v>
      </c>
      <c r="BW3890" s="9">
        <v>3885</v>
      </c>
      <c r="BX3890">
        <f t="shared" si="242"/>
        <v>0</v>
      </c>
      <c r="BY3890">
        <f t="shared" si="243"/>
        <v>1</v>
      </c>
    </row>
    <row r="3891" spans="1:77">
      <c r="A3891" s="33">
        <v>3886</v>
      </c>
      <c r="BP3891" s="27">
        <v>0.772063956805798</v>
      </c>
      <c r="BQ3891" s="27">
        <v>14876.2947791307</v>
      </c>
      <c r="BR3891" s="27">
        <v>1.33456072413208</v>
      </c>
      <c r="BS3891" s="27">
        <v>32681.4698508341</v>
      </c>
      <c r="BU3891">
        <f t="shared" si="240"/>
        <v>100933.298741739</v>
      </c>
      <c r="BV3891">
        <f t="shared" si="241"/>
        <v>167502.638768977</v>
      </c>
      <c r="BW3891" s="9">
        <v>3886</v>
      </c>
      <c r="BX3891">
        <f t="shared" si="242"/>
        <v>0</v>
      </c>
      <c r="BY3891">
        <f t="shared" si="243"/>
        <v>1</v>
      </c>
    </row>
    <row r="3892" spans="1:77">
      <c r="A3892" s="33">
        <v>3887</v>
      </c>
      <c r="BP3892" s="27">
        <v>0.818915775235165</v>
      </c>
      <c r="BQ3892" s="27">
        <v>13734.0919264644</v>
      </c>
      <c r="BR3892" s="27">
        <v>1.4092868186522</v>
      </c>
      <c r="BS3892" s="27">
        <v>38032.910222277</v>
      </c>
      <c r="BU3892">
        <f t="shared" si="240"/>
        <v>109103.27435881</v>
      </c>
      <c r="BV3892">
        <f t="shared" si="241"/>
        <v>173360.112575553</v>
      </c>
      <c r="BW3892" s="9">
        <v>3887</v>
      </c>
      <c r="BX3892">
        <f t="shared" si="242"/>
        <v>0</v>
      </c>
      <c r="BY3892">
        <f t="shared" si="243"/>
        <v>1</v>
      </c>
    </row>
    <row r="3893" spans="1:77">
      <c r="A3893" s="33">
        <v>3888</v>
      </c>
      <c r="BP3893" s="27">
        <v>0.766235955556013</v>
      </c>
      <c r="BQ3893" s="27">
        <v>11690.608642153</v>
      </c>
      <c r="BR3893" s="27">
        <v>1.30540160606892</v>
      </c>
      <c r="BS3893" s="27">
        <v>28711.4681450055</v>
      </c>
      <c r="BU3893">
        <f t="shared" si="240"/>
        <v>103244.784691249</v>
      </c>
      <c r="BV3893">
        <f t="shared" si="241"/>
        <v>167098.772765332</v>
      </c>
      <c r="BW3893" s="9">
        <v>3888</v>
      </c>
      <c r="BX3893">
        <f t="shared" si="242"/>
        <v>0</v>
      </c>
      <c r="BY3893">
        <f t="shared" si="243"/>
        <v>1</v>
      </c>
    </row>
    <row r="3894" spans="1:77">
      <c r="A3894" s="33">
        <v>3889</v>
      </c>
      <c r="BP3894" s="27">
        <v>0.825454700376339</v>
      </c>
      <c r="BQ3894" s="27">
        <v>14321.1396788838</v>
      </c>
      <c r="BR3894" s="27">
        <v>1.39931950448812</v>
      </c>
      <c r="BS3894" s="27">
        <v>36839.1602326613</v>
      </c>
      <c r="BU3894">
        <f t="shared" si="240"/>
        <v>109497.065377567</v>
      </c>
      <c r="BV3894">
        <f t="shared" si="241"/>
        <v>173058.765440557</v>
      </c>
      <c r="BW3894" s="9">
        <v>3889</v>
      </c>
      <c r="BX3894">
        <f t="shared" si="242"/>
        <v>0</v>
      </c>
      <c r="BY3894">
        <f t="shared" si="243"/>
        <v>1</v>
      </c>
    </row>
    <row r="3895" spans="1:77">
      <c r="A3895" s="33">
        <v>3890</v>
      </c>
      <c r="BP3895" s="27">
        <v>0.786965700483841</v>
      </c>
      <c r="BQ3895" s="27">
        <v>14652.0624996879</v>
      </c>
      <c r="BR3895" s="27">
        <v>1.33279922163236</v>
      </c>
      <c r="BS3895" s="27">
        <v>32955.68192831</v>
      </c>
      <c r="BU3895">
        <f t="shared" si="240"/>
        <v>103392.792572888</v>
      </c>
      <c r="BV3895">
        <f t="shared" si="241"/>
        <v>166964.201316545</v>
      </c>
      <c r="BW3895" s="9">
        <v>3890</v>
      </c>
      <c r="BX3895">
        <f t="shared" si="242"/>
        <v>0</v>
      </c>
      <c r="BY3895">
        <f t="shared" si="243"/>
        <v>1</v>
      </c>
    </row>
    <row r="3896" spans="1:77">
      <c r="A3896" s="33">
        <v>3891</v>
      </c>
      <c r="BP3896" s="27">
        <v>0.822342127270621</v>
      </c>
      <c r="BQ3896" s="27">
        <v>14344.6692971593</v>
      </c>
      <c r="BR3896" s="27">
        <v>1.39904102850996</v>
      </c>
      <c r="BS3896" s="27">
        <v>35996.5676302199</v>
      </c>
      <c r="BU3896">
        <f t="shared" si="240"/>
        <v>109006.649793434</v>
      </c>
      <c r="BV3896">
        <f t="shared" si="241"/>
        <v>173859.586646274</v>
      </c>
      <c r="BW3896" s="9">
        <v>3891</v>
      </c>
      <c r="BX3896">
        <f t="shared" si="242"/>
        <v>0</v>
      </c>
      <c r="BY3896">
        <f t="shared" si="243"/>
        <v>1</v>
      </c>
    </row>
    <row r="3897" spans="1:77">
      <c r="A3897" s="33">
        <v>3892</v>
      </c>
      <c r="BP3897" s="27">
        <v>0.805274117574351</v>
      </c>
      <c r="BQ3897" s="27">
        <v>15212.2476674853</v>
      </c>
      <c r="BR3897" s="27">
        <v>1.38750780160551</v>
      </c>
      <c r="BS3897" s="27">
        <v>33219.9162549417</v>
      </c>
      <c r="BU3897">
        <f t="shared" si="240"/>
        <v>105578.869968667</v>
      </c>
      <c r="BV3897">
        <f t="shared" si="241"/>
        <v>174906.253985884</v>
      </c>
      <c r="BW3897" s="9">
        <v>3892</v>
      </c>
      <c r="BX3897">
        <f t="shared" si="242"/>
        <v>0</v>
      </c>
      <c r="BY3897">
        <f t="shared" si="243"/>
        <v>1</v>
      </c>
    </row>
    <row r="3898" spans="1:77">
      <c r="A3898" s="33">
        <v>3893</v>
      </c>
      <c r="BP3898" s="27">
        <v>0.793496860805851</v>
      </c>
      <c r="BQ3898" s="27">
        <v>13171.2783446218</v>
      </c>
      <c r="BR3898" s="27">
        <v>1.35962926698777</v>
      </c>
      <c r="BS3898" s="27">
        <v>34412.9000271543</v>
      </c>
      <c r="BU3898">
        <f t="shared" si="240"/>
        <v>105853.250776256</v>
      </c>
      <c r="BV3898">
        <f t="shared" si="241"/>
        <v>169531.490021011</v>
      </c>
      <c r="BW3898" s="9">
        <v>3893</v>
      </c>
      <c r="BX3898">
        <f t="shared" si="242"/>
        <v>0</v>
      </c>
      <c r="BY3898">
        <f t="shared" si="243"/>
        <v>1</v>
      </c>
    </row>
    <row r="3899" spans="1:77">
      <c r="A3899" s="33">
        <v>3894</v>
      </c>
      <c r="BP3899" s="27">
        <v>0.827139735387575</v>
      </c>
      <c r="BQ3899" s="27">
        <v>15187.64746449</v>
      </c>
      <c r="BR3899" s="27">
        <v>1.41264470243746</v>
      </c>
      <c r="BS3899" s="27">
        <v>33228.0218901342</v>
      </c>
      <c r="BU3899">
        <f t="shared" si="240"/>
        <v>108883.312843646</v>
      </c>
      <c r="BV3899">
        <f t="shared" si="241"/>
        <v>178668.683475484</v>
      </c>
      <c r="BW3899" s="9">
        <v>3894</v>
      </c>
      <c r="BX3899">
        <f t="shared" si="242"/>
        <v>0</v>
      </c>
      <c r="BY3899">
        <f t="shared" si="243"/>
        <v>1</v>
      </c>
    </row>
    <row r="3900" spans="1:77">
      <c r="A3900" s="33">
        <v>3895</v>
      </c>
      <c r="BP3900" s="27">
        <v>0.768952785676648</v>
      </c>
      <c r="BQ3900" s="27">
        <v>11530.1798892003</v>
      </c>
      <c r="BR3900" s="27">
        <v>1.30655599313089</v>
      </c>
      <c r="BS3900" s="27">
        <v>28562.788184385</v>
      </c>
      <c r="BU3900">
        <f t="shared" si="240"/>
        <v>103812.737962297</v>
      </c>
      <c r="BV3900">
        <f t="shared" si="241"/>
        <v>167420.610785249</v>
      </c>
      <c r="BW3900" s="9">
        <v>3895</v>
      </c>
      <c r="BX3900">
        <f t="shared" si="242"/>
        <v>0</v>
      </c>
      <c r="BY3900">
        <f t="shared" si="243"/>
        <v>1</v>
      </c>
    </row>
    <row r="3901" spans="1:77">
      <c r="A3901" s="33">
        <v>3896</v>
      </c>
      <c r="BP3901" s="27">
        <v>0.782664360043611</v>
      </c>
      <c r="BQ3901" s="27">
        <v>14476.1527034244</v>
      </c>
      <c r="BR3901" s="27">
        <v>1.34119475231845</v>
      </c>
      <c r="BS3901" s="27">
        <v>37513.1257587785</v>
      </c>
      <c r="BU3901">
        <f t="shared" si="240"/>
        <v>102923.501303117</v>
      </c>
      <c r="BV3901">
        <f t="shared" si="241"/>
        <v>163666.087088989</v>
      </c>
      <c r="BW3901" s="9">
        <v>3896</v>
      </c>
      <c r="BX3901">
        <f t="shared" si="242"/>
        <v>0</v>
      </c>
      <c r="BY3901">
        <f t="shared" si="243"/>
        <v>1</v>
      </c>
    </row>
    <row r="3902" spans="1:77">
      <c r="A3902" s="33">
        <v>3897</v>
      </c>
      <c r="BP3902" s="27">
        <v>0.818407734320524</v>
      </c>
      <c r="BQ3902" s="27">
        <v>17363.6848572013</v>
      </c>
      <c r="BR3902" s="27">
        <v>1.41794055453804</v>
      </c>
      <c r="BS3902" s="27">
        <v>36591.346325496</v>
      </c>
      <c r="BU3902">
        <f t="shared" si="240"/>
        <v>105397.475290877</v>
      </c>
      <c r="BV3902">
        <f t="shared" si="241"/>
        <v>176099.73685521</v>
      </c>
      <c r="BW3902" s="9">
        <v>3897</v>
      </c>
      <c r="BX3902">
        <f t="shared" si="242"/>
        <v>0</v>
      </c>
      <c r="BY3902">
        <f t="shared" si="243"/>
        <v>1</v>
      </c>
    </row>
    <row r="3903" spans="1:77">
      <c r="A3903" s="33">
        <v>3898</v>
      </c>
      <c r="BP3903" s="27">
        <v>0.819419667964619</v>
      </c>
      <c r="BQ3903" s="27">
        <v>12289.3622653445</v>
      </c>
      <c r="BR3903" s="27">
        <v>1.42253998744658</v>
      </c>
      <c r="BS3903" s="27">
        <v>30663.9998641301</v>
      </c>
      <c r="BU3903">
        <f t="shared" si="240"/>
        <v>110623.587929348</v>
      </c>
      <c r="BV3903">
        <f t="shared" si="241"/>
        <v>182716.998252857</v>
      </c>
      <c r="BW3903" s="9">
        <v>3898</v>
      </c>
      <c r="BX3903">
        <f t="shared" si="242"/>
        <v>0</v>
      </c>
      <c r="BY3903">
        <f t="shared" si="243"/>
        <v>1</v>
      </c>
    </row>
    <row r="3904" spans="1:77">
      <c r="A3904" s="33">
        <v>3899</v>
      </c>
      <c r="BP3904" s="27">
        <v>0.768187795133633</v>
      </c>
      <c r="BQ3904" s="27">
        <v>12024.5728056782</v>
      </c>
      <c r="BR3904" s="27">
        <v>1.30414123502916</v>
      </c>
      <c r="BS3904" s="27">
        <v>33861.4997568465</v>
      </c>
      <c r="BU3904">
        <f t="shared" si="240"/>
        <v>103203.596464367</v>
      </c>
      <c r="BV3904">
        <f t="shared" si="241"/>
        <v>161759.685497528</v>
      </c>
      <c r="BW3904" s="9">
        <v>3899</v>
      </c>
      <c r="BX3904">
        <f t="shared" si="242"/>
        <v>0</v>
      </c>
      <c r="BY3904">
        <f t="shared" si="243"/>
        <v>1</v>
      </c>
    </row>
    <row r="3905" spans="1:77">
      <c r="A3905" s="33">
        <v>3900</v>
      </c>
      <c r="BP3905" s="27">
        <v>0.734774656585344</v>
      </c>
      <c r="BQ3905" s="27">
        <v>16831.452438008</v>
      </c>
      <c r="BR3905" s="27">
        <v>1.24468995870685</v>
      </c>
      <c r="BS3905" s="27">
        <v>43032.6347504114</v>
      </c>
      <c r="BU3905">
        <f t="shared" si="240"/>
        <v>93384.7460497936</v>
      </c>
      <c r="BV3905">
        <f t="shared" si="241"/>
        <v>143670.859055617</v>
      </c>
      <c r="BW3905" s="9">
        <v>3900</v>
      </c>
      <c r="BX3905">
        <f t="shared" si="242"/>
        <v>0</v>
      </c>
      <c r="BY3905">
        <f t="shared" si="243"/>
        <v>1</v>
      </c>
    </row>
    <row r="3906" spans="1:77">
      <c r="A3906" s="33">
        <v>3901</v>
      </c>
      <c r="BP3906" s="27">
        <v>0.798249012313701</v>
      </c>
      <c r="BQ3906" s="27">
        <v>11581.8601501089</v>
      </c>
      <c r="BR3906" s="27">
        <v>1.38849553921718</v>
      </c>
      <c r="BS3906" s="27">
        <v>29250.5754529756</v>
      </c>
      <c r="BU3906">
        <f t="shared" si="240"/>
        <v>108155.491696946</v>
      </c>
      <c r="BV3906">
        <f t="shared" si="241"/>
        <v>179023.755429602</v>
      </c>
      <c r="BW3906" s="9">
        <v>3901</v>
      </c>
      <c r="BX3906">
        <f t="shared" si="242"/>
        <v>0</v>
      </c>
      <c r="BY3906">
        <f t="shared" si="243"/>
        <v>1</v>
      </c>
    </row>
    <row r="3907" spans="1:77">
      <c r="A3907" s="33">
        <v>3902</v>
      </c>
      <c r="BP3907" s="27">
        <v>0.828943504449416</v>
      </c>
      <c r="BQ3907" s="27">
        <v>19758.0352129977</v>
      </c>
      <c r="BR3907" s="27">
        <v>1.45674094918996</v>
      </c>
      <c r="BS3907" s="27">
        <v>39992.488598368</v>
      </c>
      <c r="BU3907">
        <f t="shared" si="240"/>
        <v>104583.490454415</v>
      </c>
      <c r="BV3907">
        <f t="shared" si="241"/>
        <v>178518.653780126</v>
      </c>
      <c r="BW3907" s="9">
        <v>3902</v>
      </c>
      <c r="BX3907">
        <f t="shared" si="242"/>
        <v>0</v>
      </c>
      <c r="BY3907">
        <f t="shared" si="243"/>
        <v>1</v>
      </c>
    </row>
    <row r="3908" spans="1:77">
      <c r="A3908" s="33">
        <v>3903</v>
      </c>
      <c r="BP3908" s="27">
        <v>0.808923113792117</v>
      </c>
      <c r="BQ3908" s="27">
        <v>18479.2697922737</v>
      </c>
      <c r="BR3908" s="27">
        <v>1.38999435271481</v>
      </c>
      <c r="BS3908" s="27">
        <v>38499.1640998448</v>
      </c>
      <c r="BU3908">
        <f t="shared" si="240"/>
        <v>102859.197276544</v>
      </c>
      <c r="BV3908">
        <f t="shared" si="241"/>
        <v>169999.988807377</v>
      </c>
      <c r="BW3908" s="9">
        <v>3903</v>
      </c>
      <c r="BX3908">
        <f t="shared" si="242"/>
        <v>0</v>
      </c>
      <c r="BY3908">
        <f t="shared" si="243"/>
        <v>1</v>
      </c>
    </row>
    <row r="3909" spans="1:77">
      <c r="A3909" s="33">
        <v>3904</v>
      </c>
      <c r="BP3909" s="27">
        <v>0.875964879113204</v>
      </c>
      <c r="BQ3909" s="27">
        <v>17077.4212426806</v>
      </c>
      <c r="BR3909" s="27">
        <v>1.51770969723358</v>
      </c>
      <c r="BS3909" s="27">
        <v>39821.0561427314</v>
      </c>
      <c r="BU3909">
        <f t="shared" si="240"/>
        <v>114317.3106243</v>
      </c>
      <c r="BV3909">
        <f t="shared" si="241"/>
        <v>187835.398442306</v>
      </c>
      <c r="BW3909" s="9">
        <v>3904</v>
      </c>
      <c r="BX3909">
        <f t="shared" si="242"/>
        <v>0</v>
      </c>
      <c r="BY3909">
        <f t="shared" si="243"/>
        <v>1</v>
      </c>
    </row>
    <row r="3910" spans="1:77">
      <c r="A3910" s="33">
        <v>3905</v>
      </c>
      <c r="BP3910" s="27">
        <v>0.851987350338754</v>
      </c>
      <c r="BQ3910" s="27">
        <v>12683.2250762809</v>
      </c>
      <c r="BR3910" s="27">
        <v>1.49197333075538</v>
      </c>
      <c r="BS3910" s="27">
        <v>32688.741173442</v>
      </c>
      <c r="BU3910">
        <f t="shared" si="240"/>
        <v>115114.877474532</v>
      </c>
      <c r="BV3910">
        <f t="shared" si="241"/>
        <v>191107.258439866</v>
      </c>
      <c r="BW3910" s="9">
        <v>3905</v>
      </c>
      <c r="BX3910">
        <f t="shared" si="242"/>
        <v>0</v>
      </c>
      <c r="BY3910">
        <f t="shared" si="243"/>
        <v>1</v>
      </c>
    </row>
    <row r="3911" spans="1:77">
      <c r="A3911" s="33">
        <v>3906</v>
      </c>
      <c r="BP3911" s="27">
        <v>0.816964687651752</v>
      </c>
      <c r="BQ3911" s="27">
        <v>12379.4518439873</v>
      </c>
      <c r="BR3911" s="27">
        <v>1.39963991971366</v>
      </c>
      <c r="BS3911" s="27">
        <v>29757.409793712</v>
      </c>
      <c r="BU3911">
        <f t="shared" ref="BU3911:BU3974" si="244">BP3911*$BV$1-BQ3911</f>
        <v>110165.251303776</v>
      </c>
      <c r="BV3911">
        <f t="shared" ref="BV3911:BV3974" si="245">BR3911*$BV$1-BS3911</f>
        <v>180188.578163337</v>
      </c>
      <c r="BW3911" s="9">
        <v>3906</v>
      </c>
      <c r="BX3911">
        <f t="shared" ref="BX3911:BX3974" si="246">IF(BU3911=MAX($BU3911:$BV3911),1,0)</f>
        <v>0</v>
      </c>
      <c r="BY3911">
        <f t="shared" ref="BY3911:BY3974" si="247">IF(BV3911=MAX($BU3911:$BV3911),1,0)</f>
        <v>1</v>
      </c>
    </row>
    <row r="3912" spans="1:77">
      <c r="A3912" s="33">
        <v>3907</v>
      </c>
      <c r="BP3912" s="27">
        <v>0.73516491293486</v>
      </c>
      <c r="BQ3912" s="27">
        <v>15650.1101755052</v>
      </c>
      <c r="BR3912" s="27">
        <v>1.25326118733338</v>
      </c>
      <c r="BS3912" s="27">
        <v>35947.0835637378</v>
      </c>
      <c r="BU3912">
        <f t="shared" si="244"/>
        <v>94624.6267647238</v>
      </c>
      <c r="BV3912">
        <f t="shared" si="245"/>
        <v>152042.09453627</v>
      </c>
      <c r="BW3912" s="9">
        <v>3907</v>
      </c>
      <c r="BX3912">
        <f t="shared" si="246"/>
        <v>0</v>
      </c>
      <c r="BY3912">
        <f t="shared" si="247"/>
        <v>1</v>
      </c>
    </row>
    <row r="3913" spans="1:77">
      <c r="A3913" s="33">
        <v>3908</v>
      </c>
      <c r="BP3913" s="27">
        <v>0.83665748107278</v>
      </c>
      <c r="BQ3913" s="27">
        <v>19041.9641383109</v>
      </c>
      <c r="BR3913" s="27">
        <v>1.4581743870041</v>
      </c>
      <c r="BS3913" s="27">
        <v>47037.9177516169</v>
      </c>
      <c r="BU3913">
        <f t="shared" si="244"/>
        <v>106456.658022606</v>
      </c>
      <c r="BV3913">
        <f t="shared" si="245"/>
        <v>171688.240298998</v>
      </c>
      <c r="BW3913" s="9">
        <v>3908</v>
      </c>
      <c r="BX3913">
        <f t="shared" si="246"/>
        <v>0</v>
      </c>
      <c r="BY3913">
        <f t="shared" si="247"/>
        <v>1</v>
      </c>
    </row>
    <row r="3914" spans="1:77">
      <c r="A3914" s="33">
        <v>3909</v>
      </c>
      <c r="BP3914" s="27">
        <v>0.802673343120936</v>
      </c>
      <c r="BQ3914" s="27">
        <v>14227.0183550466</v>
      </c>
      <c r="BR3914" s="27">
        <v>1.392542722597</v>
      </c>
      <c r="BS3914" s="27">
        <v>29979.7952836397</v>
      </c>
      <c r="BU3914">
        <f t="shared" si="244"/>
        <v>106173.983113094</v>
      </c>
      <c r="BV3914">
        <f t="shared" si="245"/>
        <v>178901.61310591</v>
      </c>
      <c r="BW3914" s="9">
        <v>3909</v>
      </c>
      <c r="BX3914">
        <f t="shared" si="246"/>
        <v>0</v>
      </c>
      <c r="BY3914">
        <f t="shared" si="247"/>
        <v>1</v>
      </c>
    </row>
    <row r="3915" spans="1:77">
      <c r="A3915" s="33">
        <v>3910</v>
      </c>
      <c r="BP3915" s="27">
        <v>0.824374920507737</v>
      </c>
      <c r="BQ3915" s="27">
        <v>17259.4295918282</v>
      </c>
      <c r="BR3915" s="27">
        <v>1.42828384024991</v>
      </c>
      <c r="BS3915" s="27">
        <v>37022.0235473755</v>
      </c>
      <c r="BU3915">
        <f t="shared" si="244"/>
        <v>106396.808484332</v>
      </c>
      <c r="BV3915">
        <f t="shared" si="245"/>
        <v>177220.55249011</v>
      </c>
      <c r="BW3915" s="9">
        <v>3910</v>
      </c>
      <c r="BX3915">
        <f t="shared" si="246"/>
        <v>0</v>
      </c>
      <c r="BY3915">
        <f t="shared" si="247"/>
        <v>1</v>
      </c>
    </row>
    <row r="3916" spans="1:77">
      <c r="A3916" s="33">
        <v>3911</v>
      </c>
      <c r="BP3916" s="27">
        <v>0.820348525006754</v>
      </c>
      <c r="BQ3916" s="27">
        <v>13277.9723103786</v>
      </c>
      <c r="BR3916" s="27">
        <v>1.39601610692139</v>
      </c>
      <c r="BS3916" s="27">
        <v>35219.7480704835</v>
      </c>
      <c r="BU3916">
        <f t="shared" si="244"/>
        <v>109774.306440635</v>
      </c>
      <c r="BV3916">
        <f t="shared" si="245"/>
        <v>174182.667967724</v>
      </c>
      <c r="BW3916" s="9">
        <v>3911</v>
      </c>
      <c r="BX3916">
        <f t="shared" si="246"/>
        <v>0</v>
      </c>
      <c r="BY3916">
        <f t="shared" si="247"/>
        <v>1</v>
      </c>
    </row>
    <row r="3917" spans="1:77">
      <c r="A3917" s="33">
        <v>3912</v>
      </c>
      <c r="BP3917" s="27">
        <v>0.779434646086375</v>
      </c>
      <c r="BQ3917" s="27">
        <v>11153.7933107171</v>
      </c>
      <c r="BR3917" s="27">
        <v>1.32400915818979</v>
      </c>
      <c r="BS3917" s="27">
        <v>33768.3412574511</v>
      </c>
      <c r="BU3917">
        <f t="shared" si="244"/>
        <v>105761.403602239</v>
      </c>
      <c r="BV3917">
        <f t="shared" si="245"/>
        <v>164833.032471018</v>
      </c>
      <c r="BW3917" s="9">
        <v>3912</v>
      </c>
      <c r="BX3917">
        <f t="shared" si="246"/>
        <v>0</v>
      </c>
      <c r="BY3917">
        <f t="shared" si="247"/>
        <v>1</v>
      </c>
    </row>
    <row r="3918" spans="1:77">
      <c r="A3918" s="33">
        <v>3913</v>
      </c>
      <c r="BP3918" s="27">
        <v>0.852413495184784</v>
      </c>
      <c r="BQ3918" s="27">
        <v>13971.9830366254</v>
      </c>
      <c r="BR3918" s="27">
        <v>1.49107003073234</v>
      </c>
      <c r="BS3918" s="27">
        <v>36843.786598508</v>
      </c>
      <c r="BU3918">
        <f t="shared" si="244"/>
        <v>113890.041241092</v>
      </c>
      <c r="BV3918">
        <f t="shared" si="245"/>
        <v>186816.718011343</v>
      </c>
      <c r="BW3918" s="9">
        <v>3913</v>
      </c>
      <c r="BX3918">
        <f t="shared" si="246"/>
        <v>0</v>
      </c>
      <c r="BY3918">
        <f t="shared" si="247"/>
        <v>1</v>
      </c>
    </row>
    <row r="3919" spans="1:77">
      <c r="A3919" s="33">
        <v>3914</v>
      </c>
      <c r="BP3919" s="27">
        <v>0.816852292421615</v>
      </c>
      <c r="BQ3919" s="27">
        <v>12736.894814575</v>
      </c>
      <c r="BR3919" s="27">
        <v>1.39598290245574</v>
      </c>
      <c r="BS3919" s="27">
        <v>35606.0079578094</v>
      </c>
      <c r="BU3919">
        <f t="shared" si="244"/>
        <v>109790.949048667</v>
      </c>
      <c r="BV3919">
        <f t="shared" si="245"/>
        <v>173791.427410552</v>
      </c>
      <c r="BW3919" s="9">
        <v>3914</v>
      </c>
      <c r="BX3919">
        <f t="shared" si="246"/>
        <v>0</v>
      </c>
      <c r="BY3919">
        <f t="shared" si="247"/>
        <v>1</v>
      </c>
    </row>
    <row r="3920" spans="1:77">
      <c r="A3920" s="33">
        <v>3915</v>
      </c>
      <c r="BP3920" s="27">
        <v>0.791657372009682</v>
      </c>
      <c r="BQ3920" s="27">
        <v>15003.7924186096</v>
      </c>
      <c r="BR3920" s="27">
        <v>1.35006053992746</v>
      </c>
      <c r="BS3920" s="27">
        <v>34170.3260408674</v>
      </c>
      <c r="BU3920">
        <f t="shared" si="244"/>
        <v>103744.813382843</v>
      </c>
      <c r="BV3920">
        <f t="shared" si="245"/>
        <v>168338.754948252</v>
      </c>
      <c r="BW3920" s="9">
        <v>3915</v>
      </c>
      <c r="BX3920">
        <f t="shared" si="246"/>
        <v>0</v>
      </c>
      <c r="BY3920">
        <f t="shared" si="247"/>
        <v>1</v>
      </c>
    </row>
    <row r="3921" spans="1:77">
      <c r="A3921" s="33">
        <v>3916</v>
      </c>
      <c r="BP3921" s="27">
        <v>0.812929312633541</v>
      </c>
      <c r="BQ3921" s="27">
        <v>11997.0724621595</v>
      </c>
      <c r="BR3921" s="27">
        <v>1.40265158918225</v>
      </c>
      <c r="BS3921" s="27">
        <v>29122.8495452743</v>
      </c>
      <c r="BU3921">
        <f t="shared" si="244"/>
        <v>109942.324432872</v>
      </c>
      <c r="BV3921">
        <f t="shared" si="245"/>
        <v>181274.888832063</v>
      </c>
      <c r="BW3921" s="9">
        <v>3916</v>
      </c>
      <c r="BX3921">
        <f t="shared" si="246"/>
        <v>0</v>
      </c>
      <c r="BY3921">
        <f t="shared" si="247"/>
        <v>1</v>
      </c>
    </row>
    <row r="3922" spans="1:77">
      <c r="A3922" s="33">
        <v>3917</v>
      </c>
      <c r="BP3922" s="27">
        <v>0.81083182376209</v>
      </c>
      <c r="BQ3922" s="27">
        <v>16148.5354430715</v>
      </c>
      <c r="BR3922" s="27">
        <v>1.40789938672427</v>
      </c>
      <c r="BS3922" s="27">
        <v>34985.4322360548</v>
      </c>
      <c r="BU3922">
        <f t="shared" si="244"/>
        <v>105476.238121242</v>
      </c>
      <c r="BV3922">
        <f t="shared" si="245"/>
        <v>176199.475772585</v>
      </c>
      <c r="BW3922" s="9">
        <v>3917</v>
      </c>
      <c r="BX3922">
        <f t="shared" si="246"/>
        <v>0</v>
      </c>
      <c r="BY3922">
        <f t="shared" si="247"/>
        <v>1</v>
      </c>
    </row>
    <row r="3923" spans="1:77">
      <c r="A3923" s="33">
        <v>3918</v>
      </c>
      <c r="BP3923" s="27">
        <v>0.800483048910818</v>
      </c>
      <c r="BQ3923" s="27">
        <v>12592.8478975704</v>
      </c>
      <c r="BR3923" s="27">
        <v>1.37918715953331</v>
      </c>
      <c r="BS3923" s="27">
        <v>29355.9924018492</v>
      </c>
      <c r="BU3923">
        <f t="shared" si="244"/>
        <v>107479.609439052</v>
      </c>
      <c r="BV3923">
        <f t="shared" si="245"/>
        <v>177522.081528147</v>
      </c>
      <c r="BW3923" s="9">
        <v>3918</v>
      </c>
      <c r="BX3923">
        <f t="shared" si="246"/>
        <v>0</v>
      </c>
      <c r="BY3923">
        <f t="shared" si="247"/>
        <v>1</v>
      </c>
    </row>
    <row r="3924" spans="1:77">
      <c r="A3924" s="33">
        <v>3919</v>
      </c>
      <c r="BP3924" s="27">
        <v>0.858837198739321</v>
      </c>
      <c r="BQ3924" s="27">
        <v>13254.2650893799</v>
      </c>
      <c r="BR3924" s="27">
        <v>1.50406254434172</v>
      </c>
      <c r="BS3924" s="27">
        <v>31690.0839812721</v>
      </c>
      <c r="BU3924">
        <f t="shared" si="244"/>
        <v>115571.314721518</v>
      </c>
      <c r="BV3924">
        <f t="shared" si="245"/>
        <v>193919.297669985</v>
      </c>
      <c r="BW3924" s="9">
        <v>3919</v>
      </c>
      <c r="BX3924">
        <f t="shared" si="246"/>
        <v>0</v>
      </c>
      <c r="BY3924">
        <f t="shared" si="247"/>
        <v>1</v>
      </c>
    </row>
    <row r="3925" spans="1:77">
      <c r="A3925" s="33">
        <v>3920</v>
      </c>
      <c r="BP3925" s="27">
        <v>0.784628460108147</v>
      </c>
      <c r="BQ3925" s="27">
        <v>19181.6887675567</v>
      </c>
      <c r="BR3925" s="27">
        <v>1.35412787690185</v>
      </c>
      <c r="BS3925" s="27">
        <v>43919.3714608652</v>
      </c>
      <c r="BU3925">
        <f t="shared" si="244"/>
        <v>98512.5802486654</v>
      </c>
      <c r="BV3925">
        <f t="shared" si="245"/>
        <v>159199.810074412</v>
      </c>
      <c r="BW3925" s="9">
        <v>3920</v>
      </c>
      <c r="BX3925">
        <f t="shared" si="246"/>
        <v>0</v>
      </c>
      <c r="BY3925">
        <f t="shared" si="247"/>
        <v>1</v>
      </c>
    </row>
    <row r="3926" spans="1:77">
      <c r="A3926" s="33">
        <v>3921</v>
      </c>
      <c r="BP3926" s="27">
        <v>0.808592096551857</v>
      </c>
      <c r="BQ3926" s="27">
        <v>14361.7970774154</v>
      </c>
      <c r="BR3926" s="27">
        <v>1.40811100671142</v>
      </c>
      <c r="BS3926" s="27">
        <v>35574.8531601841</v>
      </c>
      <c r="BU3926">
        <f t="shared" si="244"/>
        <v>106927.017405363</v>
      </c>
      <c r="BV3926">
        <f t="shared" si="245"/>
        <v>175641.797846528</v>
      </c>
      <c r="BW3926" s="9">
        <v>3921</v>
      </c>
      <c r="BX3926">
        <f t="shared" si="246"/>
        <v>0</v>
      </c>
      <c r="BY3926">
        <f t="shared" si="247"/>
        <v>1</v>
      </c>
    </row>
    <row r="3927" spans="1:77">
      <c r="A3927" s="33">
        <v>3922</v>
      </c>
      <c r="BP3927" s="27">
        <v>0.867790497510816</v>
      </c>
      <c r="BQ3927" s="27">
        <v>14769.1299113677</v>
      </c>
      <c r="BR3927" s="27">
        <v>1.50843702744778</v>
      </c>
      <c r="BS3927" s="27">
        <v>34690.2658417101</v>
      </c>
      <c r="BU3927">
        <f t="shared" si="244"/>
        <v>115399.444715255</v>
      </c>
      <c r="BV3927">
        <f t="shared" si="245"/>
        <v>191575.288275457</v>
      </c>
      <c r="BW3927" s="9">
        <v>3922</v>
      </c>
      <c r="BX3927">
        <f t="shared" si="246"/>
        <v>0</v>
      </c>
      <c r="BY3927">
        <f t="shared" si="247"/>
        <v>1</v>
      </c>
    </row>
    <row r="3928" spans="1:77">
      <c r="A3928" s="33">
        <v>3923</v>
      </c>
      <c r="BP3928" s="27">
        <v>0.816860234080919</v>
      </c>
      <c r="BQ3928" s="27">
        <v>15510.8638422216</v>
      </c>
      <c r="BR3928" s="27">
        <v>1.41309685362516</v>
      </c>
      <c r="BS3928" s="27">
        <v>35116.5004015131</v>
      </c>
      <c r="BU3928">
        <f t="shared" si="244"/>
        <v>107018.171269916</v>
      </c>
      <c r="BV3928">
        <f t="shared" si="245"/>
        <v>176848.02764226</v>
      </c>
      <c r="BW3928" s="9">
        <v>3923</v>
      </c>
      <c r="BX3928">
        <f t="shared" si="246"/>
        <v>0</v>
      </c>
      <c r="BY3928">
        <f t="shared" si="247"/>
        <v>1</v>
      </c>
    </row>
    <row r="3929" spans="1:77">
      <c r="A3929" s="33">
        <v>3924</v>
      </c>
      <c r="BP3929" s="27">
        <v>0.821308918516389</v>
      </c>
      <c r="BQ3929" s="27">
        <v>19405.4019054435</v>
      </c>
      <c r="BR3929" s="27">
        <v>1.42974560946659</v>
      </c>
      <c r="BS3929" s="27">
        <v>40827.3006098825</v>
      </c>
      <c r="BU3929">
        <f t="shared" si="244"/>
        <v>103790.935872015</v>
      </c>
      <c r="BV3929">
        <f t="shared" si="245"/>
        <v>173634.540810107</v>
      </c>
      <c r="BW3929" s="9">
        <v>3924</v>
      </c>
      <c r="BX3929">
        <f t="shared" si="246"/>
        <v>0</v>
      </c>
      <c r="BY3929">
        <f t="shared" si="247"/>
        <v>1</v>
      </c>
    </row>
    <row r="3930" spans="1:77">
      <c r="A3930" s="33">
        <v>3925</v>
      </c>
      <c r="BP3930" s="27">
        <v>0.806974893062052</v>
      </c>
      <c r="BQ3930" s="27">
        <v>11746.3448569305</v>
      </c>
      <c r="BR3930" s="27">
        <v>1.38981434157547</v>
      </c>
      <c r="BS3930" s="27">
        <v>33998.9201452289</v>
      </c>
      <c r="BU3930">
        <f t="shared" si="244"/>
        <v>109299.889102377</v>
      </c>
      <c r="BV3930">
        <f t="shared" si="245"/>
        <v>174473.231091092</v>
      </c>
      <c r="BW3930" s="9">
        <v>3925</v>
      </c>
      <c r="BX3930">
        <f t="shared" si="246"/>
        <v>0</v>
      </c>
      <c r="BY3930">
        <f t="shared" si="247"/>
        <v>1</v>
      </c>
    </row>
    <row r="3931" spans="1:77">
      <c r="A3931" s="33">
        <v>3926</v>
      </c>
      <c r="BP3931" s="27">
        <v>0.887399403343996</v>
      </c>
      <c r="BQ3931" s="27">
        <v>19026.3568471159</v>
      </c>
      <c r="BR3931" s="27">
        <v>1.51169560521638</v>
      </c>
      <c r="BS3931" s="27">
        <v>38978.9809752053</v>
      </c>
      <c r="BU3931">
        <f t="shared" si="244"/>
        <v>114083.553654483</v>
      </c>
      <c r="BV3931">
        <f t="shared" si="245"/>
        <v>187775.359807252</v>
      </c>
      <c r="BW3931" s="9">
        <v>3926</v>
      </c>
      <c r="BX3931">
        <f t="shared" si="246"/>
        <v>0</v>
      </c>
      <c r="BY3931">
        <f t="shared" si="247"/>
        <v>1</v>
      </c>
    </row>
    <row r="3932" spans="1:77">
      <c r="A3932" s="33">
        <v>3927</v>
      </c>
      <c r="BP3932" s="27">
        <v>0.817678207239509</v>
      </c>
      <c r="BQ3932" s="27">
        <v>12526.2187962011</v>
      </c>
      <c r="BR3932" s="27">
        <v>1.43582482511412</v>
      </c>
      <c r="BS3932" s="27">
        <v>35768.6055015393</v>
      </c>
      <c r="BU3932">
        <f t="shared" si="244"/>
        <v>110125.512289725</v>
      </c>
      <c r="BV3932">
        <f t="shared" si="245"/>
        <v>179605.118265579</v>
      </c>
      <c r="BW3932" s="9">
        <v>3927</v>
      </c>
      <c r="BX3932">
        <f t="shared" si="246"/>
        <v>0</v>
      </c>
      <c r="BY3932">
        <f t="shared" si="247"/>
        <v>1</v>
      </c>
    </row>
    <row r="3933" spans="1:77">
      <c r="A3933" s="33">
        <v>3928</v>
      </c>
      <c r="BP3933" s="27">
        <v>0.757578343885151</v>
      </c>
      <c r="BQ3933" s="27">
        <v>11430.5519557089</v>
      </c>
      <c r="BR3933" s="27">
        <v>1.29376244166137</v>
      </c>
      <c r="BS3933" s="27">
        <v>29227.4253863185</v>
      </c>
      <c r="BU3933">
        <f t="shared" si="244"/>
        <v>102206.199627064</v>
      </c>
      <c r="BV3933">
        <f t="shared" si="245"/>
        <v>164836.940862888</v>
      </c>
      <c r="BW3933" s="9">
        <v>3928</v>
      </c>
      <c r="BX3933">
        <f t="shared" si="246"/>
        <v>0</v>
      </c>
      <c r="BY3933">
        <f t="shared" si="247"/>
        <v>1</v>
      </c>
    </row>
    <row r="3934" spans="1:77">
      <c r="A3934" s="33">
        <v>3929</v>
      </c>
      <c r="BP3934" s="27">
        <v>0.84644321134052</v>
      </c>
      <c r="BQ3934" s="27">
        <v>14176.1641254058</v>
      </c>
      <c r="BR3934" s="27">
        <v>1.45919581864133</v>
      </c>
      <c r="BS3934" s="27">
        <v>34829.9338399056</v>
      </c>
      <c r="BU3934">
        <f t="shared" si="244"/>
        <v>112790.317575672</v>
      </c>
      <c r="BV3934">
        <f t="shared" si="245"/>
        <v>184049.438956294</v>
      </c>
      <c r="BW3934" s="9">
        <v>3929</v>
      </c>
      <c r="BX3934">
        <f t="shared" si="246"/>
        <v>0</v>
      </c>
      <c r="BY3934">
        <f t="shared" si="247"/>
        <v>1</v>
      </c>
    </row>
    <row r="3935" spans="1:77">
      <c r="A3935" s="33">
        <v>3930</v>
      </c>
      <c r="BP3935" s="27">
        <v>0.821325840864598</v>
      </c>
      <c r="BQ3935" s="27">
        <v>16829.3754911977</v>
      </c>
      <c r="BR3935" s="27">
        <v>1.40617919582308</v>
      </c>
      <c r="BS3935" s="27">
        <v>34876.5962243436</v>
      </c>
      <c r="BU3935">
        <f t="shared" si="244"/>
        <v>106369.500638492</v>
      </c>
      <c r="BV3935">
        <f t="shared" si="245"/>
        <v>176050.283149119</v>
      </c>
      <c r="BW3935" s="9">
        <v>3930</v>
      </c>
      <c r="BX3935">
        <f t="shared" si="246"/>
        <v>0</v>
      </c>
      <c r="BY3935">
        <f t="shared" si="247"/>
        <v>1</v>
      </c>
    </row>
    <row r="3936" spans="1:77">
      <c r="A3936" s="33">
        <v>3931</v>
      </c>
      <c r="BP3936" s="27">
        <v>0.772043562248129</v>
      </c>
      <c r="BQ3936" s="27">
        <v>12160.6145648178</v>
      </c>
      <c r="BR3936" s="27">
        <v>1.33008987435504</v>
      </c>
      <c r="BS3936" s="27">
        <v>30279.3121930805</v>
      </c>
      <c r="BU3936">
        <f t="shared" si="244"/>
        <v>103645.919772402</v>
      </c>
      <c r="BV3936">
        <f t="shared" si="245"/>
        <v>169234.168960176</v>
      </c>
      <c r="BW3936" s="9">
        <v>3931</v>
      </c>
      <c r="BX3936">
        <f t="shared" si="246"/>
        <v>0</v>
      </c>
      <c r="BY3936">
        <f t="shared" si="247"/>
        <v>1</v>
      </c>
    </row>
    <row r="3937" spans="1:77">
      <c r="A3937" s="33">
        <v>3932</v>
      </c>
      <c r="BP3937" s="27">
        <v>0.806109620527635</v>
      </c>
      <c r="BQ3937" s="27">
        <v>9817.0598403312</v>
      </c>
      <c r="BR3937" s="27">
        <v>1.38479920632446</v>
      </c>
      <c r="BS3937" s="27">
        <v>26157.3575106783</v>
      </c>
      <c r="BU3937">
        <f t="shared" si="244"/>
        <v>111099.383238814</v>
      </c>
      <c r="BV3937">
        <f t="shared" si="245"/>
        <v>181562.52343799</v>
      </c>
      <c r="BW3937" s="9">
        <v>3932</v>
      </c>
      <c r="BX3937">
        <f t="shared" si="246"/>
        <v>0</v>
      </c>
      <c r="BY3937">
        <f t="shared" si="247"/>
        <v>1</v>
      </c>
    </row>
    <row r="3938" spans="1:77">
      <c r="A3938" s="33">
        <v>3933</v>
      </c>
      <c r="BP3938" s="27">
        <v>0.846250866675158</v>
      </c>
      <c r="BQ3938" s="27">
        <v>14834.4824192279</v>
      </c>
      <c r="BR3938" s="27">
        <v>1.45225757359053</v>
      </c>
      <c r="BS3938" s="27">
        <v>33749.4714563997</v>
      </c>
      <c r="BU3938">
        <f t="shared" si="244"/>
        <v>112103.147582046</v>
      </c>
      <c r="BV3938">
        <f t="shared" si="245"/>
        <v>184089.164582179</v>
      </c>
      <c r="BW3938" s="9">
        <v>3933</v>
      </c>
      <c r="BX3938">
        <f t="shared" si="246"/>
        <v>0</v>
      </c>
      <c r="BY3938">
        <f t="shared" si="247"/>
        <v>1</v>
      </c>
    </row>
    <row r="3939" spans="1:77">
      <c r="A3939" s="33">
        <v>3934</v>
      </c>
      <c r="BP3939" s="27">
        <v>0.818614850901708</v>
      </c>
      <c r="BQ3939" s="27">
        <v>13318.3672840873</v>
      </c>
      <c r="BR3939" s="27">
        <v>1.3906288994133</v>
      </c>
      <c r="BS3939" s="27">
        <v>34470.7417872282</v>
      </c>
      <c r="BU3939">
        <f t="shared" si="244"/>
        <v>109473.860351169</v>
      </c>
      <c r="BV3939">
        <f t="shared" si="245"/>
        <v>174123.593124767</v>
      </c>
      <c r="BW3939" s="9">
        <v>3934</v>
      </c>
      <c r="BX3939">
        <f t="shared" si="246"/>
        <v>0</v>
      </c>
      <c r="BY3939">
        <f t="shared" si="247"/>
        <v>1</v>
      </c>
    </row>
    <row r="3940" spans="1:77">
      <c r="A3940" s="33">
        <v>3935</v>
      </c>
      <c r="BP3940" s="27">
        <v>0.812448723874465</v>
      </c>
      <c r="BQ3940" s="27">
        <v>13883.1371411211</v>
      </c>
      <c r="BR3940" s="27">
        <v>1.39807821339802</v>
      </c>
      <c r="BS3940" s="27">
        <v>34500.6939874623</v>
      </c>
      <c r="BU3940">
        <f t="shared" si="244"/>
        <v>107984.171440049</v>
      </c>
      <c r="BV3940">
        <f t="shared" si="245"/>
        <v>175211.038022241</v>
      </c>
      <c r="BW3940" s="9">
        <v>3935</v>
      </c>
      <c r="BX3940">
        <f t="shared" si="246"/>
        <v>0</v>
      </c>
      <c r="BY3940">
        <f t="shared" si="247"/>
        <v>1</v>
      </c>
    </row>
    <row r="3941" spans="1:77">
      <c r="A3941" s="33">
        <v>3936</v>
      </c>
      <c r="BP3941" s="27">
        <v>0.815556340248838</v>
      </c>
      <c r="BQ3941" s="27">
        <v>15929.9857166768</v>
      </c>
      <c r="BR3941" s="27">
        <v>1.384975772004</v>
      </c>
      <c r="BS3941" s="27">
        <v>39289.8293449058</v>
      </c>
      <c r="BU3941">
        <f t="shared" si="244"/>
        <v>106403.465320649</v>
      </c>
      <c r="BV3941">
        <f t="shared" si="245"/>
        <v>168456.536455694</v>
      </c>
      <c r="BW3941" s="9">
        <v>3936</v>
      </c>
      <c r="BX3941">
        <f t="shared" si="246"/>
        <v>0</v>
      </c>
      <c r="BY3941">
        <f t="shared" si="247"/>
        <v>1</v>
      </c>
    </row>
    <row r="3942" spans="1:77">
      <c r="A3942" s="33">
        <v>3937</v>
      </c>
      <c r="BP3942" s="27">
        <v>0.81263003912142</v>
      </c>
      <c r="BQ3942" s="27">
        <v>18889.4419867973</v>
      </c>
      <c r="BR3942" s="27">
        <v>1.38170125686649</v>
      </c>
      <c r="BS3942" s="27">
        <v>37981.8990148525</v>
      </c>
      <c r="BU3942">
        <f t="shared" si="244"/>
        <v>103005.063881416</v>
      </c>
      <c r="BV3942">
        <f t="shared" si="245"/>
        <v>169273.289515122</v>
      </c>
      <c r="BW3942" s="9">
        <v>3937</v>
      </c>
      <c r="BX3942">
        <f t="shared" si="246"/>
        <v>0</v>
      </c>
      <c r="BY3942">
        <f t="shared" si="247"/>
        <v>1</v>
      </c>
    </row>
    <row r="3943" spans="1:77">
      <c r="A3943" s="33">
        <v>3938</v>
      </c>
      <c r="BP3943" s="27">
        <v>0.795826876464618</v>
      </c>
      <c r="BQ3943" s="27">
        <v>15512.0181455748</v>
      </c>
      <c r="BR3943" s="27">
        <v>1.37355583005008</v>
      </c>
      <c r="BS3943" s="27">
        <v>36006.9593836266</v>
      </c>
      <c r="BU3943">
        <f t="shared" si="244"/>
        <v>103862.013324118</v>
      </c>
      <c r="BV3943">
        <f t="shared" si="245"/>
        <v>170026.415123885</v>
      </c>
      <c r="BW3943" s="9">
        <v>3938</v>
      </c>
      <c r="BX3943">
        <f t="shared" si="246"/>
        <v>0</v>
      </c>
      <c r="BY3943">
        <f t="shared" si="247"/>
        <v>1</v>
      </c>
    </row>
    <row r="3944" spans="1:77">
      <c r="A3944" s="33">
        <v>3939</v>
      </c>
      <c r="BP3944" s="27">
        <v>0.791986351719975</v>
      </c>
      <c r="BQ3944" s="27">
        <v>17528.1690590349</v>
      </c>
      <c r="BR3944" s="27">
        <v>1.37111843514404</v>
      </c>
      <c r="BS3944" s="27">
        <v>38974.4795342662</v>
      </c>
      <c r="BU3944">
        <f t="shared" si="244"/>
        <v>101269.783698961</v>
      </c>
      <c r="BV3944">
        <f t="shared" si="245"/>
        <v>166693.28573734</v>
      </c>
      <c r="BW3944" s="9">
        <v>3939</v>
      </c>
      <c r="BX3944">
        <f t="shared" si="246"/>
        <v>0</v>
      </c>
      <c r="BY3944">
        <f t="shared" si="247"/>
        <v>1</v>
      </c>
    </row>
    <row r="3945" spans="1:77">
      <c r="A3945" s="33">
        <v>3940</v>
      </c>
      <c r="BP3945" s="27">
        <v>0.815273173773834</v>
      </c>
      <c r="BQ3945" s="27">
        <v>12951.0679787777</v>
      </c>
      <c r="BR3945" s="27">
        <v>1.40834433525109</v>
      </c>
      <c r="BS3945" s="27">
        <v>37406.2193452411</v>
      </c>
      <c r="BU3945">
        <f t="shared" si="244"/>
        <v>109339.908087297</v>
      </c>
      <c r="BV3945">
        <f t="shared" si="245"/>
        <v>173845.430942422</v>
      </c>
      <c r="BW3945" s="9">
        <v>3940</v>
      </c>
      <c r="BX3945">
        <f t="shared" si="246"/>
        <v>0</v>
      </c>
      <c r="BY3945">
        <f t="shared" si="247"/>
        <v>1</v>
      </c>
    </row>
    <row r="3946" spans="1:77">
      <c r="A3946" s="33">
        <v>3941</v>
      </c>
      <c r="BP3946" s="27">
        <v>0.773615652186022</v>
      </c>
      <c r="BQ3946" s="27">
        <v>12226.7594722035</v>
      </c>
      <c r="BR3946" s="27">
        <v>1.31568518962095</v>
      </c>
      <c r="BS3946" s="27">
        <v>30505.3849398188</v>
      </c>
      <c r="BU3946">
        <f t="shared" si="244"/>
        <v>103815.5883557</v>
      </c>
      <c r="BV3946">
        <f t="shared" si="245"/>
        <v>166847.393503324</v>
      </c>
      <c r="BW3946" s="9">
        <v>3941</v>
      </c>
      <c r="BX3946">
        <f t="shared" si="246"/>
        <v>0</v>
      </c>
      <c r="BY3946">
        <f t="shared" si="247"/>
        <v>1</v>
      </c>
    </row>
    <row r="3947" spans="1:77">
      <c r="A3947" s="33">
        <v>3942</v>
      </c>
      <c r="BP3947" s="27">
        <v>0.829117004580872</v>
      </c>
      <c r="BQ3947" s="27">
        <v>11196.4012008878</v>
      </c>
      <c r="BR3947" s="27">
        <v>1.4243567692272</v>
      </c>
      <c r="BS3947" s="27">
        <v>33505.6901765475</v>
      </c>
      <c r="BU3947">
        <f t="shared" si="244"/>
        <v>113171.149486243</v>
      </c>
      <c r="BV3947">
        <f t="shared" si="245"/>
        <v>180147.825207532</v>
      </c>
      <c r="BW3947" s="9">
        <v>3942</v>
      </c>
      <c r="BX3947">
        <f t="shared" si="246"/>
        <v>0</v>
      </c>
      <c r="BY3947">
        <f t="shared" si="247"/>
        <v>1</v>
      </c>
    </row>
    <row r="3948" spans="1:77">
      <c r="A3948" s="33">
        <v>3943</v>
      </c>
      <c r="BP3948" s="27">
        <v>0.816436322514376</v>
      </c>
      <c r="BQ3948" s="27">
        <v>13609.4664485706</v>
      </c>
      <c r="BR3948" s="27">
        <v>1.38709582827013</v>
      </c>
      <c r="BS3948" s="27">
        <v>37100.4268781066</v>
      </c>
      <c r="BU3948">
        <f t="shared" si="244"/>
        <v>108855.981928586</v>
      </c>
      <c r="BV3948">
        <f t="shared" si="245"/>
        <v>170963.947362412</v>
      </c>
      <c r="BW3948" s="9">
        <v>3943</v>
      </c>
      <c r="BX3948">
        <f t="shared" si="246"/>
        <v>0</v>
      </c>
      <c r="BY3948">
        <f t="shared" si="247"/>
        <v>1</v>
      </c>
    </row>
    <row r="3949" spans="1:77">
      <c r="A3949" s="33">
        <v>3944</v>
      </c>
      <c r="BP3949" s="27">
        <v>0.796632403507702</v>
      </c>
      <c r="BQ3949" s="27">
        <v>19378.9692505272</v>
      </c>
      <c r="BR3949" s="27">
        <v>1.38008032620708</v>
      </c>
      <c r="BS3949" s="27">
        <v>37501.4083683333</v>
      </c>
      <c r="BU3949">
        <f t="shared" si="244"/>
        <v>100115.891275628</v>
      </c>
      <c r="BV3949">
        <f t="shared" si="245"/>
        <v>169510.640562729</v>
      </c>
      <c r="BW3949" s="9">
        <v>3944</v>
      </c>
      <c r="BX3949">
        <f t="shared" si="246"/>
        <v>0</v>
      </c>
      <c r="BY3949">
        <f t="shared" si="247"/>
        <v>1</v>
      </c>
    </row>
    <row r="3950" spans="1:77">
      <c r="A3950" s="33">
        <v>3945</v>
      </c>
      <c r="BP3950" s="27">
        <v>0.755426434448111</v>
      </c>
      <c r="BQ3950" s="27">
        <v>14279.641015241</v>
      </c>
      <c r="BR3950" s="27">
        <v>1.29422090163618</v>
      </c>
      <c r="BS3950" s="27">
        <v>37513.8319635536</v>
      </c>
      <c r="BU3950">
        <f t="shared" si="244"/>
        <v>99034.3241519757</v>
      </c>
      <c r="BV3950">
        <f t="shared" si="245"/>
        <v>156619.303281873</v>
      </c>
      <c r="BW3950" s="9">
        <v>3945</v>
      </c>
      <c r="BX3950">
        <f t="shared" si="246"/>
        <v>0</v>
      </c>
      <c r="BY3950">
        <f t="shared" si="247"/>
        <v>1</v>
      </c>
    </row>
    <row r="3951" spans="1:77">
      <c r="A3951" s="33">
        <v>3946</v>
      </c>
      <c r="BP3951" s="27">
        <v>0.748194101566073</v>
      </c>
      <c r="BQ3951" s="27">
        <v>16781.6415739719</v>
      </c>
      <c r="BR3951" s="27">
        <v>1.28627035237617</v>
      </c>
      <c r="BS3951" s="27">
        <v>39122.6641700597</v>
      </c>
      <c r="BU3951">
        <f t="shared" si="244"/>
        <v>95447.473660939</v>
      </c>
      <c r="BV3951">
        <f t="shared" si="245"/>
        <v>153817.888686365</v>
      </c>
      <c r="BW3951" s="9">
        <v>3946</v>
      </c>
      <c r="BX3951">
        <f t="shared" si="246"/>
        <v>0</v>
      </c>
      <c r="BY3951">
        <f t="shared" si="247"/>
        <v>1</v>
      </c>
    </row>
    <row r="3952" spans="1:77">
      <c r="A3952" s="33">
        <v>3947</v>
      </c>
      <c r="BP3952" s="27">
        <v>0.822713303536003</v>
      </c>
      <c r="BQ3952" s="27">
        <v>15844.1098797164</v>
      </c>
      <c r="BR3952" s="27">
        <v>1.41829707461985</v>
      </c>
      <c r="BS3952" s="27">
        <v>34496.958776996</v>
      </c>
      <c r="BU3952">
        <f t="shared" si="244"/>
        <v>107562.885650684</v>
      </c>
      <c r="BV3952">
        <f t="shared" si="245"/>
        <v>178247.602415981</v>
      </c>
      <c r="BW3952" s="9">
        <v>3947</v>
      </c>
      <c r="BX3952">
        <f t="shared" si="246"/>
        <v>0</v>
      </c>
      <c r="BY3952">
        <f t="shared" si="247"/>
        <v>1</v>
      </c>
    </row>
    <row r="3953" spans="1:77">
      <c r="A3953" s="33">
        <v>3948</v>
      </c>
      <c r="BP3953" s="27">
        <v>0.819212588306666</v>
      </c>
      <c r="BQ3953" s="27">
        <v>16482.1762422235</v>
      </c>
      <c r="BR3953" s="27">
        <v>1.38441738604083</v>
      </c>
      <c r="BS3953" s="27">
        <v>35363.0175842723</v>
      </c>
      <c r="BU3953">
        <f t="shared" si="244"/>
        <v>106399.712003776</v>
      </c>
      <c r="BV3953">
        <f t="shared" si="245"/>
        <v>172299.590321853</v>
      </c>
      <c r="BW3953" s="9">
        <v>3948</v>
      </c>
      <c r="BX3953">
        <f t="shared" si="246"/>
        <v>0</v>
      </c>
      <c r="BY3953">
        <f t="shared" si="247"/>
        <v>1</v>
      </c>
    </row>
    <row r="3954" spans="1:77">
      <c r="A3954" s="33">
        <v>3949</v>
      </c>
      <c r="BP3954" s="27">
        <v>0.836039821422856</v>
      </c>
      <c r="BQ3954" s="27">
        <v>15585.8628815908</v>
      </c>
      <c r="BR3954" s="27">
        <v>1.44583090053119</v>
      </c>
      <c r="BS3954" s="27">
        <v>40712.1921261089</v>
      </c>
      <c r="BU3954">
        <f t="shared" si="244"/>
        <v>109820.110331838</v>
      </c>
      <c r="BV3954">
        <f t="shared" si="245"/>
        <v>176162.44295357</v>
      </c>
      <c r="BW3954" s="9">
        <v>3949</v>
      </c>
      <c r="BX3954">
        <f t="shared" si="246"/>
        <v>0</v>
      </c>
      <c r="BY3954">
        <f t="shared" si="247"/>
        <v>1</v>
      </c>
    </row>
    <row r="3955" spans="1:77">
      <c r="A3955" s="33">
        <v>3950</v>
      </c>
      <c r="BP3955" s="27">
        <v>0.801638853883502</v>
      </c>
      <c r="BQ3955" s="27">
        <v>15938.6804867568</v>
      </c>
      <c r="BR3955" s="27">
        <v>1.38006112189815</v>
      </c>
      <c r="BS3955" s="27">
        <v>38952.9746961908</v>
      </c>
      <c r="BU3955">
        <f t="shared" si="244"/>
        <v>104307.147595768</v>
      </c>
      <c r="BV3955">
        <f t="shared" si="245"/>
        <v>168056.193588532</v>
      </c>
      <c r="BW3955" s="9">
        <v>3950</v>
      </c>
      <c r="BX3955">
        <f t="shared" si="246"/>
        <v>0</v>
      </c>
      <c r="BY3955">
        <f t="shared" si="247"/>
        <v>1</v>
      </c>
    </row>
    <row r="3956" spans="1:77">
      <c r="A3956" s="33">
        <v>3951</v>
      </c>
      <c r="BP3956" s="27">
        <v>0.772374343769244</v>
      </c>
      <c r="BQ3956" s="27">
        <v>13506.1992993985</v>
      </c>
      <c r="BR3956" s="27">
        <v>1.31888271623264</v>
      </c>
      <c r="BS3956" s="27">
        <v>31060.1809958086</v>
      </c>
      <c r="BU3956">
        <f t="shared" si="244"/>
        <v>102349.952265988</v>
      </c>
      <c r="BV3956">
        <f t="shared" si="245"/>
        <v>166772.226439088</v>
      </c>
      <c r="BW3956" s="9">
        <v>3951</v>
      </c>
      <c r="BX3956">
        <f t="shared" si="246"/>
        <v>0</v>
      </c>
      <c r="BY3956">
        <f t="shared" si="247"/>
        <v>1</v>
      </c>
    </row>
    <row r="3957" spans="1:77">
      <c r="A3957" s="33">
        <v>3952</v>
      </c>
      <c r="BP3957" s="27">
        <v>0.820210759881015</v>
      </c>
      <c r="BQ3957" s="27">
        <v>14068.9969662747</v>
      </c>
      <c r="BR3957" s="27">
        <v>1.38896396976167</v>
      </c>
      <c r="BS3957" s="27">
        <v>33707.4900198318</v>
      </c>
      <c r="BU3957">
        <f t="shared" si="244"/>
        <v>108962.617015878</v>
      </c>
      <c r="BV3957">
        <f t="shared" si="245"/>
        <v>174637.105444419</v>
      </c>
      <c r="BW3957" s="9">
        <v>3952</v>
      </c>
      <c r="BX3957">
        <f t="shared" si="246"/>
        <v>0</v>
      </c>
      <c r="BY3957">
        <f t="shared" si="247"/>
        <v>1</v>
      </c>
    </row>
    <row r="3958" spans="1:77">
      <c r="A3958" s="33">
        <v>3953</v>
      </c>
      <c r="BP3958" s="27">
        <v>0.801807456515707</v>
      </c>
      <c r="BQ3958" s="27">
        <v>14552.7046259581</v>
      </c>
      <c r="BR3958" s="27">
        <v>1.38579506452537</v>
      </c>
      <c r="BS3958" s="27">
        <v>37368.4090330506</v>
      </c>
      <c r="BU3958">
        <f t="shared" si="244"/>
        <v>105718.413851398</v>
      </c>
      <c r="BV3958">
        <f t="shared" si="245"/>
        <v>170500.850645755</v>
      </c>
      <c r="BW3958" s="9">
        <v>3953</v>
      </c>
      <c r="BX3958">
        <f t="shared" si="246"/>
        <v>0</v>
      </c>
      <c r="BY3958">
        <f t="shared" si="247"/>
        <v>1</v>
      </c>
    </row>
    <row r="3959" spans="1:77">
      <c r="A3959" s="33">
        <v>3954</v>
      </c>
      <c r="BP3959" s="27">
        <v>0.85398313500834</v>
      </c>
      <c r="BQ3959" s="27">
        <v>17509.1725185571</v>
      </c>
      <c r="BR3959" s="27">
        <v>1.46084907863633</v>
      </c>
      <c r="BS3959" s="27">
        <v>37078.1167663957</v>
      </c>
      <c r="BU3959">
        <f t="shared" si="244"/>
        <v>110588.297732694</v>
      </c>
      <c r="BV3959">
        <f t="shared" si="245"/>
        <v>182049.245029054</v>
      </c>
      <c r="BW3959" s="9">
        <v>3954</v>
      </c>
      <c r="BX3959">
        <f t="shared" si="246"/>
        <v>0</v>
      </c>
      <c r="BY3959">
        <f t="shared" si="247"/>
        <v>1</v>
      </c>
    </row>
    <row r="3960" spans="1:77">
      <c r="A3960" s="33">
        <v>3955</v>
      </c>
      <c r="BP3960" s="27">
        <v>0.826449630901156</v>
      </c>
      <c r="BQ3960" s="27">
        <v>11697.251808315</v>
      </c>
      <c r="BR3960" s="27">
        <v>1.42287356592295</v>
      </c>
      <c r="BS3960" s="27">
        <v>29128.1702304854</v>
      </c>
      <c r="BU3960">
        <f t="shared" si="244"/>
        <v>112270.192826858</v>
      </c>
      <c r="BV3960">
        <f t="shared" si="245"/>
        <v>184302.864657956</v>
      </c>
      <c r="BW3960" s="9">
        <v>3955</v>
      </c>
      <c r="BX3960">
        <f t="shared" si="246"/>
        <v>0</v>
      </c>
      <c r="BY3960">
        <f t="shared" si="247"/>
        <v>1</v>
      </c>
    </row>
    <row r="3961" spans="1:77">
      <c r="A3961" s="33">
        <v>3956</v>
      </c>
      <c r="BP3961" s="27">
        <v>0.822910436916303</v>
      </c>
      <c r="BQ3961" s="27">
        <v>15255.7563485702</v>
      </c>
      <c r="BR3961" s="27">
        <v>1.38564783481474</v>
      </c>
      <c r="BS3961" s="27">
        <v>38995.7994874983</v>
      </c>
      <c r="BU3961">
        <f t="shared" si="244"/>
        <v>108180.809188875</v>
      </c>
      <c r="BV3961">
        <f t="shared" si="245"/>
        <v>168851.375734713</v>
      </c>
      <c r="BW3961" s="9">
        <v>3956</v>
      </c>
      <c r="BX3961">
        <f t="shared" si="246"/>
        <v>0</v>
      </c>
      <c r="BY3961">
        <f t="shared" si="247"/>
        <v>1</v>
      </c>
    </row>
    <row r="3962" spans="1:77">
      <c r="A3962" s="33">
        <v>3957</v>
      </c>
      <c r="BP3962" s="27">
        <v>0.778541974300809</v>
      </c>
      <c r="BQ3962" s="27">
        <v>13401.9679899185</v>
      </c>
      <c r="BR3962" s="27">
        <v>1.30993432705125</v>
      </c>
      <c r="BS3962" s="27">
        <v>32169.4482587047</v>
      </c>
      <c r="BU3962">
        <f t="shared" si="244"/>
        <v>103379.328155203</v>
      </c>
      <c r="BV3962">
        <f t="shared" si="245"/>
        <v>164320.700798984</v>
      </c>
      <c r="BW3962" s="9">
        <v>3957</v>
      </c>
      <c r="BX3962">
        <f t="shared" si="246"/>
        <v>0</v>
      </c>
      <c r="BY3962">
        <f t="shared" si="247"/>
        <v>1</v>
      </c>
    </row>
    <row r="3963" spans="1:77">
      <c r="A3963" s="33">
        <v>3958</v>
      </c>
      <c r="BP3963" s="27">
        <v>0.814949234022156</v>
      </c>
      <c r="BQ3963" s="27">
        <v>13386.5854393914</v>
      </c>
      <c r="BR3963" s="27">
        <v>1.41373016119648</v>
      </c>
      <c r="BS3963" s="27">
        <v>36944.9931064025</v>
      </c>
      <c r="BU3963">
        <f t="shared" si="244"/>
        <v>108855.799663932</v>
      </c>
      <c r="BV3963">
        <f t="shared" si="245"/>
        <v>175114.53107307</v>
      </c>
      <c r="BW3963" s="9">
        <v>3958</v>
      </c>
      <c r="BX3963">
        <f t="shared" si="246"/>
        <v>0</v>
      </c>
      <c r="BY3963">
        <f t="shared" si="247"/>
        <v>1</v>
      </c>
    </row>
    <row r="3964" spans="1:77">
      <c r="A3964" s="33">
        <v>3959</v>
      </c>
      <c r="BP3964" s="27">
        <v>0.81376757819752</v>
      </c>
      <c r="BQ3964" s="27">
        <v>12380.4253095669</v>
      </c>
      <c r="BR3964" s="27">
        <v>1.40371952451219</v>
      </c>
      <c r="BS3964" s="27">
        <v>35657.5749027539</v>
      </c>
      <c r="BU3964">
        <f t="shared" si="244"/>
        <v>109684.711420061</v>
      </c>
      <c r="BV3964">
        <f t="shared" si="245"/>
        <v>174900.353774074</v>
      </c>
      <c r="BW3964" s="9">
        <v>3959</v>
      </c>
      <c r="BX3964">
        <f t="shared" si="246"/>
        <v>0</v>
      </c>
      <c r="BY3964">
        <f t="shared" si="247"/>
        <v>1</v>
      </c>
    </row>
    <row r="3965" spans="1:77">
      <c r="A3965" s="33">
        <v>3960</v>
      </c>
      <c r="BP3965" s="27">
        <v>0.802634045429912</v>
      </c>
      <c r="BQ3965" s="27">
        <v>11685.2671820808</v>
      </c>
      <c r="BR3965" s="27">
        <v>1.37953960913783</v>
      </c>
      <c r="BS3965" s="27">
        <v>29683.0391303049</v>
      </c>
      <c r="BU3965">
        <f t="shared" si="244"/>
        <v>108709.839632406</v>
      </c>
      <c r="BV3965">
        <f t="shared" si="245"/>
        <v>177247.902240369</v>
      </c>
      <c r="BW3965" s="9">
        <v>3960</v>
      </c>
      <c r="BX3965">
        <f t="shared" si="246"/>
        <v>0</v>
      </c>
      <c r="BY3965">
        <f t="shared" si="247"/>
        <v>1</v>
      </c>
    </row>
    <row r="3966" spans="1:77">
      <c r="A3966" s="33">
        <v>3961</v>
      </c>
      <c r="BP3966" s="27">
        <v>0.779818692647579</v>
      </c>
      <c r="BQ3966" s="27">
        <v>13201.7820326157</v>
      </c>
      <c r="BR3966" s="27">
        <v>1.32118195343441</v>
      </c>
      <c r="BS3966" s="27">
        <v>34557.4548425028</v>
      </c>
      <c r="BU3966">
        <f t="shared" si="244"/>
        <v>103771.021864521</v>
      </c>
      <c r="BV3966">
        <f t="shared" si="245"/>
        <v>163619.838172659</v>
      </c>
      <c r="BW3966" s="9">
        <v>3961</v>
      </c>
      <c r="BX3966">
        <f t="shared" si="246"/>
        <v>0</v>
      </c>
      <c r="BY3966">
        <f t="shared" si="247"/>
        <v>1</v>
      </c>
    </row>
    <row r="3967" spans="1:77">
      <c r="A3967" s="33">
        <v>3962</v>
      </c>
      <c r="BP3967" s="27">
        <v>0.802744438026681</v>
      </c>
      <c r="BQ3967" s="27">
        <v>24931.751516178</v>
      </c>
      <c r="BR3967" s="27">
        <v>1.36849001637852</v>
      </c>
      <c r="BS3967" s="27">
        <v>54744.0298247589</v>
      </c>
      <c r="BU3967">
        <f t="shared" si="244"/>
        <v>95479.9141878241</v>
      </c>
      <c r="BV3967">
        <f t="shared" si="245"/>
        <v>150529.472632019</v>
      </c>
      <c r="BW3967" s="9">
        <v>3962</v>
      </c>
      <c r="BX3967">
        <f t="shared" si="246"/>
        <v>0</v>
      </c>
      <c r="BY3967">
        <f t="shared" si="247"/>
        <v>1</v>
      </c>
    </row>
    <row r="3968" spans="1:77">
      <c r="A3968" s="33">
        <v>3963</v>
      </c>
      <c r="BP3968" s="27">
        <v>0.78837425886536</v>
      </c>
      <c r="BQ3968" s="27">
        <v>12831.4060367037</v>
      </c>
      <c r="BR3968" s="27">
        <v>1.35660778325655</v>
      </c>
      <c r="BS3968" s="27">
        <v>29673.8412908858</v>
      </c>
      <c r="BU3968">
        <f t="shared" si="244"/>
        <v>105424.7327931</v>
      </c>
      <c r="BV3968">
        <f t="shared" si="245"/>
        <v>173817.326197597</v>
      </c>
      <c r="BW3968" s="9">
        <v>3963</v>
      </c>
      <c r="BX3968">
        <f t="shared" si="246"/>
        <v>0</v>
      </c>
      <c r="BY3968">
        <f t="shared" si="247"/>
        <v>1</v>
      </c>
    </row>
    <row r="3969" spans="1:77">
      <c r="A3969" s="33">
        <v>3964</v>
      </c>
      <c r="BP3969" s="27">
        <v>0.790351883736722</v>
      </c>
      <c r="BQ3969" s="27">
        <v>19575.142173733</v>
      </c>
      <c r="BR3969" s="27">
        <v>1.34034300289375</v>
      </c>
      <c r="BS3969" s="27">
        <v>39817.3919653873</v>
      </c>
      <c r="BU3969">
        <f t="shared" si="244"/>
        <v>98977.6403867753</v>
      </c>
      <c r="BV3969">
        <f t="shared" si="245"/>
        <v>161234.058468675</v>
      </c>
      <c r="BW3969" s="9">
        <v>3964</v>
      </c>
      <c r="BX3969">
        <f t="shared" si="246"/>
        <v>0</v>
      </c>
      <c r="BY3969">
        <f t="shared" si="247"/>
        <v>1</v>
      </c>
    </row>
    <row r="3970" spans="1:77">
      <c r="A3970" s="33">
        <v>3965</v>
      </c>
      <c r="BP3970" s="27">
        <v>0.786438100259034</v>
      </c>
      <c r="BQ3970" s="27">
        <v>12313.935967233</v>
      </c>
      <c r="BR3970" s="27">
        <v>1.38150173285387</v>
      </c>
      <c r="BS3970" s="27">
        <v>31505.3166644843</v>
      </c>
      <c r="BU3970">
        <f t="shared" si="244"/>
        <v>105651.779071622</v>
      </c>
      <c r="BV3970">
        <f t="shared" si="245"/>
        <v>175719.943263596</v>
      </c>
      <c r="BW3970" s="9">
        <v>3965</v>
      </c>
      <c r="BX3970">
        <f t="shared" si="246"/>
        <v>0</v>
      </c>
      <c r="BY3970">
        <f t="shared" si="247"/>
        <v>1</v>
      </c>
    </row>
    <row r="3971" spans="1:77">
      <c r="A3971" s="33">
        <v>3966</v>
      </c>
      <c r="BP3971" s="27">
        <v>0.851730916710211</v>
      </c>
      <c r="BQ3971" s="27">
        <v>12894.4174488017</v>
      </c>
      <c r="BR3971" s="27">
        <v>1.4503515555217</v>
      </c>
      <c r="BS3971" s="27">
        <v>31979.9365446171</v>
      </c>
      <c r="BU3971">
        <f t="shared" si="244"/>
        <v>114865.22005773</v>
      </c>
      <c r="BV3971">
        <f t="shared" si="245"/>
        <v>185572.796783638</v>
      </c>
      <c r="BW3971" s="9">
        <v>3966</v>
      </c>
      <c r="BX3971">
        <f t="shared" si="246"/>
        <v>0</v>
      </c>
      <c r="BY3971">
        <f t="shared" si="247"/>
        <v>1</v>
      </c>
    </row>
    <row r="3972" spans="1:77">
      <c r="A3972" s="33">
        <v>3967</v>
      </c>
      <c r="BP3972" s="27">
        <v>0.823272953872878</v>
      </c>
      <c r="BQ3972" s="27">
        <v>16013.7038365669</v>
      </c>
      <c r="BR3972" s="27">
        <v>1.40518577863452</v>
      </c>
      <c r="BS3972" s="27">
        <v>34092.3651617153</v>
      </c>
      <c r="BU3972">
        <f t="shared" si="244"/>
        <v>107477.239244365</v>
      </c>
      <c r="BV3972">
        <f t="shared" si="245"/>
        <v>176685.501633462</v>
      </c>
      <c r="BW3972" s="9">
        <v>3967</v>
      </c>
      <c r="BX3972">
        <f t="shared" si="246"/>
        <v>0</v>
      </c>
      <c r="BY3972">
        <f t="shared" si="247"/>
        <v>1</v>
      </c>
    </row>
    <row r="3973" spans="1:77">
      <c r="A3973" s="33">
        <v>3968</v>
      </c>
      <c r="BP3973" s="27">
        <v>0.799918061801872</v>
      </c>
      <c r="BQ3973" s="27">
        <v>16218.3414524031</v>
      </c>
      <c r="BR3973" s="27">
        <v>1.38054646018323</v>
      </c>
      <c r="BS3973" s="27">
        <v>33350.2330875917</v>
      </c>
      <c r="BU3973">
        <f t="shared" si="244"/>
        <v>103769.367817878</v>
      </c>
      <c r="BV3973">
        <f t="shared" si="245"/>
        <v>173731.735939892</v>
      </c>
      <c r="BW3973" s="9">
        <v>3968</v>
      </c>
      <c r="BX3973">
        <f t="shared" si="246"/>
        <v>0</v>
      </c>
      <c r="BY3973">
        <f t="shared" si="247"/>
        <v>1</v>
      </c>
    </row>
    <row r="3974" spans="1:77">
      <c r="A3974" s="33">
        <v>3969</v>
      </c>
      <c r="BP3974" s="27">
        <v>0.830487251412487</v>
      </c>
      <c r="BQ3974" s="27">
        <v>12321.0511480334</v>
      </c>
      <c r="BR3974" s="27">
        <v>1.44722362713711</v>
      </c>
      <c r="BS3974" s="27">
        <v>29470.1637813263</v>
      </c>
      <c r="BU3974">
        <f t="shared" si="244"/>
        <v>112252.03656384</v>
      </c>
      <c r="BV3974">
        <f t="shared" si="245"/>
        <v>187613.380289241</v>
      </c>
      <c r="BW3974" s="9">
        <v>3969</v>
      </c>
      <c r="BX3974">
        <f t="shared" si="246"/>
        <v>0</v>
      </c>
      <c r="BY3974">
        <f t="shared" si="247"/>
        <v>1</v>
      </c>
    </row>
    <row r="3975" spans="1:77">
      <c r="A3975" s="33">
        <v>3970</v>
      </c>
      <c r="BP3975" s="27">
        <v>0.845836833566824</v>
      </c>
      <c r="BQ3975" s="27">
        <v>12315.0663967936</v>
      </c>
      <c r="BR3975" s="27">
        <v>1.4184808240429</v>
      </c>
      <c r="BS3975" s="27">
        <v>31964.2526418297</v>
      </c>
      <c r="BU3975">
        <f t="shared" ref="BU3975:BU4038" si="248">BP3975*$BV$1-BQ3975</f>
        <v>114560.45863823</v>
      </c>
      <c r="BV3975">
        <f t="shared" ref="BV3975:BV4038" si="249">BR3975*$BV$1-BS3975</f>
        <v>180807.870964605</v>
      </c>
      <c r="BW3975" s="9">
        <v>3970</v>
      </c>
      <c r="BX3975">
        <f t="shared" ref="BX3975:BX4038" si="250">IF(BU3975=MAX($BU3975:$BV3975),1,0)</f>
        <v>0</v>
      </c>
      <c r="BY3975">
        <f t="shared" ref="BY3975:BY4038" si="251">IF(BV3975=MAX($BU3975:$BV3975),1,0)</f>
        <v>1</v>
      </c>
    </row>
    <row r="3976" spans="1:77">
      <c r="A3976" s="33">
        <v>3971</v>
      </c>
      <c r="BP3976" s="27">
        <v>0.822994234029332</v>
      </c>
      <c r="BQ3976" s="27">
        <v>18374.1681562246</v>
      </c>
      <c r="BR3976" s="27">
        <v>1.42531539527395</v>
      </c>
      <c r="BS3976" s="27">
        <v>44665.1920441499</v>
      </c>
      <c r="BU3976">
        <f t="shared" si="248"/>
        <v>105074.966948175</v>
      </c>
      <c r="BV3976">
        <f t="shared" si="249"/>
        <v>169132.117246942</v>
      </c>
      <c r="BW3976" s="9">
        <v>3971</v>
      </c>
      <c r="BX3976">
        <f t="shared" si="250"/>
        <v>0</v>
      </c>
      <c r="BY3976">
        <f t="shared" si="251"/>
        <v>1</v>
      </c>
    </row>
    <row r="3977" spans="1:77">
      <c r="A3977" s="33">
        <v>3972</v>
      </c>
      <c r="BP3977" s="27">
        <v>0.8044055571401</v>
      </c>
      <c r="BQ3977" s="27">
        <v>16933.0091768836</v>
      </c>
      <c r="BR3977" s="27">
        <v>1.37083606364403</v>
      </c>
      <c r="BS3977" s="27">
        <v>35516.8182161905</v>
      </c>
      <c r="BU3977">
        <f t="shared" si="248"/>
        <v>103727.824394131</v>
      </c>
      <c r="BV3977">
        <f t="shared" si="249"/>
        <v>170108.591330413</v>
      </c>
      <c r="BW3977" s="9">
        <v>3972</v>
      </c>
      <c r="BX3977">
        <f t="shared" si="250"/>
        <v>0</v>
      </c>
      <c r="BY3977">
        <f t="shared" si="251"/>
        <v>1</v>
      </c>
    </row>
    <row r="3978" spans="1:77">
      <c r="A3978" s="33">
        <v>3973</v>
      </c>
      <c r="BP3978" s="27">
        <v>0.816774606256693</v>
      </c>
      <c r="BQ3978" s="27">
        <v>15044.7226049795</v>
      </c>
      <c r="BR3978" s="27">
        <v>1.40906777222592</v>
      </c>
      <c r="BS3978" s="27">
        <v>34100.6412556285</v>
      </c>
      <c r="BU3978">
        <f t="shared" si="248"/>
        <v>107471.468333525</v>
      </c>
      <c r="BV3978">
        <f t="shared" si="249"/>
        <v>177259.52457826</v>
      </c>
      <c r="BW3978" s="9">
        <v>3973</v>
      </c>
      <c r="BX3978">
        <f t="shared" si="250"/>
        <v>0</v>
      </c>
      <c r="BY3978">
        <f t="shared" si="251"/>
        <v>1</v>
      </c>
    </row>
    <row r="3979" spans="1:77">
      <c r="A3979" s="33">
        <v>3974</v>
      </c>
      <c r="BP3979" s="27">
        <v>0.781938321760471</v>
      </c>
      <c r="BQ3979" s="27">
        <v>16161.1523693987</v>
      </c>
      <c r="BR3979" s="27">
        <v>1.35322888778746</v>
      </c>
      <c r="BS3979" s="27">
        <v>39223.7590961617</v>
      </c>
      <c r="BU3979">
        <f t="shared" si="248"/>
        <v>101129.595894672</v>
      </c>
      <c r="BV3979">
        <f t="shared" si="249"/>
        <v>163760.574071957</v>
      </c>
      <c r="BW3979" s="9">
        <v>3974</v>
      </c>
      <c r="BX3979">
        <f t="shared" si="250"/>
        <v>0</v>
      </c>
      <c r="BY3979">
        <f t="shared" si="251"/>
        <v>1</v>
      </c>
    </row>
    <row r="3980" spans="1:77">
      <c r="A3980" s="33">
        <v>3975</v>
      </c>
      <c r="BP3980" s="27">
        <v>0.80191597532115</v>
      </c>
      <c r="BQ3980" s="27">
        <v>10979.817691232</v>
      </c>
      <c r="BR3980" s="27">
        <v>1.3886588583626</v>
      </c>
      <c r="BS3980" s="27">
        <v>32368.1512963795</v>
      </c>
      <c r="BU3980">
        <f t="shared" si="248"/>
        <v>109307.57860694</v>
      </c>
      <c r="BV3980">
        <f t="shared" si="249"/>
        <v>175930.67745801</v>
      </c>
      <c r="BW3980" s="9">
        <v>3975</v>
      </c>
      <c r="BX3980">
        <f t="shared" si="250"/>
        <v>0</v>
      </c>
      <c r="BY3980">
        <f t="shared" si="251"/>
        <v>1</v>
      </c>
    </row>
    <row r="3981" spans="1:77">
      <c r="A3981" s="33">
        <v>3976</v>
      </c>
      <c r="BP3981" s="27">
        <v>0.798302924303366</v>
      </c>
      <c r="BQ3981" s="27">
        <v>12694.8889165319</v>
      </c>
      <c r="BR3981" s="27">
        <v>1.36815162023646</v>
      </c>
      <c r="BS3981" s="27">
        <v>31712.9564097829</v>
      </c>
      <c r="BU3981">
        <f t="shared" si="248"/>
        <v>107050.549728973</v>
      </c>
      <c r="BV3981">
        <f t="shared" si="249"/>
        <v>173509.786625687</v>
      </c>
      <c r="BW3981" s="9">
        <v>3976</v>
      </c>
      <c r="BX3981">
        <f t="shared" si="250"/>
        <v>0</v>
      </c>
      <c r="BY3981">
        <f t="shared" si="251"/>
        <v>1</v>
      </c>
    </row>
    <row r="3982" spans="1:77">
      <c r="A3982" s="33">
        <v>3977</v>
      </c>
      <c r="BP3982" s="27">
        <v>0.83059410437766</v>
      </c>
      <c r="BQ3982" s="27">
        <v>13845.7883739504</v>
      </c>
      <c r="BR3982" s="27">
        <v>1.39540708979571</v>
      </c>
      <c r="BS3982" s="27">
        <v>30520.9655445162</v>
      </c>
      <c r="BU3982">
        <f t="shared" si="248"/>
        <v>110743.327282699</v>
      </c>
      <c r="BV3982">
        <f t="shared" si="249"/>
        <v>178790.09792484</v>
      </c>
      <c r="BW3982" s="9">
        <v>3977</v>
      </c>
      <c r="BX3982">
        <f t="shared" si="250"/>
        <v>0</v>
      </c>
      <c r="BY3982">
        <f t="shared" si="251"/>
        <v>1</v>
      </c>
    </row>
    <row r="3983" spans="1:77">
      <c r="A3983" s="33">
        <v>3978</v>
      </c>
      <c r="BP3983" s="27">
        <v>0.851859728007168</v>
      </c>
      <c r="BQ3983" s="27">
        <v>10561.2888122024</v>
      </c>
      <c r="BR3983" s="27">
        <v>1.4823402991867</v>
      </c>
      <c r="BS3983" s="27">
        <v>27149.4784691093</v>
      </c>
      <c r="BU3983">
        <f t="shared" si="248"/>
        <v>117217.670388873</v>
      </c>
      <c r="BV3983">
        <f t="shared" si="249"/>
        <v>195201.566408896</v>
      </c>
      <c r="BW3983" s="9">
        <v>3978</v>
      </c>
      <c r="BX3983">
        <f t="shared" si="250"/>
        <v>0</v>
      </c>
      <c r="BY3983">
        <f t="shared" si="251"/>
        <v>1</v>
      </c>
    </row>
    <row r="3984" spans="1:77">
      <c r="A3984" s="33">
        <v>3979</v>
      </c>
      <c r="BP3984" s="27">
        <v>0.841743099466033</v>
      </c>
      <c r="BQ3984" s="27">
        <v>13842.4391167986</v>
      </c>
      <c r="BR3984" s="27">
        <v>1.46942416586531</v>
      </c>
      <c r="BS3984" s="27">
        <v>31528.2544144398</v>
      </c>
      <c r="BU3984">
        <f t="shared" si="248"/>
        <v>112419.025803106</v>
      </c>
      <c r="BV3984">
        <f t="shared" si="249"/>
        <v>188885.370465356</v>
      </c>
      <c r="BW3984" s="9">
        <v>3979</v>
      </c>
      <c r="BX3984">
        <f t="shared" si="250"/>
        <v>0</v>
      </c>
      <c r="BY3984">
        <f t="shared" si="251"/>
        <v>1</v>
      </c>
    </row>
    <row r="3985" spans="1:77">
      <c r="A3985" s="33">
        <v>3980</v>
      </c>
      <c r="BP3985" s="27">
        <v>0.79013429734709</v>
      </c>
      <c r="BQ3985" s="27">
        <v>13474.1275368015</v>
      </c>
      <c r="BR3985" s="27">
        <v>1.36540152260329</v>
      </c>
      <c r="BS3985" s="27">
        <v>31897.9333882513</v>
      </c>
      <c r="BU3985">
        <f t="shared" si="248"/>
        <v>105046.017065262</v>
      </c>
      <c r="BV3985">
        <f t="shared" si="249"/>
        <v>172912.295002242</v>
      </c>
      <c r="BW3985" s="9">
        <v>3980</v>
      </c>
      <c r="BX3985">
        <f t="shared" si="250"/>
        <v>0</v>
      </c>
      <c r="BY3985">
        <f t="shared" si="251"/>
        <v>1</v>
      </c>
    </row>
    <row r="3986" spans="1:77">
      <c r="A3986" s="33">
        <v>3981</v>
      </c>
      <c r="BP3986" s="27">
        <v>0.78818708660509</v>
      </c>
      <c r="BQ3986" s="27">
        <v>11007.3382969607</v>
      </c>
      <c r="BR3986" s="27">
        <v>1.34129489108478</v>
      </c>
      <c r="BS3986" s="27">
        <v>33566.3737270966</v>
      </c>
      <c r="BU3986">
        <f t="shared" si="248"/>
        <v>107220.724693803</v>
      </c>
      <c r="BV3986">
        <f t="shared" si="249"/>
        <v>167627.85993562</v>
      </c>
      <c r="BW3986" s="9">
        <v>3981</v>
      </c>
      <c r="BX3986">
        <f t="shared" si="250"/>
        <v>0</v>
      </c>
      <c r="BY3986">
        <f t="shared" si="251"/>
        <v>1</v>
      </c>
    </row>
    <row r="3987" spans="1:77">
      <c r="A3987" s="33">
        <v>3982</v>
      </c>
      <c r="BP3987" s="27">
        <v>0.797496826838859</v>
      </c>
      <c r="BQ3987" s="27">
        <v>18856.1668777516</v>
      </c>
      <c r="BR3987" s="27">
        <v>1.35860705320887</v>
      </c>
      <c r="BS3987" s="27">
        <v>39959.4169207664</v>
      </c>
      <c r="BU3987">
        <f t="shared" si="248"/>
        <v>100768.357148077</v>
      </c>
      <c r="BV3987">
        <f t="shared" si="249"/>
        <v>163831.641060565</v>
      </c>
      <c r="BW3987" s="9">
        <v>3982</v>
      </c>
      <c r="BX3987">
        <f t="shared" si="250"/>
        <v>0</v>
      </c>
      <c r="BY3987">
        <f t="shared" si="251"/>
        <v>1</v>
      </c>
    </row>
    <row r="3988" spans="1:77">
      <c r="A3988" s="33">
        <v>3983</v>
      </c>
      <c r="BP3988" s="27">
        <v>0.820493517086222</v>
      </c>
      <c r="BQ3988" s="27">
        <v>13777.4882762597</v>
      </c>
      <c r="BR3988" s="27">
        <v>1.40853716717931</v>
      </c>
      <c r="BS3988" s="27">
        <v>36322.4325275308</v>
      </c>
      <c r="BU3988">
        <f t="shared" si="248"/>
        <v>109296.539286674</v>
      </c>
      <c r="BV3988">
        <f t="shared" si="249"/>
        <v>174958.142549366</v>
      </c>
      <c r="BW3988" s="9">
        <v>3983</v>
      </c>
      <c r="BX3988">
        <f t="shared" si="250"/>
        <v>0</v>
      </c>
      <c r="BY3988">
        <f t="shared" si="251"/>
        <v>1</v>
      </c>
    </row>
    <row r="3989" spans="1:77">
      <c r="A3989" s="33">
        <v>3984</v>
      </c>
      <c r="BP3989" s="27">
        <v>0.813102686632028</v>
      </c>
      <c r="BQ3989" s="27">
        <v>13126.335162209</v>
      </c>
      <c r="BR3989" s="27">
        <v>1.3938227871605</v>
      </c>
      <c r="BS3989" s="27">
        <v>29240.3777375786</v>
      </c>
      <c r="BU3989">
        <f t="shared" si="248"/>
        <v>108839.067832595</v>
      </c>
      <c r="BV3989">
        <f t="shared" si="249"/>
        <v>179833.040336497</v>
      </c>
      <c r="BW3989" s="9">
        <v>3984</v>
      </c>
      <c r="BX3989">
        <f t="shared" si="250"/>
        <v>0</v>
      </c>
      <c r="BY3989">
        <f t="shared" si="251"/>
        <v>1</v>
      </c>
    </row>
    <row r="3990" spans="1:77">
      <c r="A3990" s="33">
        <v>3985</v>
      </c>
      <c r="BP3990" s="27">
        <v>0.739005284230523</v>
      </c>
      <c r="BQ3990" s="27">
        <v>14230.9616269919</v>
      </c>
      <c r="BR3990" s="27">
        <v>1.27098705086643</v>
      </c>
      <c r="BS3990" s="27">
        <v>31862.3768406471</v>
      </c>
      <c r="BU3990">
        <f t="shared" si="248"/>
        <v>96619.8310075864</v>
      </c>
      <c r="BV3990">
        <f t="shared" si="249"/>
        <v>158785.680789318</v>
      </c>
      <c r="BW3990" s="9">
        <v>3985</v>
      </c>
      <c r="BX3990">
        <f t="shared" si="250"/>
        <v>0</v>
      </c>
      <c r="BY3990">
        <f t="shared" si="251"/>
        <v>1</v>
      </c>
    </row>
    <row r="3991" spans="1:77">
      <c r="A3991" s="33">
        <v>3986</v>
      </c>
      <c r="BP3991" s="27">
        <v>0.831892377075674</v>
      </c>
      <c r="BQ3991" s="27">
        <v>13478.8617791581</v>
      </c>
      <c r="BR3991" s="27">
        <v>1.4251932235157</v>
      </c>
      <c r="BS3991" s="27">
        <v>31855.733883666</v>
      </c>
      <c r="BU3991">
        <f t="shared" si="248"/>
        <v>111304.994782193</v>
      </c>
      <c r="BV3991">
        <f t="shared" si="249"/>
        <v>181923.249643689</v>
      </c>
      <c r="BW3991" s="9">
        <v>3986</v>
      </c>
      <c r="BX3991">
        <f t="shared" si="250"/>
        <v>0</v>
      </c>
      <c r="BY3991">
        <f t="shared" si="251"/>
        <v>1</v>
      </c>
    </row>
    <row r="3992" spans="1:77">
      <c r="A3992" s="33">
        <v>3987</v>
      </c>
      <c r="BP3992" s="27">
        <v>0.831208005786345</v>
      </c>
      <c r="BQ3992" s="27">
        <v>12844.5398986569</v>
      </c>
      <c r="BR3992" s="27">
        <v>1.40124510854867</v>
      </c>
      <c r="BS3992" s="27">
        <v>35416.9755489376</v>
      </c>
      <c r="BU3992">
        <f t="shared" si="248"/>
        <v>111836.660969295</v>
      </c>
      <c r="BV3992">
        <f t="shared" si="249"/>
        <v>174769.790733362</v>
      </c>
      <c r="BW3992" s="9">
        <v>3987</v>
      </c>
      <c r="BX3992">
        <f t="shared" si="250"/>
        <v>0</v>
      </c>
      <c r="BY3992">
        <f t="shared" si="251"/>
        <v>1</v>
      </c>
    </row>
    <row r="3993" spans="1:77">
      <c r="A3993" s="33">
        <v>3988</v>
      </c>
      <c r="BP3993" s="27">
        <v>0.842339857810688</v>
      </c>
      <c r="BQ3993" s="27">
        <v>21027.4745623601</v>
      </c>
      <c r="BR3993" s="27">
        <v>1.46933160845108</v>
      </c>
      <c r="BS3993" s="27">
        <v>40546.6011027403</v>
      </c>
      <c r="BU3993">
        <f t="shared" si="248"/>
        <v>105323.504109243</v>
      </c>
      <c r="BV3993">
        <f t="shared" si="249"/>
        <v>179853.140164922</v>
      </c>
      <c r="BW3993" s="9">
        <v>3988</v>
      </c>
      <c r="BX3993">
        <f t="shared" si="250"/>
        <v>0</v>
      </c>
      <c r="BY3993">
        <f t="shared" si="251"/>
        <v>1</v>
      </c>
    </row>
    <row r="3994" spans="1:77">
      <c r="A3994" s="33">
        <v>3989</v>
      </c>
      <c r="BP3994" s="27">
        <v>0.77604061708908</v>
      </c>
      <c r="BQ3994" s="27">
        <v>13353.5552015961</v>
      </c>
      <c r="BR3994" s="27">
        <v>1.3218634999269</v>
      </c>
      <c r="BS3994" s="27">
        <v>31384.6174504481</v>
      </c>
      <c r="BU3994">
        <f t="shared" si="248"/>
        <v>103052.537361766</v>
      </c>
      <c r="BV3994">
        <f t="shared" si="249"/>
        <v>166894.907538587</v>
      </c>
      <c r="BW3994" s="9">
        <v>3989</v>
      </c>
      <c r="BX3994">
        <f t="shared" si="250"/>
        <v>0</v>
      </c>
      <c r="BY3994">
        <f t="shared" si="251"/>
        <v>1</v>
      </c>
    </row>
    <row r="3995" spans="1:77">
      <c r="A3995" s="33">
        <v>3990</v>
      </c>
      <c r="BP3995" s="27">
        <v>0.814927706496032</v>
      </c>
      <c r="BQ3995" s="27">
        <v>15126.6631415682</v>
      </c>
      <c r="BR3995" s="27">
        <v>1.40805122434706</v>
      </c>
      <c r="BS3995" s="27">
        <v>36530.2550639688</v>
      </c>
      <c r="BU3995">
        <f t="shared" si="248"/>
        <v>107112.492832837</v>
      </c>
      <c r="BV3995">
        <f t="shared" si="249"/>
        <v>174677.42858809</v>
      </c>
      <c r="BW3995" s="9">
        <v>3990</v>
      </c>
      <c r="BX3995">
        <f t="shared" si="250"/>
        <v>0</v>
      </c>
      <c r="BY3995">
        <f t="shared" si="251"/>
        <v>1</v>
      </c>
    </row>
    <row r="3996" spans="1:77">
      <c r="A3996" s="33">
        <v>3991</v>
      </c>
      <c r="BP3996" s="27">
        <v>0.755042124322645</v>
      </c>
      <c r="BQ3996" s="27">
        <v>14811.5647452866</v>
      </c>
      <c r="BR3996" s="27">
        <v>1.30554145136683</v>
      </c>
      <c r="BS3996" s="27">
        <v>37006.9998992559</v>
      </c>
      <c r="BU3996">
        <f t="shared" si="248"/>
        <v>98444.7539031102</v>
      </c>
      <c r="BV3996">
        <f t="shared" si="249"/>
        <v>158824.217805768</v>
      </c>
      <c r="BW3996" s="9">
        <v>3991</v>
      </c>
      <c r="BX3996">
        <f t="shared" si="250"/>
        <v>0</v>
      </c>
      <c r="BY3996">
        <f t="shared" si="251"/>
        <v>1</v>
      </c>
    </row>
    <row r="3997" spans="1:77">
      <c r="A3997" s="33">
        <v>3992</v>
      </c>
      <c r="BP3997" s="27">
        <v>0.776410729344467</v>
      </c>
      <c r="BQ3997" s="27">
        <v>13194.9189254974</v>
      </c>
      <c r="BR3997" s="27">
        <v>1.34468659702647</v>
      </c>
      <c r="BS3997" s="27">
        <v>31931.4066614239</v>
      </c>
      <c r="BU3997">
        <f t="shared" si="248"/>
        <v>103266.690476173</v>
      </c>
      <c r="BV3997">
        <f t="shared" si="249"/>
        <v>169771.582892546</v>
      </c>
      <c r="BW3997" s="9">
        <v>3992</v>
      </c>
      <c r="BX3997">
        <f t="shared" si="250"/>
        <v>0</v>
      </c>
      <c r="BY3997">
        <f t="shared" si="251"/>
        <v>1</v>
      </c>
    </row>
    <row r="3998" spans="1:77">
      <c r="A3998" s="33">
        <v>3993</v>
      </c>
      <c r="BP3998" s="27">
        <v>0.817745783043657</v>
      </c>
      <c r="BQ3998" s="27">
        <v>13991.4049275958</v>
      </c>
      <c r="BR3998" s="27">
        <v>1.40873359113427</v>
      </c>
      <c r="BS3998" s="27">
        <v>34009.1022110121</v>
      </c>
      <c r="BU3998">
        <f t="shared" si="248"/>
        <v>108670.462528953</v>
      </c>
      <c r="BV3998">
        <f t="shared" si="249"/>
        <v>177300.936459128</v>
      </c>
      <c r="BW3998" s="9">
        <v>3993</v>
      </c>
      <c r="BX3998">
        <f t="shared" si="250"/>
        <v>0</v>
      </c>
      <c r="BY3998">
        <f t="shared" si="251"/>
        <v>1</v>
      </c>
    </row>
    <row r="3999" spans="1:77">
      <c r="A3999" s="33">
        <v>3994</v>
      </c>
      <c r="BP3999" s="27">
        <v>0.785264562189571</v>
      </c>
      <c r="BQ3999" s="27">
        <v>15257.5471884346</v>
      </c>
      <c r="BR3999" s="27">
        <v>1.32598686442431</v>
      </c>
      <c r="BS3999" s="27">
        <v>41150.9836991592</v>
      </c>
      <c r="BU3999">
        <f t="shared" si="248"/>
        <v>102532.137140001</v>
      </c>
      <c r="BV3999">
        <f t="shared" si="249"/>
        <v>157747.045964488</v>
      </c>
      <c r="BW3999" s="9">
        <v>3994</v>
      </c>
      <c r="BX3999">
        <f t="shared" si="250"/>
        <v>0</v>
      </c>
      <c r="BY3999">
        <f t="shared" si="251"/>
        <v>1</v>
      </c>
    </row>
    <row r="4000" spans="1:77">
      <c r="A4000" s="33">
        <v>3995</v>
      </c>
      <c r="BP4000" s="27">
        <v>0.807424252585546</v>
      </c>
      <c r="BQ4000" s="27">
        <v>12250.3652191317</v>
      </c>
      <c r="BR4000" s="27">
        <v>1.37990657065414</v>
      </c>
      <c r="BS4000" s="27">
        <v>29122.7435343094</v>
      </c>
      <c r="BU4000">
        <f t="shared" si="248"/>
        <v>108863.2726687</v>
      </c>
      <c r="BV4000">
        <f t="shared" si="249"/>
        <v>177863.242063812</v>
      </c>
      <c r="BW4000" s="9">
        <v>3995</v>
      </c>
      <c r="BX4000">
        <f t="shared" si="250"/>
        <v>0</v>
      </c>
      <c r="BY4000">
        <f t="shared" si="251"/>
        <v>1</v>
      </c>
    </row>
    <row r="4001" spans="1:77">
      <c r="A4001" s="33">
        <v>3996</v>
      </c>
      <c r="BP4001" s="27">
        <v>0.821239707848583</v>
      </c>
      <c r="BQ4001" s="27">
        <v>18521.3897259449</v>
      </c>
      <c r="BR4001" s="27">
        <v>1.44187827744871</v>
      </c>
      <c r="BS4001" s="27">
        <v>44743.7951757835</v>
      </c>
      <c r="BU4001">
        <f t="shared" si="248"/>
        <v>104664.566451343</v>
      </c>
      <c r="BV4001">
        <f t="shared" si="249"/>
        <v>171537.946441523</v>
      </c>
      <c r="BW4001" s="9">
        <v>3996</v>
      </c>
      <c r="BX4001">
        <f t="shared" si="250"/>
        <v>0</v>
      </c>
      <c r="BY4001">
        <f t="shared" si="251"/>
        <v>1</v>
      </c>
    </row>
    <row r="4002" spans="1:77">
      <c r="A4002" s="33">
        <v>3997</v>
      </c>
      <c r="BP4002" s="27">
        <v>0.782643251527339</v>
      </c>
      <c r="BQ4002" s="27">
        <v>14332.453974372</v>
      </c>
      <c r="BR4002" s="27">
        <v>1.35128704389784</v>
      </c>
      <c r="BS4002" s="27">
        <v>40637.8973634708</v>
      </c>
      <c r="BU4002">
        <f t="shared" si="248"/>
        <v>103064.033754729</v>
      </c>
      <c r="BV4002">
        <f t="shared" si="249"/>
        <v>162055.159221205</v>
      </c>
      <c r="BW4002" s="9">
        <v>3997</v>
      </c>
      <c r="BX4002">
        <f t="shared" si="250"/>
        <v>0</v>
      </c>
      <c r="BY4002">
        <f t="shared" si="251"/>
        <v>1</v>
      </c>
    </row>
    <row r="4003" spans="1:77">
      <c r="A4003" s="33">
        <v>3998</v>
      </c>
      <c r="BP4003" s="27">
        <v>0.851632608243035</v>
      </c>
      <c r="BQ4003" s="27">
        <v>12208.8553742694</v>
      </c>
      <c r="BR4003" s="27">
        <v>1.47931914205494</v>
      </c>
      <c r="BS4003" s="27">
        <v>35167.5062064408</v>
      </c>
      <c r="BU4003">
        <f t="shared" si="248"/>
        <v>115536.035862186</v>
      </c>
      <c r="BV4003">
        <f t="shared" si="249"/>
        <v>186730.3651018</v>
      </c>
      <c r="BW4003" s="9">
        <v>3998</v>
      </c>
      <c r="BX4003">
        <f t="shared" si="250"/>
        <v>0</v>
      </c>
      <c r="BY4003">
        <f t="shared" si="251"/>
        <v>1</v>
      </c>
    </row>
    <row r="4004" spans="1:77">
      <c r="A4004" s="33">
        <v>3999</v>
      </c>
      <c r="BP4004" s="27">
        <v>0.760991260492253</v>
      </c>
      <c r="BQ4004" s="27">
        <v>13134.4433662721</v>
      </c>
      <c r="BR4004" s="27">
        <v>1.2954449172071</v>
      </c>
      <c r="BS4004" s="27">
        <v>30891.9042133128</v>
      </c>
      <c r="BU4004">
        <f t="shared" si="248"/>
        <v>101014.245707566</v>
      </c>
      <c r="BV4004">
        <f t="shared" si="249"/>
        <v>163424.833367752</v>
      </c>
      <c r="BW4004" s="9">
        <v>3999</v>
      </c>
      <c r="BX4004">
        <f t="shared" si="250"/>
        <v>0</v>
      </c>
      <c r="BY4004">
        <f t="shared" si="251"/>
        <v>1</v>
      </c>
    </row>
    <row r="4005" spans="1:77">
      <c r="A4005" s="33">
        <v>4000</v>
      </c>
      <c r="BP4005" s="27">
        <v>0.846975984978982</v>
      </c>
      <c r="BQ4005" s="27">
        <v>13487.2053930371</v>
      </c>
      <c r="BR4005" s="27">
        <v>1.47081556075156</v>
      </c>
      <c r="BS4005" s="27">
        <v>36350.0730669301</v>
      </c>
      <c r="BU4005">
        <f t="shared" si="248"/>
        <v>113559.19235381</v>
      </c>
      <c r="BV4005">
        <f t="shared" si="249"/>
        <v>184272.261045804</v>
      </c>
      <c r="BW4005" s="9">
        <v>4000</v>
      </c>
      <c r="BX4005">
        <f t="shared" si="250"/>
        <v>0</v>
      </c>
      <c r="BY4005">
        <f t="shared" si="251"/>
        <v>1</v>
      </c>
    </row>
    <row r="4006" spans="1:77">
      <c r="A4006" s="15">
        <v>4001</v>
      </c>
      <c r="BP4006" s="27">
        <v>0.833358540285404</v>
      </c>
      <c r="BQ4006" s="27">
        <v>14256.7751504109</v>
      </c>
      <c r="BR4006" s="27">
        <v>1.45041656710346</v>
      </c>
      <c r="BS4006" s="27">
        <v>37362.7593052288</v>
      </c>
      <c r="BU4006">
        <f t="shared" si="248"/>
        <v>110747.0058924</v>
      </c>
      <c r="BV4006">
        <f t="shared" si="249"/>
        <v>180199.72576029</v>
      </c>
      <c r="BW4006" s="29">
        <v>4001</v>
      </c>
      <c r="BX4006">
        <f t="shared" si="250"/>
        <v>0</v>
      </c>
      <c r="BY4006">
        <f t="shared" si="251"/>
        <v>1</v>
      </c>
    </row>
    <row r="4007" spans="1:77">
      <c r="A4007" s="15">
        <v>4002</v>
      </c>
      <c r="BP4007" s="27">
        <v>0.814669521651514</v>
      </c>
      <c r="BQ4007" s="27">
        <v>18168.0548487397</v>
      </c>
      <c r="BR4007" s="27">
        <v>1.39585745147167</v>
      </c>
      <c r="BS4007" s="27">
        <v>42440.4265251498</v>
      </c>
      <c r="BU4007">
        <f t="shared" si="248"/>
        <v>104032.373398987</v>
      </c>
      <c r="BV4007">
        <f t="shared" si="249"/>
        <v>166938.191195601</v>
      </c>
      <c r="BW4007" s="29">
        <v>4002</v>
      </c>
      <c r="BX4007">
        <f t="shared" si="250"/>
        <v>0</v>
      </c>
      <c r="BY4007">
        <f t="shared" si="251"/>
        <v>1</v>
      </c>
    </row>
    <row r="4008" spans="1:77">
      <c r="A4008" s="15">
        <v>4003</v>
      </c>
      <c r="BP4008" s="27">
        <v>0.761667791460579</v>
      </c>
      <c r="BQ4008" s="27">
        <v>12866.2850732388</v>
      </c>
      <c r="BR4008" s="27">
        <v>1.314505425183</v>
      </c>
      <c r="BS4008" s="27">
        <v>41694.2730333187</v>
      </c>
      <c r="BU4008">
        <f t="shared" si="248"/>
        <v>101383.883645848</v>
      </c>
      <c r="BV4008">
        <f t="shared" si="249"/>
        <v>155481.540744131</v>
      </c>
      <c r="BW4008" s="29">
        <v>4003</v>
      </c>
      <c r="BX4008">
        <f t="shared" si="250"/>
        <v>0</v>
      </c>
      <c r="BY4008">
        <f t="shared" si="251"/>
        <v>1</v>
      </c>
    </row>
    <row r="4009" spans="1:77">
      <c r="A4009" s="15">
        <v>4004</v>
      </c>
      <c r="BP4009" s="27">
        <v>0.824551167493861</v>
      </c>
      <c r="BQ4009" s="27">
        <v>13501.4887733185</v>
      </c>
      <c r="BR4009" s="27">
        <v>1.40238839052345</v>
      </c>
      <c r="BS4009" s="27">
        <v>36186.2570670298</v>
      </c>
      <c r="BU4009">
        <f t="shared" si="248"/>
        <v>110181.186350761</v>
      </c>
      <c r="BV4009">
        <f t="shared" si="249"/>
        <v>174172.001511488</v>
      </c>
      <c r="BW4009" s="29">
        <v>4004</v>
      </c>
      <c r="BX4009">
        <f t="shared" si="250"/>
        <v>0</v>
      </c>
      <c r="BY4009">
        <f t="shared" si="251"/>
        <v>1</v>
      </c>
    </row>
    <row r="4010" spans="1:77">
      <c r="A4010" s="15">
        <v>4005</v>
      </c>
      <c r="BP4010" s="27">
        <v>0.76550815766586</v>
      </c>
      <c r="BQ4010" s="27">
        <v>18171.6782141006</v>
      </c>
      <c r="BR4010" s="27">
        <v>1.31646807116894</v>
      </c>
      <c r="BS4010" s="27">
        <v>45684.0127399741</v>
      </c>
      <c r="BU4010">
        <f t="shared" si="248"/>
        <v>96654.5454357784</v>
      </c>
      <c r="BV4010">
        <f t="shared" si="249"/>
        <v>151786.197935367</v>
      </c>
      <c r="BW4010" s="29">
        <v>4005</v>
      </c>
      <c r="BX4010">
        <f t="shared" si="250"/>
        <v>0</v>
      </c>
      <c r="BY4010">
        <f t="shared" si="251"/>
        <v>1</v>
      </c>
    </row>
    <row r="4011" spans="1:77">
      <c r="A4011" s="15">
        <v>4006</v>
      </c>
      <c r="BP4011" s="27">
        <v>0.793973769381263</v>
      </c>
      <c r="BQ4011" s="27">
        <v>17303.2938202012</v>
      </c>
      <c r="BR4011" s="27">
        <v>1.36205493366183</v>
      </c>
      <c r="BS4011" s="27">
        <v>42322.828810739</v>
      </c>
      <c r="BU4011">
        <f t="shared" si="248"/>
        <v>101792.771586988</v>
      </c>
      <c r="BV4011">
        <f t="shared" si="249"/>
        <v>161985.411238535</v>
      </c>
      <c r="BW4011" s="29">
        <v>4006</v>
      </c>
      <c r="BX4011">
        <f t="shared" si="250"/>
        <v>0</v>
      </c>
      <c r="BY4011">
        <f t="shared" si="251"/>
        <v>1</v>
      </c>
    </row>
    <row r="4012" spans="1:77">
      <c r="A4012" s="15">
        <v>4007</v>
      </c>
      <c r="BP4012" s="27">
        <v>0.792066405915446</v>
      </c>
      <c r="BQ4012" s="27">
        <v>14536.6831820549</v>
      </c>
      <c r="BR4012" s="27">
        <v>1.37992885115093</v>
      </c>
      <c r="BS4012" s="27">
        <v>43300.8245493275</v>
      </c>
      <c r="BU4012">
        <f t="shared" si="248"/>
        <v>104273.277705262</v>
      </c>
      <c r="BV4012">
        <f t="shared" si="249"/>
        <v>163688.503123312</v>
      </c>
      <c r="BW4012" s="29">
        <v>4007</v>
      </c>
      <c r="BX4012">
        <f t="shared" si="250"/>
        <v>0</v>
      </c>
      <c r="BY4012">
        <f t="shared" si="251"/>
        <v>1</v>
      </c>
    </row>
    <row r="4013" spans="1:77">
      <c r="A4013" s="15">
        <v>4008</v>
      </c>
      <c r="BP4013" s="27">
        <v>0.818077287325227</v>
      </c>
      <c r="BQ4013" s="27">
        <v>14241.3863727478</v>
      </c>
      <c r="BR4013" s="27">
        <v>1.38180883618203</v>
      </c>
      <c r="BS4013" s="27">
        <v>42280.3471506423</v>
      </c>
      <c r="BU4013">
        <f t="shared" si="248"/>
        <v>108470.206726036</v>
      </c>
      <c r="BV4013">
        <f t="shared" si="249"/>
        <v>164990.978276662</v>
      </c>
      <c r="BW4013" s="29">
        <v>4008</v>
      </c>
      <c r="BX4013">
        <f t="shared" si="250"/>
        <v>0</v>
      </c>
      <c r="BY4013">
        <f t="shared" si="251"/>
        <v>1</v>
      </c>
    </row>
    <row r="4014" spans="1:77">
      <c r="A4014" s="15">
        <v>4009</v>
      </c>
      <c r="BP4014" s="27">
        <v>0.817712836447943</v>
      </c>
      <c r="BQ4014" s="27">
        <v>12142.9525434595</v>
      </c>
      <c r="BR4014" s="27">
        <v>1.41914985234814</v>
      </c>
      <c r="BS4014" s="27">
        <v>34479.2120617917</v>
      </c>
      <c r="BU4014">
        <f t="shared" si="248"/>
        <v>110513.972923732</v>
      </c>
      <c r="BV4014">
        <f t="shared" si="249"/>
        <v>178393.265790429</v>
      </c>
      <c r="BW4014" s="29">
        <v>4009</v>
      </c>
      <c r="BX4014">
        <f t="shared" si="250"/>
        <v>0</v>
      </c>
      <c r="BY4014">
        <f t="shared" si="251"/>
        <v>1</v>
      </c>
    </row>
    <row r="4015" spans="1:77">
      <c r="A4015" s="15">
        <v>4010</v>
      </c>
      <c r="BP4015" s="27">
        <v>0.830250144042888</v>
      </c>
      <c r="BQ4015" s="27">
        <v>14330.0929554273</v>
      </c>
      <c r="BR4015" s="27">
        <v>1.41908015329868</v>
      </c>
      <c r="BS4015" s="27">
        <v>35946.1299089487</v>
      </c>
      <c r="BU4015">
        <f t="shared" si="248"/>
        <v>110207.428651006</v>
      </c>
      <c r="BV4015">
        <f t="shared" si="249"/>
        <v>176915.893085854</v>
      </c>
      <c r="BW4015" s="29">
        <v>4010</v>
      </c>
      <c r="BX4015">
        <f t="shared" si="250"/>
        <v>0</v>
      </c>
      <c r="BY4015">
        <f t="shared" si="251"/>
        <v>1</v>
      </c>
    </row>
    <row r="4016" spans="1:77">
      <c r="A4016" s="15">
        <v>4011</v>
      </c>
      <c r="BP4016" s="27">
        <v>0.847885305686041</v>
      </c>
      <c r="BQ4016" s="27">
        <v>14370.0217813641</v>
      </c>
      <c r="BR4016" s="27">
        <v>1.4471541756143</v>
      </c>
      <c r="BS4016" s="27">
        <v>37972.0760910151</v>
      </c>
      <c r="BU4016">
        <f t="shared" si="248"/>
        <v>112812.774071542</v>
      </c>
      <c r="BV4016">
        <f t="shared" si="249"/>
        <v>179101.050251129</v>
      </c>
      <c r="BW4016" s="29">
        <v>4011</v>
      </c>
      <c r="BX4016">
        <f t="shared" si="250"/>
        <v>0</v>
      </c>
      <c r="BY4016">
        <f t="shared" si="251"/>
        <v>1</v>
      </c>
    </row>
    <row r="4017" spans="1:77">
      <c r="A4017" s="15">
        <v>4012</v>
      </c>
      <c r="BP4017" s="27">
        <v>0.86345637869845</v>
      </c>
      <c r="BQ4017" s="27">
        <v>15283.0424719367</v>
      </c>
      <c r="BR4017" s="27">
        <v>1.52418987303869</v>
      </c>
      <c r="BS4017" s="27">
        <v>42707.5627463581</v>
      </c>
      <c r="BU4017">
        <f t="shared" si="248"/>
        <v>114235.414332831</v>
      </c>
      <c r="BV4017">
        <f t="shared" si="249"/>
        <v>185920.918209445</v>
      </c>
      <c r="BW4017" s="29">
        <v>4012</v>
      </c>
      <c r="BX4017">
        <f t="shared" si="250"/>
        <v>0</v>
      </c>
      <c r="BY4017">
        <f t="shared" si="251"/>
        <v>1</v>
      </c>
    </row>
    <row r="4018" spans="1:77">
      <c r="A4018" s="15">
        <v>4013</v>
      </c>
      <c r="BP4018" s="27">
        <v>0.795685223350542</v>
      </c>
      <c r="BQ4018" s="27">
        <v>20708.5500148477</v>
      </c>
      <c r="BR4018" s="27">
        <v>1.38205186220384</v>
      </c>
      <c r="BS4018" s="27">
        <v>55286.3993148885</v>
      </c>
      <c r="BU4018">
        <f t="shared" si="248"/>
        <v>98644.2334877336</v>
      </c>
      <c r="BV4018">
        <f t="shared" si="249"/>
        <v>152021.380015687</v>
      </c>
      <c r="BW4018" s="29">
        <v>4013</v>
      </c>
      <c r="BX4018">
        <f t="shared" si="250"/>
        <v>0</v>
      </c>
      <c r="BY4018">
        <f t="shared" si="251"/>
        <v>1</v>
      </c>
    </row>
    <row r="4019" spans="1:77">
      <c r="A4019" s="15">
        <v>4014</v>
      </c>
      <c r="BP4019" s="27">
        <v>0.868648895162815</v>
      </c>
      <c r="BQ4019" s="27">
        <v>16405.4827553715</v>
      </c>
      <c r="BR4019" s="27">
        <v>1.4933395545879</v>
      </c>
      <c r="BS4019" s="27">
        <v>38868.4665691791</v>
      </c>
      <c r="BU4019">
        <f t="shared" si="248"/>
        <v>113891.851519051</v>
      </c>
      <c r="BV4019">
        <f t="shared" si="249"/>
        <v>185132.466619006</v>
      </c>
      <c r="BW4019" s="29">
        <v>4014</v>
      </c>
      <c r="BX4019">
        <f t="shared" si="250"/>
        <v>0</v>
      </c>
      <c r="BY4019">
        <f t="shared" si="251"/>
        <v>1</v>
      </c>
    </row>
    <row r="4020" spans="1:77">
      <c r="A4020" s="15">
        <v>4015</v>
      </c>
      <c r="BP4020" s="27">
        <v>0.826216173035423</v>
      </c>
      <c r="BQ4020" s="27">
        <v>15767.4593082289</v>
      </c>
      <c r="BR4020" s="27">
        <v>1.41639021515854</v>
      </c>
      <c r="BS4020" s="27">
        <v>37761.7075148565</v>
      </c>
      <c r="BU4020">
        <f t="shared" si="248"/>
        <v>108164.966647085</v>
      </c>
      <c r="BV4020">
        <f t="shared" si="249"/>
        <v>174696.824758925</v>
      </c>
      <c r="BW4020" s="29">
        <v>4015</v>
      </c>
      <c r="BX4020">
        <f t="shared" si="250"/>
        <v>0</v>
      </c>
      <c r="BY4020">
        <f t="shared" si="251"/>
        <v>1</v>
      </c>
    </row>
    <row r="4021" spans="1:77">
      <c r="A4021" s="15">
        <v>4016</v>
      </c>
      <c r="BP4021" s="27">
        <v>0.80193360972697</v>
      </c>
      <c r="BQ4021" s="27">
        <v>10952.6950262032</v>
      </c>
      <c r="BR4021" s="27">
        <v>1.37406507512989</v>
      </c>
      <c r="BS4021" s="27">
        <v>38024.6348584822</v>
      </c>
      <c r="BU4021">
        <f t="shared" si="248"/>
        <v>109337.346432842</v>
      </c>
      <c r="BV4021">
        <f t="shared" si="249"/>
        <v>168085.126411001</v>
      </c>
      <c r="BW4021" s="29">
        <v>4016</v>
      </c>
      <c r="BX4021">
        <f t="shared" si="250"/>
        <v>0</v>
      </c>
      <c r="BY4021">
        <f t="shared" si="251"/>
        <v>1</v>
      </c>
    </row>
    <row r="4022" spans="1:77">
      <c r="A4022" s="15">
        <v>4017</v>
      </c>
      <c r="BP4022" s="27">
        <v>0.822331660575449</v>
      </c>
      <c r="BQ4022" s="27">
        <v>14080.6328061841</v>
      </c>
      <c r="BR4022" s="27">
        <v>1.43127088457366</v>
      </c>
      <c r="BS4022" s="27">
        <v>38757.824794189</v>
      </c>
      <c r="BU4022">
        <f t="shared" si="248"/>
        <v>109269.116280133</v>
      </c>
      <c r="BV4022">
        <f t="shared" si="249"/>
        <v>175932.807891861</v>
      </c>
      <c r="BW4022" s="29">
        <v>4017</v>
      </c>
      <c r="BX4022">
        <f t="shared" si="250"/>
        <v>0</v>
      </c>
      <c r="BY4022">
        <f t="shared" si="251"/>
        <v>1</v>
      </c>
    </row>
    <row r="4023" spans="1:77">
      <c r="A4023" s="15">
        <v>4018</v>
      </c>
      <c r="BP4023" s="27">
        <v>0.785098232087208</v>
      </c>
      <c r="BQ4023" s="27">
        <v>11440.6482802654</v>
      </c>
      <c r="BR4023" s="27">
        <v>1.35238991492753</v>
      </c>
      <c r="BS4023" s="27">
        <v>33821.9781195844</v>
      </c>
      <c r="BU4023">
        <f t="shared" si="248"/>
        <v>106324.086532816</v>
      </c>
      <c r="BV4023">
        <f t="shared" si="249"/>
        <v>169036.509119545</v>
      </c>
      <c r="BW4023" s="29">
        <v>4018</v>
      </c>
      <c r="BX4023">
        <f t="shared" si="250"/>
        <v>0</v>
      </c>
      <c r="BY4023">
        <f t="shared" si="251"/>
        <v>1</v>
      </c>
    </row>
    <row r="4024" spans="1:77">
      <c r="A4024" s="15">
        <v>4019</v>
      </c>
      <c r="BP4024" s="27">
        <v>0.790865323783202</v>
      </c>
      <c r="BQ4024" s="27">
        <v>13121.5836197476</v>
      </c>
      <c r="BR4024" s="27">
        <v>1.35573719192252</v>
      </c>
      <c r="BS4024" s="27">
        <v>41755.1976647196</v>
      </c>
      <c r="BU4024">
        <f t="shared" si="248"/>
        <v>105508.214947733</v>
      </c>
      <c r="BV4024">
        <f t="shared" si="249"/>
        <v>161605.381123659</v>
      </c>
      <c r="BW4024" s="29">
        <v>4019</v>
      </c>
      <c r="BX4024">
        <f t="shared" si="250"/>
        <v>0</v>
      </c>
      <c r="BY4024">
        <f t="shared" si="251"/>
        <v>1</v>
      </c>
    </row>
    <row r="4025" spans="1:77">
      <c r="A4025" s="15">
        <v>4020</v>
      </c>
      <c r="BP4025" s="27">
        <v>0.815668190985699</v>
      </c>
      <c r="BQ4025" s="27">
        <v>19848.8803656105</v>
      </c>
      <c r="BR4025" s="27">
        <v>1.41468898952891</v>
      </c>
      <c r="BS4025" s="27">
        <v>44879.737548508</v>
      </c>
      <c r="BU4025">
        <f t="shared" si="248"/>
        <v>102501.348282244</v>
      </c>
      <c r="BV4025">
        <f t="shared" si="249"/>
        <v>167323.610880828</v>
      </c>
      <c r="BW4025" s="29">
        <v>4020</v>
      </c>
      <c r="BX4025">
        <f t="shared" si="250"/>
        <v>0</v>
      </c>
      <c r="BY4025">
        <f t="shared" si="251"/>
        <v>1</v>
      </c>
    </row>
    <row r="4026" spans="1:77">
      <c r="A4026" s="15">
        <v>4021</v>
      </c>
      <c r="BP4026" s="27">
        <v>0.771220541098586</v>
      </c>
      <c r="BQ4026" s="27">
        <v>14170.0597749746</v>
      </c>
      <c r="BR4026" s="27">
        <v>1.28391667935199</v>
      </c>
      <c r="BS4026" s="27">
        <v>40715.0539377558</v>
      </c>
      <c r="BU4026">
        <f t="shared" si="248"/>
        <v>101513.021389813</v>
      </c>
      <c r="BV4026">
        <f t="shared" si="249"/>
        <v>151872.447965043</v>
      </c>
      <c r="BW4026" s="29">
        <v>4021</v>
      </c>
      <c r="BX4026">
        <f t="shared" si="250"/>
        <v>0</v>
      </c>
      <c r="BY4026">
        <f t="shared" si="251"/>
        <v>1</v>
      </c>
    </row>
    <row r="4027" spans="1:77">
      <c r="A4027" s="15">
        <v>4022</v>
      </c>
      <c r="BP4027" s="27">
        <v>0.78224422707604</v>
      </c>
      <c r="BQ4027" s="27">
        <v>19281.1452628113</v>
      </c>
      <c r="BR4027" s="27">
        <v>1.33225624857119</v>
      </c>
      <c r="BS4027" s="27">
        <v>50423.1768279543</v>
      </c>
      <c r="BU4027">
        <f t="shared" si="248"/>
        <v>98055.4887985947</v>
      </c>
      <c r="BV4027">
        <f t="shared" si="249"/>
        <v>149415.260457724</v>
      </c>
      <c r="BW4027" s="29">
        <v>4022</v>
      </c>
      <c r="BX4027">
        <f t="shared" si="250"/>
        <v>0</v>
      </c>
      <c r="BY4027">
        <f t="shared" si="251"/>
        <v>1</v>
      </c>
    </row>
    <row r="4028" spans="1:77">
      <c r="A4028" s="15">
        <v>4023</v>
      </c>
      <c r="BP4028" s="27">
        <v>0.857342939082919</v>
      </c>
      <c r="BQ4028" s="27">
        <v>12407.652148965</v>
      </c>
      <c r="BR4028" s="27">
        <v>1.47957935921534</v>
      </c>
      <c r="BS4028" s="27">
        <v>34851.5064345976</v>
      </c>
      <c r="BU4028">
        <f t="shared" si="248"/>
        <v>116193.788713473</v>
      </c>
      <c r="BV4028">
        <f t="shared" si="249"/>
        <v>187085.397447704</v>
      </c>
      <c r="BW4028" s="29">
        <v>4023</v>
      </c>
      <c r="BX4028">
        <f t="shared" si="250"/>
        <v>0</v>
      </c>
      <c r="BY4028">
        <f t="shared" si="251"/>
        <v>1</v>
      </c>
    </row>
    <row r="4029" spans="1:77">
      <c r="A4029" s="15">
        <v>4024</v>
      </c>
      <c r="BP4029" s="27">
        <v>0.815937888427184</v>
      </c>
      <c r="BQ4029" s="27">
        <v>16807.9836220845</v>
      </c>
      <c r="BR4029" s="27">
        <v>1.40264826577085</v>
      </c>
      <c r="BS4029" s="27">
        <v>42049.7891656368</v>
      </c>
      <c r="BU4029">
        <f t="shared" si="248"/>
        <v>105582.699641993</v>
      </c>
      <c r="BV4029">
        <f t="shared" si="249"/>
        <v>168347.450699991</v>
      </c>
      <c r="BW4029" s="29">
        <v>4024</v>
      </c>
      <c r="BX4029">
        <f t="shared" si="250"/>
        <v>0</v>
      </c>
      <c r="BY4029">
        <f t="shared" si="251"/>
        <v>1</v>
      </c>
    </row>
    <row r="4030" spans="1:77">
      <c r="A4030" s="15">
        <v>4025</v>
      </c>
      <c r="BP4030" s="27">
        <v>0.804305546506198</v>
      </c>
      <c r="BQ4030" s="27">
        <v>18493.8630542864</v>
      </c>
      <c r="BR4030" s="27">
        <v>1.36503408136081</v>
      </c>
      <c r="BS4030" s="27">
        <v>48669.8717186992</v>
      </c>
      <c r="BU4030">
        <f t="shared" si="248"/>
        <v>102151.968921643</v>
      </c>
      <c r="BV4030">
        <f t="shared" si="249"/>
        <v>156085.240485422</v>
      </c>
      <c r="BW4030" s="29">
        <v>4025</v>
      </c>
      <c r="BX4030">
        <f t="shared" si="250"/>
        <v>0</v>
      </c>
      <c r="BY4030">
        <f t="shared" si="251"/>
        <v>1</v>
      </c>
    </row>
    <row r="4031" spans="1:77">
      <c r="A4031" s="15">
        <v>4026</v>
      </c>
      <c r="BP4031" s="27">
        <v>0.771874556341013</v>
      </c>
      <c r="BQ4031" s="27">
        <v>12152.4320315813</v>
      </c>
      <c r="BR4031" s="27">
        <v>1.33336106661579</v>
      </c>
      <c r="BS4031" s="27">
        <v>41011.4961758711</v>
      </c>
      <c r="BU4031">
        <f t="shared" si="248"/>
        <v>103628.751419571</v>
      </c>
      <c r="BV4031">
        <f t="shared" si="249"/>
        <v>158992.663816498</v>
      </c>
      <c r="BW4031" s="29">
        <v>4026</v>
      </c>
      <c r="BX4031">
        <f t="shared" si="250"/>
        <v>0</v>
      </c>
      <c r="BY4031">
        <f t="shared" si="251"/>
        <v>1</v>
      </c>
    </row>
    <row r="4032" spans="1:77">
      <c r="A4032" s="15">
        <v>4027</v>
      </c>
      <c r="BP4032" s="27">
        <v>0.77737901010365</v>
      </c>
      <c r="BQ4032" s="27">
        <v>13628.5253679809</v>
      </c>
      <c r="BR4032" s="27">
        <v>1.3299736873808</v>
      </c>
      <c r="BS4032" s="27">
        <v>35859.1742449009</v>
      </c>
      <c r="BU4032">
        <f t="shared" si="248"/>
        <v>102978.326147567</v>
      </c>
      <c r="BV4032">
        <f t="shared" si="249"/>
        <v>163636.87886222</v>
      </c>
      <c r="BW4032" s="29">
        <v>4027</v>
      </c>
      <c r="BX4032">
        <f t="shared" si="250"/>
        <v>0</v>
      </c>
      <c r="BY4032">
        <f t="shared" si="251"/>
        <v>1</v>
      </c>
    </row>
    <row r="4033" spans="1:77">
      <c r="A4033" s="15">
        <v>4028</v>
      </c>
      <c r="BP4033" s="27">
        <v>0.787214299367924</v>
      </c>
      <c r="BQ4033" s="27">
        <v>11733.8099212709</v>
      </c>
      <c r="BR4033" s="27">
        <v>1.35736786181086</v>
      </c>
      <c r="BS4033" s="27">
        <v>33851.924868407</v>
      </c>
      <c r="BU4033">
        <f t="shared" si="248"/>
        <v>106348.334983918</v>
      </c>
      <c r="BV4033">
        <f t="shared" si="249"/>
        <v>169753.254403222</v>
      </c>
      <c r="BW4033" s="29">
        <v>4028</v>
      </c>
      <c r="BX4033">
        <f t="shared" si="250"/>
        <v>0</v>
      </c>
      <c r="BY4033">
        <f t="shared" si="251"/>
        <v>1</v>
      </c>
    </row>
    <row r="4034" spans="1:77">
      <c r="A4034" s="15">
        <v>4029</v>
      </c>
      <c r="BP4034" s="27">
        <v>0.762289794510085</v>
      </c>
      <c r="BQ4034" s="27">
        <v>13747.6762639593</v>
      </c>
      <c r="BR4034" s="27">
        <v>1.29106372250724</v>
      </c>
      <c r="BS4034" s="27">
        <v>36960.7974994196</v>
      </c>
      <c r="BU4034">
        <f t="shared" si="248"/>
        <v>100595.792912553</v>
      </c>
      <c r="BV4034">
        <f t="shared" si="249"/>
        <v>156698.760876666</v>
      </c>
      <c r="BW4034" s="29">
        <v>4029</v>
      </c>
      <c r="BX4034">
        <f t="shared" si="250"/>
        <v>0</v>
      </c>
      <c r="BY4034">
        <f t="shared" si="251"/>
        <v>1</v>
      </c>
    </row>
    <row r="4035" spans="1:77">
      <c r="A4035" s="15">
        <v>4030</v>
      </c>
      <c r="BP4035" s="27">
        <v>0.752745033056564</v>
      </c>
      <c r="BQ4035" s="27">
        <v>12494.3968980174</v>
      </c>
      <c r="BR4035" s="27">
        <v>1.26141335627228</v>
      </c>
      <c r="BS4035" s="27">
        <v>34231.8365011071</v>
      </c>
      <c r="BU4035">
        <f t="shared" si="248"/>
        <v>100417.358060467</v>
      </c>
      <c r="BV4035">
        <f t="shared" si="249"/>
        <v>154980.166939735</v>
      </c>
      <c r="BW4035" s="29">
        <v>4030</v>
      </c>
      <c r="BX4035">
        <f t="shared" si="250"/>
        <v>0</v>
      </c>
      <c r="BY4035">
        <f t="shared" si="251"/>
        <v>1</v>
      </c>
    </row>
    <row r="4036" spans="1:77">
      <c r="A4036" s="15">
        <v>4031</v>
      </c>
      <c r="BP4036" s="27">
        <v>0.788580206176524</v>
      </c>
      <c r="BQ4036" s="27">
        <v>17066.2775263496</v>
      </c>
      <c r="BR4036" s="27">
        <v>1.34007619859257</v>
      </c>
      <c r="BS4036" s="27">
        <v>41129.1922869562</v>
      </c>
      <c r="BU4036">
        <f t="shared" si="248"/>
        <v>101220.753400129</v>
      </c>
      <c r="BV4036">
        <f t="shared" si="249"/>
        <v>159882.23750193</v>
      </c>
      <c r="BW4036" s="29">
        <v>4031</v>
      </c>
      <c r="BX4036">
        <f t="shared" si="250"/>
        <v>0</v>
      </c>
      <c r="BY4036">
        <f t="shared" si="251"/>
        <v>1</v>
      </c>
    </row>
    <row r="4037" spans="1:77">
      <c r="A4037" s="15">
        <v>4032</v>
      </c>
      <c r="BP4037" s="27">
        <v>0.848666515101764</v>
      </c>
      <c r="BQ4037" s="27">
        <v>13887.0234647088</v>
      </c>
      <c r="BR4037" s="27">
        <v>1.44996083899941</v>
      </c>
      <c r="BS4037" s="27">
        <v>44368.0520550144</v>
      </c>
      <c r="BU4037">
        <f t="shared" si="248"/>
        <v>113412.953800556</v>
      </c>
      <c r="BV4037">
        <f t="shared" si="249"/>
        <v>173126.073794898</v>
      </c>
      <c r="BW4037" s="29">
        <v>4032</v>
      </c>
      <c r="BX4037">
        <f t="shared" si="250"/>
        <v>0</v>
      </c>
      <c r="BY4037">
        <f t="shared" si="251"/>
        <v>1</v>
      </c>
    </row>
    <row r="4038" spans="1:77">
      <c r="A4038" s="15">
        <v>4033</v>
      </c>
      <c r="BP4038" s="27">
        <v>0.760527692802502</v>
      </c>
      <c r="BQ4038" s="27">
        <v>19187.8239504825</v>
      </c>
      <c r="BR4038" s="27">
        <v>1.31672833931988</v>
      </c>
      <c r="BS4038" s="27">
        <v>46965.5120256651</v>
      </c>
      <c r="BU4038">
        <f t="shared" si="248"/>
        <v>94891.3299698928</v>
      </c>
      <c r="BV4038">
        <f t="shared" si="249"/>
        <v>150543.738872317</v>
      </c>
      <c r="BW4038" s="29">
        <v>4033</v>
      </c>
      <c r="BX4038">
        <f t="shared" si="250"/>
        <v>0</v>
      </c>
      <c r="BY4038">
        <f t="shared" si="251"/>
        <v>1</v>
      </c>
    </row>
    <row r="4039" spans="1:77">
      <c r="A4039" s="15">
        <v>4034</v>
      </c>
      <c r="BP4039" s="27">
        <v>0.773248807671727</v>
      </c>
      <c r="BQ4039" s="27">
        <v>13351.9766653248</v>
      </c>
      <c r="BR4039" s="27">
        <v>1.34139911922195</v>
      </c>
      <c r="BS4039" s="27">
        <v>35604.5009496943</v>
      </c>
      <c r="BU4039">
        <f t="shared" ref="BU4039:BU4102" si="252">BP4039*$BV$1-BQ4039</f>
        <v>102635.344485434</v>
      </c>
      <c r="BV4039">
        <f t="shared" ref="BV4039:BV4102" si="253">BR4039*$BV$1-BS4039</f>
        <v>165605.366933598</v>
      </c>
      <c r="BW4039" s="29">
        <v>4034</v>
      </c>
      <c r="BX4039">
        <f t="shared" ref="BX4039:BX4102" si="254">IF(BU4039=MAX($BU4039:$BV4039),1,0)</f>
        <v>0</v>
      </c>
      <c r="BY4039">
        <f t="shared" ref="BY4039:BY4102" si="255">IF(BV4039=MAX($BU4039:$BV4039),1,0)</f>
        <v>1</v>
      </c>
    </row>
    <row r="4040" spans="1:77">
      <c r="A4040" s="15">
        <v>4035</v>
      </c>
      <c r="BP4040" s="27">
        <v>0.765470805276659</v>
      </c>
      <c r="BQ4040" s="27">
        <v>11654.633837039</v>
      </c>
      <c r="BR4040" s="27">
        <v>1.32058971182609</v>
      </c>
      <c r="BS4040" s="27">
        <v>39685.2482111555</v>
      </c>
      <c r="BU4040">
        <f t="shared" si="252"/>
        <v>103165.98695446</v>
      </c>
      <c r="BV4040">
        <f t="shared" si="253"/>
        <v>158403.208562757</v>
      </c>
      <c r="BW4040" s="29">
        <v>4035</v>
      </c>
      <c r="BX4040">
        <f t="shared" si="254"/>
        <v>0</v>
      </c>
      <c r="BY4040">
        <f t="shared" si="255"/>
        <v>1</v>
      </c>
    </row>
    <row r="4041" spans="1:77">
      <c r="A4041" s="15">
        <v>4036</v>
      </c>
      <c r="BP4041" s="27">
        <v>0.838080577395072</v>
      </c>
      <c r="BQ4041" s="27">
        <v>14582.1935285976</v>
      </c>
      <c r="BR4041" s="27">
        <v>1.43802447428605</v>
      </c>
      <c r="BS4041" s="27">
        <v>39240.3873332384</v>
      </c>
      <c r="BU4041">
        <f t="shared" si="252"/>
        <v>111129.893080663</v>
      </c>
      <c r="BV4041">
        <f t="shared" si="253"/>
        <v>176463.283809669</v>
      </c>
      <c r="BW4041" s="29">
        <v>4036</v>
      </c>
      <c r="BX4041">
        <f t="shared" si="254"/>
        <v>0</v>
      </c>
      <c r="BY4041">
        <f t="shared" si="255"/>
        <v>1</v>
      </c>
    </row>
    <row r="4042" spans="1:77">
      <c r="A4042" s="15">
        <v>4037</v>
      </c>
      <c r="BP4042" s="27">
        <v>0.794075223946171</v>
      </c>
      <c r="BQ4042" s="27">
        <v>13066.2192324187</v>
      </c>
      <c r="BR4042" s="27">
        <v>1.38381292725732</v>
      </c>
      <c r="BS4042" s="27">
        <v>46405.1048569312</v>
      </c>
      <c r="BU4042">
        <f t="shared" si="252"/>
        <v>106045.064359507</v>
      </c>
      <c r="BV4042">
        <f t="shared" si="253"/>
        <v>161166.834231667</v>
      </c>
      <c r="BW4042" s="29">
        <v>4037</v>
      </c>
      <c r="BX4042">
        <f t="shared" si="254"/>
        <v>0</v>
      </c>
      <c r="BY4042">
        <f t="shared" si="255"/>
        <v>1</v>
      </c>
    </row>
    <row r="4043" spans="1:77">
      <c r="A4043" s="15">
        <v>4038</v>
      </c>
      <c r="BP4043" s="27">
        <v>0.849812131493555</v>
      </c>
      <c r="BQ4043" s="27">
        <v>15107.0810457001</v>
      </c>
      <c r="BR4043" s="27">
        <v>1.46459792300578</v>
      </c>
      <c r="BS4043" s="27">
        <v>39854.720910261</v>
      </c>
      <c r="BU4043">
        <f t="shared" si="252"/>
        <v>112364.738678333</v>
      </c>
      <c r="BV4043">
        <f t="shared" si="253"/>
        <v>179834.967540605</v>
      </c>
      <c r="BW4043" s="29">
        <v>4038</v>
      </c>
      <c r="BX4043">
        <f t="shared" si="254"/>
        <v>0</v>
      </c>
      <c r="BY4043">
        <f t="shared" si="255"/>
        <v>1</v>
      </c>
    </row>
    <row r="4044" spans="1:77">
      <c r="A4044" s="15">
        <v>4039</v>
      </c>
      <c r="BP4044" s="27">
        <v>0.837076512264574</v>
      </c>
      <c r="BQ4044" s="27">
        <v>15981.121345881</v>
      </c>
      <c r="BR4044" s="27">
        <v>1.43219549109733</v>
      </c>
      <c r="BS4044" s="27">
        <v>41011.6742036471</v>
      </c>
      <c r="BU4044">
        <f t="shared" si="252"/>
        <v>109580.355493805</v>
      </c>
      <c r="BV4044">
        <f t="shared" si="253"/>
        <v>173817.649460952</v>
      </c>
      <c r="BW4044" s="29">
        <v>4039</v>
      </c>
      <c r="BX4044">
        <f t="shared" si="254"/>
        <v>0</v>
      </c>
      <c r="BY4044">
        <f t="shared" si="255"/>
        <v>1</v>
      </c>
    </row>
    <row r="4045" spans="1:77">
      <c r="A4045" s="15">
        <v>4040</v>
      </c>
      <c r="BP4045" s="27">
        <v>0.778899293694291</v>
      </c>
      <c r="BQ4045" s="27">
        <v>12775.8297113858</v>
      </c>
      <c r="BR4045" s="27">
        <v>1.3399984800168</v>
      </c>
      <c r="BS4045" s="27">
        <v>42603.2968203383</v>
      </c>
      <c r="BU4045">
        <f t="shared" si="252"/>
        <v>104059.064342758</v>
      </c>
      <c r="BV4045">
        <f t="shared" si="253"/>
        <v>158396.475182182</v>
      </c>
      <c r="BW4045" s="29">
        <v>4040</v>
      </c>
      <c r="BX4045">
        <f t="shared" si="254"/>
        <v>0</v>
      </c>
      <c r="BY4045">
        <f t="shared" si="255"/>
        <v>1</v>
      </c>
    </row>
    <row r="4046" spans="1:77">
      <c r="A4046" s="15">
        <v>4041</v>
      </c>
      <c r="BP4046" s="27">
        <v>0.803516936731646</v>
      </c>
      <c r="BQ4046" s="27">
        <v>15696.38727145</v>
      </c>
      <c r="BR4046" s="27">
        <v>1.37923037875759</v>
      </c>
      <c r="BS4046" s="27">
        <v>39861.4744653706</v>
      </c>
      <c r="BU4046">
        <f t="shared" si="252"/>
        <v>104831.153238297</v>
      </c>
      <c r="BV4046">
        <f t="shared" si="253"/>
        <v>167023.082348268</v>
      </c>
      <c r="BW4046" s="29">
        <v>4041</v>
      </c>
      <c r="BX4046">
        <f t="shared" si="254"/>
        <v>0</v>
      </c>
      <c r="BY4046">
        <f t="shared" si="255"/>
        <v>1</v>
      </c>
    </row>
    <row r="4047" spans="1:77">
      <c r="A4047" s="15">
        <v>4042</v>
      </c>
      <c r="BP4047" s="27">
        <v>0.814157549728379</v>
      </c>
      <c r="BQ4047" s="27">
        <v>12994.8529942262</v>
      </c>
      <c r="BR4047" s="27">
        <v>1.40365422273544</v>
      </c>
      <c r="BS4047" s="27">
        <v>43440.8572247848</v>
      </c>
      <c r="BU4047">
        <f t="shared" si="252"/>
        <v>109128.779465031</v>
      </c>
      <c r="BV4047">
        <f t="shared" si="253"/>
        <v>167107.276185532</v>
      </c>
      <c r="BW4047" s="29">
        <v>4042</v>
      </c>
      <c r="BX4047">
        <f t="shared" si="254"/>
        <v>0</v>
      </c>
      <c r="BY4047">
        <f t="shared" si="255"/>
        <v>1</v>
      </c>
    </row>
    <row r="4048" spans="1:77">
      <c r="A4048" s="15">
        <v>4043</v>
      </c>
      <c r="BP4048" s="27">
        <v>0.827578890128562</v>
      </c>
      <c r="BQ4048" s="27">
        <v>13278.070134045</v>
      </c>
      <c r="BR4048" s="27">
        <v>1.4438041406033</v>
      </c>
      <c r="BS4048" s="27">
        <v>35167.5117184375</v>
      </c>
      <c r="BU4048">
        <f t="shared" si="252"/>
        <v>110858.763385239</v>
      </c>
      <c r="BV4048">
        <f t="shared" si="253"/>
        <v>181403.109372058</v>
      </c>
      <c r="BW4048" s="29">
        <v>4043</v>
      </c>
      <c r="BX4048">
        <f t="shared" si="254"/>
        <v>0</v>
      </c>
      <c r="BY4048">
        <f t="shared" si="255"/>
        <v>1</v>
      </c>
    </row>
    <row r="4049" spans="1:77">
      <c r="A4049" s="15">
        <v>4044</v>
      </c>
      <c r="BP4049" s="27">
        <v>0.834130609394816</v>
      </c>
      <c r="BQ4049" s="27">
        <v>17509.0681068422</v>
      </c>
      <c r="BR4049" s="27">
        <v>1.43790152230905</v>
      </c>
      <c r="BS4049" s="27">
        <v>52412.7172798608</v>
      </c>
      <c r="BU4049">
        <f t="shared" si="252"/>
        <v>107610.52330238</v>
      </c>
      <c r="BV4049">
        <f t="shared" si="253"/>
        <v>163272.511066496</v>
      </c>
      <c r="BW4049" s="29">
        <v>4044</v>
      </c>
      <c r="BX4049">
        <f t="shared" si="254"/>
        <v>0</v>
      </c>
      <c r="BY4049">
        <f t="shared" si="255"/>
        <v>1</v>
      </c>
    </row>
    <row r="4050" spans="1:77">
      <c r="A4050" s="15">
        <v>4045</v>
      </c>
      <c r="BP4050" s="27">
        <v>0.803663947814016</v>
      </c>
      <c r="BQ4050" s="27">
        <v>12586.9166851788</v>
      </c>
      <c r="BR4050" s="27">
        <v>1.3590722457399</v>
      </c>
      <c r="BS4050" s="27">
        <v>36025.2956874217</v>
      </c>
      <c r="BU4050">
        <f t="shared" si="252"/>
        <v>107962.675486924</v>
      </c>
      <c r="BV4050">
        <f t="shared" si="253"/>
        <v>167835.541173563</v>
      </c>
      <c r="BW4050" s="29">
        <v>4045</v>
      </c>
      <c r="BX4050">
        <f t="shared" si="254"/>
        <v>0</v>
      </c>
      <c r="BY4050">
        <f t="shared" si="255"/>
        <v>1</v>
      </c>
    </row>
    <row r="4051" spans="1:77">
      <c r="A4051" s="15">
        <v>4046</v>
      </c>
      <c r="BP4051" s="27">
        <v>0.808328976217063</v>
      </c>
      <c r="BQ4051" s="27">
        <v>14425.7966152669</v>
      </c>
      <c r="BR4051" s="27">
        <v>1.38822653640242</v>
      </c>
      <c r="BS4051" s="27">
        <v>36400.2948847194</v>
      </c>
      <c r="BU4051">
        <f t="shared" si="252"/>
        <v>106823.549817293</v>
      </c>
      <c r="BV4051">
        <f t="shared" si="253"/>
        <v>171833.685575644</v>
      </c>
      <c r="BW4051" s="29">
        <v>4046</v>
      </c>
      <c r="BX4051">
        <f t="shared" si="254"/>
        <v>0</v>
      </c>
      <c r="BY4051">
        <f t="shared" si="255"/>
        <v>1</v>
      </c>
    </row>
    <row r="4052" spans="1:77">
      <c r="A4052" s="15">
        <v>4047</v>
      </c>
      <c r="BP4052" s="27">
        <v>0.809923049544904</v>
      </c>
      <c r="BQ4052" s="27">
        <v>17522.0383222832</v>
      </c>
      <c r="BR4052" s="27">
        <v>1.38198005802076</v>
      </c>
      <c r="BS4052" s="27">
        <v>41736.4310486305</v>
      </c>
      <c r="BU4052">
        <f t="shared" si="252"/>
        <v>103966.419109452</v>
      </c>
      <c r="BV4052">
        <f t="shared" si="253"/>
        <v>165560.577654483</v>
      </c>
      <c r="BW4052" s="29">
        <v>4047</v>
      </c>
      <c r="BX4052">
        <f t="shared" si="254"/>
        <v>0</v>
      </c>
      <c r="BY4052">
        <f t="shared" si="255"/>
        <v>1</v>
      </c>
    </row>
    <row r="4053" spans="1:77">
      <c r="A4053" s="15">
        <v>4048</v>
      </c>
      <c r="BP4053" s="27">
        <v>0.809920522742228</v>
      </c>
      <c r="BQ4053" s="27">
        <v>16099.0543142</v>
      </c>
      <c r="BR4053" s="27">
        <v>1.39559074052825</v>
      </c>
      <c r="BS4053" s="27">
        <v>39698.3077840184</v>
      </c>
      <c r="BU4053">
        <f t="shared" si="252"/>
        <v>105389.024097134</v>
      </c>
      <c r="BV4053">
        <f t="shared" si="253"/>
        <v>169640.30329522</v>
      </c>
      <c r="BW4053" s="29">
        <v>4048</v>
      </c>
      <c r="BX4053">
        <f t="shared" si="254"/>
        <v>0</v>
      </c>
      <c r="BY4053">
        <f t="shared" si="255"/>
        <v>1</v>
      </c>
    </row>
    <row r="4054" spans="1:77">
      <c r="A4054" s="15">
        <v>4049</v>
      </c>
      <c r="BP4054" s="27">
        <v>0.80210413031015</v>
      </c>
      <c r="BQ4054" s="27">
        <v>13825.4924703378</v>
      </c>
      <c r="BR4054" s="27">
        <v>1.35722822662945</v>
      </c>
      <c r="BS4054" s="27">
        <v>44432.9599224348</v>
      </c>
      <c r="BU4054">
        <f t="shared" si="252"/>
        <v>106490.127076185</v>
      </c>
      <c r="BV4054">
        <f t="shared" si="253"/>
        <v>159151.274071983</v>
      </c>
      <c r="BW4054" s="29">
        <v>4049</v>
      </c>
      <c r="BX4054">
        <f t="shared" si="254"/>
        <v>0</v>
      </c>
      <c r="BY4054">
        <f t="shared" si="255"/>
        <v>1</v>
      </c>
    </row>
    <row r="4055" spans="1:77">
      <c r="A4055" s="15">
        <v>4050</v>
      </c>
      <c r="BP4055" s="27">
        <v>0.852463043496066</v>
      </c>
      <c r="BQ4055" s="27">
        <v>11732.7531859868</v>
      </c>
      <c r="BR4055" s="27">
        <v>1.48875030266464</v>
      </c>
      <c r="BS4055" s="27">
        <v>34180.0713283491</v>
      </c>
      <c r="BU4055">
        <f t="shared" si="252"/>
        <v>116136.703338423</v>
      </c>
      <c r="BV4055">
        <f t="shared" si="253"/>
        <v>189132.474071346</v>
      </c>
      <c r="BW4055" s="29">
        <v>4050</v>
      </c>
      <c r="BX4055">
        <f t="shared" si="254"/>
        <v>0</v>
      </c>
      <c r="BY4055">
        <f t="shared" si="255"/>
        <v>1</v>
      </c>
    </row>
    <row r="4056" spans="1:77">
      <c r="A4056" s="15">
        <v>4051</v>
      </c>
      <c r="BP4056" s="27">
        <v>0.80257542606688</v>
      </c>
      <c r="BQ4056" s="27">
        <v>15664.9366376052</v>
      </c>
      <c r="BR4056" s="27">
        <v>1.36821763849461</v>
      </c>
      <c r="BS4056" s="27">
        <v>39459.2609588872</v>
      </c>
      <c r="BU4056">
        <f t="shared" si="252"/>
        <v>104721.377272427</v>
      </c>
      <c r="BV4056">
        <f t="shared" si="253"/>
        <v>165773.384815304</v>
      </c>
      <c r="BW4056" s="29">
        <v>4051</v>
      </c>
      <c r="BX4056">
        <f t="shared" si="254"/>
        <v>0</v>
      </c>
      <c r="BY4056">
        <f t="shared" si="255"/>
        <v>1</v>
      </c>
    </row>
    <row r="4057" spans="1:77">
      <c r="A4057" s="15">
        <v>4052</v>
      </c>
      <c r="BP4057" s="27">
        <v>0.809281378143034</v>
      </c>
      <c r="BQ4057" s="27">
        <v>13678.0066674346</v>
      </c>
      <c r="BR4057" s="27">
        <v>1.40929914916845</v>
      </c>
      <c r="BS4057" s="27">
        <v>41751.7235369681</v>
      </c>
      <c r="BU4057">
        <f t="shared" si="252"/>
        <v>107714.20005402</v>
      </c>
      <c r="BV4057">
        <f t="shared" si="253"/>
        <v>169643.148838299</v>
      </c>
      <c r="BW4057" s="29">
        <v>4052</v>
      </c>
      <c r="BX4057">
        <f t="shared" si="254"/>
        <v>0</v>
      </c>
      <c r="BY4057">
        <f t="shared" si="255"/>
        <v>1</v>
      </c>
    </row>
    <row r="4058" spans="1:77">
      <c r="A4058" s="15">
        <v>4053</v>
      </c>
      <c r="BP4058" s="27">
        <v>0.783494898079239</v>
      </c>
      <c r="BQ4058" s="27">
        <v>15291.4444555944</v>
      </c>
      <c r="BR4058" s="27">
        <v>1.33270893023343</v>
      </c>
      <c r="BS4058" s="27">
        <v>39171.9328446307</v>
      </c>
      <c r="BU4058">
        <f t="shared" si="252"/>
        <v>102232.790256291</v>
      </c>
      <c r="BV4058">
        <f t="shared" si="253"/>
        <v>160734.406690385</v>
      </c>
      <c r="BW4058" s="29">
        <v>4053</v>
      </c>
      <c r="BX4058">
        <f t="shared" si="254"/>
        <v>0</v>
      </c>
      <c r="BY4058">
        <f t="shared" si="255"/>
        <v>1</v>
      </c>
    </row>
    <row r="4059" spans="1:77">
      <c r="A4059" s="15">
        <v>4054</v>
      </c>
      <c r="BP4059" s="27">
        <v>0.843399395716485</v>
      </c>
      <c r="BQ4059" s="27">
        <v>16071.1380561698</v>
      </c>
      <c r="BR4059" s="27">
        <v>1.43599258063169</v>
      </c>
      <c r="BS4059" s="27">
        <v>48728.2029212708</v>
      </c>
      <c r="BU4059">
        <f t="shared" si="252"/>
        <v>110438.771301303</v>
      </c>
      <c r="BV4059">
        <f t="shared" si="253"/>
        <v>166670.684173483</v>
      </c>
      <c r="BW4059" s="29">
        <v>4054</v>
      </c>
      <c r="BX4059">
        <f t="shared" si="254"/>
        <v>0</v>
      </c>
      <c r="BY4059">
        <f t="shared" si="255"/>
        <v>1</v>
      </c>
    </row>
    <row r="4060" spans="1:77">
      <c r="A4060" s="15">
        <v>4055</v>
      </c>
      <c r="BP4060" s="27">
        <v>0.775237672723333</v>
      </c>
      <c r="BQ4060" s="27">
        <v>16805.1767234907</v>
      </c>
      <c r="BR4060" s="27">
        <v>1.32649955972981</v>
      </c>
      <c r="BS4060" s="27">
        <v>43401.7881311553</v>
      </c>
      <c r="BU4060">
        <f t="shared" si="252"/>
        <v>99480.4741850093</v>
      </c>
      <c r="BV4060">
        <f t="shared" si="253"/>
        <v>155573.145828316</v>
      </c>
      <c r="BW4060" s="29">
        <v>4055</v>
      </c>
      <c r="BX4060">
        <f t="shared" si="254"/>
        <v>0</v>
      </c>
      <c r="BY4060">
        <f t="shared" si="255"/>
        <v>1</v>
      </c>
    </row>
    <row r="4061" spans="1:77">
      <c r="A4061" s="15">
        <v>4056</v>
      </c>
      <c r="BP4061" s="27">
        <v>0.778921951063283</v>
      </c>
      <c r="BQ4061" s="27">
        <v>14882.793306015</v>
      </c>
      <c r="BR4061" s="27">
        <v>1.32758953239773</v>
      </c>
      <c r="BS4061" s="27">
        <v>43464.6763250761</v>
      </c>
      <c r="BU4061">
        <f t="shared" si="252"/>
        <v>101955.499353477</v>
      </c>
      <c r="BV4061">
        <f t="shared" si="253"/>
        <v>155673.753534583</v>
      </c>
      <c r="BW4061" s="29">
        <v>4056</v>
      </c>
      <c r="BX4061">
        <f t="shared" si="254"/>
        <v>0</v>
      </c>
      <c r="BY4061">
        <f t="shared" si="255"/>
        <v>1</v>
      </c>
    </row>
    <row r="4062" spans="1:77">
      <c r="A4062" s="15">
        <v>4057</v>
      </c>
      <c r="BP4062" s="27">
        <v>0.84613718894664</v>
      </c>
      <c r="BQ4062" s="27">
        <v>15227.9885813864</v>
      </c>
      <c r="BR4062" s="27">
        <v>1.46313499950649</v>
      </c>
      <c r="BS4062" s="27">
        <v>46989.8898725972</v>
      </c>
      <c r="BU4062">
        <f t="shared" si="252"/>
        <v>111692.58976061</v>
      </c>
      <c r="BV4062">
        <f t="shared" si="253"/>
        <v>172480.360053376</v>
      </c>
      <c r="BW4062" s="29">
        <v>4057</v>
      </c>
      <c r="BX4062">
        <f t="shared" si="254"/>
        <v>0</v>
      </c>
      <c r="BY4062">
        <f t="shared" si="255"/>
        <v>1</v>
      </c>
    </row>
    <row r="4063" spans="1:77">
      <c r="A4063" s="15">
        <v>4058</v>
      </c>
      <c r="BP4063" s="27">
        <v>0.798901007589036</v>
      </c>
      <c r="BQ4063" s="27">
        <v>12561.8389091197</v>
      </c>
      <c r="BR4063" s="27">
        <v>1.38195448703817</v>
      </c>
      <c r="BS4063" s="27">
        <v>35669.062487303</v>
      </c>
      <c r="BU4063">
        <f t="shared" si="252"/>
        <v>107273.312229236</v>
      </c>
      <c r="BV4063">
        <f t="shared" si="253"/>
        <v>171624.110568423</v>
      </c>
      <c r="BW4063" s="29">
        <v>4058</v>
      </c>
      <c r="BX4063">
        <f t="shared" si="254"/>
        <v>0</v>
      </c>
      <c r="BY4063">
        <f t="shared" si="255"/>
        <v>1</v>
      </c>
    </row>
    <row r="4064" spans="1:77">
      <c r="A4064" s="15">
        <v>4059</v>
      </c>
      <c r="BP4064" s="27">
        <v>0.771253119858158</v>
      </c>
      <c r="BQ4064" s="27">
        <v>15205.2227339751</v>
      </c>
      <c r="BR4064" s="27">
        <v>1.33695982180473</v>
      </c>
      <c r="BS4064" s="27">
        <v>43169.2064221547</v>
      </c>
      <c r="BU4064">
        <f t="shared" si="252"/>
        <v>100482.745244749</v>
      </c>
      <c r="BV4064">
        <f t="shared" si="253"/>
        <v>157374.766848555</v>
      </c>
      <c r="BW4064" s="29">
        <v>4059</v>
      </c>
      <c r="BX4064">
        <f t="shared" si="254"/>
        <v>0</v>
      </c>
      <c r="BY4064">
        <f t="shared" si="255"/>
        <v>1</v>
      </c>
    </row>
    <row r="4065" spans="1:77">
      <c r="A4065" s="15">
        <v>4060</v>
      </c>
      <c r="BP4065" s="27">
        <v>0.762557380403305</v>
      </c>
      <c r="BQ4065" s="27">
        <v>14554.9912757617</v>
      </c>
      <c r="BR4065" s="27">
        <v>1.27707249581749</v>
      </c>
      <c r="BS4065" s="27">
        <v>37259.9516314015</v>
      </c>
      <c r="BU4065">
        <f t="shared" si="252"/>
        <v>99828.615784734</v>
      </c>
      <c r="BV4065">
        <f t="shared" si="253"/>
        <v>154300.922741221</v>
      </c>
      <c r="BW4065" s="29">
        <v>4060</v>
      </c>
      <c r="BX4065">
        <f t="shared" si="254"/>
        <v>0</v>
      </c>
      <c r="BY4065">
        <f t="shared" si="255"/>
        <v>1</v>
      </c>
    </row>
    <row r="4066" spans="1:77">
      <c r="A4066" s="15">
        <v>4061</v>
      </c>
      <c r="BP4066" s="27">
        <v>0.845389726488901</v>
      </c>
      <c r="BQ4066" s="27">
        <v>11978.0670798974</v>
      </c>
      <c r="BR4066" s="27">
        <v>1.47709198196677</v>
      </c>
      <c r="BS4066" s="27">
        <v>34349.0811316542</v>
      </c>
      <c r="BU4066">
        <f t="shared" si="252"/>
        <v>114830.391893438</v>
      </c>
      <c r="BV4066">
        <f t="shared" si="253"/>
        <v>187214.716163361</v>
      </c>
      <c r="BW4066" s="29">
        <v>4061</v>
      </c>
      <c r="BX4066">
        <f t="shared" si="254"/>
        <v>0</v>
      </c>
      <c r="BY4066">
        <f t="shared" si="255"/>
        <v>1</v>
      </c>
    </row>
    <row r="4067" spans="1:77">
      <c r="A4067" s="15">
        <v>4062</v>
      </c>
      <c r="BP4067" s="27">
        <v>0.819076328374312</v>
      </c>
      <c r="BQ4067" s="27">
        <v>14037.6643952054</v>
      </c>
      <c r="BR4067" s="27">
        <v>1.42107976713008</v>
      </c>
      <c r="BS4067" s="27">
        <v>37264.5772702588</v>
      </c>
      <c r="BU4067">
        <f t="shared" si="252"/>
        <v>108823.784860941</v>
      </c>
      <c r="BV4067">
        <f t="shared" si="253"/>
        <v>175897.387799253</v>
      </c>
      <c r="BW4067" s="29">
        <v>4062</v>
      </c>
      <c r="BX4067">
        <f t="shared" si="254"/>
        <v>0</v>
      </c>
      <c r="BY4067">
        <f t="shared" si="255"/>
        <v>1</v>
      </c>
    </row>
    <row r="4068" spans="1:77">
      <c r="A4068" s="15">
        <v>4063</v>
      </c>
      <c r="BP4068" s="27">
        <v>0.785832458657157</v>
      </c>
      <c r="BQ4068" s="27">
        <v>16452.9343830341</v>
      </c>
      <c r="BR4068" s="27">
        <v>1.32665721753449</v>
      </c>
      <c r="BS4068" s="27">
        <v>39019.2178764264</v>
      </c>
      <c r="BU4068">
        <f t="shared" si="252"/>
        <v>101421.934415539</v>
      </c>
      <c r="BV4068">
        <f t="shared" si="253"/>
        <v>159979.364753747</v>
      </c>
      <c r="BW4068" s="29">
        <v>4063</v>
      </c>
      <c r="BX4068">
        <f t="shared" si="254"/>
        <v>0</v>
      </c>
      <c r="BY4068">
        <f t="shared" si="255"/>
        <v>1</v>
      </c>
    </row>
    <row r="4069" spans="1:77">
      <c r="A4069" s="15">
        <v>4064</v>
      </c>
      <c r="BP4069" s="27">
        <v>0.788144952627017</v>
      </c>
      <c r="BQ4069" s="27">
        <v>11038.7817784402</v>
      </c>
      <c r="BR4069" s="27">
        <v>1.33378764773694</v>
      </c>
      <c r="BS4069" s="27">
        <v>38606.3977678606</v>
      </c>
      <c r="BU4069">
        <f t="shared" si="252"/>
        <v>107182.961115612</v>
      </c>
      <c r="BV4069">
        <f t="shared" si="253"/>
        <v>161461.749392681</v>
      </c>
      <c r="BW4069" s="29">
        <v>4064</v>
      </c>
      <c r="BX4069">
        <f t="shared" si="254"/>
        <v>0</v>
      </c>
      <c r="BY4069">
        <f t="shared" si="255"/>
        <v>1</v>
      </c>
    </row>
    <row r="4070" spans="1:77">
      <c r="A4070" s="15">
        <v>4065</v>
      </c>
      <c r="BP4070" s="27">
        <v>0.845069243209931</v>
      </c>
      <c r="BQ4070" s="27">
        <v>13034.6089878074</v>
      </c>
      <c r="BR4070" s="27">
        <v>1.48717801442029</v>
      </c>
      <c r="BS4070" s="27">
        <v>42262.3804040807</v>
      </c>
      <c r="BU4070">
        <f t="shared" si="252"/>
        <v>113725.777493682</v>
      </c>
      <c r="BV4070">
        <f t="shared" si="253"/>
        <v>180814.321758962</v>
      </c>
      <c r="BW4070" s="29">
        <v>4065</v>
      </c>
      <c r="BX4070">
        <f t="shared" si="254"/>
        <v>0</v>
      </c>
      <c r="BY4070">
        <f t="shared" si="255"/>
        <v>1</v>
      </c>
    </row>
    <row r="4071" spans="1:77">
      <c r="A4071" s="15">
        <v>4066</v>
      </c>
      <c r="BP4071" s="27">
        <v>0.827359284246965</v>
      </c>
      <c r="BQ4071" s="27">
        <v>14033.5400309415</v>
      </c>
      <c r="BR4071" s="27">
        <v>1.41081482668484</v>
      </c>
      <c r="BS4071" s="27">
        <v>41829.7297347875</v>
      </c>
      <c r="BU4071">
        <f t="shared" si="252"/>
        <v>110070.352606103</v>
      </c>
      <c r="BV4071">
        <f t="shared" si="253"/>
        <v>169792.494267938</v>
      </c>
      <c r="BW4071" s="29">
        <v>4066</v>
      </c>
      <c r="BX4071">
        <f t="shared" si="254"/>
        <v>0</v>
      </c>
      <c r="BY4071">
        <f t="shared" si="255"/>
        <v>1</v>
      </c>
    </row>
    <row r="4072" spans="1:77">
      <c r="A4072" s="15">
        <v>4067</v>
      </c>
      <c r="BP4072" s="27">
        <v>0.7770020718329</v>
      </c>
      <c r="BQ4072" s="27">
        <v>11960.1751846949</v>
      </c>
      <c r="BR4072" s="27">
        <v>1.32163627504178</v>
      </c>
      <c r="BS4072" s="27">
        <v>33475.5098215565</v>
      </c>
      <c r="BU4072">
        <f t="shared" si="252"/>
        <v>104590.13559024</v>
      </c>
      <c r="BV4072">
        <f t="shared" si="253"/>
        <v>164769.931434711</v>
      </c>
      <c r="BW4072" s="29">
        <v>4067</v>
      </c>
      <c r="BX4072">
        <f t="shared" si="254"/>
        <v>0</v>
      </c>
      <c r="BY4072">
        <f t="shared" si="255"/>
        <v>1</v>
      </c>
    </row>
    <row r="4073" spans="1:77">
      <c r="A4073" s="15">
        <v>4068</v>
      </c>
      <c r="BP4073" s="27">
        <v>0.784091698042546</v>
      </c>
      <c r="BQ4073" s="27">
        <v>14212.4022933508</v>
      </c>
      <c r="BR4073" s="27">
        <v>1.3225361546051</v>
      </c>
      <c r="BS4073" s="27">
        <v>40375.5760894135</v>
      </c>
      <c r="BU4073">
        <f t="shared" si="252"/>
        <v>103401.352413031</v>
      </c>
      <c r="BV4073">
        <f t="shared" si="253"/>
        <v>158004.847101352</v>
      </c>
      <c r="BW4073" s="29">
        <v>4068</v>
      </c>
      <c r="BX4073">
        <f t="shared" si="254"/>
        <v>0</v>
      </c>
      <c r="BY4073">
        <f t="shared" si="255"/>
        <v>1</v>
      </c>
    </row>
    <row r="4074" spans="1:77">
      <c r="A4074" s="15">
        <v>4069</v>
      </c>
      <c r="BP4074" s="27">
        <v>0.81035882270971</v>
      </c>
      <c r="BQ4074" s="27">
        <v>18777.8111656904</v>
      </c>
      <c r="BR4074" s="27">
        <v>1.38262973746203</v>
      </c>
      <c r="BS4074" s="27">
        <v>48351.3806185842</v>
      </c>
      <c r="BU4074">
        <f t="shared" si="252"/>
        <v>102776.012240766</v>
      </c>
      <c r="BV4074">
        <f t="shared" si="253"/>
        <v>159043.080000721</v>
      </c>
      <c r="BW4074" s="29">
        <v>4069</v>
      </c>
      <c r="BX4074">
        <f t="shared" si="254"/>
        <v>0</v>
      </c>
      <c r="BY4074">
        <f t="shared" si="255"/>
        <v>1</v>
      </c>
    </row>
    <row r="4075" spans="1:77">
      <c r="A4075" s="15">
        <v>4070</v>
      </c>
      <c r="BP4075" s="27">
        <v>0.773106662820723</v>
      </c>
      <c r="BQ4075" s="27">
        <v>13040.4696391186</v>
      </c>
      <c r="BR4075" s="27">
        <v>1.32941654033232</v>
      </c>
      <c r="BS4075" s="27">
        <v>35960.8075659894</v>
      </c>
      <c r="BU4075">
        <f t="shared" si="252"/>
        <v>102925.52978399</v>
      </c>
      <c r="BV4075">
        <f t="shared" si="253"/>
        <v>163451.673483858</v>
      </c>
      <c r="BW4075" s="29">
        <v>4070</v>
      </c>
      <c r="BX4075">
        <f t="shared" si="254"/>
        <v>0</v>
      </c>
      <c r="BY4075">
        <f t="shared" si="255"/>
        <v>1</v>
      </c>
    </row>
    <row r="4076" spans="1:77">
      <c r="A4076" s="15">
        <v>4071</v>
      </c>
      <c r="BP4076" s="27">
        <v>0.78584696879006</v>
      </c>
      <c r="BQ4076" s="27">
        <v>17225.0989707917</v>
      </c>
      <c r="BR4076" s="27">
        <v>1.34335594472417</v>
      </c>
      <c r="BS4076" s="27">
        <v>47799.1545632004</v>
      </c>
      <c r="BU4076">
        <f t="shared" si="252"/>
        <v>100651.946347717</v>
      </c>
      <c r="BV4076">
        <f t="shared" si="253"/>
        <v>153704.237145425</v>
      </c>
      <c r="BW4076" s="29">
        <v>4071</v>
      </c>
      <c r="BX4076">
        <f t="shared" si="254"/>
        <v>0</v>
      </c>
      <c r="BY4076">
        <f t="shared" si="255"/>
        <v>1</v>
      </c>
    </row>
    <row r="4077" spans="1:77">
      <c r="A4077" s="15">
        <v>4072</v>
      </c>
      <c r="BP4077" s="27">
        <v>0.76613195129761</v>
      </c>
      <c r="BQ4077" s="27">
        <v>14488.7187205145</v>
      </c>
      <c r="BR4077" s="27">
        <v>1.33013046688723</v>
      </c>
      <c r="BS4077" s="27">
        <v>39676.7815856705</v>
      </c>
      <c r="BU4077">
        <f t="shared" si="252"/>
        <v>100431.073974127</v>
      </c>
      <c r="BV4077">
        <f t="shared" si="253"/>
        <v>159842.788447414</v>
      </c>
      <c r="BW4077" s="29">
        <v>4072</v>
      </c>
      <c r="BX4077">
        <f t="shared" si="254"/>
        <v>0</v>
      </c>
      <c r="BY4077">
        <f t="shared" si="255"/>
        <v>1</v>
      </c>
    </row>
    <row r="4078" spans="1:77">
      <c r="A4078" s="15">
        <v>4073</v>
      </c>
      <c r="BP4078" s="27">
        <v>0.856892267024106</v>
      </c>
      <c r="BQ4078" s="27">
        <v>12847.4970532416</v>
      </c>
      <c r="BR4078" s="27">
        <v>1.48216676764416</v>
      </c>
      <c r="BS4078" s="27">
        <v>40918.4483784242</v>
      </c>
      <c r="BU4078">
        <f t="shared" si="252"/>
        <v>115686.343000374</v>
      </c>
      <c r="BV4078">
        <f t="shared" si="253"/>
        <v>181406.5667682</v>
      </c>
      <c r="BW4078" s="29">
        <v>4073</v>
      </c>
      <c r="BX4078">
        <f t="shared" si="254"/>
        <v>0</v>
      </c>
      <c r="BY4078">
        <f t="shared" si="255"/>
        <v>1</v>
      </c>
    </row>
    <row r="4079" spans="1:77">
      <c r="A4079" s="15">
        <v>4074</v>
      </c>
      <c r="BP4079" s="27">
        <v>0.791514017501558</v>
      </c>
      <c r="BQ4079" s="27">
        <v>13555.3420693459</v>
      </c>
      <c r="BR4079" s="27">
        <v>1.37467680764816</v>
      </c>
      <c r="BS4079" s="27">
        <v>35693.8292050128</v>
      </c>
      <c r="BU4079">
        <f t="shared" si="252"/>
        <v>105171.760555888</v>
      </c>
      <c r="BV4079">
        <f t="shared" si="253"/>
        <v>170507.69194221</v>
      </c>
      <c r="BW4079" s="29">
        <v>4074</v>
      </c>
      <c r="BX4079">
        <f t="shared" si="254"/>
        <v>0</v>
      </c>
      <c r="BY4079">
        <f t="shared" si="255"/>
        <v>1</v>
      </c>
    </row>
    <row r="4080" spans="1:77">
      <c r="A4080" s="15">
        <v>4075</v>
      </c>
      <c r="BP4080" s="27">
        <v>0.773394360372802</v>
      </c>
      <c r="BQ4080" s="27">
        <v>16618.1561675443</v>
      </c>
      <c r="BR4080" s="27">
        <v>1.33608823766868</v>
      </c>
      <c r="BS4080" s="27">
        <v>42023.1123916092</v>
      </c>
      <c r="BU4080">
        <f t="shared" si="252"/>
        <v>99390.9978883759</v>
      </c>
      <c r="BV4080">
        <f t="shared" si="253"/>
        <v>158390.123258693</v>
      </c>
      <c r="BW4080" s="29">
        <v>4075</v>
      </c>
      <c r="BX4080">
        <f t="shared" si="254"/>
        <v>0</v>
      </c>
      <c r="BY4080">
        <f t="shared" si="255"/>
        <v>1</v>
      </c>
    </row>
    <row r="4081" spans="1:77">
      <c r="A4081" s="15">
        <v>4076</v>
      </c>
      <c r="BP4081" s="27">
        <v>0.808798851597726</v>
      </c>
      <c r="BQ4081" s="27">
        <v>15279.2582068723</v>
      </c>
      <c r="BR4081" s="27">
        <v>1.38190498242121</v>
      </c>
      <c r="BS4081" s="27">
        <v>40475.0570559743</v>
      </c>
      <c r="BU4081">
        <f t="shared" si="252"/>
        <v>106040.569532787</v>
      </c>
      <c r="BV4081">
        <f t="shared" si="253"/>
        <v>166810.690307207</v>
      </c>
      <c r="BW4081" s="29">
        <v>4076</v>
      </c>
      <c r="BX4081">
        <f t="shared" si="254"/>
        <v>0</v>
      </c>
      <c r="BY4081">
        <f t="shared" si="255"/>
        <v>1</v>
      </c>
    </row>
    <row r="4082" spans="1:77">
      <c r="A4082" s="15">
        <v>4077</v>
      </c>
      <c r="BP4082" s="27">
        <v>0.720460723143152</v>
      </c>
      <c r="BQ4082" s="27">
        <v>15682.0290887006</v>
      </c>
      <c r="BR4082" s="27">
        <v>1.22777763656764</v>
      </c>
      <c r="BS4082" s="27">
        <v>39715.3843609503</v>
      </c>
      <c r="BU4082">
        <f t="shared" si="252"/>
        <v>92387.0793827722</v>
      </c>
      <c r="BV4082">
        <f t="shared" si="253"/>
        <v>144451.261124196</v>
      </c>
      <c r="BW4082" s="29">
        <v>4077</v>
      </c>
      <c r="BX4082">
        <f t="shared" si="254"/>
        <v>0</v>
      </c>
      <c r="BY4082">
        <f t="shared" si="255"/>
        <v>1</v>
      </c>
    </row>
    <row r="4083" spans="1:77">
      <c r="A4083" s="15">
        <v>4078</v>
      </c>
      <c r="BP4083" s="27">
        <v>0.769716006995027</v>
      </c>
      <c r="BQ4083" s="27">
        <v>18281.3468439347</v>
      </c>
      <c r="BR4083" s="27">
        <v>1.29918210549218</v>
      </c>
      <c r="BS4083" s="27">
        <v>43729.4795592901</v>
      </c>
      <c r="BU4083">
        <f t="shared" si="252"/>
        <v>97176.0542053194</v>
      </c>
      <c r="BV4083">
        <f t="shared" si="253"/>
        <v>151147.836264537</v>
      </c>
      <c r="BW4083" s="29">
        <v>4078</v>
      </c>
      <c r="BX4083">
        <f t="shared" si="254"/>
        <v>0</v>
      </c>
      <c r="BY4083">
        <f t="shared" si="255"/>
        <v>1</v>
      </c>
    </row>
    <row r="4084" spans="1:77">
      <c r="A4084" s="15">
        <v>4079</v>
      </c>
      <c r="BP4084" s="27">
        <v>0.84346362166641</v>
      </c>
      <c r="BQ4084" s="27">
        <v>18459.7887400563</v>
      </c>
      <c r="BR4084" s="27">
        <v>1.43631296179046</v>
      </c>
      <c r="BS4084" s="27">
        <v>42338.0417376891</v>
      </c>
      <c r="BU4084">
        <f t="shared" si="252"/>
        <v>108059.754509905</v>
      </c>
      <c r="BV4084">
        <f t="shared" si="253"/>
        <v>173108.90253088</v>
      </c>
      <c r="BW4084" s="29">
        <v>4079</v>
      </c>
      <c r="BX4084">
        <f t="shared" si="254"/>
        <v>0</v>
      </c>
      <c r="BY4084">
        <f t="shared" si="255"/>
        <v>1</v>
      </c>
    </row>
    <row r="4085" spans="1:77">
      <c r="A4085" s="15">
        <v>4080</v>
      </c>
      <c r="BP4085" s="27">
        <v>0.802565560528513</v>
      </c>
      <c r="BQ4085" s="27">
        <v>12896.1341753775</v>
      </c>
      <c r="BR4085" s="27">
        <v>1.37081670363371</v>
      </c>
      <c r="BS4085" s="27">
        <v>35343.6755333289</v>
      </c>
      <c r="BU4085">
        <f t="shared" si="252"/>
        <v>107488.699903899</v>
      </c>
      <c r="BV4085">
        <f t="shared" si="253"/>
        <v>170278.830011728</v>
      </c>
      <c r="BW4085" s="29">
        <v>4080</v>
      </c>
      <c r="BX4085">
        <f t="shared" si="254"/>
        <v>0</v>
      </c>
      <c r="BY4085">
        <f t="shared" si="255"/>
        <v>1</v>
      </c>
    </row>
    <row r="4086" spans="1:77">
      <c r="A4086" s="15">
        <v>4081</v>
      </c>
      <c r="BP4086" s="27">
        <v>0.806266748186673</v>
      </c>
      <c r="BQ4086" s="27">
        <v>13065.5743090633</v>
      </c>
      <c r="BR4086" s="27">
        <v>1.38899589190439</v>
      </c>
      <c r="BS4086" s="27">
        <v>35969.8672833647</v>
      </c>
      <c r="BU4086">
        <f t="shared" si="252"/>
        <v>107874.437918938</v>
      </c>
      <c r="BV4086">
        <f t="shared" si="253"/>
        <v>172379.516502294</v>
      </c>
      <c r="BW4086" s="29">
        <v>4081</v>
      </c>
      <c r="BX4086">
        <f t="shared" si="254"/>
        <v>0</v>
      </c>
      <c r="BY4086">
        <f t="shared" si="255"/>
        <v>1</v>
      </c>
    </row>
    <row r="4087" spans="1:77">
      <c r="A4087" s="15">
        <v>4082</v>
      </c>
      <c r="BP4087" s="27">
        <v>0.813895910383955</v>
      </c>
      <c r="BQ4087" s="27">
        <v>12807.3508029251</v>
      </c>
      <c r="BR4087" s="27">
        <v>1.40309604783674</v>
      </c>
      <c r="BS4087" s="27">
        <v>41896.3161448477</v>
      </c>
      <c r="BU4087">
        <f t="shared" si="252"/>
        <v>109277.035754668</v>
      </c>
      <c r="BV4087">
        <f t="shared" si="253"/>
        <v>168568.091030663</v>
      </c>
      <c r="BW4087" s="29">
        <v>4082</v>
      </c>
      <c r="BX4087">
        <f t="shared" si="254"/>
        <v>0</v>
      </c>
      <c r="BY4087">
        <f t="shared" si="255"/>
        <v>1</v>
      </c>
    </row>
    <row r="4088" spans="1:77">
      <c r="A4088" s="15">
        <v>4083</v>
      </c>
      <c r="BP4088" s="27">
        <v>0.843962029734948</v>
      </c>
      <c r="BQ4088" s="27">
        <v>20724.2420127938</v>
      </c>
      <c r="BR4088" s="27">
        <v>1.44167990902007</v>
      </c>
      <c r="BS4088" s="27">
        <v>55224.6614310554</v>
      </c>
      <c r="BU4088">
        <f t="shared" si="252"/>
        <v>105870.062447448</v>
      </c>
      <c r="BV4088">
        <f t="shared" si="253"/>
        <v>161027.324921956</v>
      </c>
      <c r="BW4088" s="29">
        <v>4083</v>
      </c>
      <c r="BX4088">
        <f t="shared" si="254"/>
        <v>0</v>
      </c>
      <c r="BY4088">
        <f t="shared" si="255"/>
        <v>1</v>
      </c>
    </row>
    <row r="4089" spans="1:77">
      <c r="A4089" s="15">
        <v>4084</v>
      </c>
      <c r="BP4089" s="27">
        <v>0.830246397516885</v>
      </c>
      <c r="BQ4089" s="27">
        <v>13127.7640936858</v>
      </c>
      <c r="BR4089" s="27">
        <v>1.42409726300418</v>
      </c>
      <c r="BS4089" s="27">
        <v>35124.2148568707</v>
      </c>
      <c r="BU4089">
        <f t="shared" si="252"/>
        <v>111409.195533847</v>
      </c>
      <c r="BV4089">
        <f t="shared" si="253"/>
        <v>178490.374593756</v>
      </c>
      <c r="BW4089" s="29">
        <v>4084</v>
      </c>
      <c r="BX4089">
        <f t="shared" si="254"/>
        <v>0</v>
      </c>
      <c r="BY4089">
        <f t="shared" si="255"/>
        <v>1</v>
      </c>
    </row>
    <row r="4090" spans="1:77">
      <c r="A4090" s="15">
        <v>4085</v>
      </c>
      <c r="BP4090" s="27">
        <v>0.808732047456635</v>
      </c>
      <c r="BQ4090" s="27">
        <v>14666.9650434393</v>
      </c>
      <c r="BR4090" s="27">
        <v>1.38433851449447</v>
      </c>
      <c r="BS4090" s="27">
        <v>40447.5607677408</v>
      </c>
      <c r="BU4090">
        <f t="shared" si="252"/>
        <v>106642.842075056</v>
      </c>
      <c r="BV4090">
        <f t="shared" si="253"/>
        <v>167203.21640643</v>
      </c>
      <c r="BW4090" s="29">
        <v>4085</v>
      </c>
      <c r="BX4090">
        <f t="shared" si="254"/>
        <v>0</v>
      </c>
      <c r="BY4090">
        <f t="shared" si="255"/>
        <v>1</v>
      </c>
    </row>
    <row r="4091" spans="1:77">
      <c r="A4091" s="15">
        <v>4086</v>
      </c>
      <c r="BP4091" s="27">
        <v>0.795074085338294</v>
      </c>
      <c r="BQ4091" s="27">
        <v>16858.0820012275</v>
      </c>
      <c r="BR4091" s="27">
        <v>1.36191503193424</v>
      </c>
      <c r="BS4091" s="27">
        <v>41238.5607194925</v>
      </c>
      <c r="BU4091">
        <f t="shared" si="252"/>
        <v>102403.030799517</v>
      </c>
      <c r="BV4091">
        <f t="shared" si="253"/>
        <v>163048.694070643</v>
      </c>
      <c r="BW4091" s="29">
        <v>4086</v>
      </c>
      <c r="BX4091">
        <f t="shared" si="254"/>
        <v>0</v>
      </c>
      <c r="BY4091">
        <f t="shared" si="255"/>
        <v>1</v>
      </c>
    </row>
    <row r="4092" spans="1:77">
      <c r="A4092" s="15">
        <v>4087</v>
      </c>
      <c r="BP4092" s="27">
        <v>0.823775590017767</v>
      </c>
      <c r="BQ4092" s="27">
        <v>13624.2809758033</v>
      </c>
      <c r="BR4092" s="27">
        <v>1.43327521067907</v>
      </c>
      <c r="BS4092" s="27">
        <v>36777.5196106188</v>
      </c>
      <c r="BU4092">
        <f t="shared" si="252"/>
        <v>109942.057526862</v>
      </c>
      <c r="BV4092">
        <f t="shared" si="253"/>
        <v>178213.761991242</v>
      </c>
      <c r="BW4092" s="29">
        <v>4087</v>
      </c>
      <c r="BX4092">
        <f t="shared" si="254"/>
        <v>0</v>
      </c>
      <c r="BY4092">
        <f t="shared" si="255"/>
        <v>1</v>
      </c>
    </row>
    <row r="4093" spans="1:77">
      <c r="A4093" s="15">
        <v>4088</v>
      </c>
      <c r="BP4093" s="27">
        <v>0.855014718495608</v>
      </c>
      <c r="BQ4093" s="27">
        <v>16831.895106356</v>
      </c>
      <c r="BR4093" s="27">
        <v>1.44901304536628</v>
      </c>
      <c r="BS4093" s="27">
        <v>46762.6818550392</v>
      </c>
      <c r="BU4093">
        <f t="shared" si="252"/>
        <v>111420.312667985</v>
      </c>
      <c r="BV4093">
        <f t="shared" si="253"/>
        <v>170589.274949902</v>
      </c>
      <c r="BW4093" s="29">
        <v>4088</v>
      </c>
      <c r="BX4093">
        <f t="shared" si="254"/>
        <v>0</v>
      </c>
      <c r="BY4093">
        <f t="shared" si="255"/>
        <v>1</v>
      </c>
    </row>
    <row r="4094" spans="1:77">
      <c r="A4094" s="15">
        <v>4089</v>
      </c>
      <c r="BP4094" s="27">
        <v>0.774297419374119</v>
      </c>
      <c r="BQ4094" s="27">
        <v>15290.7606380406</v>
      </c>
      <c r="BR4094" s="27">
        <v>1.31595480322004</v>
      </c>
      <c r="BS4094" s="27">
        <v>45494.3839456093</v>
      </c>
      <c r="BU4094">
        <f t="shared" si="252"/>
        <v>100853.852268077</v>
      </c>
      <c r="BV4094">
        <f t="shared" si="253"/>
        <v>151898.836537397</v>
      </c>
      <c r="BW4094" s="29">
        <v>4089</v>
      </c>
      <c r="BX4094">
        <f t="shared" si="254"/>
        <v>0</v>
      </c>
      <c r="BY4094">
        <f t="shared" si="255"/>
        <v>1</v>
      </c>
    </row>
    <row r="4095" spans="1:77">
      <c r="A4095" s="15">
        <v>4090</v>
      </c>
      <c r="BP4095" s="27">
        <v>0.811153679223507</v>
      </c>
      <c r="BQ4095" s="27">
        <v>15552.9226177781</v>
      </c>
      <c r="BR4095" s="27">
        <v>1.40467349429531</v>
      </c>
      <c r="BS4095" s="27">
        <v>47222.8859528916</v>
      </c>
      <c r="BU4095">
        <f t="shared" si="252"/>
        <v>106120.129265748</v>
      </c>
      <c r="BV4095">
        <f t="shared" si="253"/>
        <v>163478.138191405</v>
      </c>
      <c r="BW4095" s="29">
        <v>4090</v>
      </c>
      <c r="BX4095">
        <f t="shared" si="254"/>
        <v>0</v>
      </c>
      <c r="BY4095">
        <f t="shared" si="255"/>
        <v>1</v>
      </c>
    </row>
    <row r="4096" spans="1:77">
      <c r="A4096" s="15">
        <v>4091</v>
      </c>
      <c r="BP4096" s="27">
        <v>0.8230982067797</v>
      </c>
      <c r="BQ4096" s="27">
        <v>19679.7678844014</v>
      </c>
      <c r="BR4096" s="27">
        <v>1.42040319243028</v>
      </c>
      <c r="BS4096" s="27">
        <v>44558.0831358314</v>
      </c>
      <c r="BU4096">
        <f t="shared" si="252"/>
        <v>103784.963132554</v>
      </c>
      <c r="BV4096">
        <f t="shared" si="253"/>
        <v>168502.395728711</v>
      </c>
      <c r="BW4096" s="29">
        <v>4091</v>
      </c>
      <c r="BX4096">
        <f t="shared" si="254"/>
        <v>0</v>
      </c>
      <c r="BY4096">
        <f t="shared" si="255"/>
        <v>1</v>
      </c>
    </row>
    <row r="4097" spans="1:77">
      <c r="A4097" s="15">
        <v>4092</v>
      </c>
      <c r="BP4097" s="27">
        <v>0.769097004417787</v>
      </c>
      <c r="BQ4097" s="27">
        <v>16949.2687984258</v>
      </c>
      <c r="BR4097" s="27">
        <v>1.32998334848713</v>
      </c>
      <c r="BS4097" s="27">
        <v>41874.2842783299</v>
      </c>
      <c r="BU4097">
        <f t="shared" si="252"/>
        <v>98415.2818642423</v>
      </c>
      <c r="BV4097">
        <f t="shared" si="253"/>
        <v>157623.217994739</v>
      </c>
      <c r="BW4097" s="29">
        <v>4092</v>
      </c>
      <c r="BX4097">
        <f t="shared" si="254"/>
        <v>0</v>
      </c>
      <c r="BY4097">
        <f t="shared" si="255"/>
        <v>1</v>
      </c>
    </row>
    <row r="4098" spans="1:77">
      <c r="A4098" s="15">
        <v>4093</v>
      </c>
      <c r="BP4098" s="27">
        <v>0.805869422822724</v>
      </c>
      <c r="BQ4098" s="27">
        <v>20245.7886480589</v>
      </c>
      <c r="BR4098" s="27">
        <v>1.35448479585508</v>
      </c>
      <c r="BS4098" s="27">
        <v>50355.3028533373</v>
      </c>
      <c r="BU4098">
        <f t="shared" si="252"/>
        <v>100634.62477535</v>
      </c>
      <c r="BV4098">
        <f t="shared" si="253"/>
        <v>152817.416524924</v>
      </c>
      <c r="BW4098" s="29">
        <v>4093</v>
      </c>
      <c r="BX4098">
        <f t="shared" si="254"/>
        <v>0</v>
      </c>
      <c r="BY4098">
        <f t="shared" si="255"/>
        <v>1</v>
      </c>
    </row>
    <row r="4099" spans="1:77">
      <c r="A4099" s="15">
        <v>4094</v>
      </c>
      <c r="BP4099" s="27">
        <v>0.870480591827705</v>
      </c>
      <c r="BQ4099" s="27">
        <v>15529.1120294727</v>
      </c>
      <c r="BR4099" s="27">
        <v>1.51152145945033</v>
      </c>
      <c r="BS4099" s="27">
        <v>38615.3254850588</v>
      </c>
      <c r="BU4099">
        <f t="shared" si="252"/>
        <v>115042.976744683</v>
      </c>
      <c r="BV4099">
        <f t="shared" si="253"/>
        <v>188112.893432491</v>
      </c>
      <c r="BW4099" s="29">
        <v>4094</v>
      </c>
      <c r="BX4099">
        <f t="shared" si="254"/>
        <v>0</v>
      </c>
      <c r="BY4099">
        <f t="shared" si="255"/>
        <v>1</v>
      </c>
    </row>
    <row r="4100" spans="1:77">
      <c r="A4100" s="15">
        <v>4095</v>
      </c>
      <c r="BP4100" s="27">
        <v>0.869804479626289</v>
      </c>
      <c r="BQ4100" s="27">
        <v>13765.6836330505</v>
      </c>
      <c r="BR4100" s="27">
        <v>1.51285606494678</v>
      </c>
      <c r="BS4100" s="27">
        <v>36548.0179243042</v>
      </c>
      <c r="BU4100">
        <f t="shared" si="252"/>
        <v>116704.988310893</v>
      </c>
      <c r="BV4100">
        <f t="shared" si="253"/>
        <v>190380.391817713</v>
      </c>
      <c r="BW4100" s="29">
        <v>4095</v>
      </c>
      <c r="BX4100">
        <f t="shared" si="254"/>
        <v>0</v>
      </c>
      <c r="BY4100">
        <f t="shared" si="255"/>
        <v>1</v>
      </c>
    </row>
    <row r="4101" spans="1:77">
      <c r="A4101" s="15">
        <v>4096</v>
      </c>
      <c r="BP4101" s="27">
        <v>0.836780350105907</v>
      </c>
      <c r="BQ4101" s="27">
        <v>10546.5740180548</v>
      </c>
      <c r="BR4101" s="27">
        <v>1.45181515104166</v>
      </c>
      <c r="BS4101" s="27">
        <v>32442.3725539026</v>
      </c>
      <c r="BU4101">
        <f t="shared" si="252"/>
        <v>114970.478497831</v>
      </c>
      <c r="BV4101">
        <f t="shared" si="253"/>
        <v>185329.900102347</v>
      </c>
      <c r="BW4101" s="29">
        <v>4096</v>
      </c>
      <c r="BX4101">
        <f t="shared" si="254"/>
        <v>0</v>
      </c>
      <c r="BY4101">
        <f t="shared" si="255"/>
        <v>1</v>
      </c>
    </row>
    <row r="4102" spans="1:77">
      <c r="A4102" s="15">
        <v>4097</v>
      </c>
      <c r="BP4102" s="27">
        <v>0.787259733695556</v>
      </c>
      <c r="BQ4102" s="27">
        <v>14737.1198396835</v>
      </c>
      <c r="BR4102" s="27">
        <v>1.35654914965524</v>
      </c>
      <c r="BS4102" s="27">
        <v>37218.4208555139</v>
      </c>
      <c r="BU4102">
        <f t="shared" si="252"/>
        <v>103351.84021465</v>
      </c>
      <c r="BV4102">
        <f t="shared" si="253"/>
        <v>166263.951592772</v>
      </c>
      <c r="BW4102" s="29">
        <v>4097</v>
      </c>
      <c r="BX4102">
        <f t="shared" si="254"/>
        <v>0</v>
      </c>
      <c r="BY4102">
        <f t="shared" si="255"/>
        <v>1</v>
      </c>
    </row>
    <row r="4103" spans="1:77">
      <c r="A4103" s="15">
        <v>4098</v>
      </c>
      <c r="BP4103" s="27">
        <v>0.838815084277218</v>
      </c>
      <c r="BQ4103" s="27">
        <v>15495.475565313</v>
      </c>
      <c r="BR4103" s="27">
        <v>1.42976804614262</v>
      </c>
      <c r="BS4103" s="27">
        <v>37662.3218135734</v>
      </c>
      <c r="BU4103">
        <f t="shared" ref="BU4103:BU4166" si="256">BP4103*$BV$1-BQ4103</f>
        <v>110326.78707627</v>
      </c>
      <c r="BV4103">
        <f t="shared" ref="BV4103:BV4166" si="257">BR4103*$BV$1-BS4103</f>
        <v>176802.88510782</v>
      </c>
      <c r="BW4103" s="29">
        <v>4098</v>
      </c>
      <c r="BX4103">
        <f t="shared" ref="BX4103:BX4166" si="258">IF(BU4103=MAX($BU4103:$BV4103),1,0)</f>
        <v>0</v>
      </c>
      <c r="BY4103">
        <f t="shared" ref="BY4103:BY4166" si="259">IF(BV4103=MAX($BU4103:$BV4103),1,0)</f>
        <v>1</v>
      </c>
    </row>
    <row r="4104" spans="1:77">
      <c r="A4104" s="15">
        <v>4099</v>
      </c>
      <c r="BP4104" s="27">
        <v>0.798618005994642</v>
      </c>
      <c r="BQ4104" s="27">
        <v>17110.4409579574</v>
      </c>
      <c r="BR4104" s="27">
        <v>1.36645996157707</v>
      </c>
      <c r="BS4104" s="27">
        <v>42724.7325773139</v>
      </c>
      <c r="BU4104">
        <f t="shared" si="256"/>
        <v>102682.259941239</v>
      </c>
      <c r="BV4104">
        <f t="shared" si="257"/>
        <v>162244.261659246</v>
      </c>
      <c r="BW4104" s="29">
        <v>4099</v>
      </c>
      <c r="BX4104">
        <f t="shared" si="258"/>
        <v>0</v>
      </c>
      <c r="BY4104">
        <f t="shared" si="259"/>
        <v>1</v>
      </c>
    </row>
    <row r="4105" spans="1:77">
      <c r="A4105" s="15">
        <v>4100</v>
      </c>
      <c r="BP4105" s="27">
        <v>0.833524140775475</v>
      </c>
      <c r="BQ4105" s="27">
        <v>15029.8050997162</v>
      </c>
      <c r="BR4105" s="27">
        <v>1.42646309329947</v>
      </c>
      <c r="BS4105" s="27">
        <v>41880.9842939796</v>
      </c>
      <c r="BU4105">
        <f t="shared" si="256"/>
        <v>109998.816016605</v>
      </c>
      <c r="BV4105">
        <f t="shared" si="257"/>
        <v>172088.479700941</v>
      </c>
      <c r="BW4105" s="29">
        <v>4100</v>
      </c>
      <c r="BX4105">
        <f t="shared" si="258"/>
        <v>0</v>
      </c>
      <c r="BY4105">
        <f t="shared" si="259"/>
        <v>1</v>
      </c>
    </row>
    <row r="4106" spans="1:77">
      <c r="A4106" s="15">
        <v>4101</v>
      </c>
      <c r="BP4106" s="27">
        <v>0.815982622337147</v>
      </c>
      <c r="BQ4106" s="27">
        <v>17741.2591213509</v>
      </c>
      <c r="BR4106" s="27">
        <v>1.38410928321917</v>
      </c>
      <c r="BS4106" s="27">
        <v>46562.3438374883</v>
      </c>
      <c r="BU4106">
        <f t="shared" si="256"/>
        <v>104656.134229221</v>
      </c>
      <c r="BV4106">
        <f t="shared" si="257"/>
        <v>161054.048645387</v>
      </c>
      <c r="BW4106" s="29">
        <v>4101</v>
      </c>
      <c r="BX4106">
        <f t="shared" si="258"/>
        <v>0</v>
      </c>
      <c r="BY4106">
        <f t="shared" si="259"/>
        <v>1</v>
      </c>
    </row>
    <row r="4107" spans="1:77">
      <c r="A4107" s="15">
        <v>4102</v>
      </c>
      <c r="BP4107" s="27">
        <v>0.836608227623792</v>
      </c>
      <c r="BQ4107" s="27">
        <v>13059.1535407846</v>
      </c>
      <c r="BR4107" s="27">
        <v>1.44732254305351</v>
      </c>
      <c r="BS4107" s="27">
        <v>36477.653919268</v>
      </c>
      <c r="BU4107">
        <f t="shared" si="256"/>
        <v>112432.080602784</v>
      </c>
      <c r="BV4107">
        <f t="shared" si="257"/>
        <v>180620.727538758</v>
      </c>
      <c r="BW4107" s="29">
        <v>4102</v>
      </c>
      <c r="BX4107">
        <f t="shared" si="258"/>
        <v>0</v>
      </c>
      <c r="BY4107">
        <f t="shared" si="259"/>
        <v>1</v>
      </c>
    </row>
    <row r="4108" spans="1:77">
      <c r="A4108" s="15">
        <v>4103</v>
      </c>
      <c r="BP4108" s="27">
        <v>0.803211783368639</v>
      </c>
      <c r="BQ4108" s="27">
        <v>18255.2796626497</v>
      </c>
      <c r="BR4108" s="27">
        <v>1.38692987800137</v>
      </c>
      <c r="BS4108" s="27">
        <v>42749.235951043</v>
      </c>
      <c r="BU4108">
        <f t="shared" si="256"/>
        <v>102226.487842646</v>
      </c>
      <c r="BV4108">
        <f t="shared" si="257"/>
        <v>165290.245749163</v>
      </c>
      <c r="BW4108" s="29">
        <v>4103</v>
      </c>
      <c r="BX4108">
        <f t="shared" si="258"/>
        <v>0</v>
      </c>
      <c r="BY4108">
        <f t="shared" si="259"/>
        <v>1</v>
      </c>
    </row>
    <row r="4109" spans="1:77">
      <c r="A4109" s="15">
        <v>4104</v>
      </c>
      <c r="BP4109" s="27">
        <v>0.818435163517437</v>
      </c>
      <c r="BQ4109" s="27">
        <v>12800.0316239123</v>
      </c>
      <c r="BR4109" s="27">
        <v>1.41424041078287</v>
      </c>
      <c r="BS4109" s="27">
        <v>42115.2837044612</v>
      </c>
      <c r="BU4109">
        <f t="shared" si="256"/>
        <v>109965.242903703</v>
      </c>
      <c r="BV4109">
        <f t="shared" si="257"/>
        <v>170020.777912969</v>
      </c>
      <c r="BW4109" s="29">
        <v>4104</v>
      </c>
      <c r="BX4109">
        <f t="shared" si="258"/>
        <v>0</v>
      </c>
      <c r="BY4109">
        <f t="shared" si="259"/>
        <v>1</v>
      </c>
    </row>
    <row r="4110" spans="1:77">
      <c r="A4110" s="15">
        <v>4105</v>
      </c>
      <c r="BP4110" s="27">
        <v>0.844000260158234</v>
      </c>
      <c r="BQ4110" s="27">
        <v>19138.0095457471</v>
      </c>
      <c r="BR4110" s="27">
        <v>1.44210772655579</v>
      </c>
      <c r="BS4110" s="27">
        <v>43037.0250812855</v>
      </c>
      <c r="BU4110">
        <f t="shared" si="256"/>
        <v>107462.029477988</v>
      </c>
      <c r="BV4110">
        <f t="shared" si="257"/>
        <v>173279.133902083</v>
      </c>
      <c r="BW4110" s="29">
        <v>4105</v>
      </c>
      <c r="BX4110">
        <f t="shared" si="258"/>
        <v>0</v>
      </c>
      <c r="BY4110">
        <f t="shared" si="259"/>
        <v>1</v>
      </c>
    </row>
    <row r="4111" spans="1:77">
      <c r="A4111" s="15">
        <v>4106</v>
      </c>
      <c r="BP4111" s="27">
        <v>0.856500851682519</v>
      </c>
      <c r="BQ4111" s="27">
        <v>11350.0820679657</v>
      </c>
      <c r="BR4111" s="27">
        <v>1.50732489620989</v>
      </c>
      <c r="BS4111" s="27">
        <v>34726.2740936765</v>
      </c>
      <c r="BU4111">
        <f t="shared" si="256"/>
        <v>117125.045684412</v>
      </c>
      <c r="BV4111">
        <f t="shared" si="257"/>
        <v>191372.460337807</v>
      </c>
      <c r="BW4111" s="29">
        <v>4106</v>
      </c>
      <c r="BX4111">
        <f t="shared" si="258"/>
        <v>0</v>
      </c>
      <c r="BY4111">
        <f t="shared" si="259"/>
        <v>1</v>
      </c>
    </row>
    <row r="4112" spans="1:77">
      <c r="A4112" s="15">
        <v>4107</v>
      </c>
      <c r="BP4112" s="27">
        <v>0.835324383458409</v>
      </c>
      <c r="BQ4112" s="27">
        <v>16127.1184240904</v>
      </c>
      <c r="BR4112" s="27">
        <v>1.44508911629486</v>
      </c>
      <c r="BS4112" s="27">
        <v>39615.399167859</v>
      </c>
      <c r="BU4112">
        <f t="shared" si="256"/>
        <v>109171.539094671</v>
      </c>
      <c r="BV4112">
        <f t="shared" si="257"/>
        <v>177147.968276369</v>
      </c>
      <c r="BW4112" s="29">
        <v>4107</v>
      </c>
      <c r="BX4112">
        <f t="shared" si="258"/>
        <v>0</v>
      </c>
      <c r="BY4112">
        <f t="shared" si="259"/>
        <v>1</v>
      </c>
    </row>
    <row r="4113" spans="1:77">
      <c r="A4113" s="15">
        <v>4108</v>
      </c>
      <c r="BP4113" s="27">
        <v>0.814595382148687</v>
      </c>
      <c r="BQ4113" s="27">
        <v>16008.1240946427</v>
      </c>
      <c r="BR4113" s="27">
        <v>1.4027348915956</v>
      </c>
      <c r="BS4113" s="27">
        <v>43495.8353442432</v>
      </c>
      <c r="BU4113">
        <f t="shared" si="256"/>
        <v>106181.18322766</v>
      </c>
      <c r="BV4113">
        <f t="shared" si="257"/>
        <v>166914.398395096</v>
      </c>
      <c r="BW4113" s="29">
        <v>4108</v>
      </c>
      <c r="BX4113">
        <f t="shared" si="258"/>
        <v>0</v>
      </c>
      <c r="BY4113">
        <f t="shared" si="259"/>
        <v>1</v>
      </c>
    </row>
    <row r="4114" spans="1:77">
      <c r="A4114" s="15">
        <v>4109</v>
      </c>
      <c r="BP4114" s="27">
        <v>0.801096439901441</v>
      </c>
      <c r="BQ4114" s="27">
        <v>14878.2584036941</v>
      </c>
      <c r="BR4114" s="27">
        <v>1.38356407198993</v>
      </c>
      <c r="BS4114" s="27">
        <v>38639.2878312496</v>
      </c>
      <c r="BU4114">
        <f t="shared" si="256"/>
        <v>105286.207581522</v>
      </c>
      <c r="BV4114">
        <f t="shared" si="257"/>
        <v>168895.322967239</v>
      </c>
      <c r="BW4114" s="29">
        <v>4109</v>
      </c>
      <c r="BX4114">
        <f t="shared" si="258"/>
        <v>0</v>
      </c>
      <c r="BY4114">
        <f t="shared" si="259"/>
        <v>1</v>
      </c>
    </row>
    <row r="4115" spans="1:77">
      <c r="A4115" s="15">
        <v>4110</v>
      </c>
      <c r="BP4115" s="27">
        <v>0.802408920735252</v>
      </c>
      <c r="BQ4115" s="27">
        <v>13768.8324477783</v>
      </c>
      <c r="BR4115" s="27">
        <v>1.40296055418896</v>
      </c>
      <c r="BS4115" s="27">
        <v>38104.0038231041</v>
      </c>
      <c r="BU4115">
        <f t="shared" si="256"/>
        <v>106592.505662509</v>
      </c>
      <c r="BV4115">
        <f t="shared" si="257"/>
        <v>172340.07930524</v>
      </c>
      <c r="BW4115" s="29">
        <v>4110</v>
      </c>
      <c r="BX4115">
        <f t="shared" si="258"/>
        <v>0</v>
      </c>
      <c r="BY4115">
        <f t="shared" si="259"/>
        <v>1</v>
      </c>
    </row>
    <row r="4116" spans="1:77">
      <c r="A4116" s="15">
        <v>4111</v>
      </c>
      <c r="BP4116" s="27">
        <v>0.807539577150773</v>
      </c>
      <c r="BQ4116" s="27">
        <v>10512.5420325423</v>
      </c>
      <c r="BR4116" s="27">
        <v>1.37426363553072</v>
      </c>
      <c r="BS4116" s="27">
        <v>31676.9067411927</v>
      </c>
      <c r="BU4116">
        <f t="shared" si="256"/>
        <v>110618.394540074</v>
      </c>
      <c r="BV4116">
        <f t="shared" si="257"/>
        <v>174462.638588415</v>
      </c>
      <c r="BW4116" s="29">
        <v>4111</v>
      </c>
      <c r="BX4116">
        <f t="shared" si="258"/>
        <v>0</v>
      </c>
      <c r="BY4116">
        <f t="shared" si="259"/>
        <v>1</v>
      </c>
    </row>
    <row r="4117" spans="1:77">
      <c r="A4117" s="15">
        <v>4112</v>
      </c>
      <c r="BP4117" s="27">
        <v>0.810753112345331</v>
      </c>
      <c r="BQ4117" s="27">
        <v>17287.0219010394</v>
      </c>
      <c r="BR4117" s="27">
        <v>1.38881792351929</v>
      </c>
      <c r="BS4117" s="27">
        <v>46557.2846565721</v>
      </c>
      <c r="BU4117">
        <f t="shared" si="256"/>
        <v>104325.94495076</v>
      </c>
      <c r="BV4117">
        <f t="shared" si="257"/>
        <v>161765.403871321</v>
      </c>
      <c r="BW4117" s="29">
        <v>4112</v>
      </c>
      <c r="BX4117">
        <f t="shared" si="258"/>
        <v>0</v>
      </c>
      <c r="BY4117">
        <f t="shared" si="259"/>
        <v>1</v>
      </c>
    </row>
    <row r="4118" spans="1:77">
      <c r="A4118" s="15">
        <v>4113</v>
      </c>
      <c r="BP4118" s="27">
        <v>0.780167835070215</v>
      </c>
      <c r="BQ4118" s="27">
        <v>10749.3779544873</v>
      </c>
      <c r="BR4118" s="27">
        <v>1.34042973867746</v>
      </c>
      <c r="BS4118" s="27">
        <v>32283.2416414074</v>
      </c>
      <c r="BU4118">
        <f t="shared" si="256"/>
        <v>106275.797306045</v>
      </c>
      <c r="BV4118">
        <f t="shared" si="257"/>
        <v>168781.219160212</v>
      </c>
      <c r="BW4118" s="29">
        <v>4113</v>
      </c>
      <c r="BX4118">
        <f t="shared" si="258"/>
        <v>0</v>
      </c>
      <c r="BY4118">
        <f t="shared" si="259"/>
        <v>1</v>
      </c>
    </row>
    <row r="4119" spans="1:77">
      <c r="A4119" s="15">
        <v>4114</v>
      </c>
      <c r="BP4119" s="27">
        <v>0.79034684578062</v>
      </c>
      <c r="BQ4119" s="27">
        <v>12820.5533692409</v>
      </c>
      <c r="BR4119" s="27">
        <v>1.36475963567315</v>
      </c>
      <c r="BS4119" s="27">
        <v>39562.164230929</v>
      </c>
      <c r="BU4119">
        <f t="shared" si="256"/>
        <v>105731.473497852</v>
      </c>
      <c r="BV4119">
        <f t="shared" si="257"/>
        <v>165151.781120043</v>
      </c>
      <c r="BW4119" s="29">
        <v>4114</v>
      </c>
      <c r="BX4119">
        <f t="shared" si="258"/>
        <v>0</v>
      </c>
      <c r="BY4119">
        <f t="shared" si="259"/>
        <v>1</v>
      </c>
    </row>
    <row r="4120" spans="1:77">
      <c r="A4120" s="15">
        <v>4115</v>
      </c>
      <c r="BP4120" s="27">
        <v>0.815106582628211</v>
      </c>
      <c r="BQ4120" s="27">
        <v>13412.8014682241</v>
      </c>
      <c r="BR4120" s="27">
        <v>1.40629915401773</v>
      </c>
      <c r="BS4120" s="27">
        <v>36051.5447696532</v>
      </c>
      <c r="BU4120">
        <f t="shared" si="256"/>
        <v>108853.185926008</v>
      </c>
      <c r="BV4120">
        <f t="shared" si="257"/>
        <v>174893.328333006</v>
      </c>
      <c r="BW4120" s="29">
        <v>4115</v>
      </c>
      <c r="BX4120">
        <f t="shared" si="258"/>
        <v>0</v>
      </c>
      <c r="BY4120">
        <f t="shared" si="259"/>
        <v>1</v>
      </c>
    </row>
    <row r="4121" spans="1:77">
      <c r="A4121" s="15">
        <v>4116</v>
      </c>
      <c r="BP4121" s="27">
        <v>0.814442050763119</v>
      </c>
      <c r="BQ4121" s="27">
        <v>13794.7036824388</v>
      </c>
      <c r="BR4121" s="27">
        <v>1.38958370094773</v>
      </c>
      <c r="BS4121" s="27">
        <v>36218.4241600879</v>
      </c>
      <c r="BU4121">
        <f t="shared" si="256"/>
        <v>108371.603932029</v>
      </c>
      <c r="BV4121">
        <f t="shared" si="257"/>
        <v>172219.130982072</v>
      </c>
      <c r="BW4121" s="29">
        <v>4116</v>
      </c>
      <c r="BX4121">
        <f t="shared" si="258"/>
        <v>0</v>
      </c>
      <c r="BY4121">
        <f t="shared" si="259"/>
        <v>1</v>
      </c>
    </row>
    <row r="4122" spans="1:77">
      <c r="A4122" s="15">
        <v>4117</v>
      </c>
      <c r="BP4122" s="27">
        <v>0.801954468812335</v>
      </c>
      <c r="BQ4122" s="27">
        <v>18203.2374014301</v>
      </c>
      <c r="BR4122" s="27">
        <v>1.38596164581436</v>
      </c>
      <c r="BS4122" s="27">
        <v>43135.624927005</v>
      </c>
      <c r="BU4122">
        <f t="shared" si="256"/>
        <v>102089.93292042</v>
      </c>
      <c r="BV4122">
        <f t="shared" si="257"/>
        <v>164758.62194515</v>
      </c>
      <c r="BW4122" s="29">
        <v>4117</v>
      </c>
      <c r="BX4122">
        <f t="shared" si="258"/>
        <v>0</v>
      </c>
      <c r="BY4122">
        <f t="shared" si="259"/>
        <v>1</v>
      </c>
    </row>
    <row r="4123" spans="1:77">
      <c r="A4123" s="15">
        <v>4118</v>
      </c>
      <c r="BP4123" s="27">
        <v>0.801793748691644</v>
      </c>
      <c r="BQ4123" s="27">
        <v>14587.8380448725</v>
      </c>
      <c r="BR4123" s="27">
        <v>1.36749476984919</v>
      </c>
      <c r="BS4123" s="27">
        <v>42696.3541464719</v>
      </c>
      <c r="BU4123">
        <f t="shared" si="256"/>
        <v>105681.224258874</v>
      </c>
      <c r="BV4123">
        <f t="shared" si="257"/>
        <v>162427.861330907</v>
      </c>
      <c r="BW4123" s="29">
        <v>4118</v>
      </c>
      <c r="BX4123">
        <f t="shared" si="258"/>
        <v>0</v>
      </c>
      <c r="BY4123">
        <f t="shared" si="259"/>
        <v>1</v>
      </c>
    </row>
    <row r="4124" spans="1:77">
      <c r="A4124" s="15">
        <v>4119</v>
      </c>
      <c r="BP4124" s="27">
        <v>0.850193841843015</v>
      </c>
      <c r="BQ4124" s="27">
        <v>12147.0233540795</v>
      </c>
      <c r="BR4124" s="27">
        <v>1.48636024825753</v>
      </c>
      <c r="BS4124" s="27">
        <v>35562.852458518</v>
      </c>
      <c r="BU4124">
        <f t="shared" si="256"/>
        <v>115382.052922373</v>
      </c>
      <c r="BV4124">
        <f t="shared" si="257"/>
        <v>187391.184780112</v>
      </c>
      <c r="BW4124" s="29">
        <v>4119</v>
      </c>
      <c r="BX4124">
        <f t="shared" si="258"/>
        <v>0</v>
      </c>
      <c r="BY4124">
        <f t="shared" si="259"/>
        <v>1</v>
      </c>
    </row>
    <row r="4125" spans="1:77">
      <c r="A4125" s="15">
        <v>4120</v>
      </c>
      <c r="BP4125" s="27">
        <v>0.838823920068185</v>
      </c>
      <c r="BQ4125" s="27">
        <v>12148.1114114331</v>
      </c>
      <c r="BR4125" s="27">
        <v>1.43137157854408</v>
      </c>
      <c r="BS4125" s="27">
        <v>34246.9843004956</v>
      </c>
      <c r="BU4125">
        <f t="shared" si="256"/>
        <v>113675.476598795</v>
      </c>
      <c r="BV4125">
        <f t="shared" si="257"/>
        <v>180458.752481116</v>
      </c>
      <c r="BW4125" s="29">
        <v>4120</v>
      </c>
      <c r="BX4125">
        <f t="shared" si="258"/>
        <v>0</v>
      </c>
      <c r="BY4125">
        <f t="shared" si="259"/>
        <v>1</v>
      </c>
    </row>
    <row r="4126" spans="1:77">
      <c r="A4126" s="15">
        <v>4121</v>
      </c>
      <c r="BP4126" s="27">
        <v>0.836878485475907</v>
      </c>
      <c r="BQ4126" s="27">
        <v>12648.0902741208</v>
      </c>
      <c r="BR4126" s="27">
        <v>1.46440993686321</v>
      </c>
      <c r="BS4126" s="27">
        <v>34492.8356757495</v>
      </c>
      <c r="BU4126">
        <f t="shared" si="256"/>
        <v>112883.682547265</v>
      </c>
      <c r="BV4126">
        <f t="shared" si="257"/>
        <v>185168.654853732</v>
      </c>
      <c r="BW4126" s="29">
        <v>4121</v>
      </c>
      <c r="BX4126">
        <f t="shared" si="258"/>
        <v>0</v>
      </c>
      <c r="BY4126">
        <f t="shared" si="259"/>
        <v>1</v>
      </c>
    </row>
    <row r="4127" spans="1:77">
      <c r="A4127" s="15">
        <v>4122</v>
      </c>
      <c r="BP4127" s="27">
        <v>0.781866531308843</v>
      </c>
      <c r="BQ4127" s="27">
        <v>13790.306173579</v>
      </c>
      <c r="BR4127" s="27">
        <v>1.37236928081912</v>
      </c>
      <c r="BS4127" s="27">
        <v>42479.870988708</v>
      </c>
      <c r="BU4127">
        <f t="shared" si="256"/>
        <v>103489.673522748</v>
      </c>
      <c r="BV4127">
        <f t="shared" si="257"/>
        <v>163375.52113416</v>
      </c>
      <c r="BW4127" s="29">
        <v>4122</v>
      </c>
      <c r="BX4127">
        <f t="shared" si="258"/>
        <v>0</v>
      </c>
      <c r="BY4127">
        <f t="shared" si="259"/>
        <v>1</v>
      </c>
    </row>
    <row r="4128" spans="1:77">
      <c r="A4128" s="15">
        <v>4123</v>
      </c>
      <c r="BP4128" s="27">
        <v>0.833681397292364</v>
      </c>
      <c r="BQ4128" s="27">
        <v>14682.0984538151</v>
      </c>
      <c r="BR4128" s="27">
        <v>1.4569732686913</v>
      </c>
      <c r="BS4128" s="27">
        <v>45411.0051762406</v>
      </c>
      <c r="BU4128">
        <f t="shared" si="256"/>
        <v>110370.11114004</v>
      </c>
      <c r="BV4128">
        <f t="shared" si="257"/>
        <v>173134.985127455</v>
      </c>
      <c r="BW4128" s="29">
        <v>4123</v>
      </c>
      <c r="BX4128">
        <f t="shared" si="258"/>
        <v>0</v>
      </c>
      <c r="BY4128">
        <f t="shared" si="259"/>
        <v>1</v>
      </c>
    </row>
    <row r="4129" spans="1:77">
      <c r="A4129" s="15">
        <v>4124</v>
      </c>
      <c r="BP4129" s="27">
        <v>0.825155698547317</v>
      </c>
      <c r="BQ4129" s="27">
        <v>17301.1966440405</v>
      </c>
      <c r="BR4129" s="27">
        <v>1.42243889729328</v>
      </c>
      <c r="BS4129" s="27">
        <v>40840.3008705356</v>
      </c>
      <c r="BU4129">
        <f t="shared" si="256"/>
        <v>106472.158138057</v>
      </c>
      <c r="BV4129">
        <f t="shared" si="257"/>
        <v>172525.533723456</v>
      </c>
      <c r="BW4129" s="29">
        <v>4124</v>
      </c>
      <c r="BX4129">
        <f t="shared" si="258"/>
        <v>0</v>
      </c>
      <c r="BY4129">
        <f t="shared" si="259"/>
        <v>1</v>
      </c>
    </row>
    <row r="4130" spans="1:77">
      <c r="A4130" s="15">
        <v>4125</v>
      </c>
      <c r="BP4130" s="27">
        <v>0.775039534994827</v>
      </c>
      <c r="BQ4130" s="27">
        <v>17734.3058657908</v>
      </c>
      <c r="BR4130" s="27">
        <v>1.33342424893199</v>
      </c>
      <c r="BS4130" s="27">
        <v>40969.1774953244</v>
      </c>
      <c r="BU4130">
        <f t="shared" si="256"/>
        <v>98521.6243834332</v>
      </c>
      <c r="BV4130">
        <f t="shared" si="257"/>
        <v>159044.459844474</v>
      </c>
      <c r="BW4130" s="29">
        <v>4125</v>
      </c>
      <c r="BX4130">
        <f t="shared" si="258"/>
        <v>0</v>
      </c>
      <c r="BY4130">
        <f t="shared" si="259"/>
        <v>1</v>
      </c>
    </row>
    <row r="4131" spans="1:77">
      <c r="A4131" s="15">
        <v>4126</v>
      </c>
      <c r="BP4131" s="27">
        <v>0.773142765863916</v>
      </c>
      <c r="BQ4131" s="27">
        <v>20346.6060053323</v>
      </c>
      <c r="BR4131" s="27">
        <v>1.3284009241651</v>
      </c>
      <c r="BS4131" s="27">
        <v>49684.5205566857</v>
      </c>
      <c r="BU4131">
        <f t="shared" si="256"/>
        <v>95624.8088742551</v>
      </c>
      <c r="BV4131">
        <f t="shared" si="257"/>
        <v>149575.61806808</v>
      </c>
      <c r="BW4131" s="29">
        <v>4126</v>
      </c>
      <c r="BX4131">
        <f t="shared" si="258"/>
        <v>0</v>
      </c>
      <c r="BY4131">
        <f t="shared" si="259"/>
        <v>1</v>
      </c>
    </row>
    <row r="4132" spans="1:77">
      <c r="A4132" s="15">
        <v>4127</v>
      </c>
      <c r="BP4132" s="27">
        <v>0.753189545988347</v>
      </c>
      <c r="BQ4132" s="27">
        <v>18559.8299397411</v>
      </c>
      <c r="BR4132" s="27">
        <v>1.27497943616165</v>
      </c>
      <c r="BS4132" s="27">
        <v>48160.3695732555</v>
      </c>
      <c r="BU4132">
        <f t="shared" si="256"/>
        <v>94418.6019585109</v>
      </c>
      <c r="BV4132">
        <f t="shared" si="257"/>
        <v>143086.545850992</v>
      </c>
      <c r="BW4132" s="29">
        <v>4127</v>
      </c>
      <c r="BX4132">
        <f t="shared" si="258"/>
        <v>0</v>
      </c>
      <c r="BY4132">
        <f t="shared" si="259"/>
        <v>1</v>
      </c>
    </row>
    <row r="4133" spans="1:77">
      <c r="A4133" s="15">
        <v>4128</v>
      </c>
      <c r="BP4133" s="27">
        <v>0.759618331674945</v>
      </c>
      <c r="BQ4133" s="27">
        <v>17248.6962747118</v>
      </c>
      <c r="BR4133" s="27">
        <v>1.2942221456608</v>
      </c>
      <c r="BS4133" s="27">
        <v>43097.7797184985</v>
      </c>
      <c r="BU4133">
        <f t="shared" si="256"/>
        <v>96694.05347653</v>
      </c>
      <c r="BV4133">
        <f t="shared" si="257"/>
        <v>151035.542130622</v>
      </c>
      <c r="BW4133" s="29">
        <v>4128</v>
      </c>
      <c r="BX4133">
        <f t="shared" si="258"/>
        <v>0</v>
      </c>
      <c r="BY4133">
        <f t="shared" si="259"/>
        <v>1</v>
      </c>
    </row>
    <row r="4134" spans="1:77">
      <c r="A4134" s="15">
        <v>4129</v>
      </c>
      <c r="BP4134" s="27">
        <v>0.853179940378825</v>
      </c>
      <c r="BQ4134" s="27">
        <v>18257.1743424856</v>
      </c>
      <c r="BR4134" s="27">
        <v>1.49044886009834</v>
      </c>
      <c r="BS4134" s="27">
        <v>42151.2998336663</v>
      </c>
      <c r="BU4134">
        <f t="shared" si="256"/>
        <v>109719.816714338</v>
      </c>
      <c r="BV4134">
        <f t="shared" si="257"/>
        <v>181416.029181085</v>
      </c>
      <c r="BW4134" s="29">
        <v>4129</v>
      </c>
      <c r="BX4134">
        <f t="shared" si="258"/>
        <v>0</v>
      </c>
      <c r="BY4134">
        <f t="shared" si="259"/>
        <v>1</v>
      </c>
    </row>
    <row r="4135" spans="1:77">
      <c r="A4135" s="15">
        <v>4130</v>
      </c>
      <c r="BP4135" s="27">
        <v>0.788381019536344</v>
      </c>
      <c r="BQ4135" s="27">
        <v>12480.3079028311</v>
      </c>
      <c r="BR4135" s="27">
        <v>1.33125647032226</v>
      </c>
      <c r="BS4135" s="27">
        <v>33523.1172711163</v>
      </c>
      <c r="BU4135">
        <f t="shared" si="256"/>
        <v>105776.84502762</v>
      </c>
      <c r="BV4135">
        <f t="shared" si="257"/>
        <v>166165.353277223</v>
      </c>
      <c r="BW4135" s="29">
        <v>4130</v>
      </c>
      <c r="BX4135">
        <f t="shared" si="258"/>
        <v>0</v>
      </c>
      <c r="BY4135">
        <f t="shared" si="259"/>
        <v>1</v>
      </c>
    </row>
    <row r="4136" spans="1:77">
      <c r="A4136" s="15">
        <v>4131</v>
      </c>
      <c r="BP4136" s="27">
        <v>0.813355668351901</v>
      </c>
      <c r="BQ4136" s="27">
        <v>14345.8961595995</v>
      </c>
      <c r="BR4136" s="27">
        <v>1.39108582770645</v>
      </c>
      <c r="BS4136" s="27">
        <v>36585.2433850645</v>
      </c>
      <c r="BU4136">
        <f t="shared" si="256"/>
        <v>107657.454093186</v>
      </c>
      <c r="BV4136">
        <f t="shared" si="257"/>
        <v>172077.630770903</v>
      </c>
      <c r="BW4136" s="29">
        <v>4131</v>
      </c>
      <c r="BX4136">
        <f t="shared" si="258"/>
        <v>0</v>
      </c>
      <c r="BY4136">
        <f t="shared" si="259"/>
        <v>1</v>
      </c>
    </row>
    <row r="4137" spans="1:77">
      <c r="A4137" s="15">
        <v>4132</v>
      </c>
      <c r="BP4137" s="27">
        <v>0.790089116374581</v>
      </c>
      <c r="BQ4137" s="27">
        <v>15032.6004711808</v>
      </c>
      <c r="BR4137" s="27">
        <v>1.34778166666571</v>
      </c>
      <c r="BS4137" s="27">
        <v>37171.8169337938</v>
      </c>
      <c r="BU4137">
        <f t="shared" si="256"/>
        <v>103480.766985006</v>
      </c>
      <c r="BV4137">
        <f t="shared" si="257"/>
        <v>164995.433066063</v>
      </c>
      <c r="BW4137" s="29">
        <v>4132</v>
      </c>
      <c r="BX4137">
        <f t="shared" si="258"/>
        <v>0</v>
      </c>
      <c r="BY4137">
        <f t="shared" si="259"/>
        <v>1</v>
      </c>
    </row>
    <row r="4138" spans="1:77">
      <c r="A4138" s="15">
        <v>4133</v>
      </c>
      <c r="BP4138" s="27">
        <v>0.804334907769685</v>
      </c>
      <c r="BQ4138" s="27">
        <v>17577.4338890421</v>
      </c>
      <c r="BR4138" s="27">
        <v>1.37730132788597</v>
      </c>
      <c r="BS4138" s="27">
        <v>41224.284044452</v>
      </c>
      <c r="BU4138">
        <f t="shared" si="256"/>
        <v>103072.802276411</v>
      </c>
      <c r="BV4138">
        <f t="shared" si="257"/>
        <v>165370.915138443</v>
      </c>
      <c r="BW4138" s="29">
        <v>4133</v>
      </c>
      <c r="BX4138">
        <f t="shared" si="258"/>
        <v>0</v>
      </c>
      <c r="BY4138">
        <f t="shared" si="259"/>
        <v>1</v>
      </c>
    </row>
    <row r="4139" spans="1:77">
      <c r="A4139" s="15">
        <v>4134</v>
      </c>
      <c r="BP4139" s="27">
        <v>0.855187048050042</v>
      </c>
      <c r="BQ4139" s="27">
        <v>15400.8175359099</v>
      </c>
      <c r="BR4139" s="27">
        <v>1.50720630722053</v>
      </c>
      <c r="BS4139" s="27">
        <v>43614.2737588138</v>
      </c>
      <c r="BU4139">
        <f t="shared" si="256"/>
        <v>112877.239671596</v>
      </c>
      <c r="BV4139">
        <f t="shared" si="257"/>
        <v>182466.672324266</v>
      </c>
      <c r="BW4139" s="29">
        <v>4134</v>
      </c>
      <c r="BX4139">
        <f t="shared" si="258"/>
        <v>0</v>
      </c>
      <c r="BY4139">
        <f t="shared" si="259"/>
        <v>1</v>
      </c>
    </row>
    <row r="4140" spans="1:77">
      <c r="A4140" s="15">
        <v>4135</v>
      </c>
      <c r="BP4140" s="27">
        <v>0.78635103492136</v>
      </c>
      <c r="BQ4140" s="27">
        <v>15509.9347483962</v>
      </c>
      <c r="BR4140" s="27">
        <v>1.34252293474298</v>
      </c>
      <c r="BS4140" s="27">
        <v>37002.3307463935</v>
      </c>
      <c r="BU4140">
        <f t="shared" si="256"/>
        <v>102442.720489808</v>
      </c>
      <c r="BV4140">
        <f t="shared" si="257"/>
        <v>164376.109465053</v>
      </c>
      <c r="BW4140" s="29">
        <v>4135</v>
      </c>
      <c r="BX4140">
        <f t="shared" si="258"/>
        <v>0</v>
      </c>
      <c r="BY4140">
        <f t="shared" si="259"/>
        <v>1</v>
      </c>
    </row>
    <row r="4141" spans="1:77">
      <c r="A4141" s="15">
        <v>4136</v>
      </c>
      <c r="BP4141" s="27">
        <v>0.795377017831292</v>
      </c>
      <c r="BQ4141" s="27">
        <v>17739.792653916</v>
      </c>
      <c r="BR4141" s="27">
        <v>1.39575385395011</v>
      </c>
      <c r="BS4141" s="27">
        <v>41651.9293604019</v>
      </c>
      <c r="BU4141">
        <f t="shared" si="256"/>
        <v>101566.760020778</v>
      </c>
      <c r="BV4141">
        <f t="shared" si="257"/>
        <v>167711.148732115</v>
      </c>
      <c r="BW4141" s="29">
        <v>4136</v>
      </c>
      <c r="BX4141">
        <f t="shared" si="258"/>
        <v>0</v>
      </c>
      <c r="BY4141">
        <f t="shared" si="259"/>
        <v>1</v>
      </c>
    </row>
    <row r="4142" spans="1:77">
      <c r="A4142" s="15">
        <v>4137</v>
      </c>
      <c r="BP4142" s="27">
        <v>0.806925558292639</v>
      </c>
      <c r="BQ4142" s="27">
        <v>14653.4559569383</v>
      </c>
      <c r="BR4142" s="27">
        <v>1.40156967916785</v>
      </c>
      <c r="BS4142" s="27">
        <v>40971.7539126093</v>
      </c>
      <c r="BU4142">
        <f t="shared" si="256"/>
        <v>106385.377786958</v>
      </c>
      <c r="BV4142">
        <f t="shared" si="257"/>
        <v>169263.697962568</v>
      </c>
      <c r="BW4142" s="29">
        <v>4137</v>
      </c>
      <c r="BX4142">
        <f t="shared" si="258"/>
        <v>0</v>
      </c>
      <c r="BY4142">
        <f t="shared" si="259"/>
        <v>1</v>
      </c>
    </row>
    <row r="4143" spans="1:77">
      <c r="A4143" s="15">
        <v>4138</v>
      </c>
      <c r="BP4143" s="27">
        <v>0.804420279146027</v>
      </c>
      <c r="BQ4143" s="27">
        <v>16458.2820515549</v>
      </c>
      <c r="BR4143" s="27">
        <v>1.38560907169725</v>
      </c>
      <c r="BS4143" s="27">
        <v>48037.449508105</v>
      </c>
      <c r="BU4143">
        <f t="shared" si="256"/>
        <v>104204.759820349</v>
      </c>
      <c r="BV4143">
        <f t="shared" si="257"/>
        <v>159803.911246482</v>
      </c>
      <c r="BW4143" s="29">
        <v>4138</v>
      </c>
      <c r="BX4143">
        <f t="shared" si="258"/>
        <v>0</v>
      </c>
      <c r="BY4143">
        <f t="shared" si="259"/>
        <v>1</v>
      </c>
    </row>
    <row r="4144" spans="1:77">
      <c r="A4144" s="15">
        <v>4139</v>
      </c>
      <c r="BP4144" s="27">
        <v>0.822320599015663</v>
      </c>
      <c r="BQ4144" s="27">
        <v>11363.2947118384</v>
      </c>
      <c r="BR4144" s="27">
        <v>1.40572938436967</v>
      </c>
      <c r="BS4144" s="27">
        <v>39405.8417737437</v>
      </c>
      <c r="BU4144">
        <f t="shared" si="256"/>
        <v>111984.795140511</v>
      </c>
      <c r="BV4144">
        <f t="shared" si="257"/>
        <v>171453.565881707</v>
      </c>
      <c r="BW4144" s="29">
        <v>4139</v>
      </c>
      <c r="BX4144">
        <f t="shared" si="258"/>
        <v>0</v>
      </c>
      <c r="BY4144">
        <f t="shared" si="259"/>
        <v>1</v>
      </c>
    </row>
    <row r="4145" spans="1:77">
      <c r="A4145" s="15">
        <v>4140</v>
      </c>
      <c r="BP4145" s="27">
        <v>0.764977997048483</v>
      </c>
      <c r="BQ4145" s="27">
        <v>19539.0961424969</v>
      </c>
      <c r="BR4145" s="27">
        <v>1.30894598027954</v>
      </c>
      <c r="BS4145" s="27">
        <v>50149.9092611726</v>
      </c>
      <c r="BU4145">
        <f t="shared" si="256"/>
        <v>95207.6034147756</v>
      </c>
      <c r="BV4145">
        <f t="shared" si="257"/>
        <v>146191.987780758</v>
      </c>
      <c r="BW4145" s="29">
        <v>4140</v>
      </c>
      <c r="BX4145">
        <f t="shared" si="258"/>
        <v>0</v>
      </c>
      <c r="BY4145">
        <f t="shared" si="259"/>
        <v>1</v>
      </c>
    </row>
    <row r="4146" spans="1:77">
      <c r="A4146" s="15">
        <v>4141</v>
      </c>
      <c r="BP4146" s="27">
        <v>0.825683493333522</v>
      </c>
      <c r="BQ4146" s="27">
        <v>13159.1691450602</v>
      </c>
      <c r="BR4146" s="27">
        <v>1.4255151354289</v>
      </c>
      <c r="BS4146" s="27">
        <v>42482.0673646</v>
      </c>
      <c r="BU4146">
        <f t="shared" si="256"/>
        <v>110693.354854968</v>
      </c>
      <c r="BV4146">
        <f t="shared" si="257"/>
        <v>171345.202949735</v>
      </c>
      <c r="BW4146" s="29">
        <v>4141</v>
      </c>
      <c r="BX4146">
        <f t="shared" si="258"/>
        <v>0</v>
      </c>
      <c r="BY4146">
        <f t="shared" si="259"/>
        <v>1</v>
      </c>
    </row>
    <row r="4147" spans="1:77">
      <c r="A4147" s="15">
        <v>4142</v>
      </c>
      <c r="BP4147" s="27">
        <v>0.864736737873299</v>
      </c>
      <c r="BQ4147" s="27">
        <v>12308.5925124151</v>
      </c>
      <c r="BR4147" s="27">
        <v>1.51435805021886</v>
      </c>
      <c r="BS4147" s="27">
        <v>35132.605807122</v>
      </c>
      <c r="BU4147">
        <f t="shared" si="256"/>
        <v>117401.91816858</v>
      </c>
      <c r="BV4147">
        <f t="shared" si="257"/>
        <v>192021.101725707</v>
      </c>
      <c r="BW4147" s="29">
        <v>4142</v>
      </c>
      <c r="BX4147">
        <f t="shared" si="258"/>
        <v>0</v>
      </c>
      <c r="BY4147">
        <f t="shared" si="259"/>
        <v>1</v>
      </c>
    </row>
    <row r="4148" spans="1:77">
      <c r="A4148" s="15">
        <v>4143</v>
      </c>
      <c r="BP4148" s="27">
        <v>0.82954785093023</v>
      </c>
      <c r="BQ4148" s="27">
        <v>15998.5381640227</v>
      </c>
      <c r="BR4148" s="27">
        <v>1.41411041942143</v>
      </c>
      <c r="BS4148" s="27">
        <v>46760.1801362302</v>
      </c>
      <c r="BU4148">
        <f t="shared" si="256"/>
        <v>108433.639475512</v>
      </c>
      <c r="BV4148">
        <f t="shared" si="257"/>
        <v>165356.382776984</v>
      </c>
      <c r="BW4148" s="29">
        <v>4143</v>
      </c>
      <c r="BX4148">
        <f t="shared" si="258"/>
        <v>0</v>
      </c>
      <c r="BY4148">
        <f t="shared" si="259"/>
        <v>1</v>
      </c>
    </row>
    <row r="4149" spans="1:77">
      <c r="A4149" s="15">
        <v>4144</v>
      </c>
      <c r="BP4149" s="27">
        <v>0.766478425271852</v>
      </c>
      <c r="BQ4149" s="27">
        <v>15958.4430808495</v>
      </c>
      <c r="BR4149" s="27">
        <v>1.30277193700257</v>
      </c>
      <c r="BS4149" s="27">
        <v>43847.6460986356</v>
      </c>
      <c r="BU4149">
        <f t="shared" si="256"/>
        <v>99013.3207099282</v>
      </c>
      <c r="BV4149">
        <f t="shared" si="257"/>
        <v>151568.144451751</v>
      </c>
      <c r="BW4149" s="29">
        <v>4144</v>
      </c>
      <c r="BX4149">
        <f t="shared" si="258"/>
        <v>0</v>
      </c>
      <c r="BY4149">
        <f t="shared" si="259"/>
        <v>1</v>
      </c>
    </row>
    <row r="4150" spans="1:77">
      <c r="A4150" s="15">
        <v>4145</v>
      </c>
      <c r="BP4150" s="27">
        <v>0.804821187436541</v>
      </c>
      <c r="BQ4150" s="27">
        <v>15491.1934797356</v>
      </c>
      <c r="BR4150" s="27">
        <v>1.39820520785034</v>
      </c>
      <c r="BS4150" s="27">
        <v>41207.4300940012</v>
      </c>
      <c r="BU4150">
        <f t="shared" si="256"/>
        <v>105231.984635746</v>
      </c>
      <c r="BV4150">
        <f t="shared" si="257"/>
        <v>168523.35108355</v>
      </c>
      <c r="BW4150" s="29">
        <v>4145</v>
      </c>
      <c r="BX4150">
        <f t="shared" si="258"/>
        <v>0</v>
      </c>
      <c r="BY4150">
        <f t="shared" si="259"/>
        <v>1</v>
      </c>
    </row>
    <row r="4151" spans="1:77">
      <c r="A4151" s="15">
        <v>4146</v>
      </c>
      <c r="BP4151" s="27">
        <v>0.851069343409092</v>
      </c>
      <c r="BQ4151" s="27">
        <v>16424.5905478908</v>
      </c>
      <c r="BR4151" s="27">
        <v>1.49797314279453</v>
      </c>
      <c r="BS4151" s="27">
        <v>40544.3481413559</v>
      </c>
      <c r="BU4151">
        <f t="shared" si="256"/>
        <v>111235.810963473</v>
      </c>
      <c r="BV4151">
        <f t="shared" si="257"/>
        <v>184151.623277823</v>
      </c>
      <c r="BW4151" s="29">
        <v>4146</v>
      </c>
      <c r="BX4151">
        <f t="shared" si="258"/>
        <v>0</v>
      </c>
      <c r="BY4151">
        <f t="shared" si="259"/>
        <v>1</v>
      </c>
    </row>
    <row r="4152" spans="1:77">
      <c r="A4152" s="15">
        <v>4147</v>
      </c>
      <c r="BP4152" s="27">
        <v>0.816400775111027</v>
      </c>
      <c r="BQ4152" s="27">
        <v>17563.561241623</v>
      </c>
      <c r="BR4152" s="27">
        <v>1.40025041923949</v>
      </c>
      <c r="BS4152" s="27">
        <v>45418.7939597581</v>
      </c>
      <c r="BU4152">
        <f t="shared" si="256"/>
        <v>104896.555025031</v>
      </c>
      <c r="BV4152">
        <f t="shared" si="257"/>
        <v>164618.768926166</v>
      </c>
      <c r="BW4152" s="29">
        <v>4147</v>
      </c>
      <c r="BX4152">
        <f t="shared" si="258"/>
        <v>0</v>
      </c>
      <c r="BY4152">
        <f t="shared" si="259"/>
        <v>1</v>
      </c>
    </row>
    <row r="4153" spans="1:77">
      <c r="A4153" s="15">
        <v>4148</v>
      </c>
      <c r="BP4153" s="27">
        <v>0.830458480673708</v>
      </c>
      <c r="BQ4153" s="27">
        <v>19200.8792073577</v>
      </c>
      <c r="BR4153" s="27">
        <v>1.43681058211398</v>
      </c>
      <c r="BS4153" s="27">
        <v>45612.5526618607</v>
      </c>
      <c r="BU4153">
        <f t="shared" si="256"/>
        <v>105367.892893698</v>
      </c>
      <c r="BV4153">
        <f t="shared" si="257"/>
        <v>169909.034655236</v>
      </c>
      <c r="BW4153" s="29">
        <v>4148</v>
      </c>
      <c r="BX4153">
        <f t="shared" si="258"/>
        <v>0</v>
      </c>
      <c r="BY4153">
        <f t="shared" si="259"/>
        <v>1</v>
      </c>
    </row>
    <row r="4154" spans="1:77">
      <c r="A4154" s="15">
        <v>4149</v>
      </c>
      <c r="BP4154" s="27">
        <v>0.795094483016762</v>
      </c>
      <c r="BQ4154" s="27">
        <v>14094.5288447981</v>
      </c>
      <c r="BR4154" s="27">
        <v>1.32876475427824</v>
      </c>
      <c r="BS4154" s="27">
        <v>42170.6626443774</v>
      </c>
      <c r="BU4154">
        <f t="shared" si="256"/>
        <v>105169.643607716</v>
      </c>
      <c r="BV4154">
        <f t="shared" si="257"/>
        <v>157144.050497359</v>
      </c>
      <c r="BW4154" s="29">
        <v>4149</v>
      </c>
      <c r="BX4154">
        <f t="shared" si="258"/>
        <v>0</v>
      </c>
      <c r="BY4154">
        <f t="shared" si="259"/>
        <v>1</v>
      </c>
    </row>
    <row r="4155" spans="1:77">
      <c r="A4155" s="15">
        <v>4150</v>
      </c>
      <c r="BP4155" s="27">
        <v>0.814919138802556</v>
      </c>
      <c r="BQ4155" s="27">
        <v>15727.3415150078</v>
      </c>
      <c r="BR4155" s="27">
        <v>1.39076085839435</v>
      </c>
      <c r="BS4155" s="27">
        <v>38156.9524613164</v>
      </c>
      <c r="BU4155">
        <f t="shared" si="256"/>
        <v>106510.529305376</v>
      </c>
      <c r="BV4155">
        <f t="shared" si="257"/>
        <v>170457.176297837</v>
      </c>
      <c r="BW4155" s="29">
        <v>4150</v>
      </c>
      <c r="BX4155">
        <f t="shared" si="258"/>
        <v>0</v>
      </c>
      <c r="BY4155">
        <f t="shared" si="259"/>
        <v>1</v>
      </c>
    </row>
    <row r="4156" spans="1:77">
      <c r="A4156" s="15">
        <v>4151</v>
      </c>
      <c r="BP4156" s="27">
        <v>0.816717303805767</v>
      </c>
      <c r="BQ4156" s="27">
        <v>14182.1597703696</v>
      </c>
      <c r="BR4156" s="27">
        <v>1.38151326926518</v>
      </c>
      <c r="BS4156" s="27">
        <v>37433.6713718671</v>
      </c>
      <c r="BU4156">
        <f t="shared" si="256"/>
        <v>108325.435800495</v>
      </c>
      <c r="BV4156">
        <f t="shared" si="257"/>
        <v>169793.31901791</v>
      </c>
      <c r="BW4156" s="29">
        <v>4151</v>
      </c>
      <c r="BX4156">
        <f t="shared" si="258"/>
        <v>0</v>
      </c>
      <c r="BY4156">
        <f t="shared" si="259"/>
        <v>1</v>
      </c>
    </row>
    <row r="4157" spans="1:77">
      <c r="A4157" s="15">
        <v>4152</v>
      </c>
      <c r="BP4157" s="27">
        <v>0.832968550049245</v>
      </c>
      <c r="BQ4157" s="27">
        <v>12983.10101988</v>
      </c>
      <c r="BR4157" s="27">
        <v>1.45216215088591</v>
      </c>
      <c r="BS4157" s="27">
        <v>42720.3884185476</v>
      </c>
      <c r="BU4157">
        <f t="shared" si="256"/>
        <v>111962.181487507</v>
      </c>
      <c r="BV4157">
        <f t="shared" si="257"/>
        <v>175103.93421434</v>
      </c>
      <c r="BW4157" s="29">
        <v>4152</v>
      </c>
      <c r="BX4157">
        <f t="shared" si="258"/>
        <v>0</v>
      </c>
      <c r="BY4157">
        <f t="shared" si="259"/>
        <v>1</v>
      </c>
    </row>
    <row r="4158" spans="1:77">
      <c r="A4158" s="15">
        <v>4153</v>
      </c>
      <c r="BP4158" s="27">
        <v>0.802024076778181</v>
      </c>
      <c r="BQ4158" s="27">
        <v>14848.4232135583</v>
      </c>
      <c r="BR4158" s="27">
        <v>1.35659801080992</v>
      </c>
      <c r="BS4158" s="27">
        <v>42805.9743480727</v>
      </c>
      <c r="BU4158">
        <f t="shared" si="256"/>
        <v>105455.188303169</v>
      </c>
      <c r="BV4158">
        <f t="shared" si="257"/>
        <v>160683.727273416</v>
      </c>
      <c r="BW4158" s="29">
        <v>4153</v>
      </c>
      <c r="BX4158">
        <f t="shared" si="258"/>
        <v>0</v>
      </c>
      <c r="BY4158">
        <f t="shared" si="259"/>
        <v>1</v>
      </c>
    </row>
    <row r="4159" spans="1:77">
      <c r="A4159" s="15">
        <v>4154</v>
      </c>
      <c r="BP4159" s="27">
        <v>0.868154139259215</v>
      </c>
      <c r="BQ4159" s="27">
        <v>14408.9514887052</v>
      </c>
      <c r="BR4159" s="27">
        <v>1.49791268708077</v>
      </c>
      <c r="BS4159" s="27">
        <v>37023.519816914</v>
      </c>
      <c r="BU4159">
        <f t="shared" si="256"/>
        <v>115814.169400177</v>
      </c>
      <c r="BV4159">
        <f t="shared" si="257"/>
        <v>187663.383245201</v>
      </c>
      <c r="BW4159" s="29">
        <v>4154</v>
      </c>
      <c r="BX4159">
        <f t="shared" si="258"/>
        <v>0</v>
      </c>
      <c r="BY4159">
        <f t="shared" si="259"/>
        <v>1</v>
      </c>
    </row>
    <row r="4160" spans="1:77">
      <c r="A4160" s="15">
        <v>4155</v>
      </c>
      <c r="BP4160" s="27">
        <v>0.809092935189548</v>
      </c>
      <c r="BQ4160" s="27">
        <v>13105.9148495233</v>
      </c>
      <c r="BR4160" s="27">
        <v>1.39794946895424</v>
      </c>
      <c r="BS4160" s="27">
        <v>36782.765359779</v>
      </c>
      <c r="BU4160">
        <f t="shared" si="256"/>
        <v>108258.025428909</v>
      </c>
      <c r="BV4160">
        <f t="shared" si="257"/>
        <v>172909.654983356</v>
      </c>
      <c r="BW4160" s="29">
        <v>4155</v>
      </c>
      <c r="BX4160">
        <f t="shared" si="258"/>
        <v>0</v>
      </c>
      <c r="BY4160">
        <f t="shared" si="259"/>
        <v>1</v>
      </c>
    </row>
    <row r="4161" spans="1:77">
      <c r="A4161" s="15">
        <v>4156</v>
      </c>
      <c r="BP4161" s="27">
        <v>0.741719817443988</v>
      </c>
      <c r="BQ4161" s="27">
        <v>14366.7085249871</v>
      </c>
      <c r="BR4161" s="27">
        <v>1.27510731035057</v>
      </c>
      <c r="BS4161" s="27">
        <v>45055.3106201559</v>
      </c>
      <c r="BU4161">
        <f t="shared" si="256"/>
        <v>96891.264091611</v>
      </c>
      <c r="BV4161">
        <f t="shared" si="257"/>
        <v>146210.785932429</v>
      </c>
      <c r="BW4161" s="29">
        <v>4156</v>
      </c>
      <c r="BX4161">
        <f t="shared" si="258"/>
        <v>0</v>
      </c>
      <c r="BY4161">
        <f t="shared" si="259"/>
        <v>1</v>
      </c>
    </row>
    <row r="4162" spans="1:77">
      <c r="A4162" s="15">
        <v>4157</v>
      </c>
      <c r="BP4162" s="27">
        <v>0.836531308602545</v>
      </c>
      <c r="BQ4162" s="27">
        <v>19704.965711239</v>
      </c>
      <c r="BR4162" s="27">
        <v>1.44296088158239</v>
      </c>
      <c r="BS4162" s="27">
        <v>51585.1184286693</v>
      </c>
      <c r="BU4162">
        <f t="shared" si="256"/>
        <v>105774.730579143</v>
      </c>
      <c r="BV4162">
        <f t="shared" si="257"/>
        <v>164859.013808689</v>
      </c>
      <c r="BW4162" s="29">
        <v>4157</v>
      </c>
      <c r="BX4162">
        <f t="shared" si="258"/>
        <v>0</v>
      </c>
      <c r="BY4162">
        <f t="shared" si="259"/>
        <v>1</v>
      </c>
    </row>
    <row r="4163" spans="1:77">
      <c r="A4163" s="15">
        <v>4158</v>
      </c>
      <c r="BP4163" s="27">
        <v>0.805040229507602</v>
      </c>
      <c r="BQ4163" s="27">
        <v>13665.5206385096</v>
      </c>
      <c r="BR4163" s="27">
        <v>1.35650297393401</v>
      </c>
      <c r="BS4163" s="27">
        <v>35454.1404520126</v>
      </c>
      <c r="BU4163">
        <f t="shared" si="256"/>
        <v>107090.513787631</v>
      </c>
      <c r="BV4163">
        <f t="shared" si="257"/>
        <v>168021.305638089</v>
      </c>
      <c r="BW4163" s="29">
        <v>4158</v>
      </c>
      <c r="BX4163">
        <f t="shared" si="258"/>
        <v>0</v>
      </c>
      <c r="BY4163">
        <f t="shared" si="259"/>
        <v>1</v>
      </c>
    </row>
    <row r="4164" spans="1:77">
      <c r="A4164" s="15">
        <v>4159</v>
      </c>
      <c r="BP4164" s="27">
        <v>0.793083334269271</v>
      </c>
      <c r="BQ4164" s="27">
        <v>16569.5995536155</v>
      </c>
      <c r="BR4164" s="27">
        <v>1.36080413916387</v>
      </c>
      <c r="BS4164" s="27">
        <v>41380.5962226858</v>
      </c>
      <c r="BU4164">
        <f t="shared" si="256"/>
        <v>102392.900586775</v>
      </c>
      <c r="BV4164">
        <f t="shared" si="257"/>
        <v>162740.024651894</v>
      </c>
      <c r="BW4164" s="29">
        <v>4159</v>
      </c>
      <c r="BX4164">
        <f t="shared" si="258"/>
        <v>0</v>
      </c>
      <c r="BY4164">
        <f t="shared" si="259"/>
        <v>1</v>
      </c>
    </row>
    <row r="4165" spans="1:77">
      <c r="A4165" s="15">
        <v>4160</v>
      </c>
      <c r="BP4165" s="27">
        <v>0.83963410017653</v>
      </c>
      <c r="BQ4165" s="27">
        <v>20543.7255098646</v>
      </c>
      <c r="BR4165" s="27">
        <v>1.47284606065465</v>
      </c>
      <c r="BS4165" s="27">
        <v>41603.0573062304</v>
      </c>
      <c r="BU4165">
        <f t="shared" si="256"/>
        <v>105401.389516615</v>
      </c>
      <c r="BV4165">
        <f t="shared" si="257"/>
        <v>179323.851791967</v>
      </c>
      <c r="BW4165" s="29">
        <v>4160</v>
      </c>
      <c r="BX4165">
        <f t="shared" si="258"/>
        <v>0</v>
      </c>
      <c r="BY4165">
        <f t="shared" si="259"/>
        <v>1</v>
      </c>
    </row>
    <row r="4166" spans="1:77">
      <c r="A4166" s="15">
        <v>4161</v>
      </c>
      <c r="BP4166" s="27">
        <v>0.814189405795334</v>
      </c>
      <c r="BQ4166" s="27">
        <v>11830.2019451388</v>
      </c>
      <c r="BR4166" s="27">
        <v>1.40487385337798</v>
      </c>
      <c r="BS4166" s="27">
        <v>39845.3966780767</v>
      </c>
      <c r="BU4166">
        <f t="shared" si="256"/>
        <v>110298.208924161</v>
      </c>
      <c r="BV4166">
        <f t="shared" si="257"/>
        <v>170885.681328621</v>
      </c>
      <c r="BW4166" s="29">
        <v>4161</v>
      </c>
      <c r="BX4166">
        <f t="shared" si="258"/>
        <v>0</v>
      </c>
      <c r="BY4166">
        <f t="shared" si="259"/>
        <v>1</v>
      </c>
    </row>
    <row r="4167" spans="1:77">
      <c r="A4167" s="15">
        <v>4162</v>
      </c>
      <c r="BP4167" s="27">
        <v>0.784182044562035</v>
      </c>
      <c r="BQ4167" s="27">
        <v>15744.5711300305</v>
      </c>
      <c r="BR4167" s="27">
        <v>1.34145545656509</v>
      </c>
      <c r="BS4167" s="27">
        <v>38995.3068303865</v>
      </c>
      <c r="BU4167">
        <f t="shared" ref="BU4167:BU4230" si="260">BP4167*$BV$1-BQ4167</f>
        <v>101882.735554275</v>
      </c>
      <c r="BV4167">
        <f t="shared" ref="BV4167:BV4230" si="261">BR4167*$BV$1-BS4167</f>
        <v>162223.011654377</v>
      </c>
      <c r="BW4167" s="29">
        <v>4162</v>
      </c>
      <c r="BX4167">
        <f t="shared" ref="BX4167:BX4230" si="262">IF(BU4167=MAX($BU4167:$BV4167),1,0)</f>
        <v>0</v>
      </c>
      <c r="BY4167">
        <f t="shared" ref="BY4167:BY4230" si="263">IF(BV4167=MAX($BU4167:$BV4167),1,0)</f>
        <v>1</v>
      </c>
    </row>
    <row r="4168" spans="1:77">
      <c r="A4168" s="15">
        <v>4163</v>
      </c>
      <c r="BP4168" s="27">
        <v>0.780923230323057</v>
      </c>
      <c r="BQ4168" s="27">
        <v>14288.4482748114</v>
      </c>
      <c r="BR4168" s="27">
        <v>1.33016288432997</v>
      </c>
      <c r="BS4168" s="27">
        <v>36560.7306426043</v>
      </c>
      <c r="BU4168">
        <f t="shared" si="260"/>
        <v>102850.036273647</v>
      </c>
      <c r="BV4168">
        <f t="shared" si="261"/>
        <v>162963.702006892</v>
      </c>
      <c r="BW4168" s="29">
        <v>4163</v>
      </c>
      <c r="BX4168">
        <f t="shared" si="262"/>
        <v>0</v>
      </c>
      <c r="BY4168">
        <f t="shared" si="263"/>
        <v>1</v>
      </c>
    </row>
    <row r="4169" spans="1:77">
      <c r="A4169" s="15">
        <v>4164</v>
      </c>
      <c r="BP4169" s="27">
        <v>0.80432120698548</v>
      </c>
      <c r="BQ4169" s="27">
        <v>17062.3032454154</v>
      </c>
      <c r="BR4169" s="27">
        <v>1.35734882716386</v>
      </c>
      <c r="BS4169" s="27">
        <v>47553.6613900152</v>
      </c>
      <c r="BU4169">
        <f t="shared" si="260"/>
        <v>103585.877802407</v>
      </c>
      <c r="BV4169">
        <f t="shared" si="261"/>
        <v>156048.662684564</v>
      </c>
      <c r="BW4169" s="29">
        <v>4164</v>
      </c>
      <c r="BX4169">
        <f t="shared" si="262"/>
        <v>0</v>
      </c>
      <c r="BY4169">
        <f t="shared" si="263"/>
        <v>1</v>
      </c>
    </row>
    <row r="4170" spans="1:77">
      <c r="A4170" s="15">
        <v>4165</v>
      </c>
      <c r="BP4170" s="27">
        <v>0.817968531411254</v>
      </c>
      <c r="BQ4170" s="27">
        <v>15572.6064429235</v>
      </c>
      <c r="BR4170" s="27">
        <v>1.42326380233358</v>
      </c>
      <c r="BS4170" s="27">
        <v>40309.5636490929</v>
      </c>
      <c r="BU4170">
        <f t="shared" si="260"/>
        <v>107122.673268765</v>
      </c>
      <c r="BV4170">
        <f t="shared" si="261"/>
        <v>173180.006700944</v>
      </c>
      <c r="BW4170" s="29">
        <v>4165</v>
      </c>
      <c r="BX4170">
        <f t="shared" si="262"/>
        <v>0</v>
      </c>
      <c r="BY4170">
        <f t="shared" si="263"/>
        <v>1</v>
      </c>
    </row>
    <row r="4171" spans="1:77">
      <c r="A4171" s="15">
        <v>4166</v>
      </c>
      <c r="BP4171" s="27">
        <v>0.793735603000736</v>
      </c>
      <c r="BQ4171" s="27">
        <v>14388.3054218657</v>
      </c>
      <c r="BR4171" s="27">
        <v>1.34323723336526</v>
      </c>
      <c r="BS4171" s="27">
        <v>37535.8290070934</v>
      </c>
      <c r="BU4171">
        <f t="shared" si="260"/>
        <v>104672.035028245</v>
      </c>
      <c r="BV4171">
        <f t="shared" si="261"/>
        <v>163949.755997696</v>
      </c>
      <c r="BW4171" s="29">
        <v>4166</v>
      </c>
      <c r="BX4171">
        <f t="shared" si="262"/>
        <v>0</v>
      </c>
      <c r="BY4171">
        <f t="shared" si="263"/>
        <v>1</v>
      </c>
    </row>
    <row r="4172" spans="1:77">
      <c r="A4172" s="15">
        <v>4167</v>
      </c>
      <c r="BP4172" s="27">
        <v>0.81455473663525</v>
      </c>
      <c r="BQ4172" s="27">
        <v>28738.680899932</v>
      </c>
      <c r="BR4172" s="27">
        <v>1.40329402786991</v>
      </c>
      <c r="BS4172" s="27">
        <v>55754.4840178796</v>
      </c>
      <c r="BU4172">
        <f t="shared" si="260"/>
        <v>93444.5295953555</v>
      </c>
      <c r="BV4172">
        <f t="shared" si="261"/>
        <v>154739.620162607</v>
      </c>
      <c r="BW4172" s="29">
        <v>4167</v>
      </c>
      <c r="BX4172">
        <f t="shared" si="262"/>
        <v>0</v>
      </c>
      <c r="BY4172">
        <f t="shared" si="263"/>
        <v>1</v>
      </c>
    </row>
    <row r="4173" spans="1:77">
      <c r="A4173" s="15">
        <v>4168</v>
      </c>
      <c r="BP4173" s="27">
        <v>0.873090814561692</v>
      </c>
      <c r="BQ4173" s="27">
        <v>16441.2683972846</v>
      </c>
      <c r="BR4173" s="27">
        <v>1.47713370179215</v>
      </c>
      <c r="BS4173" s="27">
        <v>40407.5324523352</v>
      </c>
      <c r="BU4173">
        <f t="shared" si="260"/>
        <v>114522.353786969</v>
      </c>
      <c r="BV4173">
        <f t="shared" si="261"/>
        <v>181162.522816487</v>
      </c>
      <c r="BW4173" s="29">
        <v>4168</v>
      </c>
      <c r="BX4173">
        <f t="shared" si="262"/>
        <v>0</v>
      </c>
      <c r="BY4173">
        <f t="shared" si="263"/>
        <v>1</v>
      </c>
    </row>
    <row r="4174" spans="1:77">
      <c r="A4174" s="15">
        <v>4169</v>
      </c>
      <c r="BP4174" s="27">
        <v>0.754030756694137</v>
      </c>
      <c r="BQ4174" s="27">
        <v>15798.4062757491</v>
      </c>
      <c r="BR4174" s="27">
        <v>1.28608016454222</v>
      </c>
      <c r="BS4174" s="27">
        <v>44580.8756999738</v>
      </c>
      <c r="BU4174">
        <f t="shared" si="260"/>
        <v>97306.2072283715</v>
      </c>
      <c r="BV4174">
        <f t="shared" si="261"/>
        <v>148331.14898136</v>
      </c>
      <c r="BW4174" s="29">
        <v>4169</v>
      </c>
      <c r="BX4174">
        <f t="shared" si="262"/>
        <v>0</v>
      </c>
      <c r="BY4174">
        <f t="shared" si="263"/>
        <v>1</v>
      </c>
    </row>
    <row r="4175" spans="1:77">
      <c r="A4175" s="15">
        <v>4170</v>
      </c>
      <c r="BP4175" s="27">
        <v>0.840226127847317</v>
      </c>
      <c r="BQ4175" s="27">
        <v>15162.1680665277</v>
      </c>
      <c r="BR4175" s="27">
        <v>1.47438639791727</v>
      </c>
      <c r="BS4175" s="27">
        <v>45063.3909084503</v>
      </c>
      <c r="BU4175">
        <f t="shared" si="260"/>
        <v>110871.75111057</v>
      </c>
      <c r="BV4175">
        <f t="shared" si="261"/>
        <v>176094.56877914</v>
      </c>
      <c r="BW4175" s="29">
        <v>4170</v>
      </c>
      <c r="BX4175">
        <f t="shared" si="262"/>
        <v>0</v>
      </c>
      <c r="BY4175">
        <f t="shared" si="263"/>
        <v>1</v>
      </c>
    </row>
    <row r="4176" spans="1:77">
      <c r="A4176" s="15">
        <v>4171</v>
      </c>
      <c r="BP4176" s="27">
        <v>0.79004326308773</v>
      </c>
      <c r="BQ4176" s="27">
        <v>16987.5899713063</v>
      </c>
      <c r="BR4176" s="27">
        <v>1.35344922644366</v>
      </c>
      <c r="BS4176" s="27">
        <v>47314.2987801636</v>
      </c>
      <c r="BU4176">
        <f t="shared" si="260"/>
        <v>101518.899491853</v>
      </c>
      <c r="BV4176">
        <f t="shared" si="261"/>
        <v>155703.085186385</v>
      </c>
      <c r="BW4176" s="29">
        <v>4171</v>
      </c>
      <c r="BX4176">
        <f t="shared" si="262"/>
        <v>0</v>
      </c>
      <c r="BY4176">
        <f t="shared" si="263"/>
        <v>1</v>
      </c>
    </row>
    <row r="4177" spans="1:77">
      <c r="A4177" s="15">
        <v>4172</v>
      </c>
      <c r="BP4177" s="27">
        <v>0.830236805423561</v>
      </c>
      <c r="BQ4177" s="27">
        <v>16691.8705926126</v>
      </c>
      <c r="BR4177" s="27">
        <v>1.41379699170964</v>
      </c>
      <c r="BS4177" s="27">
        <v>39697.9822121428</v>
      </c>
      <c r="BU4177">
        <f t="shared" si="260"/>
        <v>107843.650220922</v>
      </c>
      <c r="BV4177">
        <f t="shared" si="261"/>
        <v>172371.566544303</v>
      </c>
      <c r="BW4177" s="29">
        <v>4172</v>
      </c>
      <c r="BX4177">
        <f t="shared" si="262"/>
        <v>0</v>
      </c>
      <c r="BY4177">
        <f t="shared" si="263"/>
        <v>1</v>
      </c>
    </row>
    <row r="4178" spans="1:77">
      <c r="A4178" s="15">
        <v>4173</v>
      </c>
      <c r="BP4178" s="27">
        <v>0.848141033256808</v>
      </c>
      <c r="BQ4178" s="27">
        <v>14522.9278024856</v>
      </c>
      <c r="BR4178" s="27">
        <v>1.47085601327765</v>
      </c>
      <c r="BS4178" s="27">
        <v>39161.6314871309</v>
      </c>
      <c r="BU4178">
        <f t="shared" si="260"/>
        <v>112698.227186036</v>
      </c>
      <c r="BV4178">
        <f t="shared" si="261"/>
        <v>181466.770504517</v>
      </c>
      <c r="BW4178" s="29">
        <v>4173</v>
      </c>
      <c r="BX4178">
        <f t="shared" si="262"/>
        <v>0</v>
      </c>
      <c r="BY4178">
        <f t="shared" si="263"/>
        <v>1</v>
      </c>
    </row>
    <row r="4179" spans="1:77">
      <c r="A4179" s="15">
        <v>4174</v>
      </c>
      <c r="BP4179" s="27">
        <v>0.790065411416644</v>
      </c>
      <c r="BQ4179" s="27">
        <v>19265.447831462</v>
      </c>
      <c r="BR4179" s="27">
        <v>1.33166150160807</v>
      </c>
      <c r="BS4179" s="27">
        <v>41300.0273948598</v>
      </c>
      <c r="BU4179">
        <f t="shared" si="260"/>
        <v>99244.3638810345</v>
      </c>
      <c r="BV4179">
        <f t="shared" si="261"/>
        <v>158449.197846351</v>
      </c>
      <c r="BW4179" s="29">
        <v>4174</v>
      </c>
      <c r="BX4179">
        <f t="shared" si="262"/>
        <v>0</v>
      </c>
      <c r="BY4179">
        <f t="shared" si="263"/>
        <v>1</v>
      </c>
    </row>
    <row r="4180" spans="1:77">
      <c r="A4180" s="15">
        <v>4175</v>
      </c>
      <c r="BP4180" s="27">
        <v>0.789712406264112</v>
      </c>
      <c r="BQ4180" s="27">
        <v>19031.9243556674</v>
      </c>
      <c r="BR4180" s="27">
        <v>1.34944302096608</v>
      </c>
      <c r="BS4180" s="27">
        <v>44740.7095578578</v>
      </c>
      <c r="BU4180">
        <f t="shared" si="260"/>
        <v>99424.9365839494</v>
      </c>
      <c r="BV4180">
        <f t="shared" si="261"/>
        <v>157675.743587055</v>
      </c>
      <c r="BW4180" s="29">
        <v>4175</v>
      </c>
      <c r="BX4180">
        <f t="shared" si="262"/>
        <v>0</v>
      </c>
      <c r="BY4180">
        <f t="shared" si="263"/>
        <v>1</v>
      </c>
    </row>
    <row r="4181" spans="1:77">
      <c r="A4181" s="15">
        <v>4176</v>
      </c>
      <c r="BP4181" s="27">
        <v>0.79342518858504</v>
      </c>
      <c r="BQ4181" s="27">
        <v>16525.9146234542</v>
      </c>
      <c r="BR4181" s="27">
        <v>1.35614785078435</v>
      </c>
      <c r="BS4181" s="27">
        <v>48649.2278421984</v>
      </c>
      <c r="BU4181">
        <f t="shared" si="260"/>
        <v>102487.863664302</v>
      </c>
      <c r="BV4181">
        <f t="shared" si="261"/>
        <v>154772.949775454</v>
      </c>
      <c r="BW4181" s="29">
        <v>4176</v>
      </c>
      <c r="BX4181">
        <f t="shared" si="262"/>
        <v>0</v>
      </c>
      <c r="BY4181">
        <f t="shared" si="263"/>
        <v>1</v>
      </c>
    </row>
    <row r="4182" spans="1:77">
      <c r="A4182" s="15">
        <v>4177</v>
      </c>
      <c r="BP4182" s="27">
        <v>0.858168369054573</v>
      </c>
      <c r="BQ4182" s="27">
        <v>15760.8441322883</v>
      </c>
      <c r="BR4182" s="27">
        <v>1.49345853334328</v>
      </c>
      <c r="BS4182" s="27">
        <v>41543.0277050793</v>
      </c>
      <c r="BU4182">
        <f t="shared" si="260"/>
        <v>112964.411225898</v>
      </c>
      <c r="BV4182">
        <f t="shared" si="261"/>
        <v>182475.752296412</v>
      </c>
      <c r="BW4182" s="29">
        <v>4177</v>
      </c>
      <c r="BX4182">
        <f t="shared" si="262"/>
        <v>0</v>
      </c>
      <c r="BY4182">
        <f t="shared" si="263"/>
        <v>1</v>
      </c>
    </row>
    <row r="4183" spans="1:77">
      <c r="A4183" s="15">
        <v>4178</v>
      </c>
      <c r="BP4183" s="27">
        <v>0.812671984454244</v>
      </c>
      <c r="BQ4183" s="27">
        <v>14019.0638647372</v>
      </c>
      <c r="BR4183" s="27">
        <v>1.39757809122402</v>
      </c>
      <c r="BS4183" s="27">
        <v>43872.048441477</v>
      </c>
      <c r="BU4183">
        <f t="shared" si="260"/>
        <v>107881.733803399</v>
      </c>
      <c r="BV4183">
        <f t="shared" si="261"/>
        <v>165764.665242125</v>
      </c>
      <c r="BW4183" s="29">
        <v>4178</v>
      </c>
      <c r="BX4183">
        <f t="shared" si="262"/>
        <v>0</v>
      </c>
      <c r="BY4183">
        <f t="shared" si="263"/>
        <v>1</v>
      </c>
    </row>
    <row r="4184" spans="1:77">
      <c r="A4184" s="15">
        <v>4179</v>
      </c>
      <c r="BP4184" s="27">
        <v>0.831584906611176</v>
      </c>
      <c r="BQ4184" s="27">
        <v>12830.172731041</v>
      </c>
      <c r="BR4184" s="27">
        <v>1.4516489290411</v>
      </c>
      <c r="BS4184" s="27">
        <v>42690.6694956633</v>
      </c>
      <c r="BU4184">
        <f t="shared" si="260"/>
        <v>111907.563260635</v>
      </c>
      <c r="BV4184">
        <f t="shared" si="261"/>
        <v>175056.669860502</v>
      </c>
      <c r="BW4184" s="29">
        <v>4179</v>
      </c>
      <c r="BX4184">
        <f t="shared" si="262"/>
        <v>0</v>
      </c>
      <c r="BY4184">
        <f t="shared" si="263"/>
        <v>1</v>
      </c>
    </row>
    <row r="4185" spans="1:77">
      <c r="A4185" s="15">
        <v>4180</v>
      </c>
      <c r="BP4185" s="27">
        <v>0.819713683346278</v>
      </c>
      <c r="BQ4185" s="27">
        <v>17388.6864008358</v>
      </c>
      <c r="BR4185" s="27">
        <v>1.39057750090452</v>
      </c>
      <c r="BS4185" s="27">
        <v>40653.4206650697</v>
      </c>
      <c r="BU4185">
        <f t="shared" si="260"/>
        <v>105568.366101106</v>
      </c>
      <c r="BV4185">
        <f t="shared" si="261"/>
        <v>167933.204470609</v>
      </c>
      <c r="BW4185" s="29">
        <v>4180</v>
      </c>
      <c r="BX4185">
        <f t="shared" si="262"/>
        <v>0</v>
      </c>
      <c r="BY4185">
        <f t="shared" si="263"/>
        <v>1</v>
      </c>
    </row>
    <row r="4186" spans="1:77">
      <c r="A4186" s="15">
        <v>4181</v>
      </c>
      <c r="BP4186" s="27">
        <v>0.766739565356776</v>
      </c>
      <c r="BQ4186" s="27">
        <v>13839.9491755563</v>
      </c>
      <c r="BR4186" s="27">
        <v>1.31452127547926</v>
      </c>
      <c r="BS4186" s="27">
        <v>35610.542644938</v>
      </c>
      <c r="BU4186">
        <f t="shared" si="260"/>
        <v>101170.98562796</v>
      </c>
      <c r="BV4186">
        <f t="shared" si="261"/>
        <v>161567.648676951</v>
      </c>
      <c r="BW4186" s="29">
        <v>4181</v>
      </c>
      <c r="BX4186">
        <f t="shared" si="262"/>
        <v>0</v>
      </c>
      <c r="BY4186">
        <f t="shared" si="263"/>
        <v>1</v>
      </c>
    </row>
    <row r="4187" spans="1:77">
      <c r="A4187" s="15">
        <v>4182</v>
      </c>
      <c r="BP4187" s="27">
        <v>0.85453178115644</v>
      </c>
      <c r="BQ4187" s="27">
        <v>14098.7794026444</v>
      </c>
      <c r="BR4187" s="27">
        <v>1.48798773895624</v>
      </c>
      <c r="BS4187" s="27">
        <v>35663.3780914308</v>
      </c>
      <c r="BU4187">
        <f t="shared" si="260"/>
        <v>114080.987770822</v>
      </c>
      <c r="BV4187">
        <f t="shared" si="261"/>
        <v>187534.782752005</v>
      </c>
      <c r="BW4187" s="29">
        <v>4182</v>
      </c>
      <c r="BX4187">
        <f t="shared" si="262"/>
        <v>0</v>
      </c>
      <c r="BY4187">
        <f t="shared" si="263"/>
        <v>1</v>
      </c>
    </row>
    <row r="4188" spans="1:77">
      <c r="A4188" s="15">
        <v>4183</v>
      </c>
      <c r="BP4188" s="27">
        <v>0.766157302919646</v>
      </c>
      <c r="BQ4188" s="27">
        <v>13602.6485390197</v>
      </c>
      <c r="BR4188" s="27">
        <v>1.32723909508398</v>
      </c>
      <c r="BS4188" s="27">
        <v>42898.1135368901</v>
      </c>
      <c r="BU4188">
        <f t="shared" si="260"/>
        <v>101320.946898927</v>
      </c>
      <c r="BV4188">
        <f t="shared" si="261"/>
        <v>156187.750725707</v>
      </c>
      <c r="BW4188" s="29">
        <v>4183</v>
      </c>
      <c r="BX4188">
        <f t="shared" si="262"/>
        <v>0</v>
      </c>
      <c r="BY4188">
        <f t="shared" si="263"/>
        <v>1</v>
      </c>
    </row>
    <row r="4189" spans="1:77">
      <c r="A4189" s="15">
        <v>4184</v>
      </c>
      <c r="BP4189" s="27">
        <v>0.788486913932063</v>
      </c>
      <c r="BQ4189" s="27">
        <v>16197.6576034679</v>
      </c>
      <c r="BR4189" s="27">
        <v>1.35868866959232</v>
      </c>
      <c r="BS4189" s="27">
        <v>45934.3943773377</v>
      </c>
      <c r="BU4189">
        <f t="shared" si="260"/>
        <v>102075.379486342</v>
      </c>
      <c r="BV4189">
        <f t="shared" si="261"/>
        <v>157868.90606151</v>
      </c>
      <c r="BW4189" s="29">
        <v>4184</v>
      </c>
      <c r="BX4189">
        <f t="shared" si="262"/>
        <v>0</v>
      </c>
      <c r="BY4189">
        <f t="shared" si="263"/>
        <v>1</v>
      </c>
    </row>
    <row r="4190" spans="1:77">
      <c r="A4190" s="15">
        <v>4185</v>
      </c>
      <c r="BP4190" s="27">
        <v>0.780643074632486</v>
      </c>
      <c r="BQ4190" s="27">
        <v>14023.5245155421</v>
      </c>
      <c r="BR4190" s="27">
        <v>1.36364259358668</v>
      </c>
      <c r="BS4190" s="27">
        <v>38691.0591698524</v>
      </c>
      <c r="BU4190">
        <f t="shared" si="260"/>
        <v>103072.936679331</v>
      </c>
      <c r="BV4190">
        <f t="shared" si="261"/>
        <v>165855.32986815</v>
      </c>
      <c r="BW4190" s="29">
        <v>4185</v>
      </c>
      <c r="BX4190">
        <f t="shared" si="262"/>
        <v>0</v>
      </c>
      <c r="BY4190">
        <f t="shared" si="263"/>
        <v>1</v>
      </c>
    </row>
    <row r="4191" spans="1:77">
      <c r="A4191" s="15">
        <v>4186</v>
      </c>
      <c r="BP4191" s="27">
        <v>0.767111626213446</v>
      </c>
      <c r="BQ4191" s="27">
        <v>14750.2160183032</v>
      </c>
      <c r="BR4191" s="27">
        <v>1.3192937748912</v>
      </c>
      <c r="BS4191" s="27">
        <v>38294.151004133</v>
      </c>
      <c r="BU4191">
        <f t="shared" si="260"/>
        <v>100316.527913714</v>
      </c>
      <c r="BV4191">
        <f t="shared" si="261"/>
        <v>159599.915229547</v>
      </c>
      <c r="BW4191" s="29">
        <v>4186</v>
      </c>
      <c r="BX4191">
        <f t="shared" si="262"/>
        <v>0</v>
      </c>
      <c r="BY4191">
        <f t="shared" si="263"/>
        <v>1</v>
      </c>
    </row>
    <row r="4192" spans="1:77">
      <c r="A4192" s="15">
        <v>4187</v>
      </c>
      <c r="BP4192" s="27">
        <v>0.832063311909071</v>
      </c>
      <c r="BQ4192" s="27">
        <v>19877.1606626239</v>
      </c>
      <c r="BR4192" s="27">
        <v>1.4407748678509</v>
      </c>
      <c r="BS4192" s="27">
        <v>49354.4507055148</v>
      </c>
      <c r="BU4192">
        <f t="shared" si="260"/>
        <v>104932.336123737</v>
      </c>
      <c r="BV4192">
        <f t="shared" si="261"/>
        <v>166761.779472121</v>
      </c>
      <c r="BW4192" s="29">
        <v>4187</v>
      </c>
      <c r="BX4192">
        <f t="shared" si="262"/>
        <v>0</v>
      </c>
      <c r="BY4192">
        <f t="shared" si="263"/>
        <v>1</v>
      </c>
    </row>
    <row r="4193" spans="1:77">
      <c r="A4193" s="15">
        <v>4188</v>
      </c>
      <c r="BP4193" s="27">
        <v>0.756933814111936</v>
      </c>
      <c r="BQ4193" s="27">
        <v>13522.5065545479</v>
      </c>
      <c r="BR4193" s="27">
        <v>1.26957865387473</v>
      </c>
      <c r="BS4193" s="27">
        <v>42397.2077685507</v>
      </c>
      <c r="BU4193">
        <f t="shared" si="260"/>
        <v>100017.565562242</v>
      </c>
      <c r="BV4193">
        <f t="shared" si="261"/>
        <v>148039.590312659</v>
      </c>
      <c r="BW4193" s="29">
        <v>4188</v>
      </c>
      <c r="BX4193">
        <f t="shared" si="262"/>
        <v>0</v>
      </c>
      <c r="BY4193">
        <f t="shared" si="263"/>
        <v>1</v>
      </c>
    </row>
    <row r="4194" spans="1:77">
      <c r="A4194" s="15">
        <v>4189</v>
      </c>
      <c r="BP4194" s="27">
        <v>0.827149983471737</v>
      </c>
      <c r="BQ4194" s="27">
        <v>16044.3353907488</v>
      </c>
      <c r="BR4194" s="27">
        <v>1.41326802380564</v>
      </c>
      <c r="BS4194" s="27">
        <v>41243.2165600697</v>
      </c>
      <c r="BU4194">
        <f t="shared" si="260"/>
        <v>108028.162130012</v>
      </c>
      <c r="BV4194">
        <f t="shared" si="261"/>
        <v>170746.987010776</v>
      </c>
      <c r="BW4194" s="29">
        <v>4189</v>
      </c>
      <c r="BX4194">
        <f t="shared" si="262"/>
        <v>0</v>
      </c>
      <c r="BY4194">
        <f t="shared" si="263"/>
        <v>1</v>
      </c>
    </row>
    <row r="4195" spans="1:77">
      <c r="A4195" s="15">
        <v>4190</v>
      </c>
      <c r="BP4195" s="27">
        <v>0.807618055583085</v>
      </c>
      <c r="BQ4195" s="27">
        <v>18861.3816462552</v>
      </c>
      <c r="BR4195" s="27">
        <v>1.40946070398151</v>
      </c>
      <c r="BS4195" s="27">
        <v>44284.1172436547</v>
      </c>
      <c r="BU4195">
        <f t="shared" si="260"/>
        <v>102281.326691207</v>
      </c>
      <c r="BV4195">
        <f t="shared" si="261"/>
        <v>167134.988353572</v>
      </c>
      <c r="BW4195" s="29">
        <v>4190</v>
      </c>
      <c r="BX4195">
        <f t="shared" si="262"/>
        <v>0</v>
      </c>
      <c r="BY4195">
        <f t="shared" si="263"/>
        <v>1</v>
      </c>
    </row>
    <row r="4196" spans="1:77">
      <c r="A4196" s="15">
        <v>4191</v>
      </c>
      <c r="BP4196" s="27">
        <v>0.77376927299501</v>
      </c>
      <c r="BQ4196" s="27">
        <v>16986.7439783188</v>
      </c>
      <c r="BR4196" s="27">
        <v>1.33775876847408</v>
      </c>
      <c r="BS4196" s="27">
        <v>49361.252291781</v>
      </c>
      <c r="BU4196">
        <f t="shared" si="260"/>
        <v>99078.6469709327</v>
      </c>
      <c r="BV4196">
        <f t="shared" si="261"/>
        <v>151302.562979331</v>
      </c>
      <c r="BW4196" s="29">
        <v>4191</v>
      </c>
      <c r="BX4196">
        <f t="shared" si="262"/>
        <v>0</v>
      </c>
      <c r="BY4196">
        <f t="shared" si="263"/>
        <v>1</v>
      </c>
    </row>
    <row r="4197" spans="1:77">
      <c r="A4197" s="15">
        <v>4192</v>
      </c>
      <c r="BP4197" s="27">
        <v>0.824827122378036</v>
      </c>
      <c r="BQ4197" s="27">
        <v>14417.6642468943</v>
      </c>
      <c r="BR4197" s="27">
        <v>1.38214531127433</v>
      </c>
      <c r="BS4197" s="27">
        <v>42529.9626912509</v>
      </c>
      <c r="BU4197">
        <f t="shared" si="260"/>
        <v>109306.404109811</v>
      </c>
      <c r="BV4197">
        <f t="shared" si="261"/>
        <v>164791.833999899</v>
      </c>
      <c r="BW4197" s="29">
        <v>4192</v>
      </c>
      <c r="BX4197">
        <f t="shared" si="262"/>
        <v>0</v>
      </c>
      <c r="BY4197">
        <f t="shared" si="263"/>
        <v>1</v>
      </c>
    </row>
    <row r="4198" spans="1:77">
      <c r="A4198" s="15">
        <v>4193</v>
      </c>
      <c r="BP4198" s="27">
        <v>0.78504657788675</v>
      </c>
      <c r="BQ4198" s="27">
        <v>13735.7748260711</v>
      </c>
      <c r="BR4198" s="27">
        <v>1.36294445731581</v>
      </c>
      <c r="BS4198" s="27">
        <v>37221.5078035417</v>
      </c>
      <c r="BU4198">
        <f t="shared" si="260"/>
        <v>104021.211856941</v>
      </c>
      <c r="BV4198">
        <f t="shared" si="261"/>
        <v>167220.160793829</v>
      </c>
      <c r="BW4198" s="29">
        <v>4193</v>
      </c>
      <c r="BX4198">
        <f t="shared" si="262"/>
        <v>0</v>
      </c>
      <c r="BY4198">
        <f t="shared" si="263"/>
        <v>1</v>
      </c>
    </row>
    <row r="4199" spans="1:77">
      <c r="A4199" s="15">
        <v>4194</v>
      </c>
      <c r="BP4199" s="27">
        <v>0.816292836670116</v>
      </c>
      <c r="BQ4199" s="27">
        <v>13049.039062582</v>
      </c>
      <c r="BR4199" s="27">
        <v>1.38710455055242</v>
      </c>
      <c r="BS4199" s="27">
        <v>42950.4903567674</v>
      </c>
      <c r="BU4199">
        <f t="shared" si="260"/>
        <v>109394.886437935</v>
      </c>
      <c r="BV4199">
        <f t="shared" si="261"/>
        <v>165115.192226095</v>
      </c>
      <c r="BW4199" s="29">
        <v>4194</v>
      </c>
      <c r="BX4199">
        <f t="shared" si="262"/>
        <v>0</v>
      </c>
      <c r="BY4199">
        <f t="shared" si="263"/>
        <v>1</v>
      </c>
    </row>
    <row r="4200" spans="1:77">
      <c r="A4200" s="15">
        <v>4195</v>
      </c>
      <c r="BP4200" s="27">
        <v>0.835741216745052</v>
      </c>
      <c r="BQ4200" s="27">
        <v>14995.1543233606</v>
      </c>
      <c r="BR4200" s="27">
        <v>1.44138480005208</v>
      </c>
      <c r="BS4200" s="27">
        <v>37692.2990115919</v>
      </c>
      <c r="BU4200">
        <f t="shared" si="260"/>
        <v>110366.028188397</v>
      </c>
      <c r="BV4200">
        <f t="shared" si="261"/>
        <v>178515.42099622</v>
      </c>
      <c r="BW4200" s="29">
        <v>4195</v>
      </c>
      <c r="BX4200">
        <f t="shared" si="262"/>
        <v>0</v>
      </c>
      <c r="BY4200">
        <f t="shared" si="263"/>
        <v>1</v>
      </c>
    </row>
    <row r="4201" spans="1:77">
      <c r="A4201" s="15">
        <v>4196</v>
      </c>
      <c r="BP4201" s="27">
        <v>0.814642674033918</v>
      </c>
      <c r="BQ4201" s="27">
        <v>16585.8891308567</v>
      </c>
      <c r="BR4201" s="27">
        <v>1.41501052437086</v>
      </c>
      <c r="BS4201" s="27">
        <v>48166.7887335382</v>
      </c>
      <c r="BU4201">
        <f t="shared" si="260"/>
        <v>105610.511974231</v>
      </c>
      <c r="BV4201">
        <f t="shared" si="261"/>
        <v>164084.789922091</v>
      </c>
      <c r="BW4201" s="29">
        <v>4196</v>
      </c>
      <c r="BX4201">
        <f t="shared" si="262"/>
        <v>0</v>
      </c>
      <c r="BY4201">
        <f t="shared" si="263"/>
        <v>1</v>
      </c>
    </row>
    <row r="4202" spans="1:77">
      <c r="A4202" s="15">
        <v>4197</v>
      </c>
      <c r="BP4202" s="27">
        <v>0.827282076017107</v>
      </c>
      <c r="BQ4202" s="27">
        <v>20300.6256723323</v>
      </c>
      <c r="BR4202" s="27">
        <v>1.43111844229821</v>
      </c>
      <c r="BS4202" s="27">
        <v>55880.5958258398</v>
      </c>
      <c r="BU4202">
        <f t="shared" si="260"/>
        <v>103791.685730234</v>
      </c>
      <c r="BV4202">
        <f t="shared" si="261"/>
        <v>158787.170518891</v>
      </c>
      <c r="BW4202" s="29">
        <v>4197</v>
      </c>
      <c r="BX4202">
        <f t="shared" si="262"/>
        <v>0</v>
      </c>
      <c r="BY4202">
        <f t="shared" si="263"/>
        <v>1</v>
      </c>
    </row>
    <row r="4203" spans="1:77">
      <c r="A4203" s="15">
        <v>4198</v>
      </c>
      <c r="BP4203" s="27">
        <v>0.802304576656701</v>
      </c>
      <c r="BQ4203" s="27">
        <v>19409.8676858635</v>
      </c>
      <c r="BR4203" s="27">
        <v>1.38138714115811</v>
      </c>
      <c r="BS4203" s="27">
        <v>41544.158756792</v>
      </c>
      <c r="BU4203">
        <f t="shared" si="260"/>
        <v>100935.818812642</v>
      </c>
      <c r="BV4203">
        <f t="shared" si="261"/>
        <v>165663.912416924</v>
      </c>
      <c r="BW4203" s="29">
        <v>4198</v>
      </c>
      <c r="BX4203">
        <f t="shared" si="262"/>
        <v>0</v>
      </c>
      <c r="BY4203">
        <f t="shared" si="263"/>
        <v>1</v>
      </c>
    </row>
    <row r="4204" spans="1:77">
      <c r="A4204" s="15">
        <v>4199</v>
      </c>
      <c r="BP4204" s="27">
        <v>0.812469479318426</v>
      </c>
      <c r="BQ4204" s="27">
        <v>10479.0054246525</v>
      </c>
      <c r="BR4204" s="27">
        <v>1.38624759837035</v>
      </c>
      <c r="BS4204" s="27">
        <v>38198.7354393157</v>
      </c>
      <c r="BU4204">
        <f t="shared" si="260"/>
        <v>111391.416473111</v>
      </c>
      <c r="BV4204">
        <f t="shared" si="261"/>
        <v>169738.404316236</v>
      </c>
      <c r="BW4204" s="29">
        <v>4199</v>
      </c>
      <c r="BX4204">
        <f t="shared" si="262"/>
        <v>0</v>
      </c>
      <c r="BY4204">
        <f t="shared" si="263"/>
        <v>1</v>
      </c>
    </row>
    <row r="4205" spans="1:77">
      <c r="A4205" s="15">
        <v>4200</v>
      </c>
      <c r="BP4205" s="27">
        <v>0.757946345319723</v>
      </c>
      <c r="BQ4205" s="27">
        <v>14418.1673216751</v>
      </c>
      <c r="BR4205" s="27">
        <v>1.28395760099566</v>
      </c>
      <c r="BS4205" s="27">
        <v>35374.4182600201</v>
      </c>
      <c r="BU4205">
        <f t="shared" si="260"/>
        <v>99273.7844762834</v>
      </c>
      <c r="BV4205">
        <f t="shared" si="261"/>
        <v>157219.221889329</v>
      </c>
      <c r="BW4205" s="29">
        <v>4200</v>
      </c>
      <c r="BX4205">
        <f t="shared" si="262"/>
        <v>0</v>
      </c>
      <c r="BY4205">
        <f t="shared" si="263"/>
        <v>1</v>
      </c>
    </row>
    <row r="4206" spans="1:77">
      <c r="A4206" s="15">
        <v>4201</v>
      </c>
      <c r="BP4206" s="27">
        <v>0.830760249659243</v>
      </c>
      <c r="BQ4206" s="27">
        <v>13744.88934876</v>
      </c>
      <c r="BR4206" s="27">
        <v>1.42977197676921</v>
      </c>
      <c r="BS4206" s="27">
        <v>41558.5743690291</v>
      </c>
      <c r="BU4206">
        <f t="shared" si="260"/>
        <v>110869.148100126</v>
      </c>
      <c r="BV4206">
        <f t="shared" si="261"/>
        <v>172907.222146353</v>
      </c>
      <c r="BW4206" s="29">
        <v>4201</v>
      </c>
      <c r="BX4206">
        <f t="shared" si="262"/>
        <v>0</v>
      </c>
      <c r="BY4206">
        <f t="shared" si="263"/>
        <v>1</v>
      </c>
    </row>
    <row r="4207" spans="1:77">
      <c r="A4207" s="15">
        <v>4202</v>
      </c>
      <c r="BP4207" s="27">
        <v>0.761072267875253</v>
      </c>
      <c r="BQ4207" s="27">
        <v>16417.847897538</v>
      </c>
      <c r="BR4207" s="27">
        <v>1.28557365106606</v>
      </c>
      <c r="BS4207" s="27">
        <v>41930.4621397681</v>
      </c>
      <c r="BU4207">
        <f t="shared" si="260"/>
        <v>97742.99228375</v>
      </c>
      <c r="BV4207">
        <f t="shared" si="261"/>
        <v>150905.585520141</v>
      </c>
      <c r="BW4207" s="29">
        <v>4202</v>
      </c>
      <c r="BX4207">
        <f t="shared" si="262"/>
        <v>0</v>
      </c>
      <c r="BY4207">
        <f t="shared" si="263"/>
        <v>1</v>
      </c>
    </row>
    <row r="4208" spans="1:77">
      <c r="A4208" s="15">
        <v>4203</v>
      </c>
      <c r="BP4208" s="27">
        <v>0.806101360907654</v>
      </c>
      <c r="BQ4208" s="27">
        <v>13744.3246863894</v>
      </c>
      <c r="BR4208" s="27">
        <v>1.3707485684464</v>
      </c>
      <c r="BS4208" s="27">
        <v>36745.1061911935</v>
      </c>
      <c r="BU4208">
        <f t="shared" si="260"/>
        <v>107170.879449759</v>
      </c>
      <c r="BV4208">
        <f t="shared" si="261"/>
        <v>168867.179075766</v>
      </c>
      <c r="BW4208" s="29">
        <v>4203</v>
      </c>
      <c r="BX4208">
        <f t="shared" si="262"/>
        <v>0</v>
      </c>
      <c r="BY4208">
        <f t="shared" si="263"/>
        <v>1</v>
      </c>
    </row>
    <row r="4209" spans="1:77">
      <c r="A4209" s="15">
        <v>4204</v>
      </c>
      <c r="BP4209" s="27">
        <v>0.820973381350194</v>
      </c>
      <c r="BQ4209" s="27">
        <v>13648.597539539</v>
      </c>
      <c r="BR4209" s="27">
        <v>1.35951867254751</v>
      </c>
      <c r="BS4209" s="27">
        <v>35152.1907189303</v>
      </c>
      <c r="BU4209">
        <f t="shared" si="260"/>
        <v>109497.40966299</v>
      </c>
      <c r="BV4209">
        <f t="shared" si="261"/>
        <v>168775.610163197</v>
      </c>
      <c r="BW4209" s="29">
        <v>4204</v>
      </c>
      <c r="BX4209">
        <f t="shared" si="262"/>
        <v>0</v>
      </c>
      <c r="BY4209">
        <f t="shared" si="263"/>
        <v>1</v>
      </c>
    </row>
    <row r="4210" spans="1:77">
      <c r="A4210" s="15">
        <v>4205</v>
      </c>
      <c r="BP4210" s="27">
        <v>0.82536819639147</v>
      </c>
      <c r="BQ4210" s="27">
        <v>17130.8133346647</v>
      </c>
      <c r="BR4210" s="27">
        <v>1.42250622708944</v>
      </c>
      <c r="BS4210" s="27">
        <v>40752.4156156411</v>
      </c>
      <c r="BU4210">
        <f t="shared" si="260"/>
        <v>106674.416124056</v>
      </c>
      <c r="BV4210">
        <f t="shared" si="261"/>
        <v>172623.518447774</v>
      </c>
      <c r="BW4210" s="29">
        <v>4205</v>
      </c>
      <c r="BX4210">
        <f t="shared" si="262"/>
        <v>0</v>
      </c>
      <c r="BY4210">
        <f t="shared" si="263"/>
        <v>1</v>
      </c>
    </row>
    <row r="4211" spans="1:77">
      <c r="A4211" s="15">
        <v>4206</v>
      </c>
      <c r="BP4211" s="27">
        <v>0.764828147128664</v>
      </c>
      <c r="BQ4211" s="27">
        <v>15360.3481529897</v>
      </c>
      <c r="BR4211" s="27">
        <v>1.2814315982199</v>
      </c>
      <c r="BS4211" s="27">
        <v>38933.3597640165</v>
      </c>
      <c r="BU4211">
        <f t="shared" si="260"/>
        <v>99363.8739163098</v>
      </c>
      <c r="BV4211">
        <f t="shared" si="261"/>
        <v>153281.379968969</v>
      </c>
      <c r="BW4211" s="29">
        <v>4206</v>
      </c>
      <c r="BX4211">
        <f t="shared" si="262"/>
        <v>0</v>
      </c>
      <c r="BY4211">
        <f t="shared" si="263"/>
        <v>1</v>
      </c>
    </row>
    <row r="4212" spans="1:77">
      <c r="A4212" s="15">
        <v>4207</v>
      </c>
      <c r="BP4212" s="27">
        <v>0.814202661906021</v>
      </c>
      <c r="BQ4212" s="27">
        <v>10211.7493692843</v>
      </c>
      <c r="BR4212" s="27">
        <v>1.4193074655675</v>
      </c>
      <c r="BS4212" s="27">
        <v>38909.0868002844</v>
      </c>
      <c r="BU4212">
        <f t="shared" si="260"/>
        <v>111918.649916619</v>
      </c>
      <c r="BV4212">
        <f t="shared" si="261"/>
        <v>173987.03303484</v>
      </c>
      <c r="BW4212" s="29">
        <v>4207</v>
      </c>
      <c r="BX4212">
        <f t="shared" si="262"/>
        <v>0</v>
      </c>
      <c r="BY4212">
        <f t="shared" si="263"/>
        <v>1</v>
      </c>
    </row>
    <row r="4213" spans="1:77">
      <c r="A4213" s="15">
        <v>4208</v>
      </c>
      <c r="BP4213" s="27">
        <v>0.799540999682348</v>
      </c>
      <c r="BQ4213" s="27">
        <v>19650.4500449908</v>
      </c>
      <c r="BR4213" s="27">
        <v>1.37700116518878</v>
      </c>
      <c r="BS4213" s="27">
        <v>43147.2333202022</v>
      </c>
      <c r="BU4213">
        <f t="shared" si="260"/>
        <v>100280.699907361</v>
      </c>
      <c r="BV4213">
        <f t="shared" si="261"/>
        <v>163402.941458114</v>
      </c>
      <c r="BW4213" s="29">
        <v>4208</v>
      </c>
      <c r="BX4213">
        <f t="shared" si="262"/>
        <v>0</v>
      </c>
      <c r="BY4213">
        <f t="shared" si="263"/>
        <v>1</v>
      </c>
    </row>
    <row r="4214" spans="1:77">
      <c r="A4214" s="15">
        <v>4209</v>
      </c>
      <c r="BP4214" s="27">
        <v>0.841891471113929</v>
      </c>
      <c r="BQ4214" s="27">
        <v>15656.0796020559</v>
      </c>
      <c r="BR4214" s="27">
        <v>1.44060312905056</v>
      </c>
      <c r="BS4214" s="27">
        <v>38602.3376019127</v>
      </c>
      <c r="BU4214">
        <f t="shared" si="260"/>
        <v>110627.641065033</v>
      </c>
      <c r="BV4214">
        <f t="shared" si="261"/>
        <v>177488.131755672</v>
      </c>
      <c r="BW4214" s="29">
        <v>4209</v>
      </c>
      <c r="BX4214">
        <f t="shared" si="262"/>
        <v>0</v>
      </c>
      <c r="BY4214">
        <f t="shared" si="263"/>
        <v>1</v>
      </c>
    </row>
    <row r="4215" spans="1:77">
      <c r="A4215" s="15">
        <v>4210</v>
      </c>
      <c r="BP4215" s="27">
        <v>0.828842685073032</v>
      </c>
      <c r="BQ4215" s="27">
        <v>18188.7239340449</v>
      </c>
      <c r="BR4215" s="27">
        <v>1.38687033335849</v>
      </c>
      <c r="BS4215" s="27">
        <v>40085.179199492</v>
      </c>
      <c r="BU4215">
        <f t="shared" si="260"/>
        <v>106137.67882691</v>
      </c>
      <c r="BV4215">
        <f t="shared" si="261"/>
        <v>167945.370804281</v>
      </c>
      <c r="BW4215" s="29">
        <v>4210</v>
      </c>
      <c r="BX4215">
        <f t="shared" si="262"/>
        <v>0</v>
      </c>
      <c r="BY4215">
        <f t="shared" si="263"/>
        <v>1</v>
      </c>
    </row>
    <row r="4216" spans="1:77">
      <c r="A4216" s="15">
        <v>4211</v>
      </c>
      <c r="BP4216" s="27">
        <v>0.819119667813255</v>
      </c>
      <c r="BQ4216" s="27">
        <v>14553.754630906</v>
      </c>
      <c r="BR4216" s="27">
        <v>1.40554854380659</v>
      </c>
      <c r="BS4216" s="27">
        <v>36614.7966909848</v>
      </c>
      <c r="BU4216">
        <f t="shared" si="260"/>
        <v>108314.195541082</v>
      </c>
      <c r="BV4216">
        <f t="shared" si="261"/>
        <v>174217.484880003</v>
      </c>
      <c r="BW4216" s="29">
        <v>4211</v>
      </c>
      <c r="BX4216">
        <f t="shared" si="262"/>
        <v>0</v>
      </c>
      <c r="BY4216">
        <f t="shared" si="263"/>
        <v>1</v>
      </c>
    </row>
    <row r="4217" spans="1:77">
      <c r="A4217" s="15">
        <v>4212</v>
      </c>
      <c r="BP4217" s="27">
        <v>0.789719579146422</v>
      </c>
      <c r="BQ4217" s="27">
        <v>18394.5487050509</v>
      </c>
      <c r="BR4217" s="27">
        <v>1.37443101125175</v>
      </c>
      <c r="BS4217" s="27">
        <v>42211.8275887965</v>
      </c>
      <c r="BU4217">
        <f t="shared" si="260"/>
        <v>100063.388166912</v>
      </c>
      <c r="BV4217">
        <f t="shared" si="261"/>
        <v>163952.824098966</v>
      </c>
      <c r="BW4217" s="29">
        <v>4212</v>
      </c>
      <c r="BX4217">
        <f t="shared" si="262"/>
        <v>0</v>
      </c>
      <c r="BY4217">
        <f t="shared" si="263"/>
        <v>1</v>
      </c>
    </row>
    <row r="4218" spans="1:77">
      <c r="A4218" s="15">
        <v>4213</v>
      </c>
      <c r="BP4218" s="27">
        <v>0.829383219062097</v>
      </c>
      <c r="BQ4218" s="27">
        <v>19139.4114919102</v>
      </c>
      <c r="BR4218" s="27">
        <v>1.43020096332917</v>
      </c>
      <c r="BS4218" s="27">
        <v>41080.1457129984</v>
      </c>
      <c r="BU4218">
        <f t="shared" si="260"/>
        <v>105268.071367404</v>
      </c>
      <c r="BV4218">
        <f t="shared" si="261"/>
        <v>173449.998786377</v>
      </c>
      <c r="BW4218" s="29">
        <v>4213</v>
      </c>
      <c r="BX4218">
        <f t="shared" si="262"/>
        <v>0</v>
      </c>
      <c r="BY4218">
        <f t="shared" si="263"/>
        <v>1</v>
      </c>
    </row>
    <row r="4219" spans="1:77">
      <c r="A4219" s="15">
        <v>4214</v>
      </c>
      <c r="BP4219" s="27">
        <v>0.836389017523142</v>
      </c>
      <c r="BQ4219" s="27">
        <v>16180.6842709924</v>
      </c>
      <c r="BR4219" s="27">
        <v>1.4267702919977</v>
      </c>
      <c r="BS4219" s="27">
        <v>41819.8969235915</v>
      </c>
      <c r="BU4219">
        <f t="shared" si="260"/>
        <v>109277.668357479</v>
      </c>
      <c r="BV4219">
        <f t="shared" si="261"/>
        <v>172195.646876063</v>
      </c>
      <c r="BW4219" s="29">
        <v>4214</v>
      </c>
      <c r="BX4219">
        <f t="shared" si="262"/>
        <v>0</v>
      </c>
      <c r="BY4219">
        <f t="shared" si="263"/>
        <v>1</v>
      </c>
    </row>
    <row r="4220" spans="1:77">
      <c r="A4220" s="15">
        <v>4215</v>
      </c>
      <c r="BP4220" s="27">
        <v>0.819256787569289</v>
      </c>
      <c r="BQ4220" s="27">
        <v>16079.3016024115</v>
      </c>
      <c r="BR4220" s="27">
        <v>1.43323520878896</v>
      </c>
      <c r="BS4220" s="27">
        <v>40927.2490441039</v>
      </c>
      <c r="BU4220">
        <f t="shared" si="260"/>
        <v>106809.216532982</v>
      </c>
      <c r="BV4220">
        <f t="shared" si="261"/>
        <v>174058.03227424</v>
      </c>
      <c r="BW4220" s="29">
        <v>4215</v>
      </c>
      <c r="BX4220">
        <f t="shared" si="262"/>
        <v>0</v>
      </c>
      <c r="BY4220">
        <f t="shared" si="263"/>
        <v>1</v>
      </c>
    </row>
    <row r="4221" spans="1:77">
      <c r="A4221" s="15">
        <v>4216</v>
      </c>
      <c r="BP4221" s="27">
        <v>0.789840763238828</v>
      </c>
      <c r="BQ4221" s="27">
        <v>11933.1339967838</v>
      </c>
      <c r="BR4221" s="27">
        <v>1.33984441108787</v>
      </c>
      <c r="BS4221" s="27">
        <v>32950.7311332516</v>
      </c>
      <c r="BU4221">
        <f t="shared" si="260"/>
        <v>106542.98048904</v>
      </c>
      <c r="BV4221">
        <f t="shared" si="261"/>
        <v>168025.93052993</v>
      </c>
      <c r="BW4221" s="29">
        <v>4216</v>
      </c>
      <c r="BX4221">
        <f t="shared" si="262"/>
        <v>0</v>
      </c>
      <c r="BY4221">
        <f t="shared" si="263"/>
        <v>1</v>
      </c>
    </row>
    <row r="4222" spans="1:77">
      <c r="A4222" s="15">
        <v>4217</v>
      </c>
      <c r="BP4222" s="27">
        <v>0.841098127211917</v>
      </c>
      <c r="BQ4222" s="27">
        <v>10625.6958674217</v>
      </c>
      <c r="BR4222" s="27">
        <v>1.45534508477879</v>
      </c>
      <c r="BS4222" s="27">
        <v>32699.8361934399</v>
      </c>
      <c r="BU4222">
        <f t="shared" si="260"/>
        <v>115539.023214366</v>
      </c>
      <c r="BV4222">
        <f t="shared" si="261"/>
        <v>185601.926523379</v>
      </c>
      <c r="BW4222" s="29">
        <v>4217</v>
      </c>
      <c r="BX4222">
        <f t="shared" si="262"/>
        <v>0</v>
      </c>
      <c r="BY4222">
        <f t="shared" si="263"/>
        <v>1</v>
      </c>
    </row>
    <row r="4223" spans="1:77">
      <c r="A4223" s="15">
        <v>4218</v>
      </c>
      <c r="BP4223" s="27">
        <v>0.814314676105739</v>
      </c>
      <c r="BQ4223" s="27">
        <v>16846.1715861362</v>
      </c>
      <c r="BR4223" s="27">
        <v>1.40351916749287</v>
      </c>
      <c r="BS4223" s="27">
        <v>42475.7310266317</v>
      </c>
      <c r="BU4223">
        <f t="shared" si="260"/>
        <v>105301.029829725</v>
      </c>
      <c r="BV4223">
        <f t="shared" si="261"/>
        <v>168052.144097299</v>
      </c>
      <c r="BW4223" s="29">
        <v>4218</v>
      </c>
      <c r="BX4223">
        <f t="shared" si="262"/>
        <v>0</v>
      </c>
      <c r="BY4223">
        <f t="shared" si="263"/>
        <v>1</v>
      </c>
    </row>
    <row r="4224" spans="1:77">
      <c r="A4224" s="15">
        <v>4219</v>
      </c>
      <c r="BP4224" s="27">
        <v>0.84822969064327</v>
      </c>
      <c r="BQ4224" s="27">
        <v>15161.4457614841</v>
      </c>
      <c r="BR4224" s="27">
        <v>1.44762735373803</v>
      </c>
      <c r="BS4224" s="27">
        <v>39570.455629768</v>
      </c>
      <c r="BU4224">
        <f t="shared" si="260"/>
        <v>112073.007835006</v>
      </c>
      <c r="BV4224">
        <f t="shared" si="261"/>
        <v>177573.647430937</v>
      </c>
      <c r="BW4224" s="29">
        <v>4219</v>
      </c>
      <c r="BX4224">
        <f t="shared" si="262"/>
        <v>0</v>
      </c>
      <c r="BY4224">
        <f t="shared" si="263"/>
        <v>1</v>
      </c>
    </row>
    <row r="4225" spans="1:77">
      <c r="A4225" s="15">
        <v>4220</v>
      </c>
      <c r="BP4225" s="27">
        <v>0.864283482115036</v>
      </c>
      <c r="BQ4225" s="27">
        <v>14891.9491654847</v>
      </c>
      <c r="BR4225" s="27">
        <v>1.49194227097069</v>
      </c>
      <c r="BS4225" s="27">
        <v>44178.0191712712</v>
      </c>
      <c r="BU4225">
        <f t="shared" si="260"/>
        <v>114750.573151771</v>
      </c>
      <c r="BV4225">
        <f t="shared" si="261"/>
        <v>179613.321474332</v>
      </c>
      <c r="BW4225" s="29">
        <v>4220</v>
      </c>
      <c r="BX4225">
        <f t="shared" si="262"/>
        <v>0</v>
      </c>
      <c r="BY4225">
        <f t="shared" si="263"/>
        <v>1</v>
      </c>
    </row>
    <row r="4226" spans="1:77">
      <c r="A4226" s="15">
        <v>4221</v>
      </c>
      <c r="BP4226" s="27">
        <v>0.807621303450586</v>
      </c>
      <c r="BQ4226" s="27">
        <v>15651.2199652578</v>
      </c>
      <c r="BR4226" s="27">
        <v>1.39135114184329</v>
      </c>
      <c r="BS4226" s="27">
        <v>39340.2025461726</v>
      </c>
      <c r="BU4226">
        <f t="shared" si="260"/>
        <v>105491.97555233</v>
      </c>
      <c r="BV4226">
        <f t="shared" si="261"/>
        <v>169362.468730321</v>
      </c>
      <c r="BW4226" s="29">
        <v>4221</v>
      </c>
      <c r="BX4226">
        <f t="shared" si="262"/>
        <v>0</v>
      </c>
      <c r="BY4226">
        <f t="shared" si="263"/>
        <v>1</v>
      </c>
    </row>
    <row r="4227" spans="1:77">
      <c r="A4227" s="15">
        <v>4222</v>
      </c>
      <c r="BP4227" s="27">
        <v>0.759442885882675</v>
      </c>
      <c r="BQ4227" s="27">
        <v>13743.5202740873</v>
      </c>
      <c r="BR4227" s="27">
        <v>1.29046954831015</v>
      </c>
      <c r="BS4227" s="27">
        <v>43115.1852244705</v>
      </c>
      <c r="BU4227">
        <f t="shared" si="260"/>
        <v>100172.912608314</v>
      </c>
      <c r="BV4227">
        <f t="shared" si="261"/>
        <v>150455.247022052</v>
      </c>
      <c r="BW4227" s="29">
        <v>4222</v>
      </c>
      <c r="BX4227">
        <f t="shared" si="262"/>
        <v>0</v>
      </c>
      <c r="BY4227">
        <f t="shared" si="263"/>
        <v>1</v>
      </c>
    </row>
    <row r="4228" spans="1:77">
      <c r="A4228" s="15">
        <v>4223</v>
      </c>
      <c r="BP4228" s="27">
        <v>0.852919481360163</v>
      </c>
      <c r="BQ4228" s="27">
        <v>14545.8900615584</v>
      </c>
      <c r="BR4228" s="27">
        <v>1.47035354487329</v>
      </c>
      <c r="BS4228" s="27">
        <v>44412.5832749924</v>
      </c>
      <c r="BU4228">
        <f t="shared" si="260"/>
        <v>113392.032142466</v>
      </c>
      <c r="BV4228">
        <f t="shared" si="261"/>
        <v>176140.448456001</v>
      </c>
      <c r="BW4228" s="29">
        <v>4223</v>
      </c>
      <c r="BX4228">
        <f t="shared" si="262"/>
        <v>0</v>
      </c>
      <c r="BY4228">
        <f t="shared" si="263"/>
        <v>1</v>
      </c>
    </row>
    <row r="4229" spans="1:77">
      <c r="A4229" s="15">
        <v>4224</v>
      </c>
      <c r="BP4229" s="27">
        <v>0.890360053717859</v>
      </c>
      <c r="BQ4229" s="27">
        <v>16756.7234686245</v>
      </c>
      <c r="BR4229" s="27">
        <v>1.5528887744386</v>
      </c>
      <c r="BS4229" s="27">
        <v>40103.4451250035</v>
      </c>
      <c r="BU4229">
        <f t="shared" si="260"/>
        <v>116797.284589054</v>
      </c>
      <c r="BV4229">
        <f t="shared" si="261"/>
        <v>192829.871040787</v>
      </c>
      <c r="BW4229" s="29">
        <v>4224</v>
      </c>
      <c r="BX4229">
        <f t="shared" si="262"/>
        <v>0</v>
      </c>
      <c r="BY4229">
        <f t="shared" si="263"/>
        <v>1</v>
      </c>
    </row>
    <row r="4230" spans="1:77">
      <c r="A4230" s="15">
        <v>4225</v>
      </c>
      <c r="BP4230" s="27">
        <v>0.836123443706927</v>
      </c>
      <c r="BQ4230" s="27">
        <v>14092.2629062949</v>
      </c>
      <c r="BR4230" s="27">
        <v>1.46865047150998</v>
      </c>
      <c r="BS4230" s="27">
        <v>42877.5052580561</v>
      </c>
      <c r="BU4230">
        <f t="shared" si="260"/>
        <v>111326.253649744</v>
      </c>
      <c r="BV4230">
        <f t="shared" si="261"/>
        <v>177420.065468441</v>
      </c>
      <c r="BW4230" s="29">
        <v>4225</v>
      </c>
      <c r="BX4230">
        <f t="shared" si="262"/>
        <v>0</v>
      </c>
      <c r="BY4230">
        <f t="shared" si="263"/>
        <v>1</v>
      </c>
    </row>
    <row r="4231" spans="1:77">
      <c r="A4231" s="15">
        <v>4226</v>
      </c>
      <c r="BP4231" s="27">
        <v>0.838043556460616</v>
      </c>
      <c r="BQ4231" s="27">
        <v>14021.3110713403</v>
      </c>
      <c r="BR4231" s="27">
        <v>1.45595414509378</v>
      </c>
      <c r="BS4231" s="27">
        <v>39550.1728366056</v>
      </c>
      <c r="BU4231">
        <f t="shared" ref="BU4231:BU4294" si="264">BP4231*$BV$1-BQ4231</f>
        <v>111685.222397752</v>
      </c>
      <c r="BV4231">
        <f t="shared" ref="BV4231:BV4294" si="265">BR4231*$BV$1-BS4231</f>
        <v>178842.948927461</v>
      </c>
      <c r="BW4231" s="29">
        <v>4226</v>
      </c>
      <c r="BX4231">
        <f t="shared" ref="BX4231:BX4294" si="266">IF(BU4231=MAX($BU4231:$BV4231),1,0)</f>
        <v>0</v>
      </c>
      <c r="BY4231">
        <f t="shared" ref="BY4231:BY4294" si="267">IF(BV4231=MAX($BU4231:$BV4231),1,0)</f>
        <v>1</v>
      </c>
    </row>
    <row r="4232" spans="1:77">
      <c r="A4232" s="15">
        <v>4227</v>
      </c>
      <c r="BP4232" s="27">
        <v>0.836265726480278</v>
      </c>
      <c r="BQ4232" s="27">
        <v>12258.6544113335</v>
      </c>
      <c r="BR4232" s="27">
        <v>1.45142453736325</v>
      </c>
      <c r="BS4232" s="27">
        <v>40255.562461373</v>
      </c>
      <c r="BU4232">
        <f t="shared" si="264"/>
        <v>113181.204560708</v>
      </c>
      <c r="BV4232">
        <f t="shared" si="265"/>
        <v>177458.118143115</v>
      </c>
      <c r="BW4232" s="29">
        <v>4227</v>
      </c>
      <c r="BX4232">
        <f t="shared" si="266"/>
        <v>0</v>
      </c>
      <c r="BY4232">
        <f t="shared" si="267"/>
        <v>1</v>
      </c>
    </row>
    <row r="4233" spans="1:77">
      <c r="A4233" s="15">
        <v>4228</v>
      </c>
      <c r="BP4233" s="27">
        <v>0.784216635645182</v>
      </c>
      <c r="BQ4233" s="27">
        <v>14685.0157946619</v>
      </c>
      <c r="BR4233" s="27">
        <v>1.34051431984245</v>
      </c>
      <c r="BS4233" s="27">
        <v>44162.7786739467</v>
      </c>
      <c r="BU4233">
        <f t="shared" si="264"/>
        <v>102947.479552115</v>
      </c>
      <c r="BV4233">
        <f t="shared" si="265"/>
        <v>156914.36930242</v>
      </c>
      <c r="BW4233" s="29">
        <v>4228</v>
      </c>
      <c r="BX4233">
        <f t="shared" si="266"/>
        <v>0</v>
      </c>
      <c r="BY4233">
        <f t="shared" si="267"/>
        <v>1</v>
      </c>
    </row>
    <row r="4234" spans="1:77">
      <c r="A4234" s="15">
        <v>4229</v>
      </c>
      <c r="BP4234" s="27">
        <v>0.799635187699699</v>
      </c>
      <c r="BQ4234" s="27">
        <v>11468.2403194589</v>
      </c>
      <c r="BR4234" s="27">
        <v>1.38608408869933</v>
      </c>
      <c r="BS4234" s="27">
        <v>34004.6622404858</v>
      </c>
      <c r="BU4234">
        <f t="shared" si="264"/>
        <v>108477.037835496</v>
      </c>
      <c r="BV4234">
        <f t="shared" si="265"/>
        <v>173907.951064413</v>
      </c>
      <c r="BW4234" s="29">
        <v>4229</v>
      </c>
      <c r="BX4234">
        <f t="shared" si="266"/>
        <v>0</v>
      </c>
      <c r="BY4234">
        <f t="shared" si="267"/>
        <v>1</v>
      </c>
    </row>
    <row r="4235" spans="1:77">
      <c r="A4235" s="15">
        <v>4230</v>
      </c>
      <c r="BP4235" s="27">
        <v>0.784333982473521</v>
      </c>
      <c r="BQ4235" s="27">
        <v>19290.6471471352</v>
      </c>
      <c r="BR4235" s="27">
        <v>1.35336866046133</v>
      </c>
      <c r="BS4235" s="27">
        <v>49815.2942313525</v>
      </c>
      <c r="BU4235">
        <f t="shared" si="264"/>
        <v>98359.450223893</v>
      </c>
      <c r="BV4235">
        <f t="shared" si="265"/>
        <v>153190.004837848</v>
      </c>
      <c r="BW4235" s="29">
        <v>4230</v>
      </c>
      <c r="BX4235">
        <f t="shared" si="266"/>
        <v>0</v>
      </c>
      <c r="BY4235">
        <f t="shared" si="267"/>
        <v>1</v>
      </c>
    </row>
    <row r="4236" spans="1:77">
      <c r="A4236" s="15">
        <v>4231</v>
      </c>
      <c r="BP4236" s="27">
        <v>0.840179955080723</v>
      </c>
      <c r="BQ4236" s="27">
        <v>14410.0637766078</v>
      </c>
      <c r="BR4236" s="27">
        <v>1.45171014462245</v>
      </c>
      <c r="BS4236" s="27">
        <v>45754.6836966226</v>
      </c>
      <c r="BU4236">
        <f t="shared" si="264"/>
        <v>111616.929485501</v>
      </c>
      <c r="BV4236">
        <f t="shared" si="265"/>
        <v>172001.837996745</v>
      </c>
      <c r="BW4236" s="29">
        <v>4231</v>
      </c>
      <c r="BX4236">
        <f t="shared" si="266"/>
        <v>0</v>
      </c>
      <c r="BY4236">
        <f t="shared" si="267"/>
        <v>1</v>
      </c>
    </row>
    <row r="4237" spans="1:77">
      <c r="A4237" s="15">
        <v>4232</v>
      </c>
      <c r="BP4237" s="27">
        <v>0.795921652697839</v>
      </c>
      <c r="BQ4237" s="27">
        <v>13375.8000652753</v>
      </c>
      <c r="BR4237" s="27">
        <v>1.36554360253076</v>
      </c>
      <c r="BS4237" s="27">
        <v>36192.8711299863</v>
      </c>
      <c r="BU4237">
        <f t="shared" si="264"/>
        <v>106012.4478394</v>
      </c>
      <c r="BV4237">
        <f t="shared" si="265"/>
        <v>168638.669249628</v>
      </c>
      <c r="BW4237" s="29">
        <v>4232</v>
      </c>
      <c r="BX4237">
        <f t="shared" si="266"/>
        <v>0</v>
      </c>
      <c r="BY4237">
        <f t="shared" si="267"/>
        <v>1</v>
      </c>
    </row>
    <row r="4238" spans="1:77">
      <c r="A4238" s="15">
        <v>4233</v>
      </c>
      <c r="BP4238" s="27">
        <v>0.762929780311321</v>
      </c>
      <c r="BQ4238" s="27">
        <v>18184.8957902566</v>
      </c>
      <c r="BR4238" s="27">
        <v>1.31766778289097</v>
      </c>
      <c r="BS4238" s="27">
        <v>41717.4104239292</v>
      </c>
      <c r="BU4238">
        <f t="shared" si="264"/>
        <v>96254.5712564416</v>
      </c>
      <c r="BV4238">
        <f t="shared" si="265"/>
        <v>155932.757009717</v>
      </c>
      <c r="BW4238" s="29">
        <v>4233</v>
      </c>
      <c r="BX4238">
        <f t="shared" si="266"/>
        <v>0</v>
      </c>
      <c r="BY4238">
        <f t="shared" si="267"/>
        <v>1</v>
      </c>
    </row>
    <row r="4239" spans="1:77">
      <c r="A4239" s="15">
        <v>4234</v>
      </c>
      <c r="BP4239" s="27">
        <v>0.828404000335121</v>
      </c>
      <c r="BQ4239" s="27">
        <v>13376.0136487855</v>
      </c>
      <c r="BR4239" s="27">
        <v>1.41843780520083</v>
      </c>
      <c r="BS4239" s="27">
        <v>41468.8364489169</v>
      </c>
      <c r="BU4239">
        <f t="shared" si="264"/>
        <v>110884.586401483</v>
      </c>
      <c r="BV4239">
        <f t="shared" si="265"/>
        <v>171296.834331207</v>
      </c>
      <c r="BW4239" s="29">
        <v>4234</v>
      </c>
      <c r="BX4239">
        <f t="shared" si="266"/>
        <v>0</v>
      </c>
      <c r="BY4239">
        <f t="shared" si="267"/>
        <v>1</v>
      </c>
    </row>
    <row r="4240" spans="1:77">
      <c r="A4240" s="15">
        <v>4235</v>
      </c>
      <c r="BP4240" s="27">
        <v>0.829345202031747</v>
      </c>
      <c r="BQ4240" s="27">
        <v>11937.1969330382</v>
      </c>
      <c r="BR4240" s="27">
        <v>1.41788504918083</v>
      </c>
      <c r="BS4240" s="27">
        <v>34062.656683815</v>
      </c>
      <c r="BU4240">
        <f t="shared" si="264"/>
        <v>112464.583371724</v>
      </c>
      <c r="BV4240">
        <f t="shared" si="265"/>
        <v>178620.100693309</v>
      </c>
      <c r="BW4240" s="29">
        <v>4235</v>
      </c>
      <c r="BX4240">
        <f t="shared" si="266"/>
        <v>0</v>
      </c>
      <c r="BY4240">
        <f t="shared" si="267"/>
        <v>1</v>
      </c>
    </row>
    <row r="4241" spans="1:77">
      <c r="A4241" s="15">
        <v>4236</v>
      </c>
      <c r="BP4241" s="27">
        <v>0.825180641832995</v>
      </c>
      <c r="BQ4241" s="27">
        <v>19398.8235111836</v>
      </c>
      <c r="BR4241" s="27">
        <v>1.41214223142631</v>
      </c>
      <c r="BS4241" s="27">
        <v>49548.6702012192</v>
      </c>
      <c r="BU4241">
        <f t="shared" si="264"/>
        <v>104378.272763766</v>
      </c>
      <c r="BV4241">
        <f t="shared" si="265"/>
        <v>162272.664512728</v>
      </c>
      <c r="BW4241" s="29">
        <v>4236</v>
      </c>
      <c r="BX4241">
        <f t="shared" si="266"/>
        <v>0</v>
      </c>
      <c r="BY4241">
        <f t="shared" si="267"/>
        <v>1</v>
      </c>
    </row>
    <row r="4242" spans="1:77">
      <c r="A4242" s="15">
        <v>4237</v>
      </c>
      <c r="BP4242" s="27">
        <v>0.800290729856886</v>
      </c>
      <c r="BQ4242" s="27">
        <v>14325.9231660824</v>
      </c>
      <c r="BR4242" s="27">
        <v>1.36420112546401</v>
      </c>
      <c r="BS4242" s="27">
        <v>38033.1653011022</v>
      </c>
      <c r="BU4242">
        <f t="shared" si="264"/>
        <v>105717.686312451</v>
      </c>
      <c r="BV4242">
        <f t="shared" si="265"/>
        <v>166597.003518499</v>
      </c>
      <c r="BW4242" s="29">
        <v>4237</v>
      </c>
      <c r="BX4242">
        <f t="shared" si="266"/>
        <v>0</v>
      </c>
      <c r="BY4242">
        <f t="shared" si="267"/>
        <v>1</v>
      </c>
    </row>
    <row r="4243" spans="1:77">
      <c r="A4243" s="15">
        <v>4238</v>
      </c>
      <c r="BP4243" s="27">
        <v>0.764000249991987</v>
      </c>
      <c r="BQ4243" s="27">
        <v>14197.807150093</v>
      </c>
      <c r="BR4243" s="27">
        <v>1.2723135619237</v>
      </c>
      <c r="BS4243" s="27">
        <v>36184.0212971339</v>
      </c>
      <c r="BU4243">
        <f t="shared" si="264"/>
        <v>100402.230348705</v>
      </c>
      <c r="BV4243">
        <f t="shared" si="265"/>
        <v>154663.012991421</v>
      </c>
      <c r="BW4243" s="29">
        <v>4238</v>
      </c>
      <c r="BX4243">
        <f t="shared" si="266"/>
        <v>0</v>
      </c>
      <c r="BY4243">
        <f t="shared" si="267"/>
        <v>1</v>
      </c>
    </row>
    <row r="4244" spans="1:77">
      <c r="A4244" s="15">
        <v>4239</v>
      </c>
      <c r="BP4244" s="27">
        <v>0.79439445859297</v>
      </c>
      <c r="BQ4244" s="27">
        <v>11822.4668048333</v>
      </c>
      <c r="BR4244" s="27">
        <v>1.35163661042788</v>
      </c>
      <c r="BS4244" s="27">
        <v>34422.0813658671</v>
      </c>
      <c r="BU4244">
        <f t="shared" si="264"/>
        <v>107336.701984112</v>
      </c>
      <c r="BV4244">
        <f t="shared" si="265"/>
        <v>168323.410198315</v>
      </c>
      <c r="BW4244" s="29">
        <v>4239</v>
      </c>
      <c r="BX4244">
        <f t="shared" si="266"/>
        <v>0</v>
      </c>
      <c r="BY4244">
        <f t="shared" si="267"/>
        <v>1</v>
      </c>
    </row>
    <row r="4245" spans="1:77">
      <c r="A4245" s="15">
        <v>4240</v>
      </c>
      <c r="BP4245" s="27">
        <v>0.804089945393515</v>
      </c>
      <c r="BQ4245" s="27">
        <v>17377.1520912767</v>
      </c>
      <c r="BR4245" s="27">
        <v>1.38130618565411</v>
      </c>
      <c r="BS4245" s="27">
        <v>46957.0800873931</v>
      </c>
      <c r="BU4245">
        <f t="shared" si="264"/>
        <v>103236.339717751</v>
      </c>
      <c r="BV4245">
        <f t="shared" si="265"/>
        <v>160238.847760723</v>
      </c>
      <c r="BW4245" s="29">
        <v>4240</v>
      </c>
      <c r="BX4245">
        <f t="shared" si="266"/>
        <v>0</v>
      </c>
      <c r="BY4245">
        <f t="shared" si="267"/>
        <v>1</v>
      </c>
    </row>
    <row r="4246" spans="1:77">
      <c r="A4246" s="15">
        <v>4241</v>
      </c>
      <c r="BP4246" s="27">
        <v>0.779823052354318</v>
      </c>
      <c r="BQ4246" s="27">
        <v>15470.2041265637</v>
      </c>
      <c r="BR4246" s="27">
        <v>1.34673620009568</v>
      </c>
      <c r="BS4246" s="27">
        <v>39180.1852088124</v>
      </c>
      <c r="BU4246">
        <f t="shared" si="264"/>
        <v>101503.253726584</v>
      </c>
      <c r="BV4246">
        <f t="shared" si="265"/>
        <v>162830.244805539</v>
      </c>
      <c r="BW4246" s="29">
        <v>4241</v>
      </c>
      <c r="BX4246">
        <f t="shared" si="266"/>
        <v>0</v>
      </c>
      <c r="BY4246">
        <f t="shared" si="267"/>
        <v>1</v>
      </c>
    </row>
    <row r="4247" spans="1:77">
      <c r="A4247" s="15">
        <v>4242</v>
      </c>
      <c r="BP4247" s="27">
        <v>0.819531582756462</v>
      </c>
      <c r="BQ4247" s="27">
        <v>13019.6148232104</v>
      </c>
      <c r="BR4247" s="27">
        <v>1.41965239595858</v>
      </c>
      <c r="BS4247" s="27">
        <v>38660.9790360687</v>
      </c>
      <c r="BU4247">
        <f t="shared" si="264"/>
        <v>109910.122590259</v>
      </c>
      <c r="BV4247">
        <f t="shared" si="265"/>
        <v>174286.880357718</v>
      </c>
      <c r="BW4247" s="29">
        <v>4242</v>
      </c>
      <c r="BX4247">
        <f t="shared" si="266"/>
        <v>0</v>
      </c>
      <c r="BY4247">
        <f t="shared" si="267"/>
        <v>1</v>
      </c>
    </row>
    <row r="4248" spans="1:77">
      <c r="A4248" s="15">
        <v>4243</v>
      </c>
      <c r="BP4248" s="27">
        <v>0.791649960108405</v>
      </c>
      <c r="BQ4248" s="27">
        <v>14221.0877300526</v>
      </c>
      <c r="BR4248" s="27">
        <v>1.35823177250851</v>
      </c>
      <c r="BS4248" s="27">
        <v>42037.9486820184</v>
      </c>
      <c r="BU4248">
        <f t="shared" si="264"/>
        <v>104526.406286208</v>
      </c>
      <c r="BV4248">
        <f t="shared" si="265"/>
        <v>161696.817194258</v>
      </c>
      <c r="BW4248" s="29">
        <v>4243</v>
      </c>
      <c r="BX4248">
        <f t="shared" si="266"/>
        <v>0</v>
      </c>
      <c r="BY4248">
        <f t="shared" si="267"/>
        <v>1</v>
      </c>
    </row>
    <row r="4249" spans="1:77">
      <c r="A4249" s="15">
        <v>4244</v>
      </c>
      <c r="BP4249" s="27">
        <v>0.827061088400902</v>
      </c>
      <c r="BQ4249" s="27">
        <v>15262.2197384969</v>
      </c>
      <c r="BR4249" s="27">
        <v>1.41310311694183</v>
      </c>
      <c r="BS4249" s="27">
        <v>45244.4603914692</v>
      </c>
      <c r="BU4249">
        <f t="shared" si="264"/>
        <v>108796.943521638</v>
      </c>
      <c r="BV4249">
        <f t="shared" si="265"/>
        <v>166721.007149806</v>
      </c>
      <c r="BW4249" s="29">
        <v>4244</v>
      </c>
      <c r="BX4249">
        <f t="shared" si="266"/>
        <v>0</v>
      </c>
      <c r="BY4249">
        <f t="shared" si="267"/>
        <v>1</v>
      </c>
    </row>
    <row r="4250" spans="1:77">
      <c r="A4250" s="15">
        <v>4245</v>
      </c>
      <c r="BP4250" s="27">
        <v>0.810264216607699</v>
      </c>
      <c r="BQ4250" s="27">
        <v>14051.6856483929</v>
      </c>
      <c r="BR4250" s="27">
        <v>1.39274207515242</v>
      </c>
      <c r="BS4250" s="27">
        <v>44369.0098871864</v>
      </c>
      <c r="BU4250">
        <f t="shared" si="264"/>
        <v>107487.946842762</v>
      </c>
      <c r="BV4250">
        <f t="shared" si="265"/>
        <v>164542.301385677</v>
      </c>
      <c r="BW4250" s="29">
        <v>4245</v>
      </c>
      <c r="BX4250">
        <f t="shared" si="266"/>
        <v>0</v>
      </c>
      <c r="BY4250">
        <f t="shared" si="267"/>
        <v>1</v>
      </c>
    </row>
    <row r="4251" spans="1:77">
      <c r="A4251" s="15">
        <v>4246</v>
      </c>
      <c r="BP4251" s="27">
        <v>0.818327977255846</v>
      </c>
      <c r="BQ4251" s="27">
        <v>13632.1786697419</v>
      </c>
      <c r="BR4251" s="27">
        <v>1.40103329684862</v>
      </c>
      <c r="BS4251" s="27">
        <v>41572.6322501892</v>
      </c>
      <c r="BU4251">
        <f t="shared" si="264"/>
        <v>109117.017918635</v>
      </c>
      <c r="BV4251">
        <f t="shared" si="265"/>
        <v>168582.362277104</v>
      </c>
      <c r="BW4251" s="29">
        <v>4246</v>
      </c>
      <c r="BX4251">
        <f t="shared" si="266"/>
        <v>0</v>
      </c>
      <c r="BY4251">
        <f t="shared" si="267"/>
        <v>1</v>
      </c>
    </row>
    <row r="4252" spans="1:77">
      <c r="A4252" s="15">
        <v>4247</v>
      </c>
      <c r="BP4252" s="27">
        <v>0.830488864263946</v>
      </c>
      <c r="BQ4252" s="27">
        <v>17215.3932325017</v>
      </c>
      <c r="BR4252" s="27">
        <v>1.44502431746902</v>
      </c>
      <c r="BS4252" s="27">
        <v>42211.8611002738</v>
      </c>
      <c r="BU4252">
        <f t="shared" si="264"/>
        <v>107357.93640709</v>
      </c>
      <c r="BV4252">
        <f t="shared" si="265"/>
        <v>174541.786520079</v>
      </c>
      <c r="BW4252" s="29">
        <v>4247</v>
      </c>
      <c r="BX4252">
        <f t="shared" si="266"/>
        <v>0</v>
      </c>
      <c r="BY4252">
        <f t="shared" si="267"/>
        <v>1</v>
      </c>
    </row>
    <row r="4253" spans="1:77">
      <c r="A4253" s="15">
        <v>4248</v>
      </c>
      <c r="BP4253" s="27">
        <v>0.789453947621017</v>
      </c>
      <c r="BQ4253" s="27">
        <v>15184.1132856206</v>
      </c>
      <c r="BR4253" s="27">
        <v>1.36041501084838</v>
      </c>
      <c r="BS4253" s="27">
        <v>44052.6494103902</v>
      </c>
      <c r="BU4253">
        <f t="shared" si="264"/>
        <v>103233.978857532</v>
      </c>
      <c r="BV4253">
        <f t="shared" si="265"/>
        <v>160009.602216867</v>
      </c>
      <c r="BW4253" s="29">
        <v>4248</v>
      </c>
      <c r="BX4253">
        <f t="shared" si="266"/>
        <v>0</v>
      </c>
      <c r="BY4253">
        <f t="shared" si="267"/>
        <v>1</v>
      </c>
    </row>
    <row r="4254" spans="1:77">
      <c r="A4254" s="15">
        <v>4249</v>
      </c>
      <c r="BP4254" s="27">
        <v>0.763543659993342</v>
      </c>
      <c r="BQ4254" s="27">
        <v>13290.7037880408</v>
      </c>
      <c r="BR4254" s="27">
        <v>1.29670757075062</v>
      </c>
      <c r="BS4254" s="27">
        <v>42481.3054683007</v>
      </c>
      <c r="BU4254">
        <f t="shared" si="264"/>
        <v>101240.84521096</v>
      </c>
      <c r="BV4254">
        <f t="shared" si="265"/>
        <v>152024.830144293</v>
      </c>
      <c r="BW4254" s="29">
        <v>4249</v>
      </c>
      <c r="BX4254">
        <f t="shared" si="266"/>
        <v>0</v>
      </c>
      <c r="BY4254">
        <f t="shared" si="267"/>
        <v>1</v>
      </c>
    </row>
    <row r="4255" spans="1:77">
      <c r="A4255" s="15">
        <v>4250</v>
      </c>
      <c r="BP4255" s="27">
        <v>0.764561443203818</v>
      </c>
      <c r="BQ4255" s="27">
        <v>14281.7415312292</v>
      </c>
      <c r="BR4255" s="27">
        <v>1.30507129658957</v>
      </c>
      <c r="BS4255" s="27">
        <v>37861.6250974314</v>
      </c>
      <c r="BU4255">
        <f t="shared" si="264"/>
        <v>100402.474949343</v>
      </c>
      <c r="BV4255">
        <f t="shared" si="265"/>
        <v>157899.069391004</v>
      </c>
      <c r="BW4255" s="29">
        <v>4250</v>
      </c>
      <c r="BX4255">
        <f t="shared" si="266"/>
        <v>0</v>
      </c>
      <c r="BY4255">
        <f t="shared" si="267"/>
        <v>1</v>
      </c>
    </row>
    <row r="4256" spans="1:77">
      <c r="A4256" s="15">
        <v>4251</v>
      </c>
      <c r="BP4256" s="27">
        <v>0.831289122361687</v>
      </c>
      <c r="BQ4256" s="27">
        <v>13951.1505030131</v>
      </c>
      <c r="BR4256" s="27">
        <v>1.42842552737099</v>
      </c>
      <c r="BS4256" s="27">
        <v>37723.3720238977</v>
      </c>
      <c r="BU4256">
        <f t="shared" si="264"/>
        <v>110742.21785124</v>
      </c>
      <c r="BV4256">
        <f t="shared" si="265"/>
        <v>176540.457081751</v>
      </c>
      <c r="BW4256" s="29">
        <v>4251</v>
      </c>
      <c r="BX4256">
        <f t="shared" si="266"/>
        <v>0</v>
      </c>
      <c r="BY4256">
        <f t="shared" si="267"/>
        <v>1</v>
      </c>
    </row>
    <row r="4257" spans="1:77">
      <c r="A4257" s="15">
        <v>4252</v>
      </c>
      <c r="BP4257" s="27">
        <v>0.758557027793759</v>
      </c>
      <c r="BQ4257" s="27">
        <v>13011.7182832155</v>
      </c>
      <c r="BR4257" s="27">
        <v>1.29368064776254</v>
      </c>
      <c r="BS4257" s="27">
        <v>33552.8467995602</v>
      </c>
      <c r="BU4257">
        <f t="shared" si="264"/>
        <v>100771.835885848</v>
      </c>
      <c r="BV4257">
        <f t="shared" si="265"/>
        <v>160499.25036482</v>
      </c>
      <c r="BW4257" s="29">
        <v>4252</v>
      </c>
      <c r="BX4257">
        <f t="shared" si="266"/>
        <v>0</v>
      </c>
      <c r="BY4257">
        <f t="shared" si="267"/>
        <v>1</v>
      </c>
    </row>
    <row r="4258" spans="1:77">
      <c r="A4258" s="15">
        <v>4253</v>
      </c>
      <c r="BP4258" s="27">
        <v>0.801744666909072</v>
      </c>
      <c r="BQ4258" s="27">
        <v>15983.6910922711</v>
      </c>
      <c r="BR4258" s="27">
        <v>1.36783805967863</v>
      </c>
      <c r="BS4258" s="27">
        <v>41171.8556946383</v>
      </c>
      <c r="BU4258">
        <f t="shared" si="264"/>
        <v>104278.00894409</v>
      </c>
      <c r="BV4258">
        <f t="shared" si="265"/>
        <v>164003.853257157</v>
      </c>
      <c r="BW4258" s="29">
        <v>4253</v>
      </c>
      <c r="BX4258">
        <f t="shared" si="266"/>
        <v>0</v>
      </c>
      <c r="BY4258">
        <f t="shared" si="267"/>
        <v>1</v>
      </c>
    </row>
    <row r="4259" spans="1:77">
      <c r="A4259" s="15">
        <v>4254</v>
      </c>
      <c r="BP4259" s="27">
        <v>0.826081772505532</v>
      </c>
      <c r="BQ4259" s="27">
        <v>14876.7893146998</v>
      </c>
      <c r="BR4259" s="27">
        <v>1.42175019916712</v>
      </c>
      <c r="BS4259" s="27">
        <v>44010.383419259</v>
      </c>
      <c r="BU4259">
        <f t="shared" si="264"/>
        <v>109035.47656113</v>
      </c>
      <c r="BV4259">
        <f t="shared" si="265"/>
        <v>169252.14645581</v>
      </c>
      <c r="BW4259" s="29">
        <v>4254</v>
      </c>
      <c r="BX4259">
        <f t="shared" si="266"/>
        <v>0</v>
      </c>
      <c r="BY4259">
        <f t="shared" si="267"/>
        <v>1</v>
      </c>
    </row>
    <row r="4260" spans="1:77">
      <c r="A4260" s="15">
        <v>4255</v>
      </c>
      <c r="BP4260" s="27">
        <v>0.858972928383934</v>
      </c>
      <c r="BQ4260" s="27">
        <v>11537.337075612</v>
      </c>
      <c r="BR4260" s="27">
        <v>1.47469966512017</v>
      </c>
      <c r="BS4260" s="27">
        <v>33028.1984055844</v>
      </c>
      <c r="BU4260">
        <f t="shared" si="264"/>
        <v>117308.602181978</v>
      </c>
      <c r="BV4260">
        <f t="shared" si="265"/>
        <v>188176.751362441</v>
      </c>
      <c r="BW4260" s="29">
        <v>4255</v>
      </c>
      <c r="BX4260">
        <f t="shared" si="266"/>
        <v>0</v>
      </c>
      <c r="BY4260">
        <f t="shared" si="267"/>
        <v>1</v>
      </c>
    </row>
    <row r="4261" spans="1:77">
      <c r="A4261" s="15">
        <v>4256</v>
      </c>
      <c r="BP4261" s="27">
        <v>0.768439439011253</v>
      </c>
      <c r="BQ4261" s="27">
        <v>14708.6029109744</v>
      </c>
      <c r="BR4261" s="27">
        <v>1.32315462500587</v>
      </c>
      <c r="BS4261" s="27">
        <v>43365.3798238019</v>
      </c>
      <c r="BU4261">
        <f t="shared" si="264"/>
        <v>100557.312940713</v>
      </c>
      <c r="BV4261">
        <f t="shared" si="265"/>
        <v>155107.813927079</v>
      </c>
      <c r="BW4261" s="29">
        <v>4256</v>
      </c>
      <c r="BX4261">
        <f t="shared" si="266"/>
        <v>0</v>
      </c>
      <c r="BY4261">
        <f t="shared" si="267"/>
        <v>1</v>
      </c>
    </row>
    <row r="4262" spans="1:77">
      <c r="A4262" s="15">
        <v>4257</v>
      </c>
      <c r="BP4262" s="27">
        <v>0.805583629835603</v>
      </c>
      <c r="BQ4262" s="27">
        <v>10558.5049214278</v>
      </c>
      <c r="BR4262" s="27">
        <v>1.36164274697587</v>
      </c>
      <c r="BS4262" s="27">
        <v>31127.7017570852</v>
      </c>
      <c r="BU4262">
        <f t="shared" si="264"/>
        <v>110279.039553913</v>
      </c>
      <c r="BV4262">
        <f t="shared" si="265"/>
        <v>173118.710289296</v>
      </c>
      <c r="BW4262" s="29">
        <v>4257</v>
      </c>
      <c r="BX4262">
        <f t="shared" si="266"/>
        <v>0</v>
      </c>
      <c r="BY4262">
        <f t="shared" si="267"/>
        <v>1</v>
      </c>
    </row>
    <row r="4263" spans="1:77">
      <c r="A4263" s="15">
        <v>4258</v>
      </c>
      <c r="BP4263" s="27">
        <v>0.835556429249861</v>
      </c>
      <c r="BQ4263" s="27">
        <v>17168.0941079887</v>
      </c>
      <c r="BR4263" s="27">
        <v>1.44988628079193</v>
      </c>
      <c r="BS4263" s="27">
        <v>41392.5873804577</v>
      </c>
      <c r="BU4263">
        <f t="shared" si="264"/>
        <v>108165.370279491</v>
      </c>
      <c r="BV4263">
        <f t="shared" si="265"/>
        <v>176090.354738332</v>
      </c>
      <c r="BW4263" s="29">
        <v>4258</v>
      </c>
      <c r="BX4263">
        <f t="shared" si="266"/>
        <v>0</v>
      </c>
      <c r="BY4263">
        <f t="shared" si="267"/>
        <v>1</v>
      </c>
    </row>
    <row r="4264" spans="1:77">
      <c r="A4264" s="15">
        <v>4259</v>
      </c>
      <c r="BP4264" s="27">
        <v>0.794998460566474</v>
      </c>
      <c r="BQ4264" s="27">
        <v>13034.9743981906</v>
      </c>
      <c r="BR4264" s="27">
        <v>1.34739366192262</v>
      </c>
      <c r="BS4264" s="27">
        <v>35655.9723484125</v>
      </c>
      <c r="BU4264">
        <f t="shared" si="264"/>
        <v>106214.79468678</v>
      </c>
      <c r="BV4264">
        <f t="shared" si="265"/>
        <v>166453.07693998</v>
      </c>
      <c r="BW4264" s="29">
        <v>4259</v>
      </c>
      <c r="BX4264">
        <f t="shared" si="266"/>
        <v>0</v>
      </c>
      <c r="BY4264">
        <f t="shared" si="267"/>
        <v>1</v>
      </c>
    </row>
    <row r="4265" spans="1:77">
      <c r="A4265" s="15">
        <v>4260</v>
      </c>
      <c r="BP4265" s="27">
        <v>0.804005853972648</v>
      </c>
      <c r="BQ4265" s="27">
        <v>13878.7318602588</v>
      </c>
      <c r="BR4265" s="27">
        <v>1.38163496671726</v>
      </c>
      <c r="BS4265" s="27">
        <v>43837.1034183518</v>
      </c>
      <c r="BU4265">
        <f t="shared" si="264"/>
        <v>106722.146235638</v>
      </c>
      <c r="BV4265">
        <f t="shared" si="265"/>
        <v>163408.141589237</v>
      </c>
      <c r="BW4265" s="29">
        <v>4260</v>
      </c>
      <c r="BX4265">
        <f t="shared" si="266"/>
        <v>0</v>
      </c>
      <c r="BY4265">
        <f t="shared" si="267"/>
        <v>1</v>
      </c>
    </row>
    <row r="4266" spans="1:77">
      <c r="A4266" s="15">
        <v>4261</v>
      </c>
      <c r="BP4266" s="27">
        <v>0.828453335689188</v>
      </c>
      <c r="BQ4266" s="27">
        <v>13992.246621864</v>
      </c>
      <c r="BR4266" s="27">
        <v>1.43883692880093</v>
      </c>
      <c r="BS4266" s="27">
        <v>39227.4682554966</v>
      </c>
      <c r="BU4266">
        <f t="shared" si="264"/>
        <v>110275.753731514</v>
      </c>
      <c r="BV4266">
        <f t="shared" si="265"/>
        <v>176598.071064643</v>
      </c>
      <c r="BW4266" s="29">
        <v>4261</v>
      </c>
      <c r="BX4266">
        <f t="shared" si="266"/>
        <v>0</v>
      </c>
      <c r="BY4266">
        <f t="shared" si="267"/>
        <v>1</v>
      </c>
    </row>
    <row r="4267" spans="1:77">
      <c r="A4267" s="15">
        <v>4262</v>
      </c>
      <c r="BP4267" s="27">
        <v>0.802568256629173</v>
      </c>
      <c r="BQ4267" s="27">
        <v>12802.9950862216</v>
      </c>
      <c r="BR4267" s="27">
        <v>1.36479490889044</v>
      </c>
      <c r="BS4267" s="27">
        <v>39959.1877377667</v>
      </c>
      <c r="BU4267">
        <f t="shared" si="264"/>
        <v>107582.243408154</v>
      </c>
      <c r="BV4267">
        <f t="shared" si="265"/>
        <v>164760.048595799</v>
      </c>
      <c r="BW4267" s="29">
        <v>4262</v>
      </c>
      <c r="BX4267">
        <f t="shared" si="266"/>
        <v>0</v>
      </c>
      <c r="BY4267">
        <f t="shared" si="267"/>
        <v>1</v>
      </c>
    </row>
    <row r="4268" spans="1:77">
      <c r="A4268" s="15">
        <v>4263</v>
      </c>
      <c r="BP4268" s="27">
        <v>0.794064533052807</v>
      </c>
      <c r="BQ4268" s="27">
        <v>15972.7531654801</v>
      </c>
      <c r="BR4268" s="27">
        <v>1.35960121894665</v>
      </c>
      <c r="BS4268" s="27">
        <v>41358.0754370839</v>
      </c>
      <c r="BU4268">
        <f t="shared" si="264"/>
        <v>103136.926792441</v>
      </c>
      <c r="BV4268">
        <f t="shared" si="265"/>
        <v>162582.107404913</v>
      </c>
      <c r="BW4268" s="29">
        <v>4263</v>
      </c>
      <c r="BX4268">
        <f t="shared" si="266"/>
        <v>0</v>
      </c>
      <c r="BY4268">
        <f t="shared" si="267"/>
        <v>1</v>
      </c>
    </row>
    <row r="4269" spans="1:77">
      <c r="A4269" s="15">
        <v>4264</v>
      </c>
      <c r="BP4269" s="27">
        <v>0.79979116935258</v>
      </c>
      <c r="BQ4269" s="27">
        <v>11371.6589652844</v>
      </c>
      <c r="BR4269" s="27">
        <v>1.37014706306781</v>
      </c>
      <c r="BS4269" s="27">
        <v>36692.0881554802</v>
      </c>
      <c r="BU4269">
        <f t="shared" si="264"/>
        <v>108597.016437603</v>
      </c>
      <c r="BV4269">
        <f t="shared" si="265"/>
        <v>168829.971304691</v>
      </c>
      <c r="BW4269" s="29">
        <v>4264</v>
      </c>
      <c r="BX4269">
        <f t="shared" si="266"/>
        <v>0</v>
      </c>
      <c r="BY4269">
        <f t="shared" si="267"/>
        <v>1</v>
      </c>
    </row>
    <row r="4270" spans="1:77">
      <c r="A4270" s="15">
        <v>4265</v>
      </c>
      <c r="BP4270" s="27">
        <v>0.808781193661327</v>
      </c>
      <c r="BQ4270" s="27">
        <v>13788.7134801935</v>
      </c>
      <c r="BR4270" s="27">
        <v>1.36935590752155</v>
      </c>
      <c r="BS4270" s="27">
        <v>36386.6027577652</v>
      </c>
      <c r="BU4270">
        <f t="shared" si="264"/>
        <v>107528.465569005</v>
      </c>
      <c r="BV4270">
        <f t="shared" si="265"/>
        <v>169016.783370467</v>
      </c>
      <c r="BW4270" s="29">
        <v>4265</v>
      </c>
      <c r="BX4270">
        <f t="shared" si="266"/>
        <v>0</v>
      </c>
      <c r="BY4270">
        <f t="shared" si="267"/>
        <v>1</v>
      </c>
    </row>
    <row r="4271" spans="1:77">
      <c r="A4271" s="15">
        <v>4266</v>
      </c>
      <c r="BP4271" s="27">
        <v>0.791055428850547</v>
      </c>
      <c r="BQ4271" s="27">
        <v>11650.1857006316</v>
      </c>
      <c r="BR4271" s="27">
        <v>1.3251728559673</v>
      </c>
      <c r="BS4271" s="27">
        <v>32908.7063018242</v>
      </c>
      <c r="BU4271">
        <f t="shared" si="264"/>
        <v>107008.12862695</v>
      </c>
      <c r="BV4271">
        <f t="shared" si="265"/>
        <v>165867.222093271</v>
      </c>
      <c r="BW4271" s="29">
        <v>4266</v>
      </c>
      <c r="BX4271">
        <f t="shared" si="266"/>
        <v>0</v>
      </c>
      <c r="BY4271">
        <f t="shared" si="267"/>
        <v>1</v>
      </c>
    </row>
    <row r="4272" spans="1:77">
      <c r="A4272" s="15">
        <v>4267</v>
      </c>
      <c r="BP4272" s="27">
        <v>0.816068284467869</v>
      </c>
      <c r="BQ4272" s="27">
        <v>12045.4283089891</v>
      </c>
      <c r="BR4272" s="27">
        <v>1.39691884594456</v>
      </c>
      <c r="BS4272" s="27">
        <v>40023.9005444092</v>
      </c>
      <c r="BU4272">
        <f t="shared" si="264"/>
        <v>110364.814361191</v>
      </c>
      <c r="BV4272">
        <f t="shared" si="265"/>
        <v>169513.926347275</v>
      </c>
      <c r="BW4272" s="29">
        <v>4267</v>
      </c>
      <c r="BX4272">
        <f t="shared" si="266"/>
        <v>0</v>
      </c>
      <c r="BY4272">
        <f t="shared" si="267"/>
        <v>1</v>
      </c>
    </row>
    <row r="4273" spans="1:77">
      <c r="A4273" s="15">
        <v>4268</v>
      </c>
      <c r="BP4273" s="27">
        <v>0.815917557718295</v>
      </c>
      <c r="BQ4273" s="27">
        <v>13489.4731105877</v>
      </c>
      <c r="BR4273" s="27">
        <v>1.41932946204901</v>
      </c>
      <c r="BS4273" s="27">
        <v>36415.4341458214</v>
      </c>
      <c r="BU4273">
        <f t="shared" si="264"/>
        <v>108898.160547157</v>
      </c>
      <c r="BV4273">
        <f t="shared" si="265"/>
        <v>176483.98516153</v>
      </c>
      <c r="BW4273" s="29">
        <v>4268</v>
      </c>
      <c r="BX4273">
        <f t="shared" si="266"/>
        <v>0</v>
      </c>
      <c r="BY4273">
        <f t="shared" si="267"/>
        <v>1</v>
      </c>
    </row>
    <row r="4274" spans="1:77">
      <c r="A4274" s="15">
        <v>4269</v>
      </c>
      <c r="BP4274" s="27">
        <v>0.791392396090735</v>
      </c>
      <c r="BQ4274" s="27">
        <v>12066.5380939161</v>
      </c>
      <c r="BR4274" s="27">
        <v>1.36622595815102</v>
      </c>
      <c r="BS4274" s="27">
        <v>40498.6562387678</v>
      </c>
      <c r="BU4274">
        <f t="shared" si="264"/>
        <v>106642.321319694</v>
      </c>
      <c r="BV4274">
        <f t="shared" si="265"/>
        <v>164435.237483886</v>
      </c>
      <c r="BW4274" s="29">
        <v>4269</v>
      </c>
      <c r="BX4274">
        <f t="shared" si="266"/>
        <v>0</v>
      </c>
      <c r="BY4274">
        <f t="shared" si="267"/>
        <v>1</v>
      </c>
    </row>
    <row r="4275" spans="1:77">
      <c r="A4275" s="15">
        <v>4270</v>
      </c>
      <c r="BP4275" s="27">
        <v>0.768408949841511</v>
      </c>
      <c r="BQ4275" s="27">
        <v>12759.4702195912</v>
      </c>
      <c r="BR4275" s="27">
        <v>1.30191297182336</v>
      </c>
      <c r="BS4275" s="27">
        <v>35594.5513759255</v>
      </c>
      <c r="BU4275">
        <f t="shared" si="264"/>
        <v>102501.872256635</v>
      </c>
      <c r="BV4275">
        <f t="shared" si="265"/>
        <v>159692.394397579</v>
      </c>
      <c r="BW4275" s="29">
        <v>4270</v>
      </c>
      <c r="BX4275">
        <f t="shared" si="266"/>
        <v>0</v>
      </c>
      <c r="BY4275">
        <f t="shared" si="267"/>
        <v>1</v>
      </c>
    </row>
    <row r="4276" spans="1:77">
      <c r="A4276" s="15">
        <v>4271</v>
      </c>
      <c r="BP4276" s="27">
        <v>0.78690395538304</v>
      </c>
      <c r="BQ4276" s="27">
        <v>15868.0558623023</v>
      </c>
      <c r="BR4276" s="27">
        <v>1.36172789309785</v>
      </c>
      <c r="BS4276" s="27">
        <v>39537.1138313095</v>
      </c>
      <c r="BU4276">
        <f t="shared" si="264"/>
        <v>102167.537445154</v>
      </c>
      <c r="BV4276">
        <f t="shared" si="265"/>
        <v>164722.070133368</v>
      </c>
      <c r="BW4276" s="29">
        <v>4271</v>
      </c>
      <c r="BX4276">
        <f t="shared" si="266"/>
        <v>0</v>
      </c>
      <c r="BY4276">
        <f t="shared" si="267"/>
        <v>1</v>
      </c>
    </row>
    <row r="4277" spans="1:77">
      <c r="A4277" s="15">
        <v>4272</v>
      </c>
      <c r="BP4277" s="27">
        <v>0.805141564831478</v>
      </c>
      <c r="BQ4277" s="27">
        <v>15930.6236882193</v>
      </c>
      <c r="BR4277" s="27">
        <v>1.37023507273989</v>
      </c>
      <c r="BS4277" s="27">
        <v>43343.268083378</v>
      </c>
      <c r="BU4277">
        <f t="shared" si="264"/>
        <v>104840.611036502</v>
      </c>
      <c r="BV4277">
        <f t="shared" si="265"/>
        <v>162191.992827605</v>
      </c>
      <c r="BW4277" s="29">
        <v>4272</v>
      </c>
      <c r="BX4277">
        <f t="shared" si="266"/>
        <v>0</v>
      </c>
      <c r="BY4277">
        <f t="shared" si="267"/>
        <v>1</v>
      </c>
    </row>
    <row r="4278" spans="1:77">
      <c r="A4278" s="15">
        <v>4273</v>
      </c>
      <c r="BP4278" s="27">
        <v>0.757304995264558</v>
      </c>
      <c r="BQ4278" s="27">
        <v>16244.0522499926</v>
      </c>
      <c r="BR4278" s="27">
        <v>1.30358951512498</v>
      </c>
      <c r="BS4278" s="27">
        <v>45532.2845792515</v>
      </c>
      <c r="BU4278">
        <f t="shared" si="264"/>
        <v>97351.6970396911</v>
      </c>
      <c r="BV4278">
        <f t="shared" si="265"/>
        <v>150006.142689496</v>
      </c>
      <c r="BW4278" s="29">
        <v>4273</v>
      </c>
      <c r="BX4278">
        <f t="shared" si="266"/>
        <v>0</v>
      </c>
      <c r="BY4278">
        <f t="shared" si="267"/>
        <v>1</v>
      </c>
    </row>
    <row r="4279" spans="1:77">
      <c r="A4279" s="15">
        <v>4274</v>
      </c>
      <c r="BP4279" s="27">
        <v>0.801790789962047</v>
      </c>
      <c r="BQ4279" s="27">
        <v>13391.3656878457</v>
      </c>
      <c r="BR4279" s="27">
        <v>1.36611638724358</v>
      </c>
      <c r="BS4279" s="27">
        <v>36102.594901506</v>
      </c>
      <c r="BU4279">
        <f t="shared" si="264"/>
        <v>106877.252806461</v>
      </c>
      <c r="BV4279">
        <f t="shared" si="265"/>
        <v>168814.86318503</v>
      </c>
      <c r="BW4279" s="29">
        <v>4274</v>
      </c>
      <c r="BX4279">
        <f t="shared" si="266"/>
        <v>0</v>
      </c>
      <c r="BY4279">
        <f t="shared" si="267"/>
        <v>1</v>
      </c>
    </row>
    <row r="4280" spans="1:77">
      <c r="A4280" s="15">
        <v>4275</v>
      </c>
      <c r="BP4280" s="27">
        <v>0.801123724644638</v>
      </c>
      <c r="BQ4280" s="27">
        <v>13415.7293814845</v>
      </c>
      <c r="BR4280" s="27">
        <v>1.36071097923095</v>
      </c>
      <c r="BS4280" s="27">
        <v>35977.4913827071</v>
      </c>
      <c r="BU4280">
        <f t="shared" si="264"/>
        <v>106752.829315211</v>
      </c>
      <c r="BV4280">
        <f t="shared" si="265"/>
        <v>168129.155501935</v>
      </c>
      <c r="BW4280" s="29">
        <v>4275</v>
      </c>
      <c r="BX4280">
        <f t="shared" si="266"/>
        <v>0</v>
      </c>
      <c r="BY4280">
        <f t="shared" si="267"/>
        <v>1</v>
      </c>
    </row>
    <row r="4281" spans="1:77">
      <c r="A4281" s="15">
        <v>4276</v>
      </c>
      <c r="BP4281" s="27">
        <v>0.753964896025558</v>
      </c>
      <c r="BQ4281" s="27">
        <v>16870.2099322363</v>
      </c>
      <c r="BR4281" s="27">
        <v>1.25725097229343</v>
      </c>
      <c r="BS4281" s="27">
        <v>39580.9061324545</v>
      </c>
      <c r="BU4281">
        <f t="shared" si="264"/>
        <v>96224.5244715975</v>
      </c>
      <c r="BV4281">
        <f t="shared" si="265"/>
        <v>149006.73971156</v>
      </c>
      <c r="BW4281" s="29">
        <v>4276</v>
      </c>
      <c r="BX4281">
        <f t="shared" si="266"/>
        <v>0</v>
      </c>
      <c r="BY4281">
        <f t="shared" si="267"/>
        <v>1</v>
      </c>
    </row>
    <row r="4282" spans="1:77">
      <c r="A4282" s="15">
        <v>4277</v>
      </c>
      <c r="BP4282" s="27">
        <v>0.820593840524176</v>
      </c>
      <c r="BQ4282" s="27">
        <v>13848.7323523967</v>
      </c>
      <c r="BR4282" s="27">
        <v>1.40515369800241</v>
      </c>
      <c r="BS4282" s="27">
        <v>41504.4281615815</v>
      </c>
      <c r="BU4282">
        <f t="shared" si="264"/>
        <v>109240.34372623</v>
      </c>
      <c r="BV4282">
        <f t="shared" si="265"/>
        <v>169268.62653878</v>
      </c>
      <c r="BW4282" s="29">
        <v>4277</v>
      </c>
      <c r="BX4282">
        <f t="shared" si="266"/>
        <v>0</v>
      </c>
      <c r="BY4282">
        <f t="shared" si="267"/>
        <v>1</v>
      </c>
    </row>
    <row r="4283" spans="1:77">
      <c r="A4283" s="15">
        <v>4278</v>
      </c>
      <c r="BP4283" s="27">
        <v>0.766795677104406</v>
      </c>
      <c r="BQ4283" s="27">
        <v>14810.1362204948</v>
      </c>
      <c r="BR4283" s="27">
        <v>1.2990467397862</v>
      </c>
      <c r="BS4283" s="27">
        <v>43102.9804135512</v>
      </c>
      <c r="BU4283">
        <f t="shared" si="264"/>
        <v>100209.215345166</v>
      </c>
      <c r="BV4283">
        <f t="shared" si="265"/>
        <v>151754.030554379</v>
      </c>
      <c r="BW4283" s="29">
        <v>4278</v>
      </c>
      <c r="BX4283">
        <f t="shared" si="266"/>
        <v>0</v>
      </c>
      <c r="BY4283">
        <f t="shared" si="267"/>
        <v>1</v>
      </c>
    </row>
    <row r="4284" spans="1:77">
      <c r="A4284" s="15">
        <v>4279</v>
      </c>
      <c r="BP4284" s="27">
        <v>0.79507523433286</v>
      </c>
      <c r="BQ4284" s="27">
        <v>12218.6301400489</v>
      </c>
      <c r="BR4284" s="27">
        <v>1.34160503979722</v>
      </c>
      <c r="BS4284" s="27">
        <v>34140.7500009584</v>
      </c>
      <c r="BU4284">
        <f t="shared" si="264"/>
        <v>107042.65500988</v>
      </c>
      <c r="BV4284">
        <f t="shared" si="265"/>
        <v>167100.005968625</v>
      </c>
      <c r="BW4284" s="29">
        <v>4279</v>
      </c>
      <c r="BX4284">
        <f t="shared" si="266"/>
        <v>0</v>
      </c>
      <c r="BY4284">
        <f t="shared" si="267"/>
        <v>1</v>
      </c>
    </row>
    <row r="4285" spans="1:77">
      <c r="A4285" s="15">
        <v>4280</v>
      </c>
      <c r="BP4285" s="27">
        <v>0.869077434588114</v>
      </c>
      <c r="BQ4285" s="27">
        <v>15955.2586938535</v>
      </c>
      <c r="BR4285" s="27">
        <v>1.5166780042551</v>
      </c>
      <c r="BS4285" s="27">
        <v>39771.6029232421</v>
      </c>
      <c r="BU4285">
        <f t="shared" si="264"/>
        <v>114406.356494364</v>
      </c>
      <c r="BV4285">
        <f t="shared" si="265"/>
        <v>187730.097715022</v>
      </c>
      <c r="BW4285" s="29">
        <v>4280</v>
      </c>
      <c r="BX4285">
        <f t="shared" si="266"/>
        <v>0</v>
      </c>
      <c r="BY4285">
        <f t="shared" si="267"/>
        <v>1</v>
      </c>
    </row>
    <row r="4286" spans="1:77">
      <c r="A4286" s="15">
        <v>4281</v>
      </c>
      <c r="BP4286" s="27">
        <v>0.772761840475029</v>
      </c>
      <c r="BQ4286" s="27">
        <v>13336.1094993769</v>
      </c>
      <c r="BR4286" s="27">
        <v>1.33947318771222</v>
      </c>
      <c r="BS4286" s="27">
        <v>41684.348530574</v>
      </c>
      <c r="BU4286">
        <f t="shared" si="264"/>
        <v>102578.166571878</v>
      </c>
      <c r="BV4286">
        <f t="shared" si="265"/>
        <v>159236.629626259</v>
      </c>
      <c r="BW4286" s="29">
        <v>4281</v>
      </c>
      <c r="BX4286">
        <f t="shared" si="266"/>
        <v>0</v>
      </c>
      <c r="BY4286">
        <f t="shared" si="267"/>
        <v>1</v>
      </c>
    </row>
    <row r="4287" spans="1:77">
      <c r="A4287" s="15">
        <v>4282</v>
      </c>
      <c r="BP4287" s="27">
        <v>0.733065912297356</v>
      </c>
      <c r="BQ4287" s="27">
        <v>20977.2797542103</v>
      </c>
      <c r="BR4287" s="27">
        <v>1.28378196270095</v>
      </c>
      <c r="BS4287" s="27">
        <v>50741.2168450197</v>
      </c>
      <c r="BU4287">
        <f t="shared" si="264"/>
        <v>88982.6070903931</v>
      </c>
      <c r="BV4287">
        <f t="shared" si="265"/>
        <v>141826.077560122</v>
      </c>
      <c r="BW4287" s="29">
        <v>4282</v>
      </c>
      <c r="BX4287">
        <f t="shared" si="266"/>
        <v>0</v>
      </c>
      <c r="BY4287">
        <f t="shared" si="267"/>
        <v>1</v>
      </c>
    </row>
    <row r="4288" spans="1:77">
      <c r="A4288" s="15">
        <v>4283</v>
      </c>
      <c r="BP4288" s="27">
        <v>0.814203486045724</v>
      </c>
      <c r="BQ4288" s="27">
        <v>12445.3586189814</v>
      </c>
      <c r="BR4288" s="27">
        <v>1.418372279035</v>
      </c>
      <c r="BS4288" s="27">
        <v>33410.5353329204</v>
      </c>
      <c r="BU4288">
        <f t="shared" si="264"/>
        <v>109685.164287877</v>
      </c>
      <c r="BV4288">
        <f t="shared" si="265"/>
        <v>179345.30652233</v>
      </c>
      <c r="BW4288" s="29">
        <v>4283</v>
      </c>
      <c r="BX4288">
        <f t="shared" si="266"/>
        <v>0</v>
      </c>
      <c r="BY4288">
        <f t="shared" si="267"/>
        <v>1</v>
      </c>
    </row>
    <row r="4289" spans="1:77">
      <c r="A4289" s="15">
        <v>4284</v>
      </c>
      <c r="BP4289" s="27">
        <v>0.791594093224797</v>
      </c>
      <c r="BQ4289" s="27">
        <v>14560.0161205357</v>
      </c>
      <c r="BR4289" s="27">
        <v>1.33771789403861</v>
      </c>
      <c r="BS4289" s="27">
        <v>43597.3159603434</v>
      </c>
      <c r="BU4289">
        <f t="shared" si="264"/>
        <v>104179.097863184</v>
      </c>
      <c r="BV4289">
        <f t="shared" si="265"/>
        <v>157060.368145449</v>
      </c>
      <c r="BW4289" s="29">
        <v>4284</v>
      </c>
      <c r="BX4289">
        <f t="shared" si="266"/>
        <v>0</v>
      </c>
      <c r="BY4289">
        <f t="shared" si="267"/>
        <v>1</v>
      </c>
    </row>
    <row r="4290" spans="1:77">
      <c r="A4290" s="15">
        <v>4285</v>
      </c>
      <c r="BP4290" s="27">
        <v>0.797769272178141</v>
      </c>
      <c r="BQ4290" s="27">
        <v>12606.9036230535</v>
      </c>
      <c r="BR4290" s="27">
        <v>1.36710323491869</v>
      </c>
      <c r="BS4290" s="27">
        <v>36538.349754419</v>
      </c>
      <c r="BU4290">
        <f t="shared" si="264"/>
        <v>107058.487203668</v>
      </c>
      <c r="BV4290">
        <f t="shared" si="265"/>
        <v>168527.135483385</v>
      </c>
      <c r="BW4290" s="29">
        <v>4285</v>
      </c>
      <c r="BX4290">
        <f t="shared" si="266"/>
        <v>0</v>
      </c>
      <c r="BY4290">
        <f t="shared" si="267"/>
        <v>1</v>
      </c>
    </row>
    <row r="4291" spans="1:77">
      <c r="A4291" s="15">
        <v>4286</v>
      </c>
      <c r="BP4291" s="27">
        <v>0.807122639725776</v>
      </c>
      <c r="BQ4291" s="27">
        <v>12959.0242369196</v>
      </c>
      <c r="BR4291" s="27">
        <v>1.38950603620777</v>
      </c>
      <c r="BS4291" s="27">
        <v>43071.2132044912</v>
      </c>
      <c r="BU4291">
        <f t="shared" si="264"/>
        <v>108109.371721947</v>
      </c>
      <c r="BV4291">
        <f t="shared" si="265"/>
        <v>165354.692226674</v>
      </c>
      <c r="BW4291" s="29">
        <v>4286</v>
      </c>
      <c r="BX4291">
        <f t="shared" si="266"/>
        <v>0</v>
      </c>
      <c r="BY4291">
        <f t="shared" si="267"/>
        <v>1</v>
      </c>
    </row>
    <row r="4292" spans="1:77">
      <c r="A4292" s="15">
        <v>4287</v>
      </c>
      <c r="BP4292" s="27">
        <v>0.772629006193575</v>
      </c>
      <c r="BQ4292" s="27">
        <v>20660.8884587905</v>
      </c>
      <c r="BR4292" s="27">
        <v>1.31759996493177</v>
      </c>
      <c r="BS4292" s="27">
        <v>43172.5443505162</v>
      </c>
      <c r="BU4292">
        <f t="shared" si="264"/>
        <v>95233.4624702457</v>
      </c>
      <c r="BV4292">
        <f t="shared" si="265"/>
        <v>154467.45038925</v>
      </c>
      <c r="BW4292" s="29">
        <v>4287</v>
      </c>
      <c r="BX4292">
        <f t="shared" si="266"/>
        <v>0</v>
      </c>
      <c r="BY4292">
        <f t="shared" si="267"/>
        <v>1</v>
      </c>
    </row>
    <row r="4293" spans="1:77">
      <c r="A4293" s="15">
        <v>4288</v>
      </c>
      <c r="BP4293" s="27">
        <v>0.874968813670291</v>
      </c>
      <c r="BQ4293" s="27">
        <v>20128.3866295427</v>
      </c>
      <c r="BR4293" s="27">
        <v>1.51692388410954</v>
      </c>
      <c r="BS4293" s="27">
        <v>54138.2244771316</v>
      </c>
      <c r="BU4293">
        <f t="shared" si="264"/>
        <v>111116.935421001</v>
      </c>
      <c r="BV4293">
        <f t="shared" si="265"/>
        <v>173400.358139299</v>
      </c>
      <c r="BW4293" s="29">
        <v>4288</v>
      </c>
      <c r="BX4293">
        <f t="shared" si="266"/>
        <v>0</v>
      </c>
      <c r="BY4293">
        <f t="shared" si="267"/>
        <v>1</v>
      </c>
    </row>
    <row r="4294" spans="1:77">
      <c r="A4294" s="15">
        <v>4289</v>
      </c>
      <c r="BP4294" s="27">
        <v>0.776351025319141</v>
      </c>
      <c r="BQ4294" s="27">
        <v>13608.9339685168</v>
      </c>
      <c r="BR4294" s="27">
        <v>1.31079653568091</v>
      </c>
      <c r="BS4294" s="27">
        <v>36042.1861168315</v>
      </c>
      <c r="BU4294">
        <f t="shared" si="264"/>
        <v>102843.719829354</v>
      </c>
      <c r="BV4294">
        <f t="shared" si="265"/>
        <v>160577.294235305</v>
      </c>
      <c r="BW4294" s="29">
        <v>4289</v>
      </c>
      <c r="BX4294">
        <f t="shared" si="266"/>
        <v>0</v>
      </c>
      <c r="BY4294">
        <f t="shared" si="267"/>
        <v>1</v>
      </c>
    </row>
    <row r="4295" spans="1:77">
      <c r="A4295" s="15">
        <v>4290</v>
      </c>
      <c r="BP4295" s="27">
        <v>0.831555974076897</v>
      </c>
      <c r="BQ4295" s="27">
        <v>14781.5360778191</v>
      </c>
      <c r="BR4295" s="27">
        <v>1.45843920986056</v>
      </c>
      <c r="BS4295" s="27">
        <v>39440.4817118678</v>
      </c>
      <c r="BU4295">
        <f t="shared" ref="BU4295:BU4358" si="268">BP4295*$BV$1-BQ4295</f>
        <v>109951.860033715</v>
      </c>
      <c r="BV4295">
        <f t="shared" ref="BV4295:BV4358" si="269">BR4295*$BV$1-BS4295</f>
        <v>179325.399767216</v>
      </c>
      <c r="BW4295" s="29">
        <v>4290</v>
      </c>
      <c r="BX4295">
        <f t="shared" ref="BX4295:BX4358" si="270">IF(BU4295=MAX($BU4295:$BV4295),1,0)</f>
        <v>0</v>
      </c>
      <c r="BY4295">
        <f t="shared" ref="BY4295:BY4358" si="271">IF(BV4295=MAX($BU4295:$BV4295),1,0)</f>
        <v>1</v>
      </c>
    </row>
    <row r="4296" spans="1:77">
      <c r="A4296" s="15">
        <v>4291</v>
      </c>
      <c r="BP4296" s="27">
        <v>0.74848068225351</v>
      </c>
      <c r="BQ4296" s="27">
        <v>19322.4861339084</v>
      </c>
      <c r="BR4296" s="27">
        <v>1.24198368349126</v>
      </c>
      <c r="BS4296" s="27">
        <v>43312.0266069368</v>
      </c>
      <c r="BU4296">
        <f t="shared" si="268"/>
        <v>92949.6162041181</v>
      </c>
      <c r="BV4296">
        <f t="shared" si="269"/>
        <v>142985.525916752</v>
      </c>
      <c r="BW4296" s="29">
        <v>4291</v>
      </c>
      <c r="BX4296">
        <f t="shared" si="270"/>
        <v>0</v>
      </c>
      <c r="BY4296">
        <f t="shared" si="271"/>
        <v>1</v>
      </c>
    </row>
    <row r="4297" spans="1:77">
      <c r="A4297" s="15">
        <v>4292</v>
      </c>
      <c r="BP4297" s="27">
        <v>0.775613904893368</v>
      </c>
      <c r="BQ4297" s="27">
        <v>13424.6027260342</v>
      </c>
      <c r="BR4297" s="27">
        <v>1.31959447820518</v>
      </c>
      <c r="BS4297" s="27">
        <v>42456.4511887944</v>
      </c>
      <c r="BU4297">
        <f t="shared" si="268"/>
        <v>102917.483007971</v>
      </c>
      <c r="BV4297">
        <f t="shared" si="269"/>
        <v>155482.720541982</v>
      </c>
      <c r="BW4297" s="29">
        <v>4292</v>
      </c>
      <c r="BX4297">
        <f t="shared" si="270"/>
        <v>0</v>
      </c>
      <c r="BY4297">
        <f t="shared" si="271"/>
        <v>1</v>
      </c>
    </row>
    <row r="4298" spans="1:77">
      <c r="A4298" s="15">
        <v>4293</v>
      </c>
      <c r="BP4298" s="27">
        <v>0.841192002323364</v>
      </c>
      <c r="BQ4298" s="27">
        <v>13765.7087616774</v>
      </c>
      <c r="BR4298" s="27">
        <v>1.4764393598163</v>
      </c>
      <c r="BS4298" s="27">
        <v>37810.5972282225</v>
      </c>
      <c r="BU4298">
        <f t="shared" si="268"/>
        <v>112413.091586827</v>
      </c>
      <c r="BV4298">
        <f t="shared" si="269"/>
        <v>183655.306744222</v>
      </c>
      <c r="BW4298" s="29">
        <v>4293</v>
      </c>
      <c r="BX4298">
        <f t="shared" si="270"/>
        <v>0</v>
      </c>
      <c r="BY4298">
        <f t="shared" si="271"/>
        <v>1</v>
      </c>
    </row>
    <row r="4299" spans="1:77">
      <c r="A4299" s="15">
        <v>4294</v>
      </c>
      <c r="BP4299" s="27">
        <v>0.841119016540425</v>
      </c>
      <c r="BQ4299" s="27">
        <v>11749.6051489823</v>
      </c>
      <c r="BR4299" s="27">
        <v>1.43226729419891</v>
      </c>
      <c r="BS4299" s="27">
        <v>34424.334383815</v>
      </c>
      <c r="BU4299">
        <f t="shared" si="268"/>
        <v>114418.247332081</v>
      </c>
      <c r="BV4299">
        <f t="shared" si="269"/>
        <v>180415.759746022</v>
      </c>
      <c r="BW4299" s="29">
        <v>4294</v>
      </c>
      <c r="BX4299">
        <f t="shared" si="270"/>
        <v>0</v>
      </c>
      <c r="BY4299">
        <f t="shared" si="271"/>
        <v>1</v>
      </c>
    </row>
    <row r="4300" spans="1:77">
      <c r="A4300" s="15">
        <v>4295</v>
      </c>
      <c r="BP4300" s="27">
        <v>0.810225633104981</v>
      </c>
      <c r="BQ4300" s="27">
        <v>14339.8756995736</v>
      </c>
      <c r="BR4300" s="27">
        <v>1.38167951422129</v>
      </c>
      <c r="BS4300" s="27">
        <v>40057.7574648984</v>
      </c>
      <c r="BU4300">
        <f t="shared" si="268"/>
        <v>107193.969266174</v>
      </c>
      <c r="BV4300">
        <f t="shared" si="269"/>
        <v>167194.169668295</v>
      </c>
      <c r="BW4300" s="29">
        <v>4295</v>
      </c>
      <c r="BX4300">
        <f t="shared" si="270"/>
        <v>0</v>
      </c>
      <c r="BY4300">
        <f t="shared" si="271"/>
        <v>1</v>
      </c>
    </row>
    <row r="4301" spans="1:77">
      <c r="A4301" s="15">
        <v>4296</v>
      </c>
      <c r="BP4301" s="27">
        <v>0.799682005334062</v>
      </c>
      <c r="BQ4301" s="27">
        <v>14115.2588443453</v>
      </c>
      <c r="BR4301" s="27">
        <v>1.35410331343199</v>
      </c>
      <c r="BS4301" s="27">
        <v>45471.8284585979</v>
      </c>
      <c r="BU4301">
        <f t="shared" si="268"/>
        <v>105837.041955764</v>
      </c>
      <c r="BV4301">
        <f t="shared" si="269"/>
        <v>157643.6685562</v>
      </c>
      <c r="BW4301" s="29">
        <v>4296</v>
      </c>
      <c r="BX4301">
        <f t="shared" si="270"/>
        <v>0</v>
      </c>
      <c r="BY4301">
        <f t="shared" si="271"/>
        <v>1</v>
      </c>
    </row>
    <row r="4302" spans="1:77">
      <c r="A4302" s="15">
        <v>4297</v>
      </c>
      <c r="BP4302" s="27">
        <v>0.769504481980885</v>
      </c>
      <c r="BQ4302" s="27">
        <v>15174.4131450832</v>
      </c>
      <c r="BR4302" s="27">
        <v>1.33860479669125</v>
      </c>
      <c r="BS4302" s="27">
        <v>37124.2288171634</v>
      </c>
      <c r="BU4302">
        <f t="shared" si="268"/>
        <v>100251.25915205</v>
      </c>
      <c r="BV4302">
        <f t="shared" si="269"/>
        <v>163666.490686524</v>
      </c>
      <c r="BW4302" s="29">
        <v>4297</v>
      </c>
      <c r="BX4302">
        <f t="shared" si="270"/>
        <v>0</v>
      </c>
      <c r="BY4302">
        <f t="shared" si="271"/>
        <v>1</v>
      </c>
    </row>
    <row r="4303" spans="1:77">
      <c r="A4303" s="15">
        <v>4298</v>
      </c>
      <c r="BP4303" s="27">
        <v>0.8087935696593</v>
      </c>
      <c r="BQ4303" s="27">
        <v>16263.0309357511</v>
      </c>
      <c r="BR4303" s="27">
        <v>1.39161761009726</v>
      </c>
      <c r="BS4303" s="27">
        <v>38642.8928840182</v>
      </c>
      <c r="BU4303">
        <f t="shared" si="268"/>
        <v>105056.004513144</v>
      </c>
      <c r="BV4303">
        <f t="shared" si="269"/>
        <v>170099.74863057</v>
      </c>
      <c r="BW4303" s="29">
        <v>4298</v>
      </c>
      <c r="BX4303">
        <f t="shared" si="270"/>
        <v>0</v>
      </c>
      <c r="BY4303">
        <f t="shared" si="271"/>
        <v>1</v>
      </c>
    </row>
    <row r="4304" spans="1:77">
      <c r="A4304" s="15">
        <v>4299</v>
      </c>
      <c r="BP4304" s="27">
        <v>0.820338822866996</v>
      </c>
      <c r="BQ4304" s="27">
        <v>17933.8901713088</v>
      </c>
      <c r="BR4304" s="27">
        <v>1.42553950264374</v>
      </c>
      <c r="BS4304" s="27">
        <v>41819.9381055054</v>
      </c>
      <c r="BU4304">
        <f t="shared" si="268"/>
        <v>105116.933258741</v>
      </c>
      <c r="BV4304">
        <f t="shared" si="269"/>
        <v>172010.987291056</v>
      </c>
      <c r="BW4304" s="29">
        <v>4299</v>
      </c>
      <c r="BX4304">
        <f t="shared" si="270"/>
        <v>0</v>
      </c>
      <c r="BY4304">
        <f t="shared" si="271"/>
        <v>1</v>
      </c>
    </row>
    <row r="4305" spans="1:77">
      <c r="A4305" s="15">
        <v>4300</v>
      </c>
      <c r="BP4305" s="27">
        <v>0.73149803731786</v>
      </c>
      <c r="BQ4305" s="27">
        <v>17320.8810276197</v>
      </c>
      <c r="BR4305" s="27">
        <v>1.20855171772333</v>
      </c>
      <c r="BS4305" s="27">
        <v>46053.944921409</v>
      </c>
      <c r="BU4305">
        <f t="shared" si="268"/>
        <v>92403.8245700593</v>
      </c>
      <c r="BV4305">
        <f t="shared" si="269"/>
        <v>135228.812737091</v>
      </c>
      <c r="BW4305" s="29">
        <v>4300</v>
      </c>
      <c r="BX4305">
        <f t="shared" si="270"/>
        <v>0</v>
      </c>
      <c r="BY4305">
        <f t="shared" si="271"/>
        <v>1</v>
      </c>
    </row>
    <row r="4306" spans="1:77">
      <c r="A4306" s="15">
        <v>4301</v>
      </c>
      <c r="BP4306" s="27">
        <v>0.813056423144577</v>
      </c>
      <c r="BQ4306" s="27">
        <v>13619.1572738221</v>
      </c>
      <c r="BR4306" s="27">
        <v>1.40918064764849</v>
      </c>
      <c r="BS4306" s="27">
        <v>36864.0465109898</v>
      </c>
      <c r="BU4306">
        <f t="shared" si="268"/>
        <v>108339.306197864</v>
      </c>
      <c r="BV4306">
        <f t="shared" si="269"/>
        <v>174513.050636284</v>
      </c>
      <c r="BW4306" s="29">
        <v>4301</v>
      </c>
      <c r="BX4306">
        <f t="shared" si="270"/>
        <v>0</v>
      </c>
      <c r="BY4306">
        <f t="shared" si="271"/>
        <v>1</v>
      </c>
    </row>
    <row r="4307" spans="1:77">
      <c r="A4307" s="15">
        <v>4302</v>
      </c>
      <c r="BP4307" s="27">
        <v>0.829278965651683</v>
      </c>
      <c r="BQ4307" s="27">
        <v>17253.3458607861</v>
      </c>
      <c r="BR4307" s="27">
        <v>1.38300295932061</v>
      </c>
      <c r="BS4307" s="27">
        <v>45708.5246284704</v>
      </c>
      <c r="BU4307">
        <f t="shared" si="268"/>
        <v>107138.498986966</v>
      </c>
      <c r="BV4307">
        <f t="shared" si="269"/>
        <v>161741.919269622</v>
      </c>
      <c r="BW4307" s="29">
        <v>4302</v>
      </c>
      <c r="BX4307">
        <f t="shared" si="270"/>
        <v>0</v>
      </c>
      <c r="BY4307">
        <f t="shared" si="271"/>
        <v>1</v>
      </c>
    </row>
    <row r="4308" spans="1:77">
      <c r="A4308" s="15">
        <v>4303</v>
      </c>
      <c r="BP4308" s="27">
        <v>0.823108146986523</v>
      </c>
      <c r="BQ4308" s="27">
        <v>16831.4746784379</v>
      </c>
      <c r="BR4308" s="27">
        <v>1.41018067638642</v>
      </c>
      <c r="BS4308" s="27">
        <v>40135.4957271007</v>
      </c>
      <c r="BU4308">
        <f t="shared" si="268"/>
        <v>106634.747369541</v>
      </c>
      <c r="BV4308">
        <f t="shared" si="269"/>
        <v>171391.605730863</v>
      </c>
      <c r="BW4308" s="29">
        <v>4303</v>
      </c>
      <c r="BX4308">
        <f t="shared" si="270"/>
        <v>0</v>
      </c>
      <c r="BY4308">
        <f t="shared" si="271"/>
        <v>1</v>
      </c>
    </row>
    <row r="4309" spans="1:77">
      <c r="A4309" s="15">
        <v>4304</v>
      </c>
      <c r="BP4309" s="27">
        <v>0.76024818187355</v>
      </c>
      <c r="BQ4309" s="27">
        <v>17587.6707159789</v>
      </c>
      <c r="BR4309" s="27">
        <v>1.27565525049745</v>
      </c>
      <c r="BS4309" s="27">
        <v>39969.6976060703</v>
      </c>
      <c r="BU4309">
        <f t="shared" si="268"/>
        <v>96449.5565650537</v>
      </c>
      <c r="BV4309">
        <f t="shared" si="269"/>
        <v>151378.589968547</v>
      </c>
      <c r="BW4309" s="29">
        <v>4304</v>
      </c>
      <c r="BX4309">
        <f t="shared" si="270"/>
        <v>0</v>
      </c>
      <c r="BY4309">
        <f t="shared" si="271"/>
        <v>1</v>
      </c>
    </row>
    <row r="4310" spans="1:77">
      <c r="A4310" s="15">
        <v>4305</v>
      </c>
      <c r="BP4310" s="27">
        <v>0.797004165727281</v>
      </c>
      <c r="BQ4310" s="27">
        <v>14930.1453849913</v>
      </c>
      <c r="BR4310" s="27">
        <v>1.37369391534419</v>
      </c>
      <c r="BS4310" s="27">
        <v>41771.0876724694</v>
      </c>
      <c r="BU4310">
        <f t="shared" si="268"/>
        <v>104620.479474101</v>
      </c>
      <c r="BV4310">
        <f t="shared" si="269"/>
        <v>164282.999629159</v>
      </c>
      <c r="BW4310" s="29">
        <v>4305</v>
      </c>
      <c r="BX4310">
        <f t="shared" si="270"/>
        <v>0</v>
      </c>
      <c r="BY4310">
        <f t="shared" si="271"/>
        <v>1</v>
      </c>
    </row>
    <row r="4311" spans="1:77">
      <c r="A4311" s="15">
        <v>4306</v>
      </c>
      <c r="BP4311" s="27">
        <v>0.816551688378713</v>
      </c>
      <c r="BQ4311" s="27">
        <v>12852.1244185703</v>
      </c>
      <c r="BR4311" s="27">
        <v>1.40724252334113</v>
      </c>
      <c r="BS4311" s="27">
        <v>41952.6299273446</v>
      </c>
      <c r="BU4311">
        <f t="shared" si="268"/>
        <v>109630.628838237</v>
      </c>
      <c r="BV4311">
        <f t="shared" si="269"/>
        <v>169133.748573825</v>
      </c>
      <c r="BW4311" s="29">
        <v>4306</v>
      </c>
      <c r="BX4311">
        <f t="shared" si="270"/>
        <v>0</v>
      </c>
      <c r="BY4311">
        <f t="shared" si="271"/>
        <v>1</v>
      </c>
    </row>
    <row r="4312" spans="1:77">
      <c r="A4312" s="15">
        <v>4307</v>
      </c>
      <c r="BP4312" s="27">
        <v>0.829190954459564</v>
      </c>
      <c r="BQ4312" s="27">
        <v>14245.6933349778</v>
      </c>
      <c r="BR4312" s="27">
        <v>1.43432921969045</v>
      </c>
      <c r="BS4312" s="27">
        <v>44584.0886350817</v>
      </c>
      <c r="BU4312">
        <f t="shared" si="268"/>
        <v>110132.949833957</v>
      </c>
      <c r="BV4312">
        <f t="shared" si="269"/>
        <v>170565.294318486</v>
      </c>
      <c r="BW4312" s="29">
        <v>4307</v>
      </c>
      <c r="BX4312">
        <f t="shared" si="270"/>
        <v>0</v>
      </c>
      <c r="BY4312">
        <f t="shared" si="271"/>
        <v>1</v>
      </c>
    </row>
    <row r="4313" spans="1:77">
      <c r="A4313" s="15">
        <v>4308</v>
      </c>
      <c r="BP4313" s="27">
        <v>0.835352622362272</v>
      </c>
      <c r="BQ4313" s="27">
        <v>12021.9802357541</v>
      </c>
      <c r="BR4313" s="27">
        <v>1.41183063860275</v>
      </c>
      <c r="BS4313" s="27">
        <v>34598.7556325795</v>
      </c>
      <c r="BU4313">
        <f t="shared" si="268"/>
        <v>113280.913118587</v>
      </c>
      <c r="BV4313">
        <f t="shared" si="269"/>
        <v>177175.840157833</v>
      </c>
      <c r="BW4313" s="29">
        <v>4308</v>
      </c>
      <c r="BX4313">
        <f t="shared" si="270"/>
        <v>0</v>
      </c>
      <c r="BY4313">
        <f t="shared" si="271"/>
        <v>1</v>
      </c>
    </row>
    <row r="4314" spans="1:77">
      <c r="A4314" s="15">
        <v>4309</v>
      </c>
      <c r="BP4314" s="27">
        <v>0.788340354737855</v>
      </c>
      <c r="BQ4314" s="27">
        <v>14308.8228872951</v>
      </c>
      <c r="BR4314" s="27">
        <v>1.34531151186284</v>
      </c>
      <c r="BS4314" s="27">
        <v>43646.8184231912</v>
      </c>
      <c r="BU4314">
        <f t="shared" si="268"/>
        <v>103942.230323383</v>
      </c>
      <c r="BV4314">
        <f t="shared" si="269"/>
        <v>158149.908356234</v>
      </c>
      <c r="BW4314" s="29">
        <v>4309</v>
      </c>
      <c r="BX4314">
        <f t="shared" si="270"/>
        <v>0</v>
      </c>
      <c r="BY4314">
        <f t="shared" si="271"/>
        <v>1</v>
      </c>
    </row>
    <row r="4315" spans="1:77">
      <c r="A4315" s="15">
        <v>4310</v>
      </c>
      <c r="BP4315" s="27">
        <v>0.792392485529863</v>
      </c>
      <c r="BQ4315" s="27">
        <v>10096.5541365766</v>
      </c>
      <c r="BR4315" s="27">
        <v>1.36913690810026</v>
      </c>
      <c r="BS4315" s="27">
        <v>31364.7737327484</v>
      </c>
      <c r="BU4315">
        <f t="shared" si="268"/>
        <v>108762.318692903</v>
      </c>
      <c r="BV4315">
        <f t="shared" si="269"/>
        <v>174005.76248229</v>
      </c>
      <c r="BW4315" s="29">
        <v>4310</v>
      </c>
      <c r="BX4315">
        <f t="shared" si="270"/>
        <v>0</v>
      </c>
      <c r="BY4315">
        <f t="shared" si="271"/>
        <v>1</v>
      </c>
    </row>
    <row r="4316" spans="1:77">
      <c r="A4316" s="15">
        <v>4311</v>
      </c>
      <c r="BP4316" s="27">
        <v>0.805198223693184</v>
      </c>
      <c r="BQ4316" s="27">
        <v>14986.5056054125</v>
      </c>
      <c r="BR4316" s="27">
        <v>1.38465883549866</v>
      </c>
      <c r="BS4316" s="27">
        <v>37862.3555007194</v>
      </c>
      <c r="BU4316">
        <f t="shared" si="268"/>
        <v>105793.227948565</v>
      </c>
      <c r="BV4316">
        <f t="shared" si="269"/>
        <v>169836.46982408</v>
      </c>
      <c r="BW4316" s="29">
        <v>4311</v>
      </c>
      <c r="BX4316">
        <f t="shared" si="270"/>
        <v>0</v>
      </c>
      <c r="BY4316">
        <f t="shared" si="271"/>
        <v>1</v>
      </c>
    </row>
    <row r="4317" spans="1:77">
      <c r="A4317" s="15">
        <v>4312</v>
      </c>
      <c r="BP4317" s="27">
        <v>0.814124909835872</v>
      </c>
      <c r="BQ4317" s="27">
        <v>13168.734538223</v>
      </c>
      <c r="BR4317" s="27">
        <v>1.38544664011552</v>
      </c>
      <c r="BS4317" s="27">
        <v>35066.2095804818</v>
      </c>
      <c r="BU4317">
        <f t="shared" si="268"/>
        <v>108950.001937158</v>
      </c>
      <c r="BV4317">
        <f t="shared" si="269"/>
        <v>172750.786436847</v>
      </c>
      <c r="BW4317" s="29">
        <v>4312</v>
      </c>
      <c r="BX4317">
        <f t="shared" si="270"/>
        <v>0</v>
      </c>
      <c r="BY4317">
        <f t="shared" si="271"/>
        <v>1</v>
      </c>
    </row>
    <row r="4318" spans="1:77">
      <c r="A4318" s="15">
        <v>4313</v>
      </c>
      <c r="BP4318" s="27">
        <v>0.805880758478655</v>
      </c>
      <c r="BQ4318" s="27">
        <v>20255.5892758001</v>
      </c>
      <c r="BR4318" s="27">
        <v>1.40015160408442</v>
      </c>
      <c r="BS4318" s="27">
        <v>47177.8936056965</v>
      </c>
      <c r="BU4318">
        <f t="shared" si="268"/>
        <v>100626.524495998</v>
      </c>
      <c r="BV4318">
        <f t="shared" si="269"/>
        <v>162844.847006966</v>
      </c>
      <c r="BW4318" s="29">
        <v>4313</v>
      </c>
      <c r="BX4318">
        <f t="shared" si="270"/>
        <v>0</v>
      </c>
      <c r="BY4318">
        <f t="shared" si="271"/>
        <v>1</v>
      </c>
    </row>
    <row r="4319" spans="1:77">
      <c r="A4319" s="15">
        <v>4314</v>
      </c>
      <c r="BP4319" s="27">
        <v>0.729861145149499</v>
      </c>
      <c r="BQ4319" s="27">
        <v>12835.3726786447</v>
      </c>
      <c r="BR4319" s="27">
        <v>1.22895309670525</v>
      </c>
      <c r="BS4319" s="27">
        <v>34067.5594503416</v>
      </c>
      <c r="BU4319">
        <f t="shared" si="268"/>
        <v>96643.7990937802</v>
      </c>
      <c r="BV4319">
        <f t="shared" si="269"/>
        <v>150275.405055446</v>
      </c>
      <c r="BW4319" s="29">
        <v>4314</v>
      </c>
      <c r="BX4319">
        <f t="shared" si="270"/>
        <v>0</v>
      </c>
      <c r="BY4319">
        <f t="shared" si="271"/>
        <v>1</v>
      </c>
    </row>
    <row r="4320" spans="1:77">
      <c r="A4320" s="15">
        <v>4315</v>
      </c>
      <c r="BP4320" s="27">
        <v>0.837681493356174</v>
      </c>
      <c r="BQ4320" s="27">
        <v>12694.3411579104</v>
      </c>
      <c r="BR4320" s="27">
        <v>1.43692907788042</v>
      </c>
      <c r="BS4320" s="27">
        <v>38876.1845635498</v>
      </c>
      <c r="BU4320">
        <f t="shared" si="268"/>
        <v>112957.882845516</v>
      </c>
      <c r="BV4320">
        <f t="shared" si="269"/>
        <v>176663.177118513</v>
      </c>
      <c r="BW4320" s="29">
        <v>4315</v>
      </c>
      <c r="BX4320">
        <f t="shared" si="270"/>
        <v>0</v>
      </c>
      <c r="BY4320">
        <f t="shared" si="271"/>
        <v>1</v>
      </c>
    </row>
    <row r="4321" spans="1:77">
      <c r="A4321" s="15">
        <v>4316</v>
      </c>
      <c r="BP4321" s="27">
        <v>0.793278567530068</v>
      </c>
      <c r="BQ4321" s="27">
        <v>14530.7490894038</v>
      </c>
      <c r="BR4321" s="27">
        <v>1.34971617405174</v>
      </c>
      <c r="BS4321" s="27">
        <v>36660.0697448113</v>
      </c>
      <c r="BU4321">
        <f t="shared" si="268"/>
        <v>104461.036040106</v>
      </c>
      <c r="BV4321">
        <f t="shared" si="269"/>
        <v>165797.35636295</v>
      </c>
      <c r="BW4321" s="29">
        <v>4316</v>
      </c>
      <c r="BX4321">
        <f t="shared" si="270"/>
        <v>0</v>
      </c>
      <c r="BY4321">
        <f t="shared" si="271"/>
        <v>1</v>
      </c>
    </row>
    <row r="4322" spans="1:77">
      <c r="A4322" s="15">
        <v>4317</v>
      </c>
      <c r="BP4322" s="27">
        <v>0.809065902242025</v>
      </c>
      <c r="BQ4322" s="27">
        <v>13124.7095098045</v>
      </c>
      <c r="BR4322" s="27">
        <v>1.37907347148811</v>
      </c>
      <c r="BS4322" s="27">
        <v>41252.7739766397</v>
      </c>
      <c r="BU4322">
        <f t="shared" si="268"/>
        <v>108235.175826499</v>
      </c>
      <c r="BV4322">
        <f t="shared" si="269"/>
        <v>165608.246746577</v>
      </c>
      <c r="BW4322" s="29">
        <v>4317</v>
      </c>
      <c r="BX4322">
        <f t="shared" si="270"/>
        <v>0</v>
      </c>
      <c r="BY4322">
        <f t="shared" si="271"/>
        <v>1</v>
      </c>
    </row>
    <row r="4323" spans="1:77">
      <c r="A4323" s="15">
        <v>4318</v>
      </c>
      <c r="BP4323" s="27">
        <v>0.810244809484803</v>
      </c>
      <c r="BQ4323" s="27">
        <v>14186.4813304314</v>
      </c>
      <c r="BR4323" s="27">
        <v>1.38910551158016</v>
      </c>
      <c r="BS4323" s="27">
        <v>37366.3670465827</v>
      </c>
      <c r="BU4323">
        <f t="shared" si="268"/>
        <v>107350.240092289</v>
      </c>
      <c r="BV4323">
        <f t="shared" si="269"/>
        <v>170999.459690441</v>
      </c>
      <c r="BW4323" s="29">
        <v>4318</v>
      </c>
      <c r="BX4323">
        <f t="shared" si="270"/>
        <v>0</v>
      </c>
      <c r="BY4323">
        <f t="shared" si="271"/>
        <v>1</v>
      </c>
    </row>
    <row r="4324" spans="1:77">
      <c r="A4324" s="15">
        <v>4319</v>
      </c>
      <c r="BP4324" s="27">
        <v>0.819953897759021</v>
      </c>
      <c r="BQ4324" s="27">
        <v>20133.0467562277</v>
      </c>
      <c r="BR4324" s="27">
        <v>1.42915402296492</v>
      </c>
      <c r="BS4324" s="27">
        <v>49889.9680983306</v>
      </c>
      <c r="BU4324">
        <f t="shared" si="268"/>
        <v>102860.037907625</v>
      </c>
      <c r="BV4324">
        <f t="shared" si="269"/>
        <v>164483.135346408</v>
      </c>
      <c r="BW4324" s="29">
        <v>4319</v>
      </c>
      <c r="BX4324">
        <f t="shared" si="270"/>
        <v>0</v>
      </c>
      <c r="BY4324">
        <f t="shared" si="271"/>
        <v>1</v>
      </c>
    </row>
    <row r="4325" spans="1:77">
      <c r="A4325" s="15">
        <v>4320</v>
      </c>
      <c r="BP4325" s="27">
        <v>0.827377864791551</v>
      </c>
      <c r="BQ4325" s="27">
        <v>14835.1328252985</v>
      </c>
      <c r="BR4325" s="27">
        <v>1.42407766811505</v>
      </c>
      <c r="BS4325" s="27">
        <v>44651.4544159888</v>
      </c>
      <c r="BU4325">
        <f t="shared" si="268"/>
        <v>109271.546893434</v>
      </c>
      <c r="BV4325">
        <f t="shared" si="269"/>
        <v>168960.195801269</v>
      </c>
      <c r="BW4325" s="29">
        <v>4320</v>
      </c>
      <c r="BX4325">
        <f t="shared" si="270"/>
        <v>0</v>
      </c>
      <c r="BY4325">
        <f t="shared" si="271"/>
        <v>1</v>
      </c>
    </row>
    <row r="4326" spans="1:77">
      <c r="A4326" s="15">
        <v>4321</v>
      </c>
      <c r="BP4326" s="27">
        <v>0.83661476467574</v>
      </c>
      <c r="BQ4326" s="27">
        <v>11094.990826921</v>
      </c>
      <c r="BR4326" s="27">
        <v>1.43169421272371</v>
      </c>
      <c r="BS4326" s="27">
        <v>39256.9942749628</v>
      </c>
      <c r="BU4326">
        <f t="shared" si="268"/>
        <v>114397.22387444</v>
      </c>
      <c r="BV4326">
        <f t="shared" si="269"/>
        <v>175497.137633594</v>
      </c>
      <c r="BW4326" s="29">
        <v>4321</v>
      </c>
      <c r="BX4326">
        <f t="shared" si="270"/>
        <v>0</v>
      </c>
      <c r="BY4326">
        <f t="shared" si="271"/>
        <v>1</v>
      </c>
    </row>
    <row r="4327" spans="1:77">
      <c r="A4327" s="15">
        <v>4322</v>
      </c>
      <c r="BP4327" s="27">
        <v>0.808263030352974</v>
      </c>
      <c r="BQ4327" s="27">
        <v>14675.3723229857</v>
      </c>
      <c r="BR4327" s="27">
        <v>1.40954210768557</v>
      </c>
      <c r="BS4327" s="27">
        <v>39100.9821151501</v>
      </c>
      <c r="BU4327">
        <f t="shared" si="268"/>
        <v>106564.08222996</v>
      </c>
      <c r="BV4327">
        <f t="shared" si="269"/>
        <v>172330.334037685</v>
      </c>
      <c r="BW4327" s="29">
        <v>4322</v>
      </c>
      <c r="BX4327">
        <f t="shared" si="270"/>
        <v>0</v>
      </c>
      <c r="BY4327">
        <f t="shared" si="271"/>
        <v>1</v>
      </c>
    </row>
    <row r="4328" spans="1:77">
      <c r="A4328" s="15">
        <v>4323</v>
      </c>
      <c r="BP4328" s="27">
        <v>0.713830956822251</v>
      </c>
      <c r="BQ4328" s="27">
        <v>15681.9086164988</v>
      </c>
      <c r="BR4328" s="27">
        <v>1.21811075789213</v>
      </c>
      <c r="BS4328" s="27">
        <v>43300.0213136545</v>
      </c>
      <c r="BU4328">
        <f t="shared" si="268"/>
        <v>91392.7349068388</v>
      </c>
      <c r="BV4328">
        <f t="shared" si="269"/>
        <v>139416.592370165</v>
      </c>
      <c r="BW4328" s="29">
        <v>4323</v>
      </c>
      <c r="BX4328">
        <f t="shared" si="270"/>
        <v>0</v>
      </c>
      <c r="BY4328">
        <f t="shared" si="271"/>
        <v>1</v>
      </c>
    </row>
    <row r="4329" spans="1:77">
      <c r="A4329" s="15">
        <v>4324</v>
      </c>
      <c r="BP4329" s="27">
        <v>0.812601821225058</v>
      </c>
      <c r="BQ4329" s="27">
        <v>14643.6521337256</v>
      </c>
      <c r="BR4329" s="27">
        <v>1.38158136244057</v>
      </c>
      <c r="BS4329" s="27">
        <v>44968.3255316561</v>
      </c>
      <c r="BU4329">
        <f t="shared" si="268"/>
        <v>107246.621050033</v>
      </c>
      <c r="BV4329">
        <f t="shared" si="269"/>
        <v>162268.87883443</v>
      </c>
      <c r="BW4329" s="29">
        <v>4324</v>
      </c>
      <c r="BX4329">
        <f t="shared" si="270"/>
        <v>0</v>
      </c>
      <c r="BY4329">
        <f t="shared" si="271"/>
        <v>1</v>
      </c>
    </row>
    <row r="4330" spans="1:77">
      <c r="A4330" s="15">
        <v>4325</v>
      </c>
      <c r="BP4330" s="27">
        <v>0.744921136361589</v>
      </c>
      <c r="BQ4330" s="27">
        <v>14572.5068952046</v>
      </c>
      <c r="BR4330" s="27">
        <v>1.24849500472622</v>
      </c>
      <c r="BS4330" s="27">
        <v>35654.1194759967</v>
      </c>
      <c r="BU4330">
        <f t="shared" si="268"/>
        <v>97165.6635590338</v>
      </c>
      <c r="BV4330">
        <f t="shared" si="269"/>
        <v>151620.131232937</v>
      </c>
      <c r="BW4330" s="29">
        <v>4325</v>
      </c>
      <c r="BX4330">
        <f t="shared" si="270"/>
        <v>0</v>
      </c>
      <c r="BY4330">
        <f t="shared" si="271"/>
        <v>1</v>
      </c>
    </row>
    <row r="4331" spans="1:77">
      <c r="A4331" s="15">
        <v>4326</v>
      </c>
      <c r="BP4331" s="27">
        <v>0.812274945860278</v>
      </c>
      <c r="BQ4331" s="27">
        <v>11854.8205804221</v>
      </c>
      <c r="BR4331" s="27">
        <v>1.39644967048809</v>
      </c>
      <c r="BS4331" s="27">
        <v>34500.7904923591</v>
      </c>
      <c r="BU4331">
        <f t="shared" si="268"/>
        <v>109986.42129862</v>
      </c>
      <c r="BV4331">
        <f t="shared" si="269"/>
        <v>174966.660080854</v>
      </c>
      <c r="BW4331" s="29">
        <v>4326</v>
      </c>
      <c r="BX4331">
        <f t="shared" si="270"/>
        <v>0</v>
      </c>
      <c r="BY4331">
        <f t="shared" si="271"/>
        <v>1</v>
      </c>
    </row>
    <row r="4332" spans="1:77">
      <c r="A4332" s="15">
        <v>4327</v>
      </c>
      <c r="BP4332" s="27">
        <v>0.835930175073151</v>
      </c>
      <c r="BQ4332" s="27">
        <v>13371.9511982476</v>
      </c>
      <c r="BR4332" s="27">
        <v>1.45194463480683</v>
      </c>
      <c r="BS4332" s="27">
        <v>41273.241981006</v>
      </c>
      <c r="BU4332">
        <f t="shared" si="268"/>
        <v>112017.575062725</v>
      </c>
      <c r="BV4332">
        <f t="shared" si="269"/>
        <v>176518.453240019</v>
      </c>
      <c r="BW4332" s="29">
        <v>4327</v>
      </c>
      <c r="BX4332">
        <f t="shared" si="270"/>
        <v>0</v>
      </c>
      <c r="BY4332">
        <f t="shared" si="271"/>
        <v>1</v>
      </c>
    </row>
    <row r="4333" spans="1:77">
      <c r="A4333" s="15">
        <v>4328</v>
      </c>
      <c r="BP4333" s="27">
        <v>0.805640455716402</v>
      </c>
      <c r="BQ4333" s="27">
        <v>11693.9484777038</v>
      </c>
      <c r="BR4333" s="27">
        <v>1.37154108977652</v>
      </c>
      <c r="BS4333" s="27">
        <v>32552.025775424</v>
      </c>
      <c r="BU4333">
        <f t="shared" si="268"/>
        <v>109152.119879756</v>
      </c>
      <c r="BV4333">
        <f t="shared" si="269"/>
        <v>173179.137691054</v>
      </c>
      <c r="BW4333" s="29">
        <v>4328</v>
      </c>
      <c r="BX4333">
        <f t="shared" si="270"/>
        <v>0</v>
      </c>
      <c r="BY4333">
        <f t="shared" si="271"/>
        <v>1</v>
      </c>
    </row>
    <row r="4334" spans="1:77">
      <c r="A4334" s="15">
        <v>4329</v>
      </c>
      <c r="BP4334" s="27">
        <v>0.784110429848886</v>
      </c>
      <c r="BQ4334" s="27">
        <v>12757.6079442408</v>
      </c>
      <c r="BR4334" s="27">
        <v>1.35738644636689</v>
      </c>
      <c r="BS4334" s="27">
        <v>40926.1068893623</v>
      </c>
      <c r="BU4334">
        <f t="shared" si="268"/>
        <v>104858.956533092</v>
      </c>
      <c r="BV4334">
        <f t="shared" si="269"/>
        <v>162681.860065671</v>
      </c>
      <c r="BW4334" s="29">
        <v>4329</v>
      </c>
      <c r="BX4334">
        <f t="shared" si="270"/>
        <v>0</v>
      </c>
      <c r="BY4334">
        <f t="shared" si="271"/>
        <v>1</v>
      </c>
    </row>
    <row r="4335" spans="1:77">
      <c r="A4335" s="15">
        <v>4330</v>
      </c>
      <c r="BP4335" s="27">
        <v>0.851284030022084</v>
      </c>
      <c r="BQ4335" s="27">
        <v>12054.7831649614</v>
      </c>
      <c r="BR4335" s="27">
        <v>1.46956688666859</v>
      </c>
      <c r="BS4335" s="27">
        <v>41401.7662894318</v>
      </c>
      <c r="BU4335">
        <f t="shared" si="268"/>
        <v>115637.821338351</v>
      </c>
      <c r="BV4335">
        <f t="shared" si="269"/>
        <v>179033.266710857</v>
      </c>
      <c r="BW4335" s="29">
        <v>4330</v>
      </c>
      <c r="BX4335">
        <f t="shared" si="270"/>
        <v>0</v>
      </c>
      <c r="BY4335">
        <f t="shared" si="271"/>
        <v>1</v>
      </c>
    </row>
    <row r="4336" spans="1:77">
      <c r="A4336" s="15">
        <v>4331</v>
      </c>
      <c r="BP4336" s="27">
        <v>0.798604594960938</v>
      </c>
      <c r="BQ4336" s="27">
        <v>14623.801554419</v>
      </c>
      <c r="BR4336" s="27">
        <v>1.35270265746198</v>
      </c>
      <c r="BS4336" s="27">
        <v>43980.95684895</v>
      </c>
      <c r="BU4336">
        <f t="shared" si="268"/>
        <v>105166.887689722</v>
      </c>
      <c r="BV4336">
        <f t="shared" si="269"/>
        <v>158924.441770348</v>
      </c>
      <c r="BW4336" s="29">
        <v>4331</v>
      </c>
      <c r="BX4336">
        <f t="shared" si="270"/>
        <v>0</v>
      </c>
      <c r="BY4336">
        <f t="shared" si="271"/>
        <v>1</v>
      </c>
    </row>
    <row r="4337" spans="1:77">
      <c r="A4337" s="15">
        <v>4332</v>
      </c>
      <c r="BP4337" s="27">
        <v>0.819347923863594</v>
      </c>
      <c r="BQ4337" s="27">
        <v>16774.0818084355</v>
      </c>
      <c r="BR4337" s="27">
        <v>1.40831977848893</v>
      </c>
      <c r="BS4337" s="27">
        <v>41431.1249307184</v>
      </c>
      <c r="BU4337">
        <f t="shared" si="268"/>
        <v>106128.106771104</v>
      </c>
      <c r="BV4337">
        <f t="shared" si="269"/>
        <v>169816.841842621</v>
      </c>
      <c r="BW4337" s="29">
        <v>4332</v>
      </c>
      <c r="BX4337">
        <f t="shared" si="270"/>
        <v>0</v>
      </c>
      <c r="BY4337">
        <f t="shared" si="271"/>
        <v>1</v>
      </c>
    </row>
    <row r="4338" spans="1:77">
      <c r="A4338" s="15">
        <v>4333</v>
      </c>
      <c r="BP4338" s="27">
        <v>0.810334524798576</v>
      </c>
      <c r="BQ4338" s="27">
        <v>11369.819922445</v>
      </c>
      <c r="BR4338" s="27">
        <v>1.37123566193735</v>
      </c>
      <c r="BS4338" s="27">
        <v>33564.1332158278</v>
      </c>
      <c r="BU4338">
        <f t="shared" si="268"/>
        <v>110180.358797341</v>
      </c>
      <c r="BV4338">
        <f t="shared" si="269"/>
        <v>172121.216074774</v>
      </c>
      <c r="BW4338" s="29">
        <v>4333</v>
      </c>
      <c r="BX4338">
        <f t="shared" si="270"/>
        <v>0</v>
      </c>
      <c r="BY4338">
        <f t="shared" si="271"/>
        <v>1</v>
      </c>
    </row>
    <row r="4339" spans="1:77">
      <c r="A4339" s="15">
        <v>4334</v>
      </c>
      <c r="BP4339" s="27">
        <v>0.820190346159282</v>
      </c>
      <c r="BQ4339" s="27">
        <v>20875.1324779884</v>
      </c>
      <c r="BR4339" s="27">
        <v>1.39366907554699</v>
      </c>
      <c r="BS4339" s="27">
        <v>43241.3117638371</v>
      </c>
      <c r="BU4339">
        <f t="shared" si="268"/>
        <v>102153.419445904</v>
      </c>
      <c r="BV4339">
        <f t="shared" si="269"/>
        <v>165809.049568211</v>
      </c>
      <c r="BW4339" s="29">
        <v>4334</v>
      </c>
      <c r="BX4339">
        <f t="shared" si="270"/>
        <v>0</v>
      </c>
      <c r="BY4339">
        <f t="shared" si="271"/>
        <v>1</v>
      </c>
    </row>
    <row r="4340" spans="1:77">
      <c r="A4340" s="15">
        <v>4335</v>
      </c>
      <c r="BP4340" s="27">
        <v>0.828113309636693</v>
      </c>
      <c r="BQ4340" s="27">
        <v>14588.6764462588</v>
      </c>
      <c r="BR4340" s="27">
        <v>1.44729844661646</v>
      </c>
      <c r="BS4340" s="27">
        <v>38349.5449974337</v>
      </c>
      <c r="BU4340">
        <f t="shared" si="268"/>
        <v>109628.319999245</v>
      </c>
      <c r="BV4340">
        <f t="shared" si="269"/>
        <v>178745.221995036</v>
      </c>
      <c r="BW4340" s="29">
        <v>4335</v>
      </c>
      <c r="BX4340">
        <f t="shared" si="270"/>
        <v>0</v>
      </c>
      <c r="BY4340">
        <f t="shared" si="271"/>
        <v>1</v>
      </c>
    </row>
    <row r="4341" spans="1:77">
      <c r="A4341" s="15">
        <v>4336</v>
      </c>
      <c r="BP4341" s="27">
        <v>0.79027822105105</v>
      </c>
      <c r="BQ4341" s="27">
        <v>12064.4754175104</v>
      </c>
      <c r="BR4341" s="27">
        <v>1.35227394162715</v>
      </c>
      <c r="BS4341" s="27">
        <v>33287.3888520706</v>
      </c>
      <c r="BU4341">
        <f t="shared" si="268"/>
        <v>106477.257740147</v>
      </c>
      <c r="BV4341">
        <f t="shared" si="269"/>
        <v>169553.702392001</v>
      </c>
      <c r="BW4341" s="29">
        <v>4336</v>
      </c>
      <c r="BX4341">
        <f t="shared" si="270"/>
        <v>0</v>
      </c>
      <c r="BY4341">
        <f t="shared" si="271"/>
        <v>1</v>
      </c>
    </row>
    <row r="4342" spans="1:77">
      <c r="A4342" s="15">
        <v>4337</v>
      </c>
      <c r="BP4342" s="27">
        <v>0.848454548641753</v>
      </c>
      <c r="BQ4342" s="27">
        <v>12411.6547622313</v>
      </c>
      <c r="BR4342" s="27">
        <v>1.45178019385895</v>
      </c>
      <c r="BS4342" s="27">
        <v>34360.1270790451</v>
      </c>
      <c r="BU4342">
        <f t="shared" si="268"/>
        <v>114856.527534032</v>
      </c>
      <c r="BV4342">
        <f t="shared" si="269"/>
        <v>183406.901999797</v>
      </c>
      <c r="BW4342" s="29">
        <v>4337</v>
      </c>
      <c r="BX4342">
        <f t="shared" si="270"/>
        <v>0</v>
      </c>
      <c r="BY4342">
        <f t="shared" si="271"/>
        <v>1</v>
      </c>
    </row>
    <row r="4343" spans="1:77">
      <c r="A4343" s="15">
        <v>4338</v>
      </c>
      <c r="BP4343" s="27">
        <v>0.796447200010225</v>
      </c>
      <c r="BQ4343" s="27">
        <v>12066.4123631666</v>
      </c>
      <c r="BR4343" s="27">
        <v>1.36631720910007</v>
      </c>
      <c r="BS4343" s="27">
        <v>40805.1855055596</v>
      </c>
      <c r="BU4343">
        <f t="shared" si="268"/>
        <v>107400.667638367</v>
      </c>
      <c r="BV4343">
        <f t="shared" si="269"/>
        <v>164142.395859451</v>
      </c>
      <c r="BW4343" s="29">
        <v>4338</v>
      </c>
      <c r="BX4343">
        <f t="shared" si="270"/>
        <v>0</v>
      </c>
      <c r="BY4343">
        <f t="shared" si="271"/>
        <v>1</v>
      </c>
    </row>
    <row r="4344" spans="1:77">
      <c r="A4344" s="15">
        <v>4339</v>
      </c>
      <c r="BP4344" s="27">
        <v>0.77232422496592</v>
      </c>
      <c r="BQ4344" s="27">
        <v>14704.4007659419</v>
      </c>
      <c r="BR4344" s="27">
        <v>1.32543500360203</v>
      </c>
      <c r="BS4344" s="27">
        <v>45116.8907656166</v>
      </c>
      <c r="BU4344">
        <f t="shared" si="268"/>
        <v>101144.232978946</v>
      </c>
      <c r="BV4344">
        <f t="shared" si="269"/>
        <v>153698.359774687</v>
      </c>
      <c r="BW4344" s="29">
        <v>4339</v>
      </c>
      <c r="BX4344">
        <f t="shared" si="270"/>
        <v>0</v>
      </c>
      <c r="BY4344">
        <f t="shared" si="271"/>
        <v>1</v>
      </c>
    </row>
    <row r="4345" spans="1:77">
      <c r="A4345" s="15">
        <v>4340</v>
      </c>
      <c r="BP4345" s="27">
        <v>0.823007818723881</v>
      </c>
      <c r="BQ4345" s="27">
        <v>12339.4462231621</v>
      </c>
      <c r="BR4345" s="27">
        <v>1.42629177256341</v>
      </c>
      <c r="BS4345" s="27">
        <v>34240.9868140534</v>
      </c>
      <c r="BU4345">
        <f t="shared" si="268"/>
        <v>111111.72658542</v>
      </c>
      <c r="BV4345">
        <f t="shared" si="269"/>
        <v>179702.779070457</v>
      </c>
      <c r="BW4345" s="29">
        <v>4340</v>
      </c>
      <c r="BX4345">
        <f t="shared" si="270"/>
        <v>0</v>
      </c>
      <c r="BY4345">
        <f t="shared" si="271"/>
        <v>1</v>
      </c>
    </row>
    <row r="4346" spans="1:77">
      <c r="A4346" s="15">
        <v>4341</v>
      </c>
      <c r="BP4346" s="27">
        <v>0.798430871110614</v>
      </c>
      <c r="BQ4346" s="27">
        <v>13066.9273161921</v>
      </c>
      <c r="BR4346" s="27">
        <v>1.39106941930713</v>
      </c>
      <c r="BS4346" s="27">
        <v>35729.1505213796</v>
      </c>
      <c r="BU4346">
        <f t="shared" si="268"/>
        <v>106697.7033504</v>
      </c>
      <c r="BV4346">
        <f t="shared" si="269"/>
        <v>172931.262374689</v>
      </c>
      <c r="BW4346" s="29">
        <v>4341</v>
      </c>
      <c r="BX4346">
        <f t="shared" si="270"/>
        <v>0</v>
      </c>
      <c r="BY4346">
        <f t="shared" si="271"/>
        <v>1</v>
      </c>
    </row>
    <row r="4347" spans="1:77">
      <c r="A4347" s="15">
        <v>4342</v>
      </c>
      <c r="BP4347" s="27">
        <v>0.804409243362702</v>
      </c>
      <c r="BQ4347" s="27">
        <v>14490.7196383533</v>
      </c>
      <c r="BR4347" s="27">
        <v>1.36781004162989</v>
      </c>
      <c r="BS4347" s="27">
        <v>36763.1990998085</v>
      </c>
      <c r="BU4347">
        <f t="shared" si="268"/>
        <v>106170.666866052</v>
      </c>
      <c r="BV4347">
        <f t="shared" si="269"/>
        <v>168408.307144675</v>
      </c>
      <c r="BW4347" s="29">
        <v>4342</v>
      </c>
      <c r="BX4347">
        <f t="shared" si="270"/>
        <v>0</v>
      </c>
      <c r="BY4347">
        <f t="shared" si="271"/>
        <v>1</v>
      </c>
    </row>
    <row r="4348" spans="1:77">
      <c r="A4348" s="15">
        <v>4343</v>
      </c>
      <c r="BP4348" s="27">
        <v>0.804313901992589</v>
      </c>
      <c r="BQ4348" s="27">
        <v>18857.3841288392</v>
      </c>
      <c r="BR4348" s="27">
        <v>1.37991800903346</v>
      </c>
      <c r="BS4348" s="27">
        <v>44694.9855219693</v>
      </c>
      <c r="BU4348">
        <f t="shared" si="268"/>
        <v>101789.701170049</v>
      </c>
      <c r="BV4348">
        <f t="shared" si="269"/>
        <v>162292.71583305</v>
      </c>
      <c r="BW4348" s="29">
        <v>4343</v>
      </c>
      <c r="BX4348">
        <f t="shared" si="270"/>
        <v>0</v>
      </c>
      <c r="BY4348">
        <f t="shared" si="271"/>
        <v>1</v>
      </c>
    </row>
    <row r="4349" spans="1:77">
      <c r="A4349" s="15">
        <v>4344</v>
      </c>
      <c r="BP4349" s="27">
        <v>0.8515478202976</v>
      </c>
      <c r="BQ4349" s="27">
        <v>16388.9544647542</v>
      </c>
      <c r="BR4349" s="27">
        <v>1.48162446470134</v>
      </c>
      <c r="BS4349" s="27">
        <v>47366.9904444811</v>
      </c>
      <c r="BU4349">
        <f t="shared" si="268"/>
        <v>111343.218579886</v>
      </c>
      <c r="BV4349">
        <f t="shared" si="269"/>
        <v>174876.67926072</v>
      </c>
      <c r="BW4349" s="29">
        <v>4344</v>
      </c>
      <c r="BX4349">
        <f t="shared" si="270"/>
        <v>0</v>
      </c>
      <c r="BY4349">
        <f t="shared" si="271"/>
        <v>1</v>
      </c>
    </row>
    <row r="4350" spans="1:77">
      <c r="A4350" s="15">
        <v>4345</v>
      </c>
      <c r="BP4350" s="27">
        <v>0.830263448912216</v>
      </c>
      <c r="BQ4350" s="27">
        <v>17053.6267979889</v>
      </c>
      <c r="BR4350" s="27">
        <v>1.44661599896458</v>
      </c>
      <c r="BS4350" s="27">
        <v>39199.8647619584</v>
      </c>
      <c r="BU4350">
        <f t="shared" si="268"/>
        <v>107485.890538844</v>
      </c>
      <c r="BV4350">
        <f t="shared" si="269"/>
        <v>177792.535082729</v>
      </c>
      <c r="BW4350" s="29">
        <v>4345</v>
      </c>
      <c r="BX4350">
        <f t="shared" si="270"/>
        <v>0</v>
      </c>
      <c r="BY4350">
        <f t="shared" si="271"/>
        <v>1</v>
      </c>
    </row>
    <row r="4351" spans="1:77">
      <c r="A4351" s="15">
        <v>4346</v>
      </c>
      <c r="BP4351" s="27">
        <v>0.776350943786342</v>
      </c>
      <c r="BQ4351" s="27">
        <v>16810.3050504854</v>
      </c>
      <c r="BR4351" s="27">
        <v>1.30218565222412</v>
      </c>
      <c r="BS4351" s="27">
        <v>40201.6049443596</v>
      </c>
      <c r="BU4351">
        <f t="shared" si="268"/>
        <v>99642.3365174659</v>
      </c>
      <c r="BV4351">
        <f t="shared" si="269"/>
        <v>155126.242889259</v>
      </c>
      <c r="BW4351" s="29">
        <v>4346</v>
      </c>
      <c r="BX4351">
        <f t="shared" si="270"/>
        <v>0</v>
      </c>
      <c r="BY4351">
        <f t="shared" si="271"/>
        <v>1</v>
      </c>
    </row>
    <row r="4352" spans="1:77">
      <c r="A4352" s="15">
        <v>4347</v>
      </c>
      <c r="BP4352" s="27">
        <v>0.848045329691729</v>
      </c>
      <c r="BQ4352" s="27">
        <v>20722.1109072008</v>
      </c>
      <c r="BR4352" s="27">
        <v>1.47720262197431</v>
      </c>
      <c r="BS4352" s="27">
        <v>55229.5956650573</v>
      </c>
      <c r="BU4352">
        <f t="shared" si="268"/>
        <v>106484.688546559</v>
      </c>
      <c r="BV4352">
        <f t="shared" si="269"/>
        <v>166350.797631089</v>
      </c>
      <c r="BW4352" s="29">
        <v>4347</v>
      </c>
      <c r="BX4352">
        <f t="shared" si="270"/>
        <v>0</v>
      </c>
      <c r="BY4352">
        <f t="shared" si="271"/>
        <v>1</v>
      </c>
    </row>
    <row r="4353" spans="1:77">
      <c r="A4353" s="15">
        <v>4348</v>
      </c>
      <c r="BP4353" s="27">
        <v>0.784750175271333</v>
      </c>
      <c r="BQ4353" s="27">
        <v>14425.2963332641</v>
      </c>
      <c r="BR4353" s="27">
        <v>1.34617219130806</v>
      </c>
      <c r="BS4353" s="27">
        <v>40219.8311849764</v>
      </c>
      <c r="BU4353">
        <f t="shared" si="268"/>
        <v>103287.229957436</v>
      </c>
      <c r="BV4353">
        <f t="shared" si="269"/>
        <v>161705.997511232</v>
      </c>
      <c r="BW4353" s="29">
        <v>4348</v>
      </c>
      <c r="BX4353">
        <f t="shared" si="270"/>
        <v>0</v>
      </c>
      <c r="BY4353">
        <f t="shared" si="271"/>
        <v>1</v>
      </c>
    </row>
    <row r="4354" spans="1:77">
      <c r="A4354" s="15">
        <v>4349</v>
      </c>
      <c r="BP4354" s="27">
        <v>0.781445921027012</v>
      </c>
      <c r="BQ4354" s="27">
        <v>13371.8091213335</v>
      </c>
      <c r="BR4354" s="27">
        <v>1.34944656023694</v>
      </c>
      <c r="BS4354" s="27">
        <v>34496.6292226064</v>
      </c>
      <c r="BU4354">
        <f t="shared" si="268"/>
        <v>103845.079032718</v>
      </c>
      <c r="BV4354">
        <f t="shared" si="269"/>
        <v>167920.354812935</v>
      </c>
      <c r="BW4354" s="29">
        <v>4349</v>
      </c>
      <c r="BX4354">
        <f t="shared" si="270"/>
        <v>0</v>
      </c>
      <c r="BY4354">
        <f t="shared" si="271"/>
        <v>1</v>
      </c>
    </row>
    <row r="4355" spans="1:77">
      <c r="A4355" s="15">
        <v>4350</v>
      </c>
      <c r="BP4355" s="27">
        <v>0.823004038256205</v>
      </c>
      <c r="BQ4355" s="27">
        <v>14209.7686543075</v>
      </c>
      <c r="BR4355" s="27">
        <v>1.4437581733701</v>
      </c>
      <c r="BS4355" s="27">
        <v>38335.1779851294</v>
      </c>
      <c r="BU4355">
        <f t="shared" si="268"/>
        <v>109240.837084123</v>
      </c>
      <c r="BV4355">
        <f t="shared" si="269"/>
        <v>178228.548020386</v>
      </c>
      <c r="BW4355" s="29">
        <v>4350</v>
      </c>
      <c r="BX4355">
        <f t="shared" si="270"/>
        <v>0</v>
      </c>
      <c r="BY4355">
        <f t="shared" si="271"/>
        <v>1</v>
      </c>
    </row>
    <row r="4356" spans="1:77">
      <c r="A4356" s="15">
        <v>4351</v>
      </c>
      <c r="BP4356" s="27">
        <v>0.774957456257623</v>
      </c>
      <c r="BQ4356" s="27">
        <v>13279.5985073255</v>
      </c>
      <c r="BR4356" s="27">
        <v>1.32931303858131</v>
      </c>
      <c r="BS4356" s="27">
        <v>37135.7472450365</v>
      </c>
      <c r="BU4356">
        <f t="shared" si="268"/>
        <v>102964.019931318</v>
      </c>
      <c r="BV4356">
        <f t="shared" si="269"/>
        <v>162261.208542161</v>
      </c>
      <c r="BW4356" s="29">
        <v>4351</v>
      </c>
      <c r="BX4356">
        <f t="shared" si="270"/>
        <v>0</v>
      </c>
      <c r="BY4356">
        <f t="shared" si="271"/>
        <v>1</v>
      </c>
    </row>
    <row r="4357" spans="1:77">
      <c r="A4357" s="15">
        <v>4352</v>
      </c>
      <c r="BP4357" s="27">
        <v>0.820558868136456</v>
      </c>
      <c r="BQ4357" s="27">
        <v>19022.0468791128</v>
      </c>
      <c r="BR4357" s="27">
        <v>1.41477502762595</v>
      </c>
      <c r="BS4357" s="27">
        <v>52472.6257863288</v>
      </c>
      <c r="BU4357">
        <f t="shared" si="268"/>
        <v>104061.783341356</v>
      </c>
      <c r="BV4357">
        <f t="shared" si="269"/>
        <v>159743.628357564</v>
      </c>
      <c r="BW4357" s="29">
        <v>4352</v>
      </c>
      <c r="BX4357">
        <f t="shared" si="270"/>
        <v>0</v>
      </c>
      <c r="BY4357">
        <f t="shared" si="271"/>
        <v>1</v>
      </c>
    </row>
    <row r="4358" spans="1:77">
      <c r="A4358" s="15">
        <v>4353</v>
      </c>
      <c r="BP4358" s="27">
        <v>0.851731409056933</v>
      </c>
      <c r="BQ4358" s="27">
        <v>15263.468797174</v>
      </c>
      <c r="BR4358" s="27">
        <v>1.46438644406573</v>
      </c>
      <c r="BS4358" s="27">
        <v>45287.6288864375</v>
      </c>
      <c r="BU4358">
        <f t="shared" si="268"/>
        <v>112496.242561366</v>
      </c>
      <c r="BV4358">
        <f t="shared" si="269"/>
        <v>174370.337723422</v>
      </c>
      <c r="BW4358" s="29">
        <v>4353</v>
      </c>
      <c r="BX4358">
        <f t="shared" si="270"/>
        <v>0</v>
      </c>
      <c r="BY4358">
        <f t="shared" si="271"/>
        <v>1</v>
      </c>
    </row>
    <row r="4359" spans="1:77">
      <c r="A4359" s="15">
        <v>4354</v>
      </c>
      <c r="BP4359" s="27">
        <v>0.867328009437825</v>
      </c>
      <c r="BQ4359" s="27">
        <v>12797.4321325236</v>
      </c>
      <c r="BR4359" s="27">
        <v>1.50068399585916</v>
      </c>
      <c r="BS4359" s="27">
        <v>35307.485369504</v>
      </c>
      <c r="BU4359">
        <f t="shared" ref="BU4359:BU4422" si="272">BP4359*$BV$1-BQ4359</f>
        <v>117301.76928315</v>
      </c>
      <c r="BV4359">
        <f t="shared" ref="BV4359:BV4422" si="273">BR4359*$BV$1-BS4359</f>
        <v>189795.114009369</v>
      </c>
      <c r="BW4359" s="29">
        <v>4354</v>
      </c>
      <c r="BX4359">
        <f t="shared" ref="BX4359:BX4422" si="274">IF(BU4359=MAX($BU4359:$BV4359),1,0)</f>
        <v>0</v>
      </c>
      <c r="BY4359">
        <f t="shared" ref="BY4359:BY4422" si="275">IF(BV4359=MAX($BU4359:$BV4359),1,0)</f>
        <v>1</v>
      </c>
    </row>
    <row r="4360" spans="1:77">
      <c r="A4360" s="15">
        <v>4355</v>
      </c>
      <c r="BP4360" s="27">
        <v>0.78161217000249</v>
      </c>
      <c r="BQ4360" s="27">
        <v>11616.5614279325</v>
      </c>
      <c r="BR4360" s="27">
        <v>1.33343192391689</v>
      </c>
      <c r="BS4360" s="27">
        <v>41066.6451750298</v>
      </c>
      <c r="BU4360">
        <f t="shared" si="272"/>
        <v>105625.264072441</v>
      </c>
      <c r="BV4360">
        <f t="shared" si="273"/>
        <v>158948.143412503</v>
      </c>
      <c r="BW4360" s="29">
        <v>4355</v>
      </c>
      <c r="BX4360">
        <f t="shared" si="274"/>
        <v>0</v>
      </c>
      <c r="BY4360">
        <f t="shared" si="275"/>
        <v>1</v>
      </c>
    </row>
    <row r="4361" spans="1:77">
      <c r="A4361" s="15">
        <v>4356</v>
      </c>
      <c r="BP4361" s="27">
        <v>0.7480933767678</v>
      </c>
      <c r="BQ4361" s="27">
        <v>12633.97200453</v>
      </c>
      <c r="BR4361" s="27">
        <v>1.26912725577423</v>
      </c>
      <c r="BS4361" s="27">
        <v>35622.6289790532</v>
      </c>
      <c r="BU4361">
        <f t="shared" si="272"/>
        <v>99580.03451064</v>
      </c>
      <c r="BV4361">
        <f t="shared" si="273"/>
        <v>154746.459387081</v>
      </c>
      <c r="BW4361" s="29">
        <v>4356</v>
      </c>
      <c r="BX4361">
        <f t="shared" si="274"/>
        <v>0</v>
      </c>
      <c r="BY4361">
        <f t="shared" si="275"/>
        <v>1</v>
      </c>
    </row>
    <row r="4362" spans="1:77">
      <c r="A4362" s="15">
        <v>4357</v>
      </c>
      <c r="BP4362" s="27">
        <v>0.778018973031274</v>
      </c>
      <c r="BQ4362" s="27">
        <v>14076.8159397537</v>
      </c>
      <c r="BR4362" s="27">
        <v>1.32695326524901</v>
      </c>
      <c r="BS4362" s="27">
        <v>43636.5397707101</v>
      </c>
      <c r="BU4362">
        <f t="shared" si="272"/>
        <v>102626.030014937</v>
      </c>
      <c r="BV4362">
        <f t="shared" si="273"/>
        <v>155406.450016641</v>
      </c>
      <c r="BW4362" s="29">
        <v>4357</v>
      </c>
      <c r="BX4362">
        <f t="shared" si="274"/>
        <v>0</v>
      </c>
      <c r="BY4362">
        <f t="shared" si="275"/>
        <v>1</v>
      </c>
    </row>
    <row r="4363" spans="1:77">
      <c r="A4363" s="15">
        <v>4358</v>
      </c>
      <c r="BP4363" s="27">
        <v>0.801500652564573</v>
      </c>
      <c r="BQ4363" s="27">
        <v>15483.2342121643</v>
      </c>
      <c r="BR4363" s="27">
        <v>1.37464764521487</v>
      </c>
      <c r="BS4363" s="27">
        <v>36816.1935620735</v>
      </c>
      <c r="BU4363">
        <f t="shared" si="272"/>
        <v>104741.863672522</v>
      </c>
      <c r="BV4363">
        <f t="shared" si="273"/>
        <v>169380.953220157</v>
      </c>
      <c r="BW4363" s="29">
        <v>4358</v>
      </c>
      <c r="BX4363">
        <f t="shared" si="274"/>
        <v>0</v>
      </c>
      <c r="BY4363">
        <f t="shared" si="275"/>
        <v>1</v>
      </c>
    </row>
    <row r="4364" spans="1:77">
      <c r="A4364" s="15">
        <v>4359</v>
      </c>
      <c r="BP4364" s="27">
        <v>0.785229860179287</v>
      </c>
      <c r="BQ4364" s="27">
        <v>14772.0161036769</v>
      </c>
      <c r="BR4364" s="27">
        <v>1.34460797561333</v>
      </c>
      <c r="BS4364" s="27">
        <v>38128.8506883156</v>
      </c>
      <c r="BU4364">
        <f t="shared" si="272"/>
        <v>103012.462923216</v>
      </c>
      <c r="BV4364">
        <f t="shared" si="273"/>
        <v>163562.345653684</v>
      </c>
      <c r="BW4364" s="29">
        <v>4359</v>
      </c>
      <c r="BX4364">
        <f t="shared" si="274"/>
        <v>0</v>
      </c>
      <c r="BY4364">
        <f t="shared" si="275"/>
        <v>1</v>
      </c>
    </row>
    <row r="4365" spans="1:77">
      <c r="A4365" s="15">
        <v>4360</v>
      </c>
      <c r="BP4365" s="27">
        <v>0.775577070194783</v>
      </c>
      <c r="BQ4365" s="27">
        <v>18192.5188728205</v>
      </c>
      <c r="BR4365" s="27">
        <v>1.30685792164372</v>
      </c>
      <c r="BS4365" s="27">
        <v>43346.6458626367</v>
      </c>
      <c r="BU4365">
        <f t="shared" si="272"/>
        <v>98144.0416563969</v>
      </c>
      <c r="BV4365">
        <f t="shared" si="273"/>
        <v>152682.042383922</v>
      </c>
      <c r="BW4365" s="29">
        <v>4360</v>
      </c>
      <c r="BX4365">
        <f t="shared" si="274"/>
        <v>0</v>
      </c>
      <c r="BY4365">
        <f t="shared" si="275"/>
        <v>1</v>
      </c>
    </row>
    <row r="4366" spans="1:77">
      <c r="A4366" s="15">
        <v>4361</v>
      </c>
      <c r="BP4366" s="27">
        <v>0.844282650652244</v>
      </c>
      <c r="BQ4366" s="27">
        <v>11948.6883754496</v>
      </c>
      <c r="BR4366" s="27">
        <v>1.46592276529612</v>
      </c>
      <c r="BS4366" s="27">
        <v>35604.6100447807</v>
      </c>
      <c r="BU4366">
        <f t="shared" si="272"/>
        <v>114693.709222387</v>
      </c>
      <c r="BV4366">
        <f t="shared" si="273"/>
        <v>184283.804749637</v>
      </c>
      <c r="BW4366" s="29">
        <v>4361</v>
      </c>
      <c r="BX4366">
        <f t="shared" si="274"/>
        <v>0</v>
      </c>
      <c r="BY4366">
        <f t="shared" si="275"/>
        <v>1</v>
      </c>
    </row>
    <row r="4367" spans="1:77">
      <c r="A4367" s="15">
        <v>4362</v>
      </c>
      <c r="BP4367" s="27">
        <v>0.847763240188251</v>
      </c>
      <c r="BQ4367" s="27">
        <v>13197.1592144366</v>
      </c>
      <c r="BR4367" s="27">
        <v>1.48176853922627</v>
      </c>
      <c r="BS4367" s="27">
        <v>37593.1312399054</v>
      </c>
      <c r="BU4367">
        <f t="shared" si="272"/>
        <v>113967.326813801</v>
      </c>
      <c r="BV4367">
        <f t="shared" si="273"/>
        <v>184672.149644035</v>
      </c>
      <c r="BW4367" s="29">
        <v>4362</v>
      </c>
      <c r="BX4367">
        <f t="shared" si="274"/>
        <v>0</v>
      </c>
      <c r="BY4367">
        <f t="shared" si="275"/>
        <v>1</v>
      </c>
    </row>
    <row r="4368" spans="1:77">
      <c r="A4368" s="15">
        <v>4363</v>
      </c>
      <c r="BP4368" s="27">
        <v>0.837066128880517</v>
      </c>
      <c r="BQ4368" s="27">
        <v>19301.0744818843</v>
      </c>
      <c r="BR4368" s="27">
        <v>1.44665440329983</v>
      </c>
      <c r="BS4368" s="27">
        <v>43726.4797451536</v>
      </c>
      <c r="BU4368">
        <f t="shared" si="272"/>
        <v>106258.844850193</v>
      </c>
      <c r="BV4368">
        <f t="shared" si="273"/>
        <v>173271.68074982</v>
      </c>
      <c r="BW4368" s="29">
        <v>4363</v>
      </c>
      <c r="BX4368">
        <f t="shared" si="274"/>
        <v>0</v>
      </c>
      <c r="BY4368">
        <f t="shared" si="275"/>
        <v>1</v>
      </c>
    </row>
    <row r="4369" spans="1:77">
      <c r="A4369" s="15">
        <v>4364</v>
      </c>
      <c r="BP4369" s="27">
        <v>0.781994959689972</v>
      </c>
      <c r="BQ4369" s="27">
        <v>22754.033392442</v>
      </c>
      <c r="BR4369" s="27">
        <v>1.35450808817804</v>
      </c>
      <c r="BS4369" s="27">
        <v>48868.1377997493</v>
      </c>
      <c r="BU4369">
        <f t="shared" si="272"/>
        <v>94545.2105610539</v>
      </c>
      <c r="BV4369">
        <f t="shared" si="273"/>
        <v>154308.075426957</v>
      </c>
      <c r="BW4369" s="29">
        <v>4364</v>
      </c>
      <c r="BX4369">
        <f t="shared" si="274"/>
        <v>0</v>
      </c>
      <c r="BY4369">
        <f t="shared" si="275"/>
        <v>1</v>
      </c>
    </row>
    <row r="4370" spans="1:77">
      <c r="A4370" s="15">
        <v>4365</v>
      </c>
      <c r="BP4370" s="27">
        <v>0.755691651076754</v>
      </c>
      <c r="BQ4370" s="27">
        <v>11233.2746479202</v>
      </c>
      <c r="BR4370" s="27">
        <v>1.2953209467128</v>
      </c>
      <c r="BS4370" s="27">
        <v>33393.6039213646</v>
      </c>
      <c r="BU4370">
        <f t="shared" si="272"/>
        <v>102120.473013593</v>
      </c>
      <c r="BV4370">
        <f t="shared" si="273"/>
        <v>160904.538085555</v>
      </c>
      <c r="BW4370" s="29">
        <v>4365</v>
      </c>
      <c r="BX4370">
        <f t="shared" si="274"/>
        <v>0</v>
      </c>
      <c r="BY4370">
        <f t="shared" si="275"/>
        <v>1</v>
      </c>
    </row>
    <row r="4371" spans="1:77">
      <c r="A4371" s="15">
        <v>4366</v>
      </c>
      <c r="BP4371" s="27">
        <v>0.758543253285154</v>
      </c>
      <c r="BQ4371" s="27">
        <v>18320.6371714352</v>
      </c>
      <c r="BR4371" s="27">
        <v>1.290141248575</v>
      </c>
      <c r="BS4371" s="27">
        <v>42933.2711001574</v>
      </c>
      <c r="BU4371">
        <f t="shared" si="272"/>
        <v>95460.8508213378</v>
      </c>
      <c r="BV4371">
        <f t="shared" si="273"/>
        <v>150587.916186093</v>
      </c>
      <c r="BW4371" s="29">
        <v>4366</v>
      </c>
      <c r="BX4371">
        <f t="shared" si="274"/>
        <v>0</v>
      </c>
      <c r="BY4371">
        <f t="shared" si="275"/>
        <v>1</v>
      </c>
    </row>
    <row r="4372" spans="1:77">
      <c r="A4372" s="15">
        <v>4367</v>
      </c>
      <c r="BP4372" s="27">
        <v>0.81287168269396</v>
      </c>
      <c r="BQ4372" s="27">
        <v>20040.6869830331</v>
      </c>
      <c r="BR4372" s="27">
        <v>1.42182857326502</v>
      </c>
      <c r="BS4372" s="27">
        <v>47040.7849002763</v>
      </c>
      <c r="BU4372">
        <f t="shared" si="272"/>
        <v>101890.065421061</v>
      </c>
      <c r="BV4372">
        <f t="shared" si="273"/>
        <v>166233.501089477</v>
      </c>
      <c r="BW4372" s="29">
        <v>4367</v>
      </c>
      <c r="BX4372">
        <f t="shared" si="274"/>
        <v>0</v>
      </c>
      <c r="BY4372">
        <f t="shared" si="275"/>
        <v>1</v>
      </c>
    </row>
    <row r="4373" spans="1:77">
      <c r="A4373" s="15">
        <v>4368</v>
      </c>
      <c r="BP4373" s="27">
        <v>0.789517802754874</v>
      </c>
      <c r="BQ4373" s="27">
        <v>20654.2056546866</v>
      </c>
      <c r="BR4373" s="27">
        <v>1.36395808437647</v>
      </c>
      <c r="BS4373" s="27">
        <v>46971.596272982</v>
      </c>
      <c r="BU4373">
        <f t="shared" si="272"/>
        <v>97773.4647585445</v>
      </c>
      <c r="BV4373">
        <f t="shared" si="273"/>
        <v>157622.116383489</v>
      </c>
      <c r="BW4373" s="29">
        <v>4368</v>
      </c>
      <c r="BX4373">
        <f t="shared" si="274"/>
        <v>0</v>
      </c>
      <c r="BY4373">
        <f t="shared" si="275"/>
        <v>1</v>
      </c>
    </row>
    <row r="4374" spans="1:77">
      <c r="A4374" s="15">
        <v>4369</v>
      </c>
      <c r="BP4374" s="27">
        <v>0.833049970199755</v>
      </c>
      <c r="BQ4374" s="27">
        <v>13746.9736958831</v>
      </c>
      <c r="BR4374" s="27">
        <v>1.43662753024352</v>
      </c>
      <c r="BS4374" s="27">
        <v>38212.7888138148</v>
      </c>
      <c r="BU4374">
        <f t="shared" si="272"/>
        <v>111210.52183408</v>
      </c>
      <c r="BV4374">
        <f t="shared" si="273"/>
        <v>177281.340722714</v>
      </c>
      <c r="BW4374" s="29">
        <v>4369</v>
      </c>
      <c r="BX4374">
        <f t="shared" si="274"/>
        <v>0</v>
      </c>
      <c r="BY4374">
        <f t="shared" si="275"/>
        <v>1</v>
      </c>
    </row>
    <row r="4375" spans="1:77">
      <c r="A4375" s="15">
        <v>4370</v>
      </c>
      <c r="BP4375" s="27">
        <v>0.820507168524456</v>
      </c>
      <c r="BQ4375" s="27">
        <v>17523.0061960845</v>
      </c>
      <c r="BR4375" s="27">
        <v>1.40035161142049</v>
      </c>
      <c r="BS4375" s="27">
        <v>43724.2135357414</v>
      </c>
      <c r="BU4375">
        <f t="shared" si="272"/>
        <v>105553.069082584</v>
      </c>
      <c r="BV4375">
        <f t="shared" si="273"/>
        <v>166328.528177333</v>
      </c>
      <c r="BW4375" s="29">
        <v>4370</v>
      </c>
      <c r="BX4375">
        <f t="shared" si="274"/>
        <v>0</v>
      </c>
      <c r="BY4375">
        <f t="shared" si="275"/>
        <v>1</v>
      </c>
    </row>
    <row r="4376" spans="1:77">
      <c r="A4376" s="15">
        <v>4371</v>
      </c>
      <c r="BP4376" s="27">
        <v>0.774754511715645</v>
      </c>
      <c r="BQ4376" s="27">
        <v>17931.254964058</v>
      </c>
      <c r="BR4376" s="27">
        <v>1.32212169690855</v>
      </c>
      <c r="BS4376" s="27">
        <v>48672.557578589</v>
      </c>
      <c r="BU4376">
        <f t="shared" si="272"/>
        <v>98281.9217932888</v>
      </c>
      <c r="BV4376">
        <f t="shared" si="273"/>
        <v>149645.696957693</v>
      </c>
      <c r="BW4376" s="29">
        <v>4371</v>
      </c>
      <c r="BX4376">
        <f t="shared" si="274"/>
        <v>0</v>
      </c>
      <c r="BY4376">
        <f t="shared" si="275"/>
        <v>1</v>
      </c>
    </row>
    <row r="4377" spans="1:77">
      <c r="A4377" s="15">
        <v>4372</v>
      </c>
      <c r="BP4377" s="27">
        <v>0.840459114379548</v>
      </c>
      <c r="BQ4377" s="27">
        <v>14632.9000219395</v>
      </c>
      <c r="BR4377" s="27">
        <v>1.46976932910589</v>
      </c>
      <c r="BS4377" s="27">
        <v>37631.4297147898</v>
      </c>
      <c r="BU4377">
        <f t="shared" si="272"/>
        <v>111435.967134993</v>
      </c>
      <c r="BV4377">
        <f t="shared" si="273"/>
        <v>182833.969651093</v>
      </c>
      <c r="BW4377" s="29">
        <v>4372</v>
      </c>
      <c r="BX4377">
        <f t="shared" si="274"/>
        <v>0</v>
      </c>
      <c r="BY4377">
        <f t="shared" si="275"/>
        <v>1</v>
      </c>
    </row>
    <row r="4378" spans="1:77">
      <c r="A4378" s="15">
        <v>4373</v>
      </c>
      <c r="BP4378" s="27">
        <v>0.771568311089518</v>
      </c>
      <c r="BQ4378" s="27">
        <v>18200.0458086838</v>
      </c>
      <c r="BR4378" s="27">
        <v>1.33210896764236</v>
      </c>
      <c r="BS4378" s="27">
        <v>46251.0892913239</v>
      </c>
      <c r="BU4378">
        <f t="shared" si="272"/>
        <v>97535.2008547438</v>
      </c>
      <c r="BV4378">
        <f t="shared" si="273"/>
        <v>153565.25585503</v>
      </c>
      <c r="BW4378" s="29">
        <v>4373</v>
      </c>
      <c r="BX4378">
        <f t="shared" si="274"/>
        <v>0</v>
      </c>
      <c r="BY4378">
        <f t="shared" si="275"/>
        <v>1</v>
      </c>
    </row>
    <row r="4379" spans="1:77">
      <c r="A4379" s="15">
        <v>4374</v>
      </c>
      <c r="BP4379" s="27">
        <v>0.811416861097328</v>
      </c>
      <c r="BQ4379" s="27">
        <v>10777.9974145123</v>
      </c>
      <c r="BR4379" s="27">
        <v>1.39801059098759</v>
      </c>
      <c r="BS4379" s="27">
        <v>33775.7299431216</v>
      </c>
      <c r="BU4379">
        <f t="shared" si="272"/>
        <v>110934.531750087</v>
      </c>
      <c r="BV4379">
        <f t="shared" si="273"/>
        <v>175925.858705016</v>
      </c>
      <c r="BW4379" s="29">
        <v>4374</v>
      </c>
      <c r="BX4379">
        <f t="shared" si="274"/>
        <v>0</v>
      </c>
      <c r="BY4379">
        <f t="shared" si="275"/>
        <v>1</v>
      </c>
    </row>
    <row r="4380" spans="1:77">
      <c r="A4380" s="15">
        <v>4375</v>
      </c>
      <c r="BP4380" s="27">
        <v>0.896188262839636</v>
      </c>
      <c r="BQ4380" s="27">
        <v>15492.2281429672</v>
      </c>
      <c r="BR4380" s="27">
        <v>1.57104275888692</v>
      </c>
      <c r="BS4380" s="27">
        <v>38347.110719941</v>
      </c>
      <c r="BU4380">
        <f t="shared" si="272"/>
        <v>118936.011282978</v>
      </c>
      <c r="BV4380">
        <f t="shared" si="273"/>
        <v>197309.303113097</v>
      </c>
      <c r="BW4380" s="29">
        <v>4375</v>
      </c>
      <c r="BX4380">
        <f t="shared" si="274"/>
        <v>0</v>
      </c>
      <c r="BY4380">
        <f t="shared" si="275"/>
        <v>1</v>
      </c>
    </row>
    <row r="4381" spans="1:77">
      <c r="A4381" s="15">
        <v>4376</v>
      </c>
      <c r="BP4381" s="27">
        <v>0.842770420021546</v>
      </c>
      <c r="BQ4381" s="27">
        <v>14163.5212968742</v>
      </c>
      <c r="BR4381" s="27">
        <v>1.43746151843173</v>
      </c>
      <c r="BS4381" s="27">
        <v>38742.4940369528</v>
      </c>
      <c r="BU4381">
        <f t="shared" si="272"/>
        <v>112252.041706358</v>
      </c>
      <c r="BV4381">
        <f t="shared" si="273"/>
        <v>176876.733727807</v>
      </c>
      <c r="BW4381" s="29">
        <v>4376</v>
      </c>
      <c r="BX4381">
        <f t="shared" si="274"/>
        <v>0</v>
      </c>
      <c r="BY4381">
        <f t="shared" si="275"/>
        <v>1</v>
      </c>
    </row>
    <row r="4382" spans="1:77">
      <c r="A4382" s="15">
        <v>4377</v>
      </c>
      <c r="BP4382" s="27">
        <v>0.84054705246881</v>
      </c>
      <c r="BQ4382" s="27">
        <v>13347.5695404908</v>
      </c>
      <c r="BR4382" s="27">
        <v>1.44106238291065</v>
      </c>
      <c r="BS4382" s="27">
        <v>36136.3578490897</v>
      </c>
      <c r="BU4382">
        <f t="shared" si="272"/>
        <v>112734.488329831</v>
      </c>
      <c r="BV4382">
        <f t="shared" si="273"/>
        <v>180022.999587507</v>
      </c>
      <c r="BW4382" s="29">
        <v>4377</v>
      </c>
      <c r="BX4382">
        <f t="shared" si="274"/>
        <v>0</v>
      </c>
      <c r="BY4382">
        <f t="shared" si="275"/>
        <v>1</v>
      </c>
    </row>
    <row r="4383" spans="1:77">
      <c r="A4383" s="15">
        <v>4378</v>
      </c>
      <c r="BP4383" s="27">
        <v>0.838274473915935</v>
      </c>
      <c r="BQ4383" s="27">
        <v>11986.9315083537</v>
      </c>
      <c r="BR4383" s="27">
        <v>1.44813609548541</v>
      </c>
      <c r="BS4383" s="27">
        <v>34555.0867062842</v>
      </c>
      <c r="BU4383">
        <f t="shared" si="272"/>
        <v>113754.239579037</v>
      </c>
      <c r="BV4383">
        <f t="shared" si="273"/>
        <v>182665.327616527</v>
      </c>
      <c r="BW4383" s="29">
        <v>4378</v>
      </c>
      <c r="BX4383">
        <f t="shared" si="274"/>
        <v>0</v>
      </c>
      <c r="BY4383">
        <f t="shared" si="275"/>
        <v>1</v>
      </c>
    </row>
    <row r="4384" spans="1:77">
      <c r="A4384" s="15">
        <v>4379</v>
      </c>
      <c r="BP4384" s="27">
        <v>0.783543437357319</v>
      </c>
      <c r="BQ4384" s="27">
        <v>14317.6673983226</v>
      </c>
      <c r="BR4384" s="27">
        <v>1.3370058673961</v>
      </c>
      <c r="BS4384" s="27">
        <v>42594.2627624971</v>
      </c>
      <c r="BU4384">
        <f t="shared" si="272"/>
        <v>103213.848205275</v>
      </c>
      <c r="BV4384">
        <f t="shared" si="273"/>
        <v>157956.617346918</v>
      </c>
      <c r="BW4384" s="29">
        <v>4379</v>
      </c>
      <c r="BX4384">
        <f t="shared" si="274"/>
        <v>0</v>
      </c>
      <c r="BY4384">
        <f t="shared" si="275"/>
        <v>1</v>
      </c>
    </row>
    <row r="4385" spans="1:77">
      <c r="A4385" s="15">
        <v>4380</v>
      </c>
      <c r="BP4385" s="27">
        <v>0.831978639318968</v>
      </c>
      <c r="BQ4385" s="27">
        <v>26188.3864054215</v>
      </c>
      <c r="BR4385" s="27">
        <v>1.43549770137041</v>
      </c>
      <c r="BS4385" s="27">
        <v>48386.5850249895</v>
      </c>
      <c r="BU4385">
        <f t="shared" si="272"/>
        <v>98608.4094924238</v>
      </c>
      <c r="BV4385">
        <f t="shared" si="273"/>
        <v>166938.070180572</v>
      </c>
      <c r="BW4385" s="29">
        <v>4380</v>
      </c>
      <c r="BX4385">
        <f t="shared" si="274"/>
        <v>0</v>
      </c>
      <c r="BY4385">
        <f t="shared" si="275"/>
        <v>1</v>
      </c>
    </row>
    <row r="4386" spans="1:77">
      <c r="A4386" s="15">
        <v>4381</v>
      </c>
      <c r="BP4386" s="27">
        <v>0.753582145751374</v>
      </c>
      <c r="BQ4386" s="27">
        <v>14024.6104763211</v>
      </c>
      <c r="BR4386" s="27">
        <v>1.3024697887121</v>
      </c>
      <c r="BS4386" s="27">
        <v>38002.170077202</v>
      </c>
      <c r="BU4386">
        <f t="shared" si="272"/>
        <v>99012.711386385</v>
      </c>
      <c r="BV4386">
        <f t="shared" si="273"/>
        <v>157368.298229613</v>
      </c>
      <c r="BW4386" s="29">
        <v>4381</v>
      </c>
      <c r="BX4386">
        <f t="shared" si="274"/>
        <v>0</v>
      </c>
      <c r="BY4386">
        <f t="shared" si="275"/>
        <v>1</v>
      </c>
    </row>
    <row r="4387" spans="1:77">
      <c r="A4387" s="15">
        <v>4382</v>
      </c>
      <c r="BP4387" s="27">
        <v>0.769432008018137</v>
      </c>
      <c r="BQ4387" s="27">
        <v>19518.8252119455</v>
      </c>
      <c r="BR4387" s="27">
        <v>1.29035606967164</v>
      </c>
      <c r="BS4387" s="27">
        <v>45036.639481167</v>
      </c>
      <c r="BU4387">
        <f t="shared" si="272"/>
        <v>95895.9759907751</v>
      </c>
      <c r="BV4387">
        <f t="shared" si="273"/>
        <v>148516.77096958</v>
      </c>
      <c r="BW4387" s="29">
        <v>4382</v>
      </c>
      <c r="BX4387">
        <f t="shared" si="274"/>
        <v>0</v>
      </c>
      <c r="BY4387">
        <f t="shared" si="275"/>
        <v>1</v>
      </c>
    </row>
    <row r="4388" spans="1:77">
      <c r="A4388" s="15">
        <v>4383</v>
      </c>
      <c r="BP4388" s="27">
        <v>0.779165397188927</v>
      </c>
      <c r="BQ4388" s="27">
        <v>11135.9883744804</v>
      </c>
      <c r="BR4388" s="27">
        <v>1.31704362190338</v>
      </c>
      <c r="BS4388" s="27">
        <v>32063.0024476585</v>
      </c>
      <c r="BU4388">
        <f t="shared" si="272"/>
        <v>105738.821203859</v>
      </c>
      <c r="BV4388">
        <f t="shared" si="273"/>
        <v>165493.540837848</v>
      </c>
      <c r="BW4388" s="29">
        <v>4383</v>
      </c>
      <c r="BX4388">
        <f t="shared" si="274"/>
        <v>0</v>
      </c>
      <c r="BY4388">
        <f t="shared" si="275"/>
        <v>1</v>
      </c>
    </row>
    <row r="4389" spans="1:77">
      <c r="A4389" s="15">
        <v>4384</v>
      </c>
      <c r="BP4389" s="27">
        <v>0.812405566169215</v>
      </c>
      <c r="BQ4389" s="27">
        <v>15125.1636852279</v>
      </c>
      <c r="BR4389" s="27">
        <v>1.39910095702679</v>
      </c>
      <c r="BS4389" s="27">
        <v>47688.8302527681</v>
      </c>
      <c r="BU4389">
        <f t="shared" si="272"/>
        <v>106735.671240154</v>
      </c>
      <c r="BV4389">
        <f t="shared" si="273"/>
        <v>162176.313301251</v>
      </c>
      <c r="BW4389" s="29">
        <v>4384</v>
      </c>
      <c r="BX4389">
        <f t="shared" si="274"/>
        <v>0</v>
      </c>
      <c r="BY4389">
        <f t="shared" si="275"/>
        <v>1</v>
      </c>
    </row>
    <row r="4390" spans="1:77">
      <c r="A4390" s="15">
        <v>4385</v>
      </c>
      <c r="BP4390" s="27">
        <v>0.83886097247763</v>
      </c>
      <c r="BQ4390" s="27">
        <v>12020.48425582</v>
      </c>
      <c r="BR4390" s="27">
        <v>1.4440928303584</v>
      </c>
      <c r="BS4390" s="27">
        <v>41388.3470646</v>
      </c>
      <c r="BU4390">
        <f t="shared" si="272"/>
        <v>113808.661615825</v>
      </c>
      <c r="BV4390">
        <f t="shared" si="273"/>
        <v>175225.57748916</v>
      </c>
      <c r="BW4390" s="29">
        <v>4385</v>
      </c>
      <c r="BX4390">
        <f t="shared" si="274"/>
        <v>0</v>
      </c>
      <c r="BY4390">
        <f t="shared" si="275"/>
        <v>1</v>
      </c>
    </row>
    <row r="4391" spans="1:77">
      <c r="A4391" s="15">
        <v>4386</v>
      </c>
      <c r="BP4391" s="27">
        <v>0.780446561279889</v>
      </c>
      <c r="BQ4391" s="27">
        <v>13847.9301853127</v>
      </c>
      <c r="BR4391" s="27">
        <v>1.33313439302982</v>
      </c>
      <c r="BS4391" s="27">
        <v>35231.969623371</v>
      </c>
      <c r="BU4391">
        <f t="shared" si="272"/>
        <v>103219.054006671</v>
      </c>
      <c r="BV4391">
        <f t="shared" si="273"/>
        <v>164738.189331102</v>
      </c>
      <c r="BW4391" s="29">
        <v>4386</v>
      </c>
      <c r="BX4391">
        <f t="shared" si="274"/>
        <v>0</v>
      </c>
      <c r="BY4391">
        <f t="shared" si="275"/>
        <v>1</v>
      </c>
    </row>
    <row r="4392" spans="1:77">
      <c r="A4392" s="15">
        <v>4387</v>
      </c>
      <c r="BP4392" s="27">
        <v>0.806308302968831</v>
      </c>
      <c r="BQ4392" s="27">
        <v>16082.8816167711</v>
      </c>
      <c r="BR4392" s="27">
        <v>1.34488347305842</v>
      </c>
      <c r="BS4392" s="27">
        <v>40777.9724992793</v>
      </c>
      <c r="BU4392">
        <f t="shared" si="272"/>
        <v>104863.363828554</v>
      </c>
      <c r="BV4392">
        <f t="shared" si="273"/>
        <v>160954.548459484</v>
      </c>
      <c r="BW4392" s="29">
        <v>4387</v>
      </c>
      <c r="BX4392">
        <f t="shared" si="274"/>
        <v>0</v>
      </c>
      <c r="BY4392">
        <f t="shared" si="275"/>
        <v>1</v>
      </c>
    </row>
    <row r="4393" spans="1:77">
      <c r="A4393" s="15">
        <v>4388</v>
      </c>
      <c r="BP4393" s="27">
        <v>0.788149627606489</v>
      </c>
      <c r="BQ4393" s="27">
        <v>10789.2080331181</v>
      </c>
      <c r="BR4393" s="27">
        <v>1.35100552337737</v>
      </c>
      <c r="BS4393" s="27">
        <v>31824.7331878728</v>
      </c>
      <c r="BU4393">
        <f t="shared" si="272"/>
        <v>107433.236107855</v>
      </c>
      <c r="BV4393">
        <f t="shared" si="273"/>
        <v>170826.095318733</v>
      </c>
      <c r="BW4393" s="29">
        <v>4388</v>
      </c>
      <c r="BX4393">
        <f t="shared" si="274"/>
        <v>0</v>
      </c>
      <c r="BY4393">
        <f t="shared" si="275"/>
        <v>1</v>
      </c>
    </row>
    <row r="4394" spans="1:77">
      <c r="A4394" s="15">
        <v>4389</v>
      </c>
      <c r="BP4394" s="27">
        <v>0.82127981394253</v>
      </c>
      <c r="BQ4394" s="27">
        <v>14500.7644114696</v>
      </c>
      <c r="BR4394" s="27">
        <v>1.43582236021744</v>
      </c>
      <c r="BS4394" s="27">
        <v>43205.8245548423</v>
      </c>
      <c r="BU4394">
        <f t="shared" si="272"/>
        <v>108691.20767991</v>
      </c>
      <c r="BV4394">
        <f t="shared" si="273"/>
        <v>172167.529477774</v>
      </c>
      <c r="BW4394" s="29">
        <v>4389</v>
      </c>
      <c r="BX4394">
        <f t="shared" si="274"/>
        <v>0</v>
      </c>
      <c r="BY4394">
        <f t="shared" si="275"/>
        <v>1</v>
      </c>
    </row>
    <row r="4395" spans="1:77">
      <c r="A4395" s="15">
        <v>4390</v>
      </c>
      <c r="BP4395" s="27">
        <v>0.767815404710568</v>
      </c>
      <c r="BQ4395" s="27">
        <v>16105.6694724127</v>
      </c>
      <c r="BR4395" s="27">
        <v>1.33589010338861</v>
      </c>
      <c r="BS4395" s="27">
        <v>40325.2122460203</v>
      </c>
      <c r="BU4395">
        <f t="shared" si="272"/>
        <v>99066.6412341725</v>
      </c>
      <c r="BV4395">
        <f t="shared" si="273"/>
        <v>160058.303262272</v>
      </c>
      <c r="BW4395" s="29">
        <v>4390</v>
      </c>
      <c r="BX4395">
        <f t="shared" si="274"/>
        <v>0</v>
      </c>
      <c r="BY4395">
        <f t="shared" si="275"/>
        <v>1</v>
      </c>
    </row>
    <row r="4396" spans="1:77">
      <c r="A4396" s="15">
        <v>4391</v>
      </c>
      <c r="BP4396" s="27">
        <v>0.806978617404629</v>
      </c>
      <c r="BQ4396" s="27">
        <v>13336.7986573913</v>
      </c>
      <c r="BR4396" s="27">
        <v>1.42457237973259</v>
      </c>
      <c r="BS4396" s="27">
        <v>42217.8449201281</v>
      </c>
      <c r="BU4396">
        <f t="shared" si="272"/>
        <v>107709.993953303</v>
      </c>
      <c r="BV4396">
        <f t="shared" si="273"/>
        <v>171468.012039761</v>
      </c>
      <c r="BW4396" s="29">
        <v>4391</v>
      </c>
      <c r="BX4396">
        <f t="shared" si="274"/>
        <v>0</v>
      </c>
      <c r="BY4396">
        <f t="shared" si="275"/>
        <v>1</v>
      </c>
    </row>
    <row r="4397" spans="1:77">
      <c r="A4397" s="15">
        <v>4392</v>
      </c>
      <c r="BP4397" s="27">
        <v>0.769964852648567</v>
      </c>
      <c r="BQ4397" s="27">
        <v>12546.7217687246</v>
      </c>
      <c r="BR4397" s="27">
        <v>1.31447838101999</v>
      </c>
      <c r="BS4397" s="27">
        <v>36032.5555758061</v>
      </c>
      <c r="BU4397">
        <f t="shared" si="272"/>
        <v>102948.00612856</v>
      </c>
      <c r="BV4397">
        <f t="shared" si="273"/>
        <v>161139.201577192</v>
      </c>
      <c r="BW4397" s="29">
        <v>4392</v>
      </c>
      <c r="BX4397">
        <f t="shared" si="274"/>
        <v>0</v>
      </c>
      <c r="BY4397">
        <f t="shared" si="275"/>
        <v>1</v>
      </c>
    </row>
    <row r="4398" spans="1:77">
      <c r="A4398" s="15">
        <v>4393</v>
      </c>
      <c r="BP4398" s="27">
        <v>0.849777388060892</v>
      </c>
      <c r="BQ4398" s="27">
        <v>14163.791848095</v>
      </c>
      <c r="BR4398" s="27">
        <v>1.43193239857932</v>
      </c>
      <c r="BS4398" s="27">
        <v>42504.806292896</v>
      </c>
      <c r="BU4398">
        <f t="shared" si="272"/>
        <v>113302.816361039</v>
      </c>
      <c r="BV4398">
        <f t="shared" si="273"/>
        <v>172285.053494002</v>
      </c>
      <c r="BW4398" s="29">
        <v>4393</v>
      </c>
      <c r="BX4398">
        <f t="shared" si="274"/>
        <v>0</v>
      </c>
      <c r="BY4398">
        <f t="shared" si="275"/>
        <v>1</v>
      </c>
    </row>
    <row r="4399" spans="1:77">
      <c r="A4399" s="15">
        <v>4394</v>
      </c>
      <c r="BP4399" s="27">
        <v>0.835189798087318</v>
      </c>
      <c r="BQ4399" s="27">
        <v>10889.4648480801</v>
      </c>
      <c r="BR4399" s="27">
        <v>1.42547061352999</v>
      </c>
      <c r="BS4399" s="27">
        <v>38420.5177269457</v>
      </c>
      <c r="BU4399">
        <f t="shared" si="272"/>
        <v>114389.004865018</v>
      </c>
      <c r="BV4399">
        <f t="shared" si="273"/>
        <v>175400.074302553</v>
      </c>
      <c r="BW4399" s="29">
        <v>4394</v>
      </c>
      <c r="BX4399">
        <f t="shared" si="274"/>
        <v>0</v>
      </c>
      <c r="BY4399">
        <f t="shared" si="275"/>
        <v>1</v>
      </c>
    </row>
    <row r="4400" spans="1:77">
      <c r="A4400" s="15">
        <v>4395</v>
      </c>
      <c r="BP4400" s="27">
        <v>0.830572473161082</v>
      </c>
      <c r="BQ4400" s="27">
        <v>15231.3012636961</v>
      </c>
      <c r="BR4400" s="27">
        <v>1.43508655828652</v>
      </c>
      <c r="BS4400" s="27">
        <v>38547.2550796981</v>
      </c>
      <c r="BU4400">
        <f t="shared" si="272"/>
        <v>109354.569710466</v>
      </c>
      <c r="BV4400">
        <f t="shared" si="273"/>
        <v>176715.72866328</v>
      </c>
      <c r="BW4400" s="29">
        <v>4395</v>
      </c>
      <c r="BX4400">
        <f t="shared" si="274"/>
        <v>0</v>
      </c>
      <c r="BY4400">
        <f t="shared" si="275"/>
        <v>1</v>
      </c>
    </row>
    <row r="4401" spans="1:77">
      <c r="A4401" s="15">
        <v>4396</v>
      </c>
      <c r="BP4401" s="27">
        <v>0.813779855810277</v>
      </c>
      <c r="BQ4401" s="27">
        <v>12951.8399566675</v>
      </c>
      <c r="BR4401" s="27">
        <v>1.39920824963429</v>
      </c>
      <c r="BS4401" s="27">
        <v>42234.4285566351</v>
      </c>
      <c r="BU4401">
        <f t="shared" si="272"/>
        <v>109115.138414874</v>
      </c>
      <c r="BV4401">
        <f t="shared" si="273"/>
        <v>167646.808888509</v>
      </c>
      <c r="BW4401" s="29">
        <v>4396</v>
      </c>
      <c r="BX4401">
        <f t="shared" si="274"/>
        <v>0</v>
      </c>
      <c r="BY4401">
        <f t="shared" si="275"/>
        <v>1</v>
      </c>
    </row>
    <row r="4402" spans="1:77">
      <c r="A4402" s="15">
        <v>4397</v>
      </c>
      <c r="BP4402" s="27">
        <v>0.865085628450429</v>
      </c>
      <c r="BQ4402" s="27">
        <v>12005.9841243362</v>
      </c>
      <c r="BR4402" s="27">
        <v>1.51378804855758</v>
      </c>
      <c r="BS4402" s="27">
        <v>34099.8035189649</v>
      </c>
      <c r="BU4402">
        <f t="shared" si="272"/>
        <v>117756.860143228</v>
      </c>
      <c r="BV4402">
        <f t="shared" si="273"/>
        <v>192968.403764672</v>
      </c>
      <c r="BW4402" s="29">
        <v>4397</v>
      </c>
      <c r="BX4402">
        <f t="shared" si="274"/>
        <v>0</v>
      </c>
      <c r="BY4402">
        <f t="shared" si="275"/>
        <v>1</v>
      </c>
    </row>
    <row r="4403" spans="1:77">
      <c r="A4403" s="15">
        <v>4398</v>
      </c>
      <c r="BP4403" s="27">
        <v>0.765782593216083</v>
      </c>
      <c r="BQ4403" s="27">
        <v>13115.2715791421</v>
      </c>
      <c r="BR4403" s="27">
        <v>1.3264927609913</v>
      </c>
      <c r="BS4403" s="27">
        <v>35387.9151690057</v>
      </c>
      <c r="BU4403">
        <f t="shared" si="272"/>
        <v>101752.11740327</v>
      </c>
      <c r="BV4403">
        <f t="shared" si="273"/>
        <v>163585.998979689</v>
      </c>
      <c r="BW4403" s="29">
        <v>4398</v>
      </c>
      <c r="BX4403">
        <f t="shared" si="274"/>
        <v>0</v>
      </c>
      <c r="BY4403">
        <f t="shared" si="275"/>
        <v>1</v>
      </c>
    </row>
    <row r="4404" spans="1:77">
      <c r="A4404" s="15">
        <v>4399</v>
      </c>
      <c r="BP4404" s="27">
        <v>0.814735100814368</v>
      </c>
      <c r="BQ4404" s="27">
        <v>19595.7241096332</v>
      </c>
      <c r="BR4404" s="27">
        <v>1.40007764258566</v>
      </c>
      <c r="BS4404" s="27">
        <v>48033.315765832</v>
      </c>
      <c r="BU4404">
        <f t="shared" si="272"/>
        <v>102614.541012522</v>
      </c>
      <c r="BV4404">
        <f t="shared" si="273"/>
        <v>161978.330622016</v>
      </c>
      <c r="BW4404" s="29">
        <v>4399</v>
      </c>
      <c r="BX4404">
        <f t="shared" si="274"/>
        <v>0</v>
      </c>
      <c r="BY4404">
        <f t="shared" si="275"/>
        <v>1</v>
      </c>
    </row>
    <row r="4405" spans="1:77">
      <c r="A4405" s="15">
        <v>4400</v>
      </c>
      <c r="BP4405" s="27">
        <v>0.778337132115976</v>
      </c>
      <c r="BQ4405" s="27">
        <v>15397.7310500537</v>
      </c>
      <c r="BR4405" s="27">
        <v>1.32856800258109</v>
      </c>
      <c r="BS4405" s="27">
        <v>45278.129154639</v>
      </c>
      <c r="BU4405">
        <f t="shared" si="272"/>
        <v>101352.838767343</v>
      </c>
      <c r="BV4405">
        <f t="shared" si="273"/>
        <v>154007.071232524</v>
      </c>
      <c r="BW4405" s="29">
        <v>4400</v>
      </c>
      <c r="BX4405">
        <f t="shared" si="274"/>
        <v>0</v>
      </c>
      <c r="BY4405">
        <f t="shared" si="275"/>
        <v>1</v>
      </c>
    </row>
    <row r="4406" spans="1:77">
      <c r="A4406" s="15">
        <v>4401</v>
      </c>
      <c r="BP4406" s="27">
        <v>0.784598523683985</v>
      </c>
      <c r="BQ4406" s="27">
        <v>12354.1170855543</v>
      </c>
      <c r="BR4406" s="27">
        <v>1.3617653252762</v>
      </c>
      <c r="BS4406" s="27">
        <v>35633.605213057</v>
      </c>
      <c r="BU4406">
        <f t="shared" si="272"/>
        <v>105335.661467043</v>
      </c>
      <c r="BV4406">
        <f t="shared" si="273"/>
        <v>168631.193578373</v>
      </c>
      <c r="BW4406" s="29">
        <v>4401</v>
      </c>
      <c r="BX4406">
        <f t="shared" si="274"/>
        <v>0</v>
      </c>
      <c r="BY4406">
        <f t="shared" si="275"/>
        <v>1</v>
      </c>
    </row>
    <row r="4407" spans="1:77">
      <c r="A4407" s="15">
        <v>4402</v>
      </c>
      <c r="BP4407" s="27">
        <v>0.781625021523601</v>
      </c>
      <c r="BQ4407" s="27">
        <v>11662.5901007052</v>
      </c>
      <c r="BR4407" s="27">
        <v>1.34964029783539</v>
      </c>
      <c r="BS4407" s="27">
        <v>39510.2254502381</v>
      </c>
      <c r="BU4407">
        <f t="shared" si="272"/>
        <v>105581.163127835</v>
      </c>
      <c r="BV4407">
        <f t="shared" si="273"/>
        <v>162935.81922507</v>
      </c>
      <c r="BW4407" s="29">
        <v>4402</v>
      </c>
      <c r="BX4407">
        <f t="shared" si="274"/>
        <v>0</v>
      </c>
      <c r="BY4407">
        <f t="shared" si="275"/>
        <v>1</v>
      </c>
    </row>
    <row r="4408" spans="1:77">
      <c r="A4408" s="15">
        <v>4403</v>
      </c>
      <c r="BP4408" s="27">
        <v>0.811346934775383</v>
      </c>
      <c r="BQ4408" s="27">
        <v>14253.1012697367</v>
      </c>
      <c r="BR4408" s="27">
        <v>1.4077176131381</v>
      </c>
      <c r="BS4408" s="27">
        <v>38787.4196964057</v>
      </c>
      <c r="BU4408">
        <f t="shared" si="272"/>
        <v>107448.938946571</v>
      </c>
      <c r="BV4408">
        <f t="shared" si="273"/>
        <v>172370.222274309</v>
      </c>
      <c r="BW4408" s="29">
        <v>4403</v>
      </c>
      <c r="BX4408">
        <f t="shared" si="274"/>
        <v>0</v>
      </c>
      <c r="BY4408">
        <f t="shared" si="275"/>
        <v>1</v>
      </c>
    </row>
    <row r="4409" spans="1:77">
      <c r="A4409" s="15">
        <v>4404</v>
      </c>
      <c r="BP4409" s="27">
        <v>0.852374562703552</v>
      </c>
      <c r="BQ4409" s="27">
        <v>16462.4131756897</v>
      </c>
      <c r="BR4409" s="27">
        <v>1.48729892830448</v>
      </c>
      <c r="BS4409" s="27">
        <v>47784.0067282719</v>
      </c>
      <c r="BU4409">
        <f t="shared" si="272"/>
        <v>111393.771229843</v>
      </c>
      <c r="BV4409">
        <f t="shared" si="273"/>
        <v>175310.8325174</v>
      </c>
      <c r="BW4409" s="29">
        <v>4404</v>
      </c>
      <c r="BX4409">
        <f t="shared" si="274"/>
        <v>0</v>
      </c>
      <c r="BY4409">
        <f t="shared" si="275"/>
        <v>1</v>
      </c>
    </row>
    <row r="4410" spans="1:77">
      <c r="A4410" s="15">
        <v>4405</v>
      </c>
      <c r="BP4410" s="27">
        <v>0.772898113975342</v>
      </c>
      <c r="BQ4410" s="27">
        <v>19125.8492159956</v>
      </c>
      <c r="BR4410" s="27">
        <v>1.32489173943078</v>
      </c>
      <c r="BS4410" s="27">
        <v>42799.1353574201</v>
      </c>
      <c r="BU4410">
        <f t="shared" si="272"/>
        <v>96808.8678803057</v>
      </c>
      <c r="BV4410">
        <f t="shared" si="273"/>
        <v>155934.625557197</v>
      </c>
      <c r="BW4410" s="29">
        <v>4405</v>
      </c>
      <c r="BX4410">
        <f t="shared" si="274"/>
        <v>0</v>
      </c>
      <c r="BY4410">
        <f t="shared" si="275"/>
        <v>1</v>
      </c>
    </row>
    <row r="4411" spans="1:77">
      <c r="A4411" s="15">
        <v>4406</v>
      </c>
      <c r="BP4411" s="27">
        <v>0.795479489585268</v>
      </c>
      <c r="BQ4411" s="27">
        <v>19247.3658183012</v>
      </c>
      <c r="BR4411" s="27">
        <v>1.37297790424692</v>
      </c>
      <c r="BS4411" s="27">
        <v>49627.3300751811</v>
      </c>
      <c r="BU4411">
        <f t="shared" si="272"/>
        <v>100074.557619489</v>
      </c>
      <c r="BV4411">
        <f t="shared" si="273"/>
        <v>156319.355561857</v>
      </c>
      <c r="BW4411" s="29">
        <v>4406</v>
      </c>
      <c r="BX4411">
        <f t="shared" si="274"/>
        <v>0</v>
      </c>
      <c r="BY4411">
        <f t="shared" si="275"/>
        <v>1</v>
      </c>
    </row>
    <row r="4412" spans="1:77">
      <c r="A4412" s="15">
        <v>4407</v>
      </c>
      <c r="BP4412" s="27">
        <v>0.817436462157749</v>
      </c>
      <c r="BQ4412" s="27">
        <v>13792.7910632826</v>
      </c>
      <c r="BR4412" s="27">
        <v>1.44005966176639</v>
      </c>
      <c r="BS4412" s="27">
        <v>36102.7841045538</v>
      </c>
      <c r="BU4412">
        <f t="shared" si="272"/>
        <v>108822.67826038</v>
      </c>
      <c r="BV4412">
        <f t="shared" si="273"/>
        <v>179906.165160404</v>
      </c>
      <c r="BW4412" s="29">
        <v>4407</v>
      </c>
      <c r="BX4412">
        <f t="shared" si="274"/>
        <v>0</v>
      </c>
      <c r="BY4412">
        <f t="shared" si="275"/>
        <v>1</v>
      </c>
    </row>
    <row r="4413" spans="1:77">
      <c r="A4413" s="15">
        <v>4408</v>
      </c>
      <c r="BP4413" s="27">
        <v>0.783501151738245</v>
      </c>
      <c r="BQ4413" s="27">
        <v>14013.5057177121</v>
      </c>
      <c r="BR4413" s="27">
        <v>1.34135193730339</v>
      </c>
      <c r="BS4413" s="27">
        <v>36895.2404976689</v>
      </c>
      <c r="BU4413">
        <f t="shared" si="272"/>
        <v>103511.667043025</v>
      </c>
      <c r="BV4413">
        <f t="shared" si="273"/>
        <v>164307.55009784</v>
      </c>
      <c r="BW4413" s="29">
        <v>4408</v>
      </c>
      <c r="BX4413">
        <f t="shared" si="274"/>
        <v>0</v>
      </c>
      <c r="BY4413">
        <f t="shared" si="275"/>
        <v>1</v>
      </c>
    </row>
    <row r="4414" spans="1:77">
      <c r="A4414" s="15">
        <v>4409</v>
      </c>
      <c r="BP4414" s="27">
        <v>0.807463510376828</v>
      </c>
      <c r="BQ4414" s="27">
        <v>17585.854435669</v>
      </c>
      <c r="BR4414" s="27">
        <v>1.40158908762316</v>
      </c>
      <c r="BS4414" s="27">
        <v>39394.6106568218</v>
      </c>
      <c r="BU4414">
        <f t="shared" si="272"/>
        <v>103533.672120855</v>
      </c>
      <c r="BV4414">
        <f t="shared" si="273"/>
        <v>170843.752486652</v>
      </c>
      <c r="BW4414" s="29">
        <v>4409</v>
      </c>
      <c r="BX4414">
        <f t="shared" si="274"/>
        <v>0</v>
      </c>
      <c r="BY4414">
        <f t="shared" si="275"/>
        <v>1</v>
      </c>
    </row>
    <row r="4415" spans="1:77">
      <c r="A4415" s="15">
        <v>4410</v>
      </c>
      <c r="BP4415" s="27">
        <v>0.829855765687011</v>
      </c>
      <c r="BQ4415" s="27">
        <v>19740.9697023196</v>
      </c>
      <c r="BR4415" s="27">
        <v>1.42526555026027</v>
      </c>
      <c r="BS4415" s="27">
        <v>42943.1326808394</v>
      </c>
      <c r="BU4415">
        <f t="shared" si="272"/>
        <v>104737.395150732</v>
      </c>
      <c r="BV4415">
        <f t="shared" si="273"/>
        <v>170846.6998582</v>
      </c>
      <c r="BW4415" s="29">
        <v>4410</v>
      </c>
      <c r="BX4415">
        <f t="shared" si="274"/>
        <v>0</v>
      </c>
      <c r="BY4415">
        <f t="shared" si="275"/>
        <v>1</v>
      </c>
    </row>
    <row r="4416" spans="1:77">
      <c r="A4416" s="15">
        <v>4411</v>
      </c>
      <c r="BP4416" s="27">
        <v>0.890557073991252</v>
      </c>
      <c r="BQ4416" s="27">
        <v>15024.8236590999</v>
      </c>
      <c r="BR4416" s="27">
        <v>1.50000061980656</v>
      </c>
      <c r="BS4416" s="27">
        <v>36847.8547358396</v>
      </c>
      <c r="BU4416">
        <f t="shared" si="272"/>
        <v>118558.737439588</v>
      </c>
      <c r="BV4416">
        <f t="shared" si="273"/>
        <v>188152.238235145</v>
      </c>
      <c r="BW4416" s="29">
        <v>4411</v>
      </c>
      <c r="BX4416">
        <f t="shared" si="274"/>
        <v>0</v>
      </c>
      <c r="BY4416">
        <f t="shared" si="275"/>
        <v>1</v>
      </c>
    </row>
    <row r="4417" spans="1:77">
      <c r="A4417" s="15">
        <v>4412</v>
      </c>
      <c r="BP4417" s="27">
        <v>0.798893947268713</v>
      </c>
      <c r="BQ4417" s="27">
        <v>22503.2284148065</v>
      </c>
      <c r="BR4417" s="27">
        <v>1.36427579665449</v>
      </c>
      <c r="BS4417" s="27">
        <v>53060.3730375886</v>
      </c>
      <c r="BU4417">
        <f t="shared" si="272"/>
        <v>97330.8636755005</v>
      </c>
      <c r="BV4417">
        <f t="shared" si="273"/>
        <v>151580.996460585</v>
      </c>
      <c r="BW4417" s="29">
        <v>4412</v>
      </c>
      <c r="BX4417">
        <f t="shared" si="274"/>
        <v>0</v>
      </c>
      <c r="BY4417">
        <f t="shared" si="275"/>
        <v>1</v>
      </c>
    </row>
    <row r="4418" spans="1:77">
      <c r="A4418" s="15">
        <v>4413</v>
      </c>
      <c r="BP4418" s="27">
        <v>0.824087424790833</v>
      </c>
      <c r="BQ4418" s="27">
        <v>12458.2818999838</v>
      </c>
      <c r="BR4418" s="27">
        <v>1.38369219241859</v>
      </c>
      <c r="BS4418" s="27">
        <v>40751.9526042801</v>
      </c>
      <c r="BU4418">
        <f t="shared" si="272"/>
        <v>111154.831818641</v>
      </c>
      <c r="BV4418">
        <f t="shared" si="273"/>
        <v>166801.876258508</v>
      </c>
      <c r="BW4418" s="29">
        <v>4413</v>
      </c>
      <c r="BX4418">
        <f t="shared" si="274"/>
        <v>0</v>
      </c>
      <c r="BY4418">
        <f t="shared" si="275"/>
        <v>1</v>
      </c>
    </row>
    <row r="4419" spans="1:77">
      <c r="A4419" s="15">
        <v>4414</v>
      </c>
      <c r="BP4419" s="27">
        <v>0.842194981679466</v>
      </c>
      <c r="BQ4419" s="27">
        <v>13251.5981665041</v>
      </c>
      <c r="BR4419" s="27">
        <v>1.43963408747504</v>
      </c>
      <c r="BS4419" s="27">
        <v>40107.5318855616</v>
      </c>
      <c r="BU4419">
        <f t="shared" si="272"/>
        <v>113077.649085416</v>
      </c>
      <c r="BV4419">
        <f t="shared" si="273"/>
        <v>175837.581235695</v>
      </c>
      <c r="BW4419" s="29">
        <v>4414</v>
      </c>
      <c r="BX4419">
        <f t="shared" si="274"/>
        <v>0</v>
      </c>
      <c r="BY4419">
        <f t="shared" si="275"/>
        <v>1</v>
      </c>
    </row>
    <row r="4420" spans="1:77">
      <c r="A4420" s="15">
        <v>4415</v>
      </c>
      <c r="BP4420" s="27">
        <v>0.783036392036506</v>
      </c>
      <c r="BQ4420" s="27">
        <v>13227.0533235401</v>
      </c>
      <c r="BR4420" s="27">
        <v>1.35878752482489</v>
      </c>
      <c r="BS4420" s="27">
        <v>42581.9462991882</v>
      </c>
      <c r="BU4420">
        <f t="shared" si="272"/>
        <v>104228.405481936</v>
      </c>
      <c r="BV4420">
        <f t="shared" si="273"/>
        <v>161236.182424545</v>
      </c>
      <c r="BW4420" s="29">
        <v>4415</v>
      </c>
      <c r="BX4420">
        <f t="shared" si="274"/>
        <v>0</v>
      </c>
      <c r="BY4420">
        <f t="shared" si="275"/>
        <v>1</v>
      </c>
    </row>
    <row r="4421" spans="1:77">
      <c r="A4421" s="15">
        <v>4416</v>
      </c>
      <c r="BP4421" s="27">
        <v>0.78680606705915</v>
      </c>
      <c r="BQ4421" s="27">
        <v>12655.7787864059</v>
      </c>
      <c r="BR4421" s="27">
        <v>1.34307680433472</v>
      </c>
      <c r="BS4421" s="27">
        <v>34918.560967636</v>
      </c>
      <c r="BU4421">
        <f t="shared" si="272"/>
        <v>105365.131272467</v>
      </c>
      <c r="BV4421">
        <f t="shared" si="273"/>
        <v>166542.959682572</v>
      </c>
      <c r="BW4421" s="29">
        <v>4416</v>
      </c>
      <c r="BX4421">
        <f t="shared" si="274"/>
        <v>0</v>
      </c>
      <c r="BY4421">
        <f t="shared" si="275"/>
        <v>1</v>
      </c>
    </row>
    <row r="4422" spans="1:77">
      <c r="A4422" s="15">
        <v>4417</v>
      </c>
      <c r="BP4422" s="27">
        <v>0.774241065757708</v>
      </c>
      <c r="BQ4422" s="27">
        <v>16624.7778367774</v>
      </c>
      <c r="BR4422" s="27">
        <v>1.3209585817351</v>
      </c>
      <c r="BS4422" s="27">
        <v>41275.4540000205</v>
      </c>
      <c r="BU4422">
        <f t="shared" si="272"/>
        <v>99511.3820268788</v>
      </c>
      <c r="BV4422">
        <f t="shared" si="273"/>
        <v>156868.333260245</v>
      </c>
      <c r="BW4422" s="29">
        <v>4417</v>
      </c>
      <c r="BX4422">
        <f t="shared" si="274"/>
        <v>0</v>
      </c>
      <c r="BY4422">
        <f t="shared" si="275"/>
        <v>1</v>
      </c>
    </row>
    <row r="4423" spans="1:77">
      <c r="A4423" s="15">
        <v>4418</v>
      </c>
      <c r="BP4423" s="27">
        <v>0.771302916656408</v>
      </c>
      <c r="BQ4423" s="27">
        <v>14451.9724339659</v>
      </c>
      <c r="BR4423" s="27">
        <v>1.33428732657235</v>
      </c>
      <c r="BS4423" s="27">
        <v>38522.7974612725</v>
      </c>
      <c r="BU4423">
        <f t="shared" ref="BU4423:BU4486" si="276">BP4423*$BV$1-BQ4423</f>
        <v>101243.465064495</v>
      </c>
      <c r="BV4423">
        <f t="shared" ref="BV4423:BV4486" si="277">BR4423*$BV$1-BS4423</f>
        <v>161620.30152458</v>
      </c>
      <c r="BW4423" s="29">
        <v>4418</v>
      </c>
      <c r="BX4423">
        <f t="shared" ref="BX4423:BX4486" si="278">IF(BU4423=MAX($BU4423:$BV4423),1,0)</f>
        <v>0</v>
      </c>
      <c r="BY4423">
        <f t="shared" ref="BY4423:BY4486" si="279">IF(BV4423=MAX($BU4423:$BV4423),1,0)</f>
        <v>1</v>
      </c>
    </row>
    <row r="4424" spans="1:77">
      <c r="A4424" s="15">
        <v>4419</v>
      </c>
      <c r="BP4424" s="27">
        <v>0.811587980912355</v>
      </c>
      <c r="BQ4424" s="27">
        <v>14063.6317344258</v>
      </c>
      <c r="BR4424" s="27">
        <v>1.38321534540692</v>
      </c>
      <c r="BS4424" s="27">
        <v>36656.8779694453</v>
      </c>
      <c r="BU4424">
        <f t="shared" si="276"/>
        <v>107674.565402427</v>
      </c>
      <c r="BV4424">
        <f t="shared" si="277"/>
        <v>170825.423841592</v>
      </c>
      <c r="BW4424" s="29">
        <v>4419</v>
      </c>
      <c r="BX4424">
        <f t="shared" si="278"/>
        <v>0</v>
      </c>
      <c r="BY4424">
        <f t="shared" si="279"/>
        <v>1</v>
      </c>
    </row>
    <row r="4425" spans="1:77">
      <c r="A4425" s="15">
        <v>4420</v>
      </c>
      <c r="BP4425" s="27">
        <v>0.825330955495499</v>
      </c>
      <c r="BQ4425" s="27">
        <v>17010.2222763858</v>
      </c>
      <c r="BR4425" s="27">
        <v>1.4267526387472</v>
      </c>
      <c r="BS4425" s="27">
        <v>39750.8603938005</v>
      </c>
      <c r="BU4425">
        <f t="shared" si="276"/>
        <v>106789.421047939</v>
      </c>
      <c r="BV4425">
        <f t="shared" si="277"/>
        <v>174262.035418279</v>
      </c>
      <c r="BW4425" s="29">
        <v>4420</v>
      </c>
      <c r="BX4425">
        <f t="shared" si="278"/>
        <v>0</v>
      </c>
      <c r="BY4425">
        <f t="shared" si="279"/>
        <v>1</v>
      </c>
    </row>
    <row r="4426" spans="1:77">
      <c r="A4426" s="15">
        <v>4421</v>
      </c>
      <c r="BP4426" s="27">
        <v>0.757569734806619</v>
      </c>
      <c r="BQ4426" s="27">
        <v>11563.9946346989</v>
      </c>
      <c r="BR4426" s="27">
        <v>1.2854280529858</v>
      </c>
      <c r="BS4426" s="27">
        <v>33083.4732956206</v>
      </c>
      <c r="BU4426">
        <f t="shared" si="276"/>
        <v>102071.465586294</v>
      </c>
      <c r="BV4426">
        <f t="shared" si="277"/>
        <v>159730.734652249</v>
      </c>
      <c r="BW4426" s="29">
        <v>4421</v>
      </c>
      <c r="BX4426">
        <f t="shared" si="278"/>
        <v>0</v>
      </c>
      <c r="BY4426">
        <f t="shared" si="279"/>
        <v>1</v>
      </c>
    </row>
    <row r="4427" spans="1:77">
      <c r="A4427" s="15">
        <v>4422</v>
      </c>
      <c r="BP4427" s="27">
        <v>0.774002055578468</v>
      </c>
      <c r="BQ4427" s="27">
        <v>18189.0525995038</v>
      </c>
      <c r="BR4427" s="27">
        <v>1.33105971536531</v>
      </c>
      <c r="BS4427" s="27">
        <v>43009.9713606516</v>
      </c>
      <c r="BU4427">
        <f t="shared" si="276"/>
        <v>97911.2557372663</v>
      </c>
      <c r="BV4427">
        <f t="shared" si="277"/>
        <v>156648.985944145</v>
      </c>
      <c r="BW4427" s="29">
        <v>4422</v>
      </c>
      <c r="BX4427">
        <f t="shared" si="278"/>
        <v>0</v>
      </c>
      <c r="BY4427">
        <f t="shared" si="279"/>
        <v>1</v>
      </c>
    </row>
    <row r="4428" spans="1:77">
      <c r="A4428" s="15">
        <v>4423</v>
      </c>
      <c r="BP4428" s="27">
        <v>0.8674962816771</v>
      </c>
      <c r="BQ4428" s="27">
        <v>17238.4261721648</v>
      </c>
      <c r="BR4428" s="27">
        <v>1.51169501223739</v>
      </c>
      <c r="BS4428" s="27">
        <v>41221.2485182079</v>
      </c>
      <c r="BU4428">
        <f t="shared" si="276"/>
        <v>112886.0160794</v>
      </c>
      <c r="BV4428">
        <f t="shared" si="277"/>
        <v>185533.0033174</v>
      </c>
      <c r="BW4428" s="29">
        <v>4423</v>
      </c>
      <c r="BX4428">
        <f t="shared" si="278"/>
        <v>0</v>
      </c>
      <c r="BY4428">
        <f t="shared" si="279"/>
        <v>1</v>
      </c>
    </row>
    <row r="4429" spans="1:77">
      <c r="A4429" s="15">
        <v>4424</v>
      </c>
      <c r="BP4429" s="27">
        <v>0.82572314669865</v>
      </c>
      <c r="BQ4429" s="27">
        <v>12293.6226598908</v>
      </c>
      <c r="BR4429" s="27">
        <v>1.43881955067942</v>
      </c>
      <c r="BS4429" s="27">
        <v>41724.4930105767</v>
      </c>
      <c r="BU4429">
        <f t="shared" si="276"/>
        <v>111564.849344907</v>
      </c>
      <c r="BV4429">
        <f t="shared" si="277"/>
        <v>174098.439591336</v>
      </c>
      <c r="BW4429" s="29">
        <v>4424</v>
      </c>
      <c r="BX4429">
        <f t="shared" si="278"/>
        <v>0</v>
      </c>
      <c r="BY4429">
        <f t="shared" si="279"/>
        <v>1</v>
      </c>
    </row>
    <row r="4430" spans="1:77">
      <c r="A4430" s="15">
        <v>4425</v>
      </c>
      <c r="BP4430" s="27">
        <v>0.811256147972222</v>
      </c>
      <c r="BQ4430" s="27">
        <v>14314.1628778955</v>
      </c>
      <c r="BR4430" s="27">
        <v>1.41896238234721</v>
      </c>
      <c r="BS4430" s="27">
        <v>37222.9304751374</v>
      </c>
      <c r="BU4430">
        <f t="shared" si="276"/>
        <v>107374.259317938</v>
      </c>
      <c r="BV4430">
        <f t="shared" si="277"/>
        <v>175621.426876944</v>
      </c>
      <c r="BW4430" s="29">
        <v>4425</v>
      </c>
      <c r="BX4430">
        <f t="shared" si="278"/>
        <v>0</v>
      </c>
      <c r="BY4430">
        <f t="shared" si="279"/>
        <v>1</v>
      </c>
    </row>
    <row r="4431" spans="1:77">
      <c r="A4431" s="15">
        <v>4426</v>
      </c>
      <c r="BP4431" s="27">
        <v>0.77769697042062</v>
      </c>
      <c r="BQ4431" s="27">
        <v>15448.8125872109</v>
      </c>
      <c r="BR4431" s="27">
        <v>1.3117884655429</v>
      </c>
      <c r="BS4431" s="27">
        <v>37770.9764609464</v>
      </c>
      <c r="BU4431">
        <f t="shared" si="276"/>
        <v>101205.732975882</v>
      </c>
      <c r="BV4431">
        <f t="shared" si="277"/>
        <v>158997.293370488</v>
      </c>
      <c r="BW4431" s="29">
        <v>4426</v>
      </c>
      <c r="BX4431">
        <f t="shared" si="278"/>
        <v>0</v>
      </c>
      <c r="BY4431">
        <f t="shared" si="279"/>
        <v>1</v>
      </c>
    </row>
    <row r="4432" spans="1:77">
      <c r="A4432" s="15">
        <v>4427</v>
      </c>
      <c r="BP4432" s="27">
        <v>0.850397205123737</v>
      </c>
      <c r="BQ4432" s="27">
        <v>13070.8479267044</v>
      </c>
      <c r="BR4432" s="27">
        <v>1.44882559794826</v>
      </c>
      <c r="BS4432" s="27">
        <v>36509.8537618506</v>
      </c>
      <c r="BU4432">
        <f t="shared" si="276"/>
        <v>114488.732841856</v>
      </c>
      <c r="BV4432">
        <f t="shared" si="277"/>
        <v>180813.985930389</v>
      </c>
      <c r="BW4432" s="29">
        <v>4427</v>
      </c>
      <c r="BX4432">
        <f t="shared" si="278"/>
        <v>0</v>
      </c>
      <c r="BY4432">
        <f t="shared" si="279"/>
        <v>1</v>
      </c>
    </row>
    <row r="4433" spans="1:77">
      <c r="A4433" s="15">
        <v>4428</v>
      </c>
      <c r="BP4433" s="27">
        <v>0.820918876221983</v>
      </c>
      <c r="BQ4433" s="27">
        <v>12328.0779756453</v>
      </c>
      <c r="BR4433" s="27">
        <v>1.44247235746456</v>
      </c>
      <c r="BS4433" s="27">
        <v>41426.4407172541</v>
      </c>
      <c r="BU4433">
        <f t="shared" si="276"/>
        <v>110809.753457652</v>
      </c>
      <c r="BV4433">
        <f t="shared" si="277"/>
        <v>174944.412902429</v>
      </c>
      <c r="BW4433" s="29">
        <v>4428</v>
      </c>
      <c r="BX4433">
        <f t="shared" si="278"/>
        <v>0</v>
      </c>
      <c r="BY4433">
        <f t="shared" si="279"/>
        <v>1</v>
      </c>
    </row>
    <row r="4434" spans="1:77">
      <c r="A4434" s="15">
        <v>4429</v>
      </c>
      <c r="BP4434" s="27">
        <v>0.817271166322333</v>
      </c>
      <c r="BQ4434" s="27">
        <v>18392.9315915634</v>
      </c>
      <c r="BR4434" s="27">
        <v>1.41440870408229</v>
      </c>
      <c r="BS4434" s="27">
        <v>46637.3654897122</v>
      </c>
      <c r="BU4434">
        <f t="shared" si="276"/>
        <v>104197.743356786</v>
      </c>
      <c r="BV4434">
        <f t="shared" si="277"/>
        <v>165523.940122631</v>
      </c>
      <c r="BW4434" s="29">
        <v>4429</v>
      </c>
      <c r="BX4434">
        <f t="shared" si="278"/>
        <v>0</v>
      </c>
      <c r="BY4434">
        <f t="shared" si="279"/>
        <v>1</v>
      </c>
    </row>
    <row r="4435" spans="1:77">
      <c r="A4435" s="15">
        <v>4430</v>
      </c>
      <c r="BP4435" s="27">
        <v>0.793183637825392</v>
      </c>
      <c r="BQ4435" s="27">
        <v>17187.795561096</v>
      </c>
      <c r="BR4435" s="27">
        <v>1.3839619654327</v>
      </c>
      <c r="BS4435" s="27">
        <v>40313.1433812978</v>
      </c>
      <c r="BU4435">
        <f t="shared" si="276"/>
        <v>101789.750112713</v>
      </c>
      <c r="BV4435">
        <f t="shared" si="277"/>
        <v>167281.151433608</v>
      </c>
      <c r="BW4435" s="29">
        <v>4430</v>
      </c>
      <c r="BX4435">
        <f t="shared" si="278"/>
        <v>0</v>
      </c>
      <c r="BY4435">
        <f t="shared" si="279"/>
        <v>1</v>
      </c>
    </row>
    <row r="4436" spans="1:77">
      <c r="A4436" s="15">
        <v>4431</v>
      </c>
      <c r="BP4436" s="27">
        <v>0.868469106328255</v>
      </c>
      <c r="BQ4436" s="27">
        <v>13805.2651186073</v>
      </c>
      <c r="BR4436" s="27">
        <v>1.51174153762537</v>
      </c>
      <c r="BS4436" s="27">
        <v>36920.8967193572</v>
      </c>
      <c r="BU4436">
        <f t="shared" si="276"/>
        <v>116465.100830631</v>
      </c>
      <c r="BV4436">
        <f t="shared" si="277"/>
        <v>189840.333924448</v>
      </c>
      <c r="BW4436" s="29">
        <v>4431</v>
      </c>
      <c r="BX4436">
        <f t="shared" si="278"/>
        <v>0</v>
      </c>
      <c r="BY4436">
        <f t="shared" si="279"/>
        <v>1</v>
      </c>
    </row>
    <row r="4437" spans="1:77">
      <c r="A4437" s="15">
        <v>4432</v>
      </c>
      <c r="BP4437" s="27">
        <v>0.79527181078717</v>
      </c>
      <c r="BQ4437" s="27">
        <v>24751.6654745485</v>
      </c>
      <c r="BR4437" s="27">
        <v>1.38471127077586</v>
      </c>
      <c r="BS4437" s="27">
        <v>49068.3303812436</v>
      </c>
      <c r="BU4437">
        <f t="shared" si="276"/>
        <v>94539.1061435271</v>
      </c>
      <c r="BV4437">
        <f t="shared" si="277"/>
        <v>158638.360235136</v>
      </c>
      <c r="BW4437" s="29">
        <v>4432</v>
      </c>
      <c r="BX4437">
        <f t="shared" si="278"/>
        <v>0</v>
      </c>
      <c r="BY4437">
        <f t="shared" si="279"/>
        <v>1</v>
      </c>
    </row>
    <row r="4438" spans="1:77">
      <c r="A4438" s="15">
        <v>4433</v>
      </c>
      <c r="BP4438" s="27">
        <v>0.819245585157003</v>
      </c>
      <c r="BQ4438" s="27">
        <v>15120.5782707688</v>
      </c>
      <c r="BR4438" s="27">
        <v>1.41273730631255</v>
      </c>
      <c r="BS4438" s="27">
        <v>38765.8345368904</v>
      </c>
      <c r="BU4438">
        <f t="shared" si="276"/>
        <v>107766.259502782</v>
      </c>
      <c r="BV4438">
        <f t="shared" si="277"/>
        <v>173144.761409992</v>
      </c>
      <c r="BW4438" s="29">
        <v>4433</v>
      </c>
      <c r="BX4438">
        <f t="shared" si="278"/>
        <v>0</v>
      </c>
      <c r="BY4438">
        <f t="shared" si="279"/>
        <v>1</v>
      </c>
    </row>
    <row r="4439" spans="1:77">
      <c r="A4439" s="15">
        <v>4434</v>
      </c>
      <c r="BP4439" s="27">
        <v>0.832848580334308</v>
      </c>
      <c r="BQ4439" s="27">
        <v>12410.0122239177</v>
      </c>
      <c r="BR4439" s="27">
        <v>1.40697878115723</v>
      </c>
      <c r="BS4439" s="27">
        <v>34011.7106337798</v>
      </c>
      <c r="BU4439">
        <f t="shared" si="276"/>
        <v>112517.274826229</v>
      </c>
      <c r="BV4439">
        <f t="shared" si="277"/>
        <v>177035.106539804</v>
      </c>
      <c r="BW4439" s="29">
        <v>4434</v>
      </c>
      <c r="BX4439">
        <f t="shared" si="278"/>
        <v>0</v>
      </c>
      <c r="BY4439">
        <f t="shared" si="279"/>
        <v>1</v>
      </c>
    </row>
    <row r="4440" spans="1:77">
      <c r="A4440" s="15">
        <v>4435</v>
      </c>
      <c r="BP4440" s="27">
        <v>0.830932509650622</v>
      </c>
      <c r="BQ4440" s="27">
        <v>13703.2752146742</v>
      </c>
      <c r="BR4440" s="27">
        <v>1.41480866266726</v>
      </c>
      <c r="BS4440" s="27">
        <v>37069.0312950175</v>
      </c>
      <c r="BU4440">
        <f t="shared" si="276"/>
        <v>110936.601232919</v>
      </c>
      <c r="BV4440">
        <f t="shared" si="277"/>
        <v>175152.268105071</v>
      </c>
      <c r="BW4440" s="29">
        <v>4435</v>
      </c>
      <c r="BX4440">
        <f t="shared" si="278"/>
        <v>0</v>
      </c>
      <c r="BY4440">
        <f t="shared" si="279"/>
        <v>1</v>
      </c>
    </row>
    <row r="4441" spans="1:77">
      <c r="A4441" s="15">
        <v>4436</v>
      </c>
      <c r="BP4441" s="27">
        <v>0.835491468271854</v>
      </c>
      <c r="BQ4441" s="27">
        <v>10775.4939613879</v>
      </c>
      <c r="BR4441" s="27">
        <v>1.44079784711537</v>
      </c>
      <c r="BS4441" s="27">
        <v>32699.0319535283</v>
      </c>
      <c r="BU4441">
        <f t="shared" si="276"/>
        <v>114548.22627939</v>
      </c>
      <c r="BV4441">
        <f t="shared" si="277"/>
        <v>183420.645113777</v>
      </c>
      <c r="BW4441" s="29">
        <v>4436</v>
      </c>
      <c r="BX4441">
        <f t="shared" si="278"/>
        <v>0</v>
      </c>
      <c r="BY4441">
        <f t="shared" si="279"/>
        <v>1</v>
      </c>
    </row>
    <row r="4442" spans="1:77">
      <c r="A4442" s="15">
        <v>4437</v>
      </c>
      <c r="BP4442" s="27">
        <v>0.849088695096809</v>
      </c>
      <c r="BQ4442" s="27">
        <v>16642.441761678</v>
      </c>
      <c r="BR4442" s="27">
        <v>1.47560376653017</v>
      </c>
      <c r="BS4442" s="27">
        <v>46156.9098330277</v>
      </c>
      <c r="BU4442">
        <f t="shared" si="276"/>
        <v>110720.862502843</v>
      </c>
      <c r="BV4442">
        <f t="shared" si="277"/>
        <v>175183.655146498</v>
      </c>
      <c r="BW4442" s="29">
        <v>4437</v>
      </c>
      <c r="BX4442">
        <f t="shared" si="278"/>
        <v>0</v>
      </c>
      <c r="BY4442">
        <f t="shared" si="279"/>
        <v>1</v>
      </c>
    </row>
    <row r="4443" spans="1:77">
      <c r="A4443" s="15">
        <v>4438</v>
      </c>
      <c r="BP4443" s="27">
        <v>0.826533339732161</v>
      </c>
      <c r="BQ4443" s="27">
        <v>15720.4599011209</v>
      </c>
      <c r="BR4443" s="27">
        <v>1.425224528704</v>
      </c>
      <c r="BS4443" s="27">
        <v>41293.693841647</v>
      </c>
      <c r="BU4443">
        <f t="shared" si="276"/>
        <v>108259.541058703</v>
      </c>
      <c r="BV4443">
        <f t="shared" si="277"/>
        <v>172489.985463954</v>
      </c>
      <c r="BW4443" s="29">
        <v>4438</v>
      </c>
      <c r="BX4443">
        <f t="shared" si="278"/>
        <v>0</v>
      </c>
      <c r="BY4443">
        <f t="shared" si="279"/>
        <v>1</v>
      </c>
    </row>
    <row r="4444" spans="1:77">
      <c r="A4444" s="15">
        <v>4439</v>
      </c>
      <c r="BP4444" s="27">
        <v>0.763818227730982</v>
      </c>
      <c r="BQ4444" s="27">
        <v>19206.639946653</v>
      </c>
      <c r="BR4444" s="27">
        <v>1.28693309565168</v>
      </c>
      <c r="BS4444" s="27">
        <v>42289.422407464</v>
      </c>
      <c r="BU4444">
        <f t="shared" si="276"/>
        <v>95366.0942129944</v>
      </c>
      <c r="BV4444">
        <f t="shared" si="277"/>
        <v>150750.541940288</v>
      </c>
      <c r="BW4444" s="29">
        <v>4439</v>
      </c>
      <c r="BX4444">
        <f t="shared" si="278"/>
        <v>0</v>
      </c>
      <c r="BY4444">
        <f t="shared" si="279"/>
        <v>1</v>
      </c>
    </row>
    <row r="4445" spans="1:77">
      <c r="A4445" s="15">
        <v>4440</v>
      </c>
      <c r="BP4445" s="27">
        <v>0.764188493443785</v>
      </c>
      <c r="BQ4445" s="27">
        <v>15366.4816753709</v>
      </c>
      <c r="BR4445" s="27">
        <v>1.28299148098529</v>
      </c>
      <c r="BS4445" s="27">
        <v>44541.5019595196</v>
      </c>
      <c r="BU4445">
        <f t="shared" si="276"/>
        <v>99261.7923411969</v>
      </c>
      <c r="BV4445">
        <f t="shared" si="277"/>
        <v>147907.220188274</v>
      </c>
      <c r="BW4445" s="29">
        <v>4440</v>
      </c>
      <c r="BX4445">
        <f t="shared" si="278"/>
        <v>0</v>
      </c>
      <c r="BY4445">
        <f t="shared" si="279"/>
        <v>1</v>
      </c>
    </row>
    <row r="4446" spans="1:77">
      <c r="A4446" s="15">
        <v>4441</v>
      </c>
      <c r="BP4446" s="27">
        <v>0.846623054420457</v>
      </c>
      <c r="BQ4446" s="27">
        <v>13221.8368212884</v>
      </c>
      <c r="BR4446" s="27">
        <v>1.43350244309771</v>
      </c>
      <c r="BS4446" s="27">
        <v>43344.0060321905</v>
      </c>
      <c r="BU4446">
        <f t="shared" si="276"/>
        <v>113771.62134178</v>
      </c>
      <c r="BV4446">
        <f t="shared" si="277"/>
        <v>171681.360432466</v>
      </c>
      <c r="BW4446" s="29">
        <v>4441</v>
      </c>
      <c r="BX4446">
        <f t="shared" si="278"/>
        <v>0</v>
      </c>
      <c r="BY4446">
        <f t="shared" si="279"/>
        <v>1</v>
      </c>
    </row>
    <row r="4447" spans="1:77">
      <c r="A4447" s="15">
        <v>4442</v>
      </c>
      <c r="BP4447" s="27">
        <v>0.857767133413877</v>
      </c>
      <c r="BQ4447" s="27">
        <v>20914.0139735452</v>
      </c>
      <c r="BR4447" s="27">
        <v>1.47272335102418</v>
      </c>
      <c r="BS4447" s="27">
        <v>44770.1679833395</v>
      </c>
      <c r="BU4447">
        <f t="shared" si="276"/>
        <v>107751.056038536</v>
      </c>
      <c r="BV4447">
        <f t="shared" si="277"/>
        <v>176138.334670287</v>
      </c>
      <c r="BW4447" s="29">
        <v>4442</v>
      </c>
      <c r="BX4447">
        <f t="shared" si="278"/>
        <v>0</v>
      </c>
      <c r="BY4447">
        <f t="shared" si="279"/>
        <v>1</v>
      </c>
    </row>
    <row r="4448" spans="1:77">
      <c r="A4448" s="15">
        <v>4443</v>
      </c>
      <c r="BP4448" s="27">
        <v>0.774213231803548</v>
      </c>
      <c r="BQ4448" s="27">
        <v>15535.568499381</v>
      </c>
      <c r="BR4448" s="27">
        <v>1.31470361517529</v>
      </c>
      <c r="BS4448" s="27">
        <v>40182.1572418518</v>
      </c>
      <c r="BU4448">
        <f t="shared" si="276"/>
        <v>100596.416271151</v>
      </c>
      <c r="BV4448">
        <f t="shared" si="277"/>
        <v>157023.385034442</v>
      </c>
      <c r="BW4448" s="29">
        <v>4443</v>
      </c>
      <c r="BX4448">
        <f t="shared" si="278"/>
        <v>0</v>
      </c>
      <c r="BY4448">
        <f t="shared" si="279"/>
        <v>1</v>
      </c>
    </row>
    <row r="4449" spans="1:77">
      <c r="A4449" s="15">
        <v>4444</v>
      </c>
      <c r="BP4449" s="27">
        <v>0.818963855122904</v>
      </c>
      <c r="BQ4449" s="27">
        <v>13602.1617996299</v>
      </c>
      <c r="BR4449" s="27">
        <v>1.42422559782888</v>
      </c>
      <c r="BS4449" s="27">
        <v>38461.1061573489</v>
      </c>
      <c r="BU4449">
        <f t="shared" si="276"/>
        <v>109242.416468806</v>
      </c>
      <c r="BV4449">
        <f t="shared" si="277"/>
        <v>175172.733516983</v>
      </c>
      <c r="BW4449" s="29">
        <v>4444</v>
      </c>
      <c r="BX4449">
        <f t="shared" si="278"/>
        <v>0</v>
      </c>
      <c r="BY4449">
        <f t="shared" si="279"/>
        <v>1</v>
      </c>
    </row>
    <row r="4450" spans="1:77">
      <c r="A4450" s="15">
        <v>4445</v>
      </c>
      <c r="BP4450" s="27">
        <v>0.802835060110103</v>
      </c>
      <c r="BQ4450" s="27">
        <v>15612.6844665117</v>
      </c>
      <c r="BR4450" s="27">
        <v>1.37876659544503</v>
      </c>
      <c r="BS4450" s="27">
        <v>39121.9536221672</v>
      </c>
      <c r="BU4450">
        <f t="shared" si="276"/>
        <v>104812.574550004</v>
      </c>
      <c r="BV4450">
        <f t="shared" si="277"/>
        <v>167693.035694587</v>
      </c>
      <c r="BW4450" s="29">
        <v>4445</v>
      </c>
      <c r="BX4450">
        <f t="shared" si="278"/>
        <v>0</v>
      </c>
      <c r="BY4450">
        <f t="shared" si="279"/>
        <v>1</v>
      </c>
    </row>
    <row r="4451" spans="1:77">
      <c r="A4451" s="15">
        <v>4446</v>
      </c>
      <c r="BP4451" s="27">
        <v>0.843606544549171</v>
      </c>
      <c r="BQ4451" s="27">
        <v>15660.9932076919</v>
      </c>
      <c r="BR4451" s="27">
        <v>1.46234636396944</v>
      </c>
      <c r="BS4451" s="27">
        <v>48593.5673982463</v>
      </c>
      <c r="BU4451">
        <f t="shared" si="276"/>
        <v>110879.988474684</v>
      </c>
      <c r="BV4451">
        <f t="shared" si="277"/>
        <v>170758.38719717</v>
      </c>
      <c r="BW4451" s="29">
        <v>4446</v>
      </c>
      <c r="BX4451">
        <f t="shared" si="278"/>
        <v>0</v>
      </c>
      <c r="BY4451">
        <f t="shared" si="279"/>
        <v>1</v>
      </c>
    </row>
    <row r="4452" spans="1:77">
      <c r="A4452" s="15">
        <v>4447</v>
      </c>
      <c r="BP4452" s="27">
        <v>0.761858075832116</v>
      </c>
      <c r="BQ4452" s="27">
        <v>15545.0257349024</v>
      </c>
      <c r="BR4452" s="27">
        <v>1.30341448478191</v>
      </c>
      <c r="BS4452" s="27">
        <v>41751.2824703733</v>
      </c>
      <c r="BU4452">
        <f t="shared" si="276"/>
        <v>98733.685639915</v>
      </c>
      <c r="BV4452">
        <f t="shared" si="277"/>
        <v>153760.890246914</v>
      </c>
      <c r="BW4452" s="29">
        <v>4447</v>
      </c>
      <c r="BX4452">
        <f t="shared" si="278"/>
        <v>0</v>
      </c>
      <c r="BY4452">
        <f t="shared" si="279"/>
        <v>1</v>
      </c>
    </row>
    <row r="4453" spans="1:77">
      <c r="A4453" s="15">
        <v>4448</v>
      </c>
      <c r="BP4453" s="27">
        <v>0.742704242253505</v>
      </c>
      <c r="BQ4453" s="27">
        <v>18303.5657684264</v>
      </c>
      <c r="BR4453" s="27">
        <v>1.24410973189003</v>
      </c>
      <c r="BS4453" s="27">
        <v>49727.079007832</v>
      </c>
      <c r="BU4453">
        <f t="shared" si="276"/>
        <v>93102.0705695993</v>
      </c>
      <c r="BV4453">
        <f t="shared" si="277"/>
        <v>136889.380775672</v>
      </c>
      <c r="BW4453" s="29">
        <v>4448</v>
      </c>
      <c r="BX4453">
        <f t="shared" si="278"/>
        <v>0</v>
      </c>
      <c r="BY4453">
        <f t="shared" si="279"/>
        <v>1</v>
      </c>
    </row>
    <row r="4454" spans="1:77">
      <c r="A4454" s="15">
        <v>4449</v>
      </c>
      <c r="BP4454" s="27">
        <v>0.790921706916402</v>
      </c>
      <c r="BQ4454" s="27">
        <v>13621.8528753728</v>
      </c>
      <c r="BR4454" s="27">
        <v>1.35519696069567</v>
      </c>
      <c r="BS4454" s="27">
        <v>37562.0567826392</v>
      </c>
      <c r="BU4454">
        <f t="shared" si="276"/>
        <v>105016.403162088</v>
      </c>
      <c r="BV4454">
        <f t="shared" si="277"/>
        <v>165717.487321711</v>
      </c>
      <c r="BW4454" s="29">
        <v>4449</v>
      </c>
      <c r="BX4454">
        <f t="shared" si="278"/>
        <v>0</v>
      </c>
      <c r="BY4454">
        <f t="shared" si="279"/>
        <v>1</v>
      </c>
    </row>
    <row r="4455" spans="1:77">
      <c r="A4455" s="15">
        <v>4450</v>
      </c>
      <c r="BP4455" s="27">
        <v>0.828682144530704</v>
      </c>
      <c r="BQ4455" s="27">
        <v>13689.2381580483</v>
      </c>
      <c r="BR4455" s="27">
        <v>1.42920410477526</v>
      </c>
      <c r="BS4455" s="27">
        <v>34649.5487061211</v>
      </c>
      <c r="BU4455">
        <f t="shared" si="276"/>
        <v>110613.083521557</v>
      </c>
      <c r="BV4455">
        <f t="shared" si="277"/>
        <v>179731.067010169</v>
      </c>
      <c r="BW4455" s="29">
        <v>4450</v>
      </c>
      <c r="BX4455">
        <f t="shared" si="278"/>
        <v>0</v>
      </c>
      <c r="BY4455">
        <f t="shared" si="279"/>
        <v>1</v>
      </c>
    </row>
    <row r="4456" spans="1:77">
      <c r="A4456" s="15">
        <v>4451</v>
      </c>
      <c r="BP4456" s="27">
        <v>0.761495774007205</v>
      </c>
      <c r="BQ4456" s="27">
        <v>16333.9457279977</v>
      </c>
      <c r="BR4456" s="27">
        <v>1.29364966121752</v>
      </c>
      <c r="BS4456" s="27">
        <v>39660.127355129</v>
      </c>
      <c r="BU4456">
        <f t="shared" si="276"/>
        <v>97890.420373083</v>
      </c>
      <c r="BV4456">
        <f t="shared" si="277"/>
        <v>154387.3218275</v>
      </c>
      <c r="BW4456" s="29">
        <v>4451</v>
      </c>
      <c r="BX4456">
        <f t="shared" si="278"/>
        <v>0</v>
      </c>
      <c r="BY4456">
        <f t="shared" si="279"/>
        <v>1</v>
      </c>
    </row>
    <row r="4457" spans="1:77">
      <c r="A4457" s="15">
        <v>4452</v>
      </c>
      <c r="BP4457" s="27">
        <v>0.802126996054224</v>
      </c>
      <c r="BQ4457" s="27">
        <v>14860.6374468811</v>
      </c>
      <c r="BR4457" s="27">
        <v>1.3743305889955</v>
      </c>
      <c r="BS4457" s="27">
        <v>37562.6855078277</v>
      </c>
      <c r="BU4457">
        <f t="shared" si="276"/>
        <v>105458.411961252</v>
      </c>
      <c r="BV4457">
        <f t="shared" si="277"/>
        <v>168586.902841498</v>
      </c>
      <c r="BW4457" s="29">
        <v>4452</v>
      </c>
      <c r="BX4457">
        <f t="shared" si="278"/>
        <v>0</v>
      </c>
      <c r="BY4457">
        <f t="shared" si="279"/>
        <v>1</v>
      </c>
    </row>
    <row r="4458" spans="1:77">
      <c r="A4458" s="15">
        <v>4453</v>
      </c>
      <c r="BP4458" s="27">
        <v>0.78284453532192</v>
      </c>
      <c r="BQ4458" s="27">
        <v>12446.2683961384</v>
      </c>
      <c r="BR4458" s="27">
        <v>1.32242911941209</v>
      </c>
      <c r="BS4458" s="27">
        <v>34517.9200390606</v>
      </c>
      <c r="BU4458">
        <f t="shared" si="276"/>
        <v>104980.41190215</v>
      </c>
      <c r="BV4458">
        <f t="shared" si="277"/>
        <v>163846.447872753</v>
      </c>
      <c r="BW4458" s="29">
        <v>4453</v>
      </c>
      <c r="BX4458">
        <f t="shared" si="278"/>
        <v>0</v>
      </c>
      <c r="BY4458">
        <f t="shared" si="279"/>
        <v>1</v>
      </c>
    </row>
    <row r="4459" spans="1:77">
      <c r="A4459" s="15">
        <v>4454</v>
      </c>
      <c r="BP4459" s="27">
        <v>0.756701290865934</v>
      </c>
      <c r="BQ4459" s="27">
        <v>21182.9683403034</v>
      </c>
      <c r="BR4459" s="27">
        <v>1.27806622211252</v>
      </c>
      <c r="BS4459" s="27">
        <v>47353.0295110082</v>
      </c>
      <c r="BU4459">
        <f t="shared" si="276"/>
        <v>92322.2252895868</v>
      </c>
      <c r="BV4459">
        <f t="shared" si="277"/>
        <v>144356.90380587</v>
      </c>
      <c r="BW4459" s="29">
        <v>4454</v>
      </c>
      <c r="BX4459">
        <f t="shared" si="278"/>
        <v>0</v>
      </c>
      <c r="BY4459">
        <f t="shared" si="279"/>
        <v>1</v>
      </c>
    </row>
    <row r="4460" spans="1:77">
      <c r="A4460" s="15">
        <v>4455</v>
      </c>
      <c r="BP4460" s="27">
        <v>0.815325423312638</v>
      </c>
      <c r="BQ4460" s="27">
        <v>16512.8001283082</v>
      </c>
      <c r="BR4460" s="27">
        <v>1.40162372506529</v>
      </c>
      <c r="BS4460" s="27">
        <v>40881.0414492756</v>
      </c>
      <c r="BU4460">
        <f t="shared" si="276"/>
        <v>105786.013368587</v>
      </c>
      <c r="BV4460">
        <f t="shared" si="277"/>
        <v>169362.517310517</v>
      </c>
      <c r="BW4460" s="29">
        <v>4455</v>
      </c>
      <c r="BX4460">
        <f t="shared" si="278"/>
        <v>0</v>
      </c>
      <c r="BY4460">
        <f t="shared" si="279"/>
        <v>1</v>
      </c>
    </row>
    <row r="4461" spans="1:77">
      <c r="A4461" s="15">
        <v>4456</v>
      </c>
      <c r="BP4461" s="27">
        <v>0.766620766372438</v>
      </c>
      <c r="BQ4461" s="27">
        <v>11625.8711320609</v>
      </c>
      <c r="BR4461" s="27">
        <v>1.30207347732125</v>
      </c>
      <c r="BS4461" s="27">
        <v>43428.636049015</v>
      </c>
      <c r="BU4461">
        <f t="shared" si="276"/>
        <v>103367.243823805</v>
      </c>
      <c r="BV4461">
        <f t="shared" si="277"/>
        <v>151882.385549172</v>
      </c>
      <c r="BW4461" s="29">
        <v>4456</v>
      </c>
      <c r="BX4461">
        <f t="shared" si="278"/>
        <v>0</v>
      </c>
      <c r="BY4461">
        <f t="shared" si="279"/>
        <v>1</v>
      </c>
    </row>
    <row r="4462" spans="1:77">
      <c r="A4462" s="15">
        <v>4457</v>
      </c>
      <c r="BP4462" s="27">
        <v>0.853546582502556</v>
      </c>
      <c r="BQ4462" s="27">
        <v>15603.7388551523</v>
      </c>
      <c r="BR4462" s="27">
        <v>1.47941586809719</v>
      </c>
      <c r="BS4462" s="27">
        <v>40884.7709961715</v>
      </c>
      <c r="BU4462">
        <f t="shared" si="276"/>
        <v>112428.248520231</v>
      </c>
      <c r="BV4462">
        <f t="shared" si="277"/>
        <v>181027.609218407</v>
      </c>
      <c r="BW4462" s="29">
        <v>4457</v>
      </c>
      <c r="BX4462">
        <f t="shared" si="278"/>
        <v>0</v>
      </c>
      <c r="BY4462">
        <f t="shared" si="279"/>
        <v>1</v>
      </c>
    </row>
    <row r="4463" spans="1:77">
      <c r="A4463" s="15">
        <v>4458</v>
      </c>
      <c r="BP4463" s="27">
        <v>0.809559008257341</v>
      </c>
      <c r="BQ4463" s="27">
        <v>16442.7738301916</v>
      </c>
      <c r="BR4463" s="27">
        <v>1.38872575657786</v>
      </c>
      <c r="BS4463" s="27">
        <v>39663.8942818198</v>
      </c>
      <c r="BU4463">
        <f t="shared" si="276"/>
        <v>104991.07740841</v>
      </c>
      <c r="BV4463">
        <f t="shared" si="277"/>
        <v>168644.969204859</v>
      </c>
      <c r="BW4463" s="29">
        <v>4458</v>
      </c>
      <c r="BX4463">
        <f t="shared" si="278"/>
        <v>0</v>
      </c>
      <c r="BY4463">
        <f t="shared" si="279"/>
        <v>1</v>
      </c>
    </row>
    <row r="4464" spans="1:77">
      <c r="A4464" s="15">
        <v>4459</v>
      </c>
      <c r="BP4464" s="27">
        <v>0.865769688507105</v>
      </c>
      <c r="BQ4464" s="27">
        <v>14998.5193935312</v>
      </c>
      <c r="BR4464" s="27">
        <v>1.50401662543862</v>
      </c>
      <c r="BS4464" s="27">
        <v>36663.6106934157</v>
      </c>
      <c r="BU4464">
        <f t="shared" si="276"/>
        <v>114866.933882535</v>
      </c>
      <c r="BV4464">
        <f t="shared" si="277"/>
        <v>188938.883122377</v>
      </c>
      <c r="BW4464" s="29">
        <v>4459</v>
      </c>
      <c r="BX4464">
        <f t="shared" si="278"/>
        <v>0</v>
      </c>
      <c r="BY4464">
        <f t="shared" si="279"/>
        <v>1</v>
      </c>
    </row>
    <row r="4465" spans="1:77">
      <c r="A4465" s="15">
        <v>4460</v>
      </c>
      <c r="BP4465" s="27">
        <v>0.81297474418162</v>
      </c>
      <c r="BQ4465" s="27">
        <v>11853.1004087914</v>
      </c>
      <c r="BR4465" s="27">
        <v>1.37602417718303</v>
      </c>
      <c r="BS4465" s="27">
        <v>32289.8644035325</v>
      </c>
      <c r="BU4465">
        <f t="shared" si="276"/>
        <v>110093.111218452</v>
      </c>
      <c r="BV4465">
        <f t="shared" si="277"/>
        <v>174113.762173923</v>
      </c>
      <c r="BW4465" s="29">
        <v>4460</v>
      </c>
      <c r="BX4465">
        <f t="shared" si="278"/>
        <v>0</v>
      </c>
      <c r="BY4465">
        <f t="shared" si="279"/>
        <v>1</v>
      </c>
    </row>
    <row r="4466" spans="1:77">
      <c r="A4466" s="15">
        <v>4461</v>
      </c>
      <c r="BP4466" s="27">
        <v>0.806608099913441</v>
      </c>
      <c r="BQ4466" s="27">
        <v>16555.1231725261</v>
      </c>
      <c r="BR4466" s="27">
        <v>1.39521243948192</v>
      </c>
      <c r="BS4466" s="27">
        <v>47506.7096751911</v>
      </c>
      <c r="BU4466">
        <f t="shared" si="276"/>
        <v>104436.09181449</v>
      </c>
      <c r="BV4466">
        <f t="shared" si="277"/>
        <v>161775.156247096</v>
      </c>
      <c r="BW4466" s="29">
        <v>4461</v>
      </c>
      <c r="BX4466">
        <f t="shared" si="278"/>
        <v>0</v>
      </c>
      <c r="BY4466">
        <f t="shared" si="279"/>
        <v>1</v>
      </c>
    </row>
    <row r="4467" spans="1:77">
      <c r="A4467" s="15">
        <v>4462</v>
      </c>
      <c r="BP4467" s="27">
        <v>0.800939796347558</v>
      </c>
      <c r="BQ4467" s="27">
        <v>12730.7764927919</v>
      </c>
      <c r="BR4467" s="27">
        <v>1.35874820407525</v>
      </c>
      <c r="BS4467" s="27">
        <v>42289.9270349806</v>
      </c>
      <c r="BU4467">
        <f t="shared" si="276"/>
        <v>107410.192959342</v>
      </c>
      <c r="BV4467">
        <f t="shared" si="277"/>
        <v>161522.303576306</v>
      </c>
      <c r="BW4467" s="29">
        <v>4462</v>
      </c>
      <c r="BX4467">
        <f t="shared" si="278"/>
        <v>0</v>
      </c>
      <c r="BY4467">
        <f t="shared" si="279"/>
        <v>1</v>
      </c>
    </row>
    <row r="4468" spans="1:77">
      <c r="A4468" s="15">
        <v>4463</v>
      </c>
      <c r="BP4468" s="27">
        <v>0.82209295462914</v>
      </c>
      <c r="BQ4468" s="27">
        <v>12915.5373207073</v>
      </c>
      <c r="BR4468" s="27">
        <v>1.37485783453817</v>
      </c>
      <c r="BS4468" s="27">
        <v>42011.7944886011</v>
      </c>
      <c r="BU4468">
        <f t="shared" si="276"/>
        <v>110398.405873664</v>
      </c>
      <c r="BV4468">
        <f t="shared" si="277"/>
        <v>164216.880692125</v>
      </c>
      <c r="BW4468" s="29">
        <v>4463</v>
      </c>
      <c r="BX4468">
        <f t="shared" si="278"/>
        <v>0</v>
      </c>
      <c r="BY4468">
        <f t="shared" si="279"/>
        <v>1</v>
      </c>
    </row>
    <row r="4469" spans="1:77">
      <c r="A4469" s="15">
        <v>4464</v>
      </c>
      <c r="BP4469" s="27">
        <v>0.788655989167337</v>
      </c>
      <c r="BQ4469" s="27">
        <v>15949.9837534016</v>
      </c>
      <c r="BR4469" s="27">
        <v>1.36333297389565</v>
      </c>
      <c r="BS4469" s="27">
        <v>44076.7392951615</v>
      </c>
      <c r="BU4469">
        <f t="shared" si="276"/>
        <v>102348.414621699</v>
      </c>
      <c r="BV4469">
        <f t="shared" si="277"/>
        <v>160423.206789186</v>
      </c>
      <c r="BW4469" s="29">
        <v>4464</v>
      </c>
      <c r="BX4469">
        <f t="shared" si="278"/>
        <v>0</v>
      </c>
      <c r="BY4469">
        <f t="shared" si="279"/>
        <v>1</v>
      </c>
    </row>
    <row r="4470" spans="1:77">
      <c r="A4470" s="15">
        <v>4465</v>
      </c>
      <c r="BP4470" s="27">
        <v>0.823988856216402</v>
      </c>
      <c r="BQ4470" s="27">
        <v>17713.8720022881</v>
      </c>
      <c r="BR4470" s="27">
        <v>1.42679173251031</v>
      </c>
      <c r="BS4470" s="27">
        <v>45430.026011848</v>
      </c>
      <c r="BU4470">
        <f t="shared" si="276"/>
        <v>105884.456430172</v>
      </c>
      <c r="BV4470">
        <f t="shared" si="277"/>
        <v>168588.733864699</v>
      </c>
      <c r="BW4470" s="29">
        <v>4465</v>
      </c>
      <c r="BX4470">
        <f t="shared" si="278"/>
        <v>0</v>
      </c>
      <c r="BY4470">
        <f t="shared" si="279"/>
        <v>1</v>
      </c>
    </row>
    <row r="4471" spans="1:77">
      <c r="A4471" s="15">
        <v>4466</v>
      </c>
      <c r="BP4471" s="27">
        <v>0.781814404042674</v>
      </c>
      <c r="BQ4471" s="27">
        <v>16061.6956140451</v>
      </c>
      <c r="BR4471" s="27">
        <v>1.3151861652091</v>
      </c>
      <c r="BS4471" s="27">
        <v>44475.8516799289</v>
      </c>
      <c r="BU4471">
        <f t="shared" si="276"/>
        <v>101210.464992356</v>
      </c>
      <c r="BV4471">
        <f t="shared" si="277"/>
        <v>152802.073101437</v>
      </c>
      <c r="BW4471" s="29">
        <v>4466</v>
      </c>
      <c r="BX4471">
        <f t="shared" si="278"/>
        <v>0</v>
      </c>
      <c r="BY4471">
        <f t="shared" si="279"/>
        <v>1</v>
      </c>
    </row>
    <row r="4472" spans="1:77">
      <c r="A4472" s="15">
        <v>4467</v>
      </c>
      <c r="BP4472" s="27">
        <v>0.802760871859575</v>
      </c>
      <c r="BQ4472" s="27">
        <v>20340.1029401624</v>
      </c>
      <c r="BR4472" s="27">
        <v>1.37582546931671</v>
      </c>
      <c r="BS4472" s="27">
        <v>46372.3897196819</v>
      </c>
      <c r="BU4472">
        <f t="shared" si="276"/>
        <v>100074.027838774</v>
      </c>
      <c r="BV4472">
        <f t="shared" si="277"/>
        <v>160001.430677825</v>
      </c>
      <c r="BW4472" s="29">
        <v>4467</v>
      </c>
      <c r="BX4472">
        <f t="shared" si="278"/>
        <v>0</v>
      </c>
      <c r="BY4472">
        <f t="shared" si="279"/>
        <v>1</v>
      </c>
    </row>
    <row r="4473" spans="1:77">
      <c r="A4473" s="15">
        <v>4468</v>
      </c>
      <c r="BP4473" s="27">
        <v>0.783361214406628</v>
      </c>
      <c r="BQ4473" s="27">
        <v>15908.6350201391</v>
      </c>
      <c r="BR4473" s="27">
        <v>1.32721442008165</v>
      </c>
      <c r="BS4473" s="27">
        <v>43191.1229325057</v>
      </c>
      <c r="BU4473">
        <f t="shared" si="276"/>
        <v>101595.547140855</v>
      </c>
      <c r="BV4473">
        <f t="shared" si="277"/>
        <v>155891.040079742</v>
      </c>
      <c r="BW4473" s="29">
        <v>4468</v>
      </c>
      <c r="BX4473">
        <f t="shared" si="278"/>
        <v>0</v>
      </c>
      <c r="BY4473">
        <f t="shared" si="279"/>
        <v>1</v>
      </c>
    </row>
    <row r="4474" spans="1:77">
      <c r="A4474" s="15">
        <v>4469</v>
      </c>
      <c r="BP4474" s="27">
        <v>0.795400543023467</v>
      </c>
      <c r="BQ4474" s="27">
        <v>14754.945916996</v>
      </c>
      <c r="BR4474" s="27">
        <v>1.34290444077658</v>
      </c>
      <c r="BS4474" s="27">
        <v>42948.2625014774</v>
      </c>
      <c r="BU4474">
        <f t="shared" si="276"/>
        <v>104555.135536524</v>
      </c>
      <c r="BV4474">
        <f t="shared" si="277"/>
        <v>158487.40361501</v>
      </c>
      <c r="BW4474" s="29">
        <v>4469</v>
      </c>
      <c r="BX4474">
        <f t="shared" si="278"/>
        <v>0</v>
      </c>
      <c r="BY4474">
        <f t="shared" si="279"/>
        <v>1</v>
      </c>
    </row>
    <row r="4475" spans="1:77">
      <c r="A4475" s="15">
        <v>4470</v>
      </c>
      <c r="BP4475" s="27">
        <v>0.810353633387681</v>
      </c>
      <c r="BQ4475" s="27">
        <v>19407.6651881778</v>
      </c>
      <c r="BR4475" s="27">
        <v>1.40306770845689</v>
      </c>
      <c r="BS4475" s="27">
        <v>49276.9541785576</v>
      </c>
      <c r="BU4475">
        <f t="shared" si="276"/>
        <v>102145.379819974</v>
      </c>
      <c r="BV4475">
        <f t="shared" si="277"/>
        <v>161183.202089976</v>
      </c>
      <c r="BW4475" s="29">
        <v>4470</v>
      </c>
      <c r="BX4475">
        <f t="shared" si="278"/>
        <v>0</v>
      </c>
      <c r="BY4475">
        <f t="shared" si="279"/>
        <v>1</v>
      </c>
    </row>
    <row r="4476" spans="1:77">
      <c r="A4476" s="15">
        <v>4471</v>
      </c>
      <c r="BP4476" s="27">
        <v>0.822158622650826</v>
      </c>
      <c r="BQ4476" s="27">
        <v>12687.1445489373</v>
      </c>
      <c r="BR4476" s="27">
        <v>1.41840451936037</v>
      </c>
      <c r="BS4476" s="27">
        <v>33847.4132842743</v>
      </c>
      <c r="BU4476">
        <f t="shared" si="276"/>
        <v>110636.648848687</v>
      </c>
      <c r="BV4476">
        <f t="shared" si="277"/>
        <v>178913.264619781</v>
      </c>
      <c r="BW4476" s="29">
        <v>4471</v>
      </c>
      <c r="BX4476">
        <f t="shared" si="278"/>
        <v>0</v>
      </c>
      <c r="BY4476">
        <f t="shared" si="279"/>
        <v>1</v>
      </c>
    </row>
    <row r="4477" spans="1:77">
      <c r="A4477" s="15">
        <v>4472</v>
      </c>
      <c r="BP4477" s="27">
        <v>0.815253466686189</v>
      </c>
      <c r="BQ4477" s="27">
        <v>15948.4669438254</v>
      </c>
      <c r="BR4477" s="27">
        <v>1.38940330328306</v>
      </c>
      <c r="BS4477" s="27">
        <v>47186.6985925434</v>
      </c>
      <c r="BU4477">
        <f t="shared" si="276"/>
        <v>106339.553059103</v>
      </c>
      <c r="BV4477">
        <f t="shared" si="277"/>
        <v>161223.796899916</v>
      </c>
      <c r="BW4477" s="29">
        <v>4472</v>
      </c>
      <c r="BX4477">
        <f t="shared" si="278"/>
        <v>0</v>
      </c>
      <c r="BY4477">
        <f t="shared" si="279"/>
        <v>1</v>
      </c>
    </row>
    <row r="4478" spans="1:77">
      <c r="A4478" s="15">
        <v>4473</v>
      </c>
      <c r="BP4478" s="27">
        <v>0.833801566084763</v>
      </c>
      <c r="BQ4478" s="27">
        <v>17846.5360160939</v>
      </c>
      <c r="BR4478" s="27">
        <v>1.43415138259936</v>
      </c>
      <c r="BS4478" s="27">
        <v>49427.5411459512</v>
      </c>
      <c r="BU4478">
        <f t="shared" si="276"/>
        <v>107223.69889662</v>
      </c>
      <c r="BV4478">
        <f t="shared" si="277"/>
        <v>165695.166243953</v>
      </c>
      <c r="BW4478" s="29">
        <v>4473</v>
      </c>
      <c r="BX4478">
        <f t="shared" si="278"/>
        <v>0</v>
      </c>
      <c r="BY4478">
        <f t="shared" si="279"/>
        <v>1</v>
      </c>
    </row>
    <row r="4479" spans="1:77">
      <c r="A4479" s="15">
        <v>4474</v>
      </c>
      <c r="BP4479" s="27">
        <v>0.75888875126059</v>
      </c>
      <c r="BQ4479" s="27">
        <v>10501.6664418739</v>
      </c>
      <c r="BR4479" s="27">
        <v>1.31932074114877</v>
      </c>
      <c r="BS4479" s="27">
        <v>32627.0253749696</v>
      </c>
      <c r="BU4479">
        <f t="shared" si="276"/>
        <v>103331.646247215</v>
      </c>
      <c r="BV4479">
        <f t="shared" si="277"/>
        <v>165271.085797346</v>
      </c>
      <c r="BW4479" s="29">
        <v>4474</v>
      </c>
      <c r="BX4479">
        <f t="shared" si="278"/>
        <v>0</v>
      </c>
      <c r="BY4479">
        <f t="shared" si="279"/>
        <v>1</v>
      </c>
    </row>
    <row r="4480" spans="1:77">
      <c r="A4480" s="15">
        <v>4475</v>
      </c>
      <c r="BP4480" s="27">
        <v>0.788685014121786</v>
      </c>
      <c r="BQ4480" s="27">
        <v>17179.598637455</v>
      </c>
      <c r="BR4480" s="27">
        <v>1.35734214515795</v>
      </c>
      <c r="BS4480" s="27">
        <v>44958.1736500779</v>
      </c>
      <c r="BU4480">
        <f t="shared" si="276"/>
        <v>101123.153480813</v>
      </c>
      <c r="BV4480">
        <f t="shared" si="277"/>
        <v>158643.148123615</v>
      </c>
      <c r="BW4480" s="29">
        <v>4475</v>
      </c>
      <c r="BX4480">
        <f t="shared" si="278"/>
        <v>0</v>
      </c>
      <c r="BY4480">
        <f t="shared" si="279"/>
        <v>1</v>
      </c>
    </row>
    <row r="4481" spans="1:77">
      <c r="A4481" s="15">
        <v>4476</v>
      </c>
      <c r="BP4481" s="27">
        <v>0.820439102834462</v>
      </c>
      <c r="BQ4481" s="27">
        <v>15312.8520009649</v>
      </c>
      <c r="BR4481" s="27">
        <v>1.4068836729362</v>
      </c>
      <c r="BS4481" s="27">
        <v>37013.2012004457</v>
      </c>
      <c r="BU4481">
        <f t="shared" si="276"/>
        <v>107753.013424204</v>
      </c>
      <c r="BV4481">
        <f t="shared" si="277"/>
        <v>174019.349739984</v>
      </c>
      <c r="BW4481" s="29">
        <v>4476</v>
      </c>
      <c r="BX4481">
        <f t="shared" si="278"/>
        <v>0</v>
      </c>
      <c r="BY4481">
        <f t="shared" si="279"/>
        <v>1</v>
      </c>
    </row>
    <row r="4482" spans="1:77">
      <c r="A4482" s="15">
        <v>4477</v>
      </c>
      <c r="BP4482" s="27">
        <v>0.809906388520654</v>
      </c>
      <c r="BQ4482" s="27">
        <v>14394.2786518324</v>
      </c>
      <c r="BR4482" s="27">
        <v>1.3740039735819</v>
      </c>
      <c r="BS4482" s="27">
        <v>38203.0417524164</v>
      </c>
      <c r="BU4482">
        <f t="shared" si="276"/>
        <v>107091.679626266</v>
      </c>
      <c r="BV4482">
        <f t="shared" si="277"/>
        <v>167897.554284869</v>
      </c>
      <c r="BW4482" s="29">
        <v>4477</v>
      </c>
      <c r="BX4482">
        <f t="shared" si="278"/>
        <v>0</v>
      </c>
      <c r="BY4482">
        <f t="shared" si="279"/>
        <v>1</v>
      </c>
    </row>
    <row r="4483" spans="1:77">
      <c r="A4483" s="15">
        <v>4478</v>
      </c>
      <c r="BP4483" s="27">
        <v>0.775269600877398</v>
      </c>
      <c r="BQ4483" s="27">
        <v>10257.5284179479</v>
      </c>
      <c r="BR4483" s="27">
        <v>1.31067830168925</v>
      </c>
      <c r="BS4483" s="27">
        <v>31317.2052664518</v>
      </c>
      <c r="BU4483">
        <f t="shared" si="276"/>
        <v>106032.911713662</v>
      </c>
      <c r="BV4483">
        <f t="shared" si="277"/>
        <v>165284.539986935</v>
      </c>
      <c r="BW4483" s="29">
        <v>4478</v>
      </c>
      <c r="BX4483">
        <f t="shared" si="278"/>
        <v>0</v>
      </c>
      <c r="BY4483">
        <f t="shared" si="279"/>
        <v>1</v>
      </c>
    </row>
    <row r="4484" spans="1:77">
      <c r="A4484" s="15">
        <v>4479</v>
      </c>
      <c r="BP4484" s="27">
        <v>0.804992632147644</v>
      </c>
      <c r="BQ4484" s="27">
        <v>17617.0941303237</v>
      </c>
      <c r="BR4484" s="27">
        <v>1.38913704473216</v>
      </c>
      <c r="BS4484" s="27">
        <v>40807.4034670491</v>
      </c>
      <c r="BU4484">
        <f t="shared" si="276"/>
        <v>103131.800691823</v>
      </c>
      <c r="BV4484">
        <f t="shared" si="277"/>
        <v>167563.153242775</v>
      </c>
      <c r="BW4484" s="29">
        <v>4479</v>
      </c>
      <c r="BX4484">
        <f t="shared" si="278"/>
        <v>0</v>
      </c>
      <c r="BY4484">
        <f t="shared" si="279"/>
        <v>1</v>
      </c>
    </row>
    <row r="4485" spans="1:77">
      <c r="A4485" s="15">
        <v>4480</v>
      </c>
      <c r="BP4485" s="27">
        <v>0.755902167573086</v>
      </c>
      <c r="BQ4485" s="27">
        <v>17403.5260720008</v>
      </c>
      <c r="BR4485" s="27">
        <v>1.30876187098982</v>
      </c>
      <c r="BS4485" s="27">
        <v>44440.4823439764</v>
      </c>
      <c r="BU4485">
        <f t="shared" si="276"/>
        <v>95981.7990639621</v>
      </c>
      <c r="BV4485">
        <f t="shared" si="277"/>
        <v>151873.798304497</v>
      </c>
      <c r="BW4485" s="29">
        <v>4480</v>
      </c>
      <c r="BX4485">
        <f t="shared" si="278"/>
        <v>0</v>
      </c>
      <c r="BY4485">
        <f t="shared" si="279"/>
        <v>1</v>
      </c>
    </row>
    <row r="4486" spans="1:77">
      <c r="A4486" s="15">
        <v>4481</v>
      </c>
      <c r="BP4486" s="27">
        <v>0.88564135205356</v>
      </c>
      <c r="BQ4486" s="27">
        <v>15779.3599197123</v>
      </c>
      <c r="BR4486" s="27">
        <v>1.55032335484255</v>
      </c>
      <c r="BS4486" s="27">
        <v>45599.0197618943</v>
      </c>
      <c r="BU4486">
        <f t="shared" si="276"/>
        <v>117066.842888322</v>
      </c>
      <c r="BV4486">
        <f t="shared" si="277"/>
        <v>186949.483464488</v>
      </c>
      <c r="BW4486" s="29">
        <v>4481</v>
      </c>
      <c r="BX4486">
        <f t="shared" si="278"/>
        <v>0</v>
      </c>
      <c r="BY4486">
        <f t="shared" si="279"/>
        <v>1</v>
      </c>
    </row>
    <row r="4487" spans="1:77">
      <c r="A4487" s="15">
        <v>4482</v>
      </c>
      <c r="BP4487" s="27">
        <v>0.827262202428494</v>
      </c>
      <c r="BQ4487" s="27">
        <v>17481.5964230946</v>
      </c>
      <c r="BR4487" s="27">
        <v>1.4402617851663</v>
      </c>
      <c r="BS4487" s="27">
        <v>45958.8744310043</v>
      </c>
      <c r="BU4487">
        <f t="shared" ref="BU4487:BU4550" si="280">BP4487*$BV$1-BQ4487</f>
        <v>106607.733941179</v>
      </c>
      <c r="BV4487">
        <f t="shared" ref="BV4487:BV4550" si="281">BR4487*$BV$1-BS4487</f>
        <v>170080.39334394</v>
      </c>
      <c r="BW4487" s="29">
        <v>4482</v>
      </c>
      <c r="BX4487">
        <f t="shared" ref="BX4487:BX4550" si="282">IF(BU4487=MAX($BU4487:$BV4487),1,0)</f>
        <v>0</v>
      </c>
      <c r="BY4487">
        <f t="shared" ref="BY4487:BY4550" si="283">IF(BV4487=MAX($BU4487:$BV4487),1,0)</f>
        <v>1</v>
      </c>
    </row>
    <row r="4488" spans="1:77">
      <c r="A4488" s="15">
        <v>4483</v>
      </c>
      <c r="BP4488" s="27">
        <v>0.77207113654073</v>
      </c>
      <c r="BQ4488" s="27">
        <v>11918.2607600133</v>
      </c>
      <c r="BR4488" s="27">
        <v>1.27187251281146</v>
      </c>
      <c r="BS4488" s="27">
        <v>33620.2569150981</v>
      </c>
      <c r="BU4488">
        <f t="shared" si="280"/>
        <v>103892.409721096</v>
      </c>
      <c r="BV4488">
        <f t="shared" si="281"/>
        <v>157160.620006621</v>
      </c>
      <c r="BW4488" s="29">
        <v>4483</v>
      </c>
      <c r="BX4488">
        <f t="shared" si="282"/>
        <v>0</v>
      </c>
      <c r="BY4488">
        <f t="shared" si="283"/>
        <v>1</v>
      </c>
    </row>
    <row r="4489" spans="1:77">
      <c r="A4489" s="15">
        <v>4484</v>
      </c>
      <c r="BP4489" s="27">
        <v>0.822516259918084</v>
      </c>
      <c r="BQ4489" s="27">
        <v>14292.7295567925</v>
      </c>
      <c r="BR4489" s="27">
        <v>1.41273680689007</v>
      </c>
      <c r="BS4489" s="27">
        <v>38443.0886222635</v>
      </c>
      <c r="BU4489">
        <f t="shared" si="280"/>
        <v>109084.70943092</v>
      </c>
      <c r="BV4489">
        <f t="shared" si="281"/>
        <v>173467.432411247</v>
      </c>
      <c r="BW4489" s="29">
        <v>4484</v>
      </c>
      <c r="BX4489">
        <f t="shared" si="282"/>
        <v>0</v>
      </c>
      <c r="BY4489">
        <f t="shared" si="283"/>
        <v>1</v>
      </c>
    </row>
    <row r="4490" spans="1:77">
      <c r="A4490" s="15">
        <v>4485</v>
      </c>
      <c r="BP4490" s="27">
        <v>0.842545850457662</v>
      </c>
      <c r="BQ4490" s="27">
        <v>12985.8461141205</v>
      </c>
      <c r="BR4490" s="27">
        <v>1.47024261223565</v>
      </c>
      <c r="BS4490" s="27">
        <v>41287.5687464713</v>
      </c>
      <c r="BU4490">
        <f t="shared" si="280"/>
        <v>113396.031454529</v>
      </c>
      <c r="BV4490">
        <f t="shared" si="281"/>
        <v>179248.823088877</v>
      </c>
      <c r="BW4490" s="29">
        <v>4485</v>
      </c>
      <c r="BX4490">
        <f t="shared" si="282"/>
        <v>0</v>
      </c>
      <c r="BY4490">
        <f t="shared" si="283"/>
        <v>1</v>
      </c>
    </row>
    <row r="4491" spans="1:77">
      <c r="A4491" s="15">
        <v>4486</v>
      </c>
      <c r="BP4491" s="27">
        <v>0.851610314508416</v>
      </c>
      <c r="BQ4491" s="27">
        <v>16914.903054491</v>
      </c>
      <c r="BR4491" s="27">
        <v>1.47986667905269</v>
      </c>
      <c r="BS4491" s="27">
        <v>47936.8655457967</v>
      </c>
      <c r="BU4491">
        <f t="shared" si="280"/>
        <v>110826.644121771</v>
      </c>
      <c r="BV4491">
        <f t="shared" si="281"/>
        <v>174043.136312107</v>
      </c>
      <c r="BW4491" s="29">
        <v>4486</v>
      </c>
      <c r="BX4491">
        <f t="shared" si="282"/>
        <v>0</v>
      </c>
      <c r="BY4491">
        <f t="shared" si="283"/>
        <v>1</v>
      </c>
    </row>
    <row r="4492" spans="1:77">
      <c r="A4492" s="15">
        <v>4487</v>
      </c>
      <c r="BP4492" s="27">
        <v>0.729066224890142</v>
      </c>
      <c r="BQ4492" s="27">
        <v>12989.9668923103</v>
      </c>
      <c r="BR4492" s="27">
        <v>1.25137389359845</v>
      </c>
      <c r="BS4492" s="27">
        <v>35044.5745367419</v>
      </c>
      <c r="BU4492">
        <f t="shared" si="280"/>
        <v>96369.966841211</v>
      </c>
      <c r="BV4492">
        <f t="shared" si="281"/>
        <v>152661.509503026</v>
      </c>
      <c r="BW4492" s="29">
        <v>4487</v>
      </c>
      <c r="BX4492">
        <f t="shared" si="282"/>
        <v>0</v>
      </c>
      <c r="BY4492">
        <f t="shared" si="283"/>
        <v>1</v>
      </c>
    </row>
    <row r="4493" spans="1:77">
      <c r="A4493" s="15">
        <v>4488</v>
      </c>
      <c r="BP4493" s="27">
        <v>0.852455733267925</v>
      </c>
      <c r="BQ4493" s="27">
        <v>18085.8865208039</v>
      </c>
      <c r="BR4493" s="27">
        <v>1.47704991661393</v>
      </c>
      <c r="BS4493" s="27">
        <v>43706.2196304143</v>
      </c>
      <c r="BU4493">
        <f t="shared" si="280"/>
        <v>109782.473469385</v>
      </c>
      <c r="BV4493">
        <f t="shared" si="281"/>
        <v>177851.267861676</v>
      </c>
      <c r="BW4493" s="29">
        <v>4488</v>
      </c>
      <c r="BX4493">
        <f t="shared" si="282"/>
        <v>0</v>
      </c>
      <c r="BY4493">
        <f t="shared" si="283"/>
        <v>1</v>
      </c>
    </row>
    <row r="4494" spans="1:77">
      <c r="A4494" s="15">
        <v>4489</v>
      </c>
      <c r="BP4494" s="27">
        <v>0.852216031136666</v>
      </c>
      <c r="BQ4494" s="27">
        <v>12798.8449239629</v>
      </c>
      <c r="BR4494" s="27">
        <v>1.51333201611552</v>
      </c>
      <c r="BS4494" s="27">
        <v>44152.9854616822</v>
      </c>
      <c r="BU4494">
        <f t="shared" si="280"/>
        <v>115033.559746537</v>
      </c>
      <c r="BV4494">
        <f t="shared" si="281"/>
        <v>182846.816955646</v>
      </c>
      <c r="BW4494" s="29">
        <v>4489</v>
      </c>
      <c r="BX4494">
        <f t="shared" si="282"/>
        <v>0</v>
      </c>
      <c r="BY4494">
        <f t="shared" si="283"/>
        <v>1</v>
      </c>
    </row>
    <row r="4495" spans="1:77">
      <c r="A4495" s="15">
        <v>4490</v>
      </c>
      <c r="BP4495" s="27">
        <v>0.816145606310544</v>
      </c>
      <c r="BQ4495" s="27">
        <v>15900.8211051567</v>
      </c>
      <c r="BR4495" s="27">
        <v>1.41184385527392</v>
      </c>
      <c r="BS4495" s="27">
        <v>39716.4134829134</v>
      </c>
      <c r="BU4495">
        <f t="shared" si="280"/>
        <v>106521.019841425</v>
      </c>
      <c r="BV4495">
        <f t="shared" si="281"/>
        <v>172060.164808175</v>
      </c>
      <c r="BW4495" s="29">
        <v>4490</v>
      </c>
      <c r="BX4495">
        <f t="shared" si="282"/>
        <v>0</v>
      </c>
      <c r="BY4495">
        <f t="shared" si="283"/>
        <v>1</v>
      </c>
    </row>
    <row r="4496" spans="1:77">
      <c r="A4496" s="15">
        <v>4491</v>
      </c>
      <c r="BP4496" s="27">
        <v>0.819925562417134</v>
      </c>
      <c r="BQ4496" s="27">
        <v>15045.4940294853</v>
      </c>
      <c r="BR4496" s="27">
        <v>1.40717061347057</v>
      </c>
      <c r="BS4496" s="27">
        <v>38312.8622399267</v>
      </c>
      <c r="BU4496">
        <f t="shared" si="280"/>
        <v>107943.340333085</v>
      </c>
      <c r="BV4496">
        <f t="shared" si="281"/>
        <v>172762.729780659</v>
      </c>
      <c r="BW4496" s="29">
        <v>4491</v>
      </c>
      <c r="BX4496">
        <f t="shared" si="282"/>
        <v>0</v>
      </c>
      <c r="BY4496">
        <f t="shared" si="283"/>
        <v>1</v>
      </c>
    </row>
    <row r="4497" spans="1:77">
      <c r="A4497" s="15">
        <v>4492</v>
      </c>
      <c r="BP4497" s="27">
        <v>0.855211839931777</v>
      </c>
      <c r="BQ4497" s="27">
        <v>12720.8370365347</v>
      </c>
      <c r="BR4497" s="27">
        <v>1.45325698755634</v>
      </c>
      <c r="BS4497" s="27">
        <v>42475.7356766515</v>
      </c>
      <c r="BU4497">
        <f t="shared" si="280"/>
        <v>115560.938953232</v>
      </c>
      <c r="BV4497">
        <f t="shared" si="281"/>
        <v>175512.8124568</v>
      </c>
      <c r="BW4497" s="29">
        <v>4492</v>
      </c>
      <c r="BX4497">
        <f t="shared" si="282"/>
        <v>0</v>
      </c>
      <c r="BY4497">
        <f t="shared" si="283"/>
        <v>1</v>
      </c>
    </row>
    <row r="4498" spans="1:77">
      <c r="A4498" s="15">
        <v>4493</v>
      </c>
      <c r="BP4498" s="27">
        <v>0.828497702043361</v>
      </c>
      <c r="BQ4498" s="27">
        <v>16438.9014291022</v>
      </c>
      <c r="BR4498" s="27">
        <v>1.41907316104523</v>
      </c>
      <c r="BS4498" s="27">
        <v>39842.4749614362</v>
      </c>
      <c r="BU4498">
        <f t="shared" si="280"/>
        <v>107835.753877402</v>
      </c>
      <c r="BV4498">
        <f t="shared" si="281"/>
        <v>173018.499195348</v>
      </c>
      <c r="BW4498" s="29">
        <v>4493</v>
      </c>
      <c r="BX4498">
        <f t="shared" si="282"/>
        <v>0</v>
      </c>
      <c r="BY4498">
        <f t="shared" si="283"/>
        <v>1</v>
      </c>
    </row>
    <row r="4499" spans="1:77">
      <c r="A4499" s="15">
        <v>4494</v>
      </c>
      <c r="BP4499" s="27">
        <v>0.812229477812781</v>
      </c>
      <c r="BQ4499" s="27">
        <v>15127.0101767846</v>
      </c>
      <c r="BR4499" s="27">
        <v>1.390083742375</v>
      </c>
      <c r="BS4499" s="27">
        <v>39417.5678950821</v>
      </c>
      <c r="BU4499">
        <f t="shared" si="280"/>
        <v>106707.411495133</v>
      </c>
      <c r="BV4499">
        <f t="shared" si="281"/>
        <v>169094.993461167</v>
      </c>
      <c r="BW4499" s="29">
        <v>4494</v>
      </c>
      <c r="BX4499">
        <f t="shared" si="282"/>
        <v>0</v>
      </c>
      <c r="BY4499">
        <f t="shared" si="283"/>
        <v>1</v>
      </c>
    </row>
    <row r="4500" spans="1:77">
      <c r="A4500" s="15">
        <v>4495</v>
      </c>
      <c r="BP4500" s="27">
        <v>0.751429364742235</v>
      </c>
      <c r="BQ4500" s="27">
        <v>16576.5276176077</v>
      </c>
      <c r="BR4500" s="27">
        <v>1.27540665364645</v>
      </c>
      <c r="BS4500" s="27">
        <v>40639.4536744409</v>
      </c>
      <c r="BU4500">
        <f t="shared" si="280"/>
        <v>96137.8770937275</v>
      </c>
      <c r="BV4500">
        <f t="shared" si="281"/>
        <v>150671.544372526</v>
      </c>
      <c r="BW4500" s="29">
        <v>4495</v>
      </c>
      <c r="BX4500">
        <f t="shared" si="282"/>
        <v>0</v>
      </c>
      <c r="BY4500">
        <f t="shared" si="283"/>
        <v>1</v>
      </c>
    </row>
    <row r="4501" spans="1:77">
      <c r="A4501" s="15">
        <v>4496</v>
      </c>
      <c r="BP4501" s="27">
        <v>0.784806934928343</v>
      </c>
      <c r="BQ4501" s="27">
        <v>11489.4477795325</v>
      </c>
      <c r="BR4501" s="27">
        <v>1.34206889777269</v>
      </c>
      <c r="BS4501" s="27">
        <v>32879.0683746065</v>
      </c>
      <c r="BU4501">
        <f t="shared" si="280"/>
        <v>106231.592459719</v>
      </c>
      <c r="BV4501">
        <f t="shared" si="281"/>
        <v>168431.266291296</v>
      </c>
      <c r="BW4501" s="29">
        <v>4496</v>
      </c>
      <c r="BX4501">
        <f t="shared" si="282"/>
        <v>0</v>
      </c>
      <c r="BY4501">
        <f t="shared" si="283"/>
        <v>1</v>
      </c>
    </row>
    <row r="4502" spans="1:77">
      <c r="A4502" s="15">
        <v>4497</v>
      </c>
      <c r="BP4502" s="27">
        <v>0.85570590980244</v>
      </c>
      <c r="BQ4502" s="27">
        <v>16306.5822469574</v>
      </c>
      <c r="BR4502" s="27">
        <v>1.48503284236069</v>
      </c>
      <c r="BS4502" s="27">
        <v>41505.1164128974</v>
      </c>
      <c r="BU4502">
        <f t="shared" si="280"/>
        <v>112049.304223409</v>
      </c>
      <c r="BV4502">
        <f t="shared" si="281"/>
        <v>181249.809941206</v>
      </c>
      <c r="BW4502" s="29">
        <v>4497</v>
      </c>
      <c r="BX4502">
        <f t="shared" si="282"/>
        <v>0</v>
      </c>
      <c r="BY4502">
        <f t="shared" si="283"/>
        <v>1</v>
      </c>
    </row>
    <row r="4503" spans="1:77">
      <c r="A4503" s="15">
        <v>4498</v>
      </c>
      <c r="BP4503" s="27">
        <v>0.792704215901035</v>
      </c>
      <c r="BQ4503" s="27">
        <v>17082.4796362252</v>
      </c>
      <c r="BR4503" s="27">
        <v>1.35130173246572</v>
      </c>
      <c r="BS4503" s="27">
        <v>49480.0634468634</v>
      </c>
      <c r="BU4503">
        <f t="shared" si="280"/>
        <v>101823.15274893</v>
      </c>
      <c r="BV4503">
        <f t="shared" si="281"/>
        <v>153215.196422994</v>
      </c>
      <c r="BW4503" s="29">
        <v>4498</v>
      </c>
      <c r="BX4503">
        <f t="shared" si="282"/>
        <v>0</v>
      </c>
      <c r="BY4503">
        <f t="shared" si="283"/>
        <v>1</v>
      </c>
    </row>
    <row r="4504" spans="1:77">
      <c r="A4504" s="15">
        <v>4499</v>
      </c>
      <c r="BP4504" s="27">
        <v>0.802499468450755</v>
      </c>
      <c r="BQ4504" s="27">
        <v>16088.6099034983</v>
      </c>
      <c r="BR4504" s="27">
        <v>1.37494080076355</v>
      </c>
      <c r="BS4504" s="27">
        <v>37148.0668753312</v>
      </c>
      <c r="BU4504">
        <f t="shared" si="280"/>
        <v>104286.310364115</v>
      </c>
      <c r="BV4504">
        <f t="shared" si="281"/>
        <v>169093.053239202</v>
      </c>
      <c r="BW4504" s="29">
        <v>4499</v>
      </c>
      <c r="BX4504">
        <f t="shared" si="282"/>
        <v>0</v>
      </c>
      <c r="BY4504">
        <f t="shared" si="283"/>
        <v>1</v>
      </c>
    </row>
    <row r="4505" spans="1:77">
      <c r="A4505" s="15">
        <v>4500</v>
      </c>
      <c r="BP4505" s="27">
        <v>0.774722450993191</v>
      </c>
      <c r="BQ4505" s="27">
        <v>14476.5030748965</v>
      </c>
      <c r="BR4505" s="27">
        <v>1.33807881634493</v>
      </c>
      <c r="BS4505" s="27">
        <v>35175.7202300951</v>
      </c>
      <c r="BU4505">
        <f t="shared" si="280"/>
        <v>101731.864574082</v>
      </c>
      <c r="BV4505">
        <f t="shared" si="281"/>
        <v>165536.102221645</v>
      </c>
      <c r="BW4505" s="29">
        <v>4500</v>
      </c>
      <c r="BX4505">
        <f t="shared" si="282"/>
        <v>0</v>
      </c>
      <c r="BY4505">
        <f t="shared" si="283"/>
        <v>1</v>
      </c>
    </row>
    <row r="4506" spans="1:77">
      <c r="A4506" s="15">
        <v>4501</v>
      </c>
      <c r="BP4506" s="27">
        <v>0.821839904942109</v>
      </c>
      <c r="BQ4506" s="27">
        <v>11943.3127987315</v>
      </c>
      <c r="BR4506" s="27">
        <v>1.41075504261328</v>
      </c>
      <c r="BS4506" s="27">
        <v>35258.2801771087</v>
      </c>
      <c r="BU4506">
        <f t="shared" si="280"/>
        <v>111332.672942585</v>
      </c>
      <c r="BV4506">
        <f t="shared" si="281"/>
        <v>176354.976214883</v>
      </c>
      <c r="BW4506" s="29">
        <v>4501</v>
      </c>
      <c r="BX4506">
        <f t="shared" si="282"/>
        <v>0</v>
      </c>
      <c r="BY4506">
        <f t="shared" si="283"/>
        <v>1</v>
      </c>
    </row>
    <row r="4507" spans="1:77">
      <c r="A4507" s="15">
        <v>4502</v>
      </c>
      <c r="BP4507" s="27">
        <v>0.803107665795603</v>
      </c>
      <c r="BQ4507" s="27">
        <v>11067.9656565333</v>
      </c>
      <c r="BR4507" s="27">
        <v>1.39223723025359</v>
      </c>
      <c r="BS4507" s="27">
        <v>33368.334792611</v>
      </c>
      <c r="BU4507">
        <f t="shared" si="280"/>
        <v>109398.184212807</v>
      </c>
      <c r="BV4507">
        <f t="shared" si="281"/>
        <v>175467.249745427</v>
      </c>
      <c r="BW4507" s="29">
        <v>4502</v>
      </c>
      <c r="BX4507">
        <f t="shared" si="282"/>
        <v>0</v>
      </c>
      <c r="BY4507">
        <f t="shared" si="283"/>
        <v>1</v>
      </c>
    </row>
    <row r="4508" spans="1:77">
      <c r="A4508" s="15">
        <v>4503</v>
      </c>
      <c r="BP4508" s="27">
        <v>0.817227119152978</v>
      </c>
      <c r="BQ4508" s="27">
        <v>12948.1978869963</v>
      </c>
      <c r="BR4508" s="27">
        <v>1.42171417773351</v>
      </c>
      <c r="BS4508" s="27">
        <v>35532.6720674954</v>
      </c>
      <c r="BU4508">
        <f t="shared" si="280"/>
        <v>109635.86998595</v>
      </c>
      <c r="BV4508">
        <f t="shared" si="281"/>
        <v>177724.454592531</v>
      </c>
      <c r="BW4508" s="29">
        <v>4503</v>
      </c>
      <c r="BX4508">
        <f t="shared" si="282"/>
        <v>0</v>
      </c>
      <c r="BY4508">
        <f t="shared" si="283"/>
        <v>1</v>
      </c>
    </row>
    <row r="4509" spans="1:77">
      <c r="A4509" s="15">
        <v>4504</v>
      </c>
      <c r="BP4509" s="27">
        <v>0.823214454842584</v>
      </c>
      <c r="BQ4509" s="27">
        <v>12883.7177139274</v>
      </c>
      <c r="BR4509" s="27">
        <v>1.42104188353155</v>
      </c>
      <c r="BS4509" s="27">
        <v>36236.2331552092</v>
      </c>
      <c r="BU4509">
        <f t="shared" si="280"/>
        <v>110598.45051246</v>
      </c>
      <c r="BV4509">
        <f t="shared" si="281"/>
        <v>176920.049374524</v>
      </c>
      <c r="BW4509" s="29">
        <v>4504</v>
      </c>
      <c r="BX4509">
        <f t="shared" si="282"/>
        <v>0</v>
      </c>
      <c r="BY4509">
        <f t="shared" si="283"/>
        <v>1</v>
      </c>
    </row>
    <row r="4510" spans="1:77">
      <c r="A4510" s="15">
        <v>4505</v>
      </c>
      <c r="BP4510" s="27">
        <v>0.801927692050839</v>
      </c>
      <c r="BQ4510" s="27">
        <v>13909.8171290043</v>
      </c>
      <c r="BR4510" s="27">
        <v>1.35550548881416</v>
      </c>
      <c r="BS4510" s="27">
        <v>37670.8920619664</v>
      </c>
      <c r="BU4510">
        <f t="shared" si="280"/>
        <v>106379.336678622</v>
      </c>
      <c r="BV4510">
        <f t="shared" si="281"/>
        <v>165654.931260157</v>
      </c>
      <c r="BW4510" s="29">
        <v>4505</v>
      </c>
      <c r="BX4510">
        <f t="shared" si="282"/>
        <v>0</v>
      </c>
      <c r="BY4510">
        <f t="shared" si="283"/>
        <v>1</v>
      </c>
    </row>
    <row r="4511" spans="1:77">
      <c r="A4511" s="15">
        <v>4506</v>
      </c>
      <c r="BP4511" s="27">
        <v>0.831008554282031</v>
      </c>
      <c r="BQ4511" s="27">
        <v>10211.2402322622</v>
      </c>
      <c r="BR4511" s="27">
        <v>1.45864054229254</v>
      </c>
      <c r="BS4511" s="27">
        <v>32238.4955559614</v>
      </c>
      <c r="BU4511">
        <f t="shared" si="280"/>
        <v>114440.042910043</v>
      </c>
      <c r="BV4511">
        <f t="shared" si="281"/>
        <v>186557.58578792</v>
      </c>
      <c r="BW4511" s="29">
        <v>4506</v>
      </c>
      <c r="BX4511">
        <f t="shared" si="282"/>
        <v>0</v>
      </c>
      <c r="BY4511">
        <f t="shared" si="283"/>
        <v>1</v>
      </c>
    </row>
    <row r="4512" spans="1:77">
      <c r="A4512" s="15">
        <v>4507</v>
      </c>
      <c r="BP4512" s="27">
        <v>0.786333656291534</v>
      </c>
      <c r="BQ4512" s="27">
        <v>13627.74093689</v>
      </c>
      <c r="BR4512" s="27">
        <v>1.34408011089886</v>
      </c>
      <c r="BS4512" s="27">
        <v>37357.885233765</v>
      </c>
      <c r="BU4512">
        <f t="shared" si="280"/>
        <v>104322.30750684</v>
      </c>
      <c r="BV4512">
        <f t="shared" si="281"/>
        <v>164254.131401063</v>
      </c>
      <c r="BW4512" s="29">
        <v>4507</v>
      </c>
      <c r="BX4512">
        <f t="shared" si="282"/>
        <v>0</v>
      </c>
      <c r="BY4512">
        <f t="shared" si="283"/>
        <v>1</v>
      </c>
    </row>
    <row r="4513" spans="1:77">
      <c r="A4513" s="15">
        <v>4508</v>
      </c>
      <c r="BP4513" s="27">
        <v>0.795949951902294</v>
      </c>
      <c r="BQ4513" s="27">
        <v>12610.8575999018</v>
      </c>
      <c r="BR4513" s="27">
        <v>1.3695358813237</v>
      </c>
      <c r="BS4513" s="27">
        <v>35939.6033018398</v>
      </c>
      <c r="BU4513">
        <f t="shared" si="280"/>
        <v>106781.635185442</v>
      </c>
      <c r="BV4513">
        <f t="shared" si="281"/>
        <v>169490.778896716</v>
      </c>
      <c r="BW4513" s="29">
        <v>4508</v>
      </c>
      <c r="BX4513">
        <f t="shared" si="282"/>
        <v>0</v>
      </c>
      <c r="BY4513">
        <f t="shared" si="283"/>
        <v>1</v>
      </c>
    </row>
    <row r="4514" spans="1:77">
      <c r="A4514" s="15">
        <v>4509</v>
      </c>
      <c r="BP4514" s="27">
        <v>0.75742303853407</v>
      </c>
      <c r="BQ4514" s="27">
        <v>14062.0047573076</v>
      </c>
      <c r="BR4514" s="27">
        <v>1.27807432834945</v>
      </c>
      <c r="BS4514" s="27">
        <v>44078.8035524019</v>
      </c>
      <c r="BU4514">
        <f t="shared" si="280"/>
        <v>99551.4510228029</v>
      </c>
      <c r="BV4514">
        <f t="shared" si="281"/>
        <v>147632.345700016</v>
      </c>
      <c r="BW4514" s="29">
        <v>4509</v>
      </c>
      <c r="BX4514">
        <f t="shared" si="282"/>
        <v>0</v>
      </c>
      <c r="BY4514">
        <f t="shared" si="283"/>
        <v>1</v>
      </c>
    </row>
    <row r="4515" spans="1:77">
      <c r="A4515" s="15">
        <v>4510</v>
      </c>
      <c r="BP4515" s="27">
        <v>0.828160714329168</v>
      </c>
      <c r="BQ4515" s="27">
        <v>12869.8765216612</v>
      </c>
      <c r="BR4515" s="27">
        <v>1.4357719872417</v>
      </c>
      <c r="BS4515" s="27">
        <v>35249.5290261876</v>
      </c>
      <c r="BU4515">
        <f t="shared" si="280"/>
        <v>111354.230627714</v>
      </c>
      <c r="BV4515">
        <f t="shared" si="281"/>
        <v>180116.269060068</v>
      </c>
      <c r="BW4515" s="29">
        <v>4510</v>
      </c>
      <c r="BX4515">
        <f t="shared" si="282"/>
        <v>0</v>
      </c>
      <c r="BY4515">
        <f t="shared" si="283"/>
        <v>1</v>
      </c>
    </row>
    <row r="4516" spans="1:77">
      <c r="A4516" s="15">
        <v>4511</v>
      </c>
      <c r="BP4516" s="27">
        <v>0.793718722716386</v>
      </c>
      <c r="BQ4516" s="27">
        <v>12388.1756445839</v>
      </c>
      <c r="BR4516" s="27">
        <v>1.35331912007379</v>
      </c>
      <c r="BS4516" s="27">
        <v>34200.6627292872</v>
      </c>
      <c r="BU4516">
        <f t="shared" si="280"/>
        <v>106669.632762874</v>
      </c>
      <c r="BV4516">
        <f t="shared" si="281"/>
        <v>168797.205281781</v>
      </c>
      <c r="BW4516" s="29">
        <v>4511</v>
      </c>
      <c r="BX4516">
        <f t="shared" si="282"/>
        <v>0</v>
      </c>
      <c r="BY4516">
        <f t="shared" si="283"/>
        <v>1</v>
      </c>
    </row>
    <row r="4517" spans="1:77">
      <c r="A4517" s="15">
        <v>4512</v>
      </c>
      <c r="BP4517" s="27">
        <v>0.828209853072703</v>
      </c>
      <c r="BQ4517" s="27">
        <v>14933.4006415087</v>
      </c>
      <c r="BR4517" s="27">
        <v>1.42545340577876</v>
      </c>
      <c r="BS4517" s="27">
        <v>38439.6105344058</v>
      </c>
      <c r="BU4517">
        <f t="shared" si="280"/>
        <v>109298.077319397</v>
      </c>
      <c r="BV4517">
        <f t="shared" si="281"/>
        <v>175378.400332409</v>
      </c>
      <c r="BW4517" s="29">
        <v>4512</v>
      </c>
      <c r="BX4517">
        <f t="shared" si="282"/>
        <v>0</v>
      </c>
      <c r="BY4517">
        <f t="shared" si="283"/>
        <v>1</v>
      </c>
    </row>
    <row r="4518" spans="1:77">
      <c r="A4518" s="15">
        <v>4513</v>
      </c>
      <c r="BP4518" s="27">
        <v>0.775762874753043</v>
      </c>
      <c r="BQ4518" s="27">
        <v>15866.3424116645</v>
      </c>
      <c r="BR4518" s="27">
        <v>1.31353277828711</v>
      </c>
      <c r="BS4518" s="27">
        <v>44695.4236661449</v>
      </c>
      <c r="BU4518">
        <f t="shared" si="280"/>
        <v>100498.088801292</v>
      </c>
      <c r="BV4518">
        <f t="shared" si="281"/>
        <v>152334.493076922</v>
      </c>
      <c r="BW4518" s="29">
        <v>4513</v>
      </c>
      <c r="BX4518">
        <f t="shared" si="282"/>
        <v>0</v>
      </c>
      <c r="BY4518">
        <f t="shared" si="283"/>
        <v>1</v>
      </c>
    </row>
    <row r="4519" spans="1:77">
      <c r="A4519" s="15">
        <v>4514</v>
      </c>
      <c r="BP4519" s="27">
        <v>0.811194381683583</v>
      </c>
      <c r="BQ4519" s="27">
        <v>15409.5237544047</v>
      </c>
      <c r="BR4519" s="27">
        <v>1.38611041673754</v>
      </c>
      <c r="BS4519" s="27">
        <v>38791.4675026869</v>
      </c>
      <c r="BU4519">
        <f t="shared" si="280"/>
        <v>106269.633498133</v>
      </c>
      <c r="BV4519">
        <f t="shared" si="281"/>
        <v>169125.095007944</v>
      </c>
      <c r="BW4519" s="29">
        <v>4514</v>
      </c>
      <c r="BX4519">
        <f t="shared" si="282"/>
        <v>0</v>
      </c>
      <c r="BY4519">
        <f t="shared" si="283"/>
        <v>1</v>
      </c>
    </row>
    <row r="4520" spans="1:77">
      <c r="A4520" s="15">
        <v>4515</v>
      </c>
      <c r="BP4520" s="27">
        <v>0.749425647060241</v>
      </c>
      <c r="BQ4520" s="27">
        <v>13770.126575228</v>
      </c>
      <c r="BR4520" s="27">
        <v>1.27838390409944</v>
      </c>
      <c r="BS4520" s="27">
        <v>37450.3628148308</v>
      </c>
      <c r="BU4520">
        <f t="shared" si="280"/>
        <v>98643.7204838082</v>
      </c>
      <c r="BV4520">
        <f t="shared" si="281"/>
        <v>154307.222800085</v>
      </c>
      <c r="BW4520" s="29">
        <v>4515</v>
      </c>
      <c r="BX4520">
        <f t="shared" si="282"/>
        <v>0</v>
      </c>
      <c r="BY4520">
        <f t="shared" si="283"/>
        <v>1</v>
      </c>
    </row>
    <row r="4521" spans="1:77">
      <c r="A4521" s="15">
        <v>4516</v>
      </c>
      <c r="BP4521" s="27">
        <v>0.755840758150101</v>
      </c>
      <c r="BQ4521" s="27">
        <v>10762.0666959225</v>
      </c>
      <c r="BR4521" s="27">
        <v>1.28894029753912</v>
      </c>
      <c r="BS4521" s="27">
        <v>32327.4839454714</v>
      </c>
      <c r="BU4521">
        <f t="shared" si="280"/>
        <v>102614.047026593</v>
      </c>
      <c r="BV4521">
        <f t="shared" si="281"/>
        <v>161013.560685396</v>
      </c>
      <c r="BW4521" s="29">
        <v>4516</v>
      </c>
      <c r="BX4521">
        <f t="shared" si="282"/>
        <v>0</v>
      </c>
      <c r="BY4521">
        <f t="shared" si="283"/>
        <v>1</v>
      </c>
    </row>
    <row r="4522" spans="1:77">
      <c r="A4522" s="15">
        <v>4517</v>
      </c>
      <c r="BP4522" s="27">
        <v>0.793032403288762</v>
      </c>
      <c r="BQ4522" s="27">
        <v>12230.1934445245</v>
      </c>
      <c r="BR4522" s="27">
        <v>1.35912843296749</v>
      </c>
      <c r="BS4522" s="27">
        <v>40329.9700958477</v>
      </c>
      <c r="BU4522">
        <f t="shared" si="280"/>
        <v>106724.66704879</v>
      </c>
      <c r="BV4522">
        <f t="shared" si="281"/>
        <v>163539.294849275</v>
      </c>
      <c r="BW4522" s="29">
        <v>4517</v>
      </c>
      <c r="BX4522">
        <f t="shared" si="282"/>
        <v>0</v>
      </c>
      <c r="BY4522">
        <f t="shared" si="283"/>
        <v>1</v>
      </c>
    </row>
    <row r="4523" spans="1:77">
      <c r="A4523" s="15">
        <v>4518</v>
      </c>
      <c r="BP4523" s="27">
        <v>0.820565585955844</v>
      </c>
      <c r="BQ4523" s="27">
        <v>13055.2212829121</v>
      </c>
      <c r="BR4523" s="27">
        <v>1.40089047880141</v>
      </c>
      <c r="BS4523" s="27">
        <v>35008.9761998054</v>
      </c>
      <c r="BU4523">
        <f t="shared" si="280"/>
        <v>110029.616610465</v>
      </c>
      <c r="BV4523">
        <f t="shared" si="281"/>
        <v>175124.595620406</v>
      </c>
      <c r="BW4523" s="29">
        <v>4518</v>
      </c>
      <c r="BX4523">
        <f t="shared" si="282"/>
        <v>0</v>
      </c>
      <c r="BY4523">
        <f t="shared" si="283"/>
        <v>1</v>
      </c>
    </row>
    <row r="4524" spans="1:77">
      <c r="A4524" s="15">
        <v>4519</v>
      </c>
      <c r="BP4524" s="27">
        <v>0.764193431961331</v>
      </c>
      <c r="BQ4524" s="27">
        <v>16231.3612531732</v>
      </c>
      <c r="BR4524" s="27">
        <v>1.28997887292271</v>
      </c>
      <c r="BS4524" s="27">
        <v>38486.945835485</v>
      </c>
      <c r="BU4524">
        <f t="shared" si="280"/>
        <v>98397.6535410265</v>
      </c>
      <c r="BV4524">
        <f t="shared" si="281"/>
        <v>155009.885102921</v>
      </c>
      <c r="BW4524" s="29">
        <v>4519</v>
      </c>
      <c r="BX4524">
        <f t="shared" si="282"/>
        <v>0</v>
      </c>
      <c r="BY4524">
        <f t="shared" si="283"/>
        <v>1</v>
      </c>
    </row>
    <row r="4525" spans="1:77">
      <c r="A4525" s="15">
        <v>4520</v>
      </c>
      <c r="BP4525" s="27">
        <v>0.775207965123847</v>
      </c>
      <c r="BQ4525" s="27">
        <v>16599.5893789561</v>
      </c>
      <c r="BR4525" s="27">
        <v>1.31784351457766</v>
      </c>
      <c r="BS4525" s="27">
        <v>49667.0952009458</v>
      </c>
      <c r="BU4525">
        <f t="shared" si="280"/>
        <v>99681.6053896209</v>
      </c>
      <c r="BV4525">
        <f t="shared" si="281"/>
        <v>148009.431985703</v>
      </c>
      <c r="BW4525" s="29">
        <v>4520</v>
      </c>
      <c r="BX4525">
        <f t="shared" si="282"/>
        <v>0</v>
      </c>
      <c r="BY4525">
        <f t="shared" si="283"/>
        <v>1</v>
      </c>
    </row>
    <row r="4526" spans="1:77">
      <c r="A4526" s="15">
        <v>4521</v>
      </c>
      <c r="BP4526" s="27">
        <v>0.79106202562048</v>
      </c>
      <c r="BQ4526" s="27">
        <v>16788.1384834324</v>
      </c>
      <c r="BR4526" s="27">
        <v>1.35539652720877</v>
      </c>
      <c r="BS4526" s="27">
        <v>45585.1864517273</v>
      </c>
      <c r="BU4526">
        <f t="shared" si="280"/>
        <v>101871.16535964</v>
      </c>
      <c r="BV4526">
        <f t="shared" si="281"/>
        <v>157724.292629589</v>
      </c>
      <c r="BW4526" s="29">
        <v>4521</v>
      </c>
      <c r="BX4526">
        <f t="shared" si="282"/>
        <v>0</v>
      </c>
      <c r="BY4526">
        <f t="shared" si="283"/>
        <v>1</v>
      </c>
    </row>
    <row r="4527" spans="1:77">
      <c r="A4527" s="15">
        <v>4522</v>
      </c>
      <c r="BP4527" s="27">
        <v>0.818054562291044</v>
      </c>
      <c r="BQ4527" s="27">
        <v>17431.5426316113</v>
      </c>
      <c r="BR4527" s="27">
        <v>1.41214177776128</v>
      </c>
      <c r="BS4527" s="27">
        <v>40833.5644555589</v>
      </c>
      <c r="BU4527">
        <f t="shared" si="280"/>
        <v>105276.641712045</v>
      </c>
      <c r="BV4527">
        <f t="shared" si="281"/>
        <v>170987.702208632</v>
      </c>
      <c r="BW4527" s="29">
        <v>4522</v>
      </c>
      <c r="BX4527">
        <f t="shared" si="282"/>
        <v>0</v>
      </c>
      <c r="BY4527">
        <f t="shared" si="283"/>
        <v>1</v>
      </c>
    </row>
    <row r="4528" spans="1:77">
      <c r="A4528" s="15">
        <v>4523</v>
      </c>
      <c r="BP4528" s="27">
        <v>0.734914650170796</v>
      </c>
      <c r="BQ4528" s="27">
        <v>11443.4234551951</v>
      </c>
      <c r="BR4528" s="27">
        <v>1.26715250684262</v>
      </c>
      <c r="BS4528" s="27">
        <v>34347.7020251008</v>
      </c>
      <c r="BU4528">
        <f t="shared" si="280"/>
        <v>98793.7740704243</v>
      </c>
      <c r="BV4528">
        <f t="shared" si="281"/>
        <v>155725.174001292</v>
      </c>
      <c r="BW4528" s="29">
        <v>4523</v>
      </c>
      <c r="BX4528">
        <f t="shared" si="282"/>
        <v>0</v>
      </c>
      <c r="BY4528">
        <f t="shared" si="283"/>
        <v>1</v>
      </c>
    </row>
    <row r="4529" spans="1:77">
      <c r="A4529" s="15">
        <v>4524</v>
      </c>
      <c r="BP4529" s="27">
        <v>0.82808859202798</v>
      </c>
      <c r="BQ4529" s="27">
        <v>12513.4514834554</v>
      </c>
      <c r="BR4529" s="27">
        <v>1.42155797353851</v>
      </c>
      <c r="BS4529" s="27">
        <v>33959.2391857217</v>
      </c>
      <c r="BU4529">
        <f t="shared" si="280"/>
        <v>111699.837320742</v>
      </c>
      <c r="BV4529">
        <f t="shared" si="281"/>
        <v>179274.456845055</v>
      </c>
      <c r="BW4529" s="29">
        <v>4524</v>
      </c>
      <c r="BX4529">
        <f t="shared" si="282"/>
        <v>0</v>
      </c>
      <c r="BY4529">
        <f t="shared" si="283"/>
        <v>1</v>
      </c>
    </row>
    <row r="4530" spans="1:77">
      <c r="A4530" s="15">
        <v>4525</v>
      </c>
      <c r="BP4530" s="27">
        <v>0.805909565555397</v>
      </c>
      <c r="BQ4530" s="27">
        <v>13147.0248399801</v>
      </c>
      <c r="BR4530" s="27">
        <v>1.36987022163511</v>
      </c>
      <c r="BS4530" s="27">
        <v>34242.3432182383</v>
      </c>
      <c r="BU4530">
        <f t="shared" si="280"/>
        <v>107739.409993329</v>
      </c>
      <c r="BV4530">
        <f t="shared" si="281"/>
        <v>171238.190027029</v>
      </c>
      <c r="BW4530" s="29">
        <v>4525</v>
      </c>
      <c r="BX4530">
        <f t="shared" si="282"/>
        <v>0</v>
      </c>
      <c r="BY4530">
        <f t="shared" si="283"/>
        <v>1</v>
      </c>
    </row>
    <row r="4531" spans="1:77">
      <c r="A4531" s="15">
        <v>4526</v>
      </c>
      <c r="BP4531" s="27">
        <v>0.856201397656907</v>
      </c>
      <c r="BQ4531" s="27">
        <v>17707.9889455061</v>
      </c>
      <c r="BR4531" s="27">
        <v>1.45519620282638</v>
      </c>
      <c r="BS4531" s="27">
        <v>41442.2276687094</v>
      </c>
      <c r="BU4531">
        <f t="shared" si="280"/>
        <v>110722.22070303</v>
      </c>
      <c r="BV4531">
        <f t="shared" si="281"/>
        <v>176837.202755248</v>
      </c>
      <c r="BW4531" s="29">
        <v>4526</v>
      </c>
      <c r="BX4531">
        <f t="shared" si="282"/>
        <v>0</v>
      </c>
      <c r="BY4531">
        <f t="shared" si="283"/>
        <v>1</v>
      </c>
    </row>
    <row r="4532" spans="1:77">
      <c r="A4532" s="15">
        <v>4527</v>
      </c>
      <c r="BP4532" s="27">
        <v>0.848999336453137</v>
      </c>
      <c r="BQ4532" s="27">
        <v>11655.3296827553</v>
      </c>
      <c r="BR4532" s="27">
        <v>1.4441367671025</v>
      </c>
      <c r="BS4532" s="27">
        <v>33479.1537219211</v>
      </c>
      <c r="BU4532">
        <f t="shared" si="280"/>
        <v>115694.570785215</v>
      </c>
      <c r="BV4532">
        <f t="shared" si="281"/>
        <v>183141.361343453</v>
      </c>
      <c r="BW4532" s="29">
        <v>4527</v>
      </c>
      <c r="BX4532">
        <f t="shared" si="282"/>
        <v>0</v>
      </c>
      <c r="BY4532">
        <f t="shared" si="283"/>
        <v>1</v>
      </c>
    </row>
    <row r="4533" spans="1:77">
      <c r="A4533" s="15">
        <v>4528</v>
      </c>
      <c r="BP4533" s="27">
        <v>0.79404758985874</v>
      </c>
      <c r="BQ4533" s="27">
        <v>15690.9116183705</v>
      </c>
      <c r="BR4533" s="27">
        <v>1.34609452538292</v>
      </c>
      <c r="BS4533" s="27">
        <v>43702.8900015586</v>
      </c>
      <c r="BU4533">
        <f t="shared" si="280"/>
        <v>103416.226860441</v>
      </c>
      <c r="BV4533">
        <f t="shared" si="281"/>
        <v>158211.288805879</v>
      </c>
      <c r="BW4533" s="29">
        <v>4528</v>
      </c>
      <c r="BX4533">
        <f t="shared" si="282"/>
        <v>0</v>
      </c>
      <c r="BY4533">
        <f t="shared" si="283"/>
        <v>1</v>
      </c>
    </row>
    <row r="4534" spans="1:77">
      <c r="A4534" s="15">
        <v>4529</v>
      </c>
      <c r="BP4534" s="27">
        <v>0.829017037528167</v>
      </c>
      <c r="BQ4534" s="27">
        <v>12124.6819991273</v>
      </c>
      <c r="BR4534" s="27">
        <v>1.43999006332255</v>
      </c>
      <c r="BS4534" s="27">
        <v>39982.8591866945</v>
      </c>
      <c r="BU4534">
        <f t="shared" si="280"/>
        <v>112227.873630098</v>
      </c>
      <c r="BV4534">
        <f t="shared" si="281"/>
        <v>176015.650311688</v>
      </c>
      <c r="BW4534" s="29">
        <v>4529</v>
      </c>
      <c r="BX4534">
        <f t="shared" si="282"/>
        <v>0</v>
      </c>
      <c r="BY4534">
        <f t="shared" si="283"/>
        <v>1</v>
      </c>
    </row>
    <row r="4535" spans="1:77">
      <c r="A4535" s="15">
        <v>4530</v>
      </c>
      <c r="BP4535" s="27">
        <v>0.764019502278438</v>
      </c>
      <c r="BQ4535" s="27">
        <v>14361.4366279621</v>
      </c>
      <c r="BR4535" s="27">
        <v>1.31960026421517</v>
      </c>
      <c r="BS4535" s="27">
        <v>37964.8657339578</v>
      </c>
      <c r="BU4535">
        <f t="shared" si="280"/>
        <v>100241.488713804</v>
      </c>
      <c r="BV4535">
        <f t="shared" si="281"/>
        <v>159975.173898317</v>
      </c>
      <c r="BW4535" s="29">
        <v>4530</v>
      </c>
      <c r="BX4535">
        <f t="shared" si="282"/>
        <v>0</v>
      </c>
      <c r="BY4535">
        <f t="shared" si="283"/>
        <v>1</v>
      </c>
    </row>
    <row r="4536" spans="1:77">
      <c r="A4536" s="15">
        <v>4531</v>
      </c>
      <c r="BP4536" s="27">
        <v>0.840994831495408</v>
      </c>
      <c r="BQ4536" s="27">
        <v>22837.7155384221</v>
      </c>
      <c r="BR4536" s="27">
        <v>1.46796494833451</v>
      </c>
      <c r="BS4536" s="27">
        <v>49110.9577941632</v>
      </c>
      <c r="BU4536">
        <f t="shared" si="280"/>
        <v>103311.509185889</v>
      </c>
      <c r="BV4536">
        <f t="shared" si="281"/>
        <v>171083.784456013</v>
      </c>
      <c r="BW4536" s="29">
        <v>4531</v>
      </c>
      <c r="BX4536">
        <f t="shared" si="282"/>
        <v>0</v>
      </c>
      <c r="BY4536">
        <f t="shared" si="283"/>
        <v>1</v>
      </c>
    </row>
    <row r="4537" spans="1:77">
      <c r="A4537" s="15">
        <v>4532</v>
      </c>
      <c r="BP4537" s="27">
        <v>0.835845704969077</v>
      </c>
      <c r="BQ4537" s="27">
        <v>19988.4046511679</v>
      </c>
      <c r="BR4537" s="27">
        <v>1.46141514876807</v>
      </c>
      <c r="BS4537" s="27">
        <v>52767.422892575</v>
      </c>
      <c r="BU4537">
        <f t="shared" si="280"/>
        <v>105388.451094194</v>
      </c>
      <c r="BV4537">
        <f t="shared" si="281"/>
        <v>166444.849422635</v>
      </c>
      <c r="BW4537" s="29">
        <v>4532</v>
      </c>
      <c r="BX4537">
        <f t="shared" si="282"/>
        <v>0</v>
      </c>
      <c r="BY4537">
        <f t="shared" si="283"/>
        <v>1</v>
      </c>
    </row>
    <row r="4538" spans="1:77">
      <c r="A4538" s="15">
        <v>4533</v>
      </c>
      <c r="BP4538" s="27">
        <v>0.819130977535586</v>
      </c>
      <c r="BQ4538" s="27">
        <v>16483.8377677867</v>
      </c>
      <c r="BR4538" s="27">
        <v>1.42441084555415</v>
      </c>
      <c r="BS4538" s="27">
        <v>37646.9401839354</v>
      </c>
      <c r="BU4538">
        <f t="shared" si="280"/>
        <v>106385.808862551</v>
      </c>
      <c r="BV4538">
        <f t="shared" si="281"/>
        <v>176014.686649187</v>
      </c>
      <c r="BW4538" s="29">
        <v>4533</v>
      </c>
      <c r="BX4538">
        <f t="shared" si="282"/>
        <v>0</v>
      </c>
      <c r="BY4538">
        <f t="shared" si="283"/>
        <v>1</v>
      </c>
    </row>
    <row r="4539" spans="1:77">
      <c r="A4539" s="15">
        <v>4534</v>
      </c>
      <c r="BP4539" s="27">
        <v>0.815693753312487</v>
      </c>
      <c r="BQ4539" s="27">
        <v>16110.0140919861</v>
      </c>
      <c r="BR4539" s="27">
        <v>1.35825550387221</v>
      </c>
      <c r="BS4539" s="27">
        <v>43711.4217820156</v>
      </c>
      <c r="BU4539">
        <f t="shared" si="280"/>
        <v>106244.048904887</v>
      </c>
      <c r="BV4539">
        <f t="shared" si="281"/>
        <v>160026.903798815</v>
      </c>
      <c r="BW4539" s="29">
        <v>4534</v>
      </c>
      <c r="BX4539">
        <f t="shared" si="282"/>
        <v>0</v>
      </c>
      <c r="BY4539">
        <f t="shared" si="283"/>
        <v>1</v>
      </c>
    </row>
    <row r="4540" spans="1:77">
      <c r="A4540" s="15">
        <v>4535</v>
      </c>
      <c r="BP4540" s="27">
        <v>0.831388201480164</v>
      </c>
      <c r="BQ4540" s="27">
        <v>13506.3423355152</v>
      </c>
      <c r="BR4540" s="27">
        <v>1.41664325423491</v>
      </c>
      <c r="BS4540" s="27">
        <v>36685.8420385391</v>
      </c>
      <c r="BU4540">
        <f t="shared" si="280"/>
        <v>111201.887886509</v>
      </c>
      <c r="BV4540">
        <f t="shared" si="281"/>
        <v>175810.646096697</v>
      </c>
      <c r="BW4540" s="29">
        <v>4535</v>
      </c>
      <c r="BX4540">
        <f t="shared" si="282"/>
        <v>0</v>
      </c>
      <c r="BY4540">
        <f t="shared" si="283"/>
        <v>1</v>
      </c>
    </row>
    <row r="4541" spans="1:77">
      <c r="A4541" s="15">
        <v>4536</v>
      </c>
      <c r="BP4541" s="27">
        <v>0.767636564186209</v>
      </c>
      <c r="BQ4541" s="27">
        <v>12356.942627623</v>
      </c>
      <c r="BR4541" s="27">
        <v>1.31718762603659</v>
      </c>
      <c r="BS4541" s="27">
        <v>41111.9853948709</v>
      </c>
      <c r="BU4541">
        <f t="shared" si="280"/>
        <v>102788.542000308</v>
      </c>
      <c r="BV4541">
        <f t="shared" si="281"/>
        <v>156466.158510617</v>
      </c>
      <c r="BW4541" s="29">
        <v>4536</v>
      </c>
      <c r="BX4541">
        <f t="shared" si="282"/>
        <v>0</v>
      </c>
      <c r="BY4541">
        <f t="shared" si="283"/>
        <v>1</v>
      </c>
    </row>
    <row r="4542" spans="1:77">
      <c r="A4542" s="15">
        <v>4537</v>
      </c>
      <c r="BP4542" s="27">
        <v>0.835024348636276</v>
      </c>
      <c r="BQ4542" s="27">
        <v>12749.4828258393</v>
      </c>
      <c r="BR4542" s="27">
        <v>1.42489002470723</v>
      </c>
      <c r="BS4542" s="27">
        <v>35776.2986538959</v>
      </c>
      <c r="BU4542">
        <f t="shared" si="280"/>
        <v>112504.169469602</v>
      </c>
      <c r="BV4542">
        <f t="shared" si="281"/>
        <v>177957.205052189</v>
      </c>
      <c r="BW4542" s="29">
        <v>4537</v>
      </c>
      <c r="BX4542">
        <f t="shared" si="282"/>
        <v>0</v>
      </c>
      <c r="BY4542">
        <f t="shared" si="283"/>
        <v>1</v>
      </c>
    </row>
    <row r="4543" spans="1:77">
      <c r="A4543" s="15">
        <v>4538</v>
      </c>
      <c r="BP4543" s="27">
        <v>0.767216167419455</v>
      </c>
      <c r="BQ4543" s="27">
        <v>15202.6401725218</v>
      </c>
      <c r="BR4543" s="27">
        <v>1.30786123511026</v>
      </c>
      <c r="BS4543" s="27">
        <v>43624.6560849343</v>
      </c>
      <c r="BU4543">
        <f t="shared" si="280"/>
        <v>99879.7849403965</v>
      </c>
      <c r="BV4543">
        <f t="shared" si="281"/>
        <v>152554.529181605</v>
      </c>
      <c r="BW4543" s="29">
        <v>4538</v>
      </c>
      <c r="BX4543">
        <f t="shared" si="282"/>
        <v>0</v>
      </c>
      <c r="BY4543">
        <f t="shared" si="283"/>
        <v>1</v>
      </c>
    </row>
    <row r="4544" spans="1:77">
      <c r="A4544" s="15">
        <v>4539</v>
      </c>
      <c r="BP4544" s="27">
        <v>0.798749650930522</v>
      </c>
      <c r="BQ4544" s="27">
        <v>13611.1989752579</v>
      </c>
      <c r="BR4544" s="27">
        <v>1.35242240609059</v>
      </c>
      <c r="BS4544" s="27">
        <v>43170.2882840908</v>
      </c>
      <c r="BU4544">
        <f t="shared" si="280"/>
        <v>106201.24866432</v>
      </c>
      <c r="BV4544">
        <f t="shared" si="281"/>
        <v>159693.072629497</v>
      </c>
      <c r="BW4544" s="29">
        <v>4539</v>
      </c>
      <c r="BX4544">
        <f t="shared" si="282"/>
        <v>0</v>
      </c>
      <c r="BY4544">
        <f t="shared" si="283"/>
        <v>1</v>
      </c>
    </row>
    <row r="4545" spans="1:77">
      <c r="A4545" s="15">
        <v>4540</v>
      </c>
      <c r="BP4545" s="27">
        <v>0.756798108839119</v>
      </c>
      <c r="BQ4545" s="27">
        <v>14055.4276306292</v>
      </c>
      <c r="BR4545" s="27">
        <v>1.29895964393215</v>
      </c>
      <c r="BS4545" s="27">
        <v>44384.4680924846</v>
      </c>
      <c r="BU4545">
        <f t="shared" si="280"/>
        <v>99464.2886952386</v>
      </c>
      <c r="BV4545">
        <f t="shared" si="281"/>
        <v>150459.478497338</v>
      </c>
      <c r="BW4545" s="29">
        <v>4540</v>
      </c>
      <c r="BX4545">
        <f t="shared" si="282"/>
        <v>0</v>
      </c>
      <c r="BY4545">
        <f t="shared" si="283"/>
        <v>1</v>
      </c>
    </row>
    <row r="4546" spans="1:77">
      <c r="A4546" s="15">
        <v>4541</v>
      </c>
      <c r="BP4546" s="27">
        <v>0.807164886337874</v>
      </c>
      <c r="BQ4546" s="27">
        <v>13486.2368215432</v>
      </c>
      <c r="BR4546" s="27">
        <v>1.32895186642276</v>
      </c>
      <c r="BS4546" s="27">
        <v>34529.7866995345</v>
      </c>
      <c r="BU4546">
        <f t="shared" si="280"/>
        <v>107588.496129138</v>
      </c>
      <c r="BV4546">
        <f t="shared" si="281"/>
        <v>164812.993263879</v>
      </c>
      <c r="BW4546" s="29">
        <v>4541</v>
      </c>
      <c r="BX4546">
        <f t="shared" si="282"/>
        <v>0</v>
      </c>
      <c r="BY4546">
        <f t="shared" si="283"/>
        <v>1</v>
      </c>
    </row>
    <row r="4547" spans="1:77">
      <c r="A4547" s="15">
        <v>4542</v>
      </c>
      <c r="BP4547" s="27">
        <v>0.889467816387264</v>
      </c>
      <c r="BQ4547" s="27">
        <v>14030.9000362961</v>
      </c>
      <c r="BR4547" s="27">
        <v>1.56524056652814</v>
      </c>
      <c r="BS4547" s="27">
        <v>45057.2574923163</v>
      </c>
      <c r="BU4547">
        <f t="shared" si="280"/>
        <v>119389.272421793</v>
      </c>
      <c r="BV4547">
        <f t="shared" si="281"/>
        <v>189728.827486905</v>
      </c>
      <c r="BW4547" s="29">
        <v>4542</v>
      </c>
      <c r="BX4547">
        <f t="shared" si="282"/>
        <v>0</v>
      </c>
      <c r="BY4547">
        <f t="shared" si="283"/>
        <v>1</v>
      </c>
    </row>
    <row r="4548" spans="1:77">
      <c r="A4548" s="15">
        <v>4543</v>
      </c>
      <c r="BP4548" s="27">
        <v>0.848474905330391</v>
      </c>
      <c r="BQ4548" s="27">
        <v>12901.6331578945</v>
      </c>
      <c r="BR4548" s="27">
        <v>1.44634645777913</v>
      </c>
      <c r="BS4548" s="27">
        <v>35793.5041396755</v>
      </c>
      <c r="BU4548">
        <f t="shared" si="280"/>
        <v>114369.602641664</v>
      </c>
      <c r="BV4548">
        <f t="shared" si="281"/>
        <v>181158.464527194</v>
      </c>
      <c r="BW4548" s="29">
        <v>4543</v>
      </c>
      <c r="BX4548">
        <f t="shared" si="282"/>
        <v>0</v>
      </c>
      <c r="BY4548">
        <f t="shared" si="283"/>
        <v>1</v>
      </c>
    </row>
    <row r="4549" spans="1:77">
      <c r="A4549" s="15">
        <v>4544</v>
      </c>
      <c r="BP4549" s="27">
        <v>0.798183961443032</v>
      </c>
      <c r="BQ4549" s="27">
        <v>14718.7793888638</v>
      </c>
      <c r="BR4549" s="27">
        <v>1.3638329888068</v>
      </c>
      <c r="BS4549" s="27">
        <v>37854.5477951444</v>
      </c>
      <c r="BU4549">
        <f t="shared" si="280"/>
        <v>105008.814827591</v>
      </c>
      <c r="BV4549">
        <f t="shared" si="281"/>
        <v>166720.400525875</v>
      </c>
      <c r="BW4549" s="29">
        <v>4544</v>
      </c>
      <c r="BX4549">
        <f t="shared" si="282"/>
        <v>0</v>
      </c>
      <c r="BY4549">
        <f t="shared" si="283"/>
        <v>1</v>
      </c>
    </row>
    <row r="4550" spans="1:77">
      <c r="A4550" s="15">
        <v>4545</v>
      </c>
      <c r="BP4550" s="27">
        <v>0.821001177729405</v>
      </c>
      <c r="BQ4550" s="27">
        <v>11504.7987587146</v>
      </c>
      <c r="BR4550" s="27">
        <v>1.41001722613935</v>
      </c>
      <c r="BS4550" s="27">
        <v>33355.2879585411</v>
      </c>
      <c r="BU4550">
        <f t="shared" si="280"/>
        <v>111645.377900696</v>
      </c>
      <c r="BV4550">
        <f t="shared" si="281"/>
        <v>178147.295962362</v>
      </c>
      <c r="BW4550" s="29">
        <v>4545</v>
      </c>
      <c r="BX4550">
        <f t="shared" si="282"/>
        <v>0</v>
      </c>
      <c r="BY4550">
        <f t="shared" si="283"/>
        <v>1</v>
      </c>
    </row>
    <row r="4551" spans="1:77">
      <c r="A4551" s="15">
        <v>4546</v>
      </c>
      <c r="BP4551" s="27">
        <v>0.840764797072033</v>
      </c>
      <c r="BQ4551" s="27">
        <v>11171.8127800211</v>
      </c>
      <c r="BR4551" s="27">
        <v>1.44686583515103</v>
      </c>
      <c r="BS4551" s="27">
        <v>34292.5746746776</v>
      </c>
      <c r="BU4551">
        <f t="shared" ref="BU4551:BU4614" si="284">BP4551*$BV$1-BQ4551</f>
        <v>114942.906780784</v>
      </c>
      <c r="BV4551">
        <f t="shared" ref="BV4551:BV4614" si="285">BR4551*$BV$1-BS4551</f>
        <v>182737.300597977</v>
      </c>
      <c r="BW4551" s="29">
        <v>4546</v>
      </c>
      <c r="BX4551">
        <f t="shared" ref="BX4551:BX4614" si="286">IF(BU4551=MAX($BU4551:$BV4551),1,0)</f>
        <v>0</v>
      </c>
      <c r="BY4551">
        <f t="shared" ref="BY4551:BY4614" si="287">IF(BV4551=MAX($BU4551:$BV4551),1,0)</f>
        <v>1</v>
      </c>
    </row>
    <row r="4552" spans="1:77">
      <c r="A4552" s="15">
        <v>4547</v>
      </c>
      <c r="BP4552" s="27">
        <v>0.767956655185655</v>
      </c>
      <c r="BQ4552" s="27">
        <v>14297.9258724911</v>
      </c>
      <c r="BR4552" s="27">
        <v>1.31487622367814</v>
      </c>
      <c r="BS4552" s="27">
        <v>42825.6282530138</v>
      </c>
      <c r="BU4552">
        <f t="shared" si="284"/>
        <v>100895.572405357</v>
      </c>
      <c r="BV4552">
        <f t="shared" si="285"/>
        <v>154405.805298707</v>
      </c>
      <c r="BW4552" s="29">
        <v>4547</v>
      </c>
      <c r="BX4552">
        <f t="shared" si="286"/>
        <v>0</v>
      </c>
      <c r="BY4552">
        <f t="shared" si="287"/>
        <v>1</v>
      </c>
    </row>
    <row r="4553" spans="1:77">
      <c r="A4553" s="15">
        <v>4548</v>
      </c>
      <c r="BP4553" s="27">
        <v>0.809122013848035</v>
      </c>
      <c r="BQ4553" s="27">
        <v>13731.2717805215</v>
      </c>
      <c r="BR4553" s="27">
        <v>1.39136837375194</v>
      </c>
      <c r="BS4553" s="27">
        <v>35545.400382343</v>
      </c>
      <c r="BU4553">
        <f t="shared" si="284"/>
        <v>107637.030296684</v>
      </c>
      <c r="BV4553">
        <f t="shared" si="285"/>
        <v>173159.855680448</v>
      </c>
      <c r="BW4553" s="29">
        <v>4548</v>
      </c>
      <c r="BX4553">
        <f t="shared" si="286"/>
        <v>0</v>
      </c>
      <c r="BY4553">
        <f t="shared" si="287"/>
        <v>1</v>
      </c>
    </row>
    <row r="4554" spans="1:77">
      <c r="A4554" s="15">
        <v>4549</v>
      </c>
      <c r="BP4554" s="27">
        <v>0.803446276471046</v>
      </c>
      <c r="BQ4554" s="27">
        <v>13425.9318290063</v>
      </c>
      <c r="BR4554" s="27">
        <v>1.38975384998457</v>
      </c>
      <c r="BS4554" s="27">
        <v>36112.3263755614</v>
      </c>
      <c r="BU4554">
        <f t="shared" si="284"/>
        <v>107091.009641651</v>
      </c>
      <c r="BV4554">
        <f t="shared" si="285"/>
        <v>172350.751122124</v>
      </c>
      <c r="BW4554" s="29">
        <v>4549</v>
      </c>
      <c r="BX4554">
        <f t="shared" si="286"/>
        <v>0</v>
      </c>
      <c r="BY4554">
        <f t="shared" si="287"/>
        <v>1</v>
      </c>
    </row>
    <row r="4555" spans="1:77">
      <c r="A4555" s="15">
        <v>4550</v>
      </c>
      <c r="BP4555" s="27">
        <v>0.826743552408354</v>
      </c>
      <c r="BQ4555" s="27">
        <v>17098.5933945243</v>
      </c>
      <c r="BR4555" s="27">
        <v>1.41802593222487</v>
      </c>
      <c r="BS4555" s="27">
        <v>51732.1309901802</v>
      </c>
      <c r="BU4555">
        <f t="shared" si="284"/>
        <v>106912.939466729</v>
      </c>
      <c r="BV4555">
        <f t="shared" si="285"/>
        <v>160971.75884355</v>
      </c>
      <c r="BW4555" s="29">
        <v>4550</v>
      </c>
      <c r="BX4555">
        <f t="shared" si="286"/>
        <v>0</v>
      </c>
      <c r="BY4555">
        <f t="shared" si="287"/>
        <v>1</v>
      </c>
    </row>
    <row r="4556" spans="1:77">
      <c r="A4556" s="15">
        <v>4551</v>
      </c>
      <c r="BP4556" s="27">
        <v>0.8085436624495</v>
      </c>
      <c r="BQ4556" s="27">
        <v>15329.004934219</v>
      </c>
      <c r="BR4556" s="27">
        <v>1.36448783174179</v>
      </c>
      <c r="BS4556" s="27">
        <v>37860.1333959125</v>
      </c>
      <c r="BU4556">
        <f t="shared" si="284"/>
        <v>105952.544433206</v>
      </c>
      <c r="BV4556">
        <f t="shared" si="285"/>
        <v>166813.041365356</v>
      </c>
      <c r="BW4556" s="29">
        <v>4551</v>
      </c>
      <c r="BX4556">
        <f t="shared" si="286"/>
        <v>0</v>
      </c>
      <c r="BY4556">
        <f t="shared" si="287"/>
        <v>1</v>
      </c>
    </row>
    <row r="4557" spans="1:77">
      <c r="A4557" s="15">
        <v>4552</v>
      </c>
      <c r="BP4557" s="27">
        <v>0.78569941438023</v>
      </c>
      <c r="BQ4557" s="27">
        <v>19739.2083984973</v>
      </c>
      <c r="BR4557" s="27">
        <v>1.34344454780231</v>
      </c>
      <c r="BS4557" s="27">
        <v>47267.8447740751</v>
      </c>
      <c r="BU4557">
        <f t="shared" si="284"/>
        <v>98115.7037585372</v>
      </c>
      <c r="BV4557">
        <f t="shared" si="285"/>
        <v>154248.837396271</v>
      </c>
      <c r="BW4557" s="29">
        <v>4552</v>
      </c>
      <c r="BX4557">
        <f t="shared" si="286"/>
        <v>0</v>
      </c>
      <c r="BY4557">
        <f t="shared" si="287"/>
        <v>1</v>
      </c>
    </row>
    <row r="4558" spans="1:77">
      <c r="A4558" s="15">
        <v>4553</v>
      </c>
      <c r="BP4558" s="27">
        <v>0.832636379042081</v>
      </c>
      <c r="BQ4558" s="27">
        <v>14168.5224094676</v>
      </c>
      <c r="BR4558" s="27">
        <v>1.41442572662143</v>
      </c>
      <c r="BS4558" s="27">
        <v>36283.7093191277</v>
      </c>
      <c r="BU4558">
        <f t="shared" si="284"/>
        <v>110726.934446845</v>
      </c>
      <c r="BV4558">
        <f t="shared" si="285"/>
        <v>175880.149674087</v>
      </c>
      <c r="BW4558" s="29">
        <v>4553</v>
      </c>
      <c r="BX4558">
        <f t="shared" si="286"/>
        <v>0</v>
      </c>
      <c r="BY4558">
        <f t="shared" si="287"/>
        <v>1</v>
      </c>
    </row>
    <row r="4559" spans="1:77">
      <c r="A4559" s="15">
        <v>4554</v>
      </c>
      <c r="BP4559" s="27">
        <v>0.762151930451171</v>
      </c>
      <c r="BQ4559" s="27">
        <v>14355.3339089907</v>
      </c>
      <c r="BR4559" s="27">
        <v>1.32334856050882</v>
      </c>
      <c r="BS4559" s="27">
        <v>37540.6509694183</v>
      </c>
      <c r="BU4559">
        <f t="shared" si="284"/>
        <v>99967.4556586849</v>
      </c>
      <c r="BV4559">
        <f t="shared" si="285"/>
        <v>160961.633106905</v>
      </c>
      <c r="BW4559" s="29">
        <v>4554</v>
      </c>
      <c r="BX4559">
        <f t="shared" si="286"/>
        <v>0</v>
      </c>
      <c r="BY4559">
        <f t="shared" si="287"/>
        <v>1</v>
      </c>
    </row>
    <row r="4560" spans="1:77">
      <c r="A4560" s="15">
        <v>4555</v>
      </c>
      <c r="BP4560" s="27">
        <v>0.836169451019</v>
      </c>
      <c r="BQ4560" s="27">
        <v>13327.5749943291</v>
      </c>
      <c r="BR4560" s="27">
        <v>1.41919254222928</v>
      </c>
      <c r="BS4560" s="27">
        <v>35398.2216067464</v>
      </c>
      <c r="BU4560">
        <f t="shared" si="284"/>
        <v>112097.842658521</v>
      </c>
      <c r="BV4560">
        <f t="shared" si="285"/>
        <v>177480.659727646</v>
      </c>
      <c r="BW4560" s="29">
        <v>4555</v>
      </c>
      <c r="BX4560">
        <f t="shared" si="286"/>
        <v>0</v>
      </c>
      <c r="BY4560">
        <f t="shared" si="287"/>
        <v>1</v>
      </c>
    </row>
    <row r="4561" spans="1:77">
      <c r="A4561" s="15">
        <v>4556</v>
      </c>
      <c r="BP4561" s="27">
        <v>0.796233772954706</v>
      </c>
      <c r="BQ4561" s="27">
        <v>12979.1350624684</v>
      </c>
      <c r="BR4561" s="27">
        <v>1.35415968251472</v>
      </c>
      <c r="BS4561" s="27">
        <v>35640.6142983553</v>
      </c>
      <c r="BU4561">
        <f t="shared" si="284"/>
        <v>106455.930880738</v>
      </c>
      <c r="BV4561">
        <f t="shared" si="285"/>
        <v>167483.338078853</v>
      </c>
      <c r="BW4561" s="29">
        <v>4556</v>
      </c>
      <c r="BX4561">
        <f t="shared" si="286"/>
        <v>0</v>
      </c>
      <c r="BY4561">
        <f t="shared" si="287"/>
        <v>1</v>
      </c>
    </row>
    <row r="4562" spans="1:77">
      <c r="A4562" s="15">
        <v>4557</v>
      </c>
      <c r="BP4562" s="27">
        <v>0.785115509396055</v>
      </c>
      <c r="BQ4562" s="27">
        <v>13200.1053546605</v>
      </c>
      <c r="BR4562" s="27">
        <v>1.32484245216609</v>
      </c>
      <c r="BS4562" s="27">
        <v>35175.76230331</v>
      </c>
      <c r="BU4562">
        <f t="shared" si="284"/>
        <v>104567.221054748</v>
      </c>
      <c r="BV4562">
        <f t="shared" si="285"/>
        <v>163550.605521604</v>
      </c>
      <c r="BW4562" s="29">
        <v>4557</v>
      </c>
      <c r="BX4562">
        <f t="shared" si="286"/>
        <v>0</v>
      </c>
      <c r="BY4562">
        <f t="shared" si="287"/>
        <v>1</v>
      </c>
    </row>
    <row r="4563" spans="1:77">
      <c r="A4563" s="15">
        <v>4558</v>
      </c>
      <c r="BP4563" s="27">
        <v>0.79679850973851</v>
      </c>
      <c r="BQ4563" s="27">
        <v>16862.7057339965</v>
      </c>
      <c r="BR4563" s="27">
        <v>1.34546025364589</v>
      </c>
      <c r="BS4563" s="27">
        <v>39477.0724003789</v>
      </c>
      <c r="BU4563">
        <f t="shared" si="284"/>
        <v>102657.07072678</v>
      </c>
      <c r="BV4563">
        <f t="shared" si="285"/>
        <v>162341.965646505</v>
      </c>
      <c r="BW4563" s="29">
        <v>4558</v>
      </c>
      <c r="BX4563">
        <f t="shared" si="286"/>
        <v>0</v>
      </c>
      <c r="BY4563">
        <f t="shared" si="287"/>
        <v>1</v>
      </c>
    </row>
    <row r="4564" spans="1:77">
      <c r="A4564" s="15">
        <v>4559</v>
      </c>
      <c r="BP4564" s="27">
        <v>0.858281009440112</v>
      </c>
      <c r="BQ4564" s="27">
        <v>17078.7184654046</v>
      </c>
      <c r="BR4564" s="27">
        <v>1.5096967207453</v>
      </c>
      <c r="BS4564" s="27">
        <v>41848.1470604577</v>
      </c>
      <c r="BU4564">
        <f t="shared" si="284"/>
        <v>111663.432950612</v>
      </c>
      <c r="BV4564">
        <f t="shared" si="285"/>
        <v>184606.361051337</v>
      </c>
      <c r="BW4564" s="29">
        <v>4559</v>
      </c>
      <c r="BX4564">
        <f t="shared" si="286"/>
        <v>0</v>
      </c>
      <c r="BY4564">
        <f t="shared" si="287"/>
        <v>1</v>
      </c>
    </row>
    <row r="4565" spans="1:77">
      <c r="A4565" s="15">
        <v>4560</v>
      </c>
      <c r="BP4565" s="27">
        <v>0.866015475766251</v>
      </c>
      <c r="BQ4565" s="27">
        <v>14253.2016596429</v>
      </c>
      <c r="BR4565" s="27">
        <v>1.51491242172141</v>
      </c>
      <c r="BS4565" s="27">
        <v>36652.4263096031</v>
      </c>
      <c r="BU4565">
        <f t="shared" si="284"/>
        <v>115649.119705295</v>
      </c>
      <c r="BV4565">
        <f t="shared" si="285"/>
        <v>190584.436948608</v>
      </c>
      <c r="BW4565" s="29">
        <v>4560</v>
      </c>
      <c r="BX4565">
        <f t="shared" si="286"/>
        <v>0</v>
      </c>
      <c r="BY4565">
        <f t="shared" si="287"/>
        <v>1</v>
      </c>
    </row>
    <row r="4566" spans="1:77">
      <c r="A4566" s="15">
        <v>4561</v>
      </c>
      <c r="BP4566" s="27">
        <v>0.784196901837216</v>
      </c>
      <c r="BQ4566" s="27">
        <v>11818.3163537169</v>
      </c>
      <c r="BR4566" s="27">
        <v>1.35138436364952</v>
      </c>
      <c r="BS4566" s="27">
        <v>32565.6984548451</v>
      </c>
      <c r="BU4566">
        <f t="shared" si="284"/>
        <v>105811.218921866</v>
      </c>
      <c r="BV4566">
        <f t="shared" si="285"/>
        <v>170141.956092582</v>
      </c>
      <c r="BW4566" s="29">
        <v>4561</v>
      </c>
      <c r="BX4566">
        <f t="shared" si="286"/>
        <v>0</v>
      </c>
      <c r="BY4566">
        <f t="shared" si="287"/>
        <v>1</v>
      </c>
    </row>
    <row r="4567" spans="1:77">
      <c r="A4567" s="15">
        <v>4562</v>
      </c>
      <c r="BP4567" s="27">
        <v>0.789893379810822</v>
      </c>
      <c r="BQ4567" s="27">
        <v>15216.7471908678</v>
      </c>
      <c r="BR4567" s="27">
        <v>1.37456137861103</v>
      </c>
      <c r="BS4567" s="27">
        <v>38283.4981320744</v>
      </c>
      <c r="BU4567">
        <f t="shared" si="284"/>
        <v>103267.259780756</v>
      </c>
      <c r="BV4567">
        <f t="shared" si="285"/>
        <v>167900.708659581</v>
      </c>
      <c r="BW4567" s="29">
        <v>4562</v>
      </c>
      <c r="BX4567">
        <f t="shared" si="286"/>
        <v>0</v>
      </c>
      <c r="BY4567">
        <f t="shared" si="287"/>
        <v>1</v>
      </c>
    </row>
    <row r="4568" spans="1:77">
      <c r="A4568" s="15">
        <v>4563</v>
      </c>
      <c r="BP4568" s="27">
        <v>0.828730418226622</v>
      </c>
      <c r="BQ4568" s="27">
        <v>13601.5250145254</v>
      </c>
      <c r="BR4568" s="27">
        <v>1.42289161114651</v>
      </c>
      <c r="BS4568" s="27">
        <v>36933.2361668506</v>
      </c>
      <c r="BU4568">
        <f t="shared" si="284"/>
        <v>110708.037719468</v>
      </c>
      <c r="BV4568">
        <f t="shared" si="285"/>
        <v>176500.505505126</v>
      </c>
      <c r="BW4568" s="29">
        <v>4563</v>
      </c>
      <c r="BX4568">
        <f t="shared" si="286"/>
        <v>0</v>
      </c>
      <c r="BY4568">
        <f t="shared" si="287"/>
        <v>1</v>
      </c>
    </row>
    <row r="4569" spans="1:77">
      <c r="A4569" s="15">
        <v>4564</v>
      </c>
      <c r="BP4569" s="27">
        <v>0.834939454927012</v>
      </c>
      <c r="BQ4569" s="27">
        <v>11623.1623554332</v>
      </c>
      <c r="BR4569" s="27">
        <v>1.43973559970079</v>
      </c>
      <c r="BS4569" s="27">
        <v>39802.9219960547</v>
      </c>
      <c r="BU4569">
        <f t="shared" si="284"/>
        <v>113617.755883619</v>
      </c>
      <c r="BV4569">
        <f t="shared" si="285"/>
        <v>176157.417959063</v>
      </c>
      <c r="BW4569" s="29">
        <v>4564</v>
      </c>
      <c r="BX4569">
        <f t="shared" si="286"/>
        <v>0</v>
      </c>
      <c r="BY4569">
        <f t="shared" si="287"/>
        <v>1</v>
      </c>
    </row>
    <row r="4570" spans="1:77">
      <c r="A4570" s="15">
        <v>4565</v>
      </c>
      <c r="BP4570" s="27">
        <v>0.822750691949792</v>
      </c>
      <c r="BQ4570" s="27">
        <v>12485.2141691948</v>
      </c>
      <c r="BR4570" s="27">
        <v>1.42460644032689</v>
      </c>
      <c r="BS4570" s="27">
        <v>36565.3530357613</v>
      </c>
      <c r="BU4570">
        <f t="shared" si="284"/>
        <v>110927.389623274</v>
      </c>
      <c r="BV4570">
        <f t="shared" si="285"/>
        <v>177125.613013273</v>
      </c>
      <c r="BW4570" s="29">
        <v>4565</v>
      </c>
      <c r="BX4570">
        <f t="shared" si="286"/>
        <v>0</v>
      </c>
      <c r="BY4570">
        <f t="shared" si="287"/>
        <v>1</v>
      </c>
    </row>
    <row r="4571" spans="1:77">
      <c r="A4571" s="15">
        <v>4566</v>
      </c>
      <c r="BP4571" s="27">
        <v>0.812968485659897</v>
      </c>
      <c r="BQ4571" s="27">
        <v>14399.0195553223</v>
      </c>
      <c r="BR4571" s="27">
        <v>1.39698807951669</v>
      </c>
      <c r="BS4571" s="27">
        <v>36064.3513232658</v>
      </c>
      <c r="BU4571">
        <f t="shared" si="284"/>
        <v>107546.253293662</v>
      </c>
      <c r="BV4571">
        <f t="shared" si="285"/>
        <v>173483.860604238</v>
      </c>
      <c r="BW4571" s="29">
        <v>4566</v>
      </c>
      <c r="BX4571">
        <f t="shared" si="286"/>
        <v>0</v>
      </c>
      <c r="BY4571">
        <f t="shared" si="287"/>
        <v>1</v>
      </c>
    </row>
    <row r="4572" spans="1:77">
      <c r="A4572" s="15">
        <v>4567</v>
      </c>
      <c r="BP4572" s="27">
        <v>0.8826627064261</v>
      </c>
      <c r="BQ4572" s="27">
        <v>17478.1657092259</v>
      </c>
      <c r="BR4572" s="27">
        <v>1.5476701271603</v>
      </c>
      <c r="BS4572" s="27">
        <v>41358.1078101468</v>
      </c>
      <c r="BU4572">
        <f t="shared" si="284"/>
        <v>114921.240254689</v>
      </c>
      <c r="BV4572">
        <f t="shared" si="285"/>
        <v>190792.411263898</v>
      </c>
      <c r="BW4572" s="29">
        <v>4567</v>
      </c>
      <c r="BX4572">
        <f t="shared" si="286"/>
        <v>0</v>
      </c>
      <c r="BY4572">
        <f t="shared" si="287"/>
        <v>1</v>
      </c>
    </row>
    <row r="4573" spans="1:77">
      <c r="A4573" s="15">
        <v>4568</v>
      </c>
      <c r="BP4573" s="27">
        <v>0.755731234196101</v>
      </c>
      <c r="BQ4573" s="27">
        <v>13458.3017530331</v>
      </c>
      <c r="BR4573" s="27">
        <v>1.30603881699461</v>
      </c>
      <c r="BS4573" s="27">
        <v>35345.7617151281</v>
      </c>
      <c r="BU4573">
        <f t="shared" si="284"/>
        <v>99901.3833763821</v>
      </c>
      <c r="BV4573">
        <f t="shared" si="285"/>
        <v>160560.060834064</v>
      </c>
      <c r="BW4573" s="29">
        <v>4568</v>
      </c>
      <c r="BX4573">
        <f t="shared" si="286"/>
        <v>0</v>
      </c>
      <c r="BY4573">
        <f t="shared" si="287"/>
        <v>1</v>
      </c>
    </row>
    <row r="4574" spans="1:77">
      <c r="A4574" s="15">
        <v>4569</v>
      </c>
      <c r="BP4574" s="27">
        <v>0.758962177874292</v>
      </c>
      <c r="BQ4574" s="27">
        <v>15237.3787313358</v>
      </c>
      <c r="BR4574" s="27">
        <v>1.30432999626375</v>
      </c>
      <c r="BS4574" s="27">
        <v>40699.1978970533</v>
      </c>
      <c r="BU4574">
        <f t="shared" si="284"/>
        <v>98606.9479498081</v>
      </c>
      <c r="BV4574">
        <f t="shared" si="285"/>
        <v>154950.30154251</v>
      </c>
      <c r="BW4574" s="29">
        <v>4569</v>
      </c>
      <c r="BX4574">
        <f t="shared" si="286"/>
        <v>0</v>
      </c>
      <c r="BY4574">
        <f t="shared" si="287"/>
        <v>1</v>
      </c>
    </row>
    <row r="4575" spans="1:77">
      <c r="A4575" s="15">
        <v>4570</v>
      </c>
      <c r="BP4575" s="27">
        <v>0.871084127643845</v>
      </c>
      <c r="BQ4575" s="27">
        <v>13577.6236077049</v>
      </c>
      <c r="BR4575" s="27">
        <v>1.54865870282961</v>
      </c>
      <c r="BS4575" s="27">
        <v>44154.38604811</v>
      </c>
      <c r="BU4575">
        <f t="shared" si="284"/>
        <v>117084.995538872</v>
      </c>
      <c r="BV4575">
        <f t="shared" si="285"/>
        <v>188144.419376331</v>
      </c>
      <c r="BW4575" s="29">
        <v>4570</v>
      </c>
      <c r="BX4575">
        <f t="shared" si="286"/>
        <v>0</v>
      </c>
      <c r="BY4575">
        <f t="shared" si="287"/>
        <v>1</v>
      </c>
    </row>
    <row r="4576" spans="1:77">
      <c r="A4576" s="15">
        <v>4571</v>
      </c>
      <c r="BP4576" s="27">
        <v>0.858213628675955</v>
      </c>
      <c r="BQ4576" s="27">
        <v>16429.8368174917</v>
      </c>
      <c r="BR4576" s="27">
        <v>1.47987656909001</v>
      </c>
      <c r="BS4576" s="27">
        <v>41713.7956878555</v>
      </c>
      <c r="BU4576">
        <f t="shared" si="284"/>
        <v>112302.207483902</v>
      </c>
      <c r="BV4576">
        <f t="shared" si="285"/>
        <v>180267.689675646</v>
      </c>
      <c r="BW4576" s="29">
        <v>4571</v>
      </c>
      <c r="BX4576">
        <f t="shared" si="286"/>
        <v>0</v>
      </c>
      <c r="BY4576">
        <f t="shared" si="287"/>
        <v>1</v>
      </c>
    </row>
    <row r="4577" spans="1:77">
      <c r="A4577" s="15">
        <v>4572</v>
      </c>
      <c r="BP4577" s="27">
        <v>0.785966805597134</v>
      </c>
      <c r="BQ4577" s="27">
        <v>18391.450339853</v>
      </c>
      <c r="BR4577" s="27">
        <v>1.32772371001274</v>
      </c>
      <c r="BS4577" s="27">
        <v>41353.8457039172</v>
      </c>
      <c r="BU4577">
        <f t="shared" si="284"/>
        <v>99503.570499717</v>
      </c>
      <c r="BV4577">
        <f t="shared" si="285"/>
        <v>157804.710797994</v>
      </c>
      <c r="BW4577" s="29">
        <v>4572</v>
      </c>
      <c r="BX4577">
        <f t="shared" si="286"/>
        <v>0</v>
      </c>
      <c r="BY4577">
        <f t="shared" si="287"/>
        <v>1</v>
      </c>
    </row>
    <row r="4578" spans="1:77">
      <c r="A4578" s="15">
        <v>4573</v>
      </c>
      <c r="BP4578" s="27">
        <v>0.785266086864028</v>
      </c>
      <c r="BQ4578" s="27">
        <v>14728.0438210488</v>
      </c>
      <c r="BR4578" s="27">
        <v>1.33619648461829</v>
      </c>
      <c r="BS4578" s="27">
        <v>39255.1180193665</v>
      </c>
      <c r="BU4578">
        <f t="shared" si="284"/>
        <v>103061.869208555</v>
      </c>
      <c r="BV4578">
        <f t="shared" si="285"/>
        <v>161174.354673377</v>
      </c>
      <c r="BW4578" s="29">
        <v>4573</v>
      </c>
      <c r="BX4578">
        <f t="shared" si="286"/>
        <v>0</v>
      </c>
      <c r="BY4578">
        <f t="shared" si="287"/>
        <v>1</v>
      </c>
    </row>
    <row r="4579" spans="1:77">
      <c r="A4579" s="15">
        <v>4574</v>
      </c>
      <c r="BP4579" s="27">
        <v>0.772945954285683</v>
      </c>
      <c r="BQ4579" s="27">
        <v>13369.6428990239</v>
      </c>
      <c r="BR4579" s="27">
        <v>1.32779533044205</v>
      </c>
      <c r="BS4579" s="27">
        <v>36420.804499134</v>
      </c>
      <c r="BU4579">
        <f t="shared" si="284"/>
        <v>102572.250243829</v>
      </c>
      <c r="BV4579">
        <f t="shared" si="285"/>
        <v>162748.495067173</v>
      </c>
      <c r="BW4579" s="29">
        <v>4574</v>
      </c>
      <c r="BX4579">
        <f t="shared" si="286"/>
        <v>0</v>
      </c>
      <c r="BY4579">
        <f t="shared" si="287"/>
        <v>1</v>
      </c>
    </row>
    <row r="4580" spans="1:77">
      <c r="A4580" s="15">
        <v>4575</v>
      </c>
      <c r="BP4580" s="27">
        <v>0.782120450842929</v>
      </c>
      <c r="BQ4580" s="27">
        <v>15613.1109465646</v>
      </c>
      <c r="BR4580" s="27">
        <v>1.37264977094192</v>
      </c>
      <c r="BS4580" s="27">
        <v>40971.8233311032</v>
      </c>
      <c r="BU4580">
        <f t="shared" si="284"/>
        <v>101704.956679875</v>
      </c>
      <c r="BV4580">
        <f t="shared" si="285"/>
        <v>164925.642310185</v>
      </c>
      <c r="BW4580" s="29">
        <v>4575</v>
      </c>
      <c r="BX4580">
        <f t="shared" si="286"/>
        <v>0</v>
      </c>
      <c r="BY4580">
        <f t="shared" si="287"/>
        <v>1</v>
      </c>
    </row>
    <row r="4581" spans="1:77">
      <c r="A4581" s="15">
        <v>4576</v>
      </c>
      <c r="BP4581" s="27">
        <v>0.838791933798508</v>
      </c>
      <c r="BQ4581" s="27">
        <v>16119.5611309389</v>
      </c>
      <c r="BR4581" s="27">
        <v>1.45190900734181</v>
      </c>
      <c r="BS4581" s="27">
        <v>49174.8755381188</v>
      </c>
      <c r="BU4581">
        <f t="shared" si="284"/>
        <v>109699.228938837</v>
      </c>
      <c r="BV4581">
        <f t="shared" si="285"/>
        <v>168611.475563152</v>
      </c>
      <c r="BW4581" s="29">
        <v>4576</v>
      </c>
      <c r="BX4581">
        <f t="shared" si="286"/>
        <v>0</v>
      </c>
      <c r="BY4581">
        <f t="shared" si="287"/>
        <v>1</v>
      </c>
    </row>
    <row r="4582" spans="1:77">
      <c r="A4582" s="15">
        <v>4577</v>
      </c>
      <c r="BP4582" s="27">
        <v>0.773830553983183</v>
      </c>
      <c r="BQ4582" s="27">
        <v>14886.7699977441</v>
      </c>
      <c r="BR4582" s="27">
        <v>1.2921611790405</v>
      </c>
      <c r="BS4582" s="27">
        <v>37851.8504150382</v>
      </c>
      <c r="BU4582">
        <f t="shared" si="284"/>
        <v>101187.813099733</v>
      </c>
      <c r="BV4582">
        <f t="shared" si="285"/>
        <v>155972.326441037</v>
      </c>
      <c r="BW4582" s="29">
        <v>4577</v>
      </c>
      <c r="BX4582">
        <f t="shared" si="286"/>
        <v>0</v>
      </c>
      <c r="BY4582">
        <f t="shared" si="287"/>
        <v>1</v>
      </c>
    </row>
    <row r="4583" spans="1:77">
      <c r="A4583" s="15">
        <v>4578</v>
      </c>
      <c r="BP4583" s="27">
        <v>0.800107033801148</v>
      </c>
      <c r="BQ4583" s="27">
        <v>11406.6220586828</v>
      </c>
      <c r="BR4583" s="27">
        <v>1.37048108137228</v>
      </c>
      <c r="BS4583" s="27">
        <v>39954.5943177822</v>
      </c>
      <c r="BU4583">
        <f t="shared" si="284"/>
        <v>108609.433011489</v>
      </c>
      <c r="BV4583">
        <f t="shared" si="285"/>
        <v>165617.567888059</v>
      </c>
      <c r="BW4583" s="29">
        <v>4578</v>
      </c>
      <c r="BX4583">
        <f t="shared" si="286"/>
        <v>0</v>
      </c>
      <c r="BY4583">
        <f t="shared" si="287"/>
        <v>1</v>
      </c>
    </row>
    <row r="4584" spans="1:77">
      <c r="A4584" s="15">
        <v>4579</v>
      </c>
      <c r="BP4584" s="27">
        <v>0.746029368580268</v>
      </c>
      <c r="BQ4584" s="27">
        <v>12090.8535263523</v>
      </c>
      <c r="BR4584" s="27">
        <v>1.28314815913923</v>
      </c>
      <c r="BS4584" s="27">
        <v>40430.5763444332</v>
      </c>
      <c r="BU4584">
        <f t="shared" si="284"/>
        <v>99813.551760688</v>
      </c>
      <c r="BV4584">
        <f t="shared" si="285"/>
        <v>152041.647526451</v>
      </c>
      <c r="BW4584" s="29">
        <v>4579</v>
      </c>
      <c r="BX4584">
        <f t="shared" si="286"/>
        <v>0</v>
      </c>
      <c r="BY4584">
        <f t="shared" si="287"/>
        <v>1</v>
      </c>
    </row>
    <row r="4585" spans="1:77">
      <c r="A4585" s="15">
        <v>4580</v>
      </c>
      <c r="BP4585" s="27">
        <v>0.814449009005039</v>
      </c>
      <c r="BQ4585" s="27">
        <v>11709.8528321549</v>
      </c>
      <c r="BR4585" s="27">
        <v>1.42167549339762</v>
      </c>
      <c r="BS4585" s="27">
        <v>36887.2406467069</v>
      </c>
      <c r="BU4585">
        <f t="shared" si="284"/>
        <v>110457.498518601</v>
      </c>
      <c r="BV4585">
        <f t="shared" si="285"/>
        <v>176364.083362936</v>
      </c>
      <c r="BW4585" s="29">
        <v>4580</v>
      </c>
      <c r="BX4585">
        <f t="shared" si="286"/>
        <v>0</v>
      </c>
      <c r="BY4585">
        <f t="shared" si="287"/>
        <v>1</v>
      </c>
    </row>
    <row r="4586" spans="1:77">
      <c r="A4586" s="15">
        <v>4581</v>
      </c>
      <c r="BP4586" s="27">
        <v>0.788207548941096</v>
      </c>
      <c r="BQ4586" s="27">
        <v>15546.9124454588</v>
      </c>
      <c r="BR4586" s="27">
        <v>1.34397170876396</v>
      </c>
      <c r="BS4586" s="27">
        <v>41124.4603237065</v>
      </c>
      <c r="BU4586">
        <f t="shared" si="284"/>
        <v>102684.219895706</v>
      </c>
      <c r="BV4586">
        <f t="shared" si="285"/>
        <v>160471.295990887</v>
      </c>
      <c r="BW4586" s="29">
        <v>4581</v>
      </c>
      <c r="BX4586">
        <f t="shared" si="286"/>
        <v>0</v>
      </c>
      <c r="BY4586">
        <f t="shared" si="287"/>
        <v>1</v>
      </c>
    </row>
    <row r="4587" spans="1:77">
      <c r="A4587" s="15">
        <v>4582</v>
      </c>
      <c r="BP4587" s="27">
        <v>0.815550952996469</v>
      </c>
      <c r="BQ4587" s="27">
        <v>14284.1927400043</v>
      </c>
      <c r="BR4587" s="27">
        <v>1.38103169144748</v>
      </c>
      <c r="BS4587" s="27">
        <v>35764.0275642136</v>
      </c>
      <c r="BU4587">
        <f t="shared" si="284"/>
        <v>108048.450209466</v>
      </c>
      <c r="BV4587">
        <f t="shared" si="285"/>
        <v>171390.726152909</v>
      </c>
      <c r="BW4587" s="29">
        <v>4582</v>
      </c>
      <c r="BX4587">
        <f t="shared" si="286"/>
        <v>0</v>
      </c>
      <c r="BY4587">
        <f t="shared" si="287"/>
        <v>1</v>
      </c>
    </row>
    <row r="4588" spans="1:77">
      <c r="A4588" s="15">
        <v>4583</v>
      </c>
      <c r="BP4588" s="27">
        <v>0.828019822961435</v>
      </c>
      <c r="BQ4588" s="27">
        <v>12079.078376664</v>
      </c>
      <c r="BR4588" s="27">
        <v>1.4474157432743</v>
      </c>
      <c r="BS4588" s="27">
        <v>34011.2988134961</v>
      </c>
      <c r="BU4588">
        <f t="shared" si="284"/>
        <v>112123.895067551</v>
      </c>
      <c r="BV4588">
        <f t="shared" si="285"/>
        <v>183101.062677649</v>
      </c>
      <c r="BW4588" s="29">
        <v>4583</v>
      </c>
      <c r="BX4588">
        <f t="shared" si="286"/>
        <v>0</v>
      </c>
      <c r="BY4588">
        <f t="shared" si="287"/>
        <v>1</v>
      </c>
    </row>
    <row r="4589" spans="1:77">
      <c r="A4589" s="15">
        <v>4584</v>
      </c>
      <c r="BP4589" s="27">
        <v>0.778434964379484</v>
      </c>
      <c r="BQ4589" s="27">
        <v>15949.9626004575</v>
      </c>
      <c r="BR4589" s="27">
        <v>1.33271446352066</v>
      </c>
      <c r="BS4589" s="27">
        <v>39455.2305356753</v>
      </c>
      <c r="BU4589">
        <f t="shared" si="284"/>
        <v>100815.282056465</v>
      </c>
      <c r="BV4589">
        <f t="shared" si="285"/>
        <v>160451.938992424</v>
      </c>
      <c r="BW4589" s="29">
        <v>4584</v>
      </c>
      <c r="BX4589">
        <f t="shared" si="286"/>
        <v>0</v>
      </c>
      <c r="BY4589">
        <f t="shared" si="287"/>
        <v>1</v>
      </c>
    </row>
    <row r="4590" spans="1:77">
      <c r="A4590" s="15">
        <v>4585</v>
      </c>
      <c r="BP4590" s="27">
        <v>0.800599264285463</v>
      </c>
      <c r="BQ4590" s="27">
        <v>22372.9733875986</v>
      </c>
      <c r="BR4590" s="27">
        <v>1.36107416063768</v>
      </c>
      <c r="BS4590" s="27">
        <v>42533.7483343651</v>
      </c>
      <c r="BU4590">
        <f t="shared" si="284"/>
        <v>97716.9162552208</v>
      </c>
      <c r="BV4590">
        <f t="shared" si="285"/>
        <v>161627.375761287</v>
      </c>
      <c r="BW4590" s="29">
        <v>4585</v>
      </c>
      <c r="BX4590">
        <f t="shared" si="286"/>
        <v>0</v>
      </c>
      <c r="BY4590">
        <f t="shared" si="287"/>
        <v>1</v>
      </c>
    </row>
    <row r="4591" spans="1:77">
      <c r="A4591" s="15">
        <v>4586</v>
      </c>
      <c r="BP4591" s="27">
        <v>0.824397981503592</v>
      </c>
      <c r="BQ4591" s="27">
        <v>17056.7897332555</v>
      </c>
      <c r="BR4591" s="27">
        <v>1.43689456302755</v>
      </c>
      <c r="BS4591" s="27">
        <v>41812.2927476884</v>
      </c>
      <c r="BU4591">
        <f t="shared" si="284"/>
        <v>106602.907492283</v>
      </c>
      <c r="BV4591">
        <f t="shared" si="285"/>
        <v>173721.891706444</v>
      </c>
      <c r="BW4591" s="29">
        <v>4586</v>
      </c>
      <c r="BX4591">
        <f t="shared" si="286"/>
        <v>0</v>
      </c>
      <c r="BY4591">
        <f t="shared" si="287"/>
        <v>1</v>
      </c>
    </row>
    <row r="4592" spans="1:77">
      <c r="A4592" s="15">
        <v>4587</v>
      </c>
      <c r="BP4592" s="27">
        <v>0.790509539644219</v>
      </c>
      <c r="BQ4592" s="27">
        <v>13338.7156971575</v>
      </c>
      <c r="BR4592" s="27">
        <v>1.34930995128005</v>
      </c>
      <c r="BS4592" s="27">
        <v>35048.5770345148</v>
      </c>
      <c r="BU4592">
        <f t="shared" si="284"/>
        <v>105237.715249475</v>
      </c>
      <c r="BV4592">
        <f t="shared" si="285"/>
        <v>167347.915657492</v>
      </c>
      <c r="BW4592" s="29">
        <v>4587</v>
      </c>
      <c r="BX4592">
        <f t="shared" si="286"/>
        <v>0</v>
      </c>
      <c r="BY4592">
        <f t="shared" si="287"/>
        <v>1</v>
      </c>
    </row>
    <row r="4593" spans="1:77">
      <c r="A4593" s="15">
        <v>4588</v>
      </c>
      <c r="BP4593" s="27">
        <v>0.759134150701448</v>
      </c>
      <c r="BQ4593" s="27">
        <v>13639.8164631188</v>
      </c>
      <c r="BR4593" s="27">
        <v>1.27486876774182</v>
      </c>
      <c r="BS4593" s="27">
        <v>35940.7102506456</v>
      </c>
      <c r="BU4593">
        <f t="shared" si="284"/>
        <v>100230.306142098</v>
      </c>
      <c r="BV4593">
        <f t="shared" si="285"/>
        <v>155289.604910627</v>
      </c>
      <c r="BW4593" s="29">
        <v>4588</v>
      </c>
      <c r="BX4593">
        <f t="shared" si="286"/>
        <v>0</v>
      </c>
      <c r="BY4593">
        <f t="shared" si="287"/>
        <v>1</v>
      </c>
    </row>
    <row r="4594" spans="1:77">
      <c r="A4594" s="15">
        <v>4589</v>
      </c>
      <c r="BP4594" s="27">
        <v>0.808728488134981</v>
      </c>
      <c r="BQ4594" s="27">
        <v>14650.6441553689</v>
      </c>
      <c r="BR4594" s="27">
        <v>1.39763389137719</v>
      </c>
      <c r="BS4594" s="27">
        <v>39443.8647096611</v>
      </c>
      <c r="BU4594">
        <f t="shared" si="284"/>
        <v>106658.629064878</v>
      </c>
      <c r="BV4594">
        <f t="shared" si="285"/>
        <v>170201.218996917</v>
      </c>
      <c r="BW4594" s="29">
        <v>4589</v>
      </c>
      <c r="BX4594">
        <f t="shared" si="286"/>
        <v>0</v>
      </c>
      <c r="BY4594">
        <f t="shared" si="287"/>
        <v>1</v>
      </c>
    </row>
    <row r="4595" spans="1:77">
      <c r="A4595" s="15">
        <v>4590</v>
      </c>
      <c r="BP4595" s="27">
        <v>0.751650648326295</v>
      </c>
      <c r="BQ4595" s="27">
        <v>14484.5668127311</v>
      </c>
      <c r="BR4595" s="27">
        <v>1.29186313413525</v>
      </c>
      <c r="BS4595" s="27">
        <v>37169.0848154329</v>
      </c>
      <c r="BU4595">
        <f t="shared" si="284"/>
        <v>98263.0304362131</v>
      </c>
      <c r="BV4595">
        <f t="shared" si="285"/>
        <v>156610.385304855</v>
      </c>
      <c r="BW4595" s="29">
        <v>4590</v>
      </c>
      <c r="BX4595">
        <f t="shared" si="286"/>
        <v>0</v>
      </c>
      <c r="BY4595">
        <f t="shared" si="287"/>
        <v>1</v>
      </c>
    </row>
    <row r="4596" spans="1:77">
      <c r="A4596" s="15">
        <v>4591</v>
      </c>
      <c r="BP4596" s="27">
        <v>0.851243407289946</v>
      </c>
      <c r="BQ4596" s="27">
        <v>13863.4767753764</v>
      </c>
      <c r="BR4596" s="27">
        <v>1.46984983973656</v>
      </c>
      <c r="BS4596" s="27">
        <v>44129.6593167111</v>
      </c>
      <c r="BU4596">
        <f t="shared" si="284"/>
        <v>113823.034318116</v>
      </c>
      <c r="BV4596">
        <f t="shared" si="285"/>
        <v>176347.816643773</v>
      </c>
      <c r="BW4596" s="29">
        <v>4591</v>
      </c>
      <c r="BX4596">
        <f t="shared" si="286"/>
        <v>0</v>
      </c>
      <c r="BY4596">
        <f t="shared" si="287"/>
        <v>1</v>
      </c>
    </row>
    <row r="4597" spans="1:77">
      <c r="A4597" s="15">
        <v>4592</v>
      </c>
      <c r="BP4597" s="27">
        <v>0.836909390186509</v>
      </c>
      <c r="BQ4597" s="27">
        <v>11445.6563824987</v>
      </c>
      <c r="BR4597" s="27">
        <v>1.45451475645998</v>
      </c>
      <c r="BS4597" s="27">
        <v>39046.4641621234</v>
      </c>
      <c r="BU4597">
        <f t="shared" si="284"/>
        <v>114090.752145478</v>
      </c>
      <c r="BV4597">
        <f t="shared" si="285"/>
        <v>179130.749306873</v>
      </c>
      <c r="BW4597" s="29">
        <v>4592</v>
      </c>
      <c r="BX4597">
        <f t="shared" si="286"/>
        <v>0</v>
      </c>
      <c r="BY4597">
        <f t="shared" si="287"/>
        <v>1</v>
      </c>
    </row>
    <row r="4598" spans="1:77">
      <c r="A4598" s="15">
        <v>4593</v>
      </c>
      <c r="BP4598" s="27">
        <v>0.783700460507296</v>
      </c>
      <c r="BQ4598" s="27">
        <v>13079.5174548934</v>
      </c>
      <c r="BR4598" s="27">
        <v>1.33751530439566</v>
      </c>
      <c r="BS4598" s="27">
        <v>35939.3560505778</v>
      </c>
      <c r="BU4598">
        <f t="shared" si="284"/>
        <v>104475.551621201</v>
      </c>
      <c r="BV4598">
        <f t="shared" si="285"/>
        <v>164687.939608771</v>
      </c>
      <c r="BW4598" s="29">
        <v>4593</v>
      </c>
      <c r="BX4598">
        <f t="shared" si="286"/>
        <v>0</v>
      </c>
      <c r="BY4598">
        <f t="shared" si="287"/>
        <v>1</v>
      </c>
    </row>
    <row r="4599" spans="1:77">
      <c r="A4599" s="15">
        <v>4594</v>
      </c>
      <c r="BP4599" s="27">
        <v>0.805664176611896</v>
      </c>
      <c r="BQ4599" s="27">
        <v>15303.0658866955</v>
      </c>
      <c r="BR4599" s="27">
        <v>1.38305189346317</v>
      </c>
      <c r="BS4599" s="27">
        <v>38537.4785906139</v>
      </c>
      <c r="BU4599">
        <f t="shared" si="284"/>
        <v>105546.560605089</v>
      </c>
      <c r="BV4599">
        <f t="shared" si="285"/>
        <v>168920.305428862</v>
      </c>
      <c r="BW4599" s="29">
        <v>4594</v>
      </c>
      <c r="BX4599">
        <f t="shared" si="286"/>
        <v>0</v>
      </c>
      <c r="BY4599">
        <f t="shared" si="287"/>
        <v>1</v>
      </c>
    </row>
    <row r="4600" spans="1:77">
      <c r="A4600" s="15">
        <v>4595</v>
      </c>
      <c r="BP4600" s="27">
        <v>0.824583480523203</v>
      </c>
      <c r="BQ4600" s="27">
        <v>16969.4353657305</v>
      </c>
      <c r="BR4600" s="27">
        <v>1.43676951462529</v>
      </c>
      <c r="BS4600" s="27">
        <v>39899.9831965926</v>
      </c>
      <c r="BU4600">
        <f t="shared" si="284"/>
        <v>106718.08671275</v>
      </c>
      <c r="BV4600">
        <f t="shared" si="285"/>
        <v>175615.443997202</v>
      </c>
      <c r="BW4600" s="29">
        <v>4595</v>
      </c>
      <c r="BX4600">
        <f t="shared" si="286"/>
        <v>0</v>
      </c>
      <c r="BY4600">
        <f t="shared" si="287"/>
        <v>1</v>
      </c>
    </row>
    <row r="4601" spans="1:77">
      <c r="A4601" s="15">
        <v>4596</v>
      </c>
      <c r="BP4601" s="27">
        <v>0.752179045838227</v>
      </c>
      <c r="BQ4601" s="27">
        <v>17577.5204327373</v>
      </c>
      <c r="BR4601" s="27">
        <v>1.28670262409394</v>
      </c>
      <c r="BS4601" s="27">
        <v>41606.4416964581</v>
      </c>
      <c r="BU4601">
        <f t="shared" si="284"/>
        <v>95249.3364429967</v>
      </c>
      <c r="BV4601">
        <f t="shared" si="285"/>
        <v>151398.951917633</v>
      </c>
      <c r="BW4601" s="29">
        <v>4596</v>
      </c>
      <c r="BX4601">
        <f t="shared" si="286"/>
        <v>0</v>
      </c>
      <c r="BY4601">
        <f t="shared" si="287"/>
        <v>1</v>
      </c>
    </row>
    <row r="4602" spans="1:77">
      <c r="A4602" s="15">
        <v>4597</v>
      </c>
      <c r="BP4602" s="27">
        <v>0.796151011229027</v>
      </c>
      <c r="BQ4602" s="27">
        <v>14204.3862259592</v>
      </c>
      <c r="BR4602" s="27">
        <v>1.36668351050158</v>
      </c>
      <c r="BS4602" s="27">
        <v>42700.2375457864</v>
      </c>
      <c r="BU4602">
        <f t="shared" si="284"/>
        <v>105218.265458395</v>
      </c>
      <c r="BV4602">
        <f t="shared" si="285"/>
        <v>162302.289029451</v>
      </c>
      <c r="BW4602" s="29">
        <v>4597</v>
      </c>
      <c r="BX4602">
        <f t="shared" si="286"/>
        <v>0</v>
      </c>
      <c r="BY4602">
        <f t="shared" si="287"/>
        <v>1</v>
      </c>
    </row>
    <row r="4603" spans="1:77">
      <c r="A4603" s="15">
        <v>4598</v>
      </c>
      <c r="BP4603" s="27">
        <v>0.826437735930803</v>
      </c>
      <c r="BQ4603" s="27">
        <v>14060.365729637</v>
      </c>
      <c r="BR4603" s="27">
        <v>1.42195667459524</v>
      </c>
      <c r="BS4603" s="27">
        <v>42151.0022084021</v>
      </c>
      <c r="BU4603">
        <f t="shared" si="284"/>
        <v>109905.294659984</v>
      </c>
      <c r="BV4603">
        <f t="shared" si="285"/>
        <v>171142.498980885</v>
      </c>
      <c r="BW4603" s="29">
        <v>4598</v>
      </c>
      <c r="BX4603">
        <f t="shared" si="286"/>
        <v>0</v>
      </c>
      <c r="BY4603">
        <f t="shared" si="287"/>
        <v>1</v>
      </c>
    </row>
    <row r="4604" spans="1:77">
      <c r="A4604" s="15">
        <v>4599</v>
      </c>
      <c r="BP4604" s="27">
        <v>0.790967644926868</v>
      </c>
      <c r="BQ4604" s="27">
        <v>15109.0995003883</v>
      </c>
      <c r="BR4604" s="27">
        <v>1.32284921780163</v>
      </c>
      <c r="BS4604" s="27">
        <v>46338.0058979451</v>
      </c>
      <c r="BU4604">
        <f t="shared" si="284"/>
        <v>103536.047238642</v>
      </c>
      <c r="BV4604">
        <f t="shared" si="285"/>
        <v>152089.376772299</v>
      </c>
      <c r="BW4604" s="29">
        <v>4599</v>
      </c>
      <c r="BX4604">
        <f t="shared" si="286"/>
        <v>0</v>
      </c>
      <c r="BY4604">
        <f t="shared" si="287"/>
        <v>1</v>
      </c>
    </row>
    <row r="4605" spans="1:77">
      <c r="A4605" s="15">
        <v>4600</v>
      </c>
      <c r="BP4605" s="27">
        <v>0.855274356912955</v>
      </c>
      <c r="BQ4605" s="27">
        <v>11267.9965048494</v>
      </c>
      <c r="BR4605" s="27">
        <v>1.48197027274378</v>
      </c>
      <c r="BS4605" s="27">
        <v>34947.2012997112</v>
      </c>
      <c r="BU4605">
        <f t="shared" si="284"/>
        <v>117023.157032094</v>
      </c>
      <c r="BV4605">
        <f t="shared" si="285"/>
        <v>187348.339611856</v>
      </c>
      <c r="BW4605" s="29">
        <v>4600</v>
      </c>
      <c r="BX4605">
        <f t="shared" si="286"/>
        <v>0</v>
      </c>
      <c r="BY4605">
        <f t="shared" si="287"/>
        <v>1</v>
      </c>
    </row>
    <row r="4606" spans="1:77">
      <c r="A4606" s="15">
        <v>4601</v>
      </c>
      <c r="BP4606" s="27">
        <v>0.876899875778235</v>
      </c>
      <c r="BQ4606" s="27">
        <v>13578.417172502</v>
      </c>
      <c r="BR4606" s="27">
        <v>1.54023615192355</v>
      </c>
      <c r="BS4606" s="27">
        <v>37127.6819693838</v>
      </c>
      <c r="BU4606">
        <f t="shared" si="284"/>
        <v>117956.564194233</v>
      </c>
      <c r="BV4606">
        <f t="shared" si="285"/>
        <v>193907.740819149</v>
      </c>
      <c r="BW4606" s="29">
        <v>4601</v>
      </c>
      <c r="BX4606">
        <f t="shared" si="286"/>
        <v>0</v>
      </c>
      <c r="BY4606">
        <f t="shared" si="287"/>
        <v>1</v>
      </c>
    </row>
    <row r="4607" spans="1:77">
      <c r="A4607" s="15">
        <v>4602</v>
      </c>
      <c r="BP4607" s="27">
        <v>0.810613031592623</v>
      </c>
      <c r="BQ4607" s="27">
        <v>13784.3390436604</v>
      </c>
      <c r="BR4607" s="27">
        <v>1.38907906026945</v>
      </c>
      <c r="BS4607" s="27">
        <v>34465.6241446228</v>
      </c>
      <c r="BU4607">
        <f t="shared" si="284"/>
        <v>107807.615695233</v>
      </c>
      <c r="BV4607">
        <f t="shared" si="285"/>
        <v>173896.234895794</v>
      </c>
      <c r="BW4607" s="29">
        <v>4602</v>
      </c>
      <c r="BX4607">
        <f t="shared" si="286"/>
        <v>0</v>
      </c>
      <c r="BY4607">
        <f t="shared" si="287"/>
        <v>1</v>
      </c>
    </row>
    <row r="4608" spans="1:77">
      <c r="A4608" s="15">
        <v>4603</v>
      </c>
      <c r="BP4608" s="27">
        <v>0.828103883888204</v>
      </c>
      <c r="BQ4608" s="27">
        <v>13908.9626784479</v>
      </c>
      <c r="BR4608" s="27">
        <v>1.38430392016987</v>
      </c>
      <c r="BS4608" s="27">
        <v>36672.7942064458</v>
      </c>
      <c r="BU4608">
        <f t="shared" si="284"/>
        <v>110306.619904783</v>
      </c>
      <c r="BV4608">
        <f t="shared" si="285"/>
        <v>170972.793819034</v>
      </c>
      <c r="BW4608" s="29">
        <v>4603</v>
      </c>
      <c r="BX4608">
        <f t="shared" si="286"/>
        <v>0</v>
      </c>
      <c r="BY4608">
        <f t="shared" si="287"/>
        <v>1</v>
      </c>
    </row>
    <row r="4609" spans="1:77">
      <c r="A4609" s="15">
        <v>4604</v>
      </c>
      <c r="BP4609" s="27">
        <v>0.781544383121438</v>
      </c>
      <c r="BQ4609" s="27">
        <v>10792.3038235301</v>
      </c>
      <c r="BR4609" s="27">
        <v>1.32353795924184</v>
      </c>
      <c r="BS4609" s="27">
        <v>32418.6349769958</v>
      </c>
      <c r="BU4609">
        <f t="shared" si="284"/>
        <v>106439.353644686</v>
      </c>
      <c r="BV4609">
        <f t="shared" si="285"/>
        <v>166112.05890928</v>
      </c>
      <c r="BW4609" s="29">
        <v>4604</v>
      </c>
      <c r="BX4609">
        <f t="shared" si="286"/>
        <v>0</v>
      </c>
      <c r="BY4609">
        <f t="shared" si="287"/>
        <v>1</v>
      </c>
    </row>
    <row r="4610" spans="1:77">
      <c r="A4610" s="15">
        <v>4605</v>
      </c>
      <c r="BP4610" s="27">
        <v>0.853802489903462</v>
      </c>
      <c r="BQ4610" s="27">
        <v>19875.2734126946</v>
      </c>
      <c r="BR4610" s="27">
        <v>1.46849282311438</v>
      </c>
      <c r="BS4610" s="27">
        <v>46315.7400276114</v>
      </c>
      <c r="BU4610">
        <f t="shared" si="284"/>
        <v>108195.100072825</v>
      </c>
      <c r="BV4610">
        <f t="shared" si="285"/>
        <v>173958.183439546</v>
      </c>
      <c r="BW4610" s="29">
        <v>4605</v>
      </c>
      <c r="BX4610">
        <f t="shared" si="286"/>
        <v>0</v>
      </c>
      <c r="BY4610">
        <f t="shared" si="287"/>
        <v>1</v>
      </c>
    </row>
    <row r="4611" spans="1:77">
      <c r="A4611" s="15">
        <v>4606</v>
      </c>
      <c r="BP4611" s="27">
        <v>0.751786125338573</v>
      </c>
      <c r="BQ4611" s="27">
        <v>12069.6796094891</v>
      </c>
      <c r="BR4611" s="27">
        <v>1.26921289917263</v>
      </c>
      <c r="BS4611" s="27">
        <v>40586.1170450048</v>
      </c>
      <c r="BU4611">
        <f t="shared" si="284"/>
        <v>100698.239191297</v>
      </c>
      <c r="BV4611">
        <f t="shared" si="285"/>
        <v>149795.817830889</v>
      </c>
      <c r="BW4611" s="29">
        <v>4606</v>
      </c>
      <c r="BX4611">
        <f t="shared" si="286"/>
        <v>0</v>
      </c>
      <c r="BY4611">
        <f t="shared" si="287"/>
        <v>1</v>
      </c>
    </row>
    <row r="4612" spans="1:77">
      <c r="A4612" s="15">
        <v>4607</v>
      </c>
      <c r="BP4612" s="27">
        <v>0.807364177232896</v>
      </c>
      <c r="BQ4612" s="27">
        <v>13079.0629262166</v>
      </c>
      <c r="BR4612" s="27">
        <v>1.3885255905516</v>
      </c>
      <c r="BS4612" s="27">
        <v>41745.3107276886</v>
      </c>
      <c r="BU4612">
        <f t="shared" si="284"/>
        <v>108025.563658718</v>
      </c>
      <c r="BV4612">
        <f t="shared" si="285"/>
        <v>166533.527855052</v>
      </c>
      <c r="BW4612" s="29">
        <v>4607</v>
      </c>
      <c r="BX4612">
        <f t="shared" si="286"/>
        <v>0</v>
      </c>
      <c r="BY4612">
        <f t="shared" si="287"/>
        <v>1</v>
      </c>
    </row>
    <row r="4613" spans="1:77">
      <c r="A4613" s="15">
        <v>4608</v>
      </c>
      <c r="BP4613" s="27">
        <v>0.790460190325233</v>
      </c>
      <c r="BQ4613" s="27">
        <v>11697.7643952238</v>
      </c>
      <c r="BR4613" s="27">
        <v>1.33764206961554</v>
      </c>
      <c r="BS4613" s="27">
        <v>35274.5068610695</v>
      </c>
      <c r="BU4613">
        <f t="shared" si="284"/>
        <v>106871.264153561</v>
      </c>
      <c r="BV4613">
        <f t="shared" si="285"/>
        <v>165371.803581262</v>
      </c>
      <c r="BW4613" s="29">
        <v>4608</v>
      </c>
      <c r="BX4613">
        <f t="shared" si="286"/>
        <v>0</v>
      </c>
      <c r="BY4613">
        <f t="shared" si="287"/>
        <v>1</v>
      </c>
    </row>
    <row r="4614" spans="1:77">
      <c r="A4614" s="15">
        <v>4609</v>
      </c>
      <c r="BP4614" s="27">
        <v>0.867596469340741</v>
      </c>
      <c r="BQ4614" s="27">
        <v>14127.0511000305</v>
      </c>
      <c r="BR4614" s="27">
        <v>1.52374953926899</v>
      </c>
      <c r="BS4614" s="27">
        <v>37381.0946720195</v>
      </c>
      <c r="BU4614">
        <f t="shared" si="284"/>
        <v>116012.419301081</v>
      </c>
      <c r="BV4614">
        <f t="shared" si="285"/>
        <v>191181.336218328</v>
      </c>
      <c r="BW4614" s="29">
        <v>4609</v>
      </c>
      <c r="BX4614">
        <f t="shared" si="286"/>
        <v>0</v>
      </c>
      <c r="BY4614">
        <f t="shared" si="287"/>
        <v>1</v>
      </c>
    </row>
    <row r="4615" spans="1:77">
      <c r="A4615" s="15">
        <v>4610</v>
      </c>
      <c r="BP4615" s="27">
        <v>0.812562360018272</v>
      </c>
      <c r="BQ4615" s="27">
        <v>10489.7562286067</v>
      </c>
      <c r="BR4615" s="27">
        <v>1.37497537918768</v>
      </c>
      <c r="BS4615" s="27">
        <v>32140.9500114323</v>
      </c>
      <c r="BU4615">
        <f t="shared" ref="BU4615:BU4678" si="288">BP4615*$BV$1-BQ4615</f>
        <v>111394.597774134</v>
      </c>
      <c r="BV4615">
        <f t="shared" ref="BV4615:BV4678" si="289">BR4615*$BV$1-BS4615</f>
        <v>174105.356866719</v>
      </c>
      <c r="BW4615" s="29">
        <v>4610</v>
      </c>
      <c r="BX4615">
        <f t="shared" ref="BX4615:BX4678" si="290">IF(BU4615=MAX($BU4615:$BV4615),1,0)</f>
        <v>0</v>
      </c>
      <c r="BY4615">
        <f t="shared" ref="BY4615:BY4678" si="291">IF(BV4615=MAX($BU4615:$BV4615),1,0)</f>
        <v>1</v>
      </c>
    </row>
    <row r="4616" spans="1:77">
      <c r="A4616" s="15">
        <v>4611</v>
      </c>
      <c r="BP4616" s="27">
        <v>0.792749550922164</v>
      </c>
      <c r="BQ4616" s="27">
        <v>9042.30519683521</v>
      </c>
      <c r="BR4616" s="27">
        <v>1.36863722090095</v>
      </c>
      <c r="BS4616" s="27">
        <v>31110.2378520673</v>
      </c>
      <c r="BU4616">
        <f t="shared" si="288"/>
        <v>109870.127441489</v>
      </c>
      <c r="BV4616">
        <f t="shared" si="289"/>
        <v>174185.345283075</v>
      </c>
      <c r="BW4616" s="29">
        <v>4611</v>
      </c>
      <c r="BX4616">
        <f t="shared" si="290"/>
        <v>0</v>
      </c>
      <c r="BY4616">
        <f t="shared" si="291"/>
        <v>1</v>
      </c>
    </row>
    <row r="4617" spans="1:77">
      <c r="A4617" s="15">
        <v>4612</v>
      </c>
      <c r="BP4617" s="27">
        <v>0.800383957138908</v>
      </c>
      <c r="BQ4617" s="27">
        <v>13937.9635749823</v>
      </c>
      <c r="BR4617" s="27">
        <v>1.38265516141384</v>
      </c>
      <c r="BS4617" s="27">
        <v>35495.9125044123</v>
      </c>
      <c r="BU4617">
        <f t="shared" si="288"/>
        <v>106119.629995854</v>
      </c>
      <c r="BV4617">
        <f t="shared" si="289"/>
        <v>171902.361707664</v>
      </c>
      <c r="BW4617" s="29">
        <v>4612</v>
      </c>
      <c r="BX4617">
        <f t="shared" si="290"/>
        <v>0</v>
      </c>
      <c r="BY4617">
        <f t="shared" si="291"/>
        <v>1</v>
      </c>
    </row>
    <row r="4618" spans="1:77">
      <c r="A4618" s="15">
        <v>4613</v>
      </c>
      <c r="BP4618" s="27">
        <v>0.797676645483252</v>
      </c>
      <c r="BQ4618" s="27">
        <v>12541.9722302804</v>
      </c>
      <c r="BR4618" s="27">
        <v>1.34759755568378</v>
      </c>
      <c r="BS4618" s="27">
        <v>42694.9131030434</v>
      </c>
      <c r="BU4618">
        <f t="shared" si="288"/>
        <v>107109.524592207</v>
      </c>
      <c r="BV4618">
        <f t="shared" si="289"/>
        <v>159444.720249524</v>
      </c>
      <c r="BW4618" s="29">
        <v>4613</v>
      </c>
      <c r="BX4618">
        <f t="shared" si="290"/>
        <v>0</v>
      </c>
      <c r="BY4618">
        <f t="shared" si="291"/>
        <v>1</v>
      </c>
    </row>
    <row r="4619" spans="1:77">
      <c r="A4619" s="15">
        <v>4614</v>
      </c>
      <c r="BP4619" s="27">
        <v>0.802736781036366</v>
      </c>
      <c r="BQ4619" s="27">
        <v>13679.7397591621</v>
      </c>
      <c r="BR4619" s="27">
        <v>1.40268336915494</v>
      </c>
      <c r="BS4619" s="27">
        <v>36681.3433860754</v>
      </c>
      <c r="BU4619">
        <f t="shared" si="288"/>
        <v>106730.777396293</v>
      </c>
      <c r="BV4619">
        <f t="shared" si="289"/>
        <v>173721.161987165</v>
      </c>
      <c r="BW4619" s="29">
        <v>4614</v>
      </c>
      <c r="BX4619">
        <f t="shared" si="290"/>
        <v>0</v>
      </c>
      <c r="BY4619">
        <f t="shared" si="291"/>
        <v>1</v>
      </c>
    </row>
    <row r="4620" spans="1:77">
      <c r="A4620" s="15">
        <v>4615</v>
      </c>
      <c r="BP4620" s="27">
        <v>0.797798891783784</v>
      </c>
      <c r="BQ4620" s="27">
        <v>12356.5191776836</v>
      </c>
      <c r="BR4620" s="27">
        <v>1.3764210018874</v>
      </c>
      <c r="BS4620" s="27">
        <v>42145.9467978537</v>
      </c>
      <c r="BU4620">
        <f t="shared" si="288"/>
        <v>107313.314589884</v>
      </c>
      <c r="BV4620">
        <f t="shared" si="289"/>
        <v>164317.203485257</v>
      </c>
      <c r="BW4620" s="29">
        <v>4615</v>
      </c>
      <c r="BX4620">
        <f t="shared" si="290"/>
        <v>0</v>
      </c>
      <c r="BY4620">
        <f t="shared" si="291"/>
        <v>1</v>
      </c>
    </row>
    <row r="4621" spans="1:77">
      <c r="A4621" s="15">
        <v>4616</v>
      </c>
      <c r="BP4621" s="27">
        <v>0.862310645991062</v>
      </c>
      <c r="BQ4621" s="27">
        <v>14441.726721958</v>
      </c>
      <c r="BR4621" s="27">
        <v>1.50156544229536</v>
      </c>
      <c r="BS4621" s="27">
        <v>37590.0425860211</v>
      </c>
      <c r="BU4621">
        <f t="shared" si="288"/>
        <v>114904.870176701</v>
      </c>
      <c r="BV4621">
        <f t="shared" si="289"/>
        <v>187644.773758283</v>
      </c>
      <c r="BW4621" s="29">
        <v>4616</v>
      </c>
      <c r="BX4621">
        <f t="shared" si="290"/>
        <v>0</v>
      </c>
      <c r="BY4621">
        <f t="shared" si="291"/>
        <v>1</v>
      </c>
    </row>
    <row r="4622" spans="1:77">
      <c r="A4622" s="15">
        <v>4617</v>
      </c>
      <c r="BP4622" s="27">
        <v>0.847013071579642</v>
      </c>
      <c r="BQ4622" s="27">
        <v>13932.4640756522</v>
      </c>
      <c r="BR4622" s="27">
        <v>1.43893363337051</v>
      </c>
      <c r="BS4622" s="27">
        <v>45690.0126001427</v>
      </c>
      <c r="BU4622">
        <f t="shared" si="288"/>
        <v>113119.496661294</v>
      </c>
      <c r="BV4622">
        <f t="shared" si="289"/>
        <v>170150.032405434</v>
      </c>
      <c r="BW4622" s="29">
        <v>4617</v>
      </c>
      <c r="BX4622">
        <f t="shared" si="290"/>
        <v>0</v>
      </c>
      <c r="BY4622">
        <f t="shared" si="291"/>
        <v>1</v>
      </c>
    </row>
    <row r="4623" spans="1:77">
      <c r="A4623" s="15">
        <v>4618</v>
      </c>
      <c r="BP4623" s="27">
        <v>0.830454948592703</v>
      </c>
      <c r="BQ4623" s="27">
        <v>14076.8966890164</v>
      </c>
      <c r="BR4623" s="27">
        <v>1.40673540699134</v>
      </c>
      <c r="BS4623" s="27">
        <v>43539.9975716109</v>
      </c>
      <c r="BU4623">
        <f t="shared" si="288"/>
        <v>110491.345599889</v>
      </c>
      <c r="BV4623">
        <f t="shared" si="289"/>
        <v>167470.31347709</v>
      </c>
      <c r="BW4623" s="29">
        <v>4618</v>
      </c>
      <c r="BX4623">
        <f t="shared" si="290"/>
        <v>0</v>
      </c>
      <c r="BY4623">
        <f t="shared" si="291"/>
        <v>1</v>
      </c>
    </row>
    <row r="4624" spans="1:77">
      <c r="A4624" s="15">
        <v>4619</v>
      </c>
      <c r="BP4624" s="27">
        <v>0.815843624918335</v>
      </c>
      <c r="BQ4624" s="27">
        <v>16911.7424991471</v>
      </c>
      <c r="BR4624" s="27">
        <v>1.39418736492631</v>
      </c>
      <c r="BS4624" s="27">
        <v>45053.0489932916</v>
      </c>
      <c r="BU4624">
        <f t="shared" si="288"/>
        <v>105464.801238603</v>
      </c>
      <c r="BV4624">
        <f t="shared" si="289"/>
        <v>164075.055745655</v>
      </c>
      <c r="BW4624" s="29">
        <v>4619</v>
      </c>
      <c r="BX4624">
        <f t="shared" si="290"/>
        <v>0</v>
      </c>
      <c r="BY4624">
        <f t="shared" si="291"/>
        <v>1</v>
      </c>
    </row>
    <row r="4625" spans="1:77">
      <c r="A4625" s="15">
        <v>4620</v>
      </c>
      <c r="BP4625" s="27">
        <v>0.808080861697412</v>
      </c>
      <c r="BQ4625" s="27">
        <v>12805.0495816402</v>
      </c>
      <c r="BR4625" s="27">
        <v>1.36755430796641</v>
      </c>
      <c r="BS4625" s="27">
        <v>35922.9056288139</v>
      </c>
      <c r="BU4625">
        <f t="shared" si="288"/>
        <v>108407.079672972</v>
      </c>
      <c r="BV4625">
        <f t="shared" si="289"/>
        <v>169210.240566148</v>
      </c>
      <c r="BW4625" s="29">
        <v>4620</v>
      </c>
      <c r="BX4625">
        <f t="shared" si="290"/>
        <v>0</v>
      </c>
      <c r="BY4625">
        <f t="shared" si="291"/>
        <v>1</v>
      </c>
    </row>
    <row r="4626" spans="1:77">
      <c r="A4626" s="15">
        <v>4621</v>
      </c>
      <c r="BP4626" s="27">
        <v>0.820012567372564</v>
      </c>
      <c r="BQ4626" s="27">
        <v>13645.9527992807</v>
      </c>
      <c r="BR4626" s="27">
        <v>1.41263098884979</v>
      </c>
      <c r="BS4626" s="27">
        <v>37345.7070206563</v>
      </c>
      <c r="BU4626">
        <f t="shared" si="288"/>
        <v>109355.932306604</v>
      </c>
      <c r="BV4626">
        <f t="shared" si="289"/>
        <v>174548.941306812</v>
      </c>
      <c r="BW4626" s="29">
        <v>4621</v>
      </c>
      <c r="BX4626">
        <f t="shared" si="290"/>
        <v>0</v>
      </c>
      <c r="BY4626">
        <f t="shared" si="291"/>
        <v>1</v>
      </c>
    </row>
    <row r="4627" spans="1:77">
      <c r="A4627" s="15">
        <v>4622</v>
      </c>
      <c r="BP4627" s="27">
        <v>0.769344180310126</v>
      </c>
      <c r="BQ4627" s="27">
        <v>20440.2493282765</v>
      </c>
      <c r="BR4627" s="27">
        <v>1.31537940792602</v>
      </c>
      <c r="BS4627" s="27">
        <v>43488.1442732476</v>
      </c>
      <c r="BU4627">
        <f t="shared" si="288"/>
        <v>94961.3777182424</v>
      </c>
      <c r="BV4627">
        <f t="shared" si="289"/>
        <v>153818.766915655</v>
      </c>
      <c r="BW4627" s="29">
        <v>4622</v>
      </c>
      <c r="BX4627">
        <f t="shared" si="290"/>
        <v>0</v>
      </c>
      <c r="BY4627">
        <f t="shared" si="291"/>
        <v>1</v>
      </c>
    </row>
    <row r="4628" spans="1:77">
      <c r="A4628" s="15">
        <v>4623</v>
      </c>
      <c r="BP4628" s="27">
        <v>0.829102991709404</v>
      </c>
      <c r="BQ4628" s="27">
        <v>13318.1373176027</v>
      </c>
      <c r="BR4628" s="27">
        <v>1.43986371514177</v>
      </c>
      <c r="BS4628" s="27">
        <v>41551.0913583474</v>
      </c>
      <c r="BU4628">
        <f t="shared" si="288"/>
        <v>111047.311438808</v>
      </c>
      <c r="BV4628">
        <f t="shared" si="289"/>
        <v>174428.465912919</v>
      </c>
      <c r="BW4628" s="29">
        <v>4623</v>
      </c>
      <c r="BX4628">
        <f t="shared" si="290"/>
        <v>0</v>
      </c>
      <c r="BY4628">
        <f t="shared" si="291"/>
        <v>1</v>
      </c>
    </row>
    <row r="4629" spans="1:77">
      <c r="A4629" s="15">
        <v>4624</v>
      </c>
      <c r="BP4629" s="27">
        <v>0.790313140585221</v>
      </c>
      <c r="BQ4629" s="27">
        <v>12865.1976130359</v>
      </c>
      <c r="BR4629" s="27">
        <v>1.36068967299169</v>
      </c>
      <c r="BS4629" s="27">
        <v>34571.016831339</v>
      </c>
      <c r="BU4629">
        <f t="shared" si="288"/>
        <v>105681.773474747</v>
      </c>
      <c r="BV4629">
        <f t="shared" si="289"/>
        <v>169532.434117414</v>
      </c>
      <c r="BW4629" s="29">
        <v>4624</v>
      </c>
      <c r="BX4629">
        <f t="shared" si="290"/>
        <v>0</v>
      </c>
      <c r="BY4629">
        <f t="shared" si="291"/>
        <v>1</v>
      </c>
    </row>
    <row r="4630" spans="1:77">
      <c r="A4630" s="15">
        <v>4625</v>
      </c>
      <c r="BP4630" s="27">
        <v>0.836478189694192</v>
      </c>
      <c r="BQ4630" s="27">
        <v>13511.6334994448</v>
      </c>
      <c r="BR4630" s="27">
        <v>1.4419235114601</v>
      </c>
      <c r="BS4630" s="27">
        <v>36004.9522629833</v>
      </c>
      <c r="BU4630">
        <f t="shared" si="288"/>
        <v>111960.094954684</v>
      </c>
      <c r="BV4630">
        <f t="shared" si="289"/>
        <v>180283.574456031</v>
      </c>
      <c r="BW4630" s="29">
        <v>4625</v>
      </c>
      <c r="BX4630">
        <f t="shared" si="290"/>
        <v>0</v>
      </c>
      <c r="BY4630">
        <f t="shared" si="291"/>
        <v>1</v>
      </c>
    </row>
    <row r="4631" spans="1:77">
      <c r="A4631" s="15">
        <v>4626</v>
      </c>
      <c r="BP4631" s="27">
        <v>0.731063479222167</v>
      </c>
      <c r="BQ4631" s="27">
        <v>12370.7113507768</v>
      </c>
      <c r="BR4631" s="27">
        <v>1.22588142609379</v>
      </c>
      <c r="BS4631" s="27">
        <v>34930.3944667275</v>
      </c>
      <c r="BU4631">
        <f t="shared" si="288"/>
        <v>97288.8105325483</v>
      </c>
      <c r="BV4631">
        <f t="shared" si="289"/>
        <v>148951.819447341</v>
      </c>
      <c r="BW4631" s="29">
        <v>4626</v>
      </c>
      <c r="BX4631">
        <f t="shared" si="290"/>
        <v>0</v>
      </c>
      <c r="BY4631">
        <f t="shared" si="291"/>
        <v>1</v>
      </c>
    </row>
    <row r="4632" spans="1:77">
      <c r="A4632" s="15">
        <v>4627</v>
      </c>
      <c r="BP4632" s="27">
        <v>0.854947083303928</v>
      </c>
      <c r="BQ4632" s="27">
        <v>21164.067566943</v>
      </c>
      <c r="BR4632" s="27">
        <v>1.48541574050642</v>
      </c>
      <c r="BS4632" s="27">
        <v>55109.1705496342</v>
      </c>
      <c r="BU4632">
        <f t="shared" si="288"/>
        <v>107077.994928646</v>
      </c>
      <c r="BV4632">
        <f t="shared" si="289"/>
        <v>167703.190526329</v>
      </c>
      <c r="BW4632" s="29">
        <v>4627</v>
      </c>
      <c r="BX4632">
        <f t="shared" si="290"/>
        <v>0</v>
      </c>
      <c r="BY4632">
        <f t="shared" si="291"/>
        <v>1</v>
      </c>
    </row>
    <row r="4633" spans="1:77">
      <c r="A4633" s="15">
        <v>4628</v>
      </c>
      <c r="BP4633" s="27">
        <v>0.84109476761276</v>
      </c>
      <c r="BQ4633" s="27">
        <v>12184.6695093366</v>
      </c>
      <c r="BR4633" s="27">
        <v>1.46199707349793</v>
      </c>
      <c r="BS4633" s="27">
        <v>39873.7849127451</v>
      </c>
      <c r="BU4633">
        <f t="shared" si="288"/>
        <v>113979.545632577</v>
      </c>
      <c r="BV4633">
        <f t="shared" si="289"/>
        <v>179425.776111944</v>
      </c>
      <c r="BW4633" s="29">
        <v>4628</v>
      </c>
      <c r="BX4633">
        <f t="shared" si="290"/>
        <v>0</v>
      </c>
      <c r="BY4633">
        <f t="shared" si="291"/>
        <v>1</v>
      </c>
    </row>
    <row r="4634" spans="1:77">
      <c r="A4634" s="15">
        <v>4629</v>
      </c>
      <c r="BP4634" s="27">
        <v>0.81768522215878</v>
      </c>
      <c r="BQ4634" s="27">
        <v>15735.487672215</v>
      </c>
      <c r="BR4634" s="27">
        <v>1.40989341908071</v>
      </c>
      <c r="BS4634" s="27">
        <v>37611.4049882119</v>
      </c>
      <c r="BU4634">
        <f t="shared" si="288"/>
        <v>106917.295651602</v>
      </c>
      <c r="BV4634">
        <f t="shared" si="289"/>
        <v>173872.607873894</v>
      </c>
      <c r="BW4634" s="29">
        <v>4629</v>
      </c>
      <c r="BX4634">
        <f t="shared" si="290"/>
        <v>0</v>
      </c>
      <c r="BY4634">
        <f t="shared" si="291"/>
        <v>1</v>
      </c>
    </row>
    <row r="4635" spans="1:77">
      <c r="A4635" s="15">
        <v>4630</v>
      </c>
      <c r="BP4635" s="27">
        <v>0.772102477234939</v>
      </c>
      <c r="BQ4635" s="27">
        <v>15188.0347593938</v>
      </c>
      <c r="BR4635" s="27">
        <v>1.30222279952506</v>
      </c>
      <c r="BS4635" s="27">
        <v>39016.6048634221</v>
      </c>
      <c r="BU4635">
        <f t="shared" si="288"/>
        <v>100627.336825847</v>
      </c>
      <c r="BV4635">
        <f t="shared" si="289"/>
        <v>156316.815065337</v>
      </c>
      <c r="BW4635" s="29">
        <v>4630</v>
      </c>
      <c r="BX4635">
        <f t="shared" si="290"/>
        <v>0</v>
      </c>
      <c r="BY4635">
        <f t="shared" si="291"/>
        <v>1</v>
      </c>
    </row>
    <row r="4636" spans="1:77">
      <c r="A4636" s="15">
        <v>4631</v>
      </c>
      <c r="BP4636" s="27">
        <v>0.821801384456595</v>
      </c>
      <c r="BQ4636" s="27">
        <v>14337.137944305</v>
      </c>
      <c r="BR4636" s="27">
        <v>1.42247651136337</v>
      </c>
      <c r="BS4636" s="27">
        <v>37797.9848418396</v>
      </c>
      <c r="BU4636">
        <f t="shared" si="288"/>
        <v>108933.069724184</v>
      </c>
      <c r="BV4636">
        <f t="shared" si="289"/>
        <v>175573.491862666</v>
      </c>
      <c r="BW4636" s="29">
        <v>4631</v>
      </c>
      <c r="BX4636">
        <f t="shared" si="290"/>
        <v>0</v>
      </c>
      <c r="BY4636">
        <f t="shared" si="291"/>
        <v>1</v>
      </c>
    </row>
    <row r="4637" spans="1:77">
      <c r="A4637" s="15">
        <v>4632</v>
      </c>
      <c r="BP4637" s="27">
        <v>0.819710617410242</v>
      </c>
      <c r="BQ4637" s="27">
        <v>17608.7034994384</v>
      </c>
      <c r="BR4637" s="27">
        <v>1.42382797113519</v>
      </c>
      <c r="BS4637" s="27">
        <v>48097.5310745087</v>
      </c>
      <c r="BU4637">
        <f t="shared" si="288"/>
        <v>105347.889112098</v>
      </c>
      <c r="BV4637">
        <f t="shared" si="289"/>
        <v>165476.664595769</v>
      </c>
      <c r="BW4637" s="29">
        <v>4632</v>
      </c>
      <c r="BX4637">
        <f t="shared" si="290"/>
        <v>0</v>
      </c>
      <c r="BY4637">
        <f t="shared" si="291"/>
        <v>1</v>
      </c>
    </row>
    <row r="4638" spans="1:77">
      <c r="A4638" s="15">
        <v>4633</v>
      </c>
      <c r="BP4638" s="27">
        <v>0.841931471716727</v>
      </c>
      <c r="BQ4638" s="27">
        <v>17265.3956678997</v>
      </c>
      <c r="BR4638" s="27">
        <v>1.45476452375676</v>
      </c>
      <c r="BS4638" s="27">
        <v>43446.7212602664</v>
      </c>
      <c r="BU4638">
        <f t="shared" si="288"/>
        <v>109024.325089609</v>
      </c>
      <c r="BV4638">
        <f t="shared" si="289"/>
        <v>174767.957303248</v>
      </c>
      <c r="BW4638" s="29">
        <v>4633</v>
      </c>
      <c r="BX4638">
        <f t="shared" si="290"/>
        <v>0</v>
      </c>
      <c r="BY4638">
        <f t="shared" si="291"/>
        <v>1</v>
      </c>
    </row>
    <row r="4639" spans="1:77">
      <c r="A4639" s="15">
        <v>4634</v>
      </c>
      <c r="BP4639" s="27">
        <v>0.809809848243886</v>
      </c>
      <c r="BQ4639" s="27">
        <v>15112.9898777375</v>
      </c>
      <c r="BR4639" s="27">
        <v>1.40495049483059</v>
      </c>
      <c r="BS4639" s="27">
        <v>35356.1199608421</v>
      </c>
      <c r="BU4639">
        <f t="shared" si="288"/>
        <v>106358.487358846</v>
      </c>
      <c r="BV4639">
        <f t="shared" si="289"/>
        <v>175386.454263747</v>
      </c>
      <c r="BW4639" s="29">
        <v>4634</v>
      </c>
      <c r="BX4639">
        <f t="shared" si="290"/>
        <v>0</v>
      </c>
      <c r="BY4639">
        <f t="shared" si="291"/>
        <v>1</v>
      </c>
    </row>
    <row r="4640" spans="1:77">
      <c r="A4640" s="15">
        <v>4635</v>
      </c>
      <c r="BP4640" s="27">
        <v>0.797176915056362</v>
      </c>
      <c r="BQ4640" s="27">
        <v>13088.3066129152</v>
      </c>
      <c r="BR4640" s="27">
        <v>1.36250634083771</v>
      </c>
      <c r="BS4640" s="27">
        <v>37366.8164765077</v>
      </c>
      <c r="BU4640">
        <f t="shared" si="288"/>
        <v>106488.230645539</v>
      </c>
      <c r="BV4640">
        <f t="shared" si="289"/>
        <v>167009.134649148</v>
      </c>
      <c r="BW4640" s="29">
        <v>4635</v>
      </c>
      <c r="BX4640">
        <f t="shared" si="290"/>
        <v>0</v>
      </c>
      <c r="BY4640">
        <f t="shared" si="291"/>
        <v>1</v>
      </c>
    </row>
    <row r="4641" spans="1:77">
      <c r="A4641" s="15">
        <v>4636</v>
      </c>
      <c r="BP4641" s="27">
        <v>0.851596250058476</v>
      </c>
      <c r="BQ4641" s="27">
        <v>11794.4010398807</v>
      </c>
      <c r="BR4641" s="27">
        <v>1.48323805550927</v>
      </c>
      <c r="BS4641" s="27">
        <v>38791.069699649</v>
      </c>
      <c r="BU4641">
        <f t="shared" si="288"/>
        <v>115945.036468891</v>
      </c>
      <c r="BV4641">
        <f t="shared" si="289"/>
        <v>183694.638626742</v>
      </c>
      <c r="BW4641" s="29">
        <v>4636</v>
      </c>
      <c r="BX4641">
        <f t="shared" si="290"/>
        <v>0</v>
      </c>
      <c r="BY4641">
        <f t="shared" si="291"/>
        <v>1</v>
      </c>
    </row>
    <row r="4642" spans="1:77">
      <c r="A4642" s="15">
        <v>4637</v>
      </c>
      <c r="BP4642" s="27">
        <v>0.81174340846381</v>
      </c>
      <c r="BQ4642" s="27">
        <v>15305.0292874196</v>
      </c>
      <c r="BR4642" s="27">
        <v>1.4031737872195</v>
      </c>
      <c r="BS4642" s="27">
        <v>39980.5930898411</v>
      </c>
      <c r="BU4642">
        <f t="shared" si="288"/>
        <v>106456.481982152</v>
      </c>
      <c r="BV4642">
        <f t="shared" si="289"/>
        <v>170495.474993084</v>
      </c>
      <c r="BW4642" s="29">
        <v>4637</v>
      </c>
      <c r="BX4642">
        <f t="shared" si="290"/>
        <v>0</v>
      </c>
      <c r="BY4642">
        <f t="shared" si="291"/>
        <v>1</v>
      </c>
    </row>
    <row r="4643" spans="1:77">
      <c r="A4643" s="15">
        <v>4638</v>
      </c>
      <c r="BP4643" s="27">
        <v>0.744239552408407</v>
      </c>
      <c r="BQ4643" s="27">
        <v>16132.4604817007</v>
      </c>
      <c r="BR4643" s="27">
        <v>1.26347884305195</v>
      </c>
      <c r="BS4643" s="27">
        <v>40515.3111870106</v>
      </c>
      <c r="BU4643">
        <f t="shared" si="288"/>
        <v>95503.4723795603</v>
      </c>
      <c r="BV4643">
        <f t="shared" si="289"/>
        <v>149006.515270782</v>
      </c>
      <c r="BW4643" s="29">
        <v>4638</v>
      </c>
      <c r="BX4643">
        <f t="shared" si="290"/>
        <v>0</v>
      </c>
      <c r="BY4643">
        <f t="shared" si="291"/>
        <v>1</v>
      </c>
    </row>
    <row r="4644" spans="1:77">
      <c r="A4644" s="15">
        <v>4639</v>
      </c>
      <c r="BP4644" s="27">
        <v>0.76298771772505</v>
      </c>
      <c r="BQ4644" s="27">
        <v>15339.5032351778</v>
      </c>
      <c r="BR4644" s="27">
        <v>1.29609061295736</v>
      </c>
      <c r="BS4644" s="27">
        <v>40740.221524643</v>
      </c>
      <c r="BU4644">
        <f t="shared" si="288"/>
        <v>99108.6544235796</v>
      </c>
      <c r="BV4644">
        <f t="shared" si="289"/>
        <v>153673.370418962</v>
      </c>
      <c r="BW4644" s="29">
        <v>4639</v>
      </c>
      <c r="BX4644">
        <f t="shared" si="290"/>
        <v>0</v>
      </c>
      <c r="BY4644">
        <f t="shared" si="291"/>
        <v>1</v>
      </c>
    </row>
    <row r="4645" spans="1:77">
      <c r="A4645" s="15">
        <v>4640</v>
      </c>
      <c r="BP4645" s="27">
        <v>0.832515153610994</v>
      </c>
      <c r="BQ4645" s="27">
        <v>16416.7587930882</v>
      </c>
      <c r="BR4645" s="27">
        <v>1.4424714959089</v>
      </c>
      <c r="BS4645" s="27">
        <v>38618.3259274742</v>
      </c>
      <c r="BU4645">
        <f t="shared" si="288"/>
        <v>108460.514248561</v>
      </c>
      <c r="BV4645">
        <f t="shared" si="289"/>
        <v>177752.398458861</v>
      </c>
      <c r="BW4645" s="29">
        <v>4640</v>
      </c>
      <c r="BX4645">
        <f t="shared" si="290"/>
        <v>0</v>
      </c>
      <c r="BY4645">
        <f t="shared" si="291"/>
        <v>1</v>
      </c>
    </row>
    <row r="4646" spans="1:77">
      <c r="A4646" s="15">
        <v>4641</v>
      </c>
      <c r="BP4646" s="27">
        <v>0.794965582766226</v>
      </c>
      <c r="BQ4646" s="27">
        <v>11606.5772288576</v>
      </c>
      <c r="BR4646" s="27">
        <v>1.34085692230069</v>
      </c>
      <c r="BS4646" s="27">
        <v>32961.6390016601</v>
      </c>
      <c r="BU4646">
        <f t="shared" si="288"/>
        <v>107638.260186076</v>
      </c>
      <c r="BV4646">
        <f t="shared" si="289"/>
        <v>168166.899343444</v>
      </c>
      <c r="BW4646" s="29">
        <v>4641</v>
      </c>
      <c r="BX4646">
        <f t="shared" si="290"/>
        <v>0</v>
      </c>
      <c r="BY4646">
        <f t="shared" si="291"/>
        <v>1</v>
      </c>
    </row>
    <row r="4647" spans="1:77">
      <c r="A4647" s="15">
        <v>4642</v>
      </c>
      <c r="BP4647" s="27">
        <v>0.823171942728585</v>
      </c>
      <c r="BQ4647" s="27">
        <v>13991.4114039179</v>
      </c>
      <c r="BR4647" s="27">
        <v>1.4319296122024</v>
      </c>
      <c r="BS4647" s="27">
        <v>43390.1528357277</v>
      </c>
      <c r="BU4647">
        <f t="shared" si="288"/>
        <v>109484.38000537</v>
      </c>
      <c r="BV4647">
        <f t="shared" si="289"/>
        <v>171399.288994633</v>
      </c>
      <c r="BW4647" s="29">
        <v>4642</v>
      </c>
      <c r="BX4647">
        <f t="shared" si="290"/>
        <v>0</v>
      </c>
      <c r="BY4647">
        <f t="shared" si="291"/>
        <v>1</v>
      </c>
    </row>
    <row r="4648" spans="1:77">
      <c r="A4648" s="15">
        <v>4643</v>
      </c>
      <c r="BP4648" s="27">
        <v>0.804224474248061</v>
      </c>
      <c r="BQ4648" s="27">
        <v>11451.5146853797</v>
      </c>
      <c r="BR4648" s="27">
        <v>1.37441503938612</v>
      </c>
      <c r="BS4648" s="27">
        <v>33145.5487250996</v>
      </c>
      <c r="BU4648">
        <f t="shared" si="288"/>
        <v>109182.156451829</v>
      </c>
      <c r="BV4648">
        <f t="shared" si="289"/>
        <v>173016.707182819</v>
      </c>
      <c r="BW4648" s="29">
        <v>4643</v>
      </c>
      <c r="BX4648">
        <f t="shared" si="290"/>
        <v>0</v>
      </c>
      <c r="BY4648">
        <f t="shared" si="291"/>
        <v>1</v>
      </c>
    </row>
    <row r="4649" spans="1:77">
      <c r="A4649" s="15">
        <v>4644</v>
      </c>
      <c r="BP4649" s="27">
        <v>0.764414147817312</v>
      </c>
      <c r="BQ4649" s="27">
        <v>13005.7975107992</v>
      </c>
      <c r="BR4649" s="27">
        <v>1.28964167966416</v>
      </c>
      <c r="BS4649" s="27">
        <v>40273.7094457665</v>
      </c>
      <c r="BU4649">
        <f t="shared" si="288"/>
        <v>101656.324661798</v>
      </c>
      <c r="BV4649">
        <f t="shared" si="289"/>
        <v>153172.542503857</v>
      </c>
      <c r="BW4649" s="29">
        <v>4644</v>
      </c>
      <c r="BX4649">
        <f t="shared" si="290"/>
        <v>0</v>
      </c>
      <c r="BY4649">
        <f t="shared" si="291"/>
        <v>1</v>
      </c>
    </row>
    <row r="4650" spans="1:77">
      <c r="A4650" s="15">
        <v>4645</v>
      </c>
      <c r="BP4650" s="27">
        <v>0.774479523597524</v>
      </c>
      <c r="BQ4650" s="27">
        <v>14843.9143736214</v>
      </c>
      <c r="BR4650" s="27">
        <v>1.31585452207233</v>
      </c>
      <c r="BS4650" s="27">
        <v>39235.8220443973</v>
      </c>
      <c r="BU4650">
        <f t="shared" si="288"/>
        <v>101328.014166007</v>
      </c>
      <c r="BV4650">
        <f t="shared" si="289"/>
        <v>158142.356266452</v>
      </c>
      <c r="BW4650" s="29">
        <v>4645</v>
      </c>
      <c r="BX4650">
        <f t="shared" si="290"/>
        <v>0</v>
      </c>
      <c r="BY4650">
        <f t="shared" si="291"/>
        <v>1</v>
      </c>
    </row>
    <row r="4651" spans="1:77">
      <c r="A4651" s="15">
        <v>4646</v>
      </c>
      <c r="BP4651" s="27">
        <v>0.840533092560152</v>
      </c>
      <c r="BQ4651" s="27">
        <v>21850.9489661265</v>
      </c>
      <c r="BR4651" s="27">
        <v>1.46429487622634</v>
      </c>
      <c r="BS4651" s="27">
        <v>53203.0015203672</v>
      </c>
      <c r="BU4651">
        <f t="shared" si="288"/>
        <v>104229.014917896</v>
      </c>
      <c r="BV4651">
        <f t="shared" si="289"/>
        <v>166441.229913584</v>
      </c>
      <c r="BW4651" s="29">
        <v>4646</v>
      </c>
      <c r="BX4651">
        <f t="shared" si="290"/>
        <v>0</v>
      </c>
      <c r="BY4651">
        <f t="shared" si="291"/>
        <v>1</v>
      </c>
    </row>
    <row r="4652" spans="1:77">
      <c r="A4652" s="15">
        <v>4647</v>
      </c>
      <c r="BP4652" s="27">
        <v>0.833615532773143</v>
      </c>
      <c r="BQ4652" s="27">
        <v>14885.2130759525</v>
      </c>
      <c r="BR4652" s="27">
        <v>1.44067149583849</v>
      </c>
      <c r="BS4652" s="27">
        <v>40207.4008733989</v>
      </c>
      <c r="BU4652">
        <f t="shared" si="288"/>
        <v>110157.116840019</v>
      </c>
      <c r="BV4652">
        <f t="shared" si="289"/>
        <v>175893.323502375</v>
      </c>
      <c r="BW4652" s="29">
        <v>4647</v>
      </c>
      <c r="BX4652">
        <f t="shared" si="290"/>
        <v>0</v>
      </c>
      <c r="BY4652">
        <f t="shared" si="291"/>
        <v>1</v>
      </c>
    </row>
    <row r="4653" spans="1:77">
      <c r="A4653" s="15">
        <v>4648</v>
      </c>
      <c r="BP4653" s="27">
        <v>0.790982853810554</v>
      </c>
      <c r="BQ4653" s="27">
        <v>13352.0780138771</v>
      </c>
      <c r="BR4653" s="27">
        <v>1.33391750433399</v>
      </c>
      <c r="BS4653" s="27">
        <v>34510.1907589518</v>
      </c>
      <c r="BU4653">
        <f t="shared" si="288"/>
        <v>105295.350057706</v>
      </c>
      <c r="BV4653">
        <f t="shared" si="289"/>
        <v>165577.434891147</v>
      </c>
      <c r="BW4653" s="29">
        <v>4648</v>
      </c>
      <c r="BX4653">
        <f t="shared" si="290"/>
        <v>0</v>
      </c>
      <c r="BY4653">
        <f t="shared" si="291"/>
        <v>1</v>
      </c>
    </row>
    <row r="4654" spans="1:77">
      <c r="A4654" s="15">
        <v>4649</v>
      </c>
      <c r="BP4654" s="27">
        <v>0.857952813424388</v>
      </c>
      <c r="BQ4654" s="27">
        <v>11821.7205333673</v>
      </c>
      <c r="BR4654" s="27">
        <v>1.51040222394027</v>
      </c>
      <c r="BS4654" s="27">
        <v>33192.1536598622</v>
      </c>
      <c r="BU4654">
        <f t="shared" si="288"/>
        <v>116871.201480291</v>
      </c>
      <c r="BV4654">
        <f t="shared" si="289"/>
        <v>193368.179931178</v>
      </c>
      <c r="BW4654" s="29">
        <v>4649</v>
      </c>
      <c r="BX4654">
        <f t="shared" si="290"/>
        <v>0</v>
      </c>
      <c r="BY4654">
        <f t="shared" si="291"/>
        <v>1</v>
      </c>
    </row>
    <row r="4655" spans="1:77">
      <c r="A4655" s="15">
        <v>4650</v>
      </c>
      <c r="BP4655" s="27">
        <v>0.762957880307513</v>
      </c>
      <c r="BQ4655" s="27">
        <v>15124.6341755149</v>
      </c>
      <c r="BR4655" s="27">
        <v>1.29516661163213</v>
      </c>
      <c r="BS4655" s="27">
        <v>43336.7464190686</v>
      </c>
      <c r="BU4655">
        <f t="shared" si="288"/>
        <v>99319.0478706121</v>
      </c>
      <c r="BV4655">
        <f t="shared" si="289"/>
        <v>150938.245325751</v>
      </c>
      <c r="BW4655" s="29">
        <v>4650</v>
      </c>
      <c r="BX4655">
        <f t="shared" si="290"/>
        <v>0</v>
      </c>
      <c r="BY4655">
        <f t="shared" si="291"/>
        <v>1</v>
      </c>
    </row>
    <row r="4656" spans="1:77">
      <c r="A4656" s="15">
        <v>4651</v>
      </c>
      <c r="BP4656" s="27">
        <v>0.783507077845142</v>
      </c>
      <c r="BQ4656" s="27">
        <v>17528.994148301</v>
      </c>
      <c r="BR4656" s="27">
        <v>1.34237340974317</v>
      </c>
      <c r="BS4656" s="27">
        <v>41766.6000376413</v>
      </c>
      <c r="BU4656">
        <f t="shared" si="288"/>
        <v>99997.0675284704</v>
      </c>
      <c r="BV4656">
        <f t="shared" si="289"/>
        <v>159589.411423835</v>
      </c>
      <c r="BW4656" s="29">
        <v>4651</v>
      </c>
      <c r="BX4656">
        <f t="shared" si="290"/>
        <v>0</v>
      </c>
      <c r="BY4656">
        <f t="shared" si="291"/>
        <v>1</v>
      </c>
    </row>
    <row r="4657" spans="1:77">
      <c r="A4657" s="15">
        <v>4652</v>
      </c>
      <c r="BP4657" s="27">
        <v>0.821560040311148</v>
      </c>
      <c r="BQ4657" s="27">
        <v>14737.4673059264</v>
      </c>
      <c r="BR4657" s="27">
        <v>1.41918106210465</v>
      </c>
      <c r="BS4657" s="27">
        <v>37369.7697289963</v>
      </c>
      <c r="BU4657">
        <f t="shared" si="288"/>
        <v>108496.538740746</v>
      </c>
      <c r="BV4657">
        <f t="shared" si="289"/>
        <v>175507.389586701</v>
      </c>
      <c r="BW4657" s="29">
        <v>4652</v>
      </c>
      <c r="BX4657">
        <f t="shared" si="290"/>
        <v>0</v>
      </c>
      <c r="BY4657">
        <f t="shared" si="291"/>
        <v>1</v>
      </c>
    </row>
    <row r="4658" spans="1:77">
      <c r="A4658" s="15">
        <v>4653</v>
      </c>
      <c r="BP4658" s="27">
        <v>0.827540378459525</v>
      </c>
      <c r="BQ4658" s="27">
        <v>13959.2841895093</v>
      </c>
      <c r="BR4658" s="27">
        <v>1.43942230160138</v>
      </c>
      <c r="BS4658" s="27">
        <v>37385.1940267568</v>
      </c>
      <c r="BU4658">
        <f t="shared" si="288"/>
        <v>110171.772579419</v>
      </c>
      <c r="BV4658">
        <f t="shared" si="289"/>
        <v>178528.15121345</v>
      </c>
      <c r="BW4658" s="29">
        <v>4653</v>
      </c>
      <c r="BX4658">
        <f t="shared" si="290"/>
        <v>0</v>
      </c>
      <c r="BY4658">
        <f t="shared" si="291"/>
        <v>1</v>
      </c>
    </row>
    <row r="4659" spans="1:77">
      <c r="A4659" s="15">
        <v>4654</v>
      </c>
      <c r="BP4659" s="27">
        <v>0.842639235634226</v>
      </c>
      <c r="BQ4659" s="27">
        <v>15280.8298925038</v>
      </c>
      <c r="BR4659" s="27">
        <v>1.46018262651507</v>
      </c>
      <c r="BS4659" s="27">
        <v>37217.2120432007</v>
      </c>
      <c r="BU4659">
        <f t="shared" si="288"/>
        <v>111115.05545263</v>
      </c>
      <c r="BV4659">
        <f t="shared" si="289"/>
        <v>181810.18193406</v>
      </c>
      <c r="BW4659" s="29">
        <v>4654</v>
      </c>
      <c r="BX4659">
        <f t="shared" si="290"/>
        <v>0</v>
      </c>
      <c r="BY4659">
        <f t="shared" si="291"/>
        <v>1</v>
      </c>
    </row>
    <row r="4660" spans="1:77">
      <c r="A4660" s="15">
        <v>4655</v>
      </c>
      <c r="BP4660" s="27">
        <v>0.796535887614731</v>
      </c>
      <c r="BQ4660" s="27">
        <v>21196.3312343359</v>
      </c>
      <c r="BR4660" s="27">
        <v>1.38416160148799</v>
      </c>
      <c r="BS4660" s="27">
        <v>48990.6638515258</v>
      </c>
      <c r="BU4660">
        <f t="shared" si="288"/>
        <v>98284.0519078737</v>
      </c>
      <c r="BV4660">
        <f t="shared" si="289"/>
        <v>158633.576371673</v>
      </c>
      <c r="BW4660" s="29">
        <v>4655</v>
      </c>
      <c r="BX4660">
        <f t="shared" si="290"/>
        <v>0</v>
      </c>
      <c r="BY4660">
        <f t="shared" si="291"/>
        <v>1</v>
      </c>
    </row>
    <row r="4661" spans="1:77">
      <c r="A4661" s="15">
        <v>4656</v>
      </c>
      <c r="BP4661" s="27">
        <v>0.843021654720336</v>
      </c>
      <c r="BQ4661" s="27">
        <v>13929.9153791555</v>
      </c>
      <c r="BR4661" s="27">
        <v>1.4544951560545</v>
      </c>
      <c r="BS4661" s="27">
        <v>37397.98832005</v>
      </c>
      <c r="BU4661">
        <f t="shared" si="288"/>
        <v>112523.332828895</v>
      </c>
      <c r="BV4661">
        <f t="shared" si="289"/>
        <v>180776.285088126</v>
      </c>
      <c r="BW4661" s="29">
        <v>4656</v>
      </c>
      <c r="BX4661">
        <f t="shared" si="290"/>
        <v>0</v>
      </c>
      <c r="BY4661">
        <f t="shared" si="291"/>
        <v>1</v>
      </c>
    </row>
    <row r="4662" spans="1:77">
      <c r="A4662" s="15">
        <v>4657</v>
      </c>
      <c r="BP4662" s="27">
        <v>0.800291809707399</v>
      </c>
      <c r="BQ4662" s="27">
        <v>13575.4345647214</v>
      </c>
      <c r="BR4662" s="27">
        <v>1.34745318223757</v>
      </c>
      <c r="BS4662" s="27">
        <v>37142.6344809151</v>
      </c>
      <c r="BU4662">
        <f t="shared" si="288"/>
        <v>106468.336891388</v>
      </c>
      <c r="BV4662">
        <f t="shared" si="289"/>
        <v>164975.34285472</v>
      </c>
      <c r="BW4662" s="29">
        <v>4657</v>
      </c>
      <c r="BX4662">
        <f t="shared" si="290"/>
        <v>0</v>
      </c>
      <c r="BY4662">
        <f t="shared" si="291"/>
        <v>1</v>
      </c>
    </row>
    <row r="4663" spans="1:77">
      <c r="A4663" s="15">
        <v>4658</v>
      </c>
      <c r="BP4663" s="27">
        <v>0.828221211579955</v>
      </c>
      <c r="BQ4663" s="27">
        <v>11319.5184553712</v>
      </c>
      <c r="BR4663" s="27">
        <v>1.43500680053339</v>
      </c>
      <c r="BS4663" s="27">
        <v>32785.9986428382</v>
      </c>
      <c r="BU4663">
        <f t="shared" si="288"/>
        <v>112913.663281622</v>
      </c>
      <c r="BV4663">
        <f t="shared" si="289"/>
        <v>182465.02143717</v>
      </c>
      <c r="BW4663" s="29">
        <v>4658</v>
      </c>
      <c r="BX4663">
        <f t="shared" si="290"/>
        <v>0</v>
      </c>
      <c r="BY4663">
        <f t="shared" si="291"/>
        <v>1</v>
      </c>
    </row>
    <row r="4664" spans="1:77">
      <c r="A4664" s="15">
        <v>4659</v>
      </c>
      <c r="BP4664" s="27">
        <v>0.815451663447608</v>
      </c>
      <c r="BQ4664" s="27">
        <v>17486.6063403019</v>
      </c>
      <c r="BR4664" s="27">
        <v>1.4103918973099</v>
      </c>
      <c r="BS4664" s="27">
        <v>50258.8223660512</v>
      </c>
      <c r="BU4664">
        <f t="shared" si="288"/>
        <v>104831.143176839</v>
      </c>
      <c r="BV4664">
        <f t="shared" si="289"/>
        <v>161299.962230434</v>
      </c>
      <c r="BW4664" s="29">
        <v>4659</v>
      </c>
      <c r="BX4664">
        <f t="shared" si="290"/>
        <v>0</v>
      </c>
      <c r="BY4664">
        <f t="shared" si="291"/>
        <v>1</v>
      </c>
    </row>
    <row r="4665" spans="1:77">
      <c r="A4665" s="15">
        <v>4660</v>
      </c>
      <c r="BP4665" s="27">
        <v>0.70718741313154</v>
      </c>
      <c r="BQ4665" s="27">
        <v>11941.0468276136</v>
      </c>
      <c r="BR4665" s="27">
        <v>1.1964381940221</v>
      </c>
      <c r="BS4665" s="27">
        <v>33979.6267658243</v>
      </c>
      <c r="BU4665">
        <f t="shared" si="288"/>
        <v>94137.0651421173</v>
      </c>
      <c r="BV4665">
        <f t="shared" si="289"/>
        <v>145486.102337491</v>
      </c>
      <c r="BW4665" s="29">
        <v>4660</v>
      </c>
      <c r="BX4665">
        <f t="shared" si="290"/>
        <v>0</v>
      </c>
      <c r="BY4665">
        <f t="shared" si="291"/>
        <v>1</v>
      </c>
    </row>
    <row r="4666" spans="1:77">
      <c r="A4666" s="15">
        <v>4661</v>
      </c>
      <c r="BP4666" s="27">
        <v>0.823031628080221</v>
      </c>
      <c r="BQ4666" s="27">
        <v>15006.2327723352</v>
      </c>
      <c r="BR4666" s="27">
        <v>1.41277579528204</v>
      </c>
      <c r="BS4666" s="27">
        <v>38545.8263154123</v>
      </c>
      <c r="BU4666">
        <f t="shared" si="288"/>
        <v>108448.511439698</v>
      </c>
      <c r="BV4666">
        <f t="shared" si="289"/>
        <v>173370.542976894</v>
      </c>
      <c r="BW4666" s="29">
        <v>4661</v>
      </c>
      <c r="BX4666">
        <f t="shared" si="290"/>
        <v>0</v>
      </c>
      <c r="BY4666">
        <f t="shared" si="291"/>
        <v>1</v>
      </c>
    </row>
    <row r="4667" spans="1:77">
      <c r="A4667" s="15">
        <v>4662</v>
      </c>
      <c r="BP4667" s="27">
        <v>0.846453040394465</v>
      </c>
      <c r="BQ4667" s="27">
        <v>15048.1409261045</v>
      </c>
      <c r="BR4667" s="27">
        <v>1.42683126899386</v>
      </c>
      <c r="BS4667" s="27">
        <v>40094.3021110313</v>
      </c>
      <c r="BU4667">
        <f t="shared" si="288"/>
        <v>111919.815133065</v>
      </c>
      <c r="BV4667">
        <f t="shared" si="289"/>
        <v>173930.388238047</v>
      </c>
      <c r="BW4667" s="29">
        <v>4662</v>
      </c>
      <c r="BX4667">
        <f t="shared" si="290"/>
        <v>0</v>
      </c>
      <c r="BY4667">
        <f t="shared" si="291"/>
        <v>1</v>
      </c>
    </row>
    <row r="4668" spans="1:77">
      <c r="A4668" s="15">
        <v>4663</v>
      </c>
      <c r="BP4668" s="27">
        <v>0.806443801032527</v>
      </c>
      <c r="BQ4668" s="27">
        <v>11681.1206394421</v>
      </c>
      <c r="BR4668" s="27">
        <v>1.32892347323864</v>
      </c>
      <c r="BS4668" s="27">
        <v>33745.1076097851</v>
      </c>
      <c r="BU4668">
        <f t="shared" si="288"/>
        <v>109285.449515437</v>
      </c>
      <c r="BV4668">
        <f t="shared" si="289"/>
        <v>165593.41337601</v>
      </c>
      <c r="BW4668" s="29">
        <v>4663</v>
      </c>
      <c r="BX4668">
        <f t="shared" si="290"/>
        <v>0</v>
      </c>
      <c r="BY4668">
        <f t="shared" si="291"/>
        <v>1</v>
      </c>
    </row>
    <row r="4669" spans="1:77">
      <c r="A4669" s="15">
        <v>4664</v>
      </c>
      <c r="BP4669" s="27">
        <v>0.802167608310804</v>
      </c>
      <c r="BQ4669" s="27">
        <v>17473.3910870167</v>
      </c>
      <c r="BR4669" s="27">
        <v>1.39063084420312</v>
      </c>
      <c r="BS4669" s="27">
        <v>41613.8354565284</v>
      </c>
      <c r="BU4669">
        <f t="shared" si="288"/>
        <v>102851.750159604</v>
      </c>
      <c r="BV4669">
        <f t="shared" si="289"/>
        <v>166980.791173939</v>
      </c>
      <c r="BW4669" s="29">
        <v>4664</v>
      </c>
      <c r="BX4669">
        <f t="shared" si="290"/>
        <v>0</v>
      </c>
      <c r="BY4669">
        <f t="shared" si="291"/>
        <v>1</v>
      </c>
    </row>
    <row r="4670" spans="1:77">
      <c r="A4670" s="15">
        <v>4665</v>
      </c>
      <c r="BP4670" s="27">
        <v>0.803248835560503</v>
      </c>
      <c r="BQ4670" s="27">
        <v>17595.2705471083</v>
      </c>
      <c r="BR4670" s="27">
        <v>1.3545584512463</v>
      </c>
      <c r="BS4670" s="27">
        <v>41403.2182582223</v>
      </c>
      <c r="BU4670">
        <f t="shared" si="288"/>
        <v>102892.054786967</v>
      </c>
      <c r="BV4670">
        <f t="shared" si="289"/>
        <v>161780.549428722</v>
      </c>
      <c r="BW4670" s="29">
        <v>4665</v>
      </c>
      <c r="BX4670">
        <f t="shared" si="290"/>
        <v>0</v>
      </c>
      <c r="BY4670">
        <f t="shared" si="291"/>
        <v>1</v>
      </c>
    </row>
    <row r="4671" spans="1:77">
      <c r="A4671" s="15">
        <v>4666</v>
      </c>
      <c r="BP4671" s="27">
        <v>0.797213891003444</v>
      </c>
      <c r="BQ4671" s="27">
        <v>17159.4120331041</v>
      </c>
      <c r="BR4671" s="27">
        <v>1.37247434212979</v>
      </c>
      <c r="BS4671" s="27">
        <v>40103.5930332465</v>
      </c>
      <c r="BU4671">
        <f t="shared" si="288"/>
        <v>102422.671617413</v>
      </c>
      <c r="BV4671">
        <f t="shared" si="289"/>
        <v>165767.558286222</v>
      </c>
      <c r="BW4671" s="29">
        <v>4666</v>
      </c>
      <c r="BX4671">
        <f t="shared" si="290"/>
        <v>0</v>
      </c>
      <c r="BY4671">
        <f t="shared" si="291"/>
        <v>1</v>
      </c>
    </row>
    <row r="4672" spans="1:77">
      <c r="A4672" s="15">
        <v>4667</v>
      </c>
      <c r="BP4672" s="27">
        <v>0.844167544465094</v>
      </c>
      <c r="BQ4672" s="27">
        <v>13410.0094350445</v>
      </c>
      <c r="BR4672" s="27">
        <v>1.46025829033536</v>
      </c>
      <c r="BS4672" s="27">
        <v>41549.966802235</v>
      </c>
      <c r="BU4672">
        <f t="shared" si="288"/>
        <v>113215.12223472</v>
      </c>
      <c r="BV4672">
        <f t="shared" si="289"/>
        <v>177488.776748069</v>
      </c>
      <c r="BW4672" s="29">
        <v>4667</v>
      </c>
      <c r="BX4672">
        <f t="shared" si="290"/>
        <v>0</v>
      </c>
      <c r="BY4672">
        <f t="shared" si="291"/>
        <v>1</v>
      </c>
    </row>
    <row r="4673" spans="1:77">
      <c r="A4673" s="15">
        <v>4668</v>
      </c>
      <c r="BP4673" s="27">
        <v>0.808326720145003</v>
      </c>
      <c r="BQ4673" s="27">
        <v>13959.1140806601</v>
      </c>
      <c r="BR4673" s="27">
        <v>1.36345996420906</v>
      </c>
      <c r="BS4673" s="27">
        <v>44785.6981023134</v>
      </c>
      <c r="BU4673">
        <f t="shared" si="288"/>
        <v>107289.89394109</v>
      </c>
      <c r="BV4673">
        <f t="shared" si="289"/>
        <v>159733.296529045</v>
      </c>
      <c r="BW4673" s="29">
        <v>4668</v>
      </c>
      <c r="BX4673">
        <f t="shared" si="290"/>
        <v>0</v>
      </c>
      <c r="BY4673">
        <f t="shared" si="291"/>
        <v>1</v>
      </c>
    </row>
    <row r="4674" spans="1:77">
      <c r="A4674" s="15">
        <v>4669</v>
      </c>
      <c r="BP4674" s="27">
        <v>0.776862950657632</v>
      </c>
      <c r="BQ4674" s="27">
        <v>15719.3631534986</v>
      </c>
      <c r="BR4674" s="27">
        <v>1.35579944509698</v>
      </c>
      <c r="BS4674" s="27">
        <v>49395.011503276</v>
      </c>
      <c r="BU4674">
        <f t="shared" si="288"/>
        <v>100810.079445146</v>
      </c>
      <c r="BV4674">
        <f t="shared" si="289"/>
        <v>153974.905261271</v>
      </c>
      <c r="BW4674" s="29">
        <v>4669</v>
      </c>
      <c r="BX4674">
        <f t="shared" si="290"/>
        <v>0</v>
      </c>
      <c r="BY4674">
        <f t="shared" si="291"/>
        <v>1</v>
      </c>
    </row>
    <row r="4675" spans="1:77">
      <c r="A4675" s="15">
        <v>4670</v>
      </c>
      <c r="BP4675" s="27">
        <v>0.809320054213125</v>
      </c>
      <c r="BQ4675" s="27">
        <v>14937.346881475</v>
      </c>
      <c r="BR4675" s="27">
        <v>1.38983470973223</v>
      </c>
      <c r="BS4675" s="27">
        <v>41837.0431965418</v>
      </c>
      <c r="BU4675">
        <f t="shared" si="288"/>
        <v>106460.661250494</v>
      </c>
      <c r="BV4675">
        <f t="shared" si="289"/>
        <v>166638.163263293</v>
      </c>
      <c r="BW4675" s="29">
        <v>4670</v>
      </c>
      <c r="BX4675">
        <f t="shared" si="290"/>
        <v>0</v>
      </c>
      <c r="BY4675">
        <f t="shared" si="291"/>
        <v>1</v>
      </c>
    </row>
    <row r="4676" spans="1:77">
      <c r="A4676" s="15">
        <v>4671</v>
      </c>
      <c r="BP4676" s="27">
        <v>0.789453993745255</v>
      </c>
      <c r="BQ4676" s="27">
        <v>16799.3315924029</v>
      </c>
      <c r="BR4676" s="27">
        <v>1.33064870559444</v>
      </c>
      <c r="BS4676" s="27">
        <v>45318.0491273466</v>
      </c>
      <c r="BU4676">
        <f t="shared" si="288"/>
        <v>101618.767469385</v>
      </c>
      <c r="BV4676">
        <f t="shared" si="289"/>
        <v>154279.25671182</v>
      </c>
      <c r="BW4676" s="29">
        <v>4671</v>
      </c>
      <c r="BX4676">
        <f t="shared" si="290"/>
        <v>0</v>
      </c>
      <c r="BY4676">
        <f t="shared" si="291"/>
        <v>1</v>
      </c>
    </row>
    <row r="4677" spans="1:77">
      <c r="A4677" s="15">
        <v>4672</v>
      </c>
      <c r="BP4677" s="27">
        <v>0.849877303105856</v>
      </c>
      <c r="BQ4677" s="27">
        <v>21603.9988292876</v>
      </c>
      <c r="BR4677" s="27">
        <v>1.46529582064026</v>
      </c>
      <c r="BS4677" s="27">
        <v>49142.7534978847</v>
      </c>
      <c r="BU4677">
        <f t="shared" si="288"/>
        <v>105877.596636591</v>
      </c>
      <c r="BV4677">
        <f t="shared" si="289"/>
        <v>170651.619598155</v>
      </c>
      <c r="BW4677" s="29">
        <v>4672</v>
      </c>
      <c r="BX4677">
        <f t="shared" si="290"/>
        <v>0</v>
      </c>
      <c r="BY4677">
        <f t="shared" si="291"/>
        <v>1</v>
      </c>
    </row>
    <row r="4678" spans="1:77">
      <c r="A4678" s="15">
        <v>4673</v>
      </c>
      <c r="BP4678" s="27">
        <v>0.846719022889138</v>
      </c>
      <c r="BQ4678" s="27">
        <v>17063.0997451766</v>
      </c>
      <c r="BR4678" s="27">
        <v>1.47911517210824</v>
      </c>
      <c r="BS4678" s="27">
        <v>42220.9128963689</v>
      </c>
      <c r="BU4678">
        <f t="shared" si="288"/>
        <v>109944.753688194</v>
      </c>
      <c r="BV4678">
        <f t="shared" si="289"/>
        <v>179646.362919867</v>
      </c>
      <c r="BW4678" s="29">
        <v>4673</v>
      </c>
      <c r="BX4678">
        <f t="shared" si="290"/>
        <v>0</v>
      </c>
      <c r="BY4678">
        <f t="shared" si="291"/>
        <v>1</v>
      </c>
    </row>
    <row r="4679" spans="1:77">
      <c r="A4679" s="15">
        <v>4674</v>
      </c>
      <c r="BP4679" s="27">
        <v>0.783835359989233</v>
      </c>
      <c r="BQ4679" s="27">
        <v>12200.9700590594</v>
      </c>
      <c r="BR4679" s="27">
        <v>1.33554205850301</v>
      </c>
      <c r="BS4679" s="27">
        <v>38710.8001277143</v>
      </c>
      <c r="BU4679">
        <f t="shared" ref="BU4679:BU4742" si="292">BP4679*$BV$1-BQ4679</f>
        <v>105374.333939326</v>
      </c>
      <c r="BV4679">
        <f t="shared" ref="BV4679:BV4742" si="293">BR4679*$BV$1-BS4679</f>
        <v>161620.508647737</v>
      </c>
      <c r="BW4679" s="29">
        <v>4674</v>
      </c>
      <c r="BX4679">
        <f t="shared" ref="BX4679:BX4742" si="294">IF(BU4679=MAX($BU4679:$BV4679),1,0)</f>
        <v>0</v>
      </c>
      <c r="BY4679">
        <f t="shared" ref="BY4679:BY4742" si="295">IF(BV4679=MAX($BU4679:$BV4679),1,0)</f>
        <v>1</v>
      </c>
    </row>
    <row r="4680" spans="1:77">
      <c r="A4680" s="15">
        <v>4675</v>
      </c>
      <c r="BP4680" s="27">
        <v>0.847286530069536</v>
      </c>
      <c r="BQ4680" s="27">
        <v>13851.9377222306</v>
      </c>
      <c r="BR4680" s="27">
        <v>1.4785614426524</v>
      </c>
      <c r="BS4680" s="27">
        <v>38391.437541691</v>
      </c>
      <c r="BU4680">
        <f t="shared" si="292"/>
        <v>113241.0417882</v>
      </c>
      <c r="BV4680">
        <f t="shared" si="293"/>
        <v>183392.77885617</v>
      </c>
      <c r="BW4680" s="29">
        <v>4675</v>
      </c>
      <c r="BX4680">
        <f t="shared" si="294"/>
        <v>0</v>
      </c>
      <c r="BY4680">
        <f t="shared" si="295"/>
        <v>1</v>
      </c>
    </row>
    <row r="4681" spans="1:77">
      <c r="A4681" s="15">
        <v>4676</v>
      </c>
      <c r="BP4681" s="27">
        <v>0.783420981467995</v>
      </c>
      <c r="BQ4681" s="27">
        <v>18286.0200494674</v>
      </c>
      <c r="BR4681" s="27">
        <v>1.33842782040079</v>
      </c>
      <c r="BS4681" s="27">
        <v>41786.2474777628</v>
      </c>
      <c r="BU4681">
        <f t="shared" si="292"/>
        <v>99227.1271707318</v>
      </c>
      <c r="BV4681">
        <f t="shared" si="293"/>
        <v>158977.925582356</v>
      </c>
      <c r="BW4681" s="29">
        <v>4676</v>
      </c>
      <c r="BX4681">
        <f t="shared" si="294"/>
        <v>0</v>
      </c>
      <c r="BY4681">
        <f t="shared" si="295"/>
        <v>1</v>
      </c>
    </row>
    <row r="4682" spans="1:77">
      <c r="A4682" s="15">
        <v>4677</v>
      </c>
      <c r="BP4682" s="27">
        <v>0.815317035884295</v>
      </c>
      <c r="BQ4682" s="27">
        <v>16635.8781510434</v>
      </c>
      <c r="BR4682" s="27">
        <v>1.41986109253971</v>
      </c>
      <c r="BS4682" s="27">
        <v>38713.6681088203</v>
      </c>
      <c r="BU4682">
        <f t="shared" si="292"/>
        <v>105661.677231601</v>
      </c>
      <c r="BV4682">
        <f t="shared" si="293"/>
        <v>174265.495772137</v>
      </c>
      <c r="BW4682" s="29">
        <v>4677</v>
      </c>
      <c r="BX4682">
        <f t="shared" si="294"/>
        <v>0</v>
      </c>
      <c r="BY4682">
        <f t="shared" si="295"/>
        <v>1</v>
      </c>
    </row>
    <row r="4683" spans="1:77">
      <c r="A4683" s="15">
        <v>4678</v>
      </c>
      <c r="BP4683" s="27">
        <v>0.827910565709254</v>
      </c>
      <c r="BQ4683" s="27">
        <v>12512.3320794071</v>
      </c>
      <c r="BR4683" s="27">
        <v>1.43264574794058</v>
      </c>
      <c r="BS4683" s="27">
        <v>41275.3887279711</v>
      </c>
      <c r="BU4683">
        <f t="shared" si="292"/>
        <v>111674.252776981</v>
      </c>
      <c r="BV4683">
        <f t="shared" si="293"/>
        <v>173621.473463117</v>
      </c>
      <c r="BW4683" s="29">
        <v>4678</v>
      </c>
      <c r="BX4683">
        <f t="shared" si="294"/>
        <v>0</v>
      </c>
      <c r="BY4683">
        <f t="shared" si="295"/>
        <v>1</v>
      </c>
    </row>
    <row r="4684" spans="1:77">
      <c r="A4684" s="15">
        <v>4679</v>
      </c>
      <c r="BP4684" s="27">
        <v>0.865916801377352</v>
      </c>
      <c r="BQ4684" s="27">
        <v>13423.7737472319</v>
      </c>
      <c r="BR4684" s="27">
        <v>1.47941423841513</v>
      </c>
      <c r="BS4684" s="27">
        <v>34421.2666501817</v>
      </c>
      <c r="BU4684">
        <f t="shared" si="292"/>
        <v>116463.746459371</v>
      </c>
      <c r="BV4684">
        <f t="shared" si="293"/>
        <v>187490.869112088</v>
      </c>
      <c r="BW4684" s="29">
        <v>4679</v>
      </c>
      <c r="BX4684">
        <f t="shared" si="294"/>
        <v>0</v>
      </c>
      <c r="BY4684">
        <f t="shared" si="295"/>
        <v>1</v>
      </c>
    </row>
    <row r="4685" spans="1:77">
      <c r="A4685" s="15">
        <v>4680</v>
      </c>
      <c r="BP4685" s="27">
        <v>0.794320559566489</v>
      </c>
      <c r="BQ4685" s="27">
        <v>14467.9620904403</v>
      </c>
      <c r="BR4685" s="27">
        <v>1.35350569005754</v>
      </c>
      <c r="BS4685" s="27">
        <v>36393.6949940497</v>
      </c>
      <c r="BU4685">
        <f t="shared" si="292"/>
        <v>104680.121844533</v>
      </c>
      <c r="BV4685">
        <f t="shared" si="293"/>
        <v>166632.158514581</v>
      </c>
      <c r="BW4685" s="29">
        <v>4680</v>
      </c>
      <c r="BX4685">
        <f t="shared" si="294"/>
        <v>0</v>
      </c>
      <c r="BY4685">
        <f t="shared" si="295"/>
        <v>1</v>
      </c>
    </row>
    <row r="4686" spans="1:77">
      <c r="A4686" s="15">
        <v>4681</v>
      </c>
      <c r="BP4686" s="27">
        <v>0.809456516496448</v>
      </c>
      <c r="BQ4686" s="27">
        <v>15182.2314279535</v>
      </c>
      <c r="BR4686" s="27">
        <v>1.41331280902216</v>
      </c>
      <c r="BS4686" s="27">
        <v>38506.14631898</v>
      </c>
      <c r="BU4686">
        <f t="shared" si="292"/>
        <v>106236.246046514</v>
      </c>
      <c r="BV4686">
        <f t="shared" si="293"/>
        <v>173490.775034345</v>
      </c>
      <c r="BW4686" s="29">
        <v>4681</v>
      </c>
      <c r="BX4686">
        <f t="shared" si="294"/>
        <v>0</v>
      </c>
      <c r="BY4686">
        <f t="shared" si="295"/>
        <v>1</v>
      </c>
    </row>
    <row r="4687" spans="1:77">
      <c r="A4687" s="15">
        <v>4682</v>
      </c>
      <c r="BP4687" s="27">
        <v>0.824504534006699</v>
      </c>
      <c r="BQ4687" s="27">
        <v>10433.9688190652</v>
      </c>
      <c r="BR4687" s="27">
        <v>1.41096191720329</v>
      </c>
      <c r="BS4687" s="27">
        <v>33023.6712364612</v>
      </c>
      <c r="BU4687">
        <f t="shared" si="292"/>
        <v>113241.71128194</v>
      </c>
      <c r="BV4687">
        <f t="shared" si="293"/>
        <v>178620.616344032</v>
      </c>
      <c r="BW4687" s="29">
        <v>4682</v>
      </c>
      <c r="BX4687">
        <f t="shared" si="294"/>
        <v>0</v>
      </c>
      <c r="BY4687">
        <f t="shared" si="295"/>
        <v>1</v>
      </c>
    </row>
    <row r="4688" spans="1:77">
      <c r="A4688" s="15">
        <v>4683</v>
      </c>
      <c r="BP4688" s="27">
        <v>0.758640446841191</v>
      </c>
      <c r="BQ4688" s="27">
        <v>10664.7399921917</v>
      </c>
      <c r="BR4688" s="27">
        <v>1.30029246652993</v>
      </c>
      <c r="BS4688" s="27">
        <v>32193.5898238439</v>
      </c>
      <c r="BU4688">
        <f t="shared" si="292"/>
        <v>103131.327033987</v>
      </c>
      <c r="BV4688">
        <f t="shared" si="293"/>
        <v>162850.280155646</v>
      </c>
      <c r="BW4688" s="29">
        <v>4683</v>
      </c>
      <c r="BX4688">
        <f t="shared" si="294"/>
        <v>0</v>
      </c>
      <c r="BY4688">
        <f t="shared" si="295"/>
        <v>1</v>
      </c>
    </row>
    <row r="4689" spans="1:77">
      <c r="A4689" s="15">
        <v>4684</v>
      </c>
      <c r="BP4689" s="27">
        <v>0.827316436162796</v>
      </c>
      <c r="BQ4689" s="27">
        <v>11823.8982904391</v>
      </c>
      <c r="BR4689" s="27">
        <v>1.43979990878204</v>
      </c>
      <c r="BS4689" s="27">
        <v>39979.8492775331</v>
      </c>
      <c r="BU4689">
        <f t="shared" si="292"/>
        <v>112273.56713398</v>
      </c>
      <c r="BV4689">
        <f t="shared" si="293"/>
        <v>175990.137039773</v>
      </c>
      <c r="BW4689" s="29">
        <v>4684</v>
      </c>
      <c r="BX4689">
        <f t="shared" si="294"/>
        <v>0</v>
      </c>
      <c r="BY4689">
        <f t="shared" si="295"/>
        <v>1</v>
      </c>
    </row>
    <row r="4690" spans="1:77">
      <c r="A4690" s="15">
        <v>4685</v>
      </c>
      <c r="BP4690" s="27">
        <v>0.793799511444276</v>
      </c>
      <c r="BQ4690" s="27">
        <v>12615.899853714</v>
      </c>
      <c r="BR4690" s="27">
        <v>1.38613528899705</v>
      </c>
      <c r="BS4690" s="27">
        <v>35147.7331137235</v>
      </c>
      <c r="BU4690">
        <f t="shared" si="292"/>
        <v>106454.026862927</v>
      </c>
      <c r="BV4690">
        <f t="shared" si="293"/>
        <v>172772.560235834</v>
      </c>
      <c r="BW4690" s="29">
        <v>4685</v>
      </c>
      <c r="BX4690">
        <f t="shared" si="294"/>
        <v>0</v>
      </c>
      <c r="BY4690">
        <f t="shared" si="295"/>
        <v>1</v>
      </c>
    </row>
    <row r="4691" spans="1:77">
      <c r="A4691" s="15">
        <v>4686</v>
      </c>
      <c r="BP4691" s="27">
        <v>0.784160055323087</v>
      </c>
      <c r="BQ4691" s="27">
        <v>12438.1511532739</v>
      </c>
      <c r="BR4691" s="27">
        <v>1.32285358557036</v>
      </c>
      <c r="BS4691" s="27">
        <v>34348.6046440964</v>
      </c>
      <c r="BU4691">
        <f t="shared" si="292"/>
        <v>105185.857145189</v>
      </c>
      <c r="BV4691">
        <f t="shared" si="293"/>
        <v>164079.433191457</v>
      </c>
      <c r="BW4691" s="29">
        <v>4686</v>
      </c>
      <c r="BX4691">
        <f t="shared" si="294"/>
        <v>0</v>
      </c>
      <c r="BY4691">
        <f t="shared" si="295"/>
        <v>1</v>
      </c>
    </row>
    <row r="4692" spans="1:77">
      <c r="A4692" s="15">
        <v>4687</v>
      </c>
      <c r="BP4692" s="27">
        <v>0.773946150277367</v>
      </c>
      <c r="BQ4692" s="27">
        <v>14113.2555929297</v>
      </c>
      <c r="BR4692" s="27">
        <v>1.31059382670392</v>
      </c>
      <c r="BS4692" s="27">
        <v>43360.5951960775</v>
      </c>
      <c r="BU4692">
        <f t="shared" si="292"/>
        <v>101978.666948675</v>
      </c>
      <c r="BV4692">
        <f t="shared" si="293"/>
        <v>153228.478809511</v>
      </c>
      <c r="BW4692" s="29">
        <v>4687</v>
      </c>
      <c r="BX4692">
        <f t="shared" si="294"/>
        <v>0</v>
      </c>
      <c r="BY4692">
        <f t="shared" si="295"/>
        <v>1</v>
      </c>
    </row>
    <row r="4693" spans="1:77">
      <c r="A4693" s="15">
        <v>4688</v>
      </c>
      <c r="BP4693" s="27">
        <v>0.811183877621449</v>
      </c>
      <c r="BQ4693" s="27">
        <v>15657.1566705511</v>
      </c>
      <c r="BR4693" s="27">
        <v>1.35030127228088</v>
      </c>
      <c r="BS4693" s="27">
        <v>41111.1613454557</v>
      </c>
      <c r="BU4693">
        <f t="shared" si="292"/>
        <v>106020.424972666</v>
      </c>
      <c r="BV4693">
        <f t="shared" si="293"/>
        <v>161434.029496677</v>
      </c>
      <c r="BW4693" s="29">
        <v>4688</v>
      </c>
      <c r="BX4693">
        <f t="shared" si="294"/>
        <v>0</v>
      </c>
      <c r="BY4693">
        <f t="shared" si="295"/>
        <v>1</v>
      </c>
    </row>
    <row r="4694" spans="1:77">
      <c r="A4694" s="15">
        <v>4689</v>
      </c>
      <c r="BP4694" s="27">
        <v>0.777298837437701</v>
      </c>
      <c r="BQ4694" s="27">
        <v>17732.1561708273</v>
      </c>
      <c r="BR4694" s="27">
        <v>1.33276707995695</v>
      </c>
      <c r="BS4694" s="27">
        <v>47672.0420401043</v>
      </c>
      <c r="BU4694">
        <f t="shared" si="292"/>
        <v>98862.6694448278</v>
      </c>
      <c r="BV4694">
        <f t="shared" si="293"/>
        <v>152243.019953438</v>
      </c>
      <c r="BW4694" s="29">
        <v>4689</v>
      </c>
      <c r="BX4694">
        <f t="shared" si="294"/>
        <v>0</v>
      </c>
      <c r="BY4694">
        <f t="shared" si="295"/>
        <v>1</v>
      </c>
    </row>
    <row r="4695" spans="1:77">
      <c r="A4695" s="15">
        <v>4690</v>
      </c>
      <c r="BP4695" s="27">
        <v>0.833118890560397</v>
      </c>
      <c r="BQ4695" s="27">
        <v>14594.6193338877</v>
      </c>
      <c r="BR4695" s="27">
        <v>1.41773763689971</v>
      </c>
      <c r="BS4695" s="27">
        <v>37269.0244699507</v>
      </c>
      <c r="BU4695">
        <f t="shared" si="292"/>
        <v>110373.214250172</v>
      </c>
      <c r="BV4695">
        <f t="shared" si="293"/>
        <v>175391.621065006</v>
      </c>
      <c r="BW4695" s="29">
        <v>4690</v>
      </c>
      <c r="BX4695">
        <f t="shared" si="294"/>
        <v>0</v>
      </c>
      <c r="BY4695">
        <f t="shared" si="295"/>
        <v>1</v>
      </c>
    </row>
    <row r="4696" spans="1:77">
      <c r="A4696" s="15">
        <v>4691</v>
      </c>
      <c r="BP4696" s="27">
        <v>0.817395732989793</v>
      </c>
      <c r="BQ4696" s="27">
        <v>11158.0784324875</v>
      </c>
      <c r="BR4696" s="27">
        <v>1.4065520275092</v>
      </c>
      <c r="BS4696" s="27">
        <v>32615.352431383</v>
      </c>
      <c r="BU4696">
        <f t="shared" si="292"/>
        <v>111451.281515981</v>
      </c>
      <c r="BV4696">
        <f t="shared" si="293"/>
        <v>178367.451694996</v>
      </c>
      <c r="BW4696" s="29">
        <v>4691</v>
      </c>
      <c r="BX4696">
        <f t="shared" si="294"/>
        <v>0</v>
      </c>
      <c r="BY4696">
        <f t="shared" si="295"/>
        <v>1</v>
      </c>
    </row>
    <row r="4697" spans="1:77">
      <c r="A4697" s="15">
        <v>4692</v>
      </c>
      <c r="BP4697" s="27">
        <v>0.787009114248989</v>
      </c>
      <c r="BQ4697" s="27">
        <v>14832.1542743214</v>
      </c>
      <c r="BR4697" s="27">
        <v>1.34535935949706</v>
      </c>
      <c r="BS4697" s="27">
        <v>38098.8119329761</v>
      </c>
      <c r="BU4697">
        <f t="shared" si="292"/>
        <v>103219.212863027</v>
      </c>
      <c r="BV4697">
        <f t="shared" si="293"/>
        <v>163705.091991583</v>
      </c>
      <c r="BW4697" s="29">
        <v>4692</v>
      </c>
      <c r="BX4697">
        <f t="shared" si="294"/>
        <v>0</v>
      </c>
      <c r="BY4697">
        <f t="shared" si="295"/>
        <v>1</v>
      </c>
    </row>
    <row r="4698" spans="1:77">
      <c r="A4698" s="15">
        <v>4693</v>
      </c>
      <c r="BP4698" s="27">
        <v>0.804035493095025</v>
      </c>
      <c r="BQ4698" s="27">
        <v>12695.4064902044</v>
      </c>
      <c r="BR4698" s="27">
        <v>1.37713918088749</v>
      </c>
      <c r="BS4698" s="27">
        <v>35269.6536508393</v>
      </c>
      <c r="BU4698">
        <f t="shared" si="292"/>
        <v>107909.917474049</v>
      </c>
      <c r="BV4698">
        <f t="shared" si="293"/>
        <v>171301.223482284</v>
      </c>
      <c r="BW4698" s="29">
        <v>4693</v>
      </c>
      <c r="BX4698">
        <f t="shared" si="294"/>
        <v>0</v>
      </c>
      <c r="BY4698">
        <f t="shared" si="295"/>
        <v>1</v>
      </c>
    </row>
    <row r="4699" spans="1:77">
      <c r="A4699" s="15">
        <v>4694</v>
      </c>
      <c r="BP4699" s="27">
        <v>0.832430002871475</v>
      </c>
      <c r="BQ4699" s="27">
        <v>12384.614716104</v>
      </c>
      <c r="BR4699" s="27">
        <v>1.43142955947641</v>
      </c>
      <c r="BS4699" s="27">
        <v>35368.0322553121</v>
      </c>
      <c r="BU4699">
        <f t="shared" si="292"/>
        <v>112479.885714617</v>
      </c>
      <c r="BV4699">
        <f t="shared" si="293"/>
        <v>179346.401666149</v>
      </c>
      <c r="BW4699" s="29">
        <v>4694</v>
      </c>
      <c r="BX4699">
        <f t="shared" si="294"/>
        <v>0</v>
      </c>
      <c r="BY4699">
        <f t="shared" si="295"/>
        <v>1</v>
      </c>
    </row>
    <row r="4700" spans="1:77">
      <c r="A4700" s="15">
        <v>4695</v>
      </c>
      <c r="BP4700" s="27">
        <v>0.782910106782911</v>
      </c>
      <c r="BQ4700" s="27">
        <v>16403.7900738772</v>
      </c>
      <c r="BR4700" s="27">
        <v>1.35451256697742</v>
      </c>
      <c r="BS4700" s="27">
        <v>46159.5657693229</v>
      </c>
      <c r="BU4700">
        <f t="shared" si="292"/>
        <v>101032.725943559</v>
      </c>
      <c r="BV4700">
        <f t="shared" si="293"/>
        <v>157017.31927729</v>
      </c>
      <c r="BW4700" s="29">
        <v>4695</v>
      </c>
      <c r="BX4700">
        <f t="shared" si="294"/>
        <v>0</v>
      </c>
      <c r="BY4700">
        <f t="shared" si="295"/>
        <v>1</v>
      </c>
    </row>
    <row r="4701" spans="1:77">
      <c r="A4701" s="15">
        <v>4696</v>
      </c>
      <c r="BP4701" s="27">
        <v>0.743951678355474</v>
      </c>
      <c r="BQ4701" s="27">
        <v>13784.0900322683</v>
      </c>
      <c r="BR4701" s="27">
        <v>1.25879014334409</v>
      </c>
      <c r="BS4701" s="27">
        <v>35330.1449406396</v>
      </c>
      <c r="BU4701">
        <f t="shared" si="292"/>
        <v>97808.6617210528</v>
      </c>
      <c r="BV4701">
        <f t="shared" si="293"/>
        <v>153488.376560975</v>
      </c>
      <c r="BW4701" s="29">
        <v>4696</v>
      </c>
      <c r="BX4701">
        <f t="shared" si="294"/>
        <v>0</v>
      </c>
      <c r="BY4701">
        <f t="shared" si="295"/>
        <v>1</v>
      </c>
    </row>
    <row r="4702" spans="1:77">
      <c r="A4702" s="15">
        <v>4697</v>
      </c>
      <c r="BP4702" s="27">
        <v>0.742782119736694</v>
      </c>
      <c r="BQ4702" s="27">
        <v>13370.895272891</v>
      </c>
      <c r="BR4702" s="27">
        <v>1.289711040046</v>
      </c>
      <c r="BS4702" s="27">
        <v>42596.9305465682</v>
      </c>
      <c r="BU4702">
        <f t="shared" si="292"/>
        <v>98046.4226876131</v>
      </c>
      <c r="BV4702">
        <f t="shared" si="293"/>
        <v>150859.725460332</v>
      </c>
      <c r="BW4702" s="29">
        <v>4697</v>
      </c>
      <c r="BX4702">
        <f t="shared" si="294"/>
        <v>0</v>
      </c>
      <c r="BY4702">
        <f t="shared" si="295"/>
        <v>1</v>
      </c>
    </row>
    <row r="4703" spans="1:77">
      <c r="A4703" s="15">
        <v>4698</v>
      </c>
      <c r="BP4703" s="27">
        <v>0.807126142894516</v>
      </c>
      <c r="BQ4703" s="27">
        <v>14411.5176619119</v>
      </c>
      <c r="BR4703" s="27">
        <v>1.38128035117291</v>
      </c>
      <c r="BS4703" s="27">
        <v>36496.0328598336</v>
      </c>
      <c r="BU4703">
        <f t="shared" si="292"/>
        <v>106657.403772265</v>
      </c>
      <c r="BV4703">
        <f t="shared" si="293"/>
        <v>170696.019816103</v>
      </c>
      <c r="BW4703" s="29">
        <v>4698</v>
      </c>
      <c r="BX4703">
        <f t="shared" si="294"/>
        <v>0</v>
      </c>
      <c r="BY4703">
        <f t="shared" si="295"/>
        <v>1</v>
      </c>
    </row>
    <row r="4704" spans="1:77">
      <c r="A4704" s="15">
        <v>4699</v>
      </c>
      <c r="BP4704" s="27">
        <v>0.851191645016472</v>
      </c>
      <c r="BQ4704" s="27">
        <v>11795.8134023874</v>
      </c>
      <c r="BR4704" s="27">
        <v>1.4850447728855</v>
      </c>
      <c r="BS4704" s="27">
        <v>37277.6451416182</v>
      </c>
      <c r="BU4704">
        <f t="shared" si="292"/>
        <v>115882.933350083</v>
      </c>
      <c r="BV4704">
        <f t="shared" si="293"/>
        <v>185479.070791207</v>
      </c>
      <c r="BW4704" s="29">
        <v>4699</v>
      </c>
      <c r="BX4704">
        <f t="shared" si="294"/>
        <v>0</v>
      </c>
      <c r="BY4704">
        <f t="shared" si="295"/>
        <v>1</v>
      </c>
    </row>
    <row r="4705" spans="1:77">
      <c r="A4705" s="15">
        <v>4700</v>
      </c>
      <c r="BP4705" s="27">
        <v>0.795245394636777</v>
      </c>
      <c r="BQ4705" s="27">
        <v>14691.0181248908</v>
      </c>
      <c r="BR4705" s="27">
        <v>1.37889849552554</v>
      </c>
      <c r="BS4705" s="27">
        <v>45001.2837192704</v>
      </c>
      <c r="BU4705">
        <f t="shared" si="292"/>
        <v>104595.791070626</v>
      </c>
      <c r="BV4705">
        <f t="shared" si="293"/>
        <v>161833.490609561</v>
      </c>
      <c r="BW4705" s="29">
        <v>4700</v>
      </c>
      <c r="BX4705">
        <f t="shared" si="294"/>
        <v>0</v>
      </c>
      <c r="BY4705">
        <f t="shared" si="295"/>
        <v>1</v>
      </c>
    </row>
    <row r="4706" spans="1:77">
      <c r="A4706" s="15">
        <v>4701</v>
      </c>
      <c r="BP4706" s="27">
        <v>0.793382065551571</v>
      </c>
      <c r="BQ4706" s="27">
        <v>15524.4934142733</v>
      </c>
      <c r="BR4706" s="27">
        <v>1.37777785182372</v>
      </c>
      <c r="BS4706" s="27">
        <v>40998.2179046397</v>
      </c>
      <c r="BU4706">
        <f t="shared" si="292"/>
        <v>103482.816418462</v>
      </c>
      <c r="BV4706">
        <f t="shared" si="293"/>
        <v>165668.459868919</v>
      </c>
      <c r="BW4706" s="29">
        <v>4701</v>
      </c>
      <c r="BX4706">
        <f t="shared" si="294"/>
        <v>0</v>
      </c>
      <c r="BY4706">
        <f t="shared" si="295"/>
        <v>1</v>
      </c>
    </row>
    <row r="4707" spans="1:77">
      <c r="A4707" s="15">
        <v>4702</v>
      </c>
      <c r="BP4707" s="27">
        <v>0.850578864003924</v>
      </c>
      <c r="BQ4707" s="27">
        <v>16522.0671578166</v>
      </c>
      <c r="BR4707" s="27">
        <v>1.4929143961306</v>
      </c>
      <c r="BS4707" s="27">
        <v>44124.038574224</v>
      </c>
      <c r="BU4707">
        <f t="shared" si="292"/>
        <v>111064.762442772</v>
      </c>
      <c r="BV4707">
        <f t="shared" si="293"/>
        <v>179813.120845366</v>
      </c>
      <c r="BW4707" s="29">
        <v>4702</v>
      </c>
      <c r="BX4707">
        <f t="shared" si="294"/>
        <v>0</v>
      </c>
      <c r="BY4707">
        <f t="shared" si="295"/>
        <v>1</v>
      </c>
    </row>
    <row r="4708" spans="1:77">
      <c r="A4708" s="15">
        <v>4703</v>
      </c>
      <c r="BP4708" s="27">
        <v>0.79049224038339</v>
      </c>
      <c r="BQ4708" s="27">
        <v>25973.8550646749</v>
      </c>
      <c r="BR4708" s="27">
        <v>1.34931823090508</v>
      </c>
      <c r="BS4708" s="27">
        <v>54848.4096770626</v>
      </c>
      <c r="BU4708">
        <f t="shared" si="292"/>
        <v>92599.9809928335</v>
      </c>
      <c r="BV4708">
        <f t="shared" si="293"/>
        <v>147549.3249587</v>
      </c>
      <c r="BW4708" s="29">
        <v>4703</v>
      </c>
      <c r="BX4708">
        <f t="shared" si="294"/>
        <v>0</v>
      </c>
      <c r="BY4708">
        <f t="shared" si="295"/>
        <v>1</v>
      </c>
    </row>
    <row r="4709" spans="1:77">
      <c r="A4709" s="15">
        <v>4704</v>
      </c>
      <c r="BP4709" s="27">
        <v>0.821107001382842</v>
      </c>
      <c r="BQ4709" s="27">
        <v>16009.4343900864</v>
      </c>
      <c r="BR4709" s="27">
        <v>1.42212236651804</v>
      </c>
      <c r="BS4709" s="27">
        <v>46458.7584356658</v>
      </c>
      <c r="BU4709">
        <f t="shared" si="292"/>
        <v>107156.61581734</v>
      </c>
      <c r="BV4709">
        <f t="shared" si="293"/>
        <v>166859.59654204</v>
      </c>
      <c r="BW4709" s="29">
        <v>4704</v>
      </c>
      <c r="BX4709">
        <f t="shared" si="294"/>
        <v>0</v>
      </c>
      <c r="BY4709">
        <f t="shared" si="295"/>
        <v>1</v>
      </c>
    </row>
    <row r="4710" spans="1:77">
      <c r="A4710" s="15">
        <v>4705</v>
      </c>
      <c r="BP4710" s="27">
        <v>0.860811310815038</v>
      </c>
      <c r="BQ4710" s="27">
        <v>13101.0035354714</v>
      </c>
      <c r="BR4710" s="27">
        <v>1.48505410955318</v>
      </c>
      <c r="BS4710" s="27">
        <v>35989.7148356122</v>
      </c>
      <c r="BU4710">
        <f t="shared" si="292"/>
        <v>116020.693086784</v>
      </c>
      <c r="BV4710">
        <f t="shared" si="293"/>
        <v>186768.401597365</v>
      </c>
      <c r="BW4710" s="29">
        <v>4705</v>
      </c>
      <c r="BX4710">
        <f t="shared" si="294"/>
        <v>0</v>
      </c>
      <c r="BY4710">
        <f t="shared" si="295"/>
        <v>1</v>
      </c>
    </row>
    <row r="4711" spans="1:77">
      <c r="A4711" s="15">
        <v>4706</v>
      </c>
      <c r="BP4711" s="27">
        <v>0.765661513046983</v>
      </c>
      <c r="BQ4711" s="27">
        <v>11339.862801729</v>
      </c>
      <c r="BR4711" s="27">
        <v>1.31967685747276</v>
      </c>
      <c r="BS4711" s="27">
        <v>33817.7902127444</v>
      </c>
      <c r="BU4711">
        <f t="shared" si="292"/>
        <v>103509.364155318</v>
      </c>
      <c r="BV4711">
        <f t="shared" si="293"/>
        <v>164133.73840817</v>
      </c>
      <c r="BW4711" s="29">
        <v>4706</v>
      </c>
      <c r="BX4711">
        <f t="shared" si="294"/>
        <v>0</v>
      </c>
      <c r="BY4711">
        <f t="shared" si="295"/>
        <v>1</v>
      </c>
    </row>
    <row r="4712" spans="1:77">
      <c r="A4712" s="15">
        <v>4707</v>
      </c>
      <c r="BP4712" s="27">
        <v>0.808279273371687</v>
      </c>
      <c r="BQ4712" s="27">
        <v>13294.311421283</v>
      </c>
      <c r="BR4712" s="27">
        <v>1.38274253581886</v>
      </c>
      <c r="BS4712" s="27">
        <v>36526.4603857573</v>
      </c>
      <c r="BU4712">
        <f t="shared" si="292"/>
        <v>107947.57958447</v>
      </c>
      <c r="BV4712">
        <f t="shared" si="293"/>
        <v>170884.919987072</v>
      </c>
      <c r="BW4712" s="29">
        <v>4707</v>
      </c>
      <c r="BX4712">
        <f t="shared" si="294"/>
        <v>0</v>
      </c>
      <c r="BY4712">
        <f t="shared" si="295"/>
        <v>1</v>
      </c>
    </row>
    <row r="4713" spans="1:77">
      <c r="A4713" s="15">
        <v>4708</v>
      </c>
      <c r="BP4713" s="27">
        <v>0.804803085993997</v>
      </c>
      <c r="BQ4713" s="27">
        <v>11655.1206310798</v>
      </c>
      <c r="BR4713" s="27">
        <v>1.37599654936844</v>
      </c>
      <c r="BS4713" s="27">
        <v>33497.766645301</v>
      </c>
      <c r="BU4713">
        <f t="shared" si="292"/>
        <v>109065.34226802</v>
      </c>
      <c r="BV4713">
        <f t="shared" si="293"/>
        <v>172901.715759965</v>
      </c>
      <c r="BW4713" s="29">
        <v>4708</v>
      </c>
      <c r="BX4713">
        <f t="shared" si="294"/>
        <v>0</v>
      </c>
      <c r="BY4713">
        <f t="shared" si="295"/>
        <v>1</v>
      </c>
    </row>
    <row r="4714" spans="1:77">
      <c r="A4714" s="15">
        <v>4709</v>
      </c>
      <c r="BP4714" s="27">
        <v>0.854875720086355</v>
      </c>
      <c r="BQ4714" s="27">
        <v>16718.0696529258</v>
      </c>
      <c r="BR4714" s="27">
        <v>1.47491795208107</v>
      </c>
      <c r="BS4714" s="27">
        <v>46818.506834007</v>
      </c>
      <c r="BU4714">
        <f t="shared" si="292"/>
        <v>111513.288360027</v>
      </c>
      <c r="BV4714">
        <f t="shared" si="293"/>
        <v>174419.185978154</v>
      </c>
      <c r="BW4714" s="29">
        <v>4709</v>
      </c>
      <c r="BX4714">
        <f t="shared" si="294"/>
        <v>0</v>
      </c>
      <c r="BY4714">
        <f t="shared" si="295"/>
        <v>1</v>
      </c>
    </row>
    <row r="4715" spans="1:77">
      <c r="A4715" s="15">
        <v>4710</v>
      </c>
      <c r="BP4715" s="27">
        <v>0.819326327819707</v>
      </c>
      <c r="BQ4715" s="27">
        <v>13159.4970290845</v>
      </c>
      <c r="BR4715" s="27">
        <v>1.40395168378249</v>
      </c>
      <c r="BS4715" s="27">
        <v>43049.0957211368</v>
      </c>
      <c r="BU4715">
        <f t="shared" si="292"/>
        <v>109739.452143872</v>
      </c>
      <c r="BV4715">
        <f t="shared" si="293"/>
        <v>167543.656846236</v>
      </c>
      <c r="BW4715" s="29">
        <v>4710</v>
      </c>
      <c r="BX4715">
        <f t="shared" si="294"/>
        <v>0</v>
      </c>
      <c r="BY4715">
        <f t="shared" si="295"/>
        <v>1</v>
      </c>
    </row>
    <row r="4716" spans="1:77">
      <c r="A4716" s="15">
        <v>4711</v>
      </c>
      <c r="BP4716" s="27">
        <v>0.816050116247622</v>
      </c>
      <c r="BQ4716" s="27">
        <v>12902.2370705527</v>
      </c>
      <c r="BR4716" s="27">
        <v>1.39177318537215</v>
      </c>
      <c r="BS4716" s="27">
        <v>40029.2820284682</v>
      </c>
      <c r="BU4716">
        <f t="shared" si="292"/>
        <v>109505.280366591</v>
      </c>
      <c r="BV4716">
        <f t="shared" si="293"/>
        <v>168736.695777354</v>
      </c>
      <c r="BW4716" s="29">
        <v>4711</v>
      </c>
      <c r="BX4716">
        <f t="shared" si="294"/>
        <v>0</v>
      </c>
      <c r="BY4716">
        <f t="shared" si="295"/>
        <v>1</v>
      </c>
    </row>
    <row r="4717" spans="1:77">
      <c r="A4717" s="15">
        <v>4712</v>
      </c>
      <c r="BP4717" s="27">
        <v>0.766085566773276</v>
      </c>
      <c r="BQ4717" s="27">
        <v>15835.1757133841</v>
      </c>
      <c r="BR4717" s="27">
        <v>1.31157835201233</v>
      </c>
      <c r="BS4717" s="27">
        <v>41298.1011676995</v>
      </c>
      <c r="BU4717">
        <f t="shared" si="292"/>
        <v>99077.6593026073</v>
      </c>
      <c r="BV4717">
        <f t="shared" si="293"/>
        <v>155438.651634151</v>
      </c>
      <c r="BW4717" s="29">
        <v>4712</v>
      </c>
      <c r="BX4717">
        <f t="shared" si="294"/>
        <v>0</v>
      </c>
      <c r="BY4717">
        <f t="shared" si="295"/>
        <v>1</v>
      </c>
    </row>
    <row r="4718" spans="1:77">
      <c r="A4718" s="15">
        <v>4713</v>
      </c>
      <c r="BP4718" s="27">
        <v>0.755658292959139</v>
      </c>
      <c r="BQ4718" s="27">
        <v>13684.4473415422</v>
      </c>
      <c r="BR4718" s="27">
        <v>1.29581174514295</v>
      </c>
      <c r="BS4718" s="27">
        <v>41357.7488009883</v>
      </c>
      <c r="BU4718">
        <f t="shared" si="292"/>
        <v>99664.2966023287</v>
      </c>
      <c r="BV4718">
        <f t="shared" si="293"/>
        <v>153014.012970454</v>
      </c>
      <c r="BW4718" s="29">
        <v>4713</v>
      </c>
      <c r="BX4718">
        <f t="shared" si="294"/>
        <v>0</v>
      </c>
      <c r="BY4718">
        <f t="shared" si="295"/>
        <v>1</v>
      </c>
    </row>
    <row r="4719" spans="1:77">
      <c r="A4719" s="15">
        <v>4714</v>
      </c>
      <c r="BP4719" s="27">
        <v>0.852209488892239</v>
      </c>
      <c r="BQ4719" s="27">
        <v>16214.7094874461</v>
      </c>
      <c r="BR4719" s="27">
        <v>1.45840202382416</v>
      </c>
      <c r="BS4719" s="27">
        <v>42934.3544850119</v>
      </c>
      <c r="BU4719">
        <f t="shared" si="292"/>
        <v>111616.71384639</v>
      </c>
      <c r="BV4719">
        <f t="shared" si="293"/>
        <v>175825.949088612</v>
      </c>
      <c r="BW4719" s="29">
        <v>4714</v>
      </c>
      <c r="BX4719">
        <f t="shared" si="294"/>
        <v>0</v>
      </c>
      <c r="BY4719">
        <f t="shared" si="295"/>
        <v>1</v>
      </c>
    </row>
    <row r="4720" spans="1:77">
      <c r="A4720" s="15">
        <v>4715</v>
      </c>
      <c r="BP4720" s="27">
        <v>0.789085650515006</v>
      </c>
      <c r="BQ4720" s="27">
        <v>11231.480680689</v>
      </c>
      <c r="BR4720" s="27">
        <v>1.342388322488</v>
      </c>
      <c r="BS4720" s="27">
        <v>34730.2631296434</v>
      </c>
      <c r="BU4720">
        <f t="shared" si="292"/>
        <v>107131.366896562</v>
      </c>
      <c r="BV4720">
        <f t="shared" si="293"/>
        <v>166627.985243556</v>
      </c>
      <c r="BW4720" s="29">
        <v>4715</v>
      </c>
      <c r="BX4720">
        <f t="shared" si="294"/>
        <v>0</v>
      </c>
      <c r="BY4720">
        <f t="shared" si="295"/>
        <v>1</v>
      </c>
    </row>
    <row r="4721" spans="1:77">
      <c r="A4721" s="15">
        <v>4716</v>
      </c>
      <c r="BP4721" s="27">
        <v>0.791311063574547</v>
      </c>
      <c r="BQ4721" s="27">
        <v>12250.2376832813</v>
      </c>
      <c r="BR4721" s="27">
        <v>1.36601928197685</v>
      </c>
      <c r="BS4721" s="27">
        <v>41428.0083684521</v>
      </c>
      <c r="BU4721">
        <f t="shared" si="292"/>
        <v>106446.421852901</v>
      </c>
      <c r="BV4721">
        <f t="shared" si="293"/>
        <v>163474.883928076</v>
      </c>
      <c r="BW4721" s="29">
        <v>4716</v>
      </c>
      <c r="BX4721">
        <f t="shared" si="294"/>
        <v>0</v>
      </c>
      <c r="BY4721">
        <f t="shared" si="295"/>
        <v>1</v>
      </c>
    </row>
    <row r="4722" spans="1:77">
      <c r="A4722" s="15">
        <v>4717</v>
      </c>
      <c r="BP4722" s="27">
        <v>0.7879277766955</v>
      </c>
      <c r="BQ4722" s="27">
        <v>12905.6748095812</v>
      </c>
      <c r="BR4722" s="27">
        <v>1.31698049245982</v>
      </c>
      <c r="BS4722" s="27">
        <v>39995.5827144827</v>
      </c>
      <c r="BU4722">
        <f t="shared" si="292"/>
        <v>105283.491694744</v>
      </c>
      <c r="BV4722">
        <f t="shared" si="293"/>
        <v>157551.49115449</v>
      </c>
      <c r="BW4722" s="29">
        <v>4717</v>
      </c>
      <c r="BX4722">
        <f t="shared" si="294"/>
        <v>0</v>
      </c>
      <c r="BY4722">
        <f t="shared" si="295"/>
        <v>1</v>
      </c>
    </row>
    <row r="4723" spans="1:77">
      <c r="A4723" s="15">
        <v>4718</v>
      </c>
      <c r="BP4723" s="27">
        <v>0.726993606864998</v>
      </c>
      <c r="BQ4723" s="27">
        <v>13377.8650314985</v>
      </c>
      <c r="BR4723" s="27">
        <v>1.24914206160462</v>
      </c>
      <c r="BS4723" s="27">
        <v>37492.6465941361</v>
      </c>
      <c r="BU4723">
        <f t="shared" si="292"/>
        <v>95671.1759982512</v>
      </c>
      <c r="BV4723">
        <f t="shared" si="293"/>
        <v>149878.662646558</v>
      </c>
      <c r="BW4723" s="29">
        <v>4718</v>
      </c>
      <c r="BX4723">
        <f t="shared" si="294"/>
        <v>0</v>
      </c>
      <c r="BY4723">
        <f t="shared" si="295"/>
        <v>1</v>
      </c>
    </row>
    <row r="4724" spans="1:77">
      <c r="A4724" s="15">
        <v>4719</v>
      </c>
      <c r="BP4724" s="27">
        <v>0.811937724139442</v>
      </c>
      <c r="BQ4724" s="27">
        <v>17176.4799348046</v>
      </c>
      <c r="BR4724" s="27">
        <v>1.38828581314308</v>
      </c>
      <c r="BS4724" s="27">
        <v>43508.6490259985</v>
      </c>
      <c r="BU4724">
        <f t="shared" si="292"/>
        <v>104614.178686112</v>
      </c>
      <c r="BV4724">
        <f t="shared" si="293"/>
        <v>164734.222945464</v>
      </c>
      <c r="BW4724" s="29">
        <v>4719</v>
      </c>
      <c r="BX4724">
        <f t="shared" si="294"/>
        <v>0</v>
      </c>
      <c r="BY4724">
        <f t="shared" si="295"/>
        <v>1</v>
      </c>
    </row>
    <row r="4725" spans="1:77">
      <c r="A4725" s="15">
        <v>4720</v>
      </c>
      <c r="BP4725" s="27">
        <v>0.773510319777504</v>
      </c>
      <c r="BQ4725" s="27">
        <v>17327.6880007831</v>
      </c>
      <c r="BR4725" s="27">
        <v>1.32555701739142</v>
      </c>
      <c r="BS4725" s="27">
        <v>41170.7724355346</v>
      </c>
      <c r="BU4725">
        <f t="shared" si="292"/>
        <v>98698.8599658424</v>
      </c>
      <c r="BV4725">
        <f t="shared" si="293"/>
        <v>157662.780173179</v>
      </c>
      <c r="BW4725" s="29">
        <v>4720</v>
      </c>
      <c r="BX4725">
        <f t="shared" si="294"/>
        <v>0</v>
      </c>
      <c r="BY4725">
        <f t="shared" si="295"/>
        <v>1</v>
      </c>
    </row>
    <row r="4726" spans="1:77">
      <c r="A4726" s="15">
        <v>4721</v>
      </c>
      <c r="BP4726" s="27">
        <v>0.811998911723085</v>
      </c>
      <c r="BQ4726" s="27">
        <v>12074.4732232349</v>
      </c>
      <c r="BR4726" s="27">
        <v>1.38338567334108</v>
      </c>
      <c r="BS4726" s="27">
        <v>35006.5129980757</v>
      </c>
      <c r="BU4726">
        <f t="shared" si="292"/>
        <v>109725.363535228</v>
      </c>
      <c r="BV4726">
        <f t="shared" si="293"/>
        <v>172501.338003086</v>
      </c>
      <c r="BW4726" s="29">
        <v>4721</v>
      </c>
      <c r="BX4726">
        <f t="shared" si="294"/>
        <v>0</v>
      </c>
      <c r="BY4726">
        <f t="shared" si="295"/>
        <v>1</v>
      </c>
    </row>
    <row r="4727" spans="1:77">
      <c r="A4727" s="15">
        <v>4722</v>
      </c>
      <c r="BP4727" s="27">
        <v>0.825093835690639</v>
      </c>
      <c r="BQ4727" s="27">
        <v>17186.3490257781</v>
      </c>
      <c r="BR4727" s="27">
        <v>1.38528510481925</v>
      </c>
      <c r="BS4727" s="27">
        <v>39718.9064546561</v>
      </c>
      <c r="BU4727">
        <f t="shared" si="292"/>
        <v>106577.726327818</v>
      </c>
      <c r="BV4727">
        <f t="shared" si="293"/>
        <v>168073.859268232</v>
      </c>
      <c r="BW4727" s="29">
        <v>4722</v>
      </c>
      <c r="BX4727">
        <f t="shared" si="294"/>
        <v>0</v>
      </c>
      <c r="BY4727">
        <f t="shared" si="295"/>
        <v>1</v>
      </c>
    </row>
    <row r="4728" spans="1:77">
      <c r="A4728" s="15">
        <v>4723</v>
      </c>
      <c r="BP4728" s="27">
        <v>0.808973563494422</v>
      </c>
      <c r="BQ4728" s="27">
        <v>17652.315790046</v>
      </c>
      <c r="BR4728" s="27">
        <v>1.40846242638447</v>
      </c>
      <c r="BS4728" s="27">
        <v>43081.3565848321</v>
      </c>
      <c r="BU4728">
        <f t="shared" si="292"/>
        <v>103693.718734117</v>
      </c>
      <c r="BV4728">
        <f t="shared" si="293"/>
        <v>168188.007372839</v>
      </c>
      <c r="BW4728" s="29">
        <v>4723</v>
      </c>
      <c r="BX4728">
        <f t="shared" si="294"/>
        <v>0</v>
      </c>
      <c r="BY4728">
        <f t="shared" si="295"/>
        <v>1</v>
      </c>
    </row>
    <row r="4729" spans="1:77">
      <c r="A4729" s="15">
        <v>4724</v>
      </c>
      <c r="BP4729" s="27">
        <v>0.831903489884324</v>
      </c>
      <c r="BQ4729" s="27">
        <v>22398.3914203832</v>
      </c>
      <c r="BR4729" s="27">
        <v>1.44165029405251</v>
      </c>
      <c r="BS4729" s="27">
        <v>47448.5625854595</v>
      </c>
      <c r="BU4729">
        <f t="shared" si="292"/>
        <v>102387.132062265</v>
      </c>
      <c r="BV4729">
        <f t="shared" si="293"/>
        <v>168798.981522418</v>
      </c>
      <c r="BW4729" s="29">
        <v>4724</v>
      </c>
      <c r="BX4729">
        <f t="shared" si="294"/>
        <v>0</v>
      </c>
      <c r="BY4729">
        <f t="shared" si="295"/>
        <v>1</v>
      </c>
    </row>
    <row r="4730" spans="1:77">
      <c r="A4730" s="15">
        <v>4725</v>
      </c>
      <c r="BP4730" s="27">
        <v>0.841141248267877</v>
      </c>
      <c r="BQ4730" s="27">
        <v>18294.96336641</v>
      </c>
      <c r="BR4730" s="27">
        <v>1.48908437951245</v>
      </c>
      <c r="BS4730" s="27">
        <v>40666.5612924199</v>
      </c>
      <c r="BU4730">
        <f t="shared" si="292"/>
        <v>107876.223873772</v>
      </c>
      <c r="BV4730">
        <f t="shared" si="293"/>
        <v>182696.095634448</v>
      </c>
      <c r="BW4730" s="29">
        <v>4725</v>
      </c>
      <c r="BX4730">
        <f t="shared" si="294"/>
        <v>0</v>
      </c>
      <c r="BY4730">
        <f t="shared" si="295"/>
        <v>1</v>
      </c>
    </row>
    <row r="4731" spans="1:77">
      <c r="A4731" s="15">
        <v>4726</v>
      </c>
      <c r="BP4731" s="27">
        <v>0.831363838290359</v>
      </c>
      <c r="BQ4731" s="27">
        <v>14763.6485360706</v>
      </c>
      <c r="BR4731" s="27">
        <v>1.42049389357571</v>
      </c>
      <c r="BS4731" s="27">
        <v>35890.8615223674</v>
      </c>
      <c r="BU4731">
        <f t="shared" si="292"/>
        <v>109940.927207483</v>
      </c>
      <c r="BV4731">
        <f t="shared" si="293"/>
        <v>177183.222513989</v>
      </c>
      <c r="BW4731" s="29">
        <v>4726</v>
      </c>
      <c r="BX4731">
        <f t="shared" si="294"/>
        <v>0</v>
      </c>
      <c r="BY4731">
        <f t="shared" si="295"/>
        <v>1</v>
      </c>
    </row>
    <row r="4732" spans="1:77">
      <c r="A4732" s="15">
        <v>4727</v>
      </c>
      <c r="BP4732" s="27">
        <v>0.813139907563425</v>
      </c>
      <c r="BQ4732" s="27">
        <v>13821.9913188325</v>
      </c>
      <c r="BR4732" s="27">
        <v>1.39386620068939</v>
      </c>
      <c r="BS4732" s="27">
        <v>36942.2987548047</v>
      </c>
      <c r="BU4732">
        <f t="shared" si="292"/>
        <v>108148.994815681</v>
      </c>
      <c r="BV4732">
        <f t="shared" si="293"/>
        <v>172137.631348604</v>
      </c>
      <c r="BW4732" s="29">
        <v>4727</v>
      </c>
      <c r="BX4732">
        <f t="shared" si="294"/>
        <v>0</v>
      </c>
      <c r="BY4732">
        <f t="shared" si="295"/>
        <v>1</v>
      </c>
    </row>
    <row r="4733" spans="1:77">
      <c r="A4733" s="15">
        <v>4728</v>
      </c>
      <c r="BP4733" s="27">
        <v>0.840162039711419</v>
      </c>
      <c r="BQ4733" s="27">
        <v>14154.8735274522</v>
      </c>
      <c r="BR4733" s="27">
        <v>1.43150734616</v>
      </c>
      <c r="BS4733" s="27">
        <v>38087.9130567201</v>
      </c>
      <c r="BU4733">
        <f t="shared" si="292"/>
        <v>111869.432429261</v>
      </c>
      <c r="BV4733">
        <f t="shared" si="293"/>
        <v>176638.188867279</v>
      </c>
      <c r="BW4733" s="29">
        <v>4728</v>
      </c>
      <c r="BX4733">
        <f t="shared" si="294"/>
        <v>0</v>
      </c>
      <c r="BY4733">
        <f t="shared" si="295"/>
        <v>1</v>
      </c>
    </row>
    <row r="4734" spans="1:77">
      <c r="A4734" s="15">
        <v>4729</v>
      </c>
      <c r="BP4734" s="27">
        <v>0.833240831773918</v>
      </c>
      <c r="BQ4734" s="27">
        <v>13929.7985950111</v>
      </c>
      <c r="BR4734" s="27">
        <v>1.42010871516936</v>
      </c>
      <c r="BS4734" s="27">
        <v>35432.9082807487</v>
      </c>
      <c r="BU4734">
        <f t="shared" si="292"/>
        <v>111056.326171077</v>
      </c>
      <c r="BV4734">
        <f t="shared" si="293"/>
        <v>177583.398994655</v>
      </c>
      <c r="BW4734" s="29">
        <v>4729</v>
      </c>
      <c r="BX4734">
        <f t="shared" si="294"/>
        <v>0</v>
      </c>
      <c r="BY4734">
        <f t="shared" si="295"/>
        <v>1</v>
      </c>
    </row>
    <row r="4735" spans="1:77">
      <c r="A4735" s="15">
        <v>4730</v>
      </c>
      <c r="BP4735" s="27">
        <v>0.774497066870394</v>
      </c>
      <c r="BQ4735" s="27">
        <v>15563.461268591</v>
      </c>
      <c r="BR4735" s="27">
        <v>1.34341499484946</v>
      </c>
      <c r="BS4735" s="27">
        <v>48788.4134371372</v>
      </c>
      <c r="BU4735">
        <f t="shared" si="292"/>
        <v>100611.098761968</v>
      </c>
      <c r="BV4735">
        <f t="shared" si="293"/>
        <v>152723.835790281</v>
      </c>
      <c r="BW4735" s="29">
        <v>4730</v>
      </c>
      <c r="BX4735">
        <f t="shared" si="294"/>
        <v>0</v>
      </c>
      <c r="BY4735">
        <f t="shared" si="295"/>
        <v>1</v>
      </c>
    </row>
    <row r="4736" spans="1:77">
      <c r="A4736" s="15">
        <v>4731</v>
      </c>
      <c r="BP4736" s="27">
        <v>0.722158223490233</v>
      </c>
      <c r="BQ4736" s="27">
        <v>17471.9202788205</v>
      </c>
      <c r="BR4736" s="27">
        <v>1.2320498824866</v>
      </c>
      <c r="BS4736" s="27">
        <v>43245.4638080118</v>
      </c>
      <c r="BU4736">
        <f t="shared" si="292"/>
        <v>90851.8132447144</v>
      </c>
      <c r="BV4736">
        <f t="shared" si="293"/>
        <v>141562.018564978</v>
      </c>
      <c r="BW4736" s="29">
        <v>4731</v>
      </c>
      <c r="BX4736">
        <f t="shared" si="294"/>
        <v>0</v>
      </c>
      <c r="BY4736">
        <f t="shared" si="295"/>
        <v>1</v>
      </c>
    </row>
    <row r="4737" spans="1:77">
      <c r="A4737" s="15">
        <v>4732</v>
      </c>
      <c r="BP4737" s="27">
        <v>0.775216416000137</v>
      </c>
      <c r="BQ4737" s="27">
        <v>18101.0368758732</v>
      </c>
      <c r="BR4737" s="27">
        <v>1.3322359988481</v>
      </c>
      <c r="BS4737" s="27">
        <v>41760.4741870985</v>
      </c>
      <c r="BU4737">
        <f t="shared" si="292"/>
        <v>98181.4255241474</v>
      </c>
      <c r="BV4737">
        <f t="shared" si="293"/>
        <v>158074.925640117</v>
      </c>
      <c r="BW4737" s="29">
        <v>4732</v>
      </c>
      <c r="BX4737">
        <f t="shared" si="294"/>
        <v>0</v>
      </c>
      <c r="BY4737">
        <f t="shared" si="295"/>
        <v>1</v>
      </c>
    </row>
    <row r="4738" spans="1:77">
      <c r="A4738" s="15">
        <v>4733</v>
      </c>
      <c r="BP4738" s="27">
        <v>0.808926725480821</v>
      </c>
      <c r="BQ4738" s="27">
        <v>15362.3576529701</v>
      </c>
      <c r="BR4738" s="27">
        <v>1.39871459459987</v>
      </c>
      <c r="BS4738" s="27">
        <v>38939.7545734881</v>
      </c>
      <c r="BU4738">
        <f t="shared" si="292"/>
        <v>105976.651169153</v>
      </c>
      <c r="BV4738">
        <f t="shared" si="293"/>
        <v>170867.434616492</v>
      </c>
      <c r="BW4738" s="29">
        <v>4733</v>
      </c>
      <c r="BX4738">
        <f t="shared" si="294"/>
        <v>0</v>
      </c>
      <c r="BY4738">
        <f t="shared" si="295"/>
        <v>1</v>
      </c>
    </row>
    <row r="4739" spans="1:77">
      <c r="A4739" s="15">
        <v>4734</v>
      </c>
      <c r="BP4739" s="27">
        <v>0.736633730429713</v>
      </c>
      <c r="BQ4739" s="27">
        <v>11004.7858146896</v>
      </c>
      <c r="BR4739" s="27">
        <v>1.25049972047289</v>
      </c>
      <c r="BS4739" s="27">
        <v>34130.557669281</v>
      </c>
      <c r="BU4739">
        <f t="shared" si="292"/>
        <v>99490.2737497674</v>
      </c>
      <c r="BV4739">
        <f t="shared" si="293"/>
        <v>153444.400401653</v>
      </c>
      <c r="BW4739" s="29">
        <v>4734</v>
      </c>
      <c r="BX4739">
        <f t="shared" si="294"/>
        <v>0</v>
      </c>
      <c r="BY4739">
        <f t="shared" si="295"/>
        <v>1</v>
      </c>
    </row>
    <row r="4740" spans="1:77">
      <c r="A4740" s="15">
        <v>4735</v>
      </c>
      <c r="BP4740" s="27">
        <v>0.778308407000355</v>
      </c>
      <c r="BQ4740" s="27">
        <v>13262.9079291312</v>
      </c>
      <c r="BR4740" s="27">
        <v>1.34885519318995</v>
      </c>
      <c r="BS4740" s="27">
        <v>36191.3012009218</v>
      </c>
      <c r="BU4740">
        <f t="shared" si="292"/>
        <v>103483.353120922</v>
      </c>
      <c r="BV4740">
        <f t="shared" si="293"/>
        <v>166136.97777757</v>
      </c>
      <c r="BW4740" s="29">
        <v>4735</v>
      </c>
      <c r="BX4740">
        <f t="shared" si="294"/>
        <v>0</v>
      </c>
      <c r="BY4740">
        <f t="shared" si="295"/>
        <v>1</v>
      </c>
    </row>
    <row r="4741" spans="1:77">
      <c r="A4741" s="15">
        <v>4736</v>
      </c>
      <c r="BP4741" s="27">
        <v>0.793654976724284</v>
      </c>
      <c r="BQ4741" s="27">
        <v>17148.1638246172</v>
      </c>
      <c r="BR4741" s="27">
        <v>1.3572496705249</v>
      </c>
      <c r="BS4741" s="27">
        <v>44800.3006984543</v>
      </c>
      <c r="BU4741">
        <f t="shared" si="292"/>
        <v>101900.082684025</v>
      </c>
      <c r="BV4741">
        <f t="shared" si="293"/>
        <v>158787.149880281</v>
      </c>
      <c r="BW4741" s="29">
        <v>4736</v>
      </c>
      <c r="BX4741">
        <f t="shared" si="294"/>
        <v>0</v>
      </c>
      <c r="BY4741">
        <f t="shared" si="295"/>
        <v>1</v>
      </c>
    </row>
    <row r="4742" spans="1:77">
      <c r="A4742" s="15">
        <v>4737</v>
      </c>
      <c r="BP4742" s="27">
        <v>0.814808530689473</v>
      </c>
      <c r="BQ4742" s="27">
        <v>12133.730833408</v>
      </c>
      <c r="BR4742" s="27">
        <v>1.40591708986939</v>
      </c>
      <c r="BS4742" s="27">
        <v>34021.5447225255</v>
      </c>
      <c r="BU4742">
        <f t="shared" si="292"/>
        <v>110087.548770013</v>
      </c>
      <c r="BV4742">
        <f t="shared" si="293"/>
        <v>176866.018757883</v>
      </c>
      <c r="BW4742" s="29">
        <v>4737</v>
      </c>
      <c r="BX4742">
        <f t="shared" si="294"/>
        <v>0</v>
      </c>
      <c r="BY4742">
        <f t="shared" si="295"/>
        <v>1</v>
      </c>
    </row>
    <row r="4743" spans="1:77">
      <c r="A4743" s="15">
        <v>4738</v>
      </c>
      <c r="BP4743" s="27">
        <v>0.816194893541722</v>
      </c>
      <c r="BQ4743" s="27">
        <v>13460.2682772696</v>
      </c>
      <c r="BR4743" s="27">
        <v>1.41400036093957</v>
      </c>
      <c r="BS4743" s="27">
        <v>35752.7411874423</v>
      </c>
      <c r="BU4743">
        <f t="shared" ref="BU4743:BU4806" si="296">BP4743*$BV$1-BQ4743</f>
        <v>108968.965753989</v>
      </c>
      <c r="BV4743">
        <f t="shared" ref="BV4743:BV4806" si="297">BR4743*$BV$1-BS4743</f>
        <v>176347.312953494</v>
      </c>
      <c r="BW4743" s="29">
        <v>4738</v>
      </c>
      <c r="BX4743">
        <f t="shared" ref="BX4743:BX4806" si="298">IF(BU4743=MAX($BU4743:$BV4743),1,0)</f>
        <v>0</v>
      </c>
      <c r="BY4743">
        <f t="shared" ref="BY4743:BY4806" si="299">IF(BV4743=MAX($BU4743:$BV4743),1,0)</f>
        <v>1</v>
      </c>
    </row>
    <row r="4744" spans="1:77">
      <c r="A4744" s="15">
        <v>4739</v>
      </c>
      <c r="BP4744" s="27">
        <v>0.778295473432569</v>
      </c>
      <c r="BQ4744" s="27">
        <v>13408.9116968986</v>
      </c>
      <c r="BR4744" s="27">
        <v>1.31825085776586</v>
      </c>
      <c r="BS4744" s="27">
        <v>41156.6936136288</v>
      </c>
      <c r="BU4744">
        <f t="shared" si="296"/>
        <v>103335.409317987</v>
      </c>
      <c r="BV4744">
        <f t="shared" si="297"/>
        <v>156580.935051251</v>
      </c>
      <c r="BW4744" s="29">
        <v>4739</v>
      </c>
      <c r="BX4744">
        <f t="shared" si="298"/>
        <v>0</v>
      </c>
      <c r="BY4744">
        <f t="shared" si="299"/>
        <v>1</v>
      </c>
    </row>
    <row r="4745" spans="1:77">
      <c r="A4745" s="15">
        <v>4740</v>
      </c>
      <c r="BP4745" s="27">
        <v>0.872188931979504</v>
      </c>
      <c r="BQ4745" s="27">
        <v>14179.4561135882</v>
      </c>
      <c r="BR4745" s="27">
        <v>1.53517496085352</v>
      </c>
      <c r="BS4745" s="27">
        <v>42002.623122074</v>
      </c>
      <c r="BU4745">
        <f t="shared" si="296"/>
        <v>116648.883683337</v>
      </c>
      <c r="BV4745">
        <f t="shared" si="297"/>
        <v>188273.621005955</v>
      </c>
      <c r="BW4745" s="29">
        <v>4740</v>
      </c>
      <c r="BX4745">
        <f t="shared" si="298"/>
        <v>0</v>
      </c>
      <c r="BY4745">
        <f t="shared" si="299"/>
        <v>1</v>
      </c>
    </row>
    <row r="4746" spans="1:77">
      <c r="A4746" s="15">
        <v>4741</v>
      </c>
      <c r="BP4746" s="27">
        <v>0.826791286778826</v>
      </c>
      <c r="BQ4746" s="27">
        <v>13788.0721559761</v>
      </c>
      <c r="BR4746" s="27">
        <v>1.41612372944503</v>
      </c>
      <c r="BS4746" s="27">
        <v>43137.9087931869</v>
      </c>
      <c r="BU4746">
        <f t="shared" si="296"/>
        <v>110230.620860848</v>
      </c>
      <c r="BV4746">
        <f t="shared" si="297"/>
        <v>169280.650623568</v>
      </c>
      <c r="BW4746" s="29">
        <v>4741</v>
      </c>
      <c r="BX4746">
        <f t="shared" si="298"/>
        <v>0</v>
      </c>
      <c r="BY4746">
        <f t="shared" si="299"/>
        <v>1</v>
      </c>
    </row>
    <row r="4747" spans="1:77">
      <c r="A4747" s="15">
        <v>4742</v>
      </c>
      <c r="BP4747" s="27">
        <v>0.814610739421756</v>
      </c>
      <c r="BQ4747" s="27">
        <v>17332.3415117879</v>
      </c>
      <c r="BR4747" s="27">
        <v>1.38753145875259</v>
      </c>
      <c r="BS4747" s="27">
        <v>39918.0434891539</v>
      </c>
      <c r="BU4747">
        <f t="shared" si="296"/>
        <v>104859.269401476</v>
      </c>
      <c r="BV4747">
        <f t="shared" si="297"/>
        <v>168211.675323735</v>
      </c>
      <c r="BW4747" s="29">
        <v>4742</v>
      </c>
      <c r="BX4747">
        <f t="shared" si="298"/>
        <v>0</v>
      </c>
      <c r="BY4747">
        <f t="shared" si="299"/>
        <v>1</v>
      </c>
    </row>
    <row r="4748" spans="1:77">
      <c r="A4748" s="15">
        <v>4743</v>
      </c>
      <c r="BP4748" s="27">
        <v>0.756246139021516</v>
      </c>
      <c r="BQ4748" s="27">
        <v>12932.4969192056</v>
      </c>
      <c r="BR4748" s="27">
        <v>1.281743443631</v>
      </c>
      <c r="BS4748" s="27">
        <v>35386.1960528492</v>
      </c>
      <c r="BU4748">
        <f t="shared" si="296"/>
        <v>100504.423934022</v>
      </c>
      <c r="BV4748">
        <f t="shared" si="297"/>
        <v>156875.3204918</v>
      </c>
      <c r="BW4748" s="29">
        <v>4743</v>
      </c>
      <c r="BX4748">
        <f t="shared" si="298"/>
        <v>0</v>
      </c>
      <c r="BY4748">
        <f t="shared" si="299"/>
        <v>1</v>
      </c>
    </row>
    <row r="4749" spans="1:77">
      <c r="A4749" s="15">
        <v>4744</v>
      </c>
      <c r="BP4749" s="27">
        <v>0.819941967356527</v>
      </c>
      <c r="BQ4749" s="27">
        <v>13030.7721444643</v>
      </c>
      <c r="BR4749" s="27">
        <v>1.39593753914685</v>
      </c>
      <c r="BS4749" s="27">
        <v>36690.3038038754</v>
      </c>
      <c r="BU4749">
        <f t="shared" si="296"/>
        <v>109960.522959015</v>
      </c>
      <c r="BV4749">
        <f t="shared" si="297"/>
        <v>172700.327068153</v>
      </c>
      <c r="BW4749" s="29">
        <v>4744</v>
      </c>
      <c r="BX4749">
        <f t="shared" si="298"/>
        <v>0</v>
      </c>
      <c r="BY4749">
        <f t="shared" si="299"/>
        <v>1</v>
      </c>
    </row>
    <row r="4750" spans="1:77">
      <c r="A4750" s="15">
        <v>4745</v>
      </c>
      <c r="BP4750" s="27">
        <v>0.834751151828283</v>
      </c>
      <c r="BQ4750" s="27">
        <v>12572.7717597019</v>
      </c>
      <c r="BR4750" s="27">
        <v>1.43827230722751</v>
      </c>
      <c r="BS4750" s="27">
        <v>40747.4048230477</v>
      </c>
      <c r="BU4750">
        <f t="shared" si="296"/>
        <v>112639.901014541</v>
      </c>
      <c r="BV4750">
        <f t="shared" si="297"/>
        <v>174993.441261079</v>
      </c>
      <c r="BW4750" s="29">
        <v>4745</v>
      </c>
      <c r="BX4750">
        <f t="shared" si="298"/>
        <v>0</v>
      </c>
      <c r="BY4750">
        <f t="shared" si="299"/>
        <v>1</v>
      </c>
    </row>
    <row r="4751" spans="1:77">
      <c r="A4751" s="15">
        <v>4746</v>
      </c>
      <c r="BP4751" s="27">
        <v>0.770774027587955</v>
      </c>
      <c r="BQ4751" s="27">
        <v>15037.2830823191</v>
      </c>
      <c r="BR4751" s="27">
        <v>1.3082307237042</v>
      </c>
      <c r="BS4751" s="27">
        <v>44070.939773126</v>
      </c>
      <c r="BU4751">
        <f t="shared" si="296"/>
        <v>100578.821055874</v>
      </c>
      <c r="BV4751">
        <f t="shared" si="297"/>
        <v>152163.668782504</v>
      </c>
      <c r="BW4751" s="29">
        <v>4746</v>
      </c>
      <c r="BX4751">
        <f t="shared" si="298"/>
        <v>0</v>
      </c>
      <c r="BY4751">
        <f t="shared" si="299"/>
        <v>1</v>
      </c>
    </row>
    <row r="4752" spans="1:77">
      <c r="A4752" s="15">
        <v>4747</v>
      </c>
      <c r="BP4752" s="27">
        <v>0.818926716118175</v>
      </c>
      <c r="BQ4752" s="27">
        <v>10845.991130389</v>
      </c>
      <c r="BR4752" s="27">
        <v>1.41268192934975</v>
      </c>
      <c r="BS4752" s="27">
        <v>32151.1523160814</v>
      </c>
      <c r="BU4752">
        <f t="shared" si="296"/>
        <v>111993.016287337</v>
      </c>
      <c r="BV4752">
        <f t="shared" si="297"/>
        <v>179751.137086381</v>
      </c>
      <c r="BW4752" s="29">
        <v>4747</v>
      </c>
      <c r="BX4752">
        <f t="shared" si="298"/>
        <v>0</v>
      </c>
      <c r="BY4752">
        <f t="shared" si="299"/>
        <v>1</v>
      </c>
    </row>
    <row r="4753" spans="1:77">
      <c r="A4753" s="15">
        <v>4748</v>
      </c>
      <c r="BP4753" s="27">
        <v>0.791019541276885</v>
      </c>
      <c r="BQ4753" s="27">
        <v>18376.3125733741</v>
      </c>
      <c r="BR4753" s="27">
        <v>1.33200539008125</v>
      </c>
      <c r="BS4753" s="27">
        <v>38877.9133199073</v>
      </c>
      <c r="BU4753">
        <f t="shared" si="296"/>
        <v>100276.618618159</v>
      </c>
      <c r="BV4753">
        <f t="shared" si="297"/>
        <v>160922.89519228</v>
      </c>
      <c r="BW4753" s="29">
        <v>4748</v>
      </c>
      <c r="BX4753">
        <f t="shared" si="298"/>
        <v>0</v>
      </c>
      <c r="BY4753">
        <f t="shared" si="299"/>
        <v>1</v>
      </c>
    </row>
    <row r="4754" spans="1:77">
      <c r="A4754" s="15">
        <v>4749</v>
      </c>
      <c r="BP4754" s="27">
        <v>0.836245021982097</v>
      </c>
      <c r="BQ4754" s="27">
        <v>15381.2283449516</v>
      </c>
      <c r="BR4754" s="27">
        <v>1.444696017447</v>
      </c>
      <c r="BS4754" s="27">
        <v>44569.2661193071</v>
      </c>
      <c r="BU4754">
        <f t="shared" si="296"/>
        <v>110055.524952363</v>
      </c>
      <c r="BV4754">
        <f t="shared" si="297"/>
        <v>172135.136497742</v>
      </c>
      <c r="BW4754" s="29">
        <v>4749</v>
      </c>
      <c r="BX4754">
        <f t="shared" si="298"/>
        <v>0</v>
      </c>
      <c r="BY4754">
        <f t="shared" si="299"/>
        <v>1</v>
      </c>
    </row>
    <row r="4755" spans="1:77">
      <c r="A4755" s="15">
        <v>4750</v>
      </c>
      <c r="BP4755" s="27">
        <v>0.812583524967632</v>
      </c>
      <c r="BQ4755" s="27">
        <v>14390.7325922041</v>
      </c>
      <c r="BR4755" s="27">
        <v>1.37252872345117</v>
      </c>
      <c r="BS4755" s="27">
        <v>37334.6270932389</v>
      </c>
      <c r="BU4755">
        <f t="shared" si="296"/>
        <v>107496.796152941</v>
      </c>
      <c r="BV4755">
        <f t="shared" si="297"/>
        <v>168544.681424436</v>
      </c>
      <c r="BW4755" s="29">
        <v>4750</v>
      </c>
      <c r="BX4755">
        <f t="shared" si="298"/>
        <v>0</v>
      </c>
      <c r="BY4755">
        <f t="shared" si="299"/>
        <v>1</v>
      </c>
    </row>
    <row r="4756" spans="1:77">
      <c r="A4756" s="15">
        <v>4751</v>
      </c>
      <c r="BP4756" s="27">
        <v>0.826804331260466</v>
      </c>
      <c r="BQ4756" s="27">
        <v>14290.2868976825</v>
      </c>
      <c r="BR4756" s="27">
        <v>1.42424112693433</v>
      </c>
      <c r="BS4756" s="27">
        <v>37437.6086700261</v>
      </c>
      <c r="BU4756">
        <f t="shared" si="296"/>
        <v>109730.362791387</v>
      </c>
      <c r="BV4756">
        <f t="shared" si="297"/>
        <v>176198.560370123</v>
      </c>
      <c r="BW4756" s="29">
        <v>4751</v>
      </c>
      <c r="BX4756">
        <f t="shared" si="298"/>
        <v>0</v>
      </c>
      <c r="BY4756">
        <f t="shared" si="299"/>
        <v>1</v>
      </c>
    </row>
    <row r="4757" spans="1:77">
      <c r="A4757" s="15">
        <v>4752</v>
      </c>
      <c r="BP4757" s="27">
        <v>0.834986815895104</v>
      </c>
      <c r="BQ4757" s="27">
        <v>13958.4200215713</v>
      </c>
      <c r="BR4757" s="27">
        <v>1.43077565372185</v>
      </c>
      <c r="BS4757" s="27">
        <v>41440.543796787</v>
      </c>
      <c r="BU4757">
        <f t="shared" si="296"/>
        <v>111289.602362694</v>
      </c>
      <c r="BV4757">
        <f t="shared" si="297"/>
        <v>173175.80426149</v>
      </c>
      <c r="BW4757" s="29">
        <v>4752</v>
      </c>
      <c r="BX4757">
        <f t="shared" si="298"/>
        <v>0</v>
      </c>
      <c r="BY4757">
        <f t="shared" si="299"/>
        <v>1</v>
      </c>
    </row>
    <row r="4758" spans="1:77">
      <c r="A4758" s="15">
        <v>4753</v>
      </c>
      <c r="BP4758" s="27">
        <v>0.835071502275221</v>
      </c>
      <c r="BQ4758" s="27">
        <v>15719.5145463881</v>
      </c>
      <c r="BR4758" s="27">
        <v>1.42895602908245</v>
      </c>
      <c r="BS4758" s="27">
        <v>39886.1780146698</v>
      </c>
      <c r="BU4758">
        <f t="shared" si="296"/>
        <v>109541.210794895</v>
      </c>
      <c r="BV4758">
        <f t="shared" si="297"/>
        <v>174457.226347698</v>
      </c>
      <c r="BW4758" s="29">
        <v>4753</v>
      </c>
      <c r="BX4758">
        <f t="shared" si="298"/>
        <v>0</v>
      </c>
      <c r="BY4758">
        <f t="shared" si="299"/>
        <v>1</v>
      </c>
    </row>
    <row r="4759" spans="1:77">
      <c r="A4759" s="15">
        <v>4754</v>
      </c>
      <c r="BP4759" s="27">
        <v>0.841469262339514</v>
      </c>
      <c r="BQ4759" s="27">
        <v>14459.4298683804</v>
      </c>
      <c r="BR4759" s="27">
        <v>1.44801841229083</v>
      </c>
      <c r="BS4759" s="27">
        <v>43767.5389609749</v>
      </c>
      <c r="BU4759">
        <f t="shared" si="296"/>
        <v>111760.959482547</v>
      </c>
      <c r="BV4759">
        <f t="shared" si="297"/>
        <v>173435.22288265</v>
      </c>
      <c r="BW4759" s="29">
        <v>4754</v>
      </c>
      <c r="BX4759">
        <f t="shared" si="298"/>
        <v>0</v>
      </c>
      <c r="BY4759">
        <f t="shared" si="299"/>
        <v>1</v>
      </c>
    </row>
    <row r="4760" spans="1:77">
      <c r="A4760" s="15">
        <v>4755</v>
      </c>
      <c r="BP4760" s="27">
        <v>0.831725740681333</v>
      </c>
      <c r="BQ4760" s="27">
        <v>13770.8287248423</v>
      </c>
      <c r="BR4760" s="27">
        <v>1.43883539545261</v>
      </c>
      <c r="BS4760" s="27">
        <v>36173.5676512437</v>
      </c>
      <c r="BU4760">
        <f t="shared" si="296"/>
        <v>110988.032377358</v>
      </c>
      <c r="BV4760">
        <f t="shared" si="297"/>
        <v>179651.741666648</v>
      </c>
      <c r="BW4760" s="29">
        <v>4755</v>
      </c>
      <c r="BX4760">
        <f t="shared" si="298"/>
        <v>0</v>
      </c>
      <c r="BY4760">
        <f t="shared" si="299"/>
        <v>1</v>
      </c>
    </row>
    <row r="4761" spans="1:77">
      <c r="A4761" s="15">
        <v>4756</v>
      </c>
      <c r="BP4761" s="27">
        <v>0.78221844448271</v>
      </c>
      <c r="BQ4761" s="27">
        <v>14150.5797790696</v>
      </c>
      <c r="BR4761" s="27">
        <v>1.35891137277433</v>
      </c>
      <c r="BS4761" s="27">
        <v>42746.6697514224</v>
      </c>
      <c r="BU4761">
        <f t="shared" si="296"/>
        <v>103182.186893337</v>
      </c>
      <c r="BV4761">
        <f t="shared" si="297"/>
        <v>161090.036164727</v>
      </c>
      <c r="BW4761" s="29">
        <v>4756</v>
      </c>
      <c r="BX4761">
        <f t="shared" si="298"/>
        <v>0</v>
      </c>
      <c r="BY4761">
        <f t="shared" si="299"/>
        <v>1</v>
      </c>
    </row>
    <row r="4762" spans="1:77">
      <c r="A4762" s="15">
        <v>4757</v>
      </c>
      <c r="BP4762" s="27">
        <v>0.868421343532533</v>
      </c>
      <c r="BQ4762" s="27">
        <v>14288.1270075871</v>
      </c>
      <c r="BR4762" s="27">
        <v>1.50071277406032</v>
      </c>
      <c r="BS4762" s="27">
        <v>35999.1119843732</v>
      </c>
      <c r="BU4762">
        <f t="shared" si="296"/>
        <v>115975.074522293</v>
      </c>
      <c r="BV4762">
        <f t="shared" si="297"/>
        <v>189107.804124675</v>
      </c>
      <c r="BW4762" s="29">
        <v>4757</v>
      </c>
      <c r="BX4762">
        <f t="shared" si="298"/>
        <v>0</v>
      </c>
      <c r="BY4762">
        <f t="shared" si="299"/>
        <v>1</v>
      </c>
    </row>
    <row r="4763" spans="1:77">
      <c r="A4763" s="15">
        <v>4758</v>
      </c>
      <c r="BP4763" s="27">
        <v>0.809295746526237</v>
      </c>
      <c r="BQ4763" s="27">
        <v>11895.7872995667</v>
      </c>
      <c r="BR4763" s="27">
        <v>1.40777542590199</v>
      </c>
      <c r="BS4763" s="27">
        <v>34687.3495646964</v>
      </c>
      <c r="BU4763">
        <f t="shared" si="296"/>
        <v>109498.574679369</v>
      </c>
      <c r="BV4763">
        <f t="shared" si="297"/>
        <v>176478.964320602</v>
      </c>
      <c r="BW4763" s="29">
        <v>4758</v>
      </c>
      <c r="BX4763">
        <f t="shared" si="298"/>
        <v>0</v>
      </c>
      <c r="BY4763">
        <f t="shared" si="299"/>
        <v>1</v>
      </c>
    </row>
    <row r="4764" spans="1:77">
      <c r="A4764" s="15">
        <v>4759</v>
      </c>
      <c r="BP4764" s="27">
        <v>0.814644880357063</v>
      </c>
      <c r="BQ4764" s="27">
        <v>22656.0271913078</v>
      </c>
      <c r="BR4764" s="27">
        <v>1.3890284521498</v>
      </c>
      <c r="BS4764" s="27">
        <v>54024.5262611697</v>
      </c>
      <c r="BU4764">
        <f t="shared" si="296"/>
        <v>99540.7048622516</v>
      </c>
      <c r="BV4764">
        <f t="shared" si="297"/>
        <v>154329.7415613</v>
      </c>
      <c r="BW4764" s="29">
        <v>4759</v>
      </c>
      <c r="BX4764">
        <f t="shared" si="298"/>
        <v>0</v>
      </c>
      <c r="BY4764">
        <f t="shared" si="299"/>
        <v>1</v>
      </c>
    </row>
    <row r="4765" spans="1:77">
      <c r="A4765" s="15">
        <v>4760</v>
      </c>
      <c r="BP4765" s="27">
        <v>0.828427145086007</v>
      </c>
      <c r="BQ4765" s="27">
        <v>11472.3184894404</v>
      </c>
      <c r="BR4765" s="27">
        <v>1.39650364071566</v>
      </c>
      <c r="BS4765" s="27">
        <v>37499.770431202</v>
      </c>
      <c r="BU4765">
        <f t="shared" si="296"/>
        <v>112791.753273461</v>
      </c>
      <c r="BV4765">
        <f t="shared" si="297"/>
        <v>171975.775676148</v>
      </c>
      <c r="BW4765" s="29">
        <v>4760</v>
      </c>
      <c r="BX4765">
        <f t="shared" si="298"/>
        <v>0</v>
      </c>
      <c r="BY4765">
        <f t="shared" si="299"/>
        <v>1</v>
      </c>
    </row>
    <row r="4766" spans="1:77">
      <c r="A4766" s="15">
        <v>4761</v>
      </c>
      <c r="BP4766" s="27">
        <v>0.847196650904718</v>
      </c>
      <c r="BQ4766" s="27">
        <v>20326.4315350506</v>
      </c>
      <c r="BR4766" s="27">
        <v>1.46234180494811</v>
      </c>
      <c r="BS4766" s="27">
        <v>46350.1410627541</v>
      </c>
      <c r="BU4766">
        <f t="shared" si="296"/>
        <v>106753.066100657</v>
      </c>
      <c r="BV4766">
        <f t="shared" si="297"/>
        <v>173001.129679463</v>
      </c>
      <c r="BW4766" s="29">
        <v>4761</v>
      </c>
      <c r="BX4766">
        <f t="shared" si="298"/>
        <v>0</v>
      </c>
      <c r="BY4766">
        <f t="shared" si="299"/>
        <v>1</v>
      </c>
    </row>
    <row r="4767" spans="1:77">
      <c r="A4767" s="15">
        <v>4762</v>
      </c>
      <c r="BP4767" s="27">
        <v>0.783813389912735</v>
      </c>
      <c r="BQ4767" s="27">
        <v>13574.6898652895</v>
      </c>
      <c r="BR4767" s="27">
        <v>1.3367763486505</v>
      </c>
      <c r="BS4767" s="27">
        <v>36601.8279285476</v>
      </c>
      <c r="BU4767">
        <f t="shared" si="296"/>
        <v>103997.318621621</v>
      </c>
      <c r="BV4767">
        <f t="shared" si="297"/>
        <v>163914.624369028</v>
      </c>
      <c r="BW4767" s="29">
        <v>4762</v>
      </c>
      <c r="BX4767">
        <f t="shared" si="298"/>
        <v>0</v>
      </c>
      <c r="BY4767">
        <f t="shared" si="299"/>
        <v>1</v>
      </c>
    </row>
    <row r="4768" spans="1:77">
      <c r="A4768" s="15">
        <v>4763</v>
      </c>
      <c r="BP4768" s="27">
        <v>0.789580333997749</v>
      </c>
      <c r="BQ4768" s="27">
        <v>10538.2436438511</v>
      </c>
      <c r="BR4768" s="27">
        <v>1.32194839228804</v>
      </c>
      <c r="BS4768" s="27">
        <v>37079.8104138335</v>
      </c>
      <c r="BU4768">
        <f t="shared" si="296"/>
        <v>107898.806455811</v>
      </c>
      <c r="BV4768">
        <f t="shared" si="297"/>
        <v>161212.448429373</v>
      </c>
      <c r="BW4768" s="29">
        <v>4763</v>
      </c>
      <c r="BX4768">
        <f t="shared" si="298"/>
        <v>0</v>
      </c>
      <c r="BY4768">
        <f t="shared" si="299"/>
        <v>1</v>
      </c>
    </row>
    <row r="4769" spans="1:77">
      <c r="A4769" s="15">
        <v>4764</v>
      </c>
      <c r="BP4769" s="27">
        <v>0.822289802427654</v>
      </c>
      <c r="BQ4769" s="27">
        <v>17058.8535047444</v>
      </c>
      <c r="BR4769" s="27">
        <v>1.40707228510731</v>
      </c>
      <c r="BS4769" s="27">
        <v>43594.1368085617</v>
      </c>
      <c r="BU4769">
        <f t="shared" si="296"/>
        <v>106284.616859404</v>
      </c>
      <c r="BV4769">
        <f t="shared" si="297"/>
        <v>167466.705957534</v>
      </c>
      <c r="BW4769" s="29">
        <v>4764</v>
      </c>
      <c r="BX4769">
        <f t="shared" si="298"/>
        <v>0</v>
      </c>
      <c r="BY4769">
        <f t="shared" si="299"/>
        <v>1</v>
      </c>
    </row>
    <row r="4770" spans="1:77">
      <c r="A4770" s="15">
        <v>4765</v>
      </c>
      <c r="BP4770" s="27">
        <v>0.838143946900315</v>
      </c>
      <c r="BQ4770" s="27">
        <v>15500.9027920472</v>
      </c>
      <c r="BR4770" s="27">
        <v>1.43163989543931</v>
      </c>
      <c r="BS4770" s="27">
        <v>38586.941903708</v>
      </c>
      <c r="BU4770">
        <f t="shared" si="296"/>
        <v>110220.689243</v>
      </c>
      <c r="BV4770">
        <f t="shared" si="297"/>
        <v>176159.042412188</v>
      </c>
      <c r="BW4770" s="29">
        <v>4765</v>
      </c>
      <c r="BX4770">
        <f t="shared" si="298"/>
        <v>0</v>
      </c>
      <c r="BY4770">
        <f t="shared" si="299"/>
        <v>1</v>
      </c>
    </row>
    <row r="4771" spans="1:77">
      <c r="A4771" s="15">
        <v>4766</v>
      </c>
      <c r="BP4771" s="27">
        <v>0.826897345005797</v>
      </c>
      <c r="BQ4771" s="27">
        <v>20740.7347886689</v>
      </c>
      <c r="BR4771" s="27">
        <v>1.44120083274099</v>
      </c>
      <c r="BS4771" s="27">
        <v>47950.6945317323</v>
      </c>
      <c r="BU4771">
        <f t="shared" si="296"/>
        <v>103293.866962201</v>
      </c>
      <c r="BV4771">
        <f t="shared" si="297"/>
        <v>168229.430379417</v>
      </c>
      <c r="BW4771" s="29">
        <v>4766</v>
      </c>
      <c r="BX4771">
        <f t="shared" si="298"/>
        <v>0</v>
      </c>
      <c r="BY4771">
        <f t="shared" si="299"/>
        <v>1</v>
      </c>
    </row>
    <row r="4772" spans="1:77">
      <c r="A4772" s="15">
        <v>4767</v>
      </c>
      <c r="BP4772" s="27">
        <v>0.81291641186672</v>
      </c>
      <c r="BQ4772" s="27">
        <v>16460.5761212864</v>
      </c>
      <c r="BR4772" s="27">
        <v>1.41076201955154</v>
      </c>
      <c r="BS4772" s="27">
        <v>40196.8962004353</v>
      </c>
      <c r="BU4772">
        <f t="shared" si="296"/>
        <v>105476.885658722</v>
      </c>
      <c r="BV4772">
        <f t="shared" si="297"/>
        <v>171417.406732296</v>
      </c>
      <c r="BW4772" s="29">
        <v>4767</v>
      </c>
      <c r="BX4772">
        <f t="shared" si="298"/>
        <v>0</v>
      </c>
      <c r="BY4772">
        <f t="shared" si="299"/>
        <v>1</v>
      </c>
    </row>
    <row r="4773" spans="1:77">
      <c r="A4773" s="15">
        <v>4768</v>
      </c>
      <c r="BP4773" s="27">
        <v>0.787559110035962</v>
      </c>
      <c r="BQ4773" s="27">
        <v>12081.6831238725</v>
      </c>
      <c r="BR4773" s="27">
        <v>1.35412977121668</v>
      </c>
      <c r="BS4773" s="27">
        <v>33380.2812653276</v>
      </c>
      <c r="BU4773">
        <f t="shared" si="296"/>
        <v>106052.183381522</v>
      </c>
      <c r="BV4773">
        <f t="shared" si="297"/>
        <v>169739.184417175</v>
      </c>
      <c r="BW4773" s="29">
        <v>4768</v>
      </c>
      <c r="BX4773">
        <f t="shared" si="298"/>
        <v>0</v>
      </c>
      <c r="BY4773">
        <f t="shared" si="299"/>
        <v>1</v>
      </c>
    </row>
    <row r="4774" spans="1:77">
      <c r="A4774" s="15">
        <v>4769</v>
      </c>
      <c r="BP4774" s="27">
        <v>0.806682920742026</v>
      </c>
      <c r="BQ4774" s="27">
        <v>16384.0705358355</v>
      </c>
      <c r="BR4774" s="27">
        <v>1.39176793864078</v>
      </c>
      <c r="BS4774" s="27">
        <v>40510.0223418065</v>
      </c>
      <c r="BU4774">
        <f t="shared" si="296"/>
        <v>104618.367575468</v>
      </c>
      <c r="BV4774">
        <f t="shared" si="297"/>
        <v>168255.168454311</v>
      </c>
      <c r="BW4774" s="29">
        <v>4769</v>
      </c>
      <c r="BX4774">
        <f t="shared" si="298"/>
        <v>0</v>
      </c>
      <c r="BY4774">
        <f t="shared" si="299"/>
        <v>1</v>
      </c>
    </row>
    <row r="4775" spans="1:77">
      <c r="A4775" s="15">
        <v>4770</v>
      </c>
      <c r="BP4775" s="27">
        <v>0.752254869949687</v>
      </c>
      <c r="BQ4775" s="27">
        <v>21506.5178527257</v>
      </c>
      <c r="BR4775" s="27">
        <v>1.29542131150558</v>
      </c>
      <c r="BS4775" s="27">
        <v>54823.8275166229</v>
      </c>
      <c r="BU4775">
        <f t="shared" si="296"/>
        <v>91331.7126397274</v>
      </c>
      <c r="BV4775">
        <f t="shared" si="297"/>
        <v>139489.369209214</v>
      </c>
      <c r="BW4775" s="29">
        <v>4770</v>
      </c>
      <c r="BX4775">
        <f t="shared" si="298"/>
        <v>0</v>
      </c>
      <c r="BY4775">
        <f t="shared" si="299"/>
        <v>1</v>
      </c>
    </row>
    <row r="4776" spans="1:77">
      <c r="A4776" s="15">
        <v>4771</v>
      </c>
      <c r="BP4776" s="27">
        <v>0.842609580936788</v>
      </c>
      <c r="BQ4776" s="27">
        <v>19656.6115984522</v>
      </c>
      <c r="BR4776" s="27">
        <v>1.42176293460314</v>
      </c>
      <c r="BS4776" s="27">
        <v>52442.2440995629</v>
      </c>
      <c r="BU4776">
        <f t="shared" si="296"/>
        <v>106734.825542066</v>
      </c>
      <c r="BV4776">
        <f t="shared" si="297"/>
        <v>160822.196090909</v>
      </c>
      <c r="BW4776" s="29">
        <v>4771</v>
      </c>
      <c r="BX4776">
        <f t="shared" si="298"/>
        <v>0</v>
      </c>
      <c r="BY4776">
        <f t="shared" si="299"/>
        <v>1</v>
      </c>
    </row>
    <row r="4777" spans="1:77">
      <c r="A4777" s="15">
        <v>4772</v>
      </c>
      <c r="BP4777" s="27">
        <v>0.792951604546727</v>
      </c>
      <c r="BQ4777" s="27">
        <v>17010.4775271674</v>
      </c>
      <c r="BR4777" s="27">
        <v>1.33699782788734</v>
      </c>
      <c r="BS4777" s="27">
        <v>41121.7892291331</v>
      </c>
      <c r="BU4777">
        <f t="shared" si="296"/>
        <v>101932.263154842</v>
      </c>
      <c r="BV4777">
        <f t="shared" si="297"/>
        <v>159427.884953969</v>
      </c>
      <c r="BW4777" s="29">
        <v>4772</v>
      </c>
      <c r="BX4777">
        <f t="shared" si="298"/>
        <v>0</v>
      </c>
      <c r="BY4777">
        <f t="shared" si="299"/>
        <v>1</v>
      </c>
    </row>
    <row r="4778" spans="1:77">
      <c r="A4778" s="15">
        <v>4773</v>
      </c>
      <c r="BP4778" s="27">
        <v>0.862086950438904</v>
      </c>
      <c r="BQ4778" s="27">
        <v>15489.4306117324</v>
      </c>
      <c r="BR4778" s="27">
        <v>1.49418446701244</v>
      </c>
      <c r="BS4778" s="27">
        <v>39922.5250704073</v>
      </c>
      <c r="BU4778">
        <f t="shared" si="296"/>
        <v>113823.611954103</v>
      </c>
      <c r="BV4778">
        <f t="shared" si="297"/>
        <v>184205.144981459</v>
      </c>
      <c r="BW4778" s="29">
        <v>4773</v>
      </c>
      <c r="BX4778">
        <f t="shared" si="298"/>
        <v>0</v>
      </c>
      <c r="BY4778">
        <f t="shared" si="299"/>
        <v>1</v>
      </c>
    </row>
    <row r="4779" spans="1:77">
      <c r="A4779" s="15">
        <v>4774</v>
      </c>
      <c r="BP4779" s="27">
        <v>0.857061744946992</v>
      </c>
      <c r="BQ4779" s="27">
        <v>13662.2592458287</v>
      </c>
      <c r="BR4779" s="27">
        <v>1.46359224347603</v>
      </c>
      <c r="BS4779" s="27">
        <v>36134.7022917602</v>
      </c>
      <c r="BU4779">
        <f t="shared" si="296"/>
        <v>114897.00249622</v>
      </c>
      <c r="BV4779">
        <f t="shared" si="297"/>
        <v>183404.134229645</v>
      </c>
      <c r="BW4779" s="29">
        <v>4774</v>
      </c>
      <c r="BX4779">
        <f t="shared" si="298"/>
        <v>0</v>
      </c>
      <c r="BY4779">
        <f t="shared" si="299"/>
        <v>1</v>
      </c>
    </row>
    <row r="4780" spans="1:77">
      <c r="A4780" s="15">
        <v>4775</v>
      </c>
      <c r="BP4780" s="27">
        <v>0.784327438477977</v>
      </c>
      <c r="BQ4780" s="27">
        <v>13230.4596815694</v>
      </c>
      <c r="BR4780" s="27">
        <v>1.36258555226523</v>
      </c>
      <c r="BS4780" s="27">
        <v>36834.7939286323</v>
      </c>
      <c r="BU4780">
        <f t="shared" si="296"/>
        <v>104418.656090127</v>
      </c>
      <c r="BV4780">
        <f t="shared" si="297"/>
        <v>167553.038911152</v>
      </c>
      <c r="BW4780" s="29">
        <v>4775</v>
      </c>
      <c r="BX4780">
        <f t="shared" si="298"/>
        <v>0</v>
      </c>
      <c r="BY4780">
        <f t="shared" si="299"/>
        <v>1</v>
      </c>
    </row>
    <row r="4781" spans="1:77">
      <c r="A4781" s="15">
        <v>4776</v>
      </c>
      <c r="BP4781" s="27">
        <v>0.853160296828309</v>
      </c>
      <c r="BQ4781" s="27">
        <v>12987.3246652855</v>
      </c>
      <c r="BR4781" s="27">
        <v>1.48083843479158</v>
      </c>
      <c r="BS4781" s="27">
        <v>43138.8081764997</v>
      </c>
      <c r="BU4781">
        <f t="shared" si="296"/>
        <v>114986.719858961</v>
      </c>
      <c r="BV4781">
        <f t="shared" si="297"/>
        <v>178986.957042238</v>
      </c>
      <c r="BW4781" s="29">
        <v>4776</v>
      </c>
      <c r="BX4781">
        <f t="shared" si="298"/>
        <v>0</v>
      </c>
      <c r="BY4781">
        <f t="shared" si="299"/>
        <v>1</v>
      </c>
    </row>
    <row r="4782" spans="1:77">
      <c r="A4782" s="15">
        <v>4777</v>
      </c>
      <c r="BP4782" s="27">
        <v>0.809395086575033</v>
      </c>
      <c r="BQ4782" s="27">
        <v>15205.9961989773</v>
      </c>
      <c r="BR4782" s="27">
        <v>1.38776541268468</v>
      </c>
      <c r="BS4782" s="27">
        <v>44185.1517573233</v>
      </c>
      <c r="BU4782">
        <f t="shared" si="296"/>
        <v>106203.266787278</v>
      </c>
      <c r="BV4782">
        <f t="shared" si="297"/>
        <v>163979.660145379</v>
      </c>
      <c r="BW4782" s="29">
        <v>4777</v>
      </c>
      <c r="BX4782">
        <f t="shared" si="298"/>
        <v>0</v>
      </c>
      <c r="BY4782">
        <f t="shared" si="299"/>
        <v>1</v>
      </c>
    </row>
    <row r="4783" spans="1:77">
      <c r="A4783" s="15">
        <v>4778</v>
      </c>
      <c r="BP4783" s="27">
        <v>0.843031287111053</v>
      </c>
      <c r="BQ4783" s="27">
        <v>17360.7177724393</v>
      </c>
      <c r="BR4783" s="27">
        <v>1.45720930305135</v>
      </c>
      <c r="BS4783" s="27">
        <v>41728.5480750075</v>
      </c>
      <c r="BU4783">
        <f t="shared" si="296"/>
        <v>109093.975294219</v>
      </c>
      <c r="BV4783">
        <f t="shared" si="297"/>
        <v>176852.847382695</v>
      </c>
      <c r="BW4783" s="29">
        <v>4778</v>
      </c>
      <c r="BX4783">
        <f t="shared" si="298"/>
        <v>0</v>
      </c>
      <c r="BY4783">
        <f t="shared" si="299"/>
        <v>1</v>
      </c>
    </row>
    <row r="4784" spans="1:77">
      <c r="A4784" s="15">
        <v>4779</v>
      </c>
      <c r="BP4784" s="27">
        <v>0.787915457150983</v>
      </c>
      <c r="BQ4784" s="27">
        <v>16072.7303116221</v>
      </c>
      <c r="BR4784" s="27">
        <v>1.33667105824958</v>
      </c>
      <c r="BS4784" s="27">
        <v>39145.5693062704</v>
      </c>
      <c r="BU4784">
        <f t="shared" si="296"/>
        <v>102114.588261025</v>
      </c>
      <c r="BV4784">
        <f t="shared" si="297"/>
        <v>161355.089431167</v>
      </c>
      <c r="BW4784" s="29">
        <v>4779</v>
      </c>
      <c r="BX4784">
        <f t="shared" si="298"/>
        <v>0</v>
      </c>
      <c r="BY4784">
        <f t="shared" si="299"/>
        <v>1</v>
      </c>
    </row>
    <row r="4785" spans="1:77">
      <c r="A4785" s="15">
        <v>4780</v>
      </c>
      <c r="BP4785" s="27">
        <v>0.82312219000663</v>
      </c>
      <c r="BQ4785" s="27">
        <v>13836.3305842667</v>
      </c>
      <c r="BR4785" s="27">
        <v>1.40956714826437</v>
      </c>
      <c r="BS4785" s="27">
        <v>38457.6366588102</v>
      </c>
      <c r="BU4785">
        <f t="shared" si="296"/>
        <v>109631.997916728</v>
      </c>
      <c r="BV4785">
        <f t="shared" si="297"/>
        <v>172977.435580845</v>
      </c>
      <c r="BW4785" s="29">
        <v>4780</v>
      </c>
      <c r="BX4785">
        <f t="shared" si="298"/>
        <v>0</v>
      </c>
      <c r="BY4785">
        <f t="shared" si="299"/>
        <v>1</v>
      </c>
    </row>
    <row r="4786" spans="1:77">
      <c r="A4786" s="15">
        <v>4781</v>
      </c>
      <c r="BP4786" s="27">
        <v>0.821326415429343</v>
      </c>
      <c r="BQ4786" s="27">
        <v>17272.7365516486</v>
      </c>
      <c r="BR4786" s="27">
        <v>1.43633233663848</v>
      </c>
      <c r="BS4786" s="27">
        <v>41318.3895813512</v>
      </c>
      <c r="BU4786">
        <f t="shared" si="296"/>
        <v>105926.225762753</v>
      </c>
      <c r="BV4786">
        <f t="shared" si="297"/>
        <v>174131.46091442</v>
      </c>
      <c r="BW4786" s="29">
        <v>4781</v>
      </c>
      <c r="BX4786">
        <f t="shared" si="298"/>
        <v>0</v>
      </c>
      <c r="BY4786">
        <f t="shared" si="299"/>
        <v>1</v>
      </c>
    </row>
    <row r="4787" spans="1:77">
      <c r="A4787" s="15">
        <v>4782</v>
      </c>
      <c r="BP4787" s="27">
        <v>0.860918005810943</v>
      </c>
      <c r="BQ4787" s="27">
        <v>13301.0816126345</v>
      </c>
      <c r="BR4787" s="27">
        <v>1.49805841947162</v>
      </c>
      <c r="BS4787" s="27">
        <v>37548.2676066941</v>
      </c>
      <c r="BU4787">
        <f t="shared" si="296"/>
        <v>115836.619259007</v>
      </c>
      <c r="BV4787">
        <f t="shared" si="297"/>
        <v>187160.495314048</v>
      </c>
      <c r="BW4787" s="29">
        <v>4782</v>
      </c>
      <c r="BX4787">
        <f t="shared" si="298"/>
        <v>0</v>
      </c>
      <c r="BY4787">
        <f t="shared" si="299"/>
        <v>1</v>
      </c>
    </row>
    <row r="4788" spans="1:77">
      <c r="A4788" s="15">
        <v>4783</v>
      </c>
      <c r="BP4788" s="27">
        <v>0.799602224629767</v>
      </c>
      <c r="BQ4788" s="27">
        <v>13611.7486780086</v>
      </c>
      <c r="BR4788" s="27">
        <v>1.37605215303461</v>
      </c>
      <c r="BS4788" s="27">
        <v>43030.9309272774</v>
      </c>
      <c r="BU4788">
        <f t="shared" si="296"/>
        <v>106328.585016457</v>
      </c>
      <c r="BV4788">
        <f t="shared" si="297"/>
        <v>163376.892027913</v>
      </c>
      <c r="BW4788" s="29">
        <v>4783</v>
      </c>
      <c r="BX4788">
        <f t="shared" si="298"/>
        <v>0</v>
      </c>
      <c r="BY4788">
        <f t="shared" si="299"/>
        <v>1</v>
      </c>
    </row>
    <row r="4789" spans="1:77">
      <c r="A4789" s="15">
        <v>4784</v>
      </c>
      <c r="BP4789" s="27">
        <v>0.818143507727782</v>
      </c>
      <c r="BQ4789" s="27">
        <v>13190.7813498379</v>
      </c>
      <c r="BR4789" s="27">
        <v>1.40033615922923</v>
      </c>
      <c r="BS4789" s="27">
        <v>42382.8460196771</v>
      </c>
      <c r="BU4789">
        <f t="shared" si="296"/>
        <v>109530.744809329</v>
      </c>
      <c r="BV4789">
        <f t="shared" si="297"/>
        <v>167667.577864707</v>
      </c>
      <c r="BW4789" s="29">
        <v>4784</v>
      </c>
      <c r="BX4789">
        <f t="shared" si="298"/>
        <v>0</v>
      </c>
      <c r="BY4789">
        <f t="shared" si="299"/>
        <v>1</v>
      </c>
    </row>
    <row r="4790" spans="1:77">
      <c r="A4790" s="15">
        <v>4785</v>
      </c>
      <c r="BP4790" s="27">
        <v>0.821570343625374</v>
      </c>
      <c r="BQ4790" s="27">
        <v>20995.0288470775</v>
      </c>
      <c r="BR4790" s="27">
        <v>1.40805042585651</v>
      </c>
      <c r="BS4790" s="27">
        <v>52087.6243296968</v>
      </c>
      <c r="BU4790">
        <f t="shared" si="296"/>
        <v>102240.522696729</v>
      </c>
      <c r="BV4790">
        <f t="shared" si="297"/>
        <v>159119.93954878</v>
      </c>
      <c r="BW4790" s="29">
        <v>4785</v>
      </c>
      <c r="BX4790">
        <f t="shared" si="298"/>
        <v>0</v>
      </c>
      <c r="BY4790">
        <f t="shared" si="299"/>
        <v>1</v>
      </c>
    </row>
    <row r="4791" spans="1:77">
      <c r="A4791" s="15">
        <v>4786</v>
      </c>
      <c r="BP4791" s="27">
        <v>0.836531174524443</v>
      </c>
      <c r="BQ4791" s="27">
        <v>12166.5604402011</v>
      </c>
      <c r="BR4791" s="27">
        <v>1.43458539094593</v>
      </c>
      <c r="BS4791" s="27">
        <v>35305.4582114082</v>
      </c>
      <c r="BU4791">
        <f t="shared" si="296"/>
        <v>113313.115738465</v>
      </c>
      <c r="BV4791">
        <f t="shared" si="297"/>
        <v>179882.350430481</v>
      </c>
      <c r="BW4791" s="29">
        <v>4786</v>
      </c>
      <c r="BX4791">
        <f t="shared" si="298"/>
        <v>0</v>
      </c>
      <c r="BY4791">
        <f t="shared" si="299"/>
        <v>1</v>
      </c>
    </row>
    <row r="4792" spans="1:77">
      <c r="A4792" s="15">
        <v>4787</v>
      </c>
      <c r="BP4792" s="27">
        <v>0.827456816561289</v>
      </c>
      <c r="BQ4792" s="27">
        <v>14140.7566985478</v>
      </c>
      <c r="BR4792" s="27">
        <v>1.42126520571307</v>
      </c>
      <c r="BS4792" s="27">
        <v>37359.0081350856</v>
      </c>
      <c r="BU4792">
        <f t="shared" si="296"/>
        <v>109977.765785646</v>
      </c>
      <c r="BV4792">
        <f t="shared" si="297"/>
        <v>175830.772721875</v>
      </c>
      <c r="BW4792" s="29">
        <v>4787</v>
      </c>
      <c r="BX4792">
        <f t="shared" si="298"/>
        <v>0</v>
      </c>
      <c r="BY4792">
        <f t="shared" si="299"/>
        <v>1</v>
      </c>
    </row>
    <row r="4793" spans="1:77">
      <c r="A4793" s="15">
        <v>4788</v>
      </c>
      <c r="BP4793" s="27">
        <v>0.814604487519201</v>
      </c>
      <c r="BQ4793" s="27">
        <v>12567.7403441706</v>
      </c>
      <c r="BR4793" s="27">
        <v>1.41865202608092</v>
      </c>
      <c r="BS4793" s="27">
        <v>35373.7425230983</v>
      </c>
      <c r="BU4793">
        <f t="shared" si="296"/>
        <v>109622.93278371</v>
      </c>
      <c r="BV4793">
        <f t="shared" si="297"/>
        <v>177424.061389039</v>
      </c>
      <c r="BW4793" s="29">
        <v>4788</v>
      </c>
      <c r="BX4793">
        <f t="shared" si="298"/>
        <v>0</v>
      </c>
      <c r="BY4793">
        <f t="shared" si="299"/>
        <v>1</v>
      </c>
    </row>
    <row r="4794" spans="1:77">
      <c r="A4794" s="15">
        <v>4789</v>
      </c>
      <c r="BP4794" s="27">
        <v>0.821378109392009</v>
      </c>
      <c r="BQ4794" s="27">
        <v>15819.0887593536</v>
      </c>
      <c r="BR4794" s="27">
        <v>1.42974419275608</v>
      </c>
      <c r="BS4794" s="27">
        <v>43896.1822067409</v>
      </c>
      <c r="BU4794">
        <f t="shared" si="296"/>
        <v>107387.627649448</v>
      </c>
      <c r="BV4794">
        <f t="shared" si="297"/>
        <v>170565.446706671</v>
      </c>
      <c r="BW4794" s="29">
        <v>4789</v>
      </c>
      <c r="BX4794">
        <f t="shared" si="298"/>
        <v>0</v>
      </c>
      <c r="BY4794">
        <f t="shared" si="299"/>
        <v>1</v>
      </c>
    </row>
    <row r="4795" spans="1:77">
      <c r="A4795" s="15">
        <v>4790</v>
      </c>
      <c r="BP4795" s="27">
        <v>0.819647295998748</v>
      </c>
      <c r="BQ4795" s="27">
        <v>16376.1157139638</v>
      </c>
      <c r="BR4795" s="27">
        <v>1.39682788572322</v>
      </c>
      <c r="BS4795" s="27">
        <v>46026.3579232662</v>
      </c>
      <c r="BU4795">
        <f t="shared" si="296"/>
        <v>106570.978685849</v>
      </c>
      <c r="BV4795">
        <f t="shared" si="297"/>
        <v>163497.824935218</v>
      </c>
      <c r="BW4795" s="29">
        <v>4790</v>
      </c>
      <c r="BX4795">
        <f t="shared" si="298"/>
        <v>0</v>
      </c>
      <c r="BY4795">
        <f t="shared" si="299"/>
        <v>1</v>
      </c>
    </row>
    <row r="4796" spans="1:77">
      <c r="A4796" s="15">
        <v>4791</v>
      </c>
      <c r="BP4796" s="27">
        <v>0.834242297113929</v>
      </c>
      <c r="BQ4796" s="27">
        <v>14957.4707849309</v>
      </c>
      <c r="BR4796" s="27">
        <v>1.44221388696239</v>
      </c>
      <c r="BS4796" s="27">
        <v>38464.8100216272</v>
      </c>
      <c r="BU4796">
        <f t="shared" si="296"/>
        <v>110178.873782158</v>
      </c>
      <c r="BV4796">
        <f t="shared" si="297"/>
        <v>177867.273022732</v>
      </c>
      <c r="BW4796" s="29">
        <v>4791</v>
      </c>
      <c r="BX4796">
        <f t="shared" si="298"/>
        <v>0</v>
      </c>
      <c r="BY4796">
        <f t="shared" si="299"/>
        <v>1</v>
      </c>
    </row>
    <row r="4797" spans="1:77">
      <c r="A4797" s="15">
        <v>4792</v>
      </c>
      <c r="BP4797" s="27">
        <v>0.743769300813062</v>
      </c>
      <c r="BQ4797" s="27">
        <v>14961.3288565961</v>
      </c>
      <c r="BR4797" s="27">
        <v>1.26378646044855</v>
      </c>
      <c r="BS4797" s="27">
        <v>38139.245457629</v>
      </c>
      <c r="BU4797">
        <f t="shared" si="296"/>
        <v>96604.0662653632</v>
      </c>
      <c r="BV4797">
        <f t="shared" si="297"/>
        <v>151428.723609654</v>
      </c>
      <c r="BW4797" s="29">
        <v>4792</v>
      </c>
      <c r="BX4797">
        <f t="shared" si="298"/>
        <v>0</v>
      </c>
      <c r="BY4797">
        <f t="shared" si="299"/>
        <v>1</v>
      </c>
    </row>
    <row r="4798" spans="1:77">
      <c r="A4798" s="15">
        <v>4793</v>
      </c>
      <c r="BP4798" s="27">
        <v>0.789958719465375</v>
      </c>
      <c r="BQ4798" s="27">
        <v>16439.8826382427</v>
      </c>
      <c r="BR4798" s="27">
        <v>1.32100624019618</v>
      </c>
      <c r="BS4798" s="27">
        <v>46222.0712875304</v>
      </c>
      <c r="BU4798">
        <f t="shared" si="296"/>
        <v>102053.925281564</v>
      </c>
      <c r="BV4798">
        <f t="shared" si="297"/>
        <v>151928.864741896</v>
      </c>
      <c r="BW4798" s="29">
        <v>4793</v>
      </c>
      <c r="BX4798">
        <f t="shared" si="298"/>
        <v>0</v>
      </c>
      <c r="BY4798">
        <f t="shared" si="299"/>
        <v>1</v>
      </c>
    </row>
    <row r="4799" spans="1:77">
      <c r="A4799" s="15">
        <v>4794</v>
      </c>
      <c r="BP4799" s="27">
        <v>0.821421775557968</v>
      </c>
      <c r="BQ4799" s="27">
        <v>16881.6782298378</v>
      </c>
      <c r="BR4799" s="27">
        <v>1.38533578106882</v>
      </c>
      <c r="BS4799" s="27">
        <v>41568.737920959</v>
      </c>
      <c r="BU4799">
        <f t="shared" si="296"/>
        <v>106331.588103857</v>
      </c>
      <c r="BV4799">
        <f t="shared" si="297"/>
        <v>166231.629239364</v>
      </c>
      <c r="BW4799" s="29">
        <v>4794</v>
      </c>
      <c r="BX4799">
        <f t="shared" si="298"/>
        <v>0</v>
      </c>
      <c r="BY4799">
        <f t="shared" si="299"/>
        <v>1</v>
      </c>
    </row>
    <row r="4800" spans="1:77">
      <c r="A4800" s="15">
        <v>4795</v>
      </c>
      <c r="BP4800" s="27">
        <v>0.85920856738039</v>
      </c>
      <c r="BQ4800" s="27">
        <v>13670.9186301474</v>
      </c>
      <c r="BR4800" s="27">
        <v>1.51094772083154</v>
      </c>
      <c r="BS4800" s="27">
        <v>38434.6408154842</v>
      </c>
      <c r="BU4800">
        <f t="shared" si="296"/>
        <v>115210.366476911</v>
      </c>
      <c r="BV4800">
        <f t="shared" si="297"/>
        <v>188207.517309247</v>
      </c>
      <c r="BW4800" s="29">
        <v>4795</v>
      </c>
      <c r="BX4800">
        <f t="shared" si="298"/>
        <v>0</v>
      </c>
      <c r="BY4800">
        <f t="shared" si="299"/>
        <v>1</v>
      </c>
    </row>
    <row r="4801" spans="1:77">
      <c r="A4801" s="15">
        <v>4796</v>
      </c>
      <c r="BP4801" s="27">
        <v>0.841852910312461</v>
      </c>
      <c r="BQ4801" s="27">
        <v>15197.702100171</v>
      </c>
      <c r="BR4801" s="27">
        <v>1.42951240712899</v>
      </c>
      <c r="BS4801" s="27">
        <v>43065.2027213358</v>
      </c>
      <c r="BU4801">
        <f t="shared" si="296"/>
        <v>111080.234446698</v>
      </c>
      <c r="BV4801">
        <f t="shared" si="297"/>
        <v>171361.658348012</v>
      </c>
      <c r="BW4801" s="29">
        <v>4796</v>
      </c>
      <c r="BX4801">
        <f t="shared" si="298"/>
        <v>0</v>
      </c>
      <c r="BY4801">
        <f t="shared" si="299"/>
        <v>1</v>
      </c>
    </row>
    <row r="4802" spans="1:77">
      <c r="A4802" s="15">
        <v>4797</v>
      </c>
      <c r="BP4802" s="27">
        <v>0.802902310202395</v>
      </c>
      <c r="BQ4802" s="27">
        <v>12261.0933769008</v>
      </c>
      <c r="BR4802" s="27">
        <v>1.36255360045597</v>
      </c>
      <c r="BS4802" s="27">
        <v>39824.2076616843</v>
      </c>
      <c r="BU4802">
        <f t="shared" si="296"/>
        <v>108174.253153458</v>
      </c>
      <c r="BV4802">
        <f t="shared" si="297"/>
        <v>164558.832406712</v>
      </c>
      <c r="BW4802" s="29">
        <v>4797</v>
      </c>
      <c r="BX4802">
        <f t="shared" si="298"/>
        <v>0</v>
      </c>
      <c r="BY4802">
        <f t="shared" si="299"/>
        <v>1</v>
      </c>
    </row>
    <row r="4803" spans="1:77">
      <c r="A4803" s="15">
        <v>4798</v>
      </c>
      <c r="BP4803" s="27">
        <v>0.8179443820143</v>
      </c>
      <c r="BQ4803" s="27">
        <v>12024.0353644884</v>
      </c>
      <c r="BR4803" s="27">
        <v>1.40164859357569</v>
      </c>
      <c r="BS4803" s="27">
        <v>33727.9784454739</v>
      </c>
      <c r="BU4803">
        <f t="shared" si="296"/>
        <v>110667.621937657</v>
      </c>
      <c r="BV4803">
        <f t="shared" si="297"/>
        <v>176519.310590879</v>
      </c>
      <c r="BW4803" s="29">
        <v>4798</v>
      </c>
      <c r="BX4803">
        <f t="shared" si="298"/>
        <v>0</v>
      </c>
      <c r="BY4803">
        <f t="shared" si="299"/>
        <v>1</v>
      </c>
    </row>
    <row r="4804" spans="1:77">
      <c r="A4804" s="15">
        <v>4799</v>
      </c>
      <c r="BP4804" s="27">
        <v>0.792703976515595</v>
      </c>
      <c r="BQ4804" s="27">
        <v>14590.3256581774</v>
      </c>
      <c r="BR4804" s="27">
        <v>1.38595760282494</v>
      </c>
      <c r="BS4804" s="27">
        <v>38948.636869139</v>
      </c>
      <c r="BU4804">
        <f t="shared" si="296"/>
        <v>104315.270819162</v>
      </c>
      <c r="BV4804">
        <f t="shared" si="297"/>
        <v>168945.003554601</v>
      </c>
      <c r="BW4804" s="29">
        <v>4799</v>
      </c>
      <c r="BX4804">
        <f t="shared" si="298"/>
        <v>0</v>
      </c>
      <c r="BY4804">
        <f t="shared" si="299"/>
        <v>1</v>
      </c>
    </row>
    <row r="4805" spans="1:77">
      <c r="A4805" s="15">
        <v>4800</v>
      </c>
      <c r="BP4805" s="27">
        <v>0.809540057846588</v>
      </c>
      <c r="BQ4805" s="27">
        <v>12780.2786117569</v>
      </c>
      <c r="BR4805" s="27">
        <v>1.39293699943463</v>
      </c>
      <c r="BS4805" s="27">
        <v>35273.1246233252</v>
      </c>
      <c r="BU4805">
        <f t="shared" si="296"/>
        <v>108650.730065231</v>
      </c>
      <c r="BV4805">
        <f t="shared" si="297"/>
        <v>173667.425291869</v>
      </c>
      <c r="BW4805" s="29">
        <v>4800</v>
      </c>
      <c r="BX4805">
        <f t="shared" si="298"/>
        <v>0</v>
      </c>
      <c r="BY4805">
        <f t="shared" si="299"/>
        <v>1</v>
      </c>
    </row>
    <row r="4806" spans="1:77">
      <c r="A4806" s="15">
        <v>4801</v>
      </c>
      <c r="BP4806" s="27">
        <v>0.761543317650262</v>
      </c>
      <c r="BQ4806" s="27">
        <v>15727.308620576</v>
      </c>
      <c r="BR4806" s="27">
        <v>1.27551354154247</v>
      </c>
      <c r="BS4806" s="27">
        <v>38776.3483064406</v>
      </c>
      <c r="BU4806">
        <f t="shared" si="296"/>
        <v>98504.1890269632</v>
      </c>
      <c r="BV4806">
        <f t="shared" si="297"/>
        <v>152550.682924929</v>
      </c>
      <c r="BW4806" s="29">
        <v>4801</v>
      </c>
      <c r="BX4806">
        <f t="shared" si="298"/>
        <v>0</v>
      </c>
      <c r="BY4806">
        <f t="shared" si="299"/>
        <v>1</v>
      </c>
    </row>
    <row r="4807" spans="1:77">
      <c r="A4807" s="15">
        <v>4802</v>
      </c>
      <c r="BP4807" s="27">
        <v>0.870671540666916</v>
      </c>
      <c r="BQ4807" s="27">
        <v>14578.4509761344</v>
      </c>
      <c r="BR4807" s="27">
        <v>1.53360719150757</v>
      </c>
      <c r="BS4807" s="27">
        <v>46174.4661270937</v>
      </c>
      <c r="BU4807">
        <f t="shared" ref="BU4807:BU4870" si="300">BP4807*$BV$1-BQ4807</f>
        <v>116022.280123903</v>
      </c>
      <c r="BV4807">
        <f t="shared" ref="BV4807:BV4870" si="301">BR4807*$BV$1-BS4807</f>
        <v>183866.612599042</v>
      </c>
      <c r="BW4807" s="29">
        <v>4802</v>
      </c>
      <c r="BX4807">
        <f t="shared" ref="BX4807:BX4870" si="302">IF(BU4807=MAX($BU4807:$BV4807),1,0)</f>
        <v>0</v>
      </c>
      <c r="BY4807">
        <f t="shared" ref="BY4807:BY4870" si="303">IF(BV4807=MAX($BU4807:$BV4807),1,0)</f>
        <v>1</v>
      </c>
    </row>
    <row r="4808" spans="1:77">
      <c r="A4808" s="15">
        <v>4803</v>
      </c>
      <c r="BP4808" s="27">
        <v>0.764994932352375</v>
      </c>
      <c r="BQ4808" s="27">
        <v>13368.5104441179</v>
      </c>
      <c r="BR4808" s="27">
        <v>1.30005883811534</v>
      </c>
      <c r="BS4808" s="27">
        <v>36023.9144255653</v>
      </c>
      <c r="BU4808">
        <f t="shared" si="300"/>
        <v>101380.729408738</v>
      </c>
      <c r="BV4808">
        <f t="shared" si="301"/>
        <v>158984.911291736</v>
      </c>
      <c r="BW4808" s="29">
        <v>4803</v>
      </c>
      <c r="BX4808">
        <f t="shared" si="302"/>
        <v>0</v>
      </c>
      <c r="BY4808">
        <f t="shared" si="303"/>
        <v>1</v>
      </c>
    </row>
    <row r="4809" spans="1:77">
      <c r="A4809" s="15">
        <v>4804</v>
      </c>
      <c r="BP4809" s="27">
        <v>0.798094350971594</v>
      </c>
      <c r="BQ4809" s="27">
        <v>12080.4779759685</v>
      </c>
      <c r="BR4809" s="27">
        <v>1.39069338443637</v>
      </c>
      <c r="BS4809" s="27">
        <v>33920.1321747521</v>
      </c>
      <c r="BU4809">
        <f t="shared" si="300"/>
        <v>107633.674669771</v>
      </c>
      <c r="BV4809">
        <f t="shared" si="301"/>
        <v>174683.875490703</v>
      </c>
      <c r="BW4809" s="29">
        <v>4804</v>
      </c>
      <c r="BX4809">
        <f t="shared" si="302"/>
        <v>0</v>
      </c>
      <c r="BY4809">
        <f t="shared" si="303"/>
        <v>1</v>
      </c>
    </row>
    <row r="4810" spans="1:77">
      <c r="A4810" s="15">
        <v>4805</v>
      </c>
      <c r="BP4810" s="27">
        <v>0.845894987708213</v>
      </c>
      <c r="BQ4810" s="27">
        <v>14489.7422748731</v>
      </c>
      <c r="BR4810" s="27">
        <v>1.46467925869841</v>
      </c>
      <c r="BS4810" s="27">
        <v>38055.9324232943</v>
      </c>
      <c r="BU4810">
        <f t="shared" si="300"/>
        <v>112394.505881359</v>
      </c>
      <c r="BV4810">
        <f t="shared" si="301"/>
        <v>181645.956381468</v>
      </c>
      <c r="BW4810" s="29">
        <v>4805</v>
      </c>
      <c r="BX4810">
        <f t="shared" si="302"/>
        <v>0</v>
      </c>
      <c r="BY4810">
        <f t="shared" si="303"/>
        <v>1</v>
      </c>
    </row>
    <row r="4811" spans="1:77">
      <c r="A4811" s="15">
        <v>4806</v>
      </c>
      <c r="BP4811" s="27">
        <v>0.777460786467656</v>
      </c>
      <c r="BQ4811" s="27">
        <v>14649.923767564</v>
      </c>
      <c r="BR4811" s="27">
        <v>1.34579383824578</v>
      </c>
      <c r="BS4811" s="27">
        <v>37284.4199964537</v>
      </c>
      <c r="BU4811">
        <f t="shared" si="300"/>
        <v>101969.194202584</v>
      </c>
      <c r="BV4811">
        <f t="shared" si="301"/>
        <v>164584.655740414</v>
      </c>
      <c r="BW4811" s="29">
        <v>4806</v>
      </c>
      <c r="BX4811">
        <f t="shared" si="302"/>
        <v>0</v>
      </c>
      <c r="BY4811">
        <f t="shared" si="303"/>
        <v>1</v>
      </c>
    </row>
    <row r="4812" spans="1:77">
      <c r="A4812" s="15">
        <v>4807</v>
      </c>
      <c r="BP4812" s="27">
        <v>0.811832648497762</v>
      </c>
      <c r="BQ4812" s="27">
        <v>11848.3608568483</v>
      </c>
      <c r="BR4812" s="27">
        <v>1.40140446743459</v>
      </c>
      <c r="BS4812" s="27">
        <v>34309.2977488336</v>
      </c>
      <c r="BU4812">
        <f t="shared" si="300"/>
        <v>109926.536417816</v>
      </c>
      <c r="BV4812">
        <f t="shared" si="301"/>
        <v>175901.372366354</v>
      </c>
      <c r="BW4812" s="29">
        <v>4807</v>
      </c>
      <c r="BX4812">
        <f t="shared" si="302"/>
        <v>0</v>
      </c>
      <c r="BY4812">
        <f t="shared" si="303"/>
        <v>1</v>
      </c>
    </row>
    <row r="4813" spans="1:77">
      <c r="A4813" s="15">
        <v>4808</v>
      </c>
      <c r="BP4813" s="27">
        <v>0.817220915063054</v>
      </c>
      <c r="BQ4813" s="27">
        <v>11955.639906576</v>
      </c>
      <c r="BR4813" s="27">
        <v>1.41756531955785</v>
      </c>
      <c r="BS4813" s="27">
        <v>33564.3137555965</v>
      </c>
      <c r="BU4813">
        <f t="shared" si="300"/>
        <v>110627.497352882</v>
      </c>
      <c r="BV4813">
        <f t="shared" si="301"/>
        <v>179070.484178082</v>
      </c>
      <c r="BW4813" s="29">
        <v>4808</v>
      </c>
      <c r="BX4813">
        <f t="shared" si="302"/>
        <v>0</v>
      </c>
      <c r="BY4813">
        <f t="shared" si="303"/>
        <v>1</v>
      </c>
    </row>
    <row r="4814" spans="1:77">
      <c r="A4814" s="15">
        <v>4809</v>
      </c>
      <c r="BP4814" s="27">
        <v>0.791367542241382</v>
      </c>
      <c r="BQ4814" s="27">
        <v>11657.2043766009</v>
      </c>
      <c r="BR4814" s="27">
        <v>1.35388274114486</v>
      </c>
      <c r="BS4814" s="27">
        <v>32566.4340952719</v>
      </c>
      <c r="BU4814">
        <f t="shared" si="300"/>
        <v>107047.926959606</v>
      </c>
      <c r="BV4814">
        <f t="shared" si="301"/>
        <v>170515.977076457</v>
      </c>
      <c r="BW4814" s="29">
        <v>4809</v>
      </c>
      <c r="BX4814">
        <f t="shared" si="302"/>
        <v>0</v>
      </c>
      <c r="BY4814">
        <f t="shared" si="303"/>
        <v>1</v>
      </c>
    </row>
    <row r="4815" spans="1:77">
      <c r="A4815" s="15">
        <v>4810</v>
      </c>
      <c r="BP4815" s="27">
        <v>0.83305653183027</v>
      </c>
      <c r="BQ4815" s="27">
        <v>17766.9568906436</v>
      </c>
      <c r="BR4815" s="27">
        <v>1.4192679272214</v>
      </c>
      <c r="BS4815" s="27">
        <v>48910.3174391662</v>
      </c>
      <c r="BU4815">
        <f t="shared" si="300"/>
        <v>107191.522883897</v>
      </c>
      <c r="BV4815">
        <f t="shared" si="301"/>
        <v>163979.871644044</v>
      </c>
      <c r="BW4815" s="29">
        <v>4810</v>
      </c>
      <c r="BX4815">
        <f t="shared" si="302"/>
        <v>0</v>
      </c>
      <c r="BY4815">
        <f t="shared" si="303"/>
        <v>1</v>
      </c>
    </row>
    <row r="4816" spans="1:77">
      <c r="A4816" s="15">
        <v>4811</v>
      </c>
      <c r="BP4816" s="27">
        <v>0.812742309900485</v>
      </c>
      <c r="BQ4816" s="27">
        <v>15322.7250889443</v>
      </c>
      <c r="BR4816" s="27">
        <v>1.39000332745904</v>
      </c>
      <c r="BS4816" s="27">
        <v>37661.0609526965</v>
      </c>
      <c r="BU4816">
        <f t="shared" si="300"/>
        <v>106588.621396128</v>
      </c>
      <c r="BV4816">
        <f t="shared" si="301"/>
        <v>170839.43816616</v>
      </c>
      <c r="BW4816" s="29">
        <v>4811</v>
      </c>
      <c r="BX4816">
        <f t="shared" si="302"/>
        <v>0</v>
      </c>
      <c r="BY4816">
        <f t="shared" si="303"/>
        <v>1</v>
      </c>
    </row>
    <row r="4817" spans="1:77">
      <c r="A4817" s="15">
        <v>4812</v>
      </c>
      <c r="BP4817" s="27">
        <v>0.801493032017034</v>
      </c>
      <c r="BQ4817" s="27">
        <v>14341.9531532805</v>
      </c>
      <c r="BR4817" s="27">
        <v>1.390322679571</v>
      </c>
      <c r="BS4817" s="27">
        <v>44828.3941423847</v>
      </c>
      <c r="BU4817">
        <f t="shared" si="300"/>
        <v>105882.001649275</v>
      </c>
      <c r="BV4817">
        <f t="shared" si="301"/>
        <v>163720.007793266</v>
      </c>
      <c r="BW4817" s="29">
        <v>4812</v>
      </c>
      <c r="BX4817">
        <f t="shared" si="302"/>
        <v>0</v>
      </c>
      <c r="BY4817">
        <f t="shared" si="303"/>
        <v>1</v>
      </c>
    </row>
    <row r="4818" spans="1:77">
      <c r="A4818" s="15">
        <v>4813</v>
      </c>
      <c r="BP4818" s="27">
        <v>0.814111154999523</v>
      </c>
      <c r="BQ4818" s="27">
        <v>18333.5641542249</v>
      </c>
      <c r="BR4818" s="27">
        <v>1.4194279790834</v>
      </c>
      <c r="BS4818" s="27">
        <v>46465.6259723389</v>
      </c>
      <c r="BU4818">
        <f t="shared" si="300"/>
        <v>103783.109095704</v>
      </c>
      <c r="BV4818">
        <f t="shared" si="301"/>
        <v>166448.570890171</v>
      </c>
      <c r="BW4818" s="29">
        <v>4813</v>
      </c>
      <c r="BX4818">
        <f t="shared" si="302"/>
        <v>0</v>
      </c>
      <c r="BY4818">
        <f t="shared" si="303"/>
        <v>1</v>
      </c>
    </row>
    <row r="4819" spans="1:77">
      <c r="A4819" s="15">
        <v>4814</v>
      </c>
      <c r="BP4819" s="27">
        <v>0.838315350883795</v>
      </c>
      <c r="BQ4819" s="27">
        <v>13005.7019691465</v>
      </c>
      <c r="BR4819" s="27">
        <v>1.43391278039411</v>
      </c>
      <c r="BS4819" s="27">
        <v>35581.5425518654</v>
      </c>
      <c r="BU4819">
        <f t="shared" si="300"/>
        <v>112741.600663423</v>
      </c>
      <c r="BV4819">
        <f t="shared" si="301"/>
        <v>179505.374507251</v>
      </c>
      <c r="BW4819" s="29">
        <v>4814</v>
      </c>
      <c r="BX4819">
        <f t="shared" si="302"/>
        <v>0</v>
      </c>
      <c r="BY4819">
        <f t="shared" si="303"/>
        <v>1</v>
      </c>
    </row>
    <row r="4820" spans="1:77">
      <c r="A4820" s="15">
        <v>4815</v>
      </c>
      <c r="BP4820" s="27">
        <v>0.788079810296531</v>
      </c>
      <c r="BQ4820" s="27">
        <v>14078.7936520084</v>
      </c>
      <c r="BR4820" s="27">
        <v>1.37903497230187</v>
      </c>
      <c r="BS4820" s="27">
        <v>37167.1502446494</v>
      </c>
      <c r="BU4820">
        <f t="shared" si="300"/>
        <v>104133.177892471</v>
      </c>
      <c r="BV4820">
        <f t="shared" si="301"/>
        <v>169688.095600631</v>
      </c>
      <c r="BW4820" s="29">
        <v>4815</v>
      </c>
      <c r="BX4820">
        <f t="shared" si="302"/>
        <v>0</v>
      </c>
      <c r="BY4820">
        <f t="shared" si="303"/>
        <v>1</v>
      </c>
    </row>
    <row r="4821" spans="1:77">
      <c r="A4821" s="15">
        <v>4816</v>
      </c>
      <c r="BP4821" s="27">
        <v>0.789076057318184</v>
      </c>
      <c r="BQ4821" s="27">
        <v>17489.9737827221</v>
      </c>
      <c r="BR4821" s="27">
        <v>1.34224701855273</v>
      </c>
      <c r="BS4821" s="27">
        <v>42489.1970593308</v>
      </c>
      <c r="BU4821">
        <f t="shared" si="300"/>
        <v>100871.434815005</v>
      </c>
      <c r="BV4821">
        <f t="shared" si="301"/>
        <v>158847.855723579</v>
      </c>
      <c r="BW4821" s="29">
        <v>4816</v>
      </c>
      <c r="BX4821">
        <f t="shared" si="302"/>
        <v>0</v>
      </c>
      <c r="BY4821">
        <f t="shared" si="303"/>
        <v>1</v>
      </c>
    </row>
    <row r="4822" spans="1:77">
      <c r="A4822" s="15">
        <v>4817</v>
      </c>
      <c r="BP4822" s="27">
        <v>0.760463941924094</v>
      </c>
      <c r="BQ4822" s="27">
        <v>15426.0025848929</v>
      </c>
      <c r="BR4822" s="27">
        <v>1.32235306104007</v>
      </c>
      <c r="BS4822" s="27">
        <v>39630.5046199026</v>
      </c>
      <c r="BU4822">
        <f t="shared" si="300"/>
        <v>98643.5887037213</v>
      </c>
      <c r="BV4822">
        <f t="shared" si="301"/>
        <v>158722.454536108</v>
      </c>
      <c r="BW4822" s="29">
        <v>4817</v>
      </c>
      <c r="BX4822">
        <f t="shared" si="302"/>
        <v>0</v>
      </c>
      <c r="BY4822">
        <f t="shared" si="303"/>
        <v>1</v>
      </c>
    </row>
    <row r="4823" spans="1:77">
      <c r="A4823" s="15">
        <v>4818</v>
      </c>
      <c r="BP4823" s="27">
        <v>0.829367613631615</v>
      </c>
      <c r="BQ4823" s="27">
        <v>15602.5622425761</v>
      </c>
      <c r="BR4823" s="27">
        <v>1.39965209526758</v>
      </c>
      <c r="BS4823" s="27">
        <v>37540.4706974536</v>
      </c>
      <c r="BU4823">
        <f t="shared" si="300"/>
        <v>108802.579802166</v>
      </c>
      <c r="BV4823">
        <f t="shared" si="301"/>
        <v>172407.343592683</v>
      </c>
      <c r="BW4823" s="29">
        <v>4818</v>
      </c>
      <c r="BX4823">
        <f t="shared" si="302"/>
        <v>0</v>
      </c>
      <c r="BY4823">
        <f t="shared" si="303"/>
        <v>1</v>
      </c>
    </row>
    <row r="4824" spans="1:77">
      <c r="A4824" s="15">
        <v>4819</v>
      </c>
      <c r="BP4824" s="27">
        <v>0.758216113191228</v>
      </c>
      <c r="BQ4824" s="27">
        <v>14703.1010216175</v>
      </c>
      <c r="BR4824" s="27">
        <v>1.31915933130065</v>
      </c>
      <c r="BS4824" s="27">
        <v>37542.2078752576</v>
      </c>
      <c r="BU4824">
        <f t="shared" si="300"/>
        <v>99029.3159570667</v>
      </c>
      <c r="BV4824">
        <f t="shared" si="301"/>
        <v>160331.69181984</v>
      </c>
      <c r="BW4824" s="29">
        <v>4819</v>
      </c>
      <c r="BX4824">
        <f t="shared" si="302"/>
        <v>0</v>
      </c>
      <c r="BY4824">
        <f t="shared" si="303"/>
        <v>1</v>
      </c>
    </row>
    <row r="4825" spans="1:77">
      <c r="A4825" s="15">
        <v>4820</v>
      </c>
      <c r="BP4825" s="27">
        <v>0.749843058967908</v>
      </c>
      <c r="BQ4825" s="27">
        <v>14802.0628318132</v>
      </c>
      <c r="BR4825" s="27">
        <v>1.25875038661599</v>
      </c>
      <c r="BS4825" s="27">
        <v>42730.5491515749</v>
      </c>
      <c r="BU4825">
        <f t="shared" si="300"/>
        <v>97674.396013373</v>
      </c>
      <c r="BV4825">
        <f t="shared" si="301"/>
        <v>146082.008840824</v>
      </c>
      <c r="BW4825" s="29">
        <v>4820</v>
      </c>
      <c r="BX4825">
        <f t="shared" si="302"/>
        <v>0</v>
      </c>
      <c r="BY4825">
        <f t="shared" si="303"/>
        <v>1</v>
      </c>
    </row>
    <row r="4826" spans="1:77">
      <c r="A4826" s="15">
        <v>4821</v>
      </c>
      <c r="BP4826" s="27">
        <v>0.817932179070201</v>
      </c>
      <c r="BQ4826" s="27">
        <v>14719.2180693463</v>
      </c>
      <c r="BR4826" s="27">
        <v>1.40409748313669</v>
      </c>
      <c r="BS4826" s="27">
        <v>37011.9353823634</v>
      </c>
      <c r="BU4826">
        <f t="shared" si="300"/>
        <v>107970.608791184</v>
      </c>
      <c r="BV4826">
        <f t="shared" si="301"/>
        <v>173602.687088141</v>
      </c>
      <c r="BW4826" s="29">
        <v>4821</v>
      </c>
      <c r="BX4826">
        <f t="shared" si="302"/>
        <v>0</v>
      </c>
      <c r="BY4826">
        <f t="shared" si="303"/>
        <v>1</v>
      </c>
    </row>
    <row r="4827" spans="1:77">
      <c r="A4827" s="15">
        <v>4822</v>
      </c>
      <c r="BP4827" s="27">
        <v>0.866477627666621</v>
      </c>
      <c r="BQ4827" s="27">
        <v>15898.4656207827</v>
      </c>
      <c r="BR4827" s="27">
        <v>1.51794275824348</v>
      </c>
      <c r="BS4827" s="27">
        <v>38512.2582598649</v>
      </c>
      <c r="BU4827">
        <f t="shared" si="300"/>
        <v>114073.17852921</v>
      </c>
      <c r="BV4827">
        <f t="shared" si="301"/>
        <v>189179.155476657</v>
      </c>
      <c r="BW4827" s="29">
        <v>4822</v>
      </c>
      <c r="BX4827">
        <f t="shared" si="302"/>
        <v>0</v>
      </c>
      <c r="BY4827">
        <f t="shared" si="303"/>
        <v>1</v>
      </c>
    </row>
    <row r="4828" spans="1:77">
      <c r="A4828" s="15">
        <v>4823</v>
      </c>
      <c r="BP4828" s="27">
        <v>0.827203846050276</v>
      </c>
      <c r="BQ4828" s="27">
        <v>21325.6532177419</v>
      </c>
      <c r="BR4828" s="27">
        <v>1.43749806140664</v>
      </c>
      <c r="BS4828" s="27">
        <v>47989.1052907907</v>
      </c>
      <c r="BU4828">
        <f t="shared" si="300"/>
        <v>102754.9236898</v>
      </c>
      <c r="BV4828">
        <f t="shared" si="301"/>
        <v>167635.603920205</v>
      </c>
      <c r="BW4828" s="29">
        <v>4823</v>
      </c>
      <c r="BX4828">
        <f t="shared" si="302"/>
        <v>0</v>
      </c>
      <c r="BY4828">
        <f t="shared" si="303"/>
        <v>1</v>
      </c>
    </row>
    <row r="4829" spans="1:77">
      <c r="A4829" s="15">
        <v>4824</v>
      </c>
      <c r="BP4829" s="27">
        <v>0.809329106013855</v>
      </c>
      <c r="BQ4829" s="27">
        <v>14579.8919164234</v>
      </c>
      <c r="BR4829" s="27">
        <v>1.36203926339251</v>
      </c>
      <c r="BS4829" s="27">
        <v>42440.1106603621</v>
      </c>
      <c r="BU4829">
        <f t="shared" si="300"/>
        <v>106819.473985655</v>
      </c>
      <c r="BV4829">
        <f t="shared" si="301"/>
        <v>161865.778848514</v>
      </c>
      <c r="BW4829" s="29">
        <v>4824</v>
      </c>
      <c r="BX4829">
        <f t="shared" si="302"/>
        <v>0</v>
      </c>
      <c r="BY4829">
        <f t="shared" si="303"/>
        <v>1</v>
      </c>
    </row>
    <row r="4830" spans="1:77">
      <c r="A4830" s="15">
        <v>4825</v>
      </c>
      <c r="BP4830" s="27">
        <v>0.841871573202792</v>
      </c>
      <c r="BQ4830" s="27">
        <v>9910.10956495675</v>
      </c>
      <c r="BR4830" s="27">
        <v>1.46566365509936</v>
      </c>
      <c r="BS4830" s="27">
        <v>31286.8670463725</v>
      </c>
      <c r="BU4830">
        <f t="shared" si="300"/>
        <v>116370.626415462</v>
      </c>
      <c r="BV4830">
        <f t="shared" si="301"/>
        <v>188562.681218531</v>
      </c>
      <c r="BW4830" s="29">
        <v>4825</v>
      </c>
      <c r="BX4830">
        <f t="shared" si="302"/>
        <v>0</v>
      </c>
      <c r="BY4830">
        <f t="shared" si="303"/>
        <v>1</v>
      </c>
    </row>
    <row r="4831" spans="1:77">
      <c r="A4831" s="15">
        <v>4826</v>
      </c>
      <c r="BP4831" s="27">
        <v>0.807772437247457</v>
      </c>
      <c r="BQ4831" s="27">
        <v>13476.457377897</v>
      </c>
      <c r="BR4831" s="27">
        <v>1.38505216995581</v>
      </c>
      <c r="BS4831" s="27">
        <v>35091.769574352</v>
      </c>
      <c r="BU4831">
        <f t="shared" si="300"/>
        <v>107689.408209222</v>
      </c>
      <c r="BV4831">
        <f t="shared" si="301"/>
        <v>172666.05591902</v>
      </c>
      <c r="BW4831" s="29">
        <v>4826</v>
      </c>
      <c r="BX4831">
        <f t="shared" si="302"/>
        <v>0</v>
      </c>
      <c r="BY4831">
        <f t="shared" si="303"/>
        <v>1</v>
      </c>
    </row>
    <row r="4832" spans="1:77">
      <c r="A4832" s="15">
        <v>4827</v>
      </c>
      <c r="BP4832" s="27">
        <v>0.799281759337257</v>
      </c>
      <c r="BQ4832" s="27">
        <v>12250.483284385</v>
      </c>
      <c r="BR4832" s="27">
        <v>1.38087292368866</v>
      </c>
      <c r="BS4832" s="27">
        <v>42322.8049900428</v>
      </c>
      <c r="BU4832">
        <f t="shared" si="300"/>
        <v>107641.780616204</v>
      </c>
      <c r="BV4832">
        <f t="shared" si="301"/>
        <v>164808.133563257</v>
      </c>
      <c r="BW4832" s="29">
        <v>4827</v>
      </c>
      <c r="BX4832">
        <f t="shared" si="302"/>
        <v>0</v>
      </c>
      <c r="BY4832">
        <f t="shared" si="303"/>
        <v>1</v>
      </c>
    </row>
    <row r="4833" spans="1:77">
      <c r="A4833" s="15">
        <v>4828</v>
      </c>
      <c r="BP4833" s="27">
        <v>0.848038377031204</v>
      </c>
      <c r="BQ4833" s="27">
        <v>11887.2371508608</v>
      </c>
      <c r="BR4833" s="27">
        <v>1.48313080721048</v>
      </c>
      <c r="BS4833" s="27">
        <v>34146.5047122429</v>
      </c>
      <c r="BU4833">
        <f t="shared" si="300"/>
        <v>115318.51940382</v>
      </c>
      <c r="BV4833">
        <f t="shared" si="301"/>
        <v>188323.116369329</v>
      </c>
      <c r="BW4833" s="29">
        <v>4828</v>
      </c>
      <c r="BX4833">
        <f t="shared" si="302"/>
        <v>0</v>
      </c>
      <c r="BY4833">
        <f t="shared" si="303"/>
        <v>1</v>
      </c>
    </row>
    <row r="4834" spans="1:77">
      <c r="A4834" s="15">
        <v>4829</v>
      </c>
      <c r="BP4834" s="27">
        <v>0.80036870123219</v>
      </c>
      <c r="BQ4834" s="27">
        <v>18296.5945740438</v>
      </c>
      <c r="BR4834" s="27">
        <v>1.37501893138296</v>
      </c>
      <c r="BS4834" s="27">
        <v>44888.0837629008</v>
      </c>
      <c r="BU4834">
        <f t="shared" si="300"/>
        <v>101758.710610785</v>
      </c>
      <c r="BV4834">
        <f t="shared" si="301"/>
        <v>161364.755944543</v>
      </c>
      <c r="BW4834" s="29">
        <v>4829</v>
      </c>
      <c r="BX4834">
        <f t="shared" si="302"/>
        <v>0</v>
      </c>
      <c r="BY4834">
        <f t="shared" si="303"/>
        <v>1</v>
      </c>
    </row>
    <row r="4835" spans="1:77">
      <c r="A4835" s="15">
        <v>4830</v>
      </c>
      <c r="BP4835" s="27">
        <v>0.767157608338362</v>
      </c>
      <c r="BQ4835" s="27">
        <v>15133.0949749197</v>
      </c>
      <c r="BR4835" s="27">
        <v>1.29977295508367</v>
      </c>
      <c r="BS4835" s="27">
        <v>44597.1715303194</v>
      </c>
      <c r="BU4835">
        <f t="shared" si="300"/>
        <v>99940.5462758346</v>
      </c>
      <c r="BV4835">
        <f t="shared" si="301"/>
        <v>150368.771732231</v>
      </c>
      <c r="BW4835" s="29">
        <v>4830</v>
      </c>
      <c r="BX4835">
        <f t="shared" si="302"/>
        <v>0</v>
      </c>
      <c r="BY4835">
        <f t="shared" si="303"/>
        <v>1</v>
      </c>
    </row>
    <row r="4836" spans="1:77">
      <c r="A4836" s="15">
        <v>4831</v>
      </c>
      <c r="BP4836" s="27">
        <v>0.80863771431732</v>
      </c>
      <c r="BQ4836" s="27">
        <v>12575.7446340912</v>
      </c>
      <c r="BR4836" s="27">
        <v>1.41094693965788</v>
      </c>
      <c r="BS4836" s="27">
        <v>35644.502324494</v>
      </c>
      <c r="BU4836">
        <f t="shared" si="300"/>
        <v>108719.912513507</v>
      </c>
      <c r="BV4836">
        <f t="shared" si="301"/>
        <v>175997.538624188</v>
      </c>
      <c r="BW4836" s="29">
        <v>4831</v>
      </c>
      <c r="BX4836">
        <f t="shared" si="302"/>
        <v>0</v>
      </c>
      <c r="BY4836">
        <f t="shared" si="303"/>
        <v>1</v>
      </c>
    </row>
    <row r="4837" spans="1:77">
      <c r="A4837" s="15">
        <v>4832</v>
      </c>
      <c r="BP4837" s="27">
        <v>0.816034627250461</v>
      </c>
      <c r="BQ4837" s="27">
        <v>16854.5893623865</v>
      </c>
      <c r="BR4837" s="27">
        <v>1.45350542531127</v>
      </c>
      <c r="BS4837" s="27">
        <v>41421.9480205537</v>
      </c>
      <c r="BU4837">
        <f t="shared" si="300"/>
        <v>105550.604725183</v>
      </c>
      <c r="BV4837">
        <f t="shared" si="301"/>
        <v>176603.865776137</v>
      </c>
      <c r="BW4837" s="29">
        <v>4832</v>
      </c>
      <c r="BX4837">
        <f t="shared" si="302"/>
        <v>0</v>
      </c>
      <c r="BY4837">
        <f t="shared" si="303"/>
        <v>1</v>
      </c>
    </row>
    <row r="4838" spans="1:77">
      <c r="A4838" s="15">
        <v>4833</v>
      </c>
      <c r="BP4838" s="27">
        <v>0.818572006245608</v>
      </c>
      <c r="BQ4838" s="27">
        <v>14474.7769660937</v>
      </c>
      <c r="BR4838" s="27">
        <v>1.42391813410509</v>
      </c>
      <c r="BS4838" s="27">
        <v>38380.5274106284</v>
      </c>
      <c r="BU4838">
        <f t="shared" si="300"/>
        <v>108311.023970747</v>
      </c>
      <c r="BV4838">
        <f t="shared" si="301"/>
        <v>175207.192705136</v>
      </c>
      <c r="BW4838" s="29">
        <v>4833</v>
      </c>
      <c r="BX4838">
        <f t="shared" si="302"/>
        <v>0</v>
      </c>
      <c r="BY4838">
        <f t="shared" si="303"/>
        <v>1</v>
      </c>
    </row>
    <row r="4839" spans="1:77">
      <c r="A4839" s="15">
        <v>4834</v>
      </c>
      <c r="BP4839" s="27">
        <v>0.793718026470895</v>
      </c>
      <c r="BQ4839" s="27">
        <v>16528.8292190451</v>
      </c>
      <c r="BR4839" s="27">
        <v>1.34859628948654</v>
      </c>
      <c r="BS4839" s="27">
        <v>44131.0368452624</v>
      </c>
      <c r="BU4839">
        <f t="shared" si="300"/>
        <v>102528.874751589</v>
      </c>
      <c r="BV4839">
        <f t="shared" si="301"/>
        <v>158158.406577719</v>
      </c>
      <c r="BW4839" s="29">
        <v>4834</v>
      </c>
      <c r="BX4839">
        <f t="shared" si="302"/>
        <v>0</v>
      </c>
      <c r="BY4839">
        <f t="shared" si="303"/>
        <v>1</v>
      </c>
    </row>
    <row r="4840" spans="1:77">
      <c r="A4840" s="15">
        <v>4835</v>
      </c>
      <c r="BP4840" s="27">
        <v>0.795684240088977</v>
      </c>
      <c r="BQ4840" s="27">
        <v>18112.9463830797</v>
      </c>
      <c r="BR4840" s="27">
        <v>1.36416461285456</v>
      </c>
      <c r="BS4840" s="27">
        <v>41018.2857586338</v>
      </c>
      <c r="BU4840">
        <f t="shared" si="300"/>
        <v>101239.689630267</v>
      </c>
      <c r="BV4840">
        <f t="shared" si="301"/>
        <v>163606.40616955</v>
      </c>
      <c r="BW4840" s="29">
        <v>4835</v>
      </c>
      <c r="BX4840">
        <f t="shared" si="302"/>
        <v>0</v>
      </c>
      <c r="BY4840">
        <f t="shared" si="303"/>
        <v>1</v>
      </c>
    </row>
    <row r="4841" spans="1:77">
      <c r="A4841" s="15">
        <v>4836</v>
      </c>
      <c r="BP4841" s="27">
        <v>0.853603851969662</v>
      </c>
      <c r="BQ4841" s="27">
        <v>15342.2522419772</v>
      </c>
      <c r="BR4841" s="27">
        <v>1.46105216211802</v>
      </c>
      <c r="BS4841" s="27">
        <v>45209.2229716055</v>
      </c>
      <c r="BU4841">
        <f t="shared" si="300"/>
        <v>112698.325553472</v>
      </c>
      <c r="BV4841">
        <f t="shared" si="301"/>
        <v>173948.601346098</v>
      </c>
      <c r="BW4841" s="29">
        <v>4836</v>
      </c>
      <c r="BX4841">
        <f t="shared" si="302"/>
        <v>0</v>
      </c>
      <c r="BY4841">
        <f t="shared" si="303"/>
        <v>1</v>
      </c>
    </row>
    <row r="4842" spans="1:77">
      <c r="A4842" s="15">
        <v>4837</v>
      </c>
      <c r="BP4842" s="27">
        <v>0.780987013518218</v>
      </c>
      <c r="BQ4842" s="27">
        <v>14296.2715201265</v>
      </c>
      <c r="BR4842" s="27">
        <v>1.34817595755546</v>
      </c>
      <c r="BS4842" s="27">
        <v>36813.9778316219</v>
      </c>
      <c r="BU4842">
        <f t="shared" si="300"/>
        <v>102851.780507606</v>
      </c>
      <c r="BV4842">
        <f t="shared" si="301"/>
        <v>165412.415801698</v>
      </c>
      <c r="BW4842" s="29">
        <v>4837</v>
      </c>
      <c r="BX4842">
        <f t="shared" si="302"/>
        <v>0</v>
      </c>
      <c r="BY4842">
        <f t="shared" si="303"/>
        <v>1</v>
      </c>
    </row>
    <row r="4843" spans="1:77">
      <c r="A4843" s="15">
        <v>4838</v>
      </c>
      <c r="BP4843" s="27">
        <v>0.812561698643456</v>
      </c>
      <c r="BQ4843" s="27">
        <v>23126.4625774723</v>
      </c>
      <c r="BR4843" s="27">
        <v>1.40395956541569</v>
      </c>
      <c r="BS4843" s="27">
        <v>53419.1608131088</v>
      </c>
      <c r="BU4843">
        <f t="shared" si="300"/>
        <v>98757.7922190461</v>
      </c>
      <c r="BV4843">
        <f t="shared" si="301"/>
        <v>157174.773999244</v>
      </c>
      <c r="BW4843" s="29">
        <v>4838</v>
      </c>
      <c r="BX4843">
        <f t="shared" si="302"/>
        <v>0</v>
      </c>
      <c r="BY4843">
        <f t="shared" si="303"/>
        <v>1</v>
      </c>
    </row>
    <row r="4844" spans="1:77">
      <c r="A4844" s="15">
        <v>4839</v>
      </c>
      <c r="BP4844" s="27">
        <v>0.830495381833536</v>
      </c>
      <c r="BQ4844" s="27">
        <v>10948.8950343243</v>
      </c>
      <c r="BR4844" s="27">
        <v>1.42863634512703</v>
      </c>
      <c r="BS4844" s="27">
        <v>35187.8963376856</v>
      </c>
      <c r="BU4844">
        <f t="shared" si="300"/>
        <v>113625.412240706</v>
      </c>
      <c r="BV4844">
        <f t="shared" si="301"/>
        <v>179107.555431369</v>
      </c>
      <c r="BW4844" s="29">
        <v>4839</v>
      </c>
      <c r="BX4844">
        <f t="shared" si="302"/>
        <v>0</v>
      </c>
      <c r="BY4844">
        <f t="shared" si="303"/>
        <v>1</v>
      </c>
    </row>
    <row r="4845" spans="1:77">
      <c r="A4845" s="15">
        <v>4840</v>
      </c>
      <c r="BP4845" s="27">
        <v>0.79413723946564</v>
      </c>
      <c r="BQ4845" s="27">
        <v>14570.9397127589</v>
      </c>
      <c r="BR4845" s="27">
        <v>1.32871183908844</v>
      </c>
      <c r="BS4845" s="27">
        <v>40392.4181700329</v>
      </c>
      <c r="BU4845">
        <f t="shared" si="300"/>
        <v>104549.646207087</v>
      </c>
      <c r="BV4845">
        <f t="shared" si="301"/>
        <v>158914.357693233</v>
      </c>
      <c r="BW4845" s="29">
        <v>4840</v>
      </c>
      <c r="BX4845">
        <f t="shared" si="302"/>
        <v>0</v>
      </c>
      <c r="BY4845">
        <f t="shared" si="303"/>
        <v>1</v>
      </c>
    </row>
    <row r="4846" spans="1:77">
      <c r="A4846" s="15">
        <v>4841</v>
      </c>
      <c r="BP4846" s="27">
        <v>0.847407448839641</v>
      </c>
      <c r="BQ4846" s="27">
        <v>15584.5114297364</v>
      </c>
      <c r="BR4846" s="27">
        <v>1.47655578918136</v>
      </c>
      <c r="BS4846" s="27">
        <v>43571.2074311953</v>
      </c>
      <c r="BU4846">
        <f t="shared" si="300"/>
        <v>111526.60589621</v>
      </c>
      <c r="BV4846">
        <f t="shared" si="301"/>
        <v>177912.160946008</v>
      </c>
      <c r="BW4846" s="29">
        <v>4841</v>
      </c>
      <c r="BX4846">
        <f t="shared" si="302"/>
        <v>0</v>
      </c>
      <c r="BY4846">
        <f t="shared" si="303"/>
        <v>1</v>
      </c>
    </row>
    <row r="4847" spans="1:77">
      <c r="A4847" s="15">
        <v>4842</v>
      </c>
      <c r="BP4847" s="27">
        <v>0.848963087806501</v>
      </c>
      <c r="BQ4847" s="27">
        <v>15955.2619682922</v>
      </c>
      <c r="BR4847" s="27">
        <v>1.48139910329224</v>
      </c>
      <c r="BS4847" s="27">
        <v>46196.3440260202</v>
      </c>
      <c r="BU4847">
        <f t="shared" si="300"/>
        <v>111389.201202683</v>
      </c>
      <c r="BV4847">
        <f t="shared" si="301"/>
        <v>176013.521467816</v>
      </c>
      <c r="BW4847" s="29">
        <v>4842</v>
      </c>
      <c r="BX4847">
        <f t="shared" si="302"/>
        <v>0</v>
      </c>
      <c r="BY4847">
        <f t="shared" si="303"/>
        <v>1</v>
      </c>
    </row>
    <row r="4848" spans="1:77">
      <c r="A4848" s="15">
        <v>4843</v>
      </c>
      <c r="BP4848" s="27">
        <v>0.807375705294425</v>
      </c>
      <c r="BQ4848" s="27">
        <v>11921.729832945</v>
      </c>
      <c r="BR4848" s="27">
        <v>1.37952959957751</v>
      </c>
      <c r="BS4848" s="27">
        <v>40706.4195234655</v>
      </c>
      <c r="BU4848">
        <f t="shared" si="300"/>
        <v>109184.625961219</v>
      </c>
      <c r="BV4848">
        <f t="shared" si="301"/>
        <v>166223.020413161</v>
      </c>
      <c r="BW4848" s="29">
        <v>4843</v>
      </c>
      <c r="BX4848">
        <f t="shared" si="302"/>
        <v>0</v>
      </c>
      <c r="BY4848">
        <f t="shared" si="303"/>
        <v>1</v>
      </c>
    </row>
    <row r="4849" spans="1:77">
      <c r="A4849" s="15">
        <v>4844</v>
      </c>
      <c r="BP4849" s="27">
        <v>0.825479625293229</v>
      </c>
      <c r="BQ4849" s="27">
        <v>16467.5142864702</v>
      </c>
      <c r="BR4849" s="27">
        <v>1.39711817237622</v>
      </c>
      <c r="BS4849" s="27">
        <v>41393.8113591215</v>
      </c>
      <c r="BU4849">
        <f t="shared" si="300"/>
        <v>107354.429507514</v>
      </c>
      <c r="BV4849">
        <f t="shared" si="301"/>
        <v>168173.914497312</v>
      </c>
      <c r="BW4849" s="29">
        <v>4844</v>
      </c>
      <c r="BX4849">
        <f t="shared" si="302"/>
        <v>0</v>
      </c>
      <c r="BY4849">
        <f t="shared" si="303"/>
        <v>1</v>
      </c>
    </row>
    <row r="4850" spans="1:77">
      <c r="A4850" s="15">
        <v>4845</v>
      </c>
      <c r="BP4850" s="27">
        <v>0.800776211940733</v>
      </c>
      <c r="BQ4850" s="27">
        <v>14548.3637197462</v>
      </c>
      <c r="BR4850" s="27">
        <v>1.35129060143127</v>
      </c>
      <c r="BS4850" s="27">
        <v>44727.6008425394</v>
      </c>
      <c r="BU4850">
        <f t="shared" si="300"/>
        <v>105568.068071364</v>
      </c>
      <c r="BV4850">
        <f t="shared" si="301"/>
        <v>157965.989372152</v>
      </c>
      <c r="BW4850" s="29">
        <v>4845</v>
      </c>
      <c r="BX4850">
        <f t="shared" si="302"/>
        <v>0</v>
      </c>
      <c r="BY4850">
        <f t="shared" si="303"/>
        <v>1</v>
      </c>
    </row>
    <row r="4851" spans="1:77">
      <c r="A4851" s="15">
        <v>4846</v>
      </c>
      <c r="BP4851" s="27">
        <v>0.816252864232864</v>
      </c>
      <c r="BQ4851" s="27">
        <v>12091.4285994028</v>
      </c>
      <c r="BR4851" s="27">
        <v>1.39391466513069</v>
      </c>
      <c r="BS4851" s="27">
        <v>32736.6467521543</v>
      </c>
      <c r="BU4851">
        <f t="shared" si="300"/>
        <v>110346.501035527</v>
      </c>
      <c r="BV4851">
        <f t="shared" si="301"/>
        <v>176350.55301745</v>
      </c>
      <c r="BW4851" s="29">
        <v>4846</v>
      </c>
      <c r="BX4851">
        <f t="shared" si="302"/>
        <v>0</v>
      </c>
      <c r="BY4851">
        <f t="shared" si="303"/>
        <v>1</v>
      </c>
    </row>
    <row r="4852" spans="1:77">
      <c r="A4852" s="15">
        <v>4847</v>
      </c>
      <c r="BP4852" s="27">
        <v>0.824852216097942</v>
      </c>
      <c r="BQ4852" s="27">
        <v>12670.0360457018</v>
      </c>
      <c r="BR4852" s="27">
        <v>1.43218418959165</v>
      </c>
      <c r="BS4852" s="27">
        <v>34760.5287801096</v>
      </c>
      <c r="BU4852">
        <f t="shared" si="300"/>
        <v>111057.796368989</v>
      </c>
      <c r="BV4852">
        <f t="shared" si="301"/>
        <v>180067.099658638</v>
      </c>
      <c r="BW4852" s="29">
        <v>4847</v>
      </c>
      <c r="BX4852">
        <f t="shared" si="302"/>
        <v>0</v>
      </c>
      <c r="BY4852">
        <f t="shared" si="303"/>
        <v>1</v>
      </c>
    </row>
    <row r="4853" spans="1:77">
      <c r="A4853" s="15">
        <v>4848</v>
      </c>
      <c r="BP4853" s="27">
        <v>0.844405223167412</v>
      </c>
      <c r="BQ4853" s="27">
        <v>23104.2394178838</v>
      </c>
      <c r="BR4853" s="27">
        <v>1.46552369095684</v>
      </c>
      <c r="BS4853" s="27">
        <v>49968.3885331511</v>
      </c>
      <c r="BU4853">
        <f t="shared" si="300"/>
        <v>103556.544057228</v>
      </c>
      <c r="BV4853">
        <f t="shared" si="301"/>
        <v>169860.165110375</v>
      </c>
      <c r="BW4853" s="29">
        <v>4848</v>
      </c>
      <c r="BX4853">
        <f t="shared" si="302"/>
        <v>0</v>
      </c>
      <c r="BY4853">
        <f t="shared" si="303"/>
        <v>1</v>
      </c>
    </row>
    <row r="4854" spans="1:77">
      <c r="A4854" s="15">
        <v>4849</v>
      </c>
      <c r="BP4854" s="27">
        <v>0.789170370505464</v>
      </c>
      <c r="BQ4854" s="27">
        <v>14064.3937563241</v>
      </c>
      <c r="BR4854" s="27">
        <v>1.36316534915554</v>
      </c>
      <c r="BS4854" s="27">
        <v>44230.1677825739</v>
      </c>
      <c r="BU4854">
        <f t="shared" si="300"/>
        <v>104311.161819495</v>
      </c>
      <c r="BV4854">
        <f t="shared" si="301"/>
        <v>160244.634590758</v>
      </c>
      <c r="BW4854" s="29">
        <v>4849</v>
      </c>
      <c r="BX4854">
        <f t="shared" si="302"/>
        <v>0</v>
      </c>
      <c r="BY4854">
        <f t="shared" si="303"/>
        <v>1</v>
      </c>
    </row>
    <row r="4855" spans="1:77">
      <c r="A4855" s="15">
        <v>4850</v>
      </c>
      <c r="BP4855" s="27">
        <v>0.866822922329259</v>
      </c>
      <c r="BQ4855" s="27">
        <v>15827.4760072781</v>
      </c>
      <c r="BR4855" s="27">
        <v>1.49126211225212</v>
      </c>
      <c r="BS4855" s="27">
        <v>45040.0506070371</v>
      </c>
      <c r="BU4855">
        <f t="shared" si="300"/>
        <v>114195.962342111</v>
      </c>
      <c r="BV4855">
        <f t="shared" si="301"/>
        <v>178649.26623078</v>
      </c>
      <c r="BW4855" s="29">
        <v>4850</v>
      </c>
      <c r="BX4855">
        <f t="shared" si="302"/>
        <v>0</v>
      </c>
      <c r="BY4855">
        <f t="shared" si="303"/>
        <v>1</v>
      </c>
    </row>
    <row r="4856" spans="1:77">
      <c r="A4856" s="15">
        <v>4851</v>
      </c>
      <c r="BP4856" s="27">
        <v>0.822291525832043</v>
      </c>
      <c r="BQ4856" s="27">
        <v>29513.4757785834</v>
      </c>
      <c r="BR4856" s="27">
        <v>1.40999148459412</v>
      </c>
      <c r="BS4856" s="27">
        <v>57147.6018053847</v>
      </c>
      <c r="BU4856">
        <f t="shared" si="300"/>
        <v>93830.253096223</v>
      </c>
      <c r="BV4856">
        <f t="shared" si="301"/>
        <v>154351.120883733</v>
      </c>
      <c r="BW4856" s="29">
        <v>4851</v>
      </c>
      <c r="BX4856">
        <f t="shared" si="302"/>
        <v>0</v>
      </c>
      <c r="BY4856">
        <f t="shared" si="303"/>
        <v>1</v>
      </c>
    </row>
    <row r="4857" spans="1:77">
      <c r="A4857" s="15">
        <v>4852</v>
      </c>
      <c r="BP4857" s="27">
        <v>0.778547425118537</v>
      </c>
      <c r="BQ4857" s="27">
        <v>12779.7467909143</v>
      </c>
      <c r="BR4857" s="27">
        <v>1.35984076890448</v>
      </c>
      <c r="BS4857" s="27">
        <v>42021.3455402668</v>
      </c>
      <c r="BU4857">
        <f t="shared" si="300"/>
        <v>104002.366976866</v>
      </c>
      <c r="BV4857">
        <f t="shared" si="301"/>
        <v>161954.769795405</v>
      </c>
      <c r="BW4857" s="29">
        <v>4852</v>
      </c>
      <c r="BX4857">
        <f t="shared" si="302"/>
        <v>0</v>
      </c>
      <c r="BY4857">
        <f t="shared" si="303"/>
        <v>1</v>
      </c>
    </row>
    <row r="4858" spans="1:77">
      <c r="A4858" s="15">
        <v>4853</v>
      </c>
      <c r="BP4858" s="27">
        <v>0.803580233297974</v>
      </c>
      <c r="BQ4858" s="27">
        <v>16257.5353916875</v>
      </c>
      <c r="BR4858" s="27">
        <v>1.38037005918832</v>
      </c>
      <c r="BS4858" s="27">
        <v>47743.5705698791</v>
      </c>
      <c r="BU4858">
        <f t="shared" si="300"/>
        <v>104279.499603009</v>
      </c>
      <c r="BV4858">
        <f t="shared" si="301"/>
        <v>159311.938308368</v>
      </c>
      <c r="BW4858" s="29">
        <v>4853</v>
      </c>
      <c r="BX4858">
        <f t="shared" si="302"/>
        <v>0</v>
      </c>
      <c r="BY4858">
        <f t="shared" si="303"/>
        <v>1</v>
      </c>
    </row>
    <row r="4859" spans="1:77">
      <c r="A4859" s="15">
        <v>4854</v>
      </c>
      <c r="BP4859" s="27">
        <v>0.856635946378465</v>
      </c>
      <c r="BQ4859" s="27">
        <v>18189.2811780513</v>
      </c>
      <c r="BR4859" s="27">
        <v>1.50723690635635</v>
      </c>
      <c r="BS4859" s="27">
        <v>45389.0025732897</v>
      </c>
      <c r="BU4859">
        <f t="shared" si="300"/>
        <v>110306.110778718</v>
      </c>
      <c r="BV4859">
        <f t="shared" si="301"/>
        <v>180696.533380163</v>
      </c>
      <c r="BW4859" s="29">
        <v>4854</v>
      </c>
      <c r="BX4859">
        <f t="shared" si="302"/>
        <v>0</v>
      </c>
      <c r="BY4859">
        <f t="shared" si="303"/>
        <v>1</v>
      </c>
    </row>
    <row r="4860" spans="1:77">
      <c r="A4860" s="15">
        <v>4855</v>
      </c>
      <c r="BP4860" s="27">
        <v>0.794794673440193</v>
      </c>
      <c r="BQ4860" s="27">
        <v>16282.1380966166</v>
      </c>
      <c r="BR4860" s="27">
        <v>1.3790112166917</v>
      </c>
      <c r="BS4860" s="27">
        <v>46613.1619444572</v>
      </c>
      <c r="BU4860">
        <f t="shared" si="300"/>
        <v>102937.062919412</v>
      </c>
      <c r="BV4860">
        <f t="shared" si="301"/>
        <v>160238.520559298</v>
      </c>
      <c r="BW4860" s="29">
        <v>4855</v>
      </c>
      <c r="BX4860">
        <f t="shared" si="302"/>
        <v>0</v>
      </c>
      <c r="BY4860">
        <f t="shared" si="303"/>
        <v>1</v>
      </c>
    </row>
    <row r="4861" spans="1:77">
      <c r="A4861" s="15">
        <v>4856</v>
      </c>
      <c r="BP4861" s="27">
        <v>0.786128210389191</v>
      </c>
      <c r="BQ4861" s="27">
        <v>14375.7546328854</v>
      </c>
      <c r="BR4861" s="27">
        <v>1.31445466437937</v>
      </c>
      <c r="BS4861" s="27">
        <v>37912.8605973184</v>
      </c>
      <c r="BU4861">
        <f t="shared" si="300"/>
        <v>103543.476925493</v>
      </c>
      <c r="BV4861">
        <f t="shared" si="301"/>
        <v>159255.339059587</v>
      </c>
      <c r="BW4861" s="29">
        <v>4856</v>
      </c>
      <c r="BX4861">
        <f t="shared" si="302"/>
        <v>0</v>
      </c>
      <c r="BY4861">
        <f t="shared" si="303"/>
        <v>1</v>
      </c>
    </row>
    <row r="4862" spans="1:77">
      <c r="A4862" s="15">
        <v>4857</v>
      </c>
      <c r="BP4862" s="27">
        <v>0.821123822913613</v>
      </c>
      <c r="BQ4862" s="27">
        <v>15030.6200667737</v>
      </c>
      <c r="BR4862" s="27">
        <v>1.43521507251085</v>
      </c>
      <c r="BS4862" s="27">
        <v>45869.2810795719</v>
      </c>
      <c r="BU4862">
        <f t="shared" si="300"/>
        <v>108137.953370268</v>
      </c>
      <c r="BV4862">
        <f t="shared" si="301"/>
        <v>169412.979797055</v>
      </c>
      <c r="BW4862" s="29">
        <v>4857</v>
      </c>
      <c r="BX4862">
        <f t="shared" si="302"/>
        <v>0</v>
      </c>
      <c r="BY4862">
        <f t="shared" si="303"/>
        <v>1</v>
      </c>
    </row>
    <row r="4863" spans="1:77">
      <c r="A4863" s="15">
        <v>4858</v>
      </c>
      <c r="BP4863" s="27">
        <v>0.806988506765858</v>
      </c>
      <c r="BQ4863" s="27">
        <v>16272.2436662064</v>
      </c>
      <c r="BR4863" s="27">
        <v>1.40076788740908</v>
      </c>
      <c r="BS4863" s="27">
        <v>38236.8559369313</v>
      </c>
      <c r="BU4863">
        <f t="shared" si="300"/>
        <v>104776.032348672</v>
      </c>
      <c r="BV4863">
        <f t="shared" si="301"/>
        <v>171878.327174431</v>
      </c>
      <c r="BW4863" s="29">
        <v>4858</v>
      </c>
      <c r="BX4863">
        <f t="shared" si="302"/>
        <v>0</v>
      </c>
      <c r="BY4863">
        <f t="shared" si="303"/>
        <v>1</v>
      </c>
    </row>
    <row r="4864" spans="1:77">
      <c r="A4864" s="15">
        <v>4859</v>
      </c>
      <c r="BP4864" s="27">
        <v>0.773745609292575</v>
      </c>
      <c r="BQ4864" s="27">
        <v>15975.7831551577</v>
      </c>
      <c r="BR4864" s="27">
        <v>1.3262334141718</v>
      </c>
      <c r="BS4864" s="27">
        <v>38699.9574523246</v>
      </c>
      <c r="BU4864">
        <f t="shared" si="300"/>
        <v>100086.058238729</v>
      </c>
      <c r="BV4864">
        <f t="shared" si="301"/>
        <v>160235.054673446</v>
      </c>
      <c r="BW4864" s="29">
        <v>4859</v>
      </c>
      <c r="BX4864">
        <f t="shared" si="302"/>
        <v>0</v>
      </c>
      <c r="BY4864">
        <f t="shared" si="303"/>
        <v>1</v>
      </c>
    </row>
    <row r="4865" spans="1:77">
      <c r="A4865" s="15">
        <v>4860</v>
      </c>
      <c r="BP4865" s="27">
        <v>0.812060205448457</v>
      </c>
      <c r="BQ4865" s="27">
        <v>14167.7629634248</v>
      </c>
      <c r="BR4865" s="27">
        <v>1.39895082875484</v>
      </c>
      <c r="BS4865" s="27">
        <v>36361.658410445</v>
      </c>
      <c r="BU4865">
        <f t="shared" si="300"/>
        <v>107641.267853844</v>
      </c>
      <c r="BV4865">
        <f t="shared" si="301"/>
        <v>173480.96590278</v>
      </c>
      <c r="BW4865" s="29">
        <v>4860</v>
      </c>
      <c r="BX4865">
        <f t="shared" si="302"/>
        <v>0</v>
      </c>
      <c r="BY4865">
        <f t="shared" si="303"/>
        <v>1</v>
      </c>
    </row>
    <row r="4866" spans="1:77">
      <c r="A4866" s="15">
        <v>4861</v>
      </c>
      <c r="BP4866" s="27">
        <v>0.845661214081807</v>
      </c>
      <c r="BQ4866" s="27">
        <v>15239.5923143224</v>
      </c>
      <c r="BR4866" s="27">
        <v>1.48176660928175</v>
      </c>
      <c r="BS4866" s="27">
        <v>37000.1377647123</v>
      </c>
      <c r="BU4866">
        <f t="shared" si="300"/>
        <v>111609.589797949</v>
      </c>
      <c r="BV4866">
        <f t="shared" si="301"/>
        <v>185264.85362755</v>
      </c>
      <c r="BW4866" s="29">
        <v>4861</v>
      </c>
      <c r="BX4866">
        <f t="shared" si="302"/>
        <v>0</v>
      </c>
      <c r="BY4866">
        <f t="shared" si="303"/>
        <v>1</v>
      </c>
    </row>
    <row r="4867" spans="1:77">
      <c r="A4867" s="15">
        <v>4862</v>
      </c>
      <c r="BP4867" s="27">
        <v>0.784958612850873</v>
      </c>
      <c r="BQ4867" s="27">
        <v>18699.4629685694</v>
      </c>
      <c r="BR4867" s="27">
        <v>1.36328291901392</v>
      </c>
      <c r="BS4867" s="27">
        <v>49816.8401230673</v>
      </c>
      <c r="BU4867">
        <f t="shared" si="300"/>
        <v>99044.3289590615</v>
      </c>
      <c r="BV4867">
        <f t="shared" si="301"/>
        <v>154675.597729021</v>
      </c>
      <c r="BW4867" s="29">
        <v>4862</v>
      </c>
      <c r="BX4867">
        <f t="shared" si="302"/>
        <v>0</v>
      </c>
      <c r="BY4867">
        <f t="shared" si="303"/>
        <v>1</v>
      </c>
    </row>
    <row r="4868" spans="1:77">
      <c r="A4868" s="15">
        <v>4863</v>
      </c>
      <c r="BP4868" s="27">
        <v>0.791362825934084</v>
      </c>
      <c r="BQ4868" s="27">
        <v>10683.26219849</v>
      </c>
      <c r="BR4868" s="27">
        <v>1.36131518767359</v>
      </c>
      <c r="BS4868" s="27">
        <v>38825.05727454</v>
      </c>
      <c r="BU4868">
        <f t="shared" si="300"/>
        <v>108021.161691623</v>
      </c>
      <c r="BV4868">
        <f t="shared" si="301"/>
        <v>165372.220876499</v>
      </c>
      <c r="BW4868" s="29">
        <v>4863</v>
      </c>
      <c r="BX4868">
        <f t="shared" si="302"/>
        <v>0</v>
      </c>
      <c r="BY4868">
        <f t="shared" si="303"/>
        <v>1</v>
      </c>
    </row>
    <row r="4869" spans="1:77">
      <c r="A4869" s="15">
        <v>4864</v>
      </c>
      <c r="BP4869" s="27">
        <v>0.766655231970223</v>
      </c>
      <c r="BQ4869" s="27">
        <v>16668.9224828424</v>
      </c>
      <c r="BR4869" s="27">
        <v>1.28334447908982</v>
      </c>
      <c r="BS4869" s="27">
        <v>43234.521299983</v>
      </c>
      <c r="BU4869">
        <f t="shared" si="300"/>
        <v>98329.362312691</v>
      </c>
      <c r="BV4869">
        <f t="shared" si="301"/>
        <v>149267.150563489</v>
      </c>
      <c r="BW4869" s="29">
        <v>4864</v>
      </c>
      <c r="BX4869">
        <f t="shared" si="302"/>
        <v>0</v>
      </c>
      <c r="BY4869">
        <f t="shared" si="303"/>
        <v>1</v>
      </c>
    </row>
    <row r="4870" spans="1:77">
      <c r="A4870" s="15">
        <v>4865</v>
      </c>
      <c r="BP4870" s="27">
        <v>0.79452872274573</v>
      </c>
      <c r="BQ4870" s="27">
        <v>15941.2725810098</v>
      </c>
      <c r="BR4870" s="27">
        <v>1.35656814244087</v>
      </c>
      <c r="BS4870" s="27">
        <v>37147.7981981685</v>
      </c>
      <c r="BU4870">
        <f t="shared" si="300"/>
        <v>103238.03583085</v>
      </c>
      <c r="BV4870">
        <f t="shared" si="301"/>
        <v>166337.423167962</v>
      </c>
      <c r="BW4870" s="29">
        <v>4865</v>
      </c>
      <c r="BX4870">
        <f t="shared" si="302"/>
        <v>0</v>
      </c>
      <c r="BY4870">
        <f t="shared" si="303"/>
        <v>1</v>
      </c>
    </row>
    <row r="4871" spans="1:77">
      <c r="A4871" s="15">
        <v>4866</v>
      </c>
      <c r="BP4871" s="27">
        <v>0.799620750465798</v>
      </c>
      <c r="BQ4871" s="27">
        <v>10188.5019628825</v>
      </c>
      <c r="BR4871" s="27">
        <v>1.35572896511429</v>
      </c>
      <c r="BS4871" s="27">
        <v>36597.0579633858</v>
      </c>
      <c r="BU4871">
        <f t="shared" ref="BU4871:BU4934" si="304">BP4871*$BV$1-BQ4871</f>
        <v>109754.610606987</v>
      </c>
      <c r="BV4871">
        <f t="shared" ref="BV4871:BV4934" si="305">BR4871*$BV$1-BS4871</f>
        <v>166762.286803757</v>
      </c>
      <c r="BW4871" s="29">
        <v>4866</v>
      </c>
      <c r="BX4871">
        <f t="shared" ref="BX4871:BX4934" si="306">IF(BU4871=MAX($BU4871:$BV4871),1,0)</f>
        <v>0</v>
      </c>
      <c r="BY4871">
        <f t="shared" ref="BY4871:BY4934" si="307">IF(BV4871=MAX($BU4871:$BV4871),1,0)</f>
        <v>1</v>
      </c>
    </row>
    <row r="4872" spans="1:77">
      <c r="A4872" s="15">
        <v>4867</v>
      </c>
      <c r="BP4872" s="27">
        <v>0.827514093590705</v>
      </c>
      <c r="BQ4872" s="27">
        <v>14794.766999791</v>
      </c>
      <c r="BR4872" s="27">
        <v>1.43379799676302</v>
      </c>
      <c r="BS4872" s="27">
        <v>38415.1611023023</v>
      </c>
      <c r="BU4872">
        <f t="shared" si="304"/>
        <v>109332.347038815</v>
      </c>
      <c r="BV4872">
        <f t="shared" si="305"/>
        <v>176654.538412151</v>
      </c>
      <c r="BW4872" s="29">
        <v>4867</v>
      </c>
      <c r="BX4872">
        <f t="shared" si="306"/>
        <v>0</v>
      </c>
      <c r="BY4872">
        <f t="shared" si="307"/>
        <v>1</v>
      </c>
    </row>
    <row r="4873" spans="1:77">
      <c r="A4873" s="15">
        <v>4868</v>
      </c>
      <c r="BP4873" s="27">
        <v>0.8301940955587</v>
      </c>
      <c r="BQ4873" s="27">
        <v>14890.9011740031</v>
      </c>
      <c r="BR4873" s="27">
        <v>1.4463241681921</v>
      </c>
      <c r="BS4873" s="27">
        <v>37383.471114556</v>
      </c>
      <c r="BU4873">
        <f t="shared" si="304"/>
        <v>109638.213159802</v>
      </c>
      <c r="BV4873">
        <f t="shared" si="305"/>
        <v>179565.15411426</v>
      </c>
      <c r="BW4873" s="29">
        <v>4868</v>
      </c>
      <c r="BX4873">
        <f t="shared" si="306"/>
        <v>0</v>
      </c>
      <c r="BY4873">
        <f t="shared" si="307"/>
        <v>1</v>
      </c>
    </row>
    <row r="4874" spans="1:77">
      <c r="A4874" s="15">
        <v>4869</v>
      </c>
      <c r="BP4874" s="27">
        <v>0.851804654394181</v>
      </c>
      <c r="BQ4874" s="27">
        <v>15465.5062099922</v>
      </c>
      <c r="BR4874" s="27">
        <v>1.49353475759334</v>
      </c>
      <c r="BS4874" s="27">
        <v>45506.4916123831</v>
      </c>
      <c r="BU4874">
        <f t="shared" si="304"/>
        <v>112305.191949135</v>
      </c>
      <c r="BV4874">
        <f t="shared" si="305"/>
        <v>178523.722026618</v>
      </c>
      <c r="BW4874" s="29">
        <v>4869</v>
      </c>
      <c r="BX4874">
        <f t="shared" si="306"/>
        <v>0</v>
      </c>
      <c r="BY4874">
        <f t="shared" si="307"/>
        <v>1</v>
      </c>
    </row>
    <row r="4875" spans="1:77">
      <c r="A4875" s="15">
        <v>4870</v>
      </c>
      <c r="BP4875" s="27">
        <v>0.802131512731775</v>
      </c>
      <c r="BQ4875" s="27">
        <v>16105.0310558302</v>
      </c>
      <c r="BR4875" s="27">
        <v>1.36484604045192</v>
      </c>
      <c r="BS4875" s="27">
        <v>44715.2719424656</v>
      </c>
      <c r="BU4875">
        <f t="shared" si="304"/>
        <v>104214.695853936</v>
      </c>
      <c r="BV4875">
        <f t="shared" si="305"/>
        <v>160011.634125323</v>
      </c>
      <c r="BW4875" s="29">
        <v>4870</v>
      </c>
      <c r="BX4875">
        <f t="shared" si="306"/>
        <v>0</v>
      </c>
      <c r="BY4875">
        <f t="shared" si="307"/>
        <v>1</v>
      </c>
    </row>
    <row r="4876" spans="1:77">
      <c r="A4876" s="15">
        <v>4871</v>
      </c>
      <c r="BP4876" s="27">
        <v>0.765102515088163</v>
      </c>
      <c r="BQ4876" s="27">
        <v>14456.3520832489</v>
      </c>
      <c r="BR4876" s="27">
        <v>1.31845824883243</v>
      </c>
      <c r="BS4876" s="27">
        <v>43553.0015079805</v>
      </c>
      <c r="BU4876">
        <f t="shared" si="304"/>
        <v>100309.025179976</v>
      </c>
      <c r="BV4876">
        <f t="shared" si="305"/>
        <v>154215.735816884</v>
      </c>
      <c r="BW4876" s="29">
        <v>4871</v>
      </c>
      <c r="BX4876">
        <f t="shared" si="306"/>
        <v>0</v>
      </c>
      <c r="BY4876">
        <f t="shared" si="307"/>
        <v>1</v>
      </c>
    </row>
    <row r="4877" spans="1:77">
      <c r="A4877" s="15">
        <v>4872</v>
      </c>
      <c r="BP4877" s="27">
        <v>0.76124838961211</v>
      </c>
      <c r="BQ4877" s="27">
        <v>12861.9390172091</v>
      </c>
      <c r="BR4877" s="27">
        <v>1.31632851066787</v>
      </c>
      <c r="BS4877" s="27">
        <v>37387.6845661629</v>
      </c>
      <c r="BU4877">
        <f t="shared" si="304"/>
        <v>101325.319424607</v>
      </c>
      <c r="BV4877">
        <f t="shared" si="305"/>
        <v>160061.592034018</v>
      </c>
      <c r="BW4877" s="29">
        <v>4872</v>
      </c>
      <c r="BX4877">
        <f t="shared" si="306"/>
        <v>0</v>
      </c>
      <c r="BY4877">
        <f t="shared" si="307"/>
        <v>1</v>
      </c>
    </row>
    <row r="4878" spans="1:77">
      <c r="A4878" s="15">
        <v>4873</v>
      </c>
      <c r="BP4878" s="27">
        <v>0.851305037530687</v>
      </c>
      <c r="BQ4878" s="27">
        <v>18639.4353640717</v>
      </c>
      <c r="BR4878" s="27">
        <v>1.47609538702659</v>
      </c>
      <c r="BS4878" s="27">
        <v>51305.4577353464</v>
      </c>
      <c r="BU4878">
        <f t="shared" si="304"/>
        <v>109056.320265531</v>
      </c>
      <c r="BV4878">
        <f t="shared" si="305"/>
        <v>170108.850318642</v>
      </c>
      <c r="BW4878" s="29">
        <v>4873</v>
      </c>
      <c r="BX4878">
        <f t="shared" si="306"/>
        <v>0</v>
      </c>
      <c r="BY4878">
        <f t="shared" si="307"/>
        <v>1</v>
      </c>
    </row>
    <row r="4879" spans="1:77">
      <c r="A4879" s="15">
        <v>4874</v>
      </c>
      <c r="BP4879" s="27">
        <v>0.801490028469725</v>
      </c>
      <c r="BQ4879" s="27">
        <v>17899.5910856986</v>
      </c>
      <c r="BR4879" s="27">
        <v>1.38134308043206</v>
      </c>
      <c r="BS4879" s="27">
        <v>46628.8394029579</v>
      </c>
      <c r="BU4879">
        <f t="shared" si="304"/>
        <v>102323.91318476</v>
      </c>
      <c r="BV4879">
        <f t="shared" si="305"/>
        <v>160572.62266185</v>
      </c>
      <c r="BW4879" s="29">
        <v>4874</v>
      </c>
      <c r="BX4879">
        <f t="shared" si="306"/>
        <v>0</v>
      </c>
      <c r="BY4879">
        <f t="shared" si="307"/>
        <v>1</v>
      </c>
    </row>
    <row r="4880" spans="1:77">
      <c r="A4880" s="15">
        <v>4875</v>
      </c>
      <c r="BP4880" s="27">
        <v>0.766948982008549</v>
      </c>
      <c r="BQ4880" s="27">
        <v>17902.0035289331</v>
      </c>
      <c r="BR4880" s="27">
        <v>1.31614552088984</v>
      </c>
      <c r="BS4880" s="27">
        <v>42798.4894317816</v>
      </c>
      <c r="BU4880">
        <f t="shared" si="304"/>
        <v>97140.3437723492</v>
      </c>
      <c r="BV4880">
        <f t="shared" si="305"/>
        <v>154623.338701694</v>
      </c>
      <c r="BW4880" s="29">
        <v>4875</v>
      </c>
      <c r="BX4880">
        <f t="shared" si="306"/>
        <v>0</v>
      </c>
      <c r="BY4880">
        <f t="shared" si="307"/>
        <v>1</v>
      </c>
    </row>
    <row r="4881" spans="1:77">
      <c r="A4881" s="15">
        <v>4876</v>
      </c>
      <c r="BP4881" s="27">
        <v>0.807656299512646</v>
      </c>
      <c r="BQ4881" s="27">
        <v>12184.103908775</v>
      </c>
      <c r="BR4881" s="27">
        <v>1.40261342822219</v>
      </c>
      <c r="BS4881" s="27">
        <v>40361.8060106236</v>
      </c>
      <c r="BU4881">
        <f t="shared" si="304"/>
        <v>108964.341018122</v>
      </c>
      <c r="BV4881">
        <f t="shared" si="305"/>
        <v>170030.208222705</v>
      </c>
      <c r="BW4881" s="29">
        <v>4876</v>
      </c>
      <c r="BX4881">
        <f t="shared" si="306"/>
        <v>0</v>
      </c>
      <c r="BY4881">
        <f t="shared" si="307"/>
        <v>1</v>
      </c>
    </row>
    <row r="4882" spans="1:77">
      <c r="A4882" s="15">
        <v>4877</v>
      </c>
      <c r="BP4882" s="27">
        <v>0.797876757829306</v>
      </c>
      <c r="BQ4882" s="27">
        <v>13350.3863478464</v>
      </c>
      <c r="BR4882" s="27">
        <v>1.33604753229224</v>
      </c>
      <c r="BS4882" s="27">
        <v>42204.2062331189</v>
      </c>
      <c r="BU4882">
        <f t="shared" si="304"/>
        <v>106331.127326549</v>
      </c>
      <c r="BV4882">
        <f t="shared" si="305"/>
        <v>158202.923610717</v>
      </c>
      <c r="BW4882" s="29">
        <v>4877</v>
      </c>
      <c r="BX4882">
        <f t="shared" si="306"/>
        <v>0</v>
      </c>
      <c r="BY4882">
        <f t="shared" si="307"/>
        <v>1</v>
      </c>
    </row>
    <row r="4883" spans="1:77">
      <c r="A4883" s="15">
        <v>4878</v>
      </c>
      <c r="BP4883" s="27">
        <v>0.765385396738459</v>
      </c>
      <c r="BQ4883" s="27">
        <v>14318.8457619683</v>
      </c>
      <c r="BR4883" s="27">
        <v>1.31774628165727</v>
      </c>
      <c r="BS4883" s="27">
        <v>37826.8356347229</v>
      </c>
      <c r="BU4883">
        <f t="shared" si="304"/>
        <v>100488.963748801</v>
      </c>
      <c r="BV4883">
        <f t="shared" si="305"/>
        <v>159835.106613867</v>
      </c>
      <c r="BW4883" s="29">
        <v>4878</v>
      </c>
      <c r="BX4883">
        <f t="shared" si="306"/>
        <v>0</v>
      </c>
      <c r="BY4883">
        <f t="shared" si="307"/>
        <v>1</v>
      </c>
    </row>
    <row r="4884" spans="1:77">
      <c r="A4884" s="15">
        <v>4879</v>
      </c>
      <c r="BP4884" s="27">
        <v>0.818527402107207</v>
      </c>
      <c r="BQ4884" s="27">
        <v>18106.3770971935</v>
      </c>
      <c r="BR4884" s="27">
        <v>1.40850065421818</v>
      </c>
      <c r="BS4884" s="27">
        <v>40589.7667216212</v>
      </c>
      <c r="BU4884">
        <f t="shared" si="304"/>
        <v>104672.733218888</v>
      </c>
      <c r="BV4884">
        <f t="shared" si="305"/>
        <v>170685.331411106</v>
      </c>
      <c r="BW4884" s="29">
        <v>4879</v>
      </c>
      <c r="BX4884">
        <f t="shared" si="306"/>
        <v>0</v>
      </c>
      <c r="BY4884">
        <f t="shared" si="307"/>
        <v>1</v>
      </c>
    </row>
    <row r="4885" spans="1:77">
      <c r="A4885" s="15">
        <v>4880</v>
      </c>
      <c r="BP4885" s="27">
        <v>0.822645829491566</v>
      </c>
      <c r="BQ4885" s="27">
        <v>9406.97701979111</v>
      </c>
      <c r="BR4885" s="27">
        <v>1.38778922862191</v>
      </c>
      <c r="BS4885" s="27">
        <v>30677.3326757684</v>
      </c>
      <c r="BU4885">
        <f t="shared" si="304"/>
        <v>113989.897403944</v>
      </c>
      <c r="BV4885">
        <f t="shared" si="305"/>
        <v>177491.051617518</v>
      </c>
      <c r="BW4885" s="29">
        <v>4880</v>
      </c>
      <c r="BX4885">
        <f t="shared" si="306"/>
        <v>0</v>
      </c>
      <c r="BY4885">
        <f t="shared" si="307"/>
        <v>1</v>
      </c>
    </row>
    <row r="4886" spans="1:77">
      <c r="A4886" s="15">
        <v>4881</v>
      </c>
      <c r="BP4886" s="27">
        <v>0.808339180264305</v>
      </c>
      <c r="BQ4886" s="27">
        <v>16452.0720275142</v>
      </c>
      <c r="BR4886" s="27">
        <v>1.39802136972449</v>
      </c>
      <c r="BS4886" s="27">
        <v>50772.7377869206</v>
      </c>
      <c r="BU4886">
        <f t="shared" si="304"/>
        <v>104798.805012132</v>
      </c>
      <c r="BV4886">
        <f t="shared" si="305"/>
        <v>158930.467671752</v>
      </c>
      <c r="BW4886" s="29">
        <v>4881</v>
      </c>
      <c r="BX4886">
        <f t="shared" si="306"/>
        <v>0</v>
      </c>
      <c r="BY4886">
        <f t="shared" si="307"/>
        <v>1</v>
      </c>
    </row>
    <row r="4887" spans="1:77">
      <c r="A4887" s="15">
        <v>4882</v>
      </c>
      <c r="BP4887" s="27">
        <v>0.805240273035324</v>
      </c>
      <c r="BQ4887" s="27">
        <v>12005.1735354456</v>
      </c>
      <c r="BR4887" s="27">
        <v>1.38644903387042</v>
      </c>
      <c r="BS4887" s="27">
        <v>35128.5865377405</v>
      </c>
      <c r="BU4887">
        <f t="shared" si="304"/>
        <v>108780.867419853</v>
      </c>
      <c r="BV4887">
        <f t="shared" si="305"/>
        <v>172838.768542822</v>
      </c>
      <c r="BW4887" s="29">
        <v>4882</v>
      </c>
      <c r="BX4887">
        <f t="shared" si="306"/>
        <v>0</v>
      </c>
      <c r="BY4887">
        <f t="shared" si="307"/>
        <v>1</v>
      </c>
    </row>
    <row r="4888" spans="1:77">
      <c r="A4888" s="15">
        <v>4883</v>
      </c>
      <c r="BP4888" s="27">
        <v>0.829096504602142</v>
      </c>
      <c r="BQ4888" s="27">
        <v>13173.1569070788</v>
      </c>
      <c r="BR4888" s="27">
        <v>1.43360339755069</v>
      </c>
      <c r="BS4888" s="27">
        <v>42819.409645107</v>
      </c>
      <c r="BU4888">
        <f t="shared" si="304"/>
        <v>111191.318783242</v>
      </c>
      <c r="BV4888">
        <f t="shared" si="305"/>
        <v>172221.099987496</v>
      </c>
      <c r="BW4888" s="29">
        <v>4883</v>
      </c>
      <c r="BX4888">
        <f t="shared" si="306"/>
        <v>0</v>
      </c>
      <c r="BY4888">
        <f t="shared" si="307"/>
        <v>1</v>
      </c>
    </row>
    <row r="4889" spans="1:77">
      <c r="A4889" s="15">
        <v>4884</v>
      </c>
      <c r="BP4889" s="27">
        <v>0.80052274817972</v>
      </c>
      <c r="BQ4889" s="27">
        <v>14466.9021220245</v>
      </c>
      <c r="BR4889" s="27">
        <v>1.37626373529844</v>
      </c>
      <c r="BS4889" s="27">
        <v>38025.6840799566</v>
      </c>
      <c r="BU4889">
        <f t="shared" si="304"/>
        <v>105611.510104934</v>
      </c>
      <c r="BV4889">
        <f t="shared" si="305"/>
        <v>168413.87621481</v>
      </c>
      <c r="BW4889" s="29">
        <v>4884</v>
      </c>
      <c r="BX4889">
        <f t="shared" si="306"/>
        <v>0</v>
      </c>
      <c r="BY4889">
        <f t="shared" si="307"/>
        <v>1</v>
      </c>
    </row>
    <row r="4890" spans="1:77">
      <c r="A4890" s="15">
        <v>4885</v>
      </c>
      <c r="BP4890" s="27">
        <v>0.825953996210475</v>
      </c>
      <c r="BQ4890" s="27">
        <v>14589.1851678822</v>
      </c>
      <c r="BR4890" s="27">
        <v>1.43283930850846</v>
      </c>
      <c r="BS4890" s="27">
        <v>38562.2500459019</v>
      </c>
      <c r="BU4890">
        <f t="shared" si="304"/>
        <v>109303.914263689</v>
      </c>
      <c r="BV4890">
        <f t="shared" si="305"/>
        <v>176363.646230367</v>
      </c>
      <c r="BW4890" s="29">
        <v>4885</v>
      </c>
      <c r="BX4890">
        <f t="shared" si="306"/>
        <v>0</v>
      </c>
      <c r="BY4890">
        <f t="shared" si="307"/>
        <v>1</v>
      </c>
    </row>
    <row r="4891" spans="1:77">
      <c r="A4891" s="15">
        <v>4886</v>
      </c>
      <c r="BP4891" s="27">
        <v>0.781044574336631</v>
      </c>
      <c r="BQ4891" s="27">
        <v>15360.3243411826</v>
      </c>
      <c r="BR4891" s="27">
        <v>1.30890643202486</v>
      </c>
      <c r="BS4891" s="27">
        <v>44817.4739461832</v>
      </c>
      <c r="BU4891">
        <f t="shared" si="304"/>
        <v>101796.361809312</v>
      </c>
      <c r="BV4891">
        <f t="shared" si="305"/>
        <v>151518.490857547</v>
      </c>
      <c r="BW4891" s="29">
        <v>4886</v>
      </c>
      <c r="BX4891">
        <f t="shared" si="306"/>
        <v>0</v>
      </c>
      <c r="BY4891">
        <f t="shared" si="307"/>
        <v>1</v>
      </c>
    </row>
    <row r="4892" spans="1:77">
      <c r="A4892" s="15">
        <v>4887</v>
      </c>
      <c r="BP4892" s="27">
        <v>0.830399780992742</v>
      </c>
      <c r="BQ4892" s="27">
        <v>16898.3429620427</v>
      </c>
      <c r="BR4892" s="27">
        <v>1.40238781654549</v>
      </c>
      <c r="BS4892" s="27">
        <v>46235.5931094761</v>
      </c>
      <c r="BU4892">
        <f t="shared" si="304"/>
        <v>107661.624186869</v>
      </c>
      <c r="BV4892">
        <f t="shared" si="305"/>
        <v>164122.579372347</v>
      </c>
      <c r="BW4892" s="29">
        <v>4887</v>
      </c>
      <c r="BX4892">
        <f t="shared" si="306"/>
        <v>0</v>
      </c>
      <c r="BY4892">
        <f t="shared" si="307"/>
        <v>1</v>
      </c>
    </row>
    <row r="4893" spans="1:77">
      <c r="A4893" s="15">
        <v>4888</v>
      </c>
      <c r="BP4893" s="27">
        <v>0.786606237614944</v>
      </c>
      <c r="BQ4893" s="27">
        <v>16486.2797910403</v>
      </c>
      <c r="BR4893" s="27">
        <v>1.35987331510352</v>
      </c>
      <c r="BS4893" s="27">
        <v>48091.4732191975</v>
      </c>
      <c r="BU4893">
        <f t="shared" si="304"/>
        <v>101504.655851201</v>
      </c>
      <c r="BV4893">
        <f t="shared" si="305"/>
        <v>155889.524046331</v>
      </c>
      <c r="BW4893" s="29">
        <v>4888</v>
      </c>
      <c r="BX4893">
        <f t="shared" si="306"/>
        <v>0</v>
      </c>
      <c r="BY4893">
        <f t="shared" si="307"/>
        <v>1</v>
      </c>
    </row>
    <row r="4894" spans="1:77">
      <c r="A4894" s="15">
        <v>4889</v>
      </c>
      <c r="BP4894" s="27">
        <v>0.834086989235826</v>
      </c>
      <c r="BQ4894" s="27">
        <v>18021.35932048</v>
      </c>
      <c r="BR4894" s="27">
        <v>1.43295561368682</v>
      </c>
      <c r="BS4894" s="27">
        <v>45081.1818249002</v>
      </c>
      <c r="BU4894">
        <f t="shared" si="304"/>
        <v>107091.689064894</v>
      </c>
      <c r="BV4894">
        <f t="shared" si="305"/>
        <v>169862.160228123</v>
      </c>
      <c r="BW4894" s="29">
        <v>4889</v>
      </c>
      <c r="BX4894">
        <f t="shared" si="306"/>
        <v>0</v>
      </c>
      <c r="BY4894">
        <f t="shared" si="307"/>
        <v>1</v>
      </c>
    </row>
    <row r="4895" spans="1:77">
      <c r="A4895" s="15">
        <v>4890</v>
      </c>
      <c r="BP4895" s="27">
        <v>0.816429123066223</v>
      </c>
      <c r="BQ4895" s="27">
        <v>10258.4387851556</v>
      </c>
      <c r="BR4895" s="27">
        <v>1.39015221103126</v>
      </c>
      <c r="BS4895" s="27">
        <v>31121.6722577325</v>
      </c>
      <c r="BU4895">
        <f t="shared" si="304"/>
        <v>112205.929674778</v>
      </c>
      <c r="BV4895">
        <f t="shared" si="305"/>
        <v>177401.159396956</v>
      </c>
      <c r="BW4895" s="29">
        <v>4890</v>
      </c>
      <c r="BX4895">
        <f t="shared" si="306"/>
        <v>0</v>
      </c>
      <c r="BY4895">
        <f t="shared" si="307"/>
        <v>1</v>
      </c>
    </row>
    <row r="4896" spans="1:77">
      <c r="A4896" s="15">
        <v>4891</v>
      </c>
      <c r="BP4896" s="27">
        <v>0.860778765051921</v>
      </c>
      <c r="BQ4896" s="27">
        <v>15555.2011120005</v>
      </c>
      <c r="BR4896" s="27">
        <v>1.4939976360268</v>
      </c>
      <c r="BS4896" s="27">
        <v>39419.7944720395</v>
      </c>
      <c r="BU4896">
        <f t="shared" si="304"/>
        <v>113561.613645788</v>
      </c>
      <c r="BV4896">
        <f t="shared" si="305"/>
        <v>184679.850931981</v>
      </c>
      <c r="BW4896" s="29">
        <v>4891</v>
      </c>
      <c r="BX4896">
        <f t="shared" si="306"/>
        <v>0</v>
      </c>
      <c r="BY4896">
        <f t="shared" si="307"/>
        <v>1</v>
      </c>
    </row>
    <row r="4897" spans="1:77">
      <c r="A4897" s="15">
        <v>4892</v>
      </c>
      <c r="BP4897" s="27">
        <v>0.842785161934687</v>
      </c>
      <c r="BQ4897" s="27">
        <v>12229.8021180055</v>
      </c>
      <c r="BR4897" s="27">
        <v>1.44161279805324</v>
      </c>
      <c r="BS4897" s="27">
        <v>35987.3281589683</v>
      </c>
      <c r="BU4897">
        <f t="shared" si="304"/>
        <v>114187.972172198</v>
      </c>
      <c r="BV4897">
        <f t="shared" si="305"/>
        <v>180254.591549018</v>
      </c>
      <c r="BW4897" s="29">
        <v>4892</v>
      </c>
      <c r="BX4897">
        <f t="shared" si="306"/>
        <v>0</v>
      </c>
      <c r="BY4897">
        <f t="shared" si="307"/>
        <v>1</v>
      </c>
    </row>
    <row r="4898" spans="1:77">
      <c r="A4898" s="15">
        <v>4893</v>
      </c>
      <c r="BP4898" s="27">
        <v>0.810523493455275</v>
      </c>
      <c r="BQ4898" s="27">
        <v>12910.748248822</v>
      </c>
      <c r="BR4898" s="27">
        <v>1.39724582097313</v>
      </c>
      <c r="BS4898" s="27">
        <v>34042.2848347867</v>
      </c>
      <c r="BU4898">
        <f t="shared" si="304"/>
        <v>108667.775769469</v>
      </c>
      <c r="BV4898">
        <f t="shared" si="305"/>
        <v>175544.588311182</v>
      </c>
      <c r="BW4898" s="29">
        <v>4893</v>
      </c>
      <c r="BX4898">
        <f t="shared" si="306"/>
        <v>0</v>
      </c>
      <c r="BY4898">
        <f t="shared" si="307"/>
        <v>1</v>
      </c>
    </row>
    <row r="4899" spans="1:77">
      <c r="A4899" s="15">
        <v>4894</v>
      </c>
      <c r="BP4899" s="27">
        <v>0.855826557192924</v>
      </c>
      <c r="BQ4899" s="27">
        <v>13297.9091072882</v>
      </c>
      <c r="BR4899" s="27">
        <v>1.45420784950817</v>
      </c>
      <c r="BS4899" s="27">
        <v>43782.8481440122</v>
      </c>
      <c r="BU4899">
        <f t="shared" si="304"/>
        <v>115076.07447165</v>
      </c>
      <c r="BV4899">
        <f t="shared" si="305"/>
        <v>174348.329282213</v>
      </c>
      <c r="BW4899" s="29">
        <v>4894</v>
      </c>
      <c r="BX4899">
        <f t="shared" si="306"/>
        <v>0</v>
      </c>
      <c r="BY4899">
        <f t="shared" si="307"/>
        <v>1</v>
      </c>
    </row>
    <row r="4900" spans="1:77">
      <c r="A4900" s="15">
        <v>4895</v>
      </c>
      <c r="BP4900" s="27">
        <v>0.857637672098014</v>
      </c>
      <c r="BQ4900" s="27">
        <v>19303.6120660845</v>
      </c>
      <c r="BR4900" s="27">
        <v>1.48524309390328</v>
      </c>
      <c r="BS4900" s="27">
        <v>50961.1143668108</v>
      </c>
      <c r="BU4900">
        <f t="shared" si="304"/>
        <v>109342.038748618</v>
      </c>
      <c r="BV4900">
        <f t="shared" si="305"/>
        <v>171825.349718681</v>
      </c>
      <c r="BW4900" s="29">
        <v>4895</v>
      </c>
      <c r="BX4900">
        <f t="shared" si="306"/>
        <v>0</v>
      </c>
      <c r="BY4900">
        <f t="shared" si="307"/>
        <v>1</v>
      </c>
    </row>
    <row r="4901" spans="1:77">
      <c r="A4901" s="15">
        <v>4896</v>
      </c>
      <c r="BP4901" s="27">
        <v>0.795750436767042</v>
      </c>
      <c r="BQ4901" s="27">
        <v>13401.5691271437</v>
      </c>
      <c r="BR4901" s="27">
        <v>1.366346046219</v>
      </c>
      <c r="BS4901" s="27">
        <v>36754.4457830911</v>
      </c>
      <c r="BU4901">
        <f t="shared" si="304"/>
        <v>105960.996387913</v>
      </c>
      <c r="BV4901">
        <f t="shared" si="305"/>
        <v>168197.461149758</v>
      </c>
      <c r="BW4901" s="29">
        <v>4896</v>
      </c>
      <c r="BX4901">
        <f t="shared" si="306"/>
        <v>0</v>
      </c>
      <c r="BY4901">
        <f t="shared" si="307"/>
        <v>1</v>
      </c>
    </row>
    <row r="4902" spans="1:77">
      <c r="A4902" s="15">
        <v>4897</v>
      </c>
      <c r="BP4902" s="27">
        <v>0.800301684050304</v>
      </c>
      <c r="BQ4902" s="27">
        <v>19944.0355781309</v>
      </c>
      <c r="BR4902" s="27">
        <v>1.37756484703788</v>
      </c>
      <c r="BS4902" s="27">
        <v>45575.0180411752</v>
      </c>
      <c r="BU4902">
        <f t="shared" si="304"/>
        <v>100101.217029415</v>
      </c>
      <c r="BV4902">
        <f t="shared" si="305"/>
        <v>161059.709014506</v>
      </c>
      <c r="BW4902" s="29">
        <v>4897</v>
      </c>
      <c r="BX4902">
        <f t="shared" si="306"/>
        <v>0</v>
      </c>
      <c r="BY4902">
        <f t="shared" si="307"/>
        <v>1</v>
      </c>
    </row>
    <row r="4903" spans="1:77">
      <c r="A4903" s="15">
        <v>4898</v>
      </c>
      <c r="BP4903" s="27">
        <v>0.798204033858535</v>
      </c>
      <c r="BQ4903" s="27">
        <v>14778.9090720137</v>
      </c>
      <c r="BR4903" s="27">
        <v>1.3961724740193</v>
      </c>
      <c r="BS4903" s="27">
        <v>45879.0580179022</v>
      </c>
      <c r="BU4903">
        <f t="shared" si="304"/>
        <v>104951.696006767</v>
      </c>
      <c r="BV4903">
        <f t="shared" si="305"/>
        <v>163546.813084993</v>
      </c>
      <c r="BW4903" s="29">
        <v>4898</v>
      </c>
      <c r="BX4903">
        <f t="shared" si="306"/>
        <v>0</v>
      </c>
      <c r="BY4903">
        <f t="shared" si="307"/>
        <v>1</v>
      </c>
    </row>
    <row r="4904" spans="1:77">
      <c r="A4904" s="15">
        <v>4899</v>
      </c>
      <c r="BP4904" s="27">
        <v>0.775844289717672</v>
      </c>
      <c r="BQ4904" s="27">
        <v>20629.1893298091</v>
      </c>
      <c r="BR4904" s="27">
        <v>1.33612302006336</v>
      </c>
      <c r="BS4904" s="27">
        <v>50944.1706993814</v>
      </c>
      <c r="BU4904">
        <f t="shared" si="304"/>
        <v>95747.4541278417</v>
      </c>
      <c r="BV4904">
        <f t="shared" si="305"/>
        <v>149474.282310122</v>
      </c>
      <c r="BW4904" s="29">
        <v>4899</v>
      </c>
      <c r="BX4904">
        <f t="shared" si="306"/>
        <v>0</v>
      </c>
      <c r="BY4904">
        <f t="shared" si="307"/>
        <v>1</v>
      </c>
    </row>
    <row r="4905" spans="1:77">
      <c r="A4905" s="15">
        <v>4900</v>
      </c>
      <c r="BP4905" s="27">
        <v>0.777969859422527</v>
      </c>
      <c r="BQ4905" s="27">
        <v>17129.1623133253</v>
      </c>
      <c r="BR4905" s="27">
        <v>1.3119627934175</v>
      </c>
      <c r="BS4905" s="27">
        <v>40484.5947086885</v>
      </c>
      <c r="BU4905">
        <f t="shared" si="304"/>
        <v>99566.3166000538</v>
      </c>
      <c r="BV4905">
        <f t="shared" si="305"/>
        <v>156309.824303937</v>
      </c>
      <c r="BW4905" s="29">
        <v>4900</v>
      </c>
      <c r="BX4905">
        <f t="shared" si="306"/>
        <v>0</v>
      </c>
      <c r="BY4905">
        <f t="shared" si="307"/>
        <v>1</v>
      </c>
    </row>
    <row r="4906" spans="1:77">
      <c r="A4906" s="15">
        <v>4901</v>
      </c>
      <c r="BP4906" s="27">
        <v>0.822261311078068</v>
      </c>
      <c r="BQ4906" s="27">
        <v>11042.9767867824</v>
      </c>
      <c r="BR4906" s="27">
        <v>1.43303628800212</v>
      </c>
      <c r="BS4906" s="27">
        <v>33146.1626586303</v>
      </c>
      <c r="BU4906">
        <f t="shared" si="304"/>
        <v>112296.219874928</v>
      </c>
      <c r="BV4906">
        <f t="shared" si="305"/>
        <v>181809.280541687</v>
      </c>
      <c r="BW4906" s="29">
        <v>4901</v>
      </c>
      <c r="BX4906">
        <f t="shared" si="306"/>
        <v>0</v>
      </c>
      <c r="BY4906">
        <f t="shared" si="307"/>
        <v>1</v>
      </c>
    </row>
    <row r="4907" spans="1:77">
      <c r="A4907" s="15">
        <v>4902</v>
      </c>
      <c r="BP4907" s="27">
        <v>0.852782561114239</v>
      </c>
      <c r="BQ4907" s="27">
        <v>11541.1729166998</v>
      </c>
      <c r="BR4907" s="27">
        <v>1.49398502189753</v>
      </c>
      <c r="BS4907" s="27">
        <v>41742.4947623787</v>
      </c>
      <c r="BU4907">
        <f t="shared" si="304"/>
        <v>116376.211250436</v>
      </c>
      <c r="BV4907">
        <f t="shared" si="305"/>
        <v>182355.258522251</v>
      </c>
      <c r="BW4907" s="29">
        <v>4902</v>
      </c>
      <c r="BX4907">
        <f t="shared" si="306"/>
        <v>0</v>
      </c>
      <c r="BY4907">
        <f t="shared" si="307"/>
        <v>1</v>
      </c>
    </row>
    <row r="4908" spans="1:77">
      <c r="A4908" s="15">
        <v>4903</v>
      </c>
      <c r="BP4908" s="27">
        <v>0.839848296718047</v>
      </c>
      <c r="BQ4908" s="27">
        <v>16723.9459402536</v>
      </c>
      <c r="BR4908" s="27">
        <v>1.45783396781317</v>
      </c>
      <c r="BS4908" s="27">
        <v>41637.6752048021</v>
      </c>
      <c r="BU4908">
        <f t="shared" si="304"/>
        <v>109253.298567453</v>
      </c>
      <c r="BV4908">
        <f t="shared" si="305"/>
        <v>177037.419967174</v>
      </c>
      <c r="BW4908" s="29">
        <v>4903</v>
      </c>
      <c r="BX4908">
        <f t="shared" si="306"/>
        <v>0</v>
      </c>
      <c r="BY4908">
        <f t="shared" si="307"/>
        <v>1</v>
      </c>
    </row>
    <row r="4909" spans="1:77">
      <c r="A4909" s="15">
        <v>4904</v>
      </c>
      <c r="BP4909" s="27">
        <v>0.762081579469578</v>
      </c>
      <c r="BQ4909" s="27">
        <v>12744.4576195679</v>
      </c>
      <c r="BR4909" s="27">
        <v>1.29436763843266</v>
      </c>
      <c r="BS4909" s="27">
        <v>36557.4734008316</v>
      </c>
      <c r="BU4909">
        <f t="shared" si="304"/>
        <v>101567.779300869</v>
      </c>
      <c r="BV4909">
        <f t="shared" si="305"/>
        <v>157597.672364068</v>
      </c>
      <c r="BW4909" s="29">
        <v>4904</v>
      </c>
      <c r="BX4909">
        <f t="shared" si="306"/>
        <v>0</v>
      </c>
      <c r="BY4909">
        <f t="shared" si="307"/>
        <v>1</v>
      </c>
    </row>
    <row r="4910" spans="1:77">
      <c r="A4910" s="15">
        <v>4905</v>
      </c>
      <c r="BP4910" s="27">
        <v>0.779019266170703</v>
      </c>
      <c r="BQ4910" s="27">
        <v>13576.2200225222</v>
      </c>
      <c r="BR4910" s="27">
        <v>1.30326099577168</v>
      </c>
      <c r="BS4910" s="27">
        <v>36265.7744202459</v>
      </c>
      <c r="BU4910">
        <f t="shared" si="304"/>
        <v>103276.669903083</v>
      </c>
      <c r="BV4910">
        <f t="shared" si="305"/>
        <v>159223.374945506</v>
      </c>
      <c r="BW4910" s="29">
        <v>4905</v>
      </c>
      <c r="BX4910">
        <f t="shared" si="306"/>
        <v>0</v>
      </c>
      <c r="BY4910">
        <f t="shared" si="307"/>
        <v>1</v>
      </c>
    </row>
    <row r="4911" spans="1:77">
      <c r="A4911" s="15">
        <v>4906</v>
      </c>
      <c r="BP4911" s="27">
        <v>0.799852423738554</v>
      </c>
      <c r="BQ4911" s="27">
        <v>16244.9076111386</v>
      </c>
      <c r="BR4911" s="27">
        <v>1.38603584351969</v>
      </c>
      <c r="BS4911" s="27">
        <v>40667.8544999104</v>
      </c>
      <c r="BU4911">
        <f t="shared" si="304"/>
        <v>103732.955949644</v>
      </c>
      <c r="BV4911">
        <f t="shared" si="305"/>
        <v>167237.522028043</v>
      </c>
      <c r="BW4911" s="29">
        <v>4906</v>
      </c>
      <c r="BX4911">
        <f t="shared" si="306"/>
        <v>0</v>
      </c>
      <c r="BY4911">
        <f t="shared" si="307"/>
        <v>1</v>
      </c>
    </row>
    <row r="4912" spans="1:77">
      <c r="A4912" s="15">
        <v>4907</v>
      </c>
      <c r="BP4912" s="27">
        <v>0.825147422507308</v>
      </c>
      <c r="BQ4912" s="27">
        <v>14043.468452592</v>
      </c>
      <c r="BR4912" s="27">
        <v>1.42825966808267</v>
      </c>
      <c r="BS4912" s="27">
        <v>36482.0773828843</v>
      </c>
      <c r="BU4912">
        <f t="shared" si="304"/>
        <v>109728.644923504</v>
      </c>
      <c r="BV4912">
        <f t="shared" si="305"/>
        <v>177756.872829516</v>
      </c>
      <c r="BW4912" s="29">
        <v>4907</v>
      </c>
      <c r="BX4912">
        <f t="shared" si="306"/>
        <v>0</v>
      </c>
      <c r="BY4912">
        <f t="shared" si="307"/>
        <v>1</v>
      </c>
    </row>
    <row r="4913" spans="1:77">
      <c r="A4913" s="15">
        <v>4908</v>
      </c>
      <c r="BP4913" s="27">
        <v>0.83902896038804</v>
      </c>
      <c r="BQ4913" s="27">
        <v>13395.1306599859</v>
      </c>
      <c r="BR4913" s="27">
        <v>1.44144324125617</v>
      </c>
      <c r="BS4913" s="27">
        <v>37242.2400382411</v>
      </c>
      <c r="BU4913">
        <f t="shared" si="304"/>
        <v>112459.21339822</v>
      </c>
      <c r="BV4913">
        <f t="shared" si="305"/>
        <v>178974.246150185</v>
      </c>
      <c r="BW4913" s="29">
        <v>4908</v>
      </c>
      <c r="BX4913">
        <f t="shared" si="306"/>
        <v>0</v>
      </c>
      <c r="BY4913">
        <f t="shared" si="307"/>
        <v>1</v>
      </c>
    </row>
    <row r="4914" spans="1:77">
      <c r="A4914" s="15">
        <v>4909</v>
      </c>
      <c r="BP4914" s="27">
        <v>0.780064981612427</v>
      </c>
      <c r="BQ4914" s="27">
        <v>14556.6312790334</v>
      </c>
      <c r="BR4914" s="27">
        <v>1.35170295707824</v>
      </c>
      <c r="BS4914" s="27">
        <v>47082.7925759567</v>
      </c>
      <c r="BU4914">
        <f t="shared" si="304"/>
        <v>102453.115962831</v>
      </c>
      <c r="BV4914">
        <f t="shared" si="305"/>
        <v>155672.650985779</v>
      </c>
      <c r="BW4914" s="29">
        <v>4909</v>
      </c>
      <c r="BX4914">
        <f t="shared" si="306"/>
        <v>0</v>
      </c>
      <c r="BY4914">
        <f t="shared" si="307"/>
        <v>1</v>
      </c>
    </row>
    <row r="4915" spans="1:77">
      <c r="A4915" s="15">
        <v>4910</v>
      </c>
      <c r="BP4915" s="27">
        <v>0.818215341322425</v>
      </c>
      <c r="BQ4915" s="27">
        <v>17288.1769810257</v>
      </c>
      <c r="BR4915" s="27">
        <v>1.42499658060916</v>
      </c>
      <c r="BS4915" s="27">
        <v>43025.567321034</v>
      </c>
      <c r="BU4915">
        <f t="shared" si="304"/>
        <v>105444.124217338</v>
      </c>
      <c r="BV4915">
        <f t="shared" si="305"/>
        <v>170723.91977034</v>
      </c>
      <c r="BW4915" s="29">
        <v>4910</v>
      </c>
      <c r="BX4915">
        <f t="shared" si="306"/>
        <v>0</v>
      </c>
      <c r="BY4915">
        <f t="shared" si="307"/>
        <v>1</v>
      </c>
    </row>
    <row r="4916" spans="1:77">
      <c r="A4916" s="15">
        <v>4911</v>
      </c>
      <c r="BP4916" s="27">
        <v>0.852291774095169</v>
      </c>
      <c r="BQ4916" s="27">
        <v>12964.2602159665</v>
      </c>
      <c r="BR4916" s="27">
        <v>1.47318334238944</v>
      </c>
      <c r="BS4916" s="27">
        <v>41806.3284741889</v>
      </c>
      <c r="BU4916">
        <f t="shared" si="304"/>
        <v>114879.505898309</v>
      </c>
      <c r="BV4916">
        <f t="shared" si="305"/>
        <v>179171.172884227</v>
      </c>
      <c r="BW4916" s="29">
        <v>4911</v>
      </c>
      <c r="BX4916">
        <f t="shared" si="306"/>
        <v>0</v>
      </c>
      <c r="BY4916">
        <f t="shared" si="307"/>
        <v>1</v>
      </c>
    </row>
    <row r="4917" spans="1:77">
      <c r="A4917" s="15">
        <v>4912</v>
      </c>
      <c r="BP4917" s="27">
        <v>0.82399780229208</v>
      </c>
      <c r="BQ4917" s="27">
        <v>15675.8550158472</v>
      </c>
      <c r="BR4917" s="27">
        <v>1.42900124082139</v>
      </c>
      <c r="BS4917" s="27">
        <v>38046.3597187026</v>
      </c>
      <c r="BU4917">
        <f t="shared" si="304"/>
        <v>107923.815327965</v>
      </c>
      <c r="BV4917">
        <f t="shared" si="305"/>
        <v>176303.826404506</v>
      </c>
      <c r="BW4917" s="29">
        <v>4912</v>
      </c>
      <c r="BX4917">
        <f t="shared" si="306"/>
        <v>0</v>
      </c>
      <c r="BY4917">
        <f t="shared" si="307"/>
        <v>1</v>
      </c>
    </row>
    <row r="4918" spans="1:77">
      <c r="A4918" s="15">
        <v>4913</v>
      </c>
      <c r="BP4918" s="27">
        <v>0.766487010263999</v>
      </c>
      <c r="BQ4918" s="27">
        <v>13315.0699006716</v>
      </c>
      <c r="BR4918" s="27">
        <v>1.32226319416456</v>
      </c>
      <c r="BS4918" s="27">
        <v>36242.0177244858</v>
      </c>
      <c r="BU4918">
        <f t="shared" si="304"/>
        <v>101657.981638928</v>
      </c>
      <c r="BV4918">
        <f t="shared" si="305"/>
        <v>162097.461400198</v>
      </c>
      <c r="BW4918" s="29">
        <v>4913</v>
      </c>
      <c r="BX4918">
        <f t="shared" si="306"/>
        <v>0</v>
      </c>
      <c r="BY4918">
        <f t="shared" si="307"/>
        <v>1</v>
      </c>
    </row>
    <row r="4919" spans="1:77">
      <c r="A4919" s="15">
        <v>4914</v>
      </c>
      <c r="BP4919" s="27">
        <v>0.748314441139751</v>
      </c>
      <c r="BQ4919" s="27">
        <v>12638.910751082</v>
      </c>
      <c r="BR4919" s="27">
        <v>1.27640441160075</v>
      </c>
      <c r="BS4919" s="27">
        <v>35438.3666369645</v>
      </c>
      <c r="BU4919">
        <f t="shared" si="304"/>
        <v>99608.2554198807</v>
      </c>
      <c r="BV4919">
        <f t="shared" si="305"/>
        <v>156022.295103148</v>
      </c>
      <c r="BW4919" s="29">
        <v>4914</v>
      </c>
      <c r="BX4919">
        <f t="shared" si="306"/>
        <v>0</v>
      </c>
      <c r="BY4919">
        <f t="shared" si="307"/>
        <v>1</v>
      </c>
    </row>
    <row r="4920" spans="1:77">
      <c r="A4920" s="15">
        <v>4915</v>
      </c>
      <c r="BP4920" s="27">
        <v>0.789066751734979</v>
      </c>
      <c r="BQ4920" s="27">
        <v>20567.645509175</v>
      </c>
      <c r="BR4920" s="27">
        <v>1.32530319472461</v>
      </c>
      <c r="BS4920" s="27">
        <v>45426.0746024596</v>
      </c>
      <c r="BU4920">
        <f t="shared" si="304"/>
        <v>97792.3672510718</v>
      </c>
      <c r="BV4920">
        <f t="shared" si="305"/>
        <v>153369.404606232</v>
      </c>
      <c r="BW4920" s="29">
        <v>4915</v>
      </c>
      <c r="BX4920">
        <f t="shared" si="306"/>
        <v>0</v>
      </c>
      <c r="BY4920">
        <f t="shared" si="307"/>
        <v>1</v>
      </c>
    </row>
    <row r="4921" spans="1:77">
      <c r="A4921" s="15">
        <v>4916</v>
      </c>
      <c r="BP4921" s="27">
        <v>0.796511639814344</v>
      </c>
      <c r="BQ4921" s="27">
        <v>13367.0278330273</v>
      </c>
      <c r="BR4921" s="27">
        <v>1.37285812669191</v>
      </c>
      <c r="BS4921" s="27">
        <v>39316.2831749091</v>
      </c>
      <c r="BU4921">
        <f t="shared" si="304"/>
        <v>106109.718139124</v>
      </c>
      <c r="BV4921">
        <f t="shared" si="305"/>
        <v>166612.435828877</v>
      </c>
      <c r="BW4921" s="29">
        <v>4916</v>
      </c>
      <c r="BX4921">
        <f t="shared" si="306"/>
        <v>0</v>
      </c>
      <c r="BY4921">
        <f t="shared" si="307"/>
        <v>1</v>
      </c>
    </row>
    <row r="4922" spans="1:77">
      <c r="A4922" s="15">
        <v>4917</v>
      </c>
      <c r="BP4922" s="27">
        <v>0.814990019276158</v>
      </c>
      <c r="BQ4922" s="27">
        <v>15349.306832648</v>
      </c>
      <c r="BR4922" s="27">
        <v>1.4100050052494</v>
      </c>
      <c r="BS4922" s="27">
        <v>40823.0123493808</v>
      </c>
      <c r="BU4922">
        <f t="shared" si="304"/>
        <v>106899.196058776</v>
      </c>
      <c r="BV4922">
        <f t="shared" si="305"/>
        <v>170677.738438029</v>
      </c>
      <c r="BW4922" s="29">
        <v>4917</v>
      </c>
      <c r="BX4922">
        <f t="shared" si="306"/>
        <v>0</v>
      </c>
      <c r="BY4922">
        <f t="shared" si="307"/>
        <v>1</v>
      </c>
    </row>
    <row r="4923" spans="1:77">
      <c r="A4923" s="15">
        <v>4918</v>
      </c>
      <c r="BP4923" s="27">
        <v>0.818974786997288</v>
      </c>
      <c r="BQ4923" s="27">
        <v>17389.72581785</v>
      </c>
      <c r="BR4923" s="27">
        <v>1.42238473468674</v>
      </c>
      <c r="BS4923" s="27">
        <v>45249.4787493974</v>
      </c>
      <c r="BU4923">
        <f t="shared" si="304"/>
        <v>105456.492231743</v>
      </c>
      <c r="BV4923">
        <f t="shared" si="305"/>
        <v>168108.231453614</v>
      </c>
      <c r="BW4923" s="29">
        <v>4918</v>
      </c>
      <c r="BX4923">
        <f t="shared" si="306"/>
        <v>0</v>
      </c>
      <c r="BY4923">
        <f t="shared" si="307"/>
        <v>1</v>
      </c>
    </row>
    <row r="4924" spans="1:77">
      <c r="A4924" s="15">
        <v>4919</v>
      </c>
      <c r="BP4924" s="27">
        <v>0.848306236059915</v>
      </c>
      <c r="BQ4924" s="27">
        <v>18909.0852264185</v>
      </c>
      <c r="BR4924" s="27">
        <v>1.47667639430322</v>
      </c>
      <c r="BS4924" s="27">
        <v>50838.0230294817</v>
      </c>
      <c r="BU4924">
        <f t="shared" si="304"/>
        <v>108336.850182569</v>
      </c>
      <c r="BV4924">
        <f t="shared" si="305"/>
        <v>170663.436116001</v>
      </c>
      <c r="BW4924" s="29">
        <v>4919</v>
      </c>
      <c r="BX4924">
        <f t="shared" si="306"/>
        <v>0</v>
      </c>
      <c r="BY4924">
        <f t="shared" si="307"/>
        <v>1</v>
      </c>
    </row>
    <row r="4925" spans="1:77">
      <c r="A4925" s="15">
        <v>4920</v>
      </c>
      <c r="BP4925" s="27">
        <v>0.800770995916848</v>
      </c>
      <c r="BQ4925" s="27">
        <v>14897.7701000961</v>
      </c>
      <c r="BR4925" s="27">
        <v>1.40560706044004</v>
      </c>
      <c r="BS4925" s="27">
        <v>38387.6367415857</v>
      </c>
      <c r="BU4925">
        <f t="shared" si="304"/>
        <v>105217.879287431</v>
      </c>
      <c r="BV4925">
        <f t="shared" si="305"/>
        <v>172453.42232442</v>
      </c>
      <c r="BW4925" s="29">
        <v>4920</v>
      </c>
      <c r="BX4925">
        <f t="shared" si="306"/>
        <v>0</v>
      </c>
      <c r="BY4925">
        <f t="shared" si="307"/>
        <v>1</v>
      </c>
    </row>
    <row r="4926" spans="1:77">
      <c r="A4926" s="15">
        <v>4921</v>
      </c>
      <c r="BP4926" s="27">
        <v>0.799922661167299</v>
      </c>
      <c r="BQ4926" s="27">
        <v>16364.4219016598</v>
      </c>
      <c r="BR4926" s="27">
        <v>1.39173431936734</v>
      </c>
      <c r="BS4926" s="27">
        <v>47709.4796664386</v>
      </c>
      <c r="BU4926">
        <f t="shared" si="304"/>
        <v>103623.977273435</v>
      </c>
      <c r="BV4926">
        <f t="shared" si="305"/>
        <v>161050.668238662</v>
      </c>
      <c r="BW4926" s="29">
        <v>4921</v>
      </c>
      <c r="BX4926">
        <f t="shared" si="306"/>
        <v>0</v>
      </c>
      <c r="BY4926">
        <f t="shared" si="307"/>
        <v>1</v>
      </c>
    </row>
    <row r="4927" spans="1:77">
      <c r="A4927" s="15">
        <v>4922</v>
      </c>
      <c r="BP4927" s="27">
        <v>0.787488125304103</v>
      </c>
      <c r="BQ4927" s="27">
        <v>12487.192306752</v>
      </c>
      <c r="BR4927" s="27">
        <v>1.36542483752358</v>
      </c>
      <c r="BS4927" s="27">
        <v>40841.6085170495</v>
      </c>
      <c r="BU4927">
        <f t="shared" si="304"/>
        <v>105636.026488863</v>
      </c>
      <c r="BV4927">
        <f t="shared" si="305"/>
        <v>163972.117111488</v>
      </c>
      <c r="BW4927" s="29">
        <v>4922</v>
      </c>
      <c r="BX4927">
        <f t="shared" si="306"/>
        <v>0</v>
      </c>
      <c r="BY4927">
        <f t="shared" si="307"/>
        <v>1</v>
      </c>
    </row>
    <row r="4928" spans="1:77">
      <c r="A4928" s="15">
        <v>4923</v>
      </c>
      <c r="BP4928" s="27">
        <v>0.811611550886827</v>
      </c>
      <c r="BQ4928" s="27">
        <v>13264.4287657089</v>
      </c>
      <c r="BR4928" s="27">
        <v>1.38391687428277</v>
      </c>
      <c r="BS4928" s="27">
        <v>42390.8501974129</v>
      </c>
      <c r="BU4928">
        <f t="shared" si="304"/>
        <v>108477.303867315</v>
      </c>
      <c r="BV4928">
        <f t="shared" si="305"/>
        <v>165196.680945003</v>
      </c>
      <c r="BW4928" s="29">
        <v>4923</v>
      </c>
      <c r="BX4928">
        <f t="shared" si="306"/>
        <v>0</v>
      </c>
      <c r="BY4928">
        <f t="shared" si="307"/>
        <v>1</v>
      </c>
    </row>
    <row r="4929" spans="1:77">
      <c r="A4929" s="15">
        <v>4924</v>
      </c>
      <c r="BP4929" s="27">
        <v>0.81705214767652</v>
      </c>
      <c r="BQ4929" s="27">
        <v>12405.640471423</v>
      </c>
      <c r="BR4929" s="27">
        <v>1.40711134842783</v>
      </c>
      <c r="BS4929" s="27">
        <v>35436.3564889776</v>
      </c>
      <c r="BU4929">
        <f t="shared" si="304"/>
        <v>110152.181680055</v>
      </c>
      <c r="BV4929">
        <f t="shared" si="305"/>
        <v>175630.345775196</v>
      </c>
      <c r="BW4929" s="29">
        <v>4924</v>
      </c>
      <c r="BX4929">
        <f t="shared" si="306"/>
        <v>0</v>
      </c>
      <c r="BY4929">
        <f t="shared" si="307"/>
        <v>1</v>
      </c>
    </row>
    <row r="4930" spans="1:77">
      <c r="A4930" s="15">
        <v>4925</v>
      </c>
      <c r="BP4930" s="27">
        <v>0.844237185070022</v>
      </c>
      <c r="BQ4930" s="27">
        <v>14506.9178125775</v>
      </c>
      <c r="BR4930" s="27">
        <v>1.47790574903846</v>
      </c>
      <c r="BS4930" s="27">
        <v>38711.8191085702</v>
      </c>
      <c r="BU4930">
        <f t="shared" si="304"/>
        <v>112128.659947926</v>
      </c>
      <c r="BV4930">
        <f t="shared" si="305"/>
        <v>182974.043247199</v>
      </c>
      <c r="BW4930" s="29">
        <v>4925</v>
      </c>
      <c r="BX4930">
        <f t="shared" si="306"/>
        <v>0</v>
      </c>
      <c r="BY4930">
        <f t="shared" si="307"/>
        <v>1</v>
      </c>
    </row>
    <row r="4931" spans="1:77">
      <c r="A4931" s="15">
        <v>4926</v>
      </c>
      <c r="BP4931" s="27">
        <v>0.845603963731882</v>
      </c>
      <c r="BQ4931" s="27">
        <v>16107.6621844275</v>
      </c>
      <c r="BR4931" s="27">
        <v>1.44551257542478</v>
      </c>
      <c r="BS4931" s="27">
        <v>46495.3619699038</v>
      </c>
      <c r="BU4931">
        <f t="shared" si="304"/>
        <v>110732.932375355</v>
      </c>
      <c r="BV4931">
        <f t="shared" si="305"/>
        <v>170331.524343813</v>
      </c>
      <c r="BW4931" s="29">
        <v>4926</v>
      </c>
      <c r="BX4931">
        <f t="shared" si="306"/>
        <v>0</v>
      </c>
      <c r="BY4931">
        <f t="shared" si="307"/>
        <v>1</v>
      </c>
    </row>
    <row r="4932" spans="1:77">
      <c r="A4932" s="15">
        <v>4927</v>
      </c>
      <c r="BP4932" s="27">
        <v>0.843078003884098</v>
      </c>
      <c r="BQ4932" s="27">
        <v>12958.7647365615</v>
      </c>
      <c r="BR4932" s="27">
        <v>1.45989683283517</v>
      </c>
      <c r="BS4932" s="27">
        <v>40954.3458510559</v>
      </c>
      <c r="BU4932">
        <f t="shared" si="304"/>
        <v>113502.935846053</v>
      </c>
      <c r="BV4932">
        <f t="shared" si="305"/>
        <v>178030.17907422</v>
      </c>
      <c r="BW4932" s="29">
        <v>4927</v>
      </c>
      <c r="BX4932">
        <f t="shared" si="306"/>
        <v>0</v>
      </c>
      <c r="BY4932">
        <f t="shared" si="307"/>
        <v>1</v>
      </c>
    </row>
    <row r="4933" spans="1:77">
      <c r="A4933" s="15">
        <v>4928</v>
      </c>
      <c r="BP4933" s="27">
        <v>0.782122146357696</v>
      </c>
      <c r="BQ4933" s="27">
        <v>11638.1689584046</v>
      </c>
      <c r="BR4933" s="27">
        <v>1.32992032267242</v>
      </c>
      <c r="BS4933" s="27">
        <v>33846.3518139251</v>
      </c>
      <c r="BU4933">
        <f t="shared" si="304"/>
        <v>105680.15299525</v>
      </c>
      <c r="BV4933">
        <f t="shared" si="305"/>
        <v>165641.696586938</v>
      </c>
      <c r="BW4933" s="29">
        <v>4928</v>
      </c>
      <c r="BX4933">
        <f t="shared" si="306"/>
        <v>0</v>
      </c>
      <c r="BY4933">
        <f t="shared" si="307"/>
        <v>1</v>
      </c>
    </row>
    <row r="4934" spans="1:77">
      <c r="A4934" s="15">
        <v>4929</v>
      </c>
      <c r="BP4934" s="27">
        <v>0.786375383168093</v>
      </c>
      <c r="BQ4934" s="27">
        <v>12755.2729242958</v>
      </c>
      <c r="BR4934" s="27">
        <v>1.32952368017509</v>
      </c>
      <c r="BS4934" s="27">
        <v>40570.7456426948</v>
      </c>
      <c r="BU4934">
        <f t="shared" si="304"/>
        <v>105201.034550918</v>
      </c>
      <c r="BV4934">
        <f t="shared" si="305"/>
        <v>158857.806383569</v>
      </c>
      <c r="BW4934" s="29">
        <v>4929</v>
      </c>
      <c r="BX4934">
        <f t="shared" si="306"/>
        <v>0</v>
      </c>
      <c r="BY4934">
        <f t="shared" si="307"/>
        <v>1</v>
      </c>
    </row>
    <row r="4935" spans="1:77">
      <c r="A4935" s="15">
        <v>4930</v>
      </c>
      <c r="BP4935" s="27">
        <v>0.759026598060762</v>
      </c>
      <c r="BQ4935" s="27">
        <v>19491.1166046781</v>
      </c>
      <c r="BR4935" s="27">
        <v>1.29780216461515</v>
      </c>
      <c r="BS4935" s="27">
        <v>50468.7744940776</v>
      </c>
      <c r="BU4935">
        <f t="shared" ref="BU4935:BU4998" si="308">BP4935*$BV$1-BQ4935</f>
        <v>94362.8731044362</v>
      </c>
      <c r="BV4935">
        <f t="shared" ref="BV4935:BV4998" si="309">BR4935*$BV$1-BS4935</f>
        <v>144201.550198195</v>
      </c>
      <c r="BW4935" s="29">
        <v>4930</v>
      </c>
      <c r="BX4935">
        <f t="shared" ref="BX4935:BX4998" si="310">IF(BU4935=MAX($BU4935:$BV4935),1,0)</f>
        <v>0</v>
      </c>
      <c r="BY4935">
        <f t="shared" ref="BY4935:BY4998" si="311">IF(BV4935=MAX($BU4935:$BV4935),1,0)</f>
        <v>1</v>
      </c>
    </row>
    <row r="4936" spans="1:77">
      <c r="A4936" s="15">
        <v>4931</v>
      </c>
      <c r="BP4936" s="27">
        <v>0.844028119816506</v>
      </c>
      <c r="BQ4936" s="27">
        <v>15340.3698409375</v>
      </c>
      <c r="BR4936" s="27">
        <v>1.45385552933105</v>
      </c>
      <c r="BS4936" s="27">
        <v>38328.2905094908</v>
      </c>
      <c r="BU4936">
        <f t="shared" si="308"/>
        <v>111263.848131538</v>
      </c>
      <c r="BV4936">
        <f t="shared" si="309"/>
        <v>179750.038890167</v>
      </c>
      <c r="BW4936" s="29">
        <v>4931</v>
      </c>
      <c r="BX4936">
        <f t="shared" si="310"/>
        <v>0</v>
      </c>
      <c r="BY4936">
        <f t="shared" si="311"/>
        <v>1</v>
      </c>
    </row>
    <row r="4937" spans="1:77">
      <c r="A4937" s="15">
        <v>4932</v>
      </c>
      <c r="BP4937" s="27">
        <v>0.850183694256793</v>
      </c>
      <c r="BQ4937" s="27">
        <v>21520.1977150718</v>
      </c>
      <c r="BR4937" s="27">
        <v>1.49358652422314</v>
      </c>
      <c r="BS4937" s="27">
        <v>50386.509017201</v>
      </c>
      <c r="BU4937">
        <f t="shared" si="308"/>
        <v>106007.356423447</v>
      </c>
      <c r="BV4937">
        <f t="shared" si="309"/>
        <v>173651.46961627</v>
      </c>
      <c r="BW4937" s="29">
        <v>4932</v>
      </c>
      <c r="BX4937">
        <f t="shared" si="310"/>
        <v>0</v>
      </c>
      <c r="BY4937">
        <f t="shared" si="311"/>
        <v>1</v>
      </c>
    </row>
    <row r="4938" spans="1:77">
      <c r="A4938" s="15">
        <v>4933</v>
      </c>
      <c r="BP4938" s="27">
        <v>0.828181810784545</v>
      </c>
      <c r="BQ4938" s="27">
        <v>14173.968268914</v>
      </c>
      <c r="BR4938" s="27">
        <v>1.40418548051244</v>
      </c>
      <c r="BS4938" s="27">
        <v>37122.4464263834</v>
      </c>
      <c r="BU4938">
        <f t="shared" si="308"/>
        <v>110053.303348768</v>
      </c>
      <c r="BV4938">
        <f t="shared" si="309"/>
        <v>173505.375650482</v>
      </c>
      <c r="BW4938" s="29">
        <v>4933</v>
      </c>
      <c r="BX4938">
        <f t="shared" si="310"/>
        <v>0</v>
      </c>
      <c r="BY4938">
        <f t="shared" si="311"/>
        <v>1</v>
      </c>
    </row>
    <row r="4939" spans="1:77">
      <c r="A4939" s="15">
        <v>4934</v>
      </c>
      <c r="BP4939" s="27">
        <v>0.832007834692367</v>
      </c>
      <c r="BQ4939" s="27">
        <v>14835.3572476358</v>
      </c>
      <c r="BR4939" s="27">
        <v>1.43872839789841</v>
      </c>
      <c r="BS4939" s="27">
        <v>37494.2468847288</v>
      </c>
      <c r="BU4939">
        <f t="shared" si="308"/>
        <v>109965.817956219</v>
      </c>
      <c r="BV4939">
        <f t="shared" si="309"/>
        <v>178315.012800032</v>
      </c>
      <c r="BW4939" s="29">
        <v>4934</v>
      </c>
      <c r="BX4939">
        <f t="shared" si="310"/>
        <v>0</v>
      </c>
      <c r="BY4939">
        <f t="shared" si="311"/>
        <v>1</v>
      </c>
    </row>
    <row r="4940" spans="1:77">
      <c r="A4940" s="15">
        <v>4935</v>
      </c>
      <c r="BP4940" s="27">
        <v>0.782509935544093</v>
      </c>
      <c r="BQ4940" s="27">
        <v>10570.851389743</v>
      </c>
      <c r="BR4940" s="27">
        <v>1.35372425881907</v>
      </c>
      <c r="BS4940" s="27">
        <v>32135.9580046358</v>
      </c>
      <c r="BU4940">
        <f t="shared" si="308"/>
        <v>106805.638941871</v>
      </c>
      <c r="BV4940">
        <f t="shared" si="309"/>
        <v>170922.680818225</v>
      </c>
      <c r="BW4940" s="29">
        <v>4935</v>
      </c>
      <c r="BX4940">
        <f t="shared" si="310"/>
        <v>0</v>
      </c>
      <c r="BY4940">
        <f t="shared" si="311"/>
        <v>1</v>
      </c>
    </row>
    <row r="4941" spans="1:77">
      <c r="A4941" s="15">
        <v>4936</v>
      </c>
      <c r="BP4941" s="27">
        <v>0.800335033728159</v>
      </c>
      <c r="BQ4941" s="27">
        <v>16768.7751225294</v>
      </c>
      <c r="BR4941" s="27">
        <v>1.36806446208708</v>
      </c>
      <c r="BS4941" s="27">
        <v>40001.7171751583</v>
      </c>
      <c r="BU4941">
        <f t="shared" si="308"/>
        <v>103281.479936694</v>
      </c>
      <c r="BV4941">
        <f t="shared" si="309"/>
        <v>165207.952137904</v>
      </c>
      <c r="BW4941" s="29">
        <v>4936</v>
      </c>
      <c r="BX4941">
        <f t="shared" si="310"/>
        <v>0</v>
      </c>
      <c r="BY4941">
        <f t="shared" si="311"/>
        <v>1</v>
      </c>
    </row>
    <row r="4942" spans="1:77">
      <c r="A4942" s="15">
        <v>4937</v>
      </c>
      <c r="BP4942" s="27">
        <v>0.748685829295529</v>
      </c>
      <c r="BQ4942" s="27">
        <v>15374.0886184018</v>
      </c>
      <c r="BR4942" s="27">
        <v>1.25908734331653</v>
      </c>
      <c r="BS4942" s="27">
        <v>40525.6413427462</v>
      </c>
      <c r="BU4942">
        <f t="shared" si="308"/>
        <v>96928.7857759276</v>
      </c>
      <c r="BV4942">
        <f t="shared" si="309"/>
        <v>148337.460154734</v>
      </c>
      <c r="BW4942" s="29">
        <v>4937</v>
      </c>
      <c r="BX4942">
        <f t="shared" si="310"/>
        <v>0</v>
      </c>
      <c r="BY4942">
        <f t="shared" si="311"/>
        <v>1</v>
      </c>
    </row>
    <row r="4943" spans="1:77">
      <c r="A4943" s="15">
        <v>4938</v>
      </c>
      <c r="BP4943" s="27">
        <v>0.808932196761172</v>
      </c>
      <c r="BQ4943" s="27">
        <v>14957.9623833217</v>
      </c>
      <c r="BR4943" s="27">
        <v>1.42714242027806</v>
      </c>
      <c r="BS4943" s="27">
        <v>37376.9482168139</v>
      </c>
      <c r="BU4943">
        <f t="shared" si="308"/>
        <v>106381.867130854</v>
      </c>
      <c r="BV4943">
        <f t="shared" si="309"/>
        <v>176694.414824895</v>
      </c>
      <c r="BW4943" s="29">
        <v>4938</v>
      </c>
      <c r="BX4943">
        <f t="shared" si="310"/>
        <v>0</v>
      </c>
      <c r="BY4943">
        <f t="shared" si="311"/>
        <v>1</v>
      </c>
    </row>
    <row r="4944" spans="1:77">
      <c r="A4944" s="15">
        <v>4939</v>
      </c>
      <c r="BP4944" s="27">
        <v>0.848777534434448</v>
      </c>
      <c r="BQ4944" s="27">
        <v>13819.4464553731</v>
      </c>
      <c r="BR4944" s="27">
        <v>1.44606257339927</v>
      </c>
      <c r="BS4944" s="27">
        <v>35902.1300154808</v>
      </c>
      <c r="BU4944">
        <f t="shared" si="308"/>
        <v>113497.183709794</v>
      </c>
      <c r="BV4944">
        <f t="shared" si="309"/>
        <v>181007.25599441</v>
      </c>
      <c r="BW4944" s="29">
        <v>4939</v>
      </c>
      <c r="BX4944">
        <f t="shared" si="310"/>
        <v>0</v>
      </c>
      <c r="BY4944">
        <f t="shared" si="311"/>
        <v>1</v>
      </c>
    </row>
    <row r="4945" spans="1:77">
      <c r="A4945" s="15">
        <v>4940</v>
      </c>
      <c r="BP4945" s="27">
        <v>0.83140972167671</v>
      </c>
      <c r="BQ4945" s="27">
        <v>13564.7795977412</v>
      </c>
      <c r="BR4945" s="27">
        <v>1.42412488063341</v>
      </c>
      <c r="BS4945" s="27">
        <v>42635.0533758114</v>
      </c>
      <c r="BU4945">
        <f t="shared" si="308"/>
        <v>111146.678653765</v>
      </c>
      <c r="BV4945">
        <f t="shared" si="309"/>
        <v>170983.6787192</v>
      </c>
      <c r="BW4945" s="29">
        <v>4940</v>
      </c>
      <c r="BX4945">
        <f t="shared" si="310"/>
        <v>0</v>
      </c>
      <c r="BY4945">
        <f t="shared" si="311"/>
        <v>1</v>
      </c>
    </row>
    <row r="4946" spans="1:77">
      <c r="A4946" s="15">
        <v>4941</v>
      </c>
      <c r="BP4946" s="27">
        <v>0.705973688108674</v>
      </c>
      <c r="BQ4946" s="27">
        <v>13188.7478938922</v>
      </c>
      <c r="BR4946" s="27">
        <v>1.18121090173711</v>
      </c>
      <c r="BS4946" s="27">
        <v>34681.3461809584</v>
      </c>
      <c r="BU4946">
        <f t="shared" si="308"/>
        <v>92707.3053224088</v>
      </c>
      <c r="BV4946">
        <f t="shared" si="309"/>
        <v>142500.289079609</v>
      </c>
      <c r="BW4946" s="29">
        <v>4941</v>
      </c>
      <c r="BX4946">
        <f t="shared" si="310"/>
        <v>0</v>
      </c>
      <c r="BY4946">
        <f t="shared" si="311"/>
        <v>1</v>
      </c>
    </row>
    <row r="4947" spans="1:77">
      <c r="A4947" s="15">
        <v>4942</v>
      </c>
      <c r="BP4947" s="27">
        <v>0.756222885151032</v>
      </c>
      <c r="BQ4947" s="27">
        <v>14983.1916697226</v>
      </c>
      <c r="BR4947" s="27">
        <v>1.2705359086564</v>
      </c>
      <c r="BS4947" s="27">
        <v>37407.4918293646</v>
      </c>
      <c r="BU4947">
        <f t="shared" si="308"/>
        <v>98450.2411029322</v>
      </c>
      <c r="BV4947">
        <f t="shared" si="309"/>
        <v>153172.894469096</v>
      </c>
      <c r="BW4947" s="29">
        <v>4942</v>
      </c>
      <c r="BX4947">
        <f t="shared" si="310"/>
        <v>0</v>
      </c>
      <c r="BY4947">
        <f t="shared" si="311"/>
        <v>1</v>
      </c>
    </row>
    <row r="4948" spans="1:77">
      <c r="A4948" s="15">
        <v>4943</v>
      </c>
      <c r="BP4948" s="27">
        <v>0.806900862581353</v>
      </c>
      <c r="BQ4948" s="27">
        <v>15608.9755061021</v>
      </c>
      <c r="BR4948" s="27">
        <v>1.36479034303335</v>
      </c>
      <c r="BS4948" s="27">
        <v>38468.8424185568</v>
      </c>
      <c r="BU4948">
        <f t="shared" si="308"/>
        <v>105426.153881101</v>
      </c>
      <c r="BV4948">
        <f t="shared" si="309"/>
        <v>166249.709036446</v>
      </c>
      <c r="BW4948" s="29">
        <v>4943</v>
      </c>
      <c r="BX4948">
        <f t="shared" si="310"/>
        <v>0</v>
      </c>
      <c r="BY4948">
        <f t="shared" si="311"/>
        <v>1</v>
      </c>
    </row>
    <row r="4949" spans="1:77">
      <c r="A4949" s="15">
        <v>4944</v>
      </c>
      <c r="BP4949" s="27">
        <v>0.770615241865299</v>
      </c>
      <c r="BQ4949" s="27">
        <v>14290.3757068434</v>
      </c>
      <c r="BR4949" s="27">
        <v>1.31503175112054</v>
      </c>
      <c r="BS4949" s="27">
        <v>41215.0685564022</v>
      </c>
      <c r="BU4949">
        <f t="shared" si="308"/>
        <v>101301.910572952</v>
      </c>
      <c r="BV4949">
        <f t="shared" si="309"/>
        <v>156039.694111679</v>
      </c>
      <c r="BW4949" s="29">
        <v>4944</v>
      </c>
      <c r="BX4949">
        <f t="shared" si="310"/>
        <v>0</v>
      </c>
      <c r="BY4949">
        <f t="shared" si="311"/>
        <v>1</v>
      </c>
    </row>
    <row r="4950" spans="1:77">
      <c r="A4950" s="15">
        <v>4945</v>
      </c>
      <c r="BP4950" s="27">
        <v>0.816509415458592</v>
      </c>
      <c r="BQ4950" s="27">
        <v>13096.4985451653</v>
      </c>
      <c r="BR4950" s="27">
        <v>1.42587102420156</v>
      </c>
      <c r="BS4950" s="27">
        <v>36158.8509963614</v>
      </c>
      <c r="BU4950">
        <f t="shared" si="308"/>
        <v>109379.913773623</v>
      </c>
      <c r="BV4950">
        <f t="shared" si="309"/>
        <v>177721.802633872</v>
      </c>
      <c r="BW4950" s="29">
        <v>4945</v>
      </c>
      <c r="BX4950">
        <f t="shared" si="310"/>
        <v>0</v>
      </c>
      <c r="BY4950">
        <f t="shared" si="311"/>
        <v>1</v>
      </c>
    </row>
    <row r="4951" spans="1:77">
      <c r="A4951" s="15">
        <v>4946</v>
      </c>
      <c r="BP4951" s="27">
        <v>0.821600255736825</v>
      </c>
      <c r="BQ4951" s="27">
        <v>15682.8409521692</v>
      </c>
      <c r="BR4951" s="27">
        <v>1.40738854262049</v>
      </c>
      <c r="BS4951" s="27">
        <v>38461.0563785772</v>
      </c>
      <c r="BU4951">
        <f t="shared" si="308"/>
        <v>107557.197408355</v>
      </c>
      <c r="BV4951">
        <f t="shared" si="309"/>
        <v>172647.225014496</v>
      </c>
      <c r="BW4951" s="29">
        <v>4946</v>
      </c>
      <c r="BX4951">
        <f t="shared" si="310"/>
        <v>0</v>
      </c>
      <c r="BY4951">
        <f t="shared" si="311"/>
        <v>1</v>
      </c>
    </row>
    <row r="4952" spans="1:77">
      <c r="A4952" s="15">
        <v>4947</v>
      </c>
      <c r="BP4952" s="27">
        <v>0.820570066946245</v>
      </c>
      <c r="BQ4952" s="27">
        <v>15952.0619678959</v>
      </c>
      <c r="BR4952" s="27">
        <v>1.43128308642224</v>
      </c>
      <c r="BS4952" s="27">
        <v>39122.7448918</v>
      </c>
      <c r="BU4952">
        <f t="shared" si="308"/>
        <v>107133.448074041</v>
      </c>
      <c r="BV4952">
        <f t="shared" si="309"/>
        <v>175569.718071537</v>
      </c>
      <c r="BW4952" s="29">
        <v>4947</v>
      </c>
      <c r="BX4952">
        <f t="shared" si="310"/>
        <v>0</v>
      </c>
      <c r="BY4952">
        <f t="shared" si="311"/>
        <v>1</v>
      </c>
    </row>
    <row r="4953" spans="1:77">
      <c r="A4953" s="15">
        <v>4948</v>
      </c>
      <c r="BP4953" s="27">
        <v>0.826955211235095</v>
      </c>
      <c r="BQ4953" s="27">
        <v>13100.0935087367</v>
      </c>
      <c r="BR4953" s="27">
        <v>1.42805439336777</v>
      </c>
      <c r="BS4953" s="27">
        <v>40839.5506581971</v>
      </c>
      <c r="BU4953">
        <f t="shared" si="308"/>
        <v>110943.188176528</v>
      </c>
      <c r="BV4953">
        <f t="shared" si="309"/>
        <v>173368.608346968</v>
      </c>
      <c r="BW4953" s="29">
        <v>4948</v>
      </c>
      <c r="BX4953">
        <f t="shared" si="310"/>
        <v>0</v>
      </c>
      <c r="BY4953">
        <f t="shared" si="311"/>
        <v>1</v>
      </c>
    </row>
    <row r="4954" spans="1:77">
      <c r="A4954" s="15">
        <v>4949</v>
      </c>
      <c r="BP4954" s="27">
        <v>0.792414167650321</v>
      </c>
      <c r="BQ4954" s="27">
        <v>12617.792389927</v>
      </c>
      <c r="BR4954" s="27">
        <v>1.36386306977301</v>
      </c>
      <c r="BS4954" s="27">
        <v>34667.2698510338</v>
      </c>
      <c r="BU4954">
        <f t="shared" si="308"/>
        <v>106244.332757621</v>
      </c>
      <c r="BV4954">
        <f t="shared" si="309"/>
        <v>169912.190614917</v>
      </c>
      <c r="BW4954" s="29">
        <v>4949</v>
      </c>
      <c r="BX4954">
        <f t="shared" si="310"/>
        <v>0</v>
      </c>
      <c r="BY4954">
        <f t="shared" si="311"/>
        <v>1</v>
      </c>
    </row>
    <row r="4955" spans="1:77">
      <c r="A4955" s="15">
        <v>4950</v>
      </c>
      <c r="BP4955" s="27">
        <v>0.848632632433002</v>
      </c>
      <c r="BQ4955" s="27">
        <v>15279.3966282788</v>
      </c>
      <c r="BR4955" s="27">
        <v>1.47486170348301</v>
      </c>
      <c r="BS4955" s="27">
        <v>45668.0522425975</v>
      </c>
      <c r="BU4955">
        <f t="shared" si="308"/>
        <v>112015.498236671</v>
      </c>
      <c r="BV4955">
        <f t="shared" si="309"/>
        <v>175561.203279854</v>
      </c>
      <c r="BW4955" s="29">
        <v>4950</v>
      </c>
      <c r="BX4955">
        <f t="shared" si="310"/>
        <v>0</v>
      </c>
      <c r="BY4955">
        <f t="shared" si="311"/>
        <v>1</v>
      </c>
    </row>
    <row r="4956" spans="1:77">
      <c r="A4956" s="15">
        <v>4951</v>
      </c>
      <c r="BP4956" s="27">
        <v>0.861813780060162</v>
      </c>
      <c r="BQ4956" s="27">
        <v>14433.4571588423</v>
      </c>
      <c r="BR4956" s="27">
        <v>1.47736623070629</v>
      </c>
      <c r="BS4956" s="27">
        <v>38039.1122586158</v>
      </c>
      <c r="BU4956">
        <f t="shared" si="308"/>
        <v>114838.609850182</v>
      </c>
      <c r="BV4956">
        <f t="shared" si="309"/>
        <v>183565.822347328</v>
      </c>
      <c r="BW4956" s="29">
        <v>4951</v>
      </c>
      <c r="BX4956">
        <f t="shared" si="310"/>
        <v>0</v>
      </c>
      <c r="BY4956">
        <f t="shared" si="311"/>
        <v>1</v>
      </c>
    </row>
    <row r="4957" spans="1:77">
      <c r="A4957" s="15">
        <v>4952</v>
      </c>
      <c r="BP4957" s="27">
        <v>0.86388925902495</v>
      </c>
      <c r="BQ4957" s="27">
        <v>14188.2028332276</v>
      </c>
      <c r="BR4957" s="27">
        <v>1.47093274946642</v>
      </c>
      <c r="BS4957" s="27">
        <v>37165.6540216121</v>
      </c>
      <c r="BU4957">
        <f t="shared" si="308"/>
        <v>115395.186020515</v>
      </c>
      <c r="BV4957">
        <f t="shared" si="309"/>
        <v>183474.258398352</v>
      </c>
      <c r="BW4957" s="29">
        <v>4952</v>
      </c>
      <c r="BX4957">
        <f t="shared" si="310"/>
        <v>0</v>
      </c>
      <c r="BY4957">
        <f t="shared" si="311"/>
        <v>1</v>
      </c>
    </row>
    <row r="4958" spans="1:77">
      <c r="A4958" s="15">
        <v>4953</v>
      </c>
      <c r="BP4958" s="27">
        <v>0.797263427508172</v>
      </c>
      <c r="BQ4958" s="27">
        <v>14290.2022551873</v>
      </c>
      <c r="BR4958" s="27">
        <v>1.38052232248501</v>
      </c>
      <c r="BS4958" s="27">
        <v>38705.1397850037</v>
      </c>
      <c r="BU4958">
        <f t="shared" si="308"/>
        <v>105299.311871039</v>
      </c>
      <c r="BV4958">
        <f t="shared" si="309"/>
        <v>168373.208587748</v>
      </c>
      <c r="BW4958" s="29">
        <v>4953</v>
      </c>
      <c r="BX4958">
        <f t="shared" si="310"/>
        <v>0</v>
      </c>
      <c r="BY4958">
        <f t="shared" si="311"/>
        <v>1</v>
      </c>
    </row>
    <row r="4959" spans="1:77">
      <c r="A4959" s="15">
        <v>4954</v>
      </c>
      <c r="BP4959" s="27">
        <v>0.806306540969099</v>
      </c>
      <c r="BQ4959" s="27">
        <v>12338.9697386066</v>
      </c>
      <c r="BR4959" s="27">
        <v>1.37212203978674</v>
      </c>
      <c r="BS4959" s="27">
        <v>38065.1135989538</v>
      </c>
      <c r="BU4959">
        <f t="shared" si="308"/>
        <v>108607.011406758</v>
      </c>
      <c r="BV4959">
        <f t="shared" si="309"/>
        <v>167753.192369057</v>
      </c>
      <c r="BW4959" s="29">
        <v>4954</v>
      </c>
      <c r="BX4959">
        <f t="shared" si="310"/>
        <v>0</v>
      </c>
      <c r="BY4959">
        <f t="shared" si="311"/>
        <v>1</v>
      </c>
    </row>
    <row r="4960" spans="1:77">
      <c r="A4960" s="15">
        <v>4955</v>
      </c>
      <c r="BP4960" s="27">
        <v>0.816299062351274</v>
      </c>
      <c r="BQ4960" s="27">
        <v>11950.32121468</v>
      </c>
      <c r="BR4960" s="27">
        <v>1.40323597463595</v>
      </c>
      <c r="BS4960" s="27">
        <v>34573.0805640503</v>
      </c>
      <c r="BU4960">
        <f t="shared" si="308"/>
        <v>110494.538138011</v>
      </c>
      <c r="BV4960">
        <f t="shared" si="309"/>
        <v>175912.315631342</v>
      </c>
      <c r="BW4960" s="29">
        <v>4955</v>
      </c>
      <c r="BX4960">
        <f t="shared" si="310"/>
        <v>0</v>
      </c>
      <c r="BY4960">
        <f t="shared" si="311"/>
        <v>1</v>
      </c>
    </row>
    <row r="4961" spans="1:77">
      <c r="A4961" s="15">
        <v>4956</v>
      </c>
      <c r="BP4961" s="27">
        <v>0.808924411839483</v>
      </c>
      <c r="BQ4961" s="27">
        <v>15500.2458685181</v>
      </c>
      <c r="BR4961" s="27">
        <v>1.34731032059331</v>
      </c>
      <c r="BS4961" s="27">
        <v>37859.8062177896</v>
      </c>
      <c r="BU4961">
        <f t="shared" si="308"/>
        <v>105838.415907404</v>
      </c>
      <c r="BV4961">
        <f t="shared" si="309"/>
        <v>164236.741871206</v>
      </c>
      <c r="BW4961" s="29">
        <v>4956</v>
      </c>
      <c r="BX4961">
        <f t="shared" si="310"/>
        <v>0</v>
      </c>
      <c r="BY4961">
        <f t="shared" si="311"/>
        <v>1</v>
      </c>
    </row>
    <row r="4962" spans="1:77">
      <c r="A4962" s="15">
        <v>4957</v>
      </c>
      <c r="BP4962" s="27">
        <v>0.781669242781639</v>
      </c>
      <c r="BQ4962" s="27">
        <v>18242.8192903846</v>
      </c>
      <c r="BR4962" s="27">
        <v>1.3342277516283</v>
      </c>
      <c r="BS4962" s="27">
        <v>48514.3184736184</v>
      </c>
      <c r="BU4962">
        <f t="shared" si="308"/>
        <v>99007.5671268612</v>
      </c>
      <c r="BV4962">
        <f t="shared" si="309"/>
        <v>151619.844270627</v>
      </c>
      <c r="BW4962" s="29">
        <v>4957</v>
      </c>
      <c r="BX4962">
        <f t="shared" si="310"/>
        <v>0</v>
      </c>
      <c r="BY4962">
        <f t="shared" si="311"/>
        <v>1</v>
      </c>
    </row>
    <row r="4963" spans="1:77">
      <c r="A4963" s="15">
        <v>4958</v>
      </c>
      <c r="BP4963" s="27">
        <v>0.853110359482245</v>
      </c>
      <c r="BQ4963" s="27">
        <v>14339.7235872272</v>
      </c>
      <c r="BR4963" s="27">
        <v>1.48107796591767</v>
      </c>
      <c r="BS4963" s="27">
        <v>45029.5019519387</v>
      </c>
      <c r="BU4963">
        <f t="shared" si="308"/>
        <v>113626.83033511</v>
      </c>
      <c r="BV4963">
        <f t="shared" si="309"/>
        <v>177132.192935712</v>
      </c>
      <c r="BW4963" s="29">
        <v>4958</v>
      </c>
      <c r="BX4963">
        <f t="shared" si="310"/>
        <v>0</v>
      </c>
      <c r="BY4963">
        <f t="shared" si="311"/>
        <v>1</v>
      </c>
    </row>
    <row r="4964" spans="1:77">
      <c r="A4964" s="15">
        <v>4959</v>
      </c>
      <c r="BP4964" s="27">
        <v>0.794821309526105</v>
      </c>
      <c r="BQ4964" s="27">
        <v>15990.3399035699</v>
      </c>
      <c r="BR4964" s="27">
        <v>1.36805322257376</v>
      </c>
      <c r="BS4964" s="27">
        <v>38872.6366442946</v>
      </c>
      <c r="BU4964">
        <f t="shared" si="308"/>
        <v>103232.856525346</v>
      </c>
      <c r="BV4964">
        <f t="shared" si="309"/>
        <v>166335.346741769</v>
      </c>
      <c r="BW4964" s="29">
        <v>4959</v>
      </c>
      <c r="BX4964">
        <f t="shared" si="310"/>
        <v>0</v>
      </c>
      <c r="BY4964">
        <f t="shared" si="311"/>
        <v>1</v>
      </c>
    </row>
    <row r="4965" spans="1:77">
      <c r="A4965" s="15">
        <v>4960</v>
      </c>
      <c r="BP4965" s="27">
        <v>0.836526926141755</v>
      </c>
      <c r="BQ4965" s="27">
        <v>18587.724514367</v>
      </c>
      <c r="BR4965" s="27">
        <v>1.45518878048936</v>
      </c>
      <c r="BS4965" s="27">
        <v>42905.4250044341</v>
      </c>
      <c r="BU4965">
        <f t="shared" si="308"/>
        <v>106891.314406896</v>
      </c>
      <c r="BV4965">
        <f t="shared" si="309"/>
        <v>175372.89206897</v>
      </c>
      <c r="BW4965" s="29">
        <v>4960</v>
      </c>
      <c r="BX4965">
        <f t="shared" si="310"/>
        <v>0</v>
      </c>
      <c r="BY4965">
        <f t="shared" si="311"/>
        <v>1</v>
      </c>
    </row>
    <row r="4966" spans="1:77">
      <c r="A4966" s="15">
        <v>4961</v>
      </c>
      <c r="BP4966" s="27">
        <v>0.761094372558892</v>
      </c>
      <c r="BQ4966" s="27">
        <v>15975.3498163277</v>
      </c>
      <c r="BR4966" s="27">
        <v>1.29550972010418</v>
      </c>
      <c r="BS4966" s="27">
        <v>48392.5705886909</v>
      </c>
      <c r="BU4966">
        <f t="shared" si="308"/>
        <v>98188.806067506</v>
      </c>
      <c r="BV4966">
        <f t="shared" si="309"/>
        <v>145933.887426936</v>
      </c>
      <c r="BW4966" s="29">
        <v>4961</v>
      </c>
      <c r="BX4966">
        <f t="shared" si="310"/>
        <v>0</v>
      </c>
      <c r="BY4966">
        <f t="shared" si="311"/>
        <v>1</v>
      </c>
    </row>
    <row r="4967" spans="1:77">
      <c r="A4967" s="15">
        <v>4962</v>
      </c>
      <c r="BP4967" s="27">
        <v>0.823026145375265</v>
      </c>
      <c r="BQ4967" s="27">
        <v>11611.6333869749</v>
      </c>
      <c r="BR4967" s="27">
        <v>1.42010907580089</v>
      </c>
      <c r="BS4967" s="27">
        <v>38826.0812640164</v>
      </c>
      <c r="BU4967">
        <f t="shared" si="308"/>
        <v>111842.288419315</v>
      </c>
      <c r="BV4967">
        <f t="shared" si="309"/>
        <v>174190.280106118</v>
      </c>
      <c r="BW4967" s="29">
        <v>4962</v>
      </c>
      <c r="BX4967">
        <f t="shared" si="310"/>
        <v>0</v>
      </c>
      <c r="BY4967">
        <f t="shared" si="311"/>
        <v>1</v>
      </c>
    </row>
    <row r="4968" spans="1:77">
      <c r="A4968" s="15">
        <v>4963</v>
      </c>
      <c r="BP4968" s="27">
        <v>0.800686259813497</v>
      </c>
      <c r="BQ4968" s="27">
        <v>13170.6788028227</v>
      </c>
      <c r="BR4968" s="27">
        <v>1.38154054079959</v>
      </c>
      <c r="BS4968" s="27">
        <v>36099.1667563561</v>
      </c>
      <c r="BU4968">
        <f t="shared" si="308"/>
        <v>106932.260169202</v>
      </c>
      <c r="BV4968">
        <f t="shared" si="309"/>
        <v>171131.914363582</v>
      </c>
      <c r="BW4968" s="29">
        <v>4963</v>
      </c>
      <c r="BX4968">
        <f t="shared" si="310"/>
        <v>0</v>
      </c>
      <c r="BY4968">
        <f t="shared" si="311"/>
        <v>1</v>
      </c>
    </row>
    <row r="4969" spans="1:77">
      <c r="A4969" s="15">
        <v>4964</v>
      </c>
      <c r="BP4969" s="27">
        <v>0.791866430458469</v>
      </c>
      <c r="BQ4969" s="27">
        <v>14599.0276165957</v>
      </c>
      <c r="BR4969" s="27">
        <v>1.32961639015879</v>
      </c>
      <c r="BS4969" s="27">
        <v>43751.9129140083</v>
      </c>
      <c r="BU4969">
        <f t="shared" si="308"/>
        <v>104180.936952175</v>
      </c>
      <c r="BV4969">
        <f t="shared" si="309"/>
        <v>155690.54560981</v>
      </c>
      <c r="BW4969" s="29">
        <v>4964</v>
      </c>
      <c r="BX4969">
        <f t="shared" si="310"/>
        <v>0</v>
      </c>
      <c r="BY4969">
        <f t="shared" si="311"/>
        <v>1</v>
      </c>
    </row>
    <row r="4970" spans="1:77">
      <c r="A4970" s="15">
        <v>4965</v>
      </c>
      <c r="BP4970" s="27">
        <v>0.799842443329013</v>
      </c>
      <c r="BQ4970" s="27">
        <v>15128.2207651349</v>
      </c>
      <c r="BR4970" s="27">
        <v>1.37026466335051</v>
      </c>
      <c r="BS4970" s="27">
        <v>38548.9473523302</v>
      </c>
      <c r="BU4970">
        <f t="shared" si="308"/>
        <v>104848.145734217</v>
      </c>
      <c r="BV4970">
        <f t="shared" si="309"/>
        <v>166990.752150246</v>
      </c>
      <c r="BW4970" s="29">
        <v>4965</v>
      </c>
      <c r="BX4970">
        <f t="shared" si="310"/>
        <v>0</v>
      </c>
      <c r="BY4970">
        <f t="shared" si="311"/>
        <v>1</v>
      </c>
    </row>
    <row r="4971" spans="1:77">
      <c r="A4971" s="15">
        <v>4966</v>
      </c>
      <c r="BP4971" s="27">
        <v>0.825525442002467</v>
      </c>
      <c r="BQ4971" s="27">
        <v>12701.8466180577</v>
      </c>
      <c r="BR4971" s="27">
        <v>1.44429340127929</v>
      </c>
      <c r="BS4971" s="27">
        <v>36201.868257102</v>
      </c>
      <c r="BU4971">
        <f t="shared" si="308"/>
        <v>111126.969682312</v>
      </c>
      <c r="BV4971">
        <f t="shared" si="309"/>
        <v>180442.141934791</v>
      </c>
      <c r="BW4971" s="29">
        <v>4966</v>
      </c>
      <c r="BX4971">
        <f t="shared" si="310"/>
        <v>0</v>
      </c>
      <c r="BY4971">
        <f t="shared" si="311"/>
        <v>1</v>
      </c>
    </row>
    <row r="4972" spans="1:77">
      <c r="A4972" s="15">
        <v>4967</v>
      </c>
      <c r="BP4972" s="27">
        <v>0.766787252132105</v>
      </c>
      <c r="BQ4972" s="27">
        <v>13351.8568629062</v>
      </c>
      <c r="BR4972" s="27">
        <v>1.28631843345457</v>
      </c>
      <c r="BS4972" s="27">
        <v>35781.9873347936</v>
      </c>
      <c r="BU4972">
        <f t="shared" si="308"/>
        <v>101666.23095691</v>
      </c>
      <c r="BV4972">
        <f t="shared" si="309"/>
        <v>157165.777683392</v>
      </c>
      <c r="BW4972" s="29">
        <v>4967</v>
      </c>
      <c r="BX4972">
        <f t="shared" si="310"/>
        <v>0</v>
      </c>
      <c r="BY4972">
        <f t="shared" si="311"/>
        <v>1</v>
      </c>
    </row>
    <row r="4973" spans="1:77">
      <c r="A4973" s="15">
        <v>4968</v>
      </c>
      <c r="BP4973" s="27">
        <v>0.862562461563328</v>
      </c>
      <c r="BQ4973" s="27">
        <v>12761.6129772641</v>
      </c>
      <c r="BR4973" s="27">
        <v>1.51539985983445</v>
      </c>
      <c r="BS4973" s="27">
        <v>35417.1303234392</v>
      </c>
      <c r="BU4973">
        <f t="shared" si="308"/>
        <v>116622.756257235</v>
      </c>
      <c r="BV4973">
        <f t="shared" si="309"/>
        <v>191892.848651728</v>
      </c>
      <c r="BW4973" s="29">
        <v>4968</v>
      </c>
      <c r="BX4973">
        <f t="shared" si="310"/>
        <v>0</v>
      </c>
      <c r="BY4973">
        <f t="shared" si="311"/>
        <v>1</v>
      </c>
    </row>
    <row r="4974" spans="1:77">
      <c r="A4974" s="15">
        <v>4969</v>
      </c>
      <c r="BP4974" s="27">
        <v>0.795000592462498</v>
      </c>
      <c r="BQ4974" s="27">
        <v>11583.777607861</v>
      </c>
      <c r="BR4974" s="27">
        <v>1.36604224532201</v>
      </c>
      <c r="BS4974" s="27">
        <v>33909.3416004174</v>
      </c>
      <c r="BU4974">
        <f t="shared" si="308"/>
        <v>107666.311261514</v>
      </c>
      <c r="BV4974">
        <f t="shared" si="309"/>
        <v>170996.995197885</v>
      </c>
      <c r="BW4974" s="29">
        <v>4969</v>
      </c>
      <c r="BX4974">
        <f t="shared" si="310"/>
        <v>0</v>
      </c>
      <c r="BY4974">
        <f t="shared" si="311"/>
        <v>1</v>
      </c>
    </row>
    <row r="4975" spans="1:77">
      <c r="A4975" s="15">
        <v>4970</v>
      </c>
      <c r="BP4975" s="27">
        <v>0.779801759892031</v>
      </c>
      <c r="BQ4975" s="27">
        <v>12100.8478727486</v>
      </c>
      <c r="BR4975" s="27">
        <v>1.32687511540349</v>
      </c>
      <c r="BS4975" s="27">
        <v>40019.7981944865</v>
      </c>
      <c r="BU4975">
        <f t="shared" si="308"/>
        <v>104869.416111056</v>
      </c>
      <c r="BV4975">
        <f t="shared" si="309"/>
        <v>159011.469116037</v>
      </c>
      <c r="BW4975" s="29">
        <v>4970</v>
      </c>
      <c r="BX4975">
        <f t="shared" si="310"/>
        <v>0</v>
      </c>
      <c r="BY4975">
        <f t="shared" si="311"/>
        <v>1</v>
      </c>
    </row>
    <row r="4976" spans="1:77">
      <c r="A4976" s="15">
        <v>4971</v>
      </c>
      <c r="BP4976" s="27">
        <v>0.798071552647833</v>
      </c>
      <c r="BQ4976" s="27">
        <v>12686.5276225659</v>
      </c>
      <c r="BR4976" s="27">
        <v>1.36777964541784</v>
      </c>
      <c r="BS4976" s="27">
        <v>34277.0665697336</v>
      </c>
      <c r="BU4976">
        <f t="shared" si="308"/>
        <v>107024.205274609</v>
      </c>
      <c r="BV4976">
        <f t="shared" si="309"/>
        <v>170889.880242942</v>
      </c>
      <c r="BW4976" s="29">
        <v>4971</v>
      </c>
      <c r="BX4976">
        <f t="shared" si="310"/>
        <v>0</v>
      </c>
      <c r="BY4976">
        <f t="shared" si="311"/>
        <v>1</v>
      </c>
    </row>
    <row r="4977" spans="1:77">
      <c r="A4977" s="15">
        <v>4972</v>
      </c>
      <c r="BP4977" s="27">
        <v>0.845351617136872</v>
      </c>
      <c r="BQ4977" s="27">
        <v>13045.5812770299</v>
      </c>
      <c r="BR4977" s="27">
        <v>1.45653599394471</v>
      </c>
      <c r="BS4977" s="27">
        <v>35881.3505794131</v>
      </c>
      <c r="BU4977">
        <f t="shared" si="308"/>
        <v>113757.161293501</v>
      </c>
      <c r="BV4977">
        <f t="shared" si="309"/>
        <v>182599.048512294</v>
      </c>
      <c r="BW4977" s="29">
        <v>4972</v>
      </c>
      <c r="BX4977">
        <f t="shared" si="310"/>
        <v>0</v>
      </c>
      <c r="BY4977">
        <f t="shared" si="311"/>
        <v>1</v>
      </c>
    </row>
    <row r="4978" spans="1:77">
      <c r="A4978" s="15">
        <v>4973</v>
      </c>
      <c r="BP4978" s="27">
        <v>0.823375635799414</v>
      </c>
      <c r="BQ4978" s="27">
        <v>13585.7904674236</v>
      </c>
      <c r="BR4978" s="27">
        <v>1.41689301193419</v>
      </c>
      <c r="BS4978" s="27">
        <v>34844.0998010543</v>
      </c>
      <c r="BU4978">
        <f t="shared" si="308"/>
        <v>109920.554902488</v>
      </c>
      <c r="BV4978">
        <f t="shared" si="309"/>
        <v>177689.851989074</v>
      </c>
      <c r="BW4978" s="29">
        <v>4973</v>
      </c>
      <c r="BX4978">
        <f t="shared" si="310"/>
        <v>0</v>
      </c>
      <c r="BY4978">
        <f t="shared" si="311"/>
        <v>1</v>
      </c>
    </row>
    <row r="4979" spans="1:77">
      <c r="A4979" s="15">
        <v>4974</v>
      </c>
      <c r="BP4979" s="27">
        <v>0.777824015049412</v>
      </c>
      <c r="BQ4979" s="27">
        <v>14511.3609564455</v>
      </c>
      <c r="BR4979" s="27">
        <v>1.3268469523878</v>
      </c>
      <c r="BS4979" s="27">
        <v>36304.6367806694</v>
      </c>
      <c r="BU4979">
        <f t="shared" si="308"/>
        <v>102162.241300966</v>
      </c>
      <c r="BV4979">
        <f t="shared" si="309"/>
        <v>162722.406077501</v>
      </c>
      <c r="BW4979" s="29">
        <v>4974</v>
      </c>
      <c r="BX4979">
        <f t="shared" si="310"/>
        <v>0</v>
      </c>
      <c r="BY4979">
        <f t="shared" si="311"/>
        <v>1</v>
      </c>
    </row>
    <row r="4980" spans="1:77">
      <c r="A4980" s="15">
        <v>4975</v>
      </c>
      <c r="BP4980" s="27">
        <v>0.836140367523396</v>
      </c>
      <c r="BQ4980" s="27">
        <v>14657.3062188135</v>
      </c>
      <c r="BR4980" s="27">
        <v>1.44185843345959</v>
      </c>
      <c r="BS4980" s="27">
        <v>37465.4577691074</v>
      </c>
      <c r="BU4980">
        <f t="shared" si="308"/>
        <v>110763.748909696</v>
      </c>
      <c r="BV4980">
        <f t="shared" si="309"/>
        <v>178813.307249832</v>
      </c>
      <c r="BW4980" s="29">
        <v>4975</v>
      </c>
      <c r="BX4980">
        <f t="shared" si="310"/>
        <v>0</v>
      </c>
      <c r="BY4980">
        <f t="shared" si="311"/>
        <v>1</v>
      </c>
    </row>
    <row r="4981" spans="1:77">
      <c r="A4981" s="15">
        <v>4976</v>
      </c>
      <c r="BP4981" s="27">
        <v>0.799734176682091</v>
      </c>
      <c r="BQ4981" s="27">
        <v>18275.8874648476</v>
      </c>
      <c r="BR4981" s="27">
        <v>1.38646835793205</v>
      </c>
      <c r="BS4981" s="27">
        <v>50591.3873408923</v>
      </c>
      <c r="BU4981">
        <f t="shared" si="308"/>
        <v>101684.239037466</v>
      </c>
      <c r="BV4981">
        <f t="shared" si="309"/>
        <v>157378.866348915</v>
      </c>
      <c r="BW4981" s="29">
        <v>4976</v>
      </c>
      <c r="BX4981">
        <f t="shared" si="310"/>
        <v>0</v>
      </c>
      <c r="BY4981">
        <f t="shared" si="311"/>
        <v>1</v>
      </c>
    </row>
    <row r="4982" spans="1:77">
      <c r="A4982" s="15">
        <v>4977</v>
      </c>
      <c r="BP4982" s="27">
        <v>0.789688884842567</v>
      </c>
      <c r="BQ4982" s="27">
        <v>15102.5055491872</v>
      </c>
      <c r="BR4982" s="27">
        <v>1.34559809757608</v>
      </c>
      <c r="BS4982" s="27">
        <v>43652.6589714156</v>
      </c>
      <c r="BU4982">
        <f t="shared" si="308"/>
        <v>103350.827177198</v>
      </c>
      <c r="BV4982">
        <f t="shared" si="309"/>
        <v>158187.055664997</v>
      </c>
      <c r="BW4982" s="29">
        <v>4977</v>
      </c>
      <c r="BX4982">
        <f t="shared" si="310"/>
        <v>0</v>
      </c>
      <c r="BY4982">
        <f t="shared" si="311"/>
        <v>1</v>
      </c>
    </row>
    <row r="4983" spans="1:77">
      <c r="A4983" s="15">
        <v>4978</v>
      </c>
      <c r="BP4983" s="27">
        <v>0.830934515254092</v>
      </c>
      <c r="BQ4983" s="27">
        <v>14907.2907928482</v>
      </c>
      <c r="BR4983" s="27">
        <v>1.41637300705237</v>
      </c>
      <c r="BS4983" s="27">
        <v>38363.9353202806</v>
      </c>
      <c r="BU4983">
        <f t="shared" si="308"/>
        <v>109732.886495266</v>
      </c>
      <c r="BV4983">
        <f t="shared" si="309"/>
        <v>174092.015737574</v>
      </c>
      <c r="BW4983" s="29">
        <v>4978</v>
      </c>
      <c r="BX4983">
        <f t="shared" si="310"/>
        <v>0</v>
      </c>
      <c r="BY4983">
        <f t="shared" si="311"/>
        <v>1</v>
      </c>
    </row>
    <row r="4984" spans="1:77">
      <c r="A4984" s="15">
        <v>4979</v>
      </c>
      <c r="BP4984" s="27">
        <v>0.806459838165926</v>
      </c>
      <c r="BQ4984" s="27">
        <v>18800.9708438707</v>
      </c>
      <c r="BR4984" s="27">
        <v>1.37619908720255</v>
      </c>
      <c r="BS4984" s="27">
        <v>52043.7312062693</v>
      </c>
      <c r="BU4984">
        <f t="shared" si="308"/>
        <v>102168.004881018</v>
      </c>
      <c r="BV4984">
        <f t="shared" si="309"/>
        <v>154386.131874113</v>
      </c>
      <c r="BW4984" s="29">
        <v>4979</v>
      </c>
      <c r="BX4984">
        <f t="shared" si="310"/>
        <v>0</v>
      </c>
      <c r="BY4984">
        <f t="shared" si="311"/>
        <v>1</v>
      </c>
    </row>
    <row r="4985" spans="1:77">
      <c r="A4985" s="15">
        <v>4980</v>
      </c>
      <c r="BP4985" s="27">
        <v>0.762015335648941</v>
      </c>
      <c r="BQ4985" s="27">
        <v>10168.6953250701</v>
      </c>
      <c r="BR4985" s="27">
        <v>1.29379523979782</v>
      </c>
      <c r="BS4985" s="27">
        <v>33135.078727244</v>
      </c>
      <c r="BU4985">
        <f t="shared" si="308"/>
        <v>104133.605022271</v>
      </c>
      <c r="BV4985">
        <f t="shared" si="309"/>
        <v>160934.207242428</v>
      </c>
      <c r="BW4985" s="29">
        <v>4980</v>
      </c>
      <c r="BX4985">
        <f t="shared" si="310"/>
        <v>0</v>
      </c>
      <c r="BY4985">
        <f t="shared" si="311"/>
        <v>1</v>
      </c>
    </row>
    <row r="4986" spans="1:77">
      <c r="A4986" s="15">
        <v>4981</v>
      </c>
      <c r="BP4986" s="27">
        <v>0.799830651713845</v>
      </c>
      <c r="BQ4986" s="27">
        <v>13387.3534638523</v>
      </c>
      <c r="BR4986" s="27">
        <v>1.33812938260192</v>
      </c>
      <c r="BS4986" s="27">
        <v>35838.4412087313</v>
      </c>
      <c r="BU4986">
        <f t="shared" si="308"/>
        <v>106587.244293224</v>
      </c>
      <c r="BV4986">
        <f t="shared" si="309"/>
        <v>164880.966181556</v>
      </c>
      <c r="BW4986" s="29">
        <v>4981</v>
      </c>
      <c r="BX4986">
        <f t="shared" si="310"/>
        <v>0</v>
      </c>
      <c r="BY4986">
        <f t="shared" si="311"/>
        <v>1</v>
      </c>
    </row>
    <row r="4987" spans="1:77">
      <c r="A4987" s="15">
        <v>4982</v>
      </c>
      <c r="BP4987" s="27">
        <v>0.765619126022134</v>
      </c>
      <c r="BQ4987" s="27">
        <v>17864.5439930715</v>
      </c>
      <c r="BR4987" s="27">
        <v>1.29835634876571</v>
      </c>
      <c r="BS4987" s="27">
        <v>42751.5945621293</v>
      </c>
      <c r="BU4987">
        <f t="shared" si="308"/>
        <v>96978.3249102487</v>
      </c>
      <c r="BV4987">
        <f t="shared" si="309"/>
        <v>152001.857752728</v>
      </c>
      <c r="BW4987" s="29">
        <v>4982</v>
      </c>
      <c r="BX4987">
        <f t="shared" si="310"/>
        <v>0</v>
      </c>
      <c r="BY4987">
        <f t="shared" si="311"/>
        <v>1</v>
      </c>
    </row>
    <row r="4988" spans="1:77">
      <c r="A4988" s="15">
        <v>4983</v>
      </c>
      <c r="BP4988" s="27">
        <v>0.808547871302075</v>
      </c>
      <c r="BQ4988" s="27">
        <v>11673.7381121734</v>
      </c>
      <c r="BR4988" s="27">
        <v>1.39250014889203</v>
      </c>
      <c r="BS4988" s="27">
        <v>32964.3109458284</v>
      </c>
      <c r="BU4988">
        <f t="shared" si="308"/>
        <v>109608.442583138</v>
      </c>
      <c r="BV4988">
        <f t="shared" si="309"/>
        <v>175910.711387975</v>
      </c>
      <c r="BW4988" s="29">
        <v>4983</v>
      </c>
      <c r="BX4988">
        <f t="shared" si="310"/>
        <v>0</v>
      </c>
      <c r="BY4988">
        <f t="shared" si="311"/>
        <v>1</v>
      </c>
    </row>
    <row r="4989" spans="1:77">
      <c r="A4989" s="15">
        <v>4984</v>
      </c>
      <c r="BP4989" s="27">
        <v>0.784424404524026</v>
      </c>
      <c r="BQ4989" s="27">
        <v>14144.7279603402</v>
      </c>
      <c r="BR4989" s="27">
        <v>1.32710516221702</v>
      </c>
      <c r="BS4989" s="27">
        <v>36844.958288212</v>
      </c>
      <c r="BU4989">
        <f t="shared" si="308"/>
        <v>103518.932718264</v>
      </c>
      <c r="BV4989">
        <f t="shared" si="309"/>
        <v>162220.816044341</v>
      </c>
      <c r="BW4989" s="29">
        <v>4984</v>
      </c>
      <c r="BX4989">
        <f t="shared" si="310"/>
        <v>0</v>
      </c>
      <c r="BY4989">
        <f t="shared" si="311"/>
        <v>1</v>
      </c>
    </row>
    <row r="4990" spans="1:77">
      <c r="A4990" s="15">
        <v>4985</v>
      </c>
      <c r="BP4990" s="27">
        <v>0.76058241984348</v>
      </c>
      <c r="BQ4990" s="27">
        <v>11573.8945121445</v>
      </c>
      <c r="BR4990" s="27">
        <v>1.31147642913652</v>
      </c>
      <c r="BS4990" s="27">
        <v>40341.5461765474</v>
      </c>
      <c r="BU4990">
        <f t="shared" si="308"/>
        <v>102513.468464377</v>
      </c>
      <c r="BV4990">
        <f t="shared" si="309"/>
        <v>156379.918193931</v>
      </c>
      <c r="BW4990" s="29">
        <v>4985</v>
      </c>
      <c r="BX4990">
        <f t="shared" si="310"/>
        <v>0</v>
      </c>
      <c r="BY4990">
        <f t="shared" si="311"/>
        <v>1</v>
      </c>
    </row>
    <row r="4991" spans="1:77">
      <c r="A4991" s="15">
        <v>4986</v>
      </c>
      <c r="BP4991" s="27">
        <v>0.875241863465311</v>
      </c>
      <c r="BQ4991" s="27">
        <v>28024.5347919825</v>
      </c>
      <c r="BR4991" s="27">
        <v>1.52518222210263</v>
      </c>
      <c r="BS4991" s="27">
        <v>69287.1805670292</v>
      </c>
      <c r="BU4991">
        <f t="shared" si="308"/>
        <v>103261.744727814</v>
      </c>
      <c r="BV4991">
        <f t="shared" si="309"/>
        <v>159490.152748365</v>
      </c>
      <c r="BW4991" s="29">
        <v>4986</v>
      </c>
      <c r="BX4991">
        <f t="shared" si="310"/>
        <v>0</v>
      </c>
      <c r="BY4991">
        <f t="shared" si="311"/>
        <v>1</v>
      </c>
    </row>
    <row r="4992" spans="1:77">
      <c r="A4992" s="15">
        <v>4987</v>
      </c>
      <c r="BP4992" s="27">
        <v>0.817579699856685</v>
      </c>
      <c r="BQ4992" s="27">
        <v>12914.0955832105</v>
      </c>
      <c r="BR4992" s="27">
        <v>1.40414368613104</v>
      </c>
      <c r="BS4992" s="27">
        <v>41348.0800134734</v>
      </c>
      <c r="BU4992">
        <f t="shared" si="308"/>
        <v>109722.859395292</v>
      </c>
      <c r="BV4992">
        <f t="shared" si="309"/>
        <v>169273.472906183</v>
      </c>
      <c r="BW4992" s="29">
        <v>4987</v>
      </c>
      <c r="BX4992">
        <f t="shared" si="310"/>
        <v>0</v>
      </c>
      <c r="BY4992">
        <f t="shared" si="311"/>
        <v>1</v>
      </c>
    </row>
    <row r="4993" spans="1:77">
      <c r="A4993" s="15">
        <v>4988</v>
      </c>
      <c r="BP4993" s="27">
        <v>0.809776487094741</v>
      </c>
      <c r="BQ4993" s="27">
        <v>12792.0711355666</v>
      </c>
      <c r="BR4993" s="27">
        <v>1.38862667417308</v>
      </c>
      <c r="BS4993" s="27">
        <v>35887.6555904891</v>
      </c>
      <c r="BU4993">
        <f t="shared" si="308"/>
        <v>108674.401928645</v>
      </c>
      <c r="BV4993">
        <f t="shared" si="309"/>
        <v>172406.345535473</v>
      </c>
      <c r="BW4993" s="29">
        <v>4988</v>
      </c>
      <c r="BX4993">
        <f t="shared" si="310"/>
        <v>0</v>
      </c>
      <c r="BY4993">
        <f t="shared" si="311"/>
        <v>1</v>
      </c>
    </row>
    <row r="4994" spans="1:77">
      <c r="A4994" s="15">
        <v>4989</v>
      </c>
      <c r="BP4994" s="27">
        <v>0.837817223150436</v>
      </c>
      <c r="BQ4994" s="27">
        <v>13291.8692122169</v>
      </c>
      <c r="BR4994" s="27">
        <v>1.46924485539357</v>
      </c>
      <c r="BS4994" s="27">
        <v>42862.1661261215</v>
      </c>
      <c r="BU4994">
        <f t="shared" si="308"/>
        <v>112380.714260348</v>
      </c>
      <c r="BV4994">
        <f t="shared" si="309"/>
        <v>177524.562182915</v>
      </c>
      <c r="BW4994" s="29">
        <v>4989</v>
      </c>
      <c r="BX4994">
        <f t="shared" si="310"/>
        <v>0</v>
      </c>
      <c r="BY4994">
        <f t="shared" si="311"/>
        <v>1</v>
      </c>
    </row>
    <row r="4995" spans="1:77">
      <c r="A4995" s="15">
        <v>4990</v>
      </c>
      <c r="BP4995" s="27">
        <v>0.885223465478041</v>
      </c>
      <c r="BQ4995" s="27">
        <v>14247.5861796917</v>
      </c>
      <c r="BR4995" s="27">
        <v>1.5190012246176</v>
      </c>
      <c r="BS4995" s="27">
        <v>38134.5465190942</v>
      </c>
      <c r="BU4995">
        <f t="shared" si="308"/>
        <v>118535.933642014</v>
      </c>
      <c r="BV4995">
        <f t="shared" si="309"/>
        <v>189715.637173546</v>
      </c>
      <c r="BW4995" s="29">
        <v>4990</v>
      </c>
      <c r="BX4995">
        <f t="shared" si="310"/>
        <v>0</v>
      </c>
      <c r="BY4995">
        <f t="shared" si="311"/>
        <v>1</v>
      </c>
    </row>
    <row r="4996" spans="1:77">
      <c r="A4996" s="15">
        <v>4991</v>
      </c>
      <c r="BP4996" s="27">
        <v>0.801985353828311</v>
      </c>
      <c r="BQ4996" s="27">
        <v>16556.1999987714</v>
      </c>
      <c r="BR4996" s="27">
        <v>1.35836173589424</v>
      </c>
      <c r="BS4996" s="27">
        <v>40397.1824173637</v>
      </c>
      <c r="BU4996">
        <f t="shared" si="308"/>
        <v>103741.603075475</v>
      </c>
      <c r="BV4996">
        <f t="shared" si="309"/>
        <v>163357.077966772</v>
      </c>
      <c r="BW4996" s="29">
        <v>4991</v>
      </c>
      <c r="BX4996">
        <f t="shared" si="310"/>
        <v>0</v>
      </c>
      <c r="BY4996">
        <f t="shared" si="311"/>
        <v>1</v>
      </c>
    </row>
    <row r="4997" spans="1:77">
      <c r="A4997" s="15">
        <v>4992</v>
      </c>
      <c r="BP4997" s="27">
        <v>0.8342859580797</v>
      </c>
      <c r="BQ4997" s="27">
        <v>17500.8950979548</v>
      </c>
      <c r="BR4997" s="27">
        <v>1.41786618768842</v>
      </c>
      <c r="BS4997" s="27">
        <v>49990.3995188155</v>
      </c>
      <c r="BU4997">
        <f t="shared" si="308"/>
        <v>107641.998614</v>
      </c>
      <c r="BV4997">
        <f t="shared" si="309"/>
        <v>162689.528634448</v>
      </c>
      <c r="BW4997" s="29">
        <v>4992</v>
      </c>
      <c r="BX4997">
        <f t="shared" si="310"/>
        <v>0</v>
      </c>
      <c r="BY4997">
        <f t="shared" si="311"/>
        <v>1</v>
      </c>
    </row>
    <row r="4998" spans="1:77">
      <c r="A4998" s="15">
        <v>4993</v>
      </c>
      <c r="BP4998" s="27">
        <v>0.823848474233131</v>
      </c>
      <c r="BQ4998" s="27">
        <v>16806.3114224639</v>
      </c>
      <c r="BR4998" s="27">
        <v>1.42389192226508</v>
      </c>
      <c r="BS4998" s="27">
        <v>44099.6735261762</v>
      </c>
      <c r="BU4998">
        <f t="shared" si="308"/>
        <v>106770.959712506</v>
      </c>
      <c r="BV4998">
        <f t="shared" si="309"/>
        <v>169484.114813586</v>
      </c>
      <c r="BW4998" s="29">
        <v>4993</v>
      </c>
      <c r="BX4998">
        <f t="shared" si="310"/>
        <v>0</v>
      </c>
      <c r="BY4998">
        <f t="shared" si="311"/>
        <v>1</v>
      </c>
    </row>
    <row r="4999" spans="1:77">
      <c r="A4999" s="15">
        <v>4994</v>
      </c>
      <c r="BP4999" s="27">
        <v>0.8532118341727</v>
      </c>
      <c r="BQ4999" s="27">
        <v>13595.8666794042</v>
      </c>
      <c r="BR4999" s="27">
        <v>1.48187973969643</v>
      </c>
      <c r="BS4999" s="27">
        <v>36451.8517270508</v>
      </c>
      <c r="BU4999">
        <f t="shared" ref="BU4999:BU5062" si="312">BP4999*$BV$1-BQ4999</f>
        <v>114385.908446501</v>
      </c>
      <c r="BV4999">
        <f t="shared" ref="BV4999:BV5062" si="313">BR4999*$BV$1-BS4999</f>
        <v>185830.109227413</v>
      </c>
      <c r="BW4999" s="29">
        <v>4994</v>
      </c>
      <c r="BX4999">
        <f t="shared" ref="BX4999:BX5062" si="314">IF(BU4999=MAX($BU4999:$BV4999),1,0)</f>
        <v>0</v>
      </c>
      <c r="BY4999">
        <f t="shared" ref="BY4999:BY5062" si="315">IF(BV4999=MAX($BU4999:$BV4999),1,0)</f>
        <v>1</v>
      </c>
    </row>
    <row r="5000" spans="1:77">
      <c r="A5000" s="15">
        <v>4995</v>
      </c>
      <c r="BP5000" s="27">
        <v>0.823700252337321</v>
      </c>
      <c r="BQ5000" s="27">
        <v>16045.6131766857</v>
      </c>
      <c r="BR5000" s="27">
        <v>1.40184235279598</v>
      </c>
      <c r="BS5000" s="27">
        <v>45347.8655045014</v>
      </c>
      <c r="BU5000">
        <f t="shared" si="312"/>
        <v>107509.424673912</v>
      </c>
      <c r="BV5000">
        <f t="shared" si="313"/>
        <v>164928.487414896</v>
      </c>
      <c r="BW5000" s="29">
        <v>4995</v>
      </c>
      <c r="BX5000">
        <f t="shared" si="314"/>
        <v>0</v>
      </c>
      <c r="BY5000">
        <f t="shared" si="315"/>
        <v>1</v>
      </c>
    </row>
    <row r="5001" spans="1:77">
      <c r="A5001" s="15">
        <v>4996</v>
      </c>
      <c r="BP5001" s="27">
        <v>0.780865412834337</v>
      </c>
      <c r="BQ5001" s="27">
        <v>13152.7679109209</v>
      </c>
      <c r="BR5001" s="27">
        <v>1.35455440594442</v>
      </c>
      <c r="BS5001" s="27">
        <v>36255.421304318</v>
      </c>
      <c r="BU5001">
        <f t="shared" si="312"/>
        <v>103977.04401423</v>
      </c>
      <c r="BV5001">
        <f t="shared" si="313"/>
        <v>166927.739587345</v>
      </c>
      <c r="BW5001" s="29">
        <v>4996</v>
      </c>
      <c r="BX5001">
        <f t="shared" si="314"/>
        <v>0</v>
      </c>
      <c r="BY5001">
        <f t="shared" si="315"/>
        <v>1</v>
      </c>
    </row>
    <row r="5002" spans="1:77">
      <c r="A5002" s="15">
        <v>4997</v>
      </c>
      <c r="BP5002" s="27">
        <v>0.849326810030701</v>
      </c>
      <c r="BQ5002" s="27">
        <v>12307.6589175617</v>
      </c>
      <c r="BR5002" s="27">
        <v>1.47063502782205</v>
      </c>
      <c r="BS5002" s="27">
        <v>40691.058864883</v>
      </c>
      <c r="BU5002">
        <f t="shared" si="312"/>
        <v>115091.362587043</v>
      </c>
      <c r="BV5002">
        <f t="shared" si="313"/>
        <v>179904.195308424</v>
      </c>
      <c r="BW5002" s="29">
        <v>4997</v>
      </c>
      <c r="BX5002">
        <f t="shared" si="314"/>
        <v>0</v>
      </c>
      <c r="BY5002">
        <f t="shared" si="315"/>
        <v>1</v>
      </c>
    </row>
    <row r="5003" spans="1:77">
      <c r="A5003" s="15">
        <v>4998</v>
      </c>
      <c r="BP5003" s="27">
        <v>0.756659990950997</v>
      </c>
      <c r="BQ5003" s="27">
        <v>13643.9814058045</v>
      </c>
      <c r="BR5003" s="27">
        <v>1.27513462219261</v>
      </c>
      <c r="BS5003" s="27">
        <v>41563.5422834399</v>
      </c>
      <c r="BU5003">
        <f t="shared" si="312"/>
        <v>99855.0172368452</v>
      </c>
      <c r="BV5003">
        <f t="shared" si="313"/>
        <v>149706.651045451</v>
      </c>
      <c r="BW5003" s="29">
        <v>4998</v>
      </c>
      <c r="BX5003">
        <f t="shared" si="314"/>
        <v>0</v>
      </c>
      <c r="BY5003">
        <f t="shared" si="315"/>
        <v>1</v>
      </c>
    </row>
    <row r="5004" spans="1:77">
      <c r="A5004" s="15">
        <v>4999</v>
      </c>
      <c r="BP5004" s="27">
        <v>0.843521908796807</v>
      </c>
      <c r="BQ5004" s="27">
        <v>11287.3652739356</v>
      </c>
      <c r="BR5004" s="27">
        <v>1.44137651677966</v>
      </c>
      <c r="BS5004" s="27">
        <v>32660.0268961745</v>
      </c>
      <c r="BU5004">
        <f t="shared" si="312"/>
        <v>115240.921045585</v>
      </c>
      <c r="BV5004">
        <f t="shared" si="313"/>
        <v>183546.450620775</v>
      </c>
      <c r="BW5004" s="29">
        <v>4999</v>
      </c>
      <c r="BX5004">
        <f t="shared" si="314"/>
        <v>0</v>
      </c>
      <c r="BY5004">
        <f t="shared" si="315"/>
        <v>1</v>
      </c>
    </row>
    <row r="5005" spans="1:77">
      <c r="A5005" s="15">
        <v>5000</v>
      </c>
      <c r="BP5005" s="27">
        <v>0.805563503928804</v>
      </c>
      <c r="BQ5005" s="27">
        <v>15015.299763549</v>
      </c>
      <c r="BR5005" s="27">
        <v>1.3650211897335</v>
      </c>
      <c r="BS5005" s="27">
        <v>36004.6456673804</v>
      </c>
      <c r="BU5005">
        <f t="shared" si="312"/>
        <v>105819.225825772</v>
      </c>
      <c r="BV5005">
        <f t="shared" si="313"/>
        <v>168748.532792645</v>
      </c>
      <c r="BW5005" s="29">
        <v>5000</v>
      </c>
      <c r="BX5005">
        <f t="shared" si="314"/>
        <v>0</v>
      </c>
      <c r="BY5005">
        <f t="shared" si="315"/>
        <v>1</v>
      </c>
    </row>
    <row r="5006" spans="1:77">
      <c r="A5006" s="33">
        <v>5001</v>
      </c>
      <c r="BP5006" s="27">
        <v>0.818636225237436</v>
      </c>
      <c r="BQ5006" s="27">
        <v>16549.0769194257</v>
      </c>
      <c r="BR5006" s="27">
        <v>1.42549620883766</v>
      </c>
      <c r="BS5006" s="27">
        <v>53744.0400429238</v>
      </c>
      <c r="BU5006">
        <f t="shared" si="312"/>
        <v>106246.35686619</v>
      </c>
      <c r="BV5006">
        <f t="shared" si="313"/>
        <v>160080.391282725</v>
      </c>
      <c r="BW5006" s="9">
        <v>5001</v>
      </c>
      <c r="BX5006">
        <f t="shared" si="314"/>
        <v>0</v>
      </c>
      <c r="BY5006">
        <f t="shared" si="315"/>
        <v>1</v>
      </c>
    </row>
    <row r="5007" spans="1:77">
      <c r="A5007" s="33">
        <v>5002</v>
      </c>
      <c r="BP5007" s="27">
        <v>0.816939874231012</v>
      </c>
      <c r="BQ5007" s="27">
        <v>12072.9422710304</v>
      </c>
      <c r="BR5007" s="27">
        <v>1.41971889980462</v>
      </c>
      <c r="BS5007" s="27">
        <v>37999.7242629394</v>
      </c>
      <c r="BU5007">
        <f t="shared" si="312"/>
        <v>110468.038863621</v>
      </c>
      <c r="BV5007">
        <f t="shared" si="313"/>
        <v>174958.110707754</v>
      </c>
      <c r="BW5007" s="9">
        <v>5002</v>
      </c>
      <c r="BX5007">
        <f t="shared" si="314"/>
        <v>0</v>
      </c>
      <c r="BY5007">
        <f t="shared" si="315"/>
        <v>1</v>
      </c>
    </row>
    <row r="5008" spans="1:77">
      <c r="A5008" s="33">
        <v>5003</v>
      </c>
      <c r="BP5008" s="27">
        <v>0.771368299262374</v>
      </c>
      <c r="BQ5008" s="27">
        <v>14945.5950352472</v>
      </c>
      <c r="BR5008" s="27">
        <v>1.33046933928262</v>
      </c>
      <c r="BS5008" s="27">
        <v>47379.0589746015</v>
      </c>
      <c r="BU5008">
        <f t="shared" si="312"/>
        <v>100759.649854109</v>
      </c>
      <c r="BV5008">
        <f t="shared" si="313"/>
        <v>152191.341917791</v>
      </c>
      <c r="BW5008" s="9">
        <v>5003</v>
      </c>
      <c r="BX5008">
        <f t="shared" si="314"/>
        <v>0</v>
      </c>
      <c r="BY5008">
        <f t="shared" si="315"/>
        <v>1</v>
      </c>
    </row>
    <row r="5009" spans="1:77">
      <c r="A5009" s="33">
        <v>5004</v>
      </c>
      <c r="BP5009" s="27">
        <v>0.813989444127446</v>
      </c>
      <c r="BQ5009" s="27">
        <v>17851.5716517436</v>
      </c>
      <c r="BR5009" s="27">
        <v>1.39031364383385</v>
      </c>
      <c r="BS5009" s="27">
        <v>54538.1137215739</v>
      </c>
      <c r="BU5009">
        <f t="shared" si="312"/>
        <v>104246.844967373</v>
      </c>
      <c r="BV5009">
        <f t="shared" si="313"/>
        <v>154008.932853503</v>
      </c>
      <c r="BW5009" s="9">
        <v>5004</v>
      </c>
      <c r="BX5009">
        <f t="shared" si="314"/>
        <v>0</v>
      </c>
      <c r="BY5009">
        <f t="shared" si="315"/>
        <v>1</v>
      </c>
    </row>
    <row r="5010" spans="1:77">
      <c r="A5010" s="33">
        <v>5005</v>
      </c>
      <c r="BP5010" s="27">
        <v>0.804500278421669</v>
      </c>
      <c r="BQ5010" s="27">
        <v>16079.3934762605</v>
      </c>
      <c r="BR5010" s="27">
        <v>1.36710446732781</v>
      </c>
      <c r="BS5010" s="27">
        <v>44904.2373727118</v>
      </c>
      <c r="BU5010">
        <f t="shared" si="312"/>
        <v>104595.64828699</v>
      </c>
      <c r="BV5010">
        <f t="shared" si="313"/>
        <v>160161.43272646</v>
      </c>
      <c r="BW5010" s="9">
        <v>5005</v>
      </c>
      <c r="BX5010">
        <f t="shared" si="314"/>
        <v>0</v>
      </c>
      <c r="BY5010">
        <f t="shared" si="315"/>
        <v>1</v>
      </c>
    </row>
    <row r="5011" spans="1:77">
      <c r="A5011" s="33">
        <v>5006</v>
      </c>
      <c r="BP5011" s="27">
        <v>0.794884030638484</v>
      </c>
      <c r="BQ5011" s="27">
        <v>13603.3651879373</v>
      </c>
      <c r="BR5011" s="27">
        <v>1.38431672209333</v>
      </c>
      <c r="BS5011" s="27">
        <v>48239.9565623438</v>
      </c>
      <c r="BU5011">
        <f t="shared" si="312"/>
        <v>105629.239407835</v>
      </c>
      <c r="BV5011">
        <f t="shared" si="313"/>
        <v>159407.551751655</v>
      </c>
      <c r="BW5011" s="9">
        <v>5006</v>
      </c>
      <c r="BX5011">
        <f t="shared" si="314"/>
        <v>0</v>
      </c>
      <c r="BY5011">
        <f t="shared" si="315"/>
        <v>1</v>
      </c>
    </row>
    <row r="5012" spans="1:77">
      <c r="A5012" s="33">
        <v>5007</v>
      </c>
      <c r="BP5012" s="27">
        <v>0.847421962724318</v>
      </c>
      <c r="BQ5012" s="27">
        <v>13330.2491323594</v>
      </c>
      <c r="BR5012" s="27">
        <v>1.46209061021645</v>
      </c>
      <c r="BS5012" s="27">
        <v>41660.335123152</v>
      </c>
      <c r="BU5012">
        <f t="shared" si="312"/>
        <v>113783.045276288</v>
      </c>
      <c r="BV5012">
        <f t="shared" si="313"/>
        <v>177653.256409315</v>
      </c>
      <c r="BW5012" s="9">
        <v>5007</v>
      </c>
      <c r="BX5012">
        <f t="shared" si="314"/>
        <v>0</v>
      </c>
      <c r="BY5012">
        <f t="shared" si="315"/>
        <v>1</v>
      </c>
    </row>
    <row r="5013" spans="1:77">
      <c r="A5013" s="33">
        <v>5008</v>
      </c>
      <c r="BP5013" s="27">
        <v>0.834094582019722</v>
      </c>
      <c r="BQ5013" s="27">
        <v>16096.4193823305</v>
      </c>
      <c r="BR5013" s="27">
        <v>1.40530792608734</v>
      </c>
      <c r="BS5013" s="27">
        <v>50624.4251809015</v>
      </c>
      <c r="BU5013">
        <f t="shared" si="312"/>
        <v>109017.767920628</v>
      </c>
      <c r="BV5013">
        <f t="shared" si="313"/>
        <v>160171.763732199</v>
      </c>
      <c r="BW5013" s="9">
        <v>5008</v>
      </c>
      <c r="BX5013">
        <f t="shared" si="314"/>
        <v>0</v>
      </c>
      <c r="BY5013">
        <f t="shared" si="315"/>
        <v>1</v>
      </c>
    </row>
    <row r="5014" spans="1:77">
      <c r="A5014" s="33">
        <v>5009</v>
      </c>
      <c r="BP5014" s="27">
        <v>0.79236717123341</v>
      </c>
      <c r="BQ5014" s="27">
        <v>16266.4023252276</v>
      </c>
      <c r="BR5014" s="27">
        <v>1.36709560274606</v>
      </c>
      <c r="BS5014" s="27">
        <v>45249.9835745885</v>
      </c>
      <c r="BU5014">
        <f t="shared" si="312"/>
        <v>102588.673359784</v>
      </c>
      <c r="BV5014">
        <f t="shared" si="313"/>
        <v>159814.356837321</v>
      </c>
      <c r="BW5014" s="9">
        <v>5009</v>
      </c>
      <c r="BX5014">
        <f t="shared" si="314"/>
        <v>0</v>
      </c>
      <c r="BY5014">
        <f t="shared" si="315"/>
        <v>1</v>
      </c>
    </row>
    <row r="5015" spans="1:77">
      <c r="A5015" s="33">
        <v>5010</v>
      </c>
      <c r="BP5015" s="27">
        <v>0.824862692563319</v>
      </c>
      <c r="BQ5015" s="27">
        <v>13697.620983738</v>
      </c>
      <c r="BR5015" s="27">
        <v>1.418835009381</v>
      </c>
      <c r="BS5015" s="27">
        <v>48780.6317787032</v>
      </c>
      <c r="BU5015">
        <f t="shared" si="312"/>
        <v>110031.78290076</v>
      </c>
      <c r="BV5015">
        <f t="shared" si="313"/>
        <v>164044.619628447</v>
      </c>
      <c r="BW5015" s="9">
        <v>5010</v>
      </c>
      <c r="BX5015">
        <f t="shared" si="314"/>
        <v>0</v>
      </c>
      <c r="BY5015">
        <f t="shared" si="315"/>
        <v>1</v>
      </c>
    </row>
    <row r="5016" spans="1:77">
      <c r="A5016" s="33">
        <v>5011</v>
      </c>
      <c r="BP5016" s="27">
        <v>0.79751891695388</v>
      </c>
      <c r="BQ5016" s="27">
        <v>16266.8958695977</v>
      </c>
      <c r="BR5016" s="27">
        <v>1.36754885132568</v>
      </c>
      <c r="BS5016" s="27">
        <v>52240.5397558053</v>
      </c>
      <c r="BU5016">
        <f t="shared" si="312"/>
        <v>103360.941673484</v>
      </c>
      <c r="BV5016">
        <f t="shared" si="313"/>
        <v>152891.787943047</v>
      </c>
      <c r="BW5016" s="9">
        <v>5011</v>
      </c>
      <c r="BX5016">
        <f t="shared" si="314"/>
        <v>0</v>
      </c>
      <c r="BY5016">
        <f t="shared" si="315"/>
        <v>1</v>
      </c>
    </row>
    <row r="5017" spans="1:77">
      <c r="A5017" s="33">
        <v>5012</v>
      </c>
      <c r="BP5017" s="27">
        <v>0.819845662829649</v>
      </c>
      <c r="BQ5017" s="27">
        <v>14513.3650777708</v>
      </c>
      <c r="BR5017" s="27">
        <v>1.38267944570453</v>
      </c>
      <c r="BS5017" s="27">
        <v>49360.8580526871</v>
      </c>
      <c r="BU5017">
        <f t="shared" si="312"/>
        <v>108463.484346676</v>
      </c>
      <c r="BV5017">
        <f t="shared" si="313"/>
        <v>158041.058802993</v>
      </c>
      <c r="BW5017" s="9">
        <v>5012</v>
      </c>
      <c r="BX5017">
        <f t="shared" si="314"/>
        <v>0</v>
      </c>
      <c r="BY5017">
        <f t="shared" si="315"/>
        <v>1</v>
      </c>
    </row>
    <row r="5018" spans="1:77">
      <c r="A5018" s="33">
        <v>5013</v>
      </c>
      <c r="BP5018" s="27">
        <v>0.819030984442001</v>
      </c>
      <c r="BQ5018" s="27">
        <v>14321.7510672534</v>
      </c>
      <c r="BR5018" s="27">
        <v>1.4103635597383</v>
      </c>
      <c r="BS5018" s="27">
        <v>49924.1007740148</v>
      </c>
      <c r="BU5018">
        <f t="shared" si="312"/>
        <v>108532.896599047</v>
      </c>
      <c r="BV5018">
        <f t="shared" si="313"/>
        <v>161630.43318673</v>
      </c>
      <c r="BW5018" s="9">
        <v>5013</v>
      </c>
      <c r="BX5018">
        <f t="shared" si="314"/>
        <v>0</v>
      </c>
      <c r="BY5018">
        <f t="shared" si="315"/>
        <v>1</v>
      </c>
    </row>
    <row r="5019" spans="1:77">
      <c r="A5019" s="33">
        <v>5014</v>
      </c>
      <c r="BP5019" s="27">
        <v>0.791867081253888</v>
      </c>
      <c r="BQ5019" s="27">
        <v>26607.7075960788</v>
      </c>
      <c r="BR5019" s="27">
        <v>1.38078009125546</v>
      </c>
      <c r="BS5019" s="27">
        <v>59597.9152354894</v>
      </c>
      <c r="BU5019">
        <f t="shared" si="312"/>
        <v>92172.3545920044</v>
      </c>
      <c r="BV5019">
        <f t="shared" si="313"/>
        <v>147519.098452829</v>
      </c>
      <c r="BW5019" s="9">
        <v>5014</v>
      </c>
      <c r="BX5019">
        <f t="shared" si="314"/>
        <v>0</v>
      </c>
      <c r="BY5019">
        <f t="shared" si="315"/>
        <v>1</v>
      </c>
    </row>
    <row r="5020" spans="1:77">
      <c r="A5020" s="33">
        <v>5015</v>
      </c>
      <c r="BP5020" s="27">
        <v>0.791992929642671</v>
      </c>
      <c r="BQ5020" s="27">
        <v>13401.26495442</v>
      </c>
      <c r="BR5020" s="27">
        <v>1.35967938125716</v>
      </c>
      <c r="BS5020" s="27">
        <v>39906.9944421091</v>
      </c>
      <c r="BU5020">
        <f t="shared" si="312"/>
        <v>105397.674491981</v>
      </c>
      <c r="BV5020">
        <f t="shared" si="313"/>
        <v>164044.912746465</v>
      </c>
      <c r="BW5020" s="9">
        <v>5015</v>
      </c>
      <c r="BX5020">
        <f t="shared" si="314"/>
        <v>0</v>
      </c>
      <c r="BY5020">
        <f t="shared" si="315"/>
        <v>1</v>
      </c>
    </row>
    <row r="5021" spans="1:77">
      <c r="A5021" s="33">
        <v>5016</v>
      </c>
      <c r="BP5021" s="27">
        <v>0.82917474330174</v>
      </c>
      <c r="BQ5021" s="27">
        <v>10653.494627419</v>
      </c>
      <c r="BR5021" s="27">
        <v>1.41476791674678</v>
      </c>
      <c r="BS5021" s="27">
        <v>45209.6582900127</v>
      </c>
      <c r="BU5021">
        <f t="shared" si="312"/>
        <v>113722.716867842</v>
      </c>
      <c r="BV5021">
        <f t="shared" si="313"/>
        <v>167005.529222004</v>
      </c>
      <c r="BW5021" s="9">
        <v>5016</v>
      </c>
      <c r="BX5021">
        <f t="shared" si="314"/>
        <v>0</v>
      </c>
      <c r="BY5021">
        <f t="shared" si="315"/>
        <v>1</v>
      </c>
    </row>
    <row r="5022" spans="1:77">
      <c r="A5022" s="33">
        <v>5017</v>
      </c>
      <c r="BP5022" s="27">
        <v>0.809845467054478</v>
      </c>
      <c r="BQ5022" s="27">
        <v>11680.0177528926</v>
      </c>
      <c r="BR5022" s="27">
        <v>1.38279201268941</v>
      </c>
      <c r="BS5022" s="27">
        <v>36698.6586340807</v>
      </c>
      <c r="BU5022">
        <f t="shared" si="312"/>
        <v>109796.802305279</v>
      </c>
      <c r="BV5022">
        <f t="shared" si="313"/>
        <v>170720.143269331</v>
      </c>
      <c r="BW5022" s="9">
        <v>5017</v>
      </c>
      <c r="BX5022">
        <f t="shared" si="314"/>
        <v>0</v>
      </c>
      <c r="BY5022">
        <f t="shared" si="315"/>
        <v>1</v>
      </c>
    </row>
    <row r="5023" spans="1:77">
      <c r="A5023" s="33">
        <v>5018</v>
      </c>
      <c r="BP5023" s="27">
        <v>0.797476488484045</v>
      </c>
      <c r="BQ5023" s="27">
        <v>16488.6102184885</v>
      </c>
      <c r="BR5023" s="27">
        <v>1.38998018189268</v>
      </c>
      <c r="BS5023" s="27">
        <v>51651.2941473694</v>
      </c>
      <c r="BU5023">
        <f t="shared" si="312"/>
        <v>103132.863054118</v>
      </c>
      <c r="BV5023">
        <f t="shared" si="313"/>
        <v>156845.733136533</v>
      </c>
      <c r="BW5023" s="9">
        <v>5018</v>
      </c>
      <c r="BX5023">
        <f t="shared" si="314"/>
        <v>0</v>
      </c>
      <c r="BY5023">
        <f t="shared" si="315"/>
        <v>1</v>
      </c>
    </row>
    <row r="5024" spans="1:77">
      <c r="A5024" s="33">
        <v>5019</v>
      </c>
      <c r="BP5024" s="27">
        <v>0.839577438965357</v>
      </c>
      <c r="BQ5024" s="27">
        <v>14709.893370964</v>
      </c>
      <c r="BR5024" s="27">
        <v>1.47058394155152</v>
      </c>
      <c r="BS5024" s="27">
        <v>50885.9259204259</v>
      </c>
      <c r="BU5024">
        <f t="shared" si="312"/>
        <v>111226.72247384</v>
      </c>
      <c r="BV5024">
        <f t="shared" si="313"/>
        <v>169701.665312303</v>
      </c>
      <c r="BW5024" s="9">
        <v>5019</v>
      </c>
      <c r="BX5024">
        <f t="shared" si="314"/>
        <v>0</v>
      </c>
      <c r="BY5024">
        <f t="shared" si="315"/>
        <v>1</v>
      </c>
    </row>
    <row r="5025" spans="1:77">
      <c r="A5025" s="33">
        <v>5020</v>
      </c>
      <c r="BP5025" s="27">
        <v>0.790842123056127</v>
      </c>
      <c r="BQ5025" s="27">
        <v>17831.9129514423</v>
      </c>
      <c r="BR5025" s="27">
        <v>1.37936655414427</v>
      </c>
      <c r="BS5025" s="27">
        <v>58354.8000631593</v>
      </c>
      <c r="BU5025">
        <f t="shared" si="312"/>
        <v>100794.405506977</v>
      </c>
      <c r="BV5025">
        <f t="shared" si="313"/>
        <v>148550.183058481</v>
      </c>
      <c r="BW5025" s="9">
        <v>5020</v>
      </c>
      <c r="BX5025">
        <f t="shared" si="314"/>
        <v>0</v>
      </c>
      <c r="BY5025">
        <f t="shared" si="315"/>
        <v>1</v>
      </c>
    </row>
    <row r="5026" spans="1:77">
      <c r="A5026" s="33">
        <v>5021</v>
      </c>
      <c r="BP5026" s="27">
        <v>0.84975975758648</v>
      </c>
      <c r="BQ5026" s="27">
        <v>16188.9715488826</v>
      </c>
      <c r="BR5026" s="27">
        <v>1.44307150673685</v>
      </c>
      <c r="BS5026" s="27">
        <v>44479.7256517961</v>
      </c>
      <c r="BU5026">
        <f t="shared" si="312"/>
        <v>111274.992089089</v>
      </c>
      <c r="BV5026">
        <f t="shared" si="313"/>
        <v>171981.000358731</v>
      </c>
      <c r="BW5026" s="9">
        <v>5021</v>
      </c>
      <c r="BX5026">
        <f t="shared" si="314"/>
        <v>0</v>
      </c>
      <c r="BY5026">
        <f t="shared" si="315"/>
        <v>1</v>
      </c>
    </row>
    <row r="5027" spans="1:77">
      <c r="A5027" s="33">
        <v>5022</v>
      </c>
      <c r="BP5027" s="27">
        <v>0.831407871985551</v>
      </c>
      <c r="BQ5027" s="27">
        <v>14590.2452529927</v>
      </c>
      <c r="BR5027" s="27">
        <v>1.42436636107631</v>
      </c>
      <c r="BS5027" s="27">
        <v>43855.7612328476</v>
      </c>
      <c r="BU5027">
        <f t="shared" si="312"/>
        <v>110120.93554484</v>
      </c>
      <c r="BV5027">
        <f t="shared" si="313"/>
        <v>169799.192928599</v>
      </c>
      <c r="BW5027" s="9">
        <v>5022</v>
      </c>
      <c r="BX5027">
        <f t="shared" si="314"/>
        <v>0</v>
      </c>
      <c r="BY5027">
        <f t="shared" si="315"/>
        <v>1</v>
      </c>
    </row>
    <row r="5028" spans="1:77">
      <c r="A5028" s="33">
        <v>5023</v>
      </c>
      <c r="BP5028" s="27">
        <v>0.807971395871684</v>
      </c>
      <c r="BQ5028" s="27">
        <v>13425.553792089</v>
      </c>
      <c r="BR5028" s="27">
        <v>1.40493422578806</v>
      </c>
      <c r="BS5028" s="27">
        <v>40744.8008720277</v>
      </c>
      <c r="BU5028">
        <f t="shared" si="312"/>
        <v>107770.155588664</v>
      </c>
      <c r="BV5028">
        <f t="shared" si="313"/>
        <v>169995.332996182</v>
      </c>
      <c r="BW5028" s="9">
        <v>5023</v>
      </c>
      <c r="BX5028">
        <f t="shared" si="314"/>
        <v>0</v>
      </c>
      <c r="BY5028">
        <f t="shared" si="315"/>
        <v>1</v>
      </c>
    </row>
    <row r="5029" spans="1:77">
      <c r="A5029" s="33">
        <v>5024</v>
      </c>
      <c r="BP5029" s="27">
        <v>0.820384522118483</v>
      </c>
      <c r="BQ5029" s="27">
        <v>14294.4429475924</v>
      </c>
      <c r="BR5029" s="27">
        <v>1.42491474108676</v>
      </c>
      <c r="BS5029" s="27">
        <v>48966.8269763462</v>
      </c>
      <c r="BU5029">
        <f t="shared" si="312"/>
        <v>108763.23537018</v>
      </c>
      <c r="BV5029">
        <f t="shared" si="313"/>
        <v>164770.384186668</v>
      </c>
      <c r="BW5029" s="9">
        <v>5024</v>
      </c>
      <c r="BX5029">
        <f t="shared" si="314"/>
        <v>0</v>
      </c>
      <c r="BY5029">
        <f t="shared" si="315"/>
        <v>1</v>
      </c>
    </row>
    <row r="5030" spans="1:77">
      <c r="A5030" s="33">
        <v>5025</v>
      </c>
      <c r="BP5030" s="27">
        <v>0.821945309648392</v>
      </c>
      <c r="BQ5030" s="27">
        <v>14231.6771090649</v>
      </c>
      <c r="BR5030" s="27">
        <v>1.40350123453705</v>
      </c>
      <c r="BS5030" s="27">
        <v>41129.2750365145</v>
      </c>
      <c r="BU5030">
        <f t="shared" si="312"/>
        <v>109060.119338194</v>
      </c>
      <c r="BV5030">
        <f t="shared" si="313"/>
        <v>169395.910144043</v>
      </c>
      <c r="BW5030" s="9">
        <v>5025</v>
      </c>
      <c r="BX5030">
        <f t="shared" si="314"/>
        <v>0</v>
      </c>
      <c r="BY5030">
        <f t="shared" si="315"/>
        <v>1</v>
      </c>
    </row>
    <row r="5031" spans="1:77">
      <c r="A5031" s="33">
        <v>5026</v>
      </c>
      <c r="BP5031" s="27">
        <v>0.825121016054711</v>
      </c>
      <c r="BQ5031" s="27">
        <v>14726.5252114788</v>
      </c>
      <c r="BR5031" s="27">
        <v>1.41242990510813</v>
      </c>
      <c r="BS5031" s="27">
        <v>48396.4759542734</v>
      </c>
      <c r="BU5031">
        <f t="shared" si="312"/>
        <v>109041.627196728</v>
      </c>
      <c r="BV5031">
        <f t="shared" si="313"/>
        <v>163468.009811945</v>
      </c>
      <c r="BW5031" s="9">
        <v>5026</v>
      </c>
      <c r="BX5031">
        <f t="shared" si="314"/>
        <v>0</v>
      </c>
      <c r="BY5031">
        <f t="shared" si="315"/>
        <v>1</v>
      </c>
    </row>
    <row r="5032" spans="1:77">
      <c r="A5032" s="33">
        <v>5027</v>
      </c>
      <c r="BP5032" s="27">
        <v>0.821227724454727</v>
      </c>
      <c r="BQ5032" s="27">
        <v>14545.5528067361</v>
      </c>
      <c r="BR5032" s="27">
        <v>1.41426089008457</v>
      </c>
      <c r="BS5032" s="27">
        <v>44241.3004570574</v>
      </c>
      <c r="BU5032">
        <f t="shared" si="312"/>
        <v>108638.605861473</v>
      </c>
      <c r="BV5032">
        <f t="shared" si="313"/>
        <v>167897.833055628</v>
      </c>
      <c r="BW5032" s="9">
        <v>5027</v>
      </c>
      <c r="BX5032">
        <f t="shared" si="314"/>
        <v>0</v>
      </c>
      <c r="BY5032">
        <f t="shared" si="315"/>
        <v>1</v>
      </c>
    </row>
    <row r="5033" spans="1:77">
      <c r="A5033" s="33">
        <v>5028</v>
      </c>
      <c r="BP5033" s="27">
        <v>0.815476922077159</v>
      </c>
      <c r="BQ5033" s="27">
        <v>13262.5514191371</v>
      </c>
      <c r="BR5033" s="27">
        <v>1.40023161486969</v>
      </c>
      <c r="BS5033" s="27">
        <v>40182.8122958877</v>
      </c>
      <c r="BU5033">
        <f t="shared" si="312"/>
        <v>109058.986892437</v>
      </c>
      <c r="BV5033">
        <f t="shared" si="313"/>
        <v>169851.929934566</v>
      </c>
      <c r="BW5033" s="9">
        <v>5028</v>
      </c>
      <c r="BX5033">
        <f t="shared" si="314"/>
        <v>0</v>
      </c>
      <c r="BY5033">
        <f t="shared" si="315"/>
        <v>1</v>
      </c>
    </row>
    <row r="5034" spans="1:77">
      <c r="A5034" s="33">
        <v>5029</v>
      </c>
      <c r="BP5034" s="27">
        <v>0.839845578102476</v>
      </c>
      <c r="BQ5034" s="27">
        <v>12865.8204915987</v>
      </c>
      <c r="BR5034" s="27">
        <v>1.42684280851251</v>
      </c>
      <c r="BS5034" s="27">
        <v>41345.1581067498</v>
      </c>
      <c r="BU5034">
        <f t="shared" si="312"/>
        <v>113111.016223773</v>
      </c>
      <c r="BV5034">
        <f t="shared" si="313"/>
        <v>172681.263170126</v>
      </c>
      <c r="BW5034" s="9">
        <v>5029</v>
      </c>
      <c r="BX5034">
        <f t="shared" si="314"/>
        <v>0</v>
      </c>
      <c r="BY5034">
        <f t="shared" si="315"/>
        <v>1</v>
      </c>
    </row>
    <row r="5035" spans="1:77">
      <c r="A5035" s="33">
        <v>5030</v>
      </c>
      <c r="BP5035" s="27">
        <v>0.847554175225273</v>
      </c>
      <c r="BQ5035" s="27">
        <v>17194.4381110338</v>
      </c>
      <c r="BR5035" s="27">
        <v>1.48815480318075</v>
      </c>
      <c r="BS5035" s="27">
        <v>43741.4923110077</v>
      </c>
      <c r="BU5035">
        <f t="shared" si="312"/>
        <v>109938.688172757</v>
      </c>
      <c r="BV5035">
        <f t="shared" si="313"/>
        <v>179481.728166105</v>
      </c>
      <c r="BW5035" s="9">
        <v>5030</v>
      </c>
      <c r="BX5035">
        <f t="shared" si="314"/>
        <v>0</v>
      </c>
      <c r="BY5035">
        <f t="shared" si="315"/>
        <v>1</v>
      </c>
    </row>
    <row r="5036" spans="1:77">
      <c r="A5036" s="33">
        <v>5031</v>
      </c>
      <c r="BP5036" s="27">
        <v>0.792752634472895</v>
      </c>
      <c r="BQ5036" s="27">
        <v>11898.6594280584</v>
      </c>
      <c r="BR5036" s="27">
        <v>1.36453512761494</v>
      </c>
      <c r="BS5036" s="27">
        <v>40012.6949652855</v>
      </c>
      <c r="BU5036">
        <f t="shared" si="312"/>
        <v>107014.235742876</v>
      </c>
      <c r="BV5036">
        <f t="shared" si="313"/>
        <v>164667.574176955</v>
      </c>
      <c r="BW5036" s="9">
        <v>5031</v>
      </c>
      <c r="BX5036">
        <f t="shared" si="314"/>
        <v>0</v>
      </c>
      <c r="BY5036">
        <f t="shared" si="315"/>
        <v>1</v>
      </c>
    </row>
    <row r="5037" spans="1:77">
      <c r="A5037" s="33">
        <v>5032</v>
      </c>
      <c r="BP5037" s="27">
        <v>0.810031464543015</v>
      </c>
      <c r="BQ5037" s="27">
        <v>15186.8995220186</v>
      </c>
      <c r="BR5037" s="27">
        <v>1.40314640294627</v>
      </c>
      <c r="BS5037" s="27">
        <v>45911.890516207</v>
      </c>
      <c r="BU5037">
        <f t="shared" si="312"/>
        <v>106317.820159434</v>
      </c>
      <c r="BV5037">
        <f t="shared" si="313"/>
        <v>164560.069925734</v>
      </c>
      <c r="BW5037" s="9">
        <v>5032</v>
      </c>
      <c r="BX5037">
        <f t="shared" si="314"/>
        <v>0</v>
      </c>
      <c r="BY5037">
        <f t="shared" si="315"/>
        <v>1</v>
      </c>
    </row>
    <row r="5038" spans="1:77">
      <c r="A5038" s="33">
        <v>5033</v>
      </c>
      <c r="BP5038" s="27">
        <v>0.771546822303857</v>
      </c>
      <c r="BQ5038" s="27">
        <v>12179.2730398448</v>
      </c>
      <c r="BR5038" s="27">
        <v>1.33489166756428</v>
      </c>
      <c r="BS5038" s="27">
        <v>45664.597200721</v>
      </c>
      <c r="BU5038">
        <f t="shared" si="312"/>
        <v>103552.750305734</v>
      </c>
      <c r="BV5038">
        <f t="shared" si="313"/>
        <v>154569.15293392</v>
      </c>
      <c r="BW5038" s="9">
        <v>5033</v>
      </c>
      <c r="BX5038">
        <f t="shared" si="314"/>
        <v>0</v>
      </c>
      <c r="BY5038">
        <f t="shared" si="315"/>
        <v>1</v>
      </c>
    </row>
    <row r="5039" spans="1:77">
      <c r="A5039" s="33">
        <v>5034</v>
      </c>
      <c r="BP5039" s="27">
        <v>0.844880231926783</v>
      </c>
      <c r="BQ5039" s="27">
        <v>11780.0697317856</v>
      </c>
      <c r="BR5039" s="27">
        <v>1.42990060056047</v>
      </c>
      <c r="BS5039" s="27">
        <v>45958.2652456533</v>
      </c>
      <c r="BU5039">
        <f t="shared" si="312"/>
        <v>114951.965057232</v>
      </c>
      <c r="BV5039">
        <f t="shared" si="313"/>
        <v>168526.824838418</v>
      </c>
      <c r="BW5039" s="9">
        <v>5034</v>
      </c>
      <c r="BX5039">
        <f t="shared" si="314"/>
        <v>0</v>
      </c>
      <c r="BY5039">
        <f t="shared" si="315"/>
        <v>1</v>
      </c>
    </row>
    <row r="5040" spans="1:77">
      <c r="A5040" s="33">
        <v>5035</v>
      </c>
      <c r="BP5040" s="27">
        <v>0.786810510282553</v>
      </c>
      <c r="BQ5040" s="27">
        <v>12075.3919812109</v>
      </c>
      <c r="BR5040" s="27">
        <v>1.34255228474481</v>
      </c>
      <c r="BS5040" s="27">
        <v>37621.6185605683</v>
      </c>
      <c r="BU5040">
        <f t="shared" si="312"/>
        <v>105946.184561172</v>
      </c>
      <c r="BV5040">
        <f t="shared" si="313"/>
        <v>163761.224151154</v>
      </c>
      <c r="BW5040" s="9">
        <v>5035</v>
      </c>
      <c r="BX5040">
        <f t="shared" si="314"/>
        <v>0</v>
      </c>
      <c r="BY5040">
        <f t="shared" si="315"/>
        <v>1</v>
      </c>
    </row>
    <row r="5041" spans="1:77">
      <c r="A5041" s="33">
        <v>5036</v>
      </c>
      <c r="BP5041" s="27">
        <v>0.857696780571929</v>
      </c>
      <c r="BQ5041" s="27">
        <v>14295.8017831457</v>
      </c>
      <c r="BR5041" s="27">
        <v>1.47322328926075</v>
      </c>
      <c r="BS5041" s="27">
        <v>40620.5996599529</v>
      </c>
      <c r="BU5041">
        <f t="shared" si="312"/>
        <v>114358.715302644</v>
      </c>
      <c r="BV5041">
        <f t="shared" si="313"/>
        <v>180362.89372916</v>
      </c>
      <c r="BW5041" s="9">
        <v>5036</v>
      </c>
      <c r="BX5041">
        <f t="shared" si="314"/>
        <v>0</v>
      </c>
      <c r="BY5041">
        <f t="shared" si="315"/>
        <v>1</v>
      </c>
    </row>
    <row r="5042" spans="1:77">
      <c r="A5042" s="33">
        <v>5037</v>
      </c>
      <c r="BP5042" s="27">
        <v>0.833139026752139</v>
      </c>
      <c r="BQ5042" s="27">
        <v>10838.708322557</v>
      </c>
      <c r="BR5042" s="27">
        <v>1.44138647724845</v>
      </c>
      <c r="BS5042" s="27">
        <v>44550.3427075719</v>
      </c>
      <c r="BU5042">
        <f t="shared" si="312"/>
        <v>114132.145690264</v>
      </c>
      <c r="BV5042">
        <f t="shared" si="313"/>
        <v>171657.628879696</v>
      </c>
      <c r="BW5042" s="9">
        <v>5037</v>
      </c>
      <c r="BX5042">
        <f t="shared" si="314"/>
        <v>0</v>
      </c>
      <c r="BY5042">
        <f t="shared" si="315"/>
        <v>1</v>
      </c>
    </row>
    <row r="5043" spans="1:77">
      <c r="A5043" s="33">
        <v>5038</v>
      </c>
      <c r="BP5043" s="27">
        <v>0.828404615927027</v>
      </c>
      <c r="BQ5043" s="27">
        <v>14148.9176460785</v>
      </c>
      <c r="BR5043" s="27">
        <v>1.44689623529745</v>
      </c>
      <c r="BS5043" s="27">
        <v>50872.5037849713</v>
      </c>
      <c r="BU5043">
        <f t="shared" si="312"/>
        <v>110111.774742975</v>
      </c>
      <c r="BV5043">
        <f t="shared" si="313"/>
        <v>166161.931509646</v>
      </c>
      <c r="BW5043" s="9">
        <v>5038</v>
      </c>
      <c r="BX5043">
        <f t="shared" si="314"/>
        <v>0</v>
      </c>
      <c r="BY5043">
        <f t="shared" si="315"/>
        <v>1</v>
      </c>
    </row>
    <row r="5044" spans="1:77">
      <c r="A5044" s="33">
        <v>5039</v>
      </c>
      <c r="BP5044" s="27">
        <v>0.825611703268318</v>
      </c>
      <c r="BQ5044" s="27">
        <v>19338.7454323796</v>
      </c>
      <c r="BR5044" s="27">
        <v>1.42082283200396</v>
      </c>
      <c r="BS5044" s="27">
        <v>47978.430059593</v>
      </c>
      <c r="BU5044">
        <f t="shared" si="312"/>
        <v>104503.010057868</v>
      </c>
      <c r="BV5044">
        <f t="shared" si="313"/>
        <v>165144.994741001</v>
      </c>
      <c r="BW5044" s="9">
        <v>5039</v>
      </c>
      <c r="BX5044">
        <f t="shared" si="314"/>
        <v>0</v>
      </c>
      <c r="BY5044">
        <f t="shared" si="315"/>
        <v>1</v>
      </c>
    </row>
    <row r="5045" spans="1:77">
      <c r="A5045" s="33">
        <v>5040</v>
      </c>
      <c r="BP5045" s="27">
        <v>0.844093659120895</v>
      </c>
      <c r="BQ5045" s="27">
        <v>13630.5461801822</v>
      </c>
      <c r="BR5045" s="27">
        <v>1.4500394079553</v>
      </c>
      <c r="BS5045" s="27">
        <v>41308.1102125971</v>
      </c>
      <c r="BU5045">
        <f t="shared" si="312"/>
        <v>112983.502687952</v>
      </c>
      <c r="BV5045">
        <f t="shared" si="313"/>
        <v>176197.800980697</v>
      </c>
      <c r="BW5045" s="9">
        <v>5040</v>
      </c>
      <c r="BX5045">
        <f t="shared" si="314"/>
        <v>0</v>
      </c>
      <c r="BY5045">
        <f t="shared" si="315"/>
        <v>1</v>
      </c>
    </row>
    <row r="5046" spans="1:77">
      <c r="A5046" s="33">
        <v>5041</v>
      </c>
      <c r="BP5046" s="27">
        <v>0.810973226204971</v>
      </c>
      <c r="BQ5046" s="27">
        <v>13312.4039141183</v>
      </c>
      <c r="BR5046" s="27">
        <v>1.36029894270007</v>
      </c>
      <c r="BS5046" s="27">
        <v>46767.1106966146</v>
      </c>
      <c r="BU5046">
        <f t="shared" si="312"/>
        <v>108333.580016627</v>
      </c>
      <c r="BV5046">
        <f t="shared" si="313"/>
        <v>157277.730708395</v>
      </c>
      <c r="BW5046" s="9">
        <v>5041</v>
      </c>
      <c r="BX5046">
        <f t="shared" si="314"/>
        <v>0</v>
      </c>
      <c r="BY5046">
        <f t="shared" si="315"/>
        <v>1</v>
      </c>
    </row>
    <row r="5047" spans="1:77">
      <c r="A5047" s="33">
        <v>5042</v>
      </c>
      <c r="BP5047" s="27">
        <v>0.820830839920648</v>
      </c>
      <c r="BQ5047" s="27">
        <v>11862.9661269146</v>
      </c>
      <c r="BR5047" s="27">
        <v>1.41140262028617</v>
      </c>
      <c r="BS5047" s="27">
        <v>40441.2292118741</v>
      </c>
      <c r="BU5047">
        <f t="shared" si="312"/>
        <v>111261.659861183</v>
      </c>
      <c r="BV5047">
        <f t="shared" si="313"/>
        <v>171269.163831051</v>
      </c>
      <c r="BW5047" s="9">
        <v>5042</v>
      </c>
      <c r="BX5047">
        <f t="shared" si="314"/>
        <v>0</v>
      </c>
      <c r="BY5047">
        <f t="shared" si="315"/>
        <v>1</v>
      </c>
    </row>
    <row r="5048" spans="1:77">
      <c r="A5048" s="33">
        <v>5043</v>
      </c>
      <c r="BP5048" s="27">
        <v>0.747326311657204</v>
      </c>
      <c r="BQ5048" s="27">
        <v>11558.9926920664</v>
      </c>
      <c r="BR5048" s="27">
        <v>1.25708926387785</v>
      </c>
      <c r="BS5048" s="27">
        <v>37255.031984856</v>
      </c>
      <c r="BU5048">
        <f t="shared" si="312"/>
        <v>100539.954056514</v>
      </c>
      <c r="BV5048">
        <f t="shared" si="313"/>
        <v>151308.357596821</v>
      </c>
      <c r="BW5048" s="9">
        <v>5043</v>
      </c>
      <c r="BX5048">
        <f t="shared" si="314"/>
        <v>0</v>
      </c>
      <c r="BY5048">
        <f t="shared" si="315"/>
        <v>1</v>
      </c>
    </row>
    <row r="5049" spans="1:77">
      <c r="A5049" s="33">
        <v>5044</v>
      </c>
      <c r="BP5049" s="27">
        <v>0.771919447865397</v>
      </c>
      <c r="BQ5049" s="27">
        <v>20609.4331522663</v>
      </c>
      <c r="BR5049" s="27">
        <v>1.2848523640703</v>
      </c>
      <c r="BS5049" s="27">
        <v>51614.7829926666</v>
      </c>
      <c r="BU5049">
        <f t="shared" si="312"/>
        <v>95178.4840275434</v>
      </c>
      <c r="BV5049">
        <f t="shared" si="313"/>
        <v>141113.071617878</v>
      </c>
      <c r="BW5049" s="9">
        <v>5044</v>
      </c>
      <c r="BX5049">
        <f t="shared" si="314"/>
        <v>0</v>
      </c>
      <c r="BY5049">
        <f t="shared" si="315"/>
        <v>1</v>
      </c>
    </row>
    <row r="5050" spans="1:77">
      <c r="A5050" s="33">
        <v>5045</v>
      </c>
      <c r="BP5050" s="27">
        <v>0.827017825891081</v>
      </c>
      <c r="BQ5050" s="27">
        <v>15765.1499654943</v>
      </c>
      <c r="BR5050" s="27">
        <v>1.42033008584284</v>
      </c>
      <c r="BS5050" s="27">
        <v>47778.1732136787</v>
      </c>
      <c r="BU5050">
        <f t="shared" si="312"/>
        <v>108287.523918168</v>
      </c>
      <c r="BV5050">
        <f t="shared" si="313"/>
        <v>165271.339662748</v>
      </c>
      <c r="BW5050" s="9">
        <v>5045</v>
      </c>
      <c r="BX5050">
        <f t="shared" si="314"/>
        <v>0</v>
      </c>
      <c r="BY5050">
        <f t="shared" si="315"/>
        <v>1</v>
      </c>
    </row>
    <row r="5051" spans="1:77">
      <c r="A5051" s="33">
        <v>5046</v>
      </c>
      <c r="BP5051" s="27">
        <v>0.796628110360964</v>
      </c>
      <c r="BQ5051" s="27">
        <v>13551.2971762046</v>
      </c>
      <c r="BR5051" s="27">
        <v>1.36714174898305</v>
      </c>
      <c r="BS5051" s="27">
        <v>40905.3347208584</v>
      </c>
      <c r="BU5051">
        <f t="shared" si="312"/>
        <v>105942.91937794</v>
      </c>
      <c r="BV5051">
        <f t="shared" si="313"/>
        <v>164165.927626599</v>
      </c>
      <c r="BW5051" s="9">
        <v>5046</v>
      </c>
      <c r="BX5051">
        <f t="shared" si="314"/>
        <v>0</v>
      </c>
      <c r="BY5051">
        <f t="shared" si="315"/>
        <v>1</v>
      </c>
    </row>
    <row r="5052" spans="1:77">
      <c r="A5052" s="33">
        <v>5047</v>
      </c>
      <c r="BP5052" s="27">
        <v>0.832632456317365</v>
      </c>
      <c r="BQ5052" s="27">
        <v>12852.4707004048</v>
      </c>
      <c r="BR5052" s="27">
        <v>1.42980398928977</v>
      </c>
      <c r="BS5052" s="27">
        <v>49169.2334221945</v>
      </c>
      <c r="BU5052">
        <f t="shared" si="312"/>
        <v>112042.3977472</v>
      </c>
      <c r="BV5052">
        <f t="shared" si="313"/>
        <v>165301.36497127</v>
      </c>
      <c r="BW5052" s="9">
        <v>5047</v>
      </c>
      <c r="BX5052">
        <f t="shared" si="314"/>
        <v>0</v>
      </c>
      <c r="BY5052">
        <f t="shared" si="315"/>
        <v>1</v>
      </c>
    </row>
    <row r="5053" spans="1:77">
      <c r="A5053" s="33">
        <v>5048</v>
      </c>
      <c r="BP5053" s="27">
        <v>0.740204329058645</v>
      </c>
      <c r="BQ5053" s="27">
        <v>12974.4264364278</v>
      </c>
      <c r="BR5053" s="27">
        <v>1.27415603834505</v>
      </c>
      <c r="BS5053" s="27">
        <v>41659.9281399486</v>
      </c>
      <c r="BU5053">
        <f t="shared" si="312"/>
        <v>98056.222922369</v>
      </c>
      <c r="BV5053">
        <f t="shared" si="313"/>
        <v>149463.47761181</v>
      </c>
      <c r="BW5053" s="9">
        <v>5048</v>
      </c>
      <c r="BX5053">
        <f t="shared" si="314"/>
        <v>0</v>
      </c>
      <c r="BY5053">
        <f t="shared" si="315"/>
        <v>1</v>
      </c>
    </row>
    <row r="5054" spans="1:77">
      <c r="A5054" s="33">
        <v>5049</v>
      </c>
      <c r="BP5054" s="27">
        <v>0.868397870564003</v>
      </c>
      <c r="BQ5054" s="27">
        <v>14006.1186270992</v>
      </c>
      <c r="BR5054" s="27">
        <v>1.50184141482419</v>
      </c>
      <c r="BS5054" s="27">
        <v>48430.7285698789</v>
      </c>
      <c r="BU5054">
        <f t="shared" si="312"/>
        <v>116253.561957501</v>
      </c>
      <c r="BV5054">
        <f t="shared" si="313"/>
        <v>176845.48365375</v>
      </c>
      <c r="BW5054" s="9">
        <v>5049</v>
      </c>
      <c r="BX5054">
        <f t="shared" si="314"/>
        <v>0</v>
      </c>
      <c r="BY5054">
        <f t="shared" si="315"/>
        <v>1</v>
      </c>
    </row>
    <row r="5055" spans="1:77">
      <c r="A5055" s="33">
        <v>5050</v>
      </c>
      <c r="BP5055" s="27">
        <v>0.839991698208865</v>
      </c>
      <c r="BQ5055" s="27">
        <v>14688.6379596792</v>
      </c>
      <c r="BR5055" s="27">
        <v>1.44295513100441</v>
      </c>
      <c r="BS5055" s="27">
        <v>41218.8709120309</v>
      </c>
      <c r="BU5055">
        <f t="shared" si="312"/>
        <v>111310.116771651</v>
      </c>
      <c r="BV5055">
        <f t="shared" si="313"/>
        <v>175224.39873863</v>
      </c>
      <c r="BW5055" s="9">
        <v>5050</v>
      </c>
      <c r="BX5055">
        <f t="shared" si="314"/>
        <v>0</v>
      </c>
      <c r="BY5055">
        <f t="shared" si="315"/>
        <v>1</v>
      </c>
    </row>
    <row r="5056" spans="1:77">
      <c r="A5056" s="33">
        <v>5051</v>
      </c>
      <c r="BP5056" s="27">
        <v>0.76562369095328</v>
      </c>
      <c r="BQ5056" s="27">
        <v>18846.1320271108</v>
      </c>
      <c r="BR5056" s="27">
        <v>1.31169452088136</v>
      </c>
      <c r="BS5056" s="27">
        <v>56505.1393211553</v>
      </c>
      <c r="BU5056">
        <f t="shared" si="312"/>
        <v>95997.4216158812</v>
      </c>
      <c r="BV5056">
        <f t="shared" si="313"/>
        <v>140249.038811049</v>
      </c>
      <c r="BW5056" s="9">
        <v>5051</v>
      </c>
      <c r="BX5056">
        <f t="shared" si="314"/>
        <v>0</v>
      </c>
      <c r="BY5056">
        <f t="shared" si="315"/>
        <v>1</v>
      </c>
    </row>
    <row r="5057" spans="1:77">
      <c r="A5057" s="33">
        <v>5052</v>
      </c>
      <c r="BP5057" s="27">
        <v>0.838073547486574</v>
      </c>
      <c r="BQ5057" s="27">
        <v>16547.7834131121</v>
      </c>
      <c r="BR5057" s="27">
        <v>1.48358712653959</v>
      </c>
      <c r="BS5057" s="27">
        <v>53278.704736903</v>
      </c>
      <c r="BU5057">
        <f t="shared" si="312"/>
        <v>109163.248709874</v>
      </c>
      <c r="BV5057">
        <f t="shared" si="313"/>
        <v>169259.364244036</v>
      </c>
      <c r="BW5057" s="9">
        <v>5052</v>
      </c>
      <c r="BX5057">
        <f t="shared" si="314"/>
        <v>0</v>
      </c>
      <c r="BY5057">
        <f t="shared" si="315"/>
        <v>1</v>
      </c>
    </row>
    <row r="5058" spans="1:77">
      <c r="A5058" s="33">
        <v>5053</v>
      </c>
      <c r="BP5058" s="27">
        <v>0.760673855681861</v>
      </c>
      <c r="BQ5058" s="27">
        <v>15566.8325125131</v>
      </c>
      <c r="BR5058" s="27">
        <v>1.28796710793309</v>
      </c>
      <c r="BS5058" s="27">
        <v>44576.9669564042</v>
      </c>
      <c r="BU5058">
        <f t="shared" si="312"/>
        <v>98534.2458397661</v>
      </c>
      <c r="BV5058">
        <f t="shared" si="313"/>
        <v>148618.099233559</v>
      </c>
      <c r="BW5058" s="9">
        <v>5053</v>
      </c>
      <c r="BX5058">
        <f t="shared" si="314"/>
        <v>0</v>
      </c>
      <c r="BY5058">
        <f t="shared" si="315"/>
        <v>1</v>
      </c>
    </row>
    <row r="5059" spans="1:77">
      <c r="A5059" s="33">
        <v>5054</v>
      </c>
      <c r="BP5059" s="27">
        <v>0.83887662065682</v>
      </c>
      <c r="BQ5059" s="27">
        <v>12434.0044046172</v>
      </c>
      <c r="BR5059" s="27">
        <v>1.45538520054949</v>
      </c>
      <c r="BS5059" s="27">
        <v>38904.9265972418</v>
      </c>
      <c r="BU5059">
        <f t="shared" si="312"/>
        <v>113397.488693906</v>
      </c>
      <c r="BV5059">
        <f t="shared" si="313"/>
        <v>179402.853485181</v>
      </c>
      <c r="BW5059" s="9">
        <v>5054</v>
      </c>
      <c r="BX5059">
        <f t="shared" si="314"/>
        <v>0</v>
      </c>
      <c r="BY5059">
        <f t="shared" si="315"/>
        <v>1</v>
      </c>
    </row>
    <row r="5060" spans="1:77">
      <c r="A5060" s="33">
        <v>5055</v>
      </c>
      <c r="BP5060" s="27">
        <v>0.860220625238392</v>
      </c>
      <c r="BQ5060" s="27">
        <v>16393.8878871527</v>
      </c>
      <c r="BR5060" s="27">
        <v>1.49918432263339</v>
      </c>
      <c r="BS5060" s="27">
        <v>45225.6364645223</v>
      </c>
      <c r="BU5060">
        <f t="shared" si="312"/>
        <v>112639.205898606</v>
      </c>
      <c r="BV5060">
        <f t="shared" si="313"/>
        <v>179652.011930487</v>
      </c>
      <c r="BW5060" s="9">
        <v>5055</v>
      </c>
      <c r="BX5060">
        <f t="shared" si="314"/>
        <v>0</v>
      </c>
      <c r="BY5060">
        <f t="shared" si="315"/>
        <v>1</v>
      </c>
    </row>
    <row r="5061" spans="1:77">
      <c r="A5061" s="33">
        <v>5056</v>
      </c>
      <c r="BP5061" s="27">
        <v>0.801343296436226</v>
      </c>
      <c r="BQ5061" s="27">
        <v>16502.4422027525</v>
      </c>
      <c r="BR5061" s="27">
        <v>1.36725080405931</v>
      </c>
      <c r="BS5061" s="27">
        <v>41485.6300688164</v>
      </c>
      <c r="BU5061">
        <f t="shared" si="312"/>
        <v>103699.052262681</v>
      </c>
      <c r="BV5061">
        <f t="shared" si="313"/>
        <v>163601.990540081</v>
      </c>
      <c r="BW5061" s="9">
        <v>5056</v>
      </c>
      <c r="BX5061">
        <f t="shared" si="314"/>
        <v>0</v>
      </c>
      <c r="BY5061">
        <f t="shared" si="315"/>
        <v>1</v>
      </c>
    </row>
    <row r="5062" spans="1:77">
      <c r="A5062" s="33">
        <v>5057</v>
      </c>
      <c r="BP5062" s="27">
        <v>0.808752055568213</v>
      </c>
      <c r="BQ5062" s="27">
        <v>16829.6383568605</v>
      </c>
      <c r="BR5062" s="27">
        <v>1.35363035408137</v>
      </c>
      <c r="BS5062" s="27">
        <v>42694.5659180073</v>
      </c>
      <c r="BU5062">
        <f t="shared" si="312"/>
        <v>104483.169978371</v>
      </c>
      <c r="BV5062">
        <f t="shared" si="313"/>
        <v>160349.987194198</v>
      </c>
      <c r="BW5062" s="9">
        <v>5057</v>
      </c>
      <c r="BX5062">
        <f t="shared" si="314"/>
        <v>0</v>
      </c>
      <c r="BY5062">
        <f t="shared" si="315"/>
        <v>1</v>
      </c>
    </row>
    <row r="5063" spans="1:77">
      <c r="A5063" s="33">
        <v>5058</v>
      </c>
      <c r="BP5063" s="27">
        <v>0.752625585959183</v>
      </c>
      <c r="BQ5063" s="27">
        <v>10996.85070492</v>
      </c>
      <c r="BR5063" s="27">
        <v>1.25444251642379</v>
      </c>
      <c r="BS5063" s="27">
        <v>36614.2714459343</v>
      </c>
      <c r="BU5063">
        <f t="shared" ref="BU5063:BU5126" si="316">BP5063*$BV$1-BQ5063</f>
        <v>101896.987188958</v>
      </c>
      <c r="BV5063">
        <f t="shared" ref="BV5063:BV5126" si="317">BR5063*$BV$1-BS5063</f>
        <v>151552.106017634</v>
      </c>
      <c r="BW5063" s="9">
        <v>5058</v>
      </c>
      <c r="BX5063">
        <f t="shared" ref="BX5063:BX5126" si="318">IF(BU5063=MAX($BU5063:$BV5063),1,0)</f>
        <v>0</v>
      </c>
      <c r="BY5063">
        <f t="shared" ref="BY5063:BY5126" si="319">IF(BV5063=MAX($BU5063:$BV5063),1,0)</f>
        <v>1</v>
      </c>
    </row>
    <row r="5064" spans="1:77">
      <c r="A5064" s="33">
        <v>5059</v>
      </c>
      <c r="BP5064" s="27">
        <v>0.73729479489169</v>
      </c>
      <c r="BQ5064" s="27">
        <v>13870.1255468134</v>
      </c>
      <c r="BR5064" s="27">
        <v>1.27501475284857</v>
      </c>
      <c r="BS5064" s="27">
        <v>41843.207527942</v>
      </c>
      <c r="BU5064">
        <f t="shared" si="316"/>
        <v>96724.0936869402</v>
      </c>
      <c r="BV5064">
        <f t="shared" si="317"/>
        <v>149409.005399344</v>
      </c>
      <c r="BW5064" s="9">
        <v>5059</v>
      </c>
      <c r="BX5064">
        <f t="shared" si="318"/>
        <v>0</v>
      </c>
      <c r="BY5064">
        <f t="shared" si="319"/>
        <v>1</v>
      </c>
    </row>
    <row r="5065" spans="1:77">
      <c r="A5065" s="33">
        <v>5060</v>
      </c>
      <c r="BP5065" s="27">
        <v>0.777922602674949</v>
      </c>
      <c r="BQ5065" s="27">
        <v>12463.9962888306</v>
      </c>
      <c r="BR5065" s="27">
        <v>1.32394054840569</v>
      </c>
      <c r="BS5065" s="27">
        <v>41897.5390978196</v>
      </c>
      <c r="BU5065">
        <f t="shared" si="316"/>
        <v>104224.394112412</v>
      </c>
      <c r="BV5065">
        <f t="shared" si="317"/>
        <v>156693.543163035</v>
      </c>
      <c r="BW5065" s="9">
        <v>5060</v>
      </c>
      <c r="BX5065">
        <f t="shared" si="318"/>
        <v>0</v>
      </c>
      <c r="BY5065">
        <f t="shared" si="319"/>
        <v>1</v>
      </c>
    </row>
    <row r="5066" spans="1:77">
      <c r="A5066" s="33">
        <v>5061</v>
      </c>
      <c r="BP5066" s="27">
        <v>0.842570644656735</v>
      </c>
      <c r="BQ5066" s="27">
        <v>11514.6695143316</v>
      </c>
      <c r="BR5066" s="27">
        <v>1.45499033217334</v>
      </c>
      <c r="BS5066" s="27">
        <v>45093.8468657269</v>
      </c>
      <c r="BU5066">
        <f t="shared" si="316"/>
        <v>114870.927184179</v>
      </c>
      <c r="BV5066">
        <f t="shared" si="317"/>
        <v>173154.702960274</v>
      </c>
      <c r="BW5066" s="9">
        <v>5061</v>
      </c>
      <c r="BX5066">
        <f t="shared" si="318"/>
        <v>0</v>
      </c>
      <c r="BY5066">
        <f t="shared" si="319"/>
        <v>1</v>
      </c>
    </row>
    <row r="5067" spans="1:77">
      <c r="A5067" s="33">
        <v>5062</v>
      </c>
      <c r="BP5067" s="27">
        <v>0.813122827082605</v>
      </c>
      <c r="BQ5067" s="27">
        <v>20188.6106057316</v>
      </c>
      <c r="BR5067" s="27">
        <v>1.42027793831742</v>
      </c>
      <c r="BS5067" s="27">
        <v>47693.6570429132</v>
      </c>
      <c r="BU5067">
        <f t="shared" si="316"/>
        <v>101779.813456659</v>
      </c>
      <c r="BV5067">
        <f t="shared" si="317"/>
        <v>165348.0337047</v>
      </c>
      <c r="BW5067" s="9">
        <v>5062</v>
      </c>
      <c r="BX5067">
        <f t="shared" si="318"/>
        <v>0</v>
      </c>
      <c r="BY5067">
        <f t="shared" si="319"/>
        <v>1</v>
      </c>
    </row>
    <row r="5068" spans="1:77">
      <c r="A5068" s="33">
        <v>5063</v>
      </c>
      <c r="BP5068" s="27">
        <v>0.812398088373213</v>
      </c>
      <c r="BQ5068" s="27">
        <v>13418.2358072392</v>
      </c>
      <c r="BR5068" s="27">
        <v>1.38574803217889</v>
      </c>
      <c r="BS5068" s="27">
        <v>40944.2991780872</v>
      </c>
      <c r="BU5068">
        <f t="shared" si="316"/>
        <v>108441.477448743</v>
      </c>
      <c r="BV5068">
        <f t="shared" si="317"/>
        <v>166917.905648746</v>
      </c>
      <c r="BW5068" s="9">
        <v>5063</v>
      </c>
      <c r="BX5068">
        <f t="shared" si="318"/>
        <v>0</v>
      </c>
      <c r="BY5068">
        <f t="shared" si="319"/>
        <v>1</v>
      </c>
    </row>
    <row r="5069" spans="1:77">
      <c r="A5069" s="33">
        <v>5064</v>
      </c>
      <c r="BP5069" s="27">
        <v>0.793172036432384</v>
      </c>
      <c r="BQ5069" s="27">
        <v>10576.4058338667</v>
      </c>
      <c r="BR5069" s="27">
        <v>1.35622147595786</v>
      </c>
      <c r="BS5069" s="27">
        <v>43562.2715594796</v>
      </c>
      <c r="BU5069">
        <f t="shared" si="316"/>
        <v>108399.399630991</v>
      </c>
      <c r="BV5069">
        <f t="shared" si="317"/>
        <v>159870.949834199</v>
      </c>
      <c r="BW5069" s="9">
        <v>5064</v>
      </c>
      <c r="BX5069">
        <f t="shared" si="318"/>
        <v>0</v>
      </c>
      <c r="BY5069">
        <f t="shared" si="319"/>
        <v>1</v>
      </c>
    </row>
    <row r="5070" spans="1:77">
      <c r="A5070" s="33">
        <v>5065</v>
      </c>
      <c r="BP5070" s="27">
        <v>0.771686761037595</v>
      </c>
      <c r="BQ5070" s="27">
        <v>14904.2640808328</v>
      </c>
      <c r="BR5070" s="27">
        <v>1.32672664225756</v>
      </c>
      <c r="BS5070" s="27">
        <v>41332.5208732111</v>
      </c>
      <c r="BU5070">
        <f t="shared" si="316"/>
        <v>100848.750074806</v>
      </c>
      <c r="BV5070">
        <f t="shared" si="317"/>
        <v>157676.475465423</v>
      </c>
      <c r="BW5070" s="9">
        <v>5065</v>
      </c>
      <c r="BX5070">
        <f t="shared" si="318"/>
        <v>0</v>
      </c>
      <c r="BY5070">
        <f t="shared" si="319"/>
        <v>1</v>
      </c>
    </row>
    <row r="5071" spans="1:77">
      <c r="A5071" s="33">
        <v>5066</v>
      </c>
      <c r="BP5071" s="27">
        <v>0.818397901180709</v>
      </c>
      <c r="BQ5071" s="27">
        <v>12759.7526088969</v>
      </c>
      <c r="BR5071" s="27">
        <v>1.39089333329467</v>
      </c>
      <c r="BS5071" s="27">
        <v>41474.1923748083</v>
      </c>
      <c r="BU5071">
        <f t="shared" si="316"/>
        <v>109999.932568209</v>
      </c>
      <c r="BV5071">
        <f t="shared" si="317"/>
        <v>167159.807619393</v>
      </c>
      <c r="BW5071" s="9">
        <v>5066</v>
      </c>
      <c r="BX5071">
        <f t="shared" si="318"/>
        <v>0</v>
      </c>
      <c r="BY5071">
        <f t="shared" si="319"/>
        <v>1</v>
      </c>
    </row>
    <row r="5072" spans="1:77">
      <c r="A5072" s="33">
        <v>5067</v>
      </c>
      <c r="BP5072" s="27">
        <v>0.80109401355628</v>
      </c>
      <c r="BQ5072" s="27">
        <v>21395.3507319896</v>
      </c>
      <c r="BR5072" s="27">
        <v>1.38379587828271</v>
      </c>
      <c r="BS5072" s="27">
        <v>61810.191904462</v>
      </c>
      <c r="BU5072">
        <f t="shared" si="316"/>
        <v>98768.7513014524</v>
      </c>
      <c r="BV5072">
        <f t="shared" si="317"/>
        <v>145759.189837945</v>
      </c>
      <c r="BW5072" s="9">
        <v>5067</v>
      </c>
      <c r="BX5072">
        <f t="shared" si="318"/>
        <v>0</v>
      </c>
      <c r="BY5072">
        <f t="shared" si="319"/>
        <v>1</v>
      </c>
    </row>
    <row r="5073" spans="1:77">
      <c r="A5073" s="33">
        <v>5068</v>
      </c>
      <c r="BP5073" s="27">
        <v>0.726138734317356</v>
      </c>
      <c r="BQ5073" s="27">
        <v>14691.6239258275</v>
      </c>
      <c r="BR5073" s="27">
        <v>1.22907564777009</v>
      </c>
      <c r="BS5073" s="27">
        <v>44122.6549059646</v>
      </c>
      <c r="BU5073">
        <f t="shared" si="316"/>
        <v>94229.1862217759</v>
      </c>
      <c r="BV5073">
        <f t="shared" si="317"/>
        <v>140238.692259548</v>
      </c>
      <c r="BW5073" s="9">
        <v>5068</v>
      </c>
      <c r="BX5073">
        <f t="shared" si="318"/>
        <v>0</v>
      </c>
      <c r="BY5073">
        <f t="shared" si="319"/>
        <v>1</v>
      </c>
    </row>
    <row r="5074" spans="1:77">
      <c r="A5074" s="33">
        <v>5069</v>
      </c>
      <c r="BP5074" s="27">
        <v>0.87056225273188</v>
      </c>
      <c r="BQ5074" s="27">
        <v>17974.6255472822</v>
      </c>
      <c r="BR5074" s="27">
        <v>1.47460998908622</v>
      </c>
      <c r="BS5074" s="27">
        <v>47002.0231523319</v>
      </c>
      <c r="BU5074">
        <f t="shared" si="316"/>
        <v>112609.7123625</v>
      </c>
      <c r="BV5074">
        <f t="shared" si="317"/>
        <v>174189.475210601</v>
      </c>
      <c r="BW5074" s="9">
        <v>5069</v>
      </c>
      <c r="BX5074">
        <f t="shared" si="318"/>
        <v>0</v>
      </c>
      <c r="BY5074">
        <f t="shared" si="319"/>
        <v>1</v>
      </c>
    </row>
    <row r="5075" spans="1:77">
      <c r="A5075" s="33">
        <v>5070</v>
      </c>
      <c r="BP5075" s="27">
        <v>0.863337803776188</v>
      </c>
      <c r="BQ5075" s="27">
        <v>11968.5525282842</v>
      </c>
      <c r="BR5075" s="27">
        <v>1.4570185328139</v>
      </c>
      <c r="BS5075" s="27">
        <v>46247.3300777218</v>
      </c>
      <c r="BU5075">
        <f t="shared" si="316"/>
        <v>117532.118038144</v>
      </c>
      <c r="BV5075">
        <f t="shared" si="317"/>
        <v>172305.449844363</v>
      </c>
      <c r="BW5075" s="9">
        <v>5070</v>
      </c>
      <c r="BX5075">
        <f t="shared" si="318"/>
        <v>0</v>
      </c>
      <c r="BY5075">
        <f t="shared" si="319"/>
        <v>1</v>
      </c>
    </row>
    <row r="5076" spans="1:77">
      <c r="A5076" s="33">
        <v>5071</v>
      </c>
      <c r="BP5076" s="27">
        <v>0.806450210416796</v>
      </c>
      <c r="BQ5076" s="27">
        <v>15551.2495836814</v>
      </c>
      <c r="BR5076" s="27">
        <v>1.36930740931885</v>
      </c>
      <c r="BS5076" s="27">
        <v>45196.1925662755</v>
      </c>
      <c r="BU5076">
        <f t="shared" si="316"/>
        <v>105416.281978838</v>
      </c>
      <c r="BV5076">
        <f t="shared" si="317"/>
        <v>160199.918831552</v>
      </c>
      <c r="BW5076" s="9">
        <v>5071</v>
      </c>
      <c r="BX5076">
        <f t="shared" si="318"/>
        <v>0</v>
      </c>
      <c r="BY5076">
        <f t="shared" si="319"/>
        <v>1</v>
      </c>
    </row>
    <row r="5077" spans="1:77">
      <c r="A5077" s="33">
        <v>5072</v>
      </c>
      <c r="BP5077" s="27">
        <v>0.832293522911613</v>
      </c>
      <c r="BQ5077" s="27">
        <v>13386.7071150028</v>
      </c>
      <c r="BR5077" s="27">
        <v>1.44471804250737</v>
      </c>
      <c r="BS5077" s="27">
        <v>40551.4072605883</v>
      </c>
      <c r="BU5077">
        <f t="shared" si="316"/>
        <v>111457.321321739</v>
      </c>
      <c r="BV5077">
        <f t="shared" si="317"/>
        <v>176156.299115517</v>
      </c>
      <c r="BW5077" s="9">
        <v>5072</v>
      </c>
      <c r="BX5077">
        <f t="shared" si="318"/>
        <v>0</v>
      </c>
      <c r="BY5077">
        <f t="shared" si="319"/>
        <v>1</v>
      </c>
    </row>
    <row r="5078" spans="1:77">
      <c r="A5078" s="33">
        <v>5073</v>
      </c>
      <c r="BP5078" s="27">
        <v>0.858370140413353</v>
      </c>
      <c r="BQ5078" s="27">
        <v>17682.7095365884</v>
      </c>
      <c r="BR5078" s="27">
        <v>1.45495004113575</v>
      </c>
      <c r="BS5078" s="27">
        <v>47166.9492224104</v>
      </c>
      <c r="BU5078">
        <f t="shared" si="316"/>
        <v>111072.811525414</v>
      </c>
      <c r="BV5078">
        <f t="shared" si="317"/>
        <v>171075.556947952</v>
      </c>
      <c r="BW5078" s="9">
        <v>5073</v>
      </c>
      <c r="BX5078">
        <f t="shared" si="318"/>
        <v>0</v>
      </c>
      <c r="BY5078">
        <f t="shared" si="319"/>
        <v>1</v>
      </c>
    </row>
    <row r="5079" spans="1:77">
      <c r="A5079" s="33">
        <v>5074</v>
      </c>
      <c r="BP5079" s="27">
        <v>0.790137246630786</v>
      </c>
      <c r="BQ5079" s="27">
        <v>9788.25442087495</v>
      </c>
      <c r="BR5079" s="27">
        <v>1.33349827859039</v>
      </c>
      <c r="BS5079" s="27">
        <v>35124.0164715133</v>
      </c>
      <c r="BU5079">
        <f t="shared" si="316"/>
        <v>108732.332573743</v>
      </c>
      <c r="BV5079">
        <f t="shared" si="317"/>
        <v>164900.725317044</v>
      </c>
      <c r="BW5079" s="9">
        <v>5074</v>
      </c>
      <c r="BX5079">
        <f t="shared" si="318"/>
        <v>0</v>
      </c>
      <c r="BY5079">
        <f t="shared" si="319"/>
        <v>1</v>
      </c>
    </row>
    <row r="5080" spans="1:77">
      <c r="A5080" s="33">
        <v>5075</v>
      </c>
      <c r="BP5080" s="27">
        <v>0.856006467439873</v>
      </c>
      <c r="BQ5080" s="27">
        <v>15192.8054901953</v>
      </c>
      <c r="BR5080" s="27">
        <v>1.49022753985685</v>
      </c>
      <c r="BS5080" s="27">
        <v>44394.4499294844</v>
      </c>
      <c r="BU5080">
        <f t="shared" si="316"/>
        <v>113208.164625786</v>
      </c>
      <c r="BV5080">
        <f t="shared" si="317"/>
        <v>179139.681049042</v>
      </c>
      <c r="BW5080" s="9">
        <v>5075</v>
      </c>
      <c r="BX5080">
        <f t="shared" si="318"/>
        <v>0</v>
      </c>
      <c r="BY5080">
        <f t="shared" si="319"/>
        <v>1</v>
      </c>
    </row>
    <row r="5081" spans="1:77">
      <c r="A5081" s="33">
        <v>5076</v>
      </c>
      <c r="BP5081" s="27">
        <v>0.817076588564037</v>
      </c>
      <c r="BQ5081" s="27">
        <v>9957.47185054623</v>
      </c>
      <c r="BR5081" s="27">
        <v>1.399514714145</v>
      </c>
      <c r="BS5081" s="27">
        <v>43434.3662266684</v>
      </c>
      <c r="BU5081">
        <f t="shared" si="316"/>
        <v>112604.016434059</v>
      </c>
      <c r="BV5081">
        <f t="shared" si="317"/>
        <v>166492.840895082</v>
      </c>
      <c r="BW5081" s="9">
        <v>5076</v>
      </c>
      <c r="BX5081">
        <f t="shared" si="318"/>
        <v>0</v>
      </c>
      <c r="BY5081">
        <f t="shared" si="319"/>
        <v>1</v>
      </c>
    </row>
    <row r="5082" spans="1:77">
      <c r="A5082" s="33">
        <v>5077</v>
      </c>
      <c r="BP5082" s="27">
        <v>0.822639960640996</v>
      </c>
      <c r="BQ5082" s="27">
        <v>15268.9810886925</v>
      </c>
      <c r="BR5082" s="27">
        <v>1.41501708804215</v>
      </c>
      <c r="BS5082" s="27">
        <v>49314.8109461334</v>
      </c>
      <c r="BU5082">
        <f t="shared" si="316"/>
        <v>108127.013007457</v>
      </c>
      <c r="BV5082">
        <f t="shared" si="317"/>
        <v>162937.752260189</v>
      </c>
      <c r="BW5082" s="9">
        <v>5077</v>
      </c>
      <c r="BX5082">
        <f t="shared" si="318"/>
        <v>0</v>
      </c>
      <c r="BY5082">
        <f t="shared" si="319"/>
        <v>1</v>
      </c>
    </row>
    <row r="5083" spans="1:77">
      <c r="A5083" s="33">
        <v>5078</v>
      </c>
      <c r="BP5083" s="27">
        <v>0.802837822083563</v>
      </c>
      <c r="BQ5083" s="27">
        <v>16641.9922798535</v>
      </c>
      <c r="BR5083" s="27">
        <v>1.40227070037433</v>
      </c>
      <c r="BS5083" s="27">
        <v>48176.2572047517</v>
      </c>
      <c r="BU5083">
        <f t="shared" si="316"/>
        <v>103783.681032681</v>
      </c>
      <c r="BV5083">
        <f t="shared" si="317"/>
        <v>162164.347851398</v>
      </c>
      <c r="BW5083" s="9">
        <v>5078</v>
      </c>
      <c r="BX5083">
        <f t="shared" si="318"/>
        <v>0</v>
      </c>
      <c r="BY5083">
        <f t="shared" si="319"/>
        <v>1</v>
      </c>
    </row>
    <row r="5084" spans="1:77">
      <c r="A5084" s="33">
        <v>5079</v>
      </c>
      <c r="BP5084" s="27">
        <v>0.826883770528394</v>
      </c>
      <c r="BQ5084" s="27">
        <v>14805.0867533145</v>
      </c>
      <c r="BR5084" s="27">
        <v>1.42758112587725</v>
      </c>
      <c r="BS5084" s="27">
        <v>51517.3399521708</v>
      </c>
      <c r="BU5084">
        <f t="shared" si="316"/>
        <v>109227.478825945</v>
      </c>
      <c r="BV5084">
        <f t="shared" si="317"/>
        <v>162619.828929417</v>
      </c>
      <c r="BW5084" s="9">
        <v>5079</v>
      </c>
      <c r="BX5084">
        <f t="shared" si="318"/>
        <v>0</v>
      </c>
      <c r="BY5084">
        <f t="shared" si="319"/>
        <v>1</v>
      </c>
    </row>
    <row r="5085" spans="1:77">
      <c r="A5085" s="33">
        <v>5080</v>
      </c>
      <c r="BP5085" s="27">
        <v>0.810854885612952</v>
      </c>
      <c r="BQ5085" s="27">
        <v>16032.992296017</v>
      </c>
      <c r="BR5085" s="27">
        <v>1.39419653912265</v>
      </c>
      <c r="BS5085" s="27">
        <v>52788.3187639714</v>
      </c>
      <c r="BU5085">
        <f t="shared" si="316"/>
        <v>105595.240545926</v>
      </c>
      <c r="BV5085">
        <f t="shared" si="317"/>
        <v>156341.162104426</v>
      </c>
      <c r="BW5085" s="9">
        <v>5080</v>
      </c>
      <c r="BX5085">
        <f t="shared" si="318"/>
        <v>0</v>
      </c>
      <c r="BY5085">
        <f t="shared" si="319"/>
        <v>1</v>
      </c>
    </row>
    <row r="5086" spans="1:77">
      <c r="A5086" s="33">
        <v>5081</v>
      </c>
      <c r="BP5086" s="27">
        <v>0.824181275326452</v>
      </c>
      <c r="BQ5086" s="27">
        <v>12412.6416975309</v>
      </c>
      <c r="BR5086" s="27">
        <v>1.40602855641991</v>
      </c>
      <c r="BS5086" s="27">
        <v>46244.3023270516</v>
      </c>
      <c r="BU5086">
        <f t="shared" si="316"/>
        <v>111214.549601437</v>
      </c>
      <c r="BV5086">
        <f t="shared" si="317"/>
        <v>164659.981135935</v>
      </c>
      <c r="BW5086" s="9">
        <v>5081</v>
      </c>
      <c r="BX5086">
        <f t="shared" si="318"/>
        <v>0</v>
      </c>
      <c r="BY5086">
        <f t="shared" si="319"/>
        <v>1</v>
      </c>
    </row>
    <row r="5087" spans="1:77">
      <c r="A5087" s="33">
        <v>5082</v>
      </c>
      <c r="BP5087" s="27">
        <v>0.82512358322974</v>
      </c>
      <c r="BQ5087" s="27">
        <v>14173.0527358441</v>
      </c>
      <c r="BR5087" s="27">
        <v>1.45408438283516</v>
      </c>
      <c r="BS5087" s="27">
        <v>44087.4834404679</v>
      </c>
      <c r="BU5087">
        <f t="shared" si="316"/>
        <v>109595.484748617</v>
      </c>
      <c r="BV5087">
        <f t="shared" si="317"/>
        <v>174025.173984807</v>
      </c>
      <c r="BW5087" s="9">
        <v>5082</v>
      </c>
      <c r="BX5087">
        <f t="shared" si="318"/>
        <v>0</v>
      </c>
      <c r="BY5087">
        <f t="shared" si="319"/>
        <v>1</v>
      </c>
    </row>
    <row r="5088" spans="1:77">
      <c r="A5088" s="33">
        <v>5083</v>
      </c>
      <c r="BP5088" s="27">
        <v>0.829048803865594</v>
      </c>
      <c r="BQ5088" s="27">
        <v>16170.3383821524</v>
      </c>
      <c r="BR5088" s="27">
        <v>1.41691322466345</v>
      </c>
      <c r="BS5088" s="27">
        <v>41199.0897754501</v>
      </c>
      <c r="BU5088">
        <f t="shared" si="316"/>
        <v>108186.982197687</v>
      </c>
      <c r="BV5088">
        <f t="shared" si="317"/>
        <v>171337.893924068</v>
      </c>
      <c r="BW5088" s="9">
        <v>5083</v>
      </c>
      <c r="BX5088">
        <f t="shared" si="318"/>
        <v>0</v>
      </c>
      <c r="BY5088">
        <f t="shared" si="319"/>
        <v>1</v>
      </c>
    </row>
    <row r="5089" spans="1:77">
      <c r="A5089" s="33">
        <v>5084</v>
      </c>
      <c r="BP5089" s="27">
        <v>0.793486494601457</v>
      </c>
      <c r="BQ5089" s="27">
        <v>14502.6166661344</v>
      </c>
      <c r="BR5089" s="27">
        <v>1.33934288450864</v>
      </c>
      <c r="BS5089" s="27">
        <v>41126.4925330837</v>
      </c>
      <c r="BU5089">
        <f t="shared" si="316"/>
        <v>104520.357524084</v>
      </c>
      <c r="BV5089">
        <f t="shared" si="317"/>
        <v>159774.940143212</v>
      </c>
      <c r="BW5089" s="9">
        <v>5084</v>
      </c>
      <c r="BX5089">
        <f t="shared" si="318"/>
        <v>0</v>
      </c>
      <c r="BY5089">
        <f t="shared" si="319"/>
        <v>1</v>
      </c>
    </row>
    <row r="5090" spans="1:77">
      <c r="A5090" s="33">
        <v>5085</v>
      </c>
      <c r="BP5090" s="27">
        <v>0.759847061712331</v>
      </c>
      <c r="BQ5090" s="27">
        <v>10158.3608597806</v>
      </c>
      <c r="BR5090" s="27">
        <v>1.28521455450473</v>
      </c>
      <c r="BS5090" s="27">
        <v>43550.1651579934</v>
      </c>
      <c r="BU5090">
        <f t="shared" si="316"/>
        <v>103818.698397069</v>
      </c>
      <c r="BV5090">
        <f t="shared" si="317"/>
        <v>149232.018017716</v>
      </c>
      <c r="BW5090" s="9">
        <v>5085</v>
      </c>
      <c r="BX5090">
        <f t="shared" si="318"/>
        <v>0</v>
      </c>
      <c r="BY5090">
        <f t="shared" si="319"/>
        <v>1</v>
      </c>
    </row>
    <row r="5091" spans="1:77">
      <c r="A5091" s="33">
        <v>5086</v>
      </c>
      <c r="BP5091" s="27">
        <v>0.786154986244238</v>
      </c>
      <c r="BQ5091" s="27">
        <v>19066.2190891328</v>
      </c>
      <c r="BR5091" s="27">
        <v>1.32997574513085</v>
      </c>
      <c r="BS5091" s="27">
        <v>47977.4742679754</v>
      </c>
      <c r="BU5091">
        <f t="shared" si="316"/>
        <v>98857.028847503</v>
      </c>
      <c r="BV5091">
        <f t="shared" si="317"/>
        <v>151518.887501652</v>
      </c>
      <c r="BW5091" s="9">
        <v>5086</v>
      </c>
      <c r="BX5091">
        <f t="shared" si="318"/>
        <v>0</v>
      </c>
      <c r="BY5091">
        <f t="shared" si="319"/>
        <v>1</v>
      </c>
    </row>
    <row r="5092" spans="1:77">
      <c r="A5092" s="33">
        <v>5087</v>
      </c>
      <c r="BP5092" s="27">
        <v>0.810047297066402</v>
      </c>
      <c r="BQ5092" s="27">
        <v>12644.8181720444</v>
      </c>
      <c r="BR5092" s="27">
        <v>1.40731720635886</v>
      </c>
      <c r="BS5092" s="27">
        <v>39706.5478851904</v>
      </c>
      <c r="BU5092">
        <f t="shared" si="316"/>
        <v>108862.276387916</v>
      </c>
      <c r="BV5092">
        <f t="shared" si="317"/>
        <v>171391.033068639</v>
      </c>
      <c r="BW5092" s="9">
        <v>5087</v>
      </c>
      <c r="BX5092">
        <f t="shared" si="318"/>
        <v>0</v>
      </c>
      <c r="BY5092">
        <f t="shared" si="319"/>
        <v>1</v>
      </c>
    </row>
    <row r="5093" spans="1:77">
      <c r="A5093" s="33">
        <v>5088</v>
      </c>
      <c r="BP5093" s="27">
        <v>0.838899470413052</v>
      </c>
      <c r="BQ5093" s="27">
        <v>13286.1841782404</v>
      </c>
      <c r="BR5093" s="27">
        <v>1.42867721863881</v>
      </c>
      <c r="BS5093" s="27">
        <v>39646.0746982938</v>
      </c>
      <c r="BU5093">
        <f t="shared" si="316"/>
        <v>112548.736383717</v>
      </c>
      <c r="BV5093">
        <f t="shared" si="317"/>
        <v>174655.508097528</v>
      </c>
      <c r="BW5093" s="9">
        <v>5088</v>
      </c>
      <c r="BX5093">
        <f t="shared" si="318"/>
        <v>0</v>
      </c>
      <c r="BY5093">
        <f t="shared" si="319"/>
        <v>1</v>
      </c>
    </row>
    <row r="5094" spans="1:77">
      <c r="A5094" s="33">
        <v>5089</v>
      </c>
      <c r="BP5094" s="27">
        <v>0.839895085683894</v>
      </c>
      <c r="BQ5094" s="27">
        <v>13482.5523437157</v>
      </c>
      <c r="BR5094" s="27">
        <v>1.44401588838659</v>
      </c>
      <c r="BS5094" s="27">
        <v>48728.0463712368</v>
      </c>
      <c r="BU5094">
        <f t="shared" si="316"/>
        <v>112501.710508868</v>
      </c>
      <c r="BV5094">
        <f t="shared" si="317"/>
        <v>167874.336886752</v>
      </c>
      <c r="BW5094" s="9">
        <v>5089</v>
      </c>
      <c r="BX5094">
        <f t="shared" si="318"/>
        <v>0</v>
      </c>
      <c r="BY5094">
        <f t="shared" si="319"/>
        <v>1</v>
      </c>
    </row>
    <row r="5095" spans="1:77">
      <c r="A5095" s="33">
        <v>5090</v>
      </c>
      <c r="BP5095" s="27">
        <v>0.816640295157889</v>
      </c>
      <c r="BQ5095" s="27">
        <v>11945.7040926607</v>
      </c>
      <c r="BR5095" s="27">
        <v>1.4045277274649</v>
      </c>
      <c r="BS5095" s="27">
        <v>38127.7108673049</v>
      </c>
      <c r="BU5095">
        <f t="shared" si="316"/>
        <v>110550.340181023</v>
      </c>
      <c r="BV5095">
        <f t="shared" si="317"/>
        <v>172551.44825243</v>
      </c>
      <c r="BW5095" s="9">
        <v>5090</v>
      </c>
      <c r="BX5095">
        <f t="shared" si="318"/>
        <v>0</v>
      </c>
      <c r="BY5095">
        <f t="shared" si="319"/>
        <v>1</v>
      </c>
    </row>
    <row r="5096" spans="1:77">
      <c r="A5096" s="33">
        <v>5091</v>
      </c>
      <c r="BP5096" s="27">
        <v>0.823247906846834</v>
      </c>
      <c r="BQ5096" s="27">
        <v>13571.0506181744</v>
      </c>
      <c r="BR5096" s="27">
        <v>1.42595278402113</v>
      </c>
      <c r="BS5096" s="27">
        <v>48432.3910603214</v>
      </c>
      <c r="BU5096">
        <f t="shared" si="316"/>
        <v>109916.135408851</v>
      </c>
      <c r="BV5096">
        <f t="shared" si="317"/>
        <v>165460.526542847</v>
      </c>
      <c r="BW5096" s="9">
        <v>5091</v>
      </c>
      <c r="BX5096">
        <f t="shared" si="318"/>
        <v>0</v>
      </c>
      <c r="BY5096">
        <f t="shared" si="319"/>
        <v>1</v>
      </c>
    </row>
    <row r="5097" spans="1:77">
      <c r="A5097" s="33">
        <v>5092</v>
      </c>
      <c r="BP5097" s="27">
        <v>0.796947974961704</v>
      </c>
      <c r="BQ5097" s="27">
        <v>14182.6032297111</v>
      </c>
      <c r="BR5097" s="27">
        <v>1.33400891095396</v>
      </c>
      <c r="BS5097" s="27">
        <v>49413.3837311296</v>
      </c>
      <c r="BU5097">
        <f t="shared" si="316"/>
        <v>105359.593014545</v>
      </c>
      <c r="BV5097">
        <f t="shared" si="317"/>
        <v>150687.952911965</v>
      </c>
      <c r="BW5097" s="9">
        <v>5092</v>
      </c>
      <c r="BX5097">
        <f t="shared" si="318"/>
        <v>0</v>
      </c>
      <c r="BY5097">
        <f t="shared" si="319"/>
        <v>1</v>
      </c>
    </row>
    <row r="5098" spans="1:77">
      <c r="A5098" s="33">
        <v>5093</v>
      </c>
      <c r="BP5098" s="27">
        <v>0.778070601654232</v>
      </c>
      <c r="BQ5098" s="27">
        <v>17142.5946128304</v>
      </c>
      <c r="BR5098" s="27">
        <v>1.35349183116612</v>
      </c>
      <c r="BS5098" s="27">
        <v>50314.6928228962</v>
      </c>
      <c r="BU5098">
        <f t="shared" si="316"/>
        <v>99567.9956353045</v>
      </c>
      <c r="BV5098">
        <f t="shared" si="317"/>
        <v>152709.081852022</v>
      </c>
      <c r="BW5098" s="9">
        <v>5093</v>
      </c>
      <c r="BX5098">
        <f t="shared" si="318"/>
        <v>0</v>
      </c>
      <c r="BY5098">
        <f t="shared" si="319"/>
        <v>1</v>
      </c>
    </row>
    <row r="5099" spans="1:77">
      <c r="A5099" s="33">
        <v>5094</v>
      </c>
      <c r="BP5099" s="27">
        <v>0.796932148545069</v>
      </c>
      <c r="BQ5099" s="27">
        <v>17019.8505536803</v>
      </c>
      <c r="BR5099" s="27">
        <v>1.36270396134881</v>
      </c>
      <c r="BS5099" s="27">
        <v>53392.8737539376</v>
      </c>
      <c r="BU5099">
        <f t="shared" si="316"/>
        <v>102519.97172808</v>
      </c>
      <c r="BV5099">
        <f t="shared" si="317"/>
        <v>151012.720448385</v>
      </c>
      <c r="BW5099" s="9">
        <v>5094</v>
      </c>
      <c r="BX5099">
        <f t="shared" si="318"/>
        <v>0</v>
      </c>
      <c r="BY5099">
        <f t="shared" si="319"/>
        <v>1</v>
      </c>
    </row>
    <row r="5100" spans="1:77">
      <c r="A5100" s="33">
        <v>5095</v>
      </c>
      <c r="BP5100" s="27">
        <v>0.78199443711476</v>
      </c>
      <c r="BQ5100" s="27">
        <v>13556.8962889504</v>
      </c>
      <c r="BR5100" s="27">
        <v>1.34491234636151</v>
      </c>
      <c r="BS5100" s="27">
        <v>49226.8330215218</v>
      </c>
      <c r="BU5100">
        <f t="shared" si="316"/>
        <v>103742.269278264</v>
      </c>
      <c r="BV5100">
        <f t="shared" si="317"/>
        <v>152510.018932705</v>
      </c>
      <c r="BW5100" s="9">
        <v>5095</v>
      </c>
      <c r="BX5100">
        <f t="shared" si="318"/>
        <v>0</v>
      </c>
      <c r="BY5100">
        <f t="shared" si="319"/>
        <v>1</v>
      </c>
    </row>
    <row r="5101" spans="1:77">
      <c r="A5101" s="33">
        <v>5096</v>
      </c>
      <c r="BP5101" s="27">
        <v>0.844182739628733</v>
      </c>
      <c r="BQ5101" s="27">
        <v>12411.9653853659</v>
      </c>
      <c r="BR5101" s="27">
        <v>1.45007845265944</v>
      </c>
      <c r="BS5101" s="27">
        <v>45938.1925209898</v>
      </c>
      <c r="BU5101">
        <f t="shared" si="316"/>
        <v>114215.445558944</v>
      </c>
      <c r="BV5101">
        <f t="shared" si="317"/>
        <v>171573.575377927</v>
      </c>
      <c r="BW5101" s="9">
        <v>5096</v>
      </c>
      <c r="BX5101">
        <f t="shared" si="318"/>
        <v>0</v>
      </c>
      <c r="BY5101">
        <f t="shared" si="319"/>
        <v>1</v>
      </c>
    </row>
    <row r="5102" spans="1:77">
      <c r="A5102" s="33">
        <v>5097</v>
      </c>
      <c r="BP5102" s="27">
        <v>0.820501046450906</v>
      </c>
      <c r="BQ5102" s="27">
        <v>13646.9280068269</v>
      </c>
      <c r="BR5102" s="27">
        <v>1.41263576186071</v>
      </c>
      <c r="BS5102" s="27">
        <v>47262.9555555898</v>
      </c>
      <c r="BU5102">
        <f t="shared" si="316"/>
        <v>109428.228960809</v>
      </c>
      <c r="BV5102">
        <f t="shared" si="317"/>
        <v>164632.408723517</v>
      </c>
      <c r="BW5102" s="9">
        <v>5097</v>
      </c>
      <c r="BX5102">
        <f t="shared" si="318"/>
        <v>0</v>
      </c>
      <c r="BY5102">
        <f t="shared" si="319"/>
        <v>1</v>
      </c>
    </row>
    <row r="5103" spans="1:77">
      <c r="A5103" s="33">
        <v>5098</v>
      </c>
      <c r="BP5103" s="27">
        <v>0.782958072902883</v>
      </c>
      <c r="BQ5103" s="27">
        <v>12261.695814123</v>
      </c>
      <c r="BR5103" s="27">
        <v>1.32360551240383</v>
      </c>
      <c r="BS5103" s="27">
        <v>39018.3654349347</v>
      </c>
      <c r="BU5103">
        <f t="shared" si="316"/>
        <v>105182.015121309</v>
      </c>
      <c r="BV5103">
        <f t="shared" si="317"/>
        <v>159522.461425639</v>
      </c>
      <c r="BW5103" s="9">
        <v>5098</v>
      </c>
      <c r="BX5103">
        <f t="shared" si="318"/>
        <v>0</v>
      </c>
      <c r="BY5103">
        <f t="shared" si="319"/>
        <v>1</v>
      </c>
    </row>
    <row r="5104" spans="1:77">
      <c r="A5104" s="33">
        <v>5099</v>
      </c>
      <c r="BP5104" s="27">
        <v>0.871212727041481</v>
      </c>
      <c r="BQ5104" s="27">
        <v>17281.1158696255</v>
      </c>
      <c r="BR5104" s="27">
        <v>1.53130620334178</v>
      </c>
      <c r="BS5104" s="27">
        <v>51085.6537292013</v>
      </c>
      <c r="BU5104">
        <f t="shared" si="316"/>
        <v>113400.793186597</v>
      </c>
      <c r="BV5104">
        <f t="shared" si="317"/>
        <v>178610.276772066</v>
      </c>
      <c r="BW5104" s="9">
        <v>5099</v>
      </c>
      <c r="BX5104">
        <f t="shared" si="318"/>
        <v>0</v>
      </c>
      <c r="BY5104">
        <f t="shared" si="319"/>
        <v>1</v>
      </c>
    </row>
    <row r="5105" spans="1:77">
      <c r="A5105" s="33">
        <v>5100</v>
      </c>
      <c r="BP5105" s="27">
        <v>0.804478202047528</v>
      </c>
      <c r="BQ5105" s="27">
        <v>15257.6658826585</v>
      </c>
      <c r="BR5105" s="27">
        <v>1.38500123047589</v>
      </c>
      <c r="BS5105" s="27">
        <v>41475.5693871022</v>
      </c>
      <c r="BU5105">
        <f t="shared" si="316"/>
        <v>105414.064424471</v>
      </c>
      <c r="BV5105">
        <f t="shared" si="317"/>
        <v>166274.615184282</v>
      </c>
      <c r="BW5105" s="9">
        <v>5100</v>
      </c>
      <c r="BX5105">
        <f t="shared" si="318"/>
        <v>0</v>
      </c>
      <c r="BY5105">
        <f t="shared" si="319"/>
        <v>1</v>
      </c>
    </row>
    <row r="5106" spans="1:77">
      <c r="A5106" s="33">
        <v>5101</v>
      </c>
      <c r="BP5106" s="27">
        <v>0.795829504065976</v>
      </c>
      <c r="BQ5106" s="27">
        <v>15816.2602373564</v>
      </c>
      <c r="BR5106" s="27">
        <v>1.36988831624808</v>
      </c>
      <c r="BS5106" s="27">
        <v>43279.6186196453</v>
      </c>
      <c r="BU5106">
        <f t="shared" si="316"/>
        <v>103558.16537254</v>
      </c>
      <c r="BV5106">
        <f t="shared" si="317"/>
        <v>162203.628817567</v>
      </c>
      <c r="BW5106" s="9">
        <v>5101</v>
      </c>
      <c r="BX5106">
        <f t="shared" si="318"/>
        <v>0</v>
      </c>
      <c r="BY5106">
        <f t="shared" si="319"/>
        <v>1</v>
      </c>
    </row>
    <row r="5107" spans="1:77">
      <c r="A5107" s="33">
        <v>5102</v>
      </c>
      <c r="BP5107" s="27">
        <v>0.806696735011766</v>
      </c>
      <c r="BQ5107" s="27">
        <v>14625.6528605942</v>
      </c>
      <c r="BR5107" s="27">
        <v>1.39576046506875</v>
      </c>
      <c r="BS5107" s="27">
        <v>41242.8305033784</v>
      </c>
      <c r="BU5107">
        <f t="shared" si="316"/>
        <v>106378.857391171</v>
      </c>
      <c r="BV5107">
        <f t="shared" si="317"/>
        <v>168121.239256934</v>
      </c>
      <c r="BW5107" s="9">
        <v>5102</v>
      </c>
      <c r="BX5107">
        <f t="shared" si="318"/>
        <v>0</v>
      </c>
      <c r="BY5107">
        <f t="shared" si="319"/>
        <v>1</v>
      </c>
    </row>
    <row r="5108" spans="1:77">
      <c r="A5108" s="33">
        <v>5103</v>
      </c>
      <c r="BP5108" s="27">
        <v>0.839385901213057</v>
      </c>
      <c r="BQ5108" s="27">
        <v>13167.3598036881</v>
      </c>
      <c r="BR5108" s="27">
        <v>1.46040191752045</v>
      </c>
      <c r="BS5108" s="27">
        <v>42881.6851643175</v>
      </c>
      <c r="BU5108">
        <f t="shared" si="316"/>
        <v>112740.525378271</v>
      </c>
      <c r="BV5108">
        <f t="shared" si="317"/>
        <v>176178.60246375</v>
      </c>
      <c r="BW5108" s="9">
        <v>5103</v>
      </c>
      <c r="BX5108">
        <f t="shared" si="318"/>
        <v>0</v>
      </c>
      <c r="BY5108">
        <f t="shared" si="319"/>
        <v>1</v>
      </c>
    </row>
    <row r="5109" spans="1:77">
      <c r="A5109" s="33">
        <v>5104</v>
      </c>
      <c r="BP5109" s="27">
        <v>0.85513187724859</v>
      </c>
      <c r="BQ5109" s="27">
        <v>10502.3107831042</v>
      </c>
      <c r="BR5109" s="27">
        <v>1.47188091616518</v>
      </c>
      <c r="BS5109" s="27">
        <v>36899.9473231632</v>
      </c>
      <c r="BU5109">
        <f t="shared" si="316"/>
        <v>117767.470804184</v>
      </c>
      <c r="BV5109">
        <f t="shared" si="317"/>
        <v>183882.190101613</v>
      </c>
      <c r="BW5109" s="9">
        <v>5104</v>
      </c>
      <c r="BX5109">
        <f t="shared" si="318"/>
        <v>0</v>
      </c>
      <c r="BY5109">
        <f t="shared" si="319"/>
        <v>1</v>
      </c>
    </row>
    <row r="5110" spans="1:77">
      <c r="A5110" s="33">
        <v>5105</v>
      </c>
      <c r="BP5110" s="27">
        <v>0.811085345852667</v>
      </c>
      <c r="BQ5110" s="27">
        <v>13289.989429509</v>
      </c>
      <c r="BR5110" s="27">
        <v>1.39203377660496</v>
      </c>
      <c r="BS5110" s="27">
        <v>38574.397355762</v>
      </c>
      <c r="BU5110">
        <f t="shared" si="316"/>
        <v>108372.812448391</v>
      </c>
      <c r="BV5110">
        <f t="shared" si="317"/>
        <v>170230.669134982</v>
      </c>
      <c r="BW5110" s="9">
        <v>5105</v>
      </c>
      <c r="BX5110">
        <f t="shared" si="318"/>
        <v>0</v>
      </c>
      <c r="BY5110">
        <f t="shared" si="319"/>
        <v>1</v>
      </c>
    </row>
    <row r="5111" spans="1:77">
      <c r="A5111" s="33">
        <v>5106</v>
      </c>
      <c r="BP5111" s="27">
        <v>0.817304683423848</v>
      </c>
      <c r="BQ5111" s="27">
        <v>12640.4350574891</v>
      </c>
      <c r="BR5111" s="27">
        <v>1.4150745124252</v>
      </c>
      <c r="BS5111" s="27">
        <v>47997.5264483214</v>
      </c>
      <c r="BU5111">
        <f t="shared" si="316"/>
        <v>109955.267456088</v>
      </c>
      <c r="BV5111">
        <f t="shared" si="317"/>
        <v>164263.650415458</v>
      </c>
      <c r="BW5111" s="9">
        <v>5106</v>
      </c>
      <c r="BX5111">
        <f t="shared" si="318"/>
        <v>0</v>
      </c>
      <c r="BY5111">
        <f t="shared" si="319"/>
        <v>1</v>
      </c>
    </row>
    <row r="5112" spans="1:77">
      <c r="A5112" s="33">
        <v>5107</v>
      </c>
      <c r="BP5112" s="27">
        <v>0.798091901212075</v>
      </c>
      <c r="BQ5112" s="27">
        <v>15103.9925242804</v>
      </c>
      <c r="BR5112" s="27">
        <v>1.36462603468737</v>
      </c>
      <c r="BS5112" s="27">
        <v>41428.6774111427</v>
      </c>
      <c r="BU5112">
        <f t="shared" si="316"/>
        <v>104609.792657531</v>
      </c>
      <c r="BV5112">
        <f t="shared" si="317"/>
        <v>163265.227791963</v>
      </c>
      <c r="BW5112" s="9">
        <v>5107</v>
      </c>
      <c r="BX5112">
        <f t="shared" si="318"/>
        <v>0</v>
      </c>
      <c r="BY5112">
        <f t="shared" si="319"/>
        <v>1</v>
      </c>
    </row>
    <row r="5113" spans="1:77">
      <c r="A5113" s="33">
        <v>5108</v>
      </c>
      <c r="BP5113" s="27">
        <v>0.831933564699609</v>
      </c>
      <c r="BQ5113" s="27">
        <v>14934.0094004783</v>
      </c>
      <c r="BR5113" s="27">
        <v>1.4530514767638</v>
      </c>
      <c r="BS5113" s="27">
        <v>42649.6012872019</v>
      </c>
      <c r="BU5113">
        <f t="shared" si="316"/>
        <v>109856.025304463</v>
      </c>
      <c r="BV5113">
        <f t="shared" si="317"/>
        <v>175308.120227368</v>
      </c>
      <c r="BW5113" s="9">
        <v>5108</v>
      </c>
      <c r="BX5113">
        <f t="shared" si="318"/>
        <v>0</v>
      </c>
      <c r="BY5113">
        <f t="shared" si="319"/>
        <v>1</v>
      </c>
    </row>
    <row r="5114" spans="1:77">
      <c r="A5114" s="33">
        <v>5109</v>
      </c>
      <c r="BP5114" s="27">
        <v>0.778332422650721</v>
      </c>
      <c r="BQ5114" s="27">
        <v>15772.8566810449</v>
      </c>
      <c r="BR5114" s="27">
        <v>1.34879465331788</v>
      </c>
      <c r="BS5114" s="27">
        <v>52781.0401146257</v>
      </c>
      <c r="BU5114">
        <f t="shared" si="316"/>
        <v>100977.006716563</v>
      </c>
      <c r="BV5114">
        <f t="shared" si="317"/>
        <v>149538.157883057</v>
      </c>
      <c r="BW5114" s="9">
        <v>5109</v>
      </c>
      <c r="BX5114">
        <f t="shared" si="318"/>
        <v>0</v>
      </c>
      <c r="BY5114">
        <f t="shared" si="319"/>
        <v>1</v>
      </c>
    </row>
    <row r="5115" spans="1:77">
      <c r="A5115" s="33">
        <v>5110</v>
      </c>
      <c r="BP5115" s="27">
        <v>0.832583505652276</v>
      </c>
      <c r="BQ5115" s="27">
        <v>13349.3103344644</v>
      </c>
      <c r="BR5115" s="27">
        <v>1.43099015307391</v>
      </c>
      <c r="BS5115" s="27">
        <v>48415.2530546487</v>
      </c>
      <c r="BU5115">
        <f t="shared" si="316"/>
        <v>111538.215513377</v>
      </c>
      <c r="BV5115">
        <f t="shared" si="317"/>
        <v>166233.269906438</v>
      </c>
      <c r="BW5115" s="9">
        <v>5110</v>
      </c>
      <c r="BX5115">
        <f t="shared" si="318"/>
        <v>0</v>
      </c>
      <c r="BY5115">
        <f t="shared" si="319"/>
        <v>1</v>
      </c>
    </row>
    <row r="5116" spans="1:77">
      <c r="A5116" s="33">
        <v>5111</v>
      </c>
      <c r="BP5116" s="27">
        <v>0.83407515316396</v>
      </c>
      <c r="BQ5116" s="27">
        <v>18527.9207760971</v>
      </c>
      <c r="BR5116" s="27">
        <v>1.45998836542507</v>
      </c>
      <c r="BS5116" s="27">
        <v>45435.5604756487</v>
      </c>
      <c r="BU5116">
        <f t="shared" si="316"/>
        <v>106583.352198497</v>
      </c>
      <c r="BV5116">
        <f t="shared" si="317"/>
        <v>173562.694338111</v>
      </c>
      <c r="BW5116" s="9">
        <v>5111</v>
      </c>
      <c r="BX5116">
        <f t="shared" si="318"/>
        <v>0</v>
      </c>
      <c r="BY5116">
        <f t="shared" si="319"/>
        <v>1</v>
      </c>
    </row>
    <row r="5117" spans="1:77">
      <c r="A5117" s="33">
        <v>5112</v>
      </c>
      <c r="BP5117" s="27">
        <v>0.753891788256154</v>
      </c>
      <c r="BQ5117" s="27">
        <v>17146.3961217564</v>
      </c>
      <c r="BR5117" s="27">
        <v>1.28305390431712</v>
      </c>
      <c r="BS5117" s="27">
        <v>54801.597478334</v>
      </c>
      <c r="BU5117">
        <f t="shared" si="316"/>
        <v>95937.3721166667</v>
      </c>
      <c r="BV5117">
        <f t="shared" si="317"/>
        <v>137656.488169234</v>
      </c>
      <c r="BW5117" s="9">
        <v>5112</v>
      </c>
      <c r="BX5117">
        <f t="shared" si="318"/>
        <v>0</v>
      </c>
      <c r="BY5117">
        <f t="shared" si="319"/>
        <v>1</v>
      </c>
    </row>
    <row r="5118" spans="1:77">
      <c r="A5118" s="33">
        <v>5113</v>
      </c>
      <c r="BP5118" s="27">
        <v>0.771642976950557</v>
      </c>
      <c r="BQ5118" s="27">
        <v>18798.7989357626</v>
      </c>
      <c r="BR5118" s="27">
        <v>1.3024433911099</v>
      </c>
      <c r="BS5118" s="27">
        <v>54982.0996403746</v>
      </c>
      <c r="BU5118">
        <f t="shared" si="316"/>
        <v>96947.6476068209</v>
      </c>
      <c r="BV5118">
        <f t="shared" si="317"/>
        <v>140384.409026111</v>
      </c>
      <c r="BW5118" s="9">
        <v>5113</v>
      </c>
      <c r="BX5118">
        <f t="shared" si="318"/>
        <v>0</v>
      </c>
      <c r="BY5118">
        <f t="shared" si="319"/>
        <v>1</v>
      </c>
    </row>
    <row r="5119" spans="1:77">
      <c r="A5119" s="33">
        <v>5114</v>
      </c>
      <c r="BP5119" s="27">
        <v>0.847830790893008</v>
      </c>
      <c r="BQ5119" s="27">
        <v>13088.0259383571</v>
      </c>
      <c r="BR5119" s="27">
        <v>1.46146876649483</v>
      </c>
      <c r="BS5119" s="27">
        <v>48212.3077867921</v>
      </c>
      <c r="BU5119">
        <f t="shared" si="316"/>
        <v>114086.592695594</v>
      </c>
      <c r="BV5119">
        <f t="shared" si="317"/>
        <v>171008.007187433</v>
      </c>
      <c r="BW5119" s="9">
        <v>5114</v>
      </c>
      <c r="BX5119">
        <f t="shared" si="318"/>
        <v>0</v>
      </c>
      <c r="BY5119">
        <f t="shared" si="319"/>
        <v>1</v>
      </c>
    </row>
    <row r="5120" spans="1:77">
      <c r="A5120" s="33">
        <v>5115</v>
      </c>
      <c r="BP5120" s="27">
        <v>0.788936513908998</v>
      </c>
      <c r="BQ5120" s="27">
        <v>11437.5979045782</v>
      </c>
      <c r="BR5120" s="27">
        <v>1.34656523268061</v>
      </c>
      <c r="BS5120" s="27">
        <v>45158.6196787829</v>
      </c>
      <c r="BU5120">
        <f t="shared" si="316"/>
        <v>106902.879181771</v>
      </c>
      <c r="BV5120">
        <f t="shared" si="317"/>
        <v>156826.165223308</v>
      </c>
      <c r="BW5120" s="9">
        <v>5115</v>
      </c>
      <c r="BX5120">
        <f t="shared" si="318"/>
        <v>0</v>
      </c>
      <c r="BY5120">
        <f t="shared" si="319"/>
        <v>1</v>
      </c>
    </row>
    <row r="5121" spans="1:77">
      <c r="A5121" s="33">
        <v>5116</v>
      </c>
      <c r="BP5121" s="27">
        <v>0.793942368425555</v>
      </c>
      <c r="BQ5121" s="27">
        <v>13312.9901309819</v>
      </c>
      <c r="BR5121" s="27">
        <v>1.36494603312494</v>
      </c>
      <c r="BS5121" s="27">
        <v>39804.65444</v>
      </c>
      <c r="BU5121">
        <f t="shared" si="316"/>
        <v>105778.365132851</v>
      </c>
      <c r="BV5121">
        <f t="shared" si="317"/>
        <v>164937.250528741</v>
      </c>
      <c r="BW5121" s="9">
        <v>5116</v>
      </c>
      <c r="BX5121">
        <f t="shared" si="318"/>
        <v>0</v>
      </c>
      <c r="BY5121">
        <f t="shared" si="319"/>
        <v>1</v>
      </c>
    </row>
    <row r="5122" spans="1:77">
      <c r="A5122" s="33">
        <v>5117</v>
      </c>
      <c r="BP5122" s="27">
        <v>0.768233130036589</v>
      </c>
      <c r="BQ5122" s="27">
        <v>13684.1860932024</v>
      </c>
      <c r="BR5122" s="27">
        <v>1.30646199364143</v>
      </c>
      <c r="BS5122" s="27">
        <v>42237.2022674313</v>
      </c>
      <c r="BU5122">
        <f t="shared" si="316"/>
        <v>101550.783412286</v>
      </c>
      <c r="BV5122">
        <f t="shared" si="317"/>
        <v>153732.096778784</v>
      </c>
      <c r="BW5122" s="9">
        <v>5117</v>
      </c>
      <c r="BX5122">
        <f t="shared" si="318"/>
        <v>0</v>
      </c>
      <c r="BY5122">
        <f t="shared" si="319"/>
        <v>1</v>
      </c>
    </row>
    <row r="5123" spans="1:77">
      <c r="A5123" s="33">
        <v>5118</v>
      </c>
      <c r="BP5123" s="27">
        <v>0.728138782568437</v>
      </c>
      <c r="BQ5123" s="27">
        <v>13963.2495298407</v>
      </c>
      <c r="BR5123" s="27">
        <v>1.23453132321925</v>
      </c>
      <c r="BS5123" s="27">
        <v>55260.2247478451</v>
      </c>
      <c r="BU5123">
        <f t="shared" si="316"/>
        <v>95257.5678554249</v>
      </c>
      <c r="BV5123">
        <f t="shared" si="317"/>
        <v>129919.473735042</v>
      </c>
      <c r="BW5123" s="9">
        <v>5118</v>
      </c>
      <c r="BX5123">
        <f t="shared" si="318"/>
        <v>0</v>
      </c>
      <c r="BY5123">
        <f t="shared" si="319"/>
        <v>1</v>
      </c>
    </row>
    <row r="5124" spans="1:77">
      <c r="A5124" s="33">
        <v>5119</v>
      </c>
      <c r="BP5124" s="27">
        <v>0.802059110275118</v>
      </c>
      <c r="BQ5124" s="27">
        <v>9449.17597452099</v>
      </c>
      <c r="BR5124" s="27">
        <v>1.37072248260675</v>
      </c>
      <c r="BS5124" s="27">
        <v>35108.7916495317</v>
      </c>
      <c r="BU5124">
        <f t="shared" si="316"/>
        <v>110859.690566747</v>
      </c>
      <c r="BV5124">
        <f t="shared" si="317"/>
        <v>170499.580741481</v>
      </c>
      <c r="BW5124" s="9">
        <v>5119</v>
      </c>
      <c r="BX5124">
        <f t="shared" si="318"/>
        <v>0</v>
      </c>
      <c r="BY5124">
        <f t="shared" si="319"/>
        <v>1</v>
      </c>
    </row>
    <row r="5125" spans="1:77">
      <c r="A5125" s="33">
        <v>5120</v>
      </c>
      <c r="BP5125" s="27">
        <v>0.83517862552768</v>
      </c>
      <c r="BQ5125" s="27">
        <v>17105.8362213906</v>
      </c>
      <c r="BR5125" s="27">
        <v>1.4772038850282</v>
      </c>
      <c r="BS5125" s="27">
        <v>46683.7185310245</v>
      </c>
      <c r="BU5125">
        <f t="shared" si="316"/>
        <v>108170.957607761</v>
      </c>
      <c r="BV5125">
        <f t="shared" si="317"/>
        <v>174896.864223205</v>
      </c>
      <c r="BW5125" s="9">
        <v>5120</v>
      </c>
      <c r="BX5125">
        <f t="shared" si="318"/>
        <v>0</v>
      </c>
      <c r="BY5125">
        <f t="shared" si="319"/>
        <v>1</v>
      </c>
    </row>
    <row r="5126" spans="1:77">
      <c r="A5126" s="33">
        <v>5121</v>
      </c>
      <c r="BP5126" s="27">
        <v>0.802272538985568</v>
      </c>
      <c r="BQ5126" s="27">
        <v>15910.7172910067</v>
      </c>
      <c r="BR5126" s="27">
        <v>1.38283718576778</v>
      </c>
      <c r="BS5126" s="27">
        <v>44299.4243930838</v>
      </c>
      <c r="BU5126">
        <f t="shared" si="316"/>
        <v>104430.163556829</v>
      </c>
      <c r="BV5126">
        <f t="shared" si="317"/>
        <v>163126.153472083</v>
      </c>
      <c r="BW5126" s="9">
        <v>5121</v>
      </c>
      <c r="BX5126">
        <f t="shared" si="318"/>
        <v>0</v>
      </c>
      <c r="BY5126">
        <f t="shared" si="319"/>
        <v>1</v>
      </c>
    </row>
    <row r="5127" spans="1:77">
      <c r="A5127" s="33">
        <v>5122</v>
      </c>
      <c r="BP5127" s="27">
        <v>0.79560555842334</v>
      </c>
      <c r="BQ5127" s="27">
        <v>13161.5638016078</v>
      </c>
      <c r="BR5127" s="27">
        <v>1.37511548544874</v>
      </c>
      <c r="BS5127" s="27">
        <v>48528.318480632</v>
      </c>
      <c r="BU5127">
        <f t="shared" ref="BU5127:BU5190" si="320">BP5127*$BV$1-BQ5127</f>
        <v>106179.269961893</v>
      </c>
      <c r="BV5127">
        <f t="shared" ref="BV5127:BV5190" si="321">BR5127*$BV$1-BS5127</f>
        <v>157739.004336679</v>
      </c>
      <c r="BW5127" s="9">
        <v>5122</v>
      </c>
      <c r="BX5127">
        <f t="shared" ref="BX5127:BX5190" si="322">IF(BU5127=MAX($BU5127:$BV5127),1,0)</f>
        <v>0</v>
      </c>
      <c r="BY5127">
        <f t="shared" ref="BY5127:BY5190" si="323">IF(BV5127=MAX($BU5127:$BV5127),1,0)</f>
        <v>1</v>
      </c>
    </row>
    <row r="5128" spans="1:77">
      <c r="A5128" s="33">
        <v>5123</v>
      </c>
      <c r="BP5128" s="27">
        <v>0.808598986948759</v>
      </c>
      <c r="BQ5128" s="27">
        <v>17149.5834572119</v>
      </c>
      <c r="BR5128" s="27">
        <v>1.38604066986313</v>
      </c>
      <c r="BS5128" s="27">
        <v>43462.0886790598</v>
      </c>
      <c r="BU5128">
        <f t="shared" si="320"/>
        <v>104140.264585102</v>
      </c>
      <c r="BV5128">
        <f t="shared" si="321"/>
        <v>164444.01180041</v>
      </c>
      <c r="BW5128" s="9">
        <v>5123</v>
      </c>
      <c r="BX5128">
        <f t="shared" si="322"/>
        <v>0</v>
      </c>
      <c r="BY5128">
        <f t="shared" si="323"/>
        <v>1</v>
      </c>
    </row>
    <row r="5129" spans="1:77">
      <c r="A5129" s="33">
        <v>5124</v>
      </c>
      <c r="BP5129" s="27">
        <v>0.86802313753409</v>
      </c>
      <c r="BQ5129" s="27">
        <v>13155.4731278088</v>
      </c>
      <c r="BR5129" s="27">
        <v>1.49896799008963</v>
      </c>
      <c r="BS5129" s="27">
        <v>41600.292468996</v>
      </c>
      <c r="BU5129">
        <f t="shared" si="320"/>
        <v>117047.997502305</v>
      </c>
      <c r="BV5129">
        <f t="shared" si="321"/>
        <v>183244.906044449</v>
      </c>
      <c r="BW5129" s="9">
        <v>5124</v>
      </c>
      <c r="BX5129">
        <f t="shared" si="322"/>
        <v>0</v>
      </c>
      <c r="BY5129">
        <f t="shared" si="323"/>
        <v>1</v>
      </c>
    </row>
    <row r="5130" spans="1:77">
      <c r="A5130" s="33">
        <v>5125</v>
      </c>
      <c r="BP5130" s="27">
        <v>0.818241074978802</v>
      </c>
      <c r="BQ5130" s="27">
        <v>17159.5544843064</v>
      </c>
      <c r="BR5130" s="27">
        <v>1.40458605693636</v>
      </c>
      <c r="BS5130" s="27">
        <v>44250.2668636646</v>
      </c>
      <c r="BU5130">
        <f t="shared" si="320"/>
        <v>105576.606762514</v>
      </c>
      <c r="BV5130">
        <f t="shared" si="321"/>
        <v>166437.641676789</v>
      </c>
      <c r="BW5130" s="9">
        <v>5125</v>
      </c>
      <c r="BX5130">
        <f t="shared" si="322"/>
        <v>0</v>
      </c>
      <c r="BY5130">
        <f t="shared" si="323"/>
        <v>1</v>
      </c>
    </row>
    <row r="5131" spans="1:77">
      <c r="A5131" s="33">
        <v>5126</v>
      </c>
      <c r="BP5131" s="27">
        <v>0.762430099812426</v>
      </c>
      <c r="BQ5131" s="27">
        <v>14660.4845789837</v>
      </c>
      <c r="BR5131" s="27">
        <v>1.31151956704529</v>
      </c>
      <c r="BS5131" s="27">
        <v>43894.847232687</v>
      </c>
      <c r="BU5131">
        <f t="shared" si="320"/>
        <v>99704.0303928802</v>
      </c>
      <c r="BV5131">
        <f t="shared" si="321"/>
        <v>152833.087824106</v>
      </c>
      <c r="BW5131" s="9">
        <v>5126</v>
      </c>
      <c r="BX5131">
        <f t="shared" si="322"/>
        <v>0</v>
      </c>
      <c r="BY5131">
        <f t="shared" si="323"/>
        <v>1</v>
      </c>
    </row>
    <row r="5132" spans="1:77">
      <c r="A5132" s="33">
        <v>5127</v>
      </c>
      <c r="BP5132" s="27">
        <v>0.837125246350756</v>
      </c>
      <c r="BQ5132" s="27">
        <v>12726.7791084996</v>
      </c>
      <c r="BR5132" s="27">
        <v>1.43619277229581</v>
      </c>
      <c r="BS5132" s="27">
        <v>38575.3492676861</v>
      </c>
      <c r="BU5132">
        <f t="shared" si="320"/>
        <v>112842.007844114</v>
      </c>
      <c r="BV5132">
        <f t="shared" si="321"/>
        <v>176853.566576685</v>
      </c>
      <c r="BW5132" s="9">
        <v>5127</v>
      </c>
      <c r="BX5132">
        <f t="shared" si="322"/>
        <v>0</v>
      </c>
      <c r="BY5132">
        <f t="shared" si="323"/>
        <v>1</v>
      </c>
    </row>
    <row r="5133" spans="1:77">
      <c r="A5133" s="33">
        <v>5128</v>
      </c>
      <c r="BP5133" s="27">
        <v>0.807130782515348</v>
      </c>
      <c r="BQ5133" s="27">
        <v>11455.6491704833</v>
      </c>
      <c r="BR5133" s="27">
        <v>1.40018781300142</v>
      </c>
      <c r="BS5133" s="27">
        <v>38965.9632931393</v>
      </c>
      <c r="BU5133">
        <f t="shared" si="320"/>
        <v>109613.968206819</v>
      </c>
      <c r="BV5133">
        <f t="shared" si="321"/>
        <v>171062.208657073</v>
      </c>
      <c r="BW5133" s="9">
        <v>5128</v>
      </c>
      <c r="BX5133">
        <f t="shared" si="322"/>
        <v>0</v>
      </c>
      <c r="BY5133">
        <f t="shared" si="323"/>
        <v>1</v>
      </c>
    </row>
    <row r="5134" spans="1:77">
      <c r="A5134" s="33">
        <v>5129</v>
      </c>
      <c r="BP5134" s="27">
        <v>0.751591845683717</v>
      </c>
      <c r="BQ5134" s="27">
        <v>13630.3596549126</v>
      </c>
      <c r="BR5134" s="27">
        <v>1.26892057695918</v>
      </c>
      <c r="BS5134" s="27">
        <v>49522.9036967703</v>
      </c>
      <c r="BU5134">
        <f t="shared" si="320"/>
        <v>99108.4171976449</v>
      </c>
      <c r="BV5134">
        <f t="shared" si="321"/>
        <v>140815.182847107</v>
      </c>
      <c r="BW5134" s="9">
        <v>5129</v>
      </c>
      <c r="BX5134">
        <f t="shared" si="322"/>
        <v>0</v>
      </c>
      <c r="BY5134">
        <f t="shared" si="323"/>
        <v>1</v>
      </c>
    </row>
    <row r="5135" spans="1:77">
      <c r="A5135" s="33">
        <v>5130</v>
      </c>
      <c r="BP5135" s="27">
        <v>0.875832541173994</v>
      </c>
      <c r="BQ5135" s="27">
        <v>13487.1963437957</v>
      </c>
      <c r="BR5135" s="27">
        <v>1.53498083759712</v>
      </c>
      <c r="BS5135" s="27">
        <v>39640.3468876415</v>
      </c>
      <c r="BU5135">
        <f t="shared" si="320"/>
        <v>117887.684832303</v>
      </c>
      <c r="BV5135">
        <f t="shared" si="321"/>
        <v>190606.778751927</v>
      </c>
      <c r="BW5135" s="9">
        <v>5130</v>
      </c>
      <c r="BX5135">
        <f t="shared" si="322"/>
        <v>0</v>
      </c>
      <c r="BY5135">
        <f t="shared" si="323"/>
        <v>1</v>
      </c>
    </row>
    <row r="5136" spans="1:77">
      <c r="A5136" s="33">
        <v>5131</v>
      </c>
      <c r="BP5136" s="27">
        <v>0.789340592181424</v>
      </c>
      <c r="BQ5136" s="27">
        <v>15343.4125275778</v>
      </c>
      <c r="BR5136" s="27">
        <v>1.37233909045909</v>
      </c>
      <c r="BS5136" s="27">
        <v>44872.0098373569</v>
      </c>
      <c r="BU5136">
        <f t="shared" si="320"/>
        <v>103057.676299636</v>
      </c>
      <c r="BV5136">
        <f t="shared" si="321"/>
        <v>160978.853731506</v>
      </c>
      <c r="BW5136" s="9">
        <v>5131</v>
      </c>
      <c r="BX5136">
        <f t="shared" si="322"/>
        <v>0</v>
      </c>
      <c r="BY5136">
        <f t="shared" si="323"/>
        <v>1</v>
      </c>
    </row>
    <row r="5137" spans="1:77">
      <c r="A5137" s="33">
        <v>5132</v>
      </c>
      <c r="BP5137" s="27">
        <v>0.841551520718681</v>
      </c>
      <c r="BQ5137" s="27">
        <v>15094.0549707359</v>
      </c>
      <c r="BR5137" s="27">
        <v>1.45727177340233</v>
      </c>
      <c r="BS5137" s="27">
        <v>49519.8621800967</v>
      </c>
      <c r="BU5137">
        <f t="shared" si="320"/>
        <v>111138.673137066</v>
      </c>
      <c r="BV5137">
        <f t="shared" si="321"/>
        <v>169070.903830252</v>
      </c>
      <c r="BW5137" s="9">
        <v>5132</v>
      </c>
      <c r="BX5137">
        <f t="shared" si="322"/>
        <v>0</v>
      </c>
      <c r="BY5137">
        <f t="shared" si="323"/>
        <v>1</v>
      </c>
    </row>
    <row r="5138" spans="1:77">
      <c r="A5138" s="33">
        <v>5133</v>
      </c>
      <c r="BP5138" s="27">
        <v>0.819149155699695</v>
      </c>
      <c r="BQ5138" s="27">
        <v>12814.86521541</v>
      </c>
      <c r="BR5138" s="27">
        <v>1.42511328270143</v>
      </c>
      <c r="BS5138" s="27">
        <v>49648.4752984321</v>
      </c>
      <c r="BU5138">
        <f t="shared" si="320"/>
        <v>110057.508139544</v>
      </c>
      <c r="BV5138">
        <f t="shared" si="321"/>
        <v>164118.517106783</v>
      </c>
      <c r="BW5138" s="9">
        <v>5133</v>
      </c>
      <c r="BX5138">
        <f t="shared" si="322"/>
        <v>0</v>
      </c>
      <c r="BY5138">
        <f t="shared" si="323"/>
        <v>1</v>
      </c>
    </row>
    <row r="5139" spans="1:77">
      <c r="A5139" s="33">
        <v>5134</v>
      </c>
      <c r="BP5139" s="27">
        <v>0.806794623602223</v>
      </c>
      <c r="BQ5139" s="27">
        <v>19932.496984256</v>
      </c>
      <c r="BR5139" s="27">
        <v>1.39244454796021</v>
      </c>
      <c r="BS5139" s="27">
        <v>52073.8451429876</v>
      </c>
      <c r="BU5139">
        <f t="shared" si="320"/>
        <v>101086.696556077</v>
      </c>
      <c r="BV5139">
        <f t="shared" si="321"/>
        <v>156792.837051044</v>
      </c>
      <c r="BW5139" s="9">
        <v>5134</v>
      </c>
      <c r="BX5139">
        <f t="shared" si="322"/>
        <v>0</v>
      </c>
      <c r="BY5139">
        <f t="shared" si="323"/>
        <v>1</v>
      </c>
    </row>
    <row r="5140" spans="1:77">
      <c r="A5140" s="33">
        <v>5135</v>
      </c>
      <c r="BP5140" s="27">
        <v>0.801468428819913</v>
      </c>
      <c r="BQ5140" s="27">
        <v>14958.2162359557</v>
      </c>
      <c r="BR5140" s="27">
        <v>1.37835898742191</v>
      </c>
      <c r="BS5140" s="27">
        <v>50674.833292087</v>
      </c>
      <c r="BU5140">
        <f t="shared" si="320"/>
        <v>105262.048087031</v>
      </c>
      <c r="BV5140">
        <f t="shared" si="321"/>
        <v>156079.0148212</v>
      </c>
      <c r="BW5140" s="9">
        <v>5135</v>
      </c>
      <c r="BX5140">
        <f t="shared" si="322"/>
        <v>0</v>
      </c>
      <c r="BY5140">
        <f t="shared" si="323"/>
        <v>1</v>
      </c>
    </row>
    <row r="5141" spans="1:77">
      <c r="A5141" s="33">
        <v>5136</v>
      </c>
      <c r="BP5141" s="27">
        <v>0.808835910055139</v>
      </c>
      <c r="BQ5141" s="27">
        <v>19137.0726686477</v>
      </c>
      <c r="BR5141" s="27">
        <v>1.4047516409577</v>
      </c>
      <c r="BS5141" s="27">
        <v>46521.9157482187</v>
      </c>
      <c r="BU5141">
        <f t="shared" si="320"/>
        <v>102188.313839623</v>
      </c>
      <c r="BV5141">
        <f t="shared" si="321"/>
        <v>164190.830395436</v>
      </c>
      <c r="BW5141" s="9">
        <v>5136</v>
      </c>
      <c r="BX5141">
        <f t="shared" si="322"/>
        <v>0</v>
      </c>
      <c r="BY5141">
        <f t="shared" si="323"/>
        <v>1</v>
      </c>
    </row>
    <row r="5142" spans="1:77">
      <c r="A5142" s="33">
        <v>5137</v>
      </c>
      <c r="BP5142" s="27">
        <v>0.816115954790195</v>
      </c>
      <c r="BQ5142" s="27">
        <v>16155.6682624853</v>
      </c>
      <c r="BR5142" s="27">
        <v>1.41020170832933</v>
      </c>
      <c r="BS5142" s="27">
        <v>43716.6877451945</v>
      </c>
      <c r="BU5142">
        <f t="shared" si="320"/>
        <v>106261.724956044</v>
      </c>
      <c r="BV5142">
        <f t="shared" si="321"/>
        <v>167813.568504205</v>
      </c>
      <c r="BW5142" s="9">
        <v>5137</v>
      </c>
      <c r="BX5142">
        <f t="shared" si="322"/>
        <v>0</v>
      </c>
      <c r="BY5142">
        <f t="shared" si="323"/>
        <v>1</v>
      </c>
    </row>
    <row r="5143" spans="1:77">
      <c r="A5143" s="33">
        <v>5138</v>
      </c>
      <c r="BP5143" s="27">
        <v>0.83897389919229</v>
      </c>
      <c r="BQ5143" s="27">
        <v>16853.3814700674</v>
      </c>
      <c r="BR5143" s="27">
        <v>1.44421583927525</v>
      </c>
      <c r="BS5143" s="27">
        <v>43547.0579380316</v>
      </c>
      <c r="BU5143">
        <f t="shared" si="320"/>
        <v>108992.703408776</v>
      </c>
      <c r="BV5143">
        <f t="shared" si="321"/>
        <v>173085.317953257</v>
      </c>
      <c r="BW5143" s="9">
        <v>5138</v>
      </c>
      <c r="BX5143">
        <f t="shared" si="322"/>
        <v>0</v>
      </c>
      <c r="BY5143">
        <f t="shared" si="323"/>
        <v>1</v>
      </c>
    </row>
    <row r="5144" spans="1:77">
      <c r="A5144" s="33">
        <v>5139</v>
      </c>
      <c r="BP5144" s="27">
        <v>0.808895152822719</v>
      </c>
      <c r="BQ5144" s="27">
        <v>17387.5185777647</v>
      </c>
      <c r="BR5144" s="27">
        <v>1.41392154700944</v>
      </c>
      <c r="BS5144" s="27">
        <v>53106.736446849</v>
      </c>
      <c r="BU5144">
        <f t="shared" si="320"/>
        <v>103946.754345643</v>
      </c>
      <c r="BV5144">
        <f t="shared" si="321"/>
        <v>158981.495604566</v>
      </c>
      <c r="BW5144" s="9">
        <v>5139</v>
      </c>
      <c r="BX5144">
        <f t="shared" si="322"/>
        <v>0</v>
      </c>
      <c r="BY5144">
        <f t="shared" si="323"/>
        <v>1</v>
      </c>
    </row>
    <row r="5145" spans="1:77">
      <c r="A5145" s="33">
        <v>5140</v>
      </c>
      <c r="BP5145" s="27">
        <v>0.802360567212834</v>
      </c>
      <c r="BQ5145" s="27">
        <v>10384.7386707681</v>
      </c>
      <c r="BR5145" s="27">
        <v>1.37784407997914</v>
      </c>
      <c r="BS5145" s="27">
        <v>39191.009627327</v>
      </c>
      <c r="BU5145">
        <f t="shared" si="320"/>
        <v>109969.346411157</v>
      </c>
      <c r="BV5145">
        <f t="shared" si="321"/>
        <v>167485.602369544</v>
      </c>
      <c r="BW5145" s="9">
        <v>5140</v>
      </c>
      <c r="BX5145">
        <f t="shared" si="322"/>
        <v>0</v>
      </c>
      <c r="BY5145">
        <f t="shared" si="323"/>
        <v>1</v>
      </c>
    </row>
    <row r="5146" spans="1:77">
      <c r="A5146" s="33">
        <v>5141</v>
      </c>
      <c r="BP5146" s="27">
        <v>0.843287758214835</v>
      </c>
      <c r="BQ5146" s="27">
        <v>17405.9590441501</v>
      </c>
      <c r="BR5146" s="27">
        <v>1.46777355488553</v>
      </c>
      <c r="BS5146" s="27">
        <v>47204.0254234284</v>
      </c>
      <c r="BU5146">
        <f t="shared" si="320"/>
        <v>109087.204688075</v>
      </c>
      <c r="BV5146">
        <f t="shared" si="321"/>
        <v>172962.007809401</v>
      </c>
      <c r="BW5146" s="9">
        <v>5141</v>
      </c>
      <c r="BX5146">
        <f t="shared" si="322"/>
        <v>0</v>
      </c>
      <c r="BY5146">
        <f t="shared" si="323"/>
        <v>1</v>
      </c>
    </row>
    <row r="5147" spans="1:77">
      <c r="A5147" s="33">
        <v>5142</v>
      </c>
      <c r="BP5147" s="27">
        <v>0.813410110101204</v>
      </c>
      <c r="BQ5147" s="27">
        <v>12797.3306066057</v>
      </c>
      <c r="BR5147" s="27">
        <v>1.38021717730427</v>
      </c>
      <c r="BS5147" s="27">
        <v>39790.056173444</v>
      </c>
      <c r="BU5147">
        <f t="shared" si="320"/>
        <v>109214.185908575</v>
      </c>
      <c r="BV5147">
        <f t="shared" si="321"/>
        <v>167242.520422197</v>
      </c>
      <c r="BW5147" s="9">
        <v>5142</v>
      </c>
      <c r="BX5147">
        <f t="shared" si="322"/>
        <v>0</v>
      </c>
      <c r="BY5147">
        <f t="shared" si="323"/>
        <v>1</v>
      </c>
    </row>
    <row r="5148" spans="1:77">
      <c r="A5148" s="33">
        <v>5143</v>
      </c>
      <c r="BP5148" s="27">
        <v>0.79764275838032</v>
      </c>
      <c r="BQ5148" s="27">
        <v>13964.2020569425</v>
      </c>
      <c r="BR5148" s="27">
        <v>1.38070537531285</v>
      </c>
      <c r="BS5148" s="27">
        <v>40978.5509571097</v>
      </c>
      <c r="BU5148">
        <f t="shared" si="320"/>
        <v>105682.211700106</v>
      </c>
      <c r="BV5148">
        <f t="shared" si="321"/>
        <v>166127.255339818</v>
      </c>
      <c r="BW5148" s="9">
        <v>5143</v>
      </c>
      <c r="BX5148">
        <f t="shared" si="322"/>
        <v>0</v>
      </c>
      <c r="BY5148">
        <f t="shared" si="323"/>
        <v>1</v>
      </c>
    </row>
    <row r="5149" spans="1:77">
      <c r="A5149" s="33">
        <v>5144</v>
      </c>
      <c r="BP5149" s="27">
        <v>0.813852985285951</v>
      </c>
      <c r="BQ5149" s="27">
        <v>19253.2028252056</v>
      </c>
      <c r="BR5149" s="27">
        <v>1.39315213746191</v>
      </c>
      <c r="BS5149" s="27">
        <v>51018.8497756324</v>
      </c>
      <c r="BU5149">
        <f t="shared" si="320"/>
        <v>102824.744967687</v>
      </c>
      <c r="BV5149">
        <f t="shared" si="321"/>
        <v>157953.970843655</v>
      </c>
      <c r="BW5149" s="9">
        <v>5144</v>
      </c>
      <c r="BX5149">
        <f t="shared" si="322"/>
        <v>0</v>
      </c>
      <c r="BY5149">
        <f t="shared" si="323"/>
        <v>1</v>
      </c>
    </row>
    <row r="5150" spans="1:77">
      <c r="A5150" s="33">
        <v>5145</v>
      </c>
      <c r="BP5150" s="27">
        <v>0.827003732286457</v>
      </c>
      <c r="BQ5150" s="27">
        <v>16206.4814982656</v>
      </c>
      <c r="BR5150" s="27">
        <v>1.41568011181209</v>
      </c>
      <c r="BS5150" s="27">
        <v>48091.3665942378</v>
      </c>
      <c r="BU5150">
        <f t="shared" si="320"/>
        <v>107844.078344703</v>
      </c>
      <c r="BV5150">
        <f t="shared" si="321"/>
        <v>164260.650177575</v>
      </c>
      <c r="BW5150" s="9">
        <v>5145</v>
      </c>
      <c r="BX5150">
        <f t="shared" si="322"/>
        <v>0</v>
      </c>
      <c r="BY5150">
        <f t="shared" si="323"/>
        <v>1</v>
      </c>
    </row>
    <row r="5151" spans="1:77">
      <c r="A5151" s="33">
        <v>5146</v>
      </c>
      <c r="BP5151" s="27">
        <v>0.793595411772408</v>
      </c>
      <c r="BQ5151" s="27">
        <v>18836.8074521127</v>
      </c>
      <c r="BR5151" s="27">
        <v>1.34676749642669</v>
      </c>
      <c r="BS5151" s="27">
        <v>46638.3646409592</v>
      </c>
      <c r="BU5151">
        <f t="shared" si="320"/>
        <v>100202.504313748</v>
      </c>
      <c r="BV5151">
        <f t="shared" si="321"/>
        <v>155376.759823045</v>
      </c>
      <c r="BW5151" s="9">
        <v>5146</v>
      </c>
      <c r="BX5151">
        <f t="shared" si="322"/>
        <v>0</v>
      </c>
      <c r="BY5151">
        <f t="shared" si="323"/>
        <v>1</v>
      </c>
    </row>
    <row r="5152" spans="1:77">
      <c r="A5152" s="33">
        <v>5147</v>
      </c>
      <c r="BP5152" s="27">
        <v>0.844430915937458</v>
      </c>
      <c r="BQ5152" s="27">
        <v>13383.2136226331</v>
      </c>
      <c r="BR5152" s="27">
        <v>1.45377650452073</v>
      </c>
      <c r="BS5152" s="27">
        <v>48177.3403711521</v>
      </c>
      <c r="BU5152">
        <f t="shared" si="320"/>
        <v>113281.423767986</v>
      </c>
      <c r="BV5152">
        <f t="shared" si="321"/>
        <v>169889.135306957</v>
      </c>
      <c r="BW5152" s="9">
        <v>5147</v>
      </c>
      <c r="BX5152">
        <f t="shared" si="322"/>
        <v>0</v>
      </c>
      <c r="BY5152">
        <f t="shared" si="323"/>
        <v>1</v>
      </c>
    </row>
    <row r="5153" spans="1:77">
      <c r="A5153" s="33">
        <v>5148</v>
      </c>
      <c r="BP5153" s="27">
        <v>0.778763663448129</v>
      </c>
      <c r="BQ5153" s="27">
        <v>14660.6951647899</v>
      </c>
      <c r="BR5153" s="27">
        <v>1.31556777164609</v>
      </c>
      <c r="BS5153" s="27">
        <v>43523.5309120371</v>
      </c>
      <c r="BU5153">
        <f t="shared" si="320"/>
        <v>102153.854352429</v>
      </c>
      <c r="BV5153">
        <f t="shared" si="321"/>
        <v>153811.634834876</v>
      </c>
      <c r="BW5153" s="9">
        <v>5148</v>
      </c>
      <c r="BX5153">
        <f t="shared" si="322"/>
        <v>0</v>
      </c>
      <c r="BY5153">
        <f t="shared" si="323"/>
        <v>1</v>
      </c>
    </row>
    <row r="5154" spans="1:77">
      <c r="A5154" s="33">
        <v>5149</v>
      </c>
      <c r="BP5154" s="27">
        <v>0.838492391737887</v>
      </c>
      <c r="BQ5154" s="27">
        <v>12228.0914392898</v>
      </c>
      <c r="BR5154" s="27">
        <v>1.46802221037346</v>
      </c>
      <c r="BS5154" s="27">
        <v>39965.231351277</v>
      </c>
      <c r="BU5154">
        <f t="shared" si="320"/>
        <v>113545.767321393</v>
      </c>
      <c r="BV5154">
        <f t="shared" si="321"/>
        <v>180238.100204741</v>
      </c>
      <c r="BW5154" s="9">
        <v>5149</v>
      </c>
      <c r="BX5154">
        <f t="shared" si="322"/>
        <v>0</v>
      </c>
      <c r="BY5154">
        <f t="shared" si="323"/>
        <v>1</v>
      </c>
    </row>
    <row r="5155" spans="1:77">
      <c r="A5155" s="33">
        <v>5150</v>
      </c>
      <c r="BP5155" s="27">
        <v>0.844912145153141</v>
      </c>
      <c r="BQ5155" s="27">
        <v>15999.3410600092</v>
      </c>
      <c r="BR5155" s="27">
        <v>1.43785551053607</v>
      </c>
      <c r="BS5155" s="27">
        <v>50663.7313811911</v>
      </c>
      <c r="BU5155">
        <f t="shared" si="320"/>
        <v>110737.480712962</v>
      </c>
      <c r="BV5155">
        <f t="shared" si="321"/>
        <v>165014.595199219</v>
      </c>
      <c r="BW5155" s="9">
        <v>5150</v>
      </c>
      <c r="BX5155">
        <f t="shared" si="322"/>
        <v>0</v>
      </c>
      <c r="BY5155">
        <f t="shared" si="323"/>
        <v>1</v>
      </c>
    </row>
    <row r="5156" spans="1:77">
      <c r="A5156" s="33">
        <v>5151</v>
      </c>
      <c r="BP5156" s="27">
        <v>0.816863715419213</v>
      </c>
      <c r="BQ5156" s="27">
        <v>12594.4776901849</v>
      </c>
      <c r="BR5156" s="27">
        <v>1.39321302685989</v>
      </c>
      <c r="BS5156" s="27">
        <v>39392.8052005695</v>
      </c>
      <c r="BU5156">
        <f t="shared" si="320"/>
        <v>109935.079622697</v>
      </c>
      <c r="BV5156">
        <f t="shared" si="321"/>
        <v>169589.148828413</v>
      </c>
      <c r="BW5156" s="9">
        <v>5151</v>
      </c>
      <c r="BX5156">
        <f t="shared" si="322"/>
        <v>0</v>
      </c>
      <c r="BY5156">
        <f t="shared" si="323"/>
        <v>1</v>
      </c>
    </row>
    <row r="5157" spans="1:77">
      <c r="A5157" s="33">
        <v>5152</v>
      </c>
      <c r="BP5157" s="27">
        <v>0.81196630888636</v>
      </c>
      <c r="BQ5157" s="27">
        <v>13188.2855835492</v>
      </c>
      <c r="BR5157" s="27">
        <v>1.38846059473791</v>
      </c>
      <c r="BS5157" s="27">
        <v>46551.4695329208</v>
      </c>
      <c r="BU5157">
        <f t="shared" si="320"/>
        <v>108606.660749405</v>
      </c>
      <c r="BV5157">
        <f t="shared" si="321"/>
        <v>161717.619677766</v>
      </c>
      <c r="BW5157" s="9">
        <v>5152</v>
      </c>
      <c r="BX5157">
        <f t="shared" si="322"/>
        <v>0</v>
      </c>
      <c r="BY5157">
        <f t="shared" si="323"/>
        <v>1</v>
      </c>
    </row>
    <row r="5158" spans="1:77">
      <c r="A5158" s="33">
        <v>5153</v>
      </c>
      <c r="BP5158" s="27">
        <v>0.836959715565482</v>
      </c>
      <c r="BQ5158" s="27">
        <v>15355.4459570788</v>
      </c>
      <c r="BR5158" s="27">
        <v>1.44560310401438</v>
      </c>
      <c r="BS5158" s="27">
        <v>41812.5903864283</v>
      </c>
      <c r="BU5158">
        <f t="shared" si="320"/>
        <v>110188.511377744</v>
      </c>
      <c r="BV5158">
        <f t="shared" si="321"/>
        <v>175027.875215728</v>
      </c>
      <c r="BW5158" s="9">
        <v>5153</v>
      </c>
      <c r="BX5158">
        <f t="shared" si="322"/>
        <v>0</v>
      </c>
      <c r="BY5158">
        <f t="shared" si="323"/>
        <v>1</v>
      </c>
    </row>
    <row r="5159" spans="1:77">
      <c r="A5159" s="33">
        <v>5154</v>
      </c>
      <c r="BP5159" s="27">
        <v>0.800367199932531</v>
      </c>
      <c r="BQ5159" s="27">
        <v>19883.2647139686</v>
      </c>
      <c r="BR5159" s="27">
        <v>1.35698219022229</v>
      </c>
      <c r="BS5159" s="27">
        <v>53871.4779332412</v>
      </c>
      <c r="BU5159">
        <f t="shared" si="320"/>
        <v>100171.815275911</v>
      </c>
      <c r="BV5159">
        <f t="shared" si="321"/>
        <v>149675.850600103</v>
      </c>
      <c r="BW5159" s="9">
        <v>5154</v>
      </c>
      <c r="BX5159">
        <f t="shared" si="322"/>
        <v>0</v>
      </c>
      <c r="BY5159">
        <f t="shared" si="323"/>
        <v>1</v>
      </c>
    </row>
    <row r="5160" spans="1:77">
      <c r="A5160" s="33">
        <v>5155</v>
      </c>
      <c r="BP5160" s="27">
        <v>0.870439327370705</v>
      </c>
      <c r="BQ5160" s="27">
        <v>11690.9149235952</v>
      </c>
      <c r="BR5160" s="27">
        <v>1.53568264538416</v>
      </c>
      <c r="BS5160" s="27">
        <v>46974.9488146599</v>
      </c>
      <c r="BU5160">
        <f t="shared" si="320"/>
        <v>118874.98418201</v>
      </c>
      <c r="BV5160">
        <f t="shared" si="321"/>
        <v>183377.447992965</v>
      </c>
      <c r="BW5160" s="9">
        <v>5155</v>
      </c>
      <c r="BX5160">
        <f t="shared" si="322"/>
        <v>0</v>
      </c>
      <c r="BY5160">
        <f t="shared" si="323"/>
        <v>1</v>
      </c>
    </row>
    <row r="5161" spans="1:77">
      <c r="A5161" s="33">
        <v>5156</v>
      </c>
      <c r="BP5161" s="27">
        <v>0.788857051866759</v>
      </c>
      <c r="BQ5161" s="27">
        <v>13829.3822547915</v>
      </c>
      <c r="BR5161" s="27">
        <v>1.36645444606848</v>
      </c>
      <c r="BS5161" s="27">
        <v>41249.3542245109</v>
      </c>
      <c r="BU5161">
        <f t="shared" si="320"/>
        <v>104499.175525222</v>
      </c>
      <c r="BV5161">
        <f t="shared" si="321"/>
        <v>163718.812685761</v>
      </c>
      <c r="BW5161" s="9">
        <v>5156</v>
      </c>
      <c r="BX5161">
        <f t="shared" si="322"/>
        <v>0</v>
      </c>
      <c r="BY5161">
        <f t="shared" si="323"/>
        <v>1</v>
      </c>
    </row>
    <row r="5162" spans="1:77">
      <c r="A5162" s="33">
        <v>5157</v>
      </c>
      <c r="BP5162" s="27">
        <v>0.808335340444847</v>
      </c>
      <c r="BQ5162" s="27">
        <v>12065.2259619528</v>
      </c>
      <c r="BR5162" s="27">
        <v>1.38934970380231</v>
      </c>
      <c r="BS5162" s="27">
        <v>47295.0807599459</v>
      </c>
      <c r="BU5162">
        <f t="shared" si="320"/>
        <v>109185.075104774</v>
      </c>
      <c r="BV5162">
        <f t="shared" si="321"/>
        <v>161107.3748104</v>
      </c>
      <c r="BW5162" s="9">
        <v>5157</v>
      </c>
      <c r="BX5162">
        <f t="shared" si="322"/>
        <v>0</v>
      </c>
      <c r="BY5162">
        <f t="shared" si="323"/>
        <v>1</v>
      </c>
    </row>
    <row r="5163" spans="1:77">
      <c r="A5163" s="33">
        <v>5158</v>
      </c>
      <c r="BP5163" s="27">
        <v>0.818562510960704</v>
      </c>
      <c r="BQ5163" s="27">
        <v>16529.9958976504</v>
      </c>
      <c r="BR5163" s="27">
        <v>1.40686810191001</v>
      </c>
      <c r="BS5163" s="27">
        <v>58554.1930576708</v>
      </c>
      <c r="BU5163">
        <f t="shared" si="320"/>
        <v>106254.380746455</v>
      </c>
      <c r="BV5163">
        <f t="shared" si="321"/>
        <v>152476.022228831</v>
      </c>
      <c r="BW5163" s="9">
        <v>5158</v>
      </c>
      <c r="BX5163">
        <f t="shared" si="322"/>
        <v>0</v>
      </c>
      <c r="BY5163">
        <f t="shared" si="323"/>
        <v>1</v>
      </c>
    </row>
    <row r="5164" spans="1:77">
      <c r="A5164" s="33">
        <v>5159</v>
      </c>
      <c r="BP5164" s="27">
        <v>0.819162878770957</v>
      </c>
      <c r="BQ5164" s="27">
        <v>12790.4280270796</v>
      </c>
      <c r="BR5164" s="27">
        <v>1.41492687273767</v>
      </c>
      <c r="BS5164" s="27">
        <v>47130.3169468688</v>
      </c>
      <c r="BU5164">
        <f t="shared" si="320"/>
        <v>110084.003788564</v>
      </c>
      <c r="BV5164">
        <f t="shared" si="321"/>
        <v>165108.713963782</v>
      </c>
      <c r="BW5164" s="9">
        <v>5159</v>
      </c>
      <c r="BX5164">
        <f t="shared" si="322"/>
        <v>0</v>
      </c>
      <c r="BY5164">
        <f t="shared" si="323"/>
        <v>1</v>
      </c>
    </row>
    <row r="5165" spans="1:77">
      <c r="A5165" s="33">
        <v>5160</v>
      </c>
      <c r="BP5165" s="27">
        <v>0.818097707516</v>
      </c>
      <c r="BQ5165" s="27">
        <v>11000.1743171508</v>
      </c>
      <c r="BR5165" s="27">
        <v>1.41585983176612</v>
      </c>
      <c r="BS5165" s="27">
        <v>36512.1434794797</v>
      </c>
      <c r="BU5165">
        <f t="shared" si="320"/>
        <v>111714.481810249</v>
      </c>
      <c r="BV5165">
        <f t="shared" si="321"/>
        <v>175866.831285438</v>
      </c>
      <c r="BW5165" s="9">
        <v>5160</v>
      </c>
      <c r="BX5165">
        <f t="shared" si="322"/>
        <v>0</v>
      </c>
      <c r="BY5165">
        <f t="shared" si="323"/>
        <v>1</v>
      </c>
    </row>
    <row r="5166" spans="1:77">
      <c r="A5166" s="33">
        <v>5161</v>
      </c>
      <c r="BP5166" s="27">
        <v>0.768716851448279</v>
      </c>
      <c r="BQ5166" s="27">
        <v>16351.8723545207</v>
      </c>
      <c r="BR5166" s="27">
        <v>1.31987198344937</v>
      </c>
      <c r="BS5166" s="27">
        <v>43546.3381665739</v>
      </c>
      <c r="BU5166">
        <f t="shared" si="320"/>
        <v>98955.6553627211</v>
      </c>
      <c r="BV5166">
        <f t="shared" si="321"/>
        <v>154434.459350832</v>
      </c>
      <c r="BW5166" s="9">
        <v>5161</v>
      </c>
      <c r="BX5166">
        <f t="shared" si="322"/>
        <v>0</v>
      </c>
      <c r="BY5166">
        <f t="shared" si="323"/>
        <v>1</v>
      </c>
    </row>
    <row r="5167" spans="1:77">
      <c r="A5167" s="33">
        <v>5162</v>
      </c>
      <c r="BP5167" s="27">
        <v>0.780457595428975</v>
      </c>
      <c r="BQ5167" s="27">
        <v>19289.6215534987</v>
      </c>
      <c r="BR5167" s="27">
        <v>1.32428854626366</v>
      </c>
      <c r="BS5167" s="27">
        <v>48229.337969068</v>
      </c>
      <c r="BU5167">
        <f t="shared" si="320"/>
        <v>97779.0177608476</v>
      </c>
      <c r="BV5167">
        <f t="shared" si="321"/>
        <v>150413.943970481</v>
      </c>
      <c r="BW5167" s="9">
        <v>5162</v>
      </c>
      <c r="BX5167">
        <f t="shared" si="322"/>
        <v>0</v>
      </c>
      <c r="BY5167">
        <f t="shared" si="323"/>
        <v>1</v>
      </c>
    </row>
    <row r="5168" spans="1:77">
      <c r="A5168" s="33">
        <v>5163</v>
      </c>
      <c r="BP5168" s="27">
        <v>0.837710931174666</v>
      </c>
      <c r="BQ5168" s="27">
        <v>15527.49812253</v>
      </c>
      <c r="BR5168" s="27">
        <v>1.44870525896305</v>
      </c>
      <c r="BS5168" s="27">
        <v>44581.4044738979</v>
      </c>
      <c r="BU5168">
        <f t="shared" si="320"/>
        <v>110129.14155367</v>
      </c>
      <c r="BV5168">
        <f t="shared" si="321"/>
        <v>172724.38437056</v>
      </c>
      <c r="BW5168" s="9">
        <v>5163</v>
      </c>
      <c r="BX5168">
        <f t="shared" si="322"/>
        <v>0</v>
      </c>
      <c r="BY5168">
        <f t="shared" si="323"/>
        <v>1</v>
      </c>
    </row>
    <row r="5169" spans="1:77">
      <c r="A5169" s="33">
        <v>5164</v>
      </c>
      <c r="BP5169" s="27">
        <v>0.870438552919775</v>
      </c>
      <c r="BQ5169" s="27">
        <v>13515.6864413349</v>
      </c>
      <c r="BR5169" s="27">
        <v>1.50407611336576</v>
      </c>
      <c r="BS5169" s="27">
        <v>40012.9787730526</v>
      </c>
      <c r="BU5169">
        <f t="shared" si="320"/>
        <v>117050.096496631</v>
      </c>
      <c r="BV5169">
        <f t="shared" si="321"/>
        <v>185598.438231812</v>
      </c>
      <c r="BW5169" s="9">
        <v>5164</v>
      </c>
      <c r="BX5169">
        <f t="shared" si="322"/>
        <v>0</v>
      </c>
      <c r="BY5169">
        <f t="shared" si="323"/>
        <v>1</v>
      </c>
    </row>
    <row r="5170" spans="1:77">
      <c r="A5170" s="33">
        <v>5165</v>
      </c>
      <c r="BP5170" s="27">
        <v>0.788719840801202</v>
      </c>
      <c r="BQ5170" s="27">
        <v>16085.0648951279</v>
      </c>
      <c r="BR5170" s="27">
        <v>1.32071806658424</v>
      </c>
      <c r="BS5170" s="27">
        <v>44987.4654014652</v>
      </c>
      <c r="BU5170">
        <f t="shared" si="320"/>
        <v>102222.911225052</v>
      </c>
      <c r="BV5170">
        <f t="shared" si="321"/>
        <v>153120.244586171</v>
      </c>
      <c r="BW5170" s="9">
        <v>5165</v>
      </c>
      <c r="BX5170">
        <f t="shared" si="322"/>
        <v>0</v>
      </c>
      <c r="BY5170">
        <f t="shared" si="323"/>
        <v>1</v>
      </c>
    </row>
    <row r="5171" spans="1:77">
      <c r="A5171" s="33">
        <v>5166</v>
      </c>
      <c r="BP5171" s="27">
        <v>0.732600023023706</v>
      </c>
      <c r="BQ5171" s="27">
        <v>13492.8036132022</v>
      </c>
      <c r="BR5171" s="27">
        <v>1.23666872940451</v>
      </c>
      <c r="BS5171" s="27">
        <v>40611.9634045333</v>
      </c>
      <c r="BU5171">
        <f t="shared" si="320"/>
        <v>96397.1998403536</v>
      </c>
      <c r="BV5171">
        <f t="shared" si="321"/>
        <v>144888.346006143</v>
      </c>
      <c r="BW5171" s="9">
        <v>5166</v>
      </c>
      <c r="BX5171">
        <f t="shared" si="322"/>
        <v>0</v>
      </c>
      <c r="BY5171">
        <f t="shared" si="323"/>
        <v>1</v>
      </c>
    </row>
    <row r="5172" spans="1:77">
      <c r="A5172" s="33">
        <v>5167</v>
      </c>
      <c r="BP5172" s="27">
        <v>0.759539635359091</v>
      </c>
      <c r="BQ5172" s="27">
        <v>19265.8684856865</v>
      </c>
      <c r="BR5172" s="27">
        <v>1.30824833444228</v>
      </c>
      <c r="BS5172" s="27">
        <v>52009.9481107176</v>
      </c>
      <c r="BU5172">
        <f t="shared" si="320"/>
        <v>94665.0768181771</v>
      </c>
      <c r="BV5172">
        <f t="shared" si="321"/>
        <v>144227.302055625</v>
      </c>
      <c r="BW5172" s="9">
        <v>5167</v>
      </c>
      <c r="BX5172">
        <f t="shared" si="322"/>
        <v>0</v>
      </c>
      <c r="BY5172">
        <f t="shared" si="323"/>
        <v>1</v>
      </c>
    </row>
    <row r="5173" spans="1:77">
      <c r="A5173" s="33">
        <v>5168</v>
      </c>
      <c r="BP5173" s="27">
        <v>0.830513674796162</v>
      </c>
      <c r="BQ5173" s="27">
        <v>17458.5622478852</v>
      </c>
      <c r="BR5173" s="27">
        <v>1.4311874154129</v>
      </c>
      <c r="BS5173" s="27">
        <v>54714.5546986386</v>
      </c>
      <c r="BU5173">
        <f t="shared" si="320"/>
        <v>107118.488971539</v>
      </c>
      <c r="BV5173">
        <f t="shared" si="321"/>
        <v>159963.557613297</v>
      </c>
      <c r="BW5173" s="9">
        <v>5168</v>
      </c>
      <c r="BX5173">
        <f t="shared" si="322"/>
        <v>0</v>
      </c>
      <c r="BY5173">
        <f t="shared" si="323"/>
        <v>1</v>
      </c>
    </row>
    <row r="5174" spans="1:77">
      <c r="A5174" s="33">
        <v>5169</v>
      </c>
      <c r="BP5174" s="27">
        <v>0.801789440581831</v>
      </c>
      <c r="BQ5174" s="27">
        <v>15563.8354276716</v>
      </c>
      <c r="BR5174" s="27">
        <v>1.38764260956953</v>
      </c>
      <c r="BS5174" s="27">
        <v>47022.0701578405</v>
      </c>
      <c r="BU5174">
        <f t="shared" si="320"/>
        <v>104704.580659603</v>
      </c>
      <c r="BV5174">
        <f t="shared" si="321"/>
        <v>161124.321277588</v>
      </c>
      <c r="BW5174" s="9">
        <v>5169</v>
      </c>
      <c r="BX5174">
        <f t="shared" si="322"/>
        <v>0</v>
      </c>
      <c r="BY5174">
        <f t="shared" si="323"/>
        <v>1</v>
      </c>
    </row>
    <row r="5175" spans="1:77">
      <c r="A5175" s="33">
        <v>5170</v>
      </c>
      <c r="BP5175" s="27">
        <v>0.816195500194798</v>
      </c>
      <c r="BQ5175" s="27">
        <v>13577.6369538649</v>
      </c>
      <c r="BR5175" s="27">
        <v>1.42026379526167</v>
      </c>
      <c r="BS5175" s="27">
        <v>41448.9839078755</v>
      </c>
      <c r="BU5175">
        <f t="shared" si="320"/>
        <v>108851.688075355</v>
      </c>
      <c r="BV5175">
        <f t="shared" si="321"/>
        <v>171590.585381375</v>
      </c>
      <c r="BW5175" s="9">
        <v>5170</v>
      </c>
      <c r="BX5175">
        <f t="shared" si="322"/>
        <v>0</v>
      </c>
      <c r="BY5175">
        <f t="shared" si="323"/>
        <v>1</v>
      </c>
    </row>
    <row r="5176" spans="1:77">
      <c r="A5176" s="33">
        <v>5171</v>
      </c>
      <c r="BP5176" s="27">
        <v>0.807897335864346</v>
      </c>
      <c r="BQ5176" s="27">
        <v>13939.9237206209</v>
      </c>
      <c r="BR5176" s="27">
        <v>1.38600635186637</v>
      </c>
      <c r="BS5176" s="27">
        <v>40598.4515630187</v>
      </c>
      <c r="BU5176">
        <f t="shared" si="320"/>
        <v>107244.676659031</v>
      </c>
      <c r="BV5176">
        <f t="shared" si="321"/>
        <v>167302.501216937</v>
      </c>
      <c r="BW5176" s="9">
        <v>5171</v>
      </c>
      <c r="BX5176">
        <f t="shared" si="322"/>
        <v>0</v>
      </c>
      <c r="BY5176">
        <f t="shared" si="323"/>
        <v>1</v>
      </c>
    </row>
    <row r="5177" spans="1:77">
      <c r="A5177" s="33">
        <v>5172</v>
      </c>
      <c r="BP5177" s="27">
        <v>0.817628102675725</v>
      </c>
      <c r="BQ5177" s="27">
        <v>12469.9182461182</v>
      </c>
      <c r="BR5177" s="27">
        <v>1.41095028967722</v>
      </c>
      <c r="BS5177" s="27">
        <v>40506.0227481379</v>
      </c>
      <c r="BU5177">
        <f t="shared" si="320"/>
        <v>110174.297155241</v>
      </c>
      <c r="BV5177">
        <f t="shared" si="321"/>
        <v>171136.520703445</v>
      </c>
      <c r="BW5177" s="9">
        <v>5172</v>
      </c>
      <c r="BX5177">
        <f t="shared" si="322"/>
        <v>0</v>
      </c>
      <c r="BY5177">
        <f t="shared" si="323"/>
        <v>1</v>
      </c>
    </row>
    <row r="5178" spans="1:77">
      <c r="A5178" s="33">
        <v>5173</v>
      </c>
      <c r="BP5178" s="27">
        <v>0.825386281185314</v>
      </c>
      <c r="BQ5178" s="27">
        <v>14240.6071517111</v>
      </c>
      <c r="BR5178" s="27">
        <v>1.44566370103463</v>
      </c>
      <c r="BS5178" s="27">
        <v>50098.4077574501</v>
      </c>
      <c r="BU5178">
        <f t="shared" si="320"/>
        <v>109567.335026086</v>
      </c>
      <c r="BV5178">
        <f t="shared" si="321"/>
        <v>166751.147397745</v>
      </c>
      <c r="BW5178" s="9">
        <v>5173</v>
      </c>
      <c r="BX5178">
        <f t="shared" si="322"/>
        <v>0</v>
      </c>
      <c r="BY5178">
        <f t="shared" si="323"/>
        <v>1</v>
      </c>
    </row>
    <row r="5179" spans="1:77">
      <c r="A5179" s="33">
        <v>5174</v>
      </c>
      <c r="BP5179" s="27">
        <v>0.841234593776668</v>
      </c>
      <c r="BQ5179" s="27">
        <v>20889.9001704977</v>
      </c>
      <c r="BR5179" s="27">
        <v>1.45943238099385</v>
      </c>
      <c r="BS5179" s="27">
        <v>57995.9534802808</v>
      </c>
      <c r="BU5179">
        <f t="shared" si="320"/>
        <v>105295.288896002</v>
      </c>
      <c r="BV5179">
        <f t="shared" si="321"/>
        <v>160918.903668797</v>
      </c>
      <c r="BW5179" s="9">
        <v>5174</v>
      </c>
      <c r="BX5179">
        <f t="shared" si="322"/>
        <v>0</v>
      </c>
      <c r="BY5179">
        <f t="shared" si="323"/>
        <v>1</v>
      </c>
    </row>
    <row r="5180" spans="1:77">
      <c r="A5180" s="33">
        <v>5175</v>
      </c>
      <c r="BP5180" s="27">
        <v>0.793535682978276</v>
      </c>
      <c r="BQ5180" s="27">
        <v>13338.4235268799</v>
      </c>
      <c r="BR5180" s="27">
        <v>1.33704187574539</v>
      </c>
      <c r="BS5180" s="27">
        <v>41092.4161863182</v>
      </c>
      <c r="BU5180">
        <f t="shared" si="320"/>
        <v>105691.928919861</v>
      </c>
      <c r="BV5180">
        <f t="shared" si="321"/>
        <v>159463.86517549</v>
      </c>
      <c r="BW5180" s="9">
        <v>5175</v>
      </c>
      <c r="BX5180">
        <f t="shared" si="322"/>
        <v>0</v>
      </c>
      <c r="BY5180">
        <f t="shared" si="323"/>
        <v>1</v>
      </c>
    </row>
    <row r="5181" spans="1:77">
      <c r="A5181" s="33">
        <v>5176</v>
      </c>
      <c r="BP5181" s="27">
        <v>0.793914693386505</v>
      </c>
      <c r="BQ5181" s="27">
        <v>14563.9899948076</v>
      </c>
      <c r="BR5181" s="27">
        <v>1.38672587923237</v>
      </c>
      <c r="BS5181" s="27">
        <v>45211.390998657</v>
      </c>
      <c r="BU5181">
        <f t="shared" si="320"/>
        <v>104523.214013168</v>
      </c>
      <c r="BV5181">
        <f t="shared" si="321"/>
        <v>162797.490886198</v>
      </c>
      <c r="BW5181" s="9">
        <v>5176</v>
      </c>
      <c r="BX5181">
        <f t="shared" si="322"/>
        <v>0</v>
      </c>
      <c r="BY5181">
        <f t="shared" si="323"/>
        <v>1</v>
      </c>
    </row>
    <row r="5182" spans="1:77">
      <c r="A5182" s="33">
        <v>5177</v>
      </c>
      <c r="BP5182" s="27">
        <v>0.847878677303297</v>
      </c>
      <c r="BQ5182" s="27">
        <v>17867.7761125809</v>
      </c>
      <c r="BR5182" s="27">
        <v>1.43476631572079</v>
      </c>
      <c r="BS5182" s="27">
        <v>53850.1400727485</v>
      </c>
      <c r="BU5182">
        <f t="shared" si="320"/>
        <v>109314.025482914</v>
      </c>
      <c r="BV5182">
        <f t="shared" si="321"/>
        <v>161364.80728537</v>
      </c>
      <c r="BW5182" s="9">
        <v>5177</v>
      </c>
      <c r="BX5182">
        <f t="shared" si="322"/>
        <v>0</v>
      </c>
      <c r="BY5182">
        <f t="shared" si="323"/>
        <v>1</v>
      </c>
    </row>
    <row r="5183" spans="1:77">
      <c r="A5183" s="33">
        <v>5178</v>
      </c>
      <c r="BP5183" s="27">
        <v>0.842851115189741</v>
      </c>
      <c r="BQ5183" s="27">
        <v>16199.25346627</v>
      </c>
      <c r="BR5183" s="27">
        <v>1.42552364354253</v>
      </c>
      <c r="BS5183" s="27">
        <v>44727.910698589</v>
      </c>
      <c r="BU5183">
        <f t="shared" si="320"/>
        <v>110228.413812191</v>
      </c>
      <c r="BV5183">
        <f t="shared" si="321"/>
        <v>169100.635832791</v>
      </c>
      <c r="BW5183" s="9">
        <v>5178</v>
      </c>
      <c r="BX5183">
        <f t="shared" si="322"/>
        <v>0</v>
      </c>
      <c r="BY5183">
        <f t="shared" si="323"/>
        <v>1</v>
      </c>
    </row>
    <row r="5184" spans="1:77">
      <c r="A5184" s="33">
        <v>5179</v>
      </c>
      <c r="BP5184" s="27">
        <v>0.854714675972781</v>
      </c>
      <c r="BQ5184" s="27">
        <v>14609.0305389874</v>
      </c>
      <c r="BR5184" s="27">
        <v>1.46829721838481</v>
      </c>
      <c r="BS5184" s="27">
        <v>50147.4082102673</v>
      </c>
      <c r="BU5184">
        <f t="shared" si="320"/>
        <v>113598.17085693</v>
      </c>
      <c r="BV5184">
        <f t="shared" si="321"/>
        <v>170097.174547455</v>
      </c>
      <c r="BW5184" s="9">
        <v>5179</v>
      </c>
      <c r="BX5184">
        <f t="shared" si="322"/>
        <v>0</v>
      </c>
      <c r="BY5184">
        <f t="shared" si="323"/>
        <v>1</v>
      </c>
    </row>
    <row r="5185" spans="1:77">
      <c r="A5185" s="33">
        <v>5180</v>
      </c>
      <c r="BP5185" s="27">
        <v>0.830799190877217</v>
      </c>
      <c r="BQ5185" s="27">
        <v>16552.6698255657</v>
      </c>
      <c r="BR5185" s="27">
        <v>1.43503943546724</v>
      </c>
      <c r="BS5185" s="27">
        <v>43826.3286644772</v>
      </c>
      <c r="BU5185">
        <f t="shared" si="320"/>
        <v>108067.208806017</v>
      </c>
      <c r="BV5185">
        <f t="shared" si="321"/>
        <v>171429.586655608</v>
      </c>
      <c r="BW5185" s="9">
        <v>5180</v>
      </c>
      <c r="BX5185">
        <f t="shared" si="322"/>
        <v>0</v>
      </c>
      <c r="BY5185">
        <f t="shared" si="323"/>
        <v>1</v>
      </c>
    </row>
    <row r="5186" spans="1:77">
      <c r="A5186" s="33">
        <v>5181</v>
      </c>
      <c r="BP5186" s="27">
        <v>0.852529718411129</v>
      </c>
      <c r="BQ5186" s="27">
        <v>14300.5755872914</v>
      </c>
      <c r="BR5186" s="27">
        <v>1.47084019043596</v>
      </c>
      <c r="BS5186" s="27">
        <v>43580.8084820725</v>
      </c>
      <c r="BU5186">
        <f t="shared" si="320"/>
        <v>113578.882174378</v>
      </c>
      <c r="BV5186">
        <f t="shared" si="321"/>
        <v>177045.220083321</v>
      </c>
      <c r="BW5186" s="9">
        <v>5181</v>
      </c>
      <c r="BX5186">
        <f t="shared" si="322"/>
        <v>0</v>
      </c>
      <c r="BY5186">
        <f t="shared" si="323"/>
        <v>1</v>
      </c>
    </row>
    <row r="5187" spans="1:77">
      <c r="A5187" s="33">
        <v>5182</v>
      </c>
      <c r="BP5187" s="27">
        <v>0.817420143944032</v>
      </c>
      <c r="BQ5187" s="27">
        <v>17344.9401422163</v>
      </c>
      <c r="BR5187" s="27">
        <v>1.41297587309392</v>
      </c>
      <c r="BS5187" s="27">
        <v>45654.0469746964</v>
      </c>
      <c r="BU5187">
        <f t="shared" si="320"/>
        <v>105268.081449389</v>
      </c>
      <c r="BV5187">
        <f t="shared" si="321"/>
        <v>166292.333989391</v>
      </c>
      <c r="BW5187" s="9">
        <v>5182</v>
      </c>
      <c r="BX5187">
        <f t="shared" si="322"/>
        <v>0</v>
      </c>
      <c r="BY5187">
        <f t="shared" si="323"/>
        <v>1</v>
      </c>
    </row>
    <row r="5188" spans="1:77">
      <c r="A5188" s="33">
        <v>5183</v>
      </c>
      <c r="BP5188" s="27">
        <v>0.859738569930746</v>
      </c>
      <c r="BQ5188" s="27">
        <v>15420.8043721104</v>
      </c>
      <c r="BR5188" s="27">
        <v>1.48354007513665</v>
      </c>
      <c r="BS5188" s="27">
        <v>52108.4422773057</v>
      </c>
      <c r="BU5188">
        <f t="shared" si="320"/>
        <v>113539.981117502</v>
      </c>
      <c r="BV5188">
        <f t="shared" si="321"/>
        <v>170422.568993192</v>
      </c>
      <c r="BW5188" s="9">
        <v>5183</v>
      </c>
      <c r="BX5188">
        <f t="shared" si="322"/>
        <v>0</v>
      </c>
      <c r="BY5188">
        <f t="shared" si="323"/>
        <v>1</v>
      </c>
    </row>
    <row r="5189" spans="1:77">
      <c r="A5189" s="33">
        <v>5184</v>
      </c>
      <c r="BP5189" s="27">
        <v>0.824154465671882</v>
      </c>
      <c r="BQ5189" s="27">
        <v>15792.0889602537</v>
      </c>
      <c r="BR5189" s="27">
        <v>1.42690169023302</v>
      </c>
      <c r="BS5189" s="27">
        <v>44515.3969353678</v>
      </c>
      <c r="BU5189">
        <f t="shared" si="320"/>
        <v>107831.080890529</v>
      </c>
      <c r="BV5189">
        <f t="shared" si="321"/>
        <v>169519.856599585</v>
      </c>
      <c r="BW5189" s="9">
        <v>5184</v>
      </c>
      <c r="BX5189">
        <f t="shared" si="322"/>
        <v>0</v>
      </c>
      <c r="BY5189">
        <f t="shared" si="323"/>
        <v>1</v>
      </c>
    </row>
    <row r="5190" spans="1:77">
      <c r="A5190" s="33">
        <v>5185</v>
      </c>
      <c r="BP5190" s="27">
        <v>0.790787455131936</v>
      </c>
      <c r="BQ5190" s="27">
        <v>12981.5391558816</v>
      </c>
      <c r="BR5190" s="27">
        <v>1.35016385040397</v>
      </c>
      <c r="BS5190" s="27">
        <v>40774.285877843</v>
      </c>
      <c r="BU5190">
        <f t="shared" si="320"/>
        <v>105636.579113909</v>
      </c>
      <c r="BV5190">
        <f t="shared" si="321"/>
        <v>161750.291682753</v>
      </c>
      <c r="BW5190" s="9">
        <v>5185</v>
      </c>
      <c r="BX5190">
        <f t="shared" si="322"/>
        <v>0</v>
      </c>
      <c r="BY5190">
        <f t="shared" si="323"/>
        <v>1</v>
      </c>
    </row>
    <row r="5191" spans="1:77">
      <c r="A5191" s="33">
        <v>5186</v>
      </c>
      <c r="BP5191" s="27">
        <v>0.819868627663298</v>
      </c>
      <c r="BQ5191" s="27">
        <v>14850.3323398318</v>
      </c>
      <c r="BR5191" s="27">
        <v>1.41605594246387</v>
      </c>
      <c r="BS5191" s="27">
        <v>41956.6376835117</v>
      </c>
      <c r="BU5191">
        <f t="shared" ref="BU5191:BU5254" si="324">BP5191*$BV$1-BQ5191</f>
        <v>108129.961809663</v>
      </c>
      <c r="BV5191">
        <f t="shared" ref="BV5191:BV5254" si="325">BR5191*$BV$1-BS5191</f>
        <v>170451.753686069</v>
      </c>
      <c r="BW5191" s="9">
        <v>5186</v>
      </c>
      <c r="BX5191">
        <f t="shared" ref="BX5191:BX5254" si="326">IF(BU5191=MAX($BU5191:$BV5191),1,0)</f>
        <v>0</v>
      </c>
      <c r="BY5191">
        <f t="shared" ref="BY5191:BY5254" si="327">IF(BV5191=MAX($BU5191:$BV5191),1,0)</f>
        <v>1</v>
      </c>
    </row>
    <row r="5192" spans="1:77">
      <c r="A5192" s="33">
        <v>5187</v>
      </c>
      <c r="BP5192" s="27">
        <v>0.819681892394401</v>
      </c>
      <c r="BQ5192" s="27">
        <v>11074.3492126648</v>
      </c>
      <c r="BR5192" s="27">
        <v>1.40282305910736</v>
      </c>
      <c r="BS5192" s="27">
        <v>37091.3890386008</v>
      </c>
      <c r="BU5192">
        <f t="shared" si="324"/>
        <v>111877.934646495</v>
      </c>
      <c r="BV5192">
        <f t="shared" si="325"/>
        <v>173332.069827503</v>
      </c>
      <c r="BW5192" s="9">
        <v>5187</v>
      </c>
      <c r="BX5192">
        <f t="shared" si="326"/>
        <v>0</v>
      </c>
      <c r="BY5192">
        <f t="shared" si="327"/>
        <v>1</v>
      </c>
    </row>
    <row r="5193" spans="1:77">
      <c r="A5193" s="33">
        <v>5188</v>
      </c>
      <c r="BP5193" s="27">
        <v>0.82223062348533</v>
      </c>
      <c r="BQ5193" s="27">
        <v>18151.979462133</v>
      </c>
      <c r="BR5193" s="27">
        <v>1.40189224516562</v>
      </c>
      <c r="BS5193" s="27">
        <v>45467.3170799379</v>
      </c>
      <c r="BU5193">
        <f t="shared" si="324"/>
        <v>105182.614060667</v>
      </c>
      <c r="BV5193">
        <f t="shared" si="325"/>
        <v>164816.519694905</v>
      </c>
      <c r="BW5193" s="9">
        <v>5188</v>
      </c>
      <c r="BX5193">
        <f t="shared" si="326"/>
        <v>0</v>
      </c>
      <c r="BY5193">
        <f t="shared" si="327"/>
        <v>1</v>
      </c>
    </row>
    <row r="5194" spans="1:77">
      <c r="A5194" s="33">
        <v>5189</v>
      </c>
      <c r="BP5194" s="27">
        <v>0.833946669146278</v>
      </c>
      <c r="BQ5194" s="27">
        <v>17577.4162625608</v>
      </c>
      <c r="BR5194" s="27">
        <v>1.43182374451396</v>
      </c>
      <c r="BS5194" s="27">
        <v>43109.7468483819</v>
      </c>
      <c r="BU5194">
        <f t="shared" si="324"/>
        <v>107514.584109381</v>
      </c>
      <c r="BV5194">
        <f t="shared" si="325"/>
        <v>171663.814828712</v>
      </c>
      <c r="BW5194" s="9">
        <v>5189</v>
      </c>
      <c r="BX5194">
        <f t="shared" si="326"/>
        <v>0</v>
      </c>
      <c r="BY5194">
        <f t="shared" si="327"/>
        <v>1</v>
      </c>
    </row>
    <row r="5195" spans="1:77">
      <c r="A5195" s="33">
        <v>5190</v>
      </c>
      <c r="BP5195" s="27">
        <v>0.859023917113967</v>
      </c>
      <c r="BQ5195" s="27">
        <v>17166.8137190664</v>
      </c>
      <c r="BR5195" s="27">
        <v>1.46204848948509</v>
      </c>
      <c r="BS5195" s="27">
        <v>52886.5958045647</v>
      </c>
      <c r="BU5195">
        <f t="shared" si="324"/>
        <v>111686.773848029</v>
      </c>
      <c r="BV5195">
        <f t="shared" si="325"/>
        <v>166420.677618199</v>
      </c>
      <c r="BW5195" s="9">
        <v>5190</v>
      </c>
      <c r="BX5195">
        <f t="shared" si="326"/>
        <v>0</v>
      </c>
      <c r="BY5195">
        <f t="shared" si="327"/>
        <v>1</v>
      </c>
    </row>
    <row r="5196" spans="1:77">
      <c r="A5196" s="33">
        <v>5191</v>
      </c>
      <c r="BP5196" s="27">
        <v>0.779363962734474</v>
      </c>
      <c r="BQ5196" s="27">
        <v>12961.0066251067</v>
      </c>
      <c r="BR5196" s="27">
        <v>1.3046559107955</v>
      </c>
      <c r="BS5196" s="27">
        <v>40335.6353813909</v>
      </c>
      <c r="BU5196">
        <f t="shared" si="324"/>
        <v>103943.587785064</v>
      </c>
      <c r="BV5196">
        <f t="shared" si="325"/>
        <v>155362.751237933</v>
      </c>
      <c r="BW5196" s="9">
        <v>5191</v>
      </c>
      <c r="BX5196">
        <f t="shared" si="326"/>
        <v>0</v>
      </c>
      <c r="BY5196">
        <f t="shared" si="327"/>
        <v>1</v>
      </c>
    </row>
    <row r="5197" spans="1:77">
      <c r="A5197" s="33">
        <v>5192</v>
      </c>
      <c r="BP5197" s="27">
        <v>0.778612890886073</v>
      </c>
      <c r="BQ5197" s="27">
        <v>26755.7051376019</v>
      </c>
      <c r="BR5197" s="27">
        <v>1.33337773468814</v>
      </c>
      <c r="BS5197" s="27">
        <v>61669.9147193992</v>
      </c>
      <c r="BU5197">
        <f t="shared" si="324"/>
        <v>90036.228495309</v>
      </c>
      <c r="BV5197">
        <f t="shared" si="325"/>
        <v>138336.745483822</v>
      </c>
      <c r="BW5197" s="9">
        <v>5192</v>
      </c>
      <c r="BX5197">
        <f t="shared" si="326"/>
        <v>0</v>
      </c>
      <c r="BY5197">
        <f t="shared" si="327"/>
        <v>1</v>
      </c>
    </row>
    <row r="5198" spans="1:77">
      <c r="A5198" s="33">
        <v>5193</v>
      </c>
      <c r="BP5198" s="27">
        <v>0.784178540918473</v>
      </c>
      <c r="BQ5198" s="27">
        <v>17932.3696295177</v>
      </c>
      <c r="BR5198" s="27">
        <v>1.33427552535264</v>
      </c>
      <c r="BS5198" s="27">
        <v>45811.9434260194</v>
      </c>
      <c r="BU5198">
        <f t="shared" si="324"/>
        <v>99694.4115082533</v>
      </c>
      <c r="BV5198">
        <f t="shared" si="325"/>
        <v>154329.385376876</v>
      </c>
      <c r="BW5198" s="9">
        <v>5193</v>
      </c>
      <c r="BX5198">
        <f t="shared" si="326"/>
        <v>0</v>
      </c>
      <c r="BY5198">
        <f t="shared" si="327"/>
        <v>1</v>
      </c>
    </row>
    <row r="5199" spans="1:77">
      <c r="A5199" s="33">
        <v>5194</v>
      </c>
      <c r="BP5199" s="27">
        <v>0.802558062692785</v>
      </c>
      <c r="BQ5199" s="27">
        <v>18565.2620761097</v>
      </c>
      <c r="BR5199" s="27">
        <v>1.37343553687375</v>
      </c>
      <c r="BS5199" s="27">
        <v>49189.3798891939</v>
      </c>
      <c r="BU5199">
        <f t="shared" si="324"/>
        <v>101818.447327808</v>
      </c>
      <c r="BV5199">
        <f t="shared" si="325"/>
        <v>156825.950641868</v>
      </c>
      <c r="BW5199" s="9">
        <v>5194</v>
      </c>
      <c r="BX5199">
        <f t="shared" si="326"/>
        <v>0</v>
      </c>
      <c r="BY5199">
        <f t="shared" si="327"/>
        <v>1</v>
      </c>
    </row>
    <row r="5200" spans="1:77">
      <c r="A5200" s="33">
        <v>5195</v>
      </c>
      <c r="BP5200" s="27">
        <v>0.828609801838575</v>
      </c>
      <c r="BQ5200" s="27">
        <v>15023.0550269827</v>
      </c>
      <c r="BR5200" s="27">
        <v>1.45267796572482</v>
      </c>
      <c r="BS5200" s="27">
        <v>45145.7688000138</v>
      </c>
      <c r="BU5200">
        <f t="shared" si="324"/>
        <v>109268.415248804</v>
      </c>
      <c r="BV5200">
        <f t="shared" si="325"/>
        <v>172755.92605871</v>
      </c>
      <c r="BW5200" s="9">
        <v>5195</v>
      </c>
      <c r="BX5200">
        <f t="shared" si="326"/>
        <v>0</v>
      </c>
      <c r="BY5200">
        <f t="shared" si="327"/>
        <v>1</v>
      </c>
    </row>
    <row r="5201" spans="1:77">
      <c r="A5201" s="33">
        <v>5196</v>
      </c>
      <c r="BP5201" s="27">
        <v>0.834001968862135</v>
      </c>
      <c r="BQ5201" s="27">
        <v>16584.6738797182</v>
      </c>
      <c r="BR5201" s="27">
        <v>1.41796094784284</v>
      </c>
      <c r="BS5201" s="27">
        <v>53653.0218756349</v>
      </c>
      <c r="BU5201">
        <f t="shared" si="324"/>
        <v>108515.621449602</v>
      </c>
      <c r="BV5201">
        <f t="shared" si="325"/>
        <v>159041.120300791</v>
      </c>
      <c r="BW5201" s="9">
        <v>5196</v>
      </c>
      <c r="BX5201">
        <f t="shared" si="326"/>
        <v>0</v>
      </c>
      <c r="BY5201">
        <f t="shared" si="327"/>
        <v>1</v>
      </c>
    </row>
    <row r="5202" spans="1:77">
      <c r="A5202" s="33">
        <v>5197</v>
      </c>
      <c r="BP5202" s="27">
        <v>0.767804532665545</v>
      </c>
      <c r="BQ5202" s="27">
        <v>15921.8827114115</v>
      </c>
      <c r="BR5202" s="27">
        <v>1.31316362307465</v>
      </c>
      <c r="BS5202" s="27">
        <v>51642.2767477398</v>
      </c>
      <c r="BU5202">
        <f t="shared" si="324"/>
        <v>99248.7971884202</v>
      </c>
      <c r="BV5202">
        <f t="shared" si="325"/>
        <v>145332.266713458</v>
      </c>
      <c r="BW5202" s="9">
        <v>5197</v>
      </c>
      <c r="BX5202">
        <f t="shared" si="326"/>
        <v>0</v>
      </c>
      <c r="BY5202">
        <f t="shared" si="327"/>
        <v>1</v>
      </c>
    </row>
    <row r="5203" spans="1:77">
      <c r="A5203" s="33">
        <v>5198</v>
      </c>
      <c r="BP5203" s="27">
        <v>0.850453010302396</v>
      </c>
      <c r="BQ5203" s="27">
        <v>10881.0336027913</v>
      </c>
      <c r="BR5203" s="27">
        <v>1.45380907741938</v>
      </c>
      <c r="BS5203" s="27">
        <v>36443.4713143528</v>
      </c>
      <c r="BU5203">
        <f t="shared" si="324"/>
        <v>116686.917942568</v>
      </c>
      <c r="BV5203">
        <f t="shared" si="325"/>
        <v>181627.890298554</v>
      </c>
      <c r="BW5203" s="9">
        <v>5198</v>
      </c>
      <c r="BX5203">
        <f t="shared" si="326"/>
        <v>0</v>
      </c>
      <c r="BY5203">
        <f t="shared" si="327"/>
        <v>1</v>
      </c>
    </row>
    <row r="5204" spans="1:77">
      <c r="A5204" s="33">
        <v>5199</v>
      </c>
      <c r="BP5204" s="27">
        <v>0.833903081423366</v>
      </c>
      <c r="BQ5204" s="27">
        <v>17825.8355746447</v>
      </c>
      <c r="BR5204" s="27">
        <v>1.43386103792513</v>
      </c>
      <c r="BS5204" s="27">
        <v>48851.944480026</v>
      </c>
      <c r="BU5204">
        <f t="shared" si="324"/>
        <v>107259.62663886</v>
      </c>
      <c r="BV5204">
        <f t="shared" si="325"/>
        <v>166227.211208743</v>
      </c>
      <c r="BW5204" s="9">
        <v>5199</v>
      </c>
      <c r="BX5204">
        <f t="shared" si="326"/>
        <v>0</v>
      </c>
      <c r="BY5204">
        <f t="shared" si="327"/>
        <v>1</v>
      </c>
    </row>
    <row r="5205" spans="1:77">
      <c r="A5205" s="33">
        <v>5200</v>
      </c>
      <c r="BP5205" s="27">
        <v>0.856315864673464</v>
      </c>
      <c r="BQ5205" s="27">
        <v>13863.8541761792</v>
      </c>
      <c r="BR5205" s="27">
        <v>1.45705414781826</v>
      </c>
      <c r="BS5205" s="27">
        <v>40169.6545197066</v>
      </c>
      <c r="BU5205">
        <f t="shared" si="324"/>
        <v>114583.52552484</v>
      </c>
      <c r="BV5205">
        <f t="shared" si="325"/>
        <v>178388.467653032</v>
      </c>
      <c r="BW5205" s="9">
        <v>5200</v>
      </c>
      <c r="BX5205">
        <f t="shared" si="326"/>
        <v>0</v>
      </c>
      <c r="BY5205">
        <f t="shared" si="327"/>
        <v>1</v>
      </c>
    </row>
    <row r="5206" spans="1:77">
      <c r="A5206" s="33">
        <v>5201</v>
      </c>
      <c r="BP5206" s="27">
        <v>0.800237277405063</v>
      </c>
      <c r="BQ5206" s="27">
        <v>15344.1562055614</v>
      </c>
      <c r="BR5206" s="27">
        <v>1.39903656441426</v>
      </c>
      <c r="BS5206" s="27">
        <v>43877.5765743776</v>
      </c>
      <c r="BU5206">
        <f t="shared" si="324"/>
        <v>104691.435405198</v>
      </c>
      <c r="BV5206">
        <f t="shared" si="325"/>
        <v>165977.908087762</v>
      </c>
      <c r="BW5206" s="9">
        <v>5201</v>
      </c>
      <c r="BX5206">
        <f t="shared" si="326"/>
        <v>0</v>
      </c>
      <c r="BY5206">
        <f t="shared" si="327"/>
        <v>1</v>
      </c>
    </row>
    <row r="5207" spans="1:77">
      <c r="A5207" s="33">
        <v>5202</v>
      </c>
      <c r="BP5207" s="27">
        <v>0.830441085397312</v>
      </c>
      <c r="BQ5207" s="27">
        <v>13894.2734520346</v>
      </c>
      <c r="BR5207" s="27">
        <v>1.41326839194245</v>
      </c>
      <c r="BS5207" s="27">
        <v>41601.25006025</v>
      </c>
      <c r="BU5207">
        <f t="shared" si="324"/>
        <v>110671.889357562</v>
      </c>
      <c r="BV5207">
        <f t="shared" si="325"/>
        <v>170389.008731118</v>
      </c>
      <c r="BW5207" s="9">
        <v>5202</v>
      </c>
      <c r="BX5207">
        <f t="shared" si="326"/>
        <v>0</v>
      </c>
      <c r="BY5207">
        <f t="shared" si="327"/>
        <v>1</v>
      </c>
    </row>
    <row r="5208" spans="1:77">
      <c r="A5208" s="33">
        <v>5203</v>
      </c>
      <c r="BP5208" s="27">
        <v>0.814008560074304</v>
      </c>
      <c r="BQ5208" s="27">
        <v>17780.8350446402</v>
      </c>
      <c r="BR5208" s="27">
        <v>1.39482827257408</v>
      </c>
      <c r="BS5208" s="27">
        <v>44400.6315061171</v>
      </c>
      <c r="BU5208">
        <f t="shared" si="324"/>
        <v>104320.448966505</v>
      </c>
      <c r="BV5208">
        <f t="shared" si="325"/>
        <v>164823.609379995</v>
      </c>
      <c r="BW5208" s="9">
        <v>5203</v>
      </c>
      <c r="BX5208">
        <f t="shared" si="326"/>
        <v>0</v>
      </c>
      <c r="BY5208">
        <f t="shared" si="327"/>
        <v>1</v>
      </c>
    </row>
    <row r="5209" spans="1:77">
      <c r="A5209" s="33">
        <v>5204</v>
      </c>
      <c r="BP5209" s="27">
        <v>0.779497117545721</v>
      </c>
      <c r="BQ5209" s="27">
        <v>15849.2025345086</v>
      </c>
      <c r="BR5209" s="27">
        <v>1.34488094668447</v>
      </c>
      <c r="BS5209" s="27">
        <v>43199.0935925934</v>
      </c>
      <c r="BU5209">
        <f t="shared" si="324"/>
        <v>101075.36509735</v>
      </c>
      <c r="BV5209">
        <f t="shared" si="325"/>
        <v>158533.048410076</v>
      </c>
      <c r="BW5209" s="9">
        <v>5204</v>
      </c>
      <c r="BX5209">
        <f t="shared" si="326"/>
        <v>0</v>
      </c>
      <c r="BY5209">
        <f t="shared" si="327"/>
        <v>1</v>
      </c>
    </row>
    <row r="5210" spans="1:77">
      <c r="A5210" s="33">
        <v>5205</v>
      </c>
      <c r="BP5210" s="27">
        <v>0.7915334852118</v>
      </c>
      <c r="BQ5210" s="27">
        <v>12959.3922675015</v>
      </c>
      <c r="BR5210" s="27">
        <v>1.3593494304364</v>
      </c>
      <c r="BS5210" s="27">
        <v>47187.5150147703</v>
      </c>
      <c r="BU5210">
        <f t="shared" si="324"/>
        <v>105770.630514269</v>
      </c>
      <c r="BV5210">
        <f t="shared" si="325"/>
        <v>156714.89955069</v>
      </c>
      <c r="BW5210" s="9">
        <v>5205</v>
      </c>
      <c r="BX5210">
        <f t="shared" si="326"/>
        <v>0</v>
      </c>
      <c r="BY5210">
        <f t="shared" si="327"/>
        <v>1</v>
      </c>
    </row>
    <row r="5211" spans="1:77">
      <c r="A5211" s="33">
        <v>5206</v>
      </c>
      <c r="BP5211" s="27">
        <v>0.828351664584502</v>
      </c>
      <c r="BQ5211" s="27">
        <v>14162.2111918237</v>
      </c>
      <c r="BR5211" s="27">
        <v>1.428220677398</v>
      </c>
      <c r="BS5211" s="27">
        <v>41150.615182017</v>
      </c>
      <c r="BU5211">
        <f t="shared" si="324"/>
        <v>110090.538495852</v>
      </c>
      <c r="BV5211">
        <f t="shared" si="325"/>
        <v>173082.486427684</v>
      </c>
      <c r="BW5211" s="9">
        <v>5206</v>
      </c>
      <c r="BX5211">
        <f t="shared" si="326"/>
        <v>0</v>
      </c>
      <c r="BY5211">
        <f t="shared" si="327"/>
        <v>1</v>
      </c>
    </row>
    <row r="5212" spans="1:77">
      <c r="A5212" s="33">
        <v>5207</v>
      </c>
      <c r="BP5212" s="27">
        <v>0.844121208818049</v>
      </c>
      <c r="BQ5212" s="27">
        <v>12900.0230122744</v>
      </c>
      <c r="BR5212" s="27">
        <v>1.43866160346048</v>
      </c>
      <c r="BS5212" s="27">
        <v>38648.8606427563</v>
      </c>
      <c r="BU5212">
        <f t="shared" si="324"/>
        <v>113718.158310433</v>
      </c>
      <c r="BV5212">
        <f t="shared" si="325"/>
        <v>177150.379876315</v>
      </c>
      <c r="BW5212" s="9">
        <v>5207</v>
      </c>
      <c r="BX5212">
        <f t="shared" si="326"/>
        <v>0</v>
      </c>
      <c r="BY5212">
        <f t="shared" si="327"/>
        <v>1</v>
      </c>
    </row>
    <row r="5213" spans="1:77">
      <c r="A5213" s="33">
        <v>5208</v>
      </c>
      <c r="BP5213" s="27">
        <v>0.747895187190152</v>
      </c>
      <c r="BQ5213" s="27">
        <v>15054.0770123614</v>
      </c>
      <c r="BR5213" s="27">
        <v>1.27933095108993</v>
      </c>
      <c r="BS5213" s="27">
        <v>51340.0518074586</v>
      </c>
      <c r="BU5213">
        <f t="shared" si="324"/>
        <v>97130.2010661614</v>
      </c>
      <c r="BV5213">
        <f t="shared" si="325"/>
        <v>140559.59085603</v>
      </c>
      <c r="BW5213" s="9">
        <v>5208</v>
      </c>
      <c r="BX5213">
        <f t="shared" si="326"/>
        <v>0</v>
      </c>
      <c r="BY5213">
        <f t="shared" si="327"/>
        <v>1</v>
      </c>
    </row>
    <row r="5214" spans="1:77">
      <c r="A5214" s="33">
        <v>5209</v>
      </c>
      <c r="BP5214" s="27">
        <v>0.851391653819081</v>
      </c>
      <c r="BQ5214" s="27">
        <v>18699.3950001126</v>
      </c>
      <c r="BR5214" s="27">
        <v>1.47318339002791</v>
      </c>
      <c r="BS5214" s="27">
        <v>52945.1515329817</v>
      </c>
      <c r="BU5214">
        <f t="shared" si="324"/>
        <v>109009.35307275</v>
      </c>
      <c r="BV5214">
        <f t="shared" si="325"/>
        <v>168032.356971204</v>
      </c>
      <c r="BW5214" s="9">
        <v>5209</v>
      </c>
      <c r="BX5214">
        <f t="shared" si="326"/>
        <v>0</v>
      </c>
      <c r="BY5214">
        <f t="shared" si="327"/>
        <v>1</v>
      </c>
    </row>
    <row r="5215" spans="1:77">
      <c r="A5215" s="33">
        <v>5210</v>
      </c>
      <c r="BP5215" s="27">
        <v>0.813253397736986</v>
      </c>
      <c r="BQ5215" s="27">
        <v>11248.6148140003</v>
      </c>
      <c r="BR5215" s="27">
        <v>1.39722453274429</v>
      </c>
      <c r="BS5215" s="27">
        <v>43959.4594551281</v>
      </c>
      <c r="BU5215">
        <f t="shared" si="324"/>
        <v>110739.394846548</v>
      </c>
      <c r="BV5215">
        <f t="shared" si="325"/>
        <v>165624.220456516</v>
      </c>
      <c r="BW5215" s="9">
        <v>5210</v>
      </c>
      <c r="BX5215">
        <f t="shared" si="326"/>
        <v>0</v>
      </c>
      <c r="BY5215">
        <f t="shared" si="327"/>
        <v>1</v>
      </c>
    </row>
    <row r="5216" spans="1:77">
      <c r="A5216" s="33">
        <v>5211</v>
      </c>
      <c r="BP5216" s="27">
        <v>0.795786382274729</v>
      </c>
      <c r="BQ5216" s="27">
        <v>18346.519733894</v>
      </c>
      <c r="BR5216" s="27">
        <v>1.37406176500962</v>
      </c>
      <c r="BS5216" s="27">
        <v>55564.1601219367</v>
      </c>
      <c r="BU5216">
        <f t="shared" si="324"/>
        <v>101021.437607315</v>
      </c>
      <c r="BV5216">
        <f t="shared" si="325"/>
        <v>150545.104629506</v>
      </c>
      <c r="BW5216" s="9">
        <v>5211</v>
      </c>
      <c r="BX5216">
        <f t="shared" si="326"/>
        <v>0</v>
      </c>
      <c r="BY5216">
        <f t="shared" si="327"/>
        <v>1</v>
      </c>
    </row>
    <row r="5217" spans="1:77">
      <c r="A5217" s="33">
        <v>5212</v>
      </c>
      <c r="BP5217" s="27">
        <v>0.826196584272182</v>
      </c>
      <c r="BQ5217" s="27">
        <v>16234.9686255476</v>
      </c>
      <c r="BR5217" s="27">
        <v>1.4042815889526</v>
      </c>
      <c r="BS5217" s="27">
        <v>45394.2069233673</v>
      </c>
      <c r="BU5217">
        <f t="shared" si="324"/>
        <v>107694.51901528</v>
      </c>
      <c r="BV5217">
        <f t="shared" si="325"/>
        <v>165248.031419522</v>
      </c>
      <c r="BW5217" s="9">
        <v>5212</v>
      </c>
      <c r="BX5217">
        <f t="shared" si="326"/>
        <v>0</v>
      </c>
      <c r="BY5217">
        <f t="shared" si="327"/>
        <v>1</v>
      </c>
    </row>
    <row r="5218" spans="1:77">
      <c r="A5218" s="33">
        <v>5213</v>
      </c>
      <c r="BP5218" s="27">
        <v>0.798793317069372</v>
      </c>
      <c r="BQ5218" s="27">
        <v>14171.5520055834</v>
      </c>
      <c r="BR5218" s="27">
        <v>1.38024345960474</v>
      </c>
      <c r="BS5218" s="27">
        <v>47890.0896909213</v>
      </c>
      <c r="BU5218">
        <f t="shared" si="324"/>
        <v>105647.445554822</v>
      </c>
      <c r="BV5218">
        <f t="shared" si="325"/>
        <v>159146.42924979</v>
      </c>
      <c r="BW5218" s="9">
        <v>5213</v>
      </c>
      <c r="BX5218">
        <f t="shared" si="326"/>
        <v>0</v>
      </c>
      <c r="BY5218">
        <f t="shared" si="327"/>
        <v>1</v>
      </c>
    </row>
    <row r="5219" spans="1:77">
      <c r="A5219" s="33">
        <v>5214</v>
      </c>
      <c r="BP5219" s="27">
        <v>0.878623791906021</v>
      </c>
      <c r="BQ5219" s="27">
        <v>14450.6940815875</v>
      </c>
      <c r="BR5219" s="27">
        <v>1.5106273784528</v>
      </c>
      <c r="BS5219" s="27">
        <v>42058.6263503534</v>
      </c>
      <c r="BU5219">
        <f t="shared" si="324"/>
        <v>117342.874704316</v>
      </c>
      <c r="BV5219">
        <f t="shared" si="325"/>
        <v>184535.480417567</v>
      </c>
      <c r="BW5219" s="9">
        <v>5214</v>
      </c>
      <c r="BX5219">
        <f t="shared" si="326"/>
        <v>0</v>
      </c>
      <c r="BY5219">
        <f t="shared" si="327"/>
        <v>1</v>
      </c>
    </row>
    <row r="5220" spans="1:77">
      <c r="A5220" s="33">
        <v>5215</v>
      </c>
      <c r="BP5220" s="27">
        <v>0.822015631250539</v>
      </c>
      <c r="BQ5220" s="27">
        <v>11930.8381592623</v>
      </c>
      <c r="BR5220" s="27">
        <v>1.38684522927035</v>
      </c>
      <c r="BS5220" s="27">
        <v>38507.7825072108</v>
      </c>
      <c r="BU5220">
        <f t="shared" si="324"/>
        <v>111371.506528319</v>
      </c>
      <c r="BV5220">
        <f t="shared" si="325"/>
        <v>169519.001883341</v>
      </c>
      <c r="BW5220" s="9">
        <v>5215</v>
      </c>
      <c r="BX5220">
        <f t="shared" si="326"/>
        <v>0</v>
      </c>
      <c r="BY5220">
        <f t="shared" si="327"/>
        <v>1</v>
      </c>
    </row>
    <row r="5221" spans="1:77">
      <c r="A5221" s="33">
        <v>5216</v>
      </c>
      <c r="BP5221" s="27">
        <v>0.793960309599577</v>
      </c>
      <c r="BQ5221" s="27">
        <v>11892.2677858389</v>
      </c>
      <c r="BR5221" s="27">
        <v>1.36471020074861</v>
      </c>
      <c r="BS5221" s="27">
        <v>38330.8517953295</v>
      </c>
      <c r="BU5221">
        <f t="shared" si="324"/>
        <v>107201.778654098</v>
      </c>
      <c r="BV5221">
        <f t="shared" si="325"/>
        <v>166375.678316963</v>
      </c>
      <c r="BW5221" s="9">
        <v>5216</v>
      </c>
      <c r="BX5221">
        <f t="shared" si="326"/>
        <v>0</v>
      </c>
      <c r="BY5221">
        <f t="shared" si="327"/>
        <v>1</v>
      </c>
    </row>
    <row r="5222" spans="1:77">
      <c r="A5222" s="33">
        <v>5217</v>
      </c>
      <c r="BP5222" s="27">
        <v>0.787364440045632</v>
      </c>
      <c r="BQ5222" s="27">
        <v>13875.8898918885</v>
      </c>
      <c r="BR5222" s="27">
        <v>1.35454380896887</v>
      </c>
      <c r="BS5222" s="27">
        <v>41162.0934286442</v>
      </c>
      <c r="BU5222">
        <f t="shared" si="324"/>
        <v>104228.776114956</v>
      </c>
      <c r="BV5222">
        <f t="shared" si="325"/>
        <v>162019.477916687</v>
      </c>
      <c r="BW5222" s="9">
        <v>5217</v>
      </c>
      <c r="BX5222">
        <f t="shared" si="326"/>
        <v>0</v>
      </c>
      <c r="BY5222">
        <f t="shared" si="327"/>
        <v>1</v>
      </c>
    </row>
    <row r="5223" spans="1:77">
      <c r="A5223" s="33">
        <v>5218</v>
      </c>
      <c r="BP5223" s="27">
        <v>0.771032456760148</v>
      </c>
      <c r="BQ5223" s="27">
        <v>11652.1846249876</v>
      </c>
      <c r="BR5223" s="27">
        <v>1.29410026030534</v>
      </c>
      <c r="BS5223" s="27">
        <v>36474.9758476685</v>
      </c>
      <c r="BU5223">
        <f t="shared" si="324"/>
        <v>104002.683889035</v>
      </c>
      <c r="BV5223">
        <f t="shared" si="325"/>
        <v>157640.063198133</v>
      </c>
      <c r="BW5223" s="9">
        <v>5218</v>
      </c>
      <c r="BX5223">
        <f t="shared" si="326"/>
        <v>0</v>
      </c>
      <c r="BY5223">
        <f t="shared" si="327"/>
        <v>1</v>
      </c>
    </row>
    <row r="5224" spans="1:77">
      <c r="A5224" s="33">
        <v>5219</v>
      </c>
      <c r="BP5224" s="27">
        <v>0.857794852364936</v>
      </c>
      <c r="BQ5224" s="27">
        <v>13291.0774632476</v>
      </c>
      <c r="BR5224" s="27">
        <v>1.5088574693865</v>
      </c>
      <c r="BS5224" s="27">
        <v>43045.823757298</v>
      </c>
      <c r="BU5224">
        <f t="shared" si="324"/>
        <v>115378.150391493</v>
      </c>
      <c r="BV5224">
        <f t="shared" si="325"/>
        <v>183282.796650677</v>
      </c>
      <c r="BW5224" s="9">
        <v>5219</v>
      </c>
      <c r="BX5224">
        <f t="shared" si="326"/>
        <v>0</v>
      </c>
      <c r="BY5224">
        <f t="shared" si="327"/>
        <v>1</v>
      </c>
    </row>
    <row r="5225" spans="1:77">
      <c r="A5225" s="33">
        <v>5220</v>
      </c>
      <c r="BP5225" s="27">
        <v>0.775941507719434</v>
      </c>
      <c r="BQ5225" s="27">
        <v>11782.3685842113</v>
      </c>
      <c r="BR5225" s="27">
        <v>1.31893507888514</v>
      </c>
      <c r="BS5225" s="27">
        <v>46663.9420310143</v>
      </c>
      <c r="BU5225">
        <f t="shared" si="324"/>
        <v>104608.857573704</v>
      </c>
      <c r="BV5225">
        <f t="shared" si="325"/>
        <v>151176.319801757</v>
      </c>
      <c r="BW5225" s="9">
        <v>5220</v>
      </c>
      <c r="BX5225">
        <f t="shared" si="326"/>
        <v>0</v>
      </c>
      <c r="BY5225">
        <f t="shared" si="327"/>
        <v>1</v>
      </c>
    </row>
    <row r="5226" spans="1:77">
      <c r="A5226" s="33">
        <v>5221</v>
      </c>
      <c r="BP5226" s="27">
        <v>0.793994959962776</v>
      </c>
      <c r="BQ5226" s="27">
        <v>12700.6414551784</v>
      </c>
      <c r="BR5226" s="27">
        <v>1.33564335129723</v>
      </c>
      <c r="BS5226" s="27">
        <v>41111.4941973908</v>
      </c>
      <c r="BU5226">
        <f t="shared" si="324"/>
        <v>106398.602539238</v>
      </c>
      <c r="BV5226">
        <f t="shared" si="325"/>
        <v>159235.008497193</v>
      </c>
      <c r="BW5226" s="9">
        <v>5221</v>
      </c>
      <c r="BX5226">
        <f t="shared" si="326"/>
        <v>0</v>
      </c>
      <c r="BY5226">
        <f t="shared" si="327"/>
        <v>1</v>
      </c>
    </row>
    <row r="5227" spans="1:77">
      <c r="A5227" s="33">
        <v>5222</v>
      </c>
      <c r="BP5227" s="27">
        <v>0.802233067557196</v>
      </c>
      <c r="BQ5227" s="27">
        <v>13584.2920865469</v>
      </c>
      <c r="BR5227" s="27">
        <v>1.36329717142107</v>
      </c>
      <c r="BS5227" s="27">
        <v>38870.2091413203</v>
      </c>
      <c r="BU5227">
        <f t="shared" si="324"/>
        <v>106750.668047033</v>
      </c>
      <c r="BV5227">
        <f t="shared" si="325"/>
        <v>165624.366571839</v>
      </c>
      <c r="BW5227" s="9">
        <v>5222</v>
      </c>
      <c r="BX5227">
        <f t="shared" si="326"/>
        <v>0</v>
      </c>
      <c r="BY5227">
        <f t="shared" si="327"/>
        <v>1</v>
      </c>
    </row>
    <row r="5228" spans="1:77">
      <c r="A5228" s="33">
        <v>5223</v>
      </c>
      <c r="BP5228" s="27">
        <v>0.779071109725804</v>
      </c>
      <c r="BQ5228" s="27">
        <v>13493.67779594</v>
      </c>
      <c r="BR5228" s="27">
        <v>1.3617577790192</v>
      </c>
      <c r="BS5228" s="27">
        <v>39935.1755669359</v>
      </c>
      <c r="BU5228">
        <f t="shared" si="324"/>
        <v>103366.988662931</v>
      </c>
      <c r="BV5228">
        <f t="shared" si="325"/>
        <v>164328.491285943</v>
      </c>
      <c r="BW5228" s="9">
        <v>5223</v>
      </c>
      <c r="BX5228">
        <f t="shared" si="326"/>
        <v>0</v>
      </c>
      <c r="BY5228">
        <f t="shared" si="327"/>
        <v>1</v>
      </c>
    </row>
    <row r="5229" spans="1:77">
      <c r="A5229" s="33">
        <v>5224</v>
      </c>
      <c r="BP5229" s="27">
        <v>0.815325655368785</v>
      </c>
      <c r="BQ5229" s="27">
        <v>16807.1379608606</v>
      </c>
      <c r="BR5229" s="27">
        <v>1.37948845180917</v>
      </c>
      <c r="BS5229" s="27">
        <v>46374.0077617642</v>
      </c>
      <c r="BU5229">
        <f t="shared" si="324"/>
        <v>105491.710344457</v>
      </c>
      <c r="BV5229">
        <f t="shared" si="325"/>
        <v>160549.260009611</v>
      </c>
      <c r="BW5229" s="9">
        <v>5224</v>
      </c>
      <c r="BX5229">
        <f t="shared" si="326"/>
        <v>0</v>
      </c>
      <c r="BY5229">
        <f t="shared" si="327"/>
        <v>1</v>
      </c>
    </row>
    <row r="5230" spans="1:77">
      <c r="A5230" s="33">
        <v>5225</v>
      </c>
      <c r="BP5230" s="27">
        <v>0.764011786662705</v>
      </c>
      <c r="BQ5230" s="27">
        <v>12442.4192468819</v>
      </c>
      <c r="BR5230" s="27">
        <v>1.2972577313722</v>
      </c>
      <c r="BS5230" s="27">
        <v>40594.480240725</v>
      </c>
      <c r="BU5230">
        <f t="shared" si="324"/>
        <v>102159.348752524</v>
      </c>
      <c r="BV5230">
        <f t="shared" si="325"/>
        <v>153994.179465104</v>
      </c>
      <c r="BW5230" s="9">
        <v>5225</v>
      </c>
      <c r="BX5230">
        <f t="shared" si="326"/>
        <v>0</v>
      </c>
      <c r="BY5230">
        <f t="shared" si="327"/>
        <v>1</v>
      </c>
    </row>
    <row r="5231" spans="1:77">
      <c r="A5231" s="33">
        <v>5226</v>
      </c>
      <c r="BP5231" s="27">
        <v>0.795099740826997</v>
      </c>
      <c r="BQ5231" s="27">
        <v>15338.5602882306</v>
      </c>
      <c r="BR5231" s="27">
        <v>1.36794254231242</v>
      </c>
      <c r="BS5231" s="27">
        <v>42904.3493726812</v>
      </c>
      <c r="BU5231">
        <f t="shared" si="324"/>
        <v>103926.400835819</v>
      </c>
      <c r="BV5231">
        <f t="shared" si="325"/>
        <v>162287.031974182</v>
      </c>
      <c r="BW5231" s="9">
        <v>5226</v>
      </c>
      <c r="BX5231">
        <f t="shared" si="326"/>
        <v>0</v>
      </c>
      <c r="BY5231">
        <f t="shared" si="327"/>
        <v>1</v>
      </c>
    </row>
    <row r="5232" spans="1:77">
      <c r="A5232" s="33">
        <v>5227</v>
      </c>
      <c r="BP5232" s="27">
        <v>0.828595185640309</v>
      </c>
      <c r="BQ5232" s="27">
        <v>15922.1477096266</v>
      </c>
      <c r="BR5232" s="27">
        <v>1.41432485461091</v>
      </c>
      <c r="BS5232" s="27">
        <v>44260.3014337607</v>
      </c>
      <c r="BU5232">
        <f t="shared" si="324"/>
        <v>108367.13013642</v>
      </c>
      <c r="BV5232">
        <f t="shared" si="325"/>
        <v>167888.426757876</v>
      </c>
      <c r="BW5232" s="9">
        <v>5227</v>
      </c>
      <c r="BX5232">
        <f t="shared" si="326"/>
        <v>0</v>
      </c>
      <c r="BY5232">
        <f t="shared" si="327"/>
        <v>1</v>
      </c>
    </row>
    <row r="5233" spans="1:77">
      <c r="A5233" s="33">
        <v>5228</v>
      </c>
      <c r="BP5233" s="27">
        <v>0.779276572725756</v>
      </c>
      <c r="BQ5233" s="27">
        <v>16848.9784473678</v>
      </c>
      <c r="BR5233" s="27">
        <v>1.33655030856485</v>
      </c>
      <c r="BS5233" s="27">
        <v>47527.9347572893</v>
      </c>
      <c r="BU5233">
        <f t="shared" si="324"/>
        <v>100042.507461496</v>
      </c>
      <c r="BV5233">
        <f t="shared" si="325"/>
        <v>152954.611527439</v>
      </c>
      <c r="BW5233" s="9">
        <v>5228</v>
      </c>
      <c r="BX5233">
        <f t="shared" si="326"/>
        <v>0</v>
      </c>
      <c r="BY5233">
        <f t="shared" si="327"/>
        <v>1</v>
      </c>
    </row>
    <row r="5234" spans="1:77">
      <c r="A5234" s="33">
        <v>5229</v>
      </c>
      <c r="BP5234" s="27">
        <v>0.830837704357948</v>
      </c>
      <c r="BQ5234" s="27">
        <v>18199.6943363394</v>
      </c>
      <c r="BR5234" s="27">
        <v>1.4473076495381</v>
      </c>
      <c r="BS5234" s="27">
        <v>45123.8643315009</v>
      </c>
      <c r="BU5234">
        <f t="shared" si="324"/>
        <v>106425.961317353</v>
      </c>
      <c r="BV5234">
        <f t="shared" si="325"/>
        <v>171972.283099214</v>
      </c>
      <c r="BW5234" s="9">
        <v>5229</v>
      </c>
      <c r="BX5234">
        <f t="shared" si="326"/>
        <v>0</v>
      </c>
      <c r="BY5234">
        <f t="shared" si="327"/>
        <v>1</v>
      </c>
    </row>
    <row r="5235" spans="1:77">
      <c r="A5235" s="33">
        <v>5230</v>
      </c>
      <c r="BP5235" s="27">
        <v>0.844746558274933</v>
      </c>
      <c r="BQ5235" s="27">
        <v>11970.5112548144</v>
      </c>
      <c r="BR5235" s="27">
        <v>1.47409246450876</v>
      </c>
      <c r="BS5235" s="27">
        <v>45963.8730624762</v>
      </c>
      <c r="BU5235">
        <f t="shared" si="324"/>
        <v>114741.472486426</v>
      </c>
      <c r="BV5235">
        <f t="shared" si="325"/>
        <v>175149.996613838</v>
      </c>
      <c r="BW5235" s="9">
        <v>5230</v>
      </c>
      <c r="BX5235">
        <f t="shared" si="326"/>
        <v>0</v>
      </c>
      <c r="BY5235">
        <f t="shared" si="327"/>
        <v>1</v>
      </c>
    </row>
    <row r="5236" spans="1:77">
      <c r="A5236" s="33">
        <v>5231</v>
      </c>
      <c r="BP5236" s="27">
        <v>0.817933067973808</v>
      </c>
      <c r="BQ5236" s="27">
        <v>14641.8439729308</v>
      </c>
      <c r="BR5236" s="27">
        <v>1.38556615017116</v>
      </c>
      <c r="BS5236" s="27">
        <v>43107.6347173116</v>
      </c>
      <c r="BU5236">
        <f t="shared" si="324"/>
        <v>108048.11622314</v>
      </c>
      <c r="BV5236">
        <f t="shared" si="325"/>
        <v>164727.287808362</v>
      </c>
      <c r="BW5236" s="9">
        <v>5231</v>
      </c>
      <c r="BX5236">
        <f t="shared" si="326"/>
        <v>0</v>
      </c>
      <c r="BY5236">
        <f t="shared" si="327"/>
        <v>1</v>
      </c>
    </row>
    <row r="5237" spans="1:77">
      <c r="A5237" s="33">
        <v>5232</v>
      </c>
      <c r="BP5237" s="27">
        <v>0.797264927064346</v>
      </c>
      <c r="BQ5237" s="27">
        <v>15419.9387399336</v>
      </c>
      <c r="BR5237" s="27">
        <v>1.37099483229844</v>
      </c>
      <c r="BS5237" s="27">
        <v>43120.8309354115</v>
      </c>
      <c r="BU5237">
        <f t="shared" si="324"/>
        <v>104169.800319718</v>
      </c>
      <c r="BV5237">
        <f t="shared" si="325"/>
        <v>162528.393909354</v>
      </c>
      <c r="BW5237" s="9">
        <v>5232</v>
      </c>
      <c r="BX5237">
        <f t="shared" si="326"/>
        <v>0</v>
      </c>
      <c r="BY5237">
        <f t="shared" si="327"/>
        <v>1</v>
      </c>
    </row>
    <row r="5238" spans="1:77">
      <c r="A5238" s="33">
        <v>5233</v>
      </c>
      <c r="BP5238" s="27">
        <v>0.874732192822075</v>
      </c>
      <c r="BQ5238" s="27">
        <v>15682.041548174</v>
      </c>
      <c r="BR5238" s="27">
        <v>1.51092157931078</v>
      </c>
      <c r="BS5238" s="27">
        <v>42948.2317129859</v>
      </c>
      <c r="BU5238">
        <f t="shared" si="324"/>
        <v>115527.787375137</v>
      </c>
      <c r="BV5238">
        <f t="shared" si="325"/>
        <v>183690.005183631</v>
      </c>
      <c r="BW5238" s="9">
        <v>5233</v>
      </c>
      <c r="BX5238">
        <f t="shared" si="326"/>
        <v>0</v>
      </c>
      <c r="BY5238">
        <f t="shared" si="327"/>
        <v>1</v>
      </c>
    </row>
    <row r="5239" spans="1:77">
      <c r="A5239" s="33">
        <v>5234</v>
      </c>
      <c r="BP5239" s="27">
        <v>0.808639375598831</v>
      </c>
      <c r="BQ5239" s="27">
        <v>23722.4014261301</v>
      </c>
      <c r="BR5239" s="27">
        <v>1.38664911549106</v>
      </c>
      <c r="BS5239" s="27">
        <v>57003.8231834821</v>
      </c>
      <c r="BU5239">
        <f t="shared" si="324"/>
        <v>97573.5049136945</v>
      </c>
      <c r="BV5239">
        <f t="shared" si="325"/>
        <v>150993.544140177</v>
      </c>
      <c r="BW5239" s="9">
        <v>5234</v>
      </c>
      <c r="BX5239">
        <f t="shared" si="326"/>
        <v>0</v>
      </c>
      <c r="BY5239">
        <f t="shared" si="327"/>
        <v>1</v>
      </c>
    </row>
    <row r="5240" spans="1:77">
      <c r="A5240" s="33">
        <v>5235</v>
      </c>
      <c r="BP5240" s="27">
        <v>0.798281898992956</v>
      </c>
      <c r="BQ5240" s="27">
        <v>17464.4267943444</v>
      </c>
      <c r="BR5240" s="27">
        <v>1.36987069917316</v>
      </c>
      <c r="BS5240" s="27">
        <v>48421.0197331442</v>
      </c>
      <c r="BU5240">
        <f t="shared" si="324"/>
        <v>102277.858054599</v>
      </c>
      <c r="BV5240">
        <f t="shared" si="325"/>
        <v>157059.58514283</v>
      </c>
      <c r="BW5240" s="9">
        <v>5235</v>
      </c>
      <c r="BX5240">
        <f t="shared" si="326"/>
        <v>0</v>
      </c>
      <c r="BY5240">
        <f t="shared" si="327"/>
        <v>1</v>
      </c>
    </row>
    <row r="5241" spans="1:77">
      <c r="A5241" s="33">
        <v>5236</v>
      </c>
      <c r="BP5241" s="27">
        <v>0.812755443762122</v>
      </c>
      <c r="BQ5241" s="27">
        <v>16057.8978059462</v>
      </c>
      <c r="BR5241" s="27">
        <v>1.41783819224985</v>
      </c>
      <c r="BS5241" s="27">
        <v>51977.7063318904</v>
      </c>
      <c r="BU5241">
        <f t="shared" si="324"/>
        <v>105855.418758372</v>
      </c>
      <c r="BV5241">
        <f t="shared" si="325"/>
        <v>160698.022505588</v>
      </c>
      <c r="BW5241" s="9">
        <v>5236</v>
      </c>
      <c r="BX5241">
        <f t="shared" si="326"/>
        <v>0</v>
      </c>
      <c r="BY5241">
        <f t="shared" si="327"/>
        <v>1</v>
      </c>
    </row>
    <row r="5242" spans="1:77">
      <c r="A5242" s="33">
        <v>5237</v>
      </c>
      <c r="BP5242" s="27">
        <v>0.840147956498144</v>
      </c>
      <c r="BQ5242" s="27">
        <v>16924.1324174903</v>
      </c>
      <c r="BR5242" s="27">
        <v>1.46404788055693</v>
      </c>
      <c r="BS5242" s="27">
        <v>44570.324202864</v>
      </c>
      <c r="BU5242">
        <f t="shared" si="324"/>
        <v>109098.061057231</v>
      </c>
      <c r="BV5242">
        <f t="shared" si="325"/>
        <v>175036.857880676</v>
      </c>
      <c r="BW5242" s="9">
        <v>5237</v>
      </c>
      <c r="BX5242">
        <f t="shared" si="326"/>
        <v>0</v>
      </c>
      <c r="BY5242">
        <f t="shared" si="327"/>
        <v>1</v>
      </c>
    </row>
    <row r="5243" spans="1:77">
      <c r="A5243" s="33">
        <v>5238</v>
      </c>
      <c r="BP5243" s="27">
        <v>0.803756744063116</v>
      </c>
      <c r="BQ5243" s="27">
        <v>14513.1809173265</v>
      </c>
      <c r="BR5243" s="27">
        <v>1.38311084242544</v>
      </c>
      <c r="BS5243" s="27">
        <v>41483.457186853</v>
      </c>
      <c r="BU5243">
        <f t="shared" si="324"/>
        <v>106050.330692141</v>
      </c>
      <c r="BV5243">
        <f t="shared" si="325"/>
        <v>165983.169176962</v>
      </c>
      <c r="BW5243" s="9">
        <v>5238</v>
      </c>
      <c r="BX5243">
        <f t="shared" si="326"/>
        <v>0</v>
      </c>
      <c r="BY5243">
        <f t="shared" si="327"/>
        <v>1</v>
      </c>
    </row>
    <row r="5244" spans="1:77">
      <c r="A5244" s="33">
        <v>5239</v>
      </c>
      <c r="BP5244" s="27">
        <v>0.80798128092031</v>
      </c>
      <c r="BQ5244" s="27">
        <v>10163.3152039178</v>
      </c>
      <c r="BR5244" s="27">
        <v>1.38650083746719</v>
      </c>
      <c r="BS5244" s="27">
        <v>43288.8209304565</v>
      </c>
      <c r="BU5244">
        <f t="shared" si="324"/>
        <v>111033.876934129</v>
      </c>
      <c r="BV5244">
        <f t="shared" si="325"/>
        <v>164686.304689623</v>
      </c>
      <c r="BW5244" s="9">
        <v>5239</v>
      </c>
      <c r="BX5244">
        <f t="shared" si="326"/>
        <v>0</v>
      </c>
      <c r="BY5244">
        <f t="shared" si="327"/>
        <v>1</v>
      </c>
    </row>
    <row r="5245" spans="1:77">
      <c r="A5245" s="33">
        <v>5240</v>
      </c>
      <c r="BP5245" s="27">
        <v>0.834370139377101</v>
      </c>
      <c r="BQ5245" s="27">
        <v>13992.4709731487</v>
      </c>
      <c r="BR5245" s="27">
        <v>1.43662475118453</v>
      </c>
      <c r="BS5245" s="27">
        <v>43389.3648207227</v>
      </c>
      <c r="BU5245">
        <f t="shared" si="324"/>
        <v>111163.049933416</v>
      </c>
      <c r="BV5245">
        <f t="shared" si="325"/>
        <v>172104.347856956</v>
      </c>
      <c r="BW5245" s="9">
        <v>5240</v>
      </c>
      <c r="BX5245">
        <f t="shared" si="326"/>
        <v>0</v>
      </c>
      <c r="BY5245">
        <f t="shared" si="327"/>
        <v>1</v>
      </c>
    </row>
    <row r="5246" spans="1:77">
      <c r="A5246" s="33">
        <v>5241</v>
      </c>
      <c r="BP5246" s="27">
        <v>0.827048341523193</v>
      </c>
      <c r="BQ5246" s="27">
        <v>14963.9007888121</v>
      </c>
      <c r="BR5246" s="27">
        <v>1.3898504933889</v>
      </c>
      <c r="BS5246" s="27">
        <v>43452.0283733224</v>
      </c>
      <c r="BU5246">
        <f t="shared" si="324"/>
        <v>109093.350439667</v>
      </c>
      <c r="BV5246">
        <f t="shared" si="325"/>
        <v>165025.545635013</v>
      </c>
      <c r="BW5246" s="9">
        <v>5241</v>
      </c>
      <c r="BX5246">
        <f t="shared" si="326"/>
        <v>0</v>
      </c>
      <c r="BY5246">
        <f t="shared" si="327"/>
        <v>1</v>
      </c>
    </row>
    <row r="5247" spans="1:77">
      <c r="A5247" s="33">
        <v>5242</v>
      </c>
      <c r="BP5247" s="27">
        <v>0.818343134789112</v>
      </c>
      <c r="BQ5247" s="27">
        <v>13499.3891815399</v>
      </c>
      <c r="BR5247" s="27">
        <v>1.41863415944474</v>
      </c>
      <c r="BS5247" s="27">
        <v>38459.3498795648</v>
      </c>
      <c r="BU5247">
        <f t="shared" si="324"/>
        <v>109252.081036827</v>
      </c>
      <c r="BV5247">
        <f t="shared" si="325"/>
        <v>174335.774037147</v>
      </c>
      <c r="BW5247" s="9">
        <v>5242</v>
      </c>
      <c r="BX5247">
        <f t="shared" si="326"/>
        <v>0</v>
      </c>
      <c r="BY5247">
        <f t="shared" si="327"/>
        <v>1</v>
      </c>
    </row>
    <row r="5248" spans="1:77">
      <c r="A5248" s="33">
        <v>5243</v>
      </c>
      <c r="BP5248" s="27">
        <v>0.817315853280879</v>
      </c>
      <c r="BQ5248" s="27">
        <v>18778.3623939409</v>
      </c>
      <c r="BR5248" s="27">
        <v>1.41223283629372</v>
      </c>
      <c r="BS5248" s="27">
        <v>49133.9099419649</v>
      </c>
      <c r="BU5248">
        <f t="shared" si="324"/>
        <v>103819.015598191</v>
      </c>
      <c r="BV5248">
        <f t="shared" si="325"/>
        <v>162701.015502093</v>
      </c>
      <c r="BW5248" s="9">
        <v>5243</v>
      </c>
      <c r="BX5248">
        <f t="shared" si="326"/>
        <v>0</v>
      </c>
      <c r="BY5248">
        <f t="shared" si="327"/>
        <v>1</v>
      </c>
    </row>
    <row r="5249" spans="1:77">
      <c r="A5249" s="33">
        <v>5244</v>
      </c>
      <c r="BP5249" s="27">
        <v>0.812349714943996</v>
      </c>
      <c r="BQ5249" s="27">
        <v>13102.4026940582</v>
      </c>
      <c r="BR5249" s="27">
        <v>1.36325932286569</v>
      </c>
      <c r="BS5249" s="27">
        <v>42421.9578056742</v>
      </c>
      <c r="BU5249">
        <f t="shared" si="324"/>
        <v>108750.054547541</v>
      </c>
      <c r="BV5249">
        <f t="shared" si="325"/>
        <v>162066.940624179</v>
      </c>
      <c r="BW5249" s="9">
        <v>5244</v>
      </c>
      <c r="BX5249">
        <f t="shared" si="326"/>
        <v>0</v>
      </c>
      <c r="BY5249">
        <f t="shared" si="327"/>
        <v>1</v>
      </c>
    </row>
    <row r="5250" spans="1:77">
      <c r="A5250" s="33">
        <v>5245</v>
      </c>
      <c r="BP5250" s="27">
        <v>0.820329964962465</v>
      </c>
      <c r="BQ5250" s="27">
        <v>13361.9324330436</v>
      </c>
      <c r="BR5250" s="27">
        <v>1.41403727515985</v>
      </c>
      <c r="BS5250" s="27">
        <v>40353.2356359044</v>
      </c>
      <c r="BU5250">
        <f t="shared" si="324"/>
        <v>109687.562311326</v>
      </c>
      <c r="BV5250">
        <f t="shared" si="325"/>
        <v>171752.355638073</v>
      </c>
      <c r="BW5250" s="9">
        <v>5245</v>
      </c>
      <c r="BX5250">
        <f t="shared" si="326"/>
        <v>0</v>
      </c>
      <c r="BY5250">
        <f t="shared" si="327"/>
        <v>1</v>
      </c>
    </row>
    <row r="5251" spans="1:77">
      <c r="A5251" s="33">
        <v>5246</v>
      </c>
      <c r="BP5251" s="27">
        <v>0.781290881571338</v>
      </c>
      <c r="BQ5251" s="27">
        <v>12697.2135127551</v>
      </c>
      <c r="BR5251" s="27">
        <v>1.30379615626713</v>
      </c>
      <c r="BS5251" s="27">
        <v>39256.7983028826</v>
      </c>
      <c r="BU5251">
        <f t="shared" si="324"/>
        <v>104496.418722946</v>
      </c>
      <c r="BV5251">
        <f t="shared" si="325"/>
        <v>156312.625137186</v>
      </c>
      <c r="BW5251" s="9">
        <v>5246</v>
      </c>
      <c r="BX5251">
        <f t="shared" si="326"/>
        <v>0</v>
      </c>
      <c r="BY5251">
        <f t="shared" si="327"/>
        <v>1</v>
      </c>
    </row>
    <row r="5252" spans="1:77">
      <c r="A5252" s="33">
        <v>5247</v>
      </c>
      <c r="BP5252" s="27">
        <v>0.830925091275181</v>
      </c>
      <c r="BQ5252" s="27">
        <v>12112.5253779633</v>
      </c>
      <c r="BR5252" s="27">
        <v>1.43361942679015</v>
      </c>
      <c r="BS5252" s="27">
        <v>47228.6578388204</v>
      </c>
      <c r="BU5252">
        <f t="shared" si="324"/>
        <v>112526.238313314</v>
      </c>
      <c r="BV5252">
        <f t="shared" si="325"/>
        <v>167814.256179702</v>
      </c>
      <c r="BW5252" s="9">
        <v>5247</v>
      </c>
      <c r="BX5252">
        <f t="shared" si="326"/>
        <v>0</v>
      </c>
      <c r="BY5252">
        <f t="shared" si="327"/>
        <v>1</v>
      </c>
    </row>
    <row r="5253" spans="1:77">
      <c r="A5253" s="33">
        <v>5248</v>
      </c>
      <c r="BP5253" s="27">
        <v>0.845778084383039</v>
      </c>
      <c r="BQ5253" s="27">
        <v>19785.4519569682</v>
      </c>
      <c r="BR5253" s="27">
        <v>1.46601440042249</v>
      </c>
      <c r="BS5253" s="27">
        <v>43880.3964027773</v>
      </c>
      <c r="BU5253">
        <f t="shared" si="324"/>
        <v>107081.260700488</v>
      </c>
      <c r="BV5253">
        <f t="shared" si="325"/>
        <v>176021.763660596</v>
      </c>
      <c r="BW5253" s="9">
        <v>5248</v>
      </c>
      <c r="BX5253">
        <f t="shared" si="326"/>
        <v>0</v>
      </c>
      <c r="BY5253">
        <f t="shared" si="327"/>
        <v>1</v>
      </c>
    </row>
    <row r="5254" spans="1:77">
      <c r="A5254" s="33">
        <v>5249</v>
      </c>
      <c r="BP5254" s="27">
        <v>0.794307964047649</v>
      </c>
      <c r="BQ5254" s="27">
        <v>15318.2383664748</v>
      </c>
      <c r="BR5254" s="27">
        <v>1.39185965656575</v>
      </c>
      <c r="BS5254" s="27">
        <v>42075.3175517501</v>
      </c>
      <c r="BU5254">
        <f t="shared" si="324"/>
        <v>103827.956240673</v>
      </c>
      <c r="BV5254">
        <f t="shared" si="325"/>
        <v>166703.630933112</v>
      </c>
      <c r="BW5254" s="9">
        <v>5249</v>
      </c>
      <c r="BX5254">
        <f t="shared" si="326"/>
        <v>0</v>
      </c>
      <c r="BY5254">
        <f t="shared" si="327"/>
        <v>1</v>
      </c>
    </row>
    <row r="5255" spans="1:77">
      <c r="A5255" s="33">
        <v>5250</v>
      </c>
      <c r="BP5255" s="27">
        <v>0.819379366191753</v>
      </c>
      <c r="BQ5255" s="27">
        <v>15511.2478355281</v>
      </c>
      <c r="BR5255" s="27">
        <v>1.38666107747865</v>
      </c>
      <c r="BS5255" s="27">
        <v>52418.9815854306</v>
      </c>
      <c r="BU5255">
        <f t="shared" ref="BU5255:BU5318" si="328">BP5255*$BV$1-BQ5255</f>
        <v>107395.657093235</v>
      </c>
      <c r="BV5255">
        <f t="shared" ref="BV5255:BV5318" si="329">BR5255*$BV$1-BS5255</f>
        <v>155580.180036367</v>
      </c>
      <c r="BW5255" s="9">
        <v>5250</v>
      </c>
      <c r="BX5255">
        <f t="shared" ref="BX5255:BX5318" si="330">IF(BU5255=MAX($BU5255:$BV5255),1,0)</f>
        <v>0</v>
      </c>
      <c r="BY5255">
        <f t="shared" ref="BY5255:BY5318" si="331">IF(BV5255=MAX($BU5255:$BV5255),1,0)</f>
        <v>1</v>
      </c>
    </row>
    <row r="5256" spans="1:77">
      <c r="A5256" s="33">
        <v>5251</v>
      </c>
      <c r="BP5256" s="27">
        <v>0.79181745709263</v>
      </c>
      <c r="BQ5256" s="27">
        <v>12343.9431998253</v>
      </c>
      <c r="BR5256" s="27">
        <v>1.36208590153269</v>
      </c>
      <c r="BS5256" s="27">
        <v>46675.1045959941</v>
      </c>
      <c r="BU5256">
        <f t="shared" si="328"/>
        <v>106428.675364069</v>
      </c>
      <c r="BV5256">
        <f t="shared" si="329"/>
        <v>157637.78063391</v>
      </c>
      <c r="BW5256" s="9">
        <v>5251</v>
      </c>
      <c r="BX5256">
        <f t="shared" si="330"/>
        <v>0</v>
      </c>
      <c r="BY5256">
        <f t="shared" si="331"/>
        <v>1</v>
      </c>
    </row>
    <row r="5257" spans="1:77">
      <c r="A5257" s="33">
        <v>5252</v>
      </c>
      <c r="BP5257" s="27">
        <v>0.824067002236215</v>
      </c>
      <c r="BQ5257" s="27">
        <v>17751.8838641139</v>
      </c>
      <c r="BR5257" s="27">
        <v>1.42353356844306</v>
      </c>
      <c r="BS5257" s="27">
        <v>53383.6769608586</v>
      </c>
      <c r="BU5257">
        <f t="shared" si="328"/>
        <v>105858.166471318</v>
      </c>
      <c r="BV5257">
        <f t="shared" si="329"/>
        <v>160146.3583056</v>
      </c>
      <c r="BW5257" s="9">
        <v>5252</v>
      </c>
      <c r="BX5257">
        <f t="shared" si="330"/>
        <v>0</v>
      </c>
      <c r="BY5257">
        <f t="shared" si="331"/>
        <v>1</v>
      </c>
    </row>
    <row r="5258" spans="1:77">
      <c r="A5258" s="33">
        <v>5253</v>
      </c>
      <c r="BP5258" s="27">
        <v>0.825848394638697</v>
      </c>
      <c r="BQ5258" s="27">
        <v>12846.5112464077</v>
      </c>
      <c r="BR5258" s="27">
        <v>1.40023536552307</v>
      </c>
      <c r="BS5258" s="27">
        <v>39765.3042192156</v>
      </c>
      <c r="BU5258">
        <f t="shared" si="328"/>
        <v>111030.747949397</v>
      </c>
      <c r="BV5258">
        <f t="shared" si="329"/>
        <v>170270.000609245</v>
      </c>
      <c r="BW5258" s="9">
        <v>5253</v>
      </c>
      <c r="BX5258">
        <f t="shared" si="330"/>
        <v>0</v>
      </c>
      <c r="BY5258">
        <f t="shared" si="331"/>
        <v>1</v>
      </c>
    </row>
    <row r="5259" spans="1:77">
      <c r="A5259" s="33">
        <v>5254</v>
      </c>
      <c r="BP5259" s="27">
        <v>0.857900096778012</v>
      </c>
      <c r="BQ5259" s="27">
        <v>15112.4101553924</v>
      </c>
      <c r="BR5259" s="27">
        <v>1.47196548526033</v>
      </c>
      <c r="BS5259" s="27">
        <v>44279.8274105878</v>
      </c>
      <c r="BU5259">
        <f t="shared" si="328"/>
        <v>113572.604361309</v>
      </c>
      <c r="BV5259">
        <f t="shared" si="329"/>
        <v>176514.995378461</v>
      </c>
      <c r="BW5259" s="9">
        <v>5254</v>
      </c>
      <c r="BX5259">
        <f t="shared" si="330"/>
        <v>0</v>
      </c>
      <c r="BY5259">
        <f t="shared" si="331"/>
        <v>1</v>
      </c>
    </row>
    <row r="5260" spans="1:77">
      <c r="A5260" s="33">
        <v>5255</v>
      </c>
      <c r="BP5260" s="27">
        <v>0.884231199997328</v>
      </c>
      <c r="BQ5260" s="27">
        <v>11424.2165498867</v>
      </c>
      <c r="BR5260" s="27">
        <v>1.53564657659435</v>
      </c>
      <c r="BS5260" s="27">
        <v>37752.1133818694</v>
      </c>
      <c r="BU5260">
        <f t="shared" si="328"/>
        <v>121210.463449712</v>
      </c>
      <c r="BV5260">
        <f t="shared" si="329"/>
        <v>192594.873107284</v>
      </c>
      <c r="BW5260" s="9">
        <v>5255</v>
      </c>
      <c r="BX5260">
        <f t="shared" si="330"/>
        <v>0</v>
      </c>
      <c r="BY5260">
        <f t="shared" si="331"/>
        <v>1</v>
      </c>
    </row>
    <row r="5261" spans="1:77">
      <c r="A5261" s="33">
        <v>5256</v>
      </c>
      <c r="BP5261" s="27">
        <v>0.856922655866967</v>
      </c>
      <c r="BQ5261" s="27">
        <v>13661.0794076264</v>
      </c>
      <c r="BR5261" s="27">
        <v>1.43883971628185</v>
      </c>
      <c r="BS5261" s="27">
        <v>47873.4315955802</v>
      </c>
      <c r="BU5261">
        <f t="shared" si="328"/>
        <v>114877.318972419</v>
      </c>
      <c r="BV5261">
        <f t="shared" si="329"/>
        <v>167952.525846697</v>
      </c>
      <c r="BW5261" s="9">
        <v>5256</v>
      </c>
      <c r="BX5261">
        <f t="shared" si="330"/>
        <v>0</v>
      </c>
      <c r="BY5261">
        <f t="shared" si="331"/>
        <v>1</v>
      </c>
    </row>
    <row r="5262" spans="1:77">
      <c r="A5262" s="33">
        <v>5257</v>
      </c>
      <c r="BP5262" s="27">
        <v>0.849054424852344</v>
      </c>
      <c r="BQ5262" s="27">
        <v>13087.0972561795</v>
      </c>
      <c r="BR5262" s="27">
        <v>1.44102280546108</v>
      </c>
      <c r="BS5262" s="27">
        <v>46835.6687114334</v>
      </c>
      <c r="BU5262">
        <f t="shared" si="328"/>
        <v>114271.066471672</v>
      </c>
      <c r="BV5262">
        <f t="shared" si="329"/>
        <v>169317.752107729</v>
      </c>
      <c r="BW5262" s="9">
        <v>5257</v>
      </c>
      <c r="BX5262">
        <f t="shared" si="330"/>
        <v>0</v>
      </c>
      <c r="BY5262">
        <f t="shared" si="331"/>
        <v>1</v>
      </c>
    </row>
    <row r="5263" spans="1:77">
      <c r="A5263" s="33">
        <v>5258</v>
      </c>
      <c r="BP5263" s="27">
        <v>0.785187432860881</v>
      </c>
      <c r="BQ5263" s="27">
        <v>14837.601221761</v>
      </c>
      <c r="BR5263" s="27">
        <v>1.3513059889979</v>
      </c>
      <c r="BS5263" s="27">
        <v>42808.9445317009</v>
      </c>
      <c r="BU5263">
        <f t="shared" si="328"/>
        <v>102940.513707371</v>
      </c>
      <c r="BV5263">
        <f t="shared" si="329"/>
        <v>159886.953817983</v>
      </c>
      <c r="BW5263" s="9">
        <v>5258</v>
      </c>
      <c r="BX5263">
        <f t="shared" si="330"/>
        <v>0</v>
      </c>
      <c r="BY5263">
        <f t="shared" si="331"/>
        <v>1</v>
      </c>
    </row>
    <row r="5264" spans="1:77">
      <c r="A5264" s="33">
        <v>5259</v>
      </c>
      <c r="BP5264" s="27">
        <v>0.859608672395606</v>
      </c>
      <c r="BQ5264" s="27">
        <v>13146.4550216057</v>
      </c>
      <c r="BR5264" s="27">
        <v>1.49386837431798</v>
      </c>
      <c r="BS5264" s="27">
        <v>42148.8768981407</v>
      </c>
      <c r="BU5264">
        <f t="shared" si="328"/>
        <v>115794.845837735</v>
      </c>
      <c r="BV5264">
        <f t="shared" si="329"/>
        <v>181931.379249557</v>
      </c>
      <c r="BW5264" s="9">
        <v>5259</v>
      </c>
      <c r="BX5264">
        <f t="shared" si="330"/>
        <v>0</v>
      </c>
      <c r="BY5264">
        <f t="shared" si="331"/>
        <v>1</v>
      </c>
    </row>
    <row r="5265" spans="1:77">
      <c r="A5265" s="33">
        <v>5260</v>
      </c>
      <c r="BP5265" s="27">
        <v>0.771087893137718</v>
      </c>
      <c r="BQ5265" s="27">
        <v>22089.9336213288</v>
      </c>
      <c r="BR5265" s="27">
        <v>1.3155041611714</v>
      </c>
      <c r="BS5265" s="27">
        <v>63677.0444206352</v>
      </c>
      <c r="BU5265">
        <f t="shared" si="328"/>
        <v>93573.2503493289</v>
      </c>
      <c r="BV5265">
        <f t="shared" si="329"/>
        <v>133648.579755074</v>
      </c>
      <c r="BW5265" s="9">
        <v>5260</v>
      </c>
      <c r="BX5265">
        <f t="shared" si="330"/>
        <v>0</v>
      </c>
      <c r="BY5265">
        <f t="shared" si="331"/>
        <v>1</v>
      </c>
    </row>
    <row r="5266" spans="1:77">
      <c r="A5266" s="33">
        <v>5261</v>
      </c>
      <c r="BP5266" s="27">
        <v>0.807444811772981</v>
      </c>
      <c r="BQ5266" s="27">
        <v>10891.0464258188</v>
      </c>
      <c r="BR5266" s="27">
        <v>1.40308055014328</v>
      </c>
      <c r="BS5266" s="27">
        <v>37151.7268915543</v>
      </c>
      <c r="BU5266">
        <f t="shared" si="328"/>
        <v>110225.675340128</v>
      </c>
      <c r="BV5266">
        <f t="shared" si="329"/>
        <v>173310.355629937</v>
      </c>
      <c r="BW5266" s="9">
        <v>5261</v>
      </c>
      <c r="BX5266">
        <f t="shared" si="330"/>
        <v>0</v>
      </c>
      <c r="BY5266">
        <f t="shared" si="331"/>
        <v>1</v>
      </c>
    </row>
    <row r="5267" spans="1:77">
      <c r="A5267" s="33">
        <v>5262</v>
      </c>
      <c r="BP5267" s="27">
        <v>0.83519994718345</v>
      </c>
      <c r="BQ5267" s="27">
        <v>14898.4178913362</v>
      </c>
      <c r="BR5267" s="27">
        <v>1.44510014553198</v>
      </c>
      <c r="BS5267" s="27">
        <v>50262.6344454139</v>
      </c>
      <c r="BU5267">
        <f t="shared" si="328"/>
        <v>110381.574186181</v>
      </c>
      <c r="BV5267">
        <f t="shared" si="329"/>
        <v>166502.387384384</v>
      </c>
      <c r="BW5267" s="9">
        <v>5262</v>
      </c>
      <c r="BX5267">
        <f t="shared" si="330"/>
        <v>0</v>
      </c>
      <c r="BY5267">
        <f t="shared" si="331"/>
        <v>1</v>
      </c>
    </row>
    <row r="5268" spans="1:77">
      <c r="A5268" s="33">
        <v>5263</v>
      </c>
      <c r="BP5268" s="27">
        <v>0.777112591849276</v>
      </c>
      <c r="BQ5268" s="27">
        <v>20700.5756227311</v>
      </c>
      <c r="BR5268" s="27">
        <v>1.32153868216278</v>
      </c>
      <c r="BS5268" s="27">
        <v>56857.2546385157</v>
      </c>
      <c r="BU5268">
        <f t="shared" si="328"/>
        <v>95866.3131546603</v>
      </c>
      <c r="BV5268">
        <f t="shared" si="329"/>
        <v>141373.547685902</v>
      </c>
      <c r="BW5268" s="9">
        <v>5263</v>
      </c>
      <c r="BX5268">
        <f t="shared" si="330"/>
        <v>0</v>
      </c>
      <c r="BY5268">
        <f t="shared" si="331"/>
        <v>1</v>
      </c>
    </row>
    <row r="5269" spans="1:77">
      <c r="A5269" s="33">
        <v>5264</v>
      </c>
      <c r="BP5269" s="27">
        <v>0.833939238564722</v>
      </c>
      <c r="BQ5269" s="27">
        <v>16582.19625625</v>
      </c>
      <c r="BR5269" s="27">
        <v>1.46436502308735</v>
      </c>
      <c r="BS5269" s="27">
        <v>44228.8805308667</v>
      </c>
      <c r="BU5269">
        <f t="shared" si="328"/>
        <v>108508.689528458</v>
      </c>
      <c r="BV5269">
        <f t="shared" si="329"/>
        <v>175425.872932236</v>
      </c>
      <c r="BW5269" s="9">
        <v>5264</v>
      </c>
      <c r="BX5269">
        <f t="shared" si="330"/>
        <v>0</v>
      </c>
      <c r="BY5269">
        <f t="shared" si="331"/>
        <v>1</v>
      </c>
    </row>
    <row r="5270" spans="1:77">
      <c r="A5270" s="33">
        <v>5265</v>
      </c>
      <c r="BP5270" s="27">
        <v>0.80967643816592</v>
      </c>
      <c r="BQ5270" s="27">
        <v>16492.5672547629</v>
      </c>
      <c r="BR5270" s="27">
        <v>1.39038686494572</v>
      </c>
      <c r="BS5270" s="27">
        <v>46188.7580870455</v>
      </c>
      <c r="BU5270">
        <f t="shared" si="328"/>
        <v>104958.898470125</v>
      </c>
      <c r="BV5270">
        <f t="shared" si="329"/>
        <v>162369.271654812</v>
      </c>
      <c r="BW5270" s="9">
        <v>5265</v>
      </c>
      <c r="BX5270">
        <f t="shared" si="330"/>
        <v>0</v>
      </c>
      <c r="BY5270">
        <f t="shared" si="331"/>
        <v>1</v>
      </c>
    </row>
    <row r="5271" spans="1:77">
      <c r="A5271" s="33">
        <v>5266</v>
      </c>
      <c r="BP5271" s="27">
        <v>0.806775827065765</v>
      </c>
      <c r="BQ5271" s="27">
        <v>16003.391376997</v>
      </c>
      <c r="BR5271" s="27">
        <v>1.35864918184176</v>
      </c>
      <c r="BS5271" s="27">
        <v>42898.4030723318</v>
      </c>
      <c r="BU5271">
        <f t="shared" si="328"/>
        <v>105012.982682868</v>
      </c>
      <c r="BV5271">
        <f t="shared" si="329"/>
        <v>160898.974203932</v>
      </c>
      <c r="BW5271" s="9">
        <v>5266</v>
      </c>
      <c r="BX5271">
        <f t="shared" si="330"/>
        <v>0</v>
      </c>
      <c r="BY5271">
        <f t="shared" si="331"/>
        <v>1</v>
      </c>
    </row>
    <row r="5272" spans="1:77">
      <c r="A5272" s="33">
        <v>5267</v>
      </c>
      <c r="BP5272" s="27">
        <v>0.765714965859934</v>
      </c>
      <c r="BQ5272" s="27">
        <v>12797.8463651681</v>
      </c>
      <c r="BR5272" s="27">
        <v>1.29048981209066</v>
      </c>
      <c r="BS5272" s="27">
        <v>49060.6261447005</v>
      </c>
      <c r="BU5272">
        <f t="shared" si="328"/>
        <v>102059.398513822</v>
      </c>
      <c r="BV5272">
        <f t="shared" si="329"/>
        <v>144512.845668898</v>
      </c>
      <c r="BW5272" s="9">
        <v>5267</v>
      </c>
      <c r="BX5272">
        <f t="shared" si="330"/>
        <v>0</v>
      </c>
      <c r="BY5272">
        <f t="shared" si="331"/>
        <v>1</v>
      </c>
    </row>
    <row r="5273" spans="1:77">
      <c r="A5273" s="33">
        <v>5268</v>
      </c>
      <c r="BP5273" s="27">
        <v>0.743401038422205</v>
      </c>
      <c r="BQ5273" s="27">
        <v>14035.6890762675</v>
      </c>
      <c r="BR5273" s="27">
        <v>1.27708176023229</v>
      </c>
      <c r="BS5273" s="27">
        <v>41837.7711679679</v>
      </c>
      <c r="BU5273">
        <f t="shared" si="328"/>
        <v>97474.4666870632</v>
      </c>
      <c r="BV5273">
        <f t="shared" si="329"/>
        <v>149724.492866875</v>
      </c>
      <c r="BW5273" s="9">
        <v>5268</v>
      </c>
      <c r="BX5273">
        <f t="shared" si="330"/>
        <v>0</v>
      </c>
      <c r="BY5273">
        <f t="shared" si="331"/>
        <v>1</v>
      </c>
    </row>
    <row r="5274" spans="1:77">
      <c r="A5274" s="33">
        <v>5269</v>
      </c>
      <c r="BP5274" s="27">
        <v>0.794508247091599</v>
      </c>
      <c r="BQ5274" s="27">
        <v>16382.0694576855</v>
      </c>
      <c r="BR5274" s="27">
        <v>1.39405792212044</v>
      </c>
      <c r="BS5274" s="27">
        <v>51276.2603995979</v>
      </c>
      <c r="BU5274">
        <f t="shared" si="328"/>
        <v>102794.167606054</v>
      </c>
      <c r="BV5274">
        <f t="shared" si="329"/>
        <v>157832.427918468</v>
      </c>
      <c r="BW5274" s="9">
        <v>5269</v>
      </c>
      <c r="BX5274">
        <f t="shared" si="330"/>
        <v>0</v>
      </c>
      <c r="BY5274">
        <f t="shared" si="331"/>
        <v>1</v>
      </c>
    </row>
    <row r="5275" spans="1:77">
      <c r="A5275" s="33">
        <v>5270</v>
      </c>
      <c r="BP5275" s="27">
        <v>0.849848951926171</v>
      </c>
      <c r="BQ5275" s="27">
        <v>14894.6569886791</v>
      </c>
      <c r="BR5275" s="27">
        <v>1.47027639119392</v>
      </c>
      <c r="BS5275" s="27">
        <v>42789.9295473491</v>
      </c>
      <c r="BU5275">
        <f t="shared" si="328"/>
        <v>112582.685800247</v>
      </c>
      <c r="BV5275">
        <f t="shared" si="329"/>
        <v>177751.529131739</v>
      </c>
      <c r="BW5275" s="9">
        <v>5270</v>
      </c>
      <c r="BX5275">
        <f t="shared" si="330"/>
        <v>0</v>
      </c>
      <c r="BY5275">
        <f t="shared" si="331"/>
        <v>1</v>
      </c>
    </row>
    <row r="5276" spans="1:77">
      <c r="A5276" s="33">
        <v>5271</v>
      </c>
      <c r="BP5276" s="27">
        <v>0.817411805862941</v>
      </c>
      <c r="BQ5276" s="27">
        <v>11476.0387917195</v>
      </c>
      <c r="BR5276" s="27">
        <v>1.3725275205638</v>
      </c>
      <c r="BS5276" s="27">
        <v>36464.9848398571</v>
      </c>
      <c r="BU5276">
        <f t="shared" si="328"/>
        <v>111135.732087722</v>
      </c>
      <c r="BV5276">
        <f t="shared" si="329"/>
        <v>169414.143244712</v>
      </c>
      <c r="BW5276" s="9">
        <v>5271</v>
      </c>
      <c r="BX5276">
        <f t="shared" si="330"/>
        <v>0</v>
      </c>
      <c r="BY5276">
        <f t="shared" si="331"/>
        <v>1</v>
      </c>
    </row>
    <row r="5277" spans="1:77">
      <c r="A5277" s="33">
        <v>5272</v>
      </c>
      <c r="BP5277" s="27">
        <v>0.824853308678869</v>
      </c>
      <c r="BQ5277" s="27">
        <v>11367.3238786791</v>
      </c>
      <c r="BR5277" s="27">
        <v>1.4385998096934</v>
      </c>
      <c r="BS5277" s="27">
        <v>38017.0165792337</v>
      </c>
      <c r="BU5277">
        <f t="shared" si="328"/>
        <v>112360.672423151</v>
      </c>
      <c r="BV5277">
        <f t="shared" si="329"/>
        <v>177772.954874777</v>
      </c>
      <c r="BW5277" s="9">
        <v>5272</v>
      </c>
      <c r="BX5277">
        <f t="shared" si="330"/>
        <v>0</v>
      </c>
      <c r="BY5277">
        <f t="shared" si="331"/>
        <v>1</v>
      </c>
    </row>
    <row r="5278" spans="1:77">
      <c r="A5278" s="33">
        <v>5273</v>
      </c>
      <c r="BP5278" s="27">
        <v>0.794563746893202</v>
      </c>
      <c r="BQ5278" s="27">
        <v>10553.0659703141</v>
      </c>
      <c r="BR5278" s="27">
        <v>1.34113866510453</v>
      </c>
      <c r="BS5278" s="27">
        <v>35816.8787660318</v>
      </c>
      <c r="BU5278">
        <f t="shared" si="328"/>
        <v>108631.496063666</v>
      </c>
      <c r="BV5278">
        <f t="shared" si="329"/>
        <v>165353.920999648</v>
      </c>
      <c r="BW5278" s="9">
        <v>5273</v>
      </c>
      <c r="BX5278">
        <f t="shared" si="330"/>
        <v>0</v>
      </c>
      <c r="BY5278">
        <f t="shared" si="331"/>
        <v>1</v>
      </c>
    </row>
    <row r="5279" spans="1:77">
      <c r="A5279" s="33">
        <v>5274</v>
      </c>
      <c r="BP5279" s="27">
        <v>0.743565994810307</v>
      </c>
      <c r="BQ5279" s="27">
        <v>12750.7375099813</v>
      </c>
      <c r="BR5279" s="27">
        <v>1.25733290186167</v>
      </c>
      <c r="BS5279" s="27">
        <v>48144.5072874623</v>
      </c>
      <c r="BU5279">
        <f t="shared" si="328"/>
        <v>98784.1617115647</v>
      </c>
      <c r="BV5279">
        <f t="shared" si="329"/>
        <v>140455.427991788</v>
      </c>
      <c r="BW5279" s="9">
        <v>5274</v>
      </c>
      <c r="BX5279">
        <f t="shared" si="330"/>
        <v>0</v>
      </c>
      <c r="BY5279">
        <f t="shared" si="331"/>
        <v>1</v>
      </c>
    </row>
    <row r="5280" spans="1:77">
      <c r="A5280" s="33">
        <v>5275</v>
      </c>
      <c r="BP5280" s="27">
        <v>0.82811451363704</v>
      </c>
      <c r="BQ5280" s="27">
        <v>13535.3482244703</v>
      </c>
      <c r="BR5280" s="27">
        <v>1.41819130151193</v>
      </c>
      <c r="BS5280" s="27">
        <v>47096.2016864066</v>
      </c>
      <c r="BU5280">
        <f t="shared" si="328"/>
        <v>110681.828821086</v>
      </c>
      <c r="BV5280">
        <f t="shared" si="329"/>
        <v>165632.493540383</v>
      </c>
      <c r="BW5280" s="9">
        <v>5275</v>
      </c>
      <c r="BX5280">
        <f t="shared" si="330"/>
        <v>0</v>
      </c>
      <c r="BY5280">
        <f t="shared" si="331"/>
        <v>1</v>
      </c>
    </row>
    <row r="5281" spans="1:77">
      <c r="A5281" s="33">
        <v>5276</v>
      </c>
      <c r="BP5281" s="27">
        <v>0.809567691349953</v>
      </c>
      <c r="BQ5281" s="27">
        <v>14637.7855962642</v>
      </c>
      <c r="BR5281" s="27">
        <v>1.38159581285624</v>
      </c>
      <c r="BS5281" s="27">
        <v>48513.892774338</v>
      </c>
      <c r="BU5281">
        <f t="shared" si="328"/>
        <v>106797.368106229</v>
      </c>
      <c r="BV5281">
        <f t="shared" si="329"/>
        <v>158725.479154098</v>
      </c>
      <c r="BW5281" s="9">
        <v>5276</v>
      </c>
      <c r="BX5281">
        <f t="shared" si="330"/>
        <v>0</v>
      </c>
      <c r="BY5281">
        <f t="shared" si="331"/>
        <v>1</v>
      </c>
    </row>
    <row r="5282" spans="1:77">
      <c r="A5282" s="33">
        <v>5277</v>
      </c>
      <c r="BP5282" s="27">
        <v>0.762638072703522</v>
      </c>
      <c r="BQ5282" s="27">
        <v>15111.575161028</v>
      </c>
      <c r="BR5282" s="27">
        <v>1.28916424942985</v>
      </c>
      <c r="BS5282" s="27">
        <v>43892.9980679352</v>
      </c>
      <c r="BU5282">
        <f t="shared" si="328"/>
        <v>99284.1357445004</v>
      </c>
      <c r="BV5282">
        <f t="shared" si="329"/>
        <v>149481.639346543</v>
      </c>
      <c r="BW5282" s="9">
        <v>5277</v>
      </c>
      <c r="BX5282">
        <f t="shared" si="330"/>
        <v>0</v>
      </c>
      <c r="BY5282">
        <f t="shared" si="331"/>
        <v>1</v>
      </c>
    </row>
    <row r="5283" spans="1:77">
      <c r="A5283" s="33">
        <v>5278</v>
      </c>
      <c r="BP5283" s="27">
        <v>0.815504719543081</v>
      </c>
      <c r="BQ5283" s="27">
        <v>18521.2275951776</v>
      </c>
      <c r="BR5283" s="27">
        <v>1.40897655587436</v>
      </c>
      <c r="BS5283" s="27">
        <v>52645.940267617</v>
      </c>
      <c r="BU5283">
        <f t="shared" si="328"/>
        <v>103804.480336284</v>
      </c>
      <c r="BV5283">
        <f t="shared" si="329"/>
        <v>158700.543113537</v>
      </c>
      <c r="BW5283" s="9">
        <v>5278</v>
      </c>
      <c r="BX5283">
        <f t="shared" si="330"/>
        <v>0</v>
      </c>
      <c r="BY5283">
        <f t="shared" si="331"/>
        <v>1</v>
      </c>
    </row>
    <row r="5284" spans="1:77">
      <c r="A5284" s="33">
        <v>5279</v>
      </c>
      <c r="BP5284" s="27">
        <v>0.819837422784349</v>
      </c>
      <c r="BQ5284" s="27">
        <v>11960.6266881731</v>
      </c>
      <c r="BR5284" s="27">
        <v>1.42159988551648</v>
      </c>
      <c r="BS5284" s="27">
        <v>46963.0427169332</v>
      </c>
      <c r="BU5284">
        <f t="shared" si="328"/>
        <v>111014.986729479</v>
      </c>
      <c r="BV5284">
        <f t="shared" si="329"/>
        <v>166276.940110539</v>
      </c>
      <c r="BW5284" s="9">
        <v>5279</v>
      </c>
      <c r="BX5284">
        <f t="shared" si="330"/>
        <v>0</v>
      </c>
      <c r="BY5284">
        <f t="shared" si="331"/>
        <v>1</v>
      </c>
    </row>
    <row r="5285" spans="1:77">
      <c r="A5285" s="33">
        <v>5280</v>
      </c>
      <c r="BP5285" s="27">
        <v>0.722433883994292</v>
      </c>
      <c r="BQ5285" s="27">
        <v>14395.8891538215</v>
      </c>
      <c r="BR5285" s="27">
        <v>1.23832452309407</v>
      </c>
      <c r="BS5285" s="27">
        <v>41545.9195071076</v>
      </c>
      <c r="BU5285">
        <f t="shared" si="328"/>
        <v>93969.1934453223</v>
      </c>
      <c r="BV5285">
        <f t="shared" si="329"/>
        <v>144202.758957003</v>
      </c>
      <c r="BW5285" s="9">
        <v>5280</v>
      </c>
      <c r="BX5285">
        <f t="shared" si="330"/>
        <v>0</v>
      </c>
      <c r="BY5285">
        <f t="shared" si="331"/>
        <v>1</v>
      </c>
    </row>
    <row r="5286" spans="1:77">
      <c r="A5286" s="33">
        <v>5281</v>
      </c>
      <c r="BP5286" s="27">
        <v>0.857290224289487</v>
      </c>
      <c r="BQ5286" s="27">
        <v>17227.0643267536</v>
      </c>
      <c r="BR5286" s="27">
        <v>1.4713949675549</v>
      </c>
      <c r="BS5286" s="27">
        <v>50414.7260518723</v>
      </c>
      <c r="BU5286">
        <f t="shared" si="328"/>
        <v>111366.469316669</v>
      </c>
      <c r="BV5286">
        <f t="shared" si="329"/>
        <v>170294.519081362</v>
      </c>
      <c r="BW5286" s="9">
        <v>5281</v>
      </c>
      <c r="BX5286">
        <f t="shared" si="330"/>
        <v>0</v>
      </c>
      <c r="BY5286">
        <f t="shared" si="331"/>
        <v>1</v>
      </c>
    </row>
    <row r="5287" spans="1:77">
      <c r="A5287" s="33">
        <v>5282</v>
      </c>
      <c r="BP5287" s="27">
        <v>0.804250269621561</v>
      </c>
      <c r="BQ5287" s="27">
        <v>13973.7764766185</v>
      </c>
      <c r="BR5287" s="27">
        <v>1.34557078192579</v>
      </c>
      <c r="BS5287" s="27">
        <v>50802.5464750013</v>
      </c>
      <c r="BU5287">
        <f t="shared" si="328"/>
        <v>106663.763966616</v>
      </c>
      <c r="BV5287">
        <f t="shared" si="329"/>
        <v>151033.070813868</v>
      </c>
      <c r="BW5287" s="9">
        <v>5282</v>
      </c>
      <c r="BX5287">
        <f t="shared" si="330"/>
        <v>0</v>
      </c>
      <c r="BY5287">
        <f t="shared" si="331"/>
        <v>1</v>
      </c>
    </row>
    <row r="5288" spans="1:77">
      <c r="A5288" s="33">
        <v>5283</v>
      </c>
      <c r="BP5288" s="27">
        <v>0.78168033435104</v>
      </c>
      <c r="BQ5288" s="27">
        <v>11887.4827582324</v>
      </c>
      <c r="BR5288" s="27">
        <v>1.34136426727755</v>
      </c>
      <c r="BS5288" s="27">
        <v>39373.4199702466</v>
      </c>
      <c r="BU5288">
        <f t="shared" si="328"/>
        <v>105364.567394424</v>
      </c>
      <c r="BV5288">
        <f t="shared" si="329"/>
        <v>161831.220121386</v>
      </c>
      <c r="BW5288" s="9">
        <v>5283</v>
      </c>
      <c r="BX5288">
        <f t="shared" si="330"/>
        <v>0</v>
      </c>
      <c r="BY5288">
        <f t="shared" si="331"/>
        <v>1</v>
      </c>
    </row>
    <row r="5289" spans="1:77">
      <c r="A5289" s="33">
        <v>5284</v>
      </c>
      <c r="BP5289" s="27">
        <v>0.812362806999349</v>
      </c>
      <c r="BQ5289" s="27">
        <v>13572.3199339274</v>
      </c>
      <c r="BR5289" s="27">
        <v>1.41415026637478</v>
      </c>
      <c r="BS5289" s="27">
        <v>49438.6301448626</v>
      </c>
      <c r="BU5289">
        <f t="shared" si="328"/>
        <v>108282.101115975</v>
      </c>
      <c r="BV5289">
        <f t="shared" si="329"/>
        <v>162683.909811354</v>
      </c>
      <c r="BW5289" s="9">
        <v>5284</v>
      </c>
      <c r="BX5289">
        <f t="shared" si="330"/>
        <v>0</v>
      </c>
      <c r="BY5289">
        <f t="shared" si="331"/>
        <v>1</v>
      </c>
    </row>
    <row r="5290" spans="1:77">
      <c r="A5290" s="33">
        <v>5285</v>
      </c>
      <c r="BP5290" s="27">
        <v>0.856912615025852</v>
      </c>
      <c r="BQ5290" s="27">
        <v>16355.108214388</v>
      </c>
      <c r="BR5290" s="27">
        <v>1.48864926892594</v>
      </c>
      <c r="BS5290" s="27">
        <v>52519.466783765</v>
      </c>
      <c r="BU5290">
        <f t="shared" si="328"/>
        <v>112181.78403949</v>
      </c>
      <c r="BV5290">
        <f t="shared" si="329"/>
        <v>170777.923555126</v>
      </c>
      <c r="BW5290" s="9">
        <v>5285</v>
      </c>
      <c r="BX5290">
        <f t="shared" si="330"/>
        <v>0</v>
      </c>
      <c r="BY5290">
        <f t="shared" si="331"/>
        <v>1</v>
      </c>
    </row>
    <row r="5291" spans="1:77">
      <c r="A5291" s="33">
        <v>5286</v>
      </c>
      <c r="BP5291" s="27">
        <v>0.793759564416184</v>
      </c>
      <c r="BQ5291" s="27">
        <v>12531.0926129623</v>
      </c>
      <c r="BR5291" s="27">
        <v>1.34293880699842</v>
      </c>
      <c r="BS5291" s="27">
        <v>46014.38872346</v>
      </c>
      <c r="BU5291">
        <f t="shared" si="328"/>
        <v>106532.842049465</v>
      </c>
      <c r="BV5291">
        <f t="shared" si="329"/>
        <v>155426.432326304</v>
      </c>
      <c r="BW5291" s="9">
        <v>5286</v>
      </c>
      <c r="BX5291">
        <f t="shared" si="330"/>
        <v>0</v>
      </c>
      <c r="BY5291">
        <f t="shared" si="331"/>
        <v>1</v>
      </c>
    </row>
    <row r="5292" spans="1:77">
      <c r="A5292" s="33">
        <v>5287</v>
      </c>
      <c r="BP5292" s="27">
        <v>0.776983319172693</v>
      </c>
      <c r="BQ5292" s="27">
        <v>15167.0230959446</v>
      </c>
      <c r="BR5292" s="27">
        <v>1.33515737960141</v>
      </c>
      <c r="BS5292" s="27">
        <v>42225.3256370862</v>
      </c>
      <c r="BU5292">
        <f t="shared" si="328"/>
        <v>101380.474779959</v>
      </c>
      <c r="BV5292">
        <f t="shared" si="329"/>
        <v>158048.281303125</v>
      </c>
      <c r="BW5292" s="9">
        <v>5287</v>
      </c>
      <c r="BX5292">
        <f t="shared" si="330"/>
        <v>0</v>
      </c>
      <c r="BY5292">
        <f t="shared" si="331"/>
        <v>1</v>
      </c>
    </row>
    <row r="5293" spans="1:77">
      <c r="A5293" s="33">
        <v>5288</v>
      </c>
      <c r="BP5293" s="27">
        <v>0.759024071933837</v>
      </c>
      <c r="BQ5293" s="27">
        <v>15984.1897348475</v>
      </c>
      <c r="BR5293" s="27">
        <v>1.26379435477987</v>
      </c>
      <c r="BS5293" s="27">
        <v>43335.6660754988</v>
      </c>
      <c r="BU5293">
        <f t="shared" si="328"/>
        <v>97869.4210552281</v>
      </c>
      <c r="BV5293">
        <f t="shared" si="329"/>
        <v>146233.487141481</v>
      </c>
      <c r="BW5293" s="9">
        <v>5288</v>
      </c>
      <c r="BX5293">
        <f t="shared" si="330"/>
        <v>0</v>
      </c>
      <c r="BY5293">
        <f t="shared" si="331"/>
        <v>1</v>
      </c>
    </row>
    <row r="5294" spans="1:77">
      <c r="A5294" s="33">
        <v>5289</v>
      </c>
      <c r="BP5294" s="27">
        <v>0.806848643293435</v>
      </c>
      <c r="BQ5294" s="27">
        <v>21918.6627424074</v>
      </c>
      <c r="BR5294" s="27">
        <v>1.37625981539278</v>
      </c>
      <c r="BS5294" s="27">
        <v>50035.8053148402</v>
      </c>
      <c r="BU5294">
        <f t="shared" si="328"/>
        <v>99108.6337516079</v>
      </c>
      <c r="BV5294">
        <f t="shared" si="329"/>
        <v>156403.166994077</v>
      </c>
      <c r="BW5294" s="9">
        <v>5289</v>
      </c>
      <c r="BX5294">
        <f t="shared" si="330"/>
        <v>0</v>
      </c>
      <c r="BY5294">
        <f t="shared" si="331"/>
        <v>1</v>
      </c>
    </row>
    <row r="5295" spans="1:77">
      <c r="A5295" s="33">
        <v>5290</v>
      </c>
      <c r="BP5295" s="27">
        <v>0.829037670058476</v>
      </c>
      <c r="BQ5295" s="27">
        <v>12783.518544975</v>
      </c>
      <c r="BR5295" s="27">
        <v>1.41904993572175</v>
      </c>
      <c r="BS5295" s="27">
        <v>39798.2328001916</v>
      </c>
      <c r="BU5295">
        <f t="shared" si="328"/>
        <v>111572.131963796</v>
      </c>
      <c r="BV5295">
        <f t="shared" si="329"/>
        <v>173059.25755807</v>
      </c>
      <c r="BW5295" s="9">
        <v>5290</v>
      </c>
      <c r="BX5295">
        <f t="shared" si="330"/>
        <v>0</v>
      </c>
      <c r="BY5295">
        <f t="shared" si="331"/>
        <v>1</v>
      </c>
    </row>
    <row r="5296" spans="1:77">
      <c r="A5296" s="33">
        <v>5291</v>
      </c>
      <c r="BP5296" s="27">
        <v>0.791321504264093</v>
      </c>
      <c r="BQ5296" s="27">
        <v>13174.0542022946</v>
      </c>
      <c r="BR5296" s="27">
        <v>1.36403588693283</v>
      </c>
      <c r="BS5296" s="27">
        <v>40750.2089763808</v>
      </c>
      <c r="BU5296">
        <f t="shared" si="328"/>
        <v>105524.171437319</v>
      </c>
      <c r="BV5296">
        <f t="shared" si="329"/>
        <v>163855.174063544</v>
      </c>
      <c r="BW5296" s="9">
        <v>5291</v>
      </c>
      <c r="BX5296">
        <f t="shared" si="330"/>
        <v>0</v>
      </c>
      <c r="BY5296">
        <f t="shared" si="331"/>
        <v>1</v>
      </c>
    </row>
    <row r="5297" spans="1:77">
      <c r="A5297" s="33">
        <v>5292</v>
      </c>
      <c r="BP5297" s="27">
        <v>0.844893515647637</v>
      </c>
      <c r="BQ5297" s="27">
        <v>11088.7624251368</v>
      </c>
      <c r="BR5297" s="27">
        <v>1.46511913459387</v>
      </c>
      <c r="BS5297" s="27">
        <v>37007.4586167877</v>
      </c>
      <c r="BU5297">
        <f t="shared" si="328"/>
        <v>115645.264922009</v>
      </c>
      <c r="BV5297">
        <f t="shared" si="329"/>
        <v>182760.411572293</v>
      </c>
      <c r="BW5297" s="9">
        <v>5292</v>
      </c>
      <c r="BX5297">
        <f t="shared" si="330"/>
        <v>0</v>
      </c>
      <c r="BY5297">
        <f t="shared" si="331"/>
        <v>1</v>
      </c>
    </row>
    <row r="5298" spans="1:77">
      <c r="A5298" s="33">
        <v>5293</v>
      </c>
      <c r="BP5298" s="27">
        <v>0.814560281971869</v>
      </c>
      <c r="BQ5298" s="27">
        <v>13954.6207417681</v>
      </c>
      <c r="BR5298" s="27">
        <v>1.41968237786534</v>
      </c>
      <c r="BS5298" s="27">
        <v>41160.1875475745</v>
      </c>
      <c r="BU5298">
        <f t="shared" si="328"/>
        <v>108229.421554012</v>
      </c>
      <c r="BV5298">
        <f t="shared" si="329"/>
        <v>171792.169132227</v>
      </c>
      <c r="BW5298" s="9">
        <v>5293</v>
      </c>
      <c r="BX5298">
        <f t="shared" si="330"/>
        <v>0</v>
      </c>
      <c r="BY5298">
        <f t="shared" si="331"/>
        <v>1</v>
      </c>
    </row>
    <row r="5299" spans="1:77">
      <c r="A5299" s="33">
        <v>5294</v>
      </c>
      <c r="BP5299" s="27">
        <v>0.820238597726493</v>
      </c>
      <c r="BQ5299" s="27">
        <v>15018.2149865513</v>
      </c>
      <c r="BR5299" s="27">
        <v>1.40164053827747</v>
      </c>
      <c r="BS5299" s="27">
        <v>42278.8215168117</v>
      </c>
      <c r="BU5299">
        <f t="shared" si="328"/>
        <v>108017.574672423</v>
      </c>
      <c r="BV5299">
        <f t="shared" si="329"/>
        <v>167967.259224809</v>
      </c>
      <c r="BW5299" s="9">
        <v>5294</v>
      </c>
      <c r="BX5299">
        <f t="shared" si="330"/>
        <v>0</v>
      </c>
      <c r="BY5299">
        <f t="shared" si="331"/>
        <v>1</v>
      </c>
    </row>
    <row r="5300" spans="1:77">
      <c r="A5300" s="33">
        <v>5295</v>
      </c>
      <c r="BP5300" s="27">
        <v>0.790366910783646</v>
      </c>
      <c r="BQ5300" s="27">
        <v>9666.75477074777</v>
      </c>
      <c r="BR5300" s="27">
        <v>1.3526227786048</v>
      </c>
      <c r="BS5300" s="27">
        <v>35449.7306795282</v>
      </c>
      <c r="BU5300">
        <f t="shared" si="328"/>
        <v>108888.281846799</v>
      </c>
      <c r="BV5300">
        <f t="shared" si="329"/>
        <v>167443.686111192</v>
      </c>
      <c r="BW5300" s="9">
        <v>5295</v>
      </c>
      <c r="BX5300">
        <f t="shared" si="330"/>
        <v>0</v>
      </c>
      <c r="BY5300">
        <f t="shared" si="331"/>
        <v>1</v>
      </c>
    </row>
    <row r="5301" spans="1:77">
      <c r="A5301" s="33">
        <v>5296</v>
      </c>
      <c r="BP5301" s="27">
        <v>0.818509889282426</v>
      </c>
      <c r="BQ5301" s="27">
        <v>20335.7290521881</v>
      </c>
      <c r="BR5301" s="27">
        <v>1.39329227132197</v>
      </c>
      <c r="BS5301" s="27">
        <v>57350.7340717576</v>
      </c>
      <c r="BU5301">
        <f t="shared" si="328"/>
        <v>102440.754340176</v>
      </c>
      <c r="BV5301">
        <f t="shared" si="329"/>
        <v>151643.106626537</v>
      </c>
      <c r="BW5301" s="9">
        <v>5296</v>
      </c>
      <c r="BX5301">
        <f t="shared" si="330"/>
        <v>0</v>
      </c>
      <c r="BY5301">
        <f t="shared" si="331"/>
        <v>1</v>
      </c>
    </row>
    <row r="5302" spans="1:77">
      <c r="A5302" s="33">
        <v>5297</v>
      </c>
      <c r="BP5302" s="27">
        <v>0.811703900128895</v>
      </c>
      <c r="BQ5302" s="27">
        <v>16216.693378563</v>
      </c>
      <c r="BR5302" s="27">
        <v>1.36841854926363</v>
      </c>
      <c r="BS5302" s="27">
        <v>43201.2099478899</v>
      </c>
      <c r="BU5302">
        <f t="shared" si="328"/>
        <v>105538.891640771</v>
      </c>
      <c r="BV5302">
        <f t="shared" si="329"/>
        <v>162061.572441654</v>
      </c>
      <c r="BW5302" s="9">
        <v>5297</v>
      </c>
      <c r="BX5302">
        <f t="shared" si="330"/>
        <v>0</v>
      </c>
      <c r="BY5302">
        <f t="shared" si="331"/>
        <v>1</v>
      </c>
    </row>
    <row r="5303" spans="1:77">
      <c r="A5303" s="33">
        <v>5298</v>
      </c>
      <c r="BP5303" s="27">
        <v>0.821604493426056</v>
      </c>
      <c r="BQ5303" s="27">
        <v>13363.7629198336</v>
      </c>
      <c r="BR5303" s="27">
        <v>1.41907257830782</v>
      </c>
      <c r="BS5303" s="27">
        <v>40368.3350618338</v>
      </c>
      <c r="BU5303">
        <f t="shared" si="328"/>
        <v>109876.911094075</v>
      </c>
      <c r="BV5303">
        <f t="shared" si="329"/>
        <v>172492.55168434</v>
      </c>
      <c r="BW5303" s="9">
        <v>5298</v>
      </c>
      <c r="BX5303">
        <f t="shared" si="330"/>
        <v>0</v>
      </c>
      <c r="BY5303">
        <f t="shared" si="331"/>
        <v>1</v>
      </c>
    </row>
    <row r="5304" spans="1:77">
      <c r="A5304" s="33">
        <v>5299</v>
      </c>
      <c r="BP5304" s="27">
        <v>0.803511539567959</v>
      </c>
      <c r="BQ5304" s="27">
        <v>12863.4817980076</v>
      </c>
      <c r="BR5304" s="27">
        <v>1.37857324495091</v>
      </c>
      <c r="BS5304" s="27">
        <v>40856.9815520381</v>
      </c>
      <c r="BU5304">
        <f t="shared" si="328"/>
        <v>107663.249137186</v>
      </c>
      <c r="BV5304">
        <f t="shared" si="329"/>
        <v>165929.005190598</v>
      </c>
      <c r="BW5304" s="9">
        <v>5299</v>
      </c>
      <c r="BX5304">
        <f t="shared" si="330"/>
        <v>0</v>
      </c>
      <c r="BY5304">
        <f t="shared" si="331"/>
        <v>1</v>
      </c>
    </row>
    <row r="5305" spans="1:77">
      <c r="A5305" s="33">
        <v>5300</v>
      </c>
      <c r="BP5305" s="27">
        <v>0.853003858163667</v>
      </c>
      <c r="BQ5305" s="27">
        <v>12384.3046592595</v>
      </c>
      <c r="BR5305" s="27">
        <v>1.47951465357235</v>
      </c>
      <c r="BS5305" s="27">
        <v>47708.4985501097</v>
      </c>
      <c r="BU5305">
        <f t="shared" si="328"/>
        <v>115566.274065291</v>
      </c>
      <c r="BV5305">
        <f t="shared" si="329"/>
        <v>174218.699485742</v>
      </c>
      <c r="BW5305" s="9">
        <v>5300</v>
      </c>
      <c r="BX5305">
        <f t="shared" si="330"/>
        <v>0</v>
      </c>
      <c r="BY5305">
        <f t="shared" si="331"/>
        <v>1</v>
      </c>
    </row>
    <row r="5306" spans="1:77">
      <c r="A5306" s="33">
        <v>5301</v>
      </c>
      <c r="BP5306" s="27">
        <v>0.828929228585752</v>
      </c>
      <c r="BQ5306" s="27">
        <v>16350.1856106456</v>
      </c>
      <c r="BR5306" s="27">
        <v>1.43614550945062</v>
      </c>
      <c r="BS5306" s="27">
        <v>47982.4374044149</v>
      </c>
      <c r="BU5306">
        <f t="shared" si="328"/>
        <v>107989.198677217</v>
      </c>
      <c r="BV5306">
        <f t="shared" si="329"/>
        <v>167439.389013178</v>
      </c>
      <c r="BW5306" s="9">
        <v>5301</v>
      </c>
      <c r="BX5306">
        <f t="shared" si="330"/>
        <v>0</v>
      </c>
      <c r="BY5306">
        <f t="shared" si="331"/>
        <v>1</v>
      </c>
    </row>
    <row r="5307" spans="1:77">
      <c r="A5307" s="33">
        <v>5302</v>
      </c>
      <c r="BP5307" s="27">
        <v>0.794415910268767</v>
      </c>
      <c r="BQ5307" s="27">
        <v>16710.0398766436</v>
      </c>
      <c r="BR5307" s="27">
        <v>1.39363519350438</v>
      </c>
      <c r="BS5307" s="27">
        <v>44769.9149785393</v>
      </c>
      <c r="BU5307">
        <f t="shared" si="328"/>
        <v>102452.346663671</v>
      </c>
      <c r="BV5307">
        <f t="shared" si="329"/>
        <v>164275.364047117</v>
      </c>
      <c r="BW5307" s="9">
        <v>5302</v>
      </c>
      <c r="BX5307">
        <f t="shared" si="330"/>
        <v>0</v>
      </c>
      <c r="BY5307">
        <f t="shared" si="331"/>
        <v>1</v>
      </c>
    </row>
    <row r="5308" spans="1:77">
      <c r="A5308" s="33">
        <v>5303</v>
      </c>
      <c r="BP5308" s="27">
        <v>0.802826436993818</v>
      </c>
      <c r="BQ5308" s="27">
        <v>12773.3634658587</v>
      </c>
      <c r="BR5308" s="27">
        <v>1.3575303686703</v>
      </c>
      <c r="BS5308" s="27">
        <v>45169.6173341453</v>
      </c>
      <c r="BU5308">
        <f t="shared" si="328"/>
        <v>107650.602083214</v>
      </c>
      <c r="BV5308">
        <f t="shared" si="329"/>
        <v>158459.9379664</v>
      </c>
      <c r="BW5308" s="9">
        <v>5303</v>
      </c>
      <c r="BX5308">
        <f t="shared" si="330"/>
        <v>0</v>
      </c>
      <c r="BY5308">
        <f t="shared" si="331"/>
        <v>1</v>
      </c>
    </row>
    <row r="5309" spans="1:77">
      <c r="A5309" s="33">
        <v>5304</v>
      </c>
      <c r="BP5309" s="27">
        <v>0.777014079065624</v>
      </c>
      <c r="BQ5309" s="27">
        <v>16884.3050781626</v>
      </c>
      <c r="BR5309" s="27">
        <v>1.32915022927806</v>
      </c>
      <c r="BS5309" s="27">
        <v>54997.2021599466</v>
      </c>
      <c r="BU5309">
        <f t="shared" si="328"/>
        <v>99667.806781681</v>
      </c>
      <c r="BV5309">
        <f t="shared" si="329"/>
        <v>144375.332231762</v>
      </c>
      <c r="BW5309" s="9">
        <v>5304</v>
      </c>
      <c r="BX5309">
        <f t="shared" si="330"/>
        <v>0</v>
      </c>
      <c r="BY5309">
        <f t="shared" si="331"/>
        <v>1</v>
      </c>
    </row>
    <row r="5310" spans="1:77">
      <c r="A5310" s="33">
        <v>5305</v>
      </c>
      <c r="BP5310" s="27">
        <v>0.841098485607599</v>
      </c>
      <c r="BQ5310" s="27">
        <v>15369.1604811615</v>
      </c>
      <c r="BR5310" s="27">
        <v>1.463616784224</v>
      </c>
      <c r="BS5310" s="27">
        <v>41851.3338189665</v>
      </c>
      <c r="BU5310">
        <f t="shared" si="328"/>
        <v>110795.612359978</v>
      </c>
      <c r="BV5310">
        <f t="shared" si="329"/>
        <v>177691.183814634</v>
      </c>
      <c r="BW5310" s="9">
        <v>5305</v>
      </c>
      <c r="BX5310">
        <f t="shared" si="330"/>
        <v>0</v>
      </c>
      <c r="BY5310">
        <f t="shared" si="331"/>
        <v>1</v>
      </c>
    </row>
    <row r="5311" spans="1:77">
      <c r="A5311" s="33">
        <v>5306</v>
      </c>
      <c r="BP5311" s="27">
        <v>0.755473261532004</v>
      </c>
      <c r="BQ5311" s="27">
        <v>23653.5898483919</v>
      </c>
      <c r="BR5311" s="27">
        <v>1.30662346932609</v>
      </c>
      <c r="BS5311" s="27">
        <v>56568.9096815381</v>
      </c>
      <c r="BU5311">
        <f t="shared" si="328"/>
        <v>89667.3993814087</v>
      </c>
      <c r="BV5311">
        <f t="shared" si="329"/>
        <v>139424.610717375</v>
      </c>
      <c r="BW5311" s="9">
        <v>5306</v>
      </c>
      <c r="BX5311">
        <f t="shared" si="330"/>
        <v>0</v>
      </c>
      <c r="BY5311">
        <f t="shared" si="331"/>
        <v>1</v>
      </c>
    </row>
    <row r="5312" spans="1:77">
      <c r="A5312" s="33">
        <v>5307</v>
      </c>
      <c r="BP5312" s="27">
        <v>0.815962882182711</v>
      </c>
      <c r="BQ5312" s="27">
        <v>16348.0657113025</v>
      </c>
      <c r="BR5312" s="27">
        <v>1.39907960932734</v>
      </c>
      <c r="BS5312" s="27">
        <v>48700.6535669477</v>
      </c>
      <c r="BU5312">
        <f t="shared" si="328"/>
        <v>106046.366616104</v>
      </c>
      <c r="BV5312">
        <f t="shared" si="329"/>
        <v>161161.287832153</v>
      </c>
      <c r="BW5312" s="9">
        <v>5307</v>
      </c>
      <c r="BX5312">
        <f t="shared" si="330"/>
        <v>0</v>
      </c>
      <c r="BY5312">
        <f t="shared" si="331"/>
        <v>1</v>
      </c>
    </row>
    <row r="5313" spans="1:77">
      <c r="A5313" s="33">
        <v>5308</v>
      </c>
      <c r="BP5313" s="27">
        <v>0.827344470539882</v>
      </c>
      <c r="BQ5313" s="27">
        <v>17371.5713700059</v>
      </c>
      <c r="BR5313" s="27">
        <v>1.45246203194568</v>
      </c>
      <c r="BS5313" s="27">
        <v>48374.0296718896</v>
      </c>
      <c r="BU5313">
        <f t="shared" si="328"/>
        <v>106730.099210976</v>
      </c>
      <c r="BV5313">
        <f t="shared" si="329"/>
        <v>169495.275119962</v>
      </c>
      <c r="BW5313" s="9">
        <v>5308</v>
      </c>
      <c r="BX5313">
        <f t="shared" si="330"/>
        <v>0</v>
      </c>
      <c r="BY5313">
        <f t="shared" si="331"/>
        <v>1</v>
      </c>
    </row>
    <row r="5314" spans="1:77">
      <c r="A5314" s="33">
        <v>5309</v>
      </c>
      <c r="BP5314" s="27">
        <v>0.868998151916123</v>
      </c>
      <c r="BQ5314" s="27">
        <v>18645.831641148</v>
      </c>
      <c r="BR5314" s="27">
        <v>1.52552171155812</v>
      </c>
      <c r="BS5314" s="27">
        <v>55241.5173147809</v>
      </c>
      <c r="BU5314">
        <f t="shared" si="328"/>
        <v>111703.89114627</v>
      </c>
      <c r="BV5314">
        <f t="shared" si="329"/>
        <v>173586.739418937</v>
      </c>
      <c r="BW5314" s="9">
        <v>5309</v>
      </c>
      <c r="BX5314">
        <f t="shared" si="330"/>
        <v>0</v>
      </c>
      <c r="BY5314">
        <f t="shared" si="331"/>
        <v>1</v>
      </c>
    </row>
    <row r="5315" spans="1:77">
      <c r="A5315" s="33">
        <v>5310</v>
      </c>
      <c r="BP5315" s="27">
        <v>0.837960712217937</v>
      </c>
      <c r="BQ5315" s="27">
        <v>15728.30102958</v>
      </c>
      <c r="BR5315" s="27">
        <v>1.47261066430883</v>
      </c>
      <c r="BS5315" s="27">
        <v>52812.8055865681</v>
      </c>
      <c r="BU5315">
        <f t="shared" si="328"/>
        <v>109965.805803111</v>
      </c>
      <c r="BV5315">
        <f t="shared" si="329"/>
        <v>168078.794059757</v>
      </c>
      <c r="BW5315" s="9">
        <v>5310</v>
      </c>
      <c r="BX5315">
        <f t="shared" si="330"/>
        <v>0</v>
      </c>
      <c r="BY5315">
        <f t="shared" si="331"/>
        <v>1</v>
      </c>
    </row>
    <row r="5316" spans="1:77">
      <c r="A5316" s="33">
        <v>5311</v>
      </c>
      <c r="BP5316" s="27">
        <v>0.810374873398511</v>
      </c>
      <c r="BQ5316" s="27">
        <v>18353.1952173741</v>
      </c>
      <c r="BR5316" s="27">
        <v>1.39308814119626</v>
      </c>
      <c r="BS5316" s="27">
        <v>54513.6504678035</v>
      </c>
      <c r="BU5316">
        <f t="shared" si="328"/>
        <v>103203.035792403</v>
      </c>
      <c r="BV5316">
        <f t="shared" si="329"/>
        <v>154449.570711635</v>
      </c>
      <c r="BW5316" s="9">
        <v>5311</v>
      </c>
      <c r="BX5316">
        <f t="shared" si="330"/>
        <v>0</v>
      </c>
      <c r="BY5316">
        <f t="shared" si="331"/>
        <v>1</v>
      </c>
    </row>
    <row r="5317" spans="1:77">
      <c r="A5317" s="33">
        <v>5312</v>
      </c>
      <c r="BP5317" s="27">
        <v>0.798911389866243</v>
      </c>
      <c r="BQ5317" s="27">
        <v>15943.6531555962</v>
      </c>
      <c r="BR5317" s="27">
        <v>1.32622484464964</v>
      </c>
      <c r="BS5317" s="27">
        <v>42494.5822708017</v>
      </c>
      <c r="BU5317">
        <f t="shared" si="328"/>
        <v>103893.05532434</v>
      </c>
      <c r="BV5317">
        <f t="shared" si="329"/>
        <v>156439.144426644</v>
      </c>
      <c r="BW5317" s="9">
        <v>5312</v>
      </c>
      <c r="BX5317">
        <f t="shared" si="330"/>
        <v>0</v>
      </c>
      <c r="BY5317">
        <f t="shared" si="331"/>
        <v>1</v>
      </c>
    </row>
    <row r="5318" spans="1:77">
      <c r="A5318" s="33">
        <v>5313</v>
      </c>
      <c r="BP5318" s="27">
        <v>0.791427806845698</v>
      </c>
      <c r="BQ5318" s="27">
        <v>12122.5596470018</v>
      </c>
      <c r="BR5318" s="27">
        <v>1.35838086559873</v>
      </c>
      <c r="BS5318" s="27">
        <v>47515.9805458918</v>
      </c>
      <c r="BU5318">
        <f t="shared" si="328"/>
        <v>106591.611379853</v>
      </c>
      <c r="BV5318">
        <f t="shared" si="329"/>
        <v>156241.149293918</v>
      </c>
      <c r="BW5318" s="9">
        <v>5313</v>
      </c>
      <c r="BX5318">
        <f t="shared" si="330"/>
        <v>0</v>
      </c>
      <c r="BY5318">
        <f t="shared" si="331"/>
        <v>1</v>
      </c>
    </row>
    <row r="5319" spans="1:77">
      <c r="A5319" s="33">
        <v>5314</v>
      </c>
      <c r="BP5319" s="27">
        <v>0.817291211944699</v>
      </c>
      <c r="BQ5319" s="27">
        <v>13359.730187861</v>
      </c>
      <c r="BR5319" s="27">
        <v>1.4356915786122</v>
      </c>
      <c r="BS5319" s="27">
        <v>40379.6027377126</v>
      </c>
      <c r="BU5319">
        <f t="shared" ref="BU5319:BU5382" si="332">BP5319*$BV$1-BQ5319</f>
        <v>109233.951603844</v>
      </c>
      <c r="BV5319">
        <f t="shared" ref="BV5319:BV5382" si="333">BR5319*$BV$1-BS5319</f>
        <v>174974.134054118</v>
      </c>
      <c r="BW5319" s="9">
        <v>5314</v>
      </c>
      <c r="BX5319">
        <f t="shared" ref="BX5319:BX5382" si="334">IF(BU5319=MAX($BU5319:$BV5319),1,0)</f>
        <v>0</v>
      </c>
      <c r="BY5319">
        <f t="shared" ref="BY5319:BY5382" si="335">IF(BV5319=MAX($BU5319:$BV5319),1,0)</f>
        <v>1</v>
      </c>
    </row>
    <row r="5320" spans="1:77">
      <c r="A5320" s="33">
        <v>5315</v>
      </c>
      <c r="BP5320" s="27">
        <v>0.740499812552493</v>
      </c>
      <c r="BQ5320" s="27">
        <v>10688.8419990106</v>
      </c>
      <c r="BR5320" s="27">
        <v>1.22597652251748</v>
      </c>
      <c r="BS5320" s="27">
        <v>43496.8746697265</v>
      </c>
      <c r="BU5320">
        <f t="shared" si="332"/>
        <v>100386.129883863</v>
      </c>
      <c r="BV5320">
        <f t="shared" si="333"/>
        <v>140399.603707895</v>
      </c>
      <c r="BW5320" s="9">
        <v>5315</v>
      </c>
      <c r="BX5320">
        <f t="shared" si="334"/>
        <v>0</v>
      </c>
      <c r="BY5320">
        <f t="shared" si="335"/>
        <v>1</v>
      </c>
    </row>
    <row r="5321" spans="1:77">
      <c r="A5321" s="33">
        <v>5316</v>
      </c>
      <c r="BP5321" s="27">
        <v>0.787285459113832</v>
      </c>
      <c r="BQ5321" s="27">
        <v>17260.6038348556</v>
      </c>
      <c r="BR5321" s="27">
        <v>1.3413343916112</v>
      </c>
      <c r="BS5321" s="27">
        <v>43133.3328729947</v>
      </c>
      <c r="BU5321">
        <f t="shared" si="332"/>
        <v>100832.215032219</v>
      </c>
      <c r="BV5321">
        <f t="shared" si="333"/>
        <v>158066.825868686</v>
      </c>
      <c r="BW5321" s="9">
        <v>5316</v>
      </c>
      <c r="BX5321">
        <f t="shared" si="334"/>
        <v>0</v>
      </c>
      <c r="BY5321">
        <f t="shared" si="335"/>
        <v>1</v>
      </c>
    </row>
    <row r="5322" spans="1:77">
      <c r="A5322" s="33">
        <v>5317</v>
      </c>
      <c r="BP5322" s="27">
        <v>0.811532590400194</v>
      </c>
      <c r="BQ5322" s="27">
        <v>21406.2431460425</v>
      </c>
      <c r="BR5322" s="27">
        <v>1.40970658626997</v>
      </c>
      <c r="BS5322" s="27">
        <v>50612.5626277899</v>
      </c>
      <c r="BU5322">
        <f t="shared" si="332"/>
        <v>100323.645413987</v>
      </c>
      <c r="BV5322">
        <f t="shared" si="333"/>
        <v>160843.425312706</v>
      </c>
      <c r="BW5322" s="9">
        <v>5317</v>
      </c>
      <c r="BX5322">
        <f t="shared" si="334"/>
        <v>0</v>
      </c>
      <c r="BY5322">
        <f t="shared" si="335"/>
        <v>1</v>
      </c>
    </row>
    <row r="5323" spans="1:77">
      <c r="A5323" s="33">
        <v>5318</v>
      </c>
      <c r="BP5323" s="27">
        <v>0.80621505753361</v>
      </c>
      <c r="BQ5323" s="27">
        <v>11350.5932972447</v>
      </c>
      <c r="BR5323" s="27">
        <v>1.40136996910567</v>
      </c>
      <c r="BS5323" s="27">
        <v>37094.498207871</v>
      </c>
      <c r="BU5323">
        <f t="shared" si="332"/>
        <v>109581.665332797</v>
      </c>
      <c r="BV5323">
        <f t="shared" si="333"/>
        <v>173110.99715798</v>
      </c>
      <c r="BW5323" s="9">
        <v>5318</v>
      </c>
      <c r="BX5323">
        <f t="shared" si="334"/>
        <v>0</v>
      </c>
      <c r="BY5323">
        <f t="shared" si="335"/>
        <v>1</v>
      </c>
    </row>
    <row r="5324" spans="1:77">
      <c r="A5324" s="33">
        <v>5319</v>
      </c>
      <c r="BP5324" s="27">
        <v>0.795406034242818</v>
      </c>
      <c r="BQ5324" s="27">
        <v>12213.9270438247</v>
      </c>
      <c r="BR5324" s="27">
        <v>1.36436131595802</v>
      </c>
      <c r="BS5324" s="27">
        <v>39412.2311386688</v>
      </c>
      <c r="BU5324">
        <f t="shared" si="332"/>
        <v>107096.978092598</v>
      </c>
      <c r="BV5324">
        <f t="shared" si="333"/>
        <v>165241.966255034</v>
      </c>
      <c r="BW5324" s="9">
        <v>5319</v>
      </c>
      <c r="BX5324">
        <f t="shared" si="334"/>
        <v>0</v>
      </c>
      <c r="BY5324">
        <f t="shared" si="335"/>
        <v>1</v>
      </c>
    </row>
    <row r="5325" spans="1:77">
      <c r="A5325" s="33">
        <v>5320</v>
      </c>
      <c r="BP5325" s="27">
        <v>0.787859856070616</v>
      </c>
      <c r="BQ5325" s="27">
        <v>13627.5131995898</v>
      </c>
      <c r="BR5325" s="27">
        <v>1.32754221502065</v>
      </c>
      <c r="BS5325" s="27">
        <v>46938.5547293091</v>
      </c>
      <c r="BU5325">
        <f t="shared" si="332"/>
        <v>104551.465211003</v>
      </c>
      <c r="BV5325">
        <f t="shared" si="333"/>
        <v>152192.777523789</v>
      </c>
      <c r="BW5325" s="9">
        <v>5320</v>
      </c>
      <c r="BX5325">
        <f t="shared" si="334"/>
        <v>0</v>
      </c>
      <c r="BY5325">
        <f t="shared" si="335"/>
        <v>1</v>
      </c>
    </row>
    <row r="5326" spans="1:77">
      <c r="A5326" s="33">
        <v>5321</v>
      </c>
      <c r="BP5326" s="27">
        <v>0.834245366846932</v>
      </c>
      <c r="BQ5326" s="27">
        <v>12669.350121585</v>
      </c>
      <c r="BR5326" s="27">
        <v>1.43884382841104</v>
      </c>
      <c r="BS5326" s="27">
        <v>41287.6653164962</v>
      </c>
      <c r="BU5326">
        <f t="shared" si="332"/>
        <v>112467.454905455</v>
      </c>
      <c r="BV5326">
        <f t="shared" si="333"/>
        <v>174538.90894516</v>
      </c>
      <c r="BW5326" s="9">
        <v>5321</v>
      </c>
      <c r="BX5326">
        <f t="shared" si="334"/>
        <v>0</v>
      </c>
      <c r="BY5326">
        <f t="shared" si="335"/>
        <v>1</v>
      </c>
    </row>
    <row r="5327" spans="1:77">
      <c r="A5327" s="33">
        <v>5322</v>
      </c>
      <c r="BP5327" s="27">
        <v>0.79558227657602</v>
      </c>
      <c r="BQ5327" s="27">
        <v>12128.4136985858</v>
      </c>
      <c r="BR5327" s="27">
        <v>1.39151706070129</v>
      </c>
      <c r="BS5327" s="27">
        <v>39852.019790999</v>
      </c>
      <c r="BU5327">
        <f t="shared" si="332"/>
        <v>107208.927787817</v>
      </c>
      <c r="BV5327">
        <f t="shared" si="333"/>
        <v>168875.539314195</v>
      </c>
      <c r="BW5327" s="9">
        <v>5322</v>
      </c>
      <c r="BX5327">
        <f t="shared" si="334"/>
        <v>0</v>
      </c>
      <c r="BY5327">
        <f t="shared" si="335"/>
        <v>1</v>
      </c>
    </row>
    <row r="5328" spans="1:77">
      <c r="A5328" s="33">
        <v>5323</v>
      </c>
      <c r="BP5328" s="27">
        <v>0.831618377924715</v>
      </c>
      <c r="BQ5328" s="27">
        <v>14463.2963132622</v>
      </c>
      <c r="BR5328" s="27">
        <v>1.45546640877283</v>
      </c>
      <c r="BS5328" s="27">
        <v>41196.7742206256</v>
      </c>
      <c r="BU5328">
        <f t="shared" si="332"/>
        <v>110279.460375445</v>
      </c>
      <c r="BV5328">
        <f t="shared" si="333"/>
        <v>177123.187095299</v>
      </c>
      <c r="BW5328" s="9">
        <v>5323</v>
      </c>
      <c r="BX5328">
        <f t="shared" si="334"/>
        <v>0</v>
      </c>
      <c r="BY5328">
        <f t="shared" si="335"/>
        <v>1</v>
      </c>
    </row>
    <row r="5329" spans="1:77">
      <c r="A5329" s="33">
        <v>5324</v>
      </c>
      <c r="BP5329" s="27">
        <v>0.784994642232211</v>
      </c>
      <c r="BQ5329" s="27">
        <v>15137.5262717166</v>
      </c>
      <c r="BR5329" s="27">
        <v>1.35484267824979</v>
      </c>
      <c r="BS5329" s="27">
        <v>48802.3352972674</v>
      </c>
      <c r="BU5329">
        <f t="shared" si="332"/>
        <v>102611.670063115</v>
      </c>
      <c r="BV5329">
        <f t="shared" si="333"/>
        <v>154424.066440201</v>
      </c>
      <c r="BW5329" s="9">
        <v>5324</v>
      </c>
      <c r="BX5329">
        <f t="shared" si="334"/>
        <v>0</v>
      </c>
      <c r="BY5329">
        <f t="shared" si="335"/>
        <v>1</v>
      </c>
    </row>
    <row r="5330" spans="1:77">
      <c r="A5330" s="33">
        <v>5325</v>
      </c>
      <c r="BP5330" s="27">
        <v>0.798245547642807</v>
      </c>
      <c r="BQ5330" s="27">
        <v>13733.9609125427</v>
      </c>
      <c r="BR5330" s="27">
        <v>1.3764532668921</v>
      </c>
      <c r="BS5330" s="27">
        <v>47603.3228640201</v>
      </c>
      <c r="BU5330">
        <f t="shared" si="332"/>
        <v>106002.871233878</v>
      </c>
      <c r="BV5330">
        <f t="shared" si="333"/>
        <v>158864.667169795</v>
      </c>
      <c r="BW5330" s="9">
        <v>5325</v>
      </c>
      <c r="BX5330">
        <f t="shared" si="334"/>
        <v>0</v>
      </c>
      <c r="BY5330">
        <f t="shared" si="335"/>
        <v>1</v>
      </c>
    </row>
    <row r="5331" spans="1:77">
      <c r="A5331" s="33">
        <v>5326</v>
      </c>
      <c r="BP5331" s="27">
        <v>0.810830975692796</v>
      </c>
      <c r="BQ5331" s="27">
        <v>15156.8772905451</v>
      </c>
      <c r="BR5331" s="27">
        <v>1.37367869167431</v>
      </c>
      <c r="BS5331" s="27">
        <v>43866.0988236459</v>
      </c>
      <c r="BU5331">
        <f t="shared" si="332"/>
        <v>106467.769063374</v>
      </c>
      <c r="BV5331">
        <f t="shared" si="333"/>
        <v>162185.704927501</v>
      </c>
      <c r="BW5331" s="9">
        <v>5326</v>
      </c>
      <c r="BX5331">
        <f t="shared" si="334"/>
        <v>0</v>
      </c>
      <c r="BY5331">
        <f t="shared" si="335"/>
        <v>1</v>
      </c>
    </row>
    <row r="5332" spans="1:77">
      <c r="A5332" s="33">
        <v>5327</v>
      </c>
      <c r="BP5332" s="27">
        <v>0.825167309606685</v>
      </c>
      <c r="BQ5332" s="27">
        <v>19758.5147443956</v>
      </c>
      <c r="BR5332" s="27">
        <v>1.4219298847464</v>
      </c>
      <c r="BS5332" s="27">
        <v>47735.8798622009</v>
      </c>
      <c r="BU5332">
        <f t="shared" si="332"/>
        <v>104016.581696607</v>
      </c>
      <c r="BV5332">
        <f t="shared" si="333"/>
        <v>165553.602849758</v>
      </c>
      <c r="BW5332" s="9">
        <v>5327</v>
      </c>
      <c r="BX5332">
        <f t="shared" si="334"/>
        <v>0</v>
      </c>
      <c r="BY5332">
        <f t="shared" si="335"/>
        <v>1</v>
      </c>
    </row>
    <row r="5333" spans="1:77">
      <c r="A5333" s="33">
        <v>5328</v>
      </c>
      <c r="BP5333" s="27">
        <v>0.788210042688432</v>
      </c>
      <c r="BQ5333" s="27">
        <v>12642.692137573</v>
      </c>
      <c r="BR5333" s="27">
        <v>1.30421659158688</v>
      </c>
      <c r="BS5333" s="27">
        <v>39207.60843799</v>
      </c>
      <c r="BU5333">
        <f t="shared" si="332"/>
        <v>105588.814265692</v>
      </c>
      <c r="BV5333">
        <f t="shared" si="333"/>
        <v>156424.880300042</v>
      </c>
      <c r="BW5333" s="9">
        <v>5328</v>
      </c>
      <c r="BX5333">
        <f t="shared" si="334"/>
        <v>0</v>
      </c>
      <c r="BY5333">
        <f t="shared" si="335"/>
        <v>1</v>
      </c>
    </row>
    <row r="5334" spans="1:77">
      <c r="A5334" s="33">
        <v>5329</v>
      </c>
      <c r="BP5334" s="27">
        <v>0.83313789524097</v>
      </c>
      <c r="BQ5334" s="27">
        <v>21029.8938892657</v>
      </c>
      <c r="BR5334" s="27">
        <v>1.44351868267029</v>
      </c>
      <c r="BS5334" s="27">
        <v>55659.7195034606</v>
      </c>
      <c r="BU5334">
        <f t="shared" si="332"/>
        <v>103940.79039688</v>
      </c>
      <c r="BV5334">
        <f t="shared" si="333"/>
        <v>160868.082897084</v>
      </c>
      <c r="BW5334" s="9">
        <v>5329</v>
      </c>
      <c r="BX5334">
        <f t="shared" si="334"/>
        <v>0</v>
      </c>
      <c r="BY5334">
        <f t="shared" si="335"/>
        <v>1</v>
      </c>
    </row>
    <row r="5335" spans="1:77">
      <c r="A5335" s="33">
        <v>5330</v>
      </c>
      <c r="BP5335" s="27">
        <v>0.856710095759088</v>
      </c>
      <c r="BQ5335" s="27">
        <v>10958.7069203758</v>
      </c>
      <c r="BR5335" s="27">
        <v>1.50816750604047</v>
      </c>
      <c r="BS5335" s="27">
        <v>37532.8956392829</v>
      </c>
      <c r="BU5335">
        <f t="shared" si="332"/>
        <v>117547.807443487</v>
      </c>
      <c r="BV5335">
        <f t="shared" si="333"/>
        <v>188692.230266788</v>
      </c>
      <c r="BW5335" s="9">
        <v>5330</v>
      </c>
      <c r="BX5335">
        <f t="shared" si="334"/>
        <v>0</v>
      </c>
      <c r="BY5335">
        <f t="shared" si="335"/>
        <v>1</v>
      </c>
    </row>
    <row r="5336" spans="1:77">
      <c r="A5336" s="33">
        <v>5331</v>
      </c>
      <c r="BP5336" s="27">
        <v>0.810012301446449</v>
      </c>
      <c r="BQ5336" s="27">
        <v>16182.0691311464</v>
      </c>
      <c r="BR5336" s="27">
        <v>1.41063986181725</v>
      </c>
      <c r="BS5336" s="27">
        <v>53866.9797786852</v>
      </c>
      <c r="BU5336">
        <f t="shared" si="332"/>
        <v>105319.776085821</v>
      </c>
      <c r="BV5336">
        <f t="shared" si="333"/>
        <v>157728.999493902</v>
      </c>
      <c r="BW5336" s="9">
        <v>5331</v>
      </c>
      <c r="BX5336">
        <f t="shared" si="334"/>
        <v>0</v>
      </c>
      <c r="BY5336">
        <f t="shared" si="335"/>
        <v>1</v>
      </c>
    </row>
    <row r="5337" spans="1:77">
      <c r="A5337" s="33">
        <v>5332</v>
      </c>
      <c r="BP5337" s="27">
        <v>0.816761675730516</v>
      </c>
      <c r="BQ5337" s="27">
        <v>12511.8346661066</v>
      </c>
      <c r="BR5337" s="27">
        <v>1.39572500274183</v>
      </c>
      <c r="BS5337" s="27">
        <v>39741.0454689377</v>
      </c>
      <c r="BU5337">
        <f t="shared" si="332"/>
        <v>110002.416693471</v>
      </c>
      <c r="BV5337">
        <f t="shared" si="333"/>
        <v>169617.704942336</v>
      </c>
      <c r="BW5337" s="9">
        <v>5332</v>
      </c>
      <c r="BX5337">
        <f t="shared" si="334"/>
        <v>0</v>
      </c>
      <c r="BY5337">
        <f t="shared" si="335"/>
        <v>1</v>
      </c>
    </row>
    <row r="5338" spans="1:77">
      <c r="A5338" s="33">
        <v>5333</v>
      </c>
      <c r="BP5338" s="27">
        <v>0.82540641294545</v>
      </c>
      <c r="BQ5338" s="27">
        <v>14634.8979297486</v>
      </c>
      <c r="BR5338" s="27">
        <v>1.42811961751009</v>
      </c>
      <c r="BS5338" s="27">
        <v>43184.9039065332</v>
      </c>
      <c r="BU5338">
        <f t="shared" si="332"/>
        <v>109176.064012069</v>
      </c>
      <c r="BV5338">
        <f t="shared" si="333"/>
        <v>171033.038719981</v>
      </c>
      <c r="BW5338" s="9">
        <v>5333</v>
      </c>
      <c r="BX5338">
        <f t="shared" si="334"/>
        <v>0</v>
      </c>
      <c r="BY5338">
        <f t="shared" si="335"/>
        <v>1</v>
      </c>
    </row>
    <row r="5339" spans="1:77">
      <c r="A5339" s="33">
        <v>5334</v>
      </c>
      <c r="BP5339" s="27">
        <v>0.853922823465771</v>
      </c>
      <c r="BQ5339" s="27">
        <v>11855.4280626673</v>
      </c>
      <c r="BR5339" s="27">
        <v>1.48075020291862</v>
      </c>
      <c r="BS5339" s="27">
        <v>46495.2424854519</v>
      </c>
      <c r="BU5339">
        <f t="shared" si="332"/>
        <v>116232.995457198</v>
      </c>
      <c r="BV5339">
        <f t="shared" si="333"/>
        <v>175617.287952342</v>
      </c>
      <c r="BW5339" s="9">
        <v>5334</v>
      </c>
      <c r="BX5339">
        <f t="shared" si="334"/>
        <v>0</v>
      </c>
      <c r="BY5339">
        <f t="shared" si="335"/>
        <v>1</v>
      </c>
    </row>
    <row r="5340" spans="1:77">
      <c r="A5340" s="33">
        <v>5335</v>
      </c>
      <c r="BP5340" s="27">
        <v>0.798207614391127</v>
      </c>
      <c r="BQ5340" s="27">
        <v>13847.2637137961</v>
      </c>
      <c r="BR5340" s="27">
        <v>1.40494323926771</v>
      </c>
      <c r="BS5340" s="27">
        <v>41058.4899886389</v>
      </c>
      <c r="BU5340">
        <f t="shared" si="332"/>
        <v>105883.878444873</v>
      </c>
      <c r="BV5340">
        <f t="shared" si="333"/>
        <v>169682.995901517</v>
      </c>
      <c r="BW5340" s="9">
        <v>5335</v>
      </c>
      <c r="BX5340">
        <f t="shared" si="334"/>
        <v>0</v>
      </c>
      <c r="BY5340">
        <f t="shared" si="335"/>
        <v>1</v>
      </c>
    </row>
    <row r="5341" spans="1:77">
      <c r="A5341" s="33">
        <v>5336</v>
      </c>
      <c r="BP5341" s="27">
        <v>0.825393520976559</v>
      </c>
      <c r="BQ5341" s="27">
        <v>23985.4549225182</v>
      </c>
      <c r="BR5341" s="27">
        <v>1.41972849077085</v>
      </c>
      <c r="BS5341" s="27">
        <v>55462.5383867106</v>
      </c>
      <c r="BU5341">
        <f t="shared" si="332"/>
        <v>99823.5732239657</v>
      </c>
      <c r="BV5341">
        <f t="shared" si="333"/>
        <v>157496.735228917</v>
      </c>
      <c r="BW5341" s="9">
        <v>5336</v>
      </c>
      <c r="BX5341">
        <f t="shared" si="334"/>
        <v>0</v>
      </c>
      <c r="BY5341">
        <f t="shared" si="335"/>
        <v>1</v>
      </c>
    </row>
    <row r="5342" spans="1:77">
      <c r="A5342" s="33">
        <v>5337</v>
      </c>
      <c r="BP5342" s="27">
        <v>0.811627631020978</v>
      </c>
      <c r="BQ5342" s="27">
        <v>10570.4840497705</v>
      </c>
      <c r="BR5342" s="27">
        <v>1.3980159427982</v>
      </c>
      <c r="BS5342" s="27">
        <v>36315.5444669293</v>
      </c>
      <c r="BU5342">
        <f t="shared" si="332"/>
        <v>111173.660603376</v>
      </c>
      <c r="BV5342">
        <f t="shared" si="333"/>
        <v>173386.846952801</v>
      </c>
      <c r="BW5342" s="9">
        <v>5337</v>
      </c>
      <c r="BX5342">
        <f t="shared" si="334"/>
        <v>0</v>
      </c>
      <c r="BY5342">
        <f t="shared" si="335"/>
        <v>1</v>
      </c>
    </row>
    <row r="5343" spans="1:77">
      <c r="A5343" s="33">
        <v>5338</v>
      </c>
      <c r="BP5343" s="27">
        <v>0.829957889037549</v>
      </c>
      <c r="BQ5343" s="27">
        <v>14665.3002553928</v>
      </c>
      <c r="BR5343" s="27">
        <v>1.43695433754185</v>
      </c>
      <c r="BS5343" s="27">
        <v>50075.37776143</v>
      </c>
      <c r="BU5343">
        <f t="shared" si="332"/>
        <v>109828.38310024</v>
      </c>
      <c r="BV5343">
        <f t="shared" si="333"/>
        <v>165467.772869847</v>
      </c>
      <c r="BW5343" s="9">
        <v>5338</v>
      </c>
      <c r="BX5343">
        <f t="shared" si="334"/>
        <v>0</v>
      </c>
      <c r="BY5343">
        <f t="shared" si="335"/>
        <v>1</v>
      </c>
    </row>
    <row r="5344" spans="1:77">
      <c r="A5344" s="33">
        <v>5339</v>
      </c>
      <c r="BP5344" s="27">
        <v>0.85054003583405</v>
      </c>
      <c r="BQ5344" s="27">
        <v>14344.8243780998</v>
      </c>
      <c r="BR5344" s="27">
        <v>1.44847654147054</v>
      </c>
      <c r="BS5344" s="27">
        <v>41464.2124730381</v>
      </c>
      <c r="BU5344">
        <f t="shared" si="332"/>
        <v>113236.180997008</v>
      </c>
      <c r="BV5344">
        <f t="shared" si="333"/>
        <v>175807.268747543</v>
      </c>
      <c r="BW5344" s="9">
        <v>5339</v>
      </c>
      <c r="BX5344">
        <f t="shared" si="334"/>
        <v>0</v>
      </c>
      <c r="BY5344">
        <f t="shared" si="335"/>
        <v>1</v>
      </c>
    </row>
    <row r="5345" spans="1:77">
      <c r="A5345" s="33">
        <v>5340</v>
      </c>
      <c r="BP5345" s="27">
        <v>0.744140413418089</v>
      </c>
      <c r="BQ5345" s="27">
        <v>14010.5376544676</v>
      </c>
      <c r="BR5345" s="27">
        <v>1.28011944206234</v>
      </c>
      <c r="BS5345" s="27">
        <v>49236.8110058741</v>
      </c>
      <c r="BU5345">
        <f t="shared" si="332"/>
        <v>97610.5243582457</v>
      </c>
      <c r="BV5345">
        <f t="shared" si="333"/>
        <v>142781.105303477</v>
      </c>
      <c r="BW5345" s="9">
        <v>5340</v>
      </c>
      <c r="BX5345">
        <f t="shared" si="334"/>
        <v>0</v>
      </c>
      <c r="BY5345">
        <f t="shared" si="335"/>
        <v>1</v>
      </c>
    </row>
    <row r="5346" spans="1:77">
      <c r="A5346" s="33">
        <v>5341</v>
      </c>
      <c r="BP5346" s="27">
        <v>0.807409308915598</v>
      </c>
      <c r="BQ5346" s="27">
        <v>19319.6977548934</v>
      </c>
      <c r="BR5346" s="27">
        <v>1.38917559766186</v>
      </c>
      <c r="BS5346" s="27">
        <v>48498.1899049143</v>
      </c>
      <c r="BU5346">
        <f t="shared" si="332"/>
        <v>101791.698582446</v>
      </c>
      <c r="BV5346">
        <f t="shared" si="333"/>
        <v>159878.149744365</v>
      </c>
      <c r="BW5346" s="9">
        <v>5341</v>
      </c>
      <c r="BX5346">
        <f t="shared" si="334"/>
        <v>0</v>
      </c>
      <c r="BY5346">
        <f t="shared" si="335"/>
        <v>1</v>
      </c>
    </row>
    <row r="5347" spans="1:77">
      <c r="A5347" s="33">
        <v>5342</v>
      </c>
      <c r="BP5347" s="27">
        <v>0.821165881480465</v>
      </c>
      <c r="BQ5347" s="27">
        <v>15812.5341283784</v>
      </c>
      <c r="BR5347" s="27">
        <v>1.41588521661107</v>
      </c>
      <c r="BS5347" s="27">
        <v>44890.5773287332</v>
      </c>
      <c r="BU5347">
        <f t="shared" si="332"/>
        <v>107362.348093691</v>
      </c>
      <c r="BV5347">
        <f t="shared" si="333"/>
        <v>167492.205162927</v>
      </c>
      <c r="BW5347" s="9">
        <v>5342</v>
      </c>
      <c r="BX5347">
        <f t="shared" si="334"/>
        <v>0</v>
      </c>
      <c r="BY5347">
        <f t="shared" si="335"/>
        <v>1</v>
      </c>
    </row>
    <row r="5348" spans="1:77">
      <c r="A5348" s="33">
        <v>5343</v>
      </c>
      <c r="BP5348" s="27">
        <v>0.838107774055463</v>
      </c>
      <c r="BQ5348" s="27">
        <v>18675.0767020408</v>
      </c>
      <c r="BR5348" s="27">
        <v>1.45916916107563</v>
      </c>
      <c r="BS5348" s="27">
        <v>48506.1481202581</v>
      </c>
      <c r="BU5348">
        <f t="shared" si="332"/>
        <v>107041.089406279</v>
      </c>
      <c r="BV5348">
        <f t="shared" si="333"/>
        <v>170369.226041087</v>
      </c>
      <c r="BW5348" s="9">
        <v>5343</v>
      </c>
      <c r="BX5348">
        <f t="shared" si="334"/>
        <v>0</v>
      </c>
      <c r="BY5348">
        <f t="shared" si="335"/>
        <v>1</v>
      </c>
    </row>
    <row r="5349" spans="1:77">
      <c r="A5349" s="33">
        <v>5344</v>
      </c>
      <c r="BP5349" s="27">
        <v>0.826531649591605</v>
      </c>
      <c r="BQ5349" s="27">
        <v>12657.7232515757</v>
      </c>
      <c r="BR5349" s="27">
        <v>1.433219812879</v>
      </c>
      <c r="BS5349" s="27">
        <v>40962.8548914939</v>
      </c>
      <c r="BU5349">
        <f t="shared" si="332"/>
        <v>111322.024187165</v>
      </c>
      <c r="BV5349">
        <f t="shared" si="333"/>
        <v>174020.117040357</v>
      </c>
      <c r="BW5349" s="9">
        <v>5344</v>
      </c>
      <c r="BX5349">
        <f t="shared" si="334"/>
        <v>0</v>
      </c>
      <c r="BY5349">
        <f t="shared" si="335"/>
        <v>1</v>
      </c>
    </row>
    <row r="5350" spans="1:77">
      <c r="A5350" s="33">
        <v>5345</v>
      </c>
      <c r="BP5350" s="27">
        <v>0.779916883281898</v>
      </c>
      <c r="BQ5350" s="27">
        <v>15853.8721203706</v>
      </c>
      <c r="BR5350" s="27">
        <v>1.34139942272398</v>
      </c>
      <c r="BS5350" s="27">
        <v>43363.4091394575</v>
      </c>
      <c r="BU5350">
        <f t="shared" si="332"/>
        <v>101133.660371914</v>
      </c>
      <c r="BV5350">
        <f t="shared" si="333"/>
        <v>157846.50426914</v>
      </c>
      <c r="BW5350" s="9">
        <v>5345</v>
      </c>
      <c r="BX5350">
        <f t="shared" si="334"/>
        <v>0</v>
      </c>
      <c r="BY5350">
        <f t="shared" si="335"/>
        <v>1</v>
      </c>
    </row>
    <row r="5351" spans="1:77">
      <c r="A5351" s="33">
        <v>5346</v>
      </c>
      <c r="BP5351" s="27">
        <v>0.822689901302914</v>
      </c>
      <c r="BQ5351" s="27">
        <v>13932.0109899812</v>
      </c>
      <c r="BR5351" s="27">
        <v>1.42675684834643</v>
      </c>
      <c r="BS5351" s="27">
        <v>41554.8001367265</v>
      </c>
      <c r="BU5351">
        <f t="shared" si="332"/>
        <v>109471.474205456</v>
      </c>
      <c r="BV5351">
        <f t="shared" si="333"/>
        <v>172458.727115238</v>
      </c>
      <c r="BW5351" s="9">
        <v>5346</v>
      </c>
      <c r="BX5351">
        <f t="shared" si="334"/>
        <v>0</v>
      </c>
      <c r="BY5351">
        <f t="shared" si="335"/>
        <v>1</v>
      </c>
    </row>
    <row r="5352" spans="1:77">
      <c r="A5352" s="33">
        <v>5347</v>
      </c>
      <c r="BP5352" s="27">
        <v>0.839222451044595</v>
      </c>
      <c r="BQ5352" s="27">
        <v>17363.7820767455</v>
      </c>
      <c r="BR5352" s="27">
        <v>1.45646608425366</v>
      </c>
      <c r="BS5352" s="27">
        <v>45312.4958299065</v>
      </c>
      <c r="BU5352">
        <f t="shared" si="332"/>
        <v>108519.585579944</v>
      </c>
      <c r="BV5352">
        <f t="shared" si="333"/>
        <v>173157.416808143</v>
      </c>
      <c r="BW5352" s="9">
        <v>5347</v>
      </c>
      <c r="BX5352">
        <f t="shared" si="334"/>
        <v>0</v>
      </c>
      <c r="BY5352">
        <f t="shared" si="335"/>
        <v>1</v>
      </c>
    </row>
    <row r="5353" spans="1:77">
      <c r="A5353" s="33">
        <v>5348</v>
      </c>
      <c r="BP5353" s="27">
        <v>0.802123298236798</v>
      </c>
      <c r="BQ5353" s="27">
        <v>17612.4523009302</v>
      </c>
      <c r="BR5353" s="27">
        <v>1.38830997098929</v>
      </c>
      <c r="BS5353" s="27">
        <v>54945.568494121</v>
      </c>
      <c r="BU5353">
        <f t="shared" si="332"/>
        <v>102706.042434589</v>
      </c>
      <c r="BV5353">
        <f t="shared" si="333"/>
        <v>153300.927154273</v>
      </c>
      <c r="BW5353" s="9">
        <v>5348</v>
      </c>
      <c r="BX5353">
        <f t="shared" si="334"/>
        <v>0</v>
      </c>
      <c r="BY5353">
        <f t="shared" si="335"/>
        <v>1</v>
      </c>
    </row>
    <row r="5354" spans="1:77">
      <c r="A5354" s="33">
        <v>5349</v>
      </c>
      <c r="BP5354" s="27">
        <v>0.777985686199049</v>
      </c>
      <c r="BQ5354" s="27">
        <v>14358.4701754146</v>
      </c>
      <c r="BR5354" s="27">
        <v>1.30647862787558</v>
      </c>
      <c r="BS5354" s="27">
        <v>51080.3264948368</v>
      </c>
      <c r="BU5354">
        <f t="shared" si="332"/>
        <v>102339.382754443</v>
      </c>
      <c r="BV5354">
        <f t="shared" si="333"/>
        <v>144891.4676865</v>
      </c>
      <c r="BW5354" s="9">
        <v>5349</v>
      </c>
      <c r="BX5354">
        <f t="shared" si="334"/>
        <v>0</v>
      </c>
      <c r="BY5354">
        <f t="shared" si="335"/>
        <v>1</v>
      </c>
    </row>
    <row r="5355" spans="1:77">
      <c r="A5355" s="33">
        <v>5350</v>
      </c>
      <c r="BP5355" s="27">
        <v>0.811757392810508</v>
      </c>
      <c r="BQ5355" s="27">
        <v>13613.6366557075</v>
      </c>
      <c r="BR5355" s="27">
        <v>1.41327010881419</v>
      </c>
      <c r="BS5355" s="27">
        <v>41292.2441454462</v>
      </c>
      <c r="BU5355">
        <f t="shared" si="332"/>
        <v>108149.972265869</v>
      </c>
      <c r="BV5355">
        <f t="shared" si="333"/>
        <v>170698.272176682</v>
      </c>
      <c r="BW5355" s="9">
        <v>5350</v>
      </c>
      <c r="BX5355">
        <f t="shared" si="334"/>
        <v>0</v>
      </c>
      <c r="BY5355">
        <f t="shared" si="335"/>
        <v>1</v>
      </c>
    </row>
    <row r="5356" spans="1:77">
      <c r="A5356" s="33">
        <v>5351</v>
      </c>
      <c r="BP5356" s="27">
        <v>0.797279687513659</v>
      </c>
      <c r="BQ5356" s="27">
        <v>13600.4533017757</v>
      </c>
      <c r="BR5356" s="27">
        <v>1.35607808263637</v>
      </c>
      <c r="BS5356" s="27">
        <v>50559.3837396307</v>
      </c>
      <c r="BU5356">
        <f t="shared" si="332"/>
        <v>105991.499825273</v>
      </c>
      <c r="BV5356">
        <f t="shared" si="333"/>
        <v>152852.328655824</v>
      </c>
      <c r="BW5356" s="9">
        <v>5351</v>
      </c>
      <c r="BX5356">
        <f t="shared" si="334"/>
        <v>0</v>
      </c>
      <c r="BY5356">
        <f t="shared" si="335"/>
        <v>1</v>
      </c>
    </row>
    <row r="5357" spans="1:77">
      <c r="A5357" s="33">
        <v>5352</v>
      </c>
      <c r="BP5357" s="27">
        <v>0.852070140241852</v>
      </c>
      <c r="BQ5357" s="27">
        <v>17668.9763398095</v>
      </c>
      <c r="BR5357" s="27">
        <v>1.46243793477852</v>
      </c>
      <c r="BS5357" s="27">
        <v>54645.8461245888</v>
      </c>
      <c r="BU5357">
        <f t="shared" si="332"/>
        <v>110141.544696468</v>
      </c>
      <c r="BV5357">
        <f t="shared" si="333"/>
        <v>164719.844092189</v>
      </c>
      <c r="BW5357" s="9">
        <v>5352</v>
      </c>
      <c r="BX5357">
        <f t="shared" si="334"/>
        <v>0</v>
      </c>
      <c r="BY5357">
        <f t="shared" si="335"/>
        <v>1</v>
      </c>
    </row>
    <row r="5358" spans="1:77">
      <c r="A5358" s="33">
        <v>5353</v>
      </c>
      <c r="BP5358" s="27">
        <v>0.80623907020475</v>
      </c>
      <c r="BQ5358" s="27">
        <v>11160.5554915509</v>
      </c>
      <c r="BR5358" s="27">
        <v>1.39969305721938</v>
      </c>
      <c r="BS5358" s="27">
        <v>38529.6158818661</v>
      </c>
      <c r="BU5358">
        <f t="shared" si="332"/>
        <v>109775.305039162</v>
      </c>
      <c r="BV5358">
        <f t="shared" si="333"/>
        <v>171424.342701041</v>
      </c>
      <c r="BW5358" s="9">
        <v>5353</v>
      </c>
      <c r="BX5358">
        <f t="shared" si="334"/>
        <v>0</v>
      </c>
      <c r="BY5358">
        <f t="shared" si="335"/>
        <v>1</v>
      </c>
    </row>
    <row r="5359" spans="1:77">
      <c r="A5359" s="33">
        <v>5354</v>
      </c>
      <c r="BP5359" s="27">
        <v>0.808472840804954</v>
      </c>
      <c r="BQ5359" s="27">
        <v>14296.3097512731</v>
      </c>
      <c r="BR5359" s="27">
        <v>1.40821727979539</v>
      </c>
      <c r="BS5359" s="27">
        <v>40731.9896543593</v>
      </c>
      <c r="BU5359">
        <f t="shared" si="332"/>
        <v>106974.61636947</v>
      </c>
      <c r="BV5359">
        <f t="shared" si="333"/>
        <v>170500.60231495</v>
      </c>
      <c r="BW5359" s="9">
        <v>5354</v>
      </c>
      <c r="BX5359">
        <f t="shared" si="334"/>
        <v>0</v>
      </c>
      <c r="BY5359">
        <f t="shared" si="335"/>
        <v>1</v>
      </c>
    </row>
    <row r="5360" spans="1:77">
      <c r="A5360" s="33">
        <v>5355</v>
      </c>
      <c r="BP5360" s="27">
        <v>0.835647030675358</v>
      </c>
      <c r="BQ5360" s="27">
        <v>13732.4769519836</v>
      </c>
      <c r="BR5360" s="27">
        <v>1.43959654637767</v>
      </c>
      <c r="BS5360" s="27">
        <v>47741.7047329469</v>
      </c>
      <c r="BU5360">
        <f t="shared" si="332"/>
        <v>111614.57764932</v>
      </c>
      <c r="BV5360">
        <f t="shared" si="333"/>
        <v>168197.777223704</v>
      </c>
      <c r="BW5360" s="9">
        <v>5355</v>
      </c>
      <c r="BX5360">
        <f t="shared" si="334"/>
        <v>0</v>
      </c>
      <c r="BY5360">
        <f t="shared" si="335"/>
        <v>1</v>
      </c>
    </row>
    <row r="5361" spans="1:77">
      <c r="A5361" s="33">
        <v>5356</v>
      </c>
      <c r="BP5361" s="27">
        <v>0.761408538785441</v>
      </c>
      <c r="BQ5361" s="27">
        <v>18080.2570316122</v>
      </c>
      <c r="BR5361" s="27">
        <v>1.28202049089093</v>
      </c>
      <c r="BS5361" s="27">
        <v>47532.0259253024</v>
      </c>
      <c r="BU5361">
        <f t="shared" si="332"/>
        <v>96131.0237862039</v>
      </c>
      <c r="BV5361">
        <f t="shared" si="333"/>
        <v>144771.047708336</v>
      </c>
      <c r="BW5361" s="9">
        <v>5356</v>
      </c>
      <c r="BX5361">
        <f t="shared" si="334"/>
        <v>0</v>
      </c>
      <c r="BY5361">
        <f t="shared" si="335"/>
        <v>1</v>
      </c>
    </row>
    <row r="5362" spans="1:77">
      <c r="A5362" s="33">
        <v>5357</v>
      </c>
      <c r="BP5362" s="27">
        <v>0.830526100999847</v>
      </c>
      <c r="BQ5362" s="27">
        <v>14325.3036987277</v>
      </c>
      <c r="BR5362" s="27">
        <v>1.414605963257</v>
      </c>
      <c r="BS5362" s="27">
        <v>38886.4594056646</v>
      </c>
      <c r="BU5362">
        <f t="shared" si="332"/>
        <v>110253.611451249</v>
      </c>
      <c r="BV5362">
        <f t="shared" si="333"/>
        <v>173304.435082885</v>
      </c>
      <c r="BW5362" s="9">
        <v>5357</v>
      </c>
      <c r="BX5362">
        <f t="shared" si="334"/>
        <v>0</v>
      </c>
      <c r="BY5362">
        <f t="shared" si="335"/>
        <v>1</v>
      </c>
    </row>
    <row r="5363" spans="1:77">
      <c r="A5363" s="33">
        <v>5358</v>
      </c>
      <c r="BP5363" s="27">
        <v>0.813186361914753</v>
      </c>
      <c r="BQ5363" s="27">
        <v>16781.6838577821</v>
      </c>
      <c r="BR5363" s="27">
        <v>1.40318274382632</v>
      </c>
      <c r="BS5363" s="27">
        <v>41868.2202846495</v>
      </c>
      <c r="BU5363">
        <f t="shared" si="332"/>
        <v>105196.270429431</v>
      </c>
      <c r="BV5363">
        <f t="shared" si="333"/>
        <v>168609.191289298</v>
      </c>
      <c r="BW5363" s="9">
        <v>5358</v>
      </c>
      <c r="BX5363">
        <f t="shared" si="334"/>
        <v>0</v>
      </c>
      <c r="BY5363">
        <f t="shared" si="335"/>
        <v>1</v>
      </c>
    </row>
    <row r="5364" spans="1:77">
      <c r="A5364" s="33">
        <v>5359</v>
      </c>
      <c r="BP5364" s="27">
        <v>0.806437087452641</v>
      </c>
      <c r="BQ5364" s="27">
        <v>16656.0562870934</v>
      </c>
      <c r="BR5364" s="27">
        <v>1.4022953526809</v>
      </c>
      <c r="BS5364" s="27">
        <v>45556.9378051471</v>
      </c>
      <c r="BU5364">
        <f t="shared" si="332"/>
        <v>104309.506830803</v>
      </c>
      <c r="BV5364">
        <f t="shared" si="333"/>
        <v>164787.365096988</v>
      </c>
      <c r="BW5364" s="9">
        <v>5359</v>
      </c>
      <c r="BX5364">
        <f t="shared" si="334"/>
        <v>0</v>
      </c>
      <c r="BY5364">
        <f t="shared" si="335"/>
        <v>1</v>
      </c>
    </row>
    <row r="5365" spans="1:77">
      <c r="A5365" s="33">
        <v>5360</v>
      </c>
      <c r="BP5365" s="27">
        <v>0.796960434635881</v>
      </c>
      <c r="BQ5365" s="27">
        <v>14112.8101813291</v>
      </c>
      <c r="BR5365" s="27">
        <v>1.37263025367588</v>
      </c>
      <c r="BS5365" s="27">
        <v>41873.6335512337</v>
      </c>
      <c r="BU5365">
        <f t="shared" si="332"/>
        <v>105431.255014053</v>
      </c>
      <c r="BV5365">
        <f t="shared" si="333"/>
        <v>164020.904500149</v>
      </c>
      <c r="BW5365" s="9">
        <v>5360</v>
      </c>
      <c r="BX5365">
        <f t="shared" si="334"/>
        <v>0</v>
      </c>
      <c r="BY5365">
        <f t="shared" si="335"/>
        <v>1</v>
      </c>
    </row>
    <row r="5366" spans="1:77">
      <c r="A5366" s="33">
        <v>5361</v>
      </c>
      <c r="BP5366" s="27">
        <v>0.832939806687937</v>
      </c>
      <c r="BQ5366" s="27">
        <v>14735.0717092006</v>
      </c>
      <c r="BR5366" s="27">
        <v>1.45191599505659</v>
      </c>
      <c r="BS5366" s="27">
        <v>43308.6251026065</v>
      </c>
      <c r="BU5366">
        <f t="shared" si="332"/>
        <v>110205.89929399</v>
      </c>
      <c r="BV5366">
        <f t="shared" si="333"/>
        <v>174478.774155882</v>
      </c>
      <c r="BW5366" s="9">
        <v>5361</v>
      </c>
      <c r="BX5366">
        <f t="shared" si="334"/>
        <v>0</v>
      </c>
      <c r="BY5366">
        <f t="shared" si="335"/>
        <v>1</v>
      </c>
    </row>
    <row r="5367" spans="1:77">
      <c r="A5367" s="33">
        <v>5362</v>
      </c>
      <c r="BP5367" s="27">
        <v>0.796150886438864</v>
      </c>
      <c r="BQ5367" s="27">
        <v>13369.5479956548</v>
      </c>
      <c r="BR5367" s="27">
        <v>1.35294904431846</v>
      </c>
      <c r="BS5367" s="27">
        <v>46782.4331669138</v>
      </c>
      <c r="BU5367">
        <f t="shared" si="332"/>
        <v>106053.084970175</v>
      </c>
      <c r="BV5367">
        <f t="shared" si="333"/>
        <v>156159.923480855</v>
      </c>
      <c r="BW5367" s="9">
        <v>5362</v>
      </c>
      <c r="BX5367">
        <f t="shared" si="334"/>
        <v>0</v>
      </c>
      <c r="BY5367">
        <f t="shared" si="335"/>
        <v>1</v>
      </c>
    </row>
    <row r="5368" spans="1:77">
      <c r="A5368" s="33">
        <v>5363</v>
      </c>
      <c r="BP5368" s="27">
        <v>0.852596694446783</v>
      </c>
      <c r="BQ5368" s="27">
        <v>17165.1702697216</v>
      </c>
      <c r="BR5368" s="27">
        <v>1.48172786623361</v>
      </c>
      <c r="BS5368" s="27">
        <v>55141.1460775949</v>
      </c>
      <c r="BU5368">
        <f t="shared" si="332"/>
        <v>110724.333897296</v>
      </c>
      <c r="BV5368">
        <f t="shared" si="333"/>
        <v>167118.033857447</v>
      </c>
      <c r="BW5368" s="9">
        <v>5363</v>
      </c>
      <c r="BX5368">
        <f t="shared" si="334"/>
        <v>0</v>
      </c>
      <c r="BY5368">
        <f t="shared" si="335"/>
        <v>1</v>
      </c>
    </row>
    <row r="5369" spans="1:77">
      <c r="A5369" s="33">
        <v>5364</v>
      </c>
      <c r="BP5369" s="27">
        <v>0.774694025596215</v>
      </c>
      <c r="BQ5369" s="27">
        <v>13885.3127073118</v>
      </c>
      <c r="BR5369" s="27">
        <v>1.31695611007331</v>
      </c>
      <c r="BS5369" s="27">
        <v>48638.2841233024</v>
      </c>
      <c r="BU5369">
        <f t="shared" si="332"/>
        <v>102318.791132121</v>
      </c>
      <c r="BV5369">
        <f t="shared" si="333"/>
        <v>148905.132387694</v>
      </c>
      <c r="BW5369" s="9">
        <v>5364</v>
      </c>
      <c r="BX5369">
        <f t="shared" si="334"/>
        <v>0</v>
      </c>
      <c r="BY5369">
        <f t="shared" si="335"/>
        <v>1</v>
      </c>
    </row>
    <row r="5370" spans="1:77">
      <c r="A5370" s="33">
        <v>5365</v>
      </c>
      <c r="BP5370" s="27">
        <v>0.812199676679305</v>
      </c>
      <c r="BQ5370" s="27">
        <v>13028.6637100958</v>
      </c>
      <c r="BR5370" s="27">
        <v>1.40450620986905</v>
      </c>
      <c r="BS5370" s="27">
        <v>41325.284299758</v>
      </c>
      <c r="BU5370">
        <f t="shared" si="332"/>
        <v>108801.2877918</v>
      </c>
      <c r="BV5370">
        <f t="shared" si="333"/>
        <v>169350.6471806</v>
      </c>
      <c r="BW5370" s="9">
        <v>5365</v>
      </c>
      <c r="BX5370">
        <f t="shared" si="334"/>
        <v>0</v>
      </c>
      <c r="BY5370">
        <f t="shared" si="335"/>
        <v>1</v>
      </c>
    </row>
    <row r="5371" spans="1:77">
      <c r="A5371" s="33">
        <v>5366</v>
      </c>
      <c r="BP5371" s="27">
        <v>0.772951754164693</v>
      </c>
      <c r="BQ5371" s="27">
        <v>12554.9670751014</v>
      </c>
      <c r="BR5371" s="27">
        <v>1.34120998715955</v>
      </c>
      <c r="BS5371" s="27">
        <v>40799.2297921814</v>
      </c>
      <c r="BU5371">
        <f t="shared" si="332"/>
        <v>103387.796049603</v>
      </c>
      <c r="BV5371">
        <f t="shared" si="333"/>
        <v>160382.268281751</v>
      </c>
      <c r="BW5371" s="9">
        <v>5366</v>
      </c>
      <c r="BX5371">
        <f t="shared" si="334"/>
        <v>0</v>
      </c>
      <c r="BY5371">
        <f t="shared" si="335"/>
        <v>1</v>
      </c>
    </row>
    <row r="5372" spans="1:77">
      <c r="A5372" s="33">
        <v>5367</v>
      </c>
      <c r="BP5372" s="27">
        <v>0.806981391358988</v>
      </c>
      <c r="BQ5372" s="27">
        <v>12875.9991377815</v>
      </c>
      <c r="BR5372" s="27">
        <v>1.37272388305217</v>
      </c>
      <c r="BS5372" s="27">
        <v>40132.0309911618</v>
      </c>
      <c r="BU5372">
        <f t="shared" si="332"/>
        <v>108171.209566067</v>
      </c>
      <c r="BV5372">
        <f t="shared" si="333"/>
        <v>165776.551466664</v>
      </c>
      <c r="BW5372" s="9">
        <v>5367</v>
      </c>
      <c r="BX5372">
        <f t="shared" si="334"/>
        <v>0</v>
      </c>
      <c r="BY5372">
        <f t="shared" si="335"/>
        <v>1</v>
      </c>
    </row>
    <row r="5373" spans="1:77">
      <c r="A5373" s="33">
        <v>5368</v>
      </c>
      <c r="BP5373" s="27">
        <v>0.770088766013607</v>
      </c>
      <c r="BQ5373" s="27">
        <v>17665.5161645874</v>
      </c>
      <c r="BR5373" s="27">
        <v>1.33455395511257</v>
      </c>
      <c r="BS5373" s="27">
        <v>55208.1385832407</v>
      </c>
      <c r="BU5373">
        <f t="shared" si="332"/>
        <v>97847.7987374536</v>
      </c>
      <c r="BV5373">
        <f t="shared" si="333"/>
        <v>144974.954683645</v>
      </c>
      <c r="BW5373" s="9">
        <v>5368</v>
      </c>
      <c r="BX5373">
        <f t="shared" si="334"/>
        <v>0</v>
      </c>
      <c r="BY5373">
        <f t="shared" si="335"/>
        <v>1</v>
      </c>
    </row>
    <row r="5374" spans="1:77">
      <c r="A5374" s="33">
        <v>5369</v>
      </c>
      <c r="BP5374" s="27">
        <v>0.86142276997435</v>
      </c>
      <c r="BQ5374" s="27">
        <v>16238.3890105344</v>
      </c>
      <c r="BR5374" s="27">
        <v>1.47814745251676</v>
      </c>
      <c r="BS5374" s="27">
        <v>45210.4315480866</v>
      </c>
      <c r="BU5374">
        <f t="shared" si="332"/>
        <v>112975.026485618</v>
      </c>
      <c r="BV5374">
        <f t="shared" si="333"/>
        <v>176511.686329427</v>
      </c>
      <c r="BW5374" s="9">
        <v>5369</v>
      </c>
      <c r="BX5374">
        <f t="shared" si="334"/>
        <v>0</v>
      </c>
      <c r="BY5374">
        <f t="shared" si="335"/>
        <v>1</v>
      </c>
    </row>
    <row r="5375" spans="1:77">
      <c r="A5375" s="33">
        <v>5370</v>
      </c>
      <c r="BP5375" s="27">
        <v>0.834435000186986</v>
      </c>
      <c r="BQ5375" s="27">
        <v>12685.9597376632</v>
      </c>
      <c r="BR5375" s="27">
        <v>1.40627408997851</v>
      </c>
      <c r="BS5375" s="27">
        <v>45679.7025033958</v>
      </c>
      <c r="BU5375">
        <f t="shared" si="332"/>
        <v>112479.290290385</v>
      </c>
      <c r="BV5375">
        <f t="shared" si="333"/>
        <v>165261.410993381</v>
      </c>
      <c r="BW5375" s="9">
        <v>5370</v>
      </c>
      <c r="BX5375">
        <f t="shared" si="334"/>
        <v>0</v>
      </c>
      <c r="BY5375">
        <f t="shared" si="335"/>
        <v>1</v>
      </c>
    </row>
    <row r="5376" spans="1:77">
      <c r="A5376" s="33">
        <v>5371</v>
      </c>
      <c r="BP5376" s="27">
        <v>0.851340754648872</v>
      </c>
      <c r="BQ5376" s="27">
        <v>11578.8674569952</v>
      </c>
      <c r="BR5376" s="27">
        <v>1.46039827023277</v>
      </c>
      <c r="BS5376" s="27">
        <v>38906.9303612246</v>
      </c>
      <c r="BU5376">
        <f t="shared" si="332"/>
        <v>116122.245740336</v>
      </c>
      <c r="BV5376">
        <f t="shared" si="333"/>
        <v>180152.810173692</v>
      </c>
      <c r="BW5376" s="9">
        <v>5371</v>
      </c>
      <c r="BX5376">
        <f t="shared" si="334"/>
        <v>0</v>
      </c>
      <c r="BY5376">
        <f t="shared" si="335"/>
        <v>1</v>
      </c>
    </row>
    <row r="5377" spans="1:77">
      <c r="A5377" s="33">
        <v>5372</v>
      </c>
      <c r="BP5377" s="27">
        <v>0.804139929684679</v>
      </c>
      <c r="BQ5377" s="27">
        <v>12571.0577001134</v>
      </c>
      <c r="BR5377" s="27">
        <v>1.3968970963852</v>
      </c>
      <c r="BS5377" s="27">
        <v>46751.9459074508</v>
      </c>
      <c r="BU5377">
        <f t="shared" si="332"/>
        <v>108049.931752588</v>
      </c>
      <c r="BV5377">
        <f t="shared" si="333"/>
        <v>162782.618550329</v>
      </c>
      <c r="BW5377" s="9">
        <v>5372</v>
      </c>
      <c r="BX5377">
        <f t="shared" si="334"/>
        <v>0</v>
      </c>
      <c r="BY5377">
        <f t="shared" si="335"/>
        <v>1</v>
      </c>
    </row>
    <row r="5378" spans="1:77">
      <c r="A5378" s="33">
        <v>5373</v>
      </c>
      <c r="BP5378" s="27">
        <v>0.790202822689548</v>
      </c>
      <c r="BQ5378" s="27">
        <v>10788.0311061505</v>
      </c>
      <c r="BR5378" s="27">
        <v>1.35260706694389</v>
      </c>
      <c r="BS5378" s="27">
        <v>37927.7978786554</v>
      </c>
      <c r="BU5378">
        <f t="shared" si="332"/>
        <v>107742.392297282</v>
      </c>
      <c r="BV5378">
        <f t="shared" si="333"/>
        <v>164963.262162928</v>
      </c>
      <c r="BW5378" s="9">
        <v>5373</v>
      </c>
      <c r="BX5378">
        <f t="shared" si="334"/>
        <v>0</v>
      </c>
      <c r="BY5378">
        <f t="shared" si="335"/>
        <v>1</v>
      </c>
    </row>
    <row r="5379" spans="1:77">
      <c r="A5379" s="33">
        <v>5374</v>
      </c>
      <c r="BP5379" s="27">
        <v>0.79023556633255</v>
      </c>
      <c r="BQ5379" s="27">
        <v>13610.641789192</v>
      </c>
      <c r="BR5379" s="27">
        <v>1.36833116745679</v>
      </c>
      <c r="BS5379" s="27">
        <v>40653.0713398708</v>
      </c>
      <c r="BU5379">
        <f t="shared" si="332"/>
        <v>104924.693160691</v>
      </c>
      <c r="BV5379">
        <f t="shared" si="333"/>
        <v>164596.603778648</v>
      </c>
      <c r="BW5379" s="9">
        <v>5374</v>
      </c>
      <c r="BX5379">
        <f t="shared" si="334"/>
        <v>0</v>
      </c>
      <c r="BY5379">
        <f t="shared" si="335"/>
        <v>1</v>
      </c>
    </row>
    <row r="5380" spans="1:77">
      <c r="A5380" s="33">
        <v>5375</v>
      </c>
      <c r="BP5380" s="27">
        <v>0.80391676891275</v>
      </c>
      <c r="BQ5380" s="27">
        <v>10518.8223124677</v>
      </c>
      <c r="BR5380" s="27">
        <v>1.37952459099612</v>
      </c>
      <c r="BS5380" s="27">
        <v>37379.7380626076</v>
      </c>
      <c r="BU5380">
        <f t="shared" si="332"/>
        <v>110068.693024445</v>
      </c>
      <c r="BV5380">
        <f t="shared" si="333"/>
        <v>169548.95058681</v>
      </c>
      <c r="BW5380" s="9">
        <v>5375</v>
      </c>
      <c r="BX5380">
        <f t="shared" si="334"/>
        <v>0</v>
      </c>
      <c r="BY5380">
        <f t="shared" si="335"/>
        <v>1</v>
      </c>
    </row>
    <row r="5381" spans="1:77">
      <c r="A5381" s="33">
        <v>5376</v>
      </c>
      <c r="BP5381" s="27">
        <v>0.825662608473143</v>
      </c>
      <c r="BQ5381" s="27">
        <v>13606.1738527307</v>
      </c>
      <c r="BR5381" s="27">
        <v>1.40095484265292</v>
      </c>
      <c r="BS5381" s="27">
        <v>41294.2503675801</v>
      </c>
      <c r="BU5381">
        <f t="shared" si="332"/>
        <v>110243.217418241</v>
      </c>
      <c r="BV5381">
        <f t="shared" si="333"/>
        <v>168848.976030358</v>
      </c>
      <c r="BW5381" s="9">
        <v>5376</v>
      </c>
      <c r="BX5381">
        <f t="shared" si="334"/>
        <v>0</v>
      </c>
      <c r="BY5381">
        <f t="shared" si="335"/>
        <v>1</v>
      </c>
    </row>
    <row r="5382" spans="1:77">
      <c r="A5382" s="33">
        <v>5377</v>
      </c>
      <c r="BP5382" s="27">
        <v>0.849561674047053</v>
      </c>
      <c r="BQ5382" s="27">
        <v>10099.8856865991</v>
      </c>
      <c r="BR5382" s="27">
        <v>1.46899925432249</v>
      </c>
      <c r="BS5382" s="27">
        <v>43728.1790060248</v>
      </c>
      <c r="BU5382">
        <f t="shared" si="332"/>
        <v>117334.365420459</v>
      </c>
      <c r="BV5382">
        <f t="shared" si="333"/>
        <v>176621.709142349</v>
      </c>
      <c r="BW5382" s="9">
        <v>5377</v>
      </c>
      <c r="BX5382">
        <f t="shared" si="334"/>
        <v>0</v>
      </c>
      <c r="BY5382">
        <f t="shared" si="335"/>
        <v>1</v>
      </c>
    </row>
    <row r="5383" spans="1:77">
      <c r="A5383" s="33">
        <v>5378</v>
      </c>
      <c r="BP5383" s="27">
        <v>0.761665288184933</v>
      </c>
      <c r="BQ5383" s="27">
        <v>14506.733336981</v>
      </c>
      <c r="BR5383" s="27">
        <v>1.2773397970488</v>
      </c>
      <c r="BS5383" s="27">
        <v>40689.3903363656</v>
      </c>
      <c r="BU5383">
        <f t="shared" ref="BU5383:BU5446" si="336">BP5383*$BV$1-BQ5383</f>
        <v>99743.059890759</v>
      </c>
      <c r="BV5383">
        <f t="shared" ref="BV5383:BV5446" si="337">BR5383*$BV$1-BS5383</f>
        <v>150911.579220954</v>
      </c>
      <c r="BW5383" s="9">
        <v>5378</v>
      </c>
      <c r="BX5383">
        <f t="shared" ref="BX5383:BX5446" si="338">IF(BU5383=MAX($BU5383:$BV5383),1,0)</f>
        <v>0</v>
      </c>
      <c r="BY5383">
        <f t="shared" ref="BY5383:BY5446" si="339">IF(BV5383=MAX($BU5383:$BV5383),1,0)</f>
        <v>1</v>
      </c>
    </row>
    <row r="5384" spans="1:77">
      <c r="A5384" s="33">
        <v>5379</v>
      </c>
      <c r="BP5384" s="27">
        <v>0.799975720987792</v>
      </c>
      <c r="BQ5384" s="27">
        <v>16321.5112289046</v>
      </c>
      <c r="BR5384" s="27">
        <v>1.36000153778593</v>
      </c>
      <c r="BS5384" s="27">
        <v>44754.4942838349</v>
      </c>
      <c r="BU5384">
        <f t="shared" si="336"/>
        <v>103674.846919264</v>
      </c>
      <c r="BV5384">
        <f t="shared" si="337"/>
        <v>159245.736384055</v>
      </c>
      <c r="BW5384" s="9">
        <v>5379</v>
      </c>
      <c r="BX5384">
        <f t="shared" si="338"/>
        <v>0</v>
      </c>
      <c r="BY5384">
        <f t="shared" si="339"/>
        <v>1</v>
      </c>
    </row>
    <row r="5385" spans="1:77">
      <c r="A5385" s="33">
        <v>5380</v>
      </c>
      <c r="BP5385" s="27">
        <v>0.826764649806556</v>
      </c>
      <c r="BQ5385" s="27">
        <v>11513.7654575558</v>
      </c>
      <c r="BR5385" s="27">
        <v>1.42120658646577</v>
      </c>
      <c r="BS5385" s="27">
        <v>45324.4934391936</v>
      </c>
      <c r="BU5385">
        <f t="shared" si="336"/>
        <v>112500.932013428</v>
      </c>
      <c r="BV5385">
        <f t="shared" si="337"/>
        <v>167856.494530672</v>
      </c>
      <c r="BW5385" s="9">
        <v>5380</v>
      </c>
      <c r="BX5385">
        <f t="shared" si="338"/>
        <v>0</v>
      </c>
      <c r="BY5385">
        <f t="shared" si="339"/>
        <v>1</v>
      </c>
    </row>
    <row r="5386" spans="1:77">
      <c r="A5386" s="33">
        <v>5381</v>
      </c>
      <c r="BP5386" s="27">
        <v>0.773768093350043</v>
      </c>
      <c r="BQ5386" s="27">
        <v>12415.1134781225</v>
      </c>
      <c r="BR5386" s="27">
        <v>1.30472819986279</v>
      </c>
      <c r="BS5386" s="27">
        <v>38635.1177997007</v>
      </c>
      <c r="BU5386">
        <f t="shared" si="336"/>
        <v>103650.100524384</v>
      </c>
      <c r="BV5386">
        <f t="shared" si="337"/>
        <v>157074.112179717</v>
      </c>
      <c r="BW5386" s="9">
        <v>5381</v>
      </c>
      <c r="BX5386">
        <f t="shared" si="338"/>
        <v>0</v>
      </c>
      <c r="BY5386">
        <f t="shared" si="339"/>
        <v>1</v>
      </c>
    </row>
    <row r="5387" spans="1:77">
      <c r="A5387" s="33">
        <v>5382</v>
      </c>
      <c r="BP5387" s="27">
        <v>0.796951834762323</v>
      </c>
      <c r="BQ5387" s="27">
        <v>13033.6032601106</v>
      </c>
      <c r="BR5387" s="27">
        <v>1.39243327119849</v>
      </c>
      <c r="BS5387" s="27">
        <v>38695.2670855538</v>
      </c>
      <c r="BU5387">
        <f t="shared" si="336"/>
        <v>106509.171954238</v>
      </c>
      <c r="BV5387">
        <f t="shared" si="337"/>
        <v>170169.723594219</v>
      </c>
      <c r="BW5387" s="9">
        <v>5382</v>
      </c>
      <c r="BX5387">
        <f t="shared" si="338"/>
        <v>0</v>
      </c>
      <c r="BY5387">
        <f t="shared" si="339"/>
        <v>1</v>
      </c>
    </row>
    <row r="5388" spans="1:77">
      <c r="A5388" s="33">
        <v>5383</v>
      </c>
      <c r="BP5388" s="27">
        <v>0.782769650703499</v>
      </c>
      <c r="BQ5388" s="27">
        <v>17126.8435140111</v>
      </c>
      <c r="BR5388" s="27">
        <v>1.31556310680427</v>
      </c>
      <c r="BS5388" s="27">
        <v>45310.5729878579</v>
      </c>
      <c r="BU5388">
        <f t="shared" si="336"/>
        <v>100288.604091514</v>
      </c>
      <c r="BV5388">
        <f t="shared" si="337"/>
        <v>152023.893032783</v>
      </c>
      <c r="BW5388" s="9">
        <v>5383</v>
      </c>
      <c r="BX5388">
        <f t="shared" si="338"/>
        <v>0</v>
      </c>
      <c r="BY5388">
        <f t="shared" si="339"/>
        <v>1</v>
      </c>
    </row>
    <row r="5389" spans="1:77">
      <c r="A5389" s="33">
        <v>5384</v>
      </c>
      <c r="BP5389" s="27">
        <v>0.821902035507596</v>
      </c>
      <c r="BQ5389" s="27">
        <v>13040.3701257065</v>
      </c>
      <c r="BR5389" s="27">
        <v>1.36927181496379</v>
      </c>
      <c r="BS5389" s="27">
        <v>39359.9389641982</v>
      </c>
      <c r="BU5389">
        <f t="shared" si="336"/>
        <v>110244.935200433</v>
      </c>
      <c r="BV5389">
        <f t="shared" si="337"/>
        <v>166030.83328037</v>
      </c>
      <c r="BW5389" s="9">
        <v>5384</v>
      </c>
      <c r="BX5389">
        <f t="shared" si="338"/>
        <v>0</v>
      </c>
      <c r="BY5389">
        <f t="shared" si="339"/>
        <v>1</v>
      </c>
    </row>
    <row r="5390" spans="1:77">
      <c r="A5390" s="33">
        <v>5385</v>
      </c>
      <c r="BP5390" s="27">
        <v>0.853889700293169</v>
      </c>
      <c r="BQ5390" s="27">
        <v>14575.9887011323</v>
      </c>
      <c r="BR5390" s="27">
        <v>1.47819975567462</v>
      </c>
      <c r="BS5390" s="27">
        <v>40665.6027442443</v>
      </c>
      <c r="BU5390">
        <f t="shared" si="336"/>
        <v>113507.466342843</v>
      </c>
      <c r="BV5390">
        <f t="shared" si="337"/>
        <v>181064.360606948</v>
      </c>
      <c r="BW5390" s="9">
        <v>5385</v>
      </c>
      <c r="BX5390">
        <f t="shared" si="338"/>
        <v>0</v>
      </c>
      <c r="BY5390">
        <f t="shared" si="339"/>
        <v>1</v>
      </c>
    </row>
    <row r="5391" spans="1:77">
      <c r="A5391" s="33">
        <v>5386</v>
      </c>
      <c r="BP5391" s="27">
        <v>0.768708856845744</v>
      </c>
      <c r="BQ5391" s="27">
        <v>15356.8062228596</v>
      </c>
      <c r="BR5391" s="27">
        <v>1.31658662093261</v>
      </c>
      <c r="BS5391" s="27">
        <v>43681.4460089572</v>
      </c>
      <c r="BU5391">
        <f t="shared" si="336"/>
        <v>99949.5223040019</v>
      </c>
      <c r="BV5391">
        <f t="shared" si="337"/>
        <v>153806.547130934</v>
      </c>
      <c r="BW5391" s="9">
        <v>5386</v>
      </c>
      <c r="BX5391">
        <f t="shared" si="338"/>
        <v>0</v>
      </c>
      <c r="BY5391">
        <f t="shared" si="339"/>
        <v>1</v>
      </c>
    </row>
    <row r="5392" spans="1:77">
      <c r="A5392" s="33">
        <v>5387</v>
      </c>
      <c r="BP5392" s="27">
        <v>0.826186734644864</v>
      </c>
      <c r="BQ5392" s="27">
        <v>12142.9024880019</v>
      </c>
      <c r="BR5392" s="27">
        <v>1.4309892612429</v>
      </c>
      <c r="BS5392" s="27">
        <v>40867.1825503354</v>
      </c>
      <c r="BU5392">
        <f t="shared" si="336"/>
        <v>111785.107708728</v>
      </c>
      <c r="BV5392">
        <f t="shared" si="337"/>
        <v>173781.2066361</v>
      </c>
      <c r="BW5392" s="9">
        <v>5387</v>
      </c>
      <c r="BX5392">
        <f t="shared" si="338"/>
        <v>0</v>
      </c>
      <c r="BY5392">
        <f t="shared" si="339"/>
        <v>1</v>
      </c>
    </row>
    <row r="5393" spans="1:77">
      <c r="A5393" s="33">
        <v>5388</v>
      </c>
      <c r="BP5393" s="27">
        <v>0.829287612775265</v>
      </c>
      <c r="BQ5393" s="27">
        <v>12987.2248596285</v>
      </c>
      <c r="BR5393" s="27">
        <v>1.42299583218898</v>
      </c>
      <c r="BS5393" s="27">
        <v>48080.8590353835</v>
      </c>
      <c r="BU5393">
        <f t="shared" si="336"/>
        <v>111405.917056661</v>
      </c>
      <c r="BV5393">
        <f t="shared" si="337"/>
        <v>165368.515792964</v>
      </c>
      <c r="BW5393" s="9">
        <v>5388</v>
      </c>
      <c r="BX5393">
        <f t="shared" si="338"/>
        <v>0</v>
      </c>
      <c r="BY5393">
        <f t="shared" si="339"/>
        <v>1</v>
      </c>
    </row>
    <row r="5394" spans="1:77">
      <c r="A5394" s="33">
        <v>5389</v>
      </c>
      <c r="BP5394" s="27">
        <v>0.787043046659427</v>
      </c>
      <c r="BQ5394" s="27">
        <v>15387.6225637757</v>
      </c>
      <c r="BR5394" s="27">
        <v>1.30893511463239</v>
      </c>
      <c r="BS5394" s="27">
        <v>43443.8896206612</v>
      </c>
      <c r="BU5394">
        <f t="shared" si="336"/>
        <v>102668.834435138</v>
      </c>
      <c r="BV5394">
        <f t="shared" si="337"/>
        <v>152896.377574198</v>
      </c>
      <c r="BW5394" s="9">
        <v>5389</v>
      </c>
      <c r="BX5394">
        <f t="shared" si="338"/>
        <v>0</v>
      </c>
      <c r="BY5394">
        <f t="shared" si="339"/>
        <v>1</v>
      </c>
    </row>
    <row r="5395" spans="1:77">
      <c r="A5395" s="33">
        <v>5390</v>
      </c>
      <c r="BP5395" s="27">
        <v>0.781225302238297</v>
      </c>
      <c r="BQ5395" s="27">
        <v>15440.3269326375</v>
      </c>
      <c r="BR5395" s="27">
        <v>1.30287068116485</v>
      </c>
      <c r="BS5395" s="27">
        <v>52544.4276486542</v>
      </c>
      <c r="BU5395">
        <f t="shared" si="336"/>
        <v>101743.468403107</v>
      </c>
      <c r="BV5395">
        <f t="shared" si="337"/>
        <v>142886.174526074</v>
      </c>
      <c r="BW5395" s="9">
        <v>5390</v>
      </c>
      <c r="BX5395">
        <f t="shared" si="338"/>
        <v>0</v>
      </c>
      <c r="BY5395">
        <f t="shared" si="339"/>
        <v>1</v>
      </c>
    </row>
    <row r="5396" spans="1:77">
      <c r="A5396" s="33">
        <v>5391</v>
      </c>
      <c r="BP5396" s="27">
        <v>0.80425048340865</v>
      </c>
      <c r="BQ5396" s="27">
        <v>13589.5158667518</v>
      </c>
      <c r="BR5396" s="27">
        <v>1.3844248064605</v>
      </c>
      <c r="BS5396" s="27">
        <v>40383.9426325776</v>
      </c>
      <c r="BU5396">
        <f t="shared" si="336"/>
        <v>107048.056644546</v>
      </c>
      <c r="BV5396">
        <f t="shared" si="337"/>
        <v>167279.778336498</v>
      </c>
      <c r="BW5396" s="9">
        <v>5391</v>
      </c>
      <c r="BX5396">
        <f t="shared" si="338"/>
        <v>0</v>
      </c>
      <c r="BY5396">
        <f t="shared" si="339"/>
        <v>1</v>
      </c>
    </row>
    <row r="5397" spans="1:77">
      <c r="A5397" s="33">
        <v>5392</v>
      </c>
      <c r="BP5397" s="27">
        <v>0.858969098598221</v>
      </c>
      <c r="BQ5397" s="27">
        <v>11163.6282736042</v>
      </c>
      <c r="BR5397" s="27">
        <v>1.48146552698184</v>
      </c>
      <c r="BS5397" s="27">
        <v>38284.4489589636</v>
      </c>
      <c r="BU5397">
        <f t="shared" si="336"/>
        <v>117681.736516129</v>
      </c>
      <c r="BV5397">
        <f t="shared" si="337"/>
        <v>183935.380088312</v>
      </c>
      <c r="BW5397" s="9">
        <v>5392</v>
      </c>
      <c r="BX5397">
        <f t="shared" si="338"/>
        <v>0</v>
      </c>
      <c r="BY5397">
        <f t="shared" si="339"/>
        <v>1</v>
      </c>
    </row>
    <row r="5398" spans="1:77">
      <c r="A5398" s="33">
        <v>5393</v>
      </c>
      <c r="BP5398" s="27">
        <v>0.816221015540952</v>
      </c>
      <c r="BQ5398" s="27">
        <v>10580.5485203999</v>
      </c>
      <c r="BR5398" s="27">
        <v>1.39465015408127</v>
      </c>
      <c r="BS5398" s="27">
        <v>36780.4329498358</v>
      </c>
      <c r="BU5398">
        <f t="shared" si="336"/>
        <v>111852.603810743</v>
      </c>
      <c r="BV5398">
        <f t="shared" si="337"/>
        <v>172417.090162355</v>
      </c>
      <c r="BW5398" s="9">
        <v>5393</v>
      </c>
      <c r="BX5398">
        <f t="shared" si="338"/>
        <v>0</v>
      </c>
      <c r="BY5398">
        <f t="shared" si="339"/>
        <v>1</v>
      </c>
    </row>
    <row r="5399" spans="1:77">
      <c r="A5399" s="33">
        <v>5394</v>
      </c>
      <c r="BP5399" s="27">
        <v>0.780828038480773</v>
      </c>
      <c r="BQ5399" s="27">
        <v>27496.8248102197</v>
      </c>
      <c r="BR5399" s="27">
        <v>1.34036475026877</v>
      </c>
      <c r="BS5399" s="27">
        <v>69953.0085194413</v>
      </c>
      <c r="BU5399">
        <f t="shared" si="336"/>
        <v>89627.3809618963</v>
      </c>
      <c r="BV5399">
        <f t="shared" si="337"/>
        <v>131101.704020874</v>
      </c>
      <c r="BW5399" s="9">
        <v>5394</v>
      </c>
      <c r="BX5399">
        <f t="shared" si="338"/>
        <v>0</v>
      </c>
      <c r="BY5399">
        <f t="shared" si="339"/>
        <v>1</v>
      </c>
    </row>
    <row r="5400" spans="1:77">
      <c r="A5400" s="33">
        <v>5395</v>
      </c>
      <c r="BP5400" s="27">
        <v>0.711656395434503</v>
      </c>
      <c r="BQ5400" s="27">
        <v>14659.1750174346</v>
      </c>
      <c r="BR5400" s="27">
        <v>1.20269833766915</v>
      </c>
      <c r="BS5400" s="27">
        <v>44247.0720407745</v>
      </c>
      <c r="BU5400">
        <f t="shared" si="336"/>
        <v>92089.2842977408</v>
      </c>
      <c r="BV5400">
        <f t="shared" si="337"/>
        <v>136157.678609598</v>
      </c>
      <c r="BW5400" s="9">
        <v>5395</v>
      </c>
      <c r="BX5400">
        <f t="shared" si="338"/>
        <v>0</v>
      </c>
      <c r="BY5400">
        <f t="shared" si="339"/>
        <v>1</v>
      </c>
    </row>
    <row r="5401" spans="1:77">
      <c r="A5401" s="33">
        <v>5396</v>
      </c>
      <c r="BP5401" s="27">
        <v>0.793352157386112</v>
      </c>
      <c r="BQ5401" s="27">
        <v>14611.4899848756</v>
      </c>
      <c r="BR5401" s="27">
        <v>1.34964831082558</v>
      </c>
      <c r="BS5401" s="27">
        <v>50799.0450071379</v>
      </c>
      <c r="BU5401">
        <f t="shared" si="336"/>
        <v>104391.333623041</v>
      </c>
      <c r="BV5401">
        <f t="shared" si="337"/>
        <v>151648.201616699</v>
      </c>
      <c r="BW5401" s="9">
        <v>5396</v>
      </c>
      <c r="BX5401">
        <f t="shared" si="338"/>
        <v>0</v>
      </c>
      <c r="BY5401">
        <f t="shared" si="339"/>
        <v>1</v>
      </c>
    </row>
    <row r="5402" spans="1:77">
      <c r="A5402" s="33">
        <v>5397</v>
      </c>
      <c r="BP5402" s="27">
        <v>0.833632421396931</v>
      </c>
      <c r="BQ5402" s="27">
        <v>15664.2123988981</v>
      </c>
      <c r="BR5402" s="27">
        <v>1.4671382547951</v>
      </c>
      <c r="BS5402" s="27">
        <v>52461.985460748</v>
      </c>
      <c r="BU5402">
        <f t="shared" si="336"/>
        <v>109380.650810642</v>
      </c>
      <c r="BV5402">
        <f t="shared" si="337"/>
        <v>167608.752758517</v>
      </c>
      <c r="BW5402" s="9">
        <v>5397</v>
      </c>
      <c r="BX5402">
        <f t="shared" si="338"/>
        <v>0</v>
      </c>
      <c r="BY5402">
        <f t="shared" si="339"/>
        <v>1</v>
      </c>
    </row>
    <row r="5403" spans="1:77">
      <c r="A5403" s="33">
        <v>5398</v>
      </c>
      <c r="BP5403" s="27">
        <v>0.778400633195334</v>
      </c>
      <c r="BQ5403" s="27">
        <v>12901.431239772</v>
      </c>
      <c r="BR5403" s="27">
        <v>1.32090022383906</v>
      </c>
      <c r="BS5403" s="27">
        <v>48062.8745198466</v>
      </c>
      <c r="BU5403">
        <f t="shared" si="336"/>
        <v>103858.663739528</v>
      </c>
      <c r="BV5403">
        <f t="shared" si="337"/>
        <v>150072.159056012</v>
      </c>
      <c r="BW5403" s="9">
        <v>5398</v>
      </c>
      <c r="BX5403">
        <f t="shared" si="338"/>
        <v>0</v>
      </c>
      <c r="BY5403">
        <f t="shared" si="339"/>
        <v>1</v>
      </c>
    </row>
    <row r="5404" spans="1:77">
      <c r="A5404" s="33">
        <v>5399</v>
      </c>
      <c r="BP5404" s="27">
        <v>0.852596958940279</v>
      </c>
      <c r="BQ5404" s="27">
        <v>13381.4176715518</v>
      </c>
      <c r="BR5404" s="27">
        <v>1.4582105339112</v>
      </c>
      <c r="BS5404" s="27">
        <v>38716.408426344</v>
      </c>
      <c r="BU5404">
        <f t="shared" si="336"/>
        <v>114508.12616949</v>
      </c>
      <c r="BV5404">
        <f t="shared" si="337"/>
        <v>180015.171660336</v>
      </c>
      <c r="BW5404" s="9">
        <v>5399</v>
      </c>
      <c r="BX5404">
        <f t="shared" si="338"/>
        <v>0</v>
      </c>
      <c r="BY5404">
        <f t="shared" si="339"/>
        <v>1</v>
      </c>
    </row>
    <row r="5405" spans="1:77">
      <c r="A5405" s="33">
        <v>5400</v>
      </c>
      <c r="BP5405" s="27">
        <v>0.773730590232537</v>
      </c>
      <c r="BQ5405" s="27">
        <v>17825.9284608153</v>
      </c>
      <c r="BR5405" s="27">
        <v>1.31282855307781</v>
      </c>
      <c r="BS5405" s="27">
        <v>52136.9175232738</v>
      </c>
      <c r="BU5405">
        <f t="shared" si="336"/>
        <v>98233.6600740653</v>
      </c>
      <c r="BV5405">
        <f t="shared" si="337"/>
        <v>144787.365438398</v>
      </c>
      <c r="BW5405" s="9">
        <v>5400</v>
      </c>
      <c r="BX5405">
        <f t="shared" si="338"/>
        <v>0</v>
      </c>
      <c r="BY5405">
        <f t="shared" si="339"/>
        <v>1</v>
      </c>
    </row>
    <row r="5406" spans="1:77">
      <c r="A5406" s="33">
        <v>5401</v>
      </c>
      <c r="BP5406" s="27">
        <v>0.820140939729057</v>
      </c>
      <c r="BQ5406" s="27">
        <v>16321.5587376054</v>
      </c>
      <c r="BR5406" s="27">
        <v>1.42039298233752</v>
      </c>
      <c r="BS5406" s="27">
        <v>51423.0666036879</v>
      </c>
      <c r="BU5406">
        <f t="shared" si="336"/>
        <v>106699.582221753</v>
      </c>
      <c r="BV5406">
        <f t="shared" si="337"/>
        <v>161635.88074694</v>
      </c>
      <c r="BW5406" s="9">
        <v>5401</v>
      </c>
      <c r="BX5406">
        <f t="shared" si="338"/>
        <v>0</v>
      </c>
      <c r="BY5406">
        <f t="shared" si="339"/>
        <v>1</v>
      </c>
    </row>
    <row r="5407" spans="1:77">
      <c r="A5407" s="33">
        <v>5402</v>
      </c>
      <c r="BP5407" s="27">
        <v>0.811446487227444</v>
      </c>
      <c r="BQ5407" s="27">
        <v>12025.8697649531</v>
      </c>
      <c r="BR5407" s="27">
        <v>1.41049339151517</v>
      </c>
      <c r="BS5407" s="27">
        <v>38752.1923892614</v>
      </c>
      <c r="BU5407">
        <f t="shared" si="336"/>
        <v>109691.103319163</v>
      </c>
      <c r="BV5407">
        <f t="shared" si="337"/>
        <v>172821.816338014</v>
      </c>
      <c r="BW5407" s="9">
        <v>5402</v>
      </c>
      <c r="BX5407">
        <f t="shared" si="338"/>
        <v>0</v>
      </c>
      <c r="BY5407">
        <f t="shared" si="339"/>
        <v>1</v>
      </c>
    </row>
    <row r="5408" spans="1:77">
      <c r="A5408" s="33">
        <v>5403</v>
      </c>
      <c r="BP5408" s="27">
        <v>0.754982236397091</v>
      </c>
      <c r="BQ5408" s="27">
        <v>12184.1858114683</v>
      </c>
      <c r="BR5408" s="27">
        <v>1.29035769412565</v>
      </c>
      <c r="BS5408" s="27">
        <v>39347.646074131</v>
      </c>
      <c r="BU5408">
        <f t="shared" si="336"/>
        <v>101063.149648095</v>
      </c>
      <c r="BV5408">
        <f t="shared" si="337"/>
        <v>154206.008044717</v>
      </c>
      <c r="BW5408" s="9">
        <v>5403</v>
      </c>
      <c r="BX5408">
        <f t="shared" si="338"/>
        <v>0</v>
      </c>
      <c r="BY5408">
        <f t="shared" si="339"/>
        <v>1</v>
      </c>
    </row>
    <row r="5409" spans="1:77">
      <c r="A5409" s="33">
        <v>5404</v>
      </c>
      <c r="BP5409" s="27">
        <v>0.803362894561975</v>
      </c>
      <c r="BQ5409" s="27">
        <v>15850.3182030799</v>
      </c>
      <c r="BR5409" s="27">
        <v>1.37020945065465</v>
      </c>
      <c r="BS5409" s="27">
        <v>45996.8975961582</v>
      </c>
      <c r="BU5409">
        <f t="shared" si="336"/>
        <v>104654.115981216</v>
      </c>
      <c r="BV5409">
        <f t="shared" si="337"/>
        <v>159534.520002039</v>
      </c>
      <c r="BW5409" s="9">
        <v>5404</v>
      </c>
      <c r="BX5409">
        <f t="shared" si="338"/>
        <v>0</v>
      </c>
      <c r="BY5409">
        <f t="shared" si="339"/>
        <v>1</v>
      </c>
    </row>
    <row r="5410" spans="1:77">
      <c r="A5410" s="33">
        <v>5405</v>
      </c>
      <c r="BP5410" s="27">
        <v>0.847548174385989</v>
      </c>
      <c r="BQ5410" s="27">
        <v>13251.7271350244</v>
      </c>
      <c r="BR5410" s="27">
        <v>1.46671449198833</v>
      </c>
      <c r="BS5410" s="27">
        <v>41357.5363128142</v>
      </c>
      <c r="BU5410">
        <f t="shared" si="336"/>
        <v>113880.499022874</v>
      </c>
      <c r="BV5410">
        <f t="shared" si="337"/>
        <v>178649.637485435</v>
      </c>
      <c r="BW5410" s="9">
        <v>5405</v>
      </c>
      <c r="BX5410">
        <f t="shared" si="338"/>
        <v>0</v>
      </c>
      <c r="BY5410">
        <f t="shared" si="339"/>
        <v>1</v>
      </c>
    </row>
    <row r="5411" spans="1:77">
      <c r="A5411" s="33">
        <v>5406</v>
      </c>
      <c r="BP5411" s="27">
        <v>0.839543402457412</v>
      </c>
      <c r="BQ5411" s="27">
        <v>14252.3687695378</v>
      </c>
      <c r="BR5411" s="27">
        <v>1.44045329131534</v>
      </c>
      <c r="BS5411" s="27">
        <v>42228.732528378</v>
      </c>
      <c r="BU5411">
        <f t="shared" si="336"/>
        <v>111679.141599074</v>
      </c>
      <c r="BV5411">
        <f t="shared" si="337"/>
        <v>173839.261168924</v>
      </c>
      <c r="BW5411" s="9">
        <v>5406</v>
      </c>
      <c r="BX5411">
        <f t="shared" si="338"/>
        <v>0</v>
      </c>
      <c r="BY5411">
        <f t="shared" si="339"/>
        <v>1</v>
      </c>
    </row>
    <row r="5412" spans="1:77">
      <c r="A5412" s="33">
        <v>5407</v>
      </c>
      <c r="BP5412" s="27">
        <v>0.77076426551657</v>
      </c>
      <c r="BQ5412" s="27">
        <v>22540.7402428112</v>
      </c>
      <c r="BR5412" s="27">
        <v>1.31419606422528</v>
      </c>
      <c r="BS5412" s="27">
        <v>55510.7286165936</v>
      </c>
      <c r="BU5412">
        <f t="shared" si="336"/>
        <v>93073.8995846742</v>
      </c>
      <c r="BV5412">
        <f t="shared" si="337"/>
        <v>141618.681017198</v>
      </c>
      <c r="BW5412" s="9">
        <v>5407</v>
      </c>
      <c r="BX5412">
        <f t="shared" si="338"/>
        <v>0</v>
      </c>
      <c r="BY5412">
        <f t="shared" si="339"/>
        <v>1</v>
      </c>
    </row>
    <row r="5413" spans="1:77">
      <c r="A5413" s="33">
        <v>5408</v>
      </c>
      <c r="BP5413" s="27">
        <v>0.818439879598758</v>
      </c>
      <c r="BQ5413" s="27">
        <v>16102.8806965623</v>
      </c>
      <c r="BR5413" s="27">
        <v>1.39905481918668</v>
      </c>
      <c r="BS5413" s="27">
        <v>50767.2461571812</v>
      </c>
      <c r="BU5413">
        <f t="shared" si="336"/>
        <v>106663.101243251</v>
      </c>
      <c r="BV5413">
        <f t="shared" si="337"/>
        <v>159090.976720821</v>
      </c>
      <c r="BW5413" s="9">
        <v>5408</v>
      </c>
      <c r="BX5413">
        <f t="shared" si="338"/>
        <v>0</v>
      </c>
      <c r="BY5413">
        <f t="shared" si="339"/>
        <v>1</v>
      </c>
    </row>
    <row r="5414" spans="1:77">
      <c r="A5414" s="33">
        <v>5409</v>
      </c>
      <c r="BP5414" s="27">
        <v>0.746303294695287</v>
      </c>
      <c r="BQ5414" s="27">
        <v>16097.2270472747</v>
      </c>
      <c r="BR5414" s="27">
        <v>1.28174574631709</v>
      </c>
      <c r="BS5414" s="27">
        <v>51086.2582132988</v>
      </c>
      <c r="BU5414">
        <f t="shared" si="336"/>
        <v>95848.2671570183</v>
      </c>
      <c r="BV5414">
        <f t="shared" si="337"/>
        <v>141175.603734265</v>
      </c>
      <c r="BW5414" s="9">
        <v>5409</v>
      </c>
      <c r="BX5414">
        <f t="shared" si="338"/>
        <v>0</v>
      </c>
      <c r="BY5414">
        <f t="shared" si="339"/>
        <v>1</v>
      </c>
    </row>
    <row r="5415" spans="1:77">
      <c r="A5415" s="33">
        <v>5410</v>
      </c>
      <c r="BP5415" s="27">
        <v>0.848761241262425</v>
      </c>
      <c r="BQ5415" s="27">
        <v>11786.81588422</v>
      </c>
      <c r="BR5415" s="27">
        <v>1.4712532993804</v>
      </c>
      <c r="BS5415" s="27">
        <v>39361.067596368</v>
      </c>
      <c r="BU5415">
        <f t="shared" si="336"/>
        <v>115527.370305144</v>
      </c>
      <c r="BV5415">
        <f t="shared" si="337"/>
        <v>181326.927310692</v>
      </c>
      <c r="BW5415" s="9">
        <v>5410</v>
      </c>
      <c r="BX5415">
        <f t="shared" si="338"/>
        <v>0</v>
      </c>
      <c r="BY5415">
        <f t="shared" si="339"/>
        <v>1</v>
      </c>
    </row>
    <row r="5416" spans="1:77">
      <c r="A5416" s="33">
        <v>5411</v>
      </c>
      <c r="BP5416" s="27">
        <v>0.819009964680677</v>
      </c>
      <c r="BQ5416" s="27">
        <v>12768.839649482</v>
      </c>
      <c r="BR5416" s="27">
        <v>1.42897388066916</v>
      </c>
      <c r="BS5416" s="27">
        <v>41283.6614878774</v>
      </c>
      <c r="BU5416">
        <f t="shared" si="336"/>
        <v>110082.65505262</v>
      </c>
      <c r="BV5416">
        <f t="shared" si="337"/>
        <v>173062.420612497</v>
      </c>
      <c r="BW5416" s="9">
        <v>5411</v>
      </c>
      <c r="BX5416">
        <f t="shared" si="338"/>
        <v>0</v>
      </c>
      <c r="BY5416">
        <f t="shared" si="339"/>
        <v>1</v>
      </c>
    </row>
    <row r="5417" spans="1:77">
      <c r="A5417" s="33">
        <v>5412</v>
      </c>
      <c r="BP5417" s="27">
        <v>0.821172683299531</v>
      </c>
      <c r="BQ5417" s="27">
        <v>13318.4664773882</v>
      </c>
      <c r="BR5417" s="27">
        <v>1.40392791805843</v>
      </c>
      <c r="BS5417" s="27">
        <v>40121.8468440595</v>
      </c>
      <c r="BU5417">
        <f t="shared" si="336"/>
        <v>109857.436017541</v>
      </c>
      <c r="BV5417">
        <f t="shared" si="337"/>
        <v>170467.340864705</v>
      </c>
      <c r="BW5417" s="9">
        <v>5412</v>
      </c>
      <c r="BX5417">
        <f t="shared" si="338"/>
        <v>0</v>
      </c>
      <c r="BY5417">
        <f t="shared" si="339"/>
        <v>1</v>
      </c>
    </row>
    <row r="5418" spans="1:77">
      <c r="A5418" s="33">
        <v>5413</v>
      </c>
      <c r="BP5418" s="27">
        <v>0.868652044969538</v>
      </c>
      <c r="BQ5418" s="27">
        <v>12653.4314755917</v>
      </c>
      <c r="BR5418" s="27">
        <v>1.51008184858824</v>
      </c>
      <c r="BS5418" s="27">
        <v>49086.7066426329</v>
      </c>
      <c r="BU5418">
        <f t="shared" si="336"/>
        <v>117644.375269839</v>
      </c>
      <c r="BV5418">
        <f t="shared" si="337"/>
        <v>177425.570645603</v>
      </c>
      <c r="BW5418" s="9">
        <v>5413</v>
      </c>
      <c r="BX5418">
        <f t="shared" si="338"/>
        <v>0</v>
      </c>
      <c r="BY5418">
        <f t="shared" si="339"/>
        <v>1</v>
      </c>
    </row>
    <row r="5419" spans="1:77">
      <c r="A5419" s="33">
        <v>5414</v>
      </c>
      <c r="BP5419" s="27">
        <v>0.817919838912421</v>
      </c>
      <c r="BQ5419" s="27">
        <v>15068.8416399852</v>
      </c>
      <c r="BR5419" s="27">
        <v>1.41808759317328</v>
      </c>
      <c r="BS5419" s="27">
        <v>46890.5722251745</v>
      </c>
      <c r="BU5419">
        <f t="shared" si="336"/>
        <v>107619.134196878</v>
      </c>
      <c r="BV5419">
        <f t="shared" si="337"/>
        <v>165822.566750817</v>
      </c>
      <c r="BW5419" s="9">
        <v>5414</v>
      </c>
      <c r="BX5419">
        <f t="shared" si="338"/>
        <v>0</v>
      </c>
      <c r="BY5419">
        <f t="shared" si="339"/>
        <v>1</v>
      </c>
    </row>
    <row r="5420" spans="1:77">
      <c r="A5420" s="33">
        <v>5415</v>
      </c>
      <c r="BP5420" s="27">
        <v>0.822919559341223</v>
      </c>
      <c r="BQ5420" s="27">
        <v>17203.6334875521</v>
      </c>
      <c r="BR5420" s="27">
        <v>1.42500656640929</v>
      </c>
      <c r="BS5420" s="27">
        <v>46002.5060333978</v>
      </c>
      <c r="BU5420">
        <f t="shared" si="336"/>
        <v>106234.300413631</v>
      </c>
      <c r="BV5420">
        <f t="shared" si="337"/>
        <v>167748.478927995</v>
      </c>
      <c r="BW5420" s="9">
        <v>5415</v>
      </c>
      <c r="BX5420">
        <f t="shared" si="338"/>
        <v>0</v>
      </c>
      <c r="BY5420">
        <f t="shared" si="339"/>
        <v>1</v>
      </c>
    </row>
    <row r="5421" spans="1:77">
      <c r="A5421" s="33">
        <v>5416</v>
      </c>
      <c r="BP5421" s="27">
        <v>0.789847880071366</v>
      </c>
      <c r="BQ5421" s="27">
        <v>16393.5658839321</v>
      </c>
      <c r="BR5421" s="27">
        <v>1.3327289115341</v>
      </c>
      <c r="BS5421" s="27">
        <v>50935.8111820211</v>
      </c>
      <c r="BU5421">
        <f t="shared" si="336"/>
        <v>102083.616126773</v>
      </c>
      <c r="BV5421">
        <f t="shared" si="337"/>
        <v>148973.525548094</v>
      </c>
      <c r="BW5421" s="9">
        <v>5416</v>
      </c>
      <c r="BX5421">
        <f t="shared" si="338"/>
        <v>0</v>
      </c>
      <c r="BY5421">
        <f t="shared" si="339"/>
        <v>1</v>
      </c>
    </row>
    <row r="5422" spans="1:77">
      <c r="A5422" s="33">
        <v>5417</v>
      </c>
      <c r="BP5422" s="27">
        <v>0.818475216310293</v>
      </c>
      <c r="BQ5422" s="27">
        <v>19979.4599139043</v>
      </c>
      <c r="BR5422" s="27">
        <v>1.40916068570812</v>
      </c>
      <c r="BS5422" s="27">
        <v>61725.8941330045</v>
      </c>
      <c r="BU5422">
        <f t="shared" si="336"/>
        <v>102791.82253264</v>
      </c>
      <c r="BV5422">
        <f t="shared" si="337"/>
        <v>149648.208723214</v>
      </c>
      <c r="BW5422" s="9">
        <v>5417</v>
      </c>
      <c r="BX5422">
        <f t="shared" si="338"/>
        <v>0</v>
      </c>
      <c r="BY5422">
        <f t="shared" si="339"/>
        <v>1</v>
      </c>
    </row>
    <row r="5423" spans="1:77">
      <c r="A5423" s="33">
        <v>5418</v>
      </c>
      <c r="BP5423" s="27">
        <v>0.80085064261998</v>
      </c>
      <c r="BQ5423" s="27">
        <v>16995.0396341949</v>
      </c>
      <c r="BR5423" s="27">
        <v>1.36172492812032</v>
      </c>
      <c r="BS5423" s="27">
        <v>43969.4949233965</v>
      </c>
      <c r="BU5423">
        <f t="shared" si="336"/>
        <v>103132.556758802</v>
      </c>
      <c r="BV5423">
        <f t="shared" si="337"/>
        <v>160289.244294652</v>
      </c>
      <c r="BW5423" s="9">
        <v>5418</v>
      </c>
      <c r="BX5423">
        <f t="shared" si="338"/>
        <v>0</v>
      </c>
      <c r="BY5423">
        <f t="shared" si="339"/>
        <v>1</v>
      </c>
    </row>
    <row r="5424" spans="1:77">
      <c r="A5424" s="33">
        <v>5419</v>
      </c>
      <c r="BP5424" s="27">
        <v>0.806748870327852</v>
      </c>
      <c r="BQ5424" s="27">
        <v>12558.1361458718</v>
      </c>
      <c r="BR5424" s="27">
        <v>1.39529926190557</v>
      </c>
      <c r="BS5424" s="27">
        <v>40318.347887831</v>
      </c>
      <c r="BU5424">
        <f t="shared" si="336"/>
        <v>108454.194403306</v>
      </c>
      <c r="BV5424">
        <f t="shared" si="337"/>
        <v>168976.541398005</v>
      </c>
      <c r="BW5424" s="9">
        <v>5419</v>
      </c>
      <c r="BX5424">
        <f t="shared" si="338"/>
        <v>0</v>
      </c>
      <c r="BY5424">
        <f t="shared" si="339"/>
        <v>1</v>
      </c>
    </row>
    <row r="5425" spans="1:77">
      <c r="A5425" s="33">
        <v>5420</v>
      </c>
      <c r="BP5425" s="27">
        <v>0.854250825775547</v>
      </c>
      <c r="BQ5425" s="27">
        <v>16323.2049708964</v>
      </c>
      <c r="BR5425" s="27">
        <v>1.46462829477631</v>
      </c>
      <c r="BS5425" s="27">
        <v>45010.5465003383</v>
      </c>
      <c r="BU5425">
        <f t="shared" si="336"/>
        <v>111814.418895436</v>
      </c>
      <c r="BV5425">
        <f t="shared" si="337"/>
        <v>174683.697716108</v>
      </c>
      <c r="BW5425" s="9">
        <v>5420</v>
      </c>
      <c r="BX5425">
        <f t="shared" si="338"/>
        <v>0</v>
      </c>
      <c r="BY5425">
        <f t="shared" si="339"/>
        <v>1</v>
      </c>
    </row>
    <row r="5426" spans="1:77">
      <c r="A5426" s="33">
        <v>5421</v>
      </c>
      <c r="BP5426" s="27">
        <v>0.77532875227122</v>
      </c>
      <c r="BQ5426" s="27">
        <v>11416.3686688559</v>
      </c>
      <c r="BR5426" s="27">
        <v>1.30483404159972</v>
      </c>
      <c r="BS5426" s="27">
        <v>45174.7360311035</v>
      </c>
      <c r="BU5426">
        <f t="shared" si="336"/>
        <v>104882.944171827</v>
      </c>
      <c r="BV5426">
        <f t="shared" si="337"/>
        <v>150550.370208854</v>
      </c>
      <c r="BW5426" s="9">
        <v>5421</v>
      </c>
      <c r="BX5426">
        <f t="shared" si="338"/>
        <v>0</v>
      </c>
      <c r="BY5426">
        <f t="shared" si="339"/>
        <v>1</v>
      </c>
    </row>
    <row r="5427" spans="1:77">
      <c r="A5427" s="33">
        <v>5422</v>
      </c>
      <c r="BP5427" s="27">
        <v>0.794071857896555</v>
      </c>
      <c r="BQ5427" s="27">
        <v>14499.3957207073</v>
      </c>
      <c r="BR5427" s="27">
        <v>1.35245618630292</v>
      </c>
      <c r="BS5427" s="27">
        <v>49268.8394303371</v>
      </c>
      <c r="BU5427">
        <f t="shared" si="336"/>
        <v>104611.382963776</v>
      </c>
      <c r="BV5427">
        <f t="shared" si="337"/>
        <v>153599.588515101</v>
      </c>
      <c r="BW5427" s="9">
        <v>5422</v>
      </c>
      <c r="BX5427">
        <f t="shared" si="338"/>
        <v>0</v>
      </c>
      <c r="BY5427">
        <f t="shared" si="339"/>
        <v>1</v>
      </c>
    </row>
    <row r="5428" spans="1:77">
      <c r="A5428" s="33">
        <v>5423</v>
      </c>
      <c r="BP5428" s="27">
        <v>0.79865022123924</v>
      </c>
      <c r="BQ5428" s="27">
        <v>14675.4253308631</v>
      </c>
      <c r="BR5428" s="27">
        <v>1.36810257303917</v>
      </c>
      <c r="BS5428" s="27">
        <v>46384.0384089095</v>
      </c>
      <c r="BU5428">
        <f t="shared" si="336"/>
        <v>105122.107855023</v>
      </c>
      <c r="BV5428">
        <f t="shared" si="337"/>
        <v>158831.347546966</v>
      </c>
      <c r="BW5428" s="9">
        <v>5423</v>
      </c>
      <c r="BX5428">
        <f t="shared" si="338"/>
        <v>0</v>
      </c>
      <c r="BY5428">
        <f t="shared" si="339"/>
        <v>1</v>
      </c>
    </row>
    <row r="5429" spans="1:77">
      <c r="A5429" s="33">
        <v>5424</v>
      </c>
      <c r="BP5429" s="27">
        <v>0.838626665097337</v>
      </c>
      <c r="BQ5429" s="27">
        <v>14916.8758619301</v>
      </c>
      <c r="BR5429" s="27">
        <v>1.43210886207337</v>
      </c>
      <c r="BS5429" s="27">
        <v>46001.2938436446</v>
      </c>
      <c r="BU5429">
        <f t="shared" si="336"/>
        <v>110877.12390267</v>
      </c>
      <c r="BV5429">
        <f t="shared" si="337"/>
        <v>168815.03546736</v>
      </c>
      <c r="BW5429" s="9">
        <v>5424</v>
      </c>
      <c r="BX5429">
        <f t="shared" si="338"/>
        <v>0</v>
      </c>
      <c r="BY5429">
        <f t="shared" si="339"/>
        <v>1</v>
      </c>
    </row>
    <row r="5430" spans="1:77">
      <c r="A5430" s="33">
        <v>5425</v>
      </c>
      <c r="BP5430" s="27">
        <v>0.808334705228078</v>
      </c>
      <c r="BQ5430" s="27">
        <v>17072.3249584913</v>
      </c>
      <c r="BR5430" s="27">
        <v>1.4030897186887</v>
      </c>
      <c r="BS5430" s="27">
        <v>55092.8703875747</v>
      </c>
      <c r="BU5430">
        <f t="shared" si="336"/>
        <v>104177.88082572</v>
      </c>
      <c r="BV5430">
        <f t="shared" si="337"/>
        <v>155370.58741573</v>
      </c>
      <c r="BW5430" s="9">
        <v>5425</v>
      </c>
      <c r="BX5430">
        <f t="shared" si="338"/>
        <v>0</v>
      </c>
      <c r="BY5430">
        <f t="shared" si="339"/>
        <v>1</v>
      </c>
    </row>
    <row r="5431" spans="1:77">
      <c r="A5431" s="33">
        <v>5426</v>
      </c>
      <c r="BP5431" s="27">
        <v>0.843077926745977</v>
      </c>
      <c r="BQ5431" s="27">
        <v>12059.2079553433</v>
      </c>
      <c r="BR5431" s="27">
        <v>1.46780657826223</v>
      </c>
      <c r="BS5431" s="27">
        <v>39265.971526735</v>
      </c>
      <c r="BU5431">
        <f t="shared" si="336"/>
        <v>114402.481056553</v>
      </c>
      <c r="BV5431">
        <f t="shared" si="337"/>
        <v>180905.015212599</v>
      </c>
      <c r="BW5431" s="9">
        <v>5426</v>
      </c>
      <c r="BX5431">
        <f t="shared" si="338"/>
        <v>0</v>
      </c>
      <c r="BY5431">
        <f t="shared" si="339"/>
        <v>1</v>
      </c>
    </row>
    <row r="5432" spans="1:77">
      <c r="A5432" s="33">
        <v>5427</v>
      </c>
      <c r="BP5432" s="27">
        <v>0.815495813230481</v>
      </c>
      <c r="BQ5432" s="27">
        <v>16119.9616096681</v>
      </c>
      <c r="BR5432" s="27">
        <v>1.38780041381712</v>
      </c>
      <c r="BS5432" s="27">
        <v>45375.8662302907</v>
      </c>
      <c r="BU5432">
        <f t="shared" si="336"/>
        <v>106204.410374904</v>
      </c>
      <c r="BV5432">
        <f t="shared" si="337"/>
        <v>162794.195842278</v>
      </c>
      <c r="BW5432" s="9">
        <v>5427</v>
      </c>
      <c r="BX5432">
        <f t="shared" si="338"/>
        <v>0</v>
      </c>
      <c r="BY5432">
        <f t="shared" si="339"/>
        <v>1</v>
      </c>
    </row>
    <row r="5433" spans="1:77">
      <c r="A5433" s="33">
        <v>5428</v>
      </c>
      <c r="BP5433" s="27">
        <v>0.818370603186284</v>
      </c>
      <c r="BQ5433" s="27">
        <v>10881.6439462345</v>
      </c>
      <c r="BR5433" s="27">
        <v>1.40964549872224</v>
      </c>
      <c r="BS5433" s="27">
        <v>37152.1860339524</v>
      </c>
      <c r="BU5433">
        <f t="shared" si="336"/>
        <v>111873.946531708</v>
      </c>
      <c r="BV5433">
        <f t="shared" si="337"/>
        <v>174294.638774384</v>
      </c>
      <c r="BW5433" s="9">
        <v>5428</v>
      </c>
      <c r="BX5433">
        <f t="shared" si="338"/>
        <v>0</v>
      </c>
      <c r="BY5433">
        <f t="shared" si="339"/>
        <v>1</v>
      </c>
    </row>
    <row r="5434" spans="1:77">
      <c r="A5434" s="33">
        <v>5429</v>
      </c>
      <c r="BP5434" s="27">
        <v>0.757868030422179</v>
      </c>
      <c r="BQ5434" s="27">
        <v>11556.3155935855</v>
      </c>
      <c r="BR5434" s="27">
        <v>1.29221251600689</v>
      </c>
      <c r="BS5434" s="27">
        <v>47547.0860106619</v>
      </c>
      <c r="BU5434">
        <f t="shared" si="336"/>
        <v>102123.888969741</v>
      </c>
      <c r="BV5434">
        <f t="shared" si="337"/>
        <v>146284.791390372</v>
      </c>
      <c r="BW5434" s="9">
        <v>5429</v>
      </c>
      <c r="BX5434">
        <f t="shared" si="338"/>
        <v>0</v>
      </c>
      <c r="BY5434">
        <f t="shared" si="339"/>
        <v>1</v>
      </c>
    </row>
    <row r="5435" spans="1:77">
      <c r="A5435" s="33">
        <v>5430</v>
      </c>
      <c r="BP5435" s="27">
        <v>0.804721800704865</v>
      </c>
      <c r="BQ5435" s="27">
        <v>11978.4464525616</v>
      </c>
      <c r="BR5435" s="27">
        <v>1.38799888045043</v>
      </c>
      <c r="BS5435" s="27">
        <v>45436.0270716716</v>
      </c>
      <c r="BU5435">
        <f t="shared" si="336"/>
        <v>108729.823653168</v>
      </c>
      <c r="BV5435">
        <f t="shared" si="337"/>
        <v>162763.804995893</v>
      </c>
      <c r="BW5435" s="9">
        <v>5430</v>
      </c>
      <c r="BX5435">
        <f t="shared" si="338"/>
        <v>0</v>
      </c>
      <c r="BY5435">
        <f t="shared" si="339"/>
        <v>1</v>
      </c>
    </row>
    <row r="5436" spans="1:77">
      <c r="A5436" s="33">
        <v>5431</v>
      </c>
      <c r="BP5436" s="27">
        <v>0.826698667493441</v>
      </c>
      <c r="BQ5436" s="27">
        <v>19060.4069263501</v>
      </c>
      <c r="BR5436" s="27">
        <v>1.40073292689298</v>
      </c>
      <c r="BS5436" s="27">
        <v>49424.8802108813</v>
      </c>
      <c r="BU5436">
        <f t="shared" si="336"/>
        <v>104944.393197666</v>
      </c>
      <c r="BV5436">
        <f t="shared" si="337"/>
        <v>160685.058823066</v>
      </c>
      <c r="BW5436" s="9">
        <v>5431</v>
      </c>
      <c r="BX5436">
        <f t="shared" si="338"/>
        <v>0</v>
      </c>
      <c r="BY5436">
        <f t="shared" si="339"/>
        <v>1</v>
      </c>
    </row>
    <row r="5437" spans="1:77">
      <c r="A5437" s="33">
        <v>5432</v>
      </c>
      <c r="BP5437" s="27">
        <v>0.762818972799066</v>
      </c>
      <c r="BQ5437" s="27">
        <v>15436.2146772775</v>
      </c>
      <c r="BR5437" s="27">
        <v>1.28891328865153</v>
      </c>
      <c r="BS5437" s="27">
        <v>42336.4086152546</v>
      </c>
      <c r="BU5437">
        <f t="shared" si="336"/>
        <v>98986.6312425825</v>
      </c>
      <c r="BV5437">
        <f t="shared" si="337"/>
        <v>151000.584682475</v>
      </c>
      <c r="BW5437" s="9">
        <v>5432</v>
      </c>
      <c r="BX5437">
        <f t="shared" si="338"/>
        <v>0</v>
      </c>
      <c r="BY5437">
        <f t="shared" si="339"/>
        <v>1</v>
      </c>
    </row>
    <row r="5438" spans="1:77">
      <c r="A5438" s="33">
        <v>5433</v>
      </c>
      <c r="BP5438" s="27">
        <v>0.845014185182365</v>
      </c>
      <c r="BQ5438" s="27">
        <v>11998.3670378676</v>
      </c>
      <c r="BR5438" s="27">
        <v>1.4650013006233</v>
      </c>
      <c r="BS5438" s="27">
        <v>38661.7745301786</v>
      </c>
      <c r="BU5438">
        <f t="shared" si="336"/>
        <v>114753.760739487</v>
      </c>
      <c r="BV5438">
        <f t="shared" si="337"/>
        <v>181088.420563317</v>
      </c>
      <c r="BW5438" s="9">
        <v>5433</v>
      </c>
      <c r="BX5438">
        <f t="shared" si="338"/>
        <v>0</v>
      </c>
      <c r="BY5438">
        <f t="shared" si="339"/>
        <v>1</v>
      </c>
    </row>
    <row r="5439" spans="1:77">
      <c r="A5439" s="33">
        <v>5434</v>
      </c>
      <c r="BP5439" s="27">
        <v>0.795052092830881</v>
      </c>
      <c r="BQ5439" s="27">
        <v>16356.2052496882</v>
      </c>
      <c r="BR5439" s="27">
        <v>1.38328987646954</v>
      </c>
      <c r="BS5439" s="27">
        <v>46875.3518390792</v>
      </c>
      <c r="BU5439">
        <f t="shared" si="336"/>
        <v>102901.608674944</v>
      </c>
      <c r="BV5439">
        <f t="shared" si="337"/>
        <v>160618.129631352</v>
      </c>
      <c r="BW5439" s="9">
        <v>5434</v>
      </c>
      <c r="BX5439">
        <f t="shared" si="338"/>
        <v>0</v>
      </c>
      <c r="BY5439">
        <f t="shared" si="339"/>
        <v>1</v>
      </c>
    </row>
    <row r="5440" spans="1:77">
      <c r="A5440" s="33">
        <v>5435</v>
      </c>
      <c r="BP5440" s="27">
        <v>0.819996987341334</v>
      </c>
      <c r="BQ5440" s="27">
        <v>14222.6240066848</v>
      </c>
      <c r="BR5440" s="27">
        <v>1.38653019798348</v>
      </c>
      <c r="BS5440" s="27">
        <v>48566.611207455</v>
      </c>
      <c r="BU5440">
        <f t="shared" si="336"/>
        <v>108776.924094515</v>
      </c>
      <c r="BV5440">
        <f t="shared" si="337"/>
        <v>159412.918490066</v>
      </c>
      <c r="BW5440" s="9">
        <v>5435</v>
      </c>
      <c r="BX5440">
        <f t="shared" si="338"/>
        <v>0</v>
      </c>
      <c r="BY5440">
        <f t="shared" si="339"/>
        <v>1</v>
      </c>
    </row>
    <row r="5441" spans="1:77">
      <c r="A5441" s="33">
        <v>5436</v>
      </c>
      <c r="BP5441" s="27">
        <v>0.766197121665513</v>
      </c>
      <c r="BQ5441" s="27">
        <v>9955.70320675872</v>
      </c>
      <c r="BR5441" s="27">
        <v>1.30248654544641</v>
      </c>
      <c r="BS5441" s="27">
        <v>36199.54287843</v>
      </c>
      <c r="BU5441">
        <f t="shared" si="336"/>
        <v>104973.865043068</v>
      </c>
      <c r="BV5441">
        <f t="shared" si="337"/>
        <v>159173.438938531</v>
      </c>
      <c r="BW5441" s="9">
        <v>5436</v>
      </c>
      <c r="BX5441">
        <f t="shared" si="338"/>
        <v>0</v>
      </c>
      <c r="BY5441">
        <f t="shared" si="339"/>
        <v>1</v>
      </c>
    </row>
    <row r="5442" spans="1:77">
      <c r="A5442" s="33">
        <v>5437</v>
      </c>
      <c r="BP5442" s="27">
        <v>0.794057656323368</v>
      </c>
      <c r="BQ5442" s="27">
        <v>12345.8869258223</v>
      </c>
      <c r="BR5442" s="27">
        <v>1.37502664980993</v>
      </c>
      <c r="BS5442" s="27">
        <v>39004.2167441028</v>
      </c>
      <c r="BU5442">
        <f t="shared" si="336"/>
        <v>106762.761522683</v>
      </c>
      <c r="BV5442">
        <f t="shared" si="337"/>
        <v>167249.780727387</v>
      </c>
      <c r="BW5442" s="9">
        <v>5437</v>
      </c>
      <c r="BX5442">
        <f t="shared" si="338"/>
        <v>0</v>
      </c>
      <c r="BY5442">
        <f t="shared" si="339"/>
        <v>1</v>
      </c>
    </row>
    <row r="5443" spans="1:77">
      <c r="A5443" s="33">
        <v>5438</v>
      </c>
      <c r="BP5443" s="27">
        <v>0.764757992057902</v>
      </c>
      <c r="BQ5443" s="27">
        <v>11999.2765345251</v>
      </c>
      <c r="BR5443" s="27">
        <v>1.31570107524332</v>
      </c>
      <c r="BS5443" s="27">
        <v>39768.5781526329</v>
      </c>
      <c r="BU5443">
        <f t="shared" si="336"/>
        <v>102714.42227416</v>
      </c>
      <c r="BV5443">
        <f t="shared" si="337"/>
        <v>157586.583133865</v>
      </c>
      <c r="BW5443" s="9">
        <v>5438</v>
      </c>
      <c r="BX5443">
        <f t="shared" si="338"/>
        <v>0</v>
      </c>
      <c r="BY5443">
        <f t="shared" si="339"/>
        <v>1</v>
      </c>
    </row>
    <row r="5444" spans="1:77">
      <c r="A5444" s="33">
        <v>5439</v>
      </c>
      <c r="BP5444" s="27">
        <v>0.79272518222688</v>
      </c>
      <c r="BQ5444" s="27">
        <v>19604.423922596</v>
      </c>
      <c r="BR5444" s="27">
        <v>1.32509196558056</v>
      </c>
      <c r="BS5444" s="27">
        <v>51897.4288950573</v>
      </c>
      <c r="BU5444">
        <f t="shared" si="336"/>
        <v>99304.3534114361</v>
      </c>
      <c r="BV5444">
        <f t="shared" si="337"/>
        <v>146866.365942027</v>
      </c>
      <c r="BW5444" s="9">
        <v>5439</v>
      </c>
      <c r="BX5444">
        <f t="shared" si="338"/>
        <v>0</v>
      </c>
      <c r="BY5444">
        <f t="shared" si="339"/>
        <v>1</v>
      </c>
    </row>
    <row r="5445" spans="1:77">
      <c r="A5445" s="33">
        <v>5440</v>
      </c>
      <c r="BP5445" s="27">
        <v>0.808813406865989</v>
      </c>
      <c r="BQ5445" s="27">
        <v>13333.3582503178</v>
      </c>
      <c r="BR5445" s="27">
        <v>1.37746382096026</v>
      </c>
      <c r="BS5445" s="27">
        <v>40746.34689429</v>
      </c>
      <c r="BU5445">
        <f t="shared" si="336"/>
        <v>107988.652779581</v>
      </c>
      <c r="BV5445">
        <f t="shared" si="337"/>
        <v>165873.226249749</v>
      </c>
      <c r="BW5445" s="9">
        <v>5440</v>
      </c>
      <c r="BX5445">
        <f t="shared" si="338"/>
        <v>0</v>
      </c>
      <c r="BY5445">
        <f t="shared" si="339"/>
        <v>1</v>
      </c>
    </row>
    <row r="5446" spans="1:77">
      <c r="A5446" s="33">
        <v>5441</v>
      </c>
      <c r="BP5446" s="27">
        <v>0.820540810181464</v>
      </c>
      <c r="BQ5446" s="27">
        <v>18433.0591006073</v>
      </c>
      <c r="BR5446" s="27">
        <v>1.39917128288935</v>
      </c>
      <c r="BS5446" s="27">
        <v>44748.7700817286</v>
      </c>
      <c r="BU5446">
        <f t="shared" si="336"/>
        <v>104648.062426612</v>
      </c>
      <c r="BV5446">
        <f t="shared" si="337"/>
        <v>165126.922351674</v>
      </c>
      <c r="BW5446" s="9">
        <v>5441</v>
      </c>
      <c r="BX5446">
        <f t="shared" si="338"/>
        <v>0</v>
      </c>
      <c r="BY5446">
        <f t="shared" si="339"/>
        <v>1</v>
      </c>
    </row>
    <row r="5447" spans="1:77">
      <c r="A5447" s="33">
        <v>5442</v>
      </c>
      <c r="BP5447" s="27">
        <v>0.799819485798778</v>
      </c>
      <c r="BQ5447" s="27">
        <v>12958.3151377582</v>
      </c>
      <c r="BR5447" s="27">
        <v>1.38283446430399</v>
      </c>
      <c r="BS5447" s="27">
        <v>42482.1896376339</v>
      </c>
      <c r="BU5447">
        <f t="shared" ref="BU5447:BU5510" si="340">BP5447*$BV$1-BQ5447</f>
        <v>107014.607732058</v>
      </c>
      <c r="BV5447">
        <f t="shared" ref="BV5447:BV5510" si="341">BR5447*$BV$1-BS5447</f>
        <v>164942.980007965</v>
      </c>
      <c r="BW5447" s="9">
        <v>5442</v>
      </c>
      <c r="BX5447">
        <f t="shared" ref="BX5447:BX5510" si="342">IF(BU5447=MAX($BU5447:$BV5447),1,0)</f>
        <v>0</v>
      </c>
      <c r="BY5447">
        <f t="shared" ref="BY5447:BY5510" si="343">IF(BV5447=MAX($BU5447:$BV5447),1,0)</f>
        <v>1</v>
      </c>
    </row>
    <row r="5448" spans="1:77">
      <c r="A5448" s="33">
        <v>5443</v>
      </c>
      <c r="BP5448" s="27">
        <v>0.799061953657547</v>
      </c>
      <c r="BQ5448" s="27">
        <v>19708.9370120481</v>
      </c>
      <c r="BR5448" s="27">
        <v>1.35790309105341</v>
      </c>
      <c r="BS5448" s="27">
        <v>45319.3332904709</v>
      </c>
      <c r="BU5448">
        <f t="shared" si="340"/>
        <v>100150.356036584</v>
      </c>
      <c r="BV5448">
        <f t="shared" si="341"/>
        <v>158366.13036754</v>
      </c>
      <c r="BW5448" s="9">
        <v>5443</v>
      </c>
      <c r="BX5448">
        <f t="shared" si="342"/>
        <v>0</v>
      </c>
      <c r="BY5448">
        <f t="shared" si="343"/>
        <v>1</v>
      </c>
    </row>
    <row r="5449" spans="1:77">
      <c r="A5449" s="33">
        <v>5444</v>
      </c>
      <c r="BP5449" s="27">
        <v>0.817909871327109</v>
      </c>
      <c r="BQ5449" s="27">
        <v>14287.2083262435</v>
      </c>
      <c r="BR5449" s="27">
        <v>1.39370769464774</v>
      </c>
      <c r="BS5449" s="27">
        <v>42765.5656307463</v>
      </c>
      <c r="BU5449">
        <f t="shared" si="340"/>
        <v>108399.272372823</v>
      </c>
      <c r="BV5449">
        <f t="shared" si="341"/>
        <v>166290.588566415</v>
      </c>
      <c r="BW5449" s="9">
        <v>5444</v>
      </c>
      <c r="BX5449">
        <f t="shared" si="342"/>
        <v>0</v>
      </c>
      <c r="BY5449">
        <f t="shared" si="343"/>
        <v>1</v>
      </c>
    </row>
    <row r="5450" spans="1:77">
      <c r="A5450" s="33">
        <v>5445</v>
      </c>
      <c r="BP5450" s="27">
        <v>0.797608291735427</v>
      </c>
      <c r="BQ5450" s="27">
        <v>18207.0429454539</v>
      </c>
      <c r="BR5450" s="27">
        <v>1.38688612662975</v>
      </c>
      <c r="BS5450" s="27">
        <v>47127.4967812228</v>
      </c>
      <c r="BU5450">
        <f t="shared" si="340"/>
        <v>101434.20081486</v>
      </c>
      <c r="BV5450">
        <f t="shared" si="341"/>
        <v>160905.422213239</v>
      </c>
      <c r="BW5450" s="9">
        <v>5445</v>
      </c>
      <c r="BX5450">
        <f t="shared" si="342"/>
        <v>0</v>
      </c>
      <c r="BY5450">
        <f t="shared" si="343"/>
        <v>1</v>
      </c>
    </row>
    <row r="5451" spans="1:77">
      <c r="A5451" s="33">
        <v>5446</v>
      </c>
      <c r="BP5451" s="27">
        <v>0.82663861055532</v>
      </c>
      <c r="BQ5451" s="27">
        <v>16910.4749774655</v>
      </c>
      <c r="BR5451" s="27">
        <v>1.43576946304927</v>
      </c>
      <c r="BS5451" s="27">
        <v>55601.0907857827</v>
      </c>
      <c r="BU5451">
        <f t="shared" si="340"/>
        <v>107085.316605833</v>
      </c>
      <c r="BV5451">
        <f t="shared" si="341"/>
        <v>159764.328671608</v>
      </c>
      <c r="BW5451" s="9">
        <v>5446</v>
      </c>
      <c r="BX5451">
        <f t="shared" si="342"/>
        <v>0</v>
      </c>
      <c r="BY5451">
        <f t="shared" si="343"/>
        <v>1</v>
      </c>
    </row>
    <row r="5452" spans="1:77">
      <c r="A5452" s="33">
        <v>5447</v>
      </c>
      <c r="BP5452" s="27">
        <v>0.851290042500187</v>
      </c>
      <c r="BQ5452" s="27">
        <v>14184.5153060684</v>
      </c>
      <c r="BR5452" s="27">
        <v>1.48794610879885</v>
      </c>
      <c r="BS5452" s="27">
        <v>42846.7484473709</v>
      </c>
      <c r="BU5452">
        <f t="shared" si="340"/>
        <v>113508.99106896</v>
      </c>
      <c r="BV5452">
        <f t="shared" si="341"/>
        <v>180345.167872456</v>
      </c>
      <c r="BW5452" s="9">
        <v>5447</v>
      </c>
      <c r="BX5452">
        <f t="shared" si="342"/>
        <v>0</v>
      </c>
      <c r="BY5452">
        <f t="shared" si="343"/>
        <v>1</v>
      </c>
    </row>
    <row r="5453" spans="1:77">
      <c r="A5453" s="33">
        <v>5448</v>
      </c>
      <c r="BP5453" s="27">
        <v>0.837978805831518</v>
      </c>
      <c r="BQ5453" s="27">
        <v>13117.1565423956</v>
      </c>
      <c r="BR5453" s="27">
        <v>1.4204187085854</v>
      </c>
      <c r="BS5453" s="27">
        <v>46494.9637910619</v>
      </c>
      <c r="BU5453">
        <f t="shared" si="340"/>
        <v>112579.664332332</v>
      </c>
      <c r="BV5453">
        <f t="shared" si="341"/>
        <v>166567.842496748</v>
      </c>
      <c r="BW5453" s="9">
        <v>5448</v>
      </c>
      <c r="BX5453">
        <f t="shared" si="342"/>
        <v>0</v>
      </c>
      <c r="BY5453">
        <f t="shared" si="343"/>
        <v>1</v>
      </c>
    </row>
    <row r="5454" spans="1:77">
      <c r="A5454" s="33">
        <v>5449</v>
      </c>
      <c r="BP5454" s="27">
        <v>0.810668151231277</v>
      </c>
      <c r="BQ5454" s="27">
        <v>11690.3076915487</v>
      </c>
      <c r="BR5454" s="27">
        <v>1.38407036966677</v>
      </c>
      <c r="BS5454" s="27">
        <v>39460.9482657591</v>
      </c>
      <c r="BU5454">
        <f t="shared" si="340"/>
        <v>109909.914993143</v>
      </c>
      <c r="BV5454">
        <f t="shared" si="341"/>
        <v>168149.607184256</v>
      </c>
      <c r="BW5454" s="9">
        <v>5449</v>
      </c>
      <c r="BX5454">
        <f t="shared" si="342"/>
        <v>0</v>
      </c>
      <c r="BY5454">
        <f t="shared" si="343"/>
        <v>1</v>
      </c>
    </row>
    <row r="5455" spans="1:77">
      <c r="A5455" s="33">
        <v>5450</v>
      </c>
      <c r="BP5455" s="27">
        <v>0.806655728647053</v>
      </c>
      <c r="BQ5455" s="27">
        <v>14906.709176886</v>
      </c>
      <c r="BR5455" s="27">
        <v>1.3895428053974</v>
      </c>
      <c r="BS5455" s="27">
        <v>49812.717420656</v>
      </c>
      <c r="BU5455">
        <f t="shared" si="340"/>
        <v>106091.650120172</v>
      </c>
      <c r="BV5455">
        <f t="shared" si="341"/>
        <v>158618.703388955</v>
      </c>
      <c r="BW5455" s="9">
        <v>5450</v>
      </c>
      <c r="BX5455">
        <f t="shared" si="342"/>
        <v>0</v>
      </c>
      <c r="BY5455">
        <f t="shared" si="343"/>
        <v>1</v>
      </c>
    </row>
    <row r="5456" spans="1:77">
      <c r="A5456" s="33">
        <v>5451</v>
      </c>
      <c r="BP5456" s="27">
        <v>0.813058199817143</v>
      </c>
      <c r="BQ5456" s="27">
        <v>15410.5924433433</v>
      </c>
      <c r="BR5456" s="27">
        <v>1.38913920293927</v>
      </c>
      <c r="BS5456" s="27">
        <v>41310.5459631443</v>
      </c>
      <c r="BU5456">
        <f t="shared" si="340"/>
        <v>106548.137529228</v>
      </c>
      <c r="BV5456">
        <f t="shared" si="341"/>
        <v>167060.334477746</v>
      </c>
      <c r="BW5456" s="9">
        <v>5451</v>
      </c>
      <c r="BX5456">
        <f t="shared" si="342"/>
        <v>0</v>
      </c>
      <c r="BY5456">
        <f t="shared" si="343"/>
        <v>1</v>
      </c>
    </row>
    <row r="5457" spans="1:77">
      <c r="A5457" s="33">
        <v>5452</v>
      </c>
      <c r="BP5457" s="27">
        <v>0.783013125699075</v>
      </c>
      <c r="BQ5457" s="27">
        <v>21112.9593391038</v>
      </c>
      <c r="BR5457" s="27">
        <v>1.33649287520461</v>
      </c>
      <c r="BS5457" s="27">
        <v>63686.201427153</v>
      </c>
      <c r="BU5457">
        <f t="shared" si="340"/>
        <v>96339.0095157574</v>
      </c>
      <c r="BV5457">
        <f t="shared" si="341"/>
        <v>136787.729853538</v>
      </c>
      <c r="BW5457" s="9">
        <v>5452</v>
      </c>
      <c r="BX5457">
        <f t="shared" si="342"/>
        <v>0</v>
      </c>
      <c r="BY5457">
        <f t="shared" si="343"/>
        <v>1</v>
      </c>
    </row>
    <row r="5458" spans="1:77">
      <c r="A5458" s="33">
        <v>5453</v>
      </c>
      <c r="BP5458" s="27">
        <v>0.794937789663382</v>
      </c>
      <c r="BQ5458" s="27">
        <v>13684.6402796505</v>
      </c>
      <c r="BR5458" s="27">
        <v>1.35302034601119</v>
      </c>
      <c r="BS5458" s="27">
        <v>40910.8725285965</v>
      </c>
      <c r="BU5458">
        <f t="shared" si="340"/>
        <v>105556.028169857</v>
      </c>
      <c r="BV5458">
        <f t="shared" si="341"/>
        <v>162042.179373082</v>
      </c>
      <c r="BW5458" s="9">
        <v>5453</v>
      </c>
      <c r="BX5458">
        <f t="shared" si="342"/>
        <v>0</v>
      </c>
      <c r="BY5458">
        <f t="shared" si="343"/>
        <v>1</v>
      </c>
    </row>
    <row r="5459" spans="1:77">
      <c r="A5459" s="33">
        <v>5454</v>
      </c>
      <c r="BP5459" s="27">
        <v>0.798225491560623</v>
      </c>
      <c r="BQ5459" s="27">
        <v>13056.1765381291</v>
      </c>
      <c r="BR5459" s="27">
        <v>1.36677447055919</v>
      </c>
      <c r="BS5459" s="27">
        <v>49836.1978769077</v>
      </c>
      <c r="BU5459">
        <f t="shared" si="340"/>
        <v>106677.647195964</v>
      </c>
      <c r="BV5459">
        <f t="shared" si="341"/>
        <v>155179.972706971</v>
      </c>
      <c r="BW5459" s="9">
        <v>5454</v>
      </c>
      <c r="BX5459">
        <f t="shared" si="342"/>
        <v>0</v>
      </c>
      <c r="BY5459">
        <f t="shared" si="343"/>
        <v>1</v>
      </c>
    </row>
    <row r="5460" spans="1:77">
      <c r="A5460" s="33">
        <v>5455</v>
      </c>
      <c r="BP5460" s="27">
        <v>0.842211794770272</v>
      </c>
      <c r="BQ5460" s="27">
        <v>13593.501652441</v>
      </c>
      <c r="BR5460" s="27">
        <v>1.44278108488404</v>
      </c>
      <c r="BS5460" s="27">
        <v>42326.9728175489</v>
      </c>
      <c r="BU5460">
        <f t="shared" si="340"/>
        <v>112738.2675631</v>
      </c>
      <c r="BV5460">
        <f t="shared" si="341"/>
        <v>174090.189915058</v>
      </c>
      <c r="BW5460" s="9">
        <v>5455</v>
      </c>
      <c r="BX5460">
        <f t="shared" si="342"/>
        <v>0</v>
      </c>
      <c r="BY5460">
        <f t="shared" si="343"/>
        <v>1</v>
      </c>
    </row>
    <row r="5461" spans="1:77">
      <c r="A5461" s="33">
        <v>5456</v>
      </c>
      <c r="BP5461" s="27">
        <v>0.851798432006643</v>
      </c>
      <c r="BQ5461" s="27">
        <v>22042.6668629327</v>
      </c>
      <c r="BR5461" s="27">
        <v>1.48810807192911</v>
      </c>
      <c r="BS5461" s="27">
        <v>55220.1705466077</v>
      </c>
      <c r="BU5461">
        <f t="shared" si="340"/>
        <v>105727.097938064</v>
      </c>
      <c r="BV5461">
        <f t="shared" si="341"/>
        <v>167996.040242759</v>
      </c>
      <c r="BW5461" s="9">
        <v>5456</v>
      </c>
      <c r="BX5461">
        <f t="shared" si="342"/>
        <v>0</v>
      </c>
      <c r="BY5461">
        <f t="shared" si="343"/>
        <v>1</v>
      </c>
    </row>
    <row r="5462" spans="1:77">
      <c r="A5462" s="33">
        <v>5457</v>
      </c>
      <c r="BP5462" s="27">
        <v>0.775368910236545</v>
      </c>
      <c r="BQ5462" s="27">
        <v>15243.0690915951</v>
      </c>
      <c r="BR5462" s="27">
        <v>1.33992355321459</v>
      </c>
      <c r="BS5462" s="27">
        <v>42666.7475112307</v>
      </c>
      <c r="BU5462">
        <f t="shared" si="340"/>
        <v>101062.267443887</v>
      </c>
      <c r="BV5462">
        <f t="shared" si="341"/>
        <v>158321.785470958</v>
      </c>
      <c r="BW5462" s="9">
        <v>5457</v>
      </c>
      <c r="BX5462">
        <f t="shared" si="342"/>
        <v>0</v>
      </c>
      <c r="BY5462">
        <f t="shared" si="343"/>
        <v>1</v>
      </c>
    </row>
    <row r="5463" spans="1:77">
      <c r="A5463" s="33">
        <v>5458</v>
      </c>
      <c r="BP5463" s="27">
        <v>0.793008395324282</v>
      </c>
      <c r="BQ5463" s="27">
        <v>14789.3229591169</v>
      </c>
      <c r="BR5463" s="27">
        <v>1.34595819110949</v>
      </c>
      <c r="BS5463" s="27">
        <v>39667.5637991111</v>
      </c>
      <c r="BU5463">
        <f t="shared" si="340"/>
        <v>104161.936339525</v>
      </c>
      <c r="BV5463">
        <f t="shared" si="341"/>
        <v>162226.164867313</v>
      </c>
      <c r="BW5463" s="9">
        <v>5458</v>
      </c>
      <c r="BX5463">
        <f t="shared" si="342"/>
        <v>0</v>
      </c>
      <c r="BY5463">
        <f t="shared" si="343"/>
        <v>1</v>
      </c>
    </row>
    <row r="5464" spans="1:77">
      <c r="A5464" s="33">
        <v>5459</v>
      </c>
      <c r="BP5464" s="27">
        <v>0.819147382714765</v>
      </c>
      <c r="BQ5464" s="27">
        <v>11860.3992543425</v>
      </c>
      <c r="BR5464" s="27">
        <v>1.40705587080893</v>
      </c>
      <c r="BS5464" s="27">
        <v>38909.3755210958</v>
      </c>
      <c r="BU5464">
        <f t="shared" si="340"/>
        <v>111011.708152872</v>
      </c>
      <c r="BV5464">
        <f t="shared" si="341"/>
        <v>172149.005100244</v>
      </c>
      <c r="BW5464" s="9">
        <v>5459</v>
      </c>
      <c r="BX5464">
        <f t="shared" si="342"/>
        <v>0</v>
      </c>
      <c r="BY5464">
        <f t="shared" si="343"/>
        <v>1</v>
      </c>
    </row>
    <row r="5465" spans="1:77">
      <c r="A5465" s="33">
        <v>5460</v>
      </c>
      <c r="BP5465" s="27">
        <v>0.755980418717326</v>
      </c>
      <c r="BQ5465" s="27">
        <v>14149.7971014886</v>
      </c>
      <c r="BR5465" s="27">
        <v>1.29624685952221</v>
      </c>
      <c r="BS5465" s="27">
        <v>41299.321688767</v>
      </c>
      <c r="BU5465">
        <f t="shared" si="340"/>
        <v>99247.2657061104</v>
      </c>
      <c r="BV5465">
        <f t="shared" si="341"/>
        <v>153137.707239565</v>
      </c>
      <c r="BW5465" s="9">
        <v>5460</v>
      </c>
      <c r="BX5465">
        <f t="shared" si="342"/>
        <v>0</v>
      </c>
      <c r="BY5465">
        <f t="shared" si="343"/>
        <v>1</v>
      </c>
    </row>
    <row r="5466" spans="1:77">
      <c r="A5466" s="33">
        <v>5461</v>
      </c>
      <c r="BP5466" s="27">
        <v>0.812652257145009</v>
      </c>
      <c r="BQ5466" s="27">
        <v>13647.7309809639</v>
      </c>
      <c r="BR5466" s="27">
        <v>1.38647238969327</v>
      </c>
      <c r="BS5466" s="27">
        <v>47222.6346821942</v>
      </c>
      <c r="BU5466">
        <f t="shared" si="340"/>
        <v>108250.107590787</v>
      </c>
      <c r="BV5466">
        <f t="shared" si="341"/>
        <v>160748.223771796</v>
      </c>
      <c r="BW5466" s="9">
        <v>5461</v>
      </c>
      <c r="BX5466">
        <f t="shared" si="342"/>
        <v>0</v>
      </c>
      <c r="BY5466">
        <f t="shared" si="343"/>
        <v>1</v>
      </c>
    </row>
    <row r="5467" spans="1:77">
      <c r="A5467" s="33">
        <v>5462</v>
      </c>
      <c r="BP5467" s="27">
        <v>0.807692468603901</v>
      </c>
      <c r="BQ5467" s="27">
        <v>18630.3301840977</v>
      </c>
      <c r="BR5467" s="27">
        <v>1.40322210809254</v>
      </c>
      <c r="BS5467" s="27">
        <v>47665.3938517215</v>
      </c>
      <c r="BU5467">
        <f t="shared" si="340"/>
        <v>102523.540106487</v>
      </c>
      <c r="BV5467">
        <f t="shared" si="341"/>
        <v>162817.92236216</v>
      </c>
      <c r="BW5467" s="9">
        <v>5462</v>
      </c>
      <c r="BX5467">
        <f t="shared" si="342"/>
        <v>0</v>
      </c>
      <c r="BY5467">
        <f t="shared" si="343"/>
        <v>1</v>
      </c>
    </row>
    <row r="5468" spans="1:77">
      <c r="A5468" s="33">
        <v>5463</v>
      </c>
      <c r="BP5468" s="27">
        <v>0.809401407452945</v>
      </c>
      <c r="BQ5468" s="27">
        <v>12404.4921802813</v>
      </c>
      <c r="BR5468" s="27">
        <v>1.38468694361406</v>
      </c>
      <c r="BS5468" s="27">
        <v>38805.0668513768</v>
      </c>
      <c r="BU5468">
        <f t="shared" si="340"/>
        <v>109005.71893766</v>
      </c>
      <c r="BV5468">
        <f t="shared" si="341"/>
        <v>168897.974690733</v>
      </c>
      <c r="BW5468" s="9">
        <v>5463</v>
      </c>
      <c r="BX5468">
        <f t="shared" si="342"/>
        <v>0</v>
      </c>
      <c r="BY5468">
        <f t="shared" si="343"/>
        <v>1</v>
      </c>
    </row>
    <row r="5469" spans="1:77">
      <c r="A5469" s="33">
        <v>5464</v>
      </c>
      <c r="BP5469" s="27">
        <v>0.831164909960437</v>
      </c>
      <c r="BQ5469" s="27">
        <v>13872.8722788441</v>
      </c>
      <c r="BR5469" s="27">
        <v>1.41413887429977</v>
      </c>
      <c r="BS5469" s="27">
        <v>43547.3868009534</v>
      </c>
      <c r="BU5469">
        <f t="shared" si="340"/>
        <v>110801.864215221</v>
      </c>
      <c r="BV5469">
        <f t="shared" si="341"/>
        <v>168573.444344012</v>
      </c>
      <c r="BW5469" s="9">
        <v>5464</v>
      </c>
      <c r="BX5469">
        <f t="shared" si="342"/>
        <v>0</v>
      </c>
      <c r="BY5469">
        <f t="shared" si="343"/>
        <v>1</v>
      </c>
    </row>
    <row r="5470" spans="1:77">
      <c r="A5470" s="33">
        <v>5465</v>
      </c>
      <c r="BP5470" s="27">
        <v>0.800651669817402</v>
      </c>
      <c r="BQ5470" s="27">
        <v>14752.0267519671</v>
      </c>
      <c r="BR5470" s="27">
        <v>1.38974703881409</v>
      </c>
      <c r="BS5470" s="27">
        <v>44297.7287204933</v>
      </c>
      <c r="BU5470">
        <f t="shared" si="340"/>
        <v>105345.723720643</v>
      </c>
      <c r="BV5470">
        <f t="shared" si="341"/>
        <v>164164.32710162</v>
      </c>
      <c r="BW5470" s="9">
        <v>5465</v>
      </c>
      <c r="BX5470">
        <f t="shared" si="342"/>
        <v>0</v>
      </c>
      <c r="BY5470">
        <f t="shared" si="343"/>
        <v>1</v>
      </c>
    </row>
    <row r="5471" spans="1:77">
      <c r="A5471" s="33">
        <v>5466</v>
      </c>
      <c r="BP5471" s="27">
        <v>0.80089991908986</v>
      </c>
      <c r="BQ5471" s="27">
        <v>14130.7212499024</v>
      </c>
      <c r="BR5471" s="27">
        <v>1.38915410384624</v>
      </c>
      <c r="BS5471" s="27">
        <v>49512.6649980337</v>
      </c>
      <c r="BU5471">
        <f t="shared" si="340"/>
        <v>106004.266613577</v>
      </c>
      <c r="BV5471">
        <f t="shared" si="341"/>
        <v>158860.450578902</v>
      </c>
      <c r="BW5471" s="9">
        <v>5466</v>
      </c>
      <c r="BX5471">
        <f t="shared" si="342"/>
        <v>0</v>
      </c>
      <c r="BY5471">
        <f t="shared" si="343"/>
        <v>1</v>
      </c>
    </row>
    <row r="5472" spans="1:77">
      <c r="A5472" s="33">
        <v>5467</v>
      </c>
      <c r="BP5472" s="27">
        <v>0.831570102613771</v>
      </c>
      <c r="BQ5472" s="27">
        <v>13735.3929292298</v>
      </c>
      <c r="BR5472" s="27">
        <v>1.45317119809492</v>
      </c>
      <c r="BS5472" s="27">
        <v>40807.3152044428</v>
      </c>
      <c r="BU5472">
        <f t="shared" si="340"/>
        <v>111000.122462836</v>
      </c>
      <c r="BV5472">
        <f t="shared" si="341"/>
        <v>177168.364509795</v>
      </c>
      <c r="BW5472" s="9">
        <v>5467</v>
      </c>
      <c r="BX5472">
        <f t="shared" si="342"/>
        <v>0</v>
      </c>
      <c r="BY5472">
        <f t="shared" si="343"/>
        <v>1</v>
      </c>
    </row>
    <row r="5473" spans="1:77">
      <c r="A5473" s="33">
        <v>5468</v>
      </c>
      <c r="BP5473" s="27">
        <v>0.783832420570767</v>
      </c>
      <c r="BQ5473" s="27">
        <v>12816.7947962555</v>
      </c>
      <c r="BR5473" s="27">
        <v>1.34255053702416</v>
      </c>
      <c r="BS5473" s="27">
        <v>47945.9853143014</v>
      </c>
      <c r="BU5473">
        <f t="shared" si="340"/>
        <v>104758.06828936</v>
      </c>
      <c r="BV5473">
        <f t="shared" si="341"/>
        <v>153436.595239322</v>
      </c>
      <c r="BW5473" s="9">
        <v>5468</v>
      </c>
      <c r="BX5473">
        <f t="shared" si="342"/>
        <v>0</v>
      </c>
      <c r="BY5473">
        <f t="shared" si="343"/>
        <v>1</v>
      </c>
    </row>
    <row r="5474" spans="1:77">
      <c r="A5474" s="33">
        <v>5469</v>
      </c>
      <c r="BP5474" s="27">
        <v>0.800026152288928</v>
      </c>
      <c r="BQ5474" s="27">
        <v>15925.8859517838</v>
      </c>
      <c r="BR5474" s="27">
        <v>1.38635425503121</v>
      </c>
      <c r="BS5474" s="27">
        <v>44916.4213432935</v>
      </c>
      <c r="BU5474">
        <f t="shared" si="340"/>
        <v>104078.036891555</v>
      </c>
      <c r="BV5474">
        <f t="shared" si="341"/>
        <v>163036.716911387</v>
      </c>
      <c r="BW5474" s="9">
        <v>5469</v>
      </c>
      <c r="BX5474">
        <f t="shared" si="342"/>
        <v>0</v>
      </c>
      <c r="BY5474">
        <f t="shared" si="343"/>
        <v>1</v>
      </c>
    </row>
    <row r="5475" spans="1:77">
      <c r="A5475" s="33">
        <v>5470</v>
      </c>
      <c r="BP5475" s="27">
        <v>0.839610074325349</v>
      </c>
      <c r="BQ5475" s="27">
        <v>20450.6126294085</v>
      </c>
      <c r="BR5475" s="27">
        <v>1.46972680047488</v>
      </c>
      <c r="BS5475" s="27">
        <v>50220.8488934765</v>
      </c>
      <c r="BU5475">
        <f t="shared" si="340"/>
        <v>105490.898519394</v>
      </c>
      <c r="BV5475">
        <f t="shared" si="341"/>
        <v>170238.171177756</v>
      </c>
      <c r="BW5475" s="9">
        <v>5470</v>
      </c>
      <c r="BX5475">
        <f t="shared" si="342"/>
        <v>0</v>
      </c>
      <c r="BY5475">
        <f t="shared" si="343"/>
        <v>1</v>
      </c>
    </row>
    <row r="5476" spans="1:77">
      <c r="A5476" s="33">
        <v>5471</v>
      </c>
      <c r="BP5476" s="27">
        <v>0.841904312311125</v>
      </c>
      <c r="BQ5476" s="27">
        <v>14859.7782711913</v>
      </c>
      <c r="BR5476" s="27">
        <v>1.44523934746434</v>
      </c>
      <c r="BS5476" s="27">
        <v>47833.3216123791</v>
      </c>
      <c r="BU5476">
        <f t="shared" si="340"/>
        <v>111425.868575477</v>
      </c>
      <c r="BV5476">
        <f t="shared" si="341"/>
        <v>168952.580507271</v>
      </c>
      <c r="BW5476" s="9">
        <v>5471</v>
      </c>
      <c r="BX5476">
        <f t="shared" si="342"/>
        <v>0</v>
      </c>
      <c r="BY5476">
        <f t="shared" si="343"/>
        <v>1</v>
      </c>
    </row>
    <row r="5477" spans="1:77">
      <c r="A5477" s="33">
        <v>5472</v>
      </c>
      <c r="BP5477" s="27">
        <v>0.786265911036717</v>
      </c>
      <c r="BQ5477" s="27">
        <v>13447.1342009349</v>
      </c>
      <c r="BR5477" s="27">
        <v>1.34642651172975</v>
      </c>
      <c r="BS5477" s="27">
        <v>41768.0014161804</v>
      </c>
      <c r="BU5477">
        <f t="shared" si="340"/>
        <v>104492.752454573</v>
      </c>
      <c r="BV5477">
        <f t="shared" si="341"/>
        <v>160195.975343282</v>
      </c>
      <c r="BW5477" s="9">
        <v>5472</v>
      </c>
      <c r="BX5477">
        <f t="shared" si="342"/>
        <v>0</v>
      </c>
      <c r="BY5477">
        <f t="shared" si="343"/>
        <v>1</v>
      </c>
    </row>
    <row r="5478" spans="1:77">
      <c r="A5478" s="33">
        <v>5473</v>
      </c>
      <c r="BP5478" s="27">
        <v>0.740138439291141</v>
      </c>
      <c r="BQ5478" s="27">
        <v>10590.6103939435</v>
      </c>
      <c r="BR5478" s="27">
        <v>1.27842237454633</v>
      </c>
      <c r="BS5478" s="27">
        <v>45217.8161106969</v>
      </c>
      <c r="BU5478">
        <f t="shared" si="340"/>
        <v>100430.155499728</v>
      </c>
      <c r="BV5478">
        <f t="shared" si="341"/>
        <v>146545.540071253</v>
      </c>
      <c r="BW5478" s="9">
        <v>5473</v>
      </c>
      <c r="BX5478">
        <f t="shared" si="342"/>
        <v>0</v>
      </c>
      <c r="BY5478">
        <f t="shared" si="343"/>
        <v>1</v>
      </c>
    </row>
    <row r="5479" spans="1:77">
      <c r="A5479" s="33">
        <v>5474</v>
      </c>
      <c r="BP5479" s="27">
        <v>0.838619409662153</v>
      </c>
      <c r="BQ5479" s="27">
        <v>13320.1438132095</v>
      </c>
      <c r="BR5479" s="27">
        <v>1.45051328249483</v>
      </c>
      <c r="BS5479" s="27">
        <v>40770.4473655298</v>
      </c>
      <c r="BU5479">
        <f t="shared" si="340"/>
        <v>112472.767636113</v>
      </c>
      <c r="BV5479">
        <f t="shared" si="341"/>
        <v>176806.545008695</v>
      </c>
      <c r="BW5479" s="9">
        <v>5474</v>
      </c>
      <c r="BX5479">
        <f t="shared" si="342"/>
        <v>0</v>
      </c>
      <c r="BY5479">
        <f t="shared" si="343"/>
        <v>1</v>
      </c>
    </row>
    <row r="5480" spans="1:77">
      <c r="A5480" s="33">
        <v>5475</v>
      </c>
      <c r="BP5480" s="27">
        <v>0.817114576027049</v>
      </c>
      <c r="BQ5480" s="27">
        <v>14057.2200423504</v>
      </c>
      <c r="BR5480" s="27">
        <v>1.43139767153426</v>
      </c>
      <c r="BS5480" s="27">
        <v>40611.3003676117</v>
      </c>
      <c r="BU5480">
        <f t="shared" si="340"/>
        <v>108509.966361707</v>
      </c>
      <c r="BV5480">
        <f t="shared" si="341"/>
        <v>174098.350362527</v>
      </c>
      <c r="BW5480" s="9">
        <v>5475</v>
      </c>
      <c r="BX5480">
        <f t="shared" si="342"/>
        <v>0</v>
      </c>
      <c r="BY5480">
        <f t="shared" si="343"/>
        <v>1</v>
      </c>
    </row>
    <row r="5481" spans="1:77">
      <c r="A5481" s="33">
        <v>5476</v>
      </c>
      <c r="BP5481" s="27">
        <v>0.805660581031011</v>
      </c>
      <c r="BQ5481" s="27">
        <v>18769.9760127715</v>
      </c>
      <c r="BR5481" s="27">
        <v>1.37626893624635</v>
      </c>
      <c r="BS5481" s="27">
        <v>57998.1511671945</v>
      </c>
      <c r="BU5481">
        <f t="shared" si="340"/>
        <v>102079.11114188</v>
      </c>
      <c r="BV5481">
        <f t="shared" si="341"/>
        <v>148442.189269757</v>
      </c>
      <c r="BW5481" s="9">
        <v>5476</v>
      </c>
      <c r="BX5481">
        <f t="shared" si="342"/>
        <v>0</v>
      </c>
      <c r="BY5481">
        <f t="shared" si="343"/>
        <v>1</v>
      </c>
    </row>
    <row r="5482" spans="1:77">
      <c r="A5482" s="33">
        <v>5477</v>
      </c>
      <c r="BP5482" s="27">
        <v>0.818621426856943</v>
      </c>
      <c r="BQ5482" s="27">
        <v>11701.7268106672</v>
      </c>
      <c r="BR5482" s="27">
        <v>1.41420983006223</v>
      </c>
      <c r="BS5482" s="27">
        <v>45259.9555334946</v>
      </c>
      <c r="BU5482">
        <f t="shared" si="340"/>
        <v>111091.487217874</v>
      </c>
      <c r="BV5482">
        <f t="shared" si="341"/>
        <v>166871.51897584</v>
      </c>
      <c r="BW5482" s="9">
        <v>5477</v>
      </c>
      <c r="BX5482">
        <f t="shared" si="342"/>
        <v>0</v>
      </c>
      <c r="BY5482">
        <f t="shared" si="343"/>
        <v>1</v>
      </c>
    </row>
    <row r="5483" spans="1:77">
      <c r="A5483" s="33">
        <v>5478</v>
      </c>
      <c r="BP5483" s="27">
        <v>0.832453829300588</v>
      </c>
      <c r="BQ5483" s="27">
        <v>15860.1850569173</v>
      </c>
      <c r="BR5483" s="27">
        <v>1.45143330353842</v>
      </c>
      <c r="BS5483" s="27">
        <v>45390.3976650032</v>
      </c>
      <c r="BU5483">
        <f t="shared" si="340"/>
        <v>109007.889338171</v>
      </c>
      <c r="BV5483">
        <f t="shared" si="341"/>
        <v>172324.59786576</v>
      </c>
      <c r="BW5483" s="9">
        <v>5478</v>
      </c>
      <c r="BX5483">
        <f t="shared" si="342"/>
        <v>0</v>
      </c>
      <c r="BY5483">
        <f t="shared" si="343"/>
        <v>1</v>
      </c>
    </row>
    <row r="5484" spans="1:77">
      <c r="A5484" s="33">
        <v>5479</v>
      </c>
      <c r="BP5484" s="27">
        <v>0.82167770691164</v>
      </c>
      <c r="BQ5484" s="27">
        <v>15108.7672470415</v>
      </c>
      <c r="BR5484" s="27">
        <v>1.41416967179111</v>
      </c>
      <c r="BS5484" s="27">
        <v>44514.9599211973</v>
      </c>
      <c r="BU5484">
        <f t="shared" si="340"/>
        <v>108142.888789705</v>
      </c>
      <c r="BV5484">
        <f t="shared" si="341"/>
        <v>167610.490847469</v>
      </c>
      <c r="BW5484" s="9">
        <v>5479</v>
      </c>
      <c r="BX5484">
        <f t="shared" si="342"/>
        <v>0</v>
      </c>
      <c r="BY5484">
        <f t="shared" si="343"/>
        <v>1</v>
      </c>
    </row>
    <row r="5485" spans="1:77">
      <c r="A5485" s="33">
        <v>5480</v>
      </c>
      <c r="BP5485" s="27">
        <v>0.795600903275984</v>
      </c>
      <c r="BQ5485" s="27">
        <v>14049.6477668942</v>
      </c>
      <c r="BR5485" s="27">
        <v>1.37695562683485</v>
      </c>
      <c r="BS5485" s="27">
        <v>41130.7047489515</v>
      </c>
      <c r="BU5485">
        <f t="shared" si="340"/>
        <v>105290.487724503</v>
      </c>
      <c r="BV5485">
        <f t="shared" si="341"/>
        <v>165412.639276275</v>
      </c>
      <c r="BW5485" s="9">
        <v>5480</v>
      </c>
      <c r="BX5485">
        <f t="shared" si="342"/>
        <v>0</v>
      </c>
      <c r="BY5485">
        <f t="shared" si="343"/>
        <v>1</v>
      </c>
    </row>
    <row r="5486" spans="1:77">
      <c r="A5486" s="33">
        <v>5481</v>
      </c>
      <c r="BP5486" s="27">
        <v>0.80990926937527</v>
      </c>
      <c r="BQ5486" s="27">
        <v>14105.256802448</v>
      </c>
      <c r="BR5486" s="27">
        <v>1.4064523857151</v>
      </c>
      <c r="BS5486" s="27">
        <v>49706.3063409518</v>
      </c>
      <c r="BU5486">
        <f t="shared" si="340"/>
        <v>107381.133603843</v>
      </c>
      <c r="BV5486">
        <f t="shared" si="341"/>
        <v>161261.551516313</v>
      </c>
      <c r="BW5486" s="9">
        <v>5481</v>
      </c>
      <c r="BX5486">
        <f t="shared" si="342"/>
        <v>0</v>
      </c>
      <c r="BY5486">
        <f t="shared" si="343"/>
        <v>1</v>
      </c>
    </row>
    <row r="5487" spans="1:77">
      <c r="A5487" s="33">
        <v>5482</v>
      </c>
      <c r="BP5487" s="27">
        <v>0.756946669505036</v>
      </c>
      <c r="BQ5487" s="27">
        <v>15920.2357076007</v>
      </c>
      <c r="BR5487" s="27">
        <v>1.31877477165044</v>
      </c>
      <c r="BS5487" s="27">
        <v>43756.4699429671</v>
      </c>
      <c r="BU5487">
        <f t="shared" si="340"/>
        <v>97621.7647181547</v>
      </c>
      <c r="BV5487">
        <f t="shared" si="341"/>
        <v>154059.7458046</v>
      </c>
      <c r="BW5487" s="9">
        <v>5482</v>
      </c>
      <c r="BX5487">
        <f t="shared" si="342"/>
        <v>0</v>
      </c>
      <c r="BY5487">
        <f t="shared" si="343"/>
        <v>1</v>
      </c>
    </row>
    <row r="5488" spans="1:77">
      <c r="A5488" s="33">
        <v>5483</v>
      </c>
      <c r="BP5488" s="27">
        <v>0.748835067131256</v>
      </c>
      <c r="BQ5488" s="27">
        <v>17458.5903509455</v>
      </c>
      <c r="BR5488" s="27">
        <v>1.26465040217723</v>
      </c>
      <c r="BS5488" s="27">
        <v>48599.3286237191</v>
      </c>
      <c r="BU5488">
        <f t="shared" si="340"/>
        <v>94866.6697187429</v>
      </c>
      <c r="BV5488">
        <f t="shared" si="341"/>
        <v>141098.231702866</v>
      </c>
      <c r="BW5488" s="9">
        <v>5483</v>
      </c>
      <c r="BX5488">
        <f t="shared" si="342"/>
        <v>0</v>
      </c>
      <c r="BY5488">
        <f t="shared" si="343"/>
        <v>1</v>
      </c>
    </row>
    <row r="5489" spans="1:77">
      <c r="A5489" s="33">
        <v>5484</v>
      </c>
      <c r="BP5489" s="27">
        <v>0.783989359457456</v>
      </c>
      <c r="BQ5489" s="27">
        <v>11967.1288495555</v>
      </c>
      <c r="BR5489" s="27">
        <v>1.33384342588569</v>
      </c>
      <c r="BS5489" s="27">
        <v>47005.9474804533</v>
      </c>
      <c r="BU5489">
        <f t="shared" si="340"/>
        <v>105631.275069063</v>
      </c>
      <c r="BV5489">
        <f t="shared" si="341"/>
        <v>153070.5664024</v>
      </c>
      <c r="BW5489" s="9">
        <v>5484</v>
      </c>
      <c r="BX5489">
        <f t="shared" si="342"/>
        <v>0</v>
      </c>
      <c r="BY5489">
        <f t="shared" si="343"/>
        <v>1</v>
      </c>
    </row>
    <row r="5490" spans="1:77">
      <c r="A5490" s="33">
        <v>5485</v>
      </c>
      <c r="BP5490" s="27">
        <v>0.850954790845555</v>
      </c>
      <c r="BQ5490" s="27">
        <v>17689.3212407844</v>
      </c>
      <c r="BR5490" s="27">
        <v>1.47236145724645</v>
      </c>
      <c r="BS5490" s="27">
        <v>53631.0210999575</v>
      </c>
      <c r="BU5490">
        <f t="shared" si="340"/>
        <v>109953.897386049</v>
      </c>
      <c r="BV5490">
        <f t="shared" si="341"/>
        <v>167223.19748701</v>
      </c>
      <c r="BW5490" s="9">
        <v>5485</v>
      </c>
      <c r="BX5490">
        <f t="shared" si="342"/>
        <v>0</v>
      </c>
      <c r="BY5490">
        <f t="shared" si="343"/>
        <v>1</v>
      </c>
    </row>
    <row r="5491" spans="1:77">
      <c r="A5491" s="33">
        <v>5486</v>
      </c>
      <c r="BP5491" s="27">
        <v>0.829267307412939</v>
      </c>
      <c r="BQ5491" s="27">
        <v>15898.9526820382</v>
      </c>
      <c r="BR5491" s="27">
        <v>1.43698900626537</v>
      </c>
      <c r="BS5491" s="27">
        <v>43753.1631034862</v>
      </c>
      <c r="BU5491">
        <f t="shared" si="340"/>
        <v>108491.143429903</v>
      </c>
      <c r="BV5491">
        <f t="shared" si="341"/>
        <v>171795.187836319</v>
      </c>
      <c r="BW5491" s="9">
        <v>5486</v>
      </c>
      <c r="BX5491">
        <f t="shared" si="342"/>
        <v>0</v>
      </c>
      <c r="BY5491">
        <f t="shared" si="343"/>
        <v>1</v>
      </c>
    </row>
    <row r="5492" spans="1:77">
      <c r="A5492" s="33">
        <v>5487</v>
      </c>
      <c r="BP5492" s="27">
        <v>0.787541080652072</v>
      </c>
      <c r="BQ5492" s="27">
        <v>14193.2966196975</v>
      </c>
      <c r="BR5492" s="27">
        <v>1.37017550810156</v>
      </c>
      <c r="BS5492" s="27">
        <v>39627.4936484547</v>
      </c>
      <c r="BU5492">
        <f t="shared" si="340"/>
        <v>103937.865478113</v>
      </c>
      <c r="BV5492">
        <f t="shared" si="341"/>
        <v>165898.832566779</v>
      </c>
      <c r="BW5492" s="9">
        <v>5487</v>
      </c>
      <c r="BX5492">
        <f t="shared" si="342"/>
        <v>0</v>
      </c>
      <c r="BY5492">
        <f t="shared" si="343"/>
        <v>1</v>
      </c>
    </row>
    <row r="5493" spans="1:77">
      <c r="A5493" s="33">
        <v>5488</v>
      </c>
      <c r="BP5493" s="27">
        <v>0.828186395201152</v>
      </c>
      <c r="BQ5493" s="27">
        <v>14105.9996928817</v>
      </c>
      <c r="BR5493" s="27">
        <v>1.41174308424086</v>
      </c>
      <c r="BS5493" s="27">
        <v>50417.3228666503</v>
      </c>
      <c r="BU5493">
        <f t="shared" si="340"/>
        <v>110121.959587291</v>
      </c>
      <c r="BV5493">
        <f t="shared" si="341"/>
        <v>161344.139769478</v>
      </c>
      <c r="BW5493" s="9">
        <v>5488</v>
      </c>
      <c r="BX5493">
        <f t="shared" si="342"/>
        <v>0</v>
      </c>
      <c r="BY5493">
        <f t="shared" si="343"/>
        <v>1</v>
      </c>
    </row>
    <row r="5494" spans="1:77">
      <c r="A5494" s="33">
        <v>5489</v>
      </c>
      <c r="BP5494" s="27">
        <v>0.826777247065942</v>
      </c>
      <c r="BQ5494" s="27">
        <v>14789.4324730174</v>
      </c>
      <c r="BR5494" s="27">
        <v>1.4281996195486</v>
      </c>
      <c r="BS5494" s="27">
        <v>44020.8170246566</v>
      </c>
      <c r="BU5494">
        <f t="shared" si="340"/>
        <v>109227.154586874</v>
      </c>
      <c r="BV5494">
        <f t="shared" si="341"/>
        <v>170209.125907634</v>
      </c>
      <c r="BW5494" s="9">
        <v>5489</v>
      </c>
      <c r="BX5494">
        <f t="shared" si="342"/>
        <v>0</v>
      </c>
      <c r="BY5494">
        <f t="shared" si="343"/>
        <v>1</v>
      </c>
    </row>
    <row r="5495" spans="1:77">
      <c r="A5495" s="33">
        <v>5490</v>
      </c>
      <c r="BP5495" s="27">
        <v>0.741574295572206</v>
      </c>
      <c r="BQ5495" s="27">
        <v>12516.8386442523</v>
      </c>
      <c r="BR5495" s="27">
        <v>1.2578261496623</v>
      </c>
      <c r="BS5495" s="27">
        <v>38810.1723754098</v>
      </c>
      <c r="BU5495">
        <f t="shared" si="340"/>
        <v>98719.3056915786</v>
      </c>
      <c r="BV5495">
        <f t="shared" si="341"/>
        <v>149863.750073935</v>
      </c>
      <c r="BW5495" s="9">
        <v>5490</v>
      </c>
      <c r="BX5495">
        <f t="shared" si="342"/>
        <v>0</v>
      </c>
      <c r="BY5495">
        <f t="shared" si="343"/>
        <v>1</v>
      </c>
    </row>
    <row r="5496" spans="1:77">
      <c r="A5496" s="33">
        <v>5491</v>
      </c>
      <c r="BP5496" s="27">
        <v>0.795166436549254</v>
      </c>
      <c r="BQ5496" s="27">
        <v>12532.5986835035</v>
      </c>
      <c r="BR5496" s="27">
        <v>1.35975944734522</v>
      </c>
      <c r="BS5496" s="27">
        <v>39272.1440978042</v>
      </c>
      <c r="BU5496">
        <f t="shared" si="340"/>
        <v>106742.366798885</v>
      </c>
      <c r="BV5496">
        <f t="shared" si="341"/>
        <v>164691.773003979</v>
      </c>
      <c r="BW5496" s="9">
        <v>5491</v>
      </c>
      <c r="BX5496">
        <f t="shared" si="342"/>
        <v>0</v>
      </c>
      <c r="BY5496">
        <f t="shared" si="343"/>
        <v>1</v>
      </c>
    </row>
    <row r="5497" spans="1:77">
      <c r="A5497" s="33">
        <v>5492</v>
      </c>
      <c r="BP5497" s="27">
        <v>0.777305068665234</v>
      </c>
      <c r="BQ5497" s="27">
        <v>10810.0487165933</v>
      </c>
      <c r="BR5497" s="27">
        <v>1.32943245611431</v>
      </c>
      <c r="BS5497" s="27">
        <v>36797.4860788185</v>
      </c>
      <c r="BU5497">
        <f t="shared" si="340"/>
        <v>105785.711583192</v>
      </c>
      <c r="BV5497">
        <f t="shared" si="341"/>
        <v>162617.382338328</v>
      </c>
      <c r="BW5497" s="9">
        <v>5492</v>
      </c>
      <c r="BX5497">
        <f t="shared" si="342"/>
        <v>0</v>
      </c>
      <c r="BY5497">
        <f t="shared" si="343"/>
        <v>1</v>
      </c>
    </row>
    <row r="5498" spans="1:77">
      <c r="A5498" s="33">
        <v>5493</v>
      </c>
      <c r="BP5498" s="27">
        <v>0.833318819337249</v>
      </c>
      <c r="BQ5498" s="27">
        <v>10565.8101212434</v>
      </c>
      <c r="BR5498" s="27">
        <v>1.424281620443</v>
      </c>
      <c r="BS5498" s="27">
        <v>43013.5421509121</v>
      </c>
      <c r="BU5498">
        <f t="shared" si="340"/>
        <v>114432.012779344</v>
      </c>
      <c r="BV5498">
        <f t="shared" si="341"/>
        <v>170628.700915538</v>
      </c>
      <c r="BW5498" s="9">
        <v>5493</v>
      </c>
      <c r="BX5498">
        <f t="shared" si="342"/>
        <v>0</v>
      </c>
      <c r="BY5498">
        <f t="shared" si="343"/>
        <v>1</v>
      </c>
    </row>
    <row r="5499" spans="1:77">
      <c r="A5499" s="33">
        <v>5494</v>
      </c>
      <c r="BP5499" s="27">
        <v>0.826414964913042</v>
      </c>
      <c r="BQ5499" s="27">
        <v>11814.8179595331</v>
      </c>
      <c r="BR5499" s="27">
        <v>1.43961663784379</v>
      </c>
      <c r="BS5499" s="27">
        <v>39094.4873691453</v>
      </c>
      <c r="BU5499">
        <f t="shared" si="340"/>
        <v>112147.426777423</v>
      </c>
      <c r="BV5499">
        <f t="shared" si="341"/>
        <v>176848.008307424</v>
      </c>
      <c r="BW5499" s="9">
        <v>5494</v>
      </c>
      <c r="BX5499">
        <f t="shared" si="342"/>
        <v>0</v>
      </c>
      <c r="BY5499">
        <f t="shared" si="343"/>
        <v>1</v>
      </c>
    </row>
    <row r="5500" spans="1:77">
      <c r="A5500" s="33">
        <v>5495</v>
      </c>
      <c r="BP5500" s="27">
        <v>0.822388961001623</v>
      </c>
      <c r="BQ5500" s="27">
        <v>13518.3145040397</v>
      </c>
      <c r="BR5500" s="27">
        <v>1.40630146031748</v>
      </c>
      <c r="BS5500" s="27">
        <v>48276.5386895349</v>
      </c>
      <c r="BU5500">
        <f t="shared" si="340"/>
        <v>109840.029646204</v>
      </c>
      <c r="BV5500">
        <f t="shared" si="341"/>
        <v>162668.680358086</v>
      </c>
      <c r="BW5500" s="9">
        <v>5495</v>
      </c>
      <c r="BX5500">
        <f t="shared" si="342"/>
        <v>0</v>
      </c>
      <c r="BY5500">
        <f t="shared" si="343"/>
        <v>1</v>
      </c>
    </row>
    <row r="5501" spans="1:77">
      <c r="A5501" s="33">
        <v>5496</v>
      </c>
      <c r="BP5501" s="27">
        <v>0.833682391784137</v>
      </c>
      <c r="BQ5501" s="27">
        <v>13288.0377060768</v>
      </c>
      <c r="BR5501" s="27">
        <v>1.43746811088048</v>
      </c>
      <c r="BS5501" s="27">
        <v>40294.3277637331</v>
      </c>
      <c r="BU5501">
        <f t="shared" si="340"/>
        <v>111764.321061544</v>
      </c>
      <c r="BV5501">
        <f t="shared" si="341"/>
        <v>175325.888868339</v>
      </c>
      <c r="BW5501" s="9">
        <v>5496</v>
      </c>
      <c r="BX5501">
        <f t="shared" si="342"/>
        <v>0</v>
      </c>
      <c r="BY5501">
        <f t="shared" si="343"/>
        <v>1</v>
      </c>
    </row>
    <row r="5502" spans="1:77">
      <c r="A5502" s="33">
        <v>5497</v>
      </c>
      <c r="BP5502" s="27">
        <v>0.841341125434974</v>
      </c>
      <c r="BQ5502" s="27">
        <v>12949.5166967151</v>
      </c>
      <c r="BR5502" s="27">
        <v>1.46717350176989</v>
      </c>
      <c r="BS5502" s="27">
        <v>47452.108361607</v>
      </c>
      <c r="BU5502">
        <f t="shared" si="340"/>
        <v>113251.652118531</v>
      </c>
      <c r="BV5502">
        <f t="shared" si="341"/>
        <v>172623.916903876</v>
      </c>
      <c r="BW5502" s="9">
        <v>5497</v>
      </c>
      <c r="BX5502">
        <f t="shared" si="342"/>
        <v>0</v>
      </c>
      <c r="BY5502">
        <f t="shared" si="343"/>
        <v>1</v>
      </c>
    </row>
    <row r="5503" spans="1:77">
      <c r="A5503" s="33">
        <v>5498</v>
      </c>
      <c r="BP5503" s="27">
        <v>0.767201549664871</v>
      </c>
      <c r="BQ5503" s="27">
        <v>13340.843404573</v>
      </c>
      <c r="BR5503" s="27">
        <v>1.31350660423268</v>
      </c>
      <c r="BS5503" s="27">
        <v>49368.1609991202</v>
      </c>
      <c r="BU5503">
        <f t="shared" si="340"/>
        <v>101739.389045158</v>
      </c>
      <c r="BV5503">
        <f t="shared" si="341"/>
        <v>147657.829635782</v>
      </c>
      <c r="BW5503" s="9">
        <v>5498</v>
      </c>
      <c r="BX5503">
        <f t="shared" si="342"/>
        <v>0</v>
      </c>
      <c r="BY5503">
        <f t="shared" si="343"/>
        <v>1</v>
      </c>
    </row>
    <row r="5504" spans="1:77">
      <c r="A5504" s="33">
        <v>5499</v>
      </c>
      <c r="BP5504" s="27">
        <v>0.787303938751368</v>
      </c>
      <c r="BQ5504" s="27">
        <v>15487.1578731525</v>
      </c>
      <c r="BR5504" s="27">
        <v>1.36594079837892</v>
      </c>
      <c r="BS5504" s="27">
        <v>44265.9450721342</v>
      </c>
      <c r="BU5504">
        <f t="shared" si="340"/>
        <v>102608.432939553</v>
      </c>
      <c r="BV5504">
        <f t="shared" si="341"/>
        <v>160625.174684704</v>
      </c>
      <c r="BW5504" s="9">
        <v>5499</v>
      </c>
      <c r="BX5504">
        <f t="shared" si="342"/>
        <v>0</v>
      </c>
      <c r="BY5504">
        <f t="shared" si="343"/>
        <v>1</v>
      </c>
    </row>
    <row r="5505" spans="1:77">
      <c r="A5505" s="33">
        <v>5500</v>
      </c>
      <c r="BP5505" s="27">
        <v>0.795283929748094</v>
      </c>
      <c r="BQ5505" s="27">
        <v>11828.3216467528</v>
      </c>
      <c r="BR5505" s="27">
        <v>1.36842388564144</v>
      </c>
      <c r="BS5505" s="27">
        <v>38607.4652831014</v>
      </c>
      <c r="BU5505">
        <f t="shared" si="340"/>
        <v>107464.267815461</v>
      </c>
      <c r="BV5505">
        <f t="shared" si="341"/>
        <v>166656.117563115</v>
      </c>
      <c r="BW5505" s="9">
        <v>5500</v>
      </c>
      <c r="BX5505">
        <f t="shared" si="342"/>
        <v>0</v>
      </c>
      <c r="BY5505">
        <f t="shared" si="343"/>
        <v>1</v>
      </c>
    </row>
    <row r="5506" spans="1:77">
      <c r="A5506" s="33">
        <v>5501</v>
      </c>
      <c r="BP5506" s="27">
        <v>0.809258145650172</v>
      </c>
      <c r="BQ5506" s="27">
        <v>10286.0702844729</v>
      </c>
      <c r="BR5506" s="27">
        <v>1.38184044045318</v>
      </c>
      <c r="BS5506" s="27">
        <v>42608.0607264864</v>
      </c>
      <c r="BU5506">
        <f t="shared" si="340"/>
        <v>111102.651563053</v>
      </c>
      <c r="BV5506">
        <f t="shared" si="341"/>
        <v>164668.00534149</v>
      </c>
      <c r="BW5506" s="9">
        <v>5501</v>
      </c>
      <c r="BX5506">
        <f t="shared" si="342"/>
        <v>0</v>
      </c>
      <c r="BY5506">
        <f t="shared" si="343"/>
        <v>1</v>
      </c>
    </row>
    <row r="5507" spans="1:77">
      <c r="A5507" s="33">
        <v>5502</v>
      </c>
      <c r="BP5507" s="27">
        <v>0.813447684449433</v>
      </c>
      <c r="BQ5507" s="27">
        <v>12676.2080201372</v>
      </c>
      <c r="BR5507" s="27">
        <v>1.39586617044966</v>
      </c>
      <c r="BS5507" s="27">
        <v>41118.1711298038</v>
      </c>
      <c r="BU5507">
        <f t="shared" si="340"/>
        <v>109340.944647278</v>
      </c>
      <c r="BV5507">
        <f t="shared" si="341"/>
        <v>168261.754437645</v>
      </c>
      <c r="BW5507" s="9">
        <v>5502</v>
      </c>
      <c r="BX5507">
        <f t="shared" si="342"/>
        <v>0</v>
      </c>
      <c r="BY5507">
        <f t="shared" si="343"/>
        <v>1</v>
      </c>
    </row>
    <row r="5508" spans="1:77">
      <c r="A5508" s="33">
        <v>5503</v>
      </c>
      <c r="BP5508" s="27">
        <v>0.779369087599499</v>
      </c>
      <c r="BQ5508" s="27">
        <v>14097.6753344674</v>
      </c>
      <c r="BR5508" s="27">
        <v>1.33300179922118</v>
      </c>
      <c r="BS5508" s="27">
        <v>41208.5600975621</v>
      </c>
      <c r="BU5508">
        <f t="shared" si="340"/>
        <v>102807.687805457</v>
      </c>
      <c r="BV5508">
        <f t="shared" si="341"/>
        <v>158741.709785615</v>
      </c>
      <c r="BW5508" s="9">
        <v>5503</v>
      </c>
      <c r="BX5508">
        <f t="shared" si="342"/>
        <v>0</v>
      </c>
      <c r="BY5508">
        <f t="shared" si="343"/>
        <v>1</v>
      </c>
    </row>
    <row r="5509" spans="1:77">
      <c r="A5509" s="33">
        <v>5504</v>
      </c>
      <c r="BP5509" s="27">
        <v>0.816684482870268</v>
      </c>
      <c r="BQ5509" s="27">
        <v>18446.2198342772</v>
      </c>
      <c r="BR5509" s="27">
        <v>1.39019050308921</v>
      </c>
      <c r="BS5509" s="27">
        <v>47378.2108576534</v>
      </c>
      <c r="BU5509">
        <f t="shared" si="340"/>
        <v>104056.452596263</v>
      </c>
      <c r="BV5509">
        <f t="shared" si="341"/>
        <v>161150.364605728</v>
      </c>
      <c r="BW5509" s="9">
        <v>5504</v>
      </c>
      <c r="BX5509">
        <f t="shared" si="342"/>
        <v>0</v>
      </c>
      <c r="BY5509">
        <f t="shared" si="343"/>
        <v>1</v>
      </c>
    </row>
    <row r="5510" spans="1:77">
      <c r="A5510" s="33">
        <v>5505</v>
      </c>
      <c r="BP5510" s="27">
        <v>0.83145391130586</v>
      </c>
      <c r="BQ5510" s="27">
        <v>12652.6810114874</v>
      </c>
      <c r="BR5510" s="27">
        <v>1.45130948265199</v>
      </c>
      <c r="BS5510" s="27">
        <v>39079.5523005796</v>
      </c>
      <c r="BU5510">
        <f t="shared" si="340"/>
        <v>112065.405684392</v>
      </c>
      <c r="BV5510">
        <f t="shared" si="341"/>
        <v>178616.870097219</v>
      </c>
      <c r="BW5510" s="9">
        <v>5505</v>
      </c>
      <c r="BX5510">
        <f t="shared" si="342"/>
        <v>0</v>
      </c>
      <c r="BY5510">
        <f t="shared" si="343"/>
        <v>1</v>
      </c>
    </row>
    <row r="5511" spans="1:77">
      <c r="A5511" s="33">
        <v>5506</v>
      </c>
      <c r="BP5511" s="27">
        <v>0.843000835260131</v>
      </c>
      <c r="BQ5511" s="27">
        <v>13336.3538645672</v>
      </c>
      <c r="BR5511" s="27">
        <v>1.47852091015321</v>
      </c>
      <c r="BS5511" s="27">
        <v>41489.5670926622</v>
      </c>
      <c r="BU5511">
        <f t="shared" ref="BU5511:BU5574" si="344">BP5511*$BV$1-BQ5511</f>
        <v>113113.771424453</v>
      </c>
      <c r="BV5511">
        <f t="shared" ref="BV5511:BV5574" si="345">BR5511*$BV$1-BS5511</f>
        <v>180288.569430319</v>
      </c>
      <c r="BW5511" s="9">
        <v>5506</v>
      </c>
      <c r="BX5511">
        <f t="shared" ref="BX5511:BX5574" si="346">IF(BU5511=MAX($BU5511:$BV5511),1,0)</f>
        <v>0</v>
      </c>
      <c r="BY5511">
        <f t="shared" ref="BY5511:BY5574" si="347">IF(BV5511=MAX($BU5511:$BV5511),1,0)</f>
        <v>1</v>
      </c>
    </row>
    <row r="5512" spans="1:77">
      <c r="A5512" s="33">
        <v>5507</v>
      </c>
      <c r="BP5512" s="27">
        <v>0.849801053384066</v>
      </c>
      <c r="BQ5512" s="27">
        <v>17256.057402461</v>
      </c>
      <c r="BR5512" s="27">
        <v>1.45693347221704</v>
      </c>
      <c r="BS5512" s="27">
        <v>47275.0415524587</v>
      </c>
      <c r="BU5512">
        <f t="shared" si="344"/>
        <v>110214.100605149</v>
      </c>
      <c r="BV5512">
        <f t="shared" si="345"/>
        <v>171264.979280098</v>
      </c>
      <c r="BW5512" s="9">
        <v>5507</v>
      </c>
      <c r="BX5512">
        <f t="shared" si="346"/>
        <v>0</v>
      </c>
      <c r="BY5512">
        <f t="shared" si="347"/>
        <v>1</v>
      </c>
    </row>
    <row r="5513" spans="1:77">
      <c r="A5513" s="33">
        <v>5508</v>
      </c>
      <c r="BP5513" s="27">
        <v>0.796006793882859</v>
      </c>
      <c r="BQ5513" s="27">
        <v>22889.740804993</v>
      </c>
      <c r="BR5513" s="27">
        <v>1.36235224630086</v>
      </c>
      <c r="BS5513" s="27">
        <v>64519.2817483056</v>
      </c>
      <c r="BU5513">
        <f t="shared" si="344"/>
        <v>96511.2782774358</v>
      </c>
      <c r="BV5513">
        <f t="shared" si="345"/>
        <v>139833.555196823</v>
      </c>
      <c r="BW5513" s="9">
        <v>5508</v>
      </c>
      <c r="BX5513">
        <f t="shared" si="346"/>
        <v>0</v>
      </c>
      <c r="BY5513">
        <f t="shared" si="347"/>
        <v>1</v>
      </c>
    </row>
    <row r="5514" spans="1:77">
      <c r="A5514" s="33">
        <v>5509</v>
      </c>
      <c r="BP5514" s="27">
        <v>0.80118765779072</v>
      </c>
      <c r="BQ5514" s="27">
        <v>11837.9275433945</v>
      </c>
      <c r="BR5514" s="27">
        <v>1.32977280046395</v>
      </c>
      <c r="BS5514" s="27">
        <v>46162.6687727233</v>
      </c>
      <c r="BU5514">
        <f t="shared" si="344"/>
        <v>108340.221125214</v>
      </c>
      <c r="BV5514">
        <f t="shared" si="345"/>
        <v>153303.25129687</v>
      </c>
      <c r="BW5514" s="9">
        <v>5509</v>
      </c>
      <c r="BX5514">
        <f t="shared" si="346"/>
        <v>0</v>
      </c>
      <c r="BY5514">
        <f t="shared" si="347"/>
        <v>1</v>
      </c>
    </row>
    <row r="5515" spans="1:77">
      <c r="A5515" s="33">
        <v>5510</v>
      </c>
      <c r="BP5515" s="27">
        <v>0.736244090300329</v>
      </c>
      <c r="BQ5515" s="27">
        <v>19019.7871593208</v>
      </c>
      <c r="BR5515" s="27">
        <v>1.23006178133821</v>
      </c>
      <c r="BS5515" s="27">
        <v>49840.0377669492</v>
      </c>
      <c r="BU5515">
        <f t="shared" si="344"/>
        <v>91416.8263857285</v>
      </c>
      <c r="BV5515">
        <f t="shared" si="345"/>
        <v>134669.229433783</v>
      </c>
      <c r="BW5515" s="9">
        <v>5510</v>
      </c>
      <c r="BX5515">
        <f t="shared" si="346"/>
        <v>0</v>
      </c>
      <c r="BY5515">
        <f t="shared" si="347"/>
        <v>1</v>
      </c>
    </row>
    <row r="5516" spans="1:77">
      <c r="A5516" s="33">
        <v>5511</v>
      </c>
      <c r="BP5516" s="27">
        <v>0.799849445298732</v>
      </c>
      <c r="BQ5516" s="27">
        <v>13830.9186964336</v>
      </c>
      <c r="BR5516" s="27">
        <v>1.37991090394923</v>
      </c>
      <c r="BS5516" s="27">
        <v>49909.4320039389</v>
      </c>
      <c r="BU5516">
        <f t="shared" si="344"/>
        <v>106146.498098376</v>
      </c>
      <c r="BV5516">
        <f t="shared" si="345"/>
        <v>157077.203588445</v>
      </c>
      <c r="BW5516" s="9">
        <v>5511</v>
      </c>
      <c r="BX5516">
        <f t="shared" si="346"/>
        <v>0</v>
      </c>
      <c r="BY5516">
        <f t="shared" si="347"/>
        <v>1</v>
      </c>
    </row>
    <row r="5517" spans="1:77">
      <c r="A5517" s="33">
        <v>5512</v>
      </c>
      <c r="BP5517" s="27">
        <v>0.763759128858502</v>
      </c>
      <c r="BQ5517" s="27">
        <v>10193.2021421183</v>
      </c>
      <c r="BR5517" s="27">
        <v>1.28326380550345</v>
      </c>
      <c r="BS5517" s="27">
        <v>34608.0689339986</v>
      </c>
      <c r="BU5517">
        <f t="shared" si="344"/>
        <v>104370.667186657</v>
      </c>
      <c r="BV5517">
        <f t="shared" si="345"/>
        <v>157881.501891518</v>
      </c>
      <c r="BW5517" s="9">
        <v>5512</v>
      </c>
      <c r="BX5517">
        <f t="shared" si="346"/>
        <v>0</v>
      </c>
      <c r="BY5517">
        <f t="shared" si="347"/>
        <v>1</v>
      </c>
    </row>
    <row r="5518" spans="1:77">
      <c r="A5518" s="33">
        <v>5513</v>
      </c>
      <c r="BP5518" s="27">
        <v>0.791826032547645</v>
      </c>
      <c r="BQ5518" s="27">
        <v>11469.6110508727</v>
      </c>
      <c r="BR5518" s="27">
        <v>1.38497616162795</v>
      </c>
      <c r="BS5518" s="27">
        <v>39345.26298777</v>
      </c>
      <c r="BU5518">
        <f t="shared" si="344"/>
        <v>107304.293831274</v>
      </c>
      <c r="BV5518">
        <f t="shared" si="345"/>
        <v>168401.161256423</v>
      </c>
      <c r="BW5518" s="9">
        <v>5513</v>
      </c>
      <c r="BX5518">
        <f t="shared" si="346"/>
        <v>0</v>
      </c>
      <c r="BY5518">
        <f t="shared" si="347"/>
        <v>1</v>
      </c>
    </row>
    <row r="5519" spans="1:77">
      <c r="A5519" s="33">
        <v>5514</v>
      </c>
      <c r="BP5519" s="27">
        <v>0.744413713925056</v>
      </c>
      <c r="BQ5519" s="27">
        <v>13791.2231899812</v>
      </c>
      <c r="BR5519" s="27">
        <v>1.25718816998836</v>
      </c>
      <c r="BS5519" s="27">
        <v>41450.8801124315</v>
      </c>
      <c r="BU5519">
        <f t="shared" si="344"/>
        <v>97870.8338987771</v>
      </c>
      <c r="BV5519">
        <f t="shared" si="345"/>
        <v>147127.345385823</v>
      </c>
      <c r="BW5519" s="9">
        <v>5514</v>
      </c>
      <c r="BX5519">
        <f t="shared" si="346"/>
        <v>0</v>
      </c>
      <c r="BY5519">
        <f t="shared" si="347"/>
        <v>1</v>
      </c>
    </row>
    <row r="5520" spans="1:77">
      <c r="A5520" s="33">
        <v>5515</v>
      </c>
      <c r="BP5520" s="27">
        <v>0.809972345421196</v>
      </c>
      <c r="BQ5520" s="27">
        <v>18367.8358276691</v>
      </c>
      <c r="BR5520" s="27">
        <v>1.39119446328835</v>
      </c>
      <c r="BS5520" s="27">
        <v>49165.2935696839</v>
      </c>
      <c r="BU5520">
        <f t="shared" si="344"/>
        <v>103128.01598551</v>
      </c>
      <c r="BV5520">
        <f t="shared" si="345"/>
        <v>159513.875923568</v>
      </c>
      <c r="BW5520" s="9">
        <v>5515</v>
      </c>
      <c r="BX5520">
        <f t="shared" si="346"/>
        <v>0</v>
      </c>
      <c r="BY5520">
        <f t="shared" si="347"/>
        <v>1</v>
      </c>
    </row>
    <row r="5521" spans="1:77">
      <c r="A5521" s="33">
        <v>5516</v>
      </c>
      <c r="BP5521" s="27">
        <v>0.80079541692994</v>
      </c>
      <c r="BQ5521" s="27">
        <v>17677.7182260016</v>
      </c>
      <c r="BR5521" s="27">
        <v>1.40021548969159</v>
      </c>
      <c r="BS5521" s="27">
        <v>47458.3860575756</v>
      </c>
      <c r="BU5521">
        <f t="shared" si="344"/>
        <v>102441.594313489</v>
      </c>
      <c r="BV5521">
        <f t="shared" si="345"/>
        <v>162573.937396163</v>
      </c>
      <c r="BW5521" s="9">
        <v>5516</v>
      </c>
      <c r="BX5521">
        <f t="shared" si="346"/>
        <v>0</v>
      </c>
      <c r="BY5521">
        <f t="shared" si="347"/>
        <v>1</v>
      </c>
    </row>
    <row r="5522" spans="1:77">
      <c r="A5522" s="33">
        <v>5517</v>
      </c>
      <c r="BP5522" s="27">
        <v>0.828560462385239</v>
      </c>
      <c r="BQ5522" s="27">
        <v>13791.6225245745</v>
      </c>
      <c r="BR5522" s="27">
        <v>1.41597453464967</v>
      </c>
      <c r="BS5522" s="27">
        <v>41280.2041546015</v>
      </c>
      <c r="BU5522">
        <f t="shared" si="344"/>
        <v>110492.446833211</v>
      </c>
      <c r="BV5522">
        <f t="shared" si="345"/>
        <v>171115.97604285</v>
      </c>
      <c r="BW5522" s="9">
        <v>5517</v>
      </c>
      <c r="BX5522">
        <f t="shared" si="346"/>
        <v>0</v>
      </c>
      <c r="BY5522">
        <f t="shared" si="347"/>
        <v>1</v>
      </c>
    </row>
    <row r="5523" spans="1:77">
      <c r="A5523" s="33">
        <v>5518</v>
      </c>
      <c r="BP5523" s="27">
        <v>0.796414241878056</v>
      </c>
      <c r="BQ5523" s="27">
        <v>19643.7281125753</v>
      </c>
      <c r="BR5523" s="27">
        <v>1.36160795334569</v>
      </c>
      <c r="BS5523" s="27">
        <v>43466.1567406862</v>
      </c>
      <c r="BU5523">
        <f t="shared" si="344"/>
        <v>99818.4081691331</v>
      </c>
      <c r="BV5523">
        <f t="shared" si="345"/>
        <v>160775.036261167</v>
      </c>
      <c r="BW5523" s="9">
        <v>5518</v>
      </c>
      <c r="BX5523">
        <f t="shared" si="346"/>
        <v>0</v>
      </c>
      <c r="BY5523">
        <f t="shared" si="347"/>
        <v>1</v>
      </c>
    </row>
    <row r="5524" spans="1:77">
      <c r="A5524" s="33">
        <v>5519</v>
      </c>
      <c r="BP5524" s="27">
        <v>0.776066907710654</v>
      </c>
      <c r="BQ5524" s="27">
        <v>19062.1391016926</v>
      </c>
      <c r="BR5524" s="27">
        <v>1.32148069569416</v>
      </c>
      <c r="BS5524" s="27">
        <v>44004.7134954409</v>
      </c>
      <c r="BU5524">
        <f t="shared" si="344"/>
        <v>97347.8970549055</v>
      </c>
      <c r="BV5524">
        <f t="shared" si="345"/>
        <v>154217.390858684</v>
      </c>
      <c r="BW5524" s="9">
        <v>5519</v>
      </c>
      <c r="BX5524">
        <f t="shared" si="346"/>
        <v>0</v>
      </c>
      <c r="BY5524">
        <f t="shared" si="347"/>
        <v>1</v>
      </c>
    </row>
    <row r="5525" spans="1:77">
      <c r="A5525" s="33">
        <v>5520</v>
      </c>
      <c r="BP5525" s="27">
        <v>0.795001633629677</v>
      </c>
      <c r="BQ5525" s="27">
        <v>16652.8132219326</v>
      </c>
      <c r="BR5525" s="27">
        <v>1.3594036468025</v>
      </c>
      <c r="BS5525" s="27">
        <v>53913.3457321456</v>
      </c>
      <c r="BU5525">
        <f t="shared" si="344"/>
        <v>102597.431822519</v>
      </c>
      <c r="BV5525">
        <f t="shared" si="345"/>
        <v>149997.201288229</v>
      </c>
      <c r="BW5525" s="9">
        <v>5520</v>
      </c>
      <c r="BX5525">
        <f t="shared" si="346"/>
        <v>0</v>
      </c>
      <c r="BY5525">
        <f t="shared" si="347"/>
        <v>1</v>
      </c>
    </row>
    <row r="5526" spans="1:77">
      <c r="A5526" s="33">
        <v>5521</v>
      </c>
      <c r="BP5526" s="27">
        <v>0.770802208628281</v>
      </c>
      <c r="BQ5526" s="27">
        <v>13905.1988097405</v>
      </c>
      <c r="BR5526" s="27">
        <v>1.32955335180495</v>
      </c>
      <c r="BS5526" s="27">
        <v>50838.0859383353</v>
      </c>
      <c r="BU5526">
        <f t="shared" si="344"/>
        <v>101715.132484502</v>
      </c>
      <c r="BV5526">
        <f t="shared" si="345"/>
        <v>148594.916832407</v>
      </c>
      <c r="BW5526" s="9">
        <v>5521</v>
      </c>
      <c r="BX5526">
        <f t="shared" si="346"/>
        <v>0</v>
      </c>
      <c r="BY5526">
        <f t="shared" si="347"/>
        <v>1</v>
      </c>
    </row>
    <row r="5527" spans="1:77">
      <c r="A5527" s="33">
        <v>5522</v>
      </c>
      <c r="BP5527" s="27">
        <v>0.766677225512753</v>
      </c>
      <c r="BQ5527" s="27">
        <v>19992.6799821777</v>
      </c>
      <c r="BR5527" s="27">
        <v>1.3135708013242</v>
      </c>
      <c r="BS5527" s="27">
        <v>53358.761962724</v>
      </c>
      <c r="BU5527">
        <f t="shared" si="344"/>
        <v>95008.9038447351</v>
      </c>
      <c r="BV5527">
        <f t="shared" si="345"/>
        <v>143676.858235907</v>
      </c>
      <c r="BW5527" s="9">
        <v>5522</v>
      </c>
      <c r="BX5527">
        <f t="shared" si="346"/>
        <v>0</v>
      </c>
      <c r="BY5527">
        <f t="shared" si="347"/>
        <v>1</v>
      </c>
    </row>
    <row r="5528" spans="1:77">
      <c r="A5528" s="33">
        <v>5523</v>
      </c>
      <c r="BP5528" s="27">
        <v>0.871844931424081</v>
      </c>
      <c r="BQ5528" s="27">
        <v>12069.1464108865</v>
      </c>
      <c r="BR5528" s="27">
        <v>1.48704064839771</v>
      </c>
      <c r="BS5528" s="27">
        <v>38263.4104028141</v>
      </c>
      <c r="BU5528">
        <f t="shared" si="344"/>
        <v>118707.593302726</v>
      </c>
      <c r="BV5528">
        <f t="shared" si="345"/>
        <v>184792.686856843</v>
      </c>
      <c r="BW5528" s="9">
        <v>5523</v>
      </c>
      <c r="BX5528">
        <f t="shared" si="346"/>
        <v>0</v>
      </c>
      <c r="BY5528">
        <f t="shared" si="347"/>
        <v>1</v>
      </c>
    </row>
    <row r="5529" spans="1:77">
      <c r="A5529" s="33">
        <v>5524</v>
      </c>
      <c r="BP5529" s="27">
        <v>0.787169023378351</v>
      </c>
      <c r="BQ5529" s="27">
        <v>12555.1825525352</v>
      </c>
      <c r="BR5529" s="27">
        <v>1.34295044539599</v>
      </c>
      <c r="BS5529" s="27">
        <v>47606.7254088501</v>
      </c>
      <c r="BU5529">
        <f t="shared" si="344"/>
        <v>105520.170954217</v>
      </c>
      <c r="BV5529">
        <f t="shared" si="345"/>
        <v>153835.841400548</v>
      </c>
      <c r="BW5529" s="9">
        <v>5524</v>
      </c>
      <c r="BX5529">
        <f t="shared" si="346"/>
        <v>0</v>
      </c>
      <c r="BY5529">
        <f t="shared" si="347"/>
        <v>1</v>
      </c>
    </row>
    <row r="5530" spans="1:77">
      <c r="A5530" s="33">
        <v>5525</v>
      </c>
      <c r="BP5530" s="27">
        <v>0.825582579399484</v>
      </c>
      <c r="BQ5530" s="27">
        <v>17016.5938818641</v>
      </c>
      <c r="BR5530" s="27">
        <v>1.43292618278615</v>
      </c>
      <c r="BS5530" s="27">
        <v>48011.0121912486</v>
      </c>
      <c r="BU5530">
        <f t="shared" si="344"/>
        <v>106820.793028058</v>
      </c>
      <c r="BV5530">
        <f t="shared" si="345"/>
        <v>166927.915226675</v>
      </c>
      <c r="BW5530" s="9">
        <v>5525</v>
      </c>
      <c r="BX5530">
        <f t="shared" si="346"/>
        <v>0</v>
      </c>
      <c r="BY5530">
        <f t="shared" si="347"/>
        <v>1</v>
      </c>
    </row>
    <row r="5531" spans="1:77">
      <c r="A5531" s="33">
        <v>5526</v>
      </c>
      <c r="BP5531" s="27">
        <v>0.792736415097215</v>
      </c>
      <c r="BQ5531" s="27">
        <v>16833.4946825975</v>
      </c>
      <c r="BR5531" s="27">
        <v>1.36229334115849</v>
      </c>
      <c r="BS5531" s="27">
        <v>52332.3266636208</v>
      </c>
      <c r="BU5531">
        <f t="shared" si="344"/>
        <v>102076.967581985</v>
      </c>
      <c r="BV5531">
        <f t="shared" si="345"/>
        <v>152011.674510153</v>
      </c>
      <c r="BW5531" s="9">
        <v>5526</v>
      </c>
      <c r="BX5531">
        <f t="shared" si="346"/>
        <v>0</v>
      </c>
      <c r="BY5531">
        <f t="shared" si="347"/>
        <v>1</v>
      </c>
    </row>
    <row r="5532" spans="1:77">
      <c r="A5532" s="33">
        <v>5527</v>
      </c>
      <c r="BP5532" s="27">
        <v>0.801675913451056</v>
      </c>
      <c r="BQ5532" s="27">
        <v>16451.2013620327</v>
      </c>
      <c r="BR5532" s="27">
        <v>1.37238737478488</v>
      </c>
      <c r="BS5532" s="27">
        <v>55738.1764889134</v>
      </c>
      <c r="BU5532">
        <f t="shared" si="344"/>
        <v>103800.185655626</v>
      </c>
      <c r="BV5532">
        <f t="shared" si="345"/>
        <v>150119.929728819</v>
      </c>
      <c r="BW5532" s="9">
        <v>5527</v>
      </c>
      <c r="BX5532">
        <f t="shared" si="346"/>
        <v>0</v>
      </c>
      <c r="BY5532">
        <f t="shared" si="347"/>
        <v>1</v>
      </c>
    </row>
    <row r="5533" spans="1:77">
      <c r="A5533" s="33">
        <v>5528</v>
      </c>
      <c r="BP5533" s="27">
        <v>0.821795335610542</v>
      </c>
      <c r="BQ5533" s="27">
        <v>13635.2625209237</v>
      </c>
      <c r="BR5533" s="27">
        <v>1.41432437048574</v>
      </c>
      <c r="BS5533" s="27">
        <v>39998.3177485534</v>
      </c>
      <c r="BU5533">
        <f t="shared" si="344"/>
        <v>109634.037820658</v>
      </c>
      <c r="BV5533">
        <f t="shared" si="345"/>
        <v>172150.337824308</v>
      </c>
      <c r="BW5533" s="9">
        <v>5528</v>
      </c>
      <c r="BX5533">
        <f t="shared" si="346"/>
        <v>0</v>
      </c>
      <c r="BY5533">
        <f t="shared" si="347"/>
        <v>1</v>
      </c>
    </row>
    <row r="5534" spans="1:77">
      <c r="A5534" s="33">
        <v>5529</v>
      </c>
      <c r="BP5534" s="27">
        <v>0.821692797945922</v>
      </c>
      <c r="BQ5534" s="27">
        <v>16999.4793946788</v>
      </c>
      <c r="BR5534" s="27">
        <v>1.41006966200233</v>
      </c>
      <c r="BS5534" s="27">
        <v>52960.552005749</v>
      </c>
      <c r="BU5534">
        <f t="shared" si="344"/>
        <v>106254.440297209</v>
      </c>
      <c r="BV5534">
        <f t="shared" si="345"/>
        <v>158549.8972946</v>
      </c>
      <c r="BW5534" s="9">
        <v>5529</v>
      </c>
      <c r="BX5534">
        <f t="shared" si="346"/>
        <v>0</v>
      </c>
      <c r="BY5534">
        <f t="shared" si="347"/>
        <v>1</v>
      </c>
    </row>
    <row r="5535" spans="1:77">
      <c r="A5535" s="33">
        <v>5530</v>
      </c>
      <c r="BP5535" s="27">
        <v>0.800887536427683</v>
      </c>
      <c r="BQ5535" s="27">
        <v>16274.177433067</v>
      </c>
      <c r="BR5535" s="27">
        <v>1.36498208504115</v>
      </c>
      <c r="BS5535" s="27">
        <v>55224.528919632</v>
      </c>
      <c r="BU5535">
        <f t="shared" si="344"/>
        <v>103858.953031086</v>
      </c>
      <c r="BV5535">
        <f t="shared" si="345"/>
        <v>149522.783836541</v>
      </c>
      <c r="BW5535" s="9">
        <v>5530</v>
      </c>
      <c r="BX5535">
        <f t="shared" si="346"/>
        <v>0</v>
      </c>
      <c r="BY5535">
        <f t="shared" si="347"/>
        <v>1</v>
      </c>
    </row>
    <row r="5536" spans="1:77">
      <c r="A5536" s="33">
        <v>5531</v>
      </c>
      <c r="BP5536" s="27">
        <v>0.818965674189949</v>
      </c>
      <c r="BQ5536" s="27">
        <v>14624.3080519742</v>
      </c>
      <c r="BR5536" s="27">
        <v>1.41202337259474</v>
      </c>
      <c r="BS5536" s="27">
        <v>44496.3374750861</v>
      </c>
      <c r="BU5536">
        <f t="shared" si="344"/>
        <v>108220.543076518</v>
      </c>
      <c r="BV5536">
        <f t="shared" si="345"/>
        <v>167307.168414125</v>
      </c>
      <c r="BW5536" s="9">
        <v>5531</v>
      </c>
      <c r="BX5536">
        <f t="shared" si="346"/>
        <v>0</v>
      </c>
      <c r="BY5536">
        <f t="shared" si="347"/>
        <v>1</v>
      </c>
    </row>
    <row r="5537" spans="1:77">
      <c r="A5537" s="33">
        <v>5532</v>
      </c>
      <c r="BP5537" s="27">
        <v>0.816023202207164</v>
      </c>
      <c r="BQ5537" s="27">
        <v>16066.3077286534</v>
      </c>
      <c r="BR5537" s="27">
        <v>1.38108762109649</v>
      </c>
      <c r="BS5537" s="27">
        <v>42861.6204261698</v>
      </c>
      <c r="BU5537">
        <f t="shared" si="344"/>
        <v>106337.172602421</v>
      </c>
      <c r="BV5537">
        <f t="shared" si="345"/>
        <v>164301.522738304</v>
      </c>
      <c r="BW5537" s="9">
        <v>5532</v>
      </c>
      <c r="BX5537">
        <f t="shared" si="346"/>
        <v>0</v>
      </c>
      <c r="BY5537">
        <f t="shared" si="347"/>
        <v>1</v>
      </c>
    </row>
    <row r="5538" spans="1:77">
      <c r="A5538" s="33">
        <v>5533</v>
      </c>
      <c r="BP5538" s="27">
        <v>0.803172300236789</v>
      </c>
      <c r="BQ5538" s="27">
        <v>14634.3055620177</v>
      </c>
      <c r="BR5538" s="27">
        <v>1.36923497414084</v>
      </c>
      <c r="BS5538" s="27">
        <v>40863.5627068856</v>
      </c>
      <c r="BU5538">
        <f t="shared" si="344"/>
        <v>105841.539473501</v>
      </c>
      <c r="BV5538">
        <f t="shared" si="345"/>
        <v>164521.68341424</v>
      </c>
      <c r="BW5538" s="9">
        <v>5533</v>
      </c>
      <c r="BX5538">
        <f t="shared" si="346"/>
        <v>0</v>
      </c>
      <c r="BY5538">
        <f t="shared" si="347"/>
        <v>1</v>
      </c>
    </row>
    <row r="5539" spans="1:77">
      <c r="A5539" s="33">
        <v>5534</v>
      </c>
      <c r="BP5539" s="27">
        <v>0.809958370586272</v>
      </c>
      <c r="BQ5539" s="27">
        <v>11039.1777572412</v>
      </c>
      <c r="BR5539" s="27">
        <v>1.39561050333427</v>
      </c>
      <c r="BS5539" s="27">
        <v>36401.0115669609</v>
      </c>
      <c r="BU5539">
        <f t="shared" si="344"/>
        <v>110454.5778307</v>
      </c>
      <c r="BV5539">
        <f t="shared" si="345"/>
        <v>172940.56393318</v>
      </c>
      <c r="BW5539" s="9">
        <v>5534</v>
      </c>
      <c r="BX5539">
        <f t="shared" si="346"/>
        <v>0</v>
      </c>
      <c r="BY5539">
        <f t="shared" si="347"/>
        <v>1</v>
      </c>
    </row>
    <row r="5540" spans="1:77">
      <c r="A5540" s="33">
        <v>5535</v>
      </c>
      <c r="BP5540" s="27">
        <v>0.857309651931483</v>
      </c>
      <c r="BQ5540" s="27">
        <v>15286.48583581</v>
      </c>
      <c r="BR5540" s="27">
        <v>1.4605435882249</v>
      </c>
      <c r="BS5540" s="27">
        <v>41512.9978928413</v>
      </c>
      <c r="BU5540">
        <f t="shared" si="344"/>
        <v>113309.961953912</v>
      </c>
      <c r="BV5540">
        <f t="shared" si="345"/>
        <v>177568.540340893</v>
      </c>
      <c r="BW5540" s="9">
        <v>5535</v>
      </c>
      <c r="BX5540">
        <f t="shared" si="346"/>
        <v>0</v>
      </c>
      <c r="BY5540">
        <f t="shared" si="347"/>
        <v>1</v>
      </c>
    </row>
    <row r="5541" spans="1:77">
      <c r="A5541" s="33">
        <v>5536</v>
      </c>
      <c r="BP5541" s="27">
        <v>0.830473447117292</v>
      </c>
      <c r="BQ5541" s="27">
        <v>17837.5464633573</v>
      </c>
      <c r="BR5541" s="27">
        <v>1.43268837458128</v>
      </c>
      <c r="BS5541" s="27">
        <v>45313.4572611156</v>
      </c>
      <c r="BU5541">
        <f t="shared" si="344"/>
        <v>106733.470604237</v>
      </c>
      <c r="BV5541">
        <f t="shared" si="345"/>
        <v>169589.798926077</v>
      </c>
      <c r="BW5541" s="9">
        <v>5536</v>
      </c>
      <c r="BX5541">
        <f t="shared" si="346"/>
        <v>0</v>
      </c>
      <c r="BY5541">
        <f t="shared" si="347"/>
        <v>1</v>
      </c>
    </row>
    <row r="5542" spans="1:77">
      <c r="A5542" s="33">
        <v>5537</v>
      </c>
      <c r="BP5542" s="27">
        <v>0.794684250376383</v>
      </c>
      <c r="BQ5542" s="27">
        <v>13845.2028773082</v>
      </c>
      <c r="BR5542" s="27">
        <v>1.35932200248939</v>
      </c>
      <c r="BS5542" s="27">
        <v>40760.0668737881</v>
      </c>
      <c r="BU5542">
        <f t="shared" si="344"/>
        <v>105357.434679149</v>
      </c>
      <c r="BV5542">
        <f t="shared" si="345"/>
        <v>163138.233499621</v>
      </c>
      <c r="BW5542" s="9">
        <v>5537</v>
      </c>
      <c r="BX5542">
        <f t="shared" si="346"/>
        <v>0</v>
      </c>
      <c r="BY5542">
        <f t="shared" si="347"/>
        <v>1</v>
      </c>
    </row>
    <row r="5543" spans="1:77">
      <c r="A5543" s="33">
        <v>5538</v>
      </c>
      <c r="BP5543" s="27">
        <v>0.807430769007864</v>
      </c>
      <c r="BQ5543" s="27">
        <v>13793.0393342314</v>
      </c>
      <c r="BR5543" s="27">
        <v>1.38874273178393</v>
      </c>
      <c r="BS5543" s="27">
        <v>42914.3765698017</v>
      </c>
      <c r="BU5543">
        <f t="shared" si="344"/>
        <v>107321.576016948</v>
      </c>
      <c r="BV5543">
        <f t="shared" si="345"/>
        <v>165397.033197788</v>
      </c>
      <c r="BW5543" s="9">
        <v>5538</v>
      </c>
      <c r="BX5543">
        <f t="shared" si="346"/>
        <v>0</v>
      </c>
      <c r="BY5543">
        <f t="shared" si="347"/>
        <v>1</v>
      </c>
    </row>
    <row r="5544" spans="1:77">
      <c r="A5544" s="33">
        <v>5539</v>
      </c>
      <c r="BP5544" s="27">
        <v>0.846381331763038</v>
      </c>
      <c r="BQ5544" s="27">
        <v>15717.7359167068</v>
      </c>
      <c r="BR5544" s="27">
        <v>1.45413324715043</v>
      </c>
      <c r="BS5544" s="27">
        <v>44424.6472745155</v>
      </c>
      <c r="BU5544">
        <f t="shared" si="344"/>
        <v>111239.463847749</v>
      </c>
      <c r="BV5544">
        <f t="shared" si="345"/>
        <v>173695.339798048</v>
      </c>
      <c r="BW5544" s="9">
        <v>5539</v>
      </c>
      <c r="BX5544">
        <f t="shared" si="346"/>
        <v>0</v>
      </c>
      <c r="BY5544">
        <f t="shared" si="347"/>
        <v>1</v>
      </c>
    </row>
    <row r="5545" spans="1:77">
      <c r="A5545" s="33">
        <v>5540</v>
      </c>
      <c r="BP5545" s="27">
        <v>0.826061073779624</v>
      </c>
      <c r="BQ5545" s="27">
        <v>10812.5991440052</v>
      </c>
      <c r="BR5545" s="27">
        <v>1.42761582581536</v>
      </c>
      <c r="BS5545" s="27">
        <v>37229.0280185289</v>
      </c>
      <c r="BU5545">
        <f t="shared" si="344"/>
        <v>113096.561922938</v>
      </c>
      <c r="BV5545">
        <f t="shared" si="345"/>
        <v>176913.345853775</v>
      </c>
      <c r="BW5545" s="9">
        <v>5540</v>
      </c>
      <c r="BX5545">
        <f t="shared" si="346"/>
        <v>0</v>
      </c>
      <c r="BY5545">
        <f t="shared" si="347"/>
        <v>1</v>
      </c>
    </row>
    <row r="5546" spans="1:77">
      <c r="A5546" s="33">
        <v>5541</v>
      </c>
      <c r="BP5546" s="27">
        <v>0.849703407435752</v>
      </c>
      <c r="BQ5546" s="27">
        <v>14766.8322278079</v>
      </c>
      <c r="BR5546" s="27">
        <v>1.43459143540394</v>
      </c>
      <c r="BS5546" s="27">
        <v>42474.0446540544</v>
      </c>
      <c r="BU5546">
        <f t="shared" si="344"/>
        <v>112688.678887555</v>
      </c>
      <c r="BV5546">
        <f t="shared" si="345"/>
        <v>172714.670656536</v>
      </c>
      <c r="BW5546" s="9">
        <v>5541</v>
      </c>
      <c r="BX5546">
        <f t="shared" si="346"/>
        <v>0</v>
      </c>
      <c r="BY5546">
        <f t="shared" si="347"/>
        <v>1</v>
      </c>
    </row>
    <row r="5547" spans="1:77">
      <c r="A5547" s="33">
        <v>5542</v>
      </c>
      <c r="BP5547" s="27">
        <v>0.80884621616253</v>
      </c>
      <c r="BQ5547" s="27">
        <v>16080.4410578351</v>
      </c>
      <c r="BR5547" s="27">
        <v>1.41053447093478</v>
      </c>
      <c r="BS5547" s="27">
        <v>44054.4445692506</v>
      </c>
      <c r="BU5547">
        <f t="shared" si="344"/>
        <v>105246.491366544</v>
      </c>
      <c r="BV5547">
        <f t="shared" si="345"/>
        <v>167525.726070966</v>
      </c>
      <c r="BW5547" s="9">
        <v>5542</v>
      </c>
      <c r="BX5547">
        <f t="shared" si="346"/>
        <v>0</v>
      </c>
      <c r="BY5547">
        <f t="shared" si="347"/>
        <v>1</v>
      </c>
    </row>
    <row r="5548" spans="1:77">
      <c r="A5548" s="33">
        <v>5543</v>
      </c>
      <c r="BP5548" s="27">
        <v>0.807662677316366</v>
      </c>
      <c r="BQ5548" s="27">
        <v>13115.3207976078</v>
      </c>
      <c r="BR5548" s="27">
        <v>1.42094643375867</v>
      </c>
      <c r="BS5548" s="27">
        <v>42754.7637642717</v>
      </c>
      <c r="BU5548">
        <f t="shared" si="344"/>
        <v>108034.080799847</v>
      </c>
      <c r="BV5548">
        <f t="shared" si="345"/>
        <v>170387.201299529</v>
      </c>
      <c r="BW5548" s="9">
        <v>5543</v>
      </c>
      <c r="BX5548">
        <f t="shared" si="346"/>
        <v>0</v>
      </c>
      <c r="BY5548">
        <f t="shared" si="347"/>
        <v>1</v>
      </c>
    </row>
    <row r="5549" spans="1:77">
      <c r="A5549" s="33">
        <v>5544</v>
      </c>
      <c r="BP5549" s="27">
        <v>0.82301670335949</v>
      </c>
      <c r="BQ5549" s="27">
        <v>13430.4378027578</v>
      </c>
      <c r="BR5549" s="27">
        <v>1.4066907359566</v>
      </c>
      <c r="BS5549" s="27">
        <v>41460.4330220246</v>
      </c>
      <c r="BU5549">
        <f t="shared" si="344"/>
        <v>110022.067701166</v>
      </c>
      <c r="BV5549">
        <f t="shared" si="345"/>
        <v>169543.177371465</v>
      </c>
      <c r="BW5549" s="9">
        <v>5544</v>
      </c>
      <c r="BX5549">
        <f t="shared" si="346"/>
        <v>0</v>
      </c>
      <c r="BY5549">
        <f t="shared" si="347"/>
        <v>1</v>
      </c>
    </row>
    <row r="5550" spans="1:77">
      <c r="A5550" s="33">
        <v>5545</v>
      </c>
      <c r="BP5550" s="27">
        <v>0.834753613654939</v>
      </c>
      <c r="BQ5550" s="27">
        <v>13062.5316276882</v>
      </c>
      <c r="BR5550" s="27">
        <v>1.45089799912946</v>
      </c>
      <c r="BS5550" s="27">
        <v>41899.625775999</v>
      </c>
      <c r="BU5550">
        <f t="shared" si="344"/>
        <v>112150.510420553</v>
      </c>
      <c r="BV5550">
        <f t="shared" si="345"/>
        <v>175735.07409342</v>
      </c>
      <c r="BW5550" s="9">
        <v>5545</v>
      </c>
      <c r="BX5550">
        <f t="shared" si="346"/>
        <v>0</v>
      </c>
      <c r="BY5550">
        <f t="shared" si="347"/>
        <v>1</v>
      </c>
    </row>
    <row r="5551" spans="1:77">
      <c r="A5551" s="33">
        <v>5546</v>
      </c>
      <c r="BP5551" s="27">
        <v>0.762560632842097</v>
      </c>
      <c r="BQ5551" s="27">
        <v>14208.6519444156</v>
      </c>
      <c r="BR5551" s="27">
        <v>1.30637785107595</v>
      </c>
      <c r="BS5551" s="27">
        <v>38992.8847934806</v>
      </c>
      <c r="BU5551">
        <f t="shared" si="344"/>
        <v>100175.442981899</v>
      </c>
      <c r="BV5551">
        <f t="shared" si="345"/>
        <v>156963.792867911</v>
      </c>
      <c r="BW5551" s="9">
        <v>5546</v>
      </c>
      <c r="BX5551">
        <f t="shared" si="346"/>
        <v>0</v>
      </c>
      <c r="BY5551">
        <f t="shared" si="347"/>
        <v>1</v>
      </c>
    </row>
    <row r="5552" spans="1:77">
      <c r="A5552" s="33">
        <v>5547</v>
      </c>
      <c r="BP5552" s="27">
        <v>0.816384372885572</v>
      </c>
      <c r="BQ5552" s="27">
        <v>20930.472593015</v>
      </c>
      <c r="BR5552" s="27">
        <v>1.40918971504852</v>
      </c>
      <c r="BS5552" s="27">
        <v>47556.6430737954</v>
      </c>
      <c r="BU5552">
        <f t="shared" si="344"/>
        <v>101527.183339821</v>
      </c>
      <c r="BV5552">
        <f t="shared" si="345"/>
        <v>163821.814183483</v>
      </c>
      <c r="BW5552" s="9">
        <v>5547</v>
      </c>
      <c r="BX5552">
        <f t="shared" si="346"/>
        <v>0</v>
      </c>
      <c r="BY5552">
        <f t="shared" si="347"/>
        <v>1</v>
      </c>
    </row>
    <row r="5553" spans="1:77">
      <c r="A5553" s="33">
        <v>5548</v>
      </c>
      <c r="BP5553" s="27">
        <v>0.823933657033124</v>
      </c>
      <c r="BQ5553" s="27">
        <v>15191.187992533</v>
      </c>
      <c r="BR5553" s="27">
        <v>1.36061369532662</v>
      </c>
      <c r="BS5553" s="27">
        <v>44086.7655456423</v>
      </c>
      <c r="BU5553">
        <f t="shared" si="344"/>
        <v>108398.860562436</v>
      </c>
      <c r="BV5553">
        <f t="shared" si="345"/>
        <v>160005.288753351</v>
      </c>
      <c r="BW5553" s="9">
        <v>5548</v>
      </c>
      <c r="BX5553">
        <f t="shared" si="346"/>
        <v>0</v>
      </c>
      <c r="BY5553">
        <f t="shared" si="347"/>
        <v>1</v>
      </c>
    </row>
    <row r="5554" spans="1:77">
      <c r="A5554" s="33">
        <v>5549</v>
      </c>
      <c r="BP5554" s="27">
        <v>0.818691264794591</v>
      </c>
      <c r="BQ5554" s="27">
        <v>16151.510671652</v>
      </c>
      <c r="BR5554" s="27">
        <v>1.39037801059527</v>
      </c>
      <c r="BS5554" s="27">
        <v>41690.3886311178</v>
      </c>
      <c r="BU5554">
        <f t="shared" si="344"/>
        <v>106652.179047537</v>
      </c>
      <c r="BV5554">
        <f t="shared" si="345"/>
        <v>166866.312958173</v>
      </c>
      <c r="BW5554" s="9">
        <v>5549</v>
      </c>
      <c r="BX5554">
        <f t="shared" si="346"/>
        <v>0</v>
      </c>
      <c r="BY5554">
        <f t="shared" si="347"/>
        <v>1</v>
      </c>
    </row>
    <row r="5555" spans="1:77">
      <c r="A5555" s="33">
        <v>5550</v>
      </c>
      <c r="BP5555" s="27">
        <v>0.805528232925386</v>
      </c>
      <c r="BQ5555" s="27">
        <v>16866.8938124861</v>
      </c>
      <c r="BR5555" s="27">
        <v>1.39288722970534</v>
      </c>
      <c r="BS5555" s="27">
        <v>47328.510558915</v>
      </c>
      <c r="BU5555">
        <f t="shared" si="344"/>
        <v>103962.341126322</v>
      </c>
      <c r="BV5555">
        <f t="shared" si="345"/>
        <v>161604.573896885</v>
      </c>
      <c r="BW5555" s="9">
        <v>5550</v>
      </c>
      <c r="BX5555">
        <f t="shared" si="346"/>
        <v>0</v>
      </c>
      <c r="BY5555">
        <f t="shared" si="347"/>
        <v>1</v>
      </c>
    </row>
    <row r="5556" spans="1:77">
      <c r="A5556" s="33">
        <v>5551</v>
      </c>
      <c r="BP5556" s="27">
        <v>0.804504484575233</v>
      </c>
      <c r="BQ5556" s="27">
        <v>15241.8766207647</v>
      </c>
      <c r="BR5556" s="27">
        <v>1.40215702772832</v>
      </c>
      <c r="BS5556" s="27">
        <v>50686.0770720614</v>
      </c>
      <c r="BU5556">
        <f t="shared" si="344"/>
        <v>105433.79606552</v>
      </c>
      <c r="BV5556">
        <f t="shared" si="345"/>
        <v>159637.477087187</v>
      </c>
      <c r="BW5556" s="9">
        <v>5551</v>
      </c>
      <c r="BX5556">
        <f t="shared" si="346"/>
        <v>0</v>
      </c>
      <c r="BY5556">
        <f t="shared" si="347"/>
        <v>1</v>
      </c>
    </row>
    <row r="5557" spans="1:77">
      <c r="A5557" s="33">
        <v>5552</v>
      </c>
      <c r="BP5557" s="27">
        <v>0.843687363945104</v>
      </c>
      <c r="BQ5557" s="27">
        <v>14910.6927973441</v>
      </c>
      <c r="BR5557" s="27">
        <v>1.44526585337048</v>
      </c>
      <c r="BS5557" s="27">
        <v>41026.7218977571</v>
      </c>
      <c r="BU5557">
        <f t="shared" si="344"/>
        <v>111642.411794421</v>
      </c>
      <c r="BV5557">
        <f t="shared" si="345"/>
        <v>175763.156107815</v>
      </c>
      <c r="BW5557" s="9">
        <v>5552</v>
      </c>
      <c r="BX5557">
        <f t="shared" si="346"/>
        <v>0</v>
      </c>
      <c r="BY5557">
        <f t="shared" si="347"/>
        <v>1</v>
      </c>
    </row>
    <row r="5558" spans="1:77">
      <c r="A5558" s="33">
        <v>5553</v>
      </c>
      <c r="BP5558" s="27">
        <v>0.819343037804948</v>
      </c>
      <c r="BQ5558" s="27">
        <v>19252.2557269232</v>
      </c>
      <c r="BR5558" s="27">
        <v>1.41352364908563</v>
      </c>
      <c r="BS5558" s="27">
        <v>48287.0499388622</v>
      </c>
      <c r="BU5558">
        <f t="shared" si="344"/>
        <v>103649.199943819</v>
      </c>
      <c r="BV5558">
        <f t="shared" si="345"/>
        <v>163741.497423982</v>
      </c>
      <c r="BW5558" s="9">
        <v>5553</v>
      </c>
      <c r="BX5558">
        <f t="shared" si="346"/>
        <v>0</v>
      </c>
      <c r="BY5558">
        <f t="shared" si="347"/>
        <v>1</v>
      </c>
    </row>
    <row r="5559" spans="1:77">
      <c r="A5559" s="33">
        <v>5554</v>
      </c>
      <c r="BP5559" s="27">
        <v>0.831598171462461</v>
      </c>
      <c r="BQ5559" s="27">
        <v>17560.9495133829</v>
      </c>
      <c r="BR5559" s="27">
        <v>1.4203619019381</v>
      </c>
      <c r="BS5559" s="27">
        <v>55947.6818535651</v>
      </c>
      <c r="BU5559">
        <f t="shared" si="344"/>
        <v>107178.776205986</v>
      </c>
      <c r="BV5559">
        <f t="shared" si="345"/>
        <v>157106.60343715</v>
      </c>
      <c r="BW5559" s="9">
        <v>5554</v>
      </c>
      <c r="BX5559">
        <f t="shared" si="346"/>
        <v>0</v>
      </c>
      <c r="BY5559">
        <f t="shared" si="347"/>
        <v>1</v>
      </c>
    </row>
    <row r="5560" spans="1:77">
      <c r="A5560" s="33">
        <v>5555</v>
      </c>
      <c r="BP5560" s="27">
        <v>0.77334119383147</v>
      </c>
      <c r="BQ5560" s="27">
        <v>15345.8764297693</v>
      </c>
      <c r="BR5560" s="27">
        <v>1.31962360049615</v>
      </c>
      <c r="BS5560" s="27">
        <v>41845.4456754852</v>
      </c>
      <c r="BU5560">
        <f t="shared" si="344"/>
        <v>100655.302644951</v>
      </c>
      <c r="BV5560">
        <f t="shared" si="345"/>
        <v>156098.094398937</v>
      </c>
      <c r="BW5560" s="9">
        <v>5555</v>
      </c>
      <c r="BX5560">
        <f t="shared" si="346"/>
        <v>0</v>
      </c>
      <c r="BY5560">
        <f t="shared" si="347"/>
        <v>1</v>
      </c>
    </row>
    <row r="5561" spans="1:77">
      <c r="A5561" s="33">
        <v>5556</v>
      </c>
      <c r="BP5561" s="27">
        <v>0.812873963008097</v>
      </c>
      <c r="BQ5561" s="27">
        <v>16407.4484967744</v>
      </c>
      <c r="BR5561" s="27">
        <v>1.38973129179649</v>
      </c>
      <c r="BS5561" s="27">
        <v>42553.2294359562</v>
      </c>
      <c r="BU5561">
        <f t="shared" si="344"/>
        <v>105523.64595444</v>
      </c>
      <c r="BV5561">
        <f t="shared" si="345"/>
        <v>165906.464333517</v>
      </c>
      <c r="BW5561" s="9">
        <v>5556</v>
      </c>
      <c r="BX5561">
        <f t="shared" si="346"/>
        <v>0</v>
      </c>
      <c r="BY5561">
        <f t="shared" si="347"/>
        <v>1</v>
      </c>
    </row>
    <row r="5562" spans="1:77">
      <c r="A5562" s="33">
        <v>5557</v>
      </c>
      <c r="BP5562" s="27">
        <v>0.824639386234916</v>
      </c>
      <c r="BQ5562" s="27">
        <v>16290.1085727535</v>
      </c>
      <c r="BR5562" s="27">
        <v>1.43879310289743</v>
      </c>
      <c r="BS5562" s="27">
        <v>45669.7712594241</v>
      </c>
      <c r="BU5562">
        <f t="shared" si="344"/>
        <v>107405.799362484</v>
      </c>
      <c r="BV5562">
        <f t="shared" si="345"/>
        <v>170149.19417519</v>
      </c>
      <c r="BW5562" s="9">
        <v>5557</v>
      </c>
      <c r="BX5562">
        <f t="shared" si="346"/>
        <v>0</v>
      </c>
      <c r="BY5562">
        <f t="shared" si="347"/>
        <v>1</v>
      </c>
    </row>
    <row r="5563" spans="1:77">
      <c r="A5563" s="33">
        <v>5558</v>
      </c>
      <c r="BP5563" s="27">
        <v>0.758496862457324</v>
      </c>
      <c r="BQ5563" s="27">
        <v>11695.6178147869</v>
      </c>
      <c r="BR5563" s="27">
        <v>1.26855488933865</v>
      </c>
      <c r="BS5563" s="27">
        <v>38191.4363625855</v>
      </c>
      <c r="BU5563">
        <f t="shared" si="344"/>
        <v>102078.911553812</v>
      </c>
      <c r="BV5563">
        <f t="shared" si="345"/>
        <v>152091.797038212</v>
      </c>
      <c r="BW5563" s="9">
        <v>5558</v>
      </c>
      <c r="BX5563">
        <f t="shared" si="346"/>
        <v>0</v>
      </c>
      <c r="BY5563">
        <f t="shared" si="347"/>
        <v>1</v>
      </c>
    </row>
    <row r="5564" spans="1:77">
      <c r="A5564" s="33">
        <v>5559</v>
      </c>
      <c r="BP5564" s="27">
        <v>0.800482034331545</v>
      </c>
      <c r="BQ5564" s="27">
        <v>10723.3881799542</v>
      </c>
      <c r="BR5564" s="27">
        <v>1.3652072420876</v>
      </c>
      <c r="BS5564" s="27">
        <v>36208.1768906749</v>
      </c>
      <c r="BU5564">
        <f t="shared" si="344"/>
        <v>109348.916969778</v>
      </c>
      <c r="BV5564">
        <f t="shared" si="345"/>
        <v>168572.909422465</v>
      </c>
      <c r="BW5564" s="9">
        <v>5559</v>
      </c>
      <c r="BX5564">
        <f t="shared" si="346"/>
        <v>0</v>
      </c>
      <c r="BY5564">
        <f t="shared" si="347"/>
        <v>1</v>
      </c>
    </row>
    <row r="5565" spans="1:77">
      <c r="A5565" s="33">
        <v>5560</v>
      </c>
      <c r="BP5565" s="27">
        <v>0.794351481037783</v>
      </c>
      <c r="BQ5565" s="27">
        <v>14627.6793175668</v>
      </c>
      <c r="BR5565" s="27">
        <v>1.328139848578</v>
      </c>
      <c r="BS5565" s="27">
        <v>41691.4256797766</v>
      </c>
      <c r="BU5565">
        <f t="shared" si="344"/>
        <v>104525.042838101</v>
      </c>
      <c r="BV5565">
        <f t="shared" si="345"/>
        <v>157529.551606924</v>
      </c>
      <c r="BW5565" s="9">
        <v>5560</v>
      </c>
      <c r="BX5565">
        <f t="shared" si="346"/>
        <v>0</v>
      </c>
      <c r="BY5565">
        <f t="shared" si="347"/>
        <v>1</v>
      </c>
    </row>
    <row r="5566" spans="1:77">
      <c r="A5566" s="33">
        <v>5561</v>
      </c>
      <c r="BP5566" s="27">
        <v>0.825787877822593</v>
      </c>
      <c r="BQ5566" s="27">
        <v>16161.6357548387</v>
      </c>
      <c r="BR5566" s="27">
        <v>1.42148973338033</v>
      </c>
      <c r="BS5566" s="27">
        <v>44899.5764973837</v>
      </c>
      <c r="BU5566">
        <f t="shared" si="344"/>
        <v>107706.54591855</v>
      </c>
      <c r="BV5566">
        <f t="shared" si="345"/>
        <v>168323.883509665</v>
      </c>
      <c r="BW5566" s="9">
        <v>5561</v>
      </c>
      <c r="BX5566">
        <f t="shared" si="346"/>
        <v>0</v>
      </c>
      <c r="BY5566">
        <f t="shared" si="347"/>
        <v>1</v>
      </c>
    </row>
    <row r="5567" spans="1:77">
      <c r="A5567" s="33">
        <v>5562</v>
      </c>
      <c r="BP5567" s="27">
        <v>0.883604339820515</v>
      </c>
      <c r="BQ5567" s="27">
        <v>13706.369665541</v>
      </c>
      <c r="BR5567" s="27">
        <v>1.51924361377718</v>
      </c>
      <c r="BS5567" s="27">
        <v>41354.7555134357</v>
      </c>
      <c r="BU5567">
        <f t="shared" si="344"/>
        <v>118834.281307536</v>
      </c>
      <c r="BV5567">
        <f t="shared" si="345"/>
        <v>186531.786553141</v>
      </c>
      <c r="BW5567" s="9">
        <v>5562</v>
      </c>
      <c r="BX5567">
        <f t="shared" si="346"/>
        <v>0</v>
      </c>
      <c r="BY5567">
        <f t="shared" si="347"/>
        <v>1</v>
      </c>
    </row>
    <row r="5568" spans="1:77">
      <c r="A5568" s="33">
        <v>5563</v>
      </c>
      <c r="BP5568" s="27">
        <v>0.800838264973284</v>
      </c>
      <c r="BQ5568" s="27">
        <v>12592.4710608243</v>
      </c>
      <c r="BR5568" s="27">
        <v>1.37400310316693</v>
      </c>
      <c r="BS5568" s="27">
        <v>46382.5941678771</v>
      </c>
      <c r="BU5568">
        <f t="shared" si="344"/>
        <v>107533.268685168</v>
      </c>
      <c r="BV5568">
        <f t="shared" si="345"/>
        <v>159717.871307163</v>
      </c>
      <c r="BW5568" s="9">
        <v>5563</v>
      </c>
      <c r="BX5568">
        <f t="shared" si="346"/>
        <v>0</v>
      </c>
      <c r="BY5568">
        <f t="shared" si="347"/>
        <v>1</v>
      </c>
    </row>
    <row r="5569" spans="1:77">
      <c r="A5569" s="33">
        <v>5564</v>
      </c>
      <c r="BP5569" s="27">
        <v>0.800185411259774</v>
      </c>
      <c r="BQ5569" s="27">
        <v>15669.0636586857</v>
      </c>
      <c r="BR5569" s="27">
        <v>1.37249791955596</v>
      </c>
      <c r="BS5569" s="27">
        <v>41561.6375156162</v>
      </c>
      <c r="BU5569">
        <f t="shared" si="344"/>
        <v>104358.74803028</v>
      </c>
      <c r="BV5569">
        <f t="shared" si="345"/>
        <v>164313.050417778</v>
      </c>
      <c r="BW5569" s="9">
        <v>5564</v>
      </c>
      <c r="BX5569">
        <f t="shared" si="346"/>
        <v>0</v>
      </c>
      <c r="BY5569">
        <f t="shared" si="347"/>
        <v>1</v>
      </c>
    </row>
    <row r="5570" spans="1:77">
      <c r="A5570" s="33">
        <v>5565</v>
      </c>
      <c r="BP5570" s="27">
        <v>0.824293514537969</v>
      </c>
      <c r="BQ5570" s="27">
        <v>14770.8726441694</v>
      </c>
      <c r="BR5570" s="27">
        <v>1.42303658628528</v>
      </c>
      <c r="BS5570" s="27">
        <v>40760.5470458279</v>
      </c>
      <c r="BU5570">
        <f t="shared" si="344"/>
        <v>108873.154536526</v>
      </c>
      <c r="BV5570">
        <f t="shared" si="345"/>
        <v>172694.940896964</v>
      </c>
      <c r="BW5570" s="9">
        <v>5565</v>
      </c>
      <c r="BX5570">
        <f t="shared" si="346"/>
        <v>0</v>
      </c>
      <c r="BY5570">
        <f t="shared" si="347"/>
        <v>1</v>
      </c>
    </row>
    <row r="5571" spans="1:77">
      <c r="A5571" s="33">
        <v>5566</v>
      </c>
      <c r="BP5571" s="27">
        <v>0.765468976977267</v>
      </c>
      <c r="BQ5571" s="27">
        <v>13624.8179507092</v>
      </c>
      <c r="BR5571" s="27">
        <v>1.305303643929</v>
      </c>
      <c r="BS5571" s="27">
        <v>41684.6421453751</v>
      </c>
      <c r="BU5571">
        <f t="shared" si="344"/>
        <v>101195.528595881</v>
      </c>
      <c r="BV5571">
        <f t="shared" si="345"/>
        <v>154110.904443975</v>
      </c>
      <c r="BW5571" s="9">
        <v>5566</v>
      </c>
      <c r="BX5571">
        <f t="shared" si="346"/>
        <v>0</v>
      </c>
      <c r="BY5571">
        <f t="shared" si="347"/>
        <v>1</v>
      </c>
    </row>
    <row r="5572" spans="1:77">
      <c r="A5572" s="33">
        <v>5567</v>
      </c>
      <c r="BP5572" s="27">
        <v>0.822673908902811</v>
      </c>
      <c r="BQ5572" s="27">
        <v>14255.5522183778</v>
      </c>
      <c r="BR5572" s="27">
        <v>1.42342451373099</v>
      </c>
      <c r="BS5572" s="27">
        <v>49537.8208019272</v>
      </c>
      <c r="BU5572">
        <f t="shared" si="344"/>
        <v>109145.534117044</v>
      </c>
      <c r="BV5572">
        <f t="shared" si="345"/>
        <v>163975.856257722</v>
      </c>
      <c r="BW5572" s="9">
        <v>5567</v>
      </c>
      <c r="BX5572">
        <f t="shared" si="346"/>
        <v>0</v>
      </c>
      <c r="BY5572">
        <f t="shared" si="347"/>
        <v>1</v>
      </c>
    </row>
    <row r="5573" spans="1:77">
      <c r="A5573" s="33">
        <v>5568</v>
      </c>
      <c r="BP5573" s="27">
        <v>0.818445084646673</v>
      </c>
      <c r="BQ5573" s="27">
        <v>12205.2705086996</v>
      </c>
      <c r="BR5573" s="27">
        <v>1.40583728922569</v>
      </c>
      <c r="BS5573" s="27">
        <v>38510.7985968209</v>
      </c>
      <c r="BU5573">
        <f t="shared" si="344"/>
        <v>110561.492188301</v>
      </c>
      <c r="BV5573">
        <f t="shared" si="345"/>
        <v>172364.794787033</v>
      </c>
      <c r="BW5573" s="9">
        <v>5568</v>
      </c>
      <c r="BX5573">
        <f t="shared" si="346"/>
        <v>0</v>
      </c>
      <c r="BY5573">
        <f t="shared" si="347"/>
        <v>1</v>
      </c>
    </row>
    <row r="5574" spans="1:77">
      <c r="A5574" s="33">
        <v>5569</v>
      </c>
      <c r="BP5574" s="27">
        <v>0.775375970624468</v>
      </c>
      <c r="BQ5574" s="27">
        <v>11531.7787879721</v>
      </c>
      <c r="BR5574" s="27">
        <v>1.32427606861711</v>
      </c>
      <c r="BS5574" s="27">
        <v>46785.2357098438</v>
      </c>
      <c r="BU5574">
        <f t="shared" si="344"/>
        <v>104774.616805698</v>
      </c>
      <c r="BV5574">
        <f t="shared" si="345"/>
        <v>151856.174582723</v>
      </c>
      <c r="BW5574" s="9">
        <v>5569</v>
      </c>
      <c r="BX5574">
        <f t="shared" si="346"/>
        <v>0</v>
      </c>
      <c r="BY5574">
        <f t="shared" si="347"/>
        <v>1</v>
      </c>
    </row>
    <row r="5575" spans="1:77">
      <c r="A5575" s="33">
        <v>5570</v>
      </c>
      <c r="BP5575" s="27">
        <v>0.823947983341804</v>
      </c>
      <c r="BQ5575" s="27">
        <v>14364.0271448581</v>
      </c>
      <c r="BR5575" s="27">
        <v>1.39841363322506</v>
      </c>
      <c r="BS5575" s="27">
        <v>40965.4355382325</v>
      </c>
      <c r="BU5575">
        <f t="shared" ref="BU5575:BU5638" si="348">BP5575*$BV$1-BQ5575</f>
        <v>109228.170356412</v>
      </c>
      <c r="BV5575">
        <f t="shared" ref="BV5575:BV5638" si="349">BR5575*$BV$1-BS5575</f>
        <v>168796.609445526</v>
      </c>
      <c r="BW5575" s="9">
        <v>5570</v>
      </c>
      <c r="BX5575">
        <f t="shared" ref="BX5575:BX5638" si="350">IF(BU5575=MAX($BU5575:$BV5575),1,0)</f>
        <v>0</v>
      </c>
      <c r="BY5575">
        <f t="shared" ref="BY5575:BY5638" si="351">IF(BV5575=MAX($BU5575:$BV5575),1,0)</f>
        <v>1</v>
      </c>
    </row>
    <row r="5576" spans="1:77">
      <c r="A5576" s="33">
        <v>5571</v>
      </c>
      <c r="BP5576" s="27">
        <v>0.827521392324858</v>
      </c>
      <c r="BQ5576" s="27">
        <v>14361.2478500911</v>
      </c>
      <c r="BR5576" s="27">
        <v>1.43624392329194</v>
      </c>
      <c r="BS5576" s="27">
        <v>41376.4853068028</v>
      </c>
      <c r="BU5576">
        <f t="shared" si="348"/>
        <v>109766.960998638</v>
      </c>
      <c r="BV5576">
        <f t="shared" si="349"/>
        <v>174060.103186989</v>
      </c>
      <c r="BW5576" s="9">
        <v>5571</v>
      </c>
      <c r="BX5576">
        <f t="shared" si="350"/>
        <v>0</v>
      </c>
      <c r="BY5576">
        <f t="shared" si="351"/>
        <v>1</v>
      </c>
    </row>
    <row r="5577" spans="1:77">
      <c r="A5577" s="33">
        <v>5572</v>
      </c>
      <c r="BP5577" s="27">
        <v>0.791952678067595</v>
      </c>
      <c r="BQ5577" s="27">
        <v>16542.3957556184</v>
      </c>
      <c r="BR5577" s="27">
        <v>1.34784996791698</v>
      </c>
      <c r="BS5577" s="27">
        <v>44687.2698296622</v>
      </c>
      <c r="BU5577">
        <f t="shared" si="348"/>
        <v>102250.505954521</v>
      </c>
      <c r="BV5577">
        <f t="shared" si="349"/>
        <v>157490.225357885</v>
      </c>
      <c r="BW5577" s="9">
        <v>5572</v>
      </c>
      <c r="BX5577">
        <f t="shared" si="350"/>
        <v>0</v>
      </c>
      <c r="BY5577">
        <f t="shared" si="351"/>
        <v>1</v>
      </c>
    </row>
    <row r="5578" spans="1:77">
      <c r="A5578" s="33">
        <v>5573</v>
      </c>
      <c r="BP5578" s="27">
        <v>0.77369734127115</v>
      </c>
      <c r="BQ5578" s="27">
        <v>12309.9678394737</v>
      </c>
      <c r="BR5578" s="27">
        <v>1.30659131546052</v>
      </c>
      <c r="BS5578" s="27">
        <v>47230.8454870522</v>
      </c>
      <c r="BU5578">
        <f t="shared" si="348"/>
        <v>103744.633351199</v>
      </c>
      <c r="BV5578">
        <f t="shared" si="349"/>
        <v>148757.851832026</v>
      </c>
      <c r="BW5578" s="9">
        <v>5573</v>
      </c>
      <c r="BX5578">
        <f t="shared" si="350"/>
        <v>0</v>
      </c>
      <c r="BY5578">
        <f t="shared" si="351"/>
        <v>1</v>
      </c>
    </row>
    <row r="5579" spans="1:77">
      <c r="A5579" s="33">
        <v>5574</v>
      </c>
      <c r="BP5579" s="27">
        <v>0.815982298454817</v>
      </c>
      <c r="BQ5579" s="27">
        <v>14039.228456417</v>
      </c>
      <c r="BR5579" s="27">
        <v>1.4097428959416</v>
      </c>
      <c r="BS5579" s="27">
        <v>42309.4276931745</v>
      </c>
      <c r="BU5579">
        <f t="shared" si="348"/>
        <v>108358.116311806</v>
      </c>
      <c r="BV5579">
        <f t="shared" si="349"/>
        <v>169152.006698065</v>
      </c>
      <c r="BW5579" s="9">
        <v>5574</v>
      </c>
      <c r="BX5579">
        <f t="shared" si="350"/>
        <v>0</v>
      </c>
      <c r="BY5579">
        <f t="shared" si="351"/>
        <v>1</v>
      </c>
    </row>
    <row r="5580" spans="1:77">
      <c r="A5580" s="33">
        <v>5575</v>
      </c>
      <c r="BP5580" s="27">
        <v>0.791588428291236</v>
      </c>
      <c r="BQ5580" s="27">
        <v>10256.4043276912</v>
      </c>
      <c r="BR5580" s="27">
        <v>1.36709418968762</v>
      </c>
      <c r="BS5580" s="27">
        <v>38103.6561371326</v>
      </c>
      <c r="BU5580">
        <f t="shared" si="348"/>
        <v>108481.859915994</v>
      </c>
      <c r="BV5580">
        <f t="shared" si="349"/>
        <v>166960.472316011</v>
      </c>
      <c r="BW5580" s="9">
        <v>5575</v>
      </c>
      <c r="BX5580">
        <f t="shared" si="350"/>
        <v>0</v>
      </c>
      <c r="BY5580">
        <f t="shared" si="351"/>
        <v>1</v>
      </c>
    </row>
    <row r="5581" spans="1:77">
      <c r="A5581" s="33">
        <v>5576</v>
      </c>
      <c r="BP5581" s="27">
        <v>0.82913840291064</v>
      </c>
      <c r="BQ5581" s="27">
        <v>17419.6488916669</v>
      </c>
      <c r="BR5581" s="27">
        <v>1.42823381203269</v>
      </c>
      <c r="BS5581" s="27">
        <v>44965.195454525</v>
      </c>
      <c r="BU5581">
        <f t="shared" si="348"/>
        <v>106951.111544929</v>
      </c>
      <c r="BV5581">
        <f t="shared" si="349"/>
        <v>169269.876350379</v>
      </c>
      <c r="BW5581" s="9">
        <v>5576</v>
      </c>
      <c r="BX5581">
        <f t="shared" si="350"/>
        <v>0</v>
      </c>
      <c r="BY5581">
        <f t="shared" si="351"/>
        <v>1</v>
      </c>
    </row>
    <row r="5582" spans="1:77">
      <c r="A5582" s="33">
        <v>5577</v>
      </c>
      <c r="BP5582" s="27">
        <v>0.81131792197246</v>
      </c>
      <c r="BQ5582" s="27">
        <v>13651.7027723495</v>
      </c>
      <c r="BR5582" s="27">
        <v>1.39971067092985</v>
      </c>
      <c r="BS5582" s="27">
        <v>49411.8631322072</v>
      </c>
      <c r="BU5582">
        <f t="shared" si="348"/>
        <v>108045.985523519</v>
      </c>
      <c r="BV5582">
        <f t="shared" si="349"/>
        <v>160544.73750727</v>
      </c>
      <c r="BW5582" s="9">
        <v>5577</v>
      </c>
      <c r="BX5582">
        <f t="shared" si="350"/>
        <v>0</v>
      </c>
      <c r="BY5582">
        <f t="shared" si="351"/>
        <v>1</v>
      </c>
    </row>
    <row r="5583" spans="1:77">
      <c r="A5583" s="33">
        <v>5578</v>
      </c>
      <c r="BP5583" s="27">
        <v>0.802135148796992</v>
      </c>
      <c r="BQ5583" s="27">
        <v>16818.9196638454</v>
      </c>
      <c r="BR5583" s="27">
        <v>1.35590778696367</v>
      </c>
      <c r="BS5583" s="27">
        <v>45261.5549455591</v>
      </c>
      <c r="BU5583">
        <f t="shared" si="348"/>
        <v>103501.352655703</v>
      </c>
      <c r="BV5583">
        <f t="shared" si="349"/>
        <v>158124.613098992</v>
      </c>
      <c r="BW5583" s="9">
        <v>5578</v>
      </c>
      <c r="BX5583">
        <f t="shared" si="350"/>
        <v>0</v>
      </c>
      <c r="BY5583">
        <f t="shared" si="351"/>
        <v>1</v>
      </c>
    </row>
    <row r="5584" spans="1:77">
      <c r="A5584" s="33">
        <v>5579</v>
      </c>
      <c r="BP5584" s="27">
        <v>0.819652209387903</v>
      </c>
      <c r="BQ5584" s="27">
        <v>17487.3391346945</v>
      </c>
      <c r="BR5584" s="27">
        <v>1.41214187749922</v>
      </c>
      <c r="BS5584" s="27">
        <v>43606.6552158929</v>
      </c>
      <c r="BU5584">
        <f t="shared" si="348"/>
        <v>105460.492273491</v>
      </c>
      <c r="BV5584">
        <f t="shared" si="349"/>
        <v>168214.62640899</v>
      </c>
      <c r="BW5584" s="9">
        <v>5579</v>
      </c>
      <c r="BX5584">
        <f t="shared" si="350"/>
        <v>0</v>
      </c>
      <c r="BY5584">
        <f t="shared" si="351"/>
        <v>1</v>
      </c>
    </row>
    <row r="5585" spans="1:77">
      <c r="A5585" s="33">
        <v>5580</v>
      </c>
      <c r="BP5585" s="27">
        <v>0.855974329468052</v>
      </c>
      <c r="BQ5585" s="27">
        <v>14254.0339406892</v>
      </c>
      <c r="BR5585" s="27">
        <v>1.4674883805547</v>
      </c>
      <c r="BS5585" s="27">
        <v>41309.5792555951</v>
      </c>
      <c r="BU5585">
        <f t="shared" si="348"/>
        <v>114142.115479518</v>
      </c>
      <c r="BV5585">
        <f t="shared" si="349"/>
        <v>178813.677827609</v>
      </c>
      <c r="BW5585" s="9">
        <v>5580</v>
      </c>
      <c r="BX5585">
        <f t="shared" si="350"/>
        <v>0</v>
      </c>
      <c r="BY5585">
        <f t="shared" si="351"/>
        <v>1</v>
      </c>
    </row>
    <row r="5586" spans="1:77">
      <c r="A5586" s="33">
        <v>5581</v>
      </c>
      <c r="BP5586" s="27">
        <v>0.835548170245315</v>
      </c>
      <c r="BQ5586" s="27">
        <v>16902.7669419051</v>
      </c>
      <c r="BR5586" s="27">
        <v>1.44038776917663</v>
      </c>
      <c r="BS5586" s="27">
        <v>48152.5958580018</v>
      </c>
      <c r="BU5586">
        <f t="shared" si="348"/>
        <v>108429.458594892</v>
      </c>
      <c r="BV5586">
        <f t="shared" si="349"/>
        <v>167905.569518493</v>
      </c>
      <c r="BW5586" s="9">
        <v>5581</v>
      </c>
      <c r="BX5586">
        <f t="shared" si="350"/>
        <v>0</v>
      </c>
      <c r="BY5586">
        <f t="shared" si="351"/>
        <v>1</v>
      </c>
    </row>
    <row r="5587" spans="1:77">
      <c r="A5587" s="33">
        <v>5582</v>
      </c>
      <c r="BP5587" s="27">
        <v>0.815084015435306</v>
      </c>
      <c r="BQ5587" s="27">
        <v>15116.7480315076</v>
      </c>
      <c r="BR5587" s="27">
        <v>1.40802353463341</v>
      </c>
      <c r="BS5587" s="27">
        <v>43035.6831561628</v>
      </c>
      <c r="BU5587">
        <f t="shared" si="348"/>
        <v>107145.854283788</v>
      </c>
      <c r="BV5587">
        <f t="shared" si="349"/>
        <v>168167.847038848</v>
      </c>
      <c r="BW5587" s="9">
        <v>5582</v>
      </c>
      <c r="BX5587">
        <f t="shared" si="350"/>
        <v>0</v>
      </c>
      <c r="BY5587">
        <f t="shared" si="351"/>
        <v>1</v>
      </c>
    </row>
    <row r="5588" spans="1:77">
      <c r="A5588" s="33">
        <v>5583</v>
      </c>
      <c r="BP5588" s="27">
        <v>0.841422839650207</v>
      </c>
      <c r="BQ5588" s="27">
        <v>16056.2921496459</v>
      </c>
      <c r="BR5588" s="27">
        <v>1.46878072290628</v>
      </c>
      <c r="BS5588" s="27">
        <v>47822.3941371509</v>
      </c>
      <c r="BU5588">
        <f t="shared" si="348"/>
        <v>110157.133797885</v>
      </c>
      <c r="BV5588">
        <f t="shared" si="349"/>
        <v>172494.714298791</v>
      </c>
      <c r="BW5588" s="9">
        <v>5583</v>
      </c>
      <c r="BX5588">
        <f t="shared" si="350"/>
        <v>0</v>
      </c>
      <c r="BY5588">
        <f t="shared" si="351"/>
        <v>1</v>
      </c>
    </row>
    <row r="5589" spans="1:77">
      <c r="A5589" s="33">
        <v>5584</v>
      </c>
      <c r="BP5589" s="27">
        <v>0.805321166229037</v>
      </c>
      <c r="BQ5589" s="27">
        <v>21618.0427119064</v>
      </c>
      <c r="BR5589" s="27">
        <v>1.38441913206987</v>
      </c>
      <c r="BS5589" s="27">
        <v>59532.8037881797</v>
      </c>
      <c r="BU5589">
        <f t="shared" si="348"/>
        <v>99180.1322224491</v>
      </c>
      <c r="BV5589">
        <f t="shared" si="349"/>
        <v>148130.066022301</v>
      </c>
      <c r="BW5589" s="9">
        <v>5584</v>
      </c>
      <c r="BX5589">
        <f t="shared" si="350"/>
        <v>0</v>
      </c>
      <c r="BY5589">
        <f t="shared" si="351"/>
        <v>1</v>
      </c>
    </row>
    <row r="5590" spans="1:77">
      <c r="A5590" s="33">
        <v>5585</v>
      </c>
      <c r="BP5590" s="27">
        <v>0.843308395533769</v>
      </c>
      <c r="BQ5590" s="27">
        <v>11516.6683497738</v>
      </c>
      <c r="BR5590" s="27">
        <v>1.45923003028978</v>
      </c>
      <c r="BS5590" s="27">
        <v>45520.7798905332</v>
      </c>
      <c r="BU5590">
        <f t="shared" si="348"/>
        <v>114979.590980292</v>
      </c>
      <c r="BV5590">
        <f t="shared" si="349"/>
        <v>173363.724652934</v>
      </c>
      <c r="BW5590" s="9">
        <v>5585</v>
      </c>
      <c r="BX5590">
        <f t="shared" si="350"/>
        <v>0</v>
      </c>
      <c r="BY5590">
        <f t="shared" si="351"/>
        <v>1</v>
      </c>
    </row>
    <row r="5591" spans="1:77">
      <c r="A5591" s="33">
        <v>5586</v>
      </c>
      <c r="BP5591" s="27">
        <v>0.785464734510596</v>
      </c>
      <c r="BQ5591" s="27">
        <v>13135.6878896435</v>
      </c>
      <c r="BR5591" s="27">
        <v>1.3608443359758</v>
      </c>
      <c r="BS5591" s="27">
        <v>40251.5074197049</v>
      </c>
      <c r="BU5591">
        <f t="shared" si="348"/>
        <v>104684.022286946</v>
      </c>
      <c r="BV5591">
        <f t="shared" si="349"/>
        <v>163875.142976665</v>
      </c>
      <c r="BW5591" s="9">
        <v>5586</v>
      </c>
      <c r="BX5591">
        <f t="shared" si="350"/>
        <v>0</v>
      </c>
      <c r="BY5591">
        <f t="shared" si="351"/>
        <v>1</v>
      </c>
    </row>
    <row r="5592" spans="1:77">
      <c r="A5592" s="33">
        <v>5587</v>
      </c>
      <c r="BP5592" s="27">
        <v>0.855366319856013</v>
      </c>
      <c r="BQ5592" s="27">
        <v>14856.5184291146</v>
      </c>
      <c r="BR5592" s="27">
        <v>1.51759355494372</v>
      </c>
      <c r="BS5592" s="27">
        <v>42297.148320905</v>
      </c>
      <c r="BU5592">
        <f t="shared" si="348"/>
        <v>113448.429549287</v>
      </c>
      <c r="BV5592">
        <f t="shared" si="349"/>
        <v>185341.884920653</v>
      </c>
      <c r="BW5592" s="9">
        <v>5587</v>
      </c>
      <c r="BX5592">
        <f t="shared" si="350"/>
        <v>0</v>
      </c>
      <c r="BY5592">
        <f t="shared" si="351"/>
        <v>1</v>
      </c>
    </row>
    <row r="5593" spans="1:77">
      <c r="A5593" s="33">
        <v>5588</v>
      </c>
      <c r="BP5593" s="27">
        <v>0.813038460472267</v>
      </c>
      <c r="BQ5593" s="27">
        <v>11818.2154938775</v>
      </c>
      <c r="BR5593" s="27">
        <v>1.40342726436933</v>
      </c>
      <c r="BS5593" s="27">
        <v>39361.2066983967</v>
      </c>
      <c r="BU5593">
        <f t="shared" si="348"/>
        <v>110137.553576963</v>
      </c>
      <c r="BV5593">
        <f t="shared" si="349"/>
        <v>171152.882957002</v>
      </c>
      <c r="BW5593" s="9">
        <v>5588</v>
      </c>
      <c r="BX5593">
        <f t="shared" si="350"/>
        <v>0</v>
      </c>
      <c r="BY5593">
        <f t="shared" si="351"/>
        <v>1</v>
      </c>
    </row>
    <row r="5594" spans="1:77">
      <c r="A5594" s="33">
        <v>5589</v>
      </c>
      <c r="BP5594" s="27">
        <v>0.858486077688956</v>
      </c>
      <c r="BQ5594" s="27">
        <v>13519.648231623</v>
      </c>
      <c r="BR5594" s="27">
        <v>1.50139013671234</v>
      </c>
      <c r="BS5594" s="27">
        <v>49035.0092228091</v>
      </c>
      <c r="BU5594">
        <f t="shared" si="348"/>
        <v>115253.26342172</v>
      </c>
      <c r="BV5594">
        <f t="shared" si="349"/>
        <v>176173.511284042</v>
      </c>
      <c r="BW5594" s="9">
        <v>5589</v>
      </c>
      <c r="BX5594">
        <f t="shared" si="350"/>
        <v>0</v>
      </c>
      <c r="BY5594">
        <f t="shared" si="351"/>
        <v>1</v>
      </c>
    </row>
    <row r="5595" spans="1:77">
      <c r="A5595" s="33">
        <v>5590</v>
      </c>
      <c r="BP5595" s="27">
        <v>0.795771494063495</v>
      </c>
      <c r="BQ5595" s="27">
        <v>14947.1665795722</v>
      </c>
      <c r="BR5595" s="27">
        <v>1.35509184930854</v>
      </c>
      <c r="BS5595" s="27">
        <v>41325.9777177911</v>
      </c>
      <c r="BU5595">
        <f t="shared" si="348"/>
        <v>104418.557529952</v>
      </c>
      <c r="BV5595">
        <f t="shared" si="349"/>
        <v>161937.79967849</v>
      </c>
      <c r="BW5595" s="9">
        <v>5590</v>
      </c>
      <c r="BX5595">
        <f t="shared" si="350"/>
        <v>0</v>
      </c>
      <c r="BY5595">
        <f t="shared" si="351"/>
        <v>1</v>
      </c>
    </row>
    <row r="5596" spans="1:77">
      <c r="A5596" s="33">
        <v>5591</v>
      </c>
      <c r="BP5596" s="27">
        <v>0.806840917261508</v>
      </c>
      <c r="BQ5596" s="27">
        <v>12058.3156963824</v>
      </c>
      <c r="BR5596" s="27">
        <v>1.39597552995347</v>
      </c>
      <c r="BS5596" s="27">
        <v>46103.7248164191</v>
      </c>
      <c r="BU5596">
        <f t="shared" si="348"/>
        <v>108967.821892844</v>
      </c>
      <c r="BV5596">
        <f t="shared" si="349"/>
        <v>163292.604676601</v>
      </c>
      <c r="BW5596" s="9">
        <v>5591</v>
      </c>
      <c r="BX5596">
        <f t="shared" si="350"/>
        <v>0</v>
      </c>
      <c r="BY5596">
        <f t="shared" si="351"/>
        <v>1</v>
      </c>
    </row>
    <row r="5597" spans="1:77">
      <c r="A5597" s="33">
        <v>5592</v>
      </c>
      <c r="BP5597" s="27">
        <v>0.85664205452929</v>
      </c>
      <c r="BQ5597" s="27">
        <v>16045.9207525708</v>
      </c>
      <c r="BR5597" s="27">
        <v>1.50746005029462</v>
      </c>
      <c r="BS5597" s="27">
        <v>44117.442892727</v>
      </c>
      <c r="BU5597">
        <f t="shared" si="348"/>
        <v>112450.387426823</v>
      </c>
      <c r="BV5597">
        <f t="shared" si="349"/>
        <v>182001.564651466</v>
      </c>
      <c r="BW5597" s="9">
        <v>5592</v>
      </c>
      <c r="BX5597">
        <f t="shared" si="350"/>
        <v>0</v>
      </c>
      <c r="BY5597">
        <f t="shared" si="351"/>
        <v>1</v>
      </c>
    </row>
    <row r="5598" spans="1:77">
      <c r="A5598" s="33">
        <v>5593</v>
      </c>
      <c r="BP5598" s="27">
        <v>0.814310888995107</v>
      </c>
      <c r="BQ5598" s="27">
        <v>15314.1410300184</v>
      </c>
      <c r="BR5598" s="27">
        <v>1.36869175755741</v>
      </c>
      <c r="BS5598" s="27">
        <v>44606.2815299768</v>
      </c>
      <c r="BU5598">
        <f t="shared" si="348"/>
        <v>106832.492319248</v>
      </c>
      <c r="BV5598">
        <f t="shared" si="349"/>
        <v>160697.482103634</v>
      </c>
      <c r="BW5598" s="9">
        <v>5593</v>
      </c>
      <c r="BX5598">
        <f t="shared" si="350"/>
        <v>0</v>
      </c>
      <c r="BY5598">
        <f t="shared" si="351"/>
        <v>1</v>
      </c>
    </row>
    <row r="5599" spans="1:77">
      <c r="A5599" s="33">
        <v>5594</v>
      </c>
      <c r="BP5599" s="27">
        <v>0.802942957219525</v>
      </c>
      <c r="BQ5599" s="27">
        <v>16660.1116350181</v>
      </c>
      <c r="BR5599" s="27">
        <v>1.37127425603111</v>
      </c>
      <c r="BS5599" s="27">
        <v>46465.5998387754</v>
      </c>
      <c r="BU5599">
        <f t="shared" si="348"/>
        <v>103781.331947911</v>
      </c>
      <c r="BV5599">
        <f t="shared" si="349"/>
        <v>159225.538565891</v>
      </c>
      <c r="BW5599" s="9">
        <v>5594</v>
      </c>
      <c r="BX5599">
        <f t="shared" si="350"/>
        <v>0</v>
      </c>
      <c r="BY5599">
        <f t="shared" si="351"/>
        <v>1</v>
      </c>
    </row>
    <row r="5600" spans="1:77">
      <c r="A5600" s="33">
        <v>5595</v>
      </c>
      <c r="BP5600" s="27">
        <v>0.789575220131138</v>
      </c>
      <c r="BQ5600" s="27">
        <v>11873.3867858453</v>
      </c>
      <c r="BR5600" s="27">
        <v>1.37967679788075</v>
      </c>
      <c r="BS5600" s="27">
        <v>48603.8858682336</v>
      </c>
      <c r="BU5600">
        <f t="shared" si="348"/>
        <v>106562.896233825</v>
      </c>
      <c r="BV5600">
        <f t="shared" si="349"/>
        <v>158347.633813879</v>
      </c>
      <c r="BW5600" s="9">
        <v>5595</v>
      </c>
      <c r="BX5600">
        <f t="shared" si="350"/>
        <v>0</v>
      </c>
      <c r="BY5600">
        <f t="shared" si="351"/>
        <v>1</v>
      </c>
    </row>
    <row r="5601" spans="1:77">
      <c r="A5601" s="33">
        <v>5596</v>
      </c>
      <c r="BP5601" s="27">
        <v>0.806733989485811</v>
      </c>
      <c r="BQ5601" s="27">
        <v>14493.1341781182</v>
      </c>
      <c r="BR5601" s="27">
        <v>1.3699111971769</v>
      </c>
      <c r="BS5601" s="27">
        <v>50170.5172986306</v>
      </c>
      <c r="BU5601">
        <f t="shared" si="348"/>
        <v>106516.964244753</v>
      </c>
      <c r="BV5601">
        <f t="shared" si="349"/>
        <v>155316.162277904</v>
      </c>
      <c r="BW5601" s="9">
        <v>5596</v>
      </c>
      <c r="BX5601">
        <f t="shared" si="350"/>
        <v>0</v>
      </c>
      <c r="BY5601">
        <f t="shared" si="351"/>
        <v>1</v>
      </c>
    </row>
    <row r="5602" spans="1:77">
      <c r="A5602" s="33">
        <v>5597</v>
      </c>
      <c r="BP5602" s="27">
        <v>0.760350530346944</v>
      </c>
      <c r="BQ5602" s="27">
        <v>16854.0396239212</v>
      </c>
      <c r="BR5602" s="27">
        <v>1.31020349597848</v>
      </c>
      <c r="BS5602" s="27">
        <v>52424.2246399323</v>
      </c>
      <c r="BU5602">
        <f t="shared" si="348"/>
        <v>97198.5399281204</v>
      </c>
      <c r="BV5602">
        <f t="shared" si="349"/>
        <v>144106.29975684</v>
      </c>
      <c r="BW5602" s="9">
        <v>5597</v>
      </c>
      <c r="BX5602">
        <f t="shared" si="350"/>
        <v>0</v>
      </c>
      <c r="BY5602">
        <f t="shared" si="351"/>
        <v>1</v>
      </c>
    </row>
    <row r="5603" spans="1:77">
      <c r="A5603" s="33">
        <v>5598</v>
      </c>
      <c r="BP5603" s="27">
        <v>0.755155547809849</v>
      </c>
      <c r="BQ5603" s="27">
        <v>15172.5945435503</v>
      </c>
      <c r="BR5603" s="27">
        <v>1.27319349705335</v>
      </c>
      <c r="BS5603" s="27">
        <v>43271.6255269534</v>
      </c>
      <c r="BU5603">
        <f t="shared" si="348"/>
        <v>98100.7376279271</v>
      </c>
      <c r="BV5603">
        <f t="shared" si="349"/>
        <v>147707.399031049</v>
      </c>
      <c r="BW5603" s="9">
        <v>5598</v>
      </c>
      <c r="BX5603">
        <f t="shared" si="350"/>
        <v>0</v>
      </c>
      <c r="BY5603">
        <f t="shared" si="351"/>
        <v>1</v>
      </c>
    </row>
    <row r="5604" spans="1:77">
      <c r="A5604" s="33">
        <v>5599</v>
      </c>
      <c r="BP5604" s="27">
        <v>0.855454325322964</v>
      </c>
      <c r="BQ5604" s="27">
        <v>13715.2360630679</v>
      </c>
      <c r="BR5604" s="27">
        <v>1.44794825354373</v>
      </c>
      <c r="BS5604" s="27">
        <v>43113.6110932503</v>
      </c>
      <c r="BU5604">
        <f t="shared" si="348"/>
        <v>114602.912735377</v>
      </c>
      <c r="BV5604">
        <f t="shared" si="349"/>
        <v>174078.62693831</v>
      </c>
      <c r="BW5604" s="9">
        <v>5599</v>
      </c>
      <c r="BX5604">
        <f t="shared" si="350"/>
        <v>0</v>
      </c>
      <c r="BY5604">
        <f t="shared" si="351"/>
        <v>1</v>
      </c>
    </row>
    <row r="5605" spans="1:77">
      <c r="A5605" s="33">
        <v>5600</v>
      </c>
      <c r="BP5605" s="27">
        <v>0.792657557491878</v>
      </c>
      <c r="BQ5605" s="27">
        <v>12437.6272369923</v>
      </c>
      <c r="BR5605" s="27">
        <v>1.38894356425274</v>
      </c>
      <c r="BS5605" s="27">
        <v>47499.2487876113</v>
      </c>
      <c r="BU5605">
        <f t="shared" si="348"/>
        <v>106461.006386789</v>
      </c>
      <c r="BV5605">
        <f t="shared" si="349"/>
        <v>160842.285850299</v>
      </c>
      <c r="BW5605" s="9">
        <v>5600</v>
      </c>
      <c r="BX5605">
        <f t="shared" si="350"/>
        <v>0</v>
      </c>
      <c r="BY5605">
        <f t="shared" si="351"/>
        <v>1</v>
      </c>
    </row>
    <row r="5606" spans="1:77">
      <c r="A5606" s="33">
        <v>5601</v>
      </c>
      <c r="BP5606" s="27">
        <v>0.819437305165911</v>
      </c>
      <c r="BQ5606" s="27">
        <v>15537.9899898189</v>
      </c>
      <c r="BR5606" s="27">
        <v>1.41982544802891</v>
      </c>
      <c r="BS5606" s="27">
        <v>45087.4927847184</v>
      </c>
      <c r="BU5606">
        <f t="shared" si="348"/>
        <v>107377.605785068</v>
      </c>
      <c r="BV5606">
        <f t="shared" si="349"/>
        <v>167886.324419618</v>
      </c>
      <c r="BW5606" s="9">
        <v>5601</v>
      </c>
      <c r="BX5606">
        <f t="shared" si="350"/>
        <v>0</v>
      </c>
      <c r="BY5606">
        <f t="shared" si="351"/>
        <v>1</v>
      </c>
    </row>
    <row r="5607" spans="1:77">
      <c r="A5607" s="33">
        <v>5602</v>
      </c>
      <c r="BP5607" s="27">
        <v>0.799230759156817</v>
      </c>
      <c r="BQ5607" s="27">
        <v>14488.9380446159</v>
      </c>
      <c r="BR5607" s="27">
        <v>1.37346772429828</v>
      </c>
      <c r="BS5607" s="27">
        <v>47852.823517833</v>
      </c>
      <c r="BU5607">
        <f t="shared" si="348"/>
        <v>105395.675828907</v>
      </c>
      <c r="BV5607">
        <f t="shared" si="349"/>
        <v>158167.335126909</v>
      </c>
      <c r="BW5607" s="9">
        <v>5602</v>
      </c>
      <c r="BX5607">
        <f t="shared" si="350"/>
        <v>0</v>
      </c>
      <c r="BY5607">
        <f t="shared" si="351"/>
        <v>1</v>
      </c>
    </row>
    <row r="5608" spans="1:77">
      <c r="A5608" s="33">
        <v>5603</v>
      </c>
      <c r="BP5608" s="27">
        <v>0.806512381096064</v>
      </c>
      <c r="BQ5608" s="27">
        <v>12018.8831018051</v>
      </c>
      <c r="BR5608" s="27">
        <v>1.40024781765545</v>
      </c>
      <c r="BS5608" s="27">
        <v>38376.6412703494</v>
      </c>
      <c r="BU5608">
        <f t="shared" si="348"/>
        <v>108957.974062604</v>
      </c>
      <c r="BV5608">
        <f t="shared" si="349"/>
        <v>171660.531377968</v>
      </c>
      <c r="BW5608" s="9">
        <v>5603</v>
      </c>
      <c r="BX5608">
        <f t="shared" si="350"/>
        <v>0</v>
      </c>
      <c r="BY5608">
        <f t="shared" si="351"/>
        <v>1</v>
      </c>
    </row>
    <row r="5609" spans="1:77">
      <c r="A5609" s="33">
        <v>5604</v>
      </c>
      <c r="BP5609" s="27">
        <v>0.822356330146025</v>
      </c>
      <c r="BQ5609" s="27">
        <v>15964.5733771598</v>
      </c>
      <c r="BR5609" s="27">
        <v>1.4243373335288</v>
      </c>
      <c r="BS5609" s="27">
        <v>51526.1167231589</v>
      </c>
      <c r="BU5609">
        <f t="shared" si="348"/>
        <v>107388.876144744</v>
      </c>
      <c r="BV5609">
        <f t="shared" si="349"/>
        <v>162124.48330616</v>
      </c>
      <c r="BW5609" s="9">
        <v>5604</v>
      </c>
      <c r="BX5609">
        <f t="shared" si="350"/>
        <v>0</v>
      </c>
      <c r="BY5609">
        <f t="shared" si="351"/>
        <v>1</v>
      </c>
    </row>
    <row r="5610" spans="1:77">
      <c r="A5610" s="33">
        <v>5605</v>
      </c>
      <c r="BP5610" s="27">
        <v>0.831552995265257</v>
      </c>
      <c r="BQ5610" s="27">
        <v>17775.0109463123</v>
      </c>
      <c r="BR5610" s="27">
        <v>1.46560023795837</v>
      </c>
      <c r="BS5610" s="27">
        <v>52668.9308687775</v>
      </c>
      <c r="BU5610">
        <f t="shared" si="348"/>
        <v>106957.938343476</v>
      </c>
      <c r="BV5610">
        <f t="shared" si="349"/>
        <v>167171.104824977</v>
      </c>
      <c r="BW5610" s="9">
        <v>5605</v>
      </c>
      <c r="BX5610">
        <f t="shared" si="350"/>
        <v>0</v>
      </c>
      <c r="BY5610">
        <f t="shared" si="351"/>
        <v>1</v>
      </c>
    </row>
    <row r="5611" spans="1:77">
      <c r="A5611" s="33">
        <v>5606</v>
      </c>
      <c r="BP5611" s="27">
        <v>0.828682187271913</v>
      </c>
      <c r="BQ5611" s="27">
        <v>12975.1179179843</v>
      </c>
      <c r="BR5611" s="27">
        <v>1.4377563227646</v>
      </c>
      <c r="BS5611" s="27">
        <v>42132.2017424668</v>
      </c>
      <c r="BU5611">
        <f t="shared" si="348"/>
        <v>111327.210172803</v>
      </c>
      <c r="BV5611">
        <f t="shared" si="349"/>
        <v>173531.246672223</v>
      </c>
      <c r="BW5611" s="9">
        <v>5606</v>
      </c>
      <c r="BX5611">
        <f t="shared" si="350"/>
        <v>0</v>
      </c>
      <c r="BY5611">
        <f t="shared" si="351"/>
        <v>1</v>
      </c>
    </row>
    <row r="5612" spans="1:77">
      <c r="A5612" s="33">
        <v>5607</v>
      </c>
      <c r="BP5612" s="27">
        <v>0.785371238599777</v>
      </c>
      <c r="BQ5612" s="27">
        <v>9902.12352694749</v>
      </c>
      <c r="BR5612" s="27">
        <v>1.34099710807892</v>
      </c>
      <c r="BS5612" s="27">
        <v>35969.7123985575</v>
      </c>
      <c r="BU5612">
        <f t="shared" si="348"/>
        <v>107903.562263019</v>
      </c>
      <c r="BV5612">
        <f t="shared" si="349"/>
        <v>165179.853813281</v>
      </c>
      <c r="BW5612" s="9">
        <v>5607</v>
      </c>
      <c r="BX5612">
        <f t="shared" si="350"/>
        <v>0</v>
      </c>
      <c r="BY5612">
        <f t="shared" si="351"/>
        <v>1</v>
      </c>
    </row>
    <row r="5613" spans="1:77">
      <c r="A5613" s="33">
        <v>5608</v>
      </c>
      <c r="BP5613" s="27">
        <v>0.820437188474636</v>
      </c>
      <c r="BQ5613" s="27">
        <v>14119.2639580779</v>
      </c>
      <c r="BR5613" s="27">
        <v>1.41439577622457</v>
      </c>
      <c r="BS5613" s="27">
        <v>41622.1645734858</v>
      </c>
      <c r="BU5613">
        <f t="shared" si="348"/>
        <v>108946.314313118</v>
      </c>
      <c r="BV5613">
        <f t="shared" si="349"/>
        <v>170537.2018602</v>
      </c>
      <c r="BW5613" s="9">
        <v>5608</v>
      </c>
      <c r="BX5613">
        <f t="shared" si="350"/>
        <v>0</v>
      </c>
      <c r="BY5613">
        <f t="shared" si="351"/>
        <v>1</v>
      </c>
    </row>
    <row r="5614" spans="1:77">
      <c r="A5614" s="33">
        <v>5609</v>
      </c>
      <c r="BP5614" s="27">
        <v>0.816015632695693</v>
      </c>
      <c r="BQ5614" s="27">
        <v>10595.8004906575</v>
      </c>
      <c r="BR5614" s="27">
        <v>1.41209267684615</v>
      </c>
      <c r="BS5614" s="27">
        <v>36817.4461337686</v>
      </c>
      <c r="BU5614">
        <f t="shared" si="348"/>
        <v>111806.544413696</v>
      </c>
      <c r="BV5614">
        <f t="shared" si="349"/>
        <v>174996.455393154</v>
      </c>
      <c r="BW5614" s="9">
        <v>5609</v>
      </c>
      <c r="BX5614">
        <f t="shared" si="350"/>
        <v>0</v>
      </c>
      <c r="BY5614">
        <f t="shared" si="351"/>
        <v>1</v>
      </c>
    </row>
    <row r="5615" spans="1:77">
      <c r="A5615" s="33">
        <v>5610</v>
      </c>
      <c r="BP5615" s="27">
        <v>0.81186229471075</v>
      </c>
      <c r="BQ5615" s="27">
        <v>19560.7602078229</v>
      </c>
      <c r="BR5615" s="27">
        <v>1.404078273059</v>
      </c>
      <c r="BS5615" s="27">
        <v>52268.7918739445</v>
      </c>
      <c r="BU5615">
        <f t="shared" si="348"/>
        <v>102218.58399879</v>
      </c>
      <c r="BV5615">
        <f t="shared" si="349"/>
        <v>158342.949084906</v>
      </c>
      <c r="BW5615" s="9">
        <v>5610</v>
      </c>
      <c r="BX5615">
        <f t="shared" si="350"/>
        <v>0</v>
      </c>
      <c r="BY5615">
        <f t="shared" si="351"/>
        <v>1</v>
      </c>
    </row>
    <row r="5616" spans="1:77">
      <c r="A5616" s="33">
        <v>5611</v>
      </c>
      <c r="BP5616" s="27">
        <v>0.777024228305918</v>
      </c>
      <c r="BQ5616" s="27">
        <v>16948.9525177312</v>
      </c>
      <c r="BR5616" s="27">
        <v>1.34974787766529</v>
      </c>
      <c r="BS5616" s="27">
        <v>44346.1919154798</v>
      </c>
      <c r="BU5616">
        <f t="shared" si="348"/>
        <v>99604.6817281565</v>
      </c>
      <c r="BV5616">
        <f t="shared" si="349"/>
        <v>158115.989734313</v>
      </c>
      <c r="BW5616" s="9">
        <v>5611</v>
      </c>
      <c r="BX5616">
        <f t="shared" si="350"/>
        <v>0</v>
      </c>
      <c r="BY5616">
        <f t="shared" si="351"/>
        <v>1</v>
      </c>
    </row>
    <row r="5617" spans="1:77">
      <c r="A5617" s="33">
        <v>5612</v>
      </c>
      <c r="BP5617" s="27">
        <v>0.812557304389717</v>
      </c>
      <c r="BQ5617" s="27">
        <v>14462.4857921823</v>
      </c>
      <c r="BR5617" s="27">
        <v>1.39952128415659</v>
      </c>
      <c r="BS5617" s="27">
        <v>42083.6987082654</v>
      </c>
      <c r="BU5617">
        <f t="shared" si="348"/>
        <v>107421.109866275</v>
      </c>
      <c r="BV5617">
        <f t="shared" si="349"/>
        <v>167844.493915223</v>
      </c>
      <c r="BW5617" s="9">
        <v>5612</v>
      </c>
      <c r="BX5617">
        <f t="shared" si="350"/>
        <v>0</v>
      </c>
      <c r="BY5617">
        <f t="shared" si="351"/>
        <v>1</v>
      </c>
    </row>
    <row r="5618" spans="1:77">
      <c r="A5618" s="33">
        <v>5613</v>
      </c>
      <c r="BP5618" s="27">
        <v>0.838852978735301</v>
      </c>
      <c r="BQ5618" s="27">
        <v>14063.4320301048</v>
      </c>
      <c r="BR5618" s="27">
        <v>1.44411306888217</v>
      </c>
      <c r="BS5618" s="27">
        <v>41541.7978223326</v>
      </c>
      <c r="BU5618">
        <f t="shared" si="348"/>
        <v>111764.51478019</v>
      </c>
      <c r="BV5618">
        <f t="shared" si="349"/>
        <v>175075.162509993</v>
      </c>
      <c r="BW5618" s="9">
        <v>5613</v>
      </c>
      <c r="BX5618">
        <f t="shared" si="350"/>
        <v>0</v>
      </c>
      <c r="BY5618">
        <f t="shared" si="351"/>
        <v>1</v>
      </c>
    </row>
    <row r="5619" spans="1:77">
      <c r="A5619" s="33">
        <v>5614</v>
      </c>
      <c r="BP5619" s="27">
        <v>0.815159656986772</v>
      </c>
      <c r="BQ5619" s="27">
        <v>12886.4526218381</v>
      </c>
      <c r="BR5619" s="27">
        <v>1.40142523697489</v>
      </c>
      <c r="BS5619" s="27">
        <v>39711.4193830005</v>
      </c>
      <c r="BU5619">
        <f t="shared" si="348"/>
        <v>109387.495926178</v>
      </c>
      <c r="BV5619">
        <f t="shared" si="349"/>
        <v>170502.366163232</v>
      </c>
      <c r="BW5619" s="9">
        <v>5614</v>
      </c>
      <c r="BX5619">
        <f t="shared" si="350"/>
        <v>0</v>
      </c>
      <c r="BY5619">
        <f t="shared" si="351"/>
        <v>1</v>
      </c>
    </row>
    <row r="5620" spans="1:77">
      <c r="A5620" s="33">
        <v>5615</v>
      </c>
      <c r="BP5620" s="27">
        <v>0.833022890332253</v>
      </c>
      <c r="BQ5620" s="27">
        <v>15512.737807765</v>
      </c>
      <c r="BR5620" s="27">
        <v>1.45247898715169</v>
      </c>
      <c r="BS5620" s="27">
        <v>43995.0960815383</v>
      </c>
      <c r="BU5620">
        <f t="shared" si="348"/>
        <v>109440.695742073</v>
      </c>
      <c r="BV5620">
        <f t="shared" si="349"/>
        <v>173876.751991215</v>
      </c>
      <c r="BW5620" s="9">
        <v>5615</v>
      </c>
      <c r="BX5620">
        <f t="shared" si="350"/>
        <v>0</v>
      </c>
      <c r="BY5620">
        <f t="shared" si="351"/>
        <v>1</v>
      </c>
    </row>
    <row r="5621" spans="1:77">
      <c r="A5621" s="33">
        <v>5616</v>
      </c>
      <c r="BP5621" s="27">
        <v>0.826102635308746</v>
      </c>
      <c r="BQ5621" s="27">
        <v>18390.1930098479</v>
      </c>
      <c r="BR5621" s="27">
        <v>1.42653443901365</v>
      </c>
      <c r="BS5621" s="27">
        <v>53450.1959467083</v>
      </c>
      <c r="BU5621">
        <f t="shared" si="348"/>
        <v>105525.202286464</v>
      </c>
      <c r="BV5621">
        <f t="shared" si="349"/>
        <v>160529.969905339</v>
      </c>
      <c r="BW5621" s="9">
        <v>5616</v>
      </c>
      <c r="BX5621">
        <f t="shared" si="350"/>
        <v>0</v>
      </c>
      <c r="BY5621">
        <f t="shared" si="351"/>
        <v>1</v>
      </c>
    </row>
    <row r="5622" spans="1:77">
      <c r="A5622" s="33">
        <v>5617</v>
      </c>
      <c r="BP5622" s="27">
        <v>0.820445962497874</v>
      </c>
      <c r="BQ5622" s="27">
        <v>10997.3893498547</v>
      </c>
      <c r="BR5622" s="27">
        <v>1.39206589774011</v>
      </c>
      <c r="BS5622" s="27">
        <v>35535.8507709586</v>
      </c>
      <c r="BU5622">
        <f t="shared" si="348"/>
        <v>112069.505024827</v>
      </c>
      <c r="BV5622">
        <f t="shared" si="349"/>
        <v>173274.033890057</v>
      </c>
      <c r="BW5622" s="9">
        <v>5617</v>
      </c>
      <c r="BX5622">
        <f t="shared" si="350"/>
        <v>0</v>
      </c>
      <c r="BY5622">
        <f t="shared" si="351"/>
        <v>1</v>
      </c>
    </row>
    <row r="5623" spans="1:77">
      <c r="A5623" s="33">
        <v>5618</v>
      </c>
      <c r="BP5623" s="27">
        <v>0.863601206859231</v>
      </c>
      <c r="BQ5623" s="27">
        <v>11417.4369003438</v>
      </c>
      <c r="BR5623" s="27">
        <v>1.46969681512408</v>
      </c>
      <c r="BS5623" s="27">
        <v>38094.2250777466</v>
      </c>
      <c r="BU5623">
        <f t="shared" si="348"/>
        <v>118122.744128541</v>
      </c>
      <c r="BV5623">
        <f t="shared" si="349"/>
        <v>182360.297190865</v>
      </c>
      <c r="BW5623" s="9">
        <v>5618</v>
      </c>
      <c r="BX5623">
        <f t="shared" si="350"/>
        <v>0</v>
      </c>
      <c r="BY5623">
        <f t="shared" si="351"/>
        <v>1</v>
      </c>
    </row>
    <row r="5624" spans="1:77">
      <c r="A5624" s="33">
        <v>5619</v>
      </c>
      <c r="BP5624" s="27">
        <v>0.847887461342598</v>
      </c>
      <c r="BQ5624" s="27">
        <v>17218.4883378471</v>
      </c>
      <c r="BR5624" s="27">
        <v>1.47082599574495</v>
      </c>
      <c r="BS5624" s="27">
        <v>48175.7770045756</v>
      </c>
      <c r="BU5624">
        <f t="shared" si="348"/>
        <v>109964.630863543</v>
      </c>
      <c r="BV5624">
        <f t="shared" si="349"/>
        <v>172448.122357167</v>
      </c>
      <c r="BW5624" s="9">
        <v>5619</v>
      </c>
      <c r="BX5624">
        <f t="shared" si="350"/>
        <v>0</v>
      </c>
      <c r="BY5624">
        <f t="shared" si="351"/>
        <v>1</v>
      </c>
    </row>
    <row r="5625" spans="1:77">
      <c r="A5625" s="33">
        <v>5620</v>
      </c>
      <c r="BP5625" s="27">
        <v>0.821312620447514</v>
      </c>
      <c r="BQ5625" s="27">
        <v>15329.1659729135</v>
      </c>
      <c r="BR5625" s="27">
        <v>1.42624093961817</v>
      </c>
      <c r="BS5625" s="27">
        <v>52652.2191619392</v>
      </c>
      <c r="BU5625">
        <f t="shared" si="348"/>
        <v>107867.727094214</v>
      </c>
      <c r="BV5625">
        <f t="shared" si="349"/>
        <v>161283.921780787</v>
      </c>
      <c r="BW5625" s="9">
        <v>5620</v>
      </c>
      <c r="BX5625">
        <f t="shared" si="350"/>
        <v>0</v>
      </c>
      <c r="BY5625">
        <f t="shared" si="351"/>
        <v>1</v>
      </c>
    </row>
    <row r="5626" spans="1:77">
      <c r="A5626" s="33">
        <v>5621</v>
      </c>
      <c r="BP5626" s="27">
        <v>0.837613647605594</v>
      </c>
      <c r="BQ5626" s="27">
        <v>15412.1596006504</v>
      </c>
      <c r="BR5626" s="27">
        <v>1.46523475122097</v>
      </c>
      <c r="BS5626" s="27">
        <v>46475.5046402953</v>
      </c>
      <c r="BU5626">
        <f t="shared" si="348"/>
        <v>110229.887540189</v>
      </c>
      <c r="BV5626">
        <f t="shared" si="349"/>
        <v>173309.708042851</v>
      </c>
      <c r="BW5626" s="9">
        <v>5621</v>
      </c>
      <c r="BX5626">
        <f t="shared" si="350"/>
        <v>0</v>
      </c>
      <c r="BY5626">
        <f t="shared" si="351"/>
        <v>1</v>
      </c>
    </row>
    <row r="5627" spans="1:77">
      <c r="A5627" s="33">
        <v>5622</v>
      </c>
      <c r="BP5627" s="27">
        <v>0.823144774711226</v>
      </c>
      <c r="BQ5627" s="27">
        <v>15918.873372149</v>
      </c>
      <c r="BR5627" s="27">
        <v>1.40781753924126</v>
      </c>
      <c r="BS5627" s="27">
        <v>49616.1513439371</v>
      </c>
      <c r="BU5627">
        <f t="shared" si="348"/>
        <v>107552.842834535</v>
      </c>
      <c r="BV5627">
        <f t="shared" si="349"/>
        <v>161556.479542252</v>
      </c>
      <c r="BW5627" s="9">
        <v>5622</v>
      </c>
      <c r="BX5627">
        <f t="shared" si="350"/>
        <v>0</v>
      </c>
      <c r="BY5627">
        <f t="shared" si="351"/>
        <v>1</v>
      </c>
    </row>
    <row r="5628" spans="1:77">
      <c r="A5628" s="33">
        <v>5623</v>
      </c>
      <c r="BP5628" s="27">
        <v>0.757498764892292</v>
      </c>
      <c r="BQ5628" s="27">
        <v>12882.6931164917</v>
      </c>
      <c r="BR5628" s="27">
        <v>1.27400908777472</v>
      </c>
      <c r="BS5628" s="27">
        <v>40176.1772130039</v>
      </c>
      <c r="BU5628">
        <f t="shared" si="348"/>
        <v>100742.121617352</v>
      </c>
      <c r="BV5628">
        <f t="shared" si="349"/>
        <v>150925.185953205</v>
      </c>
      <c r="BW5628" s="9">
        <v>5623</v>
      </c>
      <c r="BX5628">
        <f t="shared" si="350"/>
        <v>0</v>
      </c>
      <c r="BY5628">
        <f t="shared" si="351"/>
        <v>1</v>
      </c>
    </row>
    <row r="5629" spans="1:77">
      <c r="A5629" s="33">
        <v>5624</v>
      </c>
      <c r="BP5629" s="27">
        <v>0.765207751528799</v>
      </c>
      <c r="BQ5629" s="27">
        <v>14765.3771834486</v>
      </c>
      <c r="BR5629" s="27">
        <v>1.33061755777835</v>
      </c>
      <c r="BS5629" s="27">
        <v>45581.3588507435</v>
      </c>
      <c r="BU5629">
        <f t="shared" si="348"/>
        <v>100015.785545871</v>
      </c>
      <c r="BV5629">
        <f t="shared" si="349"/>
        <v>154011.274816009</v>
      </c>
      <c r="BW5629" s="9">
        <v>5624</v>
      </c>
      <c r="BX5629">
        <f t="shared" si="350"/>
        <v>0</v>
      </c>
      <c r="BY5629">
        <f t="shared" si="351"/>
        <v>1</v>
      </c>
    </row>
    <row r="5630" spans="1:77">
      <c r="A5630" s="33">
        <v>5625</v>
      </c>
      <c r="BP5630" s="27">
        <v>0.839394194657026</v>
      </c>
      <c r="BQ5630" s="27">
        <v>11843.0028824384</v>
      </c>
      <c r="BR5630" s="27">
        <v>1.48829770034488</v>
      </c>
      <c r="BS5630" s="27">
        <v>38626.1028864478</v>
      </c>
      <c r="BU5630">
        <f t="shared" si="348"/>
        <v>114066.126316115</v>
      </c>
      <c r="BV5630">
        <f t="shared" si="349"/>
        <v>184618.552165285</v>
      </c>
      <c r="BW5630" s="9">
        <v>5625</v>
      </c>
      <c r="BX5630">
        <f t="shared" si="350"/>
        <v>0</v>
      </c>
      <c r="BY5630">
        <f t="shared" si="351"/>
        <v>1</v>
      </c>
    </row>
    <row r="5631" spans="1:77">
      <c r="A5631" s="33">
        <v>5626</v>
      </c>
      <c r="BP5631" s="27">
        <v>0.814999747632771</v>
      </c>
      <c r="BQ5631" s="27">
        <v>18171.2256654797</v>
      </c>
      <c r="BR5631" s="27">
        <v>1.39341538269106</v>
      </c>
      <c r="BS5631" s="27">
        <v>42513.0379763638</v>
      </c>
      <c r="BU5631">
        <f t="shared" si="348"/>
        <v>104078.736479436</v>
      </c>
      <c r="BV5631">
        <f t="shared" si="349"/>
        <v>166499.269427294</v>
      </c>
      <c r="BW5631" s="9">
        <v>5626</v>
      </c>
      <c r="BX5631">
        <f t="shared" si="350"/>
        <v>0</v>
      </c>
      <c r="BY5631">
        <f t="shared" si="351"/>
        <v>1</v>
      </c>
    </row>
    <row r="5632" spans="1:77">
      <c r="A5632" s="33">
        <v>5627</v>
      </c>
      <c r="BP5632" s="27">
        <v>0.776167488446829</v>
      </c>
      <c r="BQ5632" s="27">
        <v>12501.893537492</v>
      </c>
      <c r="BR5632" s="27">
        <v>1.33672452901335</v>
      </c>
      <c r="BS5632" s="27">
        <v>48101.2134972005</v>
      </c>
      <c r="BU5632">
        <f t="shared" si="348"/>
        <v>103923.229729532</v>
      </c>
      <c r="BV5632">
        <f t="shared" si="349"/>
        <v>152407.465854803</v>
      </c>
      <c r="BW5632" s="9">
        <v>5627</v>
      </c>
      <c r="BX5632">
        <f t="shared" si="350"/>
        <v>0</v>
      </c>
      <c r="BY5632">
        <f t="shared" si="351"/>
        <v>1</v>
      </c>
    </row>
    <row r="5633" spans="1:77">
      <c r="A5633" s="33">
        <v>5628</v>
      </c>
      <c r="BP5633" s="27">
        <v>0.797622355991843</v>
      </c>
      <c r="BQ5633" s="27">
        <v>12168.9596965004</v>
      </c>
      <c r="BR5633" s="27">
        <v>1.36344243797606</v>
      </c>
      <c r="BS5633" s="27">
        <v>39789.8370538325</v>
      </c>
      <c r="BU5633">
        <f t="shared" si="348"/>
        <v>107474.393702276</v>
      </c>
      <c r="BV5633">
        <f t="shared" si="349"/>
        <v>164726.528642577</v>
      </c>
      <c r="BW5633" s="9">
        <v>5628</v>
      </c>
      <c r="BX5633">
        <f t="shared" si="350"/>
        <v>0</v>
      </c>
      <c r="BY5633">
        <f t="shared" si="351"/>
        <v>1</v>
      </c>
    </row>
    <row r="5634" spans="1:77">
      <c r="A5634" s="33">
        <v>5629</v>
      </c>
      <c r="BP5634" s="27">
        <v>0.828954083918275</v>
      </c>
      <c r="BQ5634" s="27">
        <v>12993.6799640779</v>
      </c>
      <c r="BR5634" s="27">
        <v>1.42042682734386</v>
      </c>
      <c r="BS5634" s="27">
        <v>47096.524551541</v>
      </c>
      <c r="BU5634">
        <f t="shared" si="348"/>
        <v>111349.432623663</v>
      </c>
      <c r="BV5634">
        <f t="shared" si="349"/>
        <v>165967.499550039</v>
      </c>
      <c r="BW5634" s="9">
        <v>5629</v>
      </c>
      <c r="BX5634">
        <f t="shared" si="350"/>
        <v>0</v>
      </c>
      <c r="BY5634">
        <f t="shared" si="351"/>
        <v>1</v>
      </c>
    </row>
    <row r="5635" spans="1:77">
      <c r="A5635" s="33">
        <v>5630</v>
      </c>
      <c r="BP5635" s="27">
        <v>0.838634026940158</v>
      </c>
      <c r="BQ5635" s="27">
        <v>12435.0262673942</v>
      </c>
      <c r="BR5635" s="27">
        <v>1.45392546277911</v>
      </c>
      <c r="BS5635" s="27">
        <v>38115.6057367696</v>
      </c>
      <c r="BU5635">
        <f t="shared" si="348"/>
        <v>113360.07777363</v>
      </c>
      <c r="BV5635">
        <f t="shared" si="349"/>
        <v>179973.213680097</v>
      </c>
      <c r="BW5635" s="9">
        <v>5630</v>
      </c>
      <c r="BX5635">
        <f t="shared" si="350"/>
        <v>0</v>
      </c>
      <c r="BY5635">
        <f t="shared" si="351"/>
        <v>1</v>
      </c>
    </row>
    <row r="5636" spans="1:77">
      <c r="A5636" s="33">
        <v>5631</v>
      </c>
      <c r="BP5636" s="27">
        <v>0.779667648054628</v>
      </c>
      <c r="BQ5636" s="27">
        <v>19053.1117320974</v>
      </c>
      <c r="BR5636" s="27">
        <v>1.31787587158199</v>
      </c>
      <c r="BS5636" s="27">
        <v>48972.8948856966</v>
      </c>
      <c r="BU5636">
        <f t="shared" si="348"/>
        <v>97897.0354760968</v>
      </c>
      <c r="BV5636">
        <f t="shared" si="349"/>
        <v>148708.485851602</v>
      </c>
      <c r="BW5636" s="9">
        <v>5631</v>
      </c>
      <c r="BX5636">
        <f t="shared" si="350"/>
        <v>0</v>
      </c>
      <c r="BY5636">
        <f t="shared" si="351"/>
        <v>1</v>
      </c>
    </row>
    <row r="5637" spans="1:77">
      <c r="A5637" s="33">
        <v>5632</v>
      </c>
      <c r="BP5637" s="27">
        <v>0.776403893880082</v>
      </c>
      <c r="BQ5637" s="27">
        <v>13536.0741422657</v>
      </c>
      <c r="BR5637" s="27">
        <v>1.3284559752791</v>
      </c>
      <c r="BS5637" s="27">
        <v>41063.5196782302</v>
      </c>
      <c r="BU5637">
        <f t="shared" si="348"/>
        <v>102924.509939747</v>
      </c>
      <c r="BV5637">
        <f t="shared" si="349"/>
        <v>158204.876613635</v>
      </c>
      <c r="BW5637" s="9">
        <v>5632</v>
      </c>
      <c r="BX5637">
        <f t="shared" si="350"/>
        <v>0</v>
      </c>
      <c r="BY5637">
        <f t="shared" si="351"/>
        <v>1</v>
      </c>
    </row>
    <row r="5638" spans="1:77">
      <c r="A5638" s="33">
        <v>5633</v>
      </c>
      <c r="BP5638" s="27">
        <v>0.805280624239151</v>
      </c>
      <c r="BQ5638" s="27">
        <v>13674.5540629984</v>
      </c>
      <c r="BR5638" s="27">
        <v>1.3625058590302</v>
      </c>
      <c r="BS5638" s="27">
        <v>42611.4658503955</v>
      </c>
      <c r="BU5638">
        <f t="shared" si="348"/>
        <v>107117.539572874</v>
      </c>
      <c r="BV5638">
        <f t="shared" si="349"/>
        <v>161764.413004135</v>
      </c>
      <c r="BW5638" s="9">
        <v>5633</v>
      </c>
      <c r="BX5638">
        <f t="shared" si="350"/>
        <v>0</v>
      </c>
      <c r="BY5638">
        <f t="shared" si="351"/>
        <v>1</v>
      </c>
    </row>
    <row r="5639" spans="1:77">
      <c r="A5639" s="33">
        <v>5634</v>
      </c>
      <c r="BP5639" s="27">
        <v>0.796537608978483</v>
      </c>
      <c r="BQ5639" s="27">
        <v>25658.8112364374</v>
      </c>
      <c r="BR5639" s="27">
        <v>1.36908961165109</v>
      </c>
      <c r="BS5639" s="27">
        <v>52611.8689034449</v>
      </c>
      <c r="BU5639">
        <f t="shared" ref="BU5639:BU5702" si="352">BP5639*$BV$1-BQ5639</f>
        <v>93821.8301103351</v>
      </c>
      <c r="BV5639">
        <f t="shared" ref="BV5639:BV5702" si="353">BR5639*$BV$1-BS5639</f>
        <v>152751.572844219</v>
      </c>
      <c r="BW5639" s="9">
        <v>5634</v>
      </c>
      <c r="BX5639">
        <f t="shared" ref="BX5639:BX5702" si="354">IF(BU5639=MAX($BU5639:$BV5639),1,0)</f>
        <v>0</v>
      </c>
      <c r="BY5639">
        <f t="shared" ref="BY5639:BY5702" si="355">IF(BV5639=MAX($BU5639:$BV5639),1,0)</f>
        <v>1</v>
      </c>
    </row>
    <row r="5640" spans="1:77">
      <c r="A5640" s="33">
        <v>5635</v>
      </c>
      <c r="BP5640" s="27">
        <v>0.851643314418905</v>
      </c>
      <c r="BQ5640" s="27">
        <v>15836.5493591286</v>
      </c>
      <c r="BR5640" s="27">
        <v>1.43245181704078</v>
      </c>
      <c r="BS5640" s="27">
        <v>42355.1049105368</v>
      </c>
      <c r="BU5640">
        <f t="shared" si="352"/>
        <v>111909.947803707</v>
      </c>
      <c r="BV5640">
        <f t="shared" si="353"/>
        <v>172512.66764558</v>
      </c>
      <c r="BW5640" s="9">
        <v>5635</v>
      </c>
      <c r="BX5640">
        <f t="shared" si="354"/>
        <v>0</v>
      </c>
      <c r="BY5640">
        <f t="shared" si="355"/>
        <v>1</v>
      </c>
    </row>
    <row r="5641" spans="1:77">
      <c r="A5641" s="33">
        <v>5636</v>
      </c>
      <c r="BP5641" s="27">
        <v>0.7943250262464</v>
      </c>
      <c r="BQ5641" s="27">
        <v>19677.5093208011</v>
      </c>
      <c r="BR5641" s="27">
        <v>1.37411095266743</v>
      </c>
      <c r="BS5641" s="27">
        <v>47982.2206778673</v>
      </c>
      <c r="BU5641">
        <f t="shared" si="352"/>
        <v>99471.244616159</v>
      </c>
      <c r="BV5641">
        <f t="shared" si="353"/>
        <v>158134.422222247</v>
      </c>
      <c r="BW5641" s="9">
        <v>5636</v>
      </c>
      <c r="BX5641">
        <f t="shared" si="354"/>
        <v>0</v>
      </c>
      <c r="BY5641">
        <f t="shared" si="355"/>
        <v>1</v>
      </c>
    </row>
    <row r="5642" spans="1:77">
      <c r="A5642" s="33">
        <v>5637</v>
      </c>
      <c r="BP5642" s="27">
        <v>0.807674458413033</v>
      </c>
      <c r="BQ5642" s="27">
        <v>12295.8638352562</v>
      </c>
      <c r="BR5642" s="27">
        <v>1.37042563022607</v>
      </c>
      <c r="BS5642" s="27">
        <v>39858.7872441213</v>
      </c>
      <c r="BU5642">
        <f t="shared" si="352"/>
        <v>108855.304926699</v>
      </c>
      <c r="BV5642">
        <f t="shared" si="353"/>
        <v>165705.057289789</v>
      </c>
      <c r="BW5642" s="9">
        <v>5637</v>
      </c>
      <c r="BX5642">
        <f t="shared" si="354"/>
        <v>0</v>
      </c>
      <c r="BY5642">
        <f t="shared" si="355"/>
        <v>1</v>
      </c>
    </row>
    <row r="5643" spans="1:77">
      <c r="A5643" s="33">
        <v>5638</v>
      </c>
      <c r="BP5643" s="27">
        <v>0.780409226170934</v>
      </c>
      <c r="BQ5643" s="27">
        <v>16868.3045988791</v>
      </c>
      <c r="BR5643" s="27">
        <v>1.3306594105268</v>
      </c>
      <c r="BS5643" s="27">
        <v>54793.9161097006</v>
      </c>
      <c r="BU5643">
        <f t="shared" si="352"/>
        <v>100193.079326761</v>
      </c>
      <c r="BV5643">
        <f t="shared" si="353"/>
        <v>144804.995469319</v>
      </c>
      <c r="BW5643" s="9">
        <v>5638</v>
      </c>
      <c r="BX5643">
        <f t="shared" si="354"/>
        <v>0</v>
      </c>
      <c r="BY5643">
        <f t="shared" si="355"/>
        <v>1</v>
      </c>
    </row>
    <row r="5644" spans="1:77">
      <c r="A5644" s="33">
        <v>5639</v>
      </c>
      <c r="BP5644" s="27">
        <v>0.822234533301525</v>
      </c>
      <c r="BQ5644" s="27">
        <v>12899.3571121278</v>
      </c>
      <c r="BR5644" s="27">
        <v>1.41217218128398</v>
      </c>
      <c r="BS5644" s="27">
        <v>40596.0627898057</v>
      </c>
      <c r="BU5644">
        <f t="shared" si="352"/>
        <v>110435.822883101</v>
      </c>
      <c r="BV5644">
        <f t="shared" si="353"/>
        <v>171229.764402792</v>
      </c>
      <c r="BW5644" s="9">
        <v>5639</v>
      </c>
      <c r="BX5644">
        <f t="shared" si="354"/>
        <v>0</v>
      </c>
      <c r="BY5644">
        <f t="shared" si="355"/>
        <v>1</v>
      </c>
    </row>
    <row r="5645" spans="1:77">
      <c r="A5645" s="33">
        <v>5640</v>
      </c>
      <c r="BP5645" s="27">
        <v>0.801018567835157</v>
      </c>
      <c r="BQ5645" s="27">
        <v>14374.7532288575</v>
      </c>
      <c r="BR5645" s="27">
        <v>1.39210634494208</v>
      </c>
      <c r="BS5645" s="27">
        <v>42927.5386369634</v>
      </c>
      <c r="BU5645">
        <f t="shared" si="352"/>
        <v>105778.031946416</v>
      </c>
      <c r="BV5645">
        <f t="shared" si="353"/>
        <v>165888.413104349</v>
      </c>
      <c r="BW5645" s="9">
        <v>5640</v>
      </c>
      <c r="BX5645">
        <f t="shared" si="354"/>
        <v>0</v>
      </c>
      <c r="BY5645">
        <f t="shared" si="355"/>
        <v>1</v>
      </c>
    </row>
    <row r="5646" spans="1:77">
      <c r="A5646" s="33">
        <v>5641</v>
      </c>
      <c r="BP5646" s="27">
        <v>0.822447387717199</v>
      </c>
      <c r="BQ5646" s="27">
        <v>15275.0696167032</v>
      </c>
      <c r="BR5646" s="27">
        <v>1.39819645685621</v>
      </c>
      <c r="BS5646" s="27">
        <v>54372.0483363904</v>
      </c>
      <c r="BU5646">
        <f t="shared" si="352"/>
        <v>108092.038540877</v>
      </c>
      <c r="BV5646">
        <f t="shared" si="353"/>
        <v>155357.420192042</v>
      </c>
      <c r="BW5646" s="9">
        <v>5641</v>
      </c>
      <c r="BX5646">
        <f t="shared" si="354"/>
        <v>0</v>
      </c>
      <c r="BY5646">
        <f t="shared" si="355"/>
        <v>1</v>
      </c>
    </row>
    <row r="5647" spans="1:77">
      <c r="A5647" s="33">
        <v>5642</v>
      </c>
      <c r="BP5647" s="27">
        <v>0.762721737470537</v>
      </c>
      <c r="BQ5647" s="27">
        <v>14464.3669948427</v>
      </c>
      <c r="BR5647" s="27">
        <v>1.28102573125511</v>
      </c>
      <c r="BS5647" s="27">
        <v>50393.77710323</v>
      </c>
      <c r="BU5647">
        <f t="shared" si="352"/>
        <v>99943.8936257379</v>
      </c>
      <c r="BV5647">
        <f t="shared" si="353"/>
        <v>141760.082585036</v>
      </c>
      <c r="BW5647" s="9">
        <v>5642</v>
      </c>
      <c r="BX5647">
        <f t="shared" si="354"/>
        <v>0</v>
      </c>
      <c r="BY5647">
        <f t="shared" si="355"/>
        <v>1</v>
      </c>
    </row>
    <row r="5648" spans="1:77">
      <c r="A5648" s="33">
        <v>5643</v>
      </c>
      <c r="BP5648" s="27">
        <v>0.818685343469559</v>
      </c>
      <c r="BQ5648" s="27">
        <v>15287.0409585328</v>
      </c>
      <c r="BR5648" s="27">
        <v>1.43193044631631</v>
      </c>
      <c r="BS5648" s="27">
        <v>43920.7033541065</v>
      </c>
      <c r="BU5648">
        <f t="shared" si="352"/>
        <v>107515.760561901</v>
      </c>
      <c r="BV5648">
        <f t="shared" si="353"/>
        <v>170868.863593341</v>
      </c>
      <c r="BW5648" s="9">
        <v>5643</v>
      </c>
      <c r="BX5648">
        <f t="shared" si="354"/>
        <v>0</v>
      </c>
      <c r="BY5648">
        <f t="shared" si="355"/>
        <v>1</v>
      </c>
    </row>
    <row r="5649" spans="1:77">
      <c r="A5649" s="33">
        <v>5644</v>
      </c>
      <c r="BP5649" s="27">
        <v>0.819614711287338</v>
      </c>
      <c r="BQ5649" s="27">
        <v>18048.6700350405</v>
      </c>
      <c r="BR5649" s="27">
        <v>1.42228011324398</v>
      </c>
      <c r="BS5649" s="27">
        <v>53066.5279677192</v>
      </c>
      <c r="BU5649">
        <f t="shared" si="352"/>
        <v>104893.53665806</v>
      </c>
      <c r="BV5649">
        <f t="shared" si="353"/>
        <v>160275.489018879</v>
      </c>
      <c r="BW5649" s="9">
        <v>5644</v>
      </c>
      <c r="BX5649">
        <f t="shared" si="354"/>
        <v>0</v>
      </c>
      <c r="BY5649">
        <f t="shared" si="355"/>
        <v>1</v>
      </c>
    </row>
    <row r="5650" spans="1:77">
      <c r="A5650" s="33">
        <v>5645</v>
      </c>
      <c r="BP5650" s="27">
        <v>0.787907073809312</v>
      </c>
      <c r="BQ5650" s="27">
        <v>14070.8166967919</v>
      </c>
      <c r="BR5650" s="27">
        <v>1.35946725610972</v>
      </c>
      <c r="BS5650" s="27">
        <v>43706.7971368951</v>
      </c>
      <c r="BU5650">
        <f t="shared" si="352"/>
        <v>104115.244374605</v>
      </c>
      <c r="BV5650">
        <f t="shared" si="353"/>
        <v>160213.291279562</v>
      </c>
      <c r="BW5650" s="9">
        <v>5645</v>
      </c>
      <c r="BX5650">
        <f t="shared" si="354"/>
        <v>0</v>
      </c>
      <c r="BY5650">
        <f t="shared" si="355"/>
        <v>1</v>
      </c>
    </row>
    <row r="5651" spans="1:77">
      <c r="A5651" s="33">
        <v>5646</v>
      </c>
      <c r="BP5651" s="27">
        <v>0.810881236388508</v>
      </c>
      <c r="BQ5651" s="27">
        <v>12560.7444858269</v>
      </c>
      <c r="BR5651" s="27">
        <v>1.40232781689043</v>
      </c>
      <c r="BS5651" s="27">
        <v>47804.5987496368</v>
      </c>
      <c r="BU5651">
        <f t="shared" si="352"/>
        <v>109071.440972449</v>
      </c>
      <c r="BV5651">
        <f t="shared" si="353"/>
        <v>162544.573783928</v>
      </c>
      <c r="BW5651" s="9">
        <v>5646</v>
      </c>
      <c r="BX5651">
        <f t="shared" si="354"/>
        <v>0</v>
      </c>
      <c r="BY5651">
        <f t="shared" si="355"/>
        <v>1</v>
      </c>
    </row>
    <row r="5652" spans="1:77">
      <c r="A5652" s="33">
        <v>5647</v>
      </c>
      <c r="BP5652" s="27">
        <v>0.765548857939142</v>
      </c>
      <c r="BQ5652" s="27">
        <v>17935.5374402448</v>
      </c>
      <c r="BR5652" s="27">
        <v>1.31447136716745</v>
      </c>
      <c r="BS5652" s="27">
        <v>54744.0307127149</v>
      </c>
      <c r="BU5652">
        <f t="shared" si="352"/>
        <v>96896.7912506265</v>
      </c>
      <c r="BV5652">
        <f t="shared" si="353"/>
        <v>142426.674362402</v>
      </c>
      <c r="BW5652" s="9">
        <v>5647</v>
      </c>
      <c r="BX5652">
        <f t="shared" si="354"/>
        <v>0</v>
      </c>
      <c r="BY5652">
        <f t="shared" si="355"/>
        <v>1</v>
      </c>
    </row>
    <row r="5653" spans="1:77">
      <c r="A5653" s="33">
        <v>5648</v>
      </c>
      <c r="BP5653" s="27">
        <v>0.847398344551401</v>
      </c>
      <c r="BQ5653" s="27">
        <v>15041.5687335059</v>
      </c>
      <c r="BR5653" s="27">
        <v>1.45662266560853</v>
      </c>
      <c r="BS5653" s="27">
        <v>52323.8813387596</v>
      </c>
      <c r="BU5653">
        <f t="shared" si="352"/>
        <v>112068.182949204</v>
      </c>
      <c r="BV5653">
        <f t="shared" si="353"/>
        <v>166169.51850252</v>
      </c>
      <c r="BW5653" s="9">
        <v>5648</v>
      </c>
      <c r="BX5653">
        <f t="shared" si="354"/>
        <v>0</v>
      </c>
      <c r="BY5653">
        <f t="shared" si="355"/>
        <v>1</v>
      </c>
    </row>
    <row r="5654" spans="1:77">
      <c r="A5654" s="33">
        <v>5649</v>
      </c>
      <c r="BP5654" s="27">
        <v>0.751385093454348</v>
      </c>
      <c r="BQ5654" s="27">
        <v>18398.0024241897</v>
      </c>
      <c r="BR5654" s="27">
        <v>1.29696711350747</v>
      </c>
      <c r="BS5654" s="27">
        <v>53422.2998414266</v>
      </c>
      <c r="BU5654">
        <f t="shared" si="352"/>
        <v>94309.7615939626</v>
      </c>
      <c r="BV5654">
        <f t="shared" si="353"/>
        <v>141122.767184694</v>
      </c>
      <c r="BW5654" s="9">
        <v>5649</v>
      </c>
      <c r="BX5654">
        <f t="shared" si="354"/>
        <v>0</v>
      </c>
      <c r="BY5654">
        <f t="shared" si="355"/>
        <v>1</v>
      </c>
    </row>
    <row r="5655" spans="1:77">
      <c r="A5655" s="33">
        <v>5650</v>
      </c>
      <c r="BP5655" s="27">
        <v>0.795501040566516</v>
      </c>
      <c r="BQ5655" s="27">
        <v>12674.2370824464</v>
      </c>
      <c r="BR5655" s="27">
        <v>1.3545989527359</v>
      </c>
      <c r="BS5655" s="27">
        <v>47925.3653465465</v>
      </c>
      <c r="BU5655">
        <f t="shared" si="352"/>
        <v>106650.919002531</v>
      </c>
      <c r="BV5655">
        <f t="shared" si="353"/>
        <v>155264.477563838</v>
      </c>
      <c r="BW5655" s="9">
        <v>5650</v>
      </c>
      <c r="BX5655">
        <f t="shared" si="354"/>
        <v>0</v>
      </c>
      <c r="BY5655">
        <f t="shared" si="355"/>
        <v>1</v>
      </c>
    </row>
    <row r="5656" spans="1:77">
      <c r="A5656" s="33">
        <v>5651</v>
      </c>
      <c r="BP5656" s="27">
        <v>0.771856160516569</v>
      </c>
      <c r="BQ5656" s="27">
        <v>21733.4301257232</v>
      </c>
      <c r="BR5656" s="27">
        <v>1.32924398618195</v>
      </c>
      <c r="BS5656" s="27">
        <v>63789.3171873876</v>
      </c>
      <c r="BU5656">
        <f t="shared" si="352"/>
        <v>94044.9939517621</v>
      </c>
      <c r="BV5656">
        <f t="shared" si="353"/>
        <v>135597.280739904</v>
      </c>
      <c r="BW5656" s="9">
        <v>5651</v>
      </c>
      <c r="BX5656">
        <f t="shared" si="354"/>
        <v>0</v>
      </c>
      <c r="BY5656">
        <f t="shared" si="355"/>
        <v>1</v>
      </c>
    </row>
    <row r="5657" spans="1:77">
      <c r="A5657" s="33">
        <v>5652</v>
      </c>
      <c r="BP5657" s="27">
        <v>0.852785372921491</v>
      </c>
      <c r="BQ5657" s="27">
        <v>13203.1164627325</v>
      </c>
      <c r="BR5657" s="27">
        <v>1.47799801909192</v>
      </c>
      <c r="BS5657" s="27">
        <v>40755.7746811055</v>
      </c>
      <c r="BU5657">
        <f t="shared" si="352"/>
        <v>114714.689475491</v>
      </c>
      <c r="BV5657">
        <f t="shared" si="353"/>
        <v>180943.928182682</v>
      </c>
      <c r="BW5657" s="9">
        <v>5652</v>
      </c>
      <c r="BX5657">
        <f t="shared" si="354"/>
        <v>0</v>
      </c>
      <c r="BY5657">
        <f t="shared" si="355"/>
        <v>1</v>
      </c>
    </row>
    <row r="5658" spans="1:77">
      <c r="A5658" s="33">
        <v>5653</v>
      </c>
      <c r="BP5658" s="27">
        <v>0.837515396804872</v>
      </c>
      <c r="BQ5658" s="27">
        <v>10335.0602357383</v>
      </c>
      <c r="BR5658" s="27">
        <v>1.42662884453068</v>
      </c>
      <c r="BS5658" s="27">
        <v>36430.2035307358</v>
      </c>
      <c r="BU5658">
        <f t="shared" si="352"/>
        <v>115292.249284992</v>
      </c>
      <c r="BV5658">
        <f t="shared" si="353"/>
        <v>177564.123148866</v>
      </c>
      <c r="BW5658" s="9">
        <v>5653</v>
      </c>
      <c r="BX5658">
        <f t="shared" si="354"/>
        <v>0</v>
      </c>
      <c r="BY5658">
        <f t="shared" si="355"/>
        <v>1</v>
      </c>
    </row>
    <row r="5659" spans="1:77">
      <c r="A5659" s="33">
        <v>5654</v>
      </c>
      <c r="BP5659" s="27">
        <v>0.7571928884034</v>
      </c>
      <c r="BQ5659" s="27">
        <v>14799.6943458154</v>
      </c>
      <c r="BR5659" s="27">
        <v>1.30299840819387</v>
      </c>
      <c r="BS5659" s="27">
        <v>43863.0463042298</v>
      </c>
      <c r="BU5659">
        <f t="shared" si="352"/>
        <v>98779.2389146946</v>
      </c>
      <c r="BV5659">
        <f t="shared" si="353"/>
        <v>151586.714924851</v>
      </c>
      <c r="BW5659" s="9">
        <v>5654</v>
      </c>
      <c r="BX5659">
        <f t="shared" si="354"/>
        <v>0</v>
      </c>
      <c r="BY5659">
        <f t="shared" si="355"/>
        <v>1</v>
      </c>
    </row>
    <row r="5660" spans="1:77">
      <c r="A5660" s="33">
        <v>5655</v>
      </c>
      <c r="BP5660" s="27">
        <v>0.832699290595482</v>
      </c>
      <c r="BQ5660" s="27">
        <v>16261.5560552394</v>
      </c>
      <c r="BR5660" s="27">
        <v>1.4223357526038</v>
      </c>
      <c r="BS5660" s="27">
        <v>46529.8490039552</v>
      </c>
      <c r="BU5660">
        <f t="shared" si="352"/>
        <v>108643.337534083</v>
      </c>
      <c r="BV5660">
        <f t="shared" si="353"/>
        <v>166820.513886615</v>
      </c>
      <c r="BW5660" s="9">
        <v>5655</v>
      </c>
      <c r="BX5660">
        <f t="shared" si="354"/>
        <v>0</v>
      </c>
      <c r="BY5660">
        <f t="shared" si="355"/>
        <v>1</v>
      </c>
    </row>
    <row r="5661" spans="1:77">
      <c r="A5661" s="33">
        <v>5656</v>
      </c>
      <c r="BP5661" s="27">
        <v>0.782304035788962</v>
      </c>
      <c r="BQ5661" s="27">
        <v>19172.6701787785</v>
      </c>
      <c r="BR5661" s="27">
        <v>1.33386249002652</v>
      </c>
      <c r="BS5661" s="27">
        <v>52769.6476139793</v>
      </c>
      <c r="BU5661">
        <f t="shared" si="352"/>
        <v>98172.9351895658</v>
      </c>
      <c r="BV5661">
        <f t="shared" si="353"/>
        <v>147309.725889998</v>
      </c>
      <c r="BW5661" s="9">
        <v>5656</v>
      </c>
      <c r="BX5661">
        <f t="shared" si="354"/>
        <v>0</v>
      </c>
      <c r="BY5661">
        <f t="shared" si="355"/>
        <v>1</v>
      </c>
    </row>
    <row r="5662" spans="1:77">
      <c r="A5662" s="33">
        <v>5657</v>
      </c>
      <c r="BP5662" s="27">
        <v>0.777108319119993</v>
      </c>
      <c r="BQ5662" s="27">
        <v>13874.9011565106</v>
      </c>
      <c r="BR5662" s="27">
        <v>1.34724786393024</v>
      </c>
      <c r="BS5662" s="27">
        <v>40767.8803665159</v>
      </c>
      <c r="BU5662">
        <f t="shared" si="352"/>
        <v>102691.346711488</v>
      </c>
      <c r="BV5662">
        <f t="shared" si="353"/>
        <v>161319.29922302</v>
      </c>
      <c r="BW5662" s="9">
        <v>5657</v>
      </c>
      <c r="BX5662">
        <f t="shared" si="354"/>
        <v>0</v>
      </c>
      <c r="BY5662">
        <f t="shared" si="355"/>
        <v>1</v>
      </c>
    </row>
    <row r="5663" spans="1:77">
      <c r="A5663" s="33">
        <v>5658</v>
      </c>
      <c r="BP5663" s="27">
        <v>0.779685658629834</v>
      </c>
      <c r="BQ5663" s="27">
        <v>15641.5043302595</v>
      </c>
      <c r="BR5663" s="27">
        <v>1.31159674955641</v>
      </c>
      <c r="BS5663" s="27">
        <v>44373.9804916843</v>
      </c>
      <c r="BU5663">
        <f t="shared" si="352"/>
        <v>101311.344464216</v>
      </c>
      <c r="BV5663">
        <f t="shared" si="353"/>
        <v>152365.531941777</v>
      </c>
      <c r="BW5663" s="9">
        <v>5658</v>
      </c>
      <c r="BX5663">
        <f t="shared" si="354"/>
        <v>0</v>
      </c>
      <c r="BY5663">
        <f t="shared" si="355"/>
        <v>1</v>
      </c>
    </row>
    <row r="5664" spans="1:77">
      <c r="A5664" s="33">
        <v>5659</v>
      </c>
      <c r="BP5664" s="27">
        <v>0.780942205403072</v>
      </c>
      <c r="BQ5664" s="27">
        <v>10931.9510311095</v>
      </c>
      <c r="BR5664" s="27">
        <v>1.34223166210429</v>
      </c>
      <c r="BS5664" s="27">
        <v>44469.3086913584</v>
      </c>
      <c r="BU5664">
        <f t="shared" si="352"/>
        <v>106209.379779351</v>
      </c>
      <c r="BV5664">
        <f t="shared" si="353"/>
        <v>156865.440624285</v>
      </c>
      <c r="BW5664" s="9">
        <v>5659</v>
      </c>
      <c r="BX5664">
        <f t="shared" si="354"/>
        <v>0</v>
      </c>
      <c r="BY5664">
        <f t="shared" si="355"/>
        <v>1</v>
      </c>
    </row>
    <row r="5665" spans="1:77">
      <c r="A5665" s="33">
        <v>5660</v>
      </c>
      <c r="BP5665" s="27">
        <v>0.820092236596849</v>
      </c>
      <c r="BQ5665" s="27">
        <v>14496.9293201773</v>
      </c>
      <c r="BR5665" s="27">
        <v>1.39664512433792</v>
      </c>
      <c r="BS5665" s="27">
        <v>49045.4822699647</v>
      </c>
      <c r="BU5665">
        <f t="shared" si="352"/>
        <v>108516.90616935</v>
      </c>
      <c r="BV5665">
        <f t="shared" si="353"/>
        <v>160451.286380724</v>
      </c>
      <c r="BW5665" s="9">
        <v>5660</v>
      </c>
      <c r="BX5665">
        <f t="shared" si="354"/>
        <v>0</v>
      </c>
      <c r="BY5665">
        <f t="shared" si="355"/>
        <v>1</v>
      </c>
    </row>
    <row r="5666" spans="1:77">
      <c r="A5666" s="33">
        <v>5661</v>
      </c>
      <c r="BP5666" s="27">
        <v>0.868702356483134</v>
      </c>
      <c r="BQ5666" s="27">
        <v>15076.6028814825</v>
      </c>
      <c r="BR5666" s="27">
        <v>1.5005585515873</v>
      </c>
      <c r="BS5666" s="27">
        <v>42294.6096634422</v>
      </c>
      <c r="BU5666">
        <f t="shared" si="352"/>
        <v>115228.750590988</v>
      </c>
      <c r="BV5666">
        <f t="shared" si="353"/>
        <v>182789.173074652</v>
      </c>
      <c r="BW5666" s="9">
        <v>5661</v>
      </c>
      <c r="BX5666">
        <f t="shared" si="354"/>
        <v>0</v>
      </c>
      <c r="BY5666">
        <f t="shared" si="355"/>
        <v>1</v>
      </c>
    </row>
    <row r="5667" spans="1:77">
      <c r="A5667" s="33">
        <v>5662</v>
      </c>
      <c r="BP5667" s="27">
        <v>0.756957094400316</v>
      </c>
      <c r="BQ5667" s="27">
        <v>14548.6269551432</v>
      </c>
      <c r="BR5667" s="27">
        <v>1.28878821600259</v>
      </c>
      <c r="BS5667" s="27">
        <v>41538.7078406209</v>
      </c>
      <c r="BU5667">
        <f t="shared" si="352"/>
        <v>98994.9372049043</v>
      </c>
      <c r="BV5667">
        <f t="shared" si="353"/>
        <v>151779.524559768</v>
      </c>
      <c r="BW5667" s="9">
        <v>5662</v>
      </c>
      <c r="BX5667">
        <f t="shared" si="354"/>
        <v>0</v>
      </c>
      <c r="BY5667">
        <f t="shared" si="355"/>
        <v>1</v>
      </c>
    </row>
    <row r="5668" spans="1:77">
      <c r="A5668" s="33">
        <v>5663</v>
      </c>
      <c r="BP5668" s="27">
        <v>0.863625877009986</v>
      </c>
      <c r="BQ5668" s="27">
        <v>12597.2175181007</v>
      </c>
      <c r="BR5668" s="27">
        <v>1.47119362752171</v>
      </c>
      <c r="BS5668" s="27">
        <v>45617.8482197969</v>
      </c>
      <c r="BU5668">
        <f t="shared" si="352"/>
        <v>116946.664033397</v>
      </c>
      <c r="BV5668">
        <f t="shared" si="353"/>
        <v>175061.195908459</v>
      </c>
      <c r="BW5668" s="9">
        <v>5663</v>
      </c>
      <c r="BX5668">
        <f t="shared" si="354"/>
        <v>0</v>
      </c>
      <c r="BY5668">
        <f t="shared" si="355"/>
        <v>1</v>
      </c>
    </row>
    <row r="5669" spans="1:77">
      <c r="A5669" s="33">
        <v>5664</v>
      </c>
      <c r="BP5669" s="27">
        <v>0.779999386448936</v>
      </c>
      <c r="BQ5669" s="27">
        <v>14410.4135342709</v>
      </c>
      <c r="BR5669" s="27">
        <v>1.34235472714683</v>
      </c>
      <c r="BS5669" s="27">
        <v>49200.0333000894</v>
      </c>
      <c r="BU5669">
        <f t="shared" si="352"/>
        <v>102589.494433069</v>
      </c>
      <c r="BV5669">
        <f t="shared" si="353"/>
        <v>152153.175771935</v>
      </c>
      <c r="BW5669" s="9">
        <v>5664</v>
      </c>
      <c r="BX5669">
        <f t="shared" si="354"/>
        <v>0</v>
      </c>
      <c r="BY5669">
        <f t="shared" si="355"/>
        <v>1</v>
      </c>
    </row>
    <row r="5670" spans="1:77">
      <c r="A5670" s="33">
        <v>5665</v>
      </c>
      <c r="BP5670" s="27">
        <v>0.845833881657417</v>
      </c>
      <c r="BQ5670" s="27">
        <v>21330.0320868736</v>
      </c>
      <c r="BR5670" s="27">
        <v>1.43477909213412</v>
      </c>
      <c r="BS5670" s="27">
        <v>57677.4616207322</v>
      </c>
      <c r="BU5670">
        <f t="shared" si="352"/>
        <v>105545.050161739</v>
      </c>
      <c r="BV5670">
        <f t="shared" si="353"/>
        <v>157539.402199386</v>
      </c>
      <c r="BW5670" s="9">
        <v>5665</v>
      </c>
      <c r="BX5670">
        <f t="shared" si="354"/>
        <v>0</v>
      </c>
      <c r="BY5670">
        <f t="shared" si="355"/>
        <v>1</v>
      </c>
    </row>
    <row r="5671" spans="1:77">
      <c r="A5671" s="33">
        <v>5666</v>
      </c>
      <c r="BP5671" s="27">
        <v>0.815702397314955</v>
      </c>
      <c r="BQ5671" s="27">
        <v>15913.0058437851</v>
      </c>
      <c r="BR5671" s="27">
        <v>1.38669275205071</v>
      </c>
      <c r="BS5671" s="27">
        <v>45918.4503302724</v>
      </c>
      <c r="BU5671">
        <f t="shared" si="352"/>
        <v>106442.353753458</v>
      </c>
      <c r="BV5671">
        <f t="shared" si="353"/>
        <v>162085.462477334</v>
      </c>
      <c r="BW5671" s="9">
        <v>5666</v>
      </c>
      <c r="BX5671">
        <f t="shared" si="354"/>
        <v>0</v>
      </c>
      <c r="BY5671">
        <f t="shared" si="355"/>
        <v>1</v>
      </c>
    </row>
    <row r="5672" spans="1:77">
      <c r="A5672" s="33">
        <v>5667</v>
      </c>
      <c r="BP5672" s="27">
        <v>0.827477276091409</v>
      </c>
      <c r="BQ5672" s="27">
        <v>14083.4813948084</v>
      </c>
      <c r="BR5672" s="27">
        <v>1.44452535141873</v>
      </c>
      <c r="BS5672" s="27">
        <v>51094.9818375608</v>
      </c>
      <c r="BU5672">
        <f t="shared" si="352"/>
        <v>110038.110018903</v>
      </c>
      <c r="BV5672">
        <f t="shared" si="353"/>
        <v>165583.820875248</v>
      </c>
      <c r="BW5672" s="9">
        <v>5667</v>
      </c>
      <c r="BX5672">
        <f t="shared" si="354"/>
        <v>0</v>
      </c>
      <c r="BY5672">
        <f t="shared" si="355"/>
        <v>1</v>
      </c>
    </row>
    <row r="5673" spans="1:77">
      <c r="A5673" s="33">
        <v>5668</v>
      </c>
      <c r="BP5673" s="27">
        <v>0.829054660258953</v>
      </c>
      <c r="BQ5673" s="27">
        <v>24157.4076626506</v>
      </c>
      <c r="BR5673" s="27">
        <v>1.43625469771105</v>
      </c>
      <c r="BS5673" s="27">
        <v>60472.0152816161</v>
      </c>
      <c r="BU5673">
        <f t="shared" si="352"/>
        <v>100200.791376192</v>
      </c>
      <c r="BV5673">
        <f t="shared" si="353"/>
        <v>154966.189375041</v>
      </c>
      <c r="BW5673" s="9">
        <v>5668</v>
      </c>
      <c r="BX5673">
        <f t="shared" si="354"/>
        <v>0</v>
      </c>
      <c r="BY5673">
        <f t="shared" si="355"/>
        <v>1</v>
      </c>
    </row>
    <row r="5674" spans="1:77">
      <c r="A5674" s="33">
        <v>5669</v>
      </c>
      <c r="BP5674" s="27">
        <v>0.755625538746518</v>
      </c>
      <c r="BQ5674" s="27">
        <v>14633.8690989012</v>
      </c>
      <c r="BR5674" s="27">
        <v>1.28191294539292</v>
      </c>
      <c r="BS5674" s="27">
        <v>50298.9827605061</v>
      </c>
      <c r="BU5674">
        <f t="shared" si="352"/>
        <v>98709.9617130765</v>
      </c>
      <c r="BV5674">
        <f t="shared" si="353"/>
        <v>141987.959048431</v>
      </c>
      <c r="BW5674" s="9">
        <v>5669</v>
      </c>
      <c r="BX5674">
        <f t="shared" si="354"/>
        <v>0</v>
      </c>
      <c r="BY5674">
        <f t="shared" si="355"/>
        <v>1</v>
      </c>
    </row>
    <row r="5675" spans="1:77">
      <c r="A5675" s="33">
        <v>5670</v>
      </c>
      <c r="BP5675" s="27">
        <v>0.801289489207269</v>
      </c>
      <c r="BQ5675" s="27">
        <v>21585.8627820404</v>
      </c>
      <c r="BR5675" s="27">
        <v>1.37688902590643</v>
      </c>
      <c r="BS5675" s="27">
        <v>61554.204096636</v>
      </c>
      <c r="BU5675">
        <f t="shared" si="352"/>
        <v>98607.56059905</v>
      </c>
      <c r="BV5675">
        <f t="shared" si="353"/>
        <v>144979.149789328</v>
      </c>
      <c r="BW5675" s="9">
        <v>5670</v>
      </c>
      <c r="BX5675">
        <f t="shared" si="354"/>
        <v>0</v>
      </c>
      <c r="BY5675">
        <f t="shared" si="355"/>
        <v>1</v>
      </c>
    </row>
    <row r="5676" spans="1:77">
      <c r="A5676" s="33">
        <v>5671</v>
      </c>
      <c r="BP5676" s="27">
        <v>0.841330693855848</v>
      </c>
      <c r="BQ5676" s="27">
        <v>13405.9926664084</v>
      </c>
      <c r="BR5676" s="27">
        <v>1.46441676892044</v>
      </c>
      <c r="BS5676" s="27">
        <v>41434.972720896</v>
      </c>
      <c r="BU5676">
        <f t="shared" si="352"/>
        <v>112793.611411969</v>
      </c>
      <c r="BV5676">
        <f t="shared" si="353"/>
        <v>178227.54261717</v>
      </c>
      <c r="BW5676" s="9">
        <v>5671</v>
      </c>
      <c r="BX5676">
        <f t="shared" si="354"/>
        <v>0</v>
      </c>
      <c r="BY5676">
        <f t="shared" si="355"/>
        <v>1</v>
      </c>
    </row>
    <row r="5677" spans="1:77">
      <c r="A5677" s="33">
        <v>5672</v>
      </c>
      <c r="BP5677" s="27">
        <v>0.84405803426571</v>
      </c>
      <c r="BQ5677" s="27">
        <v>14052.270518812</v>
      </c>
      <c r="BR5677" s="27">
        <v>1.4505445674881</v>
      </c>
      <c r="BS5677" s="27">
        <v>41879.9510845592</v>
      </c>
      <c r="BU5677">
        <f t="shared" si="352"/>
        <v>112556.434621045</v>
      </c>
      <c r="BV5677">
        <f t="shared" si="353"/>
        <v>175701.734038656</v>
      </c>
      <c r="BW5677" s="9">
        <v>5672</v>
      </c>
      <c r="BX5677">
        <f t="shared" si="354"/>
        <v>0</v>
      </c>
      <c r="BY5677">
        <f t="shared" si="355"/>
        <v>1</v>
      </c>
    </row>
    <row r="5678" spans="1:77">
      <c r="A5678" s="33">
        <v>5673</v>
      </c>
      <c r="BP5678" s="27">
        <v>0.764765498726388</v>
      </c>
      <c r="BQ5678" s="27">
        <v>15950.1065949547</v>
      </c>
      <c r="BR5678" s="27">
        <v>1.31239406221851</v>
      </c>
      <c r="BS5678" s="27">
        <v>43303.9082121836</v>
      </c>
      <c r="BU5678">
        <f t="shared" si="352"/>
        <v>98764.7182140035</v>
      </c>
      <c r="BV5678">
        <f t="shared" si="353"/>
        <v>153555.201120593</v>
      </c>
      <c r="BW5678" s="9">
        <v>5673</v>
      </c>
      <c r="BX5678">
        <f t="shared" si="354"/>
        <v>0</v>
      </c>
      <c r="BY5678">
        <f t="shared" si="355"/>
        <v>1</v>
      </c>
    </row>
    <row r="5679" spans="1:77">
      <c r="A5679" s="33">
        <v>5674</v>
      </c>
      <c r="BP5679" s="27">
        <v>0.82015910065421</v>
      </c>
      <c r="BQ5679" s="27">
        <v>19042.4131875674</v>
      </c>
      <c r="BR5679" s="27">
        <v>1.4137139367005</v>
      </c>
      <c r="BS5679" s="27">
        <v>51233.4166033176</v>
      </c>
      <c r="BU5679">
        <f t="shared" si="352"/>
        <v>103981.451910564</v>
      </c>
      <c r="BV5679">
        <f t="shared" si="353"/>
        <v>160823.673901757</v>
      </c>
      <c r="BW5679" s="9">
        <v>5674</v>
      </c>
      <c r="BX5679">
        <f t="shared" si="354"/>
        <v>0</v>
      </c>
      <c r="BY5679">
        <f t="shared" si="355"/>
        <v>1</v>
      </c>
    </row>
    <row r="5680" spans="1:77">
      <c r="A5680" s="33">
        <v>5675</v>
      </c>
      <c r="BP5680" s="27">
        <v>0.863797098853782</v>
      </c>
      <c r="BQ5680" s="27">
        <v>11831.7961408023</v>
      </c>
      <c r="BR5680" s="27">
        <v>1.48532750585844</v>
      </c>
      <c r="BS5680" s="27">
        <v>37085.2235332954</v>
      </c>
      <c r="BU5680">
        <f t="shared" si="352"/>
        <v>117737.768687265</v>
      </c>
      <c r="BV5680">
        <f t="shared" si="353"/>
        <v>185713.902345471</v>
      </c>
      <c r="BW5680" s="9">
        <v>5675</v>
      </c>
      <c r="BX5680">
        <f t="shared" si="354"/>
        <v>0</v>
      </c>
      <c r="BY5680">
        <f t="shared" si="355"/>
        <v>1</v>
      </c>
    </row>
    <row r="5681" spans="1:77">
      <c r="A5681" s="33">
        <v>5676</v>
      </c>
      <c r="BP5681" s="27">
        <v>0.799558502407536</v>
      </c>
      <c r="BQ5681" s="27">
        <v>15106.8903577863</v>
      </c>
      <c r="BR5681" s="27">
        <v>1.39192169403185</v>
      </c>
      <c r="BS5681" s="27">
        <v>44470.9467383379</v>
      </c>
      <c r="BU5681">
        <f t="shared" si="352"/>
        <v>104826.885003344</v>
      </c>
      <c r="BV5681">
        <f t="shared" si="353"/>
        <v>164317.30736644</v>
      </c>
      <c r="BW5681" s="9">
        <v>5676</v>
      </c>
      <c r="BX5681">
        <f t="shared" si="354"/>
        <v>0</v>
      </c>
      <c r="BY5681">
        <f t="shared" si="355"/>
        <v>1</v>
      </c>
    </row>
    <row r="5682" spans="1:77">
      <c r="A5682" s="33">
        <v>5677</v>
      </c>
      <c r="BP5682" s="27">
        <v>0.746553826984408</v>
      </c>
      <c r="BQ5682" s="27">
        <v>14846.1289925903</v>
      </c>
      <c r="BR5682" s="27">
        <v>1.26146343457046</v>
      </c>
      <c r="BS5682" s="27">
        <v>50911.5022718302</v>
      </c>
      <c r="BU5682">
        <f t="shared" si="352"/>
        <v>97136.9450550708</v>
      </c>
      <c r="BV5682">
        <f t="shared" si="353"/>
        <v>138308.012913739</v>
      </c>
      <c r="BW5682" s="9">
        <v>5677</v>
      </c>
      <c r="BX5682">
        <f t="shared" si="354"/>
        <v>0</v>
      </c>
      <c r="BY5682">
        <f t="shared" si="355"/>
        <v>1</v>
      </c>
    </row>
    <row r="5683" spans="1:77">
      <c r="A5683" s="33">
        <v>5678</v>
      </c>
      <c r="BP5683" s="27">
        <v>0.786086922679633</v>
      </c>
      <c r="BQ5683" s="27">
        <v>14045.0685078677</v>
      </c>
      <c r="BR5683" s="27">
        <v>1.32788642151882</v>
      </c>
      <c r="BS5683" s="27">
        <v>42083.241488516</v>
      </c>
      <c r="BU5683">
        <f t="shared" si="352"/>
        <v>103867.969894077</v>
      </c>
      <c r="BV5683">
        <f t="shared" si="353"/>
        <v>157099.721739306</v>
      </c>
      <c r="BW5683" s="9">
        <v>5678</v>
      </c>
      <c r="BX5683">
        <f t="shared" si="354"/>
        <v>0</v>
      </c>
      <c r="BY5683">
        <f t="shared" si="355"/>
        <v>1</v>
      </c>
    </row>
    <row r="5684" spans="1:77">
      <c r="A5684" s="33">
        <v>5679</v>
      </c>
      <c r="BP5684" s="27">
        <v>0.786964707396764</v>
      </c>
      <c r="BQ5684" s="27">
        <v>14545.8309293764</v>
      </c>
      <c r="BR5684" s="27">
        <v>1.34652886725921</v>
      </c>
      <c r="BS5684" s="27">
        <v>52075.3337236403</v>
      </c>
      <c r="BU5684">
        <f t="shared" si="352"/>
        <v>103498.875180138</v>
      </c>
      <c r="BV5684">
        <f t="shared" si="353"/>
        <v>149903.996365241</v>
      </c>
      <c r="BW5684" s="9">
        <v>5679</v>
      </c>
      <c r="BX5684">
        <f t="shared" si="354"/>
        <v>0</v>
      </c>
      <c r="BY5684">
        <f t="shared" si="355"/>
        <v>1</v>
      </c>
    </row>
    <row r="5685" spans="1:77">
      <c r="A5685" s="33">
        <v>5680</v>
      </c>
      <c r="BP5685" s="27">
        <v>0.827809308009246</v>
      </c>
      <c r="BQ5685" s="27">
        <v>15135.0500034348</v>
      </c>
      <c r="BR5685" s="27">
        <v>1.4392386836071</v>
      </c>
      <c r="BS5685" s="27">
        <v>41651.3504395971</v>
      </c>
      <c r="BU5685">
        <f t="shared" si="352"/>
        <v>109036.346197952</v>
      </c>
      <c r="BV5685">
        <f t="shared" si="353"/>
        <v>174234.452101467</v>
      </c>
      <c r="BW5685" s="9">
        <v>5680</v>
      </c>
      <c r="BX5685">
        <f t="shared" si="354"/>
        <v>0</v>
      </c>
      <c r="BY5685">
        <f t="shared" si="355"/>
        <v>1</v>
      </c>
    </row>
    <row r="5686" spans="1:77">
      <c r="A5686" s="33">
        <v>5681</v>
      </c>
      <c r="BP5686" s="27">
        <v>0.850205658585807</v>
      </c>
      <c r="BQ5686" s="27">
        <v>11424.5008512911</v>
      </c>
      <c r="BR5686" s="27">
        <v>1.47819772265169</v>
      </c>
      <c r="BS5686" s="27">
        <v>38965.5767257938</v>
      </c>
      <c r="BU5686">
        <f t="shared" si="352"/>
        <v>116106.34793658</v>
      </c>
      <c r="BV5686">
        <f t="shared" si="353"/>
        <v>182764.08167196</v>
      </c>
      <c r="BW5686" s="9">
        <v>5681</v>
      </c>
      <c r="BX5686">
        <f t="shared" si="354"/>
        <v>0</v>
      </c>
      <c r="BY5686">
        <f t="shared" si="355"/>
        <v>1</v>
      </c>
    </row>
    <row r="5687" spans="1:77">
      <c r="A5687" s="33">
        <v>5682</v>
      </c>
      <c r="BP5687" s="27">
        <v>0.781312382670815</v>
      </c>
      <c r="BQ5687" s="27">
        <v>11910.0280206222</v>
      </c>
      <c r="BR5687" s="27">
        <v>1.34021899183439</v>
      </c>
      <c r="BS5687" s="27">
        <v>37498.8435944486</v>
      </c>
      <c r="BU5687">
        <f t="shared" si="352"/>
        <v>105286.82938</v>
      </c>
      <c r="BV5687">
        <f t="shared" si="353"/>
        <v>163534.005180709</v>
      </c>
      <c r="BW5687" s="9">
        <v>5682</v>
      </c>
      <c r="BX5687">
        <f t="shared" si="354"/>
        <v>0</v>
      </c>
      <c r="BY5687">
        <f t="shared" si="355"/>
        <v>1</v>
      </c>
    </row>
    <row r="5688" spans="1:77">
      <c r="A5688" s="33">
        <v>5683</v>
      </c>
      <c r="BP5688" s="27">
        <v>0.79510717241772</v>
      </c>
      <c r="BQ5688" s="27">
        <v>16596.7539761858</v>
      </c>
      <c r="BR5688" s="27">
        <v>1.32952962855124</v>
      </c>
      <c r="BS5688" s="27">
        <v>43349.806655261</v>
      </c>
      <c r="BU5688">
        <f t="shared" si="352"/>
        <v>102669.321886472</v>
      </c>
      <c r="BV5688">
        <f t="shared" si="353"/>
        <v>156079.637627424</v>
      </c>
      <c r="BW5688" s="9">
        <v>5683</v>
      </c>
      <c r="BX5688">
        <f t="shared" si="354"/>
        <v>0</v>
      </c>
      <c r="BY5688">
        <f t="shared" si="355"/>
        <v>1</v>
      </c>
    </row>
    <row r="5689" spans="1:77">
      <c r="A5689" s="33">
        <v>5684</v>
      </c>
      <c r="BP5689" s="27">
        <v>0.799146954811883</v>
      </c>
      <c r="BQ5689" s="27">
        <v>15666.183050589</v>
      </c>
      <c r="BR5689" s="27">
        <v>1.36933888435434</v>
      </c>
      <c r="BS5689" s="27">
        <v>53374.5676885606</v>
      </c>
      <c r="BU5689">
        <f t="shared" si="352"/>
        <v>104205.860171193</v>
      </c>
      <c r="BV5689">
        <f t="shared" si="353"/>
        <v>152026.26496459</v>
      </c>
      <c r="BW5689" s="9">
        <v>5684</v>
      </c>
      <c r="BX5689">
        <f t="shared" si="354"/>
        <v>0</v>
      </c>
      <c r="BY5689">
        <f t="shared" si="355"/>
        <v>1</v>
      </c>
    </row>
    <row r="5690" spans="1:77">
      <c r="A5690" s="33">
        <v>5685</v>
      </c>
      <c r="BP5690" s="27">
        <v>0.794558251624278</v>
      </c>
      <c r="BQ5690" s="27">
        <v>18727.3059266182</v>
      </c>
      <c r="BR5690" s="27">
        <v>1.3200984666015</v>
      </c>
      <c r="BS5690" s="27">
        <v>46367.8307502502</v>
      </c>
      <c r="BU5690">
        <f t="shared" si="352"/>
        <v>100456.431817024</v>
      </c>
      <c r="BV5690">
        <f t="shared" si="353"/>
        <v>151646.939239975</v>
      </c>
      <c r="BW5690" s="9">
        <v>5685</v>
      </c>
      <c r="BX5690">
        <f t="shared" si="354"/>
        <v>0</v>
      </c>
      <c r="BY5690">
        <f t="shared" si="355"/>
        <v>1</v>
      </c>
    </row>
    <row r="5691" spans="1:77">
      <c r="A5691" s="33">
        <v>5686</v>
      </c>
      <c r="BP5691" s="27">
        <v>0.807018639620012</v>
      </c>
      <c r="BQ5691" s="27">
        <v>12860.1116200262</v>
      </c>
      <c r="BR5691" s="27">
        <v>1.35190615387128</v>
      </c>
      <c r="BS5691" s="27">
        <v>39846.0216267124</v>
      </c>
      <c r="BU5691">
        <f t="shared" si="352"/>
        <v>108192.684322976</v>
      </c>
      <c r="BV5691">
        <f t="shared" si="353"/>
        <v>162939.901453979</v>
      </c>
      <c r="BW5691" s="9">
        <v>5686</v>
      </c>
      <c r="BX5691">
        <f t="shared" si="354"/>
        <v>0</v>
      </c>
      <c r="BY5691">
        <f t="shared" si="355"/>
        <v>1</v>
      </c>
    </row>
    <row r="5692" spans="1:77">
      <c r="A5692" s="33">
        <v>5687</v>
      </c>
      <c r="BP5692" s="27">
        <v>0.77550400133288</v>
      </c>
      <c r="BQ5692" s="27">
        <v>15808.5371862874</v>
      </c>
      <c r="BR5692" s="27">
        <v>1.3203199744401</v>
      </c>
      <c r="BS5692" s="27">
        <v>42553.3405425715</v>
      </c>
      <c r="BU5692">
        <f t="shared" si="352"/>
        <v>100517.063013645</v>
      </c>
      <c r="BV5692">
        <f t="shared" si="353"/>
        <v>155494.655623443</v>
      </c>
      <c r="BW5692" s="9">
        <v>5687</v>
      </c>
      <c r="BX5692">
        <f t="shared" si="354"/>
        <v>0</v>
      </c>
      <c r="BY5692">
        <f t="shared" si="355"/>
        <v>1</v>
      </c>
    </row>
    <row r="5693" spans="1:77">
      <c r="A5693" s="33">
        <v>5688</v>
      </c>
      <c r="BP5693" s="27">
        <v>0.871261721748172</v>
      </c>
      <c r="BQ5693" s="27">
        <v>13816.8335592019</v>
      </c>
      <c r="BR5693" s="27">
        <v>1.49967359240559</v>
      </c>
      <c r="BS5693" s="27">
        <v>40366.976402425</v>
      </c>
      <c r="BU5693">
        <f t="shared" si="352"/>
        <v>116872.424703024</v>
      </c>
      <c r="BV5693">
        <f t="shared" si="353"/>
        <v>184584.062458414</v>
      </c>
      <c r="BW5693" s="9">
        <v>5688</v>
      </c>
      <c r="BX5693">
        <f t="shared" si="354"/>
        <v>0</v>
      </c>
      <c r="BY5693">
        <f t="shared" si="355"/>
        <v>1</v>
      </c>
    </row>
    <row r="5694" spans="1:77">
      <c r="A5694" s="33">
        <v>5689</v>
      </c>
      <c r="BP5694" s="27">
        <v>0.716727245263609</v>
      </c>
      <c r="BQ5694" s="27">
        <v>13457.2359171531</v>
      </c>
      <c r="BR5694" s="27">
        <v>1.23841242272596</v>
      </c>
      <c r="BS5694" s="27">
        <v>42248.9186424726</v>
      </c>
      <c r="BU5694">
        <f t="shared" si="352"/>
        <v>94051.8508723883</v>
      </c>
      <c r="BV5694">
        <f t="shared" si="353"/>
        <v>143512.944766422</v>
      </c>
      <c r="BW5694" s="9">
        <v>5689</v>
      </c>
      <c r="BX5694">
        <f t="shared" si="354"/>
        <v>0</v>
      </c>
      <c r="BY5694">
        <f t="shared" si="355"/>
        <v>1</v>
      </c>
    </row>
    <row r="5695" spans="1:77">
      <c r="A5695" s="33">
        <v>5690</v>
      </c>
      <c r="BP5695" s="27">
        <v>0.813902331766424</v>
      </c>
      <c r="BQ5695" s="27">
        <v>15267.9711483569</v>
      </c>
      <c r="BR5695" s="27">
        <v>1.36387650901634</v>
      </c>
      <c r="BS5695" s="27">
        <v>51306.2956834343</v>
      </c>
      <c r="BU5695">
        <f t="shared" si="352"/>
        <v>106817.378616607</v>
      </c>
      <c r="BV5695">
        <f t="shared" si="353"/>
        <v>153275.180669017</v>
      </c>
      <c r="BW5695" s="9">
        <v>5690</v>
      </c>
      <c r="BX5695">
        <f t="shared" si="354"/>
        <v>0</v>
      </c>
      <c r="BY5695">
        <f t="shared" si="355"/>
        <v>1</v>
      </c>
    </row>
    <row r="5696" spans="1:77">
      <c r="A5696" s="33">
        <v>5691</v>
      </c>
      <c r="BP5696" s="27">
        <v>0.787306096439035</v>
      </c>
      <c r="BQ5696" s="27">
        <v>18145.5401437402</v>
      </c>
      <c r="BR5696" s="27">
        <v>1.34914511023426</v>
      </c>
      <c r="BS5696" s="27">
        <v>45839.973110787</v>
      </c>
      <c r="BU5696">
        <f t="shared" si="352"/>
        <v>99950.3743221151</v>
      </c>
      <c r="BV5696">
        <f t="shared" si="353"/>
        <v>156531.793424352</v>
      </c>
      <c r="BW5696" s="9">
        <v>5691</v>
      </c>
      <c r="BX5696">
        <f t="shared" si="354"/>
        <v>0</v>
      </c>
      <c r="BY5696">
        <f t="shared" si="355"/>
        <v>1</v>
      </c>
    </row>
    <row r="5697" spans="1:77">
      <c r="A5697" s="33">
        <v>5692</v>
      </c>
      <c r="BP5697" s="27">
        <v>0.795902637079461</v>
      </c>
      <c r="BQ5697" s="27">
        <v>17193.7616326297</v>
      </c>
      <c r="BR5697" s="27">
        <v>1.35034992601421</v>
      </c>
      <c r="BS5697" s="27">
        <v>46614.9607106625</v>
      </c>
      <c r="BU5697">
        <f t="shared" si="352"/>
        <v>102191.633929289</v>
      </c>
      <c r="BV5697">
        <f t="shared" si="353"/>
        <v>155937.52819147</v>
      </c>
      <c r="BW5697" s="9">
        <v>5692</v>
      </c>
      <c r="BX5697">
        <f t="shared" si="354"/>
        <v>0</v>
      </c>
      <c r="BY5697">
        <f t="shared" si="355"/>
        <v>1</v>
      </c>
    </row>
    <row r="5698" spans="1:77">
      <c r="A5698" s="33">
        <v>5693</v>
      </c>
      <c r="BP5698" s="27">
        <v>0.79630469514035</v>
      </c>
      <c r="BQ5698" s="27">
        <v>12834.0256885257</v>
      </c>
      <c r="BR5698" s="27">
        <v>1.34039859831248</v>
      </c>
      <c r="BS5698" s="27">
        <v>39251.2190095434</v>
      </c>
      <c r="BU5698">
        <f t="shared" si="352"/>
        <v>106611.678582527</v>
      </c>
      <c r="BV5698">
        <f t="shared" si="353"/>
        <v>161808.570737329</v>
      </c>
      <c r="BW5698" s="9">
        <v>5693</v>
      </c>
      <c r="BX5698">
        <f t="shared" si="354"/>
        <v>0</v>
      </c>
      <c r="BY5698">
        <f t="shared" si="355"/>
        <v>1</v>
      </c>
    </row>
    <row r="5699" spans="1:77">
      <c r="A5699" s="33">
        <v>5694</v>
      </c>
      <c r="BP5699" s="27">
        <v>0.818328297798366</v>
      </c>
      <c r="BQ5699" s="27">
        <v>13661.8022704694</v>
      </c>
      <c r="BR5699" s="27">
        <v>1.42783975129465</v>
      </c>
      <c r="BS5699" s="27">
        <v>42920.0706873851</v>
      </c>
      <c r="BU5699">
        <f t="shared" si="352"/>
        <v>109087.442399286</v>
      </c>
      <c r="BV5699">
        <f t="shared" si="353"/>
        <v>171255.892006812</v>
      </c>
      <c r="BW5699" s="9">
        <v>5694</v>
      </c>
      <c r="BX5699">
        <f t="shared" si="354"/>
        <v>0</v>
      </c>
      <c r="BY5699">
        <f t="shared" si="355"/>
        <v>1</v>
      </c>
    </row>
    <row r="5700" spans="1:77">
      <c r="A5700" s="33">
        <v>5695</v>
      </c>
      <c r="BP5700" s="27">
        <v>0.818564788929702</v>
      </c>
      <c r="BQ5700" s="27">
        <v>18779.044008013</v>
      </c>
      <c r="BR5700" s="27">
        <v>1.41201860588594</v>
      </c>
      <c r="BS5700" s="27">
        <v>51206.7875300361</v>
      </c>
      <c r="BU5700">
        <f t="shared" si="352"/>
        <v>104005.674331442</v>
      </c>
      <c r="BV5700">
        <f t="shared" si="353"/>
        <v>160596.003352855</v>
      </c>
      <c r="BW5700" s="9">
        <v>5695</v>
      </c>
      <c r="BX5700">
        <f t="shared" si="354"/>
        <v>0</v>
      </c>
      <c r="BY5700">
        <f t="shared" si="355"/>
        <v>1</v>
      </c>
    </row>
    <row r="5701" spans="1:77">
      <c r="A5701" s="33">
        <v>5696</v>
      </c>
      <c r="BP5701" s="27">
        <v>0.7720943525635</v>
      </c>
      <c r="BQ5701" s="27">
        <v>16386.5877824205</v>
      </c>
      <c r="BR5701" s="27">
        <v>1.32424346420363</v>
      </c>
      <c r="BS5701" s="27">
        <v>52794.2387141752</v>
      </c>
      <c r="BU5701">
        <f t="shared" si="352"/>
        <v>99427.5651021045</v>
      </c>
      <c r="BV5701">
        <f t="shared" si="353"/>
        <v>145842.28091637</v>
      </c>
      <c r="BW5701" s="9">
        <v>5696</v>
      </c>
      <c r="BX5701">
        <f t="shared" si="354"/>
        <v>0</v>
      </c>
      <c r="BY5701">
        <f t="shared" si="355"/>
        <v>1</v>
      </c>
    </row>
    <row r="5702" spans="1:77">
      <c r="A5702" s="33">
        <v>5697</v>
      </c>
      <c r="BP5702" s="27">
        <v>0.832353009526046</v>
      </c>
      <c r="BQ5702" s="27">
        <v>15788.2970231584</v>
      </c>
      <c r="BR5702" s="27">
        <v>1.4406119769784</v>
      </c>
      <c r="BS5702" s="27">
        <v>46544.2492763801</v>
      </c>
      <c r="BU5702">
        <f t="shared" si="352"/>
        <v>109064.654405749</v>
      </c>
      <c r="BV5702">
        <f t="shared" si="353"/>
        <v>169547.547270379</v>
      </c>
      <c r="BW5702" s="9">
        <v>5697</v>
      </c>
      <c r="BX5702">
        <f t="shared" si="354"/>
        <v>0</v>
      </c>
      <c r="BY5702">
        <f t="shared" si="355"/>
        <v>1</v>
      </c>
    </row>
    <row r="5703" spans="1:77">
      <c r="A5703" s="33">
        <v>5698</v>
      </c>
      <c r="BP5703" s="27">
        <v>0.841232391910452</v>
      </c>
      <c r="BQ5703" s="27">
        <v>11155.9996255501</v>
      </c>
      <c r="BR5703" s="27">
        <v>1.46424693671683</v>
      </c>
      <c r="BS5703" s="27">
        <v>44666.6061338633</v>
      </c>
      <c r="BU5703">
        <f t="shared" ref="BU5703:BU5766" si="356">BP5703*$BV$1-BQ5703</f>
        <v>115028.859161018</v>
      </c>
      <c r="BV5703">
        <f t="shared" ref="BV5703:BV5766" si="357">BR5703*$BV$1-BS5703</f>
        <v>174970.434373661</v>
      </c>
      <c r="BW5703" s="9">
        <v>5698</v>
      </c>
      <c r="BX5703">
        <f t="shared" ref="BX5703:BX5766" si="358">IF(BU5703=MAX($BU5703:$BV5703),1,0)</f>
        <v>0</v>
      </c>
      <c r="BY5703">
        <f t="shared" ref="BY5703:BY5766" si="359">IF(BV5703=MAX($BU5703:$BV5703),1,0)</f>
        <v>1</v>
      </c>
    </row>
    <row r="5704" spans="1:77">
      <c r="A5704" s="33">
        <v>5699</v>
      </c>
      <c r="BP5704" s="27">
        <v>0.828582130084982</v>
      </c>
      <c r="BQ5704" s="27">
        <v>16530.7684372642</v>
      </c>
      <c r="BR5704" s="27">
        <v>1.39622261688605</v>
      </c>
      <c r="BS5704" s="27">
        <v>50936.8376276995</v>
      </c>
      <c r="BU5704">
        <f t="shared" si="356"/>
        <v>107756.551075483</v>
      </c>
      <c r="BV5704">
        <f t="shared" si="357"/>
        <v>158496.554905208</v>
      </c>
      <c r="BW5704" s="9">
        <v>5699</v>
      </c>
      <c r="BX5704">
        <f t="shared" si="358"/>
        <v>0</v>
      </c>
      <c r="BY5704">
        <f t="shared" si="359"/>
        <v>1</v>
      </c>
    </row>
    <row r="5705" spans="1:77">
      <c r="A5705" s="33">
        <v>5700</v>
      </c>
      <c r="BP5705" s="27">
        <v>0.76405656168007</v>
      </c>
      <c r="BQ5705" s="27">
        <v>15937.2737795133</v>
      </c>
      <c r="BR5705" s="27">
        <v>1.28952335833456</v>
      </c>
      <c r="BS5705" s="27">
        <v>52731.6161150778</v>
      </c>
      <c r="BU5705">
        <f t="shared" si="356"/>
        <v>98671.2104724973</v>
      </c>
      <c r="BV5705">
        <f t="shared" si="357"/>
        <v>140696.887635106</v>
      </c>
      <c r="BW5705" s="9">
        <v>5700</v>
      </c>
      <c r="BX5705">
        <f t="shared" si="358"/>
        <v>0</v>
      </c>
      <c r="BY5705">
        <f t="shared" si="359"/>
        <v>1</v>
      </c>
    </row>
    <row r="5706" spans="1:77">
      <c r="A5706" s="33">
        <v>5701</v>
      </c>
      <c r="BP5706" s="27">
        <v>0.818766684932348</v>
      </c>
      <c r="BQ5706" s="27">
        <v>10708.1563953809</v>
      </c>
      <c r="BR5706" s="27">
        <v>1.40452567896846</v>
      </c>
      <c r="BS5706" s="27">
        <v>36954.6664488874</v>
      </c>
      <c r="BU5706">
        <f t="shared" si="356"/>
        <v>112106.846344471</v>
      </c>
      <c r="BV5706">
        <f t="shared" si="357"/>
        <v>173724.185396382</v>
      </c>
      <c r="BW5706" s="9">
        <v>5701</v>
      </c>
      <c r="BX5706">
        <f t="shared" si="358"/>
        <v>0</v>
      </c>
      <c r="BY5706">
        <f t="shared" si="359"/>
        <v>1</v>
      </c>
    </row>
    <row r="5707" spans="1:77">
      <c r="A5707" s="33">
        <v>5702</v>
      </c>
      <c r="BP5707" s="27">
        <v>0.813049225812111</v>
      </c>
      <c r="BQ5707" s="27">
        <v>26781.535404346</v>
      </c>
      <c r="BR5707" s="27">
        <v>1.36262091325092</v>
      </c>
      <c r="BS5707" s="27">
        <v>57945.9075263682</v>
      </c>
      <c r="BU5707">
        <f t="shared" si="356"/>
        <v>95175.8484674707</v>
      </c>
      <c r="BV5707">
        <f t="shared" si="357"/>
        <v>146447.22946127</v>
      </c>
      <c r="BW5707" s="9">
        <v>5702</v>
      </c>
      <c r="BX5707">
        <f t="shared" si="358"/>
        <v>0</v>
      </c>
      <c r="BY5707">
        <f t="shared" si="359"/>
        <v>1</v>
      </c>
    </row>
    <row r="5708" spans="1:77">
      <c r="A5708" s="33">
        <v>5703</v>
      </c>
      <c r="BP5708" s="27">
        <v>0.824997153289759</v>
      </c>
      <c r="BQ5708" s="27">
        <v>14941.2575107901</v>
      </c>
      <c r="BR5708" s="27">
        <v>1.38594396369052</v>
      </c>
      <c r="BS5708" s="27">
        <v>42746.3218034889</v>
      </c>
      <c r="BU5708">
        <f t="shared" si="356"/>
        <v>108808.315482674</v>
      </c>
      <c r="BV5708">
        <f t="shared" si="357"/>
        <v>165145.272750089</v>
      </c>
      <c r="BW5708" s="9">
        <v>5703</v>
      </c>
      <c r="BX5708">
        <f t="shared" si="358"/>
        <v>0</v>
      </c>
      <c r="BY5708">
        <f t="shared" si="359"/>
        <v>1</v>
      </c>
    </row>
    <row r="5709" spans="1:77">
      <c r="A5709" s="33">
        <v>5704</v>
      </c>
      <c r="BP5709" s="27">
        <v>0.823137571333592</v>
      </c>
      <c r="BQ5709" s="27">
        <v>12593.2007433287</v>
      </c>
      <c r="BR5709" s="27">
        <v>1.42623278059613</v>
      </c>
      <c r="BS5709" s="27">
        <v>39403.7481431068</v>
      </c>
      <c r="BU5709">
        <f t="shared" si="356"/>
        <v>110877.43495671</v>
      </c>
      <c r="BV5709">
        <f t="shared" si="357"/>
        <v>174531.168946313</v>
      </c>
      <c r="BW5709" s="9">
        <v>5704</v>
      </c>
      <c r="BX5709">
        <f t="shared" si="358"/>
        <v>0</v>
      </c>
      <c r="BY5709">
        <f t="shared" si="359"/>
        <v>1</v>
      </c>
    </row>
    <row r="5710" spans="1:77">
      <c r="A5710" s="33">
        <v>5705</v>
      </c>
      <c r="BP5710" s="27">
        <v>0.808158938732024</v>
      </c>
      <c r="BQ5710" s="27">
        <v>21945.5454010732</v>
      </c>
      <c r="BR5710" s="27">
        <v>1.39889362791341</v>
      </c>
      <c r="BS5710" s="27">
        <v>54158.1630161404</v>
      </c>
      <c r="BU5710">
        <f t="shared" si="356"/>
        <v>99278.2954087303</v>
      </c>
      <c r="BV5710">
        <f t="shared" si="357"/>
        <v>155675.881170871</v>
      </c>
      <c r="BW5710" s="9">
        <v>5705</v>
      </c>
      <c r="BX5710">
        <f t="shared" si="358"/>
        <v>0</v>
      </c>
      <c r="BY5710">
        <f t="shared" si="359"/>
        <v>1</v>
      </c>
    </row>
    <row r="5711" spans="1:77">
      <c r="A5711" s="33">
        <v>5706</v>
      </c>
      <c r="BP5711" s="27">
        <v>0.810587628214166</v>
      </c>
      <c r="BQ5711" s="27">
        <v>14294.3684073979</v>
      </c>
      <c r="BR5711" s="27">
        <v>1.38218095036879</v>
      </c>
      <c r="BS5711" s="27">
        <v>40308.2942959749</v>
      </c>
      <c r="BU5711">
        <f t="shared" si="356"/>
        <v>107293.775824727</v>
      </c>
      <c r="BV5711">
        <f t="shared" si="357"/>
        <v>167018.848259344</v>
      </c>
      <c r="BW5711" s="9">
        <v>5706</v>
      </c>
      <c r="BX5711">
        <f t="shared" si="358"/>
        <v>0</v>
      </c>
      <c r="BY5711">
        <f t="shared" si="359"/>
        <v>1</v>
      </c>
    </row>
    <row r="5712" spans="1:77">
      <c r="A5712" s="33">
        <v>5707</v>
      </c>
      <c r="BP5712" s="27">
        <v>0.852323021454477</v>
      </c>
      <c r="BQ5712" s="27">
        <v>15172.171167485</v>
      </c>
      <c r="BR5712" s="27">
        <v>1.48899946086857</v>
      </c>
      <c r="BS5712" s="27">
        <v>43245.6554666222</v>
      </c>
      <c r="BU5712">
        <f t="shared" si="356"/>
        <v>112676.282050687</v>
      </c>
      <c r="BV5712">
        <f t="shared" si="357"/>
        <v>180104.263663664</v>
      </c>
      <c r="BW5712" s="9">
        <v>5707</v>
      </c>
      <c r="BX5712">
        <f t="shared" si="358"/>
        <v>0</v>
      </c>
      <c r="BY5712">
        <f t="shared" si="359"/>
        <v>1</v>
      </c>
    </row>
    <row r="5713" spans="1:77">
      <c r="A5713" s="33">
        <v>5708</v>
      </c>
      <c r="BP5713" s="27">
        <v>0.826461334147572</v>
      </c>
      <c r="BQ5713" s="27">
        <v>15654.3830389432</v>
      </c>
      <c r="BR5713" s="27">
        <v>1.4489837570834</v>
      </c>
      <c r="BS5713" s="27">
        <v>43408.2260300834</v>
      </c>
      <c r="BU5713">
        <f t="shared" si="356"/>
        <v>108314.817083193</v>
      </c>
      <c r="BV5713">
        <f t="shared" si="357"/>
        <v>173939.337532426</v>
      </c>
      <c r="BW5713" s="9">
        <v>5708</v>
      </c>
      <c r="BX5713">
        <f t="shared" si="358"/>
        <v>0</v>
      </c>
      <c r="BY5713">
        <f t="shared" si="359"/>
        <v>1</v>
      </c>
    </row>
    <row r="5714" spans="1:77">
      <c r="A5714" s="33">
        <v>5709</v>
      </c>
      <c r="BP5714" s="27">
        <v>0.726322961642227</v>
      </c>
      <c r="BQ5714" s="27">
        <v>17203.4383838717</v>
      </c>
      <c r="BR5714" s="27">
        <v>1.23549746843007</v>
      </c>
      <c r="BS5714" s="27">
        <v>53384.045210141</v>
      </c>
      <c r="BU5714">
        <f t="shared" si="356"/>
        <v>91745.0058624624</v>
      </c>
      <c r="BV5714">
        <f t="shared" si="357"/>
        <v>131940.575054369</v>
      </c>
      <c r="BW5714" s="9">
        <v>5709</v>
      </c>
      <c r="BX5714">
        <f t="shared" si="358"/>
        <v>0</v>
      </c>
      <c r="BY5714">
        <f t="shared" si="359"/>
        <v>1</v>
      </c>
    </row>
    <row r="5715" spans="1:77">
      <c r="A5715" s="33">
        <v>5710</v>
      </c>
      <c r="BP5715" s="27">
        <v>0.775119849001311</v>
      </c>
      <c r="BQ5715" s="27">
        <v>18434.4630286791</v>
      </c>
      <c r="BR5715" s="27">
        <v>1.32856697404967</v>
      </c>
      <c r="BS5715" s="27">
        <v>48479.1857007552</v>
      </c>
      <c r="BU5715">
        <f t="shared" si="356"/>
        <v>97833.5143215175</v>
      </c>
      <c r="BV5715">
        <f t="shared" si="357"/>
        <v>150805.860406695</v>
      </c>
      <c r="BW5715" s="9">
        <v>5710</v>
      </c>
      <c r="BX5715">
        <f t="shared" si="358"/>
        <v>0</v>
      </c>
      <c r="BY5715">
        <f t="shared" si="359"/>
        <v>1</v>
      </c>
    </row>
    <row r="5716" spans="1:77">
      <c r="A5716" s="33">
        <v>5711</v>
      </c>
      <c r="BP5716" s="27">
        <v>0.851125515025363</v>
      </c>
      <c r="BQ5716" s="27">
        <v>19052.1345969042</v>
      </c>
      <c r="BR5716" s="27">
        <v>1.44328739620249</v>
      </c>
      <c r="BS5716" s="27">
        <v>58513.1030742117</v>
      </c>
      <c r="BU5716">
        <f t="shared" si="356"/>
        <v>108616.6926569</v>
      </c>
      <c r="BV5716">
        <f t="shared" si="357"/>
        <v>157980.006356162</v>
      </c>
      <c r="BW5716" s="9">
        <v>5711</v>
      </c>
      <c r="BX5716">
        <f t="shared" si="358"/>
        <v>0</v>
      </c>
      <c r="BY5716">
        <f t="shared" si="359"/>
        <v>1</v>
      </c>
    </row>
    <row r="5717" spans="1:77">
      <c r="A5717" s="33">
        <v>5712</v>
      </c>
      <c r="BP5717" s="27">
        <v>0.87469559730593</v>
      </c>
      <c r="BQ5717" s="27">
        <v>16838.8865808029</v>
      </c>
      <c r="BR5717" s="27">
        <v>1.5334986264627</v>
      </c>
      <c r="BS5717" s="27">
        <v>44641.2936097467</v>
      </c>
      <c r="BU5717">
        <f t="shared" si="356"/>
        <v>114365.453015087</v>
      </c>
      <c r="BV5717">
        <f t="shared" si="357"/>
        <v>185383.500359658</v>
      </c>
      <c r="BW5717" s="9">
        <v>5712</v>
      </c>
      <c r="BX5717">
        <f t="shared" si="358"/>
        <v>0</v>
      </c>
      <c r="BY5717">
        <f t="shared" si="359"/>
        <v>1</v>
      </c>
    </row>
    <row r="5718" spans="1:77">
      <c r="A5718" s="33">
        <v>5713</v>
      </c>
      <c r="BP5718" s="27">
        <v>0.823934467391286</v>
      </c>
      <c r="BQ5718" s="27">
        <v>13169.3466691693</v>
      </c>
      <c r="BR5718" s="27">
        <v>1.42716227778322</v>
      </c>
      <c r="BS5718" s="27">
        <v>41838.6985006446</v>
      </c>
      <c r="BU5718">
        <f t="shared" si="356"/>
        <v>110420.823439524</v>
      </c>
      <c r="BV5718">
        <f t="shared" si="357"/>
        <v>172235.643166839</v>
      </c>
      <c r="BW5718" s="9">
        <v>5713</v>
      </c>
      <c r="BX5718">
        <f t="shared" si="358"/>
        <v>0</v>
      </c>
      <c r="BY5718">
        <f t="shared" si="359"/>
        <v>1</v>
      </c>
    </row>
    <row r="5719" spans="1:77">
      <c r="A5719" s="33">
        <v>5714</v>
      </c>
      <c r="BP5719" s="27">
        <v>0.779670255806114</v>
      </c>
      <c r="BQ5719" s="27">
        <v>12229.0785750182</v>
      </c>
      <c r="BR5719" s="27">
        <v>1.31939045776404</v>
      </c>
      <c r="BS5719" s="27">
        <v>37957.4258027128</v>
      </c>
      <c r="BU5719">
        <f t="shared" si="356"/>
        <v>104721.459795899</v>
      </c>
      <c r="BV5719">
        <f t="shared" si="357"/>
        <v>159951.142861893</v>
      </c>
      <c r="BW5719" s="9">
        <v>5714</v>
      </c>
      <c r="BX5719">
        <f t="shared" si="358"/>
        <v>0</v>
      </c>
      <c r="BY5719">
        <f t="shared" si="359"/>
        <v>1</v>
      </c>
    </row>
    <row r="5720" spans="1:77">
      <c r="A5720" s="33">
        <v>5715</v>
      </c>
      <c r="BP5720" s="27">
        <v>0.830681538480902</v>
      </c>
      <c r="BQ5720" s="27">
        <v>14717.1791354704</v>
      </c>
      <c r="BR5720" s="27">
        <v>1.43338919099924</v>
      </c>
      <c r="BS5720" s="27">
        <v>44055.7657041309</v>
      </c>
      <c r="BU5720">
        <f t="shared" si="356"/>
        <v>109885.051636665</v>
      </c>
      <c r="BV5720">
        <f t="shared" si="357"/>
        <v>170952.612945755</v>
      </c>
      <c r="BW5720" s="9">
        <v>5715</v>
      </c>
      <c r="BX5720">
        <f t="shared" si="358"/>
        <v>0</v>
      </c>
      <c r="BY5720">
        <f t="shared" si="359"/>
        <v>1</v>
      </c>
    </row>
    <row r="5721" spans="1:77">
      <c r="A5721" s="33">
        <v>5716</v>
      </c>
      <c r="BP5721" s="27">
        <v>0.820219033628774</v>
      </c>
      <c r="BQ5721" s="27">
        <v>14337.472217983</v>
      </c>
      <c r="BR5721" s="27">
        <v>1.41884488116442</v>
      </c>
      <c r="BS5721" s="27">
        <v>43128.4017225833</v>
      </c>
      <c r="BU5721">
        <f t="shared" si="356"/>
        <v>108695.382826333</v>
      </c>
      <c r="BV5721">
        <f t="shared" si="357"/>
        <v>169698.33045208</v>
      </c>
      <c r="BW5721" s="9">
        <v>5716</v>
      </c>
      <c r="BX5721">
        <f t="shared" si="358"/>
        <v>0</v>
      </c>
      <c r="BY5721">
        <f t="shared" si="359"/>
        <v>1</v>
      </c>
    </row>
    <row r="5722" spans="1:77">
      <c r="A5722" s="33">
        <v>5717</v>
      </c>
      <c r="BP5722" s="27">
        <v>0.790519209034857</v>
      </c>
      <c r="BQ5722" s="27">
        <v>15731.4309849686</v>
      </c>
      <c r="BR5722" s="27">
        <v>1.35600545921293</v>
      </c>
      <c r="BS5722" s="27">
        <v>50914.1167003517</v>
      </c>
      <c r="BU5722">
        <f t="shared" si="356"/>
        <v>102846.45037026</v>
      </c>
      <c r="BV5722">
        <f t="shared" si="357"/>
        <v>152486.702181587</v>
      </c>
      <c r="BW5722" s="9">
        <v>5717</v>
      </c>
      <c r="BX5722">
        <f t="shared" si="358"/>
        <v>0</v>
      </c>
      <c r="BY5722">
        <f t="shared" si="359"/>
        <v>1</v>
      </c>
    </row>
    <row r="5723" spans="1:77">
      <c r="A5723" s="33">
        <v>5718</v>
      </c>
      <c r="BP5723" s="27">
        <v>0.777733495568547</v>
      </c>
      <c r="BQ5723" s="27">
        <v>16619.0135378017</v>
      </c>
      <c r="BR5723" s="27">
        <v>1.32977072071908</v>
      </c>
      <c r="BS5723" s="27">
        <v>44480.8036560332</v>
      </c>
      <c r="BU5723">
        <f t="shared" si="356"/>
        <v>100041.01079748</v>
      </c>
      <c r="BV5723">
        <f t="shared" si="357"/>
        <v>154984.804451829</v>
      </c>
      <c r="BW5723" s="9">
        <v>5718</v>
      </c>
      <c r="BX5723">
        <f t="shared" si="358"/>
        <v>0</v>
      </c>
      <c r="BY5723">
        <f t="shared" si="359"/>
        <v>1</v>
      </c>
    </row>
    <row r="5724" spans="1:77">
      <c r="A5724" s="33">
        <v>5719</v>
      </c>
      <c r="BP5724" s="27">
        <v>0.808893694141069</v>
      </c>
      <c r="BQ5724" s="27">
        <v>14224.5762975079</v>
      </c>
      <c r="BR5724" s="27">
        <v>1.39821296223585</v>
      </c>
      <c r="BS5724" s="27">
        <v>42563.3968861192</v>
      </c>
      <c r="BU5724">
        <f t="shared" si="356"/>
        <v>107109.477823652</v>
      </c>
      <c r="BV5724">
        <f t="shared" si="357"/>
        <v>167168.547449259</v>
      </c>
      <c r="BW5724" s="9">
        <v>5719</v>
      </c>
      <c r="BX5724">
        <f t="shared" si="358"/>
        <v>0</v>
      </c>
      <c r="BY5724">
        <f t="shared" si="359"/>
        <v>1</v>
      </c>
    </row>
    <row r="5725" spans="1:77">
      <c r="A5725" s="33">
        <v>5720</v>
      </c>
      <c r="BP5725" s="27">
        <v>0.781030378855799</v>
      </c>
      <c r="BQ5725" s="27">
        <v>10648.2340214087</v>
      </c>
      <c r="BR5725" s="27">
        <v>1.3200129965565</v>
      </c>
      <c r="BS5725" s="27">
        <v>36299.0500676437</v>
      </c>
      <c r="BU5725">
        <f t="shared" si="356"/>
        <v>106506.322806961</v>
      </c>
      <c r="BV5725">
        <f t="shared" si="357"/>
        <v>161702.899415832</v>
      </c>
      <c r="BW5725" s="9">
        <v>5720</v>
      </c>
      <c r="BX5725">
        <f t="shared" si="358"/>
        <v>0</v>
      </c>
      <c r="BY5725">
        <f t="shared" si="359"/>
        <v>1</v>
      </c>
    </row>
    <row r="5726" spans="1:77">
      <c r="A5726" s="33">
        <v>5721</v>
      </c>
      <c r="BP5726" s="27">
        <v>0.79969226210355</v>
      </c>
      <c r="BQ5726" s="27">
        <v>13862.1844191416</v>
      </c>
      <c r="BR5726" s="27">
        <v>1.38964734074099</v>
      </c>
      <c r="BS5726" s="27">
        <v>41368.3294914665</v>
      </c>
      <c r="BU5726">
        <f t="shared" si="356"/>
        <v>106091.654896391</v>
      </c>
      <c r="BV5726">
        <f t="shared" si="357"/>
        <v>167078.771619682</v>
      </c>
      <c r="BW5726" s="9">
        <v>5721</v>
      </c>
      <c r="BX5726">
        <f t="shared" si="358"/>
        <v>0</v>
      </c>
      <c r="BY5726">
        <f t="shared" si="359"/>
        <v>1</v>
      </c>
    </row>
    <row r="5727" spans="1:77">
      <c r="A5727" s="33">
        <v>5722</v>
      </c>
      <c r="BP5727" s="27">
        <v>0.794700681921318</v>
      </c>
      <c r="BQ5727" s="27">
        <v>12651.3329257477</v>
      </c>
      <c r="BR5727" s="27">
        <v>1.3417684201819</v>
      </c>
      <c r="BS5727" s="27">
        <v>41084.9658220356</v>
      </c>
      <c r="BU5727">
        <f t="shared" si="356"/>
        <v>106553.76936245</v>
      </c>
      <c r="BV5727">
        <f t="shared" si="357"/>
        <v>160180.297205249</v>
      </c>
      <c r="BW5727" s="9">
        <v>5722</v>
      </c>
      <c r="BX5727">
        <f t="shared" si="358"/>
        <v>0</v>
      </c>
      <c r="BY5727">
        <f t="shared" si="359"/>
        <v>1</v>
      </c>
    </row>
    <row r="5728" spans="1:77">
      <c r="A5728" s="33">
        <v>5723</v>
      </c>
      <c r="BP5728" s="27">
        <v>0.792494556913754</v>
      </c>
      <c r="BQ5728" s="27">
        <v>13711.1091637993</v>
      </c>
      <c r="BR5728" s="27">
        <v>1.34079428376225</v>
      </c>
      <c r="BS5728" s="27">
        <v>41025.8361316079</v>
      </c>
      <c r="BU5728">
        <f t="shared" si="356"/>
        <v>105163.074373264</v>
      </c>
      <c r="BV5728">
        <f t="shared" si="357"/>
        <v>160093.30643273</v>
      </c>
      <c r="BW5728" s="9">
        <v>5723</v>
      </c>
      <c r="BX5728">
        <f t="shared" si="358"/>
        <v>0</v>
      </c>
      <c r="BY5728">
        <f t="shared" si="359"/>
        <v>1</v>
      </c>
    </row>
    <row r="5729" spans="1:77">
      <c r="A5729" s="33">
        <v>5724</v>
      </c>
      <c r="BP5729" s="27">
        <v>0.744066341062688</v>
      </c>
      <c r="BQ5729" s="27">
        <v>14050.1289764919</v>
      </c>
      <c r="BR5729" s="27">
        <v>1.26116172123489</v>
      </c>
      <c r="BS5729" s="27">
        <v>39773.9146452371</v>
      </c>
      <c r="BU5729">
        <f t="shared" si="356"/>
        <v>97559.8221829113</v>
      </c>
      <c r="BV5729">
        <f t="shared" si="357"/>
        <v>149400.343539997</v>
      </c>
      <c r="BW5729" s="9">
        <v>5724</v>
      </c>
      <c r="BX5729">
        <f t="shared" si="358"/>
        <v>0</v>
      </c>
      <c r="BY5729">
        <f t="shared" si="359"/>
        <v>1</v>
      </c>
    </row>
    <row r="5730" spans="1:77">
      <c r="A5730" s="33">
        <v>5725</v>
      </c>
      <c r="BP5730" s="27">
        <v>0.837886331422418</v>
      </c>
      <c r="BQ5730" s="27">
        <v>11453.4817479881</v>
      </c>
      <c r="BR5730" s="27">
        <v>1.44627675478173</v>
      </c>
      <c r="BS5730" s="27">
        <v>39008.8374062012</v>
      </c>
      <c r="BU5730">
        <f t="shared" si="356"/>
        <v>114229.467965374</v>
      </c>
      <c r="BV5730">
        <f t="shared" si="357"/>
        <v>177932.675811058</v>
      </c>
      <c r="BW5730" s="9">
        <v>5725</v>
      </c>
      <c r="BX5730">
        <f t="shared" si="358"/>
        <v>0</v>
      </c>
      <c r="BY5730">
        <f t="shared" si="359"/>
        <v>1</v>
      </c>
    </row>
    <row r="5731" spans="1:77">
      <c r="A5731" s="33">
        <v>5726</v>
      </c>
      <c r="BP5731" s="27">
        <v>0.799778144002395</v>
      </c>
      <c r="BQ5731" s="27">
        <v>11349.0405516773</v>
      </c>
      <c r="BR5731" s="27">
        <v>1.37401075413916</v>
      </c>
      <c r="BS5731" s="27">
        <v>37798.2646950487</v>
      </c>
      <c r="BU5731">
        <f t="shared" si="356"/>
        <v>108617.681048682</v>
      </c>
      <c r="BV5731">
        <f t="shared" si="357"/>
        <v>168303.348425826</v>
      </c>
      <c r="BW5731" s="9">
        <v>5726</v>
      </c>
      <c r="BX5731">
        <f t="shared" si="358"/>
        <v>0</v>
      </c>
      <c r="BY5731">
        <f t="shared" si="359"/>
        <v>1</v>
      </c>
    </row>
    <row r="5732" spans="1:77">
      <c r="A5732" s="33">
        <v>5727</v>
      </c>
      <c r="BP5732" s="27">
        <v>0.814576502854313</v>
      </c>
      <c r="BQ5732" s="27">
        <v>17862.7134308872</v>
      </c>
      <c r="BR5732" s="27">
        <v>1.40963994203578</v>
      </c>
      <c r="BS5732" s="27">
        <v>47360.5377619469</v>
      </c>
      <c r="BU5732">
        <f t="shared" si="356"/>
        <v>104323.76199726</v>
      </c>
      <c r="BV5732">
        <f t="shared" si="357"/>
        <v>164085.45354342</v>
      </c>
      <c r="BW5732" s="9">
        <v>5727</v>
      </c>
      <c r="BX5732">
        <f t="shared" si="358"/>
        <v>0</v>
      </c>
      <c r="BY5732">
        <f t="shared" si="359"/>
        <v>1</v>
      </c>
    </row>
    <row r="5733" spans="1:77">
      <c r="A5733" s="33">
        <v>5728</v>
      </c>
      <c r="BP5733" s="27">
        <v>0.837506238665705</v>
      </c>
      <c r="BQ5733" s="27">
        <v>12545.9937801246</v>
      </c>
      <c r="BR5733" s="27">
        <v>1.4301965775643</v>
      </c>
      <c r="BS5733" s="27">
        <v>39388.6639224141</v>
      </c>
      <c r="BU5733">
        <f t="shared" si="356"/>
        <v>113079.942019731</v>
      </c>
      <c r="BV5733">
        <f t="shared" si="357"/>
        <v>175140.822712231</v>
      </c>
      <c r="BW5733" s="9">
        <v>5728</v>
      </c>
      <c r="BX5733">
        <f t="shared" si="358"/>
        <v>0</v>
      </c>
      <c r="BY5733">
        <f t="shared" si="359"/>
        <v>1</v>
      </c>
    </row>
    <row r="5734" spans="1:77">
      <c r="A5734" s="33">
        <v>5729</v>
      </c>
      <c r="BP5734" s="27">
        <v>0.800146066250873</v>
      </c>
      <c r="BQ5734" s="27">
        <v>15671.4807340387</v>
      </c>
      <c r="BR5734" s="27">
        <v>1.39579997377883</v>
      </c>
      <c r="BS5734" s="27">
        <v>45093.7311585511</v>
      </c>
      <c r="BU5734">
        <f t="shared" si="356"/>
        <v>104350.429203592</v>
      </c>
      <c r="BV5734">
        <f t="shared" si="357"/>
        <v>164276.264908273</v>
      </c>
      <c r="BW5734" s="9">
        <v>5729</v>
      </c>
      <c r="BX5734">
        <f t="shared" si="358"/>
        <v>0</v>
      </c>
      <c r="BY5734">
        <f t="shared" si="359"/>
        <v>1</v>
      </c>
    </row>
    <row r="5735" spans="1:77">
      <c r="A5735" s="33">
        <v>5730</v>
      </c>
      <c r="BP5735" s="27">
        <v>0.814208384722447</v>
      </c>
      <c r="BQ5735" s="27">
        <v>13982.2759265614</v>
      </c>
      <c r="BR5735" s="27">
        <v>1.39894756392916</v>
      </c>
      <c r="BS5735" s="27">
        <v>48086.8600016181</v>
      </c>
      <c r="BU5735">
        <f t="shared" si="356"/>
        <v>108148.981781806</v>
      </c>
      <c r="BV5735">
        <f t="shared" si="357"/>
        <v>161755.274587756</v>
      </c>
      <c r="BW5735" s="9">
        <v>5730</v>
      </c>
      <c r="BX5735">
        <f t="shared" si="358"/>
        <v>0</v>
      </c>
      <c r="BY5735">
        <f t="shared" si="359"/>
        <v>1</v>
      </c>
    </row>
    <row r="5736" spans="1:77">
      <c r="A5736" s="33">
        <v>5731</v>
      </c>
      <c r="BP5736" s="27">
        <v>0.806129854251821</v>
      </c>
      <c r="BQ5736" s="27">
        <v>13683.5753910405</v>
      </c>
      <c r="BR5736" s="27">
        <v>1.3867062572601</v>
      </c>
      <c r="BS5736" s="27">
        <v>41737.4497968272</v>
      </c>
      <c r="BU5736">
        <f t="shared" si="356"/>
        <v>107235.902746733</v>
      </c>
      <c r="BV5736">
        <f t="shared" si="357"/>
        <v>166268.488792188</v>
      </c>
      <c r="BW5736" s="9">
        <v>5731</v>
      </c>
      <c r="BX5736">
        <f t="shared" si="358"/>
        <v>0</v>
      </c>
      <c r="BY5736">
        <f t="shared" si="359"/>
        <v>1</v>
      </c>
    </row>
    <row r="5737" spans="1:77">
      <c r="A5737" s="33">
        <v>5732</v>
      </c>
      <c r="BP5737" s="27">
        <v>0.827164467896229</v>
      </c>
      <c r="BQ5737" s="27">
        <v>12972.0824775448</v>
      </c>
      <c r="BR5737" s="27">
        <v>1.43010058365352</v>
      </c>
      <c r="BS5737" s="27">
        <v>41657.809874122</v>
      </c>
      <c r="BU5737">
        <f t="shared" si="356"/>
        <v>111102.58770689</v>
      </c>
      <c r="BV5737">
        <f t="shared" si="357"/>
        <v>172857.277673906</v>
      </c>
      <c r="BW5737" s="9">
        <v>5732</v>
      </c>
      <c r="BX5737">
        <f t="shared" si="358"/>
        <v>0</v>
      </c>
      <c r="BY5737">
        <f t="shared" si="359"/>
        <v>1</v>
      </c>
    </row>
    <row r="5738" spans="1:77">
      <c r="A5738" s="33">
        <v>5733</v>
      </c>
      <c r="BP5738" s="27">
        <v>0.855481609605643</v>
      </c>
      <c r="BQ5738" s="27">
        <v>19408.0348676078</v>
      </c>
      <c r="BR5738" s="27">
        <v>1.46721581225433</v>
      </c>
      <c r="BS5738" s="27">
        <v>50607.2009310162</v>
      </c>
      <c r="BU5738">
        <f t="shared" si="356"/>
        <v>108914.206573239</v>
      </c>
      <c r="BV5738">
        <f t="shared" si="357"/>
        <v>169475.170907133</v>
      </c>
      <c r="BW5738" s="9">
        <v>5733</v>
      </c>
      <c r="BX5738">
        <f t="shared" si="358"/>
        <v>0</v>
      </c>
      <c r="BY5738">
        <f t="shared" si="359"/>
        <v>1</v>
      </c>
    </row>
    <row r="5739" spans="1:77">
      <c r="A5739" s="33">
        <v>5734</v>
      </c>
      <c r="BP5739" s="27">
        <v>0.804349669090265</v>
      </c>
      <c r="BQ5739" s="27">
        <v>18172.572703534</v>
      </c>
      <c r="BR5739" s="27">
        <v>1.36654675447587</v>
      </c>
      <c r="BS5739" s="27">
        <v>43615.688786727</v>
      </c>
      <c r="BU5739">
        <f t="shared" si="356"/>
        <v>102479.877660006</v>
      </c>
      <c r="BV5739">
        <f t="shared" si="357"/>
        <v>161366.324384653</v>
      </c>
      <c r="BW5739" s="9">
        <v>5734</v>
      </c>
      <c r="BX5739">
        <f t="shared" si="358"/>
        <v>0</v>
      </c>
      <c r="BY5739">
        <f t="shared" si="359"/>
        <v>1</v>
      </c>
    </row>
    <row r="5740" spans="1:77">
      <c r="A5740" s="33">
        <v>5735</v>
      </c>
      <c r="BP5740" s="27">
        <v>0.799649654953276</v>
      </c>
      <c r="BQ5740" s="27">
        <v>16271.9466764908</v>
      </c>
      <c r="BR5740" s="27">
        <v>1.39854639645385</v>
      </c>
      <c r="BS5740" s="27">
        <v>52393.4266975517</v>
      </c>
      <c r="BU5740">
        <f t="shared" si="356"/>
        <v>103675.501566501</v>
      </c>
      <c r="BV5740">
        <f t="shared" si="357"/>
        <v>157388.532770526</v>
      </c>
      <c r="BW5740" s="9">
        <v>5735</v>
      </c>
      <c r="BX5740">
        <f t="shared" si="358"/>
        <v>0</v>
      </c>
      <c r="BY5740">
        <f t="shared" si="359"/>
        <v>1</v>
      </c>
    </row>
    <row r="5741" spans="1:77">
      <c r="A5741" s="33">
        <v>5736</v>
      </c>
      <c r="BP5741" s="27">
        <v>0.836287271642267</v>
      </c>
      <c r="BQ5741" s="27">
        <v>15157.8985473456</v>
      </c>
      <c r="BR5741" s="27">
        <v>1.43659754007727</v>
      </c>
      <c r="BS5741" s="27">
        <v>43929.8184306146</v>
      </c>
      <c r="BU5741">
        <f t="shared" si="356"/>
        <v>110285.192198994</v>
      </c>
      <c r="BV5741">
        <f t="shared" si="357"/>
        <v>171559.812580975</v>
      </c>
      <c r="BW5741" s="9">
        <v>5736</v>
      </c>
      <c r="BX5741">
        <f t="shared" si="358"/>
        <v>0</v>
      </c>
      <c r="BY5741">
        <f t="shared" si="359"/>
        <v>1</v>
      </c>
    </row>
    <row r="5742" spans="1:77">
      <c r="A5742" s="33">
        <v>5737</v>
      </c>
      <c r="BP5742" s="27">
        <v>0.84411845287406</v>
      </c>
      <c r="BQ5742" s="27">
        <v>10853.7813906075</v>
      </c>
      <c r="BR5742" s="27">
        <v>1.40463323330949</v>
      </c>
      <c r="BS5742" s="27">
        <v>36733.9981899088</v>
      </c>
      <c r="BU5742">
        <f t="shared" si="356"/>
        <v>115763.986540501</v>
      </c>
      <c r="BV5742">
        <f t="shared" si="357"/>
        <v>173960.986806514</v>
      </c>
      <c r="BW5742" s="9">
        <v>5737</v>
      </c>
      <c r="BX5742">
        <f t="shared" si="358"/>
        <v>0</v>
      </c>
      <c r="BY5742">
        <f t="shared" si="359"/>
        <v>1</v>
      </c>
    </row>
    <row r="5743" spans="1:77">
      <c r="A5743" s="33">
        <v>5738</v>
      </c>
      <c r="BP5743" s="27">
        <v>0.79776490235269</v>
      </c>
      <c r="BQ5743" s="27">
        <v>14406.4074173085</v>
      </c>
      <c r="BR5743" s="27">
        <v>1.36802021754792</v>
      </c>
      <c r="BS5743" s="27">
        <v>42524.6514429732</v>
      </c>
      <c r="BU5743">
        <f t="shared" si="356"/>
        <v>105258.327935595</v>
      </c>
      <c r="BV5743">
        <f t="shared" si="357"/>
        <v>162678.381189215</v>
      </c>
      <c r="BW5743" s="9">
        <v>5738</v>
      </c>
      <c r="BX5743">
        <f t="shared" si="358"/>
        <v>0</v>
      </c>
      <c r="BY5743">
        <f t="shared" si="359"/>
        <v>1</v>
      </c>
    </row>
    <row r="5744" spans="1:77">
      <c r="A5744" s="33">
        <v>5739</v>
      </c>
      <c r="BP5744" s="27">
        <v>0.827840833167691</v>
      </c>
      <c r="BQ5744" s="27">
        <v>14794.4436910673</v>
      </c>
      <c r="BR5744" s="27">
        <v>1.40684372651825</v>
      </c>
      <c r="BS5744" s="27">
        <v>40772.8192673412</v>
      </c>
      <c r="BU5744">
        <f t="shared" si="356"/>
        <v>109381.681284086</v>
      </c>
      <c r="BV5744">
        <f t="shared" si="357"/>
        <v>170253.739710397</v>
      </c>
      <c r="BW5744" s="9">
        <v>5739</v>
      </c>
      <c r="BX5744">
        <f t="shared" si="358"/>
        <v>0</v>
      </c>
      <c r="BY5744">
        <f t="shared" si="359"/>
        <v>1</v>
      </c>
    </row>
    <row r="5745" spans="1:77">
      <c r="A5745" s="33">
        <v>5740</v>
      </c>
      <c r="BP5745" s="27">
        <v>0.780671617100685</v>
      </c>
      <c r="BQ5745" s="27">
        <v>14795.4084452592</v>
      </c>
      <c r="BR5745" s="27">
        <v>1.33259475273347</v>
      </c>
      <c r="BS5745" s="27">
        <v>41816.7691172634</v>
      </c>
      <c r="BU5745">
        <f t="shared" si="356"/>
        <v>102305.334119844</v>
      </c>
      <c r="BV5745">
        <f t="shared" si="357"/>
        <v>158072.443792757</v>
      </c>
      <c r="BW5745" s="9">
        <v>5740</v>
      </c>
      <c r="BX5745">
        <f t="shared" si="358"/>
        <v>0</v>
      </c>
      <c r="BY5745">
        <f t="shared" si="359"/>
        <v>1</v>
      </c>
    </row>
    <row r="5746" spans="1:77">
      <c r="A5746" s="33">
        <v>5741</v>
      </c>
      <c r="BP5746" s="27">
        <v>0.778416257437541</v>
      </c>
      <c r="BQ5746" s="27">
        <v>13500.5296070889</v>
      </c>
      <c r="BR5746" s="27">
        <v>1.32685891310245</v>
      </c>
      <c r="BS5746" s="27">
        <v>40371.2054396981</v>
      </c>
      <c r="BU5746">
        <f t="shared" si="356"/>
        <v>103261.909008542</v>
      </c>
      <c r="BV5746">
        <f t="shared" si="357"/>
        <v>158657.63152567</v>
      </c>
      <c r="BW5746" s="9">
        <v>5741</v>
      </c>
      <c r="BX5746">
        <f t="shared" si="358"/>
        <v>0</v>
      </c>
      <c r="BY5746">
        <f t="shared" si="359"/>
        <v>1</v>
      </c>
    </row>
    <row r="5747" spans="1:77">
      <c r="A5747" s="33">
        <v>5742</v>
      </c>
      <c r="BP5747" s="27">
        <v>0.788548567676551</v>
      </c>
      <c r="BQ5747" s="27">
        <v>13840.3054646816</v>
      </c>
      <c r="BR5747" s="27">
        <v>1.33779843187898</v>
      </c>
      <c r="BS5747" s="27">
        <v>42934.0603676681</v>
      </c>
      <c r="BU5747">
        <f t="shared" si="356"/>
        <v>104441.979686801</v>
      </c>
      <c r="BV5747">
        <f t="shared" si="357"/>
        <v>157735.70441418</v>
      </c>
      <c r="BW5747" s="9">
        <v>5742</v>
      </c>
      <c r="BX5747">
        <f t="shared" si="358"/>
        <v>0</v>
      </c>
      <c r="BY5747">
        <f t="shared" si="359"/>
        <v>1</v>
      </c>
    </row>
    <row r="5748" spans="1:77">
      <c r="A5748" s="33">
        <v>5743</v>
      </c>
      <c r="BP5748" s="27">
        <v>0.847084245446378</v>
      </c>
      <c r="BQ5748" s="27">
        <v>15654.0711267783</v>
      </c>
      <c r="BR5748" s="27">
        <v>1.45739321240369</v>
      </c>
      <c r="BS5748" s="27">
        <v>47196.1450559997</v>
      </c>
      <c r="BU5748">
        <f t="shared" si="356"/>
        <v>111408.565690178</v>
      </c>
      <c r="BV5748">
        <f t="shared" si="357"/>
        <v>171412.836804554</v>
      </c>
      <c r="BW5748" s="9">
        <v>5743</v>
      </c>
      <c r="BX5748">
        <f t="shared" si="358"/>
        <v>0</v>
      </c>
      <c r="BY5748">
        <f t="shared" si="359"/>
        <v>1</v>
      </c>
    </row>
    <row r="5749" spans="1:77">
      <c r="A5749" s="33">
        <v>5744</v>
      </c>
      <c r="BP5749" s="27">
        <v>0.890494962368813</v>
      </c>
      <c r="BQ5749" s="27">
        <v>15458.6151980358</v>
      </c>
      <c r="BR5749" s="27">
        <v>1.55881416607394</v>
      </c>
      <c r="BS5749" s="27">
        <v>47742.7282958147</v>
      </c>
      <c r="BU5749">
        <f t="shared" si="356"/>
        <v>118115.629157286</v>
      </c>
      <c r="BV5749">
        <f t="shared" si="357"/>
        <v>186079.396615276</v>
      </c>
      <c r="BW5749" s="9">
        <v>5744</v>
      </c>
      <c r="BX5749">
        <f t="shared" si="358"/>
        <v>0</v>
      </c>
      <c r="BY5749">
        <f t="shared" si="359"/>
        <v>1</v>
      </c>
    </row>
    <row r="5750" spans="1:77">
      <c r="A5750" s="33">
        <v>5745</v>
      </c>
      <c r="BP5750" s="27">
        <v>0.832805135218301</v>
      </c>
      <c r="BQ5750" s="27">
        <v>15162.3337355896</v>
      </c>
      <c r="BR5750" s="27">
        <v>1.41614511375953</v>
      </c>
      <c r="BS5750" s="27">
        <v>50514.6115735307</v>
      </c>
      <c r="BU5750">
        <f t="shared" si="356"/>
        <v>109758.436547155</v>
      </c>
      <c r="BV5750">
        <f t="shared" si="357"/>
        <v>161907.155490398</v>
      </c>
      <c r="BW5750" s="9">
        <v>5745</v>
      </c>
      <c r="BX5750">
        <f t="shared" si="358"/>
        <v>0</v>
      </c>
      <c r="BY5750">
        <f t="shared" si="359"/>
        <v>1</v>
      </c>
    </row>
    <row r="5751" spans="1:77">
      <c r="A5751" s="33">
        <v>5746</v>
      </c>
      <c r="BP5751" s="27">
        <v>0.830398194290911</v>
      </c>
      <c r="BQ5751" s="27">
        <v>15687.640433257</v>
      </c>
      <c r="BR5751" s="27">
        <v>1.4223600406651</v>
      </c>
      <c r="BS5751" s="27">
        <v>49698.4961501553</v>
      </c>
      <c r="BU5751">
        <f t="shared" si="356"/>
        <v>108872.08871038</v>
      </c>
      <c r="BV5751">
        <f t="shared" si="357"/>
        <v>163655.509949609</v>
      </c>
      <c r="BW5751" s="9">
        <v>5746</v>
      </c>
      <c r="BX5751">
        <f t="shared" si="358"/>
        <v>0</v>
      </c>
      <c r="BY5751">
        <f t="shared" si="359"/>
        <v>1</v>
      </c>
    </row>
    <row r="5752" spans="1:77">
      <c r="A5752" s="33">
        <v>5747</v>
      </c>
      <c r="BP5752" s="27">
        <v>0.852183919263586</v>
      </c>
      <c r="BQ5752" s="27">
        <v>15273.6035757703</v>
      </c>
      <c r="BR5752" s="27">
        <v>1.50204053109183</v>
      </c>
      <c r="BS5752" s="27">
        <v>44844.5866057096</v>
      </c>
      <c r="BU5752">
        <f t="shared" si="356"/>
        <v>112553.984313768</v>
      </c>
      <c r="BV5752">
        <f t="shared" si="357"/>
        <v>180461.493058064</v>
      </c>
      <c r="BW5752" s="9">
        <v>5747</v>
      </c>
      <c r="BX5752">
        <f t="shared" si="358"/>
        <v>0</v>
      </c>
      <c r="BY5752">
        <f t="shared" si="359"/>
        <v>1</v>
      </c>
    </row>
    <row r="5753" spans="1:77">
      <c r="A5753" s="33">
        <v>5748</v>
      </c>
      <c r="BP5753" s="27">
        <v>0.790634103636691</v>
      </c>
      <c r="BQ5753" s="27">
        <v>15068.0601864184</v>
      </c>
      <c r="BR5753" s="27">
        <v>1.35229002943056</v>
      </c>
      <c r="BS5753" s="27">
        <v>43002.8919363836</v>
      </c>
      <c r="BU5753">
        <f t="shared" si="356"/>
        <v>103527.055359085</v>
      </c>
      <c r="BV5753">
        <f t="shared" si="357"/>
        <v>159840.6124782</v>
      </c>
      <c r="BW5753" s="9">
        <v>5748</v>
      </c>
      <c r="BX5753">
        <f t="shared" si="358"/>
        <v>0</v>
      </c>
      <c r="BY5753">
        <f t="shared" si="359"/>
        <v>1</v>
      </c>
    </row>
    <row r="5754" spans="1:77">
      <c r="A5754" s="33">
        <v>5749</v>
      </c>
      <c r="BP5754" s="27">
        <v>0.807634263982962</v>
      </c>
      <c r="BQ5754" s="27">
        <v>14686.8417146728</v>
      </c>
      <c r="BR5754" s="27">
        <v>1.41077601765466</v>
      </c>
      <c r="BS5754" s="27">
        <v>42236.094403741</v>
      </c>
      <c r="BU5754">
        <f t="shared" si="356"/>
        <v>106458.297882772</v>
      </c>
      <c r="BV5754">
        <f t="shared" si="357"/>
        <v>169380.308244457</v>
      </c>
      <c r="BW5754" s="9">
        <v>5749</v>
      </c>
      <c r="BX5754">
        <f t="shared" si="358"/>
        <v>0</v>
      </c>
      <c r="BY5754">
        <f t="shared" si="359"/>
        <v>1</v>
      </c>
    </row>
    <row r="5755" spans="1:77">
      <c r="A5755" s="33">
        <v>5750</v>
      </c>
      <c r="BP5755" s="27">
        <v>0.839679074018844</v>
      </c>
      <c r="BQ5755" s="27">
        <v>12743.4055535754</v>
      </c>
      <c r="BR5755" s="27">
        <v>1.44653678072415</v>
      </c>
      <c r="BS5755" s="27">
        <v>41261.0849853095</v>
      </c>
      <c r="BU5755">
        <f t="shared" si="356"/>
        <v>113208.455549251</v>
      </c>
      <c r="BV5755">
        <f t="shared" si="357"/>
        <v>175719.432123313</v>
      </c>
      <c r="BW5755" s="9">
        <v>5750</v>
      </c>
      <c r="BX5755">
        <f t="shared" si="358"/>
        <v>0</v>
      </c>
      <c r="BY5755">
        <f t="shared" si="359"/>
        <v>1</v>
      </c>
    </row>
    <row r="5756" spans="1:77">
      <c r="A5756" s="33">
        <v>5751</v>
      </c>
      <c r="BP5756" s="27">
        <v>0.827828935795739</v>
      </c>
      <c r="BQ5756" s="27">
        <v>13843.4606056496</v>
      </c>
      <c r="BR5756" s="27">
        <v>1.42383477492405</v>
      </c>
      <c r="BS5756" s="27">
        <v>43554.7355708711</v>
      </c>
      <c r="BU5756">
        <f t="shared" si="356"/>
        <v>110330.879763711</v>
      </c>
      <c r="BV5756">
        <f t="shared" si="357"/>
        <v>170020.480667736</v>
      </c>
      <c r="BW5756" s="9">
        <v>5751</v>
      </c>
      <c r="BX5756">
        <f t="shared" si="358"/>
        <v>0</v>
      </c>
      <c r="BY5756">
        <f t="shared" si="359"/>
        <v>1</v>
      </c>
    </row>
    <row r="5757" spans="1:77">
      <c r="A5757" s="33">
        <v>5752</v>
      </c>
      <c r="BP5757" s="27">
        <v>0.830412490171975</v>
      </c>
      <c r="BQ5757" s="27">
        <v>19423.0073721076</v>
      </c>
      <c r="BR5757" s="27">
        <v>1.4340594189968</v>
      </c>
      <c r="BS5757" s="27">
        <v>51529.1031620449</v>
      </c>
      <c r="BU5757">
        <f t="shared" si="356"/>
        <v>105138.866153689</v>
      </c>
      <c r="BV5757">
        <f t="shared" si="357"/>
        <v>163579.809687475</v>
      </c>
      <c r="BW5757" s="9">
        <v>5752</v>
      </c>
      <c r="BX5757">
        <f t="shared" si="358"/>
        <v>0</v>
      </c>
      <c r="BY5757">
        <f t="shared" si="359"/>
        <v>1</v>
      </c>
    </row>
    <row r="5758" spans="1:77">
      <c r="A5758" s="33">
        <v>5753</v>
      </c>
      <c r="BP5758" s="27">
        <v>0.737375467497592</v>
      </c>
      <c r="BQ5758" s="27">
        <v>13228.9910284257</v>
      </c>
      <c r="BR5758" s="27">
        <v>1.2483561770464</v>
      </c>
      <c r="BS5758" s="27">
        <v>40631.5052600807</v>
      </c>
      <c r="BU5758">
        <f t="shared" si="356"/>
        <v>97377.3290962131</v>
      </c>
      <c r="BV5758">
        <f t="shared" si="357"/>
        <v>146621.921296879</v>
      </c>
      <c r="BW5758" s="9">
        <v>5753</v>
      </c>
      <c r="BX5758">
        <f t="shared" si="358"/>
        <v>0</v>
      </c>
      <c r="BY5758">
        <f t="shared" si="359"/>
        <v>1</v>
      </c>
    </row>
    <row r="5759" spans="1:77">
      <c r="A5759" s="33">
        <v>5754</v>
      </c>
      <c r="BP5759" s="27">
        <v>0.819278021708931</v>
      </c>
      <c r="BQ5759" s="27">
        <v>16074.3025173401</v>
      </c>
      <c r="BR5759" s="27">
        <v>1.36884155287358</v>
      </c>
      <c r="BS5759" s="27">
        <v>53198.1409310217</v>
      </c>
      <c r="BU5759">
        <f t="shared" si="356"/>
        <v>106817.400739</v>
      </c>
      <c r="BV5759">
        <f t="shared" si="357"/>
        <v>152128.092000016</v>
      </c>
      <c r="BW5759" s="9">
        <v>5754</v>
      </c>
      <c r="BX5759">
        <f t="shared" si="358"/>
        <v>0</v>
      </c>
      <c r="BY5759">
        <f t="shared" si="359"/>
        <v>1</v>
      </c>
    </row>
    <row r="5760" spans="1:77">
      <c r="A5760" s="33">
        <v>5755</v>
      </c>
      <c r="BP5760" s="27">
        <v>0.781184636499327</v>
      </c>
      <c r="BQ5760" s="27">
        <v>11476.476595269</v>
      </c>
      <c r="BR5760" s="27">
        <v>1.35432031473729</v>
      </c>
      <c r="BS5760" s="27">
        <v>45750.3891171091</v>
      </c>
      <c r="BU5760">
        <f t="shared" si="356"/>
        <v>105701.21887963</v>
      </c>
      <c r="BV5760">
        <f t="shared" si="357"/>
        <v>157397.658093484</v>
      </c>
      <c r="BW5760" s="9">
        <v>5755</v>
      </c>
      <c r="BX5760">
        <f t="shared" si="358"/>
        <v>0</v>
      </c>
      <c r="BY5760">
        <f t="shared" si="359"/>
        <v>1</v>
      </c>
    </row>
    <row r="5761" spans="1:77">
      <c r="A5761" s="33">
        <v>5756</v>
      </c>
      <c r="BP5761" s="27">
        <v>0.753284369928295</v>
      </c>
      <c r="BQ5761" s="27">
        <v>13391.4083477563</v>
      </c>
      <c r="BR5761" s="27">
        <v>1.28684260038409</v>
      </c>
      <c r="BS5761" s="27">
        <v>40440.670487527</v>
      </c>
      <c r="BU5761">
        <f t="shared" si="356"/>
        <v>99601.247141488</v>
      </c>
      <c r="BV5761">
        <f t="shared" si="357"/>
        <v>152585.719570086</v>
      </c>
      <c r="BW5761" s="9">
        <v>5756</v>
      </c>
      <c r="BX5761">
        <f t="shared" si="358"/>
        <v>0</v>
      </c>
      <c r="BY5761">
        <f t="shared" si="359"/>
        <v>1</v>
      </c>
    </row>
    <row r="5762" spans="1:77">
      <c r="A5762" s="33">
        <v>5757</v>
      </c>
      <c r="BP5762" s="27">
        <v>0.803414842246207</v>
      </c>
      <c r="BQ5762" s="27">
        <v>13071.4611690604</v>
      </c>
      <c r="BR5762" s="27">
        <v>1.40411637857972</v>
      </c>
      <c r="BS5762" s="27">
        <v>40240.8691165079</v>
      </c>
      <c r="BU5762">
        <f t="shared" si="356"/>
        <v>107440.765167871</v>
      </c>
      <c r="BV5762">
        <f t="shared" si="357"/>
        <v>170376.58767045</v>
      </c>
      <c r="BW5762" s="9">
        <v>5757</v>
      </c>
      <c r="BX5762">
        <f t="shared" si="358"/>
        <v>0</v>
      </c>
      <c r="BY5762">
        <f t="shared" si="359"/>
        <v>1</v>
      </c>
    </row>
    <row r="5763" spans="1:77">
      <c r="A5763" s="33">
        <v>5758</v>
      </c>
      <c r="BP5763" s="27">
        <v>0.803194373709378</v>
      </c>
      <c r="BQ5763" s="27">
        <v>18459.7451334696</v>
      </c>
      <c r="BR5763" s="27">
        <v>1.38145133651984</v>
      </c>
      <c r="BS5763" s="27">
        <v>45738.5769630631</v>
      </c>
      <c r="BU5763">
        <f t="shared" si="356"/>
        <v>102019.410922937</v>
      </c>
      <c r="BV5763">
        <f t="shared" si="357"/>
        <v>161479.123514913</v>
      </c>
      <c r="BW5763" s="9">
        <v>5758</v>
      </c>
      <c r="BX5763">
        <f t="shared" si="358"/>
        <v>0</v>
      </c>
      <c r="BY5763">
        <f t="shared" si="359"/>
        <v>1</v>
      </c>
    </row>
    <row r="5764" spans="1:77">
      <c r="A5764" s="33">
        <v>5759</v>
      </c>
      <c r="BP5764" s="27">
        <v>0.814859572949511</v>
      </c>
      <c r="BQ5764" s="27">
        <v>12182.2564929956</v>
      </c>
      <c r="BR5764" s="27">
        <v>1.3979960539027</v>
      </c>
      <c r="BS5764" s="27">
        <v>38156.5314437146</v>
      </c>
      <c r="BU5764">
        <f t="shared" si="356"/>
        <v>110046.679449431</v>
      </c>
      <c r="BV5764">
        <f t="shared" si="357"/>
        <v>171542.87664169</v>
      </c>
      <c r="BW5764" s="9">
        <v>5759</v>
      </c>
      <c r="BX5764">
        <f t="shared" si="358"/>
        <v>0</v>
      </c>
      <c r="BY5764">
        <f t="shared" si="359"/>
        <v>1</v>
      </c>
    </row>
    <row r="5765" spans="1:77">
      <c r="A5765" s="33">
        <v>5760</v>
      </c>
      <c r="BP5765" s="27">
        <v>0.807656994416373</v>
      </c>
      <c r="BQ5765" s="27">
        <v>14151.7976859287</v>
      </c>
      <c r="BR5765" s="27">
        <v>1.40693328328187</v>
      </c>
      <c r="BS5765" s="27">
        <v>50407.0300992618</v>
      </c>
      <c r="BU5765">
        <f t="shared" si="356"/>
        <v>106996.751476527</v>
      </c>
      <c r="BV5765">
        <f t="shared" si="357"/>
        <v>160632.962393019</v>
      </c>
      <c r="BW5765" s="9">
        <v>5760</v>
      </c>
      <c r="BX5765">
        <f t="shared" si="358"/>
        <v>0</v>
      </c>
      <c r="BY5765">
        <f t="shared" si="359"/>
        <v>1</v>
      </c>
    </row>
    <row r="5766" spans="1:77">
      <c r="A5766" s="33">
        <v>5761</v>
      </c>
      <c r="BP5766" s="27">
        <v>0.827435703297883</v>
      </c>
      <c r="BQ5766" s="27">
        <v>13496.793337808</v>
      </c>
      <c r="BR5766" s="27">
        <v>1.44329356771326</v>
      </c>
      <c r="BS5766" s="27">
        <v>49018.5982264084</v>
      </c>
      <c r="BU5766">
        <f t="shared" si="356"/>
        <v>110618.562156874</v>
      </c>
      <c r="BV5766">
        <f t="shared" si="357"/>
        <v>167475.436930581</v>
      </c>
      <c r="BW5766" s="9">
        <v>5761</v>
      </c>
      <c r="BX5766">
        <f t="shared" si="358"/>
        <v>0</v>
      </c>
      <c r="BY5766">
        <f t="shared" si="359"/>
        <v>1</v>
      </c>
    </row>
    <row r="5767" spans="1:77">
      <c r="A5767" s="33">
        <v>5762</v>
      </c>
      <c r="BP5767" s="27">
        <v>0.799949545688843</v>
      </c>
      <c r="BQ5767" s="27">
        <v>14772.207896172</v>
      </c>
      <c r="BR5767" s="27">
        <v>1.38683554620177</v>
      </c>
      <c r="BS5767" s="27">
        <v>52865.083497216</v>
      </c>
      <c r="BU5767">
        <f t="shared" ref="BU5767:BU5830" si="360">BP5767*$BV$1-BQ5767</f>
        <v>105220.223957154</v>
      </c>
      <c r="BV5767">
        <f t="shared" ref="BV5767:BV5830" si="361">BR5767*$BV$1-BS5767</f>
        <v>155160.248433049</v>
      </c>
      <c r="BW5767" s="9">
        <v>5762</v>
      </c>
      <c r="BX5767">
        <f t="shared" ref="BX5767:BX5830" si="362">IF(BU5767=MAX($BU5767:$BV5767),1,0)</f>
        <v>0</v>
      </c>
      <c r="BY5767">
        <f t="shared" ref="BY5767:BY5830" si="363">IF(BV5767=MAX($BU5767:$BV5767),1,0)</f>
        <v>1</v>
      </c>
    </row>
    <row r="5768" spans="1:77">
      <c r="A5768" s="33">
        <v>5763</v>
      </c>
      <c r="BP5768" s="27">
        <v>0.863568821910768</v>
      </c>
      <c r="BQ5768" s="27">
        <v>11355.3014278875</v>
      </c>
      <c r="BR5768" s="27">
        <v>1.47434184098515</v>
      </c>
      <c r="BS5768" s="27">
        <v>37863.7537681174</v>
      </c>
      <c r="BU5768">
        <f t="shared" si="360"/>
        <v>118180.021858728</v>
      </c>
      <c r="BV5768">
        <f t="shared" si="361"/>
        <v>183287.522379655</v>
      </c>
      <c r="BW5768" s="9">
        <v>5763</v>
      </c>
      <c r="BX5768">
        <f t="shared" si="362"/>
        <v>0</v>
      </c>
      <c r="BY5768">
        <f t="shared" si="363"/>
        <v>1</v>
      </c>
    </row>
    <row r="5769" spans="1:77">
      <c r="A5769" s="33">
        <v>5764</v>
      </c>
      <c r="BP5769" s="27">
        <v>0.783590742177225</v>
      </c>
      <c r="BQ5769" s="27">
        <v>14399.8701405883</v>
      </c>
      <c r="BR5769" s="27">
        <v>1.36408242474502</v>
      </c>
      <c r="BS5769" s="27">
        <v>41586.7404990295</v>
      </c>
      <c r="BU5769">
        <f t="shared" si="360"/>
        <v>103138.741185995</v>
      </c>
      <c r="BV5769">
        <f t="shared" si="361"/>
        <v>163025.623212724</v>
      </c>
      <c r="BW5769" s="9">
        <v>5764</v>
      </c>
      <c r="BX5769">
        <f t="shared" si="362"/>
        <v>0</v>
      </c>
      <c r="BY5769">
        <f t="shared" si="363"/>
        <v>1</v>
      </c>
    </row>
    <row r="5770" spans="1:77">
      <c r="A5770" s="33">
        <v>5765</v>
      </c>
      <c r="BP5770" s="27">
        <v>0.754409122816485</v>
      </c>
      <c r="BQ5770" s="27">
        <v>18752.7691866265</v>
      </c>
      <c r="BR5770" s="27">
        <v>1.28855386347678</v>
      </c>
      <c r="BS5770" s="27">
        <v>48302.2753862044</v>
      </c>
      <c r="BU5770">
        <f t="shared" si="360"/>
        <v>94408.5992358462</v>
      </c>
      <c r="BV5770">
        <f t="shared" si="361"/>
        <v>144980.804135313</v>
      </c>
      <c r="BW5770" s="9">
        <v>5765</v>
      </c>
      <c r="BX5770">
        <f t="shared" si="362"/>
        <v>0</v>
      </c>
      <c r="BY5770">
        <f t="shared" si="363"/>
        <v>1</v>
      </c>
    </row>
    <row r="5771" spans="1:77">
      <c r="A5771" s="33">
        <v>5766</v>
      </c>
      <c r="BP5771" s="27">
        <v>0.865026167890917</v>
      </c>
      <c r="BQ5771" s="27">
        <v>11338.6946731101</v>
      </c>
      <c r="BR5771" s="27">
        <v>1.49357265556854</v>
      </c>
      <c r="BS5771" s="27">
        <v>39543.8842309376</v>
      </c>
      <c r="BU5771">
        <f t="shared" si="360"/>
        <v>118415.230510527</v>
      </c>
      <c r="BV5771">
        <f t="shared" si="361"/>
        <v>184492.014104343</v>
      </c>
      <c r="BW5771" s="9">
        <v>5766</v>
      </c>
      <c r="BX5771">
        <f t="shared" si="362"/>
        <v>0</v>
      </c>
      <c r="BY5771">
        <f t="shared" si="363"/>
        <v>1</v>
      </c>
    </row>
    <row r="5772" spans="1:77">
      <c r="A5772" s="33">
        <v>5767</v>
      </c>
      <c r="BP5772" s="27">
        <v>0.80702068218717</v>
      </c>
      <c r="BQ5772" s="27">
        <v>10781.2279597013</v>
      </c>
      <c r="BR5772" s="27">
        <v>1.40081943243887</v>
      </c>
      <c r="BS5772" s="27">
        <v>36626.6800049191</v>
      </c>
      <c r="BU5772">
        <f t="shared" si="360"/>
        <v>110271.874368374</v>
      </c>
      <c r="BV5772">
        <f t="shared" si="361"/>
        <v>173496.234860912</v>
      </c>
      <c r="BW5772" s="9">
        <v>5767</v>
      </c>
      <c r="BX5772">
        <f t="shared" si="362"/>
        <v>0</v>
      </c>
      <c r="BY5772">
        <f t="shared" si="363"/>
        <v>1</v>
      </c>
    </row>
    <row r="5773" spans="1:77">
      <c r="A5773" s="33">
        <v>5768</v>
      </c>
      <c r="BP5773" s="27">
        <v>0.866808896063556</v>
      </c>
      <c r="BQ5773" s="27">
        <v>21127.3011715924</v>
      </c>
      <c r="BR5773" s="27">
        <v>1.52996695131777</v>
      </c>
      <c r="BS5773" s="27">
        <v>52429.8925192761</v>
      </c>
      <c r="BU5773">
        <f t="shared" si="360"/>
        <v>108894.033237941</v>
      </c>
      <c r="BV5773">
        <f t="shared" si="361"/>
        <v>177065.150178389</v>
      </c>
      <c r="BW5773" s="9">
        <v>5768</v>
      </c>
      <c r="BX5773">
        <f t="shared" si="362"/>
        <v>0</v>
      </c>
      <c r="BY5773">
        <f t="shared" si="363"/>
        <v>1</v>
      </c>
    </row>
    <row r="5774" spans="1:77">
      <c r="A5774" s="33">
        <v>5769</v>
      </c>
      <c r="BP5774" s="27">
        <v>0.832652895087353</v>
      </c>
      <c r="BQ5774" s="27">
        <v>14670.4204153775</v>
      </c>
      <c r="BR5774" s="27">
        <v>1.42870669298353</v>
      </c>
      <c r="BS5774" s="27">
        <v>38903.1977176341</v>
      </c>
      <c r="BU5774">
        <f t="shared" si="360"/>
        <v>110227.513847725</v>
      </c>
      <c r="BV5774">
        <f t="shared" si="361"/>
        <v>175402.806229895</v>
      </c>
      <c r="BW5774" s="9">
        <v>5769</v>
      </c>
      <c r="BX5774">
        <f t="shared" si="362"/>
        <v>0</v>
      </c>
      <c r="BY5774">
        <f t="shared" si="363"/>
        <v>1</v>
      </c>
    </row>
    <row r="5775" spans="1:77">
      <c r="A5775" s="33">
        <v>5770</v>
      </c>
      <c r="BP5775" s="27">
        <v>0.851821031406059</v>
      </c>
      <c r="BQ5775" s="27">
        <v>19361.4999369774</v>
      </c>
      <c r="BR5775" s="27">
        <v>1.47122544858805</v>
      </c>
      <c r="BS5775" s="27">
        <v>48476.3506523884</v>
      </c>
      <c r="BU5775">
        <f t="shared" si="360"/>
        <v>108411.654773931</v>
      </c>
      <c r="BV5775">
        <f t="shared" si="361"/>
        <v>172207.466635819</v>
      </c>
      <c r="BW5775" s="9">
        <v>5770</v>
      </c>
      <c r="BX5775">
        <f t="shared" si="362"/>
        <v>0</v>
      </c>
      <c r="BY5775">
        <f t="shared" si="363"/>
        <v>1</v>
      </c>
    </row>
    <row r="5776" spans="1:77">
      <c r="A5776" s="33">
        <v>5771</v>
      </c>
      <c r="BP5776" s="27">
        <v>0.854543180344288</v>
      </c>
      <c r="BQ5776" s="27">
        <v>13885.1319756706</v>
      </c>
      <c r="BR5776" s="27">
        <v>1.48224131758885</v>
      </c>
      <c r="BS5776" s="27">
        <v>42384.2267572139</v>
      </c>
      <c r="BU5776">
        <f t="shared" si="360"/>
        <v>114296.345075973</v>
      </c>
      <c r="BV5776">
        <f t="shared" si="361"/>
        <v>179951.970881113</v>
      </c>
      <c r="BW5776" s="9">
        <v>5771</v>
      </c>
      <c r="BX5776">
        <f t="shared" si="362"/>
        <v>0</v>
      </c>
      <c r="BY5776">
        <f t="shared" si="363"/>
        <v>1</v>
      </c>
    </row>
    <row r="5777" spans="1:77">
      <c r="A5777" s="33">
        <v>5772</v>
      </c>
      <c r="BP5777" s="27">
        <v>0.846899273147888</v>
      </c>
      <c r="BQ5777" s="27">
        <v>17065.2502292203</v>
      </c>
      <c r="BR5777" s="27">
        <v>1.46501324219013</v>
      </c>
      <c r="BS5777" s="27">
        <v>46853.4415942817</v>
      </c>
      <c r="BU5777">
        <f t="shared" si="360"/>
        <v>109969.640742963</v>
      </c>
      <c r="BV5777">
        <f t="shared" si="361"/>
        <v>172898.544734238</v>
      </c>
      <c r="BW5777" s="9">
        <v>5772</v>
      </c>
      <c r="BX5777">
        <f t="shared" si="362"/>
        <v>0</v>
      </c>
      <c r="BY5777">
        <f t="shared" si="363"/>
        <v>1</v>
      </c>
    </row>
    <row r="5778" spans="1:77">
      <c r="A5778" s="33">
        <v>5773</v>
      </c>
      <c r="BP5778" s="27">
        <v>0.839315254576732</v>
      </c>
      <c r="BQ5778" s="27">
        <v>14448.78394679</v>
      </c>
      <c r="BR5778" s="27">
        <v>1.47029419696804</v>
      </c>
      <c r="BS5778" s="27">
        <v>52072.8149112419</v>
      </c>
      <c r="BU5778">
        <f t="shared" si="360"/>
        <v>111448.50423972</v>
      </c>
      <c r="BV5778">
        <f t="shared" si="361"/>
        <v>168471.314633965</v>
      </c>
      <c r="BW5778" s="9">
        <v>5773</v>
      </c>
      <c r="BX5778">
        <f t="shared" si="362"/>
        <v>0</v>
      </c>
      <c r="BY5778">
        <f t="shared" si="363"/>
        <v>1</v>
      </c>
    </row>
    <row r="5779" spans="1:77">
      <c r="A5779" s="33">
        <v>5774</v>
      </c>
      <c r="BP5779" s="27">
        <v>0.829640079645762</v>
      </c>
      <c r="BQ5779" s="27">
        <v>14902.9909111791</v>
      </c>
      <c r="BR5779" s="27">
        <v>1.43219382409883</v>
      </c>
      <c r="BS5779" s="27">
        <v>51395.6951660072</v>
      </c>
      <c r="BU5779">
        <f t="shared" si="360"/>
        <v>109543.021035685</v>
      </c>
      <c r="BV5779">
        <f t="shared" si="361"/>
        <v>163433.378448817</v>
      </c>
      <c r="BW5779" s="9">
        <v>5774</v>
      </c>
      <c r="BX5779">
        <f t="shared" si="362"/>
        <v>0</v>
      </c>
      <c r="BY5779">
        <f t="shared" si="363"/>
        <v>1</v>
      </c>
    </row>
    <row r="5780" spans="1:77">
      <c r="A5780" s="33">
        <v>5775</v>
      </c>
      <c r="BP5780" s="27">
        <v>0.765705758071061</v>
      </c>
      <c r="BQ5780" s="27">
        <v>14675.9627646162</v>
      </c>
      <c r="BR5780" s="27">
        <v>1.31015191047996</v>
      </c>
      <c r="BS5780" s="27">
        <v>50776.0962969535</v>
      </c>
      <c r="BU5780">
        <f t="shared" si="360"/>
        <v>100179.900946043</v>
      </c>
      <c r="BV5780">
        <f t="shared" si="361"/>
        <v>145746.690275041</v>
      </c>
      <c r="BW5780" s="9">
        <v>5775</v>
      </c>
      <c r="BX5780">
        <f t="shared" si="362"/>
        <v>0</v>
      </c>
      <c r="BY5780">
        <f t="shared" si="363"/>
        <v>1</v>
      </c>
    </row>
    <row r="5781" spans="1:77">
      <c r="A5781" s="33">
        <v>5776</v>
      </c>
      <c r="BP5781" s="27">
        <v>0.841691600451364</v>
      </c>
      <c r="BQ5781" s="27">
        <v>25765.4746821316</v>
      </c>
      <c r="BR5781" s="27">
        <v>1.4297626321767</v>
      </c>
      <c r="BS5781" s="27">
        <v>61563.9055988206</v>
      </c>
      <c r="BU5781">
        <f t="shared" si="360"/>
        <v>100488.265385573</v>
      </c>
      <c r="BV5781">
        <f t="shared" si="361"/>
        <v>152900.489227685</v>
      </c>
      <c r="BW5781" s="9">
        <v>5776</v>
      </c>
      <c r="BX5781">
        <f t="shared" si="362"/>
        <v>0</v>
      </c>
      <c r="BY5781">
        <f t="shared" si="363"/>
        <v>1</v>
      </c>
    </row>
    <row r="5782" spans="1:77">
      <c r="A5782" s="33">
        <v>5777</v>
      </c>
      <c r="BP5782" s="27">
        <v>0.816922139247298</v>
      </c>
      <c r="BQ5782" s="27">
        <v>15179.3380570975</v>
      </c>
      <c r="BR5782" s="27">
        <v>1.39586517943682</v>
      </c>
      <c r="BS5782" s="27">
        <v>42198.5726376334</v>
      </c>
      <c r="BU5782">
        <f t="shared" si="360"/>
        <v>107358.982829997</v>
      </c>
      <c r="BV5782">
        <f t="shared" si="361"/>
        <v>167181.20427789</v>
      </c>
      <c r="BW5782" s="9">
        <v>5777</v>
      </c>
      <c r="BX5782">
        <f t="shared" si="362"/>
        <v>0</v>
      </c>
      <c r="BY5782">
        <f t="shared" si="363"/>
        <v>1</v>
      </c>
    </row>
    <row r="5783" spans="1:77">
      <c r="A5783" s="33">
        <v>5778</v>
      </c>
      <c r="BP5783" s="27">
        <v>0.800037122904615</v>
      </c>
      <c r="BQ5783" s="27">
        <v>12150.6511995384</v>
      </c>
      <c r="BR5783" s="27">
        <v>1.40037609317699</v>
      </c>
      <c r="BS5783" s="27">
        <v>40536.9201109854</v>
      </c>
      <c r="BU5783">
        <f t="shared" si="360"/>
        <v>107854.917236154</v>
      </c>
      <c r="BV5783">
        <f t="shared" si="361"/>
        <v>169519.493865564</v>
      </c>
      <c r="BW5783" s="9">
        <v>5778</v>
      </c>
      <c r="BX5783">
        <f t="shared" si="362"/>
        <v>0</v>
      </c>
      <c r="BY5783">
        <f t="shared" si="363"/>
        <v>1</v>
      </c>
    </row>
    <row r="5784" spans="1:77">
      <c r="A5784" s="33">
        <v>5779</v>
      </c>
      <c r="BP5784" s="27">
        <v>0.848731380726148</v>
      </c>
      <c r="BQ5784" s="27">
        <v>18382.3212296369</v>
      </c>
      <c r="BR5784" s="27">
        <v>1.48382372321623</v>
      </c>
      <c r="BS5784" s="27">
        <v>45560.7461647169</v>
      </c>
      <c r="BU5784">
        <f t="shared" si="360"/>
        <v>108927.385879285</v>
      </c>
      <c r="BV5784">
        <f t="shared" si="361"/>
        <v>177012.812317717</v>
      </c>
      <c r="BW5784" s="9">
        <v>5779</v>
      </c>
      <c r="BX5784">
        <f t="shared" si="362"/>
        <v>0</v>
      </c>
      <c r="BY5784">
        <f t="shared" si="363"/>
        <v>1</v>
      </c>
    </row>
    <row r="5785" spans="1:77">
      <c r="A5785" s="33">
        <v>5780</v>
      </c>
      <c r="BP5785" s="27">
        <v>0.826142931787814</v>
      </c>
      <c r="BQ5785" s="27">
        <v>18836.8521237271</v>
      </c>
      <c r="BR5785" s="27">
        <v>1.42576638393106</v>
      </c>
      <c r="BS5785" s="27">
        <v>54296.8211691814</v>
      </c>
      <c r="BU5785">
        <f t="shared" si="360"/>
        <v>105084.587644445</v>
      </c>
      <c r="BV5785">
        <f t="shared" si="361"/>
        <v>159568.136420478</v>
      </c>
      <c r="BW5785" s="9">
        <v>5780</v>
      </c>
      <c r="BX5785">
        <f t="shared" si="362"/>
        <v>0</v>
      </c>
      <c r="BY5785">
        <f t="shared" si="363"/>
        <v>1</v>
      </c>
    </row>
    <row r="5786" spans="1:77">
      <c r="A5786" s="33">
        <v>5781</v>
      </c>
      <c r="BP5786" s="27">
        <v>0.726982264344955</v>
      </c>
      <c r="BQ5786" s="27">
        <v>14260.4605187551</v>
      </c>
      <c r="BR5786" s="27">
        <v>1.23377916672919</v>
      </c>
      <c r="BS5786" s="27">
        <v>48404.9019275484</v>
      </c>
      <c r="BU5786">
        <f t="shared" si="360"/>
        <v>94786.8791329882</v>
      </c>
      <c r="BV5786">
        <f t="shared" si="361"/>
        <v>136661.97308183</v>
      </c>
      <c r="BW5786" s="9">
        <v>5781</v>
      </c>
      <c r="BX5786">
        <f t="shared" si="362"/>
        <v>0</v>
      </c>
      <c r="BY5786">
        <f t="shared" si="363"/>
        <v>1</v>
      </c>
    </row>
    <row r="5787" spans="1:77">
      <c r="A5787" s="33">
        <v>5782</v>
      </c>
      <c r="BP5787" s="27">
        <v>0.878534453945494</v>
      </c>
      <c r="BQ5787" s="27">
        <v>15134.1945446177</v>
      </c>
      <c r="BR5787" s="27">
        <v>1.52137718295843</v>
      </c>
      <c r="BS5787" s="27">
        <v>45274.9464539238</v>
      </c>
      <c r="BU5787">
        <f t="shared" si="360"/>
        <v>116645.973547206</v>
      </c>
      <c r="BV5787">
        <f t="shared" si="361"/>
        <v>182931.630989841</v>
      </c>
      <c r="BW5787" s="9">
        <v>5782</v>
      </c>
      <c r="BX5787">
        <f t="shared" si="362"/>
        <v>0</v>
      </c>
      <c r="BY5787">
        <f t="shared" si="363"/>
        <v>1</v>
      </c>
    </row>
    <row r="5788" spans="1:77">
      <c r="A5788" s="33">
        <v>5783</v>
      </c>
      <c r="BP5788" s="27">
        <v>0.807366417925423</v>
      </c>
      <c r="BQ5788" s="27">
        <v>11680.4350541741</v>
      </c>
      <c r="BR5788" s="27">
        <v>1.37534845301536</v>
      </c>
      <c r="BS5788" s="27">
        <v>38580.8537931329</v>
      </c>
      <c r="BU5788">
        <f t="shared" si="360"/>
        <v>109424.527634639</v>
      </c>
      <c r="BV5788">
        <f t="shared" si="361"/>
        <v>167721.414159171</v>
      </c>
      <c r="BW5788" s="9">
        <v>5783</v>
      </c>
      <c r="BX5788">
        <f t="shared" si="362"/>
        <v>0</v>
      </c>
      <c r="BY5788">
        <f t="shared" si="363"/>
        <v>1</v>
      </c>
    </row>
    <row r="5789" spans="1:77">
      <c r="A5789" s="33">
        <v>5784</v>
      </c>
      <c r="BP5789" s="27">
        <v>0.839034254694137</v>
      </c>
      <c r="BQ5789" s="27">
        <v>15494.4132676746</v>
      </c>
      <c r="BR5789" s="27">
        <v>1.4270673581348</v>
      </c>
      <c r="BS5789" s="27">
        <v>50865.4942674026</v>
      </c>
      <c r="BU5789">
        <f t="shared" si="360"/>
        <v>110360.724936446</v>
      </c>
      <c r="BV5789">
        <f t="shared" si="361"/>
        <v>163194.609452818</v>
      </c>
      <c r="BW5789" s="9">
        <v>5784</v>
      </c>
      <c r="BX5789">
        <f t="shared" si="362"/>
        <v>0</v>
      </c>
      <c r="BY5789">
        <f t="shared" si="363"/>
        <v>1</v>
      </c>
    </row>
    <row r="5790" spans="1:77">
      <c r="A5790" s="33">
        <v>5785</v>
      </c>
      <c r="BP5790" s="27">
        <v>0.866433612959937</v>
      </c>
      <c r="BQ5790" s="27">
        <v>16934.0523321782</v>
      </c>
      <c r="BR5790" s="27">
        <v>1.49023715355656</v>
      </c>
      <c r="BS5790" s="27">
        <v>42416.8971258369</v>
      </c>
      <c r="BU5790">
        <f t="shared" si="360"/>
        <v>113030.989611812</v>
      </c>
      <c r="BV5790">
        <f t="shared" si="361"/>
        <v>181118.675907647</v>
      </c>
      <c r="BW5790" s="9">
        <v>5785</v>
      </c>
      <c r="BX5790">
        <f t="shared" si="362"/>
        <v>0</v>
      </c>
      <c r="BY5790">
        <f t="shared" si="363"/>
        <v>1</v>
      </c>
    </row>
    <row r="5791" spans="1:77">
      <c r="A5791" s="33">
        <v>5786</v>
      </c>
      <c r="BP5791" s="27">
        <v>0.804143149489053</v>
      </c>
      <c r="BQ5791" s="27">
        <v>15405.702399531</v>
      </c>
      <c r="BR5791" s="27">
        <v>1.36509198685401</v>
      </c>
      <c r="BS5791" s="27">
        <v>47439.0624881558</v>
      </c>
      <c r="BU5791">
        <f t="shared" si="360"/>
        <v>105215.770023827</v>
      </c>
      <c r="BV5791">
        <f t="shared" si="361"/>
        <v>157324.735539945</v>
      </c>
      <c r="BW5791" s="9">
        <v>5786</v>
      </c>
      <c r="BX5791">
        <f t="shared" si="362"/>
        <v>0</v>
      </c>
      <c r="BY5791">
        <f t="shared" si="363"/>
        <v>1</v>
      </c>
    </row>
    <row r="5792" spans="1:77">
      <c r="A5792" s="33">
        <v>5787</v>
      </c>
      <c r="BP5792" s="27">
        <v>0.840657120034512</v>
      </c>
      <c r="BQ5792" s="27">
        <v>12044.7210603061</v>
      </c>
      <c r="BR5792" s="27">
        <v>1.41833009757341</v>
      </c>
      <c r="BS5792" s="27">
        <v>37883.5664977818</v>
      </c>
      <c r="BU5792">
        <f t="shared" si="360"/>
        <v>114053.846944871</v>
      </c>
      <c r="BV5792">
        <f t="shared" si="361"/>
        <v>174865.94813823</v>
      </c>
      <c r="BW5792" s="9">
        <v>5787</v>
      </c>
      <c r="BX5792">
        <f t="shared" si="362"/>
        <v>0</v>
      </c>
      <c r="BY5792">
        <f t="shared" si="363"/>
        <v>1</v>
      </c>
    </row>
    <row r="5793" spans="1:77">
      <c r="A5793" s="33">
        <v>5788</v>
      </c>
      <c r="BP5793" s="27">
        <v>0.789401903339646</v>
      </c>
      <c r="BQ5793" s="27">
        <v>14335.3859542089</v>
      </c>
      <c r="BR5793" s="27">
        <v>1.36713194844312</v>
      </c>
      <c r="BS5793" s="27">
        <v>41871.7053488609</v>
      </c>
      <c r="BU5793">
        <f t="shared" si="360"/>
        <v>104074.899546738</v>
      </c>
      <c r="BV5793">
        <f t="shared" si="361"/>
        <v>163198.086917607</v>
      </c>
      <c r="BW5793" s="9">
        <v>5788</v>
      </c>
      <c r="BX5793">
        <f t="shared" si="362"/>
        <v>0</v>
      </c>
      <c r="BY5793">
        <f t="shared" si="363"/>
        <v>1</v>
      </c>
    </row>
    <row r="5794" spans="1:77">
      <c r="A5794" s="33">
        <v>5789</v>
      </c>
      <c r="BP5794" s="27">
        <v>0.823762855084393</v>
      </c>
      <c r="BQ5794" s="27">
        <v>12140.415938448</v>
      </c>
      <c r="BR5794" s="27">
        <v>1.37952518040959</v>
      </c>
      <c r="BS5794" s="27">
        <v>38710.7482369158</v>
      </c>
      <c r="BU5794">
        <f t="shared" si="360"/>
        <v>111424.012324211</v>
      </c>
      <c r="BV5794">
        <f t="shared" si="361"/>
        <v>168218.028824523</v>
      </c>
      <c r="BW5794" s="9">
        <v>5789</v>
      </c>
      <c r="BX5794">
        <f t="shared" si="362"/>
        <v>0</v>
      </c>
      <c r="BY5794">
        <f t="shared" si="363"/>
        <v>1</v>
      </c>
    </row>
    <row r="5795" spans="1:77">
      <c r="A5795" s="33">
        <v>5790</v>
      </c>
      <c r="BP5795" s="27">
        <v>0.828465660743787</v>
      </c>
      <c r="BQ5795" s="27">
        <v>18431.962063324</v>
      </c>
      <c r="BR5795" s="27">
        <v>1.43773682595836</v>
      </c>
      <c r="BS5795" s="27">
        <v>49083.4816576437</v>
      </c>
      <c r="BU5795">
        <f t="shared" si="360"/>
        <v>105837.887048244</v>
      </c>
      <c r="BV5795">
        <f t="shared" si="361"/>
        <v>166577.04223611</v>
      </c>
      <c r="BW5795" s="9">
        <v>5790</v>
      </c>
      <c r="BX5795">
        <f t="shared" si="362"/>
        <v>0</v>
      </c>
      <c r="BY5795">
        <f t="shared" si="363"/>
        <v>1</v>
      </c>
    </row>
    <row r="5796" spans="1:77">
      <c r="A5796" s="33">
        <v>5791</v>
      </c>
      <c r="BP5796" s="27">
        <v>0.837712665310106</v>
      </c>
      <c r="BQ5796" s="27">
        <v>13736.8475497026</v>
      </c>
      <c r="BR5796" s="27">
        <v>1.45426053806155</v>
      </c>
      <c r="BS5796" s="27">
        <v>43414.164488407</v>
      </c>
      <c r="BU5796">
        <f t="shared" si="360"/>
        <v>111920.052246813</v>
      </c>
      <c r="BV5796">
        <f t="shared" si="361"/>
        <v>174724.916220826</v>
      </c>
      <c r="BW5796" s="9">
        <v>5791</v>
      </c>
      <c r="BX5796">
        <f t="shared" si="362"/>
        <v>0</v>
      </c>
      <c r="BY5796">
        <f t="shared" si="363"/>
        <v>1</v>
      </c>
    </row>
    <row r="5797" spans="1:77">
      <c r="A5797" s="33">
        <v>5792</v>
      </c>
      <c r="BP5797" s="27">
        <v>0.844557371714551</v>
      </c>
      <c r="BQ5797" s="27">
        <v>13121.0346056814</v>
      </c>
      <c r="BR5797" s="27">
        <v>1.45814828361836</v>
      </c>
      <c r="BS5797" s="27">
        <v>39900.1094922559</v>
      </c>
      <c r="BU5797">
        <f t="shared" si="360"/>
        <v>113562.571151501</v>
      </c>
      <c r="BV5797">
        <f t="shared" si="361"/>
        <v>178822.133050498</v>
      </c>
      <c r="BW5797" s="9">
        <v>5792</v>
      </c>
      <c r="BX5797">
        <f t="shared" si="362"/>
        <v>0</v>
      </c>
      <c r="BY5797">
        <f t="shared" si="363"/>
        <v>1</v>
      </c>
    </row>
    <row r="5798" spans="1:77">
      <c r="A5798" s="33">
        <v>5793</v>
      </c>
      <c r="BP5798" s="27">
        <v>0.80889372741382</v>
      </c>
      <c r="BQ5798" s="27">
        <v>13509.8232212682</v>
      </c>
      <c r="BR5798" s="27">
        <v>1.35129331671552</v>
      </c>
      <c r="BS5798" s="27">
        <v>48440.6895875802</v>
      </c>
      <c r="BU5798">
        <f t="shared" si="360"/>
        <v>107824.235890805</v>
      </c>
      <c r="BV5798">
        <f t="shared" si="361"/>
        <v>154253.307919748</v>
      </c>
      <c r="BW5798" s="9">
        <v>5793</v>
      </c>
      <c r="BX5798">
        <f t="shared" si="362"/>
        <v>0</v>
      </c>
      <c r="BY5798">
        <f t="shared" si="363"/>
        <v>1</v>
      </c>
    </row>
    <row r="5799" spans="1:77">
      <c r="A5799" s="33">
        <v>5794</v>
      </c>
      <c r="BP5799" s="27">
        <v>0.796463250822543</v>
      </c>
      <c r="BQ5799" s="27">
        <v>15586.0794730441</v>
      </c>
      <c r="BR5799" s="27">
        <v>1.36071639031915</v>
      </c>
      <c r="BS5799" s="27">
        <v>44963.9504055064</v>
      </c>
      <c r="BU5799">
        <f t="shared" si="360"/>
        <v>103883.408150337</v>
      </c>
      <c r="BV5799">
        <f t="shared" si="361"/>
        <v>159143.508142366</v>
      </c>
      <c r="BW5799" s="9">
        <v>5794</v>
      </c>
      <c r="BX5799">
        <f t="shared" si="362"/>
        <v>0</v>
      </c>
      <c r="BY5799">
        <f t="shared" si="363"/>
        <v>1</v>
      </c>
    </row>
    <row r="5800" spans="1:77">
      <c r="A5800" s="33">
        <v>5795</v>
      </c>
      <c r="BP5800" s="27">
        <v>0.867524010252171</v>
      </c>
      <c r="BQ5800" s="27">
        <v>16873.7570981431</v>
      </c>
      <c r="BR5800" s="27">
        <v>1.50988017814501</v>
      </c>
      <c r="BS5800" s="27">
        <v>47130.7984308277</v>
      </c>
      <c r="BU5800">
        <f t="shared" si="360"/>
        <v>113254.844439683</v>
      </c>
      <c r="BV5800">
        <f t="shared" si="361"/>
        <v>179351.228290924</v>
      </c>
      <c r="BW5800" s="9">
        <v>5795</v>
      </c>
      <c r="BX5800">
        <f t="shared" si="362"/>
        <v>0</v>
      </c>
      <c r="BY5800">
        <f t="shared" si="363"/>
        <v>1</v>
      </c>
    </row>
    <row r="5801" spans="1:77">
      <c r="A5801" s="33">
        <v>5796</v>
      </c>
      <c r="BP5801" s="27">
        <v>0.863392966828299</v>
      </c>
      <c r="BQ5801" s="27">
        <v>17966.9890800782</v>
      </c>
      <c r="BR5801" s="27">
        <v>1.52454423403705</v>
      </c>
      <c r="BS5801" s="27">
        <v>48404.4527459282</v>
      </c>
      <c r="BU5801">
        <f t="shared" si="360"/>
        <v>111541.955944167</v>
      </c>
      <c r="BV5801">
        <f t="shared" si="361"/>
        <v>180277.18235963</v>
      </c>
      <c r="BW5801" s="9">
        <v>5796</v>
      </c>
      <c r="BX5801">
        <f t="shared" si="362"/>
        <v>0</v>
      </c>
      <c r="BY5801">
        <f t="shared" si="363"/>
        <v>1</v>
      </c>
    </row>
    <row r="5802" spans="1:77">
      <c r="A5802" s="33">
        <v>5797</v>
      </c>
      <c r="BP5802" s="27">
        <v>0.784429618118295</v>
      </c>
      <c r="BQ5802" s="27">
        <v>14982.853161044</v>
      </c>
      <c r="BR5802" s="27">
        <v>1.3459233303218</v>
      </c>
      <c r="BS5802" s="27">
        <v>51824.8198304044</v>
      </c>
      <c r="BU5802">
        <f t="shared" si="360"/>
        <v>102681.5895567</v>
      </c>
      <c r="BV5802">
        <f t="shared" si="361"/>
        <v>150063.679717865</v>
      </c>
      <c r="BW5802" s="9">
        <v>5797</v>
      </c>
      <c r="BX5802">
        <f t="shared" si="362"/>
        <v>0</v>
      </c>
      <c r="BY5802">
        <f t="shared" si="363"/>
        <v>1</v>
      </c>
    </row>
    <row r="5803" spans="1:77">
      <c r="A5803" s="33">
        <v>5798</v>
      </c>
      <c r="BP5803" s="27">
        <v>0.803675729023456</v>
      </c>
      <c r="BQ5803" s="27">
        <v>14522.7317575938</v>
      </c>
      <c r="BR5803" s="27">
        <v>1.3994640861706</v>
      </c>
      <c r="BS5803" s="27">
        <v>53102.3943323477</v>
      </c>
      <c r="BU5803">
        <f t="shared" si="360"/>
        <v>106028.627595925</v>
      </c>
      <c r="BV5803">
        <f t="shared" si="361"/>
        <v>156817.218593242</v>
      </c>
      <c r="BW5803" s="9">
        <v>5798</v>
      </c>
      <c r="BX5803">
        <f t="shared" si="362"/>
        <v>0</v>
      </c>
      <c r="BY5803">
        <f t="shared" si="363"/>
        <v>1</v>
      </c>
    </row>
    <row r="5804" spans="1:77">
      <c r="A5804" s="33">
        <v>5799</v>
      </c>
      <c r="BP5804" s="27">
        <v>0.868988181830465</v>
      </c>
      <c r="BQ5804" s="27">
        <v>17146.4820877629</v>
      </c>
      <c r="BR5804" s="27">
        <v>1.52496362525601</v>
      </c>
      <c r="BS5804" s="27">
        <v>48017.1020280032</v>
      </c>
      <c r="BU5804">
        <f t="shared" si="360"/>
        <v>113201.745186807</v>
      </c>
      <c r="BV5804">
        <f t="shared" si="361"/>
        <v>180727.441760399</v>
      </c>
      <c r="BW5804" s="9">
        <v>5799</v>
      </c>
      <c r="BX5804">
        <f t="shared" si="362"/>
        <v>0</v>
      </c>
      <c r="BY5804">
        <f t="shared" si="363"/>
        <v>1</v>
      </c>
    </row>
    <row r="5805" spans="1:77">
      <c r="A5805" s="33">
        <v>5800</v>
      </c>
      <c r="BP5805" s="27">
        <v>0.832347879236581</v>
      </c>
      <c r="BQ5805" s="27">
        <v>13743.3802012774</v>
      </c>
      <c r="BR5805" s="27">
        <v>1.42872195701983</v>
      </c>
      <c r="BS5805" s="27">
        <v>46407.2738066261</v>
      </c>
      <c r="BU5805">
        <f t="shared" si="360"/>
        <v>111108.80168421</v>
      </c>
      <c r="BV5805">
        <f t="shared" si="361"/>
        <v>167901.019746348</v>
      </c>
      <c r="BW5805" s="9">
        <v>5800</v>
      </c>
      <c r="BX5805">
        <f t="shared" si="362"/>
        <v>0</v>
      </c>
      <c r="BY5805">
        <f t="shared" si="363"/>
        <v>1</v>
      </c>
    </row>
    <row r="5806" spans="1:77">
      <c r="A5806" s="33">
        <v>5801</v>
      </c>
      <c r="BP5806" s="27">
        <v>0.781784426447833</v>
      </c>
      <c r="BQ5806" s="27">
        <v>18190.3944443471</v>
      </c>
      <c r="BR5806" s="27">
        <v>1.34172474010094</v>
      </c>
      <c r="BS5806" s="27">
        <v>46846.6825817923</v>
      </c>
      <c r="BU5806">
        <f t="shared" si="360"/>
        <v>99077.2695228279</v>
      </c>
      <c r="BV5806">
        <f t="shared" si="361"/>
        <v>154412.028433349</v>
      </c>
      <c r="BW5806" s="9">
        <v>5801</v>
      </c>
      <c r="BX5806">
        <f t="shared" si="362"/>
        <v>0</v>
      </c>
      <c r="BY5806">
        <f t="shared" si="363"/>
        <v>1</v>
      </c>
    </row>
    <row r="5807" spans="1:77">
      <c r="A5807" s="33">
        <v>5802</v>
      </c>
      <c r="BP5807" s="27">
        <v>0.881261149943896</v>
      </c>
      <c r="BQ5807" s="27">
        <v>20878.1715982275</v>
      </c>
      <c r="BR5807" s="27">
        <v>1.52535005909725</v>
      </c>
      <c r="BS5807" s="27">
        <v>55974.6644256632</v>
      </c>
      <c r="BU5807">
        <f t="shared" si="360"/>
        <v>111311.000893357</v>
      </c>
      <c r="BV5807">
        <f t="shared" si="361"/>
        <v>172827.844438925</v>
      </c>
      <c r="BW5807" s="9">
        <v>5802</v>
      </c>
      <c r="BX5807">
        <f t="shared" si="362"/>
        <v>0</v>
      </c>
      <c r="BY5807">
        <f t="shared" si="363"/>
        <v>1</v>
      </c>
    </row>
    <row r="5808" spans="1:77">
      <c r="A5808" s="33">
        <v>5803</v>
      </c>
      <c r="BP5808" s="27">
        <v>0.796791360321464</v>
      </c>
      <c r="BQ5808" s="27">
        <v>12206.7324178245</v>
      </c>
      <c r="BR5808" s="27">
        <v>1.37801627778915</v>
      </c>
      <c r="BS5808" s="27">
        <v>38318.9028744528</v>
      </c>
      <c r="BU5808">
        <f t="shared" si="360"/>
        <v>107311.971630395</v>
      </c>
      <c r="BV5808">
        <f t="shared" si="361"/>
        <v>168383.538793919</v>
      </c>
      <c r="BW5808" s="9">
        <v>5803</v>
      </c>
      <c r="BX5808">
        <f t="shared" si="362"/>
        <v>0</v>
      </c>
      <c r="BY5808">
        <f t="shared" si="363"/>
        <v>1</v>
      </c>
    </row>
    <row r="5809" spans="1:77">
      <c r="A5809" s="33">
        <v>5804</v>
      </c>
      <c r="BP5809" s="27">
        <v>0.739563148176996</v>
      </c>
      <c r="BQ5809" s="27">
        <v>16068.9116658999</v>
      </c>
      <c r="BR5809" s="27">
        <v>1.27312276039029</v>
      </c>
      <c r="BS5809" s="27">
        <v>47854.6660114169</v>
      </c>
      <c r="BU5809">
        <f t="shared" si="360"/>
        <v>94865.5605606495</v>
      </c>
      <c r="BV5809">
        <f t="shared" si="361"/>
        <v>143113.748047127</v>
      </c>
      <c r="BW5809" s="9">
        <v>5804</v>
      </c>
      <c r="BX5809">
        <f t="shared" si="362"/>
        <v>0</v>
      </c>
      <c r="BY5809">
        <f t="shared" si="363"/>
        <v>1</v>
      </c>
    </row>
    <row r="5810" spans="1:77">
      <c r="A5810" s="33">
        <v>5805</v>
      </c>
      <c r="BP5810" s="27">
        <v>0.810564470126083</v>
      </c>
      <c r="BQ5810" s="27">
        <v>14952.7559840148</v>
      </c>
      <c r="BR5810" s="27">
        <v>1.39663444277219</v>
      </c>
      <c r="BS5810" s="27">
        <v>44794.647109707</v>
      </c>
      <c r="BU5810">
        <f t="shared" si="360"/>
        <v>106631.914534898</v>
      </c>
      <c r="BV5810">
        <f t="shared" si="361"/>
        <v>164700.519306122</v>
      </c>
      <c r="BW5810" s="9">
        <v>5805</v>
      </c>
      <c r="BX5810">
        <f t="shared" si="362"/>
        <v>0</v>
      </c>
      <c r="BY5810">
        <f t="shared" si="363"/>
        <v>1</v>
      </c>
    </row>
    <row r="5811" spans="1:77">
      <c r="A5811" s="33">
        <v>5806</v>
      </c>
      <c r="BP5811" s="27">
        <v>0.819722692094828</v>
      </c>
      <c r="BQ5811" s="27">
        <v>15447.0555231137</v>
      </c>
      <c r="BR5811" s="27">
        <v>1.42718584968963</v>
      </c>
      <c r="BS5811" s="27">
        <v>44970.518863368</v>
      </c>
      <c r="BU5811">
        <f t="shared" si="360"/>
        <v>107511.34829111</v>
      </c>
      <c r="BV5811">
        <f t="shared" si="361"/>
        <v>169107.358590077</v>
      </c>
      <c r="BW5811" s="9">
        <v>5806</v>
      </c>
      <c r="BX5811">
        <f t="shared" si="362"/>
        <v>0</v>
      </c>
      <c r="BY5811">
        <f t="shared" si="363"/>
        <v>1</v>
      </c>
    </row>
    <row r="5812" spans="1:77">
      <c r="A5812" s="33">
        <v>5807</v>
      </c>
      <c r="BP5812" s="27">
        <v>0.792053234727545</v>
      </c>
      <c r="BQ5812" s="27">
        <v>14492.2359047409</v>
      </c>
      <c r="BR5812" s="27">
        <v>1.35850170731827</v>
      </c>
      <c r="BS5812" s="27">
        <v>49206.377999254</v>
      </c>
      <c r="BU5812">
        <f t="shared" si="360"/>
        <v>104315.749304391</v>
      </c>
      <c r="BV5812">
        <f t="shared" si="361"/>
        <v>154568.878098486</v>
      </c>
      <c r="BW5812" s="9">
        <v>5807</v>
      </c>
      <c r="BX5812">
        <f t="shared" si="362"/>
        <v>0</v>
      </c>
      <c r="BY5812">
        <f t="shared" si="363"/>
        <v>1</v>
      </c>
    </row>
    <row r="5813" spans="1:77">
      <c r="A5813" s="33">
        <v>5808</v>
      </c>
      <c r="BP5813" s="27">
        <v>0.788565958094839</v>
      </c>
      <c r="BQ5813" s="27">
        <v>16819.1246589387</v>
      </c>
      <c r="BR5813" s="27">
        <v>1.3594879874232</v>
      </c>
      <c r="BS5813" s="27">
        <v>51924.9751230969</v>
      </c>
      <c r="BU5813">
        <f t="shared" si="360"/>
        <v>101465.769055287</v>
      </c>
      <c r="BV5813">
        <f t="shared" si="361"/>
        <v>151998.222990383</v>
      </c>
      <c r="BW5813" s="9">
        <v>5808</v>
      </c>
      <c r="BX5813">
        <f t="shared" si="362"/>
        <v>0</v>
      </c>
      <c r="BY5813">
        <f t="shared" si="363"/>
        <v>1</v>
      </c>
    </row>
    <row r="5814" spans="1:77">
      <c r="A5814" s="33">
        <v>5809</v>
      </c>
      <c r="BP5814" s="27">
        <v>0.785538188569517</v>
      </c>
      <c r="BQ5814" s="27">
        <v>11680.6944905297</v>
      </c>
      <c r="BR5814" s="27">
        <v>1.3488867633297</v>
      </c>
      <c r="BS5814" s="27">
        <v>37970.9989134192</v>
      </c>
      <c r="BU5814">
        <f t="shared" si="360"/>
        <v>106150.033794898</v>
      </c>
      <c r="BV5814">
        <f t="shared" si="361"/>
        <v>164362.015586036</v>
      </c>
      <c r="BW5814" s="9">
        <v>5809</v>
      </c>
      <c r="BX5814">
        <f t="shared" si="362"/>
        <v>0</v>
      </c>
      <c r="BY5814">
        <f t="shared" si="363"/>
        <v>1</v>
      </c>
    </row>
    <row r="5815" spans="1:77">
      <c r="A5815" s="33">
        <v>5810</v>
      </c>
      <c r="BP5815" s="27">
        <v>0.78454821578283</v>
      </c>
      <c r="BQ5815" s="27">
        <v>13376.4704311705</v>
      </c>
      <c r="BR5815" s="27">
        <v>1.30093038982772</v>
      </c>
      <c r="BS5815" s="27">
        <v>46291.3071219141</v>
      </c>
      <c r="BU5815">
        <f t="shared" si="360"/>
        <v>104305.761936254</v>
      </c>
      <c r="BV5815">
        <f t="shared" si="361"/>
        <v>148848.251352243</v>
      </c>
      <c r="BW5815" s="9">
        <v>5810</v>
      </c>
      <c r="BX5815">
        <f t="shared" si="362"/>
        <v>0</v>
      </c>
      <c r="BY5815">
        <f t="shared" si="363"/>
        <v>1</v>
      </c>
    </row>
    <row r="5816" spans="1:77">
      <c r="A5816" s="33">
        <v>5811</v>
      </c>
      <c r="BP5816" s="27">
        <v>0.790497664485049</v>
      </c>
      <c r="BQ5816" s="27">
        <v>12985.5437083293</v>
      </c>
      <c r="BR5816" s="27">
        <v>1.35563612035334</v>
      </c>
      <c r="BS5816" s="27">
        <v>42408.0363249077</v>
      </c>
      <c r="BU5816">
        <f t="shared" si="360"/>
        <v>105589.105964428</v>
      </c>
      <c r="BV5816">
        <f t="shared" si="361"/>
        <v>160937.381728094</v>
      </c>
      <c r="BW5816" s="9">
        <v>5811</v>
      </c>
      <c r="BX5816">
        <f t="shared" si="362"/>
        <v>0</v>
      </c>
      <c r="BY5816">
        <f t="shared" si="363"/>
        <v>1</v>
      </c>
    </row>
    <row r="5817" spans="1:77">
      <c r="A5817" s="33">
        <v>5812</v>
      </c>
      <c r="BP5817" s="27">
        <v>0.861462995472623</v>
      </c>
      <c r="BQ5817" s="27">
        <v>16739.950544678</v>
      </c>
      <c r="BR5817" s="27">
        <v>1.47632669183895</v>
      </c>
      <c r="BS5817" s="27">
        <v>51793.6862917358</v>
      </c>
      <c r="BU5817">
        <f t="shared" si="360"/>
        <v>112479.498776215</v>
      </c>
      <c r="BV5817">
        <f t="shared" si="361"/>
        <v>169655.317484107</v>
      </c>
      <c r="BW5817" s="9">
        <v>5812</v>
      </c>
      <c r="BX5817">
        <f t="shared" si="362"/>
        <v>0</v>
      </c>
      <c r="BY5817">
        <f t="shared" si="363"/>
        <v>1</v>
      </c>
    </row>
    <row r="5818" spans="1:77">
      <c r="A5818" s="33">
        <v>5813</v>
      </c>
      <c r="BP5818" s="27">
        <v>0.746191412540259</v>
      </c>
      <c r="BQ5818" s="27">
        <v>19196.4932616933</v>
      </c>
      <c r="BR5818" s="27">
        <v>1.2591631600634</v>
      </c>
      <c r="BS5818" s="27">
        <v>56204.6044522948</v>
      </c>
      <c r="BU5818">
        <f t="shared" si="360"/>
        <v>92732.2186193455</v>
      </c>
      <c r="BV5818">
        <f t="shared" si="361"/>
        <v>132669.869557214</v>
      </c>
      <c r="BW5818" s="9">
        <v>5813</v>
      </c>
      <c r="BX5818">
        <f t="shared" si="362"/>
        <v>0</v>
      </c>
      <c r="BY5818">
        <f t="shared" si="363"/>
        <v>1</v>
      </c>
    </row>
    <row r="5819" spans="1:77">
      <c r="A5819" s="33">
        <v>5814</v>
      </c>
      <c r="BP5819" s="27">
        <v>0.788327793342077</v>
      </c>
      <c r="BQ5819" s="27">
        <v>14132.7884004549</v>
      </c>
      <c r="BR5819" s="27">
        <v>1.33823856064367</v>
      </c>
      <c r="BS5819" s="27">
        <v>49326.9496608921</v>
      </c>
      <c r="BU5819">
        <f t="shared" si="360"/>
        <v>104116.380600857</v>
      </c>
      <c r="BV5819">
        <f t="shared" si="361"/>
        <v>151408.834435659</v>
      </c>
      <c r="BW5819" s="9">
        <v>5814</v>
      </c>
      <c r="BX5819">
        <f t="shared" si="362"/>
        <v>0</v>
      </c>
      <c r="BY5819">
        <f t="shared" si="363"/>
        <v>1</v>
      </c>
    </row>
    <row r="5820" spans="1:77">
      <c r="A5820" s="33">
        <v>5815</v>
      </c>
      <c r="BP5820" s="27">
        <v>0.846488448267181</v>
      </c>
      <c r="BQ5820" s="27">
        <v>14889.5540443674</v>
      </c>
      <c r="BR5820" s="27">
        <v>1.44050169206882</v>
      </c>
      <c r="BS5820" s="27">
        <v>43155.0021694</v>
      </c>
      <c r="BU5820">
        <f t="shared" si="360"/>
        <v>112083.71319571</v>
      </c>
      <c r="BV5820">
        <f t="shared" si="361"/>
        <v>172920.251640923</v>
      </c>
      <c r="BW5820" s="9">
        <v>5815</v>
      </c>
      <c r="BX5820">
        <f t="shared" si="362"/>
        <v>0</v>
      </c>
      <c r="BY5820">
        <f t="shared" si="363"/>
        <v>1</v>
      </c>
    </row>
    <row r="5821" spans="1:77">
      <c r="A5821" s="33">
        <v>5816</v>
      </c>
      <c r="BP5821" s="27">
        <v>0.803283927318751</v>
      </c>
      <c r="BQ5821" s="27">
        <v>14079.116804284</v>
      </c>
      <c r="BR5821" s="27">
        <v>1.38359251052273</v>
      </c>
      <c r="BS5821" s="27">
        <v>51120.871670017</v>
      </c>
      <c r="BU5821">
        <f t="shared" si="360"/>
        <v>106413.472293529</v>
      </c>
      <c r="BV5821">
        <f t="shared" si="361"/>
        <v>156418.004908393</v>
      </c>
      <c r="BW5821" s="9">
        <v>5816</v>
      </c>
      <c r="BX5821">
        <f t="shared" si="362"/>
        <v>0</v>
      </c>
      <c r="BY5821">
        <f t="shared" si="363"/>
        <v>1</v>
      </c>
    </row>
    <row r="5822" spans="1:77">
      <c r="A5822" s="33">
        <v>5817</v>
      </c>
      <c r="BP5822" s="27">
        <v>0.804438614609443</v>
      </c>
      <c r="BQ5822" s="27">
        <v>12563.6073717926</v>
      </c>
      <c r="BR5822" s="27">
        <v>1.36123289153209</v>
      </c>
      <c r="BS5822" s="27">
        <v>39083.7194244601</v>
      </c>
      <c r="BU5822">
        <f t="shared" si="360"/>
        <v>108102.184819624</v>
      </c>
      <c r="BV5822">
        <f t="shared" si="361"/>
        <v>165101.214305354</v>
      </c>
      <c r="BW5822" s="9">
        <v>5817</v>
      </c>
      <c r="BX5822">
        <f t="shared" si="362"/>
        <v>0</v>
      </c>
      <c r="BY5822">
        <f t="shared" si="363"/>
        <v>1</v>
      </c>
    </row>
    <row r="5823" spans="1:77">
      <c r="A5823" s="33">
        <v>5818</v>
      </c>
      <c r="BP5823" s="27">
        <v>0.837632425682149</v>
      </c>
      <c r="BQ5823" s="27">
        <v>17897.5072186416</v>
      </c>
      <c r="BR5823" s="27">
        <v>1.45877068822339</v>
      </c>
      <c r="BS5823" s="27">
        <v>44596.9165737139</v>
      </c>
      <c r="BU5823">
        <f t="shared" si="360"/>
        <v>107747.356633681</v>
      </c>
      <c r="BV5823">
        <f t="shared" si="361"/>
        <v>174218.686659794</v>
      </c>
      <c r="BW5823" s="9">
        <v>5818</v>
      </c>
      <c r="BX5823">
        <f t="shared" si="362"/>
        <v>0</v>
      </c>
      <c r="BY5823">
        <f t="shared" si="363"/>
        <v>1</v>
      </c>
    </row>
    <row r="5824" spans="1:77">
      <c r="A5824" s="33">
        <v>5819</v>
      </c>
      <c r="BP5824" s="27">
        <v>0.826065161920341</v>
      </c>
      <c r="BQ5824" s="27">
        <v>15064.092974911</v>
      </c>
      <c r="BR5824" s="27">
        <v>1.44055359457395</v>
      </c>
      <c r="BS5824" s="27">
        <v>43914.1674327967</v>
      </c>
      <c r="BU5824">
        <f t="shared" si="360"/>
        <v>108845.68131314</v>
      </c>
      <c r="BV5824">
        <f t="shared" si="361"/>
        <v>172168.871753296</v>
      </c>
      <c r="BW5824" s="9">
        <v>5819</v>
      </c>
      <c r="BX5824">
        <f t="shared" si="362"/>
        <v>0</v>
      </c>
      <c r="BY5824">
        <f t="shared" si="363"/>
        <v>1</v>
      </c>
    </row>
    <row r="5825" spans="1:77">
      <c r="A5825" s="33">
        <v>5820</v>
      </c>
      <c r="BP5825" s="27">
        <v>0.815638186182034</v>
      </c>
      <c r="BQ5825" s="27">
        <v>13864.5839115986</v>
      </c>
      <c r="BR5825" s="27">
        <v>1.38420642145332</v>
      </c>
      <c r="BS5825" s="27">
        <v>41014.7598394245</v>
      </c>
      <c r="BU5825">
        <f t="shared" si="360"/>
        <v>108481.144015706</v>
      </c>
      <c r="BV5825">
        <f t="shared" si="361"/>
        <v>166616.203378574</v>
      </c>
      <c r="BW5825" s="9">
        <v>5820</v>
      </c>
      <c r="BX5825">
        <f t="shared" si="362"/>
        <v>0</v>
      </c>
      <c r="BY5825">
        <f t="shared" si="363"/>
        <v>1</v>
      </c>
    </row>
    <row r="5826" spans="1:77">
      <c r="A5826" s="33">
        <v>5821</v>
      </c>
      <c r="BP5826" s="27">
        <v>0.830144956592537</v>
      </c>
      <c r="BQ5826" s="27">
        <v>15897.2218041112</v>
      </c>
      <c r="BR5826" s="27">
        <v>1.41268135659361</v>
      </c>
      <c r="BS5826" s="27">
        <v>43666.4758670015</v>
      </c>
      <c r="BU5826">
        <f t="shared" si="360"/>
        <v>108624.521684769</v>
      </c>
      <c r="BV5826">
        <f t="shared" si="361"/>
        <v>168235.72762204</v>
      </c>
      <c r="BW5826" s="9">
        <v>5821</v>
      </c>
      <c r="BX5826">
        <f t="shared" si="362"/>
        <v>0</v>
      </c>
      <c r="BY5826">
        <f t="shared" si="363"/>
        <v>1</v>
      </c>
    </row>
    <row r="5827" spans="1:77">
      <c r="A5827" s="33">
        <v>5822</v>
      </c>
      <c r="BP5827" s="27">
        <v>0.797256281509833</v>
      </c>
      <c r="BQ5827" s="27">
        <v>14463.5771169204</v>
      </c>
      <c r="BR5827" s="27">
        <v>1.38104042861671</v>
      </c>
      <c r="BS5827" s="27">
        <v>41497.9268720591</v>
      </c>
      <c r="BU5827">
        <f t="shared" si="360"/>
        <v>105124.865109554</v>
      </c>
      <c r="BV5827">
        <f t="shared" si="361"/>
        <v>165658.137420448</v>
      </c>
      <c r="BW5827" s="9">
        <v>5822</v>
      </c>
      <c r="BX5827">
        <f t="shared" si="362"/>
        <v>0</v>
      </c>
      <c r="BY5827">
        <f t="shared" si="363"/>
        <v>1</v>
      </c>
    </row>
    <row r="5828" spans="1:77">
      <c r="A5828" s="33">
        <v>5823</v>
      </c>
      <c r="BP5828" s="27">
        <v>0.850886179968786</v>
      </c>
      <c r="BQ5828" s="27">
        <v>13959.3384045258</v>
      </c>
      <c r="BR5828" s="27">
        <v>1.4863270467388</v>
      </c>
      <c r="BS5828" s="27">
        <v>49602.8910273604</v>
      </c>
      <c r="BU5828">
        <f t="shared" si="360"/>
        <v>113673.588590792</v>
      </c>
      <c r="BV5828">
        <f t="shared" si="361"/>
        <v>173346.16598346</v>
      </c>
      <c r="BW5828" s="9">
        <v>5823</v>
      </c>
      <c r="BX5828">
        <f t="shared" si="362"/>
        <v>0</v>
      </c>
      <c r="BY5828">
        <f t="shared" si="363"/>
        <v>1</v>
      </c>
    </row>
    <row r="5829" spans="1:77">
      <c r="A5829" s="33">
        <v>5824</v>
      </c>
      <c r="BP5829" s="27">
        <v>0.756756452725198</v>
      </c>
      <c r="BQ5829" s="27">
        <v>17094.0693176838</v>
      </c>
      <c r="BR5829" s="27">
        <v>1.26534933487555</v>
      </c>
      <c r="BS5829" s="27">
        <v>52253.135850224</v>
      </c>
      <c r="BU5829">
        <f t="shared" si="360"/>
        <v>96419.3985910959</v>
      </c>
      <c r="BV5829">
        <f t="shared" si="361"/>
        <v>137549.264381109</v>
      </c>
      <c r="BW5829" s="9">
        <v>5824</v>
      </c>
      <c r="BX5829">
        <f t="shared" si="362"/>
        <v>0</v>
      </c>
      <c r="BY5829">
        <f t="shared" si="363"/>
        <v>1</v>
      </c>
    </row>
    <row r="5830" spans="1:77">
      <c r="A5830" s="33">
        <v>5825</v>
      </c>
      <c r="BP5830" s="27">
        <v>0.788965431777038</v>
      </c>
      <c r="BQ5830" s="27">
        <v>10768.9312912582</v>
      </c>
      <c r="BR5830" s="27">
        <v>1.35988464839231</v>
      </c>
      <c r="BS5830" s="27">
        <v>37114.820847353</v>
      </c>
      <c r="BU5830">
        <f t="shared" si="360"/>
        <v>107575.883475297</v>
      </c>
      <c r="BV5830">
        <f t="shared" si="361"/>
        <v>166867.876411493</v>
      </c>
      <c r="BW5830" s="9">
        <v>5825</v>
      </c>
      <c r="BX5830">
        <f t="shared" si="362"/>
        <v>0</v>
      </c>
      <c r="BY5830">
        <f t="shared" si="363"/>
        <v>1</v>
      </c>
    </row>
    <row r="5831" spans="1:77">
      <c r="A5831" s="33">
        <v>5826</v>
      </c>
      <c r="BP5831" s="27">
        <v>0.843572557393036</v>
      </c>
      <c r="BQ5831" s="27">
        <v>14942.1351509859</v>
      </c>
      <c r="BR5831" s="27">
        <v>1.44953457310227</v>
      </c>
      <c r="BS5831" s="27">
        <v>42790.3106210077</v>
      </c>
      <c r="BU5831">
        <f t="shared" ref="BU5831:BU5894" si="364">BP5831*$BV$1-BQ5831</f>
        <v>111593.748457969</v>
      </c>
      <c r="BV5831">
        <f t="shared" ref="BV5831:BV5894" si="365">BR5831*$BV$1-BS5831</f>
        <v>174639.875344333</v>
      </c>
      <c r="BW5831" s="9">
        <v>5826</v>
      </c>
      <c r="BX5831">
        <f t="shared" ref="BX5831:BX5894" si="366">IF(BU5831=MAX($BU5831:$BV5831),1,0)</f>
        <v>0</v>
      </c>
      <c r="BY5831">
        <f t="shared" ref="BY5831:BY5894" si="367">IF(BV5831=MAX($BU5831:$BV5831),1,0)</f>
        <v>1</v>
      </c>
    </row>
    <row r="5832" spans="1:77">
      <c r="A5832" s="33">
        <v>5827</v>
      </c>
      <c r="BP5832" s="27">
        <v>0.833692116547677</v>
      </c>
      <c r="BQ5832" s="27">
        <v>10754.0839618462</v>
      </c>
      <c r="BR5832" s="27">
        <v>1.44307097203033</v>
      </c>
      <c r="BS5832" s="27">
        <v>37615.534799147</v>
      </c>
      <c r="BU5832">
        <f t="shared" si="364"/>
        <v>114299.733520305</v>
      </c>
      <c r="BV5832">
        <f t="shared" si="365"/>
        <v>178845.111005402</v>
      </c>
      <c r="BW5832" s="9">
        <v>5827</v>
      </c>
      <c r="BX5832">
        <f t="shared" si="366"/>
        <v>0</v>
      </c>
      <c r="BY5832">
        <f t="shared" si="367"/>
        <v>1</v>
      </c>
    </row>
    <row r="5833" spans="1:77">
      <c r="A5833" s="33">
        <v>5828</v>
      </c>
      <c r="BP5833" s="27">
        <v>0.811643487439541</v>
      </c>
      <c r="BQ5833" s="27">
        <v>14529.8198353601</v>
      </c>
      <c r="BR5833" s="27">
        <v>1.38916558056588</v>
      </c>
      <c r="BS5833" s="27">
        <v>44174.7319437616</v>
      </c>
      <c r="BU5833">
        <f t="shared" si="364"/>
        <v>107216.703280571</v>
      </c>
      <c r="BV5833">
        <f t="shared" si="365"/>
        <v>164200.105141121</v>
      </c>
      <c r="BW5833" s="9">
        <v>5828</v>
      </c>
      <c r="BX5833">
        <f t="shared" si="366"/>
        <v>0</v>
      </c>
      <c r="BY5833">
        <f t="shared" si="367"/>
        <v>1</v>
      </c>
    </row>
    <row r="5834" spans="1:77">
      <c r="A5834" s="33">
        <v>5829</v>
      </c>
      <c r="BP5834" s="27">
        <v>0.809251665332138</v>
      </c>
      <c r="BQ5834" s="27">
        <v>14391.3853855141</v>
      </c>
      <c r="BR5834" s="27">
        <v>1.41228882196465</v>
      </c>
      <c r="BS5834" s="27">
        <v>42703.7962199871</v>
      </c>
      <c r="BU5834">
        <f t="shared" si="364"/>
        <v>106996.364414307</v>
      </c>
      <c r="BV5834">
        <f t="shared" si="365"/>
        <v>169139.527074711</v>
      </c>
      <c r="BW5834" s="9">
        <v>5829</v>
      </c>
      <c r="BX5834">
        <f t="shared" si="366"/>
        <v>0</v>
      </c>
      <c r="BY5834">
        <f t="shared" si="367"/>
        <v>1</v>
      </c>
    </row>
    <row r="5835" spans="1:77">
      <c r="A5835" s="33">
        <v>5830</v>
      </c>
      <c r="BP5835" s="27">
        <v>0.856780645231911</v>
      </c>
      <c r="BQ5835" s="27">
        <v>14242.1307063663</v>
      </c>
      <c r="BR5835" s="27">
        <v>1.4699538411616</v>
      </c>
      <c r="BS5835" s="27">
        <v>44084.6806317481</v>
      </c>
      <c r="BU5835">
        <f t="shared" si="364"/>
        <v>114274.96607842</v>
      </c>
      <c r="BV5835">
        <f t="shared" si="365"/>
        <v>176408.395542491</v>
      </c>
      <c r="BW5835" s="9">
        <v>5830</v>
      </c>
      <c r="BX5835">
        <f t="shared" si="366"/>
        <v>0</v>
      </c>
      <c r="BY5835">
        <f t="shared" si="367"/>
        <v>1</v>
      </c>
    </row>
    <row r="5836" spans="1:77">
      <c r="A5836" s="33">
        <v>5831</v>
      </c>
      <c r="BP5836" s="27">
        <v>0.811547942711229</v>
      </c>
      <c r="BQ5836" s="27">
        <v>12366.4511750059</v>
      </c>
      <c r="BR5836" s="27">
        <v>1.39455481026479</v>
      </c>
      <c r="BS5836" s="27">
        <v>46473.9265777036</v>
      </c>
      <c r="BU5836">
        <f t="shared" si="364"/>
        <v>109365.740231679</v>
      </c>
      <c r="BV5836">
        <f t="shared" si="365"/>
        <v>162709.294962015</v>
      </c>
      <c r="BW5836" s="9">
        <v>5831</v>
      </c>
      <c r="BX5836">
        <f t="shared" si="366"/>
        <v>0</v>
      </c>
      <c r="BY5836">
        <f t="shared" si="367"/>
        <v>1</v>
      </c>
    </row>
    <row r="5837" spans="1:77">
      <c r="A5837" s="33">
        <v>5832</v>
      </c>
      <c r="BP5837" s="27">
        <v>0.795938778068407</v>
      </c>
      <c r="BQ5837" s="27">
        <v>12665.8329884279</v>
      </c>
      <c r="BR5837" s="27">
        <v>1.35827467979775</v>
      </c>
      <c r="BS5837" s="27">
        <v>47736.1076805179</v>
      </c>
      <c r="BU5837">
        <f t="shared" si="364"/>
        <v>106724.983721833</v>
      </c>
      <c r="BV5837">
        <f t="shared" si="365"/>
        <v>156005.094289144</v>
      </c>
      <c r="BW5837" s="9">
        <v>5832</v>
      </c>
      <c r="BX5837">
        <f t="shared" si="366"/>
        <v>0</v>
      </c>
      <c r="BY5837">
        <f t="shared" si="367"/>
        <v>1</v>
      </c>
    </row>
    <row r="5838" spans="1:77">
      <c r="A5838" s="33">
        <v>5833</v>
      </c>
      <c r="BP5838" s="27">
        <v>0.780336750694852</v>
      </c>
      <c r="BQ5838" s="27">
        <v>14278.9828250678</v>
      </c>
      <c r="BR5838" s="27">
        <v>1.32141473064113</v>
      </c>
      <c r="BS5838" s="27">
        <v>49337.8683752321</v>
      </c>
      <c r="BU5838">
        <f t="shared" si="364"/>
        <v>102771.52977916</v>
      </c>
      <c r="BV5838">
        <f t="shared" si="365"/>
        <v>148874.341220937</v>
      </c>
      <c r="BW5838" s="9">
        <v>5833</v>
      </c>
      <c r="BX5838">
        <f t="shared" si="366"/>
        <v>0</v>
      </c>
      <c r="BY5838">
        <f t="shared" si="367"/>
        <v>1</v>
      </c>
    </row>
    <row r="5839" spans="1:77">
      <c r="A5839" s="33">
        <v>5834</v>
      </c>
      <c r="BP5839" s="27">
        <v>0.822189349343716</v>
      </c>
      <c r="BQ5839" s="27">
        <v>11464.5179504516</v>
      </c>
      <c r="BR5839" s="27">
        <v>1.4058980915931</v>
      </c>
      <c r="BS5839" s="27">
        <v>36888.2717363211</v>
      </c>
      <c r="BU5839">
        <f t="shared" si="364"/>
        <v>111863.884451106</v>
      </c>
      <c r="BV5839">
        <f t="shared" si="365"/>
        <v>173996.442002644</v>
      </c>
      <c r="BW5839" s="9">
        <v>5834</v>
      </c>
      <c r="BX5839">
        <f t="shared" si="366"/>
        <v>0</v>
      </c>
      <c r="BY5839">
        <f t="shared" si="367"/>
        <v>1</v>
      </c>
    </row>
    <row r="5840" spans="1:77">
      <c r="A5840" s="33">
        <v>5835</v>
      </c>
      <c r="BP5840" s="27">
        <v>0.810882880835792</v>
      </c>
      <c r="BQ5840" s="27">
        <v>18450.7884490625</v>
      </c>
      <c r="BR5840" s="27">
        <v>1.41894895142542</v>
      </c>
      <c r="BS5840" s="27">
        <v>48839.036842024</v>
      </c>
      <c r="BU5840">
        <f t="shared" si="364"/>
        <v>103181.643676306</v>
      </c>
      <c r="BV5840">
        <f t="shared" si="365"/>
        <v>164003.30587179</v>
      </c>
      <c r="BW5840" s="9">
        <v>5835</v>
      </c>
      <c r="BX5840">
        <f t="shared" si="366"/>
        <v>0</v>
      </c>
      <c r="BY5840">
        <f t="shared" si="367"/>
        <v>1</v>
      </c>
    </row>
    <row r="5841" spans="1:77">
      <c r="A5841" s="33">
        <v>5836</v>
      </c>
      <c r="BP5841" s="27">
        <v>0.780218218881072</v>
      </c>
      <c r="BQ5841" s="27">
        <v>14227.6506635793</v>
      </c>
      <c r="BR5841" s="27">
        <v>1.35495688326364</v>
      </c>
      <c r="BS5841" s="27">
        <v>49051.7090710543</v>
      </c>
      <c r="BU5841">
        <f t="shared" si="364"/>
        <v>102805.082168581</v>
      </c>
      <c r="BV5841">
        <f t="shared" si="365"/>
        <v>154191.823418492</v>
      </c>
      <c r="BW5841" s="9">
        <v>5836</v>
      </c>
      <c r="BX5841">
        <f t="shared" si="366"/>
        <v>0</v>
      </c>
      <c r="BY5841">
        <f t="shared" si="367"/>
        <v>1</v>
      </c>
    </row>
    <row r="5842" spans="1:77">
      <c r="A5842" s="33">
        <v>5837</v>
      </c>
      <c r="BP5842" s="27">
        <v>0.854306598552483</v>
      </c>
      <c r="BQ5842" s="27">
        <v>17820.5542152845</v>
      </c>
      <c r="BR5842" s="27">
        <v>1.48081971478995</v>
      </c>
      <c r="BS5842" s="27">
        <v>50052.509980212</v>
      </c>
      <c r="BU5842">
        <f t="shared" si="364"/>
        <v>110325.435567588</v>
      </c>
      <c r="BV5842">
        <f t="shared" si="365"/>
        <v>172070.447238281</v>
      </c>
      <c r="BW5842" s="9">
        <v>5837</v>
      </c>
      <c r="BX5842">
        <f t="shared" si="366"/>
        <v>0</v>
      </c>
      <c r="BY5842">
        <f t="shared" si="367"/>
        <v>1</v>
      </c>
    </row>
    <row r="5843" spans="1:77">
      <c r="A5843" s="33">
        <v>5838</v>
      </c>
      <c r="BP5843" s="27">
        <v>0.768515207639427</v>
      </c>
      <c r="BQ5843" s="27">
        <v>20146.83448591</v>
      </c>
      <c r="BR5843" s="27">
        <v>1.31752201091573</v>
      </c>
      <c r="BS5843" s="27">
        <v>48895.4739273052</v>
      </c>
      <c r="BU5843">
        <f t="shared" si="364"/>
        <v>95130.4466600041</v>
      </c>
      <c r="BV5843">
        <f t="shared" si="365"/>
        <v>148732.827710055</v>
      </c>
      <c r="BW5843" s="9">
        <v>5838</v>
      </c>
      <c r="BX5843">
        <f t="shared" si="366"/>
        <v>0</v>
      </c>
      <c r="BY5843">
        <f t="shared" si="367"/>
        <v>1</v>
      </c>
    </row>
    <row r="5844" spans="1:77">
      <c r="A5844" s="33">
        <v>5839</v>
      </c>
      <c r="BP5844" s="27">
        <v>0.802510169467322</v>
      </c>
      <c r="BQ5844" s="27">
        <v>10604.3967789406</v>
      </c>
      <c r="BR5844" s="27">
        <v>1.40415542975348</v>
      </c>
      <c r="BS5844" s="27">
        <v>37477.2148713121</v>
      </c>
      <c r="BU5844">
        <f t="shared" si="364"/>
        <v>109772.128641158</v>
      </c>
      <c r="BV5844">
        <f t="shared" si="365"/>
        <v>173146.09959171</v>
      </c>
      <c r="BW5844" s="9">
        <v>5839</v>
      </c>
      <c r="BX5844">
        <f t="shared" si="366"/>
        <v>0</v>
      </c>
      <c r="BY5844">
        <f t="shared" si="367"/>
        <v>1</v>
      </c>
    </row>
    <row r="5845" spans="1:77">
      <c r="A5845" s="33">
        <v>5840</v>
      </c>
      <c r="BP5845" s="27">
        <v>0.808451775335887</v>
      </c>
      <c r="BQ5845" s="27">
        <v>17755.7993787352</v>
      </c>
      <c r="BR5845" s="27">
        <v>1.37298177137189</v>
      </c>
      <c r="BS5845" s="27">
        <v>46218.3728266989</v>
      </c>
      <c r="BU5845">
        <f t="shared" si="364"/>
        <v>103511.966921648</v>
      </c>
      <c r="BV5845">
        <f t="shared" si="365"/>
        <v>159728.892879084</v>
      </c>
      <c r="BW5845" s="9">
        <v>5840</v>
      </c>
      <c r="BX5845">
        <f t="shared" si="366"/>
        <v>0</v>
      </c>
      <c r="BY5845">
        <f t="shared" si="367"/>
        <v>1</v>
      </c>
    </row>
    <row r="5846" spans="1:77">
      <c r="A5846" s="33">
        <v>5841</v>
      </c>
      <c r="BP5846" s="27">
        <v>0.860935888916324</v>
      </c>
      <c r="BQ5846" s="27">
        <v>13881.1239188476</v>
      </c>
      <c r="BR5846" s="27">
        <v>1.48817634430273</v>
      </c>
      <c r="BS5846" s="27">
        <v>48898.1951670215</v>
      </c>
      <c r="BU5846">
        <f t="shared" si="364"/>
        <v>115259.259418601</v>
      </c>
      <c r="BV5846">
        <f t="shared" si="365"/>
        <v>174328.256478388</v>
      </c>
      <c r="BW5846" s="9">
        <v>5841</v>
      </c>
      <c r="BX5846">
        <f t="shared" si="366"/>
        <v>0</v>
      </c>
      <c r="BY5846">
        <f t="shared" si="367"/>
        <v>1</v>
      </c>
    </row>
    <row r="5847" spans="1:77">
      <c r="A5847" s="33">
        <v>5842</v>
      </c>
      <c r="BP5847" s="27">
        <v>0.800100755987293</v>
      </c>
      <c r="BQ5847" s="27">
        <v>15037.485019636</v>
      </c>
      <c r="BR5847" s="27">
        <v>1.37902821348213</v>
      </c>
      <c r="BS5847" s="27">
        <v>56267.5208710324</v>
      </c>
      <c r="BU5847">
        <f t="shared" si="364"/>
        <v>104977.628378458</v>
      </c>
      <c r="BV5847">
        <f t="shared" si="365"/>
        <v>150586.711151287</v>
      </c>
      <c r="BW5847" s="9">
        <v>5842</v>
      </c>
      <c r="BX5847">
        <f t="shared" si="366"/>
        <v>0</v>
      </c>
      <c r="BY5847">
        <f t="shared" si="367"/>
        <v>1</v>
      </c>
    </row>
    <row r="5848" spans="1:77">
      <c r="A5848" s="33">
        <v>5843</v>
      </c>
      <c r="BP5848" s="27">
        <v>0.857374272094019</v>
      </c>
      <c r="BQ5848" s="27">
        <v>14850.8753870994</v>
      </c>
      <c r="BR5848" s="27">
        <v>1.49085563510094</v>
      </c>
      <c r="BS5848" s="27">
        <v>43565.4306659458</v>
      </c>
      <c r="BU5848">
        <f t="shared" si="364"/>
        <v>113755.265427004</v>
      </c>
      <c r="BV5848">
        <f t="shared" si="365"/>
        <v>180062.914599196</v>
      </c>
      <c r="BW5848" s="9">
        <v>5843</v>
      </c>
      <c r="BX5848">
        <f t="shared" si="366"/>
        <v>0</v>
      </c>
      <c r="BY5848">
        <f t="shared" si="367"/>
        <v>1</v>
      </c>
    </row>
    <row r="5849" spans="1:77">
      <c r="A5849" s="33">
        <v>5844</v>
      </c>
      <c r="BP5849" s="27">
        <v>0.798116333158129</v>
      </c>
      <c r="BQ5849" s="27">
        <v>13203.5190709891</v>
      </c>
      <c r="BR5849" s="27">
        <v>1.36717899949395</v>
      </c>
      <c r="BS5849" s="27">
        <v>47937.3650569411</v>
      </c>
      <c r="BU5849">
        <f t="shared" si="364"/>
        <v>106513.93090273</v>
      </c>
      <c r="BV5849">
        <f t="shared" si="365"/>
        <v>157139.484867152</v>
      </c>
      <c r="BW5849" s="9">
        <v>5844</v>
      </c>
      <c r="BX5849">
        <f t="shared" si="366"/>
        <v>0</v>
      </c>
      <c r="BY5849">
        <f t="shared" si="367"/>
        <v>1</v>
      </c>
    </row>
    <row r="5850" spans="1:77">
      <c r="A5850" s="33">
        <v>5845</v>
      </c>
      <c r="BP5850" s="27">
        <v>0.788385988850531</v>
      </c>
      <c r="BQ5850" s="27">
        <v>15912.1191840174</v>
      </c>
      <c r="BR5850" s="27">
        <v>1.34085074228692</v>
      </c>
      <c r="BS5850" s="27">
        <v>45650.7051801897</v>
      </c>
      <c r="BU5850">
        <f t="shared" si="364"/>
        <v>102345.779143562</v>
      </c>
      <c r="BV5850">
        <f t="shared" si="365"/>
        <v>155476.906162848</v>
      </c>
      <c r="BW5850" s="9">
        <v>5845</v>
      </c>
      <c r="BX5850">
        <f t="shared" si="366"/>
        <v>0</v>
      </c>
      <c r="BY5850">
        <f t="shared" si="367"/>
        <v>1</v>
      </c>
    </row>
    <row r="5851" spans="1:77">
      <c r="A5851" s="33">
        <v>5846</v>
      </c>
      <c r="BP5851" s="27">
        <v>0.821601583444664</v>
      </c>
      <c r="BQ5851" s="27">
        <v>18721.1874750048</v>
      </c>
      <c r="BR5851" s="27">
        <v>1.41375509794261</v>
      </c>
      <c r="BS5851" s="27">
        <v>50065.7110012879</v>
      </c>
      <c r="BU5851">
        <f t="shared" si="364"/>
        <v>104519.050041695</v>
      </c>
      <c r="BV5851">
        <f t="shared" si="365"/>
        <v>161997.553690103</v>
      </c>
      <c r="BW5851" s="9">
        <v>5846</v>
      </c>
      <c r="BX5851">
        <f t="shared" si="366"/>
        <v>0</v>
      </c>
      <c r="BY5851">
        <f t="shared" si="367"/>
        <v>1</v>
      </c>
    </row>
    <row r="5852" spans="1:77">
      <c r="A5852" s="33">
        <v>5847</v>
      </c>
      <c r="BP5852" s="27">
        <v>0.846494619254156</v>
      </c>
      <c r="BQ5852" s="27">
        <v>13025.6739520484</v>
      </c>
      <c r="BR5852" s="27">
        <v>1.4322692732117</v>
      </c>
      <c r="BS5852" s="27">
        <v>38208.0424464021</v>
      </c>
      <c r="BU5852">
        <f t="shared" si="364"/>
        <v>113948.518936075</v>
      </c>
      <c r="BV5852">
        <f t="shared" si="365"/>
        <v>176632.348535353</v>
      </c>
      <c r="BW5852" s="9">
        <v>5847</v>
      </c>
      <c r="BX5852">
        <f t="shared" si="366"/>
        <v>0</v>
      </c>
      <c r="BY5852">
        <f t="shared" si="367"/>
        <v>1</v>
      </c>
    </row>
    <row r="5853" spans="1:77">
      <c r="A5853" s="33">
        <v>5848</v>
      </c>
      <c r="BP5853" s="27">
        <v>0.754265298506362</v>
      </c>
      <c r="BQ5853" s="27">
        <v>12428.7458662282</v>
      </c>
      <c r="BR5853" s="27">
        <v>1.29685831904612</v>
      </c>
      <c r="BS5853" s="27">
        <v>40255.8095301693</v>
      </c>
      <c r="BU5853">
        <f t="shared" si="364"/>
        <v>100711.048909726</v>
      </c>
      <c r="BV5853">
        <f t="shared" si="365"/>
        <v>154272.938326748</v>
      </c>
      <c r="BW5853" s="9">
        <v>5848</v>
      </c>
      <c r="BX5853">
        <f t="shared" si="366"/>
        <v>0</v>
      </c>
      <c r="BY5853">
        <f t="shared" si="367"/>
        <v>1</v>
      </c>
    </row>
    <row r="5854" spans="1:77">
      <c r="A5854" s="33">
        <v>5849</v>
      </c>
      <c r="BP5854" s="27">
        <v>0.784704220567094</v>
      </c>
      <c r="BQ5854" s="27">
        <v>18082.0060186568</v>
      </c>
      <c r="BR5854" s="27">
        <v>1.32938518591267</v>
      </c>
      <c r="BS5854" s="27">
        <v>51868.1184846353</v>
      </c>
      <c r="BU5854">
        <f t="shared" si="364"/>
        <v>99623.6270664074</v>
      </c>
      <c r="BV5854">
        <f t="shared" si="365"/>
        <v>147539.659402265</v>
      </c>
      <c r="BW5854" s="9">
        <v>5849</v>
      </c>
      <c r="BX5854">
        <f t="shared" si="366"/>
        <v>0</v>
      </c>
      <c r="BY5854">
        <f t="shared" si="367"/>
        <v>1</v>
      </c>
    </row>
    <row r="5855" spans="1:77">
      <c r="A5855" s="33">
        <v>5850</v>
      </c>
      <c r="BP5855" s="27">
        <v>0.705679315019536</v>
      </c>
      <c r="BQ5855" s="27">
        <v>15558.6703908658</v>
      </c>
      <c r="BR5855" s="27">
        <v>1.1884469219663</v>
      </c>
      <c r="BS5855" s="27">
        <v>43703.9297766117</v>
      </c>
      <c r="BU5855">
        <f t="shared" si="364"/>
        <v>90293.2268620646</v>
      </c>
      <c r="BV5855">
        <f t="shared" si="365"/>
        <v>134563.108518334</v>
      </c>
      <c r="BW5855" s="9">
        <v>5850</v>
      </c>
      <c r="BX5855">
        <f t="shared" si="366"/>
        <v>0</v>
      </c>
      <c r="BY5855">
        <f t="shared" si="367"/>
        <v>1</v>
      </c>
    </row>
    <row r="5856" spans="1:77">
      <c r="A5856" s="33">
        <v>5851</v>
      </c>
      <c r="BP5856" s="27">
        <v>0.84791883029784</v>
      </c>
      <c r="BQ5856" s="27">
        <v>15473.8140838938</v>
      </c>
      <c r="BR5856" s="27">
        <v>1.463190295621</v>
      </c>
      <c r="BS5856" s="27">
        <v>42537.3910644413</v>
      </c>
      <c r="BU5856">
        <f t="shared" si="364"/>
        <v>111714.010460782</v>
      </c>
      <c r="BV5856">
        <f t="shared" si="365"/>
        <v>176941.153278708</v>
      </c>
      <c r="BW5856" s="9">
        <v>5851</v>
      </c>
      <c r="BX5856">
        <f t="shared" si="366"/>
        <v>0</v>
      </c>
      <c r="BY5856">
        <f t="shared" si="367"/>
        <v>1</v>
      </c>
    </row>
    <row r="5857" spans="1:77">
      <c r="A5857" s="33">
        <v>5852</v>
      </c>
      <c r="BP5857" s="27">
        <v>0.839812951459984</v>
      </c>
      <c r="BQ5857" s="27">
        <v>15396.44664053</v>
      </c>
      <c r="BR5857" s="27">
        <v>1.4463994234611</v>
      </c>
      <c r="BS5857" s="27">
        <v>52954.9964354998</v>
      </c>
      <c r="BU5857">
        <f t="shared" si="364"/>
        <v>110575.496078468</v>
      </c>
      <c r="BV5857">
        <f t="shared" si="365"/>
        <v>164004.917083664</v>
      </c>
      <c r="BW5857" s="9">
        <v>5852</v>
      </c>
      <c r="BX5857">
        <f t="shared" si="366"/>
        <v>0</v>
      </c>
      <c r="BY5857">
        <f t="shared" si="367"/>
        <v>1</v>
      </c>
    </row>
    <row r="5858" spans="1:77">
      <c r="A5858" s="33">
        <v>5853</v>
      </c>
      <c r="BP5858" s="27">
        <v>0.773208140031388</v>
      </c>
      <c r="BQ5858" s="27">
        <v>16054.7930599519</v>
      </c>
      <c r="BR5858" s="27">
        <v>1.29326834294265</v>
      </c>
      <c r="BS5858" s="27">
        <v>44756.4781325186</v>
      </c>
      <c r="BU5858">
        <f t="shared" si="364"/>
        <v>99926.4279447564</v>
      </c>
      <c r="BV5858">
        <f t="shared" si="365"/>
        <v>149233.773308879</v>
      </c>
      <c r="BW5858" s="9">
        <v>5853</v>
      </c>
      <c r="BX5858">
        <f t="shared" si="366"/>
        <v>0</v>
      </c>
      <c r="BY5858">
        <f t="shared" si="367"/>
        <v>1</v>
      </c>
    </row>
    <row r="5859" spans="1:77">
      <c r="A5859" s="33">
        <v>5854</v>
      </c>
      <c r="BP5859" s="27">
        <v>0.800230180512302</v>
      </c>
      <c r="BQ5859" s="27">
        <v>13605.5710436693</v>
      </c>
      <c r="BR5859" s="27">
        <v>1.38227908476877</v>
      </c>
      <c r="BS5859" s="27">
        <v>41035.2129913351</v>
      </c>
      <c r="BU5859">
        <f t="shared" si="364"/>
        <v>106428.956033176</v>
      </c>
      <c r="BV5859">
        <f t="shared" si="365"/>
        <v>166306.64972398</v>
      </c>
      <c r="BW5859" s="9">
        <v>5854</v>
      </c>
      <c r="BX5859">
        <f t="shared" si="366"/>
        <v>0</v>
      </c>
      <c r="BY5859">
        <f t="shared" si="367"/>
        <v>1</v>
      </c>
    </row>
    <row r="5860" spans="1:77">
      <c r="A5860" s="33">
        <v>5855</v>
      </c>
      <c r="BP5860" s="27">
        <v>0.816075931467519</v>
      </c>
      <c r="BQ5860" s="27">
        <v>14905.0012336939</v>
      </c>
      <c r="BR5860" s="27">
        <v>1.38676960491791</v>
      </c>
      <c r="BS5860" s="27">
        <v>51507.4914270744</v>
      </c>
      <c r="BU5860">
        <f t="shared" si="364"/>
        <v>107506.388486434</v>
      </c>
      <c r="BV5860">
        <f t="shared" si="365"/>
        <v>156507.949310612</v>
      </c>
      <c r="BW5860" s="9">
        <v>5855</v>
      </c>
      <c r="BX5860">
        <f t="shared" si="366"/>
        <v>0</v>
      </c>
      <c r="BY5860">
        <f t="shared" si="367"/>
        <v>1</v>
      </c>
    </row>
    <row r="5861" spans="1:77">
      <c r="A5861" s="33">
        <v>5856</v>
      </c>
      <c r="BP5861" s="27">
        <v>0.803417743662816</v>
      </c>
      <c r="BQ5861" s="27">
        <v>12302.3717184796</v>
      </c>
      <c r="BR5861" s="27">
        <v>1.40687039856295</v>
      </c>
      <c r="BS5861" s="27">
        <v>47547.5931672514</v>
      </c>
      <c r="BU5861">
        <f t="shared" si="364"/>
        <v>108210.289830943</v>
      </c>
      <c r="BV5861">
        <f t="shared" si="365"/>
        <v>163482.966617192</v>
      </c>
      <c r="BW5861" s="9">
        <v>5856</v>
      </c>
      <c r="BX5861">
        <f t="shared" si="366"/>
        <v>0</v>
      </c>
      <c r="BY5861">
        <f t="shared" si="367"/>
        <v>1</v>
      </c>
    </row>
    <row r="5862" spans="1:77">
      <c r="A5862" s="33">
        <v>5857</v>
      </c>
      <c r="BP5862" s="27">
        <v>0.773585039979352</v>
      </c>
      <c r="BQ5862" s="27">
        <v>11879.3292689463</v>
      </c>
      <c r="BR5862" s="27">
        <v>1.30198325041412</v>
      </c>
      <c r="BS5862" s="27">
        <v>44359.2315200834</v>
      </c>
      <c r="BU5862">
        <f t="shared" si="364"/>
        <v>104158.426727956</v>
      </c>
      <c r="BV5862">
        <f t="shared" si="365"/>
        <v>150938.256042035</v>
      </c>
      <c r="BW5862" s="9">
        <v>5857</v>
      </c>
      <c r="BX5862">
        <f t="shared" si="366"/>
        <v>0</v>
      </c>
      <c r="BY5862">
        <f t="shared" si="367"/>
        <v>1</v>
      </c>
    </row>
    <row r="5863" spans="1:77">
      <c r="A5863" s="33">
        <v>5858</v>
      </c>
      <c r="BP5863" s="27">
        <v>0.836331705429476</v>
      </c>
      <c r="BQ5863" s="27">
        <v>13131.7746258884</v>
      </c>
      <c r="BR5863" s="27">
        <v>1.44386572389742</v>
      </c>
      <c r="BS5863" s="27">
        <v>40443.6038406515</v>
      </c>
      <c r="BU5863">
        <f t="shared" si="364"/>
        <v>112317.981188533</v>
      </c>
      <c r="BV5863">
        <f t="shared" si="365"/>
        <v>176136.254743961</v>
      </c>
      <c r="BW5863" s="9">
        <v>5858</v>
      </c>
      <c r="BX5863">
        <f t="shared" si="366"/>
        <v>0</v>
      </c>
      <c r="BY5863">
        <f t="shared" si="367"/>
        <v>1</v>
      </c>
    </row>
    <row r="5864" spans="1:77">
      <c r="A5864" s="33">
        <v>5859</v>
      </c>
      <c r="BP5864" s="27">
        <v>0.810480433231962</v>
      </c>
      <c r="BQ5864" s="27">
        <v>18312.3861040533</v>
      </c>
      <c r="BR5864" s="27">
        <v>1.41086423273807</v>
      </c>
      <c r="BS5864" s="27">
        <v>58839.951082582</v>
      </c>
      <c r="BU5864">
        <f t="shared" si="364"/>
        <v>103259.678880741</v>
      </c>
      <c r="BV5864">
        <f t="shared" si="365"/>
        <v>152789.683828128</v>
      </c>
      <c r="BW5864" s="9">
        <v>5859</v>
      </c>
      <c r="BX5864">
        <f t="shared" si="366"/>
        <v>0</v>
      </c>
      <c r="BY5864">
        <f t="shared" si="367"/>
        <v>1</v>
      </c>
    </row>
    <row r="5865" spans="1:77">
      <c r="A5865" s="33">
        <v>5860</v>
      </c>
      <c r="BP5865" s="27">
        <v>0.810415944304272</v>
      </c>
      <c r="BQ5865" s="27">
        <v>12417.3191609658</v>
      </c>
      <c r="BR5865" s="27">
        <v>1.41290422249301</v>
      </c>
      <c r="BS5865" s="27">
        <v>39011.0964563881</v>
      </c>
      <c r="BU5865">
        <f t="shared" si="364"/>
        <v>109145.072484675</v>
      </c>
      <c r="BV5865">
        <f t="shared" si="365"/>
        <v>172924.536917563</v>
      </c>
      <c r="BW5865" s="9">
        <v>5860</v>
      </c>
      <c r="BX5865">
        <f t="shared" si="366"/>
        <v>0</v>
      </c>
      <c r="BY5865">
        <f t="shared" si="367"/>
        <v>1</v>
      </c>
    </row>
    <row r="5866" spans="1:77">
      <c r="A5866" s="33">
        <v>5861</v>
      </c>
      <c r="BP5866" s="27">
        <v>0.784082571388956</v>
      </c>
      <c r="BQ5866" s="27">
        <v>10135.139595764</v>
      </c>
      <c r="BR5866" s="27">
        <v>1.35266574874165</v>
      </c>
      <c r="BS5866" s="27">
        <v>35889.2292730275</v>
      </c>
      <c r="BU5866">
        <f t="shared" si="364"/>
        <v>107477.246112579</v>
      </c>
      <c r="BV5866">
        <f t="shared" si="365"/>
        <v>167010.633038219</v>
      </c>
      <c r="BW5866" s="9">
        <v>5861</v>
      </c>
      <c r="BX5866">
        <f t="shared" si="366"/>
        <v>0</v>
      </c>
      <c r="BY5866">
        <f t="shared" si="367"/>
        <v>1</v>
      </c>
    </row>
    <row r="5867" spans="1:77">
      <c r="A5867" s="33">
        <v>5862</v>
      </c>
      <c r="BP5867" s="27">
        <v>0.845894116478168</v>
      </c>
      <c r="BQ5867" s="27">
        <v>20028.5910125571</v>
      </c>
      <c r="BR5867" s="27">
        <v>1.47369550781124</v>
      </c>
      <c r="BS5867" s="27">
        <v>52326.6895240015</v>
      </c>
      <c r="BU5867">
        <f t="shared" si="364"/>
        <v>106855.526459168</v>
      </c>
      <c r="BV5867">
        <f t="shared" si="365"/>
        <v>168727.636647685</v>
      </c>
      <c r="BW5867" s="9">
        <v>5862</v>
      </c>
      <c r="BX5867">
        <f t="shared" si="366"/>
        <v>0</v>
      </c>
      <c r="BY5867">
        <f t="shared" si="367"/>
        <v>1</v>
      </c>
    </row>
    <row r="5868" spans="1:77">
      <c r="A5868" s="33">
        <v>5863</v>
      </c>
      <c r="BP5868" s="27">
        <v>0.807821378046606</v>
      </c>
      <c r="BQ5868" s="27">
        <v>14868.8309689962</v>
      </c>
      <c r="BR5868" s="27">
        <v>1.38646164765991</v>
      </c>
      <c r="BS5868" s="27">
        <v>41828.4742841411</v>
      </c>
      <c r="BU5868">
        <f t="shared" si="364"/>
        <v>106304.375737995</v>
      </c>
      <c r="BV5868">
        <f t="shared" si="365"/>
        <v>166140.772864845</v>
      </c>
      <c r="BW5868" s="9">
        <v>5863</v>
      </c>
      <c r="BX5868">
        <f t="shared" si="366"/>
        <v>0</v>
      </c>
      <c r="BY5868">
        <f t="shared" si="367"/>
        <v>1</v>
      </c>
    </row>
    <row r="5869" spans="1:77">
      <c r="A5869" s="33">
        <v>5864</v>
      </c>
      <c r="BP5869" s="27">
        <v>0.862910815422621</v>
      </c>
      <c r="BQ5869" s="27">
        <v>17852.6939195266</v>
      </c>
      <c r="BR5869" s="27">
        <v>1.50538349633183</v>
      </c>
      <c r="BS5869" s="27">
        <v>43158.0823692899</v>
      </c>
      <c r="BU5869">
        <f t="shared" si="364"/>
        <v>111583.928393866</v>
      </c>
      <c r="BV5869">
        <f t="shared" si="365"/>
        <v>182649.442080485</v>
      </c>
      <c r="BW5869" s="9">
        <v>5864</v>
      </c>
      <c r="BX5869">
        <f t="shared" si="366"/>
        <v>0</v>
      </c>
      <c r="BY5869">
        <f t="shared" si="367"/>
        <v>1</v>
      </c>
    </row>
    <row r="5870" spans="1:77">
      <c r="A5870" s="33">
        <v>5865</v>
      </c>
      <c r="BP5870" s="27">
        <v>0.775013167742741</v>
      </c>
      <c r="BQ5870" s="27">
        <v>17683.496625604</v>
      </c>
      <c r="BR5870" s="27">
        <v>1.30306166007351</v>
      </c>
      <c r="BS5870" s="27">
        <v>57028.4950840317</v>
      </c>
      <c r="BU5870">
        <f t="shared" si="364"/>
        <v>98568.4785358072</v>
      </c>
      <c r="BV5870">
        <f t="shared" si="365"/>
        <v>138430.753926995</v>
      </c>
      <c r="BW5870" s="9">
        <v>5865</v>
      </c>
      <c r="BX5870">
        <f t="shared" si="366"/>
        <v>0</v>
      </c>
      <c r="BY5870">
        <f t="shared" si="367"/>
        <v>1</v>
      </c>
    </row>
    <row r="5871" spans="1:77">
      <c r="A5871" s="33">
        <v>5866</v>
      </c>
      <c r="BP5871" s="27">
        <v>0.812138420588188</v>
      </c>
      <c r="BQ5871" s="27">
        <v>14632.1210174728</v>
      </c>
      <c r="BR5871" s="27">
        <v>1.39476675082767</v>
      </c>
      <c r="BS5871" s="27">
        <v>41683.8541792704</v>
      </c>
      <c r="BU5871">
        <f t="shared" si="364"/>
        <v>107188.642070755</v>
      </c>
      <c r="BV5871">
        <f t="shared" si="365"/>
        <v>167531.158444879</v>
      </c>
      <c r="BW5871" s="9">
        <v>5866</v>
      </c>
      <c r="BX5871">
        <f t="shared" si="366"/>
        <v>0</v>
      </c>
      <c r="BY5871">
        <f t="shared" si="367"/>
        <v>1</v>
      </c>
    </row>
    <row r="5872" spans="1:77">
      <c r="A5872" s="33">
        <v>5867</v>
      </c>
      <c r="BP5872" s="27">
        <v>0.789940600569272</v>
      </c>
      <c r="BQ5872" s="27">
        <v>17942.8761325944</v>
      </c>
      <c r="BR5872" s="27">
        <v>1.35911676952684</v>
      </c>
      <c r="BS5872" s="27">
        <v>45919.0081276921</v>
      </c>
      <c r="BU5872">
        <f t="shared" si="364"/>
        <v>100548.213952796</v>
      </c>
      <c r="BV5872">
        <f t="shared" si="365"/>
        <v>157948.507301334</v>
      </c>
      <c r="BW5872" s="9">
        <v>5867</v>
      </c>
      <c r="BX5872">
        <f t="shared" si="366"/>
        <v>0</v>
      </c>
      <c r="BY5872">
        <f t="shared" si="367"/>
        <v>1</v>
      </c>
    </row>
    <row r="5873" spans="1:77">
      <c r="A5873" s="33">
        <v>5868</v>
      </c>
      <c r="BP5873" s="27">
        <v>0.783574567463493</v>
      </c>
      <c r="BQ5873" s="27">
        <v>13842.3538853392</v>
      </c>
      <c r="BR5873" s="27">
        <v>1.35441138610656</v>
      </c>
      <c r="BS5873" s="27">
        <v>40867.0156668668</v>
      </c>
      <c r="BU5873">
        <f t="shared" si="364"/>
        <v>103693.831234185</v>
      </c>
      <c r="BV5873">
        <f t="shared" si="365"/>
        <v>162294.692249117</v>
      </c>
      <c r="BW5873" s="9">
        <v>5868</v>
      </c>
      <c r="BX5873">
        <f t="shared" si="366"/>
        <v>0</v>
      </c>
      <c r="BY5873">
        <f t="shared" si="367"/>
        <v>1</v>
      </c>
    </row>
    <row r="5874" spans="1:77">
      <c r="A5874" s="33">
        <v>5869</v>
      </c>
      <c r="BP5874" s="27">
        <v>0.805488216581613</v>
      </c>
      <c r="BQ5874" s="27">
        <v>15638.1450911649</v>
      </c>
      <c r="BR5874" s="27">
        <v>1.35668794023144</v>
      </c>
      <c r="BS5874" s="27">
        <v>42315.6228433745</v>
      </c>
      <c r="BU5874">
        <f t="shared" si="364"/>
        <v>105185.087396077</v>
      </c>
      <c r="BV5874">
        <f t="shared" si="365"/>
        <v>161187.568191341</v>
      </c>
      <c r="BW5874" s="9">
        <v>5869</v>
      </c>
      <c r="BX5874">
        <f t="shared" si="366"/>
        <v>0</v>
      </c>
      <c r="BY5874">
        <f t="shared" si="367"/>
        <v>1</v>
      </c>
    </row>
    <row r="5875" spans="1:77">
      <c r="A5875" s="33">
        <v>5870</v>
      </c>
      <c r="BP5875" s="27">
        <v>0.80299652386941</v>
      </c>
      <c r="BQ5875" s="27">
        <v>12596.0097956078</v>
      </c>
      <c r="BR5875" s="27">
        <v>1.38218350259373</v>
      </c>
      <c r="BS5875" s="27">
        <v>46248.496221637</v>
      </c>
      <c r="BU5875">
        <f t="shared" si="364"/>
        <v>107853.468784804</v>
      </c>
      <c r="BV5875">
        <f t="shared" si="365"/>
        <v>161079.029167423</v>
      </c>
      <c r="BW5875" s="9">
        <v>5870</v>
      </c>
      <c r="BX5875">
        <f t="shared" si="366"/>
        <v>0</v>
      </c>
      <c r="BY5875">
        <f t="shared" si="367"/>
        <v>1</v>
      </c>
    </row>
    <row r="5876" spans="1:77">
      <c r="A5876" s="33">
        <v>5871</v>
      </c>
      <c r="BP5876" s="27">
        <v>0.773402145660494</v>
      </c>
      <c r="BQ5876" s="27">
        <v>19324.6634969485</v>
      </c>
      <c r="BR5876" s="27">
        <v>1.34938786471306</v>
      </c>
      <c r="BS5876" s="27">
        <v>51069.7592062781</v>
      </c>
      <c r="BU5876">
        <f t="shared" si="364"/>
        <v>96685.6583521256</v>
      </c>
      <c r="BV5876">
        <f t="shared" si="365"/>
        <v>151338.420500681</v>
      </c>
      <c r="BW5876" s="9">
        <v>5871</v>
      </c>
      <c r="BX5876">
        <f t="shared" si="366"/>
        <v>0</v>
      </c>
      <c r="BY5876">
        <f t="shared" si="367"/>
        <v>1</v>
      </c>
    </row>
    <row r="5877" spans="1:77">
      <c r="A5877" s="33">
        <v>5872</v>
      </c>
      <c r="BP5877" s="27">
        <v>0.817184995614558</v>
      </c>
      <c r="BQ5877" s="27">
        <v>20459.4870504168</v>
      </c>
      <c r="BR5877" s="27">
        <v>1.39723550229256</v>
      </c>
      <c r="BS5877" s="27">
        <v>51955.9999326666</v>
      </c>
      <c r="BU5877">
        <f t="shared" si="364"/>
        <v>102118.262291767</v>
      </c>
      <c r="BV5877">
        <f t="shared" si="365"/>
        <v>157629.325411217</v>
      </c>
      <c r="BW5877" s="9">
        <v>5872</v>
      </c>
      <c r="BX5877">
        <f t="shared" si="366"/>
        <v>0</v>
      </c>
      <c r="BY5877">
        <f t="shared" si="367"/>
        <v>1</v>
      </c>
    </row>
    <row r="5878" spans="1:77">
      <c r="A5878" s="33">
        <v>5873</v>
      </c>
      <c r="BP5878" s="27">
        <v>0.82328042307687</v>
      </c>
      <c r="BQ5878" s="27">
        <v>13357.6677801439</v>
      </c>
      <c r="BR5878" s="27">
        <v>1.41667529768936</v>
      </c>
      <c r="BS5878" s="27">
        <v>40842.9564455674</v>
      </c>
      <c r="BU5878">
        <f t="shared" si="364"/>
        <v>110134.395681387</v>
      </c>
      <c r="BV5878">
        <f t="shared" si="365"/>
        <v>171658.338207836</v>
      </c>
      <c r="BW5878" s="9">
        <v>5873</v>
      </c>
      <c r="BX5878">
        <f t="shared" si="366"/>
        <v>0</v>
      </c>
      <c r="BY5878">
        <f t="shared" si="367"/>
        <v>1</v>
      </c>
    </row>
    <row r="5879" spans="1:77">
      <c r="A5879" s="33">
        <v>5874</v>
      </c>
      <c r="BP5879" s="27">
        <v>0.752919779731591</v>
      </c>
      <c r="BQ5879" s="27">
        <v>17880.308915432</v>
      </c>
      <c r="BR5879" s="27">
        <v>1.26277671987095</v>
      </c>
      <c r="BS5879" s="27">
        <v>45612.4845127681</v>
      </c>
      <c r="BU5879">
        <f t="shared" si="364"/>
        <v>95057.6580443066</v>
      </c>
      <c r="BV5879">
        <f t="shared" si="365"/>
        <v>143804.023467874</v>
      </c>
      <c r="BW5879" s="9">
        <v>5874</v>
      </c>
      <c r="BX5879">
        <f t="shared" si="366"/>
        <v>0</v>
      </c>
      <c r="BY5879">
        <f t="shared" si="367"/>
        <v>1</v>
      </c>
    </row>
    <row r="5880" spans="1:77">
      <c r="A5880" s="33">
        <v>5875</v>
      </c>
      <c r="BP5880" s="27">
        <v>0.820162696659971</v>
      </c>
      <c r="BQ5880" s="27">
        <v>18999.5894190312</v>
      </c>
      <c r="BR5880" s="27">
        <v>1.40393890905033</v>
      </c>
      <c r="BS5880" s="27">
        <v>49663.7826673227</v>
      </c>
      <c r="BU5880">
        <f t="shared" si="364"/>
        <v>104024.815079964</v>
      </c>
      <c r="BV5880">
        <f t="shared" si="365"/>
        <v>160927.053690227</v>
      </c>
      <c r="BW5880" s="9">
        <v>5875</v>
      </c>
      <c r="BX5880">
        <f t="shared" si="366"/>
        <v>0</v>
      </c>
      <c r="BY5880">
        <f t="shared" si="367"/>
        <v>1</v>
      </c>
    </row>
    <row r="5881" spans="1:77">
      <c r="A5881" s="33">
        <v>5876</v>
      </c>
      <c r="BP5881" s="27">
        <v>0.779668202774926</v>
      </c>
      <c r="BQ5881" s="27">
        <v>18271.918804116</v>
      </c>
      <c r="BR5881" s="27">
        <v>1.29834903188652</v>
      </c>
      <c r="BS5881" s="27">
        <v>47210.3963573017</v>
      </c>
      <c r="BU5881">
        <f t="shared" si="364"/>
        <v>98678.3116121229</v>
      </c>
      <c r="BV5881">
        <f t="shared" si="365"/>
        <v>147541.958425676</v>
      </c>
      <c r="BW5881" s="9">
        <v>5876</v>
      </c>
      <c r="BX5881">
        <f t="shared" si="366"/>
        <v>0</v>
      </c>
      <c r="BY5881">
        <f t="shared" si="367"/>
        <v>1</v>
      </c>
    </row>
    <row r="5882" spans="1:77">
      <c r="A5882" s="33">
        <v>5877</v>
      </c>
      <c r="BP5882" s="27">
        <v>0.858997264850658</v>
      </c>
      <c r="BQ5882" s="27">
        <v>13526.2914201719</v>
      </c>
      <c r="BR5882" s="27">
        <v>1.4838726135009</v>
      </c>
      <c r="BS5882" s="27">
        <v>50228.5422295292</v>
      </c>
      <c r="BU5882">
        <f t="shared" si="364"/>
        <v>115323.298307427</v>
      </c>
      <c r="BV5882">
        <f t="shared" si="365"/>
        <v>172352.349795606</v>
      </c>
      <c r="BW5882" s="9">
        <v>5877</v>
      </c>
      <c r="BX5882">
        <f t="shared" si="366"/>
        <v>0</v>
      </c>
      <c r="BY5882">
        <f t="shared" si="367"/>
        <v>1</v>
      </c>
    </row>
    <row r="5883" spans="1:77">
      <c r="A5883" s="33">
        <v>5878</v>
      </c>
      <c r="BP5883" s="27">
        <v>0.824082711992065</v>
      </c>
      <c r="BQ5883" s="27">
        <v>15742.6486682367</v>
      </c>
      <c r="BR5883" s="27">
        <v>1.38132863873742</v>
      </c>
      <c r="BS5883" s="27">
        <v>42362.1384494601</v>
      </c>
      <c r="BU5883">
        <f t="shared" si="364"/>
        <v>107869.758130573</v>
      </c>
      <c r="BV5883">
        <f t="shared" si="365"/>
        <v>164837.157361153</v>
      </c>
      <c r="BW5883" s="9">
        <v>5878</v>
      </c>
      <c r="BX5883">
        <f t="shared" si="366"/>
        <v>0</v>
      </c>
      <c r="BY5883">
        <f t="shared" si="367"/>
        <v>1</v>
      </c>
    </row>
    <row r="5884" spans="1:77">
      <c r="A5884" s="33">
        <v>5879</v>
      </c>
      <c r="BP5884" s="27">
        <v>0.816683110860426</v>
      </c>
      <c r="BQ5884" s="27">
        <v>19556.1318266933</v>
      </c>
      <c r="BR5884" s="27">
        <v>1.42299486763438</v>
      </c>
      <c r="BS5884" s="27">
        <v>50485.0989254453</v>
      </c>
      <c r="BU5884">
        <f t="shared" si="364"/>
        <v>102946.334802371</v>
      </c>
      <c r="BV5884">
        <f t="shared" si="365"/>
        <v>162964.131219711</v>
      </c>
      <c r="BW5884" s="9">
        <v>5879</v>
      </c>
      <c r="BX5884">
        <f t="shared" si="366"/>
        <v>0</v>
      </c>
      <c r="BY5884">
        <f t="shared" si="367"/>
        <v>1</v>
      </c>
    </row>
    <row r="5885" spans="1:77">
      <c r="A5885" s="33">
        <v>5880</v>
      </c>
      <c r="BP5885" s="27">
        <v>0.824826680196987</v>
      </c>
      <c r="BQ5885" s="27">
        <v>20452.3941392494</v>
      </c>
      <c r="BR5885" s="27">
        <v>1.43385080341512</v>
      </c>
      <c r="BS5885" s="27">
        <v>51880.0014381651</v>
      </c>
      <c r="BU5885">
        <f t="shared" si="364"/>
        <v>103271.607890299</v>
      </c>
      <c r="BV5885">
        <f t="shared" si="365"/>
        <v>163197.619074102</v>
      </c>
      <c r="BW5885" s="9">
        <v>5880</v>
      </c>
      <c r="BX5885">
        <f t="shared" si="366"/>
        <v>0</v>
      </c>
      <c r="BY5885">
        <f t="shared" si="367"/>
        <v>1</v>
      </c>
    </row>
    <row r="5886" spans="1:77">
      <c r="A5886" s="33">
        <v>5881</v>
      </c>
      <c r="BP5886" s="27">
        <v>0.806063574888696</v>
      </c>
      <c r="BQ5886" s="27">
        <v>16789.5637130045</v>
      </c>
      <c r="BR5886" s="27">
        <v>1.39820341982708</v>
      </c>
      <c r="BS5886" s="27">
        <v>54381.4410968379</v>
      </c>
      <c r="BU5886">
        <f t="shared" si="364"/>
        <v>104119.9725203</v>
      </c>
      <c r="BV5886">
        <f t="shared" si="365"/>
        <v>155349.071877224</v>
      </c>
      <c r="BW5886" s="9">
        <v>5881</v>
      </c>
      <c r="BX5886">
        <f t="shared" si="366"/>
        <v>0</v>
      </c>
      <c r="BY5886">
        <f t="shared" si="367"/>
        <v>1</v>
      </c>
    </row>
    <row r="5887" spans="1:77">
      <c r="A5887" s="33">
        <v>5882</v>
      </c>
      <c r="BP5887" s="27">
        <v>0.768620693189347</v>
      </c>
      <c r="BQ5887" s="27">
        <v>12549.4568565674</v>
      </c>
      <c r="BR5887" s="27">
        <v>1.30491483546409</v>
      </c>
      <c r="BS5887" s="27">
        <v>40322.3757145127</v>
      </c>
      <c r="BU5887">
        <f t="shared" si="364"/>
        <v>102743.647121835</v>
      </c>
      <c r="BV5887">
        <f t="shared" si="365"/>
        <v>155414.849605101</v>
      </c>
      <c r="BW5887" s="9">
        <v>5882</v>
      </c>
      <c r="BX5887">
        <f t="shared" si="366"/>
        <v>0</v>
      </c>
      <c r="BY5887">
        <f t="shared" si="367"/>
        <v>1</v>
      </c>
    </row>
    <row r="5888" spans="1:77">
      <c r="A5888" s="33">
        <v>5883</v>
      </c>
      <c r="BP5888" s="27">
        <v>0.794148423875607</v>
      </c>
      <c r="BQ5888" s="27">
        <v>12593.5859361401</v>
      </c>
      <c r="BR5888" s="27">
        <v>1.35760003863559</v>
      </c>
      <c r="BS5888" s="27">
        <v>47017.5651708772</v>
      </c>
      <c r="BU5888">
        <f t="shared" si="364"/>
        <v>106528.677645201</v>
      </c>
      <c r="BV5888">
        <f t="shared" si="365"/>
        <v>156622.440624461</v>
      </c>
      <c r="BW5888" s="9">
        <v>5883</v>
      </c>
      <c r="BX5888">
        <f t="shared" si="366"/>
        <v>0</v>
      </c>
      <c r="BY5888">
        <f t="shared" si="367"/>
        <v>1</v>
      </c>
    </row>
    <row r="5889" spans="1:77">
      <c r="A5889" s="33">
        <v>5884</v>
      </c>
      <c r="BP5889" s="27">
        <v>0.772363650108289</v>
      </c>
      <c r="BQ5889" s="27">
        <v>16001.8585455399</v>
      </c>
      <c r="BR5889" s="27">
        <v>1.33998097272207</v>
      </c>
      <c r="BS5889" s="27">
        <v>45486.4533417402</v>
      </c>
      <c r="BU5889">
        <f t="shared" si="364"/>
        <v>99852.6889707034</v>
      </c>
      <c r="BV5889">
        <f t="shared" si="365"/>
        <v>155510.69256657</v>
      </c>
      <c r="BW5889" s="9">
        <v>5884</v>
      </c>
      <c r="BX5889">
        <f t="shared" si="366"/>
        <v>0</v>
      </c>
      <c r="BY5889">
        <f t="shared" si="367"/>
        <v>1</v>
      </c>
    </row>
    <row r="5890" spans="1:77">
      <c r="A5890" s="33">
        <v>5885</v>
      </c>
      <c r="BP5890" s="27">
        <v>0.79559946627427</v>
      </c>
      <c r="BQ5890" s="27">
        <v>10185.1887734159</v>
      </c>
      <c r="BR5890" s="27">
        <v>1.3802626664847</v>
      </c>
      <c r="BS5890" s="27">
        <v>43521.7989694988</v>
      </c>
      <c r="BU5890">
        <f t="shared" si="364"/>
        <v>109154.731167725</v>
      </c>
      <c r="BV5890">
        <f t="shared" si="365"/>
        <v>163517.601003206</v>
      </c>
      <c r="BW5890" s="9">
        <v>5885</v>
      </c>
      <c r="BX5890">
        <f t="shared" si="366"/>
        <v>0</v>
      </c>
      <c r="BY5890">
        <f t="shared" si="367"/>
        <v>1</v>
      </c>
    </row>
    <row r="5891" spans="1:77">
      <c r="A5891" s="33">
        <v>5886</v>
      </c>
      <c r="BP5891" s="27">
        <v>0.884259561057105</v>
      </c>
      <c r="BQ5891" s="27">
        <v>14955.5981006154</v>
      </c>
      <c r="BR5891" s="27">
        <v>1.52800421018151</v>
      </c>
      <c r="BS5891" s="27">
        <v>41720.0067092359</v>
      </c>
      <c r="BU5891">
        <f t="shared" si="364"/>
        <v>117683.33605795</v>
      </c>
      <c r="BV5891">
        <f t="shared" si="365"/>
        <v>187480.62481799</v>
      </c>
      <c r="BW5891" s="9">
        <v>5886</v>
      </c>
      <c r="BX5891">
        <f t="shared" si="366"/>
        <v>0</v>
      </c>
      <c r="BY5891">
        <f t="shared" si="367"/>
        <v>1</v>
      </c>
    </row>
    <row r="5892" spans="1:77">
      <c r="A5892" s="33">
        <v>5887</v>
      </c>
      <c r="BP5892" s="27">
        <v>0.806107211825321</v>
      </c>
      <c r="BQ5892" s="27">
        <v>17843.6897061421</v>
      </c>
      <c r="BR5892" s="27">
        <v>1.38573389463068</v>
      </c>
      <c r="BS5892" s="27">
        <v>48989.6794575986</v>
      </c>
      <c r="BU5892">
        <f t="shared" si="364"/>
        <v>103072.392067656</v>
      </c>
      <c r="BV5892">
        <f t="shared" si="365"/>
        <v>158870.404737003</v>
      </c>
      <c r="BW5892" s="9">
        <v>5887</v>
      </c>
      <c r="BX5892">
        <f t="shared" si="366"/>
        <v>0</v>
      </c>
      <c r="BY5892">
        <f t="shared" si="367"/>
        <v>1</v>
      </c>
    </row>
    <row r="5893" spans="1:77">
      <c r="A5893" s="33">
        <v>5888</v>
      </c>
      <c r="BP5893" s="27">
        <v>0.792692664802861</v>
      </c>
      <c r="BQ5893" s="27">
        <v>15229.9765878799</v>
      </c>
      <c r="BR5893" s="27">
        <v>1.3614546559635</v>
      </c>
      <c r="BS5893" s="27">
        <v>52948.3428413235</v>
      </c>
      <c r="BU5893">
        <f t="shared" si="364"/>
        <v>103673.923132549</v>
      </c>
      <c r="BV5893">
        <f t="shared" si="365"/>
        <v>151269.855553202</v>
      </c>
      <c r="BW5893" s="9">
        <v>5888</v>
      </c>
      <c r="BX5893">
        <f t="shared" si="366"/>
        <v>0</v>
      </c>
      <c r="BY5893">
        <f t="shared" si="367"/>
        <v>1</v>
      </c>
    </row>
    <row r="5894" spans="1:77">
      <c r="A5894" s="33">
        <v>5889</v>
      </c>
      <c r="BP5894" s="27">
        <v>0.743735811796796</v>
      </c>
      <c r="BQ5894" s="27">
        <v>13076.7907331756</v>
      </c>
      <c r="BR5894" s="27">
        <v>1.28891235817849</v>
      </c>
      <c r="BS5894" s="27">
        <v>48049.225061243</v>
      </c>
      <c r="BU5894">
        <f t="shared" si="364"/>
        <v>98483.5810363437</v>
      </c>
      <c r="BV5894">
        <f t="shared" si="365"/>
        <v>145287.62866553</v>
      </c>
      <c r="BW5894" s="9">
        <v>5889</v>
      </c>
      <c r="BX5894">
        <f t="shared" si="366"/>
        <v>0</v>
      </c>
      <c r="BY5894">
        <f t="shared" si="367"/>
        <v>1</v>
      </c>
    </row>
    <row r="5895" spans="1:77">
      <c r="A5895" s="33">
        <v>5890</v>
      </c>
      <c r="BP5895" s="27">
        <v>0.803143263254277</v>
      </c>
      <c r="BQ5895" s="27">
        <v>16233.7948384996</v>
      </c>
      <c r="BR5895" s="27">
        <v>1.37867357075966</v>
      </c>
      <c r="BS5895" s="27">
        <v>46014.84238593</v>
      </c>
      <c r="BU5895">
        <f t="shared" ref="BU5895:BU5958" si="368">BP5895*$BV$1-BQ5895</f>
        <v>104237.694649642</v>
      </c>
      <c r="BV5895">
        <f t="shared" ref="BV5895:BV5958" si="369">BR5895*$BV$1-BS5895</f>
        <v>160786.193228018</v>
      </c>
      <c r="BW5895" s="9">
        <v>5890</v>
      </c>
      <c r="BX5895">
        <f t="shared" ref="BX5895:BX5958" si="370">IF(BU5895=MAX($BU5895:$BV5895),1,0)</f>
        <v>0</v>
      </c>
      <c r="BY5895">
        <f t="shared" ref="BY5895:BY5958" si="371">IF(BV5895=MAX($BU5895:$BV5895),1,0)</f>
        <v>1</v>
      </c>
    </row>
    <row r="5896" spans="1:77">
      <c r="A5896" s="33">
        <v>5891</v>
      </c>
      <c r="BP5896" s="27">
        <v>0.871268214065577</v>
      </c>
      <c r="BQ5896" s="27">
        <v>28397.6448805983</v>
      </c>
      <c r="BR5896" s="27">
        <v>1.49502521711153</v>
      </c>
      <c r="BS5896" s="27">
        <v>63070.1466289565</v>
      </c>
      <c r="BU5896">
        <f t="shared" si="368"/>
        <v>102292.587229238</v>
      </c>
      <c r="BV5896">
        <f t="shared" si="369"/>
        <v>161183.635937773</v>
      </c>
      <c r="BW5896" s="9">
        <v>5891</v>
      </c>
      <c r="BX5896">
        <f t="shared" si="370"/>
        <v>0</v>
      </c>
      <c r="BY5896">
        <f t="shared" si="371"/>
        <v>1</v>
      </c>
    </row>
    <row r="5897" spans="1:77">
      <c r="A5897" s="33">
        <v>5892</v>
      </c>
      <c r="BP5897" s="27">
        <v>0.842044338831609</v>
      </c>
      <c r="BQ5897" s="27">
        <v>17047.5466746785</v>
      </c>
      <c r="BR5897" s="27">
        <v>1.46399602116273</v>
      </c>
      <c r="BS5897" s="27">
        <v>48038.3182519032</v>
      </c>
      <c r="BU5897">
        <f t="shared" si="368"/>
        <v>109259.104150063</v>
      </c>
      <c r="BV5897">
        <f t="shared" si="369"/>
        <v>171561.084922507</v>
      </c>
      <c r="BW5897" s="9">
        <v>5892</v>
      </c>
      <c r="BX5897">
        <f t="shared" si="370"/>
        <v>0</v>
      </c>
      <c r="BY5897">
        <f t="shared" si="371"/>
        <v>1</v>
      </c>
    </row>
    <row r="5898" spans="1:77">
      <c r="A5898" s="33">
        <v>5893</v>
      </c>
      <c r="BP5898" s="27">
        <v>0.824089057365243</v>
      </c>
      <c r="BQ5898" s="27">
        <v>15030.7091239201</v>
      </c>
      <c r="BR5898" s="27">
        <v>1.44063474825497</v>
      </c>
      <c r="BS5898" s="27">
        <v>51883.7313186043</v>
      </c>
      <c r="BU5898">
        <f t="shared" si="368"/>
        <v>108582.649480866</v>
      </c>
      <c r="BV5898">
        <f t="shared" si="369"/>
        <v>164211.480919641</v>
      </c>
      <c r="BW5898" s="9">
        <v>5893</v>
      </c>
      <c r="BX5898">
        <f t="shared" si="370"/>
        <v>0</v>
      </c>
      <c r="BY5898">
        <f t="shared" si="371"/>
        <v>1</v>
      </c>
    </row>
    <row r="5899" spans="1:77">
      <c r="A5899" s="33">
        <v>5894</v>
      </c>
      <c r="BP5899" s="27">
        <v>0.740787187544765</v>
      </c>
      <c r="BQ5899" s="27">
        <v>11967.4228619299</v>
      </c>
      <c r="BR5899" s="27">
        <v>1.25653196772983</v>
      </c>
      <c r="BS5899" s="27">
        <v>37836.119766126</v>
      </c>
      <c r="BU5899">
        <f t="shared" si="368"/>
        <v>99150.6552697848</v>
      </c>
      <c r="BV5899">
        <f t="shared" si="369"/>
        <v>150643.675393348</v>
      </c>
      <c r="BW5899" s="9">
        <v>5894</v>
      </c>
      <c r="BX5899">
        <f t="shared" si="370"/>
        <v>0</v>
      </c>
      <c r="BY5899">
        <f t="shared" si="371"/>
        <v>1</v>
      </c>
    </row>
    <row r="5900" spans="1:77">
      <c r="A5900" s="33">
        <v>5895</v>
      </c>
      <c r="BP5900" s="27">
        <v>0.82188568360595</v>
      </c>
      <c r="BQ5900" s="27">
        <v>15901.9076580208</v>
      </c>
      <c r="BR5900" s="27">
        <v>1.42855560017364</v>
      </c>
      <c r="BS5900" s="27">
        <v>48754.5914698088</v>
      </c>
      <c r="BU5900">
        <f t="shared" si="368"/>
        <v>107380.944882872</v>
      </c>
      <c r="BV5900">
        <f t="shared" si="369"/>
        <v>165528.748556237</v>
      </c>
      <c r="BW5900" s="9">
        <v>5895</v>
      </c>
      <c r="BX5900">
        <f t="shared" si="370"/>
        <v>0</v>
      </c>
      <c r="BY5900">
        <f t="shared" si="371"/>
        <v>1</v>
      </c>
    </row>
    <row r="5901" spans="1:77">
      <c r="A5901" s="33">
        <v>5896</v>
      </c>
      <c r="BP5901" s="27">
        <v>0.780397088720802</v>
      </c>
      <c r="BQ5901" s="27">
        <v>12378.7964441727</v>
      </c>
      <c r="BR5901" s="27">
        <v>1.31984661597437</v>
      </c>
      <c r="BS5901" s="27">
        <v>38506.1353350083</v>
      </c>
      <c r="BU5901">
        <f t="shared" si="368"/>
        <v>104680.766863948</v>
      </c>
      <c r="BV5901">
        <f t="shared" si="369"/>
        <v>159470.857061147</v>
      </c>
      <c r="BW5901" s="9">
        <v>5896</v>
      </c>
      <c r="BX5901">
        <f t="shared" si="370"/>
        <v>0</v>
      </c>
      <c r="BY5901">
        <f t="shared" si="371"/>
        <v>1</v>
      </c>
    </row>
    <row r="5902" spans="1:77">
      <c r="A5902" s="33">
        <v>5897</v>
      </c>
      <c r="BP5902" s="27">
        <v>0.850498959797995</v>
      </c>
      <c r="BQ5902" s="27">
        <v>16499.3785220905</v>
      </c>
      <c r="BR5902" s="27">
        <v>1.45740660679163</v>
      </c>
      <c r="BS5902" s="27">
        <v>52871.3836970332</v>
      </c>
      <c r="BU5902">
        <f t="shared" si="368"/>
        <v>111075.465447609</v>
      </c>
      <c r="BV5902">
        <f t="shared" si="369"/>
        <v>165739.607321712</v>
      </c>
      <c r="BW5902" s="9">
        <v>5897</v>
      </c>
      <c r="BX5902">
        <f t="shared" si="370"/>
        <v>0</v>
      </c>
      <c r="BY5902">
        <f t="shared" si="371"/>
        <v>1</v>
      </c>
    </row>
    <row r="5903" spans="1:77">
      <c r="A5903" s="33">
        <v>5898</v>
      </c>
      <c r="BP5903" s="27">
        <v>0.82135148532903</v>
      </c>
      <c r="BQ5903" s="27">
        <v>18444.5346137438</v>
      </c>
      <c r="BR5903" s="27">
        <v>1.43944272690872</v>
      </c>
      <c r="BS5903" s="27">
        <v>57438.5757176733</v>
      </c>
      <c r="BU5903">
        <f t="shared" si="368"/>
        <v>104758.188185611</v>
      </c>
      <c r="BV5903">
        <f t="shared" si="369"/>
        <v>158477.833318634</v>
      </c>
      <c r="BW5903" s="9">
        <v>5898</v>
      </c>
      <c r="BX5903">
        <f t="shared" si="370"/>
        <v>0</v>
      </c>
      <c r="BY5903">
        <f t="shared" si="371"/>
        <v>1</v>
      </c>
    </row>
    <row r="5904" spans="1:77">
      <c r="A5904" s="33">
        <v>5899</v>
      </c>
      <c r="BP5904" s="27">
        <v>0.779107495880746</v>
      </c>
      <c r="BQ5904" s="27">
        <v>18953.1100521801</v>
      </c>
      <c r="BR5904" s="27">
        <v>1.35361319465876</v>
      </c>
      <c r="BS5904" s="27">
        <v>48731.8827264854</v>
      </c>
      <c r="BU5904">
        <f t="shared" si="368"/>
        <v>97913.0143299318</v>
      </c>
      <c r="BV5904">
        <f t="shared" si="369"/>
        <v>154310.096472329</v>
      </c>
      <c r="BW5904" s="9">
        <v>5899</v>
      </c>
      <c r="BX5904">
        <f t="shared" si="370"/>
        <v>0</v>
      </c>
      <c r="BY5904">
        <f t="shared" si="371"/>
        <v>1</v>
      </c>
    </row>
    <row r="5905" spans="1:77">
      <c r="A5905" s="33">
        <v>5900</v>
      </c>
      <c r="BP5905" s="27">
        <v>0.794906450301854</v>
      </c>
      <c r="BQ5905" s="27">
        <v>13109.7965764546</v>
      </c>
      <c r="BR5905" s="27">
        <v>1.36396688253792</v>
      </c>
      <c r="BS5905" s="27">
        <v>48354.9381542408</v>
      </c>
      <c r="BU5905">
        <f t="shared" si="368"/>
        <v>106126.170968824</v>
      </c>
      <c r="BV5905">
        <f t="shared" si="369"/>
        <v>156240.094226448</v>
      </c>
      <c r="BW5905" s="9">
        <v>5900</v>
      </c>
      <c r="BX5905">
        <f t="shared" si="370"/>
        <v>0</v>
      </c>
      <c r="BY5905">
        <f t="shared" si="371"/>
        <v>1</v>
      </c>
    </row>
    <row r="5906" spans="1:77">
      <c r="A5906" s="33">
        <v>5901</v>
      </c>
      <c r="BP5906" s="27">
        <v>0.742525131043856</v>
      </c>
      <c r="BQ5906" s="27">
        <v>15400.0217742848</v>
      </c>
      <c r="BR5906" s="27">
        <v>1.2929115816633</v>
      </c>
      <c r="BS5906" s="27">
        <v>49151.0725093521</v>
      </c>
      <c r="BU5906">
        <f t="shared" si="368"/>
        <v>95978.7478822936</v>
      </c>
      <c r="BV5906">
        <f t="shared" si="369"/>
        <v>144785.664740143</v>
      </c>
      <c r="BW5906" s="9">
        <v>5901</v>
      </c>
      <c r="BX5906">
        <f t="shared" si="370"/>
        <v>0</v>
      </c>
      <c r="BY5906">
        <f t="shared" si="371"/>
        <v>1</v>
      </c>
    </row>
    <row r="5907" spans="1:77">
      <c r="A5907" s="33">
        <v>5902</v>
      </c>
      <c r="BP5907" s="27">
        <v>0.791111485274276</v>
      </c>
      <c r="BQ5907" s="27">
        <v>14413.9207352346</v>
      </c>
      <c r="BR5907" s="27">
        <v>1.32218924478723</v>
      </c>
      <c r="BS5907" s="27">
        <v>42808.5658353564</v>
      </c>
      <c r="BU5907">
        <f t="shared" si="368"/>
        <v>104252.802055907</v>
      </c>
      <c r="BV5907">
        <f t="shared" si="369"/>
        <v>155519.820882728</v>
      </c>
      <c r="BW5907" s="9">
        <v>5902</v>
      </c>
      <c r="BX5907">
        <f t="shared" si="370"/>
        <v>0</v>
      </c>
      <c r="BY5907">
        <f t="shared" si="371"/>
        <v>1</v>
      </c>
    </row>
    <row r="5908" spans="1:77">
      <c r="A5908" s="33">
        <v>5903</v>
      </c>
      <c r="BP5908" s="27">
        <v>0.81374228383406</v>
      </c>
      <c r="BQ5908" s="27">
        <v>11567.9261903849</v>
      </c>
      <c r="BR5908" s="27">
        <v>1.37490045420396</v>
      </c>
      <c r="BS5908" s="27">
        <v>38593.135598553</v>
      </c>
      <c r="BU5908">
        <f t="shared" si="368"/>
        <v>110493.416384724</v>
      </c>
      <c r="BV5908">
        <f t="shared" si="369"/>
        <v>167641.932532041</v>
      </c>
      <c r="BW5908" s="9">
        <v>5903</v>
      </c>
      <c r="BX5908">
        <f t="shared" si="370"/>
        <v>0</v>
      </c>
      <c r="BY5908">
        <f t="shared" si="371"/>
        <v>1</v>
      </c>
    </row>
    <row r="5909" spans="1:77">
      <c r="A5909" s="33">
        <v>5904</v>
      </c>
      <c r="BP5909" s="27">
        <v>0.790873795747396</v>
      </c>
      <c r="BQ5909" s="27">
        <v>13169.3463903487</v>
      </c>
      <c r="BR5909" s="27">
        <v>1.36547078067226</v>
      </c>
      <c r="BS5909" s="27">
        <v>41599.0107130749</v>
      </c>
      <c r="BU5909">
        <f t="shared" si="368"/>
        <v>105461.722971761</v>
      </c>
      <c r="BV5909">
        <f t="shared" si="369"/>
        <v>163221.606387764</v>
      </c>
      <c r="BW5909" s="9">
        <v>5904</v>
      </c>
      <c r="BX5909">
        <f t="shared" si="370"/>
        <v>0</v>
      </c>
      <c r="BY5909">
        <f t="shared" si="371"/>
        <v>1</v>
      </c>
    </row>
    <row r="5910" spans="1:77">
      <c r="A5910" s="33">
        <v>5905</v>
      </c>
      <c r="BP5910" s="27">
        <v>0.78820098412063</v>
      </c>
      <c r="BQ5910" s="27">
        <v>14754.7777621549</v>
      </c>
      <c r="BR5910" s="27">
        <v>1.33930101649278</v>
      </c>
      <c r="BS5910" s="27">
        <v>40415.6533236585</v>
      </c>
      <c r="BU5910">
        <f t="shared" si="368"/>
        <v>103475.36985594</v>
      </c>
      <c r="BV5910">
        <f t="shared" si="369"/>
        <v>160479.499150259</v>
      </c>
      <c r="BW5910" s="9">
        <v>5905</v>
      </c>
      <c r="BX5910">
        <f t="shared" si="370"/>
        <v>0</v>
      </c>
      <c r="BY5910">
        <f t="shared" si="371"/>
        <v>1</v>
      </c>
    </row>
    <row r="5911" spans="1:77">
      <c r="A5911" s="33">
        <v>5906</v>
      </c>
      <c r="BP5911" s="27">
        <v>0.762760812902161</v>
      </c>
      <c r="BQ5911" s="27">
        <v>14437.0429543077</v>
      </c>
      <c r="BR5911" s="27">
        <v>1.28627023631107</v>
      </c>
      <c r="BS5911" s="27">
        <v>42281.3088314632</v>
      </c>
      <c r="BU5911">
        <f t="shared" si="368"/>
        <v>99977.0789810164</v>
      </c>
      <c r="BV5911">
        <f t="shared" si="369"/>
        <v>150659.226615197</v>
      </c>
      <c r="BW5911" s="9">
        <v>5906</v>
      </c>
      <c r="BX5911">
        <f t="shared" si="370"/>
        <v>0</v>
      </c>
      <c r="BY5911">
        <f t="shared" si="371"/>
        <v>1</v>
      </c>
    </row>
    <row r="5912" spans="1:77">
      <c r="A5912" s="33">
        <v>5907</v>
      </c>
      <c r="BP5912" s="27">
        <v>0.798185290774766</v>
      </c>
      <c r="BQ5912" s="27">
        <v>13186.3422245627</v>
      </c>
      <c r="BR5912" s="27">
        <v>1.37392081318079</v>
      </c>
      <c r="BS5912" s="27">
        <v>39681.2557230411</v>
      </c>
      <c r="BU5912">
        <f t="shared" si="368"/>
        <v>106541.451391652</v>
      </c>
      <c r="BV5912">
        <f t="shared" si="369"/>
        <v>166406.866254077</v>
      </c>
      <c r="BW5912" s="9">
        <v>5907</v>
      </c>
      <c r="BX5912">
        <f t="shared" si="370"/>
        <v>0</v>
      </c>
      <c r="BY5912">
        <f t="shared" si="371"/>
        <v>1</v>
      </c>
    </row>
    <row r="5913" spans="1:77">
      <c r="A5913" s="33">
        <v>5908</v>
      </c>
      <c r="BP5913" s="27">
        <v>0.799414365645663</v>
      </c>
      <c r="BQ5913" s="27">
        <v>16148.7917894547</v>
      </c>
      <c r="BR5913" s="27">
        <v>1.36814014965458</v>
      </c>
      <c r="BS5913" s="27">
        <v>44145.1323017966</v>
      </c>
      <c r="BU5913">
        <f t="shared" si="368"/>
        <v>103763.363057395</v>
      </c>
      <c r="BV5913">
        <f t="shared" si="369"/>
        <v>161075.89014639</v>
      </c>
      <c r="BW5913" s="9">
        <v>5908</v>
      </c>
      <c r="BX5913">
        <f t="shared" si="370"/>
        <v>0</v>
      </c>
      <c r="BY5913">
        <f t="shared" si="371"/>
        <v>1</v>
      </c>
    </row>
    <row r="5914" spans="1:77">
      <c r="A5914" s="33">
        <v>5909</v>
      </c>
      <c r="BP5914" s="27">
        <v>0.842129607806524</v>
      </c>
      <c r="BQ5914" s="27">
        <v>17843.9071410175</v>
      </c>
      <c r="BR5914" s="27">
        <v>1.45572983797597</v>
      </c>
      <c r="BS5914" s="27">
        <v>56962.5141294947</v>
      </c>
      <c r="BU5914">
        <f t="shared" si="368"/>
        <v>108475.534029961</v>
      </c>
      <c r="BV5914">
        <f t="shared" si="369"/>
        <v>161396.961566901</v>
      </c>
      <c r="BW5914" s="9">
        <v>5909</v>
      </c>
      <c r="BX5914">
        <f t="shared" si="370"/>
        <v>0</v>
      </c>
      <c r="BY5914">
        <f t="shared" si="371"/>
        <v>1</v>
      </c>
    </row>
    <row r="5915" spans="1:77">
      <c r="A5915" s="33">
        <v>5910</v>
      </c>
      <c r="BP5915" s="27">
        <v>0.849932076101639</v>
      </c>
      <c r="BQ5915" s="27">
        <v>17907.3797192829</v>
      </c>
      <c r="BR5915" s="27">
        <v>1.44576258058929</v>
      </c>
      <c r="BS5915" s="27">
        <v>55179.663282617</v>
      </c>
      <c r="BU5915">
        <f t="shared" si="368"/>
        <v>109582.431695963</v>
      </c>
      <c r="BV5915">
        <f t="shared" si="369"/>
        <v>161684.723805777</v>
      </c>
      <c r="BW5915" s="9">
        <v>5910</v>
      </c>
      <c r="BX5915">
        <f t="shared" si="370"/>
        <v>0</v>
      </c>
      <c r="BY5915">
        <f t="shared" si="371"/>
        <v>1</v>
      </c>
    </row>
    <row r="5916" spans="1:77">
      <c r="A5916" s="33">
        <v>5911</v>
      </c>
      <c r="BP5916" s="27">
        <v>0.804660262409919</v>
      </c>
      <c r="BQ5916" s="27">
        <v>15814.7064702717</v>
      </c>
      <c r="BR5916" s="27">
        <v>1.3948756350394</v>
      </c>
      <c r="BS5916" s="27">
        <v>44050.9594937603</v>
      </c>
      <c r="BU5916">
        <f t="shared" si="368"/>
        <v>104884.332891216</v>
      </c>
      <c r="BV5916">
        <f t="shared" si="369"/>
        <v>165180.385762149</v>
      </c>
      <c r="BW5916" s="9">
        <v>5911</v>
      </c>
      <c r="BX5916">
        <f t="shared" si="370"/>
        <v>0</v>
      </c>
      <c r="BY5916">
        <f t="shared" si="371"/>
        <v>1</v>
      </c>
    </row>
    <row r="5917" spans="1:77">
      <c r="A5917" s="33">
        <v>5912</v>
      </c>
      <c r="BP5917" s="27">
        <v>0.823939335793945</v>
      </c>
      <c r="BQ5917" s="27">
        <v>13742.9917305516</v>
      </c>
      <c r="BR5917" s="27">
        <v>1.39445317822674</v>
      </c>
      <c r="BS5917" s="27">
        <v>47831.9530749471</v>
      </c>
      <c r="BU5917">
        <f t="shared" si="368"/>
        <v>109847.90863854</v>
      </c>
      <c r="BV5917">
        <f t="shared" si="369"/>
        <v>161336.023659065</v>
      </c>
      <c r="BW5917" s="9">
        <v>5912</v>
      </c>
      <c r="BX5917">
        <f t="shared" si="370"/>
        <v>0</v>
      </c>
      <c r="BY5917">
        <f t="shared" si="371"/>
        <v>1</v>
      </c>
    </row>
    <row r="5918" spans="1:77">
      <c r="A5918" s="33">
        <v>5913</v>
      </c>
      <c r="BP5918" s="27">
        <v>0.804032270516087</v>
      </c>
      <c r="BQ5918" s="27">
        <v>16750.5336572913</v>
      </c>
      <c r="BR5918" s="27">
        <v>1.38597313499453</v>
      </c>
      <c r="BS5918" s="27">
        <v>51932.0504590876</v>
      </c>
      <c r="BU5918">
        <f t="shared" si="368"/>
        <v>103854.306920122</v>
      </c>
      <c r="BV5918">
        <f t="shared" si="369"/>
        <v>155963.919790093</v>
      </c>
      <c r="BW5918" s="9">
        <v>5913</v>
      </c>
      <c r="BX5918">
        <f t="shared" si="370"/>
        <v>0</v>
      </c>
      <c r="BY5918">
        <f t="shared" si="371"/>
        <v>1</v>
      </c>
    </row>
    <row r="5919" spans="1:77">
      <c r="A5919" s="33">
        <v>5914</v>
      </c>
      <c r="BP5919" s="27">
        <v>0.786588298237884</v>
      </c>
      <c r="BQ5919" s="27">
        <v>13035.6280762061</v>
      </c>
      <c r="BR5919" s="27">
        <v>1.35910174663915</v>
      </c>
      <c r="BS5919" s="27">
        <v>48273.7251505916</v>
      </c>
      <c r="BU5919">
        <f t="shared" si="368"/>
        <v>104952.616659477</v>
      </c>
      <c r="BV5919">
        <f t="shared" si="369"/>
        <v>155591.53684528</v>
      </c>
      <c r="BW5919" s="9">
        <v>5914</v>
      </c>
      <c r="BX5919">
        <f t="shared" si="370"/>
        <v>0</v>
      </c>
      <c r="BY5919">
        <f t="shared" si="371"/>
        <v>1</v>
      </c>
    </row>
    <row r="5920" spans="1:77">
      <c r="A5920" s="33">
        <v>5915</v>
      </c>
      <c r="BP5920" s="27">
        <v>0.819311043145633</v>
      </c>
      <c r="BQ5920" s="27">
        <v>11979.6329727507</v>
      </c>
      <c r="BR5920" s="27">
        <v>1.4177726203813</v>
      </c>
      <c r="BS5920" s="27">
        <v>40033.2378129101</v>
      </c>
      <c r="BU5920">
        <f t="shared" si="368"/>
        <v>110917.023499094</v>
      </c>
      <c r="BV5920">
        <f t="shared" si="369"/>
        <v>172632.655244286</v>
      </c>
      <c r="BW5920" s="9">
        <v>5915</v>
      </c>
      <c r="BX5920">
        <f t="shared" si="370"/>
        <v>0</v>
      </c>
      <c r="BY5920">
        <f t="shared" si="371"/>
        <v>1</v>
      </c>
    </row>
    <row r="5921" spans="1:77">
      <c r="A5921" s="33">
        <v>5916</v>
      </c>
      <c r="BP5921" s="27">
        <v>0.859430593665632</v>
      </c>
      <c r="BQ5921" s="27">
        <v>13185.0743945143</v>
      </c>
      <c r="BR5921" s="27">
        <v>1.49465719017961</v>
      </c>
      <c r="BS5921" s="27">
        <v>41453.7557743055</v>
      </c>
      <c r="BU5921">
        <f t="shared" si="368"/>
        <v>115729.51465533</v>
      </c>
      <c r="BV5921">
        <f t="shared" si="369"/>
        <v>182744.822752636</v>
      </c>
      <c r="BW5921" s="9">
        <v>5916</v>
      </c>
      <c r="BX5921">
        <f t="shared" si="370"/>
        <v>0</v>
      </c>
      <c r="BY5921">
        <f t="shared" si="371"/>
        <v>1</v>
      </c>
    </row>
    <row r="5922" spans="1:77">
      <c r="A5922" s="33">
        <v>5917</v>
      </c>
      <c r="BP5922" s="27">
        <v>0.811203514784021</v>
      </c>
      <c r="BQ5922" s="27">
        <v>18112.4044437391</v>
      </c>
      <c r="BR5922" s="27">
        <v>1.4020124698798</v>
      </c>
      <c r="BS5922" s="27">
        <v>45360.6963962549</v>
      </c>
      <c r="BU5922">
        <f t="shared" si="368"/>
        <v>103568.122773864</v>
      </c>
      <c r="BV5922">
        <f t="shared" si="369"/>
        <v>164941.174085715</v>
      </c>
      <c r="BW5922" s="9">
        <v>5917</v>
      </c>
      <c r="BX5922">
        <f t="shared" si="370"/>
        <v>0</v>
      </c>
      <c r="BY5922">
        <f t="shared" si="371"/>
        <v>1</v>
      </c>
    </row>
    <row r="5923" spans="1:77">
      <c r="A5923" s="33">
        <v>5918</v>
      </c>
      <c r="BP5923" s="27">
        <v>0.859265742774193</v>
      </c>
      <c r="BQ5923" s="27">
        <v>15629.1960949705</v>
      </c>
      <c r="BR5923" s="27">
        <v>1.49787356291267</v>
      </c>
      <c r="BS5923" s="27">
        <v>54085.8039334597</v>
      </c>
      <c r="BU5923">
        <f t="shared" si="368"/>
        <v>113260.665321158</v>
      </c>
      <c r="BV5923">
        <f t="shared" si="369"/>
        <v>170595.23050344</v>
      </c>
      <c r="BW5923" s="9">
        <v>5918</v>
      </c>
      <c r="BX5923">
        <f t="shared" si="370"/>
        <v>0</v>
      </c>
      <c r="BY5923">
        <f t="shared" si="371"/>
        <v>1</v>
      </c>
    </row>
    <row r="5924" spans="1:77">
      <c r="A5924" s="33">
        <v>5919</v>
      </c>
      <c r="BP5924" s="27">
        <v>0.85657322953652</v>
      </c>
      <c r="BQ5924" s="27">
        <v>10770.914297182</v>
      </c>
      <c r="BR5924" s="27">
        <v>1.47840402584572</v>
      </c>
      <c r="BS5924" s="27">
        <v>37648.1862984217</v>
      </c>
      <c r="BU5924">
        <f t="shared" si="368"/>
        <v>117715.070133296</v>
      </c>
      <c r="BV5924">
        <f t="shared" si="369"/>
        <v>184112.417578436</v>
      </c>
      <c r="BW5924" s="9">
        <v>5919</v>
      </c>
      <c r="BX5924">
        <f t="shared" si="370"/>
        <v>0</v>
      </c>
      <c r="BY5924">
        <f t="shared" si="371"/>
        <v>1</v>
      </c>
    </row>
    <row r="5925" spans="1:77">
      <c r="A5925" s="33">
        <v>5920</v>
      </c>
      <c r="BP5925" s="27">
        <v>0.84032449465443</v>
      </c>
      <c r="BQ5925" s="27">
        <v>21697.2394093477</v>
      </c>
      <c r="BR5925" s="27">
        <v>1.46492843862943</v>
      </c>
      <c r="BS5925" s="27">
        <v>61192.1544419224</v>
      </c>
      <c r="BU5925">
        <f t="shared" si="368"/>
        <v>104351.434788817</v>
      </c>
      <c r="BV5925">
        <f t="shared" si="369"/>
        <v>158547.111352492</v>
      </c>
      <c r="BW5925" s="9">
        <v>5920</v>
      </c>
      <c r="BX5925">
        <f t="shared" si="370"/>
        <v>0</v>
      </c>
      <c r="BY5925">
        <f t="shared" si="371"/>
        <v>1</v>
      </c>
    </row>
    <row r="5926" spans="1:77">
      <c r="A5926" s="33">
        <v>5921</v>
      </c>
      <c r="BP5926" s="27">
        <v>0.783052573233617</v>
      </c>
      <c r="BQ5926" s="27">
        <v>13352.6534860621</v>
      </c>
      <c r="BR5926" s="27">
        <v>1.34506204240648</v>
      </c>
      <c r="BS5926" s="27">
        <v>42704.5240719447</v>
      </c>
      <c r="BU5926">
        <f t="shared" si="368"/>
        <v>104105.23249898</v>
      </c>
      <c r="BV5926">
        <f t="shared" si="369"/>
        <v>159054.782289027</v>
      </c>
      <c r="BW5926" s="9">
        <v>5921</v>
      </c>
      <c r="BX5926">
        <f t="shared" si="370"/>
        <v>0</v>
      </c>
      <c r="BY5926">
        <f t="shared" si="371"/>
        <v>1</v>
      </c>
    </row>
    <row r="5927" spans="1:77">
      <c r="A5927" s="33">
        <v>5922</v>
      </c>
      <c r="BP5927" s="27">
        <v>0.835848548060131</v>
      </c>
      <c r="BQ5927" s="27">
        <v>14899.4558349742</v>
      </c>
      <c r="BR5927" s="27">
        <v>1.45422852877644</v>
      </c>
      <c r="BS5927" s="27">
        <v>49971.9819421771</v>
      </c>
      <c r="BU5927">
        <f t="shared" si="368"/>
        <v>110477.826374045</v>
      </c>
      <c r="BV5927">
        <f t="shared" si="369"/>
        <v>168162.297374289</v>
      </c>
      <c r="BW5927" s="9">
        <v>5922</v>
      </c>
      <c r="BX5927">
        <f t="shared" si="370"/>
        <v>0</v>
      </c>
      <c r="BY5927">
        <f t="shared" si="371"/>
        <v>1</v>
      </c>
    </row>
    <row r="5928" spans="1:77">
      <c r="A5928" s="33">
        <v>5923</v>
      </c>
      <c r="BP5928" s="27">
        <v>0.819950122951494</v>
      </c>
      <c r="BQ5928" s="27">
        <v>13236.9468335688</v>
      </c>
      <c r="BR5928" s="27">
        <v>1.41677657145819</v>
      </c>
      <c r="BS5928" s="27">
        <v>41617.1897872313</v>
      </c>
      <c r="BU5928">
        <f t="shared" si="368"/>
        <v>109755.571609155</v>
      </c>
      <c r="BV5928">
        <f t="shared" si="369"/>
        <v>170899.295931497</v>
      </c>
      <c r="BW5928" s="9">
        <v>5923</v>
      </c>
      <c r="BX5928">
        <f t="shared" si="370"/>
        <v>0</v>
      </c>
      <c r="BY5928">
        <f t="shared" si="371"/>
        <v>1</v>
      </c>
    </row>
    <row r="5929" spans="1:77">
      <c r="A5929" s="33">
        <v>5924</v>
      </c>
      <c r="BP5929" s="27">
        <v>0.837967194611998</v>
      </c>
      <c r="BQ5929" s="27">
        <v>15455.3905032589</v>
      </c>
      <c r="BR5929" s="27">
        <v>1.4556120149926</v>
      </c>
      <c r="BS5929" s="27">
        <v>43145.2847787806</v>
      </c>
      <c r="BU5929">
        <f t="shared" si="368"/>
        <v>110239.688688541</v>
      </c>
      <c r="BV5929">
        <f t="shared" si="369"/>
        <v>175196.517470109</v>
      </c>
      <c r="BW5929" s="9">
        <v>5924</v>
      </c>
      <c r="BX5929">
        <f t="shared" si="370"/>
        <v>0</v>
      </c>
      <c r="BY5929">
        <f t="shared" si="371"/>
        <v>1</v>
      </c>
    </row>
    <row r="5930" spans="1:77">
      <c r="A5930" s="33">
        <v>5925</v>
      </c>
      <c r="BP5930" s="27">
        <v>0.757745962564038</v>
      </c>
      <c r="BQ5930" s="27">
        <v>12549.3427455713</v>
      </c>
      <c r="BR5930" s="27">
        <v>1.27263861084384</v>
      </c>
      <c r="BS5930" s="27">
        <v>47517.089424838</v>
      </c>
      <c r="BU5930">
        <f t="shared" si="368"/>
        <v>101112.551639034</v>
      </c>
      <c r="BV5930">
        <f t="shared" si="369"/>
        <v>143378.702201738</v>
      </c>
      <c r="BW5930" s="9">
        <v>5925</v>
      </c>
      <c r="BX5930">
        <f t="shared" si="370"/>
        <v>0</v>
      </c>
      <c r="BY5930">
        <f t="shared" si="371"/>
        <v>1</v>
      </c>
    </row>
    <row r="5931" spans="1:77">
      <c r="A5931" s="33">
        <v>5926</v>
      </c>
      <c r="BP5931" s="27">
        <v>0.748355158701088</v>
      </c>
      <c r="BQ5931" s="27">
        <v>11220.301396985</v>
      </c>
      <c r="BR5931" s="27">
        <v>1.29452096789624</v>
      </c>
      <c r="BS5931" s="27">
        <v>37858.7245633413</v>
      </c>
      <c r="BU5931">
        <f t="shared" si="368"/>
        <v>101032.972408178</v>
      </c>
      <c r="BV5931">
        <f t="shared" si="369"/>
        <v>156319.420621094</v>
      </c>
      <c r="BW5931" s="9">
        <v>5926</v>
      </c>
      <c r="BX5931">
        <f t="shared" si="370"/>
        <v>0</v>
      </c>
      <c r="BY5931">
        <f t="shared" si="371"/>
        <v>1</v>
      </c>
    </row>
    <row r="5932" spans="1:77">
      <c r="A5932" s="33">
        <v>5927</v>
      </c>
      <c r="BP5932" s="27">
        <v>0.804623020299967</v>
      </c>
      <c r="BQ5932" s="27">
        <v>13363.564788195</v>
      </c>
      <c r="BR5932" s="27">
        <v>1.39498178493321</v>
      </c>
      <c r="BS5932" s="27">
        <v>40275.973393431</v>
      </c>
      <c r="BU5932">
        <f t="shared" si="368"/>
        <v>107329.8882568</v>
      </c>
      <c r="BV5932">
        <f t="shared" si="369"/>
        <v>168971.294346551</v>
      </c>
      <c r="BW5932" s="9">
        <v>5927</v>
      </c>
      <c r="BX5932">
        <f t="shared" si="370"/>
        <v>0</v>
      </c>
      <c r="BY5932">
        <f t="shared" si="371"/>
        <v>1</v>
      </c>
    </row>
    <row r="5933" spans="1:77">
      <c r="A5933" s="33">
        <v>5928</v>
      </c>
      <c r="BP5933" s="27">
        <v>0.77551389375962</v>
      </c>
      <c r="BQ5933" s="27">
        <v>23185.994567171</v>
      </c>
      <c r="BR5933" s="27">
        <v>1.3076697604143</v>
      </c>
      <c r="BS5933" s="27">
        <v>58634.4975444384</v>
      </c>
      <c r="BU5933">
        <f t="shared" si="368"/>
        <v>93141.0894967719</v>
      </c>
      <c r="BV5933">
        <f t="shared" si="369"/>
        <v>137515.966517707</v>
      </c>
      <c r="BW5933" s="9">
        <v>5928</v>
      </c>
      <c r="BX5933">
        <f t="shared" si="370"/>
        <v>0</v>
      </c>
      <c r="BY5933">
        <f t="shared" si="371"/>
        <v>1</v>
      </c>
    </row>
    <row r="5934" spans="1:77">
      <c r="A5934" s="33">
        <v>5929</v>
      </c>
      <c r="BP5934" s="27">
        <v>0.802395612340022</v>
      </c>
      <c r="BQ5934" s="27">
        <v>11447.5922241798</v>
      </c>
      <c r="BR5934" s="27">
        <v>1.4114079188583</v>
      </c>
      <c r="BS5934" s="27">
        <v>38472.1668161887</v>
      </c>
      <c r="BU5934">
        <f t="shared" si="368"/>
        <v>108911.749626823</v>
      </c>
      <c r="BV5934">
        <f t="shared" si="369"/>
        <v>173239.021012556</v>
      </c>
      <c r="BW5934" s="9">
        <v>5929</v>
      </c>
      <c r="BX5934">
        <f t="shared" si="370"/>
        <v>0</v>
      </c>
      <c r="BY5934">
        <f t="shared" si="371"/>
        <v>1</v>
      </c>
    </row>
    <row r="5935" spans="1:77">
      <c r="A5935" s="33">
        <v>5930</v>
      </c>
      <c r="BP5935" s="27">
        <v>0.823698543408806</v>
      </c>
      <c r="BQ5935" s="27">
        <v>13491.1795487362</v>
      </c>
      <c r="BR5935" s="27">
        <v>1.43357429313785</v>
      </c>
      <c r="BS5935" s="27">
        <v>40788.6020601361</v>
      </c>
      <c r="BU5935">
        <f t="shared" si="368"/>
        <v>110063.601962585</v>
      </c>
      <c r="BV5935">
        <f t="shared" si="369"/>
        <v>174247.541910542</v>
      </c>
      <c r="BW5935" s="9">
        <v>5930</v>
      </c>
      <c r="BX5935">
        <f t="shared" si="370"/>
        <v>0</v>
      </c>
      <c r="BY5935">
        <f t="shared" si="371"/>
        <v>1</v>
      </c>
    </row>
    <row r="5936" spans="1:77">
      <c r="A5936" s="33">
        <v>5931</v>
      </c>
      <c r="BP5936" s="27">
        <v>0.811239187682934</v>
      </c>
      <c r="BQ5936" s="27">
        <v>12088.8677492602</v>
      </c>
      <c r="BR5936" s="27">
        <v>1.37883056352106</v>
      </c>
      <c r="BS5936" s="27">
        <v>38144.7110113061</v>
      </c>
      <c r="BU5936">
        <f t="shared" si="368"/>
        <v>109597.01040318</v>
      </c>
      <c r="BV5936">
        <f t="shared" si="369"/>
        <v>168679.873516852</v>
      </c>
      <c r="BW5936" s="9">
        <v>5931</v>
      </c>
      <c r="BX5936">
        <f t="shared" si="370"/>
        <v>0</v>
      </c>
      <c r="BY5936">
        <f t="shared" si="371"/>
        <v>1</v>
      </c>
    </row>
    <row r="5937" spans="1:77">
      <c r="A5937" s="33">
        <v>5932</v>
      </c>
      <c r="BP5937" s="27">
        <v>0.811501237465274</v>
      </c>
      <c r="BQ5937" s="27">
        <v>15257.2388669792</v>
      </c>
      <c r="BR5937" s="27">
        <v>1.39481395217123</v>
      </c>
      <c r="BS5937" s="27">
        <v>42765.1100027191</v>
      </c>
      <c r="BU5937">
        <f t="shared" si="368"/>
        <v>106467.946752812</v>
      </c>
      <c r="BV5937">
        <f t="shared" si="369"/>
        <v>166456.982822965</v>
      </c>
      <c r="BW5937" s="9">
        <v>5932</v>
      </c>
      <c r="BX5937">
        <f t="shared" si="370"/>
        <v>0</v>
      </c>
      <c r="BY5937">
        <f t="shared" si="371"/>
        <v>1</v>
      </c>
    </row>
    <row r="5938" spans="1:77">
      <c r="A5938" s="33">
        <v>5933</v>
      </c>
      <c r="BP5938" s="27">
        <v>0.80417190027494</v>
      </c>
      <c r="BQ5938" s="27">
        <v>11231.5353464131</v>
      </c>
      <c r="BR5938" s="27">
        <v>1.39462972350381</v>
      </c>
      <c r="BS5938" s="27">
        <v>37831.8930574405</v>
      </c>
      <c r="BU5938">
        <f t="shared" si="368"/>
        <v>109394.249694828</v>
      </c>
      <c r="BV5938">
        <f t="shared" si="369"/>
        <v>171362.565468131</v>
      </c>
      <c r="BW5938" s="9">
        <v>5933</v>
      </c>
      <c r="BX5938">
        <f t="shared" si="370"/>
        <v>0</v>
      </c>
      <c r="BY5938">
        <f t="shared" si="371"/>
        <v>1</v>
      </c>
    </row>
    <row r="5939" spans="1:77">
      <c r="A5939" s="33">
        <v>5934</v>
      </c>
      <c r="BP5939" s="27">
        <v>0.779921439837512</v>
      </c>
      <c r="BQ5939" s="27">
        <v>16384.5088196016</v>
      </c>
      <c r="BR5939" s="27">
        <v>1.3406443665713</v>
      </c>
      <c r="BS5939" s="27">
        <v>47993.8395966436</v>
      </c>
      <c r="BU5939">
        <f t="shared" si="368"/>
        <v>100603.707156025</v>
      </c>
      <c r="BV5939">
        <f t="shared" si="369"/>
        <v>153102.815389052</v>
      </c>
      <c r="BW5939" s="9">
        <v>5934</v>
      </c>
      <c r="BX5939">
        <f t="shared" si="370"/>
        <v>0</v>
      </c>
      <c r="BY5939">
        <f t="shared" si="371"/>
        <v>1</v>
      </c>
    </row>
    <row r="5940" spans="1:77">
      <c r="A5940" s="33">
        <v>5935</v>
      </c>
      <c r="BP5940" s="27">
        <v>0.799097104931633</v>
      </c>
      <c r="BQ5940" s="27">
        <v>13205.8541192117</v>
      </c>
      <c r="BR5940" s="27">
        <v>1.3907303413707</v>
      </c>
      <c r="BS5940" s="27">
        <v>48834.9590663973</v>
      </c>
      <c r="BU5940">
        <f t="shared" si="368"/>
        <v>106658.711620533</v>
      </c>
      <c r="BV5940">
        <f t="shared" si="369"/>
        <v>159774.592139207</v>
      </c>
      <c r="BW5940" s="9">
        <v>5935</v>
      </c>
      <c r="BX5940">
        <f t="shared" si="370"/>
        <v>0</v>
      </c>
      <c r="BY5940">
        <f t="shared" si="371"/>
        <v>1</v>
      </c>
    </row>
    <row r="5941" spans="1:77">
      <c r="A5941" s="33">
        <v>5936</v>
      </c>
      <c r="BP5941" s="27">
        <v>0.804909914619396</v>
      </c>
      <c r="BQ5941" s="27">
        <v>11408.3082592578</v>
      </c>
      <c r="BR5941" s="27">
        <v>1.36610737860666</v>
      </c>
      <c r="BS5941" s="27">
        <v>37846.0993547585</v>
      </c>
      <c r="BU5941">
        <f t="shared" si="368"/>
        <v>109328.178933652</v>
      </c>
      <c r="BV5941">
        <f t="shared" si="369"/>
        <v>167070.007436241</v>
      </c>
      <c r="BW5941" s="9">
        <v>5936</v>
      </c>
      <c r="BX5941">
        <f t="shared" si="370"/>
        <v>0</v>
      </c>
      <c r="BY5941">
        <f t="shared" si="371"/>
        <v>1</v>
      </c>
    </row>
    <row r="5942" spans="1:77">
      <c r="A5942" s="33">
        <v>5937</v>
      </c>
      <c r="BP5942" s="27">
        <v>0.791895317354416</v>
      </c>
      <c r="BQ5942" s="27">
        <v>20051.6187235016</v>
      </c>
      <c r="BR5942" s="27">
        <v>1.36952731547079</v>
      </c>
      <c r="BS5942" s="27">
        <v>51904.7454394606</v>
      </c>
      <c r="BU5942">
        <f t="shared" si="368"/>
        <v>98732.6788796608</v>
      </c>
      <c r="BV5942">
        <f t="shared" si="369"/>
        <v>153524.351881158</v>
      </c>
      <c r="BW5942" s="9">
        <v>5937</v>
      </c>
      <c r="BX5942">
        <f t="shared" si="370"/>
        <v>0</v>
      </c>
      <c r="BY5942">
        <f t="shared" si="371"/>
        <v>1</v>
      </c>
    </row>
    <row r="5943" spans="1:77">
      <c r="A5943" s="33">
        <v>5938</v>
      </c>
      <c r="BP5943" s="27">
        <v>0.824170141421686</v>
      </c>
      <c r="BQ5943" s="27">
        <v>14835.6543646331</v>
      </c>
      <c r="BR5943" s="27">
        <v>1.41260802154504</v>
      </c>
      <c r="BS5943" s="27">
        <v>45809.8930761868</v>
      </c>
      <c r="BU5943">
        <f t="shared" si="368"/>
        <v>108789.86684862</v>
      </c>
      <c r="BV5943">
        <f t="shared" si="369"/>
        <v>166081.310155569</v>
      </c>
      <c r="BW5943" s="9">
        <v>5938</v>
      </c>
      <c r="BX5943">
        <f t="shared" si="370"/>
        <v>0</v>
      </c>
      <c r="BY5943">
        <f t="shared" si="371"/>
        <v>1</v>
      </c>
    </row>
    <row r="5944" spans="1:77">
      <c r="A5944" s="33">
        <v>5939</v>
      </c>
      <c r="BP5944" s="27">
        <v>0.805901671258907</v>
      </c>
      <c r="BQ5944" s="27">
        <v>11537.5288985464</v>
      </c>
      <c r="BR5944" s="27">
        <v>1.38418901394371</v>
      </c>
      <c r="BS5944" s="27">
        <v>37926.9092873595</v>
      </c>
      <c r="BU5944">
        <f t="shared" si="368"/>
        <v>109347.72179029</v>
      </c>
      <c r="BV5944">
        <f t="shared" si="369"/>
        <v>169701.442804197</v>
      </c>
      <c r="BW5944" s="9">
        <v>5939</v>
      </c>
      <c r="BX5944">
        <f t="shared" si="370"/>
        <v>0</v>
      </c>
      <c r="BY5944">
        <f t="shared" si="371"/>
        <v>1</v>
      </c>
    </row>
    <row r="5945" spans="1:77">
      <c r="A5945" s="33">
        <v>5940</v>
      </c>
      <c r="BP5945" s="27">
        <v>0.798046480406315</v>
      </c>
      <c r="BQ5945" s="27">
        <v>13028.236825241</v>
      </c>
      <c r="BR5945" s="27">
        <v>1.3561362278052</v>
      </c>
      <c r="BS5945" s="27">
        <v>49570.7975380027</v>
      </c>
      <c r="BU5945">
        <f t="shared" si="368"/>
        <v>106678.735235706</v>
      </c>
      <c r="BV5945">
        <f t="shared" si="369"/>
        <v>153849.636632777</v>
      </c>
      <c r="BW5945" s="9">
        <v>5940</v>
      </c>
      <c r="BX5945">
        <f t="shared" si="370"/>
        <v>0</v>
      </c>
      <c r="BY5945">
        <f t="shared" si="371"/>
        <v>1</v>
      </c>
    </row>
    <row r="5946" spans="1:77">
      <c r="A5946" s="33">
        <v>5941</v>
      </c>
      <c r="BP5946" s="27">
        <v>0.827477580619541</v>
      </c>
      <c r="BQ5946" s="27">
        <v>13022.6634901155</v>
      </c>
      <c r="BR5946" s="27">
        <v>1.39050599090685</v>
      </c>
      <c r="BS5946" s="27">
        <v>40821.5881024711</v>
      </c>
      <c r="BU5946">
        <f t="shared" si="368"/>
        <v>111098.973602816</v>
      </c>
      <c r="BV5946">
        <f t="shared" si="369"/>
        <v>167754.310533557</v>
      </c>
      <c r="BW5946" s="9">
        <v>5941</v>
      </c>
      <c r="BX5946">
        <f t="shared" si="370"/>
        <v>0</v>
      </c>
      <c r="BY5946">
        <f t="shared" si="371"/>
        <v>1</v>
      </c>
    </row>
    <row r="5947" spans="1:77">
      <c r="A5947" s="33">
        <v>5942</v>
      </c>
      <c r="BP5947" s="27">
        <v>0.812232030552926</v>
      </c>
      <c r="BQ5947" s="27">
        <v>14407.9686351549</v>
      </c>
      <c r="BR5947" s="27">
        <v>1.3942680966062</v>
      </c>
      <c r="BS5947" s="27">
        <v>50598.4622965301</v>
      </c>
      <c r="BU5947">
        <f t="shared" si="368"/>
        <v>107426.835947784</v>
      </c>
      <c r="BV5947">
        <f t="shared" si="369"/>
        <v>158541.752194399</v>
      </c>
      <c r="BW5947" s="9">
        <v>5942</v>
      </c>
      <c r="BX5947">
        <f t="shared" si="370"/>
        <v>0</v>
      </c>
      <c r="BY5947">
        <f t="shared" si="371"/>
        <v>1</v>
      </c>
    </row>
    <row r="5948" spans="1:77">
      <c r="A5948" s="33">
        <v>5943</v>
      </c>
      <c r="BP5948" s="27">
        <v>0.847881084748679</v>
      </c>
      <c r="BQ5948" s="27">
        <v>18831.2627597691</v>
      </c>
      <c r="BR5948" s="27">
        <v>1.46595238593219</v>
      </c>
      <c r="BS5948" s="27">
        <v>50831.2613328195</v>
      </c>
      <c r="BU5948">
        <f t="shared" si="368"/>
        <v>108350.899952533</v>
      </c>
      <c r="BV5948">
        <f t="shared" si="369"/>
        <v>169061.596557009</v>
      </c>
      <c r="BW5948" s="9">
        <v>5943</v>
      </c>
      <c r="BX5948">
        <f t="shared" si="370"/>
        <v>0</v>
      </c>
      <c r="BY5948">
        <f t="shared" si="371"/>
        <v>1</v>
      </c>
    </row>
    <row r="5949" spans="1:77">
      <c r="A5949" s="33">
        <v>5944</v>
      </c>
      <c r="BP5949" s="27">
        <v>0.812169565149584</v>
      </c>
      <c r="BQ5949" s="27">
        <v>18010.3393466199</v>
      </c>
      <c r="BR5949" s="27">
        <v>1.39613899033644</v>
      </c>
      <c r="BS5949" s="27">
        <v>47422.2818987443</v>
      </c>
      <c r="BU5949">
        <f t="shared" si="368"/>
        <v>103815.095425818</v>
      </c>
      <c r="BV5949">
        <f t="shared" si="369"/>
        <v>161998.566651721</v>
      </c>
      <c r="BW5949" s="9">
        <v>5944</v>
      </c>
      <c r="BX5949">
        <f t="shared" si="370"/>
        <v>0</v>
      </c>
      <c r="BY5949">
        <f t="shared" si="371"/>
        <v>1</v>
      </c>
    </row>
    <row r="5950" spans="1:77">
      <c r="A5950" s="33">
        <v>5945</v>
      </c>
      <c r="BP5950" s="27">
        <v>0.797861903508029</v>
      </c>
      <c r="BQ5950" s="27">
        <v>16594.0770367255</v>
      </c>
      <c r="BR5950" s="27">
        <v>1.37899875727448</v>
      </c>
      <c r="BS5950" s="27">
        <v>45999.8756315148</v>
      </c>
      <c r="BU5950">
        <f t="shared" si="368"/>
        <v>103085.208489479</v>
      </c>
      <c r="BV5950">
        <f t="shared" si="369"/>
        <v>160849.937959657</v>
      </c>
      <c r="BW5950" s="9">
        <v>5945</v>
      </c>
      <c r="BX5950">
        <f t="shared" si="370"/>
        <v>0</v>
      </c>
      <c r="BY5950">
        <f t="shared" si="371"/>
        <v>1</v>
      </c>
    </row>
    <row r="5951" spans="1:77">
      <c r="A5951" s="33">
        <v>5946</v>
      </c>
      <c r="BP5951" s="27">
        <v>0.801440563591615</v>
      </c>
      <c r="BQ5951" s="27">
        <v>19753.2048741131</v>
      </c>
      <c r="BR5951" s="27">
        <v>1.37385117814836</v>
      </c>
      <c r="BS5951" s="27">
        <v>55110.6744610892</v>
      </c>
      <c r="BU5951">
        <f t="shared" si="368"/>
        <v>100462.879664629</v>
      </c>
      <c r="BV5951">
        <f t="shared" si="369"/>
        <v>150967.002261164</v>
      </c>
      <c r="BW5951" s="9">
        <v>5946</v>
      </c>
      <c r="BX5951">
        <f t="shared" si="370"/>
        <v>0</v>
      </c>
      <c r="BY5951">
        <f t="shared" si="371"/>
        <v>1</v>
      </c>
    </row>
    <row r="5952" spans="1:77">
      <c r="A5952" s="33">
        <v>5947</v>
      </c>
      <c r="BP5952" s="27">
        <v>0.826212790257263</v>
      </c>
      <c r="BQ5952" s="27">
        <v>13443.4264928343</v>
      </c>
      <c r="BR5952" s="27">
        <v>1.4316839382597</v>
      </c>
      <c r="BS5952" s="27">
        <v>40668.0767532603</v>
      </c>
      <c r="BU5952">
        <f t="shared" si="368"/>
        <v>110488.492045755</v>
      </c>
      <c r="BV5952">
        <f t="shared" si="369"/>
        <v>174084.513985695</v>
      </c>
      <c r="BW5952" s="9">
        <v>5947</v>
      </c>
      <c r="BX5952">
        <f t="shared" si="370"/>
        <v>0</v>
      </c>
      <c r="BY5952">
        <f t="shared" si="371"/>
        <v>1</v>
      </c>
    </row>
    <row r="5953" spans="1:77">
      <c r="A5953" s="33">
        <v>5948</v>
      </c>
      <c r="BP5953" s="27">
        <v>0.795891303282461</v>
      </c>
      <c r="BQ5953" s="27">
        <v>15678.6813967879</v>
      </c>
      <c r="BR5953" s="27">
        <v>1.36108567400914</v>
      </c>
      <c r="BS5953" s="27">
        <v>51268.6975489485</v>
      </c>
      <c r="BU5953">
        <f t="shared" si="368"/>
        <v>103705.014095581</v>
      </c>
      <c r="BV5953">
        <f t="shared" si="369"/>
        <v>152894.153552422</v>
      </c>
      <c r="BW5953" s="9">
        <v>5948</v>
      </c>
      <c r="BX5953">
        <f t="shared" si="370"/>
        <v>0</v>
      </c>
      <c r="BY5953">
        <f t="shared" si="371"/>
        <v>1</v>
      </c>
    </row>
    <row r="5954" spans="1:77">
      <c r="A5954" s="33">
        <v>5949</v>
      </c>
      <c r="BP5954" s="27">
        <v>0.786758130618207</v>
      </c>
      <c r="BQ5954" s="27">
        <v>13291.0437063664</v>
      </c>
      <c r="BR5954" s="27">
        <v>1.36178209138982</v>
      </c>
      <c r="BS5954" s="27">
        <v>40566.8177035488</v>
      </c>
      <c r="BU5954">
        <f t="shared" si="368"/>
        <v>104722.675886365</v>
      </c>
      <c r="BV5954">
        <f t="shared" si="369"/>
        <v>163700.496004925</v>
      </c>
      <c r="BW5954" s="9">
        <v>5949</v>
      </c>
      <c r="BX5954">
        <f t="shared" si="370"/>
        <v>0</v>
      </c>
      <c r="BY5954">
        <f t="shared" si="371"/>
        <v>1</v>
      </c>
    </row>
    <row r="5955" spans="1:77">
      <c r="A5955" s="33">
        <v>5950</v>
      </c>
      <c r="BP5955" s="27">
        <v>0.759476789249947</v>
      </c>
      <c r="BQ5955" s="27">
        <v>17351.0536519314</v>
      </c>
      <c r="BR5955" s="27">
        <v>1.31011265886986</v>
      </c>
      <c r="BS5955" s="27">
        <v>53860.4322490852</v>
      </c>
      <c r="BU5955">
        <f t="shared" si="368"/>
        <v>96570.4647355606</v>
      </c>
      <c r="BV5955">
        <f t="shared" si="369"/>
        <v>142656.466581393</v>
      </c>
      <c r="BW5955" s="9">
        <v>5950</v>
      </c>
      <c r="BX5955">
        <f t="shared" si="370"/>
        <v>0</v>
      </c>
      <c r="BY5955">
        <f t="shared" si="371"/>
        <v>1</v>
      </c>
    </row>
    <row r="5956" spans="1:77">
      <c r="A5956" s="33">
        <v>5951</v>
      </c>
      <c r="BP5956" s="27">
        <v>0.826792437193586</v>
      </c>
      <c r="BQ5956" s="27">
        <v>21899.8224266144</v>
      </c>
      <c r="BR5956" s="27">
        <v>1.41143715690858</v>
      </c>
      <c r="BS5956" s="27">
        <v>57108.8533397587</v>
      </c>
      <c r="BU5956">
        <f t="shared" si="368"/>
        <v>102119.043152424</v>
      </c>
      <c r="BV5956">
        <f t="shared" si="369"/>
        <v>154606.720196528</v>
      </c>
      <c r="BW5956" s="9">
        <v>5951</v>
      </c>
      <c r="BX5956">
        <f t="shared" si="370"/>
        <v>0</v>
      </c>
      <c r="BY5956">
        <f t="shared" si="371"/>
        <v>1</v>
      </c>
    </row>
    <row r="5957" spans="1:77">
      <c r="A5957" s="33">
        <v>5952</v>
      </c>
      <c r="BP5957" s="27">
        <v>0.810260326281165</v>
      </c>
      <c r="BQ5957" s="27">
        <v>12582.476973186</v>
      </c>
      <c r="BR5957" s="27">
        <v>1.37423910054333</v>
      </c>
      <c r="BS5957" s="27">
        <v>39101.1376615192</v>
      </c>
      <c r="BU5957">
        <f t="shared" si="368"/>
        <v>108956.571968989</v>
      </c>
      <c r="BV5957">
        <f t="shared" si="369"/>
        <v>167034.727419981</v>
      </c>
      <c r="BW5957" s="9">
        <v>5952</v>
      </c>
      <c r="BX5957">
        <f t="shared" si="370"/>
        <v>0</v>
      </c>
      <c r="BY5957">
        <f t="shared" si="371"/>
        <v>1</v>
      </c>
    </row>
    <row r="5958" spans="1:77">
      <c r="A5958" s="33">
        <v>5953</v>
      </c>
      <c r="BP5958" s="27">
        <v>0.814188222762965</v>
      </c>
      <c r="BQ5958" s="27">
        <v>15224.5348416034</v>
      </c>
      <c r="BR5958" s="27">
        <v>1.39646772076423</v>
      </c>
      <c r="BS5958" s="27">
        <v>45877.2160108985</v>
      </c>
      <c r="BU5958">
        <f t="shared" si="368"/>
        <v>106903.698572841</v>
      </c>
      <c r="BV5958">
        <f t="shared" si="369"/>
        <v>163592.942103736</v>
      </c>
      <c r="BW5958" s="9">
        <v>5953</v>
      </c>
      <c r="BX5958">
        <f t="shared" si="370"/>
        <v>0</v>
      </c>
      <c r="BY5958">
        <f t="shared" si="371"/>
        <v>1</v>
      </c>
    </row>
    <row r="5959" spans="1:77">
      <c r="A5959" s="33">
        <v>5954</v>
      </c>
      <c r="BP5959" s="27">
        <v>0.812256361548591</v>
      </c>
      <c r="BQ5959" s="27">
        <v>16293.5216017149</v>
      </c>
      <c r="BR5959" s="27">
        <v>1.37697376151017</v>
      </c>
      <c r="BS5959" s="27">
        <v>52603.7560731847</v>
      </c>
      <c r="BU5959">
        <f t="shared" ref="BU5959:BU6022" si="372">BP5959*$BV$1-BQ5959</f>
        <v>105544.932630574</v>
      </c>
      <c r="BV5959">
        <f t="shared" ref="BV5959:BV6022" si="373">BR5959*$BV$1-BS5959</f>
        <v>153942.308153341</v>
      </c>
      <c r="BW5959" s="9">
        <v>5954</v>
      </c>
      <c r="BX5959">
        <f t="shared" ref="BX5959:BX6022" si="374">IF(BU5959=MAX($BU5959:$BV5959),1,0)</f>
        <v>0</v>
      </c>
      <c r="BY5959">
        <f t="shared" ref="BY5959:BY6022" si="375">IF(BV5959=MAX($BU5959:$BV5959),1,0)</f>
        <v>1</v>
      </c>
    </row>
    <row r="5960" spans="1:77">
      <c r="A5960" s="33">
        <v>5955</v>
      </c>
      <c r="BP5960" s="27">
        <v>0.82737698714709</v>
      </c>
      <c r="BQ5960" s="27">
        <v>15996.4956712339</v>
      </c>
      <c r="BR5960" s="27">
        <v>1.41815879755043</v>
      </c>
      <c r="BS5960" s="27">
        <v>44069.4921041761</v>
      </c>
      <c r="BU5960">
        <f t="shared" si="372"/>
        <v>108110.05240083</v>
      </c>
      <c r="BV5960">
        <f t="shared" si="373"/>
        <v>168654.327528389</v>
      </c>
      <c r="BW5960" s="9">
        <v>5955</v>
      </c>
      <c r="BX5960">
        <f t="shared" si="374"/>
        <v>0</v>
      </c>
      <c r="BY5960">
        <f t="shared" si="375"/>
        <v>1</v>
      </c>
    </row>
    <row r="5961" spans="1:77">
      <c r="A5961" s="33">
        <v>5956</v>
      </c>
      <c r="BP5961" s="27">
        <v>0.819437072670267</v>
      </c>
      <c r="BQ5961" s="27">
        <v>17321.3120164711</v>
      </c>
      <c r="BR5961" s="27">
        <v>1.42823184999256</v>
      </c>
      <c r="BS5961" s="27">
        <v>53076.6532106903</v>
      </c>
      <c r="BU5961">
        <f t="shared" si="372"/>
        <v>105594.248884069</v>
      </c>
      <c r="BV5961">
        <f t="shared" si="373"/>
        <v>161158.124288194</v>
      </c>
      <c r="BW5961" s="9">
        <v>5956</v>
      </c>
      <c r="BX5961">
        <f t="shared" si="374"/>
        <v>0</v>
      </c>
      <c r="BY5961">
        <f t="shared" si="375"/>
        <v>1</v>
      </c>
    </row>
    <row r="5962" spans="1:77">
      <c r="A5962" s="33">
        <v>5957</v>
      </c>
      <c r="BP5962" s="27">
        <v>0.801549665272065</v>
      </c>
      <c r="BQ5962" s="27">
        <v>17139.783120413</v>
      </c>
      <c r="BR5962" s="27">
        <v>1.39436121863135</v>
      </c>
      <c r="BS5962" s="27">
        <v>44434.6708680271</v>
      </c>
      <c r="BU5962">
        <f t="shared" si="372"/>
        <v>103092.666670397</v>
      </c>
      <c r="BV5962">
        <f t="shared" si="373"/>
        <v>164719.511926675</v>
      </c>
      <c r="BW5962" s="9">
        <v>5957</v>
      </c>
      <c r="BX5962">
        <f t="shared" si="374"/>
        <v>0</v>
      </c>
      <c r="BY5962">
        <f t="shared" si="375"/>
        <v>1</v>
      </c>
    </row>
    <row r="5963" spans="1:77">
      <c r="A5963" s="33">
        <v>5958</v>
      </c>
      <c r="BP5963" s="27">
        <v>0.762813373022647</v>
      </c>
      <c r="BQ5963" s="27">
        <v>11891.4838363052</v>
      </c>
      <c r="BR5963" s="27">
        <v>1.30389673111801</v>
      </c>
      <c r="BS5963" s="27">
        <v>38830.9036377504</v>
      </c>
      <c r="BU5963">
        <f t="shared" si="372"/>
        <v>102530.522117092</v>
      </c>
      <c r="BV5963">
        <f t="shared" si="373"/>
        <v>156753.60602995</v>
      </c>
      <c r="BW5963" s="9">
        <v>5958</v>
      </c>
      <c r="BX5963">
        <f t="shared" si="374"/>
        <v>0</v>
      </c>
      <c r="BY5963">
        <f t="shared" si="375"/>
        <v>1</v>
      </c>
    </row>
    <row r="5964" spans="1:77">
      <c r="A5964" s="33">
        <v>5959</v>
      </c>
      <c r="BP5964" s="27">
        <v>0.829496471577941</v>
      </c>
      <c r="BQ5964" s="27">
        <v>13744.6094043651</v>
      </c>
      <c r="BR5964" s="27">
        <v>1.41698714120275</v>
      </c>
      <c r="BS5964" s="27">
        <v>40618.2171269426</v>
      </c>
      <c r="BU5964">
        <f t="shared" si="372"/>
        <v>110679.861332326</v>
      </c>
      <c r="BV5964">
        <f t="shared" si="373"/>
        <v>171929.85405347</v>
      </c>
      <c r="BW5964" s="9">
        <v>5959</v>
      </c>
      <c r="BX5964">
        <f t="shared" si="374"/>
        <v>0</v>
      </c>
      <c r="BY5964">
        <f t="shared" si="375"/>
        <v>1</v>
      </c>
    </row>
    <row r="5965" spans="1:77">
      <c r="A5965" s="33">
        <v>5960</v>
      </c>
      <c r="BP5965" s="27">
        <v>0.81399527523359</v>
      </c>
      <c r="BQ5965" s="27">
        <v>13091.8260966015</v>
      </c>
      <c r="BR5965" s="27">
        <v>1.39109502371986</v>
      </c>
      <c r="BS5965" s="27">
        <v>47354.4703561525</v>
      </c>
      <c r="BU5965">
        <f t="shared" si="372"/>
        <v>109007.465188437</v>
      </c>
      <c r="BV5965">
        <f t="shared" si="373"/>
        <v>161309.783201826</v>
      </c>
      <c r="BW5965" s="9">
        <v>5960</v>
      </c>
      <c r="BX5965">
        <f t="shared" si="374"/>
        <v>0</v>
      </c>
      <c r="BY5965">
        <f t="shared" si="375"/>
        <v>1</v>
      </c>
    </row>
    <row r="5966" spans="1:77">
      <c r="A5966" s="33">
        <v>5961</v>
      </c>
      <c r="BP5966" s="27">
        <v>0.816043004177984</v>
      </c>
      <c r="BQ5966" s="27">
        <v>14567.3438183525</v>
      </c>
      <c r="BR5966" s="27">
        <v>1.38478078569057</v>
      </c>
      <c r="BS5966" s="27">
        <v>51031.8946912775</v>
      </c>
      <c r="BU5966">
        <f t="shared" si="372"/>
        <v>107839.106808345</v>
      </c>
      <c r="BV5966">
        <f t="shared" si="373"/>
        <v>156685.223162308</v>
      </c>
      <c r="BW5966" s="9">
        <v>5961</v>
      </c>
      <c r="BX5966">
        <f t="shared" si="374"/>
        <v>0</v>
      </c>
      <c r="BY5966">
        <f t="shared" si="375"/>
        <v>1</v>
      </c>
    </row>
    <row r="5967" spans="1:77">
      <c r="A5967" s="33">
        <v>5962</v>
      </c>
      <c r="BP5967" s="27">
        <v>0.829465177735244</v>
      </c>
      <c r="BQ5967" s="27">
        <v>14428.8184439535</v>
      </c>
      <c r="BR5967" s="27">
        <v>1.41396822278368</v>
      </c>
      <c r="BS5967" s="27">
        <v>42551.2342830522</v>
      </c>
      <c r="BU5967">
        <f t="shared" si="372"/>
        <v>109990.958216333</v>
      </c>
      <c r="BV5967">
        <f t="shared" si="373"/>
        <v>169543.999134499</v>
      </c>
      <c r="BW5967" s="9">
        <v>5962</v>
      </c>
      <c r="BX5967">
        <f t="shared" si="374"/>
        <v>0</v>
      </c>
      <c r="BY5967">
        <f t="shared" si="375"/>
        <v>1</v>
      </c>
    </row>
    <row r="5968" spans="1:77">
      <c r="A5968" s="33">
        <v>5963</v>
      </c>
      <c r="BP5968" s="27">
        <v>0.839158520363714</v>
      </c>
      <c r="BQ5968" s="27">
        <v>14317.6960145478</v>
      </c>
      <c r="BR5968" s="27">
        <v>1.45505739077815</v>
      </c>
      <c r="BS5968" s="27">
        <v>42947.2780897233</v>
      </c>
      <c r="BU5968">
        <f t="shared" si="372"/>
        <v>111556.082040009</v>
      </c>
      <c r="BV5968">
        <f t="shared" si="373"/>
        <v>175311.330527</v>
      </c>
      <c r="BW5968" s="9">
        <v>5963</v>
      </c>
      <c r="BX5968">
        <f t="shared" si="374"/>
        <v>0</v>
      </c>
      <c r="BY5968">
        <f t="shared" si="375"/>
        <v>1</v>
      </c>
    </row>
    <row r="5969" spans="1:77">
      <c r="A5969" s="33">
        <v>5964</v>
      </c>
      <c r="BP5969" s="27">
        <v>0.795536690951799</v>
      </c>
      <c r="BQ5969" s="27">
        <v>17241.009752073</v>
      </c>
      <c r="BR5969" s="27">
        <v>1.35422535934576</v>
      </c>
      <c r="BS5969" s="27">
        <v>45216.3345071573</v>
      </c>
      <c r="BU5969">
        <f t="shared" si="372"/>
        <v>102089.493890697</v>
      </c>
      <c r="BV5969">
        <f t="shared" si="373"/>
        <v>157917.469394707</v>
      </c>
      <c r="BW5969" s="9">
        <v>5964</v>
      </c>
      <c r="BX5969">
        <f t="shared" si="374"/>
        <v>0</v>
      </c>
      <c r="BY5969">
        <f t="shared" si="375"/>
        <v>1</v>
      </c>
    </row>
    <row r="5970" spans="1:77">
      <c r="A5970" s="33">
        <v>5965</v>
      </c>
      <c r="BP5970" s="27">
        <v>0.819555649244535</v>
      </c>
      <c r="BQ5970" s="27">
        <v>14161.9058089559</v>
      </c>
      <c r="BR5970" s="27">
        <v>1.38279001708714</v>
      </c>
      <c r="BS5970" s="27">
        <v>43234.2015684338</v>
      </c>
      <c r="BU5970">
        <f t="shared" si="372"/>
        <v>108771.441577724</v>
      </c>
      <c r="BV5970">
        <f t="shared" si="373"/>
        <v>164184.300994638</v>
      </c>
      <c r="BW5970" s="9">
        <v>5965</v>
      </c>
      <c r="BX5970">
        <f t="shared" si="374"/>
        <v>0</v>
      </c>
      <c r="BY5970">
        <f t="shared" si="375"/>
        <v>1</v>
      </c>
    </row>
    <row r="5971" spans="1:77">
      <c r="A5971" s="33">
        <v>5966</v>
      </c>
      <c r="BP5971" s="27">
        <v>0.780364696445307</v>
      </c>
      <c r="BQ5971" s="27">
        <v>18981.6744008909</v>
      </c>
      <c r="BR5971" s="27">
        <v>1.32979903843829</v>
      </c>
      <c r="BS5971" s="27">
        <v>46883.6106505846</v>
      </c>
      <c r="BU5971">
        <f t="shared" si="372"/>
        <v>98073.0300659051</v>
      </c>
      <c r="BV5971">
        <f t="shared" si="373"/>
        <v>152586.245115159</v>
      </c>
      <c r="BW5971" s="9">
        <v>5966</v>
      </c>
      <c r="BX5971">
        <f t="shared" si="374"/>
        <v>0</v>
      </c>
      <c r="BY5971">
        <f t="shared" si="375"/>
        <v>1</v>
      </c>
    </row>
    <row r="5972" spans="1:77">
      <c r="A5972" s="33">
        <v>5967</v>
      </c>
      <c r="BP5972" s="27">
        <v>0.76576232422108</v>
      </c>
      <c r="BQ5972" s="27">
        <v>12259.4596088857</v>
      </c>
      <c r="BR5972" s="27">
        <v>1.29217605827024</v>
      </c>
      <c r="BS5972" s="27">
        <v>38532.8292485449</v>
      </c>
      <c r="BU5972">
        <f t="shared" si="372"/>
        <v>102604.889024276</v>
      </c>
      <c r="BV5972">
        <f t="shared" si="373"/>
        <v>155293.579491991</v>
      </c>
      <c r="BW5972" s="9">
        <v>5967</v>
      </c>
      <c r="BX5972">
        <f t="shared" si="374"/>
        <v>0</v>
      </c>
      <c r="BY5972">
        <f t="shared" si="375"/>
        <v>1</v>
      </c>
    </row>
    <row r="5973" spans="1:77">
      <c r="A5973" s="33">
        <v>5968</v>
      </c>
      <c r="BP5973" s="27">
        <v>0.769402399222986</v>
      </c>
      <c r="BQ5973" s="27">
        <v>20225.3665647441</v>
      </c>
      <c r="BR5973" s="27">
        <v>1.31624242158982</v>
      </c>
      <c r="BS5973" s="27">
        <v>48199.1397535895</v>
      </c>
      <c r="BU5973">
        <f t="shared" si="372"/>
        <v>95184.9933187038</v>
      </c>
      <c r="BV5973">
        <f t="shared" si="373"/>
        <v>149237.223484884</v>
      </c>
      <c r="BW5973" s="9">
        <v>5968</v>
      </c>
      <c r="BX5973">
        <f t="shared" si="374"/>
        <v>0</v>
      </c>
      <c r="BY5973">
        <f t="shared" si="375"/>
        <v>1</v>
      </c>
    </row>
    <row r="5974" spans="1:77">
      <c r="A5974" s="33">
        <v>5969</v>
      </c>
      <c r="BP5974" s="27">
        <v>0.784270991381757</v>
      </c>
      <c r="BQ5974" s="27">
        <v>17476.5016538951</v>
      </c>
      <c r="BR5974" s="27">
        <v>1.3545369303994</v>
      </c>
      <c r="BS5974" s="27">
        <v>46051.7010394779</v>
      </c>
      <c r="BU5974">
        <f t="shared" si="372"/>
        <v>100164.147053368</v>
      </c>
      <c r="BV5974">
        <f t="shared" si="373"/>
        <v>157128.838520433</v>
      </c>
      <c r="BW5974" s="9">
        <v>5969</v>
      </c>
      <c r="BX5974">
        <f t="shared" si="374"/>
        <v>0</v>
      </c>
      <c r="BY5974">
        <f t="shared" si="375"/>
        <v>1</v>
      </c>
    </row>
    <row r="5975" spans="1:77">
      <c r="A5975" s="33">
        <v>5970</v>
      </c>
      <c r="BP5975" s="27">
        <v>0.708298010242674</v>
      </c>
      <c r="BQ5975" s="27">
        <v>13236.1742559373</v>
      </c>
      <c r="BR5975" s="27">
        <v>1.21642687424172</v>
      </c>
      <c r="BS5975" s="27">
        <v>49145.0793143141</v>
      </c>
      <c r="BU5975">
        <f t="shared" si="372"/>
        <v>93008.5272804639</v>
      </c>
      <c r="BV5975">
        <f t="shared" si="373"/>
        <v>133318.951821944</v>
      </c>
      <c r="BW5975" s="9">
        <v>5970</v>
      </c>
      <c r="BX5975">
        <f t="shared" si="374"/>
        <v>0</v>
      </c>
      <c r="BY5975">
        <f t="shared" si="375"/>
        <v>1</v>
      </c>
    </row>
    <row r="5976" spans="1:77">
      <c r="A5976" s="33">
        <v>5971</v>
      </c>
      <c r="BP5976" s="27">
        <v>0.83299027649526</v>
      </c>
      <c r="BQ5976" s="27">
        <v>12513.4153452002</v>
      </c>
      <c r="BR5976" s="27">
        <v>1.42505464594629</v>
      </c>
      <c r="BS5976" s="27">
        <v>38129.8929845947</v>
      </c>
      <c r="BU5976">
        <f t="shared" si="372"/>
        <v>112435.126129089</v>
      </c>
      <c r="BV5976">
        <f t="shared" si="373"/>
        <v>175628.303907349</v>
      </c>
      <c r="BW5976" s="9">
        <v>5971</v>
      </c>
      <c r="BX5976">
        <f t="shared" si="374"/>
        <v>0</v>
      </c>
      <c r="BY5976">
        <f t="shared" si="375"/>
        <v>1</v>
      </c>
    </row>
    <row r="5977" spans="1:77">
      <c r="A5977" s="33">
        <v>5972</v>
      </c>
      <c r="BP5977" s="27">
        <v>0.775245398580382</v>
      </c>
      <c r="BQ5977" s="27">
        <v>15165.6079861271</v>
      </c>
      <c r="BR5977" s="27">
        <v>1.32436423568851</v>
      </c>
      <c r="BS5977" s="27">
        <v>42339.930289343</v>
      </c>
      <c r="BU5977">
        <f t="shared" si="372"/>
        <v>101121.20180093</v>
      </c>
      <c r="BV5977">
        <f t="shared" si="373"/>
        <v>156314.705063933</v>
      </c>
      <c r="BW5977" s="9">
        <v>5972</v>
      </c>
      <c r="BX5977">
        <f t="shared" si="374"/>
        <v>0</v>
      </c>
      <c r="BY5977">
        <f t="shared" si="375"/>
        <v>1</v>
      </c>
    </row>
    <row r="5978" spans="1:77">
      <c r="A5978" s="33">
        <v>5973</v>
      </c>
      <c r="BP5978" s="27">
        <v>0.8684325728412</v>
      </c>
      <c r="BQ5978" s="27">
        <v>15992.3877875136</v>
      </c>
      <c r="BR5978" s="27">
        <v>1.49664066794055</v>
      </c>
      <c r="BS5978" s="27">
        <v>53589.4695456657</v>
      </c>
      <c r="BU5978">
        <f t="shared" si="372"/>
        <v>114272.498138666</v>
      </c>
      <c r="BV5978">
        <f t="shared" si="373"/>
        <v>170906.630645417</v>
      </c>
      <c r="BW5978" s="9">
        <v>5973</v>
      </c>
      <c r="BX5978">
        <f t="shared" si="374"/>
        <v>0</v>
      </c>
      <c r="BY5978">
        <f t="shared" si="375"/>
        <v>1</v>
      </c>
    </row>
    <row r="5979" spans="1:77">
      <c r="A5979" s="33">
        <v>5974</v>
      </c>
      <c r="BP5979" s="27">
        <v>0.823136035484706</v>
      </c>
      <c r="BQ5979" s="27">
        <v>12280.6710759423</v>
      </c>
      <c r="BR5979" s="27">
        <v>1.42623341280259</v>
      </c>
      <c r="BS5979" s="27">
        <v>38722.2395333675</v>
      </c>
      <c r="BU5979">
        <f t="shared" si="372"/>
        <v>111189.734246764</v>
      </c>
      <c r="BV5979">
        <f t="shared" si="373"/>
        <v>175212.772387022</v>
      </c>
      <c r="BW5979" s="9">
        <v>5974</v>
      </c>
      <c r="BX5979">
        <f t="shared" si="374"/>
        <v>0</v>
      </c>
      <c r="BY5979">
        <f t="shared" si="375"/>
        <v>1</v>
      </c>
    </row>
    <row r="5980" spans="1:77">
      <c r="A5980" s="33">
        <v>5975</v>
      </c>
      <c r="BP5980" s="27">
        <v>0.815434362592999</v>
      </c>
      <c r="BQ5980" s="27">
        <v>11781.6559496424</v>
      </c>
      <c r="BR5980" s="27">
        <v>1.43277138897071</v>
      </c>
      <c r="BS5980" s="27">
        <v>39593.1310391769</v>
      </c>
      <c r="BU5980">
        <f t="shared" si="372"/>
        <v>110533.498439307</v>
      </c>
      <c r="BV5980">
        <f t="shared" si="373"/>
        <v>175322.577306429</v>
      </c>
      <c r="BW5980" s="9">
        <v>5975</v>
      </c>
      <c r="BX5980">
        <f t="shared" si="374"/>
        <v>0</v>
      </c>
      <c r="BY5980">
        <f t="shared" si="375"/>
        <v>1</v>
      </c>
    </row>
    <row r="5981" spans="1:77">
      <c r="A5981" s="33">
        <v>5976</v>
      </c>
      <c r="BP5981" s="27">
        <v>0.823098330328532</v>
      </c>
      <c r="BQ5981" s="27">
        <v>12722.2140347868</v>
      </c>
      <c r="BR5981" s="27">
        <v>1.39439161166964</v>
      </c>
      <c r="BS5981" s="27">
        <v>39606.4845663357</v>
      </c>
      <c r="BU5981">
        <f t="shared" si="372"/>
        <v>110742.535514493</v>
      </c>
      <c r="BV5981">
        <f t="shared" si="373"/>
        <v>169552.25718411</v>
      </c>
      <c r="BW5981" s="9">
        <v>5976</v>
      </c>
      <c r="BX5981">
        <f t="shared" si="374"/>
        <v>0</v>
      </c>
      <c r="BY5981">
        <f t="shared" si="375"/>
        <v>1</v>
      </c>
    </row>
    <row r="5982" spans="1:77">
      <c r="A5982" s="33">
        <v>5977</v>
      </c>
      <c r="BP5982" s="27">
        <v>0.817557294827422</v>
      </c>
      <c r="BQ5982" s="27">
        <v>16085.4456599233</v>
      </c>
      <c r="BR5982" s="27">
        <v>1.4201627699451</v>
      </c>
      <c r="BS5982" s="27">
        <v>46683.9530596316</v>
      </c>
      <c r="BU5982">
        <f t="shared" si="372"/>
        <v>106548.14856419</v>
      </c>
      <c r="BV5982">
        <f t="shared" si="373"/>
        <v>166340.462432134</v>
      </c>
      <c r="BW5982" s="9">
        <v>5977</v>
      </c>
      <c r="BX5982">
        <f t="shared" si="374"/>
        <v>0</v>
      </c>
      <c r="BY5982">
        <f t="shared" si="375"/>
        <v>1</v>
      </c>
    </row>
    <row r="5983" spans="1:77">
      <c r="A5983" s="33">
        <v>5978</v>
      </c>
      <c r="BP5983" s="27">
        <v>0.792798566672553</v>
      </c>
      <c r="BQ5983" s="27">
        <v>16042.6421659238</v>
      </c>
      <c r="BR5983" s="27">
        <v>1.33710299974019</v>
      </c>
      <c r="BS5983" s="27">
        <v>41930.267755783</v>
      </c>
      <c r="BU5983">
        <f t="shared" si="372"/>
        <v>102877.142834959</v>
      </c>
      <c r="BV5983">
        <f t="shared" si="373"/>
        <v>158635.182205245</v>
      </c>
      <c r="BW5983" s="9">
        <v>5978</v>
      </c>
      <c r="BX5983">
        <f t="shared" si="374"/>
        <v>0</v>
      </c>
      <c r="BY5983">
        <f t="shared" si="375"/>
        <v>1</v>
      </c>
    </row>
    <row r="5984" spans="1:77">
      <c r="A5984" s="33">
        <v>5979</v>
      </c>
      <c r="BP5984" s="27">
        <v>0.841070028476298</v>
      </c>
      <c r="BQ5984" s="27">
        <v>18116.0588140155</v>
      </c>
      <c r="BR5984" s="27">
        <v>1.48459948186801</v>
      </c>
      <c r="BS5984" s="27">
        <v>49909.8710150045</v>
      </c>
      <c r="BU5984">
        <f t="shared" si="372"/>
        <v>108044.445457429</v>
      </c>
      <c r="BV5984">
        <f t="shared" si="373"/>
        <v>172780.051265197</v>
      </c>
      <c r="BW5984" s="9">
        <v>5979</v>
      </c>
      <c r="BX5984">
        <f t="shared" si="374"/>
        <v>0</v>
      </c>
      <c r="BY5984">
        <f t="shared" si="375"/>
        <v>1</v>
      </c>
    </row>
    <row r="5985" spans="1:77">
      <c r="A5985" s="33">
        <v>5980</v>
      </c>
      <c r="BP5985" s="27">
        <v>0.789290650049891</v>
      </c>
      <c r="BQ5985" s="27">
        <v>17552.4149101576</v>
      </c>
      <c r="BR5985" s="27">
        <v>1.35786033250876</v>
      </c>
      <c r="BS5985" s="27">
        <v>49095.8274073959</v>
      </c>
      <c r="BU5985">
        <f t="shared" si="372"/>
        <v>100841.182597326</v>
      </c>
      <c r="BV5985">
        <f t="shared" si="373"/>
        <v>154583.222468919</v>
      </c>
      <c r="BW5985" s="9">
        <v>5980</v>
      </c>
      <c r="BX5985">
        <f t="shared" si="374"/>
        <v>0</v>
      </c>
      <c r="BY5985">
        <f t="shared" si="375"/>
        <v>1</v>
      </c>
    </row>
    <row r="5986" spans="1:77">
      <c r="A5986" s="33">
        <v>5981</v>
      </c>
      <c r="BP5986" s="27">
        <v>0.805556121181746</v>
      </c>
      <c r="BQ5986" s="27">
        <v>16693.2366757376</v>
      </c>
      <c r="BR5986" s="27">
        <v>1.37307953272053</v>
      </c>
      <c r="BS5986" s="27">
        <v>47058.3127015999</v>
      </c>
      <c r="BU5986">
        <f t="shared" si="372"/>
        <v>104140.181501524</v>
      </c>
      <c r="BV5986">
        <f t="shared" si="373"/>
        <v>158903.61720648</v>
      </c>
      <c r="BW5986" s="9">
        <v>5981</v>
      </c>
      <c r="BX5986">
        <f t="shared" si="374"/>
        <v>0</v>
      </c>
      <c r="BY5986">
        <f t="shared" si="375"/>
        <v>1</v>
      </c>
    </row>
    <row r="5987" spans="1:77">
      <c r="A5987" s="33">
        <v>5982</v>
      </c>
      <c r="BP5987" s="27">
        <v>0.781503555617762</v>
      </c>
      <c r="BQ5987" s="27">
        <v>15091.4080140166</v>
      </c>
      <c r="BR5987" s="27">
        <v>1.31097864752841</v>
      </c>
      <c r="BS5987" s="27">
        <v>50885.4666545143</v>
      </c>
      <c r="BU5987">
        <f t="shared" si="372"/>
        <v>102134.125328648</v>
      </c>
      <c r="BV5987">
        <f t="shared" si="373"/>
        <v>145761.330474747</v>
      </c>
      <c r="BW5987" s="9">
        <v>5982</v>
      </c>
      <c r="BX5987">
        <f t="shared" si="374"/>
        <v>0</v>
      </c>
      <c r="BY5987">
        <f t="shared" si="375"/>
        <v>1</v>
      </c>
    </row>
    <row r="5988" spans="1:77">
      <c r="A5988" s="33">
        <v>5983</v>
      </c>
      <c r="BP5988" s="27">
        <v>0.80082876541512</v>
      </c>
      <c r="BQ5988" s="27">
        <v>11103.4901839869</v>
      </c>
      <c r="BR5988" s="27">
        <v>1.39680208500695</v>
      </c>
      <c r="BS5988" s="27">
        <v>37754.5546293302</v>
      </c>
      <c r="BU5988">
        <f t="shared" si="372"/>
        <v>109020.824628281</v>
      </c>
      <c r="BV5988">
        <f t="shared" si="373"/>
        <v>171765.758121713</v>
      </c>
      <c r="BW5988" s="9">
        <v>5983</v>
      </c>
      <c r="BX5988">
        <f t="shared" si="374"/>
        <v>0</v>
      </c>
      <c r="BY5988">
        <f t="shared" si="375"/>
        <v>1</v>
      </c>
    </row>
    <row r="5989" spans="1:77">
      <c r="A5989" s="33">
        <v>5984</v>
      </c>
      <c r="BP5989" s="27">
        <v>0.818571162755642</v>
      </c>
      <c r="BQ5989" s="27">
        <v>14744.2672236221</v>
      </c>
      <c r="BR5989" s="27">
        <v>1.38873896975636</v>
      </c>
      <c r="BS5989" s="27">
        <v>43064.4758536978</v>
      </c>
      <c r="BU5989">
        <f t="shared" si="372"/>
        <v>108041.407189724</v>
      </c>
      <c r="BV5989">
        <f t="shared" si="373"/>
        <v>165246.369609757</v>
      </c>
      <c r="BW5989" s="9">
        <v>5984</v>
      </c>
      <c r="BX5989">
        <f t="shared" si="374"/>
        <v>0</v>
      </c>
      <c r="BY5989">
        <f t="shared" si="375"/>
        <v>1</v>
      </c>
    </row>
    <row r="5990" spans="1:77">
      <c r="A5990" s="33">
        <v>5985</v>
      </c>
      <c r="BP5990" s="27">
        <v>0.851002315037121</v>
      </c>
      <c r="BQ5990" s="27">
        <v>16812.1775293976</v>
      </c>
      <c r="BR5990" s="27">
        <v>1.48623316879989</v>
      </c>
      <c r="BS5990" s="27">
        <v>51995.3142086298</v>
      </c>
      <c r="BU5990">
        <f t="shared" si="372"/>
        <v>110838.16972617</v>
      </c>
      <c r="BV5990">
        <f t="shared" si="373"/>
        <v>170939.661111354</v>
      </c>
      <c r="BW5990" s="9">
        <v>5985</v>
      </c>
      <c r="BX5990">
        <f t="shared" si="374"/>
        <v>0</v>
      </c>
      <c r="BY5990">
        <f t="shared" si="375"/>
        <v>1</v>
      </c>
    </row>
    <row r="5991" spans="1:77">
      <c r="A5991" s="33">
        <v>5986</v>
      </c>
      <c r="BP5991" s="27">
        <v>0.831335586017738</v>
      </c>
      <c r="BQ5991" s="27">
        <v>11399.5104803768</v>
      </c>
      <c r="BR5991" s="27">
        <v>1.46103686829683</v>
      </c>
      <c r="BS5991" s="27">
        <v>38545.4195952268</v>
      </c>
      <c r="BU5991">
        <f t="shared" si="372"/>
        <v>113300.827422284</v>
      </c>
      <c r="BV5991">
        <f t="shared" si="373"/>
        <v>180610.110649298</v>
      </c>
      <c r="BW5991" s="9">
        <v>5986</v>
      </c>
      <c r="BX5991">
        <f t="shared" si="374"/>
        <v>0</v>
      </c>
      <c r="BY5991">
        <f t="shared" si="375"/>
        <v>1</v>
      </c>
    </row>
    <row r="5992" spans="1:77">
      <c r="A5992" s="33">
        <v>5987</v>
      </c>
      <c r="BP5992" s="27">
        <v>0.845607195474287</v>
      </c>
      <c r="BQ5992" s="27">
        <v>12595.9366288696</v>
      </c>
      <c r="BR5992" s="27">
        <v>1.45205441066063</v>
      </c>
      <c r="BS5992" s="27">
        <v>41467.9905381276</v>
      </c>
      <c r="BU5992">
        <f t="shared" si="372"/>
        <v>114245.142692274</v>
      </c>
      <c r="BV5992">
        <f t="shared" si="373"/>
        <v>176340.171060966</v>
      </c>
      <c r="BW5992" s="9">
        <v>5987</v>
      </c>
      <c r="BX5992">
        <f t="shared" si="374"/>
        <v>0</v>
      </c>
      <c r="BY5992">
        <f t="shared" si="375"/>
        <v>1</v>
      </c>
    </row>
    <row r="5993" spans="1:77">
      <c r="A5993" s="33">
        <v>5988</v>
      </c>
      <c r="BP5993" s="27">
        <v>0.809129890271271</v>
      </c>
      <c r="BQ5993" s="27">
        <v>12048.5436914355</v>
      </c>
      <c r="BR5993" s="27">
        <v>1.36402566264964</v>
      </c>
      <c r="BS5993" s="27">
        <v>37792.1428346144</v>
      </c>
      <c r="BU5993">
        <f t="shared" si="372"/>
        <v>109320.939849255</v>
      </c>
      <c r="BV5993">
        <f t="shared" si="373"/>
        <v>166811.706562832</v>
      </c>
      <c r="BW5993" s="9">
        <v>5988</v>
      </c>
      <c r="BX5993">
        <f t="shared" si="374"/>
        <v>0</v>
      </c>
      <c r="BY5993">
        <f t="shared" si="375"/>
        <v>1</v>
      </c>
    </row>
    <row r="5994" spans="1:77">
      <c r="A5994" s="33">
        <v>5989</v>
      </c>
      <c r="BP5994" s="27">
        <v>0.852285773251163</v>
      </c>
      <c r="BQ5994" s="27">
        <v>13989.6885143888</v>
      </c>
      <c r="BR5994" s="27">
        <v>1.47766054408093</v>
      </c>
      <c r="BS5994" s="27">
        <v>43464.9176209699</v>
      </c>
      <c r="BU5994">
        <f t="shared" si="372"/>
        <v>113853.177473286</v>
      </c>
      <c r="BV5994">
        <f t="shared" si="373"/>
        <v>178184.16399117</v>
      </c>
      <c r="BW5994" s="9">
        <v>5989</v>
      </c>
      <c r="BX5994">
        <f t="shared" si="374"/>
        <v>0</v>
      </c>
      <c r="BY5994">
        <f t="shared" si="375"/>
        <v>1</v>
      </c>
    </row>
    <row r="5995" spans="1:77">
      <c r="A5995" s="33">
        <v>5990</v>
      </c>
      <c r="BP5995" s="27">
        <v>0.808585143207982</v>
      </c>
      <c r="BQ5995" s="27">
        <v>15043.8751160823</v>
      </c>
      <c r="BR5995" s="27">
        <v>1.41389771750413</v>
      </c>
      <c r="BS5995" s="27">
        <v>46806.7938293</v>
      </c>
      <c r="BU5995">
        <f t="shared" si="372"/>
        <v>106243.896365115</v>
      </c>
      <c r="BV5995">
        <f t="shared" si="373"/>
        <v>165277.863796319</v>
      </c>
      <c r="BW5995" s="9">
        <v>5990</v>
      </c>
      <c r="BX5995">
        <f t="shared" si="374"/>
        <v>0</v>
      </c>
      <c r="BY5995">
        <f t="shared" si="375"/>
        <v>1</v>
      </c>
    </row>
    <row r="5996" spans="1:77">
      <c r="A5996" s="33">
        <v>5991</v>
      </c>
      <c r="BP5996" s="27">
        <v>0.778998425188807</v>
      </c>
      <c r="BQ5996" s="27">
        <v>10536.8477762702</v>
      </c>
      <c r="BR5996" s="27">
        <v>1.31681167133802</v>
      </c>
      <c r="BS5996" s="27">
        <v>37084.1147146779</v>
      </c>
      <c r="BU5996">
        <f t="shared" si="372"/>
        <v>106312.916002051</v>
      </c>
      <c r="BV5996">
        <f t="shared" si="373"/>
        <v>160437.635986026</v>
      </c>
      <c r="BW5996" s="9">
        <v>5991</v>
      </c>
      <c r="BX5996">
        <f t="shared" si="374"/>
        <v>0</v>
      </c>
      <c r="BY5996">
        <f t="shared" si="375"/>
        <v>1</v>
      </c>
    </row>
    <row r="5997" spans="1:77">
      <c r="A5997" s="33">
        <v>5992</v>
      </c>
      <c r="BP5997" s="27">
        <v>0.814461799546643</v>
      </c>
      <c r="BQ5997" s="27">
        <v>21998.8158142763</v>
      </c>
      <c r="BR5997" s="27">
        <v>1.42098197539805</v>
      </c>
      <c r="BS5997" s="27">
        <v>58354.2576116458</v>
      </c>
      <c r="BU5997">
        <f t="shared" si="372"/>
        <v>100170.45411772</v>
      </c>
      <c r="BV5997">
        <f t="shared" si="373"/>
        <v>154793.038698062</v>
      </c>
      <c r="BW5997" s="9">
        <v>5992</v>
      </c>
      <c r="BX5997">
        <f t="shared" si="374"/>
        <v>0</v>
      </c>
      <c r="BY5997">
        <f t="shared" si="375"/>
        <v>1</v>
      </c>
    </row>
    <row r="5998" spans="1:77">
      <c r="A5998" s="33">
        <v>5993</v>
      </c>
      <c r="BP5998" s="27">
        <v>0.769952110110954</v>
      </c>
      <c r="BQ5998" s="27">
        <v>12635.1915172549</v>
      </c>
      <c r="BR5998" s="27">
        <v>1.31374863693604</v>
      </c>
      <c r="BS5998" s="27">
        <v>38843.9607279672</v>
      </c>
      <c r="BU5998">
        <f t="shared" si="372"/>
        <v>102857.624999388</v>
      </c>
      <c r="BV5998">
        <f t="shared" si="373"/>
        <v>158218.334812439</v>
      </c>
      <c r="BW5998" s="9">
        <v>5993</v>
      </c>
      <c r="BX5998">
        <f t="shared" si="374"/>
        <v>0</v>
      </c>
      <c r="BY5998">
        <f t="shared" si="375"/>
        <v>1</v>
      </c>
    </row>
    <row r="5999" spans="1:77">
      <c r="A5999" s="33">
        <v>5994</v>
      </c>
      <c r="BP5999" s="27">
        <v>0.841079753720255</v>
      </c>
      <c r="BQ5999" s="27">
        <v>12414.0282979446</v>
      </c>
      <c r="BR5999" s="27">
        <v>1.45272481575164</v>
      </c>
      <c r="BS5999" s="27">
        <v>39422.8131409412</v>
      </c>
      <c r="BU5999">
        <f t="shared" si="372"/>
        <v>113747.934760094</v>
      </c>
      <c r="BV5999">
        <f t="shared" si="373"/>
        <v>178485.909221805</v>
      </c>
      <c r="BW5999" s="9">
        <v>5994</v>
      </c>
      <c r="BX5999">
        <f t="shared" si="374"/>
        <v>0</v>
      </c>
      <c r="BY5999">
        <f t="shared" si="375"/>
        <v>1</v>
      </c>
    </row>
    <row r="6000" spans="1:77">
      <c r="A6000" s="33">
        <v>5995</v>
      </c>
      <c r="BP6000" s="27">
        <v>0.823783084351635</v>
      </c>
      <c r="BQ6000" s="27">
        <v>14640.6816707317</v>
      </c>
      <c r="BR6000" s="27">
        <v>1.38909168172023</v>
      </c>
      <c r="BS6000" s="27">
        <v>41306.4114129119</v>
      </c>
      <c r="BU6000">
        <f t="shared" si="372"/>
        <v>108926.780982014</v>
      </c>
      <c r="BV6000">
        <f t="shared" si="373"/>
        <v>167057.340845122</v>
      </c>
      <c r="BW6000" s="9">
        <v>5995</v>
      </c>
      <c r="BX6000">
        <f t="shared" si="374"/>
        <v>0</v>
      </c>
      <c r="BY6000">
        <f t="shared" si="375"/>
        <v>1</v>
      </c>
    </row>
    <row r="6001" spans="1:77">
      <c r="A6001" s="33">
        <v>5996</v>
      </c>
      <c r="BP6001" s="27">
        <v>0.784971686219214</v>
      </c>
      <c r="BQ6001" s="27">
        <v>16556.7365387453</v>
      </c>
      <c r="BR6001" s="27">
        <v>1.34607741778032</v>
      </c>
      <c r="BS6001" s="27">
        <v>45138.4419622079</v>
      </c>
      <c r="BU6001">
        <f t="shared" si="372"/>
        <v>101189.016394137</v>
      </c>
      <c r="BV6001">
        <f t="shared" si="373"/>
        <v>156773.17070484</v>
      </c>
      <c r="BW6001" s="9">
        <v>5996</v>
      </c>
      <c r="BX6001">
        <f t="shared" si="374"/>
        <v>0</v>
      </c>
      <c r="BY6001">
        <f t="shared" si="375"/>
        <v>1</v>
      </c>
    </row>
    <row r="6002" spans="1:77">
      <c r="A6002" s="33">
        <v>5997</v>
      </c>
      <c r="BP6002" s="27">
        <v>0.854608513367052</v>
      </c>
      <c r="BQ6002" s="27">
        <v>15811.3777257808</v>
      </c>
      <c r="BR6002" s="27">
        <v>1.45784139331681</v>
      </c>
      <c r="BS6002" s="27">
        <v>51623.9301484403</v>
      </c>
      <c r="BU6002">
        <f t="shared" si="372"/>
        <v>112379.899279277</v>
      </c>
      <c r="BV6002">
        <f t="shared" si="373"/>
        <v>167052.278849081</v>
      </c>
      <c r="BW6002" s="9">
        <v>5997</v>
      </c>
      <c r="BX6002">
        <f t="shared" si="374"/>
        <v>0</v>
      </c>
      <c r="BY6002">
        <f t="shared" si="375"/>
        <v>1</v>
      </c>
    </row>
    <row r="6003" spans="1:77">
      <c r="A6003" s="33">
        <v>5998</v>
      </c>
      <c r="BP6003" s="27">
        <v>0.77662925628033</v>
      </c>
      <c r="BQ6003" s="27">
        <v>16297.343026903</v>
      </c>
      <c r="BR6003" s="27">
        <v>1.34831077642837</v>
      </c>
      <c r="BS6003" s="27">
        <v>43392.3554980824</v>
      </c>
      <c r="BU6003">
        <f t="shared" si="372"/>
        <v>100197.045415146</v>
      </c>
      <c r="BV6003">
        <f t="shared" si="373"/>
        <v>158854.260966173</v>
      </c>
      <c r="BW6003" s="9">
        <v>5998</v>
      </c>
      <c r="BX6003">
        <f t="shared" si="374"/>
        <v>0</v>
      </c>
      <c r="BY6003">
        <f t="shared" si="375"/>
        <v>1</v>
      </c>
    </row>
    <row r="6004" spans="1:77">
      <c r="A6004" s="33">
        <v>5999</v>
      </c>
      <c r="BP6004" s="27">
        <v>0.816080537014616</v>
      </c>
      <c r="BQ6004" s="27">
        <v>14530.7967685908</v>
      </c>
      <c r="BR6004" s="27">
        <v>1.43234595163617</v>
      </c>
      <c r="BS6004" s="27">
        <v>41960.9819401573</v>
      </c>
      <c r="BU6004">
        <f t="shared" si="372"/>
        <v>107881.283783602</v>
      </c>
      <c r="BV6004">
        <f t="shared" si="373"/>
        <v>172890.910805268</v>
      </c>
      <c r="BW6004" s="9">
        <v>5999</v>
      </c>
      <c r="BX6004">
        <f t="shared" si="374"/>
        <v>0</v>
      </c>
      <c r="BY6004">
        <f t="shared" si="375"/>
        <v>1</v>
      </c>
    </row>
    <row r="6005" spans="1:77">
      <c r="A6005" s="33">
        <v>6000</v>
      </c>
      <c r="BP6005" s="27">
        <v>0.750329473787996</v>
      </c>
      <c r="BQ6005" s="27">
        <v>13407.0756934372</v>
      </c>
      <c r="BR6005" s="27">
        <v>1.27697128926645</v>
      </c>
      <c r="BS6005" s="27">
        <v>41075.1900441876</v>
      </c>
      <c r="BU6005">
        <f t="shared" si="372"/>
        <v>99142.3453747623</v>
      </c>
      <c r="BV6005">
        <f t="shared" si="373"/>
        <v>150470.50334578</v>
      </c>
      <c r="BW6005" s="9">
        <v>6000</v>
      </c>
      <c r="BX6005">
        <f t="shared" si="374"/>
        <v>0</v>
      </c>
      <c r="BY6005">
        <f t="shared" si="375"/>
        <v>1</v>
      </c>
    </row>
    <row r="6006" spans="1:77">
      <c r="A6006" s="15">
        <v>6001</v>
      </c>
      <c r="BP6006" s="27">
        <v>0.788853085244517</v>
      </c>
      <c r="BQ6006" s="27">
        <v>13059.8792211126</v>
      </c>
      <c r="BR6006" s="27">
        <v>1.3707205191089</v>
      </c>
      <c r="BS6006" s="27">
        <v>53657.5109195335</v>
      </c>
      <c r="BU6006">
        <f t="shared" si="372"/>
        <v>105268.083565565</v>
      </c>
      <c r="BV6006">
        <f t="shared" si="373"/>
        <v>151950.566946801</v>
      </c>
      <c r="BW6006" s="29">
        <v>6001</v>
      </c>
      <c r="BX6006">
        <f t="shared" si="374"/>
        <v>0</v>
      </c>
      <c r="BY6006">
        <f t="shared" si="375"/>
        <v>1</v>
      </c>
    </row>
    <row r="6007" spans="1:77">
      <c r="A6007" s="15">
        <v>6002</v>
      </c>
      <c r="BP6007" s="27">
        <v>0.785173707952693</v>
      </c>
      <c r="BQ6007" s="27">
        <v>13442.9272794455</v>
      </c>
      <c r="BR6007" s="27">
        <v>1.37067566570632</v>
      </c>
      <c r="BS6007" s="27">
        <v>55781.927887279</v>
      </c>
      <c r="BU6007">
        <f t="shared" si="372"/>
        <v>104333.128913458</v>
      </c>
      <c r="BV6007">
        <f t="shared" si="373"/>
        <v>149819.421968669</v>
      </c>
      <c r="BW6007" s="29">
        <v>6002</v>
      </c>
      <c r="BX6007">
        <f t="shared" si="374"/>
        <v>0</v>
      </c>
      <c r="BY6007">
        <f t="shared" si="375"/>
        <v>1</v>
      </c>
    </row>
    <row r="6008" spans="1:77">
      <c r="A6008" s="15">
        <v>6003</v>
      </c>
      <c r="BP6008" s="27">
        <v>0.802427807022882</v>
      </c>
      <c r="BQ6008" s="27">
        <v>15465.5451388093</v>
      </c>
      <c r="BR6008" s="27">
        <v>1.38254787902429</v>
      </c>
      <c r="BS6008" s="27">
        <v>50377.3428573142</v>
      </c>
      <c r="BU6008">
        <f t="shared" si="372"/>
        <v>104898.625914623</v>
      </c>
      <c r="BV6008">
        <f t="shared" si="373"/>
        <v>157004.838996329</v>
      </c>
      <c r="BW6008" s="29">
        <v>6003</v>
      </c>
      <c r="BX6008">
        <f t="shared" si="374"/>
        <v>0</v>
      </c>
      <c r="BY6008">
        <f t="shared" si="375"/>
        <v>1</v>
      </c>
    </row>
    <row r="6009" spans="1:77">
      <c r="A6009" s="15">
        <v>6004</v>
      </c>
      <c r="BP6009" s="27">
        <v>0.812017235893505</v>
      </c>
      <c r="BQ6009" s="27">
        <v>15562.7050074841</v>
      </c>
      <c r="BR6009" s="27">
        <v>1.39260600884184</v>
      </c>
      <c r="BS6009" s="27">
        <v>48776.2875758506</v>
      </c>
      <c r="BU6009">
        <f t="shared" si="372"/>
        <v>106239.880376542</v>
      </c>
      <c r="BV6009">
        <f t="shared" si="373"/>
        <v>160114.613750426</v>
      </c>
      <c r="BW6009" s="29">
        <v>6004</v>
      </c>
      <c r="BX6009">
        <f t="shared" si="374"/>
        <v>0</v>
      </c>
      <c r="BY6009">
        <f t="shared" si="375"/>
        <v>1</v>
      </c>
    </row>
    <row r="6010" spans="1:77">
      <c r="A6010" s="15">
        <v>6005</v>
      </c>
      <c r="BP6010" s="27">
        <v>0.760908719126146</v>
      </c>
      <c r="BQ6010" s="27">
        <v>12828.7636983041</v>
      </c>
      <c r="BR6010" s="27">
        <v>1.30465469602764</v>
      </c>
      <c r="BS6010" s="27">
        <v>42878.3480504118</v>
      </c>
      <c r="BU6010">
        <f t="shared" si="372"/>
        <v>101307.544170618</v>
      </c>
      <c r="BV6010">
        <f t="shared" si="373"/>
        <v>152819.856353734</v>
      </c>
      <c r="BW6010" s="29">
        <v>6005</v>
      </c>
      <c r="BX6010">
        <f t="shared" si="374"/>
        <v>0</v>
      </c>
      <c r="BY6010">
        <f t="shared" si="375"/>
        <v>1</v>
      </c>
    </row>
    <row r="6011" spans="1:77">
      <c r="A6011" s="15">
        <v>6006</v>
      </c>
      <c r="BP6011" s="27">
        <v>0.884746553985943</v>
      </c>
      <c r="BQ6011" s="27">
        <v>15915.8977295625</v>
      </c>
      <c r="BR6011" s="27">
        <v>1.54707345475728</v>
      </c>
      <c r="BS6011" s="27">
        <v>59308.9470278074</v>
      </c>
      <c r="BU6011">
        <f t="shared" si="372"/>
        <v>116796.085368329</v>
      </c>
      <c r="BV6011">
        <f t="shared" si="373"/>
        <v>172752.071185785</v>
      </c>
      <c r="BW6011" s="29">
        <v>6006</v>
      </c>
      <c r="BX6011">
        <f t="shared" si="374"/>
        <v>0</v>
      </c>
      <c r="BY6011">
        <f t="shared" si="375"/>
        <v>1</v>
      </c>
    </row>
    <row r="6012" spans="1:77">
      <c r="A6012" s="15">
        <v>6007</v>
      </c>
      <c r="BP6012" s="27">
        <v>0.796778244033399</v>
      </c>
      <c r="BQ6012" s="27">
        <v>19357.6976586241</v>
      </c>
      <c r="BR6012" s="27">
        <v>1.37260236188246</v>
      </c>
      <c r="BS6012" s="27">
        <v>56011.5888459097</v>
      </c>
      <c r="BU6012">
        <f t="shared" si="372"/>
        <v>100159.038946386</v>
      </c>
      <c r="BV6012">
        <f t="shared" si="373"/>
        <v>149878.765436459</v>
      </c>
      <c r="BW6012" s="29">
        <v>6007</v>
      </c>
      <c r="BX6012">
        <f t="shared" si="374"/>
        <v>0</v>
      </c>
      <c r="BY6012">
        <f t="shared" si="375"/>
        <v>1</v>
      </c>
    </row>
    <row r="6013" spans="1:77">
      <c r="A6013" s="15">
        <v>6008</v>
      </c>
      <c r="BP6013" s="27">
        <v>0.792943228291993</v>
      </c>
      <c r="BQ6013" s="27">
        <v>13928.7377124376</v>
      </c>
      <c r="BR6013" s="27">
        <v>1.36646750271997</v>
      </c>
      <c r="BS6013" s="27">
        <v>54843.3088305555</v>
      </c>
      <c r="BU6013">
        <f t="shared" si="372"/>
        <v>105012.746531361</v>
      </c>
      <c r="BV6013">
        <f t="shared" si="373"/>
        <v>150126.81657744</v>
      </c>
      <c r="BW6013" s="29">
        <v>6008</v>
      </c>
      <c r="BX6013">
        <f t="shared" si="374"/>
        <v>0</v>
      </c>
      <c r="BY6013">
        <f t="shared" si="375"/>
        <v>1</v>
      </c>
    </row>
    <row r="6014" spans="1:77">
      <c r="A6014" s="15">
        <v>6009</v>
      </c>
      <c r="BP6014" s="27">
        <v>0.862168118758484</v>
      </c>
      <c r="BQ6014" s="27">
        <v>13773.2991878275</v>
      </c>
      <c r="BR6014" s="27">
        <v>1.50320313310136</v>
      </c>
      <c r="BS6014" s="27">
        <v>45889.0986432453</v>
      </c>
      <c r="BU6014">
        <f t="shared" si="372"/>
        <v>115551.918625945</v>
      </c>
      <c r="BV6014">
        <f t="shared" si="373"/>
        <v>179591.371321958</v>
      </c>
      <c r="BW6014" s="29">
        <v>6009</v>
      </c>
      <c r="BX6014">
        <f t="shared" si="374"/>
        <v>0</v>
      </c>
      <c r="BY6014">
        <f t="shared" si="375"/>
        <v>1</v>
      </c>
    </row>
    <row r="6015" spans="1:77">
      <c r="A6015" s="15">
        <v>6010</v>
      </c>
      <c r="BP6015" s="27">
        <v>0.806683105143649</v>
      </c>
      <c r="BQ6015" s="27">
        <v>11720.9469372567</v>
      </c>
      <c r="BR6015" s="27">
        <v>1.38156809218344</v>
      </c>
      <c r="BS6015" s="27">
        <v>42463.79093387</v>
      </c>
      <c r="BU6015">
        <f t="shared" si="372"/>
        <v>109281.518834291</v>
      </c>
      <c r="BV6015">
        <f t="shared" si="373"/>
        <v>164771.422893646</v>
      </c>
      <c r="BW6015" s="29">
        <v>6010</v>
      </c>
      <c r="BX6015">
        <f t="shared" si="374"/>
        <v>0</v>
      </c>
      <c r="BY6015">
        <f t="shared" si="375"/>
        <v>1</v>
      </c>
    </row>
    <row r="6016" spans="1:77">
      <c r="A6016" s="15">
        <v>6011</v>
      </c>
      <c r="BP6016" s="27">
        <v>0.796327104445909</v>
      </c>
      <c r="BQ6016" s="27">
        <v>12957.8420918864</v>
      </c>
      <c r="BR6016" s="27">
        <v>1.35777127232169</v>
      </c>
      <c r="BS6016" s="27">
        <v>52192.7910013195</v>
      </c>
      <c r="BU6016">
        <f t="shared" si="372"/>
        <v>106491.223575</v>
      </c>
      <c r="BV6016">
        <f t="shared" si="373"/>
        <v>151472.899846934</v>
      </c>
      <c r="BW6016" s="29">
        <v>6011</v>
      </c>
      <c r="BX6016">
        <f t="shared" si="374"/>
        <v>0</v>
      </c>
      <c r="BY6016">
        <f t="shared" si="375"/>
        <v>1</v>
      </c>
    </row>
    <row r="6017" spans="1:77">
      <c r="A6017" s="15">
        <v>6012</v>
      </c>
      <c r="BP6017" s="27">
        <v>0.813434589113741</v>
      </c>
      <c r="BQ6017" s="27">
        <v>15441.6012607673</v>
      </c>
      <c r="BR6017" s="27">
        <v>1.40241407052214</v>
      </c>
      <c r="BS6017" s="27">
        <v>46607.0903291551</v>
      </c>
      <c r="BU6017">
        <f t="shared" si="372"/>
        <v>106573.587106294</v>
      </c>
      <c r="BV6017">
        <f t="shared" si="373"/>
        <v>163755.020249166</v>
      </c>
      <c r="BW6017" s="29">
        <v>6012</v>
      </c>
      <c r="BX6017">
        <f t="shared" si="374"/>
        <v>0</v>
      </c>
      <c r="BY6017">
        <f t="shared" si="375"/>
        <v>1</v>
      </c>
    </row>
    <row r="6018" spans="1:77">
      <c r="A6018" s="15">
        <v>6013</v>
      </c>
      <c r="BP6018" s="27">
        <v>0.855769962876984</v>
      </c>
      <c r="BQ6018" s="27">
        <v>13085.1346587023</v>
      </c>
      <c r="BR6018" s="27">
        <v>1.4906758672913</v>
      </c>
      <c r="BS6018" s="27">
        <v>42683.091517851</v>
      </c>
      <c r="BU6018">
        <f t="shared" si="372"/>
        <v>115280.359772845</v>
      </c>
      <c r="BV6018">
        <f t="shared" si="373"/>
        <v>180918.288575844</v>
      </c>
      <c r="BW6018" s="29">
        <v>6013</v>
      </c>
      <c r="BX6018">
        <f t="shared" si="374"/>
        <v>0</v>
      </c>
      <c r="BY6018">
        <f t="shared" si="375"/>
        <v>1</v>
      </c>
    </row>
    <row r="6019" spans="1:77">
      <c r="A6019" s="15">
        <v>6014</v>
      </c>
      <c r="BP6019" s="27">
        <v>0.78518685229676</v>
      </c>
      <c r="BQ6019" s="27">
        <v>15245.6090086995</v>
      </c>
      <c r="BR6019" s="27">
        <v>1.35171989524602</v>
      </c>
      <c r="BS6019" s="27">
        <v>50129.0519789106</v>
      </c>
      <c r="BU6019">
        <f t="shared" si="372"/>
        <v>102532.418835815</v>
      </c>
      <c r="BV6019">
        <f t="shared" si="373"/>
        <v>152628.932307992</v>
      </c>
      <c r="BW6019" s="29">
        <v>6014</v>
      </c>
      <c r="BX6019">
        <f t="shared" si="374"/>
        <v>0</v>
      </c>
      <c r="BY6019">
        <f t="shared" si="375"/>
        <v>1</v>
      </c>
    </row>
    <row r="6020" spans="1:77">
      <c r="A6020" s="15">
        <v>6015</v>
      </c>
      <c r="BP6020" s="27">
        <v>0.823837940727859</v>
      </c>
      <c r="BQ6020" s="27">
        <v>10805.2573281238</v>
      </c>
      <c r="BR6020" s="27">
        <v>1.41745919632711</v>
      </c>
      <c r="BS6020" s="27">
        <v>44190.6846266418</v>
      </c>
      <c r="BU6020">
        <f t="shared" si="372"/>
        <v>112770.433781055</v>
      </c>
      <c r="BV6020">
        <f t="shared" si="373"/>
        <v>168428.194822425</v>
      </c>
      <c r="BW6020" s="29">
        <v>6015</v>
      </c>
      <c r="BX6020">
        <f t="shared" si="374"/>
        <v>0</v>
      </c>
      <c r="BY6020">
        <f t="shared" si="375"/>
        <v>1</v>
      </c>
    </row>
    <row r="6021" spans="1:77">
      <c r="A6021" s="15">
        <v>6016</v>
      </c>
      <c r="BP6021" s="27">
        <v>0.816293190073077</v>
      </c>
      <c r="BQ6021" s="27">
        <v>13894.4174992043</v>
      </c>
      <c r="BR6021" s="27">
        <v>1.40987948684586</v>
      </c>
      <c r="BS6021" s="27">
        <v>46988.025383213</v>
      </c>
      <c r="BU6021">
        <f t="shared" si="372"/>
        <v>108549.561011757</v>
      </c>
      <c r="BV6021">
        <f t="shared" si="373"/>
        <v>164493.897643665</v>
      </c>
      <c r="BW6021" s="29">
        <v>6016</v>
      </c>
      <c r="BX6021">
        <f t="shared" si="374"/>
        <v>0</v>
      </c>
      <c r="BY6021">
        <f t="shared" si="375"/>
        <v>1</v>
      </c>
    </row>
    <row r="6022" spans="1:77">
      <c r="A6022" s="15">
        <v>6017</v>
      </c>
      <c r="BP6022" s="27">
        <v>0.831070813963091</v>
      </c>
      <c r="BQ6022" s="27">
        <v>13376.2781265723</v>
      </c>
      <c r="BR6022" s="27">
        <v>1.39100376749026</v>
      </c>
      <c r="BS6022" s="27">
        <v>44379.5196435612</v>
      </c>
      <c r="BU6022">
        <f t="shared" si="372"/>
        <v>111284.343967891</v>
      </c>
      <c r="BV6022">
        <f t="shared" si="373"/>
        <v>164271.045479978</v>
      </c>
      <c r="BW6022" s="29">
        <v>6017</v>
      </c>
      <c r="BX6022">
        <f t="shared" si="374"/>
        <v>0</v>
      </c>
      <c r="BY6022">
        <f t="shared" si="375"/>
        <v>1</v>
      </c>
    </row>
    <row r="6023" spans="1:77">
      <c r="A6023" s="15">
        <v>6018</v>
      </c>
      <c r="BP6023" s="27">
        <v>0.845846931331282</v>
      </c>
      <c r="BQ6023" s="27">
        <v>15130.9764387942</v>
      </c>
      <c r="BR6023" s="27">
        <v>1.43618252556242</v>
      </c>
      <c r="BS6023" s="27">
        <v>48998.2972617973</v>
      </c>
      <c r="BU6023">
        <f t="shared" ref="BU6023:BU6086" si="376">BP6023*$BV$1-BQ6023</f>
        <v>111746.063260898</v>
      </c>
      <c r="BV6023">
        <f t="shared" ref="BV6023:BV6086" si="377">BR6023*$BV$1-BS6023</f>
        <v>166429.081572565</v>
      </c>
      <c r="BW6023" s="29">
        <v>6018</v>
      </c>
      <c r="BX6023">
        <f t="shared" ref="BX6023:BX6086" si="378">IF(BU6023=MAX($BU6023:$BV6023),1,0)</f>
        <v>0</v>
      </c>
      <c r="BY6023">
        <f t="shared" ref="BY6023:BY6086" si="379">IF(BV6023=MAX($BU6023:$BV6023),1,0)</f>
        <v>1</v>
      </c>
    </row>
    <row r="6024" spans="1:77">
      <c r="A6024" s="15">
        <v>6019</v>
      </c>
      <c r="BP6024" s="27">
        <v>0.784431519343508</v>
      </c>
      <c r="BQ6024" s="27">
        <v>15229.3130264423</v>
      </c>
      <c r="BR6024" s="27">
        <v>1.35276601630253</v>
      </c>
      <c r="BS6024" s="27">
        <v>57528.0525644145</v>
      </c>
      <c r="BU6024">
        <f t="shared" si="376"/>
        <v>102435.414875084</v>
      </c>
      <c r="BV6024">
        <f t="shared" si="377"/>
        <v>145386.849880965</v>
      </c>
      <c r="BW6024" s="29">
        <v>6019</v>
      </c>
      <c r="BX6024">
        <f t="shared" si="378"/>
        <v>0</v>
      </c>
      <c r="BY6024">
        <f t="shared" si="379"/>
        <v>1</v>
      </c>
    </row>
    <row r="6025" spans="1:77">
      <c r="A6025" s="15">
        <v>6020</v>
      </c>
      <c r="BP6025" s="27">
        <v>0.826143597738725</v>
      </c>
      <c r="BQ6025" s="27">
        <v>12377.0282812703</v>
      </c>
      <c r="BR6025" s="27">
        <v>1.41650920228677</v>
      </c>
      <c r="BS6025" s="27">
        <v>42896.0880780252</v>
      </c>
      <c r="BU6025">
        <f t="shared" si="376"/>
        <v>111544.511379538</v>
      </c>
      <c r="BV6025">
        <f t="shared" si="377"/>
        <v>169580.29226499</v>
      </c>
      <c r="BW6025" s="29">
        <v>6020</v>
      </c>
      <c r="BX6025">
        <f t="shared" si="378"/>
        <v>0</v>
      </c>
      <c r="BY6025">
        <f t="shared" si="379"/>
        <v>1</v>
      </c>
    </row>
    <row r="6026" spans="1:77">
      <c r="A6026" s="15">
        <v>6021</v>
      </c>
      <c r="BP6026" s="27">
        <v>0.767486290251946</v>
      </c>
      <c r="BQ6026" s="27">
        <v>13972.8533894353</v>
      </c>
      <c r="BR6026" s="27">
        <v>1.31686650128701</v>
      </c>
      <c r="BS6026" s="27">
        <v>47042.8527435137</v>
      </c>
      <c r="BU6026">
        <f t="shared" si="376"/>
        <v>101150.090148357</v>
      </c>
      <c r="BV6026">
        <f t="shared" si="377"/>
        <v>150487.122449538</v>
      </c>
      <c r="BW6026" s="29">
        <v>6021</v>
      </c>
      <c r="BX6026">
        <f t="shared" si="378"/>
        <v>0</v>
      </c>
      <c r="BY6026">
        <f t="shared" si="379"/>
        <v>1</v>
      </c>
    </row>
    <row r="6027" spans="1:77">
      <c r="A6027" s="15">
        <v>6022</v>
      </c>
      <c r="BP6027" s="27">
        <v>0.816286730278483</v>
      </c>
      <c r="BQ6027" s="27">
        <v>13387.4881894153</v>
      </c>
      <c r="BR6027" s="27">
        <v>1.37374868048127</v>
      </c>
      <c r="BS6027" s="27">
        <v>45385.6168859212</v>
      </c>
      <c r="BU6027">
        <f t="shared" si="376"/>
        <v>109055.521352357</v>
      </c>
      <c r="BV6027">
        <f t="shared" si="377"/>
        <v>160676.685186269</v>
      </c>
      <c r="BW6027" s="29">
        <v>6022</v>
      </c>
      <c r="BX6027">
        <f t="shared" si="378"/>
        <v>0</v>
      </c>
      <c r="BY6027">
        <f t="shared" si="379"/>
        <v>1</v>
      </c>
    </row>
    <row r="6028" spans="1:77">
      <c r="A6028" s="15">
        <v>6023</v>
      </c>
      <c r="BP6028" s="27">
        <v>0.804637108335756</v>
      </c>
      <c r="BQ6028" s="27">
        <v>11842.3926745201</v>
      </c>
      <c r="BR6028" s="27">
        <v>1.37101177003301</v>
      </c>
      <c r="BS6028" s="27">
        <v>41966.5059954378</v>
      </c>
      <c r="BU6028">
        <f t="shared" si="376"/>
        <v>108853.173575843</v>
      </c>
      <c r="BV6028">
        <f t="shared" si="377"/>
        <v>163685.259509513</v>
      </c>
      <c r="BW6028" s="29">
        <v>6023</v>
      </c>
      <c r="BX6028">
        <f t="shared" si="378"/>
        <v>0</v>
      </c>
      <c r="BY6028">
        <f t="shared" si="379"/>
        <v>1</v>
      </c>
    </row>
    <row r="6029" spans="1:77">
      <c r="A6029" s="15">
        <v>6024</v>
      </c>
      <c r="BP6029" s="27">
        <v>0.792691400155817</v>
      </c>
      <c r="BQ6029" s="27">
        <v>15182.1498840528</v>
      </c>
      <c r="BR6029" s="27">
        <v>1.37027246978887</v>
      </c>
      <c r="BS6029" s="27">
        <v>48927.4557312397</v>
      </c>
      <c r="BU6029">
        <f t="shared" si="376"/>
        <v>103721.56013932</v>
      </c>
      <c r="BV6029">
        <f t="shared" si="377"/>
        <v>156613.414737091</v>
      </c>
      <c r="BW6029" s="29">
        <v>6024</v>
      </c>
      <c r="BX6029">
        <f t="shared" si="378"/>
        <v>0</v>
      </c>
      <c r="BY6029">
        <f t="shared" si="379"/>
        <v>1</v>
      </c>
    </row>
    <row r="6030" spans="1:77">
      <c r="A6030" s="15">
        <v>6025</v>
      </c>
      <c r="BP6030" s="27">
        <v>0.846008685357095</v>
      </c>
      <c r="BQ6030" s="27">
        <v>16128.0588360061</v>
      </c>
      <c r="BR6030" s="27">
        <v>1.45271140506774</v>
      </c>
      <c r="BS6030" s="27">
        <v>53097.0954689515</v>
      </c>
      <c r="BU6030">
        <f t="shared" si="376"/>
        <v>110773.243967558</v>
      </c>
      <c r="BV6030">
        <f t="shared" si="377"/>
        <v>164809.615291209</v>
      </c>
      <c r="BW6030" s="29">
        <v>6025</v>
      </c>
      <c r="BX6030">
        <f t="shared" si="378"/>
        <v>0</v>
      </c>
      <c r="BY6030">
        <f t="shared" si="379"/>
        <v>1</v>
      </c>
    </row>
    <row r="6031" spans="1:77">
      <c r="A6031" s="15">
        <v>6026</v>
      </c>
      <c r="BP6031" s="27">
        <v>0.78311823146019</v>
      </c>
      <c r="BQ6031" s="27">
        <v>14854.1054519598</v>
      </c>
      <c r="BR6031" s="27">
        <v>1.30123475207957</v>
      </c>
      <c r="BS6031" s="27">
        <v>45730.9628566807</v>
      </c>
      <c r="BU6031">
        <f t="shared" si="376"/>
        <v>102613.629267069</v>
      </c>
      <c r="BV6031">
        <f t="shared" si="377"/>
        <v>149454.249955255</v>
      </c>
      <c r="BW6031" s="29">
        <v>6026</v>
      </c>
      <c r="BX6031">
        <f t="shared" si="378"/>
        <v>0</v>
      </c>
      <c r="BY6031">
        <f t="shared" si="379"/>
        <v>1</v>
      </c>
    </row>
    <row r="6032" spans="1:77">
      <c r="A6032" s="15">
        <v>6027</v>
      </c>
      <c r="BP6032" s="27">
        <v>0.773625101613792</v>
      </c>
      <c r="BQ6032" s="27">
        <v>12889.4014740306</v>
      </c>
      <c r="BR6032" s="27">
        <v>1.31006393671322</v>
      </c>
      <c r="BS6032" s="27">
        <v>45021.1918624217</v>
      </c>
      <c r="BU6032">
        <f t="shared" si="376"/>
        <v>103154.363768038</v>
      </c>
      <c r="BV6032">
        <f t="shared" si="377"/>
        <v>151488.398644561</v>
      </c>
      <c r="BW6032" s="29">
        <v>6027</v>
      </c>
      <c r="BX6032">
        <f t="shared" si="378"/>
        <v>0</v>
      </c>
      <c r="BY6032">
        <f t="shared" si="379"/>
        <v>1</v>
      </c>
    </row>
    <row r="6033" spans="1:77">
      <c r="A6033" s="15">
        <v>6028</v>
      </c>
      <c r="BP6033" s="27">
        <v>0.786186959664272</v>
      </c>
      <c r="BQ6033" s="27">
        <v>13652.3532550973</v>
      </c>
      <c r="BR6033" s="27">
        <v>1.32361532468148</v>
      </c>
      <c r="BS6033" s="27">
        <v>43988.7495280834</v>
      </c>
      <c r="BU6033">
        <f t="shared" si="376"/>
        <v>104275.690694544</v>
      </c>
      <c r="BV6033">
        <f t="shared" si="377"/>
        <v>154553.549174139</v>
      </c>
      <c r="BW6033" s="29">
        <v>6028</v>
      </c>
      <c r="BX6033">
        <f t="shared" si="378"/>
        <v>0</v>
      </c>
      <c r="BY6033">
        <f t="shared" si="379"/>
        <v>1</v>
      </c>
    </row>
    <row r="6034" spans="1:77">
      <c r="A6034" s="15">
        <v>6029</v>
      </c>
      <c r="BP6034" s="27">
        <v>0.791217292521425</v>
      </c>
      <c r="BQ6034" s="27">
        <v>15924.5133668614</v>
      </c>
      <c r="BR6034" s="27">
        <v>1.36178902087749</v>
      </c>
      <c r="BS6034" s="27">
        <v>49389.8459336144</v>
      </c>
      <c r="BU6034">
        <f t="shared" si="376"/>
        <v>102758.080511352</v>
      </c>
      <c r="BV6034">
        <f t="shared" si="377"/>
        <v>154878.507198009</v>
      </c>
      <c r="BW6034" s="29">
        <v>6029</v>
      </c>
      <c r="BX6034">
        <f t="shared" si="378"/>
        <v>0</v>
      </c>
      <c r="BY6034">
        <f t="shared" si="379"/>
        <v>1</v>
      </c>
    </row>
    <row r="6035" spans="1:77">
      <c r="A6035" s="15">
        <v>6030</v>
      </c>
      <c r="BP6035" s="27">
        <v>0.824325428388383</v>
      </c>
      <c r="BQ6035" s="27">
        <v>14354.6314142194</v>
      </c>
      <c r="BR6035" s="27">
        <v>1.40286808855046</v>
      </c>
      <c r="BS6035" s="27">
        <v>50040.2045355153</v>
      </c>
      <c r="BU6035">
        <f t="shared" si="376"/>
        <v>109294.182844038</v>
      </c>
      <c r="BV6035">
        <f t="shared" si="377"/>
        <v>160390.008747053</v>
      </c>
      <c r="BW6035" s="29">
        <v>6030</v>
      </c>
      <c r="BX6035">
        <f t="shared" si="378"/>
        <v>0</v>
      </c>
      <c r="BY6035">
        <f t="shared" si="379"/>
        <v>1</v>
      </c>
    </row>
    <row r="6036" spans="1:77">
      <c r="A6036" s="15">
        <v>6031</v>
      </c>
      <c r="BP6036" s="27">
        <v>0.790706466721213</v>
      </c>
      <c r="BQ6036" s="27">
        <v>14498.2195718658</v>
      </c>
      <c r="BR6036" s="27">
        <v>1.34520707437515</v>
      </c>
      <c r="BS6036" s="27">
        <v>54432.6762553307</v>
      </c>
      <c r="BU6036">
        <f t="shared" si="376"/>
        <v>104107.750436316</v>
      </c>
      <c r="BV6036">
        <f t="shared" si="377"/>
        <v>147348.384900941</v>
      </c>
      <c r="BW6036" s="29">
        <v>6031</v>
      </c>
      <c r="BX6036">
        <f t="shared" si="378"/>
        <v>0</v>
      </c>
      <c r="BY6036">
        <f t="shared" si="379"/>
        <v>1</v>
      </c>
    </row>
    <row r="6037" spans="1:77">
      <c r="A6037" s="15">
        <v>6032</v>
      </c>
      <c r="BP6037" s="27">
        <v>0.836364272590811</v>
      </c>
      <c r="BQ6037" s="27">
        <v>20488.7559580748</v>
      </c>
      <c r="BR6037" s="27">
        <v>1.45400679693617</v>
      </c>
      <c r="BS6037" s="27">
        <v>68071.6904308387</v>
      </c>
      <c r="BU6037">
        <f t="shared" si="376"/>
        <v>104965.884930547</v>
      </c>
      <c r="BV6037">
        <f t="shared" si="377"/>
        <v>150029.329109587</v>
      </c>
      <c r="BW6037" s="29">
        <v>6032</v>
      </c>
      <c r="BX6037">
        <f t="shared" si="378"/>
        <v>0</v>
      </c>
      <c r="BY6037">
        <f t="shared" si="379"/>
        <v>1</v>
      </c>
    </row>
    <row r="6038" spans="1:77">
      <c r="A6038" s="15">
        <v>6033</v>
      </c>
      <c r="BP6038" s="27">
        <v>0.810653110570927</v>
      </c>
      <c r="BQ6038" s="27">
        <v>11848.7071076653</v>
      </c>
      <c r="BR6038" s="27">
        <v>1.39489579844058</v>
      </c>
      <c r="BS6038" s="27">
        <v>44526.4643547303</v>
      </c>
      <c r="BU6038">
        <f t="shared" si="376"/>
        <v>109749.259477974</v>
      </c>
      <c r="BV6038">
        <f t="shared" si="377"/>
        <v>164707.905411356</v>
      </c>
      <c r="BW6038" s="29">
        <v>6033</v>
      </c>
      <c r="BX6038">
        <f t="shared" si="378"/>
        <v>0</v>
      </c>
      <c r="BY6038">
        <f t="shared" si="379"/>
        <v>1</v>
      </c>
    </row>
    <row r="6039" spans="1:77">
      <c r="A6039" s="15">
        <v>6034</v>
      </c>
      <c r="BP6039" s="27">
        <v>0.81219692226367</v>
      </c>
      <c r="BQ6039" s="27">
        <v>16044.5180662113</v>
      </c>
      <c r="BR6039" s="27">
        <v>1.40847230446516</v>
      </c>
      <c r="BS6039" s="27">
        <v>49747.9930617366</v>
      </c>
      <c r="BU6039">
        <f t="shared" si="376"/>
        <v>105785.020273339</v>
      </c>
      <c r="BV6039">
        <f t="shared" si="377"/>
        <v>161522.852608037</v>
      </c>
      <c r="BW6039" s="29">
        <v>6034</v>
      </c>
      <c r="BX6039">
        <f t="shared" si="378"/>
        <v>0</v>
      </c>
      <c r="BY6039">
        <f t="shared" si="379"/>
        <v>1</v>
      </c>
    </row>
    <row r="6040" spans="1:77">
      <c r="A6040" s="15">
        <v>6035</v>
      </c>
      <c r="BP6040" s="27">
        <v>0.800059478044266</v>
      </c>
      <c r="BQ6040" s="27">
        <v>17900.4717202689</v>
      </c>
      <c r="BR6040" s="27">
        <v>1.37641781754078</v>
      </c>
      <c r="BS6040" s="27">
        <v>63491.7897754497</v>
      </c>
      <c r="BU6040">
        <f t="shared" si="376"/>
        <v>102108.449986371</v>
      </c>
      <c r="BV6040">
        <f t="shared" si="377"/>
        <v>142970.882855668</v>
      </c>
      <c r="BW6040" s="29">
        <v>6035</v>
      </c>
      <c r="BX6040">
        <f t="shared" si="378"/>
        <v>0</v>
      </c>
      <c r="BY6040">
        <f t="shared" si="379"/>
        <v>1</v>
      </c>
    </row>
    <row r="6041" spans="1:77">
      <c r="A6041" s="15">
        <v>6036</v>
      </c>
      <c r="BP6041" s="27">
        <v>0.809614595531657</v>
      </c>
      <c r="BQ6041" s="27">
        <v>19714.1413012938</v>
      </c>
      <c r="BR6041" s="27">
        <v>1.37578032298673</v>
      </c>
      <c r="BS6041" s="27">
        <v>50579.0215886354</v>
      </c>
      <c r="BU6041">
        <f t="shared" si="376"/>
        <v>101728.048028455</v>
      </c>
      <c r="BV6041">
        <f t="shared" si="377"/>
        <v>155788.026859374</v>
      </c>
      <c r="BW6041" s="29">
        <v>6036</v>
      </c>
      <c r="BX6041">
        <f t="shared" si="378"/>
        <v>0</v>
      </c>
      <c r="BY6041">
        <f t="shared" si="379"/>
        <v>1</v>
      </c>
    </row>
    <row r="6042" spans="1:77">
      <c r="A6042" s="15">
        <v>6037</v>
      </c>
      <c r="BP6042" s="27">
        <v>0.831118639028244</v>
      </c>
      <c r="BQ6042" s="27">
        <v>12824.0527020757</v>
      </c>
      <c r="BR6042" s="27">
        <v>1.42672336558056</v>
      </c>
      <c r="BS6042" s="27">
        <v>44345.4416522907</v>
      </c>
      <c r="BU6042">
        <f t="shared" si="376"/>
        <v>111843.743152161</v>
      </c>
      <c r="BV6042">
        <f t="shared" si="377"/>
        <v>169663.063184794</v>
      </c>
      <c r="BW6042" s="29">
        <v>6037</v>
      </c>
      <c r="BX6042">
        <f t="shared" si="378"/>
        <v>0</v>
      </c>
      <c r="BY6042">
        <f t="shared" si="379"/>
        <v>1</v>
      </c>
    </row>
    <row r="6043" spans="1:77">
      <c r="A6043" s="15">
        <v>6038</v>
      </c>
      <c r="BP6043" s="27">
        <v>0.783027731779797</v>
      </c>
      <c r="BQ6043" s="27">
        <v>16817.9833948832</v>
      </c>
      <c r="BR6043" s="27">
        <v>1.34920300001452</v>
      </c>
      <c r="BS6043" s="27">
        <v>50071.8398217297</v>
      </c>
      <c r="BU6043">
        <f t="shared" si="376"/>
        <v>100636.176372086</v>
      </c>
      <c r="BV6043">
        <f t="shared" si="377"/>
        <v>152308.610180448</v>
      </c>
      <c r="BW6043" s="29">
        <v>6038</v>
      </c>
      <c r="BX6043">
        <f t="shared" si="378"/>
        <v>0</v>
      </c>
      <c r="BY6043">
        <f t="shared" si="379"/>
        <v>1</v>
      </c>
    </row>
    <row r="6044" spans="1:77">
      <c r="A6044" s="15">
        <v>6039</v>
      </c>
      <c r="BP6044" s="27">
        <v>0.766095532979454</v>
      </c>
      <c r="BQ6044" s="27">
        <v>14322.6854260344</v>
      </c>
      <c r="BR6044" s="27">
        <v>1.27707313651775</v>
      </c>
      <c r="BS6044" s="27">
        <v>53737.0441482938</v>
      </c>
      <c r="BU6044">
        <f t="shared" si="376"/>
        <v>100591.644520884</v>
      </c>
      <c r="BV6044">
        <f t="shared" si="377"/>
        <v>137823.926329369</v>
      </c>
      <c r="BW6044" s="29">
        <v>6039</v>
      </c>
      <c r="BX6044">
        <f t="shared" si="378"/>
        <v>0</v>
      </c>
      <c r="BY6044">
        <f t="shared" si="379"/>
        <v>1</v>
      </c>
    </row>
    <row r="6045" spans="1:77">
      <c r="A6045" s="15">
        <v>6040</v>
      </c>
      <c r="BP6045" s="27">
        <v>0.839789031345427</v>
      </c>
      <c r="BQ6045" s="27">
        <v>14978.8216023625</v>
      </c>
      <c r="BR6045" s="27">
        <v>1.49057706357514</v>
      </c>
      <c r="BS6045" s="27">
        <v>45735.7665677987</v>
      </c>
      <c r="BU6045">
        <f t="shared" si="376"/>
        <v>110989.533099452</v>
      </c>
      <c r="BV6045">
        <f t="shared" si="377"/>
        <v>177850.792968473</v>
      </c>
      <c r="BW6045" s="29">
        <v>6040</v>
      </c>
      <c r="BX6045">
        <f t="shared" si="378"/>
        <v>0</v>
      </c>
      <c r="BY6045">
        <f t="shared" si="379"/>
        <v>1</v>
      </c>
    </row>
    <row r="6046" spans="1:77">
      <c r="A6046" s="15">
        <v>6041</v>
      </c>
      <c r="BP6046" s="27">
        <v>0.803597051031704</v>
      </c>
      <c r="BQ6046" s="27">
        <v>15944.1332522626</v>
      </c>
      <c r="BR6046" s="27">
        <v>1.38273445677602</v>
      </c>
      <c r="BS6046" s="27">
        <v>59339.6941099075</v>
      </c>
      <c r="BU6046">
        <f t="shared" si="376"/>
        <v>104595.424402493</v>
      </c>
      <c r="BV6046">
        <f t="shared" si="377"/>
        <v>148070.474406495</v>
      </c>
      <c r="BW6046" s="29">
        <v>6041</v>
      </c>
      <c r="BX6046">
        <f t="shared" si="378"/>
        <v>0</v>
      </c>
      <c r="BY6046">
        <f t="shared" si="379"/>
        <v>1</v>
      </c>
    </row>
    <row r="6047" spans="1:77">
      <c r="A6047" s="15">
        <v>6042</v>
      </c>
      <c r="BP6047" s="27">
        <v>0.763587498513402</v>
      </c>
      <c r="BQ6047" s="27">
        <v>14958.262822387</v>
      </c>
      <c r="BR6047" s="27">
        <v>1.27360769430381</v>
      </c>
      <c r="BS6047" s="27">
        <v>50649.7683292697</v>
      </c>
      <c r="BU6047">
        <f t="shared" si="376"/>
        <v>99579.8619546233</v>
      </c>
      <c r="BV6047">
        <f t="shared" si="377"/>
        <v>140391.385816302</v>
      </c>
      <c r="BW6047" s="29">
        <v>6042</v>
      </c>
      <c r="BX6047">
        <f t="shared" si="378"/>
        <v>0</v>
      </c>
      <c r="BY6047">
        <f t="shared" si="379"/>
        <v>1</v>
      </c>
    </row>
    <row r="6048" spans="1:77">
      <c r="A6048" s="15">
        <v>6043</v>
      </c>
      <c r="BP6048" s="27">
        <v>0.855317173479477</v>
      </c>
      <c r="BQ6048" s="27">
        <v>11390.9308267611</v>
      </c>
      <c r="BR6048" s="27">
        <v>1.48604318458477</v>
      </c>
      <c r="BS6048" s="27">
        <v>52427.464861711</v>
      </c>
      <c r="BU6048">
        <f t="shared" si="376"/>
        <v>116906.64519516</v>
      </c>
      <c r="BV6048">
        <f t="shared" si="377"/>
        <v>170479.012826005</v>
      </c>
      <c r="BW6048" s="29">
        <v>6043</v>
      </c>
      <c r="BX6048">
        <f t="shared" si="378"/>
        <v>0</v>
      </c>
      <c r="BY6048">
        <f t="shared" si="379"/>
        <v>1</v>
      </c>
    </row>
    <row r="6049" spans="1:77">
      <c r="A6049" s="15">
        <v>6044</v>
      </c>
      <c r="BP6049" s="27">
        <v>0.819332743518152</v>
      </c>
      <c r="BQ6049" s="27">
        <v>19901.8358968208</v>
      </c>
      <c r="BR6049" s="27">
        <v>1.40883898027418</v>
      </c>
      <c r="BS6049" s="27">
        <v>57229.575622613</v>
      </c>
      <c r="BU6049">
        <f t="shared" si="376"/>
        <v>102998.075630902</v>
      </c>
      <c r="BV6049">
        <f t="shared" si="377"/>
        <v>154096.271418513</v>
      </c>
      <c r="BW6049" s="29">
        <v>6044</v>
      </c>
      <c r="BX6049">
        <f t="shared" si="378"/>
        <v>0</v>
      </c>
      <c r="BY6049">
        <f t="shared" si="379"/>
        <v>1</v>
      </c>
    </row>
    <row r="6050" spans="1:77">
      <c r="A6050" s="15">
        <v>6045</v>
      </c>
      <c r="BP6050" s="27">
        <v>0.879337096825466</v>
      </c>
      <c r="BQ6050" s="27">
        <v>16815.1750284173</v>
      </c>
      <c r="BR6050" s="27">
        <v>1.55052747793931</v>
      </c>
      <c r="BS6050" s="27">
        <v>52667.2633490379</v>
      </c>
      <c r="BU6050">
        <f t="shared" si="376"/>
        <v>115085.389495403</v>
      </c>
      <c r="BV6050">
        <f t="shared" si="377"/>
        <v>179911.858341859</v>
      </c>
      <c r="BW6050" s="29">
        <v>6045</v>
      </c>
      <c r="BX6050">
        <f t="shared" si="378"/>
        <v>0</v>
      </c>
      <c r="BY6050">
        <f t="shared" si="379"/>
        <v>1</v>
      </c>
    </row>
    <row r="6051" spans="1:77">
      <c r="A6051" s="15">
        <v>6046</v>
      </c>
      <c r="BP6051" s="27">
        <v>0.758785706364092</v>
      </c>
      <c r="BQ6051" s="27">
        <v>11532.9249632931</v>
      </c>
      <c r="BR6051" s="27">
        <v>1.30361981478827</v>
      </c>
      <c r="BS6051" s="27">
        <v>42161.8007946272</v>
      </c>
      <c r="BU6051">
        <f t="shared" si="376"/>
        <v>102284.930991321</v>
      </c>
      <c r="BV6051">
        <f t="shared" si="377"/>
        <v>153381.171423614</v>
      </c>
      <c r="BW6051" s="29">
        <v>6046</v>
      </c>
      <c r="BX6051">
        <f t="shared" si="378"/>
        <v>0</v>
      </c>
      <c r="BY6051">
        <f t="shared" si="379"/>
        <v>1</v>
      </c>
    </row>
    <row r="6052" spans="1:77">
      <c r="A6052" s="15">
        <v>6047</v>
      </c>
      <c r="BP6052" s="27">
        <v>0.777473032886843</v>
      </c>
      <c r="BQ6052" s="27">
        <v>12016.0876888195</v>
      </c>
      <c r="BR6052" s="27">
        <v>1.34992882470155</v>
      </c>
      <c r="BS6052" s="27">
        <v>43830.2257807031</v>
      </c>
      <c r="BU6052">
        <f t="shared" si="376"/>
        <v>104604.867244207</v>
      </c>
      <c r="BV6052">
        <f t="shared" si="377"/>
        <v>158659.097924529</v>
      </c>
      <c r="BW6052" s="29">
        <v>6047</v>
      </c>
      <c r="BX6052">
        <f t="shared" si="378"/>
        <v>0</v>
      </c>
      <c r="BY6052">
        <f t="shared" si="379"/>
        <v>1</v>
      </c>
    </row>
    <row r="6053" spans="1:77">
      <c r="A6053" s="15">
        <v>6048</v>
      </c>
      <c r="BP6053" s="27">
        <v>0.774576854917091</v>
      </c>
      <c r="BQ6053" s="27">
        <v>17114.4100569162</v>
      </c>
      <c r="BR6053" s="27">
        <v>1.3063297008474</v>
      </c>
      <c r="BS6053" s="27">
        <v>48209.4848259741</v>
      </c>
      <c r="BU6053">
        <f t="shared" si="376"/>
        <v>99072.1181806474</v>
      </c>
      <c r="BV6053">
        <f t="shared" si="377"/>
        <v>147739.970301136</v>
      </c>
      <c r="BW6053" s="29">
        <v>6048</v>
      </c>
      <c r="BX6053">
        <f t="shared" si="378"/>
        <v>0</v>
      </c>
      <c r="BY6053">
        <f t="shared" si="379"/>
        <v>1</v>
      </c>
    </row>
    <row r="6054" spans="1:77">
      <c r="A6054" s="15">
        <v>6049</v>
      </c>
      <c r="BP6054" s="27">
        <v>0.822429554864519</v>
      </c>
      <c r="BQ6054" s="27">
        <v>23962.4752599291</v>
      </c>
      <c r="BR6054" s="27">
        <v>1.43713588588648</v>
      </c>
      <c r="BS6054" s="27">
        <v>64250.8983257474</v>
      </c>
      <c r="BU6054">
        <f t="shared" si="376"/>
        <v>99401.9579697489</v>
      </c>
      <c r="BV6054">
        <f t="shared" si="377"/>
        <v>151319.484557224</v>
      </c>
      <c r="BW6054" s="29">
        <v>6049</v>
      </c>
      <c r="BX6054">
        <f t="shared" si="378"/>
        <v>0</v>
      </c>
      <c r="BY6054">
        <f t="shared" si="379"/>
        <v>1</v>
      </c>
    </row>
    <row r="6055" spans="1:77">
      <c r="A6055" s="15">
        <v>6050</v>
      </c>
      <c r="BP6055" s="27">
        <v>0.814098038243653</v>
      </c>
      <c r="BQ6055" s="27">
        <v>15377.3905785969</v>
      </c>
      <c r="BR6055" s="27">
        <v>1.41560604393836</v>
      </c>
      <c r="BS6055" s="27">
        <v>48422.2353506837</v>
      </c>
      <c r="BU6055">
        <f t="shared" si="376"/>
        <v>106737.315157951</v>
      </c>
      <c r="BV6055">
        <f t="shared" si="377"/>
        <v>163918.671240071</v>
      </c>
      <c r="BW6055" s="29">
        <v>6050</v>
      </c>
      <c r="BX6055">
        <f t="shared" si="378"/>
        <v>0</v>
      </c>
      <c r="BY6055">
        <f t="shared" si="379"/>
        <v>1</v>
      </c>
    </row>
    <row r="6056" spans="1:77">
      <c r="A6056" s="15">
        <v>6051</v>
      </c>
      <c r="BP6056" s="27">
        <v>0.793406802589993</v>
      </c>
      <c r="BQ6056" s="27">
        <v>15535.56015244</v>
      </c>
      <c r="BR6056" s="27">
        <v>1.35302385633021</v>
      </c>
      <c r="BS6056" s="27">
        <v>57037.0871556513</v>
      </c>
      <c r="BU6056">
        <f t="shared" si="376"/>
        <v>103475.460236059</v>
      </c>
      <c r="BV6056">
        <f t="shared" si="377"/>
        <v>145916.49129388</v>
      </c>
      <c r="BW6056" s="29">
        <v>6051</v>
      </c>
      <c r="BX6056">
        <f t="shared" si="378"/>
        <v>0</v>
      </c>
      <c r="BY6056">
        <f t="shared" si="379"/>
        <v>1</v>
      </c>
    </row>
    <row r="6057" spans="1:77">
      <c r="A6057" s="15">
        <v>6052</v>
      </c>
      <c r="BP6057" s="27">
        <v>0.792395863830616</v>
      </c>
      <c r="BQ6057" s="27">
        <v>13191.4062950336</v>
      </c>
      <c r="BR6057" s="27">
        <v>1.35813650534875</v>
      </c>
      <c r="BS6057" s="27">
        <v>48357.1351621465</v>
      </c>
      <c r="BU6057">
        <f t="shared" si="376"/>
        <v>105667.973279559</v>
      </c>
      <c r="BV6057">
        <f t="shared" si="377"/>
        <v>155363.340640166</v>
      </c>
      <c r="BW6057" s="29">
        <v>6052</v>
      </c>
      <c r="BX6057">
        <f t="shared" si="378"/>
        <v>0</v>
      </c>
      <c r="BY6057">
        <f t="shared" si="379"/>
        <v>1</v>
      </c>
    </row>
    <row r="6058" spans="1:77">
      <c r="A6058" s="15">
        <v>6053</v>
      </c>
      <c r="BP6058" s="27">
        <v>0.833026593784854</v>
      </c>
      <c r="BQ6058" s="27">
        <v>15081.4144529515</v>
      </c>
      <c r="BR6058" s="27">
        <v>1.43133409335054</v>
      </c>
      <c r="BS6058" s="27">
        <v>56763.4745763709</v>
      </c>
      <c r="BU6058">
        <f t="shared" si="376"/>
        <v>109872.574614777</v>
      </c>
      <c r="BV6058">
        <f t="shared" si="377"/>
        <v>157936.63942621</v>
      </c>
      <c r="BW6058" s="29">
        <v>6053</v>
      </c>
      <c r="BX6058">
        <f t="shared" si="378"/>
        <v>0</v>
      </c>
      <c r="BY6058">
        <f t="shared" si="379"/>
        <v>1</v>
      </c>
    </row>
    <row r="6059" spans="1:77">
      <c r="A6059" s="15">
        <v>6054</v>
      </c>
      <c r="BP6059" s="27">
        <v>0.799316259764836</v>
      </c>
      <c r="BQ6059" s="27">
        <v>11124.3679143027</v>
      </c>
      <c r="BR6059" s="27">
        <v>1.37179167653059</v>
      </c>
      <c r="BS6059" s="27">
        <v>42038.9920756535</v>
      </c>
      <c r="BU6059">
        <f t="shared" si="376"/>
        <v>108773.071050423</v>
      </c>
      <c r="BV6059">
        <f t="shared" si="377"/>
        <v>163729.759403934</v>
      </c>
      <c r="BW6059" s="29">
        <v>6054</v>
      </c>
      <c r="BX6059">
        <f t="shared" si="378"/>
        <v>0</v>
      </c>
      <c r="BY6059">
        <f t="shared" si="379"/>
        <v>1</v>
      </c>
    </row>
    <row r="6060" spans="1:77">
      <c r="A6060" s="15">
        <v>6055</v>
      </c>
      <c r="BP6060" s="27">
        <v>0.850148517661428</v>
      </c>
      <c r="BQ6060" s="27">
        <v>12133.4935763622</v>
      </c>
      <c r="BR6060" s="27">
        <v>1.4550904617476</v>
      </c>
      <c r="BS6060" s="27">
        <v>52596.6288725402</v>
      </c>
      <c r="BU6060">
        <f t="shared" si="376"/>
        <v>115388.784072852</v>
      </c>
      <c r="BV6060">
        <f t="shared" si="377"/>
        <v>165666.940389599</v>
      </c>
      <c r="BW6060" s="29">
        <v>6055</v>
      </c>
      <c r="BX6060">
        <f t="shared" si="378"/>
        <v>0</v>
      </c>
      <c r="BY6060">
        <f t="shared" si="379"/>
        <v>1</v>
      </c>
    </row>
    <row r="6061" spans="1:77">
      <c r="A6061" s="15">
        <v>6056</v>
      </c>
      <c r="BP6061" s="27">
        <v>0.827542850563742</v>
      </c>
      <c r="BQ6061" s="27">
        <v>16684.0373290582</v>
      </c>
      <c r="BR6061" s="27">
        <v>1.39961906097452</v>
      </c>
      <c r="BS6061" s="27">
        <v>50901.1928946817</v>
      </c>
      <c r="BU6061">
        <f t="shared" si="376"/>
        <v>107447.390255503</v>
      </c>
      <c r="BV6061">
        <f t="shared" si="377"/>
        <v>159041.666251496</v>
      </c>
      <c r="BW6061" s="29">
        <v>6056</v>
      </c>
      <c r="BX6061">
        <f t="shared" si="378"/>
        <v>0</v>
      </c>
      <c r="BY6061">
        <f t="shared" si="379"/>
        <v>1</v>
      </c>
    </row>
    <row r="6062" spans="1:77">
      <c r="A6062" s="15">
        <v>6057</v>
      </c>
      <c r="BP6062" s="27">
        <v>0.824169955101256</v>
      </c>
      <c r="BQ6062" s="27">
        <v>19623.0865051859</v>
      </c>
      <c r="BR6062" s="27">
        <v>1.39910935757809</v>
      </c>
      <c r="BS6062" s="27">
        <v>56901.1795952812</v>
      </c>
      <c r="BU6062">
        <f t="shared" si="376"/>
        <v>104002.406760002</v>
      </c>
      <c r="BV6062">
        <f t="shared" si="377"/>
        <v>152965.224041432</v>
      </c>
      <c r="BW6062" s="29">
        <v>6057</v>
      </c>
      <c r="BX6062">
        <f t="shared" si="378"/>
        <v>0</v>
      </c>
      <c r="BY6062">
        <f t="shared" si="379"/>
        <v>1</v>
      </c>
    </row>
    <row r="6063" spans="1:77">
      <c r="A6063" s="15">
        <v>6058</v>
      </c>
      <c r="BP6063" s="27">
        <v>0.80409686116539</v>
      </c>
      <c r="BQ6063" s="27">
        <v>12186.4118549113</v>
      </c>
      <c r="BR6063" s="27">
        <v>1.38824724418078</v>
      </c>
      <c r="BS6063" s="27">
        <v>52381.2525453736</v>
      </c>
      <c r="BU6063">
        <f t="shared" si="376"/>
        <v>108428.117319897</v>
      </c>
      <c r="BV6063">
        <f t="shared" si="377"/>
        <v>155855.834081744</v>
      </c>
      <c r="BW6063" s="29">
        <v>6058</v>
      </c>
      <c r="BX6063">
        <f t="shared" si="378"/>
        <v>0</v>
      </c>
      <c r="BY6063">
        <f t="shared" si="379"/>
        <v>1</v>
      </c>
    </row>
    <row r="6064" spans="1:77">
      <c r="A6064" s="15">
        <v>6059</v>
      </c>
      <c r="BP6064" s="27">
        <v>0.82415345563256</v>
      </c>
      <c r="BQ6064" s="27">
        <v>11992.0904217462</v>
      </c>
      <c r="BR6064" s="27">
        <v>1.43627574224825</v>
      </c>
      <c r="BS6064" s="27">
        <v>52508.2651156168</v>
      </c>
      <c r="BU6064">
        <f t="shared" si="376"/>
        <v>111630.927923138</v>
      </c>
      <c r="BV6064">
        <f t="shared" si="377"/>
        <v>162933.096221621</v>
      </c>
      <c r="BW6064" s="29">
        <v>6059</v>
      </c>
      <c r="BX6064">
        <f t="shared" si="378"/>
        <v>0</v>
      </c>
      <c r="BY6064">
        <f t="shared" si="379"/>
        <v>1</v>
      </c>
    </row>
    <row r="6065" spans="1:77">
      <c r="A6065" s="15">
        <v>6060</v>
      </c>
      <c r="BP6065" s="27">
        <v>0.827596611380647</v>
      </c>
      <c r="BQ6065" s="27">
        <v>10905.8495377442</v>
      </c>
      <c r="BR6065" s="27">
        <v>1.43272240313614</v>
      </c>
      <c r="BS6065" s="27">
        <v>51322.2428941502</v>
      </c>
      <c r="BU6065">
        <f t="shared" si="376"/>
        <v>113233.642169353</v>
      </c>
      <c r="BV6065">
        <f t="shared" si="377"/>
        <v>163586.117576271</v>
      </c>
      <c r="BW6065" s="29">
        <v>6060</v>
      </c>
      <c r="BX6065">
        <f t="shared" si="378"/>
        <v>0</v>
      </c>
      <c r="BY6065">
        <f t="shared" si="379"/>
        <v>1</v>
      </c>
    </row>
    <row r="6066" spans="1:77">
      <c r="A6066" s="15">
        <v>6061</v>
      </c>
      <c r="BP6066" s="27">
        <v>0.692389442079035</v>
      </c>
      <c r="BQ6066" s="27">
        <v>12210.248676554</v>
      </c>
      <c r="BR6066" s="27">
        <v>1.15278838418662</v>
      </c>
      <c r="BS6066" s="27">
        <v>44515.0539420162</v>
      </c>
      <c r="BU6066">
        <f t="shared" si="376"/>
        <v>91648.1676353012</v>
      </c>
      <c r="BV6066">
        <f t="shared" si="377"/>
        <v>128403.203685976</v>
      </c>
      <c r="BW6066" s="29">
        <v>6061</v>
      </c>
      <c r="BX6066">
        <f t="shared" si="378"/>
        <v>0</v>
      </c>
      <c r="BY6066">
        <f t="shared" si="379"/>
        <v>1</v>
      </c>
    </row>
    <row r="6067" spans="1:77">
      <c r="A6067" s="15">
        <v>6062</v>
      </c>
      <c r="BP6067" s="27">
        <v>0.805309954075448</v>
      </c>
      <c r="BQ6067" s="27">
        <v>12197.4944294378</v>
      </c>
      <c r="BR6067" s="27">
        <v>1.39274567767939</v>
      </c>
      <c r="BS6067" s="27">
        <v>43334.8742052856</v>
      </c>
      <c r="BU6067">
        <f t="shared" si="376"/>
        <v>108598.998681879</v>
      </c>
      <c r="BV6067">
        <f t="shared" si="377"/>
        <v>165576.977446623</v>
      </c>
      <c r="BW6067" s="29">
        <v>6062</v>
      </c>
      <c r="BX6067">
        <f t="shared" si="378"/>
        <v>0</v>
      </c>
      <c r="BY6067">
        <f t="shared" si="379"/>
        <v>1</v>
      </c>
    </row>
    <row r="6068" spans="1:77">
      <c r="A6068" s="15">
        <v>6063</v>
      </c>
      <c r="BP6068" s="27">
        <v>0.816716580552117</v>
      </c>
      <c r="BQ6068" s="27">
        <v>11606.1089657255</v>
      </c>
      <c r="BR6068" s="27">
        <v>1.4116259750509</v>
      </c>
      <c r="BS6068" s="27">
        <v>42392.1002082682</v>
      </c>
      <c r="BU6068">
        <f t="shared" si="376"/>
        <v>110901.378117092</v>
      </c>
      <c r="BV6068">
        <f t="shared" si="377"/>
        <v>169351.796049367</v>
      </c>
      <c r="BW6068" s="29">
        <v>6063</v>
      </c>
      <c r="BX6068">
        <f t="shared" si="378"/>
        <v>0</v>
      </c>
      <c r="BY6068">
        <f t="shared" si="379"/>
        <v>1</v>
      </c>
    </row>
    <row r="6069" spans="1:77">
      <c r="A6069" s="15">
        <v>6064</v>
      </c>
      <c r="BP6069" s="27">
        <v>0.839303356411431</v>
      </c>
      <c r="BQ6069" s="27">
        <v>11665.11516043</v>
      </c>
      <c r="BR6069" s="27">
        <v>1.43562571394807</v>
      </c>
      <c r="BS6069" s="27">
        <v>42540.063325103</v>
      </c>
      <c r="BU6069">
        <f t="shared" si="376"/>
        <v>114230.388301285</v>
      </c>
      <c r="BV6069">
        <f t="shared" si="377"/>
        <v>172803.793767107</v>
      </c>
      <c r="BW6069" s="29">
        <v>6064</v>
      </c>
      <c r="BX6069">
        <f t="shared" si="378"/>
        <v>0</v>
      </c>
      <c r="BY6069">
        <f t="shared" si="379"/>
        <v>1</v>
      </c>
    </row>
    <row r="6070" spans="1:77">
      <c r="A6070" s="15">
        <v>6065</v>
      </c>
      <c r="BP6070" s="27">
        <v>0.794068585121369</v>
      </c>
      <c r="BQ6070" s="27">
        <v>14953.8793139011</v>
      </c>
      <c r="BR6070" s="27">
        <v>1.38341146525821</v>
      </c>
      <c r="BS6070" s="27">
        <v>59624.6136090326</v>
      </c>
      <c r="BU6070">
        <f t="shared" si="376"/>
        <v>104156.408454304</v>
      </c>
      <c r="BV6070">
        <f t="shared" si="377"/>
        <v>147887.106179699</v>
      </c>
      <c r="BW6070" s="29">
        <v>6065</v>
      </c>
      <c r="BX6070">
        <f t="shared" si="378"/>
        <v>0</v>
      </c>
      <c r="BY6070">
        <f t="shared" si="379"/>
        <v>1</v>
      </c>
    </row>
    <row r="6071" spans="1:77">
      <c r="A6071" s="15">
        <v>6066</v>
      </c>
      <c r="BP6071" s="27">
        <v>0.774979332116347</v>
      </c>
      <c r="BQ6071" s="27">
        <v>11542.2363502656</v>
      </c>
      <c r="BR6071" s="27">
        <v>1.3157546517753</v>
      </c>
      <c r="BS6071" s="27">
        <v>43452.5650403369</v>
      </c>
      <c r="BU6071">
        <f t="shared" si="376"/>
        <v>104704.663467186</v>
      </c>
      <c r="BV6071">
        <f t="shared" si="377"/>
        <v>153910.632725959</v>
      </c>
      <c r="BW6071" s="29">
        <v>6066</v>
      </c>
      <c r="BX6071">
        <f t="shared" si="378"/>
        <v>0</v>
      </c>
      <c r="BY6071">
        <f t="shared" si="379"/>
        <v>1</v>
      </c>
    </row>
    <row r="6072" spans="1:77">
      <c r="A6072" s="15">
        <v>6067</v>
      </c>
      <c r="BP6072" s="27">
        <v>0.781138139347437</v>
      </c>
      <c r="BQ6072" s="27">
        <v>12218.4039263814</v>
      </c>
      <c r="BR6072" s="27">
        <v>1.33559168350547</v>
      </c>
      <c r="BS6072" s="27">
        <v>43904.5939800913</v>
      </c>
      <c r="BU6072">
        <f t="shared" si="376"/>
        <v>104952.316975734</v>
      </c>
      <c r="BV6072">
        <f t="shared" si="377"/>
        <v>156434.158545729</v>
      </c>
      <c r="BW6072" s="29">
        <v>6067</v>
      </c>
      <c r="BX6072">
        <f t="shared" si="378"/>
        <v>0</v>
      </c>
      <c r="BY6072">
        <f t="shared" si="379"/>
        <v>1</v>
      </c>
    </row>
    <row r="6073" spans="1:77">
      <c r="A6073" s="15">
        <v>6068</v>
      </c>
      <c r="BP6073" s="27">
        <v>0.832825842516172</v>
      </c>
      <c r="BQ6073" s="27">
        <v>14081.3842746346</v>
      </c>
      <c r="BR6073" s="27">
        <v>1.42382374047004</v>
      </c>
      <c r="BS6073" s="27">
        <v>45426.9720798533</v>
      </c>
      <c r="BU6073">
        <f t="shared" si="376"/>
        <v>110842.492102791</v>
      </c>
      <c r="BV6073">
        <f t="shared" si="377"/>
        <v>168146.588990652</v>
      </c>
      <c r="BW6073" s="29">
        <v>6068</v>
      </c>
      <c r="BX6073">
        <f t="shared" si="378"/>
        <v>0</v>
      </c>
      <c r="BY6073">
        <f t="shared" si="379"/>
        <v>1</v>
      </c>
    </row>
    <row r="6074" spans="1:77">
      <c r="A6074" s="15">
        <v>6069</v>
      </c>
      <c r="BP6074" s="27">
        <v>0.806115639586334</v>
      </c>
      <c r="BQ6074" s="27">
        <v>12277.2897546153</v>
      </c>
      <c r="BR6074" s="27">
        <v>1.38894281443337</v>
      </c>
      <c r="BS6074" s="27">
        <v>54909.8256365648</v>
      </c>
      <c r="BU6074">
        <f t="shared" si="376"/>
        <v>108640.056183335</v>
      </c>
      <c r="BV6074">
        <f t="shared" si="377"/>
        <v>153431.596528441</v>
      </c>
      <c r="BW6074" s="29">
        <v>6069</v>
      </c>
      <c r="BX6074">
        <f t="shared" si="378"/>
        <v>0</v>
      </c>
      <c r="BY6074">
        <f t="shared" si="379"/>
        <v>1</v>
      </c>
    </row>
    <row r="6075" spans="1:77">
      <c r="A6075" s="15">
        <v>6070</v>
      </c>
      <c r="BP6075" s="27">
        <v>0.780647309404883</v>
      </c>
      <c r="BQ6075" s="27">
        <v>15019.1447712733</v>
      </c>
      <c r="BR6075" s="27">
        <v>1.34600638755427</v>
      </c>
      <c r="BS6075" s="27">
        <v>46660.5504313195</v>
      </c>
      <c r="BU6075">
        <f t="shared" si="376"/>
        <v>102077.951639459</v>
      </c>
      <c r="BV6075">
        <f t="shared" si="377"/>
        <v>155240.407701821</v>
      </c>
      <c r="BW6075" s="29">
        <v>6070</v>
      </c>
      <c r="BX6075">
        <f t="shared" si="378"/>
        <v>0</v>
      </c>
      <c r="BY6075">
        <f t="shared" si="379"/>
        <v>1</v>
      </c>
    </row>
    <row r="6076" spans="1:77">
      <c r="A6076" s="15">
        <v>6071</v>
      </c>
      <c r="BP6076" s="27">
        <v>0.867902734170036</v>
      </c>
      <c r="BQ6076" s="27">
        <v>16754.740597027</v>
      </c>
      <c r="BR6076" s="27">
        <v>1.50660809048135</v>
      </c>
      <c r="BS6076" s="27">
        <v>54356.8936118861</v>
      </c>
      <c r="BU6076">
        <f t="shared" si="376"/>
        <v>113430.669528478</v>
      </c>
      <c r="BV6076">
        <f t="shared" si="377"/>
        <v>171634.319960316</v>
      </c>
      <c r="BW6076" s="29">
        <v>6071</v>
      </c>
      <c r="BX6076">
        <f t="shared" si="378"/>
        <v>0</v>
      </c>
      <c r="BY6076">
        <f t="shared" si="379"/>
        <v>1</v>
      </c>
    </row>
    <row r="6077" spans="1:77">
      <c r="A6077" s="15">
        <v>6072</v>
      </c>
      <c r="BP6077" s="27">
        <v>0.808949167066797</v>
      </c>
      <c r="BQ6077" s="27">
        <v>16443.1932081597</v>
      </c>
      <c r="BR6077" s="27">
        <v>1.3960005537145</v>
      </c>
      <c r="BS6077" s="27">
        <v>57209.2749217156</v>
      </c>
      <c r="BU6077">
        <f t="shared" si="376"/>
        <v>104899.18185186</v>
      </c>
      <c r="BV6077">
        <f t="shared" si="377"/>
        <v>152190.80813546</v>
      </c>
      <c r="BW6077" s="29">
        <v>6072</v>
      </c>
      <c r="BX6077">
        <f t="shared" si="378"/>
        <v>0</v>
      </c>
      <c r="BY6077">
        <f t="shared" si="379"/>
        <v>1</v>
      </c>
    </row>
    <row r="6078" spans="1:77">
      <c r="A6078" s="15">
        <v>6073</v>
      </c>
      <c r="BP6078" s="27">
        <v>0.815337303736361</v>
      </c>
      <c r="BQ6078" s="27">
        <v>15940.3697988096</v>
      </c>
      <c r="BR6078" s="27">
        <v>1.4012891079734</v>
      </c>
      <c r="BS6078" s="27">
        <v>59716.2633025246</v>
      </c>
      <c r="BU6078">
        <f t="shared" si="376"/>
        <v>106360.225761645</v>
      </c>
      <c r="BV6078">
        <f t="shared" si="377"/>
        <v>150477.102893485</v>
      </c>
      <c r="BW6078" s="29">
        <v>6073</v>
      </c>
      <c r="BX6078">
        <f t="shared" si="378"/>
        <v>0</v>
      </c>
      <c r="BY6078">
        <f t="shared" si="379"/>
        <v>1</v>
      </c>
    </row>
    <row r="6079" spans="1:77">
      <c r="A6079" s="15">
        <v>6074</v>
      </c>
      <c r="BP6079" s="27">
        <v>0.782921639015685</v>
      </c>
      <c r="BQ6079" s="27">
        <v>13832.0694170178</v>
      </c>
      <c r="BR6079" s="27">
        <v>1.36750191668927</v>
      </c>
      <c r="BS6079" s="27">
        <v>55250.0740682232</v>
      </c>
      <c r="BU6079">
        <f t="shared" si="376"/>
        <v>103606.176435335</v>
      </c>
      <c r="BV6079">
        <f t="shared" si="377"/>
        <v>149875.213435167</v>
      </c>
      <c r="BW6079" s="29">
        <v>6074</v>
      </c>
      <c r="BX6079">
        <f t="shared" si="378"/>
        <v>0</v>
      </c>
      <c r="BY6079">
        <f t="shared" si="379"/>
        <v>1</v>
      </c>
    </row>
    <row r="6080" spans="1:77">
      <c r="A6080" s="15">
        <v>6075</v>
      </c>
      <c r="BP6080" s="27">
        <v>0.861808858060353</v>
      </c>
      <c r="BQ6080" s="27">
        <v>13062.7594234535</v>
      </c>
      <c r="BR6080" s="27">
        <v>1.49930237295972</v>
      </c>
      <c r="BS6080" s="27">
        <v>47077.4987740694</v>
      </c>
      <c r="BU6080">
        <f t="shared" si="376"/>
        <v>116208.5692856</v>
      </c>
      <c r="BV6080">
        <f t="shared" si="377"/>
        <v>177817.857169888</v>
      </c>
      <c r="BW6080" s="29">
        <v>6075</v>
      </c>
      <c r="BX6080">
        <f t="shared" si="378"/>
        <v>0</v>
      </c>
      <c r="BY6080">
        <f t="shared" si="379"/>
        <v>1</v>
      </c>
    </row>
    <row r="6081" spans="1:77">
      <c r="A6081" s="15">
        <v>6076</v>
      </c>
      <c r="BP6081" s="27">
        <v>0.878402583321371</v>
      </c>
      <c r="BQ6081" s="27">
        <v>13666.9607577675</v>
      </c>
      <c r="BR6081" s="27">
        <v>1.54369023145725</v>
      </c>
      <c r="BS6081" s="27">
        <v>44958.082936379</v>
      </c>
      <c r="BU6081">
        <f t="shared" si="376"/>
        <v>118093.426740438</v>
      </c>
      <c r="BV6081">
        <f t="shared" si="377"/>
        <v>186595.451782209</v>
      </c>
      <c r="BW6081" s="29">
        <v>6076</v>
      </c>
      <c r="BX6081">
        <f t="shared" si="378"/>
        <v>0</v>
      </c>
      <c r="BY6081">
        <f t="shared" si="379"/>
        <v>1</v>
      </c>
    </row>
    <row r="6082" spans="1:77">
      <c r="A6082" s="15">
        <v>6077</v>
      </c>
      <c r="BP6082" s="27">
        <v>0.815499929584958</v>
      </c>
      <c r="BQ6082" s="27">
        <v>13442.5125198661</v>
      </c>
      <c r="BR6082" s="27">
        <v>1.39660615714538</v>
      </c>
      <c r="BS6082" s="27">
        <v>43015.2929443924</v>
      </c>
      <c r="BU6082">
        <f t="shared" si="376"/>
        <v>108882.476917878</v>
      </c>
      <c r="BV6082">
        <f t="shared" si="377"/>
        <v>166475.630627415</v>
      </c>
      <c r="BW6082" s="29">
        <v>6077</v>
      </c>
      <c r="BX6082">
        <f t="shared" si="378"/>
        <v>0</v>
      </c>
      <c r="BY6082">
        <f t="shared" si="379"/>
        <v>1</v>
      </c>
    </row>
    <row r="6083" spans="1:77">
      <c r="A6083" s="15">
        <v>6078</v>
      </c>
      <c r="BP6083" s="27">
        <v>0.794223851598282</v>
      </c>
      <c r="BQ6083" s="27">
        <v>13789.1612028207</v>
      </c>
      <c r="BR6083" s="27">
        <v>1.33879705062132</v>
      </c>
      <c r="BS6083" s="27">
        <v>44567.3022393283</v>
      </c>
      <c r="BU6083">
        <f t="shared" si="376"/>
        <v>105344.416536922</v>
      </c>
      <c r="BV6083">
        <f t="shared" si="377"/>
        <v>156252.255353869</v>
      </c>
      <c r="BW6083" s="29">
        <v>6078</v>
      </c>
      <c r="BX6083">
        <f t="shared" si="378"/>
        <v>0</v>
      </c>
      <c r="BY6083">
        <f t="shared" si="379"/>
        <v>1</v>
      </c>
    </row>
    <row r="6084" spans="1:77">
      <c r="A6084" s="15">
        <v>6079</v>
      </c>
      <c r="BP6084" s="27">
        <v>0.763554559988118</v>
      </c>
      <c r="BQ6084" s="27">
        <v>15394.5264441924</v>
      </c>
      <c r="BR6084" s="27">
        <v>1.31896598061514</v>
      </c>
      <c r="BS6084" s="27">
        <v>47415.0467316113</v>
      </c>
      <c r="BU6084">
        <f t="shared" si="376"/>
        <v>99138.6575540253</v>
      </c>
      <c r="BV6084">
        <f t="shared" si="377"/>
        <v>150429.850360659</v>
      </c>
      <c r="BW6084" s="29">
        <v>6079</v>
      </c>
      <c r="BX6084">
        <f t="shared" si="378"/>
        <v>0</v>
      </c>
      <c r="BY6084">
        <f t="shared" si="379"/>
        <v>1</v>
      </c>
    </row>
    <row r="6085" spans="1:77">
      <c r="A6085" s="15">
        <v>6080</v>
      </c>
      <c r="BP6085" s="27">
        <v>0.826949477063183</v>
      </c>
      <c r="BQ6085" s="27">
        <v>13285.3340601523</v>
      </c>
      <c r="BR6085" s="27">
        <v>1.43193064371539</v>
      </c>
      <c r="BS6085" s="27">
        <v>46296.7784426599</v>
      </c>
      <c r="BU6085">
        <f t="shared" si="376"/>
        <v>110757.087499325</v>
      </c>
      <c r="BV6085">
        <f t="shared" si="377"/>
        <v>168492.818114649</v>
      </c>
      <c r="BW6085" s="29">
        <v>6080</v>
      </c>
      <c r="BX6085">
        <f t="shared" si="378"/>
        <v>0</v>
      </c>
      <c r="BY6085">
        <f t="shared" si="379"/>
        <v>1</v>
      </c>
    </row>
    <row r="6086" spans="1:77">
      <c r="A6086" s="15">
        <v>6081</v>
      </c>
      <c r="BP6086" s="27">
        <v>0.820618045251057</v>
      </c>
      <c r="BQ6086" s="27">
        <v>14296.9551522661</v>
      </c>
      <c r="BR6086" s="27">
        <v>1.42322803870693</v>
      </c>
      <c r="BS6086" s="27">
        <v>56247.0006851518</v>
      </c>
      <c r="BU6086">
        <f t="shared" si="376"/>
        <v>108795.751635393</v>
      </c>
      <c r="BV6086">
        <f t="shared" si="377"/>
        <v>157237.205120887</v>
      </c>
      <c r="BW6086" s="29">
        <v>6081</v>
      </c>
      <c r="BX6086">
        <f t="shared" si="378"/>
        <v>0</v>
      </c>
      <c r="BY6086">
        <f t="shared" si="379"/>
        <v>1</v>
      </c>
    </row>
    <row r="6087" spans="1:77">
      <c r="A6087" s="15">
        <v>6082</v>
      </c>
      <c r="BP6087" s="27">
        <v>0.776904762973478</v>
      </c>
      <c r="BQ6087" s="27">
        <v>17447.428004236</v>
      </c>
      <c r="BR6087" s="27">
        <v>1.30194460633198</v>
      </c>
      <c r="BS6087" s="27">
        <v>51396.6265914051</v>
      </c>
      <c r="BU6087">
        <f t="shared" ref="BU6087:BU6150" si="380">BP6087*$BV$1-BQ6087</f>
        <v>99088.2864417857</v>
      </c>
      <c r="BV6087">
        <f t="shared" ref="BV6087:BV6150" si="381">BR6087*$BV$1-BS6087</f>
        <v>143895.064358392</v>
      </c>
      <c r="BW6087" s="29">
        <v>6082</v>
      </c>
      <c r="BX6087">
        <f t="shared" ref="BX6087:BX6150" si="382">IF(BU6087=MAX($BU6087:$BV6087),1,0)</f>
        <v>0</v>
      </c>
      <c r="BY6087">
        <f t="shared" ref="BY6087:BY6150" si="383">IF(BV6087=MAX($BU6087:$BV6087),1,0)</f>
        <v>1</v>
      </c>
    </row>
    <row r="6088" spans="1:77">
      <c r="A6088" s="15">
        <v>6083</v>
      </c>
      <c r="BP6088" s="27">
        <v>0.785270271170974</v>
      </c>
      <c r="BQ6088" s="27">
        <v>15721.9964687266</v>
      </c>
      <c r="BR6088" s="27">
        <v>1.35740835186856</v>
      </c>
      <c r="BS6088" s="27">
        <v>48724.6622437268</v>
      </c>
      <c r="BU6088">
        <f t="shared" si="380"/>
        <v>102068.544206919</v>
      </c>
      <c r="BV6088">
        <f t="shared" si="381"/>
        <v>154886.590536557</v>
      </c>
      <c r="BW6088" s="29">
        <v>6083</v>
      </c>
      <c r="BX6088">
        <f t="shared" si="382"/>
        <v>0</v>
      </c>
      <c r="BY6088">
        <f t="shared" si="383"/>
        <v>1</v>
      </c>
    </row>
    <row r="6089" spans="1:77">
      <c r="A6089" s="15">
        <v>6084</v>
      </c>
      <c r="BP6089" s="27">
        <v>0.825872025404874</v>
      </c>
      <c r="BQ6089" s="27">
        <v>15445.358636782</v>
      </c>
      <c r="BR6089" s="27">
        <v>1.42469042718694</v>
      </c>
      <c r="BS6089" s="27">
        <v>55117.4542552109</v>
      </c>
      <c r="BU6089">
        <f t="shared" si="380"/>
        <v>108435.445173949</v>
      </c>
      <c r="BV6089">
        <f t="shared" si="381"/>
        <v>158586.10982283</v>
      </c>
      <c r="BW6089" s="29">
        <v>6084</v>
      </c>
      <c r="BX6089">
        <f t="shared" si="382"/>
        <v>0</v>
      </c>
      <c r="BY6089">
        <f t="shared" si="383"/>
        <v>1</v>
      </c>
    </row>
    <row r="6090" spans="1:77">
      <c r="A6090" s="15">
        <v>6085</v>
      </c>
      <c r="BP6090" s="27">
        <v>0.786524350375736</v>
      </c>
      <c r="BQ6090" s="27">
        <v>16340.5452068793</v>
      </c>
      <c r="BR6090" s="27">
        <v>1.36928875913383</v>
      </c>
      <c r="BS6090" s="27">
        <v>50219.3522305265</v>
      </c>
      <c r="BU6090">
        <f t="shared" si="380"/>
        <v>101638.107349481</v>
      </c>
      <c r="BV6090">
        <f t="shared" si="381"/>
        <v>155173.961639548</v>
      </c>
      <c r="BW6090" s="29">
        <v>6085</v>
      </c>
      <c r="BX6090">
        <f t="shared" si="382"/>
        <v>0</v>
      </c>
      <c r="BY6090">
        <f t="shared" si="383"/>
        <v>1</v>
      </c>
    </row>
    <row r="6091" spans="1:77">
      <c r="A6091" s="15">
        <v>6086</v>
      </c>
      <c r="BP6091" s="27">
        <v>0.849009003314601</v>
      </c>
      <c r="BQ6091" s="27">
        <v>13638.147319214</v>
      </c>
      <c r="BR6091" s="27">
        <v>1.4791142133081</v>
      </c>
      <c r="BS6091" s="27">
        <v>45644.720776682</v>
      </c>
      <c r="BU6091">
        <f t="shared" si="380"/>
        <v>113713.203177976</v>
      </c>
      <c r="BV6091">
        <f t="shared" si="381"/>
        <v>176222.411219534</v>
      </c>
      <c r="BW6091" s="29">
        <v>6086</v>
      </c>
      <c r="BX6091">
        <f t="shared" si="382"/>
        <v>0</v>
      </c>
      <c r="BY6091">
        <f t="shared" si="383"/>
        <v>1</v>
      </c>
    </row>
    <row r="6092" spans="1:77">
      <c r="A6092" s="15">
        <v>6087</v>
      </c>
      <c r="BP6092" s="27">
        <v>0.811198402135116</v>
      </c>
      <c r="BQ6092" s="27">
        <v>15247.918830784</v>
      </c>
      <c r="BR6092" s="27">
        <v>1.41420872239021</v>
      </c>
      <c r="BS6092" s="27">
        <v>47736.5770728643</v>
      </c>
      <c r="BU6092">
        <f t="shared" si="380"/>
        <v>106431.841489483</v>
      </c>
      <c r="BV6092">
        <f t="shared" si="381"/>
        <v>164394.731285668</v>
      </c>
      <c r="BW6092" s="29">
        <v>6087</v>
      </c>
      <c r="BX6092">
        <f t="shared" si="382"/>
        <v>0</v>
      </c>
      <c r="BY6092">
        <f t="shared" si="383"/>
        <v>1</v>
      </c>
    </row>
    <row r="6093" spans="1:77">
      <c r="A6093" s="15">
        <v>6088</v>
      </c>
      <c r="BP6093" s="27">
        <v>0.782450318633048</v>
      </c>
      <c r="BQ6093" s="27">
        <v>14949.3716522753</v>
      </c>
      <c r="BR6093" s="27">
        <v>1.34483774113482</v>
      </c>
      <c r="BS6093" s="27">
        <v>46161.7900150381</v>
      </c>
      <c r="BU6093">
        <f t="shared" si="380"/>
        <v>102418.176142682</v>
      </c>
      <c r="BV6093">
        <f t="shared" si="381"/>
        <v>155563.871155185</v>
      </c>
      <c r="BW6093" s="29">
        <v>6088</v>
      </c>
      <c r="BX6093">
        <f t="shared" si="382"/>
        <v>0</v>
      </c>
      <c r="BY6093">
        <f t="shared" si="383"/>
        <v>1</v>
      </c>
    </row>
    <row r="6094" spans="1:77">
      <c r="A6094" s="15">
        <v>6089</v>
      </c>
      <c r="BP6094" s="27">
        <v>0.832212621544064</v>
      </c>
      <c r="BQ6094" s="27">
        <v>13622.3664642756</v>
      </c>
      <c r="BR6094" s="27">
        <v>1.42851490045413</v>
      </c>
      <c r="BS6094" s="27">
        <v>54718.4618996327</v>
      </c>
      <c r="BU6094">
        <f t="shared" si="380"/>
        <v>111209.526767334</v>
      </c>
      <c r="BV6094">
        <f t="shared" si="381"/>
        <v>159558.773168487</v>
      </c>
      <c r="BW6094" s="29">
        <v>6089</v>
      </c>
      <c r="BX6094">
        <f t="shared" si="382"/>
        <v>0</v>
      </c>
      <c r="BY6094">
        <f t="shared" si="383"/>
        <v>1</v>
      </c>
    </row>
    <row r="6095" spans="1:77">
      <c r="A6095" s="15">
        <v>6090</v>
      </c>
      <c r="BP6095" s="27">
        <v>0.801006510136423</v>
      </c>
      <c r="BQ6095" s="27">
        <v>13466.3996014926</v>
      </c>
      <c r="BR6095" s="27">
        <v>1.38327734405187</v>
      </c>
      <c r="BS6095" s="27">
        <v>47915.6307586466</v>
      </c>
      <c r="BU6095">
        <f t="shared" si="380"/>
        <v>106684.576918971</v>
      </c>
      <c r="BV6095">
        <f t="shared" si="381"/>
        <v>159575.970849134</v>
      </c>
      <c r="BW6095" s="29">
        <v>6090</v>
      </c>
      <c r="BX6095">
        <f t="shared" si="382"/>
        <v>0</v>
      </c>
      <c r="BY6095">
        <f t="shared" si="383"/>
        <v>1</v>
      </c>
    </row>
    <row r="6096" spans="1:77">
      <c r="A6096" s="15">
        <v>6091</v>
      </c>
      <c r="BP6096" s="27">
        <v>0.780957081928366</v>
      </c>
      <c r="BQ6096" s="27">
        <v>15410.6198617307</v>
      </c>
      <c r="BR6096" s="27">
        <v>1.34470166172437</v>
      </c>
      <c r="BS6096" s="27">
        <v>47070.3211473634</v>
      </c>
      <c r="BU6096">
        <f t="shared" si="380"/>
        <v>101732.942427524</v>
      </c>
      <c r="BV6096">
        <f t="shared" si="381"/>
        <v>154634.928111293</v>
      </c>
      <c r="BW6096" s="29">
        <v>6091</v>
      </c>
      <c r="BX6096">
        <f t="shared" si="382"/>
        <v>0</v>
      </c>
      <c r="BY6096">
        <f t="shared" si="383"/>
        <v>1</v>
      </c>
    </row>
    <row r="6097" spans="1:77">
      <c r="A6097" s="15">
        <v>6092</v>
      </c>
      <c r="BP6097" s="27">
        <v>0.820078793804576</v>
      </c>
      <c r="BQ6097" s="27">
        <v>12630.4290842922</v>
      </c>
      <c r="BR6097" s="27">
        <v>1.42039227405432</v>
      </c>
      <c r="BS6097" s="27">
        <v>55111.0405797124</v>
      </c>
      <c r="BU6097">
        <f t="shared" si="380"/>
        <v>110381.389986394</v>
      </c>
      <c r="BV6097">
        <f t="shared" si="381"/>
        <v>157947.800528436</v>
      </c>
      <c r="BW6097" s="29">
        <v>6092</v>
      </c>
      <c r="BX6097">
        <f t="shared" si="382"/>
        <v>0</v>
      </c>
      <c r="BY6097">
        <f t="shared" si="383"/>
        <v>1</v>
      </c>
    </row>
    <row r="6098" spans="1:77">
      <c r="A6098" s="15">
        <v>6093</v>
      </c>
      <c r="BP6098" s="27">
        <v>0.839262289902887</v>
      </c>
      <c r="BQ6098" s="27">
        <v>17164.134975792</v>
      </c>
      <c r="BR6098" s="27">
        <v>1.42767637058876</v>
      </c>
      <c r="BS6098" s="27">
        <v>59090.9516551003</v>
      </c>
      <c r="BU6098">
        <f t="shared" si="380"/>
        <v>108725.208509641</v>
      </c>
      <c r="BV6098">
        <f t="shared" si="381"/>
        <v>155060.503933213</v>
      </c>
      <c r="BW6098" s="29">
        <v>6093</v>
      </c>
      <c r="BX6098">
        <f t="shared" si="382"/>
        <v>0</v>
      </c>
      <c r="BY6098">
        <f t="shared" si="383"/>
        <v>1</v>
      </c>
    </row>
    <row r="6099" spans="1:77">
      <c r="A6099" s="15">
        <v>6094</v>
      </c>
      <c r="BP6099" s="27">
        <v>0.802557947275842</v>
      </c>
      <c r="BQ6099" s="27">
        <v>13063.7936395618</v>
      </c>
      <c r="BR6099" s="27">
        <v>1.38096946380516</v>
      </c>
      <c r="BS6099" s="27">
        <v>54446.4342325205</v>
      </c>
      <c r="BU6099">
        <f t="shared" si="380"/>
        <v>107319.898451814</v>
      </c>
      <c r="BV6099">
        <f t="shared" si="381"/>
        <v>152698.985338254</v>
      </c>
      <c r="BW6099" s="29">
        <v>6094</v>
      </c>
      <c r="BX6099">
        <f t="shared" si="382"/>
        <v>0</v>
      </c>
      <c r="BY6099">
        <f t="shared" si="383"/>
        <v>1</v>
      </c>
    </row>
    <row r="6100" spans="1:77">
      <c r="A6100" s="15">
        <v>6095</v>
      </c>
      <c r="BP6100" s="27">
        <v>0.772703185837434</v>
      </c>
      <c r="BQ6100" s="27">
        <v>14918.2743317066</v>
      </c>
      <c r="BR6100" s="27">
        <v>1.31843035406041</v>
      </c>
      <c r="BS6100" s="27">
        <v>47211.9318386132</v>
      </c>
      <c r="BU6100">
        <f t="shared" si="380"/>
        <v>100987.203543909</v>
      </c>
      <c r="BV6100">
        <f t="shared" si="381"/>
        <v>150552.621270449</v>
      </c>
      <c r="BW6100" s="29">
        <v>6095</v>
      </c>
      <c r="BX6100">
        <f t="shared" si="382"/>
        <v>0</v>
      </c>
      <c r="BY6100">
        <f t="shared" si="383"/>
        <v>1</v>
      </c>
    </row>
    <row r="6101" spans="1:77">
      <c r="A6101" s="15">
        <v>6096</v>
      </c>
      <c r="BP6101" s="27">
        <v>0.796052538608551</v>
      </c>
      <c r="BQ6101" s="27">
        <v>12622.6714486361</v>
      </c>
      <c r="BR6101" s="27">
        <v>1.34978637437909</v>
      </c>
      <c r="BS6101" s="27">
        <v>42893.0835768116</v>
      </c>
      <c r="BU6101">
        <f t="shared" si="380"/>
        <v>106785.209342647</v>
      </c>
      <c r="BV6101">
        <f t="shared" si="381"/>
        <v>159574.872580052</v>
      </c>
      <c r="BW6101" s="29">
        <v>6096</v>
      </c>
      <c r="BX6101">
        <f t="shared" si="382"/>
        <v>0</v>
      </c>
      <c r="BY6101">
        <f t="shared" si="383"/>
        <v>1</v>
      </c>
    </row>
    <row r="6102" spans="1:77">
      <c r="A6102" s="15">
        <v>6097</v>
      </c>
      <c r="BP6102" s="27">
        <v>0.791288904474488</v>
      </c>
      <c r="BQ6102" s="27">
        <v>12502.6579413478</v>
      </c>
      <c r="BR6102" s="27">
        <v>1.34661143791263</v>
      </c>
      <c r="BS6102" s="27">
        <v>43627.0333457963</v>
      </c>
      <c r="BU6102">
        <f t="shared" si="380"/>
        <v>106190.677729825</v>
      </c>
      <c r="BV6102">
        <f t="shared" si="381"/>
        <v>158364.682341098</v>
      </c>
      <c r="BW6102" s="29">
        <v>6097</v>
      </c>
      <c r="BX6102">
        <f t="shared" si="382"/>
        <v>0</v>
      </c>
      <c r="BY6102">
        <f t="shared" si="383"/>
        <v>1</v>
      </c>
    </row>
    <row r="6103" spans="1:77">
      <c r="A6103" s="15">
        <v>6098</v>
      </c>
      <c r="BP6103" s="27">
        <v>0.845813450820831</v>
      </c>
      <c r="BQ6103" s="27">
        <v>11290.2637904668</v>
      </c>
      <c r="BR6103" s="27">
        <v>1.45816166120644</v>
      </c>
      <c r="BS6103" s="27">
        <v>51041.8431577015</v>
      </c>
      <c r="BU6103">
        <f t="shared" si="380"/>
        <v>115581.753832658</v>
      </c>
      <c r="BV6103">
        <f t="shared" si="381"/>
        <v>167682.406023264</v>
      </c>
      <c r="BW6103" s="29">
        <v>6098</v>
      </c>
      <c r="BX6103">
        <f t="shared" si="382"/>
        <v>0</v>
      </c>
      <c r="BY6103">
        <f t="shared" si="383"/>
        <v>1</v>
      </c>
    </row>
    <row r="6104" spans="1:77">
      <c r="A6104" s="15">
        <v>6099</v>
      </c>
      <c r="BP6104" s="27">
        <v>0.845564445840453</v>
      </c>
      <c r="BQ6104" s="27">
        <v>13742.4416413559</v>
      </c>
      <c r="BR6104" s="27">
        <v>1.4282785858176</v>
      </c>
      <c r="BS6104" s="27">
        <v>55096.7280804024</v>
      </c>
      <c r="BU6104">
        <f t="shared" si="380"/>
        <v>113092.225234712</v>
      </c>
      <c r="BV6104">
        <f t="shared" si="381"/>
        <v>159145.059792238</v>
      </c>
      <c r="BW6104" s="29">
        <v>6099</v>
      </c>
      <c r="BX6104">
        <f t="shared" si="382"/>
        <v>0</v>
      </c>
      <c r="BY6104">
        <f t="shared" si="383"/>
        <v>1</v>
      </c>
    </row>
    <row r="6105" spans="1:77">
      <c r="A6105" s="15">
        <v>6100</v>
      </c>
      <c r="BP6105" s="27">
        <v>0.87300553949423</v>
      </c>
      <c r="BQ6105" s="27">
        <v>14117.4897035064</v>
      </c>
      <c r="BR6105" s="27">
        <v>1.51490433003222</v>
      </c>
      <c r="BS6105" s="27">
        <v>54279.2728262381</v>
      </c>
      <c r="BU6105">
        <f t="shared" si="380"/>
        <v>116833.341220628</v>
      </c>
      <c r="BV6105">
        <f t="shared" si="381"/>
        <v>172956.376678595</v>
      </c>
      <c r="BW6105" s="29">
        <v>6100</v>
      </c>
      <c r="BX6105">
        <f t="shared" si="382"/>
        <v>0</v>
      </c>
      <c r="BY6105">
        <f t="shared" si="383"/>
        <v>1</v>
      </c>
    </row>
    <row r="6106" spans="1:77">
      <c r="A6106" s="15">
        <v>6101</v>
      </c>
      <c r="BP6106" s="27">
        <v>0.861581231424346</v>
      </c>
      <c r="BQ6106" s="27">
        <v>14266.2403155392</v>
      </c>
      <c r="BR6106" s="27">
        <v>1.51372674241397</v>
      </c>
      <c r="BS6106" s="27">
        <v>46291.7919892445</v>
      </c>
      <c r="BU6106">
        <f t="shared" si="380"/>
        <v>114970.944398113</v>
      </c>
      <c r="BV6106">
        <f t="shared" si="381"/>
        <v>180767.219372852</v>
      </c>
      <c r="BW6106" s="29">
        <v>6101</v>
      </c>
      <c r="BX6106">
        <f t="shared" si="382"/>
        <v>0</v>
      </c>
      <c r="BY6106">
        <f t="shared" si="383"/>
        <v>1</v>
      </c>
    </row>
    <row r="6107" spans="1:77">
      <c r="A6107" s="15">
        <v>6102</v>
      </c>
      <c r="BP6107" s="27">
        <v>0.826571852423425</v>
      </c>
      <c r="BQ6107" s="27">
        <v>13244.7183272062</v>
      </c>
      <c r="BR6107" s="27">
        <v>1.4290020462317</v>
      </c>
      <c r="BS6107" s="27">
        <v>45808.0972375773</v>
      </c>
      <c r="BU6107">
        <f t="shared" si="380"/>
        <v>110741.059536308</v>
      </c>
      <c r="BV6107">
        <f t="shared" si="381"/>
        <v>168542.209697177</v>
      </c>
      <c r="BW6107" s="29">
        <v>6102</v>
      </c>
      <c r="BX6107">
        <f t="shared" si="382"/>
        <v>0</v>
      </c>
      <c r="BY6107">
        <f t="shared" si="383"/>
        <v>1</v>
      </c>
    </row>
    <row r="6108" spans="1:77">
      <c r="A6108" s="15">
        <v>6103</v>
      </c>
      <c r="BP6108" s="27">
        <v>0.839420178219067</v>
      </c>
      <c r="BQ6108" s="27">
        <v>16694.1991104086</v>
      </c>
      <c r="BR6108" s="27">
        <v>1.4365171220677</v>
      </c>
      <c r="BS6108" s="27">
        <v>49311.0612225176</v>
      </c>
      <c r="BU6108">
        <f t="shared" si="380"/>
        <v>109218.827622451</v>
      </c>
      <c r="BV6108">
        <f t="shared" si="381"/>
        <v>166166.507087637</v>
      </c>
      <c r="BW6108" s="29">
        <v>6103</v>
      </c>
      <c r="BX6108">
        <f t="shared" si="382"/>
        <v>0</v>
      </c>
      <c r="BY6108">
        <f t="shared" si="383"/>
        <v>1</v>
      </c>
    </row>
    <row r="6109" spans="1:77">
      <c r="A6109" s="15">
        <v>6104</v>
      </c>
      <c r="BP6109" s="27">
        <v>0.855490097474928</v>
      </c>
      <c r="BQ6109" s="27">
        <v>23666.9486891796</v>
      </c>
      <c r="BR6109" s="27">
        <v>1.4970093030771</v>
      </c>
      <c r="BS6109" s="27">
        <v>63365.8458852002</v>
      </c>
      <c r="BU6109">
        <f t="shared" si="380"/>
        <v>104656.56593206</v>
      </c>
      <c r="BV6109">
        <f t="shared" si="381"/>
        <v>161185.549576365</v>
      </c>
      <c r="BW6109" s="29">
        <v>6104</v>
      </c>
      <c r="BX6109">
        <f t="shared" si="382"/>
        <v>0</v>
      </c>
      <c r="BY6109">
        <f t="shared" si="383"/>
        <v>1</v>
      </c>
    </row>
    <row r="6110" spans="1:77">
      <c r="A6110" s="15">
        <v>6105</v>
      </c>
      <c r="BP6110" s="27">
        <v>0.795684130237043</v>
      </c>
      <c r="BQ6110" s="27">
        <v>17157.5072644106</v>
      </c>
      <c r="BR6110" s="27">
        <v>1.36354334642294</v>
      </c>
      <c r="BS6110" s="27">
        <v>50073.7057939695</v>
      </c>
      <c r="BU6110">
        <f t="shared" si="380"/>
        <v>102195.112271146</v>
      </c>
      <c r="BV6110">
        <f t="shared" si="381"/>
        <v>154457.796169472</v>
      </c>
      <c r="BW6110" s="29">
        <v>6105</v>
      </c>
      <c r="BX6110">
        <f t="shared" si="382"/>
        <v>0</v>
      </c>
      <c r="BY6110">
        <f t="shared" si="383"/>
        <v>1</v>
      </c>
    </row>
    <row r="6111" spans="1:77">
      <c r="A6111" s="15">
        <v>6106</v>
      </c>
      <c r="BP6111" s="27">
        <v>0.763374601160437</v>
      </c>
      <c r="BQ6111" s="27">
        <v>13346.1568613953</v>
      </c>
      <c r="BR6111" s="27">
        <v>1.31273549067401</v>
      </c>
      <c r="BS6111" s="27">
        <v>55318.4905928564</v>
      </c>
      <c r="BU6111">
        <f t="shared" si="380"/>
        <v>101160.03331267</v>
      </c>
      <c r="BV6111">
        <f t="shared" si="381"/>
        <v>141591.833008246</v>
      </c>
      <c r="BW6111" s="29">
        <v>6106</v>
      </c>
      <c r="BX6111">
        <f t="shared" si="382"/>
        <v>0</v>
      </c>
      <c r="BY6111">
        <f t="shared" si="383"/>
        <v>1</v>
      </c>
    </row>
    <row r="6112" spans="1:77">
      <c r="A6112" s="15">
        <v>6107</v>
      </c>
      <c r="BP6112" s="27">
        <v>0.750153273660118</v>
      </c>
      <c r="BQ6112" s="27">
        <v>13967.4780425235</v>
      </c>
      <c r="BR6112" s="27">
        <v>1.28407606988055</v>
      </c>
      <c r="BS6112" s="27">
        <v>45327.3496303228</v>
      </c>
      <c r="BU6112">
        <f t="shared" si="380"/>
        <v>98555.5130064942</v>
      </c>
      <c r="BV6112">
        <f t="shared" si="381"/>
        <v>147284.060851759</v>
      </c>
      <c r="BW6112" s="29">
        <v>6107</v>
      </c>
      <c r="BX6112">
        <f t="shared" si="382"/>
        <v>0</v>
      </c>
      <c r="BY6112">
        <f t="shared" si="383"/>
        <v>1</v>
      </c>
    </row>
    <row r="6113" spans="1:77">
      <c r="A6113" s="15">
        <v>6108</v>
      </c>
      <c r="BP6113" s="27">
        <v>0.807118011386699</v>
      </c>
      <c r="BQ6113" s="27">
        <v>15643.6682102308</v>
      </c>
      <c r="BR6113" s="27">
        <v>1.39120038599243</v>
      </c>
      <c r="BS6113" s="27">
        <v>46341.0542432749</v>
      </c>
      <c r="BU6113">
        <f t="shared" si="380"/>
        <v>105424.033497774</v>
      </c>
      <c r="BV6113">
        <f t="shared" si="381"/>
        <v>162339.00365559</v>
      </c>
      <c r="BW6113" s="29">
        <v>6108</v>
      </c>
      <c r="BX6113">
        <f t="shared" si="382"/>
        <v>0</v>
      </c>
      <c r="BY6113">
        <f t="shared" si="383"/>
        <v>1</v>
      </c>
    </row>
    <row r="6114" spans="1:77">
      <c r="A6114" s="15">
        <v>6109</v>
      </c>
      <c r="BP6114" s="27">
        <v>0.845496199856173</v>
      </c>
      <c r="BQ6114" s="27">
        <v>14771.9475603516</v>
      </c>
      <c r="BR6114" s="27">
        <v>1.41845362475255</v>
      </c>
      <c r="BS6114" s="27">
        <v>46187.1335844896</v>
      </c>
      <c r="BU6114">
        <f t="shared" si="380"/>
        <v>112052.482418074</v>
      </c>
      <c r="BV6114">
        <f t="shared" si="381"/>
        <v>166580.910128392</v>
      </c>
      <c r="BW6114" s="29">
        <v>6109</v>
      </c>
      <c r="BX6114">
        <f t="shared" si="382"/>
        <v>0</v>
      </c>
      <c r="BY6114">
        <f t="shared" si="383"/>
        <v>1</v>
      </c>
    </row>
    <row r="6115" spans="1:77">
      <c r="A6115" s="15">
        <v>6110</v>
      </c>
      <c r="BP6115" s="27">
        <v>0.800415537318222</v>
      </c>
      <c r="BQ6115" s="27">
        <v>13383.1218461057</v>
      </c>
      <c r="BR6115" s="27">
        <v>1.38847189193732</v>
      </c>
      <c r="BS6115" s="27">
        <v>54847.4098259694</v>
      </c>
      <c r="BU6115">
        <f t="shared" si="380"/>
        <v>106679.208751628</v>
      </c>
      <c r="BV6115">
        <f t="shared" si="381"/>
        <v>153423.373964629</v>
      </c>
      <c r="BW6115" s="29">
        <v>6110</v>
      </c>
      <c r="BX6115">
        <f t="shared" si="382"/>
        <v>0</v>
      </c>
      <c r="BY6115">
        <f t="shared" si="383"/>
        <v>1</v>
      </c>
    </row>
    <row r="6116" spans="1:77">
      <c r="A6116" s="15">
        <v>6111</v>
      </c>
      <c r="BP6116" s="27">
        <v>0.845544895870261</v>
      </c>
      <c r="BQ6116" s="27">
        <v>15039.3091131013</v>
      </c>
      <c r="BR6116" s="27">
        <v>1.46225151667737</v>
      </c>
      <c r="BS6116" s="27">
        <v>58577.1143315185</v>
      </c>
      <c r="BU6116">
        <f t="shared" si="380"/>
        <v>111792.425267438</v>
      </c>
      <c r="BV6116">
        <f t="shared" si="381"/>
        <v>160760.613170088</v>
      </c>
      <c r="BW6116" s="29">
        <v>6111</v>
      </c>
      <c r="BX6116">
        <f t="shared" si="382"/>
        <v>0</v>
      </c>
      <c r="BY6116">
        <f t="shared" si="383"/>
        <v>1</v>
      </c>
    </row>
    <row r="6117" spans="1:77">
      <c r="A6117" s="15">
        <v>6112</v>
      </c>
      <c r="BP6117" s="27">
        <v>0.76957731148787</v>
      </c>
      <c r="BQ6117" s="27">
        <v>12153.3161480187</v>
      </c>
      <c r="BR6117" s="27">
        <v>1.29791713801267</v>
      </c>
      <c r="BS6117" s="27">
        <v>43219.657874547</v>
      </c>
      <c r="BU6117">
        <f t="shared" si="380"/>
        <v>103283.280575162</v>
      </c>
      <c r="BV6117">
        <f t="shared" si="381"/>
        <v>151467.912827353</v>
      </c>
      <c r="BW6117" s="29">
        <v>6112</v>
      </c>
      <c r="BX6117">
        <f t="shared" si="382"/>
        <v>0</v>
      </c>
      <c r="BY6117">
        <f t="shared" si="383"/>
        <v>1</v>
      </c>
    </row>
    <row r="6118" spans="1:77">
      <c r="A6118" s="15">
        <v>6113</v>
      </c>
      <c r="BP6118" s="27">
        <v>0.742150797814093</v>
      </c>
      <c r="BQ6118" s="27">
        <v>14408.7594159161</v>
      </c>
      <c r="BR6118" s="27">
        <v>1.2811276903151</v>
      </c>
      <c r="BS6118" s="27">
        <v>49966.0053616985</v>
      </c>
      <c r="BU6118">
        <f t="shared" si="380"/>
        <v>96913.8602561978</v>
      </c>
      <c r="BV6118">
        <f t="shared" si="381"/>
        <v>142203.148185567</v>
      </c>
      <c r="BW6118" s="29">
        <v>6113</v>
      </c>
      <c r="BX6118">
        <f t="shared" si="382"/>
        <v>0</v>
      </c>
      <c r="BY6118">
        <f t="shared" si="383"/>
        <v>1</v>
      </c>
    </row>
    <row r="6119" spans="1:77">
      <c r="A6119" s="15">
        <v>6114</v>
      </c>
      <c r="BP6119" s="27">
        <v>0.856872442903491</v>
      </c>
      <c r="BQ6119" s="27">
        <v>9559.68183432732</v>
      </c>
      <c r="BR6119" s="27">
        <v>1.48622235830721</v>
      </c>
      <c r="BS6119" s="27">
        <v>40037.3926655205</v>
      </c>
      <c r="BU6119">
        <f t="shared" si="380"/>
        <v>118971.184601196</v>
      </c>
      <c r="BV6119">
        <f t="shared" si="381"/>
        <v>182895.961080561</v>
      </c>
      <c r="BW6119" s="29">
        <v>6114</v>
      </c>
      <c r="BX6119">
        <f t="shared" si="382"/>
        <v>0</v>
      </c>
      <c r="BY6119">
        <f t="shared" si="383"/>
        <v>1</v>
      </c>
    </row>
    <row r="6120" spans="1:77">
      <c r="A6120" s="15">
        <v>6115</v>
      </c>
      <c r="BP6120" s="27">
        <v>0.80630501428194</v>
      </c>
      <c r="BQ6120" s="27">
        <v>15867.075576207</v>
      </c>
      <c r="BR6120" s="27">
        <v>1.39190834456521</v>
      </c>
      <c r="BS6120" s="27">
        <v>47554.3895303532</v>
      </c>
      <c r="BU6120">
        <f t="shared" si="380"/>
        <v>105078.676566084</v>
      </c>
      <c r="BV6120">
        <f t="shared" si="381"/>
        <v>161231.862154428</v>
      </c>
      <c r="BW6120" s="29">
        <v>6115</v>
      </c>
      <c r="BX6120">
        <f t="shared" si="382"/>
        <v>0</v>
      </c>
      <c r="BY6120">
        <f t="shared" si="383"/>
        <v>1</v>
      </c>
    </row>
    <row r="6121" spans="1:77">
      <c r="A6121" s="15">
        <v>6116</v>
      </c>
      <c r="BP6121" s="27">
        <v>0.773917795849012</v>
      </c>
      <c r="BQ6121" s="27">
        <v>14315.4715054961</v>
      </c>
      <c r="BR6121" s="27">
        <v>1.33375055790421</v>
      </c>
      <c r="BS6121" s="27">
        <v>45279.9058565214</v>
      </c>
      <c r="BU6121">
        <f t="shared" si="380"/>
        <v>101772.197871856</v>
      </c>
      <c r="BV6121">
        <f t="shared" si="381"/>
        <v>154782.67782911</v>
      </c>
      <c r="BW6121" s="29">
        <v>6116</v>
      </c>
      <c r="BX6121">
        <f t="shared" si="382"/>
        <v>0</v>
      </c>
      <c r="BY6121">
        <f t="shared" si="383"/>
        <v>1</v>
      </c>
    </row>
    <row r="6122" spans="1:77">
      <c r="A6122" s="15">
        <v>6117</v>
      </c>
      <c r="BP6122" s="27">
        <v>0.79762514954288</v>
      </c>
      <c r="BQ6122" s="27">
        <v>17167.0172472778</v>
      </c>
      <c r="BR6122" s="27">
        <v>1.38879673664961</v>
      </c>
      <c r="BS6122" s="27">
        <v>52243.4932300563</v>
      </c>
      <c r="BU6122">
        <f t="shared" si="380"/>
        <v>102476.755184154</v>
      </c>
      <c r="BV6122">
        <f t="shared" si="381"/>
        <v>156076.017267385</v>
      </c>
      <c r="BW6122" s="29">
        <v>6117</v>
      </c>
      <c r="BX6122">
        <f t="shared" si="382"/>
        <v>0</v>
      </c>
      <c r="BY6122">
        <f t="shared" si="383"/>
        <v>1</v>
      </c>
    </row>
    <row r="6123" spans="1:77">
      <c r="A6123" s="15">
        <v>6118</v>
      </c>
      <c r="BP6123" s="27">
        <v>0.766917692468183</v>
      </c>
      <c r="BQ6123" s="27">
        <v>14341.87883646</v>
      </c>
      <c r="BR6123" s="27">
        <v>1.29815577592503</v>
      </c>
      <c r="BS6123" s="27">
        <v>55364.9036153342</v>
      </c>
      <c r="BU6123">
        <f t="shared" si="380"/>
        <v>100695.775033767</v>
      </c>
      <c r="BV6123">
        <f t="shared" si="381"/>
        <v>139358.462773421</v>
      </c>
      <c r="BW6123" s="29">
        <v>6118</v>
      </c>
      <c r="BX6123">
        <f t="shared" si="382"/>
        <v>0</v>
      </c>
      <c r="BY6123">
        <f t="shared" si="383"/>
        <v>1</v>
      </c>
    </row>
    <row r="6124" spans="1:77">
      <c r="A6124" s="15">
        <v>6119</v>
      </c>
      <c r="BP6124" s="27">
        <v>0.842992085511351</v>
      </c>
      <c r="BQ6124" s="27">
        <v>14335.5323115729</v>
      </c>
      <c r="BR6124" s="27">
        <v>1.47366066594956</v>
      </c>
      <c r="BS6124" s="27">
        <v>44798.6626689424</v>
      </c>
      <c r="BU6124">
        <f t="shared" si="380"/>
        <v>112113.28051513</v>
      </c>
      <c r="BV6124">
        <f t="shared" si="381"/>
        <v>176250.437223491</v>
      </c>
      <c r="BW6124" s="29">
        <v>6119</v>
      </c>
      <c r="BX6124">
        <f t="shared" si="382"/>
        <v>0</v>
      </c>
      <c r="BY6124">
        <f t="shared" si="383"/>
        <v>1</v>
      </c>
    </row>
    <row r="6125" spans="1:77">
      <c r="A6125" s="15">
        <v>6120</v>
      </c>
      <c r="BP6125" s="27">
        <v>0.805661215609108</v>
      </c>
      <c r="BQ6125" s="27">
        <v>17784.0273745452</v>
      </c>
      <c r="BR6125" s="27">
        <v>1.33223034445961</v>
      </c>
      <c r="BS6125" s="27">
        <v>59718.3288855664</v>
      </c>
      <c r="BU6125">
        <f t="shared" si="380"/>
        <v>103065.154966821</v>
      </c>
      <c r="BV6125">
        <f t="shared" si="381"/>
        <v>140116.222783375</v>
      </c>
      <c r="BW6125" s="29">
        <v>6120</v>
      </c>
      <c r="BX6125">
        <f t="shared" si="382"/>
        <v>0</v>
      </c>
      <c r="BY6125">
        <f t="shared" si="383"/>
        <v>1</v>
      </c>
    </row>
    <row r="6126" spans="1:77">
      <c r="A6126" s="15">
        <v>6121</v>
      </c>
      <c r="BP6126" s="27">
        <v>0.838644279770141</v>
      </c>
      <c r="BQ6126" s="27">
        <v>12970.0510870969</v>
      </c>
      <c r="BR6126" s="27">
        <v>1.45776123980269</v>
      </c>
      <c r="BS6126" s="27">
        <v>45536.108967004</v>
      </c>
      <c r="BU6126">
        <f t="shared" si="380"/>
        <v>112826.590878424</v>
      </c>
      <c r="BV6126">
        <f t="shared" si="381"/>
        <v>173128.077003399</v>
      </c>
      <c r="BW6126" s="29">
        <v>6121</v>
      </c>
      <c r="BX6126">
        <f t="shared" si="382"/>
        <v>0</v>
      </c>
      <c r="BY6126">
        <f t="shared" si="383"/>
        <v>1</v>
      </c>
    </row>
    <row r="6127" spans="1:77">
      <c r="A6127" s="15">
        <v>6122</v>
      </c>
      <c r="BP6127" s="27">
        <v>0.79706553777914</v>
      </c>
      <c r="BQ6127" s="27">
        <v>14651.2985693482</v>
      </c>
      <c r="BR6127" s="27">
        <v>1.37335506656459</v>
      </c>
      <c r="BS6127" s="27">
        <v>46309.5074674197</v>
      </c>
      <c r="BU6127">
        <f t="shared" si="380"/>
        <v>104908.532097523</v>
      </c>
      <c r="BV6127">
        <f t="shared" si="381"/>
        <v>159693.752517269</v>
      </c>
      <c r="BW6127" s="29">
        <v>6122</v>
      </c>
      <c r="BX6127">
        <f t="shared" si="382"/>
        <v>0</v>
      </c>
      <c r="BY6127">
        <f t="shared" si="383"/>
        <v>1</v>
      </c>
    </row>
    <row r="6128" spans="1:77">
      <c r="A6128" s="15">
        <v>6123</v>
      </c>
      <c r="BP6128" s="27">
        <v>0.802226538341149</v>
      </c>
      <c r="BQ6128" s="27">
        <v>16086.7583874163</v>
      </c>
      <c r="BR6128" s="27">
        <v>1.35736986185966</v>
      </c>
      <c r="BS6128" s="27">
        <v>46238.9666720178</v>
      </c>
      <c r="BU6128">
        <f t="shared" si="380"/>
        <v>104247.222363756</v>
      </c>
      <c r="BV6128">
        <f t="shared" si="381"/>
        <v>157366.51260693</v>
      </c>
      <c r="BW6128" s="29">
        <v>6123</v>
      </c>
      <c r="BX6128">
        <f t="shared" si="382"/>
        <v>0</v>
      </c>
      <c r="BY6128">
        <f t="shared" si="383"/>
        <v>1</v>
      </c>
    </row>
    <row r="6129" spans="1:77">
      <c r="A6129" s="15">
        <v>6124</v>
      </c>
      <c r="BP6129" s="27">
        <v>0.82605857244974</v>
      </c>
      <c r="BQ6129" s="27">
        <v>19923.2976630581</v>
      </c>
      <c r="BR6129" s="27">
        <v>1.43365527235478</v>
      </c>
      <c r="BS6129" s="27">
        <v>68051.4031419341</v>
      </c>
      <c r="BU6129">
        <f t="shared" si="380"/>
        <v>103985.488204403</v>
      </c>
      <c r="BV6129">
        <f t="shared" si="381"/>
        <v>146996.887711283</v>
      </c>
      <c r="BW6129" s="29">
        <v>6124</v>
      </c>
      <c r="BX6129">
        <f t="shared" si="382"/>
        <v>0</v>
      </c>
      <c r="BY6129">
        <f t="shared" si="383"/>
        <v>1</v>
      </c>
    </row>
    <row r="6130" spans="1:77">
      <c r="A6130" s="15">
        <v>6125</v>
      </c>
      <c r="BP6130" s="27">
        <v>0.787434030774363</v>
      </c>
      <c r="BQ6130" s="27">
        <v>16071.1363026902</v>
      </c>
      <c r="BR6130" s="27">
        <v>1.3454501687859</v>
      </c>
      <c r="BS6130" s="27">
        <v>47466.0209088202</v>
      </c>
      <c r="BU6130">
        <f t="shared" si="380"/>
        <v>102043.968313464</v>
      </c>
      <c r="BV6130">
        <f t="shared" si="381"/>
        <v>154351.504409064</v>
      </c>
      <c r="BW6130" s="29">
        <v>6125</v>
      </c>
      <c r="BX6130">
        <f t="shared" si="382"/>
        <v>0</v>
      </c>
      <c r="BY6130">
        <f t="shared" si="383"/>
        <v>1</v>
      </c>
    </row>
    <row r="6131" spans="1:77">
      <c r="A6131" s="15">
        <v>6126</v>
      </c>
      <c r="BP6131" s="27">
        <v>0.847673676800182</v>
      </c>
      <c r="BQ6131" s="27">
        <v>22775.0263740238</v>
      </c>
      <c r="BR6131" s="27">
        <v>1.45761080134269</v>
      </c>
      <c r="BS6131" s="27">
        <v>57139.5664911675</v>
      </c>
      <c r="BU6131">
        <f t="shared" si="380"/>
        <v>104376.025146003</v>
      </c>
      <c r="BV6131">
        <f t="shared" si="381"/>
        <v>161502.053710236</v>
      </c>
      <c r="BW6131" s="29">
        <v>6126</v>
      </c>
      <c r="BX6131">
        <f t="shared" si="382"/>
        <v>0</v>
      </c>
      <c r="BY6131">
        <f t="shared" si="383"/>
        <v>1</v>
      </c>
    </row>
    <row r="6132" spans="1:77">
      <c r="A6132" s="15">
        <v>6127</v>
      </c>
      <c r="BP6132" s="27">
        <v>0.795210138786356</v>
      </c>
      <c r="BQ6132" s="27">
        <v>12150.8724502872</v>
      </c>
      <c r="BR6132" s="27">
        <v>1.38740144389572</v>
      </c>
      <c r="BS6132" s="27">
        <v>54029.7926044966</v>
      </c>
      <c r="BU6132">
        <f t="shared" si="380"/>
        <v>107130.648367666</v>
      </c>
      <c r="BV6132">
        <f t="shared" si="381"/>
        <v>154080.423979861</v>
      </c>
      <c r="BW6132" s="29">
        <v>6127</v>
      </c>
      <c r="BX6132">
        <f t="shared" si="382"/>
        <v>0</v>
      </c>
      <c r="BY6132">
        <f t="shared" si="383"/>
        <v>1</v>
      </c>
    </row>
    <row r="6133" spans="1:77">
      <c r="A6133" s="15">
        <v>6128</v>
      </c>
      <c r="BP6133" s="27">
        <v>0.785845693986816</v>
      </c>
      <c r="BQ6133" s="27">
        <v>11373.3356596008</v>
      </c>
      <c r="BR6133" s="27">
        <v>1.34723386289111</v>
      </c>
      <c r="BS6133" s="27">
        <v>52334.7620534565</v>
      </c>
      <c r="BU6133">
        <f t="shared" si="380"/>
        <v>106503.518438422</v>
      </c>
      <c r="BV6133">
        <f t="shared" si="381"/>
        <v>149750.317380211</v>
      </c>
      <c r="BW6133" s="29">
        <v>6128</v>
      </c>
      <c r="BX6133">
        <f t="shared" si="382"/>
        <v>0</v>
      </c>
      <c r="BY6133">
        <f t="shared" si="383"/>
        <v>1</v>
      </c>
    </row>
    <row r="6134" spans="1:77">
      <c r="A6134" s="15">
        <v>6129</v>
      </c>
      <c r="BP6134" s="27">
        <v>0.78992458872408</v>
      </c>
      <c r="BQ6134" s="27">
        <v>11067.2691889925</v>
      </c>
      <c r="BR6134" s="27">
        <v>1.34935899829625</v>
      </c>
      <c r="BS6134" s="27">
        <v>42576.2395907817</v>
      </c>
      <c r="BU6134">
        <f t="shared" si="380"/>
        <v>107421.41911962</v>
      </c>
      <c r="BV6134">
        <f t="shared" si="381"/>
        <v>159827.610153656</v>
      </c>
      <c r="BW6134" s="29">
        <v>6129</v>
      </c>
      <c r="BX6134">
        <f t="shared" si="382"/>
        <v>0</v>
      </c>
      <c r="BY6134">
        <f t="shared" si="383"/>
        <v>1</v>
      </c>
    </row>
    <row r="6135" spans="1:77">
      <c r="A6135" s="15">
        <v>6130</v>
      </c>
      <c r="BP6135" s="27">
        <v>0.838028251469661</v>
      </c>
      <c r="BQ6135" s="27">
        <v>15553.3438349544</v>
      </c>
      <c r="BR6135" s="27">
        <v>1.44516401945748</v>
      </c>
      <c r="BS6135" s="27">
        <v>55695.2684702424</v>
      </c>
      <c r="BU6135">
        <f t="shared" si="380"/>
        <v>110150.893885495</v>
      </c>
      <c r="BV6135">
        <f t="shared" si="381"/>
        <v>161079.33444838</v>
      </c>
      <c r="BW6135" s="29">
        <v>6130</v>
      </c>
      <c r="BX6135">
        <f t="shared" si="382"/>
        <v>0</v>
      </c>
      <c r="BY6135">
        <f t="shared" si="383"/>
        <v>1</v>
      </c>
    </row>
    <row r="6136" spans="1:77">
      <c r="A6136" s="15">
        <v>6131</v>
      </c>
      <c r="BP6136" s="27">
        <v>0.796522670308171</v>
      </c>
      <c r="BQ6136" s="27">
        <v>13572.0334564541</v>
      </c>
      <c r="BR6136" s="27">
        <v>1.31629407860265</v>
      </c>
      <c r="BS6136" s="27">
        <v>44582.9715517685</v>
      </c>
      <c r="BU6136">
        <f t="shared" si="380"/>
        <v>105906.367089772</v>
      </c>
      <c r="BV6136">
        <f t="shared" si="381"/>
        <v>152861.14023863</v>
      </c>
      <c r="BW6136" s="29">
        <v>6131</v>
      </c>
      <c r="BX6136">
        <f t="shared" si="382"/>
        <v>0</v>
      </c>
      <c r="BY6136">
        <f t="shared" si="383"/>
        <v>1</v>
      </c>
    </row>
    <row r="6137" spans="1:77">
      <c r="A6137" s="15">
        <v>6132</v>
      </c>
      <c r="BP6137" s="27">
        <v>0.830893525697211</v>
      </c>
      <c r="BQ6137" s="27">
        <v>17437.9208648076</v>
      </c>
      <c r="BR6137" s="27">
        <v>1.45240583580638</v>
      </c>
      <c r="BS6137" s="27">
        <v>53754.5715819775</v>
      </c>
      <c r="BU6137">
        <f t="shared" si="380"/>
        <v>107196.107989774</v>
      </c>
      <c r="BV6137">
        <f t="shared" si="381"/>
        <v>164106.303788979</v>
      </c>
      <c r="BW6137" s="29">
        <v>6132</v>
      </c>
      <c r="BX6137">
        <f t="shared" si="382"/>
        <v>0</v>
      </c>
      <c r="BY6137">
        <f t="shared" si="383"/>
        <v>1</v>
      </c>
    </row>
    <row r="6138" spans="1:77">
      <c r="A6138" s="15">
        <v>6133</v>
      </c>
      <c r="BP6138" s="27">
        <v>0.822319110989217</v>
      </c>
      <c r="BQ6138" s="27">
        <v>16523.8990123088</v>
      </c>
      <c r="BR6138" s="27">
        <v>1.41872519870946</v>
      </c>
      <c r="BS6138" s="27">
        <v>60168.9185370705</v>
      </c>
      <c r="BU6138">
        <f t="shared" si="380"/>
        <v>106823.967636074</v>
      </c>
      <c r="BV6138">
        <f t="shared" si="381"/>
        <v>152639.861269348</v>
      </c>
      <c r="BW6138" s="29">
        <v>6133</v>
      </c>
      <c r="BX6138">
        <f t="shared" si="382"/>
        <v>0</v>
      </c>
      <c r="BY6138">
        <f t="shared" si="383"/>
        <v>1</v>
      </c>
    </row>
    <row r="6139" spans="1:77">
      <c r="A6139" s="15">
        <v>6134</v>
      </c>
      <c r="BP6139" s="27">
        <v>0.818441215936545</v>
      </c>
      <c r="BQ6139" s="27">
        <v>12169.7975749343</v>
      </c>
      <c r="BR6139" s="27">
        <v>1.38544742409299</v>
      </c>
      <c r="BS6139" s="27">
        <v>43026.9761422619</v>
      </c>
      <c r="BU6139">
        <f t="shared" si="380"/>
        <v>110596.384815547</v>
      </c>
      <c r="BV6139">
        <f t="shared" si="381"/>
        <v>164790.137471686</v>
      </c>
      <c r="BW6139" s="29">
        <v>6134</v>
      </c>
      <c r="BX6139">
        <f t="shared" si="382"/>
        <v>0</v>
      </c>
      <c r="BY6139">
        <f t="shared" si="383"/>
        <v>1</v>
      </c>
    </row>
    <row r="6140" spans="1:77">
      <c r="A6140" s="15">
        <v>6135</v>
      </c>
      <c r="BP6140" s="27">
        <v>0.845483429835078</v>
      </c>
      <c r="BQ6140" s="27">
        <v>15346.1518371134</v>
      </c>
      <c r="BR6140" s="27">
        <v>1.45451176651603</v>
      </c>
      <c r="BS6140" s="27">
        <v>57353.7668756518</v>
      </c>
      <c r="BU6140">
        <f t="shared" si="380"/>
        <v>111476.362638148</v>
      </c>
      <c r="BV6140">
        <f t="shared" si="381"/>
        <v>160822.998101753</v>
      </c>
      <c r="BW6140" s="29">
        <v>6135</v>
      </c>
      <c r="BX6140">
        <f t="shared" si="382"/>
        <v>0</v>
      </c>
      <c r="BY6140">
        <f t="shared" si="383"/>
        <v>1</v>
      </c>
    </row>
    <row r="6141" spans="1:77">
      <c r="A6141" s="15">
        <v>6136</v>
      </c>
      <c r="BP6141" s="27">
        <v>0.803931730026846</v>
      </c>
      <c r="BQ6141" s="27">
        <v>15962.2244592523</v>
      </c>
      <c r="BR6141" s="27">
        <v>1.38355895069339</v>
      </c>
      <c r="BS6141" s="27">
        <v>48648.0841121203</v>
      </c>
      <c r="BU6141">
        <f t="shared" si="380"/>
        <v>104627.535044775</v>
      </c>
      <c r="BV6141">
        <f t="shared" si="381"/>
        <v>158885.758491888</v>
      </c>
      <c r="BW6141" s="29">
        <v>6136</v>
      </c>
      <c r="BX6141">
        <f t="shared" si="382"/>
        <v>0</v>
      </c>
      <c r="BY6141">
        <f t="shared" si="383"/>
        <v>1</v>
      </c>
    </row>
    <row r="6142" spans="1:77">
      <c r="A6142" s="15">
        <v>6137</v>
      </c>
      <c r="BP6142" s="27">
        <v>0.780690737581</v>
      </c>
      <c r="BQ6142" s="27">
        <v>18382.3924633691</v>
      </c>
      <c r="BR6142" s="27">
        <v>1.35471725621215</v>
      </c>
      <c r="BS6142" s="27">
        <v>53292.0282677699</v>
      </c>
      <c r="BU6142">
        <f t="shared" si="380"/>
        <v>98721.2181737809</v>
      </c>
      <c r="BV6142">
        <f t="shared" si="381"/>
        <v>149915.560164052</v>
      </c>
      <c r="BW6142" s="29">
        <v>6137</v>
      </c>
      <c r="BX6142">
        <f t="shared" si="382"/>
        <v>0</v>
      </c>
      <c r="BY6142">
        <f t="shared" si="383"/>
        <v>1</v>
      </c>
    </row>
    <row r="6143" spans="1:77">
      <c r="A6143" s="15">
        <v>6138</v>
      </c>
      <c r="BP6143" s="27">
        <v>0.8503359823026</v>
      </c>
      <c r="BQ6143" s="27">
        <v>17300.7469402533</v>
      </c>
      <c r="BR6143" s="27">
        <v>1.4794037412813</v>
      </c>
      <c r="BS6143" s="27">
        <v>50409.0712336556</v>
      </c>
      <c r="BU6143">
        <f t="shared" si="380"/>
        <v>110249.650405137</v>
      </c>
      <c r="BV6143">
        <f t="shared" si="381"/>
        <v>171501.489958539</v>
      </c>
      <c r="BW6143" s="29">
        <v>6138</v>
      </c>
      <c r="BX6143">
        <f t="shared" si="382"/>
        <v>0</v>
      </c>
      <c r="BY6143">
        <f t="shared" si="383"/>
        <v>1</v>
      </c>
    </row>
    <row r="6144" spans="1:77">
      <c r="A6144" s="15">
        <v>6139</v>
      </c>
      <c r="BP6144" s="27">
        <v>0.806055103091928</v>
      </c>
      <c r="BQ6144" s="27">
        <v>11520.3910005972</v>
      </c>
      <c r="BR6144" s="27">
        <v>1.37418842974218</v>
      </c>
      <c r="BS6144" s="27">
        <v>43183.9116725532</v>
      </c>
      <c r="BU6144">
        <f t="shared" si="380"/>
        <v>109387.874463192</v>
      </c>
      <c r="BV6144">
        <f t="shared" si="381"/>
        <v>162944.352788774</v>
      </c>
      <c r="BW6144" s="29">
        <v>6139</v>
      </c>
      <c r="BX6144">
        <f t="shared" si="382"/>
        <v>0</v>
      </c>
      <c r="BY6144">
        <f t="shared" si="383"/>
        <v>1</v>
      </c>
    </row>
    <row r="6145" spans="1:77">
      <c r="A6145" s="15">
        <v>6140</v>
      </c>
      <c r="BP6145" s="27">
        <v>0.841406750425852</v>
      </c>
      <c r="BQ6145" s="27">
        <v>19909.8500857118</v>
      </c>
      <c r="BR6145" s="27">
        <v>1.45101369856448</v>
      </c>
      <c r="BS6145" s="27">
        <v>55304.5351221138</v>
      </c>
      <c r="BU6145">
        <f t="shared" si="380"/>
        <v>106301.162478166</v>
      </c>
      <c r="BV6145">
        <f t="shared" si="381"/>
        <v>162347.519662558</v>
      </c>
      <c r="BW6145" s="29">
        <v>6140</v>
      </c>
      <c r="BX6145">
        <f t="shared" si="382"/>
        <v>0</v>
      </c>
      <c r="BY6145">
        <f t="shared" si="383"/>
        <v>1</v>
      </c>
    </row>
    <row r="6146" spans="1:77">
      <c r="A6146" s="15">
        <v>6141</v>
      </c>
      <c r="BP6146" s="27">
        <v>0.80132140268222</v>
      </c>
      <c r="BQ6146" s="27">
        <v>11681.1966451239</v>
      </c>
      <c r="BR6146" s="27">
        <v>1.36921097796628</v>
      </c>
      <c r="BS6146" s="27">
        <v>41724.4196984942</v>
      </c>
      <c r="BU6146">
        <f t="shared" si="380"/>
        <v>108517.013757209</v>
      </c>
      <c r="BV6146">
        <f t="shared" si="381"/>
        <v>163657.226996448</v>
      </c>
      <c r="BW6146" s="29">
        <v>6141</v>
      </c>
      <c r="BX6146">
        <f t="shared" si="382"/>
        <v>0</v>
      </c>
      <c r="BY6146">
        <f t="shared" si="383"/>
        <v>1</v>
      </c>
    </row>
    <row r="6147" spans="1:77">
      <c r="A6147" s="15">
        <v>6142</v>
      </c>
      <c r="BP6147" s="27">
        <v>0.824572007648379</v>
      </c>
      <c r="BQ6147" s="27">
        <v>18550.1853878097</v>
      </c>
      <c r="BR6147" s="27">
        <v>1.42054426800988</v>
      </c>
      <c r="BS6147" s="27">
        <v>52229.6848443257</v>
      </c>
      <c r="BU6147">
        <f t="shared" si="380"/>
        <v>105135.615759447</v>
      </c>
      <c r="BV6147">
        <f t="shared" si="381"/>
        <v>160851.955357157</v>
      </c>
      <c r="BW6147" s="29">
        <v>6142</v>
      </c>
      <c r="BX6147">
        <f t="shared" si="382"/>
        <v>0</v>
      </c>
      <c r="BY6147">
        <f t="shared" si="383"/>
        <v>1</v>
      </c>
    </row>
    <row r="6148" spans="1:77">
      <c r="A6148" s="15">
        <v>6143</v>
      </c>
      <c r="BP6148" s="27">
        <v>0.836012769905566</v>
      </c>
      <c r="BQ6148" s="27">
        <v>11141.2350076599</v>
      </c>
      <c r="BR6148" s="27">
        <v>1.44140936439156</v>
      </c>
      <c r="BS6148" s="27">
        <v>51255.025827844</v>
      </c>
      <c r="BU6148">
        <f t="shared" si="380"/>
        <v>114260.680478175</v>
      </c>
      <c r="BV6148">
        <f t="shared" si="381"/>
        <v>164956.37883089</v>
      </c>
      <c r="BW6148" s="29">
        <v>6143</v>
      </c>
      <c r="BX6148">
        <f t="shared" si="382"/>
        <v>0</v>
      </c>
      <c r="BY6148">
        <f t="shared" si="383"/>
        <v>1</v>
      </c>
    </row>
    <row r="6149" spans="1:77">
      <c r="A6149" s="15">
        <v>6144</v>
      </c>
      <c r="BP6149" s="27">
        <v>0.82414273154642</v>
      </c>
      <c r="BQ6149" s="27">
        <v>11644.4155919064</v>
      </c>
      <c r="BR6149" s="27">
        <v>1.42727845154657</v>
      </c>
      <c r="BS6149" s="27">
        <v>42965.8649490528</v>
      </c>
      <c r="BU6149">
        <f t="shared" si="380"/>
        <v>111976.994140057</v>
      </c>
      <c r="BV6149">
        <f t="shared" si="381"/>
        <v>171125.902782933</v>
      </c>
      <c r="BW6149" s="29">
        <v>6144</v>
      </c>
      <c r="BX6149">
        <f t="shared" si="382"/>
        <v>0</v>
      </c>
      <c r="BY6149">
        <f t="shared" si="383"/>
        <v>1</v>
      </c>
    </row>
    <row r="6150" spans="1:77">
      <c r="A6150" s="15">
        <v>6145</v>
      </c>
      <c r="BP6150" s="27">
        <v>0.80457154663333</v>
      </c>
      <c r="BQ6150" s="27">
        <v>12718.0215764894</v>
      </c>
      <c r="BR6150" s="27">
        <v>1.3437225633763</v>
      </c>
      <c r="BS6150" s="27">
        <v>43789.8418279339</v>
      </c>
      <c r="BU6150">
        <f t="shared" si="380"/>
        <v>107967.71041851</v>
      </c>
      <c r="BV6150">
        <f t="shared" si="381"/>
        <v>157768.54267851</v>
      </c>
      <c r="BW6150" s="29">
        <v>6145</v>
      </c>
      <c r="BX6150">
        <f t="shared" si="382"/>
        <v>0</v>
      </c>
      <c r="BY6150">
        <f t="shared" si="383"/>
        <v>1</v>
      </c>
    </row>
    <row r="6151" spans="1:77">
      <c r="A6151" s="15">
        <v>6146</v>
      </c>
      <c r="BP6151" s="27">
        <v>0.81368111854251</v>
      </c>
      <c r="BQ6151" s="27">
        <v>13736.3331074099</v>
      </c>
      <c r="BR6151" s="27">
        <v>1.4067937682202</v>
      </c>
      <c r="BS6151" s="27">
        <v>46352.5082018599</v>
      </c>
      <c r="BU6151">
        <f t="shared" ref="BU6151:BU6214" si="384">BP6151*$BV$1-BQ6151</f>
        <v>108315.834673967</v>
      </c>
      <c r="BV6151">
        <f t="shared" ref="BV6151:BV6214" si="385">BR6151*$BV$1-BS6151</f>
        <v>164666.55703117</v>
      </c>
      <c r="BW6151" s="29">
        <v>6146</v>
      </c>
      <c r="BX6151">
        <f t="shared" ref="BX6151:BX6214" si="386">IF(BU6151=MAX($BU6151:$BV6151),1,0)</f>
        <v>0</v>
      </c>
      <c r="BY6151">
        <f t="shared" ref="BY6151:BY6214" si="387">IF(BV6151=MAX($BU6151:$BV6151),1,0)</f>
        <v>1</v>
      </c>
    </row>
    <row r="6152" spans="1:77">
      <c r="A6152" s="15">
        <v>6147</v>
      </c>
      <c r="BP6152" s="27">
        <v>0.815596430796593</v>
      </c>
      <c r="BQ6152" s="27">
        <v>10829.375435996</v>
      </c>
      <c r="BR6152" s="27">
        <v>1.38714983296308</v>
      </c>
      <c r="BS6152" s="27">
        <v>50749.1582316003</v>
      </c>
      <c r="BU6152">
        <f t="shared" si="384"/>
        <v>111510.089183493</v>
      </c>
      <c r="BV6152">
        <f t="shared" si="385"/>
        <v>157323.316712861</v>
      </c>
      <c r="BW6152" s="29">
        <v>6147</v>
      </c>
      <c r="BX6152">
        <f t="shared" si="386"/>
        <v>0</v>
      </c>
      <c r="BY6152">
        <f t="shared" si="387"/>
        <v>1</v>
      </c>
    </row>
    <row r="6153" spans="1:77">
      <c r="A6153" s="15">
        <v>6148</v>
      </c>
      <c r="BP6153" s="27">
        <v>0.759454268806412</v>
      </c>
      <c r="BQ6153" s="27">
        <v>13727.7146137915</v>
      </c>
      <c r="BR6153" s="27">
        <v>1.30028627256251</v>
      </c>
      <c r="BS6153" s="27">
        <v>46980.7364745437</v>
      </c>
      <c r="BU6153">
        <f t="shared" si="384"/>
        <v>100190.42570717</v>
      </c>
      <c r="BV6153">
        <f t="shared" si="385"/>
        <v>148062.204409833</v>
      </c>
      <c r="BW6153" s="29">
        <v>6148</v>
      </c>
      <c r="BX6153">
        <f t="shared" si="386"/>
        <v>0</v>
      </c>
      <c r="BY6153">
        <f t="shared" si="387"/>
        <v>1</v>
      </c>
    </row>
    <row r="6154" spans="1:77">
      <c r="A6154" s="15">
        <v>6149</v>
      </c>
      <c r="BP6154" s="27">
        <v>0.814702772517961</v>
      </c>
      <c r="BQ6154" s="27">
        <v>12082.3782122857</v>
      </c>
      <c r="BR6154" s="27">
        <v>1.40650536941202</v>
      </c>
      <c r="BS6154" s="27">
        <v>53405.8419725763</v>
      </c>
      <c r="BU6154">
        <f t="shared" si="384"/>
        <v>110123.037665409</v>
      </c>
      <c r="BV6154">
        <f t="shared" si="385"/>
        <v>157569.963439227</v>
      </c>
      <c r="BW6154" s="29">
        <v>6149</v>
      </c>
      <c r="BX6154">
        <f t="shared" si="386"/>
        <v>0</v>
      </c>
      <c r="BY6154">
        <f t="shared" si="387"/>
        <v>1</v>
      </c>
    </row>
    <row r="6155" spans="1:77">
      <c r="A6155" s="15">
        <v>6150</v>
      </c>
      <c r="BP6155" s="27">
        <v>0.840866743084907</v>
      </c>
      <c r="BQ6155" s="27">
        <v>23110.8559739959</v>
      </c>
      <c r="BR6155" s="27">
        <v>1.4649197916707</v>
      </c>
      <c r="BS6155" s="27">
        <v>58681.1831459321</v>
      </c>
      <c r="BU6155">
        <f t="shared" si="384"/>
        <v>103019.15548874</v>
      </c>
      <c r="BV6155">
        <f t="shared" si="385"/>
        <v>161056.785604673</v>
      </c>
      <c r="BW6155" s="29">
        <v>6150</v>
      </c>
      <c r="BX6155">
        <f t="shared" si="386"/>
        <v>0</v>
      </c>
      <c r="BY6155">
        <f t="shared" si="387"/>
        <v>1</v>
      </c>
    </row>
    <row r="6156" spans="1:77">
      <c r="A6156" s="15">
        <v>6151</v>
      </c>
      <c r="BP6156" s="27">
        <v>0.833185606960454</v>
      </c>
      <c r="BQ6156" s="27">
        <v>15785.9638241735</v>
      </c>
      <c r="BR6156" s="27">
        <v>1.44442305897407</v>
      </c>
      <c r="BS6156" s="27">
        <v>59397.9514776824</v>
      </c>
      <c r="BU6156">
        <f t="shared" si="384"/>
        <v>109191.877219895</v>
      </c>
      <c r="BV6156">
        <f t="shared" si="385"/>
        <v>157265.507368428</v>
      </c>
      <c r="BW6156" s="29">
        <v>6151</v>
      </c>
      <c r="BX6156">
        <f t="shared" si="386"/>
        <v>0</v>
      </c>
      <c r="BY6156">
        <f t="shared" si="387"/>
        <v>1</v>
      </c>
    </row>
    <row r="6157" spans="1:77">
      <c r="A6157" s="15">
        <v>6152</v>
      </c>
      <c r="BP6157" s="27">
        <v>0.822182727264439</v>
      </c>
      <c r="BQ6157" s="27">
        <v>14614.9581622162</v>
      </c>
      <c r="BR6157" s="27">
        <v>1.4263268875429</v>
      </c>
      <c r="BS6157" s="27">
        <v>46630.3693337747</v>
      </c>
      <c r="BU6157">
        <f t="shared" si="384"/>
        <v>108712.45092745</v>
      </c>
      <c r="BV6157">
        <f t="shared" si="385"/>
        <v>167318.66379766</v>
      </c>
      <c r="BW6157" s="29">
        <v>6152</v>
      </c>
      <c r="BX6157">
        <f t="shared" si="386"/>
        <v>0</v>
      </c>
      <c r="BY6157">
        <f t="shared" si="387"/>
        <v>1</v>
      </c>
    </row>
    <row r="6158" spans="1:77">
      <c r="A6158" s="15">
        <v>6153</v>
      </c>
      <c r="BP6158" s="27">
        <v>0.831660160522251</v>
      </c>
      <c r="BQ6158" s="27">
        <v>15599.4520584042</v>
      </c>
      <c r="BR6158" s="27">
        <v>1.4298028137575</v>
      </c>
      <c r="BS6158" s="27">
        <v>49801.0736554315</v>
      </c>
      <c r="BU6158">
        <f t="shared" si="384"/>
        <v>109149.572019934</v>
      </c>
      <c r="BV6158">
        <f t="shared" si="385"/>
        <v>164669.348408194</v>
      </c>
      <c r="BW6158" s="29">
        <v>6153</v>
      </c>
      <c r="BX6158">
        <f t="shared" si="386"/>
        <v>0</v>
      </c>
      <c r="BY6158">
        <f t="shared" si="387"/>
        <v>1</v>
      </c>
    </row>
    <row r="6159" spans="1:77">
      <c r="A6159" s="15">
        <v>6154</v>
      </c>
      <c r="BP6159" s="27">
        <v>0.838348655038532</v>
      </c>
      <c r="BQ6159" s="27">
        <v>12437.3846043523</v>
      </c>
      <c r="BR6159" s="27">
        <v>1.46394497365139</v>
      </c>
      <c r="BS6159" s="27">
        <v>46532.9435060458</v>
      </c>
      <c r="BU6159">
        <f t="shared" si="384"/>
        <v>113314.913651428</v>
      </c>
      <c r="BV6159">
        <f t="shared" si="385"/>
        <v>173058.802541663</v>
      </c>
      <c r="BW6159" s="29">
        <v>6154</v>
      </c>
      <c r="BX6159">
        <f t="shared" si="386"/>
        <v>0</v>
      </c>
      <c r="BY6159">
        <f t="shared" si="387"/>
        <v>1</v>
      </c>
    </row>
    <row r="6160" spans="1:77">
      <c r="A6160" s="15">
        <v>6155</v>
      </c>
      <c r="BP6160" s="27">
        <v>0.838679570048057</v>
      </c>
      <c r="BQ6160" s="27">
        <v>15411.0571763058</v>
      </c>
      <c r="BR6160" s="27">
        <v>1.46056592965582</v>
      </c>
      <c r="BS6160" s="27">
        <v>48688.9236975286</v>
      </c>
      <c r="BU6160">
        <f t="shared" si="384"/>
        <v>110390.878330903</v>
      </c>
      <c r="BV6160">
        <f t="shared" si="385"/>
        <v>170395.965750844</v>
      </c>
      <c r="BW6160" s="29">
        <v>6155</v>
      </c>
      <c r="BX6160">
        <f t="shared" si="386"/>
        <v>0</v>
      </c>
      <c r="BY6160">
        <f t="shared" si="387"/>
        <v>1</v>
      </c>
    </row>
    <row r="6161" spans="1:77">
      <c r="A6161" s="15">
        <v>6156</v>
      </c>
      <c r="BP6161" s="27">
        <v>0.755183669963144</v>
      </c>
      <c r="BQ6161" s="27">
        <v>13724.4100784858</v>
      </c>
      <c r="BR6161" s="27">
        <v>1.28471792616073</v>
      </c>
      <c r="BS6161" s="27">
        <v>46499.5896440486</v>
      </c>
      <c r="BU6161">
        <f t="shared" si="384"/>
        <v>99553.1404159858</v>
      </c>
      <c r="BV6161">
        <f t="shared" si="385"/>
        <v>146208.099280061</v>
      </c>
      <c r="BW6161" s="29">
        <v>6156</v>
      </c>
      <c r="BX6161">
        <f t="shared" si="386"/>
        <v>0</v>
      </c>
      <c r="BY6161">
        <f t="shared" si="387"/>
        <v>1</v>
      </c>
    </row>
    <row r="6162" spans="1:77">
      <c r="A6162" s="15">
        <v>6157</v>
      </c>
      <c r="BP6162" s="27">
        <v>0.803092427015387</v>
      </c>
      <c r="BQ6162" s="27">
        <v>16756.6178629675</v>
      </c>
      <c r="BR6162" s="27">
        <v>1.37120545070404</v>
      </c>
      <c r="BS6162" s="27">
        <v>49850.9633667699</v>
      </c>
      <c r="BU6162">
        <f t="shared" si="384"/>
        <v>103707.246189341</v>
      </c>
      <c r="BV6162">
        <f t="shared" si="385"/>
        <v>155829.854238836</v>
      </c>
      <c r="BW6162" s="29">
        <v>6157</v>
      </c>
      <c r="BX6162">
        <f t="shared" si="386"/>
        <v>0</v>
      </c>
      <c r="BY6162">
        <f t="shared" si="387"/>
        <v>1</v>
      </c>
    </row>
    <row r="6163" spans="1:77">
      <c r="A6163" s="15">
        <v>6158</v>
      </c>
      <c r="BP6163" s="27">
        <v>0.820556901114631</v>
      </c>
      <c r="BQ6163" s="27">
        <v>12906.0791791381</v>
      </c>
      <c r="BR6163" s="27">
        <v>1.42956029418458</v>
      </c>
      <c r="BS6163" s="27">
        <v>53194.0258949881</v>
      </c>
      <c r="BU6163">
        <f t="shared" si="384"/>
        <v>110177.455988057</v>
      </c>
      <c r="BV6163">
        <f t="shared" si="385"/>
        <v>161240.018232699</v>
      </c>
      <c r="BW6163" s="29">
        <v>6158</v>
      </c>
      <c r="BX6163">
        <f t="shared" si="386"/>
        <v>0</v>
      </c>
      <c r="BY6163">
        <f t="shared" si="387"/>
        <v>1</v>
      </c>
    </row>
    <row r="6164" spans="1:77">
      <c r="A6164" s="15">
        <v>6159</v>
      </c>
      <c r="BP6164" s="27">
        <v>0.75243210043486</v>
      </c>
      <c r="BQ6164" s="27">
        <v>15855.8801285001</v>
      </c>
      <c r="BR6164" s="27">
        <v>1.2898070848083</v>
      </c>
      <c r="BS6164" s="27">
        <v>56183.1014148713</v>
      </c>
      <c r="BU6164">
        <f t="shared" si="384"/>
        <v>97008.9349367289</v>
      </c>
      <c r="BV6164">
        <f t="shared" si="385"/>
        <v>137287.961306374</v>
      </c>
      <c r="BW6164" s="29">
        <v>6159</v>
      </c>
      <c r="BX6164">
        <f t="shared" si="386"/>
        <v>0</v>
      </c>
      <c r="BY6164">
        <f t="shared" si="387"/>
        <v>1</v>
      </c>
    </row>
    <row r="6165" spans="1:77">
      <c r="A6165" s="15">
        <v>6160</v>
      </c>
      <c r="BP6165" s="27">
        <v>0.79252292810056</v>
      </c>
      <c r="BQ6165" s="27">
        <v>14288.8337136628</v>
      </c>
      <c r="BR6165" s="27">
        <v>1.34777111465091</v>
      </c>
      <c r="BS6165" s="27">
        <v>47352.628756467</v>
      </c>
      <c r="BU6165">
        <f t="shared" si="384"/>
        <v>104589.605501421</v>
      </c>
      <c r="BV6165">
        <f t="shared" si="385"/>
        <v>154813.038441169</v>
      </c>
      <c r="BW6165" s="29">
        <v>6160</v>
      </c>
      <c r="BX6165">
        <f t="shared" si="386"/>
        <v>0</v>
      </c>
      <c r="BY6165">
        <f t="shared" si="387"/>
        <v>1</v>
      </c>
    </row>
    <row r="6166" spans="1:77">
      <c r="A6166" s="15">
        <v>6161</v>
      </c>
      <c r="BP6166" s="27">
        <v>0.801352594826246</v>
      </c>
      <c r="BQ6166" s="27">
        <v>12431.8397782781</v>
      </c>
      <c r="BR6166" s="27">
        <v>1.3426240781776</v>
      </c>
      <c r="BS6166" s="27">
        <v>42109.2487732266</v>
      </c>
      <c r="BU6166">
        <f t="shared" si="384"/>
        <v>107771.049445659</v>
      </c>
      <c r="BV6166">
        <f t="shared" si="385"/>
        <v>159284.362953414</v>
      </c>
      <c r="BW6166" s="29">
        <v>6161</v>
      </c>
      <c r="BX6166">
        <f t="shared" si="386"/>
        <v>0</v>
      </c>
      <c r="BY6166">
        <f t="shared" si="387"/>
        <v>1</v>
      </c>
    </row>
    <row r="6167" spans="1:77">
      <c r="A6167" s="15">
        <v>6162</v>
      </c>
      <c r="BP6167" s="27">
        <v>0.802695580692686</v>
      </c>
      <c r="BQ6167" s="27">
        <v>14197.7477684395</v>
      </c>
      <c r="BR6167" s="27">
        <v>1.39227608995903</v>
      </c>
      <c r="BS6167" s="27">
        <v>55508.0657363591</v>
      </c>
      <c r="BU6167">
        <f t="shared" si="384"/>
        <v>106206.589335463</v>
      </c>
      <c r="BV6167">
        <f t="shared" si="385"/>
        <v>153333.347757496</v>
      </c>
      <c r="BW6167" s="29">
        <v>6162</v>
      </c>
      <c r="BX6167">
        <f t="shared" si="386"/>
        <v>0</v>
      </c>
      <c r="BY6167">
        <f t="shared" si="387"/>
        <v>1</v>
      </c>
    </row>
    <row r="6168" spans="1:77">
      <c r="A6168" s="15">
        <v>6163</v>
      </c>
      <c r="BP6168" s="27">
        <v>0.793731541085431</v>
      </c>
      <c r="BQ6168" s="27">
        <v>18469.2097119866</v>
      </c>
      <c r="BR6168" s="27">
        <v>1.35614193137489</v>
      </c>
      <c r="BS6168" s="27">
        <v>53463.1531226763</v>
      </c>
      <c r="BU6168">
        <f t="shared" si="384"/>
        <v>100590.521450828</v>
      </c>
      <c r="BV6168">
        <f t="shared" si="385"/>
        <v>149958.136583558</v>
      </c>
      <c r="BW6168" s="29">
        <v>6163</v>
      </c>
      <c r="BX6168">
        <f t="shared" si="386"/>
        <v>0</v>
      </c>
      <c r="BY6168">
        <f t="shared" si="387"/>
        <v>1</v>
      </c>
    </row>
    <row r="6169" spans="1:77">
      <c r="A6169" s="15">
        <v>6164</v>
      </c>
      <c r="BP6169" s="27">
        <v>0.775598839342948</v>
      </c>
      <c r="BQ6169" s="27">
        <v>13727.139351987</v>
      </c>
      <c r="BR6169" s="27">
        <v>1.31932474380387</v>
      </c>
      <c r="BS6169" s="27">
        <v>44290.6650186268</v>
      </c>
      <c r="BU6169">
        <f t="shared" si="384"/>
        <v>102612.686549455</v>
      </c>
      <c r="BV6169">
        <f t="shared" si="385"/>
        <v>153608.046551953</v>
      </c>
      <c r="BW6169" s="29">
        <v>6164</v>
      </c>
      <c r="BX6169">
        <f t="shared" si="386"/>
        <v>0</v>
      </c>
      <c r="BY6169">
        <f t="shared" si="387"/>
        <v>1</v>
      </c>
    </row>
    <row r="6170" spans="1:77">
      <c r="A6170" s="15">
        <v>6165</v>
      </c>
      <c r="BP6170" s="27">
        <v>0.760207916434173</v>
      </c>
      <c r="BQ6170" s="27">
        <v>17457.726601006</v>
      </c>
      <c r="BR6170" s="27">
        <v>1.28654300181637</v>
      </c>
      <c r="BS6170" s="27">
        <v>61053.5517405138</v>
      </c>
      <c r="BU6170">
        <f t="shared" si="384"/>
        <v>96573.46086412</v>
      </c>
      <c r="BV6170">
        <f t="shared" si="385"/>
        <v>131927.898531942</v>
      </c>
      <c r="BW6170" s="29">
        <v>6165</v>
      </c>
      <c r="BX6170">
        <f t="shared" si="386"/>
        <v>0</v>
      </c>
      <c r="BY6170">
        <f t="shared" si="387"/>
        <v>1</v>
      </c>
    </row>
    <row r="6171" spans="1:77">
      <c r="A6171" s="15">
        <v>6166</v>
      </c>
      <c r="BP6171" s="27">
        <v>0.813152290657576</v>
      </c>
      <c r="BQ6171" s="27">
        <v>11396.6474495562</v>
      </c>
      <c r="BR6171" s="27">
        <v>1.41532030782952</v>
      </c>
      <c r="BS6171" s="27">
        <v>42110.9596106936</v>
      </c>
      <c r="BU6171">
        <f t="shared" si="384"/>
        <v>110576.19614908</v>
      </c>
      <c r="BV6171">
        <f t="shared" si="385"/>
        <v>170187.086563735</v>
      </c>
      <c r="BW6171" s="29">
        <v>6166</v>
      </c>
      <c r="BX6171">
        <f t="shared" si="386"/>
        <v>0</v>
      </c>
      <c r="BY6171">
        <f t="shared" si="387"/>
        <v>1</v>
      </c>
    </row>
    <row r="6172" spans="1:77">
      <c r="A6172" s="15">
        <v>6167</v>
      </c>
      <c r="BP6172" s="27">
        <v>0.774984257843515</v>
      </c>
      <c r="BQ6172" s="27">
        <v>14832.9471745594</v>
      </c>
      <c r="BR6172" s="27">
        <v>1.34105010863523</v>
      </c>
      <c r="BS6172" s="27">
        <v>46889.1060019325</v>
      </c>
      <c r="BU6172">
        <f t="shared" si="384"/>
        <v>101414.691501968</v>
      </c>
      <c r="BV6172">
        <f t="shared" si="385"/>
        <v>154268.410293352</v>
      </c>
      <c r="BW6172" s="29">
        <v>6167</v>
      </c>
      <c r="BX6172">
        <f t="shared" si="386"/>
        <v>0</v>
      </c>
      <c r="BY6172">
        <f t="shared" si="387"/>
        <v>1</v>
      </c>
    </row>
    <row r="6173" spans="1:77">
      <c r="A6173" s="15">
        <v>6168</v>
      </c>
      <c r="BP6173" s="27">
        <v>0.814512361527824</v>
      </c>
      <c r="BQ6173" s="27">
        <v>19830.3748713066</v>
      </c>
      <c r="BR6173" s="27">
        <v>1.41644125203803</v>
      </c>
      <c r="BS6173" s="27">
        <v>55424.6804808262</v>
      </c>
      <c r="BU6173">
        <f t="shared" si="384"/>
        <v>102346.479357867</v>
      </c>
      <c r="BV6173">
        <f t="shared" si="385"/>
        <v>157041.507324879</v>
      </c>
      <c r="BW6173" s="29">
        <v>6168</v>
      </c>
      <c r="BX6173">
        <f t="shared" si="386"/>
        <v>0</v>
      </c>
      <c r="BY6173">
        <f t="shared" si="387"/>
        <v>1</v>
      </c>
    </row>
    <row r="6174" spans="1:77">
      <c r="A6174" s="15">
        <v>6169</v>
      </c>
      <c r="BP6174" s="27">
        <v>0.733145106461496</v>
      </c>
      <c r="BQ6174" s="27">
        <v>13143.0168197456</v>
      </c>
      <c r="BR6174" s="27">
        <v>1.25095621811673</v>
      </c>
      <c r="BS6174" s="27">
        <v>53619.3790569314</v>
      </c>
      <c r="BU6174">
        <f t="shared" si="384"/>
        <v>96828.7491494787</v>
      </c>
      <c r="BV6174">
        <f t="shared" si="385"/>
        <v>134024.053660578</v>
      </c>
      <c r="BW6174" s="29">
        <v>6169</v>
      </c>
      <c r="BX6174">
        <f t="shared" si="386"/>
        <v>0</v>
      </c>
      <c r="BY6174">
        <f t="shared" si="387"/>
        <v>1</v>
      </c>
    </row>
    <row r="6175" spans="1:77">
      <c r="A6175" s="15">
        <v>6170</v>
      </c>
      <c r="BP6175" s="27">
        <v>0.857172176863272</v>
      </c>
      <c r="BQ6175" s="27">
        <v>14747.1545870042</v>
      </c>
      <c r="BR6175" s="27">
        <v>1.48397514995029</v>
      </c>
      <c r="BS6175" s="27">
        <v>45417.6828166391</v>
      </c>
      <c r="BU6175">
        <f t="shared" si="384"/>
        <v>113828.671942487</v>
      </c>
      <c r="BV6175">
        <f t="shared" si="385"/>
        <v>177178.589675905</v>
      </c>
      <c r="BW6175" s="29">
        <v>6170</v>
      </c>
      <c r="BX6175">
        <f t="shared" si="386"/>
        <v>0</v>
      </c>
      <c r="BY6175">
        <f t="shared" si="387"/>
        <v>1</v>
      </c>
    </row>
    <row r="6176" spans="1:77">
      <c r="A6176" s="15">
        <v>6171</v>
      </c>
      <c r="BP6176" s="27">
        <v>0.780310478223195</v>
      </c>
      <c r="BQ6176" s="27">
        <v>14155.3624681731</v>
      </c>
      <c r="BR6176" s="27">
        <v>1.32459342750242</v>
      </c>
      <c r="BS6176" s="27">
        <v>56608.3207846359</v>
      </c>
      <c r="BU6176">
        <f t="shared" si="384"/>
        <v>102891.209265306</v>
      </c>
      <c r="BV6176">
        <f t="shared" si="385"/>
        <v>142080.693340728</v>
      </c>
      <c r="BW6176" s="29">
        <v>6171</v>
      </c>
      <c r="BX6176">
        <f t="shared" si="386"/>
        <v>0</v>
      </c>
      <c r="BY6176">
        <f t="shared" si="387"/>
        <v>1</v>
      </c>
    </row>
    <row r="6177" spans="1:77">
      <c r="A6177" s="15">
        <v>6172</v>
      </c>
      <c r="BP6177" s="27">
        <v>0.810208040094337</v>
      </c>
      <c r="BQ6177" s="27">
        <v>11322.4718085567</v>
      </c>
      <c r="BR6177" s="27">
        <v>1.37916993390302</v>
      </c>
      <c r="BS6177" s="27">
        <v>49985.1378455792</v>
      </c>
      <c r="BU6177">
        <f t="shared" si="384"/>
        <v>110208.734205594</v>
      </c>
      <c r="BV6177">
        <f t="shared" si="385"/>
        <v>156890.352239873</v>
      </c>
      <c r="BW6177" s="29">
        <v>6172</v>
      </c>
      <c r="BX6177">
        <f t="shared" si="386"/>
        <v>0</v>
      </c>
      <c r="BY6177">
        <f t="shared" si="387"/>
        <v>1</v>
      </c>
    </row>
    <row r="6178" spans="1:77">
      <c r="A6178" s="15">
        <v>6173</v>
      </c>
      <c r="BP6178" s="27">
        <v>0.810804557302247</v>
      </c>
      <c r="BQ6178" s="27">
        <v>12004.9762983796</v>
      </c>
      <c r="BR6178" s="27">
        <v>1.39295528903902</v>
      </c>
      <c r="BS6178" s="27">
        <v>51519.0371199194</v>
      </c>
      <c r="BU6178">
        <f t="shared" si="384"/>
        <v>109615.707296957</v>
      </c>
      <c r="BV6178">
        <f t="shared" si="385"/>
        <v>157424.256235934</v>
      </c>
      <c r="BW6178" s="29">
        <v>6173</v>
      </c>
      <c r="BX6178">
        <f t="shared" si="386"/>
        <v>0</v>
      </c>
      <c r="BY6178">
        <f t="shared" si="387"/>
        <v>1</v>
      </c>
    </row>
    <row r="6179" spans="1:77">
      <c r="A6179" s="15">
        <v>6174</v>
      </c>
      <c r="BP6179" s="27">
        <v>0.818197206232985</v>
      </c>
      <c r="BQ6179" s="27">
        <v>11324.3608113246</v>
      </c>
      <c r="BR6179" s="27">
        <v>1.41507053466755</v>
      </c>
      <c r="BS6179" s="27">
        <v>43118.3581475699</v>
      </c>
      <c r="BU6179">
        <f t="shared" si="384"/>
        <v>111405.220123623</v>
      </c>
      <c r="BV6179">
        <f t="shared" si="385"/>
        <v>169142.222052563</v>
      </c>
      <c r="BW6179" s="29">
        <v>6174</v>
      </c>
      <c r="BX6179">
        <f t="shared" si="386"/>
        <v>0</v>
      </c>
      <c r="BY6179">
        <f t="shared" si="387"/>
        <v>1</v>
      </c>
    </row>
    <row r="6180" spans="1:77">
      <c r="A6180" s="15">
        <v>6175</v>
      </c>
      <c r="BP6180" s="27">
        <v>0.823553606411177</v>
      </c>
      <c r="BQ6180" s="27">
        <v>14374.9080551749</v>
      </c>
      <c r="BR6180" s="27">
        <v>1.43064029530377</v>
      </c>
      <c r="BS6180" s="27">
        <v>46436.1845073003</v>
      </c>
      <c r="BU6180">
        <f t="shared" si="384"/>
        <v>109158.132906502</v>
      </c>
      <c r="BV6180">
        <f t="shared" si="385"/>
        <v>168159.859788266</v>
      </c>
      <c r="BW6180" s="29">
        <v>6175</v>
      </c>
      <c r="BX6180">
        <f t="shared" si="386"/>
        <v>0</v>
      </c>
      <c r="BY6180">
        <f t="shared" si="387"/>
        <v>1</v>
      </c>
    </row>
    <row r="6181" spans="1:77">
      <c r="A6181" s="15">
        <v>6176</v>
      </c>
      <c r="BP6181" s="27">
        <v>0.833798211971771</v>
      </c>
      <c r="BQ6181" s="27">
        <v>12311.4954478017</v>
      </c>
      <c r="BR6181" s="27">
        <v>1.43224163321044</v>
      </c>
      <c r="BS6181" s="27">
        <v>43893.1175671667</v>
      </c>
      <c r="BU6181">
        <f t="shared" si="384"/>
        <v>112758.236347964</v>
      </c>
      <c r="BV6181">
        <f t="shared" si="385"/>
        <v>170943.127414399</v>
      </c>
      <c r="BW6181" s="29">
        <v>6176</v>
      </c>
      <c r="BX6181">
        <f t="shared" si="386"/>
        <v>0</v>
      </c>
      <c r="BY6181">
        <f t="shared" si="387"/>
        <v>1</v>
      </c>
    </row>
    <row r="6182" spans="1:77">
      <c r="A6182" s="15">
        <v>6177</v>
      </c>
      <c r="BP6182" s="27">
        <v>0.812713189498102</v>
      </c>
      <c r="BQ6182" s="27">
        <v>13565.5477378482</v>
      </c>
      <c r="BR6182" s="27">
        <v>1.37293260128938</v>
      </c>
      <c r="BS6182" s="27">
        <v>44290.3928010447</v>
      </c>
      <c r="BU6182">
        <f t="shared" si="384"/>
        <v>108341.430686867</v>
      </c>
      <c r="BV6182">
        <f t="shared" si="385"/>
        <v>161649.497392362</v>
      </c>
      <c r="BW6182" s="29">
        <v>6177</v>
      </c>
      <c r="BX6182">
        <f t="shared" si="386"/>
        <v>0</v>
      </c>
      <c r="BY6182">
        <f t="shared" si="387"/>
        <v>1</v>
      </c>
    </row>
    <row r="6183" spans="1:77">
      <c r="A6183" s="15">
        <v>6178</v>
      </c>
      <c r="BP6183" s="27">
        <v>0.799056547675324</v>
      </c>
      <c r="BQ6183" s="27">
        <v>11533.8395446553</v>
      </c>
      <c r="BR6183" s="27">
        <v>1.35616782960454</v>
      </c>
      <c r="BS6183" s="27">
        <v>42389.4360762096</v>
      </c>
      <c r="BU6183">
        <f t="shared" si="384"/>
        <v>108324.642606643</v>
      </c>
      <c r="BV6183">
        <f t="shared" si="385"/>
        <v>161035.738364472</v>
      </c>
      <c r="BW6183" s="29">
        <v>6178</v>
      </c>
      <c r="BX6183">
        <f t="shared" si="386"/>
        <v>0</v>
      </c>
      <c r="BY6183">
        <f t="shared" si="387"/>
        <v>1</v>
      </c>
    </row>
    <row r="6184" spans="1:77">
      <c r="A6184" s="15">
        <v>6179</v>
      </c>
      <c r="BP6184" s="27">
        <v>0.858709200387833</v>
      </c>
      <c r="BQ6184" s="27">
        <v>14743.5120750977</v>
      </c>
      <c r="BR6184" s="27">
        <v>1.49662372827344</v>
      </c>
      <c r="BS6184" s="27">
        <v>47806.1014438762</v>
      </c>
      <c r="BU6184">
        <f t="shared" si="384"/>
        <v>114062.867983077</v>
      </c>
      <c r="BV6184">
        <f t="shared" si="385"/>
        <v>176687.45779714</v>
      </c>
      <c r="BW6184" s="29">
        <v>6179</v>
      </c>
      <c r="BX6184">
        <f t="shared" si="386"/>
        <v>0</v>
      </c>
      <c r="BY6184">
        <f t="shared" si="387"/>
        <v>1</v>
      </c>
    </row>
    <row r="6185" spans="1:77">
      <c r="A6185" s="15">
        <v>6180</v>
      </c>
      <c r="BP6185" s="27">
        <v>0.805934981312452</v>
      </c>
      <c r="BQ6185" s="27">
        <v>14881.8010423646</v>
      </c>
      <c r="BR6185" s="27">
        <v>1.39539691218575</v>
      </c>
      <c r="BS6185" s="27">
        <v>56300.9106208438</v>
      </c>
      <c r="BU6185">
        <f t="shared" si="384"/>
        <v>106008.446154503</v>
      </c>
      <c r="BV6185">
        <f t="shared" si="385"/>
        <v>153008.626207019</v>
      </c>
      <c r="BW6185" s="29">
        <v>6180</v>
      </c>
      <c r="BX6185">
        <f t="shared" si="386"/>
        <v>0</v>
      </c>
      <c r="BY6185">
        <f t="shared" si="387"/>
        <v>1</v>
      </c>
    </row>
    <row r="6186" spans="1:77">
      <c r="A6186" s="15">
        <v>6181</v>
      </c>
      <c r="BP6186" s="27">
        <v>0.843530371398512</v>
      </c>
      <c r="BQ6186" s="27">
        <v>14302.785760029</v>
      </c>
      <c r="BR6186" s="27">
        <v>1.4576381017347</v>
      </c>
      <c r="BS6186" s="27">
        <v>46030.8088661915</v>
      </c>
      <c r="BU6186">
        <f t="shared" si="384"/>
        <v>112226.769949748</v>
      </c>
      <c r="BV6186">
        <f t="shared" si="385"/>
        <v>172614.906394014</v>
      </c>
      <c r="BW6186" s="29">
        <v>6181</v>
      </c>
      <c r="BX6186">
        <f t="shared" si="386"/>
        <v>0</v>
      </c>
      <c r="BY6186">
        <f t="shared" si="387"/>
        <v>1</v>
      </c>
    </row>
    <row r="6187" spans="1:77">
      <c r="A6187" s="15">
        <v>6182</v>
      </c>
      <c r="BP6187" s="27">
        <v>0.819910295469457</v>
      </c>
      <c r="BQ6187" s="27">
        <v>16589.8283109417</v>
      </c>
      <c r="BR6187" s="27">
        <v>1.42330424874314</v>
      </c>
      <c r="BS6187" s="27">
        <v>50654.4406761187</v>
      </c>
      <c r="BU6187">
        <f t="shared" si="384"/>
        <v>106396.716009477</v>
      </c>
      <c r="BV6187">
        <f t="shared" si="385"/>
        <v>162841.196635352</v>
      </c>
      <c r="BW6187" s="29">
        <v>6182</v>
      </c>
      <c r="BX6187">
        <f t="shared" si="386"/>
        <v>0</v>
      </c>
      <c r="BY6187">
        <f t="shared" si="387"/>
        <v>1</v>
      </c>
    </row>
    <row r="6188" spans="1:77">
      <c r="A6188" s="15">
        <v>6183</v>
      </c>
      <c r="BP6188" s="27">
        <v>0.833073853079142</v>
      </c>
      <c r="BQ6188" s="27">
        <v>14710.9039964261</v>
      </c>
      <c r="BR6188" s="27">
        <v>1.45262447472208</v>
      </c>
      <c r="BS6188" s="27">
        <v>57410.9858504956</v>
      </c>
      <c r="BU6188">
        <f t="shared" si="384"/>
        <v>110250.173965445</v>
      </c>
      <c r="BV6188">
        <f t="shared" si="385"/>
        <v>160482.685357816</v>
      </c>
      <c r="BW6188" s="29">
        <v>6183</v>
      </c>
      <c r="BX6188">
        <f t="shared" si="386"/>
        <v>0</v>
      </c>
      <c r="BY6188">
        <f t="shared" si="387"/>
        <v>1</v>
      </c>
    </row>
    <row r="6189" spans="1:77">
      <c r="A6189" s="15">
        <v>6184</v>
      </c>
      <c r="BP6189" s="27">
        <v>0.821203783090908</v>
      </c>
      <c r="BQ6189" s="27">
        <v>10412.1998404021</v>
      </c>
      <c r="BR6189" s="27">
        <v>1.40959567324778</v>
      </c>
      <c r="BS6189" s="27">
        <v>40984.8310373154</v>
      </c>
      <c r="BU6189">
        <f t="shared" si="384"/>
        <v>112768.367623234</v>
      </c>
      <c r="BV6189">
        <f t="shared" si="385"/>
        <v>170454.519949851</v>
      </c>
      <c r="BW6189" s="29">
        <v>6184</v>
      </c>
      <c r="BX6189">
        <f t="shared" si="386"/>
        <v>0</v>
      </c>
      <c r="BY6189">
        <f t="shared" si="387"/>
        <v>1</v>
      </c>
    </row>
    <row r="6190" spans="1:77">
      <c r="A6190" s="15">
        <v>6185</v>
      </c>
      <c r="BP6190" s="27">
        <v>0.826466862586439</v>
      </c>
      <c r="BQ6190" s="27">
        <v>14786.2907446895</v>
      </c>
      <c r="BR6190" s="27">
        <v>1.42351339605098</v>
      </c>
      <c r="BS6190" s="27">
        <v>56208.4684028059</v>
      </c>
      <c r="BU6190">
        <f t="shared" si="384"/>
        <v>109183.738643276</v>
      </c>
      <c r="BV6190">
        <f t="shared" si="385"/>
        <v>157318.541004841</v>
      </c>
      <c r="BW6190" s="29">
        <v>6185</v>
      </c>
      <c r="BX6190">
        <f t="shared" si="386"/>
        <v>0</v>
      </c>
      <c r="BY6190">
        <f t="shared" si="387"/>
        <v>1</v>
      </c>
    </row>
    <row r="6191" spans="1:77">
      <c r="A6191" s="15">
        <v>6186</v>
      </c>
      <c r="BP6191" s="27">
        <v>0.799254261906279</v>
      </c>
      <c r="BQ6191" s="27">
        <v>17409.3271749506</v>
      </c>
      <c r="BR6191" s="27">
        <v>1.34801998581338</v>
      </c>
      <c r="BS6191" s="27">
        <v>48811.8568675702</v>
      </c>
      <c r="BU6191">
        <f t="shared" si="384"/>
        <v>102478.812110991</v>
      </c>
      <c r="BV6191">
        <f t="shared" si="385"/>
        <v>153391.141004437</v>
      </c>
      <c r="BW6191" s="29">
        <v>6186</v>
      </c>
      <c r="BX6191">
        <f t="shared" si="386"/>
        <v>0</v>
      </c>
      <c r="BY6191">
        <f t="shared" si="387"/>
        <v>1</v>
      </c>
    </row>
    <row r="6192" spans="1:77">
      <c r="A6192" s="15">
        <v>6187</v>
      </c>
      <c r="BP6192" s="27">
        <v>0.801432232217517</v>
      </c>
      <c r="BQ6192" s="27">
        <v>12637.3278503829</v>
      </c>
      <c r="BR6192" s="27">
        <v>1.36679578286199</v>
      </c>
      <c r="BS6192" s="27">
        <v>44276.415999729</v>
      </c>
      <c r="BU6192">
        <f t="shared" si="384"/>
        <v>107577.506982245</v>
      </c>
      <c r="BV6192">
        <f t="shared" si="385"/>
        <v>160742.95142957</v>
      </c>
      <c r="BW6192" s="29">
        <v>6187</v>
      </c>
      <c r="BX6192">
        <f t="shared" si="386"/>
        <v>0</v>
      </c>
      <c r="BY6192">
        <f t="shared" si="387"/>
        <v>1</v>
      </c>
    </row>
    <row r="6193" spans="1:77">
      <c r="A6193" s="15">
        <v>6188</v>
      </c>
      <c r="BP6193" s="27">
        <v>0.808939769736701</v>
      </c>
      <c r="BQ6193" s="27">
        <v>19618.3937031869</v>
      </c>
      <c r="BR6193" s="27">
        <v>1.39291291469416</v>
      </c>
      <c r="BS6193" s="27">
        <v>63583.8611336452</v>
      </c>
      <c r="BU6193">
        <f t="shared" si="384"/>
        <v>101722.571757318</v>
      </c>
      <c r="BV6193">
        <f t="shared" si="385"/>
        <v>145353.076070479</v>
      </c>
      <c r="BW6193" s="29">
        <v>6188</v>
      </c>
      <c r="BX6193">
        <f t="shared" si="386"/>
        <v>0</v>
      </c>
      <c r="BY6193">
        <f t="shared" si="387"/>
        <v>1</v>
      </c>
    </row>
    <row r="6194" spans="1:77">
      <c r="A6194" s="15">
        <v>6189</v>
      </c>
      <c r="BP6194" s="27">
        <v>0.871091727851977</v>
      </c>
      <c r="BQ6194" s="27">
        <v>12946.28924266</v>
      </c>
      <c r="BR6194" s="27">
        <v>1.52867848069968</v>
      </c>
      <c r="BS6194" s="27">
        <v>53258.8020772793</v>
      </c>
      <c r="BU6194">
        <f t="shared" si="384"/>
        <v>117717.469935136</v>
      </c>
      <c r="BV6194">
        <f t="shared" si="385"/>
        <v>176042.970027673</v>
      </c>
      <c r="BW6194" s="29">
        <v>6189</v>
      </c>
      <c r="BX6194">
        <f t="shared" si="386"/>
        <v>0</v>
      </c>
      <c r="BY6194">
        <f t="shared" si="387"/>
        <v>1</v>
      </c>
    </row>
    <row r="6195" spans="1:77">
      <c r="A6195" s="15">
        <v>6190</v>
      </c>
      <c r="BP6195" s="27">
        <v>0.781928952524152</v>
      </c>
      <c r="BQ6195" s="27">
        <v>19615.9977897951</v>
      </c>
      <c r="BR6195" s="27">
        <v>1.36230556338361</v>
      </c>
      <c r="BS6195" s="27">
        <v>57059.1889675925</v>
      </c>
      <c r="BU6195">
        <f t="shared" si="384"/>
        <v>97673.3450888277</v>
      </c>
      <c r="BV6195">
        <f t="shared" si="385"/>
        <v>147286.645539948</v>
      </c>
      <c r="BW6195" s="29">
        <v>6190</v>
      </c>
      <c r="BX6195">
        <f t="shared" si="386"/>
        <v>0</v>
      </c>
      <c r="BY6195">
        <f t="shared" si="387"/>
        <v>1</v>
      </c>
    </row>
    <row r="6196" spans="1:77">
      <c r="A6196" s="15">
        <v>6191</v>
      </c>
      <c r="BP6196" s="27">
        <v>0.781109234766111</v>
      </c>
      <c r="BQ6196" s="27">
        <v>17214.313225157</v>
      </c>
      <c r="BR6196" s="27">
        <v>1.34520362428004</v>
      </c>
      <c r="BS6196" s="27">
        <v>55189.7017708675</v>
      </c>
      <c r="BU6196">
        <f t="shared" si="384"/>
        <v>99952.0719897596</v>
      </c>
      <c r="BV6196">
        <f t="shared" si="385"/>
        <v>146590.841871138</v>
      </c>
      <c r="BW6196" s="29">
        <v>6191</v>
      </c>
      <c r="BX6196">
        <f t="shared" si="386"/>
        <v>0</v>
      </c>
      <c r="BY6196">
        <f t="shared" si="387"/>
        <v>1</v>
      </c>
    </row>
    <row r="6197" spans="1:77">
      <c r="A6197" s="15">
        <v>6192</v>
      </c>
      <c r="BP6197" s="27">
        <v>0.73837694330826</v>
      </c>
      <c r="BQ6197" s="27">
        <v>18210.05382877</v>
      </c>
      <c r="BR6197" s="27">
        <v>1.26356808558265</v>
      </c>
      <c r="BS6197" s="27">
        <v>55256.8042955896</v>
      </c>
      <c r="BU6197">
        <f t="shared" si="384"/>
        <v>92546.487667469</v>
      </c>
      <c r="BV6197">
        <f t="shared" si="385"/>
        <v>134278.408541807</v>
      </c>
      <c r="BW6197" s="29">
        <v>6192</v>
      </c>
      <c r="BX6197">
        <f t="shared" si="386"/>
        <v>0</v>
      </c>
      <c r="BY6197">
        <f t="shared" si="387"/>
        <v>1</v>
      </c>
    </row>
    <row r="6198" spans="1:77">
      <c r="A6198" s="15">
        <v>6193</v>
      </c>
      <c r="BP6198" s="27">
        <v>0.757159059770449</v>
      </c>
      <c r="BQ6198" s="27">
        <v>12718.99719001</v>
      </c>
      <c r="BR6198" s="27">
        <v>1.30871132431166</v>
      </c>
      <c r="BS6198" s="27">
        <v>46011.9144898609</v>
      </c>
      <c r="BU6198">
        <f t="shared" si="384"/>
        <v>100854.861775557</v>
      </c>
      <c r="BV6198">
        <f t="shared" si="385"/>
        <v>150294.784156889</v>
      </c>
      <c r="BW6198" s="29">
        <v>6193</v>
      </c>
      <c r="BX6198">
        <f t="shared" si="386"/>
        <v>0</v>
      </c>
      <c r="BY6198">
        <f t="shared" si="387"/>
        <v>1</v>
      </c>
    </row>
    <row r="6199" spans="1:77">
      <c r="A6199" s="15">
        <v>6194</v>
      </c>
      <c r="BP6199" s="27">
        <v>0.78424820428492</v>
      </c>
      <c r="BQ6199" s="27">
        <v>15956.4954499837</v>
      </c>
      <c r="BR6199" s="27">
        <v>1.360522336294</v>
      </c>
      <c r="BS6199" s="27">
        <v>50344.2326971172</v>
      </c>
      <c r="BU6199">
        <f t="shared" si="384"/>
        <v>101680.735192754</v>
      </c>
      <c r="BV6199">
        <f t="shared" si="385"/>
        <v>153734.117746983</v>
      </c>
      <c r="BW6199" s="29">
        <v>6194</v>
      </c>
      <c r="BX6199">
        <f t="shared" si="386"/>
        <v>0</v>
      </c>
      <c r="BY6199">
        <f t="shared" si="387"/>
        <v>1</v>
      </c>
    </row>
    <row r="6200" spans="1:77">
      <c r="A6200" s="15">
        <v>6195</v>
      </c>
      <c r="BP6200" s="27">
        <v>0.83482910040788</v>
      </c>
      <c r="BQ6200" s="27">
        <v>13128.2580289367</v>
      </c>
      <c r="BR6200" s="27">
        <v>1.46700487711846</v>
      </c>
      <c r="BS6200" s="27">
        <v>45914.6315254345</v>
      </c>
      <c r="BU6200">
        <f t="shared" si="384"/>
        <v>112096.107032245</v>
      </c>
      <c r="BV6200">
        <f t="shared" si="385"/>
        <v>174136.100042335</v>
      </c>
      <c r="BW6200" s="29">
        <v>6195</v>
      </c>
      <c r="BX6200">
        <f t="shared" si="386"/>
        <v>0</v>
      </c>
      <c r="BY6200">
        <f t="shared" si="387"/>
        <v>1</v>
      </c>
    </row>
    <row r="6201" spans="1:77">
      <c r="A6201" s="15">
        <v>6196</v>
      </c>
      <c r="BP6201" s="27">
        <v>0.780041404852036</v>
      </c>
      <c r="BQ6201" s="27">
        <v>16022.7403476045</v>
      </c>
      <c r="BR6201" s="27">
        <v>1.33502297878993</v>
      </c>
      <c r="BS6201" s="27">
        <v>46593.7591900003</v>
      </c>
      <c r="BU6201">
        <f t="shared" si="384"/>
        <v>100983.470380201</v>
      </c>
      <c r="BV6201">
        <f t="shared" si="385"/>
        <v>153659.687628489</v>
      </c>
      <c r="BW6201" s="29">
        <v>6196</v>
      </c>
      <c r="BX6201">
        <f t="shared" si="386"/>
        <v>0</v>
      </c>
      <c r="BY6201">
        <f t="shared" si="387"/>
        <v>1</v>
      </c>
    </row>
    <row r="6202" spans="1:77">
      <c r="A6202" s="15">
        <v>6197</v>
      </c>
      <c r="BP6202" s="27">
        <v>0.746867002426564</v>
      </c>
      <c r="BQ6202" s="27">
        <v>17270.9208777144</v>
      </c>
      <c r="BR6202" s="27">
        <v>1.279970545768</v>
      </c>
      <c r="BS6202" s="27">
        <v>60946.3738993018</v>
      </c>
      <c r="BU6202">
        <f t="shared" si="384"/>
        <v>94759.1294862702</v>
      </c>
      <c r="BV6202">
        <f t="shared" si="385"/>
        <v>131049.207965898</v>
      </c>
      <c r="BW6202" s="29">
        <v>6197</v>
      </c>
      <c r="BX6202">
        <f t="shared" si="386"/>
        <v>0</v>
      </c>
      <c r="BY6202">
        <f t="shared" si="387"/>
        <v>1</v>
      </c>
    </row>
    <row r="6203" spans="1:77">
      <c r="A6203" s="15">
        <v>6198</v>
      </c>
      <c r="BP6203" s="27">
        <v>0.71861816132684</v>
      </c>
      <c r="BQ6203" s="27">
        <v>11990.5682080444</v>
      </c>
      <c r="BR6203" s="27">
        <v>1.20869853755263</v>
      </c>
      <c r="BS6203" s="27">
        <v>42937.5783094157</v>
      </c>
      <c r="BU6203">
        <f t="shared" si="384"/>
        <v>95802.1559909815</v>
      </c>
      <c r="BV6203">
        <f t="shared" si="385"/>
        <v>138367.202323479</v>
      </c>
      <c r="BW6203" s="29">
        <v>6198</v>
      </c>
      <c r="BX6203">
        <f t="shared" si="386"/>
        <v>0</v>
      </c>
      <c r="BY6203">
        <f t="shared" si="387"/>
        <v>1</v>
      </c>
    </row>
    <row r="6204" spans="1:77">
      <c r="A6204" s="15">
        <v>6199</v>
      </c>
      <c r="BP6204" s="27">
        <v>0.844650360990498</v>
      </c>
      <c r="BQ6204" s="27">
        <v>13119.372115095</v>
      </c>
      <c r="BR6204" s="27">
        <v>1.47457694324906</v>
      </c>
      <c r="BS6204" s="27">
        <v>44205.7398271893</v>
      </c>
      <c r="BU6204">
        <f t="shared" si="384"/>
        <v>113578.18203348</v>
      </c>
      <c r="BV6204">
        <f t="shared" si="385"/>
        <v>176980.80166017</v>
      </c>
      <c r="BW6204" s="29">
        <v>6199</v>
      </c>
      <c r="BX6204">
        <f t="shared" si="386"/>
        <v>0</v>
      </c>
      <c r="BY6204">
        <f t="shared" si="387"/>
        <v>1</v>
      </c>
    </row>
    <row r="6205" spans="1:77">
      <c r="A6205" s="15">
        <v>6200</v>
      </c>
      <c r="BP6205" s="27">
        <v>0.780599737674232</v>
      </c>
      <c r="BQ6205" s="27">
        <v>15922.4749184049</v>
      </c>
      <c r="BR6205" s="27">
        <v>1.34463098391275</v>
      </c>
      <c r="BS6205" s="27">
        <v>58228.8549258506</v>
      </c>
      <c r="BU6205">
        <f t="shared" si="384"/>
        <v>101167.48573273</v>
      </c>
      <c r="BV6205">
        <f t="shared" si="385"/>
        <v>143465.792661062</v>
      </c>
      <c r="BW6205" s="29">
        <v>6200</v>
      </c>
      <c r="BX6205">
        <f t="shared" si="386"/>
        <v>0</v>
      </c>
      <c r="BY6205">
        <f t="shared" si="387"/>
        <v>1</v>
      </c>
    </row>
    <row r="6206" spans="1:77">
      <c r="A6206" s="15">
        <v>6201</v>
      </c>
      <c r="BP6206" s="27">
        <v>0.802663946851719</v>
      </c>
      <c r="BQ6206" s="27">
        <v>16161.9272529693</v>
      </c>
      <c r="BR6206" s="27">
        <v>1.39934874308114</v>
      </c>
      <c r="BS6206" s="27">
        <v>48745.4549718036</v>
      </c>
      <c r="BU6206">
        <f t="shared" si="384"/>
        <v>104237.664774789</v>
      </c>
      <c r="BV6206">
        <f t="shared" si="385"/>
        <v>161156.856490367</v>
      </c>
      <c r="BW6206" s="29">
        <v>6201</v>
      </c>
      <c r="BX6206">
        <f t="shared" si="386"/>
        <v>0</v>
      </c>
      <c r="BY6206">
        <f t="shared" si="387"/>
        <v>1</v>
      </c>
    </row>
    <row r="6207" spans="1:77">
      <c r="A6207" s="15">
        <v>6202</v>
      </c>
      <c r="BP6207" s="27">
        <v>0.864340172417631</v>
      </c>
      <c r="BQ6207" s="27">
        <v>16739.2215741005</v>
      </c>
      <c r="BR6207" s="27">
        <v>1.50885203963394</v>
      </c>
      <c r="BS6207" s="27">
        <v>50382.0824410777</v>
      </c>
      <c r="BU6207">
        <f t="shared" si="384"/>
        <v>112911.804288544</v>
      </c>
      <c r="BV6207">
        <f t="shared" si="385"/>
        <v>175945.723504013</v>
      </c>
      <c r="BW6207" s="29">
        <v>6202</v>
      </c>
      <c r="BX6207">
        <f t="shared" si="386"/>
        <v>0</v>
      </c>
      <c r="BY6207">
        <f t="shared" si="387"/>
        <v>1</v>
      </c>
    </row>
    <row r="6208" spans="1:77">
      <c r="A6208" s="15">
        <v>6203</v>
      </c>
      <c r="BP6208" s="27">
        <v>0.800650726929269</v>
      </c>
      <c r="BQ6208" s="27">
        <v>10427.1195858135</v>
      </c>
      <c r="BR6208" s="27">
        <v>1.37456996209429</v>
      </c>
      <c r="BS6208" s="27">
        <v>40651.4784908234</v>
      </c>
      <c r="BU6208">
        <f t="shared" si="384"/>
        <v>109670.489453577</v>
      </c>
      <c r="BV6208">
        <f t="shared" si="385"/>
        <v>165534.01582332</v>
      </c>
      <c r="BW6208" s="29">
        <v>6203</v>
      </c>
      <c r="BX6208">
        <f t="shared" si="386"/>
        <v>0</v>
      </c>
      <c r="BY6208">
        <f t="shared" si="387"/>
        <v>1</v>
      </c>
    </row>
    <row r="6209" spans="1:77">
      <c r="A6209" s="15">
        <v>6204</v>
      </c>
      <c r="BP6209" s="27">
        <v>0.809222543023684</v>
      </c>
      <c r="BQ6209" s="27">
        <v>14846.4621224715</v>
      </c>
      <c r="BR6209" s="27">
        <v>1.37510711202641</v>
      </c>
      <c r="BS6209" s="27">
        <v>47254.1210267977</v>
      </c>
      <c r="BU6209">
        <f t="shared" si="384"/>
        <v>106536.919331081</v>
      </c>
      <c r="BV6209">
        <f t="shared" si="385"/>
        <v>159011.945777163</v>
      </c>
      <c r="BW6209" s="29">
        <v>6204</v>
      </c>
      <c r="BX6209">
        <f t="shared" si="386"/>
        <v>0</v>
      </c>
      <c r="BY6209">
        <f t="shared" si="387"/>
        <v>1</v>
      </c>
    </row>
    <row r="6210" spans="1:77">
      <c r="A6210" s="15">
        <v>6205</v>
      </c>
      <c r="BP6210" s="27">
        <v>0.829847566572656</v>
      </c>
      <c r="BQ6210" s="27">
        <v>14244.1324399364</v>
      </c>
      <c r="BR6210" s="27">
        <v>1.41994410793938</v>
      </c>
      <c r="BS6210" s="27">
        <v>47207.7144395869</v>
      </c>
      <c r="BU6210">
        <f t="shared" si="384"/>
        <v>110233.002545962</v>
      </c>
      <c r="BV6210">
        <f t="shared" si="385"/>
        <v>165783.90175132</v>
      </c>
      <c r="BW6210" s="29">
        <v>6205</v>
      </c>
      <c r="BX6210">
        <f t="shared" si="386"/>
        <v>0</v>
      </c>
      <c r="BY6210">
        <f t="shared" si="387"/>
        <v>1</v>
      </c>
    </row>
    <row r="6211" spans="1:77">
      <c r="A6211" s="15">
        <v>6206</v>
      </c>
      <c r="BP6211" s="27">
        <v>0.833653797439279</v>
      </c>
      <c r="BQ6211" s="27">
        <v>13789.584383714</v>
      </c>
      <c r="BR6211" s="27">
        <v>1.45667838092864</v>
      </c>
      <c r="BS6211" s="27">
        <v>46856.6210088591</v>
      </c>
      <c r="BU6211">
        <f t="shared" si="384"/>
        <v>111258.485232178</v>
      </c>
      <c r="BV6211">
        <f t="shared" si="385"/>
        <v>171645.136130437</v>
      </c>
      <c r="BW6211" s="29">
        <v>6206</v>
      </c>
      <c r="BX6211">
        <f t="shared" si="386"/>
        <v>0</v>
      </c>
      <c r="BY6211">
        <f t="shared" si="387"/>
        <v>1</v>
      </c>
    </row>
    <row r="6212" spans="1:77">
      <c r="A6212" s="15">
        <v>6207</v>
      </c>
      <c r="BP6212" s="27">
        <v>0.825942665813964</v>
      </c>
      <c r="BQ6212" s="27">
        <v>14821.5581907715</v>
      </c>
      <c r="BR6212" s="27">
        <v>1.43101958445428</v>
      </c>
      <c r="BS6212" s="27">
        <v>46606.4831797809</v>
      </c>
      <c r="BU6212">
        <f t="shared" si="384"/>
        <v>109069.841681323</v>
      </c>
      <c r="BV6212">
        <f t="shared" si="385"/>
        <v>168046.454488361</v>
      </c>
      <c r="BW6212" s="29">
        <v>6207</v>
      </c>
      <c r="BX6212">
        <f t="shared" si="386"/>
        <v>0</v>
      </c>
      <c r="BY6212">
        <f t="shared" si="387"/>
        <v>1</v>
      </c>
    </row>
    <row r="6213" spans="1:77">
      <c r="A6213" s="15">
        <v>6208</v>
      </c>
      <c r="BP6213" s="27">
        <v>0.771190914801139</v>
      </c>
      <c r="BQ6213" s="27">
        <v>15801.581184787</v>
      </c>
      <c r="BR6213" s="27">
        <v>1.32206242981099</v>
      </c>
      <c r="BS6213" s="27">
        <v>49567.0446436102</v>
      </c>
      <c r="BU6213">
        <f t="shared" si="384"/>
        <v>99877.0560353838</v>
      </c>
      <c r="BV6213">
        <f t="shared" si="385"/>
        <v>148742.319828038</v>
      </c>
      <c r="BW6213" s="29">
        <v>6208</v>
      </c>
      <c r="BX6213">
        <f t="shared" si="386"/>
        <v>0</v>
      </c>
      <c r="BY6213">
        <f t="shared" si="387"/>
        <v>1</v>
      </c>
    </row>
    <row r="6214" spans="1:77">
      <c r="A6214" s="15">
        <v>6209</v>
      </c>
      <c r="BP6214" s="27">
        <v>0.78554747143856</v>
      </c>
      <c r="BQ6214" s="27">
        <v>11797.6171348018</v>
      </c>
      <c r="BR6214" s="27">
        <v>1.35646822767406</v>
      </c>
      <c r="BS6214" s="27">
        <v>43018.6482067715</v>
      </c>
      <c r="BU6214">
        <f t="shared" si="384"/>
        <v>106034.503580982</v>
      </c>
      <c r="BV6214">
        <f t="shared" si="385"/>
        <v>160451.585944338</v>
      </c>
      <c r="BW6214" s="29">
        <v>6209</v>
      </c>
      <c r="BX6214">
        <f t="shared" si="386"/>
        <v>0</v>
      </c>
      <c r="BY6214">
        <f t="shared" si="387"/>
        <v>1</v>
      </c>
    </row>
    <row r="6215" spans="1:77">
      <c r="A6215" s="15">
        <v>6210</v>
      </c>
      <c r="BP6215" s="27">
        <v>0.787101534560913</v>
      </c>
      <c r="BQ6215" s="27">
        <v>21811.1565959536</v>
      </c>
      <c r="BR6215" s="27">
        <v>1.379892936012</v>
      </c>
      <c r="BS6215" s="27">
        <v>58324.0874581247</v>
      </c>
      <c r="BU6215">
        <f t="shared" ref="BU6215:BU6278" si="388">BP6215*$BV$1-BQ6215</f>
        <v>96254.0735881834</v>
      </c>
      <c r="BV6215">
        <f t="shared" ref="BV6215:BV6278" si="389">BR6215*$BV$1-BS6215</f>
        <v>148659.852943676</v>
      </c>
      <c r="BW6215" s="29">
        <v>6210</v>
      </c>
      <c r="BX6215">
        <f t="shared" ref="BX6215:BX6278" si="390">IF(BU6215=MAX($BU6215:$BV6215),1,0)</f>
        <v>0</v>
      </c>
      <c r="BY6215">
        <f t="shared" ref="BY6215:BY6278" si="391">IF(BV6215=MAX($BU6215:$BV6215),1,0)</f>
        <v>1</v>
      </c>
    </row>
    <row r="6216" spans="1:77">
      <c r="A6216" s="15">
        <v>6211</v>
      </c>
      <c r="BP6216" s="27">
        <v>0.778138194025102</v>
      </c>
      <c r="BQ6216" s="27">
        <v>13447.0910946284</v>
      </c>
      <c r="BR6216" s="27">
        <v>1.35056952763504</v>
      </c>
      <c r="BS6216" s="27">
        <v>53725.30380204</v>
      </c>
      <c r="BU6216">
        <f t="shared" si="388"/>
        <v>103273.638009137</v>
      </c>
      <c r="BV6216">
        <f t="shared" si="389"/>
        <v>148860.125343216</v>
      </c>
      <c r="BW6216" s="29">
        <v>6211</v>
      </c>
      <c r="BX6216">
        <f t="shared" si="390"/>
        <v>0</v>
      </c>
      <c r="BY6216">
        <f t="shared" si="391"/>
        <v>1</v>
      </c>
    </row>
    <row r="6217" spans="1:77">
      <c r="A6217" s="15">
        <v>6212</v>
      </c>
      <c r="BP6217" s="27">
        <v>0.77409370467851</v>
      </c>
      <c r="BQ6217" s="27">
        <v>20826.6233496067</v>
      </c>
      <c r="BR6217" s="27">
        <v>1.31678789167739</v>
      </c>
      <c r="BS6217" s="27">
        <v>62529.638041856</v>
      </c>
      <c r="BU6217">
        <f t="shared" si="388"/>
        <v>95287.4323521698</v>
      </c>
      <c r="BV6217">
        <f t="shared" si="389"/>
        <v>134988.545709752</v>
      </c>
      <c r="BW6217" s="29">
        <v>6212</v>
      </c>
      <c r="BX6217">
        <f t="shared" si="390"/>
        <v>0</v>
      </c>
      <c r="BY6217">
        <f t="shared" si="391"/>
        <v>1</v>
      </c>
    </row>
    <row r="6218" spans="1:77">
      <c r="A6218" s="15">
        <v>6213</v>
      </c>
      <c r="BP6218" s="27">
        <v>0.86088936650931</v>
      </c>
      <c r="BQ6218" s="27">
        <v>12086.9560510724</v>
      </c>
      <c r="BR6218" s="27">
        <v>1.5051056121531</v>
      </c>
      <c r="BS6218" s="27">
        <v>43605.5089197047</v>
      </c>
      <c r="BU6218">
        <f t="shared" si="388"/>
        <v>117046.448925324</v>
      </c>
      <c r="BV6218">
        <f t="shared" si="389"/>
        <v>182160.33290326</v>
      </c>
      <c r="BW6218" s="29">
        <v>6213</v>
      </c>
      <c r="BX6218">
        <f t="shared" si="390"/>
        <v>0</v>
      </c>
      <c r="BY6218">
        <f t="shared" si="391"/>
        <v>1</v>
      </c>
    </row>
    <row r="6219" spans="1:77">
      <c r="A6219" s="15">
        <v>6214</v>
      </c>
      <c r="BP6219" s="27">
        <v>0.841400630656648</v>
      </c>
      <c r="BQ6219" s="27">
        <v>15969.6463850518</v>
      </c>
      <c r="BR6219" s="27">
        <v>1.46366725458531</v>
      </c>
      <c r="BS6219" s="27">
        <v>48702.055155093</v>
      </c>
      <c r="BU6219">
        <f t="shared" si="388"/>
        <v>110240.448213445</v>
      </c>
      <c r="BV6219">
        <f t="shared" si="389"/>
        <v>170848.033032703</v>
      </c>
      <c r="BW6219" s="29">
        <v>6214</v>
      </c>
      <c r="BX6219">
        <f t="shared" si="390"/>
        <v>0</v>
      </c>
      <c r="BY6219">
        <f t="shared" si="391"/>
        <v>1</v>
      </c>
    </row>
    <row r="6220" spans="1:77">
      <c r="A6220" s="15">
        <v>6215</v>
      </c>
      <c r="BP6220" s="27">
        <v>0.80301483920218</v>
      </c>
      <c r="BQ6220" s="27">
        <v>11927.1442085981</v>
      </c>
      <c r="BR6220" s="27">
        <v>1.40055556943326</v>
      </c>
      <c r="BS6220" s="27">
        <v>53031.7198671024</v>
      </c>
      <c r="BU6220">
        <f t="shared" si="388"/>
        <v>108525.081671729</v>
      </c>
      <c r="BV6220">
        <f t="shared" si="389"/>
        <v>157051.615547887</v>
      </c>
      <c r="BW6220" s="29">
        <v>6215</v>
      </c>
      <c r="BX6220">
        <f t="shared" si="390"/>
        <v>0</v>
      </c>
      <c r="BY6220">
        <f t="shared" si="391"/>
        <v>1</v>
      </c>
    </row>
    <row r="6221" spans="1:77">
      <c r="A6221" s="15">
        <v>6216</v>
      </c>
      <c r="BP6221" s="27">
        <v>0.82105347928632</v>
      </c>
      <c r="BQ6221" s="27">
        <v>19104.7640782449</v>
      </c>
      <c r="BR6221" s="27">
        <v>1.39749437864611</v>
      </c>
      <c r="BS6221" s="27">
        <v>66141.0805156208</v>
      </c>
      <c r="BU6221">
        <f t="shared" si="388"/>
        <v>104053.257814703</v>
      </c>
      <c r="BV6221">
        <f t="shared" si="389"/>
        <v>143483.076281295</v>
      </c>
      <c r="BW6221" s="29">
        <v>6216</v>
      </c>
      <c r="BX6221">
        <f t="shared" si="390"/>
        <v>0</v>
      </c>
      <c r="BY6221">
        <f t="shared" si="391"/>
        <v>1</v>
      </c>
    </row>
    <row r="6222" spans="1:77">
      <c r="A6222" s="15">
        <v>6217</v>
      </c>
      <c r="BP6222" s="27">
        <v>0.817556945203352</v>
      </c>
      <c r="BQ6222" s="27">
        <v>16600.7763753316</v>
      </c>
      <c r="BR6222" s="27">
        <v>1.38216641374671</v>
      </c>
      <c r="BS6222" s="27">
        <v>59121.9698831132</v>
      </c>
      <c r="BU6222">
        <f t="shared" si="388"/>
        <v>106032.765405171</v>
      </c>
      <c r="BV6222">
        <f t="shared" si="389"/>
        <v>148202.992178893</v>
      </c>
      <c r="BW6222" s="29">
        <v>6217</v>
      </c>
      <c r="BX6222">
        <f t="shared" si="390"/>
        <v>0</v>
      </c>
      <c r="BY6222">
        <f t="shared" si="391"/>
        <v>1</v>
      </c>
    </row>
    <row r="6223" spans="1:77">
      <c r="A6223" s="15">
        <v>6218</v>
      </c>
      <c r="BP6223" s="27">
        <v>0.786065707054574</v>
      </c>
      <c r="BQ6223" s="27">
        <v>19845.9437977653</v>
      </c>
      <c r="BR6223" s="27">
        <v>1.35754205401273</v>
      </c>
      <c r="BS6223" s="27">
        <v>48540.3238261438</v>
      </c>
      <c r="BU6223">
        <f t="shared" si="388"/>
        <v>98063.9122604209</v>
      </c>
      <c r="BV6223">
        <f t="shared" si="389"/>
        <v>155090.984275766</v>
      </c>
      <c r="BW6223" s="29">
        <v>6218</v>
      </c>
      <c r="BX6223">
        <f t="shared" si="390"/>
        <v>0</v>
      </c>
      <c r="BY6223">
        <f t="shared" si="391"/>
        <v>1</v>
      </c>
    </row>
    <row r="6224" spans="1:77">
      <c r="A6224" s="15">
        <v>6219</v>
      </c>
      <c r="BP6224" s="27">
        <v>0.843500755442031</v>
      </c>
      <c r="BQ6224" s="27">
        <v>13062.4329126832</v>
      </c>
      <c r="BR6224" s="27">
        <v>1.4619387792683</v>
      </c>
      <c r="BS6224" s="27">
        <v>45966.3393327815</v>
      </c>
      <c r="BU6224">
        <f t="shared" si="388"/>
        <v>113462.680403621</v>
      </c>
      <c r="BV6224">
        <f t="shared" si="389"/>
        <v>173324.477557464</v>
      </c>
      <c r="BW6224" s="29">
        <v>6219</v>
      </c>
      <c r="BX6224">
        <f t="shared" si="390"/>
        <v>0</v>
      </c>
      <c r="BY6224">
        <f t="shared" si="391"/>
        <v>1</v>
      </c>
    </row>
    <row r="6225" spans="1:77">
      <c r="A6225" s="15">
        <v>6220</v>
      </c>
      <c r="BP6225" s="27">
        <v>0.753765953767163</v>
      </c>
      <c r="BQ6225" s="27">
        <v>11945.790698204</v>
      </c>
      <c r="BR6225" s="27">
        <v>1.31372724881713</v>
      </c>
      <c r="BS6225" s="27">
        <v>43240.3231907059</v>
      </c>
      <c r="BU6225">
        <f t="shared" si="388"/>
        <v>101119.10236687</v>
      </c>
      <c r="BV6225">
        <f t="shared" si="389"/>
        <v>153818.764131863</v>
      </c>
      <c r="BW6225" s="29">
        <v>6220</v>
      </c>
      <c r="BX6225">
        <f t="shared" si="390"/>
        <v>0</v>
      </c>
      <c r="BY6225">
        <f t="shared" si="391"/>
        <v>1</v>
      </c>
    </row>
    <row r="6226" spans="1:77">
      <c r="A6226" s="15">
        <v>6221</v>
      </c>
      <c r="BP6226" s="27">
        <v>0.760628397394699</v>
      </c>
      <c r="BQ6226" s="27">
        <v>13946.9583822705</v>
      </c>
      <c r="BR6226" s="27">
        <v>1.31725750023885</v>
      </c>
      <c r="BS6226" s="27">
        <v>55614.8710193193</v>
      </c>
      <c r="BU6226">
        <f t="shared" si="388"/>
        <v>100147.301226934</v>
      </c>
      <c r="BV6226">
        <f t="shared" si="389"/>
        <v>141973.754016508</v>
      </c>
      <c r="BW6226" s="29">
        <v>6221</v>
      </c>
      <c r="BX6226">
        <f t="shared" si="390"/>
        <v>0</v>
      </c>
      <c r="BY6226">
        <f t="shared" si="391"/>
        <v>1</v>
      </c>
    </row>
    <row r="6227" spans="1:77">
      <c r="A6227" s="15">
        <v>6222</v>
      </c>
      <c r="BP6227" s="27">
        <v>0.799735697889111</v>
      </c>
      <c r="BQ6227" s="27">
        <v>13077.5056403137</v>
      </c>
      <c r="BR6227" s="27">
        <v>1.38646457839857</v>
      </c>
      <c r="BS6227" s="27">
        <v>57211.7292654317</v>
      </c>
      <c r="BU6227">
        <f t="shared" si="388"/>
        <v>106882.849043053</v>
      </c>
      <c r="BV6227">
        <f t="shared" si="389"/>
        <v>150757.957494353</v>
      </c>
      <c r="BW6227" s="29">
        <v>6222</v>
      </c>
      <c r="BX6227">
        <f t="shared" si="390"/>
        <v>0</v>
      </c>
      <c r="BY6227">
        <f t="shared" si="391"/>
        <v>1</v>
      </c>
    </row>
    <row r="6228" spans="1:77">
      <c r="A6228" s="15">
        <v>6223</v>
      </c>
      <c r="BP6228" s="27">
        <v>0.796192006558656</v>
      </c>
      <c r="BQ6228" s="27">
        <v>20493.9596472502</v>
      </c>
      <c r="BR6228" s="27">
        <v>1.35950690711202</v>
      </c>
      <c r="BS6228" s="27">
        <v>61191.4670591528</v>
      </c>
      <c r="BU6228">
        <f t="shared" si="388"/>
        <v>98934.8413365482</v>
      </c>
      <c r="BV6228">
        <f t="shared" si="389"/>
        <v>142734.569007651</v>
      </c>
      <c r="BW6228" s="29">
        <v>6223</v>
      </c>
      <c r="BX6228">
        <f t="shared" si="390"/>
        <v>0</v>
      </c>
      <c r="BY6228">
        <f t="shared" si="391"/>
        <v>1</v>
      </c>
    </row>
    <row r="6229" spans="1:77">
      <c r="A6229" s="15">
        <v>6224</v>
      </c>
      <c r="BP6229" s="27">
        <v>0.838437078082471</v>
      </c>
      <c r="BQ6229" s="27">
        <v>21105.2688081217</v>
      </c>
      <c r="BR6229" s="27">
        <v>1.44342235591544</v>
      </c>
      <c r="BS6229" s="27">
        <v>53276.7350757597</v>
      </c>
      <c r="BU6229">
        <f t="shared" si="388"/>
        <v>104660.292904249</v>
      </c>
      <c r="BV6229">
        <f t="shared" si="389"/>
        <v>163236.618311556</v>
      </c>
      <c r="BW6229" s="29">
        <v>6224</v>
      </c>
      <c r="BX6229">
        <f t="shared" si="390"/>
        <v>0</v>
      </c>
      <c r="BY6229">
        <f t="shared" si="391"/>
        <v>1</v>
      </c>
    </row>
    <row r="6230" spans="1:77">
      <c r="A6230" s="15">
        <v>6225</v>
      </c>
      <c r="BP6230" s="27">
        <v>0.836775274376043</v>
      </c>
      <c r="BQ6230" s="27">
        <v>22862.8935066929</v>
      </c>
      <c r="BR6230" s="27">
        <v>1.44557922151094</v>
      </c>
      <c r="BS6230" s="27">
        <v>59881.7289461862</v>
      </c>
      <c r="BU6230">
        <f t="shared" si="388"/>
        <v>102653.397649714</v>
      </c>
      <c r="BV6230">
        <f t="shared" si="389"/>
        <v>156955.154280456</v>
      </c>
      <c r="BW6230" s="29">
        <v>6225</v>
      </c>
      <c r="BX6230">
        <f t="shared" si="390"/>
        <v>0</v>
      </c>
      <c r="BY6230">
        <f t="shared" si="391"/>
        <v>1</v>
      </c>
    </row>
    <row r="6231" spans="1:77">
      <c r="A6231" s="15">
        <v>6226</v>
      </c>
      <c r="BP6231" s="27">
        <v>0.782878527419867</v>
      </c>
      <c r="BQ6231" s="27">
        <v>17872.0923271129</v>
      </c>
      <c r="BR6231" s="27">
        <v>1.35929972230056</v>
      </c>
      <c r="BS6231" s="27">
        <v>60771.9897005676</v>
      </c>
      <c r="BU6231">
        <f t="shared" si="388"/>
        <v>99559.686785867</v>
      </c>
      <c r="BV6231">
        <f t="shared" si="389"/>
        <v>143122.968644516</v>
      </c>
      <c r="BW6231" s="29">
        <v>6226</v>
      </c>
      <c r="BX6231">
        <f t="shared" si="390"/>
        <v>0</v>
      </c>
      <c r="BY6231">
        <f t="shared" si="391"/>
        <v>1</v>
      </c>
    </row>
    <row r="6232" spans="1:77">
      <c r="A6232" s="15">
        <v>6227</v>
      </c>
      <c r="BP6232" s="27">
        <v>0.835284434728495</v>
      </c>
      <c r="BQ6232" s="27">
        <v>14821.4773396472</v>
      </c>
      <c r="BR6232" s="27">
        <v>1.44490087813914</v>
      </c>
      <c r="BS6232" s="27">
        <v>44530.0041392397</v>
      </c>
      <c r="BU6232">
        <f t="shared" si="388"/>
        <v>110471.187869627</v>
      </c>
      <c r="BV6232">
        <f t="shared" si="389"/>
        <v>172205.127581631</v>
      </c>
      <c r="BW6232" s="29">
        <v>6227</v>
      </c>
      <c r="BX6232">
        <f t="shared" si="390"/>
        <v>0</v>
      </c>
      <c r="BY6232">
        <f t="shared" si="391"/>
        <v>1</v>
      </c>
    </row>
    <row r="6233" spans="1:77">
      <c r="A6233" s="15">
        <v>6228</v>
      </c>
      <c r="BP6233" s="27">
        <v>0.787377227708549</v>
      </c>
      <c r="BQ6233" s="27">
        <v>11918.9257179475</v>
      </c>
      <c r="BR6233" s="27">
        <v>1.37130334085044</v>
      </c>
      <c r="BS6233" s="27">
        <v>42391.3048695629</v>
      </c>
      <c r="BU6233">
        <f t="shared" si="388"/>
        <v>106187.658438335</v>
      </c>
      <c r="BV6233">
        <f t="shared" si="389"/>
        <v>163304.196258003</v>
      </c>
      <c r="BW6233" s="29">
        <v>6228</v>
      </c>
      <c r="BX6233">
        <f t="shared" si="390"/>
        <v>0</v>
      </c>
      <c r="BY6233">
        <f t="shared" si="391"/>
        <v>1</v>
      </c>
    </row>
    <row r="6234" spans="1:77">
      <c r="A6234" s="15">
        <v>6229</v>
      </c>
      <c r="BP6234" s="27">
        <v>0.836983792103201</v>
      </c>
      <c r="BQ6234" s="27">
        <v>16496.5273275905</v>
      </c>
      <c r="BR6234" s="27">
        <v>1.44473708640506</v>
      </c>
      <c r="BS6234" s="27">
        <v>47573.1709636635</v>
      </c>
      <c r="BU6234">
        <f t="shared" si="388"/>
        <v>109051.04148789</v>
      </c>
      <c r="BV6234">
        <f t="shared" si="389"/>
        <v>169137.391997095</v>
      </c>
      <c r="BW6234" s="29">
        <v>6229</v>
      </c>
      <c r="BX6234">
        <f t="shared" si="390"/>
        <v>0</v>
      </c>
      <c r="BY6234">
        <f t="shared" si="391"/>
        <v>1</v>
      </c>
    </row>
    <row r="6235" spans="1:77">
      <c r="A6235" s="15">
        <v>6230</v>
      </c>
      <c r="BP6235" s="27">
        <v>0.778194180870895</v>
      </c>
      <c r="BQ6235" s="27">
        <v>20196.8731007188</v>
      </c>
      <c r="BR6235" s="27">
        <v>1.35186311824278</v>
      </c>
      <c r="BS6235" s="27">
        <v>54222.4983080488</v>
      </c>
      <c r="BU6235">
        <f t="shared" si="388"/>
        <v>96532.2540299156</v>
      </c>
      <c r="BV6235">
        <f t="shared" si="389"/>
        <v>148556.969428368</v>
      </c>
      <c r="BW6235" s="29">
        <v>6230</v>
      </c>
      <c r="BX6235">
        <f t="shared" si="390"/>
        <v>0</v>
      </c>
      <c r="BY6235">
        <f t="shared" si="391"/>
        <v>1</v>
      </c>
    </row>
    <row r="6236" spans="1:77">
      <c r="A6236" s="15">
        <v>6231</v>
      </c>
      <c r="BP6236" s="27">
        <v>0.820970207311003</v>
      </c>
      <c r="BQ6236" s="27">
        <v>13959.5897547864</v>
      </c>
      <c r="BR6236" s="27">
        <v>1.41616449029164</v>
      </c>
      <c r="BS6236" s="27">
        <v>55643.7034204317</v>
      </c>
      <c r="BU6236">
        <f t="shared" si="388"/>
        <v>109185.941341864</v>
      </c>
      <c r="BV6236">
        <f t="shared" si="389"/>
        <v>156780.970123314</v>
      </c>
      <c r="BW6236" s="29">
        <v>6231</v>
      </c>
      <c r="BX6236">
        <f t="shared" si="390"/>
        <v>0</v>
      </c>
      <c r="BY6236">
        <f t="shared" si="391"/>
        <v>1</v>
      </c>
    </row>
    <row r="6237" spans="1:77">
      <c r="A6237" s="15">
        <v>6232</v>
      </c>
      <c r="BP6237" s="27">
        <v>0.805671540602418</v>
      </c>
      <c r="BQ6237" s="27">
        <v>15334.6781516797</v>
      </c>
      <c r="BR6237" s="27">
        <v>1.37982849226243</v>
      </c>
      <c r="BS6237" s="27">
        <v>56720.6829047436</v>
      </c>
      <c r="BU6237">
        <f t="shared" si="388"/>
        <v>105516.052938683</v>
      </c>
      <c r="BV6237">
        <f t="shared" si="389"/>
        <v>150253.590934621</v>
      </c>
      <c r="BW6237" s="29">
        <v>6232</v>
      </c>
      <c r="BX6237">
        <f t="shared" si="390"/>
        <v>0</v>
      </c>
      <c r="BY6237">
        <f t="shared" si="391"/>
        <v>1</v>
      </c>
    </row>
    <row r="6238" spans="1:77">
      <c r="A6238" s="15">
        <v>6233</v>
      </c>
      <c r="BP6238" s="27">
        <v>0.835060331083427</v>
      </c>
      <c r="BQ6238" s="27">
        <v>19391.2170239877</v>
      </c>
      <c r="BR6238" s="27">
        <v>1.41607048742053</v>
      </c>
      <c r="BS6238" s="27">
        <v>66702.267007743</v>
      </c>
      <c r="BU6238">
        <f t="shared" si="388"/>
        <v>105867.832638526</v>
      </c>
      <c r="BV6238">
        <f t="shared" si="389"/>
        <v>145708.306105337</v>
      </c>
      <c r="BW6238" s="29">
        <v>6233</v>
      </c>
      <c r="BX6238">
        <f t="shared" si="390"/>
        <v>0</v>
      </c>
      <c r="BY6238">
        <f t="shared" si="391"/>
        <v>1</v>
      </c>
    </row>
    <row r="6239" spans="1:77">
      <c r="A6239" s="15">
        <v>6234</v>
      </c>
      <c r="BP6239" s="27">
        <v>0.787815118113486</v>
      </c>
      <c r="BQ6239" s="27">
        <v>14127.2824184699</v>
      </c>
      <c r="BR6239" s="27">
        <v>1.35860109619429</v>
      </c>
      <c r="BS6239" s="27">
        <v>46950.4437437437</v>
      </c>
      <c r="BU6239">
        <f t="shared" si="388"/>
        <v>104044.985298553</v>
      </c>
      <c r="BV6239">
        <f t="shared" si="389"/>
        <v>156839.720685399</v>
      </c>
      <c r="BW6239" s="29">
        <v>6234</v>
      </c>
      <c r="BX6239">
        <f t="shared" si="390"/>
        <v>0</v>
      </c>
      <c r="BY6239">
        <f t="shared" si="391"/>
        <v>1</v>
      </c>
    </row>
    <row r="6240" spans="1:77">
      <c r="A6240" s="15">
        <v>6235</v>
      </c>
      <c r="BP6240" s="27">
        <v>0.819436231591401</v>
      </c>
      <c r="BQ6240" s="27">
        <v>14894.656993978</v>
      </c>
      <c r="BR6240" s="27">
        <v>1.40919748124601</v>
      </c>
      <c r="BS6240" s="27">
        <v>45462.7052776088</v>
      </c>
      <c r="BU6240">
        <f t="shared" si="388"/>
        <v>108020.777744732</v>
      </c>
      <c r="BV6240">
        <f t="shared" si="389"/>
        <v>165916.916909293</v>
      </c>
      <c r="BW6240" s="29">
        <v>6235</v>
      </c>
      <c r="BX6240">
        <f t="shared" si="390"/>
        <v>0</v>
      </c>
      <c r="BY6240">
        <f t="shared" si="391"/>
        <v>1</v>
      </c>
    </row>
    <row r="6241" spans="1:77">
      <c r="A6241" s="15">
        <v>6236</v>
      </c>
      <c r="BP6241" s="27">
        <v>0.756353649499188</v>
      </c>
      <c r="BQ6241" s="27">
        <v>15671.7171152007</v>
      </c>
      <c r="BR6241" s="27">
        <v>1.28109403520773</v>
      </c>
      <c r="BS6241" s="27">
        <v>55224.9603772226</v>
      </c>
      <c r="BU6241">
        <f t="shared" si="388"/>
        <v>97781.3303096775</v>
      </c>
      <c r="BV6241">
        <f t="shared" si="389"/>
        <v>136939.144903937</v>
      </c>
      <c r="BW6241" s="29">
        <v>6236</v>
      </c>
      <c r="BX6241">
        <f t="shared" si="390"/>
        <v>0</v>
      </c>
      <c r="BY6241">
        <f t="shared" si="391"/>
        <v>1</v>
      </c>
    </row>
    <row r="6242" spans="1:77">
      <c r="A6242" s="15">
        <v>6237</v>
      </c>
      <c r="BP6242" s="27">
        <v>0.803042483297131</v>
      </c>
      <c r="BQ6242" s="27">
        <v>12096.1766468561</v>
      </c>
      <c r="BR6242" s="27">
        <v>1.37865683037015</v>
      </c>
      <c r="BS6242" s="27">
        <v>42475.699367611</v>
      </c>
      <c r="BU6242">
        <f t="shared" si="388"/>
        <v>108360.195847713</v>
      </c>
      <c r="BV6242">
        <f t="shared" si="389"/>
        <v>164322.825187911</v>
      </c>
      <c r="BW6242" s="29">
        <v>6237</v>
      </c>
      <c r="BX6242">
        <f t="shared" si="390"/>
        <v>0</v>
      </c>
      <c r="BY6242">
        <f t="shared" si="391"/>
        <v>1</v>
      </c>
    </row>
    <row r="6243" spans="1:77">
      <c r="A6243" s="15">
        <v>6238</v>
      </c>
      <c r="BP6243" s="27">
        <v>0.834520183079755</v>
      </c>
      <c r="BQ6243" s="27">
        <v>20055.7012950303</v>
      </c>
      <c r="BR6243" s="27">
        <v>1.44429565431473</v>
      </c>
      <c r="BS6243" s="27">
        <v>66322.8993632198</v>
      </c>
      <c r="BU6243">
        <f t="shared" si="388"/>
        <v>105122.326166933</v>
      </c>
      <c r="BV6243">
        <f t="shared" si="389"/>
        <v>150321.44878399</v>
      </c>
      <c r="BW6243" s="29">
        <v>6238</v>
      </c>
      <c r="BX6243">
        <f t="shared" si="390"/>
        <v>0</v>
      </c>
      <c r="BY6243">
        <f t="shared" si="391"/>
        <v>1</v>
      </c>
    </row>
    <row r="6244" spans="1:77">
      <c r="A6244" s="15">
        <v>6239</v>
      </c>
      <c r="BP6244" s="27">
        <v>0.840108340379324</v>
      </c>
      <c r="BQ6244" s="27">
        <v>16708.5377391742</v>
      </c>
      <c r="BR6244" s="27">
        <v>1.47207515155119</v>
      </c>
      <c r="BS6244" s="27">
        <v>57081.2723048347</v>
      </c>
      <c r="BU6244">
        <f t="shared" si="388"/>
        <v>109307.713317724</v>
      </c>
      <c r="BV6244">
        <f t="shared" si="389"/>
        <v>163730.000427844</v>
      </c>
      <c r="BW6244" s="29">
        <v>6239</v>
      </c>
      <c r="BX6244">
        <f t="shared" si="390"/>
        <v>0</v>
      </c>
      <c r="BY6244">
        <f t="shared" si="391"/>
        <v>1</v>
      </c>
    </row>
    <row r="6245" spans="1:77">
      <c r="A6245" s="15">
        <v>6240</v>
      </c>
      <c r="BP6245" s="27">
        <v>0.794640574537918</v>
      </c>
      <c r="BQ6245" s="27">
        <v>12319.1742745695</v>
      </c>
      <c r="BR6245" s="27">
        <v>1.33549666762958</v>
      </c>
      <c r="BS6245" s="27">
        <v>43696.8244243317</v>
      </c>
      <c r="BU6245">
        <f t="shared" si="388"/>
        <v>106876.911906118</v>
      </c>
      <c r="BV6245">
        <f t="shared" si="389"/>
        <v>156627.675720105</v>
      </c>
      <c r="BW6245" s="29">
        <v>6240</v>
      </c>
      <c r="BX6245">
        <f t="shared" si="390"/>
        <v>0</v>
      </c>
      <c r="BY6245">
        <f t="shared" si="391"/>
        <v>1</v>
      </c>
    </row>
    <row r="6246" spans="1:77">
      <c r="A6246" s="15">
        <v>6241</v>
      </c>
      <c r="BP6246" s="27">
        <v>0.782421158205392</v>
      </c>
      <c r="BQ6246" s="27">
        <v>13022.3135976881</v>
      </c>
      <c r="BR6246" s="27">
        <v>1.35109785956736</v>
      </c>
      <c r="BS6246" s="27">
        <v>44000.3908543469</v>
      </c>
      <c r="BU6246">
        <f t="shared" si="388"/>
        <v>104340.860133121</v>
      </c>
      <c r="BV6246">
        <f t="shared" si="389"/>
        <v>158664.288080758</v>
      </c>
      <c r="BW6246" s="29">
        <v>6241</v>
      </c>
      <c r="BX6246">
        <f t="shared" si="390"/>
        <v>0</v>
      </c>
      <c r="BY6246">
        <f t="shared" si="391"/>
        <v>1</v>
      </c>
    </row>
    <row r="6247" spans="1:77">
      <c r="A6247" s="15">
        <v>6242</v>
      </c>
      <c r="BP6247" s="27">
        <v>0.86822330989378</v>
      </c>
      <c r="BQ6247" s="27">
        <v>15883.103969687</v>
      </c>
      <c r="BR6247" s="27">
        <v>1.51664560880035</v>
      </c>
      <c r="BS6247" s="27">
        <v>49799.8436971705</v>
      </c>
      <c r="BU6247">
        <f t="shared" si="388"/>
        <v>114350.39251438</v>
      </c>
      <c r="BV6247">
        <f t="shared" si="389"/>
        <v>177696.997622882</v>
      </c>
      <c r="BW6247" s="29">
        <v>6242</v>
      </c>
      <c r="BX6247">
        <f t="shared" si="390"/>
        <v>0</v>
      </c>
      <c r="BY6247">
        <f t="shared" si="391"/>
        <v>1</v>
      </c>
    </row>
    <row r="6248" spans="1:77">
      <c r="A6248" s="15">
        <v>6243</v>
      </c>
      <c r="BP6248" s="27">
        <v>0.82599203773596</v>
      </c>
      <c r="BQ6248" s="27">
        <v>16434.1177603773</v>
      </c>
      <c r="BR6248" s="27">
        <v>1.4046627631231</v>
      </c>
      <c r="BS6248" s="27">
        <v>47263.0721946498</v>
      </c>
      <c r="BU6248">
        <f t="shared" si="388"/>
        <v>107464.687900017</v>
      </c>
      <c r="BV6248">
        <f t="shared" si="389"/>
        <v>163436.342273816</v>
      </c>
      <c r="BW6248" s="29">
        <v>6243</v>
      </c>
      <c r="BX6248">
        <f t="shared" si="390"/>
        <v>0</v>
      </c>
      <c r="BY6248">
        <f t="shared" si="391"/>
        <v>1</v>
      </c>
    </row>
    <row r="6249" spans="1:77">
      <c r="A6249" s="15">
        <v>6244</v>
      </c>
      <c r="BP6249" s="27">
        <v>0.802437218313212</v>
      </c>
      <c r="BQ6249" s="27">
        <v>12063.3132201055</v>
      </c>
      <c r="BR6249" s="27">
        <v>1.39461338899475</v>
      </c>
      <c r="BS6249" s="27">
        <v>53440.4279887404</v>
      </c>
      <c r="BU6249">
        <f t="shared" si="388"/>
        <v>108302.269526876</v>
      </c>
      <c r="BV6249">
        <f t="shared" si="389"/>
        <v>155751.580360472</v>
      </c>
      <c r="BW6249" s="29">
        <v>6244</v>
      </c>
      <c r="BX6249">
        <f t="shared" si="390"/>
        <v>0</v>
      </c>
      <c r="BY6249">
        <f t="shared" si="391"/>
        <v>1</v>
      </c>
    </row>
    <row r="6250" spans="1:77">
      <c r="A6250" s="15">
        <v>6245</v>
      </c>
      <c r="BP6250" s="27">
        <v>0.800552118067215</v>
      </c>
      <c r="BQ6250" s="27">
        <v>17713.4719360443</v>
      </c>
      <c r="BR6250" s="27">
        <v>1.37075502032939</v>
      </c>
      <c r="BS6250" s="27">
        <v>58356.6007740471</v>
      </c>
      <c r="BU6250">
        <f t="shared" si="388"/>
        <v>102369.345774038</v>
      </c>
      <c r="BV6250">
        <f t="shared" si="389"/>
        <v>147256.652275362</v>
      </c>
      <c r="BW6250" s="29">
        <v>6245</v>
      </c>
      <c r="BX6250">
        <f t="shared" si="390"/>
        <v>0</v>
      </c>
      <c r="BY6250">
        <f t="shared" si="391"/>
        <v>1</v>
      </c>
    </row>
    <row r="6251" spans="1:77">
      <c r="A6251" s="15">
        <v>6246</v>
      </c>
      <c r="BP6251" s="27">
        <v>0.81762972021109</v>
      </c>
      <c r="BQ6251" s="27">
        <v>18833.4450385449</v>
      </c>
      <c r="BR6251" s="27">
        <v>1.42452640646485</v>
      </c>
      <c r="BS6251" s="27">
        <v>54681.5463609721</v>
      </c>
      <c r="BU6251">
        <f t="shared" si="388"/>
        <v>103811.012993119</v>
      </c>
      <c r="BV6251">
        <f t="shared" si="389"/>
        <v>158997.414608755</v>
      </c>
      <c r="BW6251" s="29">
        <v>6246</v>
      </c>
      <c r="BX6251">
        <f t="shared" si="390"/>
        <v>0</v>
      </c>
      <c r="BY6251">
        <f t="shared" si="391"/>
        <v>1</v>
      </c>
    </row>
    <row r="6252" spans="1:77">
      <c r="A6252" s="15">
        <v>6247</v>
      </c>
      <c r="BP6252" s="27">
        <v>0.788513606440269</v>
      </c>
      <c r="BQ6252" s="27">
        <v>16618.2833708948</v>
      </c>
      <c r="BR6252" s="27">
        <v>1.33893863033215</v>
      </c>
      <c r="BS6252" s="27">
        <v>49637.2645298949</v>
      </c>
      <c r="BU6252">
        <f t="shared" si="388"/>
        <v>101658.757595146</v>
      </c>
      <c r="BV6252">
        <f t="shared" si="389"/>
        <v>151203.530019928</v>
      </c>
      <c r="BW6252" s="29">
        <v>6247</v>
      </c>
      <c r="BX6252">
        <f t="shared" si="390"/>
        <v>0</v>
      </c>
      <c r="BY6252">
        <f t="shared" si="391"/>
        <v>1</v>
      </c>
    </row>
    <row r="6253" spans="1:77">
      <c r="A6253" s="15">
        <v>6248</v>
      </c>
      <c r="BP6253" s="27">
        <v>0.826407619240184</v>
      </c>
      <c r="BQ6253" s="27">
        <v>16128.1783989826</v>
      </c>
      <c r="BR6253" s="27">
        <v>1.43774757652929</v>
      </c>
      <c r="BS6253" s="27">
        <v>49697.5622877427</v>
      </c>
      <c r="BU6253">
        <f t="shared" si="388"/>
        <v>107832.964487045</v>
      </c>
      <c r="BV6253">
        <f t="shared" si="389"/>
        <v>165964.574191651</v>
      </c>
      <c r="BW6253" s="29">
        <v>6248</v>
      </c>
      <c r="BX6253">
        <f t="shared" si="390"/>
        <v>0</v>
      </c>
      <c r="BY6253">
        <f t="shared" si="391"/>
        <v>1</v>
      </c>
    </row>
    <row r="6254" spans="1:77">
      <c r="A6254" s="15">
        <v>6249</v>
      </c>
      <c r="BP6254" s="27">
        <v>0.822390481088924</v>
      </c>
      <c r="BQ6254" s="27">
        <v>17086.1219176791</v>
      </c>
      <c r="BR6254" s="27">
        <v>1.43169038720057</v>
      </c>
      <c r="BS6254" s="27">
        <v>50765.2967058924</v>
      </c>
      <c r="BU6254">
        <f t="shared" si="388"/>
        <v>106272.450245659</v>
      </c>
      <c r="BV6254">
        <f t="shared" si="389"/>
        <v>163988.261374193</v>
      </c>
      <c r="BW6254" s="29">
        <v>6249</v>
      </c>
      <c r="BX6254">
        <f t="shared" si="390"/>
        <v>0</v>
      </c>
      <c r="BY6254">
        <f t="shared" si="391"/>
        <v>1</v>
      </c>
    </row>
    <row r="6255" spans="1:77">
      <c r="A6255" s="15">
        <v>6250</v>
      </c>
      <c r="BP6255" s="27">
        <v>0.817880920687897</v>
      </c>
      <c r="BQ6255" s="27">
        <v>12761.8535341834</v>
      </c>
      <c r="BR6255" s="27">
        <v>1.44183045182335</v>
      </c>
      <c r="BS6255" s="27">
        <v>54861.5470411377</v>
      </c>
      <c r="BU6255">
        <f t="shared" si="388"/>
        <v>109920.284569001</v>
      </c>
      <c r="BV6255">
        <f t="shared" si="389"/>
        <v>161413.020732364</v>
      </c>
      <c r="BW6255" s="29">
        <v>6250</v>
      </c>
      <c r="BX6255">
        <f t="shared" si="390"/>
        <v>0</v>
      </c>
      <c r="BY6255">
        <f t="shared" si="391"/>
        <v>1</v>
      </c>
    </row>
    <row r="6256" spans="1:77">
      <c r="A6256" s="15">
        <v>6251</v>
      </c>
      <c r="BP6256" s="27">
        <v>0.812401312855625</v>
      </c>
      <c r="BQ6256" s="27">
        <v>11693.373605561</v>
      </c>
      <c r="BR6256" s="27">
        <v>1.38736860517968</v>
      </c>
      <c r="BS6256" s="27">
        <v>52497.4115698527</v>
      </c>
      <c r="BU6256">
        <f t="shared" si="388"/>
        <v>110166.823322783</v>
      </c>
      <c r="BV6256">
        <f t="shared" si="389"/>
        <v>155607.8792071</v>
      </c>
      <c r="BW6256" s="29">
        <v>6251</v>
      </c>
      <c r="BX6256">
        <f t="shared" si="390"/>
        <v>0</v>
      </c>
      <c r="BY6256">
        <f t="shared" si="391"/>
        <v>1</v>
      </c>
    </row>
    <row r="6257" spans="1:77">
      <c r="A6257" s="15">
        <v>6252</v>
      </c>
      <c r="BP6257" s="27">
        <v>0.838611034449225</v>
      </c>
      <c r="BQ6257" s="27">
        <v>14838.873733112</v>
      </c>
      <c r="BR6257" s="27">
        <v>1.44437570184779</v>
      </c>
      <c r="BS6257" s="27">
        <v>46769.0563795411</v>
      </c>
      <c r="BU6257">
        <f t="shared" si="388"/>
        <v>110952.781434272</v>
      </c>
      <c r="BV6257">
        <f t="shared" si="389"/>
        <v>169887.298897627</v>
      </c>
      <c r="BW6257" s="29">
        <v>6252</v>
      </c>
      <c r="BX6257">
        <f t="shared" si="390"/>
        <v>0</v>
      </c>
      <c r="BY6257">
        <f t="shared" si="391"/>
        <v>1</v>
      </c>
    </row>
    <row r="6258" spans="1:77">
      <c r="A6258" s="15">
        <v>6253</v>
      </c>
      <c r="BP6258" s="27">
        <v>0.802200744840236</v>
      </c>
      <c r="BQ6258" s="27">
        <v>18563.4721721168</v>
      </c>
      <c r="BR6258" s="27">
        <v>1.37657729395361</v>
      </c>
      <c r="BS6258" s="27">
        <v>60331.7180703405</v>
      </c>
      <c r="BU6258">
        <f t="shared" si="388"/>
        <v>101766.639553919</v>
      </c>
      <c r="BV6258">
        <f t="shared" si="389"/>
        <v>146154.876022701</v>
      </c>
      <c r="BW6258" s="29">
        <v>6253</v>
      </c>
      <c r="BX6258">
        <f t="shared" si="390"/>
        <v>0</v>
      </c>
      <c r="BY6258">
        <f t="shared" si="391"/>
        <v>1</v>
      </c>
    </row>
    <row r="6259" spans="1:77">
      <c r="A6259" s="15">
        <v>6254</v>
      </c>
      <c r="BP6259" s="27">
        <v>0.814723205556714</v>
      </c>
      <c r="BQ6259" s="27">
        <v>13264.0245092437</v>
      </c>
      <c r="BR6259" s="27">
        <v>1.40099048645777</v>
      </c>
      <c r="BS6259" s="27">
        <v>44740.3066823841</v>
      </c>
      <c r="BU6259">
        <f t="shared" si="388"/>
        <v>108944.456324263</v>
      </c>
      <c r="BV6259">
        <f t="shared" si="389"/>
        <v>165408.266286281</v>
      </c>
      <c r="BW6259" s="29">
        <v>6254</v>
      </c>
      <c r="BX6259">
        <f t="shared" si="390"/>
        <v>0</v>
      </c>
      <c r="BY6259">
        <f t="shared" si="391"/>
        <v>1</v>
      </c>
    </row>
    <row r="6260" spans="1:77">
      <c r="A6260" s="15">
        <v>6255</v>
      </c>
      <c r="BP6260" s="27">
        <v>0.790990308644945</v>
      </c>
      <c r="BQ6260" s="27">
        <v>13366.940371823</v>
      </c>
      <c r="BR6260" s="27">
        <v>1.38180741230245</v>
      </c>
      <c r="BS6260" s="27">
        <v>43734.2380051435</v>
      </c>
      <c r="BU6260">
        <f t="shared" si="388"/>
        <v>105281.605924919</v>
      </c>
      <c r="BV6260">
        <f t="shared" si="389"/>
        <v>163536.873840224</v>
      </c>
      <c r="BW6260" s="29">
        <v>6255</v>
      </c>
      <c r="BX6260">
        <f t="shared" si="390"/>
        <v>0</v>
      </c>
      <c r="BY6260">
        <f t="shared" si="391"/>
        <v>1</v>
      </c>
    </row>
    <row r="6261" spans="1:77">
      <c r="A6261" s="15">
        <v>6256</v>
      </c>
      <c r="BP6261" s="27">
        <v>0.839874083743232</v>
      </c>
      <c r="BQ6261" s="27">
        <v>11711.5872448164</v>
      </c>
      <c r="BR6261" s="27">
        <v>1.46859987113205</v>
      </c>
      <c r="BS6261" s="27">
        <v>45433.248410252</v>
      </c>
      <c r="BU6261">
        <f t="shared" si="388"/>
        <v>114269.525316668</v>
      </c>
      <c r="BV6261">
        <f t="shared" si="389"/>
        <v>174856.732259556</v>
      </c>
      <c r="BW6261" s="29">
        <v>6256</v>
      </c>
      <c r="BX6261">
        <f t="shared" si="390"/>
        <v>0</v>
      </c>
      <c r="BY6261">
        <f t="shared" si="391"/>
        <v>1</v>
      </c>
    </row>
    <row r="6262" spans="1:77">
      <c r="A6262" s="15">
        <v>6257</v>
      </c>
      <c r="BP6262" s="27">
        <v>0.79200963111345</v>
      </c>
      <c r="BQ6262" s="27">
        <v>13204.5030609908</v>
      </c>
      <c r="BR6262" s="27">
        <v>1.33371969671698</v>
      </c>
      <c r="BS6262" s="27">
        <v>43428.0502895125</v>
      </c>
      <c r="BU6262">
        <f t="shared" si="388"/>
        <v>105596.941606027</v>
      </c>
      <c r="BV6262">
        <f t="shared" si="389"/>
        <v>156629.904218034</v>
      </c>
      <c r="BW6262" s="29">
        <v>6257</v>
      </c>
      <c r="BX6262">
        <f t="shared" si="390"/>
        <v>0</v>
      </c>
      <c r="BY6262">
        <f t="shared" si="391"/>
        <v>1</v>
      </c>
    </row>
    <row r="6263" spans="1:77">
      <c r="A6263" s="15">
        <v>6258</v>
      </c>
      <c r="BP6263" s="27">
        <v>0.813762519601212</v>
      </c>
      <c r="BQ6263" s="27">
        <v>19528.104962146</v>
      </c>
      <c r="BR6263" s="27">
        <v>1.39473589631846</v>
      </c>
      <c r="BS6263" s="27">
        <v>55468.9202039477</v>
      </c>
      <c r="BU6263">
        <f t="shared" si="388"/>
        <v>102536.272978036</v>
      </c>
      <c r="BV6263">
        <f t="shared" si="389"/>
        <v>153741.464243821</v>
      </c>
      <c r="BW6263" s="29">
        <v>6258</v>
      </c>
      <c r="BX6263">
        <f t="shared" si="390"/>
        <v>0</v>
      </c>
      <c r="BY6263">
        <f t="shared" si="391"/>
        <v>1</v>
      </c>
    </row>
    <row r="6264" spans="1:77">
      <c r="A6264" s="15">
        <v>6259</v>
      </c>
      <c r="BP6264" s="27">
        <v>0.831614710728389</v>
      </c>
      <c r="BQ6264" s="27">
        <v>19740.3453158889</v>
      </c>
      <c r="BR6264" s="27">
        <v>1.44590923047128</v>
      </c>
      <c r="BS6264" s="27">
        <v>63781.4630946993</v>
      </c>
      <c r="BU6264">
        <f t="shared" si="388"/>
        <v>105001.861293369</v>
      </c>
      <c r="BV6264">
        <f t="shared" si="389"/>
        <v>153104.921475992</v>
      </c>
      <c r="BW6264" s="29">
        <v>6259</v>
      </c>
      <c r="BX6264">
        <f t="shared" si="390"/>
        <v>0</v>
      </c>
      <c r="BY6264">
        <f t="shared" si="391"/>
        <v>1</v>
      </c>
    </row>
    <row r="6265" spans="1:77">
      <c r="A6265" s="15">
        <v>6260</v>
      </c>
      <c r="BP6265" s="27">
        <v>0.788143271279468</v>
      </c>
      <c r="BQ6265" s="27">
        <v>12133.3040739305</v>
      </c>
      <c r="BR6265" s="27">
        <v>1.33748520335959</v>
      </c>
      <c r="BS6265" s="27">
        <v>44372.0231708088</v>
      </c>
      <c r="BU6265">
        <f t="shared" si="388"/>
        <v>106088.18661799</v>
      </c>
      <c r="BV6265">
        <f t="shared" si="389"/>
        <v>156250.75733313</v>
      </c>
      <c r="BW6265" s="29">
        <v>6260</v>
      </c>
      <c r="BX6265">
        <f t="shared" si="390"/>
        <v>0</v>
      </c>
      <c r="BY6265">
        <f t="shared" si="391"/>
        <v>1</v>
      </c>
    </row>
    <row r="6266" spans="1:77">
      <c r="A6266" s="15">
        <v>6261</v>
      </c>
      <c r="BP6266" s="27">
        <v>0.871433791906073</v>
      </c>
      <c r="BQ6266" s="27">
        <v>15211.2837393869</v>
      </c>
      <c r="BR6266" s="27">
        <v>1.55204122401923</v>
      </c>
      <c r="BS6266" s="27">
        <v>47898.0696577955</v>
      </c>
      <c r="BU6266">
        <f t="shared" si="388"/>
        <v>115503.785046524</v>
      </c>
      <c r="BV6266">
        <f t="shared" si="389"/>
        <v>184908.11394509</v>
      </c>
      <c r="BW6266" s="29">
        <v>6261</v>
      </c>
      <c r="BX6266">
        <f t="shared" si="390"/>
        <v>0</v>
      </c>
      <c r="BY6266">
        <f t="shared" si="391"/>
        <v>1</v>
      </c>
    </row>
    <row r="6267" spans="1:77">
      <c r="A6267" s="15">
        <v>6262</v>
      </c>
      <c r="BP6267" s="27">
        <v>0.818605562736734</v>
      </c>
      <c r="BQ6267" s="27">
        <v>13856.2711601804</v>
      </c>
      <c r="BR6267" s="27">
        <v>1.40164558132392</v>
      </c>
      <c r="BS6267" s="27">
        <v>45832.668910837</v>
      </c>
      <c r="BU6267">
        <f t="shared" si="388"/>
        <v>108934.56325033</v>
      </c>
      <c r="BV6267">
        <f t="shared" si="389"/>
        <v>164414.168287751</v>
      </c>
      <c r="BW6267" s="29">
        <v>6262</v>
      </c>
      <c r="BX6267">
        <f t="shared" si="390"/>
        <v>0</v>
      </c>
      <c r="BY6267">
        <f t="shared" si="391"/>
        <v>1</v>
      </c>
    </row>
    <row r="6268" spans="1:77">
      <c r="A6268" s="15">
        <v>6263</v>
      </c>
      <c r="BP6268" s="27">
        <v>0.796196576157615</v>
      </c>
      <c r="BQ6268" s="27">
        <v>15899.786669711</v>
      </c>
      <c r="BR6268" s="27">
        <v>1.3743669523961</v>
      </c>
      <c r="BS6268" s="27">
        <v>47262.1460598564</v>
      </c>
      <c r="BU6268">
        <f t="shared" si="388"/>
        <v>103529.699753931</v>
      </c>
      <c r="BV6268">
        <f t="shared" si="389"/>
        <v>158892.896799559</v>
      </c>
      <c r="BW6268" s="29">
        <v>6263</v>
      </c>
      <c r="BX6268">
        <f t="shared" si="390"/>
        <v>0</v>
      </c>
      <c r="BY6268">
        <f t="shared" si="391"/>
        <v>1</v>
      </c>
    </row>
    <row r="6269" spans="1:77">
      <c r="A6269" s="15">
        <v>6264</v>
      </c>
      <c r="BP6269" s="27">
        <v>0.782768615419265</v>
      </c>
      <c r="BQ6269" s="27">
        <v>15289.8719663746</v>
      </c>
      <c r="BR6269" s="27">
        <v>1.33221940240545</v>
      </c>
      <c r="BS6269" s="27">
        <v>48509.4110917384</v>
      </c>
      <c r="BU6269">
        <f t="shared" si="388"/>
        <v>102125.420346515</v>
      </c>
      <c r="BV6269">
        <f t="shared" si="389"/>
        <v>151323.499269079</v>
      </c>
      <c r="BW6269" s="29">
        <v>6264</v>
      </c>
      <c r="BX6269">
        <f t="shared" si="390"/>
        <v>0</v>
      </c>
      <c r="BY6269">
        <f t="shared" si="391"/>
        <v>1</v>
      </c>
    </row>
    <row r="6270" spans="1:77">
      <c r="A6270" s="15">
        <v>6265</v>
      </c>
      <c r="BP6270" s="27">
        <v>0.793792214807892</v>
      </c>
      <c r="BQ6270" s="27">
        <v>15784.960865125</v>
      </c>
      <c r="BR6270" s="27">
        <v>1.37554661489791</v>
      </c>
      <c r="BS6270" s="27">
        <v>50553.2358930565</v>
      </c>
      <c r="BU6270">
        <f t="shared" si="388"/>
        <v>103283.871356059</v>
      </c>
      <c r="BV6270">
        <f t="shared" si="389"/>
        <v>155778.756341631</v>
      </c>
      <c r="BW6270" s="29">
        <v>6265</v>
      </c>
      <c r="BX6270">
        <f t="shared" si="390"/>
        <v>0</v>
      </c>
      <c r="BY6270">
        <f t="shared" si="391"/>
        <v>1</v>
      </c>
    </row>
    <row r="6271" spans="1:77">
      <c r="A6271" s="15">
        <v>6266</v>
      </c>
      <c r="BP6271" s="27">
        <v>0.820385772953105</v>
      </c>
      <c r="BQ6271" s="27">
        <v>11685.0541646458</v>
      </c>
      <c r="BR6271" s="27">
        <v>1.41104980239158</v>
      </c>
      <c r="BS6271" s="27">
        <v>46822.8807915809</v>
      </c>
      <c r="BU6271">
        <f t="shared" si="388"/>
        <v>111372.81177832</v>
      </c>
      <c r="BV6271">
        <f t="shared" si="389"/>
        <v>164834.589567156</v>
      </c>
      <c r="BW6271" s="29">
        <v>6266</v>
      </c>
      <c r="BX6271">
        <f t="shared" si="390"/>
        <v>0</v>
      </c>
      <c r="BY6271">
        <f t="shared" si="391"/>
        <v>1</v>
      </c>
    </row>
    <row r="6272" spans="1:77">
      <c r="A6272" s="15">
        <v>6267</v>
      </c>
      <c r="BP6272" s="27">
        <v>0.810256620059691</v>
      </c>
      <c r="BQ6272" s="27">
        <v>13500.5552243433</v>
      </c>
      <c r="BR6272" s="27">
        <v>1.39570668958835</v>
      </c>
      <c r="BS6272" s="27">
        <v>45889.0309414074</v>
      </c>
      <c r="BU6272">
        <f t="shared" si="388"/>
        <v>108037.93778461</v>
      </c>
      <c r="BV6272">
        <f t="shared" si="389"/>
        <v>163466.972496845</v>
      </c>
      <c r="BW6272" s="29">
        <v>6267</v>
      </c>
      <c r="BX6272">
        <f t="shared" si="390"/>
        <v>0</v>
      </c>
      <c r="BY6272">
        <f t="shared" si="391"/>
        <v>1</v>
      </c>
    </row>
    <row r="6273" spans="1:77">
      <c r="A6273" s="15">
        <v>6268</v>
      </c>
      <c r="BP6273" s="27">
        <v>0.797330902676899</v>
      </c>
      <c r="BQ6273" s="27">
        <v>14084.1915421723</v>
      </c>
      <c r="BR6273" s="27">
        <v>1.36963192745901</v>
      </c>
      <c r="BS6273" s="27">
        <v>56856.3729887426</v>
      </c>
      <c r="BU6273">
        <f t="shared" si="388"/>
        <v>105515.443859363</v>
      </c>
      <c r="BV6273">
        <f t="shared" si="389"/>
        <v>148588.41613011</v>
      </c>
      <c r="BW6273" s="29">
        <v>6268</v>
      </c>
      <c r="BX6273">
        <f t="shared" si="390"/>
        <v>0</v>
      </c>
      <c r="BY6273">
        <f t="shared" si="391"/>
        <v>1</v>
      </c>
    </row>
    <row r="6274" spans="1:77">
      <c r="A6274" s="15">
        <v>6269</v>
      </c>
      <c r="BP6274" s="27">
        <v>0.785783307329433</v>
      </c>
      <c r="BQ6274" s="27">
        <v>12879.709219469</v>
      </c>
      <c r="BR6274" s="27">
        <v>1.33487600792351</v>
      </c>
      <c r="BS6274" s="27">
        <v>44661.6716019009</v>
      </c>
      <c r="BU6274">
        <f t="shared" si="388"/>
        <v>104987.786879946</v>
      </c>
      <c r="BV6274">
        <f t="shared" si="389"/>
        <v>155569.729586625</v>
      </c>
      <c r="BW6274" s="29">
        <v>6269</v>
      </c>
      <c r="BX6274">
        <f t="shared" si="390"/>
        <v>0</v>
      </c>
      <c r="BY6274">
        <f t="shared" si="391"/>
        <v>1</v>
      </c>
    </row>
    <row r="6275" spans="1:77">
      <c r="A6275" s="15">
        <v>6270</v>
      </c>
      <c r="BP6275" s="27">
        <v>0.857643047181479</v>
      </c>
      <c r="BQ6275" s="27">
        <v>14054.3525055781</v>
      </c>
      <c r="BR6275" s="27">
        <v>1.47766056579467</v>
      </c>
      <c r="BS6275" s="27">
        <v>48252.0636384818</v>
      </c>
      <c r="BU6275">
        <f t="shared" si="388"/>
        <v>114592.104571644</v>
      </c>
      <c r="BV6275">
        <f t="shared" si="389"/>
        <v>173397.021230719</v>
      </c>
      <c r="BW6275" s="29">
        <v>6270</v>
      </c>
      <c r="BX6275">
        <f t="shared" si="390"/>
        <v>0</v>
      </c>
      <c r="BY6275">
        <f t="shared" si="391"/>
        <v>1</v>
      </c>
    </row>
    <row r="6276" spans="1:77">
      <c r="A6276" s="15">
        <v>6271</v>
      </c>
      <c r="BP6276" s="27">
        <v>0.811354167709457</v>
      </c>
      <c r="BQ6276" s="27">
        <v>14189.1400931684</v>
      </c>
      <c r="BR6276" s="27">
        <v>1.39851220916599</v>
      </c>
      <c r="BS6276" s="27">
        <v>55963.6047291498</v>
      </c>
      <c r="BU6276">
        <f t="shared" si="388"/>
        <v>107513.98506325</v>
      </c>
      <c r="BV6276">
        <f t="shared" si="389"/>
        <v>153813.226645748</v>
      </c>
      <c r="BW6276" s="29">
        <v>6271</v>
      </c>
      <c r="BX6276">
        <f t="shared" si="390"/>
        <v>0</v>
      </c>
      <c r="BY6276">
        <f t="shared" si="391"/>
        <v>1</v>
      </c>
    </row>
    <row r="6277" spans="1:77">
      <c r="A6277" s="15">
        <v>6272</v>
      </c>
      <c r="BP6277" s="27">
        <v>0.78438966960963</v>
      </c>
      <c r="BQ6277" s="27">
        <v>15037.8454399136</v>
      </c>
      <c r="BR6277" s="27">
        <v>1.33578202776778</v>
      </c>
      <c r="BS6277" s="27">
        <v>50494.021231794</v>
      </c>
      <c r="BU6277">
        <f t="shared" si="388"/>
        <v>102620.605001531</v>
      </c>
      <c r="BV6277">
        <f t="shared" si="389"/>
        <v>149873.282933373</v>
      </c>
      <c r="BW6277" s="29">
        <v>6272</v>
      </c>
      <c r="BX6277">
        <f t="shared" si="390"/>
        <v>0</v>
      </c>
      <c r="BY6277">
        <f t="shared" si="391"/>
        <v>1</v>
      </c>
    </row>
    <row r="6278" spans="1:77">
      <c r="A6278" s="15">
        <v>6273</v>
      </c>
      <c r="BP6278" s="27">
        <v>0.768529203875706</v>
      </c>
      <c r="BQ6278" s="27">
        <v>16599.0845297276</v>
      </c>
      <c r="BR6278" s="27">
        <v>1.30446947923993</v>
      </c>
      <c r="BS6278" s="27">
        <v>59260.4631776796</v>
      </c>
      <c r="BU6278">
        <f t="shared" si="388"/>
        <v>98680.2960516282</v>
      </c>
      <c r="BV6278">
        <f t="shared" si="389"/>
        <v>136409.95870831</v>
      </c>
      <c r="BW6278" s="29">
        <v>6273</v>
      </c>
      <c r="BX6278">
        <f t="shared" si="390"/>
        <v>0</v>
      </c>
      <c r="BY6278">
        <f t="shared" si="391"/>
        <v>1</v>
      </c>
    </row>
    <row r="6279" spans="1:77">
      <c r="A6279" s="15">
        <v>6274</v>
      </c>
      <c r="BP6279" s="27">
        <v>0.808187170919624</v>
      </c>
      <c r="BQ6279" s="27">
        <v>20116.8324761737</v>
      </c>
      <c r="BR6279" s="27">
        <v>1.39168925668325</v>
      </c>
      <c r="BS6279" s="27">
        <v>53052.0851850905</v>
      </c>
      <c r="BU6279">
        <f t="shared" ref="BU6279:BU6342" si="392">BP6279*$BV$1-BQ6279</f>
        <v>101111.24316177</v>
      </c>
      <c r="BV6279">
        <f t="shared" ref="BV6279:BV6342" si="393">BR6279*$BV$1-BS6279</f>
        <v>155701.303317397</v>
      </c>
      <c r="BW6279" s="29">
        <v>6274</v>
      </c>
      <c r="BX6279">
        <f t="shared" ref="BX6279:BX6342" si="394">IF(BU6279=MAX($BU6279:$BV6279),1,0)</f>
        <v>0</v>
      </c>
      <c r="BY6279">
        <f t="shared" ref="BY6279:BY6342" si="395">IF(BV6279=MAX($BU6279:$BV6279),1,0)</f>
        <v>1</v>
      </c>
    </row>
    <row r="6280" spans="1:77">
      <c r="A6280" s="15">
        <v>6275</v>
      </c>
      <c r="BP6280" s="27">
        <v>0.801549114826554</v>
      </c>
      <c r="BQ6280" s="27">
        <v>13169.4908098815</v>
      </c>
      <c r="BR6280" s="27">
        <v>1.34919338198206</v>
      </c>
      <c r="BS6280" s="27">
        <v>45341.7984497248</v>
      </c>
      <c r="BU6280">
        <f t="shared" si="392"/>
        <v>107062.876414102</v>
      </c>
      <c r="BV6280">
        <f t="shared" si="393"/>
        <v>157037.208847585</v>
      </c>
      <c r="BW6280" s="29">
        <v>6275</v>
      </c>
      <c r="BX6280">
        <f t="shared" si="394"/>
        <v>0</v>
      </c>
      <c r="BY6280">
        <f t="shared" si="395"/>
        <v>1</v>
      </c>
    </row>
    <row r="6281" spans="1:77">
      <c r="A6281" s="15">
        <v>6276</v>
      </c>
      <c r="BP6281" s="27">
        <v>0.785413464194101</v>
      </c>
      <c r="BQ6281" s="27">
        <v>14211.1822934847</v>
      </c>
      <c r="BR6281" s="27">
        <v>1.33087708967848</v>
      </c>
      <c r="BS6281" s="27">
        <v>46540.222406511</v>
      </c>
      <c r="BU6281">
        <f t="shared" si="392"/>
        <v>103600.83733563</v>
      </c>
      <c r="BV6281">
        <f t="shared" si="393"/>
        <v>153091.341045261</v>
      </c>
      <c r="BW6281" s="29">
        <v>6276</v>
      </c>
      <c r="BX6281">
        <f t="shared" si="394"/>
        <v>0</v>
      </c>
      <c r="BY6281">
        <f t="shared" si="395"/>
        <v>1</v>
      </c>
    </row>
    <row r="6282" spans="1:77">
      <c r="A6282" s="15">
        <v>6277</v>
      </c>
      <c r="BP6282" s="27">
        <v>0.846772250402333</v>
      </c>
      <c r="BQ6282" s="27">
        <v>14246.4107611063</v>
      </c>
      <c r="BR6282" s="27">
        <v>1.42894365193387</v>
      </c>
      <c r="BS6282" s="27">
        <v>46644.9117973371</v>
      </c>
      <c r="BU6282">
        <f t="shared" si="392"/>
        <v>112769.426799244</v>
      </c>
      <c r="BV6282">
        <f t="shared" si="393"/>
        <v>167696.635992744</v>
      </c>
      <c r="BW6282" s="29">
        <v>6277</v>
      </c>
      <c r="BX6282">
        <f t="shared" si="394"/>
        <v>0</v>
      </c>
      <c r="BY6282">
        <f t="shared" si="395"/>
        <v>1</v>
      </c>
    </row>
    <row r="6283" spans="1:77">
      <c r="A6283" s="15">
        <v>6278</v>
      </c>
      <c r="BP6283" s="27">
        <v>0.823961165212462</v>
      </c>
      <c r="BQ6283" s="27">
        <v>16099.1623499849</v>
      </c>
      <c r="BR6283" s="27">
        <v>1.41029773077401</v>
      </c>
      <c r="BS6283" s="27">
        <v>46398.7957838108</v>
      </c>
      <c r="BU6283">
        <f t="shared" si="392"/>
        <v>107495.012431884</v>
      </c>
      <c r="BV6283">
        <f t="shared" si="393"/>
        <v>165145.863832291</v>
      </c>
      <c r="BW6283" s="29">
        <v>6278</v>
      </c>
      <c r="BX6283">
        <f t="shared" si="394"/>
        <v>0</v>
      </c>
      <c r="BY6283">
        <f t="shared" si="395"/>
        <v>1</v>
      </c>
    </row>
    <row r="6284" spans="1:77">
      <c r="A6284" s="15">
        <v>6279</v>
      </c>
      <c r="BP6284" s="27">
        <v>0.810477400341652</v>
      </c>
      <c r="BQ6284" s="27">
        <v>16268.1685660012</v>
      </c>
      <c r="BR6284" s="27">
        <v>1.39749971796783</v>
      </c>
      <c r="BS6284" s="27">
        <v>52193.5114700428</v>
      </c>
      <c r="BU6284">
        <f t="shared" si="392"/>
        <v>105303.441485247</v>
      </c>
      <c r="BV6284">
        <f t="shared" si="393"/>
        <v>157431.446225132</v>
      </c>
      <c r="BW6284" s="29">
        <v>6279</v>
      </c>
      <c r="BX6284">
        <f t="shared" si="394"/>
        <v>0</v>
      </c>
      <c r="BY6284">
        <f t="shared" si="395"/>
        <v>1</v>
      </c>
    </row>
    <row r="6285" spans="1:77">
      <c r="A6285" s="15">
        <v>6280</v>
      </c>
      <c r="BP6285" s="27">
        <v>0.826130999031499</v>
      </c>
      <c r="BQ6285" s="27">
        <v>12441.9172934706</v>
      </c>
      <c r="BR6285" s="27">
        <v>1.42176025434773</v>
      </c>
      <c r="BS6285" s="27">
        <v>42336.9711062995</v>
      </c>
      <c r="BU6285">
        <f t="shared" si="392"/>
        <v>111477.732561254</v>
      </c>
      <c r="BV6285">
        <f t="shared" si="393"/>
        <v>170927.06704586</v>
      </c>
      <c r="BW6285" s="29">
        <v>6280</v>
      </c>
      <c r="BX6285">
        <f t="shared" si="394"/>
        <v>0</v>
      </c>
      <c r="BY6285">
        <f t="shared" si="395"/>
        <v>1</v>
      </c>
    </row>
    <row r="6286" spans="1:77">
      <c r="A6286" s="15">
        <v>6281</v>
      </c>
      <c r="BP6286" s="27">
        <v>0.866928184843494</v>
      </c>
      <c r="BQ6286" s="27">
        <v>17762.1343815275</v>
      </c>
      <c r="BR6286" s="27">
        <v>1.47859620434406</v>
      </c>
      <c r="BS6286" s="27">
        <v>58361.7039226603</v>
      </c>
      <c r="BU6286">
        <f t="shared" si="392"/>
        <v>112277.093344997</v>
      </c>
      <c r="BV6286">
        <f t="shared" si="393"/>
        <v>163427.726728948</v>
      </c>
      <c r="BW6286" s="29">
        <v>6281</v>
      </c>
      <c r="BX6286">
        <f t="shared" si="394"/>
        <v>0</v>
      </c>
      <c r="BY6286">
        <f t="shared" si="395"/>
        <v>1</v>
      </c>
    </row>
    <row r="6287" spans="1:77">
      <c r="A6287" s="15">
        <v>6282</v>
      </c>
      <c r="BP6287" s="27">
        <v>0.793369879927881</v>
      </c>
      <c r="BQ6287" s="27">
        <v>16423.989386737</v>
      </c>
      <c r="BR6287" s="27">
        <v>1.36080779311547</v>
      </c>
      <c r="BS6287" s="27">
        <v>50210.4658562469</v>
      </c>
      <c r="BU6287">
        <f t="shared" si="392"/>
        <v>102581.492602445</v>
      </c>
      <c r="BV6287">
        <f t="shared" si="393"/>
        <v>153910.703111073</v>
      </c>
      <c r="BW6287" s="29">
        <v>6282</v>
      </c>
      <c r="BX6287">
        <f t="shared" si="394"/>
        <v>0</v>
      </c>
      <c r="BY6287">
        <f t="shared" si="395"/>
        <v>1</v>
      </c>
    </row>
    <row r="6288" spans="1:77">
      <c r="A6288" s="15">
        <v>6283</v>
      </c>
      <c r="BP6288" s="27">
        <v>0.791957650914143</v>
      </c>
      <c r="BQ6288" s="27">
        <v>16812.9695967475</v>
      </c>
      <c r="BR6288" s="27">
        <v>1.34703819420138</v>
      </c>
      <c r="BS6288" s="27">
        <v>62068.2733498804</v>
      </c>
      <c r="BU6288">
        <f t="shared" si="392"/>
        <v>101980.678040374</v>
      </c>
      <c r="BV6288">
        <f t="shared" si="393"/>
        <v>139987.455780326</v>
      </c>
      <c r="BW6288" s="29">
        <v>6283</v>
      </c>
      <c r="BX6288">
        <f t="shared" si="394"/>
        <v>0</v>
      </c>
      <c r="BY6288">
        <f t="shared" si="395"/>
        <v>1</v>
      </c>
    </row>
    <row r="6289" spans="1:77">
      <c r="A6289" s="15">
        <v>6284</v>
      </c>
      <c r="BP6289" s="27">
        <v>0.845011042488267</v>
      </c>
      <c r="BQ6289" s="27">
        <v>12916.1722508248</v>
      </c>
      <c r="BR6289" s="27">
        <v>1.47798979605763</v>
      </c>
      <c r="BS6289" s="27">
        <v>46032.143615253</v>
      </c>
      <c r="BU6289">
        <f t="shared" si="392"/>
        <v>113835.484122415</v>
      </c>
      <c r="BV6289">
        <f t="shared" si="393"/>
        <v>175666.325793392</v>
      </c>
      <c r="BW6289" s="29">
        <v>6284</v>
      </c>
      <c r="BX6289">
        <f t="shared" si="394"/>
        <v>0</v>
      </c>
      <c r="BY6289">
        <f t="shared" si="395"/>
        <v>1</v>
      </c>
    </row>
    <row r="6290" spans="1:77">
      <c r="A6290" s="15">
        <v>6285</v>
      </c>
      <c r="BP6290" s="27">
        <v>0.738093113779829</v>
      </c>
      <c r="BQ6290" s="27">
        <v>18719.569878468</v>
      </c>
      <c r="BR6290" s="27">
        <v>1.26048346673012</v>
      </c>
      <c r="BS6290" s="27">
        <v>60425.5558503507</v>
      </c>
      <c r="BU6290">
        <f t="shared" si="392"/>
        <v>91994.3971885064</v>
      </c>
      <c r="BV6290">
        <f t="shared" si="393"/>
        <v>128646.964159167</v>
      </c>
      <c r="BW6290" s="29">
        <v>6285</v>
      </c>
      <c r="BX6290">
        <f t="shared" si="394"/>
        <v>0</v>
      </c>
      <c r="BY6290">
        <f t="shared" si="395"/>
        <v>1</v>
      </c>
    </row>
    <row r="6291" spans="1:77">
      <c r="A6291" s="15">
        <v>6286</v>
      </c>
      <c r="BP6291" s="27">
        <v>0.837532208748141</v>
      </c>
      <c r="BQ6291" s="27">
        <v>14941.0278961263</v>
      </c>
      <c r="BR6291" s="27">
        <v>1.45711850998069</v>
      </c>
      <c r="BS6291" s="27">
        <v>48454.2528475765</v>
      </c>
      <c r="BU6291">
        <f t="shared" si="392"/>
        <v>110688.803416095</v>
      </c>
      <c r="BV6291">
        <f t="shared" si="393"/>
        <v>170113.523649527</v>
      </c>
      <c r="BW6291" s="29">
        <v>6286</v>
      </c>
      <c r="BX6291">
        <f t="shared" si="394"/>
        <v>0</v>
      </c>
      <c r="BY6291">
        <f t="shared" si="395"/>
        <v>1</v>
      </c>
    </row>
    <row r="6292" spans="1:77">
      <c r="A6292" s="15">
        <v>6287</v>
      </c>
      <c r="BP6292" s="27">
        <v>0.819186051396818</v>
      </c>
      <c r="BQ6292" s="27">
        <v>13692.6394964144</v>
      </c>
      <c r="BR6292" s="27">
        <v>1.36691960582352</v>
      </c>
      <c r="BS6292" s="27">
        <v>44357.4842991135</v>
      </c>
      <c r="BU6292">
        <f t="shared" si="392"/>
        <v>109185.268213108</v>
      </c>
      <c r="BV6292">
        <f t="shared" si="393"/>
        <v>160680.456574415</v>
      </c>
      <c r="BW6292" s="29">
        <v>6287</v>
      </c>
      <c r="BX6292">
        <f t="shared" si="394"/>
        <v>0</v>
      </c>
      <c r="BY6292">
        <f t="shared" si="395"/>
        <v>1</v>
      </c>
    </row>
    <row r="6293" spans="1:77">
      <c r="A6293" s="15">
        <v>6288</v>
      </c>
      <c r="BP6293" s="27">
        <v>0.806267919723769</v>
      </c>
      <c r="BQ6293" s="27">
        <v>17227.2164220564</v>
      </c>
      <c r="BR6293" s="27">
        <v>1.3816800877973</v>
      </c>
      <c r="BS6293" s="27">
        <v>53318.0547285911</v>
      </c>
      <c r="BU6293">
        <f t="shared" si="392"/>
        <v>103712.971536509</v>
      </c>
      <c r="BV6293">
        <f t="shared" si="393"/>
        <v>153933.958441004</v>
      </c>
      <c r="BW6293" s="29">
        <v>6288</v>
      </c>
      <c r="BX6293">
        <f t="shared" si="394"/>
        <v>0</v>
      </c>
      <c r="BY6293">
        <f t="shared" si="395"/>
        <v>1</v>
      </c>
    </row>
    <row r="6294" spans="1:77">
      <c r="A6294" s="15">
        <v>6289</v>
      </c>
      <c r="BP6294" s="27">
        <v>0.822542529811315</v>
      </c>
      <c r="BQ6294" s="27">
        <v>14078.2051941442</v>
      </c>
      <c r="BR6294" s="27">
        <v>1.43066852007461</v>
      </c>
      <c r="BS6294" s="27">
        <v>47524.3632787454</v>
      </c>
      <c r="BU6294">
        <f t="shared" si="392"/>
        <v>109303.174277553</v>
      </c>
      <c r="BV6294">
        <f t="shared" si="393"/>
        <v>167075.914732446</v>
      </c>
      <c r="BW6294" s="29">
        <v>6289</v>
      </c>
      <c r="BX6294">
        <f t="shared" si="394"/>
        <v>0</v>
      </c>
      <c r="BY6294">
        <f t="shared" si="395"/>
        <v>1</v>
      </c>
    </row>
    <row r="6295" spans="1:77">
      <c r="A6295" s="15">
        <v>6290</v>
      </c>
      <c r="BP6295" s="27">
        <v>0.829964884447954</v>
      </c>
      <c r="BQ6295" s="27">
        <v>14267.8441678358</v>
      </c>
      <c r="BR6295" s="27">
        <v>1.44564360453552</v>
      </c>
      <c r="BS6295" s="27">
        <v>47329.9156679159</v>
      </c>
      <c r="BU6295">
        <f t="shared" si="392"/>
        <v>110226.888499357</v>
      </c>
      <c r="BV6295">
        <f t="shared" si="393"/>
        <v>169516.625012412</v>
      </c>
      <c r="BW6295" s="29">
        <v>6290</v>
      </c>
      <c r="BX6295">
        <f t="shared" si="394"/>
        <v>0</v>
      </c>
      <c r="BY6295">
        <f t="shared" si="395"/>
        <v>1</v>
      </c>
    </row>
    <row r="6296" spans="1:77">
      <c r="A6296" s="15">
        <v>6291</v>
      </c>
      <c r="BP6296" s="27">
        <v>0.824235240714707</v>
      </c>
      <c r="BQ6296" s="27">
        <v>20516.5292803182</v>
      </c>
      <c r="BR6296" s="27">
        <v>1.40710981301051</v>
      </c>
      <c r="BS6296" s="27">
        <v>54239.0659171663</v>
      </c>
      <c r="BU6296">
        <f t="shared" si="392"/>
        <v>103118.756826888</v>
      </c>
      <c r="BV6296">
        <f t="shared" si="393"/>
        <v>156827.40603441</v>
      </c>
      <c r="BW6296" s="29">
        <v>6291</v>
      </c>
      <c r="BX6296">
        <f t="shared" si="394"/>
        <v>0</v>
      </c>
      <c r="BY6296">
        <f t="shared" si="395"/>
        <v>1</v>
      </c>
    </row>
    <row r="6297" spans="1:77">
      <c r="A6297" s="15">
        <v>6292</v>
      </c>
      <c r="BP6297" s="27">
        <v>0.8577774429628</v>
      </c>
      <c r="BQ6297" s="27">
        <v>14165.981051422</v>
      </c>
      <c r="BR6297" s="27">
        <v>1.48634518747173</v>
      </c>
      <c r="BS6297" s="27">
        <v>45180.9272547629</v>
      </c>
      <c r="BU6297">
        <f t="shared" si="392"/>
        <v>114500.635392998</v>
      </c>
      <c r="BV6297">
        <f t="shared" si="393"/>
        <v>177770.850865997</v>
      </c>
      <c r="BW6297" s="29">
        <v>6292</v>
      </c>
      <c r="BX6297">
        <f t="shared" si="394"/>
        <v>0</v>
      </c>
      <c r="BY6297">
        <f t="shared" si="395"/>
        <v>1</v>
      </c>
    </row>
    <row r="6298" spans="1:77">
      <c r="A6298" s="15">
        <v>6293</v>
      </c>
      <c r="BP6298" s="27">
        <v>0.808833415264626</v>
      </c>
      <c r="BQ6298" s="27">
        <v>14508.6388521715</v>
      </c>
      <c r="BR6298" s="27">
        <v>1.37867881520976</v>
      </c>
      <c r="BS6298" s="27">
        <v>54285.7294766226</v>
      </c>
      <c r="BU6298">
        <f t="shared" si="392"/>
        <v>106816.373437522</v>
      </c>
      <c r="BV6298">
        <f t="shared" si="393"/>
        <v>152516.092804841</v>
      </c>
      <c r="BW6298" s="29">
        <v>6293</v>
      </c>
      <c r="BX6298">
        <f t="shared" si="394"/>
        <v>0</v>
      </c>
      <c r="BY6298">
        <f t="shared" si="395"/>
        <v>1</v>
      </c>
    </row>
    <row r="6299" spans="1:77">
      <c r="A6299" s="15">
        <v>6294</v>
      </c>
      <c r="BP6299" s="27">
        <v>0.773538706060842</v>
      </c>
      <c r="BQ6299" s="27">
        <v>12317.1508443342</v>
      </c>
      <c r="BR6299" s="27">
        <v>1.31131530461793</v>
      </c>
      <c r="BS6299" s="27">
        <v>43527.9684791999</v>
      </c>
      <c r="BU6299">
        <f t="shared" si="392"/>
        <v>103713.655064792</v>
      </c>
      <c r="BV6299">
        <f t="shared" si="393"/>
        <v>153169.327213489</v>
      </c>
      <c r="BW6299" s="29">
        <v>6294</v>
      </c>
      <c r="BX6299">
        <f t="shared" si="394"/>
        <v>0</v>
      </c>
      <c r="BY6299">
        <f t="shared" si="395"/>
        <v>1</v>
      </c>
    </row>
    <row r="6300" spans="1:77">
      <c r="A6300" s="15">
        <v>6295</v>
      </c>
      <c r="BP6300" s="27">
        <v>0.808494824964344</v>
      </c>
      <c r="BQ6300" s="27">
        <v>14419.2208197447</v>
      </c>
      <c r="BR6300" s="27">
        <v>1.376000143043</v>
      </c>
      <c r="BS6300" s="27">
        <v>46567.7070276869</v>
      </c>
      <c r="BU6300">
        <f t="shared" si="392"/>
        <v>106855.002924907</v>
      </c>
      <c r="BV6300">
        <f t="shared" si="393"/>
        <v>159832.314428763</v>
      </c>
      <c r="BW6300" s="29">
        <v>6295</v>
      </c>
      <c r="BX6300">
        <f t="shared" si="394"/>
        <v>0</v>
      </c>
      <c r="BY6300">
        <f t="shared" si="395"/>
        <v>1</v>
      </c>
    </row>
    <row r="6301" spans="1:77">
      <c r="A6301" s="15">
        <v>6296</v>
      </c>
      <c r="BP6301" s="27">
        <v>0.826674100179638</v>
      </c>
      <c r="BQ6301" s="27">
        <v>15128.2681358363</v>
      </c>
      <c r="BR6301" s="27">
        <v>1.39075425732357</v>
      </c>
      <c r="BS6301" s="27">
        <v>45565.1614049327</v>
      </c>
      <c r="BU6301">
        <f t="shared" si="392"/>
        <v>108872.846891109</v>
      </c>
      <c r="BV6301">
        <f t="shared" si="393"/>
        <v>163047.977193603</v>
      </c>
      <c r="BW6301" s="29">
        <v>6296</v>
      </c>
      <c r="BX6301">
        <f t="shared" si="394"/>
        <v>0</v>
      </c>
      <c r="BY6301">
        <f t="shared" si="395"/>
        <v>1</v>
      </c>
    </row>
    <row r="6302" spans="1:77">
      <c r="A6302" s="15">
        <v>6297</v>
      </c>
      <c r="BP6302" s="27">
        <v>0.836318483696555</v>
      </c>
      <c r="BQ6302" s="27">
        <v>13174.6143733879</v>
      </c>
      <c r="BR6302" s="27">
        <v>1.41927982737448</v>
      </c>
      <c r="BS6302" s="27">
        <v>43768.0434441218</v>
      </c>
      <c r="BU6302">
        <f t="shared" si="392"/>
        <v>112273.158181095</v>
      </c>
      <c r="BV6302">
        <f t="shared" si="393"/>
        <v>169123.930662051</v>
      </c>
      <c r="BW6302" s="29">
        <v>6297</v>
      </c>
      <c r="BX6302">
        <f t="shared" si="394"/>
        <v>0</v>
      </c>
      <c r="BY6302">
        <f t="shared" si="395"/>
        <v>1</v>
      </c>
    </row>
    <row r="6303" spans="1:77">
      <c r="A6303" s="15">
        <v>6298</v>
      </c>
      <c r="BP6303" s="27">
        <v>0.831461806567783</v>
      </c>
      <c r="BQ6303" s="27">
        <v>13129.6135902287</v>
      </c>
      <c r="BR6303" s="27">
        <v>1.40769807844</v>
      </c>
      <c r="BS6303" s="27">
        <v>43768.412780851</v>
      </c>
      <c r="BU6303">
        <f t="shared" si="392"/>
        <v>111589.657394939</v>
      </c>
      <c r="BV6303">
        <f t="shared" si="393"/>
        <v>167386.298985149</v>
      </c>
      <c r="BW6303" s="29">
        <v>6298</v>
      </c>
      <c r="BX6303">
        <f t="shared" si="394"/>
        <v>0</v>
      </c>
      <c r="BY6303">
        <f t="shared" si="395"/>
        <v>1</v>
      </c>
    </row>
    <row r="6304" spans="1:77">
      <c r="A6304" s="15">
        <v>6299</v>
      </c>
      <c r="BP6304" s="27">
        <v>0.851600455601986</v>
      </c>
      <c r="BQ6304" s="27">
        <v>11158.9931387974</v>
      </c>
      <c r="BR6304" s="27">
        <v>1.49338016274762</v>
      </c>
      <c r="BS6304" s="27">
        <v>42327.5243260545</v>
      </c>
      <c r="BU6304">
        <f t="shared" si="392"/>
        <v>116581.0752015</v>
      </c>
      <c r="BV6304">
        <f t="shared" si="393"/>
        <v>181679.500086089</v>
      </c>
      <c r="BW6304" s="29">
        <v>6299</v>
      </c>
      <c r="BX6304">
        <f t="shared" si="394"/>
        <v>0</v>
      </c>
      <c r="BY6304">
        <f t="shared" si="395"/>
        <v>1</v>
      </c>
    </row>
    <row r="6305" spans="1:77">
      <c r="A6305" s="15">
        <v>6300</v>
      </c>
      <c r="BP6305" s="27">
        <v>0.81360571884239</v>
      </c>
      <c r="BQ6305" s="27">
        <v>16331.9835555074</v>
      </c>
      <c r="BR6305" s="27">
        <v>1.42168173733714</v>
      </c>
      <c r="BS6305" s="27">
        <v>48519.5892210938</v>
      </c>
      <c r="BU6305">
        <f t="shared" si="392"/>
        <v>105708.874270851</v>
      </c>
      <c r="BV6305">
        <f t="shared" si="393"/>
        <v>164732.671379478</v>
      </c>
      <c r="BW6305" s="29">
        <v>6300</v>
      </c>
      <c r="BX6305">
        <f t="shared" si="394"/>
        <v>0</v>
      </c>
      <c r="BY6305">
        <f t="shared" si="395"/>
        <v>1</v>
      </c>
    </row>
    <row r="6306" spans="1:77">
      <c r="A6306" s="15">
        <v>6301</v>
      </c>
      <c r="BP6306" s="27">
        <v>0.811588993695358</v>
      </c>
      <c r="BQ6306" s="27">
        <v>13608.0370858219</v>
      </c>
      <c r="BR6306" s="27">
        <v>1.39725523874282</v>
      </c>
      <c r="BS6306" s="27">
        <v>55926.8069078615</v>
      </c>
      <c r="BU6306">
        <f t="shared" si="392"/>
        <v>108130.311968482</v>
      </c>
      <c r="BV6306">
        <f t="shared" si="393"/>
        <v>153661.478903562</v>
      </c>
      <c r="BW6306" s="29">
        <v>6301</v>
      </c>
      <c r="BX6306">
        <f t="shared" si="394"/>
        <v>0</v>
      </c>
      <c r="BY6306">
        <f t="shared" si="395"/>
        <v>1</v>
      </c>
    </row>
    <row r="6307" spans="1:77">
      <c r="A6307" s="15">
        <v>6302</v>
      </c>
      <c r="BP6307" s="27">
        <v>0.828996270080997</v>
      </c>
      <c r="BQ6307" s="27">
        <v>12931.1256114944</v>
      </c>
      <c r="BR6307" s="27">
        <v>1.41304236051381</v>
      </c>
      <c r="BS6307" s="27">
        <v>44251.3381406683</v>
      </c>
      <c r="BU6307">
        <f t="shared" si="392"/>
        <v>111418.314900655</v>
      </c>
      <c r="BV6307">
        <f t="shared" si="393"/>
        <v>167705.015936403</v>
      </c>
      <c r="BW6307" s="29">
        <v>6302</v>
      </c>
      <c r="BX6307">
        <f t="shared" si="394"/>
        <v>0</v>
      </c>
      <c r="BY6307">
        <f t="shared" si="395"/>
        <v>1</v>
      </c>
    </row>
    <row r="6308" spans="1:77">
      <c r="A6308" s="15">
        <v>6303</v>
      </c>
      <c r="BP6308" s="27">
        <v>0.811935725507006</v>
      </c>
      <c r="BQ6308" s="27">
        <v>16674.9684387059</v>
      </c>
      <c r="BR6308" s="27">
        <v>1.40807631754589</v>
      </c>
      <c r="BS6308" s="27">
        <v>48438.0023235191</v>
      </c>
      <c r="BU6308">
        <f t="shared" si="392"/>
        <v>105115.390387345</v>
      </c>
      <c r="BV6308">
        <f t="shared" si="393"/>
        <v>162773.445308365</v>
      </c>
      <c r="BW6308" s="29">
        <v>6303</v>
      </c>
      <c r="BX6308">
        <f t="shared" si="394"/>
        <v>0</v>
      </c>
      <c r="BY6308">
        <f t="shared" si="395"/>
        <v>1</v>
      </c>
    </row>
    <row r="6309" spans="1:77">
      <c r="A6309" s="15">
        <v>6304</v>
      </c>
      <c r="BP6309" s="27">
        <v>0.816124733964096</v>
      </c>
      <c r="BQ6309" s="27">
        <v>17650.360634982</v>
      </c>
      <c r="BR6309" s="27">
        <v>1.39821634536204</v>
      </c>
      <c r="BS6309" s="27">
        <v>50622.2790606666</v>
      </c>
      <c r="BU6309">
        <f t="shared" si="392"/>
        <v>104768.349459632</v>
      </c>
      <c r="BV6309">
        <f t="shared" si="393"/>
        <v>159110.172743639</v>
      </c>
      <c r="BW6309" s="29">
        <v>6304</v>
      </c>
      <c r="BX6309">
        <f t="shared" si="394"/>
        <v>0</v>
      </c>
      <c r="BY6309">
        <f t="shared" si="395"/>
        <v>1</v>
      </c>
    </row>
    <row r="6310" spans="1:77">
      <c r="A6310" s="15">
        <v>6305</v>
      </c>
      <c r="BP6310" s="27">
        <v>0.835568867370407</v>
      </c>
      <c r="BQ6310" s="27">
        <v>19637.0578432018</v>
      </c>
      <c r="BR6310" s="27">
        <v>1.45138021481647</v>
      </c>
      <c r="BS6310" s="27">
        <v>57077.4943609085</v>
      </c>
      <c r="BU6310">
        <f t="shared" si="392"/>
        <v>105698.272262359</v>
      </c>
      <c r="BV6310">
        <f t="shared" si="393"/>
        <v>160629.537861562</v>
      </c>
      <c r="BW6310" s="29">
        <v>6305</v>
      </c>
      <c r="BX6310">
        <f t="shared" si="394"/>
        <v>0</v>
      </c>
      <c r="BY6310">
        <f t="shared" si="395"/>
        <v>1</v>
      </c>
    </row>
    <row r="6311" spans="1:77">
      <c r="A6311" s="15">
        <v>6306</v>
      </c>
      <c r="BP6311" s="27">
        <v>0.826014012279298</v>
      </c>
      <c r="BQ6311" s="27">
        <v>10755.5430567542</v>
      </c>
      <c r="BR6311" s="27">
        <v>1.42706255124797</v>
      </c>
      <c r="BS6311" s="27">
        <v>50547.0694830134</v>
      </c>
      <c r="BU6311">
        <f t="shared" si="392"/>
        <v>113146.558785141</v>
      </c>
      <c r="BV6311">
        <f t="shared" si="393"/>
        <v>163512.313204182</v>
      </c>
      <c r="BW6311" s="29">
        <v>6306</v>
      </c>
      <c r="BX6311">
        <f t="shared" si="394"/>
        <v>0</v>
      </c>
      <c r="BY6311">
        <f t="shared" si="395"/>
        <v>1</v>
      </c>
    </row>
    <row r="6312" spans="1:77">
      <c r="A6312" s="15">
        <v>6307</v>
      </c>
      <c r="BP6312" s="27">
        <v>0.782593791440912</v>
      </c>
      <c r="BQ6312" s="27">
        <v>11679.3578466572</v>
      </c>
      <c r="BR6312" s="27">
        <v>1.33886330993713</v>
      </c>
      <c r="BS6312" s="27">
        <v>51335.3553509591</v>
      </c>
      <c r="BU6312">
        <f t="shared" si="392"/>
        <v>105709.71086948</v>
      </c>
      <c r="BV6312">
        <f t="shared" si="393"/>
        <v>149494.14113961</v>
      </c>
      <c r="BW6312" s="29">
        <v>6307</v>
      </c>
      <c r="BX6312">
        <f t="shared" si="394"/>
        <v>0</v>
      </c>
      <c r="BY6312">
        <f t="shared" si="395"/>
        <v>1</v>
      </c>
    </row>
    <row r="6313" spans="1:77">
      <c r="A6313" s="15">
        <v>6308</v>
      </c>
      <c r="BP6313" s="27">
        <v>0.811862484356056</v>
      </c>
      <c r="BQ6313" s="27">
        <v>12552.8814902276</v>
      </c>
      <c r="BR6313" s="27">
        <v>1.37974530076029</v>
      </c>
      <c r="BS6313" s="27">
        <v>43637.7544402521</v>
      </c>
      <c r="BU6313">
        <f t="shared" si="392"/>
        <v>109226.491163181</v>
      </c>
      <c r="BV6313">
        <f t="shared" si="393"/>
        <v>163324.040673791</v>
      </c>
      <c r="BW6313" s="29">
        <v>6308</v>
      </c>
      <c r="BX6313">
        <f t="shared" si="394"/>
        <v>0</v>
      </c>
      <c r="BY6313">
        <f t="shared" si="395"/>
        <v>1</v>
      </c>
    </row>
    <row r="6314" spans="1:77">
      <c r="A6314" s="15">
        <v>6309</v>
      </c>
      <c r="BP6314" s="27">
        <v>0.860988735156972</v>
      </c>
      <c r="BQ6314" s="27">
        <v>14641.5681808853</v>
      </c>
      <c r="BR6314" s="27">
        <v>1.50117118991613</v>
      </c>
      <c r="BS6314" s="27">
        <v>46974.2692111241</v>
      </c>
      <c r="BU6314">
        <f t="shared" si="392"/>
        <v>114506.742092661</v>
      </c>
      <c r="BV6314">
        <f t="shared" si="393"/>
        <v>178201.409276296</v>
      </c>
      <c r="BW6314" s="29">
        <v>6309</v>
      </c>
      <c r="BX6314">
        <f t="shared" si="394"/>
        <v>0</v>
      </c>
      <c r="BY6314">
        <f t="shared" si="395"/>
        <v>1</v>
      </c>
    </row>
    <row r="6315" spans="1:77">
      <c r="A6315" s="15">
        <v>6310</v>
      </c>
      <c r="BP6315" s="27">
        <v>0.824254760987732</v>
      </c>
      <c r="BQ6315" s="27">
        <v>21065.0724303334</v>
      </c>
      <c r="BR6315" s="27">
        <v>1.43014694396028</v>
      </c>
      <c r="BS6315" s="27">
        <v>52397.369671623</v>
      </c>
      <c r="BU6315">
        <f t="shared" si="392"/>
        <v>102573.141717826</v>
      </c>
      <c r="BV6315">
        <f t="shared" si="393"/>
        <v>162124.671922418</v>
      </c>
      <c r="BW6315" s="29">
        <v>6310</v>
      </c>
      <c r="BX6315">
        <f t="shared" si="394"/>
        <v>0</v>
      </c>
      <c r="BY6315">
        <f t="shared" si="395"/>
        <v>1</v>
      </c>
    </row>
    <row r="6316" spans="1:77">
      <c r="A6316" s="15">
        <v>6311</v>
      </c>
      <c r="BP6316" s="27">
        <v>0.838271372701334</v>
      </c>
      <c r="BQ6316" s="27">
        <v>12342.4867799568</v>
      </c>
      <c r="BR6316" s="27">
        <v>1.45715788470941</v>
      </c>
      <c r="BS6316" s="27">
        <v>42884.4662681065</v>
      </c>
      <c r="BU6316">
        <f t="shared" si="392"/>
        <v>113398.219125243</v>
      </c>
      <c r="BV6316">
        <f t="shared" si="393"/>
        <v>175689.216438304</v>
      </c>
      <c r="BW6316" s="29">
        <v>6311</v>
      </c>
      <c r="BX6316">
        <f t="shared" si="394"/>
        <v>0</v>
      </c>
      <c r="BY6316">
        <f t="shared" si="395"/>
        <v>1</v>
      </c>
    </row>
    <row r="6317" spans="1:77">
      <c r="A6317" s="15">
        <v>6312</v>
      </c>
      <c r="BP6317" s="27">
        <v>0.796101580375475</v>
      </c>
      <c r="BQ6317" s="27">
        <v>14007.6600837925</v>
      </c>
      <c r="BR6317" s="27">
        <v>1.38827912412959</v>
      </c>
      <c r="BS6317" s="27">
        <v>54671.6178658972</v>
      </c>
      <c r="BU6317">
        <f t="shared" si="392"/>
        <v>105407.576972529</v>
      </c>
      <c r="BV6317">
        <f t="shared" si="393"/>
        <v>153570.250753542</v>
      </c>
      <c r="BW6317" s="29">
        <v>6312</v>
      </c>
      <c r="BX6317">
        <f t="shared" si="394"/>
        <v>0</v>
      </c>
      <c r="BY6317">
        <f t="shared" si="395"/>
        <v>1</v>
      </c>
    </row>
    <row r="6318" spans="1:77">
      <c r="A6318" s="15">
        <v>6313</v>
      </c>
      <c r="BP6318" s="27">
        <v>0.784530322378956</v>
      </c>
      <c r="BQ6318" s="27">
        <v>16464.5488346271</v>
      </c>
      <c r="BR6318" s="27">
        <v>1.34873492425202</v>
      </c>
      <c r="BS6318" s="27">
        <v>52173.7371074204</v>
      </c>
      <c r="BU6318">
        <f t="shared" si="392"/>
        <v>101214.999522216</v>
      </c>
      <c r="BV6318">
        <f t="shared" si="393"/>
        <v>150136.501530383</v>
      </c>
      <c r="BW6318" s="29">
        <v>6313</v>
      </c>
      <c r="BX6318">
        <f t="shared" si="394"/>
        <v>0</v>
      </c>
      <c r="BY6318">
        <f t="shared" si="395"/>
        <v>1</v>
      </c>
    </row>
    <row r="6319" spans="1:77">
      <c r="A6319" s="15">
        <v>6314</v>
      </c>
      <c r="BP6319" s="27">
        <v>0.862271803423894</v>
      </c>
      <c r="BQ6319" s="27">
        <v>14577.2128391547</v>
      </c>
      <c r="BR6319" s="27">
        <v>1.5074240642185</v>
      </c>
      <c r="BS6319" s="27">
        <v>46883.0160052255</v>
      </c>
      <c r="BU6319">
        <f t="shared" si="392"/>
        <v>114763.557674429</v>
      </c>
      <c r="BV6319">
        <f t="shared" si="393"/>
        <v>179230.59362755</v>
      </c>
      <c r="BW6319" s="29">
        <v>6314</v>
      </c>
      <c r="BX6319">
        <f t="shared" si="394"/>
        <v>0</v>
      </c>
      <c r="BY6319">
        <f t="shared" si="395"/>
        <v>1</v>
      </c>
    </row>
    <row r="6320" spans="1:77">
      <c r="A6320" s="15">
        <v>6315</v>
      </c>
      <c r="BP6320" s="27">
        <v>0.798553273836677</v>
      </c>
      <c r="BQ6320" s="27">
        <v>15177.9351591776</v>
      </c>
      <c r="BR6320" s="27">
        <v>1.376117937897</v>
      </c>
      <c r="BS6320" s="27">
        <v>45451.8216466707</v>
      </c>
      <c r="BU6320">
        <f t="shared" si="392"/>
        <v>104605.055916324</v>
      </c>
      <c r="BV6320">
        <f t="shared" si="393"/>
        <v>160965.869037879</v>
      </c>
      <c r="BW6320" s="29">
        <v>6315</v>
      </c>
      <c r="BX6320">
        <f t="shared" si="394"/>
        <v>0</v>
      </c>
      <c r="BY6320">
        <f t="shared" si="395"/>
        <v>1</v>
      </c>
    </row>
    <row r="6321" spans="1:77">
      <c r="A6321" s="15">
        <v>6316</v>
      </c>
      <c r="BP6321" s="27">
        <v>0.775329349423115</v>
      </c>
      <c r="BQ6321" s="27">
        <v>15781.1024817478</v>
      </c>
      <c r="BR6321" s="27">
        <v>1.329683801956</v>
      </c>
      <c r="BS6321" s="27">
        <v>57575.4772776459</v>
      </c>
      <c r="BU6321">
        <f t="shared" si="392"/>
        <v>100518.299931719</v>
      </c>
      <c r="BV6321">
        <f t="shared" si="393"/>
        <v>141877.093015754</v>
      </c>
      <c r="BW6321" s="29">
        <v>6316</v>
      </c>
      <c r="BX6321">
        <f t="shared" si="394"/>
        <v>0</v>
      </c>
      <c r="BY6321">
        <f t="shared" si="395"/>
        <v>1</v>
      </c>
    </row>
    <row r="6322" spans="1:77">
      <c r="A6322" s="15">
        <v>6317</v>
      </c>
      <c r="BP6322" s="27">
        <v>0.837388561864667</v>
      </c>
      <c r="BQ6322" s="27">
        <v>15889.048602011</v>
      </c>
      <c r="BR6322" s="27">
        <v>1.4360697484556</v>
      </c>
      <c r="BS6322" s="27">
        <v>47131.0820017525</v>
      </c>
      <c r="BU6322">
        <f t="shared" si="392"/>
        <v>109719.235677689</v>
      </c>
      <c r="BV6322">
        <f t="shared" si="393"/>
        <v>168279.380266588</v>
      </c>
      <c r="BW6322" s="29">
        <v>6317</v>
      </c>
      <c r="BX6322">
        <f t="shared" si="394"/>
        <v>0</v>
      </c>
      <c r="BY6322">
        <f t="shared" si="395"/>
        <v>1</v>
      </c>
    </row>
    <row r="6323" spans="1:77">
      <c r="A6323" s="15">
        <v>6318</v>
      </c>
      <c r="BP6323" s="27">
        <v>0.796534243722345</v>
      </c>
      <c r="BQ6323" s="27">
        <v>14498.3704690453</v>
      </c>
      <c r="BR6323" s="27">
        <v>1.38748925968173</v>
      </c>
      <c r="BS6323" s="27">
        <v>46172.7824317708</v>
      </c>
      <c r="BU6323">
        <f t="shared" si="392"/>
        <v>104981.766089306</v>
      </c>
      <c r="BV6323">
        <f t="shared" si="393"/>
        <v>161950.606520489</v>
      </c>
      <c r="BW6323" s="29">
        <v>6318</v>
      </c>
      <c r="BX6323">
        <f t="shared" si="394"/>
        <v>0</v>
      </c>
      <c r="BY6323">
        <f t="shared" si="395"/>
        <v>1</v>
      </c>
    </row>
    <row r="6324" spans="1:77">
      <c r="A6324" s="15">
        <v>6319</v>
      </c>
      <c r="BP6324" s="27">
        <v>0.850650004040516</v>
      </c>
      <c r="BQ6324" s="27">
        <v>14807.3793845816</v>
      </c>
      <c r="BR6324" s="27">
        <v>1.47993038845148</v>
      </c>
      <c r="BS6324" s="27">
        <v>45332.3098856013</v>
      </c>
      <c r="BU6324">
        <f t="shared" si="392"/>
        <v>112790.121221496</v>
      </c>
      <c r="BV6324">
        <f t="shared" si="393"/>
        <v>176657.248382121</v>
      </c>
      <c r="BW6324" s="29">
        <v>6319</v>
      </c>
      <c r="BX6324">
        <f t="shared" si="394"/>
        <v>0</v>
      </c>
      <c r="BY6324">
        <f t="shared" si="395"/>
        <v>1</v>
      </c>
    </row>
    <row r="6325" spans="1:77">
      <c r="A6325" s="15">
        <v>6320</v>
      </c>
      <c r="BP6325" s="27">
        <v>0.781583027529573</v>
      </c>
      <c r="BQ6325" s="27">
        <v>17011.7314522942</v>
      </c>
      <c r="BR6325" s="27">
        <v>1.33944744490958</v>
      </c>
      <c r="BS6325" s="27">
        <v>56615.0779263532</v>
      </c>
      <c r="BU6325">
        <f t="shared" si="392"/>
        <v>100225.722677142</v>
      </c>
      <c r="BV6325">
        <f t="shared" si="393"/>
        <v>144302.038810084</v>
      </c>
      <c r="BW6325" s="29">
        <v>6320</v>
      </c>
      <c r="BX6325">
        <f t="shared" si="394"/>
        <v>0</v>
      </c>
      <c r="BY6325">
        <f t="shared" si="395"/>
        <v>1</v>
      </c>
    </row>
    <row r="6326" spans="1:77">
      <c r="A6326" s="15">
        <v>6321</v>
      </c>
      <c r="BP6326" s="27">
        <v>0.844364477401129</v>
      </c>
      <c r="BQ6326" s="27">
        <v>19042.9893866011</v>
      </c>
      <c r="BR6326" s="27">
        <v>1.50622545753649</v>
      </c>
      <c r="BS6326" s="27">
        <v>62128.1296515689</v>
      </c>
      <c r="BU6326">
        <f t="shared" si="392"/>
        <v>107611.682223568</v>
      </c>
      <c r="BV6326">
        <f t="shared" si="393"/>
        <v>163805.688978905</v>
      </c>
      <c r="BW6326" s="29">
        <v>6321</v>
      </c>
      <c r="BX6326">
        <f t="shared" si="394"/>
        <v>0</v>
      </c>
      <c r="BY6326">
        <f t="shared" si="395"/>
        <v>1</v>
      </c>
    </row>
    <row r="6327" spans="1:77">
      <c r="A6327" s="15">
        <v>6322</v>
      </c>
      <c r="BP6327" s="27">
        <v>0.780428125306349</v>
      </c>
      <c r="BQ6327" s="27">
        <v>12287.2891049726</v>
      </c>
      <c r="BR6327" s="27">
        <v>1.34483785740731</v>
      </c>
      <c r="BS6327" s="27">
        <v>51172.8958892548</v>
      </c>
      <c r="BU6327">
        <f t="shared" si="392"/>
        <v>104776.92969098</v>
      </c>
      <c r="BV6327">
        <f t="shared" si="393"/>
        <v>150552.782721842</v>
      </c>
      <c r="BW6327" s="29">
        <v>6322</v>
      </c>
      <c r="BX6327">
        <f t="shared" si="394"/>
        <v>0</v>
      </c>
      <c r="BY6327">
        <f t="shared" si="395"/>
        <v>1</v>
      </c>
    </row>
    <row r="6328" spans="1:77">
      <c r="A6328" s="15">
        <v>6323</v>
      </c>
      <c r="BP6328" s="27">
        <v>0.802122924778542</v>
      </c>
      <c r="BQ6328" s="27">
        <v>13476.291527178</v>
      </c>
      <c r="BR6328" s="27">
        <v>1.41270799620554</v>
      </c>
      <c r="BS6328" s="27">
        <v>55669.1913810787</v>
      </c>
      <c r="BU6328">
        <f t="shared" si="392"/>
        <v>106842.147189603</v>
      </c>
      <c r="BV6328">
        <f t="shared" si="393"/>
        <v>156237.008049752</v>
      </c>
      <c r="BW6328" s="29">
        <v>6323</v>
      </c>
      <c r="BX6328">
        <f t="shared" si="394"/>
        <v>0</v>
      </c>
      <c r="BY6328">
        <f t="shared" si="395"/>
        <v>1</v>
      </c>
    </row>
    <row r="6329" spans="1:77">
      <c r="A6329" s="15">
        <v>6324</v>
      </c>
      <c r="BP6329" s="27">
        <v>0.837911615309801</v>
      </c>
      <c r="BQ6329" s="27">
        <v>18496.4465619302</v>
      </c>
      <c r="BR6329" s="27">
        <v>1.42227659915465</v>
      </c>
      <c r="BS6329" s="27">
        <v>49413.7534875552</v>
      </c>
      <c r="BU6329">
        <f t="shared" si="392"/>
        <v>107190.29573454</v>
      </c>
      <c r="BV6329">
        <f t="shared" si="393"/>
        <v>163927.736385642</v>
      </c>
      <c r="BW6329" s="29">
        <v>6324</v>
      </c>
      <c r="BX6329">
        <f t="shared" si="394"/>
        <v>0</v>
      </c>
      <c r="BY6329">
        <f t="shared" si="395"/>
        <v>1</v>
      </c>
    </row>
    <row r="6330" spans="1:77">
      <c r="A6330" s="15">
        <v>6325</v>
      </c>
      <c r="BP6330" s="27">
        <v>0.740396556165545</v>
      </c>
      <c r="BQ6330" s="27">
        <v>12516.1069825198</v>
      </c>
      <c r="BR6330" s="27">
        <v>1.25441334111627</v>
      </c>
      <c r="BS6330" s="27">
        <v>44718.4888099944</v>
      </c>
      <c r="BU6330">
        <f t="shared" si="392"/>
        <v>98543.3764423119</v>
      </c>
      <c r="BV6330">
        <f t="shared" si="393"/>
        <v>143443.512357445</v>
      </c>
      <c r="BW6330" s="29">
        <v>6325</v>
      </c>
      <c r="BX6330">
        <f t="shared" si="394"/>
        <v>0</v>
      </c>
      <c r="BY6330">
        <f t="shared" si="395"/>
        <v>1</v>
      </c>
    </row>
    <row r="6331" spans="1:77">
      <c r="A6331" s="15">
        <v>6326</v>
      </c>
      <c r="BP6331" s="27">
        <v>0.824990252461027</v>
      </c>
      <c r="BQ6331" s="27">
        <v>14091.640669509</v>
      </c>
      <c r="BR6331" s="27">
        <v>1.38958869246957</v>
      </c>
      <c r="BS6331" s="27">
        <v>45038.9242999047</v>
      </c>
      <c r="BU6331">
        <f t="shared" si="392"/>
        <v>109656.897199645</v>
      </c>
      <c r="BV6331">
        <f t="shared" si="393"/>
        <v>163399.379570531</v>
      </c>
      <c r="BW6331" s="29">
        <v>6326</v>
      </c>
      <c r="BX6331">
        <f t="shared" si="394"/>
        <v>0</v>
      </c>
      <c r="BY6331">
        <f t="shared" si="395"/>
        <v>1</v>
      </c>
    </row>
    <row r="6332" spans="1:77">
      <c r="A6332" s="15">
        <v>6327</v>
      </c>
      <c r="BP6332" s="27">
        <v>0.78723398749286</v>
      </c>
      <c r="BQ6332" s="27">
        <v>12171.0146806095</v>
      </c>
      <c r="BR6332" s="27">
        <v>1.34863155866691</v>
      </c>
      <c r="BS6332" s="27">
        <v>53167.2898235982</v>
      </c>
      <c r="BU6332">
        <f t="shared" si="392"/>
        <v>105914.083443319</v>
      </c>
      <c r="BV6332">
        <f t="shared" si="393"/>
        <v>149127.443976438</v>
      </c>
      <c r="BW6332" s="29">
        <v>6327</v>
      </c>
      <c r="BX6332">
        <f t="shared" si="394"/>
        <v>0</v>
      </c>
      <c r="BY6332">
        <f t="shared" si="395"/>
        <v>1</v>
      </c>
    </row>
    <row r="6333" spans="1:77">
      <c r="A6333" s="15">
        <v>6328</v>
      </c>
      <c r="BP6333" s="27">
        <v>0.761086148541797</v>
      </c>
      <c r="BQ6333" s="27">
        <v>15963.8097959245</v>
      </c>
      <c r="BR6333" s="27">
        <v>1.3078732212605</v>
      </c>
      <c r="BS6333" s="27">
        <v>49215.8617512876</v>
      </c>
      <c r="BU6333">
        <f t="shared" si="392"/>
        <v>98199.1124853451</v>
      </c>
      <c r="BV6333">
        <f t="shared" si="393"/>
        <v>146965.121437787</v>
      </c>
      <c r="BW6333" s="29">
        <v>6328</v>
      </c>
      <c r="BX6333">
        <f t="shared" si="394"/>
        <v>0</v>
      </c>
      <c r="BY6333">
        <f t="shared" si="395"/>
        <v>1</v>
      </c>
    </row>
    <row r="6334" spans="1:77">
      <c r="A6334" s="15">
        <v>6329</v>
      </c>
      <c r="BP6334" s="27">
        <v>0.819490592060633</v>
      </c>
      <c r="BQ6334" s="27">
        <v>13493.8319549321</v>
      </c>
      <c r="BR6334" s="27">
        <v>1.42550270450056</v>
      </c>
      <c r="BS6334" s="27">
        <v>56118.2866347703</v>
      </c>
      <c r="BU6334">
        <f t="shared" si="392"/>
        <v>109429.756854163</v>
      </c>
      <c r="BV6334">
        <f t="shared" si="393"/>
        <v>157707.119040314</v>
      </c>
      <c r="BW6334" s="29">
        <v>6329</v>
      </c>
      <c r="BX6334">
        <f t="shared" si="394"/>
        <v>0</v>
      </c>
      <c r="BY6334">
        <f t="shared" si="395"/>
        <v>1</v>
      </c>
    </row>
    <row r="6335" spans="1:77">
      <c r="A6335" s="15">
        <v>6330</v>
      </c>
      <c r="BP6335" s="27">
        <v>0.811142380314514</v>
      </c>
      <c r="BQ6335" s="27">
        <v>17809.1791567188</v>
      </c>
      <c r="BR6335" s="27">
        <v>1.37244014528513</v>
      </c>
      <c r="BS6335" s="27">
        <v>52134.8306954468</v>
      </c>
      <c r="BU6335">
        <f t="shared" si="392"/>
        <v>103862.177890458</v>
      </c>
      <c r="BV6335">
        <f t="shared" si="393"/>
        <v>153731.191097322</v>
      </c>
      <c r="BW6335" s="29">
        <v>6330</v>
      </c>
      <c r="BX6335">
        <f t="shared" si="394"/>
        <v>0</v>
      </c>
      <c r="BY6335">
        <f t="shared" si="395"/>
        <v>1</v>
      </c>
    </row>
    <row r="6336" spans="1:77">
      <c r="A6336" s="15">
        <v>6331</v>
      </c>
      <c r="BP6336" s="27">
        <v>0.792218533908943</v>
      </c>
      <c r="BQ6336" s="27">
        <v>12186.5475971416</v>
      </c>
      <c r="BR6336" s="27">
        <v>1.36363582902469</v>
      </c>
      <c r="BS6336" s="27">
        <v>44182.9321992154</v>
      </c>
      <c r="BU6336">
        <f t="shared" si="392"/>
        <v>106646.2324892</v>
      </c>
      <c r="BV6336">
        <f t="shared" si="393"/>
        <v>160362.442154488</v>
      </c>
      <c r="BW6336" s="29">
        <v>6331</v>
      </c>
      <c r="BX6336">
        <f t="shared" si="394"/>
        <v>0</v>
      </c>
      <c r="BY6336">
        <f t="shared" si="395"/>
        <v>1</v>
      </c>
    </row>
    <row r="6337" spans="1:77">
      <c r="A6337" s="15">
        <v>6332</v>
      </c>
      <c r="BP6337" s="27">
        <v>0.851479946492198</v>
      </c>
      <c r="BQ6337" s="27">
        <v>14716.6527411435</v>
      </c>
      <c r="BR6337" s="27">
        <v>1.45723997604146</v>
      </c>
      <c r="BS6337" s="27">
        <v>45943.0344411374</v>
      </c>
      <c r="BU6337">
        <f t="shared" si="392"/>
        <v>113005.339232686</v>
      </c>
      <c r="BV6337">
        <f t="shared" si="393"/>
        <v>172642.961965081</v>
      </c>
      <c r="BW6337" s="29">
        <v>6332</v>
      </c>
      <c r="BX6337">
        <f t="shared" si="394"/>
        <v>0</v>
      </c>
      <c r="BY6337">
        <f t="shared" si="395"/>
        <v>1</v>
      </c>
    </row>
    <row r="6338" spans="1:77">
      <c r="A6338" s="15">
        <v>6333</v>
      </c>
      <c r="BP6338" s="27">
        <v>0.750728405888049</v>
      </c>
      <c r="BQ6338" s="27">
        <v>17149.3501413863</v>
      </c>
      <c r="BR6338" s="27">
        <v>1.24409995390483</v>
      </c>
      <c r="BS6338" s="27">
        <v>49295.864475543</v>
      </c>
      <c r="BU6338">
        <f t="shared" si="392"/>
        <v>95459.910741821</v>
      </c>
      <c r="BV6338">
        <f t="shared" si="393"/>
        <v>137319.128610181</v>
      </c>
      <c r="BW6338" s="29">
        <v>6333</v>
      </c>
      <c r="BX6338">
        <f t="shared" si="394"/>
        <v>0</v>
      </c>
      <c r="BY6338">
        <f t="shared" si="395"/>
        <v>1</v>
      </c>
    </row>
    <row r="6339" spans="1:77">
      <c r="A6339" s="15">
        <v>6334</v>
      </c>
      <c r="BP6339" s="27">
        <v>0.795211458090806</v>
      </c>
      <c r="BQ6339" s="27">
        <v>15759.1407054193</v>
      </c>
      <c r="BR6339" s="27">
        <v>1.35287246459708</v>
      </c>
      <c r="BS6339" s="27">
        <v>56932.0063245299</v>
      </c>
      <c r="BU6339">
        <f t="shared" si="392"/>
        <v>103522.578008202</v>
      </c>
      <c r="BV6339">
        <f t="shared" si="393"/>
        <v>145998.863365032</v>
      </c>
      <c r="BW6339" s="29">
        <v>6334</v>
      </c>
      <c r="BX6339">
        <f t="shared" si="394"/>
        <v>0</v>
      </c>
      <c r="BY6339">
        <f t="shared" si="395"/>
        <v>1</v>
      </c>
    </row>
    <row r="6340" spans="1:77">
      <c r="A6340" s="15">
        <v>6335</v>
      </c>
      <c r="BP6340" s="27">
        <v>0.80504893585537</v>
      </c>
      <c r="BQ6340" s="27">
        <v>11193.2504268806</v>
      </c>
      <c r="BR6340" s="27">
        <v>1.4045735819471</v>
      </c>
      <c r="BS6340" s="27">
        <v>52484.7101282632</v>
      </c>
      <c r="BU6340">
        <f t="shared" si="392"/>
        <v>109564.089951425</v>
      </c>
      <c r="BV6340">
        <f t="shared" si="393"/>
        <v>158201.327163802</v>
      </c>
      <c r="BW6340" s="29">
        <v>6335</v>
      </c>
      <c r="BX6340">
        <f t="shared" si="394"/>
        <v>0</v>
      </c>
      <c r="BY6340">
        <f t="shared" si="395"/>
        <v>1</v>
      </c>
    </row>
    <row r="6341" spans="1:77">
      <c r="A6341" s="15">
        <v>6336</v>
      </c>
      <c r="BP6341" s="27">
        <v>0.825611325339417</v>
      </c>
      <c r="BQ6341" s="27">
        <v>16070.6318475857</v>
      </c>
      <c r="BR6341" s="27">
        <v>1.43800145031905</v>
      </c>
      <c r="BS6341" s="27">
        <v>48600.5947573651</v>
      </c>
      <c r="BU6341">
        <f t="shared" si="392"/>
        <v>107771.066953327</v>
      </c>
      <c r="BV6341">
        <f t="shared" si="393"/>
        <v>167099.622790492</v>
      </c>
      <c r="BW6341" s="29">
        <v>6336</v>
      </c>
      <c r="BX6341">
        <f t="shared" si="394"/>
        <v>0</v>
      </c>
      <c r="BY6341">
        <f t="shared" si="395"/>
        <v>1</v>
      </c>
    </row>
    <row r="6342" spans="1:77">
      <c r="A6342" s="15">
        <v>6337</v>
      </c>
      <c r="BP6342" s="27">
        <v>0.781353547745594</v>
      </c>
      <c r="BQ6342" s="27">
        <v>12733.3419498798</v>
      </c>
      <c r="BR6342" s="27">
        <v>1.33159532480478</v>
      </c>
      <c r="BS6342" s="27">
        <v>45255.5841464838</v>
      </c>
      <c r="BU6342">
        <f t="shared" si="392"/>
        <v>104469.690211959</v>
      </c>
      <c r="BV6342">
        <f t="shared" si="393"/>
        <v>154483.714574233</v>
      </c>
      <c r="BW6342" s="29">
        <v>6337</v>
      </c>
      <c r="BX6342">
        <f t="shared" si="394"/>
        <v>0</v>
      </c>
      <c r="BY6342">
        <f t="shared" si="395"/>
        <v>1</v>
      </c>
    </row>
    <row r="6343" spans="1:77">
      <c r="A6343" s="15">
        <v>6338</v>
      </c>
      <c r="BP6343" s="27">
        <v>0.838926200693669</v>
      </c>
      <c r="BQ6343" s="27">
        <v>19334.4677349396</v>
      </c>
      <c r="BR6343" s="27">
        <v>1.45299778287152</v>
      </c>
      <c r="BS6343" s="27">
        <v>66255.3236502677</v>
      </c>
      <c r="BU6343">
        <f t="shared" ref="BU6343:BU6406" si="396">BP6343*$BV$1-BQ6343</f>
        <v>106504.462369111</v>
      </c>
      <c r="BV6343">
        <f t="shared" ref="BV6343:BV6406" si="397">BR6343*$BV$1-BS6343</f>
        <v>151694.34378046</v>
      </c>
      <c r="BW6343" s="29">
        <v>6338</v>
      </c>
      <c r="BX6343">
        <f t="shared" ref="BX6343:BX6406" si="398">IF(BU6343=MAX($BU6343:$BV6343),1,0)</f>
        <v>0</v>
      </c>
      <c r="BY6343">
        <f t="shared" ref="BY6343:BY6406" si="399">IF(BV6343=MAX($BU6343:$BV6343),1,0)</f>
        <v>1</v>
      </c>
    </row>
    <row r="6344" spans="1:77">
      <c r="A6344" s="15">
        <v>6339</v>
      </c>
      <c r="BP6344" s="27">
        <v>0.812640875319846</v>
      </c>
      <c r="BQ6344" s="27">
        <v>14037.7549495414</v>
      </c>
      <c r="BR6344" s="27">
        <v>1.37974374750608</v>
      </c>
      <c r="BS6344" s="27">
        <v>44436.7422990976</v>
      </c>
      <c r="BU6344">
        <f t="shared" si="396"/>
        <v>107858.376348435</v>
      </c>
      <c r="BV6344">
        <f t="shared" si="397"/>
        <v>162524.819826814</v>
      </c>
      <c r="BW6344" s="29">
        <v>6339</v>
      </c>
      <c r="BX6344">
        <f t="shared" si="398"/>
        <v>0</v>
      </c>
      <c r="BY6344">
        <f t="shared" si="399"/>
        <v>1</v>
      </c>
    </row>
    <row r="6345" spans="1:77">
      <c r="A6345" s="15">
        <v>6340</v>
      </c>
      <c r="BP6345" s="27">
        <v>0.783055822929223</v>
      </c>
      <c r="BQ6345" s="27">
        <v>12962.9888791964</v>
      </c>
      <c r="BR6345" s="27">
        <v>1.33765972442654</v>
      </c>
      <c r="BS6345" s="27">
        <v>44401.8673469576</v>
      </c>
      <c r="BU6345">
        <f t="shared" si="396"/>
        <v>104495.384560187</v>
      </c>
      <c r="BV6345">
        <f t="shared" si="397"/>
        <v>156247.091317024</v>
      </c>
      <c r="BW6345" s="29">
        <v>6340</v>
      </c>
      <c r="BX6345">
        <f t="shared" si="398"/>
        <v>0</v>
      </c>
      <c r="BY6345">
        <f t="shared" si="399"/>
        <v>1</v>
      </c>
    </row>
    <row r="6346" spans="1:77">
      <c r="A6346" s="15">
        <v>6341</v>
      </c>
      <c r="BP6346" s="27">
        <v>0.816769803961409</v>
      </c>
      <c r="BQ6346" s="27">
        <v>15614.3660959281</v>
      </c>
      <c r="BR6346" s="27">
        <v>1.39751779613376</v>
      </c>
      <c r="BS6346" s="27">
        <v>45811.1347453808</v>
      </c>
      <c r="BU6346">
        <f t="shared" si="396"/>
        <v>106901.104498283</v>
      </c>
      <c r="BV6346">
        <f t="shared" si="397"/>
        <v>163816.534674683</v>
      </c>
      <c r="BW6346" s="29">
        <v>6341</v>
      </c>
      <c r="BX6346">
        <f t="shared" si="398"/>
        <v>0</v>
      </c>
      <c r="BY6346">
        <f t="shared" si="399"/>
        <v>1</v>
      </c>
    </row>
    <row r="6347" spans="1:77">
      <c r="A6347" s="15">
        <v>6342</v>
      </c>
      <c r="BP6347" s="27">
        <v>0.77689101101203</v>
      </c>
      <c r="BQ6347" s="27">
        <v>18711.2868618926</v>
      </c>
      <c r="BR6347" s="27">
        <v>1.32412576062967</v>
      </c>
      <c r="BS6347" s="27">
        <v>52252.8239768435</v>
      </c>
      <c r="BU6347">
        <f t="shared" si="396"/>
        <v>97822.3647899119</v>
      </c>
      <c r="BV6347">
        <f t="shared" si="397"/>
        <v>146366.040117607</v>
      </c>
      <c r="BW6347" s="29">
        <v>6342</v>
      </c>
      <c r="BX6347">
        <f t="shared" si="398"/>
        <v>0</v>
      </c>
      <c r="BY6347">
        <f t="shared" si="399"/>
        <v>1</v>
      </c>
    </row>
    <row r="6348" spans="1:77">
      <c r="A6348" s="15">
        <v>6343</v>
      </c>
      <c r="BP6348" s="27">
        <v>0.857380307088368</v>
      </c>
      <c r="BQ6348" s="27">
        <v>12542.9814798977</v>
      </c>
      <c r="BR6348" s="27">
        <v>1.49053844829754</v>
      </c>
      <c r="BS6348" s="27">
        <v>44199.3394806858</v>
      </c>
      <c r="BU6348">
        <f t="shared" si="396"/>
        <v>116064.064583357</v>
      </c>
      <c r="BV6348">
        <f t="shared" si="397"/>
        <v>179381.427763945</v>
      </c>
      <c r="BW6348" s="29">
        <v>6343</v>
      </c>
      <c r="BX6348">
        <f t="shared" si="398"/>
        <v>0</v>
      </c>
      <c r="BY6348">
        <f t="shared" si="399"/>
        <v>1</v>
      </c>
    </row>
    <row r="6349" spans="1:77">
      <c r="A6349" s="15">
        <v>6344</v>
      </c>
      <c r="BP6349" s="27">
        <v>0.72927952153326</v>
      </c>
      <c r="BQ6349" s="27">
        <v>14653.3846690956</v>
      </c>
      <c r="BR6349" s="27">
        <v>1.24512169263079</v>
      </c>
      <c r="BS6349" s="27">
        <v>49585.7673903078</v>
      </c>
      <c r="BU6349">
        <f t="shared" si="396"/>
        <v>94738.5435608933</v>
      </c>
      <c r="BV6349">
        <f t="shared" si="397"/>
        <v>137182.486504311</v>
      </c>
      <c r="BW6349" s="29">
        <v>6344</v>
      </c>
      <c r="BX6349">
        <f t="shared" si="398"/>
        <v>0</v>
      </c>
      <c r="BY6349">
        <f t="shared" si="399"/>
        <v>1</v>
      </c>
    </row>
    <row r="6350" spans="1:77">
      <c r="A6350" s="15">
        <v>6345</v>
      </c>
      <c r="BP6350" s="27">
        <v>0.826996477319658</v>
      </c>
      <c r="BQ6350" s="27">
        <v>17116.0872809878</v>
      </c>
      <c r="BR6350" s="27">
        <v>1.41764113746106</v>
      </c>
      <c r="BS6350" s="27">
        <v>49684.9966958016</v>
      </c>
      <c r="BU6350">
        <f t="shared" si="396"/>
        <v>106933.384316961</v>
      </c>
      <c r="BV6350">
        <f t="shared" si="397"/>
        <v>162961.173923357</v>
      </c>
      <c r="BW6350" s="29">
        <v>6345</v>
      </c>
      <c r="BX6350">
        <f t="shared" si="398"/>
        <v>0</v>
      </c>
      <c r="BY6350">
        <f t="shared" si="399"/>
        <v>1</v>
      </c>
    </row>
    <row r="6351" spans="1:77">
      <c r="A6351" s="15">
        <v>6346</v>
      </c>
      <c r="BP6351" s="27">
        <v>0.842518686494973</v>
      </c>
      <c r="BQ6351" s="27">
        <v>11994.7200998803</v>
      </c>
      <c r="BR6351" s="27">
        <v>1.45260393583327</v>
      </c>
      <c r="BS6351" s="27">
        <v>43377.2214521583</v>
      </c>
      <c r="BU6351">
        <f t="shared" si="396"/>
        <v>114383.082874366</v>
      </c>
      <c r="BV6351">
        <f t="shared" si="397"/>
        <v>174513.368922832</v>
      </c>
      <c r="BW6351" s="29">
        <v>6346</v>
      </c>
      <c r="BX6351">
        <f t="shared" si="398"/>
        <v>0</v>
      </c>
      <c r="BY6351">
        <f t="shared" si="399"/>
        <v>1</v>
      </c>
    </row>
    <row r="6352" spans="1:77">
      <c r="A6352" s="15">
        <v>6347</v>
      </c>
      <c r="BP6352" s="27">
        <v>0.834548849501409</v>
      </c>
      <c r="BQ6352" s="27">
        <v>18319.5336230684</v>
      </c>
      <c r="BR6352" s="27">
        <v>1.43794881695763</v>
      </c>
      <c r="BS6352" s="27">
        <v>51628.5045842659</v>
      </c>
      <c r="BU6352">
        <f t="shared" si="396"/>
        <v>106862.793802143</v>
      </c>
      <c r="BV6352">
        <f t="shared" si="397"/>
        <v>164063.817959379</v>
      </c>
      <c r="BW6352" s="29">
        <v>6347</v>
      </c>
      <c r="BX6352">
        <f t="shared" si="398"/>
        <v>0</v>
      </c>
      <c r="BY6352">
        <f t="shared" si="399"/>
        <v>1</v>
      </c>
    </row>
    <row r="6353" spans="1:77">
      <c r="A6353" s="15">
        <v>6348</v>
      </c>
      <c r="BP6353" s="27">
        <v>0.839038980234548</v>
      </c>
      <c r="BQ6353" s="27">
        <v>13387.5467170391</v>
      </c>
      <c r="BR6353" s="27">
        <v>1.47365882998482</v>
      </c>
      <c r="BS6353" s="27">
        <v>45534.2527222879</v>
      </c>
      <c r="BU6353">
        <f t="shared" si="396"/>
        <v>112468.300318143</v>
      </c>
      <c r="BV6353">
        <f t="shared" si="397"/>
        <v>175514.571775435</v>
      </c>
      <c r="BW6353" s="29">
        <v>6348</v>
      </c>
      <c r="BX6353">
        <f t="shared" si="398"/>
        <v>0</v>
      </c>
      <c r="BY6353">
        <f t="shared" si="399"/>
        <v>1</v>
      </c>
    </row>
    <row r="6354" spans="1:77">
      <c r="A6354" s="15">
        <v>6349</v>
      </c>
      <c r="BP6354" s="27">
        <v>0.762148591437508</v>
      </c>
      <c r="BQ6354" s="27">
        <v>16814.2916887684</v>
      </c>
      <c r="BR6354" s="27">
        <v>1.3085695092181</v>
      </c>
      <c r="BS6354" s="27">
        <v>47627.7812659382</v>
      </c>
      <c r="BU6354">
        <f t="shared" si="396"/>
        <v>97507.9970268579</v>
      </c>
      <c r="BV6354">
        <f t="shared" si="397"/>
        <v>148657.645116777</v>
      </c>
      <c r="BW6354" s="29">
        <v>6349</v>
      </c>
      <c r="BX6354">
        <f t="shared" si="398"/>
        <v>0</v>
      </c>
      <c r="BY6354">
        <f t="shared" si="399"/>
        <v>1</v>
      </c>
    </row>
    <row r="6355" spans="1:77">
      <c r="A6355" s="15">
        <v>6350</v>
      </c>
      <c r="BP6355" s="27">
        <v>0.817700016723389</v>
      </c>
      <c r="BQ6355" s="27">
        <v>14000.864393553</v>
      </c>
      <c r="BR6355" s="27">
        <v>1.42185163528836</v>
      </c>
      <c r="BS6355" s="27">
        <v>46653.2775805157</v>
      </c>
      <c r="BU6355">
        <f t="shared" si="396"/>
        <v>108654.138114955</v>
      </c>
      <c r="BV6355">
        <f t="shared" si="397"/>
        <v>166624.467712739</v>
      </c>
      <c r="BW6355" s="29">
        <v>6350</v>
      </c>
      <c r="BX6355">
        <f t="shared" si="398"/>
        <v>0</v>
      </c>
      <c r="BY6355">
        <f t="shared" si="399"/>
        <v>1</v>
      </c>
    </row>
    <row r="6356" spans="1:77">
      <c r="A6356" s="15">
        <v>6351</v>
      </c>
      <c r="BP6356" s="27">
        <v>0.769263747441624</v>
      </c>
      <c r="BQ6356" s="27">
        <v>11790.6637178149</v>
      </c>
      <c r="BR6356" s="27">
        <v>1.30100630112606</v>
      </c>
      <c r="BS6356" s="27">
        <v>43097.0706135812</v>
      </c>
      <c r="BU6356">
        <f t="shared" si="396"/>
        <v>103598.898398429</v>
      </c>
      <c r="BV6356">
        <f t="shared" si="397"/>
        <v>152053.874555328</v>
      </c>
      <c r="BW6356" s="29">
        <v>6351</v>
      </c>
      <c r="BX6356">
        <f t="shared" si="398"/>
        <v>0</v>
      </c>
      <c r="BY6356">
        <f t="shared" si="399"/>
        <v>1</v>
      </c>
    </row>
    <row r="6357" spans="1:77">
      <c r="A6357" s="15">
        <v>6352</v>
      </c>
      <c r="BP6357" s="27">
        <v>0.816605451005575</v>
      </c>
      <c r="BQ6357" s="27">
        <v>17198.0786591551</v>
      </c>
      <c r="BR6357" s="27">
        <v>1.41630745054091</v>
      </c>
      <c r="BS6357" s="27">
        <v>52209.9139769867</v>
      </c>
      <c r="BU6357">
        <f t="shared" si="396"/>
        <v>105292.738991681</v>
      </c>
      <c r="BV6357">
        <f t="shared" si="397"/>
        <v>160236.20360415</v>
      </c>
      <c r="BW6357" s="29">
        <v>6352</v>
      </c>
      <c r="BX6357">
        <f t="shared" si="398"/>
        <v>0</v>
      </c>
      <c r="BY6357">
        <f t="shared" si="399"/>
        <v>1</v>
      </c>
    </row>
    <row r="6358" spans="1:77">
      <c r="A6358" s="15">
        <v>6353</v>
      </c>
      <c r="BP6358" s="27">
        <v>0.798708159352747</v>
      </c>
      <c r="BQ6358" s="27">
        <v>16194.4758786755</v>
      </c>
      <c r="BR6358" s="27">
        <v>1.38342879180623</v>
      </c>
      <c r="BS6358" s="27">
        <v>48899.7638023537</v>
      </c>
      <c r="BU6358">
        <f t="shared" si="396"/>
        <v>103611.748024236</v>
      </c>
      <c r="BV6358">
        <f t="shared" si="397"/>
        <v>158614.554968581</v>
      </c>
      <c r="BW6358" s="29">
        <v>6353</v>
      </c>
      <c r="BX6358">
        <f t="shared" si="398"/>
        <v>0</v>
      </c>
      <c r="BY6358">
        <f t="shared" si="399"/>
        <v>1</v>
      </c>
    </row>
    <row r="6359" spans="1:77">
      <c r="A6359" s="15">
        <v>6354</v>
      </c>
      <c r="BP6359" s="27">
        <v>0.774103910071572</v>
      </c>
      <c r="BQ6359" s="27">
        <v>14544.9459250117</v>
      </c>
      <c r="BR6359" s="27">
        <v>1.35492751819344</v>
      </c>
      <c r="BS6359" s="27">
        <v>55333.4006211452</v>
      </c>
      <c r="BU6359">
        <f t="shared" si="396"/>
        <v>101570.640585724</v>
      </c>
      <c r="BV6359">
        <f t="shared" si="397"/>
        <v>147905.72710787</v>
      </c>
      <c r="BW6359" s="29">
        <v>6354</v>
      </c>
      <c r="BX6359">
        <f t="shared" si="398"/>
        <v>0</v>
      </c>
      <c r="BY6359">
        <f t="shared" si="399"/>
        <v>1</v>
      </c>
    </row>
    <row r="6360" spans="1:77">
      <c r="A6360" s="15">
        <v>6355</v>
      </c>
      <c r="BP6360" s="27">
        <v>0.814216096669544</v>
      </c>
      <c r="BQ6360" s="27">
        <v>15635.5649457941</v>
      </c>
      <c r="BR6360" s="27">
        <v>1.39891379082297</v>
      </c>
      <c r="BS6360" s="27">
        <v>46458.1888428283</v>
      </c>
      <c r="BU6360">
        <f t="shared" si="396"/>
        <v>106496.849554638</v>
      </c>
      <c r="BV6360">
        <f t="shared" si="397"/>
        <v>163378.879780618</v>
      </c>
      <c r="BW6360" s="29">
        <v>6355</v>
      </c>
      <c r="BX6360">
        <f t="shared" si="398"/>
        <v>0</v>
      </c>
      <c r="BY6360">
        <f t="shared" si="399"/>
        <v>1</v>
      </c>
    </row>
    <row r="6361" spans="1:77">
      <c r="A6361" s="15">
        <v>6356</v>
      </c>
      <c r="BP6361" s="27">
        <v>0.762770125869754</v>
      </c>
      <c r="BQ6361" s="27">
        <v>12555.4302518815</v>
      </c>
      <c r="BR6361" s="27">
        <v>1.31690439519931</v>
      </c>
      <c r="BS6361" s="27">
        <v>42605.2265660635</v>
      </c>
      <c r="BU6361">
        <f t="shared" si="396"/>
        <v>101860.088628582</v>
      </c>
      <c r="BV6361">
        <f t="shared" si="397"/>
        <v>154930.432713834</v>
      </c>
      <c r="BW6361" s="29">
        <v>6356</v>
      </c>
      <c r="BX6361">
        <f t="shared" si="398"/>
        <v>0</v>
      </c>
      <c r="BY6361">
        <f t="shared" si="399"/>
        <v>1</v>
      </c>
    </row>
    <row r="6362" spans="1:77">
      <c r="A6362" s="15">
        <v>6357</v>
      </c>
      <c r="BP6362" s="27">
        <v>0.775047668629361</v>
      </c>
      <c r="BQ6362" s="27">
        <v>16009.7476750027</v>
      </c>
      <c r="BR6362" s="27">
        <v>1.31407525172857</v>
      </c>
      <c r="BS6362" s="27">
        <v>44646.2640160785</v>
      </c>
      <c r="BU6362">
        <f t="shared" si="396"/>
        <v>100247.402619401</v>
      </c>
      <c r="BV6362">
        <f t="shared" si="397"/>
        <v>152465.023743207</v>
      </c>
      <c r="BW6362" s="29">
        <v>6357</v>
      </c>
      <c r="BX6362">
        <f t="shared" si="398"/>
        <v>0</v>
      </c>
      <c r="BY6362">
        <f t="shared" si="399"/>
        <v>1</v>
      </c>
    </row>
    <row r="6363" spans="1:77">
      <c r="A6363" s="15">
        <v>6358</v>
      </c>
      <c r="BP6363" s="27">
        <v>0.805152257497989</v>
      </c>
      <c r="BQ6363" s="27">
        <v>13463.8238000541</v>
      </c>
      <c r="BR6363" s="27">
        <v>1.38892018156365</v>
      </c>
      <c r="BS6363" s="27">
        <v>55696.4830516141</v>
      </c>
      <c r="BU6363">
        <f t="shared" si="396"/>
        <v>107309.014824644</v>
      </c>
      <c r="BV6363">
        <f t="shared" si="397"/>
        <v>152641.544182934</v>
      </c>
      <c r="BW6363" s="29">
        <v>6358</v>
      </c>
      <c r="BX6363">
        <f t="shared" si="398"/>
        <v>0</v>
      </c>
      <c r="BY6363">
        <f t="shared" si="399"/>
        <v>1</v>
      </c>
    </row>
    <row r="6364" spans="1:77">
      <c r="A6364" s="15">
        <v>6359</v>
      </c>
      <c r="BP6364" s="27">
        <v>0.827577361742045</v>
      </c>
      <c r="BQ6364" s="27">
        <v>11922.0780662858</v>
      </c>
      <c r="BR6364" s="27">
        <v>1.44179206817912</v>
      </c>
      <c r="BS6364" s="27">
        <v>43327.6042101704</v>
      </c>
      <c r="BU6364">
        <f t="shared" si="396"/>
        <v>112214.526195021</v>
      </c>
      <c r="BV6364">
        <f t="shared" si="397"/>
        <v>172941.206016698</v>
      </c>
      <c r="BW6364" s="29">
        <v>6359</v>
      </c>
      <c r="BX6364">
        <f t="shared" si="398"/>
        <v>0</v>
      </c>
      <c r="BY6364">
        <f t="shared" si="399"/>
        <v>1</v>
      </c>
    </row>
    <row r="6365" spans="1:77">
      <c r="A6365" s="15">
        <v>6360</v>
      </c>
      <c r="BP6365" s="27">
        <v>0.805562429156518</v>
      </c>
      <c r="BQ6365" s="27">
        <v>15904.096562835</v>
      </c>
      <c r="BR6365" s="27">
        <v>1.37978583653886</v>
      </c>
      <c r="BS6365" s="27">
        <v>56252.1887821055</v>
      </c>
      <c r="BU6365">
        <f t="shared" si="396"/>
        <v>104930.267810643</v>
      </c>
      <c r="BV6365">
        <f t="shared" si="397"/>
        <v>150715.686698723</v>
      </c>
      <c r="BW6365" s="29">
        <v>6360</v>
      </c>
      <c r="BX6365">
        <f t="shared" si="398"/>
        <v>0</v>
      </c>
      <c r="BY6365">
        <f t="shared" si="399"/>
        <v>1</v>
      </c>
    </row>
    <row r="6366" spans="1:77">
      <c r="A6366" s="15">
        <v>6361</v>
      </c>
      <c r="BP6366" s="27">
        <v>0.822971460821565</v>
      </c>
      <c r="BQ6366" s="27">
        <v>13983.2018314733</v>
      </c>
      <c r="BR6366" s="27">
        <v>1.42983104290753</v>
      </c>
      <c r="BS6366" s="27">
        <v>44633.0650166202</v>
      </c>
      <c r="BU6366">
        <f t="shared" si="396"/>
        <v>109462.517291761</v>
      </c>
      <c r="BV6366">
        <f t="shared" si="397"/>
        <v>169841.59141951</v>
      </c>
      <c r="BW6366" s="29">
        <v>6361</v>
      </c>
      <c r="BX6366">
        <f t="shared" si="398"/>
        <v>0</v>
      </c>
      <c r="BY6366">
        <f t="shared" si="399"/>
        <v>1</v>
      </c>
    </row>
    <row r="6367" spans="1:77">
      <c r="A6367" s="15">
        <v>6362</v>
      </c>
      <c r="BP6367" s="27">
        <v>0.7963701894426</v>
      </c>
      <c r="BQ6367" s="27">
        <v>17163.2068880746</v>
      </c>
      <c r="BR6367" s="27">
        <v>1.38964823833935</v>
      </c>
      <c r="BS6367" s="27">
        <v>52001.7319746898</v>
      </c>
      <c r="BU6367">
        <f t="shared" si="396"/>
        <v>102292.321528315</v>
      </c>
      <c r="BV6367">
        <f t="shared" si="397"/>
        <v>156445.503776213</v>
      </c>
      <c r="BW6367" s="29">
        <v>6362</v>
      </c>
      <c r="BX6367">
        <f t="shared" si="398"/>
        <v>0</v>
      </c>
      <c r="BY6367">
        <f t="shared" si="399"/>
        <v>1</v>
      </c>
    </row>
    <row r="6368" spans="1:77">
      <c r="A6368" s="15">
        <v>6363</v>
      </c>
      <c r="BP6368" s="27">
        <v>0.84466750276601</v>
      </c>
      <c r="BQ6368" s="27">
        <v>12792.9731187365</v>
      </c>
      <c r="BR6368" s="27">
        <v>1.46586274174654</v>
      </c>
      <c r="BS6368" s="27">
        <v>47874.5689718375</v>
      </c>
      <c r="BU6368">
        <f t="shared" si="396"/>
        <v>113907.152296165</v>
      </c>
      <c r="BV6368">
        <f t="shared" si="397"/>
        <v>172004.842290143</v>
      </c>
      <c r="BW6368" s="29">
        <v>6363</v>
      </c>
      <c r="BX6368">
        <f t="shared" si="398"/>
        <v>0</v>
      </c>
      <c r="BY6368">
        <f t="shared" si="399"/>
        <v>1</v>
      </c>
    </row>
    <row r="6369" spans="1:77">
      <c r="A6369" s="15">
        <v>6364</v>
      </c>
      <c r="BP6369" s="27">
        <v>0.767846200174096</v>
      </c>
      <c r="BQ6369" s="27">
        <v>20181.5516072453</v>
      </c>
      <c r="BR6369" s="27">
        <v>1.30872231436135</v>
      </c>
      <c r="BS6369" s="27">
        <v>59835.5911090158</v>
      </c>
      <c r="BU6369">
        <f t="shared" si="396"/>
        <v>94995.3784188691</v>
      </c>
      <c r="BV6369">
        <f t="shared" si="397"/>
        <v>136472.756045187</v>
      </c>
      <c r="BW6369" s="29">
        <v>6364</v>
      </c>
      <c r="BX6369">
        <f t="shared" si="398"/>
        <v>0</v>
      </c>
      <c r="BY6369">
        <f t="shared" si="399"/>
        <v>1</v>
      </c>
    </row>
    <row r="6370" spans="1:77">
      <c r="A6370" s="15">
        <v>6365</v>
      </c>
      <c r="BP6370" s="27">
        <v>0.816445044726687</v>
      </c>
      <c r="BQ6370" s="27">
        <v>16208.2634978569</v>
      </c>
      <c r="BR6370" s="27">
        <v>1.42178268293254</v>
      </c>
      <c r="BS6370" s="27">
        <v>49853.592390212</v>
      </c>
      <c r="BU6370">
        <f t="shared" si="396"/>
        <v>106258.493211146</v>
      </c>
      <c r="BV6370">
        <f t="shared" si="397"/>
        <v>163413.810049669</v>
      </c>
      <c r="BW6370" s="29">
        <v>6365</v>
      </c>
      <c r="BX6370">
        <f t="shared" si="398"/>
        <v>0</v>
      </c>
      <c r="BY6370">
        <f t="shared" si="399"/>
        <v>1</v>
      </c>
    </row>
    <row r="6371" spans="1:77">
      <c r="A6371" s="15">
        <v>6366</v>
      </c>
      <c r="BP6371" s="27">
        <v>0.863659835618937</v>
      </c>
      <c r="BQ6371" s="27">
        <v>13687.9033699697</v>
      </c>
      <c r="BR6371" s="27">
        <v>1.46606171639384</v>
      </c>
      <c r="BS6371" s="27">
        <v>43820.5707924422</v>
      </c>
      <c r="BU6371">
        <f t="shared" si="396"/>
        <v>115861.071972871</v>
      </c>
      <c r="BV6371">
        <f t="shared" si="397"/>
        <v>176088.686666634</v>
      </c>
      <c r="BW6371" s="29">
        <v>6366</v>
      </c>
      <c r="BX6371">
        <f t="shared" si="398"/>
        <v>0</v>
      </c>
      <c r="BY6371">
        <f t="shared" si="399"/>
        <v>1</v>
      </c>
    </row>
    <row r="6372" spans="1:77">
      <c r="A6372" s="15">
        <v>6367</v>
      </c>
      <c r="BP6372" s="27">
        <v>0.824809523884577</v>
      </c>
      <c r="BQ6372" s="27">
        <v>14855.426257851</v>
      </c>
      <c r="BR6372" s="27">
        <v>1.41520709395336</v>
      </c>
      <c r="BS6372" s="27">
        <v>46938.6787564774</v>
      </c>
      <c r="BU6372">
        <f t="shared" si="396"/>
        <v>108866.002324836</v>
      </c>
      <c r="BV6372">
        <f t="shared" si="397"/>
        <v>165342.385336527</v>
      </c>
      <c r="BW6372" s="29">
        <v>6367</v>
      </c>
      <c r="BX6372">
        <f t="shared" si="398"/>
        <v>0</v>
      </c>
      <c r="BY6372">
        <f t="shared" si="399"/>
        <v>1</v>
      </c>
    </row>
    <row r="6373" spans="1:77">
      <c r="A6373" s="15">
        <v>6368</v>
      </c>
      <c r="BP6373" s="27">
        <v>0.860742991415528</v>
      </c>
      <c r="BQ6373" s="27">
        <v>11576.073658103</v>
      </c>
      <c r="BR6373" s="27">
        <v>1.51790556713154</v>
      </c>
      <c r="BS6373" s="27">
        <v>43196.712292392</v>
      </c>
      <c r="BU6373">
        <f t="shared" si="396"/>
        <v>117535.375054226</v>
      </c>
      <c r="BV6373">
        <f t="shared" si="397"/>
        <v>184489.122777339</v>
      </c>
      <c r="BW6373" s="29">
        <v>6368</v>
      </c>
      <c r="BX6373">
        <f t="shared" si="398"/>
        <v>0</v>
      </c>
      <c r="BY6373">
        <f t="shared" si="399"/>
        <v>1</v>
      </c>
    </row>
    <row r="6374" spans="1:77">
      <c r="A6374" s="15">
        <v>6369</v>
      </c>
      <c r="BP6374" s="27">
        <v>0.832134527253631</v>
      </c>
      <c r="BQ6374" s="27">
        <v>15024.6517992398</v>
      </c>
      <c r="BR6374" s="27">
        <v>1.43814142616304</v>
      </c>
      <c r="BS6374" s="27">
        <v>45837.9745272927</v>
      </c>
      <c r="BU6374">
        <f t="shared" si="396"/>
        <v>109795.527288805</v>
      </c>
      <c r="BV6374">
        <f t="shared" si="397"/>
        <v>169883.239397163</v>
      </c>
      <c r="BW6374" s="29">
        <v>6369</v>
      </c>
      <c r="BX6374">
        <f t="shared" si="398"/>
        <v>0</v>
      </c>
      <c r="BY6374">
        <f t="shared" si="399"/>
        <v>1</v>
      </c>
    </row>
    <row r="6375" spans="1:77">
      <c r="A6375" s="15">
        <v>6370</v>
      </c>
      <c r="BP6375" s="27">
        <v>0.788908314632192</v>
      </c>
      <c r="BQ6375" s="27">
        <v>11852.5052563018</v>
      </c>
      <c r="BR6375" s="27">
        <v>1.34988663783138</v>
      </c>
      <c r="BS6375" s="27">
        <v>42546.0590104586</v>
      </c>
      <c r="BU6375">
        <f t="shared" si="396"/>
        <v>106483.741938527</v>
      </c>
      <c r="BV6375">
        <f t="shared" si="397"/>
        <v>159936.936664248</v>
      </c>
      <c r="BW6375" s="29">
        <v>6370</v>
      </c>
      <c r="BX6375">
        <f t="shared" si="398"/>
        <v>0</v>
      </c>
      <c r="BY6375">
        <f t="shared" si="399"/>
        <v>1</v>
      </c>
    </row>
    <row r="6376" spans="1:77">
      <c r="A6376" s="15">
        <v>6371</v>
      </c>
      <c r="BP6376" s="27">
        <v>0.848299112316392</v>
      </c>
      <c r="BQ6376" s="27">
        <v>12688.7808815883</v>
      </c>
      <c r="BR6376" s="27">
        <v>1.44885340155591</v>
      </c>
      <c r="BS6376" s="27">
        <v>44495.8460969471</v>
      </c>
      <c r="BU6376">
        <f t="shared" si="396"/>
        <v>114556.08596587</v>
      </c>
      <c r="BV6376">
        <f t="shared" si="397"/>
        <v>172832.164136439</v>
      </c>
      <c r="BW6376" s="29">
        <v>6371</v>
      </c>
      <c r="BX6376">
        <f t="shared" si="398"/>
        <v>0</v>
      </c>
      <c r="BY6376">
        <f t="shared" si="399"/>
        <v>1</v>
      </c>
    </row>
    <row r="6377" spans="1:77">
      <c r="A6377" s="15">
        <v>6372</v>
      </c>
      <c r="BP6377" s="27">
        <v>0.827040192609338</v>
      </c>
      <c r="BQ6377" s="27">
        <v>15286.2281484304</v>
      </c>
      <c r="BR6377" s="27">
        <v>1.4332120701917</v>
      </c>
      <c r="BS6377" s="27">
        <v>58623.504934793</v>
      </c>
      <c r="BU6377">
        <f t="shared" si="396"/>
        <v>108769.80074297</v>
      </c>
      <c r="BV6377">
        <f t="shared" si="397"/>
        <v>156358.305593961</v>
      </c>
      <c r="BW6377" s="29">
        <v>6372</v>
      </c>
      <c r="BX6377">
        <f t="shared" si="398"/>
        <v>0</v>
      </c>
      <c r="BY6377">
        <f t="shared" si="399"/>
        <v>1</v>
      </c>
    </row>
    <row r="6378" spans="1:77">
      <c r="A6378" s="15">
        <v>6373</v>
      </c>
      <c r="BP6378" s="27">
        <v>0.797063529996374</v>
      </c>
      <c r="BQ6378" s="27">
        <v>15487.7835553038</v>
      </c>
      <c r="BR6378" s="27">
        <v>1.37464773255801</v>
      </c>
      <c r="BS6378" s="27">
        <v>58158.9332550688</v>
      </c>
      <c r="BU6378">
        <f t="shared" si="396"/>
        <v>104071.745944152</v>
      </c>
      <c r="BV6378">
        <f t="shared" si="397"/>
        <v>148038.226628632</v>
      </c>
      <c r="BW6378" s="29">
        <v>6373</v>
      </c>
      <c r="BX6378">
        <f t="shared" si="398"/>
        <v>0</v>
      </c>
      <c r="BY6378">
        <f t="shared" si="399"/>
        <v>1</v>
      </c>
    </row>
    <row r="6379" spans="1:77">
      <c r="A6379" s="15">
        <v>6374</v>
      </c>
      <c r="BP6379" s="27">
        <v>0.791305461990604</v>
      </c>
      <c r="BQ6379" s="27">
        <v>14897.2736828963</v>
      </c>
      <c r="BR6379" s="27">
        <v>1.32802840535026</v>
      </c>
      <c r="BS6379" s="27">
        <v>57418.1755468919</v>
      </c>
      <c r="BU6379">
        <f t="shared" si="396"/>
        <v>103798.545615694</v>
      </c>
      <c r="BV6379">
        <f t="shared" si="397"/>
        <v>141786.085255647</v>
      </c>
      <c r="BW6379" s="29">
        <v>6374</v>
      </c>
      <c r="BX6379">
        <f t="shared" si="398"/>
        <v>0</v>
      </c>
      <c r="BY6379">
        <f t="shared" si="399"/>
        <v>1</v>
      </c>
    </row>
    <row r="6380" spans="1:77">
      <c r="A6380" s="15">
        <v>6375</v>
      </c>
      <c r="BP6380" s="27">
        <v>0.818789379457465</v>
      </c>
      <c r="BQ6380" s="27">
        <v>15854.6136760898</v>
      </c>
      <c r="BR6380" s="27">
        <v>1.40153603681245</v>
      </c>
      <c r="BS6380" s="27">
        <v>47941.4818678604</v>
      </c>
      <c r="BU6380">
        <f t="shared" si="396"/>
        <v>106963.79324253</v>
      </c>
      <c r="BV6380">
        <f t="shared" si="397"/>
        <v>162288.923654008</v>
      </c>
      <c r="BW6380" s="29">
        <v>6375</v>
      </c>
      <c r="BX6380">
        <f t="shared" si="398"/>
        <v>0</v>
      </c>
      <c r="BY6380">
        <f t="shared" si="399"/>
        <v>1</v>
      </c>
    </row>
    <row r="6381" spans="1:77">
      <c r="A6381" s="15">
        <v>6376</v>
      </c>
      <c r="BP6381" s="27">
        <v>0.763532064417481</v>
      </c>
      <c r="BQ6381" s="27">
        <v>17614.4449057309</v>
      </c>
      <c r="BR6381" s="27">
        <v>1.31318025995042</v>
      </c>
      <c r="BS6381" s="27">
        <v>60721.1329572883</v>
      </c>
      <c r="BU6381">
        <f t="shared" si="396"/>
        <v>96915.3647568913</v>
      </c>
      <c r="BV6381">
        <f t="shared" si="397"/>
        <v>136255.906035275</v>
      </c>
      <c r="BW6381" s="29">
        <v>6376</v>
      </c>
      <c r="BX6381">
        <f t="shared" si="398"/>
        <v>0</v>
      </c>
      <c r="BY6381">
        <f t="shared" si="399"/>
        <v>1</v>
      </c>
    </row>
    <row r="6382" spans="1:77">
      <c r="A6382" s="15">
        <v>6377</v>
      </c>
      <c r="BP6382" s="27">
        <v>0.823109473137748</v>
      </c>
      <c r="BQ6382" s="27">
        <v>15069.6547365377</v>
      </c>
      <c r="BR6382" s="27">
        <v>1.41787659880794</v>
      </c>
      <c r="BS6382" s="27">
        <v>46146.469359583</v>
      </c>
      <c r="BU6382">
        <f t="shared" si="396"/>
        <v>108396.766234125</v>
      </c>
      <c r="BV6382">
        <f t="shared" si="397"/>
        <v>166535.020461609</v>
      </c>
      <c r="BW6382" s="29">
        <v>6377</v>
      </c>
      <c r="BX6382">
        <f t="shared" si="398"/>
        <v>0</v>
      </c>
      <c r="BY6382">
        <f t="shared" si="399"/>
        <v>1</v>
      </c>
    </row>
    <row r="6383" spans="1:77">
      <c r="A6383" s="15">
        <v>6378</v>
      </c>
      <c r="BP6383" s="27">
        <v>0.796088268659659</v>
      </c>
      <c r="BQ6383" s="27">
        <v>11675.4626153062</v>
      </c>
      <c r="BR6383" s="27">
        <v>1.36819695656233</v>
      </c>
      <c r="BS6383" s="27">
        <v>50688.656391003</v>
      </c>
      <c r="BU6383">
        <f t="shared" si="396"/>
        <v>107737.777683643</v>
      </c>
      <c r="BV6383">
        <f t="shared" si="397"/>
        <v>154540.887093346</v>
      </c>
      <c r="BW6383" s="29">
        <v>6378</v>
      </c>
      <c r="BX6383">
        <f t="shared" si="398"/>
        <v>0</v>
      </c>
      <c r="BY6383">
        <f t="shared" si="399"/>
        <v>1</v>
      </c>
    </row>
    <row r="6384" spans="1:77">
      <c r="A6384" s="15">
        <v>6379</v>
      </c>
      <c r="BP6384" s="27">
        <v>0.800496452337406</v>
      </c>
      <c r="BQ6384" s="27">
        <v>11967.1511024527</v>
      </c>
      <c r="BR6384" s="27">
        <v>1.37653990623407</v>
      </c>
      <c r="BS6384" s="27">
        <v>40950.1025232496</v>
      </c>
      <c r="BU6384">
        <f t="shared" si="396"/>
        <v>108107.316748158</v>
      </c>
      <c r="BV6384">
        <f t="shared" si="397"/>
        <v>165530.883411861</v>
      </c>
      <c r="BW6384" s="29">
        <v>6379</v>
      </c>
      <c r="BX6384">
        <f t="shared" si="398"/>
        <v>0</v>
      </c>
      <c r="BY6384">
        <f t="shared" si="399"/>
        <v>1</v>
      </c>
    </row>
    <row r="6385" spans="1:77">
      <c r="A6385" s="15">
        <v>6380</v>
      </c>
      <c r="BP6385" s="27">
        <v>0.78128052998457</v>
      </c>
      <c r="BQ6385" s="27">
        <v>13881.641552569</v>
      </c>
      <c r="BR6385" s="27">
        <v>1.33143292939891</v>
      </c>
      <c r="BS6385" s="27">
        <v>46296.8026260844</v>
      </c>
      <c r="BU6385">
        <f t="shared" si="396"/>
        <v>103310.437945116</v>
      </c>
      <c r="BV6385">
        <f t="shared" si="397"/>
        <v>153418.136783753</v>
      </c>
      <c r="BW6385" s="29">
        <v>6380</v>
      </c>
      <c r="BX6385">
        <f t="shared" si="398"/>
        <v>0</v>
      </c>
      <c r="BY6385">
        <f t="shared" si="399"/>
        <v>1</v>
      </c>
    </row>
    <row r="6386" spans="1:77">
      <c r="A6386" s="15">
        <v>6381</v>
      </c>
      <c r="BP6386" s="27">
        <v>0.804829449641997</v>
      </c>
      <c r="BQ6386" s="27">
        <v>14088.1553664873</v>
      </c>
      <c r="BR6386" s="27">
        <v>1.37687129963442</v>
      </c>
      <c r="BS6386" s="27">
        <v>45581.723421794</v>
      </c>
      <c r="BU6386">
        <f t="shared" si="396"/>
        <v>106636.262079812</v>
      </c>
      <c r="BV6386">
        <f t="shared" si="397"/>
        <v>160948.971523369</v>
      </c>
      <c r="BW6386" s="29">
        <v>6381</v>
      </c>
      <c r="BX6386">
        <f t="shared" si="398"/>
        <v>0</v>
      </c>
      <c r="BY6386">
        <f t="shared" si="399"/>
        <v>1</v>
      </c>
    </row>
    <row r="6387" spans="1:77">
      <c r="A6387" s="15">
        <v>6382</v>
      </c>
      <c r="BP6387" s="27">
        <v>0.833102244305924</v>
      </c>
      <c r="BQ6387" s="27">
        <v>13480.6071263929</v>
      </c>
      <c r="BR6387" s="27">
        <v>1.43241770716043</v>
      </c>
      <c r="BS6387" s="27">
        <v>46234.6190954666</v>
      </c>
      <c r="BU6387">
        <f t="shared" si="396"/>
        <v>111484.729519496</v>
      </c>
      <c r="BV6387">
        <f t="shared" si="397"/>
        <v>168628.036978597</v>
      </c>
      <c r="BW6387" s="29">
        <v>6382</v>
      </c>
      <c r="BX6387">
        <f t="shared" si="398"/>
        <v>0</v>
      </c>
      <c r="BY6387">
        <f t="shared" si="399"/>
        <v>1</v>
      </c>
    </row>
    <row r="6388" spans="1:77">
      <c r="A6388" s="15">
        <v>6383</v>
      </c>
      <c r="BP6388" s="27">
        <v>0.801149785720043</v>
      </c>
      <c r="BQ6388" s="27">
        <v>12085.5157096511</v>
      </c>
      <c r="BR6388" s="27">
        <v>1.37777728831949</v>
      </c>
      <c r="BS6388" s="27">
        <v>43267.4940152062</v>
      </c>
      <c r="BU6388">
        <f t="shared" si="396"/>
        <v>108086.952148355</v>
      </c>
      <c r="BV6388">
        <f t="shared" si="397"/>
        <v>163399.099232718</v>
      </c>
      <c r="BW6388" s="29">
        <v>6383</v>
      </c>
      <c r="BX6388">
        <f t="shared" si="398"/>
        <v>0</v>
      </c>
      <c r="BY6388">
        <f t="shared" si="399"/>
        <v>1</v>
      </c>
    </row>
    <row r="6389" spans="1:77">
      <c r="A6389" s="15">
        <v>6384</v>
      </c>
      <c r="BP6389" s="27">
        <v>0.731953812247717</v>
      </c>
      <c r="BQ6389" s="27">
        <v>12605.6873229535</v>
      </c>
      <c r="BR6389" s="27">
        <v>1.23815774042099</v>
      </c>
      <c r="BS6389" s="27">
        <v>43848.9473231687</v>
      </c>
      <c r="BU6389">
        <f t="shared" si="396"/>
        <v>97187.3845142041</v>
      </c>
      <c r="BV6389">
        <f t="shared" si="397"/>
        <v>141874.71373998</v>
      </c>
      <c r="BW6389" s="29">
        <v>6384</v>
      </c>
      <c r="BX6389">
        <f t="shared" si="398"/>
        <v>0</v>
      </c>
      <c r="BY6389">
        <f t="shared" si="399"/>
        <v>1</v>
      </c>
    </row>
    <row r="6390" spans="1:77">
      <c r="A6390" s="15">
        <v>6385</v>
      </c>
      <c r="BP6390" s="27">
        <v>0.824428640776679</v>
      </c>
      <c r="BQ6390" s="27">
        <v>15033.3169247693</v>
      </c>
      <c r="BR6390" s="27">
        <v>1.4470437096464</v>
      </c>
      <c r="BS6390" s="27">
        <v>47119.340012561</v>
      </c>
      <c r="BU6390">
        <f t="shared" si="396"/>
        <v>108630.979191733</v>
      </c>
      <c r="BV6390">
        <f t="shared" si="397"/>
        <v>169937.216434399</v>
      </c>
      <c r="BW6390" s="29">
        <v>6385</v>
      </c>
      <c r="BX6390">
        <f t="shared" si="398"/>
        <v>0</v>
      </c>
      <c r="BY6390">
        <f t="shared" si="399"/>
        <v>1</v>
      </c>
    </row>
    <row r="6391" spans="1:77">
      <c r="A6391" s="15">
        <v>6386</v>
      </c>
      <c r="BP6391" s="27">
        <v>0.845439566872573</v>
      </c>
      <c r="BQ6391" s="27">
        <v>12969.926014682</v>
      </c>
      <c r="BR6391" s="27">
        <v>1.43561778288502</v>
      </c>
      <c r="BS6391" s="27">
        <v>44960.9523831295</v>
      </c>
      <c r="BU6391">
        <f t="shared" si="396"/>
        <v>113846.009016204</v>
      </c>
      <c r="BV6391">
        <f t="shared" si="397"/>
        <v>170381.715049624</v>
      </c>
      <c r="BW6391" s="29">
        <v>6386</v>
      </c>
      <c r="BX6391">
        <f t="shared" si="398"/>
        <v>0</v>
      </c>
      <c r="BY6391">
        <f t="shared" si="399"/>
        <v>1</v>
      </c>
    </row>
    <row r="6392" spans="1:77">
      <c r="A6392" s="15">
        <v>6387</v>
      </c>
      <c r="BP6392" s="27">
        <v>0.807151319717592</v>
      </c>
      <c r="BQ6392" s="27">
        <v>12494.5282058922</v>
      </c>
      <c r="BR6392" s="27">
        <v>1.36913002950134</v>
      </c>
      <c r="BS6392" s="27">
        <v>44317.5655892317</v>
      </c>
      <c r="BU6392">
        <f t="shared" si="396"/>
        <v>108578.169751747</v>
      </c>
      <c r="BV6392">
        <f t="shared" si="397"/>
        <v>161051.938835969</v>
      </c>
      <c r="BW6392" s="29">
        <v>6387</v>
      </c>
      <c r="BX6392">
        <f t="shared" si="398"/>
        <v>0</v>
      </c>
      <c r="BY6392">
        <f t="shared" si="399"/>
        <v>1</v>
      </c>
    </row>
    <row r="6393" spans="1:77">
      <c r="A6393" s="15">
        <v>6388</v>
      </c>
      <c r="BP6393" s="27">
        <v>0.868426721518467</v>
      </c>
      <c r="BQ6393" s="27">
        <v>12637.2125975232</v>
      </c>
      <c r="BR6393" s="27">
        <v>1.53256969490859</v>
      </c>
      <c r="BS6393" s="27">
        <v>44186.3115577535</v>
      </c>
      <c r="BU6393">
        <f t="shared" si="396"/>
        <v>117626.795630247</v>
      </c>
      <c r="BV6393">
        <f t="shared" si="397"/>
        <v>185699.142678535</v>
      </c>
      <c r="BW6393" s="29">
        <v>6388</v>
      </c>
      <c r="BX6393">
        <f t="shared" si="398"/>
        <v>0</v>
      </c>
      <c r="BY6393">
        <f t="shared" si="399"/>
        <v>1</v>
      </c>
    </row>
    <row r="6394" spans="1:77">
      <c r="A6394" s="15">
        <v>6389</v>
      </c>
      <c r="BP6394" s="27">
        <v>0.81429126907316</v>
      </c>
      <c r="BQ6394" s="27">
        <v>12507.5026482724</v>
      </c>
      <c r="BR6394" s="27">
        <v>1.41671132353512</v>
      </c>
      <c r="BS6394" s="27">
        <v>44999.5062587132</v>
      </c>
      <c r="BU6394">
        <f t="shared" si="396"/>
        <v>109636.187712702</v>
      </c>
      <c r="BV6394">
        <f t="shared" si="397"/>
        <v>167507.192271556</v>
      </c>
      <c r="BW6394" s="29">
        <v>6389</v>
      </c>
      <c r="BX6394">
        <f t="shared" si="398"/>
        <v>0</v>
      </c>
      <c r="BY6394">
        <f t="shared" si="399"/>
        <v>1</v>
      </c>
    </row>
    <row r="6395" spans="1:77">
      <c r="A6395" s="15">
        <v>6390</v>
      </c>
      <c r="BP6395" s="27">
        <v>0.859755372876958</v>
      </c>
      <c r="BQ6395" s="27">
        <v>12370.3302047793</v>
      </c>
      <c r="BR6395" s="27">
        <v>1.47796387210127</v>
      </c>
      <c r="BS6395" s="27">
        <v>43648.5370767769</v>
      </c>
      <c r="BU6395">
        <f t="shared" si="396"/>
        <v>116592.975726764</v>
      </c>
      <c r="BV6395">
        <f t="shared" si="397"/>
        <v>178046.043738414</v>
      </c>
      <c r="BW6395" s="29">
        <v>6390</v>
      </c>
      <c r="BX6395">
        <f t="shared" si="398"/>
        <v>0</v>
      </c>
      <c r="BY6395">
        <f t="shared" si="399"/>
        <v>1</v>
      </c>
    </row>
    <row r="6396" spans="1:77">
      <c r="A6396" s="15">
        <v>6391</v>
      </c>
      <c r="BP6396" s="27">
        <v>0.795337337778176</v>
      </c>
      <c r="BQ6396" s="27">
        <v>12869.2757459641</v>
      </c>
      <c r="BR6396" s="27">
        <v>1.35800356383959</v>
      </c>
      <c r="BS6396" s="27">
        <v>52433.0854733615</v>
      </c>
      <c r="BU6396">
        <f t="shared" si="396"/>
        <v>106431.324920762</v>
      </c>
      <c r="BV6396">
        <f t="shared" si="397"/>
        <v>151267.449102577</v>
      </c>
      <c r="BW6396" s="29">
        <v>6391</v>
      </c>
      <c r="BX6396">
        <f t="shared" si="398"/>
        <v>0</v>
      </c>
      <c r="BY6396">
        <f t="shared" si="399"/>
        <v>1</v>
      </c>
    </row>
    <row r="6397" spans="1:77">
      <c r="A6397" s="15">
        <v>6392</v>
      </c>
      <c r="BP6397" s="27">
        <v>0.813609046624134</v>
      </c>
      <c r="BQ6397" s="27">
        <v>13862.9963841534</v>
      </c>
      <c r="BR6397" s="27">
        <v>1.38557117157663</v>
      </c>
      <c r="BS6397" s="27">
        <v>56271.052987946</v>
      </c>
      <c r="BU6397">
        <f t="shared" si="396"/>
        <v>108178.360609467</v>
      </c>
      <c r="BV6397">
        <f t="shared" si="397"/>
        <v>151564.622748548</v>
      </c>
      <c r="BW6397" s="29">
        <v>6392</v>
      </c>
      <c r="BX6397">
        <f t="shared" si="398"/>
        <v>0</v>
      </c>
      <c r="BY6397">
        <f t="shared" si="399"/>
        <v>1</v>
      </c>
    </row>
    <row r="6398" spans="1:77">
      <c r="A6398" s="15">
        <v>6393</v>
      </c>
      <c r="BP6398" s="27">
        <v>0.792000370954686</v>
      </c>
      <c r="BQ6398" s="27">
        <v>13313.0809684656</v>
      </c>
      <c r="BR6398" s="27">
        <v>1.353542357943</v>
      </c>
      <c r="BS6398" s="27">
        <v>45029.5004120236</v>
      </c>
      <c r="BU6398">
        <f t="shared" si="396"/>
        <v>105486.974674737</v>
      </c>
      <c r="BV6398">
        <f t="shared" si="397"/>
        <v>158001.853279426</v>
      </c>
      <c r="BW6398" s="29">
        <v>6393</v>
      </c>
      <c r="BX6398">
        <f t="shared" si="398"/>
        <v>0</v>
      </c>
      <c r="BY6398">
        <f t="shared" si="399"/>
        <v>1</v>
      </c>
    </row>
    <row r="6399" spans="1:77">
      <c r="A6399" s="15">
        <v>6394</v>
      </c>
      <c r="BP6399" s="27">
        <v>0.823244123731822</v>
      </c>
      <c r="BQ6399" s="27">
        <v>14482.7478121898</v>
      </c>
      <c r="BR6399" s="27">
        <v>1.41956224220342</v>
      </c>
      <c r="BS6399" s="27">
        <v>56152.5226116097</v>
      </c>
      <c r="BU6399">
        <f t="shared" si="396"/>
        <v>109003.870747584</v>
      </c>
      <c r="BV6399">
        <f t="shared" si="397"/>
        <v>156781.813718903</v>
      </c>
      <c r="BW6399" s="29">
        <v>6394</v>
      </c>
      <c r="BX6399">
        <f t="shared" si="398"/>
        <v>0</v>
      </c>
      <c r="BY6399">
        <f t="shared" si="399"/>
        <v>1</v>
      </c>
    </row>
    <row r="6400" spans="1:77">
      <c r="A6400" s="15">
        <v>6395</v>
      </c>
      <c r="BP6400" s="27">
        <v>0.844924787252574</v>
      </c>
      <c r="BQ6400" s="27">
        <v>10664.0000729094</v>
      </c>
      <c r="BR6400" s="27">
        <v>1.43598376482391</v>
      </c>
      <c r="BS6400" s="27">
        <v>40986.6240983768</v>
      </c>
      <c r="BU6400">
        <f t="shared" si="396"/>
        <v>116074.718014977</v>
      </c>
      <c r="BV6400">
        <f t="shared" si="397"/>
        <v>174410.94062521</v>
      </c>
      <c r="BW6400" s="29">
        <v>6395</v>
      </c>
      <c r="BX6400">
        <f t="shared" si="398"/>
        <v>0</v>
      </c>
      <c r="BY6400">
        <f t="shared" si="399"/>
        <v>1</v>
      </c>
    </row>
    <row r="6401" spans="1:77">
      <c r="A6401" s="15">
        <v>6396</v>
      </c>
      <c r="BP6401" s="27">
        <v>0.819562359073877</v>
      </c>
      <c r="BQ6401" s="27">
        <v>10592.7970478064</v>
      </c>
      <c r="BR6401" s="27">
        <v>1.40225432965063</v>
      </c>
      <c r="BS6401" s="27">
        <v>41387.7012716379</v>
      </c>
      <c r="BU6401">
        <f t="shared" si="396"/>
        <v>112341.556813275</v>
      </c>
      <c r="BV6401">
        <f t="shared" si="397"/>
        <v>168950.448175957</v>
      </c>
      <c r="BW6401" s="29">
        <v>6396</v>
      </c>
      <c r="BX6401">
        <f t="shared" si="398"/>
        <v>0</v>
      </c>
      <c r="BY6401">
        <f t="shared" si="399"/>
        <v>1</v>
      </c>
    </row>
    <row r="6402" spans="1:77">
      <c r="A6402" s="15">
        <v>6397</v>
      </c>
      <c r="BP6402" s="27">
        <v>0.781886317150152</v>
      </c>
      <c r="BQ6402" s="27">
        <v>13127.4312519444</v>
      </c>
      <c r="BR6402" s="27">
        <v>1.35117640067359</v>
      </c>
      <c r="BS6402" s="27">
        <v>51626.4046254744</v>
      </c>
      <c r="BU6402">
        <f t="shared" si="396"/>
        <v>104155.516320578</v>
      </c>
      <c r="BV6402">
        <f t="shared" si="397"/>
        <v>151050.055475565</v>
      </c>
      <c r="BW6402" s="29">
        <v>6397</v>
      </c>
      <c r="BX6402">
        <f t="shared" si="398"/>
        <v>0</v>
      </c>
      <c r="BY6402">
        <f t="shared" si="399"/>
        <v>1</v>
      </c>
    </row>
    <row r="6403" spans="1:77">
      <c r="A6403" s="15">
        <v>6398</v>
      </c>
      <c r="BP6403" s="27">
        <v>0.822756439231135</v>
      </c>
      <c r="BQ6403" s="27">
        <v>16158.9560265726</v>
      </c>
      <c r="BR6403" s="27">
        <v>1.42134238363873</v>
      </c>
      <c r="BS6403" s="27">
        <v>47995.7145252051</v>
      </c>
      <c r="BU6403">
        <f t="shared" si="396"/>
        <v>107254.509858098</v>
      </c>
      <c r="BV6403">
        <f t="shared" si="397"/>
        <v>165205.643020605</v>
      </c>
      <c r="BW6403" s="29">
        <v>6398</v>
      </c>
      <c r="BX6403">
        <f t="shared" si="398"/>
        <v>0</v>
      </c>
      <c r="BY6403">
        <f t="shared" si="399"/>
        <v>1</v>
      </c>
    </row>
    <row r="6404" spans="1:77">
      <c r="A6404" s="15">
        <v>6399</v>
      </c>
      <c r="BP6404" s="27">
        <v>0.791402323260683</v>
      </c>
      <c r="BQ6404" s="27">
        <v>17089.7775314285</v>
      </c>
      <c r="BR6404" s="27">
        <v>1.35748006660465</v>
      </c>
      <c r="BS6404" s="27">
        <v>61973.3768306195</v>
      </c>
      <c r="BU6404">
        <f t="shared" si="396"/>
        <v>101620.570957674</v>
      </c>
      <c r="BV6404">
        <f t="shared" si="397"/>
        <v>141648.633160078</v>
      </c>
      <c r="BW6404" s="29">
        <v>6399</v>
      </c>
      <c r="BX6404">
        <f t="shared" si="398"/>
        <v>0</v>
      </c>
      <c r="BY6404">
        <f t="shared" si="399"/>
        <v>1</v>
      </c>
    </row>
    <row r="6405" spans="1:77">
      <c r="A6405" s="15">
        <v>6400</v>
      </c>
      <c r="BP6405" s="27">
        <v>0.755894252788686</v>
      </c>
      <c r="BQ6405" s="27">
        <v>14617.6581356359</v>
      </c>
      <c r="BR6405" s="27">
        <v>1.29774134168409</v>
      </c>
      <c r="BS6405" s="27">
        <v>58264.2243739075</v>
      </c>
      <c r="BU6405">
        <f t="shared" si="396"/>
        <v>98766.479782667</v>
      </c>
      <c r="BV6405">
        <f t="shared" si="397"/>
        <v>136396.976878706</v>
      </c>
      <c r="BW6405" s="29">
        <v>6400</v>
      </c>
      <c r="BX6405">
        <f t="shared" si="398"/>
        <v>0</v>
      </c>
      <c r="BY6405">
        <f t="shared" si="399"/>
        <v>1</v>
      </c>
    </row>
    <row r="6406" spans="1:77">
      <c r="A6406" s="15">
        <v>6401</v>
      </c>
      <c r="BP6406" s="27">
        <v>0.758204431334574</v>
      </c>
      <c r="BQ6406" s="27">
        <v>13453.6816367298</v>
      </c>
      <c r="BR6406" s="27">
        <v>1.29687676302811</v>
      </c>
      <c r="BS6406" s="27">
        <v>45372.9207484508</v>
      </c>
      <c r="BU6406">
        <f t="shared" si="396"/>
        <v>100276.983063456</v>
      </c>
      <c r="BV6406">
        <f t="shared" si="397"/>
        <v>149158.593705765</v>
      </c>
      <c r="BW6406" s="29">
        <v>6401</v>
      </c>
      <c r="BX6406">
        <f t="shared" si="398"/>
        <v>0</v>
      </c>
      <c r="BY6406">
        <f t="shared" si="399"/>
        <v>1</v>
      </c>
    </row>
    <row r="6407" spans="1:77">
      <c r="A6407" s="15">
        <v>6402</v>
      </c>
      <c r="BP6407" s="27">
        <v>0.8049141814546</v>
      </c>
      <c r="BQ6407" s="27">
        <v>10720.2904217731</v>
      </c>
      <c r="BR6407" s="27">
        <v>1.36024193923256</v>
      </c>
      <c r="BS6407" s="27">
        <v>41121.9563491377</v>
      </c>
      <c r="BU6407">
        <f t="shared" ref="BU6407:BU6470" si="400">BP6407*$BV$1-BQ6407</f>
        <v>110016.836796417</v>
      </c>
      <c r="BV6407">
        <f t="shared" ref="BV6407:BV6470" si="401">BR6407*$BV$1-BS6407</f>
        <v>162914.334535746</v>
      </c>
      <c r="BW6407" s="29">
        <v>6402</v>
      </c>
      <c r="BX6407">
        <f t="shared" ref="BX6407:BX6470" si="402">IF(BU6407=MAX($BU6407:$BV6407),1,0)</f>
        <v>0</v>
      </c>
      <c r="BY6407">
        <f t="shared" ref="BY6407:BY6470" si="403">IF(BV6407=MAX($BU6407:$BV6407),1,0)</f>
        <v>1</v>
      </c>
    </row>
    <row r="6408" spans="1:77">
      <c r="A6408" s="15">
        <v>6403</v>
      </c>
      <c r="BP6408" s="27">
        <v>0.802057295529922</v>
      </c>
      <c r="BQ6408" s="27">
        <v>13052.0862223745</v>
      </c>
      <c r="BR6408" s="27">
        <v>1.3897268773302</v>
      </c>
      <c r="BS6408" s="27">
        <v>54260.8762023111</v>
      </c>
      <c r="BU6408">
        <f t="shared" si="400"/>
        <v>107256.508107114</v>
      </c>
      <c r="BV6408">
        <f t="shared" si="401"/>
        <v>154198.155397219</v>
      </c>
      <c r="BW6408" s="29">
        <v>6403</v>
      </c>
      <c r="BX6408">
        <f t="shared" si="402"/>
        <v>0</v>
      </c>
      <c r="BY6408">
        <f t="shared" si="403"/>
        <v>1</v>
      </c>
    </row>
    <row r="6409" spans="1:77">
      <c r="A6409" s="15">
        <v>6404</v>
      </c>
      <c r="BP6409" s="27">
        <v>0.812415931418469</v>
      </c>
      <c r="BQ6409" s="27">
        <v>17307.5179346518</v>
      </c>
      <c r="BR6409" s="27">
        <v>1.40764177836272</v>
      </c>
      <c r="BS6409" s="27">
        <v>61313.7178326074</v>
      </c>
      <c r="BU6409">
        <f t="shared" si="400"/>
        <v>104554.871778119</v>
      </c>
      <c r="BV6409">
        <f t="shared" si="401"/>
        <v>149832.5489218</v>
      </c>
      <c r="BW6409" s="29">
        <v>6404</v>
      </c>
      <c r="BX6409">
        <f t="shared" si="402"/>
        <v>0</v>
      </c>
      <c r="BY6409">
        <f t="shared" si="403"/>
        <v>1</v>
      </c>
    </row>
    <row r="6410" spans="1:77">
      <c r="A6410" s="15">
        <v>6405</v>
      </c>
      <c r="BP6410" s="27">
        <v>0.804593060624997</v>
      </c>
      <c r="BQ6410" s="27">
        <v>17275.8310945484</v>
      </c>
      <c r="BR6410" s="27">
        <v>1.3952815048907</v>
      </c>
      <c r="BS6410" s="27">
        <v>49373.2936345997</v>
      </c>
      <c r="BU6410">
        <f t="shared" si="400"/>
        <v>103413.127999201</v>
      </c>
      <c r="BV6410">
        <f t="shared" si="401"/>
        <v>159918.932099006</v>
      </c>
      <c r="BW6410" s="29">
        <v>6405</v>
      </c>
      <c r="BX6410">
        <f t="shared" si="402"/>
        <v>0</v>
      </c>
      <c r="BY6410">
        <f t="shared" si="403"/>
        <v>1</v>
      </c>
    </row>
    <row r="6411" spans="1:77">
      <c r="A6411" s="15">
        <v>6406</v>
      </c>
      <c r="BP6411" s="27">
        <v>0.793766917925416</v>
      </c>
      <c r="BQ6411" s="27">
        <v>11806.3760952767</v>
      </c>
      <c r="BR6411" s="27">
        <v>1.32541191686982</v>
      </c>
      <c r="BS6411" s="27">
        <v>51477.1648673762</v>
      </c>
      <c r="BU6411">
        <f t="shared" si="400"/>
        <v>107258.661593536</v>
      </c>
      <c r="BV6411">
        <f t="shared" si="401"/>
        <v>147334.622663096</v>
      </c>
      <c r="BW6411" s="29">
        <v>6406</v>
      </c>
      <c r="BX6411">
        <f t="shared" si="402"/>
        <v>0</v>
      </c>
      <c r="BY6411">
        <f t="shared" si="403"/>
        <v>1</v>
      </c>
    </row>
    <row r="6412" spans="1:77">
      <c r="A6412" s="15">
        <v>6407</v>
      </c>
      <c r="BP6412" s="27">
        <v>0.827141204081276</v>
      </c>
      <c r="BQ6412" s="27">
        <v>14542.1862983985</v>
      </c>
      <c r="BR6412" s="27">
        <v>1.4327424704613</v>
      </c>
      <c r="BS6412" s="27">
        <v>48139.2846548484</v>
      </c>
      <c r="BU6412">
        <f t="shared" si="400"/>
        <v>109528.994313793</v>
      </c>
      <c r="BV6412">
        <f t="shared" si="401"/>
        <v>166772.085914346</v>
      </c>
      <c r="BW6412" s="29">
        <v>6407</v>
      </c>
      <c r="BX6412">
        <f t="shared" si="402"/>
        <v>0</v>
      </c>
      <c r="BY6412">
        <f t="shared" si="403"/>
        <v>1</v>
      </c>
    </row>
    <row r="6413" spans="1:77">
      <c r="A6413" s="15">
        <v>6408</v>
      </c>
      <c r="BP6413" s="27">
        <v>0.802839245184115</v>
      </c>
      <c r="BQ6413" s="27">
        <v>14179.0865238229</v>
      </c>
      <c r="BR6413" s="27">
        <v>1.36568969105696</v>
      </c>
      <c r="BS6413" s="27">
        <v>45368.6972435934</v>
      </c>
      <c r="BU6413">
        <f t="shared" si="400"/>
        <v>106246.800253794</v>
      </c>
      <c r="BV6413">
        <f t="shared" si="401"/>
        <v>159484.756414951</v>
      </c>
      <c r="BW6413" s="29">
        <v>6408</v>
      </c>
      <c r="BX6413">
        <f t="shared" si="402"/>
        <v>0</v>
      </c>
      <c r="BY6413">
        <f t="shared" si="403"/>
        <v>1</v>
      </c>
    </row>
    <row r="6414" spans="1:77">
      <c r="A6414" s="15">
        <v>6409</v>
      </c>
      <c r="BP6414" s="27">
        <v>0.799793463374214</v>
      </c>
      <c r="BQ6414" s="27">
        <v>15472.3075202313</v>
      </c>
      <c r="BR6414" s="27">
        <v>1.36286916820333</v>
      </c>
      <c r="BS6414" s="27">
        <v>50122.6773076126</v>
      </c>
      <c r="BU6414">
        <f t="shared" si="400"/>
        <v>104496.711985901</v>
      </c>
      <c r="BV6414">
        <f t="shared" si="401"/>
        <v>154307.697922887</v>
      </c>
      <c r="BW6414" s="29">
        <v>6409</v>
      </c>
      <c r="BX6414">
        <f t="shared" si="402"/>
        <v>0</v>
      </c>
      <c r="BY6414">
        <f t="shared" si="403"/>
        <v>1</v>
      </c>
    </row>
    <row r="6415" spans="1:77">
      <c r="A6415" s="15">
        <v>6410</v>
      </c>
      <c r="BP6415" s="27">
        <v>0.786696315752187</v>
      </c>
      <c r="BQ6415" s="27">
        <v>13479.6340463144</v>
      </c>
      <c r="BR6415" s="27">
        <v>1.33075575451785</v>
      </c>
      <c r="BS6415" s="27">
        <v>53009.1339159119</v>
      </c>
      <c r="BU6415">
        <f t="shared" si="400"/>
        <v>104524.813316514</v>
      </c>
      <c r="BV6415">
        <f t="shared" si="401"/>
        <v>146604.229261766</v>
      </c>
      <c r="BW6415" s="29">
        <v>6410</v>
      </c>
      <c r="BX6415">
        <f t="shared" si="402"/>
        <v>0</v>
      </c>
      <c r="BY6415">
        <f t="shared" si="403"/>
        <v>1</v>
      </c>
    </row>
    <row r="6416" spans="1:77">
      <c r="A6416" s="15">
        <v>6411</v>
      </c>
      <c r="BP6416" s="27">
        <v>0.787305128496109</v>
      </c>
      <c r="BQ6416" s="27">
        <v>16043.6205019451</v>
      </c>
      <c r="BR6416" s="27">
        <v>1.34191057501927</v>
      </c>
      <c r="BS6416" s="27">
        <v>49078.2649380214</v>
      </c>
      <c r="BU6416">
        <f t="shared" si="400"/>
        <v>102052.148772471</v>
      </c>
      <c r="BV6416">
        <f t="shared" si="401"/>
        <v>152208.321314868</v>
      </c>
      <c r="BW6416" s="29">
        <v>6411</v>
      </c>
      <c r="BX6416">
        <f t="shared" si="402"/>
        <v>0</v>
      </c>
      <c r="BY6416">
        <f t="shared" si="403"/>
        <v>1</v>
      </c>
    </row>
    <row r="6417" spans="1:77">
      <c r="A6417" s="15">
        <v>6412</v>
      </c>
      <c r="BP6417" s="27">
        <v>0.81258248467203</v>
      </c>
      <c r="BQ6417" s="27">
        <v>16686.9676259055</v>
      </c>
      <c r="BR6417" s="27">
        <v>1.38299205320476</v>
      </c>
      <c r="BS6417" s="27">
        <v>55297.1185395761</v>
      </c>
      <c r="BU6417">
        <f t="shared" si="400"/>
        <v>105200.405074899</v>
      </c>
      <c r="BV6417">
        <f t="shared" si="401"/>
        <v>152151.689441138</v>
      </c>
      <c r="BW6417" s="29">
        <v>6412</v>
      </c>
      <c r="BX6417">
        <f t="shared" si="402"/>
        <v>0</v>
      </c>
      <c r="BY6417">
        <f t="shared" si="403"/>
        <v>1</v>
      </c>
    </row>
    <row r="6418" spans="1:77">
      <c r="A6418" s="15">
        <v>6413</v>
      </c>
      <c r="BP6418" s="27">
        <v>0.86196080700885</v>
      </c>
      <c r="BQ6418" s="27">
        <v>13274.3920160719</v>
      </c>
      <c r="BR6418" s="27">
        <v>1.48550795985469</v>
      </c>
      <c r="BS6418" s="27">
        <v>53688.0153503548</v>
      </c>
      <c r="BU6418">
        <f t="shared" si="400"/>
        <v>116019.729035256</v>
      </c>
      <c r="BV6418">
        <f t="shared" si="401"/>
        <v>169138.178627849</v>
      </c>
      <c r="BW6418" s="29">
        <v>6413</v>
      </c>
      <c r="BX6418">
        <f t="shared" si="402"/>
        <v>0</v>
      </c>
      <c r="BY6418">
        <f t="shared" si="403"/>
        <v>1</v>
      </c>
    </row>
    <row r="6419" spans="1:77">
      <c r="A6419" s="15">
        <v>6414</v>
      </c>
      <c r="BP6419" s="27">
        <v>0.830113238545967</v>
      </c>
      <c r="BQ6419" s="27">
        <v>16858.7386464155</v>
      </c>
      <c r="BR6419" s="27">
        <v>1.44335495319708</v>
      </c>
      <c r="BS6419" s="27">
        <v>48836.2387295401</v>
      </c>
      <c r="BU6419">
        <f t="shared" si="400"/>
        <v>107658.24713548</v>
      </c>
      <c r="BV6419">
        <f t="shared" si="401"/>
        <v>167667.004250022</v>
      </c>
      <c r="BW6419" s="29">
        <v>6414</v>
      </c>
      <c r="BX6419">
        <f t="shared" si="402"/>
        <v>0</v>
      </c>
      <c r="BY6419">
        <f t="shared" si="403"/>
        <v>1</v>
      </c>
    </row>
    <row r="6420" spans="1:77">
      <c r="A6420" s="15">
        <v>6415</v>
      </c>
      <c r="BP6420" s="27">
        <v>0.769172451009874</v>
      </c>
      <c r="BQ6420" s="27">
        <v>11301.0379871511</v>
      </c>
      <c r="BR6420" s="27">
        <v>1.32495607865507</v>
      </c>
      <c r="BS6420" s="27">
        <v>51459.4889527655</v>
      </c>
      <c r="BU6420">
        <f t="shared" si="400"/>
        <v>104074.82966433</v>
      </c>
      <c r="BV6420">
        <f t="shared" si="401"/>
        <v>147283.922845495</v>
      </c>
      <c r="BW6420" s="29">
        <v>6415</v>
      </c>
      <c r="BX6420">
        <f t="shared" si="402"/>
        <v>0</v>
      </c>
      <c r="BY6420">
        <f t="shared" si="403"/>
        <v>1</v>
      </c>
    </row>
    <row r="6421" spans="1:77">
      <c r="A6421" s="15">
        <v>6416</v>
      </c>
      <c r="BP6421" s="27">
        <v>0.766962965346835</v>
      </c>
      <c r="BQ6421" s="27">
        <v>13995.9245652817</v>
      </c>
      <c r="BR6421" s="27">
        <v>1.30173549196074</v>
      </c>
      <c r="BS6421" s="27">
        <v>45463.7718707847</v>
      </c>
      <c r="BU6421">
        <f t="shared" si="400"/>
        <v>101048.520236744</v>
      </c>
      <c r="BV6421">
        <f t="shared" si="401"/>
        <v>149796.551923327</v>
      </c>
      <c r="BW6421" s="29">
        <v>6416</v>
      </c>
      <c r="BX6421">
        <f t="shared" si="402"/>
        <v>0</v>
      </c>
      <c r="BY6421">
        <f t="shared" si="403"/>
        <v>1</v>
      </c>
    </row>
    <row r="6422" spans="1:77">
      <c r="A6422" s="15">
        <v>6417</v>
      </c>
      <c r="BP6422" s="27">
        <v>0.767897270102809</v>
      </c>
      <c r="BQ6422" s="27">
        <v>17792.1218090546</v>
      </c>
      <c r="BR6422" s="27">
        <v>1.3308025828308</v>
      </c>
      <c r="BS6422" s="27">
        <v>61934.0287290852</v>
      </c>
      <c r="BU6422">
        <f t="shared" si="400"/>
        <v>97392.4687063667</v>
      </c>
      <c r="BV6422">
        <f t="shared" si="401"/>
        <v>137686.358695534</v>
      </c>
      <c r="BW6422" s="29">
        <v>6417</v>
      </c>
      <c r="BX6422">
        <f t="shared" si="402"/>
        <v>0</v>
      </c>
      <c r="BY6422">
        <f t="shared" si="403"/>
        <v>1</v>
      </c>
    </row>
    <row r="6423" spans="1:77">
      <c r="A6423" s="15">
        <v>6418</v>
      </c>
      <c r="BP6423" s="27">
        <v>0.758464451616703</v>
      </c>
      <c r="BQ6423" s="27">
        <v>11840.9071532432</v>
      </c>
      <c r="BR6423" s="27">
        <v>1.27407258190621</v>
      </c>
      <c r="BS6423" s="27">
        <v>41790.6669644304</v>
      </c>
      <c r="BU6423">
        <f t="shared" si="400"/>
        <v>101928.760589262</v>
      </c>
      <c r="BV6423">
        <f t="shared" si="401"/>
        <v>149320.220321501</v>
      </c>
      <c r="BW6423" s="29">
        <v>6418</v>
      </c>
      <c r="BX6423">
        <f t="shared" si="402"/>
        <v>0</v>
      </c>
      <c r="BY6423">
        <f t="shared" si="403"/>
        <v>1</v>
      </c>
    </row>
    <row r="6424" spans="1:77">
      <c r="A6424" s="15">
        <v>6419</v>
      </c>
      <c r="BP6424" s="27">
        <v>0.763676359915675</v>
      </c>
      <c r="BQ6424" s="27">
        <v>13362.9040861227</v>
      </c>
      <c r="BR6424" s="27">
        <v>1.33397804452568</v>
      </c>
      <c r="BS6424" s="27">
        <v>46376.1235976415</v>
      </c>
      <c r="BU6424">
        <f t="shared" si="400"/>
        <v>101188.549901229</v>
      </c>
      <c r="BV6424">
        <f t="shared" si="401"/>
        <v>153720.583081211</v>
      </c>
      <c r="BW6424" s="29">
        <v>6419</v>
      </c>
      <c r="BX6424">
        <f t="shared" si="402"/>
        <v>0</v>
      </c>
      <c r="BY6424">
        <f t="shared" si="403"/>
        <v>1</v>
      </c>
    </row>
    <row r="6425" spans="1:77">
      <c r="A6425" s="15">
        <v>6420</v>
      </c>
      <c r="BP6425" s="27">
        <v>0.809330243235913</v>
      </c>
      <c r="BQ6425" s="27">
        <v>14777.1557791031</v>
      </c>
      <c r="BR6425" s="27">
        <v>1.39285982257941</v>
      </c>
      <c r="BS6425" s="27">
        <v>48102.0718793267</v>
      </c>
      <c r="BU6425">
        <f t="shared" si="400"/>
        <v>106622.380706284</v>
      </c>
      <c r="BV6425">
        <f t="shared" si="401"/>
        <v>160826.901507585</v>
      </c>
      <c r="BW6425" s="29">
        <v>6420</v>
      </c>
      <c r="BX6425">
        <f t="shared" si="402"/>
        <v>0</v>
      </c>
      <c r="BY6425">
        <f t="shared" si="403"/>
        <v>1</v>
      </c>
    </row>
    <row r="6426" spans="1:77">
      <c r="A6426" s="15">
        <v>6421</v>
      </c>
      <c r="BP6426" s="27">
        <v>0.870319166283105</v>
      </c>
      <c r="BQ6426" s="27">
        <v>19249.9786554728</v>
      </c>
      <c r="BR6426" s="27">
        <v>1.49595879224581</v>
      </c>
      <c r="BS6426" s="27">
        <v>50129.7554113721</v>
      </c>
      <c r="BU6426">
        <f t="shared" si="400"/>
        <v>111297.896286993</v>
      </c>
      <c r="BV6426">
        <f t="shared" si="401"/>
        <v>174264.063425499</v>
      </c>
      <c r="BW6426" s="29">
        <v>6421</v>
      </c>
      <c r="BX6426">
        <f t="shared" si="402"/>
        <v>0</v>
      </c>
      <c r="BY6426">
        <f t="shared" si="403"/>
        <v>1</v>
      </c>
    </row>
    <row r="6427" spans="1:77">
      <c r="A6427" s="15">
        <v>6422</v>
      </c>
      <c r="BP6427" s="27">
        <v>0.805088190995032</v>
      </c>
      <c r="BQ6427" s="27">
        <v>13917.8159456483</v>
      </c>
      <c r="BR6427" s="27">
        <v>1.39121778978572</v>
      </c>
      <c r="BS6427" s="27">
        <v>47112.4336882516</v>
      </c>
      <c r="BU6427">
        <f t="shared" si="400"/>
        <v>106845.412703606</v>
      </c>
      <c r="BV6427">
        <f t="shared" si="401"/>
        <v>161570.234779606</v>
      </c>
      <c r="BW6427" s="29">
        <v>6422</v>
      </c>
      <c r="BX6427">
        <f t="shared" si="402"/>
        <v>0</v>
      </c>
      <c r="BY6427">
        <f t="shared" si="403"/>
        <v>1</v>
      </c>
    </row>
    <row r="6428" spans="1:77">
      <c r="A6428" s="15">
        <v>6423</v>
      </c>
      <c r="BP6428" s="27">
        <v>0.839997653861842</v>
      </c>
      <c r="BQ6428" s="27">
        <v>21436.2984109267</v>
      </c>
      <c r="BR6428" s="27">
        <v>1.44615797062638</v>
      </c>
      <c r="BS6428" s="27">
        <v>54125.118456786</v>
      </c>
      <c r="BU6428">
        <f t="shared" si="400"/>
        <v>104563.34966835</v>
      </c>
      <c r="BV6428">
        <f t="shared" si="401"/>
        <v>162798.577137171</v>
      </c>
      <c r="BW6428" s="29">
        <v>6423</v>
      </c>
      <c r="BX6428">
        <f t="shared" si="402"/>
        <v>0</v>
      </c>
      <c r="BY6428">
        <f t="shared" si="403"/>
        <v>1</v>
      </c>
    </row>
    <row r="6429" spans="1:77">
      <c r="A6429" s="15">
        <v>6424</v>
      </c>
      <c r="BP6429" s="27">
        <v>0.825109894077583</v>
      </c>
      <c r="BQ6429" s="27">
        <v>16340.2988457986</v>
      </c>
      <c r="BR6429" s="27">
        <v>1.40754321073233</v>
      </c>
      <c r="BS6429" s="27">
        <v>47735.1690114568</v>
      </c>
      <c r="BU6429">
        <f t="shared" si="400"/>
        <v>107426.185265839</v>
      </c>
      <c r="BV6429">
        <f t="shared" si="401"/>
        <v>163396.312598392</v>
      </c>
      <c r="BW6429" s="29">
        <v>6424</v>
      </c>
      <c r="BX6429">
        <f t="shared" si="402"/>
        <v>0</v>
      </c>
      <c r="BY6429">
        <f t="shared" si="403"/>
        <v>1</v>
      </c>
    </row>
    <row r="6430" spans="1:77">
      <c r="A6430" s="15">
        <v>6425</v>
      </c>
      <c r="BP6430" s="27">
        <v>0.831973552895306</v>
      </c>
      <c r="BQ6430" s="27">
        <v>9604.89643980469</v>
      </c>
      <c r="BR6430" s="27">
        <v>1.44605986000206</v>
      </c>
      <c r="BS6430" s="27">
        <v>40893.4794689511</v>
      </c>
      <c r="BU6430">
        <f t="shared" si="400"/>
        <v>115191.136494491</v>
      </c>
      <c r="BV6430">
        <f t="shared" si="401"/>
        <v>176015.499531357</v>
      </c>
      <c r="BW6430" s="29">
        <v>6425</v>
      </c>
      <c r="BX6430">
        <f t="shared" si="402"/>
        <v>0</v>
      </c>
      <c r="BY6430">
        <f t="shared" si="403"/>
        <v>1</v>
      </c>
    </row>
    <row r="6431" spans="1:77">
      <c r="A6431" s="15">
        <v>6426</v>
      </c>
      <c r="BP6431" s="27">
        <v>0.843993234424793</v>
      </c>
      <c r="BQ6431" s="27">
        <v>10727.0553521779</v>
      </c>
      <c r="BR6431" s="27">
        <v>1.4474707853924</v>
      </c>
      <c r="BS6431" s="27">
        <v>40864.249809109</v>
      </c>
      <c r="BU6431">
        <f t="shared" si="400"/>
        <v>115871.929811541</v>
      </c>
      <c r="BV6431">
        <f t="shared" si="401"/>
        <v>176256.36799975</v>
      </c>
      <c r="BW6431" s="29">
        <v>6426</v>
      </c>
      <c r="BX6431">
        <f t="shared" si="402"/>
        <v>0</v>
      </c>
      <c r="BY6431">
        <f t="shared" si="403"/>
        <v>1</v>
      </c>
    </row>
    <row r="6432" spans="1:77">
      <c r="A6432" s="15">
        <v>6427</v>
      </c>
      <c r="BP6432" s="27">
        <v>0.866596165673348</v>
      </c>
      <c r="BQ6432" s="27">
        <v>16730.3028742314</v>
      </c>
      <c r="BR6432" s="27">
        <v>1.49437107417596</v>
      </c>
      <c r="BS6432" s="27">
        <v>51224.2954415259</v>
      </c>
      <c r="BU6432">
        <f t="shared" si="400"/>
        <v>113259.121976771</v>
      </c>
      <c r="BV6432">
        <f t="shared" si="401"/>
        <v>172931.365684868</v>
      </c>
      <c r="BW6432" s="29">
        <v>6427</v>
      </c>
      <c r="BX6432">
        <f t="shared" si="402"/>
        <v>0</v>
      </c>
      <c r="BY6432">
        <f t="shared" si="403"/>
        <v>1</v>
      </c>
    </row>
    <row r="6433" spans="1:77">
      <c r="A6433" s="15">
        <v>6428</v>
      </c>
      <c r="BP6433" s="27">
        <v>0.773441405572012</v>
      </c>
      <c r="BQ6433" s="27">
        <v>13560.1801032298</v>
      </c>
      <c r="BR6433" s="27">
        <v>1.34927907725269</v>
      </c>
      <c r="BS6433" s="27">
        <v>54997.6563422674</v>
      </c>
      <c r="BU6433">
        <f t="shared" si="400"/>
        <v>102456.030732572</v>
      </c>
      <c r="BV6433">
        <f t="shared" si="401"/>
        <v>147394.205245636</v>
      </c>
      <c r="BW6433" s="29">
        <v>6428</v>
      </c>
      <c r="BX6433">
        <f t="shared" si="402"/>
        <v>0</v>
      </c>
      <c r="BY6433">
        <f t="shared" si="403"/>
        <v>1</v>
      </c>
    </row>
    <row r="6434" spans="1:77">
      <c r="A6434" s="15">
        <v>6429</v>
      </c>
      <c r="BP6434" s="27">
        <v>0.81986045184774</v>
      </c>
      <c r="BQ6434" s="27">
        <v>12854.1731778417</v>
      </c>
      <c r="BR6434" s="27">
        <v>1.43614616446267</v>
      </c>
      <c r="BS6434" s="27">
        <v>52679.4784372714</v>
      </c>
      <c r="BU6434">
        <f t="shared" si="400"/>
        <v>110124.894599319</v>
      </c>
      <c r="BV6434">
        <f t="shared" si="401"/>
        <v>162742.446232129</v>
      </c>
      <c r="BW6434" s="29">
        <v>6429</v>
      </c>
      <c r="BX6434">
        <f t="shared" si="402"/>
        <v>0</v>
      </c>
      <c r="BY6434">
        <f t="shared" si="403"/>
        <v>1</v>
      </c>
    </row>
    <row r="6435" spans="1:77">
      <c r="A6435" s="15">
        <v>6430</v>
      </c>
      <c r="BP6435" s="27">
        <v>0.784355298010678</v>
      </c>
      <c r="BQ6435" s="27">
        <v>19446.8424586152</v>
      </c>
      <c r="BR6435" s="27">
        <v>1.35769623170841</v>
      </c>
      <c r="BS6435" s="27">
        <v>55018.2321894531</v>
      </c>
      <c r="BU6435">
        <f t="shared" si="400"/>
        <v>98206.4522429865</v>
      </c>
      <c r="BV6435">
        <f t="shared" si="401"/>
        <v>148636.202566809</v>
      </c>
      <c r="BW6435" s="29">
        <v>6430</v>
      </c>
      <c r="BX6435">
        <f t="shared" si="402"/>
        <v>0</v>
      </c>
      <c r="BY6435">
        <f t="shared" si="403"/>
        <v>1</v>
      </c>
    </row>
    <row r="6436" spans="1:77">
      <c r="A6436" s="15">
        <v>6431</v>
      </c>
      <c r="BP6436" s="27">
        <v>0.772278461101433</v>
      </c>
      <c r="BQ6436" s="27">
        <v>11711.7625012982</v>
      </c>
      <c r="BR6436" s="27">
        <v>1.32881586316807</v>
      </c>
      <c r="BS6436" s="27">
        <v>45142.2765905012</v>
      </c>
      <c r="BU6436">
        <f t="shared" si="400"/>
        <v>104130.006663917</v>
      </c>
      <c r="BV6436">
        <f t="shared" si="401"/>
        <v>154180.10288471</v>
      </c>
      <c r="BW6436" s="29">
        <v>6431</v>
      </c>
      <c r="BX6436">
        <f t="shared" si="402"/>
        <v>0</v>
      </c>
      <c r="BY6436">
        <f t="shared" si="403"/>
        <v>1</v>
      </c>
    </row>
    <row r="6437" spans="1:77">
      <c r="A6437" s="15">
        <v>6432</v>
      </c>
      <c r="BP6437" s="27">
        <v>0.774783286489367</v>
      </c>
      <c r="BQ6437" s="27">
        <v>14283.5091057747</v>
      </c>
      <c r="BR6437" s="27">
        <v>1.34154638077103</v>
      </c>
      <c r="BS6437" s="27">
        <v>47811.330389133</v>
      </c>
      <c r="BU6437">
        <f t="shared" si="400"/>
        <v>101933.98386763</v>
      </c>
      <c r="BV6437">
        <f t="shared" si="401"/>
        <v>153420.626726521</v>
      </c>
      <c r="BW6437" s="29">
        <v>6432</v>
      </c>
      <c r="BX6437">
        <f t="shared" si="402"/>
        <v>0</v>
      </c>
      <c r="BY6437">
        <f t="shared" si="403"/>
        <v>1</v>
      </c>
    </row>
    <row r="6438" spans="1:77">
      <c r="A6438" s="15">
        <v>6433</v>
      </c>
      <c r="BP6438" s="27">
        <v>0.775377157068028</v>
      </c>
      <c r="BQ6438" s="27">
        <v>14132.2855175937</v>
      </c>
      <c r="BR6438" s="27">
        <v>1.33633757615161</v>
      </c>
      <c r="BS6438" s="27">
        <v>48548.5209316882</v>
      </c>
      <c r="BU6438">
        <f t="shared" si="400"/>
        <v>102174.288042611</v>
      </c>
      <c r="BV6438">
        <f t="shared" si="401"/>
        <v>151902.115491053</v>
      </c>
      <c r="BW6438" s="29">
        <v>6433</v>
      </c>
      <c r="BX6438">
        <f t="shared" si="402"/>
        <v>0</v>
      </c>
      <c r="BY6438">
        <f t="shared" si="403"/>
        <v>1</v>
      </c>
    </row>
    <row r="6439" spans="1:77">
      <c r="A6439" s="15">
        <v>6434</v>
      </c>
      <c r="BP6439" s="27">
        <v>0.800754170213838</v>
      </c>
      <c r="BQ6439" s="27">
        <v>19579.4474224918</v>
      </c>
      <c r="BR6439" s="27">
        <v>1.35857776445629</v>
      </c>
      <c r="BS6439" s="27">
        <v>61261.4034962331</v>
      </c>
      <c r="BU6439">
        <f t="shared" si="400"/>
        <v>100533.678109584</v>
      </c>
      <c r="BV6439">
        <f t="shared" si="401"/>
        <v>142525.26117221</v>
      </c>
      <c r="BW6439" s="29">
        <v>6434</v>
      </c>
      <c r="BX6439">
        <f t="shared" si="402"/>
        <v>0</v>
      </c>
      <c r="BY6439">
        <f t="shared" si="403"/>
        <v>1</v>
      </c>
    </row>
    <row r="6440" spans="1:77">
      <c r="A6440" s="15">
        <v>6435</v>
      </c>
      <c r="BP6440" s="27">
        <v>0.813415486984117</v>
      </c>
      <c r="BQ6440" s="27">
        <v>15538.7867533394</v>
      </c>
      <c r="BR6440" s="27">
        <v>1.38401281674204</v>
      </c>
      <c r="BS6440" s="27">
        <v>48859.9582984596</v>
      </c>
      <c r="BU6440">
        <f t="shared" si="400"/>
        <v>106473.536294278</v>
      </c>
      <c r="BV6440">
        <f t="shared" si="401"/>
        <v>158741.964212846</v>
      </c>
      <c r="BW6440" s="29">
        <v>6435</v>
      </c>
      <c r="BX6440">
        <f t="shared" si="402"/>
        <v>0</v>
      </c>
      <c r="BY6440">
        <f t="shared" si="403"/>
        <v>1</v>
      </c>
    </row>
    <row r="6441" spans="1:77">
      <c r="A6441" s="15">
        <v>6436</v>
      </c>
      <c r="BP6441" s="27">
        <v>0.820854415202677</v>
      </c>
      <c r="BQ6441" s="27">
        <v>22482.1314514366</v>
      </c>
      <c r="BR6441" s="27">
        <v>1.40229408607115</v>
      </c>
      <c r="BS6441" s="27">
        <v>59229.4060105107</v>
      </c>
      <c r="BU6441">
        <f t="shared" si="400"/>
        <v>100646.030828965</v>
      </c>
      <c r="BV6441">
        <f t="shared" si="401"/>
        <v>151114.706900162</v>
      </c>
      <c r="BW6441" s="29">
        <v>6436</v>
      </c>
      <c r="BX6441">
        <f t="shared" si="402"/>
        <v>0</v>
      </c>
      <c r="BY6441">
        <f t="shared" si="403"/>
        <v>1</v>
      </c>
    </row>
    <row r="6442" spans="1:77">
      <c r="A6442" s="15">
        <v>6437</v>
      </c>
      <c r="BP6442" s="27">
        <v>0.803447963312003</v>
      </c>
      <c r="BQ6442" s="27">
        <v>15614.8763046254</v>
      </c>
      <c r="BR6442" s="27">
        <v>1.38404338264293</v>
      </c>
      <c r="BS6442" s="27">
        <v>51040.3761399847</v>
      </c>
      <c r="BU6442">
        <f t="shared" si="400"/>
        <v>104902.318192175</v>
      </c>
      <c r="BV6442">
        <f t="shared" si="401"/>
        <v>156566.131256455</v>
      </c>
      <c r="BW6442" s="29">
        <v>6437</v>
      </c>
      <c r="BX6442">
        <f t="shared" si="402"/>
        <v>0</v>
      </c>
      <c r="BY6442">
        <f t="shared" si="403"/>
        <v>1</v>
      </c>
    </row>
    <row r="6443" spans="1:77">
      <c r="A6443" s="15">
        <v>6438</v>
      </c>
      <c r="BP6443" s="27">
        <v>0.784444850235322</v>
      </c>
      <c r="BQ6443" s="27">
        <v>17780.2597321048</v>
      </c>
      <c r="BR6443" s="27">
        <v>1.34903402178143</v>
      </c>
      <c r="BS6443" s="27">
        <v>56085.3659376265</v>
      </c>
      <c r="BU6443">
        <f t="shared" si="400"/>
        <v>99886.4678031936</v>
      </c>
      <c r="BV6443">
        <f t="shared" si="401"/>
        <v>146269.737329589</v>
      </c>
      <c r="BW6443" s="29">
        <v>6438</v>
      </c>
      <c r="BX6443">
        <f t="shared" si="402"/>
        <v>0</v>
      </c>
      <c r="BY6443">
        <f t="shared" si="403"/>
        <v>1</v>
      </c>
    </row>
    <row r="6444" spans="1:77">
      <c r="A6444" s="15">
        <v>6439</v>
      </c>
      <c r="BP6444" s="27">
        <v>0.81197624256803</v>
      </c>
      <c r="BQ6444" s="27">
        <v>13297.031338928</v>
      </c>
      <c r="BR6444" s="27">
        <v>1.38663644844726</v>
      </c>
      <c r="BS6444" s="27">
        <v>44328.5936594747</v>
      </c>
      <c r="BU6444">
        <f t="shared" si="400"/>
        <v>108499.405046277</v>
      </c>
      <c r="BV6444">
        <f t="shared" si="401"/>
        <v>163666.873607615</v>
      </c>
      <c r="BW6444" s="29">
        <v>6439</v>
      </c>
      <c r="BX6444">
        <f t="shared" si="402"/>
        <v>0</v>
      </c>
      <c r="BY6444">
        <f t="shared" si="403"/>
        <v>1</v>
      </c>
    </row>
    <row r="6445" spans="1:77">
      <c r="A6445" s="15">
        <v>6440</v>
      </c>
      <c r="BP6445" s="27">
        <v>0.837592451853364</v>
      </c>
      <c r="BQ6445" s="27">
        <v>12509.9307832025</v>
      </c>
      <c r="BR6445" s="27">
        <v>1.45557598228899</v>
      </c>
      <c r="BS6445" s="27">
        <v>45029.9064429213</v>
      </c>
      <c r="BU6445">
        <f t="shared" si="400"/>
        <v>113128.936994802</v>
      </c>
      <c r="BV6445">
        <f t="shared" si="401"/>
        <v>173306.490900428</v>
      </c>
      <c r="BW6445" s="29">
        <v>6440</v>
      </c>
      <c r="BX6445">
        <f t="shared" si="402"/>
        <v>0</v>
      </c>
      <c r="BY6445">
        <f t="shared" si="403"/>
        <v>1</v>
      </c>
    </row>
    <row r="6446" spans="1:77">
      <c r="A6446" s="15">
        <v>6441</v>
      </c>
      <c r="BP6446" s="27">
        <v>0.815104345144261</v>
      </c>
      <c r="BQ6446" s="27">
        <v>12031.6689580686</v>
      </c>
      <c r="BR6446" s="27">
        <v>1.40300967347466</v>
      </c>
      <c r="BS6446" s="27">
        <v>43006.7098967792</v>
      </c>
      <c r="BU6446">
        <f t="shared" si="400"/>
        <v>110233.98281357</v>
      </c>
      <c r="BV6446">
        <f t="shared" si="401"/>
        <v>167444.74112442</v>
      </c>
      <c r="BW6446" s="29">
        <v>6441</v>
      </c>
      <c r="BX6446">
        <f t="shared" si="402"/>
        <v>0</v>
      </c>
      <c r="BY6446">
        <f t="shared" si="403"/>
        <v>1</v>
      </c>
    </row>
    <row r="6447" spans="1:77">
      <c r="A6447" s="15">
        <v>6442</v>
      </c>
      <c r="BP6447" s="27">
        <v>0.79587656226715</v>
      </c>
      <c r="BQ6447" s="27">
        <v>14024.0093809698</v>
      </c>
      <c r="BR6447" s="27">
        <v>1.37063905164577</v>
      </c>
      <c r="BS6447" s="27">
        <v>46998.1093656327</v>
      </c>
      <c r="BU6447">
        <f t="shared" si="400"/>
        <v>105357.474959103</v>
      </c>
      <c r="BV6447">
        <f t="shared" si="401"/>
        <v>158597.748381232</v>
      </c>
      <c r="BW6447" s="29">
        <v>6442</v>
      </c>
      <c r="BX6447">
        <f t="shared" si="402"/>
        <v>0</v>
      </c>
      <c r="BY6447">
        <f t="shared" si="403"/>
        <v>1</v>
      </c>
    </row>
    <row r="6448" spans="1:77">
      <c r="A6448" s="15">
        <v>6443</v>
      </c>
      <c r="BP6448" s="27">
        <v>0.773571451973789</v>
      </c>
      <c r="BQ6448" s="27">
        <v>11839.3973760945</v>
      </c>
      <c r="BR6448" s="27">
        <v>1.32958238391639</v>
      </c>
      <c r="BS6448" s="27">
        <v>42753.8040924015</v>
      </c>
      <c r="BU6448">
        <f t="shared" si="400"/>
        <v>104196.320419974</v>
      </c>
      <c r="BV6448">
        <f t="shared" si="401"/>
        <v>156683.553495057</v>
      </c>
      <c r="BW6448" s="29">
        <v>6443</v>
      </c>
      <c r="BX6448">
        <f t="shared" si="402"/>
        <v>0</v>
      </c>
      <c r="BY6448">
        <f t="shared" si="403"/>
        <v>1</v>
      </c>
    </row>
    <row r="6449" spans="1:77">
      <c r="A6449" s="15">
        <v>6444</v>
      </c>
      <c r="BP6449" s="27">
        <v>0.864172847387828</v>
      </c>
      <c r="BQ6449" s="27">
        <v>12911.1673471364</v>
      </c>
      <c r="BR6449" s="27">
        <v>1.46487942438871</v>
      </c>
      <c r="BS6449" s="27">
        <v>54411.4850222568</v>
      </c>
      <c r="BU6449">
        <f t="shared" si="400"/>
        <v>116714.759761038</v>
      </c>
      <c r="BV6449">
        <f t="shared" si="401"/>
        <v>165320.42863605</v>
      </c>
      <c r="BW6449" s="29">
        <v>6444</v>
      </c>
      <c r="BX6449">
        <f t="shared" si="402"/>
        <v>0</v>
      </c>
      <c r="BY6449">
        <f t="shared" si="403"/>
        <v>1</v>
      </c>
    </row>
    <row r="6450" spans="1:77">
      <c r="A6450" s="15">
        <v>6445</v>
      </c>
      <c r="BP6450" s="27">
        <v>0.747153332626926</v>
      </c>
      <c r="BQ6450" s="27">
        <v>15443.1018044989</v>
      </c>
      <c r="BR6450" s="27">
        <v>1.26766061788845</v>
      </c>
      <c r="BS6450" s="27">
        <v>48572.664931713</v>
      </c>
      <c r="BU6450">
        <f t="shared" si="400"/>
        <v>96629.89808954</v>
      </c>
      <c r="BV6450">
        <f t="shared" si="401"/>
        <v>141576.427751555</v>
      </c>
      <c r="BW6450" s="29">
        <v>6445</v>
      </c>
      <c r="BX6450">
        <f t="shared" si="402"/>
        <v>0</v>
      </c>
      <c r="BY6450">
        <f t="shared" si="403"/>
        <v>1</v>
      </c>
    </row>
    <row r="6451" spans="1:77">
      <c r="A6451" s="15">
        <v>6446</v>
      </c>
      <c r="BP6451" s="27">
        <v>0.837468984766334</v>
      </c>
      <c r="BQ6451" s="27">
        <v>10319.6003850166</v>
      </c>
      <c r="BR6451" s="27">
        <v>1.47956467987521</v>
      </c>
      <c r="BS6451" s="27">
        <v>50496.5925629706</v>
      </c>
      <c r="BU6451">
        <f t="shared" si="400"/>
        <v>115300.747329934</v>
      </c>
      <c r="BV6451">
        <f t="shared" si="401"/>
        <v>171438.109418311</v>
      </c>
      <c r="BW6451" s="29">
        <v>6446</v>
      </c>
      <c r="BX6451">
        <f t="shared" si="402"/>
        <v>0</v>
      </c>
      <c r="BY6451">
        <f t="shared" si="403"/>
        <v>1</v>
      </c>
    </row>
    <row r="6452" spans="1:77">
      <c r="A6452" s="15">
        <v>6447</v>
      </c>
      <c r="BP6452" s="27">
        <v>0.766325536097285</v>
      </c>
      <c r="BQ6452" s="27">
        <v>13319.326429156</v>
      </c>
      <c r="BR6452" s="27">
        <v>1.33327817398456</v>
      </c>
      <c r="BS6452" s="27">
        <v>45791.0503055565</v>
      </c>
      <c r="BU6452">
        <f t="shared" si="400"/>
        <v>101629.503985437</v>
      </c>
      <c r="BV6452">
        <f t="shared" si="401"/>
        <v>154200.675792127</v>
      </c>
      <c r="BW6452" s="29">
        <v>6447</v>
      </c>
      <c r="BX6452">
        <f t="shared" si="402"/>
        <v>0</v>
      </c>
      <c r="BY6452">
        <f t="shared" si="403"/>
        <v>1</v>
      </c>
    </row>
    <row r="6453" spans="1:77">
      <c r="A6453" s="15">
        <v>6448</v>
      </c>
      <c r="BP6453" s="27">
        <v>0.798345208453583</v>
      </c>
      <c r="BQ6453" s="27">
        <v>16300.3499682025</v>
      </c>
      <c r="BR6453" s="27">
        <v>1.36316685066529</v>
      </c>
      <c r="BS6453" s="27">
        <v>47613.1377555605</v>
      </c>
      <c r="BU6453">
        <f t="shared" si="400"/>
        <v>103451.431299835</v>
      </c>
      <c r="BV6453">
        <f t="shared" si="401"/>
        <v>156861.889844234</v>
      </c>
      <c r="BW6453" s="29">
        <v>6448</v>
      </c>
      <c r="BX6453">
        <f t="shared" si="402"/>
        <v>0</v>
      </c>
      <c r="BY6453">
        <f t="shared" si="403"/>
        <v>1</v>
      </c>
    </row>
    <row r="6454" spans="1:77">
      <c r="A6454" s="15">
        <v>6449</v>
      </c>
      <c r="BP6454" s="27">
        <v>0.794206521691089</v>
      </c>
      <c r="BQ6454" s="27">
        <v>13785.9309475828</v>
      </c>
      <c r="BR6454" s="27">
        <v>1.36057127896247</v>
      </c>
      <c r="BS6454" s="27">
        <v>44644.2451370701</v>
      </c>
      <c r="BU6454">
        <f t="shared" si="400"/>
        <v>105345.047306081</v>
      </c>
      <c r="BV6454">
        <f t="shared" si="401"/>
        <v>159441.446707301</v>
      </c>
      <c r="BW6454" s="29">
        <v>6449</v>
      </c>
      <c r="BX6454">
        <f t="shared" si="402"/>
        <v>0</v>
      </c>
      <c r="BY6454">
        <f t="shared" si="403"/>
        <v>1</v>
      </c>
    </row>
    <row r="6455" spans="1:77">
      <c r="A6455" s="15">
        <v>6450</v>
      </c>
      <c r="BP6455" s="27">
        <v>0.853521655572177</v>
      </c>
      <c r="BQ6455" s="27">
        <v>14694.7717501734</v>
      </c>
      <c r="BR6455" s="27">
        <v>1.46423540465222</v>
      </c>
      <c r="BS6455" s="27">
        <v>46606.7562535564</v>
      </c>
      <c r="BU6455">
        <f t="shared" si="400"/>
        <v>113333.476585653</v>
      </c>
      <c r="BV6455">
        <f t="shared" si="401"/>
        <v>173028.554444277</v>
      </c>
      <c r="BW6455" s="29">
        <v>6450</v>
      </c>
      <c r="BX6455">
        <f t="shared" si="402"/>
        <v>0</v>
      </c>
      <c r="BY6455">
        <f t="shared" si="403"/>
        <v>1</v>
      </c>
    </row>
    <row r="6456" spans="1:77">
      <c r="A6456" s="15">
        <v>6451</v>
      </c>
      <c r="BP6456" s="27">
        <v>0.769113133751034</v>
      </c>
      <c r="BQ6456" s="27">
        <v>18821.6549313778</v>
      </c>
      <c r="BR6456" s="27">
        <v>1.32450213222936</v>
      </c>
      <c r="BS6456" s="27">
        <v>48734.3909268629</v>
      </c>
      <c r="BU6456">
        <f t="shared" si="400"/>
        <v>96545.3151312774</v>
      </c>
      <c r="BV6456">
        <f t="shared" si="401"/>
        <v>149940.928907541</v>
      </c>
      <c r="BW6456" s="29">
        <v>6451</v>
      </c>
      <c r="BX6456">
        <f t="shared" si="402"/>
        <v>0</v>
      </c>
      <c r="BY6456">
        <f t="shared" si="403"/>
        <v>1</v>
      </c>
    </row>
    <row r="6457" spans="1:77">
      <c r="A6457" s="15">
        <v>6452</v>
      </c>
      <c r="BP6457" s="27">
        <v>0.843366232965773</v>
      </c>
      <c r="BQ6457" s="27">
        <v>13165.5737627924</v>
      </c>
      <c r="BR6457" s="27">
        <v>1.44230726695003</v>
      </c>
      <c r="BS6457" s="27">
        <v>45872.6712493374</v>
      </c>
      <c r="BU6457">
        <f t="shared" si="400"/>
        <v>113339.361182074</v>
      </c>
      <c r="BV6457">
        <f t="shared" si="401"/>
        <v>170473.418793167</v>
      </c>
      <c r="BW6457" s="29">
        <v>6452</v>
      </c>
      <c r="BX6457">
        <f t="shared" si="402"/>
        <v>0</v>
      </c>
      <c r="BY6457">
        <f t="shared" si="403"/>
        <v>1</v>
      </c>
    </row>
    <row r="6458" spans="1:77">
      <c r="A6458" s="15">
        <v>6453</v>
      </c>
      <c r="BP6458" s="27">
        <v>0.729289777237057</v>
      </c>
      <c r="BQ6458" s="27">
        <v>12933.5694024157</v>
      </c>
      <c r="BR6458" s="27">
        <v>1.24826142474775</v>
      </c>
      <c r="BS6458" s="27">
        <v>44764.2917371628</v>
      </c>
      <c r="BU6458">
        <f t="shared" si="400"/>
        <v>96459.8971831428</v>
      </c>
      <c r="BV6458">
        <f t="shared" si="401"/>
        <v>142474.921974999</v>
      </c>
      <c r="BW6458" s="29">
        <v>6453</v>
      </c>
      <c r="BX6458">
        <f t="shared" si="402"/>
        <v>0</v>
      </c>
      <c r="BY6458">
        <f t="shared" si="403"/>
        <v>1</v>
      </c>
    </row>
    <row r="6459" spans="1:77">
      <c r="A6459" s="15">
        <v>6454</v>
      </c>
      <c r="BP6459" s="27">
        <v>0.839099600609111</v>
      </c>
      <c r="BQ6459" s="27">
        <v>14605.5572381781</v>
      </c>
      <c r="BR6459" s="27">
        <v>1.42691249031977</v>
      </c>
      <c r="BS6459" s="27">
        <v>47958.3346770987</v>
      </c>
      <c r="BU6459">
        <f t="shared" si="400"/>
        <v>111259.382853189</v>
      </c>
      <c r="BV6459">
        <f t="shared" si="401"/>
        <v>166078.538870866</v>
      </c>
      <c r="BW6459" s="29">
        <v>6454</v>
      </c>
      <c r="BX6459">
        <f t="shared" si="402"/>
        <v>0</v>
      </c>
      <c r="BY6459">
        <f t="shared" si="403"/>
        <v>1</v>
      </c>
    </row>
    <row r="6460" spans="1:77">
      <c r="A6460" s="15">
        <v>6455</v>
      </c>
      <c r="BP6460" s="27">
        <v>0.815377657568243</v>
      </c>
      <c r="BQ6460" s="27">
        <v>14550.12994459</v>
      </c>
      <c r="BR6460" s="27">
        <v>1.42685170689545</v>
      </c>
      <c r="BS6460" s="27">
        <v>48174.5890296793</v>
      </c>
      <c r="BU6460">
        <f t="shared" si="400"/>
        <v>107756.518690647</v>
      </c>
      <c r="BV6460">
        <f t="shared" si="401"/>
        <v>165853.167004638</v>
      </c>
      <c r="BW6460" s="29">
        <v>6455</v>
      </c>
      <c r="BX6460">
        <f t="shared" si="402"/>
        <v>0</v>
      </c>
      <c r="BY6460">
        <f t="shared" si="403"/>
        <v>1</v>
      </c>
    </row>
    <row r="6461" spans="1:77">
      <c r="A6461" s="15">
        <v>6456</v>
      </c>
      <c r="BP6461" s="27">
        <v>0.786892160591369</v>
      </c>
      <c r="BQ6461" s="27">
        <v>15113.5923321487</v>
      </c>
      <c r="BR6461" s="27">
        <v>1.31341067179572</v>
      </c>
      <c r="BS6461" s="27">
        <v>55065.2170305428</v>
      </c>
      <c r="BU6461">
        <f t="shared" si="400"/>
        <v>102920.231756557</v>
      </c>
      <c r="BV6461">
        <f t="shared" si="401"/>
        <v>141946.383738815</v>
      </c>
      <c r="BW6461" s="29">
        <v>6456</v>
      </c>
      <c r="BX6461">
        <f t="shared" si="402"/>
        <v>0</v>
      </c>
      <c r="BY6461">
        <f t="shared" si="403"/>
        <v>1</v>
      </c>
    </row>
    <row r="6462" spans="1:77">
      <c r="A6462" s="15">
        <v>6457</v>
      </c>
      <c r="BP6462" s="27">
        <v>0.757875442963803</v>
      </c>
      <c r="BQ6462" s="27">
        <v>21825.475918405</v>
      </c>
      <c r="BR6462" s="27">
        <v>1.29017366949748</v>
      </c>
      <c r="BS6462" s="27">
        <v>56981.7759341686</v>
      </c>
      <c r="BU6462">
        <f t="shared" si="400"/>
        <v>91855.8405261655</v>
      </c>
      <c r="BV6462">
        <f t="shared" si="401"/>
        <v>136544.274490454</v>
      </c>
      <c r="BW6462" s="29">
        <v>6457</v>
      </c>
      <c r="BX6462">
        <f t="shared" si="402"/>
        <v>0</v>
      </c>
      <c r="BY6462">
        <f t="shared" si="403"/>
        <v>1</v>
      </c>
    </row>
    <row r="6463" spans="1:77">
      <c r="A6463" s="15">
        <v>6458</v>
      </c>
      <c r="BP6463" s="27">
        <v>0.845454850024661</v>
      </c>
      <c r="BQ6463" s="27">
        <v>24190.2893906636</v>
      </c>
      <c r="BR6463" s="27">
        <v>1.42455692070054</v>
      </c>
      <c r="BS6463" s="27">
        <v>72069.5754601437</v>
      </c>
      <c r="BU6463">
        <f t="shared" si="400"/>
        <v>102627.938113036</v>
      </c>
      <c r="BV6463">
        <f t="shared" si="401"/>
        <v>141613.962644937</v>
      </c>
      <c r="BW6463" s="29">
        <v>6458</v>
      </c>
      <c r="BX6463">
        <f t="shared" si="402"/>
        <v>0</v>
      </c>
      <c r="BY6463">
        <f t="shared" si="403"/>
        <v>1</v>
      </c>
    </row>
    <row r="6464" spans="1:77">
      <c r="A6464" s="15">
        <v>6459</v>
      </c>
      <c r="BP6464" s="27">
        <v>0.796198211214466</v>
      </c>
      <c r="BQ6464" s="27">
        <v>13934.8193289599</v>
      </c>
      <c r="BR6464" s="27">
        <v>1.3697894405825</v>
      </c>
      <c r="BS6464" s="27">
        <v>45528.755307759</v>
      </c>
      <c r="BU6464">
        <f t="shared" si="400"/>
        <v>105494.91235321</v>
      </c>
      <c r="BV6464">
        <f t="shared" si="401"/>
        <v>159939.660779616</v>
      </c>
      <c r="BW6464" s="29">
        <v>6459</v>
      </c>
      <c r="BX6464">
        <f t="shared" si="402"/>
        <v>0</v>
      </c>
      <c r="BY6464">
        <f t="shared" si="403"/>
        <v>1</v>
      </c>
    </row>
    <row r="6465" spans="1:77">
      <c r="A6465" s="15">
        <v>6460</v>
      </c>
      <c r="BP6465" s="27">
        <v>0.799115941373433</v>
      </c>
      <c r="BQ6465" s="27">
        <v>16260.1321644405</v>
      </c>
      <c r="BR6465" s="27">
        <v>1.36060263181875</v>
      </c>
      <c r="BS6465" s="27">
        <v>47160.3945383578</v>
      </c>
      <c r="BU6465">
        <f t="shared" si="400"/>
        <v>103607.259041574</v>
      </c>
      <c r="BV6465">
        <f t="shared" si="401"/>
        <v>156930.000234454</v>
      </c>
      <c r="BW6465" s="29">
        <v>6460</v>
      </c>
      <c r="BX6465">
        <f t="shared" si="402"/>
        <v>0</v>
      </c>
      <c r="BY6465">
        <f t="shared" si="403"/>
        <v>1</v>
      </c>
    </row>
    <row r="6466" spans="1:77">
      <c r="A6466" s="15">
        <v>6461</v>
      </c>
      <c r="BP6466" s="27">
        <v>0.796635759093061</v>
      </c>
      <c r="BQ6466" s="27">
        <v>14129.3936391824</v>
      </c>
      <c r="BR6466" s="27">
        <v>1.37106041118991</v>
      </c>
      <c r="BS6466" s="27">
        <v>46555.7153744705</v>
      </c>
      <c r="BU6466">
        <f t="shared" si="400"/>
        <v>105365.970224777</v>
      </c>
      <c r="BV6466">
        <f t="shared" si="401"/>
        <v>159103.346304016</v>
      </c>
      <c r="BW6466" s="29">
        <v>6461</v>
      </c>
      <c r="BX6466">
        <f t="shared" si="402"/>
        <v>0</v>
      </c>
      <c r="BY6466">
        <f t="shared" si="403"/>
        <v>1</v>
      </c>
    </row>
    <row r="6467" spans="1:77">
      <c r="A6467" s="15">
        <v>6462</v>
      </c>
      <c r="BP6467" s="27">
        <v>0.857518398842537</v>
      </c>
      <c r="BQ6467" s="27">
        <v>12262.4874804966</v>
      </c>
      <c r="BR6467" s="27">
        <v>1.48058374922679</v>
      </c>
      <c r="BS6467" s="27">
        <v>51035.527186401</v>
      </c>
      <c r="BU6467">
        <f t="shared" si="400"/>
        <v>116365.272345884</v>
      </c>
      <c r="BV6467">
        <f t="shared" si="401"/>
        <v>171052.035197618</v>
      </c>
      <c r="BW6467" s="29">
        <v>6462</v>
      </c>
      <c r="BX6467">
        <f t="shared" si="402"/>
        <v>0</v>
      </c>
      <c r="BY6467">
        <f t="shared" si="403"/>
        <v>1</v>
      </c>
    </row>
    <row r="6468" spans="1:77">
      <c r="A6468" s="15">
        <v>6463</v>
      </c>
      <c r="BP6468" s="27">
        <v>0.823147578667185</v>
      </c>
      <c r="BQ6468" s="27">
        <v>17040.2832017705</v>
      </c>
      <c r="BR6468" s="27">
        <v>1.42926673306248</v>
      </c>
      <c r="BS6468" s="27">
        <v>63000.9866426641</v>
      </c>
      <c r="BU6468">
        <f t="shared" si="400"/>
        <v>106431.853598307</v>
      </c>
      <c r="BV6468">
        <f t="shared" si="401"/>
        <v>151389.023316708</v>
      </c>
      <c r="BW6468" s="29">
        <v>6463</v>
      </c>
      <c r="BX6468">
        <f t="shared" si="402"/>
        <v>0</v>
      </c>
      <c r="BY6468">
        <f t="shared" si="403"/>
        <v>1</v>
      </c>
    </row>
    <row r="6469" spans="1:77">
      <c r="A6469" s="15">
        <v>6464</v>
      </c>
      <c r="BP6469" s="27">
        <v>0.780743345678212</v>
      </c>
      <c r="BQ6469" s="27">
        <v>12371.9371469128</v>
      </c>
      <c r="BR6469" s="27">
        <v>1.34000265139829</v>
      </c>
      <c r="BS6469" s="27">
        <v>52986.5044543218</v>
      </c>
      <c r="BU6469">
        <f t="shared" si="400"/>
        <v>104739.564704819</v>
      </c>
      <c r="BV6469">
        <f t="shared" si="401"/>
        <v>148013.893255422</v>
      </c>
      <c r="BW6469" s="29">
        <v>6464</v>
      </c>
      <c r="BX6469">
        <f t="shared" si="402"/>
        <v>0</v>
      </c>
      <c r="BY6469">
        <f t="shared" si="403"/>
        <v>1</v>
      </c>
    </row>
    <row r="6470" spans="1:77">
      <c r="A6470" s="15">
        <v>6465</v>
      </c>
      <c r="BP6470" s="27">
        <v>0.828541662994492</v>
      </c>
      <c r="BQ6470" s="27">
        <v>14013.9346071343</v>
      </c>
      <c r="BR6470" s="27">
        <v>1.44164752824825</v>
      </c>
      <c r="BS6470" s="27">
        <v>44985.9018925549</v>
      </c>
      <c r="BU6470">
        <f t="shared" si="400"/>
        <v>110267.314842039</v>
      </c>
      <c r="BV6470">
        <f t="shared" si="401"/>
        <v>171261.227344683</v>
      </c>
      <c r="BW6470" s="29">
        <v>6465</v>
      </c>
      <c r="BX6470">
        <f t="shared" si="402"/>
        <v>0</v>
      </c>
      <c r="BY6470">
        <f t="shared" si="403"/>
        <v>1</v>
      </c>
    </row>
    <row r="6471" spans="1:77">
      <c r="A6471" s="15">
        <v>6466</v>
      </c>
      <c r="BP6471" s="27">
        <v>0.844413894617378</v>
      </c>
      <c r="BQ6471" s="27">
        <v>17138.5789341665</v>
      </c>
      <c r="BR6471" s="27">
        <v>1.44305793689278</v>
      </c>
      <c r="BS6471" s="27">
        <v>61696.0387203691</v>
      </c>
      <c r="BU6471">
        <f t="shared" ref="BU6471:BU6534" si="404">BP6471*$BV$1-BQ6471</f>
        <v>109523.50525844</v>
      </c>
      <c r="BV6471">
        <f t="shared" ref="BV6471:BV6534" si="405">BR6471*$BV$1-BS6471</f>
        <v>154762.651813548</v>
      </c>
      <c r="BW6471" s="29">
        <v>6466</v>
      </c>
      <c r="BX6471">
        <f t="shared" ref="BX6471:BX6534" si="406">IF(BU6471=MAX($BU6471:$BV6471),1,0)</f>
        <v>0</v>
      </c>
      <c r="BY6471">
        <f t="shared" ref="BY6471:BY6534" si="407">IF(BV6471=MAX($BU6471:$BV6471),1,0)</f>
        <v>1</v>
      </c>
    </row>
    <row r="6472" spans="1:77">
      <c r="A6472" s="15">
        <v>6467</v>
      </c>
      <c r="BP6472" s="27">
        <v>0.773891274782713</v>
      </c>
      <c r="BQ6472" s="27">
        <v>17309.0246199873</v>
      </c>
      <c r="BR6472" s="27">
        <v>1.3251231927107</v>
      </c>
      <c r="BS6472" s="27">
        <v>59749.4062567946</v>
      </c>
      <c r="BU6472">
        <f t="shared" si="404"/>
        <v>98774.6665974196</v>
      </c>
      <c r="BV6472">
        <f t="shared" si="405"/>
        <v>139019.07264981</v>
      </c>
      <c r="BW6472" s="29">
        <v>6467</v>
      </c>
      <c r="BX6472">
        <f t="shared" si="406"/>
        <v>0</v>
      </c>
      <c r="BY6472">
        <f t="shared" si="407"/>
        <v>1</v>
      </c>
    </row>
    <row r="6473" spans="1:77">
      <c r="A6473" s="15">
        <v>6468</v>
      </c>
      <c r="BP6473" s="27">
        <v>0.861770627309749</v>
      </c>
      <c r="BQ6473" s="27">
        <v>12923.5914521718</v>
      </c>
      <c r="BR6473" s="27">
        <v>1.47151830012117</v>
      </c>
      <c r="BS6473" s="27">
        <v>44279.7226790289</v>
      </c>
      <c r="BU6473">
        <f t="shared" si="404"/>
        <v>116342.002644291</v>
      </c>
      <c r="BV6473">
        <f t="shared" si="405"/>
        <v>176448.022339147</v>
      </c>
      <c r="BW6473" s="29">
        <v>6468</v>
      </c>
      <c r="BX6473">
        <f t="shared" si="406"/>
        <v>0</v>
      </c>
      <c r="BY6473">
        <f t="shared" si="407"/>
        <v>1</v>
      </c>
    </row>
    <row r="6474" spans="1:77">
      <c r="A6474" s="15">
        <v>6469</v>
      </c>
      <c r="BP6474" s="27">
        <v>0.809755267944288</v>
      </c>
      <c r="BQ6474" s="27">
        <v>16311.8492985682</v>
      </c>
      <c r="BR6474" s="27">
        <v>1.3619350000059</v>
      </c>
      <c r="BS6474" s="27">
        <v>49286.4247802557</v>
      </c>
      <c r="BU6474">
        <f t="shared" si="404"/>
        <v>105151.440893075</v>
      </c>
      <c r="BV6474">
        <f t="shared" si="405"/>
        <v>155003.825220629</v>
      </c>
      <c r="BW6474" s="29">
        <v>6469</v>
      </c>
      <c r="BX6474">
        <f t="shared" si="406"/>
        <v>0</v>
      </c>
      <c r="BY6474">
        <f t="shared" si="407"/>
        <v>1</v>
      </c>
    </row>
    <row r="6475" spans="1:77">
      <c r="A6475" s="15">
        <v>6470</v>
      </c>
      <c r="BP6475" s="27">
        <v>0.826507493132244</v>
      </c>
      <c r="BQ6475" s="27">
        <v>17069.0159720333</v>
      </c>
      <c r="BR6475" s="27">
        <v>1.41090708965412</v>
      </c>
      <c r="BS6475" s="27">
        <v>50722.9146752862</v>
      </c>
      <c r="BU6475">
        <f t="shared" si="404"/>
        <v>106907.107997803</v>
      </c>
      <c r="BV6475">
        <f t="shared" si="405"/>
        <v>160913.148772831</v>
      </c>
      <c r="BW6475" s="29">
        <v>6470</v>
      </c>
      <c r="BX6475">
        <f t="shared" si="406"/>
        <v>0</v>
      </c>
      <c r="BY6475">
        <f t="shared" si="407"/>
        <v>1</v>
      </c>
    </row>
    <row r="6476" spans="1:77">
      <c r="A6476" s="15">
        <v>6471</v>
      </c>
      <c r="BP6476" s="27">
        <v>0.837993265028927</v>
      </c>
      <c r="BQ6476" s="27">
        <v>15371.7252934975</v>
      </c>
      <c r="BR6476" s="27">
        <v>1.45092321352864</v>
      </c>
      <c r="BS6476" s="27">
        <v>56625.5036320227</v>
      </c>
      <c r="BU6476">
        <f t="shared" si="404"/>
        <v>110327.264460842</v>
      </c>
      <c r="BV6476">
        <f t="shared" si="405"/>
        <v>161012.978397273</v>
      </c>
      <c r="BW6476" s="29">
        <v>6471</v>
      </c>
      <c r="BX6476">
        <f t="shared" si="406"/>
        <v>0</v>
      </c>
      <c r="BY6476">
        <f t="shared" si="407"/>
        <v>1</v>
      </c>
    </row>
    <row r="6477" spans="1:77">
      <c r="A6477" s="15">
        <v>6472</v>
      </c>
      <c r="BP6477" s="27">
        <v>0.845595901731993</v>
      </c>
      <c r="BQ6477" s="27">
        <v>18018.3201168513</v>
      </c>
      <c r="BR6477" s="27">
        <v>1.46748913778221</v>
      </c>
      <c r="BS6477" s="27">
        <v>64335.2224613995</v>
      </c>
      <c r="BU6477">
        <f t="shared" si="404"/>
        <v>108821.065142948</v>
      </c>
      <c r="BV6477">
        <f t="shared" si="405"/>
        <v>155788.148205931</v>
      </c>
      <c r="BW6477" s="29">
        <v>6472</v>
      </c>
      <c r="BX6477">
        <f t="shared" si="406"/>
        <v>0</v>
      </c>
      <c r="BY6477">
        <f t="shared" si="407"/>
        <v>1</v>
      </c>
    </row>
    <row r="6478" spans="1:77">
      <c r="A6478" s="15">
        <v>6473</v>
      </c>
      <c r="BP6478" s="27">
        <v>0.828189930090158</v>
      </c>
      <c r="BQ6478" s="27">
        <v>11421.7205207217</v>
      </c>
      <c r="BR6478" s="27">
        <v>1.43710471656001</v>
      </c>
      <c r="BS6478" s="27">
        <v>49935.9673129695</v>
      </c>
      <c r="BU6478">
        <f t="shared" si="404"/>
        <v>112806.768992802</v>
      </c>
      <c r="BV6478">
        <f t="shared" si="405"/>
        <v>165629.740171033</v>
      </c>
      <c r="BW6478" s="29">
        <v>6473</v>
      </c>
      <c r="BX6478">
        <f t="shared" si="406"/>
        <v>0</v>
      </c>
      <c r="BY6478">
        <f t="shared" si="407"/>
        <v>1</v>
      </c>
    </row>
    <row r="6479" spans="1:77">
      <c r="A6479" s="15">
        <v>6474</v>
      </c>
      <c r="BP6479" s="27">
        <v>0.823508226080329</v>
      </c>
      <c r="BQ6479" s="27">
        <v>13655.3650325415</v>
      </c>
      <c r="BR6479" s="27">
        <v>1.40722239641494</v>
      </c>
      <c r="BS6479" s="27">
        <v>45569.1626451583</v>
      </c>
      <c r="BU6479">
        <f t="shared" si="404"/>
        <v>109870.868879508</v>
      </c>
      <c r="BV6479">
        <f t="shared" si="405"/>
        <v>165514.196817082</v>
      </c>
      <c r="BW6479" s="29">
        <v>6474</v>
      </c>
      <c r="BX6479">
        <f t="shared" si="406"/>
        <v>0</v>
      </c>
      <c r="BY6479">
        <f t="shared" si="407"/>
        <v>1</v>
      </c>
    </row>
    <row r="6480" spans="1:77">
      <c r="A6480" s="15">
        <v>6475</v>
      </c>
      <c r="BP6480" s="27">
        <v>0.845015208043647</v>
      </c>
      <c r="BQ6480" s="27">
        <v>17365.0836114188</v>
      </c>
      <c r="BR6480" s="27">
        <v>1.46051339759859</v>
      </c>
      <c r="BS6480" s="27">
        <v>58271.662297231</v>
      </c>
      <c r="BU6480">
        <f t="shared" si="404"/>
        <v>109387.197595128</v>
      </c>
      <c r="BV6480">
        <f t="shared" si="405"/>
        <v>160805.347342557</v>
      </c>
      <c r="BW6480" s="29">
        <v>6475</v>
      </c>
      <c r="BX6480">
        <f t="shared" si="406"/>
        <v>0</v>
      </c>
      <c r="BY6480">
        <f t="shared" si="407"/>
        <v>1</v>
      </c>
    </row>
    <row r="6481" spans="1:77">
      <c r="A6481" s="15">
        <v>6476</v>
      </c>
      <c r="BP6481" s="27">
        <v>0.776657818102669</v>
      </c>
      <c r="BQ6481" s="27">
        <v>16179.7749108365</v>
      </c>
      <c r="BR6481" s="27">
        <v>1.32915526011175</v>
      </c>
      <c r="BS6481" s="27">
        <v>60803.9037162605</v>
      </c>
      <c r="BU6481">
        <f t="shared" si="404"/>
        <v>100318.897804564</v>
      </c>
      <c r="BV6481">
        <f t="shared" si="405"/>
        <v>138569.385300502</v>
      </c>
      <c r="BW6481" s="29">
        <v>6476</v>
      </c>
      <c r="BX6481">
        <f t="shared" si="406"/>
        <v>0</v>
      </c>
      <c r="BY6481">
        <f t="shared" si="407"/>
        <v>1</v>
      </c>
    </row>
    <row r="6482" spans="1:77">
      <c r="A6482" s="15">
        <v>6477</v>
      </c>
      <c r="BP6482" s="27">
        <v>0.804886622829626</v>
      </c>
      <c r="BQ6482" s="27">
        <v>16217.9585112721</v>
      </c>
      <c r="BR6482" s="27">
        <v>1.37011980808552</v>
      </c>
      <c r="BS6482" s="27">
        <v>49143.7719283111</v>
      </c>
      <c r="BU6482">
        <f t="shared" si="404"/>
        <v>104515.034913172</v>
      </c>
      <c r="BV6482">
        <f t="shared" si="405"/>
        <v>156374.199284517</v>
      </c>
      <c r="BW6482" s="29">
        <v>6477</v>
      </c>
      <c r="BX6482">
        <f t="shared" si="406"/>
        <v>0</v>
      </c>
      <c r="BY6482">
        <f t="shared" si="407"/>
        <v>1</v>
      </c>
    </row>
    <row r="6483" spans="1:77">
      <c r="A6483" s="15">
        <v>6478</v>
      </c>
      <c r="BP6483" s="27">
        <v>0.804809782250655</v>
      </c>
      <c r="BQ6483" s="27">
        <v>15884.9946257787</v>
      </c>
      <c r="BR6483" s="27">
        <v>1.3678354468647</v>
      </c>
      <c r="BS6483" s="27">
        <v>48535.9573203369</v>
      </c>
      <c r="BU6483">
        <f t="shared" si="404"/>
        <v>104836.472711819</v>
      </c>
      <c r="BV6483">
        <f t="shared" si="405"/>
        <v>156639.359709368</v>
      </c>
      <c r="BW6483" s="29">
        <v>6478</v>
      </c>
      <c r="BX6483">
        <f t="shared" si="406"/>
        <v>0</v>
      </c>
      <c r="BY6483">
        <f t="shared" si="407"/>
        <v>1</v>
      </c>
    </row>
    <row r="6484" spans="1:77">
      <c r="A6484" s="15">
        <v>6479</v>
      </c>
      <c r="BP6484" s="27">
        <v>0.803323941600129</v>
      </c>
      <c r="BQ6484" s="27">
        <v>13062.8061458298</v>
      </c>
      <c r="BR6484" s="27">
        <v>1.39145687436078</v>
      </c>
      <c r="BS6484" s="27">
        <v>45637.2265261915</v>
      </c>
      <c r="BU6484">
        <f t="shared" si="404"/>
        <v>107435.78509419</v>
      </c>
      <c r="BV6484">
        <f t="shared" si="405"/>
        <v>163081.304627926</v>
      </c>
      <c r="BW6484" s="29">
        <v>6479</v>
      </c>
      <c r="BX6484">
        <f t="shared" si="406"/>
        <v>0</v>
      </c>
      <c r="BY6484">
        <f t="shared" si="407"/>
        <v>1</v>
      </c>
    </row>
    <row r="6485" spans="1:77">
      <c r="A6485" s="15">
        <v>6480</v>
      </c>
      <c r="BP6485" s="27">
        <v>0.841415860613105</v>
      </c>
      <c r="BQ6485" s="27">
        <v>16966.7455268922</v>
      </c>
      <c r="BR6485" s="27">
        <v>1.4544236535693</v>
      </c>
      <c r="BS6485" s="27">
        <v>51825.3321029028</v>
      </c>
      <c r="BU6485">
        <f t="shared" si="404"/>
        <v>109245.633565074</v>
      </c>
      <c r="BV6485">
        <f t="shared" si="405"/>
        <v>166338.215932492</v>
      </c>
      <c r="BW6485" s="29">
        <v>6480</v>
      </c>
      <c r="BX6485">
        <f t="shared" si="406"/>
        <v>0</v>
      </c>
      <c r="BY6485">
        <f t="shared" si="407"/>
        <v>1</v>
      </c>
    </row>
    <row r="6486" spans="1:77">
      <c r="A6486" s="15">
        <v>6481</v>
      </c>
      <c r="BP6486" s="27">
        <v>0.81878808086038</v>
      </c>
      <c r="BQ6486" s="27">
        <v>11862.0042964251</v>
      </c>
      <c r="BR6486" s="27">
        <v>1.38654029692755</v>
      </c>
      <c r="BS6486" s="27">
        <v>42342.3031853094</v>
      </c>
      <c r="BU6486">
        <f t="shared" si="404"/>
        <v>110956.207832632</v>
      </c>
      <c r="BV6486">
        <f t="shared" si="405"/>
        <v>165638.741353824</v>
      </c>
      <c r="BW6486" s="29">
        <v>6481</v>
      </c>
      <c r="BX6486">
        <f t="shared" si="406"/>
        <v>0</v>
      </c>
      <c r="BY6486">
        <f t="shared" si="407"/>
        <v>1</v>
      </c>
    </row>
    <row r="6487" spans="1:77">
      <c r="A6487" s="15">
        <v>6482</v>
      </c>
      <c r="BP6487" s="27">
        <v>0.840682088513076</v>
      </c>
      <c r="BQ6487" s="27">
        <v>12907.3990966262</v>
      </c>
      <c r="BR6487" s="27">
        <v>1.43916437812387</v>
      </c>
      <c r="BS6487" s="27">
        <v>43286.5874664899</v>
      </c>
      <c r="BU6487">
        <f t="shared" si="404"/>
        <v>113194.914180335</v>
      </c>
      <c r="BV6487">
        <f t="shared" si="405"/>
        <v>172588.069252091</v>
      </c>
      <c r="BW6487" s="29">
        <v>6482</v>
      </c>
      <c r="BX6487">
        <f t="shared" si="406"/>
        <v>0</v>
      </c>
      <c r="BY6487">
        <f t="shared" si="407"/>
        <v>1</v>
      </c>
    </row>
    <row r="6488" spans="1:77">
      <c r="A6488" s="15">
        <v>6483</v>
      </c>
      <c r="BP6488" s="27">
        <v>0.779345412470123</v>
      </c>
      <c r="BQ6488" s="27">
        <v>12179.1445632239</v>
      </c>
      <c r="BR6488" s="27">
        <v>1.33670089340543</v>
      </c>
      <c r="BS6488" s="27">
        <v>45589.7637843423</v>
      </c>
      <c r="BU6488">
        <f t="shared" si="404"/>
        <v>104722.667307295</v>
      </c>
      <c r="BV6488">
        <f t="shared" si="405"/>
        <v>154915.370226473</v>
      </c>
      <c r="BW6488" s="29">
        <v>6483</v>
      </c>
      <c r="BX6488">
        <f t="shared" si="406"/>
        <v>0</v>
      </c>
      <c r="BY6488">
        <f t="shared" si="407"/>
        <v>1</v>
      </c>
    </row>
    <row r="6489" spans="1:77">
      <c r="A6489" s="15">
        <v>6484</v>
      </c>
      <c r="BP6489" s="27">
        <v>0.792481960083163</v>
      </c>
      <c r="BQ6489" s="27">
        <v>12337.41758654</v>
      </c>
      <c r="BR6489" s="27">
        <v>1.34035276155558</v>
      </c>
      <c r="BS6489" s="27">
        <v>44010.2349388042</v>
      </c>
      <c r="BU6489">
        <f t="shared" si="404"/>
        <v>106534.876425935</v>
      </c>
      <c r="BV6489">
        <f t="shared" si="405"/>
        <v>157042.679294533</v>
      </c>
      <c r="BW6489" s="29">
        <v>6484</v>
      </c>
      <c r="BX6489">
        <f t="shared" si="406"/>
        <v>0</v>
      </c>
      <c r="BY6489">
        <f t="shared" si="407"/>
        <v>1</v>
      </c>
    </row>
    <row r="6490" spans="1:77">
      <c r="A6490" s="15">
        <v>6485</v>
      </c>
      <c r="BP6490" s="27">
        <v>0.789595803582709</v>
      </c>
      <c r="BQ6490" s="27">
        <v>16818.5652501145</v>
      </c>
      <c r="BR6490" s="27">
        <v>1.33211321187007</v>
      </c>
      <c r="BS6490" s="27">
        <v>50469.8429062222</v>
      </c>
      <c r="BU6490">
        <f t="shared" si="404"/>
        <v>101620.805287292</v>
      </c>
      <c r="BV6490">
        <f t="shared" si="405"/>
        <v>149347.138874288</v>
      </c>
      <c r="BW6490" s="29">
        <v>6485</v>
      </c>
      <c r="BX6490">
        <f t="shared" si="406"/>
        <v>0</v>
      </c>
      <c r="BY6490">
        <f t="shared" si="407"/>
        <v>1</v>
      </c>
    </row>
    <row r="6491" spans="1:77">
      <c r="A6491" s="15">
        <v>6486</v>
      </c>
      <c r="BP6491" s="27">
        <v>0.789762565022009</v>
      </c>
      <c r="BQ6491" s="27">
        <v>14937.0347908628</v>
      </c>
      <c r="BR6491" s="27">
        <v>1.36444266094918</v>
      </c>
      <c r="BS6491" s="27">
        <v>46817.7933671984</v>
      </c>
      <c r="BU6491">
        <f t="shared" si="404"/>
        <v>103527.349962439</v>
      </c>
      <c r="BV6491">
        <f t="shared" si="405"/>
        <v>157848.605775178</v>
      </c>
      <c r="BW6491" s="29">
        <v>6486</v>
      </c>
      <c r="BX6491">
        <f t="shared" si="406"/>
        <v>0</v>
      </c>
      <c r="BY6491">
        <f t="shared" si="407"/>
        <v>1</v>
      </c>
    </row>
    <row r="6492" spans="1:77">
      <c r="A6492" s="15">
        <v>6487</v>
      </c>
      <c r="BP6492" s="27">
        <v>0.803899284674858</v>
      </c>
      <c r="BQ6492" s="27">
        <v>20619.7345103595</v>
      </c>
      <c r="BR6492" s="27">
        <v>1.34102600139031</v>
      </c>
      <c r="BS6492" s="27">
        <v>60880.8955239606</v>
      </c>
      <c r="BU6492">
        <f t="shared" si="404"/>
        <v>99965.1581908693</v>
      </c>
      <c r="BV6492">
        <f t="shared" si="405"/>
        <v>140273.004684586</v>
      </c>
      <c r="BW6492" s="29">
        <v>6487</v>
      </c>
      <c r="BX6492">
        <f t="shared" si="406"/>
        <v>0</v>
      </c>
      <c r="BY6492">
        <f t="shared" si="407"/>
        <v>1</v>
      </c>
    </row>
    <row r="6493" spans="1:77">
      <c r="A6493" s="15">
        <v>6488</v>
      </c>
      <c r="BP6493" s="27">
        <v>0.769766344050847</v>
      </c>
      <c r="BQ6493" s="27">
        <v>15688.8905217096</v>
      </c>
      <c r="BR6493" s="27">
        <v>1.3251508712186</v>
      </c>
      <c r="BS6493" s="27">
        <v>57827.3870248151</v>
      </c>
      <c r="BU6493">
        <f t="shared" si="404"/>
        <v>99776.0610859174</v>
      </c>
      <c r="BV6493">
        <f t="shared" si="405"/>
        <v>140945.243657974</v>
      </c>
      <c r="BW6493" s="29">
        <v>6488</v>
      </c>
      <c r="BX6493">
        <f t="shared" si="406"/>
        <v>0</v>
      </c>
      <c r="BY6493">
        <f t="shared" si="407"/>
        <v>1</v>
      </c>
    </row>
    <row r="6494" spans="1:77">
      <c r="A6494" s="15">
        <v>6489</v>
      </c>
      <c r="BP6494" s="27">
        <v>0.811876493565347</v>
      </c>
      <c r="BQ6494" s="27">
        <v>18545.0265623843</v>
      </c>
      <c r="BR6494" s="27">
        <v>1.40029812036321</v>
      </c>
      <c r="BS6494" s="27">
        <v>62280.4289984494</v>
      </c>
      <c r="BU6494">
        <f t="shared" si="404"/>
        <v>103236.447472418</v>
      </c>
      <c r="BV6494">
        <f t="shared" si="405"/>
        <v>147764.289056032</v>
      </c>
      <c r="BW6494" s="29">
        <v>6489</v>
      </c>
      <c r="BX6494">
        <f t="shared" si="406"/>
        <v>0</v>
      </c>
      <c r="BY6494">
        <f t="shared" si="407"/>
        <v>1</v>
      </c>
    </row>
    <row r="6495" spans="1:77">
      <c r="A6495" s="15">
        <v>6490</v>
      </c>
      <c r="BP6495" s="27">
        <v>0.824301870933027</v>
      </c>
      <c r="BQ6495" s="27">
        <v>13908.1006551838</v>
      </c>
      <c r="BR6495" s="27">
        <v>1.39998865253943</v>
      </c>
      <c r="BS6495" s="27">
        <v>45664.412358011</v>
      </c>
      <c r="BU6495">
        <f t="shared" si="404"/>
        <v>109737.17998477</v>
      </c>
      <c r="BV6495">
        <f t="shared" si="405"/>
        <v>164333.885522903</v>
      </c>
      <c r="BW6495" s="29">
        <v>6490</v>
      </c>
      <c r="BX6495">
        <f t="shared" si="406"/>
        <v>0</v>
      </c>
      <c r="BY6495">
        <f t="shared" si="407"/>
        <v>1</v>
      </c>
    </row>
    <row r="6496" spans="1:77">
      <c r="A6496" s="15">
        <v>6491</v>
      </c>
      <c r="BP6496" s="27">
        <v>0.832145315445993</v>
      </c>
      <c r="BQ6496" s="27">
        <v>12361.7016429519</v>
      </c>
      <c r="BR6496" s="27">
        <v>1.4323754758215</v>
      </c>
      <c r="BS6496" s="27">
        <v>44983.0341968726</v>
      </c>
      <c r="BU6496">
        <f t="shared" si="404"/>
        <v>112460.095673947</v>
      </c>
      <c r="BV6496">
        <f t="shared" si="405"/>
        <v>169873.287176352</v>
      </c>
      <c r="BW6496" s="29">
        <v>6491</v>
      </c>
      <c r="BX6496">
        <f t="shared" si="406"/>
        <v>0</v>
      </c>
      <c r="BY6496">
        <f t="shared" si="407"/>
        <v>1</v>
      </c>
    </row>
    <row r="6497" spans="1:77">
      <c r="A6497" s="15">
        <v>6492</v>
      </c>
      <c r="BP6497" s="27">
        <v>0.753186569965211</v>
      </c>
      <c r="BQ6497" s="27">
        <v>17819.2546287096</v>
      </c>
      <c r="BR6497" s="27">
        <v>1.27753721215811</v>
      </c>
      <c r="BS6497" s="27">
        <v>49881.0725628145</v>
      </c>
      <c r="BU6497">
        <f t="shared" si="404"/>
        <v>95158.7308660721</v>
      </c>
      <c r="BV6497">
        <f t="shared" si="405"/>
        <v>141749.509260901</v>
      </c>
      <c r="BW6497" s="29">
        <v>6492</v>
      </c>
      <c r="BX6497">
        <f t="shared" si="406"/>
        <v>0</v>
      </c>
      <c r="BY6497">
        <f t="shared" si="407"/>
        <v>1</v>
      </c>
    </row>
    <row r="6498" spans="1:77">
      <c r="A6498" s="15">
        <v>6493</v>
      </c>
      <c r="BP6498" s="27">
        <v>0.866350250476638</v>
      </c>
      <c r="BQ6498" s="27">
        <v>16760.4630040572</v>
      </c>
      <c r="BR6498" s="27">
        <v>1.5220884712174</v>
      </c>
      <c r="BS6498" s="27">
        <v>51915.8955122793</v>
      </c>
      <c r="BU6498">
        <f t="shared" si="404"/>
        <v>113192.074567438</v>
      </c>
      <c r="BV6498">
        <f t="shared" si="405"/>
        <v>176397.37517033</v>
      </c>
      <c r="BW6498" s="29">
        <v>6493</v>
      </c>
      <c r="BX6498">
        <f t="shared" si="406"/>
        <v>0</v>
      </c>
      <c r="BY6498">
        <f t="shared" si="407"/>
        <v>1</v>
      </c>
    </row>
    <row r="6499" spans="1:77">
      <c r="A6499" s="15">
        <v>6494</v>
      </c>
      <c r="BP6499" s="27">
        <v>0.803923255795636</v>
      </c>
      <c r="BQ6499" s="27">
        <v>17755.5438436587</v>
      </c>
      <c r="BR6499" s="27">
        <v>1.37762533301316</v>
      </c>
      <c r="BS6499" s="27">
        <v>52536.1922088115</v>
      </c>
      <c r="BU6499">
        <f t="shared" si="404"/>
        <v>102832.944525687</v>
      </c>
      <c r="BV6499">
        <f t="shared" si="405"/>
        <v>154107.607743163</v>
      </c>
      <c r="BW6499" s="29">
        <v>6494</v>
      </c>
      <c r="BX6499">
        <f t="shared" si="406"/>
        <v>0</v>
      </c>
      <c r="BY6499">
        <f t="shared" si="407"/>
        <v>1</v>
      </c>
    </row>
    <row r="6500" spans="1:77">
      <c r="A6500" s="15">
        <v>6495</v>
      </c>
      <c r="BP6500" s="27">
        <v>0.761781830317754</v>
      </c>
      <c r="BQ6500" s="27">
        <v>15322.9471855563</v>
      </c>
      <c r="BR6500" s="27">
        <v>1.32409009377091</v>
      </c>
      <c r="BS6500" s="27">
        <v>47287.4720713179</v>
      </c>
      <c r="BU6500">
        <f t="shared" si="404"/>
        <v>98944.3273621068</v>
      </c>
      <c r="BV6500">
        <f t="shared" si="405"/>
        <v>151326.041994318</v>
      </c>
      <c r="BW6500" s="29">
        <v>6495</v>
      </c>
      <c r="BX6500">
        <f t="shared" si="406"/>
        <v>0</v>
      </c>
      <c r="BY6500">
        <f t="shared" si="407"/>
        <v>1</v>
      </c>
    </row>
    <row r="6501" spans="1:77">
      <c r="A6501" s="15">
        <v>6496</v>
      </c>
      <c r="BP6501" s="27">
        <v>0.828928908794968</v>
      </c>
      <c r="BQ6501" s="27">
        <v>14540.9338850852</v>
      </c>
      <c r="BR6501" s="27">
        <v>1.40580204665994</v>
      </c>
      <c r="BS6501" s="27">
        <v>45572.2942146013</v>
      </c>
      <c r="BU6501">
        <f t="shared" si="404"/>
        <v>109798.40243416</v>
      </c>
      <c r="BV6501">
        <f t="shared" si="405"/>
        <v>165298.01278439</v>
      </c>
      <c r="BW6501" s="29">
        <v>6496</v>
      </c>
      <c r="BX6501">
        <f t="shared" si="406"/>
        <v>0</v>
      </c>
      <c r="BY6501">
        <f t="shared" si="407"/>
        <v>1</v>
      </c>
    </row>
    <row r="6502" spans="1:77">
      <c r="A6502" s="15">
        <v>6497</v>
      </c>
      <c r="BP6502" s="27">
        <v>0.810091842544962</v>
      </c>
      <c r="BQ6502" s="27">
        <v>15670.2857638426</v>
      </c>
      <c r="BR6502" s="27">
        <v>1.41569005924909</v>
      </c>
      <c r="BS6502" s="27">
        <v>48438.1582656498</v>
      </c>
      <c r="BU6502">
        <f t="shared" si="404"/>
        <v>105843.490617902</v>
      </c>
      <c r="BV6502">
        <f t="shared" si="405"/>
        <v>163915.350621714</v>
      </c>
      <c r="BW6502" s="29">
        <v>6497</v>
      </c>
      <c r="BX6502">
        <f t="shared" si="406"/>
        <v>0</v>
      </c>
      <c r="BY6502">
        <f t="shared" si="407"/>
        <v>1</v>
      </c>
    </row>
    <row r="6503" spans="1:77">
      <c r="A6503" s="15">
        <v>6498</v>
      </c>
      <c r="BP6503" s="27">
        <v>0.833343332044525</v>
      </c>
      <c r="BQ6503" s="27">
        <v>20290.2834798826</v>
      </c>
      <c r="BR6503" s="27">
        <v>1.43234107527134</v>
      </c>
      <c r="BS6503" s="27">
        <v>50526.5681177522</v>
      </c>
      <c r="BU6503">
        <f t="shared" si="404"/>
        <v>104711.216326796</v>
      </c>
      <c r="BV6503">
        <f t="shared" si="405"/>
        <v>164324.593172949</v>
      </c>
      <c r="BW6503" s="29">
        <v>6498</v>
      </c>
      <c r="BX6503">
        <f t="shared" si="406"/>
        <v>0</v>
      </c>
      <c r="BY6503">
        <f t="shared" si="407"/>
        <v>1</v>
      </c>
    </row>
    <row r="6504" spans="1:77">
      <c r="A6504" s="15">
        <v>6499</v>
      </c>
      <c r="BP6504" s="27">
        <v>0.762516980783781</v>
      </c>
      <c r="BQ6504" s="27">
        <v>17294.3934963633</v>
      </c>
      <c r="BR6504" s="27">
        <v>1.27490590805172</v>
      </c>
      <c r="BS6504" s="27">
        <v>48342.7826194459</v>
      </c>
      <c r="BU6504">
        <f t="shared" si="404"/>
        <v>97083.1536212038</v>
      </c>
      <c r="BV6504">
        <f t="shared" si="405"/>
        <v>142893.103588311</v>
      </c>
      <c r="BW6504" s="29">
        <v>6499</v>
      </c>
      <c r="BX6504">
        <f t="shared" si="406"/>
        <v>0</v>
      </c>
      <c r="BY6504">
        <f t="shared" si="407"/>
        <v>1</v>
      </c>
    </row>
    <row r="6505" spans="1:77">
      <c r="A6505" s="15">
        <v>6500</v>
      </c>
      <c r="BP6505" s="27">
        <v>0.827718071699145</v>
      </c>
      <c r="BQ6505" s="27">
        <v>17250.0812863828</v>
      </c>
      <c r="BR6505" s="27">
        <v>1.41567318804236</v>
      </c>
      <c r="BS6505" s="27">
        <v>49916.8908572932</v>
      </c>
      <c r="BU6505">
        <f t="shared" si="404"/>
        <v>106907.629468489</v>
      </c>
      <c r="BV6505">
        <f t="shared" si="405"/>
        <v>162434.08734906</v>
      </c>
      <c r="BW6505" s="29">
        <v>6500</v>
      </c>
      <c r="BX6505">
        <f t="shared" si="406"/>
        <v>0</v>
      </c>
      <c r="BY6505">
        <f t="shared" si="407"/>
        <v>1</v>
      </c>
    </row>
    <row r="6506" spans="1:77">
      <c r="A6506" s="15">
        <v>6501</v>
      </c>
      <c r="BP6506" s="27">
        <v>0.830992210343559</v>
      </c>
      <c r="BQ6506" s="27">
        <v>11751.6517849875</v>
      </c>
      <c r="BR6506" s="27">
        <v>1.41072002724829</v>
      </c>
      <c r="BS6506" s="27">
        <v>42128.5695882535</v>
      </c>
      <c r="BU6506">
        <f t="shared" si="404"/>
        <v>112897.179766546</v>
      </c>
      <c r="BV6506">
        <f t="shared" si="405"/>
        <v>169479.43449899</v>
      </c>
      <c r="BW6506" s="29">
        <v>6501</v>
      </c>
      <c r="BX6506">
        <f t="shared" si="406"/>
        <v>0</v>
      </c>
      <c r="BY6506">
        <f t="shared" si="407"/>
        <v>1</v>
      </c>
    </row>
    <row r="6507" spans="1:77">
      <c r="A6507" s="15">
        <v>6502</v>
      </c>
      <c r="BP6507" s="27">
        <v>0.816763143602313</v>
      </c>
      <c r="BQ6507" s="27">
        <v>12925.0375164253</v>
      </c>
      <c r="BR6507" s="27">
        <v>1.42844727920169</v>
      </c>
      <c r="BS6507" s="27">
        <v>56354.4553155391</v>
      </c>
      <c r="BU6507">
        <f t="shared" si="404"/>
        <v>109589.434023922</v>
      </c>
      <c r="BV6507">
        <f t="shared" si="405"/>
        <v>157912.636564714</v>
      </c>
      <c r="BW6507" s="29">
        <v>6502</v>
      </c>
      <c r="BX6507">
        <f t="shared" si="406"/>
        <v>0</v>
      </c>
      <c r="BY6507">
        <f t="shared" si="407"/>
        <v>1</v>
      </c>
    </row>
    <row r="6508" spans="1:77">
      <c r="A6508" s="15">
        <v>6503</v>
      </c>
      <c r="BP6508" s="27">
        <v>0.791806965512465</v>
      </c>
      <c r="BQ6508" s="27">
        <v>20306.0368802439</v>
      </c>
      <c r="BR6508" s="27">
        <v>1.36426044839087</v>
      </c>
      <c r="BS6508" s="27">
        <v>52329.3916830167</v>
      </c>
      <c r="BU6508">
        <f t="shared" si="404"/>
        <v>98465.0079466259</v>
      </c>
      <c r="BV6508">
        <f t="shared" si="405"/>
        <v>152309.675575614</v>
      </c>
      <c r="BW6508" s="29">
        <v>6503</v>
      </c>
      <c r="BX6508">
        <f t="shared" si="406"/>
        <v>0</v>
      </c>
      <c r="BY6508">
        <f t="shared" si="407"/>
        <v>1</v>
      </c>
    </row>
    <row r="6509" spans="1:77">
      <c r="A6509" s="15">
        <v>6504</v>
      </c>
      <c r="BP6509" s="27">
        <v>0.81909041000974</v>
      </c>
      <c r="BQ6509" s="27">
        <v>19899.7530269105</v>
      </c>
      <c r="BR6509" s="27">
        <v>1.41785174189852</v>
      </c>
      <c r="BS6509" s="27">
        <v>58832.7922539323</v>
      </c>
      <c r="BU6509">
        <f t="shared" si="404"/>
        <v>102963.80847455</v>
      </c>
      <c r="BV6509">
        <f t="shared" si="405"/>
        <v>153844.969030846</v>
      </c>
      <c r="BW6509" s="29">
        <v>6504</v>
      </c>
      <c r="BX6509">
        <f t="shared" si="406"/>
        <v>0</v>
      </c>
      <c r="BY6509">
        <f t="shared" si="407"/>
        <v>1</v>
      </c>
    </row>
    <row r="6510" spans="1:77">
      <c r="A6510" s="15">
        <v>6505</v>
      </c>
      <c r="BP6510" s="27">
        <v>0.7558286095947</v>
      </c>
      <c r="BQ6510" s="27">
        <v>12981.7966301278</v>
      </c>
      <c r="BR6510" s="27">
        <v>1.27511043876492</v>
      </c>
      <c r="BS6510" s="27">
        <v>45209.6635952386</v>
      </c>
      <c r="BU6510">
        <f t="shared" si="404"/>
        <v>100392.494809077</v>
      </c>
      <c r="BV6510">
        <f t="shared" si="405"/>
        <v>146056.9022195</v>
      </c>
      <c r="BW6510" s="29">
        <v>6505</v>
      </c>
      <c r="BX6510">
        <f t="shared" si="406"/>
        <v>0</v>
      </c>
      <c r="BY6510">
        <f t="shared" si="407"/>
        <v>1</v>
      </c>
    </row>
    <row r="6511" spans="1:77">
      <c r="A6511" s="15">
        <v>6506</v>
      </c>
      <c r="BP6511" s="27">
        <v>0.782116230986902</v>
      </c>
      <c r="BQ6511" s="27">
        <v>14199.254211986</v>
      </c>
      <c r="BR6511" s="27">
        <v>1.33147005455839</v>
      </c>
      <c r="BS6511" s="27">
        <v>48893.8916601406</v>
      </c>
      <c r="BU6511">
        <f t="shared" si="404"/>
        <v>103118.180436049</v>
      </c>
      <c r="BV6511">
        <f t="shared" si="405"/>
        <v>150826.616523618</v>
      </c>
      <c r="BW6511" s="29">
        <v>6506</v>
      </c>
      <c r="BX6511">
        <f t="shared" si="406"/>
        <v>0</v>
      </c>
      <c r="BY6511">
        <f t="shared" si="407"/>
        <v>1</v>
      </c>
    </row>
    <row r="6512" spans="1:77">
      <c r="A6512" s="15">
        <v>6507</v>
      </c>
      <c r="BP6512" s="27">
        <v>0.845127117346668</v>
      </c>
      <c r="BQ6512" s="27">
        <v>15209.3053676904</v>
      </c>
      <c r="BR6512" s="27">
        <v>1.45511289577178</v>
      </c>
      <c r="BS6512" s="27">
        <v>47968.2845297218</v>
      </c>
      <c r="BU6512">
        <f t="shared" si="404"/>
        <v>111559.76223431</v>
      </c>
      <c r="BV6512">
        <f t="shared" si="405"/>
        <v>170298.649836045</v>
      </c>
      <c r="BW6512" s="29">
        <v>6507</v>
      </c>
      <c r="BX6512">
        <f t="shared" si="406"/>
        <v>0</v>
      </c>
      <c r="BY6512">
        <f t="shared" si="407"/>
        <v>1</v>
      </c>
    </row>
    <row r="6513" spans="1:77">
      <c r="A6513" s="15">
        <v>6508</v>
      </c>
      <c r="BP6513" s="27">
        <v>0.785683569136659</v>
      </c>
      <c r="BQ6513" s="27">
        <v>17817.3466281251</v>
      </c>
      <c r="BR6513" s="27">
        <v>1.31798350219282</v>
      </c>
      <c r="BS6513" s="27">
        <v>60600.5472979684</v>
      </c>
      <c r="BU6513">
        <f t="shared" si="404"/>
        <v>100035.188742374</v>
      </c>
      <c r="BV6513">
        <f t="shared" si="405"/>
        <v>137096.978030955</v>
      </c>
      <c r="BW6513" s="29">
        <v>6508</v>
      </c>
      <c r="BX6513">
        <f t="shared" si="406"/>
        <v>0</v>
      </c>
      <c r="BY6513">
        <f t="shared" si="407"/>
        <v>1</v>
      </c>
    </row>
    <row r="6514" spans="1:77">
      <c r="A6514" s="15">
        <v>6509</v>
      </c>
      <c r="BP6514" s="27">
        <v>0.823096489227146</v>
      </c>
      <c r="BQ6514" s="27">
        <v>12769.327051526</v>
      </c>
      <c r="BR6514" s="27">
        <v>1.44403614809592</v>
      </c>
      <c r="BS6514" s="27">
        <v>44141.2180600086</v>
      </c>
      <c r="BU6514">
        <f t="shared" si="404"/>
        <v>110695.146332546</v>
      </c>
      <c r="BV6514">
        <f t="shared" si="405"/>
        <v>172464.204154379</v>
      </c>
      <c r="BW6514" s="29">
        <v>6509</v>
      </c>
      <c r="BX6514">
        <f t="shared" si="406"/>
        <v>0</v>
      </c>
      <c r="BY6514">
        <f t="shared" si="407"/>
        <v>1</v>
      </c>
    </row>
    <row r="6515" spans="1:77">
      <c r="A6515" s="15">
        <v>6510</v>
      </c>
      <c r="BP6515" s="27">
        <v>0.831337465272933</v>
      </c>
      <c r="BQ6515" s="27">
        <v>14298.5475807557</v>
      </c>
      <c r="BR6515" s="27">
        <v>1.44107023259659</v>
      </c>
      <c r="BS6515" s="27">
        <v>54186.4008624728</v>
      </c>
      <c r="BU6515">
        <f t="shared" si="404"/>
        <v>110402.072210184</v>
      </c>
      <c r="BV6515">
        <f t="shared" si="405"/>
        <v>161974.134027015</v>
      </c>
      <c r="BW6515" s="29">
        <v>6510</v>
      </c>
      <c r="BX6515">
        <f t="shared" si="406"/>
        <v>0</v>
      </c>
      <c r="BY6515">
        <f t="shared" si="407"/>
        <v>1</v>
      </c>
    </row>
    <row r="6516" spans="1:77">
      <c r="A6516" s="15">
        <v>6511</v>
      </c>
      <c r="BP6516" s="27">
        <v>0.803702951342952</v>
      </c>
      <c r="BQ6516" s="27">
        <v>16745.8419992387</v>
      </c>
      <c r="BR6516" s="27">
        <v>1.39927706731591</v>
      </c>
      <c r="BS6516" s="27">
        <v>50465.188583856</v>
      </c>
      <c r="BU6516">
        <f t="shared" si="404"/>
        <v>103809.600702204</v>
      </c>
      <c r="BV6516">
        <f t="shared" si="405"/>
        <v>159426.371513531</v>
      </c>
      <c r="BW6516" s="29">
        <v>6511</v>
      </c>
      <c r="BX6516">
        <f t="shared" si="406"/>
        <v>0</v>
      </c>
      <c r="BY6516">
        <f t="shared" si="407"/>
        <v>1</v>
      </c>
    </row>
    <row r="6517" spans="1:77">
      <c r="A6517" s="15">
        <v>6512</v>
      </c>
      <c r="BP6517" s="27">
        <v>0.859446562431611</v>
      </c>
      <c r="BQ6517" s="27">
        <v>17283.639115164</v>
      </c>
      <c r="BR6517" s="27">
        <v>1.50493588173812</v>
      </c>
      <c r="BS6517" s="27">
        <v>50151.2899637272</v>
      </c>
      <c r="BU6517">
        <f t="shared" si="404"/>
        <v>111633.345249578</v>
      </c>
      <c r="BV6517">
        <f t="shared" si="405"/>
        <v>175589.092296991</v>
      </c>
      <c r="BW6517" s="29">
        <v>6512</v>
      </c>
      <c r="BX6517">
        <f t="shared" si="406"/>
        <v>0</v>
      </c>
      <c r="BY6517">
        <f t="shared" si="407"/>
        <v>1</v>
      </c>
    </row>
    <row r="6518" spans="1:77">
      <c r="A6518" s="15">
        <v>6513</v>
      </c>
      <c r="BP6518" s="27">
        <v>0.769481555069409</v>
      </c>
      <c r="BQ6518" s="27">
        <v>13671.6746981836</v>
      </c>
      <c r="BR6518" s="27">
        <v>1.33066261748117</v>
      </c>
      <c r="BS6518" s="27">
        <v>45426.693779045</v>
      </c>
      <c r="BU6518">
        <f t="shared" si="404"/>
        <v>101750.558562228</v>
      </c>
      <c r="BV6518">
        <f t="shared" si="405"/>
        <v>154172.698843131</v>
      </c>
      <c r="BW6518" s="29">
        <v>6513</v>
      </c>
      <c r="BX6518">
        <f t="shared" si="406"/>
        <v>0</v>
      </c>
      <c r="BY6518">
        <f t="shared" si="407"/>
        <v>1</v>
      </c>
    </row>
    <row r="6519" spans="1:77">
      <c r="A6519" s="15">
        <v>6514</v>
      </c>
      <c r="BP6519" s="27">
        <v>0.837500442906616</v>
      </c>
      <c r="BQ6519" s="27">
        <v>14306.6826142853</v>
      </c>
      <c r="BR6519" s="27">
        <v>1.42665584298183</v>
      </c>
      <c r="BS6519" s="27">
        <v>45352.9059012388</v>
      </c>
      <c r="BU6519">
        <f t="shared" si="404"/>
        <v>111318.383821707</v>
      </c>
      <c r="BV6519">
        <f t="shared" si="405"/>
        <v>168645.470546036</v>
      </c>
      <c r="BW6519" s="29">
        <v>6514</v>
      </c>
      <c r="BX6519">
        <f t="shared" si="406"/>
        <v>0</v>
      </c>
      <c r="BY6519">
        <f t="shared" si="407"/>
        <v>1</v>
      </c>
    </row>
    <row r="6520" spans="1:77">
      <c r="A6520" s="15">
        <v>6515</v>
      </c>
      <c r="BP6520" s="27">
        <v>0.836957221284291</v>
      </c>
      <c r="BQ6520" s="27">
        <v>13948.2252751643</v>
      </c>
      <c r="BR6520" s="27">
        <v>1.41482710654152</v>
      </c>
      <c r="BS6520" s="27">
        <v>48185.9092064376</v>
      </c>
      <c r="BU6520">
        <f t="shared" si="404"/>
        <v>111595.357917479</v>
      </c>
      <c r="BV6520">
        <f t="shared" si="405"/>
        <v>164038.156774791</v>
      </c>
      <c r="BW6520" s="29">
        <v>6515</v>
      </c>
      <c r="BX6520">
        <f t="shared" si="406"/>
        <v>0</v>
      </c>
      <c r="BY6520">
        <f t="shared" si="407"/>
        <v>1</v>
      </c>
    </row>
    <row r="6521" spans="1:77">
      <c r="A6521" s="15">
        <v>6516</v>
      </c>
      <c r="BP6521" s="27">
        <v>0.813021682718586</v>
      </c>
      <c r="BQ6521" s="27">
        <v>10868.1666872148</v>
      </c>
      <c r="BR6521" s="27">
        <v>1.42237181368813</v>
      </c>
      <c r="BS6521" s="27">
        <v>51336.8708715692</v>
      </c>
      <c r="BU6521">
        <f t="shared" si="404"/>
        <v>111085.085720573</v>
      </c>
      <c r="BV6521">
        <f t="shared" si="405"/>
        <v>162018.901181651</v>
      </c>
      <c r="BW6521" s="29">
        <v>6516</v>
      </c>
      <c r="BX6521">
        <f t="shared" si="406"/>
        <v>0</v>
      </c>
      <c r="BY6521">
        <f t="shared" si="407"/>
        <v>1</v>
      </c>
    </row>
    <row r="6522" spans="1:77">
      <c r="A6522" s="15">
        <v>6517</v>
      </c>
      <c r="BP6522" s="27">
        <v>0.801404590488348</v>
      </c>
      <c r="BQ6522" s="27">
        <v>10735.9279441613</v>
      </c>
      <c r="BR6522" s="27">
        <v>1.35638308810738</v>
      </c>
      <c r="BS6522" s="27">
        <v>41424.4973920987</v>
      </c>
      <c r="BU6522">
        <f t="shared" si="404"/>
        <v>109474.760629091</v>
      </c>
      <c r="BV6522">
        <f t="shared" si="405"/>
        <v>162032.965824009</v>
      </c>
      <c r="BW6522" s="29">
        <v>6517</v>
      </c>
      <c r="BX6522">
        <f t="shared" si="406"/>
        <v>0</v>
      </c>
      <c r="BY6522">
        <f t="shared" si="407"/>
        <v>1</v>
      </c>
    </row>
    <row r="6523" spans="1:77">
      <c r="A6523" s="15">
        <v>6518</v>
      </c>
      <c r="BP6523" s="27">
        <v>0.769673260825373</v>
      </c>
      <c r="BQ6523" s="27">
        <v>18947.6577744791</v>
      </c>
      <c r="BR6523" s="27">
        <v>1.3151311164732</v>
      </c>
      <c r="BS6523" s="27">
        <v>63021.1797686217</v>
      </c>
      <c r="BU6523">
        <f t="shared" si="404"/>
        <v>96503.3313493269</v>
      </c>
      <c r="BV6523">
        <f t="shared" si="405"/>
        <v>134248.487702358</v>
      </c>
      <c r="BW6523" s="29">
        <v>6518</v>
      </c>
      <c r="BX6523">
        <f t="shared" si="406"/>
        <v>0</v>
      </c>
      <c r="BY6523">
        <f t="shared" si="407"/>
        <v>1</v>
      </c>
    </row>
    <row r="6524" spans="1:77">
      <c r="A6524" s="15">
        <v>6519</v>
      </c>
      <c r="BP6524" s="27">
        <v>0.796523931495903</v>
      </c>
      <c r="BQ6524" s="27">
        <v>16539.7540223403</v>
      </c>
      <c r="BR6524" s="27">
        <v>1.36031351346999</v>
      </c>
      <c r="BS6524" s="27">
        <v>52052.5760316964</v>
      </c>
      <c r="BU6524">
        <f t="shared" si="404"/>
        <v>102938.835702045</v>
      </c>
      <c r="BV6524">
        <f t="shared" si="405"/>
        <v>151994.450988802</v>
      </c>
      <c r="BW6524" s="29">
        <v>6519</v>
      </c>
      <c r="BX6524">
        <f t="shared" si="406"/>
        <v>0</v>
      </c>
      <c r="BY6524">
        <f t="shared" si="407"/>
        <v>1</v>
      </c>
    </row>
    <row r="6525" spans="1:77">
      <c r="A6525" s="15">
        <v>6520</v>
      </c>
      <c r="BP6525" s="27">
        <v>0.850980634517416</v>
      </c>
      <c r="BQ6525" s="27">
        <v>14419.9998477744</v>
      </c>
      <c r="BR6525" s="27">
        <v>1.48379389633561</v>
      </c>
      <c r="BS6525" s="27">
        <v>46741.777674739</v>
      </c>
      <c r="BU6525">
        <f t="shared" si="404"/>
        <v>113227.095329838</v>
      </c>
      <c r="BV6525">
        <f t="shared" si="405"/>
        <v>175827.306775603</v>
      </c>
      <c r="BW6525" s="29">
        <v>6520</v>
      </c>
      <c r="BX6525">
        <f t="shared" si="406"/>
        <v>0</v>
      </c>
      <c r="BY6525">
        <f t="shared" si="407"/>
        <v>1</v>
      </c>
    </row>
    <row r="6526" spans="1:77">
      <c r="A6526" s="15">
        <v>6521</v>
      </c>
      <c r="BP6526" s="27">
        <v>0.843011369489582</v>
      </c>
      <c r="BQ6526" s="27">
        <v>13864.7118532787</v>
      </c>
      <c r="BR6526" s="27">
        <v>1.48098026741069</v>
      </c>
      <c r="BS6526" s="27">
        <v>52797.9232388878</v>
      </c>
      <c r="BU6526">
        <f t="shared" si="404"/>
        <v>112586.993570159</v>
      </c>
      <c r="BV6526">
        <f t="shared" si="405"/>
        <v>169349.116872716</v>
      </c>
      <c r="BW6526" s="29">
        <v>6521</v>
      </c>
      <c r="BX6526">
        <f t="shared" si="406"/>
        <v>0</v>
      </c>
      <c r="BY6526">
        <f t="shared" si="407"/>
        <v>1</v>
      </c>
    </row>
    <row r="6527" spans="1:77">
      <c r="A6527" s="15">
        <v>6522</v>
      </c>
      <c r="BP6527" s="27">
        <v>0.793471681204309</v>
      </c>
      <c r="BQ6527" s="27">
        <v>14731.0030405631</v>
      </c>
      <c r="BR6527" s="27">
        <v>1.34915974586498</v>
      </c>
      <c r="BS6527" s="27">
        <v>48639.2577658501</v>
      </c>
      <c r="BU6527">
        <f t="shared" si="404"/>
        <v>104289.749140083</v>
      </c>
      <c r="BV6527">
        <f t="shared" si="405"/>
        <v>153734.704113897</v>
      </c>
      <c r="BW6527" s="29">
        <v>6522</v>
      </c>
      <c r="BX6527">
        <f t="shared" si="406"/>
        <v>0</v>
      </c>
      <c r="BY6527">
        <f t="shared" si="407"/>
        <v>1</v>
      </c>
    </row>
    <row r="6528" spans="1:77">
      <c r="A6528" s="15">
        <v>6523</v>
      </c>
      <c r="BP6528" s="27">
        <v>0.84221930504401</v>
      </c>
      <c r="BQ6528" s="27">
        <v>21189.8422625198</v>
      </c>
      <c r="BR6528" s="27">
        <v>1.46703790698827</v>
      </c>
      <c r="BS6528" s="27">
        <v>58589.9027231146</v>
      </c>
      <c r="BU6528">
        <f t="shared" si="404"/>
        <v>105143.053494082</v>
      </c>
      <c r="BV6528">
        <f t="shared" si="405"/>
        <v>161465.783325126</v>
      </c>
      <c r="BW6528" s="29">
        <v>6523</v>
      </c>
      <c r="BX6528">
        <f t="shared" si="406"/>
        <v>0</v>
      </c>
      <c r="BY6528">
        <f t="shared" si="407"/>
        <v>1</v>
      </c>
    </row>
    <row r="6529" spans="1:77">
      <c r="A6529" s="15">
        <v>6524</v>
      </c>
      <c r="BP6529" s="27">
        <v>0.808263228409715</v>
      </c>
      <c r="BQ6529" s="27">
        <v>16165.9070400115</v>
      </c>
      <c r="BR6529" s="27">
        <v>1.37911166567321</v>
      </c>
      <c r="BS6529" s="27">
        <v>47363.1616713515</v>
      </c>
      <c r="BU6529">
        <f t="shared" si="404"/>
        <v>105073.577221446</v>
      </c>
      <c r="BV6529">
        <f t="shared" si="405"/>
        <v>159503.588179629</v>
      </c>
      <c r="BW6529" s="29">
        <v>6524</v>
      </c>
      <c r="BX6529">
        <f t="shared" si="406"/>
        <v>0</v>
      </c>
      <c r="BY6529">
        <f t="shared" si="407"/>
        <v>1</v>
      </c>
    </row>
    <row r="6530" spans="1:77">
      <c r="A6530" s="15">
        <v>6525</v>
      </c>
      <c r="BP6530" s="27">
        <v>0.821400620364562</v>
      </c>
      <c r="BQ6530" s="27">
        <v>19467.0905619063</v>
      </c>
      <c r="BR6530" s="27">
        <v>1.40549056028987</v>
      </c>
      <c r="BS6530" s="27">
        <v>52008.5296320092</v>
      </c>
      <c r="BU6530">
        <f t="shared" si="404"/>
        <v>103743.002492778</v>
      </c>
      <c r="BV6530">
        <f t="shared" si="405"/>
        <v>158815.054411472</v>
      </c>
      <c r="BW6530" s="29">
        <v>6525</v>
      </c>
      <c r="BX6530">
        <f t="shared" si="406"/>
        <v>0</v>
      </c>
      <c r="BY6530">
        <f t="shared" si="407"/>
        <v>1</v>
      </c>
    </row>
    <row r="6531" spans="1:77">
      <c r="A6531" s="15">
        <v>6526</v>
      </c>
      <c r="BP6531" s="27">
        <v>0.854790892984994</v>
      </c>
      <c r="BQ6531" s="27">
        <v>12928.2326285983</v>
      </c>
      <c r="BR6531" s="27">
        <v>1.4870240960283</v>
      </c>
      <c r="BS6531" s="27">
        <v>53748.1994684918</v>
      </c>
      <c r="BU6531">
        <f t="shared" si="404"/>
        <v>115290.401319151</v>
      </c>
      <c r="BV6531">
        <f t="shared" si="405"/>
        <v>169305.414935754</v>
      </c>
      <c r="BW6531" s="29">
        <v>6526</v>
      </c>
      <c r="BX6531">
        <f t="shared" si="406"/>
        <v>0</v>
      </c>
      <c r="BY6531">
        <f t="shared" si="407"/>
        <v>1</v>
      </c>
    </row>
    <row r="6532" spans="1:77">
      <c r="A6532" s="15">
        <v>6527</v>
      </c>
      <c r="BP6532" s="27">
        <v>0.775233307036277</v>
      </c>
      <c r="BQ6532" s="27">
        <v>15910.227645376</v>
      </c>
      <c r="BR6532" s="27">
        <v>1.29596039026129</v>
      </c>
      <c r="BS6532" s="27">
        <v>47996.525720324</v>
      </c>
      <c r="BU6532">
        <f t="shared" si="404"/>
        <v>100374.768410066</v>
      </c>
      <c r="BV6532">
        <f t="shared" si="405"/>
        <v>146397.53281887</v>
      </c>
      <c r="BW6532" s="29">
        <v>6527</v>
      </c>
      <c r="BX6532">
        <f t="shared" si="406"/>
        <v>0</v>
      </c>
      <c r="BY6532">
        <f t="shared" si="407"/>
        <v>1</v>
      </c>
    </row>
    <row r="6533" spans="1:77">
      <c r="A6533" s="15">
        <v>6528</v>
      </c>
      <c r="BP6533" s="27">
        <v>0.820517205082219</v>
      </c>
      <c r="BQ6533" s="27">
        <v>15511.6580414966</v>
      </c>
      <c r="BR6533" s="27">
        <v>1.40745237213367</v>
      </c>
      <c r="BS6533" s="27">
        <v>48861.2751135553</v>
      </c>
      <c r="BU6533">
        <f t="shared" si="404"/>
        <v>107565.922720836</v>
      </c>
      <c r="BV6533">
        <f t="shared" si="405"/>
        <v>162256.580706495</v>
      </c>
      <c r="BW6533" s="29">
        <v>6528</v>
      </c>
      <c r="BX6533">
        <f t="shared" si="406"/>
        <v>0</v>
      </c>
      <c r="BY6533">
        <f t="shared" si="407"/>
        <v>1</v>
      </c>
    </row>
    <row r="6534" spans="1:77">
      <c r="A6534" s="15">
        <v>6529</v>
      </c>
      <c r="BP6534" s="27">
        <v>0.726496058295007</v>
      </c>
      <c r="BQ6534" s="27">
        <v>11621.8090861063</v>
      </c>
      <c r="BR6534" s="27">
        <v>1.22979684037424</v>
      </c>
      <c r="BS6534" s="27">
        <v>42628.29249896</v>
      </c>
      <c r="BU6534">
        <f t="shared" si="404"/>
        <v>97352.5996581448</v>
      </c>
      <c r="BV6534">
        <f t="shared" si="405"/>
        <v>141841.233557176</v>
      </c>
      <c r="BW6534" s="29">
        <v>6529</v>
      </c>
      <c r="BX6534">
        <f t="shared" si="406"/>
        <v>0</v>
      </c>
      <c r="BY6534">
        <f t="shared" si="407"/>
        <v>1</v>
      </c>
    </row>
    <row r="6535" spans="1:77">
      <c r="A6535" s="15">
        <v>6530</v>
      </c>
      <c r="BP6535" s="27">
        <v>0.807499021162461</v>
      </c>
      <c r="BQ6535" s="27">
        <v>13177.4016653694</v>
      </c>
      <c r="BR6535" s="27">
        <v>1.36487881537653</v>
      </c>
      <c r="BS6535" s="27">
        <v>44830.7078264732</v>
      </c>
      <c r="BU6535">
        <f t="shared" ref="BU6535:BU6598" si="408">BP6535*$BV$1-BQ6535</f>
        <v>107947.451509</v>
      </c>
      <c r="BV6535">
        <f t="shared" ref="BV6535:BV6598" si="409">BR6535*$BV$1-BS6535</f>
        <v>159901.114480006</v>
      </c>
      <c r="BW6535" s="29">
        <v>6530</v>
      </c>
      <c r="BX6535">
        <f t="shared" ref="BX6535:BX6598" si="410">IF(BU6535=MAX($BU6535:$BV6535),1,0)</f>
        <v>0</v>
      </c>
      <c r="BY6535">
        <f t="shared" ref="BY6535:BY6598" si="411">IF(BV6535=MAX($BU6535:$BV6535),1,0)</f>
        <v>1</v>
      </c>
    </row>
    <row r="6536" spans="1:77">
      <c r="A6536" s="15">
        <v>6531</v>
      </c>
      <c r="BP6536" s="27">
        <v>0.804614616651835</v>
      </c>
      <c r="BQ6536" s="27">
        <v>13170.0973049453</v>
      </c>
      <c r="BR6536" s="27">
        <v>1.38786300584015</v>
      </c>
      <c r="BS6536" s="27">
        <v>42929.0221458988</v>
      </c>
      <c r="BU6536">
        <f t="shared" si="408"/>
        <v>107522.09519283</v>
      </c>
      <c r="BV6536">
        <f t="shared" si="409"/>
        <v>165250.428730124</v>
      </c>
      <c r="BW6536" s="29">
        <v>6531</v>
      </c>
      <c r="BX6536">
        <f t="shared" si="410"/>
        <v>0</v>
      </c>
      <c r="BY6536">
        <f t="shared" si="411"/>
        <v>1</v>
      </c>
    </row>
    <row r="6537" spans="1:77">
      <c r="A6537" s="15">
        <v>6532</v>
      </c>
      <c r="BP6537" s="27">
        <v>0.758478278541226</v>
      </c>
      <c r="BQ6537" s="27">
        <v>16498.7069184478</v>
      </c>
      <c r="BR6537" s="27">
        <v>1.28043617168306</v>
      </c>
      <c r="BS6537" s="27">
        <v>49392.8898591625</v>
      </c>
      <c r="BU6537">
        <f t="shared" si="408"/>
        <v>97273.0348627362</v>
      </c>
      <c r="BV6537">
        <f t="shared" si="409"/>
        <v>142672.535893296</v>
      </c>
      <c r="BW6537" s="29">
        <v>6532</v>
      </c>
      <c r="BX6537">
        <f t="shared" si="410"/>
        <v>0</v>
      </c>
      <c r="BY6537">
        <f t="shared" si="411"/>
        <v>1</v>
      </c>
    </row>
    <row r="6538" spans="1:77">
      <c r="A6538" s="15">
        <v>6533</v>
      </c>
      <c r="BP6538" s="27">
        <v>0.825674009997327</v>
      </c>
      <c r="BQ6538" s="27">
        <v>12886.0668393476</v>
      </c>
      <c r="BR6538" s="27">
        <v>1.4393855022711</v>
      </c>
      <c r="BS6538" s="27">
        <v>53693.876233426</v>
      </c>
      <c r="BU6538">
        <f t="shared" si="408"/>
        <v>110965.034660251</v>
      </c>
      <c r="BV6538">
        <f t="shared" si="409"/>
        <v>162213.94910724</v>
      </c>
      <c r="BW6538" s="29">
        <v>6533</v>
      </c>
      <c r="BX6538">
        <f t="shared" si="410"/>
        <v>0</v>
      </c>
      <c r="BY6538">
        <f t="shared" si="411"/>
        <v>1</v>
      </c>
    </row>
    <row r="6539" spans="1:77">
      <c r="A6539" s="15">
        <v>6534</v>
      </c>
      <c r="BP6539" s="27">
        <v>0.864742657564263</v>
      </c>
      <c r="BQ6539" s="27">
        <v>12940.8892124714</v>
      </c>
      <c r="BR6539" s="27">
        <v>1.50669626137299</v>
      </c>
      <c r="BS6539" s="27">
        <v>45173.3354341099</v>
      </c>
      <c r="BU6539">
        <f t="shared" si="408"/>
        <v>116770.509422168</v>
      </c>
      <c r="BV6539">
        <f t="shared" si="409"/>
        <v>180831.103771838</v>
      </c>
      <c r="BW6539" s="29">
        <v>6534</v>
      </c>
      <c r="BX6539">
        <f t="shared" si="410"/>
        <v>0</v>
      </c>
      <c r="BY6539">
        <f t="shared" si="411"/>
        <v>1</v>
      </c>
    </row>
    <row r="6540" spans="1:77">
      <c r="A6540" s="15">
        <v>6535</v>
      </c>
      <c r="BP6540" s="27">
        <v>0.753340435761729</v>
      </c>
      <c r="BQ6540" s="27">
        <v>16787.0308965706</v>
      </c>
      <c r="BR6540" s="27">
        <v>1.30772622201834</v>
      </c>
      <c r="BS6540" s="27">
        <v>59984.8154676894</v>
      </c>
      <c r="BU6540">
        <f t="shared" si="408"/>
        <v>96214.0344676888</v>
      </c>
      <c r="BV6540">
        <f t="shared" si="409"/>
        <v>136174.117835061</v>
      </c>
      <c r="BW6540" s="29">
        <v>6535</v>
      </c>
      <c r="BX6540">
        <f t="shared" si="410"/>
        <v>0</v>
      </c>
      <c r="BY6540">
        <f t="shared" si="411"/>
        <v>1</v>
      </c>
    </row>
    <row r="6541" spans="1:77">
      <c r="A6541" s="15">
        <v>6536</v>
      </c>
      <c r="BP6541" s="27">
        <v>0.796135412600435</v>
      </c>
      <c r="BQ6541" s="27">
        <v>14261.893717073</v>
      </c>
      <c r="BR6541" s="27">
        <v>1.36774841207899</v>
      </c>
      <c r="BS6541" s="27">
        <v>54262.7753874422</v>
      </c>
      <c r="BU6541">
        <f t="shared" si="408"/>
        <v>105158.418172992</v>
      </c>
      <c r="BV6541">
        <f t="shared" si="409"/>
        <v>150899.486424406</v>
      </c>
      <c r="BW6541" s="29">
        <v>6536</v>
      </c>
      <c r="BX6541">
        <f t="shared" si="410"/>
        <v>0</v>
      </c>
      <c r="BY6541">
        <f t="shared" si="411"/>
        <v>1</v>
      </c>
    </row>
    <row r="6542" spans="1:77">
      <c r="A6542" s="15">
        <v>6537</v>
      </c>
      <c r="BP6542" s="27">
        <v>0.810189389645747</v>
      </c>
      <c r="BQ6542" s="27">
        <v>17533.4631724839</v>
      </c>
      <c r="BR6542" s="27">
        <v>1.4009329568261</v>
      </c>
      <c r="BS6542" s="27">
        <v>57936.2067387151</v>
      </c>
      <c r="BU6542">
        <f t="shared" si="408"/>
        <v>103994.945274378</v>
      </c>
      <c r="BV6542">
        <f t="shared" si="409"/>
        <v>152203.736785199</v>
      </c>
      <c r="BW6542" s="29">
        <v>6537</v>
      </c>
      <c r="BX6542">
        <f t="shared" si="410"/>
        <v>0</v>
      </c>
      <c r="BY6542">
        <f t="shared" si="411"/>
        <v>1</v>
      </c>
    </row>
    <row r="6543" spans="1:77">
      <c r="A6543" s="15">
        <v>6538</v>
      </c>
      <c r="BP6543" s="27">
        <v>0.772345232806687</v>
      </c>
      <c r="BQ6543" s="27">
        <v>14409.8618429838</v>
      </c>
      <c r="BR6543" s="27">
        <v>1.3112363461165</v>
      </c>
      <c r="BS6543" s="27">
        <v>59878.1923232549</v>
      </c>
      <c r="BU6543">
        <f t="shared" si="408"/>
        <v>101441.923078019</v>
      </c>
      <c r="BV6543">
        <f t="shared" si="409"/>
        <v>136807.259594221</v>
      </c>
      <c r="BW6543" s="29">
        <v>6538</v>
      </c>
      <c r="BX6543">
        <f t="shared" si="410"/>
        <v>0</v>
      </c>
      <c r="BY6543">
        <f t="shared" si="411"/>
        <v>1</v>
      </c>
    </row>
    <row r="6544" spans="1:77">
      <c r="A6544" s="15">
        <v>6539</v>
      </c>
      <c r="BP6544" s="27">
        <v>0.789671499268675</v>
      </c>
      <c r="BQ6544" s="27">
        <v>16598.4030845008</v>
      </c>
      <c r="BR6544" s="27">
        <v>1.35664484331882</v>
      </c>
      <c r="BS6544" s="27">
        <v>50623.7461128513</v>
      </c>
      <c r="BU6544">
        <f t="shared" si="408"/>
        <v>101852.3218058</v>
      </c>
      <c r="BV6544">
        <f t="shared" si="409"/>
        <v>152872.980384972</v>
      </c>
      <c r="BW6544" s="29">
        <v>6539</v>
      </c>
      <c r="BX6544">
        <f t="shared" si="410"/>
        <v>0</v>
      </c>
      <c r="BY6544">
        <f t="shared" si="411"/>
        <v>1</v>
      </c>
    </row>
    <row r="6545" spans="1:77">
      <c r="A6545" s="15">
        <v>6540</v>
      </c>
      <c r="BP6545" s="27">
        <v>0.750298028937593</v>
      </c>
      <c r="BQ6545" s="27">
        <v>17942.6866186973</v>
      </c>
      <c r="BR6545" s="27">
        <v>1.2801672876533</v>
      </c>
      <c r="BS6545" s="27">
        <v>52708.2294652338</v>
      </c>
      <c r="BU6545">
        <f t="shared" si="408"/>
        <v>94602.0177219417</v>
      </c>
      <c r="BV6545">
        <f t="shared" si="409"/>
        <v>139316.863682761</v>
      </c>
      <c r="BW6545" s="29">
        <v>6540</v>
      </c>
      <c r="BX6545">
        <f t="shared" si="410"/>
        <v>0</v>
      </c>
      <c r="BY6545">
        <f t="shared" si="411"/>
        <v>1</v>
      </c>
    </row>
    <row r="6546" spans="1:77">
      <c r="A6546" s="15">
        <v>6541</v>
      </c>
      <c r="BP6546" s="27">
        <v>0.792115931208368</v>
      </c>
      <c r="BQ6546" s="27">
        <v>16236.9535002421</v>
      </c>
      <c r="BR6546" s="27">
        <v>1.3424607248629</v>
      </c>
      <c r="BS6546" s="27">
        <v>56556.481793681</v>
      </c>
      <c r="BU6546">
        <f t="shared" si="408"/>
        <v>102580.436181013</v>
      </c>
      <c r="BV6546">
        <f t="shared" si="409"/>
        <v>144812.626935754</v>
      </c>
      <c r="BW6546" s="29">
        <v>6541</v>
      </c>
      <c r="BX6546">
        <f t="shared" si="410"/>
        <v>0</v>
      </c>
      <c r="BY6546">
        <f t="shared" si="411"/>
        <v>1</v>
      </c>
    </row>
    <row r="6547" spans="1:77">
      <c r="A6547" s="15">
        <v>6542</v>
      </c>
      <c r="BP6547" s="27">
        <v>0.764593425695323</v>
      </c>
      <c r="BQ6547" s="27">
        <v>14779.573398093</v>
      </c>
      <c r="BR6547" s="27">
        <v>1.29986469709281</v>
      </c>
      <c r="BS6547" s="27">
        <v>47157.757537909</v>
      </c>
      <c r="BU6547">
        <f t="shared" si="408"/>
        <v>99909.4404562054</v>
      </c>
      <c r="BV6547">
        <f t="shared" si="409"/>
        <v>147821.947026012</v>
      </c>
      <c r="BW6547" s="29">
        <v>6542</v>
      </c>
      <c r="BX6547">
        <f t="shared" si="410"/>
        <v>0</v>
      </c>
      <c r="BY6547">
        <f t="shared" si="411"/>
        <v>1</v>
      </c>
    </row>
    <row r="6548" spans="1:77">
      <c r="A6548" s="15">
        <v>6543</v>
      </c>
      <c r="BP6548" s="27">
        <v>0.782951936004328</v>
      </c>
      <c r="BQ6548" s="27">
        <v>12734.6145615689</v>
      </c>
      <c r="BR6548" s="27">
        <v>1.35793052508924</v>
      </c>
      <c r="BS6548" s="27">
        <v>44390.8573501569</v>
      </c>
      <c r="BU6548">
        <f t="shared" si="408"/>
        <v>104708.17583908</v>
      </c>
      <c r="BV6548">
        <f t="shared" si="409"/>
        <v>159298.721413229</v>
      </c>
      <c r="BW6548" s="29">
        <v>6543</v>
      </c>
      <c r="BX6548">
        <f t="shared" si="410"/>
        <v>0</v>
      </c>
      <c r="BY6548">
        <f t="shared" si="411"/>
        <v>1</v>
      </c>
    </row>
    <row r="6549" spans="1:77">
      <c r="A6549" s="15">
        <v>6544</v>
      </c>
      <c r="BP6549" s="27">
        <v>0.798054019353459</v>
      </c>
      <c r="BQ6549" s="27">
        <v>13517.8547732912</v>
      </c>
      <c r="BR6549" s="27">
        <v>1.36372428196598</v>
      </c>
      <c r="BS6549" s="27">
        <v>46380.065624519</v>
      </c>
      <c r="BU6549">
        <f t="shared" si="408"/>
        <v>106190.248129728</v>
      </c>
      <c r="BV6549">
        <f t="shared" si="409"/>
        <v>158178.576670377</v>
      </c>
      <c r="BW6549" s="29">
        <v>6544</v>
      </c>
      <c r="BX6549">
        <f t="shared" si="410"/>
        <v>0</v>
      </c>
      <c r="BY6549">
        <f t="shared" si="411"/>
        <v>1</v>
      </c>
    </row>
    <row r="6550" spans="1:77">
      <c r="A6550" s="15">
        <v>6545</v>
      </c>
      <c r="BP6550" s="27">
        <v>0.778973698357828</v>
      </c>
      <c r="BQ6550" s="27">
        <v>18878.4128175746</v>
      </c>
      <c r="BR6550" s="27">
        <v>1.33917343783238</v>
      </c>
      <c r="BS6550" s="27">
        <v>54731.5421018202</v>
      </c>
      <c r="BU6550">
        <f t="shared" si="408"/>
        <v>97967.6419360996</v>
      </c>
      <c r="BV6550">
        <f t="shared" si="409"/>
        <v>146144.473573037</v>
      </c>
      <c r="BW6550" s="29">
        <v>6545</v>
      </c>
      <c r="BX6550">
        <f t="shared" si="410"/>
        <v>0</v>
      </c>
      <c r="BY6550">
        <f t="shared" si="411"/>
        <v>1</v>
      </c>
    </row>
    <row r="6551" spans="1:77">
      <c r="A6551" s="15">
        <v>6546</v>
      </c>
      <c r="BP6551" s="27">
        <v>0.833690984054445</v>
      </c>
      <c r="BQ6551" s="27">
        <v>21008.1079413214</v>
      </c>
      <c r="BR6551" s="27">
        <v>1.43223610974107</v>
      </c>
      <c r="BS6551" s="27">
        <v>55588.1893867865</v>
      </c>
      <c r="BU6551">
        <f t="shared" si="408"/>
        <v>104045.539666845</v>
      </c>
      <c r="BV6551">
        <f t="shared" si="409"/>
        <v>159247.227074374</v>
      </c>
      <c r="BW6551" s="29">
        <v>6546</v>
      </c>
      <c r="BX6551">
        <f t="shared" si="410"/>
        <v>0</v>
      </c>
      <c r="BY6551">
        <f t="shared" si="411"/>
        <v>1</v>
      </c>
    </row>
    <row r="6552" spans="1:77">
      <c r="A6552" s="15">
        <v>6547</v>
      </c>
      <c r="BP6552" s="27">
        <v>0.820162825233471</v>
      </c>
      <c r="BQ6552" s="27">
        <v>16647.6148354164</v>
      </c>
      <c r="BR6552" s="27">
        <v>1.38947613033329</v>
      </c>
      <c r="BS6552" s="27">
        <v>50075.7373968725</v>
      </c>
      <c r="BU6552">
        <f t="shared" si="408"/>
        <v>106376.808949604</v>
      </c>
      <c r="BV6552">
        <f t="shared" si="409"/>
        <v>158345.682153121</v>
      </c>
      <c r="BW6552" s="29">
        <v>6547</v>
      </c>
      <c r="BX6552">
        <f t="shared" si="410"/>
        <v>0</v>
      </c>
      <c r="BY6552">
        <f t="shared" si="411"/>
        <v>1</v>
      </c>
    </row>
    <row r="6553" spans="1:77">
      <c r="A6553" s="15">
        <v>6548</v>
      </c>
      <c r="BP6553" s="27">
        <v>0.793889952897548</v>
      </c>
      <c r="BQ6553" s="27">
        <v>19077.1930804471</v>
      </c>
      <c r="BR6553" s="27">
        <v>1.368342160907</v>
      </c>
      <c r="BS6553" s="27">
        <v>53367.4397656806</v>
      </c>
      <c r="BU6553">
        <f t="shared" si="408"/>
        <v>100006.299854185</v>
      </c>
      <c r="BV6553">
        <f t="shared" si="409"/>
        <v>151883.884370369</v>
      </c>
      <c r="BW6553" s="29">
        <v>6548</v>
      </c>
      <c r="BX6553">
        <f t="shared" si="410"/>
        <v>0</v>
      </c>
      <c r="BY6553">
        <f t="shared" si="411"/>
        <v>1</v>
      </c>
    </row>
    <row r="6554" spans="1:77">
      <c r="A6554" s="15">
        <v>6549</v>
      </c>
      <c r="BP6554" s="27">
        <v>0.79842729318529</v>
      </c>
      <c r="BQ6554" s="27">
        <v>12361.3371708899</v>
      </c>
      <c r="BR6554" s="27">
        <v>1.37568538604389</v>
      </c>
      <c r="BS6554" s="27">
        <v>43206.6380426496</v>
      </c>
      <c r="BU6554">
        <f t="shared" si="408"/>
        <v>107402.756806904</v>
      </c>
      <c r="BV6554">
        <f t="shared" si="409"/>
        <v>163146.169863933</v>
      </c>
      <c r="BW6554" s="29">
        <v>6549</v>
      </c>
      <c r="BX6554">
        <f t="shared" si="410"/>
        <v>0</v>
      </c>
      <c r="BY6554">
        <f t="shared" si="411"/>
        <v>1</v>
      </c>
    </row>
    <row r="6555" spans="1:77">
      <c r="A6555" s="15">
        <v>6550</v>
      </c>
      <c r="BP6555" s="27">
        <v>0.859939292731747</v>
      </c>
      <c r="BQ6555" s="27">
        <v>14182.1758336705</v>
      </c>
      <c r="BR6555" s="27">
        <v>1.49773099721336</v>
      </c>
      <c r="BS6555" s="27">
        <v>46110.771018159</v>
      </c>
      <c r="BU6555">
        <f t="shared" si="408"/>
        <v>114808.718076092</v>
      </c>
      <c r="BV6555">
        <f t="shared" si="409"/>
        <v>178548.878563845</v>
      </c>
      <c r="BW6555" s="29">
        <v>6550</v>
      </c>
      <c r="BX6555">
        <f t="shared" si="410"/>
        <v>0</v>
      </c>
      <c r="BY6555">
        <f t="shared" si="411"/>
        <v>1</v>
      </c>
    </row>
    <row r="6556" spans="1:77">
      <c r="A6556" s="15">
        <v>6551</v>
      </c>
      <c r="BP6556" s="27">
        <v>0.791770921004957</v>
      </c>
      <c r="BQ6556" s="27">
        <v>19311.8526606118</v>
      </c>
      <c r="BR6556" s="27">
        <v>1.35418294844654</v>
      </c>
      <c r="BS6556" s="27">
        <v>54977.7066136024</v>
      </c>
      <c r="BU6556">
        <f t="shared" si="408"/>
        <v>99453.7854901317</v>
      </c>
      <c r="BV6556">
        <f t="shared" si="409"/>
        <v>148149.735653378</v>
      </c>
      <c r="BW6556" s="29">
        <v>6551</v>
      </c>
      <c r="BX6556">
        <f t="shared" si="410"/>
        <v>0</v>
      </c>
      <c r="BY6556">
        <f t="shared" si="411"/>
        <v>1</v>
      </c>
    </row>
    <row r="6557" spans="1:77">
      <c r="A6557" s="15">
        <v>6552</v>
      </c>
      <c r="BP6557" s="27">
        <v>0.801167598259055</v>
      </c>
      <c r="BQ6557" s="27">
        <v>11501.7769514818</v>
      </c>
      <c r="BR6557" s="27">
        <v>1.39111877887223</v>
      </c>
      <c r="BS6557" s="27">
        <v>43203.3262984125</v>
      </c>
      <c r="BU6557">
        <f t="shared" si="408"/>
        <v>108673.362787376</v>
      </c>
      <c r="BV6557">
        <f t="shared" si="409"/>
        <v>165464.490532422</v>
      </c>
      <c r="BW6557" s="29">
        <v>6552</v>
      </c>
      <c r="BX6557">
        <f t="shared" si="410"/>
        <v>0</v>
      </c>
      <c r="BY6557">
        <f t="shared" si="411"/>
        <v>1</v>
      </c>
    </row>
    <row r="6558" spans="1:77">
      <c r="A6558" s="15">
        <v>6553</v>
      </c>
      <c r="BP6558" s="27">
        <v>0.844842181531452</v>
      </c>
      <c r="BQ6558" s="27">
        <v>14509.0024164279</v>
      </c>
      <c r="BR6558" s="27">
        <v>1.44949467830209</v>
      </c>
      <c r="BS6558" s="27">
        <v>46452.7917423384</v>
      </c>
      <c r="BU6558">
        <f t="shared" si="408"/>
        <v>112217.32481329</v>
      </c>
      <c r="BV6558">
        <f t="shared" si="409"/>
        <v>170971.410002975</v>
      </c>
      <c r="BW6558" s="29">
        <v>6553</v>
      </c>
      <c r="BX6558">
        <f t="shared" si="410"/>
        <v>0</v>
      </c>
      <c r="BY6558">
        <f t="shared" si="411"/>
        <v>1</v>
      </c>
    </row>
    <row r="6559" spans="1:77">
      <c r="A6559" s="15">
        <v>6554</v>
      </c>
      <c r="BP6559" s="27">
        <v>0.786403429751665</v>
      </c>
      <c r="BQ6559" s="27">
        <v>13889.1939741623</v>
      </c>
      <c r="BR6559" s="27">
        <v>1.35169926898453</v>
      </c>
      <c r="BS6559" s="27">
        <v>45102.3247346563</v>
      </c>
      <c r="BU6559">
        <f t="shared" si="408"/>
        <v>104071.320488588</v>
      </c>
      <c r="BV6559">
        <f t="shared" si="409"/>
        <v>157652.565613023</v>
      </c>
      <c r="BW6559" s="29">
        <v>6554</v>
      </c>
      <c r="BX6559">
        <f t="shared" si="410"/>
        <v>0</v>
      </c>
      <c r="BY6559">
        <f t="shared" si="411"/>
        <v>1</v>
      </c>
    </row>
    <row r="6560" spans="1:77">
      <c r="A6560" s="15">
        <v>6555</v>
      </c>
      <c r="BP6560" s="27">
        <v>0.818552803860232</v>
      </c>
      <c r="BQ6560" s="27">
        <v>13368.3654686913</v>
      </c>
      <c r="BR6560" s="27">
        <v>1.4083206010421</v>
      </c>
      <c r="BS6560" s="27">
        <v>55765.9067268869</v>
      </c>
      <c r="BU6560">
        <f t="shared" si="408"/>
        <v>109414.555110344</v>
      </c>
      <c r="BV6560">
        <f t="shared" si="409"/>
        <v>155482.183429428</v>
      </c>
      <c r="BW6560" s="29">
        <v>6555</v>
      </c>
      <c r="BX6560">
        <f t="shared" si="410"/>
        <v>0</v>
      </c>
      <c r="BY6560">
        <f t="shared" si="411"/>
        <v>1</v>
      </c>
    </row>
    <row r="6561" spans="1:77">
      <c r="A6561" s="15">
        <v>6556</v>
      </c>
      <c r="BP6561" s="27">
        <v>0.803722358611067</v>
      </c>
      <c r="BQ6561" s="27">
        <v>15790.4098642471</v>
      </c>
      <c r="BR6561" s="27">
        <v>1.37302420967513</v>
      </c>
      <c r="BS6561" s="27">
        <v>50459.5709229339</v>
      </c>
      <c r="BU6561">
        <f t="shared" si="408"/>
        <v>104767.943927413</v>
      </c>
      <c r="BV6561">
        <f t="shared" si="409"/>
        <v>155494.060528335</v>
      </c>
      <c r="BW6561" s="29">
        <v>6556</v>
      </c>
      <c r="BX6561">
        <f t="shared" si="410"/>
        <v>0</v>
      </c>
      <c r="BY6561">
        <f t="shared" si="411"/>
        <v>1</v>
      </c>
    </row>
    <row r="6562" spans="1:77">
      <c r="A6562" s="15">
        <v>6557</v>
      </c>
      <c r="BP6562" s="27">
        <v>0.833039089644218</v>
      </c>
      <c r="BQ6562" s="27">
        <v>15942.5679122139</v>
      </c>
      <c r="BR6562" s="27">
        <v>1.43729915053847</v>
      </c>
      <c r="BS6562" s="27">
        <v>57929.7920845218</v>
      </c>
      <c r="BU6562">
        <f t="shared" si="408"/>
        <v>109013.295534419</v>
      </c>
      <c r="BV6562">
        <f t="shared" si="409"/>
        <v>157665.080496249</v>
      </c>
      <c r="BW6562" s="29">
        <v>6557</v>
      </c>
      <c r="BX6562">
        <f t="shared" si="410"/>
        <v>0</v>
      </c>
      <c r="BY6562">
        <f t="shared" si="411"/>
        <v>1</v>
      </c>
    </row>
    <row r="6563" spans="1:77">
      <c r="A6563" s="15">
        <v>6558</v>
      </c>
      <c r="BP6563" s="27">
        <v>0.84817891998777</v>
      </c>
      <c r="BQ6563" s="27">
        <v>16019.2491752023</v>
      </c>
      <c r="BR6563" s="27">
        <v>1.44990015921367</v>
      </c>
      <c r="BS6563" s="27">
        <v>48108.1902608233</v>
      </c>
      <c r="BU6563">
        <f t="shared" si="408"/>
        <v>111207.588822963</v>
      </c>
      <c r="BV6563">
        <f t="shared" si="409"/>
        <v>169376.833621228</v>
      </c>
      <c r="BW6563" s="29">
        <v>6558</v>
      </c>
      <c r="BX6563">
        <f t="shared" si="410"/>
        <v>0</v>
      </c>
      <c r="BY6563">
        <f t="shared" si="411"/>
        <v>1</v>
      </c>
    </row>
    <row r="6564" spans="1:77">
      <c r="A6564" s="15">
        <v>6559</v>
      </c>
      <c r="BP6564" s="27">
        <v>0.772901617918729</v>
      </c>
      <c r="BQ6564" s="27">
        <v>16906.4517937179</v>
      </c>
      <c r="BR6564" s="27">
        <v>1.33731055232671</v>
      </c>
      <c r="BS6564" s="27">
        <v>60658.9393300772</v>
      </c>
      <c r="BU6564">
        <f t="shared" si="408"/>
        <v>99028.7908940915</v>
      </c>
      <c r="BV6564">
        <f t="shared" si="409"/>
        <v>139937.64351893</v>
      </c>
      <c r="BW6564" s="29">
        <v>6559</v>
      </c>
      <c r="BX6564">
        <f t="shared" si="410"/>
        <v>0</v>
      </c>
      <c r="BY6564">
        <f t="shared" si="411"/>
        <v>1</v>
      </c>
    </row>
    <row r="6565" spans="1:77">
      <c r="A6565" s="15">
        <v>6560</v>
      </c>
      <c r="BP6565" s="27">
        <v>0.804390091323626</v>
      </c>
      <c r="BQ6565" s="27">
        <v>13215.7583950758</v>
      </c>
      <c r="BR6565" s="27">
        <v>1.39603684940573</v>
      </c>
      <c r="BS6565" s="27">
        <v>46264.4979425526</v>
      </c>
      <c r="BU6565">
        <f t="shared" si="408"/>
        <v>107442.755303468</v>
      </c>
      <c r="BV6565">
        <f t="shared" si="409"/>
        <v>163141.029468307</v>
      </c>
      <c r="BW6565" s="29">
        <v>6560</v>
      </c>
      <c r="BX6565">
        <f t="shared" si="410"/>
        <v>0</v>
      </c>
      <c r="BY6565">
        <f t="shared" si="411"/>
        <v>1</v>
      </c>
    </row>
    <row r="6566" spans="1:77">
      <c r="A6566" s="15">
        <v>6561</v>
      </c>
      <c r="BP6566" s="27">
        <v>0.818987035458843</v>
      </c>
      <c r="BQ6566" s="27">
        <v>20022.1036890669</v>
      </c>
      <c r="BR6566" s="27">
        <v>1.40793593644868</v>
      </c>
      <c r="BS6566" s="27">
        <v>67421.8419605227</v>
      </c>
      <c r="BU6566">
        <f t="shared" si="408"/>
        <v>102825.95162976</v>
      </c>
      <c r="BV6566">
        <f t="shared" si="409"/>
        <v>143768.548506779</v>
      </c>
      <c r="BW6566" s="29">
        <v>6561</v>
      </c>
      <c r="BX6566">
        <f t="shared" si="410"/>
        <v>0</v>
      </c>
      <c r="BY6566">
        <f t="shared" si="411"/>
        <v>1</v>
      </c>
    </row>
    <row r="6567" spans="1:77">
      <c r="A6567" s="15">
        <v>6562</v>
      </c>
      <c r="BP6567" s="27">
        <v>0.834419087122949</v>
      </c>
      <c r="BQ6567" s="27">
        <v>17537.667942148</v>
      </c>
      <c r="BR6567" s="27">
        <v>1.43065536322295</v>
      </c>
      <c r="BS6567" s="27">
        <v>51525.5681679146</v>
      </c>
      <c r="BU6567">
        <f t="shared" si="408"/>
        <v>107625.195126294</v>
      </c>
      <c r="BV6567">
        <f t="shared" si="409"/>
        <v>163072.736315529</v>
      </c>
      <c r="BW6567" s="29">
        <v>6562</v>
      </c>
      <c r="BX6567">
        <f t="shared" si="410"/>
        <v>0</v>
      </c>
      <c r="BY6567">
        <f t="shared" si="411"/>
        <v>1</v>
      </c>
    </row>
    <row r="6568" spans="1:77">
      <c r="A6568" s="15">
        <v>6563</v>
      </c>
      <c r="BP6568" s="27">
        <v>0.8364935730524</v>
      </c>
      <c r="BQ6568" s="27">
        <v>14410.4361399509</v>
      </c>
      <c r="BR6568" s="27">
        <v>1.4306325343466</v>
      </c>
      <c r="BS6568" s="27">
        <v>55030.2947181356</v>
      </c>
      <c r="BU6568">
        <f t="shared" si="408"/>
        <v>111063.599817909</v>
      </c>
      <c r="BV6568">
        <f t="shared" si="409"/>
        <v>159564.585433854</v>
      </c>
      <c r="BW6568" s="29">
        <v>6563</v>
      </c>
      <c r="BX6568">
        <f t="shared" si="410"/>
        <v>0</v>
      </c>
      <c r="BY6568">
        <f t="shared" si="411"/>
        <v>1</v>
      </c>
    </row>
    <row r="6569" spans="1:77">
      <c r="A6569" s="15">
        <v>6564</v>
      </c>
      <c r="BP6569" s="27">
        <v>0.815544320945286</v>
      </c>
      <c r="BQ6569" s="27">
        <v>11839.3582042361</v>
      </c>
      <c r="BR6569" s="27">
        <v>1.41423402479092</v>
      </c>
      <c r="BS6569" s="27">
        <v>41700.1973991574</v>
      </c>
      <c r="BU6569">
        <f t="shared" si="408"/>
        <v>110492.289937557</v>
      </c>
      <c r="BV6569">
        <f t="shared" si="409"/>
        <v>170434.90631948</v>
      </c>
      <c r="BW6569" s="29">
        <v>6564</v>
      </c>
      <c r="BX6569">
        <f t="shared" si="410"/>
        <v>0</v>
      </c>
      <c r="BY6569">
        <f t="shared" si="411"/>
        <v>1</v>
      </c>
    </row>
    <row r="6570" spans="1:77">
      <c r="A6570" s="15">
        <v>6565</v>
      </c>
      <c r="BP6570" s="27">
        <v>0.786226548221302</v>
      </c>
      <c r="BQ6570" s="27">
        <v>12033.2626493727</v>
      </c>
      <c r="BR6570" s="27">
        <v>1.36398443737642</v>
      </c>
      <c r="BS6570" s="27">
        <v>42629.308274899</v>
      </c>
      <c r="BU6570">
        <f t="shared" si="408"/>
        <v>105900.719583823</v>
      </c>
      <c r="BV6570">
        <f t="shared" si="409"/>
        <v>161968.357331564</v>
      </c>
      <c r="BW6570" s="29">
        <v>6565</v>
      </c>
      <c r="BX6570">
        <f t="shared" si="410"/>
        <v>0</v>
      </c>
      <c r="BY6570">
        <f t="shared" si="411"/>
        <v>1</v>
      </c>
    </row>
    <row r="6571" spans="1:77">
      <c r="A6571" s="15">
        <v>6566</v>
      </c>
      <c r="BP6571" s="27">
        <v>0.807749216393758</v>
      </c>
      <c r="BQ6571" s="27">
        <v>15787.8980530967</v>
      </c>
      <c r="BR6571" s="27">
        <v>1.3969697775794</v>
      </c>
      <c r="BS6571" s="27">
        <v>56756.9186731636</v>
      </c>
      <c r="BU6571">
        <f t="shared" si="408"/>
        <v>105374.484405967</v>
      </c>
      <c r="BV6571">
        <f t="shared" si="409"/>
        <v>152788.547963746</v>
      </c>
      <c r="BW6571" s="29">
        <v>6566</v>
      </c>
      <c r="BX6571">
        <f t="shared" si="410"/>
        <v>0</v>
      </c>
      <c r="BY6571">
        <f t="shared" si="411"/>
        <v>1</v>
      </c>
    </row>
    <row r="6572" spans="1:77">
      <c r="A6572" s="15">
        <v>6567</v>
      </c>
      <c r="BP6572" s="27">
        <v>0.825970885980931</v>
      </c>
      <c r="BQ6572" s="27">
        <v>16654.4904480676</v>
      </c>
      <c r="BR6572" s="27">
        <v>1.44575247170976</v>
      </c>
      <c r="BS6572" s="27">
        <v>49853.9006447436</v>
      </c>
      <c r="BU6572">
        <f t="shared" si="408"/>
        <v>107241.142449072</v>
      </c>
      <c r="BV6572">
        <f t="shared" si="409"/>
        <v>167008.97011172</v>
      </c>
      <c r="BW6572" s="29">
        <v>6567</v>
      </c>
      <c r="BX6572">
        <f t="shared" si="410"/>
        <v>0</v>
      </c>
      <c r="BY6572">
        <f t="shared" si="411"/>
        <v>1</v>
      </c>
    </row>
    <row r="6573" spans="1:77">
      <c r="A6573" s="15">
        <v>6568</v>
      </c>
      <c r="BP6573" s="27">
        <v>0.830862484037912</v>
      </c>
      <c r="BQ6573" s="27">
        <v>17547.7903307567</v>
      </c>
      <c r="BR6573" s="27">
        <v>1.45386321784685</v>
      </c>
      <c r="BS6573" s="27">
        <v>51659.6267910669</v>
      </c>
      <c r="BU6573">
        <f t="shared" si="408"/>
        <v>107081.58227493</v>
      </c>
      <c r="BV6573">
        <f t="shared" si="409"/>
        <v>166419.85588596</v>
      </c>
      <c r="BW6573" s="29">
        <v>6568</v>
      </c>
      <c r="BX6573">
        <f t="shared" si="410"/>
        <v>0</v>
      </c>
      <c r="BY6573">
        <f t="shared" si="411"/>
        <v>1</v>
      </c>
    </row>
    <row r="6574" spans="1:77">
      <c r="A6574" s="15">
        <v>6569</v>
      </c>
      <c r="BP6574" s="27">
        <v>0.790495440143566</v>
      </c>
      <c r="BQ6574" s="27">
        <v>15005.6438183344</v>
      </c>
      <c r="BR6574" s="27">
        <v>1.36937287372834</v>
      </c>
      <c r="BS6574" s="27">
        <v>56932.4536333155</v>
      </c>
      <c r="BU6574">
        <f t="shared" si="408"/>
        <v>103568.672203201</v>
      </c>
      <c r="BV6574">
        <f t="shared" si="409"/>
        <v>148473.477425935</v>
      </c>
      <c r="BW6574" s="29">
        <v>6569</v>
      </c>
      <c r="BX6574">
        <f t="shared" si="410"/>
        <v>0</v>
      </c>
      <c r="BY6574">
        <f t="shared" si="411"/>
        <v>1</v>
      </c>
    </row>
    <row r="6575" spans="1:77">
      <c r="A6575" s="15">
        <v>6570</v>
      </c>
      <c r="BP6575" s="27">
        <v>0.755688104911392</v>
      </c>
      <c r="BQ6575" s="27">
        <v>15880.5180525446</v>
      </c>
      <c r="BR6575" s="27">
        <v>1.29279687126482</v>
      </c>
      <c r="BS6575" s="27">
        <v>48996.8004766868</v>
      </c>
      <c r="BU6575">
        <f t="shared" si="408"/>
        <v>97472.6976841642</v>
      </c>
      <c r="BV6575">
        <f t="shared" si="409"/>
        <v>144922.730213036</v>
      </c>
      <c r="BW6575" s="29">
        <v>6570</v>
      </c>
      <c r="BX6575">
        <f t="shared" si="410"/>
        <v>0</v>
      </c>
      <c r="BY6575">
        <f t="shared" si="411"/>
        <v>1</v>
      </c>
    </row>
    <row r="6576" spans="1:77">
      <c r="A6576" s="15">
        <v>6571</v>
      </c>
      <c r="BP6576" s="27">
        <v>0.801223603108712</v>
      </c>
      <c r="BQ6576" s="27">
        <v>13217.0517895899</v>
      </c>
      <c r="BR6576" s="27">
        <v>1.36980075984821</v>
      </c>
      <c r="BS6576" s="27">
        <v>53694.9637544033</v>
      </c>
      <c r="BU6576">
        <f t="shared" si="408"/>
        <v>106966.488676717</v>
      </c>
      <c r="BV6576">
        <f t="shared" si="409"/>
        <v>151775.150222828</v>
      </c>
      <c r="BW6576" s="29">
        <v>6571</v>
      </c>
      <c r="BX6576">
        <f t="shared" si="410"/>
        <v>0</v>
      </c>
      <c r="BY6576">
        <f t="shared" si="411"/>
        <v>1</v>
      </c>
    </row>
    <row r="6577" spans="1:77">
      <c r="A6577" s="15">
        <v>6572</v>
      </c>
      <c r="BP6577" s="27">
        <v>0.794606677171804</v>
      </c>
      <c r="BQ6577" s="27">
        <v>13017.1579271326</v>
      </c>
      <c r="BR6577" s="27">
        <v>1.34851241574662</v>
      </c>
      <c r="BS6577" s="27">
        <v>44509.5096417136</v>
      </c>
      <c r="BU6577">
        <f t="shared" si="408"/>
        <v>106173.843648638</v>
      </c>
      <c r="BV6577">
        <f t="shared" si="409"/>
        <v>157767.35272028</v>
      </c>
      <c r="BW6577" s="29">
        <v>6572</v>
      </c>
      <c r="BX6577">
        <f t="shared" si="410"/>
        <v>0</v>
      </c>
      <c r="BY6577">
        <f t="shared" si="411"/>
        <v>1</v>
      </c>
    </row>
    <row r="6578" spans="1:77">
      <c r="A6578" s="15">
        <v>6573</v>
      </c>
      <c r="BP6578" s="27">
        <v>0.790534485680223</v>
      </c>
      <c r="BQ6578" s="27">
        <v>12012.5319943337</v>
      </c>
      <c r="BR6578" s="27">
        <v>1.36886673348172</v>
      </c>
      <c r="BS6578" s="27">
        <v>45266.6835135482</v>
      </c>
      <c r="BU6578">
        <f t="shared" si="408"/>
        <v>106567.6408577</v>
      </c>
      <c r="BV6578">
        <f t="shared" si="409"/>
        <v>160063.32650871</v>
      </c>
      <c r="BW6578" s="29">
        <v>6573</v>
      </c>
      <c r="BX6578">
        <f t="shared" si="410"/>
        <v>0</v>
      </c>
      <c r="BY6578">
        <f t="shared" si="411"/>
        <v>1</v>
      </c>
    </row>
    <row r="6579" spans="1:77">
      <c r="A6579" s="15">
        <v>6574</v>
      </c>
      <c r="BP6579" s="27">
        <v>0.818597822865488</v>
      </c>
      <c r="BQ6579" s="27">
        <v>18901.8465574254</v>
      </c>
      <c r="BR6579" s="27">
        <v>1.41868888039295</v>
      </c>
      <c r="BS6579" s="27">
        <v>49805.5672600691</v>
      </c>
      <c r="BU6579">
        <f t="shared" si="408"/>
        <v>103887.826872398</v>
      </c>
      <c r="BV6579">
        <f t="shared" si="409"/>
        <v>162997.764798874</v>
      </c>
      <c r="BW6579" s="29">
        <v>6574</v>
      </c>
      <c r="BX6579">
        <f t="shared" si="410"/>
        <v>0</v>
      </c>
      <c r="BY6579">
        <f t="shared" si="411"/>
        <v>1</v>
      </c>
    </row>
    <row r="6580" spans="1:77">
      <c r="A6580" s="15">
        <v>6575</v>
      </c>
      <c r="BP6580" s="27">
        <v>0.847742895331048</v>
      </c>
      <c r="BQ6580" s="27">
        <v>12864.5394908568</v>
      </c>
      <c r="BR6580" s="27">
        <v>1.43676306326205</v>
      </c>
      <c r="BS6580" s="27">
        <v>53208.5022607247</v>
      </c>
      <c r="BU6580">
        <f t="shared" si="408"/>
        <v>114296.8948088</v>
      </c>
      <c r="BV6580">
        <f t="shared" si="409"/>
        <v>162305.957228582</v>
      </c>
      <c r="BW6580" s="29">
        <v>6575</v>
      </c>
      <c r="BX6580">
        <f t="shared" si="410"/>
        <v>0</v>
      </c>
      <c r="BY6580">
        <f t="shared" si="411"/>
        <v>1</v>
      </c>
    </row>
    <row r="6581" spans="1:77">
      <c r="A6581" s="15">
        <v>6576</v>
      </c>
      <c r="BP6581" s="27">
        <v>0.812992278089199</v>
      </c>
      <c r="BQ6581" s="27">
        <v>15854.3616090714</v>
      </c>
      <c r="BR6581" s="27">
        <v>1.39667104455345</v>
      </c>
      <c r="BS6581" s="27">
        <v>49731.9735651905</v>
      </c>
      <c r="BU6581">
        <f t="shared" si="408"/>
        <v>106094.480104308</v>
      </c>
      <c r="BV6581">
        <f t="shared" si="409"/>
        <v>159768.683117827</v>
      </c>
      <c r="BW6581" s="29">
        <v>6576</v>
      </c>
      <c r="BX6581">
        <f t="shared" si="410"/>
        <v>0</v>
      </c>
      <c r="BY6581">
        <f t="shared" si="411"/>
        <v>1</v>
      </c>
    </row>
    <row r="6582" spans="1:77">
      <c r="A6582" s="15">
        <v>6577</v>
      </c>
      <c r="BP6582" s="27">
        <v>0.8405524510629</v>
      </c>
      <c r="BQ6582" s="27">
        <v>14508.420727298</v>
      </c>
      <c r="BR6582" s="27">
        <v>1.45695942630595</v>
      </c>
      <c r="BS6582" s="27">
        <v>55480.5049624475</v>
      </c>
      <c r="BU6582">
        <f t="shared" si="408"/>
        <v>111574.446932137</v>
      </c>
      <c r="BV6582">
        <f t="shared" si="409"/>
        <v>163063.408983446</v>
      </c>
      <c r="BW6582" s="29">
        <v>6577</v>
      </c>
      <c r="BX6582">
        <f t="shared" si="410"/>
        <v>0</v>
      </c>
      <c r="BY6582">
        <f t="shared" si="411"/>
        <v>1</v>
      </c>
    </row>
    <row r="6583" spans="1:77">
      <c r="A6583" s="15">
        <v>6578</v>
      </c>
      <c r="BP6583" s="27">
        <v>0.811556639307895</v>
      </c>
      <c r="BQ6583" s="27">
        <v>17574.7100851604</v>
      </c>
      <c r="BR6583" s="27">
        <v>1.40077990752427</v>
      </c>
      <c r="BS6583" s="27">
        <v>50683.1019343601</v>
      </c>
      <c r="BU6583">
        <f t="shared" si="408"/>
        <v>104158.785811024</v>
      </c>
      <c r="BV6583">
        <f t="shared" si="409"/>
        <v>159433.88419428</v>
      </c>
      <c r="BW6583" s="29">
        <v>6578</v>
      </c>
      <c r="BX6583">
        <f t="shared" si="410"/>
        <v>0</v>
      </c>
      <c r="BY6583">
        <f t="shared" si="411"/>
        <v>1</v>
      </c>
    </row>
    <row r="6584" spans="1:77">
      <c r="A6584" s="15">
        <v>6579</v>
      </c>
      <c r="BP6584" s="27">
        <v>0.811761290598734</v>
      </c>
      <c r="BQ6584" s="27">
        <v>15011.4019496626</v>
      </c>
      <c r="BR6584" s="27">
        <v>1.37216736507847</v>
      </c>
      <c r="BS6584" s="27">
        <v>52935.5709410462</v>
      </c>
      <c r="BU6584">
        <f t="shared" si="408"/>
        <v>106752.791640148</v>
      </c>
      <c r="BV6584">
        <f t="shared" si="409"/>
        <v>152889.533820724</v>
      </c>
      <c r="BW6584" s="29">
        <v>6579</v>
      </c>
      <c r="BX6584">
        <f t="shared" si="410"/>
        <v>0</v>
      </c>
      <c r="BY6584">
        <f t="shared" si="411"/>
        <v>1</v>
      </c>
    </row>
    <row r="6585" spans="1:77">
      <c r="A6585" s="15">
        <v>6580</v>
      </c>
      <c r="BP6585" s="27">
        <v>0.814007116972043</v>
      </c>
      <c r="BQ6585" s="27">
        <v>23791.5174146813</v>
      </c>
      <c r="BR6585" s="27">
        <v>1.41816276858224</v>
      </c>
      <c r="BS6585" s="27">
        <v>60574.0610578511</v>
      </c>
      <c r="BU6585">
        <f t="shared" si="408"/>
        <v>98309.5501311251</v>
      </c>
      <c r="BV6585">
        <f t="shared" si="409"/>
        <v>152150.354229485</v>
      </c>
      <c r="BW6585" s="29">
        <v>6580</v>
      </c>
      <c r="BX6585">
        <f t="shared" si="410"/>
        <v>0</v>
      </c>
      <c r="BY6585">
        <f t="shared" si="411"/>
        <v>1</v>
      </c>
    </row>
    <row r="6586" spans="1:77">
      <c r="A6586" s="15">
        <v>6581</v>
      </c>
      <c r="BP6586" s="27">
        <v>0.82373864624942</v>
      </c>
      <c r="BQ6586" s="27">
        <v>16941.1554780391</v>
      </c>
      <c r="BR6586" s="27">
        <v>1.41659838132569</v>
      </c>
      <c r="BS6586" s="27">
        <v>50147.3692163067</v>
      </c>
      <c r="BU6586">
        <f t="shared" si="408"/>
        <v>106619.641459374</v>
      </c>
      <c r="BV6586">
        <f t="shared" si="409"/>
        <v>162342.387982546</v>
      </c>
      <c r="BW6586" s="29">
        <v>6581</v>
      </c>
      <c r="BX6586">
        <f t="shared" si="410"/>
        <v>0</v>
      </c>
      <c r="BY6586">
        <f t="shared" si="411"/>
        <v>1</v>
      </c>
    </row>
    <row r="6587" spans="1:77">
      <c r="A6587" s="15">
        <v>6582</v>
      </c>
      <c r="BP6587" s="27">
        <v>0.812788560582288</v>
      </c>
      <c r="BQ6587" s="27">
        <v>18972.8195963114</v>
      </c>
      <c r="BR6587" s="27">
        <v>1.43392142160885</v>
      </c>
      <c r="BS6587" s="27">
        <v>55806.9695836423</v>
      </c>
      <c r="BU6587">
        <f t="shared" si="408"/>
        <v>102945.464491032</v>
      </c>
      <c r="BV6587">
        <f t="shared" si="409"/>
        <v>159281.243657685</v>
      </c>
      <c r="BW6587" s="29">
        <v>6582</v>
      </c>
      <c r="BX6587">
        <f t="shared" si="410"/>
        <v>0</v>
      </c>
      <c r="BY6587">
        <f t="shared" si="411"/>
        <v>1</v>
      </c>
    </row>
    <row r="6588" spans="1:77">
      <c r="A6588" s="15">
        <v>6583</v>
      </c>
      <c r="BP6588" s="27">
        <v>0.807609842835193</v>
      </c>
      <c r="BQ6588" s="27">
        <v>11645.7548307494</v>
      </c>
      <c r="BR6588" s="27">
        <v>1.40259110705699</v>
      </c>
      <c r="BS6588" s="27">
        <v>42927.5978670626</v>
      </c>
      <c r="BU6588">
        <f t="shared" si="408"/>
        <v>109495.72159453</v>
      </c>
      <c r="BV6588">
        <f t="shared" si="409"/>
        <v>167461.068191485</v>
      </c>
      <c r="BW6588" s="29">
        <v>6583</v>
      </c>
      <c r="BX6588">
        <f t="shared" si="410"/>
        <v>0</v>
      </c>
      <c r="BY6588">
        <f t="shared" si="411"/>
        <v>1</v>
      </c>
    </row>
    <row r="6589" spans="1:77">
      <c r="A6589" s="15">
        <v>6584</v>
      </c>
      <c r="BP6589" s="27">
        <v>0.827376575807832</v>
      </c>
      <c r="BQ6589" s="27">
        <v>15683.7286482857</v>
      </c>
      <c r="BR6589" s="27">
        <v>1.38807815285389</v>
      </c>
      <c r="BS6589" s="27">
        <v>57828.978559977</v>
      </c>
      <c r="BU6589">
        <f t="shared" si="408"/>
        <v>108422.757722889</v>
      </c>
      <c r="BV6589">
        <f t="shared" si="409"/>
        <v>150382.744368107</v>
      </c>
      <c r="BW6589" s="29">
        <v>6584</v>
      </c>
      <c r="BX6589">
        <f t="shared" si="410"/>
        <v>0</v>
      </c>
      <c r="BY6589">
        <f t="shared" si="411"/>
        <v>1</v>
      </c>
    </row>
    <row r="6590" spans="1:77">
      <c r="A6590" s="15">
        <v>6585</v>
      </c>
      <c r="BP6590" s="27">
        <v>0.832057904176435</v>
      </c>
      <c r="BQ6590" s="27">
        <v>14250.4994891251</v>
      </c>
      <c r="BR6590" s="27">
        <v>1.45797334545449</v>
      </c>
      <c r="BS6590" s="27">
        <v>54810.5768563669</v>
      </c>
      <c r="BU6590">
        <f t="shared" si="408"/>
        <v>110558.18613734</v>
      </c>
      <c r="BV6590">
        <f t="shared" si="409"/>
        <v>163885.424961806</v>
      </c>
      <c r="BW6590" s="29">
        <v>6585</v>
      </c>
      <c r="BX6590">
        <f t="shared" si="410"/>
        <v>0</v>
      </c>
      <c r="BY6590">
        <f t="shared" si="411"/>
        <v>1</v>
      </c>
    </row>
    <row r="6591" spans="1:77">
      <c r="A6591" s="15">
        <v>6586</v>
      </c>
      <c r="BP6591" s="27">
        <v>0.79058390181611</v>
      </c>
      <c r="BQ6591" s="27">
        <v>11358.8061106748</v>
      </c>
      <c r="BR6591" s="27">
        <v>1.33011992281991</v>
      </c>
      <c r="BS6591" s="27">
        <v>42499.6560130011</v>
      </c>
      <c r="BU6591">
        <f t="shared" si="408"/>
        <v>107228.779161742</v>
      </c>
      <c r="BV6591">
        <f t="shared" si="409"/>
        <v>157018.332409985</v>
      </c>
      <c r="BW6591" s="29">
        <v>6586</v>
      </c>
      <c r="BX6591">
        <f t="shared" si="410"/>
        <v>0</v>
      </c>
      <c r="BY6591">
        <f t="shared" si="411"/>
        <v>1</v>
      </c>
    </row>
    <row r="6592" spans="1:77">
      <c r="A6592" s="15">
        <v>6587</v>
      </c>
      <c r="BP6592" s="27">
        <v>0.832292285969156</v>
      </c>
      <c r="BQ6592" s="27">
        <v>14276.9181961123</v>
      </c>
      <c r="BR6592" s="27">
        <v>1.44004548385078</v>
      </c>
      <c r="BS6592" s="27">
        <v>46660.2237913619</v>
      </c>
      <c r="BU6592">
        <f t="shared" si="408"/>
        <v>110566.924699261</v>
      </c>
      <c r="BV6592">
        <f t="shared" si="409"/>
        <v>169346.598786256</v>
      </c>
      <c r="BW6592" s="29">
        <v>6587</v>
      </c>
      <c r="BX6592">
        <f t="shared" si="410"/>
        <v>0</v>
      </c>
      <c r="BY6592">
        <f t="shared" si="411"/>
        <v>1</v>
      </c>
    </row>
    <row r="6593" spans="1:77">
      <c r="A6593" s="15">
        <v>6588</v>
      </c>
      <c r="BP6593" s="27">
        <v>0.844923916223145</v>
      </c>
      <c r="BQ6593" s="27">
        <v>13586.2525597301</v>
      </c>
      <c r="BR6593" s="27">
        <v>1.44606407371037</v>
      </c>
      <c r="BS6593" s="27">
        <v>46665.2472414284</v>
      </c>
      <c r="BU6593">
        <f t="shared" si="408"/>
        <v>113152.334873742</v>
      </c>
      <c r="BV6593">
        <f t="shared" si="409"/>
        <v>170244.363815127</v>
      </c>
      <c r="BW6593" s="29">
        <v>6588</v>
      </c>
      <c r="BX6593">
        <f t="shared" si="410"/>
        <v>0</v>
      </c>
      <c r="BY6593">
        <f t="shared" si="411"/>
        <v>1</v>
      </c>
    </row>
    <row r="6594" spans="1:77">
      <c r="A6594" s="15">
        <v>6589</v>
      </c>
      <c r="BP6594" s="27">
        <v>0.774002535613866</v>
      </c>
      <c r="BQ6594" s="27">
        <v>13199.3931870277</v>
      </c>
      <c r="BR6594" s="27">
        <v>1.33501303907063</v>
      </c>
      <c r="BS6594" s="27">
        <v>45338.7277707784</v>
      </c>
      <c r="BU6594">
        <f t="shared" si="408"/>
        <v>102900.987155052</v>
      </c>
      <c r="BV6594">
        <f t="shared" si="409"/>
        <v>154913.228089817</v>
      </c>
      <c r="BW6594" s="29">
        <v>6589</v>
      </c>
      <c r="BX6594">
        <f t="shared" si="410"/>
        <v>0</v>
      </c>
      <c r="BY6594">
        <f t="shared" si="411"/>
        <v>1</v>
      </c>
    </row>
    <row r="6595" spans="1:77">
      <c r="A6595" s="15">
        <v>6590</v>
      </c>
      <c r="BP6595" s="27">
        <v>0.82001573424032</v>
      </c>
      <c r="BQ6595" s="27">
        <v>14638.2978534466</v>
      </c>
      <c r="BR6595" s="27">
        <v>1.40413771495346</v>
      </c>
      <c r="BS6595" s="27">
        <v>46449.4758532615</v>
      </c>
      <c r="BU6595">
        <f t="shared" si="408"/>
        <v>108364.062282601</v>
      </c>
      <c r="BV6595">
        <f t="shared" si="409"/>
        <v>164171.181389758</v>
      </c>
      <c r="BW6595" s="29">
        <v>6590</v>
      </c>
      <c r="BX6595">
        <f t="shared" si="410"/>
        <v>0</v>
      </c>
      <c r="BY6595">
        <f t="shared" si="411"/>
        <v>1</v>
      </c>
    </row>
    <row r="6596" spans="1:77">
      <c r="A6596" s="15">
        <v>6591</v>
      </c>
      <c r="BP6596" s="27">
        <v>0.853124721204443</v>
      </c>
      <c r="BQ6596" s="27">
        <v>13284.3901583441</v>
      </c>
      <c r="BR6596" s="27">
        <v>1.45240782353875</v>
      </c>
      <c r="BS6596" s="27">
        <v>53696.0570322784</v>
      </c>
      <c r="BU6596">
        <f t="shared" si="408"/>
        <v>114684.318022322</v>
      </c>
      <c r="BV6596">
        <f t="shared" si="409"/>
        <v>164165.116498534</v>
      </c>
      <c r="BW6596" s="29">
        <v>6591</v>
      </c>
      <c r="BX6596">
        <f t="shared" si="410"/>
        <v>0</v>
      </c>
      <c r="BY6596">
        <f t="shared" si="411"/>
        <v>1</v>
      </c>
    </row>
    <row r="6597" spans="1:77">
      <c r="A6597" s="15">
        <v>6592</v>
      </c>
      <c r="BP6597" s="27">
        <v>0.791977001114618</v>
      </c>
      <c r="BQ6597" s="27">
        <v>11753.6341878188</v>
      </c>
      <c r="BR6597" s="27">
        <v>1.34204781294337</v>
      </c>
      <c r="BS6597" s="27">
        <v>41632.8793101847</v>
      </c>
      <c r="BU6597">
        <f t="shared" si="408"/>
        <v>107042.915979374</v>
      </c>
      <c r="BV6597">
        <f t="shared" si="409"/>
        <v>159674.292631321</v>
      </c>
      <c r="BW6597" s="29">
        <v>6592</v>
      </c>
      <c r="BX6597">
        <f t="shared" si="410"/>
        <v>0</v>
      </c>
      <c r="BY6597">
        <f t="shared" si="411"/>
        <v>1</v>
      </c>
    </row>
    <row r="6598" spans="1:77">
      <c r="A6598" s="15">
        <v>6593</v>
      </c>
      <c r="BP6598" s="27">
        <v>0.792927229691875</v>
      </c>
      <c r="BQ6598" s="27">
        <v>17717.7836818086</v>
      </c>
      <c r="BR6598" s="27">
        <v>1.36782385000002</v>
      </c>
      <c r="BS6598" s="27">
        <v>60438.8398331886</v>
      </c>
      <c r="BU6598">
        <f t="shared" si="408"/>
        <v>101221.300771973</v>
      </c>
      <c r="BV6598">
        <f t="shared" si="409"/>
        <v>144734.737666814</v>
      </c>
      <c r="BW6598" s="29">
        <v>6593</v>
      </c>
      <c r="BX6598">
        <f t="shared" si="410"/>
        <v>0</v>
      </c>
      <c r="BY6598">
        <f t="shared" si="411"/>
        <v>1</v>
      </c>
    </row>
    <row r="6599" spans="1:77">
      <c r="A6599" s="15">
        <v>6594</v>
      </c>
      <c r="BP6599" s="27">
        <v>0.793612699287053</v>
      </c>
      <c r="BQ6599" s="27">
        <v>11397.0488074231</v>
      </c>
      <c r="BR6599" s="27">
        <v>1.36423687854863</v>
      </c>
      <c r="BS6599" s="27">
        <v>42797.6984332653</v>
      </c>
      <c r="BU6599">
        <f t="shared" ref="BU6599:BU6662" si="412">BP6599*$BV$1-BQ6599</f>
        <v>107644.856085635</v>
      </c>
      <c r="BV6599">
        <f t="shared" ref="BV6599:BV6662" si="413">BR6599*$BV$1-BS6599</f>
        <v>161837.833349029</v>
      </c>
      <c r="BW6599" s="29">
        <v>6594</v>
      </c>
      <c r="BX6599">
        <f t="shared" ref="BX6599:BX6662" si="414">IF(BU6599=MAX($BU6599:$BV6599),1,0)</f>
        <v>0</v>
      </c>
      <c r="BY6599">
        <f t="shared" ref="BY6599:BY6662" si="415">IF(BV6599=MAX($BU6599:$BV6599),1,0)</f>
        <v>1</v>
      </c>
    </row>
    <row r="6600" spans="1:77">
      <c r="A6600" s="15">
        <v>6595</v>
      </c>
      <c r="BP6600" s="27">
        <v>0.810541238060719</v>
      </c>
      <c r="BQ6600" s="27">
        <v>10586.3692542251</v>
      </c>
      <c r="BR6600" s="27">
        <v>1.41785515636382</v>
      </c>
      <c r="BS6600" s="27">
        <v>40605.0909255875</v>
      </c>
      <c r="BU6600">
        <f t="shared" si="412"/>
        <v>110994.816454883</v>
      </c>
      <c r="BV6600">
        <f t="shared" si="413"/>
        <v>172073.182528986</v>
      </c>
      <c r="BW6600" s="29">
        <v>6595</v>
      </c>
      <c r="BX6600">
        <f t="shared" si="414"/>
        <v>0</v>
      </c>
      <c r="BY6600">
        <f t="shared" si="415"/>
        <v>1</v>
      </c>
    </row>
    <row r="6601" spans="1:77">
      <c r="A6601" s="15">
        <v>6596</v>
      </c>
      <c r="BP6601" s="27">
        <v>0.825933651661548</v>
      </c>
      <c r="BQ6601" s="27">
        <v>12207.7085474891</v>
      </c>
      <c r="BR6601" s="27">
        <v>1.43760418988709</v>
      </c>
      <c r="BS6601" s="27">
        <v>44075.6207274808</v>
      </c>
      <c r="BU6601">
        <f t="shared" si="412"/>
        <v>111682.339201743</v>
      </c>
      <c r="BV6601">
        <f t="shared" si="413"/>
        <v>171565.007755583</v>
      </c>
      <c r="BW6601" s="29">
        <v>6596</v>
      </c>
      <c r="BX6601">
        <f t="shared" si="414"/>
        <v>0</v>
      </c>
      <c r="BY6601">
        <f t="shared" si="415"/>
        <v>1</v>
      </c>
    </row>
    <row r="6602" spans="1:77">
      <c r="A6602" s="15">
        <v>6597</v>
      </c>
      <c r="BP6602" s="27">
        <v>0.798604637213269</v>
      </c>
      <c r="BQ6602" s="27">
        <v>14518.8599726346</v>
      </c>
      <c r="BR6602" s="27">
        <v>1.36932033400357</v>
      </c>
      <c r="BS6602" s="27">
        <v>46610.7945125579</v>
      </c>
      <c r="BU6602">
        <f t="shared" si="412"/>
        <v>105271.835609356</v>
      </c>
      <c r="BV6602">
        <f t="shared" si="413"/>
        <v>158787.255587977</v>
      </c>
      <c r="BW6602" s="29">
        <v>6597</v>
      </c>
      <c r="BX6602">
        <f t="shared" si="414"/>
        <v>0</v>
      </c>
      <c r="BY6602">
        <f t="shared" si="415"/>
        <v>1</v>
      </c>
    </row>
    <row r="6603" spans="1:77">
      <c r="A6603" s="15">
        <v>6598</v>
      </c>
      <c r="BP6603" s="27">
        <v>0.811383958780854</v>
      </c>
      <c r="BQ6603" s="27">
        <v>13091.401270936</v>
      </c>
      <c r="BR6603" s="27">
        <v>1.40239333505816</v>
      </c>
      <c r="BS6603" s="27">
        <v>43935.6425464059</v>
      </c>
      <c r="BU6603">
        <f t="shared" si="412"/>
        <v>108616.192546192</v>
      </c>
      <c r="BV6603">
        <f t="shared" si="413"/>
        <v>166423.357712318</v>
      </c>
      <c r="BW6603" s="29">
        <v>6598</v>
      </c>
      <c r="BX6603">
        <f t="shared" si="414"/>
        <v>0</v>
      </c>
      <c r="BY6603">
        <f t="shared" si="415"/>
        <v>1</v>
      </c>
    </row>
    <row r="6604" spans="1:77">
      <c r="A6604" s="15">
        <v>6599</v>
      </c>
      <c r="BP6604" s="27">
        <v>0.809902444553895</v>
      </c>
      <c r="BQ6604" s="27">
        <v>16478.1643811212</v>
      </c>
      <c r="BR6604" s="27">
        <v>1.38474262098533</v>
      </c>
      <c r="BS6604" s="27">
        <v>48162.3092768329</v>
      </c>
      <c r="BU6604">
        <f t="shared" si="412"/>
        <v>105007.202301963</v>
      </c>
      <c r="BV6604">
        <f t="shared" si="413"/>
        <v>159549.083870966</v>
      </c>
      <c r="BW6604" s="29">
        <v>6599</v>
      </c>
      <c r="BX6604">
        <f t="shared" si="414"/>
        <v>0</v>
      </c>
      <c r="BY6604">
        <f t="shared" si="415"/>
        <v>1</v>
      </c>
    </row>
    <row r="6605" spans="1:77">
      <c r="A6605" s="15">
        <v>6600</v>
      </c>
      <c r="BP6605" s="27">
        <v>0.83285393325521</v>
      </c>
      <c r="BQ6605" s="27">
        <v>14901.9067503064</v>
      </c>
      <c r="BR6605" s="27">
        <v>1.44690496621524</v>
      </c>
      <c r="BS6605" s="27">
        <v>61332.2354969025</v>
      </c>
      <c r="BU6605">
        <f t="shared" si="412"/>
        <v>110026.183237975</v>
      </c>
      <c r="BV6605">
        <f t="shared" si="413"/>
        <v>155703.509435383</v>
      </c>
      <c r="BW6605" s="29">
        <v>6600</v>
      </c>
      <c r="BX6605">
        <f t="shared" si="414"/>
        <v>0</v>
      </c>
      <c r="BY6605">
        <f t="shared" si="415"/>
        <v>1</v>
      </c>
    </row>
    <row r="6606" spans="1:77">
      <c r="A6606" s="15">
        <v>6601</v>
      </c>
      <c r="BP6606" s="27">
        <v>0.776886404978384</v>
      </c>
      <c r="BQ6606" s="27">
        <v>16509.8298752249</v>
      </c>
      <c r="BR6606" s="27">
        <v>1.32374093629965</v>
      </c>
      <c r="BS6606" s="27">
        <v>54878.8541417021</v>
      </c>
      <c r="BU6606">
        <f t="shared" si="412"/>
        <v>100023.130871533</v>
      </c>
      <c r="BV6606">
        <f t="shared" si="413"/>
        <v>143682.286303246</v>
      </c>
      <c r="BW6606" s="29">
        <v>6601</v>
      </c>
      <c r="BX6606">
        <f t="shared" si="414"/>
        <v>0</v>
      </c>
      <c r="BY6606">
        <f t="shared" si="415"/>
        <v>1</v>
      </c>
    </row>
    <row r="6607" spans="1:77">
      <c r="A6607" s="15">
        <v>6602</v>
      </c>
      <c r="BP6607" s="27">
        <v>0.833795999397469</v>
      </c>
      <c r="BQ6607" s="27">
        <v>19812.8465165728</v>
      </c>
      <c r="BR6607" s="27">
        <v>1.43687058618131</v>
      </c>
      <c r="BS6607" s="27">
        <v>59824.9778696636</v>
      </c>
      <c r="BU6607">
        <f t="shared" si="412"/>
        <v>105256.553393047</v>
      </c>
      <c r="BV6607">
        <f t="shared" si="413"/>
        <v>155705.610057534</v>
      </c>
      <c r="BW6607" s="29">
        <v>6602</v>
      </c>
      <c r="BX6607">
        <f t="shared" si="414"/>
        <v>0</v>
      </c>
      <c r="BY6607">
        <f t="shared" si="415"/>
        <v>1</v>
      </c>
    </row>
    <row r="6608" spans="1:77">
      <c r="A6608" s="15">
        <v>6603</v>
      </c>
      <c r="BP6608" s="27">
        <v>0.757010816014611</v>
      </c>
      <c r="BQ6608" s="27">
        <v>14341.9013224631</v>
      </c>
      <c r="BR6608" s="27">
        <v>1.27657335209126</v>
      </c>
      <c r="BS6608" s="27">
        <v>44886.2201175788</v>
      </c>
      <c r="BU6608">
        <f t="shared" si="412"/>
        <v>99209.7210797285</v>
      </c>
      <c r="BV6608">
        <f t="shared" si="413"/>
        <v>146599.78269611</v>
      </c>
      <c r="BW6608" s="29">
        <v>6603</v>
      </c>
      <c r="BX6608">
        <f t="shared" si="414"/>
        <v>0</v>
      </c>
      <c r="BY6608">
        <f t="shared" si="415"/>
        <v>1</v>
      </c>
    </row>
    <row r="6609" spans="1:77">
      <c r="A6609" s="15">
        <v>6604</v>
      </c>
      <c r="BP6609" s="27">
        <v>0.798597993048431</v>
      </c>
      <c r="BQ6609" s="27">
        <v>15612.156129946</v>
      </c>
      <c r="BR6609" s="27">
        <v>1.35440814699404</v>
      </c>
      <c r="BS6609" s="27">
        <v>47100.6922133789</v>
      </c>
      <c r="BU6609">
        <f t="shared" si="412"/>
        <v>104177.542827319</v>
      </c>
      <c r="BV6609">
        <f t="shared" si="413"/>
        <v>156060.529835728</v>
      </c>
      <c r="BW6609" s="29">
        <v>6604</v>
      </c>
      <c r="BX6609">
        <f t="shared" si="414"/>
        <v>0</v>
      </c>
      <c r="BY6609">
        <f t="shared" si="415"/>
        <v>1</v>
      </c>
    </row>
    <row r="6610" spans="1:77">
      <c r="A6610" s="15">
        <v>6605</v>
      </c>
      <c r="BP6610" s="27">
        <v>0.774191974386655</v>
      </c>
      <c r="BQ6610" s="27">
        <v>13045.0486073221</v>
      </c>
      <c r="BR6610" s="27">
        <v>1.31989847684313</v>
      </c>
      <c r="BS6610" s="27">
        <v>54776.5511147681</v>
      </c>
      <c r="BU6610">
        <f t="shared" si="412"/>
        <v>103083.747550676</v>
      </c>
      <c r="BV6610">
        <f t="shared" si="413"/>
        <v>143208.220411702</v>
      </c>
      <c r="BW6610" s="29">
        <v>6605</v>
      </c>
      <c r="BX6610">
        <f t="shared" si="414"/>
        <v>0</v>
      </c>
      <c r="BY6610">
        <f t="shared" si="415"/>
        <v>1</v>
      </c>
    </row>
    <row r="6611" spans="1:77">
      <c r="A6611" s="15">
        <v>6606</v>
      </c>
      <c r="BP6611" s="27">
        <v>0.822123436089815</v>
      </c>
      <c r="BQ6611" s="27">
        <v>21321.7738372305</v>
      </c>
      <c r="BR6611" s="27">
        <v>1.40442898887081</v>
      </c>
      <c r="BS6611" s="27">
        <v>54686.9971602893</v>
      </c>
      <c r="BU6611">
        <f t="shared" si="412"/>
        <v>101996.741576242</v>
      </c>
      <c r="BV6611">
        <f t="shared" si="413"/>
        <v>155977.351170333</v>
      </c>
      <c r="BW6611" s="29">
        <v>6606</v>
      </c>
      <c r="BX6611">
        <f t="shared" si="414"/>
        <v>0</v>
      </c>
      <c r="BY6611">
        <f t="shared" si="415"/>
        <v>1</v>
      </c>
    </row>
    <row r="6612" spans="1:77">
      <c r="A6612" s="15">
        <v>6607</v>
      </c>
      <c r="BP6612" s="27">
        <v>0.787329261149967</v>
      </c>
      <c r="BQ6612" s="27">
        <v>16770.0615067068</v>
      </c>
      <c r="BR6612" s="27">
        <v>1.34641459024361</v>
      </c>
      <c r="BS6612" s="27">
        <v>59233.8773709228</v>
      </c>
      <c r="BU6612">
        <f t="shared" si="412"/>
        <v>101329.327665788</v>
      </c>
      <c r="BV6612">
        <f t="shared" si="413"/>
        <v>142728.311165618</v>
      </c>
      <c r="BW6612" s="29">
        <v>6607</v>
      </c>
      <c r="BX6612">
        <f t="shared" si="414"/>
        <v>0</v>
      </c>
      <c r="BY6612">
        <f t="shared" si="415"/>
        <v>1</v>
      </c>
    </row>
    <row r="6613" spans="1:77">
      <c r="A6613" s="15">
        <v>6608</v>
      </c>
      <c r="BP6613" s="27">
        <v>0.848504553482623</v>
      </c>
      <c r="BQ6613" s="27">
        <v>11957.0520868924</v>
      </c>
      <c r="BR6613" s="27">
        <v>1.4714755051501</v>
      </c>
      <c r="BS6613" s="27">
        <v>54643.0596404506</v>
      </c>
      <c r="BU6613">
        <f t="shared" si="412"/>
        <v>115318.630935501</v>
      </c>
      <c r="BV6613">
        <f t="shared" si="413"/>
        <v>166078.266132064</v>
      </c>
      <c r="BW6613" s="29">
        <v>6608</v>
      </c>
      <c r="BX6613">
        <f t="shared" si="414"/>
        <v>0</v>
      </c>
      <c r="BY6613">
        <f t="shared" si="415"/>
        <v>1</v>
      </c>
    </row>
    <row r="6614" spans="1:77">
      <c r="A6614" s="15">
        <v>6609</v>
      </c>
      <c r="BP6614" s="27">
        <v>0.745852408524728</v>
      </c>
      <c r="BQ6614" s="27">
        <v>12267.1695712905</v>
      </c>
      <c r="BR6614" s="27">
        <v>1.26487379413763</v>
      </c>
      <c r="BS6614" s="27">
        <v>42904.7557459262</v>
      </c>
      <c r="BU6614">
        <f t="shared" si="412"/>
        <v>99610.6917074186</v>
      </c>
      <c r="BV6614">
        <f t="shared" si="413"/>
        <v>146826.313374718</v>
      </c>
      <c r="BW6614" s="29">
        <v>6609</v>
      </c>
      <c r="BX6614">
        <f t="shared" si="414"/>
        <v>0</v>
      </c>
      <c r="BY6614">
        <f t="shared" si="415"/>
        <v>1</v>
      </c>
    </row>
    <row r="6615" spans="1:77">
      <c r="A6615" s="15">
        <v>6610</v>
      </c>
      <c r="BP6615" s="27">
        <v>0.81553513435193</v>
      </c>
      <c r="BQ6615" s="27">
        <v>20797.8148096397</v>
      </c>
      <c r="BR6615" s="27">
        <v>1.39242184676345</v>
      </c>
      <c r="BS6615" s="27">
        <v>65905.3334671181</v>
      </c>
      <c r="BU6615">
        <f t="shared" si="412"/>
        <v>101532.45534315</v>
      </c>
      <c r="BV6615">
        <f t="shared" si="413"/>
        <v>142957.9435474</v>
      </c>
      <c r="BW6615" s="29">
        <v>6610</v>
      </c>
      <c r="BX6615">
        <f t="shared" si="414"/>
        <v>0</v>
      </c>
      <c r="BY6615">
        <f t="shared" si="415"/>
        <v>1</v>
      </c>
    </row>
    <row r="6616" spans="1:77">
      <c r="A6616" s="15">
        <v>6611</v>
      </c>
      <c r="BP6616" s="27">
        <v>0.830386400973689</v>
      </c>
      <c r="BQ6616" s="27">
        <v>12108.4914911368</v>
      </c>
      <c r="BR6616" s="27">
        <v>1.40520623975094</v>
      </c>
      <c r="BS6616" s="27">
        <v>49510.2200253348</v>
      </c>
      <c r="BU6616">
        <f t="shared" si="412"/>
        <v>112449.468654916</v>
      </c>
      <c r="BV6616">
        <f t="shared" si="413"/>
        <v>161270.715937306</v>
      </c>
      <c r="BW6616" s="29">
        <v>6611</v>
      </c>
      <c r="BX6616">
        <f t="shared" si="414"/>
        <v>0</v>
      </c>
      <c r="BY6616">
        <f t="shared" si="415"/>
        <v>1</v>
      </c>
    </row>
    <row r="6617" spans="1:77">
      <c r="A6617" s="15">
        <v>6612</v>
      </c>
      <c r="BP6617" s="27">
        <v>0.839711780620756</v>
      </c>
      <c r="BQ6617" s="27">
        <v>13685.2875309305</v>
      </c>
      <c r="BR6617" s="27">
        <v>1.44763926667016</v>
      </c>
      <c r="BS6617" s="27">
        <v>54753.4438303332</v>
      </c>
      <c r="BU6617">
        <f t="shared" si="412"/>
        <v>112271.479562183</v>
      </c>
      <c r="BV6617">
        <f t="shared" si="413"/>
        <v>162392.44617019</v>
      </c>
      <c r="BW6617" s="29">
        <v>6612</v>
      </c>
      <c r="BX6617">
        <f t="shared" si="414"/>
        <v>0</v>
      </c>
      <c r="BY6617">
        <f t="shared" si="415"/>
        <v>1</v>
      </c>
    </row>
    <row r="6618" spans="1:77">
      <c r="A6618" s="15">
        <v>6613</v>
      </c>
      <c r="BP6618" s="27">
        <v>0.789611897277308</v>
      </c>
      <c r="BQ6618" s="27">
        <v>14842.5524770633</v>
      </c>
      <c r="BR6618" s="27">
        <v>1.36217007352053</v>
      </c>
      <c r="BS6618" s="27">
        <v>48446.9677621803</v>
      </c>
      <c r="BU6618">
        <f t="shared" si="412"/>
        <v>103599.232114533</v>
      </c>
      <c r="BV6618">
        <f t="shared" si="413"/>
        <v>155878.543265899</v>
      </c>
      <c r="BW6618" s="29">
        <v>6613</v>
      </c>
      <c r="BX6618">
        <f t="shared" si="414"/>
        <v>0</v>
      </c>
      <c r="BY6618">
        <f t="shared" si="415"/>
        <v>1</v>
      </c>
    </row>
    <row r="6619" spans="1:77">
      <c r="A6619" s="15">
        <v>6614</v>
      </c>
      <c r="BP6619" s="27">
        <v>0.781143274416851</v>
      </c>
      <c r="BQ6619" s="27">
        <v>15317.9115202574</v>
      </c>
      <c r="BR6619" s="27">
        <v>1.35035498858756</v>
      </c>
      <c r="BS6619" s="27">
        <v>55934.6223416308</v>
      </c>
      <c r="BU6619">
        <f t="shared" si="412"/>
        <v>101853.57964227</v>
      </c>
      <c r="BV6619">
        <f t="shared" si="413"/>
        <v>146618.625946503</v>
      </c>
      <c r="BW6619" s="29">
        <v>6614</v>
      </c>
      <c r="BX6619">
        <f t="shared" si="414"/>
        <v>0</v>
      </c>
      <c r="BY6619">
        <f t="shared" si="415"/>
        <v>1</v>
      </c>
    </row>
    <row r="6620" spans="1:77">
      <c r="A6620" s="15">
        <v>6615</v>
      </c>
      <c r="BP6620" s="27">
        <v>0.755125920330605</v>
      </c>
      <c r="BQ6620" s="27">
        <v>15858.3419425704</v>
      </c>
      <c r="BR6620" s="27">
        <v>1.29553126956841</v>
      </c>
      <c r="BS6620" s="27">
        <v>46053.2383403992</v>
      </c>
      <c r="BU6620">
        <f t="shared" si="412"/>
        <v>97410.5461070203</v>
      </c>
      <c r="BV6620">
        <f t="shared" si="413"/>
        <v>148276.452094862</v>
      </c>
      <c r="BW6620" s="29">
        <v>6615</v>
      </c>
      <c r="BX6620">
        <f t="shared" si="414"/>
        <v>0</v>
      </c>
      <c r="BY6620">
        <f t="shared" si="415"/>
        <v>1</v>
      </c>
    </row>
    <row r="6621" spans="1:77">
      <c r="A6621" s="15">
        <v>6616</v>
      </c>
      <c r="BP6621" s="27">
        <v>0.844259930763671</v>
      </c>
      <c r="BQ6621" s="27">
        <v>12854.2755850977</v>
      </c>
      <c r="BR6621" s="27">
        <v>1.4569509826233</v>
      </c>
      <c r="BS6621" s="27">
        <v>43882.0299657536</v>
      </c>
      <c r="BU6621">
        <f t="shared" si="412"/>
        <v>113784.714029453</v>
      </c>
      <c r="BV6621">
        <f t="shared" si="413"/>
        <v>174660.617427741</v>
      </c>
      <c r="BW6621" s="29">
        <v>6616</v>
      </c>
      <c r="BX6621">
        <f t="shared" si="414"/>
        <v>0</v>
      </c>
      <c r="BY6621">
        <f t="shared" si="415"/>
        <v>1</v>
      </c>
    </row>
    <row r="6622" spans="1:77">
      <c r="A6622" s="15">
        <v>6617</v>
      </c>
      <c r="BP6622" s="27">
        <v>0.821948889593913</v>
      </c>
      <c r="BQ6622" s="27">
        <v>19190.1428033455</v>
      </c>
      <c r="BR6622" s="27">
        <v>1.42390154301565</v>
      </c>
      <c r="BS6622" s="27">
        <v>56194.1903320764</v>
      </c>
      <c r="BU6622">
        <f t="shared" si="412"/>
        <v>104102.190635741</v>
      </c>
      <c r="BV6622">
        <f t="shared" si="413"/>
        <v>157391.041120271</v>
      </c>
      <c r="BW6622" s="29">
        <v>6617</v>
      </c>
      <c r="BX6622">
        <f t="shared" si="414"/>
        <v>0</v>
      </c>
      <c r="BY6622">
        <f t="shared" si="415"/>
        <v>1</v>
      </c>
    </row>
    <row r="6623" spans="1:77">
      <c r="A6623" s="15">
        <v>6618</v>
      </c>
      <c r="BP6623" s="27">
        <v>0.842236667308729</v>
      </c>
      <c r="BQ6623" s="27">
        <v>14022.8300495651</v>
      </c>
      <c r="BR6623" s="27">
        <v>1.43928504868551</v>
      </c>
      <c r="BS6623" s="27">
        <v>44837.7566677693</v>
      </c>
      <c r="BU6623">
        <f t="shared" si="412"/>
        <v>112312.670046744</v>
      </c>
      <c r="BV6623">
        <f t="shared" si="413"/>
        <v>171055.000635057</v>
      </c>
      <c r="BW6623" s="29">
        <v>6618</v>
      </c>
      <c r="BX6623">
        <f t="shared" si="414"/>
        <v>0</v>
      </c>
      <c r="BY6623">
        <f t="shared" si="415"/>
        <v>1</v>
      </c>
    </row>
    <row r="6624" spans="1:77">
      <c r="A6624" s="15">
        <v>6619</v>
      </c>
      <c r="BP6624" s="27">
        <v>0.864367268023631</v>
      </c>
      <c r="BQ6624" s="27">
        <v>21829.4960961852</v>
      </c>
      <c r="BR6624" s="27">
        <v>1.51334360689475</v>
      </c>
      <c r="BS6624" s="27">
        <v>60632.6309001146</v>
      </c>
      <c r="BU6624">
        <f t="shared" si="412"/>
        <v>107825.594107359</v>
      </c>
      <c r="BV6624">
        <f t="shared" si="413"/>
        <v>166368.910134098</v>
      </c>
      <c r="BW6624" s="29">
        <v>6619</v>
      </c>
      <c r="BX6624">
        <f t="shared" si="414"/>
        <v>0</v>
      </c>
      <c r="BY6624">
        <f t="shared" si="415"/>
        <v>1</v>
      </c>
    </row>
    <row r="6625" spans="1:77">
      <c r="A6625" s="15">
        <v>6620</v>
      </c>
      <c r="BP6625" s="27">
        <v>0.78540564304796</v>
      </c>
      <c r="BQ6625" s="27">
        <v>17984.5361693796</v>
      </c>
      <c r="BR6625" s="27">
        <v>1.35381156287674</v>
      </c>
      <c r="BS6625" s="27">
        <v>53962.0989664562</v>
      </c>
      <c r="BU6625">
        <f t="shared" si="412"/>
        <v>99826.3102878145</v>
      </c>
      <c r="BV6625">
        <f t="shared" si="413"/>
        <v>149109.635465054</v>
      </c>
      <c r="BW6625" s="29">
        <v>6620</v>
      </c>
      <c r="BX6625">
        <f t="shared" si="414"/>
        <v>0</v>
      </c>
      <c r="BY6625">
        <f t="shared" si="415"/>
        <v>1</v>
      </c>
    </row>
    <row r="6626" spans="1:77">
      <c r="A6626" s="15">
        <v>6621</v>
      </c>
      <c r="BP6626" s="27">
        <v>0.794535209324114</v>
      </c>
      <c r="BQ6626" s="27">
        <v>13840.7461070779</v>
      </c>
      <c r="BR6626" s="27">
        <v>1.37843194439941</v>
      </c>
      <c r="BS6626" s="27">
        <v>45407.1126106726</v>
      </c>
      <c r="BU6626">
        <f t="shared" si="412"/>
        <v>105339.535291539</v>
      </c>
      <c r="BV6626">
        <f t="shared" si="413"/>
        <v>161357.679049239</v>
      </c>
      <c r="BW6626" s="29">
        <v>6621</v>
      </c>
      <c r="BX6626">
        <f t="shared" si="414"/>
        <v>0</v>
      </c>
      <c r="BY6626">
        <f t="shared" si="415"/>
        <v>1</v>
      </c>
    </row>
    <row r="6627" spans="1:77">
      <c r="A6627" s="15">
        <v>6622</v>
      </c>
      <c r="BP6627" s="27">
        <v>0.771716688257579</v>
      </c>
      <c r="BQ6627" s="27">
        <v>11477.7660172667</v>
      </c>
      <c r="BR6627" s="27">
        <v>1.31312807477299</v>
      </c>
      <c r="BS6627" s="27">
        <v>43598.4144421399</v>
      </c>
      <c r="BU6627">
        <f t="shared" si="412"/>
        <v>104279.73722137</v>
      </c>
      <c r="BV6627">
        <f t="shared" si="413"/>
        <v>153370.796773809</v>
      </c>
      <c r="BW6627" s="29">
        <v>6622</v>
      </c>
      <c r="BX6627">
        <f t="shared" si="414"/>
        <v>0</v>
      </c>
      <c r="BY6627">
        <f t="shared" si="415"/>
        <v>1</v>
      </c>
    </row>
    <row r="6628" spans="1:77">
      <c r="A6628" s="15">
        <v>6623</v>
      </c>
      <c r="BP6628" s="27">
        <v>0.78540600120043</v>
      </c>
      <c r="BQ6628" s="27">
        <v>15709.5631865802</v>
      </c>
      <c r="BR6628" s="27">
        <v>1.34868036436107</v>
      </c>
      <c r="BS6628" s="27">
        <v>61639.7468815572</v>
      </c>
      <c r="BU6628">
        <f t="shared" si="412"/>
        <v>102101.336993484</v>
      </c>
      <c r="BV6628">
        <f t="shared" si="413"/>
        <v>140662.307772603</v>
      </c>
      <c r="BW6628" s="29">
        <v>6623</v>
      </c>
      <c r="BX6628">
        <f t="shared" si="414"/>
        <v>0</v>
      </c>
      <c r="BY6628">
        <f t="shared" si="415"/>
        <v>1</v>
      </c>
    </row>
    <row r="6629" spans="1:77">
      <c r="A6629" s="15">
        <v>6624</v>
      </c>
      <c r="BP6629" s="27">
        <v>0.801509277971873</v>
      </c>
      <c r="BQ6629" s="27">
        <v>15446.9489449284</v>
      </c>
      <c r="BR6629" s="27">
        <v>1.4071967320313</v>
      </c>
      <c r="BS6629" s="27">
        <v>46789.4671955574</v>
      </c>
      <c r="BU6629">
        <f t="shared" si="412"/>
        <v>104779.442750853</v>
      </c>
      <c r="BV6629">
        <f t="shared" si="413"/>
        <v>164290.042609137</v>
      </c>
      <c r="BW6629" s="29">
        <v>6624</v>
      </c>
      <c r="BX6629">
        <f t="shared" si="414"/>
        <v>0</v>
      </c>
      <c r="BY6629">
        <f t="shared" si="415"/>
        <v>1</v>
      </c>
    </row>
    <row r="6630" spans="1:77">
      <c r="A6630" s="15">
        <v>6625</v>
      </c>
      <c r="BP6630" s="27">
        <v>0.786965507707675</v>
      </c>
      <c r="BQ6630" s="27">
        <v>11671.2029088359</v>
      </c>
      <c r="BR6630" s="27">
        <v>1.32858421644292</v>
      </c>
      <c r="BS6630" s="27">
        <v>50474.9504157417</v>
      </c>
      <c r="BU6630">
        <f t="shared" si="412"/>
        <v>106373.623247315</v>
      </c>
      <c r="BV6630">
        <f t="shared" si="413"/>
        <v>148812.682050696</v>
      </c>
      <c r="BW6630" s="29">
        <v>6625</v>
      </c>
      <c r="BX6630">
        <f t="shared" si="414"/>
        <v>0</v>
      </c>
      <c r="BY6630">
        <f t="shared" si="415"/>
        <v>1</v>
      </c>
    </row>
    <row r="6631" spans="1:77">
      <c r="A6631" s="15">
        <v>6626</v>
      </c>
      <c r="BP6631" s="27">
        <v>0.834240015749909</v>
      </c>
      <c r="BQ6631" s="27">
        <v>12383.7376173398</v>
      </c>
      <c r="BR6631" s="27">
        <v>1.4119039893666</v>
      </c>
      <c r="BS6631" s="27">
        <v>45053.5632541782</v>
      </c>
      <c r="BU6631">
        <f t="shared" si="412"/>
        <v>112752.264745147</v>
      </c>
      <c r="BV6631">
        <f t="shared" si="413"/>
        <v>166732.035150812</v>
      </c>
      <c r="BW6631" s="29">
        <v>6626</v>
      </c>
      <c r="BX6631">
        <f t="shared" si="414"/>
        <v>0</v>
      </c>
      <c r="BY6631">
        <f t="shared" si="415"/>
        <v>1</v>
      </c>
    </row>
    <row r="6632" spans="1:77">
      <c r="A6632" s="15">
        <v>6627</v>
      </c>
      <c r="BP6632" s="27">
        <v>0.822741321089038</v>
      </c>
      <c r="BQ6632" s="27">
        <v>19766.3633368707</v>
      </c>
      <c r="BR6632" s="27">
        <v>1.42479880777952</v>
      </c>
      <c r="BS6632" s="27">
        <v>62962.248434864</v>
      </c>
      <c r="BU6632">
        <f t="shared" si="412"/>
        <v>103644.834826485</v>
      </c>
      <c r="BV6632">
        <f t="shared" si="413"/>
        <v>150757.572732064</v>
      </c>
      <c r="BW6632" s="29">
        <v>6627</v>
      </c>
      <c r="BX6632">
        <f t="shared" si="414"/>
        <v>0</v>
      </c>
      <c r="BY6632">
        <f t="shared" si="415"/>
        <v>1</v>
      </c>
    </row>
    <row r="6633" spans="1:77">
      <c r="A6633" s="15">
        <v>6628</v>
      </c>
      <c r="BP6633" s="27">
        <v>0.830052222130287</v>
      </c>
      <c r="BQ6633" s="27">
        <v>16997.1426749593</v>
      </c>
      <c r="BR6633" s="27">
        <v>1.43999236457948</v>
      </c>
      <c r="BS6633" s="27">
        <v>48934.4479607705</v>
      </c>
      <c r="BU6633">
        <f t="shared" si="412"/>
        <v>107510.690644584</v>
      </c>
      <c r="BV6633">
        <f t="shared" si="413"/>
        <v>167064.406726152</v>
      </c>
      <c r="BW6633" s="29">
        <v>6628</v>
      </c>
      <c r="BX6633">
        <f t="shared" si="414"/>
        <v>0</v>
      </c>
      <c r="BY6633">
        <f t="shared" si="415"/>
        <v>1</v>
      </c>
    </row>
    <row r="6634" spans="1:77">
      <c r="A6634" s="15">
        <v>6629</v>
      </c>
      <c r="BP6634" s="27">
        <v>0.806879078372537</v>
      </c>
      <c r="BQ6634" s="27">
        <v>14371.7495879884</v>
      </c>
      <c r="BR6634" s="27">
        <v>1.40849467429718</v>
      </c>
      <c r="BS6634" s="27">
        <v>48639.41099344</v>
      </c>
      <c r="BU6634">
        <f t="shared" si="412"/>
        <v>106660.112167892</v>
      </c>
      <c r="BV6634">
        <f t="shared" si="413"/>
        <v>162634.790151137</v>
      </c>
      <c r="BW6634" s="29">
        <v>6629</v>
      </c>
      <c r="BX6634">
        <f t="shared" si="414"/>
        <v>0</v>
      </c>
      <c r="BY6634">
        <f t="shared" si="415"/>
        <v>1</v>
      </c>
    </row>
    <row r="6635" spans="1:77">
      <c r="A6635" s="15">
        <v>6630</v>
      </c>
      <c r="BP6635" s="27">
        <v>0.84749272302337</v>
      </c>
      <c r="BQ6635" s="27">
        <v>14351.4350676835</v>
      </c>
      <c r="BR6635" s="27">
        <v>1.48473460219247</v>
      </c>
      <c r="BS6635" s="27">
        <v>46975.1470310416</v>
      </c>
      <c r="BU6635">
        <f t="shared" si="412"/>
        <v>112772.473385822</v>
      </c>
      <c r="BV6635">
        <f t="shared" si="413"/>
        <v>175735.043297829</v>
      </c>
      <c r="BW6635" s="29">
        <v>6630</v>
      </c>
      <c r="BX6635">
        <f t="shared" si="414"/>
        <v>0</v>
      </c>
      <c r="BY6635">
        <f t="shared" si="415"/>
        <v>1</v>
      </c>
    </row>
    <row r="6636" spans="1:77">
      <c r="A6636" s="15">
        <v>6631</v>
      </c>
      <c r="BP6636" s="27">
        <v>0.826837721952587</v>
      </c>
      <c r="BQ6636" s="27">
        <v>12123.9641706367</v>
      </c>
      <c r="BR6636" s="27">
        <v>1.41560724279189</v>
      </c>
      <c r="BS6636" s="27">
        <v>43808.6731328795</v>
      </c>
      <c r="BU6636">
        <f t="shared" si="412"/>
        <v>111901.694122251</v>
      </c>
      <c r="BV6636">
        <f t="shared" si="413"/>
        <v>168532.413285904</v>
      </c>
      <c r="BW6636" s="29">
        <v>6631</v>
      </c>
      <c r="BX6636">
        <f t="shared" si="414"/>
        <v>0</v>
      </c>
      <c r="BY6636">
        <f t="shared" si="415"/>
        <v>1</v>
      </c>
    </row>
    <row r="6637" spans="1:77">
      <c r="A6637" s="15">
        <v>6632</v>
      </c>
      <c r="BP6637" s="27">
        <v>0.807830356141941</v>
      </c>
      <c r="BQ6637" s="27">
        <v>15380.9841959966</v>
      </c>
      <c r="BR6637" s="27">
        <v>1.40469733486737</v>
      </c>
      <c r="BS6637" s="27">
        <v>49154.5868506512</v>
      </c>
      <c r="BU6637">
        <f t="shared" si="412"/>
        <v>105793.569225295</v>
      </c>
      <c r="BV6637">
        <f t="shared" si="413"/>
        <v>161550.013379454</v>
      </c>
      <c r="BW6637" s="29">
        <v>6632</v>
      </c>
      <c r="BX6637">
        <f t="shared" si="414"/>
        <v>0</v>
      </c>
      <c r="BY6637">
        <f t="shared" si="415"/>
        <v>1</v>
      </c>
    </row>
    <row r="6638" spans="1:77">
      <c r="A6638" s="15">
        <v>6633</v>
      </c>
      <c r="BP6638" s="27">
        <v>0.809780174012634</v>
      </c>
      <c r="BQ6638" s="27">
        <v>15424.600868846</v>
      </c>
      <c r="BR6638" s="27">
        <v>1.40564459642927</v>
      </c>
      <c r="BS6638" s="27">
        <v>57013.0612134245</v>
      </c>
      <c r="BU6638">
        <f t="shared" si="412"/>
        <v>106042.425233049</v>
      </c>
      <c r="BV6638">
        <f t="shared" si="413"/>
        <v>153833.628250966</v>
      </c>
      <c r="BW6638" s="29">
        <v>6633</v>
      </c>
      <c r="BX6638">
        <f t="shared" si="414"/>
        <v>0</v>
      </c>
      <c r="BY6638">
        <f t="shared" si="415"/>
        <v>1</v>
      </c>
    </row>
    <row r="6639" spans="1:77">
      <c r="A6639" s="15">
        <v>6634</v>
      </c>
      <c r="BP6639" s="27">
        <v>0.78126015928015</v>
      </c>
      <c r="BQ6639" s="27">
        <v>11718.5484162854</v>
      </c>
      <c r="BR6639" s="27">
        <v>1.32913452045234</v>
      </c>
      <c r="BS6639" s="27">
        <v>42244.5538217408</v>
      </c>
      <c r="BU6639">
        <f t="shared" si="412"/>
        <v>105470.475475737</v>
      </c>
      <c r="BV6639">
        <f t="shared" si="413"/>
        <v>157125.62424611</v>
      </c>
      <c r="BW6639" s="29">
        <v>6634</v>
      </c>
      <c r="BX6639">
        <f t="shared" si="414"/>
        <v>0</v>
      </c>
      <c r="BY6639">
        <f t="shared" si="415"/>
        <v>1</v>
      </c>
    </row>
    <row r="6640" spans="1:77">
      <c r="A6640" s="15">
        <v>6635</v>
      </c>
      <c r="BP6640" s="27">
        <v>0.786982238549928</v>
      </c>
      <c r="BQ6640" s="27">
        <v>19587.8245191036</v>
      </c>
      <c r="BR6640" s="27">
        <v>1.37473704480031</v>
      </c>
      <c r="BS6640" s="27">
        <v>54318.8664622803</v>
      </c>
      <c r="BU6640">
        <f t="shared" si="412"/>
        <v>98459.5112633856</v>
      </c>
      <c r="BV6640">
        <f t="shared" si="413"/>
        <v>151891.690257767</v>
      </c>
      <c r="BW6640" s="29">
        <v>6635</v>
      </c>
      <c r="BX6640">
        <f t="shared" si="414"/>
        <v>0</v>
      </c>
      <c r="BY6640">
        <f t="shared" si="415"/>
        <v>1</v>
      </c>
    </row>
    <row r="6641" spans="1:77">
      <c r="A6641" s="15">
        <v>6636</v>
      </c>
      <c r="BP6641" s="27">
        <v>0.816428338654984</v>
      </c>
      <c r="BQ6641" s="27">
        <v>12622.8599201591</v>
      </c>
      <c r="BR6641" s="27">
        <v>1.4179902652136</v>
      </c>
      <c r="BS6641" s="27">
        <v>42720.3671301059</v>
      </c>
      <c r="BU6641">
        <f t="shared" si="412"/>
        <v>109841.390878089</v>
      </c>
      <c r="BV6641">
        <f t="shared" si="413"/>
        <v>169978.172651934</v>
      </c>
      <c r="BW6641" s="29">
        <v>6636</v>
      </c>
      <c r="BX6641">
        <f t="shared" si="414"/>
        <v>0</v>
      </c>
      <c r="BY6641">
        <f t="shared" si="415"/>
        <v>1</v>
      </c>
    </row>
    <row r="6642" spans="1:77">
      <c r="A6642" s="15">
        <v>6637</v>
      </c>
      <c r="BP6642" s="27">
        <v>0.794905417245559</v>
      </c>
      <c r="BQ6642" s="27">
        <v>13807.4688834937</v>
      </c>
      <c r="BR6642" s="27">
        <v>1.37977292894668</v>
      </c>
      <c r="BS6642" s="27">
        <v>45885.0144114936</v>
      </c>
      <c r="BU6642">
        <f t="shared" si="412"/>
        <v>105428.34370334</v>
      </c>
      <c r="BV6642">
        <f t="shared" si="413"/>
        <v>161080.924930508</v>
      </c>
      <c r="BW6642" s="29">
        <v>6637</v>
      </c>
      <c r="BX6642">
        <f t="shared" si="414"/>
        <v>0</v>
      </c>
      <c r="BY6642">
        <f t="shared" si="415"/>
        <v>1</v>
      </c>
    </row>
    <row r="6643" spans="1:77">
      <c r="A6643" s="15">
        <v>6638</v>
      </c>
      <c r="BP6643" s="27">
        <v>0.847335261042925</v>
      </c>
      <c r="BQ6643" s="27">
        <v>10701.6481854316</v>
      </c>
      <c r="BR6643" s="27">
        <v>1.46637438583797</v>
      </c>
      <c r="BS6643" s="27">
        <v>42069.5390523537</v>
      </c>
      <c r="BU6643">
        <f t="shared" si="412"/>
        <v>116398.640971007</v>
      </c>
      <c r="BV6643">
        <f t="shared" si="413"/>
        <v>177886.618823342</v>
      </c>
      <c r="BW6643" s="29">
        <v>6638</v>
      </c>
      <c r="BX6643">
        <f t="shared" si="414"/>
        <v>0</v>
      </c>
      <c r="BY6643">
        <f t="shared" si="415"/>
        <v>1</v>
      </c>
    </row>
    <row r="6644" spans="1:77">
      <c r="A6644" s="15">
        <v>6639</v>
      </c>
      <c r="BP6644" s="27">
        <v>0.806056744326228</v>
      </c>
      <c r="BQ6644" s="27">
        <v>14364.6965561249</v>
      </c>
      <c r="BR6644" s="27">
        <v>1.37692542661424</v>
      </c>
      <c r="BS6644" s="27">
        <v>46181.3321884929</v>
      </c>
      <c r="BU6644">
        <f t="shared" si="412"/>
        <v>106543.815092809</v>
      </c>
      <c r="BV6644">
        <f t="shared" si="413"/>
        <v>160357.481803643</v>
      </c>
      <c r="BW6644" s="29">
        <v>6639</v>
      </c>
      <c r="BX6644">
        <f t="shared" si="414"/>
        <v>0</v>
      </c>
      <c r="BY6644">
        <f t="shared" si="415"/>
        <v>1</v>
      </c>
    </row>
    <row r="6645" spans="1:77">
      <c r="A6645" s="15">
        <v>6640</v>
      </c>
      <c r="BP6645" s="27">
        <v>0.817235074216821</v>
      </c>
      <c r="BQ6645" s="27">
        <v>19650.8942069113</v>
      </c>
      <c r="BR6645" s="27">
        <v>1.42347650614049</v>
      </c>
      <c r="BS6645" s="27">
        <v>53196.3112573603</v>
      </c>
      <c r="BU6645">
        <f t="shared" si="412"/>
        <v>102934.366925612</v>
      </c>
      <c r="BV6645">
        <f t="shared" si="413"/>
        <v>160325.164663713</v>
      </c>
      <c r="BW6645" s="29">
        <v>6640</v>
      </c>
      <c r="BX6645">
        <f t="shared" si="414"/>
        <v>0</v>
      </c>
      <c r="BY6645">
        <f t="shared" si="415"/>
        <v>1</v>
      </c>
    </row>
    <row r="6646" spans="1:77">
      <c r="A6646" s="15">
        <v>6641</v>
      </c>
      <c r="BP6646" s="27">
        <v>0.755983264456958</v>
      </c>
      <c r="BQ6646" s="27">
        <v>15923.644032939</v>
      </c>
      <c r="BR6646" s="27">
        <v>1.30804433463128</v>
      </c>
      <c r="BS6646" s="27">
        <v>48458.6770609754</v>
      </c>
      <c r="BU6646">
        <f t="shared" si="412"/>
        <v>97473.8456356047</v>
      </c>
      <c r="BV6646">
        <f t="shared" si="413"/>
        <v>147747.973133717</v>
      </c>
      <c r="BW6646" s="29">
        <v>6641</v>
      </c>
      <c r="BX6646">
        <f t="shared" si="414"/>
        <v>0</v>
      </c>
      <c r="BY6646">
        <f t="shared" si="415"/>
        <v>1</v>
      </c>
    </row>
    <row r="6647" spans="1:77">
      <c r="A6647" s="15">
        <v>6642</v>
      </c>
      <c r="BP6647" s="27">
        <v>0.789136492482023</v>
      </c>
      <c r="BQ6647" s="27">
        <v>14191.3157870819</v>
      </c>
      <c r="BR6647" s="27">
        <v>1.37880942855111</v>
      </c>
      <c r="BS6647" s="27">
        <v>56084.2844162914</v>
      </c>
      <c r="BU6647">
        <f t="shared" si="412"/>
        <v>104179.158085221</v>
      </c>
      <c r="BV6647">
        <f t="shared" si="413"/>
        <v>150737.129866375</v>
      </c>
      <c r="BW6647" s="29">
        <v>6642</v>
      </c>
      <c r="BX6647">
        <f t="shared" si="414"/>
        <v>0</v>
      </c>
      <c r="BY6647">
        <f t="shared" si="415"/>
        <v>1</v>
      </c>
    </row>
    <row r="6648" spans="1:77">
      <c r="A6648" s="15">
        <v>6643</v>
      </c>
      <c r="BP6648" s="27">
        <v>0.828403960258338</v>
      </c>
      <c r="BQ6648" s="27">
        <v>15570.4610219869</v>
      </c>
      <c r="BR6648" s="27">
        <v>1.38728743819765</v>
      </c>
      <c r="BS6648" s="27">
        <v>47348.4435967475</v>
      </c>
      <c r="BU6648">
        <f t="shared" si="412"/>
        <v>108690.133016764</v>
      </c>
      <c r="BV6648">
        <f t="shared" si="413"/>
        <v>160744.672132901</v>
      </c>
      <c r="BW6648" s="29">
        <v>6643</v>
      </c>
      <c r="BX6648">
        <f t="shared" si="414"/>
        <v>0</v>
      </c>
      <c r="BY6648">
        <f t="shared" si="415"/>
        <v>1</v>
      </c>
    </row>
    <row r="6649" spans="1:77">
      <c r="A6649" s="15">
        <v>6644</v>
      </c>
      <c r="BP6649" s="27">
        <v>0.794522105900368</v>
      </c>
      <c r="BQ6649" s="27">
        <v>13553.9483755119</v>
      </c>
      <c r="BR6649" s="27">
        <v>1.35562929200918</v>
      </c>
      <c r="BS6649" s="27">
        <v>54934.7943693337</v>
      </c>
      <c r="BU6649">
        <f t="shared" si="412"/>
        <v>105624.367509543</v>
      </c>
      <c r="BV6649">
        <f t="shared" si="413"/>
        <v>148409.599432044</v>
      </c>
      <c r="BW6649" s="29">
        <v>6644</v>
      </c>
      <c r="BX6649">
        <f t="shared" si="414"/>
        <v>0</v>
      </c>
      <c r="BY6649">
        <f t="shared" si="415"/>
        <v>1</v>
      </c>
    </row>
    <row r="6650" spans="1:77">
      <c r="A6650" s="15">
        <v>6645</v>
      </c>
      <c r="BP6650" s="27">
        <v>0.804608937503762</v>
      </c>
      <c r="BQ6650" s="27">
        <v>18604.8082617878</v>
      </c>
      <c r="BR6650" s="27">
        <v>1.39194424329016</v>
      </c>
      <c r="BS6650" s="27">
        <v>61575.1610912538</v>
      </c>
      <c r="BU6650">
        <f t="shared" si="412"/>
        <v>102086.532363776</v>
      </c>
      <c r="BV6650">
        <f t="shared" si="413"/>
        <v>147216.47540227</v>
      </c>
      <c r="BW6650" s="29">
        <v>6645</v>
      </c>
      <c r="BX6650">
        <f t="shared" si="414"/>
        <v>0</v>
      </c>
      <c r="BY6650">
        <f t="shared" si="415"/>
        <v>1</v>
      </c>
    </row>
    <row r="6651" spans="1:77">
      <c r="A6651" s="15">
        <v>6646</v>
      </c>
      <c r="BP6651" s="27">
        <v>0.831668517857058</v>
      </c>
      <c r="BQ6651" s="27">
        <v>13549.6955398252</v>
      </c>
      <c r="BR6651" s="27">
        <v>1.4365614199369</v>
      </c>
      <c r="BS6651" s="27">
        <v>55384.4140139878</v>
      </c>
      <c r="BU6651">
        <f t="shared" si="412"/>
        <v>111200.582138733</v>
      </c>
      <c r="BV6651">
        <f t="shared" si="413"/>
        <v>160099.798976547</v>
      </c>
      <c r="BW6651" s="29">
        <v>6646</v>
      </c>
      <c r="BX6651">
        <f t="shared" si="414"/>
        <v>0</v>
      </c>
      <c r="BY6651">
        <f t="shared" si="415"/>
        <v>1</v>
      </c>
    </row>
    <row r="6652" spans="1:77">
      <c r="A6652" s="15">
        <v>6647</v>
      </c>
      <c r="BP6652" s="27">
        <v>0.820364743217808</v>
      </c>
      <c r="BQ6652" s="27">
        <v>17618.8676612933</v>
      </c>
      <c r="BR6652" s="27">
        <v>1.40342335951671</v>
      </c>
      <c r="BS6652" s="27">
        <v>49438.1526296739</v>
      </c>
      <c r="BU6652">
        <f t="shared" si="412"/>
        <v>105435.843821378</v>
      </c>
      <c r="BV6652">
        <f t="shared" si="413"/>
        <v>161075.351297833</v>
      </c>
      <c r="BW6652" s="29">
        <v>6647</v>
      </c>
      <c r="BX6652">
        <f t="shared" si="414"/>
        <v>0</v>
      </c>
      <c r="BY6652">
        <f t="shared" si="415"/>
        <v>1</v>
      </c>
    </row>
    <row r="6653" spans="1:77">
      <c r="A6653" s="15">
        <v>6648</v>
      </c>
      <c r="BP6653" s="27">
        <v>0.797464649105669</v>
      </c>
      <c r="BQ6653" s="27">
        <v>24298.4785069839</v>
      </c>
      <c r="BR6653" s="27">
        <v>1.37371535728087</v>
      </c>
      <c r="BS6653" s="27">
        <v>60226.8356624052</v>
      </c>
      <c r="BU6653">
        <f t="shared" si="412"/>
        <v>95321.2188588665</v>
      </c>
      <c r="BV6653">
        <f t="shared" si="413"/>
        <v>145830.467929726</v>
      </c>
      <c r="BW6653" s="29">
        <v>6648</v>
      </c>
      <c r="BX6653">
        <f t="shared" si="414"/>
        <v>0</v>
      </c>
      <c r="BY6653">
        <f t="shared" si="415"/>
        <v>1</v>
      </c>
    </row>
    <row r="6654" spans="1:77">
      <c r="A6654" s="15">
        <v>6649</v>
      </c>
      <c r="BP6654" s="27">
        <v>0.813707888234071</v>
      </c>
      <c r="BQ6654" s="27">
        <v>14704.0633084838</v>
      </c>
      <c r="BR6654" s="27">
        <v>1.40640839609381</v>
      </c>
      <c r="BS6654" s="27">
        <v>45539.6921599162</v>
      </c>
      <c r="BU6654">
        <f t="shared" si="412"/>
        <v>107352.119926627</v>
      </c>
      <c r="BV6654">
        <f t="shared" si="413"/>
        <v>165421.567254156</v>
      </c>
      <c r="BW6654" s="29">
        <v>6649</v>
      </c>
      <c r="BX6654">
        <f t="shared" si="414"/>
        <v>0</v>
      </c>
      <c r="BY6654">
        <f t="shared" si="415"/>
        <v>1</v>
      </c>
    </row>
    <row r="6655" spans="1:77">
      <c r="A6655" s="15">
        <v>6650</v>
      </c>
      <c r="BP6655" s="27">
        <v>0.825210563433294</v>
      </c>
      <c r="BQ6655" s="27">
        <v>13261.9286847272</v>
      </c>
      <c r="BR6655" s="27">
        <v>1.39545136055332</v>
      </c>
      <c r="BS6655" s="27">
        <v>45150.2837040358</v>
      </c>
      <c r="BU6655">
        <f t="shared" si="412"/>
        <v>110519.655830267</v>
      </c>
      <c r="BV6655">
        <f t="shared" si="413"/>
        <v>164167.420378963</v>
      </c>
      <c r="BW6655" s="29">
        <v>6650</v>
      </c>
      <c r="BX6655">
        <f t="shared" si="414"/>
        <v>0</v>
      </c>
      <c r="BY6655">
        <f t="shared" si="415"/>
        <v>1</v>
      </c>
    </row>
    <row r="6656" spans="1:77">
      <c r="A6656" s="15">
        <v>6651</v>
      </c>
      <c r="BP6656" s="27">
        <v>0.807400153183199</v>
      </c>
      <c r="BQ6656" s="27">
        <v>15565.799372608</v>
      </c>
      <c r="BR6656" s="27">
        <v>1.39247201831042</v>
      </c>
      <c r="BS6656" s="27">
        <v>50048.2085491762</v>
      </c>
      <c r="BU6656">
        <f t="shared" si="412"/>
        <v>105544.223604872</v>
      </c>
      <c r="BV6656">
        <f t="shared" si="413"/>
        <v>158822.594197387</v>
      </c>
      <c r="BW6656" s="29">
        <v>6651</v>
      </c>
      <c r="BX6656">
        <f t="shared" si="414"/>
        <v>0</v>
      </c>
      <c r="BY6656">
        <f t="shared" si="415"/>
        <v>1</v>
      </c>
    </row>
    <row r="6657" spans="1:77">
      <c r="A6657" s="15">
        <v>6652</v>
      </c>
      <c r="BP6657" s="27">
        <v>0.756255518663203</v>
      </c>
      <c r="BQ6657" s="27">
        <v>13272.6937754156</v>
      </c>
      <c r="BR6657" s="27">
        <v>1.31754749536238</v>
      </c>
      <c r="BS6657" s="27">
        <v>53710.2943276929</v>
      </c>
      <c r="BU6657">
        <f t="shared" si="412"/>
        <v>100165.634024065</v>
      </c>
      <c r="BV6657">
        <f t="shared" si="413"/>
        <v>143921.829976664</v>
      </c>
      <c r="BW6657" s="29">
        <v>6652</v>
      </c>
      <c r="BX6657">
        <f t="shared" si="414"/>
        <v>0</v>
      </c>
      <c r="BY6657">
        <f t="shared" si="415"/>
        <v>1</v>
      </c>
    </row>
    <row r="6658" spans="1:77">
      <c r="A6658" s="15">
        <v>6653</v>
      </c>
      <c r="BP6658" s="27">
        <v>0.814604625615504</v>
      </c>
      <c r="BQ6658" s="27">
        <v>14254.351426384</v>
      </c>
      <c r="BR6658" s="27">
        <v>1.37712239737383</v>
      </c>
      <c r="BS6658" s="27">
        <v>46081.0566952913</v>
      </c>
      <c r="BU6658">
        <f t="shared" si="412"/>
        <v>107936.342415942</v>
      </c>
      <c r="BV6658">
        <f t="shared" si="413"/>
        <v>160487.302910783</v>
      </c>
      <c r="BW6658" s="29">
        <v>6653</v>
      </c>
      <c r="BX6658">
        <f t="shared" si="414"/>
        <v>0</v>
      </c>
      <c r="BY6658">
        <f t="shared" si="415"/>
        <v>1</v>
      </c>
    </row>
    <row r="6659" spans="1:77">
      <c r="A6659" s="15">
        <v>6654</v>
      </c>
      <c r="BP6659" s="27">
        <v>0.792925704487829</v>
      </c>
      <c r="BQ6659" s="27">
        <v>13152.6005700988</v>
      </c>
      <c r="BR6659" s="27">
        <v>1.34790984156122</v>
      </c>
      <c r="BS6659" s="27">
        <v>45316.4108771295</v>
      </c>
      <c r="BU6659">
        <f t="shared" si="412"/>
        <v>105786.255103076</v>
      </c>
      <c r="BV6659">
        <f t="shared" si="413"/>
        <v>156870.065357053</v>
      </c>
      <c r="BW6659" s="29">
        <v>6654</v>
      </c>
      <c r="BX6659">
        <f t="shared" si="414"/>
        <v>0</v>
      </c>
      <c r="BY6659">
        <f t="shared" si="415"/>
        <v>1</v>
      </c>
    </row>
    <row r="6660" spans="1:77">
      <c r="A6660" s="15">
        <v>6655</v>
      </c>
      <c r="BP6660" s="27">
        <v>0.78965760653849</v>
      </c>
      <c r="BQ6660" s="27">
        <v>13710.1489020243</v>
      </c>
      <c r="BR6660" s="27">
        <v>1.36430550799148</v>
      </c>
      <c r="BS6660" s="27">
        <v>46914.5100525633</v>
      </c>
      <c r="BU6660">
        <f t="shared" si="412"/>
        <v>104738.492078749</v>
      </c>
      <c r="BV6660">
        <f t="shared" si="413"/>
        <v>157731.316146159</v>
      </c>
      <c r="BW6660" s="29">
        <v>6655</v>
      </c>
      <c r="BX6660">
        <f t="shared" si="414"/>
        <v>0</v>
      </c>
      <c r="BY6660">
        <f t="shared" si="415"/>
        <v>1</v>
      </c>
    </row>
    <row r="6661" spans="1:77">
      <c r="A6661" s="15">
        <v>6656</v>
      </c>
      <c r="BP6661" s="27">
        <v>0.825779890732243</v>
      </c>
      <c r="BQ6661" s="27">
        <v>23200.4717974879</v>
      </c>
      <c r="BR6661" s="27">
        <v>1.43506664004373</v>
      </c>
      <c r="BS6661" s="27">
        <v>72062.8948515842</v>
      </c>
      <c r="BU6661">
        <f t="shared" si="412"/>
        <v>100666.511812349</v>
      </c>
      <c r="BV6661">
        <f t="shared" si="413"/>
        <v>143197.101154975</v>
      </c>
      <c r="BW6661" s="29">
        <v>6656</v>
      </c>
      <c r="BX6661">
        <f t="shared" si="414"/>
        <v>0</v>
      </c>
      <c r="BY6661">
        <f t="shared" si="415"/>
        <v>1</v>
      </c>
    </row>
    <row r="6662" spans="1:77">
      <c r="A6662" s="15">
        <v>6657</v>
      </c>
      <c r="BP6662" s="27">
        <v>0.800265969043494</v>
      </c>
      <c r="BQ6662" s="27">
        <v>14377.9271711694</v>
      </c>
      <c r="BR6662" s="27">
        <v>1.39885978082804</v>
      </c>
      <c r="BS6662" s="27">
        <v>48690.3218925286</v>
      </c>
      <c r="BU6662">
        <f t="shared" si="412"/>
        <v>105661.968185355</v>
      </c>
      <c r="BV6662">
        <f t="shared" si="413"/>
        <v>161138.645231677</v>
      </c>
      <c r="BW6662" s="29">
        <v>6657</v>
      </c>
      <c r="BX6662">
        <f t="shared" si="414"/>
        <v>0</v>
      </c>
      <c r="BY6662">
        <f t="shared" si="415"/>
        <v>1</v>
      </c>
    </row>
    <row r="6663" spans="1:77">
      <c r="A6663" s="15">
        <v>6658</v>
      </c>
      <c r="BP6663" s="27">
        <v>0.815555822844361</v>
      </c>
      <c r="BQ6663" s="27">
        <v>13600.7881313554</v>
      </c>
      <c r="BR6663" s="27">
        <v>1.39644040462864</v>
      </c>
      <c r="BS6663" s="27">
        <v>53961.7894515919</v>
      </c>
      <c r="BU6663">
        <f t="shared" ref="BU6663:BU6726" si="416">BP6663*$BV$1-BQ6663</f>
        <v>108732.585295299</v>
      </c>
      <c r="BV6663">
        <f t="shared" ref="BV6663:BV6726" si="417">BR6663*$BV$1-BS6663</f>
        <v>155504.271242703</v>
      </c>
      <c r="BW6663" s="29">
        <v>6658</v>
      </c>
      <c r="BX6663">
        <f t="shared" ref="BX6663:BX6726" si="418">IF(BU6663=MAX($BU6663:$BV6663),1,0)</f>
        <v>0</v>
      </c>
      <c r="BY6663">
        <f t="shared" ref="BY6663:BY6726" si="419">IF(BV6663=MAX($BU6663:$BV6663),1,0)</f>
        <v>1</v>
      </c>
    </row>
    <row r="6664" spans="1:77">
      <c r="A6664" s="15">
        <v>6659</v>
      </c>
      <c r="BP6664" s="27">
        <v>0.840119624652028</v>
      </c>
      <c r="BQ6664" s="27">
        <v>11806.3524058092</v>
      </c>
      <c r="BR6664" s="27">
        <v>1.47074815230465</v>
      </c>
      <c r="BS6664" s="27">
        <v>51277.0213409423</v>
      </c>
      <c r="BU6664">
        <f t="shared" si="416"/>
        <v>114211.591291995</v>
      </c>
      <c r="BV6664">
        <f t="shared" si="417"/>
        <v>169335.201504755</v>
      </c>
      <c r="BW6664" s="29">
        <v>6659</v>
      </c>
      <c r="BX6664">
        <f t="shared" si="418"/>
        <v>0</v>
      </c>
      <c r="BY6664">
        <f t="shared" si="419"/>
        <v>1</v>
      </c>
    </row>
    <row r="6665" spans="1:77">
      <c r="A6665" s="15">
        <v>6660</v>
      </c>
      <c r="BP6665" s="27">
        <v>0.73924596659153</v>
      </c>
      <c r="BQ6665" s="27">
        <v>15298.7960735977</v>
      </c>
      <c r="BR6665" s="27">
        <v>1.26511133930022</v>
      </c>
      <c r="BS6665" s="27">
        <v>48504.5637610693</v>
      </c>
      <c r="BU6665">
        <f t="shared" si="416"/>
        <v>95588.0989151318</v>
      </c>
      <c r="BV6665">
        <f t="shared" si="417"/>
        <v>141262.137133964</v>
      </c>
      <c r="BW6665" s="29">
        <v>6660</v>
      </c>
      <c r="BX6665">
        <f t="shared" si="418"/>
        <v>0</v>
      </c>
      <c r="BY6665">
        <f t="shared" si="419"/>
        <v>1</v>
      </c>
    </row>
    <row r="6666" spans="1:77">
      <c r="A6666" s="15">
        <v>6661</v>
      </c>
      <c r="BP6666" s="27">
        <v>0.889249286919366</v>
      </c>
      <c r="BQ6666" s="27">
        <v>15297.7042499804</v>
      </c>
      <c r="BR6666" s="27">
        <v>1.54695132562659</v>
      </c>
      <c r="BS6666" s="27">
        <v>48787.6650189921</v>
      </c>
      <c r="BU6666">
        <f t="shared" si="416"/>
        <v>118089.688787925</v>
      </c>
      <c r="BV6666">
        <f t="shared" si="417"/>
        <v>183255.033824996</v>
      </c>
      <c r="BW6666" s="29">
        <v>6661</v>
      </c>
      <c r="BX6666">
        <f t="shared" si="418"/>
        <v>0</v>
      </c>
      <c r="BY6666">
        <f t="shared" si="419"/>
        <v>1</v>
      </c>
    </row>
    <row r="6667" spans="1:77">
      <c r="A6667" s="15">
        <v>6662</v>
      </c>
      <c r="BP6667" s="27">
        <v>0.787230740282491</v>
      </c>
      <c r="BQ6667" s="27">
        <v>14895.0971815898</v>
      </c>
      <c r="BR6667" s="27">
        <v>1.34384952302737</v>
      </c>
      <c r="BS6667" s="27">
        <v>49092.1911286287</v>
      </c>
      <c r="BU6667">
        <f t="shared" si="416"/>
        <v>103189.513860784</v>
      </c>
      <c r="BV6667">
        <f t="shared" si="417"/>
        <v>152485.237325477</v>
      </c>
      <c r="BW6667" s="29">
        <v>6662</v>
      </c>
      <c r="BX6667">
        <f t="shared" si="418"/>
        <v>0</v>
      </c>
      <c r="BY6667">
        <f t="shared" si="419"/>
        <v>1</v>
      </c>
    </row>
    <row r="6668" spans="1:77">
      <c r="A6668" s="15">
        <v>6663</v>
      </c>
      <c r="BP6668" s="27">
        <v>0.838545342634822</v>
      </c>
      <c r="BQ6668" s="27">
        <v>14960.3166925953</v>
      </c>
      <c r="BR6668" s="27">
        <v>1.4535150445677</v>
      </c>
      <c r="BS6668" s="27">
        <v>48380.71640507</v>
      </c>
      <c r="BU6668">
        <f t="shared" si="416"/>
        <v>110821.484702628</v>
      </c>
      <c r="BV6668">
        <f t="shared" si="417"/>
        <v>169646.540280086</v>
      </c>
      <c r="BW6668" s="29">
        <v>6663</v>
      </c>
      <c r="BX6668">
        <f t="shared" si="418"/>
        <v>0</v>
      </c>
      <c r="BY6668">
        <f t="shared" si="419"/>
        <v>1</v>
      </c>
    </row>
    <row r="6669" spans="1:77">
      <c r="A6669" s="15">
        <v>6664</v>
      </c>
      <c r="BP6669" s="27">
        <v>0.810079958367744</v>
      </c>
      <c r="BQ6669" s="27">
        <v>18559.9451977125</v>
      </c>
      <c r="BR6669" s="27">
        <v>1.376840821806</v>
      </c>
      <c r="BS6669" s="27">
        <v>52667.480505175</v>
      </c>
      <c r="BU6669">
        <f t="shared" si="416"/>
        <v>102952.048557449</v>
      </c>
      <c r="BV6669">
        <f t="shared" si="417"/>
        <v>153858.642765725</v>
      </c>
      <c r="BW6669" s="29">
        <v>6664</v>
      </c>
      <c r="BX6669">
        <f t="shared" si="418"/>
        <v>0</v>
      </c>
      <c r="BY6669">
        <f t="shared" si="419"/>
        <v>1</v>
      </c>
    </row>
    <row r="6670" spans="1:77">
      <c r="A6670" s="15">
        <v>6665</v>
      </c>
      <c r="BP6670" s="27">
        <v>0.766331232298239</v>
      </c>
      <c r="BQ6670" s="27">
        <v>15203.4060799769</v>
      </c>
      <c r="BR6670" s="27">
        <v>1.30717623307011</v>
      </c>
      <c r="BS6670" s="27">
        <v>48637.0175373203</v>
      </c>
      <c r="BU6670">
        <f t="shared" si="416"/>
        <v>99746.2787647589</v>
      </c>
      <c r="BV6670">
        <f t="shared" si="417"/>
        <v>147439.417423196</v>
      </c>
      <c r="BW6670" s="29">
        <v>6665</v>
      </c>
      <c r="BX6670">
        <f t="shared" si="418"/>
        <v>0</v>
      </c>
      <c r="BY6670">
        <f t="shared" si="419"/>
        <v>1</v>
      </c>
    </row>
    <row r="6671" spans="1:77">
      <c r="A6671" s="15">
        <v>6666</v>
      </c>
      <c r="BP6671" s="27">
        <v>0.841751545403851</v>
      </c>
      <c r="BQ6671" s="27">
        <v>22508.6359743183</v>
      </c>
      <c r="BR6671" s="27">
        <v>1.47916138891902</v>
      </c>
      <c r="BS6671" s="27">
        <v>71604.4534611529</v>
      </c>
      <c r="BU6671">
        <f t="shared" si="416"/>
        <v>103754.095836259</v>
      </c>
      <c r="BV6671">
        <f t="shared" si="417"/>
        <v>150269.754876701</v>
      </c>
      <c r="BW6671" s="29">
        <v>6666</v>
      </c>
      <c r="BX6671">
        <f t="shared" si="418"/>
        <v>0</v>
      </c>
      <c r="BY6671">
        <f t="shared" si="419"/>
        <v>1</v>
      </c>
    </row>
    <row r="6672" spans="1:77">
      <c r="A6672" s="15">
        <v>6667</v>
      </c>
      <c r="BP6672" s="27">
        <v>0.823901432170355</v>
      </c>
      <c r="BQ6672" s="27">
        <v>12516.2981466747</v>
      </c>
      <c r="BR6672" s="27">
        <v>1.41529966558967</v>
      </c>
      <c r="BS6672" s="27">
        <v>51220.9763225349</v>
      </c>
      <c r="BU6672">
        <f t="shared" si="416"/>
        <v>111068.916678879</v>
      </c>
      <c r="BV6672">
        <f t="shared" si="417"/>
        <v>161073.973515916</v>
      </c>
      <c r="BW6672" s="29">
        <v>6667</v>
      </c>
      <c r="BX6672">
        <f t="shared" si="418"/>
        <v>0</v>
      </c>
      <c r="BY6672">
        <f t="shared" si="419"/>
        <v>1</v>
      </c>
    </row>
    <row r="6673" spans="1:77">
      <c r="A6673" s="15">
        <v>6668</v>
      </c>
      <c r="BP6673" s="27">
        <v>0.823378304786802</v>
      </c>
      <c r="BQ6673" s="27">
        <v>12571.7401941526</v>
      </c>
      <c r="BR6673" s="27">
        <v>1.39493620247399</v>
      </c>
      <c r="BS6673" s="27">
        <v>44017.332880829</v>
      </c>
      <c r="BU6673">
        <f t="shared" si="416"/>
        <v>110935.005523868</v>
      </c>
      <c r="BV6673">
        <f t="shared" si="417"/>
        <v>165223.097490269</v>
      </c>
      <c r="BW6673" s="29">
        <v>6668</v>
      </c>
      <c r="BX6673">
        <f t="shared" si="418"/>
        <v>0</v>
      </c>
      <c r="BY6673">
        <f t="shared" si="419"/>
        <v>1</v>
      </c>
    </row>
    <row r="6674" spans="1:77">
      <c r="A6674" s="15">
        <v>6669</v>
      </c>
      <c r="BP6674" s="27">
        <v>0.835486551014506</v>
      </c>
      <c r="BQ6674" s="27">
        <v>15511.5885370698</v>
      </c>
      <c r="BR6674" s="27">
        <v>1.44887195834076</v>
      </c>
      <c r="BS6674" s="27">
        <v>46827.6000674233</v>
      </c>
      <c r="BU6674">
        <f t="shared" si="416"/>
        <v>109811.394115106</v>
      </c>
      <c r="BV6674">
        <f t="shared" si="417"/>
        <v>170503.19368369</v>
      </c>
      <c r="BW6674" s="29">
        <v>6669</v>
      </c>
      <c r="BX6674">
        <f t="shared" si="418"/>
        <v>0</v>
      </c>
      <c r="BY6674">
        <f t="shared" si="419"/>
        <v>1</v>
      </c>
    </row>
    <row r="6675" spans="1:77">
      <c r="A6675" s="15">
        <v>6670</v>
      </c>
      <c r="BP6675" s="27">
        <v>0.823143137701515</v>
      </c>
      <c r="BQ6675" s="27">
        <v>14918.0072080024</v>
      </c>
      <c r="BR6675" s="27">
        <v>1.43075610234187</v>
      </c>
      <c r="BS6675" s="27">
        <v>48323.9432140524</v>
      </c>
      <c r="BU6675">
        <f t="shared" si="416"/>
        <v>108553.463447225</v>
      </c>
      <c r="BV6675">
        <f t="shared" si="417"/>
        <v>166289.472137228</v>
      </c>
      <c r="BW6675" s="29">
        <v>6670</v>
      </c>
      <c r="BX6675">
        <f t="shared" si="418"/>
        <v>0</v>
      </c>
      <c r="BY6675">
        <f t="shared" si="419"/>
        <v>1</v>
      </c>
    </row>
    <row r="6676" spans="1:77">
      <c r="A6676" s="15">
        <v>6671</v>
      </c>
      <c r="BP6676" s="27">
        <v>0.828575648065183</v>
      </c>
      <c r="BQ6676" s="27">
        <v>19322.9857197702</v>
      </c>
      <c r="BR6676" s="27">
        <v>1.42817284690205</v>
      </c>
      <c r="BS6676" s="27">
        <v>68418.7266781346</v>
      </c>
      <c r="BU6676">
        <f t="shared" si="416"/>
        <v>104963.361490007</v>
      </c>
      <c r="BV6676">
        <f t="shared" si="417"/>
        <v>145807.200357173</v>
      </c>
      <c r="BW6676" s="29">
        <v>6671</v>
      </c>
      <c r="BX6676">
        <f t="shared" si="418"/>
        <v>0</v>
      </c>
      <c r="BY6676">
        <f t="shared" si="419"/>
        <v>1</v>
      </c>
    </row>
    <row r="6677" spans="1:77">
      <c r="A6677" s="15">
        <v>6672</v>
      </c>
      <c r="BP6677" s="27">
        <v>0.874630298746533</v>
      </c>
      <c r="BQ6677" s="27">
        <v>18589.345594405</v>
      </c>
      <c r="BR6677" s="27">
        <v>1.51867663606043</v>
      </c>
      <c r="BS6677" s="27">
        <v>58668.8174394176</v>
      </c>
      <c r="BU6677">
        <f t="shared" si="416"/>
        <v>112605.199217575</v>
      </c>
      <c r="BV6677">
        <f t="shared" si="417"/>
        <v>169132.677969647</v>
      </c>
      <c r="BW6677" s="29">
        <v>6672</v>
      </c>
      <c r="BX6677">
        <f t="shared" si="418"/>
        <v>0</v>
      </c>
      <c r="BY6677">
        <f t="shared" si="419"/>
        <v>1</v>
      </c>
    </row>
    <row r="6678" spans="1:77">
      <c r="A6678" s="15">
        <v>6673</v>
      </c>
      <c r="BP6678" s="27">
        <v>0.809621720324534</v>
      </c>
      <c r="BQ6678" s="27">
        <v>13077.6163310645</v>
      </c>
      <c r="BR6678" s="27">
        <v>1.40770054457563</v>
      </c>
      <c r="BS6678" s="27">
        <v>58285.2727357395</v>
      </c>
      <c r="BU6678">
        <f t="shared" si="416"/>
        <v>108365.641717616</v>
      </c>
      <c r="BV6678">
        <f t="shared" si="417"/>
        <v>152869.808950605</v>
      </c>
      <c r="BW6678" s="29">
        <v>6673</v>
      </c>
      <c r="BX6678">
        <f t="shared" si="418"/>
        <v>0</v>
      </c>
      <c r="BY6678">
        <f t="shared" si="419"/>
        <v>1</v>
      </c>
    </row>
    <row r="6679" spans="1:77">
      <c r="A6679" s="15">
        <v>6674</v>
      </c>
      <c r="BP6679" s="27">
        <v>0.801721697633338</v>
      </c>
      <c r="BQ6679" s="27">
        <v>20279.5592664234</v>
      </c>
      <c r="BR6679" s="27">
        <v>1.36811533526751</v>
      </c>
      <c r="BS6679" s="27">
        <v>63054.2717400768</v>
      </c>
      <c r="BU6679">
        <f t="shared" si="416"/>
        <v>99978.6953785774</v>
      </c>
      <c r="BV6679">
        <f t="shared" si="417"/>
        <v>142163.028550049</v>
      </c>
      <c r="BW6679" s="29">
        <v>6674</v>
      </c>
      <c r="BX6679">
        <f t="shared" si="418"/>
        <v>0</v>
      </c>
      <c r="BY6679">
        <f t="shared" si="419"/>
        <v>1</v>
      </c>
    </row>
    <row r="6680" spans="1:77">
      <c r="A6680" s="15">
        <v>6675</v>
      </c>
      <c r="BP6680" s="27">
        <v>0.808643269868386</v>
      </c>
      <c r="BQ6680" s="27">
        <v>19060.8623087719</v>
      </c>
      <c r="BR6680" s="27">
        <v>1.39356144951657</v>
      </c>
      <c r="BS6680" s="27">
        <v>64192.0400029459</v>
      </c>
      <c r="BU6680">
        <f t="shared" si="416"/>
        <v>102235.628171486</v>
      </c>
      <c r="BV6680">
        <f t="shared" si="417"/>
        <v>144842.17742454</v>
      </c>
      <c r="BW6680" s="29">
        <v>6675</v>
      </c>
      <c r="BX6680">
        <f t="shared" si="418"/>
        <v>0</v>
      </c>
      <c r="BY6680">
        <f t="shared" si="419"/>
        <v>1</v>
      </c>
    </row>
    <row r="6681" spans="1:77">
      <c r="A6681" s="15">
        <v>6676</v>
      </c>
      <c r="BP6681" s="27">
        <v>0.82998116629294</v>
      </c>
      <c r="BQ6681" s="27">
        <v>16423.5449420937</v>
      </c>
      <c r="BR6681" s="27">
        <v>1.43000367260204</v>
      </c>
      <c r="BS6681" s="27">
        <v>58314.8697957471</v>
      </c>
      <c r="BU6681">
        <f t="shared" si="416"/>
        <v>108073.630001847</v>
      </c>
      <c r="BV6681">
        <f t="shared" si="417"/>
        <v>156185.681094559</v>
      </c>
      <c r="BW6681" s="29">
        <v>6676</v>
      </c>
      <c r="BX6681">
        <f t="shared" si="418"/>
        <v>0</v>
      </c>
      <c r="BY6681">
        <f t="shared" si="419"/>
        <v>1</v>
      </c>
    </row>
    <row r="6682" spans="1:77">
      <c r="A6682" s="15">
        <v>6677</v>
      </c>
      <c r="BP6682" s="27">
        <v>0.806151826721392</v>
      </c>
      <c r="BQ6682" s="27">
        <v>12374.9226298058</v>
      </c>
      <c r="BR6682" s="27">
        <v>1.38310270979095</v>
      </c>
      <c r="BS6682" s="27">
        <v>43855.3867330436</v>
      </c>
      <c r="BU6682">
        <f t="shared" si="416"/>
        <v>108547.851378403</v>
      </c>
      <c r="BV6682">
        <f t="shared" si="417"/>
        <v>163610.019735599</v>
      </c>
      <c r="BW6682" s="29">
        <v>6677</v>
      </c>
      <c r="BX6682">
        <f t="shared" si="418"/>
        <v>0</v>
      </c>
      <c r="BY6682">
        <f t="shared" si="419"/>
        <v>1</v>
      </c>
    </row>
    <row r="6683" spans="1:77">
      <c r="A6683" s="15">
        <v>6678</v>
      </c>
      <c r="BP6683" s="27">
        <v>0.858116822091856</v>
      </c>
      <c r="BQ6683" s="27">
        <v>18424.9946532672</v>
      </c>
      <c r="BR6683" s="27">
        <v>1.48956898124738</v>
      </c>
      <c r="BS6683" s="27">
        <v>54144.0831639119</v>
      </c>
      <c r="BU6683">
        <f t="shared" si="416"/>
        <v>110292.528660511</v>
      </c>
      <c r="BV6683">
        <f t="shared" si="417"/>
        <v>169291.264023196</v>
      </c>
      <c r="BW6683" s="29">
        <v>6678</v>
      </c>
      <c r="BX6683">
        <f t="shared" si="418"/>
        <v>0</v>
      </c>
      <c r="BY6683">
        <f t="shared" si="419"/>
        <v>1</v>
      </c>
    </row>
    <row r="6684" spans="1:77">
      <c r="A6684" s="15">
        <v>6679</v>
      </c>
      <c r="BP6684" s="27">
        <v>0.884039871096516</v>
      </c>
      <c r="BQ6684" s="27">
        <v>16597.2974377971</v>
      </c>
      <c r="BR6684" s="27">
        <v>1.54106106086429</v>
      </c>
      <c r="BS6684" s="27">
        <v>52331.8306146101</v>
      </c>
      <c r="BU6684">
        <f t="shared" si="416"/>
        <v>116008.68322668</v>
      </c>
      <c r="BV6684">
        <f t="shared" si="417"/>
        <v>178827.328515033</v>
      </c>
      <c r="BW6684" s="29">
        <v>6679</v>
      </c>
      <c r="BX6684">
        <f t="shared" si="418"/>
        <v>0</v>
      </c>
      <c r="BY6684">
        <f t="shared" si="419"/>
        <v>1</v>
      </c>
    </row>
    <row r="6685" spans="1:77">
      <c r="A6685" s="15">
        <v>6680</v>
      </c>
      <c r="BP6685" s="27">
        <v>0.769299832400428</v>
      </c>
      <c r="BQ6685" s="27">
        <v>18664.3880495513</v>
      </c>
      <c r="BR6685" s="27">
        <v>1.27635944320543</v>
      </c>
      <c r="BS6685" s="27">
        <v>51841.6226756295</v>
      </c>
      <c r="BU6685">
        <f t="shared" si="416"/>
        <v>96730.5868105129</v>
      </c>
      <c r="BV6685">
        <f t="shared" si="417"/>
        <v>139612.293805184</v>
      </c>
      <c r="BW6685" s="29">
        <v>6680</v>
      </c>
      <c r="BX6685">
        <f t="shared" si="418"/>
        <v>0</v>
      </c>
      <c r="BY6685">
        <f t="shared" si="419"/>
        <v>1</v>
      </c>
    </row>
    <row r="6686" spans="1:77">
      <c r="A6686" s="15">
        <v>6681</v>
      </c>
      <c r="BP6686" s="27">
        <v>0.830464955390919</v>
      </c>
      <c r="BQ6686" s="27">
        <v>17789.2002195687</v>
      </c>
      <c r="BR6686" s="27">
        <v>1.44867481103396</v>
      </c>
      <c r="BS6686" s="27">
        <v>52557.5473850351</v>
      </c>
      <c r="BU6686">
        <f t="shared" si="416"/>
        <v>106780.543089069</v>
      </c>
      <c r="BV6686">
        <f t="shared" si="417"/>
        <v>164743.674270059</v>
      </c>
      <c r="BW6686" s="29">
        <v>6681</v>
      </c>
      <c r="BX6686">
        <f t="shared" si="418"/>
        <v>0</v>
      </c>
      <c r="BY6686">
        <f t="shared" si="419"/>
        <v>1</v>
      </c>
    </row>
    <row r="6687" spans="1:77">
      <c r="A6687" s="15">
        <v>6682</v>
      </c>
      <c r="BP6687" s="27">
        <v>0.826987745011194</v>
      </c>
      <c r="BQ6687" s="27">
        <v>14313.1726357541</v>
      </c>
      <c r="BR6687" s="27">
        <v>1.40791863894881</v>
      </c>
      <c r="BS6687" s="27">
        <v>45843.193994159</v>
      </c>
      <c r="BU6687">
        <f t="shared" si="416"/>
        <v>109734.989115925</v>
      </c>
      <c r="BV6687">
        <f t="shared" si="417"/>
        <v>165344.601848163</v>
      </c>
      <c r="BW6687" s="29">
        <v>6682</v>
      </c>
      <c r="BX6687">
        <f t="shared" si="418"/>
        <v>0</v>
      </c>
      <c r="BY6687">
        <f t="shared" si="419"/>
        <v>1</v>
      </c>
    </row>
    <row r="6688" spans="1:77">
      <c r="A6688" s="15">
        <v>6683</v>
      </c>
      <c r="BP6688" s="27">
        <v>0.822106042033115</v>
      </c>
      <c r="BQ6688" s="27">
        <v>12460.9946440107</v>
      </c>
      <c r="BR6688" s="27">
        <v>1.40486483490321</v>
      </c>
      <c r="BS6688" s="27">
        <v>52430.4994687423</v>
      </c>
      <c r="BU6688">
        <f t="shared" si="416"/>
        <v>110854.911660957</v>
      </c>
      <c r="BV6688">
        <f t="shared" si="417"/>
        <v>158299.225766739</v>
      </c>
      <c r="BW6688" s="29">
        <v>6683</v>
      </c>
      <c r="BX6688">
        <f t="shared" si="418"/>
        <v>0</v>
      </c>
      <c r="BY6688">
        <f t="shared" si="419"/>
        <v>1</v>
      </c>
    </row>
    <row r="6689" spans="1:77">
      <c r="A6689" s="15">
        <v>6684</v>
      </c>
      <c r="BP6689" s="27">
        <v>0.794313989656949</v>
      </c>
      <c r="BQ6689" s="27">
        <v>11990.3797434959</v>
      </c>
      <c r="BR6689" s="27">
        <v>1.36992125914454</v>
      </c>
      <c r="BS6689" s="27">
        <v>44593.1446502389</v>
      </c>
      <c r="BU6689">
        <f t="shared" si="416"/>
        <v>107156.718705046</v>
      </c>
      <c r="BV6689">
        <f t="shared" si="417"/>
        <v>160895.044221442</v>
      </c>
      <c r="BW6689" s="29">
        <v>6684</v>
      </c>
      <c r="BX6689">
        <f t="shared" si="418"/>
        <v>0</v>
      </c>
      <c r="BY6689">
        <f t="shared" si="419"/>
        <v>1</v>
      </c>
    </row>
    <row r="6690" spans="1:77">
      <c r="A6690" s="15">
        <v>6685</v>
      </c>
      <c r="BP6690" s="27">
        <v>0.785727830542153</v>
      </c>
      <c r="BQ6690" s="27">
        <v>12757.9785303851</v>
      </c>
      <c r="BR6690" s="27">
        <v>1.35342390984471</v>
      </c>
      <c r="BS6690" s="27">
        <v>52508.6147613548</v>
      </c>
      <c r="BU6690">
        <f t="shared" si="416"/>
        <v>105101.196050938</v>
      </c>
      <c r="BV6690">
        <f t="shared" si="417"/>
        <v>150504.971715351</v>
      </c>
      <c r="BW6690" s="29">
        <v>6685</v>
      </c>
      <c r="BX6690">
        <f t="shared" si="418"/>
        <v>0</v>
      </c>
      <c r="BY6690">
        <f t="shared" si="419"/>
        <v>1</v>
      </c>
    </row>
    <row r="6691" spans="1:77">
      <c r="A6691" s="15">
        <v>6686</v>
      </c>
      <c r="BP6691" s="27">
        <v>0.851541414367595</v>
      </c>
      <c r="BQ6691" s="27">
        <v>16553.5214036698</v>
      </c>
      <c r="BR6691" s="27">
        <v>1.45611673148336</v>
      </c>
      <c r="BS6691" s="27">
        <v>62011.5313148361</v>
      </c>
      <c r="BU6691">
        <f t="shared" si="416"/>
        <v>111177.69075147</v>
      </c>
      <c r="BV6691">
        <f t="shared" si="417"/>
        <v>156405.978407668</v>
      </c>
      <c r="BW6691" s="29">
        <v>6686</v>
      </c>
      <c r="BX6691">
        <f t="shared" si="418"/>
        <v>0</v>
      </c>
      <c r="BY6691">
        <f t="shared" si="419"/>
        <v>1</v>
      </c>
    </row>
    <row r="6692" spans="1:77">
      <c r="A6692" s="15">
        <v>6687</v>
      </c>
      <c r="BP6692" s="27">
        <v>0.849280877616194</v>
      </c>
      <c r="BQ6692" s="27">
        <v>13523.6340683568</v>
      </c>
      <c r="BR6692" s="27">
        <v>1.48602465039854</v>
      </c>
      <c r="BS6692" s="27">
        <v>54888.8376602328</v>
      </c>
      <c r="BU6692">
        <f t="shared" si="416"/>
        <v>113868.497574072</v>
      </c>
      <c r="BV6692">
        <f t="shared" si="417"/>
        <v>168014.859899549</v>
      </c>
      <c r="BW6692" s="29">
        <v>6687</v>
      </c>
      <c r="BX6692">
        <f t="shared" si="418"/>
        <v>0</v>
      </c>
      <c r="BY6692">
        <f t="shared" si="419"/>
        <v>1</v>
      </c>
    </row>
    <row r="6693" spans="1:77">
      <c r="A6693" s="15">
        <v>6688</v>
      </c>
      <c r="BP6693" s="27">
        <v>0.712875331233326</v>
      </c>
      <c r="BQ6693" s="27">
        <v>15951.2583945063</v>
      </c>
      <c r="BR6693" s="27">
        <v>1.20538501371273</v>
      </c>
      <c r="BS6693" s="27">
        <v>49547.0729344571</v>
      </c>
      <c r="BU6693">
        <f t="shared" si="416"/>
        <v>90980.0412904926</v>
      </c>
      <c r="BV6693">
        <f t="shared" si="417"/>
        <v>131260.679122452</v>
      </c>
      <c r="BW6693" s="29">
        <v>6688</v>
      </c>
      <c r="BX6693">
        <f t="shared" si="418"/>
        <v>0</v>
      </c>
      <c r="BY6693">
        <f t="shared" si="419"/>
        <v>1</v>
      </c>
    </row>
    <row r="6694" spans="1:77">
      <c r="A6694" s="15">
        <v>6689</v>
      </c>
      <c r="BP6694" s="27">
        <v>0.805617578285247</v>
      </c>
      <c r="BQ6694" s="27">
        <v>14073.3283310448</v>
      </c>
      <c r="BR6694" s="27">
        <v>1.40207106147635</v>
      </c>
      <c r="BS6694" s="27">
        <v>44801.3480841341</v>
      </c>
      <c r="BU6694">
        <f t="shared" si="416"/>
        <v>106769.308411742</v>
      </c>
      <c r="BV6694">
        <f t="shared" si="417"/>
        <v>165509.311137318</v>
      </c>
      <c r="BW6694" s="29">
        <v>6689</v>
      </c>
      <c r="BX6694">
        <f t="shared" si="418"/>
        <v>0</v>
      </c>
      <c r="BY6694">
        <f t="shared" si="419"/>
        <v>1</v>
      </c>
    </row>
    <row r="6695" spans="1:77">
      <c r="A6695" s="15">
        <v>6690</v>
      </c>
      <c r="BP6695" s="27">
        <v>0.801053863090092</v>
      </c>
      <c r="BQ6695" s="27">
        <v>15469.5811711574</v>
      </c>
      <c r="BR6695" s="27">
        <v>1.38808858911945</v>
      </c>
      <c r="BS6695" s="27">
        <v>46923.4757876863</v>
      </c>
      <c r="BU6695">
        <f t="shared" si="416"/>
        <v>104688.498292356</v>
      </c>
      <c r="BV6695">
        <f t="shared" si="417"/>
        <v>161289.812580232</v>
      </c>
      <c r="BW6695" s="29">
        <v>6690</v>
      </c>
      <c r="BX6695">
        <f t="shared" si="418"/>
        <v>0</v>
      </c>
      <c r="BY6695">
        <f t="shared" si="419"/>
        <v>1</v>
      </c>
    </row>
    <row r="6696" spans="1:77">
      <c r="A6696" s="15">
        <v>6691</v>
      </c>
      <c r="BP6696" s="27">
        <v>0.783792767027952</v>
      </c>
      <c r="BQ6696" s="27">
        <v>11302.7272934528</v>
      </c>
      <c r="BR6696" s="27">
        <v>1.31654061902311</v>
      </c>
      <c r="BS6696" s="27">
        <v>40629.0058257256</v>
      </c>
      <c r="BU6696">
        <f t="shared" si="416"/>
        <v>106266.18776074</v>
      </c>
      <c r="BV6696">
        <f t="shared" si="417"/>
        <v>156852.087027741</v>
      </c>
      <c r="BW6696" s="29">
        <v>6691</v>
      </c>
      <c r="BX6696">
        <f t="shared" si="418"/>
        <v>0</v>
      </c>
      <c r="BY6696">
        <f t="shared" si="419"/>
        <v>1</v>
      </c>
    </row>
    <row r="6697" spans="1:77">
      <c r="A6697" s="15">
        <v>6692</v>
      </c>
      <c r="BP6697" s="27">
        <v>0.718670995325555</v>
      </c>
      <c r="BQ6697" s="27">
        <v>20060.9200875661</v>
      </c>
      <c r="BR6697" s="27">
        <v>1.2278937800962</v>
      </c>
      <c r="BS6697" s="27">
        <v>55957.9381826004</v>
      </c>
      <c r="BU6697">
        <f t="shared" si="416"/>
        <v>87739.7292112671</v>
      </c>
      <c r="BV6697">
        <f t="shared" si="417"/>
        <v>128226.12883183</v>
      </c>
      <c r="BW6697" s="29">
        <v>6692</v>
      </c>
      <c r="BX6697">
        <f t="shared" si="418"/>
        <v>0</v>
      </c>
      <c r="BY6697">
        <f t="shared" si="419"/>
        <v>1</v>
      </c>
    </row>
    <row r="6698" spans="1:77">
      <c r="A6698" s="15">
        <v>6693</v>
      </c>
      <c r="BP6698" s="27">
        <v>0.802510907986772</v>
      </c>
      <c r="BQ6698" s="27">
        <v>15736.3618231467</v>
      </c>
      <c r="BR6698" s="27">
        <v>1.39635067886809</v>
      </c>
      <c r="BS6698" s="27">
        <v>60034.4635381492</v>
      </c>
      <c r="BU6698">
        <f t="shared" si="416"/>
        <v>104640.274374869</v>
      </c>
      <c r="BV6698">
        <f t="shared" si="417"/>
        <v>149418.138292064</v>
      </c>
      <c r="BW6698" s="29">
        <v>6693</v>
      </c>
      <c r="BX6698">
        <f t="shared" si="418"/>
        <v>0</v>
      </c>
      <c r="BY6698">
        <f t="shared" si="419"/>
        <v>1</v>
      </c>
    </row>
    <row r="6699" spans="1:77">
      <c r="A6699" s="15">
        <v>6694</v>
      </c>
      <c r="BP6699" s="27">
        <v>0.792178500864059</v>
      </c>
      <c r="BQ6699" s="27">
        <v>15278.2250071543</v>
      </c>
      <c r="BR6699" s="27">
        <v>1.34090151749591</v>
      </c>
      <c r="BS6699" s="27">
        <v>44931.0081761854</v>
      </c>
      <c r="BU6699">
        <f t="shared" si="416"/>
        <v>103548.550122455</v>
      </c>
      <c r="BV6699">
        <f t="shared" si="417"/>
        <v>156204.219448201</v>
      </c>
      <c r="BW6699" s="29">
        <v>6694</v>
      </c>
      <c r="BX6699">
        <f t="shared" si="418"/>
        <v>0</v>
      </c>
      <c r="BY6699">
        <f t="shared" si="419"/>
        <v>1</v>
      </c>
    </row>
    <row r="6700" spans="1:77">
      <c r="A6700" s="15">
        <v>6695</v>
      </c>
      <c r="BP6700" s="27">
        <v>0.741717689737572</v>
      </c>
      <c r="BQ6700" s="27">
        <v>11938.8093908816</v>
      </c>
      <c r="BR6700" s="27">
        <v>1.25921085524948</v>
      </c>
      <c r="BS6700" s="27">
        <v>45618.5738989822</v>
      </c>
      <c r="BU6700">
        <f t="shared" si="416"/>
        <v>99318.8440697543</v>
      </c>
      <c r="BV6700">
        <f t="shared" si="417"/>
        <v>143263.05438844</v>
      </c>
      <c r="BW6700" s="29">
        <v>6695</v>
      </c>
      <c r="BX6700">
        <f t="shared" si="418"/>
        <v>0</v>
      </c>
      <c r="BY6700">
        <f t="shared" si="419"/>
        <v>1</v>
      </c>
    </row>
    <row r="6701" spans="1:77">
      <c r="A6701" s="15">
        <v>6696</v>
      </c>
      <c r="BP6701" s="27">
        <v>0.810321068160042</v>
      </c>
      <c r="BQ6701" s="27">
        <v>13671.5872438944</v>
      </c>
      <c r="BR6701" s="27">
        <v>1.40336081211464</v>
      </c>
      <c r="BS6701" s="27">
        <v>45273.0446966286</v>
      </c>
      <c r="BU6701">
        <f t="shared" si="416"/>
        <v>107876.572980112</v>
      </c>
      <c r="BV6701">
        <f t="shared" si="417"/>
        <v>165231.077120567</v>
      </c>
      <c r="BW6701" s="29">
        <v>6696</v>
      </c>
      <c r="BX6701">
        <f t="shared" si="418"/>
        <v>0</v>
      </c>
      <c r="BY6701">
        <f t="shared" si="419"/>
        <v>1</v>
      </c>
    </row>
    <row r="6702" spans="1:77">
      <c r="A6702" s="15">
        <v>6697</v>
      </c>
      <c r="BP6702" s="27">
        <v>0.825145873227318</v>
      </c>
      <c r="BQ6702" s="27">
        <v>12734.6453385479</v>
      </c>
      <c r="BR6702" s="27">
        <v>1.41883727111066</v>
      </c>
      <c r="BS6702" s="27">
        <v>55057.4706069558</v>
      </c>
      <c r="BU6702">
        <f t="shared" si="416"/>
        <v>111037.23564555</v>
      </c>
      <c r="BV6702">
        <f t="shared" si="417"/>
        <v>157768.120059643</v>
      </c>
      <c r="BW6702" s="29">
        <v>6697</v>
      </c>
      <c r="BX6702">
        <f t="shared" si="418"/>
        <v>0</v>
      </c>
      <c r="BY6702">
        <f t="shared" si="419"/>
        <v>1</v>
      </c>
    </row>
    <row r="6703" spans="1:77">
      <c r="A6703" s="15">
        <v>6698</v>
      </c>
      <c r="BP6703" s="27">
        <v>0.837392997365895</v>
      </c>
      <c r="BQ6703" s="27">
        <v>12416.4325031227</v>
      </c>
      <c r="BR6703" s="27">
        <v>1.466772924976</v>
      </c>
      <c r="BS6703" s="27">
        <v>54933.0219163952</v>
      </c>
      <c r="BU6703">
        <f t="shared" si="416"/>
        <v>113192.517101762</v>
      </c>
      <c r="BV6703">
        <f t="shared" si="417"/>
        <v>165082.916830005</v>
      </c>
      <c r="BW6703" s="29">
        <v>6698</v>
      </c>
      <c r="BX6703">
        <f t="shared" si="418"/>
        <v>0</v>
      </c>
      <c r="BY6703">
        <f t="shared" si="419"/>
        <v>1</v>
      </c>
    </row>
    <row r="6704" spans="1:77">
      <c r="A6704" s="15">
        <v>6699</v>
      </c>
      <c r="BP6704" s="27">
        <v>0.859033520995173</v>
      </c>
      <c r="BQ6704" s="27">
        <v>13687.5365197557</v>
      </c>
      <c r="BR6704" s="27">
        <v>1.49861541727486</v>
      </c>
      <c r="BS6704" s="27">
        <v>47255.0351098091</v>
      </c>
      <c r="BU6704">
        <f t="shared" si="416"/>
        <v>115167.49162952</v>
      </c>
      <c r="BV6704">
        <f t="shared" si="417"/>
        <v>177537.27748142</v>
      </c>
      <c r="BW6704" s="29">
        <v>6699</v>
      </c>
      <c r="BX6704">
        <f t="shared" si="418"/>
        <v>0</v>
      </c>
      <c r="BY6704">
        <f t="shared" si="419"/>
        <v>1</v>
      </c>
    </row>
    <row r="6705" spans="1:77">
      <c r="A6705" s="15">
        <v>6700</v>
      </c>
      <c r="BP6705" s="27">
        <v>0.763657962941488</v>
      </c>
      <c r="BQ6705" s="27">
        <v>14289.1241047491</v>
      </c>
      <c r="BR6705" s="27">
        <v>1.28084261151746</v>
      </c>
      <c r="BS6705" s="27">
        <v>48749.1675576708</v>
      </c>
      <c r="BU6705">
        <f t="shared" si="416"/>
        <v>100259.570336474</v>
      </c>
      <c r="BV6705">
        <f t="shared" si="417"/>
        <v>143377.224169948</v>
      </c>
      <c r="BW6705" s="29">
        <v>6700</v>
      </c>
      <c r="BX6705">
        <f t="shared" si="418"/>
        <v>0</v>
      </c>
      <c r="BY6705">
        <f t="shared" si="419"/>
        <v>1</v>
      </c>
    </row>
    <row r="6706" spans="1:77">
      <c r="A6706" s="15">
        <v>6701</v>
      </c>
      <c r="BP6706" s="27">
        <v>0.86371728801721</v>
      </c>
      <c r="BQ6706" s="27">
        <v>14011.8905819006</v>
      </c>
      <c r="BR6706" s="27">
        <v>1.48111954791127</v>
      </c>
      <c r="BS6706" s="27">
        <v>46122.3982007154</v>
      </c>
      <c r="BU6706">
        <f t="shared" si="416"/>
        <v>115545.702620681</v>
      </c>
      <c r="BV6706">
        <f t="shared" si="417"/>
        <v>176045.533985975</v>
      </c>
      <c r="BW6706" s="29">
        <v>6701</v>
      </c>
      <c r="BX6706">
        <f t="shared" si="418"/>
        <v>0</v>
      </c>
      <c r="BY6706">
        <f t="shared" si="419"/>
        <v>1</v>
      </c>
    </row>
    <row r="6707" spans="1:77">
      <c r="A6707" s="15">
        <v>6702</v>
      </c>
      <c r="BP6707" s="27">
        <v>0.837406526101447</v>
      </c>
      <c r="BQ6707" s="27">
        <v>13416.4990580371</v>
      </c>
      <c r="BR6707" s="27">
        <v>1.4174033768884</v>
      </c>
      <c r="BS6707" s="27">
        <v>47574.8087865284</v>
      </c>
      <c r="BU6707">
        <f t="shared" si="416"/>
        <v>112194.47985718</v>
      </c>
      <c r="BV6707">
        <f t="shared" si="417"/>
        <v>165035.697746732</v>
      </c>
      <c r="BW6707" s="29">
        <v>6702</v>
      </c>
      <c r="BX6707">
        <f t="shared" si="418"/>
        <v>0</v>
      </c>
      <c r="BY6707">
        <f t="shared" si="419"/>
        <v>1</v>
      </c>
    </row>
    <row r="6708" spans="1:77">
      <c r="A6708" s="15">
        <v>6703</v>
      </c>
      <c r="BP6708" s="27">
        <v>0.78160061960965</v>
      </c>
      <c r="BQ6708" s="27">
        <v>29531.4483185584</v>
      </c>
      <c r="BR6708" s="27">
        <v>1.32168413750107</v>
      </c>
      <c r="BS6708" s="27">
        <v>66698.4586453879</v>
      </c>
      <c r="BU6708">
        <f t="shared" si="416"/>
        <v>87708.6446228891</v>
      </c>
      <c r="BV6708">
        <f t="shared" si="417"/>
        <v>131554.161979773</v>
      </c>
      <c r="BW6708" s="29">
        <v>6703</v>
      </c>
      <c r="BX6708">
        <f t="shared" si="418"/>
        <v>0</v>
      </c>
      <c r="BY6708">
        <f t="shared" si="419"/>
        <v>1</v>
      </c>
    </row>
    <row r="6709" spans="1:77">
      <c r="A6709" s="15">
        <v>6704</v>
      </c>
      <c r="BP6709" s="27">
        <v>0.824833384754576</v>
      </c>
      <c r="BQ6709" s="27">
        <v>17942.4966011276</v>
      </c>
      <c r="BR6709" s="27">
        <v>1.41992094471238</v>
      </c>
      <c r="BS6709" s="27">
        <v>53931.7037174433</v>
      </c>
      <c r="BU6709">
        <f t="shared" si="416"/>
        <v>105782.511112059</v>
      </c>
      <c r="BV6709">
        <f t="shared" si="417"/>
        <v>159056.437989413</v>
      </c>
      <c r="BW6709" s="29">
        <v>6704</v>
      </c>
      <c r="BX6709">
        <f t="shared" si="418"/>
        <v>0</v>
      </c>
      <c r="BY6709">
        <f t="shared" si="419"/>
        <v>1</v>
      </c>
    </row>
    <row r="6710" spans="1:77">
      <c r="A6710" s="15">
        <v>6705</v>
      </c>
      <c r="BP6710" s="27">
        <v>0.767437515924844</v>
      </c>
      <c r="BQ6710" s="27">
        <v>14290.4300240494</v>
      </c>
      <c r="BR6710" s="27">
        <v>1.33030341441988</v>
      </c>
      <c r="BS6710" s="27">
        <v>47263.3690734974</v>
      </c>
      <c r="BU6710">
        <f t="shared" si="416"/>
        <v>100825.197364677</v>
      </c>
      <c r="BV6710">
        <f t="shared" si="417"/>
        <v>152282.143089484</v>
      </c>
      <c r="BW6710" s="29">
        <v>6705</v>
      </c>
      <c r="BX6710">
        <f t="shared" si="418"/>
        <v>0</v>
      </c>
      <c r="BY6710">
        <f t="shared" si="419"/>
        <v>1</v>
      </c>
    </row>
    <row r="6711" spans="1:77">
      <c r="A6711" s="15">
        <v>6706</v>
      </c>
      <c r="BP6711" s="27">
        <v>0.826347962705058</v>
      </c>
      <c r="BQ6711" s="27">
        <v>12902.3661009244</v>
      </c>
      <c r="BR6711" s="27">
        <v>1.39801904049196</v>
      </c>
      <c r="BS6711" s="27">
        <v>44740.1323431714</v>
      </c>
      <c r="BU6711">
        <f t="shared" si="416"/>
        <v>111049.828304834</v>
      </c>
      <c r="BV6711">
        <f t="shared" si="417"/>
        <v>164962.723730622</v>
      </c>
      <c r="BW6711" s="29">
        <v>6706</v>
      </c>
      <c r="BX6711">
        <f t="shared" si="418"/>
        <v>0</v>
      </c>
      <c r="BY6711">
        <f t="shared" si="419"/>
        <v>1</v>
      </c>
    </row>
    <row r="6712" spans="1:77">
      <c r="A6712" s="15">
        <v>6707</v>
      </c>
      <c r="BP6712" s="27">
        <v>0.762415626125036</v>
      </c>
      <c r="BQ6712" s="27">
        <v>14255.0458836354</v>
      </c>
      <c r="BR6712" s="27">
        <v>1.3056444918914</v>
      </c>
      <c r="BS6712" s="27">
        <v>54033.7447643942</v>
      </c>
      <c r="BU6712">
        <f t="shared" si="416"/>
        <v>100107.29803512</v>
      </c>
      <c r="BV6712">
        <f t="shared" si="417"/>
        <v>141812.929019315</v>
      </c>
      <c r="BW6712" s="29">
        <v>6707</v>
      </c>
      <c r="BX6712">
        <f t="shared" si="418"/>
        <v>0</v>
      </c>
      <c r="BY6712">
        <f t="shared" si="419"/>
        <v>1</v>
      </c>
    </row>
    <row r="6713" spans="1:77">
      <c r="A6713" s="15">
        <v>6708</v>
      </c>
      <c r="BP6713" s="27">
        <v>0.879016632798171</v>
      </c>
      <c r="BQ6713" s="27">
        <v>15556.0949711908</v>
      </c>
      <c r="BR6713" s="27">
        <v>1.52933047543368</v>
      </c>
      <c r="BS6713" s="27">
        <v>47884.2251522717</v>
      </c>
      <c r="BU6713">
        <f t="shared" si="416"/>
        <v>116296.399948535</v>
      </c>
      <c r="BV6713">
        <f t="shared" si="417"/>
        <v>181515.346162781</v>
      </c>
      <c r="BW6713" s="29">
        <v>6708</v>
      </c>
      <c r="BX6713">
        <f t="shared" si="418"/>
        <v>0</v>
      </c>
      <c r="BY6713">
        <f t="shared" si="419"/>
        <v>1</v>
      </c>
    </row>
    <row r="6714" spans="1:77">
      <c r="A6714" s="15">
        <v>6709</v>
      </c>
      <c r="BP6714" s="27">
        <v>0.858503507570644</v>
      </c>
      <c r="BQ6714" s="27">
        <v>13607.2178605495</v>
      </c>
      <c r="BR6714" s="27">
        <v>1.50976315872652</v>
      </c>
      <c r="BS6714" s="27">
        <v>54035.3883353197</v>
      </c>
      <c r="BU6714">
        <f t="shared" si="416"/>
        <v>115168.308275047</v>
      </c>
      <c r="BV6714">
        <f t="shared" si="417"/>
        <v>172429.085473658</v>
      </c>
      <c r="BW6714" s="29">
        <v>6709</v>
      </c>
      <c r="BX6714">
        <f t="shared" si="418"/>
        <v>0</v>
      </c>
      <c r="BY6714">
        <f t="shared" si="419"/>
        <v>1</v>
      </c>
    </row>
    <row r="6715" spans="1:77">
      <c r="A6715" s="15">
        <v>6710</v>
      </c>
      <c r="BP6715" s="27">
        <v>0.826894692313971</v>
      </c>
      <c r="BQ6715" s="27">
        <v>15524.804578815</v>
      </c>
      <c r="BR6715" s="27">
        <v>1.42572398650584</v>
      </c>
      <c r="BS6715" s="27">
        <v>50523.2968745636</v>
      </c>
      <c r="BU6715">
        <f t="shared" si="416"/>
        <v>108509.399268281</v>
      </c>
      <c r="BV6715">
        <f t="shared" si="417"/>
        <v>163335.301101313</v>
      </c>
      <c r="BW6715" s="29">
        <v>6710</v>
      </c>
      <c r="BX6715">
        <f t="shared" si="418"/>
        <v>0</v>
      </c>
      <c r="BY6715">
        <f t="shared" si="419"/>
        <v>1</v>
      </c>
    </row>
    <row r="6716" spans="1:77">
      <c r="A6716" s="15">
        <v>6711</v>
      </c>
      <c r="BP6716" s="27">
        <v>0.829748120788322</v>
      </c>
      <c r="BQ6716" s="27">
        <v>14490.5862017053</v>
      </c>
      <c r="BR6716" s="27">
        <v>1.39757454800705</v>
      </c>
      <c r="BS6716" s="27">
        <v>45212.8244153135</v>
      </c>
      <c r="BU6716">
        <f t="shared" si="416"/>
        <v>109971.631916543</v>
      </c>
      <c r="BV6716">
        <f t="shared" si="417"/>
        <v>164423.357785744</v>
      </c>
      <c r="BW6716" s="29">
        <v>6711</v>
      </c>
      <c r="BX6716">
        <f t="shared" si="418"/>
        <v>0</v>
      </c>
      <c r="BY6716">
        <f t="shared" si="419"/>
        <v>1</v>
      </c>
    </row>
    <row r="6717" spans="1:77">
      <c r="A6717" s="15">
        <v>6712</v>
      </c>
      <c r="BP6717" s="27">
        <v>0.796712081029527</v>
      </c>
      <c r="BQ6717" s="27">
        <v>13461.581075109</v>
      </c>
      <c r="BR6717" s="27">
        <v>1.36857975723104</v>
      </c>
      <c r="BS6717" s="27">
        <v>47012.3651460582</v>
      </c>
      <c r="BU6717">
        <f t="shared" si="416"/>
        <v>106045.23107932</v>
      </c>
      <c r="BV6717">
        <f t="shared" si="417"/>
        <v>158274.598438598</v>
      </c>
      <c r="BW6717" s="29">
        <v>6712</v>
      </c>
      <c r="BX6717">
        <f t="shared" si="418"/>
        <v>0</v>
      </c>
      <c r="BY6717">
        <f t="shared" si="419"/>
        <v>1</v>
      </c>
    </row>
    <row r="6718" spans="1:77">
      <c r="A6718" s="15">
        <v>6713</v>
      </c>
      <c r="BP6718" s="27">
        <v>0.812167809108838</v>
      </c>
      <c r="BQ6718" s="27">
        <v>12449.4098143716</v>
      </c>
      <c r="BR6718" s="27">
        <v>1.3467773144145</v>
      </c>
      <c r="BS6718" s="27">
        <v>43237.4997625713</v>
      </c>
      <c r="BU6718">
        <f t="shared" si="416"/>
        <v>109375.761551954</v>
      </c>
      <c r="BV6718">
        <f t="shared" si="417"/>
        <v>158779.097399604</v>
      </c>
      <c r="BW6718" s="29">
        <v>6713</v>
      </c>
      <c r="BX6718">
        <f t="shared" si="418"/>
        <v>0</v>
      </c>
      <c r="BY6718">
        <f t="shared" si="419"/>
        <v>1</v>
      </c>
    </row>
    <row r="6719" spans="1:77">
      <c r="A6719" s="15">
        <v>6714</v>
      </c>
      <c r="BP6719" s="27">
        <v>0.813987021749332</v>
      </c>
      <c r="BQ6719" s="27">
        <v>9988.37540309302</v>
      </c>
      <c r="BR6719" s="27">
        <v>1.41614053354497</v>
      </c>
      <c r="BS6719" s="27">
        <v>48706.5411228031</v>
      </c>
      <c r="BU6719">
        <f t="shared" si="416"/>
        <v>112109.677859307</v>
      </c>
      <c r="BV6719">
        <f t="shared" si="417"/>
        <v>163714.538908943</v>
      </c>
      <c r="BW6719" s="29">
        <v>6714</v>
      </c>
      <c r="BX6719">
        <f t="shared" si="418"/>
        <v>0</v>
      </c>
      <c r="BY6719">
        <f t="shared" si="419"/>
        <v>1</v>
      </c>
    </row>
    <row r="6720" spans="1:77">
      <c r="A6720" s="15">
        <v>6715</v>
      </c>
      <c r="BP6720" s="27">
        <v>0.83802869464429</v>
      </c>
      <c r="BQ6720" s="27">
        <v>14614.4876494777</v>
      </c>
      <c r="BR6720" s="27">
        <v>1.42705946551243</v>
      </c>
      <c r="BS6720" s="27">
        <v>47524.985270951</v>
      </c>
      <c r="BU6720">
        <f t="shared" si="416"/>
        <v>111089.816547166</v>
      </c>
      <c r="BV6720">
        <f t="shared" si="417"/>
        <v>166533.934555913</v>
      </c>
      <c r="BW6720" s="29">
        <v>6715</v>
      </c>
      <c r="BX6720">
        <f t="shared" si="418"/>
        <v>0</v>
      </c>
      <c r="BY6720">
        <f t="shared" si="419"/>
        <v>1</v>
      </c>
    </row>
    <row r="6721" spans="1:77">
      <c r="A6721" s="15">
        <v>6716</v>
      </c>
      <c r="BP6721" s="27">
        <v>0.832441673073071</v>
      </c>
      <c r="BQ6721" s="27">
        <v>16564.55227667</v>
      </c>
      <c r="BR6721" s="27">
        <v>1.45083918417556</v>
      </c>
      <c r="BS6721" s="27">
        <v>48837.6988092575</v>
      </c>
      <c r="BU6721">
        <f t="shared" si="416"/>
        <v>108301.698684291</v>
      </c>
      <c r="BV6721">
        <f t="shared" si="417"/>
        <v>168788.178817077</v>
      </c>
      <c r="BW6721" s="29">
        <v>6716</v>
      </c>
      <c r="BX6721">
        <f t="shared" si="418"/>
        <v>0</v>
      </c>
      <c r="BY6721">
        <f t="shared" si="419"/>
        <v>1</v>
      </c>
    </row>
    <row r="6722" spans="1:77">
      <c r="A6722" s="15">
        <v>6717</v>
      </c>
      <c r="BP6722" s="27">
        <v>0.798394994837385</v>
      </c>
      <c r="BQ6722" s="27">
        <v>10860.4652339756</v>
      </c>
      <c r="BR6722" s="27">
        <v>1.38584767445592</v>
      </c>
      <c r="BS6722" s="27">
        <v>41738.7847497276</v>
      </c>
      <c r="BU6722">
        <f t="shared" si="416"/>
        <v>108898.783991632</v>
      </c>
      <c r="BV6722">
        <f t="shared" si="417"/>
        <v>166138.36641866</v>
      </c>
      <c r="BW6722" s="29">
        <v>6717</v>
      </c>
      <c r="BX6722">
        <f t="shared" si="418"/>
        <v>0</v>
      </c>
      <c r="BY6722">
        <f t="shared" si="419"/>
        <v>1</v>
      </c>
    </row>
    <row r="6723" spans="1:77">
      <c r="A6723" s="15">
        <v>6718</v>
      </c>
      <c r="BP6723" s="27">
        <v>0.856244036359464</v>
      </c>
      <c r="BQ6723" s="27">
        <v>11181.8286638317</v>
      </c>
      <c r="BR6723" s="27">
        <v>1.44623550994274</v>
      </c>
      <c r="BS6723" s="27">
        <v>42446.4441954308</v>
      </c>
      <c r="BU6723">
        <f t="shared" si="416"/>
        <v>117254.776790088</v>
      </c>
      <c r="BV6723">
        <f t="shared" si="417"/>
        <v>174488.88229598</v>
      </c>
      <c r="BW6723" s="29">
        <v>6718</v>
      </c>
      <c r="BX6723">
        <f t="shared" si="418"/>
        <v>0</v>
      </c>
      <c r="BY6723">
        <f t="shared" si="419"/>
        <v>1</v>
      </c>
    </row>
    <row r="6724" spans="1:77">
      <c r="A6724" s="15">
        <v>6719</v>
      </c>
      <c r="BP6724" s="27">
        <v>0.780817352922354</v>
      </c>
      <c r="BQ6724" s="27">
        <v>13197.8448547352</v>
      </c>
      <c r="BR6724" s="27">
        <v>1.32871975792217</v>
      </c>
      <c r="BS6724" s="27">
        <v>44572.8227709968</v>
      </c>
      <c r="BU6724">
        <f t="shared" si="416"/>
        <v>103924.758083618</v>
      </c>
      <c r="BV6724">
        <f t="shared" si="417"/>
        <v>154735.140917329</v>
      </c>
      <c r="BW6724" s="29">
        <v>6719</v>
      </c>
      <c r="BX6724">
        <f t="shared" si="418"/>
        <v>0</v>
      </c>
      <c r="BY6724">
        <f t="shared" si="419"/>
        <v>1</v>
      </c>
    </row>
    <row r="6725" spans="1:77">
      <c r="A6725" s="15">
        <v>6720</v>
      </c>
      <c r="BP6725" s="27">
        <v>0.830847075434387</v>
      </c>
      <c r="BQ6725" s="27">
        <v>13571.1990280794</v>
      </c>
      <c r="BR6725" s="27">
        <v>1.40109254676702</v>
      </c>
      <c r="BS6725" s="27">
        <v>45393.3353402896</v>
      </c>
      <c r="BU6725">
        <f t="shared" si="416"/>
        <v>111055.862287079</v>
      </c>
      <c r="BV6725">
        <f t="shared" si="417"/>
        <v>164770.546674764</v>
      </c>
      <c r="BW6725" s="29">
        <v>6720</v>
      </c>
      <c r="BX6725">
        <f t="shared" si="418"/>
        <v>0</v>
      </c>
      <c r="BY6725">
        <f t="shared" si="419"/>
        <v>1</v>
      </c>
    </row>
    <row r="6726" spans="1:77">
      <c r="A6726" s="15">
        <v>6721</v>
      </c>
      <c r="BP6726" s="27">
        <v>0.814586161509039</v>
      </c>
      <c r="BQ6726" s="27">
        <v>14525.8595439126</v>
      </c>
      <c r="BR6726" s="27">
        <v>1.37296909402231</v>
      </c>
      <c r="BS6726" s="27">
        <v>45854.5799608407</v>
      </c>
      <c r="BU6726">
        <f t="shared" si="416"/>
        <v>107662.064682443</v>
      </c>
      <c r="BV6726">
        <f t="shared" si="417"/>
        <v>160090.784142505</v>
      </c>
      <c r="BW6726" s="29">
        <v>6721</v>
      </c>
      <c r="BX6726">
        <f t="shared" si="418"/>
        <v>0</v>
      </c>
      <c r="BY6726">
        <f t="shared" si="419"/>
        <v>1</v>
      </c>
    </row>
    <row r="6727" spans="1:77">
      <c r="A6727" s="15">
        <v>6722</v>
      </c>
      <c r="BP6727" s="27">
        <v>0.821090028197416</v>
      </c>
      <c r="BQ6727" s="27">
        <v>14943.1134760754</v>
      </c>
      <c r="BR6727" s="27">
        <v>1.4317529610127</v>
      </c>
      <c r="BS6727" s="27">
        <v>45011.1017970922</v>
      </c>
      <c r="BU6727">
        <f t="shared" ref="BU6727:BU6790" si="420">BP6727*$BV$1-BQ6727</f>
        <v>108220.390753537</v>
      </c>
      <c r="BV6727">
        <f t="shared" ref="BV6727:BV6790" si="421">BR6727*$BV$1-BS6727</f>
        <v>169751.842354812</v>
      </c>
      <c r="BW6727" s="29">
        <v>6722</v>
      </c>
      <c r="BX6727">
        <f t="shared" ref="BX6727:BX6790" si="422">IF(BU6727=MAX($BU6727:$BV6727),1,0)</f>
        <v>0</v>
      </c>
      <c r="BY6727">
        <f t="shared" ref="BY6727:BY6790" si="423">IF(BV6727=MAX($BU6727:$BV6727),1,0)</f>
        <v>1</v>
      </c>
    </row>
    <row r="6728" spans="1:77">
      <c r="A6728" s="15">
        <v>6723</v>
      </c>
      <c r="BP6728" s="27">
        <v>0.751914842828486</v>
      </c>
      <c r="BQ6728" s="27">
        <v>15797.0240849455</v>
      </c>
      <c r="BR6728" s="27">
        <v>1.25541868434656</v>
      </c>
      <c r="BS6728" s="27">
        <v>44976.0758855941</v>
      </c>
      <c r="BU6728">
        <f t="shared" si="420"/>
        <v>96990.2023393273</v>
      </c>
      <c r="BV6728">
        <f t="shared" si="421"/>
        <v>143336.72676639</v>
      </c>
      <c r="BW6728" s="29">
        <v>6723</v>
      </c>
      <c r="BX6728">
        <f t="shared" si="422"/>
        <v>0</v>
      </c>
      <c r="BY6728">
        <f t="shared" si="423"/>
        <v>1</v>
      </c>
    </row>
    <row r="6729" spans="1:77">
      <c r="A6729" s="15">
        <v>6724</v>
      </c>
      <c r="BP6729" s="27">
        <v>0.782592245224162</v>
      </c>
      <c r="BQ6729" s="27">
        <v>12003.5814183637</v>
      </c>
      <c r="BR6729" s="27">
        <v>1.33429189646816</v>
      </c>
      <c r="BS6729" s="27">
        <v>43374.555162718</v>
      </c>
      <c r="BU6729">
        <f t="shared" si="420"/>
        <v>105385.255365261</v>
      </c>
      <c r="BV6729">
        <f t="shared" si="421"/>
        <v>156769.229307506</v>
      </c>
      <c r="BW6729" s="29">
        <v>6724</v>
      </c>
      <c r="BX6729">
        <f t="shared" si="422"/>
        <v>0</v>
      </c>
      <c r="BY6729">
        <f t="shared" si="423"/>
        <v>1</v>
      </c>
    </row>
    <row r="6730" spans="1:77">
      <c r="A6730" s="15">
        <v>6725</v>
      </c>
      <c r="BP6730" s="27">
        <v>0.834024219024105</v>
      </c>
      <c r="BQ6730" s="27">
        <v>12699.4083343049</v>
      </c>
      <c r="BR6730" s="27">
        <v>1.45475974266589</v>
      </c>
      <c r="BS6730" s="27">
        <v>52327.565976351</v>
      </c>
      <c r="BU6730">
        <f t="shared" si="420"/>
        <v>112404.224519311</v>
      </c>
      <c r="BV6730">
        <f t="shared" si="421"/>
        <v>165886.395423532</v>
      </c>
      <c r="BW6730" s="29">
        <v>6725</v>
      </c>
      <c r="BX6730">
        <f t="shared" si="422"/>
        <v>0</v>
      </c>
      <c r="BY6730">
        <f t="shared" si="423"/>
        <v>1</v>
      </c>
    </row>
    <row r="6731" spans="1:77">
      <c r="A6731" s="15">
        <v>6726</v>
      </c>
      <c r="BP6731" s="27">
        <v>0.824302672725891</v>
      </c>
      <c r="BQ6731" s="27">
        <v>16548.4736231486</v>
      </c>
      <c r="BR6731" s="27">
        <v>1.41645620315141</v>
      </c>
      <c r="BS6731" s="27">
        <v>57656.1784207509</v>
      </c>
      <c r="BU6731">
        <f t="shared" si="420"/>
        <v>107096.927285735</v>
      </c>
      <c r="BV6731">
        <f t="shared" si="421"/>
        <v>154812.252051961</v>
      </c>
      <c r="BW6731" s="29">
        <v>6726</v>
      </c>
      <c r="BX6731">
        <f t="shared" si="422"/>
        <v>0</v>
      </c>
      <c r="BY6731">
        <f t="shared" si="423"/>
        <v>1</v>
      </c>
    </row>
    <row r="6732" spans="1:77">
      <c r="A6732" s="15">
        <v>6727</v>
      </c>
      <c r="BP6732" s="27">
        <v>0.826955669959198</v>
      </c>
      <c r="BQ6732" s="27">
        <v>12128.5880046732</v>
      </c>
      <c r="BR6732" s="27">
        <v>1.40643193682158</v>
      </c>
      <c r="BS6732" s="27">
        <v>51580.9626139627</v>
      </c>
      <c r="BU6732">
        <f t="shared" si="420"/>
        <v>111914.762489207</v>
      </c>
      <c r="BV6732">
        <f t="shared" si="421"/>
        <v>159383.827909275</v>
      </c>
      <c r="BW6732" s="29">
        <v>6727</v>
      </c>
      <c r="BX6732">
        <f t="shared" si="422"/>
        <v>0</v>
      </c>
      <c r="BY6732">
        <f t="shared" si="423"/>
        <v>1</v>
      </c>
    </row>
    <row r="6733" spans="1:77">
      <c r="A6733" s="15">
        <v>6728</v>
      </c>
      <c r="BP6733" s="27">
        <v>0.772080095839486</v>
      </c>
      <c r="BQ6733" s="27">
        <v>17706.3982378587</v>
      </c>
      <c r="BR6733" s="27">
        <v>1.3069700741541</v>
      </c>
      <c r="BS6733" s="27">
        <v>50944.7976693201</v>
      </c>
      <c r="BU6733">
        <f t="shared" si="420"/>
        <v>98105.6161380642</v>
      </c>
      <c r="BV6733">
        <f t="shared" si="421"/>
        <v>145100.713453795</v>
      </c>
      <c r="BW6733" s="29">
        <v>6728</v>
      </c>
      <c r="BX6733">
        <f t="shared" si="422"/>
        <v>0</v>
      </c>
      <c r="BY6733">
        <f t="shared" si="423"/>
        <v>1</v>
      </c>
    </row>
    <row r="6734" spans="1:77">
      <c r="A6734" s="15">
        <v>6729</v>
      </c>
      <c r="BP6734" s="27">
        <v>0.7643762969199</v>
      </c>
      <c r="BQ6734" s="27">
        <v>15542.8172189568</v>
      </c>
      <c r="BR6734" s="27">
        <v>1.30645445896671</v>
      </c>
      <c r="BS6734" s="27">
        <v>59554.0790819986</v>
      </c>
      <c r="BU6734">
        <f t="shared" si="420"/>
        <v>99113.6273190281</v>
      </c>
      <c r="BV6734">
        <f t="shared" si="421"/>
        <v>136414.089763008</v>
      </c>
      <c r="BW6734" s="29">
        <v>6729</v>
      </c>
      <c r="BX6734">
        <f t="shared" si="422"/>
        <v>0</v>
      </c>
      <c r="BY6734">
        <f t="shared" si="423"/>
        <v>1</v>
      </c>
    </row>
    <row r="6735" spans="1:77">
      <c r="A6735" s="15">
        <v>6730</v>
      </c>
      <c r="BP6735" s="27">
        <v>0.832115151998442</v>
      </c>
      <c r="BQ6735" s="27">
        <v>17318.400327033</v>
      </c>
      <c r="BR6735" s="27">
        <v>1.43750390301965</v>
      </c>
      <c r="BS6735" s="27">
        <v>51875.8721387333</v>
      </c>
      <c r="BU6735">
        <f t="shared" si="420"/>
        <v>107498.872472733</v>
      </c>
      <c r="BV6735">
        <f t="shared" si="421"/>
        <v>163749.713314214</v>
      </c>
      <c r="BW6735" s="29">
        <v>6730</v>
      </c>
      <c r="BX6735">
        <f t="shared" si="422"/>
        <v>0</v>
      </c>
      <c r="BY6735">
        <f t="shared" si="423"/>
        <v>1</v>
      </c>
    </row>
    <row r="6736" spans="1:77">
      <c r="A6736" s="15">
        <v>6731</v>
      </c>
      <c r="BP6736" s="27">
        <v>0.809899057593589</v>
      </c>
      <c r="BQ6736" s="27">
        <v>12489.0917871986</v>
      </c>
      <c r="BR6736" s="27">
        <v>1.40037828180152</v>
      </c>
      <c r="BS6736" s="27">
        <v>53277.5573928445</v>
      </c>
      <c r="BU6736">
        <f t="shared" si="420"/>
        <v>108995.76685184</v>
      </c>
      <c r="BV6736">
        <f t="shared" si="421"/>
        <v>156779.184877383</v>
      </c>
      <c r="BW6736" s="29">
        <v>6731</v>
      </c>
      <c r="BX6736">
        <f t="shared" si="422"/>
        <v>0</v>
      </c>
      <c r="BY6736">
        <f t="shared" si="423"/>
        <v>1</v>
      </c>
    </row>
    <row r="6737" spans="1:77">
      <c r="A6737" s="15">
        <v>6732</v>
      </c>
      <c r="BP6737" s="27">
        <v>0.79934444677546</v>
      </c>
      <c r="BQ6737" s="27">
        <v>13557.6537175476</v>
      </c>
      <c r="BR6737" s="27">
        <v>1.38925314825126</v>
      </c>
      <c r="BS6737" s="27">
        <v>46753.6228017072</v>
      </c>
      <c r="BU6737">
        <f t="shared" si="420"/>
        <v>106344.013298771</v>
      </c>
      <c r="BV6737">
        <f t="shared" si="421"/>
        <v>161634.349435982</v>
      </c>
      <c r="BW6737" s="29">
        <v>6732</v>
      </c>
      <c r="BX6737">
        <f t="shared" si="422"/>
        <v>0</v>
      </c>
      <c r="BY6737">
        <f t="shared" si="423"/>
        <v>1</v>
      </c>
    </row>
    <row r="6738" spans="1:77">
      <c r="A6738" s="15">
        <v>6733</v>
      </c>
      <c r="BP6738" s="27">
        <v>0.778597919203977</v>
      </c>
      <c r="BQ6738" s="27">
        <v>17305.642393452</v>
      </c>
      <c r="BR6738" s="27">
        <v>1.33159687016755</v>
      </c>
      <c r="BS6738" s="27">
        <v>54886.9292601796</v>
      </c>
      <c r="BU6738">
        <f t="shared" si="420"/>
        <v>99484.0454871444</v>
      </c>
      <c r="BV6738">
        <f t="shared" si="421"/>
        <v>144852.601264952</v>
      </c>
      <c r="BW6738" s="29">
        <v>6733</v>
      </c>
      <c r="BX6738">
        <f t="shared" si="422"/>
        <v>0</v>
      </c>
      <c r="BY6738">
        <f t="shared" si="423"/>
        <v>1</v>
      </c>
    </row>
    <row r="6739" spans="1:77">
      <c r="A6739" s="15">
        <v>6734</v>
      </c>
      <c r="BP6739" s="27">
        <v>0.820588906935197</v>
      </c>
      <c r="BQ6739" s="27">
        <v>16092.1877873459</v>
      </c>
      <c r="BR6739" s="27">
        <v>1.41387088591019</v>
      </c>
      <c r="BS6739" s="27">
        <v>58323.7588594788</v>
      </c>
      <c r="BU6739">
        <f t="shared" si="420"/>
        <v>106996.148252934</v>
      </c>
      <c r="BV6739">
        <f t="shared" si="421"/>
        <v>153756.874027049</v>
      </c>
      <c r="BW6739" s="29">
        <v>6734</v>
      </c>
      <c r="BX6739">
        <f t="shared" si="422"/>
        <v>0</v>
      </c>
      <c r="BY6739">
        <f t="shared" si="423"/>
        <v>1</v>
      </c>
    </row>
    <row r="6740" spans="1:77">
      <c r="A6740" s="15">
        <v>6735</v>
      </c>
      <c r="BP6740" s="27">
        <v>0.828383445426864</v>
      </c>
      <c r="BQ6740" s="27">
        <v>12916.9828102774</v>
      </c>
      <c r="BR6740" s="27">
        <v>1.41906773937382</v>
      </c>
      <c r="BS6740" s="27">
        <v>45483.7738359953</v>
      </c>
      <c r="BU6740">
        <f t="shared" si="420"/>
        <v>111340.534003752</v>
      </c>
      <c r="BV6740">
        <f t="shared" si="421"/>
        <v>167376.387070078</v>
      </c>
      <c r="BW6740" s="29">
        <v>6735</v>
      </c>
      <c r="BX6740">
        <f t="shared" si="422"/>
        <v>0</v>
      </c>
      <c r="BY6740">
        <f t="shared" si="423"/>
        <v>1</v>
      </c>
    </row>
    <row r="6741" spans="1:77">
      <c r="A6741" s="15">
        <v>6736</v>
      </c>
      <c r="BP6741" s="27">
        <v>0.820727640743992</v>
      </c>
      <c r="BQ6741" s="27">
        <v>13778.9306091571</v>
      </c>
      <c r="BR6741" s="27">
        <v>1.39473739367814</v>
      </c>
      <c r="BS6741" s="27">
        <v>46825.7898656658</v>
      </c>
      <c r="BU6741">
        <f t="shared" si="420"/>
        <v>109330.215502442</v>
      </c>
      <c r="BV6741">
        <f t="shared" si="421"/>
        <v>162384.819186056</v>
      </c>
      <c r="BW6741" s="29">
        <v>6736</v>
      </c>
      <c r="BX6741">
        <f t="shared" si="422"/>
        <v>0</v>
      </c>
      <c r="BY6741">
        <f t="shared" si="423"/>
        <v>1</v>
      </c>
    </row>
    <row r="6742" spans="1:77">
      <c r="A6742" s="15">
        <v>6737</v>
      </c>
      <c r="BP6742" s="27">
        <v>0.84127302809011</v>
      </c>
      <c r="BQ6742" s="27">
        <v>10900.352612391</v>
      </c>
      <c r="BR6742" s="27">
        <v>1.45738937810668</v>
      </c>
      <c r="BS6742" s="27">
        <v>42648.3822060876</v>
      </c>
      <c r="BU6742">
        <f t="shared" si="420"/>
        <v>115290.601601126</v>
      </c>
      <c r="BV6742">
        <f t="shared" si="421"/>
        <v>175960.024509914</v>
      </c>
      <c r="BW6742" s="29">
        <v>6737</v>
      </c>
      <c r="BX6742">
        <f t="shared" si="422"/>
        <v>0</v>
      </c>
      <c r="BY6742">
        <f t="shared" si="423"/>
        <v>1</v>
      </c>
    </row>
    <row r="6743" spans="1:77">
      <c r="A6743" s="15">
        <v>6738</v>
      </c>
      <c r="BP6743" s="27">
        <v>0.804529605429015</v>
      </c>
      <c r="BQ6743" s="27">
        <v>14280.9581765285</v>
      </c>
      <c r="BR6743" s="27">
        <v>1.38000139258417</v>
      </c>
      <c r="BS6743" s="27">
        <v>55124.9690952244</v>
      </c>
      <c r="BU6743">
        <f t="shared" si="420"/>
        <v>106398.482637824</v>
      </c>
      <c r="BV6743">
        <f t="shared" si="421"/>
        <v>151875.239792401</v>
      </c>
      <c r="BW6743" s="29">
        <v>6738</v>
      </c>
      <c r="BX6743">
        <f t="shared" si="422"/>
        <v>0</v>
      </c>
      <c r="BY6743">
        <f t="shared" si="423"/>
        <v>1</v>
      </c>
    </row>
    <row r="6744" spans="1:77">
      <c r="A6744" s="15">
        <v>6739</v>
      </c>
      <c r="BP6744" s="27">
        <v>0.819363656725162</v>
      </c>
      <c r="BQ6744" s="27">
        <v>16851.7954344456</v>
      </c>
      <c r="BR6744" s="27">
        <v>1.3736719576047</v>
      </c>
      <c r="BS6744" s="27">
        <v>49507.1766090475</v>
      </c>
      <c r="BU6744">
        <f t="shared" si="420"/>
        <v>106052.753074329</v>
      </c>
      <c r="BV6744">
        <f t="shared" si="421"/>
        <v>156543.617031658</v>
      </c>
      <c r="BW6744" s="29">
        <v>6739</v>
      </c>
      <c r="BX6744">
        <f t="shared" si="422"/>
        <v>0</v>
      </c>
      <c r="BY6744">
        <f t="shared" si="423"/>
        <v>1</v>
      </c>
    </row>
    <row r="6745" spans="1:77">
      <c r="A6745" s="15">
        <v>6740</v>
      </c>
      <c r="BP6745" s="27">
        <v>0.81668406797889</v>
      </c>
      <c r="BQ6745" s="27">
        <v>13320.6933789974</v>
      </c>
      <c r="BR6745" s="27">
        <v>1.4285149449241</v>
      </c>
      <c r="BS6745" s="27">
        <v>53389.4075721254</v>
      </c>
      <c r="BU6745">
        <f t="shared" si="420"/>
        <v>109181.916817836</v>
      </c>
      <c r="BV6745">
        <f t="shared" si="421"/>
        <v>160887.834166489</v>
      </c>
      <c r="BW6745" s="29">
        <v>6740</v>
      </c>
      <c r="BX6745">
        <f t="shared" si="422"/>
        <v>0</v>
      </c>
      <c r="BY6745">
        <f t="shared" si="423"/>
        <v>1</v>
      </c>
    </row>
    <row r="6746" spans="1:77">
      <c r="A6746" s="15">
        <v>6741</v>
      </c>
      <c r="BP6746" s="27">
        <v>0.817526869740801</v>
      </c>
      <c r="BQ6746" s="27">
        <v>15488.6574441723</v>
      </c>
      <c r="BR6746" s="27">
        <v>1.4179084555407</v>
      </c>
      <c r="BS6746" s="27">
        <v>55817.1972181622</v>
      </c>
      <c r="BU6746">
        <f t="shared" si="420"/>
        <v>107140.373016948</v>
      </c>
      <c r="BV6746">
        <f t="shared" si="421"/>
        <v>156869.071112944</v>
      </c>
      <c r="BW6746" s="29">
        <v>6741</v>
      </c>
      <c r="BX6746">
        <f t="shared" si="422"/>
        <v>0</v>
      </c>
      <c r="BY6746">
        <f t="shared" si="423"/>
        <v>1</v>
      </c>
    </row>
    <row r="6747" spans="1:77">
      <c r="A6747" s="15">
        <v>6742</v>
      </c>
      <c r="BP6747" s="27">
        <v>0.791972042095864</v>
      </c>
      <c r="BQ6747" s="27">
        <v>14596.3226390992</v>
      </c>
      <c r="BR6747" s="27">
        <v>1.34037243439849</v>
      </c>
      <c r="BS6747" s="27">
        <v>47919.2767786691</v>
      </c>
      <c r="BU6747">
        <f t="shared" si="420"/>
        <v>104199.48367528</v>
      </c>
      <c r="BV6747">
        <f t="shared" si="421"/>
        <v>153136.588381105</v>
      </c>
      <c r="BW6747" s="29">
        <v>6742</v>
      </c>
      <c r="BX6747">
        <f t="shared" si="422"/>
        <v>0</v>
      </c>
      <c r="BY6747">
        <f t="shared" si="423"/>
        <v>1</v>
      </c>
    </row>
    <row r="6748" spans="1:77">
      <c r="A6748" s="15">
        <v>6743</v>
      </c>
      <c r="BP6748" s="27">
        <v>0.805411129258903</v>
      </c>
      <c r="BQ6748" s="27">
        <v>15500.1162262854</v>
      </c>
      <c r="BR6748" s="27">
        <v>1.37348399035996</v>
      </c>
      <c r="BS6748" s="27">
        <v>47350.1281446034</v>
      </c>
      <c r="BU6748">
        <f t="shared" si="420"/>
        <v>105311.55316255</v>
      </c>
      <c r="BV6748">
        <f t="shared" si="421"/>
        <v>158672.470409391</v>
      </c>
      <c r="BW6748" s="29">
        <v>6743</v>
      </c>
      <c r="BX6748">
        <f t="shared" si="422"/>
        <v>0</v>
      </c>
      <c r="BY6748">
        <f t="shared" si="423"/>
        <v>1</v>
      </c>
    </row>
    <row r="6749" spans="1:77">
      <c r="A6749" s="15">
        <v>6744</v>
      </c>
      <c r="BP6749" s="27">
        <v>0.825047935792906</v>
      </c>
      <c r="BQ6749" s="27">
        <v>16805.6323283023</v>
      </c>
      <c r="BR6749" s="27">
        <v>1.41352056533406</v>
      </c>
      <c r="BS6749" s="27">
        <v>53582.1187845206</v>
      </c>
      <c r="BU6749">
        <f t="shared" si="420"/>
        <v>106951.558040634</v>
      </c>
      <c r="BV6749">
        <f t="shared" si="421"/>
        <v>158445.966015588</v>
      </c>
      <c r="BW6749" s="29">
        <v>6744</v>
      </c>
      <c r="BX6749">
        <f t="shared" si="422"/>
        <v>0</v>
      </c>
      <c r="BY6749">
        <f t="shared" si="423"/>
        <v>1</v>
      </c>
    </row>
    <row r="6750" spans="1:77">
      <c r="A6750" s="15">
        <v>6745</v>
      </c>
      <c r="BP6750" s="27">
        <v>0.780183758077504</v>
      </c>
      <c r="BQ6750" s="27">
        <v>19727.7913675915</v>
      </c>
      <c r="BR6750" s="27">
        <v>1.36427048700429</v>
      </c>
      <c r="BS6750" s="27">
        <v>57359.0063234179</v>
      </c>
      <c r="BU6750">
        <f t="shared" si="420"/>
        <v>97299.7723440342</v>
      </c>
      <c r="BV6750">
        <f t="shared" si="421"/>
        <v>147281.566727225</v>
      </c>
      <c r="BW6750" s="29">
        <v>6745</v>
      </c>
      <c r="BX6750">
        <f t="shared" si="422"/>
        <v>0</v>
      </c>
      <c r="BY6750">
        <f t="shared" si="423"/>
        <v>1</v>
      </c>
    </row>
    <row r="6751" spans="1:77">
      <c r="A6751" s="15">
        <v>6746</v>
      </c>
      <c r="BP6751" s="27">
        <v>0.804069646825024</v>
      </c>
      <c r="BQ6751" s="27">
        <v>13955.4971828406</v>
      </c>
      <c r="BR6751" s="27">
        <v>1.37941245018836</v>
      </c>
      <c r="BS6751" s="27">
        <v>44301.6797301465</v>
      </c>
      <c r="BU6751">
        <f t="shared" si="420"/>
        <v>106654.949840913</v>
      </c>
      <c r="BV6751">
        <f t="shared" si="421"/>
        <v>162610.187798108</v>
      </c>
      <c r="BW6751" s="29">
        <v>6746</v>
      </c>
      <c r="BX6751">
        <f t="shared" si="422"/>
        <v>0</v>
      </c>
      <c r="BY6751">
        <f t="shared" si="423"/>
        <v>1</v>
      </c>
    </row>
    <row r="6752" spans="1:77">
      <c r="A6752" s="15">
        <v>6747</v>
      </c>
      <c r="BP6752" s="27">
        <v>0.823733604890592</v>
      </c>
      <c r="BQ6752" s="27">
        <v>17651.1746207169</v>
      </c>
      <c r="BR6752" s="27">
        <v>1.40096730617643</v>
      </c>
      <c r="BS6752" s="27">
        <v>50426.0085416261</v>
      </c>
      <c r="BU6752">
        <f t="shared" si="420"/>
        <v>105908.866112872</v>
      </c>
      <c r="BV6752">
        <f t="shared" si="421"/>
        <v>159719.087384839</v>
      </c>
      <c r="BW6752" s="29">
        <v>6747</v>
      </c>
      <c r="BX6752">
        <f t="shared" si="422"/>
        <v>0</v>
      </c>
      <c r="BY6752">
        <f t="shared" si="423"/>
        <v>1</v>
      </c>
    </row>
    <row r="6753" spans="1:77">
      <c r="A6753" s="15">
        <v>6748</v>
      </c>
      <c r="BP6753" s="27">
        <v>0.769286770251717</v>
      </c>
      <c r="BQ6753" s="27">
        <v>13933.0744550992</v>
      </c>
      <c r="BR6753" s="27">
        <v>1.2977585999076</v>
      </c>
      <c r="BS6753" s="27">
        <v>45135.9318059932</v>
      </c>
      <c r="BU6753">
        <f t="shared" si="420"/>
        <v>101459.941082658</v>
      </c>
      <c r="BV6753">
        <f t="shared" si="421"/>
        <v>149527.858180146</v>
      </c>
      <c r="BW6753" s="29">
        <v>6748</v>
      </c>
      <c r="BX6753">
        <f t="shared" si="422"/>
        <v>0</v>
      </c>
      <c r="BY6753">
        <f t="shared" si="423"/>
        <v>1</v>
      </c>
    </row>
    <row r="6754" spans="1:77">
      <c r="A6754" s="15">
        <v>6749</v>
      </c>
      <c r="BP6754" s="27">
        <v>0.780253505706323</v>
      </c>
      <c r="BQ6754" s="27">
        <v>13619.4381921457</v>
      </c>
      <c r="BR6754" s="27">
        <v>1.35580486970109</v>
      </c>
      <c r="BS6754" s="27">
        <v>45500.8539923557</v>
      </c>
      <c r="BU6754">
        <f t="shared" si="420"/>
        <v>103418.587663803</v>
      </c>
      <c r="BV6754">
        <f t="shared" si="421"/>
        <v>157869.876462808</v>
      </c>
      <c r="BW6754" s="29">
        <v>6749</v>
      </c>
      <c r="BX6754">
        <f t="shared" si="422"/>
        <v>0</v>
      </c>
      <c r="BY6754">
        <f t="shared" si="423"/>
        <v>1</v>
      </c>
    </row>
    <row r="6755" spans="1:77">
      <c r="A6755" s="15">
        <v>6750</v>
      </c>
      <c r="BP6755" s="27">
        <v>0.842860645562372</v>
      </c>
      <c r="BQ6755" s="27">
        <v>17594.6962088472</v>
      </c>
      <c r="BR6755" s="27">
        <v>1.41665944811615</v>
      </c>
      <c r="BS6755" s="27">
        <v>57831.929254204</v>
      </c>
      <c r="BU6755">
        <f t="shared" si="420"/>
        <v>108834.400625509</v>
      </c>
      <c r="BV6755">
        <f t="shared" si="421"/>
        <v>154666.987963219</v>
      </c>
      <c r="BW6755" s="29">
        <v>6750</v>
      </c>
      <c r="BX6755">
        <f t="shared" si="422"/>
        <v>0</v>
      </c>
      <c r="BY6755">
        <f t="shared" si="423"/>
        <v>1</v>
      </c>
    </row>
    <row r="6756" spans="1:77">
      <c r="A6756" s="15">
        <v>6751</v>
      </c>
      <c r="BP6756" s="27">
        <v>0.788801507671896</v>
      </c>
      <c r="BQ6756" s="27">
        <v>12166.2930876478</v>
      </c>
      <c r="BR6756" s="27">
        <v>1.34701218373125</v>
      </c>
      <c r="BS6756" s="27">
        <v>41866.496032782</v>
      </c>
      <c r="BU6756">
        <f t="shared" si="420"/>
        <v>106153.933063137</v>
      </c>
      <c r="BV6756">
        <f t="shared" si="421"/>
        <v>160185.331526906</v>
      </c>
      <c r="BW6756" s="29">
        <v>6751</v>
      </c>
      <c r="BX6756">
        <f t="shared" si="422"/>
        <v>0</v>
      </c>
      <c r="BY6756">
        <f t="shared" si="423"/>
        <v>1</v>
      </c>
    </row>
    <row r="6757" spans="1:77">
      <c r="A6757" s="15">
        <v>6752</v>
      </c>
      <c r="BP6757" s="27">
        <v>0.857862444354373</v>
      </c>
      <c r="BQ6757" s="27">
        <v>18622.0026848087</v>
      </c>
      <c r="BR6757" s="27">
        <v>1.4663693362427</v>
      </c>
      <c r="BS6757" s="27">
        <v>60333.6436088748</v>
      </c>
      <c r="BU6757">
        <f t="shared" si="420"/>
        <v>110057.363968347</v>
      </c>
      <c r="BV6757">
        <f t="shared" si="421"/>
        <v>159621.75682753</v>
      </c>
      <c r="BW6757" s="29">
        <v>6752</v>
      </c>
      <c r="BX6757">
        <f t="shared" si="422"/>
        <v>0</v>
      </c>
      <c r="BY6757">
        <f t="shared" si="423"/>
        <v>1</v>
      </c>
    </row>
    <row r="6758" spans="1:77">
      <c r="A6758" s="15">
        <v>6753</v>
      </c>
      <c r="BP6758" s="27">
        <v>0.873383693739733</v>
      </c>
      <c r="BQ6758" s="27">
        <v>11845.2236806277</v>
      </c>
      <c r="BR6758" s="27">
        <v>1.52122155635244</v>
      </c>
      <c r="BS6758" s="27">
        <v>42073.5192564118</v>
      </c>
      <c r="BU6758">
        <f t="shared" si="420"/>
        <v>119162.330380332</v>
      </c>
      <c r="BV6758">
        <f t="shared" si="421"/>
        <v>186109.714196454</v>
      </c>
      <c r="BW6758" s="29">
        <v>6753</v>
      </c>
      <c r="BX6758">
        <f t="shared" si="422"/>
        <v>0</v>
      </c>
      <c r="BY6758">
        <f t="shared" si="423"/>
        <v>1</v>
      </c>
    </row>
    <row r="6759" spans="1:77">
      <c r="A6759" s="15">
        <v>6754</v>
      </c>
      <c r="BP6759" s="27">
        <v>0.798509466415543</v>
      </c>
      <c r="BQ6759" s="27">
        <v>17017.8030444813</v>
      </c>
      <c r="BR6759" s="27">
        <v>1.37593651240167</v>
      </c>
      <c r="BS6759" s="27">
        <v>49115.3821649904</v>
      </c>
      <c r="BU6759">
        <f t="shared" si="420"/>
        <v>102758.61691785</v>
      </c>
      <c r="BV6759">
        <f t="shared" si="421"/>
        <v>157275.09469526</v>
      </c>
      <c r="BW6759" s="29">
        <v>6754</v>
      </c>
      <c r="BX6759">
        <f t="shared" si="422"/>
        <v>0</v>
      </c>
      <c r="BY6759">
        <f t="shared" si="423"/>
        <v>1</v>
      </c>
    </row>
    <row r="6760" spans="1:77">
      <c r="A6760" s="15">
        <v>6755</v>
      </c>
      <c r="BP6760" s="27">
        <v>0.818279433458732</v>
      </c>
      <c r="BQ6760" s="27">
        <v>17061.858634633</v>
      </c>
      <c r="BR6760" s="27">
        <v>1.41183010942722</v>
      </c>
      <c r="BS6760" s="27">
        <v>58744.693268562</v>
      </c>
      <c r="BU6760">
        <f t="shared" si="420"/>
        <v>105680.056384177</v>
      </c>
      <c r="BV6760">
        <f t="shared" si="421"/>
        <v>153029.823145521</v>
      </c>
      <c r="BW6760" s="29">
        <v>6755</v>
      </c>
      <c r="BX6760">
        <f t="shared" si="422"/>
        <v>0</v>
      </c>
      <c r="BY6760">
        <f t="shared" si="423"/>
        <v>1</v>
      </c>
    </row>
    <row r="6761" spans="1:77">
      <c r="A6761" s="15">
        <v>6756</v>
      </c>
      <c r="BP6761" s="27">
        <v>0.809560623293218</v>
      </c>
      <c r="BQ6761" s="27">
        <v>12972.1100619578</v>
      </c>
      <c r="BR6761" s="27">
        <v>1.37279349062313</v>
      </c>
      <c r="BS6761" s="27">
        <v>54606.12148879</v>
      </c>
      <c r="BU6761">
        <f t="shared" si="420"/>
        <v>108461.983432025</v>
      </c>
      <c r="BV6761">
        <f t="shared" si="421"/>
        <v>151312.90210468</v>
      </c>
      <c r="BW6761" s="29">
        <v>6756</v>
      </c>
      <c r="BX6761">
        <f t="shared" si="422"/>
        <v>0</v>
      </c>
      <c r="BY6761">
        <f t="shared" si="423"/>
        <v>1</v>
      </c>
    </row>
    <row r="6762" spans="1:77">
      <c r="A6762" s="15">
        <v>6757</v>
      </c>
      <c r="BP6762" s="27">
        <v>0.801083772401165</v>
      </c>
      <c r="BQ6762" s="27">
        <v>14599.368131227</v>
      </c>
      <c r="BR6762" s="27">
        <v>1.39280488268813</v>
      </c>
      <c r="BS6762" s="27">
        <v>45888.2371799667</v>
      </c>
      <c r="BU6762">
        <f t="shared" si="420"/>
        <v>105563.197728948</v>
      </c>
      <c r="BV6762">
        <f t="shared" si="421"/>
        <v>163032.495223253</v>
      </c>
      <c r="BW6762" s="29">
        <v>6757</v>
      </c>
      <c r="BX6762">
        <f t="shared" si="422"/>
        <v>0</v>
      </c>
      <c r="BY6762">
        <f t="shared" si="423"/>
        <v>1</v>
      </c>
    </row>
    <row r="6763" spans="1:77">
      <c r="A6763" s="15">
        <v>6758</v>
      </c>
      <c r="BP6763" s="27">
        <v>0.802952210683656</v>
      </c>
      <c r="BQ6763" s="27">
        <v>24408.1281980642</v>
      </c>
      <c r="BR6763" s="27">
        <v>1.35950116081588</v>
      </c>
      <c r="BS6763" s="27">
        <v>55745.2819547616</v>
      </c>
      <c r="BU6763">
        <f t="shared" si="420"/>
        <v>96034.7034044841</v>
      </c>
      <c r="BV6763">
        <f t="shared" si="421"/>
        <v>148179.89216762</v>
      </c>
      <c r="BW6763" s="29">
        <v>6758</v>
      </c>
      <c r="BX6763">
        <f t="shared" si="422"/>
        <v>0</v>
      </c>
      <c r="BY6763">
        <f t="shared" si="423"/>
        <v>1</v>
      </c>
    </row>
    <row r="6764" spans="1:77">
      <c r="A6764" s="15">
        <v>6759</v>
      </c>
      <c r="BP6764" s="27">
        <v>0.783969165343084</v>
      </c>
      <c r="BQ6764" s="27">
        <v>15140.4658588364</v>
      </c>
      <c r="BR6764" s="27">
        <v>1.34719553840104</v>
      </c>
      <c r="BS6764" s="27">
        <v>47710.2561558733</v>
      </c>
      <c r="BU6764">
        <f t="shared" si="420"/>
        <v>102454.908942626</v>
      </c>
      <c r="BV6764">
        <f t="shared" si="421"/>
        <v>154369.074604283</v>
      </c>
      <c r="BW6764" s="29">
        <v>6759</v>
      </c>
      <c r="BX6764">
        <f t="shared" si="422"/>
        <v>0</v>
      </c>
      <c r="BY6764">
        <f t="shared" si="423"/>
        <v>1</v>
      </c>
    </row>
    <row r="6765" spans="1:77">
      <c r="A6765" s="15">
        <v>6760</v>
      </c>
      <c r="BP6765" s="27">
        <v>0.816697057849438</v>
      </c>
      <c r="BQ6765" s="27">
        <v>13776.6903414346</v>
      </c>
      <c r="BR6765" s="27">
        <v>1.39235577403793</v>
      </c>
      <c r="BS6765" s="27">
        <v>55216.20495512</v>
      </c>
      <c r="BU6765">
        <f t="shared" si="420"/>
        <v>108727.868335981</v>
      </c>
      <c r="BV6765">
        <f t="shared" si="421"/>
        <v>153637.161150569</v>
      </c>
      <c r="BW6765" s="29">
        <v>6760</v>
      </c>
      <c r="BX6765">
        <f t="shared" si="422"/>
        <v>0</v>
      </c>
      <c r="BY6765">
        <f t="shared" si="423"/>
        <v>1</v>
      </c>
    </row>
    <row r="6766" spans="1:77">
      <c r="A6766" s="15">
        <v>6761</v>
      </c>
      <c r="BP6766" s="27">
        <v>0.830926788548504</v>
      </c>
      <c r="BQ6766" s="27">
        <v>15759.6647114427</v>
      </c>
      <c r="BR6766" s="27">
        <v>1.42104091764799</v>
      </c>
      <c r="BS6766" s="27">
        <v>48583.8276239855</v>
      </c>
      <c r="BU6766">
        <f t="shared" si="420"/>
        <v>108879.353570833</v>
      </c>
      <c r="BV6766">
        <f t="shared" si="421"/>
        <v>164572.310023213</v>
      </c>
      <c r="BW6766" s="29">
        <v>6761</v>
      </c>
      <c r="BX6766">
        <f t="shared" si="422"/>
        <v>0</v>
      </c>
      <c r="BY6766">
        <f t="shared" si="423"/>
        <v>1</v>
      </c>
    </row>
    <row r="6767" spans="1:77">
      <c r="A6767" s="15">
        <v>6762</v>
      </c>
      <c r="BP6767" s="27">
        <v>0.795621951816554</v>
      </c>
      <c r="BQ6767" s="27">
        <v>18002.7081960461</v>
      </c>
      <c r="BR6767" s="27">
        <v>1.34712313308516</v>
      </c>
      <c r="BS6767" s="27">
        <v>54067.1946109704</v>
      </c>
      <c r="BU6767">
        <f t="shared" si="420"/>
        <v>101340.584576437</v>
      </c>
      <c r="BV6767">
        <f t="shared" si="421"/>
        <v>148001.275351804</v>
      </c>
      <c r="BW6767" s="29">
        <v>6762</v>
      </c>
      <c r="BX6767">
        <f t="shared" si="422"/>
        <v>0</v>
      </c>
      <c r="BY6767">
        <f t="shared" si="423"/>
        <v>1</v>
      </c>
    </row>
    <row r="6768" spans="1:77">
      <c r="A6768" s="15">
        <v>6763</v>
      </c>
      <c r="BP6768" s="27">
        <v>0.754520434545123</v>
      </c>
      <c r="BQ6768" s="27">
        <v>11646.2243377093</v>
      </c>
      <c r="BR6768" s="27">
        <v>1.26600858808032</v>
      </c>
      <c r="BS6768" s="27">
        <v>51072.1848395548</v>
      </c>
      <c r="BU6768">
        <f t="shared" si="420"/>
        <v>101531.840844059</v>
      </c>
      <c r="BV6768">
        <f t="shared" si="421"/>
        <v>138829.103372494</v>
      </c>
      <c r="BW6768" s="29">
        <v>6763</v>
      </c>
      <c r="BX6768">
        <f t="shared" si="422"/>
        <v>0</v>
      </c>
      <c r="BY6768">
        <f t="shared" si="423"/>
        <v>1</v>
      </c>
    </row>
    <row r="6769" spans="1:77">
      <c r="A6769" s="15">
        <v>6764</v>
      </c>
      <c r="BP6769" s="27">
        <v>0.852503686858831</v>
      </c>
      <c r="BQ6769" s="27">
        <v>14222.9687465788</v>
      </c>
      <c r="BR6769" s="27">
        <v>1.4692519336042</v>
      </c>
      <c r="BS6769" s="27">
        <v>56948.0626728047</v>
      </c>
      <c r="BU6769">
        <f t="shared" si="420"/>
        <v>113652.584282246</v>
      </c>
      <c r="BV6769">
        <f t="shared" si="421"/>
        <v>163439.727367825</v>
      </c>
      <c r="BW6769" s="29">
        <v>6764</v>
      </c>
      <c r="BX6769">
        <f t="shared" si="422"/>
        <v>0</v>
      </c>
      <c r="BY6769">
        <f t="shared" si="423"/>
        <v>1</v>
      </c>
    </row>
    <row r="6770" spans="1:77">
      <c r="A6770" s="15">
        <v>6765</v>
      </c>
      <c r="BP6770" s="27">
        <v>0.78592146440218</v>
      </c>
      <c r="BQ6770" s="27">
        <v>12661.2804566533</v>
      </c>
      <c r="BR6770" s="27">
        <v>1.34514548333636</v>
      </c>
      <c r="BS6770" s="27">
        <v>45609.9012727835</v>
      </c>
      <c r="BU6770">
        <f t="shared" si="420"/>
        <v>105226.939203674</v>
      </c>
      <c r="BV6770">
        <f t="shared" si="421"/>
        <v>156161.92122767</v>
      </c>
      <c r="BW6770" s="29">
        <v>6765</v>
      </c>
      <c r="BX6770">
        <f t="shared" si="422"/>
        <v>0</v>
      </c>
      <c r="BY6770">
        <f t="shared" si="423"/>
        <v>1</v>
      </c>
    </row>
    <row r="6771" spans="1:77">
      <c r="A6771" s="15">
        <v>6766</v>
      </c>
      <c r="BP6771" s="27">
        <v>0.85973627218793</v>
      </c>
      <c r="BQ6771" s="27">
        <v>10408.0127467481</v>
      </c>
      <c r="BR6771" s="27">
        <v>1.51137471503744</v>
      </c>
      <c r="BS6771" s="27">
        <v>39896.4644497946</v>
      </c>
      <c r="BU6771">
        <f t="shared" si="420"/>
        <v>118552.428081441</v>
      </c>
      <c r="BV6771">
        <f t="shared" si="421"/>
        <v>186809.742805822</v>
      </c>
      <c r="BW6771" s="29">
        <v>6766</v>
      </c>
      <c r="BX6771">
        <f t="shared" si="422"/>
        <v>0</v>
      </c>
      <c r="BY6771">
        <f t="shared" si="423"/>
        <v>1</v>
      </c>
    </row>
    <row r="6772" spans="1:77">
      <c r="A6772" s="15">
        <v>6767</v>
      </c>
      <c r="BP6772" s="27">
        <v>0.774153706866426</v>
      </c>
      <c r="BQ6772" s="27">
        <v>15455.6492273768</v>
      </c>
      <c r="BR6772" s="27">
        <v>1.34127584347991</v>
      </c>
      <c r="BS6772" s="27">
        <v>47151.4312575497</v>
      </c>
      <c r="BU6772">
        <f t="shared" si="420"/>
        <v>100667.406802587</v>
      </c>
      <c r="BV6772">
        <f t="shared" si="421"/>
        <v>154039.945264438</v>
      </c>
      <c r="BW6772" s="29">
        <v>6767</v>
      </c>
      <c r="BX6772">
        <f t="shared" si="422"/>
        <v>0</v>
      </c>
      <c r="BY6772">
        <f t="shared" si="423"/>
        <v>1</v>
      </c>
    </row>
    <row r="6773" spans="1:77">
      <c r="A6773" s="15">
        <v>6768</v>
      </c>
      <c r="BP6773" s="27">
        <v>0.804633329051348</v>
      </c>
      <c r="BQ6773" s="27">
        <v>12099.9390545685</v>
      </c>
      <c r="BR6773" s="27">
        <v>1.37191467685562</v>
      </c>
      <c r="BS6773" s="27">
        <v>42288.0067111578</v>
      </c>
      <c r="BU6773">
        <f t="shared" si="420"/>
        <v>108595.060303134</v>
      </c>
      <c r="BV6773">
        <f t="shared" si="421"/>
        <v>163499.194817185</v>
      </c>
      <c r="BW6773" s="29">
        <v>6768</v>
      </c>
      <c r="BX6773">
        <f t="shared" si="422"/>
        <v>0</v>
      </c>
      <c r="BY6773">
        <f t="shared" si="423"/>
        <v>1</v>
      </c>
    </row>
    <row r="6774" spans="1:77">
      <c r="A6774" s="15">
        <v>6769</v>
      </c>
      <c r="BP6774" s="27">
        <v>0.799913760612516</v>
      </c>
      <c r="BQ6774" s="27">
        <v>13176.8478339057</v>
      </c>
      <c r="BR6774" s="27">
        <v>1.37201039234043</v>
      </c>
      <c r="BS6774" s="27">
        <v>45653.0911244916</v>
      </c>
      <c r="BU6774">
        <f t="shared" si="420"/>
        <v>106810.216257972</v>
      </c>
      <c r="BV6774">
        <f t="shared" si="421"/>
        <v>160148.467726573</v>
      </c>
      <c r="BW6774" s="29">
        <v>6769</v>
      </c>
      <c r="BX6774">
        <f t="shared" si="422"/>
        <v>0</v>
      </c>
      <c r="BY6774">
        <f t="shared" si="423"/>
        <v>1</v>
      </c>
    </row>
    <row r="6775" spans="1:77">
      <c r="A6775" s="15">
        <v>6770</v>
      </c>
      <c r="BP6775" s="27">
        <v>0.830313670517044</v>
      </c>
      <c r="BQ6775" s="27">
        <v>13319.8535802644</v>
      </c>
      <c r="BR6775" s="27">
        <v>1.43930373871207</v>
      </c>
      <c r="BS6775" s="27">
        <v>46019.0978926279</v>
      </c>
      <c r="BU6775">
        <f t="shared" si="420"/>
        <v>111227.196997292</v>
      </c>
      <c r="BV6775">
        <f t="shared" si="421"/>
        <v>169876.462914183</v>
      </c>
      <c r="BW6775" s="29">
        <v>6770</v>
      </c>
      <c r="BX6775">
        <f t="shared" si="422"/>
        <v>0</v>
      </c>
      <c r="BY6775">
        <f t="shared" si="423"/>
        <v>1</v>
      </c>
    </row>
    <row r="6776" spans="1:77">
      <c r="A6776" s="15">
        <v>6771</v>
      </c>
      <c r="BP6776" s="27">
        <v>0.790728521336687</v>
      </c>
      <c r="BQ6776" s="27">
        <v>12513.1631438693</v>
      </c>
      <c r="BR6776" s="27">
        <v>1.37376631727649</v>
      </c>
      <c r="BS6776" s="27">
        <v>46524.5351478973</v>
      </c>
      <c r="BU6776">
        <f t="shared" si="420"/>
        <v>106096.115056634</v>
      </c>
      <c r="BV6776">
        <f t="shared" si="421"/>
        <v>159540.412443577</v>
      </c>
      <c r="BW6776" s="29">
        <v>6771</v>
      </c>
      <c r="BX6776">
        <f t="shared" si="422"/>
        <v>0</v>
      </c>
      <c r="BY6776">
        <f t="shared" si="423"/>
        <v>1</v>
      </c>
    </row>
    <row r="6777" spans="1:77">
      <c r="A6777" s="15">
        <v>6772</v>
      </c>
      <c r="BP6777" s="27">
        <v>0.817206292947975</v>
      </c>
      <c r="BQ6777" s="27">
        <v>15532.3759266871</v>
      </c>
      <c r="BR6777" s="27">
        <v>1.40285355834417</v>
      </c>
      <c r="BS6777" s="27">
        <v>50411.7046631746</v>
      </c>
      <c r="BU6777">
        <f t="shared" si="420"/>
        <v>107048.568015509</v>
      </c>
      <c r="BV6777">
        <f t="shared" si="421"/>
        <v>160016.329088451</v>
      </c>
      <c r="BW6777" s="29">
        <v>6772</v>
      </c>
      <c r="BX6777">
        <f t="shared" si="422"/>
        <v>0</v>
      </c>
      <c r="BY6777">
        <f t="shared" si="423"/>
        <v>1</v>
      </c>
    </row>
    <row r="6778" spans="1:77">
      <c r="A6778" s="15">
        <v>6773</v>
      </c>
      <c r="BP6778" s="27">
        <v>0.819514150235654</v>
      </c>
      <c r="BQ6778" s="27">
        <v>17563.4120521028</v>
      </c>
      <c r="BR6778" s="27">
        <v>1.40220601652933</v>
      </c>
      <c r="BS6778" s="27">
        <v>51454.4408894346</v>
      </c>
      <c r="BU6778">
        <f t="shared" si="420"/>
        <v>105363.710483245</v>
      </c>
      <c r="BV6778">
        <f t="shared" si="421"/>
        <v>158876.461589965</v>
      </c>
      <c r="BW6778" s="29">
        <v>6773</v>
      </c>
      <c r="BX6778">
        <f t="shared" si="422"/>
        <v>0</v>
      </c>
      <c r="BY6778">
        <f t="shared" si="423"/>
        <v>1</v>
      </c>
    </row>
    <row r="6779" spans="1:77">
      <c r="A6779" s="15">
        <v>6774</v>
      </c>
      <c r="BP6779" s="27">
        <v>0.834067115437035</v>
      </c>
      <c r="BQ6779" s="27">
        <v>16909.356335593</v>
      </c>
      <c r="BR6779" s="27">
        <v>1.4643329382237</v>
      </c>
      <c r="BS6779" s="27">
        <v>51114.3062953337</v>
      </c>
      <c r="BU6779">
        <f t="shared" si="420"/>
        <v>108200.710979962</v>
      </c>
      <c r="BV6779">
        <f t="shared" si="421"/>
        <v>168535.634438221</v>
      </c>
      <c r="BW6779" s="29">
        <v>6774</v>
      </c>
      <c r="BX6779">
        <f t="shared" si="422"/>
        <v>0</v>
      </c>
      <c r="BY6779">
        <f t="shared" si="423"/>
        <v>1</v>
      </c>
    </row>
    <row r="6780" spans="1:77">
      <c r="A6780" s="15">
        <v>6775</v>
      </c>
      <c r="BP6780" s="27">
        <v>0.751681270180249</v>
      </c>
      <c r="BQ6780" s="27">
        <v>15241.1584999882</v>
      </c>
      <c r="BR6780" s="27">
        <v>1.25017156226991</v>
      </c>
      <c r="BS6780" s="27">
        <v>48829.6110995789</v>
      </c>
      <c r="BU6780">
        <f t="shared" si="420"/>
        <v>97511.0320270492</v>
      </c>
      <c r="BV6780">
        <f t="shared" si="421"/>
        <v>138696.123240907</v>
      </c>
      <c r="BW6780" s="29">
        <v>6775</v>
      </c>
      <c r="BX6780">
        <f t="shared" si="422"/>
        <v>0</v>
      </c>
      <c r="BY6780">
        <f t="shared" si="423"/>
        <v>1</v>
      </c>
    </row>
    <row r="6781" spans="1:77">
      <c r="A6781" s="15">
        <v>6776</v>
      </c>
      <c r="BP6781" s="27">
        <v>0.816933424813116</v>
      </c>
      <c r="BQ6781" s="27">
        <v>11659.6593482862</v>
      </c>
      <c r="BR6781" s="27">
        <v>1.39483085374622</v>
      </c>
      <c r="BS6781" s="27">
        <v>43662.0938391357</v>
      </c>
      <c r="BU6781">
        <f t="shared" si="420"/>
        <v>110880.354373681</v>
      </c>
      <c r="BV6781">
        <f t="shared" si="421"/>
        <v>165562.534222797</v>
      </c>
      <c r="BW6781" s="29">
        <v>6776</v>
      </c>
      <c r="BX6781">
        <f t="shared" si="422"/>
        <v>0</v>
      </c>
      <c r="BY6781">
        <f t="shared" si="423"/>
        <v>1</v>
      </c>
    </row>
    <row r="6782" spans="1:77">
      <c r="A6782" s="15">
        <v>6777</v>
      </c>
      <c r="BP6782" s="27">
        <v>0.815185903826514</v>
      </c>
      <c r="BQ6782" s="27">
        <v>14805.8350123011</v>
      </c>
      <c r="BR6782" s="27">
        <v>1.3838461918292</v>
      </c>
      <c r="BS6782" s="27">
        <v>48422.0500316983</v>
      </c>
      <c r="BU6782">
        <f t="shared" si="420"/>
        <v>107472.050561676</v>
      </c>
      <c r="BV6782">
        <f t="shared" si="421"/>
        <v>159154.878742682</v>
      </c>
      <c r="BW6782" s="29">
        <v>6777</v>
      </c>
      <c r="BX6782">
        <f t="shared" si="422"/>
        <v>0</v>
      </c>
      <c r="BY6782">
        <f t="shared" si="423"/>
        <v>1</v>
      </c>
    </row>
    <row r="6783" spans="1:77">
      <c r="A6783" s="15">
        <v>6778</v>
      </c>
      <c r="BP6783" s="27">
        <v>0.80829004660281</v>
      </c>
      <c r="BQ6783" s="27">
        <v>17622.502561837</v>
      </c>
      <c r="BR6783" s="27">
        <v>1.37254537290711</v>
      </c>
      <c r="BS6783" s="27">
        <v>57503.8363497082</v>
      </c>
      <c r="BU6783">
        <f t="shared" si="420"/>
        <v>103621.004428584</v>
      </c>
      <c r="BV6783">
        <f t="shared" si="421"/>
        <v>148377.969586358</v>
      </c>
      <c r="BW6783" s="29">
        <v>6778</v>
      </c>
      <c r="BX6783">
        <f t="shared" si="422"/>
        <v>0</v>
      </c>
      <c r="BY6783">
        <f t="shared" si="423"/>
        <v>1</v>
      </c>
    </row>
    <row r="6784" spans="1:77">
      <c r="A6784" s="15">
        <v>6779</v>
      </c>
      <c r="BP6784" s="27">
        <v>0.805010765482413</v>
      </c>
      <c r="BQ6784" s="27">
        <v>13264.1003964999</v>
      </c>
      <c r="BR6784" s="27">
        <v>1.3831805270455</v>
      </c>
      <c r="BS6784" s="27">
        <v>44654.6622290867</v>
      </c>
      <c r="BU6784">
        <f t="shared" si="420"/>
        <v>107487.514425862</v>
      </c>
      <c r="BV6784">
        <f t="shared" si="421"/>
        <v>162822.416827738</v>
      </c>
      <c r="BW6784" s="29">
        <v>6779</v>
      </c>
      <c r="BX6784">
        <f t="shared" si="422"/>
        <v>0</v>
      </c>
      <c r="BY6784">
        <f t="shared" si="423"/>
        <v>1</v>
      </c>
    </row>
    <row r="6785" spans="1:77">
      <c r="A6785" s="15">
        <v>6780</v>
      </c>
      <c r="BP6785" s="27">
        <v>0.757620444523703</v>
      </c>
      <c r="BQ6785" s="27">
        <v>15400.849884845</v>
      </c>
      <c r="BR6785" s="27">
        <v>1.26108171389831</v>
      </c>
      <c r="BS6785" s="27">
        <v>59018.704849204</v>
      </c>
      <c r="BU6785">
        <f t="shared" si="420"/>
        <v>98242.2167937106</v>
      </c>
      <c r="BV6785">
        <f t="shared" si="421"/>
        <v>130143.552235542</v>
      </c>
      <c r="BW6785" s="29">
        <v>6780</v>
      </c>
      <c r="BX6785">
        <f t="shared" si="422"/>
        <v>0</v>
      </c>
      <c r="BY6785">
        <f t="shared" si="423"/>
        <v>1</v>
      </c>
    </row>
    <row r="6786" spans="1:77">
      <c r="A6786" s="15">
        <v>6781</v>
      </c>
      <c r="BP6786" s="27">
        <v>0.817452923667304</v>
      </c>
      <c r="BQ6786" s="27">
        <v>10408.3125736964</v>
      </c>
      <c r="BR6786" s="27">
        <v>1.38878657682757</v>
      </c>
      <c r="BS6786" s="27">
        <v>40868.0969164824</v>
      </c>
      <c r="BU6786">
        <f t="shared" si="420"/>
        <v>112209.625976399</v>
      </c>
      <c r="BV6786">
        <f t="shared" si="421"/>
        <v>167449.889607652</v>
      </c>
      <c r="BW6786" s="29">
        <v>6781</v>
      </c>
      <c r="BX6786">
        <f t="shared" si="422"/>
        <v>0</v>
      </c>
      <c r="BY6786">
        <f t="shared" si="423"/>
        <v>1</v>
      </c>
    </row>
    <row r="6787" spans="1:77">
      <c r="A6787" s="15">
        <v>6782</v>
      </c>
      <c r="BP6787" s="27">
        <v>0.817249290328748</v>
      </c>
      <c r="BQ6787" s="27">
        <v>14356.2763375099</v>
      </c>
      <c r="BR6787" s="27">
        <v>1.39722046099471</v>
      </c>
      <c r="BS6787" s="27">
        <v>53180.4363484939</v>
      </c>
      <c r="BU6787">
        <f t="shared" si="420"/>
        <v>108231.117211802</v>
      </c>
      <c r="BV6787">
        <f t="shared" si="421"/>
        <v>156402.632800712</v>
      </c>
      <c r="BW6787" s="29">
        <v>6782</v>
      </c>
      <c r="BX6787">
        <f t="shared" si="422"/>
        <v>0</v>
      </c>
      <c r="BY6787">
        <f t="shared" si="423"/>
        <v>1</v>
      </c>
    </row>
    <row r="6788" spans="1:77">
      <c r="A6788" s="15">
        <v>6783</v>
      </c>
      <c r="BP6788" s="27">
        <v>0.827328539315849</v>
      </c>
      <c r="BQ6788" s="27">
        <v>13175.0566175278</v>
      </c>
      <c r="BR6788" s="27">
        <v>1.42496920766774</v>
      </c>
      <c r="BS6788" s="27">
        <v>53291.9735903685</v>
      </c>
      <c r="BU6788">
        <f t="shared" si="420"/>
        <v>110924.22427985</v>
      </c>
      <c r="BV6788">
        <f t="shared" si="421"/>
        <v>160453.407559793</v>
      </c>
      <c r="BW6788" s="29">
        <v>6783</v>
      </c>
      <c r="BX6788">
        <f t="shared" si="422"/>
        <v>0</v>
      </c>
      <c r="BY6788">
        <f t="shared" si="423"/>
        <v>1</v>
      </c>
    </row>
    <row r="6789" spans="1:77">
      <c r="A6789" s="15">
        <v>6784</v>
      </c>
      <c r="BP6789" s="27">
        <v>0.804249073855494</v>
      </c>
      <c r="BQ6789" s="27">
        <v>12663.6915613574</v>
      </c>
      <c r="BR6789" s="27">
        <v>1.37045860803708</v>
      </c>
      <c r="BS6789" s="27">
        <v>43176.4377818677</v>
      </c>
      <c r="BU6789">
        <f t="shared" si="420"/>
        <v>107973.669516967</v>
      </c>
      <c r="BV6789">
        <f t="shared" si="421"/>
        <v>162392.353423694</v>
      </c>
      <c r="BW6789" s="29">
        <v>6784</v>
      </c>
      <c r="BX6789">
        <f t="shared" si="422"/>
        <v>0</v>
      </c>
      <c r="BY6789">
        <f t="shared" si="423"/>
        <v>1</v>
      </c>
    </row>
    <row r="6790" spans="1:77">
      <c r="A6790" s="15">
        <v>6785</v>
      </c>
      <c r="BP6790" s="27">
        <v>0.769485156359337</v>
      </c>
      <c r="BQ6790" s="27">
        <v>12217.4581750995</v>
      </c>
      <c r="BR6790" s="27">
        <v>1.34060949446673</v>
      </c>
      <c r="BS6790" s="27">
        <v>44053.6985113304</v>
      </c>
      <c r="BU6790">
        <f t="shared" si="420"/>
        <v>103205.315278801</v>
      </c>
      <c r="BV6790">
        <f t="shared" si="421"/>
        <v>157037.725658679</v>
      </c>
      <c r="BW6790" s="29">
        <v>6785</v>
      </c>
      <c r="BX6790">
        <f t="shared" si="422"/>
        <v>0</v>
      </c>
      <c r="BY6790">
        <f t="shared" si="423"/>
        <v>1</v>
      </c>
    </row>
    <row r="6791" spans="1:77">
      <c r="A6791" s="15">
        <v>6786</v>
      </c>
      <c r="BP6791" s="27">
        <v>0.736344246794255</v>
      </c>
      <c r="BQ6791" s="27">
        <v>11525.5160829705</v>
      </c>
      <c r="BR6791" s="27">
        <v>1.26286223913631</v>
      </c>
      <c r="BS6791" s="27">
        <v>51262.43805499</v>
      </c>
      <c r="BU6791">
        <f t="shared" ref="BU6791:BU6854" si="424">BP6791*$BV$1-BQ6791</f>
        <v>98926.1209361678</v>
      </c>
      <c r="BV6791">
        <f t="shared" ref="BV6791:BV6854" si="425">BR6791*$BV$1-BS6791</f>
        <v>138166.897815457</v>
      </c>
      <c r="BW6791" s="29">
        <v>6786</v>
      </c>
      <c r="BX6791">
        <f t="shared" ref="BX6791:BX6854" si="426">IF(BU6791=MAX($BU6791:$BV6791),1,0)</f>
        <v>0</v>
      </c>
      <c r="BY6791">
        <f t="shared" ref="BY6791:BY6854" si="427">IF(BV6791=MAX($BU6791:$BV6791),1,0)</f>
        <v>1</v>
      </c>
    </row>
    <row r="6792" spans="1:77">
      <c r="A6792" s="15">
        <v>6787</v>
      </c>
      <c r="BP6792" s="27">
        <v>0.833458102931567</v>
      </c>
      <c r="BQ6792" s="27">
        <v>15723.3241642135</v>
      </c>
      <c r="BR6792" s="27">
        <v>1.45311743637153</v>
      </c>
      <c r="BS6792" s="27">
        <v>49691.7011111689</v>
      </c>
      <c r="BU6792">
        <f t="shared" si="424"/>
        <v>109295.391275522</v>
      </c>
      <c r="BV6792">
        <f t="shared" si="425"/>
        <v>168275.91434456</v>
      </c>
      <c r="BW6792" s="29">
        <v>6787</v>
      </c>
      <c r="BX6792">
        <f t="shared" si="426"/>
        <v>0</v>
      </c>
      <c r="BY6792">
        <f t="shared" si="427"/>
        <v>1</v>
      </c>
    </row>
    <row r="6793" spans="1:77">
      <c r="A6793" s="15">
        <v>6788</v>
      </c>
      <c r="BP6793" s="27">
        <v>0.837234426784085</v>
      </c>
      <c r="BQ6793" s="27">
        <v>15354.7106949786</v>
      </c>
      <c r="BR6793" s="27">
        <v>1.44324223775533</v>
      </c>
      <c r="BS6793" s="27">
        <v>48665.4772632987</v>
      </c>
      <c r="BU6793">
        <f t="shared" si="424"/>
        <v>110230.453322634</v>
      </c>
      <c r="BV6793">
        <f t="shared" si="425"/>
        <v>167820.858400001</v>
      </c>
      <c r="BW6793" s="29">
        <v>6788</v>
      </c>
      <c r="BX6793">
        <f t="shared" si="426"/>
        <v>0</v>
      </c>
      <c r="BY6793">
        <f t="shared" si="427"/>
        <v>1</v>
      </c>
    </row>
    <row r="6794" spans="1:77">
      <c r="A6794" s="15">
        <v>6789</v>
      </c>
      <c r="BP6794" s="27">
        <v>0.804361831302937</v>
      </c>
      <c r="BQ6794" s="27">
        <v>15201.4542723162</v>
      </c>
      <c r="BR6794" s="27">
        <v>1.39668156814934</v>
      </c>
      <c r="BS6794" s="27">
        <v>56645.1866605729</v>
      </c>
      <c r="BU6794">
        <f t="shared" si="424"/>
        <v>105452.820423124</v>
      </c>
      <c r="BV6794">
        <f t="shared" si="425"/>
        <v>152857.048561828</v>
      </c>
      <c r="BW6794" s="29">
        <v>6789</v>
      </c>
      <c r="BX6794">
        <f t="shared" si="426"/>
        <v>0</v>
      </c>
      <c r="BY6794">
        <f t="shared" si="427"/>
        <v>1</v>
      </c>
    </row>
    <row r="6795" spans="1:77">
      <c r="A6795" s="15">
        <v>6790</v>
      </c>
      <c r="BP6795" s="27">
        <v>0.804663783974332</v>
      </c>
      <c r="BQ6795" s="27">
        <v>14075.7177540935</v>
      </c>
      <c r="BR6795" s="27">
        <v>1.3739073087891</v>
      </c>
      <c r="BS6795" s="27">
        <v>46829.3176715218</v>
      </c>
      <c r="BU6795">
        <f t="shared" si="424"/>
        <v>106623.849842056</v>
      </c>
      <c r="BV6795">
        <f t="shared" si="425"/>
        <v>159256.778646844</v>
      </c>
      <c r="BW6795" s="29">
        <v>6790</v>
      </c>
      <c r="BX6795">
        <f t="shared" si="426"/>
        <v>0</v>
      </c>
      <c r="BY6795">
        <f t="shared" si="427"/>
        <v>1</v>
      </c>
    </row>
    <row r="6796" spans="1:77">
      <c r="A6796" s="15">
        <v>6791</v>
      </c>
      <c r="BP6796" s="27">
        <v>0.827092712675108</v>
      </c>
      <c r="BQ6796" s="27">
        <v>11629.6310893835</v>
      </c>
      <c r="BR6796" s="27">
        <v>1.39538033037463</v>
      </c>
      <c r="BS6796" s="27">
        <v>43008.6091314134</v>
      </c>
      <c r="BU6796">
        <f t="shared" si="424"/>
        <v>112434.275811883</v>
      </c>
      <c r="BV6796">
        <f t="shared" si="425"/>
        <v>166298.440424782</v>
      </c>
      <c r="BW6796" s="29">
        <v>6791</v>
      </c>
      <c r="BX6796">
        <f t="shared" si="426"/>
        <v>0</v>
      </c>
      <c r="BY6796">
        <f t="shared" si="427"/>
        <v>1</v>
      </c>
    </row>
    <row r="6797" spans="1:77">
      <c r="A6797" s="15">
        <v>6792</v>
      </c>
      <c r="BP6797" s="27">
        <v>0.805090453701695</v>
      </c>
      <c r="BQ6797" s="27">
        <v>14478.6662797861</v>
      </c>
      <c r="BR6797" s="27">
        <v>1.39055042864225</v>
      </c>
      <c r="BS6797" s="27">
        <v>48651.9822774336</v>
      </c>
      <c r="BU6797">
        <f t="shared" si="424"/>
        <v>106284.901775468</v>
      </c>
      <c r="BV6797">
        <f t="shared" si="425"/>
        <v>159930.582018904</v>
      </c>
      <c r="BW6797" s="29">
        <v>6792</v>
      </c>
      <c r="BX6797">
        <f t="shared" si="426"/>
        <v>0</v>
      </c>
      <c r="BY6797">
        <f t="shared" si="427"/>
        <v>1</v>
      </c>
    </row>
    <row r="6798" spans="1:77">
      <c r="A6798" s="15">
        <v>6793</v>
      </c>
      <c r="BP6798" s="27">
        <v>0.815999988439568</v>
      </c>
      <c r="BQ6798" s="27">
        <v>14335.0647118399</v>
      </c>
      <c r="BR6798" s="27">
        <v>1.4281204291534</v>
      </c>
      <c r="BS6798" s="27">
        <v>47358.4660433894</v>
      </c>
      <c r="BU6798">
        <f t="shared" si="424"/>
        <v>108064.933554095</v>
      </c>
      <c r="BV6798">
        <f t="shared" si="425"/>
        <v>166859.59832962</v>
      </c>
      <c r="BW6798" s="29">
        <v>6793</v>
      </c>
      <c r="BX6798">
        <f t="shared" si="426"/>
        <v>0</v>
      </c>
      <c r="BY6798">
        <f t="shared" si="427"/>
        <v>1</v>
      </c>
    </row>
    <row r="6799" spans="1:77">
      <c r="A6799" s="15">
        <v>6794</v>
      </c>
      <c r="BP6799" s="27">
        <v>0.809153175521305</v>
      </c>
      <c r="BQ6799" s="27">
        <v>15296.3491650992</v>
      </c>
      <c r="BR6799" s="27">
        <v>1.38336879030832</v>
      </c>
      <c r="BS6799" s="27">
        <v>57148.3959190414</v>
      </c>
      <c r="BU6799">
        <f t="shared" si="424"/>
        <v>106076.627163097</v>
      </c>
      <c r="BV6799">
        <f t="shared" si="425"/>
        <v>150356.922627207</v>
      </c>
      <c r="BW6799" s="29">
        <v>6794</v>
      </c>
      <c r="BX6799">
        <f t="shared" si="426"/>
        <v>0</v>
      </c>
      <c r="BY6799">
        <f t="shared" si="427"/>
        <v>1</v>
      </c>
    </row>
    <row r="6800" spans="1:77">
      <c r="A6800" s="15">
        <v>6795</v>
      </c>
      <c r="BP6800" s="27">
        <v>0.80345045650292</v>
      </c>
      <c r="BQ6800" s="27">
        <v>15345.1767319498</v>
      </c>
      <c r="BR6800" s="27">
        <v>1.36432846839118</v>
      </c>
      <c r="BS6800" s="27">
        <v>47442.3333125469</v>
      </c>
      <c r="BU6800">
        <f t="shared" si="424"/>
        <v>105172.391743488</v>
      </c>
      <c r="BV6800">
        <f t="shared" si="425"/>
        <v>157206.93694613</v>
      </c>
      <c r="BW6800" s="29">
        <v>6795</v>
      </c>
      <c r="BX6800">
        <f t="shared" si="426"/>
        <v>0</v>
      </c>
      <c r="BY6800">
        <f t="shared" si="427"/>
        <v>1</v>
      </c>
    </row>
    <row r="6801" spans="1:77">
      <c r="A6801" s="15">
        <v>6796</v>
      </c>
      <c r="BP6801" s="27">
        <v>0.786746898674382</v>
      </c>
      <c r="BQ6801" s="27">
        <v>14267.7879055502</v>
      </c>
      <c r="BR6801" s="27">
        <v>1.36951313264225</v>
      </c>
      <c r="BS6801" s="27">
        <v>48972.8461322631</v>
      </c>
      <c r="BU6801">
        <f t="shared" si="424"/>
        <v>103744.246895607</v>
      </c>
      <c r="BV6801">
        <f t="shared" si="425"/>
        <v>156454.123764075</v>
      </c>
      <c r="BW6801" s="29">
        <v>6796</v>
      </c>
      <c r="BX6801">
        <f t="shared" si="426"/>
        <v>0</v>
      </c>
      <c r="BY6801">
        <f t="shared" si="427"/>
        <v>1</v>
      </c>
    </row>
    <row r="6802" spans="1:77">
      <c r="A6802" s="15">
        <v>6797</v>
      </c>
      <c r="BP6802" s="27">
        <v>0.827642752323864</v>
      </c>
      <c r="BQ6802" s="27">
        <v>11150.8232867772</v>
      </c>
      <c r="BR6802" s="27">
        <v>1.41876465890394</v>
      </c>
      <c r="BS6802" s="27">
        <v>42270.5288609373</v>
      </c>
      <c r="BU6802">
        <f t="shared" si="424"/>
        <v>112995.589561802</v>
      </c>
      <c r="BV6802">
        <f t="shared" si="425"/>
        <v>170544.169974654</v>
      </c>
      <c r="BW6802" s="29">
        <v>6797</v>
      </c>
      <c r="BX6802">
        <f t="shared" si="426"/>
        <v>0</v>
      </c>
      <c r="BY6802">
        <f t="shared" si="427"/>
        <v>1</v>
      </c>
    </row>
    <row r="6803" spans="1:77">
      <c r="A6803" s="15">
        <v>6798</v>
      </c>
      <c r="BP6803" s="27">
        <v>0.756182711835351</v>
      </c>
      <c r="BQ6803" s="27">
        <v>14650.1951059226</v>
      </c>
      <c r="BR6803" s="27">
        <v>1.30152715399908</v>
      </c>
      <c r="BS6803" s="27">
        <v>47437.1781752662</v>
      </c>
      <c r="BU6803">
        <f t="shared" si="424"/>
        <v>98777.2116693801</v>
      </c>
      <c r="BV6803">
        <f t="shared" si="425"/>
        <v>147791.894924596</v>
      </c>
      <c r="BW6803" s="29">
        <v>6798</v>
      </c>
      <c r="BX6803">
        <f t="shared" si="426"/>
        <v>0</v>
      </c>
      <c r="BY6803">
        <f t="shared" si="427"/>
        <v>1</v>
      </c>
    </row>
    <row r="6804" spans="1:77">
      <c r="A6804" s="15">
        <v>6799</v>
      </c>
      <c r="BP6804" s="27">
        <v>0.813165748216394</v>
      </c>
      <c r="BQ6804" s="27">
        <v>12935.5663950021</v>
      </c>
      <c r="BR6804" s="27">
        <v>1.37929261158878</v>
      </c>
      <c r="BS6804" s="27">
        <v>44634.0190212936</v>
      </c>
      <c r="BU6804">
        <f t="shared" si="424"/>
        <v>109039.295837457</v>
      </c>
      <c r="BV6804">
        <f t="shared" si="425"/>
        <v>162259.872717024</v>
      </c>
      <c r="BW6804" s="29">
        <v>6799</v>
      </c>
      <c r="BX6804">
        <f t="shared" si="426"/>
        <v>0</v>
      </c>
      <c r="BY6804">
        <f t="shared" si="427"/>
        <v>1</v>
      </c>
    </row>
    <row r="6805" spans="1:77">
      <c r="A6805" s="15">
        <v>6800</v>
      </c>
      <c r="BP6805" s="27">
        <v>0.774082845606904</v>
      </c>
      <c r="BQ6805" s="27">
        <v>16342.5765145205</v>
      </c>
      <c r="BR6805" s="27">
        <v>1.29882273655981</v>
      </c>
      <c r="BS6805" s="27">
        <v>45783.6404350153</v>
      </c>
      <c r="BU6805">
        <f t="shared" si="424"/>
        <v>99769.8503265152</v>
      </c>
      <c r="BV6805">
        <f t="shared" si="425"/>
        <v>149039.770048956</v>
      </c>
      <c r="BW6805" s="29">
        <v>6800</v>
      </c>
      <c r="BX6805">
        <f t="shared" si="426"/>
        <v>0</v>
      </c>
      <c r="BY6805">
        <f t="shared" si="427"/>
        <v>1</v>
      </c>
    </row>
    <row r="6806" spans="1:77">
      <c r="A6806" s="15">
        <v>6801</v>
      </c>
      <c r="BP6806" s="27">
        <v>0.829402162629591</v>
      </c>
      <c r="BQ6806" s="27">
        <v>16280.6788229106</v>
      </c>
      <c r="BR6806" s="27">
        <v>1.43041424622551</v>
      </c>
      <c r="BS6806" s="27">
        <v>50633.6842749687</v>
      </c>
      <c r="BU6806">
        <f t="shared" si="424"/>
        <v>108129.645571528</v>
      </c>
      <c r="BV6806">
        <f t="shared" si="425"/>
        <v>163928.452658857</v>
      </c>
      <c r="BW6806" s="29">
        <v>6801</v>
      </c>
      <c r="BX6806">
        <f t="shared" si="426"/>
        <v>0</v>
      </c>
      <c r="BY6806">
        <f t="shared" si="427"/>
        <v>1</v>
      </c>
    </row>
    <row r="6807" spans="1:77">
      <c r="A6807" s="15">
        <v>6802</v>
      </c>
      <c r="BP6807" s="27">
        <v>0.828588858399508</v>
      </c>
      <c r="BQ6807" s="27">
        <v>15829.894865408</v>
      </c>
      <c r="BR6807" s="27">
        <v>1.43674769280631</v>
      </c>
      <c r="BS6807" s="27">
        <v>57832.1808010039</v>
      </c>
      <c r="BU6807">
        <f t="shared" si="424"/>
        <v>108458.433894518</v>
      </c>
      <c r="BV6807">
        <f t="shared" si="425"/>
        <v>157679.973119942</v>
      </c>
      <c r="BW6807" s="29">
        <v>6802</v>
      </c>
      <c r="BX6807">
        <f t="shared" si="426"/>
        <v>0</v>
      </c>
      <c r="BY6807">
        <f t="shared" si="427"/>
        <v>1</v>
      </c>
    </row>
    <row r="6808" spans="1:77">
      <c r="A6808" s="15">
        <v>6803</v>
      </c>
      <c r="BP6808" s="27">
        <v>0.84354550523328</v>
      </c>
      <c r="BQ6808" s="27">
        <v>15646.9190098999</v>
      </c>
      <c r="BR6808" s="27">
        <v>1.44227413106759</v>
      </c>
      <c r="BS6808" s="27">
        <v>56150.3492011591</v>
      </c>
      <c r="BU6808">
        <f t="shared" si="424"/>
        <v>110884.906775092</v>
      </c>
      <c r="BV6808">
        <f t="shared" si="425"/>
        <v>160190.77045898</v>
      </c>
      <c r="BW6808" s="29">
        <v>6803</v>
      </c>
      <c r="BX6808">
        <f t="shared" si="426"/>
        <v>0</v>
      </c>
      <c r="BY6808">
        <f t="shared" si="427"/>
        <v>1</v>
      </c>
    </row>
    <row r="6809" spans="1:77">
      <c r="A6809" s="15">
        <v>6804</v>
      </c>
      <c r="BP6809" s="27">
        <v>0.853133361805851</v>
      </c>
      <c r="BQ6809" s="27">
        <v>12749.0378883113</v>
      </c>
      <c r="BR6809" s="27">
        <v>1.46737511310308</v>
      </c>
      <c r="BS6809" s="27">
        <v>43429.3315153701</v>
      </c>
      <c r="BU6809">
        <f t="shared" si="424"/>
        <v>115220.966382566</v>
      </c>
      <c r="BV6809">
        <f t="shared" si="425"/>
        <v>176676.935450092</v>
      </c>
      <c r="BW6809" s="29">
        <v>6804</v>
      </c>
      <c r="BX6809">
        <f t="shared" si="426"/>
        <v>0</v>
      </c>
      <c r="BY6809">
        <f t="shared" si="427"/>
        <v>1</v>
      </c>
    </row>
    <row r="6810" spans="1:77">
      <c r="A6810" s="15">
        <v>6805</v>
      </c>
      <c r="BP6810" s="27">
        <v>0.792912759562449</v>
      </c>
      <c r="BQ6810" s="27">
        <v>19256.6215018866</v>
      </c>
      <c r="BR6810" s="27">
        <v>1.36217208525947</v>
      </c>
      <c r="BS6810" s="27">
        <v>56850.1410341158</v>
      </c>
      <c r="BU6810">
        <f t="shared" si="424"/>
        <v>99680.2924324807</v>
      </c>
      <c r="BV6810">
        <f t="shared" si="425"/>
        <v>147475.671754805</v>
      </c>
      <c r="BW6810" s="29">
        <v>6805</v>
      </c>
      <c r="BX6810">
        <f t="shared" si="426"/>
        <v>0</v>
      </c>
      <c r="BY6810">
        <f t="shared" si="427"/>
        <v>1</v>
      </c>
    </row>
    <row r="6811" spans="1:77">
      <c r="A6811" s="15">
        <v>6806</v>
      </c>
      <c r="BP6811" s="27">
        <v>0.74176367199385</v>
      </c>
      <c r="BQ6811" s="27">
        <v>15103.9670474786</v>
      </c>
      <c r="BR6811" s="27">
        <v>1.21836815185721</v>
      </c>
      <c r="BS6811" s="27">
        <v>46555.5607415717</v>
      </c>
      <c r="BU6811">
        <f t="shared" si="424"/>
        <v>96160.5837515989</v>
      </c>
      <c r="BV6811">
        <f t="shared" si="425"/>
        <v>136199.66203701</v>
      </c>
      <c r="BW6811" s="29">
        <v>6806</v>
      </c>
      <c r="BX6811">
        <f t="shared" si="426"/>
        <v>0</v>
      </c>
      <c r="BY6811">
        <f t="shared" si="427"/>
        <v>1</v>
      </c>
    </row>
    <row r="6812" spans="1:77">
      <c r="A6812" s="15">
        <v>6807</v>
      </c>
      <c r="BP6812" s="27">
        <v>0.832029066436024</v>
      </c>
      <c r="BQ6812" s="27">
        <v>15373.3987110047</v>
      </c>
      <c r="BR6812" s="27">
        <v>1.40990997619616</v>
      </c>
      <c r="BS6812" s="27">
        <v>46302.8261303931</v>
      </c>
      <c r="BU6812">
        <f t="shared" si="424"/>
        <v>109430.961254399</v>
      </c>
      <c r="BV6812">
        <f t="shared" si="425"/>
        <v>165183.670299031</v>
      </c>
      <c r="BW6812" s="29">
        <v>6807</v>
      </c>
      <c r="BX6812">
        <f t="shared" si="426"/>
        <v>0</v>
      </c>
      <c r="BY6812">
        <f t="shared" si="427"/>
        <v>1</v>
      </c>
    </row>
    <row r="6813" spans="1:77">
      <c r="A6813" s="15">
        <v>6808</v>
      </c>
      <c r="BP6813" s="27">
        <v>0.803778090077348</v>
      </c>
      <c r="BQ6813" s="27">
        <v>16155.2798719555</v>
      </c>
      <c r="BR6813" s="27">
        <v>1.38139002539856</v>
      </c>
      <c r="BS6813" s="27">
        <v>61816.9661925717</v>
      </c>
      <c r="BU6813">
        <f t="shared" si="424"/>
        <v>104411.433639647</v>
      </c>
      <c r="BV6813">
        <f t="shared" si="425"/>
        <v>145391.537617213</v>
      </c>
      <c r="BW6813" s="29">
        <v>6808</v>
      </c>
      <c r="BX6813">
        <f t="shared" si="426"/>
        <v>0</v>
      </c>
      <c r="BY6813">
        <f t="shared" si="427"/>
        <v>1</v>
      </c>
    </row>
    <row r="6814" spans="1:77">
      <c r="A6814" s="15">
        <v>6809</v>
      </c>
      <c r="BP6814" s="27">
        <v>0.789885412091775</v>
      </c>
      <c r="BQ6814" s="27">
        <v>16127.4908801943</v>
      </c>
      <c r="BR6814" s="27">
        <v>1.36822635897798</v>
      </c>
      <c r="BS6814" s="27">
        <v>48372.6830981505</v>
      </c>
      <c r="BU6814">
        <f t="shared" si="424"/>
        <v>102355.320933572</v>
      </c>
      <c r="BV6814">
        <f t="shared" si="425"/>
        <v>156861.270748547</v>
      </c>
      <c r="BW6814" s="29">
        <v>6809</v>
      </c>
      <c r="BX6814">
        <f t="shared" si="426"/>
        <v>0</v>
      </c>
      <c r="BY6814">
        <f t="shared" si="427"/>
        <v>1</v>
      </c>
    </row>
    <row r="6815" spans="1:77">
      <c r="A6815" s="15">
        <v>6810</v>
      </c>
      <c r="BP6815" s="27">
        <v>0.792869661063615</v>
      </c>
      <c r="BQ6815" s="27">
        <v>17303.6151573884</v>
      </c>
      <c r="BR6815" s="27">
        <v>1.35073179076568</v>
      </c>
      <c r="BS6815" s="27">
        <v>63933.0193628269</v>
      </c>
      <c r="BU6815">
        <f t="shared" si="424"/>
        <v>101626.834002154</v>
      </c>
      <c r="BV6815">
        <f t="shared" si="425"/>
        <v>138676.749252026</v>
      </c>
      <c r="BW6815" s="29">
        <v>6810</v>
      </c>
      <c r="BX6815">
        <f t="shared" si="426"/>
        <v>0</v>
      </c>
      <c r="BY6815">
        <f t="shared" si="427"/>
        <v>1</v>
      </c>
    </row>
    <row r="6816" spans="1:77">
      <c r="A6816" s="15">
        <v>6811</v>
      </c>
      <c r="BP6816" s="27">
        <v>0.785663292763992</v>
      </c>
      <c r="BQ6816" s="27">
        <v>21727.4019140099</v>
      </c>
      <c r="BR6816" s="27">
        <v>1.34487593263648</v>
      </c>
      <c r="BS6816" s="27">
        <v>57333.8534377402</v>
      </c>
      <c r="BU6816">
        <f t="shared" si="424"/>
        <v>96122.0920005889</v>
      </c>
      <c r="BV6816">
        <f t="shared" si="425"/>
        <v>144397.536457731</v>
      </c>
      <c r="BW6816" s="29">
        <v>6811</v>
      </c>
      <c r="BX6816">
        <f t="shared" si="426"/>
        <v>0</v>
      </c>
      <c r="BY6816">
        <f t="shared" si="427"/>
        <v>1</v>
      </c>
    </row>
    <row r="6817" spans="1:77">
      <c r="A6817" s="15">
        <v>6812</v>
      </c>
      <c r="BP6817" s="27">
        <v>0.791800832217155</v>
      </c>
      <c r="BQ6817" s="27">
        <v>11247.0553423399</v>
      </c>
      <c r="BR6817" s="27">
        <v>1.36591581335665</v>
      </c>
      <c r="BS6817" s="27">
        <v>51335.3280188763</v>
      </c>
      <c r="BU6817">
        <f t="shared" si="424"/>
        <v>107523.069490233</v>
      </c>
      <c r="BV6817">
        <f t="shared" si="425"/>
        <v>153552.043984621</v>
      </c>
      <c r="BW6817" s="29">
        <v>6812</v>
      </c>
      <c r="BX6817">
        <f t="shared" si="426"/>
        <v>0</v>
      </c>
      <c r="BY6817">
        <f t="shared" si="427"/>
        <v>1</v>
      </c>
    </row>
    <row r="6818" spans="1:77">
      <c r="A6818" s="15">
        <v>6813</v>
      </c>
      <c r="BP6818" s="27">
        <v>0.817528492612623</v>
      </c>
      <c r="BQ6818" s="27">
        <v>16946.3331550679</v>
      </c>
      <c r="BR6818" s="27">
        <v>1.39808665635282</v>
      </c>
      <c r="BS6818" s="27">
        <v>61908.5974606328</v>
      </c>
      <c r="BU6818">
        <f t="shared" si="424"/>
        <v>105682.940736826</v>
      </c>
      <c r="BV6818">
        <f t="shared" si="425"/>
        <v>147804.40099229</v>
      </c>
      <c r="BW6818" s="29">
        <v>6813</v>
      </c>
      <c r="BX6818">
        <f t="shared" si="426"/>
        <v>0</v>
      </c>
      <c r="BY6818">
        <f t="shared" si="427"/>
        <v>1</v>
      </c>
    </row>
    <row r="6819" spans="1:77">
      <c r="A6819" s="15">
        <v>6814</v>
      </c>
      <c r="BP6819" s="27">
        <v>0.849422504995773</v>
      </c>
      <c r="BQ6819" s="27">
        <v>14730.4966208382</v>
      </c>
      <c r="BR6819" s="27">
        <v>1.48640208924899</v>
      </c>
      <c r="BS6819" s="27">
        <v>58116.5999981305</v>
      </c>
      <c r="BU6819">
        <f t="shared" si="424"/>
        <v>112682.879128528</v>
      </c>
      <c r="BV6819">
        <f t="shared" si="425"/>
        <v>164843.713389218</v>
      </c>
      <c r="BW6819" s="29">
        <v>6814</v>
      </c>
      <c r="BX6819">
        <f t="shared" si="426"/>
        <v>0</v>
      </c>
      <c r="BY6819">
        <f t="shared" si="427"/>
        <v>1</v>
      </c>
    </row>
    <row r="6820" spans="1:77">
      <c r="A6820" s="15">
        <v>6815</v>
      </c>
      <c r="BP6820" s="27">
        <v>0.840763551036119</v>
      </c>
      <c r="BQ6820" s="27">
        <v>11916.9158810667</v>
      </c>
      <c r="BR6820" s="27">
        <v>1.42126674009199</v>
      </c>
      <c r="BS6820" s="27">
        <v>42200.8922087198</v>
      </c>
      <c r="BU6820">
        <f t="shared" si="424"/>
        <v>114197.616774351</v>
      </c>
      <c r="BV6820">
        <f t="shared" si="425"/>
        <v>170989.118805079</v>
      </c>
      <c r="BW6820" s="29">
        <v>6815</v>
      </c>
      <c r="BX6820">
        <f t="shared" si="426"/>
        <v>0</v>
      </c>
      <c r="BY6820">
        <f t="shared" si="427"/>
        <v>1</v>
      </c>
    </row>
    <row r="6821" spans="1:77">
      <c r="A6821" s="15">
        <v>6816</v>
      </c>
      <c r="BP6821" s="27">
        <v>0.827240952066525</v>
      </c>
      <c r="BQ6821" s="27">
        <v>13864.2486528497</v>
      </c>
      <c r="BR6821" s="27">
        <v>1.42555538376495</v>
      </c>
      <c r="BS6821" s="27">
        <v>56203.3543190072</v>
      </c>
      <c r="BU6821">
        <f t="shared" si="424"/>
        <v>110221.894157129</v>
      </c>
      <c r="BV6821">
        <f t="shared" si="425"/>
        <v>157629.953245736</v>
      </c>
      <c r="BW6821" s="29">
        <v>6816</v>
      </c>
      <c r="BX6821">
        <f t="shared" si="426"/>
        <v>0</v>
      </c>
      <c r="BY6821">
        <f t="shared" si="427"/>
        <v>1</v>
      </c>
    </row>
    <row r="6822" spans="1:77">
      <c r="A6822" s="15">
        <v>6817</v>
      </c>
      <c r="BP6822" s="27">
        <v>0.777499793386134</v>
      </c>
      <c r="BQ6822" s="27">
        <v>15619.0007796279</v>
      </c>
      <c r="BR6822" s="27">
        <v>1.35871047844515</v>
      </c>
      <c r="BS6822" s="27">
        <v>49251.3972816667</v>
      </c>
      <c r="BU6822">
        <f t="shared" si="424"/>
        <v>101005.968228292</v>
      </c>
      <c r="BV6822">
        <f t="shared" si="425"/>
        <v>154555.174485106</v>
      </c>
      <c r="BW6822" s="29">
        <v>6817</v>
      </c>
      <c r="BX6822">
        <f t="shared" si="426"/>
        <v>0</v>
      </c>
      <c r="BY6822">
        <f t="shared" si="427"/>
        <v>1</v>
      </c>
    </row>
    <row r="6823" spans="1:77">
      <c r="A6823" s="15">
        <v>6818</v>
      </c>
      <c r="BP6823" s="27">
        <v>0.817786285997851</v>
      </c>
      <c r="BQ6823" s="27">
        <v>12830.5705982778</v>
      </c>
      <c r="BR6823" s="27">
        <v>1.40966945089403</v>
      </c>
      <c r="BS6823" s="27">
        <v>44253.9438259335</v>
      </c>
      <c r="BU6823">
        <f t="shared" si="424"/>
        <v>109837.3723014</v>
      </c>
      <c r="BV6823">
        <f t="shared" si="425"/>
        <v>167196.473808171</v>
      </c>
      <c r="BW6823" s="29">
        <v>6818</v>
      </c>
      <c r="BX6823">
        <f t="shared" si="426"/>
        <v>0</v>
      </c>
      <c r="BY6823">
        <f t="shared" si="427"/>
        <v>1</v>
      </c>
    </row>
    <row r="6824" spans="1:77">
      <c r="A6824" s="15">
        <v>6819</v>
      </c>
      <c r="BP6824" s="27">
        <v>0.843428835349975</v>
      </c>
      <c r="BQ6824" s="27">
        <v>15412.5204077567</v>
      </c>
      <c r="BR6824" s="27">
        <v>1.46196967912265</v>
      </c>
      <c r="BS6824" s="27">
        <v>47488.8230531889</v>
      </c>
      <c r="BU6824">
        <f t="shared" si="424"/>
        <v>111101.80489474</v>
      </c>
      <c r="BV6824">
        <f t="shared" si="425"/>
        <v>171806.628815208</v>
      </c>
      <c r="BW6824" s="29">
        <v>6819</v>
      </c>
      <c r="BX6824">
        <f t="shared" si="426"/>
        <v>0</v>
      </c>
      <c r="BY6824">
        <f t="shared" si="427"/>
        <v>1</v>
      </c>
    </row>
    <row r="6825" spans="1:77">
      <c r="A6825" s="15">
        <v>6820</v>
      </c>
      <c r="BP6825" s="27">
        <v>0.79740268731374</v>
      </c>
      <c r="BQ6825" s="27">
        <v>17359.9439357197</v>
      </c>
      <c r="BR6825" s="27">
        <v>1.37536620846579</v>
      </c>
      <c r="BS6825" s="27">
        <v>50332.1660934057</v>
      </c>
      <c r="BU6825">
        <f t="shared" si="424"/>
        <v>102250.459161341</v>
      </c>
      <c r="BV6825">
        <f t="shared" si="425"/>
        <v>155972.765176463</v>
      </c>
      <c r="BW6825" s="29">
        <v>6820</v>
      </c>
      <c r="BX6825">
        <f t="shared" si="426"/>
        <v>0</v>
      </c>
      <c r="BY6825">
        <f t="shared" si="427"/>
        <v>1</v>
      </c>
    </row>
    <row r="6826" spans="1:77">
      <c r="A6826" s="15">
        <v>6821</v>
      </c>
      <c r="BP6826" s="27">
        <v>0.854567070201653</v>
      </c>
      <c r="BQ6826" s="27">
        <v>14010.6713908973</v>
      </c>
      <c r="BR6826" s="27">
        <v>1.46983697460242</v>
      </c>
      <c r="BS6826" s="27">
        <v>46350.4448404039</v>
      </c>
      <c r="BU6826">
        <f t="shared" si="424"/>
        <v>114174.389139351</v>
      </c>
      <c r="BV6826">
        <f t="shared" si="425"/>
        <v>174125.101349959</v>
      </c>
      <c r="BW6826" s="29">
        <v>6821</v>
      </c>
      <c r="BX6826">
        <f t="shared" si="426"/>
        <v>0</v>
      </c>
      <c r="BY6826">
        <f t="shared" si="427"/>
        <v>1</v>
      </c>
    </row>
    <row r="6827" spans="1:77">
      <c r="A6827" s="15">
        <v>6822</v>
      </c>
      <c r="BP6827" s="27">
        <v>0.786141128249504</v>
      </c>
      <c r="BQ6827" s="27">
        <v>12058.1257115929</v>
      </c>
      <c r="BR6827" s="27">
        <v>1.35661900951437</v>
      </c>
      <c r="BS6827" s="27">
        <v>42854.15116892</v>
      </c>
      <c r="BU6827">
        <f t="shared" si="424"/>
        <v>105863.043525833</v>
      </c>
      <c r="BV6827">
        <f t="shared" si="425"/>
        <v>160638.700258235</v>
      </c>
      <c r="BW6827" s="29">
        <v>6822</v>
      </c>
      <c r="BX6827">
        <f t="shared" si="426"/>
        <v>0</v>
      </c>
      <c r="BY6827">
        <f t="shared" si="427"/>
        <v>1</v>
      </c>
    </row>
    <row r="6828" spans="1:77">
      <c r="A6828" s="15">
        <v>6823</v>
      </c>
      <c r="BP6828" s="27">
        <v>0.838598611986715</v>
      </c>
      <c r="BQ6828" s="27">
        <v>11824.3083006197</v>
      </c>
      <c r="BR6828" s="27">
        <v>1.47295023941863</v>
      </c>
      <c r="BS6828" s="27">
        <v>46370.8049824171</v>
      </c>
      <c r="BU6828">
        <f t="shared" si="424"/>
        <v>113965.483497388</v>
      </c>
      <c r="BV6828">
        <f t="shared" si="425"/>
        <v>174571.730930377</v>
      </c>
      <c r="BW6828" s="29">
        <v>6823</v>
      </c>
      <c r="BX6828">
        <f t="shared" si="426"/>
        <v>0</v>
      </c>
      <c r="BY6828">
        <f t="shared" si="427"/>
        <v>1</v>
      </c>
    </row>
    <row r="6829" spans="1:77">
      <c r="A6829" s="15">
        <v>6824</v>
      </c>
      <c r="BP6829" s="27">
        <v>0.861096696649623</v>
      </c>
      <c r="BQ6829" s="27">
        <v>14656.2693836889</v>
      </c>
      <c r="BR6829" s="27">
        <v>1.48281099993978</v>
      </c>
      <c r="BS6829" s="27">
        <v>47803.9355080443</v>
      </c>
      <c r="BU6829">
        <f t="shared" si="424"/>
        <v>114508.235113755</v>
      </c>
      <c r="BV6829">
        <f t="shared" si="425"/>
        <v>174617.714482923</v>
      </c>
      <c r="BW6829" s="29">
        <v>6824</v>
      </c>
      <c r="BX6829">
        <f t="shared" si="426"/>
        <v>0</v>
      </c>
      <c r="BY6829">
        <f t="shared" si="427"/>
        <v>1</v>
      </c>
    </row>
    <row r="6830" spans="1:77">
      <c r="A6830" s="15">
        <v>6825</v>
      </c>
      <c r="BP6830" s="27">
        <v>0.798287820189131</v>
      </c>
      <c r="BQ6830" s="27">
        <v>15418.5297240587</v>
      </c>
      <c r="BR6830" s="27">
        <v>1.38296321080609</v>
      </c>
      <c r="BS6830" s="27">
        <v>47741.1748197169</v>
      </c>
      <c r="BU6830">
        <f t="shared" si="424"/>
        <v>104324.643304311</v>
      </c>
      <c r="BV6830">
        <f t="shared" si="425"/>
        <v>159703.306801197</v>
      </c>
      <c r="BW6830" s="29">
        <v>6825</v>
      </c>
      <c r="BX6830">
        <f t="shared" si="426"/>
        <v>0</v>
      </c>
      <c r="BY6830">
        <f t="shared" si="427"/>
        <v>1</v>
      </c>
    </row>
    <row r="6831" spans="1:77">
      <c r="A6831" s="15">
        <v>6826</v>
      </c>
      <c r="BP6831" s="27">
        <v>0.747441721348514</v>
      </c>
      <c r="BQ6831" s="27">
        <v>15795.1707141799</v>
      </c>
      <c r="BR6831" s="27">
        <v>1.28986070806328</v>
      </c>
      <c r="BS6831" s="27">
        <v>50150.2303228125</v>
      </c>
      <c r="BU6831">
        <f t="shared" si="424"/>
        <v>96321.0874880971</v>
      </c>
      <c r="BV6831">
        <f t="shared" si="425"/>
        <v>143328.87588668</v>
      </c>
      <c r="BW6831" s="29">
        <v>6826</v>
      </c>
      <c r="BX6831">
        <f t="shared" si="426"/>
        <v>0</v>
      </c>
      <c r="BY6831">
        <f t="shared" si="427"/>
        <v>1</v>
      </c>
    </row>
    <row r="6832" spans="1:77">
      <c r="A6832" s="15">
        <v>6827</v>
      </c>
      <c r="BP6832" s="27">
        <v>0.819633984138777</v>
      </c>
      <c r="BQ6832" s="27">
        <v>15206.0201094471</v>
      </c>
      <c r="BR6832" s="27">
        <v>1.37935027190238</v>
      </c>
      <c r="BS6832" s="27">
        <v>56867.2588996602</v>
      </c>
      <c r="BU6832">
        <f t="shared" si="424"/>
        <v>107739.077511369</v>
      </c>
      <c r="BV6832">
        <f t="shared" si="425"/>
        <v>150035.281885697</v>
      </c>
      <c r="BW6832" s="29">
        <v>6827</v>
      </c>
      <c r="BX6832">
        <f t="shared" si="426"/>
        <v>0</v>
      </c>
      <c r="BY6832">
        <f t="shared" si="427"/>
        <v>1</v>
      </c>
    </row>
    <row r="6833" spans="1:77">
      <c r="A6833" s="15">
        <v>6828</v>
      </c>
      <c r="BP6833" s="27">
        <v>0.826072962124334</v>
      </c>
      <c r="BQ6833" s="27">
        <v>14648.7524639253</v>
      </c>
      <c r="BR6833" s="27">
        <v>1.43332365416153</v>
      </c>
      <c r="BS6833" s="27">
        <v>58174.0632042361</v>
      </c>
      <c r="BU6833">
        <f t="shared" si="424"/>
        <v>109262.191854725</v>
      </c>
      <c r="BV6833">
        <f t="shared" si="425"/>
        <v>156824.484919994</v>
      </c>
      <c r="BW6833" s="29">
        <v>6828</v>
      </c>
      <c r="BX6833">
        <f t="shared" si="426"/>
        <v>0</v>
      </c>
      <c r="BY6833">
        <f t="shared" si="427"/>
        <v>1</v>
      </c>
    </row>
    <row r="6834" spans="1:77">
      <c r="A6834" s="15">
        <v>6829</v>
      </c>
      <c r="BP6834" s="27">
        <v>0.756027539316339</v>
      </c>
      <c r="BQ6834" s="27">
        <v>13131.2766330036</v>
      </c>
      <c r="BR6834" s="27">
        <v>1.29483537651826</v>
      </c>
      <c r="BS6834" s="27">
        <v>43671.4568870249</v>
      </c>
      <c r="BU6834">
        <f t="shared" si="424"/>
        <v>100272.854264447</v>
      </c>
      <c r="BV6834">
        <f t="shared" si="425"/>
        <v>150553.849590713</v>
      </c>
      <c r="BW6834" s="29">
        <v>6829</v>
      </c>
      <c r="BX6834">
        <f t="shared" si="426"/>
        <v>0</v>
      </c>
      <c r="BY6834">
        <f t="shared" si="427"/>
        <v>1</v>
      </c>
    </row>
    <row r="6835" spans="1:77">
      <c r="A6835" s="15">
        <v>6830</v>
      </c>
      <c r="BP6835" s="27">
        <v>0.774691813099781</v>
      </c>
      <c r="BQ6835" s="27">
        <v>11887.553927795</v>
      </c>
      <c r="BR6835" s="27">
        <v>1.31691657535424</v>
      </c>
      <c r="BS6835" s="27">
        <v>42783.4265016831</v>
      </c>
      <c r="BU6835">
        <f t="shared" si="424"/>
        <v>104316.218037172</v>
      </c>
      <c r="BV6835">
        <f t="shared" si="425"/>
        <v>154754.059801453</v>
      </c>
      <c r="BW6835" s="29">
        <v>6830</v>
      </c>
      <c r="BX6835">
        <f t="shared" si="426"/>
        <v>0</v>
      </c>
      <c r="BY6835">
        <f t="shared" si="427"/>
        <v>1</v>
      </c>
    </row>
    <row r="6836" spans="1:77">
      <c r="A6836" s="15">
        <v>6831</v>
      </c>
      <c r="BP6836" s="27">
        <v>0.817322640160584</v>
      </c>
      <c r="BQ6836" s="27">
        <v>11250.7715398574</v>
      </c>
      <c r="BR6836" s="27">
        <v>1.41363461717361</v>
      </c>
      <c r="BS6836" s="27">
        <v>42161.4306179241</v>
      </c>
      <c r="BU6836">
        <f t="shared" si="424"/>
        <v>111347.62448423</v>
      </c>
      <c r="BV6836">
        <f t="shared" si="425"/>
        <v>169883.761958117</v>
      </c>
      <c r="BW6836" s="29">
        <v>6831</v>
      </c>
      <c r="BX6836">
        <f t="shared" si="426"/>
        <v>0</v>
      </c>
      <c r="BY6836">
        <f t="shared" si="427"/>
        <v>1</v>
      </c>
    </row>
    <row r="6837" spans="1:77">
      <c r="A6837" s="15">
        <v>6832</v>
      </c>
      <c r="BP6837" s="27">
        <v>0.82163440992736</v>
      </c>
      <c r="BQ6837" s="27">
        <v>15598.4122774547</v>
      </c>
      <c r="BR6837" s="27">
        <v>1.41693623229063</v>
      </c>
      <c r="BS6837" s="27">
        <v>50270.9552133784</v>
      </c>
      <c r="BU6837">
        <f t="shared" si="424"/>
        <v>107646.749211649</v>
      </c>
      <c r="BV6837">
        <f t="shared" si="425"/>
        <v>162269.479630216</v>
      </c>
      <c r="BW6837" s="29">
        <v>6832</v>
      </c>
      <c r="BX6837">
        <f t="shared" si="426"/>
        <v>0</v>
      </c>
      <c r="BY6837">
        <f t="shared" si="427"/>
        <v>1</v>
      </c>
    </row>
    <row r="6838" spans="1:77">
      <c r="A6838" s="15">
        <v>6833</v>
      </c>
      <c r="BP6838" s="27">
        <v>0.75254432331749</v>
      </c>
      <c r="BQ6838" s="27">
        <v>12025.4079063545</v>
      </c>
      <c r="BR6838" s="27">
        <v>1.28275157141745</v>
      </c>
      <c r="BS6838" s="27">
        <v>44018.4516616133</v>
      </c>
      <c r="BU6838">
        <f t="shared" si="424"/>
        <v>100856.240591269</v>
      </c>
      <c r="BV6838">
        <f t="shared" si="425"/>
        <v>148394.284051004</v>
      </c>
      <c r="BW6838" s="29">
        <v>6833</v>
      </c>
      <c r="BX6838">
        <f t="shared" si="426"/>
        <v>0</v>
      </c>
      <c r="BY6838">
        <f t="shared" si="427"/>
        <v>1</v>
      </c>
    </row>
    <row r="6839" spans="1:77">
      <c r="A6839" s="15">
        <v>6834</v>
      </c>
      <c r="BP6839" s="27">
        <v>0.783665510680891</v>
      </c>
      <c r="BQ6839" s="27">
        <v>18494.2156481389</v>
      </c>
      <c r="BR6839" s="27">
        <v>1.35411022041293</v>
      </c>
      <c r="BS6839" s="27">
        <v>54764.8400282234</v>
      </c>
      <c r="BU6839">
        <f t="shared" si="424"/>
        <v>99055.6109539948</v>
      </c>
      <c r="BV6839">
        <f t="shared" si="425"/>
        <v>148351.693033717</v>
      </c>
      <c r="BW6839" s="29">
        <v>6834</v>
      </c>
      <c r="BX6839">
        <f t="shared" si="426"/>
        <v>0</v>
      </c>
      <c r="BY6839">
        <f t="shared" si="427"/>
        <v>1</v>
      </c>
    </row>
    <row r="6840" spans="1:77">
      <c r="A6840" s="15">
        <v>6835</v>
      </c>
      <c r="BP6840" s="27">
        <v>0.810921550977101</v>
      </c>
      <c r="BQ6840" s="27">
        <v>16111.8260513713</v>
      </c>
      <c r="BR6840" s="27">
        <v>1.39937713842691</v>
      </c>
      <c r="BS6840" s="27">
        <v>50607.4805009149</v>
      </c>
      <c r="BU6840">
        <f t="shared" si="424"/>
        <v>105526.406595194</v>
      </c>
      <c r="BV6840">
        <f t="shared" si="425"/>
        <v>159299.090263122</v>
      </c>
      <c r="BW6840" s="29">
        <v>6835</v>
      </c>
      <c r="BX6840">
        <f t="shared" si="426"/>
        <v>0</v>
      </c>
      <c r="BY6840">
        <f t="shared" si="427"/>
        <v>1</v>
      </c>
    </row>
    <row r="6841" spans="1:77">
      <c r="A6841" s="15">
        <v>6836</v>
      </c>
      <c r="BP6841" s="27">
        <v>0.829793500293112</v>
      </c>
      <c r="BQ6841" s="27">
        <v>16744.3032077042</v>
      </c>
      <c r="BR6841" s="27">
        <v>1.44408809937772</v>
      </c>
      <c r="BS6841" s="27">
        <v>52508.168519123</v>
      </c>
      <c r="BU6841">
        <f t="shared" si="424"/>
        <v>107724.721836263</v>
      </c>
      <c r="BV6841">
        <f t="shared" si="425"/>
        <v>164105.046387534</v>
      </c>
      <c r="BW6841" s="29">
        <v>6836</v>
      </c>
      <c r="BX6841">
        <f t="shared" si="426"/>
        <v>0</v>
      </c>
      <c r="BY6841">
        <f t="shared" si="427"/>
        <v>1</v>
      </c>
    </row>
    <row r="6842" spans="1:77">
      <c r="A6842" s="15">
        <v>6837</v>
      </c>
      <c r="BP6842" s="27">
        <v>0.804009349891846</v>
      </c>
      <c r="BQ6842" s="27">
        <v>12471.2217679456</v>
      </c>
      <c r="BR6842" s="27">
        <v>1.3841339502709</v>
      </c>
      <c r="BS6842" s="27">
        <v>43591.1395994898</v>
      </c>
      <c r="BU6842">
        <f t="shared" si="424"/>
        <v>108130.180715831</v>
      </c>
      <c r="BV6842">
        <f t="shared" si="425"/>
        <v>164028.952941145</v>
      </c>
      <c r="BW6842" s="29">
        <v>6837</v>
      </c>
      <c r="BX6842">
        <f t="shared" si="426"/>
        <v>0</v>
      </c>
      <c r="BY6842">
        <f t="shared" si="427"/>
        <v>1</v>
      </c>
    </row>
    <row r="6843" spans="1:77">
      <c r="A6843" s="15">
        <v>6838</v>
      </c>
      <c r="BP6843" s="27">
        <v>0.791264732405197</v>
      </c>
      <c r="BQ6843" s="27">
        <v>16915.5046494106</v>
      </c>
      <c r="BR6843" s="27">
        <v>1.37264048082203</v>
      </c>
      <c r="BS6843" s="27">
        <v>50936.3566159845</v>
      </c>
      <c r="BU6843">
        <f t="shared" si="424"/>
        <v>101774.205211369</v>
      </c>
      <c r="BV6843">
        <f t="shared" si="425"/>
        <v>154959.71550732</v>
      </c>
      <c r="BW6843" s="29">
        <v>6838</v>
      </c>
      <c r="BX6843">
        <f t="shared" si="426"/>
        <v>0</v>
      </c>
      <c r="BY6843">
        <f t="shared" si="427"/>
        <v>1</v>
      </c>
    </row>
    <row r="6844" spans="1:77">
      <c r="A6844" s="15">
        <v>6839</v>
      </c>
      <c r="BP6844" s="27">
        <v>0.826666972694042</v>
      </c>
      <c r="BQ6844" s="27">
        <v>12159.6937251599</v>
      </c>
      <c r="BR6844" s="27">
        <v>1.42104184184863</v>
      </c>
      <c r="BS6844" s="27">
        <v>51940.9874079138</v>
      </c>
      <c r="BU6844">
        <f t="shared" si="424"/>
        <v>111840.352178947</v>
      </c>
      <c r="BV6844">
        <f t="shared" si="425"/>
        <v>161215.28886938</v>
      </c>
      <c r="BW6844" s="29">
        <v>6839</v>
      </c>
      <c r="BX6844">
        <f t="shared" si="426"/>
        <v>0</v>
      </c>
      <c r="BY6844">
        <f t="shared" si="427"/>
        <v>1</v>
      </c>
    </row>
    <row r="6845" spans="1:77">
      <c r="A6845" s="15">
        <v>6840</v>
      </c>
      <c r="BP6845" s="27">
        <v>0.819508900703937</v>
      </c>
      <c r="BQ6845" s="27">
        <v>14675.8726082892</v>
      </c>
      <c r="BR6845" s="27">
        <v>1.39392307535317</v>
      </c>
      <c r="BS6845" s="27">
        <v>44782.8489087512</v>
      </c>
      <c r="BU6845">
        <f t="shared" si="424"/>
        <v>108250.462497301</v>
      </c>
      <c r="BV6845">
        <f t="shared" si="425"/>
        <v>164305.612394224</v>
      </c>
      <c r="BW6845" s="29">
        <v>6840</v>
      </c>
      <c r="BX6845">
        <f t="shared" si="426"/>
        <v>0</v>
      </c>
      <c r="BY6845">
        <f t="shared" si="427"/>
        <v>1</v>
      </c>
    </row>
    <row r="6846" spans="1:77">
      <c r="A6846" s="15">
        <v>6841</v>
      </c>
      <c r="BP6846" s="27">
        <v>0.842114010838763</v>
      </c>
      <c r="BQ6846" s="27">
        <v>14343.3173631906</v>
      </c>
      <c r="BR6846" s="27">
        <v>1.43486710447134</v>
      </c>
      <c r="BS6846" s="27">
        <v>56064.2583233094</v>
      </c>
      <c r="BU6846">
        <f t="shared" si="424"/>
        <v>111973.784262624</v>
      </c>
      <c r="BV6846">
        <f t="shared" si="425"/>
        <v>159165.807347391</v>
      </c>
      <c r="BW6846" s="29">
        <v>6841</v>
      </c>
      <c r="BX6846">
        <f t="shared" si="426"/>
        <v>0</v>
      </c>
      <c r="BY6846">
        <f t="shared" si="427"/>
        <v>1</v>
      </c>
    </row>
    <row r="6847" spans="1:77">
      <c r="A6847" s="15">
        <v>6842</v>
      </c>
      <c r="BP6847" s="27">
        <v>0.774898813846842</v>
      </c>
      <c r="BQ6847" s="27">
        <v>17539.0210469315</v>
      </c>
      <c r="BR6847" s="27">
        <v>1.33548686421202</v>
      </c>
      <c r="BS6847" s="27">
        <v>50597.9769340651</v>
      </c>
      <c r="BU6847">
        <f t="shared" si="424"/>
        <v>98695.8010300948</v>
      </c>
      <c r="BV6847">
        <f t="shared" si="425"/>
        <v>149725.052697738</v>
      </c>
      <c r="BW6847" s="29">
        <v>6842</v>
      </c>
      <c r="BX6847">
        <f t="shared" si="426"/>
        <v>0</v>
      </c>
      <c r="BY6847">
        <f t="shared" si="427"/>
        <v>1</v>
      </c>
    </row>
    <row r="6848" spans="1:77">
      <c r="A6848" s="15">
        <v>6843</v>
      </c>
      <c r="BP6848" s="27">
        <v>0.852589460152824</v>
      </c>
      <c r="BQ6848" s="27">
        <v>10210.900823565</v>
      </c>
      <c r="BR6848" s="27">
        <v>1.44644461721076</v>
      </c>
      <c r="BS6848" s="27">
        <v>40510.9872515567</v>
      </c>
      <c r="BU6848">
        <f t="shared" si="424"/>
        <v>117677.518199359</v>
      </c>
      <c r="BV6848">
        <f t="shared" si="425"/>
        <v>176455.705330057</v>
      </c>
      <c r="BW6848" s="29">
        <v>6843</v>
      </c>
      <c r="BX6848">
        <f t="shared" si="426"/>
        <v>0</v>
      </c>
      <c r="BY6848">
        <f t="shared" si="427"/>
        <v>1</v>
      </c>
    </row>
    <row r="6849" spans="1:77">
      <c r="A6849" s="15">
        <v>6844</v>
      </c>
      <c r="BP6849" s="27">
        <v>0.85666791615301</v>
      </c>
      <c r="BQ6849" s="27">
        <v>20213.4019855237</v>
      </c>
      <c r="BR6849" s="27">
        <v>1.48162759902996</v>
      </c>
      <c r="BS6849" s="27">
        <v>54159.0897097176</v>
      </c>
      <c r="BU6849">
        <f t="shared" si="424"/>
        <v>108286.785437428</v>
      </c>
      <c r="BV6849">
        <f t="shared" si="425"/>
        <v>168085.050144777</v>
      </c>
      <c r="BW6849" s="29">
        <v>6844</v>
      </c>
      <c r="BX6849">
        <f t="shared" si="426"/>
        <v>0</v>
      </c>
      <c r="BY6849">
        <f t="shared" si="427"/>
        <v>1</v>
      </c>
    </row>
    <row r="6850" spans="1:77">
      <c r="A6850" s="15">
        <v>6845</v>
      </c>
      <c r="BP6850" s="27">
        <v>0.861409511036101</v>
      </c>
      <c r="BQ6850" s="27">
        <v>12363.5900100251</v>
      </c>
      <c r="BR6850" s="27">
        <v>1.49504915035884</v>
      </c>
      <c r="BS6850" s="27">
        <v>42864.4456542905</v>
      </c>
      <c r="BU6850">
        <f t="shared" si="424"/>
        <v>116847.83664539</v>
      </c>
      <c r="BV6850">
        <f t="shared" si="425"/>
        <v>181392.926899536</v>
      </c>
      <c r="BW6850" s="29">
        <v>6845</v>
      </c>
      <c r="BX6850">
        <f t="shared" si="426"/>
        <v>0</v>
      </c>
      <c r="BY6850">
        <f t="shared" si="427"/>
        <v>1</v>
      </c>
    </row>
    <row r="6851" spans="1:77">
      <c r="A6851" s="15">
        <v>6846</v>
      </c>
      <c r="BP6851" s="27">
        <v>0.827617909437208</v>
      </c>
      <c r="BQ6851" s="27">
        <v>16265.6236782119</v>
      </c>
      <c r="BR6851" s="27">
        <v>1.39693619789096</v>
      </c>
      <c r="BS6851" s="27">
        <v>48179.4474656525</v>
      </c>
      <c r="BU6851">
        <f t="shared" si="424"/>
        <v>107877.062737369</v>
      </c>
      <c r="BV6851">
        <f t="shared" si="425"/>
        <v>161360.982217991</v>
      </c>
      <c r="BW6851" s="29">
        <v>6846</v>
      </c>
      <c r="BX6851">
        <f t="shared" si="426"/>
        <v>0</v>
      </c>
      <c r="BY6851">
        <f t="shared" si="427"/>
        <v>1</v>
      </c>
    </row>
    <row r="6852" spans="1:77">
      <c r="A6852" s="15">
        <v>6847</v>
      </c>
      <c r="BP6852" s="27">
        <v>0.766932021857065</v>
      </c>
      <c r="BQ6852" s="27">
        <v>15336.1068129798</v>
      </c>
      <c r="BR6852" s="27">
        <v>1.33323643576435</v>
      </c>
      <c r="BS6852" s="27">
        <v>46459.5811202669</v>
      </c>
      <c r="BU6852">
        <f t="shared" si="424"/>
        <v>99703.6964655799</v>
      </c>
      <c r="BV6852">
        <f t="shared" si="425"/>
        <v>153525.884244385</v>
      </c>
      <c r="BW6852" s="29">
        <v>6847</v>
      </c>
      <c r="BX6852">
        <f t="shared" si="426"/>
        <v>0</v>
      </c>
      <c r="BY6852">
        <f t="shared" si="427"/>
        <v>1</v>
      </c>
    </row>
    <row r="6853" spans="1:77">
      <c r="A6853" s="15">
        <v>6848</v>
      </c>
      <c r="BP6853" s="27">
        <v>0.794997777736412</v>
      </c>
      <c r="BQ6853" s="27">
        <v>14679.6716483236</v>
      </c>
      <c r="BR6853" s="27">
        <v>1.37789262242223</v>
      </c>
      <c r="BS6853" s="27">
        <v>48792.2938082631</v>
      </c>
      <c r="BU6853">
        <f t="shared" si="424"/>
        <v>104569.995012138</v>
      </c>
      <c r="BV6853">
        <f t="shared" si="425"/>
        <v>157891.599555071</v>
      </c>
      <c r="BW6853" s="29">
        <v>6848</v>
      </c>
      <c r="BX6853">
        <f t="shared" si="426"/>
        <v>0</v>
      </c>
      <c r="BY6853">
        <f t="shared" si="427"/>
        <v>1</v>
      </c>
    </row>
    <row r="6854" spans="1:77">
      <c r="A6854" s="15">
        <v>6849</v>
      </c>
      <c r="BP6854" s="27">
        <v>0.799825136362485</v>
      </c>
      <c r="BQ6854" s="27">
        <v>13634.3081641336</v>
      </c>
      <c r="BR6854" s="27">
        <v>1.37760632739111</v>
      </c>
      <c r="BS6854" s="27">
        <v>54832.7352992421</v>
      </c>
      <c r="BU6854">
        <f t="shared" si="424"/>
        <v>106339.462290239</v>
      </c>
      <c r="BV6854">
        <f t="shared" si="425"/>
        <v>151808.213809425</v>
      </c>
      <c r="BW6854" s="29">
        <v>6849</v>
      </c>
      <c r="BX6854">
        <f t="shared" si="426"/>
        <v>0</v>
      </c>
      <c r="BY6854">
        <f t="shared" si="427"/>
        <v>1</v>
      </c>
    </row>
    <row r="6855" spans="1:77">
      <c r="A6855" s="15">
        <v>6850</v>
      </c>
      <c r="BP6855" s="27">
        <v>0.851673341633164</v>
      </c>
      <c r="BQ6855" s="27">
        <v>14640.4374805706</v>
      </c>
      <c r="BR6855" s="27">
        <v>1.47388085914324</v>
      </c>
      <c r="BS6855" s="27">
        <v>57511.2218069748</v>
      </c>
      <c r="BU6855">
        <f t="shared" ref="BU6855:BU6918" si="428">BP6855*$BV$1-BQ6855</f>
        <v>113110.563764404</v>
      </c>
      <c r="BV6855">
        <f t="shared" ref="BV6855:BV6918" si="429">BR6855*$BV$1-BS6855</f>
        <v>163570.907064511</v>
      </c>
      <c r="BW6855" s="29">
        <v>6850</v>
      </c>
      <c r="BX6855">
        <f t="shared" ref="BX6855:BX6918" si="430">IF(BU6855=MAX($BU6855:$BV6855),1,0)</f>
        <v>0</v>
      </c>
      <c r="BY6855">
        <f t="shared" ref="BY6855:BY6918" si="431">IF(BV6855=MAX($BU6855:$BV6855),1,0)</f>
        <v>1</v>
      </c>
    </row>
    <row r="6856" spans="1:77">
      <c r="A6856" s="15">
        <v>6851</v>
      </c>
      <c r="BP6856" s="27">
        <v>0.758061753196521</v>
      </c>
      <c r="BQ6856" s="27">
        <v>16223.4780044689</v>
      </c>
      <c r="BR6856" s="27">
        <v>1.2930524408634</v>
      </c>
      <c r="BS6856" s="27">
        <v>52912.0094768109</v>
      </c>
      <c r="BU6856">
        <f t="shared" si="428"/>
        <v>97485.7849750092</v>
      </c>
      <c r="BV6856">
        <f t="shared" si="429"/>
        <v>141045.856652699</v>
      </c>
      <c r="BW6856" s="29">
        <v>6851</v>
      </c>
      <c r="BX6856">
        <f t="shared" si="430"/>
        <v>0</v>
      </c>
      <c r="BY6856">
        <f t="shared" si="431"/>
        <v>1</v>
      </c>
    </row>
    <row r="6857" spans="1:77">
      <c r="A6857" s="15">
        <v>6852</v>
      </c>
      <c r="BP6857" s="27">
        <v>0.813081673148304</v>
      </c>
      <c r="BQ6857" s="27">
        <v>13319.2973532971</v>
      </c>
      <c r="BR6857" s="27">
        <v>1.40668760084806</v>
      </c>
      <c r="BS6857" s="27">
        <v>44488.6532532593</v>
      </c>
      <c r="BU6857">
        <f t="shared" si="428"/>
        <v>108642.953618949</v>
      </c>
      <c r="BV6857">
        <f t="shared" si="429"/>
        <v>166514.486873949</v>
      </c>
      <c r="BW6857" s="29">
        <v>6852</v>
      </c>
      <c r="BX6857">
        <f t="shared" si="430"/>
        <v>0</v>
      </c>
      <c r="BY6857">
        <f t="shared" si="431"/>
        <v>1</v>
      </c>
    </row>
    <row r="6858" spans="1:77">
      <c r="A6858" s="15">
        <v>6853</v>
      </c>
      <c r="BP6858" s="27">
        <v>0.737175280963724</v>
      </c>
      <c r="BQ6858" s="27">
        <v>14708.024936279</v>
      </c>
      <c r="BR6858" s="27">
        <v>1.245815379266</v>
      </c>
      <c r="BS6858" s="27">
        <v>57489.7127763742</v>
      </c>
      <c r="BU6858">
        <f t="shared" si="428"/>
        <v>95868.2672082797</v>
      </c>
      <c r="BV6858">
        <f t="shared" si="429"/>
        <v>129382.594113526</v>
      </c>
      <c r="BW6858" s="29">
        <v>6853</v>
      </c>
      <c r="BX6858">
        <f t="shared" si="430"/>
        <v>0</v>
      </c>
      <c r="BY6858">
        <f t="shared" si="431"/>
        <v>1</v>
      </c>
    </row>
    <row r="6859" spans="1:77">
      <c r="A6859" s="15">
        <v>6854</v>
      </c>
      <c r="BP6859" s="27">
        <v>0.790431136990229</v>
      </c>
      <c r="BQ6859" s="27">
        <v>12790.2079147714</v>
      </c>
      <c r="BR6859" s="27">
        <v>1.34949232235141</v>
      </c>
      <c r="BS6859" s="27">
        <v>52304.1730301703</v>
      </c>
      <c r="BU6859">
        <f t="shared" si="428"/>
        <v>105774.462633763</v>
      </c>
      <c r="BV6859">
        <f t="shared" si="429"/>
        <v>150119.675322541</v>
      </c>
      <c r="BW6859" s="29">
        <v>6854</v>
      </c>
      <c r="BX6859">
        <f t="shared" si="430"/>
        <v>0</v>
      </c>
      <c r="BY6859">
        <f t="shared" si="431"/>
        <v>1</v>
      </c>
    </row>
    <row r="6860" spans="1:77">
      <c r="A6860" s="15">
        <v>6855</v>
      </c>
      <c r="BP6860" s="27">
        <v>0.798174402447273</v>
      </c>
      <c r="BQ6860" s="27">
        <v>17556.0246689338</v>
      </c>
      <c r="BR6860" s="27">
        <v>1.38143568644366</v>
      </c>
      <c r="BS6860" s="27">
        <v>61393.0203368978</v>
      </c>
      <c r="BU6860">
        <f t="shared" si="428"/>
        <v>102170.135698157</v>
      </c>
      <c r="BV6860">
        <f t="shared" si="429"/>
        <v>145822.332629651</v>
      </c>
      <c r="BW6860" s="29">
        <v>6855</v>
      </c>
      <c r="BX6860">
        <f t="shared" si="430"/>
        <v>0</v>
      </c>
      <c r="BY6860">
        <f t="shared" si="431"/>
        <v>1</v>
      </c>
    </row>
    <row r="6861" spans="1:77">
      <c r="A6861" s="15">
        <v>6856</v>
      </c>
      <c r="BP6861" s="27">
        <v>0.856899096195059</v>
      </c>
      <c r="BQ6861" s="27">
        <v>12128.8693650555</v>
      </c>
      <c r="BR6861" s="27">
        <v>1.48563996297173</v>
      </c>
      <c r="BS6861" s="27">
        <v>42907.5292059665</v>
      </c>
      <c r="BU6861">
        <f t="shared" si="428"/>
        <v>116405.995064203</v>
      </c>
      <c r="BV6861">
        <f t="shared" si="429"/>
        <v>179938.465239793</v>
      </c>
      <c r="BW6861" s="29">
        <v>6856</v>
      </c>
      <c r="BX6861">
        <f t="shared" si="430"/>
        <v>0</v>
      </c>
      <c r="BY6861">
        <f t="shared" si="431"/>
        <v>1</v>
      </c>
    </row>
    <row r="6862" spans="1:77">
      <c r="A6862" s="15">
        <v>6857</v>
      </c>
      <c r="BP6862" s="27">
        <v>0.79227960326834</v>
      </c>
      <c r="BQ6862" s="27">
        <v>12646.8019614092</v>
      </c>
      <c r="BR6862" s="27">
        <v>1.35065521761273</v>
      </c>
      <c r="BS6862" s="27">
        <v>55084.6496359349</v>
      </c>
      <c r="BU6862">
        <f t="shared" si="428"/>
        <v>106195.138528842</v>
      </c>
      <c r="BV6862">
        <f t="shared" si="429"/>
        <v>147513.633005974</v>
      </c>
      <c r="BW6862" s="29">
        <v>6857</v>
      </c>
      <c r="BX6862">
        <f t="shared" si="430"/>
        <v>0</v>
      </c>
      <c r="BY6862">
        <f t="shared" si="431"/>
        <v>1</v>
      </c>
    </row>
    <row r="6863" spans="1:77">
      <c r="A6863" s="15">
        <v>6858</v>
      </c>
      <c r="BP6863" s="27">
        <v>0.784970378205121</v>
      </c>
      <c r="BQ6863" s="27">
        <v>14630.5876158828</v>
      </c>
      <c r="BR6863" s="27">
        <v>1.35298364667691</v>
      </c>
      <c r="BS6863" s="27">
        <v>58355.1353336801</v>
      </c>
      <c r="BU6863">
        <f t="shared" si="428"/>
        <v>103114.969114885</v>
      </c>
      <c r="BV6863">
        <f t="shared" si="429"/>
        <v>144592.411667856</v>
      </c>
      <c r="BW6863" s="29">
        <v>6858</v>
      </c>
      <c r="BX6863">
        <f t="shared" si="430"/>
        <v>0</v>
      </c>
      <c r="BY6863">
        <f t="shared" si="431"/>
        <v>1</v>
      </c>
    </row>
    <row r="6864" spans="1:77">
      <c r="A6864" s="15">
        <v>6859</v>
      </c>
      <c r="BP6864" s="27">
        <v>0.787404722687749</v>
      </c>
      <c r="BQ6864" s="27">
        <v>20243.868275168</v>
      </c>
      <c r="BR6864" s="27">
        <v>1.3818288742578</v>
      </c>
      <c r="BS6864" s="27">
        <v>61398.931221314</v>
      </c>
      <c r="BU6864">
        <f t="shared" si="428"/>
        <v>97866.8401279944</v>
      </c>
      <c r="BV6864">
        <f t="shared" si="429"/>
        <v>145875.399917356</v>
      </c>
      <c r="BW6864" s="29">
        <v>6859</v>
      </c>
      <c r="BX6864">
        <f t="shared" si="430"/>
        <v>0</v>
      </c>
      <c r="BY6864">
        <f t="shared" si="431"/>
        <v>1</v>
      </c>
    </row>
    <row r="6865" spans="1:77">
      <c r="A6865" s="15">
        <v>6860</v>
      </c>
      <c r="BP6865" s="27">
        <v>0.818077558260094</v>
      </c>
      <c r="BQ6865" s="27">
        <v>15095.8593214005</v>
      </c>
      <c r="BR6865" s="27">
        <v>1.40202308216661</v>
      </c>
      <c r="BS6865" s="27">
        <v>57789.9733199575</v>
      </c>
      <c r="BU6865">
        <f t="shared" si="428"/>
        <v>107615.774417614</v>
      </c>
      <c r="BV6865">
        <f t="shared" si="429"/>
        <v>152513.489005033</v>
      </c>
      <c r="BW6865" s="29">
        <v>6860</v>
      </c>
      <c r="BX6865">
        <f t="shared" si="430"/>
        <v>0</v>
      </c>
      <c r="BY6865">
        <f t="shared" si="431"/>
        <v>1</v>
      </c>
    </row>
    <row r="6866" spans="1:77">
      <c r="A6866" s="15">
        <v>6861</v>
      </c>
      <c r="BP6866" s="27">
        <v>0.826559017757974</v>
      </c>
      <c r="BQ6866" s="27">
        <v>15500.8193570514</v>
      </c>
      <c r="BR6866" s="27">
        <v>1.41770154024033</v>
      </c>
      <c r="BS6866" s="27">
        <v>46534.4986706516</v>
      </c>
      <c r="BU6866">
        <f t="shared" si="428"/>
        <v>108483.033306645</v>
      </c>
      <c r="BV6866">
        <f t="shared" si="429"/>
        <v>166120.732365398</v>
      </c>
      <c r="BW6866" s="29">
        <v>6861</v>
      </c>
      <c r="BX6866">
        <f t="shared" si="430"/>
        <v>0</v>
      </c>
      <c r="BY6866">
        <f t="shared" si="431"/>
        <v>1</v>
      </c>
    </row>
    <row r="6867" spans="1:77">
      <c r="A6867" s="15">
        <v>6862</v>
      </c>
      <c r="BP6867" s="27">
        <v>0.816051052956626</v>
      </c>
      <c r="BQ6867" s="27">
        <v>12419.898541628</v>
      </c>
      <c r="BR6867" s="27">
        <v>1.39335814665908</v>
      </c>
      <c r="BS6867" s="27">
        <v>43827.699885729</v>
      </c>
      <c r="BU6867">
        <f t="shared" si="428"/>
        <v>109987.759401866</v>
      </c>
      <c r="BV6867">
        <f t="shared" si="429"/>
        <v>165176.022113132</v>
      </c>
      <c r="BW6867" s="29">
        <v>6862</v>
      </c>
      <c r="BX6867">
        <f t="shared" si="430"/>
        <v>0</v>
      </c>
      <c r="BY6867">
        <f t="shared" si="431"/>
        <v>1</v>
      </c>
    </row>
    <row r="6868" spans="1:77">
      <c r="A6868" s="15">
        <v>6863</v>
      </c>
      <c r="BP6868" s="27">
        <v>0.80238519046543</v>
      </c>
      <c r="BQ6868" s="27">
        <v>16589.8069286657</v>
      </c>
      <c r="BR6868" s="27">
        <v>1.34408710690176</v>
      </c>
      <c r="BS6868" s="27">
        <v>52573.4585119311</v>
      </c>
      <c r="BU6868">
        <f t="shared" si="428"/>
        <v>103767.971641149</v>
      </c>
      <c r="BV6868">
        <f t="shared" si="429"/>
        <v>149039.607523333</v>
      </c>
      <c r="BW6868" s="29">
        <v>6863</v>
      </c>
      <c r="BX6868">
        <f t="shared" si="430"/>
        <v>0</v>
      </c>
      <c r="BY6868">
        <f t="shared" si="431"/>
        <v>1</v>
      </c>
    </row>
    <row r="6869" spans="1:77">
      <c r="A6869" s="15">
        <v>6864</v>
      </c>
      <c r="BP6869" s="27">
        <v>0.825345464413616</v>
      </c>
      <c r="BQ6869" s="27">
        <v>20119.0936682661</v>
      </c>
      <c r="BR6869" s="27">
        <v>1.4302652872193</v>
      </c>
      <c r="BS6869" s="27">
        <v>59674.8640205023</v>
      </c>
      <c r="BU6869">
        <f t="shared" si="428"/>
        <v>103682.725993776</v>
      </c>
      <c r="BV6869">
        <f t="shared" si="429"/>
        <v>154864.929062393</v>
      </c>
      <c r="BW6869" s="29">
        <v>6864</v>
      </c>
      <c r="BX6869">
        <f t="shared" si="430"/>
        <v>0</v>
      </c>
      <c r="BY6869">
        <f t="shared" si="431"/>
        <v>1</v>
      </c>
    </row>
    <row r="6870" spans="1:77">
      <c r="A6870" s="15">
        <v>6865</v>
      </c>
      <c r="BP6870" s="27">
        <v>0.823860010594134</v>
      </c>
      <c r="BQ6870" s="27">
        <v>14975.8775106555</v>
      </c>
      <c r="BR6870" s="27">
        <v>1.41046479781593</v>
      </c>
      <c r="BS6870" s="27">
        <v>45477.9779939876</v>
      </c>
      <c r="BU6870">
        <f t="shared" si="428"/>
        <v>108603.124078465</v>
      </c>
      <c r="BV6870">
        <f t="shared" si="429"/>
        <v>166091.741678402</v>
      </c>
      <c r="BW6870" s="29">
        <v>6865</v>
      </c>
      <c r="BX6870">
        <f t="shared" si="430"/>
        <v>0</v>
      </c>
      <c r="BY6870">
        <f t="shared" si="431"/>
        <v>1</v>
      </c>
    </row>
    <row r="6871" spans="1:77">
      <c r="A6871" s="15">
        <v>6866</v>
      </c>
      <c r="BP6871" s="27">
        <v>0.765547516607334</v>
      </c>
      <c r="BQ6871" s="27">
        <v>17124.9026561997</v>
      </c>
      <c r="BR6871" s="27">
        <v>1.29564399970121</v>
      </c>
      <c r="BS6871" s="27">
        <v>47847.8600593117</v>
      </c>
      <c r="BU6871">
        <f t="shared" si="428"/>
        <v>97707.2248349005</v>
      </c>
      <c r="BV6871">
        <f t="shared" si="429"/>
        <v>146498.739895869</v>
      </c>
      <c r="BW6871" s="29">
        <v>6866</v>
      </c>
      <c r="BX6871">
        <f t="shared" si="430"/>
        <v>0</v>
      </c>
      <c r="BY6871">
        <f t="shared" si="431"/>
        <v>1</v>
      </c>
    </row>
    <row r="6872" spans="1:77">
      <c r="A6872" s="15">
        <v>6867</v>
      </c>
      <c r="BP6872" s="27">
        <v>0.812547723996978</v>
      </c>
      <c r="BQ6872" s="27">
        <v>11229.8051353278</v>
      </c>
      <c r="BR6872" s="27">
        <v>1.37628709977746</v>
      </c>
      <c r="BS6872" s="27">
        <v>41308.7662757864</v>
      </c>
      <c r="BU6872">
        <f t="shared" si="428"/>
        <v>110652.353464219</v>
      </c>
      <c r="BV6872">
        <f t="shared" si="429"/>
        <v>165134.298690833</v>
      </c>
      <c r="BW6872" s="29">
        <v>6867</v>
      </c>
      <c r="BX6872">
        <f t="shared" si="430"/>
        <v>0</v>
      </c>
      <c r="BY6872">
        <f t="shared" si="431"/>
        <v>1</v>
      </c>
    </row>
    <row r="6873" spans="1:77">
      <c r="A6873" s="15">
        <v>6868</v>
      </c>
      <c r="BP6873" s="27">
        <v>0.798954484473805</v>
      </c>
      <c r="BQ6873" s="27">
        <v>10947.163058401</v>
      </c>
      <c r="BR6873" s="27">
        <v>1.37424874140937</v>
      </c>
      <c r="BS6873" s="27">
        <v>51763.3698995868</v>
      </c>
      <c r="BU6873">
        <f t="shared" si="428"/>
        <v>108896.00961267</v>
      </c>
      <c r="BV6873">
        <f t="shared" si="429"/>
        <v>154373.941311818</v>
      </c>
      <c r="BW6873" s="29">
        <v>6868</v>
      </c>
      <c r="BX6873">
        <f t="shared" si="430"/>
        <v>0</v>
      </c>
      <c r="BY6873">
        <f t="shared" si="431"/>
        <v>1</v>
      </c>
    </row>
    <row r="6874" spans="1:77">
      <c r="A6874" s="15">
        <v>6869</v>
      </c>
      <c r="BP6874" s="27">
        <v>0.759309025282178</v>
      </c>
      <c r="BQ6874" s="27">
        <v>18085.12715667</v>
      </c>
      <c r="BR6874" s="27">
        <v>1.28539196485447</v>
      </c>
      <c r="BS6874" s="27">
        <v>50852.4574477211</v>
      </c>
      <c r="BU6874">
        <f t="shared" si="428"/>
        <v>95811.2266356566</v>
      </c>
      <c r="BV6874">
        <f t="shared" si="429"/>
        <v>141956.337280449</v>
      </c>
      <c r="BW6874" s="29">
        <v>6869</v>
      </c>
      <c r="BX6874">
        <f t="shared" si="430"/>
        <v>0</v>
      </c>
      <c r="BY6874">
        <f t="shared" si="431"/>
        <v>1</v>
      </c>
    </row>
    <row r="6875" spans="1:77">
      <c r="A6875" s="15">
        <v>6870</v>
      </c>
      <c r="BP6875" s="27">
        <v>0.811400678839293</v>
      </c>
      <c r="BQ6875" s="27">
        <v>12768.3799445037</v>
      </c>
      <c r="BR6875" s="27">
        <v>1.40227468161813</v>
      </c>
      <c r="BS6875" s="27">
        <v>55257.5689924406</v>
      </c>
      <c r="BU6875">
        <f t="shared" si="428"/>
        <v>108941.72188139</v>
      </c>
      <c r="BV6875">
        <f t="shared" si="429"/>
        <v>155083.63325028</v>
      </c>
      <c r="BW6875" s="29">
        <v>6870</v>
      </c>
      <c r="BX6875">
        <f t="shared" si="430"/>
        <v>0</v>
      </c>
      <c r="BY6875">
        <f t="shared" si="431"/>
        <v>1</v>
      </c>
    </row>
    <row r="6876" spans="1:77">
      <c r="A6876" s="15">
        <v>6871</v>
      </c>
      <c r="BP6876" s="27">
        <v>0.775155096949911</v>
      </c>
      <c r="BQ6876" s="27">
        <v>11839.5999878336</v>
      </c>
      <c r="BR6876" s="27">
        <v>1.28485423342563</v>
      </c>
      <c r="BS6876" s="27">
        <v>43220.2399941491</v>
      </c>
      <c r="BU6876">
        <f t="shared" si="428"/>
        <v>104433.664554653</v>
      </c>
      <c r="BV6876">
        <f t="shared" si="429"/>
        <v>149507.895019695</v>
      </c>
      <c r="BW6876" s="29">
        <v>6871</v>
      </c>
      <c r="BX6876">
        <f t="shared" si="430"/>
        <v>0</v>
      </c>
      <c r="BY6876">
        <f t="shared" si="431"/>
        <v>1</v>
      </c>
    </row>
    <row r="6877" spans="1:77">
      <c r="A6877" s="15">
        <v>6872</v>
      </c>
      <c r="BP6877" s="27">
        <v>0.823418616759453</v>
      </c>
      <c r="BQ6877" s="27">
        <v>19172.4656798498</v>
      </c>
      <c r="BR6877" s="27">
        <v>1.40421402302259</v>
      </c>
      <c r="BS6877" s="27">
        <v>62817.7866290117</v>
      </c>
      <c r="BU6877">
        <f t="shared" si="428"/>
        <v>104340.326834068</v>
      </c>
      <c r="BV6877">
        <f t="shared" si="429"/>
        <v>147814.316824376</v>
      </c>
      <c r="BW6877" s="29">
        <v>6872</v>
      </c>
      <c r="BX6877">
        <f t="shared" si="430"/>
        <v>0</v>
      </c>
      <c r="BY6877">
        <f t="shared" si="431"/>
        <v>1</v>
      </c>
    </row>
    <row r="6878" spans="1:77">
      <c r="A6878" s="15">
        <v>6873</v>
      </c>
      <c r="BP6878" s="27">
        <v>0.860681311278928</v>
      </c>
      <c r="BQ6878" s="27">
        <v>16426.9895096135</v>
      </c>
      <c r="BR6878" s="27">
        <v>1.48167406999775</v>
      </c>
      <c r="BS6878" s="27">
        <v>57842.1227762505</v>
      </c>
      <c r="BU6878">
        <f t="shared" si="428"/>
        <v>112675.207182226</v>
      </c>
      <c r="BV6878">
        <f t="shared" si="429"/>
        <v>164408.987723413</v>
      </c>
      <c r="BW6878" s="29">
        <v>6873</v>
      </c>
      <c r="BX6878">
        <f t="shared" si="430"/>
        <v>0</v>
      </c>
      <c r="BY6878">
        <f t="shared" si="431"/>
        <v>1</v>
      </c>
    </row>
    <row r="6879" spans="1:77">
      <c r="A6879" s="15">
        <v>6874</v>
      </c>
      <c r="BP6879" s="27">
        <v>0.774975185491796</v>
      </c>
      <c r="BQ6879" s="27">
        <v>14568.6951703547</v>
      </c>
      <c r="BR6879" s="27">
        <v>1.3238491324646</v>
      </c>
      <c r="BS6879" s="27">
        <v>54526.3690094727</v>
      </c>
      <c r="BU6879">
        <f t="shared" si="428"/>
        <v>101677.582653415</v>
      </c>
      <c r="BV6879">
        <f t="shared" si="429"/>
        <v>144051.000860218</v>
      </c>
      <c r="BW6879" s="29">
        <v>6874</v>
      </c>
      <c r="BX6879">
        <f t="shared" si="430"/>
        <v>0</v>
      </c>
      <c r="BY6879">
        <f t="shared" si="431"/>
        <v>1</v>
      </c>
    </row>
    <row r="6880" spans="1:77">
      <c r="A6880" s="15">
        <v>6875</v>
      </c>
      <c r="BP6880" s="27">
        <v>0.801371041378922</v>
      </c>
      <c r="BQ6880" s="27">
        <v>22053.7782324912</v>
      </c>
      <c r="BR6880" s="27">
        <v>1.39499689004769</v>
      </c>
      <c r="BS6880" s="27">
        <v>62189.6727206537</v>
      </c>
      <c r="BU6880">
        <f t="shared" si="428"/>
        <v>98151.8779743472</v>
      </c>
      <c r="BV6880">
        <f t="shared" si="429"/>
        <v>147059.8607865</v>
      </c>
      <c r="BW6880" s="29">
        <v>6875</v>
      </c>
      <c r="BX6880">
        <f t="shared" si="430"/>
        <v>0</v>
      </c>
      <c r="BY6880">
        <f t="shared" si="431"/>
        <v>1</v>
      </c>
    </row>
    <row r="6881" spans="1:77">
      <c r="A6881" s="15">
        <v>6876</v>
      </c>
      <c r="BP6881" s="27">
        <v>0.783337229659201</v>
      </c>
      <c r="BQ6881" s="27">
        <v>23107.4735791089</v>
      </c>
      <c r="BR6881" s="27">
        <v>1.3205792946344</v>
      </c>
      <c r="BS6881" s="27">
        <v>56551.0546097734</v>
      </c>
      <c r="BU6881">
        <f t="shared" si="428"/>
        <v>94393.1108697713</v>
      </c>
      <c r="BV6881">
        <f t="shared" si="429"/>
        <v>141535.839585387</v>
      </c>
      <c r="BW6881" s="29">
        <v>6876</v>
      </c>
      <c r="BX6881">
        <f t="shared" si="430"/>
        <v>0</v>
      </c>
      <c r="BY6881">
        <f t="shared" si="431"/>
        <v>1</v>
      </c>
    </row>
    <row r="6882" spans="1:77">
      <c r="A6882" s="15">
        <v>6877</v>
      </c>
      <c r="BP6882" s="27">
        <v>0.800890493054451</v>
      </c>
      <c r="BQ6882" s="27">
        <v>11738.6703173257</v>
      </c>
      <c r="BR6882" s="27">
        <v>1.39349758168759</v>
      </c>
      <c r="BS6882" s="27">
        <v>50651.5140911974</v>
      </c>
      <c r="BU6882">
        <f t="shared" si="428"/>
        <v>108394.903640842</v>
      </c>
      <c r="BV6882">
        <f t="shared" si="429"/>
        <v>158373.123161942</v>
      </c>
      <c r="BW6882" s="29">
        <v>6877</v>
      </c>
      <c r="BX6882">
        <f t="shared" si="430"/>
        <v>0</v>
      </c>
      <c r="BY6882">
        <f t="shared" si="431"/>
        <v>1</v>
      </c>
    </row>
    <row r="6883" spans="1:77">
      <c r="A6883" s="15">
        <v>6878</v>
      </c>
      <c r="BP6883" s="27">
        <v>0.81640356945246</v>
      </c>
      <c r="BQ6883" s="27">
        <v>13048.9882422268</v>
      </c>
      <c r="BR6883" s="27">
        <v>1.36713409698964</v>
      </c>
      <c r="BS6883" s="27">
        <v>52376.850894058</v>
      </c>
      <c r="BU6883">
        <f t="shared" si="428"/>
        <v>109411.547175642</v>
      </c>
      <c r="BV6883">
        <f t="shared" si="429"/>
        <v>152693.263654388</v>
      </c>
      <c r="BW6883" s="29">
        <v>6878</v>
      </c>
      <c r="BX6883">
        <f t="shared" si="430"/>
        <v>0</v>
      </c>
      <c r="BY6883">
        <f t="shared" si="431"/>
        <v>1</v>
      </c>
    </row>
    <row r="6884" spans="1:77">
      <c r="A6884" s="15">
        <v>6879</v>
      </c>
      <c r="BP6884" s="27">
        <v>0.803726520805261</v>
      </c>
      <c r="BQ6884" s="27">
        <v>14911.1639839593</v>
      </c>
      <c r="BR6884" s="27">
        <v>1.37825666034635</v>
      </c>
      <c r="BS6884" s="27">
        <v>45542.7654775391</v>
      </c>
      <c r="BU6884">
        <f t="shared" si="428"/>
        <v>105647.81413683</v>
      </c>
      <c r="BV6884">
        <f t="shared" si="429"/>
        <v>161195.733574414</v>
      </c>
      <c r="BW6884" s="29">
        <v>6879</v>
      </c>
      <c r="BX6884">
        <f t="shared" si="430"/>
        <v>0</v>
      </c>
      <c r="BY6884">
        <f t="shared" si="431"/>
        <v>1</v>
      </c>
    </row>
    <row r="6885" spans="1:77">
      <c r="A6885" s="15">
        <v>6880</v>
      </c>
      <c r="BP6885" s="27">
        <v>0.80695236997059</v>
      </c>
      <c r="BQ6885" s="27">
        <v>13313.0636890689</v>
      </c>
      <c r="BR6885" s="27">
        <v>1.39189605819312</v>
      </c>
      <c r="BS6885" s="27">
        <v>55637.1932371188</v>
      </c>
      <c r="BU6885">
        <f t="shared" si="428"/>
        <v>107729.79180652</v>
      </c>
      <c r="BV6885">
        <f t="shared" si="429"/>
        <v>153147.215491849</v>
      </c>
      <c r="BW6885" s="29">
        <v>6880</v>
      </c>
      <c r="BX6885">
        <f t="shared" si="430"/>
        <v>0</v>
      </c>
      <c r="BY6885">
        <f t="shared" si="431"/>
        <v>1</v>
      </c>
    </row>
    <row r="6886" spans="1:77">
      <c r="A6886" s="15">
        <v>6881</v>
      </c>
      <c r="BP6886" s="27">
        <v>0.814237381291397</v>
      </c>
      <c r="BQ6886" s="27">
        <v>13810.4996489162</v>
      </c>
      <c r="BR6886" s="27">
        <v>1.39691689413252</v>
      </c>
      <c r="BS6886" s="27">
        <v>47743.6504031239</v>
      </c>
      <c r="BU6886">
        <f t="shared" si="428"/>
        <v>108325.107544793</v>
      </c>
      <c r="BV6886">
        <f t="shared" si="429"/>
        <v>161793.883716754</v>
      </c>
      <c r="BW6886" s="29">
        <v>6881</v>
      </c>
      <c r="BX6886">
        <f t="shared" si="430"/>
        <v>0</v>
      </c>
      <c r="BY6886">
        <f t="shared" si="431"/>
        <v>1</v>
      </c>
    </row>
    <row r="6887" spans="1:77">
      <c r="A6887" s="15">
        <v>6882</v>
      </c>
      <c r="BP6887" s="27">
        <v>0.784846665610886</v>
      </c>
      <c r="BQ6887" s="27">
        <v>12586.9965782867</v>
      </c>
      <c r="BR6887" s="27">
        <v>1.34088279540413</v>
      </c>
      <c r="BS6887" s="27">
        <v>44932.2213750076</v>
      </c>
      <c r="BU6887">
        <f t="shared" si="428"/>
        <v>105140.003263346</v>
      </c>
      <c r="BV6887">
        <f t="shared" si="429"/>
        <v>156200.197935613</v>
      </c>
      <c r="BW6887" s="29">
        <v>6882</v>
      </c>
      <c r="BX6887">
        <f t="shared" si="430"/>
        <v>0</v>
      </c>
      <c r="BY6887">
        <f t="shared" si="431"/>
        <v>1</v>
      </c>
    </row>
    <row r="6888" spans="1:77">
      <c r="A6888" s="15">
        <v>6883</v>
      </c>
      <c r="BP6888" s="27">
        <v>0.777714270730205</v>
      </c>
      <c r="BQ6888" s="27">
        <v>12969.8997189111</v>
      </c>
      <c r="BR6888" s="27">
        <v>1.33166890257559</v>
      </c>
      <c r="BS6888" s="27">
        <v>46628.0977207668</v>
      </c>
      <c r="BU6888">
        <f t="shared" si="428"/>
        <v>103687.24089062</v>
      </c>
      <c r="BV6888">
        <f t="shared" si="429"/>
        <v>153122.237665572</v>
      </c>
      <c r="BW6888" s="29">
        <v>6883</v>
      </c>
      <c r="BX6888">
        <f t="shared" si="430"/>
        <v>0</v>
      </c>
      <c r="BY6888">
        <f t="shared" si="431"/>
        <v>1</v>
      </c>
    </row>
    <row r="6889" spans="1:77">
      <c r="A6889" s="15">
        <v>6884</v>
      </c>
      <c r="BP6889" s="27">
        <v>0.759344517280173</v>
      </c>
      <c r="BQ6889" s="27">
        <v>15109.3274174428</v>
      </c>
      <c r="BR6889" s="27">
        <v>1.27562075559205</v>
      </c>
      <c r="BS6889" s="27">
        <v>46876.9024709987</v>
      </c>
      <c r="BU6889">
        <f t="shared" si="428"/>
        <v>98792.3501745832</v>
      </c>
      <c r="BV6889">
        <f t="shared" si="429"/>
        <v>144466.210867809</v>
      </c>
      <c r="BW6889" s="29">
        <v>6884</v>
      </c>
      <c r="BX6889">
        <f t="shared" si="430"/>
        <v>0</v>
      </c>
      <c r="BY6889">
        <f t="shared" si="431"/>
        <v>1</v>
      </c>
    </row>
    <row r="6890" spans="1:77">
      <c r="A6890" s="15">
        <v>6885</v>
      </c>
      <c r="BP6890" s="27">
        <v>0.831131966413517</v>
      </c>
      <c r="BQ6890" s="27">
        <v>17225.802589121</v>
      </c>
      <c r="BR6890" s="27">
        <v>1.41928711030964</v>
      </c>
      <c r="BS6890" s="27">
        <v>47033.4452175815</v>
      </c>
      <c r="BU6890">
        <f t="shared" si="428"/>
        <v>107443.992372906</v>
      </c>
      <c r="BV6890">
        <f t="shared" si="429"/>
        <v>165859.621328865</v>
      </c>
      <c r="BW6890" s="29">
        <v>6885</v>
      </c>
      <c r="BX6890">
        <f t="shared" si="430"/>
        <v>0</v>
      </c>
      <c r="BY6890">
        <f t="shared" si="431"/>
        <v>1</v>
      </c>
    </row>
    <row r="6891" spans="1:77">
      <c r="A6891" s="15">
        <v>6886</v>
      </c>
      <c r="BP6891" s="27">
        <v>0.834929330297093</v>
      </c>
      <c r="BQ6891" s="27">
        <v>13867.0550977903</v>
      </c>
      <c r="BR6891" s="27">
        <v>1.42761339594031</v>
      </c>
      <c r="BS6891" s="27">
        <v>47626.3004863096</v>
      </c>
      <c r="BU6891">
        <f t="shared" si="428"/>
        <v>111372.344446774</v>
      </c>
      <c r="BV6891">
        <f t="shared" si="429"/>
        <v>166515.708904737</v>
      </c>
      <c r="BW6891" s="29">
        <v>6886</v>
      </c>
      <c r="BX6891">
        <f t="shared" si="430"/>
        <v>0</v>
      </c>
      <c r="BY6891">
        <f t="shared" si="431"/>
        <v>1</v>
      </c>
    </row>
    <row r="6892" spans="1:77">
      <c r="A6892" s="15">
        <v>6887</v>
      </c>
      <c r="BP6892" s="27">
        <v>0.833727671444707</v>
      </c>
      <c r="BQ6892" s="27">
        <v>20479.8112607868</v>
      </c>
      <c r="BR6892" s="27">
        <v>1.44041759682896</v>
      </c>
      <c r="BS6892" s="27">
        <v>50350.5644308808</v>
      </c>
      <c r="BU6892">
        <f t="shared" si="428"/>
        <v>104579.339455919</v>
      </c>
      <c r="BV6892">
        <f t="shared" si="429"/>
        <v>165712.075093463</v>
      </c>
      <c r="BW6892" s="29">
        <v>6887</v>
      </c>
      <c r="BX6892">
        <f t="shared" si="430"/>
        <v>0</v>
      </c>
      <c r="BY6892">
        <f t="shared" si="431"/>
        <v>1</v>
      </c>
    </row>
    <row r="6893" spans="1:77">
      <c r="A6893" s="15">
        <v>6888</v>
      </c>
      <c r="BP6893" s="27">
        <v>0.834699466223075</v>
      </c>
      <c r="BQ6893" s="27">
        <v>13242.38506647</v>
      </c>
      <c r="BR6893" s="27">
        <v>1.42724813804033</v>
      </c>
      <c r="BS6893" s="27">
        <v>53552.5896105689</v>
      </c>
      <c r="BU6893">
        <f t="shared" si="428"/>
        <v>111962.534866991</v>
      </c>
      <c r="BV6893">
        <f t="shared" si="429"/>
        <v>160534.631095481</v>
      </c>
      <c r="BW6893" s="29">
        <v>6888</v>
      </c>
      <c r="BX6893">
        <f t="shared" si="430"/>
        <v>0</v>
      </c>
      <c r="BY6893">
        <f t="shared" si="431"/>
        <v>1</v>
      </c>
    </row>
    <row r="6894" spans="1:77">
      <c r="A6894" s="15">
        <v>6889</v>
      </c>
      <c r="BP6894" s="27">
        <v>0.80738350078075</v>
      </c>
      <c r="BQ6894" s="27">
        <v>14011.0067899856</v>
      </c>
      <c r="BR6894" s="27">
        <v>1.3720640023286</v>
      </c>
      <c r="BS6894" s="27">
        <v>57209.441150397</v>
      </c>
      <c r="BU6894">
        <f t="shared" si="428"/>
        <v>107096.518327127</v>
      </c>
      <c r="BV6894">
        <f t="shared" si="429"/>
        <v>148600.159198893</v>
      </c>
      <c r="BW6894" s="29">
        <v>6889</v>
      </c>
      <c r="BX6894">
        <f t="shared" si="430"/>
        <v>0</v>
      </c>
      <c r="BY6894">
        <f t="shared" si="431"/>
        <v>1</v>
      </c>
    </row>
    <row r="6895" spans="1:77">
      <c r="A6895" s="15">
        <v>6890</v>
      </c>
      <c r="BP6895" s="27">
        <v>0.750217828660026</v>
      </c>
      <c r="BQ6895" s="27">
        <v>17250.662752913</v>
      </c>
      <c r="BR6895" s="27">
        <v>1.25771702577014</v>
      </c>
      <c r="BS6895" s="27">
        <v>52279.1306427339</v>
      </c>
      <c r="BU6895">
        <f t="shared" si="428"/>
        <v>95282.0115460908</v>
      </c>
      <c r="BV6895">
        <f t="shared" si="429"/>
        <v>136378.423222787</v>
      </c>
      <c r="BW6895" s="29">
        <v>6890</v>
      </c>
      <c r="BX6895">
        <f t="shared" si="430"/>
        <v>0</v>
      </c>
      <c r="BY6895">
        <f t="shared" si="431"/>
        <v>1</v>
      </c>
    </row>
    <row r="6896" spans="1:77">
      <c r="A6896" s="15">
        <v>6891</v>
      </c>
      <c r="BP6896" s="27">
        <v>0.784215087274357</v>
      </c>
      <c r="BQ6896" s="27">
        <v>14273.5910503412</v>
      </c>
      <c r="BR6896" s="27">
        <v>1.34000320321137</v>
      </c>
      <c r="BS6896" s="27">
        <v>44912.8332595637</v>
      </c>
      <c r="BU6896">
        <f t="shared" si="428"/>
        <v>103358.672040812</v>
      </c>
      <c r="BV6896">
        <f t="shared" si="429"/>
        <v>156087.647222142</v>
      </c>
      <c r="BW6896" s="29">
        <v>6891</v>
      </c>
      <c r="BX6896">
        <f t="shared" si="430"/>
        <v>0</v>
      </c>
      <c r="BY6896">
        <f t="shared" si="431"/>
        <v>1</v>
      </c>
    </row>
    <row r="6897" spans="1:77">
      <c r="A6897" s="15">
        <v>6892</v>
      </c>
      <c r="BP6897" s="27">
        <v>0.80728273568273</v>
      </c>
      <c r="BQ6897" s="27">
        <v>12097.6027610859</v>
      </c>
      <c r="BR6897" s="27">
        <v>1.39121713281243</v>
      </c>
      <c r="BS6897" s="27">
        <v>52975.1012090215</v>
      </c>
      <c r="BU6897">
        <f t="shared" si="428"/>
        <v>108994.807591324</v>
      </c>
      <c r="BV6897">
        <f t="shared" si="429"/>
        <v>155707.468712842</v>
      </c>
      <c r="BW6897" s="29">
        <v>6892</v>
      </c>
      <c r="BX6897">
        <f t="shared" si="430"/>
        <v>0</v>
      </c>
      <c r="BY6897">
        <f t="shared" si="431"/>
        <v>1</v>
      </c>
    </row>
    <row r="6898" spans="1:77">
      <c r="A6898" s="15">
        <v>6893</v>
      </c>
      <c r="BP6898" s="27">
        <v>0.793574703240344</v>
      </c>
      <c r="BQ6898" s="27">
        <v>15379.6512981963</v>
      </c>
      <c r="BR6898" s="27">
        <v>1.38195135109815</v>
      </c>
      <c r="BS6898" s="27">
        <v>50147.5798895601</v>
      </c>
      <c r="BU6898">
        <f t="shared" si="428"/>
        <v>103656.554187855</v>
      </c>
      <c r="BV6898">
        <f t="shared" si="429"/>
        <v>157145.122775162</v>
      </c>
      <c r="BW6898" s="29">
        <v>6893</v>
      </c>
      <c r="BX6898">
        <f t="shared" si="430"/>
        <v>0</v>
      </c>
      <c r="BY6898">
        <f t="shared" si="431"/>
        <v>1</v>
      </c>
    </row>
    <row r="6899" spans="1:77">
      <c r="A6899" s="15">
        <v>6894</v>
      </c>
      <c r="BP6899" s="27">
        <v>0.826095930035384</v>
      </c>
      <c r="BQ6899" s="27">
        <v>14833.6584466655</v>
      </c>
      <c r="BR6899" s="27">
        <v>1.4433828162345</v>
      </c>
      <c r="BS6899" s="27">
        <v>48290.7924647927</v>
      </c>
      <c r="BU6899">
        <f t="shared" si="428"/>
        <v>109080.731058642</v>
      </c>
      <c r="BV6899">
        <f t="shared" si="429"/>
        <v>168216.629970383</v>
      </c>
      <c r="BW6899" s="29">
        <v>6894</v>
      </c>
      <c r="BX6899">
        <f t="shared" si="430"/>
        <v>0</v>
      </c>
      <c r="BY6899">
        <f t="shared" si="431"/>
        <v>1</v>
      </c>
    </row>
    <row r="6900" spans="1:77">
      <c r="A6900" s="15">
        <v>6895</v>
      </c>
      <c r="BP6900" s="27">
        <v>0.840695042529464</v>
      </c>
      <c r="BQ6900" s="27">
        <v>11088.263943381</v>
      </c>
      <c r="BR6900" s="27">
        <v>1.46236698799795</v>
      </c>
      <c r="BS6900" s="27">
        <v>50588.1121242362</v>
      </c>
      <c r="BU6900">
        <f t="shared" si="428"/>
        <v>115015.992436039</v>
      </c>
      <c r="BV6900">
        <f t="shared" si="429"/>
        <v>168766.936075456</v>
      </c>
      <c r="BW6900" s="29">
        <v>6895</v>
      </c>
      <c r="BX6900">
        <f t="shared" si="430"/>
        <v>0</v>
      </c>
      <c r="BY6900">
        <f t="shared" si="431"/>
        <v>1</v>
      </c>
    </row>
    <row r="6901" spans="1:77">
      <c r="A6901" s="15">
        <v>6896</v>
      </c>
      <c r="BP6901" s="27">
        <v>0.797033732223387</v>
      </c>
      <c r="BQ6901" s="27">
        <v>12404.0088779087</v>
      </c>
      <c r="BR6901" s="27">
        <v>1.3924730725545</v>
      </c>
      <c r="BS6901" s="27">
        <v>52456.4550556051</v>
      </c>
      <c r="BU6901">
        <f t="shared" si="428"/>
        <v>107151.050955599</v>
      </c>
      <c r="BV6901">
        <f t="shared" si="429"/>
        <v>156414.505827571</v>
      </c>
      <c r="BW6901" s="29">
        <v>6896</v>
      </c>
      <c r="BX6901">
        <f t="shared" si="430"/>
        <v>0</v>
      </c>
      <c r="BY6901">
        <f t="shared" si="431"/>
        <v>1</v>
      </c>
    </row>
    <row r="6902" spans="1:77">
      <c r="A6902" s="15">
        <v>6897</v>
      </c>
      <c r="BP6902" s="27">
        <v>0.803918570024304</v>
      </c>
      <c r="BQ6902" s="27">
        <v>13378.3013778908</v>
      </c>
      <c r="BR6902" s="27">
        <v>1.39878005468903</v>
      </c>
      <c r="BS6902" s="27">
        <v>45065.4582700872</v>
      </c>
      <c r="BU6902">
        <f t="shared" si="428"/>
        <v>107209.484125755</v>
      </c>
      <c r="BV6902">
        <f t="shared" si="429"/>
        <v>164751.549933268</v>
      </c>
      <c r="BW6902" s="29">
        <v>6897</v>
      </c>
      <c r="BX6902">
        <f t="shared" si="430"/>
        <v>0</v>
      </c>
      <c r="BY6902">
        <f t="shared" si="431"/>
        <v>1</v>
      </c>
    </row>
    <row r="6903" spans="1:77">
      <c r="A6903" s="15">
        <v>6898</v>
      </c>
      <c r="BP6903" s="27">
        <v>0.799503706595118</v>
      </c>
      <c r="BQ6903" s="27">
        <v>20412.8434739935</v>
      </c>
      <c r="BR6903" s="27">
        <v>1.39002320895274</v>
      </c>
      <c r="BS6903" s="27">
        <v>59678.5874268604</v>
      </c>
      <c r="BU6903">
        <f t="shared" si="428"/>
        <v>99512.7125152741</v>
      </c>
      <c r="BV6903">
        <f t="shared" si="429"/>
        <v>148824.89391605</v>
      </c>
      <c r="BW6903" s="29">
        <v>6898</v>
      </c>
      <c r="BX6903">
        <f t="shared" si="430"/>
        <v>0</v>
      </c>
      <c r="BY6903">
        <f t="shared" si="431"/>
        <v>1</v>
      </c>
    </row>
    <row r="6904" spans="1:77">
      <c r="A6904" s="15">
        <v>6899</v>
      </c>
      <c r="BP6904" s="27">
        <v>0.828276129770813</v>
      </c>
      <c r="BQ6904" s="27">
        <v>12616.5735800699</v>
      </c>
      <c r="BR6904" s="27">
        <v>1.41815550523362</v>
      </c>
      <c r="BS6904" s="27">
        <v>42659.9864334531</v>
      </c>
      <c r="BU6904">
        <f t="shared" si="428"/>
        <v>111624.845885552</v>
      </c>
      <c r="BV6904">
        <f t="shared" si="429"/>
        <v>170063.33935159</v>
      </c>
      <c r="BW6904" s="29">
        <v>6899</v>
      </c>
      <c r="BX6904">
        <f t="shared" si="430"/>
        <v>0</v>
      </c>
      <c r="BY6904">
        <f t="shared" si="431"/>
        <v>1</v>
      </c>
    </row>
    <row r="6905" spans="1:77">
      <c r="A6905" s="15">
        <v>6900</v>
      </c>
      <c r="BP6905" s="27">
        <v>0.758991333925007</v>
      </c>
      <c r="BQ6905" s="27">
        <v>15836.8507399609</v>
      </c>
      <c r="BR6905" s="27">
        <v>1.28976926187325</v>
      </c>
      <c r="BS6905" s="27">
        <v>51672.134910847</v>
      </c>
      <c r="BU6905">
        <f t="shared" si="428"/>
        <v>98011.8493487902</v>
      </c>
      <c r="BV6905">
        <f t="shared" si="429"/>
        <v>141793.254370141</v>
      </c>
      <c r="BW6905" s="29">
        <v>6900</v>
      </c>
      <c r="BX6905">
        <f t="shared" si="430"/>
        <v>0</v>
      </c>
      <c r="BY6905">
        <f t="shared" si="431"/>
        <v>1</v>
      </c>
    </row>
    <row r="6906" spans="1:77">
      <c r="A6906" s="15">
        <v>6901</v>
      </c>
      <c r="BP6906" s="27">
        <v>0.835126191464195</v>
      </c>
      <c r="BQ6906" s="27">
        <v>15743.4264262519</v>
      </c>
      <c r="BR6906" s="27">
        <v>1.42529513394148</v>
      </c>
      <c r="BS6906" s="27">
        <v>48112.6703238418</v>
      </c>
      <c r="BU6906">
        <f t="shared" si="428"/>
        <v>109525.502293377</v>
      </c>
      <c r="BV6906">
        <f t="shared" si="429"/>
        <v>165681.59976738</v>
      </c>
      <c r="BW6906" s="29">
        <v>6901</v>
      </c>
      <c r="BX6906">
        <f t="shared" si="430"/>
        <v>0</v>
      </c>
      <c r="BY6906">
        <f t="shared" si="431"/>
        <v>1</v>
      </c>
    </row>
    <row r="6907" spans="1:77">
      <c r="A6907" s="15">
        <v>6902</v>
      </c>
      <c r="BP6907" s="27">
        <v>0.812019232545466</v>
      </c>
      <c r="BQ6907" s="27">
        <v>12025.9213935946</v>
      </c>
      <c r="BR6907" s="27">
        <v>1.39333333770218</v>
      </c>
      <c r="BS6907" s="27">
        <v>52343.8017965475</v>
      </c>
      <c r="BU6907">
        <f t="shared" si="428"/>
        <v>109776.963488225</v>
      </c>
      <c r="BV6907">
        <f t="shared" si="429"/>
        <v>156656.19885878</v>
      </c>
      <c r="BW6907" s="29">
        <v>6902</v>
      </c>
      <c r="BX6907">
        <f t="shared" si="430"/>
        <v>0</v>
      </c>
      <c r="BY6907">
        <f t="shared" si="431"/>
        <v>1</v>
      </c>
    </row>
    <row r="6908" spans="1:77">
      <c r="A6908" s="15">
        <v>6903</v>
      </c>
      <c r="BP6908" s="27">
        <v>0.802662674853982</v>
      </c>
      <c r="BQ6908" s="27">
        <v>15583.5447369647</v>
      </c>
      <c r="BR6908" s="27">
        <v>1.38302670765606</v>
      </c>
      <c r="BS6908" s="27">
        <v>48611.2229533275</v>
      </c>
      <c r="BU6908">
        <f t="shared" si="428"/>
        <v>104815.856491133</v>
      </c>
      <c r="BV6908">
        <f t="shared" si="429"/>
        <v>158842.783195081</v>
      </c>
      <c r="BW6908" s="29">
        <v>6903</v>
      </c>
      <c r="BX6908">
        <f t="shared" si="430"/>
        <v>0</v>
      </c>
      <c r="BY6908">
        <f t="shared" si="431"/>
        <v>1</v>
      </c>
    </row>
    <row r="6909" spans="1:77">
      <c r="A6909" s="15">
        <v>6904</v>
      </c>
      <c r="BP6909" s="27">
        <v>0.824144750982211</v>
      </c>
      <c r="BQ6909" s="27">
        <v>18417.5828559518</v>
      </c>
      <c r="BR6909" s="27">
        <v>1.4236262874077</v>
      </c>
      <c r="BS6909" s="27">
        <v>54390.8215120486</v>
      </c>
      <c r="BU6909">
        <f t="shared" si="428"/>
        <v>105204.12979138</v>
      </c>
      <c r="BV6909">
        <f t="shared" si="429"/>
        <v>159153.121599106</v>
      </c>
      <c r="BW6909" s="29">
        <v>6904</v>
      </c>
      <c r="BX6909">
        <f t="shared" si="430"/>
        <v>0</v>
      </c>
      <c r="BY6909">
        <f t="shared" si="431"/>
        <v>1</v>
      </c>
    </row>
    <row r="6910" spans="1:77">
      <c r="A6910" s="15">
        <v>6905</v>
      </c>
      <c r="BP6910" s="27">
        <v>0.798683082798254</v>
      </c>
      <c r="BQ6910" s="27">
        <v>16243.5563969179</v>
      </c>
      <c r="BR6910" s="27">
        <v>1.37394602568687</v>
      </c>
      <c r="BS6910" s="27">
        <v>49007.0953311639</v>
      </c>
      <c r="BU6910">
        <f t="shared" si="428"/>
        <v>103558.90602282</v>
      </c>
      <c r="BV6910">
        <f t="shared" si="429"/>
        <v>157084.808521867</v>
      </c>
      <c r="BW6910" s="29">
        <v>6905</v>
      </c>
      <c r="BX6910">
        <f t="shared" si="430"/>
        <v>0</v>
      </c>
      <c r="BY6910">
        <f t="shared" si="431"/>
        <v>1</v>
      </c>
    </row>
    <row r="6911" spans="1:77">
      <c r="A6911" s="15">
        <v>6906</v>
      </c>
      <c r="BP6911" s="27">
        <v>0.807274629252406</v>
      </c>
      <c r="BQ6911" s="27">
        <v>18001.9028561353</v>
      </c>
      <c r="BR6911" s="27">
        <v>1.35721589979251</v>
      </c>
      <c r="BS6911" s="27">
        <v>51873.9694659336</v>
      </c>
      <c r="BU6911">
        <f t="shared" si="428"/>
        <v>103089.291531726</v>
      </c>
      <c r="BV6911">
        <f t="shared" si="429"/>
        <v>151708.415502942</v>
      </c>
      <c r="BW6911" s="29">
        <v>6906</v>
      </c>
      <c r="BX6911">
        <f t="shared" si="430"/>
        <v>0</v>
      </c>
      <c r="BY6911">
        <f t="shared" si="431"/>
        <v>1</v>
      </c>
    </row>
    <row r="6912" spans="1:77">
      <c r="A6912" s="15">
        <v>6907</v>
      </c>
      <c r="BP6912" s="27">
        <v>0.745743676682627</v>
      </c>
      <c r="BQ6912" s="27">
        <v>18579.119413107</v>
      </c>
      <c r="BR6912" s="27">
        <v>1.27716300598348</v>
      </c>
      <c r="BS6912" s="27">
        <v>66804.828109968</v>
      </c>
      <c r="BU6912">
        <f t="shared" si="428"/>
        <v>93282.4320892871</v>
      </c>
      <c r="BV6912">
        <f t="shared" si="429"/>
        <v>124769.622787554</v>
      </c>
      <c r="BW6912" s="29">
        <v>6907</v>
      </c>
      <c r="BX6912">
        <f t="shared" si="430"/>
        <v>0</v>
      </c>
      <c r="BY6912">
        <f t="shared" si="431"/>
        <v>1</v>
      </c>
    </row>
    <row r="6913" spans="1:77">
      <c r="A6913" s="15">
        <v>6908</v>
      </c>
      <c r="BP6913" s="27">
        <v>0.795966749247503</v>
      </c>
      <c r="BQ6913" s="27">
        <v>13058.1357015104</v>
      </c>
      <c r="BR6913" s="27">
        <v>1.37053971614564</v>
      </c>
      <c r="BS6913" s="27">
        <v>52701.2989229073</v>
      </c>
      <c r="BU6913">
        <f t="shared" si="428"/>
        <v>106336.876685615</v>
      </c>
      <c r="BV6913">
        <f t="shared" si="429"/>
        <v>152879.658498939</v>
      </c>
      <c r="BW6913" s="29">
        <v>6908</v>
      </c>
      <c r="BX6913">
        <f t="shared" si="430"/>
        <v>0</v>
      </c>
      <c r="BY6913">
        <f t="shared" si="431"/>
        <v>1</v>
      </c>
    </row>
    <row r="6914" spans="1:77">
      <c r="A6914" s="15">
        <v>6909</v>
      </c>
      <c r="BP6914" s="27">
        <v>0.757240115178663</v>
      </c>
      <c r="BQ6914" s="27">
        <v>13930.1588163044</v>
      </c>
      <c r="BR6914" s="27">
        <v>1.27838248719459</v>
      </c>
      <c r="BS6914" s="27">
        <v>44904.5170341856</v>
      </c>
      <c r="BU6914">
        <f t="shared" si="428"/>
        <v>99655.858460495</v>
      </c>
      <c r="BV6914">
        <f t="shared" si="429"/>
        <v>146852.856045002</v>
      </c>
      <c r="BW6914" s="29">
        <v>6909</v>
      </c>
      <c r="BX6914">
        <f t="shared" si="430"/>
        <v>0</v>
      </c>
      <c r="BY6914">
        <f t="shared" si="431"/>
        <v>1</v>
      </c>
    </row>
    <row r="6915" spans="1:77">
      <c r="A6915" s="15">
        <v>6910</v>
      </c>
      <c r="BP6915" s="27">
        <v>0.828809172448077</v>
      </c>
      <c r="BQ6915" s="27">
        <v>13201.0727827143</v>
      </c>
      <c r="BR6915" s="27">
        <v>1.41396866169776</v>
      </c>
      <c r="BS6915" s="27">
        <v>45458.9335520243</v>
      </c>
      <c r="BU6915">
        <f t="shared" si="428"/>
        <v>111120.303084497</v>
      </c>
      <c r="BV6915">
        <f t="shared" si="429"/>
        <v>166636.365702639</v>
      </c>
      <c r="BW6915" s="29">
        <v>6910</v>
      </c>
      <c r="BX6915">
        <f t="shared" si="430"/>
        <v>0</v>
      </c>
      <c r="BY6915">
        <f t="shared" si="431"/>
        <v>1</v>
      </c>
    </row>
    <row r="6916" spans="1:77">
      <c r="A6916" s="15">
        <v>6911</v>
      </c>
      <c r="BP6916" s="27">
        <v>0.835340942501478</v>
      </c>
      <c r="BQ6916" s="27">
        <v>11068.6216764674</v>
      </c>
      <c r="BR6916" s="27">
        <v>1.46616366636289</v>
      </c>
      <c r="BS6916" s="27">
        <v>52988.7093373333</v>
      </c>
      <c r="BU6916">
        <f t="shared" si="428"/>
        <v>114232.519698754</v>
      </c>
      <c r="BV6916">
        <f t="shared" si="429"/>
        <v>166935.8406171</v>
      </c>
      <c r="BW6916" s="29">
        <v>6911</v>
      </c>
      <c r="BX6916">
        <f t="shared" si="430"/>
        <v>0</v>
      </c>
      <c r="BY6916">
        <f t="shared" si="431"/>
        <v>1</v>
      </c>
    </row>
    <row r="6917" spans="1:77">
      <c r="A6917" s="15">
        <v>6912</v>
      </c>
      <c r="BP6917" s="27">
        <v>0.824716843753383</v>
      </c>
      <c r="BQ6917" s="27">
        <v>16583.8275305683</v>
      </c>
      <c r="BR6917" s="27">
        <v>1.44152424061169</v>
      </c>
      <c r="BS6917" s="27">
        <v>59568.9087922716</v>
      </c>
      <c r="BU6917">
        <f t="shared" si="428"/>
        <v>107123.699032439</v>
      </c>
      <c r="BV6917">
        <f t="shared" si="429"/>
        <v>156659.727299481</v>
      </c>
      <c r="BW6917" s="29">
        <v>6912</v>
      </c>
      <c r="BX6917">
        <f t="shared" si="430"/>
        <v>0</v>
      </c>
      <c r="BY6917">
        <f t="shared" si="431"/>
        <v>1</v>
      </c>
    </row>
    <row r="6918" spans="1:77">
      <c r="A6918" s="15">
        <v>6913</v>
      </c>
      <c r="BP6918" s="27">
        <v>0.841175082287235</v>
      </c>
      <c r="BQ6918" s="27">
        <v>16898.6576494593</v>
      </c>
      <c r="BR6918" s="27">
        <v>1.45897906412149</v>
      </c>
      <c r="BS6918" s="27">
        <v>49360.0407226417</v>
      </c>
      <c r="BU6918">
        <f t="shared" si="428"/>
        <v>109277.604693626</v>
      </c>
      <c r="BV6918">
        <f t="shared" si="429"/>
        <v>169486.818895582</v>
      </c>
      <c r="BW6918" s="29">
        <v>6913</v>
      </c>
      <c r="BX6918">
        <f t="shared" si="430"/>
        <v>0</v>
      </c>
      <c r="BY6918">
        <f t="shared" si="431"/>
        <v>1</v>
      </c>
    </row>
    <row r="6919" spans="1:77">
      <c r="A6919" s="15">
        <v>6914</v>
      </c>
      <c r="BP6919" s="27">
        <v>0.803745213289998</v>
      </c>
      <c r="BQ6919" s="27">
        <v>21883.9006571076</v>
      </c>
      <c r="BR6919" s="27">
        <v>1.37068692359452</v>
      </c>
      <c r="BS6919" s="27">
        <v>54513.6434644056</v>
      </c>
      <c r="BU6919">
        <f t="shared" ref="BU6919:BU6982" si="432">BP6919*$BV$1-BQ6919</f>
        <v>98677.8813363921</v>
      </c>
      <c r="BV6919">
        <f t="shared" ref="BV6919:BV6982" si="433">BR6919*$BV$1-BS6919</f>
        <v>151089.395074772</v>
      </c>
      <c r="BW6919" s="29">
        <v>6914</v>
      </c>
      <c r="BX6919">
        <f t="shared" ref="BX6919:BX6982" si="434">IF(BU6919=MAX($BU6919:$BV6919),1,0)</f>
        <v>0</v>
      </c>
      <c r="BY6919">
        <f t="shared" ref="BY6919:BY6982" si="435">IF(BV6919=MAX($BU6919:$BV6919),1,0)</f>
        <v>1</v>
      </c>
    </row>
    <row r="6920" spans="1:77">
      <c r="A6920" s="15">
        <v>6915</v>
      </c>
      <c r="BP6920" s="27">
        <v>0.811210537310997</v>
      </c>
      <c r="BQ6920" s="27">
        <v>19758.3201528609</v>
      </c>
      <c r="BR6920" s="27">
        <v>1.40563979310915</v>
      </c>
      <c r="BS6920" s="27">
        <v>56496.678947234</v>
      </c>
      <c r="BU6920">
        <f t="shared" si="432"/>
        <v>101923.260443789</v>
      </c>
      <c r="BV6920">
        <f t="shared" si="433"/>
        <v>154349.290019139</v>
      </c>
      <c r="BW6920" s="29">
        <v>6915</v>
      </c>
      <c r="BX6920">
        <f t="shared" si="434"/>
        <v>0</v>
      </c>
      <c r="BY6920">
        <f t="shared" si="435"/>
        <v>1</v>
      </c>
    </row>
    <row r="6921" spans="1:77">
      <c r="A6921" s="15">
        <v>6916</v>
      </c>
      <c r="BP6921" s="27">
        <v>0.804335632231398</v>
      </c>
      <c r="BQ6921" s="27">
        <v>17004.0965907836</v>
      </c>
      <c r="BR6921" s="27">
        <v>1.36172595150862</v>
      </c>
      <c r="BS6921" s="27">
        <v>49966.7155882401</v>
      </c>
      <c r="BU6921">
        <f t="shared" si="432"/>
        <v>103646.248243926</v>
      </c>
      <c r="BV6921">
        <f t="shared" si="433"/>
        <v>154292.177138053</v>
      </c>
      <c r="BW6921" s="29">
        <v>6916</v>
      </c>
      <c r="BX6921">
        <f t="shared" si="434"/>
        <v>0</v>
      </c>
      <c r="BY6921">
        <f t="shared" si="435"/>
        <v>1</v>
      </c>
    </row>
    <row r="6922" spans="1:77">
      <c r="A6922" s="15">
        <v>6917</v>
      </c>
      <c r="BP6922" s="27">
        <v>0.80978891868386</v>
      </c>
      <c r="BQ6922" s="27">
        <v>15976.9527962925</v>
      </c>
      <c r="BR6922" s="27">
        <v>1.39121940997551</v>
      </c>
      <c r="BS6922" s="27">
        <v>56989.651959148</v>
      </c>
      <c r="BU6922">
        <f t="shared" si="432"/>
        <v>105491.385006286</v>
      </c>
      <c r="BV6922">
        <f t="shared" si="433"/>
        <v>151693.259537178</v>
      </c>
      <c r="BW6922" s="29">
        <v>6917</v>
      </c>
      <c r="BX6922">
        <f t="shared" si="434"/>
        <v>0</v>
      </c>
      <c r="BY6922">
        <f t="shared" si="435"/>
        <v>1</v>
      </c>
    </row>
    <row r="6923" spans="1:77">
      <c r="A6923" s="15">
        <v>6918</v>
      </c>
      <c r="BP6923" s="27">
        <v>0.779201303843283</v>
      </c>
      <c r="BQ6923" s="27">
        <v>13977.8607451985</v>
      </c>
      <c r="BR6923" s="27">
        <v>1.33802745098517</v>
      </c>
      <c r="BS6923" s="27">
        <v>44780.1036703746</v>
      </c>
      <c r="BU6923">
        <f t="shared" si="432"/>
        <v>102902.334831294</v>
      </c>
      <c r="BV6923">
        <f t="shared" si="433"/>
        <v>155924.0139774</v>
      </c>
      <c r="BW6923" s="29">
        <v>6918</v>
      </c>
      <c r="BX6923">
        <f t="shared" si="434"/>
        <v>0</v>
      </c>
      <c r="BY6923">
        <f t="shared" si="435"/>
        <v>1</v>
      </c>
    </row>
    <row r="6924" spans="1:77">
      <c r="A6924" s="15">
        <v>6919</v>
      </c>
      <c r="BP6924" s="27">
        <v>0.82780578650066</v>
      </c>
      <c r="BQ6924" s="27">
        <v>10972.6419645699</v>
      </c>
      <c r="BR6924" s="27">
        <v>1.43209366387235</v>
      </c>
      <c r="BS6924" s="27">
        <v>42685.8816579163</v>
      </c>
      <c r="BU6924">
        <f t="shared" si="432"/>
        <v>113198.226010529</v>
      </c>
      <c r="BV6924">
        <f t="shared" si="433"/>
        <v>172128.167922936</v>
      </c>
      <c r="BW6924" s="29">
        <v>6919</v>
      </c>
      <c r="BX6924">
        <f t="shared" si="434"/>
        <v>0</v>
      </c>
      <c r="BY6924">
        <f t="shared" si="435"/>
        <v>1</v>
      </c>
    </row>
    <row r="6925" spans="1:77">
      <c r="A6925" s="15">
        <v>6920</v>
      </c>
      <c r="BP6925" s="27">
        <v>0.804821453062485</v>
      </c>
      <c r="BQ6925" s="27">
        <v>13357.9269395801</v>
      </c>
      <c r="BR6925" s="27">
        <v>1.39139825591016</v>
      </c>
      <c r="BS6925" s="27">
        <v>47015.7158641522</v>
      </c>
      <c r="BU6925">
        <f t="shared" si="432"/>
        <v>107365.291019793</v>
      </c>
      <c r="BV6925">
        <f t="shared" si="433"/>
        <v>161694.022522372</v>
      </c>
      <c r="BW6925" s="29">
        <v>6920</v>
      </c>
      <c r="BX6925">
        <f t="shared" si="434"/>
        <v>0</v>
      </c>
      <c r="BY6925">
        <f t="shared" si="435"/>
        <v>1</v>
      </c>
    </row>
    <row r="6926" spans="1:77">
      <c r="A6926" s="15">
        <v>6921</v>
      </c>
      <c r="BP6926" s="27">
        <v>0.848797246884901</v>
      </c>
      <c r="BQ6926" s="27">
        <v>18914.3385769107</v>
      </c>
      <c r="BR6926" s="27">
        <v>1.44348772371678</v>
      </c>
      <c r="BS6926" s="27">
        <v>50779.2198540003</v>
      </c>
      <c r="BU6926">
        <f t="shared" si="432"/>
        <v>108405.248455824</v>
      </c>
      <c r="BV6926">
        <f t="shared" si="433"/>
        <v>165743.938703517</v>
      </c>
      <c r="BW6926" s="29">
        <v>6921</v>
      </c>
      <c r="BX6926">
        <f t="shared" si="434"/>
        <v>0</v>
      </c>
      <c r="BY6926">
        <f t="shared" si="435"/>
        <v>1</v>
      </c>
    </row>
    <row r="6927" spans="1:77">
      <c r="A6927" s="15">
        <v>6922</v>
      </c>
      <c r="BP6927" s="27">
        <v>0.821541082426687</v>
      </c>
      <c r="BQ6927" s="27">
        <v>17829.0689060584</v>
      </c>
      <c r="BR6927" s="27">
        <v>1.4243198136256</v>
      </c>
      <c r="BS6927" s="27">
        <v>50133.8637853446</v>
      </c>
      <c r="BU6927">
        <f t="shared" si="432"/>
        <v>105402.093457945</v>
      </c>
      <c r="BV6927">
        <f t="shared" si="433"/>
        <v>163514.108258496</v>
      </c>
      <c r="BW6927" s="29">
        <v>6922</v>
      </c>
      <c r="BX6927">
        <f t="shared" si="434"/>
        <v>0</v>
      </c>
      <c r="BY6927">
        <f t="shared" si="435"/>
        <v>1</v>
      </c>
    </row>
    <row r="6928" spans="1:77">
      <c r="A6928" s="15">
        <v>6923</v>
      </c>
      <c r="BP6928" s="27">
        <v>0.763486815220249</v>
      </c>
      <c r="BQ6928" s="27">
        <v>17226.9523128202</v>
      </c>
      <c r="BR6928" s="27">
        <v>1.31587841015488</v>
      </c>
      <c r="BS6928" s="27">
        <v>52839.3806867594</v>
      </c>
      <c r="BU6928">
        <f t="shared" si="432"/>
        <v>97296.0699702171</v>
      </c>
      <c r="BV6928">
        <f t="shared" si="433"/>
        <v>144542.380836473</v>
      </c>
      <c r="BW6928" s="29">
        <v>6923</v>
      </c>
      <c r="BX6928">
        <f t="shared" si="434"/>
        <v>0</v>
      </c>
      <c r="BY6928">
        <f t="shared" si="435"/>
        <v>1</v>
      </c>
    </row>
    <row r="6929" spans="1:77">
      <c r="A6929" s="15">
        <v>6924</v>
      </c>
      <c r="BP6929" s="27">
        <v>0.753879587635062</v>
      </c>
      <c r="BQ6929" s="27">
        <v>12387.3696395476</v>
      </c>
      <c r="BR6929" s="27">
        <v>1.30491135780717</v>
      </c>
      <c r="BS6929" s="27">
        <v>43846.1509272183</v>
      </c>
      <c r="BU6929">
        <f t="shared" si="432"/>
        <v>100694.568505712</v>
      </c>
      <c r="BV6929">
        <f t="shared" si="433"/>
        <v>151890.552743857</v>
      </c>
      <c r="BW6929" s="29">
        <v>6924</v>
      </c>
      <c r="BX6929">
        <f t="shared" si="434"/>
        <v>0</v>
      </c>
      <c r="BY6929">
        <f t="shared" si="435"/>
        <v>1</v>
      </c>
    </row>
    <row r="6930" spans="1:77">
      <c r="A6930" s="15">
        <v>6925</v>
      </c>
      <c r="BP6930" s="27">
        <v>0.824281235474631</v>
      </c>
      <c r="BQ6930" s="27">
        <v>14774.9267071012</v>
      </c>
      <c r="BR6930" s="27">
        <v>1.44013564923895</v>
      </c>
      <c r="BS6930" s="27">
        <v>45940.4615484715</v>
      </c>
      <c r="BU6930">
        <f t="shared" si="432"/>
        <v>108867.258614093</v>
      </c>
      <c r="BV6930">
        <f t="shared" si="433"/>
        <v>170079.885837371</v>
      </c>
      <c r="BW6930" s="29">
        <v>6925</v>
      </c>
      <c r="BX6930">
        <f t="shared" si="434"/>
        <v>0</v>
      </c>
      <c r="BY6930">
        <f t="shared" si="435"/>
        <v>1</v>
      </c>
    </row>
    <row r="6931" spans="1:77">
      <c r="A6931" s="15">
        <v>6926</v>
      </c>
      <c r="BP6931" s="27">
        <v>0.792354404343671</v>
      </c>
      <c r="BQ6931" s="27">
        <v>14470.1792755801</v>
      </c>
      <c r="BR6931" s="27">
        <v>1.33359251650166</v>
      </c>
      <c r="BS6931" s="27">
        <v>46313.9513787329</v>
      </c>
      <c r="BU6931">
        <f t="shared" si="432"/>
        <v>104382.98137597</v>
      </c>
      <c r="BV6931">
        <f t="shared" si="433"/>
        <v>153724.926096516</v>
      </c>
      <c r="BW6931" s="29">
        <v>6926</v>
      </c>
      <c r="BX6931">
        <f t="shared" si="434"/>
        <v>0</v>
      </c>
      <c r="BY6931">
        <f t="shared" si="435"/>
        <v>1</v>
      </c>
    </row>
    <row r="6932" spans="1:77">
      <c r="A6932" s="15">
        <v>6927</v>
      </c>
      <c r="BP6932" s="27">
        <v>0.795930281529381</v>
      </c>
      <c r="BQ6932" s="27">
        <v>12919.6950583823</v>
      </c>
      <c r="BR6932" s="27">
        <v>1.36518877116994</v>
      </c>
      <c r="BS6932" s="27">
        <v>44295.743748992</v>
      </c>
      <c r="BU6932">
        <f t="shared" si="432"/>
        <v>106469.847171025</v>
      </c>
      <c r="BV6932">
        <f t="shared" si="433"/>
        <v>160482.571926499</v>
      </c>
      <c r="BW6932" s="29">
        <v>6927</v>
      </c>
      <c r="BX6932">
        <f t="shared" si="434"/>
        <v>0</v>
      </c>
      <c r="BY6932">
        <f t="shared" si="435"/>
        <v>1</v>
      </c>
    </row>
    <row r="6933" spans="1:77">
      <c r="A6933" s="15">
        <v>6928</v>
      </c>
      <c r="BP6933" s="27">
        <v>0.784625005548183</v>
      </c>
      <c r="BQ6933" s="27">
        <v>14452.6234737996</v>
      </c>
      <c r="BR6933" s="27">
        <v>1.34872841987617</v>
      </c>
      <c r="BS6933" s="27">
        <v>55009.7429456614</v>
      </c>
      <c r="BU6933">
        <f t="shared" si="432"/>
        <v>103241.127358428</v>
      </c>
      <c r="BV6933">
        <f t="shared" si="433"/>
        <v>147299.520035765</v>
      </c>
      <c r="BW6933" s="29">
        <v>6928</v>
      </c>
      <c r="BX6933">
        <f t="shared" si="434"/>
        <v>0</v>
      </c>
      <c r="BY6933">
        <f t="shared" si="435"/>
        <v>1</v>
      </c>
    </row>
    <row r="6934" spans="1:77">
      <c r="A6934" s="15">
        <v>6929</v>
      </c>
      <c r="BP6934" s="27">
        <v>0.84225075777846</v>
      </c>
      <c r="BQ6934" s="27">
        <v>13614.5663324192</v>
      </c>
      <c r="BR6934" s="27">
        <v>1.44382648613527</v>
      </c>
      <c r="BS6934" s="27">
        <v>45397.7266870751</v>
      </c>
      <c r="BU6934">
        <f t="shared" si="432"/>
        <v>112723.04733435</v>
      </c>
      <c r="BV6934">
        <f t="shared" si="433"/>
        <v>171176.246233216</v>
      </c>
      <c r="BW6934" s="29">
        <v>6929</v>
      </c>
      <c r="BX6934">
        <f t="shared" si="434"/>
        <v>0</v>
      </c>
      <c r="BY6934">
        <f t="shared" si="435"/>
        <v>1</v>
      </c>
    </row>
    <row r="6935" spans="1:77">
      <c r="A6935" s="15">
        <v>6930</v>
      </c>
      <c r="BP6935" s="27">
        <v>0.819532424493613</v>
      </c>
      <c r="BQ6935" s="27">
        <v>16153.1600717241</v>
      </c>
      <c r="BR6935" s="27">
        <v>1.41244477933323</v>
      </c>
      <c r="BS6935" s="27">
        <v>57313.0422628194</v>
      </c>
      <c r="BU6935">
        <f t="shared" si="432"/>
        <v>106776.703602318</v>
      </c>
      <c r="BV6935">
        <f t="shared" si="433"/>
        <v>154553.674637165</v>
      </c>
      <c r="BW6935" s="29">
        <v>6930</v>
      </c>
      <c r="BX6935">
        <f t="shared" si="434"/>
        <v>0</v>
      </c>
      <c r="BY6935">
        <f t="shared" si="435"/>
        <v>1</v>
      </c>
    </row>
    <row r="6936" spans="1:77">
      <c r="A6936" s="15">
        <v>6931</v>
      </c>
      <c r="BP6936" s="27">
        <v>0.834860816407337</v>
      </c>
      <c r="BQ6936" s="27">
        <v>19898.5886797853</v>
      </c>
      <c r="BR6936" s="27">
        <v>1.4320523925826</v>
      </c>
      <c r="BS6936" s="27">
        <v>54921.5476892281</v>
      </c>
      <c r="BU6936">
        <f t="shared" si="432"/>
        <v>105330.533781315</v>
      </c>
      <c r="BV6936">
        <f t="shared" si="433"/>
        <v>159886.311198162</v>
      </c>
      <c r="BW6936" s="29">
        <v>6931</v>
      </c>
      <c r="BX6936">
        <f t="shared" si="434"/>
        <v>0</v>
      </c>
      <c r="BY6936">
        <f t="shared" si="435"/>
        <v>1</v>
      </c>
    </row>
    <row r="6937" spans="1:77">
      <c r="A6937" s="15">
        <v>6932</v>
      </c>
      <c r="BP6937" s="27">
        <v>0.817820010006567</v>
      </c>
      <c r="BQ6937" s="27">
        <v>13642.5933852829</v>
      </c>
      <c r="BR6937" s="27">
        <v>1.44249277888849</v>
      </c>
      <c r="BS6937" s="27">
        <v>45500.1555657221</v>
      </c>
      <c r="BU6937">
        <f t="shared" si="432"/>
        <v>109030.408115702</v>
      </c>
      <c r="BV6937">
        <f t="shared" si="433"/>
        <v>170873.761267551</v>
      </c>
      <c r="BW6937" s="29">
        <v>6932</v>
      </c>
      <c r="BX6937">
        <f t="shared" si="434"/>
        <v>0</v>
      </c>
      <c r="BY6937">
        <f t="shared" si="435"/>
        <v>1</v>
      </c>
    </row>
    <row r="6938" spans="1:77">
      <c r="A6938" s="15">
        <v>6933</v>
      </c>
      <c r="BP6938" s="27">
        <v>0.793226132780165</v>
      </c>
      <c r="BQ6938" s="27">
        <v>12778.2566129032</v>
      </c>
      <c r="BR6938" s="27">
        <v>1.31137651248713</v>
      </c>
      <c r="BS6938" s="27">
        <v>44077.0094071472</v>
      </c>
      <c r="BU6938">
        <f t="shared" si="432"/>
        <v>106205.663304122</v>
      </c>
      <c r="BV6938">
        <f t="shared" si="433"/>
        <v>152629.467465922</v>
      </c>
      <c r="BW6938" s="29">
        <v>6933</v>
      </c>
      <c r="BX6938">
        <f t="shared" si="434"/>
        <v>0</v>
      </c>
      <c r="BY6938">
        <f t="shared" si="435"/>
        <v>1</v>
      </c>
    </row>
    <row r="6939" spans="1:77">
      <c r="A6939" s="15">
        <v>6934</v>
      </c>
      <c r="BP6939" s="27">
        <v>0.822718486844819</v>
      </c>
      <c r="BQ6939" s="27">
        <v>16759.7554683249</v>
      </c>
      <c r="BR6939" s="27">
        <v>1.38902320740923</v>
      </c>
      <c r="BS6939" s="27">
        <v>56829.5520501088</v>
      </c>
      <c r="BU6939">
        <f t="shared" si="432"/>
        <v>106648.017558398</v>
      </c>
      <c r="BV6939">
        <f t="shared" si="433"/>
        <v>151523.929061275</v>
      </c>
      <c r="BW6939" s="29">
        <v>6934</v>
      </c>
      <c r="BX6939">
        <f t="shared" si="434"/>
        <v>0</v>
      </c>
      <c r="BY6939">
        <f t="shared" si="435"/>
        <v>1</v>
      </c>
    </row>
    <row r="6940" spans="1:77">
      <c r="A6940" s="15">
        <v>6935</v>
      </c>
      <c r="BP6940" s="27">
        <v>0.859784611866742</v>
      </c>
      <c r="BQ6940" s="27">
        <v>12885.2250114883</v>
      </c>
      <c r="BR6940" s="27">
        <v>1.48600437208068</v>
      </c>
      <c r="BS6940" s="27">
        <v>52340.8238727933</v>
      </c>
      <c r="BU6940">
        <f t="shared" si="432"/>
        <v>116082.466768523</v>
      </c>
      <c r="BV6940">
        <f t="shared" si="433"/>
        <v>170559.831939309</v>
      </c>
      <c r="BW6940" s="29">
        <v>6935</v>
      </c>
      <c r="BX6940">
        <f t="shared" si="434"/>
        <v>0</v>
      </c>
      <c r="BY6940">
        <f t="shared" si="435"/>
        <v>1</v>
      </c>
    </row>
    <row r="6941" spans="1:77">
      <c r="A6941" s="15">
        <v>6936</v>
      </c>
      <c r="BP6941" s="27">
        <v>0.853391469796536</v>
      </c>
      <c r="BQ6941" s="27">
        <v>15444.2740993569</v>
      </c>
      <c r="BR6941" s="27">
        <v>1.48398930821968</v>
      </c>
      <c r="BS6941" s="27">
        <v>59489.0698362051</v>
      </c>
      <c r="BU6941">
        <f t="shared" si="432"/>
        <v>112564.446370124</v>
      </c>
      <c r="BV6941">
        <f t="shared" si="433"/>
        <v>163109.326396746</v>
      </c>
      <c r="BW6941" s="29">
        <v>6936</v>
      </c>
      <c r="BX6941">
        <f t="shared" si="434"/>
        <v>0</v>
      </c>
      <c r="BY6941">
        <f t="shared" si="435"/>
        <v>1</v>
      </c>
    </row>
    <row r="6942" spans="1:77">
      <c r="A6942" s="15">
        <v>6937</v>
      </c>
      <c r="BP6942" s="27">
        <v>0.821483785873286</v>
      </c>
      <c r="BQ6942" s="27">
        <v>13322.562889666</v>
      </c>
      <c r="BR6942" s="27">
        <v>1.41242670199018</v>
      </c>
      <c r="BS6942" s="27">
        <v>55793.7675407591</v>
      </c>
      <c r="BU6942">
        <f t="shared" si="432"/>
        <v>109900.004991327</v>
      </c>
      <c r="BV6942">
        <f t="shared" si="433"/>
        <v>156070.237757768</v>
      </c>
      <c r="BW6942" s="29">
        <v>6937</v>
      </c>
      <c r="BX6942">
        <f t="shared" si="434"/>
        <v>0</v>
      </c>
      <c r="BY6942">
        <f t="shared" si="435"/>
        <v>1</v>
      </c>
    </row>
    <row r="6943" spans="1:77">
      <c r="A6943" s="15">
        <v>6938</v>
      </c>
      <c r="BP6943" s="27">
        <v>0.807804844774864</v>
      </c>
      <c r="BQ6943" s="27">
        <v>17219.566554264</v>
      </c>
      <c r="BR6943" s="27">
        <v>1.38580525938462</v>
      </c>
      <c r="BS6943" s="27">
        <v>50037.0683729801</v>
      </c>
      <c r="BU6943">
        <f t="shared" si="432"/>
        <v>103951.160161966</v>
      </c>
      <c r="BV6943">
        <f t="shared" si="433"/>
        <v>157833.720534713</v>
      </c>
      <c r="BW6943" s="29">
        <v>6938</v>
      </c>
      <c r="BX6943">
        <f t="shared" si="434"/>
        <v>0</v>
      </c>
      <c r="BY6943">
        <f t="shared" si="435"/>
        <v>1</v>
      </c>
    </row>
    <row r="6944" spans="1:77">
      <c r="A6944" s="15">
        <v>6939</v>
      </c>
      <c r="BP6944" s="27">
        <v>0.809639442686059</v>
      </c>
      <c r="BQ6944" s="27">
        <v>13563.0425587782</v>
      </c>
      <c r="BR6944" s="27">
        <v>1.38412367135476</v>
      </c>
      <c r="BS6944" s="27">
        <v>43102.4741552237</v>
      </c>
      <c r="BU6944">
        <f t="shared" si="432"/>
        <v>107882.873844131</v>
      </c>
      <c r="BV6944">
        <f t="shared" si="433"/>
        <v>164516.07654799</v>
      </c>
      <c r="BW6944" s="29">
        <v>6939</v>
      </c>
      <c r="BX6944">
        <f t="shared" si="434"/>
        <v>0</v>
      </c>
      <c r="BY6944">
        <f t="shared" si="435"/>
        <v>1</v>
      </c>
    </row>
    <row r="6945" spans="1:77">
      <c r="A6945" s="15">
        <v>6940</v>
      </c>
      <c r="BP6945" s="27">
        <v>0.852269926752348</v>
      </c>
      <c r="BQ6945" s="27">
        <v>19129.4879002659</v>
      </c>
      <c r="BR6945" s="27">
        <v>1.46268774114336</v>
      </c>
      <c r="BS6945" s="27">
        <v>61822.5343811144</v>
      </c>
      <c r="BU6945">
        <f t="shared" si="432"/>
        <v>108711.001112586</v>
      </c>
      <c r="BV6945">
        <f t="shared" si="433"/>
        <v>157580.62679039</v>
      </c>
      <c r="BW6945" s="29">
        <v>6940</v>
      </c>
      <c r="BX6945">
        <f t="shared" si="434"/>
        <v>0</v>
      </c>
      <c r="BY6945">
        <f t="shared" si="435"/>
        <v>1</v>
      </c>
    </row>
    <row r="6946" spans="1:77">
      <c r="A6946" s="15">
        <v>6941</v>
      </c>
      <c r="BP6946" s="27">
        <v>0.814980386300107</v>
      </c>
      <c r="BQ6946" s="27">
        <v>16240.6595828002</v>
      </c>
      <c r="BR6946" s="27">
        <v>1.39484331793774</v>
      </c>
      <c r="BS6946" s="27">
        <v>57704.794831899</v>
      </c>
      <c r="BU6946">
        <f t="shared" si="432"/>
        <v>106006.398362216</v>
      </c>
      <c r="BV6946">
        <f t="shared" si="433"/>
        <v>151521.702858762</v>
      </c>
      <c r="BW6946" s="29">
        <v>6941</v>
      </c>
      <c r="BX6946">
        <f t="shared" si="434"/>
        <v>0</v>
      </c>
      <c r="BY6946">
        <f t="shared" si="435"/>
        <v>1</v>
      </c>
    </row>
    <row r="6947" spans="1:77">
      <c r="A6947" s="15">
        <v>6942</v>
      </c>
      <c r="BP6947" s="27">
        <v>0.832785145725572</v>
      </c>
      <c r="BQ6947" s="27">
        <v>11710.2887281575</v>
      </c>
      <c r="BR6947" s="27">
        <v>1.42661942376553</v>
      </c>
      <c r="BS6947" s="27">
        <v>42716.1247753751</v>
      </c>
      <c r="BU6947">
        <f t="shared" si="432"/>
        <v>113207.483130678</v>
      </c>
      <c r="BV6947">
        <f t="shared" si="433"/>
        <v>171276.788789455</v>
      </c>
      <c r="BW6947" s="29">
        <v>6942</v>
      </c>
      <c r="BX6947">
        <f t="shared" si="434"/>
        <v>0</v>
      </c>
      <c r="BY6947">
        <f t="shared" si="435"/>
        <v>1</v>
      </c>
    </row>
    <row r="6948" spans="1:77">
      <c r="A6948" s="15">
        <v>6943</v>
      </c>
      <c r="BP6948" s="27">
        <v>0.82220991751058</v>
      </c>
      <c r="BQ6948" s="27">
        <v>18576.0238499783</v>
      </c>
      <c r="BR6948" s="27">
        <v>1.42739327350052</v>
      </c>
      <c r="BS6948" s="27">
        <v>51750.9918614723</v>
      </c>
      <c r="BU6948">
        <f t="shared" si="432"/>
        <v>104755.463776609</v>
      </c>
      <c r="BV6948">
        <f t="shared" si="433"/>
        <v>162357.999163605</v>
      </c>
      <c r="BW6948" s="29">
        <v>6943</v>
      </c>
      <c r="BX6948">
        <f t="shared" si="434"/>
        <v>0</v>
      </c>
      <c r="BY6948">
        <f t="shared" si="435"/>
        <v>1</v>
      </c>
    </row>
    <row r="6949" spans="1:77">
      <c r="A6949" s="15">
        <v>6944</v>
      </c>
      <c r="BP6949" s="27">
        <v>0.79331149397574</v>
      </c>
      <c r="BQ6949" s="27">
        <v>14407.4573875506</v>
      </c>
      <c r="BR6949" s="27">
        <v>1.36232077225537</v>
      </c>
      <c r="BS6949" s="27">
        <v>56892.4719583155</v>
      </c>
      <c r="BU6949">
        <f t="shared" si="432"/>
        <v>104589.26670881</v>
      </c>
      <c r="BV6949">
        <f t="shared" si="433"/>
        <v>147455.643879989</v>
      </c>
      <c r="BW6949" s="29">
        <v>6944</v>
      </c>
      <c r="BX6949">
        <f t="shared" si="434"/>
        <v>0</v>
      </c>
      <c r="BY6949">
        <f t="shared" si="435"/>
        <v>1</v>
      </c>
    </row>
    <row r="6950" spans="1:77">
      <c r="A6950" s="15">
        <v>6945</v>
      </c>
      <c r="BP6950" s="27">
        <v>0.833409686773669</v>
      </c>
      <c r="BQ6950" s="27">
        <v>18669.519729959</v>
      </c>
      <c r="BR6950" s="27">
        <v>1.43586922097307</v>
      </c>
      <c r="BS6950" s="27">
        <v>61985.9658676843</v>
      </c>
      <c r="BU6950">
        <f t="shared" si="432"/>
        <v>106341.933286091</v>
      </c>
      <c r="BV6950">
        <f t="shared" si="433"/>
        <v>153394.417278276</v>
      </c>
      <c r="BW6950" s="29">
        <v>6945</v>
      </c>
      <c r="BX6950">
        <f t="shared" si="434"/>
        <v>0</v>
      </c>
      <c r="BY6950">
        <f t="shared" si="435"/>
        <v>1</v>
      </c>
    </row>
    <row r="6951" spans="1:77">
      <c r="A6951" s="15">
        <v>6946</v>
      </c>
      <c r="BP6951" s="27">
        <v>0.787672646606082</v>
      </c>
      <c r="BQ6951" s="27">
        <v>13096.4746640376</v>
      </c>
      <c r="BR6951" s="27">
        <v>1.35702378990757</v>
      </c>
      <c r="BS6951" s="27">
        <v>44770.6751587749</v>
      </c>
      <c r="BU6951">
        <f t="shared" si="432"/>
        <v>105054.422326875</v>
      </c>
      <c r="BV6951">
        <f t="shared" si="433"/>
        <v>158782.893327361</v>
      </c>
      <c r="BW6951" s="29">
        <v>6946</v>
      </c>
      <c r="BX6951">
        <f t="shared" si="434"/>
        <v>0</v>
      </c>
      <c r="BY6951">
        <f t="shared" si="435"/>
        <v>1</v>
      </c>
    </row>
    <row r="6952" spans="1:77">
      <c r="A6952" s="15">
        <v>6947</v>
      </c>
      <c r="BP6952" s="27">
        <v>0.80264347212162</v>
      </c>
      <c r="BQ6952" s="27">
        <v>19618.4437174998</v>
      </c>
      <c r="BR6952" s="27">
        <v>1.38040190246198</v>
      </c>
      <c r="BS6952" s="27">
        <v>66933.9664909795</v>
      </c>
      <c r="BU6952">
        <f t="shared" si="432"/>
        <v>100778.077100743</v>
      </c>
      <c r="BV6952">
        <f t="shared" si="433"/>
        <v>140126.318878317</v>
      </c>
      <c r="BW6952" s="29">
        <v>6947</v>
      </c>
      <c r="BX6952">
        <f t="shared" si="434"/>
        <v>0</v>
      </c>
      <c r="BY6952">
        <f t="shared" si="435"/>
        <v>1</v>
      </c>
    </row>
    <row r="6953" spans="1:77">
      <c r="A6953" s="15">
        <v>6948</v>
      </c>
      <c r="BP6953" s="27">
        <v>0.807025527276439</v>
      </c>
      <c r="BQ6953" s="27">
        <v>17315.4441366598</v>
      </c>
      <c r="BR6953" s="27">
        <v>1.40016616061311</v>
      </c>
      <c r="BS6953" s="27">
        <v>58374.5882461229</v>
      </c>
      <c r="BU6953">
        <f t="shared" si="432"/>
        <v>103738.384954806</v>
      </c>
      <c r="BV6953">
        <f t="shared" si="433"/>
        <v>151650.335845843</v>
      </c>
      <c r="BW6953" s="29">
        <v>6948</v>
      </c>
      <c r="BX6953">
        <f t="shared" si="434"/>
        <v>0</v>
      </c>
      <c r="BY6953">
        <f t="shared" si="435"/>
        <v>1</v>
      </c>
    </row>
    <row r="6954" spans="1:77">
      <c r="A6954" s="15">
        <v>6949</v>
      </c>
      <c r="BP6954" s="27">
        <v>0.830993257397159</v>
      </c>
      <c r="BQ6954" s="27">
        <v>14631.4864905583</v>
      </c>
      <c r="BR6954" s="27">
        <v>1.41500337793707</v>
      </c>
      <c r="BS6954" s="27">
        <v>56079.7869845454</v>
      </c>
      <c r="BU6954">
        <f t="shared" si="432"/>
        <v>110017.502119016</v>
      </c>
      <c r="BV6954">
        <f t="shared" si="433"/>
        <v>156170.719706015</v>
      </c>
      <c r="BW6954" s="29">
        <v>6949</v>
      </c>
      <c r="BX6954">
        <f t="shared" si="434"/>
        <v>0</v>
      </c>
      <c r="BY6954">
        <f t="shared" si="435"/>
        <v>1</v>
      </c>
    </row>
    <row r="6955" spans="1:77">
      <c r="A6955" s="15">
        <v>6950</v>
      </c>
      <c r="BP6955" s="27">
        <v>0.827901422718231</v>
      </c>
      <c r="BQ6955" s="27">
        <v>16745.7743672519</v>
      </c>
      <c r="BR6955" s="27">
        <v>1.42219008177439</v>
      </c>
      <c r="BS6955" s="27">
        <v>49648.1337631262</v>
      </c>
      <c r="BU6955">
        <f t="shared" si="432"/>
        <v>107439.439040483</v>
      </c>
      <c r="BV6955">
        <f t="shared" si="433"/>
        <v>163680.378503032</v>
      </c>
      <c r="BW6955" s="29">
        <v>6950</v>
      </c>
      <c r="BX6955">
        <f t="shared" si="434"/>
        <v>0</v>
      </c>
      <c r="BY6955">
        <f t="shared" si="435"/>
        <v>1</v>
      </c>
    </row>
    <row r="6956" spans="1:77">
      <c r="A6956" s="15">
        <v>6951</v>
      </c>
      <c r="BP6956" s="27">
        <v>0.804068982482361</v>
      </c>
      <c r="BQ6956" s="27">
        <v>11530.7109884237</v>
      </c>
      <c r="BR6956" s="27">
        <v>1.38434529102451</v>
      </c>
      <c r="BS6956" s="27">
        <v>42831.2961432161</v>
      </c>
      <c r="BU6956">
        <f t="shared" si="432"/>
        <v>109079.63638393</v>
      </c>
      <c r="BV6956">
        <f t="shared" si="433"/>
        <v>164820.497510461</v>
      </c>
      <c r="BW6956" s="29">
        <v>6951</v>
      </c>
      <c r="BX6956">
        <f t="shared" si="434"/>
        <v>0</v>
      </c>
      <c r="BY6956">
        <f t="shared" si="435"/>
        <v>1</v>
      </c>
    </row>
    <row r="6957" spans="1:77">
      <c r="A6957" s="15">
        <v>6952</v>
      </c>
      <c r="BP6957" s="27">
        <v>0.832796681398013</v>
      </c>
      <c r="BQ6957" s="27">
        <v>12078.002603805</v>
      </c>
      <c r="BR6957" s="27">
        <v>1.44249988704625</v>
      </c>
      <c r="BS6957" s="27">
        <v>42508.4610503737</v>
      </c>
      <c r="BU6957">
        <f t="shared" si="432"/>
        <v>112841.499605897</v>
      </c>
      <c r="BV6957">
        <f t="shared" si="433"/>
        <v>173866.522006563</v>
      </c>
      <c r="BW6957" s="29">
        <v>6952</v>
      </c>
      <c r="BX6957">
        <f t="shared" si="434"/>
        <v>0</v>
      </c>
      <c r="BY6957">
        <f t="shared" si="435"/>
        <v>1</v>
      </c>
    </row>
    <row r="6958" spans="1:77">
      <c r="A6958" s="15">
        <v>6953</v>
      </c>
      <c r="BP6958" s="27">
        <v>0.788033494471881</v>
      </c>
      <c r="BQ6958" s="27">
        <v>16369.0766591689</v>
      </c>
      <c r="BR6958" s="27">
        <v>1.36479672670118</v>
      </c>
      <c r="BS6958" s="27">
        <v>49571.5416720709</v>
      </c>
      <c r="BU6958">
        <f t="shared" si="432"/>
        <v>101835.947511613</v>
      </c>
      <c r="BV6958">
        <f t="shared" si="433"/>
        <v>155147.967333107</v>
      </c>
      <c r="BW6958" s="29">
        <v>6953</v>
      </c>
      <c r="BX6958">
        <f t="shared" si="434"/>
        <v>0</v>
      </c>
      <c r="BY6958">
        <f t="shared" si="435"/>
        <v>1</v>
      </c>
    </row>
    <row r="6959" spans="1:77">
      <c r="A6959" s="15">
        <v>6954</v>
      </c>
      <c r="BP6959" s="27">
        <v>0.797049366552202</v>
      </c>
      <c r="BQ6959" s="27">
        <v>14912.5707244023</v>
      </c>
      <c r="BR6959" s="27">
        <v>1.38209323532693</v>
      </c>
      <c r="BS6959" s="27">
        <v>46083.2478102735</v>
      </c>
      <c r="BU6959">
        <f t="shared" si="432"/>
        <v>104644.834258428</v>
      </c>
      <c r="BV6959">
        <f t="shared" si="433"/>
        <v>161230.737488766</v>
      </c>
      <c r="BW6959" s="29">
        <v>6954</v>
      </c>
      <c r="BX6959">
        <f t="shared" si="434"/>
        <v>0</v>
      </c>
      <c r="BY6959">
        <f t="shared" si="435"/>
        <v>1</v>
      </c>
    </row>
    <row r="6960" spans="1:77">
      <c r="A6960" s="15">
        <v>6955</v>
      </c>
      <c r="BP6960" s="27">
        <v>0.829321121762057</v>
      </c>
      <c r="BQ6960" s="27">
        <v>12657.1180037978</v>
      </c>
      <c r="BR6960" s="27">
        <v>1.42874464977561</v>
      </c>
      <c r="BS6960" s="27">
        <v>54226.0393249578</v>
      </c>
      <c r="BU6960">
        <f t="shared" si="432"/>
        <v>111741.050260511</v>
      </c>
      <c r="BV6960">
        <f t="shared" si="433"/>
        <v>160085.658141384</v>
      </c>
      <c r="BW6960" s="29">
        <v>6955</v>
      </c>
      <c r="BX6960">
        <f t="shared" si="434"/>
        <v>0</v>
      </c>
      <c r="BY6960">
        <f t="shared" si="435"/>
        <v>1</v>
      </c>
    </row>
    <row r="6961" spans="1:77">
      <c r="A6961" s="15">
        <v>6956</v>
      </c>
      <c r="BP6961" s="27">
        <v>0.766299452324993</v>
      </c>
      <c r="BQ6961" s="27">
        <v>12381.3580158184</v>
      </c>
      <c r="BR6961" s="27">
        <v>1.31239650516207</v>
      </c>
      <c r="BS6961" s="27">
        <v>43154.4577441467</v>
      </c>
      <c r="BU6961">
        <f t="shared" si="432"/>
        <v>102563.559832931</v>
      </c>
      <c r="BV6961">
        <f t="shared" si="433"/>
        <v>153705.018030163</v>
      </c>
      <c r="BW6961" s="29">
        <v>6956</v>
      </c>
      <c r="BX6961">
        <f t="shared" si="434"/>
        <v>0</v>
      </c>
      <c r="BY6961">
        <f t="shared" si="435"/>
        <v>1</v>
      </c>
    </row>
    <row r="6962" spans="1:77">
      <c r="A6962" s="15">
        <v>6957</v>
      </c>
      <c r="BP6962" s="27">
        <v>0.823664832867609</v>
      </c>
      <c r="BQ6962" s="27">
        <v>12844.1030374608</v>
      </c>
      <c r="BR6962" s="27">
        <v>1.43493871667231</v>
      </c>
      <c r="BS6962" s="27">
        <v>46562.1705658539</v>
      </c>
      <c r="BU6962">
        <f t="shared" si="432"/>
        <v>110705.621892681</v>
      </c>
      <c r="BV6962">
        <f t="shared" si="433"/>
        <v>168678.636934992</v>
      </c>
      <c r="BW6962" s="29">
        <v>6957</v>
      </c>
      <c r="BX6962">
        <f t="shared" si="434"/>
        <v>0</v>
      </c>
      <c r="BY6962">
        <f t="shared" si="435"/>
        <v>1</v>
      </c>
    </row>
    <row r="6963" spans="1:77">
      <c r="A6963" s="15">
        <v>6958</v>
      </c>
      <c r="BP6963" s="27">
        <v>0.839721116322371</v>
      </c>
      <c r="BQ6963" s="27">
        <v>9955.7544374546</v>
      </c>
      <c r="BR6963" s="27">
        <v>1.44978309008707</v>
      </c>
      <c r="BS6963" s="27">
        <v>39736.1967369209</v>
      </c>
      <c r="BU6963">
        <f t="shared" si="432"/>
        <v>116002.413010901</v>
      </c>
      <c r="BV6963">
        <f t="shared" si="433"/>
        <v>177731.266776139</v>
      </c>
      <c r="BW6963" s="29">
        <v>6958</v>
      </c>
      <c r="BX6963">
        <f t="shared" si="434"/>
        <v>0</v>
      </c>
      <c r="BY6963">
        <f t="shared" si="435"/>
        <v>1</v>
      </c>
    </row>
    <row r="6964" spans="1:77">
      <c r="A6964" s="15">
        <v>6959</v>
      </c>
      <c r="BP6964" s="27">
        <v>0.790384383433876</v>
      </c>
      <c r="BQ6964" s="27">
        <v>11348.2485057877</v>
      </c>
      <c r="BR6964" s="27">
        <v>1.35978887527228</v>
      </c>
      <c r="BS6964" s="27">
        <v>43377.8334140362</v>
      </c>
      <c r="BU6964">
        <f t="shared" si="432"/>
        <v>107209.409009294</v>
      </c>
      <c r="BV6964">
        <f t="shared" si="433"/>
        <v>160590.497876806</v>
      </c>
      <c r="BW6964" s="29">
        <v>6959</v>
      </c>
      <c r="BX6964">
        <f t="shared" si="434"/>
        <v>0</v>
      </c>
      <c r="BY6964">
        <f t="shared" si="435"/>
        <v>1</v>
      </c>
    </row>
    <row r="6965" spans="1:77">
      <c r="A6965" s="15">
        <v>6960</v>
      </c>
      <c r="BP6965" s="27">
        <v>0.788850751260518</v>
      </c>
      <c r="BQ6965" s="27">
        <v>16285.3938450449</v>
      </c>
      <c r="BR6965" s="27">
        <v>1.34015278193408</v>
      </c>
      <c r="BS6965" s="27">
        <v>56709.4995154465</v>
      </c>
      <c r="BU6965">
        <f t="shared" si="432"/>
        <v>102042.218844033</v>
      </c>
      <c r="BV6965">
        <f t="shared" si="433"/>
        <v>144313.417774666</v>
      </c>
      <c r="BW6965" s="29">
        <v>6960</v>
      </c>
      <c r="BX6965">
        <f t="shared" si="434"/>
        <v>0</v>
      </c>
      <c r="BY6965">
        <f t="shared" si="435"/>
        <v>1</v>
      </c>
    </row>
    <row r="6966" spans="1:77">
      <c r="A6966" s="15">
        <v>6961</v>
      </c>
      <c r="BP6966" s="27">
        <v>0.770672137757186</v>
      </c>
      <c r="BQ6966" s="27">
        <v>12289.5134231747</v>
      </c>
      <c r="BR6966" s="27">
        <v>1.3097269250792</v>
      </c>
      <c r="BS6966" s="27">
        <v>44480.5744910214</v>
      </c>
      <c r="BU6966">
        <f t="shared" si="432"/>
        <v>103311.307240403</v>
      </c>
      <c r="BV6966">
        <f t="shared" si="433"/>
        <v>151978.464270859</v>
      </c>
      <c r="BW6966" s="29">
        <v>6961</v>
      </c>
      <c r="BX6966">
        <f t="shared" si="434"/>
        <v>0</v>
      </c>
      <c r="BY6966">
        <f t="shared" si="435"/>
        <v>1</v>
      </c>
    </row>
    <row r="6967" spans="1:77">
      <c r="A6967" s="15">
        <v>6962</v>
      </c>
      <c r="BP6967" s="27">
        <v>0.818517600811754</v>
      </c>
      <c r="BQ6967" s="27">
        <v>16148.2805480206</v>
      </c>
      <c r="BR6967" s="27">
        <v>1.41475107810197</v>
      </c>
      <c r="BS6967" s="27">
        <v>47636.3087022189</v>
      </c>
      <c r="BU6967">
        <f t="shared" si="432"/>
        <v>106629.359573742</v>
      </c>
      <c r="BV6967">
        <f t="shared" si="433"/>
        <v>164576.353013076</v>
      </c>
      <c r="BW6967" s="29">
        <v>6962</v>
      </c>
      <c r="BX6967">
        <f t="shared" si="434"/>
        <v>0</v>
      </c>
      <c r="BY6967">
        <f t="shared" si="435"/>
        <v>1</v>
      </c>
    </row>
    <row r="6968" spans="1:77">
      <c r="A6968" s="15">
        <v>6963</v>
      </c>
      <c r="BP6968" s="27">
        <v>0.82930179708121</v>
      </c>
      <c r="BQ6968" s="27">
        <v>16164.5814232172</v>
      </c>
      <c r="BR6968" s="27">
        <v>1.43223055300894</v>
      </c>
      <c r="BS6968" s="27">
        <v>57511.7811724703</v>
      </c>
      <c r="BU6968">
        <f t="shared" si="432"/>
        <v>108230.688138964</v>
      </c>
      <c r="BV6968">
        <f t="shared" si="433"/>
        <v>157322.801778871</v>
      </c>
      <c r="BW6968" s="29">
        <v>6963</v>
      </c>
      <c r="BX6968">
        <f t="shared" si="434"/>
        <v>0</v>
      </c>
      <c r="BY6968">
        <f t="shared" si="435"/>
        <v>1</v>
      </c>
    </row>
    <row r="6969" spans="1:77">
      <c r="A6969" s="15">
        <v>6964</v>
      </c>
      <c r="BP6969" s="27">
        <v>0.862468324354132</v>
      </c>
      <c r="BQ6969" s="27">
        <v>12177.7919962496</v>
      </c>
      <c r="BR6969" s="27">
        <v>1.49685931909522</v>
      </c>
      <c r="BS6969" s="27">
        <v>52127.8527062775</v>
      </c>
      <c r="BU6969">
        <f t="shared" si="432"/>
        <v>117192.45665687</v>
      </c>
      <c r="BV6969">
        <f t="shared" si="433"/>
        <v>172401.045158006</v>
      </c>
      <c r="BW6969" s="29">
        <v>6964</v>
      </c>
      <c r="BX6969">
        <f t="shared" si="434"/>
        <v>0</v>
      </c>
      <c r="BY6969">
        <f t="shared" si="435"/>
        <v>1</v>
      </c>
    </row>
    <row r="6970" spans="1:77">
      <c r="A6970" s="15">
        <v>6965</v>
      </c>
      <c r="BP6970" s="27">
        <v>0.782947060147903</v>
      </c>
      <c r="BQ6970" s="27">
        <v>15092.6102492811</v>
      </c>
      <c r="BR6970" s="27">
        <v>1.34099014574082</v>
      </c>
      <c r="BS6970" s="27">
        <v>58173.0145805638</v>
      </c>
      <c r="BU6970">
        <f t="shared" si="432"/>
        <v>102349.448772904</v>
      </c>
      <c r="BV6970">
        <f t="shared" si="433"/>
        <v>142975.507280559</v>
      </c>
      <c r="BW6970" s="29">
        <v>6965</v>
      </c>
      <c r="BX6970">
        <f t="shared" si="434"/>
        <v>0</v>
      </c>
      <c r="BY6970">
        <f t="shared" si="435"/>
        <v>1</v>
      </c>
    </row>
    <row r="6971" spans="1:77">
      <c r="A6971" s="15">
        <v>6966</v>
      </c>
      <c r="BP6971" s="27">
        <v>0.827689098808659</v>
      </c>
      <c r="BQ6971" s="27">
        <v>14338.8704531705</v>
      </c>
      <c r="BR6971" s="27">
        <v>1.42976607173214</v>
      </c>
      <c r="BS6971" s="27">
        <v>58012.0536437461</v>
      </c>
      <c r="BU6971">
        <f t="shared" si="432"/>
        <v>109814.494368128</v>
      </c>
      <c r="BV6971">
        <f t="shared" si="433"/>
        <v>156452.857116075</v>
      </c>
      <c r="BW6971" s="29">
        <v>6966</v>
      </c>
      <c r="BX6971">
        <f t="shared" si="434"/>
        <v>0</v>
      </c>
      <c r="BY6971">
        <f t="shared" si="435"/>
        <v>1</v>
      </c>
    </row>
    <row r="6972" spans="1:77">
      <c r="A6972" s="15">
        <v>6967</v>
      </c>
      <c r="BP6972" s="27">
        <v>0.871363687116004</v>
      </c>
      <c r="BQ6972" s="27">
        <v>13916.5423499654</v>
      </c>
      <c r="BR6972" s="27">
        <v>1.52116542887293</v>
      </c>
      <c r="BS6972" s="27">
        <v>54364.4828887515</v>
      </c>
      <c r="BU6972">
        <f t="shared" si="432"/>
        <v>116788.010717435</v>
      </c>
      <c r="BV6972">
        <f t="shared" si="433"/>
        <v>173810.331442188</v>
      </c>
      <c r="BW6972" s="29">
        <v>6967</v>
      </c>
      <c r="BX6972">
        <f t="shared" si="434"/>
        <v>0</v>
      </c>
      <c r="BY6972">
        <f t="shared" si="435"/>
        <v>1</v>
      </c>
    </row>
    <row r="6973" spans="1:77">
      <c r="A6973" s="15">
        <v>6968</v>
      </c>
      <c r="BP6973" s="27">
        <v>0.802817085736733</v>
      </c>
      <c r="BQ6973" s="27">
        <v>15207.9427575314</v>
      </c>
      <c r="BR6973" s="27">
        <v>1.4018053375555</v>
      </c>
      <c r="BS6973" s="27">
        <v>57925.8132363389</v>
      </c>
      <c r="BU6973">
        <f t="shared" si="432"/>
        <v>105214.620102979</v>
      </c>
      <c r="BV6973">
        <f t="shared" si="433"/>
        <v>152344.987396986</v>
      </c>
      <c r="BW6973" s="29">
        <v>6968</v>
      </c>
      <c r="BX6973">
        <f t="shared" si="434"/>
        <v>0</v>
      </c>
      <c r="BY6973">
        <f t="shared" si="435"/>
        <v>1</v>
      </c>
    </row>
    <row r="6974" spans="1:77">
      <c r="A6974" s="15">
        <v>6969</v>
      </c>
      <c r="BP6974" s="27">
        <v>0.834808441732316</v>
      </c>
      <c r="BQ6974" s="27">
        <v>9183.96762272188</v>
      </c>
      <c r="BR6974" s="27">
        <v>1.45794382530414</v>
      </c>
      <c r="BS6974" s="27">
        <v>40280.9565200793</v>
      </c>
      <c r="BU6974">
        <f t="shared" si="432"/>
        <v>116037.298637126</v>
      </c>
      <c r="BV6974">
        <f t="shared" si="433"/>
        <v>178410.617275542</v>
      </c>
      <c r="BW6974" s="29">
        <v>6969</v>
      </c>
      <c r="BX6974">
        <f t="shared" si="434"/>
        <v>0</v>
      </c>
      <c r="BY6974">
        <f t="shared" si="435"/>
        <v>1</v>
      </c>
    </row>
    <row r="6975" spans="1:77">
      <c r="A6975" s="15">
        <v>6970</v>
      </c>
      <c r="BP6975" s="27">
        <v>0.804585295868469</v>
      </c>
      <c r="BQ6975" s="27">
        <v>16714.6509798702</v>
      </c>
      <c r="BR6975" s="27">
        <v>1.38758927509441</v>
      </c>
      <c r="BS6975" s="27">
        <v>46766.8683804912</v>
      </c>
      <c r="BU6975">
        <f t="shared" si="432"/>
        <v>103973.1434004</v>
      </c>
      <c r="BV6975">
        <f t="shared" si="433"/>
        <v>161371.52288367</v>
      </c>
      <c r="BW6975" s="29">
        <v>6970</v>
      </c>
      <c r="BX6975">
        <f t="shared" si="434"/>
        <v>0</v>
      </c>
      <c r="BY6975">
        <f t="shared" si="435"/>
        <v>1</v>
      </c>
    </row>
    <row r="6976" spans="1:77">
      <c r="A6976" s="15">
        <v>6971</v>
      </c>
      <c r="BP6976" s="27">
        <v>0.852767130451309</v>
      </c>
      <c r="BQ6976" s="27">
        <v>11295.5589314704</v>
      </c>
      <c r="BR6976" s="27">
        <v>1.46480708053428</v>
      </c>
      <c r="BS6976" s="27">
        <v>52012.5423741773</v>
      </c>
      <c r="BU6976">
        <f t="shared" si="432"/>
        <v>116619.510636226</v>
      </c>
      <c r="BV6976">
        <f t="shared" si="433"/>
        <v>167708.519705965</v>
      </c>
      <c r="BW6976" s="29">
        <v>6971</v>
      </c>
      <c r="BX6976">
        <f t="shared" si="434"/>
        <v>0</v>
      </c>
      <c r="BY6976">
        <f t="shared" si="435"/>
        <v>1</v>
      </c>
    </row>
    <row r="6977" spans="1:77">
      <c r="A6977" s="15">
        <v>6972</v>
      </c>
      <c r="BP6977" s="27">
        <v>0.805467552950065</v>
      </c>
      <c r="BQ6977" s="27">
        <v>13521.0809402715</v>
      </c>
      <c r="BR6977" s="27">
        <v>1.39513798402705</v>
      </c>
      <c r="BS6977" s="27">
        <v>48185.4085970603</v>
      </c>
      <c r="BU6977">
        <f t="shared" si="432"/>
        <v>107299.052002238</v>
      </c>
      <c r="BV6977">
        <f t="shared" si="433"/>
        <v>161085.289006998</v>
      </c>
      <c r="BW6977" s="29">
        <v>6972</v>
      </c>
      <c r="BX6977">
        <f t="shared" si="434"/>
        <v>0</v>
      </c>
      <c r="BY6977">
        <f t="shared" si="435"/>
        <v>1</v>
      </c>
    </row>
    <row r="6978" spans="1:77">
      <c r="A6978" s="15">
        <v>6973</v>
      </c>
      <c r="BP6978" s="27">
        <v>0.773227495550395</v>
      </c>
      <c r="BQ6978" s="27">
        <v>12589.5796070726</v>
      </c>
      <c r="BR6978" s="27">
        <v>1.32353056106301</v>
      </c>
      <c r="BS6978" s="27">
        <v>45977.5828238439</v>
      </c>
      <c r="BU6978">
        <f t="shared" si="432"/>
        <v>103394.544725487</v>
      </c>
      <c r="BV6978">
        <f t="shared" si="433"/>
        <v>152552.001335607</v>
      </c>
      <c r="BW6978" s="29">
        <v>6973</v>
      </c>
      <c r="BX6978">
        <f t="shared" si="434"/>
        <v>0</v>
      </c>
      <c r="BY6978">
        <f t="shared" si="435"/>
        <v>1</v>
      </c>
    </row>
    <row r="6979" spans="1:77">
      <c r="A6979" s="15">
        <v>6974</v>
      </c>
      <c r="BP6979" s="27">
        <v>0.816602070426509</v>
      </c>
      <c r="BQ6979" s="27">
        <v>11290.9362214438</v>
      </c>
      <c r="BR6979" s="27">
        <v>1.42126310904112</v>
      </c>
      <c r="BS6979" s="27">
        <v>52341.7826516052</v>
      </c>
      <c r="BU6979">
        <f t="shared" si="432"/>
        <v>111199.374342533</v>
      </c>
      <c r="BV6979">
        <f t="shared" si="433"/>
        <v>160847.683704563</v>
      </c>
      <c r="BW6979" s="29">
        <v>6974</v>
      </c>
      <c r="BX6979">
        <f t="shared" si="434"/>
        <v>0</v>
      </c>
      <c r="BY6979">
        <f t="shared" si="435"/>
        <v>1</v>
      </c>
    </row>
    <row r="6980" spans="1:77">
      <c r="A6980" s="15">
        <v>6975</v>
      </c>
      <c r="BP6980" s="27">
        <v>0.808833289807711</v>
      </c>
      <c r="BQ6980" s="27">
        <v>15367.3621285524</v>
      </c>
      <c r="BR6980" s="27">
        <v>1.38420041926342</v>
      </c>
      <c r="BS6980" s="27">
        <v>47765.9088795476</v>
      </c>
      <c r="BU6980">
        <f t="shared" si="432"/>
        <v>105957.631342604</v>
      </c>
      <c r="BV6980">
        <f t="shared" si="433"/>
        <v>159864.154009966</v>
      </c>
      <c r="BW6980" s="29">
        <v>6975</v>
      </c>
      <c r="BX6980">
        <f t="shared" si="434"/>
        <v>0</v>
      </c>
      <c r="BY6980">
        <f t="shared" si="435"/>
        <v>1</v>
      </c>
    </row>
    <row r="6981" spans="1:77">
      <c r="A6981" s="15">
        <v>6976</v>
      </c>
      <c r="BP6981" s="27">
        <v>0.806688704598555</v>
      </c>
      <c r="BQ6981" s="27">
        <v>11423.069631445</v>
      </c>
      <c r="BR6981" s="27">
        <v>1.36100726060352</v>
      </c>
      <c r="BS6981" s="27">
        <v>41773.3458489599</v>
      </c>
      <c r="BU6981">
        <f t="shared" si="432"/>
        <v>109580.236058338</v>
      </c>
      <c r="BV6981">
        <f t="shared" si="433"/>
        <v>162377.743241569</v>
      </c>
      <c r="BW6981" s="29">
        <v>6976</v>
      </c>
      <c r="BX6981">
        <f t="shared" si="434"/>
        <v>0</v>
      </c>
      <c r="BY6981">
        <f t="shared" si="435"/>
        <v>1</v>
      </c>
    </row>
    <row r="6982" spans="1:77">
      <c r="A6982" s="15">
        <v>6977</v>
      </c>
      <c r="BP6982" s="27">
        <v>0.822666710236574</v>
      </c>
      <c r="BQ6982" s="27">
        <v>13271.5846802788</v>
      </c>
      <c r="BR6982" s="27">
        <v>1.42806863588179</v>
      </c>
      <c r="BS6982" s="27">
        <v>44715.1240376476</v>
      </c>
      <c r="BU6982">
        <f t="shared" si="432"/>
        <v>110128.421855207</v>
      </c>
      <c r="BV6982">
        <f t="shared" si="433"/>
        <v>169495.171344621</v>
      </c>
      <c r="BW6982" s="29">
        <v>6977</v>
      </c>
      <c r="BX6982">
        <f t="shared" si="434"/>
        <v>0</v>
      </c>
      <c r="BY6982">
        <f t="shared" si="435"/>
        <v>1</v>
      </c>
    </row>
    <row r="6983" spans="1:77">
      <c r="A6983" s="15">
        <v>6978</v>
      </c>
      <c r="BP6983" s="27">
        <v>0.816680413816767</v>
      </c>
      <c r="BQ6983" s="27">
        <v>12684.1617094948</v>
      </c>
      <c r="BR6983" s="27">
        <v>1.41327016378187</v>
      </c>
      <c r="BS6983" s="27">
        <v>45283.4862992706</v>
      </c>
      <c r="BU6983">
        <f t="shared" ref="BU6983:BU7046" si="436">BP6983*$BV$1-BQ6983</f>
        <v>109817.90036302</v>
      </c>
      <c r="BV6983">
        <f t="shared" ref="BV6983:BV7046" si="437">BR6983*$BV$1-BS6983</f>
        <v>166707.03826801</v>
      </c>
      <c r="BW6983" s="29">
        <v>6978</v>
      </c>
      <c r="BX6983">
        <f t="shared" ref="BX6983:BX7046" si="438">IF(BU6983=MAX($BU6983:$BV6983),1,0)</f>
        <v>0</v>
      </c>
      <c r="BY6983">
        <f t="shared" ref="BY6983:BY7046" si="439">IF(BV6983=MAX($BU6983:$BV6983),1,0)</f>
        <v>1</v>
      </c>
    </row>
    <row r="6984" spans="1:77">
      <c r="A6984" s="15">
        <v>6979</v>
      </c>
      <c r="BP6984" s="27">
        <v>0.786973101307146</v>
      </c>
      <c r="BQ6984" s="27">
        <v>11564.1599026297</v>
      </c>
      <c r="BR6984" s="27">
        <v>1.30026418393411</v>
      </c>
      <c r="BS6984" s="27">
        <v>43028.2141951667</v>
      </c>
      <c r="BU6984">
        <f t="shared" si="436"/>
        <v>106481.805293442</v>
      </c>
      <c r="BV6984">
        <f t="shared" si="437"/>
        <v>152011.41339495</v>
      </c>
      <c r="BW6984" s="29">
        <v>6979</v>
      </c>
      <c r="BX6984">
        <f t="shared" si="438"/>
        <v>0</v>
      </c>
      <c r="BY6984">
        <f t="shared" si="439"/>
        <v>1</v>
      </c>
    </row>
    <row r="6985" spans="1:77">
      <c r="A6985" s="15">
        <v>6980</v>
      </c>
      <c r="BP6985" s="27">
        <v>0.801776690515694</v>
      </c>
      <c r="BQ6985" s="27">
        <v>17815.445571925</v>
      </c>
      <c r="BR6985" s="27">
        <v>1.39496138398707</v>
      </c>
      <c r="BS6985" s="27">
        <v>58395.4892258548</v>
      </c>
      <c r="BU6985">
        <f t="shared" si="436"/>
        <v>102451.058005429</v>
      </c>
      <c r="BV6985">
        <f t="shared" si="437"/>
        <v>150848.718372206</v>
      </c>
      <c r="BW6985" s="29">
        <v>6980</v>
      </c>
      <c r="BX6985">
        <f t="shared" si="438"/>
        <v>0</v>
      </c>
      <c r="BY6985">
        <f t="shared" si="439"/>
        <v>1</v>
      </c>
    </row>
    <row r="6986" spans="1:77">
      <c r="A6986" s="15">
        <v>6981</v>
      </c>
      <c r="BP6986" s="27">
        <v>0.80745415974206</v>
      </c>
      <c r="BQ6986" s="27">
        <v>13131.425186568</v>
      </c>
      <c r="BR6986" s="27">
        <v>1.38142852082043</v>
      </c>
      <c r="BS6986" s="27">
        <v>45235.4782560513</v>
      </c>
      <c r="BU6986">
        <f t="shared" si="436"/>
        <v>107986.698774741</v>
      </c>
      <c r="BV6986">
        <f t="shared" si="437"/>
        <v>161978.799867013</v>
      </c>
      <c r="BW6986" s="29">
        <v>6981</v>
      </c>
      <c r="BX6986">
        <f t="shared" si="438"/>
        <v>0</v>
      </c>
      <c r="BY6986">
        <f t="shared" si="439"/>
        <v>1</v>
      </c>
    </row>
    <row r="6987" spans="1:77">
      <c r="A6987" s="15">
        <v>6982</v>
      </c>
      <c r="BP6987" s="27">
        <v>0.823346514666103</v>
      </c>
      <c r="BQ6987" s="27">
        <v>16671.2765894869</v>
      </c>
      <c r="BR6987" s="27">
        <v>1.43430830934328</v>
      </c>
      <c r="BS6987" s="27">
        <v>59870.8266238673</v>
      </c>
      <c r="BU6987">
        <f t="shared" si="436"/>
        <v>106830.700610429</v>
      </c>
      <c r="BV6987">
        <f t="shared" si="437"/>
        <v>155275.419777625</v>
      </c>
      <c r="BW6987" s="29">
        <v>6982</v>
      </c>
      <c r="BX6987">
        <f t="shared" si="438"/>
        <v>0</v>
      </c>
      <c r="BY6987">
        <f t="shared" si="439"/>
        <v>1</v>
      </c>
    </row>
    <row r="6988" spans="1:77">
      <c r="A6988" s="15">
        <v>6983</v>
      </c>
      <c r="BP6988" s="27">
        <v>0.804953818914752</v>
      </c>
      <c r="BQ6988" s="27">
        <v>16214.7245882235</v>
      </c>
      <c r="BR6988" s="27">
        <v>1.3964254684364</v>
      </c>
      <c r="BS6988" s="27">
        <v>49257.4381621807</v>
      </c>
      <c r="BU6988">
        <f t="shared" si="436"/>
        <v>104528.348248989</v>
      </c>
      <c r="BV6988">
        <f t="shared" si="437"/>
        <v>160206.38210328</v>
      </c>
      <c r="BW6988" s="29">
        <v>6983</v>
      </c>
      <c r="BX6988">
        <f t="shared" si="438"/>
        <v>0</v>
      </c>
      <c r="BY6988">
        <f t="shared" si="439"/>
        <v>1</v>
      </c>
    </row>
    <row r="6989" spans="1:77">
      <c r="A6989" s="15">
        <v>6984</v>
      </c>
      <c r="BP6989" s="27">
        <v>0.790247855990852</v>
      </c>
      <c r="BQ6989" s="27">
        <v>12621.4210723788</v>
      </c>
      <c r="BR6989" s="27">
        <v>1.33228539597025</v>
      </c>
      <c r="BS6989" s="27">
        <v>41727.9600834485</v>
      </c>
      <c r="BU6989">
        <f t="shared" si="436"/>
        <v>105915.757326249</v>
      </c>
      <c r="BV6989">
        <f t="shared" si="437"/>
        <v>158114.849312089</v>
      </c>
      <c r="BW6989" s="29">
        <v>6984</v>
      </c>
      <c r="BX6989">
        <f t="shared" si="438"/>
        <v>0</v>
      </c>
      <c r="BY6989">
        <f t="shared" si="439"/>
        <v>1</v>
      </c>
    </row>
    <row r="6990" spans="1:77">
      <c r="A6990" s="15">
        <v>6985</v>
      </c>
      <c r="BP6990" s="27">
        <v>0.833208546715131</v>
      </c>
      <c r="BQ6990" s="27">
        <v>19046.296893043</v>
      </c>
      <c r="BR6990" s="27">
        <v>1.44896526859834</v>
      </c>
      <c r="BS6990" s="27">
        <v>63036.4439469475</v>
      </c>
      <c r="BU6990">
        <f t="shared" si="436"/>
        <v>105934.985114227</v>
      </c>
      <c r="BV6990">
        <f t="shared" si="437"/>
        <v>154308.346342804</v>
      </c>
      <c r="BW6990" s="29">
        <v>6985</v>
      </c>
      <c r="BX6990">
        <f t="shared" si="438"/>
        <v>0</v>
      </c>
      <c r="BY6990">
        <f t="shared" si="439"/>
        <v>1</v>
      </c>
    </row>
    <row r="6991" spans="1:77">
      <c r="A6991" s="15">
        <v>6986</v>
      </c>
      <c r="BP6991" s="27">
        <v>0.796534691459218</v>
      </c>
      <c r="BQ6991" s="27">
        <v>13702.8411447511</v>
      </c>
      <c r="BR6991" s="27">
        <v>1.33879402500209</v>
      </c>
      <c r="BS6991" s="27">
        <v>46159.5579908707</v>
      </c>
      <c r="BU6991">
        <f t="shared" si="436"/>
        <v>105777.362574132</v>
      </c>
      <c r="BV6991">
        <f t="shared" si="437"/>
        <v>154659.545759443</v>
      </c>
      <c r="BW6991" s="29">
        <v>6986</v>
      </c>
      <c r="BX6991">
        <f t="shared" si="438"/>
        <v>0</v>
      </c>
      <c r="BY6991">
        <f t="shared" si="439"/>
        <v>1</v>
      </c>
    </row>
    <row r="6992" spans="1:77">
      <c r="A6992" s="15">
        <v>6987</v>
      </c>
      <c r="BP6992" s="27">
        <v>0.779478916365174</v>
      </c>
      <c r="BQ6992" s="27">
        <v>12523.0267014851</v>
      </c>
      <c r="BR6992" s="27">
        <v>1.33863291686867</v>
      </c>
      <c r="BS6992" s="27">
        <v>53931.0349324007</v>
      </c>
      <c r="BU6992">
        <f t="shared" si="436"/>
        <v>104398.810753291</v>
      </c>
      <c r="BV6992">
        <f t="shared" si="437"/>
        <v>146863.9025979</v>
      </c>
      <c r="BW6992" s="29">
        <v>6987</v>
      </c>
      <c r="BX6992">
        <f t="shared" si="438"/>
        <v>0</v>
      </c>
      <c r="BY6992">
        <f t="shared" si="439"/>
        <v>1</v>
      </c>
    </row>
    <row r="6993" spans="1:77">
      <c r="A6993" s="15">
        <v>6988</v>
      </c>
      <c r="BP6993" s="27">
        <v>0.798068528611565</v>
      </c>
      <c r="BQ6993" s="27">
        <v>15094.6569291396</v>
      </c>
      <c r="BR6993" s="27">
        <v>1.39904735354556</v>
      </c>
      <c r="BS6993" s="27">
        <v>58004.3937063353</v>
      </c>
      <c r="BU6993">
        <f t="shared" si="436"/>
        <v>104615.622362595</v>
      </c>
      <c r="BV6993">
        <f t="shared" si="437"/>
        <v>151852.709325499</v>
      </c>
      <c r="BW6993" s="29">
        <v>6988</v>
      </c>
      <c r="BX6993">
        <f t="shared" si="438"/>
        <v>0</v>
      </c>
      <c r="BY6993">
        <f t="shared" si="439"/>
        <v>1</v>
      </c>
    </row>
    <row r="6994" spans="1:77">
      <c r="A6994" s="15">
        <v>6989</v>
      </c>
      <c r="BP6994" s="27">
        <v>0.864777067937305</v>
      </c>
      <c r="BQ6994" s="27">
        <v>12916.2380439832</v>
      </c>
      <c r="BR6994" s="27">
        <v>1.48752636202652</v>
      </c>
      <c r="BS6994" s="27">
        <v>53748.6869139315</v>
      </c>
      <c r="BU6994">
        <f t="shared" si="436"/>
        <v>116800.322146613</v>
      </c>
      <c r="BV6994">
        <f t="shared" si="437"/>
        <v>169380.267390046</v>
      </c>
      <c r="BW6994" s="29">
        <v>6989</v>
      </c>
      <c r="BX6994">
        <f t="shared" si="438"/>
        <v>0</v>
      </c>
      <c r="BY6994">
        <f t="shared" si="439"/>
        <v>1</v>
      </c>
    </row>
    <row r="6995" spans="1:77">
      <c r="A6995" s="15">
        <v>6990</v>
      </c>
      <c r="BP6995" s="27">
        <v>0.82940667903868</v>
      </c>
      <c r="BQ6995" s="27">
        <v>12046.9473734153</v>
      </c>
      <c r="BR6995" s="27">
        <v>1.41079256176852</v>
      </c>
      <c r="BS6995" s="27">
        <v>43281.4194535219</v>
      </c>
      <c r="BU6995">
        <f t="shared" si="436"/>
        <v>112364.054482387</v>
      </c>
      <c r="BV6995">
        <f t="shared" si="437"/>
        <v>168337.464811756</v>
      </c>
      <c r="BW6995" s="29">
        <v>6990</v>
      </c>
      <c r="BX6995">
        <f t="shared" si="438"/>
        <v>0</v>
      </c>
      <c r="BY6995">
        <f t="shared" si="439"/>
        <v>1</v>
      </c>
    </row>
    <row r="6996" spans="1:77">
      <c r="A6996" s="15">
        <v>6991</v>
      </c>
      <c r="BP6996" s="27">
        <v>0.812806447869603</v>
      </c>
      <c r="BQ6996" s="27">
        <v>13735.2478652167</v>
      </c>
      <c r="BR6996" s="27">
        <v>1.40306743050396</v>
      </c>
      <c r="BS6996" s="27">
        <v>45255.1168973818</v>
      </c>
      <c r="BU6996">
        <f t="shared" si="436"/>
        <v>108185.719315224</v>
      </c>
      <c r="BV6996">
        <f t="shared" si="437"/>
        <v>165204.997678212</v>
      </c>
      <c r="BW6996" s="29">
        <v>6991</v>
      </c>
      <c r="BX6996">
        <f t="shared" si="438"/>
        <v>0</v>
      </c>
      <c r="BY6996">
        <f t="shared" si="439"/>
        <v>1</v>
      </c>
    </row>
    <row r="6997" spans="1:77">
      <c r="A6997" s="15">
        <v>6992</v>
      </c>
      <c r="BP6997" s="27">
        <v>0.852026298752951</v>
      </c>
      <c r="BQ6997" s="27">
        <v>12637.5636542142</v>
      </c>
      <c r="BR6997" s="27">
        <v>1.47073982574546</v>
      </c>
      <c r="BS6997" s="27">
        <v>42768.9380087412</v>
      </c>
      <c r="BU6997">
        <f t="shared" si="436"/>
        <v>115166.381158728</v>
      </c>
      <c r="BV6997">
        <f t="shared" si="437"/>
        <v>177842.035853078</v>
      </c>
      <c r="BW6997" s="29">
        <v>6992</v>
      </c>
      <c r="BX6997">
        <f t="shared" si="438"/>
        <v>0</v>
      </c>
      <c r="BY6997">
        <f t="shared" si="439"/>
        <v>1</v>
      </c>
    </row>
    <row r="6998" spans="1:77">
      <c r="A6998" s="15">
        <v>6993</v>
      </c>
      <c r="BP6998" s="27">
        <v>0.796102572428535</v>
      </c>
      <c r="BQ6998" s="27">
        <v>14122.2064369139</v>
      </c>
      <c r="BR6998" s="27">
        <v>1.37517765772747</v>
      </c>
      <c r="BS6998" s="27">
        <v>46304.5736354927</v>
      </c>
      <c r="BU6998">
        <f t="shared" si="436"/>
        <v>105293.179427366</v>
      </c>
      <c r="BV6998">
        <f t="shared" si="437"/>
        <v>159972.075023627</v>
      </c>
      <c r="BW6998" s="29">
        <v>6993</v>
      </c>
      <c r="BX6998">
        <f t="shared" si="438"/>
        <v>0</v>
      </c>
      <c r="BY6998">
        <f t="shared" si="439"/>
        <v>1</v>
      </c>
    </row>
    <row r="6999" spans="1:77">
      <c r="A6999" s="15">
        <v>6994</v>
      </c>
      <c r="BP6999" s="27">
        <v>0.801775667199096</v>
      </c>
      <c r="BQ6999" s="27">
        <v>14907.9472913948</v>
      </c>
      <c r="BR6999" s="27">
        <v>1.38549031806291</v>
      </c>
      <c r="BS6999" s="27">
        <v>47037.4977766537</v>
      </c>
      <c r="BU6999">
        <f t="shared" si="436"/>
        <v>105358.40278847</v>
      </c>
      <c r="BV6999">
        <f t="shared" si="437"/>
        <v>160786.049932783</v>
      </c>
      <c r="BW6999" s="29">
        <v>6994</v>
      </c>
      <c r="BX6999">
        <f t="shared" si="438"/>
        <v>0</v>
      </c>
      <c r="BY6999">
        <f t="shared" si="439"/>
        <v>1</v>
      </c>
    </row>
    <row r="7000" spans="1:77">
      <c r="A7000" s="15">
        <v>6995</v>
      </c>
      <c r="BP7000" s="27">
        <v>0.828787862834104</v>
      </c>
      <c r="BQ7000" s="27">
        <v>13462.7700238248</v>
      </c>
      <c r="BR7000" s="27">
        <v>1.43096069925903</v>
      </c>
      <c r="BS7000" s="27">
        <v>46627.4975292479</v>
      </c>
      <c r="BU7000">
        <f t="shared" si="436"/>
        <v>110855.409401291</v>
      </c>
      <c r="BV7000">
        <f t="shared" si="437"/>
        <v>168016.607359606</v>
      </c>
      <c r="BW7000" s="29">
        <v>6995</v>
      </c>
      <c r="BX7000">
        <f t="shared" si="438"/>
        <v>0</v>
      </c>
      <c r="BY7000">
        <f t="shared" si="439"/>
        <v>1</v>
      </c>
    </row>
    <row r="7001" spans="1:77">
      <c r="A7001" s="15">
        <v>6996</v>
      </c>
      <c r="BP7001" s="27">
        <v>0.814872863031872</v>
      </c>
      <c r="BQ7001" s="27">
        <v>12771.4714731708</v>
      </c>
      <c r="BR7001" s="27">
        <v>1.40637317163594</v>
      </c>
      <c r="BS7001" s="27">
        <v>53286.2674722977</v>
      </c>
      <c r="BU7001">
        <f t="shared" si="436"/>
        <v>109459.45798161</v>
      </c>
      <c r="BV7001">
        <f t="shared" si="437"/>
        <v>157669.708273093</v>
      </c>
      <c r="BW7001" s="29">
        <v>6996</v>
      </c>
      <c r="BX7001">
        <f t="shared" si="438"/>
        <v>0</v>
      </c>
      <c r="BY7001">
        <f t="shared" si="439"/>
        <v>1</v>
      </c>
    </row>
    <row r="7002" spans="1:77">
      <c r="A7002" s="15">
        <v>6997</v>
      </c>
      <c r="BP7002" s="27">
        <v>0.787157760215839</v>
      </c>
      <c r="BQ7002" s="27">
        <v>25475.6044244205</v>
      </c>
      <c r="BR7002" s="27">
        <v>1.31265266264298</v>
      </c>
      <c r="BS7002" s="27">
        <v>58158.7982466004</v>
      </c>
      <c r="BU7002">
        <f t="shared" si="436"/>
        <v>92598.0596079553</v>
      </c>
      <c r="BV7002">
        <f t="shared" si="437"/>
        <v>138739.101149847</v>
      </c>
      <c r="BW7002" s="29">
        <v>6997</v>
      </c>
      <c r="BX7002">
        <f t="shared" si="438"/>
        <v>0</v>
      </c>
      <c r="BY7002">
        <f t="shared" si="439"/>
        <v>1</v>
      </c>
    </row>
    <row r="7003" spans="1:77">
      <c r="A7003" s="15">
        <v>6998</v>
      </c>
      <c r="BP7003" s="27">
        <v>0.822794456727991</v>
      </c>
      <c r="BQ7003" s="27">
        <v>12637.5329281864</v>
      </c>
      <c r="BR7003" s="27">
        <v>1.3810458209118</v>
      </c>
      <c r="BS7003" s="27">
        <v>44096.9482276925</v>
      </c>
      <c r="BU7003">
        <f t="shared" si="436"/>
        <v>110781.635581012</v>
      </c>
      <c r="BV7003">
        <f t="shared" si="437"/>
        <v>163059.924909078</v>
      </c>
      <c r="BW7003" s="29">
        <v>6998</v>
      </c>
      <c r="BX7003">
        <f t="shared" si="438"/>
        <v>0</v>
      </c>
      <c r="BY7003">
        <f t="shared" si="439"/>
        <v>1</v>
      </c>
    </row>
    <row r="7004" spans="1:77">
      <c r="A7004" s="15">
        <v>6999</v>
      </c>
      <c r="BP7004" s="27">
        <v>0.841961003068691</v>
      </c>
      <c r="BQ7004" s="27">
        <v>13238.3582145629</v>
      </c>
      <c r="BR7004" s="27">
        <v>1.43921282877393</v>
      </c>
      <c r="BS7004" s="27">
        <v>54917.0439813358</v>
      </c>
      <c r="BU7004">
        <f t="shared" si="436"/>
        <v>113055.792245741</v>
      </c>
      <c r="BV7004">
        <f t="shared" si="437"/>
        <v>160964.880334753</v>
      </c>
      <c r="BW7004" s="29">
        <v>6999</v>
      </c>
      <c r="BX7004">
        <f t="shared" si="438"/>
        <v>0</v>
      </c>
      <c r="BY7004">
        <f t="shared" si="439"/>
        <v>1</v>
      </c>
    </row>
    <row r="7005" spans="1:77">
      <c r="A7005" s="15">
        <v>7000</v>
      </c>
      <c r="BP7005" s="27">
        <v>0.829160665232668</v>
      </c>
      <c r="BQ7005" s="27">
        <v>11594.8354374744</v>
      </c>
      <c r="BR7005" s="27">
        <v>1.42104541641217</v>
      </c>
      <c r="BS7005" s="27">
        <v>41657.4630530795</v>
      </c>
      <c r="BU7005">
        <f t="shared" si="436"/>
        <v>112779.264347426</v>
      </c>
      <c r="BV7005">
        <f t="shared" si="437"/>
        <v>171499.349408746</v>
      </c>
      <c r="BW7005" s="29">
        <v>7000</v>
      </c>
      <c r="BX7005">
        <f t="shared" si="438"/>
        <v>0</v>
      </c>
      <c r="BY7005">
        <f t="shared" si="439"/>
        <v>1</v>
      </c>
    </row>
    <row r="7006" spans="1:77">
      <c r="A7006" s="33">
        <v>7001</v>
      </c>
      <c r="BP7006" s="27">
        <v>0.773629289263381</v>
      </c>
      <c r="BQ7006" s="27">
        <v>15028.6637244313</v>
      </c>
      <c r="BR7006" s="27">
        <v>1.3228141380994</v>
      </c>
      <c r="BS7006" s="27">
        <v>63209.6119488383</v>
      </c>
      <c r="BU7006">
        <f t="shared" si="436"/>
        <v>101015.729665076</v>
      </c>
      <c r="BV7006">
        <f t="shared" si="437"/>
        <v>135212.508766072</v>
      </c>
      <c r="BW7006" s="9">
        <v>7001</v>
      </c>
      <c r="BX7006">
        <f t="shared" si="438"/>
        <v>0</v>
      </c>
      <c r="BY7006">
        <f t="shared" si="439"/>
        <v>1</v>
      </c>
    </row>
    <row r="7007" spans="1:77">
      <c r="A7007" s="33">
        <v>7002</v>
      </c>
      <c r="BP7007" s="27">
        <v>0.787137961587023</v>
      </c>
      <c r="BQ7007" s="27">
        <v>15826.9497965183</v>
      </c>
      <c r="BR7007" s="27">
        <v>1.35358309399933</v>
      </c>
      <c r="BS7007" s="27">
        <v>63215.1326346128</v>
      </c>
      <c r="BU7007">
        <f t="shared" si="436"/>
        <v>102243.744441535</v>
      </c>
      <c r="BV7007">
        <f t="shared" si="437"/>
        <v>139822.331465287</v>
      </c>
      <c r="BW7007" s="9">
        <v>7002</v>
      </c>
      <c r="BX7007">
        <f t="shared" si="438"/>
        <v>0</v>
      </c>
      <c r="BY7007">
        <f t="shared" si="439"/>
        <v>1</v>
      </c>
    </row>
    <row r="7008" spans="1:77">
      <c r="A7008" s="33">
        <v>7003</v>
      </c>
      <c r="BP7008" s="27">
        <v>0.841176175393047</v>
      </c>
      <c r="BQ7008" s="27">
        <v>13209.9767174455</v>
      </c>
      <c r="BR7008" s="27">
        <v>1.46744990623088</v>
      </c>
      <c r="BS7008" s="27">
        <v>50073.7148340898</v>
      </c>
      <c r="BU7008">
        <f t="shared" si="436"/>
        <v>112966.449591512</v>
      </c>
      <c r="BV7008">
        <f t="shared" si="437"/>
        <v>170043.771100543</v>
      </c>
      <c r="BW7008" s="9">
        <v>7003</v>
      </c>
      <c r="BX7008">
        <f t="shared" si="438"/>
        <v>0</v>
      </c>
      <c r="BY7008">
        <f t="shared" si="439"/>
        <v>1</v>
      </c>
    </row>
    <row r="7009" spans="1:77">
      <c r="A7009" s="33">
        <v>7004</v>
      </c>
      <c r="BP7009" s="27">
        <v>0.791699196429446</v>
      </c>
      <c r="BQ7009" s="27">
        <v>15484.1610380493</v>
      </c>
      <c r="BR7009" s="27">
        <v>1.35146659601962</v>
      </c>
      <c r="BS7009" s="27">
        <v>50720.1007823602</v>
      </c>
      <c r="BU7009">
        <f t="shared" si="436"/>
        <v>103270.718426368</v>
      </c>
      <c r="BV7009">
        <f t="shared" si="437"/>
        <v>151999.888620582</v>
      </c>
      <c r="BW7009" s="9">
        <v>7004</v>
      </c>
      <c r="BX7009">
        <f t="shared" si="438"/>
        <v>0</v>
      </c>
      <c r="BY7009">
        <f t="shared" si="439"/>
        <v>1</v>
      </c>
    </row>
    <row r="7010" spans="1:77">
      <c r="A7010" s="33">
        <v>7005</v>
      </c>
      <c r="BP7010" s="27">
        <v>0.766697790443654</v>
      </c>
      <c r="BQ7010" s="27">
        <v>12554.3315133062</v>
      </c>
      <c r="BR7010" s="27">
        <v>1.29457869574767</v>
      </c>
      <c r="BS7010" s="27">
        <v>47464.3212280109</v>
      </c>
      <c r="BU7010">
        <f t="shared" si="436"/>
        <v>102450.337053242</v>
      </c>
      <c r="BV7010">
        <f t="shared" si="437"/>
        <v>146722.483134139</v>
      </c>
      <c r="BW7010" s="9">
        <v>7005</v>
      </c>
      <c r="BX7010">
        <f t="shared" si="438"/>
        <v>0</v>
      </c>
      <c r="BY7010">
        <f t="shared" si="439"/>
        <v>1</v>
      </c>
    </row>
    <row r="7011" spans="1:77">
      <c r="A7011" s="33">
        <v>7006</v>
      </c>
      <c r="BP7011" s="27">
        <v>0.831021191259547</v>
      </c>
      <c r="BQ7011" s="27">
        <v>16627.2022891333</v>
      </c>
      <c r="BR7011" s="27">
        <v>1.42688720212486</v>
      </c>
      <c r="BS7011" s="27">
        <v>64135.8285020405</v>
      </c>
      <c r="BU7011">
        <f t="shared" si="436"/>
        <v>108025.976399799</v>
      </c>
      <c r="BV7011">
        <f t="shared" si="437"/>
        <v>149897.251816688</v>
      </c>
      <c r="BW7011" s="9">
        <v>7006</v>
      </c>
      <c r="BX7011">
        <f t="shared" si="438"/>
        <v>0</v>
      </c>
      <c r="BY7011">
        <f t="shared" si="439"/>
        <v>1</v>
      </c>
    </row>
    <row r="7012" spans="1:77">
      <c r="A7012" s="33">
        <v>7007</v>
      </c>
      <c r="BP7012" s="27">
        <v>0.848408261502813</v>
      </c>
      <c r="BQ7012" s="27">
        <v>11317.8900882919</v>
      </c>
      <c r="BR7012" s="27">
        <v>1.46555644388034</v>
      </c>
      <c r="BS7012" s="27">
        <v>56492.2614575842</v>
      </c>
      <c r="BU7012">
        <f t="shared" si="436"/>
        <v>115943.34913713</v>
      </c>
      <c r="BV7012">
        <f t="shared" si="437"/>
        <v>163341.205124466</v>
      </c>
      <c r="BW7012" s="9">
        <v>7007</v>
      </c>
      <c r="BX7012">
        <f t="shared" si="438"/>
        <v>0</v>
      </c>
      <c r="BY7012">
        <f t="shared" si="439"/>
        <v>1</v>
      </c>
    </row>
    <row r="7013" spans="1:77">
      <c r="A7013" s="33">
        <v>7008</v>
      </c>
      <c r="BP7013" s="27">
        <v>0.756941208897799</v>
      </c>
      <c r="BQ7013" s="27">
        <v>18028.8291971819</v>
      </c>
      <c r="BR7013" s="27">
        <v>1.30213769208212</v>
      </c>
      <c r="BS7013" s="27">
        <v>58194.8091162236</v>
      </c>
      <c r="BU7013">
        <f t="shared" si="436"/>
        <v>95512.352137488</v>
      </c>
      <c r="BV7013">
        <f t="shared" si="437"/>
        <v>137125.844696095</v>
      </c>
      <c r="BW7013" s="9">
        <v>7008</v>
      </c>
      <c r="BX7013">
        <f t="shared" si="438"/>
        <v>0</v>
      </c>
      <c r="BY7013">
        <f t="shared" si="439"/>
        <v>1</v>
      </c>
    </row>
    <row r="7014" spans="1:77">
      <c r="A7014" s="33">
        <v>7009</v>
      </c>
      <c r="BP7014" s="27">
        <v>0.846682104025905</v>
      </c>
      <c r="BQ7014" s="27">
        <v>11663.3134929322</v>
      </c>
      <c r="BR7014" s="27">
        <v>1.46389065511226</v>
      </c>
      <c r="BS7014" s="27">
        <v>47574.9422650784</v>
      </c>
      <c r="BU7014">
        <f t="shared" si="436"/>
        <v>115339.002110953</v>
      </c>
      <c r="BV7014">
        <f t="shared" si="437"/>
        <v>172008.656001761</v>
      </c>
      <c r="BW7014" s="9">
        <v>7009</v>
      </c>
      <c r="BX7014">
        <f t="shared" si="438"/>
        <v>0</v>
      </c>
      <c r="BY7014">
        <f t="shared" si="439"/>
        <v>1</v>
      </c>
    </row>
    <row r="7015" spans="1:77">
      <c r="A7015" s="33">
        <v>7010</v>
      </c>
      <c r="BP7015" s="27">
        <v>0.767230227128268</v>
      </c>
      <c r="BQ7015" s="27">
        <v>18020.953469411</v>
      </c>
      <c r="BR7015" s="27">
        <v>1.30190028812872</v>
      </c>
      <c r="BS7015" s="27">
        <v>65595.0819189251</v>
      </c>
      <c r="BU7015">
        <f t="shared" si="436"/>
        <v>97063.5805998291</v>
      </c>
      <c r="BV7015">
        <f t="shared" si="437"/>
        <v>129689.961300383</v>
      </c>
      <c r="BW7015" s="9">
        <v>7010</v>
      </c>
      <c r="BX7015">
        <f t="shared" si="438"/>
        <v>0</v>
      </c>
      <c r="BY7015">
        <f t="shared" si="439"/>
        <v>1</v>
      </c>
    </row>
    <row r="7016" spans="1:77">
      <c r="A7016" s="33">
        <v>7011</v>
      </c>
      <c r="BP7016" s="27">
        <v>0.729497298083708</v>
      </c>
      <c r="BQ7016" s="27">
        <v>13071.9502610388</v>
      </c>
      <c r="BR7016" s="27">
        <v>1.20997264040039</v>
      </c>
      <c r="BS7016" s="27">
        <v>49247.373622646</v>
      </c>
      <c r="BU7016">
        <f t="shared" si="436"/>
        <v>96352.6444515175</v>
      </c>
      <c r="BV7016">
        <f t="shared" si="437"/>
        <v>132248.522437413</v>
      </c>
      <c r="BW7016" s="9">
        <v>7011</v>
      </c>
      <c r="BX7016">
        <f t="shared" si="438"/>
        <v>0</v>
      </c>
      <c r="BY7016">
        <f t="shared" si="439"/>
        <v>1</v>
      </c>
    </row>
    <row r="7017" spans="1:77">
      <c r="A7017" s="33">
        <v>7012</v>
      </c>
      <c r="BP7017" s="27">
        <v>0.816740909736276</v>
      </c>
      <c r="BQ7017" s="27">
        <v>11385.1989728763</v>
      </c>
      <c r="BR7017" s="27">
        <v>1.39494254866684</v>
      </c>
      <c r="BS7017" s="27">
        <v>47169.0480617545</v>
      </c>
      <c r="BU7017">
        <f t="shared" si="436"/>
        <v>111125.937487565</v>
      </c>
      <c r="BV7017">
        <f t="shared" si="437"/>
        <v>162072.334238272</v>
      </c>
      <c r="BW7017" s="9">
        <v>7012</v>
      </c>
      <c r="BX7017">
        <f t="shared" si="438"/>
        <v>0</v>
      </c>
      <c r="BY7017">
        <f t="shared" si="439"/>
        <v>1</v>
      </c>
    </row>
    <row r="7018" spans="1:77">
      <c r="A7018" s="33">
        <v>7013</v>
      </c>
      <c r="BP7018" s="27">
        <v>0.804569859324147</v>
      </c>
      <c r="BQ7018" s="27">
        <v>14657.2225988331</v>
      </c>
      <c r="BR7018" s="27">
        <v>1.36856824928458</v>
      </c>
      <c r="BS7018" s="27">
        <v>50912.3762159826</v>
      </c>
      <c r="BU7018">
        <f t="shared" si="436"/>
        <v>106028.256299789</v>
      </c>
      <c r="BV7018">
        <f t="shared" si="437"/>
        <v>154372.861176705</v>
      </c>
      <c r="BW7018" s="9">
        <v>7013</v>
      </c>
      <c r="BX7018">
        <f t="shared" si="438"/>
        <v>0</v>
      </c>
      <c r="BY7018">
        <f t="shared" si="439"/>
        <v>1</v>
      </c>
    </row>
    <row r="7019" spans="1:77">
      <c r="A7019" s="33">
        <v>7014</v>
      </c>
      <c r="BP7019" s="27">
        <v>0.778819155992241</v>
      </c>
      <c r="BQ7019" s="27">
        <v>14277.2276518344</v>
      </c>
      <c r="BR7019" s="27">
        <v>1.34610200293505</v>
      </c>
      <c r="BS7019" s="27">
        <v>51172.2572496754</v>
      </c>
      <c r="BU7019">
        <f t="shared" si="436"/>
        <v>102545.645747002</v>
      </c>
      <c r="BV7019">
        <f t="shared" si="437"/>
        <v>150743.043190583</v>
      </c>
      <c r="BW7019" s="9">
        <v>7014</v>
      </c>
      <c r="BX7019">
        <f t="shared" si="438"/>
        <v>0</v>
      </c>
      <c r="BY7019">
        <f t="shared" si="439"/>
        <v>1</v>
      </c>
    </row>
    <row r="7020" spans="1:77">
      <c r="A7020" s="33">
        <v>7015</v>
      </c>
      <c r="BP7020" s="27">
        <v>0.773934769388365</v>
      </c>
      <c r="BQ7020" s="27">
        <v>11357.4530474116</v>
      </c>
      <c r="BR7020" s="27">
        <v>1.3126118408596</v>
      </c>
      <c r="BS7020" s="27">
        <v>56651.2149593296</v>
      </c>
      <c r="BU7020">
        <f t="shared" si="436"/>
        <v>104732.762360843</v>
      </c>
      <c r="BV7020">
        <f t="shared" si="437"/>
        <v>140240.561169611</v>
      </c>
      <c r="BW7020" s="9">
        <v>7015</v>
      </c>
      <c r="BX7020">
        <f t="shared" si="438"/>
        <v>0</v>
      </c>
      <c r="BY7020">
        <f t="shared" si="439"/>
        <v>1</v>
      </c>
    </row>
    <row r="7021" spans="1:77">
      <c r="A7021" s="33">
        <v>7016</v>
      </c>
      <c r="BP7021" s="27">
        <v>0.814868805712535</v>
      </c>
      <c r="BQ7021" s="27">
        <v>15097.5757960044</v>
      </c>
      <c r="BR7021" s="27">
        <v>1.40282949699106</v>
      </c>
      <c r="BS7021" s="27">
        <v>51848.7053229956</v>
      </c>
      <c r="BU7021">
        <f t="shared" si="436"/>
        <v>107132.745060876</v>
      </c>
      <c r="BV7021">
        <f t="shared" si="437"/>
        <v>158575.719225663</v>
      </c>
      <c r="BW7021" s="9">
        <v>7016</v>
      </c>
      <c r="BX7021">
        <f t="shared" si="438"/>
        <v>0</v>
      </c>
      <c r="BY7021">
        <f t="shared" si="439"/>
        <v>1</v>
      </c>
    </row>
    <row r="7022" spans="1:77">
      <c r="A7022" s="33">
        <v>7017</v>
      </c>
      <c r="BP7022" s="27">
        <v>0.821676249061685</v>
      </c>
      <c r="BQ7022" s="27">
        <v>11490.4850500531</v>
      </c>
      <c r="BR7022" s="27">
        <v>1.42545111815737</v>
      </c>
      <c r="BS7022" s="27">
        <v>47454.2813738647</v>
      </c>
      <c r="BU7022">
        <f t="shared" si="436"/>
        <v>111760.9523092</v>
      </c>
      <c r="BV7022">
        <f t="shared" si="437"/>
        <v>166363.386349741</v>
      </c>
      <c r="BW7022" s="9">
        <v>7017</v>
      </c>
      <c r="BX7022">
        <f t="shared" si="438"/>
        <v>0</v>
      </c>
      <c r="BY7022">
        <f t="shared" si="439"/>
        <v>1</v>
      </c>
    </row>
    <row r="7023" spans="1:77">
      <c r="A7023" s="33">
        <v>7018</v>
      </c>
      <c r="BP7023" s="27">
        <v>0.800377429009699</v>
      </c>
      <c r="BQ7023" s="27">
        <v>14560.8276855678</v>
      </c>
      <c r="BR7023" s="27">
        <v>1.36208108136934</v>
      </c>
      <c r="BS7023" s="27">
        <v>62947.0820810955</v>
      </c>
      <c r="BU7023">
        <f t="shared" si="436"/>
        <v>105495.786665887</v>
      </c>
      <c r="BV7023">
        <f t="shared" si="437"/>
        <v>141365.080124305</v>
      </c>
      <c r="BW7023" s="9">
        <v>7018</v>
      </c>
      <c r="BX7023">
        <f t="shared" si="438"/>
        <v>0</v>
      </c>
      <c r="BY7023">
        <f t="shared" si="439"/>
        <v>1</v>
      </c>
    </row>
    <row r="7024" spans="1:77">
      <c r="A7024" s="33">
        <v>7019</v>
      </c>
      <c r="BP7024" s="27">
        <v>0.796674751454903</v>
      </c>
      <c r="BQ7024" s="27">
        <v>13341.4082314322</v>
      </c>
      <c r="BR7024" s="27">
        <v>1.3717515355004</v>
      </c>
      <c r="BS7024" s="27">
        <v>50085.2348699329</v>
      </c>
      <c r="BU7024">
        <f t="shared" si="436"/>
        <v>106159.804486803</v>
      </c>
      <c r="BV7024">
        <f t="shared" si="437"/>
        <v>155677.495455126</v>
      </c>
      <c r="BW7024" s="9">
        <v>7019</v>
      </c>
      <c r="BX7024">
        <f t="shared" si="438"/>
        <v>0</v>
      </c>
      <c r="BY7024">
        <f t="shared" si="439"/>
        <v>1</v>
      </c>
    </row>
    <row r="7025" spans="1:77">
      <c r="A7025" s="33">
        <v>7020</v>
      </c>
      <c r="BP7025" s="27">
        <v>0.835606177139474</v>
      </c>
      <c r="BQ7025" s="27">
        <v>10692.58119706</v>
      </c>
      <c r="BR7025" s="27">
        <v>1.43748056713891</v>
      </c>
      <c r="BS7025" s="27">
        <v>45546.0022107747</v>
      </c>
      <c r="BU7025">
        <f t="shared" si="436"/>
        <v>114648.345373861</v>
      </c>
      <c r="BV7025">
        <f t="shared" si="437"/>
        <v>170076.082860062</v>
      </c>
      <c r="BW7025" s="9">
        <v>7020</v>
      </c>
      <c r="BX7025">
        <f t="shared" si="438"/>
        <v>0</v>
      </c>
      <c r="BY7025">
        <f t="shared" si="439"/>
        <v>1</v>
      </c>
    </row>
    <row r="7026" spans="1:77">
      <c r="A7026" s="33">
        <v>7021</v>
      </c>
      <c r="BP7026" s="27">
        <v>0.72906086686501</v>
      </c>
      <c r="BQ7026" s="27">
        <v>15228.238648282</v>
      </c>
      <c r="BR7026" s="27">
        <v>1.24356644714344</v>
      </c>
      <c r="BS7026" s="27">
        <v>51807.9750581757</v>
      </c>
      <c r="BU7026">
        <f t="shared" si="436"/>
        <v>94130.8913814696</v>
      </c>
      <c r="BV7026">
        <f t="shared" si="437"/>
        <v>134726.99201334</v>
      </c>
      <c r="BW7026" s="9">
        <v>7021</v>
      </c>
      <c r="BX7026">
        <f t="shared" si="438"/>
        <v>0</v>
      </c>
      <c r="BY7026">
        <f t="shared" si="439"/>
        <v>1</v>
      </c>
    </row>
    <row r="7027" spans="1:77">
      <c r="A7027" s="33">
        <v>7022</v>
      </c>
      <c r="BP7027" s="27">
        <v>0.822653139638883</v>
      </c>
      <c r="BQ7027" s="27">
        <v>11397.5775542675</v>
      </c>
      <c r="BR7027" s="27">
        <v>1.43280788287204</v>
      </c>
      <c r="BS7027" s="27">
        <v>48467.1054139273</v>
      </c>
      <c r="BU7027">
        <f t="shared" si="436"/>
        <v>112000.393391565</v>
      </c>
      <c r="BV7027">
        <f t="shared" si="437"/>
        <v>166454.077016879</v>
      </c>
      <c r="BW7027" s="9">
        <v>7022</v>
      </c>
      <c r="BX7027">
        <f t="shared" si="438"/>
        <v>0</v>
      </c>
      <c r="BY7027">
        <f t="shared" si="439"/>
        <v>1</v>
      </c>
    </row>
    <row r="7028" spans="1:77">
      <c r="A7028" s="33">
        <v>7023</v>
      </c>
      <c r="BP7028" s="27">
        <v>0.801674929833514</v>
      </c>
      <c r="BQ7028" s="27">
        <v>11278.0052884294</v>
      </c>
      <c r="BR7028" s="27">
        <v>1.38071313422917</v>
      </c>
      <c r="BS7028" s="27">
        <v>45919.4599606644</v>
      </c>
      <c r="BU7028">
        <f t="shared" si="436"/>
        <v>108973.234186598</v>
      </c>
      <c r="BV7028">
        <f t="shared" si="437"/>
        <v>161187.51017371</v>
      </c>
      <c r="BW7028" s="9">
        <v>7023</v>
      </c>
      <c r="BX7028">
        <f t="shared" si="438"/>
        <v>0</v>
      </c>
      <c r="BY7028">
        <f t="shared" si="439"/>
        <v>1</v>
      </c>
    </row>
    <row r="7029" spans="1:77">
      <c r="A7029" s="33">
        <v>7024</v>
      </c>
      <c r="BP7029" s="27">
        <v>0.821776599706954</v>
      </c>
      <c r="BQ7029" s="27">
        <v>12534.9627176234</v>
      </c>
      <c r="BR7029" s="27">
        <v>1.41354997093757</v>
      </c>
      <c r="BS7029" s="27">
        <v>48561.0833345554</v>
      </c>
      <c r="BU7029">
        <f t="shared" si="436"/>
        <v>110731.52723842</v>
      </c>
      <c r="BV7029">
        <f t="shared" si="437"/>
        <v>163471.41230608</v>
      </c>
      <c r="BW7029" s="9">
        <v>7024</v>
      </c>
      <c r="BX7029">
        <f t="shared" si="438"/>
        <v>0</v>
      </c>
      <c r="BY7029">
        <f t="shared" si="439"/>
        <v>1</v>
      </c>
    </row>
    <row r="7030" spans="1:77">
      <c r="A7030" s="33">
        <v>7025</v>
      </c>
      <c r="BP7030" s="27">
        <v>0.773703074217586</v>
      </c>
      <c r="BQ7030" s="27">
        <v>15589.0647114616</v>
      </c>
      <c r="BR7030" s="27">
        <v>1.32220642528616</v>
      </c>
      <c r="BS7030" s="27">
        <v>61296.5558441103</v>
      </c>
      <c r="BU7030">
        <f t="shared" si="436"/>
        <v>100466.396421176</v>
      </c>
      <c r="BV7030">
        <f t="shared" si="437"/>
        <v>137034.407948813</v>
      </c>
      <c r="BW7030" s="9">
        <v>7025</v>
      </c>
      <c r="BX7030">
        <f t="shared" si="438"/>
        <v>0</v>
      </c>
      <c r="BY7030">
        <f t="shared" si="439"/>
        <v>1</v>
      </c>
    </row>
    <row r="7031" spans="1:77">
      <c r="A7031" s="33">
        <v>7026</v>
      </c>
      <c r="BP7031" s="27">
        <v>0.809837205753963</v>
      </c>
      <c r="BQ7031" s="27">
        <v>16884.5961270461</v>
      </c>
      <c r="BR7031" s="27">
        <v>1.37254643086262</v>
      </c>
      <c r="BS7031" s="27">
        <v>66276.8191671846</v>
      </c>
      <c r="BU7031">
        <f t="shared" si="436"/>
        <v>104590.984736048</v>
      </c>
      <c r="BV7031">
        <f t="shared" si="437"/>
        <v>139605.145462208</v>
      </c>
      <c r="BW7031" s="9">
        <v>7026</v>
      </c>
      <c r="BX7031">
        <f t="shared" si="438"/>
        <v>0</v>
      </c>
      <c r="BY7031">
        <f t="shared" si="439"/>
        <v>1</v>
      </c>
    </row>
    <row r="7032" spans="1:77">
      <c r="A7032" s="33">
        <v>7027</v>
      </c>
      <c r="BP7032" s="27">
        <v>0.807997899688292</v>
      </c>
      <c r="BQ7032" s="27">
        <v>16602.16098606</v>
      </c>
      <c r="BR7032" s="27">
        <v>1.35320384221998</v>
      </c>
      <c r="BS7032" s="27">
        <v>64949.9142082315</v>
      </c>
      <c r="BU7032">
        <f t="shared" si="436"/>
        <v>104597.523967184</v>
      </c>
      <c r="BV7032">
        <f t="shared" si="437"/>
        <v>138030.662124766</v>
      </c>
      <c r="BW7032" s="9">
        <v>7027</v>
      </c>
      <c r="BX7032">
        <f t="shared" si="438"/>
        <v>0</v>
      </c>
      <c r="BY7032">
        <f t="shared" si="439"/>
        <v>1</v>
      </c>
    </row>
    <row r="7033" spans="1:77">
      <c r="A7033" s="33">
        <v>7028</v>
      </c>
      <c r="BP7033" s="27">
        <v>0.841499314768939</v>
      </c>
      <c r="BQ7033" s="27">
        <v>17017.6129582191</v>
      </c>
      <c r="BR7033" s="27">
        <v>1.46392558191335</v>
      </c>
      <c r="BS7033" s="27">
        <v>53728.793215309</v>
      </c>
      <c r="BU7033">
        <f t="shared" si="436"/>
        <v>109207.284257122</v>
      </c>
      <c r="BV7033">
        <f t="shared" si="437"/>
        <v>165860.044071693</v>
      </c>
      <c r="BW7033" s="9">
        <v>7028</v>
      </c>
      <c r="BX7033">
        <f t="shared" si="438"/>
        <v>0</v>
      </c>
      <c r="BY7033">
        <f t="shared" si="439"/>
        <v>1</v>
      </c>
    </row>
    <row r="7034" spans="1:77">
      <c r="A7034" s="33">
        <v>7029</v>
      </c>
      <c r="BP7034" s="27">
        <v>0.82108375496139</v>
      </c>
      <c r="BQ7034" s="27">
        <v>17869.0225217216</v>
      </c>
      <c r="BR7034" s="27">
        <v>1.4259082922685</v>
      </c>
      <c r="BS7034" s="27">
        <v>68878.2939663318</v>
      </c>
      <c r="BU7034">
        <f t="shared" si="436"/>
        <v>105293.540722487</v>
      </c>
      <c r="BV7034">
        <f t="shared" si="437"/>
        <v>145007.949873943</v>
      </c>
      <c r="BW7034" s="9">
        <v>7029</v>
      </c>
      <c r="BX7034">
        <f t="shared" si="438"/>
        <v>0</v>
      </c>
      <c r="BY7034">
        <f t="shared" si="439"/>
        <v>1</v>
      </c>
    </row>
    <row r="7035" spans="1:77">
      <c r="A7035" s="33">
        <v>7030</v>
      </c>
      <c r="BP7035" s="27">
        <v>0.785099827176703</v>
      </c>
      <c r="BQ7035" s="27">
        <v>11479.6780331416</v>
      </c>
      <c r="BR7035" s="27">
        <v>1.34312514179651</v>
      </c>
      <c r="BS7035" s="27">
        <v>57977.1822371214</v>
      </c>
      <c r="BU7035">
        <f t="shared" si="436"/>
        <v>106285.296043364</v>
      </c>
      <c r="BV7035">
        <f t="shared" si="437"/>
        <v>143491.589032355</v>
      </c>
      <c r="BW7035" s="9">
        <v>7030</v>
      </c>
      <c r="BX7035">
        <f t="shared" si="438"/>
        <v>0</v>
      </c>
      <c r="BY7035">
        <f t="shared" si="439"/>
        <v>1</v>
      </c>
    </row>
    <row r="7036" spans="1:77">
      <c r="A7036" s="33">
        <v>7031</v>
      </c>
      <c r="BP7036" s="27">
        <v>0.826518427733768</v>
      </c>
      <c r="BQ7036" s="27">
        <v>10032.8781078206</v>
      </c>
      <c r="BR7036" s="27">
        <v>1.41196216943827</v>
      </c>
      <c r="BS7036" s="27">
        <v>44657.7075109671</v>
      </c>
      <c r="BU7036">
        <f t="shared" si="436"/>
        <v>113944.886052245</v>
      </c>
      <c r="BV7036">
        <f t="shared" si="437"/>
        <v>167136.617904773</v>
      </c>
      <c r="BW7036" s="9">
        <v>7031</v>
      </c>
      <c r="BX7036">
        <f t="shared" si="438"/>
        <v>0</v>
      </c>
      <c r="BY7036">
        <f t="shared" si="439"/>
        <v>1</v>
      </c>
    </row>
    <row r="7037" spans="1:77">
      <c r="A7037" s="33">
        <v>7032</v>
      </c>
      <c r="BP7037" s="27">
        <v>0.809332367658927</v>
      </c>
      <c r="BQ7037" s="27">
        <v>14072.7675016766</v>
      </c>
      <c r="BR7037" s="27">
        <v>1.38314642674129</v>
      </c>
      <c r="BS7037" s="27">
        <v>48989.030992391</v>
      </c>
      <c r="BU7037">
        <f t="shared" si="436"/>
        <v>107327.087647162</v>
      </c>
      <c r="BV7037">
        <f t="shared" si="437"/>
        <v>158482.933018802</v>
      </c>
      <c r="BW7037" s="9">
        <v>7032</v>
      </c>
      <c r="BX7037">
        <f t="shared" si="438"/>
        <v>0</v>
      </c>
      <c r="BY7037">
        <f t="shared" si="439"/>
        <v>1</v>
      </c>
    </row>
    <row r="7038" spans="1:77">
      <c r="A7038" s="33">
        <v>7033</v>
      </c>
      <c r="BP7038" s="27">
        <v>0.801578851997911</v>
      </c>
      <c r="BQ7038" s="27">
        <v>16899.8043721258</v>
      </c>
      <c r="BR7038" s="27">
        <v>1.38455037140504</v>
      </c>
      <c r="BS7038" s="27">
        <v>55134.43846842</v>
      </c>
      <c r="BU7038">
        <f t="shared" si="436"/>
        <v>103337.023427561</v>
      </c>
      <c r="BV7038">
        <f t="shared" si="437"/>
        <v>152548.117242336</v>
      </c>
      <c r="BW7038" s="9">
        <v>7033</v>
      </c>
      <c r="BX7038">
        <f t="shared" si="438"/>
        <v>0</v>
      </c>
      <c r="BY7038">
        <f t="shared" si="439"/>
        <v>1</v>
      </c>
    </row>
    <row r="7039" spans="1:77">
      <c r="A7039" s="33">
        <v>7034</v>
      </c>
      <c r="BP7039" s="27">
        <v>0.818925044257103</v>
      </c>
      <c r="BQ7039" s="27">
        <v>14141.4590038381</v>
      </c>
      <c r="BR7039" s="27">
        <v>1.41091790645277</v>
      </c>
      <c r="BS7039" s="27">
        <v>51647.0312887113</v>
      </c>
      <c r="BU7039">
        <f t="shared" si="436"/>
        <v>108697.297634727</v>
      </c>
      <c r="BV7039">
        <f t="shared" si="437"/>
        <v>159990.654679204</v>
      </c>
      <c r="BW7039" s="9">
        <v>7034</v>
      </c>
      <c r="BX7039">
        <f t="shared" si="438"/>
        <v>0</v>
      </c>
      <c r="BY7039">
        <f t="shared" si="439"/>
        <v>1</v>
      </c>
    </row>
    <row r="7040" spans="1:77">
      <c r="A7040" s="33">
        <v>7035</v>
      </c>
      <c r="BP7040" s="27">
        <v>0.790288531076564</v>
      </c>
      <c r="BQ7040" s="27">
        <v>13081.5470198141</v>
      </c>
      <c r="BR7040" s="27">
        <v>1.35057588883948</v>
      </c>
      <c r="BS7040" s="27">
        <v>50572.7840941555</v>
      </c>
      <c r="BU7040">
        <f t="shared" si="436"/>
        <v>105461.732641671</v>
      </c>
      <c r="BV7040">
        <f t="shared" si="437"/>
        <v>152013.599231767</v>
      </c>
      <c r="BW7040" s="9">
        <v>7035</v>
      </c>
      <c r="BX7040">
        <f t="shared" si="438"/>
        <v>0</v>
      </c>
      <c r="BY7040">
        <f t="shared" si="439"/>
        <v>1</v>
      </c>
    </row>
    <row r="7041" spans="1:77">
      <c r="A7041" s="33">
        <v>7036</v>
      </c>
      <c r="BP7041" s="27">
        <v>0.843397384591287</v>
      </c>
      <c r="BQ7041" s="27">
        <v>13529.6757313861</v>
      </c>
      <c r="BR7041" s="27">
        <v>1.45740606260141</v>
      </c>
      <c r="BS7041" s="27">
        <v>48397.6691850095</v>
      </c>
      <c r="BU7041">
        <f t="shared" si="436"/>
        <v>112979.931957307</v>
      </c>
      <c r="BV7041">
        <f t="shared" si="437"/>
        <v>170213.240205202</v>
      </c>
      <c r="BW7041" s="9">
        <v>7036</v>
      </c>
      <c r="BX7041">
        <f t="shared" si="438"/>
        <v>0</v>
      </c>
      <c r="BY7041">
        <f t="shared" si="439"/>
        <v>1</v>
      </c>
    </row>
    <row r="7042" spans="1:77">
      <c r="A7042" s="33">
        <v>7037</v>
      </c>
      <c r="BP7042" s="27">
        <v>0.817198354151368</v>
      </c>
      <c r="BQ7042" s="27">
        <v>14360.6789163129</v>
      </c>
      <c r="BR7042" s="27">
        <v>1.40341597919866</v>
      </c>
      <c r="BS7042" s="27">
        <v>62752.5054364584</v>
      </c>
      <c r="BU7042">
        <f t="shared" si="436"/>
        <v>108219.074206392</v>
      </c>
      <c r="BV7042">
        <f t="shared" si="437"/>
        <v>147759.89144334</v>
      </c>
      <c r="BW7042" s="9">
        <v>7037</v>
      </c>
      <c r="BX7042">
        <f t="shared" si="438"/>
        <v>0</v>
      </c>
      <c r="BY7042">
        <f t="shared" si="439"/>
        <v>1</v>
      </c>
    </row>
    <row r="7043" spans="1:77">
      <c r="A7043" s="33">
        <v>7038</v>
      </c>
      <c r="BP7043" s="27">
        <v>0.76149583622482</v>
      </c>
      <c r="BQ7043" s="27">
        <v>18958.4936057837</v>
      </c>
      <c r="BR7043" s="27">
        <v>1.29831528433124</v>
      </c>
      <c r="BS7043" s="27">
        <v>69682.1872960766</v>
      </c>
      <c r="BU7043">
        <f t="shared" si="436"/>
        <v>95265.8818279393</v>
      </c>
      <c r="BV7043">
        <f t="shared" si="437"/>
        <v>125065.105353609</v>
      </c>
      <c r="BW7043" s="9">
        <v>7038</v>
      </c>
      <c r="BX7043">
        <f t="shared" si="438"/>
        <v>0</v>
      </c>
      <c r="BY7043">
        <f t="shared" si="439"/>
        <v>1</v>
      </c>
    </row>
    <row r="7044" spans="1:77">
      <c r="A7044" s="33">
        <v>7039</v>
      </c>
      <c r="BP7044" s="27">
        <v>0.74665460453362</v>
      </c>
      <c r="BQ7044" s="27">
        <v>12258.6656880984</v>
      </c>
      <c r="BR7044" s="27">
        <v>1.26932156058002</v>
      </c>
      <c r="BS7044" s="27">
        <v>48076.6435160553</v>
      </c>
      <c r="BU7044">
        <f t="shared" si="436"/>
        <v>99739.5249919446</v>
      </c>
      <c r="BV7044">
        <f t="shared" si="437"/>
        <v>142321.590570948</v>
      </c>
      <c r="BW7044" s="9">
        <v>7039</v>
      </c>
      <c r="BX7044">
        <f t="shared" si="438"/>
        <v>0</v>
      </c>
      <c r="BY7044">
        <f t="shared" si="439"/>
        <v>1</v>
      </c>
    </row>
    <row r="7045" spans="1:77">
      <c r="A7045" s="33">
        <v>7040</v>
      </c>
      <c r="BP7045" s="27">
        <v>0.857864245692239</v>
      </c>
      <c r="BQ7045" s="27">
        <v>16356.8523391833</v>
      </c>
      <c r="BR7045" s="27">
        <v>1.49500961774576</v>
      </c>
      <c r="BS7045" s="27">
        <v>55485.6286815005</v>
      </c>
      <c r="BU7045">
        <f t="shared" si="436"/>
        <v>112322.784514653</v>
      </c>
      <c r="BV7045">
        <f t="shared" si="437"/>
        <v>168765.813980363</v>
      </c>
      <c r="BW7045" s="9">
        <v>7040</v>
      </c>
      <c r="BX7045">
        <f t="shared" si="438"/>
        <v>0</v>
      </c>
      <c r="BY7045">
        <f t="shared" si="439"/>
        <v>1</v>
      </c>
    </row>
    <row r="7046" spans="1:77">
      <c r="A7046" s="33">
        <v>7041</v>
      </c>
      <c r="BP7046" s="27">
        <v>0.808071401028125</v>
      </c>
      <c r="BQ7046" s="27">
        <v>18210.4195435482</v>
      </c>
      <c r="BR7046" s="27">
        <v>1.34896291710632</v>
      </c>
      <c r="BS7046" s="27">
        <v>54178.7780470527</v>
      </c>
      <c r="BU7046">
        <f t="shared" si="436"/>
        <v>103000.29061067</v>
      </c>
      <c r="BV7046">
        <f t="shared" si="437"/>
        <v>148165.659518895</v>
      </c>
      <c r="BW7046" s="9">
        <v>7041</v>
      </c>
      <c r="BX7046">
        <f t="shared" si="438"/>
        <v>0</v>
      </c>
      <c r="BY7046">
        <f t="shared" si="439"/>
        <v>1</v>
      </c>
    </row>
    <row r="7047" spans="1:77">
      <c r="A7047" s="33">
        <v>7042</v>
      </c>
      <c r="BP7047" s="27">
        <v>0.768792057828624</v>
      </c>
      <c r="BQ7047" s="27">
        <v>11640.8072038608</v>
      </c>
      <c r="BR7047" s="27">
        <v>1.30591038654764</v>
      </c>
      <c r="BS7047" s="27">
        <v>56585.6876297014</v>
      </c>
      <c r="BU7047">
        <f t="shared" ref="BU7047:BU7110" si="440">BP7047*$BV$1-BQ7047</f>
        <v>103678.001470433</v>
      </c>
      <c r="BV7047">
        <f t="shared" ref="BV7047:BV7110" si="441">BR7047*$BV$1-BS7047</f>
        <v>139300.870352445</v>
      </c>
      <c r="BW7047" s="9">
        <v>7042</v>
      </c>
      <c r="BX7047">
        <f t="shared" ref="BX7047:BX7110" si="442">IF(BU7047=MAX($BU7047:$BV7047),1,0)</f>
        <v>0</v>
      </c>
      <c r="BY7047">
        <f t="shared" ref="BY7047:BY7110" si="443">IF(BV7047=MAX($BU7047:$BV7047),1,0)</f>
        <v>1</v>
      </c>
    </row>
    <row r="7048" spans="1:77">
      <c r="A7048" s="33">
        <v>7043</v>
      </c>
      <c r="BP7048" s="27">
        <v>0.738463574434936</v>
      </c>
      <c r="BQ7048" s="27">
        <v>13880.0012960934</v>
      </c>
      <c r="BR7048" s="27">
        <v>1.26344125794804</v>
      </c>
      <c r="BS7048" s="27">
        <v>49516.7143827715</v>
      </c>
      <c r="BU7048">
        <f t="shared" si="440"/>
        <v>96889.534869147</v>
      </c>
      <c r="BV7048">
        <f t="shared" si="441"/>
        <v>139999.474309435</v>
      </c>
      <c r="BW7048" s="9">
        <v>7043</v>
      </c>
      <c r="BX7048">
        <f t="shared" si="442"/>
        <v>0</v>
      </c>
      <c r="BY7048">
        <f t="shared" si="443"/>
        <v>1</v>
      </c>
    </row>
    <row r="7049" spans="1:77">
      <c r="A7049" s="33">
        <v>7044</v>
      </c>
      <c r="BP7049" s="27">
        <v>0.81900496151137</v>
      </c>
      <c r="BQ7049" s="27">
        <v>13796.9925549304</v>
      </c>
      <c r="BR7049" s="27">
        <v>1.38298027139162</v>
      </c>
      <c r="BS7049" s="27">
        <v>49990.1471096637</v>
      </c>
      <c r="BU7049">
        <f t="shared" si="440"/>
        <v>109053.751671775</v>
      </c>
      <c r="BV7049">
        <f t="shared" si="441"/>
        <v>157456.89359908</v>
      </c>
      <c r="BW7049" s="9">
        <v>7044</v>
      </c>
      <c r="BX7049">
        <f t="shared" si="442"/>
        <v>0</v>
      </c>
      <c r="BY7049">
        <f t="shared" si="443"/>
        <v>1</v>
      </c>
    </row>
    <row r="7050" spans="1:77">
      <c r="A7050" s="33">
        <v>7045</v>
      </c>
      <c r="BP7050" s="27">
        <v>0.812387009750258</v>
      </c>
      <c r="BQ7050" s="27">
        <v>15042.4999129505</v>
      </c>
      <c r="BR7050" s="27">
        <v>1.4285358750594</v>
      </c>
      <c r="BS7050" s="27">
        <v>51487.3539049705</v>
      </c>
      <c r="BU7050">
        <f t="shared" si="440"/>
        <v>106815.551549588</v>
      </c>
      <c r="BV7050">
        <f t="shared" si="441"/>
        <v>162793.02735394</v>
      </c>
      <c r="BW7050" s="9">
        <v>7045</v>
      </c>
      <c r="BX7050">
        <f t="shared" si="442"/>
        <v>0</v>
      </c>
      <c r="BY7050">
        <f t="shared" si="443"/>
        <v>1</v>
      </c>
    </row>
    <row r="7051" spans="1:77">
      <c r="A7051" s="33">
        <v>7046</v>
      </c>
      <c r="BP7051" s="27">
        <v>0.830256297735141</v>
      </c>
      <c r="BQ7051" s="27">
        <v>13754.5336632028</v>
      </c>
      <c r="BR7051" s="27">
        <v>1.41573842674531</v>
      </c>
      <c r="BS7051" s="27">
        <v>51132.1472232305</v>
      </c>
      <c r="BU7051">
        <f t="shared" si="440"/>
        <v>110783.910997068</v>
      </c>
      <c r="BV7051">
        <f t="shared" si="441"/>
        <v>161228.616788566</v>
      </c>
      <c r="BW7051" s="9">
        <v>7046</v>
      </c>
      <c r="BX7051">
        <f t="shared" si="442"/>
        <v>0</v>
      </c>
      <c r="BY7051">
        <f t="shared" si="443"/>
        <v>1</v>
      </c>
    </row>
    <row r="7052" spans="1:77">
      <c r="A7052" s="33">
        <v>7047</v>
      </c>
      <c r="BP7052" s="27">
        <v>0.828168698489489</v>
      </c>
      <c r="BQ7052" s="27">
        <v>18330.7885142818</v>
      </c>
      <c r="BR7052" s="27">
        <v>1.44689920336262</v>
      </c>
      <c r="BS7052" s="27">
        <v>64960.1094347885</v>
      </c>
      <c r="BU7052">
        <f t="shared" si="440"/>
        <v>105894.516259141</v>
      </c>
      <c r="BV7052">
        <f t="shared" si="441"/>
        <v>152074.771069605</v>
      </c>
      <c r="BW7052" s="9">
        <v>7047</v>
      </c>
      <c r="BX7052">
        <f t="shared" si="442"/>
        <v>0</v>
      </c>
      <c r="BY7052">
        <f t="shared" si="443"/>
        <v>1</v>
      </c>
    </row>
    <row r="7053" spans="1:77">
      <c r="A7053" s="33">
        <v>7048</v>
      </c>
      <c r="BP7053" s="27">
        <v>0.841460325318034</v>
      </c>
      <c r="BQ7053" s="27">
        <v>13731.8958062423</v>
      </c>
      <c r="BR7053" s="27">
        <v>1.44929418632613</v>
      </c>
      <c r="BS7053" s="27">
        <v>50747.4445695862</v>
      </c>
      <c r="BU7053">
        <f t="shared" si="440"/>
        <v>112487.152991463</v>
      </c>
      <c r="BV7053">
        <f t="shared" si="441"/>
        <v>166646.683379333</v>
      </c>
      <c r="BW7053" s="9">
        <v>7048</v>
      </c>
      <c r="BX7053">
        <f t="shared" si="442"/>
        <v>0</v>
      </c>
      <c r="BY7053">
        <f t="shared" si="443"/>
        <v>1</v>
      </c>
    </row>
    <row r="7054" spans="1:77">
      <c r="A7054" s="33">
        <v>7049</v>
      </c>
      <c r="BP7054" s="27">
        <v>0.804198675540392</v>
      </c>
      <c r="BQ7054" s="27">
        <v>15003.7379454761</v>
      </c>
      <c r="BR7054" s="27">
        <v>1.38835660511911</v>
      </c>
      <c r="BS7054" s="27">
        <v>62268.2341833025</v>
      </c>
      <c r="BU7054">
        <f t="shared" si="440"/>
        <v>105626.063385583</v>
      </c>
      <c r="BV7054">
        <f t="shared" si="441"/>
        <v>145985.256584564</v>
      </c>
      <c r="BW7054" s="9">
        <v>7049</v>
      </c>
      <c r="BX7054">
        <f t="shared" si="442"/>
        <v>0</v>
      </c>
      <c r="BY7054">
        <f t="shared" si="443"/>
        <v>1</v>
      </c>
    </row>
    <row r="7055" spans="1:77">
      <c r="A7055" s="33">
        <v>7050</v>
      </c>
      <c r="BP7055" s="27">
        <v>0.821375520389201</v>
      </c>
      <c r="BQ7055" s="27">
        <v>21771.3003008116</v>
      </c>
      <c r="BR7055" s="27">
        <v>1.41466550211069</v>
      </c>
      <c r="BS7055" s="27">
        <v>62557.1505331694</v>
      </c>
      <c r="BU7055">
        <f t="shared" si="440"/>
        <v>101435.027757569</v>
      </c>
      <c r="BV7055">
        <f t="shared" si="441"/>
        <v>149642.674783434</v>
      </c>
      <c r="BW7055" s="9">
        <v>7050</v>
      </c>
      <c r="BX7055">
        <f t="shared" si="442"/>
        <v>0</v>
      </c>
      <c r="BY7055">
        <f t="shared" si="443"/>
        <v>1</v>
      </c>
    </row>
    <row r="7056" spans="1:77">
      <c r="A7056" s="33">
        <v>7051</v>
      </c>
      <c r="BP7056" s="27">
        <v>0.76368523684313</v>
      </c>
      <c r="BQ7056" s="27">
        <v>15187.2918398667</v>
      </c>
      <c r="BR7056" s="27">
        <v>1.29054878340464</v>
      </c>
      <c r="BS7056" s="27">
        <v>62170.9452375812</v>
      </c>
      <c r="BU7056">
        <f t="shared" si="440"/>
        <v>99365.4936866028</v>
      </c>
      <c r="BV7056">
        <f t="shared" si="441"/>
        <v>131411.372273114</v>
      </c>
      <c r="BW7056" s="9">
        <v>7051</v>
      </c>
      <c r="BX7056">
        <f t="shared" si="442"/>
        <v>0</v>
      </c>
      <c r="BY7056">
        <f t="shared" si="443"/>
        <v>1</v>
      </c>
    </row>
    <row r="7057" spans="1:77">
      <c r="A7057" s="33">
        <v>7052</v>
      </c>
      <c r="BP7057" s="27">
        <v>0.788313097525054</v>
      </c>
      <c r="BQ7057" s="27">
        <v>16774.0375389654</v>
      </c>
      <c r="BR7057" s="27">
        <v>1.34934652468248</v>
      </c>
      <c r="BS7057" s="27">
        <v>57113.3657572731</v>
      </c>
      <c r="BU7057">
        <f t="shared" si="440"/>
        <v>101472.927089793</v>
      </c>
      <c r="BV7057">
        <f t="shared" si="441"/>
        <v>145288.612945099</v>
      </c>
      <c r="BW7057" s="9">
        <v>7052</v>
      </c>
      <c r="BX7057">
        <f t="shared" si="442"/>
        <v>0</v>
      </c>
      <c r="BY7057">
        <f t="shared" si="443"/>
        <v>1</v>
      </c>
    </row>
    <row r="7058" spans="1:77">
      <c r="A7058" s="33">
        <v>7053</v>
      </c>
      <c r="BP7058" s="27">
        <v>0.861317105808573</v>
      </c>
      <c r="BQ7058" s="27">
        <v>20841.1008022351</v>
      </c>
      <c r="BR7058" s="27">
        <v>1.49709539917147</v>
      </c>
      <c r="BS7058" s="27">
        <v>58542.8916801161</v>
      </c>
      <c r="BU7058">
        <f t="shared" si="440"/>
        <v>108356.465069051</v>
      </c>
      <c r="BV7058">
        <f t="shared" si="441"/>
        <v>166021.418195604</v>
      </c>
      <c r="BW7058" s="9">
        <v>7053</v>
      </c>
      <c r="BX7058">
        <f t="shared" si="442"/>
        <v>0</v>
      </c>
      <c r="BY7058">
        <f t="shared" si="443"/>
        <v>1</v>
      </c>
    </row>
    <row r="7059" spans="1:77">
      <c r="A7059" s="33">
        <v>7054</v>
      </c>
      <c r="BP7059" s="27">
        <v>0.75290054005166</v>
      </c>
      <c r="BQ7059" s="27">
        <v>19483.6166978388</v>
      </c>
      <c r="BR7059" s="27">
        <v>1.29308595696058</v>
      </c>
      <c r="BS7059" s="27">
        <v>58763.7799607031</v>
      </c>
      <c r="BU7059">
        <f t="shared" si="440"/>
        <v>93451.4643099102</v>
      </c>
      <c r="BV7059">
        <f t="shared" si="441"/>
        <v>135199.113583384</v>
      </c>
      <c r="BW7059" s="9">
        <v>7054</v>
      </c>
      <c r="BX7059">
        <f t="shared" si="442"/>
        <v>0</v>
      </c>
      <c r="BY7059">
        <f t="shared" si="443"/>
        <v>1</v>
      </c>
    </row>
    <row r="7060" spans="1:77">
      <c r="A7060" s="33">
        <v>7055</v>
      </c>
      <c r="BP7060" s="27">
        <v>0.81623670774683</v>
      </c>
      <c r="BQ7060" s="27">
        <v>18025.0002330947</v>
      </c>
      <c r="BR7060" s="27">
        <v>1.40217181842283</v>
      </c>
      <c r="BS7060" s="27">
        <v>59864.9722185678</v>
      </c>
      <c r="BU7060">
        <f t="shared" si="440"/>
        <v>104410.50592893</v>
      </c>
      <c r="BV7060">
        <f t="shared" si="441"/>
        <v>150460.800544857</v>
      </c>
      <c r="BW7060" s="9">
        <v>7055</v>
      </c>
      <c r="BX7060">
        <f t="shared" si="442"/>
        <v>0</v>
      </c>
      <c r="BY7060">
        <f t="shared" si="443"/>
        <v>1</v>
      </c>
    </row>
    <row r="7061" spans="1:77">
      <c r="A7061" s="33">
        <v>7056</v>
      </c>
      <c r="BP7061" s="27">
        <v>0.800242790221276</v>
      </c>
      <c r="BQ7061" s="27">
        <v>11709.2451215384</v>
      </c>
      <c r="BR7061" s="27">
        <v>1.4008614330291</v>
      </c>
      <c r="BS7061" s="27">
        <v>50261.005461363</v>
      </c>
      <c r="BU7061">
        <f t="shared" si="440"/>
        <v>108327.173411653</v>
      </c>
      <c r="BV7061">
        <f t="shared" si="441"/>
        <v>159868.209493002</v>
      </c>
      <c r="BW7061" s="9">
        <v>7056</v>
      </c>
      <c r="BX7061">
        <f t="shared" si="442"/>
        <v>0</v>
      </c>
      <c r="BY7061">
        <f t="shared" si="443"/>
        <v>1</v>
      </c>
    </row>
    <row r="7062" spans="1:77">
      <c r="A7062" s="33">
        <v>7057</v>
      </c>
      <c r="BP7062" s="27">
        <v>0.805126763172673</v>
      </c>
      <c r="BQ7062" s="27">
        <v>14592.3909404185</v>
      </c>
      <c r="BR7062" s="27">
        <v>1.39700844290729</v>
      </c>
      <c r="BS7062" s="27">
        <v>51408.7288375615</v>
      </c>
      <c r="BU7062">
        <f t="shared" si="440"/>
        <v>106176.623535483</v>
      </c>
      <c r="BV7062">
        <f t="shared" si="441"/>
        <v>158142.537598532</v>
      </c>
      <c r="BW7062" s="9">
        <v>7057</v>
      </c>
      <c r="BX7062">
        <f t="shared" si="442"/>
        <v>0</v>
      </c>
      <c r="BY7062">
        <f t="shared" si="443"/>
        <v>1</v>
      </c>
    </row>
    <row r="7063" spans="1:77">
      <c r="A7063" s="33">
        <v>7058</v>
      </c>
      <c r="BP7063" s="27">
        <v>0.817198961769893</v>
      </c>
      <c r="BQ7063" s="27">
        <v>14068.2081124761</v>
      </c>
      <c r="BR7063" s="27">
        <v>1.3947559703472</v>
      </c>
      <c r="BS7063" s="27">
        <v>50790.9095639246</v>
      </c>
      <c r="BU7063">
        <f t="shared" si="440"/>
        <v>108511.636153008</v>
      </c>
      <c r="BV7063">
        <f t="shared" si="441"/>
        <v>158422.485988156</v>
      </c>
      <c r="BW7063" s="9">
        <v>7058</v>
      </c>
      <c r="BX7063">
        <f t="shared" si="442"/>
        <v>0</v>
      </c>
      <c r="BY7063">
        <f t="shared" si="443"/>
        <v>1</v>
      </c>
    </row>
    <row r="7064" spans="1:77">
      <c r="A7064" s="33">
        <v>7059</v>
      </c>
      <c r="BP7064" s="27">
        <v>0.694125395006619</v>
      </c>
      <c r="BQ7064" s="27">
        <v>15578.688084069</v>
      </c>
      <c r="BR7064" s="27">
        <v>1.18262073314674</v>
      </c>
      <c r="BS7064" s="27">
        <v>61269.0294082504</v>
      </c>
      <c r="BU7064">
        <f t="shared" si="440"/>
        <v>88540.1211669238</v>
      </c>
      <c r="BV7064">
        <f t="shared" si="441"/>
        <v>116124.080563761</v>
      </c>
      <c r="BW7064" s="9">
        <v>7059</v>
      </c>
      <c r="BX7064">
        <f t="shared" si="442"/>
        <v>0</v>
      </c>
      <c r="BY7064">
        <f t="shared" si="443"/>
        <v>1</v>
      </c>
    </row>
    <row r="7065" spans="1:77">
      <c r="A7065" s="33">
        <v>7060</v>
      </c>
      <c r="BP7065" s="27">
        <v>0.773806419163646</v>
      </c>
      <c r="BQ7065" s="27">
        <v>17417.3576010349</v>
      </c>
      <c r="BR7065" s="27">
        <v>1.32031377397188</v>
      </c>
      <c r="BS7065" s="27">
        <v>58057.2651000601</v>
      </c>
      <c r="BU7065">
        <f t="shared" si="440"/>
        <v>98653.6052735121</v>
      </c>
      <c r="BV7065">
        <f t="shared" si="441"/>
        <v>139989.800995722</v>
      </c>
      <c r="BW7065" s="9">
        <v>7060</v>
      </c>
      <c r="BX7065">
        <f t="shared" si="442"/>
        <v>0</v>
      </c>
      <c r="BY7065">
        <f t="shared" si="443"/>
        <v>1</v>
      </c>
    </row>
    <row r="7066" spans="1:77">
      <c r="A7066" s="33">
        <v>7061</v>
      </c>
      <c r="BP7066" s="27">
        <v>0.797678384054386</v>
      </c>
      <c r="BQ7066" s="27">
        <v>15213.3395425059</v>
      </c>
      <c r="BR7066" s="27">
        <v>1.37069331789297</v>
      </c>
      <c r="BS7066" s="27">
        <v>64676.398243955</v>
      </c>
      <c r="BU7066">
        <f t="shared" si="440"/>
        <v>104438.418065652</v>
      </c>
      <c r="BV7066">
        <f t="shared" si="441"/>
        <v>140927.599439991</v>
      </c>
      <c r="BW7066" s="9">
        <v>7061</v>
      </c>
      <c r="BX7066">
        <f t="shared" si="442"/>
        <v>0</v>
      </c>
      <c r="BY7066">
        <f t="shared" si="443"/>
        <v>1</v>
      </c>
    </row>
    <row r="7067" spans="1:77">
      <c r="A7067" s="33">
        <v>7062</v>
      </c>
      <c r="BP7067" s="27">
        <v>0.793706093325385</v>
      </c>
      <c r="BQ7067" s="27">
        <v>14030.5647192575</v>
      </c>
      <c r="BR7067" s="27">
        <v>1.3380787425191</v>
      </c>
      <c r="BS7067" s="27">
        <v>47495.6576313306</v>
      </c>
      <c r="BU7067">
        <f t="shared" si="440"/>
        <v>105025.34927955</v>
      </c>
      <c r="BV7067">
        <f t="shared" si="441"/>
        <v>153216.153746535</v>
      </c>
      <c r="BW7067" s="9">
        <v>7062</v>
      </c>
      <c r="BX7067">
        <f t="shared" si="442"/>
        <v>0</v>
      </c>
      <c r="BY7067">
        <f t="shared" si="443"/>
        <v>1</v>
      </c>
    </row>
    <row r="7068" spans="1:77">
      <c r="A7068" s="33">
        <v>7063</v>
      </c>
      <c r="BP7068" s="27">
        <v>0.773336662123957</v>
      </c>
      <c r="BQ7068" s="27">
        <v>14863.2662456872</v>
      </c>
      <c r="BR7068" s="27">
        <v>1.3078853067932</v>
      </c>
      <c r="BS7068" s="27">
        <v>64577.6919205589</v>
      </c>
      <c r="BU7068">
        <f t="shared" si="440"/>
        <v>101137.233072906</v>
      </c>
      <c r="BV7068">
        <f t="shared" si="441"/>
        <v>131605.104098422</v>
      </c>
      <c r="BW7068" s="9">
        <v>7063</v>
      </c>
      <c r="BX7068">
        <f t="shared" si="442"/>
        <v>0</v>
      </c>
      <c r="BY7068">
        <f t="shared" si="443"/>
        <v>1</v>
      </c>
    </row>
    <row r="7069" spans="1:77">
      <c r="A7069" s="33">
        <v>7064</v>
      </c>
      <c r="BP7069" s="27">
        <v>0.737955008867622</v>
      </c>
      <c r="BQ7069" s="27">
        <v>16653.4210568141</v>
      </c>
      <c r="BR7069" s="27">
        <v>1.2457150221657</v>
      </c>
      <c r="BS7069" s="27">
        <v>53414.1561275071</v>
      </c>
      <c r="BU7069">
        <f t="shared" si="440"/>
        <v>94039.8302733293</v>
      </c>
      <c r="BV7069">
        <f t="shared" si="441"/>
        <v>133443.097197347</v>
      </c>
      <c r="BW7069" s="9">
        <v>7064</v>
      </c>
      <c r="BX7069">
        <f t="shared" si="442"/>
        <v>0</v>
      </c>
      <c r="BY7069">
        <f t="shared" si="443"/>
        <v>1</v>
      </c>
    </row>
    <row r="7070" spans="1:77">
      <c r="A7070" s="33">
        <v>7065</v>
      </c>
      <c r="BP7070" s="27">
        <v>0.821297394428516</v>
      </c>
      <c r="BQ7070" s="27">
        <v>11556.91820451</v>
      </c>
      <c r="BR7070" s="27">
        <v>1.40194033453616</v>
      </c>
      <c r="BS7070" s="27">
        <v>55826.510733354</v>
      </c>
      <c r="BU7070">
        <f t="shared" si="440"/>
        <v>111637.690959767</v>
      </c>
      <c r="BV7070">
        <f t="shared" si="441"/>
        <v>154464.53944707</v>
      </c>
      <c r="BW7070" s="9">
        <v>7065</v>
      </c>
      <c r="BX7070">
        <f t="shared" si="442"/>
        <v>0</v>
      </c>
      <c r="BY7070">
        <f t="shared" si="443"/>
        <v>1</v>
      </c>
    </row>
    <row r="7071" spans="1:77">
      <c r="A7071" s="33">
        <v>7066</v>
      </c>
      <c r="BP7071" s="27">
        <v>0.819738475707965</v>
      </c>
      <c r="BQ7071" s="27">
        <v>17032.6121138028</v>
      </c>
      <c r="BR7071" s="27">
        <v>1.40401339133901</v>
      </c>
      <c r="BS7071" s="27">
        <v>62687.4688660016</v>
      </c>
      <c r="BU7071">
        <f t="shared" si="440"/>
        <v>105928.159242392</v>
      </c>
      <c r="BV7071">
        <f t="shared" si="441"/>
        <v>147914.539834849</v>
      </c>
      <c r="BW7071" s="9">
        <v>7066</v>
      </c>
      <c r="BX7071">
        <f t="shared" si="442"/>
        <v>0</v>
      </c>
      <c r="BY7071">
        <f t="shared" si="443"/>
        <v>1</v>
      </c>
    </row>
    <row r="7072" spans="1:77">
      <c r="A7072" s="33">
        <v>7067</v>
      </c>
      <c r="BP7072" s="27">
        <v>0.831175027373376</v>
      </c>
      <c r="BQ7072" s="27">
        <v>15786.3290754492</v>
      </c>
      <c r="BR7072" s="27">
        <v>1.3984782941178</v>
      </c>
      <c r="BS7072" s="27">
        <v>52713.5339552517</v>
      </c>
      <c r="BU7072">
        <f t="shared" si="440"/>
        <v>108889.925030557</v>
      </c>
      <c r="BV7072">
        <f t="shared" si="441"/>
        <v>157058.210162418</v>
      </c>
      <c r="BW7072" s="9">
        <v>7067</v>
      </c>
      <c r="BX7072">
        <f t="shared" si="442"/>
        <v>0</v>
      </c>
      <c r="BY7072">
        <f t="shared" si="443"/>
        <v>1</v>
      </c>
    </row>
    <row r="7073" spans="1:77">
      <c r="A7073" s="33">
        <v>7068</v>
      </c>
      <c r="BP7073" s="27">
        <v>0.859164913797705</v>
      </c>
      <c r="BQ7073" s="27">
        <v>13354.6098342996</v>
      </c>
      <c r="BR7073" s="27">
        <v>1.49323551007875</v>
      </c>
      <c r="BS7073" s="27">
        <v>50402.4363515321</v>
      </c>
      <c r="BU7073">
        <f t="shared" si="440"/>
        <v>115520.127235356</v>
      </c>
      <c r="BV7073">
        <f t="shared" si="441"/>
        <v>173582.89016028</v>
      </c>
      <c r="BW7073" s="9">
        <v>7068</v>
      </c>
      <c r="BX7073">
        <f t="shared" si="442"/>
        <v>0</v>
      </c>
      <c r="BY7073">
        <f t="shared" si="443"/>
        <v>1</v>
      </c>
    </row>
    <row r="7074" spans="1:77">
      <c r="A7074" s="33">
        <v>7069</v>
      </c>
      <c r="BP7074" s="27">
        <v>0.820987083534839</v>
      </c>
      <c r="BQ7074" s="27">
        <v>13319.8540953522</v>
      </c>
      <c r="BR7074" s="27">
        <v>1.4361715417623</v>
      </c>
      <c r="BS7074" s="27">
        <v>60844.2391626615</v>
      </c>
      <c r="BU7074">
        <f t="shared" si="440"/>
        <v>109828.208434874</v>
      </c>
      <c r="BV7074">
        <f t="shared" si="441"/>
        <v>154581.492101684</v>
      </c>
      <c r="BW7074" s="9">
        <v>7069</v>
      </c>
      <c r="BX7074">
        <f t="shared" si="442"/>
        <v>0</v>
      </c>
      <c r="BY7074">
        <f t="shared" si="443"/>
        <v>1</v>
      </c>
    </row>
    <row r="7075" spans="1:77">
      <c r="A7075" s="33">
        <v>7070</v>
      </c>
      <c r="BP7075" s="27">
        <v>0.755521448295738</v>
      </c>
      <c r="BQ7075" s="27">
        <v>18253.5433066564</v>
      </c>
      <c r="BR7075" s="27">
        <v>1.29077244228451</v>
      </c>
      <c r="BS7075" s="27">
        <v>67592.0410851186</v>
      </c>
      <c r="BU7075">
        <f t="shared" si="440"/>
        <v>95074.6739377043</v>
      </c>
      <c r="BV7075">
        <f t="shared" si="441"/>
        <v>126023.825257557</v>
      </c>
      <c r="BW7075" s="9">
        <v>7070</v>
      </c>
      <c r="BX7075">
        <f t="shared" si="442"/>
        <v>0</v>
      </c>
      <c r="BY7075">
        <f t="shared" si="443"/>
        <v>1</v>
      </c>
    </row>
    <row r="7076" spans="1:77">
      <c r="A7076" s="33">
        <v>7071</v>
      </c>
      <c r="BP7076" s="27">
        <v>0.781216652652454</v>
      </c>
      <c r="BQ7076" s="27">
        <v>12615.5167600308</v>
      </c>
      <c r="BR7076" s="27">
        <v>1.29714593495656</v>
      </c>
      <c r="BS7076" s="27">
        <v>49921.5152698899</v>
      </c>
      <c r="BU7076">
        <f t="shared" si="440"/>
        <v>104566.981137837</v>
      </c>
      <c r="BV7076">
        <f t="shared" si="441"/>
        <v>144650.374973593</v>
      </c>
      <c r="BW7076" s="9">
        <v>7071</v>
      </c>
      <c r="BX7076">
        <f t="shared" si="442"/>
        <v>0</v>
      </c>
      <c r="BY7076">
        <f t="shared" si="443"/>
        <v>1</v>
      </c>
    </row>
    <row r="7077" spans="1:77">
      <c r="A7077" s="33">
        <v>7072</v>
      </c>
      <c r="BP7077" s="27">
        <v>0.825669965346802</v>
      </c>
      <c r="BQ7077" s="27">
        <v>17234.1382187858</v>
      </c>
      <c r="BR7077" s="27">
        <v>1.40678893677552</v>
      </c>
      <c r="BS7077" s="27">
        <v>57715.508048183</v>
      </c>
      <c r="BU7077">
        <f t="shared" si="440"/>
        <v>106616.356583235</v>
      </c>
      <c r="BV7077">
        <f t="shared" si="441"/>
        <v>153302.832468146</v>
      </c>
      <c r="BW7077" s="9">
        <v>7072</v>
      </c>
      <c r="BX7077">
        <f t="shared" si="442"/>
        <v>0</v>
      </c>
      <c r="BY7077">
        <f t="shared" si="443"/>
        <v>1</v>
      </c>
    </row>
    <row r="7078" spans="1:77">
      <c r="A7078" s="33">
        <v>7073</v>
      </c>
      <c r="BP7078" s="27">
        <v>0.801732052555605</v>
      </c>
      <c r="BQ7078" s="27">
        <v>17406.1988429976</v>
      </c>
      <c r="BR7078" s="27">
        <v>1.38461711257908</v>
      </c>
      <c r="BS7078" s="27">
        <v>56203.1927296775</v>
      </c>
      <c r="BU7078">
        <f t="shared" si="440"/>
        <v>102853.609040343</v>
      </c>
      <c r="BV7078">
        <f t="shared" si="441"/>
        <v>151489.374157185</v>
      </c>
      <c r="BW7078" s="9">
        <v>7073</v>
      </c>
      <c r="BX7078">
        <f t="shared" si="442"/>
        <v>0</v>
      </c>
      <c r="BY7078">
        <f t="shared" si="443"/>
        <v>1</v>
      </c>
    </row>
    <row r="7079" spans="1:77">
      <c r="A7079" s="33">
        <v>7074</v>
      </c>
      <c r="BP7079" s="27">
        <v>0.799187067193446</v>
      </c>
      <c r="BQ7079" s="27">
        <v>15044.6299950688</v>
      </c>
      <c r="BR7079" s="27">
        <v>1.35114185634836</v>
      </c>
      <c r="BS7079" s="27">
        <v>50917.2563180397</v>
      </c>
      <c r="BU7079">
        <f t="shared" si="440"/>
        <v>104833.430083948</v>
      </c>
      <c r="BV7079">
        <f t="shared" si="441"/>
        <v>151754.022134214</v>
      </c>
      <c r="BW7079" s="9">
        <v>7074</v>
      </c>
      <c r="BX7079">
        <f t="shared" si="442"/>
        <v>0</v>
      </c>
      <c r="BY7079">
        <f t="shared" si="443"/>
        <v>1</v>
      </c>
    </row>
    <row r="7080" spans="1:77">
      <c r="A7080" s="33">
        <v>7075</v>
      </c>
      <c r="BP7080" s="27">
        <v>0.775759557404874</v>
      </c>
      <c r="BQ7080" s="27">
        <v>14574.8615475454</v>
      </c>
      <c r="BR7080" s="27">
        <v>1.30461172808479</v>
      </c>
      <c r="BS7080" s="27">
        <v>50878.0619176686</v>
      </c>
      <c r="BU7080">
        <f t="shared" si="440"/>
        <v>101789.072063186</v>
      </c>
      <c r="BV7080">
        <f t="shared" si="441"/>
        <v>144813.69729505</v>
      </c>
      <c r="BW7080" s="9">
        <v>7075</v>
      </c>
      <c r="BX7080">
        <f t="shared" si="442"/>
        <v>0</v>
      </c>
      <c r="BY7080">
        <f t="shared" si="443"/>
        <v>1</v>
      </c>
    </row>
    <row r="7081" spans="1:77">
      <c r="A7081" s="33">
        <v>7076</v>
      </c>
      <c r="BP7081" s="27">
        <v>0.836354395010904</v>
      </c>
      <c r="BQ7081" s="27">
        <v>14481.2606119413</v>
      </c>
      <c r="BR7081" s="27">
        <v>1.44997800942151</v>
      </c>
      <c r="BS7081" s="27">
        <v>60920.4511676487</v>
      </c>
      <c r="BU7081">
        <f t="shared" si="440"/>
        <v>110971.898639694</v>
      </c>
      <c r="BV7081">
        <f t="shared" si="441"/>
        <v>156576.250245578</v>
      </c>
      <c r="BW7081" s="9">
        <v>7076</v>
      </c>
      <c r="BX7081">
        <f t="shared" si="442"/>
        <v>0</v>
      </c>
      <c r="BY7081">
        <f t="shared" si="443"/>
        <v>1</v>
      </c>
    </row>
    <row r="7082" spans="1:77">
      <c r="A7082" s="33">
        <v>7077</v>
      </c>
      <c r="BP7082" s="27">
        <v>0.824219014274774</v>
      </c>
      <c r="BQ7082" s="27">
        <v>14059.1352101023</v>
      </c>
      <c r="BR7082" s="27">
        <v>1.42727350050135</v>
      </c>
      <c r="BS7082" s="27">
        <v>61818.0825661873</v>
      </c>
      <c r="BU7082">
        <f t="shared" si="440"/>
        <v>109573.716931114</v>
      </c>
      <c r="BV7082">
        <f t="shared" si="441"/>
        <v>152272.942509016</v>
      </c>
      <c r="BW7082" s="9">
        <v>7077</v>
      </c>
      <c r="BX7082">
        <f t="shared" si="442"/>
        <v>0</v>
      </c>
      <c r="BY7082">
        <f t="shared" si="443"/>
        <v>1</v>
      </c>
    </row>
    <row r="7083" spans="1:77">
      <c r="A7083" s="33">
        <v>7078</v>
      </c>
      <c r="BP7083" s="27">
        <v>0.82448864955441</v>
      </c>
      <c r="BQ7083" s="27">
        <v>11528.270041238</v>
      </c>
      <c r="BR7083" s="27">
        <v>1.41681888863548</v>
      </c>
      <c r="BS7083" s="27">
        <v>50606.310545151</v>
      </c>
      <c r="BU7083">
        <f t="shared" si="440"/>
        <v>112145.027391924</v>
      </c>
      <c r="BV7083">
        <f t="shared" si="441"/>
        <v>161916.522750171</v>
      </c>
      <c r="BW7083" s="9">
        <v>7078</v>
      </c>
      <c r="BX7083">
        <f t="shared" si="442"/>
        <v>0</v>
      </c>
      <c r="BY7083">
        <f t="shared" si="443"/>
        <v>1</v>
      </c>
    </row>
    <row r="7084" spans="1:77">
      <c r="A7084" s="33">
        <v>7079</v>
      </c>
      <c r="BP7084" s="27">
        <v>0.833641020103843</v>
      </c>
      <c r="BQ7084" s="27">
        <v>14202.4477622488</v>
      </c>
      <c r="BR7084" s="27">
        <v>1.43508740126547</v>
      </c>
      <c r="BS7084" s="27">
        <v>51300.4311161671</v>
      </c>
      <c r="BU7084">
        <f t="shared" si="440"/>
        <v>110843.705253328</v>
      </c>
      <c r="BV7084">
        <f t="shared" si="441"/>
        <v>163962.679073653</v>
      </c>
      <c r="BW7084" s="9">
        <v>7079</v>
      </c>
      <c r="BX7084">
        <f t="shared" si="442"/>
        <v>0</v>
      </c>
      <c r="BY7084">
        <f t="shared" si="443"/>
        <v>1</v>
      </c>
    </row>
    <row r="7085" spans="1:77">
      <c r="A7085" s="33">
        <v>7080</v>
      </c>
      <c r="BP7085" s="27">
        <v>0.835191627411084</v>
      </c>
      <c r="BQ7085" s="27">
        <v>20170.476455172</v>
      </c>
      <c r="BR7085" s="27">
        <v>1.43879121877797</v>
      </c>
      <c r="BS7085" s="27">
        <v>71634.5618034794</v>
      </c>
      <c r="BU7085">
        <f t="shared" si="440"/>
        <v>105108.267656491</v>
      </c>
      <c r="BV7085">
        <f t="shared" si="441"/>
        <v>144184.121013217</v>
      </c>
      <c r="BW7085" s="9">
        <v>7080</v>
      </c>
      <c r="BX7085">
        <f t="shared" si="442"/>
        <v>0</v>
      </c>
      <c r="BY7085">
        <f t="shared" si="443"/>
        <v>1</v>
      </c>
    </row>
    <row r="7086" spans="1:77">
      <c r="A7086" s="33">
        <v>7081</v>
      </c>
      <c r="BP7086" s="27">
        <v>0.790598931544936</v>
      </c>
      <c r="BQ7086" s="27">
        <v>15263.6685002539</v>
      </c>
      <c r="BR7086" s="27">
        <v>1.34940131561263</v>
      </c>
      <c r="BS7086" s="27">
        <v>49538.2648704058</v>
      </c>
      <c r="BU7086">
        <f t="shared" si="440"/>
        <v>103326.171231486</v>
      </c>
      <c r="BV7086">
        <f t="shared" si="441"/>
        <v>152871.932471489</v>
      </c>
      <c r="BW7086" s="9">
        <v>7081</v>
      </c>
      <c r="BX7086">
        <f t="shared" si="442"/>
        <v>0</v>
      </c>
      <c r="BY7086">
        <f t="shared" si="443"/>
        <v>1</v>
      </c>
    </row>
    <row r="7087" spans="1:77">
      <c r="A7087" s="33">
        <v>7082</v>
      </c>
      <c r="BP7087" s="27">
        <v>0.792474640797444</v>
      </c>
      <c r="BQ7087" s="27">
        <v>15819.3382923012</v>
      </c>
      <c r="BR7087" s="27">
        <v>1.37608992992123</v>
      </c>
      <c r="BS7087" s="27">
        <v>51770.6168402833</v>
      </c>
      <c r="BU7087">
        <f t="shared" si="440"/>
        <v>103051.857827315</v>
      </c>
      <c r="BV7087">
        <f t="shared" si="441"/>
        <v>154642.872647901</v>
      </c>
      <c r="BW7087" s="9">
        <v>7082</v>
      </c>
      <c r="BX7087">
        <f t="shared" si="442"/>
        <v>0</v>
      </c>
      <c r="BY7087">
        <f t="shared" si="443"/>
        <v>1</v>
      </c>
    </row>
    <row r="7088" spans="1:77">
      <c r="A7088" s="33">
        <v>7083</v>
      </c>
      <c r="BP7088" s="27">
        <v>0.779014997021379</v>
      </c>
      <c r="BQ7088" s="27">
        <v>12821.8584900207</v>
      </c>
      <c r="BR7088" s="27">
        <v>1.35166736622815</v>
      </c>
      <c r="BS7088" s="27">
        <v>49898.1424733032</v>
      </c>
      <c r="BU7088">
        <f t="shared" si="440"/>
        <v>104030.391063186</v>
      </c>
      <c r="BV7088">
        <f t="shared" si="441"/>
        <v>152851.962460919</v>
      </c>
      <c r="BW7088" s="9">
        <v>7083</v>
      </c>
      <c r="BX7088">
        <f t="shared" si="442"/>
        <v>0</v>
      </c>
      <c r="BY7088">
        <f t="shared" si="443"/>
        <v>1</v>
      </c>
    </row>
    <row r="7089" spans="1:77">
      <c r="A7089" s="33">
        <v>7084</v>
      </c>
      <c r="BP7089" s="27">
        <v>0.85317637783223</v>
      </c>
      <c r="BQ7089" s="27">
        <v>14855.3058475485</v>
      </c>
      <c r="BR7089" s="27">
        <v>1.47503301972971</v>
      </c>
      <c r="BS7089" s="27">
        <v>50764.3185936266</v>
      </c>
      <c r="BU7089">
        <f t="shared" si="440"/>
        <v>113121.150827286</v>
      </c>
      <c r="BV7089">
        <f t="shared" si="441"/>
        <v>170490.63436583</v>
      </c>
      <c r="BW7089" s="9">
        <v>7084</v>
      </c>
      <c r="BX7089">
        <f t="shared" si="442"/>
        <v>0</v>
      </c>
      <c r="BY7089">
        <f t="shared" si="443"/>
        <v>1</v>
      </c>
    </row>
    <row r="7090" spans="1:77">
      <c r="A7090" s="33">
        <v>7085</v>
      </c>
      <c r="BP7090" s="27">
        <v>0.79170764394279</v>
      </c>
      <c r="BQ7090" s="27">
        <v>16645.4147213512</v>
      </c>
      <c r="BR7090" s="27">
        <v>1.37910842266001</v>
      </c>
      <c r="BS7090" s="27">
        <v>55461.5553231944</v>
      </c>
      <c r="BU7090">
        <f t="shared" si="440"/>
        <v>102110.731870067</v>
      </c>
      <c r="BV7090">
        <f t="shared" si="441"/>
        <v>151404.708075808</v>
      </c>
      <c r="BW7090" s="9">
        <v>7085</v>
      </c>
      <c r="BX7090">
        <f t="shared" si="442"/>
        <v>0</v>
      </c>
      <c r="BY7090">
        <f t="shared" si="443"/>
        <v>1</v>
      </c>
    </row>
    <row r="7091" spans="1:77">
      <c r="A7091" s="33">
        <v>7086</v>
      </c>
      <c r="BP7091" s="27">
        <v>0.837206228752063</v>
      </c>
      <c r="BQ7091" s="27">
        <v>15680.7017962044</v>
      </c>
      <c r="BR7091" s="27">
        <v>1.45737087215731</v>
      </c>
      <c r="BS7091" s="27">
        <v>53181.154942242</v>
      </c>
      <c r="BU7091">
        <f t="shared" si="440"/>
        <v>109900.232516605</v>
      </c>
      <c r="BV7091">
        <f t="shared" si="441"/>
        <v>165424.475881355</v>
      </c>
      <c r="BW7091" s="9">
        <v>7086</v>
      </c>
      <c r="BX7091">
        <f t="shared" si="442"/>
        <v>0</v>
      </c>
      <c r="BY7091">
        <f t="shared" si="443"/>
        <v>1</v>
      </c>
    </row>
    <row r="7092" spans="1:77">
      <c r="A7092" s="33">
        <v>7087</v>
      </c>
      <c r="BP7092" s="27">
        <v>0.801567439699414</v>
      </c>
      <c r="BQ7092" s="27">
        <v>12440.2641941585</v>
      </c>
      <c r="BR7092" s="27">
        <v>1.38922641575261</v>
      </c>
      <c r="BS7092" s="27">
        <v>49038.6513419668</v>
      </c>
      <c r="BU7092">
        <f t="shared" si="440"/>
        <v>107794.851760754</v>
      </c>
      <c r="BV7092">
        <f t="shared" si="441"/>
        <v>159345.311020925</v>
      </c>
      <c r="BW7092" s="9">
        <v>7087</v>
      </c>
      <c r="BX7092">
        <f t="shared" si="442"/>
        <v>0</v>
      </c>
      <c r="BY7092">
        <f t="shared" si="443"/>
        <v>1</v>
      </c>
    </row>
    <row r="7093" spans="1:77">
      <c r="A7093" s="33">
        <v>7088</v>
      </c>
      <c r="BP7093" s="27">
        <v>0.833523084197704</v>
      </c>
      <c r="BQ7093" s="27">
        <v>16024.3259681829</v>
      </c>
      <c r="BR7093" s="27">
        <v>1.43347680384238</v>
      </c>
      <c r="BS7093" s="27">
        <v>53426.828512979</v>
      </c>
      <c r="BU7093">
        <f t="shared" si="440"/>
        <v>109004.136661473</v>
      </c>
      <c r="BV7093">
        <f t="shared" si="441"/>
        <v>161594.692063378</v>
      </c>
      <c r="BW7093" s="9">
        <v>7088</v>
      </c>
      <c r="BX7093">
        <f t="shared" si="442"/>
        <v>0</v>
      </c>
      <c r="BY7093">
        <f t="shared" si="443"/>
        <v>1</v>
      </c>
    </row>
    <row r="7094" spans="1:77">
      <c r="A7094" s="33">
        <v>7089</v>
      </c>
      <c r="BP7094" s="27">
        <v>0.776752670546176</v>
      </c>
      <c r="BQ7094" s="27">
        <v>17944.2931713364</v>
      </c>
      <c r="BR7094" s="27">
        <v>1.33288176510083</v>
      </c>
      <c r="BS7094" s="27">
        <v>54908.0052052612</v>
      </c>
      <c r="BU7094">
        <f t="shared" si="440"/>
        <v>98568.60741059</v>
      </c>
      <c r="BV7094">
        <f t="shared" si="441"/>
        <v>145024.259559863</v>
      </c>
      <c r="BW7094" s="9">
        <v>7089</v>
      </c>
      <c r="BX7094">
        <f t="shared" si="442"/>
        <v>0</v>
      </c>
      <c r="BY7094">
        <f t="shared" si="443"/>
        <v>1</v>
      </c>
    </row>
    <row r="7095" spans="1:77">
      <c r="A7095" s="33">
        <v>7090</v>
      </c>
      <c r="BP7095" s="27">
        <v>0.824775781405922</v>
      </c>
      <c r="BQ7095" s="27">
        <v>17878.7971795853</v>
      </c>
      <c r="BR7095" s="27">
        <v>1.41394125129452</v>
      </c>
      <c r="BS7095" s="27">
        <v>56420.3885417618</v>
      </c>
      <c r="BU7095">
        <f t="shared" si="440"/>
        <v>105837.570031303</v>
      </c>
      <c r="BV7095">
        <f t="shared" si="441"/>
        <v>155670.799152416</v>
      </c>
      <c r="BW7095" s="9">
        <v>7090</v>
      </c>
      <c r="BX7095">
        <f t="shared" si="442"/>
        <v>0</v>
      </c>
      <c r="BY7095">
        <f t="shared" si="443"/>
        <v>1</v>
      </c>
    </row>
    <row r="7096" spans="1:77">
      <c r="A7096" s="33">
        <v>7091</v>
      </c>
      <c r="BP7096" s="27">
        <v>0.801277557308287</v>
      </c>
      <c r="BQ7096" s="27">
        <v>18067.7389152176</v>
      </c>
      <c r="BR7096" s="27">
        <v>1.36962078472854</v>
      </c>
      <c r="BS7096" s="27">
        <v>66751.0052611066</v>
      </c>
      <c r="BU7096">
        <f t="shared" si="440"/>
        <v>102123.894681025</v>
      </c>
      <c r="BV7096">
        <f t="shared" si="441"/>
        <v>138692.112448174</v>
      </c>
      <c r="BW7096" s="9">
        <v>7091</v>
      </c>
      <c r="BX7096">
        <f t="shared" si="442"/>
        <v>0</v>
      </c>
      <c r="BY7096">
        <f t="shared" si="443"/>
        <v>1</v>
      </c>
    </row>
    <row r="7097" spans="1:77">
      <c r="A7097" s="33">
        <v>7092</v>
      </c>
      <c r="BP7097" s="27">
        <v>0.835206843770053</v>
      </c>
      <c r="BQ7097" s="27">
        <v>15484.5984500781</v>
      </c>
      <c r="BR7097" s="27">
        <v>1.43382084888087</v>
      </c>
      <c r="BS7097" s="27">
        <v>63026.6235962489</v>
      </c>
      <c r="BU7097">
        <f t="shared" si="440"/>
        <v>109796.42811543</v>
      </c>
      <c r="BV7097">
        <f t="shared" si="441"/>
        <v>152046.503735882</v>
      </c>
      <c r="BW7097" s="9">
        <v>7092</v>
      </c>
      <c r="BX7097">
        <f t="shared" si="442"/>
        <v>0</v>
      </c>
      <c r="BY7097">
        <f t="shared" si="443"/>
        <v>1</v>
      </c>
    </row>
    <row r="7098" spans="1:77">
      <c r="A7098" s="33">
        <v>7093</v>
      </c>
      <c r="BP7098" s="27">
        <v>0.809237909959353</v>
      </c>
      <c r="BQ7098" s="27">
        <v>15844.9899628576</v>
      </c>
      <c r="BR7098" s="27">
        <v>1.36637037027791</v>
      </c>
      <c r="BS7098" s="27">
        <v>53160.744002435</v>
      </c>
      <c r="BU7098">
        <f t="shared" si="440"/>
        <v>105540.696531045</v>
      </c>
      <c r="BV7098">
        <f t="shared" si="441"/>
        <v>151794.811539251</v>
      </c>
      <c r="BW7098" s="9">
        <v>7093</v>
      </c>
      <c r="BX7098">
        <f t="shared" si="442"/>
        <v>0</v>
      </c>
      <c r="BY7098">
        <f t="shared" si="443"/>
        <v>1</v>
      </c>
    </row>
    <row r="7099" spans="1:77">
      <c r="A7099" s="33">
        <v>7094</v>
      </c>
      <c r="BP7099" s="27">
        <v>0.84460375487078</v>
      </c>
      <c r="BQ7099" s="27">
        <v>10700.2502280543</v>
      </c>
      <c r="BR7099" s="27">
        <v>1.46863317222659</v>
      </c>
      <c r="BS7099" s="27">
        <v>57845.5521729171</v>
      </c>
      <c r="BU7099">
        <f t="shared" si="440"/>
        <v>115990.313002563</v>
      </c>
      <c r="BV7099">
        <f t="shared" si="441"/>
        <v>162449.423661071</v>
      </c>
      <c r="BW7099" s="9">
        <v>7094</v>
      </c>
      <c r="BX7099">
        <f t="shared" si="442"/>
        <v>0</v>
      </c>
      <c r="BY7099">
        <f t="shared" si="443"/>
        <v>1</v>
      </c>
    </row>
    <row r="7100" spans="1:77">
      <c r="A7100" s="33">
        <v>7095</v>
      </c>
      <c r="BP7100" s="27">
        <v>0.816444527549444</v>
      </c>
      <c r="BQ7100" s="27">
        <v>19537.0323396418</v>
      </c>
      <c r="BR7100" s="27">
        <v>1.41433945422522</v>
      </c>
      <c r="BS7100" s="27">
        <v>57834.7209682592</v>
      </c>
      <c r="BU7100">
        <f t="shared" si="440"/>
        <v>102929.646792775</v>
      </c>
      <c r="BV7100">
        <f t="shared" si="441"/>
        <v>154316.197165524</v>
      </c>
      <c r="BW7100" s="9">
        <v>7095</v>
      </c>
      <c r="BX7100">
        <f t="shared" si="442"/>
        <v>0</v>
      </c>
      <c r="BY7100">
        <f t="shared" si="443"/>
        <v>1</v>
      </c>
    </row>
    <row r="7101" spans="1:77">
      <c r="A7101" s="33">
        <v>7096</v>
      </c>
      <c r="BP7101" s="27">
        <v>0.821431076025827</v>
      </c>
      <c r="BQ7101" s="27">
        <v>13767.7021910594</v>
      </c>
      <c r="BR7101" s="27">
        <v>1.41146305257201</v>
      </c>
      <c r="BS7101" s="27">
        <v>50653.8005400704</v>
      </c>
      <c r="BU7101">
        <f t="shared" si="440"/>
        <v>109446.959212815</v>
      </c>
      <c r="BV7101">
        <f t="shared" si="441"/>
        <v>161065.657345731</v>
      </c>
      <c r="BW7101" s="9">
        <v>7096</v>
      </c>
      <c r="BX7101">
        <f t="shared" si="442"/>
        <v>0</v>
      </c>
      <c r="BY7101">
        <f t="shared" si="443"/>
        <v>1</v>
      </c>
    </row>
    <row r="7102" spans="1:77">
      <c r="A7102" s="33">
        <v>7097</v>
      </c>
      <c r="BP7102" s="27">
        <v>0.807653229150908</v>
      </c>
      <c r="BQ7102" s="27">
        <v>13703.5836220525</v>
      </c>
      <c r="BR7102" s="27">
        <v>1.39584364886899</v>
      </c>
      <c r="BS7102" s="27">
        <v>58713.3634225528</v>
      </c>
      <c r="BU7102">
        <f t="shared" si="440"/>
        <v>107444.400750584</v>
      </c>
      <c r="BV7102">
        <f t="shared" si="441"/>
        <v>150663.183907795</v>
      </c>
      <c r="BW7102" s="9">
        <v>7097</v>
      </c>
      <c r="BX7102">
        <f t="shared" si="442"/>
        <v>0</v>
      </c>
      <c r="BY7102">
        <f t="shared" si="443"/>
        <v>1</v>
      </c>
    </row>
    <row r="7103" spans="1:77">
      <c r="A7103" s="33">
        <v>7098</v>
      </c>
      <c r="BP7103" s="27">
        <v>0.842605237370175</v>
      </c>
      <c r="BQ7103" s="27">
        <v>14874.749263253</v>
      </c>
      <c r="BR7103" s="27">
        <v>1.44339533626664</v>
      </c>
      <c r="BS7103" s="27">
        <v>51548.2934865339</v>
      </c>
      <c r="BU7103">
        <f t="shared" si="440"/>
        <v>111516.036342273</v>
      </c>
      <c r="BV7103">
        <f t="shared" si="441"/>
        <v>164961.006953462</v>
      </c>
      <c r="BW7103" s="9">
        <v>7098</v>
      </c>
      <c r="BX7103">
        <f t="shared" si="442"/>
        <v>0</v>
      </c>
      <c r="BY7103">
        <f t="shared" si="443"/>
        <v>1</v>
      </c>
    </row>
    <row r="7104" spans="1:77">
      <c r="A7104" s="33">
        <v>7099</v>
      </c>
      <c r="BP7104" s="27">
        <v>0.808753555502567</v>
      </c>
      <c r="BQ7104" s="27">
        <v>13170.6886839553</v>
      </c>
      <c r="BR7104" s="27">
        <v>1.39707674494669</v>
      </c>
      <c r="BS7104" s="27">
        <v>50704.7794417436</v>
      </c>
      <c r="BU7104">
        <f t="shared" si="440"/>
        <v>108142.34464143</v>
      </c>
      <c r="BV7104">
        <f t="shared" si="441"/>
        <v>158856.73230026</v>
      </c>
      <c r="BW7104" s="9">
        <v>7099</v>
      </c>
      <c r="BX7104">
        <f t="shared" si="442"/>
        <v>0</v>
      </c>
      <c r="BY7104">
        <f t="shared" si="443"/>
        <v>1</v>
      </c>
    </row>
    <row r="7105" spans="1:77">
      <c r="A7105" s="33">
        <v>7100</v>
      </c>
      <c r="BP7105" s="27">
        <v>0.831414087189868</v>
      </c>
      <c r="BQ7105" s="27">
        <v>15436.3412453812</v>
      </c>
      <c r="BR7105" s="27">
        <v>1.41169021467478</v>
      </c>
      <c r="BS7105" s="27">
        <v>67250.774461718</v>
      </c>
      <c r="BU7105">
        <f t="shared" si="440"/>
        <v>109275.771833099</v>
      </c>
      <c r="BV7105">
        <f t="shared" si="441"/>
        <v>144502.757739499</v>
      </c>
      <c r="BW7105" s="9">
        <v>7100</v>
      </c>
      <c r="BX7105">
        <f t="shared" si="442"/>
        <v>0</v>
      </c>
      <c r="BY7105">
        <f t="shared" si="443"/>
        <v>1</v>
      </c>
    </row>
    <row r="7106" spans="1:77">
      <c r="A7106" s="33">
        <v>7101</v>
      </c>
      <c r="BP7106" s="27">
        <v>0.784168158919716</v>
      </c>
      <c r="BQ7106" s="27">
        <v>14551.0171572685</v>
      </c>
      <c r="BR7106" s="27">
        <v>1.34278930640223</v>
      </c>
      <c r="BS7106" s="27">
        <v>60711.7070353156</v>
      </c>
      <c r="BU7106">
        <f t="shared" si="440"/>
        <v>103074.206680689</v>
      </c>
      <c r="BV7106">
        <f t="shared" si="441"/>
        <v>140706.688925019</v>
      </c>
      <c r="BW7106" s="9">
        <v>7101</v>
      </c>
      <c r="BX7106">
        <f t="shared" si="442"/>
        <v>0</v>
      </c>
      <c r="BY7106">
        <f t="shared" si="443"/>
        <v>1</v>
      </c>
    </row>
    <row r="7107" spans="1:77">
      <c r="A7107" s="33">
        <v>7102</v>
      </c>
      <c r="BP7107" s="27">
        <v>0.820571170977013</v>
      </c>
      <c r="BQ7107" s="27">
        <v>16080.5775337085</v>
      </c>
      <c r="BR7107" s="27">
        <v>1.40044523260169</v>
      </c>
      <c r="BS7107" s="27">
        <v>55236.048050412</v>
      </c>
      <c r="BU7107">
        <f t="shared" si="440"/>
        <v>107005.098112843</v>
      </c>
      <c r="BV7107">
        <f t="shared" si="441"/>
        <v>154830.736839841</v>
      </c>
      <c r="BW7107" s="9">
        <v>7102</v>
      </c>
      <c r="BX7107">
        <f t="shared" si="442"/>
        <v>0</v>
      </c>
      <c r="BY7107">
        <f t="shared" si="443"/>
        <v>1</v>
      </c>
    </row>
    <row r="7108" spans="1:77">
      <c r="A7108" s="33">
        <v>7103</v>
      </c>
      <c r="BP7108" s="27">
        <v>0.744611024667799</v>
      </c>
      <c r="BQ7108" s="27">
        <v>11315.2007147561</v>
      </c>
      <c r="BR7108" s="27">
        <v>1.27129805964525</v>
      </c>
      <c r="BS7108" s="27">
        <v>57395.6939481473</v>
      </c>
      <c r="BU7108">
        <f t="shared" si="440"/>
        <v>100376.452985414</v>
      </c>
      <c r="BV7108">
        <f t="shared" si="441"/>
        <v>133299.01499864</v>
      </c>
      <c r="BW7108" s="9">
        <v>7103</v>
      </c>
      <c r="BX7108">
        <f t="shared" si="442"/>
        <v>0</v>
      </c>
      <c r="BY7108">
        <f t="shared" si="443"/>
        <v>1</v>
      </c>
    </row>
    <row r="7109" spans="1:77">
      <c r="A7109" s="33">
        <v>7104</v>
      </c>
      <c r="BP7109" s="27">
        <v>0.803068613197167</v>
      </c>
      <c r="BQ7109" s="27">
        <v>15736.748742591</v>
      </c>
      <c r="BR7109" s="27">
        <v>1.38152760647352</v>
      </c>
      <c r="BS7109" s="27">
        <v>52506.3920496892</v>
      </c>
      <c r="BU7109">
        <f t="shared" si="440"/>
        <v>104723.543236984</v>
      </c>
      <c r="BV7109">
        <f t="shared" si="441"/>
        <v>154722.748921339</v>
      </c>
      <c r="BW7109" s="9">
        <v>7104</v>
      </c>
      <c r="BX7109">
        <f t="shared" si="442"/>
        <v>0</v>
      </c>
      <c r="BY7109">
        <f t="shared" si="443"/>
        <v>1</v>
      </c>
    </row>
    <row r="7110" spans="1:77">
      <c r="A7110" s="33">
        <v>7105</v>
      </c>
      <c r="BP7110" s="27">
        <v>0.810465909076822</v>
      </c>
      <c r="BQ7110" s="27">
        <v>13783.1404519039</v>
      </c>
      <c r="BR7110" s="27">
        <v>1.39929721719948</v>
      </c>
      <c r="BS7110" s="27">
        <v>61182.3786023342</v>
      </c>
      <c r="BU7110">
        <f t="shared" si="440"/>
        <v>107786.745909619</v>
      </c>
      <c r="BV7110">
        <f t="shared" si="441"/>
        <v>148712.203977588</v>
      </c>
      <c r="BW7110" s="9">
        <v>7105</v>
      </c>
      <c r="BX7110">
        <f t="shared" si="442"/>
        <v>0</v>
      </c>
      <c r="BY7110">
        <f t="shared" si="443"/>
        <v>1</v>
      </c>
    </row>
    <row r="7111" spans="1:77">
      <c r="A7111" s="33">
        <v>7106</v>
      </c>
      <c r="BP7111" s="27">
        <v>0.804557603618533</v>
      </c>
      <c r="BQ7111" s="27">
        <v>18787.4770714945</v>
      </c>
      <c r="BR7111" s="27">
        <v>1.39566052407145</v>
      </c>
      <c r="BS7111" s="27">
        <v>56747.813613311</v>
      </c>
      <c r="BU7111">
        <f t="shared" ref="BU7111:BU7174" si="444">BP7111*$BV$1-BQ7111</f>
        <v>101896.163471285</v>
      </c>
      <c r="BV7111">
        <f t="shared" ref="BV7111:BV7174" si="445">BR7111*$BV$1-BS7111</f>
        <v>152601.264997406</v>
      </c>
      <c r="BW7111" s="9">
        <v>7106</v>
      </c>
      <c r="BX7111">
        <f t="shared" ref="BX7111:BX7174" si="446">IF(BU7111=MAX($BU7111:$BV7111),1,0)</f>
        <v>0</v>
      </c>
      <c r="BY7111">
        <f t="shared" ref="BY7111:BY7174" si="447">IF(BV7111=MAX($BU7111:$BV7111),1,0)</f>
        <v>1</v>
      </c>
    </row>
    <row r="7112" spans="1:77">
      <c r="A7112" s="33">
        <v>7107</v>
      </c>
      <c r="BP7112" s="27">
        <v>0.831240668656666</v>
      </c>
      <c r="BQ7112" s="27">
        <v>15295.1531583395</v>
      </c>
      <c r="BR7112" s="27">
        <v>1.44577393558849</v>
      </c>
      <c r="BS7112" s="27">
        <v>52593.6020481542</v>
      </c>
      <c r="BU7112">
        <f t="shared" si="444"/>
        <v>109390.94714016</v>
      </c>
      <c r="BV7112">
        <f t="shared" si="445"/>
        <v>164272.48829012</v>
      </c>
      <c r="BW7112" s="9">
        <v>7107</v>
      </c>
      <c r="BX7112">
        <f t="shared" si="446"/>
        <v>0</v>
      </c>
      <c r="BY7112">
        <f t="shared" si="447"/>
        <v>1</v>
      </c>
    </row>
    <row r="7113" spans="1:77">
      <c r="A7113" s="33">
        <v>7108</v>
      </c>
      <c r="BP7113" s="27">
        <v>0.787996529408087</v>
      </c>
      <c r="BQ7113" s="27">
        <v>14975.5912996256</v>
      </c>
      <c r="BR7113" s="27">
        <v>1.36707851888067</v>
      </c>
      <c r="BS7113" s="27">
        <v>50128.2893742812</v>
      </c>
      <c r="BU7113">
        <f t="shared" si="444"/>
        <v>103223.888111587</v>
      </c>
      <c r="BV7113">
        <f t="shared" si="445"/>
        <v>154933.488457819</v>
      </c>
      <c r="BW7113" s="9">
        <v>7108</v>
      </c>
      <c r="BX7113">
        <f t="shared" si="446"/>
        <v>0</v>
      </c>
      <c r="BY7113">
        <f t="shared" si="447"/>
        <v>1</v>
      </c>
    </row>
    <row r="7114" spans="1:77">
      <c r="A7114" s="33">
        <v>7109</v>
      </c>
      <c r="BP7114" s="27">
        <v>0.840601528440649</v>
      </c>
      <c r="BQ7114" s="27">
        <v>13603.2590516134</v>
      </c>
      <c r="BR7114" s="27">
        <v>1.44601294041931</v>
      </c>
      <c r="BS7114" s="27">
        <v>51344.0140820826</v>
      </c>
      <c r="BU7114">
        <f t="shared" si="444"/>
        <v>112486.970214484</v>
      </c>
      <c r="BV7114">
        <f t="shared" si="445"/>
        <v>165557.926980814</v>
      </c>
      <c r="BW7114" s="9">
        <v>7109</v>
      </c>
      <c r="BX7114">
        <f t="shared" si="446"/>
        <v>0</v>
      </c>
      <c r="BY7114">
        <f t="shared" si="447"/>
        <v>1</v>
      </c>
    </row>
    <row r="7115" spans="1:77">
      <c r="A7115" s="33">
        <v>7110</v>
      </c>
      <c r="BP7115" s="27">
        <v>0.846484372516038</v>
      </c>
      <c r="BQ7115" s="27">
        <v>15094.1542467707</v>
      </c>
      <c r="BR7115" s="27">
        <v>1.45781633904213</v>
      </c>
      <c r="BS7115" s="27">
        <v>50288.3880595864</v>
      </c>
      <c r="BU7115">
        <f t="shared" si="444"/>
        <v>111878.501630635</v>
      </c>
      <c r="BV7115">
        <f t="shared" si="445"/>
        <v>168384.062796732</v>
      </c>
      <c r="BW7115" s="9">
        <v>7110</v>
      </c>
      <c r="BX7115">
        <f t="shared" si="446"/>
        <v>0</v>
      </c>
      <c r="BY7115">
        <f t="shared" si="447"/>
        <v>1</v>
      </c>
    </row>
    <row r="7116" spans="1:77">
      <c r="A7116" s="33">
        <v>7111</v>
      </c>
      <c r="BP7116" s="27">
        <v>0.817220537239682</v>
      </c>
      <c r="BQ7116" s="27">
        <v>12993.1454668453</v>
      </c>
      <c r="BR7116" s="27">
        <v>1.42354740699319</v>
      </c>
      <c r="BS7116" s="27">
        <v>49647.8840502709</v>
      </c>
      <c r="BU7116">
        <f t="shared" si="444"/>
        <v>109589.935119107</v>
      </c>
      <c r="BV7116">
        <f t="shared" si="445"/>
        <v>163884.226998708</v>
      </c>
      <c r="BW7116" s="9">
        <v>7111</v>
      </c>
      <c r="BX7116">
        <f t="shared" si="446"/>
        <v>0</v>
      </c>
      <c r="BY7116">
        <f t="shared" si="447"/>
        <v>1</v>
      </c>
    </row>
    <row r="7117" spans="1:77">
      <c r="A7117" s="33">
        <v>7112</v>
      </c>
      <c r="BP7117" s="27">
        <v>0.808073362939621</v>
      </c>
      <c r="BQ7117" s="27">
        <v>10846.1185886177</v>
      </c>
      <c r="BR7117" s="27">
        <v>1.40223189422706</v>
      </c>
      <c r="BS7117" s="27">
        <v>59164.5900737738</v>
      </c>
      <c r="BU7117">
        <f t="shared" si="444"/>
        <v>110364.885852326</v>
      </c>
      <c r="BV7117">
        <f t="shared" si="445"/>
        <v>151170.194060286</v>
      </c>
      <c r="BW7117" s="9">
        <v>7112</v>
      </c>
      <c r="BX7117">
        <f t="shared" si="446"/>
        <v>0</v>
      </c>
      <c r="BY7117">
        <f t="shared" si="447"/>
        <v>1</v>
      </c>
    </row>
    <row r="7118" spans="1:77">
      <c r="A7118" s="33">
        <v>7113</v>
      </c>
      <c r="BP7118" s="27">
        <v>0.804195278969052</v>
      </c>
      <c r="BQ7118" s="27">
        <v>17311.1855178832</v>
      </c>
      <c r="BR7118" s="27">
        <v>1.38862357842025</v>
      </c>
      <c r="BS7118" s="27">
        <v>58917.8763329594</v>
      </c>
      <c r="BU7118">
        <f t="shared" si="444"/>
        <v>103318.106327475</v>
      </c>
      <c r="BV7118">
        <f t="shared" si="445"/>
        <v>149375.660430078</v>
      </c>
      <c r="BW7118" s="9">
        <v>7113</v>
      </c>
      <c r="BX7118">
        <f t="shared" si="446"/>
        <v>0</v>
      </c>
      <c r="BY7118">
        <f t="shared" si="447"/>
        <v>1</v>
      </c>
    </row>
    <row r="7119" spans="1:77">
      <c r="A7119" s="33">
        <v>7114</v>
      </c>
      <c r="BP7119" s="27">
        <v>0.859804377671704</v>
      </c>
      <c r="BQ7119" s="27">
        <v>14568.7550126698</v>
      </c>
      <c r="BR7119" s="27">
        <v>1.47355787150945</v>
      </c>
      <c r="BS7119" s="27">
        <v>50399.6903966577</v>
      </c>
      <c r="BU7119">
        <f t="shared" si="444"/>
        <v>114401.901638086</v>
      </c>
      <c r="BV7119">
        <f t="shared" si="445"/>
        <v>170633.99032976</v>
      </c>
      <c r="BW7119" s="9">
        <v>7114</v>
      </c>
      <c r="BX7119">
        <f t="shared" si="446"/>
        <v>0</v>
      </c>
      <c r="BY7119">
        <f t="shared" si="447"/>
        <v>1</v>
      </c>
    </row>
    <row r="7120" spans="1:77">
      <c r="A7120" s="33">
        <v>7115</v>
      </c>
      <c r="BP7120" s="27">
        <v>0.811521614155188</v>
      </c>
      <c r="BQ7120" s="27">
        <v>12502.2777262403</v>
      </c>
      <c r="BR7120" s="27">
        <v>1.417150389052</v>
      </c>
      <c r="BS7120" s="27">
        <v>61243.773530902</v>
      </c>
      <c r="BU7120">
        <f t="shared" si="444"/>
        <v>109225.964397038</v>
      </c>
      <c r="BV7120">
        <f t="shared" si="445"/>
        <v>151328.784826898</v>
      </c>
      <c r="BW7120" s="9">
        <v>7115</v>
      </c>
      <c r="BX7120">
        <f t="shared" si="446"/>
        <v>0</v>
      </c>
      <c r="BY7120">
        <f t="shared" si="447"/>
        <v>1</v>
      </c>
    </row>
    <row r="7121" spans="1:77">
      <c r="A7121" s="33">
        <v>7116</v>
      </c>
      <c r="BP7121" s="27">
        <v>0.815405679430575</v>
      </c>
      <c r="BQ7121" s="27">
        <v>11637.5687309917</v>
      </c>
      <c r="BR7121" s="27">
        <v>1.39639811880286</v>
      </c>
      <c r="BS7121" s="27">
        <v>46780.0803614475</v>
      </c>
      <c r="BU7121">
        <f t="shared" si="444"/>
        <v>110673.283183595</v>
      </c>
      <c r="BV7121">
        <f t="shared" si="445"/>
        <v>162679.637458981</v>
      </c>
      <c r="BW7121" s="9">
        <v>7116</v>
      </c>
      <c r="BX7121">
        <f t="shared" si="446"/>
        <v>0</v>
      </c>
      <c r="BY7121">
        <f t="shared" si="447"/>
        <v>1</v>
      </c>
    </row>
    <row r="7122" spans="1:77">
      <c r="A7122" s="33">
        <v>7117</v>
      </c>
      <c r="BP7122" s="27">
        <v>0.754072884871217</v>
      </c>
      <c r="BQ7122" s="27">
        <v>17639.8090509673</v>
      </c>
      <c r="BR7122" s="27">
        <v>1.28395726824696</v>
      </c>
      <c r="BS7122" s="27">
        <v>59458.8145994936</v>
      </c>
      <c r="BU7122">
        <f t="shared" si="444"/>
        <v>95471.1236797153</v>
      </c>
      <c r="BV7122">
        <f t="shared" si="445"/>
        <v>133134.77563755</v>
      </c>
      <c r="BW7122" s="9">
        <v>7117</v>
      </c>
      <c r="BX7122">
        <f t="shared" si="446"/>
        <v>0</v>
      </c>
      <c r="BY7122">
        <f t="shared" si="447"/>
        <v>1</v>
      </c>
    </row>
    <row r="7123" spans="1:77">
      <c r="A7123" s="33">
        <v>7118</v>
      </c>
      <c r="BP7123" s="27">
        <v>0.791037141396736</v>
      </c>
      <c r="BQ7123" s="27">
        <v>13724.0744876022</v>
      </c>
      <c r="BR7123" s="27">
        <v>1.32601957679349</v>
      </c>
      <c r="BS7123" s="27">
        <v>50688.379758052</v>
      </c>
      <c r="BU7123">
        <f t="shared" si="444"/>
        <v>104931.496721908</v>
      </c>
      <c r="BV7123">
        <f t="shared" si="445"/>
        <v>148214.556760972</v>
      </c>
      <c r="BW7123" s="9">
        <v>7118</v>
      </c>
      <c r="BX7123">
        <f t="shared" si="446"/>
        <v>0</v>
      </c>
      <c r="BY7123">
        <f t="shared" si="447"/>
        <v>1</v>
      </c>
    </row>
    <row r="7124" spans="1:77">
      <c r="A7124" s="33">
        <v>7119</v>
      </c>
      <c r="BP7124" s="27">
        <v>0.807412032118744</v>
      </c>
      <c r="BQ7124" s="27">
        <v>12145.6230446477</v>
      </c>
      <c r="BR7124" s="27">
        <v>1.37150564451851</v>
      </c>
      <c r="BS7124" s="27">
        <v>59064.8093626366</v>
      </c>
      <c r="BU7124">
        <f t="shared" si="444"/>
        <v>108966.181773164</v>
      </c>
      <c r="BV7124">
        <f t="shared" si="445"/>
        <v>146661.037315139</v>
      </c>
      <c r="BW7124" s="9">
        <v>7119</v>
      </c>
      <c r="BX7124">
        <f t="shared" si="446"/>
        <v>0</v>
      </c>
      <c r="BY7124">
        <f t="shared" si="447"/>
        <v>1</v>
      </c>
    </row>
    <row r="7125" spans="1:77">
      <c r="A7125" s="33">
        <v>7120</v>
      </c>
      <c r="BP7125" s="27">
        <v>0.872430693162202</v>
      </c>
      <c r="BQ7125" s="27">
        <v>16171.2668710271</v>
      </c>
      <c r="BR7125" s="27">
        <v>1.5076154613722</v>
      </c>
      <c r="BS7125" s="27">
        <v>51802.7501693032</v>
      </c>
      <c r="BU7125">
        <f t="shared" si="444"/>
        <v>114693.337103303</v>
      </c>
      <c r="BV7125">
        <f t="shared" si="445"/>
        <v>174339.569036526</v>
      </c>
      <c r="BW7125" s="9">
        <v>7120</v>
      </c>
      <c r="BX7125">
        <f t="shared" si="446"/>
        <v>0</v>
      </c>
      <c r="BY7125">
        <f t="shared" si="447"/>
        <v>1</v>
      </c>
    </row>
    <row r="7126" spans="1:77">
      <c r="A7126" s="33">
        <v>7121</v>
      </c>
      <c r="BP7126" s="27">
        <v>0.815416726054567</v>
      </c>
      <c r="BQ7126" s="27">
        <v>18525.4143452134</v>
      </c>
      <c r="BR7126" s="27">
        <v>1.40638143804318</v>
      </c>
      <c r="BS7126" s="27">
        <v>54328.8849781362</v>
      </c>
      <c r="BU7126">
        <f t="shared" si="444"/>
        <v>103787.094562972</v>
      </c>
      <c r="BV7126">
        <f t="shared" si="445"/>
        <v>156628.330728341</v>
      </c>
      <c r="BW7126" s="9">
        <v>7121</v>
      </c>
      <c r="BX7126">
        <f t="shared" si="446"/>
        <v>0</v>
      </c>
      <c r="BY7126">
        <f t="shared" si="447"/>
        <v>1</v>
      </c>
    </row>
    <row r="7127" spans="1:77">
      <c r="A7127" s="33">
        <v>7122</v>
      </c>
      <c r="BP7127" s="27">
        <v>0.789693581477063</v>
      </c>
      <c r="BQ7127" s="27">
        <v>13638.3668912384</v>
      </c>
      <c r="BR7127" s="27">
        <v>1.38050279989999</v>
      </c>
      <c r="BS7127" s="27">
        <v>51103.3249060008</v>
      </c>
      <c r="BU7127">
        <f t="shared" si="444"/>
        <v>104815.670330321</v>
      </c>
      <c r="BV7127">
        <f t="shared" si="445"/>
        <v>155972.095078998</v>
      </c>
      <c r="BW7127" s="9">
        <v>7122</v>
      </c>
      <c r="BX7127">
        <f t="shared" si="446"/>
        <v>0</v>
      </c>
      <c r="BY7127">
        <f t="shared" si="447"/>
        <v>1</v>
      </c>
    </row>
    <row r="7128" spans="1:77">
      <c r="A7128" s="33">
        <v>7123</v>
      </c>
      <c r="BP7128" s="27">
        <v>0.81994008342381</v>
      </c>
      <c r="BQ7128" s="27">
        <v>20343.8967294848</v>
      </c>
      <c r="BR7128" s="27">
        <v>1.41335074087801</v>
      </c>
      <c r="BS7128" s="27">
        <v>58777.8836926751</v>
      </c>
      <c r="BU7128">
        <f t="shared" si="444"/>
        <v>102647.115784087</v>
      </c>
      <c r="BV7128">
        <f t="shared" si="445"/>
        <v>153224.727439026</v>
      </c>
      <c r="BW7128" s="9">
        <v>7123</v>
      </c>
      <c r="BX7128">
        <f t="shared" si="446"/>
        <v>0</v>
      </c>
      <c r="BY7128">
        <f t="shared" si="447"/>
        <v>1</v>
      </c>
    </row>
    <row r="7129" spans="1:77">
      <c r="A7129" s="33">
        <v>7124</v>
      </c>
      <c r="BP7129" s="27">
        <v>0.784612678453294</v>
      </c>
      <c r="BQ7129" s="27">
        <v>15833.260855868</v>
      </c>
      <c r="BR7129" s="27">
        <v>1.32847886501773</v>
      </c>
      <c r="BS7129" s="27">
        <v>63309.1642686321</v>
      </c>
      <c r="BU7129">
        <f t="shared" si="444"/>
        <v>101858.640912126</v>
      </c>
      <c r="BV7129">
        <f t="shared" si="445"/>
        <v>135962.665484028</v>
      </c>
      <c r="BW7129" s="9">
        <v>7124</v>
      </c>
      <c r="BX7129">
        <f t="shared" si="446"/>
        <v>0</v>
      </c>
      <c r="BY7129">
        <f t="shared" si="447"/>
        <v>1</v>
      </c>
    </row>
    <row r="7130" spans="1:77">
      <c r="A7130" s="33">
        <v>7125</v>
      </c>
      <c r="BP7130" s="27">
        <v>0.81966082630011</v>
      </c>
      <c r="BQ7130" s="27">
        <v>13964.5432374497</v>
      </c>
      <c r="BR7130" s="27">
        <v>1.42532621613323</v>
      </c>
      <c r="BS7130" s="27">
        <v>61411.7852855984</v>
      </c>
      <c r="BU7130">
        <f t="shared" si="444"/>
        <v>108984.580707567</v>
      </c>
      <c r="BV7130">
        <f t="shared" si="445"/>
        <v>152387.147134386</v>
      </c>
      <c r="BW7130" s="9">
        <v>7125</v>
      </c>
      <c r="BX7130">
        <f t="shared" si="446"/>
        <v>0</v>
      </c>
      <c r="BY7130">
        <f t="shared" si="447"/>
        <v>1</v>
      </c>
    </row>
    <row r="7131" spans="1:77">
      <c r="A7131" s="33">
        <v>7126</v>
      </c>
      <c r="BP7131" s="27">
        <v>0.84494079024302</v>
      </c>
      <c r="BQ7131" s="27">
        <v>15901.6562159461</v>
      </c>
      <c r="BR7131" s="27">
        <v>1.41221253801715</v>
      </c>
      <c r="BS7131" s="27">
        <v>50350.9602832377</v>
      </c>
      <c r="BU7131">
        <f t="shared" si="444"/>
        <v>110839.462320507</v>
      </c>
      <c r="BV7131">
        <f t="shared" si="445"/>
        <v>161480.920419334</v>
      </c>
      <c r="BW7131" s="9">
        <v>7126</v>
      </c>
      <c r="BX7131">
        <f t="shared" si="446"/>
        <v>0</v>
      </c>
      <c r="BY7131">
        <f t="shared" si="447"/>
        <v>1</v>
      </c>
    </row>
    <row r="7132" spans="1:77">
      <c r="A7132" s="33">
        <v>7127</v>
      </c>
      <c r="BP7132" s="27">
        <v>0.826712864721345</v>
      </c>
      <c r="BQ7132" s="27">
        <v>12909.7530617475</v>
      </c>
      <c r="BR7132" s="27">
        <v>1.42532933467982</v>
      </c>
      <c r="BS7132" s="27">
        <v>49508.3017149145</v>
      </c>
      <c r="BU7132">
        <f t="shared" si="444"/>
        <v>111097.176646454</v>
      </c>
      <c r="BV7132">
        <f t="shared" si="445"/>
        <v>164291.098487059</v>
      </c>
      <c r="BW7132" s="9">
        <v>7127</v>
      </c>
      <c r="BX7132">
        <f t="shared" si="446"/>
        <v>0</v>
      </c>
      <c r="BY7132">
        <f t="shared" si="447"/>
        <v>1</v>
      </c>
    </row>
    <row r="7133" spans="1:77">
      <c r="A7133" s="33">
        <v>7128</v>
      </c>
      <c r="BP7133" s="27">
        <v>0.823755685105447</v>
      </c>
      <c r="BQ7133" s="27">
        <v>16832.5351439867</v>
      </c>
      <c r="BR7133" s="27">
        <v>1.4365964796234</v>
      </c>
      <c r="BS7133" s="27">
        <v>56811.0222328301</v>
      </c>
      <c r="BU7133">
        <f t="shared" si="444"/>
        <v>106730.81762183</v>
      </c>
      <c r="BV7133">
        <f t="shared" si="445"/>
        <v>158678.44971068</v>
      </c>
      <c r="BW7133" s="9">
        <v>7128</v>
      </c>
      <c r="BX7133">
        <f t="shared" si="446"/>
        <v>0</v>
      </c>
      <c r="BY7133">
        <f t="shared" si="447"/>
        <v>1</v>
      </c>
    </row>
    <row r="7134" spans="1:77">
      <c r="A7134" s="33">
        <v>7129</v>
      </c>
      <c r="BP7134" s="27">
        <v>0.810246319326663</v>
      </c>
      <c r="BQ7134" s="27">
        <v>13104.4388571342</v>
      </c>
      <c r="BR7134" s="27">
        <v>1.38870761283571</v>
      </c>
      <c r="BS7134" s="27">
        <v>48092.4885749557</v>
      </c>
      <c r="BU7134">
        <f t="shared" si="444"/>
        <v>108432.509041865</v>
      </c>
      <c r="BV7134">
        <f t="shared" si="445"/>
        <v>160213.653350401</v>
      </c>
      <c r="BW7134" s="9">
        <v>7129</v>
      </c>
      <c r="BX7134">
        <f t="shared" si="446"/>
        <v>0</v>
      </c>
      <c r="BY7134">
        <f t="shared" si="447"/>
        <v>1</v>
      </c>
    </row>
    <row r="7135" spans="1:77">
      <c r="A7135" s="33">
        <v>7130</v>
      </c>
      <c r="BP7135" s="27">
        <v>0.834652162865277</v>
      </c>
      <c r="BQ7135" s="27">
        <v>14210.3872399895</v>
      </c>
      <c r="BR7135" s="27">
        <v>1.4137939884845</v>
      </c>
      <c r="BS7135" s="27">
        <v>49216.4443885383</v>
      </c>
      <c r="BU7135">
        <f t="shared" si="444"/>
        <v>110987.437189802</v>
      </c>
      <c r="BV7135">
        <f t="shared" si="445"/>
        <v>162852.653884137</v>
      </c>
      <c r="BW7135" s="9">
        <v>7130</v>
      </c>
      <c r="BX7135">
        <f t="shared" si="446"/>
        <v>0</v>
      </c>
      <c r="BY7135">
        <f t="shared" si="447"/>
        <v>1</v>
      </c>
    </row>
    <row r="7136" spans="1:77">
      <c r="A7136" s="33">
        <v>7131</v>
      </c>
      <c r="BP7136" s="27">
        <v>0.834806809511328</v>
      </c>
      <c r="BQ7136" s="27">
        <v>15950.221480457</v>
      </c>
      <c r="BR7136" s="27">
        <v>1.43066617270685</v>
      </c>
      <c r="BS7136" s="27">
        <v>62694.6616487053</v>
      </c>
      <c r="BU7136">
        <f t="shared" si="444"/>
        <v>109270.799946242</v>
      </c>
      <c r="BV7136">
        <f t="shared" si="445"/>
        <v>151905.264257322</v>
      </c>
      <c r="BW7136" s="9">
        <v>7131</v>
      </c>
      <c r="BX7136">
        <f t="shared" si="446"/>
        <v>0</v>
      </c>
      <c r="BY7136">
        <f t="shared" si="447"/>
        <v>1</v>
      </c>
    </row>
    <row r="7137" spans="1:77">
      <c r="A7137" s="33">
        <v>7132</v>
      </c>
      <c r="BP7137" s="27">
        <v>0.79074531266111</v>
      </c>
      <c r="BQ7137" s="27">
        <v>13024.7638529262</v>
      </c>
      <c r="BR7137" s="27">
        <v>1.354852518747</v>
      </c>
      <c r="BS7137" s="27">
        <v>50339.3994966525</v>
      </c>
      <c r="BU7137">
        <f t="shared" si="444"/>
        <v>105587.03304624</v>
      </c>
      <c r="BV7137">
        <f t="shared" si="445"/>
        <v>152888.478315398</v>
      </c>
      <c r="BW7137" s="9">
        <v>7132</v>
      </c>
      <c r="BX7137">
        <f t="shared" si="446"/>
        <v>0</v>
      </c>
      <c r="BY7137">
        <f t="shared" si="447"/>
        <v>1</v>
      </c>
    </row>
    <row r="7138" spans="1:77">
      <c r="A7138" s="33">
        <v>7133</v>
      </c>
      <c r="BP7138" s="27">
        <v>0.80959625679956</v>
      </c>
      <c r="BQ7138" s="27">
        <v>14771.1804913454</v>
      </c>
      <c r="BR7138" s="27">
        <v>1.39939105327788</v>
      </c>
      <c r="BS7138" s="27">
        <v>64420.5631232295</v>
      </c>
      <c r="BU7138">
        <f t="shared" si="444"/>
        <v>106668.258028589</v>
      </c>
      <c r="BV7138">
        <f t="shared" si="445"/>
        <v>145488.094868452</v>
      </c>
      <c r="BW7138" s="9">
        <v>7133</v>
      </c>
      <c r="BX7138">
        <f t="shared" si="446"/>
        <v>0</v>
      </c>
      <c r="BY7138">
        <f t="shared" si="447"/>
        <v>1</v>
      </c>
    </row>
    <row r="7139" spans="1:77">
      <c r="A7139" s="33">
        <v>7134</v>
      </c>
      <c r="BP7139" s="27">
        <v>0.824920269535763</v>
      </c>
      <c r="BQ7139" s="27">
        <v>16582.1249443163</v>
      </c>
      <c r="BR7139" s="27">
        <v>1.39967951679472</v>
      </c>
      <c r="BS7139" s="27">
        <v>55717.4298541335</v>
      </c>
      <c r="BU7139">
        <f t="shared" si="444"/>
        <v>107155.915486048</v>
      </c>
      <c r="BV7139">
        <f t="shared" si="445"/>
        <v>154234.497665075</v>
      </c>
      <c r="BW7139" s="9">
        <v>7134</v>
      </c>
      <c r="BX7139">
        <f t="shared" si="446"/>
        <v>0</v>
      </c>
      <c r="BY7139">
        <f t="shared" si="447"/>
        <v>1</v>
      </c>
    </row>
    <row r="7140" spans="1:77">
      <c r="A7140" s="33">
        <v>7135</v>
      </c>
      <c r="BP7140" s="27">
        <v>0.847019145596732</v>
      </c>
      <c r="BQ7140" s="27">
        <v>14565.80644403</v>
      </c>
      <c r="BR7140" s="27">
        <v>1.50137752455553</v>
      </c>
      <c r="BS7140" s="27">
        <v>51339.0662119972</v>
      </c>
      <c r="BU7140">
        <f t="shared" si="444"/>
        <v>112487.06539548</v>
      </c>
      <c r="BV7140">
        <f t="shared" si="445"/>
        <v>173867.562471333</v>
      </c>
      <c r="BW7140" s="9">
        <v>7135</v>
      </c>
      <c r="BX7140">
        <f t="shared" si="446"/>
        <v>0</v>
      </c>
      <c r="BY7140">
        <f t="shared" si="447"/>
        <v>1</v>
      </c>
    </row>
    <row r="7141" spans="1:77">
      <c r="A7141" s="33">
        <v>7136</v>
      </c>
      <c r="BP7141" s="27">
        <v>0.847169866038164</v>
      </c>
      <c r="BQ7141" s="27">
        <v>12522.2946883084</v>
      </c>
      <c r="BR7141" s="27">
        <v>1.46251213449054</v>
      </c>
      <c r="BS7141" s="27">
        <v>47657.2930283862</v>
      </c>
      <c r="BU7141">
        <f t="shared" si="444"/>
        <v>114553.185217416</v>
      </c>
      <c r="BV7141">
        <f t="shared" si="445"/>
        <v>171719.527145195</v>
      </c>
      <c r="BW7141" s="9">
        <v>7136</v>
      </c>
      <c r="BX7141">
        <f t="shared" si="446"/>
        <v>0</v>
      </c>
      <c r="BY7141">
        <f t="shared" si="447"/>
        <v>1</v>
      </c>
    </row>
    <row r="7142" spans="1:77">
      <c r="A7142" s="33">
        <v>7137</v>
      </c>
      <c r="BP7142" s="27">
        <v>0.745822629052564</v>
      </c>
      <c r="BQ7142" s="27">
        <v>12622.9876668862</v>
      </c>
      <c r="BR7142" s="27">
        <v>1.25467255603733</v>
      </c>
      <c r="BS7142" s="27">
        <v>60756.7817675659</v>
      </c>
      <c r="BU7142">
        <f t="shared" si="444"/>
        <v>99250.4066909985</v>
      </c>
      <c r="BV7142">
        <f t="shared" si="445"/>
        <v>127444.101638033</v>
      </c>
      <c r="BW7142" s="9">
        <v>7137</v>
      </c>
      <c r="BX7142">
        <f t="shared" si="446"/>
        <v>0</v>
      </c>
      <c r="BY7142">
        <f t="shared" si="447"/>
        <v>1</v>
      </c>
    </row>
    <row r="7143" spans="1:77">
      <c r="A7143" s="33">
        <v>7138</v>
      </c>
      <c r="BP7143" s="27">
        <v>0.805528869838798</v>
      </c>
      <c r="BQ7143" s="27">
        <v>13890.0750629017</v>
      </c>
      <c r="BR7143" s="27">
        <v>1.40133417244802</v>
      </c>
      <c r="BS7143" s="27">
        <v>63077.1627923509</v>
      </c>
      <c r="BU7143">
        <f t="shared" si="444"/>
        <v>106939.255412918</v>
      </c>
      <c r="BV7143">
        <f t="shared" si="445"/>
        <v>147122.963074852</v>
      </c>
      <c r="BW7143" s="9">
        <v>7138</v>
      </c>
      <c r="BX7143">
        <f t="shared" si="446"/>
        <v>0</v>
      </c>
      <c r="BY7143">
        <f t="shared" si="447"/>
        <v>1</v>
      </c>
    </row>
    <row r="7144" spans="1:77">
      <c r="A7144" s="33">
        <v>7139</v>
      </c>
      <c r="BP7144" s="27">
        <v>0.777681200759387</v>
      </c>
      <c r="BQ7144" s="27">
        <v>18246.5275198064</v>
      </c>
      <c r="BR7144" s="27">
        <v>1.33979051468718</v>
      </c>
      <c r="BS7144" s="27">
        <v>56359.8216896219</v>
      </c>
      <c r="BU7144">
        <f t="shared" si="444"/>
        <v>98405.6525941017</v>
      </c>
      <c r="BV7144">
        <f t="shared" si="445"/>
        <v>144608.755513455</v>
      </c>
      <c r="BW7144" s="9">
        <v>7139</v>
      </c>
      <c r="BX7144">
        <f t="shared" si="446"/>
        <v>0</v>
      </c>
      <c r="BY7144">
        <f t="shared" si="447"/>
        <v>1</v>
      </c>
    </row>
    <row r="7145" spans="1:77">
      <c r="A7145" s="33">
        <v>7140</v>
      </c>
      <c r="BP7145" s="27">
        <v>0.821430849888282</v>
      </c>
      <c r="BQ7145" s="27">
        <v>16272.1338459131</v>
      </c>
      <c r="BR7145" s="27">
        <v>1.39064599713829</v>
      </c>
      <c r="BS7145" s="27">
        <v>55532.9846176053</v>
      </c>
      <c r="BU7145">
        <f t="shared" si="444"/>
        <v>106942.493637329</v>
      </c>
      <c r="BV7145">
        <f t="shared" si="445"/>
        <v>153063.914953138</v>
      </c>
      <c r="BW7145" s="9">
        <v>7140</v>
      </c>
      <c r="BX7145">
        <f t="shared" si="446"/>
        <v>0</v>
      </c>
      <c r="BY7145">
        <f t="shared" si="447"/>
        <v>1</v>
      </c>
    </row>
    <row r="7146" spans="1:77">
      <c r="A7146" s="33">
        <v>7141</v>
      </c>
      <c r="BP7146" s="27">
        <v>0.797633270634273</v>
      </c>
      <c r="BQ7146" s="27">
        <v>14791.3074719076</v>
      </c>
      <c r="BR7146" s="27">
        <v>1.35802069719455</v>
      </c>
      <c r="BS7146" s="27">
        <v>54206.915750181</v>
      </c>
      <c r="BU7146">
        <f t="shared" si="444"/>
        <v>104853.683123233</v>
      </c>
      <c r="BV7146">
        <f t="shared" si="445"/>
        <v>149496.188829001</v>
      </c>
      <c r="BW7146" s="9">
        <v>7141</v>
      </c>
      <c r="BX7146">
        <f t="shared" si="446"/>
        <v>0</v>
      </c>
      <c r="BY7146">
        <f t="shared" si="447"/>
        <v>1</v>
      </c>
    </row>
    <row r="7147" spans="1:77">
      <c r="A7147" s="33">
        <v>7142</v>
      </c>
      <c r="BP7147" s="27">
        <v>0.844537282116449</v>
      </c>
      <c r="BQ7147" s="27">
        <v>11599.4694046198</v>
      </c>
      <c r="BR7147" s="27">
        <v>1.4662402906329</v>
      </c>
      <c r="BS7147" s="27">
        <v>58371.362832152</v>
      </c>
      <c r="BU7147">
        <f t="shared" si="444"/>
        <v>115081.122912848</v>
      </c>
      <c r="BV7147">
        <f t="shared" si="445"/>
        <v>161564.680762784</v>
      </c>
      <c r="BW7147" s="9">
        <v>7142</v>
      </c>
      <c r="BX7147">
        <f t="shared" si="446"/>
        <v>0</v>
      </c>
      <c r="BY7147">
        <f t="shared" si="447"/>
        <v>1</v>
      </c>
    </row>
    <row r="7148" spans="1:77">
      <c r="A7148" s="33">
        <v>7143</v>
      </c>
      <c r="BP7148" s="27">
        <v>0.813003798083814</v>
      </c>
      <c r="BQ7148" s="27">
        <v>15470.11791366</v>
      </c>
      <c r="BR7148" s="27">
        <v>1.4105005242069</v>
      </c>
      <c r="BS7148" s="27">
        <v>52831.1668569294</v>
      </c>
      <c r="BU7148">
        <f t="shared" si="444"/>
        <v>106480.451798912</v>
      </c>
      <c r="BV7148">
        <f t="shared" si="445"/>
        <v>158743.911774106</v>
      </c>
      <c r="BW7148" s="9">
        <v>7143</v>
      </c>
      <c r="BX7148">
        <f t="shared" si="446"/>
        <v>0</v>
      </c>
      <c r="BY7148">
        <f t="shared" si="447"/>
        <v>1</v>
      </c>
    </row>
    <row r="7149" spans="1:77">
      <c r="A7149" s="33">
        <v>7144</v>
      </c>
      <c r="BP7149" s="27">
        <v>0.780671791684113</v>
      </c>
      <c r="BQ7149" s="27">
        <v>14192.9533838893</v>
      </c>
      <c r="BR7149" s="27">
        <v>1.34628959426483</v>
      </c>
      <c r="BS7149" s="27">
        <v>50328.803925317</v>
      </c>
      <c r="BU7149">
        <f t="shared" si="444"/>
        <v>102907.815368728</v>
      </c>
      <c r="BV7149">
        <f t="shared" si="445"/>
        <v>151614.635214407</v>
      </c>
      <c r="BW7149" s="9">
        <v>7144</v>
      </c>
      <c r="BX7149">
        <f t="shared" si="446"/>
        <v>0</v>
      </c>
      <c r="BY7149">
        <f t="shared" si="447"/>
        <v>1</v>
      </c>
    </row>
    <row r="7150" spans="1:77">
      <c r="A7150" s="33">
        <v>7145</v>
      </c>
      <c r="BP7150" s="27">
        <v>0.785538568407044</v>
      </c>
      <c r="BQ7150" s="27">
        <v>15383.3024444186</v>
      </c>
      <c r="BR7150" s="27">
        <v>1.33933069357198</v>
      </c>
      <c r="BS7150" s="27">
        <v>61116.2132006616</v>
      </c>
      <c r="BU7150">
        <f t="shared" si="444"/>
        <v>102447.482816638</v>
      </c>
      <c r="BV7150">
        <f t="shared" si="445"/>
        <v>139783.390835135</v>
      </c>
      <c r="BW7150" s="9">
        <v>7145</v>
      </c>
      <c r="BX7150">
        <f t="shared" si="446"/>
        <v>0</v>
      </c>
      <c r="BY7150">
        <f t="shared" si="447"/>
        <v>1</v>
      </c>
    </row>
    <row r="7151" spans="1:77">
      <c r="A7151" s="33">
        <v>7146</v>
      </c>
      <c r="BP7151" s="27">
        <v>0.770355947210945</v>
      </c>
      <c r="BQ7151" s="27">
        <v>16102.0156249282</v>
      </c>
      <c r="BR7151" s="27">
        <v>1.32027562853547</v>
      </c>
      <c r="BS7151" s="27">
        <v>68466.2313644987</v>
      </c>
      <c r="BU7151">
        <f t="shared" si="444"/>
        <v>99451.3764567136</v>
      </c>
      <c r="BV7151">
        <f t="shared" si="445"/>
        <v>129575.112915822</v>
      </c>
      <c r="BW7151" s="9">
        <v>7146</v>
      </c>
      <c r="BX7151">
        <f t="shared" si="446"/>
        <v>0</v>
      </c>
      <c r="BY7151">
        <f t="shared" si="447"/>
        <v>1</v>
      </c>
    </row>
    <row r="7152" spans="1:77">
      <c r="A7152" s="33">
        <v>7147</v>
      </c>
      <c r="BP7152" s="27">
        <v>0.796423169011595</v>
      </c>
      <c r="BQ7152" s="27">
        <v>12609.9958984412</v>
      </c>
      <c r="BR7152" s="27">
        <v>1.37898782657893</v>
      </c>
      <c r="BS7152" s="27">
        <v>50749.7338921486</v>
      </c>
      <c r="BU7152">
        <f t="shared" si="444"/>
        <v>106853.479453298</v>
      </c>
      <c r="BV7152">
        <f t="shared" si="445"/>
        <v>156098.440094691</v>
      </c>
      <c r="BW7152" s="9">
        <v>7147</v>
      </c>
      <c r="BX7152">
        <f t="shared" si="446"/>
        <v>0</v>
      </c>
      <c r="BY7152">
        <f t="shared" si="447"/>
        <v>1</v>
      </c>
    </row>
    <row r="7153" spans="1:77">
      <c r="A7153" s="33">
        <v>7148</v>
      </c>
      <c r="BP7153" s="27">
        <v>0.813739646553879</v>
      </c>
      <c r="BQ7153" s="27">
        <v>15274.4249915495</v>
      </c>
      <c r="BR7153" s="27">
        <v>1.3954320356374</v>
      </c>
      <c r="BS7153" s="27">
        <v>54055.575915379</v>
      </c>
      <c r="BU7153">
        <f t="shared" si="444"/>
        <v>106786.521991532</v>
      </c>
      <c r="BV7153">
        <f t="shared" si="445"/>
        <v>155259.229430231</v>
      </c>
      <c r="BW7153" s="9">
        <v>7148</v>
      </c>
      <c r="BX7153">
        <f t="shared" si="446"/>
        <v>0</v>
      </c>
      <c r="BY7153">
        <f t="shared" si="447"/>
        <v>1</v>
      </c>
    </row>
    <row r="7154" spans="1:77">
      <c r="A7154" s="33">
        <v>7149</v>
      </c>
      <c r="BP7154" s="27">
        <v>0.816216815792417</v>
      </c>
      <c r="BQ7154" s="27">
        <v>18917.1077514106</v>
      </c>
      <c r="BR7154" s="27">
        <v>1.4064895342952</v>
      </c>
      <c r="BS7154" s="27">
        <v>60344.2189480584</v>
      </c>
      <c r="BU7154">
        <f t="shared" si="444"/>
        <v>103515.414617452</v>
      </c>
      <c r="BV7154">
        <f t="shared" si="445"/>
        <v>150629.211196221</v>
      </c>
      <c r="BW7154" s="9">
        <v>7149</v>
      </c>
      <c r="BX7154">
        <f t="shared" si="446"/>
        <v>0</v>
      </c>
      <c r="BY7154">
        <f t="shared" si="447"/>
        <v>1</v>
      </c>
    </row>
    <row r="7155" spans="1:77">
      <c r="A7155" s="33">
        <v>7150</v>
      </c>
      <c r="BP7155" s="27">
        <v>0.809661945842125</v>
      </c>
      <c r="BQ7155" s="27">
        <v>13757.8231246864</v>
      </c>
      <c r="BR7155" s="27">
        <v>1.38528886377189</v>
      </c>
      <c r="BS7155" s="27">
        <v>51707.9536771771</v>
      </c>
      <c r="BU7155">
        <f t="shared" si="444"/>
        <v>107691.468751632</v>
      </c>
      <c r="BV7155">
        <f t="shared" si="445"/>
        <v>156085.375888607</v>
      </c>
      <c r="BW7155" s="9">
        <v>7150</v>
      </c>
      <c r="BX7155">
        <f t="shared" si="446"/>
        <v>0</v>
      </c>
      <c r="BY7155">
        <f t="shared" si="447"/>
        <v>1</v>
      </c>
    </row>
    <row r="7156" spans="1:77">
      <c r="A7156" s="33">
        <v>7151</v>
      </c>
      <c r="BP7156" s="27">
        <v>0.804230896561298</v>
      </c>
      <c r="BQ7156" s="27">
        <v>13124.4483052148</v>
      </c>
      <c r="BR7156" s="27">
        <v>1.39536453015934</v>
      </c>
      <c r="BS7156" s="27">
        <v>60634.8079785548</v>
      </c>
      <c r="BU7156">
        <f t="shared" si="444"/>
        <v>107510.18617898</v>
      </c>
      <c r="BV7156">
        <f t="shared" si="445"/>
        <v>148669.871545346</v>
      </c>
      <c r="BW7156" s="9">
        <v>7151</v>
      </c>
      <c r="BX7156">
        <f t="shared" si="446"/>
        <v>0</v>
      </c>
      <c r="BY7156">
        <f t="shared" si="447"/>
        <v>1</v>
      </c>
    </row>
    <row r="7157" spans="1:77">
      <c r="A7157" s="33">
        <v>7152</v>
      </c>
      <c r="BP7157" s="27">
        <v>0.815226945258137</v>
      </c>
      <c r="BQ7157" s="27">
        <v>11578.6817666743</v>
      </c>
      <c r="BR7157" s="27">
        <v>1.40368479295585</v>
      </c>
      <c r="BS7157" s="27">
        <v>58039.4549586302</v>
      </c>
      <c r="BU7157">
        <f t="shared" si="444"/>
        <v>110705.360022046</v>
      </c>
      <c r="BV7157">
        <f t="shared" si="445"/>
        <v>152513.263984748</v>
      </c>
      <c r="BW7157" s="9">
        <v>7152</v>
      </c>
      <c r="BX7157">
        <f t="shared" si="446"/>
        <v>0</v>
      </c>
      <c r="BY7157">
        <f t="shared" si="447"/>
        <v>1</v>
      </c>
    </row>
    <row r="7158" spans="1:77">
      <c r="A7158" s="33">
        <v>7153</v>
      </c>
      <c r="BP7158" s="27">
        <v>0.837243779024447</v>
      </c>
      <c r="BQ7158" s="27">
        <v>14197.041798416</v>
      </c>
      <c r="BR7158" s="27">
        <v>1.43961121437087</v>
      </c>
      <c r="BS7158" s="27">
        <v>50049.2869356878</v>
      </c>
      <c r="BU7158">
        <f t="shared" si="444"/>
        <v>111389.525055251</v>
      </c>
      <c r="BV7158">
        <f t="shared" si="445"/>
        <v>165892.395219943</v>
      </c>
      <c r="BW7158" s="9">
        <v>7153</v>
      </c>
      <c r="BX7158">
        <f t="shared" si="446"/>
        <v>0</v>
      </c>
      <c r="BY7158">
        <f t="shared" si="447"/>
        <v>1</v>
      </c>
    </row>
    <row r="7159" spans="1:77">
      <c r="A7159" s="33">
        <v>7154</v>
      </c>
      <c r="BP7159" s="27">
        <v>0.806817292471049</v>
      </c>
      <c r="BQ7159" s="27">
        <v>10518.4331107546</v>
      </c>
      <c r="BR7159" s="27">
        <v>1.40936604983391</v>
      </c>
      <c r="BS7159" s="27">
        <v>46207.1868973442</v>
      </c>
      <c r="BU7159">
        <f t="shared" si="444"/>
        <v>110504.160759903</v>
      </c>
      <c r="BV7159">
        <f t="shared" si="445"/>
        <v>165197.720577742</v>
      </c>
      <c r="BW7159" s="9">
        <v>7154</v>
      </c>
      <c r="BX7159">
        <f t="shared" si="446"/>
        <v>0</v>
      </c>
      <c r="BY7159">
        <f t="shared" si="447"/>
        <v>1</v>
      </c>
    </row>
    <row r="7160" spans="1:77">
      <c r="A7160" s="33">
        <v>7155</v>
      </c>
      <c r="BP7160" s="27">
        <v>0.819912714070071</v>
      </c>
      <c r="BQ7160" s="27">
        <v>12233.3580646604</v>
      </c>
      <c r="BR7160" s="27">
        <v>1.40023990399946</v>
      </c>
      <c r="BS7160" s="27">
        <v>59170.1202051367</v>
      </c>
      <c r="BU7160">
        <f t="shared" si="444"/>
        <v>110753.54904585</v>
      </c>
      <c r="BV7160">
        <f t="shared" si="445"/>
        <v>150865.865394783</v>
      </c>
      <c r="BW7160" s="9">
        <v>7155</v>
      </c>
      <c r="BX7160">
        <f t="shared" si="446"/>
        <v>0</v>
      </c>
      <c r="BY7160">
        <f t="shared" si="447"/>
        <v>1</v>
      </c>
    </row>
    <row r="7161" spans="1:77">
      <c r="A7161" s="33">
        <v>7156</v>
      </c>
      <c r="BP7161" s="27">
        <v>0.840036885830021</v>
      </c>
      <c r="BQ7161" s="27">
        <v>18011.4436367154</v>
      </c>
      <c r="BR7161" s="27">
        <v>1.45851666165581</v>
      </c>
      <c r="BS7161" s="27">
        <v>57523.5332479793</v>
      </c>
      <c r="BU7161">
        <f t="shared" si="444"/>
        <v>107994.089237788</v>
      </c>
      <c r="BV7161">
        <f t="shared" si="445"/>
        <v>161253.966000393</v>
      </c>
      <c r="BW7161" s="9">
        <v>7156</v>
      </c>
      <c r="BX7161">
        <f t="shared" si="446"/>
        <v>0</v>
      </c>
      <c r="BY7161">
        <f t="shared" si="447"/>
        <v>1</v>
      </c>
    </row>
    <row r="7162" spans="1:77">
      <c r="A7162" s="33">
        <v>7157</v>
      </c>
      <c r="BP7162" s="27">
        <v>0.84513936040602</v>
      </c>
      <c r="BQ7162" s="27">
        <v>17170.3861099611</v>
      </c>
      <c r="BR7162" s="27">
        <v>1.4709936232783</v>
      </c>
      <c r="BS7162" s="27">
        <v>66767.1069710487</v>
      </c>
      <c r="BU7162">
        <f t="shared" si="444"/>
        <v>109600.517950942</v>
      </c>
      <c r="BV7162">
        <f t="shared" si="445"/>
        <v>153881.936520697</v>
      </c>
      <c r="BW7162" s="9">
        <v>7157</v>
      </c>
      <c r="BX7162">
        <f t="shared" si="446"/>
        <v>0</v>
      </c>
      <c r="BY7162">
        <f t="shared" si="447"/>
        <v>1</v>
      </c>
    </row>
    <row r="7163" spans="1:77">
      <c r="A7163" s="33">
        <v>7158</v>
      </c>
      <c r="BP7163" s="27">
        <v>0.804757311791486</v>
      </c>
      <c r="BQ7163" s="27">
        <v>12514.5207394828</v>
      </c>
      <c r="BR7163" s="27">
        <v>1.39106828763693</v>
      </c>
      <c r="BS7163" s="27">
        <v>48745.2020898778</v>
      </c>
      <c r="BU7163">
        <f t="shared" si="444"/>
        <v>108199.07602924</v>
      </c>
      <c r="BV7163">
        <f t="shared" si="445"/>
        <v>159915.041055662</v>
      </c>
      <c r="BW7163" s="9">
        <v>7158</v>
      </c>
      <c r="BX7163">
        <f t="shared" si="446"/>
        <v>0</v>
      </c>
      <c r="BY7163">
        <f t="shared" si="447"/>
        <v>1</v>
      </c>
    </row>
    <row r="7164" spans="1:77">
      <c r="A7164" s="33">
        <v>7159</v>
      </c>
      <c r="BP7164" s="27">
        <v>0.828797593555093</v>
      </c>
      <c r="BQ7164" s="27">
        <v>14097.0644938455</v>
      </c>
      <c r="BR7164" s="27">
        <v>1.41506103502778</v>
      </c>
      <c r="BS7164" s="27">
        <v>49941.1831598543</v>
      </c>
      <c r="BU7164">
        <f t="shared" si="444"/>
        <v>110222.574539418</v>
      </c>
      <c r="BV7164">
        <f t="shared" si="445"/>
        <v>162317.972094313</v>
      </c>
      <c r="BW7164" s="9">
        <v>7159</v>
      </c>
      <c r="BX7164">
        <f t="shared" si="446"/>
        <v>0</v>
      </c>
      <c r="BY7164">
        <f t="shared" si="447"/>
        <v>1</v>
      </c>
    </row>
    <row r="7165" spans="1:77">
      <c r="A7165" s="33">
        <v>7160</v>
      </c>
      <c r="BP7165" s="27">
        <v>0.789398220708559</v>
      </c>
      <c r="BQ7165" s="27">
        <v>13356.8954576518</v>
      </c>
      <c r="BR7165" s="27">
        <v>1.32604161462143</v>
      </c>
      <c r="BS7165" s="27">
        <v>48823.3608617792</v>
      </c>
      <c r="BU7165">
        <f t="shared" si="444"/>
        <v>105052.837648632</v>
      </c>
      <c r="BV7165">
        <f t="shared" si="445"/>
        <v>150082.881331436</v>
      </c>
      <c r="BW7165" s="9">
        <v>7160</v>
      </c>
      <c r="BX7165">
        <f t="shared" si="446"/>
        <v>0</v>
      </c>
      <c r="BY7165">
        <f t="shared" si="447"/>
        <v>1</v>
      </c>
    </row>
    <row r="7166" spans="1:77">
      <c r="A7166" s="33">
        <v>7161</v>
      </c>
      <c r="BP7166" s="27">
        <v>0.808146025240536</v>
      </c>
      <c r="BQ7166" s="27">
        <v>13136.6408691937</v>
      </c>
      <c r="BR7166" s="27">
        <v>1.39788463937932</v>
      </c>
      <c r="BS7166" s="27">
        <v>58263.6443627738</v>
      </c>
      <c r="BU7166">
        <f t="shared" si="444"/>
        <v>108085.262916887</v>
      </c>
      <c r="BV7166">
        <f t="shared" si="445"/>
        <v>151419.051544124</v>
      </c>
      <c r="BW7166" s="9">
        <v>7161</v>
      </c>
      <c r="BX7166">
        <f t="shared" si="446"/>
        <v>0</v>
      </c>
      <c r="BY7166">
        <f t="shared" si="447"/>
        <v>1</v>
      </c>
    </row>
    <row r="7167" spans="1:77">
      <c r="A7167" s="33">
        <v>7162</v>
      </c>
      <c r="BP7167" s="27">
        <v>0.800338722325897</v>
      </c>
      <c r="BQ7167" s="27">
        <v>13527.8103671464</v>
      </c>
      <c r="BR7167" s="27">
        <v>1.37611144832386</v>
      </c>
      <c r="BS7167" s="27">
        <v>50473.9969455404</v>
      </c>
      <c r="BU7167">
        <f t="shared" si="444"/>
        <v>106522.997981738</v>
      </c>
      <c r="BV7167">
        <f t="shared" si="445"/>
        <v>155942.720303039</v>
      </c>
      <c r="BW7167" s="9">
        <v>7162</v>
      </c>
      <c r="BX7167">
        <f t="shared" si="446"/>
        <v>0</v>
      </c>
      <c r="BY7167">
        <f t="shared" si="447"/>
        <v>1</v>
      </c>
    </row>
    <row r="7168" spans="1:77">
      <c r="A7168" s="33">
        <v>7163</v>
      </c>
      <c r="BP7168" s="27">
        <v>0.85762147254038</v>
      </c>
      <c r="BQ7168" s="27">
        <v>15780.2655747421</v>
      </c>
      <c r="BR7168" s="27">
        <v>1.48456663765644</v>
      </c>
      <c r="BS7168" s="27">
        <v>51158.4798265569</v>
      </c>
      <c r="BU7168">
        <f t="shared" si="444"/>
        <v>112862.955306315</v>
      </c>
      <c r="BV7168">
        <f t="shared" si="445"/>
        <v>171526.515821909</v>
      </c>
      <c r="BW7168" s="9">
        <v>7163</v>
      </c>
      <c r="BX7168">
        <f t="shared" si="446"/>
        <v>0</v>
      </c>
      <c r="BY7168">
        <f t="shared" si="447"/>
        <v>1</v>
      </c>
    </row>
    <row r="7169" spans="1:77">
      <c r="A7169" s="33">
        <v>7164</v>
      </c>
      <c r="BP7169" s="27">
        <v>0.796579125706732</v>
      </c>
      <c r="BQ7169" s="27">
        <v>12855.0937756026</v>
      </c>
      <c r="BR7169" s="27">
        <v>1.36005506621843</v>
      </c>
      <c r="BS7169" s="27">
        <v>48094.6298384141</v>
      </c>
      <c r="BU7169">
        <f t="shared" si="444"/>
        <v>106631.775080407</v>
      </c>
      <c r="BV7169">
        <f t="shared" si="445"/>
        <v>155913.630094351</v>
      </c>
      <c r="BW7169" s="9">
        <v>7164</v>
      </c>
      <c r="BX7169">
        <f t="shared" si="446"/>
        <v>0</v>
      </c>
      <c r="BY7169">
        <f t="shared" si="447"/>
        <v>1</v>
      </c>
    </row>
    <row r="7170" spans="1:77">
      <c r="A7170" s="33">
        <v>7165</v>
      </c>
      <c r="BP7170" s="27">
        <v>0.873050003841758</v>
      </c>
      <c r="BQ7170" s="27">
        <v>16076.9351628925</v>
      </c>
      <c r="BR7170" s="27">
        <v>1.50679395554261</v>
      </c>
      <c r="BS7170" s="27">
        <v>60976.3983694222</v>
      </c>
      <c r="BU7170">
        <f t="shared" si="444"/>
        <v>114880.565413371</v>
      </c>
      <c r="BV7170">
        <f t="shared" si="445"/>
        <v>165042.69496197</v>
      </c>
      <c r="BW7170" s="9">
        <v>7165</v>
      </c>
      <c r="BX7170">
        <f t="shared" si="446"/>
        <v>0</v>
      </c>
      <c r="BY7170">
        <f t="shared" si="447"/>
        <v>1</v>
      </c>
    </row>
    <row r="7171" spans="1:77">
      <c r="A7171" s="33">
        <v>7166</v>
      </c>
      <c r="BP7171" s="27">
        <v>0.817327952111761</v>
      </c>
      <c r="BQ7171" s="27">
        <v>11659.3061683921</v>
      </c>
      <c r="BR7171" s="27">
        <v>1.39175217062281</v>
      </c>
      <c r="BS7171" s="27">
        <v>58156.8467396386</v>
      </c>
      <c r="BU7171">
        <f t="shared" si="444"/>
        <v>110939.886648372</v>
      </c>
      <c r="BV7171">
        <f t="shared" si="445"/>
        <v>150605.978853783</v>
      </c>
      <c r="BW7171" s="9">
        <v>7166</v>
      </c>
      <c r="BX7171">
        <f t="shared" si="446"/>
        <v>0</v>
      </c>
      <c r="BY7171">
        <f t="shared" si="447"/>
        <v>1</v>
      </c>
    </row>
    <row r="7172" spans="1:77">
      <c r="A7172" s="33">
        <v>7167</v>
      </c>
      <c r="BP7172" s="27">
        <v>0.737117332650055</v>
      </c>
      <c r="BQ7172" s="27">
        <v>13287.4498425954</v>
      </c>
      <c r="BR7172" s="27">
        <v>1.27036029515872</v>
      </c>
      <c r="BS7172" s="27">
        <v>54824.8408885148</v>
      </c>
      <c r="BU7172">
        <f t="shared" si="444"/>
        <v>97280.1500549128</v>
      </c>
      <c r="BV7172">
        <f t="shared" si="445"/>
        <v>135729.203385294</v>
      </c>
      <c r="BW7172" s="9">
        <v>7167</v>
      </c>
      <c r="BX7172">
        <f t="shared" si="446"/>
        <v>0</v>
      </c>
      <c r="BY7172">
        <f t="shared" si="447"/>
        <v>1</v>
      </c>
    </row>
    <row r="7173" spans="1:77">
      <c r="A7173" s="33">
        <v>7168</v>
      </c>
      <c r="BP7173" s="27">
        <v>0.75467348615812</v>
      </c>
      <c r="BQ7173" s="27">
        <v>13878.0608604709</v>
      </c>
      <c r="BR7173" s="27">
        <v>1.29806559831301</v>
      </c>
      <c r="BS7173" s="27">
        <v>50209.2240255322</v>
      </c>
      <c r="BU7173">
        <f t="shared" si="444"/>
        <v>99322.9620632471</v>
      </c>
      <c r="BV7173">
        <f t="shared" si="445"/>
        <v>144500.615721419</v>
      </c>
      <c r="BW7173" s="9">
        <v>7168</v>
      </c>
      <c r="BX7173">
        <f t="shared" si="446"/>
        <v>0</v>
      </c>
      <c r="BY7173">
        <f t="shared" si="447"/>
        <v>1</v>
      </c>
    </row>
    <row r="7174" spans="1:77">
      <c r="A7174" s="33">
        <v>7169</v>
      </c>
      <c r="BP7174" s="27">
        <v>0.849693920225177</v>
      </c>
      <c r="BQ7174" s="27">
        <v>16796.1031289578</v>
      </c>
      <c r="BR7174" s="27">
        <v>1.46939323103478</v>
      </c>
      <c r="BS7174" s="27">
        <v>53246.5714713522</v>
      </c>
      <c r="BU7174">
        <f t="shared" si="444"/>
        <v>110657.984904819</v>
      </c>
      <c r="BV7174">
        <f t="shared" si="445"/>
        <v>167162.413183865</v>
      </c>
      <c r="BW7174" s="9">
        <v>7169</v>
      </c>
      <c r="BX7174">
        <f t="shared" si="446"/>
        <v>0</v>
      </c>
      <c r="BY7174">
        <f t="shared" si="447"/>
        <v>1</v>
      </c>
    </row>
    <row r="7175" spans="1:77">
      <c r="A7175" s="33">
        <v>7170</v>
      </c>
      <c r="BP7175" s="27">
        <v>0.796001926034463</v>
      </c>
      <c r="BQ7175" s="27">
        <v>12063.5731076216</v>
      </c>
      <c r="BR7175" s="27">
        <v>1.37893924411145</v>
      </c>
      <c r="BS7175" s="27">
        <v>48566.8723429733</v>
      </c>
      <c r="BU7175">
        <f t="shared" ref="BU7175:BU7238" si="448">BP7175*$BV$1-BQ7175</f>
        <v>107336.715797548</v>
      </c>
      <c r="BV7175">
        <f t="shared" ref="BV7175:BV7238" si="449">BR7175*$BV$1-BS7175</f>
        <v>158274.014273745</v>
      </c>
      <c r="BW7175" s="9">
        <v>7170</v>
      </c>
      <c r="BX7175">
        <f t="shared" ref="BX7175:BX7238" si="450">IF(BU7175=MAX($BU7175:$BV7175),1,0)</f>
        <v>0</v>
      </c>
      <c r="BY7175">
        <f t="shared" ref="BY7175:BY7238" si="451">IF(BV7175=MAX($BU7175:$BV7175),1,0)</f>
        <v>1</v>
      </c>
    </row>
    <row r="7176" spans="1:77">
      <c r="A7176" s="33">
        <v>7171</v>
      </c>
      <c r="BP7176" s="27">
        <v>0.767799965012042</v>
      </c>
      <c r="BQ7176" s="27">
        <v>11949.8179789155</v>
      </c>
      <c r="BR7176" s="27">
        <v>1.33434874951405</v>
      </c>
      <c r="BS7176" s="27">
        <v>47817.9309296532</v>
      </c>
      <c r="BU7176">
        <f t="shared" si="448"/>
        <v>103220.176772891</v>
      </c>
      <c r="BV7176">
        <f t="shared" si="449"/>
        <v>152334.381497454</v>
      </c>
      <c r="BW7176" s="9">
        <v>7171</v>
      </c>
      <c r="BX7176">
        <f t="shared" si="450"/>
        <v>0</v>
      </c>
      <c r="BY7176">
        <f t="shared" si="451"/>
        <v>1</v>
      </c>
    </row>
    <row r="7177" spans="1:77">
      <c r="A7177" s="33">
        <v>7172</v>
      </c>
      <c r="BP7177" s="27">
        <v>0.76184923873903</v>
      </c>
      <c r="BQ7177" s="27">
        <v>13067.8947178798</v>
      </c>
      <c r="BR7177" s="27">
        <v>1.30070061478384</v>
      </c>
      <c r="BS7177" s="27">
        <v>48965.5787828119</v>
      </c>
      <c r="BU7177">
        <f t="shared" si="448"/>
        <v>101209.491092975</v>
      </c>
      <c r="BV7177">
        <f t="shared" si="449"/>
        <v>146139.513434764</v>
      </c>
      <c r="BW7177" s="9">
        <v>7172</v>
      </c>
      <c r="BX7177">
        <f t="shared" si="450"/>
        <v>0</v>
      </c>
      <c r="BY7177">
        <f t="shared" si="451"/>
        <v>1</v>
      </c>
    </row>
    <row r="7178" spans="1:77">
      <c r="A7178" s="33">
        <v>7173</v>
      </c>
      <c r="BP7178" s="27">
        <v>0.836192163993034</v>
      </c>
      <c r="BQ7178" s="27">
        <v>12654.2227283124</v>
      </c>
      <c r="BR7178" s="27">
        <v>1.41576067452512</v>
      </c>
      <c r="BS7178" s="27">
        <v>48439.9952535213</v>
      </c>
      <c r="BU7178">
        <f t="shared" si="448"/>
        <v>112774.601870643</v>
      </c>
      <c r="BV7178">
        <f t="shared" si="449"/>
        <v>163924.105925246</v>
      </c>
      <c r="BW7178" s="9">
        <v>7173</v>
      </c>
      <c r="BX7178">
        <f t="shared" si="450"/>
        <v>0</v>
      </c>
      <c r="BY7178">
        <f t="shared" si="451"/>
        <v>1</v>
      </c>
    </row>
    <row r="7179" spans="1:77">
      <c r="A7179" s="33">
        <v>7174</v>
      </c>
      <c r="BP7179" s="27">
        <v>0.801808060164816</v>
      </c>
      <c r="BQ7179" s="27">
        <v>14744.8962870583</v>
      </c>
      <c r="BR7179" s="27">
        <v>1.38523620308951</v>
      </c>
      <c r="BS7179" s="27">
        <v>51913.3958429593</v>
      </c>
      <c r="BU7179">
        <f t="shared" si="448"/>
        <v>105526.312737664</v>
      </c>
      <c r="BV7179">
        <f t="shared" si="449"/>
        <v>155872.034620467</v>
      </c>
      <c r="BW7179" s="9">
        <v>7174</v>
      </c>
      <c r="BX7179">
        <f t="shared" si="450"/>
        <v>0</v>
      </c>
      <c r="BY7179">
        <f t="shared" si="451"/>
        <v>1</v>
      </c>
    </row>
    <row r="7180" spans="1:77">
      <c r="A7180" s="33">
        <v>7175</v>
      </c>
      <c r="BP7180" s="27">
        <v>0.789589016334756</v>
      </c>
      <c r="BQ7180" s="27">
        <v>17037.1479301092</v>
      </c>
      <c r="BR7180" s="27">
        <v>1.34047813708333</v>
      </c>
      <c r="BS7180" s="27">
        <v>57254.1805994032</v>
      </c>
      <c r="BU7180">
        <f t="shared" si="448"/>
        <v>101401.204520104</v>
      </c>
      <c r="BV7180">
        <f t="shared" si="449"/>
        <v>143817.539963097</v>
      </c>
      <c r="BW7180" s="9">
        <v>7175</v>
      </c>
      <c r="BX7180">
        <f t="shared" si="450"/>
        <v>0</v>
      </c>
      <c r="BY7180">
        <f t="shared" si="451"/>
        <v>1</v>
      </c>
    </row>
    <row r="7181" spans="1:77">
      <c r="A7181" s="33">
        <v>7176</v>
      </c>
      <c r="BP7181" s="27">
        <v>0.809063230922482</v>
      </c>
      <c r="BQ7181" s="27">
        <v>18537.2837250128</v>
      </c>
      <c r="BR7181" s="27">
        <v>1.38527905403779</v>
      </c>
      <c r="BS7181" s="27">
        <v>55501.7681681336</v>
      </c>
      <c r="BU7181">
        <f t="shared" si="448"/>
        <v>102822.200913359</v>
      </c>
      <c r="BV7181">
        <f t="shared" si="449"/>
        <v>152290.089937535</v>
      </c>
      <c r="BW7181" s="9">
        <v>7176</v>
      </c>
      <c r="BX7181">
        <f t="shared" si="450"/>
        <v>0</v>
      </c>
      <c r="BY7181">
        <f t="shared" si="451"/>
        <v>1</v>
      </c>
    </row>
    <row r="7182" spans="1:77">
      <c r="A7182" s="33">
        <v>7177</v>
      </c>
      <c r="BP7182" s="27">
        <v>0.82778710406496</v>
      </c>
      <c r="BQ7182" s="27">
        <v>11634.610168176</v>
      </c>
      <c r="BR7182" s="27">
        <v>1.40629209909912</v>
      </c>
      <c r="BS7182" s="27">
        <v>46912.2239177597</v>
      </c>
      <c r="BU7182">
        <f t="shared" si="448"/>
        <v>112533.455441568</v>
      </c>
      <c r="BV7182">
        <f t="shared" si="449"/>
        <v>164031.590947108</v>
      </c>
      <c r="BW7182" s="9">
        <v>7177</v>
      </c>
      <c r="BX7182">
        <f t="shared" si="450"/>
        <v>0</v>
      </c>
      <c r="BY7182">
        <f t="shared" si="451"/>
        <v>1</v>
      </c>
    </row>
    <row r="7183" spans="1:77">
      <c r="A7183" s="33">
        <v>7178</v>
      </c>
      <c r="BP7183" s="27">
        <v>0.803718372010139</v>
      </c>
      <c r="BQ7183" s="27">
        <v>12590.611644804</v>
      </c>
      <c r="BR7183" s="27">
        <v>1.3734284576829</v>
      </c>
      <c r="BS7183" s="27">
        <v>48143.3489512478</v>
      </c>
      <c r="BU7183">
        <f t="shared" si="448"/>
        <v>107967.144156717</v>
      </c>
      <c r="BV7183">
        <f t="shared" si="449"/>
        <v>157870.919701187</v>
      </c>
      <c r="BW7183" s="9">
        <v>7178</v>
      </c>
      <c r="BX7183">
        <f t="shared" si="450"/>
        <v>0</v>
      </c>
      <c r="BY7183">
        <f t="shared" si="451"/>
        <v>1</v>
      </c>
    </row>
    <row r="7184" spans="1:77">
      <c r="A7184" s="33">
        <v>7179</v>
      </c>
      <c r="BP7184" s="27">
        <v>0.84493928830688</v>
      </c>
      <c r="BQ7184" s="27">
        <v>12030.0021942677</v>
      </c>
      <c r="BR7184" s="27">
        <v>1.46745783344366</v>
      </c>
      <c r="BS7184" s="27">
        <v>56830.2625361869</v>
      </c>
      <c r="BU7184">
        <f t="shared" si="448"/>
        <v>114710.891051764</v>
      </c>
      <c r="BV7184">
        <f t="shared" si="449"/>
        <v>163288.412480362</v>
      </c>
      <c r="BW7184" s="9">
        <v>7179</v>
      </c>
      <c r="BX7184">
        <f t="shared" si="450"/>
        <v>0</v>
      </c>
      <c r="BY7184">
        <f t="shared" si="451"/>
        <v>1</v>
      </c>
    </row>
    <row r="7185" spans="1:77">
      <c r="A7185" s="33">
        <v>7180</v>
      </c>
      <c r="BP7185" s="27">
        <v>0.804107814600813</v>
      </c>
      <c r="BQ7185" s="27">
        <v>15269.2925160501</v>
      </c>
      <c r="BR7185" s="27">
        <v>1.39939336573414</v>
      </c>
      <c r="BS7185" s="27">
        <v>52866.9214660812</v>
      </c>
      <c r="BU7185">
        <f t="shared" si="448"/>
        <v>105346.879674072</v>
      </c>
      <c r="BV7185">
        <f t="shared" si="449"/>
        <v>157042.08339404</v>
      </c>
      <c r="BW7185" s="9">
        <v>7180</v>
      </c>
      <c r="BX7185">
        <f t="shared" si="450"/>
        <v>0</v>
      </c>
      <c r="BY7185">
        <f t="shared" si="451"/>
        <v>1</v>
      </c>
    </row>
    <row r="7186" spans="1:77">
      <c r="A7186" s="33">
        <v>7181</v>
      </c>
      <c r="BP7186" s="27">
        <v>0.838096482457941</v>
      </c>
      <c r="BQ7186" s="27">
        <v>12381.3531249642</v>
      </c>
      <c r="BR7186" s="27">
        <v>1.45209155008548</v>
      </c>
      <c r="BS7186" s="27">
        <v>47541.7991719482</v>
      </c>
      <c r="BU7186">
        <f t="shared" si="448"/>
        <v>113333.119243727</v>
      </c>
      <c r="BV7186">
        <f t="shared" si="449"/>
        <v>170271.933340874</v>
      </c>
      <c r="BW7186" s="9">
        <v>7181</v>
      </c>
      <c r="BX7186">
        <f t="shared" si="450"/>
        <v>0</v>
      </c>
      <c r="BY7186">
        <f t="shared" si="451"/>
        <v>1</v>
      </c>
    </row>
    <row r="7187" spans="1:77">
      <c r="A7187" s="33">
        <v>7182</v>
      </c>
      <c r="BP7187" s="27">
        <v>0.812147134063796</v>
      </c>
      <c r="BQ7187" s="27">
        <v>15322.5663488709</v>
      </c>
      <c r="BR7187" s="27">
        <v>1.39747791260966</v>
      </c>
      <c r="BS7187" s="27">
        <v>54362.4347847286</v>
      </c>
      <c r="BU7187">
        <f t="shared" si="448"/>
        <v>106499.503760698</v>
      </c>
      <c r="BV7187">
        <f t="shared" si="449"/>
        <v>155259.25210672</v>
      </c>
      <c r="BW7187" s="9">
        <v>7182</v>
      </c>
      <c r="BX7187">
        <f t="shared" si="450"/>
        <v>0</v>
      </c>
      <c r="BY7187">
        <f t="shared" si="451"/>
        <v>1</v>
      </c>
    </row>
    <row r="7188" spans="1:77">
      <c r="A7188" s="33">
        <v>7183</v>
      </c>
      <c r="BP7188" s="27">
        <v>0.792407683067422</v>
      </c>
      <c r="BQ7188" s="27">
        <v>15105.8024073335</v>
      </c>
      <c r="BR7188" s="27">
        <v>1.34269179784493</v>
      </c>
      <c r="BS7188" s="27">
        <v>53883.6563241251</v>
      </c>
      <c r="BU7188">
        <f t="shared" si="448"/>
        <v>103755.35005278</v>
      </c>
      <c r="BV7188">
        <f t="shared" si="449"/>
        <v>147520.113352614</v>
      </c>
      <c r="BW7188" s="9">
        <v>7183</v>
      </c>
      <c r="BX7188">
        <f t="shared" si="450"/>
        <v>0</v>
      </c>
      <c r="BY7188">
        <f t="shared" si="451"/>
        <v>1</v>
      </c>
    </row>
    <row r="7189" spans="1:77">
      <c r="A7189" s="33">
        <v>7184</v>
      </c>
      <c r="BP7189" s="27">
        <v>0.832828561716567</v>
      </c>
      <c r="BQ7189" s="27">
        <v>17222.1160813056</v>
      </c>
      <c r="BR7189" s="27">
        <v>1.43933436133853</v>
      </c>
      <c r="BS7189" s="27">
        <v>53844.9109834178</v>
      </c>
      <c r="BU7189">
        <f t="shared" si="448"/>
        <v>107702.168176179</v>
      </c>
      <c r="BV7189">
        <f t="shared" si="449"/>
        <v>162055.243217361</v>
      </c>
      <c r="BW7189" s="9">
        <v>7184</v>
      </c>
      <c r="BX7189">
        <f t="shared" si="450"/>
        <v>0</v>
      </c>
      <c r="BY7189">
        <f t="shared" si="451"/>
        <v>1</v>
      </c>
    </row>
    <row r="7190" spans="1:77">
      <c r="A7190" s="33">
        <v>7185</v>
      </c>
      <c r="BP7190" s="27">
        <v>0.824805222989021</v>
      </c>
      <c r="BQ7190" s="27">
        <v>12415.5787152593</v>
      </c>
      <c r="BR7190" s="27">
        <v>1.44319831057399</v>
      </c>
      <c r="BS7190" s="27">
        <v>60676.7975878513</v>
      </c>
      <c r="BU7190">
        <f t="shared" si="448"/>
        <v>111305.204733094</v>
      </c>
      <c r="BV7190">
        <f t="shared" si="449"/>
        <v>155802.948998247</v>
      </c>
      <c r="BW7190" s="9">
        <v>7185</v>
      </c>
      <c r="BX7190">
        <f t="shared" si="450"/>
        <v>0</v>
      </c>
      <c r="BY7190">
        <f t="shared" si="451"/>
        <v>1</v>
      </c>
    </row>
    <row r="7191" spans="1:77">
      <c r="A7191" s="33">
        <v>7186</v>
      </c>
      <c r="BP7191" s="27">
        <v>0.798626166811431</v>
      </c>
      <c r="BQ7191" s="27">
        <v>16842.3840698158</v>
      </c>
      <c r="BR7191" s="27">
        <v>1.36953148518277</v>
      </c>
      <c r="BS7191" s="27">
        <v>55514.9176967556</v>
      </c>
      <c r="BU7191">
        <f t="shared" si="448"/>
        <v>102951.540951899</v>
      </c>
      <c r="BV7191">
        <f t="shared" si="449"/>
        <v>149914.80508066</v>
      </c>
      <c r="BW7191" s="9">
        <v>7186</v>
      </c>
      <c r="BX7191">
        <f t="shared" si="450"/>
        <v>0</v>
      </c>
      <c r="BY7191">
        <f t="shared" si="451"/>
        <v>1</v>
      </c>
    </row>
    <row r="7192" spans="1:77">
      <c r="A7192" s="33">
        <v>7187</v>
      </c>
      <c r="BP7192" s="27">
        <v>0.817569066483405</v>
      </c>
      <c r="BQ7192" s="27">
        <v>16061.1658300688</v>
      </c>
      <c r="BR7192" s="27">
        <v>1.40800708839669</v>
      </c>
      <c r="BS7192" s="27">
        <v>50823.7951794075</v>
      </c>
      <c r="BU7192">
        <f t="shared" si="448"/>
        <v>106574.194142442</v>
      </c>
      <c r="BV7192">
        <f t="shared" si="449"/>
        <v>160377.268080096</v>
      </c>
      <c r="BW7192" s="9">
        <v>7187</v>
      </c>
      <c r="BX7192">
        <f t="shared" si="450"/>
        <v>0</v>
      </c>
      <c r="BY7192">
        <f t="shared" si="451"/>
        <v>1</v>
      </c>
    </row>
    <row r="7193" spans="1:77">
      <c r="A7193" s="33">
        <v>7188</v>
      </c>
      <c r="BP7193" s="27">
        <v>0.84192844427636</v>
      </c>
      <c r="BQ7193" s="27">
        <v>16911.6518481191</v>
      </c>
      <c r="BR7193" s="27">
        <v>1.46334325119718</v>
      </c>
      <c r="BS7193" s="27">
        <v>57407.047007101</v>
      </c>
      <c r="BU7193">
        <f t="shared" si="448"/>
        <v>109377.614793335</v>
      </c>
      <c r="BV7193">
        <f t="shared" si="449"/>
        <v>162094.440672476</v>
      </c>
      <c r="BW7193" s="9">
        <v>7188</v>
      </c>
      <c r="BX7193">
        <f t="shared" si="450"/>
        <v>0</v>
      </c>
      <c r="BY7193">
        <f t="shared" si="451"/>
        <v>1</v>
      </c>
    </row>
    <row r="7194" spans="1:77">
      <c r="A7194" s="33">
        <v>7189</v>
      </c>
      <c r="BP7194" s="27">
        <v>0.845016038710864</v>
      </c>
      <c r="BQ7194" s="27">
        <v>22761.8599972067</v>
      </c>
      <c r="BR7194" s="27">
        <v>1.44353500414177</v>
      </c>
      <c r="BS7194" s="27">
        <v>64409.3031687272</v>
      </c>
      <c r="BU7194">
        <f t="shared" si="448"/>
        <v>103990.545809423</v>
      </c>
      <c r="BV7194">
        <f t="shared" si="449"/>
        <v>152120.947452538</v>
      </c>
      <c r="BW7194" s="9">
        <v>7189</v>
      </c>
      <c r="BX7194">
        <f t="shared" si="450"/>
        <v>0</v>
      </c>
      <c r="BY7194">
        <f t="shared" si="451"/>
        <v>1</v>
      </c>
    </row>
    <row r="7195" spans="1:77">
      <c r="A7195" s="33">
        <v>7190</v>
      </c>
      <c r="BP7195" s="27">
        <v>0.850414289132833</v>
      </c>
      <c r="BQ7195" s="27">
        <v>12001.4928262458</v>
      </c>
      <c r="BR7195" s="27">
        <v>1.45366778455998</v>
      </c>
      <c r="BS7195" s="27">
        <v>58170.9002532983</v>
      </c>
      <c r="BU7195">
        <f t="shared" si="448"/>
        <v>115560.650543679</v>
      </c>
      <c r="BV7195">
        <f t="shared" si="449"/>
        <v>159879.267430698</v>
      </c>
      <c r="BW7195" s="9">
        <v>7190</v>
      </c>
      <c r="BX7195">
        <f t="shared" si="450"/>
        <v>0</v>
      </c>
      <c r="BY7195">
        <f t="shared" si="451"/>
        <v>1</v>
      </c>
    </row>
    <row r="7196" spans="1:77">
      <c r="A7196" s="33">
        <v>7191</v>
      </c>
      <c r="BP7196" s="27">
        <v>0.819840895123845</v>
      </c>
      <c r="BQ7196" s="27">
        <v>10894.8693775774</v>
      </c>
      <c r="BR7196" s="27">
        <v>1.40702779494649</v>
      </c>
      <c r="BS7196" s="27">
        <v>46930.5957381272</v>
      </c>
      <c r="BU7196">
        <f t="shared" si="448"/>
        <v>112081.264890999</v>
      </c>
      <c r="BV7196">
        <f t="shared" si="449"/>
        <v>164123.573503847</v>
      </c>
      <c r="BW7196" s="9">
        <v>7191</v>
      </c>
      <c r="BX7196">
        <f t="shared" si="450"/>
        <v>0</v>
      </c>
      <c r="BY7196">
        <f t="shared" si="451"/>
        <v>1</v>
      </c>
    </row>
    <row r="7197" spans="1:77">
      <c r="A7197" s="33">
        <v>7192</v>
      </c>
      <c r="BP7197" s="27">
        <v>0.788306397121574</v>
      </c>
      <c r="BQ7197" s="27">
        <v>16543.6604304055</v>
      </c>
      <c r="BR7197" s="27">
        <v>1.34472123851731</v>
      </c>
      <c r="BS7197" s="27">
        <v>54470.4565254755</v>
      </c>
      <c r="BU7197">
        <f t="shared" si="448"/>
        <v>101702.299137831</v>
      </c>
      <c r="BV7197">
        <f t="shared" si="449"/>
        <v>147237.729252121</v>
      </c>
      <c r="BW7197" s="9">
        <v>7192</v>
      </c>
      <c r="BX7197">
        <f t="shared" si="450"/>
        <v>0</v>
      </c>
      <c r="BY7197">
        <f t="shared" si="451"/>
        <v>1</v>
      </c>
    </row>
    <row r="7198" spans="1:77">
      <c r="A7198" s="33">
        <v>7193</v>
      </c>
      <c r="BP7198" s="27">
        <v>0.812241364989403</v>
      </c>
      <c r="BQ7198" s="27">
        <v>18198.3607220384</v>
      </c>
      <c r="BR7198" s="27">
        <v>1.42150598508459</v>
      </c>
      <c r="BS7198" s="27">
        <v>56482.3594523159</v>
      </c>
      <c r="BU7198">
        <f t="shared" si="448"/>
        <v>103637.844026372</v>
      </c>
      <c r="BV7198">
        <f t="shared" si="449"/>
        <v>156743.538310373</v>
      </c>
      <c r="BW7198" s="9">
        <v>7193</v>
      </c>
      <c r="BX7198">
        <f t="shared" si="450"/>
        <v>0</v>
      </c>
      <c r="BY7198">
        <f t="shared" si="451"/>
        <v>1</v>
      </c>
    </row>
    <row r="7199" spans="1:77">
      <c r="A7199" s="33">
        <v>7194</v>
      </c>
      <c r="BP7199" s="27">
        <v>0.810612670028401</v>
      </c>
      <c r="BQ7199" s="27">
        <v>12361.1357999212</v>
      </c>
      <c r="BR7199" s="27">
        <v>1.40168335238071</v>
      </c>
      <c r="BS7199" s="27">
        <v>46787.0764341203</v>
      </c>
      <c r="BU7199">
        <f t="shared" si="448"/>
        <v>109230.764704339</v>
      </c>
      <c r="BV7199">
        <f t="shared" si="449"/>
        <v>163465.426422986</v>
      </c>
      <c r="BW7199" s="9">
        <v>7194</v>
      </c>
      <c r="BX7199">
        <f t="shared" si="450"/>
        <v>0</v>
      </c>
      <c r="BY7199">
        <f t="shared" si="451"/>
        <v>1</v>
      </c>
    </row>
    <row r="7200" spans="1:77">
      <c r="A7200" s="33">
        <v>7195</v>
      </c>
      <c r="BP7200" s="27">
        <v>0.771110153354814</v>
      </c>
      <c r="BQ7200" s="27">
        <v>19095.4273340677</v>
      </c>
      <c r="BR7200" s="27">
        <v>1.32978273117938</v>
      </c>
      <c r="BS7200" s="27">
        <v>55956.1033731564</v>
      </c>
      <c r="BU7200">
        <f t="shared" si="448"/>
        <v>96571.0956691544</v>
      </c>
      <c r="BV7200">
        <f t="shared" si="449"/>
        <v>143511.306303751</v>
      </c>
      <c r="BW7200" s="9">
        <v>7195</v>
      </c>
      <c r="BX7200">
        <f t="shared" si="450"/>
        <v>0</v>
      </c>
      <c r="BY7200">
        <f t="shared" si="451"/>
        <v>1</v>
      </c>
    </row>
    <row r="7201" spans="1:77">
      <c r="A7201" s="33">
        <v>7196</v>
      </c>
      <c r="BP7201" s="27">
        <v>0.727841864078798</v>
      </c>
      <c r="BQ7201" s="27">
        <v>15916.788649885</v>
      </c>
      <c r="BR7201" s="27">
        <v>1.26246313210279</v>
      </c>
      <c r="BS7201" s="27">
        <v>66164.9358703365</v>
      </c>
      <c r="BU7201">
        <f t="shared" si="448"/>
        <v>93259.4909619347</v>
      </c>
      <c r="BV7201">
        <f t="shared" si="449"/>
        <v>123204.533945082</v>
      </c>
      <c r="BW7201" s="9">
        <v>7196</v>
      </c>
      <c r="BX7201">
        <f t="shared" si="450"/>
        <v>0</v>
      </c>
      <c r="BY7201">
        <f t="shared" si="451"/>
        <v>1</v>
      </c>
    </row>
    <row r="7202" spans="1:77">
      <c r="A7202" s="33">
        <v>7197</v>
      </c>
      <c r="BP7202" s="27">
        <v>0.82121282016198</v>
      </c>
      <c r="BQ7202" s="27">
        <v>16079.0986381602</v>
      </c>
      <c r="BR7202" s="27">
        <v>1.41564472485221</v>
      </c>
      <c r="BS7202" s="27">
        <v>54858.9040415133</v>
      </c>
      <c r="BU7202">
        <f t="shared" si="448"/>
        <v>107102.824386137</v>
      </c>
      <c r="BV7202">
        <f t="shared" si="449"/>
        <v>157487.804686318</v>
      </c>
      <c r="BW7202" s="9">
        <v>7197</v>
      </c>
      <c r="BX7202">
        <f t="shared" si="450"/>
        <v>0</v>
      </c>
      <c r="BY7202">
        <f t="shared" si="451"/>
        <v>1</v>
      </c>
    </row>
    <row r="7203" spans="1:77">
      <c r="A7203" s="33">
        <v>7198</v>
      </c>
      <c r="BP7203" s="27">
        <v>0.852156216752725</v>
      </c>
      <c r="BQ7203" s="27">
        <v>21332.2150230053</v>
      </c>
      <c r="BR7203" s="27">
        <v>1.46477506337971</v>
      </c>
      <c r="BS7203" s="27">
        <v>70356.0382011957</v>
      </c>
      <c r="BU7203">
        <f t="shared" si="448"/>
        <v>106491.217489903</v>
      </c>
      <c r="BV7203">
        <f t="shared" si="449"/>
        <v>149360.221305761</v>
      </c>
      <c r="BW7203" s="9">
        <v>7198</v>
      </c>
      <c r="BX7203">
        <f t="shared" si="450"/>
        <v>0</v>
      </c>
      <c r="BY7203">
        <f t="shared" si="451"/>
        <v>1</v>
      </c>
    </row>
    <row r="7204" spans="1:77">
      <c r="A7204" s="33">
        <v>7199</v>
      </c>
      <c r="BP7204" s="27">
        <v>0.754848954789968</v>
      </c>
      <c r="BQ7204" s="27">
        <v>14438.3909077557</v>
      </c>
      <c r="BR7204" s="27">
        <v>1.29313840368093</v>
      </c>
      <c r="BS7204" s="27">
        <v>51629.4479790893</v>
      </c>
      <c r="BU7204">
        <f t="shared" si="448"/>
        <v>98788.9523107395</v>
      </c>
      <c r="BV7204">
        <f t="shared" si="449"/>
        <v>142341.312573051</v>
      </c>
      <c r="BW7204" s="9">
        <v>7199</v>
      </c>
      <c r="BX7204">
        <f t="shared" si="450"/>
        <v>0</v>
      </c>
      <c r="BY7204">
        <f t="shared" si="451"/>
        <v>1</v>
      </c>
    </row>
    <row r="7205" spans="1:77">
      <c r="A7205" s="33">
        <v>7200</v>
      </c>
      <c r="BP7205" s="27">
        <v>0.778797569408006</v>
      </c>
      <c r="BQ7205" s="27">
        <v>16175.2176481494</v>
      </c>
      <c r="BR7205" s="27">
        <v>1.32164087731619</v>
      </c>
      <c r="BS7205" s="27">
        <v>53792.8515866311</v>
      </c>
      <c r="BU7205">
        <f t="shared" si="448"/>
        <v>100644.417763051</v>
      </c>
      <c r="BV7205">
        <f t="shared" si="449"/>
        <v>144453.280010797</v>
      </c>
      <c r="BW7205" s="9">
        <v>7200</v>
      </c>
      <c r="BX7205">
        <f t="shared" si="450"/>
        <v>0</v>
      </c>
      <c r="BY7205">
        <f t="shared" si="451"/>
        <v>1</v>
      </c>
    </row>
    <row r="7206" spans="1:77">
      <c r="A7206" s="33">
        <v>7201</v>
      </c>
      <c r="BP7206" s="27">
        <v>0.833095379761932</v>
      </c>
      <c r="BQ7206" s="27">
        <v>21344.9883221297</v>
      </c>
      <c r="BR7206" s="27">
        <v>1.45438289085583</v>
      </c>
      <c r="BS7206" s="27">
        <v>54369.4609165705</v>
      </c>
      <c r="BU7206">
        <f t="shared" si="448"/>
        <v>103619.31864216</v>
      </c>
      <c r="BV7206">
        <f t="shared" si="449"/>
        <v>163787.972711803</v>
      </c>
      <c r="BW7206" s="9">
        <v>7201</v>
      </c>
      <c r="BX7206">
        <f t="shared" si="450"/>
        <v>0</v>
      </c>
      <c r="BY7206">
        <f t="shared" si="451"/>
        <v>1</v>
      </c>
    </row>
    <row r="7207" spans="1:77">
      <c r="A7207" s="33">
        <v>7202</v>
      </c>
      <c r="BP7207" s="27">
        <v>0.857210393767308</v>
      </c>
      <c r="BQ7207" s="27">
        <v>12517.9532723103</v>
      </c>
      <c r="BR7207" s="27">
        <v>1.49576049442659</v>
      </c>
      <c r="BS7207" s="27">
        <v>59791.147790755</v>
      </c>
      <c r="BU7207">
        <f t="shared" si="448"/>
        <v>116063.605792786</v>
      </c>
      <c r="BV7207">
        <f t="shared" si="449"/>
        <v>164572.926373234</v>
      </c>
      <c r="BW7207" s="9">
        <v>7202</v>
      </c>
      <c r="BX7207">
        <f t="shared" si="450"/>
        <v>0</v>
      </c>
      <c r="BY7207">
        <f t="shared" si="451"/>
        <v>1</v>
      </c>
    </row>
    <row r="7208" spans="1:77">
      <c r="A7208" s="33">
        <v>7203</v>
      </c>
      <c r="BP7208" s="27">
        <v>0.832089942530502</v>
      </c>
      <c r="BQ7208" s="27">
        <v>15774.4836263557</v>
      </c>
      <c r="BR7208" s="27">
        <v>1.45602455276824</v>
      </c>
      <c r="BS7208" s="27">
        <v>58717.2036091687</v>
      </c>
      <c r="BU7208">
        <f t="shared" si="448"/>
        <v>109039.00775322</v>
      </c>
      <c r="BV7208">
        <f t="shared" si="449"/>
        <v>159686.479306068</v>
      </c>
      <c r="BW7208" s="9">
        <v>7203</v>
      </c>
      <c r="BX7208">
        <f t="shared" si="450"/>
        <v>0</v>
      </c>
      <c r="BY7208">
        <f t="shared" si="451"/>
        <v>1</v>
      </c>
    </row>
    <row r="7209" spans="1:77">
      <c r="A7209" s="33">
        <v>7204</v>
      </c>
      <c r="BP7209" s="27">
        <v>0.776623877932995</v>
      </c>
      <c r="BQ7209" s="27">
        <v>15689.7208259446</v>
      </c>
      <c r="BR7209" s="27">
        <v>1.33812131433822</v>
      </c>
      <c r="BS7209" s="27">
        <v>53194.8783365738</v>
      </c>
      <c r="BU7209">
        <f t="shared" si="448"/>
        <v>100803.860864005</v>
      </c>
      <c r="BV7209">
        <f t="shared" si="449"/>
        <v>147523.318814159</v>
      </c>
      <c r="BW7209" s="9">
        <v>7204</v>
      </c>
      <c r="BX7209">
        <f t="shared" si="450"/>
        <v>0</v>
      </c>
      <c r="BY7209">
        <f t="shared" si="451"/>
        <v>1</v>
      </c>
    </row>
    <row r="7210" spans="1:77">
      <c r="A7210" s="33">
        <v>7205</v>
      </c>
      <c r="BP7210" s="27">
        <v>0.831395140722067</v>
      </c>
      <c r="BQ7210" s="27">
        <v>18130.4146698444</v>
      </c>
      <c r="BR7210" s="27">
        <v>1.41560549714195</v>
      </c>
      <c r="BS7210" s="27">
        <v>54816.3961999925</v>
      </c>
      <c r="BU7210">
        <f t="shared" si="448"/>
        <v>106578.856438466</v>
      </c>
      <c r="BV7210">
        <f t="shared" si="449"/>
        <v>157524.4283713</v>
      </c>
      <c r="BW7210" s="9">
        <v>7205</v>
      </c>
      <c r="BX7210">
        <f t="shared" si="450"/>
        <v>0</v>
      </c>
      <c r="BY7210">
        <f t="shared" si="451"/>
        <v>1</v>
      </c>
    </row>
    <row r="7211" spans="1:77">
      <c r="A7211" s="33">
        <v>7206</v>
      </c>
      <c r="BP7211" s="27">
        <v>0.791279158437492</v>
      </c>
      <c r="BQ7211" s="27">
        <v>15604.7701779654</v>
      </c>
      <c r="BR7211" s="27">
        <v>1.37734351523238</v>
      </c>
      <c r="BS7211" s="27">
        <v>53107.4761413893</v>
      </c>
      <c r="BU7211">
        <f t="shared" si="448"/>
        <v>103087.103587658</v>
      </c>
      <c r="BV7211">
        <f t="shared" si="449"/>
        <v>153494.051143468</v>
      </c>
      <c r="BW7211" s="9">
        <v>7206</v>
      </c>
      <c r="BX7211">
        <f t="shared" si="450"/>
        <v>0</v>
      </c>
      <c r="BY7211">
        <f t="shared" si="451"/>
        <v>1</v>
      </c>
    </row>
    <row r="7212" spans="1:77">
      <c r="A7212" s="33">
        <v>7207</v>
      </c>
      <c r="BP7212" s="27">
        <v>0.797271053225346</v>
      </c>
      <c r="BQ7212" s="27">
        <v>20404.0838252771</v>
      </c>
      <c r="BR7212" s="27">
        <v>1.38948261188179</v>
      </c>
      <c r="BS7212" s="27">
        <v>70360.7439386802</v>
      </c>
      <c r="BU7212">
        <f t="shared" si="448"/>
        <v>99186.5741585248</v>
      </c>
      <c r="BV7212">
        <f t="shared" si="449"/>
        <v>138061.647843588</v>
      </c>
      <c r="BW7212" s="9">
        <v>7207</v>
      </c>
      <c r="BX7212">
        <f t="shared" si="450"/>
        <v>0</v>
      </c>
      <c r="BY7212">
        <f t="shared" si="451"/>
        <v>1</v>
      </c>
    </row>
    <row r="7213" spans="1:77">
      <c r="A7213" s="33">
        <v>7208</v>
      </c>
      <c r="BP7213" s="27">
        <v>0.810863871578269</v>
      </c>
      <c r="BQ7213" s="27">
        <v>14698.0537315673</v>
      </c>
      <c r="BR7213" s="27">
        <v>1.402721716345</v>
      </c>
      <c r="BS7213" s="27">
        <v>60450.8442636011</v>
      </c>
      <c r="BU7213">
        <f t="shared" si="448"/>
        <v>106931.527005173</v>
      </c>
      <c r="BV7213">
        <f t="shared" si="449"/>
        <v>149957.413188149</v>
      </c>
      <c r="BW7213" s="9">
        <v>7208</v>
      </c>
      <c r="BX7213">
        <f t="shared" si="450"/>
        <v>0</v>
      </c>
      <c r="BY7213">
        <f t="shared" si="451"/>
        <v>1</v>
      </c>
    </row>
    <row r="7214" spans="1:77">
      <c r="A7214" s="33">
        <v>7209</v>
      </c>
      <c r="BP7214" s="27">
        <v>0.865012962134903</v>
      </c>
      <c r="BQ7214" s="27">
        <v>13556.5192572211</v>
      </c>
      <c r="BR7214" s="27">
        <v>1.52740015685145</v>
      </c>
      <c r="BS7214" s="27">
        <v>61002.3247512299</v>
      </c>
      <c r="BU7214">
        <f t="shared" si="448"/>
        <v>116195.425063014</v>
      </c>
      <c r="BV7214">
        <f t="shared" si="449"/>
        <v>168107.698776488</v>
      </c>
      <c r="BW7214" s="9">
        <v>7209</v>
      </c>
      <c r="BX7214">
        <f t="shared" si="450"/>
        <v>0</v>
      </c>
      <c r="BY7214">
        <f t="shared" si="451"/>
        <v>1</v>
      </c>
    </row>
    <row r="7215" spans="1:77">
      <c r="A7215" s="33">
        <v>7210</v>
      </c>
      <c r="BP7215" s="27">
        <v>0.868854912313291</v>
      </c>
      <c r="BQ7215" s="27">
        <v>11826.8552370362</v>
      </c>
      <c r="BR7215" s="27">
        <v>1.51163956016005</v>
      </c>
      <c r="BS7215" s="27">
        <v>47553.6055492572</v>
      </c>
      <c r="BU7215">
        <f t="shared" si="448"/>
        <v>118501.381609957</v>
      </c>
      <c r="BV7215">
        <f t="shared" si="449"/>
        <v>179192.32847475</v>
      </c>
      <c r="BW7215" s="9">
        <v>7210</v>
      </c>
      <c r="BX7215">
        <f t="shared" si="450"/>
        <v>0</v>
      </c>
      <c r="BY7215">
        <f t="shared" si="451"/>
        <v>1</v>
      </c>
    </row>
    <row r="7216" spans="1:77">
      <c r="A7216" s="33">
        <v>7211</v>
      </c>
      <c r="BP7216" s="27">
        <v>0.733323539853897</v>
      </c>
      <c r="BQ7216" s="27">
        <v>14965.4202677044</v>
      </c>
      <c r="BR7216" s="27">
        <v>1.23924483961294</v>
      </c>
      <c r="BS7216" s="27">
        <v>52974.0120478676</v>
      </c>
      <c r="BU7216">
        <f t="shared" si="448"/>
        <v>95033.1107103802</v>
      </c>
      <c r="BV7216">
        <f t="shared" si="449"/>
        <v>132912.713894073</v>
      </c>
      <c r="BW7216" s="9">
        <v>7211</v>
      </c>
      <c r="BX7216">
        <f t="shared" si="450"/>
        <v>0</v>
      </c>
      <c r="BY7216">
        <f t="shared" si="451"/>
        <v>1</v>
      </c>
    </row>
    <row r="7217" spans="1:77">
      <c r="A7217" s="33">
        <v>7212</v>
      </c>
      <c r="BP7217" s="27">
        <v>0.758077225435878</v>
      </c>
      <c r="BQ7217" s="27">
        <v>15308.0536670129</v>
      </c>
      <c r="BR7217" s="27">
        <v>1.28425706831838</v>
      </c>
      <c r="BS7217" s="27">
        <v>53961.2090616433</v>
      </c>
      <c r="BU7217">
        <f t="shared" si="448"/>
        <v>98403.5301483688</v>
      </c>
      <c r="BV7217">
        <f t="shared" si="449"/>
        <v>138677.351186114</v>
      </c>
      <c r="BW7217" s="9">
        <v>7212</v>
      </c>
      <c r="BX7217">
        <f t="shared" si="450"/>
        <v>0</v>
      </c>
      <c r="BY7217">
        <f t="shared" si="451"/>
        <v>1</v>
      </c>
    </row>
    <row r="7218" spans="1:77">
      <c r="A7218" s="33">
        <v>7213</v>
      </c>
      <c r="BP7218" s="27">
        <v>0.811124047229722</v>
      </c>
      <c r="BQ7218" s="27">
        <v>15520.3136804329</v>
      </c>
      <c r="BR7218" s="27">
        <v>1.38807150191146</v>
      </c>
      <c r="BS7218" s="27">
        <v>62103.7930704792</v>
      </c>
      <c r="BU7218">
        <f t="shared" si="448"/>
        <v>106148.293404025</v>
      </c>
      <c r="BV7218">
        <f t="shared" si="449"/>
        <v>146106.93221624</v>
      </c>
      <c r="BW7218" s="9">
        <v>7213</v>
      </c>
      <c r="BX7218">
        <f t="shared" si="450"/>
        <v>0</v>
      </c>
      <c r="BY7218">
        <f t="shared" si="451"/>
        <v>1</v>
      </c>
    </row>
    <row r="7219" spans="1:77">
      <c r="A7219" s="33">
        <v>7214</v>
      </c>
      <c r="BP7219" s="27">
        <v>0.856452103944511</v>
      </c>
      <c r="BQ7219" s="27">
        <v>15503.9994017724</v>
      </c>
      <c r="BR7219" s="27">
        <v>1.47797111750703</v>
      </c>
      <c r="BS7219" s="27">
        <v>51900.8810696677</v>
      </c>
      <c r="BU7219">
        <f t="shared" si="448"/>
        <v>112963.816189904</v>
      </c>
      <c r="BV7219">
        <f t="shared" si="449"/>
        <v>169794.786556386</v>
      </c>
      <c r="BW7219" s="9">
        <v>7214</v>
      </c>
      <c r="BX7219">
        <f t="shared" si="450"/>
        <v>0</v>
      </c>
      <c r="BY7219">
        <f t="shared" si="451"/>
        <v>1</v>
      </c>
    </row>
    <row r="7220" spans="1:77">
      <c r="A7220" s="33">
        <v>7215</v>
      </c>
      <c r="BP7220" s="27">
        <v>0.828139212999068</v>
      </c>
      <c r="BQ7220" s="27">
        <v>14601.0041551436</v>
      </c>
      <c r="BR7220" s="27">
        <v>1.44646172450869</v>
      </c>
      <c r="BS7220" s="27">
        <v>59195.7346048843</v>
      </c>
      <c r="BU7220">
        <f t="shared" si="448"/>
        <v>109619.877794717</v>
      </c>
      <c r="BV7220">
        <f t="shared" si="449"/>
        <v>157773.524071419</v>
      </c>
      <c r="BW7220" s="9">
        <v>7215</v>
      </c>
      <c r="BX7220">
        <f t="shared" si="450"/>
        <v>0</v>
      </c>
      <c r="BY7220">
        <f t="shared" si="451"/>
        <v>1</v>
      </c>
    </row>
    <row r="7221" spans="1:77">
      <c r="A7221" s="33">
        <v>7216</v>
      </c>
      <c r="BP7221" s="27">
        <v>0.805543426279748</v>
      </c>
      <c r="BQ7221" s="27">
        <v>13580.7456032613</v>
      </c>
      <c r="BR7221" s="27">
        <v>1.38825751476841</v>
      </c>
      <c r="BS7221" s="27">
        <v>50167.4894712845</v>
      </c>
      <c r="BU7221">
        <f t="shared" si="448"/>
        <v>107250.768338701</v>
      </c>
      <c r="BV7221">
        <f t="shared" si="449"/>
        <v>158071.137743977</v>
      </c>
      <c r="BW7221" s="9">
        <v>7216</v>
      </c>
      <c r="BX7221">
        <f t="shared" si="450"/>
        <v>0</v>
      </c>
      <c r="BY7221">
        <f t="shared" si="451"/>
        <v>1</v>
      </c>
    </row>
    <row r="7222" spans="1:77">
      <c r="A7222" s="33">
        <v>7217</v>
      </c>
      <c r="BP7222" s="27">
        <v>0.833293338090935</v>
      </c>
      <c r="BQ7222" s="27">
        <v>14948.6671118843</v>
      </c>
      <c r="BR7222" s="27">
        <v>1.43139045594005</v>
      </c>
      <c r="BS7222" s="27">
        <v>50314.1847681618</v>
      </c>
      <c r="BU7222">
        <f t="shared" si="448"/>
        <v>110045.333601756</v>
      </c>
      <c r="BV7222">
        <f t="shared" si="449"/>
        <v>164394.383622846</v>
      </c>
      <c r="BW7222" s="9">
        <v>7217</v>
      </c>
      <c r="BX7222">
        <f t="shared" si="450"/>
        <v>0</v>
      </c>
      <c r="BY7222">
        <f t="shared" si="451"/>
        <v>1</v>
      </c>
    </row>
    <row r="7223" spans="1:77">
      <c r="A7223" s="33">
        <v>7218</v>
      </c>
      <c r="BP7223" s="27">
        <v>0.817296985985112</v>
      </c>
      <c r="BQ7223" s="27">
        <v>15988.5265856401</v>
      </c>
      <c r="BR7223" s="27">
        <v>1.4016185589081</v>
      </c>
      <c r="BS7223" s="27">
        <v>54835.5534452678</v>
      </c>
      <c r="BU7223">
        <f t="shared" si="448"/>
        <v>106606.021312127</v>
      </c>
      <c r="BV7223">
        <f t="shared" si="449"/>
        <v>155407.230390947</v>
      </c>
      <c r="BW7223" s="9">
        <v>7218</v>
      </c>
      <c r="BX7223">
        <f t="shared" si="450"/>
        <v>0</v>
      </c>
      <c r="BY7223">
        <f t="shared" si="451"/>
        <v>1</v>
      </c>
    </row>
    <row r="7224" spans="1:77">
      <c r="A7224" s="33">
        <v>7219</v>
      </c>
      <c r="BP7224" s="27">
        <v>0.76194145620066</v>
      </c>
      <c r="BQ7224" s="27">
        <v>14209.2391577229</v>
      </c>
      <c r="BR7224" s="27">
        <v>1.28088798958251</v>
      </c>
      <c r="BS7224" s="27">
        <v>52110.6446961038</v>
      </c>
      <c r="BU7224">
        <f t="shared" si="448"/>
        <v>100081.979272376</v>
      </c>
      <c r="BV7224">
        <f t="shared" si="449"/>
        <v>140022.553741273</v>
      </c>
      <c r="BW7224" s="9">
        <v>7219</v>
      </c>
      <c r="BX7224">
        <f t="shared" si="450"/>
        <v>0</v>
      </c>
      <c r="BY7224">
        <f t="shared" si="451"/>
        <v>1</v>
      </c>
    </row>
    <row r="7225" spans="1:77">
      <c r="A7225" s="33">
        <v>7220</v>
      </c>
      <c r="BP7225" s="27">
        <v>0.80544951578455</v>
      </c>
      <c r="BQ7225" s="27">
        <v>11622.3374692857</v>
      </c>
      <c r="BR7225" s="27">
        <v>1.37951378885302</v>
      </c>
      <c r="BS7225" s="27">
        <v>58028.4217559375</v>
      </c>
      <c r="BU7225">
        <f t="shared" si="448"/>
        <v>109195.089898397</v>
      </c>
      <c r="BV7225">
        <f t="shared" si="449"/>
        <v>148898.646572015</v>
      </c>
      <c r="BW7225" s="9">
        <v>7220</v>
      </c>
      <c r="BX7225">
        <f t="shared" si="450"/>
        <v>0</v>
      </c>
      <c r="BY7225">
        <f t="shared" si="451"/>
        <v>1</v>
      </c>
    </row>
    <row r="7226" spans="1:77">
      <c r="A7226" s="33">
        <v>7221</v>
      </c>
      <c r="BP7226" s="27">
        <v>0.777031254684557</v>
      </c>
      <c r="BQ7226" s="27">
        <v>13529.2374678601</v>
      </c>
      <c r="BR7226" s="27">
        <v>1.31391854220435</v>
      </c>
      <c r="BS7226" s="27">
        <v>48986.7625869888</v>
      </c>
      <c r="BU7226">
        <f t="shared" si="448"/>
        <v>103025.450734823</v>
      </c>
      <c r="BV7226">
        <f t="shared" si="449"/>
        <v>148101.018743664</v>
      </c>
      <c r="BW7226" s="9">
        <v>7221</v>
      </c>
      <c r="BX7226">
        <f t="shared" si="450"/>
        <v>0</v>
      </c>
      <c r="BY7226">
        <f t="shared" si="451"/>
        <v>1</v>
      </c>
    </row>
    <row r="7227" spans="1:77">
      <c r="A7227" s="33">
        <v>7222</v>
      </c>
      <c r="BP7227" s="27">
        <v>0.832092822254906</v>
      </c>
      <c r="BQ7227" s="27">
        <v>10713.9975519488</v>
      </c>
      <c r="BR7227" s="27">
        <v>1.439803371736</v>
      </c>
      <c r="BS7227" s="27">
        <v>46158.1991669671</v>
      </c>
      <c r="BU7227">
        <f t="shared" si="448"/>
        <v>114099.925786287</v>
      </c>
      <c r="BV7227">
        <f t="shared" si="449"/>
        <v>169812.306593432</v>
      </c>
      <c r="BW7227" s="9">
        <v>7222</v>
      </c>
      <c r="BX7227">
        <f t="shared" si="450"/>
        <v>0</v>
      </c>
      <c r="BY7227">
        <f t="shared" si="451"/>
        <v>1</v>
      </c>
    </row>
    <row r="7228" spans="1:77">
      <c r="A7228" s="33">
        <v>7223</v>
      </c>
      <c r="BP7228" s="27">
        <v>0.831836286181071</v>
      </c>
      <c r="BQ7228" s="27">
        <v>13762.8646577</v>
      </c>
      <c r="BR7228" s="27">
        <v>1.43734183351452</v>
      </c>
      <c r="BS7228" s="27">
        <v>61786.8651943151</v>
      </c>
      <c r="BU7228">
        <f t="shared" si="448"/>
        <v>111012.578269461</v>
      </c>
      <c r="BV7228">
        <f t="shared" si="449"/>
        <v>153814.409832863</v>
      </c>
      <c r="BW7228" s="9">
        <v>7223</v>
      </c>
      <c r="BX7228">
        <f t="shared" si="450"/>
        <v>0</v>
      </c>
      <c r="BY7228">
        <f t="shared" si="451"/>
        <v>1</v>
      </c>
    </row>
    <row r="7229" spans="1:77">
      <c r="A7229" s="33">
        <v>7224</v>
      </c>
      <c r="BP7229" s="27">
        <v>0.839619618606856</v>
      </c>
      <c r="BQ7229" s="27">
        <v>12269.3825292746</v>
      </c>
      <c r="BR7229" s="27">
        <v>1.46557735535306</v>
      </c>
      <c r="BS7229" s="27">
        <v>58292.6327013869</v>
      </c>
      <c r="BU7229">
        <f t="shared" si="448"/>
        <v>113673.560261754</v>
      </c>
      <c r="BV7229">
        <f t="shared" si="449"/>
        <v>161543.970601571</v>
      </c>
      <c r="BW7229" s="9">
        <v>7224</v>
      </c>
      <c r="BX7229">
        <f t="shared" si="450"/>
        <v>0</v>
      </c>
      <c r="BY7229">
        <f t="shared" si="451"/>
        <v>1</v>
      </c>
    </row>
    <row r="7230" spans="1:77">
      <c r="A7230" s="33">
        <v>7225</v>
      </c>
      <c r="BP7230" s="27">
        <v>0.78720606721848</v>
      </c>
      <c r="BQ7230" s="27">
        <v>13790.1086925412</v>
      </c>
      <c r="BR7230" s="27">
        <v>1.33687307366772</v>
      </c>
      <c r="BS7230" s="27">
        <v>48318.7476287898</v>
      </c>
      <c r="BU7230">
        <f t="shared" si="448"/>
        <v>104290.801390231</v>
      </c>
      <c r="BV7230">
        <f t="shared" si="449"/>
        <v>152212.213421368</v>
      </c>
      <c r="BW7230" s="9">
        <v>7225</v>
      </c>
      <c r="BX7230">
        <f t="shared" si="450"/>
        <v>0</v>
      </c>
      <c r="BY7230">
        <f t="shared" si="451"/>
        <v>1</v>
      </c>
    </row>
    <row r="7231" spans="1:77">
      <c r="A7231" s="33">
        <v>7226</v>
      </c>
      <c r="BP7231" s="27">
        <v>0.798344496461751</v>
      </c>
      <c r="BQ7231" s="27">
        <v>18968.3195062107</v>
      </c>
      <c r="BR7231" s="27">
        <v>1.39378715041999</v>
      </c>
      <c r="BS7231" s="27">
        <v>59200.0985247401</v>
      </c>
      <c r="BU7231">
        <f t="shared" si="448"/>
        <v>100783.354963052</v>
      </c>
      <c r="BV7231">
        <f t="shared" si="449"/>
        <v>149867.974038259</v>
      </c>
      <c r="BW7231" s="9">
        <v>7226</v>
      </c>
      <c r="BX7231">
        <f t="shared" si="450"/>
        <v>0</v>
      </c>
      <c r="BY7231">
        <f t="shared" si="451"/>
        <v>1</v>
      </c>
    </row>
    <row r="7232" spans="1:77">
      <c r="A7232" s="33">
        <v>7227</v>
      </c>
      <c r="BP7232" s="27">
        <v>0.80201401675317</v>
      </c>
      <c r="BQ7232" s="27">
        <v>15007.2399708118</v>
      </c>
      <c r="BR7232" s="27">
        <v>1.37534846806857</v>
      </c>
      <c r="BS7232" s="27">
        <v>53677.445033952</v>
      </c>
      <c r="BU7232">
        <f t="shared" si="448"/>
        <v>105294.862542164</v>
      </c>
      <c r="BV7232">
        <f t="shared" si="449"/>
        <v>152624.825176334</v>
      </c>
      <c r="BW7232" s="9">
        <v>7227</v>
      </c>
      <c r="BX7232">
        <f t="shared" si="450"/>
        <v>0</v>
      </c>
      <c r="BY7232">
        <f t="shared" si="451"/>
        <v>1</v>
      </c>
    </row>
    <row r="7233" spans="1:77">
      <c r="A7233" s="33">
        <v>7228</v>
      </c>
      <c r="BP7233" s="27">
        <v>0.800986667629154</v>
      </c>
      <c r="BQ7233" s="27">
        <v>12463.6519034122</v>
      </c>
      <c r="BR7233" s="27">
        <v>1.37663080378353</v>
      </c>
      <c r="BS7233" s="27">
        <v>49399.3089591664</v>
      </c>
      <c r="BU7233">
        <f t="shared" si="448"/>
        <v>107684.348240961</v>
      </c>
      <c r="BV7233">
        <f t="shared" si="449"/>
        <v>157095.311608363</v>
      </c>
      <c r="BW7233" s="9">
        <v>7228</v>
      </c>
      <c r="BX7233">
        <f t="shared" si="450"/>
        <v>0</v>
      </c>
      <c r="BY7233">
        <f t="shared" si="451"/>
        <v>1</v>
      </c>
    </row>
    <row r="7234" spans="1:77">
      <c r="A7234" s="33">
        <v>7229</v>
      </c>
      <c r="BP7234" s="27">
        <v>0.841880107208868</v>
      </c>
      <c r="BQ7234" s="27">
        <v>15044.8984101656</v>
      </c>
      <c r="BR7234" s="27">
        <v>1.45563350309617</v>
      </c>
      <c r="BS7234" s="27">
        <v>52133.9409650109</v>
      </c>
      <c r="BU7234">
        <f t="shared" si="448"/>
        <v>111237.117671165</v>
      </c>
      <c r="BV7234">
        <f t="shared" si="449"/>
        <v>166211.084499414</v>
      </c>
      <c r="BW7234" s="9">
        <v>7229</v>
      </c>
      <c r="BX7234">
        <f t="shared" si="450"/>
        <v>0</v>
      </c>
      <c r="BY7234">
        <f t="shared" si="451"/>
        <v>1</v>
      </c>
    </row>
    <row r="7235" spans="1:77">
      <c r="A7235" s="33">
        <v>7230</v>
      </c>
      <c r="BP7235" s="27">
        <v>0.818188202067941</v>
      </c>
      <c r="BQ7235" s="27">
        <v>15714.8620631963</v>
      </c>
      <c r="BR7235" s="27">
        <v>1.40095390356725</v>
      </c>
      <c r="BS7235" s="27">
        <v>51483.2980082978</v>
      </c>
      <c r="BU7235">
        <f t="shared" si="448"/>
        <v>107013.368246995</v>
      </c>
      <c r="BV7235">
        <f t="shared" si="449"/>
        <v>158659.787526789</v>
      </c>
      <c r="BW7235" s="9">
        <v>7230</v>
      </c>
      <c r="BX7235">
        <f t="shared" si="450"/>
        <v>0</v>
      </c>
      <c r="BY7235">
        <f t="shared" si="451"/>
        <v>1</v>
      </c>
    </row>
    <row r="7236" spans="1:77">
      <c r="A7236" s="33">
        <v>7231</v>
      </c>
      <c r="BP7236" s="27">
        <v>0.811702623521382</v>
      </c>
      <c r="BQ7236" s="27">
        <v>16291.1771486531</v>
      </c>
      <c r="BR7236" s="27">
        <v>1.39576385359334</v>
      </c>
      <c r="BS7236" s="27">
        <v>63426.3941321241</v>
      </c>
      <c r="BU7236">
        <f t="shared" si="448"/>
        <v>105464.216379554</v>
      </c>
      <c r="BV7236">
        <f t="shared" si="449"/>
        <v>145938.183906877</v>
      </c>
      <c r="BW7236" s="9">
        <v>7231</v>
      </c>
      <c r="BX7236">
        <f t="shared" si="450"/>
        <v>0</v>
      </c>
      <c r="BY7236">
        <f t="shared" si="451"/>
        <v>1</v>
      </c>
    </row>
    <row r="7237" spans="1:77">
      <c r="A7237" s="33">
        <v>7232</v>
      </c>
      <c r="BP7237" s="27">
        <v>0.797141172375778</v>
      </c>
      <c r="BQ7237" s="27">
        <v>16330.6800330702</v>
      </c>
      <c r="BR7237" s="27">
        <v>1.37121084186864</v>
      </c>
      <c r="BS7237" s="27">
        <v>53288.5653122453</v>
      </c>
      <c r="BU7237">
        <f t="shared" si="448"/>
        <v>103240.495823297</v>
      </c>
      <c r="BV7237">
        <f t="shared" si="449"/>
        <v>152393.060968051</v>
      </c>
      <c r="BW7237" s="9">
        <v>7232</v>
      </c>
      <c r="BX7237">
        <f t="shared" si="450"/>
        <v>0</v>
      </c>
      <c r="BY7237">
        <f t="shared" si="451"/>
        <v>1</v>
      </c>
    </row>
    <row r="7238" spans="1:77">
      <c r="A7238" s="33">
        <v>7233</v>
      </c>
      <c r="BP7238" s="27">
        <v>0.799557727597208</v>
      </c>
      <c r="BQ7238" s="27">
        <v>10112.307768045</v>
      </c>
      <c r="BR7238" s="27">
        <v>1.33836960458874</v>
      </c>
      <c r="BS7238" s="27">
        <v>44788.0729001649</v>
      </c>
      <c r="BU7238">
        <f t="shared" si="448"/>
        <v>109821.351371536</v>
      </c>
      <c r="BV7238">
        <f t="shared" si="449"/>
        <v>155967.367788145</v>
      </c>
      <c r="BW7238" s="9">
        <v>7233</v>
      </c>
      <c r="BX7238">
        <f t="shared" si="450"/>
        <v>0</v>
      </c>
      <c r="BY7238">
        <f t="shared" si="451"/>
        <v>1</v>
      </c>
    </row>
    <row r="7239" spans="1:77">
      <c r="A7239" s="33">
        <v>7234</v>
      </c>
      <c r="BP7239" s="27">
        <v>0.780842774903156</v>
      </c>
      <c r="BQ7239" s="27">
        <v>11025.9253932902</v>
      </c>
      <c r="BR7239" s="27">
        <v>1.31478899830025</v>
      </c>
      <c r="BS7239" s="27">
        <v>56305.0659469563</v>
      </c>
      <c r="BU7239">
        <f t="shared" ref="BU7239:BU7302" si="452">BP7239*$BV$1-BQ7239</f>
        <v>106100.490842183</v>
      </c>
      <c r="BV7239">
        <f t="shared" ref="BV7239:BV7302" si="453">BR7239*$BV$1-BS7239</f>
        <v>140913.283798081</v>
      </c>
      <c r="BW7239" s="9">
        <v>7234</v>
      </c>
      <c r="BX7239">
        <f t="shared" ref="BX7239:BX7302" si="454">IF(BU7239=MAX($BU7239:$BV7239),1,0)</f>
        <v>0</v>
      </c>
      <c r="BY7239">
        <f t="shared" ref="BY7239:BY7302" si="455">IF(BV7239=MAX($BU7239:$BV7239),1,0)</f>
        <v>1</v>
      </c>
    </row>
    <row r="7240" spans="1:77">
      <c r="A7240" s="33">
        <v>7235</v>
      </c>
      <c r="BP7240" s="27">
        <v>0.8680967659234</v>
      </c>
      <c r="BQ7240" s="27">
        <v>13664.7175854606</v>
      </c>
      <c r="BR7240" s="27">
        <v>1.50410589403214</v>
      </c>
      <c r="BS7240" s="27">
        <v>51488.6681462465</v>
      </c>
      <c r="BU7240">
        <f t="shared" si="452"/>
        <v>116549.797303049</v>
      </c>
      <c r="BV7240">
        <f t="shared" si="453"/>
        <v>174127.215958575</v>
      </c>
      <c r="BW7240" s="9">
        <v>7235</v>
      </c>
      <c r="BX7240">
        <f t="shared" si="454"/>
        <v>0</v>
      </c>
      <c r="BY7240">
        <f t="shared" si="455"/>
        <v>1</v>
      </c>
    </row>
    <row r="7241" spans="1:77">
      <c r="A7241" s="33">
        <v>7236</v>
      </c>
      <c r="BP7241" s="27">
        <v>0.771776796800849</v>
      </c>
      <c r="BQ7241" s="27">
        <v>14846.2959508369</v>
      </c>
      <c r="BR7241" s="27">
        <v>1.29668318013512</v>
      </c>
      <c r="BS7241" s="27">
        <v>50907.8862955604</v>
      </c>
      <c r="BU7241">
        <f t="shared" si="452"/>
        <v>100920.223569291</v>
      </c>
      <c r="BV7241">
        <f t="shared" si="453"/>
        <v>143594.590724707</v>
      </c>
      <c r="BW7241" s="9">
        <v>7236</v>
      </c>
      <c r="BX7241">
        <f t="shared" si="454"/>
        <v>0</v>
      </c>
      <c r="BY7241">
        <f t="shared" si="455"/>
        <v>1</v>
      </c>
    </row>
    <row r="7242" spans="1:77">
      <c r="A7242" s="33">
        <v>7237</v>
      </c>
      <c r="BP7242" s="27">
        <v>0.796382477643976</v>
      </c>
      <c r="BQ7242" s="27">
        <v>12271.5558196868</v>
      </c>
      <c r="BR7242" s="27">
        <v>1.32461974129319</v>
      </c>
      <c r="BS7242" s="27">
        <v>46637.5314403475</v>
      </c>
      <c r="BU7242">
        <f t="shared" si="452"/>
        <v>107185.81582691</v>
      </c>
      <c r="BV7242">
        <f t="shared" si="453"/>
        <v>152055.429753631</v>
      </c>
      <c r="BW7242" s="9">
        <v>7237</v>
      </c>
      <c r="BX7242">
        <f t="shared" si="454"/>
        <v>0</v>
      </c>
      <c r="BY7242">
        <f t="shared" si="455"/>
        <v>1</v>
      </c>
    </row>
    <row r="7243" spans="1:77">
      <c r="A7243" s="33">
        <v>7238</v>
      </c>
      <c r="BP7243" s="27">
        <v>0.800304917740943</v>
      </c>
      <c r="BQ7243" s="27">
        <v>12706.4851533672</v>
      </c>
      <c r="BR7243" s="27">
        <v>1.39361759567359</v>
      </c>
      <c r="BS7243" s="27">
        <v>48701.8257673095</v>
      </c>
      <c r="BU7243">
        <f t="shared" si="452"/>
        <v>107339.252507774</v>
      </c>
      <c r="BV7243">
        <f t="shared" si="453"/>
        <v>160340.813583729</v>
      </c>
      <c r="BW7243" s="9">
        <v>7238</v>
      </c>
      <c r="BX7243">
        <f t="shared" si="454"/>
        <v>0</v>
      </c>
      <c r="BY7243">
        <f t="shared" si="455"/>
        <v>1</v>
      </c>
    </row>
    <row r="7244" spans="1:77">
      <c r="A7244" s="33">
        <v>7239</v>
      </c>
      <c r="BP7244" s="27">
        <v>0.806908083836006</v>
      </c>
      <c r="BQ7244" s="27">
        <v>18867.4691951961</v>
      </c>
      <c r="BR7244" s="27">
        <v>1.40506422628248</v>
      </c>
      <c r="BS7244" s="27">
        <v>71086.7876418411</v>
      </c>
      <c r="BU7244">
        <f t="shared" si="452"/>
        <v>102168.743380205</v>
      </c>
      <c r="BV7244">
        <f t="shared" si="453"/>
        <v>139672.846300531</v>
      </c>
      <c r="BW7244" s="9">
        <v>7239</v>
      </c>
      <c r="BX7244">
        <f t="shared" si="454"/>
        <v>0</v>
      </c>
      <c r="BY7244">
        <f t="shared" si="455"/>
        <v>1</v>
      </c>
    </row>
    <row r="7245" spans="1:77">
      <c r="A7245" s="33">
        <v>7240</v>
      </c>
      <c r="BP7245" s="27">
        <v>0.826994617010138</v>
      </c>
      <c r="BQ7245" s="27">
        <v>17180.7503583571</v>
      </c>
      <c r="BR7245" s="27">
        <v>1.40467635056016</v>
      </c>
      <c r="BS7245" s="27">
        <v>54429.2343930612</v>
      </c>
      <c r="BU7245">
        <f t="shared" si="452"/>
        <v>106868.442193164</v>
      </c>
      <c r="BV7245">
        <f t="shared" si="453"/>
        <v>156272.218190963</v>
      </c>
      <c r="BW7245" s="9">
        <v>7240</v>
      </c>
      <c r="BX7245">
        <f t="shared" si="454"/>
        <v>0</v>
      </c>
      <c r="BY7245">
        <f t="shared" si="455"/>
        <v>1</v>
      </c>
    </row>
    <row r="7246" spans="1:77">
      <c r="A7246" s="33">
        <v>7241</v>
      </c>
      <c r="BP7246" s="27">
        <v>0.853572813242197</v>
      </c>
      <c r="BQ7246" s="27">
        <v>14831.4473601221</v>
      </c>
      <c r="BR7246" s="27">
        <v>1.46388580064605</v>
      </c>
      <c r="BS7246" s="27">
        <v>52478.2122818512</v>
      </c>
      <c r="BU7246">
        <f t="shared" si="452"/>
        <v>113204.474626207</v>
      </c>
      <c r="BV7246">
        <f t="shared" si="453"/>
        <v>167104.657815057</v>
      </c>
      <c r="BW7246" s="9">
        <v>7241</v>
      </c>
      <c r="BX7246">
        <f t="shared" si="454"/>
        <v>0</v>
      </c>
      <c r="BY7246">
        <f t="shared" si="455"/>
        <v>1</v>
      </c>
    </row>
    <row r="7247" spans="1:77">
      <c r="A7247" s="33">
        <v>7242</v>
      </c>
      <c r="BP7247" s="27">
        <v>0.810313727825243</v>
      </c>
      <c r="BQ7247" s="27">
        <v>12750.3517206467</v>
      </c>
      <c r="BR7247" s="27">
        <v>1.37485987856979</v>
      </c>
      <c r="BS7247" s="27">
        <v>60067.9497544462</v>
      </c>
      <c r="BU7247">
        <f t="shared" si="452"/>
        <v>108796.70745314</v>
      </c>
      <c r="BV7247">
        <f t="shared" si="453"/>
        <v>146161.032031022</v>
      </c>
      <c r="BW7247" s="9">
        <v>7242</v>
      </c>
      <c r="BX7247">
        <f t="shared" si="454"/>
        <v>0</v>
      </c>
      <c r="BY7247">
        <f t="shared" si="455"/>
        <v>1</v>
      </c>
    </row>
    <row r="7248" spans="1:77">
      <c r="A7248" s="33">
        <v>7243</v>
      </c>
      <c r="BP7248" s="27">
        <v>0.787511994874794</v>
      </c>
      <c r="BQ7248" s="27">
        <v>13253.1615184724</v>
      </c>
      <c r="BR7248" s="27">
        <v>1.35402344094824</v>
      </c>
      <c r="BS7248" s="27">
        <v>59938.0923275853</v>
      </c>
      <c r="BU7248">
        <f t="shared" si="452"/>
        <v>104873.637712747</v>
      </c>
      <c r="BV7248">
        <f t="shared" si="453"/>
        <v>143165.423814651</v>
      </c>
      <c r="BW7248" s="9">
        <v>7243</v>
      </c>
      <c r="BX7248">
        <f t="shared" si="454"/>
        <v>0</v>
      </c>
      <c r="BY7248">
        <f t="shared" si="455"/>
        <v>1</v>
      </c>
    </row>
    <row r="7249" spans="1:77">
      <c r="A7249" s="33">
        <v>7244</v>
      </c>
      <c r="BP7249" s="27">
        <v>0.802531325467259</v>
      </c>
      <c r="BQ7249" s="27">
        <v>14717.210637376</v>
      </c>
      <c r="BR7249" s="27">
        <v>1.36561225252001</v>
      </c>
      <c r="BS7249" s="27">
        <v>53830.1535932446</v>
      </c>
      <c r="BU7249">
        <f t="shared" si="452"/>
        <v>105662.488182713</v>
      </c>
      <c r="BV7249">
        <f t="shared" si="453"/>
        <v>151011.684284756</v>
      </c>
      <c r="BW7249" s="9">
        <v>7244</v>
      </c>
      <c r="BX7249">
        <f t="shared" si="454"/>
        <v>0</v>
      </c>
      <c r="BY7249">
        <f t="shared" si="455"/>
        <v>1</v>
      </c>
    </row>
    <row r="7250" spans="1:77">
      <c r="A7250" s="33">
        <v>7245</v>
      </c>
      <c r="BP7250" s="27">
        <v>0.847316270058019</v>
      </c>
      <c r="BQ7250" s="27">
        <v>10851.8413056391</v>
      </c>
      <c r="BR7250" s="27">
        <v>1.46782258774462</v>
      </c>
      <c r="BS7250" s="27">
        <v>46229.1359889624</v>
      </c>
      <c r="BU7250">
        <f t="shared" si="452"/>
        <v>116245.599203064</v>
      </c>
      <c r="BV7250">
        <f t="shared" si="453"/>
        <v>173944.252172731</v>
      </c>
      <c r="BW7250" s="9">
        <v>7245</v>
      </c>
      <c r="BX7250">
        <f t="shared" si="454"/>
        <v>0</v>
      </c>
      <c r="BY7250">
        <f t="shared" si="455"/>
        <v>1</v>
      </c>
    </row>
    <row r="7251" spans="1:77">
      <c r="A7251" s="33">
        <v>7246</v>
      </c>
      <c r="BP7251" s="27">
        <v>0.837353296696665</v>
      </c>
      <c r="BQ7251" s="27">
        <v>14946.5016833217</v>
      </c>
      <c r="BR7251" s="27">
        <v>1.45121267703843</v>
      </c>
      <c r="BS7251" s="27">
        <v>61093.213180579</v>
      </c>
      <c r="BU7251">
        <f t="shared" si="452"/>
        <v>110656.492821178</v>
      </c>
      <c r="BV7251">
        <f t="shared" si="453"/>
        <v>156588.688375185</v>
      </c>
      <c r="BW7251" s="9">
        <v>7246</v>
      </c>
      <c r="BX7251">
        <f t="shared" si="454"/>
        <v>0</v>
      </c>
      <c r="BY7251">
        <f t="shared" si="455"/>
        <v>1</v>
      </c>
    </row>
    <row r="7252" spans="1:77">
      <c r="A7252" s="33">
        <v>7247</v>
      </c>
      <c r="BP7252" s="27">
        <v>0.800005154460154</v>
      </c>
      <c r="BQ7252" s="27">
        <v>14529.8081860366</v>
      </c>
      <c r="BR7252" s="27">
        <v>1.37188633901381</v>
      </c>
      <c r="BS7252" s="27">
        <v>49139.4902599146</v>
      </c>
      <c r="BU7252">
        <f t="shared" si="452"/>
        <v>105470.964982986</v>
      </c>
      <c r="BV7252">
        <f t="shared" si="453"/>
        <v>156643.460592157</v>
      </c>
      <c r="BW7252" s="9">
        <v>7247</v>
      </c>
      <c r="BX7252">
        <f t="shared" si="454"/>
        <v>0</v>
      </c>
      <c r="BY7252">
        <f t="shared" si="455"/>
        <v>1</v>
      </c>
    </row>
    <row r="7253" spans="1:77">
      <c r="A7253" s="33">
        <v>7248</v>
      </c>
      <c r="BP7253" s="27">
        <v>0.777521450947869</v>
      </c>
      <c r="BQ7253" s="27">
        <v>16554.6644889646</v>
      </c>
      <c r="BR7253" s="27">
        <v>1.33763315650932</v>
      </c>
      <c r="BS7253" s="27">
        <v>53107.8730032544</v>
      </c>
      <c r="BU7253">
        <f t="shared" si="452"/>
        <v>100073.553153216</v>
      </c>
      <c r="BV7253">
        <f t="shared" si="453"/>
        <v>147537.100473144</v>
      </c>
      <c r="BW7253" s="9">
        <v>7248</v>
      </c>
      <c r="BX7253">
        <f t="shared" si="454"/>
        <v>0</v>
      </c>
      <c r="BY7253">
        <f t="shared" si="455"/>
        <v>1</v>
      </c>
    </row>
    <row r="7254" spans="1:77">
      <c r="A7254" s="33">
        <v>7249</v>
      </c>
      <c r="BP7254" s="27">
        <v>0.847397446408606</v>
      </c>
      <c r="BQ7254" s="27">
        <v>14947.098659903</v>
      </c>
      <c r="BR7254" s="27">
        <v>1.46245411554265</v>
      </c>
      <c r="BS7254" s="27">
        <v>53435.7594835293</v>
      </c>
      <c r="BU7254">
        <f t="shared" si="452"/>
        <v>112162.518301388</v>
      </c>
      <c r="BV7254">
        <f t="shared" si="453"/>
        <v>165932.357847868</v>
      </c>
      <c r="BW7254" s="9">
        <v>7249</v>
      </c>
      <c r="BX7254">
        <f t="shared" si="454"/>
        <v>0</v>
      </c>
      <c r="BY7254">
        <f t="shared" si="455"/>
        <v>1</v>
      </c>
    </row>
    <row r="7255" spans="1:77">
      <c r="A7255" s="33">
        <v>7250</v>
      </c>
      <c r="BP7255" s="27">
        <v>0.812914546116006</v>
      </c>
      <c r="BQ7255" s="27">
        <v>15762.4971059476</v>
      </c>
      <c r="BR7255" s="27">
        <v>1.38584714609044</v>
      </c>
      <c r="BS7255" s="27">
        <v>51290.6469873331</v>
      </c>
      <c r="BU7255">
        <f t="shared" si="452"/>
        <v>106174.684811453</v>
      </c>
      <c r="BV7255">
        <f t="shared" si="453"/>
        <v>156586.424926234</v>
      </c>
      <c r="BW7255" s="9">
        <v>7250</v>
      </c>
      <c r="BX7255">
        <f t="shared" si="454"/>
        <v>0</v>
      </c>
      <c r="BY7255">
        <f t="shared" si="455"/>
        <v>1</v>
      </c>
    </row>
    <row r="7256" spans="1:77">
      <c r="A7256" s="33">
        <v>7251</v>
      </c>
      <c r="BP7256" s="27">
        <v>0.83513227058674</v>
      </c>
      <c r="BQ7256" s="27">
        <v>21660.6081454801</v>
      </c>
      <c r="BR7256" s="27">
        <v>1.4285098941231</v>
      </c>
      <c r="BS7256" s="27">
        <v>66175.9004448301</v>
      </c>
      <c r="BU7256">
        <f t="shared" si="452"/>
        <v>103609.232442531</v>
      </c>
      <c r="BV7256">
        <f t="shared" si="453"/>
        <v>148100.583673636</v>
      </c>
      <c r="BW7256" s="9">
        <v>7251</v>
      </c>
      <c r="BX7256">
        <f t="shared" si="454"/>
        <v>0</v>
      </c>
      <c r="BY7256">
        <f t="shared" si="455"/>
        <v>1</v>
      </c>
    </row>
    <row r="7257" spans="1:77">
      <c r="A7257" s="33">
        <v>7252</v>
      </c>
      <c r="BP7257" s="27">
        <v>0.804259153834725</v>
      </c>
      <c r="BQ7257" s="27">
        <v>12993.3766319122</v>
      </c>
      <c r="BR7257" s="27">
        <v>1.36988794959606</v>
      </c>
      <c r="BS7257" s="27">
        <v>50933.7734172659</v>
      </c>
      <c r="BU7257">
        <f t="shared" si="452"/>
        <v>107645.496443297</v>
      </c>
      <c r="BV7257">
        <f t="shared" si="453"/>
        <v>154549.419022143</v>
      </c>
      <c r="BW7257" s="9">
        <v>7252</v>
      </c>
      <c r="BX7257">
        <f t="shared" si="454"/>
        <v>0</v>
      </c>
      <c r="BY7257">
        <f t="shared" si="455"/>
        <v>1</v>
      </c>
    </row>
    <row r="7258" spans="1:77">
      <c r="A7258" s="33">
        <v>7253</v>
      </c>
      <c r="BP7258" s="27">
        <v>0.866777740778311</v>
      </c>
      <c r="BQ7258" s="27">
        <v>13239.5000717774</v>
      </c>
      <c r="BR7258" s="27">
        <v>1.50231051724908</v>
      </c>
      <c r="BS7258" s="27">
        <v>48423.4378663431</v>
      </c>
      <c r="BU7258">
        <f t="shared" si="452"/>
        <v>116777.161044969</v>
      </c>
      <c r="BV7258">
        <f t="shared" si="453"/>
        <v>176923.139721019</v>
      </c>
      <c r="BW7258" s="9">
        <v>7253</v>
      </c>
      <c r="BX7258">
        <f t="shared" si="454"/>
        <v>0</v>
      </c>
      <c r="BY7258">
        <f t="shared" si="455"/>
        <v>1</v>
      </c>
    </row>
    <row r="7259" spans="1:77">
      <c r="A7259" s="33">
        <v>7254</v>
      </c>
      <c r="BP7259" s="27">
        <v>0.832812815856602</v>
      </c>
      <c r="BQ7259" s="27">
        <v>14438.2178504926</v>
      </c>
      <c r="BR7259" s="27">
        <v>1.45508615583203</v>
      </c>
      <c r="BS7259" s="27">
        <v>60814.8434159174</v>
      </c>
      <c r="BU7259">
        <f t="shared" si="452"/>
        <v>110483.704527998</v>
      </c>
      <c r="BV7259">
        <f t="shared" si="453"/>
        <v>157448.079958887</v>
      </c>
      <c r="BW7259" s="9">
        <v>7254</v>
      </c>
      <c r="BX7259">
        <f t="shared" si="454"/>
        <v>0</v>
      </c>
      <c r="BY7259">
        <f t="shared" si="455"/>
        <v>1</v>
      </c>
    </row>
    <row r="7260" spans="1:77">
      <c r="A7260" s="33">
        <v>7255</v>
      </c>
      <c r="BP7260" s="27">
        <v>0.845194731068553</v>
      </c>
      <c r="BQ7260" s="27">
        <v>15512.4926647937</v>
      </c>
      <c r="BR7260" s="27">
        <v>1.46658045971749</v>
      </c>
      <c r="BS7260" s="27">
        <v>56584.693775241</v>
      </c>
      <c r="BU7260">
        <f t="shared" si="452"/>
        <v>111266.716995489</v>
      </c>
      <c r="BV7260">
        <f t="shared" si="453"/>
        <v>163402.375182383</v>
      </c>
      <c r="BW7260" s="9">
        <v>7255</v>
      </c>
      <c r="BX7260">
        <f t="shared" si="454"/>
        <v>0</v>
      </c>
      <c r="BY7260">
        <f t="shared" si="455"/>
        <v>1</v>
      </c>
    </row>
    <row r="7261" spans="1:77">
      <c r="A7261" s="33">
        <v>7256</v>
      </c>
      <c r="BP7261" s="27">
        <v>0.820253979203752</v>
      </c>
      <c r="BQ7261" s="27">
        <v>16756.4498556507</v>
      </c>
      <c r="BR7261" s="27">
        <v>1.41862548112439</v>
      </c>
      <c r="BS7261" s="27">
        <v>55740.9588187159</v>
      </c>
      <c r="BU7261">
        <f t="shared" si="452"/>
        <v>106281.647024912</v>
      </c>
      <c r="BV7261">
        <f t="shared" si="453"/>
        <v>157052.863349943</v>
      </c>
      <c r="BW7261" s="9">
        <v>7256</v>
      </c>
      <c r="BX7261">
        <f t="shared" si="454"/>
        <v>0</v>
      </c>
      <c r="BY7261">
        <f t="shared" si="455"/>
        <v>1</v>
      </c>
    </row>
    <row r="7262" spans="1:77">
      <c r="A7262" s="33">
        <v>7257</v>
      </c>
      <c r="BP7262" s="27">
        <v>0.81774999446932</v>
      </c>
      <c r="BQ7262" s="27">
        <v>19032.1606828499</v>
      </c>
      <c r="BR7262" s="27">
        <v>1.37371095580799</v>
      </c>
      <c r="BS7262" s="27">
        <v>57252.8457777073</v>
      </c>
      <c r="BU7262">
        <f t="shared" si="452"/>
        <v>103630.338487548</v>
      </c>
      <c r="BV7262">
        <f t="shared" si="453"/>
        <v>148803.797593491</v>
      </c>
      <c r="BW7262" s="9">
        <v>7257</v>
      </c>
      <c r="BX7262">
        <f t="shared" si="454"/>
        <v>0</v>
      </c>
      <c r="BY7262">
        <f t="shared" si="455"/>
        <v>1</v>
      </c>
    </row>
    <row r="7263" spans="1:77">
      <c r="A7263" s="33">
        <v>7258</v>
      </c>
      <c r="BP7263" s="27">
        <v>0.826346773348934</v>
      </c>
      <c r="BQ7263" s="27">
        <v>15695.7383155053</v>
      </c>
      <c r="BR7263" s="27">
        <v>1.41621681070335</v>
      </c>
      <c r="BS7263" s="27">
        <v>61864.6453918619</v>
      </c>
      <c r="BU7263">
        <f t="shared" si="452"/>
        <v>108256.277686835</v>
      </c>
      <c r="BV7263">
        <f t="shared" si="453"/>
        <v>150567.876213641</v>
      </c>
      <c r="BW7263" s="9">
        <v>7258</v>
      </c>
      <c r="BX7263">
        <f t="shared" si="454"/>
        <v>0</v>
      </c>
      <c r="BY7263">
        <f t="shared" si="455"/>
        <v>1</v>
      </c>
    </row>
    <row r="7264" spans="1:77">
      <c r="A7264" s="33">
        <v>7259</v>
      </c>
      <c r="BP7264" s="27">
        <v>0.789451525756895</v>
      </c>
      <c r="BQ7264" s="27">
        <v>15523.0700918225</v>
      </c>
      <c r="BR7264" s="27">
        <v>1.36762800771542</v>
      </c>
      <c r="BS7264" s="27">
        <v>54323.8075207647</v>
      </c>
      <c r="BU7264">
        <f t="shared" si="452"/>
        <v>102894.658771712</v>
      </c>
      <c r="BV7264">
        <f t="shared" si="453"/>
        <v>150820.393636548</v>
      </c>
      <c r="BW7264" s="9">
        <v>7259</v>
      </c>
      <c r="BX7264">
        <f t="shared" si="454"/>
        <v>0</v>
      </c>
      <c r="BY7264">
        <f t="shared" si="455"/>
        <v>1</v>
      </c>
    </row>
    <row r="7265" spans="1:77">
      <c r="A7265" s="33">
        <v>7260</v>
      </c>
      <c r="BP7265" s="27">
        <v>0.795603378450517</v>
      </c>
      <c r="BQ7265" s="27">
        <v>16419.5334281579</v>
      </c>
      <c r="BR7265" s="27">
        <v>1.36953972130074</v>
      </c>
      <c r="BS7265" s="27">
        <v>63311.2233826938</v>
      </c>
      <c r="BU7265">
        <f t="shared" si="452"/>
        <v>102920.97333942</v>
      </c>
      <c r="BV7265">
        <f t="shared" si="453"/>
        <v>142119.734812418</v>
      </c>
      <c r="BW7265" s="9">
        <v>7260</v>
      </c>
      <c r="BX7265">
        <f t="shared" si="454"/>
        <v>0</v>
      </c>
      <c r="BY7265">
        <f t="shared" si="455"/>
        <v>1</v>
      </c>
    </row>
    <row r="7266" spans="1:77">
      <c r="A7266" s="33">
        <v>7261</v>
      </c>
      <c r="BP7266" s="27">
        <v>0.787416590332565</v>
      </c>
      <c r="BQ7266" s="27">
        <v>13423.7862081682</v>
      </c>
      <c r="BR7266" s="27">
        <v>1.34211251618378</v>
      </c>
      <c r="BS7266" s="27">
        <v>60152.6848593108</v>
      </c>
      <c r="BU7266">
        <f t="shared" si="452"/>
        <v>104688.702341717</v>
      </c>
      <c r="BV7266">
        <f t="shared" si="453"/>
        <v>141164.192568257</v>
      </c>
      <c r="BW7266" s="9">
        <v>7261</v>
      </c>
      <c r="BX7266">
        <f t="shared" si="454"/>
        <v>0</v>
      </c>
      <c r="BY7266">
        <f t="shared" si="455"/>
        <v>1</v>
      </c>
    </row>
    <row r="7267" spans="1:77">
      <c r="A7267" s="33">
        <v>7262</v>
      </c>
      <c r="BP7267" s="27">
        <v>0.835934837472202</v>
      </c>
      <c r="BQ7267" s="27">
        <v>16922.4611656635</v>
      </c>
      <c r="BR7267" s="27">
        <v>1.40973152578774</v>
      </c>
      <c r="BS7267" s="27">
        <v>54968.4642895547</v>
      </c>
      <c r="BU7267">
        <f t="shared" si="452"/>
        <v>108467.764455167</v>
      </c>
      <c r="BV7267">
        <f t="shared" si="453"/>
        <v>156491.264578606</v>
      </c>
      <c r="BW7267" s="9">
        <v>7262</v>
      </c>
      <c r="BX7267">
        <f t="shared" si="454"/>
        <v>0</v>
      </c>
      <c r="BY7267">
        <f t="shared" si="455"/>
        <v>1</v>
      </c>
    </row>
    <row r="7268" spans="1:77">
      <c r="A7268" s="33">
        <v>7263</v>
      </c>
      <c r="BP7268" s="27">
        <v>0.779188318687314</v>
      </c>
      <c r="BQ7268" s="27">
        <v>14244.5316940457</v>
      </c>
      <c r="BR7268" s="27">
        <v>1.33909109829458</v>
      </c>
      <c r="BS7268" s="27">
        <v>50294.3844743609</v>
      </c>
      <c r="BU7268">
        <f t="shared" si="452"/>
        <v>102633.716109051</v>
      </c>
      <c r="BV7268">
        <f t="shared" si="453"/>
        <v>150569.280269826</v>
      </c>
      <c r="BW7268" s="9">
        <v>7263</v>
      </c>
      <c r="BX7268">
        <f t="shared" si="454"/>
        <v>0</v>
      </c>
      <c r="BY7268">
        <f t="shared" si="455"/>
        <v>1</v>
      </c>
    </row>
    <row r="7269" spans="1:77">
      <c r="A7269" s="33">
        <v>7264</v>
      </c>
      <c r="BP7269" s="27">
        <v>0.797536989537059</v>
      </c>
      <c r="BQ7269" s="27">
        <v>19403.2792325667</v>
      </c>
      <c r="BR7269" s="27">
        <v>1.38463772292556</v>
      </c>
      <c r="BS7269" s="27">
        <v>70168.2569110514</v>
      </c>
      <c r="BU7269">
        <f t="shared" si="452"/>
        <v>100227.269197992</v>
      </c>
      <c r="BV7269">
        <f t="shared" si="453"/>
        <v>137527.401527783</v>
      </c>
      <c r="BW7269" s="9">
        <v>7264</v>
      </c>
      <c r="BX7269">
        <f t="shared" si="454"/>
        <v>0</v>
      </c>
      <c r="BY7269">
        <f t="shared" si="455"/>
        <v>1</v>
      </c>
    </row>
    <row r="7270" spans="1:77">
      <c r="A7270" s="33">
        <v>7265</v>
      </c>
      <c r="BP7270" s="27">
        <v>0.827350741238724</v>
      </c>
      <c r="BQ7270" s="27">
        <v>11096.0991541724</v>
      </c>
      <c r="BR7270" s="27">
        <v>1.45079414824976</v>
      </c>
      <c r="BS7270" s="27">
        <v>57141.9406179639</v>
      </c>
      <c r="BU7270">
        <f t="shared" si="452"/>
        <v>113006.512031636</v>
      </c>
      <c r="BV7270">
        <f t="shared" si="453"/>
        <v>160477.1816195</v>
      </c>
      <c r="BW7270" s="9">
        <v>7265</v>
      </c>
      <c r="BX7270">
        <f t="shared" si="454"/>
        <v>0</v>
      </c>
      <c r="BY7270">
        <f t="shared" si="455"/>
        <v>1</v>
      </c>
    </row>
    <row r="7271" spans="1:77">
      <c r="A7271" s="33">
        <v>7266</v>
      </c>
      <c r="BP7271" s="27">
        <v>0.764069265643775</v>
      </c>
      <c r="BQ7271" s="27">
        <v>16606.4319126454</v>
      </c>
      <c r="BR7271" s="27">
        <v>1.31472992551759</v>
      </c>
      <c r="BS7271" s="27">
        <v>64541.4136463251</v>
      </c>
      <c r="BU7271">
        <f t="shared" si="452"/>
        <v>98003.9579339208</v>
      </c>
      <c r="BV7271">
        <f t="shared" si="453"/>
        <v>132668.075181313</v>
      </c>
      <c r="BW7271" s="9">
        <v>7266</v>
      </c>
      <c r="BX7271">
        <f t="shared" si="454"/>
        <v>0</v>
      </c>
      <c r="BY7271">
        <f t="shared" si="455"/>
        <v>1</v>
      </c>
    </row>
    <row r="7272" spans="1:77">
      <c r="A7272" s="33">
        <v>7267</v>
      </c>
      <c r="BP7272" s="27">
        <v>0.848996474010724</v>
      </c>
      <c r="BQ7272" s="27">
        <v>14110.3474658413</v>
      </c>
      <c r="BR7272" s="27">
        <v>1.4865691472333</v>
      </c>
      <c r="BS7272" s="27">
        <v>62001.0184409582</v>
      </c>
      <c r="BU7272">
        <f t="shared" si="452"/>
        <v>113239.123635767</v>
      </c>
      <c r="BV7272">
        <f t="shared" si="453"/>
        <v>160984.353644037</v>
      </c>
      <c r="BW7272" s="9">
        <v>7267</v>
      </c>
      <c r="BX7272">
        <f t="shared" si="454"/>
        <v>0</v>
      </c>
      <c r="BY7272">
        <f t="shared" si="455"/>
        <v>1</v>
      </c>
    </row>
    <row r="7273" spans="1:77">
      <c r="A7273" s="33">
        <v>7268</v>
      </c>
      <c r="BP7273" s="27">
        <v>0.733963291297723</v>
      </c>
      <c r="BQ7273" s="27">
        <v>12608.4651909522</v>
      </c>
      <c r="BR7273" s="27">
        <v>1.2427391377632</v>
      </c>
      <c r="BS7273" s="27">
        <v>48956.7110207404</v>
      </c>
      <c r="BU7273">
        <f t="shared" si="452"/>
        <v>97486.0285037064</v>
      </c>
      <c r="BV7273">
        <f t="shared" si="453"/>
        <v>137454.159643739</v>
      </c>
      <c r="BW7273" s="9">
        <v>7268</v>
      </c>
      <c r="BX7273">
        <f t="shared" si="454"/>
        <v>0</v>
      </c>
      <c r="BY7273">
        <f t="shared" si="455"/>
        <v>1</v>
      </c>
    </row>
    <row r="7274" spans="1:77">
      <c r="A7274" s="33">
        <v>7269</v>
      </c>
      <c r="BP7274" s="27">
        <v>0.810455330781602</v>
      </c>
      <c r="BQ7274" s="27">
        <v>15566.7503718904</v>
      </c>
      <c r="BR7274" s="27">
        <v>1.38193559188752</v>
      </c>
      <c r="BS7274" s="27">
        <v>62553.0448630779</v>
      </c>
      <c r="BU7274">
        <f t="shared" si="452"/>
        <v>106001.54924535</v>
      </c>
      <c r="BV7274">
        <f t="shared" si="453"/>
        <v>144737.29392005</v>
      </c>
      <c r="BW7274" s="9">
        <v>7269</v>
      </c>
      <c r="BX7274">
        <f t="shared" si="454"/>
        <v>0</v>
      </c>
      <c r="BY7274">
        <f t="shared" si="455"/>
        <v>1</v>
      </c>
    </row>
    <row r="7275" spans="1:77">
      <c r="A7275" s="33">
        <v>7270</v>
      </c>
      <c r="BP7275" s="27">
        <v>0.805876074229966</v>
      </c>
      <c r="BQ7275" s="27">
        <v>12934.8119488394</v>
      </c>
      <c r="BR7275" s="27">
        <v>1.36228601513289</v>
      </c>
      <c r="BS7275" s="27">
        <v>47750.2118143411</v>
      </c>
      <c r="BU7275">
        <f t="shared" si="452"/>
        <v>107946.599185656</v>
      </c>
      <c r="BV7275">
        <f t="shared" si="453"/>
        <v>156592.690455592</v>
      </c>
      <c r="BW7275" s="9">
        <v>7270</v>
      </c>
      <c r="BX7275">
        <f t="shared" si="454"/>
        <v>0</v>
      </c>
      <c r="BY7275">
        <f t="shared" si="455"/>
        <v>1</v>
      </c>
    </row>
    <row r="7276" spans="1:77">
      <c r="A7276" s="33">
        <v>7271</v>
      </c>
      <c r="BP7276" s="27">
        <v>0.798015479529121</v>
      </c>
      <c r="BQ7276" s="27">
        <v>16080.6655519778</v>
      </c>
      <c r="BR7276" s="27">
        <v>1.39269136307656</v>
      </c>
      <c r="BS7276" s="27">
        <v>56759.3199189358</v>
      </c>
      <c r="BU7276">
        <f t="shared" si="452"/>
        <v>103621.65637739</v>
      </c>
      <c r="BV7276">
        <f t="shared" si="453"/>
        <v>152144.384542549</v>
      </c>
      <c r="BW7276" s="9">
        <v>7271</v>
      </c>
      <c r="BX7276">
        <f t="shared" si="454"/>
        <v>0</v>
      </c>
      <c r="BY7276">
        <f t="shared" si="455"/>
        <v>1</v>
      </c>
    </row>
    <row r="7277" spans="1:77">
      <c r="A7277" s="33">
        <v>7272</v>
      </c>
      <c r="BP7277" s="27">
        <v>0.802909882839896</v>
      </c>
      <c r="BQ7277" s="27">
        <v>15505.3266577691</v>
      </c>
      <c r="BR7277" s="27">
        <v>1.3645561558337</v>
      </c>
      <c r="BS7277" s="27">
        <v>52140.2269543874</v>
      </c>
      <c r="BU7277">
        <f t="shared" si="452"/>
        <v>104931.155768215</v>
      </c>
      <c r="BV7277">
        <f t="shared" si="453"/>
        <v>152543.196420667</v>
      </c>
      <c r="BW7277" s="9">
        <v>7272</v>
      </c>
      <c r="BX7277">
        <f t="shared" si="454"/>
        <v>0</v>
      </c>
      <c r="BY7277">
        <f t="shared" si="455"/>
        <v>1</v>
      </c>
    </row>
    <row r="7278" spans="1:77">
      <c r="A7278" s="33">
        <v>7273</v>
      </c>
      <c r="BP7278" s="27">
        <v>0.791363679089524</v>
      </c>
      <c r="BQ7278" s="27">
        <v>13900.7671104006</v>
      </c>
      <c r="BR7278" s="27">
        <v>1.34604250913</v>
      </c>
      <c r="BS7278" s="27">
        <v>61563.8115723887</v>
      </c>
      <c r="BU7278">
        <f t="shared" si="452"/>
        <v>104803.784753028</v>
      </c>
      <c r="BV7278">
        <f t="shared" si="453"/>
        <v>140342.564797112</v>
      </c>
      <c r="BW7278" s="9">
        <v>7273</v>
      </c>
      <c r="BX7278">
        <f t="shared" si="454"/>
        <v>0</v>
      </c>
      <c r="BY7278">
        <f t="shared" si="455"/>
        <v>1</v>
      </c>
    </row>
    <row r="7279" spans="1:77">
      <c r="A7279" s="33">
        <v>7274</v>
      </c>
      <c r="BP7279" s="27">
        <v>0.773513268568104</v>
      </c>
      <c r="BQ7279" s="27">
        <v>19197.4673180241</v>
      </c>
      <c r="BR7279" s="27">
        <v>1.32489993919203</v>
      </c>
      <c r="BS7279" s="27">
        <v>60377.1007042356</v>
      </c>
      <c r="BU7279">
        <f t="shared" si="452"/>
        <v>96829.5229671915</v>
      </c>
      <c r="BV7279">
        <f t="shared" si="453"/>
        <v>138357.89017457</v>
      </c>
      <c r="BW7279" s="9">
        <v>7274</v>
      </c>
      <c r="BX7279">
        <f t="shared" si="454"/>
        <v>0</v>
      </c>
      <c r="BY7279">
        <f t="shared" si="455"/>
        <v>1</v>
      </c>
    </row>
    <row r="7280" spans="1:77">
      <c r="A7280" s="33">
        <v>7275</v>
      </c>
      <c r="BP7280" s="27">
        <v>0.809754645412328</v>
      </c>
      <c r="BQ7280" s="27">
        <v>16200.1572234809</v>
      </c>
      <c r="BR7280" s="27">
        <v>1.39886071974311</v>
      </c>
      <c r="BS7280" s="27">
        <v>53076.3528714247</v>
      </c>
      <c r="BU7280">
        <f t="shared" si="452"/>
        <v>105263.039588368</v>
      </c>
      <c r="BV7280">
        <f t="shared" si="453"/>
        <v>156752.755090041</v>
      </c>
      <c r="BW7280" s="9">
        <v>7275</v>
      </c>
      <c r="BX7280">
        <f t="shared" si="454"/>
        <v>0</v>
      </c>
      <c r="BY7280">
        <f t="shared" si="455"/>
        <v>1</v>
      </c>
    </row>
    <row r="7281" spans="1:77">
      <c r="A7281" s="33">
        <v>7276</v>
      </c>
      <c r="BP7281" s="27">
        <v>0.786597708315959</v>
      </c>
      <c r="BQ7281" s="27">
        <v>14532.713234617</v>
      </c>
      <c r="BR7281" s="27">
        <v>1.35539616356734</v>
      </c>
      <c r="BS7281" s="27">
        <v>63270.5163874939</v>
      </c>
      <c r="BU7281">
        <f t="shared" si="452"/>
        <v>103456.943012777</v>
      </c>
      <c r="BV7281">
        <f t="shared" si="453"/>
        <v>140038.908147607</v>
      </c>
      <c r="BW7281" s="9">
        <v>7276</v>
      </c>
      <c r="BX7281">
        <f t="shared" si="454"/>
        <v>0</v>
      </c>
      <c r="BY7281">
        <f t="shared" si="455"/>
        <v>1</v>
      </c>
    </row>
    <row r="7282" spans="1:77">
      <c r="A7282" s="33">
        <v>7277</v>
      </c>
      <c r="BP7282" s="27">
        <v>0.830459393269831</v>
      </c>
      <c r="BQ7282" s="27">
        <v>12411.092744973</v>
      </c>
      <c r="BR7282" s="27">
        <v>1.45094281797593</v>
      </c>
      <c r="BS7282" s="27">
        <v>48331.6170714868</v>
      </c>
      <c r="BU7282">
        <f t="shared" si="452"/>
        <v>112157.816245502</v>
      </c>
      <c r="BV7282">
        <f t="shared" si="453"/>
        <v>169309.805624902</v>
      </c>
      <c r="BW7282" s="9">
        <v>7277</v>
      </c>
      <c r="BX7282">
        <f t="shared" si="454"/>
        <v>0</v>
      </c>
      <c r="BY7282">
        <f t="shared" si="455"/>
        <v>1</v>
      </c>
    </row>
    <row r="7283" spans="1:77">
      <c r="A7283" s="33">
        <v>7278</v>
      </c>
      <c r="BP7283" s="27">
        <v>0.808209079826168</v>
      </c>
      <c r="BQ7283" s="27">
        <v>9130.30224147974</v>
      </c>
      <c r="BR7283" s="27">
        <v>1.39555371718939</v>
      </c>
      <c r="BS7283" s="27">
        <v>43591.2181336913</v>
      </c>
      <c r="BU7283">
        <f t="shared" si="452"/>
        <v>112101.059732445</v>
      </c>
      <c r="BV7283">
        <f t="shared" si="453"/>
        <v>165741.839444717</v>
      </c>
      <c r="BW7283" s="9">
        <v>7278</v>
      </c>
      <c r="BX7283">
        <f t="shared" si="454"/>
        <v>0</v>
      </c>
      <c r="BY7283">
        <f t="shared" si="455"/>
        <v>1</v>
      </c>
    </row>
    <row r="7284" spans="1:77">
      <c r="A7284" s="33">
        <v>7279</v>
      </c>
      <c r="BP7284" s="27">
        <v>0.837047278472003</v>
      </c>
      <c r="BQ7284" s="27">
        <v>14569.4411562698</v>
      </c>
      <c r="BR7284" s="27">
        <v>1.45588310164364</v>
      </c>
      <c r="BS7284" s="27">
        <v>52444.388858671</v>
      </c>
      <c r="BU7284">
        <f t="shared" si="452"/>
        <v>110987.650614531</v>
      </c>
      <c r="BV7284">
        <f t="shared" si="453"/>
        <v>165938.076387875</v>
      </c>
      <c r="BW7284" s="9">
        <v>7279</v>
      </c>
      <c r="BX7284">
        <f t="shared" si="454"/>
        <v>0</v>
      </c>
      <c r="BY7284">
        <f t="shared" si="455"/>
        <v>1</v>
      </c>
    </row>
    <row r="7285" spans="1:77">
      <c r="A7285" s="33">
        <v>7280</v>
      </c>
      <c r="BP7285" s="27">
        <v>0.824531697563371</v>
      </c>
      <c r="BQ7285" s="27">
        <v>14984.302015574</v>
      </c>
      <c r="BR7285" s="27">
        <v>1.43253126948791</v>
      </c>
      <c r="BS7285" s="27">
        <v>55442.959714084</v>
      </c>
      <c r="BU7285">
        <f t="shared" si="452"/>
        <v>108695.452618932</v>
      </c>
      <c r="BV7285">
        <f t="shared" si="453"/>
        <v>159436.730709102</v>
      </c>
      <c r="BW7285" s="9">
        <v>7280</v>
      </c>
      <c r="BX7285">
        <f t="shared" si="454"/>
        <v>0</v>
      </c>
      <c r="BY7285">
        <f t="shared" si="455"/>
        <v>1</v>
      </c>
    </row>
    <row r="7286" spans="1:77">
      <c r="A7286" s="33">
        <v>7281</v>
      </c>
      <c r="BP7286" s="27">
        <v>0.815521618909254</v>
      </c>
      <c r="BQ7286" s="27">
        <v>12669.6780697678</v>
      </c>
      <c r="BR7286" s="27">
        <v>1.39489439116103</v>
      </c>
      <c r="BS7286" s="27">
        <v>48256.5020138475</v>
      </c>
      <c r="BU7286">
        <f t="shared" si="452"/>
        <v>109658.56476662</v>
      </c>
      <c r="BV7286">
        <f t="shared" si="453"/>
        <v>160977.656660306</v>
      </c>
      <c r="BW7286" s="9">
        <v>7281</v>
      </c>
      <c r="BX7286">
        <f t="shared" si="454"/>
        <v>0</v>
      </c>
      <c r="BY7286">
        <f t="shared" si="455"/>
        <v>1</v>
      </c>
    </row>
    <row r="7287" spans="1:77">
      <c r="A7287" s="33">
        <v>7282</v>
      </c>
      <c r="BP7287" s="27">
        <v>0.774705098820701</v>
      </c>
      <c r="BQ7287" s="27">
        <v>20169.5287573602</v>
      </c>
      <c r="BR7287" s="27">
        <v>1.34236058520683</v>
      </c>
      <c r="BS7287" s="27">
        <v>60593.2388206714</v>
      </c>
      <c r="BU7287">
        <f t="shared" si="452"/>
        <v>96036.236065745</v>
      </c>
      <c r="BV7287">
        <f t="shared" si="453"/>
        <v>140760.848960353</v>
      </c>
      <c r="BW7287" s="9">
        <v>7282</v>
      </c>
      <c r="BX7287">
        <f t="shared" si="454"/>
        <v>0</v>
      </c>
      <c r="BY7287">
        <f t="shared" si="455"/>
        <v>1</v>
      </c>
    </row>
    <row r="7288" spans="1:77">
      <c r="A7288" s="33">
        <v>7283</v>
      </c>
      <c r="BP7288" s="27">
        <v>0.731050953955933</v>
      </c>
      <c r="BQ7288" s="27">
        <v>13897.3693850998</v>
      </c>
      <c r="BR7288" s="27">
        <v>1.25894928696594</v>
      </c>
      <c r="BS7288" s="27">
        <v>61364.6038201474</v>
      </c>
      <c r="BU7288">
        <f t="shared" si="452"/>
        <v>95760.2737082901</v>
      </c>
      <c r="BV7288">
        <f t="shared" si="453"/>
        <v>127477.789224744</v>
      </c>
      <c r="BW7288" s="9">
        <v>7283</v>
      </c>
      <c r="BX7288">
        <f t="shared" si="454"/>
        <v>0</v>
      </c>
      <c r="BY7288">
        <f t="shared" si="455"/>
        <v>1</v>
      </c>
    </row>
    <row r="7289" spans="1:77">
      <c r="A7289" s="33">
        <v>7284</v>
      </c>
      <c r="BP7289" s="27">
        <v>0.820255363085105</v>
      </c>
      <c r="BQ7289" s="27">
        <v>13931.9264763345</v>
      </c>
      <c r="BR7289" s="27">
        <v>1.41448532356186</v>
      </c>
      <c r="BS7289" s="27">
        <v>51127.4074501925</v>
      </c>
      <c r="BU7289">
        <f t="shared" si="452"/>
        <v>109106.377986431</v>
      </c>
      <c r="BV7289">
        <f t="shared" si="453"/>
        <v>161045.391084087</v>
      </c>
      <c r="BW7289" s="9">
        <v>7284</v>
      </c>
      <c r="BX7289">
        <f t="shared" si="454"/>
        <v>0</v>
      </c>
      <c r="BY7289">
        <f t="shared" si="455"/>
        <v>1</v>
      </c>
    </row>
    <row r="7290" spans="1:77">
      <c r="A7290" s="33">
        <v>7285</v>
      </c>
      <c r="BP7290" s="27">
        <v>0.792176894096985</v>
      </c>
      <c r="BQ7290" s="27">
        <v>15186.3445807581</v>
      </c>
      <c r="BR7290" s="27">
        <v>1.3434728029575</v>
      </c>
      <c r="BS7290" s="27">
        <v>62952.5269409883</v>
      </c>
      <c r="BU7290">
        <f t="shared" si="452"/>
        <v>103640.18953379</v>
      </c>
      <c r="BV7290">
        <f t="shared" si="453"/>
        <v>138568.393502637</v>
      </c>
      <c r="BW7290" s="9">
        <v>7285</v>
      </c>
      <c r="BX7290">
        <f t="shared" si="454"/>
        <v>0</v>
      </c>
      <c r="BY7290">
        <f t="shared" si="455"/>
        <v>1</v>
      </c>
    </row>
    <row r="7291" spans="1:77">
      <c r="A7291" s="33">
        <v>7286</v>
      </c>
      <c r="BP7291" s="27">
        <v>0.822247326408033</v>
      </c>
      <c r="BQ7291" s="27">
        <v>13390.8874123059</v>
      </c>
      <c r="BR7291" s="27">
        <v>1.3968896309898</v>
      </c>
      <c r="BS7291" s="27">
        <v>60710.1941701955</v>
      </c>
      <c r="BU7291">
        <f t="shared" si="452"/>
        <v>109946.211548899</v>
      </c>
      <c r="BV7291">
        <f t="shared" si="453"/>
        <v>148823.250478274</v>
      </c>
      <c r="BW7291" s="9">
        <v>7286</v>
      </c>
      <c r="BX7291">
        <f t="shared" si="454"/>
        <v>0</v>
      </c>
      <c r="BY7291">
        <f t="shared" si="455"/>
        <v>1</v>
      </c>
    </row>
    <row r="7292" spans="1:77">
      <c r="A7292" s="33">
        <v>7287</v>
      </c>
      <c r="BP7292" s="27">
        <v>0.816482815881679</v>
      </c>
      <c r="BQ7292" s="27">
        <v>15577.1495728309</v>
      </c>
      <c r="BR7292" s="27">
        <v>1.38651173256848</v>
      </c>
      <c r="BS7292" s="27">
        <v>50296.6648192793</v>
      </c>
      <c r="BU7292">
        <f t="shared" si="452"/>
        <v>106895.272809421</v>
      </c>
      <c r="BV7292">
        <f t="shared" si="453"/>
        <v>157680.095065993</v>
      </c>
      <c r="BW7292" s="9">
        <v>7287</v>
      </c>
      <c r="BX7292">
        <f t="shared" si="454"/>
        <v>0</v>
      </c>
      <c r="BY7292">
        <f t="shared" si="455"/>
        <v>1</v>
      </c>
    </row>
    <row r="7293" spans="1:77">
      <c r="A7293" s="33">
        <v>7288</v>
      </c>
      <c r="BP7293" s="27">
        <v>0.789939608942649</v>
      </c>
      <c r="BQ7293" s="27">
        <v>14710.9680552174</v>
      </c>
      <c r="BR7293" s="27">
        <v>1.357973435243</v>
      </c>
      <c r="BS7293" s="27">
        <v>50111.4415062015</v>
      </c>
      <c r="BU7293">
        <f t="shared" si="452"/>
        <v>103779.97328618</v>
      </c>
      <c r="BV7293">
        <f t="shared" si="453"/>
        <v>153584.573780249</v>
      </c>
      <c r="BW7293" s="9">
        <v>7288</v>
      </c>
      <c r="BX7293">
        <f t="shared" si="454"/>
        <v>0</v>
      </c>
      <c r="BY7293">
        <f t="shared" si="455"/>
        <v>1</v>
      </c>
    </row>
    <row r="7294" spans="1:77">
      <c r="A7294" s="33">
        <v>7289</v>
      </c>
      <c r="BP7294" s="27">
        <v>0.805067111780719</v>
      </c>
      <c r="BQ7294" s="27">
        <v>12174.1072336957</v>
      </c>
      <c r="BR7294" s="27">
        <v>1.34168953393363</v>
      </c>
      <c r="BS7294" s="27">
        <v>48310.0147725116</v>
      </c>
      <c r="BU7294">
        <f t="shared" si="452"/>
        <v>108585.959533412</v>
      </c>
      <c r="BV7294">
        <f t="shared" si="453"/>
        <v>152943.415317532</v>
      </c>
      <c r="BW7294" s="9">
        <v>7289</v>
      </c>
      <c r="BX7294">
        <f t="shared" si="454"/>
        <v>0</v>
      </c>
      <c r="BY7294">
        <f t="shared" si="455"/>
        <v>1</v>
      </c>
    </row>
    <row r="7295" spans="1:77">
      <c r="A7295" s="33">
        <v>7290</v>
      </c>
      <c r="BP7295" s="27">
        <v>0.820088551120553</v>
      </c>
      <c r="BQ7295" s="27">
        <v>15331.6342643447</v>
      </c>
      <c r="BR7295" s="27">
        <v>1.40693434154151</v>
      </c>
      <c r="BS7295" s="27">
        <v>64059.842902644</v>
      </c>
      <c r="BU7295">
        <f t="shared" si="452"/>
        <v>107681.648403738</v>
      </c>
      <c r="BV7295">
        <f t="shared" si="453"/>
        <v>146980.308328582</v>
      </c>
      <c r="BW7295" s="9">
        <v>7290</v>
      </c>
      <c r="BX7295">
        <f t="shared" si="454"/>
        <v>0</v>
      </c>
      <c r="BY7295">
        <f t="shared" si="455"/>
        <v>1</v>
      </c>
    </row>
    <row r="7296" spans="1:77">
      <c r="A7296" s="33">
        <v>7291</v>
      </c>
      <c r="BP7296" s="27">
        <v>0.865921309017177</v>
      </c>
      <c r="BQ7296" s="27">
        <v>13066.4793250385</v>
      </c>
      <c r="BR7296" s="27">
        <v>1.52512249222037</v>
      </c>
      <c r="BS7296" s="27">
        <v>48849.4802701985</v>
      </c>
      <c r="BU7296">
        <f t="shared" si="452"/>
        <v>116821.717027538</v>
      </c>
      <c r="BV7296">
        <f t="shared" si="453"/>
        <v>179918.893562856</v>
      </c>
      <c r="BW7296" s="9">
        <v>7291</v>
      </c>
      <c r="BX7296">
        <f t="shared" si="454"/>
        <v>0</v>
      </c>
      <c r="BY7296">
        <f t="shared" si="455"/>
        <v>1</v>
      </c>
    </row>
    <row r="7297" spans="1:77">
      <c r="A7297" s="33">
        <v>7292</v>
      </c>
      <c r="BP7297" s="27">
        <v>0.858740795358095</v>
      </c>
      <c r="BQ7297" s="27">
        <v>13872.8107462971</v>
      </c>
      <c r="BR7297" s="27">
        <v>1.46446156945154</v>
      </c>
      <c r="BS7297" s="27">
        <v>49395.2693133582</v>
      </c>
      <c r="BU7297">
        <f t="shared" si="452"/>
        <v>114938.308557417</v>
      </c>
      <c r="BV7297">
        <f t="shared" si="453"/>
        <v>170273.966104374</v>
      </c>
      <c r="BW7297" s="9">
        <v>7292</v>
      </c>
      <c r="BX7297">
        <f t="shared" si="454"/>
        <v>0</v>
      </c>
      <c r="BY7297">
        <f t="shared" si="455"/>
        <v>1</v>
      </c>
    </row>
    <row r="7298" spans="1:77">
      <c r="A7298" s="33">
        <v>7293</v>
      </c>
      <c r="BP7298" s="27">
        <v>0.854288211037824</v>
      </c>
      <c r="BQ7298" s="27">
        <v>12452.9410068097</v>
      </c>
      <c r="BR7298" s="27">
        <v>1.47467931265993</v>
      </c>
      <c r="BS7298" s="27">
        <v>49207.3433010125</v>
      </c>
      <c r="BU7298">
        <f t="shared" si="452"/>
        <v>115690.290648864</v>
      </c>
      <c r="BV7298">
        <f t="shared" si="453"/>
        <v>171994.553597978</v>
      </c>
      <c r="BW7298" s="9">
        <v>7293</v>
      </c>
      <c r="BX7298">
        <f t="shared" si="454"/>
        <v>0</v>
      </c>
      <c r="BY7298">
        <f t="shared" si="455"/>
        <v>1</v>
      </c>
    </row>
    <row r="7299" spans="1:77">
      <c r="A7299" s="33">
        <v>7294</v>
      </c>
      <c r="BP7299" s="27">
        <v>0.78804039810828</v>
      </c>
      <c r="BQ7299" s="27">
        <v>14638.8215167441</v>
      </c>
      <c r="BR7299" s="27">
        <v>1.34397582103769</v>
      </c>
      <c r="BS7299" s="27">
        <v>51144.8587378394</v>
      </c>
      <c r="BU7299">
        <f t="shared" si="452"/>
        <v>103567.238199498</v>
      </c>
      <c r="BV7299">
        <f t="shared" si="453"/>
        <v>150451.514417814</v>
      </c>
      <c r="BW7299" s="9">
        <v>7294</v>
      </c>
      <c r="BX7299">
        <f t="shared" si="454"/>
        <v>0</v>
      </c>
      <c r="BY7299">
        <f t="shared" si="455"/>
        <v>1</v>
      </c>
    </row>
    <row r="7300" spans="1:77">
      <c r="A7300" s="33">
        <v>7295</v>
      </c>
      <c r="BP7300" s="27">
        <v>0.794767447583147</v>
      </c>
      <c r="BQ7300" s="27">
        <v>16399.3627204607</v>
      </c>
      <c r="BR7300" s="27">
        <v>1.37865081859942</v>
      </c>
      <c r="BS7300" s="27">
        <v>55123.4528686964</v>
      </c>
      <c r="BU7300">
        <f t="shared" si="452"/>
        <v>102815.754417011</v>
      </c>
      <c r="BV7300">
        <f t="shared" si="453"/>
        <v>151674.169921216</v>
      </c>
      <c r="BW7300" s="9">
        <v>7295</v>
      </c>
      <c r="BX7300">
        <f t="shared" si="454"/>
        <v>0</v>
      </c>
      <c r="BY7300">
        <f t="shared" si="455"/>
        <v>1</v>
      </c>
    </row>
    <row r="7301" spans="1:77">
      <c r="A7301" s="33">
        <v>7296</v>
      </c>
      <c r="BP7301" s="27">
        <v>0.76830639744528</v>
      </c>
      <c r="BQ7301" s="27">
        <v>11588.6081631592</v>
      </c>
      <c r="BR7301" s="27">
        <v>1.31287973326195</v>
      </c>
      <c r="BS7301" s="27">
        <v>58008.8519361491</v>
      </c>
      <c r="BU7301">
        <f t="shared" si="452"/>
        <v>103657.351453633</v>
      </c>
      <c r="BV7301">
        <f t="shared" si="453"/>
        <v>138923.108053143</v>
      </c>
      <c r="BW7301" s="9">
        <v>7296</v>
      </c>
      <c r="BX7301">
        <f t="shared" si="454"/>
        <v>0</v>
      </c>
      <c r="BY7301">
        <f t="shared" si="455"/>
        <v>1</v>
      </c>
    </row>
    <row r="7302" spans="1:77">
      <c r="A7302" s="33">
        <v>7297</v>
      </c>
      <c r="BP7302" s="27">
        <v>0.778031545123824</v>
      </c>
      <c r="BQ7302" s="27">
        <v>21362.5690168792</v>
      </c>
      <c r="BR7302" s="27">
        <v>1.31261459282885</v>
      </c>
      <c r="BS7302" s="27">
        <v>59262.1973668652</v>
      </c>
      <c r="BU7302">
        <f t="shared" si="452"/>
        <v>95342.1627516943</v>
      </c>
      <c r="BV7302">
        <f t="shared" si="453"/>
        <v>137629.991557462</v>
      </c>
      <c r="BW7302" s="9">
        <v>7297</v>
      </c>
      <c r="BX7302">
        <f t="shared" si="454"/>
        <v>0</v>
      </c>
      <c r="BY7302">
        <f t="shared" si="455"/>
        <v>1</v>
      </c>
    </row>
    <row r="7303" spans="1:77">
      <c r="A7303" s="33">
        <v>7298</v>
      </c>
      <c r="BP7303" s="27">
        <v>0.851543583906232</v>
      </c>
      <c r="BQ7303" s="27">
        <v>15597.336963199</v>
      </c>
      <c r="BR7303" s="27">
        <v>1.46236045435603</v>
      </c>
      <c r="BS7303" s="27">
        <v>50443.3498663111</v>
      </c>
      <c r="BU7303">
        <f t="shared" ref="BU7303:BU7366" si="456">BP7303*$BV$1-BQ7303</f>
        <v>112134.200622736</v>
      </c>
      <c r="BV7303">
        <f t="shared" ref="BV7303:BV7366" si="457">BR7303*$BV$1-BS7303</f>
        <v>168910.718287094</v>
      </c>
      <c r="BW7303" s="9">
        <v>7298</v>
      </c>
      <c r="BX7303">
        <f t="shared" ref="BX7303:BX7366" si="458">IF(BU7303=MAX($BU7303:$BV7303),1,0)</f>
        <v>0</v>
      </c>
      <c r="BY7303">
        <f t="shared" ref="BY7303:BY7366" si="459">IF(BV7303=MAX($BU7303:$BV7303),1,0)</f>
        <v>1</v>
      </c>
    </row>
    <row r="7304" spans="1:77">
      <c r="A7304" s="33">
        <v>7299</v>
      </c>
      <c r="BP7304" s="27">
        <v>0.834859864297664</v>
      </c>
      <c r="BQ7304" s="27">
        <v>11474.7187842218</v>
      </c>
      <c r="BR7304" s="27">
        <v>1.45713606068178</v>
      </c>
      <c r="BS7304" s="27">
        <v>47334.7458044271</v>
      </c>
      <c r="BU7304">
        <f t="shared" si="456"/>
        <v>113754.260860428</v>
      </c>
      <c r="BV7304">
        <f t="shared" si="457"/>
        <v>171235.66329784</v>
      </c>
      <c r="BW7304" s="9">
        <v>7299</v>
      </c>
      <c r="BX7304">
        <f t="shared" si="458"/>
        <v>0</v>
      </c>
      <c r="BY7304">
        <f t="shared" si="459"/>
        <v>1</v>
      </c>
    </row>
    <row r="7305" spans="1:77">
      <c r="A7305" s="33">
        <v>7300</v>
      </c>
      <c r="BP7305" s="27">
        <v>0.838318881595716</v>
      </c>
      <c r="BQ7305" s="27">
        <v>16661.9897973027</v>
      </c>
      <c r="BR7305" s="27">
        <v>1.45510523937934</v>
      </c>
      <c r="BS7305" s="27">
        <v>54977.0448161244</v>
      </c>
      <c r="BU7305">
        <f t="shared" si="456"/>
        <v>109085.842442055</v>
      </c>
      <c r="BV7305">
        <f t="shared" si="457"/>
        <v>163288.741090776</v>
      </c>
      <c r="BW7305" s="9">
        <v>7300</v>
      </c>
      <c r="BX7305">
        <f t="shared" si="458"/>
        <v>0</v>
      </c>
      <c r="BY7305">
        <f t="shared" si="459"/>
        <v>1</v>
      </c>
    </row>
    <row r="7306" spans="1:77">
      <c r="A7306" s="33">
        <v>7301</v>
      </c>
      <c r="BP7306" s="27">
        <v>0.832522991390242</v>
      </c>
      <c r="BQ7306" s="27">
        <v>10135.7860002555</v>
      </c>
      <c r="BR7306" s="27">
        <v>1.4335961965048</v>
      </c>
      <c r="BS7306" s="27">
        <v>44250.6904693918</v>
      </c>
      <c r="BU7306">
        <f t="shared" si="456"/>
        <v>114742.662708281</v>
      </c>
      <c r="BV7306">
        <f t="shared" si="457"/>
        <v>170788.739006328</v>
      </c>
      <c r="BW7306" s="9">
        <v>7301</v>
      </c>
      <c r="BX7306">
        <f t="shared" si="458"/>
        <v>0</v>
      </c>
      <c r="BY7306">
        <f t="shared" si="459"/>
        <v>1</v>
      </c>
    </row>
    <row r="7307" spans="1:77">
      <c r="A7307" s="33">
        <v>7302</v>
      </c>
      <c r="BP7307" s="27">
        <v>0.737864825915228</v>
      </c>
      <c r="BQ7307" s="27">
        <v>14638.1440341972</v>
      </c>
      <c r="BR7307" s="27">
        <v>1.2663446670204</v>
      </c>
      <c r="BS7307" s="27">
        <v>62185.9919302781</v>
      </c>
      <c r="BU7307">
        <f t="shared" si="456"/>
        <v>96041.579853087</v>
      </c>
      <c r="BV7307">
        <f t="shared" si="457"/>
        <v>127765.708122782</v>
      </c>
      <c r="BW7307" s="9">
        <v>7302</v>
      </c>
      <c r="BX7307">
        <f t="shared" si="458"/>
        <v>0</v>
      </c>
      <c r="BY7307">
        <f t="shared" si="459"/>
        <v>1</v>
      </c>
    </row>
    <row r="7308" spans="1:77">
      <c r="A7308" s="33">
        <v>7303</v>
      </c>
      <c r="BP7308" s="27">
        <v>0.796770759410403</v>
      </c>
      <c r="BQ7308" s="27">
        <v>15335.0233772617</v>
      </c>
      <c r="BR7308" s="27">
        <v>1.33715614197072</v>
      </c>
      <c r="BS7308" s="27">
        <v>65058.2928204146</v>
      </c>
      <c r="BU7308">
        <f t="shared" si="456"/>
        <v>104180.590534299</v>
      </c>
      <c r="BV7308">
        <f t="shared" si="457"/>
        <v>135515.128475194</v>
      </c>
      <c r="BW7308" s="9">
        <v>7303</v>
      </c>
      <c r="BX7308">
        <f t="shared" si="458"/>
        <v>0</v>
      </c>
      <c r="BY7308">
        <f t="shared" si="459"/>
        <v>1</v>
      </c>
    </row>
    <row r="7309" spans="1:77">
      <c r="A7309" s="33">
        <v>7304</v>
      </c>
      <c r="BP7309" s="27">
        <v>0.760919308189343</v>
      </c>
      <c r="BQ7309" s="27">
        <v>14100.2055687579</v>
      </c>
      <c r="BR7309" s="27">
        <v>1.29779648935693</v>
      </c>
      <c r="BS7309" s="27">
        <v>60667.713489104</v>
      </c>
      <c r="BU7309">
        <f t="shared" si="456"/>
        <v>100037.690659644</v>
      </c>
      <c r="BV7309">
        <f t="shared" si="457"/>
        <v>134001.759914435</v>
      </c>
      <c r="BW7309" s="9">
        <v>7304</v>
      </c>
      <c r="BX7309">
        <f t="shared" si="458"/>
        <v>0</v>
      </c>
      <c r="BY7309">
        <f t="shared" si="459"/>
        <v>1</v>
      </c>
    </row>
    <row r="7310" spans="1:77">
      <c r="A7310" s="33">
        <v>7305</v>
      </c>
      <c r="BP7310" s="27">
        <v>0.802994672032165</v>
      </c>
      <c r="BQ7310" s="27">
        <v>13225.2019357534</v>
      </c>
      <c r="BR7310" s="27">
        <v>1.31801972563465</v>
      </c>
      <c r="BS7310" s="27">
        <v>48842.2921052228</v>
      </c>
      <c r="BU7310">
        <f t="shared" si="456"/>
        <v>107223.998869071</v>
      </c>
      <c r="BV7310">
        <f t="shared" si="457"/>
        <v>148860.666739975</v>
      </c>
      <c r="BW7310" s="9">
        <v>7305</v>
      </c>
      <c r="BX7310">
        <f t="shared" si="458"/>
        <v>0</v>
      </c>
      <c r="BY7310">
        <f t="shared" si="459"/>
        <v>1</v>
      </c>
    </row>
    <row r="7311" spans="1:77">
      <c r="A7311" s="33">
        <v>7306</v>
      </c>
      <c r="BP7311" s="27">
        <v>0.865568363834847</v>
      </c>
      <c r="BQ7311" s="27">
        <v>14976.2925265945</v>
      </c>
      <c r="BR7311" s="27">
        <v>1.51192685305952</v>
      </c>
      <c r="BS7311" s="27">
        <v>51837.4616515258</v>
      </c>
      <c r="BU7311">
        <f t="shared" si="456"/>
        <v>114858.962048633</v>
      </c>
      <c r="BV7311">
        <f t="shared" si="457"/>
        <v>174951.566307403</v>
      </c>
      <c r="BW7311" s="9">
        <v>7306</v>
      </c>
      <c r="BX7311">
        <f t="shared" si="458"/>
        <v>0</v>
      </c>
      <c r="BY7311">
        <f t="shared" si="459"/>
        <v>1</v>
      </c>
    </row>
    <row r="7312" spans="1:77">
      <c r="A7312" s="33">
        <v>7307</v>
      </c>
      <c r="BP7312" s="27">
        <v>0.798783715188265</v>
      </c>
      <c r="BQ7312" s="27">
        <v>17881.1076019957</v>
      </c>
      <c r="BR7312" s="27">
        <v>1.37422938166153</v>
      </c>
      <c r="BS7312" s="27">
        <v>54249.0507999932</v>
      </c>
      <c r="BU7312">
        <f t="shared" si="456"/>
        <v>101936.449676244</v>
      </c>
      <c r="BV7312">
        <f t="shared" si="457"/>
        <v>151885.356449236</v>
      </c>
      <c r="BW7312" s="9">
        <v>7307</v>
      </c>
      <c r="BX7312">
        <f t="shared" si="458"/>
        <v>0</v>
      </c>
      <c r="BY7312">
        <f t="shared" si="459"/>
        <v>1</v>
      </c>
    </row>
    <row r="7313" spans="1:77">
      <c r="A7313" s="33">
        <v>7308</v>
      </c>
      <c r="BP7313" s="27">
        <v>0.792969187925405</v>
      </c>
      <c r="BQ7313" s="27">
        <v>11974.0199623156</v>
      </c>
      <c r="BR7313" s="27">
        <v>1.34535910175053</v>
      </c>
      <c r="BS7313" s="27">
        <v>48994.8173898103</v>
      </c>
      <c r="BU7313">
        <f t="shared" si="456"/>
        <v>106971.358226495</v>
      </c>
      <c r="BV7313">
        <f t="shared" si="457"/>
        <v>152809.047872769</v>
      </c>
      <c r="BW7313" s="9">
        <v>7308</v>
      </c>
      <c r="BX7313">
        <f t="shared" si="458"/>
        <v>0</v>
      </c>
      <c r="BY7313">
        <f t="shared" si="459"/>
        <v>1</v>
      </c>
    </row>
    <row r="7314" spans="1:77">
      <c r="A7314" s="33">
        <v>7309</v>
      </c>
      <c r="BP7314" s="27">
        <v>0.766890722161779</v>
      </c>
      <c r="BQ7314" s="27">
        <v>11451.4491148447</v>
      </c>
      <c r="BR7314" s="27">
        <v>1.29859682271108</v>
      </c>
      <c r="BS7314" s="27">
        <v>47587.8705702757</v>
      </c>
      <c r="BU7314">
        <f t="shared" si="456"/>
        <v>103582.159209422</v>
      </c>
      <c r="BV7314">
        <f t="shared" si="457"/>
        <v>147201.652836386</v>
      </c>
      <c r="BW7314" s="9">
        <v>7309</v>
      </c>
      <c r="BX7314">
        <f t="shared" si="458"/>
        <v>0</v>
      </c>
      <c r="BY7314">
        <f t="shared" si="459"/>
        <v>1</v>
      </c>
    </row>
    <row r="7315" spans="1:77">
      <c r="A7315" s="33">
        <v>7310</v>
      </c>
      <c r="BP7315" s="27">
        <v>0.751434754935534</v>
      </c>
      <c r="BQ7315" s="27">
        <v>19728.1735853814</v>
      </c>
      <c r="BR7315" s="27">
        <v>1.27889002567403</v>
      </c>
      <c r="BS7315" s="27">
        <v>57171.1560068559</v>
      </c>
      <c r="BU7315">
        <f t="shared" si="456"/>
        <v>92987.0396549487</v>
      </c>
      <c r="BV7315">
        <f t="shared" si="457"/>
        <v>134662.347844248</v>
      </c>
      <c r="BW7315" s="9">
        <v>7310</v>
      </c>
      <c r="BX7315">
        <f t="shared" si="458"/>
        <v>0</v>
      </c>
      <c r="BY7315">
        <f t="shared" si="459"/>
        <v>1</v>
      </c>
    </row>
    <row r="7316" spans="1:77">
      <c r="A7316" s="33">
        <v>7311</v>
      </c>
      <c r="BP7316" s="27">
        <v>0.764913302360263</v>
      </c>
      <c r="BQ7316" s="27">
        <v>13430.7446849616</v>
      </c>
      <c r="BR7316" s="27">
        <v>1.29715928454597</v>
      </c>
      <c r="BS7316" s="27">
        <v>50190.2420431283</v>
      </c>
      <c r="BU7316">
        <f t="shared" si="456"/>
        <v>101306.250669078</v>
      </c>
      <c r="BV7316">
        <f t="shared" si="457"/>
        <v>144383.650638768</v>
      </c>
      <c r="BW7316" s="9">
        <v>7311</v>
      </c>
      <c r="BX7316">
        <f t="shared" si="458"/>
        <v>0</v>
      </c>
      <c r="BY7316">
        <f t="shared" si="459"/>
        <v>1</v>
      </c>
    </row>
    <row r="7317" spans="1:77">
      <c r="A7317" s="33">
        <v>7312</v>
      </c>
      <c r="BP7317" s="27">
        <v>0.755862746168748</v>
      </c>
      <c r="BQ7317" s="27">
        <v>17114.1436895428</v>
      </c>
      <c r="BR7317" s="27">
        <v>1.29492933628639</v>
      </c>
      <c r="BS7317" s="27">
        <v>54216.4569665798</v>
      </c>
      <c r="BU7317">
        <f t="shared" si="456"/>
        <v>96265.2682357693</v>
      </c>
      <c r="BV7317">
        <f t="shared" si="457"/>
        <v>140022.943476378</v>
      </c>
      <c r="BW7317" s="9">
        <v>7312</v>
      </c>
      <c r="BX7317">
        <f t="shared" si="458"/>
        <v>0</v>
      </c>
      <c r="BY7317">
        <f t="shared" si="459"/>
        <v>1</v>
      </c>
    </row>
    <row r="7318" spans="1:77">
      <c r="A7318" s="33">
        <v>7313</v>
      </c>
      <c r="BP7318" s="27">
        <v>0.79061381947614</v>
      </c>
      <c r="BQ7318" s="27">
        <v>18960.6591006023</v>
      </c>
      <c r="BR7318" s="27">
        <v>1.32073047133923</v>
      </c>
      <c r="BS7318" s="27">
        <v>53475.9550373506</v>
      </c>
      <c r="BU7318">
        <f t="shared" si="456"/>
        <v>99631.4138208187</v>
      </c>
      <c r="BV7318">
        <f t="shared" si="457"/>
        <v>144633.615663534</v>
      </c>
      <c r="BW7318" s="9">
        <v>7313</v>
      </c>
      <c r="BX7318">
        <f t="shared" si="458"/>
        <v>0</v>
      </c>
      <c r="BY7318">
        <f t="shared" si="459"/>
        <v>1</v>
      </c>
    </row>
    <row r="7319" spans="1:77">
      <c r="A7319" s="33">
        <v>7314</v>
      </c>
      <c r="BP7319" s="27">
        <v>0.830033515809329</v>
      </c>
      <c r="BQ7319" s="27">
        <v>14831.8243291614</v>
      </c>
      <c r="BR7319" s="27">
        <v>1.42127821166398</v>
      </c>
      <c r="BS7319" s="27">
        <v>50193.0362777276</v>
      </c>
      <c r="BU7319">
        <f t="shared" si="456"/>
        <v>109673.203042238</v>
      </c>
      <c r="BV7319">
        <f t="shared" si="457"/>
        <v>162998.695471869</v>
      </c>
      <c r="BW7319" s="9">
        <v>7314</v>
      </c>
      <c r="BX7319">
        <f t="shared" si="458"/>
        <v>0</v>
      </c>
      <c r="BY7319">
        <f t="shared" si="459"/>
        <v>1</v>
      </c>
    </row>
    <row r="7320" spans="1:77">
      <c r="A7320" s="33">
        <v>7315</v>
      </c>
      <c r="BP7320" s="27">
        <v>0.816707566673646</v>
      </c>
      <c r="BQ7320" s="27">
        <v>10351.3919032047</v>
      </c>
      <c r="BR7320" s="27">
        <v>1.36954623084705</v>
      </c>
      <c r="BS7320" s="27">
        <v>44829.6512556406</v>
      </c>
      <c r="BU7320">
        <f t="shared" si="456"/>
        <v>112154.743097842</v>
      </c>
      <c r="BV7320">
        <f t="shared" si="457"/>
        <v>160602.283371417</v>
      </c>
      <c r="BW7320" s="9">
        <v>7315</v>
      </c>
      <c r="BX7320">
        <f t="shared" si="458"/>
        <v>0</v>
      </c>
      <c r="BY7320">
        <f t="shared" si="459"/>
        <v>1</v>
      </c>
    </row>
    <row r="7321" spans="1:77">
      <c r="A7321" s="33">
        <v>7316</v>
      </c>
      <c r="BP7321" s="27">
        <v>0.80124527137472</v>
      </c>
      <c r="BQ7321" s="27">
        <v>17277.6001223589</v>
      </c>
      <c r="BR7321" s="27">
        <v>1.3845800967161</v>
      </c>
      <c r="BS7321" s="27">
        <v>64186.8415784974</v>
      </c>
      <c r="BU7321">
        <f t="shared" si="456"/>
        <v>102909.190583849</v>
      </c>
      <c r="BV7321">
        <f t="shared" si="457"/>
        <v>143500.172928918</v>
      </c>
      <c r="BW7321" s="9">
        <v>7316</v>
      </c>
      <c r="BX7321">
        <f t="shared" si="458"/>
        <v>0</v>
      </c>
      <c r="BY7321">
        <f t="shared" si="459"/>
        <v>1</v>
      </c>
    </row>
    <row r="7322" spans="1:77">
      <c r="A7322" s="33">
        <v>7317</v>
      </c>
      <c r="BP7322" s="27">
        <v>0.816859881236202</v>
      </c>
      <c r="BQ7322" s="27">
        <v>15020.0637459652</v>
      </c>
      <c r="BR7322" s="27">
        <v>1.41527810911313</v>
      </c>
      <c r="BS7322" s="27">
        <v>52045.1297974449</v>
      </c>
      <c r="BU7322">
        <f t="shared" si="456"/>
        <v>107508.918439465</v>
      </c>
      <c r="BV7322">
        <f t="shared" si="457"/>
        <v>160246.586569525</v>
      </c>
      <c r="BW7322" s="9">
        <v>7317</v>
      </c>
      <c r="BX7322">
        <f t="shared" si="458"/>
        <v>0</v>
      </c>
      <c r="BY7322">
        <f t="shared" si="459"/>
        <v>1</v>
      </c>
    </row>
    <row r="7323" spans="1:77">
      <c r="A7323" s="33">
        <v>7318</v>
      </c>
      <c r="BP7323" s="27">
        <v>0.808103466091444</v>
      </c>
      <c r="BQ7323" s="27">
        <v>13782.0047912359</v>
      </c>
      <c r="BR7323" s="27">
        <v>1.39705543141432</v>
      </c>
      <c r="BS7323" s="27">
        <v>49068.8794188556</v>
      </c>
      <c r="BU7323">
        <f t="shared" si="456"/>
        <v>107433.515122481</v>
      </c>
      <c r="BV7323">
        <f t="shared" si="457"/>
        <v>160489.435293293</v>
      </c>
      <c r="BW7323" s="9">
        <v>7318</v>
      </c>
      <c r="BX7323">
        <f t="shared" si="458"/>
        <v>0</v>
      </c>
      <c r="BY7323">
        <f t="shared" si="459"/>
        <v>1</v>
      </c>
    </row>
    <row r="7324" spans="1:77">
      <c r="A7324" s="33">
        <v>7319</v>
      </c>
      <c r="BP7324" s="27">
        <v>0.765747445797377</v>
      </c>
      <c r="BQ7324" s="27">
        <v>17705.8206122113</v>
      </c>
      <c r="BR7324" s="27">
        <v>1.30515285641392</v>
      </c>
      <c r="BS7324" s="27">
        <v>52676.7654257233</v>
      </c>
      <c r="BU7324">
        <f t="shared" si="456"/>
        <v>97156.2962573952</v>
      </c>
      <c r="BV7324">
        <f t="shared" si="457"/>
        <v>143096.163036364</v>
      </c>
      <c r="BW7324" s="9">
        <v>7319</v>
      </c>
      <c r="BX7324">
        <f t="shared" si="458"/>
        <v>0</v>
      </c>
      <c r="BY7324">
        <f t="shared" si="459"/>
        <v>1</v>
      </c>
    </row>
    <row r="7325" spans="1:77">
      <c r="A7325" s="33">
        <v>7320</v>
      </c>
      <c r="BP7325" s="27">
        <v>0.806770410126908</v>
      </c>
      <c r="BQ7325" s="27">
        <v>16413.6156536922</v>
      </c>
      <c r="BR7325" s="27">
        <v>1.37572008057021</v>
      </c>
      <c r="BS7325" s="27">
        <v>53376.9482782736</v>
      </c>
      <c r="BU7325">
        <f t="shared" si="456"/>
        <v>104601.945865344</v>
      </c>
      <c r="BV7325">
        <f t="shared" si="457"/>
        <v>152981.063807258</v>
      </c>
      <c r="BW7325" s="9">
        <v>7320</v>
      </c>
      <c r="BX7325">
        <f t="shared" si="458"/>
        <v>0</v>
      </c>
      <c r="BY7325">
        <f t="shared" si="459"/>
        <v>1</v>
      </c>
    </row>
    <row r="7326" spans="1:77">
      <c r="A7326" s="33">
        <v>7321</v>
      </c>
      <c r="BP7326" s="27">
        <v>0.847719871837066</v>
      </c>
      <c r="BQ7326" s="27">
        <v>13580.795098219</v>
      </c>
      <c r="BR7326" s="27">
        <v>1.42880717880126</v>
      </c>
      <c r="BS7326" s="27">
        <v>48086.0828750827</v>
      </c>
      <c r="BU7326">
        <f t="shared" si="456"/>
        <v>113577.185677341</v>
      </c>
      <c r="BV7326">
        <f t="shared" si="457"/>
        <v>166234.993945106</v>
      </c>
      <c r="BW7326" s="9">
        <v>7321</v>
      </c>
      <c r="BX7326">
        <f t="shared" si="458"/>
        <v>0</v>
      </c>
      <c r="BY7326">
        <f t="shared" si="459"/>
        <v>1</v>
      </c>
    </row>
    <row r="7327" spans="1:77">
      <c r="A7327" s="33">
        <v>7322</v>
      </c>
      <c r="BP7327" s="27">
        <v>0.787853488750044</v>
      </c>
      <c r="BQ7327" s="27">
        <v>15194.5761000838</v>
      </c>
      <c r="BR7327" s="27">
        <v>1.32703534233575</v>
      </c>
      <c r="BS7327" s="27">
        <v>51858.8148834936</v>
      </c>
      <c r="BU7327">
        <f t="shared" si="456"/>
        <v>102983.447212423</v>
      </c>
      <c r="BV7327">
        <f t="shared" si="457"/>
        <v>147196.486466869</v>
      </c>
      <c r="BW7327" s="9">
        <v>7322</v>
      </c>
      <c r="BX7327">
        <f t="shared" si="458"/>
        <v>0</v>
      </c>
      <c r="BY7327">
        <f t="shared" si="459"/>
        <v>1</v>
      </c>
    </row>
    <row r="7328" spans="1:77">
      <c r="A7328" s="33">
        <v>7323</v>
      </c>
      <c r="BP7328" s="27">
        <v>0.859400893261403</v>
      </c>
      <c r="BQ7328" s="27">
        <v>14555.2522962394</v>
      </c>
      <c r="BR7328" s="27">
        <v>1.48528228923614</v>
      </c>
      <c r="BS7328" s="27">
        <v>52454.609386215</v>
      </c>
      <c r="BU7328">
        <f t="shared" si="456"/>
        <v>114354.881692971</v>
      </c>
      <c r="BV7328">
        <f t="shared" si="457"/>
        <v>170337.733999205</v>
      </c>
      <c r="BW7328" s="9">
        <v>7323</v>
      </c>
      <c r="BX7328">
        <f t="shared" si="458"/>
        <v>0</v>
      </c>
      <c r="BY7328">
        <f t="shared" si="459"/>
        <v>1</v>
      </c>
    </row>
    <row r="7329" spans="1:77">
      <c r="A7329" s="33">
        <v>7324</v>
      </c>
      <c r="BP7329" s="27">
        <v>0.811593470017549</v>
      </c>
      <c r="BQ7329" s="27">
        <v>12306.2074853778</v>
      </c>
      <c r="BR7329" s="27">
        <v>1.39176843389594</v>
      </c>
      <c r="BS7329" s="27">
        <v>48839.064246609</v>
      </c>
      <c r="BU7329">
        <f t="shared" si="456"/>
        <v>109432.813017255</v>
      </c>
      <c r="BV7329">
        <f t="shared" si="457"/>
        <v>159926.200837781</v>
      </c>
      <c r="BW7329" s="9">
        <v>7324</v>
      </c>
      <c r="BX7329">
        <f t="shared" si="458"/>
        <v>0</v>
      </c>
      <c r="BY7329">
        <f t="shared" si="459"/>
        <v>1</v>
      </c>
    </row>
    <row r="7330" spans="1:77">
      <c r="A7330" s="33">
        <v>7325</v>
      </c>
      <c r="BP7330" s="27">
        <v>0.726939907523374</v>
      </c>
      <c r="BQ7330" s="27">
        <v>13218.1830185567</v>
      </c>
      <c r="BR7330" s="27">
        <v>1.2228093815217</v>
      </c>
      <c r="BS7330" s="27">
        <v>48883.6460752603</v>
      </c>
      <c r="BU7330">
        <f t="shared" si="456"/>
        <v>95822.8031099494</v>
      </c>
      <c r="BV7330">
        <f t="shared" si="457"/>
        <v>134537.761152995</v>
      </c>
      <c r="BW7330" s="9">
        <v>7325</v>
      </c>
      <c r="BX7330">
        <f t="shared" si="458"/>
        <v>0</v>
      </c>
      <c r="BY7330">
        <f t="shared" si="459"/>
        <v>1</v>
      </c>
    </row>
    <row r="7331" spans="1:77">
      <c r="A7331" s="33">
        <v>7326</v>
      </c>
      <c r="BP7331" s="27">
        <v>0.829929496434207</v>
      </c>
      <c r="BQ7331" s="27">
        <v>12267.3695978109</v>
      </c>
      <c r="BR7331" s="27">
        <v>1.42114588857176</v>
      </c>
      <c r="BS7331" s="27">
        <v>57805.4337995394</v>
      </c>
      <c r="BU7331">
        <f t="shared" si="456"/>
        <v>112222.05486732</v>
      </c>
      <c r="BV7331">
        <f t="shared" si="457"/>
        <v>155366.449486224</v>
      </c>
      <c r="BW7331" s="9">
        <v>7326</v>
      </c>
      <c r="BX7331">
        <f t="shared" si="458"/>
        <v>0</v>
      </c>
      <c r="BY7331">
        <f t="shared" si="459"/>
        <v>1</v>
      </c>
    </row>
    <row r="7332" spans="1:77">
      <c r="A7332" s="33">
        <v>7327</v>
      </c>
      <c r="BP7332" s="27">
        <v>0.761743341110487</v>
      </c>
      <c r="BQ7332" s="27">
        <v>13592.4977122023</v>
      </c>
      <c r="BR7332" s="27">
        <v>1.30081920086025</v>
      </c>
      <c r="BS7332" s="27">
        <v>50602.9744847264</v>
      </c>
      <c r="BU7332">
        <f t="shared" si="456"/>
        <v>100669.003454371</v>
      </c>
      <c r="BV7332">
        <f t="shared" si="457"/>
        <v>144519.905644312</v>
      </c>
      <c r="BW7332" s="9">
        <v>7327</v>
      </c>
      <c r="BX7332">
        <f t="shared" si="458"/>
        <v>0</v>
      </c>
      <c r="BY7332">
        <f t="shared" si="459"/>
        <v>1</v>
      </c>
    </row>
    <row r="7333" spans="1:77">
      <c r="A7333" s="33">
        <v>7328</v>
      </c>
      <c r="BP7333" s="27">
        <v>0.808668707114794</v>
      </c>
      <c r="BQ7333" s="27">
        <v>12122.333924822</v>
      </c>
      <c r="BR7333" s="27">
        <v>1.39935374332687</v>
      </c>
      <c r="BS7333" s="27">
        <v>58192.0144412282</v>
      </c>
      <c r="BU7333">
        <f t="shared" si="456"/>
        <v>109177.972142397</v>
      </c>
      <c r="BV7333">
        <f t="shared" si="457"/>
        <v>151711.047057802</v>
      </c>
      <c r="BW7333" s="9">
        <v>7328</v>
      </c>
      <c r="BX7333">
        <f t="shared" si="458"/>
        <v>0</v>
      </c>
      <c r="BY7333">
        <f t="shared" si="459"/>
        <v>1</v>
      </c>
    </row>
    <row r="7334" spans="1:77">
      <c r="A7334" s="33">
        <v>7329</v>
      </c>
      <c r="BP7334" s="27">
        <v>0.739364838661067</v>
      </c>
      <c r="BQ7334" s="27">
        <v>18129.7731597396</v>
      </c>
      <c r="BR7334" s="27">
        <v>1.23883496864488</v>
      </c>
      <c r="BS7334" s="27">
        <v>57632.9079063491</v>
      </c>
      <c r="BU7334">
        <f t="shared" si="456"/>
        <v>92774.9526394205</v>
      </c>
      <c r="BV7334">
        <f t="shared" si="457"/>
        <v>128192.337390382</v>
      </c>
      <c r="BW7334" s="9">
        <v>7329</v>
      </c>
      <c r="BX7334">
        <f t="shared" si="458"/>
        <v>0</v>
      </c>
      <c r="BY7334">
        <f t="shared" si="459"/>
        <v>1</v>
      </c>
    </row>
    <row r="7335" spans="1:77">
      <c r="A7335" s="33">
        <v>7330</v>
      </c>
      <c r="BP7335" s="27">
        <v>0.808471990975425</v>
      </c>
      <c r="BQ7335" s="27">
        <v>14070.3340197504</v>
      </c>
      <c r="BR7335" s="27">
        <v>1.37029537870546</v>
      </c>
      <c r="BS7335" s="27">
        <v>63750.0925964319</v>
      </c>
      <c r="BU7335">
        <f t="shared" si="456"/>
        <v>107200.464626563</v>
      </c>
      <c r="BV7335">
        <f t="shared" si="457"/>
        <v>141794.214209387</v>
      </c>
      <c r="BW7335" s="9">
        <v>7330</v>
      </c>
      <c r="BX7335">
        <f t="shared" si="458"/>
        <v>0</v>
      </c>
      <c r="BY7335">
        <f t="shared" si="459"/>
        <v>1</v>
      </c>
    </row>
    <row r="7336" spans="1:77">
      <c r="A7336" s="33">
        <v>7331</v>
      </c>
      <c r="BP7336" s="27">
        <v>0.791642039032431</v>
      </c>
      <c r="BQ7336" s="27">
        <v>11434.5740712165</v>
      </c>
      <c r="BR7336" s="27">
        <v>1.35442379188473</v>
      </c>
      <c r="BS7336" s="27">
        <v>57146.3952726919</v>
      </c>
      <c r="BU7336">
        <f t="shared" si="456"/>
        <v>107311.731783648</v>
      </c>
      <c r="BV7336">
        <f t="shared" si="457"/>
        <v>146017.173510018</v>
      </c>
      <c r="BW7336" s="9">
        <v>7331</v>
      </c>
      <c r="BX7336">
        <f t="shared" si="458"/>
        <v>0</v>
      </c>
      <c r="BY7336">
        <f t="shared" si="459"/>
        <v>1</v>
      </c>
    </row>
    <row r="7337" spans="1:77">
      <c r="A7337" s="33">
        <v>7332</v>
      </c>
      <c r="BP7337" s="27">
        <v>0.803630585727315</v>
      </c>
      <c r="BQ7337" s="27">
        <v>12366.1899159623</v>
      </c>
      <c r="BR7337" s="27">
        <v>1.37885663645499</v>
      </c>
      <c r="BS7337" s="27">
        <v>47781.059734335</v>
      </c>
      <c r="BU7337">
        <f t="shared" si="456"/>
        <v>108178.397943135</v>
      </c>
      <c r="BV7337">
        <f t="shared" si="457"/>
        <v>159047.435733914</v>
      </c>
      <c r="BW7337" s="9">
        <v>7332</v>
      </c>
      <c r="BX7337">
        <f t="shared" si="458"/>
        <v>0</v>
      </c>
      <c r="BY7337">
        <f t="shared" si="459"/>
        <v>1</v>
      </c>
    </row>
    <row r="7338" spans="1:77">
      <c r="A7338" s="33">
        <v>7333</v>
      </c>
      <c r="BP7338" s="27">
        <v>0.807276374112214</v>
      </c>
      <c r="BQ7338" s="27">
        <v>21334.9717116264</v>
      </c>
      <c r="BR7338" s="27">
        <v>1.3456526516811</v>
      </c>
      <c r="BS7338" s="27">
        <v>64833.9253653761</v>
      </c>
      <c r="BU7338">
        <f t="shared" si="456"/>
        <v>99756.4844052056</v>
      </c>
      <c r="BV7338">
        <f t="shared" si="457"/>
        <v>137013.972386789</v>
      </c>
      <c r="BW7338" s="9">
        <v>7333</v>
      </c>
      <c r="BX7338">
        <f t="shared" si="458"/>
        <v>0</v>
      </c>
      <c r="BY7338">
        <f t="shared" si="459"/>
        <v>1</v>
      </c>
    </row>
    <row r="7339" spans="1:77">
      <c r="A7339" s="33">
        <v>7334</v>
      </c>
      <c r="BP7339" s="27">
        <v>0.8421190018558</v>
      </c>
      <c r="BQ7339" s="27">
        <v>14579.0595527295</v>
      </c>
      <c r="BR7339" s="27">
        <v>1.45274751307829</v>
      </c>
      <c r="BS7339" s="27">
        <v>61448.0069276189</v>
      </c>
      <c r="BU7339">
        <f t="shared" si="456"/>
        <v>111738.79072564</v>
      </c>
      <c r="BV7339">
        <f t="shared" si="457"/>
        <v>156464.120034125</v>
      </c>
      <c r="BW7339" s="9">
        <v>7334</v>
      </c>
      <c r="BX7339">
        <f t="shared" si="458"/>
        <v>0</v>
      </c>
      <c r="BY7339">
        <f t="shared" si="459"/>
        <v>1</v>
      </c>
    </row>
    <row r="7340" spans="1:77">
      <c r="A7340" s="33">
        <v>7335</v>
      </c>
      <c r="BP7340" s="27">
        <v>0.844794763083354</v>
      </c>
      <c r="BQ7340" s="27">
        <v>16378.3632472352</v>
      </c>
      <c r="BR7340" s="27">
        <v>1.45184057443918</v>
      </c>
      <c r="BS7340" s="27">
        <v>52646.5440419461</v>
      </c>
      <c r="BU7340">
        <f t="shared" si="456"/>
        <v>110340.851215268</v>
      </c>
      <c r="BV7340">
        <f t="shared" si="457"/>
        <v>165129.54212393</v>
      </c>
      <c r="BW7340" s="9">
        <v>7335</v>
      </c>
      <c r="BX7340">
        <f t="shared" si="458"/>
        <v>0</v>
      </c>
      <c r="BY7340">
        <f t="shared" si="459"/>
        <v>1</v>
      </c>
    </row>
    <row r="7341" spans="1:77">
      <c r="A7341" s="33">
        <v>7336</v>
      </c>
      <c r="BP7341" s="27">
        <v>0.797486492488429</v>
      </c>
      <c r="BQ7341" s="27">
        <v>12710.4989532844</v>
      </c>
      <c r="BR7341" s="27">
        <v>1.36583180452804</v>
      </c>
      <c r="BS7341" s="27">
        <v>58729.3670911164</v>
      </c>
      <c r="BU7341">
        <f t="shared" si="456"/>
        <v>106912.47491998</v>
      </c>
      <c r="BV7341">
        <f t="shared" si="457"/>
        <v>146145.403588089</v>
      </c>
      <c r="BW7341" s="9">
        <v>7336</v>
      </c>
      <c r="BX7341">
        <f t="shared" si="458"/>
        <v>0</v>
      </c>
      <c r="BY7341">
        <f t="shared" si="459"/>
        <v>1</v>
      </c>
    </row>
    <row r="7342" spans="1:77">
      <c r="A7342" s="33">
        <v>7337</v>
      </c>
      <c r="BP7342" s="27">
        <v>0.835127198665513</v>
      </c>
      <c r="BQ7342" s="27">
        <v>13712.5540691375</v>
      </c>
      <c r="BR7342" s="27">
        <v>1.4611457269155</v>
      </c>
      <c r="BS7342" s="27">
        <v>61077.4748532633</v>
      </c>
      <c r="BU7342">
        <f t="shared" si="456"/>
        <v>111556.525730689</v>
      </c>
      <c r="BV7342">
        <f t="shared" si="457"/>
        <v>158094.384184062</v>
      </c>
      <c r="BW7342" s="9">
        <v>7337</v>
      </c>
      <c r="BX7342">
        <f t="shared" si="458"/>
        <v>0</v>
      </c>
      <c r="BY7342">
        <f t="shared" si="459"/>
        <v>1</v>
      </c>
    </row>
    <row r="7343" spans="1:77">
      <c r="A7343" s="33">
        <v>7338</v>
      </c>
      <c r="BP7343" s="27">
        <v>0.783335493015987</v>
      </c>
      <c r="BQ7343" s="27">
        <v>12274.8518709382</v>
      </c>
      <c r="BR7343" s="27">
        <v>1.31768587539471</v>
      </c>
      <c r="BS7343" s="27">
        <v>58954.8518081977</v>
      </c>
      <c r="BU7343">
        <f t="shared" si="456"/>
        <v>105225.47208146</v>
      </c>
      <c r="BV7343">
        <f t="shared" si="457"/>
        <v>138698.029501008</v>
      </c>
      <c r="BW7343" s="9">
        <v>7338</v>
      </c>
      <c r="BX7343">
        <f t="shared" si="458"/>
        <v>0</v>
      </c>
      <c r="BY7343">
        <f t="shared" si="459"/>
        <v>1</v>
      </c>
    </row>
    <row r="7344" spans="1:77">
      <c r="A7344" s="33">
        <v>7339</v>
      </c>
      <c r="BP7344" s="27">
        <v>0.825907451289375</v>
      </c>
      <c r="BQ7344" s="27">
        <v>9813.70915620575</v>
      </c>
      <c r="BR7344" s="27">
        <v>1.42651344247653</v>
      </c>
      <c r="BS7344" s="27">
        <v>46402.020116167</v>
      </c>
      <c r="BU7344">
        <f t="shared" si="456"/>
        <v>114072.4085372</v>
      </c>
      <c r="BV7344">
        <f t="shared" si="457"/>
        <v>167574.996255312</v>
      </c>
      <c r="BW7344" s="9">
        <v>7339</v>
      </c>
      <c r="BX7344">
        <f t="shared" si="458"/>
        <v>0</v>
      </c>
      <c r="BY7344">
        <f t="shared" si="459"/>
        <v>1</v>
      </c>
    </row>
    <row r="7345" spans="1:77">
      <c r="A7345" s="33">
        <v>7340</v>
      </c>
      <c r="BP7345" s="27">
        <v>0.85030011181336</v>
      </c>
      <c r="BQ7345" s="27">
        <v>16529.6242973328</v>
      </c>
      <c r="BR7345" s="27">
        <v>1.44667657589093</v>
      </c>
      <c r="BS7345" s="27">
        <v>52394.6418602481</v>
      </c>
      <c r="BU7345">
        <f t="shared" si="456"/>
        <v>111015.392474671</v>
      </c>
      <c r="BV7345">
        <f t="shared" si="457"/>
        <v>164606.844523392</v>
      </c>
      <c r="BW7345" s="9">
        <v>7340</v>
      </c>
      <c r="BX7345">
        <f t="shared" si="458"/>
        <v>0</v>
      </c>
      <c r="BY7345">
        <f t="shared" si="459"/>
        <v>1</v>
      </c>
    </row>
    <row r="7346" spans="1:77">
      <c r="A7346" s="33">
        <v>7341</v>
      </c>
      <c r="BP7346" s="27">
        <v>0.889830503376014</v>
      </c>
      <c r="BQ7346" s="27">
        <v>15408.2598841474</v>
      </c>
      <c r="BR7346" s="27">
        <v>1.56438414764025</v>
      </c>
      <c r="BS7346" s="27">
        <v>62243.7103786824</v>
      </c>
      <c r="BU7346">
        <f t="shared" si="456"/>
        <v>118066.315622255</v>
      </c>
      <c r="BV7346">
        <f t="shared" si="457"/>
        <v>172413.911767355</v>
      </c>
      <c r="BW7346" s="9">
        <v>7341</v>
      </c>
      <c r="BX7346">
        <f t="shared" si="458"/>
        <v>0</v>
      </c>
      <c r="BY7346">
        <f t="shared" si="459"/>
        <v>1</v>
      </c>
    </row>
    <row r="7347" spans="1:77">
      <c r="A7347" s="33">
        <v>7342</v>
      </c>
      <c r="BP7347" s="27">
        <v>0.811327078187185</v>
      </c>
      <c r="BQ7347" s="27">
        <v>11060.2463554336</v>
      </c>
      <c r="BR7347" s="27">
        <v>1.38572832398037</v>
      </c>
      <c r="BS7347" s="27">
        <v>46823.8124684879</v>
      </c>
      <c r="BU7347">
        <f t="shared" si="456"/>
        <v>110638.815372644</v>
      </c>
      <c r="BV7347">
        <f t="shared" si="457"/>
        <v>161035.436128568</v>
      </c>
      <c r="BW7347" s="9">
        <v>7342</v>
      </c>
      <c r="BX7347">
        <f t="shared" si="458"/>
        <v>0</v>
      </c>
      <c r="BY7347">
        <f t="shared" si="459"/>
        <v>1</v>
      </c>
    </row>
    <row r="7348" spans="1:77">
      <c r="A7348" s="33">
        <v>7343</v>
      </c>
      <c r="BP7348" s="27">
        <v>0.84000627595394</v>
      </c>
      <c r="BQ7348" s="27">
        <v>13698.7079421663</v>
      </c>
      <c r="BR7348" s="27">
        <v>1.46743634132374</v>
      </c>
      <c r="BS7348" s="27">
        <v>59924.4720613989</v>
      </c>
      <c r="BU7348">
        <f t="shared" si="456"/>
        <v>112302.233450925</v>
      </c>
      <c r="BV7348">
        <f t="shared" si="457"/>
        <v>160190.979137162</v>
      </c>
      <c r="BW7348" s="9">
        <v>7343</v>
      </c>
      <c r="BX7348">
        <f t="shared" si="458"/>
        <v>0</v>
      </c>
      <c r="BY7348">
        <f t="shared" si="459"/>
        <v>1</v>
      </c>
    </row>
    <row r="7349" spans="1:77">
      <c r="A7349" s="33">
        <v>7344</v>
      </c>
      <c r="BP7349" s="27">
        <v>0.771543530270896</v>
      </c>
      <c r="BQ7349" s="27">
        <v>14677.2579132411</v>
      </c>
      <c r="BR7349" s="27">
        <v>1.2863113489878</v>
      </c>
      <c r="BS7349" s="27">
        <v>50326.1468473707</v>
      </c>
      <c r="BU7349">
        <f t="shared" si="456"/>
        <v>101054.271627393</v>
      </c>
      <c r="BV7349">
        <f t="shared" si="457"/>
        <v>142620.555500799</v>
      </c>
      <c r="BW7349" s="9">
        <v>7344</v>
      </c>
      <c r="BX7349">
        <f t="shared" si="458"/>
        <v>0</v>
      </c>
      <c r="BY7349">
        <f t="shared" si="459"/>
        <v>1</v>
      </c>
    </row>
    <row r="7350" spans="1:77">
      <c r="A7350" s="33">
        <v>7345</v>
      </c>
      <c r="BP7350" s="27">
        <v>0.802022799395789</v>
      </c>
      <c r="BQ7350" s="27">
        <v>12577.2267093887</v>
      </c>
      <c r="BR7350" s="27">
        <v>1.38528833995109</v>
      </c>
      <c r="BS7350" s="27">
        <v>49355.0507801931</v>
      </c>
      <c r="BU7350">
        <f t="shared" si="456"/>
        <v>107726.19319998</v>
      </c>
      <c r="BV7350">
        <f t="shared" si="457"/>
        <v>158438.20021247</v>
      </c>
      <c r="BW7350" s="9">
        <v>7345</v>
      </c>
      <c r="BX7350">
        <f t="shared" si="458"/>
        <v>0</v>
      </c>
      <c r="BY7350">
        <f t="shared" si="459"/>
        <v>1</v>
      </c>
    </row>
    <row r="7351" spans="1:77">
      <c r="A7351" s="33">
        <v>7346</v>
      </c>
      <c r="BP7351" s="27">
        <v>0.816553601470766</v>
      </c>
      <c r="BQ7351" s="27">
        <v>13741.53925633</v>
      </c>
      <c r="BR7351" s="27">
        <v>1.42832995922749</v>
      </c>
      <c r="BS7351" s="27">
        <v>49637.5216885463</v>
      </c>
      <c r="BU7351">
        <f t="shared" si="456"/>
        <v>108741.500964285</v>
      </c>
      <c r="BV7351">
        <f t="shared" si="457"/>
        <v>164611.972195577</v>
      </c>
      <c r="BW7351" s="9">
        <v>7346</v>
      </c>
      <c r="BX7351">
        <f t="shared" si="458"/>
        <v>0</v>
      </c>
      <c r="BY7351">
        <f t="shared" si="459"/>
        <v>1</v>
      </c>
    </row>
    <row r="7352" spans="1:77">
      <c r="A7352" s="33">
        <v>7347</v>
      </c>
      <c r="BP7352" s="27">
        <v>0.789851873624133</v>
      </c>
      <c r="BQ7352" s="27">
        <v>13588.7129477798</v>
      </c>
      <c r="BR7352" s="27">
        <v>1.37046922825836</v>
      </c>
      <c r="BS7352" s="27">
        <v>50279.0731989488</v>
      </c>
      <c r="BU7352">
        <f t="shared" si="456"/>
        <v>104889.06809584</v>
      </c>
      <c r="BV7352">
        <f t="shared" si="457"/>
        <v>155291.311039805</v>
      </c>
      <c r="BW7352" s="9">
        <v>7347</v>
      </c>
      <c r="BX7352">
        <f t="shared" si="458"/>
        <v>0</v>
      </c>
      <c r="BY7352">
        <f t="shared" si="459"/>
        <v>1</v>
      </c>
    </row>
    <row r="7353" spans="1:77">
      <c r="A7353" s="33">
        <v>7348</v>
      </c>
      <c r="BP7353" s="27">
        <v>0.780794658025608</v>
      </c>
      <c r="BQ7353" s="27">
        <v>12012.2155799343</v>
      </c>
      <c r="BR7353" s="27">
        <v>1.34132503867854</v>
      </c>
      <c r="BS7353" s="27">
        <v>47700.4007109619</v>
      </c>
      <c r="BU7353">
        <f t="shared" si="456"/>
        <v>105106.983123907</v>
      </c>
      <c r="BV7353">
        <f t="shared" si="457"/>
        <v>153498.35509082</v>
      </c>
      <c r="BW7353" s="9">
        <v>7348</v>
      </c>
      <c r="BX7353">
        <f t="shared" si="458"/>
        <v>0</v>
      </c>
      <c r="BY7353">
        <f t="shared" si="459"/>
        <v>1</v>
      </c>
    </row>
    <row r="7354" spans="1:77">
      <c r="A7354" s="33">
        <v>7349</v>
      </c>
      <c r="BP7354" s="27">
        <v>0.821921657741637</v>
      </c>
      <c r="BQ7354" s="27">
        <v>13427.9207295528</v>
      </c>
      <c r="BR7354" s="27">
        <v>1.40631923588234</v>
      </c>
      <c r="BS7354" s="27">
        <v>57706.219559682</v>
      </c>
      <c r="BU7354">
        <f t="shared" si="456"/>
        <v>109860.327931693</v>
      </c>
      <c r="BV7354">
        <f t="shared" si="457"/>
        <v>153241.665822669</v>
      </c>
      <c r="BW7354" s="9">
        <v>7349</v>
      </c>
      <c r="BX7354">
        <f t="shared" si="458"/>
        <v>0</v>
      </c>
      <c r="BY7354">
        <f t="shared" si="459"/>
        <v>1</v>
      </c>
    </row>
    <row r="7355" spans="1:77">
      <c r="A7355" s="33">
        <v>7350</v>
      </c>
      <c r="BP7355" s="27">
        <v>0.798128070671534</v>
      </c>
      <c r="BQ7355" s="27">
        <v>12338.6489042047</v>
      </c>
      <c r="BR7355" s="27">
        <v>1.33765399843525</v>
      </c>
      <c r="BS7355" s="27">
        <v>46408.0185772126</v>
      </c>
      <c r="BU7355">
        <f t="shared" si="456"/>
        <v>107380.561696525</v>
      </c>
      <c r="BV7355">
        <f t="shared" si="457"/>
        <v>154240.081188075</v>
      </c>
      <c r="BW7355" s="9">
        <v>7350</v>
      </c>
      <c r="BX7355">
        <f t="shared" si="458"/>
        <v>0</v>
      </c>
      <c r="BY7355">
        <f t="shared" si="459"/>
        <v>1</v>
      </c>
    </row>
    <row r="7356" spans="1:77">
      <c r="A7356" s="33">
        <v>7351</v>
      </c>
      <c r="BP7356" s="27">
        <v>0.796932500090533</v>
      </c>
      <c r="BQ7356" s="27">
        <v>17410.7375697265</v>
      </c>
      <c r="BR7356" s="27">
        <v>1.38816546788084</v>
      </c>
      <c r="BS7356" s="27">
        <v>58778.0529395681</v>
      </c>
      <c r="BU7356">
        <f t="shared" si="456"/>
        <v>102129.137443853</v>
      </c>
      <c r="BV7356">
        <f t="shared" si="457"/>
        <v>149446.767242558</v>
      </c>
      <c r="BW7356" s="9">
        <v>7351</v>
      </c>
      <c r="BX7356">
        <f t="shared" si="458"/>
        <v>0</v>
      </c>
      <c r="BY7356">
        <f t="shared" si="459"/>
        <v>1</v>
      </c>
    </row>
    <row r="7357" spans="1:77">
      <c r="A7357" s="33">
        <v>7352</v>
      </c>
      <c r="BP7357" s="27">
        <v>0.7940530357336</v>
      </c>
      <c r="BQ7357" s="27">
        <v>14348.0223014592</v>
      </c>
      <c r="BR7357" s="27">
        <v>1.38763411920925</v>
      </c>
      <c r="BS7357" s="27">
        <v>53179.1052543118</v>
      </c>
      <c r="BU7357">
        <f t="shared" si="456"/>
        <v>104759.933058581</v>
      </c>
      <c r="BV7357">
        <f t="shared" si="457"/>
        <v>154966.012627076</v>
      </c>
      <c r="BW7357" s="9">
        <v>7352</v>
      </c>
      <c r="BX7357">
        <f t="shared" si="458"/>
        <v>0</v>
      </c>
      <c r="BY7357">
        <f t="shared" si="459"/>
        <v>1</v>
      </c>
    </row>
    <row r="7358" spans="1:77">
      <c r="A7358" s="33">
        <v>7353</v>
      </c>
      <c r="BP7358" s="27">
        <v>0.78433778516886</v>
      </c>
      <c r="BQ7358" s="27">
        <v>12062.0825965966</v>
      </c>
      <c r="BR7358" s="27">
        <v>1.35648468011118</v>
      </c>
      <c r="BS7358" s="27">
        <v>48828.8335919114</v>
      </c>
      <c r="BU7358">
        <f t="shared" si="456"/>
        <v>105588.585178732</v>
      </c>
      <c r="BV7358">
        <f t="shared" si="457"/>
        <v>154643.868424765</v>
      </c>
      <c r="BW7358" s="9">
        <v>7353</v>
      </c>
      <c r="BX7358">
        <f t="shared" si="458"/>
        <v>0</v>
      </c>
      <c r="BY7358">
        <f t="shared" si="459"/>
        <v>1</v>
      </c>
    </row>
    <row r="7359" spans="1:77">
      <c r="A7359" s="33">
        <v>7354</v>
      </c>
      <c r="BP7359" s="27">
        <v>0.852485265356548</v>
      </c>
      <c r="BQ7359" s="27">
        <v>15830.2063039414</v>
      </c>
      <c r="BR7359" s="27">
        <v>1.4615878554141</v>
      </c>
      <c r="BS7359" s="27">
        <v>64403.1002187798</v>
      </c>
      <c r="BU7359">
        <f t="shared" si="456"/>
        <v>112042.583499541</v>
      </c>
      <c r="BV7359">
        <f t="shared" si="457"/>
        <v>154835.078093335</v>
      </c>
      <c r="BW7359" s="9">
        <v>7354</v>
      </c>
      <c r="BX7359">
        <f t="shared" si="458"/>
        <v>0</v>
      </c>
      <c r="BY7359">
        <f t="shared" si="459"/>
        <v>1</v>
      </c>
    </row>
    <row r="7360" spans="1:77">
      <c r="A7360" s="33">
        <v>7355</v>
      </c>
      <c r="BP7360" s="27">
        <v>0.795483604412182</v>
      </c>
      <c r="BQ7360" s="27">
        <v>14420.2077384864</v>
      </c>
      <c r="BR7360" s="27">
        <v>1.38402409288327</v>
      </c>
      <c r="BS7360" s="27">
        <v>50454.6000168797</v>
      </c>
      <c r="BU7360">
        <f t="shared" si="456"/>
        <v>104902.332923341</v>
      </c>
      <c r="BV7360">
        <f t="shared" si="457"/>
        <v>157149.01391561</v>
      </c>
      <c r="BW7360" s="9">
        <v>7355</v>
      </c>
      <c r="BX7360">
        <f t="shared" si="458"/>
        <v>0</v>
      </c>
      <c r="BY7360">
        <f t="shared" si="459"/>
        <v>1</v>
      </c>
    </row>
    <row r="7361" spans="1:77">
      <c r="A7361" s="33">
        <v>7356</v>
      </c>
      <c r="BP7361" s="27">
        <v>0.837091551483869</v>
      </c>
      <c r="BQ7361" s="27">
        <v>14810.6676473701</v>
      </c>
      <c r="BR7361" s="27">
        <v>1.45622292153804</v>
      </c>
      <c r="BS7361" s="27">
        <v>63513.2457432005</v>
      </c>
      <c r="BU7361">
        <f t="shared" si="456"/>
        <v>110753.06507521</v>
      </c>
      <c r="BV7361">
        <f t="shared" si="457"/>
        <v>154920.192487505</v>
      </c>
      <c r="BW7361" s="9">
        <v>7356</v>
      </c>
      <c r="BX7361">
        <f t="shared" si="458"/>
        <v>0</v>
      </c>
      <c r="BY7361">
        <f t="shared" si="459"/>
        <v>1</v>
      </c>
    </row>
    <row r="7362" spans="1:77">
      <c r="A7362" s="33">
        <v>7357</v>
      </c>
      <c r="BP7362" s="27">
        <v>0.808166259147865</v>
      </c>
      <c r="BQ7362" s="27">
        <v>15794.323071053</v>
      </c>
      <c r="BR7362" s="27">
        <v>1.40310383870798</v>
      </c>
      <c r="BS7362" s="27">
        <v>52889.0270021165</v>
      </c>
      <c r="BU7362">
        <f t="shared" si="456"/>
        <v>105430.615801127</v>
      </c>
      <c r="BV7362">
        <f t="shared" si="457"/>
        <v>157576.548804081</v>
      </c>
      <c r="BW7362" s="9">
        <v>7357</v>
      </c>
      <c r="BX7362">
        <f t="shared" si="458"/>
        <v>0</v>
      </c>
      <c r="BY7362">
        <f t="shared" si="459"/>
        <v>1</v>
      </c>
    </row>
    <row r="7363" spans="1:77">
      <c r="A7363" s="33">
        <v>7358</v>
      </c>
      <c r="BP7363" s="27">
        <v>0.850818855439197</v>
      </c>
      <c r="BQ7363" s="27">
        <v>14575.4648149221</v>
      </c>
      <c r="BR7363" s="27">
        <v>1.46395533996244</v>
      </c>
      <c r="BS7363" s="27">
        <v>51797.0878522097</v>
      </c>
      <c r="BU7363">
        <f t="shared" si="456"/>
        <v>113047.363500957</v>
      </c>
      <c r="BV7363">
        <f t="shared" si="457"/>
        <v>167796.213142156</v>
      </c>
      <c r="BW7363" s="9">
        <v>7358</v>
      </c>
      <c r="BX7363">
        <f t="shared" si="458"/>
        <v>0</v>
      </c>
      <c r="BY7363">
        <f t="shared" si="459"/>
        <v>1</v>
      </c>
    </row>
    <row r="7364" spans="1:77">
      <c r="A7364" s="33">
        <v>7359</v>
      </c>
      <c r="BP7364" s="27">
        <v>0.789834320225723</v>
      </c>
      <c r="BQ7364" s="27">
        <v>16459.1990620048</v>
      </c>
      <c r="BR7364" s="27">
        <v>1.36001685100428</v>
      </c>
      <c r="BS7364" s="27">
        <v>54403.8916074033</v>
      </c>
      <c r="BU7364">
        <f t="shared" si="456"/>
        <v>102015.948971854</v>
      </c>
      <c r="BV7364">
        <f t="shared" si="457"/>
        <v>149598.636043239</v>
      </c>
      <c r="BW7364" s="9">
        <v>7359</v>
      </c>
      <c r="BX7364">
        <f t="shared" si="458"/>
        <v>0</v>
      </c>
      <c r="BY7364">
        <f t="shared" si="459"/>
        <v>1</v>
      </c>
    </row>
    <row r="7365" spans="1:77">
      <c r="A7365" s="33">
        <v>7360</v>
      </c>
      <c r="BP7365" s="27">
        <v>0.786449621878634</v>
      </c>
      <c r="BQ7365" s="27">
        <v>23885.0431615792</v>
      </c>
      <c r="BR7365" s="27">
        <v>1.37507389443226</v>
      </c>
      <c r="BS7365" s="27">
        <v>63564.4885814768</v>
      </c>
      <c r="BU7365">
        <f t="shared" si="456"/>
        <v>94082.400120216</v>
      </c>
      <c r="BV7365">
        <f t="shared" si="457"/>
        <v>142696.595583363</v>
      </c>
      <c r="BW7365" s="9">
        <v>7360</v>
      </c>
      <c r="BX7365">
        <f t="shared" si="458"/>
        <v>0</v>
      </c>
      <c r="BY7365">
        <f t="shared" si="459"/>
        <v>1</v>
      </c>
    </row>
    <row r="7366" spans="1:77">
      <c r="A7366" s="33">
        <v>7361</v>
      </c>
      <c r="BP7366" s="27">
        <v>0.823451133809698</v>
      </c>
      <c r="BQ7366" s="27">
        <v>16336.0989365412</v>
      </c>
      <c r="BR7366" s="27">
        <v>1.41564240262615</v>
      </c>
      <c r="BS7366" s="27">
        <v>61999.1846734148</v>
      </c>
      <c r="BU7366">
        <f t="shared" si="456"/>
        <v>107181.571134914</v>
      </c>
      <c r="BV7366">
        <f t="shared" si="457"/>
        <v>150347.175720507</v>
      </c>
      <c r="BW7366" s="9">
        <v>7361</v>
      </c>
      <c r="BX7366">
        <f t="shared" si="458"/>
        <v>0</v>
      </c>
      <c r="BY7366">
        <f t="shared" si="459"/>
        <v>1</v>
      </c>
    </row>
    <row r="7367" spans="1:77">
      <c r="A7367" s="33">
        <v>7362</v>
      </c>
      <c r="BP7367" s="27">
        <v>0.794334253363612</v>
      </c>
      <c r="BQ7367" s="27">
        <v>11713.0503534438</v>
      </c>
      <c r="BR7367" s="27">
        <v>1.35451175322021</v>
      </c>
      <c r="BS7367" s="27">
        <v>48604.9493041208</v>
      </c>
      <c r="BU7367">
        <f t="shared" ref="BU7367:BU7430" si="460">BP7367*$BV$1-BQ7367</f>
        <v>107437.087651098</v>
      </c>
      <c r="BV7367">
        <f t="shared" ref="BV7367:BV7430" si="461">BR7367*$BV$1-BS7367</f>
        <v>154571.813678911</v>
      </c>
      <c r="BW7367" s="9">
        <v>7362</v>
      </c>
      <c r="BX7367">
        <f t="shared" ref="BX7367:BX7430" si="462">IF(BU7367=MAX($BU7367:$BV7367),1,0)</f>
        <v>0</v>
      </c>
      <c r="BY7367">
        <f t="shared" ref="BY7367:BY7430" si="463">IF(BV7367=MAX($BU7367:$BV7367),1,0)</f>
        <v>1</v>
      </c>
    </row>
    <row r="7368" spans="1:77">
      <c r="A7368" s="33">
        <v>7363</v>
      </c>
      <c r="BP7368" s="27">
        <v>0.818437408921579</v>
      </c>
      <c r="BQ7368" s="27">
        <v>16099.8904130258</v>
      </c>
      <c r="BR7368" s="27">
        <v>1.39135535374046</v>
      </c>
      <c r="BS7368" s="27">
        <v>54763.2192298838</v>
      </c>
      <c r="BU7368">
        <f t="shared" si="460"/>
        <v>106665.720925211</v>
      </c>
      <c r="BV7368">
        <f t="shared" si="461"/>
        <v>153940.083831185</v>
      </c>
      <c r="BW7368" s="9">
        <v>7363</v>
      </c>
      <c r="BX7368">
        <f t="shared" si="462"/>
        <v>0</v>
      </c>
      <c r="BY7368">
        <f t="shared" si="463"/>
        <v>1</v>
      </c>
    </row>
    <row r="7369" spans="1:77">
      <c r="A7369" s="33">
        <v>7364</v>
      </c>
      <c r="BP7369" s="27">
        <v>0.802600457194813</v>
      </c>
      <c r="BQ7369" s="27">
        <v>15694.6152885256</v>
      </c>
      <c r="BR7369" s="27">
        <v>1.36800884666681</v>
      </c>
      <c r="BS7369" s="27">
        <v>63603.4692420533</v>
      </c>
      <c r="BU7369">
        <f t="shared" si="460"/>
        <v>104695.453290696</v>
      </c>
      <c r="BV7369">
        <f t="shared" si="461"/>
        <v>141597.857757968</v>
      </c>
      <c r="BW7369" s="9">
        <v>7364</v>
      </c>
      <c r="BX7369">
        <f t="shared" si="462"/>
        <v>0</v>
      </c>
      <c r="BY7369">
        <f t="shared" si="463"/>
        <v>1</v>
      </c>
    </row>
    <row r="7370" spans="1:77">
      <c r="A7370" s="33">
        <v>7365</v>
      </c>
      <c r="BP7370" s="27">
        <v>0.798216339618355</v>
      </c>
      <c r="BQ7370" s="27">
        <v>17360.558312273</v>
      </c>
      <c r="BR7370" s="27">
        <v>1.35069278096106</v>
      </c>
      <c r="BS7370" s="27">
        <v>50121.622162684</v>
      </c>
      <c r="BU7370">
        <f t="shared" si="460"/>
        <v>102371.89263048</v>
      </c>
      <c r="BV7370">
        <f t="shared" si="461"/>
        <v>152482.294981474</v>
      </c>
      <c r="BW7370" s="9">
        <v>7365</v>
      </c>
      <c r="BX7370">
        <f t="shared" si="462"/>
        <v>0</v>
      </c>
      <c r="BY7370">
        <f t="shared" si="463"/>
        <v>1</v>
      </c>
    </row>
    <row r="7371" spans="1:77">
      <c r="A7371" s="33">
        <v>7366</v>
      </c>
      <c r="BP7371" s="27">
        <v>0.798230935503624</v>
      </c>
      <c r="BQ7371" s="27">
        <v>16975.1987515008</v>
      </c>
      <c r="BR7371" s="27">
        <v>1.37053492949259</v>
      </c>
      <c r="BS7371" s="27">
        <v>58428.2566997122</v>
      </c>
      <c r="BU7371">
        <f t="shared" si="460"/>
        <v>102759.441574043</v>
      </c>
      <c r="BV7371">
        <f t="shared" si="461"/>
        <v>147151.982724177</v>
      </c>
      <c r="BW7371" s="9">
        <v>7366</v>
      </c>
      <c r="BX7371">
        <f t="shared" si="462"/>
        <v>0</v>
      </c>
      <c r="BY7371">
        <f t="shared" si="463"/>
        <v>1</v>
      </c>
    </row>
    <row r="7372" spans="1:77">
      <c r="A7372" s="33">
        <v>7367</v>
      </c>
      <c r="BP7372" s="27">
        <v>0.834340804541624</v>
      </c>
      <c r="BQ7372" s="27">
        <v>14224.7485935126</v>
      </c>
      <c r="BR7372" s="27">
        <v>1.44790158577901</v>
      </c>
      <c r="BS7372" s="27">
        <v>61072.8237996677</v>
      </c>
      <c r="BU7372">
        <f t="shared" si="460"/>
        <v>110926.372087731</v>
      </c>
      <c r="BV7372">
        <f t="shared" si="461"/>
        <v>156112.414067184</v>
      </c>
      <c r="BW7372" s="9">
        <v>7367</v>
      </c>
      <c r="BX7372">
        <f t="shared" si="462"/>
        <v>0</v>
      </c>
      <c r="BY7372">
        <f t="shared" si="463"/>
        <v>1</v>
      </c>
    </row>
    <row r="7373" spans="1:77">
      <c r="A7373" s="33">
        <v>7368</v>
      </c>
      <c r="BP7373" s="27">
        <v>0.781643305152622</v>
      </c>
      <c r="BQ7373" s="27">
        <v>15584.6826576683</v>
      </c>
      <c r="BR7373" s="27">
        <v>1.3306337651357</v>
      </c>
      <c r="BS7373" s="27">
        <v>63496.9679881489</v>
      </c>
      <c r="BU7373">
        <f t="shared" si="460"/>
        <v>101661.813115225</v>
      </c>
      <c r="BV7373">
        <f t="shared" si="461"/>
        <v>136098.096782207</v>
      </c>
      <c r="BW7373" s="9">
        <v>7368</v>
      </c>
      <c r="BX7373">
        <f t="shared" si="462"/>
        <v>0</v>
      </c>
      <c r="BY7373">
        <f t="shared" si="463"/>
        <v>1</v>
      </c>
    </row>
    <row r="7374" spans="1:77">
      <c r="A7374" s="33">
        <v>7369</v>
      </c>
      <c r="BP7374" s="27">
        <v>0.826952688002113</v>
      </c>
      <c r="BQ7374" s="27">
        <v>11126.4539372832</v>
      </c>
      <c r="BR7374" s="27">
        <v>1.41097223383958</v>
      </c>
      <c r="BS7374" s="27">
        <v>46816.6935107171</v>
      </c>
      <c r="BU7374">
        <f t="shared" si="460"/>
        <v>112916.449263034</v>
      </c>
      <c r="BV7374">
        <f t="shared" si="461"/>
        <v>164829.14156522</v>
      </c>
      <c r="BW7374" s="9">
        <v>7369</v>
      </c>
      <c r="BX7374">
        <f t="shared" si="462"/>
        <v>0</v>
      </c>
      <c r="BY7374">
        <f t="shared" si="463"/>
        <v>1</v>
      </c>
    </row>
    <row r="7375" spans="1:77">
      <c r="A7375" s="33">
        <v>7370</v>
      </c>
      <c r="BP7375" s="27">
        <v>0.838779027033382</v>
      </c>
      <c r="BQ7375" s="27">
        <v>13276.711627262</v>
      </c>
      <c r="BR7375" s="27">
        <v>1.44078057490114</v>
      </c>
      <c r="BS7375" s="27">
        <v>50845.0072447283</v>
      </c>
      <c r="BU7375">
        <f t="shared" si="460"/>
        <v>112540.142427745</v>
      </c>
      <c r="BV7375">
        <f t="shared" si="461"/>
        <v>165272.078990443</v>
      </c>
      <c r="BW7375" s="9">
        <v>7370</v>
      </c>
      <c r="BX7375">
        <f t="shared" si="462"/>
        <v>0</v>
      </c>
      <c r="BY7375">
        <f t="shared" si="463"/>
        <v>1</v>
      </c>
    </row>
    <row r="7376" spans="1:77">
      <c r="A7376" s="33">
        <v>7371</v>
      </c>
      <c r="BP7376" s="27">
        <v>0.797281336784934</v>
      </c>
      <c r="BQ7376" s="27">
        <v>15769.4653544937</v>
      </c>
      <c r="BR7376" s="27">
        <v>1.38626666455016</v>
      </c>
      <c r="BS7376" s="27">
        <v>52778.6001720608</v>
      </c>
      <c r="BU7376">
        <f t="shared" si="460"/>
        <v>103822.735163246</v>
      </c>
      <c r="BV7376">
        <f t="shared" si="461"/>
        <v>155161.399510464</v>
      </c>
      <c r="BW7376" s="9">
        <v>7371</v>
      </c>
      <c r="BX7376">
        <f t="shared" si="462"/>
        <v>0</v>
      </c>
      <c r="BY7376">
        <f t="shared" si="463"/>
        <v>1</v>
      </c>
    </row>
    <row r="7377" spans="1:77">
      <c r="A7377" s="33">
        <v>7372</v>
      </c>
      <c r="BP7377" s="27">
        <v>0.793841965437525</v>
      </c>
      <c r="BQ7377" s="27">
        <v>12698.8864307725</v>
      </c>
      <c r="BR7377" s="27">
        <v>1.36092558465019</v>
      </c>
      <c r="BS7377" s="27">
        <v>49752.0774031737</v>
      </c>
      <c r="BU7377">
        <f t="shared" si="460"/>
        <v>106377.408384856</v>
      </c>
      <c r="BV7377">
        <f t="shared" si="461"/>
        <v>154386.760294355</v>
      </c>
      <c r="BW7377" s="9">
        <v>7372</v>
      </c>
      <c r="BX7377">
        <f t="shared" si="462"/>
        <v>0</v>
      </c>
      <c r="BY7377">
        <f t="shared" si="463"/>
        <v>1</v>
      </c>
    </row>
    <row r="7378" spans="1:77">
      <c r="A7378" s="33">
        <v>7373</v>
      </c>
      <c r="BP7378" s="27">
        <v>0.804997594916394</v>
      </c>
      <c r="BQ7378" s="27">
        <v>13434.217962981</v>
      </c>
      <c r="BR7378" s="27">
        <v>1.36486381517245</v>
      </c>
      <c r="BS7378" s="27">
        <v>48346.4924753043</v>
      </c>
      <c r="BU7378">
        <f t="shared" si="460"/>
        <v>107315.421274478</v>
      </c>
      <c r="BV7378">
        <f t="shared" si="461"/>
        <v>156383.079800564</v>
      </c>
      <c r="BW7378" s="9">
        <v>7373</v>
      </c>
      <c r="BX7378">
        <f t="shared" si="462"/>
        <v>0</v>
      </c>
      <c r="BY7378">
        <f t="shared" si="463"/>
        <v>1</v>
      </c>
    </row>
    <row r="7379" spans="1:77">
      <c r="A7379" s="33">
        <v>7374</v>
      </c>
      <c r="BP7379" s="27">
        <v>0.859004834192787</v>
      </c>
      <c r="BQ7379" s="27">
        <v>13156.749140154</v>
      </c>
      <c r="BR7379" s="27">
        <v>1.49298478337612</v>
      </c>
      <c r="BS7379" s="27">
        <v>52374.2254635614</v>
      </c>
      <c r="BU7379">
        <f t="shared" si="460"/>
        <v>115693.975988764</v>
      </c>
      <c r="BV7379">
        <f t="shared" si="461"/>
        <v>171573.492042857</v>
      </c>
      <c r="BW7379" s="9">
        <v>7374</v>
      </c>
      <c r="BX7379">
        <f t="shared" si="462"/>
        <v>0</v>
      </c>
      <c r="BY7379">
        <f t="shared" si="463"/>
        <v>1</v>
      </c>
    </row>
    <row r="7380" spans="1:77">
      <c r="A7380" s="33">
        <v>7375</v>
      </c>
      <c r="BP7380" s="27">
        <v>0.775034174458014</v>
      </c>
      <c r="BQ7380" s="27">
        <v>17081.9867540466</v>
      </c>
      <c r="BR7380" s="27">
        <v>1.32686843012177</v>
      </c>
      <c r="BS7380" s="27">
        <v>55564.2584976633</v>
      </c>
      <c r="BU7380">
        <f t="shared" si="460"/>
        <v>99173.1394146555</v>
      </c>
      <c r="BV7380">
        <f t="shared" si="461"/>
        <v>143466.006020603</v>
      </c>
      <c r="BW7380" s="9">
        <v>7375</v>
      </c>
      <c r="BX7380">
        <f t="shared" si="462"/>
        <v>0</v>
      </c>
      <c r="BY7380">
        <f t="shared" si="463"/>
        <v>1</v>
      </c>
    </row>
    <row r="7381" spans="1:77">
      <c r="A7381" s="33">
        <v>7376</v>
      </c>
      <c r="BP7381" s="27">
        <v>0.812210373236977</v>
      </c>
      <c r="BQ7381" s="27">
        <v>13532.2866863779</v>
      </c>
      <c r="BR7381" s="27">
        <v>1.40257530088005</v>
      </c>
      <c r="BS7381" s="27">
        <v>60467.1329552044</v>
      </c>
      <c r="BU7381">
        <f t="shared" si="460"/>
        <v>108299.269299169</v>
      </c>
      <c r="BV7381">
        <f t="shared" si="461"/>
        <v>149919.162176803</v>
      </c>
      <c r="BW7381" s="9">
        <v>7376</v>
      </c>
      <c r="BX7381">
        <f t="shared" si="462"/>
        <v>0</v>
      </c>
      <c r="BY7381">
        <f t="shared" si="463"/>
        <v>1</v>
      </c>
    </row>
    <row r="7382" spans="1:77">
      <c r="A7382" s="33">
        <v>7377</v>
      </c>
      <c r="BP7382" s="27">
        <v>0.815509404411198</v>
      </c>
      <c r="BQ7382" s="27">
        <v>14181.5471861759</v>
      </c>
      <c r="BR7382" s="27">
        <v>1.41929295343087</v>
      </c>
      <c r="BS7382" s="27">
        <v>61286.4202411141</v>
      </c>
      <c r="BU7382">
        <f t="shared" si="460"/>
        <v>108144.863475504</v>
      </c>
      <c r="BV7382">
        <f t="shared" si="461"/>
        <v>151607.522773517</v>
      </c>
      <c r="BW7382" s="9">
        <v>7377</v>
      </c>
      <c r="BX7382">
        <f t="shared" si="462"/>
        <v>0</v>
      </c>
      <c r="BY7382">
        <f t="shared" si="463"/>
        <v>1</v>
      </c>
    </row>
    <row r="7383" spans="1:77">
      <c r="A7383" s="33">
        <v>7378</v>
      </c>
      <c r="BP7383" s="27">
        <v>0.757711624972844</v>
      </c>
      <c r="BQ7383" s="27">
        <v>27551.2673659478</v>
      </c>
      <c r="BR7383" s="27">
        <v>1.30240530126677</v>
      </c>
      <c r="BS7383" s="27">
        <v>71860.8669040091</v>
      </c>
      <c r="BU7383">
        <f t="shared" si="460"/>
        <v>86105.4763799788</v>
      </c>
      <c r="BV7383">
        <f t="shared" si="461"/>
        <v>123499.928286007</v>
      </c>
      <c r="BW7383" s="9">
        <v>7378</v>
      </c>
      <c r="BX7383">
        <f t="shared" si="462"/>
        <v>0</v>
      </c>
      <c r="BY7383">
        <f t="shared" si="463"/>
        <v>1</v>
      </c>
    </row>
    <row r="7384" spans="1:77">
      <c r="A7384" s="33">
        <v>7379</v>
      </c>
      <c r="BP7384" s="27">
        <v>0.771180756473032</v>
      </c>
      <c r="BQ7384" s="27">
        <v>13685.1464112751</v>
      </c>
      <c r="BR7384" s="27">
        <v>1.33055745298804</v>
      </c>
      <c r="BS7384" s="27">
        <v>49913.5606667737</v>
      </c>
      <c r="BU7384">
        <f t="shared" si="460"/>
        <v>101991.96705968</v>
      </c>
      <c r="BV7384">
        <f t="shared" si="461"/>
        <v>149670.057281433</v>
      </c>
      <c r="BW7384" s="9">
        <v>7379</v>
      </c>
      <c r="BX7384">
        <f t="shared" si="462"/>
        <v>0</v>
      </c>
      <c r="BY7384">
        <f t="shared" si="463"/>
        <v>1</v>
      </c>
    </row>
    <row r="7385" spans="1:77">
      <c r="A7385" s="33">
        <v>7380</v>
      </c>
      <c r="BP7385" s="27">
        <v>0.727225517052836</v>
      </c>
      <c r="BQ7385" s="27">
        <v>10497.5613574342</v>
      </c>
      <c r="BR7385" s="27">
        <v>1.25028784059295</v>
      </c>
      <c r="BS7385" s="27">
        <v>45864.9723070629</v>
      </c>
      <c r="BU7385">
        <f t="shared" si="460"/>
        <v>98586.2662004912</v>
      </c>
      <c r="BV7385">
        <f t="shared" si="461"/>
        <v>141678.20378188</v>
      </c>
      <c r="BW7385" s="9">
        <v>7380</v>
      </c>
      <c r="BX7385">
        <f t="shared" si="462"/>
        <v>0</v>
      </c>
      <c r="BY7385">
        <f t="shared" si="463"/>
        <v>1</v>
      </c>
    </row>
    <row r="7386" spans="1:77">
      <c r="A7386" s="33">
        <v>7381</v>
      </c>
      <c r="BP7386" s="27">
        <v>0.787927262554625</v>
      </c>
      <c r="BQ7386" s="27">
        <v>19936.5939134307</v>
      </c>
      <c r="BR7386" s="27">
        <v>1.36278567763573</v>
      </c>
      <c r="BS7386" s="27">
        <v>67267.9550692819</v>
      </c>
      <c r="BU7386">
        <f t="shared" si="460"/>
        <v>98252.4954697631</v>
      </c>
      <c r="BV7386">
        <f t="shared" si="461"/>
        <v>137149.896576077</v>
      </c>
      <c r="BW7386" s="9">
        <v>7381</v>
      </c>
      <c r="BX7386">
        <f t="shared" si="462"/>
        <v>0</v>
      </c>
      <c r="BY7386">
        <f t="shared" si="463"/>
        <v>1</v>
      </c>
    </row>
    <row r="7387" spans="1:77">
      <c r="A7387" s="33">
        <v>7382</v>
      </c>
      <c r="BP7387" s="27">
        <v>0.781554273711112</v>
      </c>
      <c r="BQ7387" s="27">
        <v>13778.708008417</v>
      </c>
      <c r="BR7387" s="27">
        <v>1.34580036504065</v>
      </c>
      <c r="BS7387" s="27">
        <v>64265.8950380325</v>
      </c>
      <c r="BU7387">
        <f t="shared" si="460"/>
        <v>103454.43304825</v>
      </c>
      <c r="BV7387">
        <f t="shared" si="461"/>
        <v>137604.159718066</v>
      </c>
      <c r="BW7387" s="9">
        <v>7382</v>
      </c>
      <c r="BX7387">
        <f t="shared" si="462"/>
        <v>0</v>
      </c>
      <c r="BY7387">
        <f t="shared" si="463"/>
        <v>1</v>
      </c>
    </row>
    <row r="7388" spans="1:77">
      <c r="A7388" s="33">
        <v>7383</v>
      </c>
      <c r="BP7388" s="27">
        <v>0.804880223624278</v>
      </c>
      <c r="BQ7388" s="27">
        <v>11974.1449488625</v>
      </c>
      <c r="BR7388" s="27">
        <v>1.39396141080833</v>
      </c>
      <c r="BS7388" s="27">
        <v>46344.614699224</v>
      </c>
      <c r="BU7388">
        <f t="shared" si="460"/>
        <v>108757.888594779</v>
      </c>
      <c r="BV7388">
        <f t="shared" si="461"/>
        <v>162749.596922026</v>
      </c>
      <c r="BW7388" s="9">
        <v>7383</v>
      </c>
      <c r="BX7388">
        <f t="shared" si="462"/>
        <v>0</v>
      </c>
      <c r="BY7388">
        <f t="shared" si="463"/>
        <v>1</v>
      </c>
    </row>
    <row r="7389" spans="1:77">
      <c r="A7389" s="33">
        <v>7384</v>
      </c>
      <c r="BP7389" s="27">
        <v>0.813126584128898</v>
      </c>
      <c r="BQ7389" s="27">
        <v>15801.3122298709</v>
      </c>
      <c r="BR7389" s="27">
        <v>1.35904145862062</v>
      </c>
      <c r="BS7389" s="27">
        <v>53591.7786975785</v>
      </c>
      <c r="BU7389">
        <f t="shared" si="460"/>
        <v>106167.675389464</v>
      </c>
      <c r="BV7389">
        <f t="shared" si="461"/>
        <v>150264.440095515</v>
      </c>
      <c r="BW7389" s="9">
        <v>7384</v>
      </c>
      <c r="BX7389">
        <f t="shared" si="462"/>
        <v>0</v>
      </c>
      <c r="BY7389">
        <f t="shared" si="463"/>
        <v>1</v>
      </c>
    </row>
    <row r="7390" spans="1:77">
      <c r="A7390" s="33">
        <v>7385</v>
      </c>
      <c r="BP7390" s="27">
        <v>0.812849369678993</v>
      </c>
      <c r="BQ7390" s="27">
        <v>14348.8766156264</v>
      </c>
      <c r="BR7390" s="27">
        <v>1.40404004377215</v>
      </c>
      <c r="BS7390" s="27">
        <v>61408.5017295335</v>
      </c>
      <c r="BU7390">
        <f t="shared" si="460"/>
        <v>107578.528836223</v>
      </c>
      <c r="BV7390">
        <f t="shared" si="461"/>
        <v>149197.504836289</v>
      </c>
      <c r="BW7390" s="9">
        <v>7385</v>
      </c>
      <c r="BX7390">
        <f t="shared" si="462"/>
        <v>0</v>
      </c>
      <c r="BY7390">
        <f t="shared" si="463"/>
        <v>1</v>
      </c>
    </row>
    <row r="7391" spans="1:77">
      <c r="A7391" s="33">
        <v>7386</v>
      </c>
      <c r="BP7391" s="27">
        <v>0.835660073584001</v>
      </c>
      <c r="BQ7391" s="27">
        <v>14754.8827968342</v>
      </c>
      <c r="BR7391" s="27">
        <v>1.46298327128934</v>
      </c>
      <c r="BS7391" s="27">
        <v>52659.0402580691</v>
      </c>
      <c r="BU7391">
        <f t="shared" si="460"/>
        <v>110594.128240766</v>
      </c>
      <c r="BV7391">
        <f t="shared" si="461"/>
        <v>166788.450435331</v>
      </c>
      <c r="BW7391" s="9">
        <v>7386</v>
      </c>
      <c r="BX7391">
        <f t="shared" si="462"/>
        <v>0</v>
      </c>
      <c r="BY7391">
        <f t="shared" si="463"/>
        <v>1</v>
      </c>
    </row>
    <row r="7392" spans="1:77">
      <c r="A7392" s="33">
        <v>7387</v>
      </c>
      <c r="BP7392" s="27">
        <v>0.841517894888156</v>
      </c>
      <c r="BQ7392" s="27">
        <v>13252.6290160453</v>
      </c>
      <c r="BR7392" s="27">
        <v>1.45282847843338</v>
      </c>
      <c r="BS7392" s="27">
        <v>59959.0686648148</v>
      </c>
      <c r="BU7392">
        <f t="shared" si="460"/>
        <v>112975.055217178</v>
      </c>
      <c r="BV7392">
        <f t="shared" si="461"/>
        <v>157965.203100193</v>
      </c>
      <c r="BW7392" s="9">
        <v>7387</v>
      </c>
      <c r="BX7392">
        <f t="shared" si="462"/>
        <v>0</v>
      </c>
      <c r="BY7392">
        <f t="shared" si="463"/>
        <v>1</v>
      </c>
    </row>
    <row r="7393" spans="1:77">
      <c r="A7393" s="33">
        <v>7388</v>
      </c>
      <c r="BP7393" s="27">
        <v>0.73454318503321</v>
      </c>
      <c r="BQ7393" s="27">
        <v>12519.0663166366</v>
      </c>
      <c r="BR7393" s="27">
        <v>1.26219464906092</v>
      </c>
      <c r="BS7393" s="27">
        <v>49934.0939983922</v>
      </c>
      <c r="BU7393">
        <f t="shared" si="460"/>
        <v>97662.411438345</v>
      </c>
      <c r="BV7393">
        <f t="shared" si="461"/>
        <v>139395.103360746</v>
      </c>
      <c r="BW7393" s="9">
        <v>7388</v>
      </c>
      <c r="BX7393">
        <f t="shared" si="462"/>
        <v>0</v>
      </c>
      <c r="BY7393">
        <f t="shared" si="463"/>
        <v>1</v>
      </c>
    </row>
    <row r="7394" spans="1:77">
      <c r="A7394" s="33">
        <v>7389</v>
      </c>
      <c r="BP7394" s="27">
        <v>0.79546084124322</v>
      </c>
      <c r="BQ7394" s="27">
        <v>13776.4119843345</v>
      </c>
      <c r="BR7394" s="27">
        <v>1.34507413956079</v>
      </c>
      <c r="BS7394" s="27">
        <v>63312.972371532</v>
      </c>
      <c r="BU7394">
        <f t="shared" si="460"/>
        <v>105542.714202148</v>
      </c>
      <c r="BV7394">
        <f t="shared" si="461"/>
        <v>138448.148562586</v>
      </c>
      <c r="BW7394" s="9">
        <v>7389</v>
      </c>
      <c r="BX7394">
        <f t="shared" si="462"/>
        <v>0</v>
      </c>
      <c r="BY7394">
        <f t="shared" si="463"/>
        <v>1</v>
      </c>
    </row>
    <row r="7395" spans="1:77">
      <c r="A7395" s="33">
        <v>7390</v>
      </c>
      <c r="BP7395" s="27">
        <v>0.831998510188271</v>
      </c>
      <c r="BQ7395" s="27">
        <v>14099.2457008972</v>
      </c>
      <c r="BR7395" s="27">
        <v>1.45065463020258</v>
      </c>
      <c r="BS7395" s="27">
        <v>50657.8790382647</v>
      </c>
      <c r="BU7395">
        <f t="shared" si="460"/>
        <v>110700.530827343</v>
      </c>
      <c r="BV7395">
        <f t="shared" si="461"/>
        <v>166940.315492122</v>
      </c>
      <c r="BW7395" s="9">
        <v>7390</v>
      </c>
      <c r="BX7395">
        <f t="shared" si="462"/>
        <v>0</v>
      </c>
      <c r="BY7395">
        <f t="shared" si="463"/>
        <v>1</v>
      </c>
    </row>
    <row r="7396" spans="1:77">
      <c r="A7396" s="33">
        <v>7391</v>
      </c>
      <c r="BP7396" s="27">
        <v>0.798452040594999</v>
      </c>
      <c r="BQ7396" s="27">
        <v>12023.1720782505</v>
      </c>
      <c r="BR7396" s="27">
        <v>1.3878928864542</v>
      </c>
      <c r="BS7396" s="27">
        <v>48591.3617022465</v>
      </c>
      <c r="BU7396">
        <f t="shared" si="460"/>
        <v>107744.634010999</v>
      </c>
      <c r="BV7396">
        <f t="shared" si="461"/>
        <v>159592.571265884</v>
      </c>
      <c r="BW7396" s="9">
        <v>7391</v>
      </c>
      <c r="BX7396">
        <f t="shared" si="462"/>
        <v>0</v>
      </c>
      <c r="BY7396">
        <f t="shared" si="463"/>
        <v>1</v>
      </c>
    </row>
    <row r="7397" spans="1:77">
      <c r="A7397" s="33">
        <v>7392</v>
      </c>
      <c r="BP7397" s="27">
        <v>0.830764018571601</v>
      </c>
      <c r="BQ7397" s="27">
        <v>12970.9200563298</v>
      </c>
      <c r="BR7397" s="27">
        <v>1.46286067061088</v>
      </c>
      <c r="BS7397" s="27">
        <v>49168.6696830056</v>
      </c>
      <c r="BU7397">
        <f t="shared" si="460"/>
        <v>111643.68272941</v>
      </c>
      <c r="BV7397">
        <f t="shared" si="461"/>
        <v>170260.430908626</v>
      </c>
      <c r="BW7397" s="9">
        <v>7392</v>
      </c>
      <c r="BX7397">
        <f t="shared" si="462"/>
        <v>0</v>
      </c>
      <c r="BY7397">
        <f t="shared" si="463"/>
        <v>1</v>
      </c>
    </row>
    <row r="7398" spans="1:77">
      <c r="A7398" s="33">
        <v>7393</v>
      </c>
      <c r="BP7398" s="27">
        <v>0.835076362538468</v>
      </c>
      <c r="BQ7398" s="27">
        <v>22516.61882953</v>
      </c>
      <c r="BR7398" s="27">
        <v>1.44866061127281</v>
      </c>
      <c r="BS7398" s="27">
        <v>62938.6968557012</v>
      </c>
      <c r="BU7398">
        <f t="shared" si="460"/>
        <v>102744.83555124</v>
      </c>
      <c r="BV7398">
        <f t="shared" si="461"/>
        <v>154360.394835221</v>
      </c>
      <c r="BW7398" s="9">
        <v>7393</v>
      </c>
      <c r="BX7398">
        <f t="shared" si="462"/>
        <v>0</v>
      </c>
      <c r="BY7398">
        <f t="shared" si="463"/>
        <v>1</v>
      </c>
    </row>
    <row r="7399" spans="1:77">
      <c r="A7399" s="33">
        <v>7394</v>
      </c>
      <c r="BP7399" s="27">
        <v>0.829984859200961</v>
      </c>
      <c r="BQ7399" s="27">
        <v>14298.4003736531</v>
      </c>
      <c r="BR7399" s="27">
        <v>1.44135914149012</v>
      </c>
      <c r="BS7399" s="27">
        <v>62531.9651631837</v>
      </c>
      <c r="BU7399">
        <f t="shared" si="460"/>
        <v>110199.328506491</v>
      </c>
      <c r="BV7399">
        <f t="shared" si="461"/>
        <v>153671.906060335</v>
      </c>
      <c r="BW7399" s="9">
        <v>7394</v>
      </c>
      <c r="BX7399">
        <f t="shared" si="462"/>
        <v>0</v>
      </c>
      <c r="BY7399">
        <f t="shared" si="463"/>
        <v>1</v>
      </c>
    </row>
    <row r="7400" spans="1:77">
      <c r="A7400" s="33">
        <v>7395</v>
      </c>
      <c r="BP7400" s="27">
        <v>0.802035330319742</v>
      </c>
      <c r="BQ7400" s="27">
        <v>16813.4249860716</v>
      </c>
      <c r="BR7400" s="27">
        <v>1.36602454031291</v>
      </c>
      <c r="BS7400" s="27">
        <v>66954.2259857637</v>
      </c>
      <c r="BU7400">
        <f t="shared" si="460"/>
        <v>103491.87456189</v>
      </c>
      <c r="BV7400">
        <f t="shared" si="461"/>
        <v>137949.455061172</v>
      </c>
      <c r="BW7400" s="9">
        <v>7395</v>
      </c>
      <c r="BX7400">
        <f t="shared" si="462"/>
        <v>0</v>
      </c>
      <c r="BY7400">
        <f t="shared" si="463"/>
        <v>1</v>
      </c>
    </row>
    <row r="7401" spans="1:77">
      <c r="A7401" s="33">
        <v>7396</v>
      </c>
      <c r="BP7401" s="27">
        <v>0.816460522832806</v>
      </c>
      <c r="BQ7401" s="27">
        <v>11362.4958458862</v>
      </c>
      <c r="BR7401" s="27">
        <v>1.40664227430674</v>
      </c>
      <c r="BS7401" s="27">
        <v>46802.7943699624</v>
      </c>
      <c r="BU7401">
        <f t="shared" si="460"/>
        <v>111106.582579035</v>
      </c>
      <c r="BV7401">
        <f t="shared" si="461"/>
        <v>164193.546776048</v>
      </c>
      <c r="BW7401" s="9">
        <v>7396</v>
      </c>
      <c r="BX7401">
        <f t="shared" si="462"/>
        <v>0</v>
      </c>
      <c r="BY7401">
        <f t="shared" si="463"/>
        <v>1</v>
      </c>
    </row>
    <row r="7402" spans="1:77">
      <c r="A7402" s="33">
        <v>7397</v>
      </c>
      <c r="BP7402" s="27">
        <v>0.785086261670308</v>
      </c>
      <c r="BQ7402" s="27">
        <v>12023.9240039239</v>
      </c>
      <c r="BR7402" s="27">
        <v>1.34651139987086</v>
      </c>
      <c r="BS7402" s="27">
        <v>48071.5134612479</v>
      </c>
      <c r="BU7402">
        <f t="shared" si="460"/>
        <v>105739.015246622</v>
      </c>
      <c r="BV7402">
        <f t="shared" si="461"/>
        <v>153905.196519382</v>
      </c>
      <c r="BW7402" s="9">
        <v>7397</v>
      </c>
      <c r="BX7402">
        <f t="shared" si="462"/>
        <v>0</v>
      </c>
      <c r="BY7402">
        <f t="shared" si="463"/>
        <v>1</v>
      </c>
    </row>
    <row r="7403" spans="1:77">
      <c r="A7403" s="33">
        <v>7398</v>
      </c>
      <c r="BP7403" s="27">
        <v>0.852312763763768</v>
      </c>
      <c r="BQ7403" s="27">
        <v>18621.7015366789</v>
      </c>
      <c r="BR7403" s="27">
        <v>1.50013135991656</v>
      </c>
      <c r="BS7403" s="27">
        <v>70060.8860088201</v>
      </c>
      <c r="BU7403">
        <f t="shared" si="460"/>
        <v>109225.213027886</v>
      </c>
      <c r="BV7403">
        <f t="shared" si="461"/>
        <v>154958.817978664</v>
      </c>
      <c r="BW7403" s="9">
        <v>7398</v>
      </c>
      <c r="BX7403">
        <f t="shared" si="462"/>
        <v>0</v>
      </c>
      <c r="BY7403">
        <f t="shared" si="463"/>
        <v>1</v>
      </c>
    </row>
    <row r="7404" spans="1:77">
      <c r="A7404" s="33">
        <v>7399</v>
      </c>
      <c r="BP7404" s="27">
        <v>0.803993670793267</v>
      </c>
      <c r="BQ7404" s="27">
        <v>10398.7041020612</v>
      </c>
      <c r="BR7404" s="27">
        <v>1.3777200129821</v>
      </c>
      <c r="BS7404" s="27">
        <v>46093.8024658851</v>
      </c>
      <c r="BU7404">
        <f t="shared" si="460"/>
        <v>110200.346516929</v>
      </c>
      <c r="BV7404">
        <f t="shared" si="461"/>
        <v>160564.199481429</v>
      </c>
      <c r="BW7404" s="9">
        <v>7399</v>
      </c>
      <c r="BX7404">
        <f t="shared" si="462"/>
        <v>0</v>
      </c>
      <c r="BY7404">
        <f t="shared" si="463"/>
        <v>1</v>
      </c>
    </row>
    <row r="7405" spans="1:77">
      <c r="A7405" s="33">
        <v>7400</v>
      </c>
      <c r="BP7405" s="27">
        <v>0.795723873947824</v>
      </c>
      <c r="BQ7405" s="27">
        <v>12993.6249932037</v>
      </c>
      <c r="BR7405" s="27">
        <v>1.39445489463306</v>
      </c>
      <c r="BS7405" s="27">
        <v>48937.0434586314</v>
      </c>
      <c r="BU7405">
        <f t="shared" si="460"/>
        <v>106364.95609897</v>
      </c>
      <c r="BV7405">
        <f t="shared" si="461"/>
        <v>160231.190736328</v>
      </c>
      <c r="BW7405" s="9">
        <v>7400</v>
      </c>
      <c r="BX7405">
        <f t="shared" si="462"/>
        <v>0</v>
      </c>
      <c r="BY7405">
        <f t="shared" si="463"/>
        <v>1</v>
      </c>
    </row>
    <row r="7406" spans="1:77">
      <c r="A7406" s="33">
        <v>7401</v>
      </c>
      <c r="BP7406" s="27">
        <v>0.821357186364926</v>
      </c>
      <c r="BQ7406" s="27">
        <v>12647.500703096</v>
      </c>
      <c r="BR7406" s="27">
        <v>1.40181993241576</v>
      </c>
      <c r="BS7406" s="27">
        <v>48744.2639958766</v>
      </c>
      <c r="BU7406">
        <f t="shared" si="460"/>
        <v>110556.077251643</v>
      </c>
      <c r="BV7406">
        <f t="shared" si="461"/>
        <v>161528.725866488</v>
      </c>
      <c r="BW7406" s="9">
        <v>7401</v>
      </c>
      <c r="BX7406">
        <f t="shared" si="462"/>
        <v>0</v>
      </c>
      <c r="BY7406">
        <f t="shared" si="463"/>
        <v>1</v>
      </c>
    </row>
    <row r="7407" spans="1:77">
      <c r="A7407" s="33">
        <v>7402</v>
      </c>
      <c r="BP7407" s="27">
        <v>0.836725636002179</v>
      </c>
      <c r="BQ7407" s="27">
        <v>15454.3072270626</v>
      </c>
      <c r="BR7407" s="27">
        <v>1.45521728192098</v>
      </c>
      <c r="BS7407" s="27">
        <v>52490.4391248497</v>
      </c>
      <c r="BU7407">
        <f t="shared" si="460"/>
        <v>110054.538173264</v>
      </c>
      <c r="BV7407">
        <f t="shared" si="461"/>
        <v>165792.153163298</v>
      </c>
      <c r="BW7407" s="9">
        <v>7402</v>
      </c>
      <c r="BX7407">
        <f t="shared" si="462"/>
        <v>0</v>
      </c>
      <c r="BY7407">
        <f t="shared" si="463"/>
        <v>1</v>
      </c>
    </row>
    <row r="7408" spans="1:77">
      <c r="A7408" s="33">
        <v>7403</v>
      </c>
      <c r="BP7408" s="27">
        <v>0.833551451149611</v>
      </c>
      <c r="BQ7408" s="27">
        <v>11649.0672782331</v>
      </c>
      <c r="BR7408" s="27">
        <v>1.45008129285238</v>
      </c>
      <c r="BS7408" s="27">
        <v>46598.2606705761</v>
      </c>
      <c r="BU7408">
        <f t="shared" si="460"/>
        <v>113383.650394209</v>
      </c>
      <c r="BV7408">
        <f t="shared" si="461"/>
        <v>170913.933257281</v>
      </c>
      <c r="BW7408" s="9">
        <v>7403</v>
      </c>
      <c r="BX7408">
        <f t="shared" si="462"/>
        <v>0</v>
      </c>
      <c r="BY7408">
        <f t="shared" si="463"/>
        <v>1</v>
      </c>
    </row>
    <row r="7409" spans="1:77">
      <c r="A7409" s="33">
        <v>7404</v>
      </c>
      <c r="BP7409" s="27">
        <v>0.858618533551122</v>
      </c>
      <c r="BQ7409" s="27">
        <v>12633.1470159217</v>
      </c>
      <c r="BR7409" s="27">
        <v>1.49867937334268</v>
      </c>
      <c r="BS7409" s="27">
        <v>49137.9449970687</v>
      </c>
      <c r="BU7409">
        <f t="shared" si="460"/>
        <v>116159.633016747</v>
      </c>
      <c r="BV7409">
        <f t="shared" si="461"/>
        <v>175663.961004333</v>
      </c>
      <c r="BW7409" s="9">
        <v>7404</v>
      </c>
      <c r="BX7409">
        <f t="shared" si="462"/>
        <v>0</v>
      </c>
      <c r="BY7409">
        <f t="shared" si="463"/>
        <v>1</v>
      </c>
    </row>
    <row r="7410" spans="1:77">
      <c r="A7410" s="33">
        <v>7405</v>
      </c>
      <c r="BP7410" s="27">
        <v>0.820896951802472</v>
      </c>
      <c r="BQ7410" s="27">
        <v>14030.568656038</v>
      </c>
      <c r="BR7410" s="27">
        <v>1.38122691166703</v>
      </c>
      <c r="BS7410" s="27">
        <v>59515.9820274862</v>
      </c>
      <c r="BU7410">
        <f t="shared" si="460"/>
        <v>109103.974114333</v>
      </c>
      <c r="BV7410">
        <f t="shared" si="461"/>
        <v>147668.054722568</v>
      </c>
      <c r="BW7410" s="9">
        <v>7405</v>
      </c>
      <c r="BX7410">
        <f t="shared" si="462"/>
        <v>0</v>
      </c>
      <c r="BY7410">
        <f t="shared" si="463"/>
        <v>1</v>
      </c>
    </row>
    <row r="7411" spans="1:77">
      <c r="A7411" s="33">
        <v>7406</v>
      </c>
      <c r="BP7411" s="27">
        <v>0.803337147646313</v>
      </c>
      <c r="BQ7411" s="27">
        <v>14821.7638164144</v>
      </c>
      <c r="BR7411" s="27">
        <v>1.38294290817643</v>
      </c>
      <c r="BS7411" s="27">
        <v>52098.6540029705</v>
      </c>
      <c r="BU7411">
        <f t="shared" si="460"/>
        <v>105678.808330533</v>
      </c>
      <c r="BV7411">
        <f t="shared" si="461"/>
        <v>155342.782223494</v>
      </c>
      <c r="BW7411" s="9">
        <v>7406</v>
      </c>
      <c r="BX7411">
        <f t="shared" si="462"/>
        <v>0</v>
      </c>
      <c r="BY7411">
        <f t="shared" si="463"/>
        <v>1</v>
      </c>
    </row>
    <row r="7412" spans="1:77">
      <c r="A7412" s="33">
        <v>7407</v>
      </c>
      <c r="BP7412" s="27">
        <v>0.832823945453078</v>
      </c>
      <c r="BQ7412" s="27">
        <v>10085.1104678654</v>
      </c>
      <c r="BR7412" s="27">
        <v>1.42685274141331</v>
      </c>
      <c r="BS7412" s="27">
        <v>47152.1818021135</v>
      </c>
      <c r="BU7412">
        <f t="shared" si="460"/>
        <v>114838.481350096</v>
      </c>
      <c r="BV7412">
        <f t="shared" si="461"/>
        <v>166875.729409882</v>
      </c>
      <c r="BW7412" s="9">
        <v>7407</v>
      </c>
      <c r="BX7412">
        <f t="shared" si="462"/>
        <v>0</v>
      </c>
      <c r="BY7412">
        <f t="shared" si="463"/>
        <v>1</v>
      </c>
    </row>
    <row r="7413" spans="1:77">
      <c r="A7413" s="33">
        <v>7408</v>
      </c>
      <c r="BP7413" s="27">
        <v>0.829906881216115</v>
      </c>
      <c r="BQ7413" s="27">
        <v>12927.4497657429</v>
      </c>
      <c r="BR7413" s="27">
        <v>1.40907966946635</v>
      </c>
      <c r="BS7413" s="27">
        <v>48417.1586345583</v>
      </c>
      <c r="BU7413">
        <f t="shared" si="460"/>
        <v>111558.582416674</v>
      </c>
      <c r="BV7413">
        <f t="shared" si="461"/>
        <v>162944.791785394</v>
      </c>
      <c r="BW7413" s="9">
        <v>7408</v>
      </c>
      <c r="BX7413">
        <f t="shared" si="462"/>
        <v>0</v>
      </c>
      <c r="BY7413">
        <f t="shared" si="463"/>
        <v>1</v>
      </c>
    </row>
    <row r="7414" spans="1:77">
      <c r="A7414" s="33">
        <v>7409</v>
      </c>
      <c r="BP7414" s="27">
        <v>0.771174066994846</v>
      </c>
      <c r="BQ7414" s="27">
        <v>14288.2492091456</v>
      </c>
      <c r="BR7414" s="27">
        <v>1.32117192480008</v>
      </c>
      <c r="BS7414" s="27">
        <v>59677.2093435164</v>
      </c>
      <c r="BU7414">
        <f t="shared" si="460"/>
        <v>101387.860840081</v>
      </c>
      <c r="BV7414">
        <f t="shared" si="461"/>
        <v>138498.579376496</v>
      </c>
      <c r="BW7414" s="9">
        <v>7409</v>
      </c>
      <c r="BX7414">
        <f t="shared" si="462"/>
        <v>0</v>
      </c>
      <c r="BY7414">
        <f t="shared" si="463"/>
        <v>1</v>
      </c>
    </row>
    <row r="7415" spans="1:77">
      <c r="A7415" s="33">
        <v>7410</v>
      </c>
      <c r="BP7415" s="27">
        <v>0.842676575198358</v>
      </c>
      <c r="BQ7415" s="27">
        <v>16130.060566765</v>
      </c>
      <c r="BR7415" s="27">
        <v>1.48434573213679</v>
      </c>
      <c r="BS7415" s="27">
        <v>66627.8162966956</v>
      </c>
      <c r="BU7415">
        <f t="shared" si="460"/>
        <v>110271.425712989</v>
      </c>
      <c r="BV7415">
        <f t="shared" si="461"/>
        <v>156024.043523823</v>
      </c>
      <c r="BW7415" s="9">
        <v>7410</v>
      </c>
      <c r="BX7415">
        <f t="shared" si="462"/>
        <v>0</v>
      </c>
      <c r="BY7415">
        <f t="shared" si="463"/>
        <v>1</v>
      </c>
    </row>
    <row r="7416" spans="1:77">
      <c r="A7416" s="33">
        <v>7411</v>
      </c>
      <c r="BP7416" s="27">
        <v>0.784085108235974</v>
      </c>
      <c r="BQ7416" s="27">
        <v>16024.9148013734</v>
      </c>
      <c r="BR7416" s="27">
        <v>1.33739935515588</v>
      </c>
      <c r="BS7416" s="27">
        <v>51634.4575808663</v>
      </c>
      <c r="BU7416">
        <f t="shared" si="460"/>
        <v>101587.851434023</v>
      </c>
      <c r="BV7416">
        <f t="shared" si="461"/>
        <v>148975.445692516</v>
      </c>
      <c r="BW7416" s="9">
        <v>7411</v>
      </c>
      <c r="BX7416">
        <f t="shared" si="462"/>
        <v>0</v>
      </c>
      <c r="BY7416">
        <f t="shared" si="463"/>
        <v>1</v>
      </c>
    </row>
    <row r="7417" spans="1:77">
      <c r="A7417" s="33">
        <v>7412</v>
      </c>
      <c r="BP7417" s="27">
        <v>0.792216841716143</v>
      </c>
      <c r="BQ7417" s="27">
        <v>15633.8699886949</v>
      </c>
      <c r="BR7417" s="27">
        <v>1.34206135279427</v>
      </c>
      <c r="BS7417" s="27">
        <v>54416.1996983564</v>
      </c>
      <c r="BU7417">
        <f t="shared" si="460"/>
        <v>103198.656268727</v>
      </c>
      <c r="BV7417">
        <f t="shared" si="461"/>
        <v>146893.003220785</v>
      </c>
      <c r="BW7417" s="9">
        <v>7412</v>
      </c>
      <c r="BX7417">
        <f t="shared" si="462"/>
        <v>0</v>
      </c>
      <c r="BY7417">
        <f t="shared" si="463"/>
        <v>1</v>
      </c>
    </row>
    <row r="7418" spans="1:77">
      <c r="A7418" s="33">
        <v>7413</v>
      </c>
      <c r="BP7418" s="27">
        <v>0.836791502095313</v>
      </c>
      <c r="BQ7418" s="27">
        <v>12216.8708284957</v>
      </c>
      <c r="BR7418" s="27">
        <v>1.43859674323211</v>
      </c>
      <c r="BS7418" s="27">
        <v>60879.8958319609</v>
      </c>
      <c r="BU7418">
        <f t="shared" si="460"/>
        <v>113301.854485801</v>
      </c>
      <c r="BV7418">
        <f t="shared" si="461"/>
        <v>154909.615652856</v>
      </c>
      <c r="BW7418" s="9">
        <v>7413</v>
      </c>
      <c r="BX7418">
        <f t="shared" si="462"/>
        <v>0</v>
      </c>
      <c r="BY7418">
        <f t="shared" si="463"/>
        <v>1</v>
      </c>
    </row>
    <row r="7419" spans="1:77">
      <c r="A7419" s="33">
        <v>7414</v>
      </c>
      <c r="BP7419" s="27">
        <v>0.841425160592503</v>
      </c>
      <c r="BQ7419" s="27">
        <v>16875.3740483538</v>
      </c>
      <c r="BR7419" s="27">
        <v>1.43998580885126</v>
      </c>
      <c r="BS7419" s="27">
        <v>52316.9891829951</v>
      </c>
      <c r="BU7419">
        <f t="shared" si="460"/>
        <v>109338.400040522</v>
      </c>
      <c r="BV7419">
        <f t="shared" si="461"/>
        <v>163680.882144695</v>
      </c>
      <c r="BW7419" s="9">
        <v>7414</v>
      </c>
      <c r="BX7419">
        <f t="shared" si="462"/>
        <v>0</v>
      </c>
      <c r="BY7419">
        <f t="shared" si="463"/>
        <v>1</v>
      </c>
    </row>
    <row r="7420" spans="1:77">
      <c r="A7420" s="33">
        <v>7415</v>
      </c>
      <c r="BP7420" s="27">
        <v>0.783451447524107</v>
      </c>
      <c r="BQ7420" s="27">
        <v>14220.8597077295</v>
      </c>
      <c r="BR7420" s="27">
        <v>1.34030807465677</v>
      </c>
      <c r="BS7420" s="27">
        <v>62837.8184578213</v>
      </c>
      <c r="BU7420">
        <f t="shared" si="460"/>
        <v>103296.857420887</v>
      </c>
      <c r="BV7420">
        <f t="shared" si="461"/>
        <v>138208.392740694</v>
      </c>
      <c r="BW7420" s="9">
        <v>7415</v>
      </c>
      <c r="BX7420">
        <f t="shared" si="462"/>
        <v>0</v>
      </c>
      <c r="BY7420">
        <f t="shared" si="463"/>
        <v>1</v>
      </c>
    </row>
    <row r="7421" spans="1:77">
      <c r="A7421" s="33">
        <v>7416</v>
      </c>
      <c r="BP7421" s="27">
        <v>0.805279395222835</v>
      </c>
      <c r="BQ7421" s="27">
        <v>15078.3914482173</v>
      </c>
      <c r="BR7421" s="27">
        <v>1.36894285980181</v>
      </c>
      <c r="BS7421" s="27">
        <v>63442.9543830932</v>
      </c>
      <c r="BU7421">
        <f t="shared" si="460"/>
        <v>105713.517835208</v>
      </c>
      <c r="BV7421">
        <f t="shared" si="461"/>
        <v>141898.474587178</v>
      </c>
      <c r="BW7421" s="9">
        <v>7416</v>
      </c>
      <c r="BX7421">
        <f t="shared" si="462"/>
        <v>0</v>
      </c>
      <c r="BY7421">
        <f t="shared" si="463"/>
        <v>1</v>
      </c>
    </row>
    <row r="7422" spans="1:77">
      <c r="A7422" s="33">
        <v>7417</v>
      </c>
      <c r="BP7422" s="27">
        <v>0.830010146566889</v>
      </c>
      <c r="BQ7422" s="27">
        <v>12415.477986579</v>
      </c>
      <c r="BR7422" s="27">
        <v>1.43033466869114</v>
      </c>
      <c r="BS7422" s="27">
        <v>48736.819514598</v>
      </c>
      <c r="BU7422">
        <f t="shared" si="460"/>
        <v>112086.043998454</v>
      </c>
      <c r="BV7422">
        <f t="shared" si="461"/>
        <v>165813.380789073</v>
      </c>
      <c r="BW7422" s="9">
        <v>7417</v>
      </c>
      <c r="BX7422">
        <f t="shared" si="462"/>
        <v>0</v>
      </c>
      <c r="BY7422">
        <f t="shared" si="463"/>
        <v>1</v>
      </c>
    </row>
    <row r="7423" spans="1:77">
      <c r="A7423" s="33">
        <v>7418</v>
      </c>
      <c r="BP7423" s="27">
        <v>0.762646540945515</v>
      </c>
      <c r="BQ7423" s="27">
        <v>15314.8295837006</v>
      </c>
      <c r="BR7423" s="27">
        <v>1.31601458456136</v>
      </c>
      <c r="BS7423" s="27">
        <v>62103.090504599</v>
      </c>
      <c r="BU7423">
        <f t="shared" si="460"/>
        <v>99082.1515581266</v>
      </c>
      <c r="BV7423">
        <f t="shared" si="461"/>
        <v>135299.097179605</v>
      </c>
      <c r="BW7423" s="9">
        <v>7418</v>
      </c>
      <c r="BX7423">
        <f t="shared" si="462"/>
        <v>0</v>
      </c>
      <c r="BY7423">
        <f t="shared" si="463"/>
        <v>1</v>
      </c>
    </row>
    <row r="7424" spans="1:77">
      <c r="A7424" s="33">
        <v>7419</v>
      </c>
      <c r="BP7424" s="27">
        <v>0.85544311056363</v>
      </c>
      <c r="BQ7424" s="27">
        <v>11138.3570109326</v>
      </c>
      <c r="BR7424" s="27">
        <v>1.446275992914</v>
      </c>
      <c r="BS7424" s="27">
        <v>45532.0031363091</v>
      </c>
      <c r="BU7424">
        <f t="shared" si="460"/>
        <v>117178.109573612</v>
      </c>
      <c r="BV7424">
        <f t="shared" si="461"/>
        <v>171409.395800791</v>
      </c>
      <c r="BW7424" s="9">
        <v>7419</v>
      </c>
      <c r="BX7424">
        <f t="shared" si="462"/>
        <v>0</v>
      </c>
      <c r="BY7424">
        <f t="shared" si="463"/>
        <v>1</v>
      </c>
    </row>
    <row r="7425" spans="1:77">
      <c r="A7425" s="33">
        <v>7420</v>
      </c>
      <c r="BP7425" s="27">
        <v>0.768360017827835</v>
      </c>
      <c r="BQ7425" s="27">
        <v>14655.8007085023</v>
      </c>
      <c r="BR7425" s="27">
        <v>1.32054660727389</v>
      </c>
      <c r="BS7425" s="27">
        <v>50510.8211059081</v>
      </c>
      <c r="BU7425">
        <f t="shared" si="460"/>
        <v>100598.201965673</v>
      </c>
      <c r="BV7425">
        <f t="shared" si="461"/>
        <v>147571.169985175</v>
      </c>
      <c r="BW7425" s="9">
        <v>7420</v>
      </c>
      <c r="BX7425">
        <f t="shared" si="462"/>
        <v>0</v>
      </c>
      <c r="BY7425">
        <f t="shared" si="463"/>
        <v>1</v>
      </c>
    </row>
    <row r="7426" spans="1:77">
      <c r="A7426" s="33">
        <v>7421</v>
      </c>
      <c r="BP7426" s="27">
        <v>0.868410963630333</v>
      </c>
      <c r="BQ7426" s="27">
        <v>23423.716178274</v>
      </c>
      <c r="BR7426" s="27">
        <v>1.51187255113617</v>
      </c>
      <c r="BS7426" s="27">
        <v>73226.9384213727</v>
      </c>
      <c r="BU7426">
        <f t="shared" si="460"/>
        <v>106837.928366276</v>
      </c>
      <c r="BV7426">
        <f t="shared" si="461"/>
        <v>153553.944249052</v>
      </c>
      <c r="BW7426" s="9">
        <v>7421</v>
      </c>
      <c r="BX7426">
        <f t="shared" si="462"/>
        <v>0</v>
      </c>
      <c r="BY7426">
        <f t="shared" si="463"/>
        <v>1</v>
      </c>
    </row>
    <row r="7427" spans="1:77">
      <c r="A7427" s="33">
        <v>7422</v>
      </c>
      <c r="BP7427" s="27">
        <v>0.772433103854651</v>
      </c>
      <c r="BQ7427" s="27">
        <v>10838.6887987484</v>
      </c>
      <c r="BR7427" s="27">
        <v>1.33427576721122</v>
      </c>
      <c r="BS7427" s="27">
        <v>47499.8903228678</v>
      </c>
      <c r="BU7427">
        <f t="shared" si="460"/>
        <v>105026.276779449</v>
      </c>
      <c r="BV7427">
        <f t="shared" si="461"/>
        <v>152641.474758815</v>
      </c>
      <c r="BW7427" s="9">
        <v>7422</v>
      </c>
      <c r="BX7427">
        <f t="shared" si="462"/>
        <v>0</v>
      </c>
      <c r="BY7427">
        <f t="shared" si="463"/>
        <v>1</v>
      </c>
    </row>
    <row r="7428" spans="1:77">
      <c r="A7428" s="33">
        <v>7423</v>
      </c>
      <c r="BP7428" s="27">
        <v>0.765768605924869</v>
      </c>
      <c r="BQ7428" s="27">
        <v>14873.7773871291</v>
      </c>
      <c r="BR7428" s="27">
        <v>1.32599985073215</v>
      </c>
      <c r="BS7428" s="27">
        <v>52778.3608619911</v>
      </c>
      <c r="BU7428">
        <f t="shared" si="460"/>
        <v>99991.5135016012</v>
      </c>
      <c r="BV7428">
        <f t="shared" si="461"/>
        <v>146121.616747831</v>
      </c>
      <c r="BW7428" s="9">
        <v>7423</v>
      </c>
      <c r="BX7428">
        <f t="shared" si="462"/>
        <v>0</v>
      </c>
      <c r="BY7428">
        <f t="shared" si="463"/>
        <v>1</v>
      </c>
    </row>
    <row r="7429" spans="1:77">
      <c r="A7429" s="33">
        <v>7424</v>
      </c>
      <c r="BP7429" s="27">
        <v>0.804171534098507</v>
      </c>
      <c r="BQ7429" s="27">
        <v>14783.3888460887</v>
      </c>
      <c r="BR7429" s="27">
        <v>1.38907248990789</v>
      </c>
      <c r="BS7429" s="27">
        <v>54474.4897076008</v>
      </c>
      <c r="BU7429">
        <f t="shared" si="460"/>
        <v>105842.341268687</v>
      </c>
      <c r="BV7429">
        <f t="shared" si="461"/>
        <v>153886.383778582</v>
      </c>
      <c r="BW7429" s="9">
        <v>7424</v>
      </c>
      <c r="BX7429">
        <f t="shared" si="462"/>
        <v>0</v>
      </c>
      <c r="BY7429">
        <f t="shared" si="463"/>
        <v>1</v>
      </c>
    </row>
    <row r="7430" spans="1:77">
      <c r="A7430" s="33">
        <v>7425</v>
      </c>
      <c r="BP7430" s="27">
        <v>0.708922909658441</v>
      </c>
      <c r="BQ7430" s="27">
        <v>17506.9101873583</v>
      </c>
      <c r="BR7430" s="27">
        <v>1.22095390490139</v>
      </c>
      <c r="BS7430" s="27">
        <v>54098.7047202513</v>
      </c>
      <c r="BU7430">
        <f t="shared" si="460"/>
        <v>88831.5262614077</v>
      </c>
      <c r="BV7430">
        <f t="shared" si="461"/>
        <v>129044.381014957</v>
      </c>
      <c r="BW7430" s="9">
        <v>7425</v>
      </c>
      <c r="BX7430">
        <f t="shared" si="462"/>
        <v>0</v>
      </c>
      <c r="BY7430">
        <f t="shared" si="463"/>
        <v>1</v>
      </c>
    </row>
    <row r="7431" spans="1:77">
      <c r="A7431" s="33">
        <v>7426</v>
      </c>
      <c r="BP7431" s="27">
        <v>0.83078066264735</v>
      </c>
      <c r="BQ7431" s="27">
        <v>13581.3367325175</v>
      </c>
      <c r="BR7431" s="27">
        <v>1.41473008782253</v>
      </c>
      <c r="BS7431" s="27">
        <v>49964.5557120667</v>
      </c>
      <c r="BU7431">
        <f t="shared" ref="BU7431:BU7494" si="464">BP7431*$BV$1-BQ7431</f>
        <v>111035.762664585</v>
      </c>
      <c r="BV7431">
        <f t="shared" ref="BV7431:BV7494" si="465">BR7431*$BV$1-BS7431</f>
        <v>162244.957461313</v>
      </c>
      <c r="BW7431" s="9">
        <v>7426</v>
      </c>
      <c r="BX7431">
        <f t="shared" ref="BX7431:BX7494" si="466">IF(BU7431=MAX($BU7431:$BV7431),1,0)</f>
        <v>0</v>
      </c>
      <c r="BY7431">
        <f t="shared" ref="BY7431:BY7494" si="467">IF(BV7431=MAX($BU7431:$BV7431),1,0)</f>
        <v>1</v>
      </c>
    </row>
    <row r="7432" spans="1:77">
      <c r="A7432" s="33">
        <v>7427</v>
      </c>
      <c r="BP7432" s="27">
        <v>0.822802392394001</v>
      </c>
      <c r="BQ7432" s="27">
        <v>11312.4125540275</v>
      </c>
      <c r="BR7432" s="27">
        <v>1.43452267436067</v>
      </c>
      <c r="BS7432" s="27">
        <v>56789.7131310565</v>
      </c>
      <c r="BU7432">
        <f t="shared" si="464"/>
        <v>112107.946305073</v>
      </c>
      <c r="BV7432">
        <f t="shared" si="465"/>
        <v>158388.688023045</v>
      </c>
      <c r="BW7432" s="9">
        <v>7427</v>
      </c>
      <c r="BX7432">
        <f t="shared" si="466"/>
        <v>0</v>
      </c>
      <c r="BY7432">
        <f t="shared" si="467"/>
        <v>1</v>
      </c>
    </row>
    <row r="7433" spans="1:77">
      <c r="A7433" s="33">
        <v>7428</v>
      </c>
      <c r="BP7433" s="27">
        <v>0.83440107908657</v>
      </c>
      <c r="BQ7433" s="27">
        <v>19891.6445797818</v>
      </c>
      <c r="BR7433" s="27">
        <v>1.42655333012758</v>
      </c>
      <c r="BS7433" s="27">
        <v>55831.4942484568</v>
      </c>
      <c r="BU7433">
        <f t="shared" si="464"/>
        <v>105268.517283204</v>
      </c>
      <c r="BV7433">
        <f t="shared" si="465"/>
        <v>158151.50527068</v>
      </c>
      <c r="BW7433" s="9">
        <v>7428</v>
      </c>
      <c r="BX7433">
        <f t="shared" si="466"/>
        <v>0</v>
      </c>
      <c r="BY7433">
        <f t="shared" si="467"/>
        <v>1</v>
      </c>
    </row>
    <row r="7434" spans="1:77">
      <c r="A7434" s="33">
        <v>7429</v>
      </c>
      <c r="BP7434" s="27">
        <v>0.798228458212503</v>
      </c>
      <c r="BQ7434" s="27">
        <v>12612.2964721631</v>
      </c>
      <c r="BR7434" s="27">
        <v>1.38145179810079</v>
      </c>
      <c r="BS7434" s="27">
        <v>58299.7376753062</v>
      </c>
      <c r="BU7434">
        <f t="shared" si="464"/>
        <v>107121.972259712</v>
      </c>
      <c r="BV7434">
        <f t="shared" si="465"/>
        <v>148918.032039812</v>
      </c>
      <c r="BW7434" s="9">
        <v>7429</v>
      </c>
      <c r="BX7434">
        <f t="shared" si="466"/>
        <v>0</v>
      </c>
      <c r="BY7434">
        <f t="shared" si="467"/>
        <v>1</v>
      </c>
    </row>
    <row r="7435" spans="1:77">
      <c r="A7435" s="33">
        <v>7430</v>
      </c>
      <c r="BP7435" s="27">
        <v>0.832826355076649</v>
      </c>
      <c r="BQ7435" s="27">
        <v>15655.7773016566</v>
      </c>
      <c r="BR7435" s="27">
        <v>1.41252477417134</v>
      </c>
      <c r="BS7435" s="27">
        <v>61702.4189109033</v>
      </c>
      <c r="BU7435">
        <f t="shared" si="464"/>
        <v>109268.175959841</v>
      </c>
      <c r="BV7435">
        <f t="shared" si="465"/>
        <v>150176.297214798</v>
      </c>
      <c r="BW7435" s="9">
        <v>7430</v>
      </c>
      <c r="BX7435">
        <f t="shared" si="466"/>
        <v>0</v>
      </c>
      <c r="BY7435">
        <f t="shared" si="467"/>
        <v>1</v>
      </c>
    </row>
    <row r="7436" spans="1:77">
      <c r="A7436" s="33">
        <v>7431</v>
      </c>
      <c r="BP7436" s="27">
        <v>0.869349387311876</v>
      </c>
      <c r="BQ7436" s="27">
        <v>16558.5387961062</v>
      </c>
      <c r="BR7436" s="27">
        <v>1.45046062558922</v>
      </c>
      <c r="BS7436" s="27">
        <v>55023.3540345063</v>
      </c>
      <c r="BU7436">
        <f t="shared" si="464"/>
        <v>113843.869300675</v>
      </c>
      <c r="BV7436">
        <f t="shared" si="465"/>
        <v>162545.739803877</v>
      </c>
      <c r="BW7436" s="9">
        <v>7431</v>
      </c>
      <c r="BX7436">
        <f t="shared" si="466"/>
        <v>0</v>
      </c>
      <c r="BY7436">
        <f t="shared" si="467"/>
        <v>1</v>
      </c>
    </row>
    <row r="7437" spans="1:77">
      <c r="A7437" s="33">
        <v>7432</v>
      </c>
      <c r="BP7437" s="27">
        <v>0.806313484211281</v>
      </c>
      <c r="BQ7437" s="27">
        <v>17483.5178725597</v>
      </c>
      <c r="BR7437" s="27">
        <v>1.37750143572421</v>
      </c>
      <c r="BS7437" s="27">
        <v>56487.7135224932</v>
      </c>
      <c r="BU7437">
        <f t="shared" si="464"/>
        <v>103463.504759133</v>
      </c>
      <c r="BV7437">
        <f t="shared" si="465"/>
        <v>150137.501836138</v>
      </c>
      <c r="BW7437" s="9">
        <v>7432</v>
      </c>
      <c r="BX7437">
        <f t="shared" si="466"/>
        <v>0</v>
      </c>
      <c r="BY7437">
        <f t="shared" si="467"/>
        <v>1</v>
      </c>
    </row>
    <row r="7438" spans="1:77">
      <c r="A7438" s="33">
        <v>7433</v>
      </c>
      <c r="BP7438" s="27">
        <v>0.801095638120071</v>
      </c>
      <c r="BQ7438" s="27">
        <v>12161.0236457436</v>
      </c>
      <c r="BR7438" s="27">
        <v>1.37976080971706</v>
      </c>
      <c r="BS7438" s="27">
        <v>60257.7383191947</v>
      </c>
      <c r="BU7438">
        <f t="shared" si="464"/>
        <v>108003.322072267</v>
      </c>
      <c r="BV7438">
        <f t="shared" si="465"/>
        <v>146706.383138364</v>
      </c>
      <c r="BW7438" s="9">
        <v>7433</v>
      </c>
      <c r="BX7438">
        <f t="shared" si="466"/>
        <v>0</v>
      </c>
      <c r="BY7438">
        <f t="shared" si="467"/>
        <v>1</v>
      </c>
    </row>
    <row r="7439" spans="1:77">
      <c r="A7439" s="33">
        <v>7434</v>
      </c>
      <c r="BP7439" s="27">
        <v>0.754286980644101</v>
      </c>
      <c r="BQ7439" s="27">
        <v>23716.3635683843</v>
      </c>
      <c r="BR7439" s="27">
        <v>1.30398130098703</v>
      </c>
      <c r="BS7439" s="27">
        <v>66099.1870922116</v>
      </c>
      <c r="BU7439">
        <f t="shared" si="464"/>
        <v>89426.6835282309</v>
      </c>
      <c r="BV7439">
        <f t="shared" si="465"/>
        <v>129498.008055842</v>
      </c>
      <c r="BW7439" s="9">
        <v>7434</v>
      </c>
      <c r="BX7439">
        <f t="shared" si="466"/>
        <v>0</v>
      </c>
      <c r="BY7439">
        <f t="shared" si="467"/>
        <v>1</v>
      </c>
    </row>
    <row r="7440" spans="1:77">
      <c r="A7440" s="33">
        <v>7435</v>
      </c>
      <c r="BP7440" s="27">
        <v>0.803411947182829</v>
      </c>
      <c r="BQ7440" s="27">
        <v>13750.0510733878</v>
      </c>
      <c r="BR7440" s="27">
        <v>1.35705285888524</v>
      </c>
      <c r="BS7440" s="27">
        <v>49793.2039137123</v>
      </c>
      <c r="BU7440">
        <f t="shared" si="464"/>
        <v>106761.741004036</v>
      </c>
      <c r="BV7440">
        <f t="shared" si="465"/>
        <v>153764.724919074</v>
      </c>
      <c r="BW7440" s="9">
        <v>7435</v>
      </c>
      <c r="BX7440">
        <f t="shared" si="466"/>
        <v>0</v>
      </c>
      <c r="BY7440">
        <f t="shared" si="467"/>
        <v>1</v>
      </c>
    </row>
    <row r="7441" spans="1:77">
      <c r="A7441" s="33">
        <v>7436</v>
      </c>
      <c r="BP7441" s="27">
        <v>0.797977832477002</v>
      </c>
      <c r="BQ7441" s="27">
        <v>12516.9082590683</v>
      </c>
      <c r="BR7441" s="27">
        <v>1.36390215143809</v>
      </c>
      <c r="BS7441" s="27">
        <v>48186.2088973944</v>
      </c>
      <c r="BU7441">
        <f t="shared" si="464"/>
        <v>107179.766612482</v>
      </c>
      <c r="BV7441">
        <f t="shared" si="465"/>
        <v>156399.113818319</v>
      </c>
      <c r="BW7441" s="9">
        <v>7436</v>
      </c>
      <c r="BX7441">
        <f t="shared" si="466"/>
        <v>0</v>
      </c>
      <c r="BY7441">
        <f t="shared" si="467"/>
        <v>1</v>
      </c>
    </row>
    <row r="7442" spans="1:77">
      <c r="A7442" s="33">
        <v>7437</v>
      </c>
      <c r="BP7442" s="27">
        <v>0.865614183563644</v>
      </c>
      <c r="BQ7442" s="27">
        <v>12435.6035815587</v>
      </c>
      <c r="BR7442" s="27">
        <v>1.50911734410923</v>
      </c>
      <c r="BS7442" s="27">
        <v>50344.156411705</v>
      </c>
      <c r="BU7442">
        <f t="shared" si="464"/>
        <v>117406.523952988</v>
      </c>
      <c r="BV7442">
        <f t="shared" si="465"/>
        <v>176023.445204679</v>
      </c>
      <c r="BW7442" s="9">
        <v>7437</v>
      </c>
      <c r="BX7442">
        <f t="shared" si="466"/>
        <v>0</v>
      </c>
      <c r="BY7442">
        <f t="shared" si="467"/>
        <v>1</v>
      </c>
    </row>
    <row r="7443" spans="1:77">
      <c r="A7443" s="33">
        <v>7438</v>
      </c>
      <c r="BP7443" s="27">
        <v>0.777836357200388</v>
      </c>
      <c r="BQ7443" s="27">
        <v>17333.4230985042</v>
      </c>
      <c r="BR7443" s="27">
        <v>1.33758712803179</v>
      </c>
      <c r="BS7443" s="27">
        <v>57932.5273371481</v>
      </c>
      <c r="BU7443">
        <f t="shared" si="464"/>
        <v>99342.030481554</v>
      </c>
      <c r="BV7443">
        <f t="shared" si="465"/>
        <v>142705.541867621</v>
      </c>
      <c r="BW7443" s="9">
        <v>7438</v>
      </c>
      <c r="BX7443">
        <f t="shared" si="466"/>
        <v>0</v>
      </c>
      <c r="BY7443">
        <f t="shared" si="467"/>
        <v>1</v>
      </c>
    </row>
    <row r="7444" spans="1:77">
      <c r="A7444" s="33">
        <v>7439</v>
      </c>
      <c r="BP7444" s="27">
        <v>0.822987421922201</v>
      </c>
      <c r="BQ7444" s="27">
        <v>16635.155132086</v>
      </c>
      <c r="BR7444" s="27">
        <v>1.38998352229711</v>
      </c>
      <c r="BS7444" s="27">
        <v>63798.0586798726</v>
      </c>
      <c r="BU7444">
        <f t="shared" si="464"/>
        <v>106812.958156244</v>
      </c>
      <c r="BV7444">
        <f t="shared" si="465"/>
        <v>144699.469664694</v>
      </c>
      <c r="BW7444" s="9">
        <v>7439</v>
      </c>
      <c r="BX7444">
        <f t="shared" si="466"/>
        <v>0</v>
      </c>
      <c r="BY7444">
        <f t="shared" si="467"/>
        <v>1</v>
      </c>
    </row>
    <row r="7445" spans="1:77">
      <c r="A7445" s="33">
        <v>7440</v>
      </c>
      <c r="BP7445" s="27">
        <v>0.80788853228287</v>
      </c>
      <c r="BQ7445" s="27">
        <v>13067.3775635175</v>
      </c>
      <c r="BR7445" s="27">
        <v>1.38717732574856</v>
      </c>
      <c r="BS7445" s="27">
        <v>59393.4354413244</v>
      </c>
      <c r="BU7445">
        <f t="shared" si="464"/>
        <v>108115.902278913</v>
      </c>
      <c r="BV7445">
        <f t="shared" si="465"/>
        <v>148683.163420959</v>
      </c>
      <c r="BW7445" s="9">
        <v>7440</v>
      </c>
      <c r="BX7445">
        <f t="shared" si="466"/>
        <v>0</v>
      </c>
      <c r="BY7445">
        <f t="shared" si="467"/>
        <v>1</v>
      </c>
    </row>
    <row r="7446" spans="1:77">
      <c r="A7446" s="33">
        <v>7441</v>
      </c>
      <c r="BP7446" s="27">
        <v>0.84853565552468</v>
      </c>
      <c r="BQ7446" s="27">
        <v>17521.1683052103</v>
      </c>
      <c r="BR7446" s="27">
        <v>1.49336524013551</v>
      </c>
      <c r="BS7446" s="27">
        <v>58200.7081244701</v>
      </c>
      <c r="BU7446">
        <f t="shared" si="464"/>
        <v>109759.180023492</v>
      </c>
      <c r="BV7446">
        <f t="shared" si="465"/>
        <v>165804.077895856</v>
      </c>
      <c r="BW7446" s="9">
        <v>7441</v>
      </c>
      <c r="BX7446">
        <f t="shared" si="466"/>
        <v>0</v>
      </c>
      <c r="BY7446">
        <f t="shared" si="467"/>
        <v>1</v>
      </c>
    </row>
    <row r="7447" spans="1:77">
      <c r="A7447" s="33">
        <v>7442</v>
      </c>
      <c r="BP7447" s="27">
        <v>0.829524386599249</v>
      </c>
      <c r="BQ7447" s="27">
        <v>14874.8814128323</v>
      </c>
      <c r="BR7447" s="27">
        <v>1.43094370054159</v>
      </c>
      <c r="BS7447" s="27">
        <v>51104.2391374928</v>
      </c>
      <c r="BU7447">
        <f t="shared" si="464"/>
        <v>109553.776577055</v>
      </c>
      <c r="BV7447">
        <f t="shared" si="465"/>
        <v>163537.315943745</v>
      </c>
      <c r="BW7447" s="9">
        <v>7442</v>
      </c>
      <c r="BX7447">
        <f t="shared" si="466"/>
        <v>0</v>
      </c>
      <c r="BY7447">
        <f t="shared" si="467"/>
        <v>1</v>
      </c>
    </row>
    <row r="7448" spans="1:77">
      <c r="A7448" s="33">
        <v>7443</v>
      </c>
      <c r="BP7448" s="27">
        <v>0.872523419891817</v>
      </c>
      <c r="BQ7448" s="27">
        <v>13946.4693223964</v>
      </c>
      <c r="BR7448" s="27">
        <v>1.49846365933589</v>
      </c>
      <c r="BS7448" s="27">
        <v>50821.130958889</v>
      </c>
      <c r="BU7448">
        <f t="shared" si="464"/>
        <v>116932.043661376</v>
      </c>
      <c r="BV7448">
        <f t="shared" si="465"/>
        <v>173948.417941495</v>
      </c>
      <c r="BW7448" s="9">
        <v>7443</v>
      </c>
      <c r="BX7448">
        <f t="shared" si="466"/>
        <v>0</v>
      </c>
      <c r="BY7448">
        <f t="shared" si="467"/>
        <v>1</v>
      </c>
    </row>
    <row r="7449" spans="1:77">
      <c r="A7449" s="33">
        <v>7444</v>
      </c>
      <c r="BP7449" s="27">
        <v>0.810763334205492</v>
      </c>
      <c r="BQ7449" s="27">
        <v>16917.6027850375</v>
      </c>
      <c r="BR7449" s="27">
        <v>1.37842635664491</v>
      </c>
      <c r="BS7449" s="27">
        <v>55032.1861205526</v>
      </c>
      <c r="BU7449">
        <f t="shared" si="464"/>
        <v>104696.897345786</v>
      </c>
      <c r="BV7449">
        <f t="shared" si="465"/>
        <v>151731.767376183</v>
      </c>
      <c r="BW7449" s="9">
        <v>7444</v>
      </c>
      <c r="BX7449">
        <f t="shared" si="466"/>
        <v>0</v>
      </c>
      <c r="BY7449">
        <f t="shared" si="467"/>
        <v>1</v>
      </c>
    </row>
    <row r="7450" spans="1:77">
      <c r="A7450" s="33">
        <v>7445</v>
      </c>
      <c r="BP7450" s="27">
        <v>0.778189770891759</v>
      </c>
      <c r="BQ7450" s="27">
        <v>18608.3991773396</v>
      </c>
      <c r="BR7450" s="27">
        <v>1.32996039592215</v>
      </c>
      <c r="BS7450" s="27">
        <v>60439.9857450389</v>
      </c>
      <c r="BU7450">
        <f t="shared" si="464"/>
        <v>98120.0664564242</v>
      </c>
      <c r="BV7450">
        <f t="shared" si="465"/>
        <v>139054.073643284</v>
      </c>
      <c r="BW7450" s="9">
        <v>7445</v>
      </c>
      <c r="BX7450">
        <f t="shared" si="466"/>
        <v>0</v>
      </c>
      <c r="BY7450">
        <f t="shared" si="467"/>
        <v>1</v>
      </c>
    </row>
    <row r="7451" spans="1:77">
      <c r="A7451" s="33">
        <v>7446</v>
      </c>
      <c r="BP7451" s="27">
        <v>0.800663614360647</v>
      </c>
      <c r="BQ7451" s="27">
        <v>19320.5970248382</v>
      </c>
      <c r="BR7451" s="27">
        <v>1.36205944087872</v>
      </c>
      <c r="BS7451" s="27">
        <v>59855.1843831364</v>
      </c>
      <c r="BU7451">
        <f t="shared" si="464"/>
        <v>100778.945129259</v>
      </c>
      <c r="BV7451">
        <f t="shared" si="465"/>
        <v>144453.731748672</v>
      </c>
      <c r="BW7451" s="9">
        <v>7446</v>
      </c>
      <c r="BX7451">
        <f t="shared" si="466"/>
        <v>0</v>
      </c>
      <c r="BY7451">
        <f t="shared" si="467"/>
        <v>1</v>
      </c>
    </row>
    <row r="7452" spans="1:77">
      <c r="A7452" s="33">
        <v>7447</v>
      </c>
      <c r="BP7452" s="27">
        <v>0.803131502601794</v>
      </c>
      <c r="BQ7452" s="27">
        <v>13601.122968089</v>
      </c>
      <c r="BR7452" s="27">
        <v>1.36780935900292</v>
      </c>
      <c r="BS7452" s="27">
        <v>61311.150489825</v>
      </c>
      <c r="BU7452">
        <f t="shared" si="464"/>
        <v>106868.60242218</v>
      </c>
      <c r="BV7452">
        <f t="shared" si="465"/>
        <v>143860.253360613</v>
      </c>
      <c r="BW7452" s="9">
        <v>7447</v>
      </c>
      <c r="BX7452">
        <f t="shared" si="466"/>
        <v>0</v>
      </c>
      <c r="BY7452">
        <f t="shared" si="467"/>
        <v>1</v>
      </c>
    </row>
    <row r="7453" spans="1:77">
      <c r="A7453" s="33">
        <v>7448</v>
      </c>
      <c r="BP7453" s="27">
        <v>0.852846972933541</v>
      </c>
      <c r="BQ7453" s="27">
        <v>16351.672266497</v>
      </c>
      <c r="BR7453" s="27">
        <v>1.45775977462882</v>
      </c>
      <c r="BS7453" s="27">
        <v>64418.0369375766</v>
      </c>
      <c r="BU7453">
        <f t="shared" si="464"/>
        <v>111575.373673534</v>
      </c>
      <c r="BV7453">
        <f t="shared" si="465"/>
        <v>154245.929256746</v>
      </c>
      <c r="BW7453" s="9">
        <v>7448</v>
      </c>
      <c r="BX7453">
        <f t="shared" si="466"/>
        <v>0</v>
      </c>
      <c r="BY7453">
        <f t="shared" si="467"/>
        <v>1</v>
      </c>
    </row>
    <row r="7454" spans="1:77">
      <c r="A7454" s="33">
        <v>7449</v>
      </c>
      <c r="BP7454" s="27">
        <v>0.782532662354764</v>
      </c>
      <c r="BQ7454" s="27">
        <v>13516.2919274999</v>
      </c>
      <c r="BR7454" s="27">
        <v>1.33429100254045</v>
      </c>
      <c r="BS7454" s="27">
        <v>61379.8634420087</v>
      </c>
      <c r="BU7454">
        <f t="shared" si="464"/>
        <v>103863.607425715</v>
      </c>
      <c r="BV7454">
        <f t="shared" si="465"/>
        <v>138763.786939058</v>
      </c>
      <c r="BW7454" s="9">
        <v>7449</v>
      </c>
      <c r="BX7454">
        <f t="shared" si="466"/>
        <v>0</v>
      </c>
      <c r="BY7454">
        <f t="shared" si="467"/>
        <v>1</v>
      </c>
    </row>
    <row r="7455" spans="1:77">
      <c r="A7455" s="33">
        <v>7450</v>
      </c>
      <c r="BP7455" s="27">
        <v>0.750817501924008</v>
      </c>
      <c r="BQ7455" s="27">
        <v>19044.5281893193</v>
      </c>
      <c r="BR7455" s="27">
        <v>1.29494975653857</v>
      </c>
      <c r="BS7455" s="27">
        <v>66145.0064848597</v>
      </c>
      <c r="BU7455">
        <f t="shared" si="464"/>
        <v>93578.097099282</v>
      </c>
      <c r="BV7455">
        <f t="shared" si="465"/>
        <v>128097.456995926</v>
      </c>
      <c r="BW7455" s="9">
        <v>7450</v>
      </c>
      <c r="BX7455">
        <f t="shared" si="466"/>
        <v>0</v>
      </c>
      <c r="BY7455">
        <f t="shared" si="467"/>
        <v>1</v>
      </c>
    </row>
    <row r="7456" spans="1:77">
      <c r="A7456" s="33">
        <v>7451</v>
      </c>
      <c r="BP7456" s="27">
        <v>0.823618266679567</v>
      </c>
      <c r="BQ7456" s="27">
        <v>17747.7165818749</v>
      </c>
      <c r="BR7456" s="27">
        <v>1.40229538211096</v>
      </c>
      <c r="BS7456" s="27">
        <v>58856.9477985914</v>
      </c>
      <c r="BU7456">
        <f t="shared" si="464"/>
        <v>105795.02342006</v>
      </c>
      <c r="BV7456">
        <f t="shared" si="465"/>
        <v>151487.359518052</v>
      </c>
      <c r="BW7456" s="9">
        <v>7451</v>
      </c>
      <c r="BX7456">
        <f t="shared" si="466"/>
        <v>0</v>
      </c>
      <c r="BY7456">
        <f t="shared" si="467"/>
        <v>1</v>
      </c>
    </row>
    <row r="7457" spans="1:77">
      <c r="A7457" s="33">
        <v>7452</v>
      </c>
      <c r="BP7457" s="27">
        <v>0.810804282300522</v>
      </c>
      <c r="BQ7457" s="27">
        <v>11742.0674836303</v>
      </c>
      <c r="BR7457" s="27">
        <v>1.36165446790406</v>
      </c>
      <c r="BS7457" s="27">
        <v>49490.836562064</v>
      </c>
      <c r="BU7457">
        <f t="shared" si="464"/>
        <v>109878.574861448</v>
      </c>
      <c r="BV7457">
        <f t="shared" si="465"/>
        <v>154757.333623545</v>
      </c>
      <c r="BW7457" s="9">
        <v>7452</v>
      </c>
      <c r="BX7457">
        <f t="shared" si="466"/>
        <v>0</v>
      </c>
      <c r="BY7457">
        <f t="shared" si="467"/>
        <v>1</v>
      </c>
    </row>
    <row r="7458" spans="1:77">
      <c r="A7458" s="33">
        <v>7453</v>
      </c>
      <c r="BP7458" s="27">
        <v>0.768480440118386</v>
      </c>
      <c r="BQ7458" s="27">
        <v>15176.8779463006</v>
      </c>
      <c r="BR7458" s="27">
        <v>1.32696010723931</v>
      </c>
      <c r="BS7458" s="27">
        <v>62511.6674196122</v>
      </c>
      <c r="BU7458">
        <f t="shared" si="464"/>
        <v>100095.188071457</v>
      </c>
      <c r="BV7458">
        <f t="shared" si="465"/>
        <v>136532.348666284</v>
      </c>
      <c r="BW7458" s="9">
        <v>7453</v>
      </c>
      <c r="BX7458">
        <f t="shared" si="466"/>
        <v>0</v>
      </c>
      <c r="BY7458">
        <f t="shared" si="467"/>
        <v>1</v>
      </c>
    </row>
    <row r="7459" spans="1:77">
      <c r="A7459" s="33">
        <v>7454</v>
      </c>
      <c r="BP7459" s="27">
        <v>0.825559143781765</v>
      </c>
      <c r="BQ7459" s="27">
        <v>14894.1041004258</v>
      </c>
      <c r="BR7459" s="27">
        <v>1.43562956522783</v>
      </c>
      <c r="BS7459" s="27">
        <v>63370.211191894</v>
      </c>
      <c r="BU7459">
        <f t="shared" si="464"/>
        <v>108939.767466839</v>
      </c>
      <c r="BV7459">
        <f t="shared" si="465"/>
        <v>151974.22359228</v>
      </c>
      <c r="BW7459" s="9">
        <v>7454</v>
      </c>
      <c r="BX7459">
        <f t="shared" si="466"/>
        <v>0</v>
      </c>
      <c r="BY7459">
        <f t="shared" si="467"/>
        <v>1</v>
      </c>
    </row>
    <row r="7460" spans="1:77">
      <c r="A7460" s="33">
        <v>7455</v>
      </c>
      <c r="BP7460" s="27">
        <v>0.870804182998422</v>
      </c>
      <c r="BQ7460" s="27">
        <v>19386.2992455582</v>
      </c>
      <c r="BR7460" s="27">
        <v>1.47710244863666</v>
      </c>
      <c r="BS7460" s="27">
        <v>63394.8223126649</v>
      </c>
      <c r="BU7460">
        <f t="shared" si="464"/>
        <v>111234.328204205</v>
      </c>
      <c r="BV7460">
        <f t="shared" si="465"/>
        <v>158170.544982833</v>
      </c>
      <c r="BW7460" s="9">
        <v>7455</v>
      </c>
      <c r="BX7460">
        <f t="shared" si="466"/>
        <v>0</v>
      </c>
      <c r="BY7460">
        <f t="shared" si="467"/>
        <v>1</v>
      </c>
    </row>
    <row r="7461" spans="1:77">
      <c r="A7461" s="33">
        <v>7456</v>
      </c>
      <c r="BP7461" s="27">
        <v>0.864091229596698</v>
      </c>
      <c r="BQ7461" s="27">
        <v>12915.7476259253</v>
      </c>
      <c r="BR7461" s="27">
        <v>1.4851334260324</v>
      </c>
      <c r="BS7461" s="27">
        <v>49449.2794117627</v>
      </c>
      <c r="BU7461">
        <f t="shared" si="464"/>
        <v>116697.936813579</v>
      </c>
      <c r="BV7461">
        <f t="shared" si="465"/>
        <v>173320.734493097</v>
      </c>
      <c r="BW7461" s="9">
        <v>7456</v>
      </c>
      <c r="BX7461">
        <f t="shared" si="466"/>
        <v>0</v>
      </c>
      <c r="BY7461">
        <f t="shared" si="467"/>
        <v>1</v>
      </c>
    </row>
    <row r="7462" spans="1:77">
      <c r="A7462" s="33">
        <v>7457</v>
      </c>
      <c r="BP7462" s="27">
        <v>0.779824740586875</v>
      </c>
      <c r="BQ7462" s="27">
        <v>14026.3927994943</v>
      </c>
      <c r="BR7462" s="27">
        <v>1.30706359124728</v>
      </c>
      <c r="BS7462" s="27">
        <v>49242.4792457251</v>
      </c>
      <c r="BU7462">
        <f t="shared" si="464"/>
        <v>102947.318288537</v>
      </c>
      <c r="BV7462">
        <f t="shared" si="465"/>
        <v>146817.059441367</v>
      </c>
      <c r="BW7462" s="9">
        <v>7457</v>
      </c>
      <c r="BX7462">
        <f t="shared" si="466"/>
        <v>0</v>
      </c>
      <c r="BY7462">
        <f t="shared" si="467"/>
        <v>1</v>
      </c>
    </row>
    <row r="7463" spans="1:77">
      <c r="A7463" s="33">
        <v>7458</v>
      </c>
      <c r="BP7463" s="27">
        <v>0.806140644861642</v>
      </c>
      <c r="BQ7463" s="27">
        <v>13214.3415277106</v>
      </c>
      <c r="BR7463" s="27">
        <v>1.37165333348631</v>
      </c>
      <c r="BS7463" s="27">
        <v>48236.5247815949</v>
      </c>
      <c r="BU7463">
        <f t="shared" si="464"/>
        <v>107706.755201536</v>
      </c>
      <c r="BV7463">
        <f t="shared" si="465"/>
        <v>157511.475241351</v>
      </c>
      <c r="BW7463" s="9">
        <v>7458</v>
      </c>
      <c r="BX7463">
        <f t="shared" si="466"/>
        <v>0</v>
      </c>
      <c r="BY7463">
        <f t="shared" si="467"/>
        <v>1</v>
      </c>
    </row>
    <row r="7464" spans="1:77">
      <c r="A7464" s="33">
        <v>7459</v>
      </c>
      <c r="BP7464" s="27">
        <v>0.812700340281898</v>
      </c>
      <c r="BQ7464" s="27">
        <v>13264.5819708848</v>
      </c>
      <c r="BR7464" s="27">
        <v>1.390876379273</v>
      </c>
      <c r="BS7464" s="27">
        <v>52635.5365325652</v>
      </c>
      <c r="BU7464">
        <f t="shared" si="464"/>
        <v>108640.4690714</v>
      </c>
      <c r="BV7464">
        <f t="shared" si="465"/>
        <v>155995.920358385</v>
      </c>
      <c r="BW7464" s="9">
        <v>7459</v>
      </c>
      <c r="BX7464">
        <f t="shared" si="466"/>
        <v>0</v>
      </c>
      <c r="BY7464">
        <f t="shared" si="467"/>
        <v>1</v>
      </c>
    </row>
    <row r="7465" spans="1:77">
      <c r="A7465" s="33">
        <v>7460</v>
      </c>
      <c r="BP7465" s="27">
        <v>0.830670515304947</v>
      </c>
      <c r="BQ7465" s="27">
        <v>16501.6932301612</v>
      </c>
      <c r="BR7465" s="27">
        <v>1.43079585786907</v>
      </c>
      <c r="BS7465" s="27">
        <v>58292.0936582354</v>
      </c>
      <c r="BU7465">
        <f t="shared" si="464"/>
        <v>108098.884065581</v>
      </c>
      <c r="BV7465">
        <f t="shared" si="465"/>
        <v>156327.285022125</v>
      </c>
      <c r="BW7465" s="9">
        <v>7460</v>
      </c>
      <c r="BX7465">
        <f t="shared" si="466"/>
        <v>0</v>
      </c>
      <c r="BY7465">
        <f t="shared" si="467"/>
        <v>1</v>
      </c>
    </row>
    <row r="7466" spans="1:77">
      <c r="A7466" s="33">
        <v>7461</v>
      </c>
      <c r="BP7466" s="27">
        <v>0.848588722786293</v>
      </c>
      <c r="BQ7466" s="27">
        <v>15903.8627306782</v>
      </c>
      <c r="BR7466" s="27">
        <v>1.47392874121399</v>
      </c>
      <c r="BS7466" s="27">
        <v>64887.334706783</v>
      </c>
      <c r="BU7466">
        <f t="shared" si="464"/>
        <v>111384.445687266</v>
      </c>
      <c r="BV7466">
        <f t="shared" si="465"/>
        <v>156201.976475316</v>
      </c>
      <c r="BW7466" s="9">
        <v>7461</v>
      </c>
      <c r="BX7466">
        <f t="shared" si="466"/>
        <v>0</v>
      </c>
      <c r="BY7466">
        <f t="shared" si="467"/>
        <v>1</v>
      </c>
    </row>
    <row r="7467" spans="1:77">
      <c r="A7467" s="33">
        <v>7462</v>
      </c>
      <c r="BP7467" s="27">
        <v>0.82216074491211</v>
      </c>
      <c r="BQ7467" s="27">
        <v>10722.3497593771</v>
      </c>
      <c r="BR7467" s="27">
        <v>1.40706217274479</v>
      </c>
      <c r="BS7467" s="27">
        <v>45287.8909615091</v>
      </c>
      <c r="BU7467">
        <f t="shared" si="464"/>
        <v>112601.761977439</v>
      </c>
      <c r="BV7467">
        <f t="shared" si="465"/>
        <v>165771.43495021</v>
      </c>
      <c r="BW7467" s="9">
        <v>7462</v>
      </c>
      <c r="BX7467">
        <f t="shared" si="466"/>
        <v>0</v>
      </c>
      <c r="BY7467">
        <f t="shared" si="467"/>
        <v>1</v>
      </c>
    </row>
    <row r="7468" spans="1:77">
      <c r="A7468" s="33">
        <v>7463</v>
      </c>
      <c r="BP7468" s="27">
        <v>0.833465517984282</v>
      </c>
      <c r="BQ7468" s="27">
        <v>13120.7241569133</v>
      </c>
      <c r="BR7468" s="27">
        <v>1.43347929758486</v>
      </c>
      <c r="BS7468" s="27">
        <v>48376.8681910615</v>
      </c>
      <c r="BU7468">
        <f t="shared" si="464"/>
        <v>111899.103540729</v>
      </c>
      <c r="BV7468">
        <f t="shared" si="465"/>
        <v>166645.026446667</v>
      </c>
      <c r="BW7468" s="9">
        <v>7463</v>
      </c>
      <c r="BX7468">
        <f t="shared" si="466"/>
        <v>0</v>
      </c>
      <c r="BY7468">
        <f t="shared" si="467"/>
        <v>1</v>
      </c>
    </row>
    <row r="7469" spans="1:77">
      <c r="A7469" s="33">
        <v>7464</v>
      </c>
      <c r="BP7469" s="27">
        <v>0.820207169776367</v>
      </c>
      <c r="BQ7469" s="27">
        <v>17610.1777077666</v>
      </c>
      <c r="BR7469" s="27">
        <v>1.42023352592551</v>
      </c>
      <c r="BS7469" s="27">
        <v>56280.3210558416</v>
      </c>
      <c r="BU7469">
        <f t="shared" si="464"/>
        <v>105420.897758688</v>
      </c>
      <c r="BV7469">
        <f t="shared" si="465"/>
        <v>156754.707832985</v>
      </c>
      <c r="BW7469" s="9">
        <v>7464</v>
      </c>
      <c r="BX7469">
        <f t="shared" si="466"/>
        <v>0</v>
      </c>
      <c r="BY7469">
        <f t="shared" si="467"/>
        <v>1</v>
      </c>
    </row>
    <row r="7470" spans="1:77">
      <c r="A7470" s="33">
        <v>7465</v>
      </c>
      <c r="BP7470" s="27">
        <v>0.829548551669938</v>
      </c>
      <c r="BQ7470" s="27">
        <v>16477.3771096289</v>
      </c>
      <c r="BR7470" s="27">
        <v>1.44858513935262</v>
      </c>
      <c r="BS7470" s="27">
        <v>65257.6303783347</v>
      </c>
      <c r="BU7470">
        <f t="shared" si="464"/>
        <v>107954.905640862</v>
      </c>
      <c r="BV7470">
        <f t="shared" si="465"/>
        <v>152030.140524558</v>
      </c>
      <c r="BW7470" s="9">
        <v>7465</v>
      </c>
      <c r="BX7470">
        <f t="shared" si="466"/>
        <v>0</v>
      </c>
      <c r="BY7470">
        <f t="shared" si="467"/>
        <v>1</v>
      </c>
    </row>
    <row r="7471" spans="1:77">
      <c r="A7471" s="33">
        <v>7466</v>
      </c>
      <c r="BP7471" s="27">
        <v>0.824851004112384</v>
      </c>
      <c r="BQ7471" s="27">
        <v>14757.0902096657</v>
      </c>
      <c r="BR7471" s="27">
        <v>1.40487959114877</v>
      </c>
      <c r="BS7471" s="27">
        <v>50109.5238454484</v>
      </c>
      <c r="BU7471">
        <f t="shared" si="464"/>
        <v>108970.560407192</v>
      </c>
      <c r="BV7471">
        <f t="shared" si="465"/>
        <v>160622.414826867</v>
      </c>
      <c r="BW7471" s="9">
        <v>7466</v>
      </c>
      <c r="BX7471">
        <f t="shared" si="466"/>
        <v>0</v>
      </c>
      <c r="BY7471">
        <f t="shared" si="467"/>
        <v>1</v>
      </c>
    </row>
    <row r="7472" spans="1:77">
      <c r="A7472" s="33">
        <v>7467</v>
      </c>
      <c r="BP7472" s="27">
        <v>0.782104353234968</v>
      </c>
      <c r="BQ7472" s="27">
        <v>10324.1154009328</v>
      </c>
      <c r="BR7472" s="27">
        <v>1.34535484369831</v>
      </c>
      <c r="BS7472" s="27">
        <v>45912.0412898525</v>
      </c>
      <c r="BU7472">
        <f t="shared" si="464"/>
        <v>106991.537584312</v>
      </c>
      <c r="BV7472">
        <f t="shared" si="465"/>
        <v>155891.185264894</v>
      </c>
      <c r="BW7472" s="9">
        <v>7467</v>
      </c>
      <c r="BX7472">
        <f t="shared" si="466"/>
        <v>0</v>
      </c>
      <c r="BY7472">
        <f t="shared" si="467"/>
        <v>1</v>
      </c>
    </row>
    <row r="7473" spans="1:77">
      <c r="A7473" s="33">
        <v>7468</v>
      </c>
      <c r="BP7473" s="27">
        <v>0.847730061466137</v>
      </c>
      <c r="BQ7473" s="27">
        <v>15567.6923792299</v>
      </c>
      <c r="BR7473" s="27">
        <v>1.48284373224558</v>
      </c>
      <c r="BS7473" s="27">
        <v>52665.9471886447</v>
      </c>
      <c r="BU7473">
        <f t="shared" si="464"/>
        <v>111591.816840691</v>
      </c>
      <c r="BV7473">
        <f t="shared" si="465"/>
        <v>169760.612648192</v>
      </c>
      <c r="BW7473" s="9">
        <v>7468</v>
      </c>
      <c r="BX7473">
        <f t="shared" si="466"/>
        <v>0</v>
      </c>
      <c r="BY7473">
        <f t="shared" si="467"/>
        <v>1</v>
      </c>
    </row>
    <row r="7474" spans="1:77">
      <c r="A7474" s="33">
        <v>7469</v>
      </c>
      <c r="BP7474" s="27">
        <v>0.797251524919976</v>
      </c>
      <c r="BQ7474" s="27">
        <v>17128.7113957181</v>
      </c>
      <c r="BR7474" s="27">
        <v>1.35414639703338</v>
      </c>
      <c r="BS7474" s="27">
        <v>65819.9545544644</v>
      </c>
      <c r="BU7474">
        <f t="shared" si="464"/>
        <v>102459.017342278</v>
      </c>
      <c r="BV7474">
        <f t="shared" si="465"/>
        <v>137302.005000542</v>
      </c>
      <c r="BW7474" s="9">
        <v>7469</v>
      </c>
      <c r="BX7474">
        <f t="shared" si="466"/>
        <v>0</v>
      </c>
      <c r="BY7474">
        <f t="shared" si="467"/>
        <v>1</v>
      </c>
    </row>
    <row r="7475" spans="1:77">
      <c r="A7475" s="33">
        <v>7470</v>
      </c>
      <c r="BP7475" s="27">
        <v>0.794697211629856</v>
      </c>
      <c r="BQ7475" s="27">
        <v>14728.5028092674</v>
      </c>
      <c r="BR7475" s="27">
        <v>1.36276964186882</v>
      </c>
      <c r="BS7475" s="27">
        <v>65618.085577139</v>
      </c>
      <c r="BU7475">
        <f t="shared" si="464"/>
        <v>104476.078935211</v>
      </c>
      <c r="BV7475">
        <f t="shared" si="465"/>
        <v>138797.360703184</v>
      </c>
      <c r="BW7475" s="9">
        <v>7470</v>
      </c>
      <c r="BX7475">
        <f t="shared" si="466"/>
        <v>0</v>
      </c>
      <c r="BY7475">
        <f t="shared" si="467"/>
        <v>1</v>
      </c>
    </row>
    <row r="7476" spans="1:77">
      <c r="A7476" s="33">
        <v>7471</v>
      </c>
      <c r="BP7476" s="27">
        <v>0.815556605881346</v>
      </c>
      <c r="BQ7476" s="27">
        <v>14153.0103784444</v>
      </c>
      <c r="BR7476" s="27">
        <v>1.41468488498854</v>
      </c>
      <c r="BS7476" s="27">
        <v>51703.92662418</v>
      </c>
      <c r="BU7476">
        <f t="shared" si="464"/>
        <v>108180.480503757</v>
      </c>
      <c r="BV7476">
        <f t="shared" si="465"/>
        <v>160498.8061241</v>
      </c>
      <c r="BW7476" s="9">
        <v>7471</v>
      </c>
      <c r="BX7476">
        <f t="shared" si="466"/>
        <v>0</v>
      </c>
      <c r="BY7476">
        <f t="shared" si="467"/>
        <v>1</v>
      </c>
    </row>
    <row r="7477" spans="1:77">
      <c r="A7477" s="33">
        <v>7472</v>
      </c>
      <c r="BP7477" s="27">
        <v>0.841415619585571</v>
      </c>
      <c r="BQ7477" s="27">
        <v>14003.0521831504</v>
      </c>
      <c r="BR7477" s="27">
        <v>1.46770732137877</v>
      </c>
      <c r="BS7477" s="27">
        <v>50174.2314449727</v>
      </c>
      <c r="BU7477">
        <f t="shared" si="464"/>
        <v>112209.290754685</v>
      </c>
      <c r="BV7477">
        <f t="shared" si="465"/>
        <v>169981.866761843</v>
      </c>
      <c r="BW7477" s="9">
        <v>7472</v>
      </c>
      <c r="BX7477">
        <f t="shared" si="466"/>
        <v>0</v>
      </c>
      <c r="BY7477">
        <f t="shared" si="467"/>
        <v>1</v>
      </c>
    </row>
    <row r="7478" spans="1:77">
      <c r="A7478" s="33">
        <v>7473</v>
      </c>
      <c r="BP7478" s="27">
        <v>0.788453573161578</v>
      </c>
      <c r="BQ7478" s="27">
        <v>17469.3492457652</v>
      </c>
      <c r="BR7478" s="27">
        <v>1.34946265739498</v>
      </c>
      <c r="BS7478" s="27">
        <v>53812.0839685396</v>
      </c>
      <c r="BU7478">
        <f t="shared" si="464"/>
        <v>100798.686728471</v>
      </c>
      <c r="BV7478">
        <f t="shared" si="465"/>
        <v>148607.314640707</v>
      </c>
      <c r="BW7478" s="9">
        <v>7473</v>
      </c>
      <c r="BX7478">
        <f t="shared" si="466"/>
        <v>0</v>
      </c>
      <c r="BY7478">
        <f t="shared" si="467"/>
        <v>1</v>
      </c>
    </row>
    <row r="7479" spans="1:77">
      <c r="A7479" s="33">
        <v>7474</v>
      </c>
      <c r="BP7479" s="27">
        <v>0.835755321322128</v>
      </c>
      <c r="BQ7479" s="27">
        <v>14268.2502939061</v>
      </c>
      <c r="BR7479" s="27">
        <v>1.45331940139938</v>
      </c>
      <c r="BS7479" s="27">
        <v>50694.2816192998</v>
      </c>
      <c r="BU7479">
        <f t="shared" si="464"/>
        <v>111095.047904413</v>
      </c>
      <c r="BV7479">
        <f t="shared" si="465"/>
        <v>167303.628590608</v>
      </c>
      <c r="BW7479" s="9">
        <v>7474</v>
      </c>
      <c r="BX7479">
        <f t="shared" si="466"/>
        <v>0</v>
      </c>
      <c r="BY7479">
        <f t="shared" si="467"/>
        <v>1</v>
      </c>
    </row>
    <row r="7480" spans="1:77">
      <c r="A7480" s="33">
        <v>7475</v>
      </c>
      <c r="BP7480" s="27">
        <v>0.809688142727607</v>
      </c>
      <c r="BQ7480" s="27">
        <v>16707.7220897172</v>
      </c>
      <c r="BR7480" s="27">
        <v>1.3795156360395</v>
      </c>
      <c r="BS7480" s="27">
        <v>57677.399475444</v>
      </c>
      <c r="BU7480">
        <f t="shared" si="464"/>
        <v>104745.499319424</v>
      </c>
      <c r="BV7480">
        <f t="shared" si="465"/>
        <v>149249.945930481</v>
      </c>
      <c r="BW7480" s="9">
        <v>7475</v>
      </c>
      <c r="BX7480">
        <f t="shared" si="466"/>
        <v>0</v>
      </c>
      <c r="BY7480">
        <f t="shared" si="467"/>
        <v>1</v>
      </c>
    </row>
    <row r="7481" spans="1:77">
      <c r="A7481" s="33">
        <v>7476</v>
      </c>
      <c r="BP7481" s="27">
        <v>0.789536175662095</v>
      </c>
      <c r="BQ7481" s="27">
        <v>13767.4569273336</v>
      </c>
      <c r="BR7481" s="27">
        <v>1.36854962637937</v>
      </c>
      <c r="BS7481" s="27">
        <v>49514.8963097838</v>
      </c>
      <c r="BU7481">
        <f t="shared" si="464"/>
        <v>104662.969421981</v>
      </c>
      <c r="BV7481">
        <f t="shared" si="465"/>
        <v>155767.547647122</v>
      </c>
      <c r="BW7481" s="9">
        <v>7476</v>
      </c>
      <c r="BX7481">
        <f t="shared" si="466"/>
        <v>0</v>
      </c>
      <c r="BY7481">
        <f t="shared" si="467"/>
        <v>1</v>
      </c>
    </row>
    <row r="7482" spans="1:77">
      <c r="A7482" s="33">
        <v>7477</v>
      </c>
      <c r="BP7482" s="27">
        <v>0.806062262658706</v>
      </c>
      <c r="BQ7482" s="27">
        <v>14710.6060567874</v>
      </c>
      <c r="BR7482" s="27">
        <v>1.39071457383783</v>
      </c>
      <c r="BS7482" s="27">
        <v>65591.831654771</v>
      </c>
      <c r="BU7482">
        <f t="shared" si="464"/>
        <v>106198.733342018</v>
      </c>
      <c r="BV7482">
        <f t="shared" si="465"/>
        <v>143015.354420904</v>
      </c>
      <c r="BW7482" s="9">
        <v>7477</v>
      </c>
      <c r="BX7482">
        <f t="shared" si="466"/>
        <v>0</v>
      </c>
      <c r="BY7482">
        <f t="shared" si="467"/>
        <v>1</v>
      </c>
    </row>
    <row r="7483" spans="1:77">
      <c r="A7483" s="33">
        <v>7478</v>
      </c>
      <c r="BP7483" s="27">
        <v>0.820163083155556</v>
      </c>
      <c r="BQ7483" s="27">
        <v>12861.1394537949</v>
      </c>
      <c r="BR7483" s="27">
        <v>1.40635870971019</v>
      </c>
      <c r="BS7483" s="27">
        <v>48823.1169290416</v>
      </c>
      <c r="BU7483">
        <f t="shared" si="464"/>
        <v>110163.323019538</v>
      </c>
      <c r="BV7483">
        <f t="shared" si="465"/>
        <v>162130.689527486</v>
      </c>
      <c r="BW7483" s="9">
        <v>7478</v>
      </c>
      <c r="BX7483">
        <f t="shared" si="466"/>
        <v>0</v>
      </c>
      <c r="BY7483">
        <f t="shared" si="467"/>
        <v>1</v>
      </c>
    </row>
    <row r="7484" spans="1:77">
      <c r="A7484" s="33">
        <v>7479</v>
      </c>
      <c r="BP7484" s="27">
        <v>0.814601237610581</v>
      </c>
      <c r="BQ7484" s="27">
        <v>12488.7760727877</v>
      </c>
      <c r="BR7484" s="27">
        <v>1.38829025453607</v>
      </c>
      <c r="BS7484" s="27">
        <v>59309.2258041434</v>
      </c>
      <c r="BU7484">
        <f t="shared" si="464"/>
        <v>109701.409568799</v>
      </c>
      <c r="BV7484">
        <f t="shared" si="465"/>
        <v>148934.312376267</v>
      </c>
      <c r="BW7484" s="9">
        <v>7479</v>
      </c>
      <c r="BX7484">
        <f t="shared" si="466"/>
        <v>0</v>
      </c>
      <c r="BY7484">
        <f t="shared" si="467"/>
        <v>1</v>
      </c>
    </row>
    <row r="7485" spans="1:77">
      <c r="A7485" s="33">
        <v>7480</v>
      </c>
      <c r="BP7485" s="27">
        <v>0.800215579040637</v>
      </c>
      <c r="BQ7485" s="27">
        <v>14482.6114523732</v>
      </c>
      <c r="BR7485" s="27">
        <v>1.37843516923541</v>
      </c>
      <c r="BS7485" s="27">
        <v>61549.2395126375</v>
      </c>
      <c r="BU7485">
        <f t="shared" si="464"/>
        <v>105549.725403722</v>
      </c>
      <c r="BV7485">
        <f t="shared" si="465"/>
        <v>145216.035872675</v>
      </c>
      <c r="BW7485" s="9">
        <v>7480</v>
      </c>
      <c r="BX7485">
        <f t="shared" si="466"/>
        <v>0</v>
      </c>
      <c r="BY7485">
        <f t="shared" si="467"/>
        <v>1</v>
      </c>
    </row>
    <row r="7486" spans="1:77">
      <c r="A7486" s="33">
        <v>7481</v>
      </c>
      <c r="BP7486" s="27">
        <v>0.819996529044102</v>
      </c>
      <c r="BQ7486" s="27">
        <v>14765.5318560441</v>
      </c>
      <c r="BR7486" s="27">
        <v>1.41941471520852</v>
      </c>
      <c r="BS7486" s="27">
        <v>51476.4448863039</v>
      </c>
      <c r="BU7486">
        <f t="shared" si="464"/>
        <v>108233.947500571</v>
      </c>
      <c r="BV7486">
        <f t="shared" si="465"/>
        <v>161435.762394974</v>
      </c>
      <c r="BW7486" s="9">
        <v>7481</v>
      </c>
      <c r="BX7486">
        <f t="shared" si="466"/>
        <v>0</v>
      </c>
      <c r="BY7486">
        <f t="shared" si="467"/>
        <v>1</v>
      </c>
    </row>
    <row r="7487" spans="1:77">
      <c r="A7487" s="33">
        <v>7482</v>
      </c>
      <c r="BP7487" s="27">
        <v>0.803094408687127</v>
      </c>
      <c r="BQ7487" s="27">
        <v>14723.1682754809</v>
      </c>
      <c r="BR7487" s="27">
        <v>1.37237126425866</v>
      </c>
      <c r="BS7487" s="27">
        <v>51260.0075521508</v>
      </c>
      <c r="BU7487">
        <f t="shared" si="464"/>
        <v>105740.993027588</v>
      </c>
      <c r="BV7487">
        <f t="shared" si="465"/>
        <v>154595.682086648</v>
      </c>
      <c r="BW7487" s="9">
        <v>7482</v>
      </c>
      <c r="BX7487">
        <f t="shared" si="466"/>
        <v>0</v>
      </c>
      <c r="BY7487">
        <f t="shared" si="467"/>
        <v>1</v>
      </c>
    </row>
    <row r="7488" spans="1:77">
      <c r="A7488" s="33">
        <v>7483</v>
      </c>
      <c r="BP7488" s="27">
        <v>0.826596950945883</v>
      </c>
      <c r="BQ7488" s="27">
        <v>17595.3738024121</v>
      </c>
      <c r="BR7488" s="27">
        <v>1.39878513270681</v>
      </c>
      <c r="BS7488" s="27">
        <v>64801.352841115</v>
      </c>
      <c r="BU7488">
        <f t="shared" si="464"/>
        <v>106394.16883947</v>
      </c>
      <c r="BV7488">
        <f t="shared" si="465"/>
        <v>145016.417064907</v>
      </c>
      <c r="BW7488" s="9">
        <v>7483</v>
      </c>
      <c r="BX7488">
        <f t="shared" si="466"/>
        <v>0</v>
      </c>
      <c r="BY7488">
        <f t="shared" si="467"/>
        <v>1</v>
      </c>
    </row>
    <row r="7489" spans="1:77">
      <c r="A7489" s="33">
        <v>7484</v>
      </c>
      <c r="BP7489" s="27">
        <v>0.838001507736941</v>
      </c>
      <c r="BQ7489" s="27">
        <v>11402.3699423163</v>
      </c>
      <c r="BR7489" s="27">
        <v>1.45594122862021</v>
      </c>
      <c r="BS7489" s="27">
        <v>46712.2541822677</v>
      </c>
      <c r="BU7489">
        <f t="shared" si="464"/>
        <v>114297.856218225</v>
      </c>
      <c r="BV7489">
        <f t="shared" si="465"/>
        <v>171678.930110764</v>
      </c>
      <c r="BW7489" s="9">
        <v>7484</v>
      </c>
      <c r="BX7489">
        <f t="shared" si="466"/>
        <v>0</v>
      </c>
      <c r="BY7489">
        <f t="shared" si="467"/>
        <v>1</v>
      </c>
    </row>
    <row r="7490" spans="1:77">
      <c r="A7490" s="33">
        <v>7485</v>
      </c>
      <c r="BP7490" s="27">
        <v>0.796835658305724</v>
      </c>
      <c r="BQ7490" s="27">
        <v>13190.3444770153</v>
      </c>
      <c r="BR7490" s="27">
        <v>1.35506274747319</v>
      </c>
      <c r="BS7490" s="27">
        <v>60119.2523047662</v>
      </c>
      <c r="BU7490">
        <f t="shared" si="464"/>
        <v>106335.004268843</v>
      </c>
      <c r="BV7490">
        <f t="shared" si="465"/>
        <v>143140.159816212</v>
      </c>
      <c r="BW7490" s="9">
        <v>7485</v>
      </c>
      <c r="BX7490">
        <f t="shared" si="466"/>
        <v>0</v>
      </c>
      <c r="BY7490">
        <f t="shared" si="467"/>
        <v>1</v>
      </c>
    </row>
    <row r="7491" spans="1:77">
      <c r="A7491" s="33">
        <v>7486</v>
      </c>
      <c r="BP7491" s="27">
        <v>0.838720724467784</v>
      </c>
      <c r="BQ7491" s="27">
        <v>13541.7698209105</v>
      </c>
      <c r="BR7491" s="27">
        <v>1.41041502447546</v>
      </c>
      <c r="BS7491" s="27">
        <v>48688.5281588324</v>
      </c>
      <c r="BU7491">
        <f t="shared" si="464"/>
        <v>112266.338849257</v>
      </c>
      <c r="BV7491">
        <f t="shared" si="465"/>
        <v>162873.725512487</v>
      </c>
      <c r="BW7491" s="9">
        <v>7486</v>
      </c>
      <c r="BX7491">
        <f t="shared" si="466"/>
        <v>0</v>
      </c>
      <c r="BY7491">
        <f t="shared" si="467"/>
        <v>1</v>
      </c>
    </row>
    <row r="7492" spans="1:77">
      <c r="A7492" s="33">
        <v>7487</v>
      </c>
      <c r="BP7492" s="27">
        <v>0.805919724814173</v>
      </c>
      <c r="BQ7492" s="27">
        <v>14101.5498383544</v>
      </c>
      <c r="BR7492" s="27">
        <v>1.36668493642237</v>
      </c>
      <c r="BS7492" s="27">
        <v>51270.9005391286</v>
      </c>
      <c r="BU7492">
        <f t="shared" si="464"/>
        <v>106786.408883772</v>
      </c>
      <c r="BV7492">
        <f t="shared" si="465"/>
        <v>153731.839924226</v>
      </c>
      <c r="BW7492" s="9">
        <v>7487</v>
      </c>
      <c r="BX7492">
        <f t="shared" si="466"/>
        <v>0</v>
      </c>
      <c r="BY7492">
        <f t="shared" si="467"/>
        <v>1</v>
      </c>
    </row>
    <row r="7493" spans="1:77">
      <c r="A7493" s="33">
        <v>7488</v>
      </c>
      <c r="BP7493" s="27">
        <v>0.838359090835586</v>
      </c>
      <c r="BQ7493" s="27">
        <v>12180.3183269803</v>
      </c>
      <c r="BR7493" s="27">
        <v>1.44878929253278</v>
      </c>
      <c r="BS7493" s="27">
        <v>47961.4978082221</v>
      </c>
      <c r="BU7493">
        <f t="shared" si="464"/>
        <v>113573.545298358</v>
      </c>
      <c r="BV7493">
        <f t="shared" si="465"/>
        <v>169356.896071696</v>
      </c>
      <c r="BW7493" s="9">
        <v>7488</v>
      </c>
      <c r="BX7493">
        <f t="shared" si="466"/>
        <v>0</v>
      </c>
      <c r="BY7493">
        <f t="shared" si="467"/>
        <v>1</v>
      </c>
    </row>
    <row r="7494" spans="1:77">
      <c r="A7494" s="33">
        <v>7489</v>
      </c>
      <c r="BP7494" s="27">
        <v>0.832667648698162</v>
      </c>
      <c r="BQ7494" s="27">
        <v>11892.2364481666</v>
      </c>
      <c r="BR7494" s="27">
        <v>1.4162167755656</v>
      </c>
      <c r="BS7494" s="27">
        <v>48045.3826640039</v>
      </c>
      <c r="BU7494">
        <f t="shared" si="464"/>
        <v>113007.910856558</v>
      </c>
      <c r="BV7494">
        <f t="shared" si="465"/>
        <v>164387.133670836</v>
      </c>
      <c r="BW7494" s="9">
        <v>7489</v>
      </c>
      <c r="BX7494">
        <f t="shared" si="466"/>
        <v>0</v>
      </c>
      <c r="BY7494">
        <f t="shared" si="467"/>
        <v>1</v>
      </c>
    </row>
    <row r="7495" spans="1:77">
      <c r="A7495" s="33">
        <v>7490</v>
      </c>
      <c r="BP7495" s="27">
        <v>0.873229497043995</v>
      </c>
      <c r="BQ7495" s="27">
        <v>17070.9076913385</v>
      </c>
      <c r="BR7495" s="27">
        <v>1.49890471284552</v>
      </c>
      <c r="BS7495" s="27">
        <v>53307.5654434803</v>
      </c>
      <c r="BU7495">
        <f t="shared" ref="BU7495:BU7558" si="468">BP7495*$BV$1-BQ7495</f>
        <v>113913.516865261</v>
      </c>
      <c r="BV7495">
        <f t="shared" ref="BV7495:BV7558" si="469">BR7495*$BV$1-BS7495</f>
        <v>171528.141483347</v>
      </c>
      <c r="BW7495" s="9">
        <v>7490</v>
      </c>
      <c r="BX7495">
        <f t="shared" ref="BX7495:BX7558" si="470">IF(BU7495=MAX($BU7495:$BV7495),1,0)</f>
        <v>0</v>
      </c>
      <c r="BY7495">
        <f t="shared" ref="BY7495:BY7558" si="471">IF(BV7495=MAX($BU7495:$BV7495),1,0)</f>
        <v>1</v>
      </c>
    </row>
    <row r="7496" spans="1:77">
      <c r="A7496" s="33">
        <v>7491</v>
      </c>
      <c r="BP7496" s="27">
        <v>0.789684800169839</v>
      </c>
      <c r="BQ7496" s="27">
        <v>20669.7221452821</v>
      </c>
      <c r="BR7496" s="27">
        <v>1.36013075863415</v>
      </c>
      <c r="BS7496" s="27">
        <v>60510.2427742214</v>
      </c>
      <c r="BU7496">
        <f t="shared" si="468"/>
        <v>97782.9978801937</v>
      </c>
      <c r="BV7496">
        <f t="shared" si="469"/>
        <v>143509.371020902</v>
      </c>
      <c r="BW7496" s="9">
        <v>7491</v>
      </c>
      <c r="BX7496">
        <f t="shared" si="470"/>
        <v>0</v>
      </c>
      <c r="BY7496">
        <f t="shared" si="471"/>
        <v>1</v>
      </c>
    </row>
    <row r="7497" spans="1:77">
      <c r="A7497" s="33">
        <v>7492</v>
      </c>
      <c r="BP7497" s="27">
        <v>0.818347368077087</v>
      </c>
      <c r="BQ7497" s="27">
        <v>15009.2489240178</v>
      </c>
      <c r="BR7497" s="27">
        <v>1.39539182695374</v>
      </c>
      <c r="BS7497" s="27">
        <v>53258.1438645972</v>
      </c>
      <c r="BU7497">
        <f t="shared" si="468"/>
        <v>107742.856287545</v>
      </c>
      <c r="BV7497">
        <f t="shared" si="469"/>
        <v>156050.630178463</v>
      </c>
      <c r="BW7497" s="9">
        <v>7492</v>
      </c>
      <c r="BX7497">
        <f t="shared" si="470"/>
        <v>0</v>
      </c>
      <c r="BY7497">
        <f t="shared" si="471"/>
        <v>1</v>
      </c>
    </row>
    <row r="7498" spans="1:77">
      <c r="A7498" s="33">
        <v>7493</v>
      </c>
      <c r="BP7498" s="27">
        <v>0.834341220336151</v>
      </c>
      <c r="BQ7498" s="27">
        <v>10432.4220193606</v>
      </c>
      <c r="BR7498" s="27">
        <v>1.45022655212073</v>
      </c>
      <c r="BS7498" s="27">
        <v>45880.6417600497</v>
      </c>
      <c r="BU7498">
        <f t="shared" si="468"/>
        <v>114718.761031062</v>
      </c>
      <c r="BV7498">
        <f t="shared" si="469"/>
        <v>171653.34105806</v>
      </c>
      <c r="BW7498" s="9">
        <v>7493</v>
      </c>
      <c r="BX7498">
        <f t="shared" si="470"/>
        <v>0</v>
      </c>
      <c r="BY7498">
        <f t="shared" si="471"/>
        <v>1</v>
      </c>
    </row>
    <row r="7499" spans="1:77">
      <c r="A7499" s="33">
        <v>7494</v>
      </c>
      <c r="BP7499" s="27">
        <v>0.816776521483014</v>
      </c>
      <c r="BQ7499" s="27">
        <v>15736.4196450068</v>
      </c>
      <c r="BR7499" s="27">
        <v>1.4120855148824</v>
      </c>
      <c r="BS7499" s="27">
        <v>54478.2447565499</v>
      </c>
      <c r="BU7499">
        <f t="shared" si="468"/>
        <v>106780.058577445</v>
      </c>
      <c r="BV7499">
        <f t="shared" si="469"/>
        <v>157334.582475809</v>
      </c>
      <c r="BW7499" s="9">
        <v>7494</v>
      </c>
      <c r="BX7499">
        <f t="shared" si="470"/>
        <v>0</v>
      </c>
      <c r="BY7499">
        <f t="shared" si="471"/>
        <v>1</v>
      </c>
    </row>
    <row r="7500" spans="1:77">
      <c r="A7500" s="33">
        <v>7495</v>
      </c>
      <c r="BP7500" s="27">
        <v>0.841954933004572</v>
      </c>
      <c r="BQ7500" s="27">
        <v>16778.7990806517</v>
      </c>
      <c r="BR7500" s="27">
        <v>1.4896562518849</v>
      </c>
      <c r="BS7500" s="27">
        <v>66264.4268636706</v>
      </c>
      <c r="BU7500">
        <f t="shared" si="468"/>
        <v>109514.440870034</v>
      </c>
      <c r="BV7500">
        <f t="shared" si="469"/>
        <v>157184.010919064</v>
      </c>
      <c r="BW7500" s="9">
        <v>7495</v>
      </c>
      <c r="BX7500">
        <f t="shared" si="470"/>
        <v>0</v>
      </c>
      <c r="BY7500">
        <f t="shared" si="471"/>
        <v>1</v>
      </c>
    </row>
    <row r="7501" spans="1:77">
      <c r="A7501" s="33">
        <v>7496</v>
      </c>
      <c r="BP7501" s="27">
        <v>0.80230758397555</v>
      </c>
      <c r="BQ7501" s="27">
        <v>14481.3537254926</v>
      </c>
      <c r="BR7501" s="27">
        <v>1.38899761703736</v>
      </c>
      <c r="BS7501" s="27">
        <v>54091.711706263</v>
      </c>
      <c r="BU7501">
        <f t="shared" si="468"/>
        <v>105864.78387084</v>
      </c>
      <c r="BV7501">
        <f t="shared" si="469"/>
        <v>154257.930849341</v>
      </c>
      <c r="BW7501" s="9">
        <v>7496</v>
      </c>
      <c r="BX7501">
        <f t="shared" si="470"/>
        <v>0</v>
      </c>
      <c r="BY7501">
        <f t="shared" si="471"/>
        <v>1</v>
      </c>
    </row>
    <row r="7502" spans="1:77">
      <c r="A7502" s="33">
        <v>7497</v>
      </c>
      <c r="BP7502" s="27">
        <v>0.834912727612056</v>
      </c>
      <c r="BQ7502" s="27">
        <v>14572.7584330458</v>
      </c>
      <c r="BR7502" s="27">
        <v>1.4320495021522</v>
      </c>
      <c r="BS7502" s="27">
        <v>48747.0657577738</v>
      </c>
      <c r="BU7502">
        <f t="shared" si="468"/>
        <v>110664.150708763</v>
      </c>
      <c r="BV7502">
        <f t="shared" si="469"/>
        <v>166060.359565056</v>
      </c>
      <c r="BW7502" s="9">
        <v>7497</v>
      </c>
      <c r="BX7502">
        <f t="shared" si="470"/>
        <v>0</v>
      </c>
      <c r="BY7502">
        <f t="shared" si="471"/>
        <v>1</v>
      </c>
    </row>
    <row r="7503" spans="1:77">
      <c r="A7503" s="33">
        <v>7498</v>
      </c>
      <c r="BP7503" s="27">
        <v>0.825205742392714</v>
      </c>
      <c r="BQ7503" s="27">
        <v>17473.8295844509</v>
      </c>
      <c r="BR7503" s="27">
        <v>1.41508951981751</v>
      </c>
      <c r="BS7503" s="27">
        <v>55048.81229475</v>
      </c>
      <c r="BU7503">
        <f t="shared" si="468"/>
        <v>106307.031774456</v>
      </c>
      <c r="BV7503">
        <f t="shared" si="469"/>
        <v>157214.615677877</v>
      </c>
      <c r="BW7503" s="9">
        <v>7498</v>
      </c>
      <c r="BX7503">
        <f t="shared" si="470"/>
        <v>0</v>
      </c>
      <c r="BY7503">
        <f t="shared" si="471"/>
        <v>1</v>
      </c>
    </row>
    <row r="7504" spans="1:77">
      <c r="A7504" s="33">
        <v>7499</v>
      </c>
      <c r="BP7504" s="27">
        <v>0.799484285340135</v>
      </c>
      <c r="BQ7504" s="27">
        <v>12895.5086363619</v>
      </c>
      <c r="BR7504" s="27">
        <v>1.34832507878005</v>
      </c>
      <c r="BS7504" s="27">
        <v>47352.057217893</v>
      </c>
      <c r="BU7504">
        <f t="shared" si="468"/>
        <v>107027.134164658</v>
      </c>
      <c r="BV7504">
        <f t="shared" si="469"/>
        <v>154896.704599115</v>
      </c>
      <c r="BW7504" s="9">
        <v>7499</v>
      </c>
      <c r="BX7504">
        <f t="shared" si="470"/>
        <v>0</v>
      </c>
      <c r="BY7504">
        <f t="shared" si="471"/>
        <v>1</v>
      </c>
    </row>
    <row r="7505" spans="1:77">
      <c r="A7505" s="33">
        <v>7500</v>
      </c>
      <c r="BP7505" s="27">
        <v>0.848141130781615</v>
      </c>
      <c r="BQ7505" s="27">
        <v>14086.5618544615</v>
      </c>
      <c r="BR7505" s="27">
        <v>1.47570189891081</v>
      </c>
      <c r="BS7505" s="27">
        <v>60057.1864370064</v>
      </c>
      <c r="BU7505">
        <f t="shared" si="468"/>
        <v>113134.607762781</v>
      </c>
      <c r="BV7505">
        <f t="shared" si="469"/>
        <v>161298.098399615</v>
      </c>
      <c r="BW7505" s="9">
        <v>7500</v>
      </c>
      <c r="BX7505">
        <f t="shared" si="470"/>
        <v>0</v>
      </c>
      <c r="BY7505">
        <f t="shared" si="471"/>
        <v>1</v>
      </c>
    </row>
    <row r="7506" spans="1:77">
      <c r="A7506" s="33">
        <v>7501</v>
      </c>
      <c r="BP7506" s="27">
        <v>0.835563366074197</v>
      </c>
      <c r="BQ7506" s="27">
        <v>18092.3850849022</v>
      </c>
      <c r="BR7506" s="27">
        <v>1.44012709200657</v>
      </c>
      <c r="BS7506" s="27">
        <v>53807.1489980246</v>
      </c>
      <c r="BU7506">
        <f t="shared" si="468"/>
        <v>107242.119826227</v>
      </c>
      <c r="BV7506">
        <f t="shared" si="469"/>
        <v>162211.91480296</v>
      </c>
      <c r="BW7506" s="9">
        <v>7501</v>
      </c>
      <c r="BX7506">
        <f t="shared" si="470"/>
        <v>0</v>
      </c>
      <c r="BY7506">
        <f t="shared" si="471"/>
        <v>1</v>
      </c>
    </row>
    <row r="7507" spans="1:77">
      <c r="A7507" s="33">
        <v>7502</v>
      </c>
      <c r="BP7507" s="27">
        <v>0.736110827379239</v>
      </c>
      <c r="BQ7507" s="27">
        <v>19918.6534857037</v>
      </c>
      <c r="BR7507" s="27">
        <v>1.25114139857987</v>
      </c>
      <c r="BS7507" s="27">
        <v>69009.4372258555</v>
      </c>
      <c r="BU7507">
        <f t="shared" si="468"/>
        <v>90497.9706211821</v>
      </c>
      <c r="BV7507">
        <f t="shared" si="469"/>
        <v>118661.772561125</v>
      </c>
      <c r="BW7507" s="9">
        <v>7502</v>
      </c>
      <c r="BX7507">
        <f t="shared" si="470"/>
        <v>0</v>
      </c>
      <c r="BY7507">
        <f t="shared" si="471"/>
        <v>1</v>
      </c>
    </row>
    <row r="7508" spans="1:77">
      <c r="A7508" s="33">
        <v>7503</v>
      </c>
      <c r="BP7508" s="27">
        <v>0.820520411473064</v>
      </c>
      <c r="BQ7508" s="27">
        <v>15190.6479533429</v>
      </c>
      <c r="BR7508" s="27">
        <v>1.42071896665489</v>
      </c>
      <c r="BS7508" s="27">
        <v>51445.289331301</v>
      </c>
      <c r="BU7508">
        <f t="shared" si="468"/>
        <v>107887.413767617</v>
      </c>
      <c r="BV7508">
        <f t="shared" si="469"/>
        <v>161662.555666932</v>
      </c>
      <c r="BW7508" s="9">
        <v>7503</v>
      </c>
      <c r="BX7508">
        <f t="shared" si="470"/>
        <v>0</v>
      </c>
      <c r="BY7508">
        <f t="shared" si="471"/>
        <v>1</v>
      </c>
    </row>
    <row r="7509" spans="1:77">
      <c r="A7509" s="33">
        <v>7504</v>
      </c>
      <c r="BP7509" s="27">
        <v>0.871055612187236</v>
      </c>
      <c r="BQ7509" s="27">
        <v>13007.2445501302</v>
      </c>
      <c r="BR7509" s="27">
        <v>1.52957094717217</v>
      </c>
      <c r="BS7509" s="27">
        <v>60753.1416558813</v>
      </c>
      <c r="BU7509">
        <f t="shared" si="468"/>
        <v>117651.097277955</v>
      </c>
      <c r="BV7509">
        <f t="shared" si="469"/>
        <v>168682.500419944</v>
      </c>
      <c r="BW7509" s="9">
        <v>7504</v>
      </c>
      <c r="BX7509">
        <f t="shared" si="470"/>
        <v>0</v>
      </c>
      <c r="BY7509">
        <f t="shared" si="471"/>
        <v>1</v>
      </c>
    </row>
    <row r="7510" spans="1:77">
      <c r="A7510" s="33">
        <v>7505</v>
      </c>
      <c r="BP7510" s="27">
        <v>0.819301599570809</v>
      </c>
      <c r="BQ7510" s="27">
        <v>14570.4417695549</v>
      </c>
      <c r="BR7510" s="27">
        <v>1.38859557376543</v>
      </c>
      <c r="BS7510" s="27">
        <v>50392.8841486112</v>
      </c>
      <c r="BU7510">
        <f t="shared" si="468"/>
        <v>108324.798166066</v>
      </c>
      <c r="BV7510">
        <f t="shared" si="469"/>
        <v>157896.451916204</v>
      </c>
      <c r="BW7510" s="9">
        <v>7505</v>
      </c>
      <c r="BX7510">
        <f t="shared" si="470"/>
        <v>0</v>
      </c>
      <c r="BY7510">
        <f t="shared" si="471"/>
        <v>1</v>
      </c>
    </row>
    <row r="7511" spans="1:77">
      <c r="A7511" s="33">
        <v>7506</v>
      </c>
      <c r="BP7511" s="27">
        <v>0.817621093859384</v>
      </c>
      <c r="BQ7511" s="27">
        <v>13456.7254129231</v>
      </c>
      <c r="BR7511" s="27">
        <v>1.39780342447513</v>
      </c>
      <c r="BS7511" s="27">
        <v>48632.8662022794</v>
      </c>
      <c r="BU7511">
        <f t="shared" si="468"/>
        <v>109186.438665984</v>
      </c>
      <c r="BV7511">
        <f t="shared" si="469"/>
        <v>161037.647468991</v>
      </c>
      <c r="BW7511" s="9">
        <v>7506</v>
      </c>
      <c r="BX7511">
        <f t="shared" si="470"/>
        <v>0</v>
      </c>
      <c r="BY7511">
        <f t="shared" si="471"/>
        <v>1</v>
      </c>
    </row>
    <row r="7512" spans="1:77">
      <c r="A7512" s="33">
        <v>7507</v>
      </c>
      <c r="BP7512" s="27">
        <v>0.816325972476408</v>
      </c>
      <c r="BQ7512" s="27">
        <v>11449.6980170818</v>
      </c>
      <c r="BR7512" s="27">
        <v>1.38926454098686</v>
      </c>
      <c r="BS7512" s="27">
        <v>46446.1132095867</v>
      </c>
      <c r="BU7512">
        <f t="shared" si="468"/>
        <v>110999.197854379</v>
      </c>
      <c r="BV7512">
        <f t="shared" si="469"/>
        <v>161943.567938443</v>
      </c>
      <c r="BW7512" s="9">
        <v>7507</v>
      </c>
      <c r="BX7512">
        <f t="shared" si="470"/>
        <v>0</v>
      </c>
      <c r="BY7512">
        <f t="shared" si="471"/>
        <v>1</v>
      </c>
    </row>
    <row r="7513" spans="1:77">
      <c r="A7513" s="33">
        <v>7508</v>
      </c>
      <c r="BP7513" s="27">
        <v>0.794311555614906</v>
      </c>
      <c r="BQ7513" s="27">
        <v>12771.5179214373</v>
      </c>
      <c r="BR7513" s="27">
        <v>1.3698051343647</v>
      </c>
      <c r="BS7513" s="27">
        <v>58280.8750469613</v>
      </c>
      <c r="BU7513">
        <f t="shared" si="468"/>
        <v>106375.215420799</v>
      </c>
      <c r="BV7513">
        <f t="shared" si="469"/>
        <v>147189.895107743</v>
      </c>
      <c r="BW7513" s="9">
        <v>7508</v>
      </c>
      <c r="BX7513">
        <f t="shared" si="470"/>
        <v>0</v>
      </c>
      <c r="BY7513">
        <f t="shared" si="471"/>
        <v>1</v>
      </c>
    </row>
    <row r="7514" spans="1:77">
      <c r="A7514" s="33">
        <v>7509</v>
      </c>
      <c r="BP7514" s="27">
        <v>0.764035327642176</v>
      </c>
      <c r="BQ7514" s="27">
        <v>13114.0314455388</v>
      </c>
      <c r="BR7514" s="27">
        <v>1.31054169189252</v>
      </c>
      <c r="BS7514" s="27">
        <v>58351.9012257372</v>
      </c>
      <c r="BU7514">
        <f t="shared" si="468"/>
        <v>101491.267700788</v>
      </c>
      <c r="BV7514">
        <f t="shared" si="469"/>
        <v>138229.352558141</v>
      </c>
      <c r="BW7514" s="9">
        <v>7509</v>
      </c>
      <c r="BX7514">
        <f t="shared" si="470"/>
        <v>0</v>
      </c>
      <c r="BY7514">
        <f t="shared" si="471"/>
        <v>1</v>
      </c>
    </row>
    <row r="7515" spans="1:77">
      <c r="A7515" s="33">
        <v>7510</v>
      </c>
      <c r="BP7515" s="27">
        <v>0.831748742353324</v>
      </c>
      <c r="BQ7515" s="27">
        <v>15098.6798119298</v>
      </c>
      <c r="BR7515" s="27">
        <v>1.42198621981538</v>
      </c>
      <c r="BS7515" s="27">
        <v>52223.2703964461</v>
      </c>
      <c r="BU7515">
        <f t="shared" si="468"/>
        <v>109663.631541069</v>
      </c>
      <c r="BV7515">
        <f t="shared" si="469"/>
        <v>161074.662575861</v>
      </c>
      <c r="BW7515" s="9">
        <v>7510</v>
      </c>
      <c r="BX7515">
        <f t="shared" si="470"/>
        <v>0</v>
      </c>
      <c r="BY7515">
        <f t="shared" si="471"/>
        <v>1</v>
      </c>
    </row>
    <row r="7516" spans="1:77">
      <c r="A7516" s="33">
        <v>7511</v>
      </c>
      <c r="BP7516" s="27">
        <v>0.764600194221231</v>
      </c>
      <c r="BQ7516" s="27">
        <v>22162.3333589474</v>
      </c>
      <c r="BR7516" s="27">
        <v>1.29478145308349</v>
      </c>
      <c r="BS7516" s="27">
        <v>57940.5080571366</v>
      </c>
      <c r="BU7516">
        <f t="shared" si="468"/>
        <v>92527.6957742372</v>
      </c>
      <c r="BV7516">
        <f t="shared" si="469"/>
        <v>136276.709905387</v>
      </c>
      <c r="BW7516" s="9">
        <v>7511</v>
      </c>
      <c r="BX7516">
        <f t="shared" si="470"/>
        <v>0</v>
      </c>
      <c r="BY7516">
        <f t="shared" si="471"/>
        <v>1</v>
      </c>
    </row>
    <row r="7517" spans="1:77">
      <c r="A7517" s="33">
        <v>7512</v>
      </c>
      <c r="BP7517" s="27">
        <v>0.810713246282507</v>
      </c>
      <c r="BQ7517" s="27">
        <v>13608.6775392115</v>
      </c>
      <c r="BR7517" s="27">
        <v>1.38867431321335</v>
      </c>
      <c r="BS7517" s="27">
        <v>61128.2893904565</v>
      </c>
      <c r="BU7517">
        <f t="shared" si="468"/>
        <v>107998.309403165</v>
      </c>
      <c r="BV7517">
        <f t="shared" si="469"/>
        <v>147172.857591546</v>
      </c>
      <c r="BW7517" s="9">
        <v>7512</v>
      </c>
      <c r="BX7517">
        <f t="shared" si="470"/>
        <v>0</v>
      </c>
      <c r="BY7517">
        <f t="shared" si="471"/>
        <v>1</v>
      </c>
    </row>
    <row r="7518" spans="1:77">
      <c r="A7518" s="33">
        <v>7513</v>
      </c>
      <c r="BP7518" s="27">
        <v>0.788330535117626</v>
      </c>
      <c r="BQ7518" s="27">
        <v>21654.3153295627</v>
      </c>
      <c r="BR7518" s="27">
        <v>1.37106796335742</v>
      </c>
      <c r="BS7518" s="27">
        <v>60711.2853338427</v>
      </c>
      <c r="BU7518">
        <f t="shared" si="468"/>
        <v>96595.2649380811</v>
      </c>
      <c r="BV7518">
        <f t="shared" si="469"/>
        <v>144948.909169771</v>
      </c>
      <c r="BW7518" s="9">
        <v>7513</v>
      </c>
      <c r="BX7518">
        <f t="shared" si="470"/>
        <v>0</v>
      </c>
      <c r="BY7518">
        <f t="shared" si="471"/>
        <v>1</v>
      </c>
    </row>
    <row r="7519" spans="1:77">
      <c r="A7519" s="33">
        <v>7514</v>
      </c>
      <c r="BP7519" s="27">
        <v>0.807657345899784</v>
      </c>
      <c r="BQ7519" s="27">
        <v>17338.024268342</v>
      </c>
      <c r="BR7519" s="27">
        <v>1.39465595595032</v>
      </c>
      <c r="BS7519" s="27">
        <v>55272.157858845</v>
      </c>
      <c r="BU7519">
        <f t="shared" si="468"/>
        <v>103810.577616626</v>
      </c>
      <c r="BV7519">
        <f t="shared" si="469"/>
        <v>153926.235533704</v>
      </c>
      <c r="BW7519" s="9">
        <v>7514</v>
      </c>
      <c r="BX7519">
        <f t="shared" si="470"/>
        <v>0</v>
      </c>
      <c r="BY7519">
        <f t="shared" si="471"/>
        <v>1</v>
      </c>
    </row>
    <row r="7520" spans="1:77">
      <c r="A7520" s="33">
        <v>7515</v>
      </c>
      <c r="BP7520" s="27">
        <v>0.838642149867321</v>
      </c>
      <c r="BQ7520" s="27">
        <v>23547.6445645097</v>
      </c>
      <c r="BR7520" s="27">
        <v>1.43358968342807</v>
      </c>
      <c r="BS7520" s="27">
        <v>75985.2683551385</v>
      </c>
      <c r="BU7520">
        <f t="shared" si="468"/>
        <v>102248.677915589</v>
      </c>
      <c r="BV7520">
        <f t="shared" si="469"/>
        <v>139053.184159072</v>
      </c>
      <c r="BW7520" s="9">
        <v>7515</v>
      </c>
      <c r="BX7520">
        <f t="shared" si="470"/>
        <v>0</v>
      </c>
      <c r="BY7520">
        <f t="shared" si="471"/>
        <v>1</v>
      </c>
    </row>
    <row r="7521" spans="1:77">
      <c r="A7521" s="33">
        <v>7516</v>
      </c>
      <c r="BP7521" s="27">
        <v>0.798628844797192</v>
      </c>
      <c r="BQ7521" s="27">
        <v>13717.7232427671</v>
      </c>
      <c r="BR7521" s="27">
        <v>1.38220289885811</v>
      </c>
      <c r="BS7521" s="27">
        <v>63020.8363016751</v>
      </c>
      <c r="BU7521">
        <f t="shared" si="468"/>
        <v>106076.603476812</v>
      </c>
      <c r="BV7521">
        <f t="shared" si="469"/>
        <v>144309.598527041</v>
      </c>
      <c r="BW7521" s="9">
        <v>7516</v>
      </c>
      <c r="BX7521">
        <f t="shared" si="470"/>
        <v>0</v>
      </c>
      <c r="BY7521">
        <f t="shared" si="471"/>
        <v>1</v>
      </c>
    </row>
    <row r="7522" spans="1:77">
      <c r="A7522" s="33">
        <v>7517</v>
      </c>
      <c r="BP7522" s="27">
        <v>0.830826930155342</v>
      </c>
      <c r="BQ7522" s="27">
        <v>14626.8486872257</v>
      </c>
      <c r="BR7522" s="27">
        <v>1.44981377760318</v>
      </c>
      <c r="BS7522" s="27">
        <v>64818.6902594995</v>
      </c>
      <c r="BU7522">
        <f t="shared" si="468"/>
        <v>109997.190836076</v>
      </c>
      <c r="BV7522">
        <f t="shared" si="469"/>
        <v>152653.376380977</v>
      </c>
      <c r="BW7522" s="9">
        <v>7517</v>
      </c>
      <c r="BX7522">
        <f t="shared" si="470"/>
        <v>0</v>
      </c>
      <c r="BY7522">
        <f t="shared" si="471"/>
        <v>1</v>
      </c>
    </row>
    <row r="7523" spans="1:77">
      <c r="A7523" s="33">
        <v>7518</v>
      </c>
      <c r="BP7523" s="27">
        <v>0.81541323100363</v>
      </c>
      <c r="BQ7523" s="27">
        <v>12432.5064141073</v>
      </c>
      <c r="BR7523" s="27">
        <v>1.38819410716105</v>
      </c>
      <c r="BS7523" s="27">
        <v>48420.3607542852</v>
      </c>
      <c r="BU7523">
        <f t="shared" si="468"/>
        <v>109879.478236437</v>
      </c>
      <c r="BV7523">
        <f t="shared" si="469"/>
        <v>159808.755319872</v>
      </c>
      <c r="BW7523" s="9">
        <v>7518</v>
      </c>
      <c r="BX7523">
        <f t="shared" si="470"/>
        <v>0</v>
      </c>
      <c r="BY7523">
        <f t="shared" si="471"/>
        <v>1</v>
      </c>
    </row>
    <row r="7524" spans="1:77">
      <c r="A7524" s="33">
        <v>7519</v>
      </c>
      <c r="BP7524" s="27">
        <v>0.815478546135692</v>
      </c>
      <c r="BQ7524" s="27">
        <v>14128.1082164093</v>
      </c>
      <c r="BR7524" s="27">
        <v>1.41571139807167</v>
      </c>
      <c r="BS7524" s="27">
        <v>59325.6617151066</v>
      </c>
      <c r="BU7524">
        <f t="shared" si="468"/>
        <v>108193.673703944</v>
      </c>
      <c r="BV7524">
        <f t="shared" si="469"/>
        <v>153031.047995644</v>
      </c>
      <c r="BW7524" s="9">
        <v>7519</v>
      </c>
      <c r="BX7524">
        <f t="shared" si="470"/>
        <v>0</v>
      </c>
      <c r="BY7524">
        <f t="shared" si="471"/>
        <v>1</v>
      </c>
    </row>
    <row r="7525" spans="1:77">
      <c r="A7525" s="33">
        <v>7520</v>
      </c>
      <c r="BP7525" s="27">
        <v>0.85787538008498</v>
      </c>
      <c r="BQ7525" s="27">
        <v>15292.1574695949</v>
      </c>
      <c r="BR7525" s="27">
        <v>1.46970173404161</v>
      </c>
      <c r="BS7525" s="27">
        <v>51733.7539843359</v>
      </c>
      <c r="BU7525">
        <f t="shared" si="468"/>
        <v>113389.149543152</v>
      </c>
      <c r="BV7525">
        <f t="shared" si="469"/>
        <v>168721.506121906</v>
      </c>
      <c r="BW7525" s="9">
        <v>7520</v>
      </c>
      <c r="BX7525">
        <f t="shared" si="470"/>
        <v>0</v>
      </c>
      <c r="BY7525">
        <f t="shared" si="471"/>
        <v>1</v>
      </c>
    </row>
    <row r="7526" spans="1:77">
      <c r="A7526" s="33">
        <v>7521</v>
      </c>
      <c r="BP7526" s="27">
        <v>0.817974165825432</v>
      </c>
      <c r="BQ7526" s="27">
        <v>16583.0488671067</v>
      </c>
      <c r="BR7526" s="27">
        <v>1.42492180181787</v>
      </c>
      <c r="BS7526" s="27">
        <v>55203.7526199533</v>
      </c>
      <c r="BU7526">
        <f t="shared" si="468"/>
        <v>106113.076006708</v>
      </c>
      <c r="BV7526">
        <f t="shared" si="469"/>
        <v>158534.517652727</v>
      </c>
      <c r="BW7526" s="9">
        <v>7521</v>
      </c>
      <c r="BX7526">
        <f t="shared" si="470"/>
        <v>0</v>
      </c>
      <c r="BY7526">
        <f t="shared" si="471"/>
        <v>1</v>
      </c>
    </row>
    <row r="7527" spans="1:77">
      <c r="A7527" s="33">
        <v>7522</v>
      </c>
      <c r="BP7527" s="27">
        <v>0.813817100626761</v>
      </c>
      <c r="BQ7527" s="27">
        <v>12856.694869837</v>
      </c>
      <c r="BR7527" s="27">
        <v>1.40162348599778</v>
      </c>
      <c r="BS7527" s="27">
        <v>48125.1910368847</v>
      </c>
      <c r="BU7527">
        <f t="shared" si="468"/>
        <v>109215.870224177</v>
      </c>
      <c r="BV7527">
        <f t="shared" si="469"/>
        <v>162118.331862783</v>
      </c>
      <c r="BW7527" s="9">
        <v>7522</v>
      </c>
      <c r="BX7527">
        <f t="shared" si="470"/>
        <v>0</v>
      </c>
      <c r="BY7527">
        <f t="shared" si="471"/>
        <v>1</v>
      </c>
    </row>
    <row r="7528" spans="1:77">
      <c r="A7528" s="33">
        <v>7523</v>
      </c>
      <c r="BP7528" s="27">
        <v>0.842543249931407</v>
      </c>
      <c r="BQ7528" s="27">
        <v>15222.6956581354</v>
      </c>
      <c r="BR7528" s="27">
        <v>1.45504051606337</v>
      </c>
      <c r="BS7528" s="27">
        <v>49959.8311328547</v>
      </c>
      <c r="BU7528">
        <f t="shared" si="468"/>
        <v>111158.791831576</v>
      </c>
      <c r="BV7528">
        <f t="shared" si="469"/>
        <v>168296.246276651</v>
      </c>
      <c r="BW7528" s="9">
        <v>7523</v>
      </c>
      <c r="BX7528">
        <f t="shared" si="470"/>
        <v>0</v>
      </c>
      <c r="BY7528">
        <f t="shared" si="471"/>
        <v>1</v>
      </c>
    </row>
    <row r="7529" spans="1:77">
      <c r="A7529" s="33">
        <v>7524</v>
      </c>
      <c r="BP7529" s="27">
        <v>0.815343142799011</v>
      </c>
      <c r="BQ7529" s="27">
        <v>12944.3995802408</v>
      </c>
      <c r="BR7529" s="27">
        <v>1.36072488338601</v>
      </c>
      <c r="BS7529" s="27">
        <v>48418.022249686</v>
      </c>
      <c r="BU7529">
        <f t="shared" si="468"/>
        <v>109357.071839611</v>
      </c>
      <c r="BV7529">
        <f t="shared" si="469"/>
        <v>155690.710258215</v>
      </c>
      <c r="BW7529" s="9">
        <v>7524</v>
      </c>
      <c r="BX7529">
        <f t="shared" si="470"/>
        <v>0</v>
      </c>
      <c r="BY7529">
        <f t="shared" si="471"/>
        <v>1</v>
      </c>
    </row>
    <row r="7530" spans="1:77">
      <c r="A7530" s="33">
        <v>7525</v>
      </c>
      <c r="BP7530" s="27">
        <v>0.829299607489622</v>
      </c>
      <c r="BQ7530" s="27">
        <v>13745.4085327979</v>
      </c>
      <c r="BR7530" s="27">
        <v>1.44724303876802</v>
      </c>
      <c r="BS7530" s="27">
        <v>51834.2533881528</v>
      </c>
      <c r="BU7530">
        <f t="shared" si="468"/>
        <v>110649.532590645</v>
      </c>
      <c r="BV7530">
        <f t="shared" si="469"/>
        <v>165252.202427051</v>
      </c>
      <c r="BW7530" s="9">
        <v>7525</v>
      </c>
      <c r="BX7530">
        <f t="shared" si="470"/>
        <v>0</v>
      </c>
      <c r="BY7530">
        <f t="shared" si="471"/>
        <v>1</v>
      </c>
    </row>
    <row r="7531" spans="1:77">
      <c r="A7531" s="33">
        <v>7526</v>
      </c>
      <c r="BP7531" s="27">
        <v>0.858488994106596</v>
      </c>
      <c r="BQ7531" s="27">
        <v>11798.4225984322</v>
      </c>
      <c r="BR7531" s="27">
        <v>1.4627679253219</v>
      </c>
      <c r="BS7531" s="27">
        <v>57867.0137680441</v>
      </c>
      <c r="BU7531">
        <f t="shared" si="468"/>
        <v>116974.926517557</v>
      </c>
      <c r="BV7531">
        <f t="shared" si="469"/>
        <v>161548.175030241</v>
      </c>
      <c r="BW7531" s="9">
        <v>7526</v>
      </c>
      <c r="BX7531">
        <f t="shared" si="470"/>
        <v>0</v>
      </c>
      <c r="BY7531">
        <f t="shared" si="471"/>
        <v>1</v>
      </c>
    </row>
    <row r="7532" spans="1:77">
      <c r="A7532" s="33">
        <v>7527</v>
      </c>
      <c r="BP7532" s="27">
        <v>0.783337211516678</v>
      </c>
      <c r="BQ7532" s="27">
        <v>14510.1025706074</v>
      </c>
      <c r="BR7532" s="27">
        <v>1.33626098646709</v>
      </c>
      <c r="BS7532" s="27">
        <v>53283.8614028945</v>
      </c>
      <c r="BU7532">
        <f t="shared" si="468"/>
        <v>102990.479156894</v>
      </c>
      <c r="BV7532">
        <f t="shared" si="469"/>
        <v>147155.286567169</v>
      </c>
      <c r="BW7532" s="9">
        <v>7527</v>
      </c>
      <c r="BX7532">
        <f t="shared" si="470"/>
        <v>0</v>
      </c>
      <c r="BY7532">
        <f t="shared" si="471"/>
        <v>1</v>
      </c>
    </row>
    <row r="7533" spans="1:77">
      <c r="A7533" s="33">
        <v>7528</v>
      </c>
      <c r="BP7533" s="27">
        <v>0.806323244848143</v>
      </c>
      <c r="BQ7533" s="27">
        <v>13744.8191678993</v>
      </c>
      <c r="BR7533" s="27">
        <v>1.35180381661614</v>
      </c>
      <c r="BS7533" s="27">
        <v>58955.4121658133</v>
      </c>
      <c r="BU7533">
        <f t="shared" si="468"/>
        <v>107203.667559322</v>
      </c>
      <c r="BV7533">
        <f t="shared" si="469"/>
        <v>143815.160326607</v>
      </c>
      <c r="BW7533" s="9">
        <v>7528</v>
      </c>
      <c r="BX7533">
        <f t="shared" si="470"/>
        <v>0</v>
      </c>
      <c r="BY7533">
        <f t="shared" si="471"/>
        <v>1</v>
      </c>
    </row>
    <row r="7534" spans="1:77">
      <c r="A7534" s="33">
        <v>7529</v>
      </c>
      <c r="BP7534" s="27">
        <v>0.750049653097237</v>
      </c>
      <c r="BQ7534" s="27">
        <v>17185.0829002861</v>
      </c>
      <c r="BR7534" s="27">
        <v>1.27913418735552</v>
      </c>
      <c r="BS7534" s="27">
        <v>56696.4302300733</v>
      </c>
      <c r="BU7534">
        <f t="shared" si="468"/>
        <v>95322.3650642995</v>
      </c>
      <c r="BV7534">
        <f t="shared" si="469"/>
        <v>135173.697873254</v>
      </c>
      <c r="BW7534" s="9">
        <v>7529</v>
      </c>
      <c r="BX7534">
        <f t="shared" si="470"/>
        <v>0</v>
      </c>
      <c r="BY7534">
        <f t="shared" si="471"/>
        <v>1</v>
      </c>
    </row>
    <row r="7535" spans="1:77">
      <c r="A7535" s="33">
        <v>7530</v>
      </c>
      <c r="BP7535" s="27">
        <v>0.766430083598875</v>
      </c>
      <c r="BQ7535" s="27">
        <v>16566.4681684213</v>
      </c>
      <c r="BR7535" s="27">
        <v>1.28899742954861</v>
      </c>
      <c r="BS7535" s="27">
        <v>62677.5193478142</v>
      </c>
      <c r="BU7535">
        <f t="shared" si="468"/>
        <v>98398.0443714099</v>
      </c>
      <c r="BV7535">
        <f t="shared" si="469"/>
        <v>130672.095084477</v>
      </c>
      <c r="BW7535" s="9">
        <v>7530</v>
      </c>
      <c r="BX7535">
        <f t="shared" si="470"/>
        <v>0</v>
      </c>
      <c r="BY7535">
        <f t="shared" si="471"/>
        <v>1</v>
      </c>
    </row>
    <row r="7536" spans="1:77">
      <c r="A7536" s="33">
        <v>7531</v>
      </c>
      <c r="BP7536" s="27">
        <v>0.822715873134485</v>
      </c>
      <c r="BQ7536" s="27">
        <v>16121.1920158031</v>
      </c>
      <c r="BR7536" s="27">
        <v>1.42641032011426</v>
      </c>
      <c r="BS7536" s="27">
        <v>64803.3143465544</v>
      </c>
      <c r="BU7536">
        <f t="shared" si="468"/>
        <v>107286.18895437</v>
      </c>
      <c r="BV7536">
        <f t="shared" si="469"/>
        <v>149158.233670585</v>
      </c>
      <c r="BW7536" s="9">
        <v>7531</v>
      </c>
      <c r="BX7536">
        <f t="shared" si="470"/>
        <v>0</v>
      </c>
      <c r="BY7536">
        <f t="shared" si="471"/>
        <v>1</v>
      </c>
    </row>
    <row r="7537" spans="1:77">
      <c r="A7537" s="33">
        <v>7532</v>
      </c>
      <c r="BP7537" s="27">
        <v>0.839884173788227</v>
      </c>
      <c r="BQ7537" s="27">
        <v>17691.2926242739</v>
      </c>
      <c r="BR7537" s="27">
        <v>1.42931402178691</v>
      </c>
      <c r="BS7537" s="27">
        <v>55809.0696045313</v>
      </c>
      <c r="BU7537">
        <f t="shared" si="468"/>
        <v>108291.33344396</v>
      </c>
      <c r="BV7537">
        <f t="shared" si="469"/>
        <v>158588.033663506</v>
      </c>
      <c r="BW7537" s="9">
        <v>7532</v>
      </c>
      <c r="BX7537">
        <f t="shared" si="470"/>
        <v>0</v>
      </c>
      <c r="BY7537">
        <f t="shared" si="471"/>
        <v>1</v>
      </c>
    </row>
    <row r="7538" spans="1:77">
      <c r="A7538" s="33">
        <v>7533</v>
      </c>
      <c r="BP7538" s="27">
        <v>0.753404036040913</v>
      </c>
      <c r="BQ7538" s="27">
        <v>13148.5313862233</v>
      </c>
      <c r="BR7538" s="27">
        <v>1.28119525192983</v>
      </c>
      <c r="BS7538" s="27">
        <v>61107.4201836917</v>
      </c>
      <c r="BU7538">
        <f t="shared" si="468"/>
        <v>99862.0740199136</v>
      </c>
      <c r="BV7538">
        <f t="shared" si="469"/>
        <v>131071.867605782</v>
      </c>
      <c r="BW7538" s="9">
        <v>7533</v>
      </c>
      <c r="BX7538">
        <f t="shared" si="470"/>
        <v>0</v>
      </c>
      <c r="BY7538">
        <f t="shared" si="471"/>
        <v>1</v>
      </c>
    </row>
    <row r="7539" spans="1:77">
      <c r="A7539" s="33">
        <v>7534</v>
      </c>
      <c r="BP7539" s="27">
        <v>0.83803884721362</v>
      </c>
      <c r="BQ7539" s="27">
        <v>12486.4590011087</v>
      </c>
      <c r="BR7539" s="27">
        <v>1.42898016848839</v>
      </c>
      <c r="BS7539" s="27">
        <v>48677.7749078655</v>
      </c>
      <c r="BU7539">
        <f t="shared" si="468"/>
        <v>113219.368080934</v>
      </c>
      <c r="BV7539">
        <f t="shared" si="469"/>
        <v>165669.250365393</v>
      </c>
      <c r="BW7539" s="9">
        <v>7534</v>
      </c>
      <c r="BX7539">
        <f t="shared" si="470"/>
        <v>0</v>
      </c>
      <c r="BY7539">
        <f t="shared" si="471"/>
        <v>1</v>
      </c>
    </row>
    <row r="7540" spans="1:77">
      <c r="A7540" s="33">
        <v>7535</v>
      </c>
      <c r="BP7540" s="27">
        <v>0.813643307948005</v>
      </c>
      <c r="BQ7540" s="27">
        <v>13741.7270491021</v>
      </c>
      <c r="BR7540" s="27">
        <v>1.3759945395141</v>
      </c>
      <c r="BS7540" s="27">
        <v>49435.7425840463</v>
      </c>
      <c r="BU7540">
        <f t="shared" si="468"/>
        <v>108304.769143099</v>
      </c>
      <c r="BV7540">
        <f t="shared" si="469"/>
        <v>156963.438343069</v>
      </c>
      <c r="BW7540" s="9">
        <v>7535</v>
      </c>
      <c r="BX7540">
        <f t="shared" si="470"/>
        <v>0</v>
      </c>
      <c r="BY7540">
        <f t="shared" si="471"/>
        <v>1</v>
      </c>
    </row>
    <row r="7541" spans="1:77">
      <c r="A7541" s="33">
        <v>7536</v>
      </c>
      <c r="BP7541" s="27">
        <v>0.820747430219173</v>
      </c>
      <c r="BQ7541" s="27">
        <v>13473.4844756693</v>
      </c>
      <c r="BR7541" s="27">
        <v>1.4070237558661</v>
      </c>
      <c r="BS7541" s="27">
        <v>49467.3889995251</v>
      </c>
      <c r="BU7541">
        <f t="shared" si="468"/>
        <v>109638.630057207</v>
      </c>
      <c r="BV7541">
        <f t="shared" si="469"/>
        <v>161586.17438039</v>
      </c>
      <c r="BW7541" s="9">
        <v>7536</v>
      </c>
      <c r="BX7541">
        <f t="shared" si="470"/>
        <v>0</v>
      </c>
      <c r="BY7541">
        <f t="shared" si="471"/>
        <v>1</v>
      </c>
    </row>
    <row r="7542" spans="1:77">
      <c r="A7542" s="33">
        <v>7537</v>
      </c>
      <c r="BP7542" s="27">
        <v>0.80436489956922</v>
      </c>
      <c r="BQ7542" s="27">
        <v>21313.2508848969</v>
      </c>
      <c r="BR7542" s="27">
        <v>1.38874054273074</v>
      </c>
      <c r="BS7542" s="27">
        <v>61341.1942841097</v>
      </c>
      <c r="BU7542">
        <f t="shared" si="468"/>
        <v>99341.4840504861</v>
      </c>
      <c r="BV7542">
        <f t="shared" si="469"/>
        <v>146969.887125501</v>
      </c>
      <c r="BW7542" s="9">
        <v>7537</v>
      </c>
      <c r="BX7542">
        <f t="shared" si="470"/>
        <v>0</v>
      </c>
      <c r="BY7542">
        <f t="shared" si="471"/>
        <v>1</v>
      </c>
    </row>
    <row r="7543" spans="1:77">
      <c r="A7543" s="33">
        <v>7538</v>
      </c>
      <c r="BP7543" s="27">
        <v>0.842375236435787</v>
      </c>
      <c r="BQ7543" s="27">
        <v>14195.9431171161</v>
      </c>
      <c r="BR7543" s="27">
        <v>1.44327727764336</v>
      </c>
      <c r="BS7543" s="27">
        <v>50156.10695534</v>
      </c>
      <c r="BU7543">
        <f t="shared" si="468"/>
        <v>112160.342348252</v>
      </c>
      <c r="BV7543">
        <f t="shared" si="469"/>
        <v>166335.484691164</v>
      </c>
      <c r="BW7543" s="9">
        <v>7538</v>
      </c>
      <c r="BX7543">
        <f t="shared" si="470"/>
        <v>0</v>
      </c>
      <c r="BY7543">
        <f t="shared" si="471"/>
        <v>1</v>
      </c>
    </row>
    <row r="7544" spans="1:77">
      <c r="A7544" s="33">
        <v>7539</v>
      </c>
      <c r="BP7544" s="27">
        <v>0.845344506886669</v>
      </c>
      <c r="BQ7544" s="27">
        <v>13393.3054966934</v>
      </c>
      <c r="BR7544" s="27">
        <v>1.45109417814795</v>
      </c>
      <c r="BS7544" s="27">
        <v>49196.6611792758</v>
      </c>
      <c r="BU7544">
        <f t="shared" si="468"/>
        <v>113408.370536307</v>
      </c>
      <c r="BV7544">
        <f t="shared" si="469"/>
        <v>168467.465542917</v>
      </c>
      <c r="BW7544" s="9">
        <v>7539</v>
      </c>
      <c r="BX7544">
        <f t="shared" si="470"/>
        <v>0</v>
      </c>
      <c r="BY7544">
        <f t="shared" si="471"/>
        <v>1</v>
      </c>
    </row>
    <row r="7545" spans="1:77">
      <c r="A7545" s="33">
        <v>7540</v>
      </c>
      <c r="BP7545" s="27">
        <v>0.807898192823996</v>
      </c>
      <c r="BQ7545" s="27">
        <v>13520.7102196911</v>
      </c>
      <c r="BR7545" s="27">
        <v>1.39021370118817</v>
      </c>
      <c r="BS7545" s="27">
        <v>49172.5547395357</v>
      </c>
      <c r="BU7545">
        <f t="shared" si="468"/>
        <v>107664.018703908</v>
      </c>
      <c r="BV7545">
        <f t="shared" si="469"/>
        <v>159359.50043869</v>
      </c>
      <c r="BW7545" s="9">
        <v>7540</v>
      </c>
      <c r="BX7545">
        <f t="shared" si="470"/>
        <v>0</v>
      </c>
      <c r="BY7545">
        <f t="shared" si="471"/>
        <v>1</v>
      </c>
    </row>
    <row r="7546" spans="1:77">
      <c r="A7546" s="33">
        <v>7541</v>
      </c>
      <c r="BP7546" s="27">
        <v>0.803126569697768</v>
      </c>
      <c r="BQ7546" s="27">
        <v>10349.3897479845</v>
      </c>
      <c r="BR7546" s="27">
        <v>1.37866074352578</v>
      </c>
      <c r="BS7546" s="27">
        <v>45961.6268755416</v>
      </c>
      <c r="BU7546">
        <f t="shared" si="468"/>
        <v>110119.595706681</v>
      </c>
      <c r="BV7546">
        <f t="shared" si="469"/>
        <v>160837.484653326</v>
      </c>
      <c r="BW7546" s="9">
        <v>7541</v>
      </c>
      <c r="BX7546">
        <f t="shared" si="470"/>
        <v>0</v>
      </c>
      <c r="BY7546">
        <f t="shared" si="471"/>
        <v>1</v>
      </c>
    </row>
    <row r="7547" spans="1:77">
      <c r="A7547" s="33">
        <v>7542</v>
      </c>
      <c r="BP7547" s="27">
        <v>0.82557780483542</v>
      </c>
      <c r="BQ7547" s="27">
        <v>13379.4780347788</v>
      </c>
      <c r="BR7547" s="27">
        <v>1.43480140825858</v>
      </c>
      <c r="BS7547" s="27">
        <v>61482.4640503302</v>
      </c>
      <c r="BU7547">
        <f t="shared" si="468"/>
        <v>110457.192690534</v>
      </c>
      <c r="BV7547">
        <f t="shared" si="469"/>
        <v>153737.747188457</v>
      </c>
      <c r="BW7547" s="9">
        <v>7542</v>
      </c>
      <c r="BX7547">
        <f t="shared" si="470"/>
        <v>0</v>
      </c>
      <c r="BY7547">
        <f t="shared" si="471"/>
        <v>1</v>
      </c>
    </row>
    <row r="7548" spans="1:77">
      <c r="A7548" s="33">
        <v>7543</v>
      </c>
      <c r="BP7548" s="27">
        <v>0.793653864354047</v>
      </c>
      <c r="BQ7548" s="27">
        <v>16067.6483899728</v>
      </c>
      <c r="BR7548" s="27">
        <v>1.3724089228498</v>
      </c>
      <c r="BS7548" s="27">
        <v>55675.5572136882</v>
      </c>
      <c r="BU7548">
        <f t="shared" si="468"/>
        <v>102980.431263134</v>
      </c>
      <c r="BV7548">
        <f t="shared" si="469"/>
        <v>150185.781213782</v>
      </c>
      <c r="BW7548" s="9">
        <v>7543</v>
      </c>
      <c r="BX7548">
        <f t="shared" si="470"/>
        <v>0</v>
      </c>
      <c r="BY7548">
        <f t="shared" si="471"/>
        <v>1</v>
      </c>
    </row>
    <row r="7549" spans="1:77">
      <c r="A7549" s="33">
        <v>7544</v>
      </c>
      <c r="BP7549" s="27">
        <v>0.821151627012617</v>
      </c>
      <c r="BQ7549" s="27">
        <v>20897.3822441727</v>
      </c>
      <c r="BR7549" s="27">
        <v>1.42811538887919</v>
      </c>
      <c r="BS7549" s="27">
        <v>72809.2726912273</v>
      </c>
      <c r="BU7549">
        <f t="shared" si="468"/>
        <v>102275.36180772</v>
      </c>
      <c r="BV7549">
        <f t="shared" si="469"/>
        <v>141408.035640651</v>
      </c>
      <c r="BW7549" s="9">
        <v>7544</v>
      </c>
      <c r="BX7549">
        <f t="shared" si="470"/>
        <v>0</v>
      </c>
      <c r="BY7549">
        <f t="shared" si="471"/>
        <v>1</v>
      </c>
    </row>
    <row r="7550" spans="1:77">
      <c r="A7550" s="33">
        <v>7545</v>
      </c>
      <c r="BP7550" s="27">
        <v>0.805970523182247</v>
      </c>
      <c r="BQ7550" s="27">
        <v>12884.1988819133</v>
      </c>
      <c r="BR7550" s="27">
        <v>1.38006255011732</v>
      </c>
      <c r="BS7550" s="27">
        <v>49033.026949424</v>
      </c>
      <c r="BU7550">
        <f t="shared" si="468"/>
        <v>108011.379595424</v>
      </c>
      <c r="BV7550">
        <f t="shared" si="469"/>
        <v>157976.355568174</v>
      </c>
      <c r="BW7550" s="9">
        <v>7545</v>
      </c>
      <c r="BX7550">
        <f t="shared" si="470"/>
        <v>0</v>
      </c>
      <c r="BY7550">
        <f t="shared" si="471"/>
        <v>1</v>
      </c>
    </row>
    <row r="7551" spans="1:77">
      <c r="A7551" s="33">
        <v>7546</v>
      </c>
      <c r="BP7551" s="27">
        <v>0.813942298001736</v>
      </c>
      <c r="BQ7551" s="27">
        <v>13229.8415338504</v>
      </c>
      <c r="BR7551" s="27">
        <v>1.39573023980886</v>
      </c>
      <c r="BS7551" s="27">
        <v>51563.118336001</v>
      </c>
      <c r="BU7551">
        <f t="shared" si="468"/>
        <v>108861.50316641</v>
      </c>
      <c r="BV7551">
        <f t="shared" si="469"/>
        <v>157796.417635327</v>
      </c>
      <c r="BW7551" s="9">
        <v>7546</v>
      </c>
      <c r="BX7551">
        <f t="shared" si="470"/>
        <v>0</v>
      </c>
      <c r="BY7551">
        <f t="shared" si="471"/>
        <v>1</v>
      </c>
    </row>
    <row r="7552" spans="1:77">
      <c r="A7552" s="33">
        <v>7547</v>
      </c>
      <c r="BP7552" s="27">
        <v>0.810348693114017</v>
      </c>
      <c r="BQ7552" s="27">
        <v>9775.2553470198</v>
      </c>
      <c r="BR7552" s="27">
        <v>1.3936982792964</v>
      </c>
      <c r="BS7552" s="27">
        <v>45557.1948768192</v>
      </c>
      <c r="BU7552">
        <f t="shared" si="468"/>
        <v>111777.048620083</v>
      </c>
      <c r="BV7552">
        <f t="shared" si="469"/>
        <v>163497.54701764</v>
      </c>
      <c r="BW7552" s="9">
        <v>7547</v>
      </c>
      <c r="BX7552">
        <f t="shared" si="470"/>
        <v>0</v>
      </c>
      <c r="BY7552">
        <f t="shared" si="471"/>
        <v>1</v>
      </c>
    </row>
    <row r="7553" spans="1:77">
      <c r="A7553" s="33">
        <v>7548</v>
      </c>
      <c r="BP7553" s="27">
        <v>0.812225757151153</v>
      </c>
      <c r="BQ7553" s="27">
        <v>14467.8522016339</v>
      </c>
      <c r="BR7553" s="27">
        <v>1.38955894221946</v>
      </c>
      <c r="BS7553" s="27">
        <v>48514.4556106938</v>
      </c>
      <c r="BU7553">
        <f t="shared" si="468"/>
        <v>107366.011371039</v>
      </c>
      <c r="BV7553">
        <f t="shared" si="469"/>
        <v>159919.385722225</v>
      </c>
      <c r="BW7553" s="9">
        <v>7548</v>
      </c>
      <c r="BX7553">
        <f t="shared" si="470"/>
        <v>0</v>
      </c>
      <c r="BY7553">
        <f t="shared" si="471"/>
        <v>1</v>
      </c>
    </row>
    <row r="7554" spans="1:77">
      <c r="A7554" s="33">
        <v>7549</v>
      </c>
      <c r="BP7554" s="27">
        <v>0.77503524911937</v>
      </c>
      <c r="BQ7554" s="27">
        <v>19313.4328654531</v>
      </c>
      <c r="BR7554" s="27">
        <v>1.35746715796239</v>
      </c>
      <c r="BS7554" s="27">
        <v>58447.6270032351</v>
      </c>
      <c r="BU7554">
        <f t="shared" si="468"/>
        <v>96941.8545024524</v>
      </c>
      <c r="BV7554">
        <f t="shared" si="469"/>
        <v>145172.446691123</v>
      </c>
      <c r="BW7554" s="9">
        <v>7549</v>
      </c>
      <c r="BX7554">
        <f t="shared" si="470"/>
        <v>0</v>
      </c>
      <c r="BY7554">
        <f t="shared" si="471"/>
        <v>1</v>
      </c>
    </row>
    <row r="7555" spans="1:77">
      <c r="A7555" s="33">
        <v>7550</v>
      </c>
      <c r="BP7555" s="27">
        <v>0.820141620373711</v>
      </c>
      <c r="BQ7555" s="27">
        <v>12982.0187276973</v>
      </c>
      <c r="BR7555" s="27">
        <v>1.41167786452992</v>
      </c>
      <c r="BS7555" s="27">
        <v>49807.1435313401</v>
      </c>
      <c r="BU7555">
        <f t="shared" si="468"/>
        <v>110039.224328359</v>
      </c>
      <c r="BV7555">
        <f t="shared" si="469"/>
        <v>161944.536148148</v>
      </c>
      <c r="BW7555" s="9">
        <v>7550</v>
      </c>
      <c r="BX7555">
        <f t="shared" si="470"/>
        <v>0</v>
      </c>
      <c r="BY7555">
        <f t="shared" si="471"/>
        <v>1</v>
      </c>
    </row>
    <row r="7556" spans="1:77">
      <c r="A7556" s="33">
        <v>7551</v>
      </c>
      <c r="BP7556" s="27">
        <v>0.765162523340078</v>
      </c>
      <c r="BQ7556" s="27">
        <v>13350.1073261701</v>
      </c>
      <c r="BR7556" s="27">
        <v>1.31337250148994</v>
      </c>
      <c r="BS7556" s="27">
        <v>49930.3974039121</v>
      </c>
      <c r="BU7556">
        <f t="shared" si="468"/>
        <v>101424.271174842</v>
      </c>
      <c r="BV7556">
        <f t="shared" si="469"/>
        <v>147075.477819579</v>
      </c>
      <c r="BW7556" s="9">
        <v>7551</v>
      </c>
      <c r="BX7556">
        <f t="shared" si="470"/>
        <v>0</v>
      </c>
      <c r="BY7556">
        <f t="shared" si="471"/>
        <v>1</v>
      </c>
    </row>
    <row r="7557" spans="1:77">
      <c r="A7557" s="33">
        <v>7552</v>
      </c>
      <c r="BP7557" s="27">
        <v>0.856277053929438</v>
      </c>
      <c r="BQ7557" s="27">
        <v>16665.8174646904</v>
      </c>
      <c r="BR7557" s="27">
        <v>1.48935048278137</v>
      </c>
      <c r="BS7557" s="27">
        <v>51775.9707852771</v>
      </c>
      <c r="BU7557">
        <f t="shared" si="468"/>
        <v>111775.740624725</v>
      </c>
      <c r="BV7557">
        <f t="shared" si="469"/>
        <v>171626.601631929</v>
      </c>
      <c r="BW7557" s="9">
        <v>7552</v>
      </c>
      <c r="BX7557">
        <f t="shared" si="470"/>
        <v>0</v>
      </c>
      <c r="BY7557">
        <f t="shared" si="471"/>
        <v>1</v>
      </c>
    </row>
    <row r="7558" spans="1:77">
      <c r="A7558" s="33">
        <v>7553</v>
      </c>
      <c r="BP7558" s="27">
        <v>0.796600747944477</v>
      </c>
      <c r="BQ7558" s="27">
        <v>12025.1124089457</v>
      </c>
      <c r="BR7558" s="27">
        <v>1.36149245249766</v>
      </c>
      <c r="BS7558" s="27">
        <v>48465.6729755625</v>
      </c>
      <c r="BU7558">
        <f t="shared" si="468"/>
        <v>107464.999782726</v>
      </c>
      <c r="BV7558">
        <f t="shared" si="469"/>
        <v>155758.194899086</v>
      </c>
      <c r="BW7558" s="9">
        <v>7553</v>
      </c>
      <c r="BX7558">
        <f t="shared" si="470"/>
        <v>0</v>
      </c>
      <c r="BY7558">
        <f t="shared" si="471"/>
        <v>1</v>
      </c>
    </row>
    <row r="7559" spans="1:77">
      <c r="A7559" s="33">
        <v>7554</v>
      </c>
      <c r="BP7559" s="27">
        <v>0.855004213955868</v>
      </c>
      <c r="BQ7559" s="27">
        <v>23733.0676786548</v>
      </c>
      <c r="BR7559" s="27">
        <v>1.48580754862104</v>
      </c>
      <c r="BS7559" s="27">
        <v>64290.0780386556</v>
      </c>
      <c r="BU7559">
        <f t="shared" ref="BU7559:BU7622" si="472">BP7559*$BV$1-BQ7559</f>
        <v>104517.564414725</v>
      </c>
      <c r="BV7559">
        <f t="shared" ref="BV7559:BV7622" si="473">BR7559*$BV$1-BS7559</f>
        <v>158581.054254501</v>
      </c>
      <c r="BW7559" s="9">
        <v>7554</v>
      </c>
      <c r="BX7559">
        <f t="shared" ref="BX7559:BX7622" si="474">IF(BU7559=MAX($BU7559:$BV7559),1,0)</f>
        <v>0</v>
      </c>
      <c r="BY7559">
        <f t="shared" ref="BY7559:BY7622" si="475">IF(BV7559=MAX($BU7559:$BV7559),1,0)</f>
        <v>1</v>
      </c>
    </row>
    <row r="7560" spans="1:77">
      <c r="A7560" s="33">
        <v>7555</v>
      </c>
      <c r="BP7560" s="27">
        <v>0.817369366847643</v>
      </c>
      <c r="BQ7560" s="27">
        <v>9598.44309973482</v>
      </c>
      <c r="BR7560" s="27">
        <v>1.40623538927415</v>
      </c>
      <c r="BS7560" s="27">
        <v>55689.8279770819</v>
      </c>
      <c r="BU7560">
        <f t="shared" si="472"/>
        <v>113006.961927412</v>
      </c>
      <c r="BV7560">
        <f t="shared" si="473"/>
        <v>155245.48041404</v>
      </c>
      <c r="BW7560" s="9">
        <v>7555</v>
      </c>
      <c r="BX7560">
        <f t="shared" si="474"/>
        <v>0</v>
      </c>
      <c r="BY7560">
        <f t="shared" si="475"/>
        <v>1</v>
      </c>
    </row>
    <row r="7561" spans="1:77">
      <c r="A7561" s="33">
        <v>7556</v>
      </c>
      <c r="BP7561" s="27">
        <v>0.808490358194884</v>
      </c>
      <c r="BQ7561" s="27">
        <v>15139.6351864342</v>
      </c>
      <c r="BR7561" s="27">
        <v>1.42510738962331</v>
      </c>
      <c r="BS7561" s="27">
        <v>52745.3844170138</v>
      </c>
      <c r="BU7561">
        <f t="shared" si="472"/>
        <v>106133.918542798</v>
      </c>
      <c r="BV7561">
        <f t="shared" si="473"/>
        <v>161020.724026482</v>
      </c>
      <c r="BW7561" s="9">
        <v>7556</v>
      </c>
      <c r="BX7561">
        <f t="shared" si="474"/>
        <v>0</v>
      </c>
      <c r="BY7561">
        <f t="shared" si="475"/>
        <v>1</v>
      </c>
    </row>
    <row r="7562" spans="1:77">
      <c r="A7562" s="33">
        <v>7557</v>
      </c>
      <c r="BP7562" s="27">
        <v>0.797366454610832</v>
      </c>
      <c r="BQ7562" s="27">
        <v>12651.6371260792</v>
      </c>
      <c r="BR7562" s="27">
        <v>1.36516624033992</v>
      </c>
      <c r="BS7562" s="27">
        <v>48854.8124711688</v>
      </c>
      <c r="BU7562">
        <f t="shared" si="472"/>
        <v>106953.331065546</v>
      </c>
      <c r="BV7562">
        <f t="shared" si="473"/>
        <v>155920.12357982</v>
      </c>
      <c r="BW7562" s="9">
        <v>7557</v>
      </c>
      <c r="BX7562">
        <f t="shared" si="474"/>
        <v>0</v>
      </c>
      <c r="BY7562">
        <f t="shared" si="475"/>
        <v>1</v>
      </c>
    </row>
    <row r="7563" spans="1:77">
      <c r="A7563" s="33">
        <v>7558</v>
      </c>
      <c r="BP7563" s="27">
        <v>0.823787626361304</v>
      </c>
      <c r="BQ7563" s="27">
        <v>17408.2055221701</v>
      </c>
      <c r="BR7563" s="27">
        <v>1.41155041506821</v>
      </c>
      <c r="BS7563" s="27">
        <v>55388.5608836425</v>
      </c>
      <c r="BU7563">
        <f t="shared" si="472"/>
        <v>106159.938432025</v>
      </c>
      <c r="BV7563">
        <f t="shared" si="473"/>
        <v>156344.001376589</v>
      </c>
      <c r="BW7563" s="9">
        <v>7558</v>
      </c>
      <c r="BX7563">
        <f t="shared" si="474"/>
        <v>0</v>
      </c>
      <c r="BY7563">
        <f t="shared" si="475"/>
        <v>1</v>
      </c>
    </row>
    <row r="7564" spans="1:77">
      <c r="A7564" s="33">
        <v>7559</v>
      </c>
      <c r="BP7564" s="27">
        <v>0.859724520355912</v>
      </c>
      <c r="BQ7564" s="27">
        <v>21593.2085127322</v>
      </c>
      <c r="BR7564" s="27">
        <v>1.48610418650032</v>
      </c>
      <c r="BS7564" s="27">
        <v>64406.4980897112</v>
      </c>
      <c r="BU7564">
        <f t="shared" si="472"/>
        <v>107365.469540655</v>
      </c>
      <c r="BV7564">
        <f t="shared" si="473"/>
        <v>158509.129885338</v>
      </c>
      <c r="BW7564" s="9">
        <v>7559</v>
      </c>
      <c r="BX7564">
        <f t="shared" si="474"/>
        <v>0</v>
      </c>
      <c r="BY7564">
        <f t="shared" si="475"/>
        <v>1</v>
      </c>
    </row>
    <row r="7565" spans="1:77">
      <c r="A7565" s="33">
        <v>7560</v>
      </c>
      <c r="BP7565" s="27">
        <v>0.791460480716716</v>
      </c>
      <c r="BQ7565" s="27">
        <v>13692.4272405207</v>
      </c>
      <c r="BR7565" s="27">
        <v>1.37818925222849</v>
      </c>
      <c r="BS7565" s="27">
        <v>52479.8187950208</v>
      </c>
      <c r="BU7565">
        <f t="shared" si="472"/>
        <v>105026.644866987</v>
      </c>
      <c r="BV7565">
        <f t="shared" si="473"/>
        <v>154248.569039253</v>
      </c>
      <c r="BW7565" s="9">
        <v>7560</v>
      </c>
      <c r="BX7565">
        <f t="shared" si="474"/>
        <v>0</v>
      </c>
      <c r="BY7565">
        <f t="shared" si="475"/>
        <v>1</v>
      </c>
    </row>
    <row r="7566" spans="1:77">
      <c r="A7566" s="33">
        <v>7561</v>
      </c>
      <c r="BP7566" s="27">
        <v>0.801254451720136</v>
      </c>
      <c r="BQ7566" s="27">
        <v>20553.5537176459</v>
      </c>
      <c r="BR7566" s="27">
        <v>1.3948411952697</v>
      </c>
      <c r="BS7566" s="27">
        <v>64331.2565845317</v>
      </c>
      <c r="BU7566">
        <f t="shared" si="472"/>
        <v>99634.6140403746</v>
      </c>
      <c r="BV7566">
        <f t="shared" si="473"/>
        <v>144894.922705923</v>
      </c>
      <c r="BW7566" s="9">
        <v>7561</v>
      </c>
      <c r="BX7566">
        <f t="shared" si="474"/>
        <v>0</v>
      </c>
      <c r="BY7566">
        <f t="shared" si="475"/>
        <v>1</v>
      </c>
    </row>
    <row r="7567" spans="1:77">
      <c r="A7567" s="33">
        <v>7562</v>
      </c>
      <c r="BP7567" s="27">
        <v>0.757170961687397</v>
      </c>
      <c r="BQ7567" s="27">
        <v>12539.4079142243</v>
      </c>
      <c r="BR7567" s="27">
        <v>1.30556163865738</v>
      </c>
      <c r="BS7567" s="27">
        <v>49370.5133630021</v>
      </c>
      <c r="BU7567">
        <f t="shared" si="472"/>
        <v>101036.236338885</v>
      </c>
      <c r="BV7567">
        <f t="shared" si="473"/>
        <v>146463.732435604</v>
      </c>
      <c r="BW7567" s="9">
        <v>7562</v>
      </c>
      <c r="BX7567">
        <f t="shared" si="474"/>
        <v>0</v>
      </c>
      <c r="BY7567">
        <f t="shared" si="475"/>
        <v>1</v>
      </c>
    </row>
    <row r="7568" spans="1:77">
      <c r="A7568" s="33">
        <v>7563</v>
      </c>
      <c r="BP7568" s="27">
        <v>0.823401214151864</v>
      </c>
      <c r="BQ7568" s="27">
        <v>12383.288697702</v>
      </c>
      <c r="BR7568" s="27">
        <v>1.41766627884912</v>
      </c>
      <c r="BS7568" s="27">
        <v>59003.9327842772</v>
      </c>
      <c r="BU7568">
        <f t="shared" si="472"/>
        <v>111126.893425078</v>
      </c>
      <c r="BV7568">
        <f t="shared" si="473"/>
        <v>153646.00904309</v>
      </c>
      <c r="BW7568" s="9">
        <v>7563</v>
      </c>
      <c r="BX7568">
        <f t="shared" si="474"/>
        <v>0</v>
      </c>
      <c r="BY7568">
        <f t="shared" si="475"/>
        <v>1</v>
      </c>
    </row>
    <row r="7569" spans="1:77">
      <c r="A7569" s="33">
        <v>7564</v>
      </c>
      <c r="BP7569" s="27">
        <v>0.808782340044961</v>
      </c>
      <c r="BQ7569" s="27">
        <v>15672.0057798512</v>
      </c>
      <c r="BR7569" s="27">
        <v>1.37615483156507</v>
      </c>
      <c r="BS7569" s="27">
        <v>61922.4847794953</v>
      </c>
      <c r="BU7569">
        <f t="shared" si="472"/>
        <v>105645.345226893</v>
      </c>
      <c r="BV7569">
        <f t="shared" si="473"/>
        <v>144500.739955264</v>
      </c>
      <c r="BW7569" s="9">
        <v>7564</v>
      </c>
      <c r="BX7569">
        <f t="shared" si="474"/>
        <v>0</v>
      </c>
      <c r="BY7569">
        <f t="shared" si="475"/>
        <v>1</v>
      </c>
    </row>
    <row r="7570" spans="1:77">
      <c r="A7570" s="33">
        <v>7565</v>
      </c>
      <c r="BP7570" s="27">
        <v>0.794367701912907</v>
      </c>
      <c r="BQ7570" s="27">
        <v>15656.1743134914</v>
      </c>
      <c r="BR7570" s="27">
        <v>1.34966556896749</v>
      </c>
      <c r="BS7570" s="27">
        <v>52070.5588095735</v>
      </c>
      <c r="BU7570">
        <f t="shared" si="472"/>
        <v>103498.980973445</v>
      </c>
      <c r="BV7570">
        <f t="shared" si="473"/>
        <v>150379.27653555</v>
      </c>
      <c r="BW7570" s="9">
        <v>7565</v>
      </c>
      <c r="BX7570">
        <f t="shared" si="474"/>
        <v>0</v>
      </c>
      <c r="BY7570">
        <f t="shared" si="475"/>
        <v>1</v>
      </c>
    </row>
    <row r="7571" spans="1:77">
      <c r="A7571" s="33">
        <v>7566</v>
      </c>
      <c r="BP7571" s="27">
        <v>0.759038126429184</v>
      </c>
      <c r="BQ7571" s="27">
        <v>13016.4088389906</v>
      </c>
      <c r="BR7571" s="27">
        <v>1.28953210547199</v>
      </c>
      <c r="BS7571" s="27">
        <v>48312.967679348</v>
      </c>
      <c r="BU7571">
        <f t="shared" si="472"/>
        <v>100839.310125387</v>
      </c>
      <c r="BV7571">
        <f t="shared" si="473"/>
        <v>145116.84814145</v>
      </c>
      <c r="BW7571" s="9">
        <v>7566</v>
      </c>
      <c r="BX7571">
        <f t="shared" si="474"/>
        <v>0</v>
      </c>
      <c r="BY7571">
        <f t="shared" si="475"/>
        <v>1</v>
      </c>
    </row>
    <row r="7572" spans="1:77">
      <c r="A7572" s="33">
        <v>7567</v>
      </c>
      <c r="BP7572" s="27">
        <v>0.804517829870112</v>
      </c>
      <c r="BQ7572" s="27">
        <v>14316.6979360901</v>
      </c>
      <c r="BR7572" s="27">
        <v>1.3796165110034</v>
      </c>
      <c r="BS7572" s="27">
        <v>62154.9307237867</v>
      </c>
      <c r="BU7572">
        <f t="shared" si="472"/>
        <v>106360.976544427</v>
      </c>
      <c r="BV7572">
        <f t="shared" si="473"/>
        <v>144787.545926724</v>
      </c>
      <c r="BW7572" s="9">
        <v>7567</v>
      </c>
      <c r="BX7572">
        <f t="shared" si="474"/>
        <v>0</v>
      </c>
      <c r="BY7572">
        <f t="shared" si="475"/>
        <v>1</v>
      </c>
    </row>
    <row r="7573" spans="1:77">
      <c r="A7573" s="33">
        <v>7568</v>
      </c>
      <c r="BP7573" s="27">
        <v>0.851373666126081</v>
      </c>
      <c r="BQ7573" s="27">
        <v>16148.323248559</v>
      </c>
      <c r="BR7573" s="27">
        <v>1.43241160553751</v>
      </c>
      <c r="BS7573" s="27">
        <v>52212.1888702684</v>
      </c>
      <c r="BU7573">
        <f t="shared" si="472"/>
        <v>111557.726670353</v>
      </c>
      <c r="BV7573">
        <f t="shared" si="473"/>
        <v>162649.551960358</v>
      </c>
      <c r="BW7573" s="9">
        <v>7568</v>
      </c>
      <c r="BX7573">
        <f t="shared" si="474"/>
        <v>0</v>
      </c>
      <c r="BY7573">
        <f t="shared" si="475"/>
        <v>1</v>
      </c>
    </row>
    <row r="7574" spans="1:77">
      <c r="A7574" s="33">
        <v>7569</v>
      </c>
      <c r="BP7574" s="27">
        <v>0.868037392918276</v>
      </c>
      <c r="BQ7574" s="27">
        <v>13134.5340368204</v>
      </c>
      <c r="BR7574" s="27">
        <v>1.48920934394911</v>
      </c>
      <c r="BS7574" s="27">
        <v>51342.870191842</v>
      </c>
      <c r="BU7574">
        <f t="shared" si="472"/>
        <v>117071.074900921</v>
      </c>
      <c r="BV7574">
        <f t="shared" si="473"/>
        <v>172038.531400525</v>
      </c>
      <c r="BW7574" s="9">
        <v>7569</v>
      </c>
      <c r="BX7574">
        <f t="shared" si="474"/>
        <v>0</v>
      </c>
      <c r="BY7574">
        <f t="shared" si="475"/>
        <v>1</v>
      </c>
    </row>
    <row r="7575" spans="1:77">
      <c r="A7575" s="33">
        <v>7570</v>
      </c>
      <c r="BP7575" s="27">
        <v>0.817737727299064</v>
      </c>
      <c r="BQ7575" s="27">
        <v>15441.1868800079</v>
      </c>
      <c r="BR7575" s="27">
        <v>1.38709622157894</v>
      </c>
      <c r="BS7575" s="27">
        <v>54280.4273311572</v>
      </c>
      <c r="BU7575">
        <f t="shared" si="472"/>
        <v>107219.472214852</v>
      </c>
      <c r="BV7575">
        <f t="shared" si="473"/>
        <v>153784.005905684</v>
      </c>
      <c r="BW7575" s="9">
        <v>7570</v>
      </c>
      <c r="BX7575">
        <f t="shared" si="474"/>
        <v>0</v>
      </c>
      <c r="BY7575">
        <f t="shared" si="475"/>
        <v>1</v>
      </c>
    </row>
    <row r="7576" spans="1:77">
      <c r="A7576" s="33">
        <v>7571</v>
      </c>
      <c r="BP7576" s="27">
        <v>0.824443375309346</v>
      </c>
      <c r="BQ7576" s="27">
        <v>15975.2318360897</v>
      </c>
      <c r="BR7576" s="27">
        <v>1.4250445719301</v>
      </c>
      <c r="BS7576" s="27">
        <v>53171.7490871788</v>
      </c>
      <c r="BU7576">
        <f t="shared" si="472"/>
        <v>107691.274460312</v>
      </c>
      <c r="BV7576">
        <f t="shared" si="473"/>
        <v>160584.936702336</v>
      </c>
      <c r="BW7576" s="9">
        <v>7571</v>
      </c>
      <c r="BX7576">
        <f t="shared" si="474"/>
        <v>0</v>
      </c>
      <c r="BY7576">
        <f t="shared" si="475"/>
        <v>1</v>
      </c>
    </row>
    <row r="7577" spans="1:77">
      <c r="A7577" s="33">
        <v>7572</v>
      </c>
      <c r="BP7577" s="27">
        <v>0.822664419955351</v>
      </c>
      <c r="BQ7577" s="27">
        <v>16497.4260862785</v>
      </c>
      <c r="BR7577" s="27">
        <v>1.40259262426195</v>
      </c>
      <c r="BS7577" s="27">
        <v>61210.8741248333</v>
      </c>
      <c r="BU7577">
        <f t="shared" si="472"/>
        <v>106902.236907024</v>
      </c>
      <c r="BV7577">
        <f t="shared" si="473"/>
        <v>149178.019514459</v>
      </c>
      <c r="BW7577" s="9">
        <v>7572</v>
      </c>
      <c r="BX7577">
        <f t="shared" si="474"/>
        <v>0</v>
      </c>
      <c r="BY7577">
        <f t="shared" si="475"/>
        <v>1</v>
      </c>
    </row>
    <row r="7578" spans="1:77">
      <c r="A7578" s="33">
        <v>7573</v>
      </c>
      <c r="BP7578" s="27">
        <v>0.841900272416123</v>
      </c>
      <c r="BQ7578" s="27">
        <v>18041.0086793318</v>
      </c>
      <c r="BR7578" s="27">
        <v>1.43561950080173</v>
      </c>
      <c r="BS7578" s="27">
        <v>55280.714055575</v>
      </c>
      <c r="BU7578">
        <f t="shared" si="472"/>
        <v>108244.032183087</v>
      </c>
      <c r="BV7578">
        <f t="shared" si="473"/>
        <v>160062.211064684</v>
      </c>
      <c r="BW7578" s="9">
        <v>7573</v>
      </c>
      <c r="BX7578">
        <f t="shared" si="474"/>
        <v>0</v>
      </c>
      <c r="BY7578">
        <f t="shared" si="475"/>
        <v>1</v>
      </c>
    </row>
    <row r="7579" spans="1:77">
      <c r="A7579" s="33">
        <v>7574</v>
      </c>
      <c r="BP7579" s="27">
        <v>0.823915689575649</v>
      </c>
      <c r="BQ7579" s="27">
        <v>11787.2718285991</v>
      </c>
      <c r="BR7579" s="27">
        <v>1.42765243749368</v>
      </c>
      <c r="BS7579" s="27">
        <v>46787.9706696707</v>
      </c>
      <c r="BU7579">
        <f t="shared" si="472"/>
        <v>111800.081607748</v>
      </c>
      <c r="BV7579">
        <f t="shared" si="473"/>
        <v>167359.894954381</v>
      </c>
      <c r="BW7579" s="9">
        <v>7574</v>
      </c>
      <c r="BX7579">
        <f t="shared" si="474"/>
        <v>0</v>
      </c>
      <c r="BY7579">
        <f t="shared" si="475"/>
        <v>1</v>
      </c>
    </row>
    <row r="7580" spans="1:77">
      <c r="A7580" s="33">
        <v>7575</v>
      </c>
      <c r="BP7580" s="27">
        <v>0.765084357835067</v>
      </c>
      <c r="BQ7580" s="27">
        <v>15318.8031771601</v>
      </c>
      <c r="BR7580" s="27">
        <v>1.33612593196198</v>
      </c>
      <c r="BS7580" s="27">
        <v>57023.4076497722</v>
      </c>
      <c r="BU7580">
        <f t="shared" si="472"/>
        <v>99443.8504980999</v>
      </c>
      <c r="BV7580">
        <f t="shared" si="473"/>
        <v>143395.482144524</v>
      </c>
      <c r="BW7580" s="9">
        <v>7575</v>
      </c>
      <c r="BX7580">
        <f t="shared" si="474"/>
        <v>0</v>
      </c>
      <c r="BY7580">
        <f t="shared" si="475"/>
        <v>1</v>
      </c>
    </row>
    <row r="7581" spans="1:77">
      <c r="A7581" s="33">
        <v>7576</v>
      </c>
      <c r="BP7581" s="27">
        <v>0.7208358762009</v>
      </c>
      <c r="BQ7581" s="27">
        <v>11637.7751342755</v>
      </c>
      <c r="BR7581" s="27">
        <v>1.21584282616937</v>
      </c>
      <c r="BS7581" s="27">
        <v>47551.2549547879</v>
      </c>
      <c r="BU7581">
        <f t="shared" si="472"/>
        <v>96487.6062958594</v>
      </c>
      <c r="BV7581">
        <f t="shared" si="473"/>
        <v>134825.168970617</v>
      </c>
      <c r="BW7581" s="9">
        <v>7576</v>
      </c>
      <c r="BX7581">
        <f t="shared" si="474"/>
        <v>0</v>
      </c>
      <c r="BY7581">
        <f t="shared" si="475"/>
        <v>1</v>
      </c>
    </row>
    <row r="7582" spans="1:77">
      <c r="A7582" s="33">
        <v>7577</v>
      </c>
      <c r="BP7582" s="27">
        <v>0.833555068953412</v>
      </c>
      <c r="BQ7582" s="27">
        <v>14776.021349732</v>
      </c>
      <c r="BR7582" s="27">
        <v>1.41981718621258</v>
      </c>
      <c r="BS7582" s="27">
        <v>49177.8801903745</v>
      </c>
      <c r="BU7582">
        <f t="shared" si="472"/>
        <v>110257.23899328</v>
      </c>
      <c r="BV7582">
        <f t="shared" si="473"/>
        <v>163794.697741512</v>
      </c>
      <c r="BW7582" s="9">
        <v>7577</v>
      </c>
      <c r="BX7582">
        <f t="shared" si="474"/>
        <v>0</v>
      </c>
      <c r="BY7582">
        <f t="shared" si="475"/>
        <v>1</v>
      </c>
    </row>
    <row r="7583" spans="1:77">
      <c r="A7583" s="33">
        <v>7578</v>
      </c>
      <c r="BP7583" s="27">
        <v>0.836291073763997</v>
      </c>
      <c r="BQ7583" s="27">
        <v>14947.9535796606</v>
      </c>
      <c r="BR7583" s="27">
        <v>1.4354948668772</v>
      </c>
      <c r="BS7583" s="27">
        <v>62041.2840997781</v>
      </c>
      <c r="BU7583">
        <f t="shared" si="472"/>
        <v>110495.707484939</v>
      </c>
      <c r="BV7583">
        <f t="shared" si="473"/>
        <v>153282.945931802</v>
      </c>
      <c r="BW7583" s="9">
        <v>7578</v>
      </c>
      <c r="BX7583">
        <f t="shared" si="474"/>
        <v>0</v>
      </c>
      <c r="BY7583">
        <f t="shared" si="475"/>
        <v>1</v>
      </c>
    </row>
    <row r="7584" spans="1:77">
      <c r="A7584" s="33">
        <v>7579</v>
      </c>
      <c r="BP7584" s="27">
        <v>0.814649368830495</v>
      </c>
      <c r="BQ7584" s="27">
        <v>15481.1016280535</v>
      </c>
      <c r="BR7584" s="27">
        <v>1.38983391683453</v>
      </c>
      <c r="BS7584" s="27">
        <v>53342.9391279532</v>
      </c>
      <c r="BU7584">
        <f t="shared" si="472"/>
        <v>106716.303696521</v>
      </c>
      <c r="BV7584">
        <f t="shared" si="473"/>
        <v>155132.148397227</v>
      </c>
      <c r="BW7584" s="9">
        <v>7579</v>
      </c>
      <c r="BX7584">
        <f t="shared" si="474"/>
        <v>0</v>
      </c>
      <c r="BY7584">
        <f t="shared" si="475"/>
        <v>1</v>
      </c>
    </row>
    <row r="7585" spans="1:77">
      <c r="A7585" s="33">
        <v>7580</v>
      </c>
      <c r="BP7585" s="27">
        <v>0.828108768097358</v>
      </c>
      <c r="BQ7585" s="27">
        <v>12937.573856656</v>
      </c>
      <c r="BR7585" s="27">
        <v>1.43852316523456</v>
      </c>
      <c r="BS7585" s="27">
        <v>58394.4672111975</v>
      </c>
      <c r="BU7585">
        <f t="shared" si="472"/>
        <v>111278.741357948</v>
      </c>
      <c r="BV7585">
        <f t="shared" si="473"/>
        <v>157384.007573987</v>
      </c>
      <c r="BW7585" s="9">
        <v>7580</v>
      </c>
      <c r="BX7585">
        <f t="shared" si="474"/>
        <v>0</v>
      </c>
      <c r="BY7585">
        <f t="shared" si="475"/>
        <v>1</v>
      </c>
    </row>
    <row r="7586" spans="1:77">
      <c r="A7586" s="33">
        <v>7581</v>
      </c>
      <c r="BP7586" s="27">
        <v>0.851566637813892</v>
      </c>
      <c r="BQ7586" s="27">
        <v>14824.1080437801</v>
      </c>
      <c r="BR7586" s="27">
        <v>1.48310326383358</v>
      </c>
      <c r="BS7586" s="27">
        <v>64435.7340218334</v>
      </c>
      <c r="BU7586">
        <f t="shared" si="472"/>
        <v>112910.887628304</v>
      </c>
      <c r="BV7586">
        <f t="shared" si="473"/>
        <v>158029.755553203</v>
      </c>
      <c r="BW7586" s="9">
        <v>7581</v>
      </c>
      <c r="BX7586">
        <f t="shared" si="474"/>
        <v>0</v>
      </c>
      <c r="BY7586">
        <f t="shared" si="475"/>
        <v>1</v>
      </c>
    </row>
    <row r="7587" spans="1:77">
      <c r="A7587" s="33">
        <v>7582</v>
      </c>
      <c r="BP7587" s="27">
        <v>0.801895017419667</v>
      </c>
      <c r="BQ7587" s="27">
        <v>13914.1203971946</v>
      </c>
      <c r="BR7587" s="27">
        <v>1.36623786832414</v>
      </c>
      <c r="BS7587" s="27">
        <v>61349.1689721873</v>
      </c>
      <c r="BU7587">
        <f t="shared" si="472"/>
        <v>106370.132215755</v>
      </c>
      <c r="BV7587">
        <f t="shared" si="473"/>
        <v>143586.511276433</v>
      </c>
      <c r="BW7587" s="9">
        <v>7582</v>
      </c>
      <c r="BX7587">
        <f t="shared" si="474"/>
        <v>0</v>
      </c>
      <c r="BY7587">
        <f t="shared" si="475"/>
        <v>1</v>
      </c>
    </row>
    <row r="7588" spans="1:77">
      <c r="A7588" s="33">
        <v>7583</v>
      </c>
      <c r="BP7588" s="27">
        <v>0.806898712717628</v>
      </c>
      <c r="BQ7588" s="27">
        <v>18657.5080494041</v>
      </c>
      <c r="BR7588" s="27">
        <v>1.3894108235227</v>
      </c>
      <c r="BS7588" s="27">
        <v>59557.280728877</v>
      </c>
      <c r="BU7588">
        <f t="shared" si="472"/>
        <v>102377.29885824</v>
      </c>
      <c r="BV7588">
        <f t="shared" si="473"/>
        <v>148854.342799528</v>
      </c>
      <c r="BW7588" s="9">
        <v>7583</v>
      </c>
      <c r="BX7588">
        <f t="shared" si="474"/>
        <v>0</v>
      </c>
      <c r="BY7588">
        <f t="shared" si="475"/>
        <v>1</v>
      </c>
    </row>
    <row r="7589" spans="1:77">
      <c r="A7589" s="33">
        <v>7584</v>
      </c>
      <c r="BP7589" s="27">
        <v>0.797822475459526</v>
      </c>
      <c r="BQ7589" s="27">
        <v>10058.9113387424</v>
      </c>
      <c r="BR7589" s="27">
        <v>1.37083043594712</v>
      </c>
      <c r="BS7589" s="27">
        <v>57427.7366259519</v>
      </c>
      <c r="BU7589">
        <f t="shared" si="472"/>
        <v>109614.459980187</v>
      </c>
      <c r="BV7589">
        <f t="shared" si="473"/>
        <v>148196.828766117</v>
      </c>
      <c r="BW7589" s="9">
        <v>7584</v>
      </c>
      <c r="BX7589">
        <f t="shared" si="474"/>
        <v>0</v>
      </c>
      <c r="BY7589">
        <f t="shared" si="475"/>
        <v>1</v>
      </c>
    </row>
    <row r="7590" spans="1:77">
      <c r="A7590" s="33">
        <v>7585</v>
      </c>
      <c r="BP7590" s="27">
        <v>0.762603460942915</v>
      </c>
      <c r="BQ7590" s="27">
        <v>12687.6594977719</v>
      </c>
      <c r="BR7590" s="27">
        <v>1.29261365506494</v>
      </c>
      <c r="BS7590" s="27">
        <v>48275.6772004511</v>
      </c>
      <c r="BU7590">
        <f t="shared" si="472"/>
        <v>101702.859643665</v>
      </c>
      <c r="BV7590">
        <f t="shared" si="473"/>
        <v>145616.371059289</v>
      </c>
      <c r="BW7590" s="9">
        <v>7585</v>
      </c>
      <c r="BX7590">
        <f t="shared" si="474"/>
        <v>0</v>
      </c>
      <c r="BY7590">
        <f t="shared" si="475"/>
        <v>1</v>
      </c>
    </row>
    <row r="7591" spans="1:77">
      <c r="A7591" s="33">
        <v>7586</v>
      </c>
      <c r="BP7591" s="27">
        <v>0.770582910969561</v>
      </c>
      <c r="BQ7591" s="27">
        <v>17832.7511876308</v>
      </c>
      <c r="BR7591" s="27">
        <v>1.3180340073131</v>
      </c>
      <c r="BS7591" s="27">
        <v>60049.4691122675</v>
      </c>
      <c r="BU7591">
        <f t="shared" si="472"/>
        <v>97754.6854578034</v>
      </c>
      <c r="BV7591">
        <f t="shared" si="473"/>
        <v>137655.631984698</v>
      </c>
      <c r="BW7591" s="9">
        <v>7586</v>
      </c>
      <c r="BX7591">
        <f t="shared" si="474"/>
        <v>0</v>
      </c>
      <c r="BY7591">
        <f t="shared" si="475"/>
        <v>1</v>
      </c>
    </row>
    <row r="7592" spans="1:77">
      <c r="A7592" s="33">
        <v>7587</v>
      </c>
      <c r="BP7592" s="27">
        <v>0.843048720479811</v>
      </c>
      <c r="BQ7592" s="27">
        <v>15854.5088750456</v>
      </c>
      <c r="BR7592" s="27">
        <v>1.41467364972222</v>
      </c>
      <c r="BS7592" s="27">
        <v>63101.0119020218</v>
      </c>
      <c r="BU7592">
        <f t="shared" si="472"/>
        <v>110602.799196926</v>
      </c>
      <c r="BV7592">
        <f t="shared" si="473"/>
        <v>149100.035556311</v>
      </c>
      <c r="BW7592" s="9">
        <v>7587</v>
      </c>
      <c r="BX7592">
        <f t="shared" si="474"/>
        <v>0</v>
      </c>
      <c r="BY7592">
        <f t="shared" si="475"/>
        <v>1</v>
      </c>
    </row>
    <row r="7593" spans="1:77">
      <c r="A7593" s="33">
        <v>7588</v>
      </c>
      <c r="BP7593" s="27">
        <v>0.830380139617124</v>
      </c>
      <c r="BQ7593" s="27">
        <v>13171.8321880286</v>
      </c>
      <c r="BR7593" s="27">
        <v>1.40502199273379</v>
      </c>
      <c r="BS7593" s="27">
        <v>49947.2302328816</v>
      </c>
      <c r="BU7593">
        <f t="shared" si="472"/>
        <v>111385.18875454</v>
      </c>
      <c r="BV7593">
        <f t="shared" si="473"/>
        <v>160806.068677186</v>
      </c>
      <c r="BW7593" s="9">
        <v>7588</v>
      </c>
      <c r="BX7593">
        <f t="shared" si="474"/>
        <v>0</v>
      </c>
      <c r="BY7593">
        <f t="shared" si="475"/>
        <v>1</v>
      </c>
    </row>
    <row r="7594" spans="1:77">
      <c r="A7594" s="33">
        <v>7589</v>
      </c>
      <c r="BP7594" s="27">
        <v>0.826494702940354</v>
      </c>
      <c r="BQ7594" s="27">
        <v>13728.5665230637</v>
      </c>
      <c r="BR7594" s="27">
        <v>1.41602005714336</v>
      </c>
      <c r="BS7594" s="27">
        <v>48985.1857796238</v>
      </c>
      <c r="BU7594">
        <f t="shared" si="472"/>
        <v>110245.638917989</v>
      </c>
      <c r="BV7594">
        <f t="shared" si="473"/>
        <v>163417.82279188</v>
      </c>
      <c r="BW7594" s="9">
        <v>7589</v>
      </c>
      <c r="BX7594">
        <f t="shared" si="474"/>
        <v>0</v>
      </c>
      <c r="BY7594">
        <f t="shared" si="475"/>
        <v>1</v>
      </c>
    </row>
    <row r="7595" spans="1:77">
      <c r="A7595" s="33">
        <v>7590</v>
      </c>
      <c r="BP7595" s="27">
        <v>0.830576025676305</v>
      </c>
      <c r="BQ7595" s="27">
        <v>12106.6236240557</v>
      </c>
      <c r="BR7595" s="27">
        <v>1.44911569441307</v>
      </c>
      <c r="BS7595" s="27">
        <v>47874.1649529842</v>
      </c>
      <c r="BU7595">
        <f t="shared" si="472"/>
        <v>112479.78022739</v>
      </c>
      <c r="BV7595">
        <f t="shared" si="473"/>
        <v>169493.189208976</v>
      </c>
      <c r="BW7595" s="9">
        <v>7590</v>
      </c>
      <c r="BX7595">
        <f t="shared" si="474"/>
        <v>0</v>
      </c>
      <c r="BY7595">
        <f t="shared" si="475"/>
        <v>1</v>
      </c>
    </row>
    <row r="7596" spans="1:77">
      <c r="A7596" s="33">
        <v>7591</v>
      </c>
      <c r="BP7596" s="27">
        <v>0.819550391693907</v>
      </c>
      <c r="BQ7596" s="27">
        <v>11856.2564997004</v>
      </c>
      <c r="BR7596" s="27">
        <v>1.39718629064178</v>
      </c>
      <c r="BS7596" s="27">
        <v>49716.1224907036</v>
      </c>
      <c r="BU7596">
        <f t="shared" si="472"/>
        <v>111076.302254386</v>
      </c>
      <c r="BV7596">
        <f t="shared" si="473"/>
        <v>159861.821105563</v>
      </c>
      <c r="BW7596" s="9">
        <v>7591</v>
      </c>
      <c r="BX7596">
        <f t="shared" si="474"/>
        <v>0</v>
      </c>
      <c r="BY7596">
        <f t="shared" si="475"/>
        <v>1</v>
      </c>
    </row>
    <row r="7597" spans="1:77">
      <c r="A7597" s="33">
        <v>7592</v>
      </c>
      <c r="BP7597" s="27">
        <v>0.781193958680419</v>
      </c>
      <c r="BQ7597" s="27">
        <v>20067.0002500402</v>
      </c>
      <c r="BR7597" s="27">
        <v>1.34204009220358</v>
      </c>
      <c r="BS7597" s="27">
        <v>60556.0422002641</v>
      </c>
      <c r="BU7597">
        <f t="shared" si="472"/>
        <v>97112.0935520226</v>
      </c>
      <c r="BV7597">
        <f t="shared" si="473"/>
        <v>140749.971630273</v>
      </c>
      <c r="BW7597" s="9">
        <v>7592</v>
      </c>
      <c r="BX7597">
        <f t="shared" si="474"/>
        <v>0</v>
      </c>
      <c r="BY7597">
        <f t="shared" si="475"/>
        <v>1</v>
      </c>
    </row>
    <row r="7598" spans="1:77">
      <c r="A7598" s="33">
        <v>7593</v>
      </c>
      <c r="BP7598" s="27">
        <v>0.846017484049617</v>
      </c>
      <c r="BQ7598" s="27">
        <v>16474.7337738269</v>
      </c>
      <c r="BR7598" s="27">
        <v>1.48551443813882</v>
      </c>
      <c r="BS7598" s="27">
        <v>63502.8591252611</v>
      </c>
      <c r="BU7598">
        <f t="shared" si="472"/>
        <v>110427.888833616</v>
      </c>
      <c r="BV7598">
        <f t="shared" si="473"/>
        <v>159324.306595561</v>
      </c>
      <c r="BW7598" s="9">
        <v>7593</v>
      </c>
      <c r="BX7598">
        <f t="shared" si="474"/>
        <v>0</v>
      </c>
      <c r="BY7598">
        <f t="shared" si="475"/>
        <v>1</v>
      </c>
    </row>
    <row r="7599" spans="1:77">
      <c r="A7599" s="33">
        <v>7594</v>
      </c>
      <c r="BP7599" s="27">
        <v>0.843806922421621</v>
      </c>
      <c r="BQ7599" s="27">
        <v>14548.9275495662</v>
      </c>
      <c r="BR7599" s="27">
        <v>1.45469843681899</v>
      </c>
      <c r="BS7599" s="27">
        <v>50519.9680086489</v>
      </c>
      <c r="BU7599">
        <f t="shared" si="472"/>
        <v>112022.110813677</v>
      </c>
      <c r="BV7599">
        <f t="shared" si="473"/>
        <v>167684.797514199</v>
      </c>
      <c r="BW7599" s="9">
        <v>7594</v>
      </c>
      <c r="BX7599">
        <f t="shared" si="474"/>
        <v>0</v>
      </c>
      <c r="BY7599">
        <f t="shared" si="475"/>
        <v>1</v>
      </c>
    </row>
    <row r="7600" spans="1:77">
      <c r="A7600" s="33">
        <v>7595</v>
      </c>
      <c r="BP7600" s="27">
        <v>0.810457479295153</v>
      </c>
      <c r="BQ7600" s="27">
        <v>13872.2095087894</v>
      </c>
      <c r="BR7600" s="27">
        <v>1.39146437322355</v>
      </c>
      <c r="BS7600" s="27">
        <v>49757.4602854961</v>
      </c>
      <c r="BU7600">
        <f t="shared" si="472"/>
        <v>107696.412385484</v>
      </c>
      <c r="BV7600">
        <f t="shared" si="473"/>
        <v>158962.195698037</v>
      </c>
      <c r="BW7600" s="9">
        <v>7595</v>
      </c>
      <c r="BX7600">
        <f t="shared" si="474"/>
        <v>0</v>
      </c>
      <c r="BY7600">
        <f t="shared" si="475"/>
        <v>1</v>
      </c>
    </row>
    <row r="7601" spans="1:77">
      <c r="A7601" s="33">
        <v>7596</v>
      </c>
      <c r="BP7601" s="27">
        <v>0.841791446047549</v>
      </c>
      <c r="BQ7601" s="27">
        <v>15345.0589758116</v>
      </c>
      <c r="BR7601" s="27">
        <v>1.43978833889814</v>
      </c>
      <c r="BS7601" s="27">
        <v>53626.7804772719</v>
      </c>
      <c r="BU7601">
        <f t="shared" si="472"/>
        <v>110923.657931321</v>
      </c>
      <c r="BV7601">
        <f t="shared" si="473"/>
        <v>162341.470357449</v>
      </c>
      <c r="BW7601" s="9">
        <v>7596</v>
      </c>
      <c r="BX7601">
        <f t="shared" si="474"/>
        <v>0</v>
      </c>
      <c r="BY7601">
        <f t="shared" si="475"/>
        <v>1</v>
      </c>
    </row>
    <row r="7602" spans="1:77">
      <c r="A7602" s="33">
        <v>7597</v>
      </c>
      <c r="BP7602" s="27">
        <v>0.838295059161145</v>
      </c>
      <c r="BQ7602" s="27">
        <v>17066.7914580089</v>
      </c>
      <c r="BR7602" s="27">
        <v>1.46006864621239</v>
      </c>
      <c r="BS7602" s="27">
        <v>56491.4615155782</v>
      </c>
      <c r="BU7602">
        <f t="shared" si="472"/>
        <v>108677.467416163</v>
      </c>
      <c r="BV7602">
        <f t="shared" si="473"/>
        <v>162518.835416281</v>
      </c>
      <c r="BW7602" s="9">
        <v>7597</v>
      </c>
      <c r="BX7602">
        <f t="shared" si="474"/>
        <v>0</v>
      </c>
      <c r="BY7602">
        <f t="shared" si="475"/>
        <v>1</v>
      </c>
    </row>
    <row r="7603" spans="1:77">
      <c r="A7603" s="33">
        <v>7598</v>
      </c>
      <c r="BP7603" s="27">
        <v>0.847577904625582</v>
      </c>
      <c r="BQ7603" s="27">
        <v>14446.9846391647</v>
      </c>
      <c r="BR7603" s="27">
        <v>1.45670006530758</v>
      </c>
      <c r="BS7603" s="27">
        <v>62842.8083720846</v>
      </c>
      <c r="BU7603">
        <f t="shared" si="472"/>
        <v>112689.701054673</v>
      </c>
      <c r="BV7603">
        <f t="shared" si="473"/>
        <v>155662.201424052</v>
      </c>
      <c r="BW7603" s="9">
        <v>7598</v>
      </c>
      <c r="BX7603">
        <f t="shared" si="474"/>
        <v>0</v>
      </c>
      <c r="BY7603">
        <f t="shared" si="475"/>
        <v>1</v>
      </c>
    </row>
    <row r="7604" spans="1:77">
      <c r="A7604" s="33">
        <v>7599</v>
      </c>
      <c r="BP7604" s="27">
        <v>0.783969317749818</v>
      </c>
      <c r="BQ7604" s="27">
        <v>14324.1104653812</v>
      </c>
      <c r="BR7604" s="27">
        <v>1.37462756259118</v>
      </c>
      <c r="BS7604" s="27">
        <v>62780.7916847092</v>
      </c>
      <c r="BU7604">
        <f t="shared" si="472"/>
        <v>103271.287197091</v>
      </c>
      <c r="BV7604">
        <f t="shared" si="473"/>
        <v>143413.342703967</v>
      </c>
      <c r="BW7604" s="9">
        <v>7599</v>
      </c>
      <c r="BX7604">
        <f t="shared" si="474"/>
        <v>0</v>
      </c>
      <c r="BY7604">
        <f t="shared" si="475"/>
        <v>1</v>
      </c>
    </row>
    <row r="7605" spans="1:77">
      <c r="A7605" s="33">
        <v>7600</v>
      </c>
      <c r="BP7605" s="27">
        <v>0.839517318471578</v>
      </c>
      <c r="BQ7605" s="27">
        <v>11485.3804527763</v>
      </c>
      <c r="BR7605" s="27">
        <v>1.4704817918372</v>
      </c>
      <c r="BS7605" s="27">
        <v>47763.9725845752</v>
      </c>
      <c r="BU7605">
        <f t="shared" si="472"/>
        <v>114442.21731796</v>
      </c>
      <c r="BV7605">
        <f t="shared" si="473"/>
        <v>172808.296191005</v>
      </c>
      <c r="BW7605" s="9">
        <v>7600</v>
      </c>
      <c r="BX7605">
        <f t="shared" si="474"/>
        <v>0</v>
      </c>
      <c r="BY7605">
        <f t="shared" si="475"/>
        <v>1</v>
      </c>
    </row>
    <row r="7606" spans="1:77">
      <c r="A7606" s="33">
        <v>7601</v>
      </c>
      <c r="BP7606" s="27">
        <v>0.834644341683703</v>
      </c>
      <c r="BQ7606" s="27">
        <v>17708.6894208333</v>
      </c>
      <c r="BR7606" s="27">
        <v>1.44742338293788</v>
      </c>
      <c r="BS7606" s="27">
        <v>54483.2147602426</v>
      </c>
      <c r="BU7606">
        <f t="shared" si="472"/>
        <v>107487.961831722</v>
      </c>
      <c r="BV7606">
        <f t="shared" si="473"/>
        <v>162630.292680439</v>
      </c>
      <c r="BW7606" s="9">
        <v>7601</v>
      </c>
      <c r="BX7606">
        <f t="shared" si="474"/>
        <v>0</v>
      </c>
      <c r="BY7606">
        <f t="shared" si="475"/>
        <v>1</v>
      </c>
    </row>
    <row r="7607" spans="1:77">
      <c r="A7607" s="33">
        <v>7602</v>
      </c>
      <c r="BP7607" s="27">
        <v>0.820082572267635</v>
      </c>
      <c r="BQ7607" s="27">
        <v>18748.0169190384</v>
      </c>
      <c r="BR7607" s="27">
        <v>1.39773150222395</v>
      </c>
      <c r="BS7607" s="27">
        <v>54575.2673576126</v>
      </c>
      <c r="BU7607">
        <f t="shared" si="472"/>
        <v>104264.368921107</v>
      </c>
      <c r="BV7607">
        <f t="shared" si="473"/>
        <v>155084.45797598</v>
      </c>
      <c r="BW7607" s="9">
        <v>7602</v>
      </c>
      <c r="BX7607">
        <f t="shared" si="474"/>
        <v>0</v>
      </c>
      <c r="BY7607">
        <f t="shared" si="475"/>
        <v>1</v>
      </c>
    </row>
    <row r="7608" spans="1:77">
      <c r="A7608" s="33">
        <v>7603</v>
      </c>
      <c r="BP7608" s="27">
        <v>0.803953980976968</v>
      </c>
      <c r="BQ7608" s="27">
        <v>14142.349046417</v>
      </c>
      <c r="BR7608" s="27">
        <v>1.3801450167293</v>
      </c>
      <c r="BS7608" s="27">
        <v>50664.622089391</v>
      </c>
      <c r="BU7608">
        <f t="shared" si="472"/>
        <v>106450.748100128</v>
      </c>
      <c r="BV7608">
        <f t="shared" si="473"/>
        <v>156357.130420004</v>
      </c>
      <c r="BW7608" s="9">
        <v>7603</v>
      </c>
      <c r="BX7608">
        <f t="shared" si="474"/>
        <v>0</v>
      </c>
      <c r="BY7608">
        <f t="shared" si="475"/>
        <v>1</v>
      </c>
    </row>
    <row r="7609" spans="1:77">
      <c r="A7609" s="33">
        <v>7604</v>
      </c>
      <c r="BP7609" s="27">
        <v>0.820904269501226</v>
      </c>
      <c r="BQ7609" s="27">
        <v>17607.3144046811</v>
      </c>
      <c r="BR7609" s="27">
        <v>1.43366394241748</v>
      </c>
      <c r="BS7609" s="27">
        <v>55061.6811962784</v>
      </c>
      <c r="BU7609">
        <f t="shared" si="472"/>
        <v>105528.326020503</v>
      </c>
      <c r="BV7609">
        <f t="shared" si="473"/>
        <v>159987.910166343</v>
      </c>
      <c r="BW7609" s="9">
        <v>7604</v>
      </c>
      <c r="BX7609">
        <f t="shared" si="474"/>
        <v>0</v>
      </c>
      <c r="BY7609">
        <f t="shared" si="475"/>
        <v>1</v>
      </c>
    </row>
    <row r="7610" spans="1:77">
      <c r="A7610" s="33">
        <v>7605</v>
      </c>
      <c r="BP7610" s="27">
        <v>0.811741853053853</v>
      </c>
      <c r="BQ7610" s="27">
        <v>14782.2460088739</v>
      </c>
      <c r="BR7610" s="27">
        <v>1.41297121980809</v>
      </c>
      <c r="BS7610" s="27">
        <v>53273.3214504894</v>
      </c>
      <c r="BU7610">
        <f t="shared" si="472"/>
        <v>106979.031949204</v>
      </c>
      <c r="BV7610">
        <f t="shared" si="473"/>
        <v>158672.361520725</v>
      </c>
      <c r="BW7610" s="9">
        <v>7605</v>
      </c>
      <c r="BX7610">
        <f t="shared" si="474"/>
        <v>0</v>
      </c>
      <c r="BY7610">
        <f t="shared" si="475"/>
        <v>1</v>
      </c>
    </row>
    <row r="7611" spans="1:77">
      <c r="A7611" s="33">
        <v>7606</v>
      </c>
      <c r="BP7611" s="27">
        <v>0.737737517753121</v>
      </c>
      <c r="BQ7611" s="27">
        <v>15216.752414624</v>
      </c>
      <c r="BR7611" s="27">
        <v>1.22507368090069</v>
      </c>
      <c r="BS7611" s="27">
        <v>51366.473015867</v>
      </c>
      <c r="BU7611">
        <f t="shared" si="472"/>
        <v>95443.8752483441</v>
      </c>
      <c r="BV7611">
        <f t="shared" si="473"/>
        <v>132394.579119236</v>
      </c>
      <c r="BW7611" s="9">
        <v>7606</v>
      </c>
      <c r="BX7611">
        <f t="shared" si="474"/>
        <v>0</v>
      </c>
      <c r="BY7611">
        <f t="shared" si="475"/>
        <v>1</v>
      </c>
    </row>
    <row r="7612" spans="1:77">
      <c r="A7612" s="33">
        <v>7607</v>
      </c>
      <c r="BP7612" s="27">
        <v>0.801890865728082</v>
      </c>
      <c r="BQ7612" s="27">
        <v>11767.784734368</v>
      </c>
      <c r="BR7612" s="27">
        <v>1.37815319157631</v>
      </c>
      <c r="BS7612" s="27">
        <v>47085.3601894038</v>
      </c>
      <c r="BU7612">
        <f t="shared" si="472"/>
        <v>108515.845124844</v>
      </c>
      <c r="BV7612">
        <f t="shared" si="473"/>
        <v>159637.618547042</v>
      </c>
      <c r="BW7612" s="9">
        <v>7607</v>
      </c>
      <c r="BX7612">
        <f t="shared" si="474"/>
        <v>0</v>
      </c>
      <c r="BY7612">
        <f t="shared" si="475"/>
        <v>1</v>
      </c>
    </row>
    <row r="7613" spans="1:77">
      <c r="A7613" s="33">
        <v>7608</v>
      </c>
      <c r="BP7613" s="27">
        <v>0.842398048712229</v>
      </c>
      <c r="BQ7613" s="27">
        <v>14098.52260868</v>
      </c>
      <c r="BR7613" s="27">
        <v>1.46355720254112</v>
      </c>
      <c r="BS7613" s="27">
        <v>60845.873923907</v>
      </c>
      <c r="BU7613">
        <f t="shared" si="472"/>
        <v>112261.184698154</v>
      </c>
      <c r="BV7613">
        <f t="shared" si="473"/>
        <v>158687.706457261</v>
      </c>
      <c r="BW7613" s="9">
        <v>7608</v>
      </c>
      <c r="BX7613">
        <f t="shared" si="474"/>
        <v>0</v>
      </c>
      <c r="BY7613">
        <f t="shared" si="475"/>
        <v>1</v>
      </c>
    </row>
    <row r="7614" spans="1:77">
      <c r="A7614" s="33">
        <v>7609</v>
      </c>
      <c r="BP7614" s="27">
        <v>0.788766062821278</v>
      </c>
      <c r="BQ7614" s="27">
        <v>13545.4970066298</v>
      </c>
      <c r="BR7614" s="27">
        <v>1.36073964726474</v>
      </c>
      <c r="BS7614" s="27">
        <v>51323.6849760895</v>
      </c>
      <c r="BU7614">
        <f t="shared" si="472"/>
        <v>104769.412416562</v>
      </c>
      <c r="BV7614">
        <f t="shared" si="473"/>
        <v>152787.262113621</v>
      </c>
      <c r="BW7614" s="9">
        <v>7609</v>
      </c>
      <c r="BX7614">
        <f t="shared" si="474"/>
        <v>0</v>
      </c>
      <c r="BY7614">
        <f t="shared" si="475"/>
        <v>1</v>
      </c>
    </row>
    <row r="7615" spans="1:77">
      <c r="A7615" s="33">
        <v>7610</v>
      </c>
      <c r="BP7615" s="27">
        <v>0.787491471702479</v>
      </c>
      <c r="BQ7615" s="27">
        <v>17943.7341825547</v>
      </c>
      <c r="BR7615" s="27">
        <v>1.34578295728231</v>
      </c>
      <c r="BS7615" s="27">
        <v>52460.7511816996</v>
      </c>
      <c r="BU7615">
        <f t="shared" si="472"/>
        <v>100179.986572817</v>
      </c>
      <c r="BV7615">
        <f t="shared" si="473"/>
        <v>149406.692410647</v>
      </c>
      <c r="BW7615" s="9">
        <v>7610</v>
      </c>
      <c r="BX7615">
        <f t="shared" si="474"/>
        <v>0</v>
      </c>
      <c r="BY7615">
        <f t="shared" si="475"/>
        <v>1</v>
      </c>
    </row>
    <row r="7616" spans="1:77">
      <c r="A7616" s="33">
        <v>7611</v>
      </c>
      <c r="BP7616" s="27">
        <v>0.803489474319158</v>
      </c>
      <c r="BQ7616" s="27">
        <v>14918.9155258647</v>
      </c>
      <c r="BR7616" s="27">
        <v>1.36030569570346</v>
      </c>
      <c r="BS7616" s="27">
        <v>53005.0859378449</v>
      </c>
      <c r="BU7616">
        <f t="shared" si="472"/>
        <v>105604.505622009</v>
      </c>
      <c r="BV7616">
        <f t="shared" si="473"/>
        <v>151040.768417675</v>
      </c>
      <c r="BW7616" s="9">
        <v>7611</v>
      </c>
      <c r="BX7616">
        <f t="shared" si="474"/>
        <v>0</v>
      </c>
      <c r="BY7616">
        <f t="shared" si="475"/>
        <v>1</v>
      </c>
    </row>
    <row r="7617" spans="1:77">
      <c r="A7617" s="33">
        <v>7612</v>
      </c>
      <c r="BP7617" s="27">
        <v>0.834572814909206</v>
      </c>
      <c r="BQ7617" s="27">
        <v>18290.5274340511</v>
      </c>
      <c r="BR7617" s="27">
        <v>1.40455412839031</v>
      </c>
      <c r="BS7617" s="27">
        <v>55513.5855875019</v>
      </c>
      <c r="BU7617">
        <f t="shared" si="472"/>
        <v>106895.39480233</v>
      </c>
      <c r="BV7617">
        <f t="shared" si="473"/>
        <v>155169.533671044</v>
      </c>
      <c r="BW7617" s="9">
        <v>7612</v>
      </c>
      <c r="BX7617">
        <f t="shared" si="474"/>
        <v>0</v>
      </c>
      <c r="BY7617">
        <f t="shared" si="475"/>
        <v>1</v>
      </c>
    </row>
    <row r="7618" spans="1:77">
      <c r="A7618" s="33">
        <v>7613</v>
      </c>
      <c r="BP7618" s="27">
        <v>0.817870904838586</v>
      </c>
      <c r="BQ7618" s="27">
        <v>19433.8019453823</v>
      </c>
      <c r="BR7618" s="27">
        <v>1.35353756975872</v>
      </c>
      <c r="BS7618" s="27">
        <v>68189.0028325103</v>
      </c>
      <c r="BU7618">
        <f t="shared" si="472"/>
        <v>103246.833780406</v>
      </c>
      <c r="BV7618">
        <f t="shared" si="473"/>
        <v>134841.632631298</v>
      </c>
      <c r="BW7618" s="9">
        <v>7613</v>
      </c>
      <c r="BX7618">
        <f t="shared" si="474"/>
        <v>0</v>
      </c>
      <c r="BY7618">
        <f t="shared" si="475"/>
        <v>1</v>
      </c>
    </row>
    <row r="7619" spans="1:77">
      <c r="A7619" s="33">
        <v>7614</v>
      </c>
      <c r="BP7619" s="27">
        <v>0.779041551683584</v>
      </c>
      <c r="BQ7619" s="27">
        <v>13842.5445542065</v>
      </c>
      <c r="BR7619" s="27">
        <v>1.31592487136671</v>
      </c>
      <c r="BS7619" s="27">
        <v>61234.4724217595</v>
      </c>
      <c r="BU7619">
        <f t="shared" si="472"/>
        <v>103013.688198331</v>
      </c>
      <c r="BV7619">
        <f t="shared" si="473"/>
        <v>136154.258283247</v>
      </c>
      <c r="BW7619" s="9">
        <v>7614</v>
      </c>
      <c r="BX7619">
        <f t="shared" si="474"/>
        <v>0</v>
      </c>
      <c r="BY7619">
        <f t="shared" si="475"/>
        <v>1</v>
      </c>
    </row>
    <row r="7620" spans="1:77">
      <c r="A7620" s="33">
        <v>7615</v>
      </c>
      <c r="BP7620" s="27">
        <v>0.858610289692838</v>
      </c>
      <c r="BQ7620" s="27">
        <v>15816.0444938204</v>
      </c>
      <c r="BR7620" s="27">
        <v>1.48726065648349</v>
      </c>
      <c r="BS7620" s="27">
        <v>53493.6760321895</v>
      </c>
      <c r="BU7620">
        <f t="shared" si="472"/>
        <v>112975.498960105</v>
      </c>
      <c r="BV7620">
        <f t="shared" si="473"/>
        <v>169595.422440334</v>
      </c>
      <c r="BW7620" s="9">
        <v>7615</v>
      </c>
      <c r="BX7620">
        <f t="shared" si="474"/>
        <v>0</v>
      </c>
      <c r="BY7620">
        <f t="shared" si="475"/>
        <v>1</v>
      </c>
    </row>
    <row r="7621" spans="1:77">
      <c r="A7621" s="33">
        <v>7616</v>
      </c>
      <c r="BP7621" s="27">
        <v>0.831836672300232</v>
      </c>
      <c r="BQ7621" s="27">
        <v>12948.1031720372</v>
      </c>
      <c r="BR7621" s="27">
        <v>1.44305838580788</v>
      </c>
      <c r="BS7621" s="27">
        <v>49360.7295898035</v>
      </c>
      <c r="BU7621">
        <f t="shared" si="472"/>
        <v>111827.397672998</v>
      </c>
      <c r="BV7621">
        <f t="shared" si="473"/>
        <v>167098.028281378</v>
      </c>
      <c r="BW7621" s="9">
        <v>7616</v>
      </c>
      <c r="BX7621">
        <f t="shared" si="474"/>
        <v>0</v>
      </c>
      <c r="BY7621">
        <f t="shared" si="475"/>
        <v>1</v>
      </c>
    </row>
    <row r="7622" spans="1:77">
      <c r="A7622" s="33">
        <v>7617</v>
      </c>
      <c r="BP7622" s="27">
        <v>0.805215656284711</v>
      </c>
      <c r="BQ7622" s="27">
        <v>10963.1808286878</v>
      </c>
      <c r="BR7622" s="27">
        <v>1.40651367525891</v>
      </c>
      <c r="BS7622" s="27">
        <v>45552.4211442063</v>
      </c>
      <c r="BU7622">
        <f t="shared" si="472"/>
        <v>109819.167614019</v>
      </c>
      <c r="BV7622">
        <f t="shared" si="473"/>
        <v>165424.630144631</v>
      </c>
      <c r="BW7622" s="9">
        <v>7617</v>
      </c>
      <c r="BX7622">
        <f t="shared" si="474"/>
        <v>0</v>
      </c>
      <c r="BY7622">
        <f t="shared" si="475"/>
        <v>1</v>
      </c>
    </row>
    <row r="7623" spans="1:77">
      <c r="A7623" s="33">
        <v>7618</v>
      </c>
      <c r="BP7623" s="27">
        <v>0.772810352091319</v>
      </c>
      <c r="BQ7623" s="27">
        <v>11713.7077575706</v>
      </c>
      <c r="BR7623" s="27">
        <v>1.33572153183572</v>
      </c>
      <c r="BS7623" s="27">
        <v>47227.1076981838</v>
      </c>
      <c r="BU7623">
        <f t="shared" ref="BU7623:BU7686" si="476">BP7623*$BV$1-BQ7623</f>
        <v>104207.845056127</v>
      </c>
      <c r="BV7623">
        <f t="shared" ref="BV7623:BV7686" si="477">BR7623*$BV$1-BS7623</f>
        <v>153131.122077174</v>
      </c>
      <c r="BW7623" s="9">
        <v>7618</v>
      </c>
      <c r="BX7623">
        <f t="shared" ref="BX7623:BX7686" si="478">IF(BU7623=MAX($BU7623:$BV7623),1,0)</f>
        <v>0</v>
      </c>
      <c r="BY7623">
        <f t="shared" ref="BY7623:BY7686" si="479">IF(BV7623=MAX($BU7623:$BV7623),1,0)</f>
        <v>1</v>
      </c>
    </row>
    <row r="7624" spans="1:77">
      <c r="A7624" s="33">
        <v>7619</v>
      </c>
      <c r="BP7624" s="27">
        <v>0.8237045997303</v>
      </c>
      <c r="BQ7624" s="27">
        <v>19052.6116524473</v>
      </c>
      <c r="BR7624" s="27">
        <v>1.40845068976278</v>
      </c>
      <c r="BS7624" s="27">
        <v>60490.0478693337</v>
      </c>
      <c r="BU7624">
        <f t="shared" si="476"/>
        <v>104503.078307098</v>
      </c>
      <c r="BV7624">
        <f t="shared" si="477"/>
        <v>150777.555595084</v>
      </c>
      <c r="BW7624" s="9">
        <v>7619</v>
      </c>
      <c r="BX7624">
        <f t="shared" si="478"/>
        <v>0</v>
      </c>
      <c r="BY7624">
        <f t="shared" si="479"/>
        <v>1</v>
      </c>
    </row>
    <row r="7625" spans="1:77">
      <c r="A7625" s="33">
        <v>7620</v>
      </c>
      <c r="BP7625" s="27">
        <v>0.782902187211215</v>
      </c>
      <c r="BQ7625" s="27">
        <v>19616.9236837466</v>
      </c>
      <c r="BR7625" s="27">
        <v>1.32438413231019</v>
      </c>
      <c r="BS7625" s="27">
        <v>70743.8540490032</v>
      </c>
      <c r="BU7625">
        <f t="shared" si="476"/>
        <v>97818.4043979356</v>
      </c>
      <c r="BV7625">
        <f t="shared" si="477"/>
        <v>127913.765797525</v>
      </c>
      <c r="BW7625" s="9">
        <v>7620</v>
      </c>
      <c r="BX7625">
        <f t="shared" si="478"/>
        <v>0</v>
      </c>
      <c r="BY7625">
        <f t="shared" si="479"/>
        <v>1</v>
      </c>
    </row>
    <row r="7626" spans="1:77">
      <c r="A7626" s="33">
        <v>7621</v>
      </c>
      <c r="BP7626" s="27">
        <v>0.79800736287878</v>
      </c>
      <c r="BQ7626" s="27">
        <v>17599.6730875729</v>
      </c>
      <c r="BR7626" s="27">
        <v>1.36150704862379</v>
      </c>
      <c r="BS7626" s="27">
        <v>51872.8208860987</v>
      </c>
      <c r="BU7626">
        <f t="shared" si="476"/>
        <v>102101.431344244</v>
      </c>
      <c r="BV7626">
        <f t="shared" si="477"/>
        <v>152353.23640747</v>
      </c>
      <c r="BW7626" s="9">
        <v>7621</v>
      </c>
      <c r="BX7626">
        <f t="shared" si="478"/>
        <v>0</v>
      </c>
      <c r="BY7626">
        <f t="shared" si="479"/>
        <v>1</v>
      </c>
    </row>
    <row r="7627" spans="1:77">
      <c r="A7627" s="33">
        <v>7622</v>
      </c>
      <c r="BP7627" s="27">
        <v>0.794593814334636</v>
      </c>
      <c r="BQ7627" s="27">
        <v>17351.5608730611</v>
      </c>
      <c r="BR7627" s="27">
        <v>1.35025620555471</v>
      </c>
      <c r="BS7627" s="27">
        <v>65581.5906064064</v>
      </c>
      <c r="BU7627">
        <f t="shared" si="476"/>
        <v>101837.511277134</v>
      </c>
      <c r="BV7627">
        <f t="shared" si="477"/>
        <v>136956.8402268</v>
      </c>
      <c r="BW7627" s="9">
        <v>7622</v>
      </c>
      <c r="BX7627">
        <f t="shared" si="478"/>
        <v>0</v>
      </c>
      <c r="BY7627">
        <f t="shared" si="479"/>
        <v>1</v>
      </c>
    </row>
    <row r="7628" spans="1:77">
      <c r="A7628" s="33">
        <v>7623</v>
      </c>
      <c r="BP7628" s="27">
        <v>0.823997130402637</v>
      </c>
      <c r="BQ7628" s="27">
        <v>13366.0388416358</v>
      </c>
      <c r="BR7628" s="27">
        <v>1.41773659081976</v>
      </c>
      <c r="BS7628" s="27">
        <v>45802.7947138849</v>
      </c>
      <c r="BU7628">
        <f t="shared" si="476"/>
        <v>110233.53071876</v>
      </c>
      <c r="BV7628">
        <f t="shared" si="477"/>
        <v>166857.693909079</v>
      </c>
      <c r="BW7628" s="9">
        <v>7623</v>
      </c>
      <c r="BX7628">
        <f t="shared" si="478"/>
        <v>0</v>
      </c>
      <c r="BY7628">
        <f t="shared" si="479"/>
        <v>1</v>
      </c>
    </row>
    <row r="7629" spans="1:77">
      <c r="A7629" s="33">
        <v>7624</v>
      </c>
      <c r="BP7629" s="27">
        <v>0.731725123591489</v>
      </c>
      <c r="BQ7629" s="27">
        <v>15480.2054982098</v>
      </c>
      <c r="BR7629" s="27">
        <v>1.23508586025443</v>
      </c>
      <c r="BS7629" s="27">
        <v>52014.0388787903</v>
      </c>
      <c r="BU7629">
        <f t="shared" si="476"/>
        <v>94278.5630405136</v>
      </c>
      <c r="BV7629">
        <f t="shared" si="477"/>
        <v>133248.840159374</v>
      </c>
      <c r="BW7629" s="9">
        <v>7624</v>
      </c>
      <c r="BX7629">
        <f t="shared" si="478"/>
        <v>0</v>
      </c>
      <c r="BY7629">
        <f t="shared" si="479"/>
        <v>1</v>
      </c>
    </row>
    <row r="7630" spans="1:77">
      <c r="A7630" s="33">
        <v>7625</v>
      </c>
      <c r="BP7630" s="27">
        <v>0.810608849312142</v>
      </c>
      <c r="BQ7630" s="27">
        <v>9487.63664259798</v>
      </c>
      <c r="BR7630" s="27">
        <v>1.39273314520697</v>
      </c>
      <c r="BS7630" s="27">
        <v>54349.1352136957</v>
      </c>
      <c r="BU7630">
        <f t="shared" si="476"/>
        <v>112103.690754223</v>
      </c>
      <c r="BV7630">
        <f t="shared" si="477"/>
        <v>154560.836567349</v>
      </c>
      <c r="BW7630" s="9">
        <v>7625</v>
      </c>
      <c r="BX7630">
        <f t="shared" si="478"/>
        <v>0</v>
      </c>
      <c r="BY7630">
        <f t="shared" si="479"/>
        <v>1</v>
      </c>
    </row>
    <row r="7631" spans="1:77">
      <c r="A7631" s="33">
        <v>7626</v>
      </c>
      <c r="BP7631" s="27">
        <v>0.833807538520392</v>
      </c>
      <c r="BQ7631" s="27">
        <v>14532.3199338417</v>
      </c>
      <c r="BR7631" s="27">
        <v>1.44616832684586</v>
      </c>
      <c r="BS7631" s="27">
        <v>53673.0814887808</v>
      </c>
      <c r="BU7631">
        <f t="shared" si="476"/>
        <v>110538.810844217</v>
      </c>
      <c r="BV7631">
        <f t="shared" si="477"/>
        <v>163252.167538099</v>
      </c>
      <c r="BW7631" s="9">
        <v>7626</v>
      </c>
      <c r="BX7631">
        <f t="shared" si="478"/>
        <v>0</v>
      </c>
      <c r="BY7631">
        <f t="shared" si="479"/>
        <v>1</v>
      </c>
    </row>
    <row r="7632" spans="1:77">
      <c r="A7632" s="33">
        <v>7627</v>
      </c>
      <c r="BP7632" s="27">
        <v>0.831602819913037</v>
      </c>
      <c r="BQ7632" s="27">
        <v>14572.9996457783</v>
      </c>
      <c r="BR7632" s="27">
        <v>1.4632175884719</v>
      </c>
      <c r="BS7632" s="27">
        <v>53170.2671627271</v>
      </c>
      <c r="BU7632">
        <f t="shared" si="476"/>
        <v>110167.423341177</v>
      </c>
      <c r="BV7632">
        <f t="shared" si="477"/>
        <v>166312.371108058</v>
      </c>
      <c r="BW7632" s="9">
        <v>7627</v>
      </c>
      <c r="BX7632">
        <f t="shared" si="478"/>
        <v>0</v>
      </c>
      <c r="BY7632">
        <f t="shared" si="479"/>
        <v>1</v>
      </c>
    </row>
    <row r="7633" spans="1:77">
      <c r="A7633" s="33">
        <v>7628</v>
      </c>
      <c r="BP7633" s="27">
        <v>0.851287219042301</v>
      </c>
      <c r="BQ7633" s="27">
        <v>12153.9373945373</v>
      </c>
      <c r="BR7633" s="27">
        <v>1.49146480461939</v>
      </c>
      <c r="BS7633" s="27">
        <v>57612.8343828344</v>
      </c>
      <c r="BU7633">
        <f t="shared" si="476"/>
        <v>115539.145461808</v>
      </c>
      <c r="BV7633">
        <f t="shared" si="477"/>
        <v>166106.886310074</v>
      </c>
      <c r="BW7633" s="9">
        <v>7628</v>
      </c>
      <c r="BX7633">
        <f t="shared" si="478"/>
        <v>0</v>
      </c>
      <c r="BY7633">
        <f t="shared" si="479"/>
        <v>1</v>
      </c>
    </row>
    <row r="7634" spans="1:77">
      <c r="A7634" s="33">
        <v>7629</v>
      </c>
      <c r="BP7634" s="27">
        <v>0.849353775626962</v>
      </c>
      <c r="BQ7634" s="27">
        <v>15682.0732951882</v>
      </c>
      <c r="BR7634" s="27">
        <v>1.46888426453105</v>
      </c>
      <c r="BS7634" s="27">
        <v>54464.3327624537</v>
      </c>
      <c r="BU7634">
        <f t="shared" si="476"/>
        <v>111720.993048856</v>
      </c>
      <c r="BV7634">
        <f t="shared" si="477"/>
        <v>165868.306917204</v>
      </c>
      <c r="BW7634" s="9">
        <v>7629</v>
      </c>
      <c r="BX7634">
        <f t="shared" si="478"/>
        <v>0</v>
      </c>
      <c r="BY7634">
        <f t="shared" si="479"/>
        <v>1</v>
      </c>
    </row>
    <row r="7635" spans="1:77">
      <c r="A7635" s="33">
        <v>7630</v>
      </c>
      <c r="BP7635" s="27">
        <v>0.800122211010547</v>
      </c>
      <c r="BQ7635" s="27">
        <v>14353.8238605129</v>
      </c>
      <c r="BR7635" s="27">
        <v>1.38947405978149</v>
      </c>
      <c r="BS7635" s="27">
        <v>51090.3334120521</v>
      </c>
      <c r="BU7635">
        <f t="shared" si="476"/>
        <v>105664.507791069</v>
      </c>
      <c r="BV7635">
        <f t="shared" si="477"/>
        <v>157330.775555171</v>
      </c>
      <c r="BW7635" s="9">
        <v>7630</v>
      </c>
      <c r="BX7635">
        <f t="shared" si="478"/>
        <v>0</v>
      </c>
      <c r="BY7635">
        <f t="shared" si="479"/>
        <v>1</v>
      </c>
    </row>
    <row r="7636" spans="1:77">
      <c r="A7636" s="33">
        <v>7631</v>
      </c>
      <c r="BP7636" s="27">
        <v>0.80996649619176</v>
      </c>
      <c r="BQ7636" s="27">
        <v>18873.8461357075</v>
      </c>
      <c r="BR7636" s="27">
        <v>1.37298563336991</v>
      </c>
      <c r="BS7636" s="27">
        <v>65802.9080939307</v>
      </c>
      <c r="BU7636">
        <f t="shared" si="476"/>
        <v>102621.128293056</v>
      </c>
      <c r="BV7636">
        <f t="shared" si="477"/>
        <v>140144.936911556</v>
      </c>
      <c r="BW7636" s="9">
        <v>7631</v>
      </c>
      <c r="BX7636">
        <f t="shared" si="478"/>
        <v>0</v>
      </c>
      <c r="BY7636">
        <f t="shared" si="479"/>
        <v>1</v>
      </c>
    </row>
    <row r="7637" spans="1:77">
      <c r="A7637" s="33">
        <v>7632</v>
      </c>
      <c r="BP7637" s="27">
        <v>0.821030440469843</v>
      </c>
      <c r="BQ7637" s="27">
        <v>13846.0410256159</v>
      </c>
      <c r="BR7637" s="27">
        <v>1.42057503134039</v>
      </c>
      <c r="BS7637" s="27">
        <v>51115.3454482032</v>
      </c>
      <c r="BU7637">
        <f t="shared" si="476"/>
        <v>109308.52504486</v>
      </c>
      <c r="BV7637">
        <f t="shared" si="477"/>
        <v>161970.909252855</v>
      </c>
      <c r="BW7637" s="9">
        <v>7632</v>
      </c>
      <c r="BX7637">
        <f t="shared" si="478"/>
        <v>0</v>
      </c>
      <c r="BY7637">
        <f t="shared" si="479"/>
        <v>1</v>
      </c>
    </row>
    <row r="7638" spans="1:77">
      <c r="A7638" s="33">
        <v>7633</v>
      </c>
      <c r="BP7638" s="27">
        <v>0.836352742284397</v>
      </c>
      <c r="BQ7638" s="27">
        <v>13910.0178401099</v>
      </c>
      <c r="BR7638" s="27">
        <v>1.45137014400377</v>
      </c>
      <c r="BS7638" s="27">
        <v>60963.1611777753</v>
      </c>
      <c r="BU7638">
        <f t="shared" si="476"/>
        <v>111542.89350255</v>
      </c>
      <c r="BV7638">
        <f t="shared" si="477"/>
        <v>156742.360422791</v>
      </c>
      <c r="BW7638" s="9">
        <v>7633</v>
      </c>
      <c r="BX7638">
        <f t="shared" si="478"/>
        <v>0</v>
      </c>
      <c r="BY7638">
        <f t="shared" si="479"/>
        <v>1</v>
      </c>
    </row>
    <row r="7639" spans="1:77">
      <c r="A7639" s="33">
        <v>7634</v>
      </c>
      <c r="BP7639" s="27">
        <v>0.804741768835965</v>
      </c>
      <c r="BQ7639" s="27">
        <v>14877.8662314165</v>
      </c>
      <c r="BR7639" s="27">
        <v>1.40942561580587</v>
      </c>
      <c r="BS7639" s="27">
        <v>52811.4014026278</v>
      </c>
      <c r="BU7639">
        <f t="shared" si="476"/>
        <v>105833.399093978</v>
      </c>
      <c r="BV7639">
        <f t="shared" si="477"/>
        <v>158602.440968253</v>
      </c>
      <c r="BW7639" s="9">
        <v>7634</v>
      </c>
      <c r="BX7639">
        <f t="shared" si="478"/>
        <v>0</v>
      </c>
      <c r="BY7639">
        <f t="shared" si="479"/>
        <v>1</v>
      </c>
    </row>
    <row r="7640" spans="1:77">
      <c r="A7640" s="33">
        <v>7635</v>
      </c>
      <c r="BP7640" s="27">
        <v>0.783947326646719</v>
      </c>
      <c r="BQ7640" s="27">
        <v>13659.0987104841</v>
      </c>
      <c r="BR7640" s="27">
        <v>1.35014943345937</v>
      </c>
      <c r="BS7640" s="27">
        <v>52667.0919984328</v>
      </c>
      <c r="BU7640">
        <f t="shared" si="476"/>
        <v>103933.000286524</v>
      </c>
      <c r="BV7640">
        <f t="shared" si="477"/>
        <v>149855.323020472</v>
      </c>
      <c r="BW7640" s="9">
        <v>7635</v>
      </c>
      <c r="BX7640">
        <f t="shared" si="478"/>
        <v>0</v>
      </c>
      <c r="BY7640">
        <f t="shared" si="479"/>
        <v>1</v>
      </c>
    </row>
    <row r="7641" spans="1:77">
      <c r="A7641" s="33">
        <v>7636</v>
      </c>
      <c r="BP7641" s="27">
        <v>0.810682139114212</v>
      </c>
      <c r="BQ7641" s="27">
        <v>16061.2928659726</v>
      </c>
      <c r="BR7641" s="27">
        <v>1.41301087665458</v>
      </c>
      <c r="BS7641" s="27">
        <v>63989.0798085498</v>
      </c>
      <c r="BU7641">
        <f t="shared" si="476"/>
        <v>105541.028001159</v>
      </c>
      <c r="BV7641">
        <f t="shared" si="477"/>
        <v>147962.551689637</v>
      </c>
      <c r="BW7641" s="9">
        <v>7636</v>
      </c>
      <c r="BX7641">
        <f t="shared" si="478"/>
        <v>0</v>
      </c>
      <c r="BY7641">
        <f t="shared" si="479"/>
        <v>1</v>
      </c>
    </row>
    <row r="7642" spans="1:77">
      <c r="A7642" s="33">
        <v>7637</v>
      </c>
      <c r="BP7642" s="27">
        <v>0.745466367677453</v>
      </c>
      <c r="BQ7642" s="27">
        <v>13729.5703391924</v>
      </c>
      <c r="BR7642" s="27">
        <v>1.2709948286957</v>
      </c>
      <c r="BS7642" s="27">
        <v>50120.2569997092</v>
      </c>
      <c r="BU7642">
        <f t="shared" si="476"/>
        <v>98090.3848124256</v>
      </c>
      <c r="BV7642">
        <f t="shared" si="477"/>
        <v>140528.967304646</v>
      </c>
      <c r="BW7642" s="9">
        <v>7637</v>
      </c>
      <c r="BX7642">
        <f t="shared" si="478"/>
        <v>0</v>
      </c>
      <c r="BY7642">
        <f t="shared" si="479"/>
        <v>1</v>
      </c>
    </row>
    <row r="7643" spans="1:77">
      <c r="A7643" s="33">
        <v>7638</v>
      </c>
      <c r="BP7643" s="27">
        <v>0.798555493404111</v>
      </c>
      <c r="BQ7643" s="27">
        <v>13779.9348423262</v>
      </c>
      <c r="BR7643" s="27">
        <v>1.37833513680299</v>
      </c>
      <c r="BS7643" s="27">
        <v>52193.3014983443</v>
      </c>
      <c r="BU7643">
        <f t="shared" si="476"/>
        <v>106003.38916829</v>
      </c>
      <c r="BV7643">
        <f t="shared" si="477"/>
        <v>154556.969022105</v>
      </c>
      <c r="BW7643" s="9">
        <v>7638</v>
      </c>
      <c r="BX7643">
        <f t="shared" si="478"/>
        <v>0</v>
      </c>
      <c r="BY7643">
        <f t="shared" si="479"/>
        <v>1</v>
      </c>
    </row>
    <row r="7644" spans="1:77">
      <c r="A7644" s="33">
        <v>7639</v>
      </c>
      <c r="BP7644" s="27">
        <v>0.746538063448436</v>
      </c>
      <c r="BQ7644" s="27">
        <v>11953.4363295575</v>
      </c>
      <c r="BR7644" s="27">
        <v>1.29257262339756</v>
      </c>
      <c r="BS7644" s="27">
        <v>47729.4702773206</v>
      </c>
      <c r="BU7644">
        <f t="shared" si="476"/>
        <v>100027.273187708</v>
      </c>
      <c r="BV7644">
        <f t="shared" si="477"/>
        <v>146156.423232314</v>
      </c>
      <c r="BW7644" s="9">
        <v>7639</v>
      </c>
      <c r="BX7644">
        <f t="shared" si="478"/>
        <v>0</v>
      </c>
      <c r="BY7644">
        <f t="shared" si="479"/>
        <v>1</v>
      </c>
    </row>
    <row r="7645" spans="1:77">
      <c r="A7645" s="33">
        <v>7640</v>
      </c>
      <c r="BP7645" s="27">
        <v>0.803297924734432</v>
      </c>
      <c r="BQ7645" s="27">
        <v>14151.7490082944</v>
      </c>
      <c r="BR7645" s="27">
        <v>1.38373026991085</v>
      </c>
      <c r="BS7645" s="27">
        <v>52453.3228383953</v>
      </c>
      <c r="BU7645">
        <f t="shared" si="476"/>
        <v>106342.93970187</v>
      </c>
      <c r="BV7645">
        <f t="shared" si="477"/>
        <v>155106.217648232</v>
      </c>
      <c r="BW7645" s="9">
        <v>7640</v>
      </c>
      <c r="BX7645">
        <f t="shared" si="478"/>
        <v>0</v>
      </c>
      <c r="BY7645">
        <f t="shared" si="479"/>
        <v>1</v>
      </c>
    </row>
    <row r="7646" spans="1:77">
      <c r="A7646" s="33">
        <v>7641</v>
      </c>
      <c r="BP7646" s="27">
        <v>0.824367836957348</v>
      </c>
      <c r="BQ7646" s="27">
        <v>15619.2534331088</v>
      </c>
      <c r="BR7646" s="27">
        <v>1.43514409226366</v>
      </c>
      <c r="BS7646" s="27">
        <v>52943.8661068665</v>
      </c>
      <c r="BU7646">
        <f t="shared" si="476"/>
        <v>108035.922110493</v>
      </c>
      <c r="BV7646">
        <f t="shared" si="477"/>
        <v>162327.747732682</v>
      </c>
      <c r="BW7646" s="9">
        <v>7641</v>
      </c>
      <c r="BX7646">
        <f t="shared" si="478"/>
        <v>0</v>
      </c>
      <c r="BY7646">
        <f t="shared" si="479"/>
        <v>1</v>
      </c>
    </row>
    <row r="7647" spans="1:77">
      <c r="A7647" s="33">
        <v>7642</v>
      </c>
      <c r="BP7647" s="27">
        <v>0.844758792244146</v>
      </c>
      <c r="BQ7647" s="27">
        <v>21645.8062625868</v>
      </c>
      <c r="BR7647" s="27">
        <v>1.44060815994288</v>
      </c>
      <c r="BS7647" s="27">
        <v>59455.7171910021</v>
      </c>
      <c r="BU7647">
        <f t="shared" si="476"/>
        <v>105068.012574035</v>
      </c>
      <c r="BV7647">
        <f t="shared" si="477"/>
        <v>156635.506800429</v>
      </c>
      <c r="BW7647" s="9">
        <v>7642</v>
      </c>
      <c r="BX7647">
        <f t="shared" si="478"/>
        <v>0</v>
      </c>
      <c r="BY7647">
        <f t="shared" si="479"/>
        <v>1</v>
      </c>
    </row>
    <row r="7648" spans="1:77">
      <c r="A7648" s="33">
        <v>7643</v>
      </c>
      <c r="BP7648" s="27">
        <v>0.796736922251501</v>
      </c>
      <c r="BQ7648" s="27">
        <v>14788.8838981182</v>
      </c>
      <c r="BR7648" s="27">
        <v>1.35427566440462</v>
      </c>
      <c r="BS7648" s="27">
        <v>59986.8809679647</v>
      </c>
      <c r="BU7648">
        <f t="shared" si="476"/>
        <v>104721.654439607</v>
      </c>
      <c r="BV7648">
        <f t="shared" si="477"/>
        <v>143154.468692728</v>
      </c>
      <c r="BW7648" s="9">
        <v>7643</v>
      </c>
      <c r="BX7648">
        <f t="shared" si="478"/>
        <v>0</v>
      </c>
      <c r="BY7648">
        <f t="shared" si="479"/>
        <v>1</v>
      </c>
    </row>
    <row r="7649" spans="1:77">
      <c r="A7649" s="33">
        <v>7644</v>
      </c>
      <c r="BP7649" s="27">
        <v>0.793277841249417</v>
      </c>
      <c r="BQ7649" s="27">
        <v>12734.2236594301</v>
      </c>
      <c r="BR7649" s="27">
        <v>1.37141046424184</v>
      </c>
      <c r="BS7649" s="27">
        <v>50273.8839147884</v>
      </c>
      <c r="BU7649">
        <f t="shared" si="476"/>
        <v>106257.452527982</v>
      </c>
      <c r="BV7649">
        <f t="shared" si="477"/>
        <v>155437.685721487</v>
      </c>
      <c r="BW7649" s="9">
        <v>7644</v>
      </c>
      <c r="BX7649">
        <f t="shared" si="478"/>
        <v>0</v>
      </c>
      <c r="BY7649">
        <f t="shared" si="479"/>
        <v>1</v>
      </c>
    </row>
    <row r="7650" spans="1:77">
      <c r="A7650" s="33">
        <v>7645</v>
      </c>
      <c r="BP7650" s="27">
        <v>0.804455694466688</v>
      </c>
      <c r="BQ7650" s="27">
        <v>12474.370900493</v>
      </c>
      <c r="BR7650" s="27">
        <v>1.38694369161521</v>
      </c>
      <c r="BS7650" s="27">
        <v>48750.1257261809</v>
      </c>
      <c r="BU7650">
        <f t="shared" si="476"/>
        <v>108193.98326951</v>
      </c>
      <c r="BV7650">
        <f t="shared" si="477"/>
        <v>159291.428016101</v>
      </c>
      <c r="BW7650" s="9">
        <v>7645</v>
      </c>
      <c r="BX7650">
        <f t="shared" si="478"/>
        <v>0</v>
      </c>
      <c r="BY7650">
        <f t="shared" si="479"/>
        <v>1</v>
      </c>
    </row>
    <row r="7651" spans="1:77">
      <c r="A7651" s="33">
        <v>7646</v>
      </c>
      <c r="BP7651" s="27">
        <v>0.817558664775121</v>
      </c>
      <c r="BQ7651" s="27">
        <v>15268.6498884223</v>
      </c>
      <c r="BR7651" s="27">
        <v>1.41323874223162</v>
      </c>
      <c r="BS7651" s="27">
        <v>54453.2299567594</v>
      </c>
      <c r="BU7651">
        <f t="shared" si="476"/>
        <v>107365.149827846</v>
      </c>
      <c r="BV7651">
        <f t="shared" si="477"/>
        <v>157532.581377983</v>
      </c>
      <c r="BW7651" s="9">
        <v>7646</v>
      </c>
      <c r="BX7651">
        <f t="shared" si="478"/>
        <v>0</v>
      </c>
      <c r="BY7651">
        <f t="shared" si="479"/>
        <v>1</v>
      </c>
    </row>
    <row r="7652" spans="1:77">
      <c r="A7652" s="33">
        <v>7647</v>
      </c>
      <c r="BP7652" s="27">
        <v>0.817520665021932</v>
      </c>
      <c r="BQ7652" s="27">
        <v>20682.9523350254</v>
      </c>
      <c r="BR7652" s="27">
        <v>1.42076305548201</v>
      </c>
      <c r="BS7652" s="27">
        <v>74775.0557629678</v>
      </c>
      <c r="BU7652">
        <f t="shared" si="476"/>
        <v>101945.147418264</v>
      </c>
      <c r="BV7652">
        <f t="shared" si="477"/>
        <v>138339.402559333</v>
      </c>
      <c r="BW7652" s="9">
        <v>7647</v>
      </c>
      <c r="BX7652">
        <f t="shared" si="478"/>
        <v>0</v>
      </c>
      <c r="BY7652">
        <f t="shared" si="479"/>
        <v>1</v>
      </c>
    </row>
    <row r="7653" spans="1:77">
      <c r="A7653" s="33">
        <v>7648</v>
      </c>
      <c r="BP7653" s="27">
        <v>0.796420289897824</v>
      </c>
      <c r="BQ7653" s="27">
        <v>14054.8619578107</v>
      </c>
      <c r="BR7653" s="27">
        <v>1.39220698670768</v>
      </c>
      <c r="BS7653" s="27">
        <v>61801.2713887749</v>
      </c>
      <c r="BU7653">
        <f t="shared" si="476"/>
        <v>105408.181526863</v>
      </c>
      <c r="BV7653">
        <f t="shared" si="477"/>
        <v>147029.776617376</v>
      </c>
      <c r="BW7653" s="9">
        <v>7648</v>
      </c>
      <c r="BX7653">
        <f t="shared" si="478"/>
        <v>0</v>
      </c>
      <c r="BY7653">
        <f t="shared" si="479"/>
        <v>1</v>
      </c>
    </row>
    <row r="7654" spans="1:77">
      <c r="A7654" s="33">
        <v>7649</v>
      </c>
      <c r="BP7654" s="27">
        <v>0.827845290455499</v>
      </c>
      <c r="BQ7654" s="27">
        <v>12618.2842761912</v>
      </c>
      <c r="BR7654" s="27">
        <v>1.41761094082713</v>
      </c>
      <c r="BS7654" s="27">
        <v>57797.0070186013</v>
      </c>
      <c r="BU7654">
        <f t="shared" si="476"/>
        <v>111558.509292134</v>
      </c>
      <c r="BV7654">
        <f t="shared" si="477"/>
        <v>154844.634105469</v>
      </c>
      <c r="BW7654" s="9">
        <v>7649</v>
      </c>
      <c r="BX7654">
        <f t="shared" si="478"/>
        <v>0</v>
      </c>
      <c r="BY7654">
        <f t="shared" si="479"/>
        <v>1</v>
      </c>
    </row>
    <row r="7655" spans="1:77">
      <c r="A7655" s="33">
        <v>7650</v>
      </c>
      <c r="BP7655" s="27">
        <v>0.808318897890745</v>
      </c>
      <c r="BQ7655" s="27">
        <v>15870.0928599136</v>
      </c>
      <c r="BR7655" s="27">
        <v>1.40519369029749</v>
      </c>
      <c r="BS7655" s="27">
        <v>54012.5738691948</v>
      </c>
      <c r="BU7655">
        <f t="shared" si="476"/>
        <v>105377.741823698</v>
      </c>
      <c r="BV7655">
        <f t="shared" si="477"/>
        <v>156766.479675428</v>
      </c>
      <c r="BW7655" s="9">
        <v>7650</v>
      </c>
      <c r="BX7655">
        <f t="shared" si="478"/>
        <v>0</v>
      </c>
      <c r="BY7655">
        <f t="shared" si="479"/>
        <v>1</v>
      </c>
    </row>
    <row r="7656" spans="1:77">
      <c r="A7656" s="33">
        <v>7651</v>
      </c>
      <c r="BP7656" s="27">
        <v>0.794256778783325</v>
      </c>
      <c r="BQ7656" s="27">
        <v>12920.5310060435</v>
      </c>
      <c r="BR7656" s="27">
        <v>1.35719105728327</v>
      </c>
      <c r="BS7656" s="27">
        <v>60545.319233291</v>
      </c>
      <c r="BU7656">
        <f t="shared" si="476"/>
        <v>106217.985811455</v>
      </c>
      <c r="BV7656">
        <f t="shared" si="477"/>
        <v>143033.3393592</v>
      </c>
      <c r="BW7656" s="9">
        <v>7651</v>
      </c>
      <c r="BX7656">
        <f t="shared" si="478"/>
        <v>0</v>
      </c>
      <c r="BY7656">
        <f t="shared" si="479"/>
        <v>1</v>
      </c>
    </row>
    <row r="7657" spans="1:77">
      <c r="A7657" s="33">
        <v>7652</v>
      </c>
      <c r="BP7657" s="27">
        <v>0.810818714489903</v>
      </c>
      <c r="BQ7657" s="27">
        <v>13786.1691776754</v>
      </c>
      <c r="BR7657" s="27">
        <v>1.39863757953613</v>
      </c>
      <c r="BS7657" s="27">
        <v>49428.1066788829</v>
      </c>
      <c r="BU7657">
        <f t="shared" si="476"/>
        <v>107836.63799581</v>
      </c>
      <c r="BV7657">
        <f t="shared" si="477"/>
        <v>160367.530251537</v>
      </c>
      <c r="BW7657" s="9">
        <v>7652</v>
      </c>
      <c r="BX7657">
        <f t="shared" si="478"/>
        <v>0</v>
      </c>
      <c r="BY7657">
        <f t="shared" si="479"/>
        <v>1</v>
      </c>
    </row>
    <row r="7658" spans="1:77">
      <c r="A7658" s="33">
        <v>7653</v>
      </c>
      <c r="BP7658" s="27">
        <v>0.808774475687506</v>
      </c>
      <c r="BQ7658" s="27">
        <v>20447.376782223</v>
      </c>
      <c r="BR7658" s="27">
        <v>1.41793023095644</v>
      </c>
      <c r="BS7658" s="27">
        <v>70745.9295551789</v>
      </c>
      <c r="BU7658">
        <f t="shared" si="476"/>
        <v>100868.794570903</v>
      </c>
      <c r="BV7658">
        <f t="shared" si="477"/>
        <v>141943.605088287</v>
      </c>
      <c r="BW7658" s="9">
        <v>7653</v>
      </c>
      <c r="BX7658">
        <f t="shared" si="478"/>
        <v>0</v>
      </c>
      <c r="BY7658">
        <f t="shared" si="479"/>
        <v>1</v>
      </c>
    </row>
    <row r="7659" spans="1:77">
      <c r="A7659" s="33">
        <v>7654</v>
      </c>
      <c r="BP7659" s="27">
        <v>0.849066982196781</v>
      </c>
      <c r="BQ7659" s="27">
        <v>15116.0162285703</v>
      </c>
      <c r="BR7659" s="27">
        <v>1.48042931993624</v>
      </c>
      <c r="BS7659" s="27">
        <v>51106.8044708672</v>
      </c>
      <c r="BU7659">
        <f t="shared" si="476"/>
        <v>112244.031100947</v>
      </c>
      <c r="BV7659">
        <f t="shared" si="477"/>
        <v>170957.593519569</v>
      </c>
      <c r="BW7659" s="9">
        <v>7654</v>
      </c>
      <c r="BX7659">
        <f t="shared" si="478"/>
        <v>0</v>
      </c>
      <c r="BY7659">
        <f t="shared" si="479"/>
        <v>1</v>
      </c>
    </row>
    <row r="7660" spans="1:77">
      <c r="A7660" s="33">
        <v>7655</v>
      </c>
      <c r="BP7660" s="27">
        <v>0.75496753706758</v>
      </c>
      <c r="BQ7660" s="27">
        <v>13281.0796906839</v>
      </c>
      <c r="BR7660" s="27">
        <v>1.28369953839253</v>
      </c>
      <c r="BS7660" s="27">
        <v>62118.1412045135</v>
      </c>
      <c r="BU7660">
        <f t="shared" si="476"/>
        <v>99964.0508694531</v>
      </c>
      <c r="BV7660">
        <f t="shared" si="477"/>
        <v>130436.789554366</v>
      </c>
      <c r="BW7660" s="9">
        <v>7655</v>
      </c>
      <c r="BX7660">
        <f t="shared" si="478"/>
        <v>0</v>
      </c>
      <c r="BY7660">
        <f t="shared" si="479"/>
        <v>1</v>
      </c>
    </row>
    <row r="7661" spans="1:77">
      <c r="A7661" s="33">
        <v>7656</v>
      </c>
      <c r="BP7661" s="27">
        <v>0.844353165673529</v>
      </c>
      <c r="BQ7661" s="27">
        <v>11934.229000989</v>
      </c>
      <c r="BR7661" s="27">
        <v>1.46328004950452</v>
      </c>
      <c r="BS7661" s="27">
        <v>59822.259576622</v>
      </c>
      <c r="BU7661">
        <f t="shared" si="476"/>
        <v>114718.74585004</v>
      </c>
      <c r="BV7661">
        <f t="shared" si="477"/>
        <v>159669.747849057</v>
      </c>
      <c r="BW7661" s="9">
        <v>7656</v>
      </c>
      <c r="BX7661">
        <f t="shared" si="478"/>
        <v>0</v>
      </c>
      <c r="BY7661">
        <f t="shared" si="479"/>
        <v>1</v>
      </c>
    </row>
    <row r="7662" spans="1:77">
      <c r="A7662" s="33">
        <v>7657</v>
      </c>
      <c r="BP7662" s="27">
        <v>0.780788825616447</v>
      </c>
      <c r="BQ7662" s="27">
        <v>13118.1456470405</v>
      </c>
      <c r="BR7662" s="27">
        <v>1.32382341268714</v>
      </c>
      <c r="BS7662" s="27">
        <v>51988.9402194707</v>
      </c>
      <c r="BU7662">
        <f t="shared" si="476"/>
        <v>104000.178195427</v>
      </c>
      <c r="BV7662">
        <f t="shared" si="477"/>
        <v>146584.571683601</v>
      </c>
      <c r="BW7662" s="9">
        <v>7657</v>
      </c>
      <c r="BX7662">
        <f t="shared" si="478"/>
        <v>0</v>
      </c>
      <c r="BY7662">
        <f t="shared" si="479"/>
        <v>1</v>
      </c>
    </row>
    <row r="7663" spans="1:77">
      <c r="A7663" s="33">
        <v>7658</v>
      </c>
      <c r="BP7663" s="27">
        <v>0.773723528111095</v>
      </c>
      <c r="BQ7663" s="27">
        <v>15109.7809477809</v>
      </c>
      <c r="BR7663" s="27">
        <v>1.30796509714851</v>
      </c>
      <c r="BS7663" s="27">
        <v>51814.9185637291</v>
      </c>
      <c r="BU7663">
        <f t="shared" si="476"/>
        <v>100948.748268883</v>
      </c>
      <c r="BV7663">
        <f t="shared" si="477"/>
        <v>144379.846008548</v>
      </c>
      <c r="BW7663" s="9">
        <v>7658</v>
      </c>
      <c r="BX7663">
        <f t="shared" si="478"/>
        <v>0</v>
      </c>
      <c r="BY7663">
        <f t="shared" si="479"/>
        <v>1</v>
      </c>
    </row>
    <row r="7664" spans="1:77">
      <c r="A7664" s="33">
        <v>7659</v>
      </c>
      <c r="BP7664" s="27">
        <v>0.761881052051033</v>
      </c>
      <c r="BQ7664" s="27">
        <v>10347.3886069273</v>
      </c>
      <c r="BR7664" s="27">
        <v>1.26269924959698</v>
      </c>
      <c r="BS7664" s="27">
        <v>45495.4806984743</v>
      </c>
      <c r="BU7664">
        <f t="shared" si="476"/>
        <v>103934.769200728</v>
      </c>
      <c r="BV7664">
        <f t="shared" si="477"/>
        <v>143909.406741073</v>
      </c>
      <c r="BW7664" s="9">
        <v>7659</v>
      </c>
      <c r="BX7664">
        <f t="shared" si="478"/>
        <v>0</v>
      </c>
      <c r="BY7664">
        <f t="shared" si="479"/>
        <v>1</v>
      </c>
    </row>
    <row r="7665" spans="1:77">
      <c r="A7665" s="33">
        <v>7660</v>
      </c>
      <c r="BP7665" s="27">
        <v>0.835945167995901</v>
      </c>
      <c r="BQ7665" s="27">
        <v>11752.5894363975</v>
      </c>
      <c r="BR7665" s="27">
        <v>1.4431674805821</v>
      </c>
      <c r="BS7665" s="27">
        <v>57882.0625612604</v>
      </c>
      <c r="BU7665">
        <f t="shared" si="476"/>
        <v>113639.185762988</v>
      </c>
      <c r="BV7665">
        <f t="shared" si="477"/>
        <v>158593.059526054</v>
      </c>
      <c r="BW7665" s="9">
        <v>7660</v>
      </c>
      <c r="BX7665">
        <f t="shared" si="478"/>
        <v>0</v>
      </c>
      <c r="BY7665">
        <f t="shared" si="479"/>
        <v>1</v>
      </c>
    </row>
    <row r="7666" spans="1:77">
      <c r="A7666" s="33">
        <v>7661</v>
      </c>
      <c r="BP7666" s="27">
        <v>0.80109188258369</v>
      </c>
      <c r="BQ7666" s="27">
        <v>20109.8526557649</v>
      </c>
      <c r="BR7666" s="27">
        <v>1.37024778068608</v>
      </c>
      <c r="BS7666" s="27">
        <v>71474.7755156796</v>
      </c>
      <c r="BU7666">
        <f t="shared" si="476"/>
        <v>100053.929731789</v>
      </c>
      <c r="BV7666">
        <f t="shared" si="477"/>
        <v>134062.391587232</v>
      </c>
      <c r="BW7666" s="9">
        <v>7661</v>
      </c>
      <c r="BX7666">
        <f t="shared" si="478"/>
        <v>0</v>
      </c>
      <c r="BY7666">
        <f t="shared" si="479"/>
        <v>1</v>
      </c>
    </row>
    <row r="7667" spans="1:77">
      <c r="A7667" s="33">
        <v>7662</v>
      </c>
      <c r="BP7667" s="27">
        <v>0.847680554248484</v>
      </c>
      <c r="BQ7667" s="27">
        <v>15715.6665142703</v>
      </c>
      <c r="BR7667" s="27">
        <v>1.46398093389045</v>
      </c>
      <c r="BS7667" s="27">
        <v>66240.6969239367</v>
      </c>
      <c r="BU7667">
        <f t="shared" si="476"/>
        <v>111436.416623002</v>
      </c>
      <c r="BV7667">
        <f t="shared" si="477"/>
        <v>153356.44315963</v>
      </c>
      <c r="BW7667" s="9">
        <v>7662</v>
      </c>
      <c r="BX7667">
        <f t="shared" si="478"/>
        <v>0</v>
      </c>
      <c r="BY7667">
        <f t="shared" si="479"/>
        <v>1</v>
      </c>
    </row>
    <row r="7668" spans="1:77">
      <c r="A7668" s="33">
        <v>7663</v>
      </c>
      <c r="BP7668" s="27">
        <v>0.802870473237172</v>
      </c>
      <c r="BQ7668" s="27">
        <v>23004.1897990766</v>
      </c>
      <c r="BR7668" s="27">
        <v>1.38007873178415</v>
      </c>
      <c r="BS7668" s="27">
        <v>63061.7131072926</v>
      </c>
      <c r="BU7668">
        <f t="shared" si="476"/>
        <v>97426.3811864992</v>
      </c>
      <c r="BV7668">
        <f t="shared" si="477"/>
        <v>143950.09666033</v>
      </c>
      <c r="BW7668" s="9">
        <v>7663</v>
      </c>
      <c r="BX7668">
        <f t="shared" si="478"/>
        <v>0</v>
      </c>
      <c r="BY7668">
        <f t="shared" si="479"/>
        <v>1</v>
      </c>
    </row>
    <row r="7669" spans="1:77">
      <c r="A7669" s="33">
        <v>7664</v>
      </c>
      <c r="BP7669" s="27">
        <v>0.849756211625086</v>
      </c>
      <c r="BQ7669" s="27">
        <v>12504.1825369411</v>
      </c>
      <c r="BR7669" s="27">
        <v>1.47535894243116</v>
      </c>
      <c r="BS7669" s="27">
        <v>58654.5627521081</v>
      </c>
      <c r="BU7669">
        <f t="shared" si="476"/>
        <v>114959.249206822</v>
      </c>
      <c r="BV7669">
        <f t="shared" si="477"/>
        <v>162649.278612566</v>
      </c>
      <c r="BW7669" s="9">
        <v>7664</v>
      </c>
      <c r="BX7669">
        <f t="shared" si="478"/>
        <v>0</v>
      </c>
      <c r="BY7669">
        <f t="shared" si="479"/>
        <v>1</v>
      </c>
    </row>
    <row r="7670" spans="1:77">
      <c r="A7670" s="33">
        <v>7665</v>
      </c>
      <c r="BP7670" s="27">
        <v>0.754630387271907</v>
      </c>
      <c r="BQ7670" s="27">
        <v>16856.5719005075</v>
      </c>
      <c r="BR7670" s="27">
        <v>1.27170918840481</v>
      </c>
      <c r="BS7670" s="27">
        <v>53934.6662487596</v>
      </c>
      <c r="BU7670">
        <f t="shared" si="476"/>
        <v>96337.9861902785</v>
      </c>
      <c r="BV7670">
        <f t="shared" si="477"/>
        <v>136821.712011962</v>
      </c>
      <c r="BW7670" s="9">
        <v>7665</v>
      </c>
      <c r="BX7670">
        <f t="shared" si="478"/>
        <v>0</v>
      </c>
      <c r="BY7670">
        <f t="shared" si="479"/>
        <v>1</v>
      </c>
    </row>
    <row r="7671" spans="1:77">
      <c r="A7671" s="33">
        <v>7666</v>
      </c>
      <c r="BP7671" s="27">
        <v>0.804923568643293</v>
      </c>
      <c r="BQ7671" s="27">
        <v>17977.9111993065</v>
      </c>
      <c r="BR7671" s="27">
        <v>1.40077139395175</v>
      </c>
      <c r="BS7671" s="27">
        <v>54255.2888425501</v>
      </c>
      <c r="BU7671">
        <f t="shared" si="476"/>
        <v>102760.624097187</v>
      </c>
      <c r="BV7671">
        <f t="shared" si="477"/>
        <v>155860.420250213</v>
      </c>
      <c r="BW7671" s="9">
        <v>7666</v>
      </c>
      <c r="BX7671">
        <f t="shared" si="478"/>
        <v>0</v>
      </c>
      <c r="BY7671">
        <f t="shared" si="479"/>
        <v>1</v>
      </c>
    </row>
    <row r="7672" spans="1:77">
      <c r="A7672" s="33">
        <v>7667</v>
      </c>
      <c r="BP7672" s="27">
        <v>0.842197065420123</v>
      </c>
      <c r="BQ7672" s="27">
        <v>12835.2510939755</v>
      </c>
      <c r="BR7672" s="27">
        <v>1.46432404979455</v>
      </c>
      <c r="BS7672" s="27">
        <v>47857.5934318347</v>
      </c>
      <c r="BU7672">
        <f t="shared" si="476"/>
        <v>113494.308719043</v>
      </c>
      <c r="BV7672">
        <f t="shared" si="477"/>
        <v>171791.014037348</v>
      </c>
      <c r="BW7672" s="9">
        <v>7667</v>
      </c>
      <c r="BX7672">
        <f t="shared" si="478"/>
        <v>0</v>
      </c>
      <c r="BY7672">
        <f t="shared" si="479"/>
        <v>1</v>
      </c>
    </row>
    <row r="7673" spans="1:77">
      <c r="A7673" s="33">
        <v>7668</v>
      </c>
      <c r="BP7673" s="27">
        <v>0.7591506388525</v>
      </c>
      <c r="BQ7673" s="27">
        <v>15130.3092525131</v>
      </c>
      <c r="BR7673" s="27">
        <v>1.30977696594718</v>
      </c>
      <c r="BS7673" s="27">
        <v>61945.1043819809</v>
      </c>
      <c r="BU7673">
        <f t="shared" si="476"/>
        <v>98742.2865753619</v>
      </c>
      <c r="BV7673">
        <f t="shared" si="477"/>
        <v>134521.440510096</v>
      </c>
      <c r="BW7673" s="9">
        <v>7668</v>
      </c>
      <c r="BX7673">
        <f t="shared" si="478"/>
        <v>0</v>
      </c>
      <c r="BY7673">
        <f t="shared" si="479"/>
        <v>1</v>
      </c>
    </row>
    <row r="7674" spans="1:77">
      <c r="A7674" s="33">
        <v>7669</v>
      </c>
      <c r="BP7674" s="27">
        <v>0.814998388718985</v>
      </c>
      <c r="BQ7674" s="27">
        <v>14164.3206991265</v>
      </c>
      <c r="BR7674" s="27">
        <v>1.40624146420566</v>
      </c>
      <c r="BS7674" s="27">
        <v>62201.577541698</v>
      </c>
      <c r="BU7674">
        <f t="shared" si="476"/>
        <v>108085.437608721</v>
      </c>
      <c r="BV7674">
        <f t="shared" si="477"/>
        <v>148734.642089152</v>
      </c>
      <c r="BW7674" s="9">
        <v>7669</v>
      </c>
      <c r="BX7674">
        <f t="shared" si="478"/>
        <v>0</v>
      </c>
      <c r="BY7674">
        <f t="shared" si="479"/>
        <v>1</v>
      </c>
    </row>
    <row r="7675" spans="1:77">
      <c r="A7675" s="33">
        <v>7670</v>
      </c>
      <c r="BP7675" s="27">
        <v>0.781452199010501</v>
      </c>
      <c r="BQ7675" s="27">
        <v>14773.7600693046</v>
      </c>
      <c r="BR7675" s="27">
        <v>1.34003984423437</v>
      </c>
      <c r="BS7675" s="27">
        <v>64210.5590262468</v>
      </c>
      <c r="BU7675">
        <f t="shared" si="476"/>
        <v>102444.069782271</v>
      </c>
      <c r="BV7675">
        <f t="shared" si="477"/>
        <v>136795.417608909</v>
      </c>
      <c r="BW7675" s="9">
        <v>7670</v>
      </c>
      <c r="BX7675">
        <f t="shared" si="478"/>
        <v>0</v>
      </c>
      <c r="BY7675">
        <f t="shared" si="479"/>
        <v>1</v>
      </c>
    </row>
    <row r="7676" spans="1:77">
      <c r="A7676" s="33">
        <v>7671</v>
      </c>
      <c r="BP7676" s="27">
        <v>0.838028548511772</v>
      </c>
      <c r="BQ7676" s="27">
        <v>16638.271991099</v>
      </c>
      <c r="BR7676" s="27">
        <v>1.45892523325965</v>
      </c>
      <c r="BS7676" s="27">
        <v>66128.7615049995</v>
      </c>
      <c r="BU7676">
        <f t="shared" si="476"/>
        <v>109066.010285667</v>
      </c>
      <c r="BV7676">
        <f t="shared" si="477"/>
        <v>152710.023483948</v>
      </c>
      <c r="BW7676" s="9">
        <v>7671</v>
      </c>
      <c r="BX7676">
        <f t="shared" si="478"/>
        <v>0</v>
      </c>
      <c r="BY7676">
        <f t="shared" si="479"/>
        <v>1</v>
      </c>
    </row>
    <row r="7677" spans="1:77">
      <c r="A7677" s="33">
        <v>7672</v>
      </c>
      <c r="BP7677" s="27">
        <v>0.769946291831107</v>
      </c>
      <c r="BQ7677" s="27">
        <v>18373.5657991981</v>
      </c>
      <c r="BR7677" s="27">
        <v>1.31165149827451</v>
      </c>
      <c r="BS7677" s="27">
        <v>63068.7432900073</v>
      </c>
      <c r="BU7677">
        <f t="shared" si="476"/>
        <v>97118.377975468</v>
      </c>
      <c r="BV7677">
        <f t="shared" si="477"/>
        <v>133678.98145117</v>
      </c>
      <c r="BW7677" s="9">
        <v>7672</v>
      </c>
      <c r="BX7677">
        <f t="shared" si="478"/>
        <v>0</v>
      </c>
      <c r="BY7677">
        <f t="shared" si="479"/>
        <v>1</v>
      </c>
    </row>
    <row r="7678" spans="1:77">
      <c r="A7678" s="33">
        <v>7673</v>
      </c>
      <c r="BP7678" s="27">
        <v>0.782263964988989</v>
      </c>
      <c r="BQ7678" s="27">
        <v>14726.7546887674</v>
      </c>
      <c r="BR7678" s="27">
        <v>1.34770083359061</v>
      </c>
      <c r="BS7678" s="27">
        <v>52448.0833332063</v>
      </c>
      <c r="BU7678">
        <f t="shared" si="476"/>
        <v>102612.840059581</v>
      </c>
      <c r="BV7678">
        <f t="shared" si="477"/>
        <v>149707.041705386</v>
      </c>
      <c r="BW7678" s="9">
        <v>7673</v>
      </c>
      <c r="BX7678">
        <f t="shared" si="478"/>
        <v>0</v>
      </c>
      <c r="BY7678">
        <f t="shared" si="479"/>
        <v>1</v>
      </c>
    </row>
    <row r="7679" spans="1:77">
      <c r="A7679" s="33">
        <v>7674</v>
      </c>
      <c r="BP7679" s="27">
        <v>0.75485979556763</v>
      </c>
      <c r="BQ7679" s="27">
        <v>11852.3050477342</v>
      </c>
      <c r="BR7679" s="27">
        <v>1.28831118323711</v>
      </c>
      <c r="BS7679" s="27">
        <v>56308.5441524479</v>
      </c>
      <c r="BU7679">
        <f t="shared" si="476"/>
        <v>101376.66428741</v>
      </c>
      <c r="BV7679">
        <f t="shared" si="477"/>
        <v>136938.133333119</v>
      </c>
      <c r="BW7679" s="9">
        <v>7674</v>
      </c>
      <c r="BX7679">
        <f t="shared" si="478"/>
        <v>0</v>
      </c>
      <c r="BY7679">
        <f t="shared" si="479"/>
        <v>1</v>
      </c>
    </row>
    <row r="7680" spans="1:77">
      <c r="A7680" s="33">
        <v>7675</v>
      </c>
      <c r="BP7680" s="27">
        <v>0.814577888712307</v>
      </c>
      <c r="BQ7680" s="27">
        <v>16280.6949980501</v>
      </c>
      <c r="BR7680" s="27">
        <v>1.40531554241833</v>
      </c>
      <c r="BS7680" s="27">
        <v>64281.2351118642</v>
      </c>
      <c r="BU7680">
        <f t="shared" si="476"/>
        <v>105905.988308796</v>
      </c>
      <c r="BV7680">
        <f t="shared" si="477"/>
        <v>146516.096250885</v>
      </c>
      <c r="BW7680" s="9">
        <v>7675</v>
      </c>
      <c r="BX7680">
        <f t="shared" si="478"/>
        <v>0</v>
      </c>
      <c r="BY7680">
        <f t="shared" si="479"/>
        <v>1</v>
      </c>
    </row>
    <row r="7681" spans="1:77">
      <c r="A7681" s="33">
        <v>7676</v>
      </c>
      <c r="BP7681" s="27">
        <v>0.804970521199359</v>
      </c>
      <c r="BQ7681" s="27">
        <v>13154.7624022212</v>
      </c>
      <c r="BR7681" s="27">
        <v>1.38440064041666</v>
      </c>
      <c r="BS7681" s="27">
        <v>48461.5775021488</v>
      </c>
      <c r="BU7681">
        <f t="shared" si="476"/>
        <v>107590.815777683</v>
      </c>
      <c r="BV7681">
        <f t="shared" si="477"/>
        <v>159198.51856035</v>
      </c>
      <c r="BW7681" s="9">
        <v>7676</v>
      </c>
      <c r="BX7681">
        <f t="shared" si="478"/>
        <v>0</v>
      </c>
      <c r="BY7681">
        <f t="shared" si="479"/>
        <v>1</v>
      </c>
    </row>
    <row r="7682" spans="1:77">
      <c r="A7682" s="33">
        <v>7677</v>
      </c>
      <c r="BP7682" s="27">
        <v>0.795765023899428</v>
      </c>
      <c r="BQ7682" s="27">
        <v>20633.1724884479</v>
      </c>
      <c r="BR7682" s="27">
        <v>1.396513123346</v>
      </c>
      <c r="BS7682" s="27">
        <v>75000.3533653585</v>
      </c>
      <c r="BU7682">
        <f t="shared" si="476"/>
        <v>98731.5810964663</v>
      </c>
      <c r="BV7682">
        <f t="shared" si="477"/>
        <v>134476.615136542</v>
      </c>
      <c r="BW7682" s="9">
        <v>7677</v>
      </c>
      <c r="BX7682">
        <f t="shared" si="478"/>
        <v>0</v>
      </c>
      <c r="BY7682">
        <f t="shared" si="479"/>
        <v>1</v>
      </c>
    </row>
    <row r="7683" spans="1:77">
      <c r="A7683" s="33">
        <v>7678</v>
      </c>
      <c r="BP7683" s="27">
        <v>0.741490385529819</v>
      </c>
      <c r="BQ7683" s="27">
        <v>19963.3348699524</v>
      </c>
      <c r="BR7683" s="27">
        <v>1.24653526829101</v>
      </c>
      <c r="BS7683" s="27">
        <v>65333.0707233264</v>
      </c>
      <c r="BU7683">
        <f t="shared" si="476"/>
        <v>91260.2229595204</v>
      </c>
      <c r="BV7683">
        <f t="shared" si="477"/>
        <v>121647.219520325</v>
      </c>
      <c r="BW7683" s="9">
        <v>7678</v>
      </c>
      <c r="BX7683">
        <f t="shared" si="478"/>
        <v>0</v>
      </c>
      <c r="BY7683">
        <f t="shared" si="479"/>
        <v>1</v>
      </c>
    </row>
    <row r="7684" spans="1:77">
      <c r="A7684" s="33">
        <v>7679</v>
      </c>
      <c r="BP7684" s="27">
        <v>0.808319877958665</v>
      </c>
      <c r="BQ7684" s="27">
        <v>14284.6367874417</v>
      </c>
      <c r="BR7684" s="27">
        <v>1.38162908103913</v>
      </c>
      <c r="BS7684" s="27">
        <v>60311.4723751315</v>
      </c>
      <c r="BU7684">
        <f t="shared" si="476"/>
        <v>106963.344906358</v>
      </c>
      <c r="BV7684">
        <f t="shared" si="477"/>
        <v>146932.889780738</v>
      </c>
      <c r="BW7684" s="9">
        <v>7679</v>
      </c>
      <c r="BX7684">
        <f t="shared" si="478"/>
        <v>0</v>
      </c>
      <c r="BY7684">
        <f t="shared" si="479"/>
        <v>1</v>
      </c>
    </row>
    <row r="7685" spans="1:77">
      <c r="A7685" s="33">
        <v>7680</v>
      </c>
      <c r="BP7685" s="27">
        <v>0.848239827328062</v>
      </c>
      <c r="BQ7685" s="27">
        <v>11424.3009521411</v>
      </c>
      <c r="BR7685" s="27">
        <v>1.4594995919923</v>
      </c>
      <c r="BS7685" s="27">
        <v>48041.7813253125</v>
      </c>
      <c r="BU7685">
        <f t="shared" si="476"/>
        <v>115811.673147068</v>
      </c>
      <c r="BV7685">
        <f t="shared" si="477"/>
        <v>170883.157473532</v>
      </c>
      <c r="BW7685" s="9">
        <v>7680</v>
      </c>
      <c r="BX7685">
        <f t="shared" si="478"/>
        <v>0</v>
      </c>
      <c r="BY7685">
        <f t="shared" si="479"/>
        <v>1</v>
      </c>
    </row>
    <row r="7686" spans="1:77">
      <c r="A7686" s="33">
        <v>7681</v>
      </c>
      <c r="BP7686" s="27">
        <v>0.825784294066105</v>
      </c>
      <c r="BQ7686" s="27">
        <v>11455.0931592903</v>
      </c>
      <c r="BR7686" s="27">
        <v>1.40612893991839</v>
      </c>
      <c r="BS7686" s="27">
        <v>44478.7659480677</v>
      </c>
      <c r="BU7686">
        <f t="shared" si="476"/>
        <v>112412.550950625</v>
      </c>
      <c r="BV7686">
        <f t="shared" si="477"/>
        <v>166440.575039691</v>
      </c>
      <c r="BW7686" s="9">
        <v>7681</v>
      </c>
      <c r="BX7686">
        <f t="shared" si="478"/>
        <v>0</v>
      </c>
      <c r="BY7686">
        <f t="shared" si="479"/>
        <v>1</v>
      </c>
    </row>
    <row r="7687" spans="1:77">
      <c r="A7687" s="33">
        <v>7682</v>
      </c>
      <c r="BP7687" s="27">
        <v>0.843963734309629</v>
      </c>
      <c r="BQ7687" s="27">
        <v>20115.7435271321</v>
      </c>
      <c r="BR7687" s="27">
        <v>1.48910650949326</v>
      </c>
      <c r="BS7687" s="27">
        <v>57040.0320114454</v>
      </c>
      <c r="BU7687">
        <f t="shared" ref="BU7687:BU7750" si="480">BP7687*$BV$1-BQ7687</f>
        <v>106478.816619312</v>
      </c>
      <c r="BV7687">
        <f t="shared" ref="BV7687:BV7750" si="481">BR7687*$BV$1-BS7687</f>
        <v>166325.944412543</v>
      </c>
      <c r="BW7687" s="9">
        <v>7682</v>
      </c>
      <c r="BX7687">
        <f t="shared" ref="BX7687:BX7750" si="482">IF(BU7687=MAX($BU7687:$BV7687),1,0)</f>
        <v>0</v>
      </c>
      <c r="BY7687">
        <f t="shared" ref="BY7687:BY7750" si="483">IF(BV7687=MAX($BU7687:$BV7687),1,0)</f>
        <v>1</v>
      </c>
    </row>
    <row r="7688" spans="1:77">
      <c r="A7688" s="33">
        <v>7683</v>
      </c>
      <c r="BP7688" s="27">
        <v>0.80662181120965</v>
      </c>
      <c r="BQ7688" s="27">
        <v>16039.2716516674</v>
      </c>
      <c r="BR7688" s="27">
        <v>1.35916102328639</v>
      </c>
      <c r="BS7688" s="27">
        <v>53302.3947668947</v>
      </c>
      <c r="BU7688">
        <f t="shared" si="480"/>
        <v>104954.00002978</v>
      </c>
      <c r="BV7688">
        <f t="shared" si="481"/>
        <v>150571.758726064</v>
      </c>
      <c r="BW7688" s="9">
        <v>7683</v>
      </c>
      <c r="BX7688">
        <f t="shared" si="482"/>
        <v>0</v>
      </c>
      <c r="BY7688">
        <f t="shared" si="483"/>
        <v>1</v>
      </c>
    </row>
    <row r="7689" spans="1:77">
      <c r="A7689" s="33">
        <v>7684</v>
      </c>
      <c r="BP7689" s="27">
        <v>0.828061245053074</v>
      </c>
      <c r="BQ7689" s="27">
        <v>15372.5504876637</v>
      </c>
      <c r="BR7689" s="27">
        <v>1.44712827555711</v>
      </c>
      <c r="BS7689" s="27">
        <v>52972.5495670437</v>
      </c>
      <c r="BU7689">
        <f t="shared" si="480"/>
        <v>108836.636270297</v>
      </c>
      <c r="BV7689">
        <f t="shared" si="481"/>
        <v>164096.691766523</v>
      </c>
      <c r="BW7689" s="9">
        <v>7684</v>
      </c>
      <c r="BX7689">
        <f t="shared" si="482"/>
        <v>0</v>
      </c>
      <c r="BY7689">
        <f t="shared" si="483"/>
        <v>1</v>
      </c>
    </row>
    <row r="7690" spans="1:77">
      <c r="A7690" s="33">
        <v>7685</v>
      </c>
      <c r="BP7690" s="27">
        <v>0.751393508953523</v>
      </c>
      <c r="BQ7690" s="27">
        <v>13405.8771333912</v>
      </c>
      <c r="BR7690" s="27">
        <v>1.28582974642022</v>
      </c>
      <c r="BS7690" s="27">
        <v>50361.2381190938</v>
      </c>
      <c r="BU7690">
        <f t="shared" si="480"/>
        <v>99303.1492096373</v>
      </c>
      <c r="BV7690">
        <f t="shared" si="481"/>
        <v>142513.223843939</v>
      </c>
      <c r="BW7690" s="9">
        <v>7685</v>
      </c>
      <c r="BX7690">
        <f t="shared" si="482"/>
        <v>0</v>
      </c>
      <c r="BY7690">
        <f t="shared" si="483"/>
        <v>1</v>
      </c>
    </row>
    <row r="7691" spans="1:77">
      <c r="A7691" s="33">
        <v>7686</v>
      </c>
      <c r="BP7691" s="27">
        <v>0.807304593955049</v>
      </c>
      <c r="BQ7691" s="27">
        <v>14962.7211457044</v>
      </c>
      <c r="BR7691" s="27">
        <v>1.39038099028687</v>
      </c>
      <c r="BS7691" s="27">
        <v>63804.8235797424</v>
      </c>
      <c r="BU7691">
        <f t="shared" si="480"/>
        <v>106132.967947553</v>
      </c>
      <c r="BV7691">
        <f t="shared" si="481"/>
        <v>144752.324963288</v>
      </c>
      <c r="BW7691" s="9">
        <v>7686</v>
      </c>
      <c r="BX7691">
        <f t="shared" si="482"/>
        <v>0</v>
      </c>
      <c r="BY7691">
        <f t="shared" si="483"/>
        <v>1</v>
      </c>
    </row>
    <row r="7692" spans="1:77">
      <c r="A7692" s="33">
        <v>7687</v>
      </c>
      <c r="BP7692" s="27">
        <v>0.753269671181087</v>
      </c>
      <c r="BQ7692" s="27">
        <v>14886.6146233134</v>
      </c>
      <c r="BR7692" s="27">
        <v>1.29559832282184</v>
      </c>
      <c r="BS7692" s="27">
        <v>49832.2890198419</v>
      </c>
      <c r="BU7692">
        <f t="shared" si="480"/>
        <v>98103.8360538497</v>
      </c>
      <c r="BV7692">
        <f t="shared" si="481"/>
        <v>144507.459403434</v>
      </c>
      <c r="BW7692" s="9">
        <v>7687</v>
      </c>
      <c r="BX7692">
        <f t="shared" si="482"/>
        <v>0</v>
      </c>
      <c r="BY7692">
        <f t="shared" si="483"/>
        <v>1</v>
      </c>
    </row>
    <row r="7693" spans="1:77">
      <c r="A7693" s="33">
        <v>7688</v>
      </c>
      <c r="BP7693" s="27">
        <v>0.855852629091911</v>
      </c>
      <c r="BQ7693" s="27">
        <v>16218.08807254</v>
      </c>
      <c r="BR7693" s="27">
        <v>1.48394662774264</v>
      </c>
      <c r="BS7693" s="27">
        <v>53150.0604734056</v>
      </c>
      <c r="BU7693">
        <f t="shared" si="480"/>
        <v>112159.806291247</v>
      </c>
      <c r="BV7693">
        <f t="shared" si="481"/>
        <v>169441.93368799</v>
      </c>
      <c r="BW7693" s="9">
        <v>7688</v>
      </c>
      <c r="BX7693">
        <f t="shared" si="482"/>
        <v>0</v>
      </c>
      <c r="BY7693">
        <f t="shared" si="483"/>
        <v>1</v>
      </c>
    </row>
    <row r="7694" spans="1:77">
      <c r="A7694" s="33">
        <v>7689</v>
      </c>
      <c r="BP7694" s="27">
        <v>0.817869785231039</v>
      </c>
      <c r="BQ7694" s="27">
        <v>21999.2597416629</v>
      </c>
      <c r="BR7694" s="27">
        <v>1.38459396753918</v>
      </c>
      <c r="BS7694" s="27">
        <v>61090.7731069609</v>
      </c>
      <c r="BU7694">
        <f t="shared" si="480"/>
        <v>100681.208042993</v>
      </c>
      <c r="BV7694">
        <f t="shared" si="481"/>
        <v>146598.322023916</v>
      </c>
      <c r="BW7694" s="9">
        <v>7689</v>
      </c>
      <c r="BX7694">
        <f t="shared" si="482"/>
        <v>0</v>
      </c>
      <c r="BY7694">
        <f t="shared" si="483"/>
        <v>1</v>
      </c>
    </row>
    <row r="7695" spans="1:77">
      <c r="A7695" s="33">
        <v>7690</v>
      </c>
      <c r="BP7695" s="27">
        <v>0.829340698576203</v>
      </c>
      <c r="BQ7695" s="27">
        <v>14270.210216492</v>
      </c>
      <c r="BR7695" s="27">
        <v>1.44243457636598</v>
      </c>
      <c r="BS7695" s="27">
        <v>53317.0190554295</v>
      </c>
      <c r="BU7695">
        <f t="shared" si="480"/>
        <v>110130.894569938</v>
      </c>
      <c r="BV7695">
        <f t="shared" si="481"/>
        <v>163048.167399467</v>
      </c>
      <c r="BW7695" s="9">
        <v>7690</v>
      </c>
      <c r="BX7695">
        <f t="shared" si="482"/>
        <v>0</v>
      </c>
      <c r="BY7695">
        <f t="shared" si="483"/>
        <v>1</v>
      </c>
    </row>
    <row r="7696" spans="1:77">
      <c r="A7696" s="33">
        <v>7691</v>
      </c>
      <c r="BP7696" s="27">
        <v>0.812033541546912</v>
      </c>
      <c r="BQ7696" s="27">
        <v>17633.3830293543</v>
      </c>
      <c r="BR7696" s="27">
        <v>1.41367686578709</v>
      </c>
      <c r="BS7696" s="27">
        <v>69002.0895996976</v>
      </c>
      <c r="BU7696">
        <f t="shared" si="480"/>
        <v>104171.648202683</v>
      </c>
      <c r="BV7696">
        <f t="shared" si="481"/>
        <v>143049.440268366</v>
      </c>
      <c r="BW7696" s="9">
        <v>7691</v>
      </c>
      <c r="BX7696">
        <f t="shared" si="482"/>
        <v>0</v>
      </c>
      <c r="BY7696">
        <f t="shared" si="483"/>
        <v>1</v>
      </c>
    </row>
    <row r="7697" spans="1:77">
      <c r="A7697" s="33">
        <v>7692</v>
      </c>
      <c r="BP7697" s="27">
        <v>0.828401129019202</v>
      </c>
      <c r="BQ7697" s="27">
        <v>13727.8767842474</v>
      </c>
      <c r="BR7697" s="27">
        <v>1.44342862165516</v>
      </c>
      <c r="BS7697" s="27">
        <v>51085.3053651974</v>
      </c>
      <c r="BU7697">
        <f t="shared" si="480"/>
        <v>110532.292568633</v>
      </c>
      <c r="BV7697">
        <f t="shared" si="481"/>
        <v>165428.987883077</v>
      </c>
      <c r="BW7697" s="9">
        <v>7692</v>
      </c>
      <c r="BX7697">
        <f t="shared" si="482"/>
        <v>0</v>
      </c>
      <c r="BY7697">
        <f t="shared" si="483"/>
        <v>1</v>
      </c>
    </row>
    <row r="7698" spans="1:77">
      <c r="A7698" s="33">
        <v>7693</v>
      </c>
      <c r="BP7698" s="27">
        <v>0.885276301833065</v>
      </c>
      <c r="BQ7698" s="27">
        <v>15053.5372638328</v>
      </c>
      <c r="BR7698" s="27">
        <v>1.52915937827779</v>
      </c>
      <c r="BS7698" s="27">
        <v>51610.0095662428</v>
      </c>
      <c r="BU7698">
        <f t="shared" si="480"/>
        <v>117737.908011127</v>
      </c>
      <c r="BV7698">
        <f t="shared" si="481"/>
        <v>177763.897175426</v>
      </c>
      <c r="BW7698" s="9">
        <v>7693</v>
      </c>
      <c r="BX7698">
        <f t="shared" si="482"/>
        <v>0</v>
      </c>
      <c r="BY7698">
        <f t="shared" si="483"/>
        <v>1</v>
      </c>
    </row>
    <row r="7699" spans="1:77">
      <c r="A7699" s="33">
        <v>7694</v>
      </c>
      <c r="BP7699" s="27">
        <v>0.830790269656895</v>
      </c>
      <c r="BQ7699" s="27">
        <v>16012.2234125188</v>
      </c>
      <c r="BR7699" s="27">
        <v>1.41708803950458</v>
      </c>
      <c r="BS7699" s="27">
        <v>53150.9359837307</v>
      </c>
      <c r="BU7699">
        <f t="shared" si="480"/>
        <v>108606.317036015</v>
      </c>
      <c r="BV7699">
        <f t="shared" si="481"/>
        <v>159412.269941957</v>
      </c>
      <c r="BW7699" s="9">
        <v>7694</v>
      </c>
      <c r="BX7699">
        <f t="shared" si="482"/>
        <v>0</v>
      </c>
      <c r="BY7699">
        <f t="shared" si="483"/>
        <v>1</v>
      </c>
    </row>
    <row r="7700" spans="1:77">
      <c r="A7700" s="33">
        <v>7695</v>
      </c>
      <c r="BP7700" s="27">
        <v>0.825909329919591</v>
      </c>
      <c r="BQ7700" s="27">
        <v>12667.223803746</v>
      </c>
      <c r="BR7700" s="27">
        <v>1.44609749561392</v>
      </c>
      <c r="BS7700" s="27">
        <v>61772.1016262441</v>
      </c>
      <c r="BU7700">
        <f t="shared" si="480"/>
        <v>111219.175684193</v>
      </c>
      <c r="BV7700">
        <f t="shared" si="481"/>
        <v>155142.522715843</v>
      </c>
      <c r="BW7700" s="9">
        <v>7695</v>
      </c>
      <c r="BX7700">
        <f t="shared" si="482"/>
        <v>0</v>
      </c>
      <c r="BY7700">
        <f t="shared" si="483"/>
        <v>1</v>
      </c>
    </row>
    <row r="7701" spans="1:77">
      <c r="A7701" s="33">
        <v>7696</v>
      </c>
      <c r="BP7701" s="27">
        <v>0.826318525876272</v>
      </c>
      <c r="BQ7701" s="27">
        <v>15843.1169226278</v>
      </c>
      <c r="BR7701" s="27">
        <v>1.41247679483865</v>
      </c>
      <c r="BS7701" s="27">
        <v>54839.1743022973</v>
      </c>
      <c r="BU7701">
        <f t="shared" si="480"/>
        <v>108104.661958813</v>
      </c>
      <c r="BV7701">
        <f t="shared" si="481"/>
        <v>157032.3449235</v>
      </c>
      <c r="BW7701" s="9">
        <v>7696</v>
      </c>
      <c r="BX7701">
        <f t="shared" si="482"/>
        <v>0</v>
      </c>
      <c r="BY7701">
        <f t="shared" si="483"/>
        <v>1</v>
      </c>
    </row>
    <row r="7702" spans="1:77">
      <c r="A7702" s="33">
        <v>7697</v>
      </c>
      <c r="BP7702" s="27">
        <v>0.820945715059493</v>
      </c>
      <c r="BQ7702" s="27">
        <v>15389.3668493671</v>
      </c>
      <c r="BR7702" s="27">
        <v>1.40137031614097</v>
      </c>
      <c r="BS7702" s="27">
        <v>52747.6729889626</v>
      </c>
      <c r="BU7702">
        <f t="shared" si="480"/>
        <v>107752.490409557</v>
      </c>
      <c r="BV7702">
        <f t="shared" si="481"/>
        <v>157457.874432183</v>
      </c>
      <c r="BW7702" s="9">
        <v>7697</v>
      </c>
      <c r="BX7702">
        <f t="shared" si="482"/>
        <v>0</v>
      </c>
      <c r="BY7702">
        <f t="shared" si="483"/>
        <v>1</v>
      </c>
    </row>
    <row r="7703" spans="1:77">
      <c r="A7703" s="33">
        <v>7698</v>
      </c>
      <c r="BP7703" s="27">
        <v>0.842437538130494</v>
      </c>
      <c r="BQ7703" s="27">
        <v>12264.5859620076</v>
      </c>
      <c r="BR7703" s="27">
        <v>1.44051196017881</v>
      </c>
      <c r="BS7703" s="27">
        <v>48563.2977836517</v>
      </c>
      <c r="BU7703">
        <f t="shared" si="480"/>
        <v>114101.044757566</v>
      </c>
      <c r="BV7703">
        <f t="shared" si="481"/>
        <v>167513.49624317</v>
      </c>
      <c r="BW7703" s="9">
        <v>7698</v>
      </c>
      <c r="BX7703">
        <f t="shared" si="482"/>
        <v>0</v>
      </c>
      <c r="BY7703">
        <f t="shared" si="483"/>
        <v>1</v>
      </c>
    </row>
    <row r="7704" spans="1:77">
      <c r="A7704" s="33">
        <v>7699</v>
      </c>
      <c r="BP7704" s="27">
        <v>0.823427080528234</v>
      </c>
      <c r="BQ7704" s="27">
        <v>17067.2758989138</v>
      </c>
      <c r="BR7704" s="27">
        <v>1.42991430615234</v>
      </c>
      <c r="BS7704" s="27">
        <v>58243.3554502554</v>
      </c>
      <c r="BU7704">
        <f t="shared" si="480"/>
        <v>106446.786180321</v>
      </c>
      <c r="BV7704">
        <f t="shared" si="481"/>
        <v>156243.790472596</v>
      </c>
      <c r="BW7704" s="9">
        <v>7699</v>
      </c>
      <c r="BX7704">
        <f t="shared" si="482"/>
        <v>0</v>
      </c>
      <c r="BY7704">
        <f t="shared" si="483"/>
        <v>1</v>
      </c>
    </row>
    <row r="7705" spans="1:77">
      <c r="A7705" s="33">
        <v>7700</v>
      </c>
      <c r="BP7705" s="27">
        <v>0.776675379546541</v>
      </c>
      <c r="BQ7705" s="27">
        <v>13064.43859359</v>
      </c>
      <c r="BR7705" s="27">
        <v>1.32501224705906</v>
      </c>
      <c r="BS7705" s="27">
        <v>49532.1984035612</v>
      </c>
      <c r="BU7705">
        <f t="shared" si="480"/>
        <v>103436.868338391</v>
      </c>
      <c r="BV7705">
        <f t="shared" si="481"/>
        <v>149219.638655298</v>
      </c>
      <c r="BW7705" s="9">
        <v>7700</v>
      </c>
      <c r="BX7705">
        <f t="shared" si="482"/>
        <v>0</v>
      </c>
      <c r="BY7705">
        <f t="shared" si="483"/>
        <v>1</v>
      </c>
    </row>
    <row r="7706" spans="1:77">
      <c r="A7706" s="33">
        <v>7701</v>
      </c>
      <c r="BP7706" s="27">
        <v>0.818438805225324</v>
      </c>
      <c r="BQ7706" s="27">
        <v>14295.1111033093</v>
      </c>
      <c r="BR7706" s="27">
        <v>1.36325727919959</v>
      </c>
      <c r="BS7706" s="27">
        <v>50813.390905028</v>
      </c>
      <c r="BU7706">
        <f t="shared" si="480"/>
        <v>108470.709680489</v>
      </c>
      <c r="BV7706">
        <f t="shared" si="481"/>
        <v>153675.20097491</v>
      </c>
      <c r="BW7706" s="9">
        <v>7701</v>
      </c>
      <c r="BX7706">
        <f t="shared" si="482"/>
        <v>0</v>
      </c>
      <c r="BY7706">
        <f t="shared" si="483"/>
        <v>1</v>
      </c>
    </row>
    <row r="7707" spans="1:77">
      <c r="A7707" s="33">
        <v>7702</v>
      </c>
      <c r="BP7707" s="27">
        <v>0.843188656628597</v>
      </c>
      <c r="BQ7707" s="27">
        <v>18473.4082730803</v>
      </c>
      <c r="BR7707" s="27">
        <v>1.42470418785565</v>
      </c>
      <c r="BS7707" s="27">
        <v>56044.8135686015</v>
      </c>
      <c r="BU7707">
        <f t="shared" si="480"/>
        <v>108004.890221209</v>
      </c>
      <c r="BV7707">
        <f t="shared" si="481"/>
        <v>157660.814609745</v>
      </c>
      <c r="BW7707" s="9">
        <v>7702</v>
      </c>
      <c r="BX7707">
        <f t="shared" si="482"/>
        <v>0</v>
      </c>
      <c r="BY7707">
        <f t="shared" si="483"/>
        <v>1</v>
      </c>
    </row>
    <row r="7708" spans="1:77">
      <c r="A7708" s="33">
        <v>7703</v>
      </c>
      <c r="BP7708" s="27">
        <v>0.816403911146342</v>
      </c>
      <c r="BQ7708" s="27">
        <v>13807.4379385541</v>
      </c>
      <c r="BR7708" s="27">
        <v>1.4196805774857</v>
      </c>
      <c r="BS7708" s="27">
        <v>63273.8599290187</v>
      </c>
      <c r="BU7708">
        <f t="shared" si="480"/>
        <v>108653.148733397</v>
      </c>
      <c r="BV7708">
        <f t="shared" si="481"/>
        <v>149678.226693836</v>
      </c>
      <c r="BW7708" s="9">
        <v>7703</v>
      </c>
      <c r="BX7708">
        <f t="shared" si="482"/>
        <v>0</v>
      </c>
      <c r="BY7708">
        <f t="shared" si="483"/>
        <v>1</v>
      </c>
    </row>
    <row r="7709" spans="1:77">
      <c r="A7709" s="33">
        <v>7704</v>
      </c>
      <c r="BP7709" s="27">
        <v>0.82060171845902</v>
      </c>
      <c r="BQ7709" s="27">
        <v>10826.3702958455</v>
      </c>
      <c r="BR7709" s="27">
        <v>1.40088626700595</v>
      </c>
      <c r="BS7709" s="27">
        <v>46767.1805579164</v>
      </c>
      <c r="BU7709">
        <f t="shared" si="480"/>
        <v>112263.887473008</v>
      </c>
      <c r="BV7709">
        <f t="shared" si="481"/>
        <v>163365.759492977</v>
      </c>
      <c r="BW7709" s="9">
        <v>7704</v>
      </c>
      <c r="BX7709">
        <f t="shared" si="482"/>
        <v>0</v>
      </c>
      <c r="BY7709">
        <f t="shared" si="483"/>
        <v>1</v>
      </c>
    </row>
    <row r="7710" spans="1:77">
      <c r="A7710" s="33">
        <v>7705</v>
      </c>
      <c r="BP7710" s="27">
        <v>0.790883329366474</v>
      </c>
      <c r="BQ7710" s="27">
        <v>15575.6639666324</v>
      </c>
      <c r="BR7710" s="27">
        <v>1.32687123708206</v>
      </c>
      <c r="BS7710" s="27">
        <v>64534.9883960667</v>
      </c>
      <c r="BU7710">
        <f t="shared" si="480"/>
        <v>103056.835438339</v>
      </c>
      <c r="BV7710">
        <f t="shared" si="481"/>
        <v>134495.697166242</v>
      </c>
      <c r="BW7710" s="9">
        <v>7705</v>
      </c>
      <c r="BX7710">
        <f t="shared" si="482"/>
        <v>0</v>
      </c>
      <c r="BY7710">
        <f t="shared" si="483"/>
        <v>1</v>
      </c>
    </row>
    <row r="7711" spans="1:77">
      <c r="A7711" s="33">
        <v>7706</v>
      </c>
      <c r="BP7711" s="27">
        <v>0.805586053291082</v>
      </c>
      <c r="BQ7711" s="27">
        <v>9579.12946654607</v>
      </c>
      <c r="BR7711" s="27">
        <v>1.39019089974558</v>
      </c>
      <c r="BS7711" s="27">
        <v>44743.5244567013</v>
      </c>
      <c r="BU7711">
        <f t="shared" si="480"/>
        <v>111258.778527116</v>
      </c>
      <c r="BV7711">
        <f t="shared" si="481"/>
        <v>163785.110505135</v>
      </c>
      <c r="BW7711" s="9">
        <v>7706</v>
      </c>
      <c r="BX7711">
        <f t="shared" si="482"/>
        <v>0</v>
      </c>
      <c r="BY7711">
        <f t="shared" si="483"/>
        <v>1</v>
      </c>
    </row>
    <row r="7712" spans="1:77">
      <c r="A7712" s="33">
        <v>7707</v>
      </c>
      <c r="BP7712" s="27">
        <v>0.852265826961827</v>
      </c>
      <c r="BQ7712" s="27">
        <v>16198.7956794727</v>
      </c>
      <c r="BR7712" s="27">
        <v>1.47617390037697</v>
      </c>
      <c r="BS7712" s="27">
        <v>54400.6199017978</v>
      </c>
      <c r="BU7712">
        <f t="shared" si="480"/>
        <v>111641.078364801</v>
      </c>
      <c r="BV7712">
        <f t="shared" si="481"/>
        <v>167025.465154748</v>
      </c>
      <c r="BW7712" s="9">
        <v>7707</v>
      </c>
      <c r="BX7712">
        <f t="shared" si="482"/>
        <v>0</v>
      </c>
      <c r="BY7712">
        <f t="shared" si="483"/>
        <v>1</v>
      </c>
    </row>
    <row r="7713" spans="1:77">
      <c r="A7713" s="33">
        <v>7708</v>
      </c>
      <c r="BP7713" s="27">
        <v>0.785254896193398</v>
      </c>
      <c r="BQ7713" s="27">
        <v>14787.3462769172</v>
      </c>
      <c r="BR7713" s="27">
        <v>1.31674783919266</v>
      </c>
      <c r="BS7713" s="27">
        <v>59819.1837254689</v>
      </c>
      <c r="BU7713">
        <f t="shared" si="480"/>
        <v>103000.888152092</v>
      </c>
      <c r="BV7713">
        <f t="shared" si="481"/>
        <v>137692.99215343</v>
      </c>
      <c r="BW7713" s="9">
        <v>7708</v>
      </c>
      <c r="BX7713">
        <f t="shared" si="482"/>
        <v>0</v>
      </c>
      <c r="BY7713">
        <f t="shared" si="483"/>
        <v>1</v>
      </c>
    </row>
    <row r="7714" spans="1:77">
      <c r="A7714" s="33">
        <v>7709</v>
      </c>
      <c r="BP7714" s="27">
        <v>0.764717068374569</v>
      </c>
      <c r="BQ7714" s="27">
        <v>13476.6000706416</v>
      </c>
      <c r="BR7714" s="27">
        <v>1.29126785891034</v>
      </c>
      <c r="BS7714" s="27">
        <v>51479.1082393501</v>
      </c>
      <c r="BU7714">
        <f t="shared" si="480"/>
        <v>101230.960185544</v>
      </c>
      <c r="BV7714">
        <f t="shared" si="481"/>
        <v>142211.070597201</v>
      </c>
      <c r="BW7714" s="9">
        <v>7709</v>
      </c>
      <c r="BX7714">
        <f t="shared" si="482"/>
        <v>0</v>
      </c>
      <c r="BY7714">
        <f t="shared" si="483"/>
        <v>1</v>
      </c>
    </row>
    <row r="7715" spans="1:77">
      <c r="A7715" s="33">
        <v>7710</v>
      </c>
      <c r="BP7715" s="27">
        <v>0.799424275458286</v>
      </c>
      <c r="BQ7715" s="27">
        <v>13464.523265004</v>
      </c>
      <c r="BR7715" s="27">
        <v>1.36379075297401</v>
      </c>
      <c r="BS7715" s="27">
        <v>48516.6340061309</v>
      </c>
      <c r="BU7715">
        <f t="shared" si="480"/>
        <v>106449.118053739</v>
      </c>
      <c r="BV7715">
        <f t="shared" si="481"/>
        <v>156051.978939971</v>
      </c>
      <c r="BW7715" s="9">
        <v>7710</v>
      </c>
      <c r="BX7715">
        <f t="shared" si="482"/>
        <v>0</v>
      </c>
      <c r="BY7715">
        <f t="shared" si="483"/>
        <v>1</v>
      </c>
    </row>
    <row r="7716" spans="1:77">
      <c r="A7716" s="33">
        <v>7711</v>
      </c>
      <c r="BP7716" s="27">
        <v>0.850870711216215</v>
      </c>
      <c r="BQ7716" s="27">
        <v>15606.0892550494</v>
      </c>
      <c r="BR7716" s="27">
        <v>1.43467482783373</v>
      </c>
      <c r="BS7716" s="27">
        <v>53545.2413130512</v>
      </c>
      <c r="BU7716">
        <f t="shared" si="480"/>
        <v>112024.517427383</v>
      </c>
      <c r="BV7716">
        <f t="shared" si="481"/>
        <v>161655.982862008</v>
      </c>
      <c r="BW7716" s="9">
        <v>7711</v>
      </c>
      <c r="BX7716">
        <f t="shared" si="482"/>
        <v>0</v>
      </c>
      <c r="BY7716">
        <f t="shared" si="483"/>
        <v>1</v>
      </c>
    </row>
    <row r="7717" spans="1:77">
      <c r="A7717" s="33">
        <v>7712</v>
      </c>
      <c r="BP7717" s="27">
        <v>0.833263828887698</v>
      </c>
      <c r="BQ7717" s="27">
        <v>13377.8975051707</v>
      </c>
      <c r="BR7717" s="27">
        <v>1.38699141553488</v>
      </c>
      <c r="BS7717" s="27">
        <v>59114.5822668726</v>
      </c>
      <c r="BU7717">
        <f t="shared" si="480"/>
        <v>111611.676827984</v>
      </c>
      <c r="BV7717">
        <f t="shared" si="481"/>
        <v>148934.130063359</v>
      </c>
      <c r="BW7717" s="9">
        <v>7712</v>
      </c>
      <c r="BX7717">
        <f t="shared" si="482"/>
        <v>0</v>
      </c>
      <c r="BY7717">
        <f t="shared" si="483"/>
        <v>1</v>
      </c>
    </row>
    <row r="7718" spans="1:77">
      <c r="A7718" s="33">
        <v>7713</v>
      </c>
      <c r="BP7718" s="27">
        <v>0.75122977923118</v>
      </c>
      <c r="BQ7718" s="27">
        <v>15729.6086727156</v>
      </c>
      <c r="BR7718" s="27">
        <v>1.26119750667372</v>
      </c>
      <c r="BS7718" s="27">
        <v>61677.3824817932</v>
      </c>
      <c r="BU7718">
        <f t="shared" si="480"/>
        <v>96954.8582119615</v>
      </c>
      <c r="BV7718">
        <f t="shared" si="481"/>
        <v>127502.243519265</v>
      </c>
      <c r="BW7718" s="9">
        <v>7713</v>
      </c>
      <c r="BX7718">
        <f t="shared" si="482"/>
        <v>0</v>
      </c>
      <c r="BY7718">
        <f t="shared" si="483"/>
        <v>1</v>
      </c>
    </row>
    <row r="7719" spans="1:77">
      <c r="A7719" s="33">
        <v>7714</v>
      </c>
      <c r="BP7719" s="27">
        <v>0.793366842087143</v>
      </c>
      <c r="BQ7719" s="27">
        <v>11550.6104073462</v>
      </c>
      <c r="BR7719" s="27">
        <v>1.35352224431354</v>
      </c>
      <c r="BS7719" s="27">
        <v>46642.0966111743</v>
      </c>
      <c r="BU7719">
        <f t="shared" si="480"/>
        <v>107454.415905725</v>
      </c>
      <c r="BV7719">
        <f t="shared" si="481"/>
        <v>156386.240035856</v>
      </c>
      <c r="BW7719" s="9">
        <v>7714</v>
      </c>
      <c r="BX7719">
        <f t="shared" si="482"/>
        <v>0</v>
      </c>
      <c r="BY7719">
        <f t="shared" si="483"/>
        <v>1</v>
      </c>
    </row>
    <row r="7720" spans="1:77">
      <c r="A7720" s="33">
        <v>7715</v>
      </c>
      <c r="BP7720" s="27">
        <v>0.754906748247999</v>
      </c>
      <c r="BQ7720" s="27">
        <v>14661.9894463525</v>
      </c>
      <c r="BR7720" s="27">
        <v>1.28976223393154</v>
      </c>
      <c r="BS7720" s="27">
        <v>53352.5453355278</v>
      </c>
      <c r="BU7720">
        <f t="shared" si="480"/>
        <v>98574.0227908473</v>
      </c>
      <c r="BV7720">
        <f t="shared" si="481"/>
        <v>140111.789754203</v>
      </c>
      <c r="BW7720" s="9">
        <v>7715</v>
      </c>
      <c r="BX7720">
        <f t="shared" si="482"/>
        <v>0</v>
      </c>
      <c r="BY7720">
        <f t="shared" si="483"/>
        <v>1</v>
      </c>
    </row>
    <row r="7721" spans="1:77">
      <c r="A7721" s="33">
        <v>7716</v>
      </c>
      <c r="BP7721" s="27">
        <v>0.844929149942433</v>
      </c>
      <c r="BQ7721" s="27">
        <v>17855.7589548322</v>
      </c>
      <c r="BR7721" s="27">
        <v>1.45749090363932</v>
      </c>
      <c r="BS7721" s="27">
        <v>56780.5027052428</v>
      </c>
      <c r="BU7721">
        <f t="shared" si="480"/>
        <v>108883.613536533</v>
      </c>
      <c r="BV7721">
        <f t="shared" si="481"/>
        <v>161843.132840656</v>
      </c>
      <c r="BW7721" s="9">
        <v>7716</v>
      </c>
      <c r="BX7721">
        <f t="shared" si="482"/>
        <v>0</v>
      </c>
      <c r="BY7721">
        <f t="shared" si="483"/>
        <v>1</v>
      </c>
    </row>
    <row r="7722" spans="1:77">
      <c r="A7722" s="33">
        <v>7717</v>
      </c>
      <c r="BP7722" s="27">
        <v>0.844307430305304</v>
      </c>
      <c r="BQ7722" s="27">
        <v>15480.422783723</v>
      </c>
      <c r="BR7722" s="27">
        <v>1.47589041806281</v>
      </c>
      <c r="BS7722" s="27">
        <v>54550.4963814833</v>
      </c>
      <c r="BU7722">
        <f t="shared" si="480"/>
        <v>111165.691762073</v>
      </c>
      <c r="BV7722">
        <f t="shared" si="481"/>
        <v>166833.066327938</v>
      </c>
      <c r="BW7722" s="9">
        <v>7717</v>
      </c>
      <c r="BX7722">
        <f t="shared" si="482"/>
        <v>0</v>
      </c>
      <c r="BY7722">
        <f t="shared" si="483"/>
        <v>1</v>
      </c>
    </row>
    <row r="7723" spans="1:77">
      <c r="A7723" s="33">
        <v>7718</v>
      </c>
      <c r="BP7723" s="27">
        <v>0.837744726353823</v>
      </c>
      <c r="BQ7723" s="27">
        <v>18182.2505300661</v>
      </c>
      <c r="BR7723" s="27">
        <v>1.45437239124858</v>
      </c>
      <c r="BS7723" s="27">
        <v>57862.349584481</v>
      </c>
      <c r="BU7723">
        <f t="shared" si="480"/>
        <v>107479.458423007</v>
      </c>
      <c r="BV7723">
        <f t="shared" si="481"/>
        <v>160293.509102806</v>
      </c>
      <c r="BW7723" s="9">
        <v>7718</v>
      </c>
      <c r="BX7723">
        <f t="shared" si="482"/>
        <v>0</v>
      </c>
      <c r="BY7723">
        <f t="shared" si="483"/>
        <v>1</v>
      </c>
    </row>
    <row r="7724" spans="1:77">
      <c r="A7724" s="33">
        <v>7719</v>
      </c>
      <c r="BP7724" s="27">
        <v>0.849422076329371</v>
      </c>
      <c r="BQ7724" s="27">
        <v>14943.3899167409</v>
      </c>
      <c r="BR7724" s="27">
        <v>1.45638805993673</v>
      </c>
      <c r="BS7724" s="27">
        <v>51367.8147730994</v>
      </c>
      <c r="BU7724">
        <f t="shared" si="480"/>
        <v>112469.921532665</v>
      </c>
      <c r="BV7724">
        <f t="shared" si="481"/>
        <v>167090.394217411</v>
      </c>
      <c r="BW7724" s="9">
        <v>7719</v>
      </c>
      <c r="BX7724">
        <f t="shared" si="482"/>
        <v>0</v>
      </c>
      <c r="BY7724">
        <f t="shared" si="483"/>
        <v>1</v>
      </c>
    </row>
    <row r="7725" spans="1:77">
      <c r="A7725" s="33">
        <v>7720</v>
      </c>
      <c r="BP7725" s="27">
        <v>0.804788957411427</v>
      </c>
      <c r="BQ7725" s="27">
        <v>13797.4611712147</v>
      </c>
      <c r="BR7725" s="27">
        <v>1.36755009415396</v>
      </c>
      <c r="BS7725" s="27">
        <v>51266.3911707491</v>
      </c>
      <c r="BU7725">
        <f t="shared" si="480"/>
        <v>106920.882440499</v>
      </c>
      <c r="BV7725">
        <f t="shared" si="481"/>
        <v>153866.122952344</v>
      </c>
      <c r="BW7725" s="9">
        <v>7720</v>
      </c>
      <c r="BX7725">
        <f t="shared" si="482"/>
        <v>0</v>
      </c>
      <c r="BY7725">
        <f t="shared" si="483"/>
        <v>1</v>
      </c>
    </row>
    <row r="7726" spans="1:77">
      <c r="A7726" s="33">
        <v>7721</v>
      </c>
      <c r="BP7726" s="27">
        <v>0.823998796890038</v>
      </c>
      <c r="BQ7726" s="27">
        <v>14505.4079928675</v>
      </c>
      <c r="BR7726" s="27">
        <v>1.41717367430049</v>
      </c>
      <c r="BS7726" s="27">
        <v>49828.3767254506</v>
      </c>
      <c r="BU7726">
        <f t="shared" si="480"/>
        <v>109094.411540638</v>
      </c>
      <c r="BV7726">
        <f t="shared" si="481"/>
        <v>162747.674419623</v>
      </c>
      <c r="BW7726" s="9">
        <v>7721</v>
      </c>
      <c r="BX7726">
        <f t="shared" si="482"/>
        <v>0</v>
      </c>
      <c r="BY7726">
        <f t="shared" si="483"/>
        <v>1</v>
      </c>
    </row>
    <row r="7727" spans="1:77">
      <c r="A7727" s="33">
        <v>7722</v>
      </c>
      <c r="BP7727" s="27">
        <v>0.850689634083041</v>
      </c>
      <c r="BQ7727" s="27">
        <v>12562.9090105737</v>
      </c>
      <c r="BR7727" s="27">
        <v>1.4712768533139</v>
      </c>
      <c r="BS7727" s="27">
        <v>49151.4303806698</v>
      </c>
      <c r="BU7727">
        <f t="shared" si="480"/>
        <v>115040.536101883</v>
      </c>
      <c r="BV7727">
        <f t="shared" si="481"/>
        <v>171540.097616415</v>
      </c>
      <c r="BW7727" s="9">
        <v>7722</v>
      </c>
      <c r="BX7727">
        <f t="shared" si="482"/>
        <v>0</v>
      </c>
      <c r="BY7727">
        <f t="shared" si="483"/>
        <v>1</v>
      </c>
    </row>
    <row r="7728" spans="1:77">
      <c r="A7728" s="33">
        <v>7723</v>
      </c>
      <c r="BP7728" s="27">
        <v>0.797302397569585</v>
      </c>
      <c r="BQ7728" s="27">
        <v>15075.3855349182</v>
      </c>
      <c r="BR7728" s="27">
        <v>1.34757008962627</v>
      </c>
      <c r="BS7728" s="27">
        <v>53105.6963276068</v>
      </c>
      <c r="BU7728">
        <f t="shared" si="480"/>
        <v>104519.97410052</v>
      </c>
      <c r="BV7728">
        <f t="shared" si="481"/>
        <v>149029.817116333</v>
      </c>
      <c r="BW7728" s="9">
        <v>7723</v>
      </c>
      <c r="BX7728">
        <f t="shared" si="482"/>
        <v>0</v>
      </c>
      <c r="BY7728">
        <f t="shared" si="483"/>
        <v>1</v>
      </c>
    </row>
    <row r="7729" spans="1:77">
      <c r="A7729" s="33">
        <v>7724</v>
      </c>
      <c r="BP7729" s="27">
        <v>0.7812212285866</v>
      </c>
      <c r="BQ7729" s="27">
        <v>13252.2964542053</v>
      </c>
      <c r="BR7729" s="27">
        <v>1.33736006701248</v>
      </c>
      <c r="BS7729" s="27">
        <v>61386.9004278773</v>
      </c>
      <c r="BU7729">
        <f t="shared" si="480"/>
        <v>103930.887833785</v>
      </c>
      <c r="BV7729">
        <f t="shared" si="481"/>
        <v>139217.109623995</v>
      </c>
      <c r="BW7729" s="9">
        <v>7724</v>
      </c>
      <c r="BX7729">
        <f t="shared" si="482"/>
        <v>0</v>
      </c>
      <c r="BY7729">
        <f t="shared" si="483"/>
        <v>1</v>
      </c>
    </row>
    <row r="7730" spans="1:77">
      <c r="A7730" s="33">
        <v>7725</v>
      </c>
      <c r="BP7730" s="27">
        <v>0.834844168262382</v>
      </c>
      <c r="BQ7730" s="27">
        <v>19259.1867281645</v>
      </c>
      <c r="BR7730" s="27">
        <v>1.45681250268395</v>
      </c>
      <c r="BS7730" s="27">
        <v>70895.5876550505</v>
      </c>
      <c r="BU7730">
        <f t="shared" si="480"/>
        <v>105967.438511193</v>
      </c>
      <c r="BV7730">
        <f t="shared" si="481"/>
        <v>147626.287747543</v>
      </c>
      <c r="BW7730" s="9">
        <v>7725</v>
      </c>
      <c r="BX7730">
        <f t="shared" si="482"/>
        <v>0</v>
      </c>
      <c r="BY7730">
        <f t="shared" si="483"/>
        <v>1</v>
      </c>
    </row>
    <row r="7731" spans="1:77">
      <c r="A7731" s="33">
        <v>7726</v>
      </c>
      <c r="BP7731" s="27">
        <v>0.824855249173591</v>
      </c>
      <c r="BQ7731" s="27">
        <v>17604.8935393084</v>
      </c>
      <c r="BR7731" s="27">
        <v>1.41348610311781</v>
      </c>
      <c r="BS7731" s="27">
        <v>57236.9336679898</v>
      </c>
      <c r="BU7731">
        <f t="shared" si="480"/>
        <v>106123.39383673</v>
      </c>
      <c r="BV7731">
        <f t="shared" si="481"/>
        <v>154785.981799681</v>
      </c>
      <c r="BW7731" s="9">
        <v>7726</v>
      </c>
      <c r="BX7731">
        <f t="shared" si="482"/>
        <v>0</v>
      </c>
      <c r="BY7731">
        <f t="shared" si="483"/>
        <v>1</v>
      </c>
    </row>
    <row r="7732" spans="1:77">
      <c r="A7732" s="33">
        <v>7727</v>
      </c>
      <c r="BP7732" s="27">
        <v>0.830784936736119</v>
      </c>
      <c r="BQ7732" s="27">
        <v>15132.5178405007</v>
      </c>
      <c r="BR7732" s="27">
        <v>1.41428839459714</v>
      </c>
      <c r="BS7732" s="27">
        <v>63745.310018596</v>
      </c>
      <c r="BU7732">
        <f t="shared" si="480"/>
        <v>109485.222669917</v>
      </c>
      <c r="BV7732">
        <f t="shared" si="481"/>
        <v>148397.949170975</v>
      </c>
      <c r="BW7732" s="9">
        <v>7727</v>
      </c>
      <c r="BX7732">
        <f t="shared" si="482"/>
        <v>0</v>
      </c>
      <c r="BY7732">
        <f t="shared" si="483"/>
        <v>1</v>
      </c>
    </row>
    <row r="7733" spans="1:77">
      <c r="A7733" s="33">
        <v>7728</v>
      </c>
      <c r="BP7733" s="27">
        <v>0.837687565014865</v>
      </c>
      <c r="BQ7733" s="27">
        <v>14557.861094686</v>
      </c>
      <c r="BR7733" s="27">
        <v>1.47002145839404</v>
      </c>
      <c r="BS7733" s="27">
        <v>62475.5963713423</v>
      </c>
      <c r="BU7733">
        <f t="shared" si="480"/>
        <v>111095.273657544</v>
      </c>
      <c r="BV7733">
        <f t="shared" si="481"/>
        <v>158027.622387764</v>
      </c>
      <c r="BW7733" s="9">
        <v>7728</v>
      </c>
      <c r="BX7733">
        <f t="shared" si="482"/>
        <v>0</v>
      </c>
      <c r="BY7733">
        <f t="shared" si="483"/>
        <v>1</v>
      </c>
    </row>
    <row r="7734" spans="1:77">
      <c r="A7734" s="33">
        <v>7729</v>
      </c>
      <c r="BP7734" s="27">
        <v>0.811851078979315</v>
      </c>
      <c r="BQ7734" s="27">
        <v>11691.8072925201</v>
      </c>
      <c r="BR7734" s="27">
        <v>1.36437984304101</v>
      </c>
      <c r="BS7734" s="27">
        <v>46802.8011482002</v>
      </c>
      <c r="BU7734">
        <f t="shared" si="480"/>
        <v>110085.854554377</v>
      </c>
      <c r="BV7734">
        <f t="shared" si="481"/>
        <v>157854.175307952</v>
      </c>
      <c r="BW7734" s="9">
        <v>7729</v>
      </c>
      <c r="BX7734">
        <f t="shared" si="482"/>
        <v>0</v>
      </c>
      <c r="BY7734">
        <f t="shared" si="483"/>
        <v>1</v>
      </c>
    </row>
    <row r="7735" spans="1:77">
      <c r="A7735" s="33">
        <v>7730</v>
      </c>
      <c r="BP7735" s="27">
        <v>0.795997890040809</v>
      </c>
      <c r="BQ7735" s="27">
        <v>17821.1722763757</v>
      </c>
      <c r="BR7735" s="27">
        <v>1.34832972197471</v>
      </c>
      <c r="BS7735" s="27">
        <v>57132.0689419425</v>
      </c>
      <c r="BU7735">
        <f t="shared" si="480"/>
        <v>101578.511229746</v>
      </c>
      <c r="BV7735">
        <f t="shared" si="481"/>
        <v>145117.389354264</v>
      </c>
      <c r="BW7735" s="9">
        <v>7730</v>
      </c>
      <c r="BX7735">
        <f t="shared" si="482"/>
        <v>0</v>
      </c>
      <c r="BY7735">
        <f t="shared" si="483"/>
        <v>1</v>
      </c>
    </row>
    <row r="7736" spans="1:77">
      <c r="A7736" s="33">
        <v>7731</v>
      </c>
      <c r="BP7736" s="27">
        <v>0.834463012321053</v>
      </c>
      <c r="BQ7736" s="27">
        <v>24930.803380579</v>
      </c>
      <c r="BR7736" s="27">
        <v>1.43519984355277</v>
      </c>
      <c r="BS7736" s="27">
        <v>72174.4105427963</v>
      </c>
      <c r="BU7736">
        <f t="shared" si="480"/>
        <v>100238.648467579</v>
      </c>
      <c r="BV7736">
        <f t="shared" si="481"/>
        <v>143105.56599012</v>
      </c>
      <c r="BW7736" s="9">
        <v>7731</v>
      </c>
      <c r="BX7736">
        <f t="shared" si="482"/>
        <v>0</v>
      </c>
      <c r="BY7736">
        <f t="shared" si="483"/>
        <v>1</v>
      </c>
    </row>
    <row r="7737" spans="1:77">
      <c r="A7737" s="33">
        <v>7732</v>
      </c>
      <c r="BP7737" s="27">
        <v>0.822859640699558</v>
      </c>
      <c r="BQ7737" s="27">
        <v>13007.4856895148</v>
      </c>
      <c r="BR7737" s="27">
        <v>1.43166243630208</v>
      </c>
      <c r="BS7737" s="27">
        <v>49081.1338435135</v>
      </c>
      <c r="BU7737">
        <f t="shared" si="480"/>
        <v>110421.460415419</v>
      </c>
      <c r="BV7737">
        <f t="shared" si="481"/>
        <v>165668.231601799</v>
      </c>
      <c r="BW7737" s="9">
        <v>7732</v>
      </c>
      <c r="BX7737">
        <f t="shared" si="482"/>
        <v>0</v>
      </c>
      <c r="BY7737">
        <f t="shared" si="483"/>
        <v>1</v>
      </c>
    </row>
    <row r="7738" spans="1:77">
      <c r="A7738" s="33">
        <v>7733</v>
      </c>
      <c r="BP7738" s="27">
        <v>0.831989275768959</v>
      </c>
      <c r="BQ7738" s="27">
        <v>10881.840847836</v>
      </c>
      <c r="BR7738" s="27">
        <v>1.43618932478648</v>
      </c>
      <c r="BS7738" s="27">
        <v>45368.4694031172</v>
      </c>
      <c r="BU7738">
        <f t="shared" si="480"/>
        <v>113916.550517508</v>
      </c>
      <c r="BV7738">
        <f t="shared" si="481"/>
        <v>170059.929314854</v>
      </c>
      <c r="BW7738" s="9">
        <v>7733</v>
      </c>
      <c r="BX7738">
        <f t="shared" si="482"/>
        <v>0</v>
      </c>
      <c r="BY7738">
        <f t="shared" si="483"/>
        <v>1</v>
      </c>
    </row>
    <row r="7739" spans="1:77">
      <c r="A7739" s="33">
        <v>7734</v>
      </c>
      <c r="BP7739" s="27">
        <v>0.801980148652953</v>
      </c>
      <c r="BQ7739" s="27">
        <v>16792.622997801</v>
      </c>
      <c r="BR7739" s="27">
        <v>1.40884039680919</v>
      </c>
      <c r="BS7739" s="27">
        <v>60963.6069631583</v>
      </c>
      <c r="BU7739">
        <f t="shared" si="480"/>
        <v>103504.399300142</v>
      </c>
      <c r="BV7739">
        <f t="shared" si="481"/>
        <v>150362.45255822</v>
      </c>
      <c r="BW7739" s="9">
        <v>7734</v>
      </c>
      <c r="BX7739">
        <f t="shared" si="482"/>
        <v>0</v>
      </c>
      <c r="BY7739">
        <f t="shared" si="483"/>
        <v>1</v>
      </c>
    </row>
    <row r="7740" spans="1:77">
      <c r="A7740" s="33">
        <v>7735</v>
      </c>
      <c r="BP7740" s="27">
        <v>0.833195591579862</v>
      </c>
      <c r="BQ7740" s="27">
        <v>11876.5814032228</v>
      </c>
      <c r="BR7740" s="27">
        <v>1.44313915900413</v>
      </c>
      <c r="BS7740" s="27">
        <v>48795.9935833101</v>
      </c>
      <c r="BU7740">
        <f t="shared" si="480"/>
        <v>113102.757333756</v>
      </c>
      <c r="BV7740">
        <f t="shared" si="481"/>
        <v>167674.88026731</v>
      </c>
      <c r="BW7740" s="9">
        <v>7735</v>
      </c>
      <c r="BX7740">
        <f t="shared" si="482"/>
        <v>0</v>
      </c>
      <c r="BY7740">
        <f t="shared" si="483"/>
        <v>1</v>
      </c>
    </row>
    <row r="7741" spans="1:77">
      <c r="A7741" s="33">
        <v>7736</v>
      </c>
      <c r="BP7741" s="27">
        <v>0.794645134097137</v>
      </c>
      <c r="BQ7741" s="27">
        <v>14733.6704898428</v>
      </c>
      <c r="BR7741" s="27">
        <v>1.36506255093292</v>
      </c>
      <c r="BS7741" s="27">
        <v>51759.5943381455</v>
      </c>
      <c r="BU7741">
        <f t="shared" si="480"/>
        <v>104463.099624728</v>
      </c>
      <c r="BV7741">
        <f t="shared" si="481"/>
        <v>152999.788301793</v>
      </c>
      <c r="BW7741" s="9">
        <v>7736</v>
      </c>
      <c r="BX7741">
        <f t="shared" si="482"/>
        <v>0</v>
      </c>
      <c r="BY7741">
        <f t="shared" si="483"/>
        <v>1</v>
      </c>
    </row>
    <row r="7742" spans="1:77">
      <c r="A7742" s="33">
        <v>7737</v>
      </c>
      <c r="BP7742" s="27">
        <v>0.76355494102973</v>
      </c>
      <c r="BQ7742" s="27">
        <v>14990.3202523343</v>
      </c>
      <c r="BR7742" s="27">
        <v>1.29822293543568</v>
      </c>
      <c r="BS7742" s="27">
        <v>51770.3426395243</v>
      </c>
      <c r="BU7742">
        <f t="shared" si="480"/>
        <v>99542.9209021252</v>
      </c>
      <c r="BV7742">
        <f t="shared" si="481"/>
        <v>142963.097675828</v>
      </c>
      <c r="BW7742" s="9">
        <v>7737</v>
      </c>
      <c r="BX7742">
        <f t="shared" si="482"/>
        <v>0</v>
      </c>
      <c r="BY7742">
        <f t="shared" si="483"/>
        <v>1</v>
      </c>
    </row>
    <row r="7743" spans="1:77">
      <c r="A7743" s="33">
        <v>7738</v>
      </c>
      <c r="BP7743" s="27">
        <v>0.853411515862811</v>
      </c>
      <c r="BQ7743" s="27">
        <v>15353.7389765946</v>
      </c>
      <c r="BR7743" s="27">
        <v>1.46925184598808</v>
      </c>
      <c r="BS7743" s="27">
        <v>62449.9053700274</v>
      </c>
      <c r="BU7743">
        <f t="shared" si="480"/>
        <v>112657.988402827</v>
      </c>
      <c r="BV7743">
        <f t="shared" si="481"/>
        <v>157937.871528185</v>
      </c>
      <c r="BW7743" s="9">
        <v>7738</v>
      </c>
      <c r="BX7743">
        <f t="shared" si="482"/>
        <v>0</v>
      </c>
      <c r="BY7743">
        <f t="shared" si="483"/>
        <v>1</v>
      </c>
    </row>
    <row r="7744" spans="1:77">
      <c r="A7744" s="33">
        <v>7739</v>
      </c>
      <c r="BP7744" s="27">
        <v>0.831108028085362</v>
      </c>
      <c r="BQ7744" s="27">
        <v>18843.3643609554</v>
      </c>
      <c r="BR7744" s="27">
        <v>1.43955532904257</v>
      </c>
      <c r="BS7744" s="27">
        <v>67960.4638076386</v>
      </c>
      <c r="BU7744">
        <f t="shared" si="480"/>
        <v>105822.839851849</v>
      </c>
      <c r="BV7744">
        <f t="shared" si="481"/>
        <v>147972.835548747</v>
      </c>
      <c r="BW7744" s="9">
        <v>7739</v>
      </c>
      <c r="BX7744">
        <f t="shared" si="482"/>
        <v>0</v>
      </c>
      <c r="BY7744">
        <f t="shared" si="483"/>
        <v>1</v>
      </c>
    </row>
    <row r="7745" spans="1:77">
      <c r="A7745" s="33">
        <v>7740</v>
      </c>
      <c r="BP7745" s="27">
        <v>0.781149271023197</v>
      </c>
      <c r="BQ7745" s="27">
        <v>13036.826367736</v>
      </c>
      <c r="BR7745" s="27">
        <v>1.31492104678921</v>
      </c>
      <c r="BS7745" s="27">
        <v>48621.9005873474</v>
      </c>
      <c r="BU7745">
        <f t="shared" si="480"/>
        <v>104135.564285744</v>
      </c>
      <c r="BV7745">
        <f t="shared" si="481"/>
        <v>148616.256431034</v>
      </c>
      <c r="BW7745" s="9">
        <v>7740</v>
      </c>
      <c r="BX7745">
        <f t="shared" si="482"/>
        <v>0</v>
      </c>
      <c r="BY7745">
        <f t="shared" si="483"/>
        <v>1</v>
      </c>
    </row>
    <row r="7746" spans="1:77">
      <c r="A7746" s="33">
        <v>7741</v>
      </c>
      <c r="BP7746" s="27">
        <v>0.82437691206826</v>
      </c>
      <c r="BQ7746" s="27">
        <v>12621.7521891819</v>
      </c>
      <c r="BR7746" s="27">
        <v>1.44298646921074</v>
      </c>
      <c r="BS7746" s="27">
        <v>48524.1482040674</v>
      </c>
      <c r="BU7746">
        <f t="shared" si="480"/>
        <v>111034.784621057</v>
      </c>
      <c r="BV7746">
        <f t="shared" si="481"/>
        <v>167923.822177544</v>
      </c>
      <c r="BW7746" s="9">
        <v>7741</v>
      </c>
      <c r="BX7746">
        <f t="shared" si="482"/>
        <v>0</v>
      </c>
      <c r="BY7746">
        <f t="shared" si="483"/>
        <v>1</v>
      </c>
    </row>
    <row r="7747" spans="1:77">
      <c r="A7747" s="33">
        <v>7742</v>
      </c>
      <c r="BP7747" s="27">
        <v>0.835648770954207</v>
      </c>
      <c r="BQ7747" s="27">
        <v>14288.5292965342</v>
      </c>
      <c r="BR7747" s="27">
        <v>1.42342883503597</v>
      </c>
      <c r="BS7747" s="27">
        <v>53045.1440572821</v>
      </c>
      <c r="BU7747">
        <f t="shared" si="480"/>
        <v>111058.786346597</v>
      </c>
      <c r="BV7747">
        <f t="shared" si="481"/>
        <v>160469.181198114</v>
      </c>
      <c r="BW7747" s="9">
        <v>7742</v>
      </c>
      <c r="BX7747">
        <f t="shared" si="482"/>
        <v>0</v>
      </c>
      <c r="BY7747">
        <f t="shared" si="483"/>
        <v>1</v>
      </c>
    </row>
    <row r="7748" spans="1:77">
      <c r="A7748" s="33">
        <v>7743</v>
      </c>
      <c r="BP7748" s="27">
        <v>0.822837651772788</v>
      </c>
      <c r="BQ7748" s="27">
        <v>10581.8558488658</v>
      </c>
      <c r="BR7748" s="27">
        <v>1.40833313243411</v>
      </c>
      <c r="BS7748" s="27">
        <v>45940.7212260954</v>
      </c>
      <c r="BU7748">
        <f t="shared" si="480"/>
        <v>112843.791917052</v>
      </c>
      <c r="BV7748">
        <f t="shared" si="481"/>
        <v>165309.248639021</v>
      </c>
      <c r="BW7748" s="9">
        <v>7743</v>
      </c>
      <c r="BX7748">
        <f t="shared" si="482"/>
        <v>0</v>
      </c>
      <c r="BY7748">
        <f t="shared" si="483"/>
        <v>1</v>
      </c>
    </row>
    <row r="7749" spans="1:77">
      <c r="A7749" s="33">
        <v>7744</v>
      </c>
      <c r="BP7749" s="27">
        <v>0.824783067737557</v>
      </c>
      <c r="BQ7749" s="27">
        <v>12553.6802811798</v>
      </c>
      <c r="BR7749" s="27">
        <v>1.40640996492224</v>
      </c>
      <c r="BS7749" s="27">
        <v>48155.0125218558</v>
      </c>
      <c r="BU7749">
        <f t="shared" si="480"/>
        <v>111163.779879454</v>
      </c>
      <c r="BV7749">
        <f t="shared" si="481"/>
        <v>162806.48221648</v>
      </c>
      <c r="BW7749" s="9">
        <v>7744</v>
      </c>
      <c r="BX7749">
        <f t="shared" si="482"/>
        <v>0</v>
      </c>
      <c r="BY7749">
        <f t="shared" si="483"/>
        <v>1</v>
      </c>
    </row>
    <row r="7750" spans="1:77">
      <c r="A7750" s="33">
        <v>7745</v>
      </c>
      <c r="BP7750" s="27">
        <v>0.787788702200724</v>
      </c>
      <c r="BQ7750" s="27">
        <v>16033.3566828149</v>
      </c>
      <c r="BR7750" s="27">
        <v>1.36280847692238</v>
      </c>
      <c r="BS7750" s="27">
        <v>54087.1578912069</v>
      </c>
      <c r="BU7750">
        <f t="shared" si="480"/>
        <v>102134.948647294</v>
      </c>
      <c r="BV7750">
        <f t="shared" si="481"/>
        <v>150334.113647151</v>
      </c>
      <c r="BW7750" s="9">
        <v>7745</v>
      </c>
      <c r="BX7750">
        <f t="shared" si="482"/>
        <v>0</v>
      </c>
      <c r="BY7750">
        <f t="shared" si="483"/>
        <v>1</v>
      </c>
    </row>
    <row r="7751" spans="1:77">
      <c r="A7751" s="33">
        <v>7746</v>
      </c>
      <c r="BP7751" s="27">
        <v>0.820031798107612</v>
      </c>
      <c r="BQ7751" s="27">
        <v>13991.2091347219</v>
      </c>
      <c r="BR7751" s="27">
        <v>1.43289335229192</v>
      </c>
      <c r="BS7751" s="27">
        <v>63537.3163554552</v>
      </c>
      <c r="BU7751">
        <f t="shared" ref="BU7751:BU7814" si="484">BP7751*$BV$1-BQ7751</f>
        <v>109013.56058142</v>
      </c>
      <c r="BV7751">
        <f t="shared" ref="BV7751:BV7814" si="485">BR7751*$BV$1-BS7751</f>
        <v>151396.686488333</v>
      </c>
      <c r="BW7751" s="9">
        <v>7746</v>
      </c>
      <c r="BX7751">
        <f t="shared" ref="BX7751:BX7814" si="486">IF(BU7751=MAX($BU7751:$BV7751),1,0)</f>
        <v>0</v>
      </c>
      <c r="BY7751">
        <f t="shared" ref="BY7751:BY7814" si="487">IF(BV7751=MAX($BU7751:$BV7751),1,0)</f>
        <v>1</v>
      </c>
    </row>
    <row r="7752" spans="1:77">
      <c r="A7752" s="33">
        <v>7747</v>
      </c>
      <c r="BP7752" s="27">
        <v>0.811724548130717</v>
      </c>
      <c r="BQ7752" s="27">
        <v>14032.4319987742</v>
      </c>
      <c r="BR7752" s="27">
        <v>1.38388034759099</v>
      </c>
      <c r="BS7752" s="27">
        <v>50524.4493099773</v>
      </c>
      <c r="BU7752">
        <f t="shared" si="484"/>
        <v>107726.250220833</v>
      </c>
      <c r="BV7752">
        <f t="shared" si="485"/>
        <v>157057.602828671</v>
      </c>
      <c r="BW7752" s="9">
        <v>7747</v>
      </c>
      <c r="BX7752">
        <f t="shared" si="486"/>
        <v>0</v>
      </c>
      <c r="BY7752">
        <f t="shared" si="487"/>
        <v>1</v>
      </c>
    </row>
    <row r="7753" spans="1:77">
      <c r="A7753" s="33">
        <v>7748</v>
      </c>
      <c r="BP7753" s="27">
        <v>0.796576780797773</v>
      </c>
      <c r="BQ7753" s="27">
        <v>11901.8615637722</v>
      </c>
      <c r="BR7753" s="27">
        <v>1.37694323566908</v>
      </c>
      <c r="BS7753" s="27">
        <v>49283.2024074754</v>
      </c>
      <c r="BU7753">
        <f t="shared" si="484"/>
        <v>107584.655555894</v>
      </c>
      <c r="BV7753">
        <f t="shared" si="485"/>
        <v>157258.282942887</v>
      </c>
      <c r="BW7753" s="9">
        <v>7748</v>
      </c>
      <c r="BX7753">
        <f t="shared" si="486"/>
        <v>0</v>
      </c>
      <c r="BY7753">
        <f t="shared" si="487"/>
        <v>1</v>
      </c>
    </row>
    <row r="7754" spans="1:77">
      <c r="A7754" s="33">
        <v>7749</v>
      </c>
      <c r="BP7754" s="27">
        <v>0.809065919346501</v>
      </c>
      <c r="BQ7754" s="27">
        <v>14390.1145770141</v>
      </c>
      <c r="BR7754" s="27">
        <v>1.39291952463899</v>
      </c>
      <c r="BS7754" s="27">
        <v>52771.065615671</v>
      </c>
      <c r="BU7754">
        <f t="shared" si="484"/>
        <v>106969.773324961</v>
      </c>
      <c r="BV7754">
        <f t="shared" si="485"/>
        <v>156166.863080177</v>
      </c>
      <c r="BW7754" s="9">
        <v>7749</v>
      </c>
      <c r="BX7754">
        <f t="shared" si="486"/>
        <v>0</v>
      </c>
      <c r="BY7754">
        <f t="shared" si="487"/>
        <v>1</v>
      </c>
    </row>
    <row r="7755" spans="1:77">
      <c r="A7755" s="33">
        <v>7750</v>
      </c>
      <c r="BP7755" s="27">
        <v>0.828028547962846</v>
      </c>
      <c r="BQ7755" s="27">
        <v>19559.7813518805</v>
      </c>
      <c r="BR7755" s="27">
        <v>1.43458118985164</v>
      </c>
      <c r="BS7755" s="27">
        <v>60142.4129554401</v>
      </c>
      <c r="BU7755">
        <f t="shared" si="484"/>
        <v>104644.500842546</v>
      </c>
      <c r="BV7755">
        <f t="shared" si="485"/>
        <v>155044.765522305</v>
      </c>
      <c r="BW7755" s="9">
        <v>7750</v>
      </c>
      <c r="BX7755">
        <f t="shared" si="486"/>
        <v>0</v>
      </c>
      <c r="BY7755">
        <f t="shared" si="487"/>
        <v>1</v>
      </c>
    </row>
    <row r="7756" spans="1:77">
      <c r="A7756" s="33">
        <v>7751</v>
      </c>
      <c r="BP7756" s="27">
        <v>0.800927745739811</v>
      </c>
      <c r="BQ7756" s="27">
        <v>14214.1981367647</v>
      </c>
      <c r="BR7756" s="27">
        <v>1.38986420715499</v>
      </c>
      <c r="BS7756" s="27">
        <v>50523.3259860465</v>
      </c>
      <c r="BU7756">
        <f t="shared" si="484"/>
        <v>105924.963724207</v>
      </c>
      <c r="BV7756">
        <f t="shared" si="485"/>
        <v>157956.305087202</v>
      </c>
      <c r="BW7756" s="9">
        <v>7751</v>
      </c>
      <c r="BX7756">
        <f t="shared" si="486"/>
        <v>0</v>
      </c>
      <c r="BY7756">
        <f t="shared" si="487"/>
        <v>1</v>
      </c>
    </row>
    <row r="7757" spans="1:77">
      <c r="A7757" s="33">
        <v>7752</v>
      </c>
      <c r="BP7757" s="27">
        <v>0.788456799939497</v>
      </c>
      <c r="BQ7757" s="27">
        <v>11594.0666165896</v>
      </c>
      <c r="BR7757" s="27">
        <v>1.34444610509312</v>
      </c>
      <c r="BS7757" s="27">
        <v>47845.5917639476</v>
      </c>
      <c r="BU7757">
        <f t="shared" si="484"/>
        <v>106674.453374335</v>
      </c>
      <c r="BV7757">
        <f t="shared" si="485"/>
        <v>153821.324000021</v>
      </c>
      <c r="BW7757" s="9">
        <v>7752</v>
      </c>
      <c r="BX7757">
        <f t="shared" si="486"/>
        <v>0</v>
      </c>
      <c r="BY7757">
        <f t="shared" si="487"/>
        <v>1</v>
      </c>
    </row>
    <row r="7758" spans="1:77">
      <c r="A7758" s="33">
        <v>7753</v>
      </c>
      <c r="BP7758" s="27">
        <v>0.809811774468778</v>
      </c>
      <c r="BQ7758" s="27">
        <v>15849.9224643094</v>
      </c>
      <c r="BR7758" s="27">
        <v>1.38639469403913</v>
      </c>
      <c r="BS7758" s="27">
        <v>54517.0070540182</v>
      </c>
      <c r="BU7758">
        <f t="shared" si="484"/>
        <v>105621.843706007</v>
      </c>
      <c r="BV7758">
        <f t="shared" si="485"/>
        <v>153442.197051852</v>
      </c>
      <c r="BW7758" s="9">
        <v>7753</v>
      </c>
      <c r="BX7758">
        <f t="shared" si="486"/>
        <v>0</v>
      </c>
      <c r="BY7758">
        <f t="shared" si="487"/>
        <v>1</v>
      </c>
    </row>
    <row r="7759" spans="1:77">
      <c r="A7759" s="33">
        <v>7754</v>
      </c>
      <c r="BP7759" s="27">
        <v>0.876956894114371</v>
      </c>
      <c r="BQ7759" s="27">
        <v>12914.8089685022</v>
      </c>
      <c r="BR7759" s="27">
        <v>1.54072653518778</v>
      </c>
      <c r="BS7759" s="27">
        <v>51723.5019245447</v>
      </c>
      <c r="BU7759">
        <f t="shared" si="484"/>
        <v>118628.725148653</v>
      </c>
      <c r="BV7759">
        <f t="shared" si="485"/>
        <v>179385.478353623</v>
      </c>
      <c r="BW7759" s="9">
        <v>7754</v>
      </c>
      <c r="BX7759">
        <f t="shared" si="486"/>
        <v>0</v>
      </c>
      <c r="BY7759">
        <f t="shared" si="487"/>
        <v>1</v>
      </c>
    </row>
    <row r="7760" spans="1:77">
      <c r="A7760" s="33">
        <v>7755</v>
      </c>
      <c r="BP7760" s="27">
        <v>0.822913149741545</v>
      </c>
      <c r="BQ7760" s="27">
        <v>13604.1559974877</v>
      </c>
      <c r="BR7760" s="27">
        <v>1.42039399990709</v>
      </c>
      <c r="BS7760" s="27">
        <v>50440.0221542985</v>
      </c>
      <c r="BU7760">
        <f t="shared" si="484"/>
        <v>109832.816463744</v>
      </c>
      <c r="BV7760">
        <f t="shared" si="485"/>
        <v>162619.077831765</v>
      </c>
      <c r="BW7760" s="9">
        <v>7755</v>
      </c>
      <c r="BX7760">
        <f t="shared" si="486"/>
        <v>0</v>
      </c>
      <c r="BY7760">
        <f t="shared" si="487"/>
        <v>1</v>
      </c>
    </row>
    <row r="7761" spans="1:77">
      <c r="A7761" s="33">
        <v>7756</v>
      </c>
      <c r="BP7761" s="27">
        <v>0.846296114399514</v>
      </c>
      <c r="BQ7761" s="27">
        <v>12651.5543398487</v>
      </c>
      <c r="BR7761" s="27">
        <v>1.48056119429774</v>
      </c>
      <c r="BS7761" s="27">
        <v>60638.6671491936</v>
      </c>
      <c r="BU7761">
        <f t="shared" si="484"/>
        <v>114292.862820078</v>
      </c>
      <c r="BV7761">
        <f t="shared" si="485"/>
        <v>161445.511995468</v>
      </c>
      <c r="BW7761" s="9">
        <v>7756</v>
      </c>
      <c r="BX7761">
        <f t="shared" si="486"/>
        <v>0</v>
      </c>
      <c r="BY7761">
        <f t="shared" si="487"/>
        <v>1</v>
      </c>
    </row>
    <row r="7762" spans="1:77">
      <c r="A7762" s="33">
        <v>7757</v>
      </c>
      <c r="BP7762" s="27">
        <v>0.791268257618926</v>
      </c>
      <c r="BQ7762" s="27">
        <v>16029.2132182471</v>
      </c>
      <c r="BR7762" s="27">
        <v>1.34848955537454</v>
      </c>
      <c r="BS7762" s="27">
        <v>52344.430350955</v>
      </c>
      <c r="BU7762">
        <f t="shared" si="484"/>
        <v>102661.025424592</v>
      </c>
      <c r="BV7762">
        <f t="shared" si="485"/>
        <v>149929.002955225</v>
      </c>
      <c r="BW7762" s="9">
        <v>7757</v>
      </c>
      <c r="BX7762">
        <f t="shared" si="486"/>
        <v>0</v>
      </c>
      <c r="BY7762">
        <f t="shared" si="487"/>
        <v>1</v>
      </c>
    </row>
    <row r="7763" spans="1:77">
      <c r="A7763" s="33">
        <v>7758</v>
      </c>
      <c r="BP7763" s="27">
        <v>0.842368139639387</v>
      </c>
      <c r="BQ7763" s="27">
        <v>14886.7711338677</v>
      </c>
      <c r="BR7763" s="27">
        <v>1.4532752886369</v>
      </c>
      <c r="BS7763" s="27">
        <v>53612.581367966</v>
      </c>
      <c r="BU7763">
        <f t="shared" si="484"/>
        <v>111468.44981204</v>
      </c>
      <c r="BV7763">
        <f t="shared" si="485"/>
        <v>164378.711927568</v>
      </c>
      <c r="BW7763" s="9">
        <v>7758</v>
      </c>
      <c r="BX7763">
        <f t="shared" si="486"/>
        <v>0</v>
      </c>
      <c r="BY7763">
        <f t="shared" si="487"/>
        <v>1</v>
      </c>
    </row>
    <row r="7764" spans="1:77">
      <c r="A7764" s="33">
        <v>7759</v>
      </c>
      <c r="BP7764" s="27">
        <v>0.791605032282845</v>
      </c>
      <c r="BQ7764" s="27">
        <v>22649.7354338565</v>
      </c>
      <c r="BR7764" s="27">
        <v>1.34167809217914</v>
      </c>
      <c r="BS7764" s="27">
        <v>61284.7038615619</v>
      </c>
      <c r="BU7764">
        <f t="shared" si="484"/>
        <v>96091.0194085703</v>
      </c>
      <c r="BV7764">
        <f t="shared" si="485"/>
        <v>139967.00996531</v>
      </c>
      <c r="BW7764" s="9">
        <v>7759</v>
      </c>
      <c r="BX7764">
        <f t="shared" si="486"/>
        <v>0</v>
      </c>
      <c r="BY7764">
        <f t="shared" si="487"/>
        <v>1</v>
      </c>
    </row>
    <row r="7765" spans="1:77">
      <c r="A7765" s="33">
        <v>7760</v>
      </c>
      <c r="BP7765" s="27">
        <v>0.840884579537581</v>
      </c>
      <c r="BQ7765" s="27">
        <v>13825.3022422181</v>
      </c>
      <c r="BR7765" s="27">
        <v>1.45990312894705</v>
      </c>
      <c r="BS7765" s="27">
        <v>50363.0595159467</v>
      </c>
      <c r="BU7765">
        <f t="shared" si="484"/>
        <v>112307.384688419</v>
      </c>
      <c r="BV7765">
        <f t="shared" si="485"/>
        <v>168622.40982611</v>
      </c>
      <c r="BW7765" s="9">
        <v>7760</v>
      </c>
      <c r="BX7765">
        <f t="shared" si="486"/>
        <v>0</v>
      </c>
      <c r="BY7765">
        <f t="shared" si="487"/>
        <v>1</v>
      </c>
    </row>
    <row r="7766" spans="1:77">
      <c r="A7766" s="33">
        <v>7761</v>
      </c>
      <c r="BP7766" s="27">
        <v>0.85757731923586</v>
      </c>
      <c r="BQ7766" s="27">
        <v>16910.1386672764</v>
      </c>
      <c r="BR7766" s="27">
        <v>1.44429382237214</v>
      </c>
      <c r="BS7766" s="27">
        <v>65295.1900212431</v>
      </c>
      <c r="BU7766">
        <f t="shared" si="484"/>
        <v>111726.459218103</v>
      </c>
      <c r="BV7766">
        <f t="shared" si="485"/>
        <v>151348.883334578</v>
      </c>
      <c r="BW7766" s="9">
        <v>7761</v>
      </c>
      <c r="BX7766">
        <f t="shared" si="486"/>
        <v>0</v>
      </c>
      <c r="BY7766">
        <f t="shared" si="487"/>
        <v>1</v>
      </c>
    </row>
    <row r="7767" spans="1:77">
      <c r="A7767" s="33">
        <v>7762</v>
      </c>
      <c r="BP7767" s="27">
        <v>0.845632353606685</v>
      </c>
      <c r="BQ7767" s="27">
        <v>13250.338032787</v>
      </c>
      <c r="BR7767" s="27">
        <v>1.462567024186</v>
      </c>
      <c r="BS7767" s="27">
        <v>60226.8423906335</v>
      </c>
      <c r="BU7767">
        <f t="shared" si="484"/>
        <v>113594.515008216</v>
      </c>
      <c r="BV7767">
        <f t="shared" si="485"/>
        <v>159158.211237266</v>
      </c>
      <c r="BW7767" s="9">
        <v>7762</v>
      </c>
      <c r="BX7767">
        <f t="shared" si="486"/>
        <v>0</v>
      </c>
      <c r="BY7767">
        <f t="shared" si="487"/>
        <v>1</v>
      </c>
    </row>
    <row r="7768" spans="1:77">
      <c r="A7768" s="33">
        <v>7763</v>
      </c>
      <c r="BP7768" s="27">
        <v>0.843866894085963</v>
      </c>
      <c r="BQ7768" s="27">
        <v>13395.3330955308</v>
      </c>
      <c r="BR7768" s="27">
        <v>1.43195547782372</v>
      </c>
      <c r="BS7768" s="27">
        <v>50824.810032641</v>
      </c>
      <c r="BU7768">
        <f t="shared" si="484"/>
        <v>113184.701017364</v>
      </c>
      <c r="BV7768">
        <f t="shared" si="485"/>
        <v>163968.511640917</v>
      </c>
      <c r="BW7768" s="9">
        <v>7763</v>
      </c>
      <c r="BX7768">
        <f t="shared" si="486"/>
        <v>0</v>
      </c>
      <c r="BY7768">
        <f t="shared" si="487"/>
        <v>1</v>
      </c>
    </row>
    <row r="7769" spans="1:77">
      <c r="A7769" s="33">
        <v>7764</v>
      </c>
      <c r="BP7769" s="27">
        <v>0.757941012152884</v>
      </c>
      <c r="BQ7769" s="27">
        <v>11255.391015537</v>
      </c>
      <c r="BR7769" s="27">
        <v>1.25998639837459</v>
      </c>
      <c r="BS7769" s="27">
        <v>55734.4073008027</v>
      </c>
      <c r="BU7769">
        <f t="shared" si="484"/>
        <v>102435.760807396</v>
      </c>
      <c r="BV7769">
        <f t="shared" si="485"/>
        <v>133263.552455386</v>
      </c>
      <c r="BW7769" s="9">
        <v>7764</v>
      </c>
      <c r="BX7769">
        <f t="shared" si="486"/>
        <v>0</v>
      </c>
      <c r="BY7769">
        <f t="shared" si="487"/>
        <v>1</v>
      </c>
    </row>
    <row r="7770" spans="1:77">
      <c r="A7770" s="33">
        <v>7765</v>
      </c>
      <c r="BP7770" s="27">
        <v>0.749424051231939</v>
      </c>
      <c r="BQ7770" s="27">
        <v>15695.7355382868</v>
      </c>
      <c r="BR7770" s="27">
        <v>1.28530462800557</v>
      </c>
      <c r="BS7770" s="27">
        <v>54083.317950108</v>
      </c>
      <c r="BU7770">
        <f t="shared" si="484"/>
        <v>96717.8721465041</v>
      </c>
      <c r="BV7770">
        <f t="shared" si="485"/>
        <v>138712.376250728</v>
      </c>
      <c r="BW7770" s="9">
        <v>7765</v>
      </c>
      <c r="BX7770">
        <f t="shared" si="486"/>
        <v>0</v>
      </c>
      <c r="BY7770">
        <f t="shared" si="487"/>
        <v>1</v>
      </c>
    </row>
    <row r="7771" spans="1:77">
      <c r="A7771" s="33">
        <v>7766</v>
      </c>
      <c r="BP7771" s="27">
        <v>0.772880228710272</v>
      </c>
      <c r="BQ7771" s="27">
        <v>17171.4523899834</v>
      </c>
      <c r="BR7771" s="27">
        <v>1.3341480249431</v>
      </c>
      <c r="BS7771" s="27">
        <v>56866.4819571995</v>
      </c>
      <c r="BU7771">
        <f t="shared" si="484"/>
        <v>98760.5819165574</v>
      </c>
      <c r="BV7771">
        <f t="shared" si="485"/>
        <v>143255.721784266</v>
      </c>
      <c r="BW7771" s="9">
        <v>7766</v>
      </c>
      <c r="BX7771">
        <f t="shared" si="486"/>
        <v>0</v>
      </c>
      <c r="BY7771">
        <f t="shared" si="487"/>
        <v>1</v>
      </c>
    </row>
    <row r="7772" spans="1:77">
      <c r="A7772" s="33">
        <v>7767</v>
      </c>
      <c r="BP7772" s="27">
        <v>0.836608625456537</v>
      </c>
      <c r="BQ7772" s="27">
        <v>14805.9269400417</v>
      </c>
      <c r="BR7772" s="27">
        <v>1.43966953402293</v>
      </c>
      <c r="BS7772" s="27">
        <v>52907.6399183962</v>
      </c>
      <c r="BU7772">
        <f t="shared" si="484"/>
        <v>110685.366878439</v>
      </c>
      <c r="BV7772">
        <f t="shared" si="485"/>
        <v>163042.790185044</v>
      </c>
      <c r="BW7772" s="9">
        <v>7767</v>
      </c>
      <c r="BX7772">
        <f t="shared" si="486"/>
        <v>0</v>
      </c>
      <c r="BY7772">
        <f t="shared" si="487"/>
        <v>1</v>
      </c>
    </row>
    <row r="7773" spans="1:77">
      <c r="A7773" s="33">
        <v>7768</v>
      </c>
      <c r="BP7773" s="27">
        <v>0.792963715593233</v>
      </c>
      <c r="BQ7773" s="27">
        <v>19240.8683185941</v>
      </c>
      <c r="BR7773" s="27">
        <v>1.35959883245061</v>
      </c>
      <c r="BS7773" s="27">
        <v>56130.0738336314</v>
      </c>
      <c r="BU7773">
        <f t="shared" si="484"/>
        <v>99703.6890203909</v>
      </c>
      <c r="BV7773">
        <f t="shared" si="485"/>
        <v>147809.75103396</v>
      </c>
      <c r="BW7773" s="9">
        <v>7768</v>
      </c>
      <c r="BX7773">
        <f t="shared" si="486"/>
        <v>0</v>
      </c>
      <c r="BY7773">
        <f t="shared" si="487"/>
        <v>1</v>
      </c>
    </row>
    <row r="7774" spans="1:77">
      <c r="A7774" s="33">
        <v>7769</v>
      </c>
      <c r="BP7774" s="27">
        <v>0.837358081141605</v>
      </c>
      <c r="BQ7774" s="27">
        <v>11632.9593835707</v>
      </c>
      <c r="BR7774" s="27">
        <v>1.45573284481796</v>
      </c>
      <c r="BS7774" s="27">
        <v>58277.6001811216</v>
      </c>
      <c r="BU7774">
        <f t="shared" si="484"/>
        <v>113970.75278767</v>
      </c>
      <c r="BV7774">
        <f t="shared" si="485"/>
        <v>160082.326541573</v>
      </c>
      <c r="BW7774" s="9">
        <v>7769</v>
      </c>
      <c r="BX7774">
        <f t="shared" si="486"/>
        <v>0</v>
      </c>
      <c r="BY7774">
        <f t="shared" si="487"/>
        <v>1</v>
      </c>
    </row>
    <row r="7775" spans="1:77">
      <c r="A7775" s="33">
        <v>7770</v>
      </c>
      <c r="BP7775" s="27">
        <v>0.790274413360944</v>
      </c>
      <c r="BQ7775" s="27">
        <v>11780.9040030105</v>
      </c>
      <c r="BR7775" s="27">
        <v>1.34308541213366</v>
      </c>
      <c r="BS7775" s="27">
        <v>57166.6604532354</v>
      </c>
      <c r="BU7775">
        <f t="shared" si="484"/>
        <v>106760.258001131</v>
      </c>
      <c r="BV7775">
        <f t="shared" si="485"/>
        <v>144296.151366814</v>
      </c>
      <c r="BW7775" s="9">
        <v>7770</v>
      </c>
      <c r="BX7775">
        <f t="shared" si="486"/>
        <v>0</v>
      </c>
      <c r="BY7775">
        <f t="shared" si="487"/>
        <v>1</v>
      </c>
    </row>
    <row r="7776" spans="1:77">
      <c r="A7776" s="33">
        <v>7771</v>
      </c>
      <c r="BP7776" s="27">
        <v>0.775525986372904</v>
      </c>
      <c r="BQ7776" s="27">
        <v>15910.0889272536</v>
      </c>
      <c r="BR7776" s="27">
        <v>1.31834822071833</v>
      </c>
      <c r="BS7776" s="27">
        <v>62548.7608921473</v>
      </c>
      <c r="BU7776">
        <f t="shared" si="484"/>
        <v>100418.809028682</v>
      </c>
      <c r="BV7776">
        <f t="shared" si="485"/>
        <v>135203.472215602</v>
      </c>
      <c r="BW7776" s="9">
        <v>7771</v>
      </c>
      <c r="BX7776">
        <f t="shared" si="486"/>
        <v>0</v>
      </c>
      <c r="BY7776">
        <f t="shared" si="487"/>
        <v>1</v>
      </c>
    </row>
    <row r="7777" spans="1:77">
      <c r="A7777" s="33">
        <v>7772</v>
      </c>
      <c r="BP7777" s="27">
        <v>0.788136229392773</v>
      </c>
      <c r="BQ7777" s="27">
        <v>12057.5536559815</v>
      </c>
      <c r="BR7777" s="27">
        <v>1.31025531396438</v>
      </c>
      <c r="BS7777" s="27">
        <v>56394.0671257193</v>
      </c>
      <c r="BU7777">
        <f t="shared" si="484"/>
        <v>106162.880752934</v>
      </c>
      <c r="BV7777">
        <f t="shared" si="485"/>
        <v>140144.229968938</v>
      </c>
      <c r="BW7777" s="9">
        <v>7772</v>
      </c>
      <c r="BX7777">
        <f t="shared" si="486"/>
        <v>0</v>
      </c>
      <c r="BY7777">
        <f t="shared" si="487"/>
        <v>1</v>
      </c>
    </row>
    <row r="7778" spans="1:77">
      <c r="A7778" s="33">
        <v>7773</v>
      </c>
      <c r="BP7778" s="27">
        <v>0.801201883935468</v>
      </c>
      <c r="BQ7778" s="27">
        <v>14456.7567664734</v>
      </c>
      <c r="BR7778" s="27">
        <v>1.34471784815273</v>
      </c>
      <c r="BS7778" s="27">
        <v>49038.8711468042</v>
      </c>
      <c r="BU7778">
        <f t="shared" si="484"/>
        <v>105723.525823847</v>
      </c>
      <c r="BV7778">
        <f t="shared" si="485"/>
        <v>152668.806076105</v>
      </c>
      <c r="BW7778" s="9">
        <v>7773</v>
      </c>
      <c r="BX7778">
        <f t="shared" si="486"/>
        <v>0</v>
      </c>
      <c r="BY7778">
        <f t="shared" si="487"/>
        <v>1</v>
      </c>
    </row>
    <row r="7779" spans="1:77">
      <c r="A7779" s="33">
        <v>7774</v>
      </c>
      <c r="BP7779" s="27">
        <v>0.796698929135893</v>
      </c>
      <c r="BQ7779" s="27">
        <v>9934.77839989094</v>
      </c>
      <c r="BR7779" s="27">
        <v>1.37792955365742</v>
      </c>
      <c r="BS7779" s="27">
        <v>45554.4652872852</v>
      </c>
      <c r="BU7779">
        <f t="shared" si="484"/>
        <v>109570.060970493</v>
      </c>
      <c r="BV7779">
        <f t="shared" si="485"/>
        <v>161134.967761328</v>
      </c>
      <c r="BW7779" s="9">
        <v>7774</v>
      </c>
      <c r="BX7779">
        <f t="shared" si="486"/>
        <v>0</v>
      </c>
      <c r="BY7779">
        <f t="shared" si="487"/>
        <v>1</v>
      </c>
    </row>
    <row r="7780" spans="1:77">
      <c r="A7780" s="33">
        <v>7775</v>
      </c>
      <c r="BP7780" s="27">
        <v>0.809893218001723</v>
      </c>
      <c r="BQ7780" s="27">
        <v>12474.8122381539</v>
      </c>
      <c r="BR7780" s="27">
        <v>1.39634293211791</v>
      </c>
      <c r="BS7780" s="27">
        <v>59330.7051109464</v>
      </c>
      <c r="BU7780">
        <f t="shared" si="484"/>
        <v>109009.170462105</v>
      </c>
      <c r="BV7780">
        <f t="shared" si="485"/>
        <v>150120.734706739</v>
      </c>
      <c r="BW7780" s="9">
        <v>7775</v>
      </c>
      <c r="BX7780">
        <f t="shared" si="486"/>
        <v>0</v>
      </c>
      <c r="BY7780">
        <f t="shared" si="487"/>
        <v>1</v>
      </c>
    </row>
    <row r="7781" spans="1:77">
      <c r="A7781" s="33">
        <v>7776</v>
      </c>
      <c r="BP7781" s="27">
        <v>0.839464134331404</v>
      </c>
      <c r="BQ7781" s="27">
        <v>13255.5750915366</v>
      </c>
      <c r="BR7781" s="27">
        <v>1.43325348899083</v>
      </c>
      <c r="BS7781" s="27">
        <v>59999.4209559115</v>
      </c>
      <c r="BU7781">
        <f t="shared" si="484"/>
        <v>112664.045058174</v>
      </c>
      <c r="BV7781">
        <f t="shared" si="485"/>
        <v>154988.602392712</v>
      </c>
      <c r="BW7781" s="9">
        <v>7776</v>
      </c>
      <c r="BX7781">
        <f t="shared" si="486"/>
        <v>0</v>
      </c>
      <c r="BY7781">
        <f t="shared" si="487"/>
        <v>1</v>
      </c>
    </row>
    <row r="7782" spans="1:77">
      <c r="A7782" s="33">
        <v>7777</v>
      </c>
      <c r="BP7782" s="27">
        <v>0.793229613225988</v>
      </c>
      <c r="BQ7782" s="27">
        <v>13065.5318944559</v>
      </c>
      <c r="BR7782" s="27">
        <v>1.34638078484005</v>
      </c>
      <c r="BS7782" s="27">
        <v>49561.1063150607</v>
      </c>
      <c r="BU7782">
        <f t="shared" si="484"/>
        <v>105918.910089442</v>
      </c>
      <c r="BV7782">
        <f t="shared" si="485"/>
        <v>152396.011410947</v>
      </c>
      <c r="BW7782" s="9">
        <v>7777</v>
      </c>
      <c r="BX7782">
        <f t="shared" si="486"/>
        <v>0</v>
      </c>
      <c r="BY7782">
        <f t="shared" si="487"/>
        <v>1</v>
      </c>
    </row>
    <row r="7783" spans="1:77">
      <c r="A7783" s="33">
        <v>7778</v>
      </c>
      <c r="BP7783" s="27">
        <v>0.811310286295092</v>
      </c>
      <c r="BQ7783" s="27">
        <v>15182.915058804</v>
      </c>
      <c r="BR7783" s="27">
        <v>1.37771911608654</v>
      </c>
      <c r="BS7783" s="27">
        <v>62069.9869391023</v>
      </c>
      <c r="BU7783">
        <f t="shared" si="484"/>
        <v>106513.62788546</v>
      </c>
      <c r="BV7783">
        <f t="shared" si="485"/>
        <v>144587.880473878</v>
      </c>
      <c r="BW7783" s="9">
        <v>7778</v>
      </c>
      <c r="BX7783">
        <f t="shared" si="486"/>
        <v>0</v>
      </c>
      <c r="BY7783">
        <f t="shared" si="487"/>
        <v>1</v>
      </c>
    </row>
    <row r="7784" spans="1:77">
      <c r="A7784" s="33">
        <v>7779</v>
      </c>
      <c r="BP7784" s="27">
        <v>0.747340846928365</v>
      </c>
      <c r="BQ7784" s="27">
        <v>16842.9573512149</v>
      </c>
      <c r="BR7784" s="27">
        <v>1.25203943989064</v>
      </c>
      <c r="BS7784" s="27">
        <v>65501.6408159655</v>
      </c>
      <c r="BU7784">
        <f t="shared" si="484"/>
        <v>95258.1696880399</v>
      </c>
      <c r="BV7784">
        <f t="shared" si="485"/>
        <v>122304.275167631</v>
      </c>
      <c r="BW7784" s="9">
        <v>7779</v>
      </c>
      <c r="BX7784">
        <f t="shared" si="486"/>
        <v>0</v>
      </c>
      <c r="BY7784">
        <f t="shared" si="487"/>
        <v>1</v>
      </c>
    </row>
    <row r="7785" spans="1:77">
      <c r="A7785" s="33">
        <v>7780</v>
      </c>
      <c r="BP7785" s="27">
        <v>0.874870079378294</v>
      </c>
      <c r="BQ7785" s="27">
        <v>16871.5460536236</v>
      </c>
      <c r="BR7785" s="27">
        <v>1.51560463517121</v>
      </c>
      <c r="BS7785" s="27">
        <v>52067.5179947727</v>
      </c>
      <c r="BU7785">
        <f t="shared" si="484"/>
        <v>114358.96585312</v>
      </c>
      <c r="BV7785">
        <f t="shared" si="485"/>
        <v>175273.177280909</v>
      </c>
      <c r="BW7785" s="9">
        <v>7780</v>
      </c>
      <c r="BX7785">
        <f t="shared" si="486"/>
        <v>0</v>
      </c>
      <c r="BY7785">
        <f t="shared" si="487"/>
        <v>1</v>
      </c>
    </row>
    <row r="7786" spans="1:77">
      <c r="A7786" s="33">
        <v>7781</v>
      </c>
      <c r="BP7786" s="27">
        <v>0.797688525746896</v>
      </c>
      <c r="BQ7786" s="27">
        <v>15034.769815391</v>
      </c>
      <c r="BR7786" s="27">
        <v>1.32407804949139</v>
      </c>
      <c r="BS7786" s="27">
        <v>60627.8210303505</v>
      </c>
      <c r="BU7786">
        <f t="shared" si="484"/>
        <v>104618.509046643</v>
      </c>
      <c r="BV7786">
        <f t="shared" si="485"/>
        <v>137983.886393359</v>
      </c>
      <c r="BW7786" s="9">
        <v>7781</v>
      </c>
      <c r="BX7786">
        <f t="shared" si="486"/>
        <v>0</v>
      </c>
      <c r="BY7786">
        <f t="shared" si="487"/>
        <v>1</v>
      </c>
    </row>
    <row r="7787" spans="1:77">
      <c r="A7787" s="33">
        <v>7782</v>
      </c>
      <c r="BP7787" s="27">
        <v>0.79751749363387</v>
      </c>
      <c r="BQ7787" s="27">
        <v>16576.9528342243</v>
      </c>
      <c r="BR7787" s="27">
        <v>1.36615959349077</v>
      </c>
      <c r="BS7787" s="27">
        <v>52974.1581749936</v>
      </c>
      <c r="BU7787">
        <f t="shared" si="484"/>
        <v>103050.671210856</v>
      </c>
      <c r="BV7787">
        <f t="shared" si="485"/>
        <v>151949.780848622</v>
      </c>
      <c r="BW7787" s="9">
        <v>7782</v>
      </c>
      <c r="BX7787">
        <f t="shared" si="486"/>
        <v>0</v>
      </c>
      <c r="BY7787">
        <f t="shared" si="487"/>
        <v>1</v>
      </c>
    </row>
    <row r="7788" spans="1:77">
      <c r="A7788" s="33">
        <v>7783</v>
      </c>
      <c r="BP7788" s="27">
        <v>0.806144336276801</v>
      </c>
      <c r="BQ7788" s="27">
        <v>14831.5169647468</v>
      </c>
      <c r="BR7788" s="27">
        <v>1.3851897952686</v>
      </c>
      <c r="BS7788" s="27">
        <v>52410.0489967277</v>
      </c>
      <c r="BU7788">
        <f t="shared" si="484"/>
        <v>106090.133476773</v>
      </c>
      <c r="BV7788">
        <f t="shared" si="485"/>
        <v>155368.420293563</v>
      </c>
      <c r="BW7788" s="9">
        <v>7783</v>
      </c>
      <c r="BX7788">
        <f t="shared" si="486"/>
        <v>0</v>
      </c>
      <c r="BY7788">
        <f t="shared" si="487"/>
        <v>1</v>
      </c>
    </row>
    <row r="7789" spans="1:77">
      <c r="A7789" s="33">
        <v>7784</v>
      </c>
      <c r="BP7789" s="27">
        <v>0.861676822146131</v>
      </c>
      <c r="BQ7789" s="27">
        <v>12406.7501992174</v>
      </c>
      <c r="BR7789" s="27">
        <v>1.50327084109004</v>
      </c>
      <c r="BS7789" s="27">
        <v>48352.6357935876</v>
      </c>
      <c r="BU7789">
        <f t="shared" si="484"/>
        <v>116844.773122702</v>
      </c>
      <c r="BV7789">
        <f t="shared" si="485"/>
        <v>177137.990369918</v>
      </c>
      <c r="BW7789" s="9">
        <v>7784</v>
      </c>
      <c r="BX7789">
        <f t="shared" si="486"/>
        <v>0</v>
      </c>
      <c r="BY7789">
        <f t="shared" si="487"/>
        <v>1</v>
      </c>
    </row>
    <row r="7790" spans="1:77">
      <c r="A7790" s="33">
        <v>7785</v>
      </c>
      <c r="BP7790" s="27">
        <v>0.848243204027479</v>
      </c>
      <c r="BQ7790" s="27">
        <v>11881.3007725854</v>
      </c>
      <c r="BR7790" s="27">
        <v>1.4503593175804</v>
      </c>
      <c r="BS7790" s="27">
        <v>46940.4627513608</v>
      </c>
      <c r="BU7790">
        <f t="shared" si="484"/>
        <v>115355.179831536</v>
      </c>
      <c r="BV7790">
        <f t="shared" si="485"/>
        <v>170613.4348857</v>
      </c>
      <c r="BW7790" s="9">
        <v>7785</v>
      </c>
      <c r="BX7790">
        <f t="shared" si="486"/>
        <v>0</v>
      </c>
      <c r="BY7790">
        <f t="shared" si="487"/>
        <v>1</v>
      </c>
    </row>
    <row r="7791" spans="1:77">
      <c r="A7791" s="33">
        <v>7786</v>
      </c>
      <c r="BP7791" s="27">
        <v>0.82521602893386</v>
      </c>
      <c r="BQ7791" s="27">
        <v>22751.8962440348</v>
      </c>
      <c r="BR7791" s="27">
        <v>1.43741471935669</v>
      </c>
      <c r="BS7791" s="27">
        <v>78729.5447591211</v>
      </c>
      <c r="BU7791">
        <f t="shared" si="484"/>
        <v>101030.508096044</v>
      </c>
      <c r="BV7791">
        <f t="shared" si="485"/>
        <v>136882.663144383</v>
      </c>
      <c r="BW7791" s="9">
        <v>7786</v>
      </c>
      <c r="BX7791">
        <f t="shared" si="486"/>
        <v>0</v>
      </c>
      <c r="BY7791">
        <f t="shared" si="487"/>
        <v>1</v>
      </c>
    </row>
    <row r="7792" spans="1:77">
      <c r="A7792" s="33">
        <v>7787</v>
      </c>
      <c r="BP7792" s="27">
        <v>0.847198138120254</v>
      </c>
      <c r="BQ7792" s="27">
        <v>16906.4854013857</v>
      </c>
      <c r="BR7792" s="27">
        <v>1.43137707036559</v>
      </c>
      <c r="BS7792" s="27">
        <v>56129.3239429315</v>
      </c>
      <c r="BU7792">
        <f t="shared" si="484"/>
        <v>110173.235316652</v>
      </c>
      <c r="BV7792">
        <f t="shared" si="485"/>
        <v>158577.236611907</v>
      </c>
      <c r="BW7792" s="9">
        <v>7787</v>
      </c>
      <c r="BX7792">
        <f t="shared" si="486"/>
        <v>0</v>
      </c>
      <c r="BY7792">
        <f t="shared" si="487"/>
        <v>1</v>
      </c>
    </row>
    <row r="7793" spans="1:77">
      <c r="A7793" s="33">
        <v>7788</v>
      </c>
      <c r="BP7793" s="27">
        <v>0.783982281500527</v>
      </c>
      <c r="BQ7793" s="27">
        <v>15527.2551909131</v>
      </c>
      <c r="BR7793" s="27">
        <v>1.31582690395606</v>
      </c>
      <c r="BS7793" s="27">
        <v>51485.1349334652</v>
      </c>
      <c r="BU7793">
        <f t="shared" si="484"/>
        <v>102070.087034166</v>
      </c>
      <c r="BV7793">
        <f t="shared" si="485"/>
        <v>145888.900659944</v>
      </c>
      <c r="BW7793" s="9">
        <v>7788</v>
      </c>
      <c r="BX7793">
        <f t="shared" si="486"/>
        <v>0</v>
      </c>
      <c r="BY7793">
        <f t="shared" si="487"/>
        <v>1</v>
      </c>
    </row>
    <row r="7794" spans="1:77">
      <c r="A7794" s="33">
        <v>7789</v>
      </c>
      <c r="BP7794" s="27">
        <v>0.795061117788114</v>
      </c>
      <c r="BQ7794" s="27">
        <v>14070.7616407247</v>
      </c>
      <c r="BR7794" s="27">
        <v>1.36378991096881</v>
      </c>
      <c r="BS7794" s="27">
        <v>54609.8464121769</v>
      </c>
      <c r="BU7794">
        <f t="shared" si="484"/>
        <v>105188.406027492</v>
      </c>
      <c r="BV7794">
        <f t="shared" si="485"/>
        <v>149958.640233145</v>
      </c>
      <c r="BW7794" s="9">
        <v>7789</v>
      </c>
      <c r="BX7794">
        <f t="shared" si="486"/>
        <v>0</v>
      </c>
      <c r="BY7794">
        <f t="shared" si="487"/>
        <v>1</v>
      </c>
    </row>
    <row r="7795" spans="1:77">
      <c r="A7795" s="33">
        <v>7790</v>
      </c>
      <c r="BP7795" s="27">
        <v>0.798281226731494</v>
      </c>
      <c r="BQ7795" s="27">
        <v>12788.8210002783</v>
      </c>
      <c r="BR7795" s="27">
        <v>1.37913662689207</v>
      </c>
      <c r="BS7795" s="27">
        <v>59275.3475265283</v>
      </c>
      <c r="BU7795">
        <f t="shared" si="484"/>
        <v>106953.363009446</v>
      </c>
      <c r="BV7795">
        <f t="shared" si="485"/>
        <v>147595.146507283</v>
      </c>
      <c r="BW7795" s="9">
        <v>7790</v>
      </c>
      <c r="BX7795">
        <f t="shared" si="486"/>
        <v>0</v>
      </c>
      <c r="BY7795">
        <f t="shared" si="487"/>
        <v>1</v>
      </c>
    </row>
    <row r="7796" spans="1:77">
      <c r="A7796" s="33">
        <v>7791</v>
      </c>
      <c r="BP7796" s="27">
        <v>0.813605447632209</v>
      </c>
      <c r="BQ7796" s="27">
        <v>14034.2060959296</v>
      </c>
      <c r="BR7796" s="27">
        <v>1.41331698946726</v>
      </c>
      <c r="BS7796" s="27">
        <v>53196.150484995</v>
      </c>
      <c r="BU7796">
        <f t="shared" si="484"/>
        <v>108006.611048902</v>
      </c>
      <c r="BV7796">
        <f t="shared" si="485"/>
        <v>158801.397935094</v>
      </c>
      <c r="BW7796" s="9">
        <v>7791</v>
      </c>
      <c r="BX7796">
        <f t="shared" si="486"/>
        <v>0</v>
      </c>
      <c r="BY7796">
        <f t="shared" si="487"/>
        <v>1</v>
      </c>
    </row>
    <row r="7797" spans="1:77">
      <c r="A7797" s="33">
        <v>7792</v>
      </c>
      <c r="BP7797" s="27">
        <v>0.80013874118145</v>
      </c>
      <c r="BQ7797" s="27">
        <v>15496.5009039821</v>
      </c>
      <c r="BR7797" s="27">
        <v>1.33563290433271</v>
      </c>
      <c r="BS7797" s="27">
        <v>60613.2751192608</v>
      </c>
      <c r="BU7797">
        <f t="shared" si="484"/>
        <v>104524.310273235</v>
      </c>
      <c r="BV7797">
        <f t="shared" si="485"/>
        <v>139731.660530645</v>
      </c>
      <c r="BW7797" s="9">
        <v>7792</v>
      </c>
      <c r="BX7797">
        <f t="shared" si="486"/>
        <v>0</v>
      </c>
      <c r="BY7797">
        <f t="shared" si="487"/>
        <v>1</v>
      </c>
    </row>
    <row r="7798" spans="1:77">
      <c r="A7798" s="33">
        <v>7793</v>
      </c>
      <c r="BP7798" s="27">
        <v>0.801683946456522</v>
      </c>
      <c r="BQ7798" s="27">
        <v>14598.9961448693</v>
      </c>
      <c r="BR7798" s="27">
        <v>1.36286994841676</v>
      </c>
      <c r="BS7798" s="27">
        <v>52518.3839839691</v>
      </c>
      <c r="BU7798">
        <f t="shared" si="484"/>
        <v>105653.595823609</v>
      </c>
      <c r="BV7798">
        <f t="shared" si="485"/>
        <v>151912.108278545</v>
      </c>
      <c r="BW7798" s="9">
        <v>7793</v>
      </c>
      <c r="BX7798">
        <f t="shared" si="486"/>
        <v>0</v>
      </c>
      <c r="BY7798">
        <f t="shared" si="487"/>
        <v>1</v>
      </c>
    </row>
    <row r="7799" spans="1:77">
      <c r="A7799" s="33">
        <v>7794</v>
      </c>
      <c r="BP7799" s="27">
        <v>0.841490980890107</v>
      </c>
      <c r="BQ7799" s="27">
        <v>13151.3093403767</v>
      </c>
      <c r="BR7799" s="27">
        <v>1.44867514968372</v>
      </c>
      <c r="BS7799" s="27">
        <v>58922.4539520516</v>
      </c>
      <c r="BU7799">
        <f t="shared" si="484"/>
        <v>113072.337793139</v>
      </c>
      <c r="BV7799">
        <f t="shared" si="485"/>
        <v>158378.818500506</v>
      </c>
      <c r="BW7799" s="9">
        <v>7794</v>
      </c>
      <c r="BX7799">
        <f t="shared" si="486"/>
        <v>0</v>
      </c>
      <c r="BY7799">
        <f t="shared" si="487"/>
        <v>1</v>
      </c>
    </row>
    <row r="7800" spans="1:77">
      <c r="A7800" s="33">
        <v>7795</v>
      </c>
      <c r="BP7800" s="27">
        <v>0.763092013546889</v>
      </c>
      <c r="BQ7800" s="27">
        <v>16883.440071816</v>
      </c>
      <c r="BR7800" s="27">
        <v>1.30243296539452</v>
      </c>
      <c r="BS7800" s="27">
        <v>63079.6715641089</v>
      </c>
      <c r="BU7800">
        <f t="shared" si="484"/>
        <v>97580.3619602174</v>
      </c>
      <c r="BV7800">
        <f t="shared" si="485"/>
        <v>132285.273245069</v>
      </c>
      <c r="BW7800" s="9">
        <v>7795</v>
      </c>
      <c r="BX7800">
        <f t="shared" si="486"/>
        <v>0</v>
      </c>
      <c r="BY7800">
        <f t="shared" si="487"/>
        <v>1</v>
      </c>
    </row>
    <row r="7801" spans="1:77">
      <c r="A7801" s="33">
        <v>7796</v>
      </c>
      <c r="BP7801" s="27">
        <v>0.777263424806947</v>
      </c>
      <c r="BQ7801" s="27">
        <v>12827.7770667023</v>
      </c>
      <c r="BR7801" s="27">
        <v>1.35876674348022</v>
      </c>
      <c r="BS7801" s="27">
        <v>59034.2184710953</v>
      </c>
      <c r="BU7801">
        <f t="shared" si="484"/>
        <v>103761.73665434</v>
      </c>
      <c r="BV7801">
        <f t="shared" si="485"/>
        <v>144780.793050938</v>
      </c>
      <c r="BW7801" s="9">
        <v>7796</v>
      </c>
      <c r="BX7801">
        <f t="shared" si="486"/>
        <v>0</v>
      </c>
      <c r="BY7801">
        <f t="shared" si="487"/>
        <v>1</v>
      </c>
    </row>
    <row r="7802" spans="1:77">
      <c r="A7802" s="33">
        <v>7797</v>
      </c>
      <c r="BP7802" s="27">
        <v>0.825764917306602</v>
      </c>
      <c r="BQ7802" s="27">
        <v>11110.5247179273</v>
      </c>
      <c r="BR7802" s="27">
        <v>1.38245826097367</v>
      </c>
      <c r="BS7802" s="27">
        <v>56452.4030172898</v>
      </c>
      <c r="BU7802">
        <f t="shared" si="484"/>
        <v>112754.212878063</v>
      </c>
      <c r="BV7802">
        <f t="shared" si="485"/>
        <v>150916.336128761</v>
      </c>
      <c r="BW7802" s="9">
        <v>7797</v>
      </c>
      <c r="BX7802">
        <f t="shared" si="486"/>
        <v>0</v>
      </c>
      <c r="BY7802">
        <f t="shared" si="487"/>
        <v>1</v>
      </c>
    </row>
    <row r="7803" spans="1:77">
      <c r="A7803" s="33">
        <v>7798</v>
      </c>
      <c r="BP7803" s="27">
        <v>0.851532634065092</v>
      </c>
      <c r="BQ7803" s="27">
        <v>13490.4001544484</v>
      </c>
      <c r="BR7803" s="27">
        <v>1.47493818275395</v>
      </c>
      <c r="BS7803" s="27">
        <v>61007.6677953408</v>
      </c>
      <c r="BU7803">
        <f t="shared" si="484"/>
        <v>114239.494955315</v>
      </c>
      <c r="BV7803">
        <f t="shared" si="485"/>
        <v>160233.059617752</v>
      </c>
      <c r="BW7803" s="9">
        <v>7798</v>
      </c>
      <c r="BX7803">
        <f t="shared" si="486"/>
        <v>0</v>
      </c>
      <c r="BY7803">
        <f t="shared" si="487"/>
        <v>1</v>
      </c>
    </row>
    <row r="7804" spans="1:77">
      <c r="A7804" s="33">
        <v>7799</v>
      </c>
      <c r="BP7804" s="27">
        <v>0.785663621086165</v>
      </c>
      <c r="BQ7804" s="27">
        <v>19808.8014786209</v>
      </c>
      <c r="BR7804" s="27">
        <v>1.36930049504572</v>
      </c>
      <c r="BS7804" s="27">
        <v>68032.6391464597</v>
      </c>
      <c r="BU7804">
        <f t="shared" si="484"/>
        <v>98040.7416843039</v>
      </c>
      <c r="BV7804">
        <f t="shared" si="485"/>
        <v>137362.435110398</v>
      </c>
      <c r="BW7804" s="9">
        <v>7799</v>
      </c>
      <c r="BX7804">
        <f t="shared" si="486"/>
        <v>0</v>
      </c>
      <c r="BY7804">
        <f t="shared" si="487"/>
        <v>1</v>
      </c>
    </row>
    <row r="7805" spans="1:77">
      <c r="A7805" s="33">
        <v>7800</v>
      </c>
      <c r="BP7805" s="27">
        <v>0.856078629177751</v>
      </c>
      <c r="BQ7805" s="27">
        <v>15604.6012140787</v>
      </c>
      <c r="BR7805" s="27">
        <v>1.46619091168919</v>
      </c>
      <c r="BS7805" s="27">
        <v>63812.1225314217</v>
      </c>
      <c r="BU7805">
        <f t="shared" si="484"/>
        <v>112807.193162584</v>
      </c>
      <c r="BV7805">
        <f t="shared" si="485"/>
        <v>156116.514221957</v>
      </c>
      <c r="BW7805" s="9">
        <v>7800</v>
      </c>
      <c r="BX7805">
        <f t="shared" si="486"/>
        <v>0</v>
      </c>
      <c r="BY7805">
        <f t="shared" si="487"/>
        <v>1</v>
      </c>
    </row>
    <row r="7806" spans="1:77">
      <c r="A7806" s="33">
        <v>7801</v>
      </c>
      <c r="BP7806" s="27">
        <v>0.85097479866323</v>
      </c>
      <c r="BQ7806" s="27">
        <v>15556.0988279166</v>
      </c>
      <c r="BR7806" s="27">
        <v>1.45166169405988</v>
      </c>
      <c r="BS7806" s="27">
        <v>53285.0511549639</v>
      </c>
      <c r="BU7806">
        <f t="shared" si="484"/>
        <v>112090.120971568</v>
      </c>
      <c r="BV7806">
        <f t="shared" si="485"/>
        <v>164464.202954018</v>
      </c>
      <c r="BW7806" s="9">
        <v>7801</v>
      </c>
      <c r="BX7806">
        <f t="shared" si="486"/>
        <v>0</v>
      </c>
      <c r="BY7806">
        <f t="shared" si="487"/>
        <v>1</v>
      </c>
    </row>
    <row r="7807" spans="1:77">
      <c r="A7807" s="33">
        <v>7802</v>
      </c>
      <c r="BP7807" s="27">
        <v>0.776145330453213</v>
      </c>
      <c r="BQ7807" s="27">
        <v>19282.9573382996</v>
      </c>
      <c r="BR7807" s="27">
        <v>1.323272021058</v>
      </c>
      <c r="BS7807" s="27">
        <v>55274.5027342786</v>
      </c>
      <c r="BU7807">
        <f t="shared" si="484"/>
        <v>97138.8422296824</v>
      </c>
      <c r="BV7807">
        <f t="shared" si="485"/>
        <v>143216.300424421</v>
      </c>
      <c r="BW7807" s="9">
        <v>7802</v>
      </c>
      <c r="BX7807">
        <f t="shared" si="486"/>
        <v>0</v>
      </c>
      <c r="BY7807">
        <f t="shared" si="487"/>
        <v>1</v>
      </c>
    </row>
    <row r="7808" spans="1:77">
      <c r="A7808" s="33">
        <v>7803</v>
      </c>
      <c r="BP7808" s="27">
        <v>0.770423426319525</v>
      </c>
      <c r="BQ7808" s="27">
        <v>20168.7634921097</v>
      </c>
      <c r="BR7808" s="27">
        <v>1.31871352660557</v>
      </c>
      <c r="BS7808" s="27">
        <v>64688.4466630818</v>
      </c>
      <c r="BU7808">
        <f t="shared" si="484"/>
        <v>95394.750455819</v>
      </c>
      <c r="BV7808">
        <f t="shared" si="485"/>
        <v>133118.582327753</v>
      </c>
      <c r="BW7808" s="9">
        <v>7803</v>
      </c>
      <c r="BX7808">
        <f t="shared" si="486"/>
        <v>0</v>
      </c>
      <c r="BY7808">
        <f t="shared" si="487"/>
        <v>1</v>
      </c>
    </row>
    <row r="7809" spans="1:77">
      <c r="A7809" s="33">
        <v>7804</v>
      </c>
      <c r="BP7809" s="27">
        <v>0.790579207051545</v>
      </c>
      <c r="BQ7809" s="27">
        <v>15706.3627558614</v>
      </c>
      <c r="BR7809" s="27">
        <v>1.35366650966075</v>
      </c>
      <c r="BS7809" s="27">
        <v>51023.038722159</v>
      </c>
      <c r="BU7809">
        <f t="shared" si="484"/>
        <v>102880.51830187</v>
      </c>
      <c r="BV7809">
        <f t="shared" si="485"/>
        <v>152026.937726953</v>
      </c>
      <c r="BW7809" s="9">
        <v>7804</v>
      </c>
      <c r="BX7809">
        <f t="shared" si="486"/>
        <v>0</v>
      </c>
      <c r="BY7809">
        <f t="shared" si="487"/>
        <v>1</v>
      </c>
    </row>
    <row r="7810" spans="1:77">
      <c r="A7810" s="33">
        <v>7805</v>
      </c>
      <c r="BP7810" s="27">
        <v>0.794105682546029</v>
      </c>
      <c r="BQ7810" s="27">
        <v>18418.5038697914</v>
      </c>
      <c r="BR7810" s="27">
        <v>1.35003136603925</v>
      </c>
      <c r="BS7810" s="27">
        <v>56043.1859236807</v>
      </c>
      <c r="BU7810">
        <f t="shared" si="484"/>
        <v>100697.348512113</v>
      </c>
      <c r="BV7810">
        <f t="shared" si="485"/>
        <v>146461.518982206</v>
      </c>
      <c r="BW7810" s="9">
        <v>7805</v>
      </c>
      <c r="BX7810">
        <f t="shared" si="486"/>
        <v>0</v>
      </c>
      <c r="BY7810">
        <f t="shared" si="487"/>
        <v>1</v>
      </c>
    </row>
    <row r="7811" spans="1:77">
      <c r="A7811" s="33">
        <v>7806</v>
      </c>
      <c r="BP7811" s="27">
        <v>0.775827090580135</v>
      </c>
      <c r="BQ7811" s="27">
        <v>10420.057413718</v>
      </c>
      <c r="BR7811" s="27">
        <v>1.3375840723697</v>
      </c>
      <c r="BS7811" s="27">
        <v>45058.002742673</v>
      </c>
      <c r="BU7811">
        <f t="shared" si="484"/>
        <v>105954.006173302</v>
      </c>
      <c r="BV7811">
        <f t="shared" si="485"/>
        <v>155579.608112782</v>
      </c>
      <c r="BW7811" s="9">
        <v>7806</v>
      </c>
      <c r="BX7811">
        <f t="shared" si="486"/>
        <v>0</v>
      </c>
      <c r="BY7811">
        <f t="shared" si="487"/>
        <v>1</v>
      </c>
    </row>
    <row r="7812" spans="1:77">
      <c r="A7812" s="33">
        <v>7807</v>
      </c>
      <c r="BP7812" s="27">
        <v>0.827039012948121</v>
      </c>
      <c r="BQ7812" s="27">
        <v>13924.8915492272</v>
      </c>
      <c r="BR7812" s="27">
        <v>1.4388670509458</v>
      </c>
      <c r="BS7812" s="27">
        <v>49178.3183201137</v>
      </c>
      <c r="BU7812">
        <f t="shared" si="484"/>
        <v>110130.960392991</v>
      </c>
      <c r="BV7812">
        <f t="shared" si="485"/>
        <v>166651.739321757</v>
      </c>
      <c r="BW7812" s="9">
        <v>7807</v>
      </c>
      <c r="BX7812">
        <f t="shared" si="486"/>
        <v>0</v>
      </c>
      <c r="BY7812">
        <f t="shared" si="487"/>
        <v>1</v>
      </c>
    </row>
    <row r="7813" spans="1:77">
      <c r="A7813" s="33">
        <v>7808</v>
      </c>
      <c r="BP7813" s="27">
        <v>0.81087293071714</v>
      </c>
      <c r="BQ7813" s="27">
        <v>9654.38855892282</v>
      </c>
      <c r="BR7813" s="27">
        <v>1.40963916926639</v>
      </c>
      <c r="BS7813" s="27">
        <v>44836.9648046437</v>
      </c>
      <c r="BU7813">
        <f t="shared" si="484"/>
        <v>111976.551048648</v>
      </c>
      <c r="BV7813">
        <f t="shared" si="485"/>
        <v>166608.910585315</v>
      </c>
      <c r="BW7813" s="9">
        <v>7808</v>
      </c>
      <c r="BX7813">
        <f t="shared" si="486"/>
        <v>0</v>
      </c>
      <c r="BY7813">
        <f t="shared" si="487"/>
        <v>1</v>
      </c>
    </row>
    <row r="7814" spans="1:77">
      <c r="A7814" s="33">
        <v>7809</v>
      </c>
      <c r="BP7814" s="27">
        <v>0.786425560749426</v>
      </c>
      <c r="BQ7814" s="27">
        <v>16529.8901174808</v>
      </c>
      <c r="BR7814" s="27">
        <v>1.3436569556075</v>
      </c>
      <c r="BS7814" s="27">
        <v>65635.4914624279</v>
      </c>
      <c r="BU7814">
        <f t="shared" si="484"/>
        <v>101433.943994933</v>
      </c>
      <c r="BV7814">
        <f t="shared" si="485"/>
        <v>135913.051878696</v>
      </c>
      <c r="BW7814" s="9">
        <v>7809</v>
      </c>
      <c r="BX7814">
        <f t="shared" si="486"/>
        <v>0</v>
      </c>
      <c r="BY7814">
        <f t="shared" si="487"/>
        <v>1</v>
      </c>
    </row>
    <row r="7815" spans="1:77">
      <c r="A7815" s="33">
        <v>7810</v>
      </c>
      <c r="BP7815" s="27">
        <v>0.805918178514569</v>
      </c>
      <c r="BQ7815" s="27">
        <v>14818.7261279185</v>
      </c>
      <c r="BR7815" s="27">
        <v>1.39262819788529</v>
      </c>
      <c r="BS7815" s="27">
        <v>61970.5959845724</v>
      </c>
      <c r="BU7815">
        <f t="shared" ref="BU7815:BU7878" si="488">BP7815*$BV$1-BQ7815</f>
        <v>106069.000649267</v>
      </c>
      <c r="BV7815">
        <f t="shared" ref="BV7815:BV7878" si="489">BR7815*$BV$1-BS7815</f>
        <v>146923.633698222</v>
      </c>
      <c r="BW7815" s="9">
        <v>7810</v>
      </c>
      <c r="BX7815">
        <f t="shared" ref="BX7815:BX7878" si="490">IF(BU7815=MAX($BU7815:$BV7815),1,0)</f>
        <v>0</v>
      </c>
      <c r="BY7815">
        <f t="shared" ref="BY7815:BY7878" si="491">IF(BV7815=MAX($BU7815:$BV7815),1,0)</f>
        <v>1</v>
      </c>
    </row>
    <row r="7816" spans="1:77">
      <c r="A7816" s="33">
        <v>7811</v>
      </c>
      <c r="BP7816" s="27">
        <v>0.778605873466184</v>
      </c>
      <c r="BQ7816" s="27">
        <v>16671.2373325079</v>
      </c>
      <c r="BR7816" s="27">
        <v>1.34289910544879</v>
      </c>
      <c r="BS7816" s="27">
        <v>55110.8645519237</v>
      </c>
      <c r="BU7816">
        <f t="shared" si="488"/>
        <v>100119.64368742</v>
      </c>
      <c r="BV7816">
        <f t="shared" si="489"/>
        <v>146324.001265394</v>
      </c>
      <c r="BW7816" s="9">
        <v>7811</v>
      </c>
      <c r="BX7816">
        <f t="shared" si="490"/>
        <v>0</v>
      </c>
      <c r="BY7816">
        <f t="shared" si="491"/>
        <v>1</v>
      </c>
    </row>
    <row r="7817" spans="1:77">
      <c r="A7817" s="33">
        <v>7812</v>
      </c>
      <c r="BP7817" s="27">
        <v>0.815294833249139</v>
      </c>
      <c r="BQ7817" s="27">
        <v>19481.9021735562</v>
      </c>
      <c r="BR7817" s="27">
        <v>1.39471164416128</v>
      </c>
      <c r="BS7817" s="27">
        <v>68491.994658683</v>
      </c>
      <c r="BU7817">
        <f t="shared" si="488"/>
        <v>102812.322813815</v>
      </c>
      <c r="BV7817">
        <f t="shared" si="489"/>
        <v>140714.751965509</v>
      </c>
      <c r="BW7817" s="9">
        <v>7812</v>
      </c>
      <c r="BX7817">
        <f t="shared" si="490"/>
        <v>0</v>
      </c>
      <c r="BY7817">
        <f t="shared" si="491"/>
        <v>1</v>
      </c>
    </row>
    <row r="7818" spans="1:77">
      <c r="A7818" s="33">
        <v>7813</v>
      </c>
      <c r="BP7818" s="27">
        <v>0.79887087231391</v>
      </c>
      <c r="BQ7818" s="27">
        <v>14522.0796213914</v>
      </c>
      <c r="BR7818" s="27">
        <v>1.37741914280999</v>
      </c>
      <c r="BS7818" s="27">
        <v>50609.3842251177</v>
      </c>
      <c r="BU7818">
        <f t="shared" si="488"/>
        <v>105308.551225695</v>
      </c>
      <c r="BV7818">
        <f t="shared" si="489"/>
        <v>156003.48719638</v>
      </c>
      <c r="BW7818" s="9">
        <v>7813</v>
      </c>
      <c r="BX7818">
        <f t="shared" si="490"/>
        <v>0</v>
      </c>
      <c r="BY7818">
        <f t="shared" si="491"/>
        <v>1</v>
      </c>
    </row>
    <row r="7819" spans="1:77">
      <c r="A7819" s="33">
        <v>7814</v>
      </c>
      <c r="BP7819" s="27">
        <v>0.842982877218913</v>
      </c>
      <c r="BQ7819" s="27">
        <v>13338.2859970539</v>
      </c>
      <c r="BR7819" s="27">
        <v>1.45806889246439</v>
      </c>
      <c r="BS7819" s="27">
        <v>50810.3764555626</v>
      </c>
      <c r="BU7819">
        <f t="shared" si="488"/>
        <v>113109.145585783</v>
      </c>
      <c r="BV7819">
        <f t="shared" si="489"/>
        <v>167899.957414095</v>
      </c>
      <c r="BW7819" s="9">
        <v>7814</v>
      </c>
      <c r="BX7819">
        <f t="shared" si="490"/>
        <v>0</v>
      </c>
      <c r="BY7819">
        <f t="shared" si="491"/>
        <v>1</v>
      </c>
    </row>
    <row r="7820" spans="1:77">
      <c r="A7820" s="33">
        <v>7815</v>
      </c>
      <c r="BP7820" s="27">
        <v>0.875242249747156</v>
      </c>
      <c r="BQ7820" s="27">
        <v>12847.1277305231</v>
      </c>
      <c r="BR7820" s="27">
        <v>1.52910341413787</v>
      </c>
      <c r="BS7820" s="27">
        <v>59816.06942002</v>
      </c>
      <c r="BU7820">
        <f t="shared" si="488"/>
        <v>118439.20973155</v>
      </c>
      <c r="BV7820">
        <f t="shared" si="489"/>
        <v>169549.44270066</v>
      </c>
      <c r="BW7820" s="9">
        <v>7815</v>
      </c>
      <c r="BX7820">
        <f t="shared" si="490"/>
        <v>0</v>
      </c>
      <c r="BY7820">
        <f t="shared" si="491"/>
        <v>1</v>
      </c>
    </row>
    <row r="7821" spans="1:77">
      <c r="A7821" s="33">
        <v>7816</v>
      </c>
      <c r="BP7821" s="27">
        <v>0.843687636477737</v>
      </c>
      <c r="BQ7821" s="27">
        <v>14589.1265214125</v>
      </c>
      <c r="BR7821" s="27">
        <v>1.47127022568366</v>
      </c>
      <c r="BS7821" s="27">
        <v>52858.9796157531</v>
      </c>
      <c r="BU7821">
        <f t="shared" si="488"/>
        <v>111964.018950248</v>
      </c>
      <c r="BV7821">
        <f t="shared" si="489"/>
        <v>167831.554236795</v>
      </c>
      <c r="BW7821" s="9">
        <v>7816</v>
      </c>
      <c r="BX7821">
        <f t="shared" si="490"/>
        <v>0</v>
      </c>
      <c r="BY7821">
        <f t="shared" si="491"/>
        <v>1</v>
      </c>
    </row>
    <row r="7822" spans="1:77">
      <c r="A7822" s="33">
        <v>7817</v>
      </c>
      <c r="BP7822" s="27">
        <v>0.776627570262501</v>
      </c>
      <c r="BQ7822" s="27">
        <v>14525.9576648105</v>
      </c>
      <c r="BR7822" s="27">
        <v>1.32533799154421</v>
      </c>
      <c r="BS7822" s="27">
        <v>50047.7393184051</v>
      </c>
      <c r="BU7822">
        <f t="shared" si="488"/>
        <v>101968.177874565</v>
      </c>
      <c r="BV7822">
        <f t="shared" si="489"/>
        <v>148752.959413226</v>
      </c>
      <c r="BW7822" s="9">
        <v>7817</v>
      </c>
      <c r="BX7822">
        <f t="shared" si="490"/>
        <v>0</v>
      </c>
      <c r="BY7822">
        <f t="shared" si="491"/>
        <v>1</v>
      </c>
    </row>
    <row r="7823" spans="1:77">
      <c r="A7823" s="33">
        <v>7818</v>
      </c>
      <c r="BP7823" s="27">
        <v>0.79389002002841</v>
      </c>
      <c r="BQ7823" s="27">
        <v>13352.053614441</v>
      </c>
      <c r="BR7823" s="27">
        <v>1.35952563082396</v>
      </c>
      <c r="BS7823" s="27">
        <v>62279.2318963533</v>
      </c>
      <c r="BU7823">
        <f t="shared" si="488"/>
        <v>105731.449389821</v>
      </c>
      <c r="BV7823">
        <f t="shared" si="489"/>
        <v>141649.61272724</v>
      </c>
      <c r="BW7823" s="9">
        <v>7818</v>
      </c>
      <c r="BX7823">
        <f t="shared" si="490"/>
        <v>0</v>
      </c>
      <c r="BY7823">
        <f t="shared" si="491"/>
        <v>1</v>
      </c>
    </row>
    <row r="7824" spans="1:77">
      <c r="A7824" s="33">
        <v>7819</v>
      </c>
      <c r="BP7824" s="27">
        <v>0.804015788087402</v>
      </c>
      <c r="BQ7824" s="27">
        <v>12038.7468293877</v>
      </c>
      <c r="BR7824" s="27">
        <v>1.38373186529298</v>
      </c>
      <c r="BS7824" s="27">
        <v>47226.3551498796</v>
      </c>
      <c r="BU7824">
        <f t="shared" si="488"/>
        <v>108563.621383723</v>
      </c>
      <c r="BV7824">
        <f t="shared" si="489"/>
        <v>160333.424644068</v>
      </c>
      <c r="BW7824" s="9">
        <v>7819</v>
      </c>
      <c r="BX7824">
        <f t="shared" si="490"/>
        <v>0</v>
      </c>
      <c r="BY7824">
        <f t="shared" si="491"/>
        <v>1</v>
      </c>
    </row>
    <row r="7825" spans="1:77">
      <c r="A7825" s="33">
        <v>7820</v>
      </c>
      <c r="BP7825" s="27">
        <v>0.816945738613321</v>
      </c>
      <c r="BQ7825" s="27">
        <v>13198.8232524447</v>
      </c>
      <c r="BR7825" s="27">
        <v>1.39742985896611</v>
      </c>
      <c r="BS7825" s="27">
        <v>48677.2565207781</v>
      </c>
      <c r="BU7825">
        <f t="shared" si="488"/>
        <v>109343.037539553</v>
      </c>
      <c r="BV7825">
        <f t="shared" si="489"/>
        <v>160937.222324139</v>
      </c>
      <c r="BW7825" s="9">
        <v>7820</v>
      </c>
      <c r="BX7825">
        <f t="shared" si="490"/>
        <v>0</v>
      </c>
      <c r="BY7825">
        <f t="shared" si="491"/>
        <v>1</v>
      </c>
    </row>
    <row r="7826" spans="1:77">
      <c r="A7826" s="33">
        <v>7821</v>
      </c>
      <c r="BP7826" s="27">
        <v>0.743267782262408</v>
      </c>
      <c r="BQ7826" s="27">
        <v>12999.4178498857</v>
      </c>
      <c r="BR7826" s="27">
        <v>1.25094321350744</v>
      </c>
      <c r="BS7826" s="27">
        <v>51846.3411075855</v>
      </c>
      <c r="BU7826">
        <f t="shared" si="488"/>
        <v>98490.7494894754</v>
      </c>
      <c r="BV7826">
        <f t="shared" si="489"/>
        <v>135795.14091853</v>
      </c>
      <c r="BW7826" s="9">
        <v>7821</v>
      </c>
      <c r="BX7826">
        <f t="shared" si="490"/>
        <v>0</v>
      </c>
      <c r="BY7826">
        <f t="shared" si="491"/>
        <v>1</v>
      </c>
    </row>
    <row r="7827" spans="1:77">
      <c r="A7827" s="33">
        <v>7822</v>
      </c>
      <c r="BP7827" s="27">
        <v>0.757060501591825</v>
      </c>
      <c r="BQ7827" s="27">
        <v>19554.6796160372</v>
      </c>
      <c r="BR7827" s="27">
        <v>1.28297823408189</v>
      </c>
      <c r="BS7827" s="27">
        <v>69596.4713733833</v>
      </c>
      <c r="BU7827">
        <f t="shared" si="488"/>
        <v>94004.3956227365</v>
      </c>
      <c r="BV7827">
        <f t="shared" si="489"/>
        <v>122850.2637389</v>
      </c>
      <c r="BW7827" s="9">
        <v>7822</v>
      </c>
      <c r="BX7827">
        <f t="shared" si="490"/>
        <v>0</v>
      </c>
      <c r="BY7827">
        <f t="shared" si="491"/>
        <v>1</v>
      </c>
    </row>
    <row r="7828" spans="1:77">
      <c r="A7828" s="33">
        <v>7823</v>
      </c>
      <c r="BP7828" s="27">
        <v>0.82867722294305</v>
      </c>
      <c r="BQ7828" s="27">
        <v>13644.7775478405</v>
      </c>
      <c r="BR7828" s="27">
        <v>1.43306156098972</v>
      </c>
      <c r="BS7828" s="27">
        <v>53003.7845860887</v>
      </c>
      <c r="BU7828">
        <f t="shared" si="488"/>
        <v>110656.805893617</v>
      </c>
      <c r="BV7828">
        <f t="shared" si="489"/>
        <v>161955.449562369</v>
      </c>
      <c r="BW7828" s="9">
        <v>7823</v>
      </c>
      <c r="BX7828">
        <f t="shared" si="490"/>
        <v>0</v>
      </c>
      <c r="BY7828">
        <f t="shared" si="491"/>
        <v>1</v>
      </c>
    </row>
    <row r="7829" spans="1:77">
      <c r="A7829" s="33">
        <v>7824</v>
      </c>
      <c r="BP7829" s="27">
        <v>0.764856022769537</v>
      </c>
      <c r="BQ7829" s="27">
        <v>13659.5571370522</v>
      </c>
      <c r="BR7829" s="27">
        <v>1.29015926292341</v>
      </c>
      <c r="BS7829" s="27">
        <v>47825.6852350349</v>
      </c>
      <c r="BU7829">
        <f t="shared" si="488"/>
        <v>101068.846278378</v>
      </c>
      <c r="BV7829">
        <f t="shared" si="489"/>
        <v>145698.204203477</v>
      </c>
      <c r="BW7829" s="9">
        <v>7824</v>
      </c>
      <c r="BX7829">
        <f t="shared" si="490"/>
        <v>0</v>
      </c>
      <c r="BY7829">
        <f t="shared" si="491"/>
        <v>1</v>
      </c>
    </row>
    <row r="7830" spans="1:77">
      <c r="A7830" s="33">
        <v>7825</v>
      </c>
      <c r="BP7830" s="27">
        <v>0.826751878583511</v>
      </c>
      <c r="BQ7830" s="27">
        <v>13294.905781245</v>
      </c>
      <c r="BR7830" s="27">
        <v>1.42417899042985</v>
      </c>
      <c r="BS7830" s="27">
        <v>58876.2370174929</v>
      </c>
      <c r="BU7830">
        <f t="shared" si="488"/>
        <v>110717.876006282</v>
      </c>
      <c r="BV7830">
        <f t="shared" si="489"/>
        <v>154750.611546984</v>
      </c>
      <c r="BW7830" s="9">
        <v>7825</v>
      </c>
      <c r="BX7830">
        <f t="shared" si="490"/>
        <v>0</v>
      </c>
      <c r="BY7830">
        <f t="shared" si="491"/>
        <v>1</v>
      </c>
    </row>
    <row r="7831" spans="1:77">
      <c r="A7831" s="33">
        <v>7826</v>
      </c>
      <c r="BP7831" s="27">
        <v>0.838922642042405</v>
      </c>
      <c r="BQ7831" s="27">
        <v>16039.5084889479</v>
      </c>
      <c r="BR7831" s="27">
        <v>1.45096187717139</v>
      </c>
      <c r="BS7831" s="27">
        <v>53423.3184956934</v>
      </c>
      <c r="BU7831">
        <f t="shared" si="488"/>
        <v>109798.887817413</v>
      </c>
      <c r="BV7831">
        <f t="shared" si="489"/>
        <v>164220.963080014</v>
      </c>
      <c r="BW7831" s="9">
        <v>7826</v>
      </c>
      <c r="BX7831">
        <f t="shared" si="490"/>
        <v>0</v>
      </c>
      <c r="BY7831">
        <f t="shared" si="491"/>
        <v>1</v>
      </c>
    </row>
    <row r="7832" spans="1:77">
      <c r="A7832" s="33">
        <v>7827</v>
      </c>
      <c r="BP7832" s="27">
        <v>0.808720515011342</v>
      </c>
      <c r="BQ7832" s="27">
        <v>15228.0954862286</v>
      </c>
      <c r="BR7832" s="27">
        <v>1.39816920325406</v>
      </c>
      <c r="BS7832" s="27">
        <v>64532.2396347913</v>
      </c>
      <c r="BU7832">
        <f t="shared" si="488"/>
        <v>106079.981765473</v>
      </c>
      <c r="BV7832">
        <f t="shared" si="489"/>
        <v>145193.140853318</v>
      </c>
      <c r="BW7832" s="9">
        <v>7827</v>
      </c>
      <c r="BX7832">
        <f t="shared" si="490"/>
        <v>0</v>
      </c>
      <c r="BY7832">
        <f t="shared" si="491"/>
        <v>1</v>
      </c>
    </row>
    <row r="7833" spans="1:77">
      <c r="A7833" s="33">
        <v>7828</v>
      </c>
      <c r="BP7833" s="27">
        <v>0.864547201870935</v>
      </c>
      <c r="BQ7833" s="27">
        <v>10672.5409255031</v>
      </c>
      <c r="BR7833" s="27">
        <v>1.49368228168261</v>
      </c>
      <c r="BS7833" s="27">
        <v>43487.7433126461</v>
      </c>
      <c r="BU7833">
        <f t="shared" si="488"/>
        <v>119009.539355137</v>
      </c>
      <c r="BV7833">
        <f t="shared" si="489"/>
        <v>180564.598939746</v>
      </c>
      <c r="BW7833" s="9">
        <v>7828</v>
      </c>
      <c r="BX7833">
        <f t="shared" si="490"/>
        <v>0</v>
      </c>
      <c r="BY7833">
        <f t="shared" si="491"/>
        <v>1</v>
      </c>
    </row>
    <row r="7834" spans="1:77">
      <c r="A7834" s="33">
        <v>7829</v>
      </c>
      <c r="BP7834" s="27">
        <v>0.758976086693159</v>
      </c>
      <c r="BQ7834" s="27">
        <v>13978.5955766082</v>
      </c>
      <c r="BR7834" s="27">
        <v>1.30648911026352</v>
      </c>
      <c r="BS7834" s="27">
        <v>52316.6458952195</v>
      </c>
      <c r="BU7834">
        <f t="shared" si="488"/>
        <v>99867.8174273657</v>
      </c>
      <c r="BV7834">
        <f t="shared" si="489"/>
        <v>143656.720644309</v>
      </c>
      <c r="BW7834" s="9">
        <v>7829</v>
      </c>
      <c r="BX7834">
        <f t="shared" si="490"/>
        <v>0</v>
      </c>
      <c r="BY7834">
        <f t="shared" si="491"/>
        <v>1</v>
      </c>
    </row>
    <row r="7835" spans="1:77">
      <c r="A7835" s="33">
        <v>7830</v>
      </c>
      <c r="BP7835" s="27">
        <v>0.83106029876268</v>
      </c>
      <c r="BQ7835" s="27">
        <v>13229.5293899454</v>
      </c>
      <c r="BR7835" s="27">
        <v>1.44686985617317</v>
      </c>
      <c r="BS7835" s="27">
        <v>50799.1907262994</v>
      </c>
      <c r="BU7835">
        <f t="shared" si="488"/>
        <v>111429.515424457</v>
      </c>
      <c r="BV7835">
        <f t="shared" si="489"/>
        <v>166231.287699676</v>
      </c>
      <c r="BW7835" s="9">
        <v>7830</v>
      </c>
      <c r="BX7835">
        <f t="shared" si="490"/>
        <v>0</v>
      </c>
      <c r="BY7835">
        <f t="shared" si="491"/>
        <v>1</v>
      </c>
    </row>
    <row r="7836" spans="1:77">
      <c r="A7836" s="33">
        <v>7831</v>
      </c>
      <c r="BP7836" s="27">
        <v>0.788212697119888</v>
      </c>
      <c r="BQ7836" s="27">
        <v>9963.61200778261</v>
      </c>
      <c r="BR7836" s="27">
        <v>1.3307312300273</v>
      </c>
      <c r="BS7836" s="27">
        <v>56148.2916124108</v>
      </c>
      <c r="BU7836">
        <f t="shared" si="488"/>
        <v>108268.292560201</v>
      </c>
      <c r="BV7836">
        <f t="shared" si="489"/>
        <v>143461.392891684</v>
      </c>
      <c r="BW7836" s="9">
        <v>7831</v>
      </c>
      <c r="BX7836">
        <f t="shared" si="490"/>
        <v>0</v>
      </c>
      <c r="BY7836">
        <f t="shared" si="491"/>
        <v>1</v>
      </c>
    </row>
    <row r="7837" spans="1:77">
      <c r="A7837" s="33">
        <v>7832</v>
      </c>
      <c r="BP7837" s="27">
        <v>0.836439155909304</v>
      </c>
      <c r="BQ7837" s="27">
        <v>12655.204422952</v>
      </c>
      <c r="BR7837" s="27">
        <v>1.45388681074883</v>
      </c>
      <c r="BS7837" s="27">
        <v>47805.0255355947</v>
      </c>
      <c r="BU7837">
        <f t="shared" si="488"/>
        <v>112810.668963444</v>
      </c>
      <c r="BV7837">
        <f t="shared" si="489"/>
        <v>170277.99607673</v>
      </c>
      <c r="BW7837" s="9">
        <v>7832</v>
      </c>
      <c r="BX7837">
        <f t="shared" si="490"/>
        <v>0</v>
      </c>
      <c r="BY7837">
        <f t="shared" si="491"/>
        <v>1</v>
      </c>
    </row>
    <row r="7838" spans="1:77">
      <c r="A7838" s="33">
        <v>7833</v>
      </c>
      <c r="BP7838" s="27">
        <v>0.835949892405616</v>
      </c>
      <c r="BQ7838" s="27">
        <v>10834.6800101759</v>
      </c>
      <c r="BR7838" s="27">
        <v>1.42965791453022</v>
      </c>
      <c r="BS7838" s="27">
        <v>46158.569294776</v>
      </c>
      <c r="BU7838">
        <f t="shared" si="488"/>
        <v>114557.803850667</v>
      </c>
      <c r="BV7838">
        <f t="shared" si="489"/>
        <v>168290.117884758</v>
      </c>
      <c r="BW7838" s="9">
        <v>7833</v>
      </c>
      <c r="BX7838">
        <f t="shared" si="490"/>
        <v>0</v>
      </c>
      <c r="BY7838">
        <f t="shared" si="491"/>
        <v>1</v>
      </c>
    </row>
    <row r="7839" spans="1:77">
      <c r="A7839" s="33">
        <v>7834</v>
      </c>
      <c r="BP7839" s="27">
        <v>0.786907722352192</v>
      </c>
      <c r="BQ7839" s="27">
        <v>14210.0351394537</v>
      </c>
      <c r="BR7839" s="27">
        <v>1.36700074326427</v>
      </c>
      <c r="BS7839" s="27">
        <v>50513.1389045038</v>
      </c>
      <c r="BU7839">
        <f t="shared" si="488"/>
        <v>103826.123213375</v>
      </c>
      <c r="BV7839">
        <f t="shared" si="489"/>
        <v>154536.972585136</v>
      </c>
      <c r="BW7839" s="9">
        <v>7834</v>
      </c>
      <c r="BX7839">
        <f t="shared" si="490"/>
        <v>0</v>
      </c>
      <c r="BY7839">
        <f t="shared" si="491"/>
        <v>1</v>
      </c>
    </row>
    <row r="7840" spans="1:77">
      <c r="A7840" s="33">
        <v>7835</v>
      </c>
      <c r="BP7840" s="27">
        <v>0.767737556113374</v>
      </c>
      <c r="BQ7840" s="27">
        <v>14558.833184112</v>
      </c>
      <c r="BR7840" s="27">
        <v>1.31533466686519</v>
      </c>
      <c r="BS7840" s="27">
        <v>63779.6830522116</v>
      </c>
      <c r="BU7840">
        <f t="shared" si="488"/>
        <v>100601.800232894</v>
      </c>
      <c r="BV7840">
        <f t="shared" si="489"/>
        <v>133520.516977567</v>
      </c>
      <c r="BW7840" s="9">
        <v>7835</v>
      </c>
      <c r="BX7840">
        <f t="shared" si="490"/>
        <v>0</v>
      </c>
      <c r="BY7840">
        <f t="shared" si="491"/>
        <v>1</v>
      </c>
    </row>
    <row r="7841" spans="1:77">
      <c r="A7841" s="33">
        <v>7836</v>
      </c>
      <c r="BP7841" s="27">
        <v>0.82701498665268</v>
      </c>
      <c r="BQ7841" s="27">
        <v>15592.1074898152</v>
      </c>
      <c r="BR7841" s="27">
        <v>1.42918537327272</v>
      </c>
      <c r="BS7841" s="27">
        <v>66140.6859307515</v>
      </c>
      <c r="BU7841">
        <f t="shared" si="488"/>
        <v>108460.140508087</v>
      </c>
      <c r="BV7841">
        <f t="shared" si="489"/>
        <v>148237.120060156</v>
      </c>
      <c r="BW7841" s="9">
        <v>7836</v>
      </c>
      <c r="BX7841">
        <f t="shared" si="490"/>
        <v>0</v>
      </c>
      <c r="BY7841">
        <f t="shared" si="491"/>
        <v>1</v>
      </c>
    </row>
    <row r="7842" spans="1:77">
      <c r="A7842" s="33">
        <v>7837</v>
      </c>
      <c r="BP7842" s="27">
        <v>0.814255244719914</v>
      </c>
      <c r="BQ7842" s="27">
        <v>13105.9278895192</v>
      </c>
      <c r="BR7842" s="27">
        <v>1.39805132472254</v>
      </c>
      <c r="BS7842" s="27">
        <v>61563.2311055475</v>
      </c>
      <c r="BU7842">
        <f t="shared" si="488"/>
        <v>109032.358818468</v>
      </c>
      <c r="BV7842">
        <f t="shared" si="489"/>
        <v>148144.467602834</v>
      </c>
      <c r="BW7842" s="9">
        <v>7837</v>
      </c>
      <c r="BX7842">
        <f t="shared" si="490"/>
        <v>0</v>
      </c>
      <c r="BY7842">
        <f t="shared" si="491"/>
        <v>1</v>
      </c>
    </row>
    <row r="7843" spans="1:77">
      <c r="A7843" s="33">
        <v>7838</v>
      </c>
      <c r="BP7843" s="27">
        <v>0.807830722139474</v>
      </c>
      <c r="BQ7843" s="27">
        <v>12375.231369517</v>
      </c>
      <c r="BR7843" s="27">
        <v>1.39655299513907</v>
      </c>
      <c r="BS7843" s="27">
        <v>59490.6144991909</v>
      </c>
      <c r="BU7843">
        <f t="shared" si="488"/>
        <v>108799.376951404</v>
      </c>
      <c r="BV7843">
        <f t="shared" si="489"/>
        <v>149992.33477167</v>
      </c>
      <c r="BW7843" s="9">
        <v>7838</v>
      </c>
      <c r="BX7843">
        <f t="shared" si="490"/>
        <v>0</v>
      </c>
      <c r="BY7843">
        <f t="shared" si="491"/>
        <v>1</v>
      </c>
    </row>
    <row r="7844" spans="1:77">
      <c r="A7844" s="33">
        <v>7839</v>
      </c>
      <c r="BP7844" s="27">
        <v>0.811415612667208</v>
      </c>
      <c r="BQ7844" s="27">
        <v>12496.1598870348</v>
      </c>
      <c r="BR7844" s="27">
        <v>1.4003497298004</v>
      </c>
      <c r="BS7844" s="27">
        <v>47892.6100136576</v>
      </c>
      <c r="BU7844">
        <f t="shared" si="488"/>
        <v>109216.182013046</v>
      </c>
      <c r="BV7844">
        <f t="shared" si="489"/>
        <v>162159.849456402</v>
      </c>
      <c r="BW7844" s="9">
        <v>7839</v>
      </c>
      <c r="BX7844">
        <f t="shared" si="490"/>
        <v>0</v>
      </c>
      <c r="BY7844">
        <f t="shared" si="491"/>
        <v>1</v>
      </c>
    </row>
    <row r="7845" spans="1:77">
      <c r="A7845" s="33">
        <v>7840</v>
      </c>
      <c r="BP7845" s="27">
        <v>0.826659479504304</v>
      </c>
      <c r="BQ7845" s="27">
        <v>9999.73434655407</v>
      </c>
      <c r="BR7845" s="27">
        <v>1.42261869553692</v>
      </c>
      <c r="BS7845" s="27">
        <v>44799.3729523036</v>
      </c>
      <c r="BU7845">
        <f t="shared" si="488"/>
        <v>113999.187579091</v>
      </c>
      <c r="BV7845">
        <f t="shared" si="489"/>
        <v>168593.431378234</v>
      </c>
      <c r="BW7845" s="9">
        <v>7840</v>
      </c>
      <c r="BX7845">
        <f t="shared" si="490"/>
        <v>0</v>
      </c>
      <c r="BY7845">
        <f t="shared" si="491"/>
        <v>1</v>
      </c>
    </row>
    <row r="7846" spans="1:77">
      <c r="A7846" s="33">
        <v>7841</v>
      </c>
      <c r="BP7846" s="27">
        <v>0.808253215917964</v>
      </c>
      <c r="BQ7846" s="27">
        <v>17947.7759846979</v>
      </c>
      <c r="BR7846" s="27">
        <v>1.40353994211255</v>
      </c>
      <c r="BS7846" s="27">
        <v>53822.8717591074</v>
      </c>
      <c r="BU7846">
        <f t="shared" si="488"/>
        <v>103290.206402997</v>
      </c>
      <c r="BV7846">
        <f t="shared" si="489"/>
        <v>156708.119557776</v>
      </c>
      <c r="BW7846" s="9">
        <v>7841</v>
      </c>
      <c r="BX7846">
        <f t="shared" si="490"/>
        <v>0</v>
      </c>
      <c r="BY7846">
        <f t="shared" si="491"/>
        <v>1</v>
      </c>
    </row>
    <row r="7847" spans="1:77">
      <c r="A7847" s="33">
        <v>7842</v>
      </c>
      <c r="BP7847" s="27">
        <v>0.828200576197637</v>
      </c>
      <c r="BQ7847" s="27">
        <v>19035.9312620725</v>
      </c>
      <c r="BR7847" s="27">
        <v>1.43195363056825</v>
      </c>
      <c r="BS7847" s="27">
        <v>65704.9290543533</v>
      </c>
      <c r="BU7847">
        <f t="shared" si="488"/>
        <v>105194.155167573</v>
      </c>
      <c r="BV7847">
        <f t="shared" si="489"/>
        <v>149088.115530884</v>
      </c>
      <c r="BW7847" s="9">
        <v>7842</v>
      </c>
      <c r="BX7847">
        <f t="shared" si="490"/>
        <v>0</v>
      </c>
      <c r="BY7847">
        <f t="shared" si="491"/>
        <v>1</v>
      </c>
    </row>
    <row r="7848" spans="1:77">
      <c r="A7848" s="33">
        <v>7843</v>
      </c>
      <c r="BP7848" s="27">
        <v>0.80534560296146</v>
      </c>
      <c r="BQ7848" s="27">
        <v>16354.2925766646</v>
      </c>
      <c r="BR7848" s="27">
        <v>1.37029379307804</v>
      </c>
      <c r="BS7848" s="27">
        <v>52742.4198786928</v>
      </c>
      <c r="BU7848">
        <f t="shared" si="488"/>
        <v>104447.547867554</v>
      </c>
      <c r="BV7848">
        <f t="shared" si="489"/>
        <v>152801.649083013</v>
      </c>
      <c r="BW7848" s="9">
        <v>7843</v>
      </c>
      <c r="BX7848">
        <f t="shared" si="490"/>
        <v>0</v>
      </c>
      <c r="BY7848">
        <f t="shared" si="491"/>
        <v>1</v>
      </c>
    </row>
    <row r="7849" spans="1:77">
      <c r="A7849" s="33">
        <v>7844</v>
      </c>
      <c r="BP7849" s="27">
        <v>0.813298087075065</v>
      </c>
      <c r="BQ7849" s="27">
        <v>13145.0684854819</v>
      </c>
      <c r="BR7849" s="27">
        <v>1.40371015948302</v>
      </c>
      <c r="BS7849" s="27">
        <v>58513.8005503498</v>
      </c>
      <c r="BU7849">
        <f t="shared" si="488"/>
        <v>108849.644575778</v>
      </c>
      <c r="BV7849">
        <f t="shared" si="489"/>
        <v>152042.723372102</v>
      </c>
      <c r="BW7849" s="9">
        <v>7844</v>
      </c>
      <c r="BX7849">
        <f t="shared" si="490"/>
        <v>0</v>
      </c>
      <c r="BY7849">
        <f t="shared" si="491"/>
        <v>1</v>
      </c>
    </row>
    <row r="7850" spans="1:77">
      <c r="A7850" s="33">
        <v>7845</v>
      </c>
      <c r="BP7850" s="27">
        <v>0.820139427841349</v>
      </c>
      <c r="BQ7850" s="27">
        <v>13730.334388303</v>
      </c>
      <c r="BR7850" s="27">
        <v>1.41768715290598</v>
      </c>
      <c r="BS7850" s="27">
        <v>64065.2220400138</v>
      </c>
      <c r="BU7850">
        <f t="shared" si="488"/>
        <v>109290.579787899</v>
      </c>
      <c r="BV7850">
        <f t="shared" si="489"/>
        <v>148587.850895883</v>
      </c>
      <c r="BW7850" s="9">
        <v>7845</v>
      </c>
      <c r="BX7850">
        <f t="shared" si="490"/>
        <v>0</v>
      </c>
      <c r="BY7850">
        <f t="shared" si="491"/>
        <v>1</v>
      </c>
    </row>
    <row r="7851" spans="1:77">
      <c r="A7851" s="33">
        <v>7846</v>
      </c>
      <c r="BP7851" s="27">
        <v>0.822722259323505</v>
      </c>
      <c r="BQ7851" s="27">
        <v>15071.1266157732</v>
      </c>
      <c r="BR7851" s="27">
        <v>1.40355757248471</v>
      </c>
      <c r="BS7851" s="27">
        <v>51098.5251581465</v>
      </c>
      <c r="BU7851">
        <f t="shared" si="488"/>
        <v>108337.212282752</v>
      </c>
      <c r="BV7851">
        <f t="shared" si="489"/>
        <v>159435.11071456</v>
      </c>
      <c r="BW7851" s="9">
        <v>7846</v>
      </c>
      <c r="BX7851">
        <f t="shared" si="490"/>
        <v>0</v>
      </c>
      <c r="BY7851">
        <f t="shared" si="491"/>
        <v>1</v>
      </c>
    </row>
    <row r="7852" spans="1:77">
      <c r="A7852" s="33">
        <v>7847</v>
      </c>
      <c r="BP7852" s="27">
        <v>0.838355726105042</v>
      </c>
      <c r="BQ7852" s="27">
        <v>15472.3955829343</v>
      </c>
      <c r="BR7852" s="27">
        <v>1.43705005714855</v>
      </c>
      <c r="BS7852" s="27">
        <v>64070.1367061083</v>
      </c>
      <c r="BU7852">
        <f t="shared" si="488"/>
        <v>110280.963332822</v>
      </c>
      <c r="BV7852">
        <f t="shared" si="489"/>
        <v>151487.371866174</v>
      </c>
      <c r="BW7852" s="9">
        <v>7847</v>
      </c>
      <c r="BX7852">
        <f t="shared" si="490"/>
        <v>0</v>
      </c>
      <c r="BY7852">
        <f t="shared" si="491"/>
        <v>1</v>
      </c>
    </row>
    <row r="7853" spans="1:77">
      <c r="A7853" s="33">
        <v>7848</v>
      </c>
      <c r="BP7853" s="27">
        <v>0.820696263861901</v>
      </c>
      <c r="BQ7853" s="27">
        <v>12485.628007184</v>
      </c>
      <c r="BR7853" s="27">
        <v>1.41639007108682</v>
      </c>
      <c r="BS7853" s="27">
        <v>59101.1361577957</v>
      </c>
      <c r="BU7853">
        <f t="shared" si="488"/>
        <v>110618.811572101</v>
      </c>
      <c r="BV7853">
        <f t="shared" si="489"/>
        <v>153357.374505228</v>
      </c>
      <c r="BW7853" s="9">
        <v>7848</v>
      </c>
      <c r="BX7853">
        <f t="shared" si="490"/>
        <v>0</v>
      </c>
      <c r="BY7853">
        <f t="shared" si="491"/>
        <v>1</v>
      </c>
    </row>
    <row r="7854" spans="1:77">
      <c r="A7854" s="33">
        <v>7849</v>
      </c>
      <c r="BP7854" s="27">
        <v>0.846310615189805</v>
      </c>
      <c r="BQ7854" s="27">
        <v>12726.7915545728</v>
      </c>
      <c r="BR7854" s="27">
        <v>1.45659890927758</v>
      </c>
      <c r="BS7854" s="27">
        <v>48460.9120062572</v>
      </c>
      <c r="BU7854">
        <f t="shared" si="488"/>
        <v>114219.800723898</v>
      </c>
      <c r="BV7854">
        <f t="shared" si="489"/>
        <v>170028.92438538</v>
      </c>
      <c r="BW7854" s="9">
        <v>7849</v>
      </c>
      <c r="BX7854">
        <f t="shared" si="490"/>
        <v>0</v>
      </c>
      <c r="BY7854">
        <f t="shared" si="491"/>
        <v>1</v>
      </c>
    </row>
    <row r="7855" spans="1:77">
      <c r="A7855" s="33">
        <v>7850</v>
      </c>
      <c r="BP7855" s="27">
        <v>0.857760014147439</v>
      </c>
      <c r="BQ7855" s="27">
        <v>16338.6690791207</v>
      </c>
      <c r="BR7855" s="27">
        <v>1.44661376388694</v>
      </c>
      <c r="BS7855" s="27">
        <v>63502.9281159212</v>
      </c>
      <c r="BU7855">
        <f t="shared" si="488"/>
        <v>112325.333042995</v>
      </c>
      <c r="BV7855">
        <f t="shared" si="489"/>
        <v>153489.13646712</v>
      </c>
      <c r="BW7855" s="9">
        <v>7850</v>
      </c>
      <c r="BX7855">
        <f t="shared" si="490"/>
        <v>0</v>
      </c>
      <c r="BY7855">
        <f t="shared" si="491"/>
        <v>1</v>
      </c>
    </row>
    <row r="7856" spans="1:77">
      <c r="A7856" s="33">
        <v>7851</v>
      </c>
      <c r="BP7856" s="27">
        <v>0.831525349576463</v>
      </c>
      <c r="BQ7856" s="27">
        <v>11525.4984900752</v>
      </c>
      <c r="BR7856" s="27">
        <v>1.44211938279019</v>
      </c>
      <c r="BS7856" s="27">
        <v>47900.4004840955</v>
      </c>
      <c r="BU7856">
        <f t="shared" si="488"/>
        <v>113203.303946394</v>
      </c>
      <c r="BV7856">
        <f t="shared" si="489"/>
        <v>168417.506934432</v>
      </c>
      <c r="BW7856" s="9">
        <v>7851</v>
      </c>
      <c r="BX7856">
        <f t="shared" si="490"/>
        <v>0</v>
      </c>
      <c r="BY7856">
        <f t="shared" si="491"/>
        <v>1</v>
      </c>
    </row>
    <row r="7857" spans="1:77">
      <c r="A7857" s="33">
        <v>7852</v>
      </c>
      <c r="BP7857" s="27">
        <v>0.844089415250198</v>
      </c>
      <c r="BQ7857" s="27">
        <v>14764.5614308554</v>
      </c>
      <c r="BR7857" s="27">
        <v>1.48397708648092</v>
      </c>
      <c r="BS7857" s="27">
        <v>53036.0717117393</v>
      </c>
      <c r="BU7857">
        <f t="shared" si="488"/>
        <v>111848.850856674</v>
      </c>
      <c r="BV7857">
        <f t="shared" si="489"/>
        <v>169560.491260398</v>
      </c>
      <c r="BW7857" s="9">
        <v>7852</v>
      </c>
      <c r="BX7857">
        <f t="shared" si="490"/>
        <v>0</v>
      </c>
      <c r="BY7857">
        <f t="shared" si="491"/>
        <v>1</v>
      </c>
    </row>
    <row r="7858" spans="1:77">
      <c r="A7858" s="33">
        <v>7853</v>
      </c>
      <c r="BP7858" s="27">
        <v>0.808970923898008</v>
      </c>
      <c r="BQ7858" s="27">
        <v>14943.8462782407</v>
      </c>
      <c r="BR7858" s="27">
        <v>1.38582419549367</v>
      </c>
      <c r="BS7858" s="27">
        <v>54489.6240677362</v>
      </c>
      <c r="BU7858">
        <f t="shared" si="488"/>
        <v>106401.79230646</v>
      </c>
      <c r="BV7858">
        <f t="shared" si="489"/>
        <v>153384.005256315</v>
      </c>
      <c r="BW7858" s="9">
        <v>7853</v>
      </c>
      <c r="BX7858">
        <f t="shared" si="490"/>
        <v>0</v>
      </c>
      <c r="BY7858">
        <f t="shared" si="491"/>
        <v>1</v>
      </c>
    </row>
    <row r="7859" spans="1:77">
      <c r="A7859" s="33">
        <v>7854</v>
      </c>
      <c r="BP7859" s="27">
        <v>0.793286405658751</v>
      </c>
      <c r="BQ7859" s="27">
        <v>21430.639459126</v>
      </c>
      <c r="BR7859" s="27">
        <v>1.3688839238298</v>
      </c>
      <c r="BS7859" s="27">
        <v>66387.3182725318</v>
      </c>
      <c r="BU7859">
        <f t="shared" si="488"/>
        <v>97562.3213896866</v>
      </c>
      <c r="BV7859">
        <f t="shared" si="489"/>
        <v>138945.270301939</v>
      </c>
      <c r="BW7859" s="9">
        <v>7854</v>
      </c>
      <c r="BX7859">
        <f t="shared" si="490"/>
        <v>0</v>
      </c>
      <c r="BY7859">
        <f t="shared" si="491"/>
        <v>1</v>
      </c>
    </row>
    <row r="7860" spans="1:77">
      <c r="A7860" s="33">
        <v>7855</v>
      </c>
      <c r="BP7860" s="27">
        <v>0.795730170221068</v>
      </c>
      <c r="BQ7860" s="27">
        <v>22603.2150329886</v>
      </c>
      <c r="BR7860" s="27">
        <v>1.38190323028406</v>
      </c>
      <c r="BS7860" s="27">
        <v>64988.0807244668</v>
      </c>
      <c r="BU7860">
        <f t="shared" si="488"/>
        <v>96756.3105001716</v>
      </c>
      <c r="BV7860">
        <f t="shared" si="489"/>
        <v>142297.403818142</v>
      </c>
      <c r="BW7860" s="9">
        <v>7855</v>
      </c>
      <c r="BX7860">
        <f t="shared" si="490"/>
        <v>0</v>
      </c>
      <c r="BY7860">
        <f t="shared" si="491"/>
        <v>1</v>
      </c>
    </row>
    <row r="7861" spans="1:77">
      <c r="A7861" s="33">
        <v>7856</v>
      </c>
      <c r="BP7861" s="27">
        <v>0.794035685378469</v>
      </c>
      <c r="BQ7861" s="27">
        <v>15864.9211683766</v>
      </c>
      <c r="BR7861" s="27">
        <v>1.36278980864651</v>
      </c>
      <c r="BS7861" s="27">
        <v>51373.6783943014</v>
      </c>
      <c r="BU7861">
        <f t="shared" si="488"/>
        <v>103240.431638394</v>
      </c>
      <c r="BV7861">
        <f t="shared" si="489"/>
        <v>153044.792902675</v>
      </c>
      <c r="BW7861" s="9">
        <v>7856</v>
      </c>
      <c r="BX7861">
        <f t="shared" si="490"/>
        <v>0</v>
      </c>
      <c r="BY7861">
        <f t="shared" si="491"/>
        <v>1</v>
      </c>
    </row>
    <row r="7862" spans="1:77">
      <c r="A7862" s="33">
        <v>7857</v>
      </c>
      <c r="BP7862" s="27">
        <v>0.81746969074237</v>
      </c>
      <c r="BQ7862" s="27">
        <v>12711.0358346208</v>
      </c>
      <c r="BR7862" s="27">
        <v>1.40537536329236</v>
      </c>
      <c r="BS7862" s="27">
        <v>60748.6959736346</v>
      </c>
      <c r="BU7862">
        <f t="shared" si="488"/>
        <v>109909.417776735</v>
      </c>
      <c r="BV7862">
        <f t="shared" si="489"/>
        <v>150057.60852022</v>
      </c>
      <c r="BW7862" s="9">
        <v>7857</v>
      </c>
      <c r="BX7862">
        <f t="shared" si="490"/>
        <v>0</v>
      </c>
      <c r="BY7862">
        <f t="shared" si="491"/>
        <v>1</v>
      </c>
    </row>
    <row r="7863" spans="1:77">
      <c r="A7863" s="33">
        <v>7858</v>
      </c>
      <c r="BP7863" s="27">
        <v>0.822061152513947</v>
      </c>
      <c r="BQ7863" s="27">
        <v>14882.7684167961</v>
      </c>
      <c r="BR7863" s="27">
        <v>1.38648084498121</v>
      </c>
      <c r="BS7863" s="27">
        <v>65556.3793237424</v>
      </c>
      <c r="BU7863">
        <f t="shared" si="488"/>
        <v>108426.404460296</v>
      </c>
      <c r="BV7863">
        <f t="shared" si="489"/>
        <v>142415.747423439</v>
      </c>
      <c r="BW7863" s="9">
        <v>7858</v>
      </c>
      <c r="BX7863">
        <f t="shared" si="490"/>
        <v>0</v>
      </c>
      <c r="BY7863">
        <f t="shared" si="491"/>
        <v>1</v>
      </c>
    </row>
    <row r="7864" spans="1:77">
      <c r="A7864" s="33">
        <v>7859</v>
      </c>
      <c r="BP7864" s="27">
        <v>0.794235717493031</v>
      </c>
      <c r="BQ7864" s="27">
        <v>14088.9592816252</v>
      </c>
      <c r="BR7864" s="27">
        <v>1.36133690143762</v>
      </c>
      <c r="BS7864" s="27">
        <v>51181.715737362</v>
      </c>
      <c r="BU7864">
        <f t="shared" si="488"/>
        <v>105046.398342329</v>
      </c>
      <c r="BV7864">
        <f t="shared" si="489"/>
        <v>153018.819478281</v>
      </c>
      <c r="BW7864" s="9">
        <v>7859</v>
      </c>
      <c r="BX7864">
        <f t="shared" si="490"/>
        <v>0</v>
      </c>
      <c r="BY7864">
        <f t="shared" si="491"/>
        <v>1</v>
      </c>
    </row>
    <row r="7865" spans="1:77">
      <c r="A7865" s="33">
        <v>7860</v>
      </c>
      <c r="BP7865" s="27">
        <v>0.803720765933379</v>
      </c>
      <c r="BQ7865" s="27">
        <v>14631.3729805451</v>
      </c>
      <c r="BR7865" s="27">
        <v>1.36090993845016</v>
      </c>
      <c r="BS7865" s="27">
        <v>51350.5193945377</v>
      </c>
      <c r="BU7865">
        <f t="shared" si="488"/>
        <v>105926.741909462</v>
      </c>
      <c r="BV7865">
        <f t="shared" si="489"/>
        <v>152785.971372987</v>
      </c>
      <c r="BW7865" s="9">
        <v>7860</v>
      </c>
      <c r="BX7865">
        <f t="shared" si="490"/>
        <v>0</v>
      </c>
      <c r="BY7865">
        <f t="shared" si="491"/>
        <v>1</v>
      </c>
    </row>
    <row r="7866" spans="1:77">
      <c r="A7866" s="33">
        <v>7861</v>
      </c>
      <c r="BP7866" s="27">
        <v>0.785381051486013</v>
      </c>
      <c r="BQ7866" s="27">
        <v>16040.1405268077</v>
      </c>
      <c r="BR7866" s="27">
        <v>1.33762481129304</v>
      </c>
      <c r="BS7866" s="27">
        <v>55077.8396889302</v>
      </c>
      <c r="BU7866">
        <f t="shared" si="488"/>
        <v>101767.017196094</v>
      </c>
      <c r="BV7866">
        <f t="shared" si="489"/>
        <v>145565.882005026</v>
      </c>
      <c r="BW7866" s="9">
        <v>7861</v>
      </c>
      <c r="BX7866">
        <f t="shared" si="490"/>
        <v>0</v>
      </c>
      <c r="BY7866">
        <f t="shared" si="491"/>
        <v>1</v>
      </c>
    </row>
    <row r="7867" spans="1:77">
      <c r="A7867" s="33">
        <v>7862</v>
      </c>
      <c r="BP7867" s="27">
        <v>0.854093940956757</v>
      </c>
      <c r="BQ7867" s="27">
        <v>13189.6560432504</v>
      </c>
      <c r="BR7867" s="27">
        <v>1.49102299518844</v>
      </c>
      <c r="BS7867" s="27">
        <v>49479.5330884111</v>
      </c>
      <c r="BU7867">
        <f t="shared" si="488"/>
        <v>114924.435100263</v>
      </c>
      <c r="BV7867">
        <f t="shared" si="489"/>
        <v>174173.916189856</v>
      </c>
      <c r="BW7867" s="9">
        <v>7862</v>
      </c>
      <c r="BX7867">
        <f t="shared" si="490"/>
        <v>0</v>
      </c>
      <c r="BY7867">
        <f t="shared" si="491"/>
        <v>1</v>
      </c>
    </row>
    <row r="7868" spans="1:77">
      <c r="A7868" s="33">
        <v>7863</v>
      </c>
      <c r="BP7868" s="27">
        <v>0.833807396673783</v>
      </c>
      <c r="BQ7868" s="27">
        <v>18812.5759348169</v>
      </c>
      <c r="BR7868" s="27">
        <v>1.44432987166592</v>
      </c>
      <c r="BS7868" s="27">
        <v>67193.9007136028</v>
      </c>
      <c r="BU7868">
        <f t="shared" si="488"/>
        <v>106258.533566251</v>
      </c>
      <c r="BV7868">
        <f t="shared" si="489"/>
        <v>149455.580036286</v>
      </c>
      <c r="BW7868" s="9">
        <v>7863</v>
      </c>
      <c r="BX7868">
        <f t="shared" si="490"/>
        <v>0</v>
      </c>
      <c r="BY7868">
        <f t="shared" si="491"/>
        <v>1</v>
      </c>
    </row>
    <row r="7869" spans="1:77">
      <c r="A7869" s="33">
        <v>7864</v>
      </c>
      <c r="BP7869" s="27">
        <v>0.756569454106145</v>
      </c>
      <c r="BQ7869" s="27">
        <v>12986.8645365169</v>
      </c>
      <c r="BR7869" s="27">
        <v>1.29361788055633</v>
      </c>
      <c r="BS7869" s="27">
        <v>48909.5401866059</v>
      </c>
      <c r="BU7869">
        <f t="shared" si="488"/>
        <v>100498.553579405</v>
      </c>
      <c r="BV7869">
        <f t="shared" si="489"/>
        <v>145133.141896844</v>
      </c>
      <c r="BW7869" s="9">
        <v>7864</v>
      </c>
      <c r="BX7869">
        <f t="shared" si="490"/>
        <v>0</v>
      </c>
      <c r="BY7869">
        <f t="shared" si="491"/>
        <v>1</v>
      </c>
    </row>
    <row r="7870" spans="1:77">
      <c r="A7870" s="33">
        <v>7865</v>
      </c>
      <c r="BP7870" s="27">
        <v>0.81348305997831</v>
      </c>
      <c r="BQ7870" s="27">
        <v>11832.3773191522</v>
      </c>
      <c r="BR7870" s="27">
        <v>1.37519571029906</v>
      </c>
      <c r="BS7870" s="27">
        <v>48289.2063003677</v>
      </c>
      <c r="BU7870">
        <f t="shared" si="488"/>
        <v>110190.081677594</v>
      </c>
      <c r="BV7870">
        <f t="shared" si="489"/>
        <v>157990.150244491</v>
      </c>
      <c r="BW7870" s="9">
        <v>7865</v>
      </c>
      <c r="BX7870">
        <f t="shared" si="490"/>
        <v>0</v>
      </c>
      <c r="BY7870">
        <f t="shared" si="491"/>
        <v>1</v>
      </c>
    </row>
    <row r="7871" spans="1:77">
      <c r="A7871" s="33">
        <v>7866</v>
      </c>
      <c r="BP7871" s="27">
        <v>0.844129759013474</v>
      </c>
      <c r="BQ7871" s="27">
        <v>14813.8014640639</v>
      </c>
      <c r="BR7871" s="27">
        <v>1.46548067428756</v>
      </c>
      <c r="BS7871" s="27">
        <v>61684.6623429294</v>
      </c>
      <c r="BU7871">
        <f t="shared" si="488"/>
        <v>111805.662387957</v>
      </c>
      <c r="BV7871">
        <f t="shared" si="489"/>
        <v>158137.438800205</v>
      </c>
      <c r="BW7871" s="9">
        <v>7866</v>
      </c>
      <c r="BX7871">
        <f t="shared" si="490"/>
        <v>0</v>
      </c>
      <c r="BY7871">
        <f t="shared" si="491"/>
        <v>1</v>
      </c>
    </row>
    <row r="7872" spans="1:77">
      <c r="A7872" s="33">
        <v>7867</v>
      </c>
      <c r="BP7872" s="27">
        <v>0.775233551480916</v>
      </c>
      <c r="BQ7872" s="27">
        <v>12957.2870458015</v>
      </c>
      <c r="BR7872" s="27">
        <v>1.3354376663455</v>
      </c>
      <c r="BS7872" s="27">
        <v>50489.453985595</v>
      </c>
      <c r="BU7872">
        <f t="shared" si="488"/>
        <v>103327.745676336</v>
      </c>
      <c r="BV7872">
        <f t="shared" si="489"/>
        <v>149826.19596623</v>
      </c>
      <c r="BW7872" s="9">
        <v>7867</v>
      </c>
      <c r="BX7872">
        <f t="shared" si="490"/>
        <v>0</v>
      </c>
      <c r="BY7872">
        <f t="shared" si="491"/>
        <v>1</v>
      </c>
    </row>
    <row r="7873" spans="1:77">
      <c r="A7873" s="33">
        <v>7868</v>
      </c>
      <c r="BP7873" s="27">
        <v>0.820000647478018</v>
      </c>
      <c r="BQ7873" s="27">
        <v>14549.8864485093</v>
      </c>
      <c r="BR7873" s="27">
        <v>1.38879038559186</v>
      </c>
      <c r="BS7873" s="27">
        <v>49857.3649325256</v>
      </c>
      <c r="BU7873">
        <f t="shared" si="488"/>
        <v>108450.210673193</v>
      </c>
      <c r="BV7873">
        <f t="shared" si="489"/>
        <v>158461.192906253</v>
      </c>
      <c r="BW7873" s="9">
        <v>7868</v>
      </c>
      <c r="BX7873">
        <f t="shared" si="490"/>
        <v>0</v>
      </c>
      <c r="BY7873">
        <f t="shared" si="491"/>
        <v>1</v>
      </c>
    </row>
    <row r="7874" spans="1:77">
      <c r="A7874" s="33">
        <v>7869</v>
      </c>
      <c r="BP7874" s="27">
        <v>0.866708926009551</v>
      </c>
      <c r="BQ7874" s="27">
        <v>16292.8738664219</v>
      </c>
      <c r="BR7874" s="27">
        <v>1.50666443853751</v>
      </c>
      <c r="BS7874" s="27">
        <v>56183.2532233223</v>
      </c>
      <c r="BU7874">
        <f t="shared" si="488"/>
        <v>113713.465035011</v>
      </c>
      <c r="BV7874">
        <f t="shared" si="489"/>
        <v>169816.412557304</v>
      </c>
      <c r="BW7874" s="9">
        <v>7869</v>
      </c>
      <c r="BX7874">
        <f t="shared" si="490"/>
        <v>0</v>
      </c>
      <c r="BY7874">
        <f t="shared" si="491"/>
        <v>1</v>
      </c>
    </row>
    <row r="7875" spans="1:77">
      <c r="A7875" s="33">
        <v>7870</v>
      </c>
      <c r="BP7875" s="27">
        <v>0.863012250304298</v>
      </c>
      <c r="BQ7875" s="27">
        <v>18894.6204234333</v>
      </c>
      <c r="BR7875" s="27">
        <v>1.48102844540848</v>
      </c>
      <c r="BS7875" s="27">
        <v>64602.588410832</v>
      </c>
      <c r="BU7875">
        <f t="shared" si="488"/>
        <v>110557.217122211</v>
      </c>
      <c r="BV7875">
        <f t="shared" si="489"/>
        <v>157551.67840044</v>
      </c>
      <c r="BW7875" s="9">
        <v>7870</v>
      </c>
      <c r="BX7875">
        <f t="shared" si="490"/>
        <v>0</v>
      </c>
      <c r="BY7875">
        <f t="shared" si="491"/>
        <v>1</v>
      </c>
    </row>
    <row r="7876" spans="1:77">
      <c r="A7876" s="33">
        <v>7871</v>
      </c>
      <c r="BP7876" s="27">
        <v>0.832822964749521</v>
      </c>
      <c r="BQ7876" s="27">
        <v>17682.8041831676</v>
      </c>
      <c r="BR7876" s="27">
        <v>1.45099463313283</v>
      </c>
      <c r="BS7876" s="27">
        <v>58790.8118909251</v>
      </c>
      <c r="BU7876">
        <f t="shared" si="488"/>
        <v>107240.640529261</v>
      </c>
      <c r="BV7876">
        <f t="shared" si="489"/>
        <v>158858.383078999</v>
      </c>
      <c r="BW7876" s="9">
        <v>7871</v>
      </c>
      <c r="BX7876">
        <f t="shared" si="490"/>
        <v>0</v>
      </c>
      <c r="BY7876">
        <f t="shared" si="491"/>
        <v>1</v>
      </c>
    </row>
    <row r="7877" spans="1:77">
      <c r="A7877" s="33">
        <v>7872</v>
      </c>
      <c r="BP7877" s="27">
        <v>0.822107453593275</v>
      </c>
      <c r="BQ7877" s="27">
        <v>17988.9057154511</v>
      </c>
      <c r="BR7877" s="27">
        <v>1.42906817752066</v>
      </c>
      <c r="BS7877" s="27">
        <v>68302.3027556267</v>
      </c>
      <c r="BU7877">
        <f t="shared" si="488"/>
        <v>105327.21232354</v>
      </c>
      <c r="BV7877">
        <f t="shared" si="489"/>
        <v>146057.923872472</v>
      </c>
      <c r="BW7877" s="9">
        <v>7872</v>
      </c>
      <c r="BX7877">
        <f t="shared" si="490"/>
        <v>0</v>
      </c>
      <c r="BY7877">
        <f t="shared" si="491"/>
        <v>1</v>
      </c>
    </row>
    <row r="7878" spans="1:77">
      <c r="A7878" s="33">
        <v>7873</v>
      </c>
      <c r="BP7878" s="27">
        <v>0.820755790963883</v>
      </c>
      <c r="BQ7878" s="27">
        <v>12695.0070250739</v>
      </c>
      <c r="BR7878" s="27">
        <v>1.41901558214429</v>
      </c>
      <c r="BS7878" s="27">
        <v>58364.5173371388</v>
      </c>
      <c r="BU7878">
        <f t="shared" si="488"/>
        <v>110418.361619509</v>
      </c>
      <c r="BV7878">
        <f t="shared" si="489"/>
        <v>154487.819984504</v>
      </c>
      <c r="BW7878" s="9">
        <v>7873</v>
      </c>
      <c r="BX7878">
        <f t="shared" si="490"/>
        <v>0</v>
      </c>
      <c r="BY7878">
        <f t="shared" si="491"/>
        <v>1</v>
      </c>
    </row>
    <row r="7879" spans="1:77">
      <c r="A7879" s="33">
        <v>7874</v>
      </c>
      <c r="BP7879" s="27">
        <v>0.821543990562642</v>
      </c>
      <c r="BQ7879" s="27">
        <v>16736.7685779066</v>
      </c>
      <c r="BR7879" s="27">
        <v>1.4339230028163</v>
      </c>
      <c r="BS7879" s="27">
        <v>55364.2368841144</v>
      </c>
      <c r="BU7879">
        <f t="shared" ref="BU7879:BU7942" si="492">BP7879*$BV$1-BQ7879</f>
        <v>106494.83000649</v>
      </c>
      <c r="BV7879">
        <f t="shared" ref="BV7879:BV7942" si="493">BR7879*$BV$1-BS7879</f>
        <v>159724.213538331</v>
      </c>
      <c r="BW7879" s="9">
        <v>7874</v>
      </c>
      <c r="BX7879">
        <f t="shared" ref="BX7879:BX7942" si="494">IF(BU7879=MAX($BU7879:$BV7879),1,0)</f>
        <v>0</v>
      </c>
      <c r="BY7879">
        <f t="shared" ref="BY7879:BY7942" si="495">IF(BV7879=MAX($BU7879:$BV7879),1,0)</f>
        <v>1</v>
      </c>
    </row>
    <row r="7880" spans="1:77">
      <c r="A7880" s="33">
        <v>7875</v>
      </c>
      <c r="BP7880" s="27">
        <v>0.85123881220159</v>
      </c>
      <c r="BQ7880" s="27">
        <v>15357.4790287355</v>
      </c>
      <c r="BR7880" s="27">
        <v>1.47524305047413</v>
      </c>
      <c r="BS7880" s="27">
        <v>62912.5845752975</v>
      </c>
      <c r="BU7880">
        <f t="shared" si="492"/>
        <v>112328.342801503</v>
      </c>
      <c r="BV7880">
        <f t="shared" si="493"/>
        <v>158373.872995822</v>
      </c>
      <c r="BW7880" s="9">
        <v>7875</v>
      </c>
      <c r="BX7880">
        <f t="shared" si="494"/>
        <v>0</v>
      </c>
      <c r="BY7880">
        <f t="shared" si="495"/>
        <v>1</v>
      </c>
    </row>
    <row r="7881" spans="1:77">
      <c r="A7881" s="33">
        <v>7876</v>
      </c>
      <c r="BP7881" s="27">
        <v>0.772828186442171</v>
      </c>
      <c r="BQ7881" s="27">
        <v>13891.4833952614</v>
      </c>
      <c r="BR7881" s="27">
        <v>1.30824448813191</v>
      </c>
      <c r="BS7881" s="27">
        <v>60498.2677014027</v>
      </c>
      <c r="BU7881">
        <f t="shared" si="492"/>
        <v>102032.744571064</v>
      </c>
      <c r="BV7881">
        <f t="shared" si="493"/>
        <v>135738.405518383</v>
      </c>
      <c r="BW7881" s="9">
        <v>7876</v>
      </c>
      <c r="BX7881">
        <f t="shared" si="494"/>
        <v>0</v>
      </c>
      <c r="BY7881">
        <f t="shared" si="495"/>
        <v>1</v>
      </c>
    </row>
    <row r="7882" spans="1:77">
      <c r="A7882" s="33">
        <v>7877</v>
      </c>
      <c r="BP7882" s="27">
        <v>0.782021692782037</v>
      </c>
      <c r="BQ7882" s="27">
        <v>15884.1144115592</v>
      </c>
      <c r="BR7882" s="27">
        <v>1.33627465048137</v>
      </c>
      <c r="BS7882" s="27">
        <v>53818.3411177198</v>
      </c>
      <c r="BU7882">
        <f t="shared" si="492"/>
        <v>101419.139505746</v>
      </c>
      <c r="BV7882">
        <f t="shared" si="493"/>
        <v>146622.856454486</v>
      </c>
      <c r="BW7882" s="9">
        <v>7877</v>
      </c>
      <c r="BX7882">
        <f t="shared" si="494"/>
        <v>0</v>
      </c>
      <c r="BY7882">
        <f t="shared" si="495"/>
        <v>1</v>
      </c>
    </row>
    <row r="7883" spans="1:77">
      <c r="A7883" s="33">
        <v>7878</v>
      </c>
      <c r="BP7883" s="27">
        <v>0.793757489184968</v>
      </c>
      <c r="BQ7883" s="27">
        <v>13149.5360354754</v>
      </c>
      <c r="BR7883" s="27">
        <v>1.38431889673218</v>
      </c>
      <c r="BS7883" s="27">
        <v>50297.5890632706</v>
      </c>
      <c r="BU7883">
        <f t="shared" si="492"/>
        <v>105914.08734227</v>
      </c>
      <c r="BV7883">
        <f t="shared" si="493"/>
        <v>157350.245446557</v>
      </c>
      <c r="BW7883" s="9">
        <v>7878</v>
      </c>
      <c r="BX7883">
        <f t="shared" si="494"/>
        <v>0</v>
      </c>
      <c r="BY7883">
        <f t="shared" si="495"/>
        <v>1</v>
      </c>
    </row>
    <row r="7884" spans="1:77">
      <c r="A7884" s="33">
        <v>7879</v>
      </c>
      <c r="BP7884" s="27">
        <v>0.764914024784156</v>
      </c>
      <c r="BQ7884" s="27">
        <v>17307.0336110533</v>
      </c>
      <c r="BR7884" s="27">
        <v>1.30966721065062</v>
      </c>
      <c r="BS7884" s="27">
        <v>57130.2945533406</v>
      </c>
      <c r="BU7884">
        <f t="shared" si="492"/>
        <v>97430.07010657</v>
      </c>
      <c r="BV7884">
        <f t="shared" si="493"/>
        <v>139319.787044253</v>
      </c>
      <c r="BW7884" s="9">
        <v>7879</v>
      </c>
      <c r="BX7884">
        <f t="shared" si="494"/>
        <v>0</v>
      </c>
      <c r="BY7884">
        <f t="shared" si="495"/>
        <v>1</v>
      </c>
    </row>
    <row r="7885" spans="1:77">
      <c r="A7885" s="33">
        <v>7880</v>
      </c>
      <c r="BP7885" s="27">
        <v>0.825979938673325</v>
      </c>
      <c r="BQ7885" s="27">
        <v>16780.6650747217</v>
      </c>
      <c r="BR7885" s="27">
        <v>1.43223268451941</v>
      </c>
      <c r="BS7885" s="27">
        <v>66585.4311353068</v>
      </c>
      <c r="BU7885">
        <f t="shared" si="492"/>
        <v>107116.325726277</v>
      </c>
      <c r="BV7885">
        <f t="shared" si="493"/>
        <v>148249.471542604</v>
      </c>
      <c r="BW7885" s="9">
        <v>7880</v>
      </c>
      <c r="BX7885">
        <f t="shared" si="494"/>
        <v>0</v>
      </c>
      <c r="BY7885">
        <f t="shared" si="495"/>
        <v>1</v>
      </c>
    </row>
    <row r="7886" spans="1:77">
      <c r="A7886" s="33">
        <v>7881</v>
      </c>
      <c r="BP7886" s="27">
        <v>0.80472921300916</v>
      </c>
      <c r="BQ7886" s="27">
        <v>10747.8156892391</v>
      </c>
      <c r="BR7886" s="27">
        <v>1.3948310675148</v>
      </c>
      <c r="BS7886" s="27">
        <v>46317.019395294</v>
      </c>
      <c r="BU7886">
        <f t="shared" si="492"/>
        <v>109961.566262135</v>
      </c>
      <c r="BV7886">
        <f t="shared" si="493"/>
        <v>162907.640731927</v>
      </c>
      <c r="BW7886" s="9">
        <v>7881</v>
      </c>
      <c r="BX7886">
        <f t="shared" si="494"/>
        <v>0</v>
      </c>
      <c r="BY7886">
        <f t="shared" si="495"/>
        <v>1</v>
      </c>
    </row>
    <row r="7887" spans="1:77">
      <c r="A7887" s="33">
        <v>7882</v>
      </c>
      <c r="BP7887" s="27">
        <v>0.787817799979102</v>
      </c>
      <c r="BQ7887" s="27">
        <v>14662.7539980821</v>
      </c>
      <c r="BR7887" s="27">
        <v>1.36054424266965</v>
      </c>
      <c r="BS7887" s="27">
        <v>61094.3412630499</v>
      </c>
      <c r="BU7887">
        <f t="shared" si="492"/>
        <v>103509.915998783</v>
      </c>
      <c r="BV7887">
        <f t="shared" si="493"/>
        <v>142987.295137398</v>
      </c>
      <c r="BW7887" s="9">
        <v>7882</v>
      </c>
      <c r="BX7887">
        <f t="shared" si="494"/>
        <v>0</v>
      </c>
      <c r="BY7887">
        <f t="shared" si="495"/>
        <v>1</v>
      </c>
    </row>
    <row r="7888" spans="1:77">
      <c r="A7888" s="33">
        <v>7883</v>
      </c>
      <c r="BP7888" s="27">
        <v>0.838739004058374</v>
      </c>
      <c r="BQ7888" s="27">
        <v>10790.2904770616</v>
      </c>
      <c r="BR7888" s="27">
        <v>1.4547274118095</v>
      </c>
      <c r="BS7888" s="27">
        <v>56979.2908488817</v>
      </c>
      <c r="BU7888">
        <f t="shared" si="492"/>
        <v>115020.560131695</v>
      </c>
      <c r="BV7888">
        <f t="shared" si="493"/>
        <v>161229.820922544</v>
      </c>
      <c r="BW7888" s="9">
        <v>7883</v>
      </c>
      <c r="BX7888">
        <f t="shared" si="494"/>
        <v>0</v>
      </c>
      <c r="BY7888">
        <f t="shared" si="495"/>
        <v>1</v>
      </c>
    </row>
    <row r="7889" spans="1:77">
      <c r="A7889" s="33">
        <v>7884</v>
      </c>
      <c r="BP7889" s="27">
        <v>0.79912560124794</v>
      </c>
      <c r="BQ7889" s="27">
        <v>11752.4570051625</v>
      </c>
      <c r="BR7889" s="27">
        <v>1.36928095166094</v>
      </c>
      <c r="BS7889" s="27">
        <v>47525.2558917266</v>
      </c>
      <c r="BU7889">
        <f t="shared" si="492"/>
        <v>108116.383182028</v>
      </c>
      <c r="BV7889">
        <f t="shared" si="493"/>
        <v>157866.886857414</v>
      </c>
      <c r="BW7889" s="9">
        <v>7884</v>
      </c>
      <c r="BX7889">
        <f t="shared" si="494"/>
        <v>0</v>
      </c>
      <c r="BY7889">
        <f t="shared" si="495"/>
        <v>1</v>
      </c>
    </row>
    <row r="7890" spans="1:77">
      <c r="A7890" s="33">
        <v>7885</v>
      </c>
      <c r="BP7890" s="27">
        <v>0.853036621971044</v>
      </c>
      <c r="BQ7890" s="27">
        <v>20195.6646537964</v>
      </c>
      <c r="BR7890" s="27">
        <v>1.4531192156382</v>
      </c>
      <c r="BS7890" s="27">
        <v>57815.4786919121</v>
      </c>
      <c r="BU7890">
        <f t="shared" si="492"/>
        <v>107759.82864186</v>
      </c>
      <c r="BV7890">
        <f t="shared" si="493"/>
        <v>160152.403653817</v>
      </c>
      <c r="BW7890" s="9">
        <v>7885</v>
      </c>
      <c r="BX7890">
        <f t="shared" si="494"/>
        <v>0</v>
      </c>
      <c r="BY7890">
        <f t="shared" si="495"/>
        <v>1</v>
      </c>
    </row>
    <row r="7891" spans="1:77">
      <c r="A7891" s="33">
        <v>7886</v>
      </c>
      <c r="BP7891" s="27">
        <v>0.785380421021627</v>
      </c>
      <c r="BQ7891" s="27">
        <v>20385.3727924381</v>
      </c>
      <c r="BR7891" s="27">
        <v>1.34696009790478</v>
      </c>
      <c r="BS7891" s="27">
        <v>66158.5663440857</v>
      </c>
      <c r="BU7891">
        <f t="shared" si="492"/>
        <v>97421.6903608059</v>
      </c>
      <c r="BV7891">
        <f t="shared" si="493"/>
        <v>135885.448341632</v>
      </c>
      <c r="BW7891" s="9">
        <v>7886</v>
      </c>
      <c r="BX7891">
        <f t="shared" si="494"/>
        <v>0</v>
      </c>
      <c r="BY7891">
        <f t="shared" si="495"/>
        <v>1</v>
      </c>
    </row>
    <row r="7892" spans="1:77">
      <c r="A7892" s="33">
        <v>7887</v>
      </c>
      <c r="BP7892" s="27">
        <v>0.82246282411919</v>
      </c>
      <c r="BQ7892" s="27">
        <v>13035.4744836128</v>
      </c>
      <c r="BR7892" s="27">
        <v>1.41766099821226</v>
      </c>
      <c r="BS7892" s="27">
        <v>48393.5230873922</v>
      </c>
      <c r="BU7892">
        <f t="shared" si="492"/>
        <v>110333.949134266</v>
      </c>
      <c r="BV7892">
        <f t="shared" si="493"/>
        <v>164255.626644446</v>
      </c>
      <c r="BW7892" s="9">
        <v>7887</v>
      </c>
      <c r="BX7892">
        <f t="shared" si="494"/>
        <v>0</v>
      </c>
      <c r="BY7892">
        <f t="shared" si="495"/>
        <v>1</v>
      </c>
    </row>
    <row r="7893" spans="1:77">
      <c r="A7893" s="33">
        <v>7888</v>
      </c>
      <c r="BP7893" s="27">
        <v>0.826899170803838</v>
      </c>
      <c r="BQ7893" s="27">
        <v>14061.0904675037</v>
      </c>
      <c r="BR7893" s="27">
        <v>1.43326108788398</v>
      </c>
      <c r="BS7893" s="27">
        <v>59756.6604971698</v>
      </c>
      <c r="BU7893">
        <f t="shared" si="492"/>
        <v>109973.785153072</v>
      </c>
      <c r="BV7893">
        <f t="shared" si="493"/>
        <v>155232.502685427</v>
      </c>
      <c r="BW7893" s="9">
        <v>7888</v>
      </c>
      <c r="BX7893">
        <f t="shared" si="494"/>
        <v>0</v>
      </c>
      <c r="BY7893">
        <f t="shared" si="495"/>
        <v>1</v>
      </c>
    </row>
    <row r="7894" spans="1:77">
      <c r="A7894" s="33">
        <v>7889</v>
      </c>
      <c r="BP7894" s="27">
        <v>0.782442170443918</v>
      </c>
      <c r="BQ7894" s="27">
        <v>21581.2003647438</v>
      </c>
      <c r="BR7894" s="27">
        <v>1.34776976355311</v>
      </c>
      <c r="BS7894" s="27">
        <v>74634.4487603437</v>
      </c>
      <c r="BU7894">
        <f t="shared" si="492"/>
        <v>95785.1252018439</v>
      </c>
      <c r="BV7894">
        <f t="shared" si="493"/>
        <v>127531.015772623</v>
      </c>
      <c r="BW7894" s="9">
        <v>7889</v>
      </c>
      <c r="BX7894">
        <f t="shared" si="494"/>
        <v>0</v>
      </c>
      <c r="BY7894">
        <f t="shared" si="495"/>
        <v>1</v>
      </c>
    </row>
    <row r="7895" spans="1:77">
      <c r="A7895" s="33">
        <v>7890</v>
      </c>
      <c r="BP7895" s="27">
        <v>0.807303163079849</v>
      </c>
      <c r="BQ7895" s="27">
        <v>13261.5901641046</v>
      </c>
      <c r="BR7895" s="27">
        <v>1.37543804017608</v>
      </c>
      <c r="BS7895" s="27">
        <v>48657.8776506579</v>
      </c>
      <c r="BU7895">
        <f t="shared" si="492"/>
        <v>107833.884297873</v>
      </c>
      <c r="BV7895">
        <f t="shared" si="493"/>
        <v>157657.828375754</v>
      </c>
      <c r="BW7895" s="9">
        <v>7890</v>
      </c>
      <c r="BX7895">
        <f t="shared" si="494"/>
        <v>0</v>
      </c>
      <c r="BY7895">
        <f t="shared" si="495"/>
        <v>1</v>
      </c>
    </row>
    <row r="7896" spans="1:77">
      <c r="A7896" s="33">
        <v>7891</v>
      </c>
      <c r="BP7896" s="27">
        <v>0.777847480285985</v>
      </c>
      <c r="BQ7896" s="27">
        <v>13751.6223885154</v>
      </c>
      <c r="BR7896" s="27">
        <v>1.31475008397772</v>
      </c>
      <c r="BS7896" s="27">
        <v>62326.4360086327</v>
      </c>
      <c r="BU7896">
        <f t="shared" si="492"/>
        <v>102925.499654382</v>
      </c>
      <c r="BV7896">
        <f t="shared" si="493"/>
        <v>134886.076588025</v>
      </c>
      <c r="BW7896" s="9">
        <v>7891</v>
      </c>
      <c r="BX7896">
        <f t="shared" si="494"/>
        <v>0</v>
      </c>
      <c r="BY7896">
        <f t="shared" si="495"/>
        <v>1</v>
      </c>
    </row>
    <row r="7897" spans="1:77">
      <c r="A7897" s="33">
        <v>7892</v>
      </c>
      <c r="BP7897" s="27">
        <v>0.876095488023623</v>
      </c>
      <c r="BQ7897" s="27">
        <v>10407.7669361274</v>
      </c>
      <c r="BR7897" s="27">
        <v>1.52391330380496</v>
      </c>
      <c r="BS7897" s="27">
        <v>56660.4142215506</v>
      </c>
      <c r="BU7897">
        <f t="shared" si="492"/>
        <v>121006.556267416</v>
      </c>
      <c r="BV7897">
        <f t="shared" si="493"/>
        <v>171926.581349193</v>
      </c>
      <c r="BW7897" s="9">
        <v>7892</v>
      </c>
      <c r="BX7897">
        <f t="shared" si="494"/>
        <v>0</v>
      </c>
      <c r="BY7897">
        <f t="shared" si="495"/>
        <v>1</v>
      </c>
    </row>
    <row r="7898" spans="1:77">
      <c r="A7898" s="33">
        <v>7893</v>
      </c>
      <c r="BP7898" s="27">
        <v>0.776974594105874</v>
      </c>
      <c r="BQ7898" s="27">
        <v>12752.6210484375</v>
      </c>
      <c r="BR7898" s="27">
        <v>1.33757949148404</v>
      </c>
      <c r="BS7898" s="27">
        <v>61221.6395844606</v>
      </c>
      <c r="BU7898">
        <f t="shared" si="492"/>
        <v>103793.568067444</v>
      </c>
      <c r="BV7898">
        <f t="shared" si="493"/>
        <v>139415.284138145</v>
      </c>
      <c r="BW7898" s="9">
        <v>7893</v>
      </c>
      <c r="BX7898">
        <f t="shared" si="494"/>
        <v>0</v>
      </c>
      <c r="BY7898">
        <f t="shared" si="495"/>
        <v>1</v>
      </c>
    </row>
    <row r="7899" spans="1:77">
      <c r="A7899" s="33">
        <v>7894</v>
      </c>
      <c r="BP7899" s="27">
        <v>0.740104452013026</v>
      </c>
      <c r="BQ7899" s="27">
        <v>14643.3924735557</v>
      </c>
      <c r="BR7899" s="27">
        <v>1.24259936116755</v>
      </c>
      <c r="BS7899" s="27">
        <v>61169.2708563644</v>
      </c>
      <c r="BU7899">
        <f t="shared" si="492"/>
        <v>96372.2753283982</v>
      </c>
      <c r="BV7899">
        <f t="shared" si="493"/>
        <v>125220.633318768</v>
      </c>
      <c r="BW7899" s="9">
        <v>7894</v>
      </c>
      <c r="BX7899">
        <f t="shared" si="494"/>
        <v>0</v>
      </c>
      <c r="BY7899">
        <f t="shared" si="495"/>
        <v>1</v>
      </c>
    </row>
    <row r="7900" spans="1:77">
      <c r="A7900" s="33">
        <v>7895</v>
      </c>
      <c r="BP7900" s="27">
        <v>0.773352044745095</v>
      </c>
      <c r="BQ7900" s="27">
        <v>17624.3062468312</v>
      </c>
      <c r="BR7900" s="27">
        <v>1.30256699642396</v>
      </c>
      <c r="BS7900" s="27">
        <v>69148.5377350532</v>
      </c>
      <c r="BU7900">
        <f t="shared" si="492"/>
        <v>98378.500464933</v>
      </c>
      <c r="BV7900">
        <f t="shared" si="493"/>
        <v>126236.51172854</v>
      </c>
      <c r="BW7900" s="9">
        <v>7895</v>
      </c>
      <c r="BX7900">
        <f t="shared" si="494"/>
        <v>0</v>
      </c>
      <c r="BY7900">
        <f t="shared" si="495"/>
        <v>1</v>
      </c>
    </row>
    <row r="7901" spans="1:77">
      <c r="A7901" s="33">
        <v>7896</v>
      </c>
      <c r="BP7901" s="27">
        <v>0.77283516357924</v>
      </c>
      <c r="BQ7901" s="27">
        <v>17461.0718845342</v>
      </c>
      <c r="BR7901" s="27">
        <v>1.32428966518891</v>
      </c>
      <c r="BS7901" s="27">
        <v>58597.8253318953</v>
      </c>
      <c r="BU7901">
        <f t="shared" si="492"/>
        <v>98464.2026523519</v>
      </c>
      <c r="BV7901">
        <f t="shared" si="493"/>
        <v>140045.624446442</v>
      </c>
      <c r="BW7901" s="9">
        <v>7896</v>
      </c>
      <c r="BX7901">
        <f t="shared" si="494"/>
        <v>0</v>
      </c>
      <c r="BY7901">
        <f t="shared" si="495"/>
        <v>1</v>
      </c>
    </row>
    <row r="7902" spans="1:77">
      <c r="A7902" s="33">
        <v>7897</v>
      </c>
      <c r="BP7902" s="27">
        <v>0.802250033423948</v>
      </c>
      <c r="BQ7902" s="27">
        <v>11332.1689789635</v>
      </c>
      <c r="BR7902" s="27">
        <v>1.39314132760786</v>
      </c>
      <c r="BS7902" s="27">
        <v>46353.8798652437</v>
      </c>
      <c r="BU7902">
        <f t="shared" si="492"/>
        <v>109005.336034629</v>
      </c>
      <c r="BV7902">
        <f t="shared" si="493"/>
        <v>162617.319275935</v>
      </c>
      <c r="BW7902" s="9">
        <v>7897</v>
      </c>
      <c r="BX7902">
        <f t="shared" si="494"/>
        <v>0</v>
      </c>
      <c r="BY7902">
        <f t="shared" si="495"/>
        <v>1</v>
      </c>
    </row>
    <row r="7903" spans="1:77">
      <c r="A7903" s="33">
        <v>7898</v>
      </c>
      <c r="BP7903" s="27">
        <v>0.84601717666081</v>
      </c>
      <c r="BQ7903" s="27">
        <v>16177.7220324272</v>
      </c>
      <c r="BR7903" s="27">
        <v>1.46991804680207</v>
      </c>
      <c r="BS7903" s="27">
        <v>51911.2405840654</v>
      </c>
      <c r="BU7903">
        <f t="shared" si="492"/>
        <v>110724.854466694</v>
      </c>
      <c r="BV7903">
        <f t="shared" si="493"/>
        <v>168576.466436245</v>
      </c>
      <c r="BW7903" s="9">
        <v>7898</v>
      </c>
      <c r="BX7903">
        <f t="shared" si="494"/>
        <v>0</v>
      </c>
      <c r="BY7903">
        <f t="shared" si="495"/>
        <v>1</v>
      </c>
    </row>
    <row r="7904" spans="1:77">
      <c r="A7904" s="33">
        <v>7899</v>
      </c>
      <c r="BP7904" s="27">
        <v>0.777286636030542</v>
      </c>
      <c r="BQ7904" s="27">
        <v>15807.095236205</v>
      </c>
      <c r="BR7904" s="27">
        <v>1.33333714476629</v>
      </c>
      <c r="BS7904" s="27">
        <v>51549.0851356436</v>
      </c>
      <c r="BU7904">
        <f t="shared" si="492"/>
        <v>100785.900168376</v>
      </c>
      <c r="BV7904">
        <f t="shared" si="493"/>
        <v>148451.486579299</v>
      </c>
      <c r="BW7904" s="9">
        <v>7899</v>
      </c>
      <c r="BX7904">
        <f t="shared" si="494"/>
        <v>0</v>
      </c>
      <c r="BY7904">
        <f t="shared" si="495"/>
        <v>1</v>
      </c>
    </row>
    <row r="7905" spans="1:77">
      <c r="A7905" s="33">
        <v>7900</v>
      </c>
      <c r="BP7905" s="27">
        <v>0.821515249412975</v>
      </c>
      <c r="BQ7905" s="27">
        <v>10106.3975563989</v>
      </c>
      <c r="BR7905" s="27">
        <v>1.42475005807132</v>
      </c>
      <c r="BS7905" s="27">
        <v>45060.3559860393</v>
      </c>
      <c r="BU7905">
        <f t="shared" si="492"/>
        <v>113120.889855547</v>
      </c>
      <c r="BV7905">
        <f t="shared" si="493"/>
        <v>168652.152724659</v>
      </c>
      <c r="BW7905" s="9">
        <v>7900</v>
      </c>
      <c r="BX7905">
        <f t="shared" si="494"/>
        <v>0</v>
      </c>
      <c r="BY7905">
        <f t="shared" si="495"/>
        <v>1</v>
      </c>
    </row>
    <row r="7906" spans="1:77">
      <c r="A7906" s="33">
        <v>7901</v>
      </c>
      <c r="BP7906" s="27">
        <v>0.836072885023804</v>
      </c>
      <c r="BQ7906" s="27">
        <v>14281.4668801217</v>
      </c>
      <c r="BR7906" s="27">
        <v>1.42549396116615</v>
      </c>
      <c r="BS7906" s="27">
        <v>64203.7623589659</v>
      </c>
      <c r="BU7906">
        <f t="shared" si="492"/>
        <v>111129.465873449</v>
      </c>
      <c r="BV7906">
        <f t="shared" si="493"/>
        <v>149620.331815956</v>
      </c>
      <c r="BW7906" s="9">
        <v>7901</v>
      </c>
      <c r="BX7906">
        <f t="shared" si="494"/>
        <v>0</v>
      </c>
      <c r="BY7906">
        <f t="shared" si="495"/>
        <v>1</v>
      </c>
    </row>
    <row r="7907" spans="1:77">
      <c r="A7907" s="33">
        <v>7902</v>
      </c>
      <c r="BP7907" s="27">
        <v>0.816000979119639</v>
      </c>
      <c r="BQ7907" s="27">
        <v>16018.6866298106</v>
      </c>
      <c r="BR7907" s="27">
        <v>1.39634259684993</v>
      </c>
      <c r="BS7907" s="27">
        <v>54331.5680197954</v>
      </c>
      <c r="BU7907">
        <f t="shared" si="492"/>
        <v>106381.460238135</v>
      </c>
      <c r="BV7907">
        <f t="shared" si="493"/>
        <v>155119.821507695</v>
      </c>
      <c r="BW7907" s="9">
        <v>7902</v>
      </c>
      <c r="BX7907">
        <f t="shared" si="494"/>
        <v>0</v>
      </c>
      <c r="BY7907">
        <f t="shared" si="495"/>
        <v>1</v>
      </c>
    </row>
    <row r="7908" spans="1:77">
      <c r="A7908" s="33">
        <v>7903</v>
      </c>
      <c r="BP7908" s="27">
        <v>0.835685542342615</v>
      </c>
      <c r="BQ7908" s="27">
        <v>20833.2703687823</v>
      </c>
      <c r="BR7908" s="27">
        <v>1.46594030555193</v>
      </c>
      <c r="BS7908" s="27">
        <v>67469.8939771591</v>
      </c>
      <c r="BU7908">
        <f t="shared" si="492"/>
        <v>104519.56098261</v>
      </c>
      <c r="BV7908">
        <f t="shared" si="493"/>
        <v>152421.15185563</v>
      </c>
      <c r="BW7908" s="9">
        <v>7903</v>
      </c>
      <c r="BX7908">
        <f t="shared" si="494"/>
        <v>0</v>
      </c>
      <c r="BY7908">
        <f t="shared" si="495"/>
        <v>1</v>
      </c>
    </row>
    <row r="7909" spans="1:77">
      <c r="A7909" s="33">
        <v>7904</v>
      </c>
      <c r="BP7909" s="27">
        <v>0.819510733911735</v>
      </c>
      <c r="BQ7909" s="27">
        <v>18655.0928535915</v>
      </c>
      <c r="BR7909" s="27">
        <v>1.44012777936239</v>
      </c>
      <c r="BS7909" s="27">
        <v>67208.1587277403</v>
      </c>
      <c r="BU7909">
        <f t="shared" si="492"/>
        <v>104271.517233169</v>
      </c>
      <c r="BV7909">
        <f t="shared" si="493"/>
        <v>148811.008176619</v>
      </c>
      <c r="BW7909" s="9">
        <v>7904</v>
      </c>
      <c r="BX7909">
        <f t="shared" si="494"/>
        <v>0</v>
      </c>
      <c r="BY7909">
        <f t="shared" si="495"/>
        <v>1</v>
      </c>
    </row>
    <row r="7910" spans="1:77">
      <c r="A7910" s="33">
        <v>7905</v>
      </c>
      <c r="BP7910" s="27">
        <v>0.781901886319089</v>
      </c>
      <c r="BQ7910" s="27">
        <v>19983.5116455794</v>
      </c>
      <c r="BR7910" s="27">
        <v>1.35047069557329</v>
      </c>
      <c r="BS7910" s="27">
        <v>69763.3523911595</v>
      </c>
      <c r="BU7910">
        <f t="shared" si="492"/>
        <v>97301.771302284</v>
      </c>
      <c r="BV7910">
        <f t="shared" si="493"/>
        <v>132807.251944834</v>
      </c>
      <c r="BW7910" s="9">
        <v>7905</v>
      </c>
      <c r="BX7910">
        <f t="shared" si="494"/>
        <v>0</v>
      </c>
      <c r="BY7910">
        <f t="shared" si="495"/>
        <v>1</v>
      </c>
    </row>
    <row r="7911" spans="1:77">
      <c r="A7911" s="33">
        <v>7906</v>
      </c>
      <c r="BP7911" s="27">
        <v>0.814599617880272</v>
      </c>
      <c r="BQ7911" s="27">
        <v>21168.2408358586</v>
      </c>
      <c r="BR7911" s="27">
        <v>1.37551270341234</v>
      </c>
      <c r="BS7911" s="27">
        <v>66607.0945941307</v>
      </c>
      <c r="BU7911">
        <f t="shared" si="492"/>
        <v>101021.701846182</v>
      </c>
      <c r="BV7911">
        <f t="shared" si="493"/>
        <v>139719.81091772</v>
      </c>
      <c r="BW7911" s="9">
        <v>7906</v>
      </c>
      <c r="BX7911">
        <f t="shared" si="494"/>
        <v>0</v>
      </c>
      <c r="BY7911">
        <f t="shared" si="495"/>
        <v>1</v>
      </c>
    </row>
    <row r="7912" spans="1:77">
      <c r="A7912" s="33">
        <v>7907</v>
      </c>
      <c r="BP7912" s="27">
        <v>0.833544027345617</v>
      </c>
      <c r="BQ7912" s="27">
        <v>11177.2264671242</v>
      </c>
      <c r="BR7912" s="27">
        <v>1.45244506874289</v>
      </c>
      <c r="BS7912" s="27">
        <v>45785.6003595588</v>
      </c>
      <c r="BU7912">
        <f t="shared" si="492"/>
        <v>113854.377634718</v>
      </c>
      <c r="BV7912">
        <f t="shared" si="493"/>
        <v>172081.159951874</v>
      </c>
      <c r="BW7912" s="9">
        <v>7907</v>
      </c>
      <c r="BX7912">
        <f t="shared" si="494"/>
        <v>0</v>
      </c>
      <c r="BY7912">
        <f t="shared" si="495"/>
        <v>1</v>
      </c>
    </row>
    <row r="7913" spans="1:77">
      <c r="A7913" s="33">
        <v>7908</v>
      </c>
      <c r="BP7913" s="27">
        <v>0.786103770997631</v>
      </c>
      <c r="BQ7913" s="27">
        <v>14569.4985680113</v>
      </c>
      <c r="BR7913" s="27">
        <v>1.34931860949929</v>
      </c>
      <c r="BS7913" s="27">
        <v>51877.0145251542</v>
      </c>
      <c r="BU7913">
        <f t="shared" si="492"/>
        <v>103346.067081633</v>
      </c>
      <c r="BV7913">
        <f t="shared" si="493"/>
        <v>150520.776899739</v>
      </c>
      <c r="BW7913" s="9">
        <v>7908</v>
      </c>
      <c r="BX7913">
        <f t="shared" si="494"/>
        <v>0</v>
      </c>
      <c r="BY7913">
        <f t="shared" si="495"/>
        <v>1</v>
      </c>
    </row>
    <row r="7914" spans="1:77">
      <c r="A7914" s="33">
        <v>7909</v>
      </c>
      <c r="BP7914" s="27">
        <v>0.860678399840085</v>
      </c>
      <c r="BQ7914" s="27">
        <v>15164.3267911892</v>
      </c>
      <c r="BR7914" s="27">
        <v>1.47844921878274</v>
      </c>
      <c r="BS7914" s="27">
        <v>52715.4382412229</v>
      </c>
      <c r="BU7914">
        <f t="shared" si="492"/>
        <v>113937.433184824</v>
      </c>
      <c r="BV7914">
        <f t="shared" si="493"/>
        <v>169051.944576187</v>
      </c>
      <c r="BW7914" s="9">
        <v>7909</v>
      </c>
      <c r="BX7914">
        <f t="shared" si="494"/>
        <v>0</v>
      </c>
      <c r="BY7914">
        <f t="shared" si="495"/>
        <v>1</v>
      </c>
    </row>
    <row r="7915" spans="1:77">
      <c r="A7915" s="33">
        <v>7910</v>
      </c>
      <c r="BP7915" s="27">
        <v>0.818291327848109</v>
      </c>
      <c r="BQ7915" s="27">
        <v>18400.4867264057</v>
      </c>
      <c r="BR7915" s="27">
        <v>1.40985171955126</v>
      </c>
      <c r="BS7915" s="27">
        <v>53666.1281688929</v>
      </c>
      <c r="BU7915">
        <f t="shared" si="492"/>
        <v>104343.212450811</v>
      </c>
      <c r="BV7915">
        <f t="shared" si="493"/>
        <v>157811.629763797</v>
      </c>
      <c r="BW7915" s="9">
        <v>7910</v>
      </c>
      <c r="BX7915">
        <f t="shared" si="494"/>
        <v>0</v>
      </c>
      <c r="BY7915">
        <f t="shared" si="495"/>
        <v>1</v>
      </c>
    </row>
    <row r="7916" spans="1:77">
      <c r="A7916" s="33">
        <v>7911</v>
      </c>
      <c r="BP7916" s="27">
        <v>0.831841196370224</v>
      </c>
      <c r="BQ7916" s="27">
        <v>16704.8452485722</v>
      </c>
      <c r="BR7916" s="27">
        <v>1.45828622161675</v>
      </c>
      <c r="BS7916" s="27">
        <v>55903.6569551054</v>
      </c>
      <c r="BU7916">
        <f t="shared" si="492"/>
        <v>108071.334206961</v>
      </c>
      <c r="BV7916">
        <f t="shared" si="493"/>
        <v>162839.276287408</v>
      </c>
      <c r="BW7916" s="9">
        <v>7911</v>
      </c>
      <c r="BX7916">
        <f t="shared" si="494"/>
        <v>0</v>
      </c>
      <c r="BY7916">
        <f t="shared" si="495"/>
        <v>1</v>
      </c>
    </row>
    <row r="7917" spans="1:77">
      <c r="A7917" s="33">
        <v>7912</v>
      </c>
      <c r="BP7917" s="27">
        <v>0.727539470390229</v>
      </c>
      <c r="BQ7917" s="27">
        <v>15503.7638447911</v>
      </c>
      <c r="BR7917" s="27">
        <v>1.24336939860555</v>
      </c>
      <c r="BS7917" s="27">
        <v>55844.7456060204</v>
      </c>
      <c r="BU7917">
        <f t="shared" si="492"/>
        <v>93627.1567137432</v>
      </c>
      <c r="BV7917">
        <f t="shared" si="493"/>
        <v>130660.664184813</v>
      </c>
      <c r="BW7917" s="9">
        <v>7912</v>
      </c>
      <c r="BX7917">
        <f t="shared" si="494"/>
        <v>0</v>
      </c>
      <c r="BY7917">
        <f t="shared" si="495"/>
        <v>1</v>
      </c>
    </row>
    <row r="7918" spans="1:77">
      <c r="A7918" s="33">
        <v>7913</v>
      </c>
      <c r="BP7918" s="27">
        <v>0.773905754095255</v>
      </c>
      <c r="BQ7918" s="27">
        <v>10689.9695708799</v>
      </c>
      <c r="BR7918" s="27">
        <v>1.32138633947663</v>
      </c>
      <c r="BS7918" s="27">
        <v>54358.2763444445</v>
      </c>
      <c r="BU7918">
        <f t="shared" si="492"/>
        <v>105395.893543408</v>
      </c>
      <c r="BV7918">
        <f t="shared" si="493"/>
        <v>143849.67457705</v>
      </c>
      <c r="BW7918" s="9">
        <v>7913</v>
      </c>
      <c r="BX7918">
        <f t="shared" si="494"/>
        <v>0</v>
      </c>
      <c r="BY7918">
        <f t="shared" si="495"/>
        <v>1</v>
      </c>
    </row>
    <row r="7919" spans="1:77">
      <c r="A7919" s="33">
        <v>7914</v>
      </c>
      <c r="BP7919" s="27">
        <v>0.827136755426179</v>
      </c>
      <c r="BQ7919" s="27">
        <v>13500.7382255188</v>
      </c>
      <c r="BR7919" s="27">
        <v>1.42290661473759</v>
      </c>
      <c r="BS7919" s="27">
        <v>48509.1062377657</v>
      </c>
      <c r="BU7919">
        <f t="shared" si="492"/>
        <v>110569.775088408</v>
      </c>
      <c r="BV7919">
        <f t="shared" si="493"/>
        <v>164926.885972873</v>
      </c>
      <c r="BW7919" s="9">
        <v>7914</v>
      </c>
      <c r="BX7919">
        <f t="shared" si="494"/>
        <v>0</v>
      </c>
      <c r="BY7919">
        <f t="shared" si="495"/>
        <v>1</v>
      </c>
    </row>
    <row r="7920" spans="1:77">
      <c r="A7920" s="33">
        <v>7915</v>
      </c>
      <c r="BP7920" s="27">
        <v>0.79365827475443</v>
      </c>
      <c r="BQ7920" s="27">
        <v>11949.2645926988</v>
      </c>
      <c r="BR7920" s="27">
        <v>1.35694078891131</v>
      </c>
      <c r="BS7920" s="27">
        <v>58495.6517622621</v>
      </c>
      <c r="BU7920">
        <f t="shared" si="492"/>
        <v>107099.476620466</v>
      </c>
      <c r="BV7920">
        <f t="shared" si="493"/>
        <v>145045.466574435</v>
      </c>
      <c r="BW7920" s="9">
        <v>7915</v>
      </c>
      <c r="BX7920">
        <f t="shared" si="494"/>
        <v>0</v>
      </c>
      <c r="BY7920">
        <f t="shared" si="495"/>
        <v>1</v>
      </c>
    </row>
    <row r="7921" spans="1:77">
      <c r="A7921" s="33">
        <v>7916</v>
      </c>
      <c r="BP7921" s="27">
        <v>0.810461923674188</v>
      </c>
      <c r="BQ7921" s="27">
        <v>14782.8117925558</v>
      </c>
      <c r="BR7921" s="27">
        <v>1.38310434878155</v>
      </c>
      <c r="BS7921" s="27">
        <v>49490.7937500178</v>
      </c>
      <c r="BU7921">
        <f t="shared" si="492"/>
        <v>106786.476758572</v>
      </c>
      <c r="BV7921">
        <f t="shared" si="493"/>
        <v>157974.858567215</v>
      </c>
      <c r="BW7921" s="9">
        <v>7916</v>
      </c>
      <c r="BX7921">
        <f t="shared" si="494"/>
        <v>0</v>
      </c>
      <c r="BY7921">
        <f t="shared" si="495"/>
        <v>1</v>
      </c>
    </row>
    <row r="7922" spans="1:77">
      <c r="A7922" s="33">
        <v>7917</v>
      </c>
      <c r="BP7922" s="27">
        <v>0.767716221909051</v>
      </c>
      <c r="BQ7922" s="27">
        <v>15851.9809789043</v>
      </c>
      <c r="BR7922" s="27">
        <v>1.32533435339316</v>
      </c>
      <c r="BS7922" s="27">
        <v>62265.9895707468</v>
      </c>
      <c r="BU7922">
        <f t="shared" si="492"/>
        <v>99305.4523074534</v>
      </c>
      <c r="BV7922">
        <f t="shared" si="493"/>
        <v>136534.163438227</v>
      </c>
      <c r="BW7922" s="9">
        <v>7917</v>
      </c>
      <c r="BX7922">
        <f t="shared" si="494"/>
        <v>0</v>
      </c>
      <c r="BY7922">
        <f t="shared" si="495"/>
        <v>1</v>
      </c>
    </row>
    <row r="7923" spans="1:77">
      <c r="A7923" s="33">
        <v>7918</v>
      </c>
      <c r="BP7923" s="27">
        <v>0.864180049099315</v>
      </c>
      <c r="BQ7923" s="27">
        <v>11882.6278013891</v>
      </c>
      <c r="BR7923" s="27">
        <v>1.49205368295658</v>
      </c>
      <c r="BS7923" s="27">
        <v>47315.3707061528</v>
      </c>
      <c r="BU7923">
        <f t="shared" si="492"/>
        <v>117744.379563508</v>
      </c>
      <c r="BV7923">
        <f t="shared" si="493"/>
        <v>176492.681737334</v>
      </c>
      <c r="BW7923" s="9">
        <v>7918</v>
      </c>
      <c r="BX7923">
        <f t="shared" si="494"/>
        <v>0</v>
      </c>
      <c r="BY7923">
        <f t="shared" si="495"/>
        <v>1</v>
      </c>
    </row>
    <row r="7924" spans="1:77">
      <c r="A7924" s="33">
        <v>7919</v>
      </c>
      <c r="BP7924" s="27">
        <v>0.784818447653067</v>
      </c>
      <c r="BQ7924" s="27">
        <v>15149.8182166351</v>
      </c>
      <c r="BR7924" s="27">
        <v>1.33514971465819</v>
      </c>
      <c r="BS7924" s="27">
        <v>53440.1018689231</v>
      </c>
      <c r="BU7924">
        <f t="shared" si="492"/>
        <v>102572.948931325</v>
      </c>
      <c r="BV7924">
        <f t="shared" si="493"/>
        <v>146832.355329805</v>
      </c>
      <c r="BW7924" s="9">
        <v>7919</v>
      </c>
      <c r="BX7924">
        <f t="shared" si="494"/>
        <v>0</v>
      </c>
      <c r="BY7924">
        <f t="shared" si="495"/>
        <v>1</v>
      </c>
    </row>
    <row r="7925" spans="1:77">
      <c r="A7925" s="33">
        <v>7920</v>
      </c>
      <c r="BP7925" s="27">
        <v>0.857577501154305</v>
      </c>
      <c r="BQ7925" s="27">
        <v>17102.0630115598</v>
      </c>
      <c r="BR7925" s="27">
        <v>1.47228563150463</v>
      </c>
      <c r="BS7925" s="27">
        <v>53749.9024012565</v>
      </c>
      <c r="BU7925">
        <f t="shared" si="492"/>
        <v>111534.562161586</v>
      </c>
      <c r="BV7925">
        <f t="shared" si="493"/>
        <v>167092.942324437</v>
      </c>
      <c r="BW7925" s="9">
        <v>7920</v>
      </c>
      <c r="BX7925">
        <f t="shared" si="494"/>
        <v>0</v>
      </c>
      <c r="BY7925">
        <f t="shared" si="495"/>
        <v>1</v>
      </c>
    </row>
    <row r="7926" spans="1:77">
      <c r="A7926" s="33">
        <v>7921</v>
      </c>
      <c r="BP7926" s="27">
        <v>0.848741497373952</v>
      </c>
      <c r="BQ7926" s="27">
        <v>10121.2677423344</v>
      </c>
      <c r="BR7926" s="27">
        <v>1.4409652305021</v>
      </c>
      <c r="BS7926" s="27">
        <v>45530.7917785428</v>
      </c>
      <c r="BU7926">
        <f t="shared" si="492"/>
        <v>117189.956863758</v>
      </c>
      <c r="BV7926">
        <f t="shared" si="493"/>
        <v>170613.992796772</v>
      </c>
      <c r="BW7926" s="9">
        <v>7921</v>
      </c>
      <c r="BX7926">
        <f t="shared" si="494"/>
        <v>0</v>
      </c>
      <c r="BY7926">
        <f t="shared" si="495"/>
        <v>1</v>
      </c>
    </row>
    <row r="7927" spans="1:77">
      <c r="A7927" s="33">
        <v>7922</v>
      </c>
      <c r="BP7927" s="27">
        <v>0.868091157378402</v>
      </c>
      <c r="BQ7927" s="27">
        <v>13008.3292800596</v>
      </c>
      <c r="BR7927" s="27">
        <v>1.50498795625433</v>
      </c>
      <c r="BS7927" s="27">
        <v>62208.8813654074</v>
      </c>
      <c r="BU7927">
        <f t="shared" si="492"/>
        <v>117205.344326701</v>
      </c>
      <c r="BV7927">
        <f t="shared" si="493"/>
        <v>163539.312072742</v>
      </c>
      <c r="BW7927" s="9">
        <v>7922</v>
      </c>
      <c r="BX7927">
        <f t="shared" si="494"/>
        <v>0</v>
      </c>
      <c r="BY7927">
        <f t="shared" si="495"/>
        <v>1</v>
      </c>
    </row>
    <row r="7928" spans="1:77">
      <c r="A7928" s="33">
        <v>7923</v>
      </c>
      <c r="BP7928" s="27">
        <v>0.811708089718339</v>
      </c>
      <c r="BQ7928" s="27">
        <v>12931.0504039409</v>
      </c>
      <c r="BR7928" s="27">
        <v>1.39691326827869</v>
      </c>
      <c r="BS7928" s="27">
        <v>48984.435843827</v>
      </c>
      <c r="BU7928">
        <f t="shared" si="492"/>
        <v>108825.16305381</v>
      </c>
      <c r="BV7928">
        <f t="shared" si="493"/>
        <v>160552.554397976</v>
      </c>
      <c r="BW7928" s="9">
        <v>7923</v>
      </c>
      <c r="BX7928">
        <f t="shared" si="494"/>
        <v>0</v>
      </c>
      <c r="BY7928">
        <f t="shared" si="495"/>
        <v>1</v>
      </c>
    </row>
    <row r="7929" spans="1:77">
      <c r="A7929" s="33">
        <v>7924</v>
      </c>
      <c r="BP7929" s="27">
        <v>0.809264788026637</v>
      </c>
      <c r="BQ7929" s="27">
        <v>13177.1793295975</v>
      </c>
      <c r="BR7929" s="27">
        <v>1.39563255621164</v>
      </c>
      <c r="BS7929" s="27">
        <v>49034.7750227623</v>
      </c>
      <c r="BU7929">
        <f t="shared" si="492"/>
        <v>108212.538874398</v>
      </c>
      <c r="BV7929">
        <f t="shared" si="493"/>
        <v>160310.108408984</v>
      </c>
      <c r="BW7929" s="9">
        <v>7924</v>
      </c>
      <c r="BX7929">
        <f t="shared" si="494"/>
        <v>0</v>
      </c>
      <c r="BY7929">
        <f t="shared" si="495"/>
        <v>1</v>
      </c>
    </row>
    <row r="7930" spans="1:77">
      <c r="A7930" s="33">
        <v>7925</v>
      </c>
      <c r="BP7930" s="27">
        <v>0.780351786865879</v>
      </c>
      <c r="BQ7930" s="27">
        <v>12509.0339330924</v>
      </c>
      <c r="BR7930" s="27">
        <v>1.36474425543097</v>
      </c>
      <c r="BS7930" s="27">
        <v>50206.9771006759</v>
      </c>
      <c r="BU7930">
        <f t="shared" si="492"/>
        <v>104543.734096789</v>
      </c>
      <c r="BV7930">
        <f t="shared" si="493"/>
        <v>154504.66121397</v>
      </c>
      <c r="BW7930" s="9">
        <v>7925</v>
      </c>
      <c r="BX7930">
        <f t="shared" si="494"/>
        <v>0</v>
      </c>
      <c r="BY7930">
        <f t="shared" si="495"/>
        <v>1</v>
      </c>
    </row>
    <row r="7931" spans="1:77">
      <c r="A7931" s="33">
        <v>7926</v>
      </c>
      <c r="BP7931" s="27">
        <v>0.812704805101882</v>
      </c>
      <c r="BQ7931" s="27">
        <v>16610.831851643</v>
      </c>
      <c r="BR7931" s="27">
        <v>1.40821410939508</v>
      </c>
      <c r="BS7931" s="27">
        <v>66543.8357304136</v>
      </c>
      <c r="BU7931">
        <f t="shared" si="492"/>
        <v>105294.888913639</v>
      </c>
      <c r="BV7931">
        <f t="shared" si="493"/>
        <v>144688.280678849</v>
      </c>
      <c r="BW7931" s="9">
        <v>7926</v>
      </c>
      <c r="BX7931">
        <f t="shared" si="494"/>
        <v>0</v>
      </c>
      <c r="BY7931">
        <f t="shared" si="495"/>
        <v>1</v>
      </c>
    </row>
    <row r="7932" spans="1:77">
      <c r="A7932" s="33">
        <v>7927</v>
      </c>
      <c r="BP7932" s="27">
        <v>0.844097313486516</v>
      </c>
      <c r="BQ7932" s="27">
        <v>16122.7019533039</v>
      </c>
      <c r="BR7932" s="27">
        <v>1.47765091575986</v>
      </c>
      <c r="BS7932" s="27">
        <v>52329.5036945217</v>
      </c>
      <c r="BU7932">
        <f t="shared" si="492"/>
        <v>110491.895069674</v>
      </c>
      <c r="BV7932">
        <f t="shared" si="493"/>
        <v>169318.133669458</v>
      </c>
      <c r="BW7932" s="9">
        <v>7927</v>
      </c>
      <c r="BX7932">
        <f t="shared" si="494"/>
        <v>0</v>
      </c>
      <c r="BY7932">
        <f t="shared" si="495"/>
        <v>1</v>
      </c>
    </row>
    <row r="7933" spans="1:77">
      <c r="A7933" s="33">
        <v>7928</v>
      </c>
      <c r="BP7933" s="27">
        <v>0.810867861245931</v>
      </c>
      <c r="BQ7933" s="27">
        <v>17910.8405624883</v>
      </c>
      <c r="BR7933" s="27">
        <v>1.41772495679236</v>
      </c>
      <c r="BS7933" s="27">
        <v>59464.6994144256</v>
      </c>
      <c r="BU7933">
        <f t="shared" si="492"/>
        <v>103719.338624401</v>
      </c>
      <c r="BV7933">
        <f t="shared" si="493"/>
        <v>153194.044104428</v>
      </c>
      <c r="BW7933" s="9">
        <v>7928</v>
      </c>
      <c r="BX7933">
        <f t="shared" si="494"/>
        <v>0</v>
      </c>
      <c r="BY7933">
        <f t="shared" si="495"/>
        <v>1</v>
      </c>
    </row>
    <row r="7934" spans="1:77">
      <c r="A7934" s="33">
        <v>7929</v>
      </c>
      <c r="BP7934" s="27">
        <v>0.768878810644916</v>
      </c>
      <c r="BQ7934" s="27">
        <v>14959.7338135649</v>
      </c>
      <c r="BR7934" s="27">
        <v>1.30666781899997</v>
      </c>
      <c r="BS7934" s="27">
        <v>50148.3341195529</v>
      </c>
      <c r="BU7934">
        <f t="shared" si="492"/>
        <v>100372.087783173</v>
      </c>
      <c r="BV7934">
        <f t="shared" si="493"/>
        <v>145851.838730443</v>
      </c>
      <c r="BW7934" s="9">
        <v>7929</v>
      </c>
      <c r="BX7934">
        <f t="shared" si="494"/>
        <v>0</v>
      </c>
      <c r="BY7934">
        <f t="shared" si="495"/>
        <v>1</v>
      </c>
    </row>
    <row r="7935" spans="1:77">
      <c r="A7935" s="33">
        <v>7930</v>
      </c>
      <c r="BP7935" s="27">
        <v>0.830594607738797</v>
      </c>
      <c r="BQ7935" s="27">
        <v>12918.7395173756</v>
      </c>
      <c r="BR7935" s="27">
        <v>1.42218481358548</v>
      </c>
      <c r="BS7935" s="27">
        <v>48723.5708480157</v>
      </c>
      <c r="BU7935">
        <f t="shared" si="492"/>
        <v>111670.451643444</v>
      </c>
      <c r="BV7935">
        <f t="shared" si="493"/>
        <v>164604.151189806</v>
      </c>
      <c r="BW7935" s="9">
        <v>7930</v>
      </c>
      <c r="BX7935">
        <f t="shared" si="494"/>
        <v>0</v>
      </c>
      <c r="BY7935">
        <f t="shared" si="495"/>
        <v>1</v>
      </c>
    </row>
    <row r="7936" spans="1:77">
      <c r="A7936" s="33">
        <v>7931</v>
      </c>
      <c r="BP7936" s="27">
        <v>0.879388750206543</v>
      </c>
      <c r="BQ7936" s="27">
        <v>17416.7677137264</v>
      </c>
      <c r="BR7936" s="27">
        <v>1.54535551835616</v>
      </c>
      <c r="BS7936" s="27">
        <v>56915.0747342288</v>
      </c>
      <c r="BU7936">
        <f t="shared" si="492"/>
        <v>114491.544817255</v>
      </c>
      <c r="BV7936">
        <f t="shared" si="493"/>
        <v>174888.253019195</v>
      </c>
      <c r="BW7936" s="9">
        <v>7931</v>
      </c>
      <c r="BX7936">
        <f t="shared" si="494"/>
        <v>0</v>
      </c>
      <c r="BY7936">
        <f t="shared" si="495"/>
        <v>1</v>
      </c>
    </row>
    <row r="7937" spans="1:77">
      <c r="A7937" s="33">
        <v>7932</v>
      </c>
      <c r="BP7937" s="27">
        <v>0.852936102281273</v>
      </c>
      <c r="BQ7937" s="27">
        <v>18106.2358816674</v>
      </c>
      <c r="BR7937" s="27">
        <v>1.48880696822604</v>
      </c>
      <c r="BS7937" s="27">
        <v>56496.9231002523</v>
      </c>
      <c r="BU7937">
        <f t="shared" si="492"/>
        <v>109834.179460524</v>
      </c>
      <c r="BV7937">
        <f t="shared" si="493"/>
        <v>166824.122133654</v>
      </c>
      <c r="BW7937" s="9">
        <v>7932</v>
      </c>
      <c r="BX7937">
        <f t="shared" si="494"/>
        <v>0</v>
      </c>
      <c r="BY7937">
        <f t="shared" si="495"/>
        <v>1</v>
      </c>
    </row>
    <row r="7938" spans="1:77">
      <c r="A7938" s="33">
        <v>7933</v>
      </c>
      <c r="BP7938" s="27">
        <v>0.789755433510248</v>
      </c>
      <c r="BQ7938" s="27">
        <v>16183.6526518118</v>
      </c>
      <c r="BR7938" s="27">
        <v>1.3437191857801</v>
      </c>
      <c r="BS7938" s="27">
        <v>51864.3408131534</v>
      </c>
      <c r="BU7938">
        <f t="shared" si="492"/>
        <v>102279.662374725</v>
      </c>
      <c r="BV7938">
        <f t="shared" si="493"/>
        <v>149693.537053861</v>
      </c>
      <c r="BW7938" s="9">
        <v>7933</v>
      </c>
      <c r="BX7938">
        <f t="shared" si="494"/>
        <v>0</v>
      </c>
      <c r="BY7938">
        <f t="shared" si="495"/>
        <v>1</v>
      </c>
    </row>
    <row r="7939" spans="1:77">
      <c r="A7939" s="33">
        <v>7934</v>
      </c>
      <c r="BP7939" s="27">
        <v>0.829204324791673</v>
      </c>
      <c r="BQ7939" s="27">
        <v>16575.8115582873</v>
      </c>
      <c r="BR7939" s="27">
        <v>1.44186546490929</v>
      </c>
      <c r="BS7939" s="27">
        <v>66505.7377902825</v>
      </c>
      <c r="BU7939">
        <f t="shared" si="492"/>
        <v>107804.837160464</v>
      </c>
      <c r="BV7939">
        <f t="shared" si="493"/>
        <v>149774.081946111</v>
      </c>
      <c r="BW7939" s="9">
        <v>7934</v>
      </c>
      <c r="BX7939">
        <f t="shared" si="494"/>
        <v>0</v>
      </c>
      <c r="BY7939">
        <f t="shared" si="495"/>
        <v>1</v>
      </c>
    </row>
    <row r="7940" spans="1:77">
      <c r="A7940" s="33">
        <v>7935</v>
      </c>
      <c r="BP7940" s="27">
        <v>0.786196296822813</v>
      </c>
      <c r="BQ7940" s="27">
        <v>10975.6755854602</v>
      </c>
      <c r="BR7940" s="27">
        <v>1.32975950842276</v>
      </c>
      <c r="BS7940" s="27">
        <v>45560.629252669</v>
      </c>
      <c r="BU7940">
        <f t="shared" si="492"/>
        <v>106953.768937962</v>
      </c>
      <c r="BV7940">
        <f t="shared" si="493"/>
        <v>153903.297010745</v>
      </c>
      <c r="BW7940" s="9">
        <v>7935</v>
      </c>
      <c r="BX7940">
        <f t="shared" si="494"/>
        <v>0</v>
      </c>
      <c r="BY7940">
        <f t="shared" si="495"/>
        <v>1</v>
      </c>
    </row>
    <row r="7941" spans="1:77">
      <c r="A7941" s="33">
        <v>7936</v>
      </c>
      <c r="BP7941" s="27">
        <v>0.828300458061576</v>
      </c>
      <c r="BQ7941" s="27">
        <v>10735.097516092</v>
      </c>
      <c r="BR7941" s="27">
        <v>1.43338869343002</v>
      </c>
      <c r="BS7941" s="27">
        <v>45782.380710161</v>
      </c>
      <c r="BU7941">
        <f t="shared" si="492"/>
        <v>113509.971193144</v>
      </c>
      <c r="BV7941">
        <f t="shared" si="493"/>
        <v>169225.923304343</v>
      </c>
      <c r="BW7941" s="9">
        <v>7936</v>
      </c>
      <c r="BX7941">
        <f t="shared" si="494"/>
        <v>0</v>
      </c>
      <c r="BY7941">
        <f t="shared" si="495"/>
        <v>1</v>
      </c>
    </row>
    <row r="7942" spans="1:77">
      <c r="A7942" s="33">
        <v>7937</v>
      </c>
      <c r="BP7942" s="27">
        <v>0.779218380616609</v>
      </c>
      <c r="BQ7942" s="27">
        <v>14664.2167581399</v>
      </c>
      <c r="BR7942" s="27">
        <v>1.33342723985168</v>
      </c>
      <c r="BS7942" s="27">
        <v>52558.3452551124</v>
      </c>
      <c r="BU7942">
        <f t="shared" si="492"/>
        <v>102218.540334351</v>
      </c>
      <c r="BV7942">
        <f t="shared" si="493"/>
        <v>147455.74072264</v>
      </c>
      <c r="BW7942" s="9">
        <v>7937</v>
      </c>
      <c r="BX7942">
        <f t="shared" si="494"/>
        <v>0</v>
      </c>
      <c r="BY7942">
        <f t="shared" si="495"/>
        <v>1</v>
      </c>
    </row>
    <row r="7943" spans="1:77">
      <c r="A7943" s="33">
        <v>7938</v>
      </c>
      <c r="BP7943" s="27">
        <v>0.824239176543283</v>
      </c>
      <c r="BQ7943" s="27">
        <v>15637.5956316965</v>
      </c>
      <c r="BR7943" s="27">
        <v>1.43877898924186</v>
      </c>
      <c r="BS7943" s="27">
        <v>53415.6064244873</v>
      </c>
      <c r="BU7943">
        <f t="shared" ref="BU7943:BU8006" si="496">BP7943*$BV$1-BQ7943</f>
        <v>107998.280849796</v>
      </c>
      <c r="BV7943">
        <f t="shared" ref="BV7943:BV8006" si="497">BR7943*$BV$1-BS7943</f>
        <v>162401.241961792</v>
      </c>
      <c r="BW7943" s="9">
        <v>7938</v>
      </c>
      <c r="BX7943">
        <f t="shared" ref="BX7943:BX8006" si="498">IF(BU7943=MAX($BU7943:$BV7943),1,0)</f>
        <v>0</v>
      </c>
      <c r="BY7943">
        <f t="shared" ref="BY7943:BY8006" si="499">IF(BV7943=MAX($BU7943:$BV7943),1,0)</f>
        <v>1</v>
      </c>
    </row>
    <row r="7944" spans="1:77">
      <c r="A7944" s="33">
        <v>7939</v>
      </c>
      <c r="BP7944" s="27">
        <v>0.731295955707223</v>
      </c>
      <c r="BQ7944" s="27">
        <v>20717.2802198768</v>
      </c>
      <c r="BR7944" s="27">
        <v>1.25373571134691</v>
      </c>
      <c r="BS7944" s="27">
        <v>60892.9518066894</v>
      </c>
      <c r="BU7944">
        <f t="shared" si="496"/>
        <v>88977.1131362066</v>
      </c>
      <c r="BV7944">
        <f t="shared" si="497"/>
        <v>127167.404895346</v>
      </c>
      <c r="BW7944" s="9">
        <v>7939</v>
      </c>
      <c r="BX7944">
        <f t="shared" si="498"/>
        <v>0</v>
      </c>
      <c r="BY7944">
        <f t="shared" si="499"/>
        <v>1</v>
      </c>
    </row>
    <row r="7945" spans="1:77">
      <c r="A7945" s="33">
        <v>7940</v>
      </c>
      <c r="BP7945" s="27">
        <v>0.807518314198952</v>
      </c>
      <c r="BQ7945" s="27">
        <v>15007.6641644074</v>
      </c>
      <c r="BR7945" s="27">
        <v>1.37418621380853</v>
      </c>
      <c r="BS7945" s="27">
        <v>49753.0868434334</v>
      </c>
      <c r="BU7945">
        <f t="shared" si="496"/>
        <v>106120.082965435</v>
      </c>
      <c r="BV7945">
        <f t="shared" si="497"/>
        <v>156374.845227845</v>
      </c>
      <c r="BW7945" s="9">
        <v>7940</v>
      </c>
      <c r="BX7945">
        <f t="shared" si="498"/>
        <v>0</v>
      </c>
      <c r="BY7945">
        <f t="shared" si="499"/>
        <v>1</v>
      </c>
    </row>
    <row r="7946" spans="1:77">
      <c r="A7946" s="33">
        <v>7941</v>
      </c>
      <c r="BP7946" s="27">
        <v>0.793422919940335</v>
      </c>
      <c r="BQ7946" s="27">
        <v>17685.0780402378</v>
      </c>
      <c r="BR7946" s="27">
        <v>1.34889569790346</v>
      </c>
      <c r="BS7946" s="27">
        <v>57853.8924597201</v>
      </c>
      <c r="BU7946">
        <f t="shared" si="496"/>
        <v>101328.359950812</v>
      </c>
      <c r="BV7946">
        <f t="shared" si="497"/>
        <v>144480.4622258</v>
      </c>
      <c r="BW7946" s="9">
        <v>7941</v>
      </c>
      <c r="BX7946">
        <f t="shared" si="498"/>
        <v>0</v>
      </c>
      <c r="BY7946">
        <f t="shared" si="499"/>
        <v>1</v>
      </c>
    </row>
    <row r="7947" spans="1:77">
      <c r="A7947" s="33">
        <v>7942</v>
      </c>
      <c r="BP7947" s="27">
        <v>0.794891641624702</v>
      </c>
      <c r="BQ7947" s="27">
        <v>15938.5445015225</v>
      </c>
      <c r="BR7947" s="27">
        <v>1.35339318421128</v>
      </c>
      <c r="BS7947" s="27">
        <v>65358.5281507565</v>
      </c>
      <c r="BU7947">
        <f t="shared" si="496"/>
        <v>103295.201742183</v>
      </c>
      <c r="BV7947">
        <f t="shared" si="497"/>
        <v>137650.449480936</v>
      </c>
      <c r="BW7947" s="9">
        <v>7942</v>
      </c>
      <c r="BX7947">
        <f t="shared" si="498"/>
        <v>0</v>
      </c>
      <c r="BY7947">
        <f t="shared" si="499"/>
        <v>1</v>
      </c>
    </row>
    <row r="7948" spans="1:77">
      <c r="A7948" s="33">
        <v>7943</v>
      </c>
      <c r="BP7948" s="27">
        <v>0.779742470136143</v>
      </c>
      <c r="BQ7948" s="27">
        <v>13619.0090916034</v>
      </c>
      <c r="BR7948" s="27">
        <v>1.33229730017285</v>
      </c>
      <c r="BS7948" s="27">
        <v>51162.5089885797</v>
      </c>
      <c r="BU7948">
        <f t="shared" si="496"/>
        <v>103342.361428818</v>
      </c>
      <c r="BV7948">
        <f t="shared" si="497"/>
        <v>148682.086037347</v>
      </c>
      <c r="BW7948" s="9">
        <v>7943</v>
      </c>
      <c r="BX7948">
        <f t="shared" si="498"/>
        <v>0</v>
      </c>
      <c r="BY7948">
        <f t="shared" si="499"/>
        <v>1</v>
      </c>
    </row>
    <row r="7949" spans="1:77">
      <c r="A7949" s="33">
        <v>7944</v>
      </c>
      <c r="BP7949" s="27">
        <v>0.856384652302735</v>
      </c>
      <c r="BQ7949" s="27">
        <v>13662.6213908418</v>
      </c>
      <c r="BR7949" s="27">
        <v>1.49354749564822</v>
      </c>
      <c r="BS7949" s="27">
        <v>49488.3759581395</v>
      </c>
      <c r="BU7949">
        <f t="shared" si="496"/>
        <v>114795.076454568</v>
      </c>
      <c r="BV7949">
        <f t="shared" si="497"/>
        <v>174543.748389094</v>
      </c>
      <c r="BW7949" s="9">
        <v>7944</v>
      </c>
      <c r="BX7949">
        <f t="shared" si="498"/>
        <v>0</v>
      </c>
      <c r="BY7949">
        <f t="shared" si="499"/>
        <v>1</v>
      </c>
    </row>
    <row r="7950" spans="1:77">
      <c r="A7950" s="33">
        <v>7945</v>
      </c>
      <c r="BP7950" s="27">
        <v>0.861271607587959</v>
      </c>
      <c r="BQ7950" s="27">
        <v>18642.4033450699</v>
      </c>
      <c r="BR7950" s="27">
        <v>1.50157701031948</v>
      </c>
      <c r="BS7950" s="27">
        <v>58562.8948434289</v>
      </c>
      <c r="BU7950">
        <f t="shared" si="496"/>
        <v>110548.337793124</v>
      </c>
      <c r="BV7950">
        <f t="shared" si="497"/>
        <v>166673.656704493</v>
      </c>
      <c r="BW7950" s="9">
        <v>7945</v>
      </c>
      <c r="BX7950">
        <f t="shared" si="498"/>
        <v>0</v>
      </c>
      <c r="BY7950">
        <f t="shared" si="499"/>
        <v>1</v>
      </c>
    </row>
    <row r="7951" spans="1:77">
      <c r="A7951" s="33">
        <v>7946</v>
      </c>
      <c r="BP7951" s="27">
        <v>0.846966546018611</v>
      </c>
      <c r="BQ7951" s="27">
        <v>14080.690655753</v>
      </c>
      <c r="BR7951" s="27">
        <v>1.46599038112714</v>
      </c>
      <c r="BS7951" s="27">
        <v>50577.5475266451</v>
      </c>
      <c r="BU7951">
        <f t="shared" si="496"/>
        <v>112964.291247039</v>
      </c>
      <c r="BV7951">
        <f t="shared" si="497"/>
        <v>169321.009642426</v>
      </c>
      <c r="BW7951" s="9">
        <v>7946</v>
      </c>
      <c r="BX7951">
        <f t="shared" si="498"/>
        <v>0</v>
      </c>
      <c r="BY7951">
        <f t="shared" si="499"/>
        <v>1</v>
      </c>
    </row>
    <row r="7952" spans="1:77">
      <c r="A7952" s="33">
        <v>7947</v>
      </c>
      <c r="BP7952" s="27">
        <v>0.78393016468575</v>
      </c>
      <c r="BQ7952" s="27">
        <v>13589.1986558488</v>
      </c>
      <c r="BR7952" s="27">
        <v>1.32026241715222</v>
      </c>
      <c r="BS7952" s="27">
        <v>47867.6782194464</v>
      </c>
      <c r="BU7952">
        <f t="shared" si="496"/>
        <v>104000.326047014</v>
      </c>
      <c r="BV7952">
        <f t="shared" si="497"/>
        <v>150171.684353386</v>
      </c>
      <c r="BW7952" s="9">
        <v>7947</v>
      </c>
      <c r="BX7952">
        <f t="shared" si="498"/>
        <v>0</v>
      </c>
      <c r="BY7952">
        <f t="shared" si="499"/>
        <v>1</v>
      </c>
    </row>
    <row r="7953" spans="1:77">
      <c r="A7953" s="33">
        <v>7948</v>
      </c>
      <c r="BP7953" s="27">
        <v>0.768772523720571</v>
      </c>
      <c r="BQ7953" s="27">
        <v>12599.0993273439</v>
      </c>
      <c r="BR7953" s="27">
        <v>1.31899920302177</v>
      </c>
      <c r="BS7953" s="27">
        <v>47009.8366418308</v>
      </c>
      <c r="BU7953">
        <f t="shared" si="496"/>
        <v>102716.779230742</v>
      </c>
      <c r="BV7953">
        <f t="shared" si="497"/>
        <v>150840.043811435</v>
      </c>
      <c r="BW7953" s="9">
        <v>7948</v>
      </c>
      <c r="BX7953">
        <f t="shared" si="498"/>
        <v>0</v>
      </c>
      <c r="BY7953">
        <f t="shared" si="499"/>
        <v>1</v>
      </c>
    </row>
    <row r="7954" spans="1:77">
      <c r="A7954" s="33">
        <v>7949</v>
      </c>
      <c r="BP7954" s="27">
        <v>0.861959642406654</v>
      </c>
      <c r="BQ7954" s="27">
        <v>12418.9781319111</v>
      </c>
      <c r="BR7954" s="27">
        <v>1.48685606314469</v>
      </c>
      <c r="BS7954" s="27">
        <v>49125.3349526512</v>
      </c>
      <c r="BU7954">
        <f t="shared" si="496"/>
        <v>116874.968229087</v>
      </c>
      <c r="BV7954">
        <f t="shared" si="497"/>
        <v>173903.074519052</v>
      </c>
      <c r="BW7954" s="9">
        <v>7949</v>
      </c>
      <c r="BX7954">
        <f t="shared" si="498"/>
        <v>0</v>
      </c>
      <c r="BY7954">
        <f t="shared" si="499"/>
        <v>1</v>
      </c>
    </row>
    <row r="7955" spans="1:77">
      <c r="A7955" s="33">
        <v>7950</v>
      </c>
      <c r="BP7955" s="27">
        <v>0.842281237519609</v>
      </c>
      <c r="BQ7955" s="27">
        <v>19265.9175862243</v>
      </c>
      <c r="BR7955" s="27">
        <v>1.46195218543287</v>
      </c>
      <c r="BS7955" s="27">
        <v>59779.3858454502</v>
      </c>
      <c r="BU7955">
        <f t="shared" si="496"/>
        <v>107076.268041717</v>
      </c>
      <c r="BV7955">
        <f t="shared" si="497"/>
        <v>159513.44196948</v>
      </c>
      <c r="BW7955" s="9">
        <v>7950</v>
      </c>
      <c r="BX7955">
        <f t="shared" si="498"/>
        <v>0</v>
      </c>
      <c r="BY7955">
        <f t="shared" si="499"/>
        <v>1</v>
      </c>
    </row>
    <row r="7956" spans="1:77">
      <c r="A7956" s="33">
        <v>7951</v>
      </c>
      <c r="BP7956" s="27">
        <v>0.824344462138396</v>
      </c>
      <c r="BQ7956" s="27">
        <v>12783.0744943279</v>
      </c>
      <c r="BR7956" s="27">
        <v>1.43977020417001</v>
      </c>
      <c r="BS7956" s="27">
        <v>48821.7812626661</v>
      </c>
      <c r="BU7956">
        <f t="shared" si="496"/>
        <v>110868.594826432</v>
      </c>
      <c r="BV7956">
        <f t="shared" si="497"/>
        <v>167143.749362835</v>
      </c>
      <c r="BW7956" s="9">
        <v>7951</v>
      </c>
      <c r="BX7956">
        <f t="shared" si="498"/>
        <v>0</v>
      </c>
      <c r="BY7956">
        <f t="shared" si="499"/>
        <v>1</v>
      </c>
    </row>
    <row r="7957" spans="1:77">
      <c r="A7957" s="33">
        <v>7952</v>
      </c>
      <c r="BP7957" s="27">
        <v>0.778411493193962</v>
      </c>
      <c r="BQ7957" s="27">
        <v>15376.8803889755</v>
      </c>
      <c r="BR7957" s="27">
        <v>1.32446777616533</v>
      </c>
      <c r="BS7957" s="27">
        <v>50718.1129371692</v>
      </c>
      <c r="BU7957">
        <f t="shared" si="496"/>
        <v>101384.843590119</v>
      </c>
      <c r="BV7957">
        <f t="shared" si="497"/>
        <v>147952.05348763</v>
      </c>
      <c r="BW7957" s="9">
        <v>7952</v>
      </c>
      <c r="BX7957">
        <f t="shared" si="498"/>
        <v>0</v>
      </c>
      <c r="BY7957">
        <f t="shared" si="499"/>
        <v>1</v>
      </c>
    </row>
    <row r="7958" spans="1:77">
      <c r="A7958" s="33">
        <v>7953</v>
      </c>
      <c r="BP7958" s="27">
        <v>0.812787523613829</v>
      </c>
      <c r="BQ7958" s="27">
        <v>13690.5418389061</v>
      </c>
      <c r="BR7958" s="27">
        <v>1.39558645769459</v>
      </c>
      <c r="BS7958" s="27">
        <v>48795.3930428096</v>
      </c>
      <c r="BU7958">
        <f t="shared" si="496"/>
        <v>108227.586703168</v>
      </c>
      <c r="BV7958">
        <f t="shared" si="497"/>
        <v>160542.575611378</v>
      </c>
      <c r="BW7958" s="9">
        <v>7953</v>
      </c>
      <c r="BX7958">
        <f t="shared" si="498"/>
        <v>0</v>
      </c>
      <c r="BY7958">
        <f t="shared" si="499"/>
        <v>1</v>
      </c>
    </row>
    <row r="7959" spans="1:77">
      <c r="A7959" s="33">
        <v>7954</v>
      </c>
      <c r="BP7959" s="27">
        <v>0.776163983509813</v>
      </c>
      <c r="BQ7959" s="27">
        <v>13833.4029259067</v>
      </c>
      <c r="BR7959" s="27">
        <v>1.31236205942165</v>
      </c>
      <c r="BS7959" s="27">
        <v>58598.5824780063</v>
      </c>
      <c r="BU7959">
        <f t="shared" si="496"/>
        <v>102591.194600565</v>
      </c>
      <c r="BV7959">
        <f t="shared" si="497"/>
        <v>138255.726435241</v>
      </c>
      <c r="BW7959" s="9">
        <v>7954</v>
      </c>
      <c r="BX7959">
        <f t="shared" si="498"/>
        <v>0</v>
      </c>
      <c r="BY7959">
        <f t="shared" si="499"/>
        <v>1</v>
      </c>
    </row>
    <row r="7960" spans="1:77">
      <c r="A7960" s="33">
        <v>7955</v>
      </c>
      <c r="BP7960" s="27">
        <v>0.842878976458705</v>
      </c>
      <c r="BQ7960" s="27">
        <v>11796.746560501</v>
      </c>
      <c r="BR7960" s="27">
        <v>1.44361170655578</v>
      </c>
      <c r="BS7960" s="27">
        <v>46071.8398651595</v>
      </c>
      <c r="BU7960">
        <f t="shared" si="496"/>
        <v>114635.099908305</v>
      </c>
      <c r="BV7960">
        <f t="shared" si="497"/>
        <v>170469.916118207</v>
      </c>
      <c r="BW7960" s="9">
        <v>7955</v>
      </c>
      <c r="BX7960">
        <f t="shared" si="498"/>
        <v>0</v>
      </c>
      <c r="BY7960">
        <f t="shared" si="499"/>
        <v>1</v>
      </c>
    </row>
    <row r="7961" spans="1:77">
      <c r="A7961" s="33">
        <v>7956</v>
      </c>
      <c r="BP7961" s="27">
        <v>0.826937180221542</v>
      </c>
      <c r="BQ7961" s="27">
        <v>14866.9497019578</v>
      </c>
      <c r="BR7961" s="27">
        <v>1.42512173486809</v>
      </c>
      <c r="BS7961" s="27">
        <v>63396.4917668141</v>
      </c>
      <c r="BU7961">
        <f t="shared" si="496"/>
        <v>109173.627331273</v>
      </c>
      <c r="BV7961">
        <f t="shared" si="497"/>
        <v>150371.7684634</v>
      </c>
      <c r="BW7961" s="9">
        <v>7956</v>
      </c>
      <c r="BX7961">
        <f t="shared" si="498"/>
        <v>0</v>
      </c>
      <c r="BY7961">
        <f t="shared" si="499"/>
        <v>1</v>
      </c>
    </row>
    <row r="7962" spans="1:77">
      <c r="A7962" s="33">
        <v>7957</v>
      </c>
      <c r="BP7962" s="27">
        <v>0.805111565605969</v>
      </c>
      <c r="BQ7962" s="27">
        <v>17233.6679321648</v>
      </c>
      <c r="BR7962" s="27">
        <v>1.37772965277402</v>
      </c>
      <c r="BS7962" s="27">
        <v>67740.1723509279</v>
      </c>
      <c r="BU7962">
        <f t="shared" si="496"/>
        <v>103533.06690873</v>
      </c>
      <c r="BV7962">
        <f t="shared" si="497"/>
        <v>138919.275565175</v>
      </c>
      <c r="BW7962" s="9">
        <v>7957</v>
      </c>
      <c r="BX7962">
        <f t="shared" si="498"/>
        <v>0</v>
      </c>
      <c r="BY7962">
        <f t="shared" si="499"/>
        <v>1</v>
      </c>
    </row>
    <row r="7963" spans="1:77">
      <c r="A7963" s="33">
        <v>7958</v>
      </c>
      <c r="BP7963" s="27">
        <v>0.823006132483997</v>
      </c>
      <c r="BQ7963" s="27">
        <v>12498.9372199906</v>
      </c>
      <c r="BR7963" s="27">
        <v>1.42888205505841</v>
      </c>
      <c r="BS7963" s="27">
        <v>48151.5774856166</v>
      </c>
      <c r="BU7963">
        <f t="shared" si="496"/>
        <v>110951.982652609</v>
      </c>
      <c r="BV7963">
        <f t="shared" si="497"/>
        <v>166180.730773145</v>
      </c>
      <c r="BW7963" s="9">
        <v>7958</v>
      </c>
      <c r="BX7963">
        <f t="shared" si="498"/>
        <v>0</v>
      </c>
      <c r="BY7963">
        <f t="shared" si="499"/>
        <v>1</v>
      </c>
    </row>
    <row r="7964" spans="1:77">
      <c r="A7964" s="33">
        <v>7959</v>
      </c>
      <c r="BP7964" s="27">
        <v>0.824091011227969</v>
      </c>
      <c r="BQ7964" s="27">
        <v>12823.6103477956</v>
      </c>
      <c r="BR7964" s="27">
        <v>1.43450429456796</v>
      </c>
      <c r="BS7964" s="27">
        <v>50868.0147242465</v>
      </c>
      <c r="BU7964">
        <f t="shared" si="496"/>
        <v>110790.0413364</v>
      </c>
      <c r="BV7964">
        <f t="shared" si="497"/>
        <v>164307.629460947</v>
      </c>
      <c r="BW7964" s="9">
        <v>7959</v>
      </c>
      <c r="BX7964">
        <f t="shared" si="498"/>
        <v>0</v>
      </c>
      <c r="BY7964">
        <f t="shared" si="499"/>
        <v>1</v>
      </c>
    </row>
    <row r="7965" spans="1:77">
      <c r="A7965" s="33">
        <v>7960</v>
      </c>
      <c r="BP7965" s="27">
        <v>0.812354589490605</v>
      </c>
      <c r="BQ7965" s="27">
        <v>9826.16086019945</v>
      </c>
      <c r="BR7965" s="27">
        <v>1.39093338010064</v>
      </c>
      <c r="BS7965" s="27">
        <v>45192.9024595674</v>
      </c>
      <c r="BU7965">
        <f t="shared" si="496"/>
        <v>112027.027563391</v>
      </c>
      <c r="BV7965">
        <f t="shared" si="497"/>
        <v>163447.104555529</v>
      </c>
      <c r="BW7965" s="9">
        <v>7960</v>
      </c>
      <c r="BX7965">
        <f t="shared" si="498"/>
        <v>0</v>
      </c>
      <c r="BY7965">
        <f t="shared" si="499"/>
        <v>1</v>
      </c>
    </row>
    <row r="7966" spans="1:77">
      <c r="A7966" s="33">
        <v>7961</v>
      </c>
      <c r="BP7966" s="27">
        <v>0.827550029264698</v>
      </c>
      <c r="BQ7966" s="27">
        <v>21818.9355805529</v>
      </c>
      <c r="BR7966" s="27">
        <v>1.4139397710694</v>
      </c>
      <c r="BS7966" s="27">
        <v>74513.7810729522</v>
      </c>
      <c r="BU7966">
        <f t="shared" si="496"/>
        <v>102313.568809152</v>
      </c>
      <c r="BV7966">
        <f t="shared" si="497"/>
        <v>137577.184587458</v>
      </c>
      <c r="BW7966" s="9">
        <v>7961</v>
      </c>
      <c r="BX7966">
        <f t="shared" si="498"/>
        <v>0</v>
      </c>
      <c r="BY7966">
        <f t="shared" si="499"/>
        <v>1</v>
      </c>
    </row>
    <row r="7967" spans="1:77">
      <c r="A7967" s="33">
        <v>7962</v>
      </c>
      <c r="BP7967" s="27">
        <v>0.872302089979107</v>
      </c>
      <c r="BQ7967" s="27">
        <v>12830.984987593</v>
      </c>
      <c r="BR7967" s="27">
        <v>1.51231327169433</v>
      </c>
      <c r="BS7967" s="27">
        <v>59355.9833350429</v>
      </c>
      <c r="BU7967">
        <f t="shared" si="496"/>
        <v>118014.328509273</v>
      </c>
      <c r="BV7967">
        <f t="shared" si="497"/>
        <v>167491.007419106</v>
      </c>
      <c r="BW7967" s="9">
        <v>7962</v>
      </c>
      <c r="BX7967">
        <f t="shared" si="498"/>
        <v>0</v>
      </c>
      <c r="BY7967">
        <f t="shared" si="499"/>
        <v>1</v>
      </c>
    </row>
    <row r="7968" spans="1:77">
      <c r="A7968" s="33">
        <v>7963</v>
      </c>
      <c r="BP7968" s="27">
        <v>0.861274256084326</v>
      </c>
      <c r="BQ7968" s="27">
        <v>12925.0314663437</v>
      </c>
      <c r="BR7968" s="27">
        <v>1.49320130008703</v>
      </c>
      <c r="BS7968" s="27">
        <v>50784.7641216653</v>
      </c>
      <c r="BU7968">
        <f t="shared" si="496"/>
        <v>116266.106946305</v>
      </c>
      <c r="BV7968">
        <f t="shared" si="497"/>
        <v>173195.430891389</v>
      </c>
      <c r="BW7968" s="9">
        <v>7963</v>
      </c>
      <c r="BX7968">
        <f t="shared" si="498"/>
        <v>0</v>
      </c>
      <c r="BY7968">
        <f t="shared" si="499"/>
        <v>1</v>
      </c>
    </row>
    <row r="7969" spans="1:77">
      <c r="A7969" s="33">
        <v>7964</v>
      </c>
      <c r="BP7969" s="27">
        <v>0.786565097128957</v>
      </c>
      <c r="BQ7969" s="27">
        <v>18562.0416358279</v>
      </c>
      <c r="BR7969" s="27">
        <v>1.35173125440286</v>
      </c>
      <c r="BS7969" s="27">
        <v>58318.7867745169</v>
      </c>
      <c r="BU7969">
        <f t="shared" si="496"/>
        <v>99422.7229335157</v>
      </c>
      <c r="BV7969">
        <f t="shared" si="497"/>
        <v>144440.901385911</v>
      </c>
      <c r="BW7969" s="9">
        <v>7964</v>
      </c>
      <c r="BX7969">
        <f t="shared" si="498"/>
        <v>0</v>
      </c>
      <c r="BY7969">
        <f t="shared" si="499"/>
        <v>1</v>
      </c>
    </row>
    <row r="7970" spans="1:77">
      <c r="A7970" s="33">
        <v>7965</v>
      </c>
      <c r="BP7970" s="27">
        <v>0.819407545244009</v>
      </c>
      <c r="BQ7970" s="27">
        <v>13389.3703059314</v>
      </c>
      <c r="BR7970" s="27">
        <v>1.41353828708628</v>
      </c>
      <c r="BS7970" s="27">
        <v>47463.2759688934</v>
      </c>
      <c r="BU7970">
        <f t="shared" si="496"/>
        <v>109521.76148067</v>
      </c>
      <c r="BV7970">
        <f t="shared" si="497"/>
        <v>164567.467094048</v>
      </c>
      <c r="BW7970" s="9">
        <v>7965</v>
      </c>
      <c r="BX7970">
        <f t="shared" si="498"/>
        <v>0</v>
      </c>
      <c r="BY7970">
        <f t="shared" si="499"/>
        <v>1</v>
      </c>
    </row>
    <row r="7971" spans="1:77">
      <c r="A7971" s="33">
        <v>7966</v>
      </c>
      <c r="BP7971" s="27">
        <v>0.836437067880929</v>
      </c>
      <c r="BQ7971" s="27">
        <v>19307.0229469295</v>
      </c>
      <c r="BR7971" s="27">
        <v>1.44779121081584</v>
      </c>
      <c r="BS7971" s="27">
        <v>58496.553838598</v>
      </c>
      <c r="BU7971">
        <f t="shared" si="496"/>
        <v>106158.53723521</v>
      </c>
      <c r="BV7971">
        <f t="shared" si="497"/>
        <v>158672.127783778</v>
      </c>
      <c r="BW7971" s="9">
        <v>7966</v>
      </c>
      <c r="BX7971">
        <f t="shared" si="498"/>
        <v>0</v>
      </c>
      <c r="BY7971">
        <f t="shared" si="499"/>
        <v>1</v>
      </c>
    </row>
    <row r="7972" spans="1:77">
      <c r="A7972" s="33">
        <v>7967</v>
      </c>
      <c r="BP7972" s="27">
        <v>0.757766373767782</v>
      </c>
      <c r="BQ7972" s="27">
        <v>21130.5930548781</v>
      </c>
      <c r="BR7972" s="27">
        <v>1.28673339497743</v>
      </c>
      <c r="BS7972" s="27">
        <v>70271.1965386573</v>
      </c>
      <c r="BU7972">
        <f t="shared" si="496"/>
        <v>92534.3630102892</v>
      </c>
      <c r="BV7972">
        <f t="shared" si="497"/>
        <v>122738.812707958</v>
      </c>
      <c r="BW7972" s="9">
        <v>7967</v>
      </c>
      <c r="BX7972">
        <f t="shared" si="498"/>
        <v>0</v>
      </c>
      <c r="BY7972">
        <f t="shared" si="499"/>
        <v>1</v>
      </c>
    </row>
    <row r="7973" spans="1:77">
      <c r="A7973" s="33">
        <v>7968</v>
      </c>
      <c r="BP7973" s="27">
        <v>0.77062272736297</v>
      </c>
      <c r="BQ7973" s="27">
        <v>12543.1260347345</v>
      </c>
      <c r="BR7973" s="27">
        <v>1.3093926518844</v>
      </c>
      <c r="BS7973" s="27">
        <v>49813.3055780922</v>
      </c>
      <c r="BU7973">
        <f t="shared" si="496"/>
        <v>103050.283069711</v>
      </c>
      <c r="BV7973">
        <f t="shared" si="497"/>
        <v>146595.592204568</v>
      </c>
      <c r="BW7973" s="9">
        <v>7968</v>
      </c>
      <c r="BX7973">
        <f t="shared" si="498"/>
        <v>0</v>
      </c>
      <c r="BY7973">
        <f t="shared" si="499"/>
        <v>1</v>
      </c>
    </row>
    <row r="7974" spans="1:77">
      <c r="A7974" s="33">
        <v>7969</v>
      </c>
      <c r="BP7974" s="27">
        <v>0.76125873446215</v>
      </c>
      <c r="BQ7974" s="27">
        <v>12557.5179314281</v>
      </c>
      <c r="BR7974" s="27">
        <v>1.31278557570353</v>
      </c>
      <c r="BS7974" s="27">
        <v>58381.8552299805</v>
      </c>
      <c r="BU7974">
        <f t="shared" si="496"/>
        <v>101631.292237894</v>
      </c>
      <c r="BV7974">
        <f t="shared" si="497"/>
        <v>138535.981125548</v>
      </c>
      <c r="BW7974" s="9">
        <v>7969</v>
      </c>
      <c r="BX7974">
        <f t="shared" si="498"/>
        <v>0</v>
      </c>
      <c r="BY7974">
        <f t="shared" si="499"/>
        <v>1</v>
      </c>
    </row>
    <row r="7975" spans="1:77">
      <c r="A7975" s="33">
        <v>7970</v>
      </c>
      <c r="BP7975" s="27">
        <v>0.790419161631146</v>
      </c>
      <c r="BQ7975" s="27">
        <v>15011.7396053226</v>
      </c>
      <c r="BR7975" s="27">
        <v>1.35852275126173</v>
      </c>
      <c r="BS7975" s="27">
        <v>50851.6930890591</v>
      </c>
      <c r="BU7975">
        <f t="shared" si="496"/>
        <v>103551.134639349</v>
      </c>
      <c r="BV7975">
        <f t="shared" si="497"/>
        <v>152926.719600201</v>
      </c>
      <c r="BW7975" s="9">
        <v>7970</v>
      </c>
      <c r="BX7975">
        <f t="shared" si="498"/>
        <v>0</v>
      </c>
      <c r="BY7975">
        <f t="shared" si="499"/>
        <v>1</v>
      </c>
    </row>
    <row r="7976" spans="1:77">
      <c r="A7976" s="33">
        <v>7971</v>
      </c>
      <c r="BP7976" s="27">
        <v>0.842457916728524</v>
      </c>
      <c r="BQ7976" s="27">
        <v>13129.324479271</v>
      </c>
      <c r="BR7976" s="27">
        <v>1.44729445168724</v>
      </c>
      <c r="BS7976" s="27">
        <v>50191.4553435784</v>
      </c>
      <c r="BU7976">
        <f t="shared" si="496"/>
        <v>113239.363030007</v>
      </c>
      <c r="BV7976">
        <f t="shared" si="497"/>
        <v>166902.712409507</v>
      </c>
      <c r="BW7976" s="9">
        <v>7971</v>
      </c>
      <c r="BX7976">
        <f t="shared" si="498"/>
        <v>0</v>
      </c>
      <c r="BY7976">
        <f t="shared" si="499"/>
        <v>1</v>
      </c>
    </row>
    <row r="7977" spans="1:77">
      <c r="A7977" s="33">
        <v>7972</v>
      </c>
      <c r="BP7977" s="27">
        <v>0.772705027706935</v>
      </c>
      <c r="BQ7977" s="27">
        <v>16815.2413385752</v>
      </c>
      <c r="BR7977" s="27">
        <v>1.3030259462695</v>
      </c>
      <c r="BS7977" s="27">
        <v>51636.2681663029</v>
      </c>
      <c r="BU7977">
        <f t="shared" si="496"/>
        <v>99090.512817465</v>
      </c>
      <c r="BV7977">
        <f t="shared" si="497"/>
        <v>143817.623774123</v>
      </c>
      <c r="BW7977" s="9">
        <v>7972</v>
      </c>
      <c r="BX7977">
        <f t="shared" si="498"/>
        <v>0</v>
      </c>
      <c r="BY7977">
        <f t="shared" si="499"/>
        <v>1</v>
      </c>
    </row>
    <row r="7978" spans="1:77">
      <c r="A7978" s="33">
        <v>7973</v>
      </c>
      <c r="BP7978" s="27">
        <v>0.809895198778914</v>
      </c>
      <c r="BQ7978" s="27">
        <v>12456.5823769607</v>
      </c>
      <c r="BR7978" s="27">
        <v>1.39260339375558</v>
      </c>
      <c r="BS7978" s="27">
        <v>47940.9525245792</v>
      </c>
      <c r="BU7978">
        <f t="shared" si="496"/>
        <v>109027.697439876</v>
      </c>
      <c r="BV7978">
        <f t="shared" si="497"/>
        <v>160949.556538758</v>
      </c>
      <c r="BW7978" s="9">
        <v>7973</v>
      </c>
      <c r="BX7978">
        <f t="shared" si="498"/>
        <v>0</v>
      </c>
      <c r="BY7978">
        <f t="shared" si="499"/>
        <v>1</v>
      </c>
    </row>
    <row r="7979" spans="1:77">
      <c r="A7979" s="33">
        <v>7974</v>
      </c>
      <c r="BP7979" s="27">
        <v>0.836095131907465</v>
      </c>
      <c r="BQ7979" s="27">
        <v>13697.7043503428</v>
      </c>
      <c r="BR7979" s="27">
        <v>1.42515786798801</v>
      </c>
      <c r="BS7979" s="27">
        <v>49471.3015278455</v>
      </c>
      <c r="BU7979">
        <f t="shared" si="496"/>
        <v>111716.565435777</v>
      </c>
      <c r="BV7979">
        <f t="shared" si="497"/>
        <v>164302.378670356</v>
      </c>
      <c r="BW7979" s="9">
        <v>7974</v>
      </c>
      <c r="BX7979">
        <f t="shared" si="498"/>
        <v>0</v>
      </c>
      <c r="BY7979">
        <f t="shared" si="499"/>
        <v>1</v>
      </c>
    </row>
    <row r="7980" spans="1:77">
      <c r="A7980" s="33">
        <v>7975</v>
      </c>
      <c r="BP7980" s="27">
        <v>0.808999643728206</v>
      </c>
      <c r="BQ7980" s="27">
        <v>13793.5799419706</v>
      </c>
      <c r="BR7980" s="27">
        <v>1.40584677029138</v>
      </c>
      <c r="BS7980" s="27">
        <v>59099.7691582952</v>
      </c>
      <c r="BU7980">
        <f t="shared" si="496"/>
        <v>107556.36661726</v>
      </c>
      <c r="BV7980">
        <f t="shared" si="497"/>
        <v>151777.246385413</v>
      </c>
      <c r="BW7980" s="9">
        <v>7975</v>
      </c>
      <c r="BX7980">
        <f t="shared" si="498"/>
        <v>0</v>
      </c>
      <c r="BY7980">
        <f t="shared" si="499"/>
        <v>1</v>
      </c>
    </row>
    <row r="7981" spans="1:77">
      <c r="A7981" s="33">
        <v>7976</v>
      </c>
      <c r="BP7981" s="27">
        <v>0.838926497009453</v>
      </c>
      <c r="BQ7981" s="27">
        <v>17149.520586411</v>
      </c>
      <c r="BR7981" s="27">
        <v>1.46030500016988</v>
      </c>
      <c r="BS7981" s="27">
        <v>53605.8451655614</v>
      </c>
      <c r="BU7981">
        <f t="shared" si="496"/>
        <v>108689.453965007</v>
      </c>
      <c r="BV7981">
        <f t="shared" si="497"/>
        <v>165439.904859921</v>
      </c>
      <c r="BW7981" s="9">
        <v>7976</v>
      </c>
      <c r="BX7981">
        <f t="shared" si="498"/>
        <v>0</v>
      </c>
      <c r="BY7981">
        <f t="shared" si="499"/>
        <v>1</v>
      </c>
    </row>
    <row r="7982" spans="1:77">
      <c r="A7982" s="33">
        <v>7977</v>
      </c>
      <c r="BP7982" s="27">
        <v>0.838720424346403</v>
      </c>
      <c r="BQ7982" s="27">
        <v>17281.3786785246</v>
      </c>
      <c r="BR7982" s="27">
        <v>1.45185488752698</v>
      </c>
      <c r="BS7982" s="27">
        <v>59231.9195963355</v>
      </c>
      <c r="BU7982">
        <f t="shared" si="496"/>
        <v>108526.684973436</v>
      </c>
      <c r="BV7982">
        <f t="shared" si="497"/>
        <v>158546.313532712</v>
      </c>
      <c r="BW7982" s="9">
        <v>7977</v>
      </c>
      <c r="BX7982">
        <f t="shared" si="498"/>
        <v>0</v>
      </c>
      <c r="BY7982">
        <f t="shared" si="499"/>
        <v>1</v>
      </c>
    </row>
    <row r="7983" spans="1:77">
      <c r="A7983" s="33">
        <v>7978</v>
      </c>
      <c r="BP7983" s="27">
        <v>0.830092544714651</v>
      </c>
      <c r="BQ7983" s="27">
        <v>14407.4796366887</v>
      </c>
      <c r="BR7983" s="27">
        <v>1.41644666987482</v>
      </c>
      <c r="BS7983" s="27">
        <v>61681.877114744</v>
      </c>
      <c r="BU7983">
        <f t="shared" si="496"/>
        <v>110106.402070509</v>
      </c>
      <c r="BV7983">
        <f t="shared" si="497"/>
        <v>150785.123366479</v>
      </c>
      <c r="BW7983" s="9">
        <v>7978</v>
      </c>
      <c r="BX7983">
        <f t="shared" si="498"/>
        <v>0</v>
      </c>
      <c r="BY7983">
        <f t="shared" si="499"/>
        <v>1</v>
      </c>
    </row>
    <row r="7984" spans="1:77">
      <c r="A7984" s="33">
        <v>7979</v>
      </c>
      <c r="BP7984" s="27">
        <v>0.822913721461722</v>
      </c>
      <c r="BQ7984" s="27">
        <v>12524.9371064211</v>
      </c>
      <c r="BR7984" s="27">
        <v>1.42151318545632</v>
      </c>
      <c r="BS7984" s="27">
        <v>49402.4769810142</v>
      </c>
      <c r="BU7984">
        <f t="shared" si="496"/>
        <v>110912.121112837</v>
      </c>
      <c r="BV7984">
        <f t="shared" si="497"/>
        <v>163824.500837434</v>
      </c>
      <c r="BW7984" s="9">
        <v>7979</v>
      </c>
      <c r="BX7984">
        <f t="shared" si="498"/>
        <v>0</v>
      </c>
      <c r="BY7984">
        <f t="shared" si="499"/>
        <v>1</v>
      </c>
    </row>
    <row r="7985" spans="1:77">
      <c r="A7985" s="33">
        <v>7980</v>
      </c>
      <c r="BP7985" s="27">
        <v>0.761702715555191</v>
      </c>
      <c r="BQ7985" s="27">
        <v>14099.7227807008</v>
      </c>
      <c r="BR7985" s="27">
        <v>1.2913183847584</v>
      </c>
      <c r="BS7985" s="27">
        <v>50906.8821218846</v>
      </c>
      <c r="BU7985">
        <f t="shared" si="496"/>
        <v>100155.684552578</v>
      </c>
      <c r="BV7985">
        <f t="shared" si="497"/>
        <v>142790.875591876</v>
      </c>
      <c r="BW7985" s="9">
        <v>7980</v>
      </c>
      <c r="BX7985">
        <f t="shared" si="498"/>
        <v>0</v>
      </c>
      <c r="BY7985">
        <f t="shared" si="499"/>
        <v>1</v>
      </c>
    </row>
    <row r="7986" spans="1:77">
      <c r="A7986" s="33">
        <v>7981</v>
      </c>
      <c r="BP7986" s="27">
        <v>0.846972876574611</v>
      </c>
      <c r="BQ7986" s="27">
        <v>12780.3293906745</v>
      </c>
      <c r="BR7986" s="27">
        <v>1.49712673666176</v>
      </c>
      <c r="BS7986" s="27">
        <v>62010.4947709213</v>
      </c>
      <c r="BU7986">
        <f t="shared" si="496"/>
        <v>114265.602095517</v>
      </c>
      <c r="BV7986">
        <f t="shared" si="497"/>
        <v>162558.515728342</v>
      </c>
      <c r="BW7986" s="9">
        <v>7981</v>
      </c>
      <c r="BX7986">
        <f t="shared" si="498"/>
        <v>0</v>
      </c>
      <c r="BY7986">
        <f t="shared" si="499"/>
        <v>1</v>
      </c>
    </row>
    <row r="7987" spans="1:77">
      <c r="A7987" s="33">
        <v>7982</v>
      </c>
      <c r="BP7987" s="27">
        <v>0.821362757426909</v>
      </c>
      <c r="BQ7987" s="27">
        <v>13100.5977352221</v>
      </c>
      <c r="BR7987" s="27">
        <v>1.41793852905458</v>
      </c>
      <c r="BS7987" s="27">
        <v>48627.1895915798</v>
      </c>
      <c r="BU7987">
        <f t="shared" si="496"/>
        <v>110103.815878814</v>
      </c>
      <c r="BV7987">
        <f t="shared" si="497"/>
        <v>164063.589766607</v>
      </c>
      <c r="BW7987" s="9">
        <v>7982</v>
      </c>
      <c r="BX7987">
        <f t="shared" si="498"/>
        <v>0</v>
      </c>
      <c r="BY7987">
        <f t="shared" si="499"/>
        <v>1</v>
      </c>
    </row>
    <row r="7988" spans="1:77">
      <c r="A7988" s="33">
        <v>7983</v>
      </c>
      <c r="BP7988" s="27">
        <v>0.809104666911518</v>
      </c>
      <c r="BQ7988" s="27">
        <v>12491.6879600488</v>
      </c>
      <c r="BR7988" s="27">
        <v>1.36603983656761</v>
      </c>
      <c r="BS7988" s="27">
        <v>48361.8606496</v>
      </c>
      <c r="BU7988">
        <f t="shared" si="496"/>
        <v>108874.012076679</v>
      </c>
      <c r="BV7988">
        <f t="shared" si="497"/>
        <v>156544.114835541</v>
      </c>
      <c r="BW7988" s="9">
        <v>7983</v>
      </c>
      <c r="BX7988">
        <f t="shared" si="498"/>
        <v>0</v>
      </c>
      <c r="BY7988">
        <f t="shared" si="499"/>
        <v>1</v>
      </c>
    </row>
    <row r="7989" spans="1:77">
      <c r="A7989" s="33">
        <v>7984</v>
      </c>
      <c r="BP7989" s="27">
        <v>0.773621838925632</v>
      </c>
      <c r="BQ7989" s="27">
        <v>15493.9261766798</v>
      </c>
      <c r="BR7989" s="27">
        <v>1.31659547625096</v>
      </c>
      <c r="BS7989" s="27">
        <v>54021.0473943234</v>
      </c>
      <c r="BU7989">
        <f t="shared" si="496"/>
        <v>100549.349662165</v>
      </c>
      <c r="BV7989">
        <f t="shared" si="497"/>
        <v>143468.274043321</v>
      </c>
      <c r="BW7989" s="9">
        <v>7984</v>
      </c>
      <c r="BX7989">
        <f t="shared" si="498"/>
        <v>0</v>
      </c>
      <c r="BY7989">
        <f t="shared" si="499"/>
        <v>1</v>
      </c>
    </row>
    <row r="7990" spans="1:77">
      <c r="A7990" s="33">
        <v>7985</v>
      </c>
      <c r="BP7990" s="27">
        <v>0.744917930178579</v>
      </c>
      <c r="BQ7990" s="27">
        <v>12428.4734806338</v>
      </c>
      <c r="BR7990" s="27">
        <v>1.27483819826931</v>
      </c>
      <c r="BS7990" s="27">
        <v>50245.841240945</v>
      </c>
      <c r="BU7990">
        <f t="shared" si="496"/>
        <v>99309.216046153</v>
      </c>
      <c r="BV7990">
        <f t="shared" si="497"/>
        <v>140979.888499451</v>
      </c>
      <c r="BW7990" s="9">
        <v>7985</v>
      </c>
      <c r="BX7990">
        <f t="shared" si="498"/>
        <v>0</v>
      </c>
      <c r="BY7990">
        <f t="shared" si="499"/>
        <v>1</v>
      </c>
    </row>
    <row r="7991" spans="1:77">
      <c r="A7991" s="33">
        <v>7986</v>
      </c>
      <c r="BP7991" s="27">
        <v>0.782763487864046</v>
      </c>
      <c r="BQ7991" s="27">
        <v>17811.3999285103</v>
      </c>
      <c r="BR7991" s="27">
        <v>1.33572576373112</v>
      </c>
      <c r="BS7991" s="27">
        <v>57144.6751829204</v>
      </c>
      <c r="BU7991">
        <f t="shared" si="496"/>
        <v>99603.1232510966</v>
      </c>
      <c r="BV7991">
        <f t="shared" si="497"/>
        <v>143214.189376747</v>
      </c>
      <c r="BW7991" s="9">
        <v>7986</v>
      </c>
      <c r="BX7991">
        <f t="shared" si="498"/>
        <v>0</v>
      </c>
      <c r="BY7991">
        <f t="shared" si="499"/>
        <v>1</v>
      </c>
    </row>
    <row r="7992" spans="1:77">
      <c r="A7992" s="33">
        <v>7987</v>
      </c>
      <c r="BP7992" s="27">
        <v>0.835359003718575</v>
      </c>
      <c r="BQ7992" s="27">
        <v>15402.2644440105</v>
      </c>
      <c r="BR7992" s="27">
        <v>1.42940623876942</v>
      </c>
      <c r="BS7992" s="27">
        <v>51188.4515865201</v>
      </c>
      <c r="BU7992">
        <f t="shared" si="496"/>
        <v>109901.586113776</v>
      </c>
      <c r="BV7992">
        <f t="shared" si="497"/>
        <v>163222.484228893</v>
      </c>
      <c r="BW7992" s="9">
        <v>7987</v>
      </c>
      <c r="BX7992">
        <f t="shared" si="498"/>
        <v>0</v>
      </c>
      <c r="BY7992">
        <f t="shared" si="499"/>
        <v>1</v>
      </c>
    </row>
    <row r="7993" spans="1:77">
      <c r="A7993" s="33">
        <v>7988</v>
      </c>
      <c r="BP7993" s="27">
        <v>0.758567276012289</v>
      </c>
      <c r="BQ7993" s="27">
        <v>13224.0186718533</v>
      </c>
      <c r="BR7993" s="27">
        <v>1.29700905882293</v>
      </c>
      <c r="BS7993" s="27">
        <v>59058.5648630005</v>
      </c>
      <c r="BU7993">
        <f t="shared" si="496"/>
        <v>100561.07272999</v>
      </c>
      <c r="BV7993">
        <f t="shared" si="497"/>
        <v>135492.793960439</v>
      </c>
      <c r="BW7993" s="9">
        <v>7988</v>
      </c>
      <c r="BX7993">
        <f t="shared" si="498"/>
        <v>0</v>
      </c>
      <c r="BY7993">
        <f t="shared" si="499"/>
        <v>1</v>
      </c>
    </row>
    <row r="7994" spans="1:77">
      <c r="A7994" s="33">
        <v>7989</v>
      </c>
      <c r="BP7994" s="27">
        <v>0.827629961441704</v>
      </c>
      <c r="BQ7994" s="27">
        <v>17194.8962085441</v>
      </c>
      <c r="BR7994" s="27">
        <v>1.43356833964114</v>
      </c>
      <c r="BS7994" s="27">
        <v>55065.7185151293</v>
      </c>
      <c r="BU7994">
        <f t="shared" si="496"/>
        <v>106949.598007712</v>
      </c>
      <c r="BV7994">
        <f t="shared" si="497"/>
        <v>159969.532431041</v>
      </c>
      <c r="BW7994" s="9">
        <v>7989</v>
      </c>
      <c r="BX7994">
        <f t="shared" si="498"/>
        <v>0</v>
      </c>
      <c r="BY7994">
        <f t="shared" si="499"/>
        <v>1</v>
      </c>
    </row>
    <row r="7995" spans="1:77">
      <c r="A7995" s="33">
        <v>7990</v>
      </c>
      <c r="BP7995" s="27">
        <v>0.823431549849665</v>
      </c>
      <c r="BQ7995" s="27">
        <v>14069.5069554761</v>
      </c>
      <c r="BR7995" s="27">
        <v>1.40454639099249</v>
      </c>
      <c r="BS7995" s="27">
        <v>52090.6395785783</v>
      </c>
      <c r="BU7995">
        <f t="shared" si="496"/>
        <v>109445.225521974</v>
      </c>
      <c r="BV7995">
        <f t="shared" si="497"/>
        <v>158591.319070296</v>
      </c>
      <c r="BW7995" s="9">
        <v>7990</v>
      </c>
      <c r="BX7995">
        <f t="shared" si="498"/>
        <v>0</v>
      </c>
      <c r="BY7995">
        <f t="shared" si="499"/>
        <v>1</v>
      </c>
    </row>
    <row r="7996" spans="1:77">
      <c r="A7996" s="33">
        <v>7991</v>
      </c>
      <c r="BP7996" s="27">
        <v>0.790925008940111</v>
      </c>
      <c r="BQ7996" s="27">
        <v>13287.7885177889</v>
      </c>
      <c r="BR7996" s="27">
        <v>1.35326327157298</v>
      </c>
      <c r="BS7996" s="27">
        <v>60035.8404976505</v>
      </c>
      <c r="BU7996">
        <f t="shared" si="496"/>
        <v>105350.962823228</v>
      </c>
      <c r="BV7996">
        <f t="shared" si="497"/>
        <v>142953.650238297</v>
      </c>
      <c r="BW7996" s="9">
        <v>7991</v>
      </c>
      <c r="BX7996">
        <f t="shared" si="498"/>
        <v>0</v>
      </c>
      <c r="BY7996">
        <f t="shared" si="499"/>
        <v>1</v>
      </c>
    </row>
    <row r="7997" spans="1:77">
      <c r="A7997" s="33">
        <v>7992</v>
      </c>
      <c r="BP7997" s="27">
        <v>0.807679532676833</v>
      </c>
      <c r="BQ7997" s="27">
        <v>13018.1901530995</v>
      </c>
      <c r="BR7997" s="27">
        <v>1.39207871234783</v>
      </c>
      <c r="BS7997" s="27">
        <v>58168.6488063146</v>
      </c>
      <c r="BU7997">
        <f t="shared" si="496"/>
        <v>108133.739748425</v>
      </c>
      <c r="BV7997">
        <f t="shared" si="497"/>
        <v>150643.158045861</v>
      </c>
      <c r="BW7997" s="9">
        <v>7992</v>
      </c>
      <c r="BX7997">
        <f t="shared" si="498"/>
        <v>0</v>
      </c>
      <c r="BY7997">
        <f t="shared" si="499"/>
        <v>1</v>
      </c>
    </row>
    <row r="7998" spans="1:77">
      <c r="A7998" s="33">
        <v>7993</v>
      </c>
      <c r="BP7998" s="27">
        <v>0.804969494843141</v>
      </c>
      <c r="BQ7998" s="27">
        <v>16527.5164529573</v>
      </c>
      <c r="BR7998" s="27">
        <v>1.37978728057134</v>
      </c>
      <c r="BS7998" s="27">
        <v>53607.011859276</v>
      </c>
      <c r="BU7998">
        <f t="shared" si="496"/>
        <v>104217.907773514</v>
      </c>
      <c r="BV7998">
        <f t="shared" si="497"/>
        <v>153361.080226425</v>
      </c>
      <c r="BW7998" s="9">
        <v>7993</v>
      </c>
      <c r="BX7998">
        <f t="shared" si="498"/>
        <v>0</v>
      </c>
      <c r="BY7998">
        <f t="shared" si="499"/>
        <v>1</v>
      </c>
    </row>
    <row r="7999" spans="1:77">
      <c r="A7999" s="33">
        <v>7994</v>
      </c>
      <c r="BP7999" s="27">
        <v>0.77308513762144</v>
      </c>
      <c r="BQ7999" s="27">
        <v>15811.6442711913</v>
      </c>
      <c r="BR7999" s="27">
        <v>1.30438607407441</v>
      </c>
      <c r="BS7999" s="27">
        <v>52180.3563831698</v>
      </c>
      <c r="BU7999">
        <f t="shared" si="496"/>
        <v>100151.126372025</v>
      </c>
      <c r="BV7999">
        <f t="shared" si="497"/>
        <v>143477.554727992</v>
      </c>
      <c r="BW7999" s="9">
        <v>7994</v>
      </c>
      <c r="BX7999">
        <f t="shared" si="498"/>
        <v>0</v>
      </c>
      <c r="BY7999">
        <f t="shared" si="499"/>
        <v>1</v>
      </c>
    </row>
    <row r="8000" spans="1:77">
      <c r="A8000" s="33">
        <v>7995</v>
      </c>
      <c r="BP8000" s="27">
        <v>0.798047111442706</v>
      </c>
      <c r="BQ8000" s="27">
        <v>14979.3283331223</v>
      </c>
      <c r="BR8000" s="27">
        <v>1.38014322495412</v>
      </c>
      <c r="BS8000" s="27">
        <v>51323.066866647</v>
      </c>
      <c r="BU8000">
        <f t="shared" si="496"/>
        <v>104727.738383284</v>
      </c>
      <c r="BV8000">
        <f t="shared" si="497"/>
        <v>155698.416876472</v>
      </c>
      <c r="BW8000" s="9">
        <v>7995</v>
      </c>
      <c r="BX8000">
        <f t="shared" si="498"/>
        <v>0</v>
      </c>
      <c r="BY8000">
        <f t="shared" si="499"/>
        <v>1</v>
      </c>
    </row>
    <row r="8001" spans="1:77">
      <c r="A8001" s="33">
        <v>7996</v>
      </c>
      <c r="BP8001" s="27">
        <v>0.830112908137373</v>
      </c>
      <c r="BQ8001" s="27">
        <v>19954.4098010393</v>
      </c>
      <c r="BR8001" s="27">
        <v>1.44734088629405</v>
      </c>
      <c r="BS8001" s="27">
        <v>61421.1353333</v>
      </c>
      <c r="BU8001">
        <f t="shared" si="496"/>
        <v>104562.526419567</v>
      </c>
      <c r="BV8001">
        <f t="shared" si="497"/>
        <v>155679.997610808</v>
      </c>
      <c r="BW8001" s="9">
        <v>7996</v>
      </c>
      <c r="BX8001">
        <f t="shared" si="498"/>
        <v>0</v>
      </c>
      <c r="BY8001">
        <f t="shared" si="499"/>
        <v>1</v>
      </c>
    </row>
    <row r="8002" spans="1:77">
      <c r="A8002" s="33">
        <v>7997</v>
      </c>
      <c r="BP8002" s="27">
        <v>0.754029533723803</v>
      </c>
      <c r="BQ8002" s="27">
        <v>14300.6221336071</v>
      </c>
      <c r="BR8002" s="27">
        <v>1.29515323952355</v>
      </c>
      <c r="BS8002" s="27">
        <v>53295.955204972</v>
      </c>
      <c r="BU8002">
        <f t="shared" si="496"/>
        <v>98803.8079249633</v>
      </c>
      <c r="BV8002">
        <f t="shared" si="497"/>
        <v>140977.03072356</v>
      </c>
      <c r="BW8002" s="9">
        <v>7997</v>
      </c>
      <c r="BX8002">
        <f t="shared" si="498"/>
        <v>0</v>
      </c>
      <c r="BY8002">
        <f t="shared" si="499"/>
        <v>1</v>
      </c>
    </row>
    <row r="8003" spans="1:77">
      <c r="A8003" s="33">
        <v>7998</v>
      </c>
      <c r="BP8003" s="27">
        <v>0.831884352995766</v>
      </c>
      <c r="BQ8003" s="27">
        <v>15715.2153035218</v>
      </c>
      <c r="BR8003" s="27">
        <v>1.45244535518</v>
      </c>
      <c r="BS8003" s="27">
        <v>51608.8744170999</v>
      </c>
      <c r="BU8003">
        <f t="shared" si="496"/>
        <v>109067.437645843</v>
      </c>
      <c r="BV8003">
        <f t="shared" si="497"/>
        <v>166257.9288599</v>
      </c>
      <c r="BW8003" s="9">
        <v>7998</v>
      </c>
      <c r="BX8003">
        <f t="shared" si="498"/>
        <v>0</v>
      </c>
      <c r="BY8003">
        <f t="shared" si="499"/>
        <v>1</v>
      </c>
    </row>
    <row r="8004" spans="1:77">
      <c r="A8004" s="33">
        <v>7999</v>
      </c>
      <c r="BP8004" s="27">
        <v>0.843422686929089</v>
      </c>
      <c r="BQ8004" s="27">
        <v>12021.9478424822</v>
      </c>
      <c r="BR8004" s="27">
        <v>1.45113638836999</v>
      </c>
      <c r="BS8004" s="27">
        <v>48106.4829956575</v>
      </c>
      <c r="BU8004">
        <f t="shared" si="496"/>
        <v>114491.455196881</v>
      </c>
      <c r="BV8004">
        <f t="shared" si="497"/>
        <v>169563.975259841</v>
      </c>
      <c r="BW8004" s="9">
        <v>7999</v>
      </c>
      <c r="BX8004">
        <f t="shared" si="498"/>
        <v>0</v>
      </c>
      <c r="BY8004">
        <f t="shared" si="499"/>
        <v>1</v>
      </c>
    </row>
    <row r="8005" spans="1:77">
      <c r="A8005" s="33">
        <v>8000</v>
      </c>
      <c r="BP8005" s="27">
        <v>0.757697076780425</v>
      </c>
      <c r="BQ8005" s="27">
        <v>18485.9825795553</v>
      </c>
      <c r="BR8005" s="27">
        <v>1.29725034119274</v>
      </c>
      <c r="BS8005" s="27">
        <v>55322.3716374612</v>
      </c>
      <c r="BU8005">
        <f t="shared" si="496"/>
        <v>95168.5789375085</v>
      </c>
      <c r="BV8005">
        <f t="shared" si="497"/>
        <v>139265.17954145</v>
      </c>
      <c r="BW8005" s="9">
        <v>8000</v>
      </c>
      <c r="BX8005">
        <f t="shared" si="498"/>
        <v>0</v>
      </c>
      <c r="BY8005">
        <f t="shared" si="499"/>
        <v>1</v>
      </c>
    </row>
    <row r="8006" spans="1:77">
      <c r="A8006" s="15">
        <v>8001</v>
      </c>
      <c r="BP8006" s="27">
        <v>0.797065044285078</v>
      </c>
      <c r="BQ8006" s="27">
        <v>15952.271033633</v>
      </c>
      <c r="BR8006" s="27">
        <v>1.34848858532395</v>
      </c>
      <c r="BS8006" s="27">
        <v>56577.2376898805</v>
      </c>
      <c r="BU8006">
        <f t="shared" si="496"/>
        <v>103607.485609129</v>
      </c>
      <c r="BV8006">
        <f t="shared" si="497"/>
        <v>145696.050108712</v>
      </c>
      <c r="BW8006" s="29">
        <v>8001</v>
      </c>
      <c r="BX8006">
        <f t="shared" si="498"/>
        <v>0</v>
      </c>
      <c r="BY8006">
        <f t="shared" si="499"/>
        <v>1</v>
      </c>
    </row>
    <row r="8007" spans="1:77">
      <c r="A8007" s="15">
        <v>8002</v>
      </c>
      <c r="BP8007" s="27">
        <v>0.809985780776062</v>
      </c>
      <c r="BQ8007" s="27">
        <v>14031.1593357325</v>
      </c>
      <c r="BR8007" s="27">
        <v>1.38338680342895</v>
      </c>
      <c r="BS8007" s="27">
        <v>66028.4573317893</v>
      </c>
      <c r="BU8007">
        <f t="shared" ref="BU8007:BU8070" si="500">BP8007*$BV$1-BQ8007</f>
        <v>107466.707780677</v>
      </c>
      <c r="BV8007">
        <f t="shared" ref="BV8007:BV8070" si="501">BR8007*$BV$1-BS8007</f>
        <v>141479.563182552</v>
      </c>
      <c r="BW8007" s="29">
        <v>8002</v>
      </c>
      <c r="BX8007">
        <f t="shared" ref="BX8007:BX8070" si="502">IF(BU8007=MAX($BU8007:$BV8007),1,0)</f>
        <v>0</v>
      </c>
      <c r="BY8007">
        <f t="shared" ref="BY8007:BY8070" si="503">IF(BV8007=MAX($BU8007:$BV8007),1,0)</f>
        <v>1</v>
      </c>
    </row>
    <row r="8008" spans="1:77">
      <c r="A8008" s="15">
        <v>8003</v>
      </c>
      <c r="BP8008" s="27">
        <v>0.800345918579096</v>
      </c>
      <c r="BQ8008" s="27">
        <v>13887.1102616637</v>
      </c>
      <c r="BR8008" s="27">
        <v>1.36708397957473</v>
      </c>
      <c r="BS8008" s="27">
        <v>54615.6693734958</v>
      </c>
      <c r="BU8008">
        <f t="shared" si="500"/>
        <v>106164.777525201</v>
      </c>
      <c r="BV8008">
        <f t="shared" si="501"/>
        <v>150446.927562713</v>
      </c>
      <c r="BW8008" s="29">
        <v>8003</v>
      </c>
      <c r="BX8008">
        <f t="shared" si="502"/>
        <v>0</v>
      </c>
      <c r="BY8008">
        <f t="shared" si="503"/>
        <v>1</v>
      </c>
    </row>
    <row r="8009" spans="1:77">
      <c r="A8009" s="15">
        <v>8004</v>
      </c>
      <c r="BP8009" s="27">
        <v>0.779429618747616</v>
      </c>
      <c r="BQ8009" s="27">
        <v>19483.2706282946</v>
      </c>
      <c r="BR8009" s="27">
        <v>1.33537277956034</v>
      </c>
      <c r="BS8009" s="27">
        <v>75645.3206167768</v>
      </c>
      <c r="BU8009">
        <f t="shared" si="500"/>
        <v>97431.1721838479</v>
      </c>
      <c r="BV8009">
        <f t="shared" si="501"/>
        <v>124660.596317274</v>
      </c>
      <c r="BW8009" s="29">
        <v>8004</v>
      </c>
      <c r="BX8009">
        <f t="shared" si="502"/>
        <v>0</v>
      </c>
      <c r="BY8009">
        <f t="shared" si="503"/>
        <v>1</v>
      </c>
    </row>
    <row r="8010" spans="1:77">
      <c r="A8010" s="15">
        <v>8005</v>
      </c>
      <c r="BP8010" s="27">
        <v>0.815749433648242</v>
      </c>
      <c r="BQ8010" s="27">
        <v>12265.0204594939</v>
      </c>
      <c r="BR8010" s="27">
        <v>1.40207231754839</v>
      </c>
      <c r="BS8010" s="27">
        <v>55129.9077734795</v>
      </c>
      <c r="BU8010">
        <f t="shared" si="500"/>
        <v>110097.394587742</v>
      </c>
      <c r="BV8010">
        <f t="shared" si="501"/>
        <v>155180.939858779</v>
      </c>
      <c r="BW8010" s="29">
        <v>8005</v>
      </c>
      <c r="BX8010">
        <f t="shared" si="502"/>
        <v>0</v>
      </c>
      <c r="BY8010">
        <f t="shared" si="503"/>
        <v>1</v>
      </c>
    </row>
    <row r="8011" spans="1:77">
      <c r="A8011" s="15">
        <v>8006</v>
      </c>
      <c r="BP8011" s="27">
        <v>0.758609551011527</v>
      </c>
      <c r="BQ8011" s="27">
        <v>12865.6664361506</v>
      </c>
      <c r="BR8011" s="27">
        <v>1.3051836225057</v>
      </c>
      <c r="BS8011" s="27">
        <v>64607.3490316283</v>
      </c>
      <c r="BU8011">
        <f t="shared" si="500"/>
        <v>100925.766215579</v>
      </c>
      <c r="BV8011">
        <f t="shared" si="501"/>
        <v>131170.194344226</v>
      </c>
      <c r="BW8011" s="29">
        <v>8006</v>
      </c>
      <c r="BX8011">
        <f t="shared" si="502"/>
        <v>0</v>
      </c>
      <c r="BY8011">
        <f t="shared" si="503"/>
        <v>1</v>
      </c>
    </row>
    <row r="8012" spans="1:77">
      <c r="A8012" s="15">
        <v>8007</v>
      </c>
      <c r="BP8012" s="27">
        <v>0.820468061081166</v>
      </c>
      <c r="BQ8012" s="27">
        <v>12777.1394955081</v>
      </c>
      <c r="BR8012" s="27">
        <v>1.4016760857616</v>
      </c>
      <c r="BS8012" s="27">
        <v>51389.5593446461</v>
      </c>
      <c r="BU8012">
        <f t="shared" si="500"/>
        <v>110293.069666667</v>
      </c>
      <c r="BV8012">
        <f t="shared" si="501"/>
        <v>158861.853519594</v>
      </c>
      <c r="BW8012" s="29">
        <v>8007</v>
      </c>
      <c r="BX8012">
        <f t="shared" si="502"/>
        <v>0</v>
      </c>
      <c r="BY8012">
        <f t="shared" si="503"/>
        <v>1</v>
      </c>
    </row>
    <row r="8013" spans="1:77">
      <c r="A8013" s="15">
        <v>8008</v>
      </c>
      <c r="BP8013" s="27">
        <v>0.769620231071594</v>
      </c>
      <c r="BQ8013" s="27">
        <v>14073.6990005061</v>
      </c>
      <c r="BR8013" s="27">
        <v>1.29377420301438</v>
      </c>
      <c r="BS8013" s="27">
        <v>55251.5328213124</v>
      </c>
      <c r="BU8013">
        <f t="shared" si="500"/>
        <v>101369.335660233</v>
      </c>
      <c r="BV8013">
        <f t="shared" si="501"/>
        <v>138814.597630844</v>
      </c>
      <c r="BW8013" s="29">
        <v>8008</v>
      </c>
      <c r="BX8013">
        <f t="shared" si="502"/>
        <v>0</v>
      </c>
      <c r="BY8013">
        <f t="shared" si="503"/>
        <v>1</v>
      </c>
    </row>
    <row r="8014" spans="1:77">
      <c r="A8014" s="15">
        <v>8009</v>
      </c>
      <c r="BP8014" s="27">
        <v>0.811039467170311</v>
      </c>
      <c r="BQ8014" s="27">
        <v>17426.5922753166</v>
      </c>
      <c r="BR8014" s="27">
        <v>1.39944370031125</v>
      </c>
      <c r="BS8014" s="27">
        <v>70314.8208718292</v>
      </c>
      <c r="BU8014">
        <f t="shared" si="500"/>
        <v>104229.32780023</v>
      </c>
      <c r="BV8014">
        <f t="shared" si="501"/>
        <v>139601.734174858</v>
      </c>
      <c r="BW8014" s="29">
        <v>8009</v>
      </c>
      <c r="BX8014">
        <f t="shared" si="502"/>
        <v>0</v>
      </c>
      <c r="BY8014">
        <f t="shared" si="503"/>
        <v>1</v>
      </c>
    </row>
    <row r="8015" spans="1:77">
      <c r="A8015" s="15">
        <v>8010</v>
      </c>
      <c r="BP8015" s="27">
        <v>0.836782071815569</v>
      </c>
      <c r="BQ8015" s="27">
        <v>11611.1667695795</v>
      </c>
      <c r="BR8015" s="27">
        <v>1.44667926394643</v>
      </c>
      <c r="BS8015" s="27">
        <v>51504.592597315</v>
      </c>
      <c r="BU8015">
        <f t="shared" si="500"/>
        <v>113906.144002756</v>
      </c>
      <c r="BV8015">
        <f t="shared" si="501"/>
        <v>165497.29699465</v>
      </c>
      <c r="BW8015" s="29">
        <v>8010</v>
      </c>
      <c r="BX8015">
        <f t="shared" si="502"/>
        <v>0</v>
      </c>
      <c r="BY8015">
        <f t="shared" si="503"/>
        <v>1</v>
      </c>
    </row>
    <row r="8016" spans="1:77">
      <c r="A8016" s="15">
        <v>8011</v>
      </c>
      <c r="BP8016" s="27">
        <v>0.826069675256442</v>
      </c>
      <c r="BQ8016" s="27">
        <v>13542.7505437716</v>
      </c>
      <c r="BR8016" s="27">
        <v>1.4372359529498</v>
      </c>
      <c r="BS8016" s="27">
        <v>52913.7249460771</v>
      </c>
      <c r="BU8016">
        <f t="shared" si="500"/>
        <v>110367.700744695</v>
      </c>
      <c r="BV8016">
        <f t="shared" si="501"/>
        <v>162671.667996393</v>
      </c>
      <c r="BW8016" s="29">
        <v>8011</v>
      </c>
      <c r="BX8016">
        <f t="shared" si="502"/>
        <v>0</v>
      </c>
      <c r="BY8016">
        <f t="shared" si="503"/>
        <v>1</v>
      </c>
    </row>
    <row r="8017" spans="1:77">
      <c r="A8017" s="15">
        <v>8012</v>
      </c>
      <c r="BP8017" s="27">
        <v>0.812621070285635</v>
      </c>
      <c r="BQ8017" s="27">
        <v>11301.3751450642</v>
      </c>
      <c r="BR8017" s="27">
        <v>1.38086587247022</v>
      </c>
      <c r="BS8017" s="27">
        <v>51560.2518611024</v>
      </c>
      <c r="BU8017">
        <f t="shared" si="500"/>
        <v>110591.785397781</v>
      </c>
      <c r="BV8017">
        <f t="shared" si="501"/>
        <v>155569.629009431</v>
      </c>
      <c r="BW8017" s="29">
        <v>8012</v>
      </c>
      <c r="BX8017">
        <f t="shared" si="502"/>
        <v>0</v>
      </c>
      <c r="BY8017">
        <f t="shared" si="503"/>
        <v>1</v>
      </c>
    </row>
    <row r="8018" spans="1:77">
      <c r="A8018" s="15">
        <v>8013</v>
      </c>
      <c r="BP8018" s="27">
        <v>0.784698544868949</v>
      </c>
      <c r="BQ8018" s="27">
        <v>12128.9733946172</v>
      </c>
      <c r="BR8018" s="27">
        <v>1.3211155831085</v>
      </c>
      <c r="BS8018" s="27">
        <v>51469.6034486254</v>
      </c>
      <c r="BU8018">
        <f t="shared" si="500"/>
        <v>105575.808335725</v>
      </c>
      <c r="BV8018">
        <f t="shared" si="501"/>
        <v>146697.734017649</v>
      </c>
      <c r="BW8018" s="29">
        <v>8013</v>
      </c>
      <c r="BX8018">
        <f t="shared" si="502"/>
        <v>0</v>
      </c>
      <c r="BY8018">
        <f t="shared" si="503"/>
        <v>1</v>
      </c>
    </row>
    <row r="8019" spans="1:77">
      <c r="A8019" s="15">
        <v>8014</v>
      </c>
      <c r="BP8019" s="27">
        <v>0.797821744216161</v>
      </c>
      <c r="BQ8019" s="27">
        <v>13856.3374457951</v>
      </c>
      <c r="BR8019" s="27">
        <v>1.36203702539543</v>
      </c>
      <c r="BS8019" s="27">
        <v>55576.6292288956</v>
      </c>
      <c r="BU8019">
        <f t="shared" si="500"/>
        <v>105816.924186629</v>
      </c>
      <c r="BV8019">
        <f t="shared" si="501"/>
        <v>148728.924580419</v>
      </c>
      <c r="BW8019" s="29">
        <v>8014</v>
      </c>
      <c r="BX8019">
        <f t="shared" si="502"/>
        <v>0</v>
      </c>
      <c r="BY8019">
        <f t="shared" si="503"/>
        <v>1</v>
      </c>
    </row>
    <row r="8020" spans="1:77">
      <c r="A8020" s="15">
        <v>8015</v>
      </c>
      <c r="BP8020" s="27">
        <v>0.811508817559748</v>
      </c>
      <c r="BQ8020" s="27">
        <v>15047.139793921</v>
      </c>
      <c r="BR8020" s="27">
        <v>1.41358105166239</v>
      </c>
      <c r="BS8020" s="27">
        <v>58886.1821113431</v>
      </c>
      <c r="BU8020">
        <f t="shared" si="500"/>
        <v>106679.182840041</v>
      </c>
      <c r="BV8020">
        <f t="shared" si="501"/>
        <v>153150.975638015</v>
      </c>
      <c r="BW8020" s="29">
        <v>8015</v>
      </c>
      <c r="BX8020">
        <f t="shared" si="502"/>
        <v>0</v>
      </c>
      <c r="BY8020">
        <f t="shared" si="503"/>
        <v>1</v>
      </c>
    </row>
    <row r="8021" spans="1:77">
      <c r="A8021" s="15">
        <v>8016</v>
      </c>
      <c r="BP8021" s="27">
        <v>0.820915283306393</v>
      </c>
      <c r="BQ8021" s="27">
        <v>12573.638278998</v>
      </c>
      <c r="BR8021" s="27">
        <v>1.40757540174304</v>
      </c>
      <c r="BS8021" s="27">
        <v>53200.1622858742</v>
      </c>
      <c r="BU8021">
        <f t="shared" si="500"/>
        <v>110563.654216961</v>
      </c>
      <c r="BV8021">
        <f t="shared" si="501"/>
        <v>157936.147975582</v>
      </c>
      <c r="BW8021" s="29">
        <v>8016</v>
      </c>
      <c r="BX8021">
        <f t="shared" si="502"/>
        <v>0</v>
      </c>
      <c r="BY8021">
        <f t="shared" si="503"/>
        <v>1</v>
      </c>
    </row>
    <row r="8022" spans="1:77">
      <c r="A8022" s="15">
        <v>8017</v>
      </c>
      <c r="BP8022" s="27">
        <v>0.793993484376045</v>
      </c>
      <c r="BQ8022" s="27">
        <v>12028.40809824</v>
      </c>
      <c r="BR8022" s="27">
        <v>1.34775947898785</v>
      </c>
      <c r="BS8022" s="27">
        <v>51953.2340849976</v>
      </c>
      <c r="BU8022">
        <f t="shared" si="500"/>
        <v>107070.614558167</v>
      </c>
      <c r="BV8022">
        <f t="shared" si="501"/>
        <v>150210.68776318</v>
      </c>
      <c r="BW8022" s="29">
        <v>8017</v>
      </c>
      <c r="BX8022">
        <f t="shared" si="502"/>
        <v>0</v>
      </c>
      <c r="BY8022">
        <f t="shared" si="503"/>
        <v>1</v>
      </c>
    </row>
    <row r="8023" spans="1:77">
      <c r="A8023" s="15">
        <v>8018</v>
      </c>
      <c r="BP8023" s="27">
        <v>0.794484358388769</v>
      </c>
      <c r="BQ8023" s="27">
        <v>15021.7036017233</v>
      </c>
      <c r="BR8023" s="27">
        <v>1.34629777151317</v>
      </c>
      <c r="BS8023" s="27">
        <v>58729.9179060948</v>
      </c>
      <c r="BU8023">
        <f t="shared" si="500"/>
        <v>104150.950156592</v>
      </c>
      <c r="BV8023">
        <f t="shared" si="501"/>
        <v>143214.74782088</v>
      </c>
      <c r="BW8023" s="29">
        <v>8018</v>
      </c>
      <c r="BX8023">
        <f t="shared" si="502"/>
        <v>0</v>
      </c>
      <c r="BY8023">
        <f t="shared" si="503"/>
        <v>1</v>
      </c>
    </row>
    <row r="8024" spans="1:77">
      <c r="A8024" s="15">
        <v>8019</v>
      </c>
      <c r="BP8024" s="27">
        <v>0.79400536939406</v>
      </c>
      <c r="BQ8024" s="27">
        <v>12291.1427148808</v>
      </c>
      <c r="BR8024" s="27">
        <v>1.36672321943874</v>
      </c>
      <c r="BS8024" s="27">
        <v>53070.1329335825</v>
      </c>
      <c r="BU8024">
        <f t="shared" si="500"/>
        <v>106809.662694228</v>
      </c>
      <c r="BV8024">
        <f t="shared" si="501"/>
        <v>151938.349982229</v>
      </c>
      <c r="BW8024" s="29">
        <v>8019</v>
      </c>
      <c r="BX8024">
        <f t="shared" si="502"/>
        <v>0</v>
      </c>
      <c r="BY8024">
        <f t="shared" si="503"/>
        <v>1</v>
      </c>
    </row>
    <row r="8025" spans="1:77">
      <c r="A8025" s="15">
        <v>8020</v>
      </c>
      <c r="BP8025" s="27">
        <v>0.790007227220456</v>
      </c>
      <c r="BQ8025" s="27">
        <v>11884.924131209</v>
      </c>
      <c r="BR8025" s="27">
        <v>1.35806164741698</v>
      </c>
      <c r="BS8025" s="27">
        <v>62981.0682249391</v>
      </c>
      <c r="BU8025">
        <f t="shared" si="500"/>
        <v>106616.159951859</v>
      </c>
      <c r="BV8025">
        <f t="shared" si="501"/>
        <v>140728.178887608</v>
      </c>
      <c r="BW8025" s="29">
        <v>8020</v>
      </c>
      <c r="BX8025">
        <f t="shared" si="502"/>
        <v>0</v>
      </c>
      <c r="BY8025">
        <f t="shared" si="503"/>
        <v>1</v>
      </c>
    </row>
    <row r="8026" spans="1:77">
      <c r="A8026" s="15">
        <v>8021</v>
      </c>
      <c r="BP8026" s="27">
        <v>0.807738603377537</v>
      </c>
      <c r="BQ8026" s="27">
        <v>20589.8766276141</v>
      </c>
      <c r="BR8026" s="27">
        <v>1.39078913233359</v>
      </c>
      <c r="BS8026" s="27">
        <v>61335.2447637658</v>
      </c>
      <c r="BU8026">
        <f t="shared" si="500"/>
        <v>100570.913879016</v>
      </c>
      <c r="BV8026">
        <f t="shared" si="501"/>
        <v>147283.125086273</v>
      </c>
      <c r="BW8026" s="29">
        <v>8021</v>
      </c>
      <c r="BX8026">
        <f t="shared" si="502"/>
        <v>0</v>
      </c>
      <c r="BY8026">
        <f t="shared" si="503"/>
        <v>1</v>
      </c>
    </row>
    <row r="8027" spans="1:77">
      <c r="A8027" s="15">
        <v>8022</v>
      </c>
      <c r="BP8027" s="27">
        <v>0.815160746766335</v>
      </c>
      <c r="BQ8027" s="27">
        <v>16247.5715307323</v>
      </c>
      <c r="BR8027" s="27">
        <v>1.40508165272904</v>
      </c>
      <c r="BS8027" s="27">
        <v>58788.0420829981</v>
      </c>
      <c r="BU8027">
        <f t="shared" si="500"/>
        <v>106026.540484218</v>
      </c>
      <c r="BV8027">
        <f t="shared" si="501"/>
        <v>151974.205826358</v>
      </c>
      <c r="BW8027" s="29">
        <v>8022</v>
      </c>
      <c r="BX8027">
        <f t="shared" si="502"/>
        <v>0</v>
      </c>
      <c r="BY8027">
        <f t="shared" si="503"/>
        <v>1</v>
      </c>
    </row>
    <row r="8028" spans="1:77">
      <c r="A8028" s="15">
        <v>8023</v>
      </c>
      <c r="BP8028" s="27">
        <v>0.777656205118036</v>
      </c>
      <c r="BQ8028" s="27">
        <v>17611.8967857118</v>
      </c>
      <c r="BR8028" s="27">
        <v>1.31886255685878</v>
      </c>
      <c r="BS8028" s="27">
        <v>59342.1029842981</v>
      </c>
      <c r="BU8028">
        <f t="shared" si="500"/>
        <v>99036.5339819935</v>
      </c>
      <c r="BV8028">
        <f t="shared" si="501"/>
        <v>138487.28054452</v>
      </c>
      <c r="BW8028" s="29">
        <v>8023</v>
      </c>
      <c r="BX8028">
        <f t="shared" si="502"/>
        <v>0</v>
      </c>
      <c r="BY8028">
        <f t="shared" si="503"/>
        <v>1</v>
      </c>
    </row>
    <row r="8029" spans="1:77">
      <c r="A8029" s="15">
        <v>8024</v>
      </c>
      <c r="BP8029" s="27">
        <v>0.813958857198343</v>
      </c>
      <c r="BQ8029" s="27">
        <v>12659.4651606882</v>
      </c>
      <c r="BR8029" s="27">
        <v>1.38608394816737</v>
      </c>
      <c r="BS8029" s="27">
        <v>53220.0989887091</v>
      </c>
      <c r="BU8029">
        <f t="shared" si="500"/>
        <v>109434.363419063</v>
      </c>
      <c r="BV8029">
        <f t="shared" si="501"/>
        <v>154692.493236397</v>
      </c>
      <c r="BW8029" s="29">
        <v>8024</v>
      </c>
      <c r="BX8029">
        <f t="shared" si="502"/>
        <v>0</v>
      </c>
      <c r="BY8029">
        <f t="shared" si="503"/>
        <v>1</v>
      </c>
    </row>
    <row r="8030" spans="1:77">
      <c r="A8030" s="15">
        <v>8025</v>
      </c>
      <c r="BP8030" s="27">
        <v>0.796411900181398</v>
      </c>
      <c r="BQ8030" s="27">
        <v>14563.4375304043</v>
      </c>
      <c r="BR8030" s="27">
        <v>1.37188269975861</v>
      </c>
      <c r="BS8030" s="27">
        <v>70414.7771121982</v>
      </c>
      <c r="BU8030">
        <f t="shared" si="500"/>
        <v>104898.347496805</v>
      </c>
      <c r="BV8030">
        <f t="shared" si="501"/>
        <v>135367.627851593</v>
      </c>
      <c r="BW8030" s="29">
        <v>8025</v>
      </c>
      <c r="BX8030">
        <f t="shared" si="502"/>
        <v>0</v>
      </c>
      <c r="BY8030">
        <f t="shared" si="503"/>
        <v>1</v>
      </c>
    </row>
    <row r="8031" spans="1:77">
      <c r="A8031" s="15">
        <v>8026</v>
      </c>
      <c r="BP8031" s="27">
        <v>0.766587799073589</v>
      </c>
      <c r="BQ8031" s="27">
        <v>16429.2587408466</v>
      </c>
      <c r="BR8031" s="27">
        <v>1.31586404993817</v>
      </c>
      <c r="BS8031" s="27">
        <v>57374.7977166725</v>
      </c>
      <c r="BU8031">
        <f t="shared" si="500"/>
        <v>98558.9111201917</v>
      </c>
      <c r="BV8031">
        <f t="shared" si="501"/>
        <v>140004.809774053</v>
      </c>
      <c r="BW8031" s="29">
        <v>8026</v>
      </c>
      <c r="BX8031">
        <f t="shared" si="502"/>
        <v>0</v>
      </c>
      <c r="BY8031">
        <f t="shared" si="503"/>
        <v>1</v>
      </c>
    </row>
    <row r="8032" spans="1:77">
      <c r="A8032" s="15">
        <v>8027</v>
      </c>
      <c r="BP8032" s="27">
        <v>0.786487948617075</v>
      </c>
      <c r="BQ8032" s="27">
        <v>13128.2920919209</v>
      </c>
      <c r="BR8032" s="27">
        <v>1.34435329696506</v>
      </c>
      <c r="BS8032" s="27">
        <v>54848.5894777495</v>
      </c>
      <c r="BU8032">
        <f t="shared" si="500"/>
        <v>104844.90020064</v>
      </c>
      <c r="BV8032">
        <f t="shared" si="501"/>
        <v>146804.405067009</v>
      </c>
      <c r="BW8032" s="29">
        <v>8027</v>
      </c>
      <c r="BX8032">
        <f t="shared" si="502"/>
        <v>0</v>
      </c>
      <c r="BY8032">
        <f t="shared" si="503"/>
        <v>1</v>
      </c>
    </row>
    <row r="8033" spans="1:77">
      <c r="A8033" s="15">
        <v>8028</v>
      </c>
      <c r="BP8033" s="27">
        <v>0.750317211853999</v>
      </c>
      <c r="BQ8033" s="27">
        <v>14451.4036922403</v>
      </c>
      <c r="BR8033" s="27">
        <v>1.27598113355745</v>
      </c>
      <c r="BS8033" s="27">
        <v>55464.9695114486</v>
      </c>
      <c r="BU8033">
        <f t="shared" si="500"/>
        <v>98096.1780858595</v>
      </c>
      <c r="BV8033">
        <f t="shared" si="501"/>
        <v>135932.20052217</v>
      </c>
      <c r="BW8033" s="29">
        <v>8028</v>
      </c>
      <c r="BX8033">
        <f t="shared" si="502"/>
        <v>0</v>
      </c>
      <c r="BY8033">
        <f t="shared" si="503"/>
        <v>1</v>
      </c>
    </row>
    <row r="8034" spans="1:77">
      <c r="A8034" s="15">
        <v>8029</v>
      </c>
      <c r="BP8034" s="27">
        <v>0.770013081014056</v>
      </c>
      <c r="BQ8034" s="27">
        <v>14418.8283556864</v>
      </c>
      <c r="BR8034" s="27">
        <v>1.28814885746177</v>
      </c>
      <c r="BS8034" s="27">
        <v>66789.4548971094</v>
      </c>
      <c r="BU8034">
        <f t="shared" si="500"/>
        <v>101083.133796422</v>
      </c>
      <c r="BV8034">
        <f t="shared" si="501"/>
        <v>126432.873722157</v>
      </c>
      <c r="BW8034" s="29">
        <v>8029</v>
      </c>
      <c r="BX8034">
        <f t="shared" si="502"/>
        <v>0</v>
      </c>
      <c r="BY8034">
        <f t="shared" si="503"/>
        <v>1</v>
      </c>
    </row>
    <row r="8035" spans="1:77">
      <c r="A8035" s="15">
        <v>8030</v>
      </c>
      <c r="BP8035" s="27">
        <v>0.839889349118638</v>
      </c>
      <c r="BQ8035" s="27">
        <v>11760.9414455451</v>
      </c>
      <c r="BR8035" s="27">
        <v>1.47422391041187</v>
      </c>
      <c r="BS8035" s="27">
        <v>53756.3607129165</v>
      </c>
      <c r="BU8035">
        <f t="shared" si="500"/>
        <v>114222.460922251</v>
      </c>
      <c r="BV8035">
        <f t="shared" si="501"/>
        <v>167377.225848864</v>
      </c>
      <c r="BW8035" s="29">
        <v>8030</v>
      </c>
      <c r="BX8035">
        <f t="shared" si="502"/>
        <v>0</v>
      </c>
      <c r="BY8035">
        <f t="shared" si="503"/>
        <v>1</v>
      </c>
    </row>
    <row r="8036" spans="1:77">
      <c r="A8036" s="15">
        <v>8031</v>
      </c>
      <c r="BP8036" s="27">
        <v>0.797621027423765</v>
      </c>
      <c r="BQ8036" s="27">
        <v>16802.1807180198</v>
      </c>
      <c r="BR8036" s="27">
        <v>1.36623461261249</v>
      </c>
      <c r="BS8036" s="27">
        <v>70216.715577466</v>
      </c>
      <c r="BU8036">
        <f t="shared" si="500"/>
        <v>102840.973395545</v>
      </c>
      <c r="BV8036">
        <f t="shared" si="501"/>
        <v>134718.476314408</v>
      </c>
      <c r="BW8036" s="29">
        <v>8031</v>
      </c>
      <c r="BX8036">
        <f t="shared" si="502"/>
        <v>0</v>
      </c>
      <c r="BY8036">
        <f t="shared" si="503"/>
        <v>1</v>
      </c>
    </row>
    <row r="8037" spans="1:77">
      <c r="A8037" s="15">
        <v>8032</v>
      </c>
      <c r="BP8037" s="27">
        <v>0.840486229465131</v>
      </c>
      <c r="BQ8037" s="27">
        <v>12296.57435013</v>
      </c>
      <c r="BR8037" s="27">
        <v>1.44042254175324</v>
      </c>
      <c r="BS8037" s="27">
        <v>52633.5016429364</v>
      </c>
      <c r="BU8037">
        <f t="shared" si="500"/>
        <v>113776.36006964</v>
      </c>
      <c r="BV8037">
        <f t="shared" si="501"/>
        <v>163429.87962005</v>
      </c>
      <c r="BW8037" s="29">
        <v>8032</v>
      </c>
      <c r="BX8037">
        <f t="shared" si="502"/>
        <v>0</v>
      </c>
      <c r="BY8037">
        <f t="shared" si="503"/>
        <v>1</v>
      </c>
    </row>
    <row r="8038" spans="1:77">
      <c r="A8038" s="15">
        <v>8033</v>
      </c>
      <c r="BP8038" s="27">
        <v>0.806326894417695</v>
      </c>
      <c r="BQ8038" s="27">
        <v>18484.4075429095</v>
      </c>
      <c r="BR8038" s="27">
        <v>1.37851743141919</v>
      </c>
      <c r="BS8038" s="27">
        <v>72879.1744382178</v>
      </c>
      <c r="BU8038">
        <f t="shared" si="500"/>
        <v>102464.626619745</v>
      </c>
      <c r="BV8038">
        <f t="shared" si="501"/>
        <v>133898.44027466</v>
      </c>
      <c r="BW8038" s="29">
        <v>8033</v>
      </c>
      <c r="BX8038">
        <f t="shared" si="502"/>
        <v>0</v>
      </c>
      <c r="BY8038">
        <f t="shared" si="503"/>
        <v>1</v>
      </c>
    </row>
    <row r="8039" spans="1:77">
      <c r="A8039" s="15">
        <v>8034</v>
      </c>
      <c r="BP8039" s="27">
        <v>0.836457380860569</v>
      </c>
      <c r="BQ8039" s="27">
        <v>16930.8166797189</v>
      </c>
      <c r="BR8039" s="27">
        <v>1.44527085438654</v>
      </c>
      <c r="BS8039" s="27">
        <v>59420.3341688054</v>
      </c>
      <c r="BU8039">
        <f t="shared" si="500"/>
        <v>108537.790449366</v>
      </c>
      <c r="BV8039">
        <f t="shared" si="501"/>
        <v>157370.293989176</v>
      </c>
      <c r="BW8039" s="29">
        <v>8034</v>
      </c>
      <c r="BX8039">
        <f t="shared" si="502"/>
        <v>0</v>
      </c>
      <c r="BY8039">
        <f t="shared" si="503"/>
        <v>1</v>
      </c>
    </row>
    <row r="8040" spans="1:77">
      <c r="A8040" s="15">
        <v>8035</v>
      </c>
      <c r="BP8040" s="27">
        <v>0.819983269847862</v>
      </c>
      <c r="BQ8040" s="27">
        <v>13162.8007746549</v>
      </c>
      <c r="BR8040" s="27">
        <v>1.41043532834918</v>
      </c>
      <c r="BS8040" s="27">
        <v>52104.8657782556</v>
      </c>
      <c r="BU8040">
        <f t="shared" si="500"/>
        <v>109834.689702524</v>
      </c>
      <c r="BV8040">
        <f t="shared" si="501"/>
        <v>159460.433474121</v>
      </c>
      <c r="BW8040" s="29">
        <v>8035</v>
      </c>
      <c r="BX8040">
        <f t="shared" si="502"/>
        <v>0</v>
      </c>
      <c r="BY8040">
        <f t="shared" si="503"/>
        <v>1</v>
      </c>
    </row>
    <row r="8041" spans="1:77">
      <c r="A8041" s="15">
        <v>8036</v>
      </c>
      <c r="BP8041" s="27">
        <v>0.773293350280906</v>
      </c>
      <c r="BQ8041" s="27">
        <v>18506.0624680668</v>
      </c>
      <c r="BR8041" s="27">
        <v>1.3003035202615</v>
      </c>
      <c r="BS8041" s="27">
        <v>59687.0803110465</v>
      </c>
      <c r="BU8041">
        <f t="shared" si="500"/>
        <v>97487.940074069</v>
      </c>
      <c r="BV8041">
        <f t="shared" si="501"/>
        <v>135358.447728179</v>
      </c>
      <c r="BW8041" s="29">
        <v>8036</v>
      </c>
      <c r="BX8041">
        <f t="shared" si="502"/>
        <v>0</v>
      </c>
      <c r="BY8041">
        <f t="shared" si="503"/>
        <v>1</v>
      </c>
    </row>
    <row r="8042" spans="1:77">
      <c r="A8042" s="15">
        <v>8037</v>
      </c>
      <c r="BP8042" s="27">
        <v>0.755449818875206</v>
      </c>
      <c r="BQ8042" s="27">
        <v>13465.5244435384</v>
      </c>
      <c r="BR8042" s="27">
        <v>1.27331586062126</v>
      </c>
      <c r="BS8042" s="27">
        <v>64844.7576090002</v>
      </c>
      <c r="BU8042">
        <f t="shared" si="500"/>
        <v>99851.9483877425</v>
      </c>
      <c r="BV8042">
        <f t="shared" si="501"/>
        <v>126152.621484188</v>
      </c>
      <c r="BW8042" s="29">
        <v>8037</v>
      </c>
      <c r="BX8042">
        <f t="shared" si="502"/>
        <v>0</v>
      </c>
      <c r="BY8042">
        <f t="shared" si="503"/>
        <v>1</v>
      </c>
    </row>
    <row r="8043" spans="1:77">
      <c r="A8043" s="15">
        <v>8038</v>
      </c>
      <c r="BP8043" s="27">
        <v>0.813434377795414</v>
      </c>
      <c r="BQ8043" s="27">
        <v>14568.4318428161</v>
      </c>
      <c r="BR8043" s="27">
        <v>1.40164045854808</v>
      </c>
      <c r="BS8043" s="27">
        <v>67647.0088569498</v>
      </c>
      <c r="BU8043">
        <f t="shared" si="500"/>
        <v>107446.724826496</v>
      </c>
      <c r="BV8043">
        <f t="shared" si="501"/>
        <v>142599.059925262</v>
      </c>
      <c r="BW8043" s="29">
        <v>8038</v>
      </c>
      <c r="BX8043">
        <f t="shared" si="502"/>
        <v>0</v>
      </c>
      <c r="BY8043">
        <f t="shared" si="503"/>
        <v>1</v>
      </c>
    </row>
    <row r="8044" spans="1:77">
      <c r="A8044" s="15">
        <v>8039</v>
      </c>
      <c r="BP8044" s="27">
        <v>0.823395031401717</v>
      </c>
      <c r="BQ8044" s="27">
        <v>13486.6978285015</v>
      </c>
      <c r="BR8044" s="27">
        <v>1.42229084959545</v>
      </c>
      <c r="BS8044" s="27">
        <v>69133.9709614051</v>
      </c>
      <c r="BU8044">
        <f t="shared" si="500"/>
        <v>110022.556881756</v>
      </c>
      <c r="BV8044">
        <f t="shared" si="501"/>
        <v>144209.656477912</v>
      </c>
      <c r="BW8044" s="29">
        <v>8039</v>
      </c>
      <c r="BX8044">
        <f t="shared" si="502"/>
        <v>0</v>
      </c>
      <c r="BY8044">
        <f t="shared" si="503"/>
        <v>1</v>
      </c>
    </row>
    <row r="8045" spans="1:77">
      <c r="A8045" s="15">
        <v>8040</v>
      </c>
      <c r="BP8045" s="27">
        <v>0.840214679318414</v>
      </c>
      <c r="BQ8045" s="27">
        <v>19773.9293828166</v>
      </c>
      <c r="BR8045" s="27">
        <v>1.43806438808694</v>
      </c>
      <c r="BS8045" s="27">
        <v>61754.272981583</v>
      </c>
      <c r="BU8045">
        <f t="shared" si="500"/>
        <v>106258.272514946</v>
      </c>
      <c r="BV8045">
        <f t="shared" si="501"/>
        <v>153955.385231458</v>
      </c>
      <c r="BW8045" s="29">
        <v>8040</v>
      </c>
      <c r="BX8045">
        <f t="shared" si="502"/>
        <v>0</v>
      </c>
      <c r="BY8045">
        <f t="shared" si="503"/>
        <v>1</v>
      </c>
    </row>
    <row r="8046" spans="1:77">
      <c r="A8046" s="15">
        <v>8041</v>
      </c>
      <c r="BP8046" s="27">
        <v>0.825071653171277</v>
      </c>
      <c r="BQ8046" s="27">
        <v>13660.8964315815</v>
      </c>
      <c r="BR8046" s="27">
        <v>1.44790653953974</v>
      </c>
      <c r="BS8046" s="27">
        <v>68274.6628383583</v>
      </c>
      <c r="BU8046">
        <f t="shared" si="500"/>
        <v>110099.85154411</v>
      </c>
      <c r="BV8046">
        <f t="shared" si="501"/>
        <v>148911.318092603</v>
      </c>
      <c r="BW8046" s="29">
        <v>8041</v>
      </c>
      <c r="BX8046">
        <f t="shared" si="502"/>
        <v>0</v>
      </c>
      <c r="BY8046">
        <f t="shared" si="503"/>
        <v>1</v>
      </c>
    </row>
    <row r="8047" spans="1:77">
      <c r="A8047" s="15">
        <v>8042</v>
      </c>
      <c r="BP8047" s="27">
        <v>0.808493931879699</v>
      </c>
      <c r="BQ8047" s="27">
        <v>15783.6745949622</v>
      </c>
      <c r="BR8047" s="27">
        <v>1.38389481837277</v>
      </c>
      <c r="BS8047" s="27">
        <v>60282.3202765569</v>
      </c>
      <c r="BU8047">
        <f t="shared" si="500"/>
        <v>105490.415186993</v>
      </c>
      <c r="BV8047">
        <f t="shared" si="501"/>
        <v>147301.902479359</v>
      </c>
      <c r="BW8047" s="29">
        <v>8042</v>
      </c>
      <c r="BX8047">
        <f t="shared" si="502"/>
        <v>0</v>
      </c>
      <c r="BY8047">
        <f t="shared" si="503"/>
        <v>1</v>
      </c>
    </row>
    <row r="8048" spans="1:77">
      <c r="A8048" s="15">
        <v>8043</v>
      </c>
      <c r="BP8048" s="27">
        <v>0.812752585668749</v>
      </c>
      <c r="BQ8048" s="27">
        <v>11773.5381086373</v>
      </c>
      <c r="BR8048" s="27">
        <v>1.40028420864452</v>
      </c>
      <c r="BS8048" s="27">
        <v>63561.9962565448</v>
      </c>
      <c r="BU8048">
        <f t="shared" si="500"/>
        <v>110139.349741675</v>
      </c>
      <c r="BV8048">
        <f t="shared" si="501"/>
        <v>146480.635040133</v>
      </c>
      <c r="BW8048" s="29">
        <v>8043</v>
      </c>
      <c r="BX8048">
        <f t="shared" si="502"/>
        <v>0</v>
      </c>
      <c r="BY8048">
        <f t="shared" si="503"/>
        <v>1</v>
      </c>
    </row>
    <row r="8049" spans="1:77">
      <c r="A8049" s="15">
        <v>8044</v>
      </c>
      <c r="BP8049" s="27">
        <v>0.829390072454606</v>
      </c>
      <c r="BQ8049" s="27">
        <v>23338.9477375939</v>
      </c>
      <c r="BR8049" s="27">
        <v>1.42866363906949</v>
      </c>
      <c r="BS8049" s="27">
        <v>71781.4823366549</v>
      </c>
      <c r="BU8049">
        <f t="shared" si="500"/>
        <v>101069.563130597</v>
      </c>
      <c r="BV8049">
        <f t="shared" si="501"/>
        <v>142518.063523769</v>
      </c>
      <c r="BW8049" s="29">
        <v>8044</v>
      </c>
      <c r="BX8049">
        <f t="shared" si="502"/>
        <v>0</v>
      </c>
      <c r="BY8049">
        <f t="shared" si="503"/>
        <v>1</v>
      </c>
    </row>
    <row r="8050" spans="1:77">
      <c r="A8050" s="15">
        <v>8045</v>
      </c>
      <c r="BP8050" s="27">
        <v>0.834198295824643</v>
      </c>
      <c r="BQ8050" s="27">
        <v>13675.422173429</v>
      </c>
      <c r="BR8050" s="27">
        <v>1.43988549818658</v>
      </c>
      <c r="BS8050" s="27">
        <v>54198.5384200571</v>
      </c>
      <c r="BU8050">
        <f t="shared" si="500"/>
        <v>111454.322200267</v>
      </c>
      <c r="BV8050">
        <f t="shared" si="501"/>
        <v>161784.28630793</v>
      </c>
      <c r="BW8050" s="29">
        <v>8045</v>
      </c>
      <c r="BX8050">
        <f t="shared" si="502"/>
        <v>0</v>
      </c>
      <c r="BY8050">
        <f t="shared" si="503"/>
        <v>1</v>
      </c>
    </row>
    <row r="8051" spans="1:77">
      <c r="A8051" s="15">
        <v>8046</v>
      </c>
      <c r="BP8051" s="27">
        <v>0.801823472185175</v>
      </c>
      <c r="BQ8051" s="27">
        <v>15599.9271924313</v>
      </c>
      <c r="BR8051" s="27">
        <v>1.38202335831381</v>
      </c>
      <c r="BS8051" s="27">
        <v>56178.5369458605</v>
      </c>
      <c r="BU8051">
        <f t="shared" si="500"/>
        <v>104673.593635345</v>
      </c>
      <c r="BV8051">
        <f t="shared" si="501"/>
        <v>151124.966801212</v>
      </c>
      <c r="BW8051" s="29">
        <v>8046</v>
      </c>
      <c r="BX8051">
        <f t="shared" si="502"/>
        <v>0</v>
      </c>
      <c r="BY8051">
        <f t="shared" si="503"/>
        <v>1</v>
      </c>
    </row>
    <row r="8052" spans="1:77">
      <c r="A8052" s="15">
        <v>8047</v>
      </c>
      <c r="BP8052" s="27">
        <v>0.775623923868792</v>
      </c>
      <c r="BQ8052" s="27">
        <v>14976.1736153624</v>
      </c>
      <c r="BR8052" s="27">
        <v>1.32911641379848</v>
      </c>
      <c r="BS8052" s="27">
        <v>69029.4000422657</v>
      </c>
      <c r="BU8052">
        <f t="shared" si="500"/>
        <v>101367.414964956</v>
      </c>
      <c r="BV8052">
        <f t="shared" si="501"/>
        <v>130338.062027506</v>
      </c>
      <c r="BW8052" s="29">
        <v>8047</v>
      </c>
      <c r="BX8052">
        <f t="shared" si="502"/>
        <v>0</v>
      </c>
      <c r="BY8052">
        <f t="shared" si="503"/>
        <v>1</v>
      </c>
    </row>
    <row r="8053" spans="1:77">
      <c r="A8053" s="15">
        <v>8048</v>
      </c>
      <c r="BP8053" s="27">
        <v>0.820189235955358</v>
      </c>
      <c r="BQ8053" s="27">
        <v>15011.7131480767</v>
      </c>
      <c r="BR8053" s="27">
        <v>1.41111568302452</v>
      </c>
      <c r="BS8053" s="27">
        <v>68883.7241658958</v>
      </c>
      <c r="BU8053">
        <f t="shared" si="500"/>
        <v>108016.672245227</v>
      </c>
      <c r="BV8053">
        <f t="shared" si="501"/>
        <v>142783.628287782</v>
      </c>
      <c r="BW8053" s="29">
        <v>8048</v>
      </c>
      <c r="BX8053">
        <f t="shared" si="502"/>
        <v>0</v>
      </c>
      <c r="BY8053">
        <f t="shared" si="503"/>
        <v>1</v>
      </c>
    </row>
    <row r="8054" spans="1:77">
      <c r="A8054" s="15">
        <v>8049</v>
      </c>
      <c r="BP8054" s="27">
        <v>0.820343461485866</v>
      </c>
      <c r="BQ8054" s="27">
        <v>15008.7843557325</v>
      </c>
      <c r="BR8054" s="27">
        <v>1.42665427944223</v>
      </c>
      <c r="BS8054" s="27">
        <v>65926.5941911888</v>
      </c>
      <c r="BU8054">
        <f t="shared" si="500"/>
        <v>108042.734867147</v>
      </c>
      <c r="BV8054">
        <f t="shared" si="501"/>
        <v>148071.547725145</v>
      </c>
      <c r="BW8054" s="29">
        <v>8049</v>
      </c>
      <c r="BX8054">
        <f t="shared" si="502"/>
        <v>0</v>
      </c>
      <c r="BY8054">
        <f t="shared" si="503"/>
        <v>1</v>
      </c>
    </row>
    <row r="8055" spans="1:77">
      <c r="A8055" s="15">
        <v>8050</v>
      </c>
      <c r="BP8055" s="27">
        <v>0.767511908727278</v>
      </c>
      <c r="BQ8055" s="27">
        <v>13934.5693521993</v>
      </c>
      <c r="BR8055" s="27">
        <v>1.28937887932952</v>
      </c>
      <c r="BS8055" s="27">
        <v>56937.3073175016</v>
      </c>
      <c r="BU8055">
        <f t="shared" si="500"/>
        <v>101192.216956892</v>
      </c>
      <c r="BV8055">
        <f t="shared" si="501"/>
        <v>136469.524581927</v>
      </c>
      <c r="BW8055" s="29">
        <v>8050</v>
      </c>
      <c r="BX8055">
        <f t="shared" si="502"/>
        <v>0</v>
      </c>
      <c r="BY8055">
        <f t="shared" si="503"/>
        <v>1</v>
      </c>
    </row>
    <row r="8056" spans="1:77">
      <c r="A8056" s="15">
        <v>8051</v>
      </c>
      <c r="BP8056" s="27">
        <v>0.81246373848648</v>
      </c>
      <c r="BQ8056" s="27">
        <v>21571.6979600669</v>
      </c>
      <c r="BR8056" s="27">
        <v>1.42036306660182</v>
      </c>
      <c r="BS8056" s="27">
        <v>65509.9671196805</v>
      </c>
      <c r="BU8056">
        <f t="shared" si="500"/>
        <v>100297.862812905</v>
      </c>
      <c r="BV8056">
        <f t="shared" si="501"/>
        <v>147544.492870592</v>
      </c>
      <c r="BW8056" s="29">
        <v>8051</v>
      </c>
      <c r="BX8056">
        <f t="shared" si="502"/>
        <v>0</v>
      </c>
      <c r="BY8056">
        <f t="shared" si="503"/>
        <v>1</v>
      </c>
    </row>
    <row r="8057" spans="1:77">
      <c r="A8057" s="15">
        <v>8052</v>
      </c>
      <c r="BP8057" s="27">
        <v>0.84667479081388</v>
      </c>
      <c r="BQ8057" s="27">
        <v>13390.7578661032</v>
      </c>
      <c r="BR8057" s="27">
        <v>1.45082184932328</v>
      </c>
      <c r="BS8057" s="27">
        <v>53378.331752957</v>
      </c>
      <c r="BU8057">
        <f t="shared" si="500"/>
        <v>113610.460755979</v>
      </c>
      <c r="BV8057">
        <f t="shared" si="501"/>
        <v>164244.945645534</v>
      </c>
      <c r="BW8057" s="29">
        <v>8052</v>
      </c>
      <c r="BX8057">
        <f t="shared" si="502"/>
        <v>0</v>
      </c>
      <c r="BY8057">
        <f t="shared" si="503"/>
        <v>1</v>
      </c>
    </row>
    <row r="8058" spans="1:77">
      <c r="A8058" s="15">
        <v>8053</v>
      </c>
      <c r="BP8058" s="27">
        <v>0.851204101733474</v>
      </c>
      <c r="BQ8058" s="27">
        <v>16236.0464727768</v>
      </c>
      <c r="BR8058" s="27">
        <v>1.47130376130944</v>
      </c>
      <c r="BS8058" s="27">
        <v>58348.6191153971</v>
      </c>
      <c r="BU8058">
        <f t="shared" si="500"/>
        <v>111444.568787244</v>
      </c>
      <c r="BV8058">
        <f t="shared" si="501"/>
        <v>162346.945081019</v>
      </c>
      <c r="BW8058" s="29">
        <v>8053</v>
      </c>
      <c r="BX8058">
        <f t="shared" si="502"/>
        <v>0</v>
      </c>
      <c r="BY8058">
        <f t="shared" si="503"/>
        <v>1</v>
      </c>
    </row>
    <row r="8059" spans="1:77">
      <c r="A8059" s="15">
        <v>8054</v>
      </c>
      <c r="BP8059" s="27">
        <v>0.793291578167116</v>
      </c>
      <c r="BQ8059" s="27">
        <v>18449.6227496733</v>
      </c>
      <c r="BR8059" s="27">
        <v>1.36606037778921</v>
      </c>
      <c r="BS8059" s="27">
        <v>71763.8539937564</v>
      </c>
      <c r="BU8059">
        <f t="shared" si="500"/>
        <v>100544.113975394</v>
      </c>
      <c r="BV8059">
        <f t="shared" si="501"/>
        <v>133145.202674625</v>
      </c>
      <c r="BW8059" s="29">
        <v>8054</v>
      </c>
      <c r="BX8059">
        <f t="shared" si="502"/>
        <v>0</v>
      </c>
      <c r="BY8059">
        <f t="shared" si="503"/>
        <v>1</v>
      </c>
    </row>
    <row r="8060" spans="1:77">
      <c r="A8060" s="15">
        <v>8055</v>
      </c>
      <c r="BP8060" s="27">
        <v>0.773206465971086</v>
      </c>
      <c r="BQ8060" s="27">
        <v>14333.6447875885</v>
      </c>
      <c r="BR8060" s="27">
        <v>1.32390686733989</v>
      </c>
      <c r="BS8060" s="27">
        <v>56040.0461270264</v>
      </c>
      <c r="BU8060">
        <f t="shared" si="500"/>
        <v>101647.325108074</v>
      </c>
      <c r="BV8060">
        <f t="shared" si="501"/>
        <v>142545.983973957</v>
      </c>
      <c r="BW8060" s="29">
        <v>8055</v>
      </c>
      <c r="BX8060">
        <f t="shared" si="502"/>
        <v>0</v>
      </c>
      <c r="BY8060">
        <f t="shared" si="503"/>
        <v>1</v>
      </c>
    </row>
    <row r="8061" spans="1:77">
      <c r="A8061" s="15">
        <v>8056</v>
      </c>
      <c r="BP8061" s="27">
        <v>0.819306139787118</v>
      </c>
      <c r="BQ8061" s="27">
        <v>26068.8900137631</v>
      </c>
      <c r="BR8061" s="27">
        <v>1.41863511103635</v>
      </c>
      <c r="BS8061" s="27">
        <v>74967.5238061982</v>
      </c>
      <c r="BU8061">
        <f t="shared" si="500"/>
        <v>96827.0309543045</v>
      </c>
      <c r="BV8061">
        <f t="shared" si="501"/>
        <v>137827.742849254</v>
      </c>
      <c r="BW8061" s="29">
        <v>8056</v>
      </c>
      <c r="BX8061">
        <f t="shared" si="502"/>
        <v>0</v>
      </c>
      <c r="BY8061">
        <f t="shared" si="503"/>
        <v>1</v>
      </c>
    </row>
    <row r="8062" spans="1:77">
      <c r="A8062" s="15">
        <v>8057</v>
      </c>
      <c r="BP8062" s="27">
        <v>0.828665130153116</v>
      </c>
      <c r="BQ8062" s="27">
        <v>13884.0109332019</v>
      </c>
      <c r="BR8062" s="27">
        <v>1.44664397227604</v>
      </c>
      <c r="BS8062" s="27">
        <v>55885.011813399</v>
      </c>
      <c r="BU8062">
        <f t="shared" si="500"/>
        <v>110415.758589765</v>
      </c>
      <c r="BV8062">
        <f t="shared" si="501"/>
        <v>161111.584028008</v>
      </c>
      <c r="BW8062" s="29">
        <v>8057</v>
      </c>
      <c r="BX8062">
        <f t="shared" si="502"/>
        <v>0</v>
      </c>
      <c r="BY8062">
        <f t="shared" si="503"/>
        <v>1</v>
      </c>
    </row>
    <row r="8063" spans="1:77">
      <c r="A8063" s="15">
        <v>8058</v>
      </c>
      <c r="BP8063" s="27">
        <v>0.86485898243364</v>
      </c>
      <c r="BQ8063" s="27">
        <v>14163.0737622048</v>
      </c>
      <c r="BR8063" s="27">
        <v>1.48069742256449</v>
      </c>
      <c r="BS8063" s="27">
        <v>66734.8690210817</v>
      </c>
      <c r="BU8063">
        <f t="shared" si="500"/>
        <v>115565.773602841</v>
      </c>
      <c r="BV8063">
        <f t="shared" si="501"/>
        <v>155369.744363591</v>
      </c>
      <c r="BW8063" s="29">
        <v>8058</v>
      </c>
      <c r="BX8063">
        <f t="shared" si="502"/>
        <v>0</v>
      </c>
      <c r="BY8063">
        <f t="shared" si="503"/>
        <v>1</v>
      </c>
    </row>
    <row r="8064" spans="1:77">
      <c r="A8064" s="15">
        <v>8059</v>
      </c>
      <c r="BP8064" s="27">
        <v>0.821556744893328</v>
      </c>
      <c r="BQ8064" s="27">
        <v>15935.8093065338</v>
      </c>
      <c r="BR8064" s="27">
        <v>1.43101012833204</v>
      </c>
      <c r="BS8064" s="27">
        <v>57381.1847371234</v>
      </c>
      <c r="BU8064">
        <f t="shared" si="500"/>
        <v>107297.702427465</v>
      </c>
      <c r="BV8064">
        <f t="shared" si="501"/>
        <v>157270.334512682</v>
      </c>
      <c r="BW8064" s="29">
        <v>8059</v>
      </c>
      <c r="BX8064">
        <f t="shared" si="502"/>
        <v>0</v>
      </c>
      <c r="BY8064">
        <f t="shared" si="503"/>
        <v>1</v>
      </c>
    </row>
    <row r="8065" spans="1:77">
      <c r="A8065" s="15">
        <v>8060</v>
      </c>
      <c r="BP8065" s="27">
        <v>0.789048090889824</v>
      </c>
      <c r="BQ8065" s="27">
        <v>11308.1934049458</v>
      </c>
      <c r="BR8065" s="27">
        <v>1.34991990875231</v>
      </c>
      <c r="BS8065" s="27">
        <v>50998.1572973156</v>
      </c>
      <c r="BU8065">
        <f t="shared" si="500"/>
        <v>107049.020228528</v>
      </c>
      <c r="BV8065">
        <f t="shared" si="501"/>
        <v>151489.829015531</v>
      </c>
      <c r="BW8065" s="29">
        <v>8060</v>
      </c>
      <c r="BX8065">
        <f t="shared" si="502"/>
        <v>0</v>
      </c>
      <c r="BY8065">
        <f t="shared" si="503"/>
        <v>1</v>
      </c>
    </row>
    <row r="8066" spans="1:77">
      <c r="A8066" s="15">
        <v>8061</v>
      </c>
      <c r="BP8066" s="27">
        <v>0.785704715626554</v>
      </c>
      <c r="BQ8066" s="27">
        <v>16449.4543872432</v>
      </c>
      <c r="BR8066" s="27">
        <v>1.33293987605427</v>
      </c>
      <c r="BS8066" s="27">
        <v>56563.6519967</v>
      </c>
      <c r="BU8066">
        <f t="shared" si="500"/>
        <v>101406.25295674</v>
      </c>
      <c r="BV8066">
        <f t="shared" si="501"/>
        <v>143377.32941144</v>
      </c>
      <c r="BW8066" s="29">
        <v>8061</v>
      </c>
      <c r="BX8066">
        <f t="shared" si="502"/>
        <v>0</v>
      </c>
      <c r="BY8066">
        <f t="shared" si="503"/>
        <v>1</v>
      </c>
    </row>
    <row r="8067" spans="1:77">
      <c r="A8067" s="15">
        <v>8062</v>
      </c>
      <c r="BP8067" s="27">
        <v>0.780812018748919</v>
      </c>
      <c r="BQ8067" s="27">
        <v>15503.0847200979</v>
      </c>
      <c r="BR8067" s="27">
        <v>1.3349754133179</v>
      </c>
      <c r="BS8067" s="27">
        <v>56634.7290409556</v>
      </c>
      <c r="BU8067">
        <f t="shared" si="500"/>
        <v>101618.71809224</v>
      </c>
      <c r="BV8067">
        <f t="shared" si="501"/>
        <v>143611.582956729</v>
      </c>
      <c r="BW8067" s="29">
        <v>8062</v>
      </c>
      <c r="BX8067">
        <f t="shared" si="502"/>
        <v>0</v>
      </c>
      <c r="BY8067">
        <f t="shared" si="503"/>
        <v>1</v>
      </c>
    </row>
    <row r="8068" spans="1:77">
      <c r="A8068" s="15">
        <v>8063</v>
      </c>
      <c r="BP8068" s="27">
        <v>0.831292317004264</v>
      </c>
      <c r="BQ8068" s="27">
        <v>13453.2499091166</v>
      </c>
      <c r="BR8068" s="27">
        <v>1.4562621010188</v>
      </c>
      <c r="BS8068" s="27">
        <v>54706.0548882366</v>
      </c>
      <c r="BU8068">
        <f t="shared" si="500"/>
        <v>111240.597641523</v>
      </c>
      <c r="BV8068">
        <f t="shared" si="501"/>
        <v>163733.260264583</v>
      </c>
      <c r="BW8068" s="29">
        <v>8063</v>
      </c>
      <c r="BX8068">
        <f t="shared" si="502"/>
        <v>0</v>
      </c>
      <c r="BY8068">
        <f t="shared" si="503"/>
        <v>1</v>
      </c>
    </row>
    <row r="8069" spans="1:77">
      <c r="A8069" s="15">
        <v>8064</v>
      </c>
      <c r="BP8069" s="27">
        <v>0.792332686097641</v>
      </c>
      <c r="BQ8069" s="27">
        <v>10952.4841895261</v>
      </c>
      <c r="BR8069" s="27">
        <v>1.34203613546868</v>
      </c>
      <c r="BS8069" s="27">
        <v>50479.2241606429</v>
      </c>
      <c r="BU8069">
        <f t="shared" si="500"/>
        <v>107897.41872512</v>
      </c>
      <c r="BV8069">
        <f t="shared" si="501"/>
        <v>150826.19615966</v>
      </c>
      <c r="BW8069" s="29">
        <v>8064</v>
      </c>
      <c r="BX8069">
        <f t="shared" si="502"/>
        <v>0</v>
      </c>
      <c r="BY8069">
        <f t="shared" si="503"/>
        <v>1</v>
      </c>
    </row>
    <row r="8070" spans="1:77">
      <c r="A8070" s="15">
        <v>8065</v>
      </c>
      <c r="BP8070" s="27">
        <v>0.742618156386896</v>
      </c>
      <c r="BQ8070" s="27">
        <v>11687.2636147378</v>
      </c>
      <c r="BR8070" s="27">
        <v>1.28949956184347</v>
      </c>
      <c r="BS8070" s="27">
        <v>66256.5633742673</v>
      </c>
      <c r="BU8070">
        <f t="shared" si="500"/>
        <v>99705.4598432966</v>
      </c>
      <c r="BV8070">
        <f t="shared" si="501"/>
        <v>127168.370902253</v>
      </c>
      <c r="BW8070" s="29">
        <v>8065</v>
      </c>
      <c r="BX8070">
        <f t="shared" si="502"/>
        <v>0</v>
      </c>
      <c r="BY8070">
        <f t="shared" si="503"/>
        <v>1</v>
      </c>
    </row>
    <row r="8071" spans="1:77">
      <c r="A8071" s="15">
        <v>8066</v>
      </c>
      <c r="BP8071" s="27">
        <v>0.776668599410717</v>
      </c>
      <c r="BQ8071" s="27">
        <v>15623.9536762816</v>
      </c>
      <c r="BR8071" s="27">
        <v>1.34053819962375</v>
      </c>
      <c r="BS8071" s="27">
        <v>63017.0963514185</v>
      </c>
      <c r="BU8071">
        <f t="shared" ref="BU8071:BU8134" si="504">BP8071*$BV$1-BQ8071</f>
        <v>100876.336235326</v>
      </c>
      <c r="BV8071">
        <f t="shared" ref="BV8071:BV8134" si="505">BR8071*$BV$1-BS8071</f>
        <v>138063.633592144</v>
      </c>
      <c r="BW8071" s="29">
        <v>8066</v>
      </c>
      <c r="BX8071">
        <f t="shared" ref="BX8071:BX8134" si="506">IF(BU8071=MAX($BU8071:$BV8071),1,0)</f>
        <v>0</v>
      </c>
      <c r="BY8071">
        <f t="shared" ref="BY8071:BY8134" si="507">IF(BV8071=MAX($BU8071:$BV8071),1,0)</f>
        <v>1</v>
      </c>
    </row>
    <row r="8072" spans="1:77">
      <c r="A8072" s="15">
        <v>8067</v>
      </c>
      <c r="BP8072" s="27">
        <v>0.821075930491149</v>
      </c>
      <c r="BQ8072" s="27">
        <v>16137.2933770879</v>
      </c>
      <c r="BR8072" s="27">
        <v>1.39605655231817</v>
      </c>
      <c r="BS8072" s="27">
        <v>69699.9569348495</v>
      </c>
      <c r="BU8072">
        <f t="shared" si="504"/>
        <v>107024.096196585</v>
      </c>
      <c r="BV8072">
        <f t="shared" si="505"/>
        <v>139708.525912876</v>
      </c>
      <c r="BW8072" s="29">
        <v>8067</v>
      </c>
      <c r="BX8072">
        <f t="shared" si="506"/>
        <v>0</v>
      </c>
      <c r="BY8072">
        <f t="shared" si="507"/>
        <v>1</v>
      </c>
    </row>
    <row r="8073" spans="1:77">
      <c r="A8073" s="15">
        <v>8068</v>
      </c>
      <c r="BP8073" s="27">
        <v>0.781638048892939</v>
      </c>
      <c r="BQ8073" s="27">
        <v>15928.9623185442</v>
      </c>
      <c r="BR8073" s="27">
        <v>1.34972552905269</v>
      </c>
      <c r="BS8073" s="27">
        <v>54986.6221449198</v>
      </c>
      <c r="BU8073">
        <f t="shared" si="504"/>
        <v>101316.745015397</v>
      </c>
      <c r="BV8073">
        <f t="shared" si="505"/>
        <v>147472.207212983</v>
      </c>
      <c r="BW8073" s="29">
        <v>8068</v>
      </c>
      <c r="BX8073">
        <f t="shared" si="506"/>
        <v>0</v>
      </c>
      <c r="BY8073">
        <f t="shared" si="507"/>
        <v>1</v>
      </c>
    </row>
    <row r="8074" spans="1:77">
      <c r="A8074" s="15">
        <v>8069</v>
      </c>
      <c r="BP8074" s="27">
        <v>0.827261726860507</v>
      </c>
      <c r="BQ8074" s="27">
        <v>12841.3581034695</v>
      </c>
      <c r="BR8074" s="27">
        <v>1.43566601874381</v>
      </c>
      <c r="BS8074" s="27">
        <v>55114.7193881611</v>
      </c>
      <c r="BU8074">
        <f t="shared" si="504"/>
        <v>111247.900925607</v>
      </c>
      <c r="BV8074">
        <f t="shared" si="505"/>
        <v>160235.18342341</v>
      </c>
      <c r="BW8074" s="29">
        <v>8069</v>
      </c>
      <c r="BX8074">
        <f t="shared" si="506"/>
        <v>0</v>
      </c>
      <c r="BY8074">
        <f t="shared" si="507"/>
        <v>1</v>
      </c>
    </row>
    <row r="8075" spans="1:77">
      <c r="A8075" s="15">
        <v>8070</v>
      </c>
      <c r="BP8075" s="27">
        <v>0.828902426185497</v>
      </c>
      <c r="BQ8075" s="27">
        <v>15279.5745337485</v>
      </c>
      <c r="BR8075" s="27">
        <v>1.44278302897484</v>
      </c>
      <c r="BS8075" s="27">
        <v>58441.1129520617</v>
      </c>
      <c r="BU8075">
        <f t="shared" si="504"/>
        <v>109055.789394076</v>
      </c>
      <c r="BV8075">
        <f t="shared" si="505"/>
        <v>157976.341394164</v>
      </c>
      <c r="BW8075" s="29">
        <v>8070</v>
      </c>
      <c r="BX8075">
        <f t="shared" si="506"/>
        <v>0</v>
      </c>
      <c r="BY8075">
        <f t="shared" si="507"/>
        <v>1</v>
      </c>
    </row>
    <row r="8076" spans="1:77">
      <c r="A8076" s="15">
        <v>8071</v>
      </c>
      <c r="BP8076" s="27">
        <v>0.816576170255872</v>
      </c>
      <c r="BQ8076" s="27">
        <v>15071.5834949005</v>
      </c>
      <c r="BR8076" s="27">
        <v>1.41656051350449</v>
      </c>
      <c r="BS8076" s="27">
        <v>57780.0484311349</v>
      </c>
      <c r="BU8076">
        <f t="shared" si="504"/>
        <v>107414.84204348</v>
      </c>
      <c r="BV8076">
        <f t="shared" si="505"/>
        <v>154704.028594538</v>
      </c>
      <c r="BW8076" s="29">
        <v>8071</v>
      </c>
      <c r="BX8076">
        <f t="shared" si="506"/>
        <v>0</v>
      </c>
      <c r="BY8076">
        <f t="shared" si="507"/>
        <v>1</v>
      </c>
    </row>
    <row r="8077" spans="1:77">
      <c r="A8077" s="15">
        <v>8072</v>
      </c>
      <c r="BP8077" s="27">
        <v>0.845942594398361</v>
      </c>
      <c r="BQ8077" s="27">
        <v>12500.926488884</v>
      </c>
      <c r="BR8077" s="27">
        <v>1.46762682889352</v>
      </c>
      <c r="BS8077" s="27">
        <v>52132.0242226925</v>
      </c>
      <c r="BU8077">
        <f t="shared" si="504"/>
        <v>114390.46267087</v>
      </c>
      <c r="BV8077">
        <f t="shared" si="505"/>
        <v>168012.000111335</v>
      </c>
      <c r="BW8077" s="29">
        <v>8072</v>
      </c>
      <c r="BX8077">
        <f t="shared" si="506"/>
        <v>0</v>
      </c>
      <c r="BY8077">
        <f t="shared" si="507"/>
        <v>1</v>
      </c>
    </row>
    <row r="8078" spans="1:77">
      <c r="A8078" s="15">
        <v>8073</v>
      </c>
      <c r="BP8078" s="27">
        <v>0.803862991861292</v>
      </c>
      <c r="BQ8078" s="27">
        <v>17287.2628457437</v>
      </c>
      <c r="BR8078" s="27">
        <v>1.39132852384873</v>
      </c>
      <c r="BS8078" s="27">
        <v>58038.5095876961</v>
      </c>
      <c r="BU8078">
        <f t="shared" si="504"/>
        <v>103292.18593345</v>
      </c>
      <c r="BV8078">
        <f t="shared" si="505"/>
        <v>150660.768989614</v>
      </c>
      <c r="BW8078" s="29">
        <v>8073</v>
      </c>
      <c r="BX8078">
        <f t="shared" si="506"/>
        <v>0</v>
      </c>
      <c r="BY8078">
        <f t="shared" si="507"/>
        <v>1</v>
      </c>
    </row>
    <row r="8079" spans="1:77">
      <c r="A8079" s="15">
        <v>8074</v>
      </c>
      <c r="BP8079" s="27">
        <v>0.810259556656874</v>
      </c>
      <c r="BQ8079" s="27">
        <v>15954.3741829545</v>
      </c>
      <c r="BR8079" s="27">
        <v>1.41544623445978</v>
      </c>
      <c r="BS8079" s="27">
        <v>60012.3797631063</v>
      </c>
      <c r="BU8079">
        <f t="shared" si="504"/>
        <v>105584.559315577</v>
      </c>
      <c r="BV8079">
        <f t="shared" si="505"/>
        <v>152304.55540586</v>
      </c>
      <c r="BW8079" s="29">
        <v>8074</v>
      </c>
      <c r="BX8079">
        <f t="shared" si="506"/>
        <v>0</v>
      </c>
      <c r="BY8079">
        <f t="shared" si="507"/>
        <v>1</v>
      </c>
    </row>
    <row r="8080" spans="1:77">
      <c r="A8080" s="15">
        <v>8075</v>
      </c>
      <c r="BP8080" s="27">
        <v>0.829725506389029</v>
      </c>
      <c r="BQ8080" s="27">
        <v>13727.0627487187</v>
      </c>
      <c r="BR8080" s="27">
        <v>1.42553061656294</v>
      </c>
      <c r="BS8080" s="27">
        <v>65557.6431666616</v>
      </c>
      <c r="BU8080">
        <f t="shared" si="504"/>
        <v>110731.763209636</v>
      </c>
      <c r="BV8080">
        <f t="shared" si="505"/>
        <v>148271.949317779</v>
      </c>
      <c r="BW8080" s="29">
        <v>8075</v>
      </c>
      <c r="BX8080">
        <f t="shared" si="506"/>
        <v>0</v>
      </c>
      <c r="BY8080">
        <f t="shared" si="507"/>
        <v>1</v>
      </c>
    </row>
    <row r="8081" spans="1:77">
      <c r="A8081" s="15">
        <v>8076</v>
      </c>
      <c r="BP8081" s="27">
        <v>0.810934790487318</v>
      </c>
      <c r="BQ8081" s="27">
        <v>13990.7925204537</v>
      </c>
      <c r="BR8081" s="27">
        <v>1.39704767118403</v>
      </c>
      <c r="BS8081" s="27">
        <v>68400.4537335125</v>
      </c>
      <c r="BU8081">
        <f t="shared" si="504"/>
        <v>107649.426052644</v>
      </c>
      <c r="BV8081">
        <f t="shared" si="505"/>
        <v>141156.696944091</v>
      </c>
      <c r="BW8081" s="29">
        <v>8076</v>
      </c>
      <c r="BX8081">
        <f t="shared" si="506"/>
        <v>0</v>
      </c>
      <c r="BY8081">
        <f t="shared" si="507"/>
        <v>1</v>
      </c>
    </row>
    <row r="8082" spans="1:77">
      <c r="A8082" s="15">
        <v>8077</v>
      </c>
      <c r="BP8082" s="27">
        <v>0.856497500033179</v>
      </c>
      <c r="BQ8082" s="27">
        <v>14918.0348612203</v>
      </c>
      <c r="BR8082" s="27">
        <v>1.45721893298253</v>
      </c>
      <c r="BS8082" s="27">
        <v>56831.3617829016</v>
      </c>
      <c r="BU8082">
        <f t="shared" si="504"/>
        <v>113556.590143756</v>
      </c>
      <c r="BV8082">
        <f t="shared" si="505"/>
        <v>161751.478164478</v>
      </c>
      <c r="BW8082" s="29">
        <v>8077</v>
      </c>
      <c r="BX8082">
        <f t="shared" si="506"/>
        <v>0</v>
      </c>
      <c r="BY8082">
        <f t="shared" si="507"/>
        <v>1</v>
      </c>
    </row>
    <row r="8083" spans="1:77">
      <c r="A8083" s="15">
        <v>8078</v>
      </c>
      <c r="BP8083" s="27">
        <v>0.793756641281405</v>
      </c>
      <c r="BQ8083" s="27">
        <v>18117.3468743987</v>
      </c>
      <c r="BR8083" s="27">
        <v>1.36332798305586</v>
      </c>
      <c r="BS8083" s="27">
        <v>63314.9368303566</v>
      </c>
      <c r="BU8083">
        <f t="shared" si="504"/>
        <v>100946.149317812</v>
      </c>
      <c r="BV8083">
        <f t="shared" si="505"/>
        <v>141184.260628022</v>
      </c>
      <c r="BW8083" s="29">
        <v>8078</v>
      </c>
      <c r="BX8083">
        <f t="shared" si="506"/>
        <v>0</v>
      </c>
      <c r="BY8083">
        <f t="shared" si="507"/>
        <v>1</v>
      </c>
    </row>
    <row r="8084" spans="1:77">
      <c r="A8084" s="15">
        <v>8079</v>
      </c>
      <c r="BP8084" s="27">
        <v>0.844012969204925</v>
      </c>
      <c r="BQ8084" s="27">
        <v>10534.66842281</v>
      </c>
      <c r="BR8084" s="27">
        <v>1.47987350832395</v>
      </c>
      <c r="BS8084" s="27">
        <v>51145.8382044236</v>
      </c>
      <c r="BU8084">
        <f t="shared" si="504"/>
        <v>116067.276957929</v>
      </c>
      <c r="BV8084">
        <f t="shared" si="505"/>
        <v>170835.188044169</v>
      </c>
      <c r="BW8084" s="29">
        <v>8079</v>
      </c>
      <c r="BX8084">
        <f t="shared" si="506"/>
        <v>0</v>
      </c>
      <c r="BY8084">
        <f t="shared" si="507"/>
        <v>1</v>
      </c>
    </row>
    <row r="8085" spans="1:77">
      <c r="A8085" s="15">
        <v>8080</v>
      </c>
      <c r="BP8085" s="27">
        <v>0.805561664467582</v>
      </c>
      <c r="BQ8085" s="27">
        <v>10965.8219162541</v>
      </c>
      <c r="BR8085" s="27">
        <v>1.36457856509437</v>
      </c>
      <c r="BS8085" s="27">
        <v>49995.7549776892</v>
      </c>
      <c r="BU8085">
        <f t="shared" si="504"/>
        <v>109868.427753883</v>
      </c>
      <c r="BV8085">
        <f t="shared" si="505"/>
        <v>154691.029786466</v>
      </c>
      <c r="BW8085" s="29">
        <v>8080</v>
      </c>
      <c r="BX8085">
        <f t="shared" si="506"/>
        <v>0</v>
      </c>
      <c r="BY8085">
        <f t="shared" si="507"/>
        <v>1</v>
      </c>
    </row>
    <row r="8086" spans="1:77">
      <c r="A8086" s="15">
        <v>8081</v>
      </c>
      <c r="BP8086" s="27">
        <v>0.852355103156613</v>
      </c>
      <c r="BQ8086" s="27">
        <v>14158.35333982</v>
      </c>
      <c r="BR8086" s="27">
        <v>1.45327073123054</v>
      </c>
      <c r="BS8086" s="27">
        <v>55292.4848872823</v>
      </c>
      <c r="BU8086">
        <f t="shared" si="504"/>
        <v>113694.912133672</v>
      </c>
      <c r="BV8086">
        <f t="shared" si="505"/>
        <v>162698.124797298</v>
      </c>
      <c r="BW8086" s="29">
        <v>8081</v>
      </c>
      <c r="BX8086">
        <f t="shared" si="506"/>
        <v>0</v>
      </c>
      <c r="BY8086">
        <f t="shared" si="507"/>
        <v>1</v>
      </c>
    </row>
    <row r="8087" spans="1:77">
      <c r="A8087" s="15">
        <v>8082</v>
      </c>
      <c r="BP8087" s="27">
        <v>0.811534323411377</v>
      </c>
      <c r="BQ8087" s="27">
        <v>13750.9590220357</v>
      </c>
      <c r="BR8087" s="27">
        <v>1.36984939103863</v>
      </c>
      <c r="BS8087" s="27">
        <v>55359.5705678763</v>
      </c>
      <c r="BU8087">
        <f t="shared" si="504"/>
        <v>107979.189489671</v>
      </c>
      <c r="BV8087">
        <f t="shared" si="505"/>
        <v>150117.838087918</v>
      </c>
      <c r="BW8087" s="29">
        <v>8082</v>
      </c>
      <c r="BX8087">
        <f t="shared" si="506"/>
        <v>0</v>
      </c>
      <c r="BY8087">
        <f t="shared" si="507"/>
        <v>1</v>
      </c>
    </row>
    <row r="8088" spans="1:77">
      <c r="A8088" s="15">
        <v>8083</v>
      </c>
      <c r="BP8088" s="27">
        <v>0.827633039935643</v>
      </c>
      <c r="BQ8088" s="27">
        <v>12530.6498643763</v>
      </c>
      <c r="BR8088" s="27">
        <v>1.43305273232078</v>
      </c>
      <c r="BS8088" s="27">
        <v>65315.2822616177</v>
      </c>
      <c r="BU8088">
        <f t="shared" si="504"/>
        <v>111614.30612597</v>
      </c>
      <c r="BV8088">
        <f t="shared" si="505"/>
        <v>149642.627586499</v>
      </c>
      <c r="BW8088" s="29">
        <v>8083</v>
      </c>
      <c r="BX8088">
        <f t="shared" si="506"/>
        <v>0</v>
      </c>
      <c r="BY8088">
        <f t="shared" si="507"/>
        <v>1</v>
      </c>
    </row>
    <row r="8089" spans="1:77">
      <c r="A8089" s="15">
        <v>8084</v>
      </c>
      <c r="BP8089" s="27">
        <v>0.80044336283417</v>
      </c>
      <c r="BQ8089" s="27">
        <v>15404.8281760058</v>
      </c>
      <c r="BR8089" s="27">
        <v>1.37181077606925</v>
      </c>
      <c r="BS8089" s="27">
        <v>70127.1975274404</v>
      </c>
      <c r="BU8089">
        <f t="shared" si="504"/>
        <v>104661.67624912</v>
      </c>
      <c r="BV8089">
        <f t="shared" si="505"/>
        <v>135644.418882947</v>
      </c>
      <c r="BW8089" s="29">
        <v>8084</v>
      </c>
      <c r="BX8089">
        <f t="shared" si="506"/>
        <v>0</v>
      </c>
      <c r="BY8089">
        <f t="shared" si="507"/>
        <v>1</v>
      </c>
    </row>
    <row r="8090" spans="1:77">
      <c r="A8090" s="15">
        <v>8085</v>
      </c>
      <c r="BP8090" s="27">
        <v>0.798477948010267</v>
      </c>
      <c r="BQ8090" s="27">
        <v>18558.9923899341</v>
      </c>
      <c r="BR8090" s="27">
        <v>1.36034590063419</v>
      </c>
      <c r="BS8090" s="27">
        <v>64151.941452589</v>
      </c>
      <c r="BU8090">
        <f t="shared" si="504"/>
        <v>101212.699811606</v>
      </c>
      <c r="BV8090">
        <f t="shared" si="505"/>
        <v>139899.943642539</v>
      </c>
      <c r="BW8090" s="29">
        <v>8085</v>
      </c>
      <c r="BX8090">
        <f t="shared" si="506"/>
        <v>0</v>
      </c>
      <c r="BY8090">
        <f t="shared" si="507"/>
        <v>1</v>
      </c>
    </row>
    <row r="8091" spans="1:77">
      <c r="A8091" s="15">
        <v>8086</v>
      </c>
      <c r="BP8091" s="27">
        <v>0.848043718899861</v>
      </c>
      <c r="BQ8091" s="27">
        <v>13700.7070316617</v>
      </c>
      <c r="BR8091" s="27">
        <v>1.4614920162843</v>
      </c>
      <c r="BS8091" s="27">
        <v>56140.0091412287</v>
      </c>
      <c r="BU8091">
        <f t="shared" si="504"/>
        <v>113505.850803317</v>
      </c>
      <c r="BV8091">
        <f t="shared" si="505"/>
        <v>163083.793301417</v>
      </c>
      <c r="BW8091" s="29">
        <v>8086</v>
      </c>
      <c r="BX8091">
        <f t="shared" si="506"/>
        <v>0</v>
      </c>
      <c r="BY8091">
        <f t="shared" si="507"/>
        <v>1</v>
      </c>
    </row>
    <row r="8092" spans="1:77">
      <c r="A8092" s="15">
        <v>8087</v>
      </c>
      <c r="BP8092" s="27">
        <v>0.813475205502941</v>
      </c>
      <c r="BQ8092" s="27">
        <v>16299.5615003226</v>
      </c>
      <c r="BR8092" s="27">
        <v>1.414797943626</v>
      </c>
      <c r="BS8092" s="27">
        <v>59372.9742283461</v>
      </c>
      <c r="BU8092">
        <f t="shared" si="504"/>
        <v>105721.719325119</v>
      </c>
      <c r="BV8092">
        <f t="shared" si="505"/>
        <v>152846.717315554</v>
      </c>
      <c r="BW8092" s="29">
        <v>8087</v>
      </c>
      <c r="BX8092">
        <f t="shared" si="506"/>
        <v>0</v>
      </c>
      <c r="BY8092">
        <f t="shared" si="507"/>
        <v>1</v>
      </c>
    </row>
    <row r="8093" spans="1:77">
      <c r="A8093" s="15">
        <v>8088</v>
      </c>
      <c r="BP8093" s="27">
        <v>0.803276272048033</v>
      </c>
      <c r="BQ8093" s="27">
        <v>11532.0287849491</v>
      </c>
      <c r="BR8093" s="27">
        <v>1.35173961082584</v>
      </c>
      <c r="BS8093" s="27">
        <v>52235.0400835099</v>
      </c>
      <c r="BU8093">
        <f t="shared" si="504"/>
        <v>108959.412022256</v>
      </c>
      <c r="BV8093">
        <f t="shared" si="505"/>
        <v>150525.901540366</v>
      </c>
      <c r="BW8093" s="29">
        <v>8088</v>
      </c>
      <c r="BX8093">
        <f t="shared" si="506"/>
        <v>0</v>
      </c>
      <c r="BY8093">
        <f t="shared" si="507"/>
        <v>1</v>
      </c>
    </row>
    <row r="8094" spans="1:77">
      <c r="A8094" s="15">
        <v>8089</v>
      </c>
      <c r="BP8094" s="27">
        <v>0.85502971712355</v>
      </c>
      <c r="BQ8094" s="27">
        <v>12924.8492727287</v>
      </c>
      <c r="BR8094" s="27">
        <v>1.49101900624834</v>
      </c>
      <c r="BS8094" s="27">
        <v>53416.0845610791</v>
      </c>
      <c r="BU8094">
        <f t="shared" si="504"/>
        <v>115329.608295804</v>
      </c>
      <c r="BV8094">
        <f t="shared" si="505"/>
        <v>170236.766376172</v>
      </c>
      <c r="BW8094" s="29">
        <v>8089</v>
      </c>
      <c r="BX8094">
        <f t="shared" si="506"/>
        <v>0</v>
      </c>
      <c r="BY8094">
        <f t="shared" si="507"/>
        <v>1</v>
      </c>
    </row>
    <row r="8095" spans="1:77">
      <c r="A8095" s="15">
        <v>8090</v>
      </c>
      <c r="BP8095" s="27">
        <v>0.839966967139563</v>
      </c>
      <c r="BQ8095" s="27">
        <v>15967.0009861764</v>
      </c>
      <c r="BR8095" s="27">
        <v>1.46197212844069</v>
      </c>
      <c r="BS8095" s="27">
        <v>71364.9301926788</v>
      </c>
      <c r="BU8095">
        <f t="shared" si="504"/>
        <v>110028.044084758</v>
      </c>
      <c r="BV8095">
        <f t="shared" si="505"/>
        <v>147930.889073425</v>
      </c>
      <c r="BW8095" s="29">
        <v>8090</v>
      </c>
      <c r="BX8095">
        <f t="shared" si="506"/>
        <v>0</v>
      </c>
      <c r="BY8095">
        <f t="shared" si="507"/>
        <v>1</v>
      </c>
    </row>
    <row r="8096" spans="1:77">
      <c r="A8096" s="15">
        <v>8091</v>
      </c>
      <c r="BP8096" s="27">
        <v>0.800342013879072</v>
      </c>
      <c r="BQ8096" s="27">
        <v>11115.9878178324</v>
      </c>
      <c r="BR8096" s="27">
        <v>1.33061068354762</v>
      </c>
      <c r="BS8096" s="27">
        <v>51841.0862933379</v>
      </c>
      <c r="BU8096">
        <f t="shared" si="504"/>
        <v>108935.314264028</v>
      </c>
      <c r="BV8096">
        <f t="shared" si="505"/>
        <v>147750.516238805</v>
      </c>
      <c r="BW8096" s="29">
        <v>8091</v>
      </c>
      <c r="BX8096">
        <f t="shared" si="506"/>
        <v>0</v>
      </c>
      <c r="BY8096">
        <f t="shared" si="507"/>
        <v>1</v>
      </c>
    </row>
    <row r="8097" spans="1:77">
      <c r="A8097" s="15">
        <v>8092</v>
      </c>
      <c r="BP8097" s="27">
        <v>0.849884954132704</v>
      </c>
      <c r="BQ8097" s="27">
        <v>12030.7160365619</v>
      </c>
      <c r="BR8097" s="27">
        <v>1.459055472854</v>
      </c>
      <c r="BS8097" s="27">
        <v>63746.8291819034</v>
      </c>
      <c r="BU8097">
        <f t="shared" si="504"/>
        <v>115452.027083344</v>
      </c>
      <c r="BV8097">
        <f t="shared" si="505"/>
        <v>155111.491746197</v>
      </c>
      <c r="BW8097" s="29">
        <v>8092</v>
      </c>
      <c r="BX8097">
        <f t="shared" si="506"/>
        <v>0</v>
      </c>
      <c r="BY8097">
        <f t="shared" si="507"/>
        <v>1</v>
      </c>
    </row>
    <row r="8098" spans="1:77">
      <c r="A8098" s="15">
        <v>8093</v>
      </c>
      <c r="BP8098" s="27">
        <v>0.832467578686538</v>
      </c>
      <c r="BQ8098" s="27">
        <v>14040.422556176</v>
      </c>
      <c r="BR8098" s="27">
        <v>1.42679615804631</v>
      </c>
      <c r="BS8098" s="27">
        <v>65797.6968178918</v>
      </c>
      <c r="BU8098">
        <f t="shared" si="504"/>
        <v>110829.714246805</v>
      </c>
      <c r="BV8098">
        <f t="shared" si="505"/>
        <v>148221.726889055</v>
      </c>
      <c r="BW8098" s="29">
        <v>8093</v>
      </c>
      <c r="BX8098">
        <f t="shared" si="506"/>
        <v>0</v>
      </c>
      <c r="BY8098">
        <f t="shared" si="507"/>
        <v>1</v>
      </c>
    </row>
    <row r="8099" spans="1:77">
      <c r="A8099" s="15">
        <v>8094</v>
      </c>
      <c r="BP8099" s="27">
        <v>0.810408780332079</v>
      </c>
      <c r="BQ8099" s="27">
        <v>17219.6297043204</v>
      </c>
      <c r="BR8099" s="27">
        <v>1.36781200792802</v>
      </c>
      <c r="BS8099" s="27">
        <v>60005.333072632</v>
      </c>
      <c r="BU8099">
        <f t="shared" si="504"/>
        <v>104341.687345491</v>
      </c>
      <c r="BV8099">
        <f t="shared" si="505"/>
        <v>145166.468116571</v>
      </c>
      <c r="BW8099" s="29">
        <v>8094</v>
      </c>
      <c r="BX8099">
        <f t="shared" si="506"/>
        <v>0</v>
      </c>
      <c r="BY8099">
        <f t="shared" si="507"/>
        <v>1</v>
      </c>
    </row>
    <row r="8100" spans="1:77">
      <c r="A8100" s="15">
        <v>8095</v>
      </c>
      <c r="BP8100" s="27">
        <v>0.849022607249996</v>
      </c>
      <c r="BQ8100" s="27">
        <v>12111.5079019357</v>
      </c>
      <c r="BR8100" s="27">
        <v>1.43645397182568</v>
      </c>
      <c r="BS8100" s="27">
        <v>52669.8886205194</v>
      </c>
      <c r="BU8100">
        <f t="shared" si="504"/>
        <v>115241.883185564</v>
      </c>
      <c r="BV8100">
        <f t="shared" si="505"/>
        <v>162798.207153333</v>
      </c>
      <c r="BW8100" s="29">
        <v>8095</v>
      </c>
      <c r="BX8100">
        <f t="shared" si="506"/>
        <v>0</v>
      </c>
      <c r="BY8100">
        <f t="shared" si="507"/>
        <v>1</v>
      </c>
    </row>
    <row r="8101" spans="1:77">
      <c r="A8101" s="15">
        <v>8096</v>
      </c>
      <c r="BP8101" s="27">
        <v>0.802537658384002</v>
      </c>
      <c r="BQ8101" s="27">
        <v>16371.9942184283</v>
      </c>
      <c r="BR8101" s="27">
        <v>1.39141146828815</v>
      </c>
      <c r="BS8101" s="27">
        <v>70146.5872984661</v>
      </c>
      <c r="BU8101">
        <f t="shared" si="504"/>
        <v>104008.654539172</v>
      </c>
      <c r="BV8101">
        <f t="shared" si="505"/>
        <v>138565.132944756</v>
      </c>
      <c r="BW8101" s="29">
        <v>8096</v>
      </c>
      <c r="BX8101">
        <f t="shared" si="506"/>
        <v>0</v>
      </c>
      <c r="BY8101">
        <f t="shared" si="507"/>
        <v>1</v>
      </c>
    </row>
    <row r="8102" spans="1:77">
      <c r="A8102" s="15">
        <v>8097</v>
      </c>
      <c r="BP8102" s="27">
        <v>0.822122152260187</v>
      </c>
      <c r="BQ8102" s="27">
        <v>11561.8464007496</v>
      </c>
      <c r="BR8102" s="27">
        <v>1.41987298276773</v>
      </c>
      <c r="BS8102" s="27">
        <v>51423.1148943451</v>
      </c>
      <c r="BU8102">
        <f t="shared" si="504"/>
        <v>111756.476438278</v>
      </c>
      <c r="BV8102">
        <f t="shared" si="505"/>
        <v>161557.832520815</v>
      </c>
      <c r="BW8102" s="29">
        <v>8097</v>
      </c>
      <c r="BX8102">
        <f t="shared" si="506"/>
        <v>0</v>
      </c>
      <c r="BY8102">
        <f t="shared" si="507"/>
        <v>1</v>
      </c>
    </row>
    <row r="8103" spans="1:77">
      <c r="A8103" s="15">
        <v>8098</v>
      </c>
      <c r="BP8103" s="27">
        <v>0.838549019191186</v>
      </c>
      <c r="BQ8103" s="27">
        <v>18804.5889337948</v>
      </c>
      <c r="BR8103" s="27">
        <v>1.46213694784998</v>
      </c>
      <c r="BS8103" s="27">
        <v>67867.6182823239</v>
      </c>
      <c r="BU8103">
        <f t="shared" si="504"/>
        <v>106977.763944883</v>
      </c>
      <c r="BV8103">
        <f t="shared" si="505"/>
        <v>151452.923895174</v>
      </c>
      <c r="BW8103" s="29">
        <v>8098</v>
      </c>
      <c r="BX8103">
        <f t="shared" si="506"/>
        <v>0</v>
      </c>
      <c r="BY8103">
        <f t="shared" si="507"/>
        <v>1</v>
      </c>
    </row>
    <row r="8104" spans="1:77">
      <c r="A8104" s="15">
        <v>8099</v>
      </c>
      <c r="BP8104" s="27">
        <v>0.804709751463992</v>
      </c>
      <c r="BQ8104" s="27">
        <v>22097.7274473553</v>
      </c>
      <c r="BR8104" s="27">
        <v>1.37364677574319</v>
      </c>
      <c r="BS8104" s="27">
        <v>71370.2120904476</v>
      </c>
      <c r="BU8104">
        <f t="shared" si="504"/>
        <v>98608.7352722435</v>
      </c>
      <c r="BV8104">
        <f t="shared" si="505"/>
        <v>134676.80427103</v>
      </c>
      <c r="BW8104" s="29">
        <v>8099</v>
      </c>
      <c r="BX8104">
        <f t="shared" si="506"/>
        <v>0</v>
      </c>
      <c r="BY8104">
        <f t="shared" si="507"/>
        <v>1</v>
      </c>
    </row>
    <row r="8105" spans="1:77">
      <c r="A8105" s="15">
        <v>8100</v>
      </c>
      <c r="BP8105" s="27">
        <v>0.791331626471253</v>
      </c>
      <c r="BQ8105" s="27">
        <v>20063.2549155228</v>
      </c>
      <c r="BR8105" s="27">
        <v>1.36675981115239</v>
      </c>
      <c r="BS8105" s="27">
        <v>64931.9951558498</v>
      </c>
      <c r="BU8105">
        <f t="shared" si="504"/>
        <v>98636.4890551652</v>
      </c>
      <c r="BV8105">
        <f t="shared" si="505"/>
        <v>140081.976517008</v>
      </c>
      <c r="BW8105" s="29">
        <v>8100</v>
      </c>
      <c r="BX8105">
        <f t="shared" si="506"/>
        <v>0</v>
      </c>
      <c r="BY8105">
        <f t="shared" si="507"/>
        <v>1</v>
      </c>
    </row>
    <row r="8106" spans="1:77">
      <c r="A8106" s="15">
        <v>8101</v>
      </c>
      <c r="BP8106" s="27">
        <v>0.861875986845024</v>
      </c>
      <c r="BQ8106" s="27">
        <v>13679.9803139172</v>
      </c>
      <c r="BR8106" s="27">
        <v>1.5118552351764</v>
      </c>
      <c r="BS8106" s="27">
        <v>54630.4430650472</v>
      </c>
      <c r="BU8106">
        <f t="shared" si="504"/>
        <v>115601.417712836</v>
      </c>
      <c r="BV8106">
        <f t="shared" si="505"/>
        <v>172147.842211413</v>
      </c>
      <c r="BW8106" s="29">
        <v>8101</v>
      </c>
      <c r="BX8106">
        <f t="shared" si="506"/>
        <v>0</v>
      </c>
      <c r="BY8106">
        <f t="shared" si="507"/>
        <v>1</v>
      </c>
    </row>
    <row r="8107" spans="1:77">
      <c r="A8107" s="15">
        <v>8102</v>
      </c>
      <c r="BP8107" s="27">
        <v>0.791886841936275</v>
      </c>
      <c r="BQ8107" s="27">
        <v>15092.4765273591</v>
      </c>
      <c r="BR8107" s="27">
        <v>1.34917363712719</v>
      </c>
      <c r="BS8107" s="27">
        <v>55679.3927542503</v>
      </c>
      <c r="BU8107">
        <f t="shared" si="504"/>
        <v>103690.549763082</v>
      </c>
      <c r="BV8107">
        <f t="shared" si="505"/>
        <v>146696.652814827</v>
      </c>
      <c r="BW8107" s="29">
        <v>8102</v>
      </c>
      <c r="BX8107">
        <f t="shared" si="506"/>
        <v>0</v>
      </c>
      <c r="BY8107">
        <f t="shared" si="507"/>
        <v>1</v>
      </c>
    </row>
    <row r="8108" spans="1:77">
      <c r="A8108" s="15">
        <v>8103</v>
      </c>
      <c r="BP8108" s="27">
        <v>0.829582868994827</v>
      </c>
      <c r="BQ8108" s="27">
        <v>11665.7391550384</v>
      </c>
      <c r="BR8108" s="27">
        <v>1.43282989791884</v>
      </c>
      <c r="BS8108" s="27">
        <v>64163.9071462581</v>
      </c>
      <c r="BU8108">
        <f t="shared" si="504"/>
        <v>112771.691194186</v>
      </c>
      <c r="BV8108">
        <f t="shared" si="505"/>
        <v>150760.577541568</v>
      </c>
      <c r="BW8108" s="29">
        <v>8103</v>
      </c>
      <c r="BX8108">
        <f t="shared" si="506"/>
        <v>0</v>
      </c>
      <c r="BY8108">
        <f t="shared" si="507"/>
        <v>1</v>
      </c>
    </row>
    <row r="8109" spans="1:77">
      <c r="A8109" s="15">
        <v>8104</v>
      </c>
      <c r="BP8109" s="27">
        <v>0.834529135884826</v>
      </c>
      <c r="BQ8109" s="27">
        <v>14940.711727995</v>
      </c>
      <c r="BR8109" s="27">
        <v>1.42971703455142</v>
      </c>
      <c r="BS8109" s="27">
        <v>68847.2824236174</v>
      </c>
      <c r="BU8109">
        <f t="shared" si="504"/>
        <v>110238.658654729</v>
      </c>
      <c r="BV8109">
        <f t="shared" si="505"/>
        <v>145610.272759096</v>
      </c>
      <c r="BW8109" s="29">
        <v>8104</v>
      </c>
      <c r="BX8109">
        <f t="shared" si="506"/>
        <v>0</v>
      </c>
      <c r="BY8109">
        <f t="shared" si="507"/>
        <v>1</v>
      </c>
    </row>
    <row r="8110" spans="1:77">
      <c r="A8110" s="15">
        <v>8105</v>
      </c>
      <c r="BP8110" s="27">
        <v>0.82166288603521</v>
      </c>
      <c r="BQ8110" s="27">
        <v>15100.7401366199</v>
      </c>
      <c r="BR8110" s="27">
        <v>1.43453788456348</v>
      </c>
      <c r="BS8110" s="27">
        <v>56170.4725486334</v>
      </c>
      <c r="BU8110">
        <f t="shared" si="504"/>
        <v>108148.692768661</v>
      </c>
      <c r="BV8110">
        <f t="shared" si="505"/>
        <v>159010.210135889</v>
      </c>
      <c r="BW8110" s="29">
        <v>8105</v>
      </c>
      <c r="BX8110">
        <f t="shared" si="506"/>
        <v>0</v>
      </c>
      <c r="BY8110">
        <f t="shared" si="507"/>
        <v>1</v>
      </c>
    </row>
    <row r="8111" spans="1:77">
      <c r="A8111" s="15">
        <v>8106</v>
      </c>
      <c r="BP8111" s="27">
        <v>0.785395077508752</v>
      </c>
      <c r="BQ8111" s="27">
        <v>11549.0955079768</v>
      </c>
      <c r="BR8111" s="27">
        <v>1.33054288687738</v>
      </c>
      <c r="BS8111" s="27">
        <v>51694.0593761938</v>
      </c>
      <c r="BU8111">
        <f t="shared" si="504"/>
        <v>106260.166118336</v>
      </c>
      <c r="BV8111">
        <f t="shared" si="505"/>
        <v>147887.373655413</v>
      </c>
      <c r="BW8111" s="29">
        <v>8106</v>
      </c>
      <c r="BX8111">
        <f t="shared" si="506"/>
        <v>0</v>
      </c>
      <c r="BY8111">
        <f t="shared" si="507"/>
        <v>1</v>
      </c>
    </row>
    <row r="8112" spans="1:77">
      <c r="A8112" s="15">
        <v>8107</v>
      </c>
      <c r="BP8112" s="27">
        <v>0.758078763071576</v>
      </c>
      <c r="BQ8112" s="27">
        <v>21737.1214293375</v>
      </c>
      <c r="BR8112" s="27">
        <v>1.30921278217609</v>
      </c>
      <c r="BS8112" s="27">
        <v>73103.6236510465</v>
      </c>
      <c r="BU8112">
        <f t="shared" si="504"/>
        <v>91974.6930313989</v>
      </c>
      <c r="BV8112">
        <f t="shared" si="505"/>
        <v>123278.293675366</v>
      </c>
      <c r="BW8112" s="29">
        <v>8107</v>
      </c>
      <c r="BX8112">
        <f t="shared" si="506"/>
        <v>0</v>
      </c>
      <c r="BY8112">
        <f t="shared" si="507"/>
        <v>1</v>
      </c>
    </row>
    <row r="8113" spans="1:77">
      <c r="A8113" s="15">
        <v>8108</v>
      </c>
      <c r="BP8113" s="27">
        <v>0.827403403878397</v>
      </c>
      <c r="BQ8113" s="27">
        <v>13036.2993625539</v>
      </c>
      <c r="BR8113" s="27">
        <v>1.42540207423183</v>
      </c>
      <c r="BS8113" s="27">
        <v>53215.1494692984</v>
      </c>
      <c r="BU8113">
        <f t="shared" si="504"/>
        <v>111074.211219206</v>
      </c>
      <c r="BV8113">
        <f t="shared" si="505"/>
        <v>160595.161665476</v>
      </c>
      <c r="BW8113" s="29">
        <v>8108</v>
      </c>
      <c r="BX8113">
        <f t="shared" si="506"/>
        <v>0</v>
      </c>
      <c r="BY8113">
        <f t="shared" si="507"/>
        <v>1</v>
      </c>
    </row>
    <row r="8114" spans="1:77">
      <c r="A8114" s="15">
        <v>8109</v>
      </c>
      <c r="BP8114" s="27">
        <v>0.806811446656353</v>
      </c>
      <c r="BQ8114" s="27">
        <v>14030.1963037015</v>
      </c>
      <c r="BR8114" s="27">
        <v>1.394133127692</v>
      </c>
      <c r="BS8114" s="27">
        <v>67659.1591988525</v>
      </c>
      <c r="BU8114">
        <f t="shared" si="504"/>
        <v>106991.520694751</v>
      </c>
      <c r="BV8114">
        <f t="shared" si="505"/>
        <v>141460.809954947</v>
      </c>
      <c r="BW8114" s="29">
        <v>8109</v>
      </c>
      <c r="BX8114">
        <f t="shared" si="506"/>
        <v>0</v>
      </c>
      <c r="BY8114">
        <f t="shared" si="507"/>
        <v>1</v>
      </c>
    </row>
    <row r="8115" spans="1:77">
      <c r="A8115" s="15">
        <v>8110</v>
      </c>
      <c r="BP8115" s="27">
        <v>0.799218783324748</v>
      </c>
      <c r="BQ8115" s="27">
        <v>12739.8899728909</v>
      </c>
      <c r="BR8115" s="27">
        <v>1.38220063357846</v>
      </c>
      <c r="BS8115" s="27">
        <v>56119.9639212382</v>
      </c>
      <c r="BU8115">
        <f t="shared" si="504"/>
        <v>107142.927525821</v>
      </c>
      <c r="BV8115">
        <f t="shared" si="505"/>
        <v>151210.131115531</v>
      </c>
      <c r="BW8115" s="29">
        <v>8110</v>
      </c>
      <c r="BX8115">
        <f t="shared" si="506"/>
        <v>0</v>
      </c>
      <c r="BY8115">
        <f t="shared" si="507"/>
        <v>1</v>
      </c>
    </row>
    <row r="8116" spans="1:77">
      <c r="A8116" s="15">
        <v>8111</v>
      </c>
      <c r="BP8116" s="27">
        <v>0.803343855392979</v>
      </c>
      <c r="BQ8116" s="27">
        <v>16861.5836373238</v>
      </c>
      <c r="BR8116" s="27">
        <v>1.39053049286332</v>
      </c>
      <c r="BS8116" s="27">
        <v>55905.4873200921</v>
      </c>
      <c r="BU8116">
        <f t="shared" si="504"/>
        <v>103639.994671623</v>
      </c>
      <c r="BV8116">
        <f t="shared" si="505"/>
        <v>152674.086609406</v>
      </c>
      <c r="BW8116" s="29">
        <v>8111</v>
      </c>
      <c r="BX8116">
        <f t="shared" si="506"/>
        <v>0</v>
      </c>
      <c r="BY8116">
        <f t="shared" si="507"/>
        <v>1</v>
      </c>
    </row>
    <row r="8117" spans="1:77">
      <c r="A8117" s="15">
        <v>8112</v>
      </c>
      <c r="BP8117" s="27">
        <v>0.819673089136411</v>
      </c>
      <c r="BQ8117" s="27">
        <v>11885.5808521155</v>
      </c>
      <c r="BR8117" s="27">
        <v>1.40689707571014</v>
      </c>
      <c r="BS8117" s="27">
        <v>51827.9159238076</v>
      </c>
      <c r="BU8117">
        <f t="shared" si="504"/>
        <v>111065.382518346</v>
      </c>
      <c r="BV8117">
        <f t="shared" si="505"/>
        <v>159206.645432713</v>
      </c>
      <c r="BW8117" s="29">
        <v>8112</v>
      </c>
      <c r="BX8117">
        <f t="shared" si="506"/>
        <v>0</v>
      </c>
      <c r="BY8117">
        <f t="shared" si="507"/>
        <v>1</v>
      </c>
    </row>
    <row r="8118" spans="1:77">
      <c r="A8118" s="15">
        <v>8113</v>
      </c>
      <c r="BP8118" s="27">
        <v>0.787886838057531</v>
      </c>
      <c r="BQ8118" s="27">
        <v>12490.0676886955</v>
      </c>
      <c r="BR8118" s="27">
        <v>1.37000559632895</v>
      </c>
      <c r="BS8118" s="27">
        <v>65985.153788628</v>
      </c>
      <c r="BU8118">
        <f t="shared" si="504"/>
        <v>105692.958019934</v>
      </c>
      <c r="BV8118">
        <f t="shared" si="505"/>
        <v>139515.685660714</v>
      </c>
      <c r="BW8118" s="29">
        <v>8113</v>
      </c>
      <c r="BX8118">
        <f t="shared" si="506"/>
        <v>0</v>
      </c>
      <c r="BY8118">
        <f t="shared" si="507"/>
        <v>1</v>
      </c>
    </row>
    <row r="8119" spans="1:77">
      <c r="A8119" s="15">
        <v>8114</v>
      </c>
      <c r="BP8119" s="27">
        <v>0.796590760267849</v>
      </c>
      <c r="BQ8119" s="27">
        <v>12334.9500550306</v>
      </c>
      <c r="BR8119" s="27">
        <v>1.37716781963364</v>
      </c>
      <c r="BS8119" s="27">
        <v>53252.9149819923</v>
      </c>
      <c r="BU8119">
        <f t="shared" si="504"/>
        <v>107153.663985147</v>
      </c>
      <c r="BV8119">
        <f t="shared" si="505"/>
        <v>153322.257963054</v>
      </c>
      <c r="BW8119" s="29">
        <v>8114</v>
      </c>
      <c r="BX8119">
        <f t="shared" si="506"/>
        <v>0</v>
      </c>
      <c r="BY8119">
        <f t="shared" si="507"/>
        <v>1</v>
      </c>
    </row>
    <row r="8120" spans="1:77">
      <c r="A8120" s="15">
        <v>8115</v>
      </c>
      <c r="BP8120" s="27">
        <v>0.855041223895331</v>
      </c>
      <c r="BQ8120" s="27">
        <v>16459.7391357068</v>
      </c>
      <c r="BR8120" s="27">
        <v>1.50287507262658</v>
      </c>
      <c r="BS8120" s="27">
        <v>58844.1964693979</v>
      </c>
      <c r="BU8120">
        <f t="shared" si="504"/>
        <v>111796.444448593</v>
      </c>
      <c r="BV8120">
        <f t="shared" si="505"/>
        <v>166587.064424588</v>
      </c>
      <c r="BW8120" s="29">
        <v>8115</v>
      </c>
      <c r="BX8120">
        <f t="shared" si="506"/>
        <v>0</v>
      </c>
      <c r="BY8120">
        <f t="shared" si="507"/>
        <v>1</v>
      </c>
    </row>
    <row r="8121" spans="1:77">
      <c r="A8121" s="15">
        <v>8116</v>
      </c>
      <c r="BP8121" s="27">
        <v>0.724363857757906</v>
      </c>
      <c r="BQ8121" s="27">
        <v>13720.7495604737</v>
      </c>
      <c r="BR8121" s="27">
        <v>1.21324129942846</v>
      </c>
      <c r="BS8121" s="27">
        <v>68833.1751663964</v>
      </c>
      <c r="BU8121">
        <f t="shared" si="504"/>
        <v>94933.8291032122</v>
      </c>
      <c r="BV8121">
        <f t="shared" si="505"/>
        <v>113153.019747872</v>
      </c>
      <c r="BW8121" s="29">
        <v>8116</v>
      </c>
      <c r="BX8121">
        <f t="shared" si="506"/>
        <v>0</v>
      </c>
      <c r="BY8121">
        <f t="shared" si="507"/>
        <v>1</v>
      </c>
    </row>
    <row r="8122" spans="1:77">
      <c r="A8122" s="15">
        <v>8117</v>
      </c>
      <c r="BP8122" s="27">
        <v>0.841689207619295</v>
      </c>
      <c r="BQ8122" s="27">
        <v>15793.9360478263</v>
      </c>
      <c r="BR8122" s="27">
        <v>1.44518554117898</v>
      </c>
      <c r="BS8122" s="27">
        <v>68488.0702786055</v>
      </c>
      <c r="BU8122">
        <f t="shared" si="504"/>
        <v>110459.445095068</v>
      </c>
      <c r="BV8122">
        <f t="shared" si="505"/>
        <v>148289.760898242</v>
      </c>
      <c r="BW8122" s="29">
        <v>8117</v>
      </c>
      <c r="BX8122">
        <f t="shared" si="506"/>
        <v>0</v>
      </c>
      <c r="BY8122">
        <f t="shared" si="507"/>
        <v>1</v>
      </c>
    </row>
    <row r="8123" spans="1:77">
      <c r="A8123" s="15">
        <v>8118</v>
      </c>
      <c r="BP8123" s="27">
        <v>0.77670431969377</v>
      </c>
      <c r="BQ8123" s="27">
        <v>13128.9421049741</v>
      </c>
      <c r="BR8123" s="27">
        <v>1.31628606475415</v>
      </c>
      <c r="BS8123" s="27">
        <v>65942.6278333843</v>
      </c>
      <c r="BU8123">
        <f t="shared" si="504"/>
        <v>103376.705849091</v>
      </c>
      <c r="BV8123">
        <f t="shared" si="505"/>
        <v>131500.281879738</v>
      </c>
      <c r="BW8123" s="29">
        <v>8118</v>
      </c>
      <c r="BX8123">
        <f t="shared" si="506"/>
        <v>0</v>
      </c>
      <c r="BY8123">
        <f t="shared" si="507"/>
        <v>1</v>
      </c>
    </row>
    <row r="8124" spans="1:77">
      <c r="A8124" s="15">
        <v>8119</v>
      </c>
      <c r="BP8124" s="27">
        <v>0.853466514055916</v>
      </c>
      <c r="BQ8124" s="27">
        <v>14692.9833070264</v>
      </c>
      <c r="BR8124" s="27">
        <v>1.47285526343146</v>
      </c>
      <c r="BS8124" s="27">
        <v>55775.8089365005</v>
      </c>
      <c r="BU8124">
        <f t="shared" si="504"/>
        <v>113326.993801361</v>
      </c>
      <c r="BV8124">
        <f t="shared" si="505"/>
        <v>165152.480578218</v>
      </c>
      <c r="BW8124" s="29">
        <v>8119</v>
      </c>
      <c r="BX8124">
        <f t="shared" si="506"/>
        <v>0</v>
      </c>
      <c r="BY8124">
        <f t="shared" si="507"/>
        <v>1</v>
      </c>
    </row>
    <row r="8125" spans="1:77">
      <c r="A8125" s="15">
        <v>8120</v>
      </c>
      <c r="BP8125" s="27">
        <v>0.852631675184555</v>
      </c>
      <c r="BQ8125" s="27">
        <v>15556.4601388694</v>
      </c>
      <c r="BR8125" s="27">
        <v>1.49775654230137</v>
      </c>
      <c r="BS8125" s="27">
        <v>56019.4892695566</v>
      </c>
      <c r="BU8125">
        <f t="shared" si="504"/>
        <v>112338.291138814</v>
      </c>
      <c r="BV8125">
        <f t="shared" si="505"/>
        <v>168643.992075649</v>
      </c>
      <c r="BW8125" s="29">
        <v>8120</v>
      </c>
      <c r="BX8125">
        <f t="shared" si="506"/>
        <v>0</v>
      </c>
      <c r="BY8125">
        <f t="shared" si="507"/>
        <v>1</v>
      </c>
    </row>
    <row r="8126" spans="1:77">
      <c r="A8126" s="15">
        <v>8121</v>
      </c>
      <c r="BP8126" s="27">
        <v>0.866884040782793</v>
      </c>
      <c r="BQ8126" s="27">
        <v>18422.9985324094</v>
      </c>
      <c r="BR8126" s="27">
        <v>1.47194517756611</v>
      </c>
      <c r="BS8126" s="27">
        <v>71569.4906282499</v>
      </c>
      <c r="BU8126">
        <f t="shared" si="504"/>
        <v>111609.60758501</v>
      </c>
      <c r="BV8126">
        <f t="shared" si="505"/>
        <v>149222.286006666</v>
      </c>
      <c r="BW8126" s="29">
        <v>8121</v>
      </c>
      <c r="BX8126">
        <f t="shared" si="506"/>
        <v>0</v>
      </c>
      <c r="BY8126">
        <f t="shared" si="507"/>
        <v>1</v>
      </c>
    </row>
    <row r="8127" spans="1:77">
      <c r="A8127" s="15">
        <v>8122</v>
      </c>
      <c r="BP8127" s="27">
        <v>0.803267368770042</v>
      </c>
      <c r="BQ8127" s="27">
        <v>20883.9326304265</v>
      </c>
      <c r="BR8127" s="27">
        <v>1.35568684916882</v>
      </c>
      <c r="BS8127" s="27">
        <v>79980.7138150595</v>
      </c>
      <c r="BU8127">
        <f t="shared" si="504"/>
        <v>99606.1726850798</v>
      </c>
      <c r="BV8127">
        <f t="shared" si="505"/>
        <v>123372.313560264</v>
      </c>
      <c r="BW8127" s="29">
        <v>8122</v>
      </c>
      <c r="BX8127">
        <f t="shared" si="506"/>
        <v>0</v>
      </c>
      <c r="BY8127">
        <f t="shared" si="507"/>
        <v>1</v>
      </c>
    </row>
    <row r="8128" spans="1:77">
      <c r="A8128" s="15">
        <v>8123</v>
      </c>
      <c r="BP8128" s="27">
        <v>0.802172321318748</v>
      </c>
      <c r="BQ8128" s="27">
        <v>17136.0493333326</v>
      </c>
      <c r="BR8128" s="27">
        <v>1.3647906808826</v>
      </c>
      <c r="BS8128" s="27">
        <v>69639.1232717246</v>
      </c>
      <c r="BU8128">
        <f t="shared" si="504"/>
        <v>103189.79886448</v>
      </c>
      <c r="BV8128">
        <f t="shared" si="505"/>
        <v>135079.478860666</v>
      </c>
      <c r="BW8128" s="29">
        <v>8123</v>
      </c>
      <c r="BX8128">
        <f t="shared" si="506"/>
        <v>0</v>
      </c>
      <c r="BY8128">
        <f t="shared" si="507"/>
        <v>1</v>
      </c>
    </row>
    <row r="8129" spans="1:77">
      <c r="A8129" s="15">
        <v>8124</v>
      </c>
      <c r="BP8129" s="27">
        <v>0.85579955334019</v>
      </c>
      <c r="BQ8129" s="27">
        <v>13195.4547755848</v>
      </c>
      <c r="BR8129" s="27">
        <v>1.4695728955588</v>
      </c>
      <c r="BS8129" s="27">
        <v>54092.4150622443</v>
      </c>
      <c r="BU8129">
        <f t="shared" si="504"/>
        <v>115174.478225444</v>
      </c>
      <c r="BV8129">
        <f t="shared" si="505"/>
        <v>166343.519271575</v>
      </c>
      <c r="BW8129" s="29">
        <v>8124</v>
      </c>
      <c r="BX8129">
        <f t="shared" si="506"/>
        <v>0</v>
      </c>
      <c r="BY8129">
        <f t="shared" si="507"/>
        <v>1</v>
      </c>
    </row>
    <row r="8130" spans="1:77">
      <c r="A8130" s="15">
        <v>8125</v>
      </c>
      <c r="BP8130" s="27">
        <v>0.802701018169354</v>
      </c>
      <c r="BQ8130" s="27">
        <v>13717.5635786637</v>
      </c>
      <c r="BR8130" s="27">
        <v>1.36551251805692</v>
      </c>
      <c r="BS8130" s="27">
        <v>54184.0580782682</v>
      </c>
      <c r="BU8130">
        <f t="shared" si="504"/>
        <v>106687.589146739</v>
      </c>
      <c r="BV8130">
        <f t="shared" si="505"/>
        <v>150642.819630269</v>
      </c>
      <c r="BW8130" s="29">
        <v>8125</v>
      </c>
      <c r="BX8130">
        <f t="shared" si="506"/>
        <v>0</v>
      </c>
      <c r="BY8130">
        <f t="shared" si="507"/>
        <v>1</v>
      </c>
    </row>
    <row r="8131" spans="1:77">
      <c r="A8131" s="15">
        <v>8126</v>
      </c>
      <c r="BP8131" s="27">
        <v>0.791251699411968</v>
      </c>
      <c r="BQ8131" s="27">
        <v>17981.9027254028</v>
      </c>
      <c r="BR8131" s="27">
        <v>1.35628945952571</v>
      </c>
      <c r="BS8131" s="27">
        <v>66981.8155395815</v>
      </c>
      <c r="BU8131">
        <f t="shared" si="504"/>
        <v>100705.852186392</v>
      </c>
      <c r="BV8131">
        <f t="shared" si="505"/>
        <v>136461.603389274</v>
      </c>
      <c r="BW8131" s="29">
        <v>8126</v>
      </c>
      <c r="BX8131">
        <f t="shared" si="506"/>
        <v>0</v>
      </c>
      <c r="BY8131">
        <f t="shared" si="507"/>
        <v>1</v>
      </c>
    </row>
    <row r="8132" spans="1:77">
      <c r="A8132" s="15">
        <v>8127</v>
      </c>
      <c r="BP8132" s="27">
        <v>0.823249210236092</v>
      </c>
      <c r="BQ8132" s="27">
        <v>11347.8048242581</v>
      </c>
      <c r="BR8132" s="27">
        <v>1.42904139172683</v>
      </c>
      <c r="BS8132" s="27">
        <v>50784.6803262134</v>
      </c>
      <c r="BU8132">
        <f t="shared" si="504"/>
        <v>112139.576711156</v>
      </c>
      <c r="BV8132">
        <f t="shared" si="505"/>
        <v>163571.528432811</v>
      </c>
      <c r="BW8132" s="29">
        <v>8127</v>
      </c>
      <c r="BX8132">
        <f t="shared" si="506"/>
        <v>0</v>
      </c>
      <c r="BY8132">
        <f t="shared" si="507"/>
        <v>1</v>
      </c>
    </row>
    <row r="8133" spans="1:77">
      <c r="A8133" s="15">
        <v>8128</v>
      </c>
      <c r="BP8133" s="27">
        <v>0.848128446786911</v>
      </c>
      <c r="BQ8133" s="27">
        <v>12311.6642472352</v>
      </c>
      <c r="BR8133" s="27">
        <v>1.47843347624701</v>
      </c>
      <c r="BS8133" s="27">
        <v>66407.7204408649</v>
      </c>
      <c r="BU8133">
        <f t="shared" si="504"/>
        <v>114907.602770802</v>
      </c>
      <c r="BV8133">
        <f t="shared" si="505"/>
        <v>155357.300996187</v>
      </c>
      <c r="BW8133" s="29">
        <v>8128</v>
      </c>
      <c r="BX8133">
        <f t="shared" si="506"/>
        <v>0</v>
      </c>
      <c r="BY8133">
        <f t="shared" si="507"/>
        <v>1</v>
      </c>
    </row>
    <row r="8134" spans="1:77">
      <c r="A8134" s="15">
        <v>8129</v>
      </c>
      <c r="BP8134" s="27">
        <v>0.82275893245715</v>
      </c>
      <c r="BQ8134" s="27">
        <v>12328.6830414234</v>
      </c>
      <c r="BR8134" s="27">
        <v>1.41636741733267</v>
      </c>
      <c r="BS8134" s="27">
        <v>52319.746274525</v>
      </c>
      <c r="BU8134">
        <f t="shared" si="504"/>
        <v>111085.156827149</v>
      </c>
      <c r="BV8134">
        <f t="shared" si="505"/>
        <v>160135.366325375</v>
      </c>
      <c r="BW8134" s="29">
        <v>8129</v>
      </c>
      <c r="BX8134">
        <f t="shared" si="506"/>
        <v>0</v>
      </c>
      <c r="BY8134">
        <f t="shared" si="507"/>
        <v>1</v>
      </c>
    </row>
    <row r="8135" spans="1:77">
      <c r="A8135" s="15">
        <v>8130</v>
      </c>
      <c r="BP8135" s="27">
        <v>0.811151689083351</v>
      </c>
      <c r="BQ8135" s="27">
        <v>17917.0817586397</v>
      </c>
      <c r="BR8135" s="27">
        <v>1.36135926707127</v>
      </c>
      <c r="BS8135" s="27">
        <v>61906.0753715789</v>
      </c>
      <c r="BU8135">
        <f t="shared" ref="BU8135:BU8198" si="508">BP8135*$BV$1-BQ8135</f>
        <v>103755.671603863</v>
      </c>
      <c r="BV8135">
        <f t="shared" ref="BV8135:BV8198" si="509">BR8135*$BV$1-BS8135</f>
        <v>142297.814689111</v>
      </c>
      <c r="BW8135" s="29">
        <v>8130</v>
      </c>
      <c r="BX8135">
        <f t="shared" ref="BX8135:BX8198" si="510">IF(BU8135=MAX($BU8135:$BV8135),1,0)</f>
        <v>0</v>
      </c>
      <c r="BY8135">
        <f t="shared" ref="BY8135:BY8198" si="511">IF(BV8135=MAX($BU8135:$BV8135),1,0)</f>
        <v>1</v>
      </c>
    </row>
    <row r="8136" spans="1:77">
      <c r="A8136" s="15">
        <v>8131</v>
      </c>
      <c r="BP8136" s="27">
        <v>0.833874675047439</v>
      </c>
      <c r="BQ8136" s="27">
        <v>13228.8740242507</v>
      </c>
      <c r="BR8136" s="27">
        <v>1.45244244182232</v>
      </c>
      <c r="BS8136" s="27">
        <v>53532.8157076484</v>
      </c>
      <c r="BU8136">
        <f t="shared" si="508"/>
        <v>111852.327232865</v>
      </c>
      <c r="BV8136">
        <f t="shared" si="509"/>
        <v>164333.5505657</v>
      </c>
      <c r="BW8136" s="29">
        <v>8131</v>
      </c>
      <c r="BX8136">
        <f t="shared" si="510"/>
        <v>0</v>
      </c>
      <c r="BY8136">
        <f t="shared" si="511"/>
        <v>1</v>
      </c>
    </row>
    <row r="8137" spans="1:77">
      <c r="A8137" s="15">
        <v>8132</v>
      </c>
      <c r="BP8137" s="27">
        <v>0.805229879630731</v>
      </c>
      <c r="BQ8137" s="27">
        <v>15019.9414340535</v>
      </c>
      <c r="BR8137" s="27">
        <v>1.40747870022781</v>
      </c>
      <c r="BS8137" s="27">
        <v>68928.3150096279</v>
      </c>
      <c r="BU8137">
        <f t="shared" si="508"/>
        <v>105764.540510556</v>
      </c>
      <c r="BV8137">
        <f t="shared" si="509"/>
        <v>142193.490024543</v>
      </c>
      <c r="BW8137" s="29">
        <v>8132</v>
      </c>
      <c r="BX8137">
        <f t="shared" si="510"/>
        <v>0</v>
      </c>
      <c r="BY8137">
        <f t="shared" si="511"/>
        <v>1</v>
      </c>
    </row>
    <row r="8138" spans="1:77">
      <c r="A8138" s="15">
        <v>8133</v>
      </c>
      <c r="BP8138" s="27">
        <v>0.765333479334277</v>
      </c>
      <c r="BQ8138" s="27">
        <v>11891.0846529019</v>
      </c>
      <c r="BR8138" s="27">
        <v>1.27795175744379</v>
      </c>
      <c r="BS8138" s="27">
        <v>52004.3815859641</v>
      </c>
      <c r="BU8138">
        <f t="shared" si="508"/>
        <v>102908.93724724</v>
      </c>
      <c r="BV8138">
        <f t="shared" si="509"/>
        <v>139688.382030604</v>
      </c>
      <c r="BW8138" s="29">
        <v>8133</v>
      </c>
      <c r="BX8138">
        <f t="shared" si="510"/>
        <v>0</v>
      </c>
      <c r="BY8138">
        <f t="shared" si="511"/>
        <v>1</v>
      </c>
    </row>
    <row r="8139" spans="1:77">
      <c r="A8139" s="15">
        <v>8134</v>
      </c>
      <c r="BP8139" s="27">
        <v>0.831216047396367</v>
      </c>
      <c r="BQ8139" s="27">
        <v>15858.9800895582</v>
      </c>
      <c r="BR8139" s="27">
        <v>1.42958943195637</v>
      </c>
      <c r="BS8139" s="27">
        <v>56579.0365710057</v>
      </c>
      <c r="BU8139">
        <f t="shared" si="508"/>
        <v>108823.427019897</v>
      </c>
      <c r="BV8139">
        <f t="shared" si="509"/>
        <v>157859.37822245</v>
      </c>
      <c r="BW8139" s="29">
        <v>8134</v>
      </c>
      <c r="BX8139">
        <f t="shared" si="510"/>
        <v>0</v>
      </c>
      <c r="BY8139">
        <f t="shared" si="511"/>
        <v>1</v>
      </c>
    </row>
    <row r="8140" spans="1:77">
      <c r="A8140" s="15">
        <v>8135</v>
      </c>
      <c r="BP8140" s="27">
        <v>0.760609801273877</v>
      </c>
      <c r="BQ8140" s="27">
        <v>14328.1751576381</v>
      </c>
      <c r="BR8140" s="27">
        <v>1.27319365793417</v>
      </c>
      <c r="BS8140" s="27">
        <v>52987.5783806684</v>
      </c>
      <c r="BU8140">
        <f t="shared" si="508"/>
        <v>99763.2950334435</v>
      </c>
      <c r="BV8140">
        <f t="shared" si="509"/>
        <v>137991.470309457</v>
      </c>
      <c r="BW8140" s="29">
        <v>8135</v>
      </c>
      <c r="BX8140">
        <f t="shared" si="510"/>
        <v>0</v>
      </c>
      <c r="BY8140">
        <f t="shared" si="511"/>
        <v>1</v>
      </c>
    </row>
    <row r="8141" spans="1:77">
      <c r="A8141" s="15">
        <v>8136</v>
      </c>
      <c r="BP8141" s="27">
        <v>0.845117178937885</v>
      </c>
      <c r="BQ8141" s="27">
        <v>14709.5687410591</v>
      </c>
      <c r="BR8141" s="27">
        <v>1.44938452960535</v>
      </c>
      <c r="BS8141" s="27">
        <v>57926.2908695977</v>
      </c>
      <c r="BU8141">
        <f t="shared" si="508"/>
        <v>112058.008099624</v>
      </c>
      <c r="BV8141">
        <f t="shared" si="509"/>
        <v>159481.388571205</v>
      </c>
      <c r="BW8141" s="29">
        <v>8136</v>
      </c>
      <c r="BX8141">
        <f t="shared" si="510"/>
        <v>0</v>
      </c>
      <c r="BY8141">
        <f t="shared" si="511"/>
        <v>1</v>
      </c>
    </row>
    <row r="8142" spans="1:77">
      <c r="A8142" s="15">
        <v>8137</v>
      </c>
      <c r="BP8142" s="27">
        <v>0.842678740041181</v>
      </c>
      <c r="BQ8142" s="27">
        <v>14579.6864607383</v>
      </c>
      <c r="BR8142" s="27">
        <v>1.45960012879372</v>
      </c>
      <c r="BS8142" s="27">
        <v>55678.2728987222</v>
      </c>
      <c r="BU8142">
        <f t="shared" si="508"/>
        <v>111822.124545439</v>
      </c>
      <c r="BV8142">
        <f t="shared" si="509"/>
        <v>163261.746420335</v>
      </c>
      <c r="BW8142" s="29">
        <v>8137</v>
      </c>
      <c r="BX8142">
        <f t="shared" si="510"/>
        <v>0</v>
      </c>
      <c r="BY8142">
        <f t="shared" si="511"/>
        <v>1</v>
      </c>
    </row>
    <row r="8143" spans="1:77">
      <c r="A8143" s="15">
        <v>8138</v>
      </c>
      <c r="BP8143" s="27">
        <v>0.839249939200646</v>
      </c>
      <c r="BQ8143" s="27">
        <v>14723.2254598644</v>
      </c>
      <c r="BR8143" s="27">
        <v>1.47689006514392</v>
      </c>
      <c r="BS8143" s="27">
        <v>57497.141759446</v>
      </c>
      <c r="BU8143">
        <f t="shared" si="508"/>
        <v>111164.265420232</v>
      </c>
      <c r="BV8143">
        <f t="shared" si="509"/>
        <v>164036.368012142</v>
      </c>
      <c r="BW8143" s="29">
        <v>8138</v>
      </c>
      <c r="BX8143">
        <f t="shared" si="510"/>
        <v>0</v>
      </c>
      <c r="BY8143">
        <f t="shared" si="511"/>
        <v>1</v>
      </c>
    </row>
    <row r="8144" spans="1:77">
      <c r="A8144" s="15">
        <v>8139</v>
      </c>
      <c r="BP8144" s="27">
        <v>0.857628779350272</v>
      </c>
      <c r="BQ8144" s="27">
        <v>13764.1042722423</v>
      </c>
      <c r="BR8144" s="27">
        <v>1.46122721049089</v>
      </c>
      <c r="BS8144" s="27">
        <v>54366.3410222386</v>
      </c>
      <c r="BU8144">
        <f t="shared" si="508"/>
        <v>114880.212630299</v>
      </c>
      <c r="BV8144">
        <f t="shared" si="509"/>
        <v>164817.740551394</v>
      </c>
      <c r="BW8144" s="29">
        <v>8139</v>
      </c>
      <c r="BX8144">
        <f t="shared" si="510"/>
        <v>0</v>
      </c>
      <c r="BY8144">
        <f t="shared" si="511"/>
        <v>1</v>
      </c>
    </row>
    <row r="8145" spans="1:77">
      <c r="A8145" s="15">
        <v>8140</v>
      </c>
      <c r="BP8145" s="27">
        <v>0.788730138231349</v>
      </c>
      <c r="BQ8145" s="27">
        <v>12342.4823344216</v>
      </c>
      <c r="BR8145" s="27">
        <v>1.34742663470509</v>
      </c>
      <c r="BS8145" s="27">
        <v>51877.9024709673</v>
      </c>
      <c r="BU8145">
        <f t="shared" si="508"/>
        <v>105967.038400281</v>
      </c>
      <c r="BV8145">
        <f t="shared" si="509"/>
        <v>150236.092734796</v>
      </c>
      <c r="BW8145" s="29">
        <v>8140</v>
      </c>
      <c r="BX8145">
        <f t="shared" si="510"/>
        <v>0</v>
      </c>
      <c r="BY8145">
        <f t="shared" si="511"/>
        <v>1</v>
      </c>
    </row>
    <row r="8146" spans="1:77">
      <c r="A8146" s="15">
        <v>8141</v>
      </c>
      <c r="BP8146" s="27">
        <v>0.853614857316262</v>
      </c>
      <c r="BQ8146" s="27">
        <v>15001.7710934966</v>
      </c>
      <c r="BR8146" s="27">
        <v>1.46573657443239</v>
      </c>
      <c r="BS8146" s="27">
        <v>56996.8998192571</v>
      </c>
      <c r="BU8146">
        <f t="shared" si="508"/>
        <v>113040.457503943</v>
      </c>
      <c r="BV8146">
        <f t="shared" si="509"/>
        <v>162863.586345602</v>
      </c>
      <c r="BW8146" s="29">
        <v>8141</v>
      </c>
      <c r="BX8146">
        <f t="shared" si="510"/>
        <v>0</v>
      </c>
      <c r="BY8146">
        <f t="shared" si="511"/>
        <v>1</v>
      </c>
    </row>
    <row r="8147" spans="1:77">
      <c r="A8147" s="15">
        <v>8142</v>
      </c>
      <c r="BP8147" s="27">
        <v>0.814683588092724</v>
      </c>
      <c r="BQ8147" s="27">
        <v>13842.4523024201</v>
      </c>
      <c r="BR8147" s="27">
        <v>1.3856985925464</v>
      </c>
      <c r="BS8147" s="27">
        <v>53668.4372931247</v>
      </c>
      <c r="BU8147">
        <f t="shared" si="508"/>
        <v>108360.085911488</v>
      </c>
      <c r="BV8147">
        <f t="shared" si="509"/>
        <v>154186.351588835</v>
      </c>
      <c r="BW8147" s="29">
        <v>8142</v>
      </c>
      <c r="BX8147">
        <f t="shared" si="510"/>
        <v>0</v>
      </c>
      <c r="BY8147">
        <f t="shared" si="511"/>
        <v>1</v>
      </c>
    </row>
    <row r="8148" spans="1:77">
      <c r="A8148" s="15">
        <v>8143</v>
      </c>
      <c r="BP8148" s="27">
        <v>0.877113929365582</v>
      </c>
      <c r="BQ8148" s="27">
        <v>16219.0482641909</v>
      </c>
      <c r="BR8148" s="27">
        <v>1.53579716118381</v>
      </c>
      <c r="BS8148" s="27">
        <v>61938.2184418836</v>
      </c>
      <c r="BU8148">
        <f t="shared" si="508"/>
        <v>115348.041140646</v>
      </c>
      <c r="BV8148">
        <f t="shared" si="509"/>
        <v>168431.355735688</v>
      </c>
      <c r="BW8148" s="29">
        <v>8143</v>
      </c>
      <c r="BX8148">
        <f t="shared" si="510"/>
        <v>0</v>
      </c>
      <c r="BY8148">
        <f t="shared" si="511"/>
        <v>1</v>
      </c>
    </row>
    <row r="8149" spans="1:77">
      <c r="A8149" s="15">
        <v>8144</v>
      </c>
      <c r="BP8149" s="27">
        <v>0.75749200632582</v>
      </c>
      <c r="BQ8149" s="27">
        <v>14358.7611263068</v>
      </c>
      <c r="BR8149" s="27">
        <v>1.29374203693207</v>
      </c>
      <c r="BS8149" s="27">
        <v>68690.9634232603</v>
      </c>
      <c r="BU8149">
        <f t="shared" si="508"/>
        <v>99265.0398225662</v>
      </c>
      <c r="BV8149">
        <f t="shared" si="509"/>
        <v>125370.34211655</v>
      </c>
      <c r="BW8149" s="29">
        <v>8144</v>
      </c>
      <c r="BX8149">
        <f t="shared" si="510"/>
        <v>0</v>
      </c>
      <c r="BY8149">
        <f t="shared" si="511"/>
        <v>1</v>
      </c>
    </row>
    <row r="8150" spans="1:77">
      <c r="A8150" s="15">
        <v>8145</v>
      </c>
      <c r="BP8150" s="27">
        <v>0.803209569209381</v>
      </c>
      <c r="BQ8150" s="27">
        <v>15142.5409035194</v>
      </c>
      <c r="BR8150" s="27">
        <v>1.40198423031475</v>
      </c>
      <c r="BS8150" s="27">
        <v>58364.1105729973</v>
      </c>
      <c r="BU8150">
        <f t="shared" si="508"/>
        <v>105338.894477888</v>
      </c>
      <c r="BV8150">
        <f t="shared" si="509"/>
        <v>151933.523974215</v>
      </c>
      <c r="BW8150" s="29">
        <v>8145</v>
      </c>
      <c r="BX8150">
        <f t="shared" si="510"/>
        <v>0</v>
      </c>
      <c r="BY8150">
        <f t="shared" si="511"/>
        <v>1</v>
      </c>
    </row>
    <row r="8151" spans="1:77">
      <c r="A8151" s="15">
        <v>8146</v>
      </c>
      <c r="BP8151" s="27">
        <v>0.821309651674242</v>
      </c>
      <c r="BQ8151" s="27">
        <v>13493.7331025665</v>
      </c>
      <c r="BR8151" s="27">
        <v>1.42190722816378</v>
      </c>
      <c r="BS8151" s="27">
        <v>54701.629503951</v>
      </c>
      <c r="BU8151">
        <f t="shared" si="508"/>
        <v>109702.71464857</v>
      </c>
      <c r="BV8151">
        <f t="shared" si="509"/>
        <v>158584.454720616</v>
      </c>
      <c r="BW8151" s="29">
        <v>8146</v>
      </c>
      <c r="BX8151">
        <f t="shared" si="510"/>
        <v>0</v>
      </c>
      <c r="BY8151">
        <f t="shared" si="511"/>
        <v>1</v>
      </c>
    </row>
    <row r="8152" spans="1:77">
      <c r="A8152" s="15">
        <v>8147</v>
      </c>
      <c r="BP8152" s="27">
        <v>0.835820443734992</v>
      </c>
      <c r="BQ8152" s="27">
        <v>14919.4230362579</v>
      </c>
      <c r="BR8152" s="27">
        <v>1.43698237898655</v>
      </c>
      <c r="BS8152" s="27">
        <v>69167.9072262381</v>
      </c>
      <c r="BU8152">
        <f t="shared" si="508"/>
        <v>110453.643523991</v>
      </c>
      <c r="BV8152">
        <f t="shared" si="509"/>
        <v>146379.449621745</v>
      </c>
      <c r="BW8152" s="29">
        <v>8147</v>
      </c>
      <c r="BX8152">
        <f t="shared" si="510"/>
        <v>0</v>
      </c>
      <c r="BY8152">
        <f t="shared" si="511"/>
        <v>1</v>
      </c>
    </row>
    <row r="8153" spans="1:77">
      <c r="A8153" s="15">
        <v>8148</v>
      </c>
      <c r="BP8153" s="27">
        <v>0.736596386220488</v>
      </c>
      <c r="BQ8153" s="27">
        <v>19626.8236701093</v>
      </c>
      <c r="BR8153" s="27">
        <v>1.25647407765106</v>
      </c>
      <c r="BS8153" s="27">
        <v>67287.4892638715</v>
      </c>
      <c r="BU8153">
        <f t="shared" si="508"/>
        <v>90862.6342629639</v>
      </c>
      <c r="BV8153">
        <f t="shared" si="509"/>
        <v>121183.622383787</v>
      </c>
      <c r="BW8153" s="29">
        <v>8148</v>
      </c>
      <c r="BX8153">
        <f t="shared" si="510"/>
        <v>0</v>
      </c>
      <c r="BY8153">
        <f t="shared" si="511"/>
        <v>1</v>
      </c>
    </row>
    <row r="8154" spans="1:77">
      <c r="A8154" s="15">
        <v>8149</v>
      </c>
      <c r="BP8154" s="27">
        <v>0.792733664432696</v>
      </c>
      <c r="BQ8154" s="27">
        <v>13612.3306111644</v>
      </c>
      <c r="BR8154" s="27">
        <v>1.34575968696109</v>
      </c>
      <c r="BS8154" s="27">
        <v>54455.1166859836</v>
      </c>
      <c r="BU8154">
        <f t="shared" si="508"/>
        <v>105297.71905374</v>
      </c>
      <c r="BV8154">
        <f t="shared" si="509"/>
        <v>147408.83635818</v>
      </c>
      <c r="BW8154" s="29">
        <v>8149</v>
      </c>
      <c r="BX8154">
        <f t="shared" si="510"/>
        <v>0</v>
      </c>
      <c r="BY8154">
        <f t="shared" si="511"/>
        <v>1</v>
      </c>
    </row>
    <row r="8155" spans="1:77">
      <c r="A8155" s="15">
        <v>8150</v>
      </c>
      <c r="BP8155" s="27">
        <v>0.832174681743509</v>
      </c>
      <c r="BQ8155" s="27">
        <v>14246.5825100261</v>
      </c>
      <c r="BR8155" s="27">
        <v>1.40299162500771</v>
      </c>
      <c r="BS8155" s="27">
        <v>56690.071616728</v>
      </c>
      <c r="BU8155">
        <f t="shared" si="508"/>
        <v>110579.6197515</v>
      </c>
      <c r="BV8155">
        <f t="shared" si="509"/>
        <v>153758.672134429</v>
      </c>
      <c r="BW8155" s="29">
        <v>8150</v>
      </c>
      <c r="BX8155">
        <f t="shared" si="510"/>
        <v>0</v>
      </c>
      <c r="BY8155">
        <f t="shared" si="511"/>
        <v>1</v>
      </c>
    </row>
    <row r="8156" spans="1:77">
      <c r="A8156" s="15">
        <v>8151</v>
      </c>
      <c r="BP8156" s="27">
        <v>0.797935624812369</v>
      </c>
      <c r="BQ8156" s="27">
        <v>13510.2817154185</v>
      </c>
      <c r="BR8156" s="27">
        <v>1.38283889031143</v>
      </c>
      <c r="BS8156" s="27">
        <v>53863.4863082222</v>
      </c>
      <c r="BU8156">
        <f t="shared" si="508"/>
        <v>106180.062006437</v>
      </c>
      <c r="BV8156">
        <f t="shared" si="509"/>
        <v>153562.347238492</v>
      </c>
      <c r="BW8156" s="29">
        <v>8151</v>
      </c>
      <c r="BX8156">
        <f t="shared" si="510"/>
        <v>0</v>
      </c>
      <c r="BY8156">
        <f t="shared" si="511"/>
        <v>1</v>
      </c>
    </row>
    <row r="8157" spans="1:77">
      <c r="A8157" s="15">
        <v>8152</v>
      </c>
      <c r="BP8157" s="27">
        <v>0.871052973145662</v>
      </c>
      <c r="BQ8157" s="27">
        <v>17122.9139509357</v>
      </c>
      <c r="BR8157" s="27">
        <v>1.53787891260957</v>
      </c>
      <c r="BS8157" s="27">
        <v>62447.3164181381</v>
      </c>
      <c r="BU8157">
        <f t="shared" si="508"/>
        <v>113535.032020914</v>
      </c>
      <c r="BV8157">
        <f t="shared" si="509"/>
        <v>168234.520473297</v>
      </c>
      <c r="BW8157" s="29">
        <v>8152</v>
      </c>
      <c r="BX8157">
        <f t="shared" si="510"/>
        <v>0</v>
      </c>
      <c r="BY8157">
        <f t="shared" si="511"/>
        <v>1</v>
      </c>
    </row>
    <row r="8158" spans="1:77">
      <c r="A8158" s="15">
        <v>8153</v>
      </c>
      <c r="BP8158" s="27">
        <v>0.774150923323799</v>
      </c>
      <c r="BQ8158" s="27">
        <v>12070.3989520044</v>
      </c>
      <c r="BR8158" s="27">
        <v>1.31934036068108</v>
      </c>
      <c r="BS8158" s="27">
        <v>52164.5104898762</v>
      </c>
      <c r="BU8158">
        <f t="shared" si="508"/>
        <v>104052.239546565</v>
      </c>
      <c r="BV8158">
        <f t="shared" si="509"/>
        <v>145736.543612285</v>
      </c>
      <c r="BW8158" s="29">
        <v>8153</v>
      </c>
      <c r="BX8158">
        <f t="shared" si="510"/>
        <v>0</v>
      </c>
      <c r="BY8158">
        <f t="shared" si="511"/>
        <v>1</v>
      </c>
    </row>
    <row r="8159" spans="1:77">
      <c r="A8159" s="15">
        <v>8154</v>
      </c>
      <c r="BP8159" s="27">
        <v>0.796548308034248</v>
      </c>
      <c r="BQ8159" s="27">
        <v>13424.6007882102</v>
      </c>
      <c r="BR8159" s="27">
        <v>1.34212068376633</v>
      </c>
      <c r="BS8159" s="27">
        <v>55108.4553047555</v>
      </c>
      <c r="BU8159">
        <f t="shared" si="508"/>
        <v>106057.645416927</v>
      </c>
      <c r="BV8159">
        <f t="shared" si="509"/>
        <v>146209.647260193</v>
      </c>
      <c r="BW8159" s="29">
        <v>8154</v>
      </c>
      <c r="BX8159">
        <f t="shared" si="510"/>
        <v>0</v>
      </c>
      <c r="BY8159">
        <f t="shared" si="511"/>
        <v>1</v>
      </c>
    </row>
    <row r="8160" spans="1:77">
      <c r="A8160" s="15">
        <v>8155</v>
      </c>
      <c r="BP8160" s="27">
        <v>0.753209258902733</v>
      </c>
      <c r="BQ8160" s="27">
        <v>14735.4363218803</v>
      </c>
      <c r="BR8160" s="27">
        <v>1.25694168092228</v>
      </c>
      <c r="BS8160" s="27">
        <v>56141.3888550257</v>
      </c>
      <c r="BU8160">
        <f t="shared" si="508"/>
        <v>98245.9525135297</v>
      </c>
      <c r="BV8160">
        <f t="shared" si="509"/>
        <v>132399.863283317</v>
      </c>
      <c r="BW8160" s="29">
        <v>8155</v>
      </c>
      <c r="BX8160">
        <f t="shared" si="510"/>
        <v>0</v>
      </c>
      <c r="BY8160">
        <f t="shared" si="511"/>
        <v>1</v>
      </c>
    </row>
    <row r="8161" spans="1:77">
      <c r="A8161" s="15">
        <v>8156</v>
      </c>
      <c r="BP8161" s="27">
        <v>0.78645198731623</v>
      </c>
      <c r="BQ8161" s="27">
        <v>14916.6568105816</v>
      </c>
      <c r="BR8161" s="27">
        <v>1.3612495693142</v>
      </c>
      <c r="BS8161" s="27">
        <v>53804.6651482434</v>
      </c>
      <c r="BU8161">
        <f t="shared" si="508"/>
        <v>103051.141286853</v>
      </c>
      <c r="BV8161">
        <f t="shared" si="509"/>
        <v>150382.770248887</v>
      </c>
      <c r="BW8161" s="29">
        <v>8156</v>
      </c>
      <c r="BX8161">
        <f t="shared" si="510"/>
        <v>0</v>
      </c>
      <c r="BY8161">
        <f t="shared" si="511"/>
        <v>1</v>
      </c>
    </row>
    <row r="8162" spans="1:77">
      <c r="A8162" s="15">
        <v>8157</v>
      </c>
      <c r="BP8162" s="27">
        <v>0.737782341959629</v>
      </c>
      <c r="BQ8162" s="27">
        <v>15926.205698691</v>
      </c>
      <c r="BR8162" s="27">
        <v>1.27279515448249</v>
      </c>
      <c r="BS8162" s="27">
        <v>60693.833135442</v>
      </c>
      <c r="BU8162">
        <f t="shared" si="508"/>
        <v>94741.1455952533</v>
      </c>
      <c r="BV8162">
        <f t="shared" si="509"/>
        <v>130225.440036932</v>
      </c>
      <c r="BW8162" s="29">
        <v>8157</v>
      </c>
      <c r="BX8162">
        <f t="shared" si="510"/>
        <v>0</v>
      </c>
      <c r="BY8162">
        <f t="shared" si="511"/>
        <v>1</v>
      </c>
    </row>
    <row r="8163" spans="1:77">
      <c r="A8163" s="15">
        <v>8158</v>
      </c>
      <c r="BP8163" s="27">
        <v>0.847286060077798</v>
      </c>
      <c r="BQ8163" s="27">
        <v>10876.478828646</v>
      </c>
      <c r="BR8163" s="27">
        <v>1.46131117536035</v>
      </c>
      <c r="BS8163" s="27">
        <v>49554.252690221</v>
      </c>
      <c r="BU8163">
        <f t="shared" si="508"/>
        <v>116216.430183024</v>
      </c>
      <c r="BV8163">
        <f t="shared" si="509"/>
        <v>169642.423613831</v>
      </c>
      <c r="BW8163" s="29">
        <v>8158</v>
      </c>
      <c r="BX8163">
        <f t="shared" si="510"/>
        <v>0</v>
      </c>
      <c r="BY8163">
        <f t="shared" si="511"/>
        <v>1</v>
      </c>
    </row>
    <row r="8164" spans="1:77">
      <c r="A8164" s="15">
        <v>8159</v>
      </c>
      <c r="BP8164" s="27">
        <v>0.862771721470591</v>
      </c>
      <c r="BQ8164" s="27">
        <v>16375.2781469663</v>
      </c>
      <c r="BR8164" s="27">
        <v>1.45919644306682</v>
      </c>
      <c r="BS8164" s="27">
        <v>72656.6420693541</v>
      </c>
      <c r="BU8164">
        <f t="shared" si="508"/>
        <v>113040.480073622</v>
      </c>
      <c r="BV8164">
        <f t="shared" si="509"/>
        <v>146222.824390669</v>
      </c>
      <c r="BW8164" s="29">
        <v>8159</v>
      </c>
      <c r="BX8164">
        <f t="shared" si="510"/>
        <v>0</v>
      </c>
      <c r="BY8164">
        <f t="shared" si="511"/>
        <v>1</v>
      </c>
    </row>
    <row r="8165" spans="1:77">
      <c r="A8165" s="15">
        <v>8160</v>
      </c>
      <c r="BP8165" s="27">
        <v>0.771985144441178</v>
      </c>
      <c r="BQ8165" s="27">
        <v>17409.997956754</v>
      </c>
      <c r="BR8165" s="27">
        <v>1.31067974073547</v>
      </c>
      <c r="BS8165" s="27">
        <v>69389.5404434213</v>
      </c>
      <c r="BU8165">
        <f t="shared" si="508"/>
        <v>98387.7737094227</v>
      </c>
      <c r="BV8165">
        <f t="shared" si="509"/>
        <v>127212.420666899</v>
      </c>
      <c r="BW8165" s="29">
        <v>8160</v>
      </c>
      <c r="BX8165">
        <f t="shared" si="510"/>
        <v>0</v>
      </c>
      <c r="BY8165">
        <f t="shared" si="511"/>
        <v>1</v>
      </c>
    </row>
    <row r="8166" spans="1:77">
      <c r="A8166" s="15">
        <v>8161</v>
      </c>
      <c r="BP8166" s="27">
        <v>0.825004586852878</v>
      </c>
      <c r="BQ8166" s="27">
        <v>16869.6191219773</v>
      </c>
      <c r="BR8166" s="27">
        <v>1.42112920084741</v>
      </c>
      <c r="BS8166" s="27">
        <v>60613.0428203264</v>
      </c>
      <c r="BU8166">
        <f t="shared" si="508"/>
        <v>106881.068905954</v>
      </c>
      <c r="BV8166">
        <f t="shared" si="509"/>
        <v>152556.337306786</v>
      </c>
      <c r="BW8166" s="29">
        <v>8161</v>
      </c>
      <c r="BX8166">
        <f t="shared" si="510"/>
        <v>0</v>
      </c>
      <c r="BY8166">
        <f t="shared" si="511"/>
        <v>1</v>
      </c>
    </row>
    <row r="8167" spans="1:77">
      <c r="A8167" s="15">
        <v>8162</v>
      </c>
      <c r="BP8167" s="27">
        <v>0.809789765041993</v>
      </c>
      <c r="BQ8167" s="27">
        <v>18171.0667828616</v>
      </c>
      <c r="BR8167" s="27">
        <v>1.38137564965487</v>
      </c>
      <c r="BS8167" s="27">
        <v>71644.8689099895</v>
      </c>
      <c r="BU8167">
        <f t="shared" si="508"/>
        <v>103297.397973437</v>
      </c>
      <c r="BV8167">
        <f t="shared" si="509"/>
        <v>135561.478538241</v>
      </c>
      <c r="BW8167" s="29">
        <v>8162</v>
      </c>
      <c r="BX8167">
        <f t="shared" si="510"/>
        <v>0</v>
      </c>
      <c r="BY8167">
        <f t="shared" si="511"/>
        <v>1</v>
      </c>
    </row>
    <row r="8168" spans="1:77">
      <c r="A8168" s="15">
        <v>8163</v>
      </c>
      <c r="BP8168" s="27">
        <v>0.824974867234043</v>
      </c>
      <c r="BQ8168" s="27">
        <v>12757.1823978114</v>
      </c>
      <c r="BR8168" s="27">
        <v>1.42481003246684</v>
      </c>
      <c r="BS8168" s="27">
        <v>53454.0055235263</v>
      </c>
      <c r="BU8168">
        <f t="shared" si="508"/>
        <v>110989.047687295</v>
      </c>
      <c r="BV8168">
        <f t="shared" si="509"/>
        <v>160267.4993465</v>
      </c>
      <c r="BW8168" s="29">
        <v>8163</v>
      </c>
      <c r="BX8168">
        <f t="shared" si="510"/>
        <v>0</v>
      </c>
      <c r="BY8168">
        <f t="shared" si="511"/>
        <v>1</v>
      </c>
    </row>
    <row r="8169" spans="1:77">
      <c r="A8169" s="15">
        <v>8164</v>
      </c>
      <c r="BP8169" s="27">
        <v>0.78939384803014</v>
      </c>
      <c r="BQ8169" s="27">
        <v>15405.6014975531</v>
      </c>
      <c r="BR8169" s="27">
        <v>1.33571053444144</v>
      </c>
      <c r="BS8169" s="27">
        <v>69080.5090064375</v>
      </c>
      <c r="BU8169">
        <f t="shared" si="508"/>
        <v>103003.475706968</v>
      </c>
      <c r="BV8169">
        <f t="shared" si="509"/>
        <v>131276.071159779</v>
      </c>
      <c r="BW8169" s="29">
        <v>8164</v>
      </c>
      <c r="BX8169">
        <f t="shared" si="510"/>
        <v>0</v>
      </c>
      <c r="BY8169">
        <f t="shared" si="511"/>
        <v>1</v>
      </c>
    </row>
    <row r="8170" spans="1:77">
      <c r="A8170" s="15">
        <v>8165</v>
      </c>
      <c r="BP8170" s="27">
        <v>0.799911027722448</v>
      </c>
      <c r="BQ8170" s="27">
        <v>19547.1886479939</v>
      </c>
      <c r="BR8170" s="27">
        <v>1.40034777068777</v>
      </c>
      <c r="BS8170" s="27">
        <v>76312.5095542019</v>
      </c>
      <c r="BU8170">
        <f t="shared" si="508"/>
        <v>100439.465510373</v>
      </c>
      <c r="BV8170">
        <f t="shared" si="509"/>
        <v>133739.656048964</v>
      </c>
      <c r="BW8170" s="29">
        <v>8165</v>
      </c>
      <c r="BX8170">
        <f t="shared" si="510"/>
        <v>0</v>
      </c>
      <c r="BY8170">
        <f t="shared" si="511"/>
        <v>1</v>
      </c>
    </row>
    <row r="8171" spans="1:77">
      <c r="A8171" s="15">
        <v>8166</v>
      </c>
      <c r="BP8171" s="27">
        <v>0.741415091643048</v>
      </c>
      <c r="BQ8171" s="27">
        <v>18945.3346313841</v>
      </c>
      <c r="BR8171" s="27">
        <v>1.27242960243572</v>
      </c>
      <c r="BS8171" s="27">
        <v>69938.9313320418</v>
      </c>
      <c r="BU8171">
        <f t="shared" si="508"/>
        <v>92266.9291150732</v>
      </c>
      <c r="BV8171">
        <f t="shared" si="509"/>
        <v>120925.509033316</v>
      </c>
      <c r="BW8171" s="29">
        <v>8166</v>
      </c>
      <c r="BX8171">
        <f t="shared" si="510"/>
        <v>0</v>
      </c>
      <c r="BY8171">
        <f t="shared" si="511"/>
        <v>1</v>
      </c>
    </row>
    <row r="8172" spans="1:77">
      <c r="A8172" s="15">
        <v>8167</v>
      </c>
      <c r="BP8172" s="27">
        <v>0.797560033213242</v>
      </c>
      <c r="BQ8172" s="27">
        <v>15446.4991159778</v>
      </c>
      <c r="BR8172" s="27">
        <v>1.3665885201882</v>
      </c>
      <c r="BS8172" s="27">
        <v>69032.6636650164</v>
      </c>
      <c r="BU8172">
        <f t="shared" si="508"/>
        <v>104187.505866009</v>
      </c>
      <c r="BV8172">
        <f t="shared" si="509"/>
        <v>135955.614363214</v>
      </c>
      <c r="BW8172" s="29">
        <v>8167</v>
      </c>
      <c r="BX8172">
        <f t="shared" si="510"/>
        <v>0</v>
      </c>
      <c r="BY8172">
        <f t="shared" si="511"/>
        <v>1</v>
      </c>
    </row>
    <row r="8173" spans="1:77">
      <c r="A8173" s="15">
        <v>8168</v>
      </c>
      <c r="BP8173" s="27">
        <v>0.812034946668614</v>
      </c>
      <c r="BQ8173" s="27">
        <v>21362.1832103605</v>
      </c>
      <c r="BR8173" s="27">
        <v>1.41109695148238</v>
      </c>
      <c r="BS8173" s="27">
        <v>70721.8951172659</v>
      </c>
      <c r="BU8173">
        <f t="shared" si="508"/>
        <v>100443.058789932</v>
      </c>
      <c r="BV8173">
        <f t="shared" si="509"/>
        <v>140942.647605091</v>
      </c>
      <c r="BW8173" s="29">
        <v>8168</v>
      </c>
      <c r="BX8173">
        <f t="shared" si="510"/>
        <v>0</v>
      </c>
      <c r="BY8173">
        <f t="shared" si="511"/>
        <v>1</v>
      </c>
    </row>
    <row r="8174" spans="1:77">
      <c r="A8174" s="15">
        <v>8169</v>
      </c>
      <c r="BP8174" s="27">
        <v>0.863962485112963</v>
      </c>
      <c r="BQ8174" s="27">
        <v>15156.7720231545</v>
      </c>
      <c r="BR8174" s="27">
        <v>1.46995485040376</v>
      </c>
      <c r="BS8174" s="27">
        <v>70130.9916997887</v>
      </c>
      <c r="BU8174">
        <f t="shared" si="508"/>
        <v>114437.60074379</v>
      </c>
      <c r="BV8174">
        <f t="shared" si="509"/>
        <v>150362.235860776</v>
      </c>
      <c r="BW8174" s="29">
        <v>8169</v>
      </c>
      <c r="BX8174">
        <f t="shared" si="510"/>
        <v>0</v>
      </c>
      <c r="BY8174">
        <f t="shared" si="511"/>
        <v>1</v>
      </c>
    </row>
    <row r="8175" spans="1:77">
      <c r="A8175" s="15">
        <v>8170</v>
      </c>
      <c r="BP8175" s="27">
        <v>0.803403058198349</v>
      </c>
      <c r="BQ8175" s="27">
        <v>12217.5629219526</v>
      </c>
      <c r="BR8175" s="27">
        <v>1.34340404736106</v>
      </c>
      <c r="BS8175" s="27">
        <v>51634.0185641608</v>
      </c>
      <c r="BU8175">
        <f t="shared" si="508"/>
        <v>108292.8958078</v>
      </c>
      <c r="BV8175">
        <f t="shared" si="509"/>
        <v>149876.588539998</v>
      </c>
      <c r="BW8175" s="29">
        <v>8170</v>
      </c>
      <c r="BX8175">
        <f t="shared" si="510"/>
        <v>0</v>
      </c>
      <c r="BY8175">
        <f t="shared" si="511"/>
        <v>1</v>
      </c>
    </row>
    <row r="8176" spans="1:77">
      <c r="A8176" s="15">
        <v>8171</v>
      </c>
      <c r="BP8176" s="27">
        <v>0.810255070850035</v>
      </c>
      <c r="BQ8176" s="27">
        <v>17889.6787776722</v>
      </c>
      <c r="BR8176" s="27">
        <v>1.41202569541744</v>
      </c>
      <c r="BS8176" s="27">
        <v>73255.2000773449</v>
      </c>
      <c r="BU8176">
        <f t="shared" si="508"/>
        <v>103648.581849833</v>
      </c>
      <c r="BV8176">
        <f t="shared" si="509"/>
        <v>138548.654235271</v>
      </c>
      <c r="BW8176" s="29">
        <v>8171</v>
      </c>
      <c r="BX8176">
        <f t="shared" si="510"/>
        <v>0</v>
      </c>
      <c r="BY8176">
        <f t="shared" si="511"/>
        <v>1</v>
      </c>
    </row>
    <row r="8177" spans="1:77">
      <c r="A8177" s="15">
        <v>8172</v>
      </c>
      <c r="BP8177" s="27">
        <v>0.8401710610863</v>
      </c>
      <c r="BQ8177" s="27">
        <v>10440.1476161549</v>
      </c>
      <c r="BR8177" s="27">
        <v>1.44260719707528</v>
      </c>
      <c r="BS8177" s="27">
        <v>62935.8382998244</v>
      </c>
      <c r="BU8177">
        <f t="shared" si="508"/>
        <v>115585.51154679</v>
      </c>
      <c r="BV8177">
        <f t="shared" si="509"/>
        <v>153455.241261467</v>
      </c>
      <c r="BW8177" s="29">
        <v>8172</v>
      </c>
      <c r="BX8177">
        <f t="shared" si="510"/>
        <v>0</v>
      </c>
      <c r="BY8177">
        <f t="shared" si="511"/>
        <v>1</v>
      </c>
    </row>
    <row r="8178" spans="1:77">
      <c r="A8178" s="15">
        <v>8173</v>
      </c>
      <c r="BP8178" s="27">
        <v>0.79544015680263</v>
      </c>
      <c r="BQ8178" s="27">
        <v>13886.2499292217</v>
      </c>
      <c r="BR8178" s="27">
        <v>1.34883062607093</v>
      </c>
      <c r="BS8178" s="27">
        <v>68704.0361027774</v>
      </c>
      <c r="BU8178">
        <f t="shared" si="508"/>
        <v>105429.773591173</v>
      </c>
      <c r="BV8178">
        <f t="shared" si="509"/>
        <v>133620.557807862</v>
      </c>
      <c r="BW8178" s="29">
        <v>8173</v>
      </c>
      <c r="BX8178">
        <f t="shared" si="510"/>
        <v>0</v>
      </c>
      <c r="BY8178">
        <f t="shared" si="511"/>
        <v>1</v>
      </c>
    </row>
    <row r="8179" spans="1:77">
      <c r="A8179" s="15">
        <v>8174</v>
      </c>
      <c r="BP8179" s="27">
        <v>0.801360158631872</v>
      </c>
      <c r="BQ8179" s="27">
        <v>15175.3458590726</v>
      </c>
      <c r="BR8179" s="27">
        <v>1.36724735744831</v>
      </c>
      <c r="BS8179" s="27">
        <v>54577.8653175099</v>
      </c>
      <c r="BU8179">
        <f t="shared" si="508"/>
        <v>105028.677935708</v>
      </c>
      <c r="BV8179">
        <f t="shared" si="509"/>
        <v>150509.238299737</v>
      </c>
      <c r="BW8179" s="29">
        <v>8174</v>
      </c>
      <c r="BX8179">
        <f t="shared" si="510"/>
        <v>0</v>
      </c>
      <c r="BY8179">
        <f t="shared" si="511"/>
        <v>1</v>
      </c>
    </row>
    <row r="8180" spans="1:77">
      <c r="A8180" s="15">
        <v>8175</v>
      </c>
      <c r="BP8180" s="27">
        <v>0.858119359631317</v>
      </c>
      <c r="BQ8180" s="27">
        <v>15152.3416345287</v>
      </c>
      <c r="BR8180" s="27">
        <v>1.51275747909356</v>
      </c>
      <c r="BS8180" s="27">
        <v>71286.7852742288</v>
      </c>
      <c r="BU8180">
        <f t="shared" si="508"/>
        <v>113565.562310169</v>
      </c>
      <c r="BV8180">
        <f t="shared" si="509"/>
        <v>155626.836589805</v>
      </c>
      <c r="BW8180" s="29">
        <v>8175</v>
      </c>
      <c r="BX8180">
        <f t="shared" si="510"/>
        <v>0</v>
      </c>
      <c r="BY8180">
        <f t="shared" si="511"/>
        <v>1</v>
      </c>
    </row>
    <row r="8181" spans="1:77">
      <c r="A8181" s="15">
        <v>8176</v>
      </c>
      <c r="BP8181" s="27">
        <v>0.830448914316141</v>
      </c>
      <c r="BQ8181" s="27">
        <v>15442.6093622849</v>
      </c>
      <c r="BR8181" s="27">
        <v>1.3975917075401</v>
      </c>
      <c r="BS8181" s="27">
        <v>55123.3018810758</v>
      </c>
      <c r="BU8181">
        <f t="shared" si="508"/>
        <v>109124.727785136</v>
      </c>
      <c r="BV8181">
        <f t="shared" si="509"/>
        <v>154515.454249939</v>
      </c>
      <c r="BW8181" s="29">
        <v>8176</v>
      </c>
      <c r="BX8181">
        <f t="shared" si="510"/>
        <v>0</v>
      </c>
      <c r="BY8181">
        <f t="shared" si="511"/>
        <v>1</v>
      </c>
    </row>
    <row r="8182" spans="1:77">
      <c r="A8182" s="15">
        <v>8177</v>
      </c>
      <c r="BP8182" s="27">
        <v>0.826264810743876</v>
      </c>
      <c r="BQ8182" s="27">
        <v>13613.5883505367</v>
      </c>
      <c r="BR8182" s="27">
        <v>1.44043944979309</v>
      </c>
      <c r="BS8182" s="27">
        <v>54354.9963518346</v>
      </c>
      <c r="BU8182">
        <f t="shared" si="508"/>
        <v>110326.133261045</v>
      </c>
      <c r="BV8182">
        <f t="shared" si="509"/>
        <v>161710.921117129</v>
      </c>
      <c r="BW8182" s="29">
        <v>8177</v>
      </c>
      <c r="BX8182">
        <f t="shared" si="510"/>
        <v>0</v>
      </c>
      <c r="BY8182">
        <f t="shared" si="511"/>
        <v>1</v>
      </c>
    </row>
    <row r="8183" spans="1:77">
      <c r="A8183" s="15">
        <v>8178</v>
      </c>
      <c r="BP8183" s="27">
        <v>0.825857804658285</v>
      </c>
      <c r="BQ8183" s="27">
        <v>18052.3997206494</v>
      </c>
      <c r="BR8183" s="27">
        <v>1.40065620928613</v>
      </c>
      <c r="BS8183" s="27">
        <v>74634.7494933887</v>
      </c>
      <c r="BU8183">
        <f t="shared" si="508"/>
        <v>105826.270978093</v>
      </c>
      <c r="BV8183">
        <f t="shared" si="509"/>
        <v>135463.681899531</v>
      </c>
      <c r="BW8183" s="29">
        <v>8178</v>
      </c>
      <c r="BX8183">
        <f t="shared" si="510"/>
        <v>0</v>
      </c>
      <c r="BY8183">
        <f t="shared" si="511"/>
        <v>1</v>
      </c>
    </row>
    <row r="8184" spans="1:77">
      <c r="A8184" s="15">
        <v>8179</v>
      </c>
      <c r="BP8184" s="27">
        <v>0.827590003922704</v>
      </c>
      <c r="BQ8184" s="27">
        <v>14605.5131549495</v>
      </c>
      <c r="BR8184" s="27">
        <v>1.43265558401495</v>
      </c>
      <c r="BS8184" s="27">
        <v>69371.0090517524</v>
      </c>
      <c r="BU8184">
        <f t="shared" si="508"/>
        <v>109532.987433456</v>
      </c>
      <c r="BV8184">
        <f t="shared" si="509"/>
        <v>145527.32855049</v>
      </c>
      <c r="BW8184" s="29">
        <v>8179</v>
      </c>
      <c r="BX8184">
        <f t="shared" si="510"/>
        <v>0</v>
      </c>
      <c r="BY8184">
        <f t="shared" si="511"/>
        <v>1</v>
      </c>
    </row>
    <row r="8185" spans="1:77">
      <c r="A8185" s="15">
        <v>8180</v>
      </c>
      <c r="BP8185" s="27">
        <v>0.866495512134251</v>
      </c>
      <c r="BQ8185" s="27">
        <v>14357.7449464084</v>
      </c>
      <c r="BR8185" s="27">
        <v>1.51617262076079</v>
      </c>
      <c r="BS8185" s="27">
        <v>54863.8677284869</v>
      </c>
      <c r="BU8185">
        <f t="shared" si="508"/>
        <v>115616.581873729</v>
      </c>
      <c r="BV8185">
        <f t="shared" si="509"/>
        <v>172562.025385632</v>
      </c>
      <c r="BW8185" s="29">
        <v>8180</v>
      </c>
      <c r="BX8185">
        <f t="shared" si="510"/>
        <v>0</v>
      </c>
      <c r="BY8185">
        <f t="shared" si="511"/>
        <v>1</v>
      </c>
    </row>
    <row r="8186" spans="1:77">
      <c r="A8186" s="15">
        <v>8181</v>
      </c>
      <c r="BP8186" s="27">
        <v>0.811427183578227</v>
      </c>
      <c r="BQ8186" s="27">
        <v>15728.3416916824</v>
      </c>
      <c r="BR8186" s="27">
        <v>1.3690373384496</v>
      </c>
      <c r="BS8186" s="27">
        <v>57891.0026610515</v>
      </c>
      <c r="BU8186">
        <f t="shared" si="508"/>
        <v>105985.735845052</v>
      </c>
      <c r="BV8186">
        <f t="shared" si="509"/>
        <v>147464.598106388</v>
      </c>
      <c r="BW8186" s="29">
        <v>8181</v>
      </c>
      <c r="BX8186">
        <f t="shared" si="510"/>
        <v>0</v>
      </c>
      <c r="BY8186">
        <f t="shared" si="511"/>
        <v>1</v>
      </c>
    </row>
    <row r="8187" spans="1:77">
      <c r="A8187" s="15">
        <v>8182</v>
      </c>
      <c r="BP8187" s="27">
        <v>0.812130421740055</v>
      </c>
      <c r="BQ8187" s="27">
        <v>12973.729826263</v>
      </c>
      <c r="BR8187" s="27">
        <v>1.40828069328718</v>
      </c>
      <c r="BS8187" s="27">
        <v>66122.2336964948</v>
      </c>
      <c r="BU8187">
        <f t="shared" si="508"/>
        <v>108845.833434745</v>
      </c>
      <c r="BV8187">
        <f t="shared" si="509"/>
        <v>145119.870296582</v>
      </c>
      <c r="BW8187" s="29">
        <v>8182</v>
      </c>
      <c r="BX8187">
        <f t="shared" si="510"/>
        <v>0</v>
      </c>
      <c r="BY8187">
        <f t="shared" si="511"/>
        <v>1</v>
      </c>
    </row>
    <row r="8188" spans="1:77">
      <c r="A8188" s="15">
        <v>8183</v>
      </c>
      <c r="BP8188" s="27">
        <v>0.769655101803562</v>
      </c>
      <c r="BQ8188" s="27">
        <v>14730.1370657556</v>
      </c>
      <c r="BR8188" s="27">
        <v>1.32687275533086</v>
      </c>
      <c r="BS8188" s="27">
        <v>55696.8017559341</v>
      </c>
      <c r="BU8188">
        <f t="shared" si="508"/>
        <v>100718.128204779</v>
      </c>
      <c r="BV8188">
        <f t="shared" si="509"/>
        <v>143334.111543696</v>
      </c>
      <c r="BW8188" s="29">
        <v>8183</v>
      </c>
      <c r="BX8188">
        <f t="shared" si="510"/>
        <v>0</v>
      </c>
      <c r="BY8188">
        <f t="shared" si="511"/>
        <v>1</v>
      </c>
    </row>
    <row r="8189" spans="1:77">
      <c r="A8189" s="15">
        <v>8184</v>
      </c>
      <c r="BP8189" s="27">
        <v>0.807620788988194</v>
      </c>
      <c r="BQ8189" s="27">
        <v>12954.4792819881</v>
      </c>
      <c r="BR8189" s="27">
        <v>1.3626515168043</v>
      </c>
      <c r="BS8189" s="27">
        <v>62604.2134622043</v>
      </c>
      <c r="BU8189">
        <f t="shared" si="508"/>
        <v>108188.639066241</v>
      </c>
      <c r="BV8189">
        <f t="shared" si="509"/>
        <v>141793.514058441</v>
      </c>
      <c r="BW8189" s="29">
        <v>8184</v>
      </c>
      <c r="BX8189">
        <f t="shared" si="510"/>
        <v>0</v>
      </c>
      <c r="BY8189">
        <f t="shared" si="511"/>
        <v>1</v>
      </c>
    </row>
    <row r="8190" spans="1:77">
      <c r="A8190" s="15">
        <v>8185</v>
      </c>
      <c r="BP8190" s="27">
        <v>0.816152946617166</v>
      </c>
      <c r="BQ8190" s="27">
        <v>13239.7070509628</v>
      </c>
      <c r="BR8190" s="27">
        <v>1.41156301962499</v>
      </c>
      <c r="BS8190" s="27">
        <v>65405.8714870748</v>
      </c>
      <c r="BU8190">
        <f t="shared" si="508"/>
        <v>109183.234941612</v>
      </c>
      <c r="BV8190">
        <f t="shared" si="509"/>
        <v>146328.581456674</v>
      </c>
      <c r="BW8190" s="29">
        <v>8185</v>
      </c>
      <c r="BX8190">
        <f t="shared" si="510"/>
        <v>0</v>
      </c>
      <c r="BY8190">
        <f t="shared" si="511"/>
        <v>1</v>
      </c>
    </row>
    <row r="8191" spans="1:77">
      <c r="A8191" s="15">
        <v>8186</v>
      </c>
      <c r="BP8191" s="27">
        <v>0.816932325865978</v>
      </c>
      <c r="BQ8191" s="27">
        <v>11922.6514904921</v>
      </c>
      <c r="BR8191" s="27">
        <v>1.40308986367932</v>
      </c>
      <c r="BS8191" s="27">
        <v>64482.1124069861</v>
      </c>
      <c r="BU8191">
        <f t="shared" si="508"/>
        <v>110617.197389405</v>
      </c>
      <c r="BV8191">
        <f t="shared" si="509"/>
        <v>145981.367144912</v>
      </c>
      <c r="BW8191" s="29">
        <v>8186</v>
      </c>
      <c r="BX8191">
        <f t="shared" si="510"/>
        <v>0</v>
      </c>
      <c r="BY8191">
        <f t="shared" si="511"/>
        <v>1</v>
      </c>
    </row>
    <row r="8192" spans="1:77">
      <c r="A8192" s="15">
        <v>8187</v>
      </c>
      <c r="BP8192" s="27">
        <v>0.783490477387504</v>
      </c>
      <c r="BQ8192" s="27">
        <v>13059.5074700942</v>
      </c>
      <c r="BR8192" s="27">
        <v>1.34648953434675</v>
      </c>
      <c r="BS8192" s="27">
        <v>64273.4679279606</v>
      </c>
      <c r="BU8192">
        <f t="shared" si="508"/>
        <v>104464.064138031</v>
      </c>
      <c r="BV8192">
        <f t="shared" si="509"/>
        <v>137699.962224053</v>
      </c>
      <c r="BW8192" s="29">
        <v>8187</v>
      </c>
      <c r="BX8192">
        <f t="shared" si="510"/>
        <v>0</v>
      </c>
      <c r="BY8192">
        <f t="shared" si="511"/>
        <v>1</v>
      </c>
    </row>
    <row r="8193" spans="1:77">
      <c r="A8193" s="15">
        <v>8188</v>
      </c>
      <c r="BP8193" s="27">
        <v>0.797606705396322</v>
      </c>
      <c r="BQ8193" s="27">
        <v>18774.3787676588</v>
      </c>
      <c r="BR8193" s="27">
        <v>1.36207059116835</v>
      </c>
      <c r="BS8193" s="27">
        <v>67641.2623659116</v>
      </c>
      <c r="BU8193">
        <f t="shared" si="508"/>
        <v>100866.627041789</v>
      </c>
      <c r="BV8193">
        <f t="shared" si="509"/>
        <v>136669.32630934</v>
      </c>
      <c r="BW8193" s="29">
        <v>8188</v>
      </c>
      <c r="BX8193">
        <f t="shared" si="510"/>
        <v>0</v>
      </c>
      <c r="BY8193">
        <f t="shared" si="511"/>
        <v>1</v>
      </c>
    </row>
    <row r="8194" spans="1:77">
      <c r="A8194" s="15">
        <v>8189</v>
      </c>
      <c r="BP8194" s="27">
        <v>0.751595584464146</v>
      </c>
      <c r="BQ8194" s="27">
        <v>13682.6340307071</v>
      </c>
      <c r="BR8194" s="27">
        <v>1.28769711981689</v>
      </c>
      <c r="BS8194" s="27">
        <v>67358.3516386698</v>
      </c>
      <c r="BU8194">
        <f t="shared" si="508"/>
        <v>99056.7036389147</v>
      </c>
      <c r="BV8194">
        <f t="shared" si="509"/>
        <v>125796.216333864</v>
      </c>
      <c r="BW8194" s="29">
        <v>8189</v>
      </c>
      <c r="BX8194">
        <f t="shared" si="510"/>
        <v>0</v>
      </c>
      <c r="BY8194">
        <f t="shared" si="511"/>
        <v>1</v>
      </c>
    </row>
    <row r="8195" spans="1:77">
      <c r="A8195" s="15">
        <v>8190</v>
      </c>
      <c r="BP8195" s="27">
        <v>0.789821143029284</v>
      </c>
      <c r="BQ8195" s="27">
        <v>15509.1089693631</v>
      </c>
      <c r="BR8195" s="27">
        <v>1.34825890182263</v>
      </c>
      <c r="BS8195" s="27">
        <v>70455.2220737186</v>
      </c>
      <c r="BU8195">
        <f t="shared" si="508"/>
        <v>102964.06248503</v>
      </c>
      <c r="BV8195">
        <f t="shared" si="509"/>
        <v>131783.613199675</v>
      </c>
      <c r="BW8195" s="29">
        <v>8190</v>
      </c>
      <c r="BX8195">
        <f t="shared" si="510"/>
        <v>0</v>
      </c>
      <c r="BY8195">
        <f t="shared" si="511"/>
        <v>1</v>
      </c>
    </row>
    <row r="8196" spans="1:77">
      <c r="A8196" s="15">
        <v>8191</v>
      </c>
      <c r="BP8196" s="27">
        <v>0.793451043588551</v>
      </c>
      <c r="BQ8196" s="27">
        <v>15207.1459904725</v>
      </c>
      <c r="BR8196" s="27">
        <v>1.37718467779733</v>
      </c>
      <c r="BS8196" s="27">
        <v>55978.8423380827</v>
      </c>
      <c r="BU8196">
        <f t="shared" si="508"/>
        <v>103810.51054781</v>
      </c>
      <c r="BV8196">
        <f t="shared" si="509"/>
        <v>150598.859331517</v>
      </c>
      <c r="BW8196" s="29">
        <v>8191</v>
      </c>
      <c r="BX8196">
        <f t="shared" si="510"/>
        <v>0</v>
      </c>
      <c r="BY8196">
        <f t="shared" si="511"/>
        <v>1</v>
      </c>
    </row>
    <row r="8197" spans="1:77">
      <c r="A8197" s="15">
        <v>8192</v>
      </c>
      <c r="BP8197" s="27">
        <v>0.858853765604694</v>
      </c>
      <c r="BQ8197" s="27">
        <v>11848.4202983237</v>
      </c>
      <c r="BR8197" s="27">
        <v>1.49098253457828</v>
      </c>
      <c r="BS8197" s="27">
        <v>52573.0589759879</v>
      </c>
      <c r="BU8197">
        <f t="shared" si="508"/>
        <v>116979.64454238</v>
      </c>
      <c r="BV8197">
        <f t="shared" si="509"/>
        <v>171074.321210753</v>
      </c>
      <c r="BW8197" s="29">
        <v>8192</v>
      </c>
      <c r="BX8197">
        <f t="shared" si="510"/>
        <v>0</v>
      </c>
      <c r="BY8197">
        <f t="shared" si="511"/>
        <v>1</v>
      </c>
    </row>
    <row r="8198" spans="1:77">
      <c r="A8198" s="15">
        <v>8193</v>
      </c>
      <c r="BP8198" s="27">
        <v>0.791239910855397</v>
      </c>
      <c r="BQ8198" s="27">
        <v>15996.970307356</v>
      </c>
      <c r="BR8198" s="27">
        <v>1.36649208181951</v>
      </c>
      <c r="BS8198" s="27">
        <v>59821.4308645895</v>
      </c>
      <c r="BU8198">
        <f t="shared" si="508"/>
        <v>102689.016320954</v>
      </c>
      <c r="BV8198">
        <f t="shared" si="509"/>
        <v>145152.381408337</v>
      </c>
      <c r="BW8198" s="29">
        <v>8193</v>
      </c>
      <c r="BX8198">
        <f t="shared" si="510"/>
        <v>0</v>
      </c>
      <c r="BY8198">
        <f t="shared" si="511"/>
        <v>1</v>
      </c>
    </row>
    <row r="8199" spans="1:77">
      <c r="A8199" s="15">
        <v>8194</v>
      </c>
      <c r="BP8199" s="27">
        <v>0.816836817018777</v>
      </c>
      <c r="BQ8199" s="27">
        <v>15732.3908878355</v>
      </c>
      <c r="BR8199" s="27">
        <v>1.38418048792947</v>
      </c>
      <c r="BS8199" s="27">
        <v>58527.2665705796</v>
      </c>
      <c r="BU8199">
        <f t="shared" ref="BU8199:BU8262" si="512">BP8199*$BV$1-BQ8199</f>
        <v>106793.131664981</v>
      </c>
      <c r="BV8199">
        <f t="shared" ref="BV8199:BV8262" si="513">BR8199*$BV$1-BS8199</f>
        <v>149099.806618841</v>
      </c>
      <c r="BW8199" s="29">
        <v>8194</v>
      </c>
      <c r="BX8199">
        <f t="shared" ref="BX8199:BX8262" si="514">IF(BU8199=MAX($BU8199:$BV8199),1,0)</f>
        <v>0</v>
      </c>
      <c r="BY8199">
        <f t="shared" ref="BY8199:BY8262" si="515">IF(BV8199=MAX($BU8199:$BV8199),1,0)</f>
        <v>1</v>
      </c>
    </row>
    <row r="8200" spans="1:77">
      <c r="A8200" s="15">
        <v>8195</v>
      </c>
      <c r="BP8200" s="27">
        <v>0.817415942448604</v>
      </c>
      <c r="BQ8200" s="27">
        <v>13467.6402838042</v>
      </c>
      <c r="BR8200" s="27">
        <v>1.40046735088832</v>
      </c>
      <c r="BS8200" s="27">
        <v>65568.3444920835</v>
      </c>
      <c r="BU8200">
        <f t="shared" si="512"/>
        <v>109144.751083486</v>
      </c>
      <c r="BV8200">
        <f t="shared" si="513"/>
        <v>144501.758141164</v>
      </c>
      <c r="BW8200" s="29">
        <v>8195</v>
      </c>
      <c r="BX8200">
        <f t="shared" si="514"/>
        <v>0</v>
      </c>
      <c r="BY8200">
        <f t="shared" si="515"/>
        <v>1</v>
      </c>
    </row>
    <row r="8201" spans="1:77">
      <c r="A8201" s="15">
        <v>8196</v>
      </c>
      <c r="BP8201" s="27">
        <v>0.828859259633269</v>
      </c>
      <c r="BQ8201" s="27">
        <v>14536.3903985645</v>
      </c>
      <c r="BR8201" s="27">
        <v>1.42081431150812</v>
      </c>
      <c r="BS8201" s="27">
        <v>56298.8863709478</v>
      </c>
      <c r="BU8201">
        <f t="shared" si="512"/>
        <v>109792.498546426</v>
      </c>
      <c r="BV8201">
        <f t="shared" si="513"/>
        <v>156823.26035527</v>
      </c>
      <c r="BW8201" s="29">
        <v>8196</v>
      </c>
      <c r="BX8201">
        <f t="shared" si="514"/>
        <v>0</v>
      </c>
      <c r="BY8201">
        <f t="shared" si="515"/>
        <v>1</v>
      </c>
    </row>
    <row r="8202" spans="1:77">
      <c r="A8202" s="15">
        <v>8197</v>
      </c>
      <c r="BP8202" s="27">
        <v>0.755743518511546</v>
      </c>
      <c r="BQ8202" s="27">
        <v>14524.0399079979</v>
      </c>
      <c r="BR8202" s="27">
        <v>1.2864203321537</v>
      </c>
      <c r="BS8202" s="27">
        <v>57747.9673489741</v>
      </c>
      <c r="BU8202">
        <f t="shared" si="512"/>
        <v>98837.4878687339</v>
      </c>
      <c r="BV8202">
        <f t="shared" si="513"/>
        <v>135215.082474081</v>
      </c>
      <c r="BW8202" s="29">
        <v>8197</v>
      </c>
      <c r="BX8202">
        <f t="shared" si="514"/>
        <v>0</v>
      </c>
      <c r="BY8202">
        <f t="shared" si="515"/>
        <v>1</v>
      </c>
    </row>
    <row r="8203" spans="1:77">
      <c r="A8203" s="15">
        <v>8198</v>
      </c>
      <c r="BP8203" s="27">
        <v>0.749748864355951</v>
      </c>
      <c r="BQ8203" s="27">
        <v>13974.7196236339</v>
      </c>
      <c r="BR8203" s="27">
        <v>1.2629166593388</v>
      </c>
      <c r="BS8203" s="27">
        <v>54687.6941448904</v>
      </c>
      <c r="BU8203">
        <f t="shared" si="512"/>
        <v>98487.6100297587</v>
      </c>
      <c r="BV8203">
        <f t="shared" si="513"/>
        <v>134749.80475593</v>
      </c>
      <c r="BW8203" s="29">
        <v>8198</v>
      </c>
      <c r="BX8203">
        <f t="shared" si="514"/>
        <v>0</v>
      </c>
      <c r="BY8203">
        <f t="shared" si="515"/>
        <v>1</v>
      </c>
    </row>
    <row r="8204" spans="1:77">
      <c r="A8204" s="15">
        <v>8199</v>
      </c>
      <c r="BP8204" s="27">
        <v>0.795949195642509</v>
      </c>
      <c r="BQ8204" s="27">
        <v>16872.7165481313</v>
      </c>
      <c r="BR8204" s="27">
        <v>1.34285506764854</v>
      </c>
      <c r="BS8204" s="27">
        <v>72444.1867210588</v>
      </c>
      <c r="BU8204">
        <f t="shared" si="512"/>
        <v>102519.662798245</v>
      </c>
      <c r="BV8204">
        <f t="shared" si="513"/>
        <v>128984.073426222</v>
      </c>
      <c r="BW8204" s="29">
        <v>8199</v>
      </c>
      <c r="BX8204">
        <f t="shared" si="514"/>
        <v>0</v>
      </c>
      <c r="BY8204">
        <f t="shared" si="515"/>
        <v>1</v>
      </c>
    </row>
    <row r="8205" spans="1:77">
      <c r="A8205" s="15">
        <v>8200</v>
      </c>
      <c r="BP8205" s="27">
        <v>0.842621252800845</v>
      </c>
      <c r="BQ8205" s="27">
        <v>13585.2735815118</v>
      </c>
      <c r="BR8205" s="27">
        <v>1.44768874421232</v>
      </c>
      <c r="BS8205" s="27">
        <v>68004.961666785</v>
      </c>
      <c r="BU8205">
        <f t="shared" si="512"/>
        <v>112807.914338615</v>
      </c>
      <c r="BV8205">
        <f t="shared" si="513"/>
        <v>149148.349965063</v>
      </c>
      <c r="BW8205" s="29">
        <v>8200</v>
      </c>
      <c r="BX8205">
        <f t="shared" si="514"/>
        <v>0</v>
      </c>
      <c r="BY8205">
        <f t="shared" si="515"/>
        <v>1</v>
      </c>
    </row>
    <row r="8206" spans="1:77">
      <c r="A8206" s="15">
        <v>8201</v>
      </c>
      <c r="BP8206" s="27">
        <v>0.863857519627272</v>
      </c>
      <c r="BQ8206" s="27">
        <v>14691.2226600932</v>
      </c>
      <c r="BR8206" s="27">
        <v>1.47374246770675</v>
      </c>
      <c r="BS8206" s="27">
        <v>54530.3888575706</v>
      </c>
      <c r="BU8206">
        <f t="shared" si="512"/>
        <v>114887.405283998</v>
      </c>
      <c r="BV8206">
        <f t="shared" si="513"/>
        <v>166530.981298442</v>
      </c>
      <c r="BW8206" s="29">
        <v>8201</v>
      </c>
      <c r="BX8206">
        <f t="shared" si="514"/>
        <v>0</v>
      </c>
      <c r="BY8206">
        <f t="shared" si="515"/>
        <v>1</v>
      </c>
    </row>
    <row r="8207" spans="1:77">
      <c r="A8207" s="15">
        <v>8202</v>
      </c>
      <c r="BP8207" s="27">
        <v>0.800350533272728</v>
      </c>
      <c r="BQ8207" s="27">
        <v>18466.8158840126</v>
      </c>
      <c r="BR8207" s="27">
        <v>1.38135952698147</v>
      </c>
      <c r="BS8207" s="27">
        <v>75225.03738528</v>
      </c>
      <c r="BU8207">
        <f t="shared" si="512"/>
        <v>101585.764106897</v>
      </c>
      <c r="BV8207">
        <f t="shared" si="513"/>
        <v>131978.89166194</v>
      </c>
      <c r="BW8207" s="29">
        <v>8202</v>
      </c>
      <c r="BX8207">
        <f t="shared" si="514"/>
        <v>0</v>
      </c>
      <c r="BY8207">
        <f t="shared" si="515"/>
        <v>1</v>
      </c>
    </row>
    <row r="8208" spans="1:77">
      <c r="A8208" s="15">
        <v>8203</v>
      </c>
      <c r="BP8208" s="27">
        <v>0.802082090600218</v>
      </c>
      <c r="BQ8208" s="27">
        <v>11580.5587612117</v>
      </c>
      <c r="BR8208" s="27">
        <v>1.36955533271894</v>
      </c>
      <c r="BS8208" s="27">
        <v>62132.2308443825</v>
      </c>
      <c r="BU8208">
        <f t="shared" si="512"/>
        <v>108731.754828821</v>
      </c>
      <c r="BV8208">
        <f t="shared" si="513"/>
        <v>143301.069063458</v>
      </c>
      <c r="BW8208" s="29">
        <v>8203</v>
      </c>
      <c r="BX8208">
        <f t="shared" si="514"/>
        <v>0</v>
      </c>
      <c r="BY8208">
        <f t="shared" si="515"/>
        <v>1</v>
      </c>
    </row>
    <row r="8209" spans="1:77">
      <c r="A8209" s="15">
        <v>8204</v>
      </c>
      <c r="BP8209" s="27">
        <v>0.83091178242248</v>
      </c>
      <c r="BQ8209" s="27">
        <v>12572.6132888565</v>
      </c>
      <c r="BR8209" s="27">
        <v>1.4216308311185</v>
      </c>
      <c r="BS8209" s="27">
        <v>51672.0080340169</v>
      </c>
      <c r="BU8209">
        <f t="shared" si="512"/>
        <v>112064.154074516</v>
      </c>
      <c r="BV8209">
        <f t="shared" si="513"/>
        <v>161572.616633758</v>
      </c>
      <c r="BW8209" s="29">
        <v>8204</v>
      </c>
      <c r="BX8209">
        <f t="shared" si="514"/>
        <v>0</v>
      </c>
      <c r="BY8209">
        <f t="shared" si="515"/>
        <v>1</v>
      </c>
    </row>
    <row r="8210" spans="1:77">
      <c r="A8210" s="15">
        <v>8205</v>
      </c>
      <c r="BP8210" s="27">
        <v>0.737516411663568</v>
      </c>
      <c r="BQ8210" s="27">
        <v>25128.3235222493</v>
      </c>
      <c r="BR8210" s="27">
        <v>1.2556954822928</v>
      </c>
      <c r="BS8210" s="27">
        <v>88393.9163298551</v>
      </c>
      <c r="BU8210">
        <f t="shared" si="512"/>
        <v>85499.1382272859</v>
      </c>
      <c r="BV8210">
        <f t="shared" si="513"/>
        <v>99960.4060140645</v>
      </c>
      <c r="BW8210" s="29">
        <v>8205</v>
      </c>
      <c r="BX8210">
        <f t="shared" si="514"/>
        <v>0</v>
      </c>
      <c r="BY8210">
        <f t="shared" si="515"/>
        <v>1</v>
      </c>
    </row>
    <row r="8211" spans="1:77">
      <c r="A8211" s="15">
        <v>8206</v>
      </c>
      <c r="BP8211" s="27">
        <v>0.802281954595271</v>
      </c>
      <c r="BQ8211" s="27">
        <v>11564.3387317702</v>
      </c>
      <c r="BR8211" s="27">
        <v>1.36898311259143</v>
      </c>
      <c r="BS8211" s="27">
        <v>52155.0935416502</v>
      </c>
      <c r="BU8211">
        <f t="shared" si="512"/>
        <v>108777.95445752</v>
      </c>
      <c r="BV8211">
        <f t="shared" si="513"/>
        <v>153192.373347064</v>
      </c>
      <c r="BW8211" s="29">
        <v>8206</v>
      </c>
      <c r="BX8211">
        <f t="shared" si="514"/>
        <v>0</v>
      </c>
      <c r="BY8211">
        <f t="shared" si="515"/>
        <v>1</v>
      </c>
    </row>
    <row r="8212" spans="1:77">
      <c r="A8212" s="15">
        <v>8207</v>
      </c>
      <c r="BP8212" s="27">
        <v>0.826536642522734</v>
      </c>
      <c r="BQ8212" s="27">
        <v>14481.5151101053</v>
      </c>
      <c r="BR8212" s="27">
        <v>1.40299433063583</v>
      </c>
      <c r="BS8212" s="27">
        <v>54531.1719898592</v>
      </c>
      <c r="BU8212">
        <f t="shared" si="512"/>
        <v>109498.981268305</v>
      </c>
      <c r="BV8212">
        <f t="shared" si="513"/>
        <v>155917.977605516</v>
      </c>
      <c r="BW8212" s="29">
        <v>8207</v>
      </c>
      <c r="BX8212">
        <f t="shared" si="514"/>
        <v>0</v>
      </c>
      <c r="BY8212">
        <f t="shared" si="515"/>
        <v>1</v>
      </c>
    </row>
    <row r="8213" spans="1:77">
      <c r="A8213" s="15">
        <v>8208</v>
      </c>
      <c r="BP8213" s="27">
        <v>0.758443598091711</v>
      </c>
      <c r="BQ8213" s="27">
        <v>12825.7040960769</v>
      </c>
      <c r="BR8213" s="27">
        <v>1.31394110276058</v>
      </c>
      <c r="BS8213" s="27">
        <v>67854.9106747176</v>
      </c>
      <c r="BU8213">
        <f t="shared" si="512"/>
        <v>100940.83561768</v>
      </c>
      <c r="BV8213">
        <f t="shared" si="513"/>
        <v>129236.25473937</v>
      </c>
      <c r="BW8213" s="29">
        <v>8208</v>
      </c>
      <c r="BX8213">
        <f t="shared" si="514"/>
        <v>0</v>
      </c>
      <c r="BY8213">
        <f t="shared" si="515"/>
        <v>1</v>
      </c>
    </row>
    <row r="8214" spans="1:77">
      <c r="A8214" s="15">
        <v>8209</v>
      </c>
      <c r="BP8214" s="27">
        <v>0.791385090842626</v>
      </c>
      <c r="BQ8214" s="27">
        <v>13828.1216039131</v>
      </c>
      <c r="BR8214" s="27">
        <v>1.37264235904992</v>
      </c>
      <c r="BS8214" s="27">
        <v>56059.3391733638</v>
      </c>
      <c r="BU8214">
        <f t="shared" si="512"/>
        <v>104879.642022481</v>
      </c>
      <c r="BV8214">
        <f t="shared" si="513"/>
        <v>149837.014684124</v>
      </c>
      <c r="BW8214" s="29">
        <v>8209</v>
      </c>
      <c r="BX8214">
        <f t="shared" si="514"/>
        <v>0</v>
      </c>
      <c r="BY8214">
        <f t="shared" si="515"/>
        <v>1</v>
      </c>
    </row>
    <row r="8215" spans="1:77">
      <c r="A8215" s="15">
        <v>8210</v>
      </c>
      <c r="BP8215" s="27">
        <v>0.798688515698327</v>
      </c>
      <c r="BQ8215" s="27">
        <v>12280.4880745289</v>
      </c>
      <c r="BR8215" s="27">
        <v>1.37261831328701</v>
      </c>
      <c r="BS8215" s="27">
        <v>52427.3547330955</v>
      </c>
      <c r="BU8215">
        <f t="shared" si="512"/>
        <v>107522.78928022</v>
      </c>
      <c r="BV8215">
        <f t="shared" si="513"/>
        <v>153465.392259956</v>
      </c>
      <c r="BW8215" s="29">
        <v>8210</v>
      </c>
      <c r="BX8215">
        <f t="shared" si="514"/>
        <v>0</v>
      </c>
      <c r="BY8215">
        <f t="shared" si="515"/>
        <v>1</v>
      </c>
    </row>
    <row r="8216" spans="1:77">
      <c r="A8216" s="15">
        <v>8211</v>
      </c>
      <c r="BP8216" s="27">
        <v>0.812025611559325</v>
      </c>
      <c r="BQ8216" s="27">
        <v>12740.3945323997</v>
      </c>
      <c r="BR8216" s="27">
        <v>1.37355996502763</v>
      </c>
      <c r="BS8216" s="27">
        <v>64538.1913247729</v>
      </c>
      <c r="BU8216">
        <f t="shared" si="512"/>
        <v>109063.447201499</v>
      </c>
      <c r="BV8216">
        <f t="shared" si="513"/>
        <v>141495.803429371</v>
      </c>
      <c r="BW8216" s="29">
        <v>8211</v>
      </c>
      <c r="BX8216">
        <f t="shared" si="514"/>
        <v>0</v>
      </c>
      <c r="BY8216">
        <f t="shared" si="515"/>
        <v>1</v>
      </c>
    </row>
    <row r="8217" spans="1:77">
      <c r="A8217" s="15">
        <v>8212</v>
      </c>
      <c r="BP8217" s="27">
        <v>0.798115034731319</v>
      </c>
      <c r="BQ8217" s="27">
        <v>20453.7512165536</v>
      </c>
      <c r="BR8217" s="27">
        <v>1.36963483570829</v>
      </c>
      <c r="BS8217" s="27">
        <v>76485.3194508468</v>
      </c>
      <c r="BU8217">
        <f t="shared" si="512"/>
        <v>99263.5039931443</v>
      </c>
      <c r="BV8217">
        <f t="shared" si="513"/>
        <v>128959.905905396</v>
      </c>
      <c r="BW8217" s="29">
        <v>8212</v>
      </c>
      <c r="BX8217">
        <f t="shared" si="514"/>
        <v>0</v>
      </c>
      <c r="BY8217">
        <f t="shared" si="515"/>
        <v>1</v>
      </c>
    </row>
    <row r="8218" spans="1:77">
      <c r="A8218" s="15">
        <v>8213</v>
      </c>
      <c r="BP8218" s="27">
        <v>0.836947404493815</v>
      </c>
      <c r="BQ8218" s="27">
        <v>12872.413964132</v>
      </c>
      <c r="BR8218" s="27">
        <v>1.45218254508139</v>
      </c>
      <c r="BS8218" s="27">
        <v>55022.3716170243</v>
      </c>
      <c r="BU8218">
        <f t="shared" si="512"/>
        <v>112669.69670994</v>
      </c>
      <c r="BV8218">
        <f t="shared" si="513"/>
        <v>162805.010145184</v>
      </c>
      <c r="BW8218" s="29">
        <v>8213</v>
      </c>
      <c r="BX8218">
        <f t="shared" si="514"/>
        <v>0</v>
      </c>
      <c r="BY8218">
        <f t="shared" si="515"/>
        <v>1</v>
      </c>
    </row>
    <row r="8219" spans="1:77">
      <c r="A8219" s="15">
        <v>8214</v>
      </c>
      <c r="BP8219" s="27">
        <v>0.803135909643418</v>
      </c>
      <c r="BQ8219" s="27">
        <v>16230.221320623</v>
      </c>
      <c r="BR8219" s="27">
        <v>1.35439640686717</v>
      </c>
      <c r="BS8219" s="27">
        <v>69111.2891417766</v>
      </c>
      <c r="BU8219">
        <f t="shared" si="512"/>
        <v>104240.16512589</v>
      </c>
      <c r="BV8219">
        <f t="shared" si="513"/>
        <v>134048.171888298</v>
      </c>
      <c r="BW8219" s="29">
        <v>8214</v>
      </c>
      <c r="BX8219">
        <f t="shared" si="514"/>
        <v>0</v>
      </c>
      <c r="BY8219">
        <f t="shared" si="515"/>
        <v>1</v>
      </c>
    </row>
    <row r="8220" spans="1:77">
      <c r="A8220" s="15">
        <v>8215</v>
      </c>
      <c r="BP8220" s="27">
        <v>0.833253741377925</v>
      </c>
      <c r="BQ8220" s="27">
        <v>17171.799208798</v>
      </c>
      <c r="BR8220" s="27">
        <v>1.43207624101734</v>
      </c>
      <c r="BS8220" s="27">
        <v>57633.2651794808</v>
      </c>
      <c r="BU8220">
        <f t="shared" si="512"/>
        <v>107816.261997891</v>
      </c>
      <c r="BV8220">
        <f t="shared" si="513"/>
        <v>157178.17097312</v>
      </c>
      <c r="BW8220" s="29">
        <v>8215</v>
      </c>
      <c r="BX8220">
        <f t="shared" si="514"/>
        <v>0</v>
      </c>
      <c r="BY8220">
        <f t="shared" si="515"/>
        <v>1</v>
      </c>
    </row>
    <row r="8221" spans="1:77">
      <c r="A8221" s="15">
        <v>8216</v>
      </c>
      <c r="BP8221" s="27">
        <v>0.803717765054339</v>
      </c>
      <c r="BQ8221" s="27">
        <v>16336.357454628</v>
      </c>
      <c r="BR8221" s="27">
        <v>1.37507131927592</v>
      </c>
      <c r="BS8221" s="27">
        <v>57015.7001792947</v>
      </c>
      <c r="BU8221">
        <f t="shared" si="512"/>
        <v>104221.307303523</v>
      </c>
      <c r="BV8221">
        <f t="shared" si="513"/>
        <v>149244.997712094</v>
      </c>
      <c r="BW8221" s="29">
        <v>8216</v>
      </c>
      <c r="BX8221">
        <f t="shared" si="514"/>
        <v>0</v>
      </c>
      <c r="BY8221">
        <f t="shared" si="515"/>
        <v>1</v>
      </c>
    </row>
    <row r="8222" spans="1:77">
      <c r="A8222" s="15">
        <v>8217</v>
      </c>
      <c r="BP8222" s="27">
        <v>0.851300488089117</v>
      </c>
      <c r="BQ8222" s="27">
        <v>16695.9599065633</v>
      </c>
      <c r="BR8222" s="27">
        <v>1.48628868926082</v>
      </c>
      <c r="BS8222" s="27">
        <v>58215.3684900547</v>
      </c>
      <c r="BU8222">
        <f t="shared" si="512"/>
        <v>110999.113306804</v>
      </c>
      <c r="BV8222">
        <f t="shared" si="513"/>
        <v>164727.934899069</v>
      </c>
      <c r="BW8222" s="29">
        <v>8217</v>
      </c>
      <c r="BX8222">
        <f t="shared" si="514"/>
        <v>0</v>
      </c>
      <c r="BY8222">
        <f t="shared" si="515"/>
        <v>1</v>
      </c>
    </row>
    <row r="8223" spans="1:77">
      <c r="A8223" s="15">
        <v>8218</v>
      </c>
      <c r="BP8223" s="27">
        <v>0.835883403673554</v>
      </c>
      <c r="BQ8223" s="27">
        <v>14609.3651881601</v>
      </c>
      <c r="BR8223" s="27">
        <v>1.44544945716551</v>
      </c>
      <c r="BS8223" s="27">
        <v>54827.7422798743</v>
      </c>
      <c r="BU8223">
        <f t="shared" si="512"/>
        <v>110773.145362873</v>
      </c>
      <c r="BV8223">
        <f t="shared" si="513"/>
        <v>161989.676294952</v>
      </c>
      <c r="BW8223" s="29">
        <v>8218</v>
      </c>
      <c r="BX8223">
        <f t="shared" si="514"/>
        <v>0</v>
      </c>
      <c r="BY8223">
        <f t="shared" si="515"/>
        <v>1</v>
      </c>
    </row>
    <row r="8224" spans="1:77">
      <c r="A8224" s="15">
        <v>8219</v>
      </c>
      <c r="BP8224" s="27">
        <v>0.83398904452641</v>
      </c>
      <c r="BQ8224" s="27">
        <v>10676.6818737572</v>
      </c>
      <c r="BR8224" s="27">
        <v>1.42923287025385</v>
      </c>
      <c r="BS8224" s="27">
        <v>51429.0248273109</v>
      </c>
      <c r="BU8224">
        <f t="shared" si="512"/>
        <v>114421.674805204</v>
      </c>
      <c r="BV8224">
        <f t="shared" si="513"/>
        <v>162955.905710766</v>
      </c>
      <c r="BW8224" s="29">
        <v>8219</v>
      </c>
      <c r="BX8224">
        <f t="shared" si="514"/>
        <v>0</v>
      </c>
      <c r="BY8224">
        <f t="shared" si="515"/>
        <v>1</v>
      </c>
    </row>
    <row r="8225" spans="1:77">
      <c r="A8225" s="15">
        <v>8220</v>
      </c>
      <c r="BP8225" s="27">
        <v>0.838939665329463</v>
      </c>
      <c r="BQ8225" s="27">
        <v>12279.9813485231</v>
      </c>
      <c r="BR8225" s="27">
        <v>1.4128715919053</v>
      </c>
      <c r="BS8225" s="27">
        <v>52831.3090960029</v>
      </c>
      <c r="BU8225">
        <f t="shared" si="512"/>
        <v>113560.968450896</v>
      </c>
      <c r="BV8225">
        <f t="shared" si="513"/>
        <v>159099.429689792</v>
      </c>
      <c r="BW8225" s="29">
        <v>8220</v>
      </c>
      <c r="BX8225">
        <f t="shared" si="514"/>
        <v>0</v>
      </c>
      <c r="BY8225">
        <f t="shared" si="515"/>
        <v>1</v>
      </c>
    </row>
    <row r="8226" spans="1:77">
      <c r="A8226" s="15">
        <v>8221</v>
      </c>
      <c r="BP8226" s="27">
        <v>0.797017536952302</v>
      </c>
      <c r="BQ8226" s="27">
        <v>13604.2176872493</v>
      </c>
      <c r="BR8226" s="27">
        <v>1.36765692764264</v>
      </c>
      <c r="BS8226" s="27">
        <v>54359.6487477433</v>
      </c>
      <c r="BU8226">
        <f t="shared" si="512"/>
        <v>105948.412855596</v>
      </c>
      <c r="BV8226">
        <f t="shared" si="513"/>
        <v>150788.890398652</v>
      </c>
      <c r="BW8226" s="29">
        <v>8221</v>
      </c>
      <c r="BX8226">
        <f t="shared" si="514"/>
        <v>0</v>
      </c>
      <c r="BY8226">
        <f t="shared" si="515"/>
        <v>1</v>
      </c>
    </row>
    <row r="8227" spans="1:77">
      <c r="A8227" s="15">
        <v>8222</v>
      </c>
      <c r="BP8227" s="27">
        <v>0.816733846442781</v>
      </c>
      <c r="BQ8227" s="27">
        <v>13921.1633105684</v>
      </c>
      <c r="BR8227" s="27">
        <v>1.38869606174635</v>
      </c>
      <c r="BS8227" s="27">
        <v>67926.3903411304</v>
      </c>
      <c r="BU8227">
        <f t="shared" si="512"/>
        <v>108588.913655849</v>
      </c>
      <c r="BV8227">
        <f t="shared" si="513"/>
        <v>140378.018920823</v>
      </c>
      <c r="BW8227" s="29">
        <v>8222</v>
      </c>
      <c r="BX8227">
        <f t="shared" si="514"/>
        <v>0</v>
      </c>
      <c r="BY8227">
        <f t="shared" si="515"/>
        <v>1</v>
      </c>
    </row>
    <row r="8228" spans="1:77">
      <c r="A8228" s="15">
        <v>8223</v>
      </c>
      <c r="BP8228" s="27">
        <v>0.800205305808712</v>
      </c>
      <c r="BQ8228" s="27">
        <v>13286.8837828178</v>
      </c>
      <c r="BR8228" s="27">
        <v>1.35503989155376</v>
      </c>
      <c r="BS8228" s="27">
        <v>68944.3277257418</v>
      </c>
      <c r="BU8228">
        <f t="shared" si="512"/>
        <v>106743.912088489</v>
      </c>
      <c r="BV8228">
        <f t="shared" si="513"/>
        <v>134311.656007322</v>
      </c>
      <c r="BW8228" s="29">
        <v>8223</v>
      </c>
      <c r="BX8228">
        <f t="shared" si="514"/>
        <v>0</v>
      </c>
      <c r="BY8228">
        <f t="shared" si="515"/>
        <v>1</v>
      </c>
    </row>
    <row r="8229" spans="1:77">
      <c r="A8229" s="15">
        <v>8224</v>
      </c>
      <c r="BP8229" s="27">
        <v>0.772405676269188</v>
      </c>
      <c r="BQ8229" s="27">
        <v>11172.4312047566</v>
      </c>
      <c r="BR8229" s="27">
        <v>1.31002142211116</v>
      </c>
      <c r="BS8229" s="27">
        <v>51964.5569519928</v>
      </c>
      <c r="BU8229">
        <f t="shared" si="512"/>
        <v>104688.420235622</v>
      </c>
      <c r="BV8229">
        <f t="shared" si="513"/>
        <v>144538.656364682</v>
      </c>
      <c r="BW8229" s="29">
        <v>8224</v>
      </c>
      <c r="BX8229">
        <f t="shared" si="514"/>
        <v>0</v>
      </c>
      <c r="BY8229">
        <f t="shared" si="515"/>
        <v>1</v>
      </c>
    </row>
    <row r="8230" spans="1:77">
      <c r="A8230" s="15">
        <v>8225</v>
      </c>
      <c r="BP8230" s="27">
        <v>0.804236884562129</v>
      </c>
      <c r="BQ8230" s="27">
        <v>15002.7683259529</v>
      </c>
      <c r="BR8230" s="27">
        <v>1.37918350480188</v>
      </c>
      <c r="BS8230" s="27">
        <v>69294.7239365524</v>
      </c>
      <c r="BU8230">
        <f t="shared" si="512"/>
        <v>105632.764358367</v>
      </c>
      <c r="BV8230">
        <f t="shared" si="513"/>
        <v>137582.801783729</v>
      </c>
      <c r="BW8230" s="29">
        <v>8225</v>
      </c>
      <c r="BX8230">
        <f t="shared" si="514"/>
        <v>0</v>
      </c>
      <c r="BY8230">
        <f t="shared" si="515"/>
        <v>1</v>
      </c>
    </row>
    <row r="8231" spans="1:77">
      <c r="A8231" s="15">
        <v>8226</v>
      </c>
      <c r="BP8231" s="27">
        <v>0.809588316558565</v>
      </c>
      <c r="BQ8231" s="27">
        <v>21244.8949027773</v>
      </c>
      <c r="BR8231" s="27">
        <v>1.40441924870912</v>
      </c>
      <c r="BS8231" s="27">
        <v>67768.5067137587</v>
      </c>
      <c r="BU8231">
        <f t="shared" si="512"/>
        <v>100193.352581007</v>
      </c>
      <c r="BV8231">
        <f t="shared" si="513"/>
        <v>142894.38059261</v>
      </c>
      <c r="BW8231" s="29">
        <v>8226</v>
      </c>
      <c r="BX8231">
        <f t="shared" si="514"/>
        <v>0</v>
      </c>
      <c r="BY8231">
        <f t="shared" si="515"/>
        <v>1</v>
      </c>
    </row>
    <row r="8232" spans="1:77">
      <c r="A8232" s="15">
        <v>8227</v>
      </c>
      <c r="BP8232" s="27">
        <v>0.869110231629203</v>
      </c>
      <c r="BQ8232" s="27">
        <v>14413.9079535288</v>
      </c>
      <c r="BR8232" s="27">
        <v>1.52007313460177</v>
      </c>
      <c r="BS8232" s="27">
        <v>57399.713839427</v>
      </c>
      <c r="BU8232">
        <f t="shared" si="512"/>
        <v>115952.626790852</v>
      </c>
      <c r="BV8232">
        <f t="shared" si="513"/>
        <v>170611.256350838</v>
      </c>
      <c r="BW8232" s="29">
        <v>8227</v>
      </c>
      <c r="BX8232">
        <f t="shared" si="514"/>
        <v>0</v>
      </c>
      <c r="BY8232">
        <f t="shared" si="515"/>
        <v>1</v>
      </c>
    </row>
    <row r="8233" spans="1:77">
      <c r="A8233" s="15">
        <v>8228</v>
      </c>
      <c r="BP8233" s="27">
        <v>0.832555394962027</v>
      </c>
      <c r="BQ8233" s="27">
        <v>13209.458761362</v>
      </c>
      <c r="BR8233" s="27">
        <v>1.41951220387507</v>
      </c>
      <c r="BS8233" s="27">
        <v>65684.0810020213</v>
      </c>
      <c r="BU8233">
        <f t="shared" si="512"/>
        <v>111673.850482942</v>
      </c>
      <c r="BV8233">
        <f t="shared" si="513"/>
        <v>147242.749579239</v>
      </c>
      <c r="BW8233" s="29">
        <v>8228</v>
      </c>
      <c r="BX8233">
        <f t="shared" si="514"/>
        <v>0</v>
      </c>
      <c r="BY8233">
        <f t="shared" si="515"/>
        <v>1</v>
      </c>
    </row>
    <row r="8234" spans="1:77">
      <c r="A8234" s="15">
        <v>8229</v>
      </c>
      <c r="BP8234" s="27">
        <v>0.840861590285678</v>
      </c>
      <c r="BQ8234" s="27">
        <v>12386.3854473944</v>
      </c>
      <c r="BR8234" s="27">
        <v>1.42675114078674</v>
      </c>
      <c r="BS8234" s="27">
        <v>52179.3786894234</v>
      </c>
      <c r="BU8234">
        <f t="shared" si="512"/>
        <v>113742.853095457</v>
      </c>
      <c r="BV8234">
        <f t="shared" si="513"/>
        <v>161833.292428588</v>
      </c>
      <c r="BW8234" s="29">
        <v>8229</v>
      </c>
      <c r="BX8234">
        <f t="shared" si="514"/>
        <v>0</v>
      </c>
      <c r="BY8234">
        <f t="shared" si="515"/>
        <v>1</v>
      </c>
    </row>
    <row r="8235" spans="1:77">
      <c r="A8235" s="15">
        <v>8230</v>
      </c>
      <c r="BP8235" s="27">
        <v>0.822363125308223</v>
      </c>
      <c r="BQ8235" s="27">
        <v>11359.4761010233</v>
      </c>
      <c r="BR8235" s="27">
        <v>1.43512915288415</v>
      </c>
      <c r="BS8235" s="27">
        <v>64932.5356193582</v>
      </c>
      <c r="BU8235">
        <f t="shared" si="512"/>
        <v>111994.99269521</v>
      </c>
      <c r="BV8235">
        <f t="shared" si="513"/>
        <v>150336.837313264</v>
      </c>
      <c r="BW8235" s="29">
        <v>8230</v>
      </c>
      <c r="BX8235">
        <f t="shared" si="514"/>
        <v>0</v>
      </c>
      <c r="BY8235">
        <f t="shared" si="515"/>
        <v>1</v>
      </c>
    </row>
    <row r="8236" spans="1:77">
      <c r="A8236" s="15">
        <v>8231</v>
      </c>
      <c r="BP8236" s="27">
        <v>0.847814280366765</v>
      </c>
      <c r="BQ8236" s="27">
        <v>13992.3176636156</v>
      </c>
      <c r="BR8236" s="27">
        <v>1.46430342818727</v>
      </c>
      <c r="BS8236" s="27">
        <v>54483.3224648148</v>
      </c>
      <c r="BU8236">
        <f t="shared" si="512"/>
        <v>113179.824391399</v>
      </c>
      <c r="BV8236">
        <f t="shared" si="513"/>
        <v>165162.191763276</v>
      </c>
      <c r="BW8236" s="29">
        <v>8231</v>
      </c>
      <c r="BX8236">
        <f t="shared" si="514"/>
        <v>0</v>
      </c>
      <c r="BY8236">
        <f t="shared" si="515"/>
        <v>1</v>
      </c>
    </row>
    <row r="8237" spans="1:77">
      <c r="A8237" s="15">
        <v>8232</v>
      </c>
      <c r="BP8237" s="27">
        <v>0.800325536716389</v>
      </c>
      <c r="BQ8237" s="27">
        <v>11364.4365182539</v>
      </c>
      <c r="BR8237" s="27">
        <v>1.39423173266553</v>
      </c>
      <c r="BS8237" s="27">
        <v>64620.8366473392</v>
      </c>
      <c r="BU8237">
        <f t="shared" si="512"/>
        <v>108684.393989204</v>
      </c>
      <c r="BV8237">
        <f t="shared" si="513"/>
        <v>144513.92325249</v>
      </c>
      <c r="BW8237" s="29">
        <v>8232</v>
      </c>
      <c r="BX8237">
        <f t="shared" si="514"/>
        <v>0</v>
      </c>
      <c r="BY8237">
        <f t="shared" si="515"/>
        <v>1</v>
      </c>
    </row>
    <row r="8238" spans="1:77">
      <c r="A8238" s="15">
        <v>8233</v>
      </c>
      <c r="BP8238" s="27">
        <v>0.862216970907263</v>
      </c>
      <c r="BQ8238" s="27">
        <v>13797.558054288</v>
      </c>
      <c r="BR8238" s="27">
        <v>1.49489135919497</v>
      </c>
      <c r="BS8238" s="27">
        <v>68439.0092883804</v>
      </c>
      <c r="BU8238">
        <f t="shared" si="512"/>
        <v>115534.987581801</v>
      </c>
      <c r="BV8238">
        <f t="shared" si="513"/>
        <v>155794.694590866</v>
      </c>
      <c r="BW8238" s="29">
        <v>8233</v>
      </c>
      <c r="BX8238">
        <f t="shared" si="514"/>
        <v>0</v>
      </c>
      <c r="BY8238">
        <f t="shared" si="515"/>
        <v>1</v>
      </c>
    </row>
    <row r="8239" spans="1:77">
      <c r="A8239" s="15">
        <v>8234</v>
      </c>
      <c r="BP8239" s="27">
        <v>0.819105794729441</v>
      </c>
      <c r="BQ8239" s="27">
        <v>19429.0676106645</v>
      </c>
      <c r="BR8239" s="27">
        <v>1.42762372416895</v>
      </c>
      <c r="BS8239" s="27">
        <v>61243.8539979757</v>
      </c>
      <c r="BU8239">
        <f t="shared" si="512"/>
        <v>103436.801598752</v>
      </c>
      <c r="BV8239">
        <f t="shared" si="513"/>
        <v>152899.704627367</v>
      </c>
      <c r="BW8239" s="29">
        <v>8234</v>
      </c>
      <c r="BX8239">
        <f t="shared" si="514"/>
        <v>0</v>
      </c>
      <c r="BY8239">
        <f t="shared" si="515"/>
        <v>1</v>
      </c>
    </row>
    <row r="8240" spans="1:77">
      <c r="A8240" s="15">
        <v>8235</v>
      </c>
      <c r="BP8240" s="27">
        <v>0.811035994898717</v>
      </c>
      <c r="BQ8240" s="27">
        <v>16377.9330663902</v>
      </c>
      <c r="BR8240" s="27">
        <v>1.38679933249485</v>
      </c>
      <c r="BS8240" s="27">
        <v>59616.2475789958</v>
      </c>
      <c r="BU8240">
        <f t="shared" si="512"/>
        <v>105277.466168417</v>
      </c>
      <c r="BV8240">
        <f t="shared" si="513"/>
        <v>148403.652295232</v>
      </c>
      <c r="BW8240" s="29">
        <v>8235</v>
      </c>
      <c r="BX8240">
        <f t="shared" si="514"/>
        <v>0</v>
      </c>
      <c r="BY8240">
        <f t="shared" si="515"/>
        <v>1</v>
      </c>
    </row>
    <row r="8241" spans="1:77">
      <c r="A8241" s="15">
        <v>8236</v>
      </c>
      <c r="BP8241" s="27">
        <v>0.813090569072432</v>
      </c>
      <c r="BQ8241" s="27">
        <v>16408.8176507351</v>
      </c>
      <c r="BR8241" s="27">
        <v>1.40656514801636</v>
      </c>
      <c r="BS8241" s="27">
        <v>71705.2052167023</v>
      </c>
      <c r="BU8241">
        <f t="shared" si="512"/>
        <v>105554.76771013</v>
      </c>
      <c r="BV8241">
        <f t="shared" si="513"/>
        <v>139279.566985751</v>
      </c>
      <c r="BW8241" s="29">
        <v>8236</v>
      </c>
      <c r="BX8241">
        <f t="shared" si="514"/>
        <v>0</v>
      </c>
      <c r="BY8241">
        <f t="shared" si="515"/>
        <v>1</v>
      </c>
    </row>
    <row r="8242" spans="1:77">
      <c r="A8242" s="15">
        <v>8237</v>
      </c>
      <c r="BP8242" s="27">
        <v>0.760026411039556</v>
      </c>
      <c r="BQ8242" s="27">
        <v>11201.5675286571</v>
      </c>
      <c r="BR8242" s="27">
        <v>1.29197925235804</v>
      </c>
      <c r="BS8242" s="27">
        <v>51427.1612976241</v>
      </c>
      <c r="BU8242">
        <f t="shared" si="512"/>
        <v>102802.394127276</v>
      </c>
      <c r="BV8242">
        <f t="shared" si="513"/>
        <v>142369.726556082</v>
      </c>
      <c r="BW8242" s="29">
        <v>8237</v>
      </c>
      <c r="BX8242">
        <f t="shared" si="514"/>
        <v>0</v>
      </c>
      <c r="BY8242">
        <f t="shared" si="515"/>
        <v>1</v>
      </c>
    </row>
    <row r="8243" spans="1:77">
      <c r="A8243" s="15">
        <v>8238</v>
      </c>
      <c r="BP8243" s="27">
        <v>0.856404808161275</v>
      </c>
      <c r="BQ8243" s="27">
        <v>11129.2719969614</v>
      </c>
      <c r="BR8243" s="27">
        <v>1.45701655674779</v>
      </c>
      <c r="BS8243" s="27">
        <v>51083.9162951872</v>
      </c>
      <c r="BU8243">
        <f t="shared" si="512"/>
        <v>117331.44922723</v>
      </c>
      <c r="BV8243">
        <f t="shared" si="513"/>
        <v>167468.567216981</v>
      </c>
      <c r="BW8243" s="29">
        <v>8238</v>
      </c>
      <c r="BX8243">
        <f t="shared" si="514"/>
        <v>0</v>
      </c>
      <c r="BY8243">
        <f t="shared" si="515"/>
        <v>1</v>
      </c>
    </row>
    <row r="8244" spans="1:77">
      <c r="A8244" s="15">
        <v>8239</v>
      </c>
      <c r="BP8244" s="27">
        <v>0.802926140088618</v>
      </c>
      <c r="BQ8244" s="27">
        <v>12364.0292419381</v>
      </c>
      <c r="BR8244" s="27">
        <v>1.38414799486683</v>
      </c>
      <c r="BS8244" s="27">
        <v>52500.075022856</v>
      </c>
      <c r="BU8244">
        <f t="shared" si="512"/>
        <v>108074.891771355</v>
      </c>
      <c r="BV8244">
        <f t="shared" si="513"/>
        <v>155122.124207168</v>
      </c>
      <c r="BW8244" s="29">
        <v>8239</v>
      </c>
      <c r="BX8244">
        <f t="shared" si="514"/>
        <v>0</v>
      </c>
      <c r="BY8244">
        <f t="shared" si="515"/>
        <v>1</v>
      </c>
    </row>
    <row r="8245" spans="1:77">
      <c r="A8245" s="15">
        <v>8240</v>
      </c>
      <c r="BP8245" s="27">
        <v>0.804923986670178</v>
      </c>
      <c r="BQ8245" s="27">
        <v>12841.890166461</v>
      </c>
      <c r="BR8245" s="27">
        <v>1.36679322134965</v>
      </c>
      <c r="BS8245" s="27">
        <v>53274.2369731138</v>
      </c>
      <c r="BU8245">
        <f t="shared" si="512"/>
        <v>107896.707834066</v>
      </c>
      <c r="BV8245">
        <f t="shared" si="513"/>
        <v>151744.746229334</v>
      </c>
      <c r="BW8245" s="29">
        <v>8240</v>
      </c>
      <c r="BX8245">
        <f t="shared" si="514"/>
        <v>0</v>
      </c>
      <c r="BY8245">
        <f t="shared" si="515"/>
        <v>1</v>
      </c>
    </row>
    <row r="8246" spans="1:77">
      <c r="A8246" s="15">
        <v>8241</v>
      </c>
      <c r="BP8246" s="27">
        <v>0.797404064855164</v>
      </c>
      <c r="BQ8246" s="27">
        <v>20917.8904458213</v>
      </c>
      <c r="BR8246" s="27">
        <v>1.34861168253974</v>
      </c>
      <c r="BS8246" s="27">
        <v>61598.8125834352</v>
      </c>
      <c r="BU8246">
        <f t="shared" si="512"/>
        <v>98692.7192824533</v>
      </c>
      <c r="BV8246">
        <f t="shared" si="513"/>
        <v>140692.939797527</v>
      </c>
      <c r="BW8246" s="29">
        <v>8241</v>
      </c>
      <c r="BX8246">
        <f t="shared" si="514"/>
        <v>0</v>
      </c>
      <c r="BY8246">
        <f t="shared" si="515"/>
        <v>1</v>
      </c>
    </row>
    <row r="8247" spans="1:77">
      <c r="A8247" s="15">
        <v>8242</v>
      </c>
      <c r="BP8247" s="27">
        <v>0.852746411008111</v>
      </c>
      <c r="BQ8247" s="27">
        <v>16537.9760286393</v>
      </c>
      <c r="BR8247" s="27">
        <v>1.47910743793497</v>
      </c>
      <c r="BS8247" s="27">
        <v>58008.7045570518</v>
      </c>
      <c r="BU8247">
        <f t="shared" si="512"/>
        <v>111373.985622577</v>
      </c>
      <c r="BV8247">
        <f t="shared" si="513"/>
        <v>163857.411133193</v>
      </c>
      <c r="BW8247" s="29">
        <v>8242</v>
      </c>
      <c r="BX8247">
        <f t="shared" si="514"/>
        <v>0</v>
      </c>
      <c r="BY8247">
        <f t="shared" si="515"/>
        <v>1</v>
      </c>
    </row>
    <row r="8248" spans="1:77">
      <c r="A8248" s="15">
        <v>8243</v>
      </c>
      <c r="BP8248" s="27">
        <v>0.872881864883748</v>
      </c>
      <c r="BQ8248" s="27">
        <v>11191.377077151</v>
      </c>
      <c r="BR8248" s="27">
        <v>1.53175979225177</v>
      </c>
      <c r="BS8248" s="27">
        <v>50484.6891804798</v>
      </c>
      <c r="BU8248">
        <f t="shared" si="512"/>
        <v>119740.902655411</v>
      </c>
      <c r="BV8248">
        <f t="shared" si="513"/>
        <v>179279.279657286</v>
      </c>
      <c r="BW8248" s="29">
        <v>8243</v>
      </c>
      <c r="BX8248">
        <f t="shared" si="514"/>
        <v>0</v>
      </c>
      <c r="BY8248">
        <f t="shared" si="515"/>
        <v>1</v>
      </c>
    </row>
    <row r="8249" spans="1:77">
      <c r="A8249" s="15">
        <v>8244</v>
      </c>
      <c r="BP8249" s="27">
        <v>0.816180139381843</v>
      </c>
      <c r="BQ8249" s="27">
        <v>16493.9712694649</v>
      </c>
      <c r="BR8249" s="27">
        <v>1.40634197124866</v>
      </c>
      <c r="BS8249" s="27">
        <v>69521.1730260109</v>
      </c>
      <c r="BU8249">
        <f t="shared" si="512"/>
        <v>105933.049637812</v>
      </c>
      <c r="BV8249">
        <f t="shared" si="513"/>
        <v>141430.122661288</v>
      </c>
      <c r="BW8249" s="29">
        <v>8244</v>
      </c>
      <c r="BX8249">
        <f t="shared" si="514"/>
        <v>0</v>
      </c>
      <c r="BY8249">
        <f t="shared" si="515"/>
        <v>1</v>
      </c>
    </row>
    <row r="8250" spans="1:77">
      <c r="A8250" s="15">
        <v>8245</v>
      </c>
      <c r="BP8250" s="27">
        <v>0.869712232137076</v>
      </c>
      <c r="BQ8250" s="27">
        <v>12532.1349665486</v>
      </c>
      <c r="BR8250" s="27">
        <v>1.47596177638203</v>
      </c>
      <c r="BS8250" s="27">
        <v>66434.9456444223</v>
      </c>
      <c r="BU8250">
        <f t="shared" si="512"/>
        <v>117924.699854013</v>
      </c>
      <c r="BV8250">
        <f t="shared" si="513"/>
        <v>154959.320812881</v>
      </c>
      <c r="BW8250" s="29">
        <v>8245</v>
      </c>
      <c r="BX8250">
        <f t="shared" si="514"/>
        <v>0</v>
      </c>
      <c r="BY8250">
        <f t="shared" si="515"/>
        <v>1</v>
      </c>
    </row>
    <row r="8251" spans="1:77">
      <c r="A8251" s="15">
        <v>8246</v>
      </c>
      <c r="BP8251" s="27">
        <v>0.787796493069084</v>
      </c>
      <c r="BQ8251" s="27">
        <v>17599.809596709</v>
      </c>
      <c r="BR8251" s="27">
        <v>1.35220812168984</v>
      </c>
      <c r="BS8251" s="27">
        <v>59696.5651368475</v>
      </c>
      <c r="BU8251">
        <f t="shared" si="512"/>
        <v>100569.664363654</v>
      </c>
      <c r="BV8251">
        <f t="shared" si="513"/>
        <v>143134.653116628</v>
      </c>
      <c r="BW8251" s="29">
        <v>8246</v>
      </c>
      <c r="BX8251">
        <f t="shared" si="514"/>
        <v>0</v>
      </c>
      <c r="BY8251">
        <f t="shared" si="515"/>
        <v>1</v>
      </c>
    </row>
    <row r="8252" spans="1:77">
      <c r="A8252" s="15">
        <v>8247</v>
      </c>
      <c r="BP8252" s="27">
        <v>0.780132576850195</v>
      </c>
      <c r="BQ8252" s="27">
        <v>18564.6445041322</v>
      </c>
      <c r="BR8252" s="27">
        <v>1.33252532249768</v>
      </c>
      <c r="BS8252" s="27">
        <v>60345.6099810082</v>
      </c>
      <c r="BU8252">
        <f t="shared" si="512"/>
        <v>98455.242023397</v>
      </c>
      <c r="BV8252">
        <f t="shared" si="513"/>
        <v>139533.188393644</v>
      </c>
      <c r="BW8252" s="29">
        <v>8247</v>
      </c>
      <c r="BX8252">
        <f t="shared" si="514"/>
        <v>0</v>
      </c>
      <c r="BY8252">
        <f t="shared" si="515"/>
        <v>1</v>
      </c>
    </row>
    <row r="8253" spans="1:77">
      <c r="A8253" s="15">
        <v>8248</v>
      </c>
      <c r="BP8253" s="27">
        <v>0.763183805907068</v>
      </c>
      <c r="BQ8253" s="27">
        <v>13109.6331706583</v>
      </c>
      <c r="BR8253" s="27">
        <v>1.29822413107622</v>
      </c>
      <c r="BS8253" s="27">
        <v>54316.4067473193</v>
      </c>
      <c r="BU8253">
        <f t="shared" si="512"/>
        <v>101367.937715402</v>
      </c>
      <c r="BV8253">
        <f t="shared" si="513"/>
        <v>140417.212914114</v>
      </c>
      <c r="BW8253" s="29">
        <v>8248</v>
      </c>
      <c r="BX8253">
        <f t="shared" si="514"/>
        <v>0</v>
      </c>
      <c r="BY8253">
        <f t="shared" si="515"/>
        <v>1</v>
      </c>
    </row>
    <row r="8254" spans="1:77">
      <c r="A8254" s="15">
        <v>8249</v>
      </c>
      <c r="BP8254" s="27">
        <v>0.837018023088322</v>
      </c>
      <c r="BQ8254" s="27">
        <v>12419.5428290301</v>
      </c>
      <c r="BR8254" s="27">
        <v>1.42292429050443</v>
      </c>
      <c r="BS8254" s="27">
        <v>54305.1015088</v>
      </c>
      <c r="BU8254">
        <f t="shared" si="512"/>
        <v>113133.160634218</v>
      </c>
      <c r="BV8254">
        <f t="shared" si="513"/>
        <v>159133.542066864</v>
      </c>
      <c r="BW8254" s="29">
        <v>8249</v>
      </c>
      <c r="BX8254">
        <f t="shared" si="514"/>
        <v>0</v>
      </c>
      <c r="BY8254">
        <f t="shared" si="515"/>
        <v>1</v>
      </c>
    </row>
    <row r="8255" spans="1:77">
      <c r="A8255" s="15">
        <v>8250</v>
      </c>
      <c r="BP8255" s="27">
        <v>0.843338391761141</v>
      </c>
      <c r="BQ8255" s="27">
        <v>11546.4764414788</v>
      </c>
      <c r="BR8255" s="27">
        <v>1.44727073985516</v>
      </c>
      <c r="BS8255" s="27">
        <v>51279.0056015652</v>
      </c>
      <c r="BU8255">
        <f t="shared" si="512"/>
        <v>114954.282322692</v>
      </c>
      <c r="BV8255">
        <f t="shared" si="513"/>
        <v>165811.605376709</v>
      </c>
      <c r="BW8255" s="29">
        <v>8250</v>
      </c>
      <c r="BX8255">
        <f t="shared" si="514"/>
        <v>0</v>
      </c>
      <c r="BY8255">
        <f t="shared" si="515"/>
        <v>1</v>
      </c>
    </row>
    <row r="8256" spans="1:77">
      <c r="A8256" s="15">
        <v>8251</v>
      </c>
      <c r="BP8256" s="27">
        <v>0.803687724184412</v>
      </c>
      <c r="BQ8256" s="27">
        <v>16190.7603231935</v>
      </c>
      <c r="BR8256" s="27">
        <v>1.38635260800718</v>
      </c>
      <c r="BS8256" s="27">
        <v>58086.6945145332</v>
      </c>
      <c r="BU8256">
        <f t="shared" si="512"/>
        <v>104362.398304468</v>
      </c>
      <c r="BV8256">
        <f t="shared" si="513"/>
        <v>149866.196686544</v>
      </c>
      <c r="BW8256" s="29">
        <v>8251</v>
      </c>
      <c r="BX8256">
        <f t="shared" si="514"/>
        <v>0</v>
      </c>
      <c r="BY8256">
        <f t="shared" si="515"/>
        <v>1</v>
      </c>
    </row>
    <row r="8257" spans="1:77">
      <c r="A8257" s="15">
        <v>8252</v>
      </c>
      <c r="BP8257" s="27">
        <v>0.815785358573596</v>
      </c>
      <c r="BQ8257" s="27">
        <v>11533.4194773272</v>
      </c>
      <c r="BR8257" s="27">
        <v>1.41714241004705</v>
      </c>
      <c r="BS8257" s="27">
        <v>53174.7201239624</v>
      </c>
      <c r="BU8257">
        <f t="shared" si="512"/>
        <v>110834.384308712</v>
      </c>
      <c r="BV8257">
        <f t="shared" si="513"/>
        <v>159396.641383096</v>
      </c>
      <c r="BW8257" s="29">
        <v>8252</v>
      </c>
      <c r="BX8257">
        <f t="shared" si="514"/>
        <v>0</v>
      </c>
      <c r="BY8257">
        <f t="shared" si="515"/>
        <v>1</v>
      </c>
    </row>
    <row r="8258" spans="1:77">
      <c r="A8258" s="15">
        <v>8253</v>
      </c>
      <c r="BP8258" s="27">
        <v>0.786221415312422</v>
      </c>
      <c r="BQ8258" s="27">
        <v>19386.1945896038</v>
      </c>
      <c r="BR8258" s="27">
        <v>1.3230002976417</v>
      </c>
      <c r="BS8258" s="27">
        <v>63955.8207837299</v>
      </c>
      <c r="BU8258">
        <f t="shared" si="512"/>
        <v>98547.0177072595</v>
      </c>
      <c r="BV8258">
        <f t="shared" si="513"/>
        <v>134494.223862525</v>
      </c>
      <c r="BW8258" s="29">
        <v>8253</v>
      </c>
      <c r="BX8258">
        <f t="shared" si="514"/>
        <v>0</v>
      </c>
      <c r="BY8258">
        <f t="shared" si="515"/>
        <v>1</v>
      </c>
    </row>
    <row r="8259" spans="1:77">
      <c r="A8259" s="15">
        <v>8254</v>
      </c>
      <c r="BP8259" s="27">
        <v>0.790076944593952</v>
      </c>
      <c r="BQ8259" s="27">
        <v>15501.749068461</v>
      </c>
      <c r="BR8259" s="27">
        <v>1.34274664477565</v>
      </c>
      <c r="BS8259" s="27">
        <v>68501.6222394073</v>
      </c>
      <c r="BU8259">
        <f t="shared" si="512"/>
        <v>103009.792620632</v>
      </c>
      <c r="BV8259">
        <f t="shared" si="513"/>
        <v>132910.374476941</v>
      </c>
      <c r="BW8259" s="29">
        <v>8254</v>
      </c>
      <c r="BX8259">
        <f t="shared" si="514"/>
        <v>0</v>
      </c>
      <c r="BY8259">
        <f t="shared" si="515"/>
        <v>1</v>
      </c>
    </row>
    <row r="8260" spans="1:77">
      <c r="A8260" s="15">
        <v>8255</v>
      </c>
      <c r="BP8260" s="27">
        <v>0.787190138569916</v>
      </c>
      <c r="BQ8260" s="27">
        <v>14116.2128959869</v>
      </c>
      <c r="BR8260" s="27">
        <v>1.34417711355607</v>
      </c>
      <c r="BS8260" s="27">
        <v>70495.714769703</v>
      </c>
      <c r="BU8260">
        <f t="shared" si="512"/>
        <v>103962.3078895</v>
      </c>
      <c r="BV8260">
        <f t="shared" si="513"/>
        <v>131130.852263708</v>
      </c>
      <c r="BW8260" s="29">
        <v>8255</v>
      </c>
      <c r="BX8260">
        <f t="shared" si="514"/>
        <v>0</v>
      </c>
      <c r="BY8260">
        <f t="shared" si="515"/>
        <v>1</v>
      </c>
    </row>
    <row r="8261" spans="1:77">
      <c r="A8261" s="15">
        <v>8256</v>
      </c>
      <c r="BP8261" s="27">
        <v>0.837380471554282</v>
      </c>
      <c r="BQ8261" s="27">
        <v>18815.5721567917</v>
      </c>
      <c r="BR8261" s="27">
        <v>1.46631505713993</v>
      </c>
      <c r="BS8261" s="27">
        <v>81861.6667424294</v>
      </c>
      <c r="BU8261">
        <f t="shared" si="512"/>
        <v>106791.498576351</v>
      </c>
      <c r="BV8261">
        <f t="shared" si="513"/>
        <v>138085.591828559</v>
      </c>
      <c r="BW8261" s="29">
        <v>8256</v>
      </c>
      <c r="BX8261">
        <f t="shared" si="514"/>
        <v>0</v>
      </c>
      <c r="BY8261">
        <f t="shared" si="515"/>
        <v>1</v>
      </c>
    </row>
    <row r="8262" spans="1:77">
      <c r="A8262" s="15">
        <v>8257</v>
      </c>
      <c r="BP8262" s="27">
        <v>0.817362155483587</v>
      </c>
      <c r="BQ8262" s="27">
        <v>14765.1697058598</v>
      </c>
      <c r="BR8262" s="27">
        <v>1.40436935459096</v>
      </c>
      <c r="BS8262" s="27">
        <v>58914.9450032762</v>
      </c>
      <c r="BU8262">
        <f t="shared" si="512"/>
        <v>107839.153616678</v>
      </c>
      <c r="BV8262">
        <f t="shared" si="513"/>
        <v>151740.458185367</v>
      </c>
      <c r="BW8262" s="29">
        <v>8257</v>
      </c>
      <c r="BX8262">
        <f t="shared" si="514"/>
        <v>0</v>
      </c>
      <c r="BY8262">
        <f t="shared" si="515"/>
        <v>1</v>
      </c>
    </row>
    <row r="8263" spans="1:77">
      <c r="A8263" s="15">
        <v>8258</v>
      </c>
      <c r="BP8263" s="27">
        <v>0.743596558860501</v>
      </c>
      <c r="BQ8263" s="27">
        <v>13180.4955643142</v>
      </c>
      <c r="BR8263" s="27">
        <v>1.26566488087849</v>
      </c>
      <c r="BS8263" s="27">
        <v>66157.132303089</v>
      </c>
      <c r="BU8263">
        <f t="shared" ref="BU8263:BU8326" si="516">BP8263*$BV$1-BQ8263</f>
        <v>98358.9882647609</v>
      </c>
      <c r="BV8263">
        <f t="shared" ref="BV8263:BV8326" si="517">BR8263*$BV$1-BS8263</f>
        <v>123692.599828684</v>
      </c>
      <c r="BW8263" s="29">
        <v>8258</v>
      </c>
      <c r="BX8263">
        <f t="shared" ref="BX8263:BX8326" si="518">IF(BU8263=MAX($BU8263:$BV8263),1,0)</f>
        <v>0</v>
      </c>
      <c r="BY8263">
        <f t="shared" ref="BY8263:BY8326" si="519">IF(BV8263=MAX($BU8263:$BV8263),1,0)</f>
        <v>1</v>
      </c>
    </row>
    <row r="8264" spans="1:77">
      <c r="A8264" s="15">
        <v>8259</v>
      </c>
      <c r="BP8264" s="27">
        <v>0.820401970129572</v>
      </c>
      <c r="BQ8264" s="27">
        <v>18018.9935965875</v>
      </c>
      <c r="BR8264" s="27">
        <v>1.4225677117849</v>
      </c>
      <c r="BS8264" s="27">
        <v>60210.1570593857</v>
      </c>
      <c r="BU8264">
        <f t="shared" si="516"/>
        <v>105041.301922848</v>
      </c>
      <c r="BV8264">
        <f t="shared" si="517"/>
        <v>153174.999708349</v>
      </c>
      <c r="BW8264" s="29">
        <v>8259</v>
      </c>
      <c r="BX8264">
        <f t="shared" si="518"/>
        <v>0</v>
      </c>
      <c r="BY8264">
        <f t="shared" si="519"/>
        <v>1</v>
      </c>
    </row>
    <row r="8265" spans="1:77">
      <c r="A8265" s="15">
        <v>8260</v>
      </c>
      <c r="BP8265" s="27">
        <v>0.814375834162622</v>
      </c>
      <c r="BQ8265" s="27">
        <v>12457.5843441429</v>
      </c>
      <c r="BR8265" s="27">
        <v>1.37729765759383</v>
      </c>
      <c r="BS8265" s="27">
        <v>64615.2137966036</v>
      </c>
      <c r="BU8265">
        <f t="shared" si="516"/>
        <v>109698.79078025</v>
      </c>
      <c r="BV8265">
        <f t="shared" si="517"/>
        <v>141979.434842471</v>
      </c>
      <c r="BW8265" s="29">
        <v>8260</v>
      </c>
      <c r="BX8265">
        <f t="shared" si="518"/>
        <v>0</v>
      </c>
      <c r="BY8265">
        <f t="shared" si="519"/>
        <v>1</v>
      </c>
    </row>
    <row r="8266" spans="1:77">
      <c r="A8266" s="15">
        <v>8261</v>
      </c>
      <c r="BP8266" s="27">
        <v>0.802963561510593</v>
      </c>
      <c r="BQ8266" s="27">
        <v>15094.8529405495</v>
      </c>
      <c r="BR8266" s="27">
        <v>1.39375941117097</v>
      </c>
      <c r="BS8266" s="27">
        <v>54996.7892665223</v>
      </c>
      <c r="BU8266">
        <f t="shared" si="516"/>
        <v>105349.68128604</v>
      </c>
      <c r="BV8266">
        <f t="shared" si="517"/>
        <v>154067.122409122</v>
      </c>
      <c r="BW8266" s="29">
        <v>8261</v>
      </c>
      <c r="BX8266">
        <f t="shared" si="518"/>
        <v>0</v>
      </c>
      <c r="BY8266">
        <f t="shared" si="519"/>
        <v>1</v>
      </c>
    </row>
    <row r="8267" spans="1:77">
      <c r="A8267" s="15">
        <v>8262</v>
      </c>
      <c r="BP8267" s="27">
        <v>0.77659545033433</v>
      </c>
      <c r="BQ8267" s="27">
        <v>14910.859127122</v>
      </c>
      <c r="BR8267" s="27">
        <v>1.28396038100694</v>
      </c>
      <c r="BS8267" s="27">
        <v>56623.2457430861</v>
      </c>
      <c r="BU8267">
        <f t="shared" si="516"/>
        <v>101578.458423028</v>
      </c>
      <c r="BV8267">
        <f t="shared" si="517"/>
        <v>135970.811407954</v>
      </c>
      <c r="BW8267" s="29">
        <v>8262</v>
      </c>
      <c r="BX8267">
        <f t="shared" si="518"/>
        <v>0</v>
      </c>
      <c r="BY8267">
        <f t="shared" si="519"/>
        <v>1</v>
      </c>
    </row>
    <row r="8268" spans="1:77">
      <c r="A8268" s="15">
        <v>8263</v>
      </c>
      <c r="BP8268" s="27">
        <v>0.779127684763441</v>
      </c>
      <c r="BQ8268" s="27">
        <v>13116.9943578682</v>
      </c>
      <c r="BR8268" s="27">
        <v>1.34212399251911</v>
      </c>
      <c r="BS8268" s="27">
        <v>65615.4365431011</v>
      </c>
      <c r="BU8268">
        <f t="shared" si="516"/>
        <v>103752.158356648</v>
      </c>
      <c r="BV8268">
        <f t="shared" si="517"/>
        <v>135703.162334766</v>
      </c>
      <c r="BW8268" s="29">
        <v>8263</v>
      </c>
      <c r="BX8268">
        <f t="shared" si="518"/>
        <v>0</v>
      </c>
      <c r="BY8268">
        <f t="shared" si="519"/>
        <v>1</v>
      </c>
    </row>
    <row r="8269" spans="1:77">
      <c r="A8269" s="15">
        <v>8264</v>
      </c>
      <c r="BP8269" s="27">
        <v>0.755724373966615</v>
      </c>
      <c r="BQ8269" s="27">
        <v>12921.4645731096</v>
      </c>
      <c r="BR8269" s="27">
        <v>1.29296896003334</v>
      </c>
      <c r="BS8269" s="27">
        <v>65852.6023706047</v>
      </c>
      <c r="BU8269">
        <f t="shared" si="516"/>
        <v>100437.191521883</v>
      </c>
      <c r="BV8269">
        <f t="shared" si="517"/>
        <v>128092.741634397</v>
      </c>
      <c r="BW8269" s="29">
        <v>8264</v>
      </c>
      <c r="BX8269">
        <f t="shared" si="518"/>
        <v>0</v>
      </c>
      <c r="BY8269">
        <f t="shared" si="519"/>
        <v>1</v>
      </c>
    </row>
    <row r="8270" spans="1:77">
      <c r="A8270" s="15">
        <v>8265</v>
      </c>
      <c r="BP8270" s="27">
        <v>0.828542894249673</v>
      </c>
      <c r="BQ8270" s="27">
        <v>15816.5685195613</v>
      </c>
      <c r="BR8270" s="27">
        <v>1.41691185008458</v>
      </c>
      <c r="BS8270" s="27">
        <v>58461.9334979153</v>
      </c>
      <c r="BU8270">
        <f t="shared" si="516"/>
        <v>108464.86561789</v>
      </c>
      <c r="BV8270">
        <f t="shared" si="517"/>
        <v>154074.844014772</v>
      </c>
      <c r="BW8270" s="29">
        <v>8265</v>
      </c>
      <c r="BX8270">
        <f t="shared" si="518"/>
        <v>0</v>
      </c>
      <c r="BY8270">
        <f t="shared" si="519"/>
        <v>1</v>
      </c>
    </row>
    <row r="8271" spans="1:77">
      <c r="A8271" s="15">
        <v>8266</v>
      </c>
      <c r="BP8271" s="27">
        <v>0.816589609493743</v>
      </c>
      <c r="BQ8271" s="27">
        <v>14583.8922897198</v>
      </c>
      <c r="BR8271" s="27">
        <v>1.36985831530876</v>
      </c>
      <c r="BS8271" s="27">
        <v>66431.3417626199</v>
      </c>
      <c r="BU8271">
        <f t="shared" si="516"/>
        <v>107904.549134342</v>
      </c>
      <c r="BV8271">
        <f t="shared" si="517"/>
        <v>139047.405533694</v>
      </c>
      <c r="BW8271" s="29">
        <v>8266</v>
      </c>
      <c r="BX8271">
        <f t="shared" si="518"/>
        <v>0</v>
      </c>
      <c r="BY8271">
        <f t="shared" si="519"/>
        <v>1</v>
      </c>
    </row>
    <row r="8272" spans="1:77">
      <c r="A8272" s="15">
        <v>8267</v>
      </c>
      <c r="BP8272" s="27">
        <v>0.792877083179602</v>
      </c>
      <c r="BQ8272" s="27">
        <v>12803.0371730587</v>
      </c>
      <c r="BR8272" s="27">
        <v>1.34076157104794</v>
      </c>
      <c r="BS8272" s="27">
        <v>51852.9644771668</v>
      </c>
      <c r="BU8272">
        <f t="shared" si="516"/>
        <v>106128.525303882</v>
      </c>
      <c r="BV8272">
        <f t="shared" si="517"/>
        <v>149261.271180024</v>
      </c>
      <c r="BW8272" s="29">
        <v>8267</v>
      </c>
      <c r="BX8272">
        <f t="shared" si="518"/>
        <v>0</v>
      </c>
      <c r="BY8272">
        <f t="shared" si="519"/>
        <v>1</v>
      </c>
    </row>
    <row r="8273" spans="1:77">
      <c r="A8273" s="15">
        <v>8268</v>
      </c>
      <c r="BP8273" s="27">
        <v>0.78224866147763</v>
      </c>
      <c r="BQ8273" s="27">
        <v>11563.4236573592</v>
      </c>
      <c r="BR8273" s="27">
        <v>1.36046388876561</v>
      </c>
      <c r="BS8273" s="27">
        <v>62773.9295858088</v>
      </c>
      <c r="BU8273">
        <f t="shared" si="516"/>
        <v>105773.875564285</v>
      </c>
      <c r="BV8273">
        <f t="shared" si="517"/>
        <v>141295.653729032</v>
      </c>
      <c r="BW8273" s="29">
        <v>8268</v>
      </c>
      <c r="BX8273">
        <f t="shared" si="518"/>
        <v>0</v>
      </c>
      <c r="BY8273">
        <f t="shared" si="519"/>
        <v>1</v>
      </c>
    </row>
    <row r="8274" spans="1:77">
      <c r="A8274" s="15">
        <v>8269</v>
      </c>
      <c r="BP8274" s="27">
        <v>0.815428776782317</v>
      </c>
      <c r="BQ8274" s="27">
        <v>19201.558423097</v>
      </c>
      <c r="BR8274" s="27">
        <v>1.40492401522839</v>
      </c>
      <c r="BS8274" s="27">
        <v>75530.1092475706</v>
      </c>
      <c r="BU8274">
        <f t="shared" si="516"/>
        <v>103112.758094251</v>
      </c>
      <c r="BV8274">
        <f t="shared" si="517"/>
        <v>135208.493036688</v>
      </c>
      <c r="BW8274" s="29">
        <v>8269</v>
      </c>
      <c r="BX8274">
        <f t="shared" si="518"/>
        <v>0</v>
      </c>
      <c r="BY8274">
        <f t="shared" si="519"/>
        <v>1</v>
      </c>
    </row>
    <row r="8275" spans="1:77">
      <c r="A8275" s="15">
        <v>8270</v>
      </c>
      <c r="BP8275" s="27">
        <v>0.840018953591424</v>
      </c>
      <c r="BQ8275" s="27">
        <v>13848.1839724484</v>
      </c>
      <c r="BR8275" s="27">
        <v>1.4538530031729</v>
      </c>
      <c r="BS8275" s="27">
        <v>57919.9034682784</v>
      </c>
      <c r="BU8275">
        <f t="shared" si="516"/>
        <v>112154.659066265</v>
      </c>
      <c r="BV8275">
        <f t="shared" si="517"/>
        <v>160158.047007657</v>
      </c>
      <c r="BW8275" s="29">
        <v>8270</v>
      </c>
      <c r="BX8275">
        <f t="shared" si="518"/>
        <v>0</v>
      </c>
      <c r="BY8275">
        <f t="shared" si="519"/>
        <v>1</v>
      </c>
    </row>
    <row r="8276" spans="1:77">
      <c r="A8276" s="15">
        <v>8271</v>
      </c>
      <c r="BP8276" s="27">
        <v>0.830155552040797</v>
      </c>
      <c r="BQ8276" s="27">
        <v>14725.2157332328</v>
      </c>
      <c r="BR8276" s="27">
        <v>1.43627089411299</v>
      </c>
      <c r="BS8276" s="27">
        <v>68330.1271580867</v>
      </c>
      <c r="BU8276">
        <f t="shared" si="516"/>
        <v>109798.117072887</v>
      </c>
      <c r="BV8276">
        <f t="shared" si="517"/>
        <v>147110.506958862</v>
      </c>
      <c r="BW8276" s="29">
        <v>8271</v>
      </c>
      <c r="BX8276">
        <f t="shared" si="518"/>
        <v>0</v>
      </c>
      <c r="BY8276">
        <f t="shared" si="519"/>
        <v>1</v>
      </c>
    </row>
    <row r="8277" spans="1:77">
      <c r="A8277" s="15">
        <v>8272</v>
      </c>
      <c r="BP8277" s="27">
        <v>0.844066348369605</v>
      </c>
      <c r="BQ8277" s="27">
        <v>16723.7467899092</v>
      </c>
      <c r="BR8277" s="27">
        <v>1.46185210415165</v>
      </c>
      <c r="BS8277" s="27">
        <v>56930.7422168161</v>
      </c>
      <c r="BU8277">
        <f t="shared" si="516"/>
        <v>109886.205465532</v>
      </c>
      <c r="BV8277">
        <f t="shared" si="517"/>
        <v>162347.073405932</v>
      </c>
      <c r="BW8277" s="29">
        <v>8272</v>
      </c>
      <c r="BX8277">
        <f t="shared" si="518"/>
        <v>0</v>
      </c>
      <c r="BY8277">
        <f t="shared" si="519"/>
        <v>1</v>
      </c>
    </row>
    <row r="8278" spans="1:77">
      <c r="A8278" s="15">
        <v>8273</v>
      </c>
      <c r="BP8278" s="27">
        <v>0.801999028130907</v>
      </c>
      <c r="BQ8278" s="27">
        <v>20852.1724284581</v>
      </c>
      <c r="BR8278" s="27">
        <v>1.36978406137028</v>
      </c>
      <c r="BS8278" s="27">
        <v>77415.3795292854</v>
      </c>
      <c r="BU8278">
        <f t="shared" si="516"/>
        <v>99447.681791178</v>
      </c>
      <c r="BV8278">
        <f t="shared" si="517"/>
        <v>128052.229676256</v>
      </c>
      <c r="BW8278" s="29">
        <v>8273</v>
      </c>
      <c r="BX8278">
        <f t="shared" si="518"/>
        <v>0</v>
      </c>
      <c r="BY8278">
        <f t="shared" si="519"/>
        <v>1</v>
      </c>
    </row>
    <row r="8279" spans="1:77">
      <c r="A8279" s="15">
        <v>8274</v>
      </c>
      <c r="BP8279" s="27">
        <v>0.757399703147807</v>
      </c>
      <c r="BQ8279" s="27">
        <v>15144.6949293023</v>
      </c>
      <c r="BR8279" s="27">
        <v>1.31889529065098</v>
      </c>
      <c r="BS8279" s="27">
        <v>70314.0096788181</v>
      </c>
      <c r="BU8279">
        <f t="shared" si="516"/>
        <v>98465.2605428687</v>
      </c>
      <c r="BV8279">
        <f t="shared" si="517"/>
        <v>127520.283918829</v>
      </c>
      <c r="BW8279" s="29">
        <v>8274</v>
      </c>
      <c r="BX8279">
        <f t="shared" si="518"/>
        <v>0</v>
      </c>
      <c r="BY8279">
        <f t="shared" si="519"/>
        <v>1</v>
      </c>
    </row>
    <row r="8280" spans="1:77">
      <c r="A8280" s="15">
        <v>8275</v>
      </c>
      <c r="BP8280" s="27">
        <v>0.783977104176934</v>
      </c>
      <c r="BQ8280" s="27">
        <v>12601.6999326074</v>
      </c>
      <c r="BR8280" s="27">
        <v>1.32869348531428</v>
      </c>
      <c r="BS8280" s="27">
        <v>68113.0633655139</v>
      </c>
      <c r="BU8280">
        <f t="shared" si="516"/>
        <v>104994.865693933</v>
      </c>
      <c r="BV8280">
        <f t="shared" si="517"/>
        <v>131190.959431629</v>
      </c>
      <c r="BW8280" s="29">
        <v>8275</v>
      </c>
      <c r="BX8280">
        <f t="shared" si="518"/>
        <v>0</v>
      </c>
      <c r="BY8280">
        <f t="shared" si="519"/>
        <v>1</v>
      </c>
    </row>
    <row r="8281" spans="1:77">
      <c r="A8281" s="15">
        <v>8276</v>
      </c>
      <c r="BP8281" s="27">
        <v>0.812723669610994</v>
      </c>
      <c r="BQ8281" s="27">
        <v>12660.0880574617</v>
      </c>
      <c r="BR8281" s="27">
        <v>1.41099702217661</v>
      </c>
      <c r="BS8281" s="27">
        <v>67074.6971332162</v>
      </c>
      <c r="BU8281">
        <f t="shared" si="516"/>
        <v>109248.462384187</v>
      </c>
      <c r="BV8281">
        <f t="shared" si="517"/>
        <v>144574.856193275</v>
      </c>
      <c r="BW8281" s="29">
        <v>8276</v>
      </c>
      <c r="BX8281">
        <f t="shared" si="518"/>
        <v>0</v>
      </c>
      <c r="BY8281">
        <f t="shared" si="519"/>
        <v>1</v>
      </c>
    </row>
    <row r="8282" spans="1:77">
      <c r="A8282" s="15">
        <v>8277</v>
      </c>
      <c r="BP8282" s="27">
        <v>0.799445172218154</v>
      </c>
      <c r="BQ8282" s="27">
        <v>13848.1692845552</v>
      </c>
      <c r="BR8282" s="27">
        <v>1.38027447869215</v>
      </c>
      <c r="BS8282" s="27">
        <v>53447.1532881636</v>
      </c>
      <c r="BU8282">
        <f t="shared" si="516"/>
        <v>106068.606548168</v>
      </c>
      <c r="BV8282">
        <f t="shared" si="517"/>
        <v>153594.018515659</v>
      </c>
      <c r="BW8282" s="29">
        <v>8277</v>
      </c>
      <c r="BX8282">
        <f t="shared" si="518"/>
        <v>0</v>
      </c>
      <c r="BY8282">
        <f t="shared" si="519"/>
        <v>1</v>
      </c>
    </row>
    <row r="8283" spans="1:77">
      <c r="A8283" s="15">
        <v>8278</v>
      </c>
      <c r="BP8283" s="27">
        <v>0.798711254343561</v>
      </c>
      <c r="BQ8283" s="27">
        <v>17598.7701911377</v>
      </c>
      <c r="BR8283" s="27">
        <v>1.35902138231589</v>
      </c>
      <c r="BS8283" s="27">
        <v>60506.3632800958</v>
      </c>
      <c r="BU8283">
        <f t="shared" si="516"/>
        <v>102207.917960396</v>
      </c>
      <c r="BV8283">
        <f t="shared" si="517"/>
        <v>143346.844067288</v>
      </c>
      <c r="BW8283" s="29">
        <v>8278</v>
      </c>
      <c r="BX8283">
        <f t="shared" si="518"/>
        <v>0</v>
      </c>
      <c r="BY8283">
        <f t="shared" si="519"/>
        <v>1</v>
      </c>
    </row>
    <row r="8284" spans="1:77">
      <c r="A8284" s="15">
        <v>8279</v>
      </c>
      <c r="BP8284" s="27">
        <v>0.734837576216747</v>
      </c>
      <c r="BQ8284" s="27">
        <v>19576.8337972203</v>
      </c>
      <c r="BR8284" s="27">
        <v>1.24494337902661</v>
      </c>
      <c r="BS8284" s="27">
        <v>75129.2945932559</v>
      </c>
      <c r="BU8284">
        <f t="shared" si="516"/>
        <v>90648.8026352918</v>
      </c>
      <c r="BV8284">
        <f t="shared" si="517"/>
        <v>111612.212260736</v>
      </c>
      <c r="BW8284" s="29">
        <v>8279</v>
      </c>
      <c r="BX8284">
        <f t="shared" si="518"/>
        <v>0</v>
      </c>
      <c r="BY8284">
        <f t="shared" si="519"/>
        <v>1</v>
      </c>
    </row>
    <row r="8285" spans="1:77">
      <c r="A8285" s="15">
        <v>8280</v>
      </c>
      <c r="BP8285" s="27">
        <v>0.828685188075002</v>
      </c>
      <c r="BQ8285" s="27">
        <v>17832.084395727</v>
      </c>
      <c r="BR8285" s="27">
        <v>1.46497489632818</v>
      </c>
      <c r="BS8285" s="27">
        <v>59829.6678556313</v>
      </c>
      <c r="BU8285">
        <f t="shared" si="516"/>
        <v>106470.693815523</v>
      </c>
      <c r="BV8285">
        <f t="shared" si="517"/>
        <v>159916.566593595</v>
      </c>
      <c r="BW8285" s="29">
        <v>8280</v>
      </c>
      <c r="BX8285">
        <f t="shared" si="518"/>
        <v>0</v>
      </c>
      <c r="BY8285">
        <f t="shared" si="519"/>
        <v>1</v>
      </c>
    </row>
    <row r="8286" spans="1:77">
      <c r="A8286" s="15">
        <v>8281</v>
      </c>
      <c r="BP8286" s="27">
        <v>0.795116618826067</v>
      </c>
      <c r="BQ8286" s="27">
        <v>17309.8025408151</v>
      </c>
      <c r="BR8286" s="27">
        <v>1.38270559784674</v>
      </c>
      <c r="BS8286" s="27">
        <v>58648.5375218589</v>
      </c>
      <c r="BU8286">
        <f t="shared" si="516"/>
        <v>101957.690283095</v>
      </c>
      <c r="BV8286">
        <f t="shared" si="517"/>
        <v>148757.302155151</v>
      </c>
      <c r="BW8286" s="29">
        <v>8281</v>
      </c>
      <c r="BX8286">
        <f t="shared" si="518"/>
        <v>0</v>
      </c>
      <c r="BY8286">
        <f t="shared" si="519"/>
        <v>1</v>
      </c>
    </row>
    <row r="8287" spans="1:77">
      <c r="A8287" s="15">
        <v>8282</v>
      </c>
      <c r="BP8287" s="27">
        <v>0.824167478102415</v>
      </c>
      <c r="BQ8287" s="27">
        <v>18562.8050997553</v>
      </c>
      <c r="BR8287" s="27">
        <v>1.41225727338448</v>
      </c>
      <c r="BS8287" s="27">
        <v>63927.5415951597</v>
      </c>
      <c r="BU8287">
        <f t="shared" si="516"/>
        <v>105062.316615607</v>
      </c>
      <c r="BV8287">
        <f t="shared" si="517"/>
        <v>147911.049412512</v>
      </c>
      <c r="BW8287" s="29">
        <v>8282</v>
      </c>
      <c r="BX8287">
        <f t="shared" si="518"/>
        <v>0</v>
      </c>
      <c r="BY8287">
        <f t="shared" si="519"/>
        <v>1</v>
      </c>
    </row>
    <row r="8288" spans="1:77">
      <c r="A8288" s="15">
        <v>8283</v>
      </c>
      <c r="BP8288" s="27">
        <v>0.8323299652131</v>
      </c>
      <c r="BQ8288" s="27">
        <v>13314.7514734156</v>
      </c>
      <c r="BR8288" s="27">
        <v>1.42077151732731</v>
      </c>
      <c r="BS8288" s="27">
        <v>63854.9190240057</v>
      </c>
      <c r="BU8288">
        <f t="shared" si="516"/>
        <v>111534.743308549</v>
      </c>
      <c r="BV8288">
        <f t="shared" si="517"/>
        <v>149260.808575091</v>
      </c>
      <c r="BW8288" s="29">
        <v>8283</v>
      </c>
      <c r="BX8288">
        <f t="shared" si="518"/>
        <v>0</v>
      </c>
      <c r="BY8288">
        <f t="shared" si="519"/>
        <v>1</v>
      </c>
    </row>
    <row r="8289" spans="1:77">
      <c r="A8289" s="15">
        <v>8284</v>
      </c>
      <c r="BP8289" s="27">
        <v>0.798970953135724</v>
      </c>
      <c r="BQ8289" s="27">
        <v>12358.6186586975</v>
      </c>
      <c r="BR8289" s="27">
        <v>1.35696032524559</v>
      </c>
      <c r="BS8289" s="27">
        <v>52904.4985091461</v>
      </c>
      <c r="BU8289">
        <f t="shared" si="516"/>
        <v>107487.024311661</v>
      </c>
      <c r="BV8289">
        <f t="shared" si="517"/>
        <v>150639.550277693</v>
      </c>
      <c r="BW8289" s="29">
        <v>8284</v>
      </c>
      <c r="BX8289">
        <f t="shared" si="518"/>
        <v>0</v>
      </c>
      <c r="BY8289">
        <f t="shared" si="519"/>
        <v>1</v>
      </c>
    </row>
    <row r="8290" spans="1:77">
      <c r="A8290" s="15">
        <v>8285</v>
      </c>
      <c r="BP8290" s="27">
        <v>0.789560906890766</v>
      </c>
      <c r="BQ8290" s="27">
        <v>18943.8491038801</v>
      </c>
      <c r="BR8290" s="27">
        <v>1.37002065095275</v>
      </c>
      <c r="BS8290" s="27">
        <v>72910.0918657579</v>
      </c>
      <c r="BU8290">
        <f t="shared" si="516"/>
        <v>99490.2869297348</v>
      </c>
      <c r="BV8290">
        <f t="shared" si="517"/>
        <v>132593.005777155</v>
      </c>
      <c r="BW8290" s="29">
        <v>8285</v>
      </c>
      <c r="BX8290">
        <f t="shared" si="518"/>
        <v>0</v>
      </c>
      <c r="BY8290">
        <f t="shared" si="519"/>
        <v>1</v>
      </c>
    </row>
    <row r="8291" spans="1:77">
      <c r="A8291" s="15">
        <v>8286</v>
      </c>
      <c r="BP8291" s="27">
        <v>0.7556937468993</v>
      </c>
      <c r="BQ8291" s="27">
        <v>11889.491877696</v>
      </c>
      <c r="BR8291" s="27">
        <v>1.29145380474653</v>
      </c>
      <c r="BS8291" s="27">
        <v>52747.9428182355</v>
      </c>
      <c r="BU8291">
        <f t="shared" si="516"/>
        <v>101464.570157199</v>
      </c>
      <c r="BV8291">
        <f t="shared" si="517"/>
        <v>140970.127893744</v>
      </c>
      <c r="BW8291" s="29">
        <v>8286</v>
      </c>
      <c r="BX8291">
        <f t="shared" si="518"/>
        <v>0</v>
      </c>
      <c r="BY8291">
        <f t="shared" si="519"/>
        <v>1</v>
      </c>
    </row>
    <row r="8292" spans="1:77">
      <c r="A8292" s="15">
        <v>8287</v>
      </c>
      <c r="BP8292" s="27">
        <v>0.855144014125341</v>
      </c>
      <c r="BQ8292" s="27">
        <v>13095.8872658803</v>
      </c>
      <c r="BR8292" s="27">
        <v>1.49451585459358</v>
      </c>
      <c r="BS8292" s="27">
        <v>52035.7939401542</v>
      </c>
      <c r="BU8292">
        <f t="shared" si="516"/>
        <v>115175.714852921</v>
      </c>
      <c r="BV8292">
        <f t="shared" si="517"/>
        <v>172141.584248883</v>
      </c>
      <c r="BW8292" s="29">
        <v>8287</v>
      </c>
      <c r="BX8292">
        <f t="shared" si="518"/>
        <v>0</v>
      </c>
      <c r="BY8292">
        <f t="shared" si="519"/>
        <v>1</v>
      </c>
    </row>
    <row r="8293" spans="1:77">
      <c r="A8293" s="15">
        <v>8288</v>
      </c>
      <c r="BP8293" s="27">
        <v>0.7737459217707</v>
      </c>
      <c r="BQ8293" s="27">
        <v>13651.4327514731</v>
      </c>
      <c r="BR8293" s="27">
        <v>1.3389068179431</v>
      </c>
      <c r="BS8293" s="27">
        <v>55164.8894583111</v>
      </c>
      <c r="BU8293">
        <f t="shared" si="516"/>
        <v>102410.455514132</v>
      </c>
      <c r="BV8293">
        <f t="shared" si="517"/>
        <v>145671.133233154</v>
      </c>
      <c r="BW8293" s="29">
        <v>8288</v>
      </c>
      <c r="BX8293">
        <f t="shared" si="518"/>
        <v>0</v>
      </c>
      <c r="BY8293">
        <f t="shared" si="519"/>
        <v>1</v>
      </c>
    </row>
    <row r="8294" spans="1:77">
      <c r="A8294" s="15">
        <v>8289</v>
      </c>
      <c r="BP8294" s="27">
        <v>0.879416670970912</v>
      </c>
      <c r="BQ8294" s="27">
        <v>14738.9285115187</v>
      </c>
      <c r="BR8294" s="27">
        <v>1.54748908763434</v>
      </c>
      <c r="BS8294" s="27">
        <v>58768.3167896181</v>
      </c>
      <c r="BU8294">
        <f t="shared" si="516"/>
        <v>117173.572134118</v>
      </c>
      <c r="BV8294">
        <f t="shared" si="517"/>
        <v>173355.046355533</v>
      </c>
      <c r="BW8294" s="29">
        <v>8289</v>
      </c>
      <c r="BX8294">
        <f t="shared" si="518"/>
        <v>0</v>
      </c>
      <c r="BY8294">
        <f t="shared" si="519"/>
        <v>1</v>
      </c>
    </row>
    <row r="8295" spans="1:77">
      <c r="A8295" s="15">
        <v>8290</v>
      </c>
      <c r="BP8295" s="27">
        <v>0.858782003774982</v>
      </c>
      <c r="BQ8295" s="27">
        <v>12973.2108997962</v>
      </c>
      <c r="BR8295" s="27">
        <v>1.47376497412768</v>
      </c>
      <c r="BS8295" s="27">
        <v>65299.3352310576</v>
      </c>
      <c r="BU8295">
        <f t="shared" si="516"/>
        <v>115844.089666451</v>
      </c>
      <c r="BV8295">
        <f t="shared" si="517"/>
        <v>155765.410888095</v>
      </c>
      <c r="BW8295" s="29">
        <v>8290</v>
      </c>
      <c r="BX8295">
        <f t="shared" si="518"/>
        <v>0</v>
      </c>
      <c r="BY8295">
        <f t="shared" si="519"/>
        <v>1</v>
      </c>
    </row>
    <row r="8296" spans="1:77">
      <c r="A8296" s="15">
        <v>8291</v>
      </c>
      <c r="BP8296" s="27">
        <v>0.760315336207598</v>
      </c>
      <c r="BQ8296" s="27">
        <v>12744.5363241013</v>
      </c>
      <c r="BR8296" s="27">
        <v>1.31184586137098</v>
      </c>
      <c r="BS8296" s="27">
        <v>53756.8936528589</v>
      </c>
      <c r="BU8296">
        <f t="shared" si="516"/>
        <v>101302.764107038</v>
      </c>
      <c r="BV8296">
        <f t="shared" si="517"/>
        <v>143019.985552788</v>
      </c>
      <c r="BW8296" s="29">
        <v>8291</v>
      </c>
      <c r="BX8296">
        <f t="shared" si="518"/>
        <v>0</v>
      </c>
      <c r="BY8296">
        <f t="shared" si="519"/>
        <v>1</v>
      </c>
    </row>
    <row r="8297" spans="1:77">
      <c r="A8297" s="15">
        <v>8292</v>
      </c>
      <c r="BP8297" s="27">
        <v>0.851775704529322</v>
      </c>
      <c r="BQ8297" s="27">
        <v>11384.206564871</v>
      </c>
      <c r="BR8297" s="27">
        <v>1.43662376389488</v>
      </c>
      <c r="BS8297" s="27">
        <v>50820.2857097317</v>
      </c>
      <c r="BU8297">
        <f t="shared" si="516"/>
        <v>116382.149114527</v>
      </c>
      <c r="BV8297">
        <f t="shared" si="517"/>
        <v>164673.2788745</v>
      </c>
      <c r="BW8297" s="29">
        <v>8292</v>
      </c>
      <c r="BX8297">
        <f t="shared" si="518"/>
        <v>0</v>
      </c>
      <c r="BY8297">
        <f t="shared" si="519"/>
        <v>1</v>
      </c>
    </row>
    <row r="8298" spans="1:77">
      <c r="A8298" s="15">
        <v>8293</v>
      </c>
      <c r="BP8298" s="27">
        <v>0.738924356481174</v>
      </c>
      <c r="BQ8298" s="27">
        <v>19064.2197595725</v>
      </c>
      <c r="BR8298" s="27">
        <v>1.25385484620566</v>
      </c>
      <c r="BS8298" s="27">
        <v>63498.74116105</v>
      </c>
      <c r="BU8298">
        <f t="shared" si="516"/>
        <v>91774.4337126036</v>
      </c>
      <c r="BV8298">
        <f t="shared" si="517"/>
        <v>124579.485769798</v>
      </c>
      <c r="BW8298" s="29">
        <v>8293</v>
      </c>
      <c r="BX8298">
        <f t="shared" si="518"/>
        <v>0</v>
      </c>
      <c r="BY8298">
        <f t="shared" si="519"/>
        <v>1</v>
      </c>
    </row>
    <row r="8299" spans="1:77">
      <c r="A8299" s="15">
        <v>8294</v>
      </c>
      <c r="BP8299" s="27">
        <v>0.86486917699491</v>
      </c>
      <c r="BQ8299" s="27">
        <v>17168.9913303191</v>
      </c>
      <c r="BR8299" s="27">
        <v>1.48963119701943</v>
      </c>
      <c r="BS8299" s="27">
        <v>60031.652136464</v>
      </c>
      <c r="BU8299">
        <f t="shared" si="516"/>
        <v>112561.385218917</v>
      </c>
      <c r="BV8299">
        <f t="shared" si="517"/>
        <v>163413.027416451</v>
      </c>
      <c r="BW8299" s="29">
        <v>8294</v>
      </c>
      <c r="BX8299">
        <f t="shared" si="518"/>
        <v>0</v>
      </c>
      <c r="BY8299">
        <f t="shared" si="519"/>
        <v>1</v>
      </c>
    </row>
    <row r="8300" spans="1:77">
      <c r="A8300" s="15">
        <v>8295</v>
      </c>
      <c r="BP8300" s="27">
        <v>0.809994782362907</v>
      </c>
      <c r="BQ8300" s="27">
        <v>17846.3625776183</v>
      </c>
      <c r="BR8300" s="27">
        <v>1.37931439247624</v>
      </c>
      <c r="BS8300" s="27">
        <v>62217.7481409418</v>
      </c>
      <c r="BU8300">
        <f t="shared" si="516"/>
        <v>103652.854776818</v>
      </c>
      <c r="BV8300">
        <f t="shared" si="517"/>
        <v>144679.410730495</v>
      </c>
      <c r="BW8300" s="29">
        <v>8295</v>
      </c>
      <c r="BX8300">
        <f t="shared" si="518"/>
        <v>0</v>
      </c>
      <c r="BY8300">
        <f t="shared" si="519"/>
        <v>1</v>
      </c>
    </row>
    <row r="8301" spans="1:77">
      <c r="A8301" s="15">
        <v>8296</v>
      </c>
      <c r="BP8301" s="27">
        <v>0.834583033007054</v>
      </c>
      <c r="BQ8301" s="27">
        <v>12317.5731400226</v>
      </c>
      <c r="BR8301" s="27">
        <v>1.45529855071911</v>
      </c>
      <c r="BS8301" s="27">
        <v>54595.8004261045</v>
      </c>
      <c r="BU8301">
        <f t="shared" si="516"/>
        <v>112869.881811035</v>
      </c>
      <c r="BV8301">
        <f t="shared" si="517"/>
        <v>163698.982181762</v>
      </c>
      <c r="BW8301" s="29">
        <v>8296</v>
      </c>
      <c r="BX8301">
        <f t="shared" si="518"/>
        <v>0</v>
      </c>
      <c r="BY8301">
        <f t="shared" si="519"/>
        <v>1</v>
      </c>
    </row>
    <row r="8302" spans="1:77">
      <c r="A8302" s="15">
        <v>8297</v>
      </c>
      <c r="BP8302" s="27">
        <v>0.783419581914341</v>
      </c>
      <c r="BQ8302" s="27">
        <v>12614.8727944251</v>
      </c>
      <c r="BR8302" s="27">
        <v>1.32392501102761</v>
      </c>
      <c r="BS8302" s="27">
        <v>51530.7811617368</v>
      </c>
      <c r="BU8302">
        <f t="shared" si="516"/>
        <v>104898.064492726</v>
      </c>
      <c r="BV8302">
        <f t="shared" si="517"/>
        <v>147057.970492405</v>
      </c>
      <c r="BW8302" s="29">
        <v>8297</v>
      </c>
      <c r="BX8302">
        <f t="shared" si="518"/>
        <v>0</v>
      </c>
      <c r="BY8302">
        <f t="shared" si="519"/>
        <v>1</v>
      </c>
    </row>
    <row r="8303" spans="1:77">
      <c r="A8303" s="15">
        <v>8298</v>
      </c>
      <c r="BP8303" s="27">
        <v>0.791402017822675</v>
      </c>
      <c r="BQ8303" s="27">
        <v>14355.2090619798</v>
      </c>
      <c r="BR8303" s="27">
        <v>1.36222743061779</v>
      </c>
      <c r="BS8303" s="27">
        <v>54874.0701966051</v>
      </c>
      <c r="BU8303">
        <f t="shared" si="516"/>
        <v>104355.093611421</v>
      </c>
      <c r="BV8303">
        <f t="shared" si="517"/>
        <v>149460.044396064</v>
      </c>
      <c r="BW8303" s="29">
        <v>8298</v>
      </c>
      <c r="BX8303">
        <f t="shared" si="518"/>
        <v>0</v>
      </c>
      <c r="BY8303">
        <f t="shared" si="519"/>
        <v>1</v>
      </c>
    </row>
    <row r="8304" spans="1:77">
      <c r="A8304" s="15">
        <v>8299</v>
      </c>
      <c r="BP8304" s="27">
        <v>0.801955856524993</v>
      </c>
      <c r="BQ8304" s="27">
        <v>24956.1131259589</v>
      </c>
      <c r="BR8304" s="27">
        <v>1.34839815573039</v>
      </c>
      <c r="BS8304" s="27">
        <v>64982.9415597506</v>
      </c>
      <c r="BU8304">
        <f t="shared" si="516"/>
        <v>95337.2653527901</v>
      </c>
      <c r="BV8304">
        <f t="shared" si="517"/>
        <v>137276.781799808</v>
      </c>
      <c r="BW8304" s="29">
        <v>8299</v>
      </c>
      <c r="BX8304">
        <f t="shared" si="518"/>
        <v>0</v>
      </c>
      <c r="BY8304">
        <f t="shared" si="519"/>
        <v>1</v>
      </c>
    </row>
    <row r="8305" spans="1:77">
      <c r="A8305" s="15">
        <v>8300</v>
      </c>
      <c r="BP8305" s="27">
        <v>0.782783618119736</v>
      </c>
      <c r="BQ8305" s="27">
        <v>11857.1726466406</v>
      </c>
      <c r="BR8305" s="27">
        <v>1.35250660832097</v>
      </c>
      <c r="BS8305" s="27">
        <v>53044.2235775267</v>
      </c>
      <c r="BU8305">
        <f t="shared" si="516"/>
        <v>105560.37007132</v>
      </c>
      <c r="BV8305">
        <f t="shared" si="517"/>
        <v>149831.767670618</v>
      </c>
      <c r="BW8305" s="29">
        <v>8300</v>
      </c>
      <c r="BX8305">
        <f t="shared" si="518"/>
        <v>0</v>
      </c>
      <c r="BY8305">
        <f t="shared" si="519"/>
        <v>1</v>
      </c>
    </row>
    <row r="8306" spans="1:77">
      <c r="A8306" s="15">
        <v>8301</v>
      </c>
      <c r="BP8306" s="27">
        <v>0.814595312108154</v>
      </c>
      <c r="BQ8306" s="27">
        <v>11612.3737930677</v>
      </c>
      <c r="BR8306" s="27">
        <v>1.39336954131758</v>
      </c>
      <c r="BS8306" s="27">
        <v>65510.7674162892</v>
      </c>
      <c r="BU8306">
        <f t="shared" si="516"/>
        <v>110576.923023155</v>
      </c>
      <c r="BV8306">
        <f t="shared" si="517"/>
        <v>143494.663781347</v>
      </c>
      <c r="BW8306" s="29">
        <v>8301</v>
      </c>
      <c r="BX8306">
        <f t="shared" si="518"/>
        <v>0</v>
      </c>
      <c r="BY8306">
        <f t="shared" si="519"/>
        <v>1</v>
      </c>
    </row>
    <row r="8307" spans="1:77">
      <c r="A8307" s="15">
        <v>8302</v>
      </c>
      <c r="BP8307" s="27">
        <v>0.766638439505522</v>
      </c>
      <c r="BQ8307" s="27">
        <v>12414.2682063309</v>
      </c>
      <c r="BR8307" s="27">
        <v>1.30546289740038</v>
      </c>
      <c r="BS8307" s="27">
        <v>53542.7845278306</v>
      </c>
      <c r="BU8307">
        <f t="shared" si="516"/>
        <v>102581.497719497</v>
      </c>
      <c r="BV8307">
        <f t="shared" si="517"/>
        <v>142276.650082227</v>
      </c>
      <c r="BW8307" s="29">
        <v>8302</v>
      </c>
      <c r="BX8307">
        <f t="shared" si="518"/>
        <v>0</v>
      </c>
      <c r="BY8307">
        <f t="shared" si="519"/>
        <v>1</v>
      </c>
    </row>
    <row r="8308" spans="1:77">
      <c r="A8308" s="15">
        <v>8303</v>
      </c>
      <c r="BP8308" s="27">
        <v>0.824706031346161</v>
      </c>
      <c r="BQ8308" s="27">
        <v>14258.4270674264</v>
      </c>
      <c r="BR8308" s="27">
        <v>1.40645567005617</v>
      </c>
      <c r="BS8308" s="27">
        <v>56084.767211301</v>
      </c>
      <c r="BU8308">
        <f t="shared" si="516"/>
        <v>109447.477634498</v>
      </c>
      <c r="BV8308">
        <f t="shared" si="517"/>
        <v>154883.583297125</v>
      </c>
      <c r="BW8308" s="29">
        <v>8303</v>
      </c>
      <c r="BX8308">
        <f t="shared" si="518"/>
        <v>0</v>
      </c>
      <c r="BY8308">
        <f t="shared" si="519"/>
        <v>1</v>
      </c>
    </row>
    <row r="8309" spans="1:77">
      <c r="A8309" s="15">
        <v>8304</v>
      </c>
      <c r="BP8309" s="27">
        <v>0.782337803170413</v>
      </c>
      <c r="BQ8309" s="27">
        <v>12652.2916117834</v>
      </c>
      <c r="BR8309" s="27">
        <v>1.33711744945976</v>
      </c>
      <c r="BS8309" s="27">
        <v>67535.4681841964</v>
      </c>
      <c r="BU8309">
        <f t="shared" si="516"/>
        <v>104698.378863779</v>
      </c>
      <c r="BV8309">
        <f t="shared" si="517"/>
        <v>133032.149234767</v>
      </c>
      <c r="BW8309" s="29">
        <v>8304</v>
      </c>
      <c r="BX8309">
        <f t="shared" si="518"/>
        <v>0</v>
      </c>
      <c r="BY8309">
        <f t="shared" si="519"/>
        <v>1</v>
      </c>
    </row>
    <row r="8310" spans="1:77">
      <c r="A8310" s="15">
        <v>8305</v>
      </c>
      <c r="BP8310" s="27">
        <v>0.825451123049656</v>
      </c>
      <c r="BQ8310" s="27">
        <v>13130.1238393043</v>
      </c>
      <c r="BR8310" s="27">
        <v>1.43508467685259</v>
      </c>
      <c r="BS8310" s="27">
        <v>54612.9475422002</v>
      </c>
      <c r="BU8310">
        <f t="shared" si="516"/>
        <v>110687.544618144</v>
      </c>
      <c r="BV8310">
        <f t="shared" si="517"/>
        <v>160649.753985688</v>
      </c>
      <c r="BW8310" s="29">
        <v>8305</v>
      </c>
      <c r="BX8310">
        <f t="shared" si="518"/>
        <v>0</v>
      </c>
      <c r="BY8310">
        <f t="shared" si="519"/>
        <v>1</v>
      </c>
    </row>
    <row r="8311" spans="1:77">
      <c r="A8311" s="15">
        <v>8306</v>
      </c>
      <c r="BP8311" s="27">
        <v>0.78656594518285</v>
      </c>
      <c r="BQ8311" s="27">
        <v>12392.464834177</v>
      </c>
      <c r="BR8311" s="27">
        <v>1.35483013445288</v>
      </c>
      <c r="BS8311" s="27">
        <v>50974.574016227</v>
      </c>
      <c r="BU8311">
        <f t="shared" si="516"/>
        <v>105592.42694325</v>
      </c>
      <c r="BV8311">
        <f t="shared" si="517"/>
        <v>152249.946151705</v>
      </c>
      <c r="BW8311" s="29">
        <v>8306</v>
      </c>
      <c r="BX8311">
        <f t="shared" si="518"/>
        <v>0</v>
      </c>
      <c r="BY8311">
        <f t="shared" si="519"/>
        <v>1</v>
      </c>
    </row>
    <row r="8312" spans="1:77">
      <c r="A8312" s="15">
        <v>8307</v>
      </c>
      <c r="BP8312" s="27">
        <v>0.823368826943229</v>
      </c>
      <c r="BQ8312" s="27">
        <v>15955.7020710039</v>
      </c>
      <c r="BR8312" s="27">
        <v>1.42622167196186</v>
      </c>
      <c r="BS8312" s="27">
        <v>69119.007794475</v>
      </c>
      <c r="BU8312">
        <f t="shared" si="516"/>
        <v>107549.62197048</v>
      </c>
      <c r="BV8312">
        <f t="shared" si="517"/>
        <v>144814.242999805</v>
      </c>
      <c r="BW8312" s="29">
        <v>8307</v>
      </c>
      <c r="BX8312">
        <f t="shared" si="518"/>
        <v>0</v>
      </c>
      <c r="BY8312">
        <f t="shared" si="519"/>
        <v>1</v>
      </c>
    </row>
    <row r="8313" spans="1:77">
      <c r="A8313" s="15">
        <v>8308</v>
      </c>
      <c r="BP8313" s="27">
        <v>0.81635603558695</v>
      </c>
      <c r="BQ8313" s="27">
        <v>13769.793301761</v>
      </c>
      <c r="BR8313" s="27">
        <v>1.41871627950158</v>
      </c>
      <c r="BS8313" s="27">
        <v>55767.6292813624</v>
      </c>
      <c r="BU8313">
        <f t="shared" si="516"/>
        <v>108683.612036282</v>
      </c>
      <c r="BV8313">
        <f t="shared" si="517"/>
        <v>157039.812643875</v>
      </c>
      <c r="BW8313" s="29">
        <v>8308</v>
      </c>
      <c r="BX8313">
        <f t="shared" si="518"/>
        <v>0</v>
      </c>
      <c r="BY8313">
        <f t="shared" si="519"/>
        <v>1</v>
      </c>
    </row>
    <row r="8314" spans="1:77">
      <c r="A8314" s="15">
        <v>8309</v>
      </c>
      <c r="BP8314" s="27">
        <v>0.791674238076985</v>
      </c>
      <c r="BQ8314" s="27">
        <v>17399.9086076885</v>
      </c>
      <c r="BR8314" s="27">
        <v>1.34488480810516</v>
      </c>
      <c r="BS8314" s="27">
        <v>59994.1278490444</v>
      </c>
      <c r="BU8314">
        <f t="shared" si="516"/>
        <v>101351.227103859</v>
      </c>
      <c r="BV8314">
        <f t="shared" si="517"/>
        <v>141738.59336673</v>
      </c>
      <c r="BW8314" s="29">
        <v>8309</v>
      </c>
      <c r="BX8314">
        <f t="shared" si="518"/>
        <v>0</v>
      </c>
      <c r="BY8314">
        <f t="shared" si="519"/>
        <v>1</v>
      </c>
    </row>
    <row r="8315" spans="1:77">
      <c r="A8315" s="15">
        <v>8310</v>
      </c>
      <c r="BP8315" s="27">
        <v>0.763535458442146</v>
      </c>
      <c r="BQ8315" s="27">
        <v>13608.4075896699</v>
      </c>
      <c r="BR8315" s="27">
        <v>1.30648201423849</v>
      </c>
      <c r="BS8315" s="27">
        <v>54874.4864904313</v>
      </c>
      <c r="BU8315">
        <f t="shared" si="516"/>
        <v>100921.911176652</v>
      </c>
      <c r="BV8315">
        <f t="shared" si="517"/>
        <v>141097.815645342</v>
      </c>
      <c r="BW8315" s="29">
        <v>8310</v>
      </c>
      <c r="BX8315">
        <f t="shared" si="518"/>
        <v>0</v>
      </c>
      <c r="BY8315">
        <f t="shared" si="519"/>
        <v>1</v>
      </c>
    </row>
    <row r="8316" spans="1:77">
      <c r="A8316" s="15">
        <v>8311</v>
      </c>
      <c r="BP8316" s="27">
        <v>0.802572062871948</v>
      </c>
      <c r="BQ8316" s="27">
        <v>16063.8229045079</v>
      </c>
      <c r="BR8316" s="27">
        <v>1.35439475580278</v>
      </c>
      <c r="BS8316" s="27">
        <v>67893.9321677191</v>
      </c>
      <c r="BU8316">
        <f t="shared" si="516"/>
        <v>104321.986526284</v>
      </c>
      <c r="BV8316">
        <f t="shared" si="517"/>
        <v>135265.281202697</v>
      </c>
      <c r="BW8316" s="29">
        <v>8311</v>
      </c>
      <c r="BX8316">
        <f t="shared" si="518"/>
        <v>0</v>
      </c>
      <c r="BY8316">
        <f t="shared" si="519"/>
        <v>1</v>
      </c>
    </row>
    <row r="8317" spans="1:77">
      <c r="A8317" s="15">
        <v>8312</v>
      </c>
      <c r="BP8317" s="27">
        <v>0.788176038288199</v>
      </c>
      <c r="BQ8317" s="27">
        <v>15269.8902920328</v>
      </c>
      <c r="BR8317" s="27">
        <v>1.3365022950867</v>
      </c>
      <c r="BS8317" s="27">
        <v>59229.9131651525</v>
      </c>
      <c r="BU8317">
        <f t="shared" si="516"/>
        <v>102956.515451197</v>
      </c>
      <c r="BV8317">
        <f t="shared" si="517"/>
        <v>141245.431097852</v>
      </c>
      <c r="BW8317" s="29">
        <v>8312</v>
      </c>
      <c r="BX8317">
        <f t="shared" si="518"/>
        <v>0</v>
      </c>
      <c r="BY8317">
        <f t="shared" si="519"/>
        <v>1</v>
      </c>
    </row>
    <row r="8318" spans="1:77">
      <c r="A8318" s="15">
        <v>8313</v>
      </c>
      <c r="BP8318" s="27">
        <v>0.778727178534634</v>
      </c>
      <c r="BQ8318" s="27">
        <v>12323.8840253969</v>
      </c>
      <c r="BR8318" s="27">
        <v>1.31997934733465</v>
      </c>
      <c r="BS8318" s="27">
        <v>54858.4577468418</v>
      </c>
      <c r="BU8318">
        <f t="shared" si="516"/>
        <v>104485.192754798</v>
      </c>
      <c r="BV8318">
        <f t="shared" si="517"/>
        <v>143138.444353356</v>
      </c>
      <c r="BW8318" s="29">
        <v>8313</v>
      </c>
      <c r="BX8318">
        <f t="shared" si="518"/>
        <v>0</v>
      </c>
      <c r="BY8318">
        <f t="shared" si="519"/>
        <v>1</v>
      </c>
    </row>
    <row r="8319" spans="1:77">
      <c r="A8319" s="15">
        <v>8314</v>
      </c>
      <c r="BP8319" s="27">
        <v>0.874490154301261</v>
      </c>
      <c r="BQ8319" s="27">
        <v>14826.5124822461</v>
      </c>
      <c r="BR8319" s="27">
        <v>1.51342596393172</v>
      </c>
      <c r="BS8319" s="27">
        <v>67450.3807904432</v>
      </c>
      <c r="BU8319">
        <f t="shared" si="516"/>
        <v>116347.010662943</v>
      </c>
      <c r="BV8319">
        <f t="shared" si="517"/>
        <v>159563.513799314</v>
      </c>
      <c r="BW8319" s="29">
        <v>8314</v>
      </c>
      <c r="BX8319">
        <f t="shared" si="518"/>
        <v>0</v>
      </c>
      <c r="BY8319">
        <f t="shared" si="519"/>
        <v>1</v>
      </c>
    </row>
    <row r="8320" spans="1:77">
      <c r="A8320" s="15">
        <v>8315</v>
      </c>
      <c r="BP8320" s="27">
        <v>0.792346152279761</v>
      </c>
      <c r="BQ8320" s="27">
        <v>11540.2156808779</v>
      </c>
      <c r="BR8320" s="27">
        <v>1.35497840670673</v>
      </c>
      <c r="BS8320" s="27">
        <v>53738.0463459615</v>
      </c>
      <c r="BU8320">
        <f t="shared" si="516"/>
        <v>107311.707161086</v>
      </c>
      <c r="BV8320">
        <f t="shared" si="517"/>
        <v>149508.714660049</v>
      </c>
      <c r="BW8320" s="29">
        <v>8315</v>
      </c>
      <c r="BX8320">
        <f t="shared" si="518"/>
        <v>0</v>
      </c>
      <c r="BY8320">
        <f t="shared" si="519"/>
        <v>1</v>
      </c>
    </row>
    <row r="8321" spans="1:77">
      <c r="A8321" s="15">
        <v>8316</v>
      </c>
      <c r="BP8321" s="27">
        <v>0.843213549200454</v>
      </c>
      <c r="BQ8321" s="27">
        <v>17004.0033343694</v>
      </c>
      <c r="BR8321" s="27">
        <v>1.42430422951068</v>
      </c>
      <c r="BS8321" s="27">
        <v>71022.393539651</v>
      </c>
      <c r="BU8321">
        <f t="shared" si="516"/>
        <v>109478.029045699</v>
      </c>
      <c r="BV8321">
        <f t="shared" si="517"/>
        <v>142623.240886951</v>
      </c>
      <c r="BW8321" s="29">
        <v>8316</v>
      </c>
      <c r="BX8321">
        <f t="shared" si="518"/>
        <v>0</v>
      </c>
      <c r="BY8321">
        <f t="shared" si="519"/>
        <v>1</v>
      </c>
    </row>
    <row r="8322" spans="1:77">
      <c r="A8322" s="15">
        <v>8317</v>
      </c>
      <c r="BP8322" s="27">
        <v>0.815420832903817</v>
      </c>
      <c r="BQ8322" s="27">
        <v>14268.7889398837</v>
      </c>
      <c r="BR8322" s="27">
        <v>1.4117644310114</v>
      </c>
      <c r="BS8322" s="27">
        <v>55291.2592867205</v>
      </c>
      <c r="BU8322">
        <f t="shared" si="516"/>
        <v>108044.335995689</v>
      </c>
      <c r="BV8322">
        <f t="shared" si="517"/>
        <v>156473.40536499</v>
      </c>
      <c r="BW8322" s="29">
        <v>8317</v>
      </c>
      <c r="BX8322">
        <f t="shared" si="518"/>
        <v>0</v>
      </c>
      <c r="BY8322">
        <f t="shared" si="519"/>
        <v>1</v>
      </c>
    </row>
    <row r="8323" spans="1:77">
      <c r="A8323" s="15">
        <v>8318</v>
      </c>
      <c r="BP8323" s="27">
        <v>0.821973745663186</v>
      </c>
      <c r="BQ8323" s="27">
        <v>15720.8074945377</v>
      </c>
      <c r="BR8323" s="27">
        <v>1.41529108428999</v>
      </c>
      <c r="BS8323" s="27">
        <v>69794.5125358535</v>
      </c>
      <c r="BU8323">
        <f t="shared" si="516"/>
        <v>107575.25435494</v>
      </c>
      <c r="BV8323">
        <f t="shared" si="517"/>
        <v>142499.150107645</v>
      </c>
      <c r="BW8323" s="29">
        <v>8318</v>
      </c>
      <c r="BX8323">
        <f t="shared" si="518"/>
        <v>0</v>
      </c>
      <c r="BY8323">
        <f t="shared" si="519"/>
        <v>1</v>
      </c>
    </row>
    <row r="8324" spans="1:77">
      <c r="A8324" s="15">
        <v>8319</v>
      </c>
      <c r="BP8324" s="27">
        <v>0.828562735476186</v>
      </c>
      <c r="BQ8324" s="27">
        <v>16264.7870207389</v>
      </c>
      <c r="BR8324" s="27">
        <v>1.43521034059824</v>
      </c>
      <c r="BS8324" s="27">
        <v>70352.2099999731</v>
      </c>
      <c r="BU8324">
        <f t="shared" si="516"/>
        <v>108019.623300689</v>
      </c>
      <c r="BV8324">
        <f t="shared" si="517"/>
        <v>144929.341089763</v>
      </c>
      <c r="BW8324" s="29">
        <v>8319</v>
      </c>
      <c r="BX8324">
        <f t="shared" si="518"/>
        <v>0</v>
      </c>
      <c r="BY8324">
        <f t="shared" si="519"/>
        <v>1</v>
      </c>
    </row>
    <row r="8325" spans="1:77">
      <c r="A8325" s="15">
        <v>8320</v>
      </c>
      <c r="BP8325" s="27">
        <v>0.798371205057074</v>
      </c>
      <c r="BQ8325" s="27">
        <v>21957.328635188</v>
      </c>
      <c r="BR8325" s="27">
        <v>1.36570645782363</v>
      </c>
      <c r="BS8325" s="27">
        <v>79025.1292948413</v>
      </c>
      <c r="BU8325">
        <f t="shared" si="516"/>
        <v>97798.3521233731</v>
      </c>
      <c r="BV8325">
        <f t="shared" si="517"/>
        <v>125830.839378703</v>
      </c>
      <c r="BW8325" s="29">
        <v>8320</v>
      </c>
      <c r="BX8325">
        <f t="shared" si="518"/>
        <v>0</v>
      </c>
      <c r="BY8325">
        <f t="shared" si="519"/>
        <v>1</v>
      </c>
    </row>
    <row r="8326" spans="1:77">
      <c r="A8326" s="15">
        <v>8321</v>
      </c>
      <c r="BP8326" s="27">
        <v>0.848550723485771</v>
      </c>
      <c r="BQ8326" s="27">
        <v>18839.0528671274</v>
      </c>
      <c r="BR8326" s="27">
        <v>1.46073619969368</v>
      </c>
      <c r="BS8326" s="27">
        <v>74224.3695484724</v>
      </c>
      <c r="BU8326">
        <f t="shared" si="516"/>
        <v>108443.555655738</v>
      </c>
      <c r="BV8326">
        <f t="shared" si="517"/>
        <v>144886.06040558</v>
      </c>
      <c r="BW8326" s="29">
        <v>8321</v>
      </c>
      <c r="BX8326">
        <f t="shared" si="518"/>
        <v>0</v>
      </c>
      <c r="BY8326">
        <f t="shared" si="519"/>
        <v>1</v>
      </c>
    </row>
    <row r="8327" spans="1:77">
      <c r="A8327" s="15">
        <v>8322</v>
      </c>
      <c r="BP8327" s="27">
        <v>0.802644111386954</v>
      </c>
      <c r="BQ8327" s="27">
        <v>12104.8690108101</v>
      </c>
      <c r="BR8327" s="27">
        <v>1.37444242298739</v>
      </c>
      <c r="BS8327" s="27">
        <v>52546.8950425783</v>
      </c>
      <c r="BU8327">
        <f t="shared" ref="BU8327:BU8390" si="520">BP8327*$BV$1-BQ8327</f>
        <v>108291.747697233</v>
      </c>
      <c r="BV8327">
        <f t="shared" ref="BV8327:BV8390" si="521">BR8327*$BV$1-BS8327</f>
        <v>153619.46840553</v>
      </c>
      <c r="BW8327" s="29">
        <v>8322</v>
      </c>
      <c r="BX8327">
        <f t="shared" ref="BX8327:BX8390" si="522">IF(BU8327=MAX($BU8327:$BV8327),1,0)</f>
        <v>0</v>
      </c>
      <c r="BY8327">
        <f t="shared" ref="BY8327:BY8390" si="523">IF(BV8327=MAX($BU8327:$BV8327),1,0)</f>
        <v>1</v>
      </c>
    </row>
    <row r="8328" spans="1:77">
      <c r="A8328" s="15">
        <v>8323</v>
      </c>
      <c r="BP8328" s="27">
        <v>0.741313720148904</v>
      </c>
      <c r="BQ8328" s="27">
        <v>12346.0242549896</v>
      </c>
      <c r="BR8328" s="27">
        <v>1.25923566634323</v>
      </c>
      <c r="BS8328" s="27">
        <v>62946.7141925845</v>
      </c>
      <c r="BU8328">
        <f t="shared" si="520"/>
        <v>98851.033767346</v>
      </c>
      <c r="BV8328">
        <f t="shared" si="521"/>
        <v>125938.6357589</v>
      </c>
      <c r="BW8328" s="29">
        <v>8323</v>
      </c>
      <c r="BX8328">
        <f t="shared" si="522"/>
        <v>0</v>
      </c>
      <c r="BY8328">
        <f t="shared" si="523"/>
        <v>1</v>
      </c>
    </row>
    <row r="8329" spans="1:77">
      <c r="A8329" s="15">
        <v>8324</v>
      </c>
      <c r="BP8329" s="27">
        <v>0.763652531457927</v>
      </c>
      <c r="BQ8329" s="27">
        <v>12595.0683538353</v>
      </c>
      <c r="BR8329" s="27">
        <v>1.28544219841667</v>
      </c>
      <c r="BS8329" s="27">
        <v>53503.0462293582</v>
      </c>
      <c r="BU8329">
        <f t="shared" si="520"/>
        <v>101952.811364854</v>
      </c>
      <c r="BV8329">
        <f t="shared" si="521"/>
        <v>139313.283533142</v>
      </c>
      <c r="BW8329" s="29">
        <v>8324</v>
      </c>
      <c r="BX8329">
        <f t="shared" si="522"/>
        <v>0</v>
      </c>
      <c r="BY8329">
        <f t="shared" si="523"/>
        <v>1</v>
      </c>
    </row>
    <row r="8330" spans="1:77">
      <c r="A8330" s="15">
        <v>8325</v>
      </c>
      <c r="BP8330" s="27">
        <v>0.829086382659596</v>
      </c>
      <c r="BQ8330" s="27">
        <v>13348.8405603055</v>
      </c>
      <c r="BR8330" s="27">
        <v>1.41438828673574</v>
      </c>
      <c r="BS8330" s="27">
        <v>53540.1620959238</v>
      </c>
      <c r="BU8330">
        <f t="shared" si="520"/>
        <v>111014.116838634</v>
      </c>
      <c r="BV8330">
        <f t="shared" si="521"/>
        <v>158618.080914437</v>
      </c>
      <c r="BW8330" s="29">
        <v>8325</v>
      </c>
      <c r="BX8330">
        <f t="shared" si="522"/>
        <v>0</v>
      </c>
      <c r="BY8330">
        <f t="shared" si="523"/>
        <v>1</v>
      </c>
    </row>
    <row r="8331" spans="1:77">
      <c r="A8331" s="15">
        <v>8326</v>
      </c>
      <c r="BP8331" s="27">
        <v>0.834396921293658</v>
      </c>
      <c r="BQ8331" s="27">
        <v>13219.5036431037</v>
      </c>
      <c r="BR8331" s="27">
        <v>1.44248348216792</v>
      </c>
      <c r="BS8331" s="27">
        <v>67311.9546521163</v>
      </c>
      <c r="BU8331">
        <f t="shared" si="520"/>
        <v>111940.034550945</v>
      </c>
      <c r="BV8331">
        <f t="shared" si="521"/>
        <v>149060.567673072</v>
      </c>
      <c r="BW8331" s="29">
        <v>8326</v>
      </c>
      <c r="BX8331">
        <f t="shared" si="522"/>
        <v>0</v>
      </c>
      <c r="BY8331">
        <f t="shared" si="523"/>
        <v>1</v>
      </c>
    </row>
    <row r="8332" spans="1:77">
      <c r="A8332" s="15">
        <v>8327</v>
      </c>
      <c r="BP8332" s="27">
        <v>0.852294848271856</v>
      </c>
      <c r="BQ8332" s="27">
        <v>16684.3298405708</v>
      </c>
      <c r="BR8332" s="27">
        <v>1.51219466698835</v>
      </c>
      <c r="BS8332" s="27">
        <v>58797.4747179493</v>
      </c>
      <c r="BU8332">
        <f t="shared" si="520"/>
        <v>111159.897400208</v>
      </c>
      <c r="BV8332">
        <f t="shared" si="521"/>
        <v>168031.725330303</v>
      </c>
      <c r="BW8332" s="29">
        <v>8327</v>
      </c>
      <c r="BX8332">
        <f t="shared" si="522"/>
        <v>0</v>
      </c>
      <c r="BY8332">
        <f t="shared" si="523"/>
        <v>1</v>
      </c>
    </row>
    <row r="8333" spans="1:77">
      <c r="A8333" s="15">
        <v>8328</v>
      </c>
      <c r="BP8333" s="27">
        <v>0.779761875880767</v>
      </c>
      <c r="BQ8333" s="27">
        <v>12953.7185131496</v>
      </c>
      <c r="BR8333" s="27">
        <v>1.34012410215996</v>
      </c>
      <c r="BS8333" s="27">
        <v>52465.612899664</v>
      </c>
      <c r="BU8333">
        <f t="shared" si="520"/>
        <v>104010.562868965</v>
      </c>
      <c r="BV8333">
        <f t="shared" si="521"/>
        <v>148553.00242433</v>
      </c>
      <c r="BW8333" s="29">
        <v>8328</v>
      </c>
      <c r="BX8333">
        <f t="shared" si="522"/>
        <v>0</v>
      </c>
      <c r="BY8333">
        <f t="shared" si="523"/>
        <v>1</v>
      </c>
    </row>
    <row r="8334" spans="1:77">
      <c r="A8334" s="15">
        <v>8329</v>
      </c>
      <c r="BP8334" s="27">
        <v>0.78377551991031</v>
      </c>
      <c r="BQ8334" s="27">
        <v>11444.891344399</v>
      </c>
      <c r="BR8334" s="27">
        <v>1.33676130752602</v>
      </c>
      <c r="BS8334" s="27">
        <v>51315.4102689508</v>
      </c>
      <c r="BU8334">
        <f t="shared" si="520"/>
        <v>106121.436642147</v>
      </c>
      <c r="BV8334">
        <f t="shared" si="521"/>
        <v>149198.785859952</v>
      </c>
      <c r="BW8334" s="29">
        <v>8329</v>
      </c>
      <c r="BX8334">
        <f t="shared" si="522"/>
        <v>0</v>
      </c>
      <c r="BY8334">
        <f t="shared" si="523"/>
        <v>1</v>
      </c>
    </row>
    <row r="8335" spans="1:77">
      <c r="A8335" s="15">
        <v>8330</v>
      </c>
      <c r="BP8335" s="27">
        <v>0.812248468718168</v>
      </c>
      <c r="BQ8335" s="27">
        <v>15158.1947481547</v>
      </c>
      <c r="BR8335" s="27">
        <v>1.39069379159077</v>
      </c>
      <c r="BS8335" s="27">
        <v>57211.8284615172</v>
      </c>
      <c r="BU8335">
        <f t="shared" si="520"/>
        <v>106679.075559571</v>
      </c>
      <c r="BV8335">
        <f t="shared" si="521"/>
        <v>151392.240277098</v>
      </c>
      <c r="BW8335" s="29">
        <v>8330</v>
      </c>
      <c r="BX8335">
        <f t="shared" si="522"/>
        <v>0</v>
      </c>
      <c r="BY8335">
        <f t="shared" si="523"/>
        <v>1</v>
      </c>
    </row>
    <row r="8336" spans="1:77">
      <c r="A8336" s="15">
        <v>8331</v>
      </c>
      <c r="BP8336" s="27">
        <v>0.790986598660895</v>
      </c>
      <c r="BQ8336" s="27">
        <v>13560.2360359798</v>
      </c>
      <c r="BR8336" s="27">
        <v>1.33851892962782</v>
      </c>
      <c r="BS8336" s="27">
        <v>65393.25240272</v>
      </c>
      <c r="BU8336">
        <f t="shared" si="520"/>
        <v>105087.753763154</v>
      </c>
      <c r="BV8336">
        <f t="shared" si="521"/>
        <v>135384.587041453</v>
      </c>
      <c r="BW8336" s="29">
        <v>8331</v>
      </c>
      <c r="BX8336">
        <f t="shared" si="522"/>
        <v>0</v>
      </c>
      <c r="BY8336">
        <f t="shared" si="523"/>
        <v>1</v>
      </c>
    </row>
    <row r="8337" spans="1:77">
      <c r="A8337" s="15">
        <v>8332</v>
      </c>
      <c r="BP8337" s="27">
        <v>0.783677533110014</v>
      </c>
      <c r="BQ8337" s="27">
        <v>14241.7738688983</v>
      </c>
      <c r="BR8337" s="27">
        <v>1.35143152084972</v>
      </c>
      <c r="BS8337" s="27">
        <v>56875.4968271139</v>
      </c>
      <c r="BU8337">
        <f t="shared" si="520"/>
        <v>103309.856097604</v>
      </c>
      <c r="BV8337">
        <f t="shared" si="521"/>
        <v>145839.231300344</v>
      </c>
      <c r="BW8337" s="29">
        <v>8332</v>
      </c>
      <c r="BX8337">
        <f t="shared" si="522"/>
        <v>0</v>
      </c>
      <c r="BY8337">
        <f t="shared" si="523"/>
        <v>1</v>
      </c>
    </row>
    <row r="8338" spans="1:77">
      <c r="A8338" s="15">
        <v>8333</v>
      </c>
      <c r="BP8338" s="27">
        <v>0.797135255806586</v>
      </c>
      <c r="BQ8338" s="27">
        <v>11678.4875450255</v>
      </c>
      <c r="BR8338" s="27">
        <v>1.35566093247031</v>
      </c>
      <c r="BS8338" s="27">
        <v>51314.5063559934</v>
      </c>
      <c r="BU8338">
        <f t="shared" si="520"/>
        <v>107891.800825962</v>
      </c>
      <c r="BV8338">
        <f t="shared" si="521"/>
        <v>152034.633514552</v>
      </c>
      <c r="BW8338" s="29">
        <v>8333</v>
      </c>
      <c r="BX8338">
        <f t="shared" si="522"/>
        <v>0</v>
      </c>
      <c r="BY8338">
        <f t="shared" si="523"/>
        <v>1</v>
      </c>
    </row>
    <row r="8339" spans="1:77">
      <c r="A8339" s="15">
        <v>8334</v>
      </c>
      <c r="BP8339" s="27">
        <v>0.755116495115613</v>
      </c>
      <c r="BQ8339" s="27">
        <v>13507.1067315808</v>
      </c>
      <c r="BR8339" s="27">
        <v>1.27846283504578</v>
      </c>
      <c r="BS8339" s="27">
        <v>53777.9024745985</v>
      </c>
      <c r="BU8339">
        <f t="shared" si="520"/>
        <v>99760.3675357611</v>
      </c>
      <c r="BV8339">
        <f t="shared" si="521"/>
        <v>137991.522782269</v>
      </c>
      <c r="BW8339" s="29">
        <v>8334</v>
      </c>
      <c r="BX8339">
        <f t="shared" si="522"/>
        <v>0</v>
      </c>
      <c r="BY8339">
        <f t="shared" si="523"/>
        <v>1</v>
      </c>
    </row>
    <row r="8340" spans="1:77">
      <c r="A8340" s="15">
        <v>8335</v>
      </c>
      <c r="BP8340" s="27">
        <v>0.816339889462595</v>
      </c>
      <c r="BQ8340" s="27">
        <v>16453.1538908652</v>
      </c>
      <c r="BR8340" s="27">
        <v>1.39373809431636</v>
      </c>
      <c r="BS8340" s="27">
        <v>57519.6074173442</v>
      </c>
      <c r="BU8340">
        <f t="shared" si="520"/>
        <v>105997.829528524</v>
      </c>
      <c r="BV8340">
        <f t="shared" si="521"/>
        <v>151541.106730109</v>
      </c>
      <c r="BW8340" s="29">
        <v>8335</v>
      </c>
      <c r="BX8340">
        <f t="shared" si="522"/>
        <v>0</v>
      </c>
      <c r="BY8340">
        <f t="shared" si="523"/>
        <v>1</v>
      </c>
    </row>
    <row r="8341" spans="1:77">
      <c r="A8341" s="15">
        <v>8336</v>
      </c>
      <c r="BP8341" s="27">
        <v>0.826662170675985</v>
      </c>
      <c r="BQ8341" s="27">
        <v>12172.7000490049</v>
      </c>
      <c r="BR8341" s="27">
        <v>1.43352935441357</v>
      </c>
      <c r="BS8341" s="27">
        <v>52735.5415433802</v>
      </c>
      <c r="BU8341">
        <f t="shared" si="520"/>
        <v>111826.625552393</v>
      </c>
      <c r="BV8341">
        <f t="shared" si="521"/>
        <v>162293.861618655</v>
      </c>
      <c r="BW8341" s="29">
        <v>8336</v>
      </c>
      <c r="BX8341">
        <f t="shared" si="522"/>
        <v>0</v>
      </c>
      <c r="BY8341">
        <f t="shared" si="523"/>
        <v>1</v>
      </c>
    </row>
    <row r="8342" spans="1:77">
      <c r="A8342" s="15">
        <v>8337</v>
      </c>
      <c r="BP8342" s="27">
        <v>0.799375551387645</v>
      </c>
      <c r="BQ8342" s="27">
        <v>14474.1533964186</v>
      </c>
      <c r="BR8342" s="27">
        <v>1.36531432525181</v>
      </c>
      <c r="BS8342" s="27">
        <v>59515.6924660098</v>
      </c>
      <c r="BU8342">
        <f t="shared" si="520"/>
        <v>105432.179311728</v>
      </c>
      <c r="BV8342">
        <f t="shared" si="521"/>
        <v>145281.456321761</v>
      </c>
      <c r="BW8342" s="29">
        <v>8337</v>
      </c>
      <c r="BX8342">
        <f t="shared" si="522"/>
        <v>0</v>
      </c>
      <c r="BY8342">
        <f t="shared" si="523"/>
        <v>1</v>
      </c>
    </row>
    <row r="8343" spans="1:77">
      <c r="A8343" s="15">
        <v>8338</v>
      </c>
      <c r="BP8343" s="27">
        <v>0.856434758540527</v>
      </c>
      <c r="BQ8343" s="27">
        <v>13157.7773807025</v>
      </c>
      <c r="BR8343" s="27">
        <v>1.4580103066982</v>
      </c>
      <c r="BS8343" s="27">
        <v>53687.9633088506</v>
      </c>
      <c r="BU8343">
        <f t="shared" si="520"/>
        <v>115307.436400377</v>
      </c>
      <c r="BV8343">
        <f t="shared" si="521"/>
        <v>165013.582695879</v>
      </c>
      <c r="BW8343" s="29">
        <v>8338</v>
      </c>
      <c r="BX8343">
        <f t="shared" si="522"/>
        <v>0</v>
      </c>
      <c r="BY8343">
        <f t="shared" si="523"/>
        <v>1</v>
      </c>
    </row>
    <row r="8344" spans="1:77">
      <c r="A8344" s="15">
        <v>8339</v>
      </c>
      <c r="BP8344" s="27">
        <v>0.782137360375063</v>
      </c>
      <c r="BQ8344" s="27">
        <v>12848.1542580786</v>
      </c>
      <c r="BR8344" s="27">
        <v>1.32158597800906</v>
      </c>
      <c r="BS8344" s="27">
        <v>53833.3945519307</v>
      </c>
      <c r="BU8344">
        <f t="shared" si="520"/>
        <v>104472.449798181</v>
      </c>
      <c r="BV8344">
        <f t="shared" si="521"/>
        <v>144404.502149428</v>
      </c>
      <c r="BW8344" s="29">
        <v>8339</v>
      </c>
      <c r="BX8344">
        <f t="shared" si="522"/>
        <v>0</v>
      </c>
      <c r="BY8344">
        <f t="shared" si="523"/>
        <v>1</v>
      </c>
    </row>
    <row r="8345" spans="1:77">
      <c r="A8345" s="15">
        <v>8340</v>
      </c>
      <c r="BP8345" s="27">
        <v>0.789874733090788</v>
      </c>
      <c r="BQ8345" s="27">
        <v>14819.5716964558</v>
      </c>
      <c r="BR8345" s="27">
        <v>1.35593825350662</v>
      </c>
      <c r="BS8345" s="27">
        <v>67898.6721033118</v>
      </c>
      <c r="BU8345">
        <f t="shared" si="520"/>
        <v>103661.638267162</v>
      </c>
      <c r="BV8345">
        <f t="shared" si="521"/>
        <v>135492.065922681</v>
      </c>
      <c r="BW8345" s="29">
        <v>8340</v>
      </c>
      <c r="BX8345">
        <f t="shared" si="522"/>
        <v>0</v>
      </c>
      <c r="BY8345">
        <f t="shared" si="523"/>
        <v>1</v>
      </c>
    </row>
    <row r="8346" spans="1:77">
      <c r="A8346" s="15">
        <v>8341</v>
      </c>
      <c r="BP8346" s="27">
        <v>0.795046685411787</v>
      </c>
      <c r="BQ8346" s="27">
        <v>12448.2177959264</v>
      </c>
      <c r="BR8346" s="27">
        <v>1.35506969116743</v>
      </c>
      <c r="BS8346" s="27">
        <v>52357.3939282811</v>
      </c>
      <c r="BU8346">
        <f t="shared" si="520"/>
        <v>106808.785015842</v>
      </c>
      <c r="BV8346">
        <f t="shared" si="521"/>
        <v>150903.059746834</v>
      </c>
      <c r="BW8346" s="29">
        <v>8341</v>
      </c>
      <c r="BX8346">
        <f t="shared" si="522"/>
        <v>0</v>
      </c>
      <c r="BY8346">
        <f t="shared" si="523"/>
        <v>1</v>
      </c>
    </row>
    <row r="8347" spans="1:77">
      <c r="A8347" s="15">
        <v>8342</v>
      </c>
      <c r="BP8347" s="27">
        <v>0.830844278274863</v>
      </c>
      <c r="BQ8347" s="27">
        <v>12127.5333464706</v>
      </c>
      <c r="BR8347" s="27">
        <v>1.41793237408434</v>
      </c>
      <c r="BS8347" s="27">
        <v>62800.1709649835</v>
      </c>
      <c r="BU8347">
        <f t="shared" si="520"/>
        <v>112499.108394759</v>
      </c>
      <c r="BV8347">
        <f t="shared" si="521"/>
        <v>149889.685147667</v>
      </c>
      <c r="BW8347" s="29">
        <v>8342</v>
      </c>
      <c r="BX8347">
        <f t="shared" si="522"/>
        <v>0</v>
      </c>
      <c r="BY8347">
        <f t="shared" si="523"/>
        <v>1</v>
      </c>
    </row>
    <row r="8348" spans="1:77">
      <c r="A8348" s="15">
        <v>8343</v>
      </c>
      <c r="BP8348" s="27">
        <v>0.84173258825019</v>
      </c>
      <c r="BQ8348" s="27">
        <v>12833.7490603452</v>
      </c>
      <c r="BR8348" s="27">
        <v>1.46202902852064</v>
      </c>
      <c r="BS8348" s="27">
        <v>51949.1823161407</v>
      </c>
      <c r="BU8348">
        <f t="shared" si="520"/>
        <v>113426.139177183</v>
      </c>
      <c r="BV8348">
        <f t="shared" si="521"/>
        <v>167355.171961956</v>
      </c>
      <c r="BW8348" s="29">
        <v>8343</v>
      </c>
      <c r="BX8348">
        <f t="shared" si="522"/>
        <v>0</v>
      </c>
      <c r="BY8348">
        <f t="shared" si="523"/>
        <v>1</v>
      </c>
    </row>
    <row r="8349" spans="1:77">
      <c r="A8349" s="15">
        <v>8344</v>
      </c>
      <c r="BP8349" s="27">
        <v>0.775522962345927</v>
      </c>
      <c r="BQ8349" s="27">
        <v>12619.9332228502</v>
      </c>
      <c r="BR8349" s="27">
        <v>1.32190967487387</v>
      </c>
      <c r="BS8349" s="27">
        <v>52641.1031975883</v>
      </c>
      <c r="BU8349">
        <f t="shared" si="520"/>
        <v>103708.511129039</v>
      </c>
      <c r="BV8349">
        <f t="shared" si="521"/>
        <v>145645.348033492</v>
      </c>
      <c r="BW8349" s="29">
        <v>8344</v>
      </c>
      <c r="BX8349">
        <f t="shared" si="522"/>
        <v>0</v>
      </c>
      <c r="BY8349">
        <f t="shared" si="523"/>
        <v>1</v>
      </c>
    </row>
    <row r="8350" spans="1:77">
      <c r="A8350" s="15">
        <v>8345</v>
      </c>
      <c r="BP8350" s="27">
        <v>0.863353608152473</v>
      </c>
      <c r="BQ8350" s="27">
        <v>14832.6573251322</v>
      </c>
      <c r="BR8350" s="27">
        <v>1.48906178889095</v>
      </c>
      <c r="BS8350" s="27">
        <v>67794.7302116897</v>
      </c>
      <c r="BU8350">
        <f t="shared" si="520"/>
        <v>114670.383897739</v>
      </c>
      <c r="BV8350">
        <f t="shared" si="521"/>
        <v>155564.538121952</v>
      </c>
      <c r="BW8350" s="29">
        <v>8345</v>
      </c>
      <c r="BX8350">
        <f t="shared" si="522"/>
        <v>0</v>
      </c>
      <c r="BY8350">
        <f t="shared" si="523"/>
        <v>1</v>
      </c>
    </row>
    <row r="8351" spans="1:77">
      <c r="A8351" s="15">
        <v>8346</v>
      </c>
      <c r="BP8351" s="27">
        <v>0.853066505219443</v>
      </c>
      <c r="BQ8351" s="27">
        <v>13363.1379211604</v>
      </c>
      <c r="BR8351" s="27">
        <v>1.49418188689405</v>
      </c>
      <c r="BS8351" s="27">
        <v>57446.3107692649</v>
      </c>
      <c r="BU8351">
        <f t="shared" si="520"/>
        <v>114596.837861756</v>
      </c>
      <c r="BV8351">
        <f t="shared" si="521"/>
        <v>166680.972264843</v>
      </c>
      <c r="BW8351" s="29">
        <v>8346</v>
      </c>
      <c r="BX8351">
        <f t="shared" si="522"/>
        <v>0</v>
      </c>
      <c r="BY8351">
        <f t="shared" si="523"/>
        <v>1</v>
      </c>
    </row>
    <row r="8352" spans="1:77">
      <c r="A8352" s="15">
        <v>8347</v>
      </c>
      <c r="BP8352" s="27">
        <v>0.820527239103603</v>
      </c>
      <c r="BQ8352" s="27">
        <v>11358.2131254656</v>
      </c>
      <c r="BR8352" s="27">
        <v>1.39195451865718</v>
      </c>
      <c r="BS8352" s="27">
        <v>52354.3254741262</v>
      </c>
      <c r="BU8352">
        <f t="shared" si="520"/>
        <v>111720.872740075</v>
      </c>
      <c r="BV8352">
        <f t="shared" si="521"/>
        <v>156438.85232445</v>
      </c>
      <c r="BW8352" s="29">
        <v>8347</v>
      </c>
      <c r="BX8352">
        <f t="shared" si="522"/>
        <v>0</v>
      </c>
      <c r="BY8352">
        <f t="shared" si="523"/>
        <v>1</v>
      </c>
    </row>
    <row r="8353" spans="1:77">
      <c r="A8353" s="15">
        <v>8348</v>
      </c>
      <c r="BP8353" s="27">
        <v>0.816586576496584</v>
      </c>
      <c r="BQ8353" s="27">
        <v>14089.5144762594</v>
      </c>
      <c r="BR8353" s="27">
        <v>1.42871426217701</v>
      </c>
      <c r="BS8353" s="27">
        <v>67650.3137055411</v>
      </c>
      <c r="BU8353">
        <f t="shared" si="520"/>
        <v>108398.471998228</v>
      </c>
      <c r="BV8353">
        <f t="shared" si="521"/>
        <v>146656.825621011</v>
      </c>
      <c r="BW8353" s="29">
        <v>8348</v>
      </c>
      <c r="BX8353">
        <f t="shared" si="522"/>
        <v>0</v>
      </c>
      <c r="BY8353">
        <f t="shared" si="523"/>
        <v>1</v>
      </c>
    </row>
    <row r="8354" spans="1:77">
      <c r="A8354" s="15">
        <v>8349</v>
      </c>
      <c r="BP8354" s="27">
        <v>0.815536723810889</v>
      </c>
      <c r="BQ8354" s="27">
        <v>14482.2436024717</v>
      </c>
      <c r="BR8354" s="27">
        <v>1.41779810653124</v>
      </c>
      <c r="BS8354" s="27">
        <v>68726.4832761386</v>
      </c>
      <c r="BU8354">
        <f t="shared" si="520"/>
        <v>107848.264969162</v>
      </c>
      <c r="BV8354">
        <f t="shared" si="521"/>
        <v>143943.232703548</v>
      </c>
      <c r="BW8354" s="29">
        <v>8349</v>
      </c>
      <c r="BX8354">
        <f t="shared" si="522"/>
        <v>0</v>
      </c>
      <c r="BY8354">
        <f t="shared" si="523"/>
        <v>1</v>
      </c>
    </row>
    <row r="8355" spans="1:77">
      <c r="A8355" s="15">
        <v>8350</v>
      </c>
      <c r="BP8355" s="27">
        <v>0.834056448941624</v>
      </c>
      <c r="BQ8355" s="27">
        <v>13605.9908760577</v>
      </c>
      <c r="BR8355" s="27">
        <v>1.4283475573434</v>
      </c>
      <c r="BS8355" s="27">
        <v>66460.6021651669</v>
      </c>
      <c r="BU8355">
        <f t="shared" si="520"/>
        <v>111502.476465186</v>
      </c>
      <c r="BV8355">
        <f t="shared" si="521"/>
        <v>147791.531436342</v>
      </c>
      <c r="BW8355" s="29">
        <v>8350</v>
      </c>
      <c r="BX8355">
        <f t="shared" si="522"/>
        <v>0</v>
      </c>
      <c r="BY8355">
        <f t="shared" si="523"/>
        <v>1</v>
      </c>
    </row>
    <row r="8356" spans="1:77">
      <c r="A8356" s="15">
        <v>8351</v>
      </c>
      <c r="BP8356" s="27">
        <v>0.854548046024296</v>
      </c>
      <c r="BQ8356" s="27">
        <v>13896.2672692752</v>
      </c>
      <c r="BR8356" s="27">
        <v>1.44056680388006</v>
      </c>
      <c r="BS8356" s="27">
        <v>56188.5579191724</v>
      </c>
      <c r="BU8356">
        <f t="shared" si="520"/>
        <v>114285.939634369</v>
      </c>
      <c r="BV8356">
        <f t="shared" si="521"/>
        <v>159896.462662837</v>
      </c>
      <c r="BW8356" s="29">
        <v>8351</v>
      </c>
      <c r="BX8356">
        <f t="shared" si="522"/>
        <v>0</v>
      </c>
      <c r="BY8356">
        <f t="shared" si="523"/>
        <v>1</v>
      </c>
    </row>
    <row r="8357" spans="1:77">
      <c r="A8357" s="15">
        <v>8352</v>
      </c>
      <c r="BP8357" s="27">
        <v>0.76116860832928</v>
      </c>
      <c r="BQ8357" s="27">
        <v>14099.1543511478</v>
      </c>
      <c r="BR8357" s="27">
        <v>1.32221906043836</v>
      </c>
      <c r="BS8357" s="27">
        <v>66673.0466437388</v>
      </c>
      <c r="BU8357">
        <f t="shared" si="520"/>
        <v>100076.136898244</v>
      </c>
      <c r="BV8357">
        <f t="shared" si="521"/>
        <v>131659.812422016</v>
      </c>
      <c r="BW8357" s="29">
        <v>8352</v>
      </c>
      <c r="BX8357">
        <f t="shared" si="522"/>
        <v>0</v>
      </c>
      <c r="BY8357">
        <f t="shared" si="523"/>
        <v>1</v>
      </c>
    </row>
    <row r="8358" spans="1:77">
      <c r="A8358" s="15">
        <v>8353</v>
      </c>
      <c r="BP8358" s="27">
        <v>0.837709187992329</v>
      </c>
      <c r="BQ8358" s="27">
        <v>14072.0326337547</v>
      </c>
      <c r="BR8358" s="27">
        <v>1.44541567280216</v>
      </c>
      <c r="BS8358" s="27">
        <v>55303.1094932379</v>
      </c>
      <c r="BU8358">
        <f t="shared" si="520"/>
        <v>111584.345565095</v>
      </c>
      <c r="BV8358">
        <f t="shared" si="521"/>
        <v>161509.241427086</v>
      </c>
      <c r="BW8358" s="29">
        <v>8353</v>
      </c>
      <c r="BX8358">
        <f t="shared" si="522"/>
        <v>0</v>
      </c>
      <c r="BY8358">
        <f t="shared" si="523"/>
        <v>1</v>
      </c>
    </row>
    <row r="8359" spans="1:77">
      <c r="A8359" s="15">
        <v>8354</v>
      </c>
      <c r="BP8359" s="27">
        <v>0.83622746353079</v>
      </c>
      <c r="BQ8359" s="27">
        <v>13722.139781237</v>
      </c>
      <c r="BR8359" s="27">
        <v>1.43527334885279</v>
      </c>
      <c r="BS8359" s="27">
        <v>65894.3146932225</v>
      </c>
      <c r="BU8359">
        <f t="shared" si="520"/>
        <v>111711.979748381</v>
      </c>
      <c r="BV8359">
        <f t="shared" si="521"/>
        <v>149396.687634695</v>
      </c>
      <c r="BW8359" s="29">
        <v>8354</v>
      </c>
      <c r="BX8359">
        <f t="shared" si="522"/>
        <v>0</v>
      </c>
      <c r="BY8359">
        <f t="shared" si="523"/>
        <v>1</v>
      </c>
    </row>
    <row r="8360" spans="1:77">
      <c r="A8360" s="15">
        <v>8355</v>
      </c>
      <c r="BP8360" s="27">
        <v>0.780458683518283</v>
      </c>
      <c r="BQ8360" s="27">
        <v>18407.7911045796</v>
      </c>
      <c r="BR8360" s="27">
        <v>1.32795844524042</v>
      </c>
      <c r="BS8360" s="27">
        <v>60790.7469082674</v>
      </c>
      <c r="BU8360">
        <f t="shared" si="520"/>
        <v>98661.0114231628</v>
      </c>
      <c r="BV8360">
        <f t="shared" si="521"/>
        <v>138403.019877796</v>
      </c>
      <c r="BW8360" s="29">
        <v>8355</v>
      </c>
      <c r="BX8360">
        <f t="shared" si="522"/>
        <v>0</v>
      </c>
      <c r="BY8360">
        <f t="shared" si="523"/>
        <v>1</v>
      </c>
    </row>
    <row r="8361" spans="1:77">
      <c r="A8361" s="15">
        <v>8356</v>
      </c>
      <c r="BP8361" s="27">
        <v>0.80802035112791</v>
      </c>
      <c r="BQ8361" s="27">
        <v>14902.6294755688</v>
      </c>
      <c r="BR8361" s="27">
        <v>1.37481810921588</v>
      </c>
      <c r="BS8361" s="27">
        <v>55617.9177708139</v>
      </c>
      <c r="BU8361">
        <f t="shared" si="520"/>
        <v>106300.423193618</v>
      </c>
      <c r="BV8361">
        <f t="shared" si="521"/>
        <v>150604.798611568</v>
      </c>
      <c r="BW8361" s="29">
        <v>8356</v>
      </c>
      <c r="BX8361">
        <f t="shared" si="522"/>
        <v>0</v>
      </c>
      <c r="BY8361">
        <f t="shared" si="523"/>
        <v>1</v>
      </c>
    </row>
    <row r="8362" spans="1:77">
      <c r="A8362" s="15">
        <v>8357</v>
      </c>
      <c r="BP8362" s="27">
        <v>0.839153900307702</v>
      </c>
      <c r="BQ8362" s="27">
        <v>14682.3099641533</v>
      </c>
      <c r="BR8362" s="27">
        <v>1.45735994873175</v>
      </c>
      <c r="BS8362" s="27">
        <v>59268.9421308123</v>
      </c>
      <c r="BU8362">
        <f t="shared" si="520"/>
        <v>111190.775082002</v>
      </c>
      <c r="BV8362">
        <f t="shared" si="521"/>
        <v>159335.05017895</v>
      </c>
      <c r="BW8362" s="29">
        <v>8357</v>
      </c>
      <c r="BX8362">
        <f t="shared" si="522"/>
        <v>0</v>
      </c>
      <c r="BY8362">
        <f t="shared" si="523"/>
        <v>1</v>
      </c>
    </row>
    <row r="8363" spans="1:77">
      <c r="A8363" s="15">
        <v>8358</v>
      </c>
      <c r="BP8363" s="27">
        <v>0.850889229544406</v>
      </c>
      <c r="BQ8363" s="27">
        <v>12793.3074071348</v>
      </c>
      <c r="BR8363" s="27">
        <v>1.49527399434244</v>
      </c>
      <c r="BS8363" s="27">
        <v>55160.6382229541</v>
      </c>
      <c r="BU8363">
        <f t="shared" si="520"/>
        <v>114840.077024526</v>
      </c>
      <c r="BV8363">
        <f t="shared" si="521"/>
        <v>169130.460928412</v>
      </c>
      <c r="BW8363" s="29">
        <v>8358</v>
      </c>
      <c r="BX8363">
        <f t="shared" si="522"/>
        <v>0</v>
      </c>
      <c r="BY8363">
        <f t="shared" si="523"/>
        <v>1</v>
      </c>
    </row>
    <row r="8364" spans="1:77">
      <c r="A8364" s="15">
        <v>8359</v>
      </c>
      <c r="BP8364" s="27">
        <v>0.79354021096769</v>
      </c>
      <c r="BQ8364" s="27">
        <v>14801.5813096119</v>
      </c>
      <c r="BR8364" s="27">
        <v>1.35494273573142</v>
      </c>
      <c r="BS8364" s="27">
        <v>57254.189746368</v>
      </c>
      <c r="BU8364">
        <f t="shared" si="520"/>
        <v>104229.450335542</v>
      </c>
      <c r="BV8364">
        <f t="shared" si="521"/>
        <v>145987.220613345</v>
      </c>
      <c r="BW8364" s="29">
        <v>8359</v>
      </c>
      <c r="BX8364">
        <f t="shared" si="522"/>
        <v>0</v>
      </c>
      <c r="BY8364">
        <f t="shared" si="523"/>
        <v>1</v>
      </c>
    </row>
    <row r="8365" spans="1:77">
      <c r="A8365" s="15">
        <v>8360</v>
      </c>
      <c r="BP8365" s="27">
        <v>0.872422828084439</v>
      </c>
      <c r="BQ8365" s="27">
        <v>14828.9620708727</v>
      </c>
      <c r="BR8365" s="27">
        <v>1.52184597728387</v>
      </c>
      <c r="BS8365" s="27">
        <v>57015.001402384</v>
      </c>
      <c r="BU8365">
        <f t="shared" si="520"/>
        <v>116034.462141793</v>
      </c>
      <c r="BV8365">
        <f t="shared" si="521"/>
        <v>171261.895190196</v>
      </c>
      <c r="BW8365" s="29">
        <v>8360</v>
      </c>
      <c r="BX8365">
        <f t="shared" si="522"/>
        <v>0</v>
      </c>
      <c r="BY8365">
        <f t="shared" si="523"/>
        <v>1</v>
      </c>
    </row>
    <row r="8366" spans="1:77">
      <c r="A8366" s="15">
        <v>8361</v>
      </c>
      <c r="BP8366" s="27">
        <v>0.820113543074425</v>
      </c>
      <c r="BQ8366" s="27">
        <v>15566.0549205136</v>
      </c>
      <c r="BR8366" s="27">
        <v>1.41729168337793</v>
      </c>
      <c r="BS8366" s="27">
        <v>57894.1617698737</v>
      </c>
      <c r="BU8366">
        <f t="shared" si="520"/>
        <v>107450.97654065</v>
      </c>
      <c r="BV8366">
        <f t="shared" si="521"/>
        <v>154699.590736816</v>
      </c>
      <c r="BW8366" s="29">
        <v>8361</v>
      </c>
      <c r="BX8366">
        <f t="shared" si="522"/>
        <v>0</v>
      </c>
      <c r="BY8366">
        <f t="shared" si="523"/>
        <v>1</v>
      </c>
    </row>
    <row r="8367" spans="1:77">
      <c r="A8367" s="15">
        <v>8362</v>
      </c>
      <c r="BP8367" s="27">
        <v>0.821619113207293</v>
      </c>
      <c r="BQ8367" s="27">
        <v>20627.000233934</v>
      </c>
      <c r="BR8367" s="27">
        <v>1.38784275266188</v>
      </c>
      <c r="BS8367" s="27">
        <v>65805.0775319996</v>
      </c>
      <c r="BU8367">
        <f t="shared" si="520"/>
        <v>102615.86674716</v>
      </c>
      <c r="BV8367">
        <f t="shared" si="521"/>
        <v>142371.335367283</v>
      </c>
      <c r="BW8367" s="29">
        <v>8362</v>
      </c>
      <c r="BX8367">
        <f t="shared" si="522"/>
        <v>0</v>
      </c>
      <c r="BY8367">
        <f t="shared" si="523"/>
        <v>1</v>
      </c>
    </row>
    <row r="8368" spans="1:77">
      <c r="A8368" s="15">
        <v>8363</v>
      </c>
      <c r="BP8368" s="27">
        <v>0.798163950717114</v>
      </c>
      <c r="BQ8368" s="27">
        <v>11857.9208322259</v>
      </c>
      <c r="BR8368" s="27">
        <v>1.37884941951969</v>
      </c>
      <c r="BS8368" s="27">
        <v>52717.205357082</v>
      </c>
      <c r="BU8368">
        <f t="shared" si="520"/>
        <v>107866.671775341</v>
      </c>
      <c r="BV8368">
        <f t="shared" si="521"/>
        <v>154110.207570872</v>
      </c>
      <c r="BW8368" s="29">
        <v>8363</v>
      </c>
      <c r="BX8368">
        <f t="shared" si="522"/>
        <v>0</v>
      </c>
      <c r="BY8368">
        <f t="shared" si="523"/>
        <v>1</v>
      </c>
    </row>
    <row r="8369" spans="1:77">
      <c r="A8369" s="15">
        <v>8364</v>
      </c>
      <c r="BP8369" s="27">
        <v>0.808742387427227</v>
      </c>
      <c r="BQ8369" s="27">
        <v>10229.4639410933</v>
      </c>
      <c r="BR8369" s="27">
        <v>1.39270480580525</v>
      </c>
      <c r="BS8369" s="27">
        <v>49637.6854100519</v>
      </c>
      <c r="BU8369">
        <f t="shared" si="520"/>
        <v>111081.894172991</v>
      </c>
      <c r="BV8369">
        <f t="shared" si="521"/>
        <v>159268.035460735</v>
      </c>
      <c r="BW8369" s="29">
        <v>8364</v>
      </c>
      <c r="BX8369">
        <f t="shared" si="522"/>
        <v>0</v>
      </c>
      <c r="BY8369">
        <f t="shared" si="523"/>
        <v>1</v>
      </c>
    </row>
    <row r="8370" spans="1:77">
      <c r="A8370" s="15">
        <v>8365</v>
      </c>
      <c r="BP8370" s="27">
        <v>0.79876923781119</v>
      </c>
      <c r="BQ8370" s="27">
        <v>17633.3274238179</v>
      </c>
      <c r="BR8370" s="27">
        <v>1.38530730887851</v>
      </c>
      <c r="BS8370" s="27">
        <v>59268.1971149087</v>
      </c>
      <c r="BU8370">
        <f t="shared" si="520"/>
        <v>102182.058247861</v>
      </c>
      <c r="BV8370">
        <f t="shared" si="521"/>
        <v>148527.899216867</v>
      </c>
      <c r="BW8370" s="29">
        <v>8365</v>
      </c>
      <c r="BX8370">
        <f t="shared" si="522"/>
        <v>0</v>
      </c>
      <c r="BY8370">
        <f t="shared" si="523"/>
        <v>1</v>
      </c>
    </row>
    <row r="8371" spans="1:77">
      <c r="A8371" s="15">
        <v>8366</v>
      </c>
      <c r="BP8371" s="27">
        <v>0.794928268660259</v>
      </c>
      <c r="BQ8371" s="27">
        <v>13137.0060891513</v>
      </c>
      <c r="BR8371" s="27">
        <v>1.36071672338015</v>
      </c>
      <c r="BS8371" s="27">
        <v>53801.2976574101</v>
      </c>
      <c r="BU8371">
        <f t="shared" si="520"/>
        <v>106102.234209888</v>
      </c>
      <c r="BV8371">
        <f t="shared" si="521"/>
        <v>150306.210849612</v>
      </c>
      <c r="BW8371" s="29">
        <v>8366</v>
      </c>
      <c r="BX8371">
        <f t="shared" si="522"/>
        <v>0</v>
      </c>
      <c r="BY8371">
        <f t="shared" si="523"/>
        <v>1</v>
      </c>
    </row>
    <row r="8372" spans="1:77">
      <c r="A8372" s="15">
        <v>8367</v>
      </c>
      <c r="BP8372" s="27">
        <v>0.852779774135982</v>
      </c>
      <c r="BQ8372" s="27">
        <v>16275.7186864717</v>
      </c>
      <c r="BR8372" s="27">
        <v>1.45571240830038</v>
      </c>
      <c r="BS8372" s="27">
        <v>56831.6988444028</v>
      </c>
      <c r="BU8372">
        <f t="shared" si="520"/>
        <v>111641.247433926</v>
      </c>
      <c r="BV8372">
        <f t="shared" si="521"/>
        <v>161525.162400654</v>
      </c>
      <c r="BW8372" s="29">
        <v>8367</v>
      </c>
      <c r="BX8372">
        <f t="shared" si="522"/>
        <v>0</v>
      </c>
      <c r="BY8372">
        <f t="shared" si="523"/>
        <v>1</v>
      </c>
    </row>
    <row r="8373" spans="1:77">
      <c r="A8373" s="15">
        <v>8368</v>
      </c>
      <c r="BP8373" s="27">
        <v>0.768964094921058</v>
      </c>
      <c r="BQ8373" s="27">
        <v>20947.24261759</v>
      </c>
      <c r="BR8373" s="27">
        <v>1.30244154413433</v>
      </c>
      <c r="BS8373" s="27">
        <v>65447.0997897427</v>
      </c>
      <c r="BU8373">
        <f t="shared" si="520"/>
        <v>94397.3716205688</v>
      </c>
      <c r="BV8373">
        <f t="shared" si="521"/>
        <v>129919.131830406</v>
      </c>
      <c r="BW8373" s="29">
        <v>8368</v>
      </c>
      <c r="BX8373">
        <f t="shared" si="522"/>
        <v>0</v>
      </c>
      <c r="BY8373">
        <f t="shared" si="523"/>
        <v>1</v>
      </c>
    </row>
    <row r="8374" spans="1:77">
      <c r="A8374" s="15">
        <v>8369</v>
      </c>
      <c r="BP8374" s="27">
        <v>0.767468766753787</v>
      </c>
      <c r="BQ8374" s="27">
        <v>14918.0831937824</v>
      </c>
      <c r="BR8374" s="27">
        <v>1.32015673154955</v>
      </c>
      <c r="BS8374" s="27">
        <v>65764.4885087618</v>
      </c>
      <c r="BU8374">
        <f t="shared" si="520"/>
        <v>100202.231819286</v>
      </c>
      <c r="BV8374">
        <f t="shared" si="521"/>
        <v>132259.021223671</v>
      </c>
      <c r="BW8374" s="29">
        <v>8369</v>
      </c>
      <c r="BX8374">
        <f t="shared" si="522"/>
        <v>0</v>
      </c>
      <c r="BY8374">
        <f t="shared" si="523"/>
        <v>1</v>
      </c>
    </row>
    <row r="8375" spans="1:77">
      <c r="A8375" s="15">
        <v>8370</v>
      </c>
      <c r="BP8375" s="27">
        <v>0.790776342194173</v>
      </c>
      <c r="BQ8375" s="27">
        <v>12526.5974572445</v>
      </c>
      <c r="BR8375" s="27">
        <v>1.36185500158937</v>
      </c>
      <c r="BS8375" s="27">
        <v>54402.9772244281</v>
      </c>
      <c r="BU8375">
        <f t="shared" si="520"/>
        <v>106089.853871881</v>
      </c>
      <c r="BV8375">
        <f t="shared" si="521"/>
        <v>149875.273013977</v>
      </c>
      <c r="BW8375" s="29">
        <v>8370</v>
      </c>
      <c r="BX8375">
        <f t="shared" si="522"/>
        <v>0</v>
      </c>
      <c r="BY8375">
        <f t="shared" si="523"/>
        <v>1</v>
      </c>
    </row>
    <row r="8376" spans="1:77">
      <c r="A8376" s="15">
        <v>8371</v>
      </c>
      <c r="BP8376" s="27">
        <v>0.826080700623119</v>
      </c>
      <c r="BQ8376" s="27">
        <v>15949.3293746089</v>
      </c>
      <c r="BR8376" s="27">
        <v>1.40390068801656</v>
      </c>
      <c r="BS8376" s="27">
        <v>57301.3699908939</v>
      </c>
      <c r="BU8376">
        <f t="shared" si="520"/>
        <v>107962.775718859</v>
      </c>
      <c r="BV8376">
        <f t="shared" si="521"/>
        <v>153283.73321159</v>
      </c>
      <c r="BW8376" s="29">
        <v>8371</v>
      </c>
      <c r="BX8376">
        <f t="shared" si="522"/>
        <v>0</v>
      </c>
      <c r="BY8376">
        <f t="shared" si="523"/>
        <v>1</v>
      </c>
    </row>
    <row r="8377" spans="1:77">
      <c r="A8377" s="15">
        <v>8372</v>
      </c>
      <c r="BP8377" s="27">
        <v>0.861084598223074</v>
      </c>
      <c r="BQ8377" s="27">
        <v>11986.017124032</v>
      </c>
      <c r="BR8377" s="27">
        <v>1.47849509912855</v>
      </c>
      <c r="BS8377" s="27">
        <v>54534.5959981568</v>
      </c>
      <c r="BU8377">
        <f t="shared" si="520"/>
        <v>117176.672609429</v>
      </c>
      <c r="BV8377">
        <f t="shared" si="521"/>
        <v>167239.668871125</v>
      </c>
      <c r="BW8377" s="29">
        <v>8372</v>
      </c>
      <c r="BX8377">
        <f t="shared" si="522"/>
        <v>0</v>
      </c>
      <c r="BY8377">
        <f t="shared" si="523"/>
        <v>1</v>
      </c>
    </row>
    <row r="8378" spans="1:77">
      <c r="A8378" s="15">
        <v>8373</v>
      </c>
      <c r="BP8378" s="27">
        <v>0.82273808214841</v>
      </c>
      <c r="BQ8378" s="27">
        <v>13231.2149445362</v>
      </c>
      <c r="BR8378" s="27">
        <v>1.3970318001934</v>
      </c>
      <c r="BS8378" s="27">
        <v>66341.9525387163</v>
      </c>
      <c r="BU8378">
        <f t="shared" si="520"/>
        <v>110179.497377725</v>
      </c>
      <c r="BV8378">
        <f t="shared" si="521"/>
        <v>143212.817490293</v>
      </c>
      <c r="BW8378" s="29">
        <v>8373</v>
      </c>
      <c r="BX8378">
        <f t="shared" si="522"/>
        <v>0</v>
      </c>
      <c r="BY8378">
        <f t="shared" si="523"/>
        <v>1</v>
      </c>
    </row>
    <row r="8379" spans="1:77">
      <c r="A8379" s="15">
        <v>8374</v>
      </c>
      <c r="BP8379" s="27">
        <v>0.841651624833056</v>
      </c>
      <c r="BQ8379" s="27">
        <v>14395.0735592615</v>
      </c>
      <c r="BR8379" s="27">
        <v>1.46164145354195</v>
      </c>
      <c r="BS8379" s="27">
        <v>67996.1055750093</v>
      </c>
      <c r="BU8379">
        <f t="shared" si="520"/>
        <v>111852.670165697</v>
      </c>
      <c r="BV8379">
        <f t="shared" si="521"/>
        <v>151250.112456282</v>
      </c>
      <c r="BW8379" s="29">
        <v>8374</v>
      </c>
      <c r="BX8379">
        <f t="shared" si="522"/>
        <v>0</v>
      </c>
      <c r="BY8379">
        <f t="shared" si="523"/>
        <v>1</v>
      </c>
    </row>
    <row r="8380" spans="1:77">
      <c r="A8380" s="15">
        <v>8375</v>
      </c>
      <c r="BP8380" s="27">
        <v>0.820515494167393</v>
      </c>
      <c r="BQ8380" s="27">
        <v>11702.897083558</v>
      </c>
      <c r="BR8380" s="27">
        <v>1.3937903049783</v>
      </c>
      <c r="BS8380" s="27">
        <v>53396.5319173129</v>
      </c>
      <c r="BU8380">
        <f t="shared" si="520"/>
        <v>111374.427041551</v>
      </c>
      <c r="BV8380">
        <f t="shared" si="521"/>
        <v>155672.013829432</v>
      </c>
      <c r="BW8380" s="29">
        <v>8375</v>
      </c>
      <c r="BX8380">
        <f t="shared" si="522"/>
        <v>0</v>
      </c>
      <c r="BY8380">
        <f t="shared" si="523"/>
        <v>1</v>
      </c>
    </row>
    <row r="8381" spans="1:77">
      <c r="A8381" s="15">
        <v>8376</v>
      </c>
      <c r="BP8381" s="27">
        <v>0.809350560049362</v>
      </c>
      <c r="BQ8381" s="27">
        <v>18182.392094463</v>
      </c>
      <c r="BR8381" s="27">
        <v>1.39020203009497</v>
      </c>
      <c r="BS8381" s="27">
        <v>58902.0650108566</v>
      </c>
      <c r="BU8381">
        <f t="shared" si="520"/>
        <v>103220.191912941</v>
      </c>
      <c r="BV8381">
        <f t="shared" si="521"/>
        <v>149628.239503388</v>
      </c>
      <c r="BW8381" s="29">
        <v>8376</v>
      </c>
      <c r="BX8381">
        <f t="shared" si="522"/>
        <v>0</v>
      </c>
      <c r="BY8381">
        <f t="shared" si="523"/>
        <v>1</v>
      </c>
    </row>
    <row r="8382" spans="1:77">
      <c r="A8382" s="15">
        <v>8377</v>
      </c>
      <c r="BP8382" s="27">
        <v>0.836736941048107</v>
      </c>
      <c r="BQ8382" s="27">
        <v>16849.9752675596</v>
      </c>
      <c r="BR8382" s="27">
        <v>1.45086232431517</v>
      </c>
      <c r="BS8382" s="27">
        <v>72301.0857063555</v>
      </c>
      <c r="BU8382">
        <f t="shared" si="520"/>
        <v>108660.565889656</v>
      </c>
      <c r="BV8382">
        <f t="shared" si="521"/>
        <v>145328.26294092</v>
      </c>
      <c r="BW8382" s="29">
        <v>8377</v>
      </c>
      <c r="BX8382">
        <f t="shared" si="522"/>
        <v>0</v>
      </c>
      <c r="BY8382">
        <f t="shared" si="523"/>
        <v>1</v>
      </c>
    </row>
    <row r="8383" spans="1:77">
      <c r="A8383" s="15">
        <v>8378</v>
      </c>
      <c r="BP8383" s="27">
        <v>0.74983398254416</v>
      </c>
      <c r="BQ8383" s="27">
        <v>16928.2911264027</v>
      </c>
      <c r="BR8383" s="27">
        <v>1.25161695834393</v>
      </c>
      <c r="BS8383" s="27">
        <v>57252.2130030673</v>
      </c>
      <c r="BU8383">
        <f t="shared" si="520"/>
        <v>95546.8062552213</v>
      </c>
      <c r="BV8383">
        <f t="shared" si="521"/>
        <v>130490.330748522</v>
      </c>
      <c r="BW8383" s="29">
        <v>8378</v>
      </c>
      <c r="BX8383">
        <f t="shared" si="522"/>
        <v>0</v>
      </c>
      <c r="BY8383">
        <f t="shared" si="523"/>
        <v>1</v>
      </c>
    </row>
    <row r="8384" spans="1:77">
      <c r="A8384" s="15">
        <v>8379</v>
      </c>
      <c r="BP8384" s="27">
        <v>0.771992845039743</v>
      </c>
      <c r="BQ8384" s="27">
        <v>12381.0471911434</v>
      </c>
      <c r="BR8384" s="27">
        <v>1.32267183419973</v>
      </c>
      <c r="BS8384" s="27">
        <v>66553.2571687544</v>
      </c>
      <c r="BU8384">
        <f t="shared" si="520"/>
        <v>103417.879564818</v>
      </c>
      <c r="BV8384">
        <f t="shared" si="521"/>
        <v>131847.517961204</v>
      </c>
      <c r="BW8384" s="29">
        <v>8379</v>
      </c>
      <c r="BX8384">
        <f t="shared" si="522"/>
        <v>0</v>
      </c>
      <c r="BY8384">
        <f t="shared" si="523"/>
        <v>1</v>
      </c>
    </row>
    <row r="8385" spans="1:77">
      <c r="A8385" s="15">
        <v>8380</v>
      </c>
      <c r="BP8385" s="27">
        <v>0.837492105505364</v>
      </c>
      <c r="BQ8385" s="27">
        <v>13396.8299690963</v>
      </c>
      <c r="BR8385" s="27">
        <v>1.42729750582924</v>
      </c>
      <c r="BS8385" s="27">
        <v>54967.027104705</v>
      </c>
      <c r="BU8385">
        <f t="shared" si="520"/>
        <v>112226.985856708</v>
      </c>
      <c r="BV8385">
        <f t="shared" si="521"/>
        <v>159127.598769681</v>
      </c>
      <c r="BW8385" s="29">
        <v>8380</v>
      </c>
      <c r="BX8385">
        <f t="shared" si="522"/>
        <v>0</v>
      </c>
      <c r="BY8385">
        <f t="shared" si="523"/>
        <v>1</v>
      </c>
    </row>
    <row r="8386" spans="1:77">
      <c r="A8386" s="15">
        <v>8381</v>
      </c>
      <c r="BP8386" s="27">
        <v>0.767828096922481</v>
      </c>
      <c r="BQ8386" s="27">
        <v>10882.0361607929</v>
      </c>
      <c r="BR8386" s="27">
        <v>1.30742754277625</v>
      </c>
      <c r="BS8386" s="27">
        <v>50468.6133701365</v>
      </c>
      <c r="BU8386">
        <f t="shared" si="520"/>
        <v>104292.178377579</v>
      </c>
      <c r="BV8386">
        <f t="shared" si="521"/>
        <v>145645.518046301</v>
      </c>
      <c r="BW8386" s="29">
        <v>8381</v>
      </c>
      <c r="BX8386">
        <f t="shared" si="522"/>
        <v>0</v>
      </c>
      <c r="BY8386">
        <f t="shared" si="523"/>
        <v>1</v>
      </c>
    </row>
    <row r="8387" spans="1:77">
      <c r="A8387" s="15">
        <v>8382</v>
      </c>
      <c r="BP8387" s="27">
        <v>0.833286439798948</v>
      </c>
      <c r="BQ8387" s="27">
        <v>20727.886877461</v>
      </c>
      <c r="BR8387" s="27">
        <v>1.42449505995749</v>
      </c>
      <c r="BS8387" s="27">
        <v>65607.9669951118</v>
      </c>
      <c r="BU8387">
        <f t="shared" si="520"/>
        <v>104265.079092381</v>
      </c>
      <c r="BV8387">
        <f t="shared" si="521"/>
        <v>148066.291998512</v>
      </c>
      <c r="BW8387" s="29">
        <v>8382</v>
      </c>
      <c r="BX8387">
        <f t="shared" si="522"/>
        <v>0</v>
      </c>
      <c r="BY8387">
        <f t="shared" si="523"/>
        <v>1</v>
      </c>
    </row>
    <row r="8388" spans="1:77">
      <c r="A8388" s="15">
        <v>8383</v>
      </c>
      <c r="BP8388" s="27">
        <v>0.801367955857157</v>
      </c>
      <c r="BQ8388" s="27">
        <v>15937.0231413167</v>
      </c>
      <c r="BR8388" s="27">
        <v>1.35802256421275</v>
      </c>
      <c r="BS8388" s="27">
        <v>59069.869158942</v>
      </c>
      <c r="BU8388">
        <f t="shared" si="520"/>
        <v>104268.170237257</v>
      </c>
      <c r="BV8388">
        <f t="shared" si="521"/>
        <v>144633.515472971</v>
      </c>
      <c r="BW8388" s="29">
        <v>8383</v>
      </c>
      <c r="BX8388">
        <f t="shared" si="522"/>
        <v>0</v>
      </c>
      <c r="BY8388">
        <f t="shared" si="523"/>
        <v>1</v>
      </c>
    </row>
    <row r="8389" spans="1:77">
      <c r="A8389" s="15">
        <v>8384</v>
      </c>
      <c r="BP8389" s="27">
        <v>0.785506384434105</v>
      </c>
      <c r="BQ8389" s="27">
        <v>14470.3697654072</v>
      </c>
      <c r="BR8389" s="27">
        <v>1.35989719554079</v>
      </c>
      <c r="BS8389" s="27">
        <v>57604.6255057887</v>
      </c>
      <c r="BU8389">
        <f t="shared" si="520"/>
        <v>103355.587899709</v>
      </c>
      <c r="BV8389">
        <f t="shared" si="521"/>
        <v>146379.95382533</v>
      </c>
      <c r="BW8389" s="29">
        <v>8384</v>
      </c>
      <c r="BX8389">
        <f t="shared" si="522"/>
        <v>0</v>
      </c>
      <c r="BY8389">
        <f t="shared" si="523"/>
        <v>1</v>
      </c>
    </row>
    <row r="8390" spans="1:77">
      <c r="A8390" s="15">
        <v>8385</v>
      </c>
      <c r="BP8390" s="27">
        <v>0.845731575905064</v>
      </c>
      <c r="BQ8390" s="27">
        <v>13667.8596340243</v>
      </c>
      <c r="BR8390" s="27">
        <v>1.4456907196693</v>
      </c>
      <c r="BS8390" s="27">
        <v>66616.7502230585</v>
      </c>
      <c r="BU8390">
        <f t="shared" si="520"/>
        <v>113191.876751735</v>
      </c>
      <c r="BV8390">
        <f t="shared" si="521"/>
        <v>150236.857727337</v>
      </c>
      <c r="BW8390" s="29">
        <v>8385</v>
      </c>
      <c r="BX8390">
        <f t="shared" si="522"/>
        <v>0</v>
      </c>
      <c r="BY8390">
        <f t="shared" si="523"/>
        <v>1</v>
      </c>
    </row>
    <row r="8391" spans="1:77">
      <c r="A8391" s="15">
        <v>8386</v>
      </c>
      <c r="BP8391" s="27">
        <v>0.805557240040966</v>
      </c>
      <c r="BQ8391" s="27">
        <v>17513.5317058973</v>
      </c>
      <c r="BR8391" s="27">
        <v>1.39007343688774</v>
      </c>
      <c r="BS8391" s="27">
        <v>59810.2263643666</v>
      </c>
      <c r="BU8391">
        <f t="shared" ref="BU8391:BU8454" si="524">BP8391*$BV$1-BQ8391</f>
        <v>103320.054300248</v>
      </c>
      <c r="BV8391">
        <f t="shared" ref="BV8391:BV8454" si="525">BR8391*$BV$1-BS8391</f>
        <v>148700.789168794</v>
      </c>
      <c r="BW8391" s="29">
        <v>8386</v>
      </c>
      <c r="BX8391">
        <f t="shared" ref="BX8391:BX8454" si="526">IF(BU8391=MAX($BU8391:$BV8391),1,0)</f>
        <v>0</v>
      </c>
      <c r="BY8391">
        <f t="shared" ref="BY8391:BY8454" si="527">IF(BV8391=MAX($BU8391:$BV8391),1,0)</f>
        <v>1</v>
      </c>
    </row>
    <row r="8392" spans="1:77">
      <c r="A8392" s="15">
        <v>8387</v>
      </c>
      <c r="BP8392" s="27">
        <v>0.804002001710906</v>
      </c>
      <c r="BQ8392" s="27">
        <v>12748.1383484529</v>
      </c>
      <c r="BR8392" s="27">
        <v>1.39532248415176</v>
      </c>
      <c r="BS8392" s="27">
        <v>54027.0771314903</v>
      </c>
      <c r="BU8392">
        <f t="shared" si="524"/>
        <v>107852.161908183</v>
      </c>
      <c r="BV8392">
        <f t="shared" si="525"/>
        <v>155271.295491274</v>
      </c>
      <c r="BW8392" s="29">
        <v>8387</v>
      </c>
      <c r="BX8392">
        <f t="shared" si="526"/>
        <v>0</v>
      </c>
      <c r="BY8392">
        <f t="shared" si="527"/>
        <v>1</v>
      </c>
    </row>
    <row r="8393" spans="1:77">
      <c r="A8393" s="15">
        <v>8388</v>
      </c>
      <c r="BP8393" s="27">
        <v>0.837838834836753</v>
      </c>
      <c r="BQ8393" s="27">
        <v>15541.8162802194</v>
      </c>
      <c r="BR8393" s="27">
        <v>1.45541932690168</v>
      </c>
      <c r="BS8393" s="27">
        <v>72816.4044451986</v>
      </c>
      <c r="BU8393">
        <f t="shared" si="524"/>
        <v>110134.008945294</v>
      </c>
      <c r="BV8393">
        <f t="shared" si="525"/>
        <v>145496.494590054</v>
      </c>
      <c r="BW8393" s="29">
        <v>8388</v>
      </c>
      <c r="BX8393">
        <f t="shared" si="526"/>
        <v>0</v>
      </c>
      <c r="BY8393">
        <f t="shared" si="527"/>
        <v>1</v>
      </c>
    </row>
    <row r="8394" spans="1:77">
      <c r="A8394" s="15">
        <v>8389</v>
      </c>
      <c r="BP8394" s="27">
        <v>0.819461247365215</v>
      </c>
      <c r="BQ8394" s="27">
        <v>23252.9153775083</v>
      </c>
      <c r="BR8394" s="27">
        <v>1.40580533518928</v>
      </c>
      <c r="BS8394" s="27">
        <v>67961.0813208258</v>
      </c>
      <c r="BU8394">
        <f t="shared" si="524"/>
        <v>99666.271727274</v>
      </c>
      <c r="BV8394">
        <f t="shared" si="525"/>
        <v>142909.718957566</v>
      </c>
      <c r="BW8394" s="29">
        <v>8389</v>
      </c>
      <c r="BX8394">
        <f t="shared" si="526"/>
        <v>0</v>
      </c>
      <c r="BY8394">
        <f t="shared" si="527"/>
        <v>1</v>
      </c>
    </row>
    <row r="8395" spans="1:77">
      <c r="A8395" s="15">
        <v>8390</v>
      </c>
      <c r="BP8395" s="27">
        <v>0.824718409960859</v>
      </c>
      <c r="BQ8395" s="27">
        <v>18326.958786336</v>
      </c>
      <c r="BR8395" s="27">
        <v>1.44304110788</v>
      </c>
      <c r="BS8395" s="27">
        <v>59923.2885407281</v>
      </c>
      <c r="BU8395">
        <f t="shared" si="524"/>
        <v>105380.802707793</v>
      </c>
      <c r="BV8395">
        <f t="shared" si="525"/>
        <v>156532.877641272</v>
      </c>
      <c r="BW8395" s="29">
        <v>8390</v>
      </c>
      <c r="BX8395">
        <f t="shared" si="526"/>
        <v>0</v>
      </c>
      <c r="BY8395">
        <f t="shared" si="527"/>
        <v>1</v>
      </c>
    </row>
    <row r="8396" spans="1:77">
      <c r="A8396" s="15">
        <v>8391</v>
      </c>
      <c r="BP8396" s="27">
        <v>0.783455055033139</v>
      </c>
      <c r="BQ8396" s="27">
        <v>12720.4678366385</v>
      </c>
      <c r="BR8396" s="27">
        <v>1.3303413700994</v>
      </c>
      <c r="BS8396" s="27">
        <v>53337.2317940669</v>
      </c>
      <c r="BU8396">
        <f t="shared" si="524"/>
        <v>104797.790418332</v>
      </c>
      <c r="BV8396">
        <f t="shared" si="525"/>
        <v>146213.973720844</v>
      </c>
      <c r="BW8396" s="29">
        <v>8391</v>
      </c>
      <c r="BX8396">
        <f t="shared" si="526"/>
        <v>0</v>
      </c>
      <c r="BY8396">
        <f t="shared" si="527"/>
        <v>1</v>
      </c>
    </row>
    <row r="8397" spans="1:77">
      <c r="A8397" s="15">
        <v>8392</v>
      </c>
      <c r="BP8397" s="27">
        <v>0.80380600055354</v>
      </c>
      <c r="BQ8397" s="27">
        <v>11708.524643245</v>
      </c>
      <c r="BR8397" s="27">
        <v>1.36845367634605</v>
      </c>
      <c r="BS8397" s="27">
        <v>50637.3861818778</v>
      </c>
      <c r="BU8397">
        <f t="shared" si="524"/>
        <v>108862.375439786</v>
      </c>
      <c r="BV8397">
        <f t="shared" si="525"/>
        <v>154630.66527003</v>
      </c>
      <c r="BW8397" s="29">
        <v>8392</v>
      </c>
      <c r="BX8397">
        <f t="shared" si="526"/>
        <v>0</v>
      </c>
      <c r="BY8397">
        <f t="shared" si="527"/>
        <v>1</v>
      </c>
    </row>
    <row r="8398" spans="1:77">
      <c r="A8398" s="15">
        <v>8393</v>
      </c>
      <c r="BP8398" s="27">
        <v>0.811059433073083</v>
      </c>
      <c r="BQ8398" s="27">
        <v>17703.8272634039</v>
      </c>
      <c r="BR8398" s="27">
        <v>1.39705675503789</v>
      </c>
      <c r="BS8398" s="27">
        <v>61565.7835591486</v>
      </c>
      <c r="BU8398">
        <f t="shared" si="524"/>
        <v>103955.087697559</v>
      </c>
      <c r="BV8398">
        <f t="shared" si="525"/>
        <v>147992.729696535</v>
      </c>
      <c r="BW8398" s="29">
        <v>8393</v>
      </c>
      <c r="BX8398">
        <f t="shared" si="526"/>
        <v>0</v>
      </c>
      <c r="BY8398">
        <f t="shared" si="527"/>
        <v>1</v>
      </c>
    </row>
    <row r="8399" spans="1:77">
      <c r="A8399" s="15">
        <v>8394</v>
      </c>
      <c r="BP8399" s="27">
        <v>0.770687515938188</v>
      </c>
      <c r="BQ8399" s="27">
        <v>12847.8414979297</v>
      </c>
      <c r="BR8399" s="27">
        <v>1.298961303256</v>
      </c>
      <c r="BS8399" s="27">
        <v>53321.1018942058</v>
      </c>
      <c r="BU8399">
        <f t="shared" si="524"/>
        <v>102755.285892799</v>
      </c>
      <c r="BV8399">
        <f t="shared" si="525"/>
        <v>141523.093594194</v>
      </c>
      <c r="BW8399" s="29">
        <v>8394</v>
      </c>
      <c r="BX8399">
        <f t="shared" si="526"/>
        <v>0</v>
      </c>
      <c r="BY8399">
        <f t="shared" si="527"/>
        <v>1</v>
      </c>
    </row>
    <row r="8400" spans="1:77">
      <c r="A8400" s="15">
        <v>8395</v>
      </c>
      <c r="BP8400" s="27">
        <v>0.77339350446354</v>
      </c>
      <c r="BQ8400" s="27">
        <v>19286.0881584814</v>
      </c>
      <c r="BR8400" s="27">
        <v>1.32211344216143</v>
      </c>
      <c r="BS8400" s="27">
        <v>74102.2738281837</v>
      </c>
      <c r="BU8400">
        <f t="shared" si="524"/>
        <v>96722.9375110496</v>
      </c>
      <c r="BV8400">
        <f t="shared" si="525"/>
        <v>124214.742496031</v>
      </c>
      <c r="BW8400" s="29">
        <v>8395</v>
      </c>
      <c r="BX8400">
        <f t="shared" si="526"/>
        <v>0</v>
      </c>
      <c r="BY8400">
        <f t="shared" si="527"/>
        <v>1</v>
      </c>
    </row>
    <row r="8401" spans="1:77">
      <c r="A8401" s="15">
        <v>8396</v>
      </c>
      <c r="BP8401" s="27">
        <v>0.77204163173298</v>
      </c>
      <c r="BQ8401" s="27">
        <v>17219.5921231989</v>
      </c>
      <c r="BR8401" s="27">
        <v>1.3129705261439</v>
      </c>
      <c r="BS8401" s="27">
        <v>61991.2547573522</v>
      </c>
      <c r="BU8401">
        <f t="shared" si="524"/>
        <v>98586.6526367481</v>
      </c>
      <c r="BV8401">
        <f t="shared" si="525"/>
        <v>134954.324164232</v>
      </c>
      <c r="BW8401" s="29">
        <v>8396</v>
      </c>
      <c r="BX8401">
        <f t="shared" si="526"/>
        <v>0</v>
      </c>
      <c r="BY8401">
        <f t="shared" si="527"/>
        <v>1</v>
      </c>
    </row>
    <row r="8402" spans="1:77">
      <c r="A8402" s="15">
        <v>8397</v>
      </c>
      <c r="BP8402" s="27">
        <v>0.849760901883332</v>
      </c>
      <c r="BQ8402" s="27">
        <v>15037.3089163707</v>
      </c>
      <c r="BR8402" s="27">
        <v>1.44809642327304</v>
      </c>
      <c r="BS8402" s="27">
        <v>69870.0333263641</v>
      </c>
      <c r="BU8402">
        <f t="shared" si="524"/>
        <v>112426.826366129</v>
      </c>
      <c r="BV8402">
        <f t="shared" si="525"/>
        <v>147344.430164592</v>
      </c>
      <c r="BW8402" s="29">
        <v>8397</v>
      </c>
      <c r="BX8402">
        <f t="shared" si="526"/>
        <v>0</v>
      </c>
      <c r="BY8402">
        <f t="shared" si="527"/>
        <v>1</v>
      </c>
    </row>
    <row r="8403" spans="1:77">
      <c r="A8403" s="15">
        <v>8398</v>
      </c>
      <c r="BP8403" s="27">
        <v>0.788282116192336</v>
      </c>
      <c r="BQ8403" s="27">
        <v>14546.896846332</v>
      </c>
      <c r="BR8403" s="27">
        <v>1.36209086620563</v>
      </c>
      <c r="BS8403" s="27">
        <v>54845.1385161478</v>
      </c>
      <c r="BU8403">
        <f t="shared" si="524"/>
        <v>103695.420582518</v>
      </c>
      <c r="BV8403">
        <f t="shared" si="525"/>
        <v>149468.491414696</v>
      </c>
      <c r="BW8403" s="29">
        <v>8398</v>
      </c>
      <c r="BX8403">
        <f t="shared" si="526"/>
        <v>0</v>
      </c>
      <c r="BY8403">
        <f t="shared" si="527"/>
        <v>1</v>
      </c>
    </row>
    <row r="8404" spans="1:77">
      <c r="A8404" s="15">
        <v>8399</v>
      </c>
      <c r="BP8404" s="27">
        <v>0.826133862758963</v>
      </c>
      <c r="BQ8404" s="27">
        <v>14666.3265715234</v>
      </c>
      <c r="BR8404" s="27">
        <v>1.40205572819586</v>
      </c>
      <c r="BS8404" s="27">
        <v>57844.234604694</v>
      </c>
      <c r="BU8404">
        <f t="shared" si="524"/>
        <v>109253.752842321</v>
      </c>
      <c r="BV8404">
        <f t="shared" si="525"/>
        <v>152464.124624685</v>
      </c>
      <c r="BW8404" s="29">
        <v>8399</v>
      </c>
      <c r="BX8404">
        <f t="shared" si="526"/>
        <v>0</v>
      </c>
      <c r="BY8404">
        <f t="shared" si="527"/>
        <v>1</v>
      </c>
    </row>
    <row r="8405" spans="1:77">
      <c r="A8405" s="15">
        <v>8400</v>
      </c>
      <c r="BP8405" s="27">
        <v>0.760099084907792</v>
      </c>
      <c r="BQ8405" s="27">
        <v>18069.615255915</v>
      </c>
      <c r="BR8405" s="27">
        <v>1.29670933161379</v>
      </c>
      <c r="BS8405" s="27">
        <v>59648.5143396244</v>
      </c>
      <c r="BU8405">
        <f t="shared" si="524"/>
        <v>95945.2474802539</v>
      </c>
      <c r="BV8405">
        <f t="shared" si="525"/>
        <v>134857.885402444</v>
      </c>
      <c r="BW8405" s="29">
        <v>8400</v>
      </c>
      <c r="BX8405">
        <f t="shared" si="526"/>
        <v>0</v>
      </c>
      <c r="BY8405">
        <f t="shared" si="527"/>
        <v>1</v>
      </c>
    </row>
    <row r="8406" spans="1:77">
      <c r="A8406" s="15">
        <v>8401</v>
      </c>
      <c r="BP8406" s="27">
        <v>0.766278548411295</v>
      </c>
      <c r="BQ8406" s="27">
        <v>15137.334946791</v>
      </c>
      <c r="BR8406" s="27">
        <v>1.32362663615704</v>
      </c>
      <c r="BS8406" s="27">
        <v>57622.9380864687</v>
      </c>
      <c r="BU8406">
        <f t="shared" si="524"/>
        <v>99804.4473149032</v>
      </c>
      <c r="BV8406">
        <f t="shared" si="525"/>
        <v>140921.057337087</v>
      </c>
      <c r="BW8406" s="29">
        <v>8401</v>
      </c>
      <c r="BX8406">
        <f t="shared" si="526"/>
        <v>0</v>
      </c>
      <c r="BY8406">
        <f t="shared" si="527"/>
        <v>1</v>
      </c>
    </row>
    <row r="8407" spans="1:77">
      <c r="A8407" s="15">
        <v>8402</v>
      </c>
      <c r="BP8407" s="27">
        <v>0.793700361567589</v>
      </c>
      <c r="BQ8407" s="27">
        <v>14290.0497434525</v>
      </c>
      <c r="BR8407" s="27">
        <v>1.35984707375453</v>
      </c>
      <c r="BS8407" s="27">
        <v>53154.4727928508</v>
      </c>
      <c r="BU8407">
        <f t="shared" si="524"/>
        <v>104765.004491686</v>
      </c>
      <c r="BV8407">
        <f t="shared" si="525"/>
        <v>150822.588270329</v>
      </c>
      <c r="BW8407" s="29">
        <v>8402</v>
      </c>
      <c r="BX8407">
        <f t="shared" si="526"/>
        <v>0</v>
      </c>
      <c r="BY8407">
        <f t="shared" si="527"/>
        <v>1</v>
      </c>
    </row>
    <row r="8408" spans="1:77">
      <c r="A8408" s="15">
        <v>8403</v>
      </c>
      <c r="BP8408" s="27">
        <v>0.778006017512553</v>
      </c>
      <c r="BQ8408" s="27">
        <v>14967.9525584386</v>
      </c>
      <c r="BR8408" s="27">
        <v>1.33984215749545</v>
      </c>
      <c r="BS8408" s="27">
        <v>69082.3494616114</v>
      </c>
      <c r="BU8408">
        <f t="shared" si="524"/>
        <v>101732.950068444</v>
      </c>
      <c r="BV8408">
        <f t="shared" si="525"/>
        <v>131893.974162706</v>
      </c>
      <c r="BW8408" s="29">
        <v>8403</v>
      </c>
      <c r="BX8408">
        <f t="shared" si="526"/>
        <v>0</v>
      </c>
      <c r="BY8408">
        <f t="shared" si="527"/>
        <v>1</v>
      </c>
    </row>
    <row r="8409" spans="1:77">
      <c r="A8409" s="15">
        <v>8404</v>
      </c>
      <c r="BP8409" s="27">
        <v>0.836421292098188</v>
      </c>
      <c r="BQ8409" s="27">
        <v>14829.5876508937</v>
      </c>
      <c r="BR8409" s="27">
        <v>1.45126182463101</v>
      </c>
      <c r="BS8409" s="27">
        <v>56461.1824883347</v>
      </c>
      <c r="BU8409">
        <f t="shared" si="524"/>
        <v>110633.606163835</v>
      </c>
      <c r="BV8409">
        <f t="shared" si="525"/>
        <v>161228.091206317</v>
      </c>
      <c r="BW8409" s="29">
        <v>8404</v>
      </c>
      <c r="BX8409">
        <f t="shared" si="526"/>
        <v>0</v>
      </c>
      <c r="BY8409">
        <f t="shared" si="527"/>
        <v>1</v>
      </c>
    </row>
    <row r="8410" spans="1:77">
      <c r="A8410" s="15">
        <v>8405</v>
      </c>
      <c r="BP8410" s="27">
        <v>0.854800735563458</v>
      </c>
      <c r="BQ8410" s="27">
        <v>19018.0528504995</v>
      </c>
      <c r="BR8410" s="27">
        <v>1.50725786814242</v>
      </c>
      <c r="BS8410" s="27">
        <v>60785.397807802</v>
      </c>
      <c r="BU8410">
        <f t="shared" si="524"/>
        <v>109202.057484019</v>
      </c>
      <c r="BV8410">
        <f t="shared" si="525"/>
        <v>165303.282413561</v>
      </c>
      <c r="BW8410" s="29">
        <v>8405</v>
      </c>
      <c r="BX8410">
        <f t="shared" si="526"/>
        <v>0</v>
      </c>
      <c r="BY8410">
        <f t="shared" si="527"/>
        <v>1</v>
      </c>
    </row>
    <row r="8411" spans="1:77">
      <c r="A8411" s="15">
        <v>8406</v>
      </c>
      <c r="BP8411" s="27">
        <v>0.851363613717317</v>
      </c>
      <c r="BQ8411" s="27">
        <v>11767.6695975807</v>
      </c>
      <c r="BR8411" s="27">
        <v>1.4940477070506</v>
      </c>
      <c r="BS8411" s="27">
        <v>53162.8674029066</v>
      </c>
      <c r="BU8411">
        <f t="shared" si="524"/>
        <v>115936.872460017</v>
      </c>
      <c r="BV8411">
        <f t="shared" si="525"/>
        <v>170944.288654683</v>
      </c>
      <c r="BW8411" s="29">
        <v>8406</v>
      </c>
      <c r="BX8411">
        <f t="shared" si="526"/>
        <v>0</v>
      </c>
      <c r="BY8411">
        <f t="shared" si="527"/>
        <v>1</v>
      </c>
    </row>
    <row r="8412" spans="1:77">
      <c r="A8412" s="15">
        <v>8407</v>
      </c>
      <c r="BP8412" s="27">
        <v>0.861884011068947</v>
      </c>
      <c r="BQ8412" s="27">
        <v>16790.8961837219</v>
      </c>
      <c r="BR8412" s="27">
        <v>1.47193844675075</v>
      </c>
      <c r="BS8412" s="27">
        <v>69780.9917458869</v>
      </c>
      <c r="BU8412">
        <f t="shared" si="524"/>
        <v>112491.70547662</v>
      </c>
      <c r="BV8412">
        <f t="shared" si="525"/>
        <v>151009.775266725</v>
      </c>
      <c r="BW8412" s="29">
        <v>8407</v>
      </c>
      <c r="BX8412">
        <f t="shared" si="526"/>
        <v>0</v>
      </c>
      <c r="BY8412">
        <f t="shared" si="527"/>
        <v>1</v>
      </c>
    </row>
    <row r="8413" spans="1:77">
      <c r="A8413" s="15">
        <v>8408</v>
      </c>
      <c r="BP8413" s="27">
        <v>0.767610061822546</v>
      </c>
      <c r="BQ8413" s="27">
        <v>13296.3496162683</v>
      </c>
      <c r="BR8413" s="27">
        <v>1.30576052745966</v>
      </c>
      <c r="BS8413" s="27">
        <v>54677.0219552033</v>
      </c>
      <c r="BU8413">
        <f t="shared" si="524"/>
        <v>101845.159657114</v>
      </c>
      <c r="BV8413">
        <f t="shared" si="525"/>
        <v>141187.057163746</v>
      </c>
      <c r="BW8413" s="29">
        <v>8408</v>
      </c>
      <c r="BX8413">
        <f t="shared" si="526"/>
        <v>0</v>
      </c>
      <c r="BY8413">
        <f t="shared" si="527"/>
        <v>1</v>
      </c>
    </row>
    <row r="8414" spans="1:77">
      <c r="A8414" s="15">
        <v>8409</v>
      </c>
      <c r="BP8414" s="27">
        <v>0.837533529741726</v>
      </c>
      <c r="BQ8414" s="27">
        <v>13686.3704491361</v>
      </c>
      <c r="BR8414" s="27">
        <v>1.42000833914149</v>
      </c>
      <c r="BS8414" s="27">
        <v>54621.8749227967</v>
      </c>
      <c r="BU8414">
        <f t="shared" si="524"/>
        <v>111943.659012123</v>
      </c>
      <c r="BV8414">
        <f t="shared" si="525"/>
        <v>158379.375948427</v>
      </c>
      <c r="BW8414" s="29">
        <v>8409</v>
      </c>
      <c r="BX8414">
        <f t="shared" si="526"/>
        <v>0</v>
      </c>
      <c r="BY8414">
        <f t="shared" si="527"/>
        <v>1</v>
      </c>
    </row>
    <row r="8415" spans="1:77">
      <c r="A8415" s="15">
        <v>8410</v>
      </c>
      <c r="BP8415" s="27">
        <v>0.817437086898548</v>
      </c>
      <c r="BQ8415" s="27">
        <v>13965.3149468554</v>
      </c>
      <c r="BR8415" s="27">
        <v>1.4303982547382</v>
      </c>
      <c r="BS8415" s="27">
        <v>55996.1223827683</v>
      </c>
      <c r="BU8415">
        <f t="shared" si="524"/>
        <v>108650.248087927</v>
      </c>
      <c r="BV8415">
        <f t="shared" si="525"/>
        <v>158563.615827961</v>
      </c>
      <c r="BW8415" s="29">
        <v>8410</v>
      </c>
      <c r="BX8415">
        <f t="shared" si="526"/>
        <v>0</v>
      </c>
      <c r="BY8415">
        <f t="shared" si="527"/>
        <v>1</v>
      </c>
    </row>
    <row r="8416" spans="1:77">
      <c r="A8416" s="15">
        <v>8411</v>
      </c>
      <c r="BP8416" s="27">
        <v>0.824546260871899</v>
      </c>
      <c r="BQ8416" s="27">
        <v>13694.9251742449</v>
      </c>
      <c r="BR8416" s="27">
        <v>1.41280308163473</v>
      </c>
      <c r="BS8416" s="27">
        <v>56682.4492017616</v>
      </c>
      <c r="BU8416">
        <f t="shared" si="524"/>
        <v>109987.01395654</v>
      </c>
      <c r="BV8416">
        <f t="shared" si="525"/>
        <v>155238.013043448</v>
      </c>
      <c r="BW8416" s="29">
        <v>8411</v>
      </c>
      <c r="BX8416">
        <f t="shared" si="526"/>
        <v>0</v>
      </c>
      <c r="BY8416">
        <f t="shared" si="527"/>
        <v>1</v>
      </c>
    </row>
    <row r="8417" spans="1:77">
      <c r="A8417" s="15">
        <v>8412</v>
      </c>
      <c r="BP8417" s="27">
        <v>0.78934918851439</v>
      </c>
      <c r="BQ8417" s="27">
        <v>14775.7023772196</v>
      </c>
      <c r="BR8417" s="27">
        <v>1.35894391462432</v>
      </c>
      <c r="BS8417" s="27">
        <v>55623.7826875431</v>
      </c>
      <c r="BU8417">
        <f t="shared" si="524"/>
        <v>103626.675899939</v>
      </c>
      <c r="BV8417">
        <f t="shared" si="525"/>
        <v>148217.804506104</v>
      </c>
      <c r="BW8417" s="29">
        <v>8412</v>
      </c>
      <c r="BX8417">
        <f t="shared" si="526"/>
        <v>0</v>
      </c>
      <c r="BY8417">
        <f t="shared" si="527"/>
        <v>1</v>
      </c>
    </row>
    <row r="8418" spans="1:77">
      <c r="A8418" s="15">
        <v>8413</v>
      </c>
      <c r="BP8418" s="27">
        <v>0.757906003419945</v>
      </c>
      <c r="BQ8418" s="27">
        <v>16109.2687096419</v>
      </c>
      <c r="BR8418" s="27">
        <v>1.29148266687536</v>
      </c>
      <c r="BS8418" s="27">
        <v>57891.2978417423</v>
      </c>
      <c r="BU8418">
        <f t="shared" si="524"/>
        <v>97576.6318033499</v>
      </c>
      <c r="BV8418">
        <f t="shared" si="525"/>
        <v>135831.102189561</v>
      </c>
      <c r="BW8418" s="29">
        <v>8413</v>
      </c>
      <c r="BX8418">
        <f t="shared" si="526"/>
        <v>0</v>
      </c>
      <c r="BY8418">
        <f t="shared" si="527"/>
        <v>1</v>
      </c>
    </row>
    <row r="8419" spans="1:77">
      <c r="A8419" s="15">
        <v>8414</v>
      </c>
      <c r="BP8419" s="27">
        <v>0.80714392485235</v>
      </c>
      <c r="BQ8419" s="27">
        <v>13672.3144504661</v>
      </c>
      <c r="BR8419" s="27">
        <v>1.40689823297264</v>
      </c>
      <c r="BS8419" s="27">
        <v>53841.2282553628</v>
      </c>
      <c r="BU8419">
        <f t="shared" si="524"/>
        <v>107399.274277386</v>
      </c>
      <c r="BV8419">
        <f t="shared" si="525"/>
        <v>157193.506690532</v>
      </c>
      <c r="BW8419" s="29">
        <v>8414</v>
      </c>
      <c r="BX8419">
        <f t="shared" si="526"/>
        <v>0</v>
      </c>
      <c r="BY8419">
        <f t="shared" si="527"/>
        <v>1</v>
      </c>
    </row>
    <row r="8420" spans="1:77">
      <c r="A8420" s="15">
        <v>8415</v>
      </c>
      <c r="BP8420" s="27">
        <v>0.865645565050474</v>
      </c>
      <c r="BQ8420" s="27">
        <v>13757.7347266687</v>
      </c>
      <c r="BR8420" s="27">
        <v>1.4982978580318</v>
      </c>
      <c r="BS8420" s="27">
        <v>57696.7641582137</v>
      </c>
      <c r="BU8420">
        <f t="shared" si="524"/>
        <v>116089.100030902</v>
      </c>
      <c r="BV8420">
        <f t="shared" si="525"/>
        <v>167047.914546557</v>
      </c>
      <c r="BW8420" s="29">
        <v>8415</v>
      </c>
      <c r="BX8420">
        <f t="shared" si="526"/>
        <v>0</v>
      </c>
      <c r="BY8420">
        <f t="shared" si="527"/>
        <v>1</v>
      </c>
    </row>
    <row r="8421" spans="1:77">
      <c r="A8421" s="15">
        <v>8416</v>
      </c>
      <c r="BP8421" s="27">
        <v>0.833432075376605</v>
      </c>
      <c r="BQ8421" s="27">
        <v>13080.262259902</v>
      </c>
      <c r="BR8421" s="27">
        <v>1.44271697470569</v>
      </c>
      <c r="BS8421" s="27">
        <v>53663.0188436414</v>
      </c>
      <c r="BU8421">
        <f t="shared" si="524"/>
        <v>111934.549046589</v>
      </c>
      <c r="BV8421">
        <f t="shared" si="525"/>
        <v>162744.527362212</v>
      </c>
      <c r="BW8421" s="29">
        <v>8416</v>
      </c>
      <c r="BX8421">
        <f t="shared" si="526"/>
        <v>0</v>
      </c>
      <c r="BY8421">
        <f t="shared" si="527"/>
        <v>1</v>
      </c>
    </row>
    <row r="8422" spans="1:77">
      <c r="A8422" s="15">
        <v>8417</v>
      </c>
      <c r="BP8422" s="27">
        <v>0.798536383402541</v>
      </c>
      <c r="BQ8422" s="27">
        <v>14144.8791012426</v>
      </c>
      <c r="BR8422" s="27">
        <v>1.37190040105659</v>
      </c>
      <c r="BS8422" s="27">
        <v>56781.2801182692</v>
      </c>
      <c r="BU8422">
        <f t="shared" si="524"/>
        <v>105635.578409139</v>
      </c>
      <c r="BV8422">
        <f t="shared" si="525"/>
        <v>149003.780040219</v>
      </c>
      <c r="BW8422" s="29">
        <v>8417</v>
      </c>
      <c r="BX8422">
        <f t="shared" si="526"/>
        <v>0</v>
      </c>
      <c r="BY8422">
        <f t="shared" si="527"/>
        <v>1</v>
      </c>
    </row>
    <row r="8423" spans="1:77">
      <c r="A8423" s="15">
        <v>8418</v>
      </c>
      <c r="BP8423" s="27">
        <v>0.848152936440929</v>
      </c>
      <c r="BQ8423" s="27">
        <v>13293.0943673869</v>
      </c>
      <c r="BR8423" s="27">
        <v>1.48508350011058</v>
      </c>
      <c r="BS8423" s="27">
        <v>64355.4838334972</v>
      </c>
      <c r="BU8423">
        <f t="shared" si="524"/>
        <v>113929.846098753</v>
      </c>
      <c r="BV8423">
        <f t="shared" si="525"/>
        <v>158407.041183089</v>
      </c>
      <c r="BW8423" s="29">
        <v>8418</v>
      </c>
      <c r="BX8423">
        <f t="shared" si="526"/>
        <v>0</v>
      </c>
      <c r="BY8423">
        <f t="shared" si="527"/>
        <v>1</v>
      </c>
    </row>
    <row r="8424" spans="1:77">
      <c r="A8424" s="15">
        <v>8419</v>
      </c>
      <c r="BP8424" s="27">
        <v>0.8230365634506</v>
      </c>
      <c r="BQ8424" s="27">
        <v>12855.4089479815</v>
      </c>
      <c r="BR8424" s="27">
        <v>1.43912553286673</v>
      </c>
      <c r="BS8424" s="27">
        <v>54770.1933097403</v>
      </c>
      <c r="BU8424">
        <f t="shared" si="524"/>
        <v>110600.075569609</v>
      </c>
      <c r="BV8424">
        <f t="shared" si="525"/>
        <v>161098.636620269</v>
      </c>
      <c r="BW8424" s="29">
        <v>8419</v>
      </c>
      <c r="BX8424">
        <f t="shared" si="526"/>
        <v>0</v>
      </c>
      <c r="BY8424">
        <f t="shared" si="527"/>
        <v>1</v>
      </c>
    </row>
    <row r="8425" spans="1:77">
      <c r="A8425" s="15">
        <v>8420</v>
      </c>
      <c r="BP8425" s="27">
        <v>0.84798473206941</v>
      </c>
      <c r="BQ8425" s="27">
        <v>14422.7382568789</v>
      </c>
      <c r="BR8425" s="27">
        <v>1.47495628174289</v>
      </c>
      <c r="BS8425" s="27">
        <v>55052.6665481914</v>
      </c>
      <c r="BU8425">
        <f t="shared" si="524"/>
        <v>112774.971553533</v>
      </c>
      <c r="BV8425">
        <f t="shared" si="525"/>
        <v>166190.775713242</v>
      </c>
      <c r="BW8425" s="29">
        <v>8420</v>
      </c>
      <c r="BX8425">
        <f t="shared" si="526"/>
        <v>0</v>
      </c>
      <c r="BY8425">
        <f t="shared" si="527"/>
        <v>1</v>
      </c>
    </row>
    <row r="8426" spans="1:77">
      <c r="A8426" s="15">
        <v>8421</v>
      </c>
      <c r="BP8426" s="27">
        <v>0.797916626282507</v>
      </c>
      <c r="BQ8426" s="27">
        <v>15917.1659521897</v>
      </c>
      <c r="BR8426" s="27">
        <v>1.36019683082482</v>
      </c>
      <c r="BS8426" s="27">
        <v>60603.0436139773</v>
      </c>
      <c r="BU8426">
        <f t="shared" si="524"/>
        <v>103770.327990186</v>
      </c>
      <c r="BV8426">
        <f t="shared" si="525"/>
        <v>143426.481009746</v>
      </c>
      <c r="BW8426" s="29">
        <v>8421</v>
      </c>
      <c r="BX8426">
        <f t="shared" si="526"/>
        <v>0</v>
      </c>
      <c r="BY8426">
        <f t="shared" si="527"/>
        <v>1</v>
      </c>
    </row>
    <row r="8427" spans="1:77">
      <c r="A8427" s="15">
        <v>8422</v>
      </c>
      <c r="BP8427" s="27">
        <v>0.796834094840862</v>
      </c>
      <c r="BQ8427" s="27">
        <v>15328.1095139895</v>
      </c>
      <c r="BR8427" s="27">
        <v>1.34730340207412</v>
      </c>
      <c r="BS8427" s="27">
        <v>68679.5197160771</v>
      </c>
      <c r="BU8427">
        <f t="shared" si="524"/>
        <v>104197.00471214</v>
      </c>
      <c r="BV8427">
        <f t="shared" si="525"/>
        <v>133415.990595041</v>
      </c>
      <c r="BW8427" s="29">
        <v>8422</v>
      </c>
      <c r="BX8427">
        <f t="shared" si="526"/>
        <v>0</v>
      </c>
      <c r="BY8427">
        <f t="shared" si="527"/>
        <v>1</v>
      </c>
    </row>
    <row r="8428" spans="1:77">
      <c r="A8428" s="15">
        <v>8423</v>
      </c>
      <c r="BP8428" s="27">
        <v>0.805679466014091</v>
      </c>
      <c r="BQ8428" s="27">
        <v>14954.4738877465</v>
      </c>
      <c r="BR8428" s="27">
        <v>1.37917978873429</v>
      </c>
      <c r="BS8428" s="27">
        <v>69199.9072226007</v>
      </c>
      <c r="BU8428">
        <f t="shared" si="524"/>
        <v>105897.446014367</v>
      </c>
      <c r="BV8428">
        <f t="shared" si="525"/>
        <v>137677.061087543</v>
      </c>
      <c r="BW8428" s="29">
        <v>8423</v>
      </c>
      <c r="BX8428">
        <f t="shared" si="526"/>
        <v>0</v>
      </c>
      <c r="BY8428">
        <f t="shared" si="527"/>
        <v>1</v>
      </c>
    </row>
    <row r="8429" spans="1:77">
      <c r="A8429" s="15">
        <v>8424</v>
      </c>
      <c r="BP8429" s="27">
        <v>0.79278204751356</v>
      </c>
      <c r="BQ8429" s="27">
        <v>13327.3788637869</v>
      </c>
      <c r="BR8429" s="27">
        <v>1.36917154942629</v>
      </c>
      <c r="BS8429" s="27">
        <v>56298.9532887668</v>
      </c>
      <c r="BU8429">
        <f t="shared" si="524"/>
        <v>105589.928263247</v>
      </c>
      <c r="BV8429">
        <f t="shared" si="525"/>
        <v>149076.779125176</v>
      </c>
      <c r="BW8429" s="29">
        <v>8424</v>
      </c>
      <c r="BX8429">
        <f t="shared" si="526"/>
        <v>0</v>
      </c>
      <c r="BY8429">
        <f t="shared" si="527"/>
        <v>1</v>
      </c>
    </row>
    <row r="8430" spans="1:77">
      <c r="A8430" s="15">
        <v>8425</v>
      </c>
      <c r="BP8430" s="27">
        <v>0.802252425653697</v>
      </c>
      <c r="BQ8430" s="27">
        <v>12941.8697222192</v>
      </c>
      <c r="BR8430" s="27">
        <v>1.38254620314402</v>
      </c>
      <c r="BS8430" s="27">
        <v>66748.3612187747</v>
      </c>
      <c r="BU8430">
        <f t="shared" si="524"/>
        <v>107395.994125835</v>
      </c>
      <c r="BV8430">
        <f t="shared" si="525"/>
        <v>140633.569252828</v>
      </c>
      <c r="BW8430" s="29">
        <v>8425</v>
      </c>
      <c r="BX8430">
        <f t="shared" si="526"/>
        <v>0</v>
      </c>
      <c r="BY8430">
        <f t="shared" si="527"/>
        <v>1</v>
      </c>
    </row>
    <row r="8431" spans="1:77">
      <c r="A8431" s="15">
        <v>8426</v>
      </c>
      <c r="BP8431" s="27">
        <v>0.809386749687084</v>
      </c>
      <c r="BQ8431" s="27">
        <v>15324.7649381021</v>
      </c>
      <c r="BR8431" s="27">
        <v>1.40376060196202</v>
      </c>
      <c r="BS8431" s="27">
        <v>71638.0581810919</v>
      </c>
      <c r="BU8431">
        <f t="shared" si="524"/>
        <v>106083.24751496</v>
      </c>
      <c r="BV8431">
        <f t="shared" si="525"/>
        <v>138926.032113212</v>
      </c>
      <c r="BW8431" s="29">
        <v>8426</v>
      </c>
      <c r="BX8431">
        <f t="shared" si="526"/>
        <v>0</v>
      </c>
      <c r="BY8431">
        <f t="shared" si="527"/>
        <v>1</v>
      </c>
    </row>
    <row r="8432" spans="1:77">
      <c r="A8432" s="15">
        <v>8427</v>
      </c>
      <c r="BP8432" s="27">
        <v>0.820408956406969</v>
      </c>
      <c r="BQ8432" s="27">
        <v>13059.7761323883</v>
      </c>
      <c r="BR8432" s="27">
        <v>1.41642315210918</v>
      </c>
      <c r="BS8432" s="27">
        <v>54842.0891962523</v>
      </c>
      <c r="BU8432">
        <f t="shared" si="524"/>
        <v>110001.567328657</v>
      </c>
      <c r="BV8432">
        <f t="shared" si="525"/>
        <v>157621.383620125</v>
      </c>
      <c r="BW8432" s="29">
        <v>8427</v>
      </c>
      <c r="BX8432">
        <f t="shared" si="526"/>
        <v>0</v>
      </c>
      <c r="BY8432">
        <f t="shared" si="527"/>
        <v>1</v>
      </c>
    </row>
    <row r="8433" spans="1:77">
      <c r="A8433" s="15">
        <v>8428</v>
      </c>
      <c r="BP8433" s="27">
        <v>0.844601689882104</v>
      </c>
      <c r="BQ8433" s="27">
        <v>15866.1151742141</v>
      </c>
      <c r="BR8433" s="27">
        <v>1.46958190863712</v>
      </c>
      <c r="BS8433" s="27">
        <v>58488.9115785495</v>
      </c>
      <c r="BU8433">
        <f t="shared" si="524"/>
        <v>110824.138308102</v>
      </c>
      <c r="BV8433">
        <f t="shared" si="525"/>
        <v>161948.374717019</v>
      </c>
      <c r="BW8433" s="29">
        <v>8428</v>
      </c>
      <c r="BX8433">
        <f t="shared" si="526"/>
        <v>0</v>
      </c>
      <c r="BY8433">
        <f t="shared" si="527"/>
        <v>1</v>
      </c>
    </row>
    <row r="8434" spans="1:77">
      <c r="A8434" s="15">
        <v>8429</v>
      </c>
      <c r="BP8434" s="27">
        <v>0.818257438324015</v>
      </c>
      <c r="BQ8434" s="27">
        <v>15985.8032596824</v>
      </c>
      <c r="BR8434" s="27">
        <v>1.39679317235473</v>
      </c>
      <c r="BS8434" s="27">
        <v>56440.4295198398</v>
      </c>
      <c r="BU8434">
        <f t="shared" si="524"/>
        <v>106752.81248892</v>
      </c>
      <c r="BV8434">
        <f t="shared" si="525"/>
        <v>153078.54633337</v>
      </c>
      <c r="BW8434" s="29">
        <v>8429</v>
      </c>
      <c r="BX8434">
        <f t="shared" si="526"/>
        <v>0</v>
      </c>
      <c r="BY8434">
        <f t="shared" si="527"/>
        <v>1</v>
      </c>
    </row>
    <row r="8435" spans="1:77">
      <c r="A8435" s="15">
        <v>8430</v>
      </c>
      <c r="BP8435" s="27">
        <v>0.816754323123107</v>
      </c>
      <c r="BQ8435" s="27">
        <v>19349.677719397</v>
      </c>
      <c r="BR8435" s="27">
        <v>1.42481262277632</v>
      </c>
      <c r="BS8435" s="27">
        <v>77532.8003635065</v>
      </c>
      <c r="BU8435">
        <f t="shared" si="524"/>
        <v>103163.470749069</v>
      </c>
      <c r="BV8435">
        <f t="shared" si="525"/>
        <v>136189.093052942</v>
      </c>
      <c r="BW8435" s="29">
        <v>8430</v>
      </c>
      <c r="BX8435">
        <f t="shared" si="526"/>
        <v>0</v>
      </c>
      <c r="BY8435">
        <f t="shared" si="527"/>
        <v>1</v>
      </c>
    </row>
    <row r="8436" spans="1:77">
      <c r="A8436" s="15">
        <v>8431</v>
      </c>
      <c r="BP8436" s="27">
        <v>0.789347881289276</v>
      </c>
      <c r="BQ8436" s="27">
        <v>11418.1813450634</v>
      </c>
      <c r="BR8436" s="27">
        <v>1.35501865477935</v>
      </c>
      <c r="BS8436" s="27">
        <v>52249.6929879486</v>
      </c>
      <c r="BU8436">
        <f t="shared" si="524"/>
        <v>106984.000848328</v>
      </c>
      <c r="BV8436">
        <f t="shared" si="525"/>
        <v>151003.105228955</v>
      </c>
      <c r="BW8436" s="29">
        <v>8431</v>
      </c>
      <c r="BX8436">
        <f t="shared" si="526"/>
        <v>0</v>
      </c>
      <c r="BY8436">
        <f t="shared" si="527"/>
        <v>1</v>
      </c>
    </row>
    <row r="8437" spans="1:77">
      <c r="A8437" s="15">
        <v>8432</v>
      </c>
      <c r="BP8437" s="27">
        <v>0.825748646703107</v>
      </c>
      <c r="BQ8437" s="27">
        <v>11955.9022677381</v>
      </c>
      <c r="BR8437" s="27">
        <v>1.41889418703756</v>
      </c>
      <c r="BS8437" s="27">
        <v>64452.885309278</v>
      </c>
      <c r="BU8437">
        <f t="shared" si="524"/>
        <v>111906.394737728</v>
      </c>
      <c r="BV8437">
        <f t="shared" si="525"/>
        <v>148381.242746356</v>
      </c>
      <c r="BW8437" s="29">
        <v>8432</v>
      </c>
      <c r="BX8437">
        <f t="shared" si="526"/>
        <v>0</v>
      </c>
      <c r="BY8437">
        <f t="shared" si="527"/>
        <v>1</v>
      </c>
    </row>
    <row r="8438" spans="1:77">
      <c r="A8438" s="15">
        <v>8433</v>
      </c>
      <c r="BP8438" s="27">
        <v>0.878540863861215</v>
      </c>
      <c r="BQ8438" s="27">
        <v>15909.5936333526</v>
      </c>
      <c r="BR8438" s="27">
        <v>1.51721150475368</v>
      </c>
      <c r="BS8438" s="27">
        <v>58391.4396763724</v>
      </c>
      <c r="BU8438">
        <f t="shared" si="524"/>
        <v>115871.53594583</v>
      </c>
      <c r="BV8438">
        <f t="shared" si="525"/>
        <v>169190.28603668</v>
      </c>
      <c r="BW8438" s="29">
        <v>8433</v>
      </c>
      <c r="BX8438">
        <f t="shared" si="526"/>
        <v>0</v>
      </c>
      <c r="BY8438">
        <f t="shared" si="527"/>
        <v>1</v>
      </c>
    </row>
    <row r="8439" spans="1:77">
      <c r="A8439" s="15">
        <v>8434</v>
      </c>
      <c r="BP8439" s="27">
        <v>0.755056761976123</v>
      </c>
      <c r="BQ8439" s="27">
        <v>15165.118522861</v>
      </c>
      <c r="BR8439" s="27">
        <v>1.27357191417505</v>
      </c>
      <c r="BS8439" s="27">
        <v>57436.8142415037</v>
      </c>
      <c r="BU8439">
        <f t="shared" si="524"/>
        <v>98093.3957735575</v>
      </c>
      <c r="BV8439">
        <f t="shared" si="525"/>
        <v>133598.972884754</v>
      </c>
      <c r="BW8439" s="29">
        <v>8434</v>
      </c>
      <c r="BX8439">
        <f t="shared" si="526"/>
        <v>0</v>
      </c>
      <c r="BY8439">
        <f t="shared" si="527"/>
        <v>1</v>
      </c>
    </row>
    <row r="8440" spans="1:77">
      <c r="A8440" s="15">
        <v>8435</v>
      </c>
      <c r="BP8440" s="27">
        <v>0.826348327684078</v>
      </c>
      <c r="BQ8440" s="27">
        <v>13586.3470525576</v>
      </c>
      <c r="BR8440" s="27">
        <v>1.44491065470297</v>
      </c>
      <c r="BS8440" s="27">
        <v>55538.7144166768</v>
      </c>
      <c r="BU8440">
        <f t="shared" si="524"/>
        <v>110365.902100054</v>
      </c>
      <c r="BV8440">
        <f t="shared" si="525"/>
        <v>161197.883788768</v>
      </c>
      <c r="BW8440" s="29">
        <v>8435</v>
      </c>
      <c r="BX8440">
        <f t="shared" si="526"/>
        <v>0</v>
      </c>
      <c r="BY8440">
        <f t="shared" si="527"/>
        <v>1</v>
      </c>
    </row>
    <row r="8441" spans="1:77">
      <c r="A8441" s="15">
        <v>8436</v>
      </c>
      <c r="BP8441" s="27">
        <v>0.806633676002221</v>
      </c>
      <c r="BQ8441" s="27">
        <v>15165.3797663761</v>
      </c>
      <c r="BR8441" s="27">
        <v>1.39191476304135</v>
      </c>
      <c r="BS8441" s="27">
        <v>57510.3091692362</v>
      </c>
      <c r="BU8441">
        <f t="shared" si="524"/>
        <v>105829.671633957</v>
      </c>
      <c r="BV8441">
        <f t="shared" si="525"/>
        <v>151276.905286966</v>
      </c>
      <c r="BW8441" s="29">
        <v>8436</v>
      </c>
      <c r="BX8441">
        <f t="shared" si="526"/>
        <v>0</v>
      </c>
      <c r="BY8441">
        <f t="shared" si="527"/>
        <v>1</v>
      </c>
    </row>
    <row r="8442" spans="1:77">
      <c r="A8442" s="15">
        <v>8437</v>
      </c>
      <c r="BP8442" s="27">
        <v>0.83359606452585</v>
      </c>
      <c r="BQ8442" s="27">
        <v>12723.9650196721</v>
      </c>
      <c r="BR8442" s="27">
        <v>1.41234716858498</v>
      </c>
      <c r="BS8442" s="27">
        <v>52251.7996515087</v>
      </c>
      <c r="BU8442">
        <f t="shared" si="524"/>
        <v>112315.444659205</v>
      </c>
      <c r="BV8442">
        <f t="shared" si="525"/>
        <v>159600.275636238</v>
      </c>
      <c r="BW8442" s="29">
        <v>8437</v>
      </c>
      <c r="BX8442">
        <f t="shared" si="526"/>
        <v>0</v>
      </c>
      <c r="BY8442">
        <f t="shared" si="527"/>
        <v>1</v>
      </c>
    </row>
    <row r="8443" spans="1:77">
      <c r="A8443" s="15">
        <v>8438</v>
      </c>
      <c r="BP8443" s="27">
        <v>0.803755252607566</v>
      </c>
      <c r="BQ8443" s="27">
        <v>15509.9884393258</v>
      </c>
      <c r="BR8443" s="27">
        <v>1.38735888088784</v>
      </c>
      <c r="BS8443" s="27">
        <v>71355.5672566511</v>
      </c>
      <c r="BU8443">
        <f t="shared" si="524"/>
        <v>105053.299451809</v>
      </c>
      <c r="BV8443">
        <f t="shared" si="525"/>
        <v>136748.264876525</v>
      </c>
      <c r="BW8443" s="29">
        <v>8438</v>
      </c>
      <c r="BX8443">
        <f t="shared" si="526"/>
        <v>0</v>
      </c>
      <c r="BY8443">
        <f t="shared" si="527"/>
        <v>1</v>
      </c>
    </row>
    <row r="8444" spans="1:77">
      <c r="A8444" s="15">
        <v>8439</v>
      </c>
      <c r="BP8444" s="27">
        <v>0.831346268229299</v>
      </c>
      <c r="BQ8444" s="27">
        <v>15506.7966897488</v>
      </c>
      <c r="BR8444" s="27">
        <v>1.42858810954907</v>
      </c>
      <c r="BS8444" s="27">
        <v>56128.0078640048</v>
      </c>
      <c r="BU8444">
        <f t="shared" si="524"/>
        <v>109195.143544646</v>
      </c>
      <c r="BV8444">
        <f t="shared" si="525"/>
        <v>158160.208568355</v>
      </c>
      <c r="BW8444" s="29">
        <v>8439</v>
      </c>
      <c r="BX8444">
        <f t="shared" si="526"/>
        <v>0</v>
      </c>
      <c r="BY8444">
        <f t="shared" si="527"/>
        <v>1</v>
      </c>
    </row>
    <row r="8445" spans="1:77">
      <c r="A8445" s="15">
        <v>8440</v>
      </c>
      <c r="BP8445" s="27">
        <v>0.872703955777622</v>
      </c>
      <c r="BQ8445" s="27">
        <v>13845.049800652</v>
      </c>
      <c r="BR8445" s="27">
        <v>1.50331330217474</v>
      </c>
      <c r="BS8445" s="27">
        <v>54223.1891022673</v>
      </c>
      <c r="BU8445">
        <f t="shared" si="524"/>
        <v>117060.543565991</v>
      </c>
      <c r="BV8445">
        <f t="shared" si="525"/>
        <v>171273.806223944</v>
      </c>
      <c r="BW8445" s="29">
        <v>8440</v>
      </c>
      <c r="BX8445">
        <f t="shared" si="526"/>
        <v>0</v>
      </c>
      <c r="BY8445">
        <f t="shared" si="527"/>
        <v>1</v>
      </c>
    </row>
    <row r="8446" spans="1:77">
      <c r="A8446" s="15">
        <v>8441</v>
      </c>
      <c r="BP8446" s="27">
        <v>0.831516926903354</v>
      </c>
      <c r="BQ8446" s="27">
        <v>12941.0815833675</v>
      </c>
      <c r="BR8446" s="27">
        <v>1.45414287566346</v>
      </c>
      <c r="BS8446" s="27">
        <v>52244.0700893764</v>
      </c>
      <c r="BU8446">
        <f t="shared" si="524"/>
        <v>111786.457452136</v>
      </c>
      <c r="BV8446">
        <f t="shared" si="525"/>
        <v>165877.361260143</v>
      </c>
      <c r="BW8446" s="29">
        <v>8441</v>
      </c>
      <c r="BX8446">
        <f t="shared" si="526"/>
        <v>0</v>
      </c>
      <c r="BY8446">
        <f t="shared" si="527"/>
        <v>1</v>
      </c>
    </row>
    <row r="8447" spans="1:77">
      <c r="A8447" s="15">
        <v>8442</v>
      </c>
      <c r="BP8447" s="27">
        <v>0.797529697616657</v>
      </c>
      <c r="BQ8447" s="27">
        <v>21369.0803797317</v>
      </c>
      <c r="BR8447" s="27">
        <v>1.34900269872008</v>
      </c>
      <c r="BS8447" s="27">
        <v>70811.0978838292</v>
      </c>
      <c r="BU8447">
        <f t="shared" si="524"/>
        <v>98260.3742627668</v>
      </c>
      <c r="BV8447">
        <f t="shared" si="525"/>
        <v>131539.306924182</v>
      </c>
      <c r="BW8447" s="29">
        <v>8442</v>
      </c>
      <c r="BX8447">
        <f t="shared" si="526"/>
        <v>0</v>
      </c>
      <c r="BY8447">
        <f t="shared" si="527"/>
        <v>1</v>
      </c>
    </row>
    <row r="8448" spans="1:77">
      <c r="A8448" s="15">
        <v>8443</v>
      </c>
      <c r="BP8448" s="27">
        <v>0.844688304284687</v>
      </c>
      <c r="BQ8448" s="27">
        <v>15987.1613268809</v>
      </c>
      <c r="BR8448" s="27">
        <v>1.46229279199588</v>
      </c>
      <c r="BS8448" s="27">
        <v>60840.7206227378</v>
      </c>
      <c r="BU8448">
        <f t="shared" si="524"/>
        <v>110716.084315822</v>
      </c>
      <c r="BV8448">
        <f t="shared" si="525"/>
        <v>158503.198176645</v>
      </c>
      <c r="BW8448" s="29">
        <v>8443</v>
      </c>
      <c r="BX8448">
        <f t="shared" si="526"/>
        <v>0</v>
      </c>
      <c r="BY8448">
        <f t="shared" si="527"/>
        <v>1</v>
      </c>
    </row>
    <row r="8449" spans="1:77">
      <c r="A8449" s="15">
        <v>8444</v>
      </c>
      <c r="BP8449" s="27">
        <v>0.853914557382918</v>
      </c>
      <c r="BQ8449" s="27">
        <v>16309.6392117129</v>
      </c>
      <c r="BR8449" s="27">
        <v>1.47749326063277</v>
      </c>
      <c r="BS8449" s="27">
        <v>58034.7012809529</v>
      </c>
      <c r="BU8449">
        <f t="shared" si="524"/>
        <v>111777.544395725</v>
      </c>
      <c r="BV8449">
        <f t="shared" si="525"/>
        <v>163589.287813962</v>
      </c>
      <c r="BW8449" s="29">
        <v>8444</v>
      </c>
      <c r="BX8449">
        <f t="shared" si="526"/>
        <v>0</v>
      </c>
      <c r="BY8449">
        <f t="shared" si="527"/>
        <v>1</v>
      </c>
    </row>
    <row r="8450" spans="1:77">
      <c r="A8450" s="15">
        <v>8445</v>
      </c>
      <c r="BP8450" s="27">
        <v>0.772869689316193</v>
      </c>
      <c r="BQ8450" s="27">
        <v>17783.2307130122</v>
      </c>
      <c r="BR8450" s="27">
        <v>1.3011594478557</v>
      </c>
      <c r="BS8450" s="27">
        <v>58586.3577226001</v>
      </c>
      <c r="BU8450">
        <f t="shared" si="524"/>
        <v>98147.2226844169</v>
      </c>
      <c r="BV8450">
        <f t="shared" si="525"/>
        <v>136587.559455755</v>
      </c>
      <c r="BW8450" s="29">
        <v>8445</v>
      </c>
      <c r="BX8450">
        <f t="shared" si="526"/>
        <v>0</v>
      </c>
      <c r="BY8450">
        <f t="shared" si="527"/>
        <v>1</v>
      </c>
    </row>
    <row r="8451" spans="1:77">
      <c r="A8451" s="15">
        <v>8446</v>
      </c>
      <c r="BP8451" s="27">
        <v>0.846732886533861</v>
      </c>
      <c r="BQ8451" s="27">
        <v>18976.6956433506</v>
      </c>
      <c r="BR8451" s="27">
        <v>1.45437382029037</v>
      </c>
      <c r="BS8451" s="27">
        <v>74370.1964952343</v>
      </c>
      <c r="BU8451">
        <f t="shared" si="524"/>
        <v>108033.237336729</v>
      </c>
      <c r="BV8451">
        <f t="shared" si="525"/>
        <v>143785.876548321</v>
      </c>
      <c r="BW8451" s="29">
        <v>8446</v>
      </c>
      <c r="BX8451">
        <f t="shared" si="526"/>
        <v>0</v>
      </c>
      <c r="BY8451">
        <f t="shared" si="527"/>
        <v>1</v>
      </c>
    </row>
    <row r="8452" spans="1:77">
      <c r="A8452" s="15">
        <v>8447</v>
      </c>
      <c r="BP8452" s="27">
        <v>0.788758609972541</v>
      </c>
      <c r="BQ8452" s="27">
        <v>17350.5061140887</v>
      </c>
      <c r="BR8452" s="27">
        <v>1.35443147331723</v>
      </c>
      <c r="BS8452" s="27">
        <v>74211.6508944968</v>
      </c>
      <c r="BU8452">
        <f t="shared" si="524"/>
        <v>100963.285381792</v>
      </c>
      <c r="BV8452">
        <f t="shared" si="525"/>
        <v>128953.070103088</v>
      </c>
      <c r="BW8452" s="29">
        <v>8447</v>
      </c>
      <c r="BX8452">
        <f t="shared" si="526"/>
        <v>0</v>
      </c>
      <c r="BY8452">
        <f t="shared" si="527"/>
        <v>1</v>
      </c>
    </row>
    <row r="8453" spans="1:77">
      <c r="A8453" s="15">
        <v>8448</v>
      </c>
      <c r="BP8453" s="27">
        <v>0.760235024223509</v>
      </c>
      <c r="BQ8453" s="27">
        <v>13749.8493819574</v>
      </c>
      <c r="BR8453" s="27">
        <v>1.29799625075373</v>
      </c>
      <c r="BS8453" s="27">
        <v>55457.8199885171</v>
      </c>
      <c r="BU8453">
        <f t="shared" si="524"/>
        <v>100285.404251569</v>
      </c>
      <c r="BV8453">
        <f t="shared" si="525"/>
        <v>139241.617624542</v>
      </c>
      <c r="BW8453" s="29">
        <v>8448</v>
      </c>
      <c r="BX8453">
        <f t="shared" si="526"/>
        <v>0</v>
      </c>
      <c r="BY8453">
        <f t="shared" si="527"/>
        <v>1</v>
      </c>
    </row>
    <row r="8454" spans="1:77">
      <c r="A8454" s="15">
        <v>8449</v>
      </c>
      <c r="BP8454" s="27">
        <v>0.779587115475507</v>
      </c>
      <c r="BQ8454" s="27">
        <v>13494.8841952432</v>
      </c>
      <c r="BR8454" s="27">
        <v>1.28848621983525</v>
      </c>
      <c r="BS8454" s="27">
        <v>55415.2957909156</v>
      </c>
      <c r="BU8454">
        <f t="shared" si="524"/>
        <v>103443.183126083</v>
      </c>
      <c r="BV8454">
        <f t="shared" si="525"/>
        <v>137857.637184372</v>
      </c>
      <c r="BW8454" s="29">
        <v>8449</v>
      </c>
      <c r="BX8454">
        <f t="shared" si="526"/>
        <v>0</v>
      </c>
      <c r="BY8454">
        <f t="shared" si="527"/>
        <v>1</v>
      </c>
    </row>
    <row r="8455" spans="1:77">
      <c r="A8455" s="15">
        <v>8450</v>
      </c>
      <c r="BP8455" s="27">
        <v>0.722289857963475</v>
      </c>
      <c r="BQ8455" s="27">
        <v>11598.7071863789</v>
      </c>
      <c r="BR8455" s="27">
        <v>1.23197219214609</v>
      </c>
      <c r="BS8455" s="27">
        <v>63849.3340203973</v>
      </c>
      <c r="BU8455">
        <f t="shared" ref="BU8455:BU8518" si="528">BP8455*$BV$1-BQ8455</f>
        <v>96744.7715081424</v>
      </c>
      <c r="BV8455">
        <f t="shared" ref="BV8455:BV8518" si="529">BR8455*$BV$1-BS8455</f>
        <v>120946.494801517</v>
      </c>
      <c r="BW8455" s="29">
        <v>8450</v>
      </c>
      <c r="BX8455">
        <f t="shared" ref="BX8455:BX8518" si="530">IF(BU8455=MAX($BU8455:$BV8455),1,0)</f>
        <v>0</v>
      </c>
      <c r="BY8455">
        <f t="shared" ref="BY8455:BY8518" si="531">IF(BV8455=MAX($BU8455:$BV8455),1,0)</f>
        <v>1</v>
      </c>
    </row>
    <row r="8456" spans="1:77">
      <c r="A8456" s="15">
        <v>8451</v>
      </c>
      <c r="BP8456" s="27">
        <v>0.821164835803963</v>
      </c>
      <c r="BQ8456" s="27">
        <v>10417.47287976</v>
      </c>
      <c r="BR8456" s="27">
        <v>1.41809455375475</v>
      </c>
      <c r="BS8456" s="27">
        <v>62370.598630306</v>
      </c>
      <c r="BU8456">
        <f t="shared" si="528"/>
        <v>112757.252490834</v>
      </c>
      <c r="BV8456">
        <f t="shared" si="529"/>
        <v>150343.584432907</v>
      </c>
      <c r="BW8456" s="29">
        <v>8451</v>
      </c>
      <c r="BX8456">
        <f t="shared" si="530"/>
        <v>0</v>
      </c>
      <c r="BY8456">
        <f t="shared" si="531"/>
        <v>1</v>
      </c>
    </row>
    <row r="8457" spans="1:77">
      <c r="A8457" s="15">
        <v>8452</v>
      </c>
      <c r="BP8457" s="27">
        <v>0.799219755508414</v>
      </c>
      <c r="BQ8457" s="27">
        <v>13899.4912187402</v>
      </c>
      <c r="BR8457" s="27">
        <v>1.34695579315677</v>
      </c>
      <c r="BS8457" s="27">
        <v>53483.1511221788</v>
      </c>
      <c r="BU8457">
        <f t="shared" si="528"/>
        <v>105983.472107522</v>
      </c>
      <c r="BV8457">
        <f t="shared" si="529"/>
        <v>148560.217851337</v>
      </c>
      <c r="BW8457" s="29">
        <v>8452</v>
      </c>
      <c r="BX8457">
        <f t="shared" si="530"/>
        <v>0</v>
      </c>
      <c r="BY8457">
        <f t="shared" si="531"/>
        <v>1</v>
      </c>
    </row>
    <row r="8458" spans="1:77">
      <c r="A8458" s="15">
        <v>8453</v>
      </c>
      <c r="BP8458" s="27">
        <v>0.733179318052283</v>
      </c>
      <c r="BQ8458" s="27">
        <v>24009.6632323631</v>
      </c>
      <c r="BR8458" s="27">
        <v>1.24685528587792</v>
      </c>
      <c r="BS8458" s="27">
        <v>79166.0118992369</v>
      </c>
      <c r="BU8458">
        <f t="shared" si="528"/>
        <v>85967.2344754793</v>
      </c>
      <c r="BV8458">
        <f t="shared" si="529"/>
        <v>107862.280982451</v>
      </c>
      <c r="BW8458" s="29">
        <v>8453</v>
      </c>
      <c r="BX8458">
        <f t="shared" si="530"/>
        <v>0</v>
      </c>
      <c r="BY8458">
        <f t="shared" si="531"/>
        <v>1</v>
      </c>
    </row>
    <row r="8459" spans="1:77">
      <c r="A8459" s="15">
        <v>8454</v>
      </c>
      <c r="BP8459" s="27">
        <v>0.841045962336093</v>
      </c>
      <c r="BQ8459" s="27">
        <v>16302.4109843841</v>
      </c>
      <c r="BR8459" s="27">
        <v>1.45565586558216</v>
      </c>
      <c r="BS8459" s="27">
        <v>56792.4005958782</v>
      </c>
      <c r="BU8459">
        <f t="shared" si="528"/>
        <v>109854.48336603</v>
      </c>
      <c r="BV8459">
        <f t="shared" si="529"/>
        <v>161555.979241447</v>
      </c>
      <c r="BW8459" s="29">
        <v>8454</v>
      </c>
      <c r="BX8459">
        <f t="shared" si="530"/>
        <v>0</v>
      </c>
      <c r="BY8459">
        <f t="shared" si="531"/>
        <v>1</v>
      </c>
    </row>
    <row r="8460" spans="1:77">
      <c r="A8460" s="15">
        <v>8455</v>
      </c>
      <c r="BP8460" s="27">
        <v>0.82248041659591</v>
      </c>
      <c r="BQ8460" s="27">
        <v>16728.8221980049</v>
      </c>
      <c r="BR8460" s="27">
        <v>1.38145038466073</v>
      </c>
      <c r="BS8460" s="27">
        <v>56980.7159388907</v>
      </c>
      <c r="BU8460">
        <f t="shared" si="528"/>
        <v>106643.240291382</v>
      </c>
      <c r="BV8460">
        <f t="shared" si="529"/>
        <v>150236.841760219</v>
      </c>
      <c r="BW8460" s="29">
        <v>8455</v>
      </c>
      <c r="BX8460">
        <f t="shared" si="530"/>
        <v>0</v>
      </c>
      <c r="BY8460">
        <f t="shared" si="531"/>
        <v>1</v>
      </c>
    </row>
    <row r="8461" spans="1:77">
      <c r="A8461" s="15">
        <v>8456</v>
      </c>
      <c r="BP8461" s="27">
        <v>0.83522578736567</v>
      </c>
      <c r="BQ8461" s="27">
        <v>18492.6913440649</v>
      </c>
      <c r="BR8461" s="27">
        <v>1.43227797116437</v>
      </c>
      <c r="BS8461" s="27">
        <v>73540.4923216985</v>
      </c>
      <c r="BU8461">
        <f t="shared" si="528"/>
        <v>106791.176760786</v>
      </c>
      <c r="BV8461">
        <f t="shared" si="529"/>
        <v>141301.203352957</v>
      </c>
      <c r="BW8461" s="29">
        <v>8456</v>
      </c>
      <c r="BX8461">
        <f t="shared" si="530"/>
        <v>0</v>
      </c>
      <c r="BY8461">
        <f t="shared" si="531"/>
        <v>1</v>
      </c>
    </row>
    <row r="8462" spans="1:77">
      <c r="A8462" s="15">
        <v>8457</v>
      </c>
      <c r="BP8462" s="27">
        <v>0.846325823626916</v>
      </c>
      <c r="BQ8462" s="27">
        <v>17177.1875234831</v>
      </c>
      <c r="BR8462" s="27">
        <v>1.45148366356141</v>
      </c>
      <c r="BS8462" s="27">
        <v>62544.8618617347</v>
      </c>
      <c r="BU8462">
        <f t="shared" si="528"/>
        <v>109771.686020554</v>
      </c>
      <c r="BV8462">
        <f t="shared" si="529"/>
        <v>155177.687672477</v>
      </c>
      <c r="BW8462" s="29">
        <v>8457</v>
      </c>
      <c r="BX8462">
        <f t="shared" si="530"/>
        <v>0</v>
      </c>
      <c r="BY8462">
        <f t="shared" si="531"/>
        <v>1</v>
      </c>
    </row>
    <row r="8463" spans="1:77">
      <c r="A8463" s="15">
        <v>8458</v>
      </c>
      <c r="BP8463" s="27">
        <v>0.782976175325782</v>
      </c>
      <c r="BQ8463" s="27">
        <v>14365.2855688032</v>
      </c>
      <c r="BR8463" s="27">
        <v>1.3401597393407</v>
      </c>
      <c r="BS8463" s="27">
        <v>56918.6310962513</v>
      </c>
      <c r="BU8463">
        <f t="shared" si="528"/>
        <v>103081.140730064</v>
      </c>
      <c r="BV8463">
        <f t="shared" si="529"/>
        <v>144105.329804854</v>
      </c>
      <c r="BW8463" s="29">
        <v>8458</v>
      </c>
      <c r="BX8463">
        <f t="shared" si="530"/>
        <v>0</v>
      </c>
      <c r="BY8463">
        <f t="shared" si="531"/>
        <v>1</v>
      </c>
    </row>
    <row r="8464" spans="1:77">
      <c r="A8464" s="15">
        <v>8459</v>
      </c>
      <c r="BP8464" s="27">
        <v>0.793514234893187</v>
      </c>
      <c r="BQ8464" s="27">
        <v>12698.6843936267</v>
      </c>
      <c r="BR8464" s="27">
        <v>1.36008505380168</v>
      </c>
      <c r="BS8464" s="27">
        <v>65384.7904535426</v>
      </c>
      <c r="BU8464">
        <f t="shared" si="528"/>
        <v>106328.450840351</v>
      </c>
      <c r="BV8464">
        <f t="shared" si="529"/>
        <v>138627.967616709</v>
      </c>
      <c r="BW8464" s="29">
        <v>8459</v>
      </c>
      <c r="BX8464">
        <f t="shared" si="530"/>
        <v>0</v>
      </c>
      <c r="BY8464">
        <f t="shared" si="531"/>
        <v>1</v>
      </c>
    </row>
    <row r="8465" spans="1:77">
      <c r="A8465" s="15">
        <v>8460</v>
      </c>
      <c r="BP8465" s="27">
        <v>0.763089424261443</v>
      </c>
      <c r="BQ8465" s="27">
        <v>21075.2977378113</v>
      </c>
      <c r="BR8465" s="27">
        <v>1.30784733604662</v>
      </c>
      <c r="BS8465" s="27">
        <v>76033.7105265931</v>
      </c>
      <c r="BU8465">
        <f t="shared" si="528"/>
        <v>93388.1159014052</v>
      </c>
      <c r="BV8465">
        <f t="shared" si="529"/>
        <v>120143.3898804</v>
      </c>
      <c r="BW8465" s="29">
        <v>8460</v>
      </c>
      <c r="BX8465">
        <f t="shared" si="530"/>
        <v>0</v>
      </c>
      <c r="BY8465">
        <f t="shared" si="531"/>
        <v>1</v>
      </c>
    </row>
    <row r="8466" spans="1:77">
      <c r="A8466" s="15">
        <v>8461</v>
      </c>
      <c r="BP8466" s="27">
        <v>0.786192104840883</v>
      </c>
      <c r="BQ8466" s="27">
        <v>11508.7822489572</v>
      </c>
      <c r="BR8466" s="27">
        <v>1.33881558657848</v>
      </c>
      <c r="BS8466" s="27">
        <v>49803.9061907328</v>
      </c>
      <c r="BU8466">
        <f t="shared" si="528"/>
        <v>106420.033477175</v>
      </c>
      <c r="BV8466">
        <f t="shared" si="529"/>
        <v>151018.43179604</v>
      </c>
      <c r="BW8466" s="29">
        <v>8461</v>
      </c>
      <c r="BX8466">
        <f t="shared" si="530"/>
        <v>0</v>
      </c>
      <c r="BY8466">
        <f t="shared" si="531"/>
        <v>1</v>
      </c>
    </row>
    <row r="8467" spans="1:77">
      <c r="A8467" s="15">
        <v>8462</v>
      </c>
      <c r="BP8467" s="27">
        <v>0.837175301782598</v>
      </c>
      <c r="BQ8467" s="27">
        <v>10282.911168375</v>
      </c>
      <c r="BR8467" s="27">
        <v>1.42546191166851</v>
      </c>
      <c r="BS8467" s="27">
        <v>63332.6135056457</v>
      </c>
      <c r="BU8467">
        <f t="shared" si="528"/>
        <v>115293.384099015</v>
      </c>
      <c r="BV8467">
        <f t="shared" si="529"/>
        <v>150486.673244631</v>
      </c>
      <c r="BW8467" s="29">
        <v>8462</v>
      </c>
      <c r="BX8467">
        <f t="shared" si="530"/>
        <v>0</v>
      </c>
      <c r="BY8467">
        <f t="shared" si="531"/>
        <v>1</v>
      </c>
    </row>
    <row r="8468" spans="1:77">
      <c r="A8468" s="15">
        <v>8463</v>
      </c>
      <c r="BP8468" s="27">
        <v>0.804448687410328</v>
      </c>
      <c r="BQ8468" s="27">
        <v>15977.0761994661</v>
      </c>
      <c r="BR8468" s="27">
        <v>1.39259193541058</v>
      </c>
      <c r="BS8468" s="27">
        <v>58433.4541606839</v>
      </c>
      <c r="BU8468">
        <f t="shared" si="528"/>
        <v>104690.226912083</v>
      </c>
      <c r="BV8468">
        <f t="shared" si="529"/>
        <v>150455.336150903</v>
      </c>
      <c r="BW8468" s="29">
        <v>8463</v>
      </c>
      <c r="BX8468">
        <f t="shared" si="530"/>
        <v>0</v>
      </c>
      <c r="BY8468">
        <f t="shared" si="531"/>
        <v>1</v>
      </c>
    </row>
    <row r="8469" spans="1:77">
      <c r="A8469" s="15">
        <v>8464</v>
      </c>
      <c r="BP8469" s="27">
        <v>0.811308071543921</v>
      </c>
      <c r="BQ8469" s="27">
        <v>13197.4216636162</v>
      </c>
      <c r="BR8469" s="27">
        <v>1.36195660895881</v>
      </c>
      <c r="BS8469" s="27">
        <v>54411.8033013459</v>
      </c>
      <c r="BU8469">
        <f t="shared" si="528"/>
        <v>108498.789067972</v>
      </c>
      <c r="BV8469">
        <f t="shared" si="529"/>
        <v>149881.688042476</v>
      </c>
      <c r="BW8469" s="29">
        <v>8464</v>
      </c>
      <c r="BX8469">
        <f t="shared" si="530"/>
        <v>0</v>
      </c>
      <c r="BY8469">
        <f t="shared" si="531"/>
        <v>1</v>
      </c>
    </row>
    <row r="8470" spans="1:77">
      <c r="A8470" s="15">
        <v>8465</v>
      </c>
      <c r="BP8470" s="27">
        <v>0.737800002900754</v>
      </c>
      <c r="BQ8470" s="27">
        <v>10947.0891271021</v>
      </c>
      <c r="BR8470" s="27">
        <v>1.24789140069952</v>
      </c>
      <c r="BS8470" s="27">
        <v>61966.4316804062</v>
      </c>
      <c r="BU8470">
        <f t="shared" si="528"/>
        <v>99722.9113080109</v>
      </c>
      <c r="BV8470">
        <f t="shared" si="529"/>
        <v>125217.278424521</v>
      </c>
      <c r="BW8470" s="29">
        <v>8465</v>
      </c>
      <c r="BX8470">
        <f t="shared" si="530"/>
        <v>0</v>
      </c>
      <c r="BY8470">
        <f t="shared" si="531"/>
        <v>1</v>
      </c>
    </row>
    <row r="8471" spans="1:77">
      <c r="A8471" s="15">
        <v>8466</v>
      </c>
      <c r="BP8471" s="27">
        <v>0.826533576441571</v>
      </c>
      <c r="BQ8471" s="27">
        <v>19478.4972353444</v>
      </c>
      <c r="BR8471" s="27">
        <v>1.41867963665126</v>
      </c>
      <c r="BS8471" s="27">
        <v>64232.4238747371</v>
      </c>
      <c r="BU8471">
        <f t="shared" si="528"/>
        <v>104501.539230891</v>
      </c>
      <c r="BV8471">
        <f t="shared" si="529"/>
        <v>148569.521622951</v>
      </c>
      <c r="BW8471" s="29">
        <v>8466</v>
      </c>
      <c r="BX8471">
        <f t="shared" si="530"/>
        <v>0</v>
      </c>
      <c r="BY8471">
        <f t="shared" si="531"/>
        <v>1</v>
      </c>
    </row>
    <row r="8472" spans="1:77">
      <c r="A8472" s="15">
        <v>8467</v>
      </c>
      <c r="BP8472" s="27">
        <v>0.826579640295793</v>
      </c>
      <c r="BQ8472" s="27">
        <v>12018.1668584653</v>
      </c>
      <c r="BR8472" s="27">
        <v>1.41611937258123</v>
      </c>
      <c r="BS8472" s="27">
        <v>52986.7537476333</v>
      </c>
      <c r="BU8472">
        <f t="shared" si="528"/>
        <v>111968.779185904</v>
      </c>
      <c r="BV8472">
        <f t="shared" si="529"/>
        <v>159431.152139551</v>
      </c>
      <c r="BW8472" s="29">
        <v>8467</v>
      </c>
      <c r="BX8472">
        <f t="shared" si="530"/>
        <v>0</v>
      </c>
      <c r="BY8472">
        <f t="shared" si="531"/>
        <v>1</v>
      </c>
    </row>
    <row r="8473" spans="1:77">
      <c r="A8473" s="15">
        <v>8468</v>
      </c>
      <c r="BP8473" s="27">
        <v>0.838556735641491</v>
      </c>
      <c r="BQ8473" s="27">
        <v>13655.7103383632</v>
      </c>
      <c r="BR8473" s="27">
        <v>1.46128744953947</v>
      </c>
      <c r="BS8473" s="27">
        <v>54276.1403710803</v>
      </c>
      <c r="BU8473">
        <f t="shared" si="528"/>
        <v>112127.80000786</v>
      </c>
      <c r="BV8473">
        <f t="shared" si="529"/>
        <v>164916.977059841</v>
      </c>
      <c r="BW8473" s="29">
        <v>8468</v>
      </c>
      <c r="BX8473">
        <f t="shared" si="530"/>
        <v>0</v>
      </c>
      <c r="BY8473">
        <f t="shared" si="531"/>
        <v>1</v>
      </c>
    </row>
    <row r="8474" spans="1:77">
      <c r="A8474" s="15">
        <v>8469</v>
      </c>
      <c r="BP8474" s="27">
        <v>0.799634590663514</v>
      </c>
      <c r="BQ8474" s="27">
        <v>14037.6153476308</v>
      </c>
      <c r="BR8474" s="27">
        <v>1.38114462367761</v>
      </c>
      <c r="BS8474" s="27">
        <v>54886.0101094315</v>
      </c>
      <c r="BU8474">
        <f t="shared" si="528"/>
        <v>105907.573251896</v>
      </c>
      <c r="BV8474">
        <f t="shared" si="529"/>
        <v>152285.683442209</v>
      </c>
      <c r="BW8474" s="29">
        <v>8469</v>
      </c>
      <c r="BX8474">
        <f t="shared" si="530"/>
        <v>0</v>
      </c>
      <c r="BY8474">
        <f t="shared" si="531"/>
        <v>1</v>
      </c>
    </row>
    <row r="8475" spans="1:77">
      <c r="A8475" s="15">
        <v>8470</v>
      </c>
      <c r="BP8475" s="27">
        <v>0.766377452429932</v>
      </c>
      <c r="BQ8475" s="27">
        <v>12263.3799652188</v>
      </c>
      <c r="BR8475" s="27">
        <v>1.30523235582363</v>
      </c>
      <c r="BS8475" s="27">
        <v>53817.4517121817</v>
      </c>
      <c r="BU8475">
        <f t="shared" si="528"/>
        <v>102693.237899271</v>
      </c>
      <c r="BV8475">
        <f t="shared" si="529"/>
        <v>141967.401661364</v>
      </c>
      <c r="BW8475" s="29">
        <v>8470</v>
      </c>
      <c r="BX8475">
        <f t="shared" si="530"/>
        <v>0</v>
      </c>
      <c r="BY8475">
        <f t="shared" si="531"/>
        <v>1</v>
      </c>
    </row>
    <row r="8476" spans="1:77">
      <c r="A8476" s="15">
        <v>8471</v>
      </c>
      <c r="BP8476" s="27">
        <v>0.816706517542512</v>
      </c>
      <c r="BQ8476" s="27">
        <v>18073.7424330473</v>
      </c>
      <c r="BR8476" s="27">
        <v>1.40710957150356</v>
      </c>
      <c r="BS8476" s="27">
        <v>59776.3738866775</v>
      </c>
      <c r="BU8476">
        <f t="shared" si="528"/>
        <v>104432.235198329</v>
      </c>
      <c r="BV8476">
        <f t="shared" si="529"/>
        <v>151290.061838857</v>
      </c>
      <c r="BW8476" s="29">
        <v>8471</v>
      </c>
      <c r="BX8476">
        <f t="shared" si="530"/>
        <v>0</v>
      </c>
      <c r="BY8476">
        <f t="shared" si="531"/>
        <v>1</v>
      </c>
    </row>
    <row r="8477" spans="1:77">
      <c r="A8477" s="15">
        <v>8472</v>
      </c>
      <c r="BP8477" s="27">
        <v>0.734753715422633</v>
      </c>
      <c r="BQ8477" s="27">
        <v>18113.7080109386</v>
      </c>
      <c r="BR8477" s="27">
        <v>1.28454019189056</v>
      </c>
      <c r="BS8477" s="27">
        <v>76094.159657164</v>
      </c>
      <c r="BU8477">
        <f t="shared" si="528"/>
        <v>92099.3493024564</v>
      </c>
      <c r="BV8477">
        <f t="shared" si="529"/>
        <v>116586.86912642</v>
      </c>
      <c r="BW8477" s="29">
        <v>8472</v>
      </c>
      <c r="BX8477">
        <f t="shared" si="530"/>
        <v>0</v>
      </c>
      <c r="BY8477">
        <f t="shared" si="531"/>
        <v>1</v>
      </c>
    </row>
    <row r="8478" spans="1:77">
      <c r="A8478" s="15">
        <v>8473</v>
      </c>
      <c r="BP8478" s="27">
        <v>0.854736639397634</v>
      </c>
      <c r="BQ8478" s="27">
        <v>16456.6988772155</v>
      </c>
      <c r="BR8478" s="27">
        <v>1.48390828583731</v>
      </c>
      <c r="BS8478" s="27">
        <v>68823.0714723676</v>
      </c>
      <c r="BU8478">
        <f t="shared" si="528"/>
        <v>111753.79703243</v>
      </c>
      <c r="BV8478">
        <f t="shared" si="529"/>
        <v>153763.171403229</v>
      </c>
      <c r="BW8478" s="29">
        <v>8473</v>
      </c>
      <c r="BX8478">
        <f t="shared" si="530"/>
        <v>0</v>
      </c>
      <c r="BY8478">
        <f t="shared" si="531"/>
        <v>1</v>
      </c>
    </row>
    <row r="8479" spans="1:77">
      <c r="A8479" s="15">
        <v>8474</v>
      </c>
      <c r="BP8479" s="27">
        <v>0.798164074111378</v>
      </c>
      <c r="BQ8479" s="27">
        <v>11078.6289688571</v>
      </c>
      <c r="BR8479" s="27">
        <v>1.39064090455873</v>
      </c>
      <c r="BS8479" s="27">
        <v>62073.3123329941</v>
      </c>
      <c r="BU8479">
        <f t="shared" si="528"/>
        <v>108645.98214785</v>
      </c>
      <c r="BV8479">
        <f t="shared" si="529"/>
        <v>146522.823350815</v>
      </c>
      <c r="BW8479" s="29">
        <v>8474</v>
      </c>
      <c r="BX8479">
        <f t="shared" si="530"/>
        <v>0</v>
      </c>
      <c r="BY8479">
        <f t="shared" si="531"/>
        <v>1</v>
      </c>
    </row>
    <row r="8480" spans="1:77">
      <c r="A8480" s="15">
        <v>8475</v>
      </c>
      <c r="BP8480" s="27">
        <v>0.746204998730032</v>
      </c>
      <c r="BQ8480" s="27">
        <v>16431.3539698906</v>
      </c>
      <c r="BR8480" s="27">
        <v>1.25816757147468</v>
      </c>
      <c r="BS8480" s="27">
        <v>59419.7047502518</v>
      </c>
      <c r="BU8480">
        <f t="shared" si="528"/>
        <v>95499.3958396143</v>
      </c>
      <c r="BV8480">
        <f t="shared" si="529"/>
        <v>129305.43097095</v>
      </c>
      <c r="BW8480" s="29">
        <v>8475</v>
      </c>
      <c r="BX8480">
        <f t="shared" si="530"/>
        <v>0</v>
      </c>
      <c r="BY8480">
        <f t="shared" si="531"/>
        <v>1</v>
      </c>
    </row>
    <row r="8481" spans="1:77">
      <c r="A8481" s="15">
        <v>8476</v>
      </c>
      <c r="BP8481" s="27">
        <v>0.815677331078545</v>
      </c>
      <c r="BQ8481" s="27">
        <v>14879.1388879542</v>
      </c>
      <c r="BR8481" s="27">
        <v>1.40642431783941</v>
      </c>
      <c r="BS8481" s="27">
        <v>55881.7340136402</v>
      </c>
      <c r="BU8481">
        <f t="shared" si="528"/>
        <v>107472.460773828</v>
      </c>
      <c r="BV8481">
        <f t="shared" si="529"/>
        <v>155081.913662272</v>
      </c>
      <c r="BW8481" s="29">
        <v>8476</v>
      </c>
      <c r="BX8481">
        <f t="shared" si="530"/>
        <v>0</v>
      </c>
      <c r="BY8481">
        <f t="shared" si="531"/>
        <v>1</v>
      </c>
    </row>
    <row r="8482" spans="1:77">
      <c r="A8482" s="15">
        <v>8477</v>
      </c>
      <c r="BP8482" s="27">
        <v>0.834989017484007</v>
      </c>
      <c r="BQ8482" s="27">
        <v>17544.416351015</v>
      </c>
      <c r="BR8482" s="27">
        <v>1.41567445455801</v>
      </c>
      <c r="BS8482" s="27">
        <v>59175.6544296638</v>
      </c>
      <c r="BU8482">
        <f t="shared" si="528"/>
        <v>107703.936271586</v>
      </c>
      <c r="BV8482">
        <f t="shared" si="529"/>
        <v>153175.513754038</v>
      </c>
      <c r="BW8482" s="29">
        <v>8477</v>
      </c>
      <c r="BX8482">
        <f t="shared" si="530"/>
        <v>0</v>
      </c>
      <c r="BY8482">
        <f t="shared" si="531"/>
        <v>1</v>
      </c>
    </row>
    <row r="8483" spans="1:77">
      <c r="A8483" s="15">
        <v>8478</v>
      </c>
      <c r="BP8483" s="27">
        <v>0.787938367561563</v>
      </c>
      <c r="BQ8483" s="27">
        <v>17182.3391774179</v>
      </c>
      <c r="BR8483" s="27">
        <v>1.3321383096575</v>
      </c>
      <c r="BS8483" s="27">
        <v>59194.361375968</v>
      </c>
      <c r="BU8483">
        <f t="shared" si="528"/>
        <v>101008.415956816</v>
      </c>
      <c r="BV8483">
        <f t="shared" si="529"/>
        <v>140626.385072657</v>
      </c>
      <c r="BW8483" s="29">
        <v>8478</v>
      </c>
      <c r="BX8483">
        <f t="shared" si="530"/>
        <v>0</v>
      </c>
      <c r="BY8483">
        <f t="shared" si="531"/>
        <v>1</v>
      </c>
    </row>
    <row r="8484" spans="1:77">
      <c r="A8484" s="15">
        <v>8479</v>
      </c>
      <c r="BP8484" s="27">
        <v>0.833342058609341</v>
      </c>
      <c r="BQ8484" s="27">
        <v>14978.9752137682</v>
      </c>
      <c r="BR8484" s="27">
        <v>1.44605761267978</v>
      </c>
      <c r="BS8484" s="27">
        <v>53998.1256624366</v>
      </c>
      <c r="BU8484">
        <f t="shared" si="528"/>
        <v>110022.333577633</v>
      </c>
      <c r="BV8484">
        <f t="shared" si="529"/>
        <v>162910.51623953</v>
      </c>
      <c r="BW8484" s="29">
        <v>8479</v>
      </c>
      <c r="BX8484">
        <f t="shared" si="530"/>
        <v>0</v>
      </c>
      <c r="BY8484">
        <f t="shared" si="531"/>
        <v>1</v>
      </c>
    </row>
    <row r="8485" spans="1:77">
      <c r="A8485" s="15">
        <v>8480</v>
      </c>
      <c r="BP8485" s="27">
        <v>0.833483532750111</v>
      </c>
      <c r="BQ8485" s="27">
        <v>13224.6687037672</v>
      </c>
      <c r="BR8485" s="27">
        <v>1.43392940775121</v>
      </c>
      <c r="BS8485" s="27">
        <v>65876.1429278994</v>
      </c>
      <c r="BU8485">
        <f t="shared" si="528"/>
        <v>111797.861208749</v>
      </c>
      <c r="BV8485">
        <f t="shared" si="529"/>
        <v>149213.268234781</v>
      </c>
      <c r="BW8485" s="29">
        <v>8480</v>
      </c>
      <c r="BX8485">
        <f t="shared" si="530"/>
        <v>0</v>
      </c>
      <c r="BY8485">
        <f t="shared" si="531"/>
        <v>1</v>
      </c>
    </row>
    <row r="8486" spans="1:77">
      <c r="A8486" s="15">
        <v>8481</v>
      </c>
      <c r="BP8486" s="27">
        <v>0.795811946110922</v>
      </c>
      <c r="BQ8486" s="27">
        <v>17852.7964214705</v>
      </c>
      <c r="BR8486" s="27">
        <v>1.37731933146553</v>
      </c>
      <c r="BS8486" s="27">
        <v>57739.210726001</v>
      </c>
      <c r="BU8486">
        <f t="shared" si="528"/>
        <v>101518.995495168</v>
      </c>
      <c r="BV8486">
        <f t="shared" si="529"/>
        <v>148858.688993828</v>
      </c>
      <c r="BW8486" s="29">
        <v>8481</v>
      </c>
      <c r="BX8486">
        <f t="shared" si="530"/>
        <v>0</v>
      </c>
      <c r="BY8486">
        <f t="shared" si="531"/>
        <v>1</v>
      </c>
    </row>
    <row r="8487" spans="1:77">
      <c r="A8487" s="15">
        <v>8482</v>
      </c>
      <c r="BP8487" s="27">
        <v>0.81714873200467</v>
      </c>
      <c r="BQ8487" s="27">
        <v>15229.6746995027</v>
      </c>
      <c r="BR8487" s="27">
        <v>1.40719968848192</v>
      </c>
      <c r="BS8487" s="27">
        <v>58659.4753625466</v>
      </c>
      <c r="BU8487">
        <f t="shared" si="528"/>
        <v>107342.635101198</v>
      </c>
      <c r="BV8487">
        <f t="shared" si="529"/>
        <v>152420.477909741</v>
      </c>
      <c r="BW8487" s="29">
        <v>8482</v>
      </c>
      <c r="BX8487">
        <f t="shared" si="530"/>
        <v>0</v>
      </c>
      <c r="BY8487">
        <f t="shared" si="531"/>
        <v>1</v>
      </c>
    </row>
    <row r="8488" spans="1:77">
      <c r="A8488" s="15">
        <v>8483</v>
      </c>
      <c r="BP8488" s="27">
        <v>0.788720177355889</v>
      </c>
      <c r="BQ8488" s="27">
        <v>17172.874027969</v>
      </c>
      <c r="BR8488" s="27">
        <v>1.36862520070244</v>
      </c>
      <c r="BS8488" s="27">
        <v>57746.3090120947</v>
      </c>
      <c r="BU8488">
        <f t="shared" si="528"/>
        <v>101135.152575414</v>
      </c>
      <c r="BV8488">
        <f t="shared" si="529"/>
        <v>147547.471093271</v>
      </c>
      <c r="BW8488" s="29">
        <v>8483</v>
      </c>
      <c r="BX8488">
        <f t="shared" si="530"/>
        <v>0</v>
      </c>
      <c r="BY8488">
        <f t="shared" si="531"/>
        <v>1</v>
      </c>
    </row>
    <row r="8489" spans="1:77">
      <c r="A8489" s="15">
        <v>8484</v>
      </c>
      <c r="BP8489" s="27">
        <v>0.836860109859614</v>
      </c>
      <c r="BQ8489" s="27">
        <v>14673.6006952704</v>
      </c>
      <c r="BR8489" s="27">
        <v>1.44816009102783</v>
      </c>
      <c r="BS8489" s="27">
        <v>56529.5520077879</v>
      </c>
      <c r="BU8489">
        <f t="shared" si="528"/>
        <v>110855.415783672</v>
      </c>
      <c r="BV8489">
        <f t="shared" si="529"/>
        <v>160694.461646387</v>
      </c>
      <c r="BW8489" s="29">
        <v>8484</v>
      </c>
      <c r="BX8489">
        <f t="shared" si="530"/>
        <v>0</v>
      </c>
      <c r="BY8489">
        <f t="shared" si="531"/>
        <v>1</v>
      </c>
    </row>
    <row r="8490" spans="1:77">
      <c r="A8490" s="15">
        <v>8485</v>
      </c>
      <c r="BP8490" s="27">
        <v>0.79957356265561</v>
      </c>
      <c r="BQ8490" s="27">
        <v>12141.1153060775</v>
      </c>
      <c r="BR8490" s="27">
        <v>1.37695054759913</v>
      </c>
      <c r="BS8490" s="27">
        <v>66151.8335966341</v>
      </c>
      <c r="BU8490">
        <f t="shared" si="528"/>
        <v>107794.919092264</v>
      </c>
      <c r="BV8490">
        <f t="shared" si="529"/>
        <v>140390.748543235</v>
      </c>
      <c r="BW8490" s="29">
        <v>8485</v>
      </c>
      <c r="BX8490">
        <f t="shared" si="530"/>
        <v>0</v>
      </c>
      <c r="BY8490">
        <f t="shared" si="531"/>
        <v>1</v>
      </c>
    </row>
    <row r="8491" spans="1:77">
      <c r="A8491" s="15">
        <v>8486</v>
      </c>
      <c r="BP8491" s="27">
        <v>0.827744121283078</v>
      </c>
      <c r="BQ8491" s="27">
        <v>12693.443699922</v>
      </c>
      <c r="BR8491" s="27">
        <v>1.43130655765246</v>
      </c>
      <c r="BS8491" s="27">
        <v>50621.3468945892</v>
      </c>
      <c r="BU8491">
        <f t="shared" si="528"/>
        <v>111468.17449254</v>
      </c>
      <c r="BV8491">
        <f t="shared" si="529"/>
        <v>164074.63675328</v>
      </c>
      <c r="BW8491" s="29">
        <v>8486</v>
      </c>
      <c r="BX8491">
        <f t="shared" si="530"/>
        <v>0</v>
      </c>
      <c r="BY8491">
        <f t="shared" si="531"/>
        <v>1</v>
      </c>
    </row>
    <row r="8492" spans="1:77">
      <c r="A8492" s="15">
        <v>8487</v>
      </c>
      <c r="BP8492" s="27">
        <v>0.805598111371563</v>
      </c>
      <c r="BQ8492" s="27">
        <v>15475.4816315264</v>
      </c>
      <c r="BR8492" s="27">
        <v>1.3892064052102</v>
      </c>
      <c r="BS8492" s="27">
        <v>56404.9423398348</v>
      </c>
      <c r="BU8492">
        <f t="shared" si="528"/>
        <v>105364.235074208</v>
      </c>
      <c r="BV8492">
        <f t="shared" si="529"/>
        <v>151976.018441696</v>
      </c>
      <c r="BW8492" s="29">
        <v>8487</v>
      </c>
      <c r="BX8492">
        <f t="shared" si="530"/>
        <v>0</v>
      </c>
      <c r="BY8492">
        <f t="shared" si="531"/>
        <v>1</v>
      </c>
    </row>
    <row r="8493" spans="1:77">
      <c r="A8493" s="15">
        <v>8488</v>
      </c>
      <c r="BP8493" s="27">
        <v>0.801128974723247</v>
      </c>
      <c r="BQ8493" s="27">
        <v>10666.572251959</v>
      </c>
      <c r="BR8493" s="27">
        <v>1.36730827034523</v>
      </c>
      <c r="BS8493" s="27">
        <v>52334.5411067115</v>
      </c>
      <c r="BU8493">
        <f t="shared" si="528"/>
        <v>109502.773956528</v>
      </c>
      <c r="BV8493">
        <f t="shared" si="529"/>
        <v>152761.699445073</v>
      </c>
      <c r="BW8493" s="29">
        <v>8488</v>
      </c>
      <c r="BX8493">
        <f t="shared" si="530"/>
        <v>0</v>
      </c>
      <c r="BY8493">
        <f t="shared" si="531"/>
        <v>1</v>
      </c>
    </row>
    <row r="8494" spans="1:77">
      <c r="A8494" s="15">
        <v>8489</v>
      </c>
      <c r="BP8494" s="27">
        <v>0.83513484238697</v>
      </c>
      <c r="BQ8494" s="27">
        <v>12601.5839527527</v>
      </c>
      <c r="BR8494" s="27">
        <v>1.44195767054088</v>
      </c>
      <c r="BS8494" s="27">
        <v>68725.5018718845</v>
      </c>
      <c r="BU8494">
        <f t="shared" si="528"/>
        <v>112668.642405293</v>
      </c>
      <c r="BV8494">
        <f t="shared" si="529"/>
        <v>147568.148709248</v>
      </c>
      <c r="BW8494" s="29">
        <v>8489</v>
      </c>
      <c r="BX8494">
        <f t="shared" si="530"/>
        <v>0</v>
      </c>
      <c r="BY8494">
        <f t="shared" si="531"/>
        <v>1</v>
      </c>
    </row>
    <row r="8495" spans="1:77">
      <c r="A8495" s="15">
        <v>8490</v>
      </c>
      <c r="BP8495" s="27">
        <v>0.787131238561644</v>
      </c>
      <c r="BQ8495" s="27">
        <v>19699.1506477209</v>
      </c>
      <c r="BR8495" s="27">
        <v>1.3514380690555</v>
      </c>
      <c r="BS8495" s="27">
        <v>75686.6725266279</v>
      </c>
      <c r="BU8495">
        <f t="shared" si="528"/>
        <v>98370.5351365257</v>
      </c>
      <c r="BV8495">
        <f t="shared" si="529"/>
        <v>127029.037831697</v>
      </c>
      <c r="BW8495" s="29">
        <v>8490</v>
      </c>
      <c r="BX8495">
        <f t="shared" si="530"/>
        <v>0</v>
      </c>
      <c r="BY8495">
        <f t="shared" si="531"/>
        <v>1</v>
      </c>
    </row>
    <row r="8496" spans="1:77">
      <c r="A8496" s="15">
        <v>8491</v>
      </c>
      <c r="BP8496" s="27">
        <v>0.832196414265174</v>
      </c>
      <c r="BQ8496" s="27">
        <v>14569.5094768866</v>
      </c>
      <c r="BR8496" s="27">
        <v>1.42511145371722</v>
      </c>
      <c r="BS8496" s="27">
        <v>54887.3442143563</v>
      </c>
      <c r="BU8496">
        <f t="shared" si="528"/>
        <v>110259.952662889</v>
      </c>
      <c r="BV8496">
        <f t="shared" si="529"/>
        <v>158879.373843226</v>
      </c>
      <c r="BW8496" s="29">
        <v>8491</v>
      </c>
      <c r="BX8496">
        <f t="shared" si="530"/>
        <v>0</v>
      </c>
      <c r="BY8496">
        <f t="shared" si="531"/>
        <v>1</v>
      </c>
    </row>
    <row r="8497" spans="1:77">
      <c r="A8497" s="15">
        <v>8492</v>
      </c>
      <c r="BP8497" s="27">
        <v>0.799260948485392</v>
      </c>
      <c r="BQ8497" s="27">
        <v>14301.4453733833</v>
      </c>
      <c r="BR8497" s="27">
        <v>1.34696264531438</v>
      </c>
      <c r="BS8497" s="27">
        <v>55402.0295050592</v>
      </c>
      <c r="BU8497">
        <f t="shared" si="528"/>
        <v>105587.696899425</v>
      </c>
      <c r="BV8497">
        <f t="shared" si="529"/>
        <v>146642.367292097</v>
      </c>
      <c r="BW8497" s="29">
        <v>8492</v>
      </c>
      <c r="BX8497">
        <f t="shared" si="530"/>
        <v>0</v>
      </c>
      <c r="BY8497">
        <f t="shared" si="531"/>
        <v>1</v>
      </c>
    </row>
    <row r="8498" spans="1:77">
      <c r="A8498" s="15">
        <v>8493</v>
      </c>
      <c r="BP8498" s="27">
        <v>0.81153847593823</v>
      </c>
      <c r="BQ8498" s="27">
        <v>18844.2515094269</v>
      </c>
      <c r="BR8498" s="27">
        <v>1.37365454226444</v>
      </c>
      <c r="BS8498" s="27">
        <v>68182.874909059</v>
      </c>
      <c r="BU8498">
        <f t="shared" si="528"/>
        <v>102886.519881307</v>
      </c>
      <c r="BV8498">
        <f t="shared" si="529"/>
        <v>137865.306430607</v>
      </c>
      <c r="BW8498" s="29">
        <v>8493</v>
      </c>
      <c r="BX8498">
        <f t="shared" si="530"/>
        <v>0</v>
      </c>
      <c r="BY8498">
        <f t="shared" si="531"/>
        <v>1</v>
      </c>
    </row>
    <row r="8499" spans="1:77">
      <c r="A8499" s="15">
        <v>8494</v>
      </c>
      <c r="BP8499" s="27">
        <v>0.809883926772727</v>
      </c>
      <c r="BQ8499" s="27">
        <v>9991.94015810016</v>
      </c>
      <c r="BR8499" s="27">
        <v>1.37544376779675</v>
      </c>
      <c r="BS8499" s="27">
        <v>49821.0112424791</v>
      </c>
      <c r="BU8499">
        <f t="shared" si="528"/>
        <v>111490.648857809</v>
      </c>
      <c r="BV8499">
        <f t="shared" si="529"/>
        <v>156495.553927033</v>
      </c>
      <c r="BW8499" s="29">
        <v>8494</v>
      </c>
      <c r="BX8499">
        <f t="shared" si="530"/>
        <v>0</v>
      </c>
      <c r="BY8499">
        <f t="shared" si="531"/>
        <v>1</v>
      </c>
    </row>
    <row r="8500" spans="1:77">
      <c r="A8500" s="15">
        <v>8495</v>
      </c>
      <c r="BP8500" s="27">
        <v>0.81775597241182</v>
      </c>
      <c r="BQ8500" s="27">
        <v>13557.2645296219</v>
      </c>
      <c r="BR8500" s="27">
        <v>1.41546769298963</v>
      </c>
      <c r="BS8500" s="27">
        <v>67905.0235999392</v>
      </c>
      <c r="BU8500">
        <f t="shared" si="528"/>
        <v>109106.131332151</v>
      </c>
      <c r="BV8500">
        <f t="shared" si="529"/>
        <v>144415.130348506</v>
      </c>
      <c r="BW8500" s="29">
        <v>8495</v>
      </c>
      <c r="BX8500">
        <f t="shared" si="530"/>
        <v>0</v>
      </c>
      <c r="BY8500">
        <f t="shared" si="531"/>
        <v>1</v>
      </c>
    </row>
    <row r="8501" spans="1:77">
      <c r="A8501" s="15">
        <v>8496</v>
      </c>
      <c r="BP8501" s="27">
        <v>0.81406854518473</v>
      </c>
      <c r="BQ8501" s="27">
        <v>14867.6294834602</v>
      </c>
      <c r="BR8501" s="27">
        <v>1.39429215962935</v>
      </c>
      <c r="BS8501" s="27">
        <v>57305.534262537</v>
      </c>
      <c r="BU8501">
        <f t="shared" si="528"/>
        <v>107242.652294249</v>
      </c>
      <c r="BV8501">
        <f t="shared" si="529"/>
        <v>151838.289681866</v>
      </c>
      <c r="BW8501" s="29">
        <v>8496</v>
      </c>
      <c r="BX8501">
        <f t="shared" si="530"/>
        <v>0</v>
      </c>
      <c r="BY8501">
        <f t="shared" si="531"/>
        <v>1</v>
      </c>
    </row>
    <row r="8502" spans="1:77">
      <c r="A8502" s="15">
        <v>8497</v>
      </c>
      <c r="BP8502" s="27">
        <v>0.77387891093361</v>
      </c>
      <c r="BQ8502" s="27">
        <v>17402.6827766155</v>
      </c>
      <c r="BR8502" s="27">
        <v>1.32880153801984</v>
      </c>
      <c r="BS8502" s="27">
        <v>60689.5626841405</v>
      </c>
      <c r="BU8502">
        <f t="shared" si="528"/>
        <v>98679.153863426</v>
      </c>
      <c r="BV8502">
        <f t="shared" si="529"/>
        <v>138630.668018835</v>
      </c>
      <c r="BW8502" s="29">
        <v>8497</v>
      </c>
      <c r="BX8502">
        <f t="shared" si="530"/>
        <v>0</v>
      </c>
      <c r="BY8502">
        <f t="shared" si="531"/>
        <v>1</v>
      </c>
    </row>
    <row r="8503" spans="1:77">
      <c r="A8503" s="15">
        <v>8498</v>
      </c>
      <c r="BP8503" s="27">
        <v>0.804960800035792</v>
      </c>
      <c r="BQ8503" s="27">
        <v>10790.2488067282</v>
      </c>
      <c r="BR8503" s="27">
        <v>1.38538478571121</v>
      </c>
      <c r="BS8503" s="27">
        <v>50180.5443957361</v>
      </c>
      <c r="BU8503">
        <f t="shared" si="528"/>
        <v>109953.871198641</v>
      </c>
      <c r="BV8503">
        <f t="shared" si="529"/>
        <v>157627.173460945</v>
      </c>
      <c r="BW8503" s="29">
        <v>8498</v>
      </c>
      <c r="BX8503">
        <f t="shared" si="530"/>
        <v>0</v>
      </c>
      <c r="BY8503">
        <f t="shared" si="531"/>
        <v>1</v>
      </c>
    </row>
    <row r="8504" spans="1:77">
      <c r="A8504" s="15">
        <v>8499</v>
      </c>
      <c r="BP8504" s="27">
        <v>0.821565458231676</v>
      </c>
      <c r="BQ8504" s="27">
        <v>14981.253165332</v>
      </c>
      <c r="BR8504" s="27">
        <v>1.42773927922937</v>
      </c>
      <c r="BS8504" s="27">
        <v>56133.0463977059</v>
      </c>
      <c r="BU8504">
        <f t="shared" si="528"/>
        <v>108253.565569419</v>
      </c>
      <c r="BV8504">
        <f t="shared" si="529"/>
        <v>158027.845486699</v>
      </c>
      <c r="BW8504" s="29">
        <v>8499</v>
      </c>
      <c r="BX8504">
        <f t="shared" si="530"/>
        <v>0</v>
      </c>
      <c r="BY8504">
        <f t="shared" si="531"/>
        <v>1</v>
      </c>
    </row>
    <row r="8505" spans="1:77">
      <c r="A8505" s="15">
        <v>8500</v>
      </c>
      <c r="BP8505" s="27">
        <v>0.792778379683947</v>
      </c>
      <c r="BQ8505" s="27">
        <v>20229.9830025654</v>
      </c>
      <c r="BR8505" s="27">
        <v>1.33584375702889</v>
      </c>
      <c r="BS8505" s="27">
        <v>74090.6148356226</v>
      </c>
      <c r="BU8505">
        <f t="shared" si="528"/>
        <v>98686.7739500266</v>
      </c>
      <c r="BV8505">
        <f t="shared" si="529"/>
        <v>126285.948718712</v>
      </c>
      <c r="BW8505" s="29">
        <v>8500</v>
      </c>
      <c r="BX8505">
        <f t="shared" si="530"/>
        <v>0</v>
      </c>
      <c r="BY8505">
        <f t="shared" si="531"/>
        <v>1</v>
      </c>
    </row>
    <row r="8506" spans="1:77">
      <c r="A8506" s="15">
        <v>8501</v>
      </c>
      <c r="BP8506" s="27">
        <v>0.822083775574631</v>
      </c>
      <c r="BQ8506" s="27">
        <v>16569.5215526659</v>
      </c>
      <c r="BR8506" s="27">
        <v>1.41695407350007</v>
      </c>
      <c r="BS8506" s="27">
        <v>62608.5157479508</v>
      </c>
      <c r="BU8506">
        <f t="shared" si="528"/>
        <v>106743.044783529</v>
      </c>
      <c r="BV8506">
        <f t="shared" si="529"/>
        <v>149934.59527706</v>
      </c>
      <c r="BW8506" s="29">
        <v>8501</v>
      </c>
      <c r="BX8506">
        <f t="shared" si="530"/>
        <v>0</v>
      </c>
      <c r="BY8506">
        <f t="shared" si="531"/>
        <v>1</v>
      </c>
    </row>
    <row r="8507" spans="1:77">
      <c r="A8507" s="15">
        <v>8502</v>
      </c>
      <c r="BP8507" s="27">
        <v>0.817281995603463</v>
      </c>
      <c r="BQ8507" s="27">
        <v>12711.5458462074</v>
      </c>
      <c r="BR8507" s="27">
        <v>1.41690745244964</v>
      </c>
      <c r="BS8507" s="27">
        <v>52719.2730086251</v>
      </c>
      <c r="BU8507">
        <f t="shared" si="528"/>
        <v>109880.753494312</v>
      </c>
      <c r="BV8507">
        <f t="shared" si="529"/>
        <v>159816.844858821</v>
      </c>
      <c r="BW8507" s="29">
        <v>8502</v>
      </c>
      <c r="BX8507">
        <f t="shared" si="530"/>
        <v>0</v>
      </c>
      <c r="BY8507">
        <f t="shared" si="531"/>
        <v>1</v>
      </c>
    </row>
    <row r="8508" spans="1:77">
      <c r="A8508" s="15">
        <v>8503</v>
      </c>
      <c r="BP8508" s="27">
        <v>0.799270534290562</v>
      </c>
      <c r="BQ8508" s="27">
        <v>15429.9240848435</v>
      </c>
      <c r="BR8508" s="27">
        <v>1.37236485813552</v>
      </c>
      <c r="BS8508" s="27">
        <v>70654.2807446051</v>
      </c>
      <c r="BU8508">
        <f t="shared" si="528"/>
        <v>104460.656058741</v>
      </c>
      <c r="BV8508">
        <f t="shared" si="529"/>
        <v>135200.447975722</v>
      </c>
      <c r="BW8508" s="29">
        <v>8503</v>
      </c>
      <c r="BX8508">
        <f t="shared" si="530"/>
        <v>0</v>
      </c>
      <c r="BY8508">
        <f t="shared" si="531"/>
        <v>1</v>
      </c>
    </row>
    <row r="8509" spans="1:77">
      <c r="A8509" s="15">
        <v>8504</v>
      </c>
      <c r="BP8509" s="27">
        <v>0.800916391794476</v>
      </c>
      <c r="BQ8509" s="27">
        <v>14496.4430604248</v>
      </c>
      <c r="BR8509" s="27">
        <v>1.34017516740083</v>
      </c>
      <c r="BS8509" s="27">
        <v>66389.7297660265</v>
      </c>
      <c r="BU8509">
        <f t="shared" si="528"/>
        <v>105641.015708747</v>
      </c>
      <c r="BV8509">
        <f t="shared" si="529"/>
        <v>134636.545344099</v>
      </c>
      <c r="BW8509" s="29">
        <v>8504</v>
      </c>
      <c r="BX8509">
        <f t="shared" si="530"/>
        <v>0</v>
      </c>
      <c r="BY8509">
        <f t="shared" si="531"/>
        <v>1</v>
      </c>
    </row>
    <row r="8510" spans="1:77">
      <c r="A8510" s="15">
        <v>8505</v>
      </c>
      <c r="BP8510" s="27">
        <v>0.840457831502413</v>
      </c>
      <c r="BQ8510" s="27">
        <v>11672.376249524</v>
      </c>
      <c r="BR8510" s="27">
        <v>1.46102824478397</v>
      </c>
      <c r="BS8510" s="27">
        <v>52931.2403367376</v>
      </c>
      <c r="BU8510">
        <f t="shared" si="528"/>
        <v>114396.298475838</v>
      </c>
      <c r="BV8510">
        <f t="shared" si="529"/>
        <v>166222.996380858</v>
      </c>
      <c r="BW8510" s="29">
        <v>8505</v>
      </c>
      <c r="BX8510">
        <f t="shared" si="530"/>
        <v>0</v>
      </c>
      <c r="BY8510">
        <f t="shared" si="531"/>
        <v>1</v>
      </c>
    </row>
    <row r="8511" spans="1:77">
      <c r="A8511" s="15">
        <v>8506</v>
      </c>
      <c r="BP8511" s="27">
        <v>0.806215116900682</v>
      </c>
      <c r="BQ8511" s="27">
        <v>17796.4911118386</v>
      </c>
      <c r="BR8511" s="27">
        <v>1.38801469965286</v>
      </c>
      <c r="BS8511" s="27">
        <v>61054.3716033806</v>
      </c>
      <c r="BU8511">
        <f t="shared" si="528"/>
        <v>103135.776423264</v>
      </c>
      <c r="BV8511">
        <f t="shared" si="529"/>
        <v>147147.833344549</v>
      </c>
      <c r="BW8511" s="29">
        <v>8506</v>
      </c>
      <c r="BX8511">
        <f t="shared" si="530"/>
        <v>0</v>
      </c>
      <c r="BY8511">
        <f t="shared" si="531"/>
        <v>1</v>
      </c>
    </row>
    <row r="8512" spans="1:77">
      <c r="A8512" s="15">
        <v>8507</v>
      </c>
      <c r="BP8512" s="27">
        <v>0.778386218256771</v>
      </c>
      <c r="BQ8512" s="27">
        <v>12217.364140666</v>
      </c>
      <c r="BR8512" s="27">
        <v>1.34659689385428</v>
      </c>
      <c r="BS8512" s="27">
        <v>66642.576570373</v>
      </c>
      <c r="BU8512">
        <f t="shared" si="528"/>
        <v>104540.56859785</v>
      </c>
      <c r="BV8512">
        <f t="shared" si="529"/>
        <v>135346.95750777</v>
      </c>
      <c r="BW8512" s="29">
        <v>8507</v>
      </c>
      <c r="BX8512">
        <f t="shared" si="530"/>
        <v>0</v>
      </c>
      <c r="BY8512">
        <f t="shared" si="531"/>
        <v>1</v>
      </c>
    </row>
    <row r="8513" spans="1:77">
      <c r="A8513" s="15">
        <v>8508</v>
      </c>
      <c r="BP8513" s="27">
        <v>0.797728564514775</v>
      </c>
      <c r="BQ8513" s="27">
        <v>14568.7597264032</v>
      </c>
      <c r="BR8513" s="27">
        <v>1.36033432052992</v>
      </c>
      <c r="BS8513" s="27">
        <v>66613.1110502006</v>
      </c>
      <c r="BU8513">
        <f t="shared" si="528"/>
        <v>105090.524950813</v>
      </c>
      <c r="BV8513">
        <f t="shared" si="529"/>
        <v>137437.037029287</v>
      </c>
      <c r="BW8513" s="29">
        <v>8508</v>
      </c>
      <c r="BX8513">
        <f t="shared" si="530"/>
        <v>0</v>
      </c>
      <c r="BY8513">
        <f t="shared" si="531"/>
        <v>1</v>
      </c>
    </row>
    <row r="8514" spans="1:77">
      <c r="A8514" s="15">
        <v>8509</v>
      </c>
      <c r="BP8514" s="27">
        <v>0.737771185091368</v>
      </c>
      <c r="BQ8514" s="27">
        <v>13815.1601317012</v>
      </c>
      <c r="BR8514" s="27">
        <v>1.26500912981025</v>
      </c>
      <c r="BS8514" s="27">
        <v>67814.9377098793</v>
      </c>
      <c r="BU8514">
        <f t="shared" si="528"/>
        <v>96850.517632004</v>
      </c>
      <c r="BV8514">
        <f t="shared" si="529"/>
        <v>121936.431761658</v>
      </c>
      <c r="BW8514" s="29">
        <v>8509</v>
      </c>
      <c r="BX8514">
        <f t="shared" si="530"/>
        <v>0</v>
      </c>
      <c r="BY8514">
        <f t="shared" si="531"/>
        <v>1</v>
      </c>
    </row>
    <row r="8515" spans="1:77">
      <c r="A8515" s="15">
        <v>8510</v>
      </c>
      <c r="BP8515" s="27">
        <v>0.801009971128779</v>
      </c>
      <c r="BQ8515" s="27">
        <v>14376.5700149289</v>
      </c>
      <c r="BR8515" s="27">
        <v>1.3644862589328</v>
      </c>
      <c r="BS8515" s="27">
        <v>67874.6773539346</v>
      </c>
      <c r="BU8515">
        <f t="shared" si="528"/>
        <v>105774.925654388</v>
      </c>
      <c r="BV8515">
        <f t="shared" si="529"/>
        <v>136798.261485985</v>
      </c>
      <c r="BW8515" s="29">
        <v>8510</v>
      </c>
      <c r="BX8515">
        <f t="shared" si="530"/>
        <v>0</v>
      </c>
      <c r="BY8515">
        <f t="shared" si="531"/>
        <v>1</v>
      </c>
    </row>
    <row r="8516" spans="1:77">
      <c r="A8516" s="15">
        <v>8511</v>
      </c>
      <c r="BP8516" s="27">
        <v>0.794849548661766</v>
      </c>
      <c r="BQ8516" s="27">
        <v>13539.0733716466</v>
      </c>
      <c r="BR8516" s="27">
        <v>1.39773808859945</v>
      </c>
      <c r="BS8516" s="27">
        <v>56307.1871971981</v>
      </c>
      <c r="BU8516">
        <f t="shared" si="528"/>
        <v>105688.358927618</v>
      </c>
      <c r="BV8516">
        <f t="shared" si="529"/>
        <v>153353.52609272</v>
      </c>
      <c r="BW8516" s="29">
        <v>8511</v>
      </c>
      <c r="BX8516">
        <f t="shared" si="530"/>
        <v>0</v>
      </c>
      <c r="BY8516">
        <f t="shared" si="531"/>
        <v>1</v>
      </c>
    </row>
    <row r="8517" spans="1:77">
      <c r="A8517" s="15">
        <v>8512</v>
      </c>
      <c r="BP8517" s="27">
        <v>0.77352109000221</v>
      </c>
      <c r="BQ8517" s="27">
        <v>18409.8669707132</v>
      </c>
      <c r="BR8517" s="27">
        <v>1.33294589510627</v>
      </c>
      <c r="BS8517" s="27">
        <v>63047.5491268822</v>
      </c>
      <c r="BU8517">
        <f t="shared" si="528"/>
        <v>97618.2965296182</v>
      </c>
      <c r="BV8517">
        <f t="shared" si="529"/>
        <v>136894.335139059</v>
      </c>
      <c r="BW8517" s="29">
        <v>8512</v>
      </c>
      <c r="BX8517">
        <f t="shared" si="530"/>
        <v>0</v>
      </c>
      <c r="BY8517">
        <f t="shared" si="531"/>
        <v>1</v>
      </c>
    </row>
    <row r="8518" spans="1:77">
      <c r="A8518" s="15">
        <v>8513</v>
      </c>
      <c r="BP8518" s="27">
        <v>0.801704816453548</v>
      </c>
      <c r="BQ8518" s="27">
        <v>14886.4798160729</v>
      </c>
      <c r="BR8518" s="27">
        <v>1.36252369919884</v>
      </c>
      <c r="BS8518" s="27">
        <v>60057.8242108697</v>
      </c>
      <c r="BU8518">
        <f t="shared" si="528"/>
        <v>105369.242651959</v>
      </c>
      <c r="BV8518">
        <f t="shared" si="529"/>
        <v>144320.730668956</v>
      </c>
      <c r="BW8518" s="29">
        <v>8513</v>
      </c>
      <c r="BX8518">
        <f t="shared" si="530"/>
        <v>0</v>
      </c>
      <c r="BY8518">
        <f t="shared" si="531"/>
        <v>1</v>
      </c>
    </row>
    <row r="8519" spans="1:77">
      <c r="A8519" s="15">
        <v>8514</v>
      </c>
      <c r="BP8519" s="27">
        <v>0.763326235751094</v>
      </c>
      <c r="BQ8519" s="27">
        <v>16197.7201845036</v>
      </c>
      <c r="BR8519" s="27">
        <v>1.29046068804366</v>
      </c>
      <c r="BS8519" s="27">
        <v>68802.5116077862</v>
      </c>
      <c r="BU8519">
        <f t="shared" ref="BU8519:BU8582" si="532">BP8519*$BV$1-BQ8519</f>
        <v>98301.2151781605</v>
      </c>
      <c r="BV8519">
        <f t="shared" ref="BV8519:BV8582" si="533">BR8519*$BV$1-BS8519</f>
        <v>124766.591598763</v>
      </c>
      <c r="BW8519" s="29">
        <v>8514</v>
      </c>
      <c r="BX8519">
        <f t="shared" ref="BX8519:BX8582" si="534">IF(BU8519=MAX($BU8519:$BV8519),1,0)</f>
        <v>0</v>
      </c>
      <c r="BY8519">
        <f t="shared" ref="BY8519:BY8582" si="535">IF(BV8519=MAX($BU8519:$BV8519),1,0)</f>
        <v>1</v>
      </c>
    </row>
    <row r="8520" spans="1:77">
      <c r="A8520" s="15">
        <v>8515</v>
      </c>
      <c r="BP8520" s="27">
        <v>0.886283302501927</v>
      </c>
      <c r="BQ8520" s="27">
        <v>14839.6116122202</v>
      </c>
      <c r="BR8520" s="27">
        <v>1.54041053174112</v>
      </c>
      <c r="BS8520" s="27">
        <v>56737.330625222</v>
      </c>
      <c r="BU8520">
        <f t="shared" si="532"/>
        <v>118102.883763069</v>
      </c>
      <c r="BV8520">
        <f t="shared" si="533"/>
        <v>174324.249135946</v>
      </c>
      <c r="BW8520" s="29">
        <v>8515</v>
      </c>
      <c r="BX8520">
        <f t="shared" si="534"/>
        <v>0</v>
      </c>
      <c r="BY8520">
        <f t="shared" si="535"/>
        <v>1</v>
      </c>
    </row>
    <row r="8521" spans="1:77">
      <c r="A8521" s="15">
        <v>8516</v>
      </c>
      <c r="BP8521" s="27">
        <v>0.768483263035071</v>
      </c>
      <c r="BQ8521" s="27">
        <v>13896.9427694433</v>
      </c>
      <c r="BR8521" s="27">
        <v>1.32577726233932</v>
      </c>
      <c r="BS8521" s="27">
        <v>56711.1632897284</v>
      </c>
      <c r="BU8521">
        <f t="shared" si="532"/>
        <v>101375.546685817</v>
      </c>
      <c r="BV8521">
        <f t="shared" si="533"/>
        <v>142155.426061169</v>
      </c>
      <c r="BW8521" s="29">
        <v>8516</v>
      </c>
      <c r="BX8521">
        <f t="shared" si="534"/>
        <v>0</v>
      </c>
      <c r="BY8521">
        <f t="shared" si="535"/>
        <v>1</v>
      </c>
    </row>
    <row r="8522" spans="1:77">
      <c r="A8522" s="15">
        <v>8517</v>
      </c>
      <c r="BP8522" s="27">
        <v>0.826236172406979</v>
      </c>
      <c r="BQ8522" s="27">
        <v>12373.5907936167</v>
      </c>
      <c r="BR8522" s="27">
        <v>1.42501994672526</v>
      </c>
      <c r="BS8522" s="27">
        <v>52160.6320326917</v>
      </c>
      <c r="BU8522">
        <f t="shared" si="532"/>
        <v>111561.83506743</v>
      </c>
      <c r="BV8522">
        <f t="shared" si="533"/>
        <v>161592.359976097</v>
      </c>
      <c r="BW8522" s="29">
        <v>8517</v>
      </c>
      <c r="BX8522">
        <f t="shared" si="534"/>
        <v>0</v>
      </c>
      <c r="BY8522">
        <f t="shared" si="535"/>
        <v>1</v>
      </c>
    </row>
    <row r="8523" spans="1:77">
      <c r="A8523" s="15">
        <v>8518</v>
      </c>
      <c r="BP8523" s="27">
        <v>0.858457073098368</v>
      </c>
      <c r="BQ8523" s="27">
        <v>13268.9810791572</v>
      </c>
      <c r="BR8523" s="27">
        <v>1.47717414627885</v>
      </c>
      <c r="BS8523" s="27">
        <v>54888.3393733266</v>
      </c>
      <c r="BU8523">
        <f t="shared" si="532"/>
        <v>115499.579885598</v>
      </c>
      <c r="BV8523">
        <f t="shared" si="533"/>
        <v>166687.782568501</v>
      </c>
      <c r="BW8523" s="29">
        <v>8518</v>
      </c>
      <c r="BX8523">
        <f t="shared" si="534"/>
        <v>0</v>
      </c>
      <c r="BY8523">
        <f t="shared" si="535"/>
        <v>1</v>
      </c>
    </row>
    <row r="8524" spans="1:77">
      <c r="A8524" s="15">
        <v>8519</v>
      </c>
      <c r="BP8524" s="27">
        <v>0.828661609029068</v>
      </c>
      <c r="BQ8524" s="27">
        <v>11796.6196805046</v>
      </c>
      <c r="BR8524" s="27">
        <v>1.4349783853382</v>
      </c>
      <c r="BS8524" s="27">
        <v>52096.5714297111</v>
      </c>
      <c r="BU8524">
        <f t="shared" si="532"/>
        <v>112502.621673856</v>
      </c>
      <c r="BV8524">
        <f t="shared" si="533"/>
        <v>163150.186371019</v>
      </c>
      <c r="BW8524" s="29">
        <v>8519</v>
      </c>
      <c r="BX8524">
        <f t="shared" si="534"/>
        <v>0</v>
      </c>
      <c r="BY8524">
        <f t="shared" si="535"/>
        <v>1</v>
      </c>
    </row>
    <row r="8525" spans="1:77">
      <c r="A8525" s="15">
        <v>8520</v>
      </c>
      <c r="BP8525" s="27">
        <v>0.837267172176539</v>
      </c>
      <c r="BQ8525" s="27">
        <v>12148.0828819234</v>
      </c>
      <c r="BR8525" s="27">
        <v>1.45064394243498</v>
      </c>
      <c r="BS8525" s="27">
        <v>66605.5383458708</v>
      </c>
      <c r="BU8525">
        <f t="shared" si="532"/>
        <v>113441.992944557</v>
      </c>
      <c r="BV8525">
        <f t="shared" si="533"/>
        <v>150991.053019376</v>
      </c>
      <c r="BW8525" s="29">
        <v>8520</v>
      </c>
      <c r="BX8525">
        <f t="shared" si="534"/>
        <v>0</v>
      </c>
      <c r="BY8525">
        <f t="shared" si="535"/>
        <v>1</v>
      </c>
    </row>
    <row r="8526" spans="1:77">
      <c r="A8526" s="15">
        <v>8521</v>
      </c>
      <c r="BP8526" s="27">
        <v>0.79948289377769</v>
      </c>
      <c r="BQ8526" s="27">
        <v>15689.3608608002</v>
      </c>
      <c r="BR8526" s="27">
        <v>1.36877657650709</v>
      </c>
      <c r="BS8526" s="27">
        <v>56148.0758219911</v>
      </c>
      <c r="BU8526">
        <f t="shared" si="532"/>
        <v>104233.073205853</v>
      </c>
      <c r="BV8526">
        <f t="shared" si="533"/>
        <v>149168.410654073</v>
      </c>
      <c r="BW8526" s="29">
        <v>8521</v>
      </c>
      <c r="BX8526">
        <f t="shared" si="534"/>
        <v>0</v>
      </c>
      <c r="BY8526">
        <f t="shared" si="535"/>
        <v>1</v>
      </c>
    </row>
    <row r="8527" spans="1:77">
      <c r="A8527" s="15">
        <v>8522</v>
      </c>
      <c r="BP8527" s="27">
        <v>0.814258688845501</v>
      </c>
      <c r="BQ8527" s="27">
        <v>12526.7313941192</v>
      </c>
      <c r="BR8527" s="27">
        <v>1.3934632770895</v>
      </c>
      <c r="BS8527" s="27">
        <v>64770.0534820622</v>
      </c>
      <c r="BU8527">
        <f t="shared" si="532"/>
        <v>109612.071932706</v>
      </c>
      <c r="BV8527">
        <f t="shared" si="533"/>
        <v>144249.438081363</v>
      </c>
      <c r="BW8527" s="29">
        <v>8522</v>
      </c>
      <c r="BX8527">
        <f t="shared" si="534"/>
        <v>0</v>
      </c>
      <c r="BY8527">
        <f t="shared" si="535"/>
        <v>1</v>
      </c>
    </row>
    <row r="8528" spans="1:77">
      <c r="A8528" s="15">
        <v>8523</v>
      </c>
      <c r="BP8528" s="27">
        <v>0.79463444392812</v>
      </c>
      <c r="BQ8528" s="27">
        <v>16504.1661282093</v>
      </c>
      <c r="BR8528" s="27">
        <v>1.3522446687638</v>
      </c>
      <c r="BS8528" s="27">
        <v>57691.4492943623</v>
      </c>
      <c r="BU8528">
        <f t="shared" si="532"/>
        <v>102691.000461009</v>
      </c>
      <c r="BV8528">
        <f t="shared" si="533"/>
        <v>145145.251020207</v>
      </c>
      <c r="BW8528" s="29">
        <v>8523</v>
      </c>
      <c r="BX8528">
        <f t="shared" si="534"/>
        <v>0</v>
      </c>
      <c r="BY8528">
        <f t="shared" si="535"/>
        <v>1</v>
      </c>
    </row>
    <row r="8529" spans="1:77">
      <c r="A8529" s="15">
        <v>8524</v>
      </c>
      <c r="BP8529" s="27">
        <v>0.778312281128525</v>
      </c>
      <c r="BQ8529" s="27">
        <v>14681.6861071281</v>
      </c>
      <c r="BR8529" s="27">
        <v>1.35012603377393</v>
      </c>
      <c r="BS8529" s="27">
        <v>59652.6564910973</v>
      </c>
      <c r="BU8529">
        <f t="shared" si="532"/>
        <v>102065.156062151</v>
      </c>
      <c r="BV8529">
        <f t="shared" si="533"/>
        <v>142866.248574992</v>
      </c>
      <c r="BW8529" s="29">
        <v>8524</v>
      </c>
      <c r="BX8529">
        <f t="shared" si="534"/>
        <v>0</v>
      </c>
      <c r="BY8529">
        <f t="shared" si="535"/>
        <v>1</v>
      </c>
    </row>
    <row r="8530" spans="1:77">
      <c r="A8530" s="15">
        <v>8525</v>
      </c>
      <c r="BP8530" s="27">
        <v>0.727268203517254</v>
      </c>
      <c r="BQ8530" s="27">
        <v>16990.6046862522</v>
      </c>
      <c r="BR8530" s="27">
        <v>1.21814864435019</v>
      </c>
      <c r="BS8530" s="27">
        <v>62168.0714380954</v>
      </c>
      <c r="BU8530">
        <f t="shared" si="532"/>
        <v>92099.6258413359</v>
      </c>
      <c r="BV8530">
        <f t="shared" si="533"/>
        <v>120554.225214433</v>
      </c>
      <c r="BW8530" s="29">
        <v>8525</v>
      </c>
      <c r="BX8530">
        <f t="shared" si="534"/>
        <v>0</v>
      </c>
      <c r="BY8530">
        <f t="shared" si="535"/>
        <v>1</v>
      </c>
    </row>
    <row r="8531" spans="1:77">
      <c r="A8531" s="15">
        <v>8526</v>
      </c>
      <c r="BP8531" s="27">
        <v>0.846455403472984</v>
      </c>
      <c r="BQ8531" s="27">
        <v>15713.0284559993</v>
      </c>
      <c r="BR8531" s="27">
        <v>1.44421830155385</v>
      </c>
      <c r="BS8531" s="27">
        <v>70351.1824690136</v>
      </c>
      <c r="BU8531">
        <f t="shared" si="532"/>
        <v>111255.282064948</v>
      </c>
      <c r="BV8531">
        <f t="shared" si="533"/>
        <v>146281.562764064</v>
      </c>
      <c r="BW8531" s="29">
        <v>8526</v>
      </c>
      <c r="BX8531">
        <f t="shared" si="534"/>
        <v>0</v>
      </c>
      <c r="BY8531">
        <f t="shared" si="535"/>
        <v>1</v>
      </c>
    </row>
    <row r="8532" spans="1:77">
      <c r="A8532" s="15">
        <v>8527</v>
      </c>
      <c r="BP8532" s="27">
        <v>0.842119771042846</v>
      </c>
      <c r="BQ8532" s="27">
        <v>17182.5603836346</v>
      </c>
      <c r="BR8532" s="27">
        <v>1.483460580805</v>
      </c>
      <c r="BS8532" s="27">
        <v>72789.5321748343</v>
      </c>
      <c r="BU8532">
        <f t="shared" si="532"/>
        <v>109135.405272792</v>
      </c>
      <c r="BV8532">
        <f t="shared" si="533"/>
        <v>149729.554945915</v>
      </c>
      <c r="BW8532" s="29">
        <v>8527</v>
      </c>
      <c r="BX8532">
        <f t="shared" si="534"/>
        <v>0</v>
      </c>
      <c r="BY8532">
        <f t="shared" si="535"/>
        <v>1</v>
      </c>
    </row>
    <row r="8533" spans="1:77">
      <c r="A8533" s="15">
        <v>8528</v>
      </c>
      <c r="BP8533" s="27">
        <v>0.858044180920759</v>
      </c>
      <c r="BQ8533" s="27">
        <v>13185.129949811</v>
      </c>
      <c r="BR8533" s="27">
        <v>1.48008996768838</v>
      </c>
      <c r="BS8533" s="27">
        <v>67452.1215331304</v>
      </c>
      <c r="BU8533">
        <f t="shared" si="532"/>
        <v>115521.497188303</v>
      </c>
      <c r="BV8533">
        <f t="shared" si="533"/>
        <v>154561.373620126</v>
      </c>
      <c r="BW8533" s="29">
        <v>8528</v>
      </c>
      <c r="BX8533">
        <f t="shared" si="534"/>
        <v>0</v>
      </c>
      <c r="BY8533">
        <f t="shared" si="535"/>
        <v>1</v>
      </c>
    </row>
    <row r="8534" spans="1:77">
      <c r="A8534" s="15">
        <v>8529</v>
      </c>
      <c r="BP8534" s="27">
        <v>0.850223478117287</v>
      </c>
      <c r="BQ8534" s="27">
        <v>14514.8543112966</v>
      </c>
      <c r="BR8534" s="27">
        <v>1.47374601995932</v>
      </c>
      <c r="BS8534" s="27">
        <v>69040.5203992431</v>
      </c>
      <c r="BU8534">
        <f t="shared" si="532"/>
        <v>113018.667406297</v>
      </c>
      <c r="BV8534">
        <f t="shared" si="533"/>
        <v>152021.382594656</v>
      </c>
      <c r="BW8534" s="29">
        <v>8529</v>
      </c>
      <c r="BX8534">
        <f t="shared" si="534"/>
        <v>0</v>
      </c>
      <c r="BY8534">
        <f t="shared" si="535"/>
        <v>1</v>
      </c>
    </row>
    <row r="8535" spans="1:77">
      <c r="A8535" s="15">
        <v>8530</v>
      </c>
      <c r="BP8535" s="27">
        <v>0.816406447055004</v>
      </c>
      <c r="BQ8535" s="27">
        <v>12686.9805027127</v>
      </c>
      <c r="BR8535" s="27">
        <v>1.38002880547011</v>
      </c>
      <c r="BS8535" s="27">
        <v>53750.6283638551</v>
      </c>
      <c r="BU8535">
        <f t="shared" si="532"/>
        <v>109773.986555538</v>
      </c>
      <c r="BV8535">
        <f t="shared" si="533"/>
        <v>153253.692456661</v>
      </c>
      <c r="BW8535" s="29">
        <v>8530</v>
      </c>
      <c r="BX8535">
        <f t="shared" si="534"/>
        <v>0</v>
      </c>
      <c r="BY8535">
        <f t="shared" si="535"/>
        <v>1</v>
      </c>
    </row>
    <row r="8536" spans="1:77">
      <c r="A8536" s="15">
        <v>8531</v>
      </c>
      <c r="BP8536" s="27">
        <v>0.804735388668847</v>
      </c>
      <c r="BQ8536" s="27">
        <v>13328.9454066269</v>
      </c>
      <c r="BR8536" s="27">
        <v>1.36743380517211</v>
      </c>
      <c r="BS8536" s="27">
        <v>53140.460606423</v>
      </c>
      <c r="BU8536">
        <f t="shared" si="532"/>
        <v>107381.3628937</v>
      </c>
      <c r="BV8536">
        <f t="shared" si="533"/>
        <v>151974.610169393</v>
      </c>
      <c r="BW8536" s="29">
        <v>8531</v>
      </c>
      <c r="BX8536">
        <f t="shared" si="534"/>
        <v>0</v>
      </c>
      <c r="BY8536">
        <f t="shared" si="535"/>
        <v>1</v>
      </c>
    </row>
    <row r="8537" spans="1:77">
      <c r="A8537" s="15">
        <v>8532</v>
      </c>
      <c r="BP8537" s="27">
        <v>0.804046015393657</v>
      </c>
      <c r="BQ8537" s="27">
        <v>12766.880619803</v>
      </c>
      <c r="BR8537" s="27">
        <v>1.39860853863515</v>
      </c>
      <c r="BS8537" s="27">
        <v>66752.0259191454</v>
      </c>
      <c r="BU8537">
        <f t="shared" si="532"/>
        <v>107840.021689246</v>
      </c>
      <c r="BV8537">
        <f t="shared" si="533"/>
        <v>143039.254876127</v>
      </c>
      <c r="BW8537" s="29">
        <v>8532</v>
      </c>
      <c r="BX8537">
        <f t="shared" si="534"/>
        <v>0</v>
      </c>
      <c r="BY8537">
        <f t="shared" si="535"/>
        <v>1</v>
      </c>
    </row>
    <row r="8538" spans="1:77">
      <c r="A8538" s="15">
        <v>8533</v>
      </c>
      <c r="BP8538" s="27">
        <v>0.835254457086462</v>
      </c>
      <c r="BQ8538" s="27">
        <v>12186.7625141975</v>
      </c>
      <c r="BR8538" s="27">
        <v>1.4762200735057</v>
      </c>
      <c r="BS8538" s="27">
        <v>67233.2909991549</v>
      </c>
      <c r="BU8538">
        <f t="shared" si="532"/>
        <v>113101.406048772</v>
      </c>
      <c r="BV8538">
        <f t="shared" si="533"/>
        <v>154199.720026701</v>
      </c>
      <c r="BW8538" s="29">
        <v>8533</v>
      </c>
      <c r="BX8538">
        <f t="shared" si="534"/>
        <v>0</v>
      </c>
      <c r="BY8538">
        <f t="shared" si="535"/>
        <v>1</v>
      </c>
    </row>
    <row r="8539" spans="1:77">
      <c r="A8539" s="15">
        <v>8534</v>
      </c>
      <c r="BP8539" s="27">
        <v>0.783179651367298</v>
      </c>
      <c r="BQ8539" s="27">
        <v>13468.1069771412</v>
      </c>
      <c r="BR8539" s="27">
        <v>1.32391945278893</v>
      </c>
      <c r="BS8539" s="27">
        <v>53064.5866533107</v>
      </c>
      <c r="BU8539">
        <f t="shared" si="532"/>
        <v>104008.840727954</v>
      </c>
      <c r="BV8539">
        <f t="shared" si="533"/>
        <v>145523.331265029</v>
      </c>
      <c r="BW8539" s="29">
        <v>8534</v>
      </c>
      <c r="BX8539">
        <f t="shared" si="534"/>
        <v>0</v>
      </c>
      <c r="BY8539">
        <f t="shared" si="535"/>
        <v>1</v>
      </c>
    </row>
    <row r="8540" spans="1:77">
      <c r="A8540" s="15">
        <v>8535</v>
      </c>
      <c r="BP8540" s="27">
        <v>0.760311998664254</v>
      </c>
      <c r="BQ8540" s="27">
        <v>18260.7944984348</v>
      </c>
      <c r="BR8540" s="27">
        <v>1.30362322122239</v>
      </c>
      <c r="BS8540" s="27">
        <v>63091.6156904796</v>
      </c>
      <c r="BU8540">
        <f t="shared" si="532"/>
        <v>95786.0053012033</v>
      </c>
      <c r="BV8540">
        <f t="shared" si="533"/>
        <v>132451.867492879</v>
      </c>
      <c r="BW8540" s="29">
        <v>8535</v>
      </c>
      <c r="BX8540">
        <f t="shared" si="534"/>
        <v>0</v>
      </c>
      <c r="BY8540">
        <f t="shared" si="535"/>
        <v>1</v>
      </c>
    </row>
    <row r="8541" spans="1:77">
      <c r="A8541" s="15">
        <v>8536</v>
      </c>
      <c r="BP8541" s="27">
        <v>0.792467539553182</v>
      </c>
      <c r="BQ8541" s="27">
        <v>15168.402635901</v>
      </c>
      <c r="BR8541" s="27">
        <v>1.35387925304066</v>
      </c>
      <c r="BS8541" s="27">
        <v>56258.7750875516</v>
      </c>
      <c r="BU8541">
        <f t="shared" si="532"/>
        <v>103701.728297076</v>
      </c>
      <c r="BV8541">
        <f t="shared" si="533"/>
        <v>146823.112868547</v>
      </c>
      <c r="BW8541" s="29">
        <v>8536</v>
      </c>
      <c r="BX8541">
        <f t="shared" si="534"/>
        <v>0</v>
      </c>
      <c r="BY8541">
        <f t="shared" si="535"/>
        <v>1</v>
      </c>
    </row>
    <row r="8542" spans="1:77">
      <c r="A8542" s="15">
        <v>8537</v>
      </c>
      <c r="BP8542" s="27">
        <v>0.816907934304866</v>
      </c>
      <c r="BQ8542" s="27">
        <v>14568.9217746052</v>
      </c>
      <c r="BR8542" s="27">
        <v>1.4013370923455</v>
      </c>
      <c r="BS8542" s="27">
        <v>56710.9755234993</v>
      </c>
      <c r="BU8542">
        <f t="shared" si="532"/>
        <v>107967.268371125</v>
      </c>
      <c r="BV8542">
        <f t="shared" si="533"/>
        <v>153489.588328326</v>
      </c>
      <c r="BW8542" s="29">
        <v>8537</v>
      </c>
      <c r="BX8542">
        <f t="shared" si="534"/>
        <v>0</v>
      </c>
      <c r="BY8542">
        <f t="shared" si="535"/>
        <v>1</v>
      </c>
    </row>
    <row r="8543" spans="1:77">
      <c r="A8543" s="15">
        <v>8538</v>
      </c>
      <c r="BP8543" s="27">
        <v>0.841016748746051</v>
      </c>
      <c r="BQ8543" s="27">
        <v>16475.0545725398</v>
      </c>
      <c r="BR8543" s="27">
        <v>1.4271836168405</v>
      </c>
      <c r="BS8543" s="27">
        <v>55410.6790225251</v>
      </c>
      <c r="BU8543">
        <f t="shared" si="532"/>
        <v>109677.457739368</v>
      </c>
      <c r="BV8543">
        <f t="shared" si="533"/>
        <v>158666.863503551</v>
      </c>
      <c r="BW8543" s="29">
        <v>8538</v>
      </c>
      <c r="BX8543">
        <f t="shared" si="534"/>
        <v>0</v>
      </c>
      <c r="BY8543">
        <f t="shared" si="535"/>
        <v>1</v>
      </c>
    </row>
    <row r="8544" spans="1:77">
      <c r="A8544" s="15">
        <v>8539</v>
      </c>
      <c r="BP8544" s="27">
        <v>0.815579600294885</v>
      </c>
      <c r="BQ8544" s="27">
        <v>10884.4680163058</v>
      </c>
      <c r="BR8544" s="27">
        <v>1.42777035917049</v>
      </c>
      <c r="BS8544" s="27">
        <v>52489.2937403446</v>
      </c>
      <c r="BU8544">
        <f t="shared" si="532"/>
        <v>111452.472027927</v>
      </c>
      <c r="BV8544">
        <f t="shared" si="533"/>
        <v>161676.260135228</v>
      </c>
      <c r="BW8544" s="29">
        <v>8539</v>
      </c>
      <c r="BX8544">
        <f t="shared" si="534"/>
        <v>0</v>
      </c>
      <c r="BY8544">
        <f t="shared" si="535"/>
        <v>1</v>
      </c>
    </row>
    <row r="8545" spans="1:77">
      <c r="A8545" s="15">
        <v>8540</v>
      </c>
      <c r="BP8545" s="27">
        <v>0.830949474657531</v>
      </c>
      <c r="BQ8545" s="27">
        <v>14931.7449753095</v>
      </c>
      <c r="BR8545" s="27">
        <v>1.43450905711225</v>
      </c>
      <c r="BS8545" s="27">
        <v>57621.0895170482</v>
      </c>
      <c r="BU8545">
        <f t="shared" si="532"/>
        <v>109710.67622332</v>
      </c>
      <c r="BV8545">
        <f t="shared" si="533"/>
        <v>157555.269049789</v>
      </c>
      <c r="BW8545" s="29">
        <v>8540</v>
      </c>
      <c r="BX8545">
        <f t="shared" si="534"/>
        <v>0</v>
      </c>
      <c r="BY8545">
        <f t="shared" si="535"/>
        <v>1</v>
      </c>
    </row>
    <row r="8546" spans="1:77">
      <c r="A8546" s="15">
        <v>8541</v>
      </c>
      <c r="BP8546" s="27">
        <v>0.816674902347875</v>
      </c>
      <c r="BQ8546" s="27">
        <v>11751.6688884663</v>
      </c>
      <c r="BR8546" s="27">
        <v>1.38846162275799</v>
      </c>
      <c r="BS8546" s="27">
        <v>64298.2974709507</v>
      </c>
      <c r="BU8546">
        <f t="shared" si="532"/>
        <v>110749.566463715</v>
      </c>
      <c r="BV8546">
        <f t="shared" si="533"/>
        <v>143970.945942748</v>
      </c>
      <c r="BW8546" s="29">
        <v>8541</v>
      </c>
      <c r="BX8546">
        <f t="shared" si="534"/>
        <v>0</v>
      </c>
      <c r="BY8546">
        <f t="shared" si="535"/>
        <v>1</v>
      </c>
    </row>
    <row r="8547" spans="1:77">
      <c r="A8547" s="15">
        <v>8542</v>
      </c>
      <c r="BP8547" s="27">
        <v>0.792776055126612</v>
      </c>
      <c r="BQ8547" s="27">
        <v>14324.8817826199</v>
      </c>
      <c r="BR8547" s="27">
        <v>1.35003665001732</v>
      </c>
      <c r="BS8547" s="27">
        <v>56284.1210055761</v>
      </c>
      <c r="BU8547">
        <f t="shared" si="532"/>
        <v>104591.526486372</v>
      </c>
      <c r="BV8547">
        <f t="shared" si="533"/>
        <v>146221.376497022</v>
      </c>
      <c r="BW8547" s="29">
        <v>8542</v>
      </c>
      <c r="BX8547">
        <f t="shared" si="534"/>
        <v>0</v>
      </c>
      <c r="BY8547">
        <f t="shared" si="535"/>
        <v>1</v>
      </c>
    </row>
    <row r="8548" spans="1:77">
      <c r="A8548" s="15">
        <v>8543</v>
      </c>
      <c r="BP8548" s="27">
        <v>0.854819422636879</v>
      </c>
      <c r="BQ8548" s="27">
        <v>15199.4671605325</v>
      </c>
      <c r="BR8548" s="27">
        <v>1.47730599150546</v>
      </c>
      <c r="BS8548" s="27">
        <v>56564.7331576493</v>
      </c>
      <c r="BU8548">
        <f t="shared" si="532"/>
        <v>113023.446234999</v>
      </c>
      <c r="BV8548">
        <f t="shared" si="533"/>
        <v>165031.16556817</v>
      </c>
      <c r="BW8548" s="29">
        <v>8543</v>
      </c>
      <c r="BX8548">
        <f t="shared" si="534"/>
        <v>0</v>
      </c>
      <c r="BY8548">
        <f t="shared" si="535"/>
        <v>1</v>
      </c>
    </row>
    <row r="8549" spans="1:77">
      <c r="A8549" s="15">
        <v>8544</v>
      </c>
      <c r="BP8549" s="27">
        <v>0.805639510900187</v>
      </c>
      <c r="BQ8549" s="27">
        <v>16602.3966144569</v>
      </c>
      <c r="BR8549" s="27">
        <v>1.38514330388638</v>
      </c>
      <c r="BS8549" s="27">
        <v>60637.4741344214</v>
      </c>
      <c r="BU8549">
        <f t="shared" si="532"/>
        <v>104243.530020571</v>
      </c>
      <c r="BV8549">
        <f t="shared" si="533"/>
        <v>147134.021448536</v>
      </c>
      <c r="BW8549" s="29">
        <v>8544</v>
      </c>
      <c r="BX8549">
        <f t="shared" si="534"/>
        <v>0</v>
      </c>
      <c r="BY8549">
        <f t="shared" si="535"/>
        <v>1</v>
      </c>
    </row>
    <row r="8550" spans="1:77">
      <c r="A8550" s="15">
        <v>8545</v>
      </c>
      <c r="BP8550" s="27">
        <v>0.803205429653389</v>
      </c>
      <c r="BQ8550" s="27">
        <v>15411.2261805194</v>
      </c>
      <c r="BR8550" s="27">
        <v>1.34299375220651</v>
      </c>
      <c r="BS8550" s="27">
        <v>55886.200912701</v>
      </c>
      <c r="BU8550">
        <f t="shared" si="532"/>
        <v>105069.588267489</v>
      </c>
      <c r="BV8550">
        <f t="shared" si="533"/>
        <v>145562.861918275</v>
      </c>
      <c r="BW8550" s="29">
        <v>8545</v>
      </c>
      <c r="BX8550">
        <f t="shared" si="534"/>
        <v>0</v>
      </c>
      <c r="BY8550">
        <f t="shared" si="535"/>
        <v>1</v>
      </c>
    </row>
    <row r="8551" spans="1:77">
      <c r="A8551" s="15">
        <v>8546</v>
      </c>
      <c r="BP8551" s="27">
        <v>0.792789482669116</v>
      </c>
      <c r="BQ8551" s="27">
        <v>16665.1932665754</v>
      </c>
      <c r="BR8551" s="27">
        <v>1.33318931130235</v>
      </c>
      <c r="BS8551" s="27">
        <v>68565.199105194</v>
      </c>
      <c r="BU8551">
        <f t="shared" si="532"/>
        <v>102253.229133792</v>
      </c>
      <c r="BV8551">
        <f t="shared" si="533"/>
        <v>131413.197590159</v>
      </c>
      <c r="BW8551" s="29">
        <v>8546</v>
      </c>
      <c r="BX8551">
        <f t="shared" si="534"/>
        <v>0</v>
      </c>
      <c r="BY8551">
        <f t="shared" si="535"/>
        <v>1</v>
      </c>
    </row>
    <row r="8552" spans="1:77">
      <c r="A8552" s="15">
        <v>8547</v>
      </c>
      <c r="BP8552" s="27">
        <v>0.786652172338362</v>
      </c>
      <c r="BQ8552" s="27">
        <v>14659.3435049571</v>
      </c>
      <c r="BR8552" s="27">
        <v>1.34436150092773</v>
      </c>
      <c r="BS8552" s="27">
        <v>58206.5958253056</v>
      </c>
      <c r="BU8552">
        <f t="shared" si="532"/>
        <v>103338.482345797</v>
      </c>
      <c r="BV8552">
        <f t="shared" si="533"/>
        <v>143447.629313855</v>
      </c>
      <c r="BW8552" s="29">
        <v>8547</v>
      </c>
      <c r="BX8552">
        <f t="shared" si="534"/>
        <v>0</v>
      </c>
      <c r="BY8552">
        <f t="shared" si="535"/>
        <v>1</v>
      </c>
    </row>
    <row r="8553" spans="1:77">
      <c r="A8553" s="15">
        <v>8548</v>
      </c>
      <c r="BP8553" s="27">
        <v>0.829088931362882</v>
      </c>
      <c r="BQ8553" s="27">
        <v>16602.639632075</v>
      </c>
      <c r="BR8553" s="27">
        <v>1.4309500461282</v>
      </c>
      <c r="BS8553" s="27">
        <v>59167.2201068607</v>
      </c>
      <c r="BU8553">
        <f t="shared" si="532"/>
        <v>107760.700072357</v>
      </c>
      <c r="BV8553">
        <f t="shared" si="533"/>
        <v>155475.28681237</v>
      </c>
      <c r="BW8553" s="29">
        <v>8548</v>
      </c>
      <c r="BX8553">
        <f t="shared" si="534"/>
        <v>0</v>
      </c>
      <c r="BY8553">
        <f t="shared" si="535"/>
        <v>1</v>
      </c>
    </row>
    <row r="8554" spans="1:77">
      <c r="A8554" s="15">
        <v>8549</v>
      </c>
      <c r="BP8554" s="27">
        <v>0.802727759675806</v>
      </c>
      <c r="BQ8554" s="27">
        <v>19670.9793727124</v>
      </c>
      <c r="BR8554" s="27">
        <v>1.33113428160424</v>
      </c>
      <c r="BS8554" s="27">
        <v>60878.7426100431</v>
      </c>
      <c r="BU8554">
        <f t="shared" si="532"/>
        <v>100738.184578659</v>
      </c>
      <c r="BV8554">
        <f t="shared" si="533"/>
        <v>138791.399630593</v>
      </c>
      <c r="BW8554" s="29">
        <v>8549</v>
      </c>
      <c r="BX8554">
        <f t="shared" si="534"/>
        <v>0</v>
      </c>
      <c r="BY8554">
        <f t="shared" si="535"/>
        <v>1</v>
      </c>
    </row>
    <row r="8555" spans="1:77">
      <c r="A8555" s="15">
        <v>8550</v>
      </c>
      <c r="BP8555" s="27">
        <v>0.833681385385157</v>
      </c>
      <c r="BQ8555" s="27">
        <v>16022.0943259833</v>
      </c>
      <c r="BR8555" s="27">
        <v>1.44019472381528</v>
      </c>
      <c r="BS8555" s="27">
        <v>58734.9362964666</v>
      </c>
      <c r="BU8555">
        <f t="shared" si="532"/>
        <v>109030.11348179</v>
      </c>
      <c r="BV8555">
        <f t="shared" si="533"/>
        <v>157294.272275825</v>
      </c>
      <c r="BW8555" s="29">
        <v>8550</v>
      </c>
      <c r="BX8555">
        <f t="shared" si="534"/>
        <v>0</v>
      </c>
      <c r="BY8555">
        <f t="shared" si="535"/>
        <v>1</v>
      </c>
    </row>
    <row r="8556" spans="1:77">
      <c r="A8556" s="15">
        <v>8551</v>
      </c>
      <c r="BP8556" s="27">
        <v>0.800981544381837</v>
      </c>
      <c r="BQ8556" s="27">
        <v>11525.1269644821</v>
      </c>
      <c r="BR8556" s="27">
        <v>1.36072680233916</v>
      </c>
      <c r="BS8556" s="27">
        <v>51546.6728569039</v>
      </c>
      <c r="BU8556">
        <f t="shared" si="532"/>
        <v>108622.104692793</v>
      </c>
      <c r="BV8556">
        <f t="shared" si="533"/>
        <v>152562.34749397</v>
      </c>
      <c r="BW8556" s="29">
        <v>8551</v>
      </c>
      <c r="BX8556">
        <f t="shared" si="534"/>
        <v>0</v>
      </c>
      <c r="BY8556">
        <f t="shared" si="535"/>
        <v>1</v>
      </c>
    </row>
    <row r="8557" spans="1:77">
      <c r="A8557" s="15">
        <v>8552</v>
      </c>
      <c r="BP8557" s="27">
        <v>0.829684913206809</v>
      </c>
      <c r="BQ8557" s="27">
        <v>14390.4929699716</v>
      </c>
      <c r="BR8557" s="27">
        <v>1.42681561069041</v>
      </c>
      <c r="BS8557" s="27">
        <v>56133.1716171237</v>
      </c>
      <c r="BU8557">
        <f t="shared" si="532"/>
        <v>110062.24401105</v>
      </c>
      <c r="BV8557">
        <f t="shared" si="533"/>
        <v>157889.169986438</v>
      </c>
      <c r="BW8557" s="29">
        <v>8552</v>
      </c>
      <c r="BX8557">
        <f t="shared" si="534"/>
        <v>0</v>
      </c>
      <c r="BY8557">
        <f t="shared" si="535"/>
        <v>1</v>
      </c>
    </row>
    <row r="8558" spans="1:77">
      <c r="A8558" s="15">
        <v>8553</v>
      </c>
      <c r="BP8558" s="27">
        <v>0.765303015521097</v>
      </c>
      <c r="BQ8558" s="27">
        <v>14682.8546970143</v>
      </c>
      <c r="BR8558" s="27">
        <v>1.30385223757815</v>
      </c>
      <c r="BS8558" s="27">
        <v>69858.3769872345</v>
      </c>
      <c r="BU8558">
        <f t="shared" si="532"/>
        <v>100112.59763115</v>
      </c>
      <c r="BV8558">
        <f t="shared" si="533"/>
        <v>125719.458649487</v>
      </c>
      <c r="BW8558" s="29">
        <v>8553</v>
      </c>
      <c r="BX8558">
        <f t="shared" si="534"/>
        <v>0</v>
      </c>
      <c r="BY8558">
        <f t="shared" si="535"/>
        <v>1</v>
      </c>
    </row>
    <row r="8559" spans="1:77">
      <c r="A8559" s="15">
        <v>8554</v>
      </c>
      <c r="BP8559" s="27">
        <v>0.811768914987429</v>
      </c>
      <c r="BQ8559" s="27">
        <v>20889.9041371593</v>
      </c>
      <c r="BR8559" s="27">
        <v>1.40795596232347</v>
      </c>
      <c r="BS8559" s="27">
        <v>78193.4457538628</v>
      </c>
      <c r="BU8559">
        <f t="shared" si="532"/>
        <v>100875.433110955</v>
      </c>
      <c r="BV8559">
        <f t="shared" si="533"/>
        <v>132999.948594658</v>
      </c>
      <c r="BW8559" s="29">
        <v>8554</v>
      </c>
      <c r="BX8559">
        <f t="shared" si="534"/>
        <v>0</v>
      </c>
      <c r="BY8559">
        <f t="shared" si="535"/>
        <v>1</v>
      </c>
    </row>
    <row r="8560" spans="1:77">
      <c r="A8560" s="15">
        <v>8555</v>
      </c>
      <c r="BP8560" s="27">
        <v>0.819867854579376</v>
      </c>
      <c r="BQ8560" s="27">
        <v>11489.0296779872</v>
      </c>
      <c r="BR8560" s="27">
        <v>1.40705473901348</v>
      </c>
      <c r="BS8560" s="27">
        <v>50964.4816246197</v>
      </c>
      <c r="BU8560">
        <f t="shared" si="532"/>
        <v>111491.148508919</v>
      </c>
      <c r="BV8560">
        <f t="shared" si="533"/>
        <v>160093.729227402</v>
      </c>
      <c r="BW8560" s="29">
        <v>8555</v>
      </c>
      <c r="BX8560">
        <f t="shared" si="534"/>
        <v>0</v>
      </c>
      <c r="BY8560">
        <f t="shared" si="535"/>
        <v>1</v>
      </c>
    </row>
    <row r="8561" spans="1:77">
      <c r="A8561" s="15">
        <v>8556</v>
      </c>
      <c r="BP8561" s="27">
        <v>0.792418390035079</v>
      </c>
      <c r="BQ8561" s="27">
        <v>17072.6510140475</v>
      </c>
      <c r="BR8561" s="27">
        <v>1.35274770438894</v>
      </c>
      <c r="BS8561" s="27">
        <v>58182.8890064907</v>
      </c>
      <c r="BU8561">
        <f t="shared" si="532"/>
        <v>101790.107491214</v>
      </c>
      <c r="BV8561">
        <f t="shared" si="533"/>
        <v>144729.266651851</v>
      </c>
      <c r="BW8561" s="29">
        <v>8556</v>
      </c>
      <c r="BX8561">
        <f t="shared" si="534"/>
        <v>0</v>
      </c>
      <c r="BY8561">
        <f t="shared" si="535"/>
        <v>1</v>
      </c>
    </row>
    <row r="8562" spans="1:77">
      <c r="A8562" s="15">
        <v>8557</v>
      </c>
      <c r="BP8562" s="27">
        <v>0.777774698670166</v>
      </c>
      <c r="BQ8562" s="27">
        <v>18422.4656652491</v>
      </c>
      <c r="BR8562" s="27">
        <v>1.34227186846684</v>
      </c>
      <c r="BS8562" s="27">
        <v>75143.9801621999</v>
      </c>
      <c r="BU8562">
        <f t="shared" si="532"/>
        <v>98243.7391352758</v>
      </c>
      <c r="BV8562">
        <f t="shared" si="533"/>
        <v>126196.800107826</v>
      </c>
      <c r="BW8562" s="29">
        <v>8557</v>
      </c>
      <c r="BX8562">
        <f t="shared" si="534"/>
        <v>0</v>
      </c>
      <c r="BY8562">
        <f t="shared" si="535"/>
        <v>1</v>
      </c>
    </row>
    <row r="8563" spans="1:77">
      <c r="A8563" s="15">
        <v>8558</v>
      </c>
      <c r="BP8563" s="27">
        <v>0.869713756270552</v>
      </c>
      <c r="BQ8563" s="27">
        <v>16095.5567547411</v>
      </c>
      <c r="BR8563" s="27">
        <v>1.51532281553654</v>
      </c>
      <c r="BS8563" s="27">
        <v>55348.3548296958</v>
      </c>
      <c r="BU8563">
        <f t="shared" si="532"/>
        <v>114361.506685842</v>
      </c>
      <c r="BV8563">
        <f t="shared" si="533"/>
        <v>171950.067500785</v>
      </c>
      <c r="BW8563" s="29">
        <v>8558</v>
      </c>
      <c r="BX8563">
        <f t="shared" si="534"/>
        <v>0</v>
      </c>
      <c r="BY8563">
        <f t="shared" si="535"/>
        <v>1</v>
      </c>
    </row>
    <row r="8564" spans="1:77">
      <c r="A8564" s="15">
        <v>8559</v>
      </c>
      <c r="BP8564" s="27">
        <v>0.807353084307975</v>
      </c>
      <c r="BQ8564" s="27">
        <v>14189.8727741931</v>
      </c>
      <c r="BR8564" s="27">
        <v>1.37966130083843</v>
      </c>
      <c r="BS8564" s="27">
        <v>54021.7950184315</v>
      </c>
      <c r="BU8564">
        <f t="shared" si="532"/>
        <v>106913.089872003</v>
      </c>
      <c r="BV8564">
        <f t="shared" si="533"/>
        <v>152927.400107333</v>
      </c>
      <c r="BW8564" s="29">
        <v>8559</v>
      </c>
      <c r="BX8564">
        <f t="shared" si="534"/>
        <v>0</v>
      </c>
      <c r="BY8564">
        <f t="shared" si="535"/>
        <v>1</v>
      </c>
    </row>
    <row r="8565" spans="1:77">
      <c r="A8565" s="15">
        <v>8560</v>
      </c>
      <c r="BP8565" s="27">
        <v>0.744783068637628</v>
      </c>
      <c r="BQ8565" s="27">
        <v>12173.838055944</v>
      </c>
      <c r="BR8565" s="27">
        <v>1.26036438828465</v>
      </c>
      <c r="BS8565" s="27">
        <v>51465.619154115</v>
      </c>
      <c r="BU8565">
        <f t="shared" si="532"/>
        <v>99543.6222397002</v>
      </c>
      <c r="BV8565">
        <f t="shared" si="533"/>
        <v>137589.039088582</v>
      </c>
      <c r="BW8565" s="29">
        <v>8560</v>
      </c>
      <c r="BX8565">
        <f t="shared" si="534"/>
        <v>0</v>
      </c>
      <c r="BY8565">
        <f t="shared" si="535"/>
        <v>1</v>
      </c>
    </row>
    <row r="8566" spans="1:77">
      <c r="A8566" s="15">
        <v>8561</v>
      </c>
      <c r="BP8566" s="27">
        <v>0.765388261210876</v>
      </c>
      <c r="BQ8566" s="27">
        <v>17270.545788145</v>
      </c>
      <c r="BR8566" s="27">
        <v>1.31723711216496</v>
      </c>
      <c r="BS8566" s="27">
        <v>60371.6249013659</v>
      </c>
      <c r="BU8566">
        <f t="shared" si="532"/>
        <v>97537.6933934864</v>
      </c>
      <c r="BV8566">
        <f t="shared" si="533"/>
        <v>137213.941923379</v>
      </c>
      <c r="BW8566" s="29">
        <v>8561</v>
      </c>
      <c r="BX8566">
        <f t="shared" si="534"/>
        <v>0</v>
      </c>
      <c r="BY8566">
        <f t="shared" si="535"/>
        <v>1</v>
      </c>
    </row>
    <row r="8567" spans="1:77">
      <c r="A8567" s="15">
        <v>8562</v>
      </c>
      <c r="BP8567" s="27">
        <v>0.841388848264631</v>
      </c>
      <c r="BQ8567" s="27">
        <v>15852.8316496331</v>
      </c>
      <c r="BR8567" s="27">
        <v>1.45242610559757</v>
      </c>
      <c r="BS8567" s="27">
        <v>58621.2748803473</v>
      </c>
      <c r="BU8567">
        <f t="shared" si="532"/>
        <v>110355.495590062</v>
      </c>
      <c r="BV8567">
        <f t="shared" si="533"/>
        <v>159242.640959289</v>
      </c>
      <c r="BW8567" s="29">
        <v>8562</v>
      </c>
      <c r="BX8567">
        <f t="shared" si="534"/>
        <v>0</v>
      </c>
      <c r="BY8567">
        <f t="shared" si="535"/>
        <v>1</v>
      </c>
    </row>
    <row r="8568" spans="1:77">
      <c r="A8568" s="15">
        <v>8563</v>
      </c>
      <c r="BP8568" s="27">
        <v>0.824954723912669</v>
      </c>
      <c r="BQ8568" s="27">
        <v>13418.9491851533</v>
      </c>
      <c r="BR8568" s="27">
        <v>1.43279911097942</v>
      </c>
      <c r="BS8568" s="27">
        <v>54902.1377256165</v>
      </c>
      <c r="BU8568">
        <f t="shared" si="532"/>
        <v>110324.259401747</v>
      </c>
      <c r="BV8568">
        <f t="shared" si="533"/>
        <v>160017.728921296</v>
      </c>
      <c r="BW8568" s="29">
        <v>8563</v>
      </c>
      <c r="BX8568">
        <f t="shared" si="534"/>
        <v>0</v>
      </c>
      <c r="BY8568">
        <f t="shared" si="535"/>
        <v>1</v>
      </c>
    </row>
    <row r="8569" spans="1:77">
      <c r="A8569" s="15">
        <v>8564</v>
      </c>
      <c r="BP8569" s="27">
        <v>0.793851411883184</v>
      </c>
      <c r="BQ8569" s="27">
        <v>12432.9078294477</v>
      </c>
      <c r="BR8569" s="27">
        <v>1.37794852460974</v>
      </c>
      <c r="BS8569" s="27">
        <v>52598.2194592102</v>
      </c>
      <c r="BU8569">
        <f t="shared" si="532"/>
        <v>106644.80395303</v>
      </c>
      <c r="BV8569">
        <f t="shared" si="533"/>
        <v>154094.059232251</v>
      </c>
      <c r="BW8569" s="29">
        <v>8564</v>
      </c>
      <c r="BX8569">
        <f t="shared" si="534"/>
        <v>0</v>
      </c>
      <c r="BY8569">
        <f t="shared" si="535"/>
        <v>1</v>
      </c>
    </row>
    <row r="8570" spans="1:77">
      <c r="A8570" s="15">
        <v>8565</v>
      </c>
      <c r="BP8570" s="27">
        <v>0.795208922467004</v>
      </c>
      <c r="BQ8570" s="27">
        <v>15270.3872275941</v>
      </c>
      <c r="BR8570" s="27">
        <v>1.35415835594475</v>
      </c>
      <c r="BS8570" s="27">
        <v>56738.3742546244</v>
      </c>
      <c r="BU8570">
        <f t="shared" si="532"/>
        <v>104010.951142457</v>
      </c>
      <c r="BV8570">
        <f t="shared" si="533"/>
        <v>146385.379137088</v>
      </c>
      <c r="BW8570" s="29">
        <v>8565</v>
      </c>
      <c r="BX8570">
        <f t="shared" si="534"/>
        <v>0</v>
      </c>
      <c r="BY8570">
        <f t="shared" si="535"/>
        <v>1</v>
      </c>
    </row>
    <row r="8571" spans="1:77">
      <c r="A8571" s="15">
        <v>8566</v>
      </c>
      <c r="BP8571" s="27">
        <v>0.764508313248383</v>
      </c>
      <c r="BQ8571" s="27">
        <v>16885.127201227</v>
      </c>
      <c r="BR8571" s="27">
        <v>1.30562984290182</v>
      </c>
      <c r="BS8571" s="27">
        <v>63974.9545961189</v>
      </c>
      <c r="BU8571">
        <f t="shared" si="532"/>
        <v>97791.1197860304</v>
      </c>
      <c r="BV8571">
        <f t="shared" si="533"/>
        <v>131869.521839154</v>
      </c>
      <c r="BW8571" s="29">
        <v>8566</v>
      </c>
      <c r="BX8571">
        <f t="shared" si="534"/>
        <v>0</v>
      </c>
      <c r="BY8571">
        <f t="shared" si="535"/>
        <v>1</v>
      </c>
    </row>
    <row r="8572" spans="1:77">
      <c r="A8572" s="15">
        <v>8567</v>
      </c>
      <c r="BP8572" s="27">
        <v>0.788328615171505</v>
      </c>
      <c r="BQ8572" s="27">
        <v>13077.810977186</v>
      </c>
      <c r="BR8572" s="27">
        <v>1.35392765567053</v>
      </c>
      <c r="BS8572" s="27">
        <v>64971.8399658368</v>
      </c>
      <c r="BU8572">
        <f t="shared" si="532"/>
        <v>105171.48129854</v>
      </c>
      <c r="BV8572">
        <f t="shared" si="533"/>
        <v>138117.308384743</v>
      </c>
      <c r="BW8572" s="29">
        <v>8567</v>
      </c>
      <c r="BX8572">
        <f t="shared" si="534"/>
        <v>0</v>
      </c>
      <c r="BY8572">
        <f t="shared" si="535"/>
        <v>1</v>
      </c>
    </row>
    <row r="8573" spans="1:77">
      <c r="A8573" s="15">
        <v>8568</v>
      </c>
      <c r="BP8573" s="27">
        <v>0.819721138351746</v>
      </c>
      <c r="BQ8573" s="27">
        <v>21278.3494770407</v>
      </c>
      <c r="BR8573" s="27">
        <v>1.41629175220484</v>
      </c>
      <c r="BS8573" s="27">
        <v>61868.2762759546</v>
      </c>
      <c r="BU8573">
        <f t="shared" si="532"/>
        <v>101679.821275721</v>
      </c>
      <c r="BV8573">
        <f t="shared" si="533"/>
        <v>150575.486554772</v>
      </c>
      <c r="BW8573" s="29">
        <v>8568</v>
      </c>
      <c r="BX8573">
        <f t="shared" si="534"/>
        <v>0</v>
      </c>
      <c r="BY8573">
        <f t="shared" si="535"/>
        <v>1</v>
      </c>
    </row>
    <row r="8574" spans="1:77">
      <c r="A8574" s="15">
        <v>8569</v>
      </c>
      <c r="BP8574" s="27">
        <v>0.735979637496012</v>
      </c>
      <c r="BQ8574" s="27">
        <v>18896.3372160359</v>
      </c>
      <c r="BR8574" s="27">
        <v>1.23389158281176</v>
      </c>
      <c r="BS8574" s="27">
        <v>73534.1648864695</v>
      </c>
      <c r="BU8574">
        <f t="shared" si="532"/>
        <v>91500.6084083659</v>
      </c>
      <c r="BV8574">
        <f t="shared" si="533"/>
        <v>111549.572535295</v>
      </c>
      <c r="BW8574" s="29">
        <v>8569</v>
      </c>
      <c r="BX8574">
        <f t="shared" si="534"/>
        <v>0</v>
      </c>
      <c r="BY8574">
        <f t="shared" si="535"/>
        <v>1</v>
      </c>
    </row>
    <row r="8575" spans="1:77">
      <c r="A8575" s="15">
        <v>8570</v>
      </c>
      <c r="BP8575" s="27">
        <v>0.844961758534757</v>
      </c>
      <c r="BQ8575" s="27">
        <v>12654.2902032011</v>
      </c>
      <c r="BR8575" s="27">
        <v>1.47971812715445</v>
      </c>
      <c r="BS8575" s="27">
        <v>54304.7665040598</v>
      </c>
      <c r="BU8575">
        <f t="shared" si="532"/>
        <v>114089.973577012</v>
      </c>
      <c r="BV8575">
        <f t="shared" si="533"/>
        <v>167652.952569107</v>
      </c>
      <c r="BW8575" s="29">
        <v>8570</v>
      </c>
      <c r="BX8575">
        <f t="shared" si="534"/>
        <v>0</v>
      </c>
      <c r="BY8575">
        <f t="shared" si="535"/>
        <v>1</v>
      </c>
    </row>
    <row r="8576" spans="1:77">
      <c r="A8576" s="15">
        <v>8571</v>
      </c>
      <c r="BP8576" s="27">
        <v>0.822597125352125</v>
      </c>
      <c r="BQ8576" s="27">
        <v>17510.1938540369</v>
      </c>
      <c r="BR8576" s="27">
        <v>1.43346155389323</v>
      </c>
      <c r="BS8576" s="27">
        <v>61300.2374163333</v>
      </c>
      <c r="BU8576">
        <f t="shared" si="532"/>
        <v>105879.374948782</v>
      </c>
      <c r="BV8576">
        <f t="shared" si="533"/>
        <v>153718.995667651</v>
      </c>
      <c r="BW8576" s="29">
        <v>8571</v>
      </c>
      <c r="BX8576">
        <f t="shared" si="534"/>
        <v>0</v>
      </c>
      <c r="BY8576">
        <f t="shared" si="535"/>
        <v>1</v>
      </c>
    </row>
    <row r="8577" spans="1:77">
      <c r="A8577" s="15">
        <v>8572</v>
      </c>
      <c r="BP8577" s="27">
        <v>0.798235297632814</v>
      </c>
      <c r="BQ8577" s="27">
        <v>19195.5470314965</v>
      </c>
      <c r="BR8577" s="27">
        <v>1.37080112246923</v>
      </c>
      <c r="BS8577" s="27">
        <v>76714.2759651702</v>
      </c>
      <c r="BU8577">
        <f t="shared" si="532"/>
        <v>100539.747613426</v>
      </c>
      <c r="BV8577">
        <f t="shared" si="533"/>
        <v>128905.892405215</v>
      </c>
      <c r="BW8577" s="29">
        <v>8572</v>
      </c>
      <c r="BX8577">
        <f t="shared" si="534"/>
        <v>0</v>
      </c>
      <c r="BY8577">
        <f t="shared" si="535"/>
        <v>1</v>
      </c>
    </row>
    <row r="8578" spans="1:77">
      <c r="A8578" s="15">
        <v>8573</v>
      </c>
      <c r="BP8578" s="27">
        <v>0.821398611683387</v>
      </c>
      <c r="BQ8578" s="27">
        <v>13995.3410289698</v>
      </c>
      <c r="BR8578" s="27">
        <v>1.43381747830516</v>
      </c>
      <c r="BS8578" s="27">
        <v>55927.9143002522</v>
      </c>
      <c r="BU8578">
        <f t="shared" si="532"/>
        <v>109214.450723538</v>
      </c>
      <c r="BV8578">
        <f t="shared" si="533"/>
        <v>159144.707445522</v>
      </c>
      <c r="BW8578" s="29">
        <v>8573</v>
      </c>
      <c r="BX8578">
        <f t="shared" si="534"/>
        <v>0</v>
      </c>
      <c r="BY8578">
        <f t="shared" si="535"/>
        <v>1</v>
      </c>
    </row>
    <row r="8579" spans="1:77">
      <c r="A8579" s="15">
        <v>8574</v>
      </c>
      <c r="BP8579" s="27">
        <v>0.817540709917851</v>
      </c>
      <c r="BQ8579" s="27">
        <v>15864.3975373343</v>
      </c>
      <c r="BR8579" s="27">
        <v>1.41829030965609</v>
      </c>
      <c r="BS8579" s="27">
        <v>56047.7274741629</v>
      </c>
      <c r="BU8579">
        <f t="shared" si="532"/>
        <v>106766.708950343</v>
      </c>
      <c r="BV8579">
        <f t="shared" si="533"/>
        <v>156695.81897425</v>
      </c>
      <c r="BW8579" s="29">
        <v>8574</v>
      </c>
      <c r="BX8579">
        <f t="shared" si="534"/>
        <v>0</v>
      </c>
      <c r="BY8579">
        <f t="shared" si="535"/>
        <v>1</v>
      </c>
    </row>
    <row r="8580" spans="1:77">
      <c r="A8580" s="15">
        <v>8575</v>
      </c>
      <c r="BP8580" s="27">
        <v>0.827102582061473</v>
      </c>
      <c r="BQ8580" s="27">
        <v>13177.0393577515</v>
      </c>
      <c r="BR8580" s="27">
        <v>1.41246802855764</v>
      </c>
      <c r="BS8580" s="27">
        <v>65652.2363435641</v>
      </c>
      <c r="BU8580">
        <f t="shared" si="532"/>
        <v>110888.347951469</v>
      </c>
      <c r="BV8580">
        <f t="shared" si="533"/>
        <v>146217.967940082</v>
      </c>
      <c r="BW8580" s="29">
        <v>8575</v>
      </c>
      <c r="BX8580">
        <f t="shared" si="534"/>
        <v>0</v>
      </c>
      <c r="BY8580">
        <f t="shared" si="535"/>
        <v>1</v>
      </c>
    </row>
    <row r="8581" spans="1:77">
      <c r="A8581" s="15">
        <v>8576</v>
      </c>
      <c r="BP8581" s="27">
        <v>0.788059364235059</v>
      </c>
      <c r="BQ8581" s="27">
        <v>24064.5398852372</v>
      </c>
      <c r="BR8581" s="27">
        <v>1.3398157025315</v>
      </c>
      <c r="BS8581" s="27">
        <v>67990.1589329286</v>
      </c>
      <c r="BU8581">
        <f t="shared" si="532"/>
        <v>94144.3647500216</v>
      </c>
      <c r="BV8581">
        <f t="shared" si="533"/>
        <v>132982.196446796</v>
      </c>
      <c r="BW8581" s="29">
        <v>8576</v>
      </c>
      <c r="BX8581">
        <f t="shared" si="534"/>
        <v>0</v>
      </c>
      <c r="BY8581">
        <f t="shared" si="535"/>
        <v>1</v>
      </c>
    </row>
    <row r="8582" spans="1:77">
      <c r="A8582" s="15">
        <v>8577</v>
      </c>
      <c r="BP8582" s="27">
        <v>0.83281181144225</v>
      </c>
      <c r="BQ8582" s="27">
        <v>18354.0619391179</v>
      </c>
      <c r="BR8582" s="27">
        <v>1.42788756692224</v>
      </c>
      <c r="BS8582" s="27">
        <v>71956.4769820155</v>
      </c>
      <c r="BU8582">
        <f t="shared" si="532"/>
        <v>106567.70977722</v>
      </c>
      <c r="BV8582">
        <f t="shared" si="533"/>
        <v>142226.65805632</v>
      </c>
      <c r="BW8582" s="29">
        <v>8577</v>
      </c>
      <c r="BX8582">
        <f t="shared" si="534"/>
        <v>0</v>
      </c>
      <c r="BY8582">
        <f t="shared" si="535"/>
        <v>1</v>
      </c>
    </row>
    <row r="8583" spans="1:77">
      <c r="A8583" s="15">
        <v>8578</v>
      </c>
      <c r="BP8583" s="27">
        <v>0.815363616408932</v>
      </c>
      <c r="BQ8583" s="27">
        <v>18241.359410793</v>
      </c>
      <c r="BR8583" s="27">
        <v>1.40709104927449</v>
      </c>
      <c r="BS8583" s="27">
        <v>62397.6474147479</v>
      </c>
      <c r="BU8583">
        <f t="shared" ref="BU8583:BU8646" si="536">BP8583*$BV$1-BQ8583</f>
        <v>104063.183050547</v>
      </c>
      <c r="BV8583">
        <f t="shared" ref="BV8583:BV8646" si="537">BR8583*$BV$1-BS8583</f>
        <v>148666.009976425</v>
      </c>
      <c r="BW8583" s="29">
        <v>8578</v>
      </c>
      <c r="BX8583">
        <f t="shared" ref="BX8583:BX8646" si="538">IF(BU8583=MAX($BU8583:$BV8583),1,0)</f>
        <v>0</v>
      </c>
      <c r="BY8583">
        <f t="shared" ref="BY8583:BY8646" si="539">IF(BV8583=MAX($BU8583:$BV8583),1,0)</f>
        <v>1</v>
      </c>
    </row>
    <row r="8584" spans="1:77">
      <c r="A8584" s="15">
        <v>8579</v>
      </c>
      <c r="BP8584" s="27">
        <v>0.799769728889199</v>
      </c>
      <c r="BQ8584" s="27">
        <v>13828.9287821142</v>
      </c>
      <c r="BR8584" s="27">
        <v>1.36777820307776</v>
      </c>
      <c r="BS8584" s="27">
        <v>56700.7592154112</v>
      </c>
      <c r="BU8584">
        <f t="shared" si="536"/>
        <v>106136.530551266</v>
      </c>
      <c r="BV8584">
        <f t="shared" si="537"/>
        <v>148465.971246253</v>
      </c>
      <c r="BW8584" s="29">
        <v>8579</v>
      </c>
      <c r="BX8584">
        <f t="shared" si="538"/>
        <v>0</v>
      </c>
      <c r="BY8584">
        <f t="shared" si="539"/>
        <v>1</v>
      </c>
    </row>
    <row r="8585" spans="1:77">
      <c r="A8585" s="15">
        <v>8580</v>
      </c>
      <c r="BP8585" s="27">
        <v>0.796697935077189</v>
      </c>
      <c r="BQ8585" s="27">
        <v>15054.6934439749</v>
      </c>
      <c r="BR8585" s="27">
        <v>1.37988979130716</v>
      </c>
      <c r="BS8585" s="27">
        <v>57538.7973539608</v>
      </c>
      <c r="BU8585">
        <f t="shared" si="536"/>
        <v>104449.996817603</v>
      </c>
      <c r="BV8585">
        <f t="shared" si="537"/>
        <v>149444.671342113</v>
      </c>
      <c r="BW8585" s="29">
        <v>8580</v>
      </c>
      <c r="BX8585">
        <f t="shared" si="538"/>
        <v>0</v>
      </c>
      <c r="BY8585">
        <f t="shared" si="539"/>
        <v>1</v>
      </c>
    </row>
    <row r="8586" spans="1:77">
      <c r="A8586" s="15">
        <v>8581</v>
      </c>
      <c r="BP8586" s="27">
        <v>0.770737816800955</v>
      </c>
      <c r="BQ8586" s="27">
        <v>14639.3173738715</v>
      </c>
      <c r="BR8586" s="27">
        <v>1.32274289325563</v>
      </c>
      <c r="BS8586" s="27">
        <v>55149.6028475382</v>
      </c>
      <c r="BU8586">
        <f t="shared" si="536"/>
        <v>100971.355146272</v>
      </c>
      <c r="BV8586">
        <f t="shared" si="537"/>
        <v>143261.831140806</v>
      </c>
      <c r="BW8586" s="29">
        <v>8581</v>
      </c>
      <c r="BX8586">
        <f t="shared" si="538"/>
        <v>0</v>
      </c>
      <c r="BY8586">
        <f t="shared" si="539"/>
        <v>1</v>
      </c>
    </row>
    <row r="8587" spans="1:77">
      <c r="A8587" s="15">
        <v>8582</v>
      </c>
      <c r="BP8587" s="27">
        <v>0.866701476840261</v>
      </c>
      <c r="BQ8587" s="27">
        <v>19051.1371623699</v>
      </c>
      <c r="BR8587" s="27">
        <v>1.51759571656647</v>
      </c>
      <c r="BS8587" s="27">
        <v>62889.8617635677</v>
      </c>
      <c r="BU8587">
        <f t="shared" si="536"/>
        <v>110954.084363669</v>
      </c>
      <c r="BV8587">
        <f t="shared" si="537"/>
        <v>164749.495721402</v>
      </c>
      <c r="BW8587" s="29">
        <v>8582</v>
      </c>
      <c r="BX8587">
        <f t="shared" si="538"/>
        <v>0</v>
      </c>
      <c r="BY8587">
        <f t="shared" si="539"/>
        <v>1</v>
      </c>
    </row>
    <row r="8588" spans="1:77">
      <c r="A8588" s="15">
        <v>8583</v>
      </c>
      <c r="BP8588" s="27">
        <v>0.768126501751119</v>
      </c>
      <c r="BQ8588" s="27">
        <v>16869.8029614596</v>
      </c>
      <c r="BR8588" s="27">
        <v>1.2972331963901</v>
      </c>
      <c r="BS8588" s="27">
        <v>57655.0860095261</v>
      </c>
      <c r="BU8588">
        <f t="shared" si="536"/>
        <v>98349.1723012082</v>
      </c>
      <c r="BV8588">
        <f t="shared" si="537"/>
        <v>136929.893448989</v>
      </c>
      <c r="BW8588" s="29">
        <v>8583</v>
      </c>
      <c r="BX8588">
        <f t="shared" si="538"/>
        <v>0</v>
      </c>
      <c r="BY8588">
        <f t="shared" si="539"/>
        <v>1</v>
      </c>
    </row>
    <row r="8589" spans="1:77">
      <c r="A8589" s="15">
        <v>8584</v>
      </c>
      <c r="BP8589" s="27">
        <v>0.791971942684352</v>
      </c>
      <c r="BQ8589" s="27">
        <v>14527.3763402474</v>
      </c>
      <c r="BR8589" s="27">
        <v>1.34999537051265</v>
      </c>
      <c r="BS8589" s="27">
        <v>57468.9813880246</v>
      </c>
      <c r="BU8589">
        <f t="shared" si="536"/>
        <v>104268.415062405</v>
      </c>
      <c r="BV8589">
        <f t="shared" si="537"/>
        <v>145030.324188873</v>
      </c>
      <c r="BW8589" s="29">
        <v>8584</v>
      </c>
      <c r="BX8589">
        <f t="shared" si="538"/>
        <v>0</v>
      </c>
      <c r="BY8589">
        <f t="shared" si="539"/>
        <v>1</v>
      </c>
    </row>
    <row r="8590" spans="1:77">
      <c r="A8590" s="15">
        <v>8585</v>
      </c>
      <c r="BP8590" s="27">
        <v>0.756526552230567</v>
      </c>
      <c r="BQ8590" s="27">
        <v>15578.3440665505</v>
      </c>
      <c r="BR8590" s="27">
        <v>1.27652538051746</v>
      </c>
      <c r="BS8590" s="27">
        <v>58540.0842948182</v>
      </c>
      <c r="BU8590">
        <f t="shared" si="536"/>
        <v>97900.6387680346</v>
      </c>
      <c r="BV8590">
        <f t="shared" si="537"/>
        <v>132938.722782801</v>
      </c>
      <c r="BW8590" s="29">
        <v>8585</v>
      </c>
      <c r="BX8590">
        <f t="shared" si="538"/>
        <v>0</v>
      </c>
      <c r="BY8590">
        <f t="shared" si="539"/>
        <v>1</v>
      </c>
    </row>
    <row r="8591" spans="1:77">
      <c r="A8591" s="15">
        <v>8586</v>
      </c>
      <c r="BP8591" s="27">
        <v>0.815466139866565</v>
      </c>
      <c r="BQ8591" s="27">
        <v>12299.5452879321</v>
      </c>
      <c r="BR8591" s="27">
        <v>1.3958075600336</v>
      </c>
      <c r="BS8591" s="27">
        <v>52574.5874833233</v>
      </c>
      <c r="BU8591">
        <f t="shared" si="536"/>
        <v>110020.375692053</v>
      </c>
      <c r="BV8591">
        <f t="shared" si="537"/>
        <v>156796.546521717</v>
      </c>
      <c r="BW8591" s="29">
        <v>8586</v>
      </c>
      <c r="BX8591">
        <f t="shared" si="538"/>
        <v>0</v>
      </c>
      <c r="BY8591">
        <f t="shared" si="539"/>
        <v>1</v>
      </c>
    </row>
    <row r="8592" spans="1:77">
      <c r="A8592" s="15">
        <v>8587</v>
      </c>
      <c r="BP8592" s="27">
        <v>0.826836954409229</v>
      </c>
      <c r="BQ8592" s="27">
        <v>12295.8211595182</v>
      </c>
      <c r="BR8592" s="27">
        <v>1.40593823612956</v>
      </c>
      <c r="BS8592" s="27">
        <v>65982.3474945335</v>
      </c>
      <c r="BU8592">
        <f t="shared" si="536"/>
        <v>111729.722001866</v>
      </c>
      <c r="BV8592">
        <f t="shared" si="537"/>
        <v>144908.387924901</v>
      </c>
      <c r="BW8592" s="29">
        <v>8587</v>
      </c>
      <c r="BX8592">
        <f t="shared" si="538"/>
        <v>0</v>
      </c>
      <c r="BY8592">
        <f t="shared" si="539"/>
        <v>1</v>
      </c>
    </row>
    <row r="8593" spans="1:77">
      <c r="A8593" s="15">
        <v>8588</v>
      </c>
      <c r="BP8593" s="27">
        <v>0.768062863800243</v>
      </c>
      <c r="BQ8593" s="27">
        <v>16812.8200012167</v>
      </c>
      <c r="BR8593" s="27">
        <v>1.31018746277196</v>
      </c>
      <c r="BS8593" s="27">
        <v>58924.1093569326</v>
      </c>
      <c r="BU8593">
        <f t="shared" si="536"/>
        <v>98396.6095688198</v>
      </c>
      <c r="BV8593">
        <f t="shared" si="537"/>
        <v>137604.010058862</v>
      </c>
      <c r="BW8593" s="29">
        <v>8588</v>
      </c>
      <c r="BX8593">
        <f t="shared" si="538"/>
        <v>0</v>
      </c>
      <c r="BY8593">
        <f t="shared" si="539"/>
        <v>1</v>
      </c>
    </row>
    <row r="8594" spans="1:77">
      <c r="A8594" s="15">
        <v>8589</v>
      </c>
      <c r="BP8594" s="27">
        <v>0.838132764968667</v>
      </c>
      <c r="BQ8594" s="27">
        <v>16338.2155210441</v>
      </c>
      <c r="BR8594" s="27">
        <v>1.4313558324845</v>
      </c>
      <c r="BS8594" s="27">
        <v>57905.7401069441</v>
      </c>
      <c r="BU8594">
        <f t="shared" si="536"/>
        <v>109381.699224256</v>
      </c>
      <c r="BV8594">
        <f t="shared" si="537"/>
        <v>156797.634765731</v>
      </c>
      <c r="BW8594" s="29">
        <v>8589</v>
      </c>
      <c r="BX8594">
        <f t="shared" si="538"/>
        <v>0</v>
      </c>
      <c r="BY8594">
        <f t="shared" si="539"/>
        <v>1</v>
      </c>
    </row>
    <row r="8595" spans="1:77">
      <c r="A8595" s="15">
        <v>8590</v>
      </c>
      <c r="BP8595" s="27">
        <v>0.778414041284579</v>
      </c>
      <c r="BQ8595" s="27">
        <v>10433.4269929246</v>
      </c>
      <c r="BR8595" s="27">
        <v>1.32186955936144</v>
      </c>
      <c r="BS8595" s="27">
        <v>50285.5301989524</v>
      </c>
      <c r="BU8595">
        <f t="shared" si="536"/>
        <v>106328.679199762</v>
      </c>
      <c r="BV8595">
        <f t="shared" si="537"/>
        <v>147994.903705264</v>
      </c>
      <c r="BW8595" s="29">
        <v>8590</v>
      </c>
      <c r="BX8595">
        <f t="shared" si="538"/>
        <v>0</v>
      </c>
      <c r="BY8595">
        <f t="shared" si="539"/>
        <v>1</v>
      </c>
    </row>
    <row r="8596" spans="1:77">
      <c r="A8596" s="15">
        <v>8591</v>
      </c>
      <c r="BP8596" s="27">
        <v>0.825619682232287</v>
      </c>
      <c r="BQ8596" s="27">
        <v>14942.8468089016</v>
      </c>
      <c r="BR8596" s="27">
        <v>1.42085263326686</v>
      </c>
      <c r="BS8596" s="27">
        <v>68352.4051218753</v>
      </c>
      <c r="BU8596">
        <f t="shared" si="536"/>
        <v>108900.105525942</v>
      </c>
      <c r="BV8596">
        <f t="shared" si="537"/>
        <v>144775.489868154</v>
      </c>
      <c r="BW8596" s="29">
        <v>8591</v>
      </c>
      <c r="BX8596">
        <f t="shared" si="538"/>
        <v>0</v>
      </c>
      <c r="BY8596">
        <f t="shared" si="539"/>
        <v>1</v>
      </c>
    </row>
    <row r="8597" spans="1:77">
      <c r="A8597" s="15">
        <v>8592</v>
      </c>
      <c r="BP8597" s="27">
        <v>0.83383798135021</v>
      </c>
      <c r="BQ8597" s="27">
        <v>18017.5466140604</v>
      </c>
      <c r="BR8597" s="27">
        <v>1.42104551940045</v>
      </c>
      <c r="BS8597" s="27">
        <v>61579.5298991073</v>
      </c>
      <c r="BU8597">
        <f t="shared" si="536"/>
        <v>107058.150588471</v>
      </c>
      <c r="BV8597">
        <f t="shared" si="537"/>
        <v>151577.298010961</v>
      </c>
      <c r="BW8597" s="29">
        <v>8592</v>
      </c>
      <c r="BX8597">
        <f t="shared" si="538"/>
        <v>0</v>
      </c>
      <c r="BY8597">
        <f t="shared" si="539"/>
        <v>1</v>
      </c>
    </row>
    <row r="8598" spans="1:77">
      <c r="A8598" s="15">
        <v>8593</v>
      </c>
      <c r="BP8598" s="27">
        <v>0.82406387082869</v>
      </c>
      <c r="BQ8598" s="27">
        <v>17075.3624931454</v>
      </c>
      <c r="BR8598" s="27">
        <v>1.42162339102801</v>
      </c>
      <c r="BS8598" s="27">
        <v>72246.5237997781</v>
      </c>
      <c r="BU8598">
        <f t="shared" si="536"/>
        <v>106534.218131158</v>
      </c>
      <c r="BV8598">
        <f t="shared" si="537"/>
        <v>140996.984854423</v>
      </c>
      <c r="BW8598" s="29">
        <v>8593</v>
      </c>
      <c r="BX8598">
        <f t="shared" si="538"/>
        <v>0</v>
      </c>
      <c r="BY8598">
        <f t="shared" si="539"/>
        <v>1</v>
      </c>
    </row>
    <row r="8599" spans="1:77">
      <c r="A8599" s="15">
        <v>8594</v>
      </c>
      <c r="BP8599" s="27">
        <v>0.83935593447926</v>
      </c>
      <c r="BQ8599" s="27">
        <v>17378.7674239728</v>
      </c>
      <c r="BR8599" s="27">
        <v>1.45288862276622</v>
      </c>
      <c r="BS8599" s="27">
        <v>59874.5173016907</v>
      </c>
      <c r="BU8599">
        <f t="shared" si="536"/>
        <v>108524.622747916</v>
      </c>
      <c r="BV8599">
        <f t="shared" si="537"/>
        <v>158058.776113242</v>
      </c>
      <c r="BW8599" s="29">
        <v>8594</v>
      </c>
      <c r="BX8599">
        <f t="shared" si="538"/>
        <v>0</v>
      </c>
      <c r="BY8599">
        <f t="shared" si="539"/>
        <v>1</v>
      </c>
    </row>
    <row r="8600" spans="1:77">
      <c r="A8600" s="15">
        <v>8595</v>
      </c>
      <c r="BP8600" s="27">
        <v>0.82110782593863</v>
      </c>
      <c r="BQ8600" s="27">
        <v>15157.0893663607</v>
      </c>
      <c r="BR8600" s="27">
        <v>1.42232919964021</v>
      </c>
      <c r="BS8600" s="27">
        <v>58165.2891293847</v>
      </c>
      <c r="BU8600">
        <f t="shared" si="536"/>
        <v>108009.084524434</v>
      </c>
      <c r="BV8600">
        <f t="shared" si="537"/>
        <v>155184.090816648</v>
      </c>
      <c r="BW8600" s="29">
        <v>8595</v>
      </c>
      <c r="BX8600">
        <f t="shared" si="538"/>
        <v>0</v>
      </c>
      <c r="BY8600">
        <f t="shared" si="539"/>
        <v>1</v>
      </c>
    </row>
    <row r="8601" spans="1:77">
      <c r="A8601" s="15">
        <v>8596</v>
      </c>
      <c r="BP8601" s="27">
        <v>0.826386379952215</v>
      </c>
      <c r="BQ8601" s="27">
        <v>20184.7226032719</v>
      </c>
      <c r="BR8601" s="27">
        <v>1.43990371398669</v>
      </c>
      <c r="BS8601" s="27">
        <v>81962.9339108275</v>
      </c>
      <c r="BU8601">
        <f t="shared" si="536"/>
        <v>103773.23438956</v>
      </c>
      <c r="BV8601">
        <f t="shared" si="537"/>
        <v>134022.623187176</v>
      </c>
      <c r="BW8601" s="29">
        <v>8596</v>
      </c>
      <c r="BX8601">
        <f t="shared" si="538"/>
        <v>0</v>
      </c>
      <c r="BY8601">
        <f t="shared" si="539"/>
        <v>1</v>
      </c>
    </row>
    <row r="8602" spans="1:77">
      <c r="A8602" s="15">
        <v>8597</v>
      </c>
      <c r="BP8602" s="27">
        <v>0.821238726256732</v>
      </c>
      <c r="BQ8602" s="27">
        <v>15087.5270360349</v>
      </c>
      <c r="BR8602" s="27">
        <v>1.41148307764417</v>
      </c>
      <c r="BS8602" s="27">
        <v>68548.7365839957</v>
      </c>
      <c r="BU8602">
        <f t="shared" si="536"/>
        <v>108098.281902475</v>
      </c>
      <c r="BV8602">
        <f t="shared" si="537"/>
        <v>143173.72506263</v>
      </c>
      <c r="BW8602" s="29">
        <v>8597</v>
      </c>
      <c r="BX8602">
        <f t="shared" si="538"/>
        <v>0</v>
      </c>
      <c r="BY8602">
        <f t="shared" si="539"/>
        <v>1</v>
      </c>
    </row>
    <row r="8603" spans="1:77">
      <c r="A8603" s="15">
        <v>8598</v>
      </c>
      <c r="BP8603" s="27">
        <v>0.770074187547639</v>
      </c>
      <c r="BQ8603" s="27">
        <v>23921.4155236503</v>
      </c>
      <c r="BR8603" s="27">
        <v>1.30459663354363</v>
      </c>
      <c r="BS8603" s="27">
        <v>66749.0032643231</v>
      </c>
      <c r="BU8603">
        <f t="shared" si="536"/>
        <v>91589.7126084955</v>
      </c>
      <c r="BV8603">
        <f t="shared" si="537"/>
        <v>128940.491767221</v>
      </c>
      <c r="BW8603" s="29">
        <v>8598</v>
      </c>
      <c r="BX8603">
        <f t="shared" si="538"/>
        <v>0</v>
      </c>
      <c r="BY8603">
        <f t="shared" si="539"/>
        <v>1</v>
      </c>
    </row>
    <row r="8604" spans="1:77">
      <c r="A8604" s="15">
        <v>8599</v>
      </c>
      <c r="BP8604" s="27">
        <v>0.808061155093392</v>
      </c>
      <c r="BQ8604" s="27">
        <v>13120.9243060379</v>
      </c>
      <c r="BR8604" s="27">
        <v>1.41602525545362</v>
      </c>
      <c r="BS8604" s="27">
        <v>55234.0614301322</v>
      </c>
      <c r="BU8604">
        <f t="shared" si="536"/>
        <v>108088.248957971</v>
      </c>
      <c r="BV8604">
        <f t="shared" si="537"/>
        <v>157169.72688791</v>
      </c>
      <c r="BW8604" s="29">
        <v>8599</v>
      </c>
      <c r="BX8604">
        <f t="shared" si="538"/>
        <v>0</v>
      </c>
      <c r="BY8604">
        <f t="shared" si="539"/>
        <v>1</v>
      </c>
    </row>
    <row r="8605" spans="1:77">
      <c r="A8605" s="15">
        <v>8600</v>
      </c>
      <c r="BP8605" s="27">
        <v>0.821395785381323</v>
      </c>
      <c r="BQ8605" s="27">
        <v>14131.4110174005</v>
      </c>
      <c r="BR8605" s="27">
        <v>1.42177416208982</v>
      </c>
      <c r="BS8605" s="27">
        <v>67051.7791801104</v>
      </c>
      <c r="BU8605">
        <f t="shared" si="536"/>
        <v>109077.956789798</v>
      </c>
      <c r="BV8605">
        <f t="shared" si="537"/>
        <v>146214.345133362</v>
      </c>
      <c r="BW8605" s="29">
        <v>8600</v>
      </c>
      <c r="BX8605">
        <f t="shared" si="538"/>
        <v>0</v>
      </c>
      <c r="BY8605">
        <f t="shared" si="539"/>
        <v>1</v>
      </c>
    </row>
    <row r="8606" spans="1:77">
      <c r="A8606" s="15">
        <v>8601</v>
      </c>
      <c r="BP8606" s="27">
        <v>0.846112662854207</v>
      </c>
      <c r="BQ8606" s="27">
        <v>13497.8719603888</v>
      </c>
      <c r="BR8606" s="27">
        <v>1.4640241009413</v>
      </c>
      <c r="BS8606" s="27">
        <v>68410.1669168986</v>
      </c>
      <c r="BU8606">
        <f t="shared" si="536"/>
        <v>113419.027467742</v>
      </c>
      <c r="BV8606">
        <f t="shared" si="537"/>
        <v>151193.448224296</v>
      </c>
      <c r="BW8606" s="29">
        <v>8601</v>
      </c>
      <c r="BX8606">
        <f t="shared" si="538"/>
        <v>0</v>
      </c>
      <c r="BY8606">
        <f t="shared" si="539"/>
        <v>1</v>
      </c>
    </row>
    <row r="8607" spans="1:77">
      <c r="A8607" s="15">
        <v>8602</v>
      </c>
      <c r="BP8607" s="27">
        <v>0.843928289772945</v>
      </c>
      <c r="BQ8607" s="27">
        <v>17148.1502020236</v>
      </c>
      <c r="BR8607" s="27">
        <v>1.41085712644328</v>
      </c>
      <c r="BS8607" s="27">
        <v>60688.4483941484</v>
      </c>
      <c r="BU8607">
        <f t="shared" si="536"/>
        <v>109441.093263918</v>
      </c>
      <c r="BV8607">
        <f t="shared" si="537"/>
        <v>150940.120572343</v>
      </c>
      <c r="BW8607" s="29">
        <v>8602</v>
      </c>
      <c r="BX8607">
        <f t="shared" si="538"/>
        <v>0</v>
      </c>
      <c r="BY8607">
        <f t="shared" si="539"/>
        <v>1</v>
      </c>
    </row>
    <row r="8608" spans="1:77">
      <c r="A8608" s="15">
        <v>8603</v>
      </c>
      <c r="BP8608" s="27">
        <v>0.797839212695233</v>
      </c>
      <c r="BQ8608" s="27">
        <v>10876.5178105312</v>
      </c>
      <c r="BR8608" s="27">
        <v>1.36270638556557</v>
      </c>
      <c r="BS8608" s="27">
        <v>51587.8346753795</v>
      </c>
      <c r="BU8608">
        <f t="shared" si="536"/>
        <v>108799.364093754</v>
      </c>
      <c r="BV8608">
        <f t="shared" si="537"/>
        <v>152818.123159456</v>
      </c>
      <c r="BW8608" s="29">
        <v>8603</v>
      </c>
      <c r="BX8608">
        <f t="shared" si="538"/>
        <v>0</v>
      </c>
      <c r="BY8608">
        <f t="shared" si="539"/>
        <v>1</v>
      </c>
    </row>
    <row r="8609" spans="1:77">
      <c r="A8609" s="15">
        <v>8604</v>
      </c>
      <c r="BP8609" s="27">
        <v>0.816975026303908</v>
      </c>
      <c r="BQ8609" s="27">
        <v>15857.6573629524</v>
      </c>
      <c r="BR8609" s="27">
        <v>1.42128306610587</v>
      </c>
      <c r="BS8609" s="27">
        <v>57255.0831346325</v>
      </c>
      <c r="BU8609">
        <f t="shared" si="536"/>
        <v>106688.596582634</v>
      </c>
      <c r="BV8609">
        <f t="shared" si="537"/>
        <v>155937.376781248</v>
      </c>
      <c r="BW8609" s="29">
        <v>8604</v>
      </c>
      <c r="BX8609">
        <f t="shared" si="538"/>
        <v>0</v>
      </c>
      <c r="BY8609">
        <f t="shared" si="539"/>
        <v>1</v>
      </c>
    </row>
    <row r="8610" spans="1:77">
      <c r="A8610" s="15">
        <v>8605</v>
      </c>
      <c r="BP8610" s="27">
        <v>0.811595944944705</v>
      </c>
      <c r="BQ8610" s="27">
        <v>13079.1859213304</v>
      </c>
      <c r="BR8610" s="27">
        <v>1.3939454697792</v>
      </c>
      <c r="BS8610" s="27">
        <v>54780.695064104</v>
      </c>
      <c r="BU8610">
        <f t="shared" si="536"/>
        <v>108660.205820375</v>
      </c>
      <c r="BV8610">
        <f t="shared" si="537"/>
        <v>154311.125402776</v>
      </c>
      <c r="BW8610" s="29">
        <v>8605</v>
      </c>
      <c r="BX8610">
        <f t="shared" si="538"/>
        <v>0</v>
      </c>
      <c r="BY8610">
        <f t="shared" si="539"/>
        <v>1</v>
      </c>
    </row>
    <row r="8611" spans="1:77">
      <c r="A8611" s="15">
        <v>8606</v>
      </c>
      <c r="BP8611" s="27">
        <v>0.819691589348902</v>
      </c>
      <c r="BQ8611" s="27">
        <v>15143.457358801</v>
      </c>
      <c r="BR8611" s="27">
        <v>1.4297769743952</v>
      </c>
      <c r="BS8611" s="27">
        <v>68297.7724848639</v>
      </c>
      <c r="BU8611">
        <f t="shared" si="536"/>
        <v>107810.281043534</v>
      </c>
      <c r="BV8611">
        <f t="shared" si="537"/>
        <v>146168.773674416</v>
      </c>
      <c r="BW8611" s="29">
        <v>8606</v>
      </c>
      <c r="BX8611">
        <f t="shared" si="538"/>
        <v>0</v>
      </c>
      <c r="BY8611">
        <f t="shared" si="539"/>
        <v>1</v>
      </c>
    </row>
    <row r="8612" spans="1:77">
      <c r="A8612" s="15">
        <v>8607</v>
      </c>
      <c r="BP8612" s="27">
        <v>0.79063976213313</v>
      </c>
      <c r="BQ8612" s="27">
        <v>11122.3036298033</v>
      </c>
      <c r="BR8612" s="27">
        <v>1.34969357015518</v>
      </c>
      <c r="BS8612" s="27">
        <v>52430.7685710717</v>
      </c>
      <c r="BU8612">
        <f t="shared" si="536"/>
        <v>107473.660690166</v>
      </c>
      <c r="BV8612">
        <f t="shared" si="537"/>
        <v>150023.266952205</v>
      </c>
      <c r="BW8612" s="29">
        <v>8607</v>
      </c>
      <c r="BX8612">
        <f t="shared" si="538"/>
        <v>0</v>
      </c>
      <c r="BY8612">
        <f t="shared" si="539"/>
        <v>1</v>
      </c>
    </row>
    <row r="8613" spans="1:77">
      <c r="A8613" s="15">
        <v>8608</v>
      </c>
      <c r="BP8613" s="27">
        <v>0.765848973895364</v>
      </c>
      <c r="BQ8613" s="27">
        <v>13967.8965652064</v>
      </c>
      <c r="BR8613" s="27">
        <v>1.31768554012189</v>
      </c>
      <c r="BS8613" s="27">
        <v>67745.1341245606</v>
      </c>
      <c r="BU8613">
        <f t="shared" si="536"/>
        <v>100909.449519098</v>
      </c>
      <c r="BV8613">
        <f t="shared" si="537"/>
        <v>129907.696893723</v>
      </c>
      <c r="BW8613" s="29">
        <v>8608</v>
      </c>
      <c r="BX8613">
        <f t="shared" si="538"/>
        <v>0</v>
      </c>
      <c r="BY8613">
        <f t="shared" si="539"/>
        <v>1</v>
      </c>
    </row>
    <row r="8614" spans="1:77">
      <c r="A8614" s="15">
        <v>8609</v>
      </c>
      <c r="BP8614" s="27">
        <v>0.771880760904944</v>
      </c>
      <c r="BQ8614" s="27">
        <v>16881.894510935</v>
      </c>
      <c r="BR8614" s="27">
        <v>1.32324898393389</v>
      </c>
      <c r="BS8614" s="27">
        <v>73254.2770435252</v>
      </c>
      <c r="BU8614">
        <f t="shared" si="536"/>
        <v>98900.2196248066</v>
      </c>
      <c r="BV8614">
        <f t="shared" si="537"/>
        <v>125233.070546558</v>
      </c>
      <c r="BW8614" s="29">
        <v>8609</v>
      </c>
      <c r="BX8614">
        <f t="shared" si="538"/>
        <v>0</v>
      </c>
      <c r="BY8614">
        <f t="shared" si="539"/>
        <v>1</v>
      </c>
    </row>
    <row r="8615" spans="1:77">
      <c r="A8615" s="15">
        <v>8610</v>
      </c>
      <c r="BP8615" s="27">
        <v>0.829414520385957</v>
      </c>
      <c r="BQ8615" s="27">
        <v>15489.1995288945</v>
      </c>
      <c r="BR8615" s="27">
        <v>1.45623972574372</v>
      </c>
      <c r="BS8615" s="27">
        <v>55213.5759054947</v>
      </c>
      <c r="BU8615">
        <f t="shared" si="536"/>
        <v>108922.978528999</v>
      </c>
      <c r="BV8615">
        <f t="shared" si="537"/>
        <v>163222.382956063</v>
      </c>
      <c r="BW8615" s="29">
        <v>8610</v>
      </c>
      <c r="BX8615">
        <f t="shared" si="538"/>
        <v>0</v>
      </c>
      <c r="BY8615">
        <f t="shared" si="539"/>
        <v>1</v>
      </c>
    </row>
    <row r="8616" spans="1:77">
      <c r="A8616" s="15">
        <v>8611</v>
      </c>
      <c r="BP8616" s="27">
        <v>0.838186966612585</v>
      </c>
      <c r="BQ8616" s="27">
        <v>16039.1109179609</v>
      </c>
      <c r="BR8616" s="27">
        <v>1.44295586512723</v>
      </c>
      <c r="BS8616" s="27">
        <v>68753.2928847221</v>
      </c>
      <c r="BU8616">
        <f t="shared" si="536"/>
        <v>109688.934073927</v>
      </c>
      <c r="BV8616">
        <f t="shared" si="537"/>
        <v>147690.086884363</v>
      </c>
      <c r="BW8616" s="29">
        <v>8611</v>
      </c>
      <c r="BX8616">
        <f t="shared" si="538"/>
        <v>0</v>
      </c>
      <c r="BY8616">
        <f t="shared" si="539"/>
        <v>1</v>
      </c>
    </row>
    <row r="8617" spans="1:77">
      <c r="A8617" s="15">
        <v>8612</v>
      </c>
      <c r="BP8617" s="27">
        <v>0.807245219885234</v>
      </c>
      <c r="BQ8617" s="27">
        <v>15913.40621687</v>
      </c>
      <c r="BR8617" s="27">
        <v>1.40068067416125</v>
      </c>
      <c r="BS8617" s="27">
        <v>61304.7696607358</v>
      </c>
      <c r="BU8617">
        <f t="shared" si="536"/>
        <v>105173.376765915</v>
      </c>
      <c r="BV8617">
        <f t="shared" si="537"/>
        <v>148797.331463451</v>
      </c>
      <c r="BW8617" s="29">
        <v>8612</v>
      </c>
      <c r="BX8617">
        <f t="shared" si="538"/>
        <v>0</v>
      </c>
      <c r="BY8617">
        <f t="shared" si="539"/>
        <v>1</v>
      </c>
    </row>
    <row r="8618" spans="1:77">
      <c r="A8618" s="15">
        <v>8613</v>
      </c>
      <c r="BP8618" s="27">
        <v>0.794571250758655</v>
      </c>
      <c r="BQ8618" s="27">
        <v>17072.4390060424</v>
      </c>
      <c r="BR8618" s="27">
        <v>1.36128858501925</v>
      </c>
      <c r="BS8618" s="27">
        <v>74283.6699222676</v>
      </c>
      <c r="BU8618">
        <f t="shared" si="536"/>
        <v>102113.248607756</v>
      </c>
      <c r="BV8618">
        <f t="shared" si="537"/>
        <v>129909.617830621</v>
      </c>
      <c r="BW8618" s="29">
        <v>8613</v>
      </c>
      <c r="BX8618">
        <f t="shared" si="538"/>
        <v>0</v>
      </c>
      <c r="BY8618">
        <f t="shared" si="539"/>
        <v>1</v>
      </c>
    </row>
    <row r="8619" spans="1:77">
      <c r="A8619" s="15">
        <v>8614</v>
      </c>
      <c r="BP8619" s="27">
        <v>0.82522878944348</v>
      </c>
      <c r="BQ8619" s="27">
        <v>10740.5223917932</v>
      </c>
      <c r="BR8619" s="27">
        <v>1.41964600025869</v>
      </c>
      <c r="BS8619" s="27">
        <v>64738.5679590294</v>
      </c>
      <c r="BU8619">
        <f t="shared" si="536"/>
        <v>113043.796024729</v>
      </c>
      <c r="BV8619">
        <f t="shared" si="537"/>
        <v>148208.332079774</v>
      </c>
      <c r="BW8619" s="29">
        <v>8614</v>
      </c>
      <c r="BX8619">
        <f t="shared" si="538"/>
        <v>0</v>
      </c>
      <c r="BY8619">
        <f t="shared" si="539"/>
        <v>1</v>
      </c>
    </row>
    <row r="8620" spans="1:77">
      <c r="A8620" s="15">
        <v>8615</v>
      </c>
      <c r="BP8620" s="27">
        <v>0.877228215666198</v>
      </c>
      <c r="BQ8620" s="27">
        <v>12973.5238617446</v>
      </c>
      <c r="BR8620" s="27">
        <v>1.48663966731455</v>
      </c>
      <c r="BS8620" s="27">
        <v>55108.3523608496</v>
      </c>
      <c r="BU8620">
        <f t="shared" si="536"/>
        <v>118610.708488185</v>
      </c>
      <c r="BV8620">
        <f t="shared" si="537"/>
        <v>167887.597736332</v>
      </c>
      <c r="BW8620" s="29">
        <v>8615</v>
      </c>
      <c r="BX8620">
        <f t="shared" si="538"/>
        <v>0</v>
      </c>
      <c r="BY8620">
        <f t="shared" si="539"/>
        <v>1</v>
      </c>
    </row>
    <row r="8621" spans="1:77">
      <c r="A8621" s="15">
        <v>8616</v>
      </c>
      <c r="BP8621" s="27">
        <v>0.848660655335288</v>
      </c>
      <c r="BQ8621" s="27">
        <v>13801.6812849433</v>
      </c>
      <c r="BR8621" s="27">
        <v>1.47635099642481</v>
      </c>
      <c r="BS8621" s="27">
        <v>55899.8826219824</v>
      </c>
      <c r="BU8621">
        <f t="shared" si="536"/>
        <v>113497.41701535</v>
      </c>
      <c r="BV8621">
        <f t="shared" si="537"/>
        <v>165552.766841739</v>
      </c>
      <c r="BW8621" s="29">
        <v>8616</v>
      </c>
      <c r="BX8621">
        <f t="shared" si="538"/>
        <v>0</v>
      </c>
      <c r="BY8621">
        <f t="shared" si="539"/>
        <v>1</v>
      </c>
    </row>
    <row r="8622" spans="1:77">
      <c r="A8622" s="15">
        <v>8617</v>
      </c>
      <c r="BP8622" s="27">
        <v>0.833384146011986</v>
      </c>
      <c r="BQ8622" s="27">
        <v>14231.308560023</v>
      </c>
      <c r="BR8622" s="27">
        <v>1.44978705660391</v>
      </c>
      <c r="BS8622" s="27">
        <v>66272.647367879</v>
      </c>
      <c r="BU8622">
        <f t="shared" si="536"/>
        <v>110776.313341775</v>
      </c>
      <c r="BV8622">
        <f t="shared" si="537"/>
        <v>151195.411122707</v>
      </c>
      <c r="BW8622" s="29">
        <v>8617</v>
      </c>
      <c r="BX8622">
        <f t="shared" si="538"/>
        <v>0</v>
      </c>
      <c r="BY8622">
        <f t="shared" si="539"/>
        <v>1</v>
      </c>
    </row>
    <row r="8623" spans="1:77">
      <c r="A8623" s="15">
        <v>8618</v>
      </c>
      <c r="BP8623" s="27">
        <v>0.806833774128896</v>
      </c>
      <c r="BQ8623" s="27">
        <v>12919.6688553682</v>
      </c>
      <c r="BR8623" s="27">
        <v>1.39024192571051</v>
      </c>
      <c r="BS8623" s="27">
        <v>64810.1842155825</v>
      </c>
      <c r="BU8623">
        <f t="shared" si="536"/>
        <v>108105.397263966</v>
      </c>
      <c r="BV8623">
        <f t="shared" si="537"/>
        <v>143726.104640993</v>
      </c>
      <c r="BW8623" s="29">
        <v>8618</v>
      </c>
      <c r="BX8623">
        <f t="shared" si="538"/>
        <v>0</v>
      </c>
      <c r="BY8623">
        <f t="shared" si="539"/>
        <v>1</v>
      </c>
    </row>
    <row r="8624" spans="1:77">
      <c r="A8624" s="15">
        <v>8619</v>
      </c>
      <c r="BP8624" s="27">
        <v>0.8493380034325</v>
      </c>
      <c r="BQ8624" s="27">
        <v>18648.5543512898</v>
      </c>
      <c r="BR8624" s="27">
        <v>1.47266255109294</v>
      </c>
      <c r="BS8624" s="27">
        <v>65101.3918163979</v>
      </c>
      <c r="BU8624">
        <f t="shared" si="536"/>
        <v>108752.146163585</v>
      </c>
      <c r="BV8624">
        <f t="shared" si="537"/>
        <v>155797.990847544</v>
      </c>
      <c r="BW8624" s="29">
        <v>8619</v>
      </c>
      <c r="BX8624">
        <f t="shared" si="538"/>
        <v>0</v>
      </c>
      <c r="BY8624">
        <f t="shared" si="539"/>
        <v>1</v>
      </c>
    </row>
    <row r="8625" spans="1:77">
      <c r="A8625" s="15">
        <v>8620</v>
      </c>
      <c r="BP8625" s="27">
        <v>0.797478771271035</v>
      </c>
      <c r="BQ8625" s="27">
        <v>15973.831495842</v>
      </c>
      <c r="BR8625" s="27">
        <v>1.33540946873839</v>
      </c>
      <c r="BS8625" s="27">
        <v>60891.9033345368</v>
      </c>
      <c r="BU8625">
        <f t="shared" si="536"/>
        <v>103647.984194813</v>
      </c>
      <c r="BV8625">
        <f t="shared" si="537"/>
        <v>139419.516976221</v>
      </c>
      <c r="BW8625" s="29">
        <v>8620</v>
      </c>
      <c r="BX8625">
        <f t="shared" si="538"/>
        <v>0</v>
      </c>
      <c r="BY8625">
        <f t="shared" si="539"/>
        <v>1</v>
      </c>
    </row>
    <row r="8626" spans="1:77">
      <c r="A8626" s="15">
        <v>8621</v>
      </c>
      <c r="BP8626" s="27">
        <v>0.820644963027611</v>
      </c>
      <c r="BQ8626" s="27">
        <v>15710.2793758719</v>
      </c>
      <c r="BR8626" s="27">
        <v>1.40470756249451</v>
      </c>
      <c r="BS8626" s="27">
        <v>71217.1623301582</v>
      </c>
      <c r="BU8626">
        <f t="shared" si="536"/>
        <v>107386.46507827</v>
      </c>
      <c r="BV8626">
        <f t="shared" si="537"/>
        <v>139488.972044019</v>
      </c>
      <c r="BW8626" s="29">
        <v>8621</v>
      </c>
      <c r="BX8626">
        <f t="shared" si="538"/>
        <v>0</v>
      </c>
      <c r="BY8626">
        <f t="shared" si="539"/>
        <v>1</v>
      </c>
    </row>
    <row r="8627" spans="1:77">
      <c r="A8627" s="15">
        <v>8622</v>
      </c>
      <c r="BP8627" s="27">
        <v>0.769588476898717</v>
      </c>
      <c r="BQ8627" s="27">
        <v>12868.850809939</v>
      </c>
      <c r="BR8627" s="27">
        <v>1.30867931771659</v>
      </c>
      <c r="BS8627" s="27">
        <v>52439.4017472801</v>
      </c>
      <c r="BU8627">
        <f t="shared" si="536"/>
        <v>102569.420724869</v>
      </c>
      <c r="BV8627">
        <f t="shared" si="537"/>
        <v>143862.495910208</v>
      </c>
      <c r="BW8627" s="29">
        <v>8622</v>
      </c>
      <c r="BX8627">
        <f t="shared" si="538"/>
        <v>0</v>
      </c>
      <c r="BY8627">
        <f t="shared" si="539"/>
        <v>1</v>
      </c>
    </row>
    <row r="8628" spans="1:77">
      <c r="A8628" s="15">
        <v>8623</v>
      </c>
      <c r="BP8628" s="27">
        <v>0.804418527931115</v>
      </c>
      <c r="BQ8628" s="27">
        <v>14933.3039480743</v>
      </c>
      <c r="BR8628" s="27">
        <v>1.39253993380479</v>
      </c>
      <c r="BS8628" s="27">
        <v>57768.2914166909</v>
      </c>
      <c r="BU8628">
        <f t="shared" si="536"/>
        <v>105729.475241593</v>
      </c>
      <c r="BV8628">
        <f t="shared" si="537"/>
        <v>151112.698654027</v>
      </c>
      <c r="BW8628" s="29">
        <v>8623</v>
      </c>
      <c r="BX8628">
        <f t="shared" si="538"/>
        <v>0</v>
      </c>
      <c r="BY8628">
        <f t="shared" si="539"/>
        <v>1</v>
      </c>
    </row>
    <row r="8629" spans="1:77">
      <c r="A8629" s="15">
        <v>8624</v>
      </c>
      <c r="BP8629" s="27">
        <v>0.810749985950447</v>
      </c>
      <c r="BQ8629" s="27">
        <v>23087.301503427</v>
      </c>
      <c r="BR8629" s="27">
        <v>1.41605536498772</v>
      </c>
      <c r="BS8629" s="27">
        <v>87372.6097065879</v>
      </c>
      <c r="BU8629">
        <f t="shared" si="536"/>
        <v>98525.1963891402</v>
      </c>
      <c r="BV8629">
        <f t="shared" si="537"/>
        <v>125035.695041569</v>
      </c>
      <c r="BW8629" s="29">
        <v>8624</v>
      </c>
      <c r="BX8629">
        <f t="shared" si="538"/>
        <v>0</v>
      </c>
      <c r="BY8629">
        <f t="shared" si="539"/>
        <v>1</v>
      </c>
    </row>
    <row r="8630" spans="1:77">
      <c r="A8630" s="15">
        <v>8625</v>
      </c>
      <c r="BP8630" s="27">
        <v>0.810648623148807</v>
      </c>
      <c r="BQ8630" s="27">
        <v>14134.7715375231</v>
      </c>
      <c r="BR8630" s="27">
        <v>1.38764663567124</v>
      </c>
      <c r="BS8630" s="27">
        <v>70043.1886508577</v>
      </c>
      <c r="BU8630">
        <f t="shared" si="536"/>
        <v>107462.521934798</v>
      </c>
      <c r="BV8630">
        <f t="shared" si="537"/>
        <v>138103.806699828</v>
      </c>
      <c r="BW8630" s="29">
        <v>8625</v>
      </c>
      <c r="BX8630">
        <f t="shared" si="538"/>
        <v>0</v>
      </c>
      <c r="BY8630">
        <f t="shared" si="539"/>
        <v>1</v>
      </c>
    </row>
    <row r="8631" spans="1:77">
      <c r="A8631" s="15">
        <v>8626</v>
      </c>
      <c r="BP8631" s="27">
        <v>0.815985482723242</v>
      </c>
      <c r="BQ8631" s="27">
        <v>16106.4175011257</v>
      </c>
      <c r="BR8631" s="27">
        <v>1.42619745655301</v>
      </c>
      <c r="BS8631" s="27">
        <v>62119.7863021137</v>
      </c>
      <c r="BU8631">
        <f t="shared" si="536"/>
        <v>106291.404907361</v>
      </c>
      <c r="BV8631">
        <f t="shared" si="537"/>
        <v>151809.832180838</v>
      </c>
      <c r="BW8631" s="29">
        <v>8626</v>
      </c>
      <c r="BX8631">
        <f t="shared" si="538"/>
        <v>0</v>
      </c>
      <c r="BY8631">
        <f t="shared" si="539"/>
        <v>1</v>
      </c>
    </row>
    <row r="8632" spans="1:77">
      <c r="A8632" s="15">
        <v>8627</v>
      </c>
      <c r="BP8632" s="27">
        <v>0.819545518839454</v>
      </c>
      <c r="BQ8632" s="27">
        <v>21662.3969601744</v>
      </c>
      <c r="BR8632" s="27">
        <v>1.38765466073028</v>
      </c>
      <c r="BS8632" s="27">
        <v>77521.7400023302</v>
      </c>
      <c r="BU8632">
        <f t="shared" si="536"/>
        <v>101269.430865744</v>
      </c>
      <c r="BV8632">
        <f t="shared" si="537"/>
        <v>130626.459107212</v>
      </c>
      <c r="BW8632" s="29">
        <v>8627</v>
      </c>
      <c r="BX8632">
        <f t="shared" si="538"/>
        <v>0</v>
      </c>
      <c r="BY8632">
        <f t="shared" si="539"/>
        <v>1</v>
      </c>
    </row>
    <row r="8633" spans="1:77">
      <c r="A8633" s="15">
        <v>8628</v>
      </c>
      <c r="BP8633" s="27">
        <v>0.784005981434568</v>
      </c>
      <c r="BQ8633" s="27">
        <v>13989.612561218</v>
      </c>
      <c r="BR8633" s="27">
        <v>1.33228140366053</v>
      </c>
      <c r="BS8633" s="27">
        <v>67015.1877444283</v>
      </c>
      <c r="BU8633">
        <f t="shared" si="536"/>
        <v>103611.284653967</v>
      </c>
      <c r="BV8633">
        <f t="shared" si="537"/>
        <v>132827.022804652</v>
      </c>
      <c r="BW8633" s="29">
        <v>8628</v>
      </c>
      <c r="BX8633">
        <f t="shared" si="538"/>
        <v>0</v>
      </c>
      <c r="BY8633">
        <f t="shared" si="539"/>
        <v>1</v>
      </c>
    </row>
    <row r="8634" spans="1:77">
      <c r="A8634" s="15">
        <v>8629</v>
      </c>
      <c r="BP8634" s="27">
        <v>0.83583938678341</v>
      </c>
      <c r="BQ8634" s="27">
        <v>17877.0267312467</v>
      </c>
      <c r="BR8634" s="27">
        <v>1.45243718452695</v>
      </c>
      <c r="BS8634" s="27">
        <v>69459.5587769134</v>
      </c>
      <c r="BU8634">
        <f t="shared" si="536"/>
        <v>107498.881286265</v>
      </c>
      <c r="BV8634">
        <f t="shared" si="537"/>
        <v>148406.018902129</v>
      </c>
      <c r="BW8634" s="29">
        <v>8629</v>
      </c>
      <c r="BX8634">
        <f t="shared" si="538"/>
        <v>0</v>
      </c>
      <c r="BY8634">
        <f t="shared" si="539"/>
        <v>1</v>
      </c>
    </row>
    <row r="8635" spans="1:77">
      <c r="A8635" s="15">
        <v>8630</v>
      </c>
      <c r="BP8635" s="27">
        <v>0.782825734555483</v>
      </c>
      <c r="BQ8635" s="27">
        <v>10991.1982616169</v>
      </c>
      <c r="BR8635" s="27">
        <v>1.31830904683707</v>
      </c>
      <c r="BS8635" s="27">
        <v>51766.9729466871</v>
      </c>
      <c r="BU8635">
        <f t="shared" si="536"/>
        <v>106432.661921706</v>
      </c>
      <c r="BV8635">
        <f t="shared" si="537"/>
        <v>145979.384078874</v>
      </c>
      <c r="BW8635" s="29">
        <v>8630</v>
      </c>
      <c r="BX8635">
        <f t="shared" si="538"/>
        <v>0</v>
      </c>
      <c r="BY8635">
        <f t="shared" si="539"/>
        <v>1</v>
      </c>
    </row>
    <row r="8636" spans="1:77">
      <c r="A8636" s="15">
        <v>8631</v>
      </c>
      <c r="BP8636" s="27">
        <v>0.828658599848387</v>
      </c>
      <c r="BQ8636" s="27">
        <v>17156.8864762084</v>
      </c>
      <c r="BR8636" s="27">
        <v>1.3944216546391</v>
      </c>
      <c r="BS8636" s="27">
        <v>58076.1668828112</v>
      </c>
      <c r="BU8636">
        <f t="shared" si="536"/>
        <v>107141.90350105</v>
      </c>
      <c r="BV8636">
        <f t="shared" si="537"/>
        <v>151087.081313054</v>
      </c>
      <c r="BW8636" s="29">
        <v>8631</v>
      </c>
      <c r="BX8636">
        <f t="shared" si="538"/>
        <v>0</v>
      </c>
      <c r="BY8636">
        <f t="shared" si="539"/>
        <v>1</v>
      </c>
    </row>
    <row r="8637" spans="1:77">
      <c r="A8637" s="15">
        <v>8632</v>
      </c>
      <c r="BP8637" s="27">
        <v>0.773056454254193</v>
      </c>
      <c r="BQ8637" s="27">
        <v>14074.7516683424</v>
      </c>
      <c r="BR8637" s="27">
        <v>1.31066809376078</v>
      </c>
      <c r="BS8637" s="27">
        <v>53877.613730937</v>
      </c>
      <c r="BU8637">
        <f t="shared" si="536"/>
        <v>101883.716469787</v>
      </c>
      <c r="BV8637">
        <f t="shared" si="537"/>
        <v>142722.600333179</v>
      </c>
      <c r="BW8637" s="29">
        <v>8632</v>
      </c>
      <c r="BX8637">
        <f t="shared" si="538"/>
        <v>0</v>
      </c>
      <c r="BY8637">
        <f t="shared" si="539"/>
        <v>1</v>
      </c>
    </row>
    <row r="8638" spans="1:77">
      <c r="A8638" s="15">
        <v>8633</v>
      </c>
      <c r="BP8638" s="27">
        <v>0.837093983897899</v>
      </c>
      <c r="BQ8638" s="27">
        <v>10082.2892630093</v>
      </c>
      <c r="BR8638" s="27">
        <v>1.39738963742029</v>
      </c>
      <c r="BS8638" s="27">
        <v>60249.5894462173</v>
      </c>
      <c r="BU8638">
        <f t="shared" si="536"/>
        <v>115481.808321676</v>
      </c>
      <c r="BV8638">
        <f t="shared" si="537"/>
        <v>149358.856166826</v>
      </c>
      <c r="BW8638" s="29">
        <v>8633</v>
      </c>
      <c r="BX8638">
        <f t="shared" si="538"/>
        <v>0</v>
      </c>
      <c r="BY8638">
        <f t="shared" si="539"/>
        <v>1</v>
      </c>
    </row>
    <row r="8639" spans="1:77">
      <c r="A8639" s="15">
        <v>8634</v>
      </c>
      <c r="BP8639" s="27">
        <v>0.844790840623972</v>
      </c>
      <c r="BQ8639" s="27">
        <v>21157.1807838208</v>
      </c>
      <c r="BR8639" s="27">
        <v>1.45714411086718</v>
      </c>
      <c r="BS8639" s="27">
        <v>67500.7878604988</v>
      </c>
      <c r="BU8639">
        <f t="shared" si="536"/>
        <v>105561.445309775</v>
      </c>
      <c r="BV8639">
        <f t="shared" si="537"/>
        <v>151070.828769578</v>
      </c>
      <c r="BW8639" s="29">
        <v>8634</v>
      </c>
      <c r="BX8639">
        <f t="shared" si="538"/>
        <v>0</v>
      </c>
      <c r="BY8639">
        <f t="shared" si="539"/>
        <v>1</v>
      </c>
    </row>
    <row r="8640" spans="1:77">
      <c r="A8640" s="15">
        <v>8635</v>
      </c>
      <c r="BP8640" s="27">
        <v>0.755740332290736</v>
      </c>
      <c r="BQ8640" s="27">
        <v>14675.091144634</v>
      </c>
      <c r="BR8640" s="27">
        <v>1.25992365658688</v>
      </c>
      <c r="BS8640" s="27">
        <v>54269.2555880888</v>
      </c>
      <c r="BU8640">
        <f t="shared" si="536"/>
        <v>98685.9586989764</v>
      </c>
      <c r="BV8640">
        <f t="shared" si="537"/>
        <v>134719.292899944</v>
      </c>
      <c r="BW8640" s="29">
        <v>8635</v>
      </c>
      <c r="BX8640">
        <f t="shared" si="538"/>
        <v>0</v>
      </c>
      <c r="BY8640">
        <f t="shared" si="539"/>
        <v>1</v>
      </c>
    </row>
    <row r="8641" spans="1:77">
      <c r="A8641" s="15">
        <v>8636</v>
      </c>
      <c r="BP8641" s="27">
        <v>0.821274580232777</v>
      </c>
      <c r="BQ8641" s="27">
        <v>12545.1221533094</v>
      </c>
      <c r="BR8641" s="27">
        <v>1.43275109976277</v>
      </c>
      <c r="BS8641" s="27">
        <v>55321.47715284</v>
      </c>
      <c r="BU8641">
        <f t="shared" si="536"/>
        <v>110646.064881607</v>
      </c>
      <c r="BV8641">
        <f t="shared" si="537"/>
        <v>159591.187811576</v>
      </c>
      <c r="BW8641" s="29">
        <v>8636</v>
      </c>
      <c r="BX8641">
        <f t="shared" si="538"/>
        <v>0</v>
      </c>
      <c r="BY8641">
        <f t="shared" si="539"/>
        <v>1</v>
      </c>
    </row>
    <row r="8642" spans="1:77">
      <c r="A8642" s="15">
        <v>8637</v>
      </c>
      <c r="BP8642" s="27">
        <v>0.846848412504123</v>
      </c>
      <c r="BQ8642" s="27">
        <v>14434.9149760471</v>
      </c>
      <c r="BR8642" s="27">
        <v>1.47781823057916</v>
      </c>
      <c r="BS8642" s="27">
        <v>68533.3125065318</v>
      </c>
      <c r="BU8642">
        <f t="shared" si="536"/>
        <v>112592.346899571</v>
      </c>
      <c r="BV8642">
        <f t="shared" si="537"/>
        <v>153139.422080342</v>
      </c>
      <c r="BW8642" s="29">
        <v>8637</v>
      </c>
      <c r="BX8642">
        <f t="shared" si="538"/>
        <v>0</v>
      </c>
      <c r="BY8642">
        <f t="shared" si="539"/>
        <v>1</v>
      </c>
    </row>
    <row r="8643" spans="1:77">
      <c r="A8643" s="15">
        <v>8638</v>
      </c>
      <c r="BP8643" s="27">
        <v>0.817497375787939</v>
      </c>
      <c r="BQ8643" s="27">
        <v>23547.7707043128</v>
      </c>
      <c r="BR8643" s="27">
        <v>1.41058050835183</v>
      </c>
      <c r="BS8643" s="27">
        <v>67998.1516849398</v>
      </c>
      <c r="BU8643">
        <f t="shared" si="536"/>
        <v>99076.835663878</v>
      </c>
      <c r="BV8643">
        <f t="shared" si="537"/>
        <v>143588.924567834</v>
      </c>
      <c r="BW8643" s="29">
        <v>8638</v>
      </c>
      <c r="BX8643">
        <f t="shared" si="538"/>
        <v>0</v>
      </c>
      <c r="BY8643">
        <f t="shared" si="539"/>
        <v>1</v>
      </c>
    </row>
    <row r="8644" spans="1:77">
      <c r="A8644" s="15">
        <v>8639</v>
      </c>
      <c r="BP8644" s="27">
        <v>0.80424842035434</v>
      </c>
      <c r="BQ8644" s="27">
        <v>13283.8793462068</v>
      </c>
      <c r="BR8644" s="27">
        <v>1.38435400090125</v>
      </c>
      <c r="BS8644" s="27">
        <v>68417.667766055</v>
      </c>
      <c r="BU8644">
        <f t="shared" si="536"/>
        <v>107353.383706944</v>
      </c>
      <c r="BV8644">
        <f t="shared" si="537"/>
        <v>139235.432369132</v>
      </c>
      <c r="BW8644" s="29">
        <v>8639</v>
      </c>
      <c r="BX8644">
        <f t="shared" si="538"/>
        <v>0</v>
      </c>
      <c r="BY8644">
        <f t="shared" si="539"/>
        <v>1</v>
      </c>
    </row>
    <row r="8645" spans="1:77">
      <c r="A8645" s="15">
        <v>8640</v>
      </c>
      <c r="BP8645" s="27">
        <v>0.825331130043468</v>
      </c>
      <c r="BQ8645" s="27">
        <v>14978.4111409629</v>
      </c>
      <c r="BR8645" s="27">
        <v>1.38525321407858</v>
      </c>
      <c r="BS8645" s="27">
        <v>55718.1667091883</v>
      </c>
      <c r="BU8645">
        <f t="shared" si="536"/>
        <v>108821.258365557</v>
      </c>
      <c r="BV8645">
        <f t="shared" si="537"/>
        <v>152069.815402599</v>
      </c>
      <c r="BW8645" s="29">
        <v>8640</v>
      </c>
      <c r="BX8645">
        <f t="shared" si="538"/>
        <v>0</v>
      </c>
      <c r="BY8645">
        <f t="shared" si="539"/>
        <v>1</v>
      </c>
    </row>
    <row r="8646" spans="1:77">
      <c r="A8646" s="15">
        <v>8641</v>
      </c>
      <c r="BP8646" s="27">
        <v>0.821114144885502</v>
      </c>
      <c r="BQ8646" s="27">
        <v>17088.7176625908</v>
      </c>
      <c r="BR8646" s="27">
        <v>1.42326176734111</v>
      </c>
      <c r="BS8646" s="27">
        <v>64155.0883368457</v>
      </c>
      <c r="BU8646">
        <f t="shared" si="536"/>
        <v>106078.404070234</v>
      </c>
      <c r="BV8646">
        <f t="shared" si="537"/>
        <v>149334.176764321</v>
      </c>
      <c r="BW8646" s="29">
        <v>8641</v>
      </c>
      <c r="BX8646">
        <f t="shared" si="538"/>
        <v>0</v>
      </c>
      <c r="BY8646">
        <f t="shared" si="539"/>
        <v>1</v>
      </c>
    </row>
    <row r="8647" spans="1:77">
      <c r="A8647" s="15">
        <v>8642</v>
      </c>
      <c r="BP8647" s="27">
        <v>0.81406952689623</v>
      </c>
      <c r="BQ8647" s="27">
        <v>11634.4462371798</v>
      </c>
      <c r="BR8647" s="27">
        <v>1.40973610319579</v>
      </c>
      <c r="BS8647" s="27">
        <v>53721.8909903197</v>
      </c>
      <c r="BU8647">
        <f t="shared" ref="BU8647:BU8710" si="540">BP8647*$BV$1-BQ8647</f>
        <v>110475.982797255</v>
      </c>
      <c r="BV8647">
        <f t="shared" ref="BV8647:BV8710" si="541">BR8647*$BV$1-BS8647</f>
        <v>157738.524489049</v>
      </c>
      <c r="BW8647" s="29">
        <v>8642</v>
      </c>
      <c r="BX8647">
        <f t="shared" ref="BX8647:BX8710" si="542">IF(BU8647=MAX($BU8647:$BV8647),1,0)</f>
        <v>0</v>
      </c>
      <c r="BY8647">
        <f t="shared" ref="BY8647:BY8710" si="543">IF(BV8647=MAX($BU8647:$BV8647),1,0)</f>
        <v>1</v>
      </c>
    </row>
    <row r="8648" spans="1:77">
      <c r="A8648" s="15">
        <v>8643</v>
      </c>
      <c r="BP8648" s="27">
        <v>0.720300020088705</v>
      </c>
      <c r="BQ8648" s="27">
        <v>12398.0884290648</v>
      </c>
      <c r="BR8648" s="27">
        <v>1.24152306161676</v>
      </c>
      <c r="BS8648" s="27">
        <v>51838.979457907</v>
      </c>
      <c r="BU8648">
        <f t="shared" si="540"/>
        <v>95646.914584241</v>
      </c>
      <c r="BV8648">
        <f t="shared" si="541"/>
        <v>134389.479784607</v>
      </c>
      <c r="BW8648" s="29">
        <v>8643</v>
      </c>
      <c r="BX8648">
        <f t="shared" si="542"/>
        <v>0</v>
      </c>
      <c r="BY8648">
        <f t="shared" si="543"/>
        <v>1</v>
      </c>
    </row>
    <row r="8649" spans="1:77">
      <c r="A8649" s="15">
        <v>8644</v>
      </c>
      <c r="BP8649" s="27">
        <v>0.828558800546489</v>
      </c>
      <c r="BQ8649" s="27">
        <v>20850.4498767687</v>
      </c>
      <c r="BR8649" s="27">
        <v>1.40771857912224</v>
      </c>
      <c r="BS8649" s="27">
        <v>80196.8565476537</v>
      </c>
      <c r="BU8649">
        <f t="shared" si="540"/>
        <v>103433.370205205</v>
      </c>
      <c r="BV8649">
        <f t="shared" si="541"/>
        <v>130960.930320682</v>
      </c>
      <c r="BW8649" s="29">
        <v>8644</v>
      </c>
      <c r="BX8649">
        <f t="shared" si="542"/>
        <v>0</v>
      </c>
      <c r="BY8649">
        <f t="shared" si="543"/>
        <v>1</v>
      </c>
    </row>
    <row r="8650" spans="1:77">
      <c r="A8650" s="15">
        <v>8645</v>
      </c>
      <c r="BP8650" s="27">
        <v>0.844869343647001</v>
      </c>
      <c r="BQ8650" s="27">
        <v>12739.7247945092</v>
      </c>
      <c r="BR8650" s="27">
        <v>1.46164696265616</v>
      </c>
      <c r="BS8650" s="27">
        <v>63768.4787597183</v>
      </c>
      <c r="BU8650">
        <f t="shared" si="540"/>
        <v>113990.676752541</v>
      </c>
      <c r="BV8650">
        <f t="shared" si="541"/>
        <v>155478.565638706</v>
      </c>
      <c r="BW8650" s="29">
        <v>8645</v>
      </c>
      <c r="BX8650">
        <f t="shared" si="542"/>
        <v>0</v>
      </c>
      <c r="BY8650">
        <f t="shared" si="543"/>
        <v>1</v>
      </c>
    </row>
    <row r="8651" spans="1:77">
      <c r="A8651" s="15">
        <v>8646</v>
      </c>
      <c r="BP8651" s="27">
        <v>0.789951385108497</v>
      </c>
      <c r="BQ8651" s="27">
        <v>13709.127719557</v>
      </c>
      <c r="BR8651" s="27">
        <v>1.34248912038802</v>
      </c>
      <c r="BS8651" s="27">
        <v>53311.5105262969</v>
      </c>
      <c r="BU8651">
        <f t="shared" si="540"/>
        <v>104783.580046718</v>
      </c>
      <c r="BV8651">
        <f t="shared" si="541"/>
        <v>148061.857531906</v>
      </c>
      <c r="BW8651" s="29">
        <v>8646</v>
      </c>
      <c r="BX8651">
        <f t="shared" si="542"/>
        <v>0</v>
      </c>
      <c r="BY8651">
        <f t="shared" si="543"/>
        <v>1</v>
      </c>
    </row>
    <row r="8652" spans="1:77">
      <c r="A8652" s="15">
        <v>8647</v>
      </c>
      <c r="BP8652" s="27">
        <v>0.817713289695066</v>
      </c>
      <c r="BQ8652" s="27">
        <v>19120.5937470328</v>
      </c>
      <c r="BR8652" s="27">
        <v>1.39037047508802</v>
      </c>
      <c r="BS8652" s="27">
        <v>71471.9461920374</v>
      </c>
      <c r="BU8652">
        <f t="shared" si="540"/>
        <v>103536.399707227</v>
      </c>
      <c r="BV8652">
        <f t="shared" si="541"/>
        <v>137083.625071166</v>
      </c>
      <c r="BW8652" s="29">
        <v>8647</v>
      </c>
      <c r="BX8652">
        <f t="shared" si="542"/>
        <v>0</v>
      </c>
      <c r="BY8652">
        <f t="shared" si="543"/>
        <v>1</v>
      </c>
    </row>
    <row r="8653" spans="1:77">
      <c r="A8653" s="15">
        <v>8648</v>
      </c>
      <c r="BP8653" s="27">
        <v>0.764596493713138</v>
      </c>
      <c r="BQ8653" s="27">
        <v>12054.0904987928</v>
      </c>
      <c r="BR8653" s="27">
        <v>1.30867671223169</v>
      </c>
      <c r="BS8653" s="27">
        <v>51604.4566095538</v>
      </c>
      <c r="BU8653">
        <f t="shared" si="540"/>
        <v>102635.383558178</v>
      </c>
      <c r="BV8653">
        <f t="shared" si="541"/>
        <v>144697.050225199</v>
      </c>
      <c r="BW8653" s="29">
        <v>8648</v>
      </c>
      <c r="BX8653">
        <f t="shared" si="542"/>
        <v>0</v>
      </c>
      <c r="BY8653">
        <f t="shared" si="543"/>
        <v>1</v>
      </c>
    </row>
    <row r="8654" spans="1:77">
      <c r="A8654" s="15">
        <v>8649</v>
      </c>
      <c r="BP8654" s="27">
        <v>0.832004611155393</v>
      </c>
      <c r="BQ8654" s="27">
        <v>14395.2233141962</v>
      </c>
      <c r="BR8654" s="27">
        <v>1.42917009483437</v>
      </c>
      <c r="BS8654" s="27">
        <v>57955.7270486817</v>
      </c>
      <c r="BU8654">
        <f t="shared" si="540"/>
        <v>110405.468359113</v>
      </c>
      <c r="BV8654">
        <f t="shared" si="541"/>
        <v>156419.787176473</v>
      </c>
      <c r="BW8654" s="29">
        <v>8649</v>
      </c>
      <c r="BX8654">
        <f t="shared" si="542"/>
        <v>0</v>
      </c>
      <c r="BY8654">
        <f t="shared" si="543"/>
        <v>1</v>
      </c>
    </row>
    <row r="8655" spans="1:77">
      <c r="A8655" s="15">
        <v>8650</v>
      </c>
      <c r="BP8655" s="27">
        <v>0.815884076555539</v>
      </c>
      <c r="BQ8655" s="27">
        <v>15976.4770231435</v>
      </c>
      <c r="BR8655" s="27">
        <v>1.39301249247086</v>
      </c>
      <c r="BS8655" s="27">
        <v>58243.3589378321</v>
      </c>
      <c r="BU8655">
        <f t="shared" si="540"/>
        <v>106406.134460187</v>
      </c>
      <c r="BV8655">
        <f t="shared" si="541"/>
        <v>150708.514932797</v>
      </c>
      <c r="BW8655" s="29">
        <v>8650</v>
      </c>
      <c r="BX8655">
        <f t="shared" si="542"/>
        <v>0</v>
      </c>
      <c r="BY8655">
        <f t="shared" si="543"/>
        <v>1</v>
      </c>
    </row>
    <row r="8656" spans="1:77">
      <c r="A8656" s="15">
        <v>8651</v>
      </c>
      <c r="BP8656" s="27">
        <v>0.814293377759043</v>
      </c>
      <c r="BQ8656" s="27">
        <v>17508.75816389</v>
      </c>
      <c r="BR8656" s="27">
        <v>1.37756676550899</v>
      </c>
      <c r="BS8656" s="27">
        <v>60532.284793226</v>
      </c>
      <c r="BU8656">
        <f t="shared" si="540"/>
        <v>104635.248499966</v>
      </c>
      <c r="BV8656">
        <f t="shared" si="541"/>
        <v>146102.730033123</v>
      </c>
      <c r="BW8656" s="29">
        <v>8651</v>
      </c>
      <c r="BX8656">
        <f t="shared" si="542"/>
        <v>0</v>
      </c>
      <c r="BY8656">
        <f t="shared" si="543"/>
        <v>1</v>
      </c>
    </row>
    <row r="8657" spans="1:77">
      <c r="A8657" s="15">
        <v>8652</v>
      </c>
      <c r="BP8657" s="27">
        <v>0.787758475954968</v>
      </c>
      <c r="BQ8657" s="27">
        <v>14299.3639006892</v>
      </c>
      <c r="BR8657" s="27">
        <v>1.35372204089884</v>
      </c>
      <c r="BS8657" s="27">
        <v>67673.1787799787</v>
      </c>
      <c r="BU8657">
        <f t="shared" si="540"/>
        <v>103864.407492556</v>
      </c>
      <c r="BV8657">
        <f t="shared" si="541"/>
        <v>135385.127354848</v>
      </c>
      <c r="BW8657" s="29">
        <v>8652</v>
      </c>
      <c r="BX8657">
        <f t="shared" si="542"/>
        <v>0</v>
      </c>
      <c r="BY8657">
        <f t="shared" si="543"/>
        <v>1</v>
      </c>
    </row>
    <row r="8658" spans="1:77">
      <c r="A8658" s="15">
        <v>8653</v>
      </c>
      <c r="BP8658" s="27">
        <v>0.792469946930585</v>
      </c>
      <c r="BQ8658" s="27">
        <v>15361.3050749963</v>
      </c>
      <c r="BR8658" s="27">
        <v>1.36001237954896</v>
      </c>
      <c r="BS8658" s="27">
        <v>56271.1058341014</v>
      </c>
      <c r="BU8658">
        <f t="shared" si="540"/>
        <v>103509.186964592</v>
      </c>
      <c r="BV8658">
        <f t="shared" si="541"/>
        <v>147730.751098243</v>
      </c>
      <c r="BW8658" s="29">
        <v>8653</v>
      </c>
      <c r="BX8658">
        <f t="shared" si="542"/>
        <v>0</v>
      </c>
      <c r="BY8658">
        <f t="shared" si="543"/>
        <v>1</v>
      </c>
    </row>
    <row r="8659" spans="1:77">
      <c r="A8659" s="15">
        <v>8654</v>
      </c>
      <c r="BP8659" s="27">
        <v>0.785825402194586</v>
      </c>
      <c r="BQ8659" s="27">
        <v>15586.56333163</v>
      </c>
      <c r="BR8659" s="27">
        <v>1.36745155497483</v>
      </c>
      <c r="BS8659" s="27">
        <v>70120.6998951526</v>
      </c>
      <c r="BU8659">
        <f t="shared" si="540"/>
        <v>102287.246997558</v>
      </c>
      <c r="BV8659">
        <f t="shared" si="541"/>
        <v>134997.033351072</v>
      </c>
      <c r="BW8659" s="29">
        <v>8654</v>
      </c>
      <c r="BX8659">
        <f t="shared" si="542"/>
        <v>0</v>
      </c>
      <c r="BY8659">
        <f t="shared" si="543"/>
        <v>1</v>
      </c>
    </row>
    <row r="8660" spans="1:77">
      <c r="A8660" s="15">
        <v>8655</v>
      </c>
      <c r="BP8660" s="27">
        <v>0.863234939744727</v>
      </c>
      <c r="BQ8660" s="27">
        <v>12826.4058518061</v>
      </c>
      <c r="BR8660" s="27">
        <v>1.48274279541369</v>
      </c>
      <c r="BS8660" s="27">
        <v>53224.5072589625</v>
      </c>
      <c r="BU8660">
        <f t="shared" si="540"/>
        <v>116658.835109903</v>
      </c>
      <c r="BV8660">
        <f t="shared" si="541"/>
        <v>169186.912053091</v>
      </c>
      <c r="BW8660" s="29">
        <v>8655</v>
      </c>
      <c r="BX8660">
        <f t="shared" si="542"/>
        <v>0</v>
      </c>
      <c r="BY8660">
        <f t="shared" si="543"/>
        <v>1</v>
      </c>
    </row>
    <row r="8661" spans="1:77">
      <c r="A8661" s="15">
        <v>8656</v>
      </c>
      <c r="BP8661" s="27">
        <v>0.851775608649887</v>
      </c>
      <c r="BQ8661" s="27">
        <v>10853.6072004966</v>
      </c>
      <c r="BR8661" s="27">
        <v>1.45247289128488</v>
      </c>
      <c r="BS8661" s="27">
        <v>51507.3086739098</v>
      </c>
      <c r="BU8661">
        <f t="shared" si="540"/>
        <v>116912.734096986</v>
      </c>
      <c r="BV8661">
        <f t="shared" si="541"/>
        <v>166363.625018823</v>
      </c>
      <c r="BW8661" s="29">
        <v>8656</v>
      </c>
      <c r="BX8661">
        <f t="shared" si="542"/>
        <v>0</v>
      </c>
      <c r="BY8661">
        <f t="shared" si="543"/>
        <v>1</v>
      </c>
    </row>
    <row r="8662" spans="1:77">
      <c r="A8662" s="15">
        <v>8657</v>
      </c>
      <c r="BP8662" s="27">
        <v>0.808823229461124</v>
      </c>
      <c r="BQ8662" s="27">
        <v>14397.0383419763</v>
      </c>
      <c r="BR8662" s="27">
        <v>1.36303986606552</v>
      </c>
      <c r="BS8662" s="27">
        <v>54415.4043614663</v>
      </c>
      <c r="BU8662">
        <f t="shared" si="540"/>
        <v>106926.446077192</v>
      </c>
      <c r="BV8662">
        <f t="shared" si="541"/>
        <v>150040.575548362</v>
      </c>
      <c r="BW8662" s="29">
        <v>8657</v>
      </c>
      <c r="BX8662">
        <f t="shared" si="542"/>
        <v>0</v>
      </c>
      <c r="BY8662">
        <f t="shared" si="543"/>
        <v>1</v>
      </c>
    </row>
    <row r="8663" spans="1:77">
      <c r="A8663" s="15">
        <v>8658</v>
      </c>
      <c r="BP8663" s="27">
        <v>0.864086736941934</v>
      </c>
      <c r="BQ8663" s="27">
        <v>19936.5207291999</v>
      </c>
      <c r="BR8663" s="27">
        <v>1.46403610090594</v>
      </c>
      <c r="BS8663" s="27">
        <v>58593.8142724556</v>
      </c>
      <c r="BU8663">
        <f t="shared" si="540"/>
        <v>109676.48981209</v>
      </c>
      <c r="BV8663">
        <f t="shared" si="541"/>
        <v>161011.600863436</v>
      </c>
      <c r="BW8663" s="29">
        <v>8658</v>
      </c>
      <c r="BX8663">
        <f t="shared" si="542"/>
        <v>0</v>
      </c>
      <c r="BY8663">
        <f t="shared" si="543"/>
        <v>1</v>
      </c>
    </row>
    <row r="8664" spans="1:77">
      <c r="A8664" s="15">
        <v>8659</v>
      </c>
      <c r="BP8664" s="27">
        <v>0.803736629695937</v>
      </c>
      <c r="BQ8664" s="27">
        <v>12862.9791999336</v>
      </c>
      <c r="BR8664" s="27">
        <v>1.36134767997445</v>
      </c>
      <c r="BS8664" s="27">
        <v>52280.1298409146</v>
      </c>
      <c r="BU8664">
        <f t="shared" si="540"/>
        <v>107697.515254457</v>
      </c>
      <c r="BV8664">
        <f t="shared" si="541"/>
        <v>151922.022155252</v>
      </c>
      <c r="BW8664" s="29">
        <v>8659</v>
      </c>
      <c r="BX8664">
        <f t="shared" si="542"/>
        <v>0</v>
      </c>
      <c r="BY8664">
        <f t="shared" si="543"/>
        <v>1</v>
      </c>
    </row>
    <row r="8665" spans="1:77">
      <c r="A8665" s="15">
        <v>8660</v>
      </c>
      <c r="BP8665" s="27">
        <v>0.857161406446633</v>
      </c>
      <c r="BQ8665" s="27">
        <v>11346.0583036559</v>
      </c>
      <c r="BR8665" s="27">
        <v>1.47406697006006</v>
      </c>
      <c r="BS8665" s="27">
        <v>64323.6656212356</v>
      </c>
      <c r="BU8665">
        <f t="shared" si="540"/>
        <v>117228.152663339</v>
      </c>
      <c r="BV8665">
        <f t="shared" si="541"/>
        <v>156786.379887773</v>
      </c>
      <c r="BW8665" s="29">
        <v>8660</v>
      </c>
      <c r="BX8665">
        <f t="shared" si="542"/>
        <v>0</v>
      </c>
      <c r="BY8665">
        <f t="shared" si="543"/>
        <v>1</v>
      </c>
    </row>
    <row r="8666" spans="1:77">
      <c r="A8666" s="15">
        <v>8661</v>
      </c>
      <c r="BP8666" s="27">
        <v>0.779750867158229</v>
      </c>
      <c r="BQ8666" s="27">
        <v>15397.7095098353</v>
      </c>
      <c r="BR8666" s="27">
        <v>1.33588864072637</v>
      </c>
      <c r="BS8666" s="27">
        <v>55056.6229654956</v>
      </c>
      <c r="BU8666">
        <f t="shared" si="540"/>
        <v>101564.920563899</v>
      </c>
      <c r="BV8666">
        <f t="shared" si="541"/>
        <v>145326.67314346</v>
      </c>
      <c r="BW8666" s="29">
        <v>8661</v>
      </c>
      <c r="BX8666">
        <f t="shared" si="542"/>
        <v>0</v>
      </c>
      <c r="BY8666">
        <f t="shared" si="543"/>
        <v>1</v>
      </c>
    </row>
    <row r="8667" spans="1:77">
      <c r="A8667" s="15">
        <v>8662</v>
      </c>
      <c r="BP8667" s="27">
        <v>0.850143861917817</v>
      </c>
      <c r="BQ8667" s="27">
        <v>11524.5575082744</v>
      </c>
      <c r="BR8667" s="27">
        <v>1.50234059897895</v>
      </c>
      <c r="BS8667" s="27">
        <v>52402.6436986938</v>
      </c>
      <c r="BU8667">
        <f t="shared" si="540"/>
        <v>115997.021779398</v>
      </c>
      <c r="BV8667">
        <f t="shared" si="541"/>
        <v>172948.446148149</v>
      </c>
      <c r="BW8667" s="29">
        <v>8662</v>
      </c>
      <c r="BX8667">
        <f t="shared" si="542"/>
        <v>0</v>
      </c>
      <c r="BY8667">
        <f t="shared" si="543"/>
        <v>1</v>
      </c>
    </row>
    <row r="8668" spans="1:77">
      <c r="A8668" s="15">
        <v>8663</v>
      </c>
      <c r="BP8668" s="27">
        <v>0.809999965268615</v>
      </c>
      <c r="BQ8668" s="27">
        <v>12976.3082050564</v>
      </c>
      <c r="BR8668" s="27">
        <v>1.37188618988349</v>
      </c>
      <c r="BS8668" s="27">
        <v>63567.6573163218</v>
      </c>
      <c r="BU8668">
        <f t="shared" si="540"/>
        <v>108523.686585236</v>
      </c>
      <c r="BV8668">
        <f t="shared" si="541"/>
        <v>142215.271166202</v>
      </c>
      <c r="BW8668" s="29">
        <v>8663</v>
      </c>
      <c r="BX8668">
        <f t="shared" si="542"/>
        <v>0</v>
      </c>
      <c r="BY8668">
        <f t="shared" si="543"/>
        <v>1</v>
      </c>
    </row>
    <row r="8669" spans="1:77">
      <c r="A8669" s="15">
        <v>8664</v>
      </c>
      <c r="BP8669" s="27">
        <v>0.841693902519284</v>
      </c>
      <c r="BQ8669" s="27">
        <v>12451.3187050772</v>
      </c>
      <c r="BR8669" s="27">
        <v>1.46030873554033</v>
      </c>
      <c r="BS8669" s="27">
        <v>51462.3280830282</v>
      </c>
      <c r="BU8669">
        <f t="shared" si="540"/>
        <v>113802.766672815</v>
      </c>
      <c r="BV8669">
        <f t="shared" si="541"/>
        <v>167583.982248021</v>
      </c>
      <c r="BW8669" s="29">
        <v>8664</v>
      </c>
      <c r="BX8669">
        <f t="shared" si="542"/>
        <v>0</v>
      </c>
      <c r="BY8669">
        <f t="shared" si="543"/>
        <v>1</v>
      </c>
    </row>
    <row r="8670" spans="1:77">
      <c r="A8670" s="15">
        <v>8665</v>
      </c>
      <c r="BP8670" s="27">
        <v>0.831489475792125</v>
      </c>
      <c r="BQ8670" s="27">
        <v>15217.889170975</v>
      </c>
      <c r="BR8670" s="27">
        <v>1.44710927393</v>
      </c>
      <c r="BS8670" s="27">
        <v>60010.5367177893</v>
      </c>
      <c r="BU8670">
        <f t="shared" si="540"/>
        <v>109505.532197844</v>
      </c>
      <c r="BV8670">
        <f t="shared" si="541"/>
        <v>157055.854371711</v>
      </c>
      <c r="BW8670" s="29">
        <v>8665</v>
      </c>
      <c r="BX8670">
        <f t="shared" si="542"/>
        <v>0</v>
      </c>
      <c r="BY8670">
        <f t="shared" si="543"/>
        <v>1</v>
      </c>
    </row>
    <row r="8671" spans="1:77">
      <c r="A8671" s="15">
        <v>8666</v>
      </c>
      <c r="BP8671" s="27">
        <v>0.820178219891102</v>
      </c>
      <c r="BQ8671" s="27">
        <v>12615.7013346203</v>
      </c>
      <c r="BR8671" s="27">
        <v>1.41692157000124</v>
      </c>
      <c r="BS8671" s="27">
        <v>67457.7726236306</v>
      </c>
      <c r="BU8671">
        <f t="shared" si="540"/>
        <v>110411.031649045</v>
      </c>
      <c r="BV8671">
        <f t="shared" si="541"/>
        <v>145080.462876555</v>
      </c>
      <c r="BW8671" s="29">
        <v>8666</v>
      </c>
      <c r="BX8671">
        <f t="shared" si="542"/>
        <v>0</v>
      </c>
      <c r="BY8671">
        <f t="shared" si="543"/>
        <v>1</v>
      </c>
    </row>
    <row r="8672" spans="1:77">
      <c r="A8672" s="15">
        <v>8667</v>
      </c>
      <c r="BP8672" s="27">
        <v>0.772468900199351</v>
      </c>
      <c r="BQ8672" s="27">
        <v>13539.3626212348</v>
      </c>
      <c r="BR8672" s="27">
        <v>1.29074032691605</v>
      </c>
      <c r="BS8672" s="27">
        <v>53619.2783289379</v>
      </c>
      <c r="BU8672">
        <f t="shared" si="540"/>
        <v>102330.972408668</v>
      </c>
      <c r="BV8672">
        <f t="shared" si="541"/>
        <v>139991.77070847</v>
      </c>
      <c r="BW8672" s="29">
        <v>8667</v>
      </c>
      <c r="BX8672">
        <f t="shared" si="542"/>
        <v>0</v>
      </c>
      <c r="BY8672">
        <f t="shared" si="543"/>
        <v>1</v>
      </c>
    </row>
    <row r="8673" spans="1:77">
      <c r="A8673" s="15">
        <v>8668</v>
      </c>
      <c r="BP8673" s="27">
        <v>0.836701297470543</v>
      </c>
      <c r="BQ8673" s="27">
        <v>13466.7755723562</v>
      </c>
      <c r="BR8673" s="27">
        <v>1.42865274385363</v>
      </c>
      <c r="BS8673" s="27">
        <v>54708.061518664</v>
      </c>
      <c r="BU8673">
        <f t="shared" si="540"/>
        <v>112038.419048225</v>
      </c>
      <c r="BV8673">
        <f t="shared" si="541"/>
        <v>159589.850059381</v>
      </c>
      <c r="BW8673" s="29">
        <v>8668</v>
      </c>
      <c r="BX8673">
        <f t="shared" si="542"/>
        <v>0</v>
      </c>
      <c r="BY8673">
        <f t="shared" si="543"/>
        <v>1</v>
      </c>
    </row>
    <row r="8674" spans="1:77">
      <c r="A8674" s="15">
        <v>8669</v>
      </c>
      <c r="BP8674" s="27">
        <v>0.761140895554685</v>
      </c>
      <c r="BQ8674" s="27">
        <v>15578.1763800875</v>
      </c>
      <c r="BR8674" s="27">
        <v>1.29177112235481</v>
      </c>
      <c r="BS8674" s="27">
        <v>55438.7568323858</v>
      </c>
      <c r="BU8674">
        <f t="shared" si="540"/>
        <v>98592.9579531152</v>
      </c>
      <c r="BV8674">
        <f t="shared" si="541"/>
        <v>138326.911520835</v>
      </c>
      <c r="BW8674" s="29">
        <v>8669</v>
      </c>
      <c r="BX8674">
        <f t="shared" si="542"/>
        <v>0</v>
      </c>
      <c r="BY8674">
        <f t="shared" si="543"/>
        <v>1</v>
      </c>
    </row>
    <row r="8675" spans="1:77">
      <c r="A8675" s="15">
        <v>8670</v>
      </c>
      <c r="BP8675" s="27">
        <v>0.83808459523371</v>
      </c>
      <c r="BQ8675" s="27">
        <v>14531.1493801638</v>
      </c>
      <c r="BR8675" s="27">
        <v>1.44863643835806</v>
      </c>
      <c r="BS8675" s="27">
        <v>59009.8083070938</v>
      </c>
      <c r="BU8675">
        <f t="shared" si="540"/>
        <v>111181.539904893</v>
      </c>
      <c r="BV8675">
        <f t="shared" si="541"/>
        <v>158285.657446615</v>
      </c>
      <c r="BW8675" s="29">
        <v>8670</v>
      </c>
      <c r="BX8675">
        <f t="shared" si="542"/>
        <v>0</v>
      </c>
      <c r="BY8675">
        <f t="shared" si="543"/>
        <v>1</v>
      </c>
    </row>
    <row r="8676" spans="1:77">
      <c r="A8676" s="15">
        <v>8671</v>
      </c>
      <c r="BP8676" s="27">
        <v>0.791220384420843</v>
      </c>
      <c r="BQ8676" s="27">
        <v>11642.1100962672</v>
      </c>
      <c r="BR8676" s="27">
        <v>1.35020738682214</v>
      </c>
      <c r="BS8676" s="27">
        <v>52258.2634308724</v>
      </c>
      <c r="BU8676">
        <f t="shared" si="540"/>
        <v>107040.947566859</v>
      </c>
      <c r="BV8676">
        <f t="shared" si="541"/>
        <v>150272.844592449</v>
      </c>
      <c r="BW8676" s="29">
        <v>8671</v>
      </c>
      <c r="BX8676">
        <f t="shared" si="542"/>
        <v>0</v>
      </c>
      <c r="BY8676">
        <f t="shared" si="543"/>
        <v>1</v>
      </c>
    </row>
    <row r="8677" spans="1:77">
      <c r="A8677" s="15">
        <v>8672</v>
      </c>
      <c r="BP8677" s="27">
        <v>0.77142575377275</v>
      </c>
      <c r="BQ8677" s="27">
        <v>13150.739885956</v>
      </c>
      <c r="BR8677" s="27">
        <v>1.29140682286663</v>
      </c>
      <c r="BS8677" s="27">
        <v>65174.1963795944</v>
      </c>
      <c r="BU8677">
        <f t="shared" si="540"/>
        <v>102563.123179956</v>
      </c>
      <c r="BV8677">
        <f t="shared" si="541"/>
        <v>128536.827050401</v>
      </c>
      <c r="BW8677" s="29">
        <v>8672</v>
      </c>
      <c r="BX8677">
        <f t="shared" si="542"/>
        <v>0</v>
      </c>
      <c r="BY8677">
        <f t="shared" si="543"/>
        <v>1</v>
      </c>
    </row>
    <row r="8678" spans="1:77">
      <c r="A8678" s="15">
        <v>8673</v>
      </c>
      <c r="BP8678" s="27">
        <v>0.787583277491638</v>
      </c>
      <c r="BQ8678" s="27">
        <v>18136.2301852567</v>
      </c>
      <c r="BR8678" s="27">
        <v>1.35677077543927</v>
      </c>
      <c r="BS8678" s="27">
        <v>58238.7743668895</v>
      </c>
      <c r="BU8678">
        <f t="shared" si="540"/>
        <v>100001.261438489</v>
      </c>
      <c r="BV8678">
        <f t="shared" si="541"/>
        <v>145276.841949001</v>
      </c>
      <c r="BW8678" s="29">
        <v>8673</v>
      </c>
      <c r="BX8678">
        <f t="shared" si="542"/>
        <v>0</v>
      </c>
      <c r="BY8678">
        <f t="shared" si="543"/>
        <v>1</v>
      </c>
    </row>
    <row r="8679" spans="1:77">
      <c r="A8679" s="15">
        <v>8674</v>
      </c>
      <c r="BP8679" s="27">
        <v>0.826682436468861</v>
      </c>
      <c r="BQ8679" s="27">
        <v>13679.2276853582</v>
      </c>
      <c r="BR8679" s="27">
        <v>1.43461939346979</v>
      </c>
      <c r="BS8679" s="27">
        <v>53709.7046984753</v>
      </c>
      <c r="BU8679">
        <f t="shared" si="540"/>
        <v>110323.137784971</v>
      </c>
      <c r="BV8679">
        <f t="shared" si="541"/>
        <v>161483.204321994</v>
      </c>
      <c r="BW8679" s="29">
        <v>8674</v>
      </c>
      <c r="BX8679">
        <f t="shared" si="542"/>
        <v>0</v>
      </c>
      <c r="BY8679">
        <f t="shared" si="543"/>
        <v>1</v>
      </c>
    </row>
    <row r="8680" spans="1:77">
      <c r="A8680" s="15">
        <v>8675</v>
      </c>
      <c r="BP8680" s="27">
        <v>0.830299133011921</v>
      </c>
      <c r="BQ8680" s="27">
        <v>12093.3891543569</v>
      </c>
      <c r="BR8680" s="27">
        <v>1.4218751918539</v>
      </c>
      <c r="BS8680" s="27">
        <v>64328.9816946995</v>
      </c>
      <c r="BU8680">
        <f t="shared" si="540"/>
        <v>112451.480797431</v>
      </c>
      <c r="BV8680">
        <f t="shared" si="541"/>
        <v>148952.297083386</v>
      </c>
      <c r="BW8680" s="29">
        <v>8675</v>
      </c>
      <c r="BX8680">
        <f t="shared" si="542"/>
        <v>0</v>
      </c>
      <c r="BY8680">
        <f t="shared" si="543"/>
        <v>1</v>
      </c>
    </row>
    <row r="8681" spans="1:77">
      <c r="A8681" s="15">
        <v>8676</v>
      </c>
      <c r="BP8681" s="27">
        <v>0.794168026085552</v>
      </c>
      <c r="BQ8681" s="27">
        <v>16344.8785200568</v>
      </c>
      <c r="BR8681" s="27">
        <v>1.36313224868831</v>
      </c>
      <c r="BS8681" s="27">
        <v>58988.0211019178</v>
      </c>
      <c r="BU8681">
        <f t="shared" si="540"/>
        <v>102780.325392776</v>
      </c>
      <c r="BV8681">
        <f t="shared" si="541"/>
        <v>145481.816201328</v>
      </c>
      <c r="BW8681" s="29">
        <v>8676</v>
      </c>
      <c r="BX8681">
        <f t="shared" si="542"/>
        <v>0</v>
      </c>
      <c r="BY8681">
        <f t="shared" si="543"/>
        <v>1</v>
      </c>
    </row>
    <row r="8682" spans="1:77">
      <c r="A8682" s="15">
        <v>8677</v>
      </c>
      <c r="BP8682" s="27">
        <v>0.830277444790549</v>
      </c>
      <c r="BQ8682" s="27">
        <v>15282.3163698125</v>
      </c>
      <c r="BR8682" s="27">
        <v>1.43403258984878</v>
      </c>
      <c r="BS8682" s="27">
        <v>56381.8857211786</v>
      </c>
      <c r="BU8682">
        <f t="shared" si="540"/>
        <v>109259.30034877</v>
      </c>
      <c r="BV8682">
        <f t="shared" si="541"/>
        <v>158723.002756138</v>
      </c>
      <c r="BW8682" s="29">
        <v>8677</v>
      </c>
      <c r="BX8682">
        <f t="shared" si="542"/>
        <v>0</v>
      </c>
      <c r="BY8682">
        <f t="shared" si="543"/>
        <v>1</v>
      </c>
    </row>
    <row r="8683" spans="1:77">
      <c r="A8683" s="15">
        <v>8678</v>
      </c>
      <c r="BP8683" s="27">
        <v>0.793986851045307</v>
      </c>
      <c r="BQ8683" s="27">
        <v>17774.4373424733</v>
      </c>
      <c r="BR8683" s="27">
        <v>1.35201737053128</v>
      </c>
      <c r="BS8683" s="27">
        <v>70410.9377270269</v>
      </c>
      <c r="BU8683">
        <f t="shared" si="540"/>
        <v>101323.590314323</v>
      </c>
      <c r="BV8683">
        <f t="shared" si="541"/>
        <v>132391.667852665</v>
      </c>
      <c r="BW8683" s="29">
        <v>8678</v>
      </c>
      <c r="BX8683">
        <f t="shared" si="542"/>
        <v>0</v>
      </c>
      <c r="BY8683">
        <f t="shared" si="543"/>
        <v>1</v>
      </c>
    </row>
    <row r="8684" spans="1:77">
      <c r="A8684" s="15">
        <v>8679</v>
      </c>
      <c r="BP8684" s="27">
        <v>0.759352694631905</v>
      </c>
      <c r="BQ8684" s="27">
        <v>10694.9952765574</v>
      </c>
      <c r="BR8684" s="27">
        <v>1.27131074210286</v>
      </c>
      <c r="BS8684" s="27">
        <v>51210.0579932255</v>
      </c>
      <c r="BU8684">
        <f t="shared" si="540"/>
        <v>103207.908918228</v>
      </c>
      <c r="BV8684">
        <f t="shared" si="541"/>
        <v>139486.553322204</v>
      </c>
      <c r="BW8684" s="29">
        <v>8679</v>
      </c>
      <c r="BX8684">
        <f t="shared" si="542"/>
        <v>0</v>
      </c>
      <c r="BY8684">
        <f t="shared" si="543"/>
        <v>1</v>
      </c>
    </row>
    <row r="8685" spans="1:77">
      <c r="A8685" s="15">
        <v>8680</v>
      </c>
      <c r="BP8685" s="27">
        <v>0.793947380340779</v>
      </c>
      <c r="BQ8685" s="27">
        <v>14743.1224726577</v>
      </c>
      <c r="BR8685" s="27">
        <v>1.36272897309091</v>
      </c>
      <c r="BS8685" s="27">
        <v>58701.6981441204</v>
      </c>
      <c r="BU8685">
        <f t="shared" si="540"/>
        <v>104348.984578459</v>
      </c>
      <c r="BV8685">
        <f t="shared" si="541"/>
        <v>145707.647819516</v>
      </c>
      <c r="BW8685" s="29">
        <v>8680</v>
      </c>
      <c r="BX8685">
        <f t="shared" si="542"/>
        <v>0</v>
      </c>
      <c r="BY8685">
        <f t="shared" si="543"/>
        <v>1</v>
      </c>
    </row>
    <row r="8686" spans="1:77">
      <c r="A8686" s="15">
        <v>8681</v>
      </c>
      <c r="BP8686" s="27">
        <v>0.810720696656879</v>
      </c>
      <c r="BQ8686" s="27">
        <v>10233.4621732598</v>
      </c>
      <c r="BR8686" s="27">
        <v>1.38234724820315</v>
      </c>
      <c r="BS8686" s="27">
        <v>60345.5397161968</v>
      </c>
      <c r="BU8686">
        <f t="shared" si="540"/>
        <v>111374.642325272</v>
      </c>
      <c r="BV8686">
        <f t="shared" si="541"/>
        <v>147006.547514276</v>
      </c>
      <c r="BW8686" s="29">
        <v>8681</v>
      </c>
      <c r="BX8686">
        <f t="shared" si="542"/>
        <v>0</v>
      </c>
      <c r="BY8686">
        <f t="shared" si="543"/>
        <v>1</v>
      </c>
    </row>
    <row r="8687" spans="1:77">
      <c r="A8687" s="15">
        <v>8682</v>
      </c>
      <c r="BP8687" s="27">
        <v>0.815404055398138</v>
      </c>
      <c r="BQ8687" s="27">
        <v>11107.3800617875</v>
      </c>
      <c r="BR8687" s="27">
        <v>1.40994301587482</v>
      </c>
      <c r="BS8687" s="27">
        <v>51649.2283998658</v>
      </c>
      <c r="BU8687">
        <f t="shared" si="540"/>
        <v>111203.228247933</v>
      </c>
      <c r="BV8687">
        <f t="shared" si="541"/>
        <v>159842.223981357</v>
      </c>
      <c r="BW8687" s="29">
        <v>8682</v>
      </c>
      <c r="BX8687">
        <f t="shared" si="542"/>
        <v>0</v>
      </c>
      <c r="BY8687">
        <f t="shared" si="543"/>
        <v>1</v>
      </c>
    </row>
    <row r="8688" spans="1:77">
      <c r="A8688" s="15">
        <v>8683</v>
      </c>
      <c r="BP8688" s="27">
        <v>0.780059540919249</v>
      </c>
      <c r="BQ8688" s="27">
        <v>17301.5526212973</v>
      </c>
      <c r="BR8688" s="27">
        <v>1.35946916141667</v>
      </c>
      <c r="BS8688" s="27">
        <v>71201.594432273</v>
      </c>
      <c r="BU8688">
        <f t="shared" si="540"/>
        <v>99707.37851659</v>
      </c>
      <c r="BV8688">
        <f t="shared" si="541"/>
        <v>132718.779780228</v>
      </c>
      <c r="BW8688" s="29">
        <v>8683</v>
      </c>
      <c r="BX8688">
        <f t="shared" si="542"/>
        <v>0</v>
      </c>
      <c r="BY8688">
        <f t="shared" si="543"/>
        <v>1</v>
      </c>
    </row>
    <row r="8689" spans="1:77">
      <c r="A8689" s="15">
        <v>8684</v>
      </c>
      <c r="BP8689" s="27">
        <v>0.727718229902301</v>
      </c>
      <c r="BQ8689" s="27">
        <v>15715.6909588753</v>
      </c>
      <c r="BR8689" s="27">
        <v>1.23940431262922</v>
      </c>
      <c r="BS8689" s="27">
        <v>55806.5201887439</v>
      </c>
      <c r="BU8689">
        <f t="shared" si="540"/>
        <v>93442.0435264698</v>
      </c>
      <c r="BV8689">
        <f t="shared" si="541"/>
        <v>130104.126705639</v>
      </c>
      <c r="BW8689" s="29">
        <v>8684</v>
      </c>
      <c r="BX8689">
        <f t="shared" si="542"/>
        <v>0</v>
      </c>
      <c r="BY8689">
        <f t="shared" si="543"/>
        <v>1</v>
      </c>
    </row>
    <row r="8690" spans="1:77">
      <c r="A8690" s="15">
        <v>8685</v>
      </c>
      <c r="BP8690" s="27">
        <v>0.797731301198569</v>
      </c>
      <c r="BQ8690" s="27">
        <v>14456.3406988325</v>
      </c>
      <c r="BR8690" s="27">
        <v>1.3707446966739</v>
      </c>
      <c r="BS8690" s="27">
        <v>56574.6607486248</v>
      </c>
      <c r="BU8690">
        <f t="shared" si="540"/>
        <v>105203.354480953</v>
      </c>
      <c r="BV8690">
        <f t="shared" si="541"/>
        <v>149037.04375246</v>
      </c>
      <c r="BW8690" s="29">
        <v>8685</v>
      </c>
      <c r="BX8690">
        <f t="shared" si="542"/>
        <v>0</v>
      </c>
      <c r="BY8690">
        <f t="shared" si="543"/>
        <v>1</v>
      </c>
    </row>
    <row r="8691" spans="1:77">
      <c r="A8691" s="15">
        <v>8686</v>
      </c>
      <c r="BP8691" s="27">
        <v>0.782538140005358</v>
      </c>
      <c r="BQ8691" s="27">
        <v>15654.4066887762</v>
      </c>
      <c r="BR8691" s="27">
        <v>1.34327190999627</v>
      </c>
      <c r="BS8691" s="27">
        <v>68122.7159808057</v>
      </c>
      <c r="BU8691">
        <f t="shared" si="540"/>
        <v>101726.314312028</v>
      </c>
      <c r="BV8691">
        <f t="shared" si="541"/>
        <v>133368.070518635</v>
      </c>
      <c r="BW8691" s="29">
        <v>8686</v>
      </c>
      <c r="BX8691">
        <f t="shared" si="542"/>
        <v>0</v>
      </c>
      <c r="BY8691">
        <f t="shared" si="543"/>
        <v>1</v>
      </c>
    </row>
    <row r="8692" spans="1:77">
      <c r="A8692" s="15">
        <v>8687</v>
      </c>
      <c r="BP8692" s="27">
        <v>0.813172181836414</v>
      </c>
      <c r="BQ8692" s="27">
        <v>17983.082545902</v>
      </c>
      <c r="BR8692" s="27">
        <v>1.41106608367034</v>
      </c>
      <c r="BS8692" s="27">
        <v>61869.5221139345</v>
      </c>
      <c r="BU8692">
        <f t="shared" si="540"/>
        <v>103992.74472956</v>
      </c>
      <c r="BV8692">
        <f t="shared" si="541"/>
        <v>149790.390436616</v>
      </c>
      <c r="BW8692" s="29">
        <v>8687</v>
      </c>
      <c r="BX8692">
        <f t="shared" si="542"/>
        <v>0</v>
      </c>
      <c r="BY8692">
        <f t="shared" si="543"/>
        <v>1</v>
      </c>
    </row>
    <row r="8693" spans="1:77">
      <c r="A8693" s="15">
        <v>8688</v>
      </c>
      <c r="BP8693" s="27">
        <v>0.82677010579142</v>
      </c>
      <c r="BQ8693" s="27">
        <v>12020.3372227967</v>
      </c>
      <c r="BR8693" s="27">
        <v>1.39256360493508</v>
      </c>
      <c r="BS8693" s="27">
        <v>62370.2501937321</v>
      </c>
      <c r="BU8693">
        <f t="shared" si="540"/>
        <v>111995.178645916</v>
      </c>
      <c r="BV8693">
        <f t="shared" si="541"/>
        <v>146514.29054653</v>
      </c>
      <c r="BW8693" s="29">
        <v>8688</v>
      </c>
      <c r="BX8693">
        <f t="shared" si="542"/>
        <v>0</v>
      </c>
      <c r="BY8693">
        <f t="shared" si="543"/>
        <v>1</v>
      </c>
    </row>
    <row r="8694" spans="1:77">
      <c r="A8694" s="15">
        <v>8689</v>
      </c>
      <c r="BP8694" s="27">
        <v>0.805896307236484</v>
      </c>
      <c r="BQ8694" s="27">
        <v>18537.3512199566</v>
      </c>
      <c r="BR8694" s="27">
        <v>1.38787274788531</v>
      </c>
      <c r="BS8694" s="27">
        <v>61565.3195700741</v>
      </c>
      <c r="BU8694">
        <f t="shared" si="540"/>
        <v>102347.094865516</v>
      </c>
      <c r="BV8694">
        <f t="shared" si="541"/>
        <v>146615.592612722</v>
      </c>
      <c r="BW8694" s="29">
        <v>8689</v>
      </c>
      <c r="BX8694">
        <f t="shared" si="542"/>
        <v>0</v>
      </c>
      <c r="BY8694">
        <f t="shared" si="543"/>
        <v>1</v>
      </c>
    </row>
    <row r="8695" spans="1:77">
      <c r="A8695" s="15">
        <v>8690</v>
      </c>
      <c r="BP8695" s="27">
        <v>0.791655910159336</v>
      </c>
      <c r="BQ8695" s="27">
        <v>14888.1206375768</v>
      </c>
      <c r="BR8695" s="27">
        <v>1.38037742508449</v>
      </c>
      <c r="BS8695" s="27">
        <v>55950.9009529244</v>
      </c>
      <c r="BU8695">
        <f t="shared" si="540"/>
        <v>103860.265886324</v>
      </c>
      <c r="BV8695">
        <f t="shared" si="541"/>
        <v>151105.712809749</v>
      </c>
      <c r="BW8695" s="29">
        <v>8690</v>
      </c>
      <c r="BX8695">
        <f t="shared" si="542"/>
        <v>0</v>
      </c>
      <c r="BY8695">
        <f t="shared" si="543"/>
        <v>1</v>
      </c>
    </row>
    <row r="8696" spans="1:77">
      <c r="A8696" s="15">
        <v>8691</v>
      </c>
      <c r="BP8696" s="27">
        <v>0.766419281795645</v>
      </c>
      <c r="BQ8696" s="27">
        <v>14928.4751143069</v>
      </c>
      <c r="BR8696" s="27">
        <v>1.27939070076118</v>
      </c>
      <c r="BS8696" s="27">
        <v>68620.9587949403</v>
      </c>
      <c r="BU8696">
        <f t="shared" si="540"/>
        <v>100034.41715504</v>
      </c>
      <c r="BV8696">
        <f t="shared" si="541"/>
        <v>123287.646319237</v>
      </c>
      <c r="BW8696" s="29">
        <v>8691</v>
      </c>
      <c r="BX8696">
        <f t="shared" si="542"/>
        <v>0</v>
      </c>
      <c r="BY8696">
        <f t="shared" si="543"/>
        <v>1</v>
      </c>
    </row>
    <row r="8697" spans="1:77">
      <c r="A8697" s="15">
        <v>8692</v>
      </c>
      <c r="BP8697" s="27">
        <v>0.800540942731338</v>
      </c>
      <c r="BQ8697" s="27">
        <v>18540.015836465</v>
      </c>
      <c r="BR8697" s="27">
        <v>1.37517529958424</v>
      </c>
      <c r="BS8697" s="27">
        <v>56087.8242867414</v>
      </c>
      <c r="BU8697">
        <f t="shared" si="540"/>
        <v>101541.125573236</v>
      </c>
      <c r="BV8697">
        <f t="shared" si="541"/>
        <v>150188.470650895</v>
      </c>
      <c r="BW8697" s="29">
        <v>8692</v>
      </c>
      <c r="BX8697">
        <f t="shared" si="542"/>
        <v>0</v>
      </c>
      <c r="BY8697">
        <f t="shared" si="543"/>
        <v>1</v>
      </c>
    </row>
    <row r="8698" spans="1:77">
      <c r="A8698" s="15">
        <v>8693</v>
      </c>
      <c r="BP8698" s="27">
        <v>0.787416713277341</v>
      </c>
      <c r="BQ8698" s="27">
        <v>12467.9540914412</v>
      </c>
      <c r="BR8698" s="27">
        <v>1.3346069201881</v>
      </c>
      <c r="BS8698" s="27">
        <v>51709.207352996</v>
      </c>
      <c r="BU8698">
        <f t="shared" si="540"/>
        <v>105644.55290016</v>
      </c>
      <c r="BV8698">
        <f t="shared" si="541"/>
        <v>148481.830675219</v>
      </c>
      <c r="BW8698" s="29">
        <v>8693</v>
      </c>
      <c r="BX8698">
        <f t="shared" si="542"/>
        <v>0</v>
      </c>
      <c r="BY8698">
        <f t="shared" si="543"/>
        <v>1</v>
      </c>
    </row>
    <row r="8699" spans="1:77">
      <c r="A8699" s="15">
        <v>8694</v>
      </c>
      <c r="BP8699" s="27">
        <v>0.808125365376458</v>
      </c>
      <c r="BQ8699" s="27">
        <v>14418.5047114373</v>
      </c>
      <c r="BR8699" s="27">
        <v>1.36442685477989</v>
      </c>
      <c r="BS8699" s="27">
        <v>54227.1138281649</v>
      </c>
      <c r="BU8699">
        <f t="shared" si="540"/>
        <v>106800.300095031</v>
      </c>
      <c r="BV8699">
        <f t="shared" si="541"/>
        <v>150436.914388818</v>
      </c>
      <c r="BW8699" s="29">
        <v>8694</v>
      </c>
      <c r="BX8699">
        <f t="shared" si="542"/>
        <v>0</v>
      </c>
      <c r="BY8699">
        <f t="shared" si="543"/>
        <v>1</v>
      </c>
    </row>
    <row r="8700" spans="1:77">
      <c r="A8700" s="15">
        <v>8695</v>
      </c>
      <c r="BP8700" s="27">
        <v>0.805356370981644</v>
      </c>
      <c r="BQ8700" s="27">
        <v>16370.2346136532</v>
      </c>
      <c r="BR8700" s="27">
        <v>1.36338660958033</v>
      </c>
      <c r="BS8700" s="27">
        <v>59967.6114436139</v>
      </c>
      <c r="BU8700">
        <f t="shared" si="540"/>
        <v>104433.221033593</v>
      </c>
      <c r="BV8700">
        <f t="shared" si="541"/>
        <v>144540.379993436</v>
      </c>
      <c r="BW8700" s="29">
        <v>8695</v>
      </c>
      <c r="BX8700">
        <f t="shared" si="542"/>
        <v>0</v>
      </c>
      <c r="BY8700">
        <f t="shared" si="543"/>
        <v>1</v>
      </c>
    </row>
    <row r="8701" spans="1:77">
      <c r="A8701" s="15">
        <v>8696</v>
      </c>
      <c r="BP8701" s="27">
        <v>0.803395313081773</v>
      </c>
      <c r="BQ8701" s="27">
        <v>13133.4768102954</v>
      </c>
      <c r="BR8701" s="27">
        <v>1.37832736421497</v>
      </c>
      <c r="BS8701" s="27">
        <v>52386.4899888885</v>
      </c>
      <c r="BU8701">
        <f t="shared" si="540"/>
        <v>107375.820151971</v>
      </c>
      <c r="BV8701">
        <f t="shared" si="541"/>
        <v>154362.614643356</v>
      </c>
      <c r="BW8701" s="29">
        <v>8696</v>
      </c>
      <c r="BX8701">
        <f t="shared" si="542"/>
        <v>0</v>
      </c>
      <c r="BY8701">
        <f t="shared" si="543"/>
        <v>1</v>
      </c>
    </row>
    <row r="8702" spans="1:77">
      <c r="A8702" s="15">
        <v>8697</v>
      </c>
      <c r="BP8702" s="27">
        <v>0.765359164967738</v>
      </c>
      <c r="BQ8702" s="27">
        <v>17576.1525427016</v>
      </c>
      <c r="BR8702" s="27">
        <v>1.3236257198353</v>
      </c>
      <c r="BS8702" s="27">
        <v>58402.7273695897</v>
      </c>
      <c r="BU8702">
        <f t="shared" si="540"/>
        <v>97227.7222024591</v>
      </c>
      <c r="BV8702">
        <f t="shared" si="541"/>
        <v>140141.130605705</v>
      </c>
      <c r="BW8702" s="29">
        <v>8697</v>
      </c>
      <c r="BX8702">
        <f t="shared" si="542"/>
        <v>0</v>
      </c>
      <c r="BY8702">
        <f t="shared" si="543"/>
        <v>1</v>
      </c>
    </row>
    <row r="8703" spans="1:77">
      <c r="A8703" s="15">
        <v>8698</v>
      </c>
      <c r="BP8703" s="27">
        <v>0.78080558197169</v>
      </c>
      <c r="BQ8703" s="27">
        <v>12759.2456853618</v>
      </c>
      <c r="BR8703" s="27">
        <v>1.32160634390992</v>
      </c>
      <c r="BS8703" s="27">
        <v>67681.4955200694</v>
      </c>
      <c r="BU8703">
        <f t="shared" si="540"/>
        <v>104361.591610392</v>
      </c>
      <c r="BV8703">
        <f t="shared" si="541"/>
        <v>130559.456066418</v>
      </c>
      <c r="BW8703" s="29">
        <v>8698</v>
      </c>
      <c r="BX8703">
        <f t="shared" si="542"/>
        <v>0</v>
      </c>
      <c r="BY8703">
        <f t="shared" si="543"/>
        <v>1</v>
      </c>
    </row>
    <row r="8704" spans="1:77">
      <c r="A8704" s="15">
        <v>8699</v>
      </c>
      <c r="BP8704" s="27">
        <v>0.805228633181881</v>
      </c>
      <c r="BQ8704" s="27">
        <v>11748.0012239176</v>
      </c>
      <c r="BR8704" s="27">
        <v>1.3501283642019</v>
      </c>
      <c r="BS8704" s="27">
        <v>52886.8279064562</v>
      </c>
      <c r="BU8704">
        <f t="shared" si="540"/>
        <v>109036.293753365</v>
      </c>
      <c r="BV8704">
        <f t="shared" si="541"/>
        <v>149632.426723829</v>
      </c>
      <c r="BW8704" s="29">
        <v>8699</v>
      </c>
      <c r="BX8704">
        <f t="shared" si="542"/>
        <v>0</v>
      </c>
      <c r="BY8704">
        <f t="shared" si="543"/>
        <v>1</v>
      </c>
    </row>
    <row r="8705" spans="1:77">
      <c r="A8705" s="15">
        <v>8700</v>
      </c>
      <c r="BP8705" s="27">
        <v>0.769092652268154</v>
      </c>
      <c r="BQ8705" s="27">
        <v>15749.7379146887</v>
      </c>
      <c r="BR8705" s="27">
        <v>1.29360225223952</v>
      </c>
      <c r="BS8705" s="27">
        <v>57395.1320314455</v>
      </c>
      <c r="BU8705">
        <f t="shared" si="540"/>
        <v>99614.1599255345</v>
      </c>
      <c r="BV8705">
        <f t="shared" si="541"/>
        <v>136645.205804482</v>
      </c>
      <c r="BW8705" s="29">
        <v>8700</v>
      </c>
      <c r="BX8705">
        <f t="shared" si="542"/>
        <v>0</v>
      </c>
      <c r="BY8705">
        <f t="shared" si="543"/>
        <v>1</v>
      </c>
    </row>
    <row r="8706" spans="1:77">
      <c r="A8706" s="15">
        <v>8701</v>
      </c>
      <c r="BP8706" s="27">
        <v>0.803113069303676</v>
      </c>
      <c r="BQ8706" s="27">
        <v>21034.7251868113</v>
      </c>
      <c r="BR8706" s="27">
        <v>1.37879278029957</v>
      </c>
      <c r="BS8706" s="27">
        <v>78512.5949255222</v>
      </c>
      <c r="BU8706">
        <f t="shared" si="540"/>
        <v>99432.2352087401</v>
      </c>
      <c r="BV8706">
        <f t="shared" si="541"/>
        <v>128306.322119414</v>
      </c>
      <c r="BW8706" s="29">
        <v>8701</v>
      </c>
      <c r="BX8706">
        <f t="shared" si="542"/>
        <v>0</v>
      </c>
      <c r="BY8706">
        <f t="shared" si="543"/>
        <v>1</v>
      </c>
    </row>
    <row r="8707" spans="1:77">
      <c r="A8707" s="15">
        <v>8702</v>
      </c>
      <c r="BP8707" s="27">
        <v>0.85379907128292</v>
      </c>
      <c r="BQ8707" s="27">
        <v>17266.157392843</v>
      </c>
      <c r="BR8707" s="27">
        <v>1.48204601249124</v>
      </c>
      <c r="BS8707" s="27">
        <v>71291.483628963</v>
      </c>
      <c r="BU8707">
        <f t="shared" si="540"/>
        <v>110803.703299595</v>
      </c>
      <c r="BV8707">
        <f t="shared" si="541"/>
        <v>151015.418244723</v>
      </c>
      <c r="BW8707" s="29">
        <v>8702</v>
      </c>
      <c r="BX8707">
        <f t="shared" si="542"/>
        <v>0</v>
      </c>
      <c r="BY8707">
        <f t="shared" si="543"/>
        <v>1</v>
      </c>
    </row>
    <row r="8708" spans="1:77">
      <c r="A8708" s="15">
        <v>8703</v>
      </c>
      <c r="BP8708" s="27">
        <v>0.792103625552754</v>
      </c>
      <c r="BQ8708" s="27">
        <v>19458.9018643822</v>
      </c>
      <c r="BR8708" s="27">
        <v>1.3666081871274</v>
      </c>
      <c r="BS8708" s="27">
        <v>62101.0446439097</v>
      </c>
      <c r="BU8708">
        <f t="shared" si="540"/>
        <v>99356.6419685309</v>
      </c>
      <c r="BV8708">
        <f t="shared" si="541"/>
        <v>142890.1834252</v>
      </c>
      <c r="BW8708" s="29">
        <v>8703</v>
      </c>
      <c r="BX8708">
        <f t="shared" si="542"/>
        <v>0</v>
      </c>
      <c r="BY8708">
        <f t="shared" si="543"/>
        <v>1</v>
      </c>
    </row>
    <row r="8709" spans="1:77">
      <c r="A8709" s="15">
        <v>8704</v>
      </c>
      <c r="BP8709" s="27">
        <v>0.814967170991123</v>
      </c>
      <c r="BQ8709" s="27">
        <v>17908.1326434185</v>
      </c>
      <c r="BR8709" s="27">
        <v>1.41617830953093</v>
      </c>
      <c r="BS8709" s="27">
        <v>76710.9634030473</v>
      </c>
      <c r="BU8709">
        <f t="shared" si="540"/>
        <v>104336.94300525</v>
      </c>
      <c r="BV8709">
        <f t="shared" si="541"/>
        <v>135715.783026592</v>
      </c>
      <c r="BW8709" s="29">
        <v>8704</v>
      </c>
      <c r="BX8709">
        <f t="shared" si="542"/>
        <v>0</v>
      </c>
      <c r="BY8709">
        <f t="shared" si="543"/>
        <v>1</v>
      </c>
    </row>
    <row r="8710" spans="1:77">
      <c r="A8710" s="15">
        <v>8705</v>
      </c>
      <c r="BP8710" s="27">
        <v>0.776352364696835</v>
      </c>
      <c r="BQ8710" s="27">
        <v>12704.4517457209</v>
      </c>
      <c r="BR8710" s="27">
        <v>1.30168062359216</v>
      </c>
      <c r="BS8710" s="27">
        <v>52182.372484868</v>
      </c>
      <c r="BU8710">
        <f t="shared" si="540"/>
        <v>103748.402958804</v>
      </c>
      <c r="BV8710">
        <f t="shared" si="541"/>
        <v>143069.721053955</v>
      </c>
      <c r="BW8710" s="29">
        <v>8705</v>
      </c>
      <c r="BX8710">
        <f t="shared" si="542"/>
        <v>0</v>
      </c>
      <c r="BY8710">
        <f t="shared" si="543"/>
        <v>1</v>
      </c>
    </row>
    <row r="8711" spans="1:77">
      <c r="A8711" s="15">
        <v>8706</v>
      </c>
      <c r="BP8711" s="27">
        <v>0.791796585596659</v>
      </c>
      <c r="BQ8711" s="27">
        <v>16655.0022978676</v>
      </c>
      <c r="BR8711" s="27">
        <v>1.33294629644567</v>
      </c>
      <c r="BS8711" s="27">
        <v>62858.7422387268</v>
      </c>
      <c r="BU8711">
        <f t="shared" ref="BU8711:BU8774" si="544">BP8711*$BV$1-BQ8711</f>
        <v>102114.485541631</v>
      </c>
      <c r="BV8711">
        <f t="shared" ref="BV8711:BV8774" si="545">BR8711*$BV$1-BS8711</f>
        <v>137083.202228123</v>
      </c>
      <c r="BW8711" s="29">
        <v>8706</v>
      </c>
      <c r="BX8711">
        <f t="shared" ref="BX8711:BX8774" si="546">IF(BU8711=MAX($BU8711:$BV8711),1,0)</f>
        <v>0</v>
      </c>
      <c r="BY8711">
        <f t="shared" ref="BY8711:BY8774" si="547">IF(BV8711=MAX($BU8711:$BV8711),1,0)</f>
        <v>1</v>
      </c>
    </row>
    <row r="8712" spans="1:77">
      <c r="A8712" s="15">
        <v>8707</v>
      </c>
      <c r="BP8712" s="27">
        <v>0.827806525678149</v>
      </c>
      <c r="BQ8712" s="27">
        <v>14066.3042466282</v>
      </c>
      <c r="BR8712" s="27">
        <v>1.42658825891039</v>
      </c>
      <c r="BS8712" s="27">
        <v>67138.1069197578</v>
      </c>
      <c r="BU8712">
        <f t="shared" si="544"/>
        <v>110104.674605094</v>
      </c>
      <c r="BV8712">
        <f t="shared" si="545"/>
        <v>146850.131916801</v>
      </c>
      <c r="BW8712" s="29">
        <v>8707</v>
      </c>
      <c r="BX8712">
        <f t="shared" si="546"/>
        <v>0</v>
      </c>
      <c r="BY8712">
        <f t="shared" si="547"/>
        <v>1</v>
      </c>
    </row>
    <row r="8713" spans="1:77">
      <c r="A8713" s="15">
        <v>8708</v>
      </c>
      <c r="BP8713" s="27">
        <v>0.85125199373419</v>
      </c>
      <c r="BQ8713" s="27">
        <v>14169.4654551224</v>
      </c>
      <c r="BR8713" s="27">
        <v>1.45725820128571</v>
      </c>
      <c r="BS8713" s="27">
        <v>56828.3947458186</v>
      </c>
      <c r="BU8713">
        <f t="shared" si="544"/>
        <v>113518.333605006</v>
      </c>
      <c r="BV8713">
        <f t="shared" si="545"/>
        <v>161760.335447038</v>
      </c>
      <c r="BW8713" s="29">
        <v>8708</v>
      </c>
      <c r="BX8713">
        <f t="shared" si="546"/>
        <v>0</v>
      </c>
      <c r="BY8713">
        <f t="shared" si="547"/>
        <v>1</v>
      </c>
    </row>
    <row r="8714" spans="1:77">
      <c r="A8714" s="15">
        <v>8709</v>
      </c>
      <c r="BP8714" s="27">
        <v>0.808514127404598</v>
      </c>
      <c r="BQ8714" s="27">
        <v>13444.1989870592</v>
      </c>
      <c r="BR8714" s="27">
        <v>1.39943115183428</v>
      </c>
      <c r="BS8714" s="27">
        <v>54710.8463615993</v>
      </c>
      <c r="BU8714">
        <f t="shared" si="544"/>
        <v>107832.920123631</v>
      </c>
      <c r="BV8714">
        <f t="shared" si="545"/>
        <v>155203.826413543</v>
      </c>
      <c r="BW8714" s="29">
        <v>8709</v>
      </c>
      <c r="BX8714">
        <f t="shared" si="546"/>
        <v>0</v>
      </c>
      <c r="BY8714">
        <f t="shared" si="547"/>
        <v>1</v>
      </c>
    </row>
    <row r="8715" spans="1:77">
      <c r="A8715" s="15">
        <v>8710</v>
      </c>
      <c r="BP8715" s="27">
        <v>0.834680447856036</v>
      </c>
      <c r="BQ8715" s="27">
        <v>12866.0878986319</v>
      </c>
      <c r="BR8715" s="27">
        <v>1.43803795332523</v>
      </c>
      <c r="BS8715" s="27">
        <v>55254.652289558</v>
      </c>
      <c r="BU8715">
        <f t="shared" si="544"/>
        <v>112335.979279773</v>
      </c>
      <c r="BV8715">
        <f t="shared" si="545"/>
        <v>160451.040709226</v>
      </c>
      <c r="BW8715" s="29">
        <v>8710</v>
      </c>
      <c r="BX8715">
        <f t="shared" si="546"/>
        <v>0</v>
      </c>
      <c r="BY8715">
        <f t="shared" si="547"/>
        <v>1</v>
      </c>
    </row>
    <row r="8716" spans="1:77">
      <c r="A8716" s="15">
        <v>8711</v>
      </c>
      <c r="BP8716" s="27">
        <v>0.846559723073658</v>
      </c>
      <c r="BQ8716" s="27">
        <v>14773.19174724</v>
      </c>
      <c r="BR8716" s="27">
        <v>1.4541199432372</v>
      </c>
      <c r="BS8716" s="27">
        <v>58231.2644484854</v>
      </c>
      <c r="BU8716">
        <f t="shared" si="544"/>
        <v>112210.766713809</v>
      </c>
      <c r="BV8716">
        <f t="shared" si="545"/>
        <v>159886.727037095</v>
      </c>
      <c r="BW8716" s="29">
        <v>8711</v>
      </c>
      <c r="BX8716">
        <f t="shared" si="546"/>
        <v>0</v>
      </c>
      <c r="BY8716">
        <f t="shared" si="547"/>
        <v>1</v>
      </c>
    </row>
    <row r="8717" spans="1:77">
      <c r="A8717" s="15">
        <v>8712</v>
      </c>
      <c r="BP8717" s="27">
        <v>0.821909599443139</v>
      </c>
      <c r="BQ8717" s="27">
        <v>15791.3519877193</v>
      </c>
      <c r="BR8717" s="27">
        <v>1.38045327564748</v>
      </c>
      <c r="BS8717" s="27">
        <v>58309.5061812793</v>
      </c>
      <c r="BU8717">
        <f t="shared" si="544"/>
        <v>107495.087928752</v>
      </c>
      <c r="BV8717">
        <f t="shared" si="545"/>
        <v>148758.485165843</v>
      </c>
      <c r="BW8717" s="29">
        <v>8712</v>
      </c>
      <c r="BX8717">
        <f t="shared" si="546"/>
        <v>0</v>
      </c>
      <c r="BY8717">
        <f t="shared" si="547"/>
        <v>1</v>
      </c>
    </row>
    <row r="8718" spans="1:77">
      <c r="A8718" s="15">
        <v>8713</v>
      </c>
      <c r="BP8718" s="27">
        <v>0.809426768247243</v>
      </c>
      <c r="BQ8718" s="27">
        <v>11596.5573646238</v>
      </c>
      <c r="BR8718" s="27">
        <v>1.40520547341335</v>
      </c>
      <c r="BS8718" s="27">
        <v>64851.3774510071</v>
      </c>
      <c r="BU8718">
        <f t="shared" si="544"/>
        <v>109817.457872463</v>
      </c>
      <c r="BV8718">
        <f t="shared" si="545"/>
        <v>145929.443560995</v>
      </c>
      <c r="BW8718" s="29">
        <v>8713</v>
      </c>
      <c r="BX8718">
        <f t="shared" si="546"/>
        <v>0</v>
      </c>
      <c r="BY8718">
        <f t="shared" si="547"/>
        <v>1</v>
      </c>
    </row>
    <row r="8719" spans="1:77">
      <c r="A8719" s="15">
        <v>8714</v>
      </c>
      <c r="BP8719" s="27">
        <v>0.838416478094963</v>
      </c>
      <c r="BQ8719" s="27">
        <v>16366.0964182856</v>
      </c>
      <c r="BR8719" s="27">
        <v>1.46661422568298</v>
      </c>
      <c r="BS8719" s="27">
        <v>58434.8386870541</v>
      </c>
      <c r="BU8719">
        <f t="shared" si="544"/>
        <v>109396.375295959</v>
      </c>
      <c r="BV8719">
        <f t="shared" si="545"/>
        <v>161557.295165393</v>
      </c>
      <c r="BW8719" s="29">
        <v>8714</v>
      </c>
      <c r="BX8719">
        <f t="shared" si="546"/>
        <v>0</v>
      </c>
      <c r="BY8719">
        <f t="shared" si="547"/>
        <v>1</v>
      </c>
    </row>
    <row r="8720" spans="1:77">
      <c r="A8720" s="15">
        <v>8715</v>
      </c>
      <c r="BP8720" s="27">
        <v>0.832353755056812</v>
      </c>
      <c r="BQ8720" s="27">
        <v>11826.5880505549</v>
      </c>
      <c r="BR8720" s="27">
        <v>1.42409931866237</v>
      </c>
      <c r="BS8720" s="27">
        <v>52608.010584309</v>
      </c>
      <c r="BU8720">
        <f t="shared" si="544"/>
        <v>113026.475207967</v>
      </c>
      <c r="BV8720">
        <f t="shared" si="545"/>
        <v>161006.887215046</v>
      </c>
      <c r="BW8720" s="29">
        <v>8715</v>
      </c>
      <c r="BX8720">
        <f t="shared" si="546"/>
        <v>0</v>
      </c>
      <c r="BY8720">
        <f t="shared" si="547"/>
        <v>1</v>
      </c>
    </row>
    <row r="8721" spans="1:77">
      <c r="A8721" s="15">
        <v>8716</v>
      </c>
      <c r="BP8721" s="27">
        <v>0.77025891869865</v>
      </c>
      <c r="BQ8721" s="27">
        <v>17064.6589718496</v>
      </c>
      <c r="BR8721" s="27">
        <v>1.3414117444721</v>
      </c>
      <c r="BS8721" s="27">
        <v>69894.067361293</v>
      </c>
      <c r="BU8721">
        <f t="shared" si="544"/>
        <v>98474.1788329478</v>
      </c>
      <c r="BV8721">
        <f t="shared" si="545"/>
        <v>131317.694309523</v>
      </c>
      <c r="BW8721" s="29">
        <v>8716</v>
      </c>
      <c r="BX8721">
        <f t="shared" si="546"/>
        <v>0</v>
      </c>
      <c r="BY8721">
        <f t="shared" si="547"/>
        <v>1</v>
      </c>
    </row>
    <row r="8722" spans="1:77">
      <c r="A8722" s="15">
        <v>8717</v>
      </c>
      <c r="BP8722" s="27">
        <v>0.838208571416444</v>
      </c>
      <c r="BQ8722" s="27">
        <v>14029.2318514197</v>
      </c>
      <c r="BR8722" s="27">
        <v>1.42838872802043</v>
      </c>
      <c r="BS8722" s="27">
        <v>67321.436018429</v>
      </c>
      <c r="BU8722">
        <f t="shared" si="544"/>
        <v>111702.053861047</v>
      </c>
      <c r="BV8722">
        <f t="shared" si="545"/>
        <v>146936.873184636</v>
      </c>
      <c r="BW8722" s="29">
        <v>8717</v>
      </c>
      <c r="BX8722">
        <f t="shared" si="546"/>
        <v>0</v>
      </c>
      <c r="BY8722">
        <f t="shared" si="547"/>
        <v>1</v>
      </c>
    </row>
    <row r="8723" spans="1:77">
      <c r="A8723" s="15">
        <v>8718</v>
      </c>
      <c r="BP8723" s="27">
        <v>0.76778274555386</v>
      </c>
      <c r="BQ8723" s="27">
        <v>14647.6824689274</v>
      </c>
      <c r="BR8723" s="27">
        <v>1.30764379111279</v>
      </c>
      <c r="BS8723" s="27">
        <v>57429.8626721529</v>
      </c>
      <c r="BU8723">
        <f t="shared" si="544"/>
        <v>100519.729364152</v>
      </c>
      <c r="BV8723">
        <f t="shared" si="545"/>
        <v>138716.705994766</v>
      </c>
      <c r="BW8723" s="29">
        <v>8718</v>
      </c>
      <c r="BX8723">
        <f t="shared" si="546"/>
        <v>0</v>
      </c>
      <c r="BY8723">
        <f t="shared" si="547"/>
        <v>1</v>
      </c>
    </row>
    <row r="8724" spans="1:77">
      <c r="A8724" s="15">
        <v>8719</v>
      </c>
      <c r="BP8724" s="27">
        <v>0.827619382129199</v>
      </c>
      <c r="BQ8724" s="27">
        <v>17537.1246215356</v>
      </c>
      <c r="BR8724" s="27">
        <v>1.37614920093909</v>
      </c>
      <c r="BS8724" s="27">
        <v>74113.8587012244</v>
      </c>
      <c r="BU8724">
        <f t="shared" si="544"/>
        <v>106605.782697844</v>
      </c>
      <c r="BV8724">
        <f t="shared" si="545"/>
        <v>132308.52143964</v>
      </c>
      <c r="BW8724" s="29">
        <v>8719</v>
      </c>
      <c r="BX8724">
        <f t="shared" si="546"/>
        <v>0</v>
      </c>
      <c r="BY8724">
        <f t="shared" si="547"/>
        <v>1</v>
      </c>
    </row>
    <row r="8725" spans="1:77">
      <c r="A8725" s="15">
        <v>8720</v>
      </c>
      <c r="BP8725" s="27">
        <v>0.821101312316</v>
      </c>
      <c r="BQ8725" s="27">
        <v>19764.7498607982</v>
      </c>
      <c r="BR8725" s="27">
        <v>1.39520932587936</v>
      </c>
      <c r="BS8725" s="27">
        <v>73964.8688291906</v>
      </c>
      <c r="BU8725">
        <f t="shared" si="544"/>
        <v>103400.446986602</v>
      </c>
      <c r="BV8725">
        <f t="shared" si="545"/>
        <v>135316.530052714</v>
      </c>
      <c r="BW8725" s="29">
        <v>8720</v>
      </c>
      <c r="BX8725">
        <f t="shared" si="546"/>
        <v>0</v>
      </c>
      <c r="BY8725">
        <f t="shared" si="547"/>
        <v>1</v>
      </c>
    </row>
    <row r="8726" spans="1:77">
      <c r="A8726" s="15">
        <v>8721</v>
      </c>
      <c r="BP8726" s="27">
        <v>0.801043764144172</v>
      </c>
      <c r="BQ8726" s="27">
        <v>13382.9120140418</v>
      </c>
      <c r="BR8726" s="27">
        <v>1.35249586306333</v>
      </c>
      <c r="BS8726" s="27">
        <v>67333.9590079848</v>
      </c>
      <c r="BU8726">
        <f t="shared" si="544"/>
        <v>106773.652607584</v>
      </c>
      <c r="BV8726">
        <f t="shared" si="545"/>
        <v>135540.420451515</v>
      </c>
      <c r="BW8726" s="29">
        <v>8721</v>
      </c>
      <c r="BX8726">
        <f t="shared" si="546"/>
        <v>0</v>
      </c>
      <c r="BY8726">
        <f t="shared" si="547"/>
        <v>1</v>
      </c>
    </row>
    <row r="8727" spans="1:77">
      <c r="A8727" s="15">
        <v>8722</v>
      </c>
      <c r="BP8727" s="27">
        <v>0.842689472102831</v>
      </c>
      <c r="BQ8727" s="27">
        <v>10316.1511498977</v>
      </c>
      <c r="BR8727" s="27">
        <v>1.46263840892434</v>
      </c>
      <c r="BS8727" s="27">
        <v>63743.6166596672</v>
      </c>
      <c r="BU8727">
        <f t="shared" si="544"/>
        <v>116087.269665527</v>
      </c>
      <c r="BV8727">
        <f t="shared" si="545"/>
        <v>155652.144678984</v>
      </c>
      <c r="BW8727" s="29">
        <v>8722</v>
      </c>
      <c r="BX8727">
        <f t="shared" si="546"/>
        <v>0</v>
      </c>
      <c r="BY8727">
        <f t="shared" si="547"/>
        <v>1</v>
      </c>
    </row>
    <row r="8728" spans="1:77">
      <c r="A8728" s="15">
        <v>8723</v>
      </c>
      <c r="BP8728" s="27">
        <v>0.791824287819639</v>
      </c>
      <c r="BQ8728" s="27">
        <v>14080.1382198448</v>
      </c>
      <c r="BR8728" s="27">
        <v>1.35481889338928</v>
      </c>
      <c r="BS8728" s="27">
        <v>55650.9617780849</v>
      </c>
      <c r="BU8728">
        <f t="shared" si="544"/>
        <v>104693.504953101</v>
      </c>
      <c r="BV8728">
        <f t="shared" si="545"/>
        <v>147571.872230307</v>
      </c>
      <c r="BW8728" s="29">
        <v>8723</v>
      </c>
      <c r="BX8728">
        <f t="shared" si="546"/>
        <v>0</v>
      </c>
      <c r="BY8728">
        <f t="shared" si="547"/>
        <v>1</v>
      </c>
    </row>
    <row r="8729" spans="1:77">
      <c r="A8729" s="15">
        <v>8724</v>
      </c>
      <c r="BP8729" s="27">
        <v>0.812201146872705</v>
      </c>
      <c r="BQ8729" s="27">
        <v>12566.7428626136</v>
      </c>
      <c r="BR8729" s="27">
        <v>1.40597563080875</v>
      </c>
      <c r="BS8729" s="27">
        <v>65876.6786074893</v>
      </c>
      <c r="BU8729">
        <f t="shared" si="544"/>
        <v>109263.429168292</v>
      </c>
      <c r="BV8729">
        <f t="shared" si="545"/>
        <v>145019.666013823</v>
      </c>
      <c r="BW8729" s="29">
        <v>8724</v>
      </c>
      <c r="BX8729">
        <f t="shared" si="546"/>
        <v>0</v>
      </c>
      <c r="BY8729">
        <f t="shared" si="547"/>
        <v>1</v>
      </c>
    </row>
    <row r="8730" spans="1:77">
      <c r="A8730" s="15">
        <v>8725</v>
      </c>
      <c r="BP8730" s="27">
        <v>0.802829929768262</v>
      </c>
      <c r="BQ8730" s="27">
        <v>19564.5315238604</v>
      </c>
      <c r="BR8730" s="27">
        <v>1.35092055314179</v>
      </c>
      <c r="BS8730" s="27">
        <v>64854.9139194927</v>
      </c>
      <c r="BU8730">
        <f t="shared" si="544"/>
        <v>100859.957941379</v>
      </c>
      <c r="BV8730">
        <f t="shared" si="545"/>
        <v>137783.169051775</v>
      </c>
      <c r="BW8730" s="29">
        <v>8725</v>
      </c>
      <c r="BX8730">
        <f t="shared" si="546"/>
        <v>0</v>
      </c>
      <c r="BY8730">
        <f t="shared" si="547"/>
        <v>1</v>
      </c>
    </row>
    <row r="8731" spans="1:77">
      <c r="A8731" s="15">
        <v>8726</v>
      </c>
      <c r="BP8731" s="27">
        <v>0.852607560886652</v>
      </c>
      <c r="BQ8731" s="27">
        <v>18351.6557629121</v>
      </c>
      <c r="BR8731" s="27">
        <v>1.48020805798405</v>
      </c>
      <c r="BS8731" s="27">
        <v>61479.0549026011</v>
      </c>
      <c r="BU8731">
        <f t="shared" si="544"/>
        <v>109539.478370086</v>
      </c>
      <c r="BV8731">
        <f t="shared" si="545"/>
        <v>160552.153795007</v>
      </c>
      <c r="BW8731" s="29">
        <v>8726</v>
      </c>
      <c r="BX8731">
        <f t="shared" si="546"/>
        <v>0</v>
      </c>
      <c r="BY8731">
        <f t="shared" si="547"/>
        <v>1</v>
      </c>
    </row>
    <row r="8732" spans="1:77">
      <c r="A8732" s="15">
        <v>8727</v>
      </c>
      <c r="BP8732" s="27">
        <v>0.838109323538522</v>
      </c>
      <c r="BQ8732" s="27">
        <v>16722.1803810976</v>
      </c>
      <c r="BR8732" s="27">
        <v>1.4480233732128</v>
      </c>
      <c r="BS8732" s="27">
        <v>71690.4735433534</v>
      </c>
      <c r="BU8732">
        <f t="shared" si="544"/>
        <v>108994.218149681</v>
      </c>
      <c r="BV8732">
        <f t="shared" si="545"/>
        <v>145513.032438566</v>
      </c>
      <c r="BW8732" s="29">
        <v>8727</v>
      </c>
      <c r="BX8732">
        <f t="shared" si="546"/>
        <v>0</v>
      </c>
      <c r="BY8732">
        <f t="shared" si="547"/>
        <v>1</v>
      </c>
    </row>
    <row r="8733" spans="1:77">
      <c r="A8733" s="15">
        <v>8728</v>
      </c>
      <c r="BP8733" s="27">
        <v>0.851072179821752</v>
      </c>
      <c r="BQ8733" s="27">
        <v>14999.4137459906</v>
      </c>
      <c r="BR8733" s="27">
        <v>1.47818310232512</v>
      </c>
      <c r="BS8733" s="27">
        <v>58018.3051888408</v>
      </c>
      <c r="BU8733">
        <f t="shared" si="544"/>
        <v>112661.413227272</v>
      </c>
      <c r="BV8733">
        <f t="shared" si="545"/>
        <v>163709.160159927</v>
      </c>
      <c r="BW8733" s="29">
        <v>8728</v>
      </c>
      <c r="BX8733">
        <f t="shared" si="546"/>
        <v>0</v>
      </c>
      <c r="BY8733">
        <f t="shared" si="547"/>
        <v>1</v>
      </c>
    </row>
    <row r="8734" spans="1:77">
      <c r="A8734" s="15">
        <v>8729</v>
      </c>
      <c r="BP8734" s="27">
        <v>0.755514057727092</v>
      </c>
      <c r="BQ8734" s="27">
        <v>13409.5852262068</v>
      </c>
      <c r="BR8734" s="27">
        <v>1.28626872572644</v>
      </c>
      <c r="BS8734" s="27">
        <v>52361.9554735461</v>
      </c>
      <c r="BU8734">
        <f t="shared" si="544"/>
        <v>99917.523432857</v>
      </c>
      <c r="BV8734">
        <f t="shared" si="545"/>
        <v>140578.35338542</v>
      </c>
      <c r="BW8734" s="29">
        <v>8729</v>
      </c>
      <c r="BX8734">
        <f t="shared" si="546"/>
        <v>0</v>
      </c>
      <c r="BY8734">
        <f t="shared" si="547"/>
        <v>1</v>
      </c>
    </row>
    <row r="8735" spans="1:77">
      <c r="A8735" s="15">
        <v>8730</v>
      </c>
      <c r="BP8735" s="27">
        <v>0.823234786521338</v>
      </c>
      <c r="BQ8735" s="27">
        <v>13744.4979504585</v>
      </c>
      <c r="BR8735" s="27">
        <v>1.42014199088729</v>
      </c>
      <c r="BS8735" s="27">
        <v>56025.8885030884</v>
      </c>
      <c r="BU8735">
        <f t="shared" si="544"/>
        <v>109740.720027742</v>
      </c>
      <c r="BV8735">
        <f t="shared" si="545"/>
        <v>156995.410130005</v>
      </c>
      <c r="BW8735" s="29">
        <v>8730</v>
      </c>
      <c r="BX8735">
        <f t="shared" si="546"/>
        <v>0</v>
      </c>
      <c r="BY8735">
        <f t="shared" si="547"/>
        <v>1</v>
      </c>
    </row>
    <row r="8736" spans="1:77">
      <c r="A8736" s="15">
        <v>8731</v>
      </c>
      <c r="BP8736" s="27">
        <v>0.839191795225958</v>
      </c>
      <c r="BQ8736" s="27">
        <v>10125.1609111925</v>
      </c>
      <c r="BR8736" s="27">
        <v>1.45531462219217</v>
      </c>
      <c r="BS8736" s="27">
        <v>49330.2881116802</v>
      </c>
      <c r="BU8736">
        <f t="shared" si="544"/>
        <v>115753.608372701</v>
      </c>
      <c r="BV8736">
        <f t="shared" si="545"/>
        <v>168966.905217146</v>
      </c>
      <c r="BW8736" s="29">
        <v>8731</v>
      </c>
      <c r="BX8736">
        <f t="shared" si="546"/>
        <v>0</v>
      </c>
      <c r="BY8736">
        <f t="shared" si="547"/>
        <v>1</v>
      </c>
    </row>
    <row r="8737" spans="1:77">
      <c r="A8737" s="15">
        <v>8732</v>
      </c>
      <c r="BP8737" s="27">
        <v>0.857984339972128</v>
      </c>
      <c r="BQ8737" s="27">
        <v>13291.1870672084</v>
      </c>
      <c r="BR8737" s="27">
        <v>1.45485325648419</v>
      </c>
      <c r="BS8737" s="27">
        <v>66421.8276976011</v>
      </c>
      <c r="BU8737">
        <f t="shared" si="544"/>
        <v>115406.463928611</v>
      </c>
      <c r="BV8737">
        <f t="shared" si="545"/>
        <v>151806.160775028</v>
      </c>
      <c r="BW8737" s="29">
        <v>8732</v>
      </c>
      <c r="BX8737">
        <f t="shared" si="546"/>
        <v>0</v>
      </c>
      <c r="BY8737">
        <f t="shared" si="547"/>
        <v>1</v>
      </c>
    </row>
    <row r="8738" spans="1:77">
      <c r="A8738" s="15">
        <v>8733</v>
      </c>
      <c r="BP8738" s="27">
        <v>0.824835428645899</v>
      </c>
      <c r="BQ8738" s="27">
        <v>14625.8637989293</v>
      </c>
      <c r="BR8738" s="27">
        <v>1.4256172294423</v>
      </c>
      <c r="BS8738" s="27">
        <v>54608.9232947838</v>
      </c>
      <c r="BU8738">
        <f t="shared" si="544"/>
        <v>109099.450497955</v>
      </c>
      <c r="BV8738">
        <f t="shared" si="545"/>
        <v>159233.661121561</v>
      </c>
      <c r="BW8738" s="29">
        <v>8733</v>
      </c>
      <c r="BX8738">
        <f t="shared" si="546"/>
        <v>0</v>
      </c>
      <c r="BY8738">
        <f t="shared" si="547"/>
        <v>1</v>
      </c>
    </row>
    <row r="8739" spans="1:77">
      <c r="A8739" s="15">
        <v>8734</v>
      </c>
      <c r="BP8739" s="27">
        <v>0.795924376242388</v>
      </c>
      <c r="BQ8739" s="27">
        <v>13095.8359699242</v>
      </c>
      <c r="BR8739" s="27">
        <v>1.36131722423089</v>
      </c>
      <c r="BS8739" s="27">
        <v>53639.1380763399</v>
      </c>
      <c r="BU8739">
        <f t="shared" si="544"/>
        <v>106292.820466434</v>
      </c>
      <c r="BV8739">
        <f t="shared" si="545"/>
        <v>150558.445558293</v>
      </c>
      <c r="BW8739" s="29">
        <v>8734</v>
      </c>
      <c r="BX8739">
        <f t="shared" si="546"/>
        <v>0</v>
      </c>
      <c r="BY8739">
        <f t="shared" si="547"/>
        <v>1</v>
      </c>
    </row>
    <row r="8740" spans="1:77">
      <c r="A8740" s="15">
        <v>8735</v>
      </c>
      <c r="BP8740" s="27">
        <v>0.842549824841072</v>
      </c>
      <c r="BQ8740" s="27">
        <v>18246.893381904</v>
      </c>
      <c r="BR8740" s="27">
        <v>1.45518444180342</v>
      </c>
      <c r="BS8740" s="27">
        <v>62356.4913272338</v>
      </c>
      <c r="BU8740">
        <f t="shared" si="544"/>
        <v>108135.580344257</v>
      </c>
      <c r="BV8740">
        <f t="shared" si="545"/>
        <v>155921.174943279</v>
      </c>
      <c r="BW8740" s="29">
        <v>8735</v>
      </c>
      <c r="BX8740">
        <f t="shared" si="546"/>
        <v>0</v>
      </c>
      <c r="BY8740">
        <f t="shared" si="547"/>
        <v>1</v>
      </c>
    </row>
    <row r="8741" spans="1:77">
      <c r="A8741" s="15">
        <v>8736</v>
      </c>
      <c r="BP8741" s="27">
        <v>0.833777369618079</v>
      </c>
      <c r="BQ8741" s="27">
        <v>16243.7535319032</v>
      </c>
      <c r="BR8741" s="27">
        <v>1.43755826409031</v>
      </c>
      <c r="BS8741" s="27">
        <v>60028.5051250049</v>
      </c>
      <c r="BU8741">
        <f t="shared" si="544"/>
        <v>108822.851910809</v>
      </c>
      <c r="BV8741">
        <f t="shared" si="545"/>
        <v>155605.234488541</v>
      </c>
      <c r="BW8741" s="29">
        <v>8736</v>
      </c>
      <c r="BX8741">
        <f t="shared" si="546"/>
        <v>0</v>
      </c>
      <c r="BY8741">
        <f t="shared" si="547"/>
        <v>1</v>
      </c>
    </row>
    <row r="8742" spans="1:77">
      <c r="A8742" s="15">
        <v>8737</v>
      </c>
      <c r="BP8742" s="27">
        <v>0.833387936718025</v>
      </c>
      <c r="BQ8742" s="27">
        <v>13462.1246545563</v>
      </c>
      <c r="BR8742" s="27">
        <v>1.41475948090486</v>
      </c>
      <c r="BS8742" s="27">
        <v>56173.6190565298</v>
      </c>
      <c r="BU8742">
        <f t="shared" si="544"/>
        <v>111546.065853147</v>
      </c>
      <c r="BV8742">
        <f t="shared" si="545"/>
        <v>156040.3030792</v>
      </c>
      <c r="BW8742" s="29">
        <v>8737</v>
      </c>
      <c r="BX8742">
        <f t="shared" si="546"/>
        <v>0</v>
      </c>
      <c r="BY8742">
        <f t="shared" si="547"/>
        <v>1</v>
      </c>
    </row>
    <row r="8743" spans="1:77">
      <c r="A8743" s="15">
        <v>8738</v>
      </c>
      <c r="BP8743" s="27">
        <v>0.82701548916169</v>
      </c>
      <c r="BQ8743" s="27">
        <v>16368.5867709944</v>
      </c>
      <c r="BR8743" s="27">
        <v>1.44487363421486</v>
      </c>
      <c r="BS8743" s="27">
        <v>57898.6908510917</v>
      </c>
      <c r="BU8743">
        <f t="shared" si="544"/>
        <v>107683.736603259</v>
      </c>
      <c r="BV8743">
        <f t="shared" si="545"/>
        <v>158832.354281137</v>
      </c>
      <c r="BW8743" s="29">
        <v>8738</v>
      </c>
      <c r="BX8743">
        <f t="shared" si="546"/>
        <v>0</v>
      </c>
      <c r="BY8743">
        <f t="shared" si="547"/>
        <v>1</v>
      </c>
    </row>
    <row r="8744" spans="1:77">
      <c r="A8744" s="15">
        <v>8739</v>
      </c>
      <c r="BP8744" s="27">
        <v>0.811074047583926</v>
      </c>
      <c r="BQ8744" s="27">
        <v>14301.7596556977</v>
      </c>
      <c r="BR8744" s="27">
        <v>1.3986704603011</v>
      </c>
      <c r="BS8744" s="27">
        <v>53528.2048105961</v>
      </c>
      <c r="BU8744">
        <f t="shared" si="544"/>
        <v>107359.347481891</v>
      </c>
      <c r="BV8744">
        <f t="shared" si="545"/>
        <v>156272.364234569</v>
      </c>
      <c r="BW8744" s="29">
        <v>8739</v>
      </c>
      <c r="BX8744">
        <f t="shared" si="546"/>
        <v>0</v>
      </c>
      <c r="BY8744">
        <f t="shared" si="547"/>
        <v>1</v>
      </c>
    </row>
    <row r="8745" spans="1:77">
      <c r="A8745" s="15">
        <v>8740</v>
      </c>
      <c r="BP8745" s="27">
        <v>0.792756437674686</v>
      </c>
      <c r="BQ8745" s="27">
        <v>18203.0705331415</v>
      </c>
      <c r="BR8745" s="27">
        <v>1.34388085509516</v>
      </c>
      <c r="BS8745" s="27">
        <v>64166.6425052552</v>
      </c>
      <c r="BU8745">
        <f t="shared" si="544"/>
        <v>100710.395118061</v>
      </c>
      <c r="BV8745">
        <f t="shared" si="545"/>
        <v>137415.485759019</v>
      </c>
      <c r="BW8745" s="29">
        <v>8740</v>
      </c>
      <c r="BX8745">
        <f t="shared" si="546"/>
        <v>0</v>
      </c>
      <c r="BY8745">
        <f t="shared" si="547"/>
        <v>1</v>
      </c>
    </row>
    <row r="8746" spans="1:77">
      <c r="A8746" s="15">
        <v>8741</v>
      </c>
      <c r="BP8746" s="27">
        <v>0.815551977836542</v>
      </c>
      <c r="BQ8746" s="27">
        <v>15703.1851911548</v>
      </c>
      <c r="BR8746" s="27">
        <v>1.41552005562283</v>
      </c>
      <c r="BS8746" s="27">
        <v>70918.4551736406</v>
      </c>
      <c r="BU8746">
        <f t="shared" si="544"/>
        <v>106629.611484327</v>
      </c>
      <c r="BV8746">
        <f t="shared" si="545"/>
        <v>141409.553169784</v>
      </c>
      <c r="BW8746" s="29">
        <v>8741</v>
      </c>
      <c r="BX8746">
        <f t="shared" si="546"/>
        <v>0</v>
      </c>
      <c r="BY8746">
        <f t="shared" si="547"/>
        <v>1</v>
      </c>
    </row>
    <row r="8747" spans="1:77">
      <c r="A8747" s="15">
        <v>8742</v>
      </c>
      <c r="BP8747" s="27">
        <v>0.804399797319587</v>
      </c>
      <c r="BQ8747" s="27">
        <v>12927.1527723276</v>
      </c>
      <c r="BR8747" s="27">
        <v>1.38861060170608</v>
      </c>
      <c r="BS8747" s="27">
        <v>54582.1883353041</v>
      </c>
      <c r="BU8747">
        <f t="shared" si="544"/>
        <v>107732.816825611</v>
      </c>
      <c r="BV8747">
        <f t="shared" si="545"/>
        <v>153709.401920607</v>
      </c>
      <c r="BW8747" s="29">
        <v>8742</v>
      </c>
      <c r="BX8747">
        <f t="shared" si="546"/>
        <v>0</v>
      </c>
      <c r="BY8747">
        <f t="shared" si="547"/>
        <v>1</v>
      </c>
    </row>
    <row r="8748" spans="1:77">
      <c r="A8748" s="15">
        <v>8743</v>
      </c>
      <c r="BP8748" s="27">
        <v>0.790498756624565</v>
      </c>
      <c r="BQ8748" s="27">
        <v>12836.8657155829</v>
      </c>
      <c r="BR8748" s="27">
        <v>1.37147530713022</v>
      </c>
      <c r="BS8748" s="27">
        <v>55078.154813159</v>
      </c>
      <c r="BU8748">
        <f t="shared" si="544"/>
        <v>105737.947778102</v>
      </c>
      <c r="BV8748">
        <f t="shared" si="545"/>
        <v>150643.141256375</v>
      </c>
      <c r="BW8748" s="29">
        <v>8743</v>
      </c>
      <c r="BX8748">
        <f t="shared" si="546"/>
        <v>0</v>
      </c>
      <c r="BY8748">
        <f t="shared" si="547"/>
        <v>1</v>
      </c>
    </row>
    <row r="8749" spans="1:77">
      <c r="A8749" s="15">
        <v>8744</v>
      </c>
      <c r="BP8749" s="27">
        <v>0.785663221309175</v>
      </c>
      <c r="BQ8749" s="27">
        <v>15222.5861314126</v>
      </c>
      <c r="BR8749" s="27">
        <v>1.34144599381557</v>
      </c>
      <c r="BS8749" s="27">
        <v>57386.0233574241</v>
      </c>
      <c r="BU8749">
        <f t="shared" si="544"/>
        <v>102626.897064964</v>
      </c>
      <c r="BV8749">
        <f t="shared" si="545"/>
        <v>143830.875714912</v>
      </c>
      <c r="BW8749" s="29">
        <v>8744</v>
      </c>
      <c r="BX8749">
        <f t="shared" si="546"/>
        <v>0</v>
      </c>
      <c r="BY8749">
        <f t="shared" si="547"/>
        <v>1</v>
      </c>
    </row>
    <row r="8750" spans="1:77">
      <c r="A8750" s="15">
        <v>8745</v>
      </c>
      <c r="BP8750" s="27">
        <v>0.78551612919596</v>
      </c>
      <c r="BQ8750" s="27">
        <v>13998.7691495851</v>
      </c>
      <c r="BR8750" s="27">
        <v>1.34289007238835</v>
      </c>
      <c r="BS8750" s="27">
        <v>68485.1544550748</v>
      </c>
      <c r="BU8750">
        <f t="shared" si="544"/>
        <v>103828.650229809</v>
      </c>
      <c r="BV8750">
        <f t="shared" si="545"/>
        <v>132948.356403178</v>
      </c>
      <c r="BW8750" s="29">
        <v>8745</v>
      </c>
      <c r="BX8750">
        <f t="shared" si="546"/>
        <v>0</v>
      </c>
      <c r="BY8750">
        <f t="shared" si="547"/>
        <v>1</v>
      </c>
    </row>
    <row r="8751" spans="1:77">
      <c r="A8751" s="15">
        <v>8746</v>
      </c>
      <c r="BP8751" s="27">
        <v>0.795301101092675</v>
      </c>
      <c r="BQ8751" s="27">
        <v>16080.9124143763</v>
      </c>
      <c r="BR8751" s="27">
        <v>1.3692297269227</v>
      </c>
      <c r="BS8751" s="27">
        <v>60270.440021562</v>
      </c>
      <c r="BU8751">
        <f t="shared" si="544"/>
        <v>103214.252749525</v>
      </c>
      <c r="BV8751">
        <f t="shared" si="545"/>
        <v>145114.019016843</v>
      </c>
      <c r="BW8751" s="29">
        <v>8746</v>
      </c>
      <c r="BX8751">
        <f t="shared" si="546"/>
        <v>0</v>
      </c>
      <c r="BY8751">
        <f t="shared" si="547"/>
        <v>1</v>
      </c>
    </row>
    <row r="8752" spans="1:77">
      <c r="A8752" s="15">
        <v>8747</v>
      </c>
      <c r="BP8752" s="27">
        <v>0.799827094236086</v>
      </c>
      <c r="BQ8752" s="27">
        <v>11752.7486485416</v>
      </c>
      <c r="BR8752" s="27">
        <v>1.36296610280268</v>
      </c>
      <c r="BS8752" s="27">
        <v>66234.9663449522</v>
      </c>
      <c r="BU8752">
        <f t="shared" si="544"/>
        <v>108221.315486871</v>
      </c>
      <c r="BV8752">
        <f t="shared" si="545"/>
        <v>138209.94907545</v>
      </c>
      <c r="BW8752" s="29">
        <v>8747</v>
      </c>
      <c r="BX8752">
        <f t="shared" si="546"/>
        <v>0</v>
      </c>
      <c r="BY8752">
        <f t="shared" si="547"/>
        <v>1</v>
      </c>
    </row>
    <row r="8753" spans="1:77">
      <c r="A8753" s="15">
        <v>8748</v>
      </c>
      <c r="BP8753" s="27">
        <v>0.842656770395243</v>
      </c>
      <c r="BQ8753" s="27">
        <v>16885.2059709902</v>
      </c>
      <c r="BR8753" s="27">
        <v>1.44927981585507</v>
      </c>
      <c r="BS8753" s="27">
        <v>59874.7932835239</v>
      </c>
      <c r="BU8753">
        <f t="shared" si="544"/>
        <v>109513.309588296</v>
      </c>
      <c r="BV8753">
        <f t="shared" si="545"/>
        <v>157517.179094736</v>
      </c>
      <c r="BW8753" s="29">
        <v>8748</v>
      </c>
      <c r="BX8753">
        <f t="shared" si="546"/>
        <v>0</v>
      </c>
      <c r="BY8753">
        <f t="shared" si="547"/>
        <v>1</v>
      </c>
    </row>
    <row r="8754" spans="1:77">
      <c r="A8754" s="15">
        <v>8749</v>
      </c>
      <c r="BP8754" s="27">
        <v>0.830691041991315</v>
      </c>
      <c r="BQ8754" s="27">
        <v>19637.4562498596</v>
      </c>
      <c r="BR8754" s="27">
        <v>1.40204848232324</v>
      </c>
      <c r="BS8754" s="27">
        <v>60865.1698974001</v>
      </c>
      <c r="BU8754">
        <f t="shared" si="544"/>
        <v>104966.200048838</v>
      </c>
      <c r="BV8754">
        <f t="shared" si="545"/>
        <v>149442.102451086</v>
      </c>
      <c r="BW8754" s="29">
        <v>8749</v>
      </c>
      <c r="BX8754">
        <f t="shared" si="546"/>
        <v>0</v>
      </c>
      <c r="BY8754">
        <f t="shared" si="547"/>
        <v>1</v>
      </c>
    </row>
    <row r="8755" spans="1:77">
      <c r="A8755" s="15">
        <v>8750</v>
      </c>
      <c r="BP8755" s="27">
        <v>0.827270431790947</v>
      </c>
      <c r="BQ8755" s="27">
        <v>14054.9513060428</v>
      </c>
      <c r="BR8755" s="27">
        <v>1.42542639804088</v>
      </c>
      <c r="BS8755" s="27">
        <v>68008.2741177892</v>
      </c>
      <c r="BU8755">
        <f t="shared" si="544"/>
        <v>110035.613462599</v>
      </c>
      <c r="BV8755">
        <f t="shared" si="545"/>
        <v>145805.685588342</v>
      </c>
      <c r="BW8755" s="29">
        <v>8750</v>
      </c>
      <c r="BX8755">
        <f t="shared" si="546"/>
        <v>0</v>
      </c>
      <c r="BY8755">
        <f t="shared" si="547"/>
        <v>1</v>
      </c>
    </row>
    <row r="8756" spans="1:77">
      <c r="A8756" s="15">
        <v>8751</v>
      </c>
      <c r="BP8756" s="27">
        <v>0.810589136109456</v>
      </c>
      <c r="BQ8756" s="27">
        <v>14681.6617114254</v>
      </c>
      <c r="BR8756" s="27">
        <v>1.39458926182729</v>
      </c>
      <c r="BS8756" s="27">
        <v>68401.0497445289</v>
      </c>
      <c r="BU8756">
        <f t="shared" si="544"/>
        <v>106906.708704993</v>
      </c>
      <c r="BV8756">
        <f t="shared" si="545"/>
        <v>140787.339529564</v>
      </c>
      <c r="BW8756" s="29">
        <v>8751</v>
      </c>
      <c r="BX8756">
        <f t="shared" si="546"/>
        <v>0</v>
      </c>
      <c r="BY8756">
        <f t="shared" si="547"/>
        <v>1</v>
      </c>
    </row>
    <row r="8757" spans="1:77">
      <c r="A8757" s="15">
        <v>8752</v>
      </c>
      <c r="BP8757" s="27">
        <v>0.809349285277251</v>
      </c>
      <c r="BQ8757" s="27">
        <v>14399.7262368693</v>
      </c>
      <c r="BR8757" s="27">
        <v>1.38732500479998</v>
      </c>
      <c r="BS8757" s="27">
        <v>68027.308969407</v>
      </c>
      <c r="BU8757">
        <f t="shared" si="544"/>
        <v>107002.666554718</v>
      </c>
      <c r="BV8757">
        <f t="shared" si="545"/>
        <v>140071.44175059</v>
      </c>
      <c r="BW8757" s="29">
        <v>8752</v>
      </c>
      <c r="BX8757">
        <f t="shared" si="546"/>
        <v>0</v>
      </c>
      <c r="BY8757">
        <f t="shared" si="547"/>
        <v>1</v>
      </c>
    </row>
    <row r="8758" spans="1:77">
      <c r="A8758" s="15">
        <v>8753</v>
      </c>
      <c r="BP8758" s="27">
        <v>0.750833069610182</v>
      </c>
      <c r="BQ8758" s="27">
        <v>13736.0954780654</v>
      </c>
      <c r="BR8758" s="27">
        <v>1.27300497524391</v>
      </c>
      <c r="BS8758" s="27">
        <v>56177.0099356033</v>
      </c>
      <c r="BU8758">
        <f t="shared" si="544"/>
        <v>98888.8649634619</v>
      </c>
      <c r="BV8758">
        <f t="shared" si="545"/>
        <v>134773.736350983</v>
      </c>
      <c r="BW8758" s="29">
        <v>8753</v>
      </c>
      <c r="BX8758">
        <f t="shared" si="546"/>
        <v>0</v>
      </c>
      <c r="BY8758">
        <f t="shared" si="547"/>
        <v>1</v>
      </c>
    </row>
    <row r="8759" spans="1:77">
      <c r="A8759" s="15">
        <v>8754</v>
      </c>
      <c r="BP8759" s="27">
        <v>0.811491140289061</v>
      </c>
      <c r="BQ8759" s="27">
        <v>13395.2989825256</v>
      </c>
      <c r="BR8759" s="27">
        <v>1.37646433364269</v>
      </c>
      <c r="BS8759" s="27">
        <v>58108.0729736246</v>
      </c>
      <c r="BU8759">
        <f t="shared" si="544"/>
        <v>108328.372060834</v>
      </c>
      <c r="BV8759">
        <f t="shared" si="545"/>
        <v>148361.577072779</v>
      </c>
      <c r="BW8759" s="29">
        <v>8754</v>
      </c>
      <c r="BX8759">
        <f t="shared" si="546"/>
        <v>0</v>
      </c>
      <c r="BY8759">
        <f t="shared" si="547"/>
        <v>1</v>
      </c>
    </row>
    <row r="8760" spans="1:77">
      <c r="A8760" s="15">
        <v>8755</v>
      </c>
      <c r="BP8760" s="27">
        <v>0.801276149984156</v>
      </c>
      <c r="BQ8760" s="27">
        <v>17923.1402737218</v>
      </c>
      <c r="BR8760" s="27">
        <v>1.3478935689411</v>
      </c>
      <c r="BS8760" s="27">
        <v>61663.3572186764</v>
      </c>
      <c r="BU8760">
        <f t="shared" si="544"/>
        <v>102268.282223902</v>
      </c>
      <c r="BV8760">
        <f t="shared" si="545"/>
        <v>140520.678122489</v>
      </c>
      <c r="BW8760" s="29">
        <v>8755</v>
      </c>
      <c r="BX8760">
        <f t="shared" si="546"/>
        <v>0</v>
      </c>
      <c r="BY8760">
        <f t="shared" si="547"/>
        <v>1</v>
      </c>
    </row>
    <row r="8761" spans="1:77">
      <c r="A8761" s="15">
        <v>8756</v>
      </c>
      <c r="BP8761" s="27">
        <v>0.856364563869593</v>
      </c>
      <c r="BQ8761" s="27">
        <v>14822.4356756211</v>
      </c>
      <c r="BR8761" s="27">
        <v>1.48577218571485</v>
      </c>
      <c r="BS8761" s="27">
        <v>56359.1161952728</v>
      </c>
      <c r="BU8761">
        <f t="shared" si="544"/>
        <v>113632.248904818</v>
      </c>
      <c r="BV8761">
        <f t="shared" si="545"/>
        <v>166506.711661955</v>
      </c>
      <c r="BW8761" s="29">
        <v>8756</v>
      </c>
      <c r="BX8761">
        <f t="shared" si="546"/>
        <v>0</v>
      </c>
      <c r="BY8761">
        <f t="shared" si="547"/>
        <v>1</v>
      </c>
    </row>
    <row r="8762" spans="1:77">
      <c r="A8762" s="15">
        <v>8757</v>
      </c>
      <c r="BP8762" s="27">
        <v>0.806029817575341</v>
      </c>
      <c r="BQ8762" s="27">
        <v>14652.4779451044</v>
      </c>
      <c r="BR8762" s="27">
        <v>1.39488373465877</v>
      </c>
      <c r="BS8762" s="27">
        <v>56072.0089282871</v>
      </c>
      <c r="BU8762">
        <f t="shared" si="544"/>
        <v>106251.994691197</v>
      </c>
      <c r="BV8762">
        <f t="shared" si="545"/>
        <v>153160.551270528</v>
      </c>
      <c r="BW8762" s="29">
        <v>8757</v>
      </c>
      <c r="BX8762">
        <f t="shared" si="546"/>
        <v>0</v>
      </c>
      <c r="BY8762">
        <f t="shared" si="547"/>
        <v>1</v>
      </c>
    </row>
    <row r="8763" spans="1:77">
      <c r="A8763" s="15">
        <v>8758</v>
      </c>
      <c r="BP8763" s="27">
        <v>0.821783344154319</v>
      </c>
      <c r="BQ8763" s="27">
        <v>12138.3324292639</v>
      </c>
      <c r="BR8763" s="27">
        <v>1.41537302183359</v>
      </c>
      <c r="BS8763" s="27">
        <v>53379.7967049885</v>
      </c>
      <c r="BU8763">
        <f t="shared" si="544"/>
        <v>111129.169193884</v>
      </c>
      <c r="BV8763">
        <f t="shared" si="545"/>
        <v>158926.15657005</v>
      </c>
      <c r="BW8763" s="29">
        <v>8758</v>
      </c>
      <c r="BX8763">
        <f t="shared" si="546"/>
        <v>0</v>
      </c>
      <c r="BY8763">
        <f t="shared" si="547"/>
        <v>1</v>
      </c>
    </row>
    <row r="8764" spans="1:77">
      <c r="A8764" s="15">
        <v>8759</v>
      </c>
      <c r="BP8764" s="27">
        <v>0.832204364447552</v>
      </c>
      <c r="BQ8764" s="27">
        <v>29919.4997344489</v>
      </c>
      <c r="BR8764" s="27">
        <v>1.4441173929875</v>
      </c>
      <c r="BS8764" s="27">
        <v>85880.4622450971</v>
      </c>
      <c r="BU8764">
        <f t="shared" si="544"/>
        <v>94911.1549326838</v>
      </c>
      <c r="BV8764">
        <f t="shared" si="545"/>
        <v>130737.146703027</v>
      </c>
      <c r="BW8764" s="29">
        <v>8759</v>
      </c>
      <c r="BX8764">
        <f t="shared" si="546"/>
        <v>0</v>
      </c>
      <c r="BY8764">
        <f t="shared" si="547"/>
        <v>1</v>
      </c>
    </row>
    <row r="8765" spans="1:77">
      <c r="A8765" s="15">
        <v>8760</v>
      </c>
      <c r="BP8765" s="27">
        <v>0.72185384843142</v>
      </c>
      <c r="BQ8765" s="27">
        <v>17178.2978954763</v>
      </c>
      <c r="BR8765" s="27">
        <v>1.22501088800661</v>
      </c>
      <c r="BS8765" s="27">
        <v>58747.0953464263</v>
      </c>
      <c r="BU8765">
        <f t="shared" si="544"/>
        <v>91099.7793692367</v>
      </c>
      <c r="BV8765">
        <f t="shared" si="545"/>
        <v>125004.537854564</v>
      </c>
      <c r="BW8765" s="29">
        <v>8760</v>
      </c>
      <c r="BX8765">
        <f t="shared" si="546"/>
        <v>0</v>
      </c>
      <c r="BY8765">
        <f t="shared" si="547"/>
        <v>1</v>
      </c>
    </row>
    <row r="8766" spans="1:77">
      <c r="A8766" s="15">
        <v>8761</v>
      </c>
      <c r="BP8766" s="27">
        <v>0.813898328070458</v>
      </c>
      <c r="BQ8766" s="27">
        <v>11290.5207379763</v>
      </c>
      <c r="BR8766" s="27">
        <v>1.38683752265915</v>
      </c>
      <c r="BS8766" s="27">
        <v>50708.8941034432</v>
      </c>
      <c r="BU8766">
        <f t="shared" si="544"/>
        <v>110794.228472592</v>
      </c>
      <c r="BV8766">
        <f t="shared" si="545"/>
        <v>157316.734295429</v>
      </c>
      <c r="BW8766" s="29">
        <v>8761</v>
      </c>
      <c r="BX8766">
        <f t="shared" si="546"/>
        <v>0</v>
      </c>
      <c r="BY8766">
        <f t="shared" si="547"/>
        <v>1</v>
      </c>
    </row>
    <row r="8767" spans="1:77">
      <c r="A8767" s="15">
        <v>8762</v>
      </c>
      <c r="BP8767" s="27">
        <v>0.830927079617202</v>
      </c>
      <c r="BQ8767" s="27">
        <v>13283.1353229284</v>
      </c>
      <c r="BR8767" s="27">
        <v>1.43610787637414</v>
      </c>
      <c r="BS8767" s="27">
        <v>56047.8938175047</v>
      </c>
      <c r="BU8767">
        <f t="shared" si="544"/>
        <v>111355.926619652</v>
      </c>
      <c r="BV8767">
        <f t="shared" si="545"/>
        <v>159368.287638616</v>
      </c>
      <c r="BW8767" s="29">
        <v>8762</v>
      </c>
      <c r="BX8767">
        <f t="shared" si="546"/>
        <v>0</v>
      </c>
      <c r="BY8767">
        <f t="shared" si="547"/>
        <v>1</v>
      </c>
    </row>
    <row r="8768" spans="1:77">
      <c r="A8768" s="15">
        <v>8763</v>
      </c>
      <c r="BP8768" s="27">
        <v>0.834502117517305</v>
      </c>
      <c r="BQ8768" s="27">
        <v>16012.0841700939</v>
      </c>
      <c r="BR8768" s="27">
        <v>1.44794075057367</v>
      </c>
      <c r="BS8768" s="27">
        <v>57283.4092861865</v>
      </c>
      <c r="BU8768">
        <f t="shared" si="544"/>
        <v>109163.233457502</v>
      </c>
      <c r="BV8768">
        <f t="shared" si="545"/>
        <v>159907.703299863</v>
      </c>
      <c r="BW8768" s="29">
        <v>8763</v>
      </c>
      <c r="BX8768">
        <f t="shared" si="546"/>
        <v>0</v>
      </c>
      <c r="BY8768">
        <f t="shared" si="547"/>
        <v>1</v>
      </c>
    </row>
    <row r="8769" spans="1:77">
      <c r="A8769" s="15">
        <v>8764</v>
      </c>
      <c r="BP8769" s="27">
        <v>0.834432305379603</v>
      </c>
      <c r="BQ8769" s="27">
        <v>13027.8520042034</v>
      </c>
      <c r="BR8769" s="27">
        <v>1.42195100449409</v>
      </c>
      <c r="BS8769" s="27">
        <v>66742.6157214243</v>
      </c>
      <c r="BU8769">
        <f t="shared" si="544"/>
        <v>112136.993802737</v>
      </c>
      <c r="BV8769">
        <f t="shared" si="545"/>
        <v>146550.034952689</v>
      </c>
      <c r="BW8769" s="29">
        <v>8764</v>
      </c>
      <c r="BX8769">
        <f t="shared" si="546"/>
        <v>0</v>
      </c>
      <c r="BY8769">
        <f t="shared" si="547"/>
        <v>1</v>
      </c>
    </row>
    <row r="8770" spans="1:77">
      <c r="A8770" s="15">
        <v>8765</v>
      </c>
      <c r="BP8770" s="27">
        <v>0.858188258199455</v>
      </c>
      <c r="BQ8770" s="27">
        <v>11392.8339461813</v>
      </c>
      <c r="BR8770" s="27">
        <v>1.46651273415106</v>
      </c>
      <c r="BS8770" s="27">
        <v>51511.9829157577</v>
      </c>
      <c r="BU8770">
        <f t="shared" si="544"/>
        <v>117335.404783737</v>
      </c>
      <c r="BV8770">
        <f t="shared" si="545"/>
        <v>168464.927206901</v>
      </c>
      <c r="BW8770" s="29">
        <v>8765</v>
      </c>
      <c r="BX8770">
        <f t="shared" si="546"/>
        <v>0</v>
      </c>
      <c r="BY8770">
        <f t="shared" si="547"/>
        <v>1</v>
      </c>
    </row>
    <row r="8771" spans="1:77">
      <c r="A8771" s="15">
        <v>8766</v>
      </c>
      <c r="BP8771" s="27">
        <v>0.826888820226132</v>
      </c>
      <c r="BQ8771" s="27">
        <v>17274.776611323</v>
      </c>
      <c r="BR8771" s="27">
        <v>1.45674977074745</v>
      </c>
      <c r="BS8771" s="27">
        <v>71896.0110850942</v>
      </c>
      <c r="BU8771">
        <f t="shared" si="544"/>
        <v>106758.546422597</v>
      </c>
      <c r="BV8771">
        <f t="shared" si="545"/>
        <v>146616.454527023</v>
      </c>
      <c r="BW8771" s="29">
        <v>8766</v>
      </c>
      <c r="BX8771">
        <f t="shared" si="546"/>
        <v>0</v>
      </c>
      <c r="BY8771">
        <f t="shared" si="547"/>
        <v>1</v>
      </c>
    </row>
    <row r="8772" spans="1:77">
      <c r="A8772" s="15">
        <v>8767</v>
      </c>
      <c r="BP8772" s="27">
        <v>0.830596746537793</v>
      </c>
      <c r="BQ8772" s="27">
        <v>13240.4864668348</v>
      </c>
      <c r="BR8772" s="27">
        <v>1.44102885066147</v>
      </c>
      <c r="BS8772" s="27">
        <v>55747.0010589839</v>
      </c>
      <c r="BU8772">
        <f t="shared" si="544"/>
        <v>111349.025513834</v>
      </c>
      <c r="BV8772">
        <f t="shared" si="545"/>
        <v>160407.326540236</v>
      </c>
      <c r="BW8772" s="29">
        <v>8767</v>
      </c>
      <c r="BX8772">
        <f t="shared" si="546"/>
        <v>0</v>
      </c>
      <c r="BY8772">
        <f t="shared" si="547"/>
        <v>1</v>
      </c>
    </row>
    <row r="8773" spans="1:77">
      <c r="A8773" s="15">
        <v>8768</v>
      </c>
      <c r="BP8773" s="27">
        <v>0.825479056260529</v>
      </c>
      <c r="BQ8773" s="27">
        <v>11351.4703781378</v>
      </c>
      <c r="BR8773" s="27">
        <v>1.41390768299108</v>
      </c>
      <c r="BS8773" s="27">
        <v>52841.1871521516</v>
      </c>
      <c r="BU8773">
        <f t="shared" si="544"/>
        <v>112470.388060942</v>
      </c>
      <c r="BV8773">
        <f t="shared" si="545"/>
        <v>159244.965296511</v>
      </c>
      <c r="BW8773" s="29">
        <v>8768</v>
      </c>
      <c r="BX8773">
        <f t="shared" si="546"/>
        <v>0</v>
      </c>
      <c r="BY8773">
        <f t="shared" si="547"/>
        <v>1</v>
      </c>
    </row>
    <row r="8774" spans="1:77">
      <c r="A8774" s="15">
        <v>8769</v>
      </c>
      <c r="BP8774" s="27">
        <v>0.772842073229056</v>
      </c>
      <c r="BQ8774" s="27">
        <v>14501.2028030939</v>
      </c>
      <c r="BR8774" s="27">
        <v>1.29193606459703</v>
      </c>
      <c r="BS8774" s="27">
        <v>67070.6250070416</v>
      </c>
      <c r="BU8774">
        <f t="shared" si="544"/>
        <v>101425.108181264</v>
      </c>
      <c r="BV8774">
        <f t="shared" si="545"/>
        <v>126719.784682513</v>
      </c>
      <c r="BW8774" s="29">
        <v>8769</v>
      </c>
      <c r="BX8774">
        <f t="shared" si="546"/>
        <v>0</v>
      </c>
      <c r="BY8774">
        <f t="shared" si="547"/>
        <v>1</v>
      </c>
    </row>
    <row r="8775" spans="1:77">
      <c r="A8775" s="15">
        <v>8770</v>
      </c>
      <c r="BP8775" s="27">
        <v>0.779304919267621</v>
      </c>
      <c r="BQ8775" s="27">
        <v>11928.222688183</v>
      </c>
      <c r="BR8775" s="27">
        <v>1.31680876701901</v>
      </c>
      <c r="BS8775" s="27">
        <v>52469.2397120584</v>
      </c>
      <c r="BU8775">
        <f t="shared" ref="BU8775:BU8838" si="548">BP8775*$BV$1-BQ8775</f>
        <v>104967.51520196</v>
      </c>
      <c r="BV8775">
        <f t="shared" ref="BV8775:BV8838" si="549">BR8775*$BV$1-BS8775</f>
        <v>145052.075340794</v>
      </c>
      <c r="BW8775" s="29">
        <v>8770</v>
      </c>
      <c r="BX8775">
        <f t="shared" ref="BX8775:BX8838" si="550">IF(BU8775=MAX($BU8775:$BV8775),1,0)</f>
        <v>0</v>
      </c>
      <c r="BY8775">
        <f t="shared" ref="BY8775:BY8838" si="551">IF(BV8775=MAX($BU8775:$BV8775),1,0)</f>
        <v>1</v>
      </c>
    </row>
    <row r="8776" spans="1:77">
      <c r="A8776" s="15">
        <v>8771</v>
      </c>
      <c r="BP8776" s="27">
        <v>0.777102728492497</v>
      </c>
      <c r="BQ8776" s="27">
        <v>15600.172866034</v>
      </c>
      <c r="BR8776" s="27">
        <v>1.34762096774733</v>
      </c>
      <c r="BS8776" s="27">
        <v>59467.7818998659</v>
      </c>
      <c r="BU8776">
        <f t="shared" si="548"/>
        <v>100965.236407841</v>
      </c>
      <c r="BV8776">
        <f t="shared" si="549"/>
        <v>142675.363262233</v>
      </c>
      <c r="BW8776" s="29">
        <v>8771</v>
      </c>
      <c r="BX8776">
        <f t="shared" si="550"/>
        <v>0</v>
      </c>
      <c r="BY8776">
        <f t="shared" si="551"/>
        <v>1</v>
      </c>
    </row>
    <row r="8777" spans="1:77">
      <c r="A8777" s="15">
        <v>8772</v>
      </c>
      <c r="BP8777" s="27">
        <v>0.817401057293689</v>
      </c>
      <c r="BQ8777" s="27">
        <v>13701.1105109677</v>
      </c>
      <c r="BR8777" s="27">
        <v>1.40396507728423</v>
      </c>
      <c r="BS8777" s="27">
        <v>55043.3657788401</v>
      </c>
      <c r="BU8777">
        <f t="shared" si="548"/>
        <v>108909.048083086</v>
      </c>
      <c r="BV8777">
        <f t="shared" si="549"/>
        <v>155551.395813795</v>
      </c>
      <c r="BW8777" s="29">
        <v>8772</v>
      </c>
      <c r="BX8777">
        <f t="shared" si="550"/>
        <v>0</v>
      </c>
      <c r="BY8777">
        <f t="shared" si="551"/>
        <v>1</v>
      </c>
    </row>
    <row r="8778" spans="1:77">
      <c r="A8778" s="15">
        <v>8773</v>
      </c>
      <c r="BP8778" s="27">
        <v>0.803245613667715</v>
      </c>
      <c r="BQ8778" s="27">
        <v>22306.1782613811</v>
      </c>
      <c r="BR8778" s="27">
        <v>1.36482439637442</v>
      </c>
      <c r="BS8778" s="27">
        <v>61935.0315080148</v>
      </c>
      <c r="BU8778">
        <f t="shared" si="548"/>
        <v>98180.6637887761</v>
      </c>
      <c r="BV8778">
        <f t="shared" si="549"/>
        <v>142788.627948148</v>
      </c>
      <c r="BW8778" s="29">
        <v>8773</v>
      </c>
      <c r="BX8778">
        <f t="shared" si="550"/>
        <v>0</v>
      </c>
      <c r="BY8778">
        <f t="shared" si="551"/>
        <v>1</v>
      </c>
    </row>
    <row r="8779" spans="1:77">
      <c r="A8779" s="15">
        <v>8774</v>
      </c>
      <c r="BP8779" s="27">
        <v>0.823820224272627</v>
      </c>
      <c r="BQ8779" s="27">
        <v>19919.8968082676</v>
      </c>
      <c r="BR8779" s="27">
        <v>1.42504531616124</v>
      </c>
      <c r="BS8779" s="27">
        <v>64068.8176455979</v>
      </c>
      <c r="BU8779">
        <f t="shared" si="548"/>
        <v>103653.136832627</v>
      </c>
      <c r="BV8779">
        <f t="shared" si="549"/>
        <v>149687.979778588</v>
      </c>
      <c r="BW8779" s="29">
        <v>8774</v>
      </c>
      <c r="BX8779">
        <f t="shared" si="550"/>
        <v>0</v>
      </c>
      <c r="BY8779">
        <f t="shared" si="551"/>
        <v>1</v>
      </c>
    </row>
    <row r="8780" spans="1:77">
      <c r="A8780" s="15">
        <v>8775</v>
      </c>
      <c r="BP8780" s="27">
        <v>0.814855607607416</v>
      </c>
      <c r="BQ8780" s="27">
        <v>16188.652758291</v>
      </c>
      <c r="BR8780" s="27">
        <v>1.41072039992011</v>
      </c>
      <c r="BS8780" s="27">
        <v>69317.1191383156</v>
      </c>
      <c r="BU8780">
        <f t="shared" si="548"/>
        <v>106039.688382821</v>
      </c>
      <c r="BV8780">
        <f t="shared" si="549"/>
        <v>142290.9408497</v>
      </c>
      <c r="BW8780" s="29">
        <v>8775</v>
      </c>
      <c r="BX8780">
        <f t="shared" si="550"/>
        <v>0</v>
      </c>
      <c r="BY8780">
        <f t="shared" si="551"/>
        <v>1</v>
      </c>
    </row>
    <row r="8781" spans="1:77">
      <c r="A8781" s="15">
        <v>8776</v>
      </c>
      <c r="BP8781" s="27">
        <v>0.77175466850779</v>
      </c>
      <c r="BQ8781" s="27">
        <v>21095.9838838832</v>
      </c>
      <c r="BR8781" s="27">
        <v>1.31903967033087</v>
      </c>
      <c r="BS8781" s="27">
        <v>66245.1697261311</v>
      </c>
      <c r="BU8781">
        <f t="shared" si="548"/>
        <v>94667.2163922853</v>
      </c>
      <c r="BV8781">
        <f t="shared" si="549"/>
        <v>131610.7808235</v>
      </c>
      <c r="BW8781" s="29">
        <v>8776</v>
      </c>
      <c r="BX8781">
        <f t="shared" si="550"/>
        <v>0</v>
      </c>
      <c r="BY8781">
        <f t="shared" si="551"/>
        <v>1</v>
      </c>
    </row>
    <row r="8782" spans="1:77">
      <c r="A8782" s="15">
        <v>8777</v>
      </c>
      <c r="BP8782" s="27">
        <v>0.727672430103869</v>
      </c>
      <c r="BQ8782" s="27">
        <v>11072.3189590523</v>
      </c>
      <c r="BR8782" s="27">
        <v>1.24024801242821</v>
      </c>
      <c r="BS8782" s="27">
        <v>51267.1730332441</v>
      </c>
      <c r="BU8782">
        <f t="shared" si="548"/>
        <v>98078.5455565281</v>
      </c>
      <c r="BV8782">
        <f t="shared" si="549"/>
        <v>134770.028830987</v>
      </c>
      <c r="BW8782" s="29">
        <v>8777</v>
      </c>
      <c r="BX8782">
        <f t="shared" si="550"/>
        <v>0</v>
      </c>
      <c r="BY8782">
        <f t="shared" si="551"/>
        <v>1</v>
      </c>
    </row>
    <row r="8783" spans="1:77">
      <c r="A8783" s="15">
        <v>8778</v>
      </c>
      <c r="BP8783" s="27">
        <v>0.832508254120946</v>
      </c>
      <c r="BQ8783" s="27">
        <v>20884.7281470707</v>
      </c>
      <c r="BR8783" s="27">
        <v>1.42552364220515</v>
      </c>
      <c r="BS8783" s="27">
        <v>74031.4776708522</v>
      </c>
      <c r="BU8783">
        <f t="shared" si="548"/>
        <v>103991.509971071</v>
      </c>
      <c r="BV8783">
        <f t="shared" si="549"/>
        <v>139797.06865992</v>
      </c>
      <c r="BW8783" s="29">
        <v>8778</v>
      </c>
      <c r="BX8783">
        <f t="shared" si="550"/>
        <v>0</v>
      </c>
      <c r="BY8783">
        <f t="shared" si="551"/>
        <v>1</v>
      </c>
    </row>
    <row r="8784" spans="1:77">
      <c r="A8784" s="15">
        <v>8779</v>
      </c>
      <c r="BP8784" s="27">
        <v>0.809595519851985</v>
      </c>
      <c r="BQ8784" s="27">
        <v>15359.0181796475</v>
      </c>
      <c r="BR8784" s="27">
        <v>1.38796767470031</v>
      </c>
      <c r="BS8784" s="27">
        <v>60677.5581281673</v>
      </c>
      <c r="BU8784">
        <f t="shared" si="548"/>
        <v>106080.30979815</v>
      </c>
      <c r="BV8784">
        <f t="shared" si="549"/>
        <v>147517.593076879</v>
      </c>
      <c r="BW8784" s="29">
        <v>8779</v>
      </c>
      <c r="BX8784">
        <f t="shared" si="550"/>
        <v>0</v>
      </c>
      <c r="BY8784">
        <f t="shared" si="551"/>
        <v>1</v>
      </c>
    </row>
    <row r="8785" spans="1:77">
      <c r="A8785" s="15">
        <v>8780</v>
      </c>
      <c r="BP8785" s="27">
        <v>0.800843300133914</v>
      </c>
      <c r="BQ8785" s="27">
        <v>13303.7457118068</v>
      </c>
      <c r="BR8785" s="27">
        <v>1.39008497106675</v>
      </c>
      <c r="BS8785" s="27">
        <v>54262.5476937139</v>
      </c>
      <c r="BU8785">
        <f t="shared" si="548"/>
        <v>106822.74930828</v>
      </c>
      <c r="BV8785">
        <f t="shared" si="549"/>
        <v>154250.197966299</v>
      </c>
      <c r="BW8785" s="29">
        <v>8780</v>
      </c>
      <c r="BX8785">
        <f t="shared" si="550"/>
        <v>0</v>
      </c>
      <c r="BY8785">
        <f t="shared" si="551"/>
        <v>1</v>
      </c>
    </row>
    <row r="8786" spans="1:77">
      <c r="A8786" s="15">
        <v>8781</v>
      </c>
      <c r="BP8786" s="27">
        <v>0.778417581813804</v>
      </c>
      <c r="BQ8786" s="27">
        <v>12817.0710947689</v>
      </c>
      <c r="BR8786" s="27">
        <v>1.33670605038241</v>
      </c>
      <c r="BS8786" s="27">
        <v>53188.9739184536</v>
      </c>
      <c r="BU8786">
        <f t="shared" si="548"/>
        <v>103945.566177302</v>
      </c>
      <c r="BV8786">
        <f t="shared" si="549"/>
        <v>147316.933638908</v>
      </c>
      <c r="BW8786" s="29">
        <v>8781</v>
      </c>
      <c r="BX8786">
        <f t="shared" si="550"/>
        <v>0</v>
      </c>
      <c r="BY8786">
        <f t="shared" si="551"/>
        <v>1</v>
      </c>
    </row>
    <row r="8787" spans="1:77">
      <c r="A8787" s="15">
        <v>8782</v>
      </c>
      <c r="BP8787" s="27">
        <v>0.812198175760339</v>
      </c>
      <c r="BQ8787" s="27">
        <v>16259.0474877683</v>
      </c>
      <c r="BR8787" s="27">
        <v>1.38729781705317</v>
      </c>
      <c r="BS8787" s="27">
        <v>56482.1580244336</v>
      </c>
      <c r="BU8787">
        <f t="shared" si="548"/>
        <v>105570.678876283</v>
      </c>
      <c r="BV8787">
        <f t="shared" si="549"/>
        <v>151612.514533541</v>
      </c>
      <c r="BW8787" s="29">
        <v>8782</v>
      </c>
      <c r="BX8787">
        <f t="shared" si="550"/>
        <v>0</v>
      </c>
      <c r="BY8787">
        <f t="shared" si="551"/>
        <v>1</v>
      </c>
    </row>
    <row r="8788" spans="1:77">
      <c r="A8788" s="15">
        <v>8783</v>
      </c>
      <c r="BP8788" s="27">
        <v>0.77789798017315</v>
      </c>
      <c r="BQ8788" s="27">
        <v>18932.3660758305</v>
      </c>
      <c r="BR8788" s="27">
        <v>1.32528407723791</v>
      </c>
      <c r="BS8788" s="27">
        <v>73283.8813808858</v>
      </c>
      <c r="BU8788">
        <f t="shared" si="548"/>
        <v>97752.330950142</v>
      </c>
      <c r="BV8788">
        <f t="shared" si="549"/>
        <v>125508.730204801</v>
      </c>
      <c r="BW8788" s="29">
        <v>8783</v>
      </c>
      <c r="BX8788">
        <f t="shared" si="550"/>
        <v>0</v>
      </c>
      <c r="BY8788">
        <f t="shared" si="551"/>
        <v>1</v>
      </c>
    </row>
    <row r="8789" spans="1:77">
      <c r="A8789" s="15">
        <v>8784</v>
      </c>
      <c r="BP8789" s="27">
        <v>0.842342847841376</v>
      </c>
      <c r="BQ8789" s="27">
        <v>12930.0162156623</v>
      </c>
      <c r="BR8789" s="27">
        <v>1.45935638047764</v>
      </c>
      <c r="BS8789" s="27">
        <v>54213.2694889155</v>
      </c>
      <c r="BU8789">
        <f t="shared" si="548"/>
        <v>113421.410960544</v>
      </c>
      <c r="BV8789">
        <f t="shared" si="549"/>
        <v>164690.187582731</v>
      </c>
      <c r="BW8789" s="29">
        <v>8784</v>
      </c>
      <c r="BX8789">
        <f t="shared" si="550"/>
        <v>0</v>
      </c>
      <c r="BY8789">
        <f t="shared" si="551"/>
        <v>1</v>
      </c>
    </row>
    <row r="8790" spans="1:77">
      <c r="A8790" s="15">
        <v>8785</v>
      </c>
      <c r="BP8790" s="27">
        <v>0.820436748574851</v>
      </c>
      <c r="BQ8790" s="27">
        <v>12054.2609844741</v>
      </c>
      <c r="BR8790" s="27">
        <v>1.41170728589072</v>
      </c>
      <c r="BS8790" s="27">
        <v>51958.3783915732</v>
      </c>
      <c r="BU8790">
        <f t="shared" si="548"/>
        <v>111011.251301754</v>
      </c>
      <c r="BV8790">
        <f t="shared" si="549"/>
        <v>159797.714492035</v>
      </c>
      <c r="BW8790" s="29">
        <v>8785</v>
      </c>
      <c r="BX8790">
        <f t="shared" si="550"/>
        <v>0</v>
      </c>
      <c r="BY8790">
        <f t="shared" si="551"/>
        <v>1</v>
      </c>
    </row>
    <row r="8791" spans="1:77">
      <c r="A8791" s="15">
        <v>8786</v>
      </c>
      <c r="BP8791" s="27">
        <v>0.827703934637045</v>
      </c>
      <c r="BQ8791" s="27">
        <v>12872.1305474262</v>
      </c>
      <c r="BR8791" s="27">
        <v>1.41596633147247</v>
      </c>
      <c r="BS8791" s="27">
        <v>63550.6806365454</v>
      </c>
      <c r="BU8791">
        <f t="shared" si="548"/>
        <v>111283.459648131</v>
      </c>
      <c r="BV8791">
        <f t="shared" si="549"/>
        <v>148844.269084325</v>
      </c>
      <c r="BW8791" s="29">
        <v>8786</v>
      </c>
      <c r="BX8791">
        <f t="shared" si="550"/>
        <v>0</v>
      </c>
      <c r="BY8791">
        <f t="shared" si="551"/>
        <v>1</v>
      </c>
    </row>
    <row r="8792" spans="1:77">
      <c r="A8792" s="15">
        <v>8787</v>
      </c>
      <c r="BP8792" s="27">
        <v>0.80920014644765</v>
      </c>
      <c r="BQ8792" s="27">
        <v>10743.1120776122</v>
      </c>
      <c r="BR8792" s="27">
        <v>1.37828360578848</v>
      </c>
      <c r="BS8792" s="27">
        <v>50061.3818172612</v>
      </c>
      <c r="BU8792">
        <f t="shared" si="548"/>
        <v>110636.909889535</v>
      </c>
      <c r="BV8792">
        <f t="shared" si="549"/>
        <v>156681.159051011</v>
      </c>
      <c r="BW8792" s="29">
        <v>8787</v>
      </c>
      <c r="BX8792">
        <f t="shared" si="550"/>
        <v>0</v>
      </c>
      <c r="BY8792">
        <f t="shared" si="551"/>
        <v>1</v>
      </c>
    </row>
    <row r="8793" spans="1:77">
      <c r="A8793" s="15">
        <v>8788</v>
      </c>
      <c r="BP8793" s="27">
        <v>0.849229698423993</v>
      </c>
      <c r="BQ8793" s="27">
        <v>14413.9115936813</v>
      </c>
      <c r="BR8793" s="27">
        <v>1.47297611724879</v>
      </c>
      <c r="BS8793" s="27">
        <v>57789.6044297459</v>
      </c>
      <c r="BU8793">
        <f t="shared" si="548"/>
        <v>112970.543169918</v>
      </c>
      <c r="BV8793">
        <f t="shared" si="549"/>
        <v>163156.813157572</v>
      </c>
      <c r="BW8793" s="29">
        <v>8788</v>
      </c>
      <c r="BX8793">
        <f t="shared" si="550"/>
        <v>0</v>
      </c>
      <c r="BY8793">
        <f t="shared" si="551"/>
        <v>1</v>
      </c>
    </row>
    <row r="8794" spans="1:77">
      <c r="A8794" s="15">
        <v>8789</v>
      </c>
      <c r="BP8794" s="27">
        <v>0.862484870058681</v>
      </c>
      <c r="BQ8794" s="27">
        <v>13965.2054949034</v>
      </c>
      <c r="BR8794" s="27">
        <v>1.50210528152844</v>
      </c>
      <c r="BS8794" s="27">
        <v>54301.9395206462</v>
      </c>
      <c r="BU8794">
        <f t="shared" si="548"/>
        <v>115407.525013899</v>
      </c>
      <c r="BV8794">
        <f t="shared" si="549"/>
        <v>171013.852708619</v>
      </c>
      <c r="BW8794" s="29">
        <v>8789</v>
      </c>
      <c r="BX8794">
        <f t="shared" si="550"/>
        <v>0</v>
      </c>
      <c r="BY8794">
        <f t="shared" si="551"/>
        <v>1</v>
      </c>
    </row>
    <row r="8795" spans="1:77">
      <c r="A8795" s="15">
        <v>8790</v>
      </c>
      <c r="BP8795" s="27">
        <v>0.821673015582904</v>
      </c>
      <c r="BQ8795" s="27">
        <v>18939.4619798788</v>
      </c>
      <c r="BR8795" s="27">
        <v>1.40846835817506</v>
      </c>
      <c r="BS8795" s="27">
        <v>64540.5097669168</v>
      </c>
      <c r="BU8795">
        <f t="shared" si="548"/>
        <v>104311.490357557</v>
      </c>
      <c r="BV8795">
        <f t="shared" si="549"/>
        <v>146729.743959342</v>
      </c>
      <c r="BW8795" s="29">
        <v>8790</v>
      </c>
      <c r="BX8795">
        <f t="shared" si="550"/>
        <v>0</v>
      </c>
      <c r="BY8795">
        <f t="shared" si="551"/>
        <v>1</v>
      </c>
    </row>
    <row r="8796" spans="1:77">
      <c r="A8796" s="15">
        <v>8791</v>
      </c>
      <c r="BP8796" s="27">
        <v>0.810697157221475</v>
      </c>
      <c r="BQ8796" s="27">
        <v>13321.348157226</v>
      </c>
      <c r="BR8796" s="27">
        <v>1.41244079626208</v>
      </c>
      <c r="BS8796" s="27">
        <v>67643.6208328235</v>
      </c>
      <c r="BU8796">
        <f t="shared" si="548"/>
        <v>108283.225425995</v>
      </c>
      <c r="BV8796">
        <f t="shared" si="549"/>
        <v>144222.498606489</v>
      </c>
      <c r="BW8796" s="29">
        <v>8791</v>
      </c>
      <c r="BX8796">
        <f t="shared" si="550"/>
        <v>0</v>
      </c>
      <c r="BY8796">
        <f t="shared" si="551"/>
        <v>1</v>
      </c>
    </row>
    <row r="8797" spans="1:77">
      <c r="A8797" s="15">
        <v>8792</v>
      </c>
      <c r="BP8797" s="27">
        <v>0.776030462158492</v>
      </c>
      <c r="BQ8797" s="27">
        <v>13056.1449918354</v>
      </c>
      <c r="BR8797" s="27">
        <v>1.33763208535415</v>
      </c>
      <c r="BS8797" s="27">
        <v>57425.8706453777</v>
      </c>
      <c r="BU8797">
        <f t="shared" si="548"/>
        <v>103348.424331939</v>
      </c>
      <c r="BV8797">
        <f t="shared" si="549"/>
        <v>143218.942157744</v>
      </c>
      <c r="BW8797" s="29">
        <v>8792</v>
      </c>
      <c r="BX8797">
        <f t="shared" si="550"/>
        <v>0</v>
      </c>
      <c r="BY8797">
        <f t="shared" si="551"/>
        <v>1</v>
      </c>
    </row>
    <row r="8798" spans="1:77">
      <c r="A8798" s="15">
        <v>8793</v>
      </c>
      <c r="BP8798" s="27">
        <v>0.746919648126807</v>
      </c>
      <c r="BQ8798" s="27">
        <v>12092.105143883</v>
      </c>
      <c r="BR8798" s="27">
        <v>1.25676378848092</v>
      </c>
      <c r="BS8798" s="27">
        <v>52343.0169614478</v>
      </c>
      <c r="BU8798">
        <f t="shared" si="548"/>
        <v>99945.842075138</v>
      </c>
      <c r="BV8798">
        <f t="shared" si="549"/>
        <v>136171.55131069</v>
      </c>
      <c r="BW8798" s="29">
        <v>8793</v>
      </c>
      <c r="BX8798">
        <f t="shared" si="550"/>
        <v>0</v>
      </c>
      <c r="BY8798">
        <f t="shared" si="551"/>
        <v>1</v>
      </c>
    </row>
    <row r="8799" spans="1:77">
      <c r="A8799" s="15">
        <v>8794</v>
      </c>
      <c r="BP8799" s="27">
        <v>0.842999424201174</v>
      </c>
      <c r="BQ8799" s="27">
        <v>13526.1682388754</v>
      </c>
      <c r="BR8799" s="27">
        <v>1.45203011928908</v>
      </c>
      <c r="BS8799" s="27">
        <v>66359.2931983087</v>
      </c>
      <c r="BU8799">
        <f t="shared" si="548"/>
        <v>112923.745391301</v>
      </c>
      <c r="BV8799">
        <f t="shared" si="549"/>
        <v>151445.224695054</v>
      </c>
      <c r="BW8799" s="29">
        <v>8794</v>
      </c>
      <c r="BX8799">
        <f t="shared" si="550"/>
        <v>0</v>
      </c>
      <c r="BY8799">
        <f t="shared" si="551"/>
        <v>1</v>
      </c>
    </row>
    <row r="8800" spans="1:77">
      <c r="A8800" s="15">
        <v>8795</v>
      </c>
      <c r="BP8800" s="27">
        <v>0.797985029778216</v>
      </c>
      <c r="BQ8800" s="27">
        <v>14312.7943057718</v>
      </c>
      <c r="BR8800" s="27">
        <v>1.3776807089196</v>
      </c>
      <c r="BS8800" s="27">
        <v>65502.0342667351</v>
      </c>
      <c r="BU8800">
        <f t="shared" si="548"/>
        <v>105384.960160961</v>
      </c>
      <c r="BV8800">
        <f t="shared" si="549"/>
        <v>141150.072071205</v>
      </c>
      <c r="BW8800" s="29">
        <v>8795</v>
      </c>
      <c r="BX8800">
        <f t="shared" si="550"/>
        <v>0</v>
      </c>
      <c r="BY8800">
        <f t="shared" si="551"/>
        <v>1</v>
      </c>
    </row>
    <row r="8801" spans="1:77">
      <c r="A8801" s="15">
        <v>8796</v>
      </c>
      <c r="BP8801" s="27">
        <v>0.807346697103011</v>
      </c>
      <c r="BQ8801" s="27">
        <v>16128.7521852769</v>
      </c>
      <c r="BR8801" s="27">
        <v>1.38113009843386</v>
      </c>
      <c r="BS8801" s="27">
        <v>70435.2843634048</v>
      </c>
      <c r="BU8801">
        <f t="shared" si="548"/>
        <v>104973.252380175</v>
      </c>
      <c r="BV8801">
        <f t="shared" si="549"/>
        <v>136734.230401674</v>
      </c>
      <c r="BW8801" s="29">
        <v>8796</v>
      </c>
      <c r="BX8801">
        <f t="shared" si="550"/>
        <v>0</v>
      </c>
      <c r="BY8801">
        <f t="shared" si="551"/>
        <v>1</v>
      </c>
    </row>
    <row r="8802" spans="1:77">
      <c r="A8802" s="15">
        <v>8797</v>
      </c>
      <c r="BP8802" s="27">
        <v>0.825888605551855</v>
      </c>
      <c r="BQ8802" s="27">
        <v>13607.3412837178</v>
      </c>
      <c r="BR8802" s="27">
        <v>1.43173979379677</v>
      </c>
      <c r="BS8802" s="27">
        <v>56234.6362869141</v>
      </c>
      <c r="BU8802">
        <f t="shared" si="548"/>
        <v>110275.94954906</v>
      </c>
      <c r="BV8802">
        <f t="shared" si="549"/>
        <v>158526.332782602</v>
      </c>
      <c r="BW8802" s="29">
        <v>8797</v>
      </c>
      <c r="BX8802">
        <f t="shared" si="550"/>
        <v>0</v>
      </c>
      <c r="BY8802">
        <f t="shared" si="551"/>
        <v>1</v>
      </c>
    </row>
    <row r="8803" spans="1:77">
      <c r="A8803" s="15">
        <v>8798</v>
      </c>
      <c r="BP8803" s="27">
        <v>0.77948058349859</v>
      </c>
      <c r="BQ8803" s="27">
        <v>11386.2158304375</v>
      </c>
      <c r="BR8803" s="27">
        <v>1.30692132532107</v>
      </c>
      <c r="BS8803" s="27">
        <v>62607.1963167573</v>
      </c>
      <c r="BU8803">
        <f t="shared" si="548"/>
        <v>105535.871694351</v>
      </c>
      <c r="BV8803">
        <f t="shared" si="549"/>
        <v>133431.002481404</v>
      </c>
      <c r="BW8803" s="29">
        <v>8798</v>
      </c>
      <c r="BX8803">
        <f t="shared" si="550"/>
        <v>0</v>
      </c>
      <c r="BY8803">
        <f t="shared" si="551"/>
        <v>1</v>
      </c>
    </row>
    <row r="8804" spans="1:77">
      <c r="A8804" s="15">
        <v>8799</v>
      </c>
      <c r="BP8804" s="27">
        <v>0.811910817823924</v>
      </c>
      <c r="BQ8804" s="27">
        <v>19621.490009422</v>
      </c>
      <c r="BR8804" s="27">
        <v>1.3901290342602</v>
      </c>
      <c r="BS8804" s="27">
        <v>62819.2300076013</v>
      </c>
      <c r="BU8804">
        <f t="shared" si="548"/>
        <v>102165.132664167</v>
      </c>
      <c r="BV8804">
        <f t="shared" si="549"/>
        <v>145700.125131429</v>
      </c>
      <c r="BW8804" s="29">
        <v>8799</v>
      </c>
      <c r="BX8804">
        <f t="shared" si="550"/>
        <v>0</v>
      </c>
      <c r="BY8804">
        <f t="shared" si="551"/>
        <v>1</v>
      </c>
    </row>
    <row r="8805" spans="1:77">
      <c r="A8805" s="15">
        <v>8800</v>
      </c>
      <c r="BP8805" s="27">
        <v>0.82082411340436</v>
      </c>
      <c r="BQ8805" s="27">
        <v>11022.9698584208</v>
      </c>
      <c r="BR8805" s="27">
        <v>1.39640982459958</v>
      </c>
      <c r="BS8805" s="27">
        <v>64455.5611268534</v>
      </c>
      <c r="BU8805">
        <f t="shared" si="548"/>
        <v>112100.647152233</v>
      </c>
      <c r="BV8805">
        <f t="shared" si="549"/>
        <v>145005.912563084</v>
      </c>
      <c r="BW8805" s="29">
        <v>8800</v>
      </c>
      <c r="BX8805">
        <f t="shared" si="550"/>
        <v>0</v>
      </c>
      <c r="BY8805">
        <f t="shared" si="551"/>
        <v>1</v>
      </c>
    </row>
    <row r="8806" spans="1:77">
      <c r="A8806" s="15">
        <v>8801</v>
      </c>
      <c r="BP8806" s="27">
        <v>0.802196896772083</v>
      </c>
      <c r="BQ8806" s="27">
        <v>15446.5721964641</v>
      </c>
      <c r="BR8806" s="27">
        <v>1.40081353184312</v>
      </c>
      <c r="BS8806" s="27">
        <v>60039.2120359076</v>
      </c>
      <c r="BU8806">
        <f t="shared" si="548"/>
        <v>104882.962319348</v>
      </c>
      <c r="BV8806">
        <f t="shared" si="549"/>
        <v>150082.81774056</v>
      </c>
      <c r="BW8806" s="29">
        <v>8801</v>
      </c>
      <c r="BX8806">
        <f t="shared" si="550"/>
        <v>0</v>
      </c>
      <c r="BY8806">
        <f t="shared" si="551"/>
        <v>1</v>
      </c>
    </row>
    <row r="8807" spans="1:77">
      <c r="A8807" s="15">
        <v>8802</v>
      </c>
      <c r="BP8807" s="27">
        <v>0.795115402879832</v>
      </c>
      <c r="BQ8807" s="27">
        <v>13618.1212550903</v>
      </c>
      <c r="BR8807" s="27">
        <v>1.34881605602695</v>
      </c>
      <c r="BS8807" s="27">
        <v>54925.2524817901</v>
      </c>
      <c r="BU8807">
        <f t="shared" si="548"/>
        <v>105649.189176885</v>
      </c>
      <c r="BV8807">
        <f t="shared" si="549"/>
        <v>147397.155922252</v>
      </c>
      <c r="BW8807" s="29">
        <v>8802</v>
      </c>
      <c r="BX8807">
        <f t="shared" si="550"/>
        <v>0</v>
      </c>
      <c r="BY8807">
        <f t="shared" si="551"/>
        <v>1</v>
      </c>
    </row>
    <row r="8808" spans="1:77">
      <c r="A8808" s="15">
        <v>8803</v>
      </c>
      <c r="BP8808" s="27">
        <v>0.852855345973884</v>
      </c>
      <c r="BQ8808" s="27">
        <v>12073.7729184103</v>
      </c>
      <c r="BR8808" s="27">
        <v>1.49809558729605</v>
      </c>
      <c r="BS8808" s="27">
        <v>66506.0584687018</v>
      </c>
      <c r="BU8808">
        <f t="shared" si="548"/>
        <v>115854.528977672</v>
      </c>
      <c r="BV8808">
        <f t="shared" si="549"/>
        <v>158208.279625706</v>
      </c>
      <c r="BW8808" s="29">
        <v>8803</v>
      </c>
      <c r="BX8808">
        <f t="shared" si="550"/>
        <v>0</v>
      </c>
      <c r="BY8808">
        <f t="shared" si="551"/>
        <v>1</v>
      </c>
    </row>
    <row r="8809" spans="1:77">
      <c r="A8809" s="15">
        <v>8804</v>
      </c>
      <c r="BP8809" s="27">
        <v>0.811453205514313</v>
      </c>
      <c r="BQ8809" s="27">
        <v>11112.6884054948</v>
      </c>
      <c r="BR8809" s="27">
        <v>1.4007801113639</v>
      </c>
      <c r="BS8809" s="27">
        <v>51020.787058602</v>
      </c>
      <c r="BU8809">
        <f t="shared" si="548"/>
        <v>110605.292421652</v>
      </c>
      <c r="BV8809">
        <f t="shared" si="549"/>
        <v>159096.229645983</v>
      </c>
      <c r="BW8809" s="29">
        <v>8804</v>
      </c>
      <c r="BX8809">
        <f t="shared" si="550"/>
        <v>0</v>
      </c>
      <c r="BY8809">
        <f t="shared" si="551"/>
        <v>1</v>
      </c>
    </row>
    <row r="8810" spans="1:77">
      <c r="A8810" s="15">
        <v>8805</v>
      </c>
      <c r="BP8810" s="27">
        <v>0.788335795716314</v>
      </c>
      <c r="BQ8810" s="27">
        <v>14710.0762048105</v>
      </c>
      <c r="BR8810" s="27">
        <v>1.33155819447556</v>
      </c>
      <c r="BS8810" s="27">
        <v>66278.0158291869</v>
      </c>
      <c r="BU8810">
        <f t="shared" si="548"/>
        <v>103540.293152637</v>
      </c>
      <c r="BV8810">
        <f t="shared" si="549"/>
        <v>133455.713342147</v>
      </c>
      <c r="BW8810" s="29">
        <v>8805</v>
      </c>
      <c r="BX8810">
        <f t="shared" si="550"/>
        <v>0</v>
      </c>
      <c r="BY8810">
        <f t="shared" si="551"/>
        <v>1</v>
      </c>
    </row>
    <row r="8811" spans="1:77">
      <c r="A8811" s="15">
        <v>8806</v>
      </c>
      <c r="BP8811" s="27">
        <v>0.876315598735755</v>
      </c>
      <c r="BQ8811" s="27">
        <v>17895.5878315558</v>
      </c>
      <c r="BR8811" s="27">
        <v>1.53752361906062</v>
      </c>
      <c r="BS8811" s="27">
        <v>61667.3349786629</v>
      </c>
      <c r="BU8811">
        <f t="shared" si="548"/>
        <v>113551.751978807</v>
      </c>
      <c r="BV8811">
        <f t="shared" si="549"/>
        <v>168961.20788043</v>
      </c>
      <c r="BW8811" s="29">
        <v>8806</v>
      </c>
      <c r="BX8811">
        <f t="shared" si="550"/>
        <v>0</v>
      </c>
      <c r="BY8811">
        <f t="shared" si="551"/>
        <v>1</v>
      </c>
    </row>
    <row r="8812" spans="1:77">
      <c r="A8812" s="15">
        <v>8807</v>
      </c>
      <c r="BP8812" s="27">
        <v>0.834240112511994</v>
      </c>
      <c r="BQ8812" s="27">
        <v>16194.3601163228</v>
      </c>
      <c r="BR8812" s="27">
        <v>1.46653342996574</v>
      </c>
      <c r="BS8812" s="27">
        <v>56829.8602189012</v>
      </c>
      <c r="BU8812">
        <f t="shared" si="548"/>
        <v>108941.656760476</v>
      </c>
      <c r="BV8812">
        <f t="shared" si="549"/>
        <v>163150.15427596</v>
      </c>
      <c r="BW8812" s="29">
        <v>8807</v>
      </c>
      <c r="BX8812">
        <f t="shared" si="550"/>
        <v>0</v>
      </c>
      <c r="BY8812">
        <f t="shared" si="551"/>
        <v>1</v>
      </c>
    </row>
    <row r="8813" spans="1:77">
      <c r="A8813" s="15">
        <v>8808</v>
      </c>
      <c r="BP8813" s="27">
        <v>0.769953724169745</v>
      </c>
      <c r="BQ8813" s="27">
        <v>12417.1128165149</v>
      </c>
      <c r="BR8813" s="27">
        <v>1.33236149321877</v>
      </c>
      <c r="BS8813" s="27">
        <v>53203.3038315285</v>
      </c>
      <c r="BU8813">
        <f t="shared" si="548"/>
        <v>103075.945808947</v>
      </c>
      <c r="BV8813">
        <f t="shared" si="549"/>
        <v>146650.920151288</v>
      </c>
      <c r="BW8813" s="29">
        <v>8808</v>
      </c>
      <c r="BX8813">
        <f t="shared" si="550"/>
        <v>0</v>
      </c>
      <c r="BY8813">
        <f t="shared" si="551"/>
        <v>1</v>
      </c>
    </row>
    <row r="8814" spans="1:77">
      <c r="A8814" s="15">
        <v>8809</v>
      </c>
      <c r="BP8814" s="27">
        <v>0.754094566524956</v>
      </c>
      <c r="BQ8814" s="27">
        <v>17370.9308043901</v>
      </c>
      <c r="BR8814" s="27">
        <v>1.27202065975188</v>
      </c>
      <c r="BS8814" s="27">
        <v>64231.5855358941</v>
      </c>
      <c r="BU8814">
        <f t="shared" si="548"/>
        <v>95743.2541743533</v>
      </c>
      <c r="BV8814">
        <f t="shared" si="549"/>
        <v>126571.513426887</v>
      </c>
      <c r="BW8814" s="29">
        <v>8809</v>
      </c>
      <c r="BX8814">
        <f t="shared" si="550"/>
        <v>0</v>
      </c>
      <c r="BY8814">
        <f t="shared" si="551"/>
        <v>1</v>
      </c>
    </row>
    <row r="8815" spans="1:77">
      <c r="A8815" s="15">
        <v>8810</v>
      </c>
      <c r="BP8815" s="27">
        <v>0.764647363244864</v>
      </c>
      <c r="BQ8815" s="27">
        <v>15510.4335727726</v>
      </c>
      <c r="BR8815" s="27">
        <v>1.28162135701519</v>
      </c>
      <c r="BS8815" s="27">
        <v>55103.5927650901</v>
      </c>
      <c r="BU8815">
        <f t="shared" si="548"/>
        <v>99186.6709139571</v>
      </c>
      <c r="BV8815">
        <f t="shared" si="549"/>
        <v>137139.610787188</v>
      </c>
      <c r="BW8815" s="29">
        <v>8810</v>
      </c>
      <c r="BX8815">
        <f t="shared" si="550"/>
        <v>0</v>
      </c>
      <c r="BY8815">
        <f t="shared" si="551"/>
        <v>1</v>
      </c>
    </row>
    <row r="8816" spans="1:77">
      <c r="A8816" s="15">
        <v>8811</v>
      </c>
      <c r="BP8816" s="27">
        <v>0.807721188032118</v>
      </c>
      <c r="BQ8816" s="27">
        <v>17029.3622993063</v>
      </c>
      <c r="BR8816" s="27">
        <v>1.3920711813987</v>
      </c>
      <c r="BS8816" s="27">
        <v>71544.6811559079</v>
      </c>
      <c r="BU8816">
        <f t="shared" si="548"/>
        <v>104128.815905511</v>
      </c>
      <c r="BV8816">
        <f t="shared" si="549"/>
        <v>137265.996053897</v>
      </c>
      <c r="BW8816" s="29">
        <v>8811</v>
      </c>
      <c r="BX8816">
        <f t="shared" si="550"/>
        <v>0</v>
      </c>
      <c r="BY8816">
        <f t="shared" si="551"/>
        <v>1</v>
      </c>
    </row>
    <row r="8817" spans="1:77">
      <c r="A8817" s="15">
        <v>8812</v>
      </c>
      <c r="BP8817" s="27">
        <v>0.788248642933062</v>
      </c>
      <c r="BQ8817" s="27">
        <v>16066.8597756609</v>
      </c>
      <c r="BR8817" s="27">
        <v>1.35841639784909</v>
      </c>
      <c r="BS8817" s="27">
        <v>58301.7669838775</v>
      </c>
      <c r="BU8817">
        <f t="shared" si="548"/>
        <v>102170.436664298</v>
      </c>
      <c r="BV8817">
        <f t="shared" si="549"/>
        <v>145460.692693486</v>
      </c>
      <c r="BW8817" s="29">
        <v>8812</v>
      </c>
      <c r="BX8817">
        <f t="shared" si="550"/>
        <v>0</v>
      </c>
      <c r="BY8817">
        <f t="shared" si="551"/>
        <v>1</v>
      </c>
    </row>
    <row r="8818" spans="1:77">
      <c r="A8818" s="15">
        <v>8813</v>
      </c>
      <c r="BP8818" s="27">
        <v>0.813975359690187</v>
      </c>
      <c r="BQ8818" s="27">
        <v>17431.9721431653</v>
      </c>
      <c r="BR8818" s="27">
        <v>1.40447594088385</v>
      </c>
      <c r="BS8818" s="27">
        <v>62315.3718183105</v>
      </c>
      <c r="BU8818">
        <f t="shared" si="548"/>
        <v>104664.331810363</v>
      </c>
      <c r="BV8818">
        <f t="shared" si="549"/>
        <v>148356.019314267</v>
      </c>
      <c r="BW8818" s="29">
        <v>8813</v>
      </c>
      <c r="BX8818">
        <f t="shared" si="550"/>
        <v>0</v>
      </c>
      <c r="BY8818">
        <f t="shared" si="551"/>
        <v>1</v>
      </c>
    </row>
    <row r="8819" spans="1:77">
      <c r="A8819" s="15">
        <v>8814</v>
      </c>
      <c r="BP8819" s="27">
        <v>0.796656686948854</v>
      </c>
      <c r="BQ8819" s="27">
        <v>14433.6031714877</v>
      </c>
      <c r="BR8819" s="27">
        <v>1.37902687823561</v>
      </c>
      <c r="BS8819" s="27">
        <v>56081.1223705336</v>
      </c>
      <c r="BU8819">
        <f t="shared" si="548"/>
        <v>105064.89987084</v>
      </c>
      <c r="BV8819">
        <f t="shared" si="549"/>
        <v>150772.909364808</v>
      </c>
      <c r="BW8819" s="29">
        <v>8814</v>
      </c>
      <c r="BX8819">
        <f t="shared" si="550"/>
        <v>0</v>
      </c>
      <c r="BY8819">
        <f t="shared" si="551"/>
        <v>1</v>
      </c>
    </row>
    <row r="8820" spans="1:77">
      <c r="A8820" s="15">
        <v>8815</v>
      </c>
      <c r="BP8820" s="27">
        <v>0.77397573376698</v>
      </c>
      <c r="BQ8820" s="27">
        <v>18363.7982600466</v>
      </c>
      <c r="BR8820" s="27">
        <v>1.31276621669924</v>
      </c>
      <c r="BS8820" s="27">
        <v>76186.5384088491</v>
      </c>
      <c r="BU8820">
        <f t="shared" si="548"/>
        <v>97732.5618050004</v>
      </c>
      <c r="BV8820">
        <f t="shared" si="549"/>
        <v>120728.394096037</v>
      </c>
      <c r="BW8820" s="29">
        <v>8815</v>
      </c>
      <c r="BX8820">
        <f t="shared" si="550"/>
        <v>0</v>
      </c>
      <c r="BY8820">
        <f t="shared" si="551"/>
        <v>1</v>
      </c>
    </row>
    <row r="8821" spans="1:77">
      <c r="A8821" s="15">
        <v>8816</v>
      </c>
      <c r="BP8821" s="27">
        <v>0.787111417914051</v>
      </c>
      <c r="BQ8821" s="27">
        <v>13523.8663506323</v>
      </c>
      <c r="BR8821" s="27">
        <v>1.34905618781892</v>
      </c>
      <c r="BS8821" s="27">
        <v>56326.3126075571</v>
      </c>
      <c r="BU8821">
        <f t="shared" si="548"/>
        <v>104542.846336475</v>
      </c>
      <c r="BV8821">
        <f t="shared" si="549"/>
        <v>146032.115565281</v>
      </c>
      <c r="BW8821" s="29">
        <v>8816</v>
      </c>
      <c r="BX8821">
        <f t="shared" si="550"/>
        <v>0</v>
      </c>
      <c r="BY8821">
        <f t="shared" si="551"/>
        <v>1</v>
      </c>
    </row>
    <row r="8822" spans="1:77">
      <c r="A8822" s="15">
        <v>8817</v>
      </c>
      <c r="BP8822" s="27">
        <v>0.785696130266144</v>
      </c>
      <c r="BQ8822" s="27">
        <v>12452.4809562649</v>
      </c>
      <c r="BR8822" s="27">
        <v>1.3558417034259</v>
      </c>
      <c r="BS8822" s="27">
        <v>52321.8236442017</v>
      </c>
      <c r="BU8822">
        <f t="shared" si="548"/>
        <v>105401.938583657</v>
      </c>
      <c r="BV8822">
        <f t="shared" si="549"/>
        <v>151054.431869683</v>
      </c>
      <c r="BW8822" s="29">
        <v>8817</v>
      </c>
      <c r="BX8822">
        <f t="shared" si="550"/>
        <v>0</v>
      </c>
      <c r="BY8822">
        <f t="shared" si="551"/>
        <v>1</v>
      </c>
    </row>
    <row r="8823" spans="1:77">
      <c r="A8823" s="15">
        <v>8818</v>
      </c>
      <c r="BP8823" s="27">
        <v>0.818868351427566</v>
      </c>
      <c r="BQ8823" s="27">
        <v>14576.7948718761</v>
      </c>
      <c r="BR8823" s="27">
        <v>1.42917790694354</v>
      </c>
      <c r="BS8823" s="27">
        <v>56101.5509206846</v>
      </c>
      <c r="BU8823">
        <f t="shared" si="548"/>
        <v>108253.457842259</v>
      </c>
      <c r="BV8823">
        <f t="shared" si="549"/>
        <v>158275.135120847</v>
      </c>
      <c r="BW8823" s="29">
        <v>8818</v>
      </c>
      <c r="BX8823">
        <f t="shared" si="550"/>
        <v>0</v>
      </c>
      <c r="BY8823">
        <f t="shared" si="551"/>
        <v>1</v>
      </c>
    </row>
    <row r="8824" spans="1:77">
      <c r="A8824" s="15">
        <v>8819</v>
      </c>
      <c r="BP8824" s="27">
        <v>0.784626986865663</v>
      </c>
      <c r="BQ8824" s="27">
        <v>14451.597471671</v>
      </c>
      <c r="BR8824" s="27">
        <v>1.35419445507193</v>
      </c>
      <c r="BS8824" s="27">
        <v>67001.986518332</v>
      </c>
      <c r="BU8824">
        <f t="shared" si="548"/>
        <v>103242.450558179</v>
      </c>
      <c r="BV8824">
        <f t="shared" si="549"/>
        <v>136127.181742457</v>
      </c>
      <c r="BW8824" s="29">
        <v>8819</v>
      </c>
      <c r="BX8824">
        <f t="shared" si="550"/>
        <v>0</v>
      </c>
      <c r="BY8824">
        <f t="shared" si="551"/>
        <v>1</v>
      </c>
    </row>
    <row r="8825" spans="1:77">
      <c r="A8825" s="15">
        <v>8820</v>
      </c>
      <c r="BP8825" s="27">
        <v>0.836554073479043</v>
      </c>
      <c r="BQ8825" s="27">
        <v>13363.7765439084</v>
      </c>
      <c r="BR8825" s="27">
        <v>1.4602224083395</v>
      </c>
      <c r="BS8825" s="27">
        <v>56632.2996651683</v>
      </c>
      <c r="BU8825">
        <f t="shared" si="548"/>
        <v>112119.334477948</v>
      </c>
      <c r="BV8825">
        <f t="shared" si="549"/>
        <v>162401.061585757</v>
      </c>
      <c r="BW8825" s="29">
        <v>8820</v>
      </c>
      <c r="BX8825">
        <f t="shared" si="550"/>
        <v>0</v>
      </c>
      <c r="BY8825">
        <f t="shared" si="551"/>
        <v>1</v>
      </c>
    </row>
    <row r="8826" spans="1:77">
      <c r="A8826" s="15">
        <v>8821</v>
      </c>
      <c r="BP8826" s="27">
        <v>0.853954664121763</v>
      </c>
      <c r="BQ8826" s="27">
        <v>15504.3439414877</v>
      </c>
      <c r="BR8826" s="27">
        <v>1.48406347213399</v>
      </c>
      <c r="BS8826" s="27">
        <v>59899.182629178</v>
      </c>
      <c r="BU8826">
        <f t="shared" si="548"/>
        <v>112588.855676777</v>
      </c>
      <c r="BV8826">
        <f t="shared" si="549"/>
        <v>162710.338190921</v>
      </c>
      <c r="BW8826" s="29">
        <v>8821</v>
      </c>
      <c r="BX8826">
        <f t="shared" si="550"/>
        <v>0</v>
      </c>
      <c r="BY8826">
        <f t="shared" si="551"/>
        <v>1</v>
      </c>
    </row>
    <row r="8827" spans="1:77">
      <c r="A8827" s="15">
        <v>8822</v>
      </c>
      <c r="BP8827" s="27">
        <v>0.821758791410342</v>
      </c>
      <c r="BQ8827" s="27">
        <v>16154.7825916883</v>
      </c>
      <c r="BR8827" s="27">
        <v>1.40496526345103</v>
      </c>
      <c r="BS8827" s="27">
        <v>71326.0715957751</v>
      </c>
      <c r="BU8827">
        <f t="shared" si="548"/>
        <v>107109.036119863</v>
      </c>
      <c r="BV8827">
        <f t="shared" si="549"/>
        <v>139418.71792188</v>
      </c>
      <c r="BW8827" s="29">
        <v>8822</v>
      </c>
      <c r="BX8827">
        <f t="shared" si="550"/>
        <v>0</v>
      </c>
      <c r="BY8827">
        <f t="shared" si="551"/>
        <v>1</v>
      </c>
    </row>
    <row r="8828" spans="1:77">
      <c r="A8828" s="15">
        <v>8823</v>
      </c>
      <c r="BP8828" s="27">
        <v>0.793917792592853</v>
      </c>
      <c r="BQ8828" s="27">
        <v>16152.537775954</v>
      </c>
      <c r="BR8828" s="27">
        <v>1.33994440847852</v>
      </c>
      <c r="BS8828" s="27">
        <v>56601.8902815946</v>
      </c>
      <c r="BU8828">
        <f t="shared" si="548"/>
        <v>102935.131112974</v>
      </c>
      <c r="BV8828">
        <f t="shared" si="549"/>
        <v>144389.770990184</v>
      </c>
      <c r="BW8828" s="29">
        <v>8823</v>
      </c>
      <c r="BX8828">
        <f t="shared" si="550"/>
        <v>0</v>
      </c>
      <c r="BY8828">
        <f t="shared" si="551"/>
        <v>1</v>
      </c>
    </row>
    <row r="8829" spans="1:77">
      <c r="A8829" s="15">
        <v>8824</v>
      </c>
      <c r="BP8829" s="27">
        <v>0.816247190705013</v>
      </c>
      <c r="BQ8829" s="27">
        <v>14653.9711265427</v>
      </c>
      <c r="BR8829" s="27">
        <v>1.3770757735782</v>
      </c>
      <c r="BS8829" s="27">
        <v>67172.8416713467</v>
      </c>
      <c r="BU8829">
        <f t="shared" si="548"/>
        <v>107783.107479209</v>
      </c>
      <c r="BV8829">
        <f t="shared" si="549"/>
        <v>139388.524365384</v>
      </c>
      <c r="BW8829" s="29">
        <v>8824</v>
      </c>
      <c r="BX8829">
        <f t="shared" si="550"/>
        <v>0</v>
      </c>
      <c r="BY8829">
        <f t="shared" si="551"/>
        <v>1</v>
      </c>
    </row>
    <row r="8830" spans="1:77">
      <c r="A8830" s="15">
        <v>8825</v>
      </c>
      <c r="BP8830" s="27">
        <v>0.833875893594606</v>
      </c>
      <c r="BQ8830" s="27">
        <v>15431.3004928219</v>
      </c>
      <c r="BR8830" s="27">
        <v>1.44601371193515</v>
      </c>
      <c r="BS8830" s="27">
        <v>68861.6311371253</v>
      </c>
      <c r="BU8830">
        <f t="shared" si="548"/>
        <v>109650.083546369</v>
      </c>
      <c r="BV8830">
        <f t="shared" si="549"/>
        <v>148040.425653147</v>
      </c>
      <c r="BW8830" s="29">
        <v>8825</v>
      </c>
      <c r="BX8830">
        <f t="shared" si="550"/>
        <v>0</v>
      </c>
      <c r="BY8830">
        <f t="shared" si="551"/>
        <v>1</v>
      </c>
    </row>
    <row r="8831" spans="1:77">
      <c r="A8831" s="15">
        <v>8826</v>
      </c>
      <c r="BP8831" s="27">
        <v>0.78132633105631</v>
      </c>
      <c r="BQ8831" s="27">
        <v>15629.1458973012</v>
      </c>
      <c r="BR8831" s="27">
        <v>1.35605013669979</v>
      </c>
      <c r="BS8831" s="27">
        <v>70174.8404673481</v>
      </c>
      <c r="BU8831">
        <f t="shared" si="548"/>
        <v>101569.803761145</v>
      </c>
      <c r="BV8831">
        <f t="shared" si="549"/>
        <v>133232.68003762</v>
      </c>
      <c r="BW8831" s="29">
        <v>8826</v>
      </c>
      <c r="BX8831">
        <f t="shared" si="550"/>
        <v>0</v>
      </c>
      <c r="BY8831">
        <f t="shared" si="551"/>
        <v>1</v>
      </c>
    </row>
    <row r="8832" spans="1:77">
      <c r="A8832" s="15">
        <v>8827</v>
      </c>
      <c r="BP8832" s="27">
        <v>0.839401774741022</v>
      </c>
      <c r="BQ8832" s="27">
        <v>13738.3277921238</v>
      </c>
      <c r="BR8832" s="27">
        <v>1.46302014881073</v>
      </c>
      <c r="BS8832" s="27">
        <v>55909.617901306</v>
      </c>
      <c r="BU8832">
        <f t="shared" si="548"/>
        <v>112171.938419029</v>
      </c>
      <c r="BV8832">
        <f t="shared" si="549"/>
        <v>163543.404420304</v>
      </c>
      <c r="BW8832" s="29">
        <v>8827</v>
      </c>
      <c r="BX8832">
        <f t="shared" si="550"/>
        <v>0</v>
      </c>
      <c r="BY8832">
        <f t="shared" si="551"/>
        <v>1</v>
      </c>
    </row>
    <row r="8833" spans="1:77">
      <c r="A8833" s="15">
        <v>8828</v>
      </c>
      <c r="BP8833" s="27">
        <v>0.77467703922142</v>
      </c>
      <c r="BQ8833" s="27">
        <v>16477.9416565847</v>
      </c>
      <c r="BR8833" s="27">
        <v>1.32195832515396</v>
      </c>
      <c r="BS8833" s="27">
        <v>57617.1553015708</v>
      </c>
      <c r="BU8833">
        <f t="shared" si="548"/>
        <v>99723.6142266283</v>
      </c>
      <c r="BV8833">
        <f t="shared" si="549"/>
        <v>140676.593471524</v>
      </c>
      <c r="BW8833" s="29">
        <v>8828</v>
      </c>
      <c r="BX8833">
        <f t="shared" si="550"/>
        <v>0</v>
      </c>
      <c r="BY8833">
        <f t="shared" si="551"/>
        <v>1</v>
      </c>
    </row>
    <row r="8834" spans="1:77">
      <c r="A8834" s="15">
        <v>8829</v>
      </c>
      <c r="BP8834" s="27">
        <v>0.833584546181182</v>
      </c>
      <c r="BQ8834" s="27">
        <v>13476.8228017863</v>
      </c>
      <c r="BR8834" s="27">
        <v>1.43417146345814</v>
      </c>
      <c r="BS8834" s="27">
        <v>53581.6570555196</v>
      </c>
      <c r="BU8834">
        <f t="shared" si="548"/>
        <v>111560.859125391</v>
      </c>
      <c r="BV8834">
        <f t="shared" si="549"/>
        <v>161544.062463201</v>
      </c>
      <c r="BW8834" s="29">
        <v>8829</v>
      </c>
      <c r="BX8834">
        <f t="shared" si="550"/>
        <v>0</v>
      </c>
      <c r="BY8834">
        <f t="shared" si="551"/>
        <v>1</v>
      </c>
    </row>
    <row r="8835" spans="1:77">
      <c r="A8835" s="15">
        <v>8830</v>
      </c>
      <c r="BP8835" s="27">
        <v>0.776459485919024</v>
      </c>
      <c r="BQ8835" s="27">
        <v>11032.7030001472</v>
      </c>
      <c r="BR8835" s="27">
        <v>1.31194790418198</v>
      </c>
      <c r="BS8835" s="27">
        <v>50240.5923949503</v>
      </c>
      <c r="BU8835">
        <f t="shared" si="548"/>
        <v>105436.219887706</v>
      </c>
      <c r="BV8835">
        <f t="shared" si="549"/>
        <v>146551.593232347</v>
      </c>
      <c r="BW8835" s="29">
        <v>8830</v>
      </c>
      <c r="BX8835">
        <f t="shared" si="550"/>
        <v>0</v>
      </c>
      <c r="BY8835">
        <f t="shared" si="551"/>
        <v>1</v>
      </c>
    </row>
    <row r="8836" spans="1:77">
      <c r="A8836" s="15">
        <v>8831</v>
      </c>
      <c r="BP8836" s="27">
        <v>0.817381200717339</v>
      </c>
      <c r="BQ8836" s="27">
        <v>13373.0365688082</v>
      </c>
      <c r="BR8836" s="27">
        <v>1.40686995110437</v>
      </c>
      <c r="BS8836" s="27">
        <v>65831.1119008584</v>
      </c>
      <c r="BU8836">
        <f t="shared" si="548"/>
        <v>109234.143538793</v>
      </c>
      <c r="BV8836">
        <f t="shared" si="549"/>
        <v>145199.380764798</v>
      </c>
      <c r="BW8836" s="29">
        <v>8831</v>
      </c>
      <c r="BX8836">
        <f t="shared" si="550"/>
        <v>0</v>
      </c>
      <c r="BY8836">
        <f t="shared" si="551"/>
        <v>1</v>
      </c>
    </row>
    <row r="8837" spans="1:77">
      <c r="A8837" s="15">
        <v>8832</v>
      </c>
      <c r="BP8837" s="27">
        <v>0.777005358499631</v>
      </c>
      <c r="BQ8837" s="27">
        <v>14716.4816600239</v>
      </c>
      <c r="BR8837" s="27">
        <v>1.32560752288827</v>
      </c>
      <c r="BS8837" s="27">
        <v>68913.2596199719</v>
      </c>
      <c r="BU8837">
        <f t="shared" si="548"/>
        <v>101834.322114921</v>
      </c>
      <c r="BV8837">
        <f t="shared" si="549"/>
        <v>129927.868813269</v>
      </c>
      <c r="BW8837" s="29">
        <v>8832</v>
      </c>
      <c r="BX8837">
        <f t="shared" si="550"/>
        <v>0</v>
      </c>
      <c r="BY8837">
        <f t="shared" si="551"/>
        <v>1</v>
      </c>
    </row>
    <row r="8838" spans="1:77">
      <c r="A8838" s="15">
        <v>8833</v>
      </c>
      <c r="BP8838" s="27">
        <v>0.805531302627069</v>
      </c>
      <c r="BQ8838" s="27">
        <v>13020.7045856325</v>
      </c>
      <c r="BR8838" s="27">
        <v>1.40491587794921</v>
      </c>
      <c r="BS8838" s="27">
        <v>55404.5619620264</v>
      </c>
      <c r="BU8838">
        <f t="shared" si="548"/>
        <v>107808.990808428</v>
      </c>
      <c r="BV8838">
        <f t="shared" si="549"/>
        <v>155332.819730354</v>
      </c>
      <c r="BW8838" s="29">
        <v>8833</v>
      </c>
      <c r="BX8838">
        <f t="shared" si="550"/>
        <v>0</v>
      </c>
      <c r="BY8838">
        <f t="shared" si="551"/>
        <v>1</v>
      </c>
    </row>
    <row r="8839" spans="1:77">
      <c r="A8839" s="15">
        <v>8834</v>
      </c>
      <c r="BP8839" s="27">
        <v>0.869701274117278</v>
      </c>
      <c r="BQ8839" s="27">
        <v>22778.6362710851</v>
      </c>
      <c r="BR8839" s="27">
        <v>1.51221253951787</v>
      </c>
      <c r="BS8839" s="27">
        <v>63054.416339389</v>
      </c>
      <c r="BU8839">
        <f t="shared" ref="BU8839:BU8902" si="552">BP8839*$BV$1-BQ8839</f>
        <v>107676.554846507</v>
      </c>
      <c r="BV8839">
        <f t="shared" ref="BV8839:BV8902" si="553">BR8839*$BV$1-BS8839</f>
        <v>163777.464588291</v>
      </c>
      <c r="BW8839" s="29">
        <v>8834</v>
      </c>
      <c r="BX8839">
        <f t="shared" ref="BX8839:BX8902" si="554">IF(BU8839=MAX($BU8839:$BV8839),1,0)</f>
        <v>0</v>
      </c>
      <c r="BY8839">
        <f t="shared" ref="BY8839:BY8902" si="555">IF(BV8839=MAX($BU8839:$BV8839),1,0)</f>
        <v>1</v>
      </c>
    </row>
    <row r="8840" spans="1:77">
      <c r="A8840" s="15">
        <v>8835</v>
      </c>
      <c r="BP8840" s="27">
        <v>0.822102242553503</v>
      </c>
      <c r="BQ8840" s="27">
        <v>19577.2197275743</v>
      </c>
      <c r="BR8840" s="27">
        <v>1.39821806117067</v>
      </c>
      <c r="BS8840" s="27">
        <v>74487.016223855</v>
      </c>
      <c r="BU8840">
        <f t="shared" si="552"/>
        <v>103738.116655451</v>
      </c>
      <c r="BV8840">
        <f t="shared" si="553"/>
        <v>135245.692951746</v>
      </c>
      <c r="BW8840" s="29">
        <v>8835</v>
      </c>
      <c r="BX8840">
        <f t="shared" si="554"/>
        <v>0</v>
      </c>
      <c r="BY8840">
        <f t="shared" si="555"/>
        <v>1</v>
      </c>
    </row>
    <row r="8841" spans="1:77">
      <c r="A8841" s="15">
        <v>8836</v>
      </c>
      <c r="BP8841" s="27">
        <v>0.807044156497727</v>
      </c>
      <c r="BQ8841" s="27">
        <v>14223.6082910585</v>
      </c>
      <c r="BR8841" s="27">
        <v>1.39370962617944</v>
      </c>
      <c r="BS8841" s="27">
        <v>54698.4830621204</v>
      </c>
      <c r="BU8841">
        <f t="shared" si="552"/>
        <v>106833.015183601</v>
      </c>
      <c r="BV8841">
        <f t="shared" si="553"/>
        <v>154357.960864795</v>
      </c>
      <c r="BW8841" s="29">
        <v>8836</v>
      </c>
      <c r="BX8841">
        <f t="shared" si="554"/>
        <v>0</v>
      </c>
      <c r="BY8841">
        <f t="shared" si="555"/>
        <v>1</v>
      </c>
    </row>
    <row r="8842" spans="1:77">
      <c r="A8842" s="15">
        <v>8837</v>
      </c>
      <c r="BP8842" s="27">
        <v>0.803628774141544</v>
      </c>
      <c r="BQ8842" s="27">
        <v>14047.7568449896</v>
      </c>
      <c r="BR8842" s="27">
        <v>1.38398641669014</v>
      </c>
      <c r="BS8842" s="27">
        <v>55549.6674716071</v>
      </c>
      <c r="BU8842">
        <f t="shared" si="552"/>
        <v>106496.559276242</v>
      </c>
      <c r="BV8842">
        <f t="shared" si="553"/>
        <v>152048.295031914</v>
      </c>
      <c r="BW8842" s="29">
        <v>8837</v>
      </c>
      <c r="BX8842">
        <f t="shared" si="554"/>
        <v>0</v>
      </c>
      <c r="BY8842">
        <f t="shared" si="555"/>
        <v>1</v>
      </c>
    </row>
    <row r="8843" spans="1:77">
      <c r="A8843" s="15">
        <v>8838</v>
      </c>
      <c r="BP8843" s="27">
        <v>0.795239353466991</v>
      </c>
      <c r="BQ8843" s="27">
        <v>11180.4626665102</v>
      </c>
      <c r="BR8843" s="27">
        <v>1.37580705900574</v>
      </c>
      <c r="BS8843" s="27">
        <v>52159.1310245162</v>
      </c>
      <c r="BU8843">
        <f t="shared" si="552"/>
        <v>108105.440353538</v>
      </c>
      <c r="BV8843">
        <f t="shared" si="553"/>
        <v>154211.927826344</v>
      </c>
      <c r="BW8843" s="29">
        <v>8838</v>
      </c>
      <c r="BX8843">
        <f t="shared" si="554"/>
        <v>0</v>
      </c>
      <c r="BY8843">
        <f t="shared" si="555"/>
        <v>1</v>
      </c>
    </row>
    <row r="8844" spans="1:77">
      <c r="A8844" s="15">
        <v>8839</v>
      </c>
      <c r="BP8844" s="27">
        <v>0.866995712371371</v>
      </c>
      <c r="BQ8844" s="27">
        <v>18834.412195609</v>
      </c>
      <c r="BR8844" s="27">
        <v>1.48490346893477</v>
      </c>
      <c r="BS8844" s="27">
        <v>68368.8357533049</v>
      </c>
      <c r="BU8844">
        <f t="shared" si="552"/>
        <v>111214.944660097</v>
      </c>
      <c r="BV8844">
        <f t="shared" si="553"/>
        <v>154366.684586911</v>
      </c>
      <c r="BW8844" s="29">
        <v>8839</v>
      </c>
      <c r="BX8844">
        <f t="shared" si="554"/>
        <v>0</v>
      </c>
      <c r="BY8844">
        <f t="shared" si="555"/>
        <v>1</v>
      </c>
    </row>
    <row r="8845" spans="1:77">
      <c r="A8845" s="15">
        <v>8840</v>
      </c>
      <c r="BP8845" s="27">
        <v>0.849498300393125</v>
      </c>
      <c r="BQ8845" s="27">
        <v>13079.4571507019</v>
      </c>
      <c r="BR8845" s="27">
        <v>1.46661516778816</v>
      </c>
      <c r="BS8845" s="27">
        <v>54239.6877082369</v>
      </c>
      <c r="BU8845">
        <f t="shared" si="552"/>
        <v>114345.287908267</v>
      </c>
      <c r="BV8845">
        <f t="shared" si="553"/>
        <v>165752.587459987</v>
      </c>
      <c r="BW8845" s="29">
        <v>8840</v>
      </c>
      <c r="BX8845">
        <f t="shared" si="554"/>
        <v>0</v>
      </c>
      <c r="BY8845">
        <f t="shared" si="555"/>
        <v>1</v>
      </c>
    </row>
    <row r="8846" spans="1:77">
      <c r="A8846" s="15">
        <v>8841</v>
      </c>
      <c r="BP8846" s="27">
        <v>0.849952186972489</v>
      </c>
      <c r="BQ8846" s="27">
        <v>13483.8320682438</v>
      </c>
      <c r="BR8846" s="27">
        <v>1.47686534859947</v>
      </c>
      <c r="BS8846" s="27">
        <v>65201.4832207637</v>
      </c>
      <c r="BU8846">
        <f t="shared" si="552"/>
        <v>114008.99597763</v>
      </c>
      <c r="BV8846">
        <f t="shared" si="553"/>
        <v>156328.319069157</v>
      </c>
      <c r="BW8846" s="29">
        <v>8841</v>
      </c>
      <c r="BX8846">
        <f t="shared" si="554"/>
        <v>0</v>
      </c>
      <c r="BY8846">
        <f t="shared" si="555"/>
        <v>1</v>
      </c>
    </row>
    <row r="8847" spans="1:77">
      <c r="A8847" s="15">
        <v>8842</v>
      </c>
      <c r="BP8847" s="27">
        <v>0.811478156462567</v>
      </c>
      <c r="BQ8847" s="27">
        <v>13892.3471218933</v>
      </c>
      <c r="BR8847" s="27">
        <v>1.39470493786151</v>
      </c>
      <c r="BS8847" s="27">
        <v>67839.5457283349</v>
      </c>
      <c r="BU8847">
        <f t="shared" si="552"/>
        <v>107829.376347492</v>
      </c>
      <c r="BV8847">
        <f t="shared" si="553"/>
        <v>141366.194950892</v>
      </c>
      <c r="BW8847" s="29">
        <v>8842</v>
      </c>
      <c r="BX8847">
        <f t="shared" si="554"/>
        <v>0</v>
      </c>
      <c r="BY8847">
        <f t="shared" si="555"/>
        <v>1</v>
      </c>
    </row>
    <row r="8848" spans="1:77">
      <c r="A8848" s="15">
        <v>8843</v>
      </c>
      <c r="BP8848" s="27">
        <v>0.780526476733077</v>
      </c>
      <c r="BQ8848" s="27">
        <v>13207.7886172548</v>
      </c>
      <c r="BR8848" s="27">
        <v>1.32465389908372</v>
      </c>
      <c r="BS8848" s="27">
        <v>52394.7257980657</v>
      </c>
      <c r="BU8848">
        <f t="shared" si="552"/>
        <v>103871.182892707</v>
      </c>
      <c r="BV8848">
        <f t="shared" si="553"/>
        <v>146303.359064493</v>
      </c>
      <c r="BW8848" s="29">
        <v>8843</v>
      </c>
      <c r="BX8848">
        <f t="shared" si="554"/>
        <v>0</v>
      </c>
      <c r="BY8848">
        <f t="shared" si="555"/>
        <v>1</v>
      </c>
    </row>
    <row r="8849" spans="1:77">
      <c r="A8849" s="15">
        <v>8844</v>
      </c>
      <c r="BP8849" s="27">
        <v>0.805661826301743</v>
      </c>
      <c r="BQ8849" s="27">
        <v>14383.2376708757</v>
      </c>
      <c r="BR8849" s="27">
        <v>1.37498806083214</v>
      </c>
      <c r="BS8849" s="27">
        <v>58242.2705873693</v>
      </c>
      <c r="BU8849">
        <f t="shared" si="552"/>
        <v>106466.036274386</v>
      </c>
      <c r="BV8849">
        <f t="shared" si="553"/>
        <v>148005.938537452</v>
      </c>
      <c r="BW8849" s="29">
        <v>8844</v>
      </c>
      <c r="BX8849">
        <f t="shared" si="554"/>
        <v>0</v>
      </c>
      <c r="BY8849">
        <f t="shared" si="555"/>
        <v>1</v>
      </c>
    </row>
    <row r="8850" spans="1:77">
      <c r="A8850" s="15">
        <v>8845</v>
      </c>
      <c r="BP8850" s="27">
        <v>0.779412663486789</v>
      </c>
      <c r="BQ8850" s="27">
        <v>11924.1392722614</v>
      </c>
      <c r="BR8850" s="27">
        <v>1.3329385892593</v>
      </c>
      <c r="BS8850" s="27">
        <v>50971.6078561992</v>
      </c>
      <c r="BU8850">
        <f t="shared" si="552"/>
        <v>104987.760250757</v>
      </c>
      <c r="BV8850">
        <f t="shared" si="553"/>
        <v>148969.180532696</v>
      </c>
      <c r="BW8850" s="29">
        <v>8845</v>
      </c>
      <c r="BX8850">
        <f t="shared" si="554"/>
        <v>0</v>
      </c>
      <c r="BY8850">
        <f t="shared" si="555"/>
        <v>1</v>
      </c>
    </row>
    <row r="8851" spans="1:77">
      <c r="A8851" s="15">
        <v>8846</v>
      </c>
      <c r="BP8851" s="27">
        <v>0.81434857810135</v>
      </c>
      <c r="BQ8851" s="27">
        <v>15587.5797086527</v>
      </c>
      <c r="BR8851" s="27">
        <v>1.39452764744109</v>
      </c>
      <c r="BS8851" s="27">
        <v>68171.8520543456</v>
      </c>
      <c r="BU8851">
        <f t="shared" si="552"/>
        <v>106564.70700655</v>
      </c>
      <c r="BV8851">
        <f t="shared" si="553"/>
        <v>141007.295061818</v>
      </c>
      <c r="BW8851" s="29">
        <v>8846</v>
      </c>
      <c r="BX8851">
        <f t="shared" si="554"/>
        <v>0</v>
      </c>
      <c r="BY8851">
        <f t="shared" si="555"/>
        <v>1</v>
      </c>
    </row>
    <row r="8852" spans="1:77">
      <c r="A8852" s="15">
        <v>8847</v>
      </c>
      <c r="BP8852" s="27">
        <v>0.835933231832475</v>
      </c>
      <c r="BQ8852" s="27">
        <v>17661.4321383761</v>
      </c>
      <c r="BR8852" s="27">
        <v>1.47090865978026</v>
      </c>
      <c r="BS8852" s="27">
        <v>70536.0983169795</v>
      </c>
      <c r="BU8852">
        <f t="shared" si="552"/>
        <v>107728.552636495</v>
      </c>
      <c r="BV8852">
        <f t="shared" si="553"/>
        <v>150100.20065006</v>
      </c>
      <c r="BW8852" s="29">
        <v>8847</v>
      </c>
      <c r="BX8852">
        <f t="shared" si="554"/>
        <v>0</v>
      </c>
      <c r="BY8852">
        <f t="shared" si="555"/>
        <v>1</v>
      </c>
    </row>
    <row r="8853" spans="1:77">
      <c r="A8853" s="15">
        <v>8848</v>
      </c>
      <c r="BP8853" s="27">
        <v>0.769799631947427</v>
      </c>
      <c r="BQ8853" s="27">
        <v>15402.1371437643</v>
      </c>
      <c r="BR8853" s="27">
        <v>1.31556361776493</v>
      </c>
      <c r="BS8853" s="27">
        <v>72436.5237417169</v>
      </c>
      <c r="BU8853">
        <f t="shared" si="552"/>
        <v>100067.80764835</v>
      </c>
      <c r="BV8853">
        <f t="shared" si="553"/>
        <v>124898.018923023</v>
      </c>
      <c r="BW8853" s="29">
        <v>8848</v>
      </c>
      <c r="BX8853">
        <f t="shared" si="554"/>
        <v>0</v>
      </c>
      <c r="BY8853">
        <f t="shared" si="555"/>
        <v>1</v>
      </c>
    </row>
    <row r="8854" spans="1:77">
      <c r="A8854" s="15">
        <v>8849</v>
      </c>
      <c r="BP8854" s="27">
        <v>0.865397746691737</v>
      </c>
      <c r="BQ8854" s="27">
        <v>12617.9699708866</v>
      </c>
      <c r="BR8854" s="27">
        <v>1.49617832342579</v>
      </c>
      <c r="BS8854" s="27">
        <v>64161.4983506205</v>
      </c>
      <c r="BU8854">
        <f t="shared" si="552"/>
        <v>117191.692032874</v>
      </c>
      <c r="BV8854">
        <f t="shared" si="553"/>
        <v>160265.250163248</v>
      </c>
      <c r="BW8854" s="29">
        <v>8849</v>
      </c>
      <c r="BX8854">
        <f t="shared" si="554"/>
        <v>0</v>
      </c>
      <c r="BY8854">
        <f t="shared" si="555"/>
        <v>1</v>
      </c>
    </row>
    <row r="8855" spans="1:77">
      <c r="A8855" s="15">
        <v>8850</v>
      </c>
      <c r="BP8855" s="27">
        <v>0.785509648484236</v>
      </c>
      <c r="BQ8855" s="27">
        <v>17043.9165637873</v>
      </c>
      <c r="BR8855" s="27">
        <v>1.33743013170306</v>
      </c>
      <c r="BS8855" s="27">
        <v>61423.23366644</v>
      </c>
      <c r="BU8855">
        <f t="shared" si="552"/>
        <v>100782.530708848</v>
      </c>
      <c r="BV8855">
        <f t="shared" si="553"/>
        <v>139191.286089019</v>
      </c>
      <c r="BW8855" s="29">
        <v>8850</v>
      </c>
      <c r="BX8855">
        <f t="shared" si="554"/>
        <v>0</v>
      </c>
      <c r="BY8855">
        <f t="shared" si="555"/>
        <v>1</v>
      </c>
    </row>
    <row r="8856" spans="1:77">
      <c r="A8856" s="15">
        <v>8851</v>
      </c>
      <c r="BP8856" s="27">
        <v>0.763846638507179</v>
      </c>
      <c r="BQ8856" s="27">
        <v>12807.7191011078</v>
      </c>
      <c r="BR8856" s="27">
        <v>1.29250295973674</v>
      </c>
      <c r="BS8856" s="27">
        <v>53636.7972112844</v>
      </c>
      <c r="BU8856">
        <f t="shared" si="552"/>
        <v>101769.276674969</v>
      </c>
      <c r="BV8856">
        <f t="shared" si="553"/>
        <v>140238.646749226</v>
      </c>
      <c r="BW8856" s="29">
        <v>8851</v>
      </c>
      <c r="BX8856">
        <f t="shared" si="554"/>
        <v>0</v>
      </c>
      <c r="BY8856">
        <f t="shared" si="555"/>
        <v>1</v>
      </c>
    </row>
    <row r="8857" spans="1:77">
      <c r="A8857" s="15">
        <v>8852</v>
      </c>
      <c r="BP8857" s="27">
        <v>0.844164004659644</v>
      </c>
      <c r="BQ8857" s="27">
        <v>18218.4289314</v>
      </c>
      <c r="BR8857" s="27">
        <v>1.45758647001746</v>
      </c>
      <c r="BS8857" s="27">
        <v>59720.1419603544</v>
      </c>
      <c r="BU8857">
        <f t="shared" si="552"/>
        <v>108406.171767547</v>
      </c>
      <c r="BV8857">
        <f t="shared" si="553"/>
        <v>158917.828542265</v>
      </c>
      <c r="BW8857" s="29">
        <v>8852</v>
      </c>
      <c r="BX8857">
        <f t="shared" si="554"/>
        <v>0</v>
      </c>
      <c r="BY8857">
        <f t="shared" si="555"/>
        <v>1</v>
      </c>
    </row>
    <row r="8858" spans="1:77">
      <c r="A8858" s="15">
        <v>8853</v>
      </c>
      <c r="BP8858" s="27">
        <v>0.785611950686363</v>
      </c>
      <c r="BQ8858" s="27">
        <v>14507.7654740006</v>
      </c>
      <c r="BR8858" s="27">
        <v>1.34642714736071</v>
      </c>
      <c r="BS8858" s="27">
        <v>64634.7366325576</v>
      </c>
      <c r="BU8858">
        <f t="shared" si="552"/>
        <v>103334.027128954</v>
      </c>
      <c r="BV8858">
        <f t="shared" si="553"/>
        <v>137329.335471549</v>
      </c>
      <c r="BW8858" s="29">
        <v>8853</v>
      </c>
      <c r="BX8858">
        <f t="shared" si="554"/>
        <v>0</v>
      </c>
      <c r="BY8858">
        <f t="shared" si="555"/>
        <v>1</v>
      </c>
    </row>
    <row r="8859" spans="1:77">
      <c r="A8859" s="15">
        <v>8854</v>
      </c>
      <c r="BP8859" s="27">
        <v>0.76311116167238</v>
      </c>
      <c r="BQ8859" s="27">
        <v>16200.9747137107</v>
      </c>
      <c r="BR8859" s="27">
        <v>1.27525994055085</v>
      </c>
      <c r="BS8859" s="27">
        <v>61629.6474521345</v>
      </c>
      <c r="BU8859">
        <f t="shared" si="552"/>
        <v>98265.6995371463</v>
      </c>
      <c r="BV8859">
        <f t="shared" si="553"/>
        <v>129659.343630492</v>
      </c>
      <c r="BW8859" s="29">
        <v>8854</v>
      </c>
      <c r="BX8859">
        <f t="shared" si="554"/>
        <v>0</v>
      </c>
      <c r="BY8859">
        <f t="shared" si="555"/>
        <v>1</v>
      </c>
    </row>
    <row r="8860" spans="1:77">
      <c r="A8860" s="15">
        <v>8855</v>
      </c>
      <c r="BP8860" s="27">
        <v>0.775080872954075</v>
      </c>
      <c r="BQ8860" s="27">
        <v>14151.2298203519</v>
      </c>
      <c r="BR8860" s="27">
        <v>1.32762061903131</v>
      </c>
      <c r="BS8860" s="27">
        <v>69042.7617643923</v>
      </c>
      <c r="BU8860">
        <f t="shared" si="552"/>
        <v>102110.901122759</v>
      </c>
      <c r="BV8860">
        <f t="shared" si="553"/>
        <v>130100.331090304</v>
      </c>
      <c r="BW8860" s="29">
        <v>8855</v>
      </c>
      <c r="BX8860">
        <f t="shared" si="554"/>
        <v>0</v>
      </c>
      <c r="BY8860">
        <f t="shared" si="555"/>
        <v>1</v>
      </c>
    </row>
    <row r="8861" spans="1:77">
      <c r="A8861" s="15">
        <v>8856</v>
      </c>
      <c r="BP8861" s="27">
        <v>0.851312099986471</v>
      </c>
      <c r="BQ8861" s="27">
        <v>11208.2294473269</v>
      </c>
      <c r="BR8861" s="27">
        <v>1.49587707621924</v>
      </c>
      <c r="BS8861" s="27">
        <v>50694.5193892308</v>
      </c>
      <c r="BU8861">
        <f t="shared" si="552"/>
        <v>116488.585550644</v>
      </c>
      <c r="BV8861">
        <f t="shared" si="553"/>
        <v>173687.042043655</v>
      </c>
      <c r="BW8861" s="29">
        <v>8856</v>
      </c>
      <c r="BX8861">
        <f t="shared" si="554"/>
        <v>0</v>
      </c>
      <c r="BY8861">
        <f t="shared" si="555"/>
        <v>1</v>
      </c>
    </row>
    <row r="8862" spans="1:77">
      <c r="A8862" s="15">
        <v>8857</v>
      </c>
      <c r="BP8862" s="27">
        <v>0.798838456168226</v>
      </c>
      <c r="BQ8862" s="27">
        <v>18301.7536086131</v>
      </c>
      <c r="BR8862" s="27">
        <v>1.35977832651124</v>
      </c>
      <c r="BS8862" s="27">
        <v>69865.7861917728</v>
      </c>
      <c r="BU8862">
        <f t="shared" si="552"/>
        <v>101524.014816621</v>
      </c>
      <c r="BV8862">
        <f t="shared" si="553"/>
        <v>134100.962784914</v>
      </c>
      <c r="BW8862" s="29">
        <v>8857</v>
      </c>
      <c r="BX8862">
        <f t="shared" si="554"/>
        <v>0</v>
      </c>
      <c r="BY8862">
        <f t="shared" si="555"/>
        <v>1</v>
      </c>
    </row>
    <row r="8863" spans="1:77">
      <c r="A8863" s="15">
        <v>8858</v>
      </c>
      <c r="BP8863" s="27">
        <v>0.831635864197741</v>
      </c>
      <c r="BQ8863" s="27">
        <v>13306.3628162408</v>
      </c>
      <c r="BR8863" s="27">
        <v>1.42031008925656</v>
      </c>
      <c r="BS8863" s="27">
        <v>53267.3859718721</v>
      </c>
      <c r="BU8863">
        <f t="shared" si="552"/>
        <v>111439.01681342</v>
      </c>
      <c r="BV8863">
        <f t="shared" si="553"/>
        <v>159779.127416612</v>
      </c>
      <c r="BW8863" s="29">
        <v>8858</v>
      </c>
      <c r="BX8863">
        <f t="shared" si="554"/>
        <v>0</v>
      </c>
      <c r="BY8863">
        <f t="shared" si="555"/>
        <v>1</v>
      </c>
    </row>
    <row r="8864" spans="1:77">
      <c r="A8864" s="15">
        <v>8859</v>
      </c>
      <c r="BP8864" s="27">
        <v>0.828261530892067</v>
      </c>
      <c r="BQ8864" s="27">
        <v>12872.52622607</v>
      </c>
      <c r="BR8864" s="27">
        <v>1.43708671035926</v>
      </c>
      <c r="BS8864" s="27">
        <v>53376.5617769225</v>
      </c>
      <c r="BU8864">
        <f t="shared" si="552"/>
        <v>111366.70340774</v>
      </c>
      <c r="BV8864">
        <f t="shared" si="553"/>
        <v>162186.444776967</v>
      </c>
      <c r="BW8864" s="29">
        <v>8859</v>
      </c>
      <c r="BX8864">
        <f t="shared" si="554"/>
        <v>0</v>
      </c>
      <c r="BY8864">
        <f t="shared" si="555"/>
        <v>1</v>
      </c>
    </row>
    <row r="8865" spans="1:77">
      <c r="A8865" s="15">
        <v>8860</v>
      </c>
      <c r="BP8865" s="27">
        <v>0.890124122237712</v>
      </c>
      <c r="BQ8865" s="27">
        <v>14669.9777938324</v>
      </c>
      <c r="BR8865" s="27">
        <v>1.53837963909856</v>
      </c>
      <c r="BS8865" s="27">
        <v>65941.7606687792</v>
      </c>
      <c r="BU8865">
        <f t="shared" si="552"/>
        <v>118848.640541824</v>
      </c>
      <c r="BV8865">
        <f t="shared" si="553"/>
        <v>164815.185196004</v>
      </c>
      <c r="BW8865" s="29">
        <v>8860</v>
      </c>
      <c r="BX8865">
        <f t="shared" si="554"/>
        <v>0</v>
      </c>
      <c r="BY8865">
        <f t="shared" si="555"/>
        <v>1</v>
      </c>
    </row>
    <row r="8866" spans="1:77">
      <c r="A8866" s="15">
        <v>8861</v>
      </c>
      <c r="BP8866" s="27">
        <v>0.802943435609896</v>
      </c>
      <c r="BQ8866" s="27">
        <v>20909.5610845512</v>
      </c>
      <c r="BR8866" s="27">
        <v>1.37300881294898</v>
      </c>
      <c r="BS8866" s="27">
        <v>60151.6480497742</v>
      </c>
      <c r="BU8866">
        <f t="shared" si="552"/>
        <v>99531.9542569333</v>
      </c>
      <c r="BV8866">
        <f t="shared" si="553"/>
        <v>145799.673892572</v>
      </c>
      <c r="BW8866" s="29">
        <v>8861</v>
      </c>
      <c r="BX8866">
        <f t="shared" si="554"/>
        <v>0</v>
      </c>
      <c r="BY8866">
        <f t="shared" si="555"/>
        <v>1</v>
      </c>
    </row>
    <row r="8867" spans="1:77">
      <c r="A8867" s="15">
        <v>8862</v>
      </c>
      <c r="BP8867" s="27">
        <v>0.856294115917693</v>
      </c>
      <c r="BQ8867" s="27">
        <v>14547.8102634283</v>
      </c>
      <c r="BR8867" s="27">
        <v>1.49046196049763</v>
      </c>
      <c r="BS8867" s="27">
        <v>56692.4750148332</v>
      </c>
      <c r="BU8867">
        <f t="shared" si="552"/>
        <v>113896.307124226</v>
      </c>
      <c r="BV8867">
        <f t="shared" si="553"/>
        <v>166876.819059811</v>
      </c>
      <c r="BW8867" s="29">
        <v>8862</v>
      </c>
      <c r="BX8867">
        <f t="shared" si="554"/>
        <v>0</v>
      </c>
      <c r="BY8867">
        <f t="shared" si="555"/>
        <v>1</v>
      </c>
    </row>
    <row r="8868" spans="1:77">
      <c r="A8868" s="15">
        <v>8863</v>
      </c>
      <c r="BP8868" s="27">
        <v>0.838694407152156</v>
      </c>
      <c r="BQ8868" s="27">
        <v>15169.0797512223</v>
      </c>
      <c r="BR8868" s="27">
        <v>1.44483792249075</v>
      </c>
      <c r="BS8868" s="27">
        <v>67290.9498793765</v>
      </c>
      <c r="BU8868">
        <f t="shared" si="552"/>
        <v>110635.081321601</v>
      </c>
      <c r="BV8868">
        <f t="shared" si="553"/>
        <v>149434.738494236</v>
      </c>
      <c r="BW8868" s="29">
        <v>8863</v>
      </c>
      <c r="BX8868">
        <f t="shared" si="554"/>
        <v>0</v>
      </c>
      <c r="BY8868">
        <f t="shared" si="555"/>
        <v>1</v>
      </c>
    </row>
    <row r="8869" spans="1:77">
      <c r="A8869" s="15">
        <v>8864</v>
      </c>
      <c r="BP8869" s="27">
        <v>0.83945102290737</v>
      </c>
      <c r="BQ8869" s="27">
        <v>22914.8581074076</v>
      </c>
      <c r="BR8869" s="27">
        <v>1.44295463635349</v>
      </c>
      <c r="BS8869" s="27">
        <v>71703.3436335651</v>
      </c>
      <c r="BU8869">
        <f t="shared" si="552"/>
        <v>103002.795328698</v>
      </c>
      <c r="BV8869">
        <f t="shared" si="553"/>
        <v>144739.851819458</v>
      </c>
      <c r="BW8869" s="29">
        <v>8864</v>
      </c>
      <c r="BX8869">
        <f t="shared" si="554"/>
        <v>0</v>
      </c>
      <c r="BY8869">
        <f t="shared" si="555"/>
        <v>1</v>
      </c>
    </row>
    <row r="8870" spans="1:77">
      <c r="A8870" s="15">
        <v>8865</v>
      </c>
      <c r="BP8870" s="27">
        <v>0.828766527760381</v>
      </c>
      <c r="BQ8870" s="27">
        <v>15483.2547416432</v>
      </c>
      <c r="BR8870" s="27">
        <v>1.42170524732749</v>
      </c>
      <c r="BS8870" s="27">
        <v>55636.6809581551</v>
      </c>
      <c r="BU8870">
        <f t="shared" si="552"/>
        <v>108831.724422414</v>
      </c>
      <c r="BV8870">
        <f t="shared" si="553"/>
        <v>157619.106140968</v>
      </c>
      <c r="BW8870" s="29">
        <v>8865</v>
      </c>
      <c r="BX8870">
        <f t="shared" si="554"/>
        <v>0</v>
      </c>
      <c r="BY8870">
        <f t="shared" si="555"/>
        <v>1</v>
      </c>
    </row>
    <row r="8871" spans="1:77">
      <c r="A8871" s="15">
        <v>8866</v>
      </c>
      <c r="BP8871" s="27">
        <v>0.758915837826952</v>
      </c>
      <c r="BQ8871" s="27">
        <v>10011.9871231299</v>
      </c>
      <c r="BR8871" s="27">
        <v>1.31393562258556</v>
      </c>
      <c r="BS8871" s="27">
        <v>49501.7001484287</v>
      </c>
      <c r="BU8871">
        <f t="shared" si="552"/>
        <v>103825.388550913</v>
      </c>
      <c r="BV8871">
        <f t="shared" si="553"/>
        <v>147588.643239405</v>
      </c>
      <c r="BW8871" s="29">
        <v>8866</v>
      </c>
      <c r="BX8871">
        <f t="shared" si="554"/>
        <v>0</v>
      </c>
      <c r="BY8871">
        <f t="shared" si="555"/>
        <v>1</v>
      </c>
    </row>
    <row r="8872" spans="1:77">
      <c r="A8872" s="15">
        <v>8867</v>
      </c>
      <c r="BP8872" s="27">
        <v>0.8158133394339</v>
      </c>
      <c r="BQ8872" s="27">
        <v>13305.6446890212</v>
      </c>
      <c r="BR8872" s="27">
        <v>1.43226042959803</v>
      </c>
      <c r="BS8872" s="27">
        <v>68385.7363237379</v>
      </c>
      <c r="BU8872">
        <f t="shared" si="552"/>
        <v>109066.356226064</v>
      </c>
      <c r="BV8872">
        <f t="shared" si="553"/>
        <v>146453.328115967</v>
      </c>
      <c r="BW8872" s="29">
        <v>8867</v>
      </c>
      <c r="BX8872">
        <f t="shared" si="554"/>
        <v>0</v>
      </c>
      <c r="BY8872">
        <f t="shared" si="555"/>
        <v>1</v>
      </c>
    </row>
    <row r="8873" spans="1:77">
      <c r="A8873" s="15">
        <v>8868</v>
      </c>
      <c r="BP8873" s="27">
        <v>0.780699702033982</v>
      </c>
      <c r="BQ8873" s="27">
        <v>20426.1473777677</v>
      </c>
      <c r="BR8873" s="27">
        <v>1.32270473030474</v>
      </c>
      <c r="BS8873" s="27">
        <v>77669.310406092</v>
      </c>
      <c r="BU8873">
        <f t="shared" si="552"/>
        <v>96678.8079273296</v>
      </c>
      <c r="BV8873">
        <f t="shared" si="553"/>
        <v>120736.399139619</v>
      </c>
      <c r="BW8873" s="29">
        <v>8868</v>
      </c>
      <c r="BX8873">
        <f t="shared" si="554"/>
        <v>0</v>
      </c>
      <c r="BY8873">
        <f t="shared" si="555"/>
        <v>1</v>
      </c>
    </row>
    <row r="8874" spans="1:77">
      <c r="A8874" s="15">
        <v>8869</v>
      </c>
      <c r="BP8874" s="27">
        <v>0.794675841130979</v>
      </c>
      <c r="BQ8874" s="27">
        <v>14997.7636162182</v>
      </c>
      <c r="BR8874" s="27">
        <v>1.35987042022927</v>
      </c>
      <c r="BS8874" s="27">
        <v>68640.4562561429</v>
      </c>
      <c r="BU8874">
        <f t="shared" si="552"/>
        <v>104203.612553429</v>
      </c>
      <c r="BV8874">
        <f t="shared" si="553"/>
        <v>135340.106778248</v>
      </c>
      <c r="BW8874" s="29">
        <v>8869</v>
      </c>
      <c r="BX8874">
        <f t="shared" si="554"/>
        <v>0</v>
      </c>
      <c r="BY8874">
        <f t="shared" si="555"/>
        <v>1</v>
      </c>
    </row>
    <row r="8875" spans="1:77">
      <c r="A8875" s="15">
        <v>8870</v>
      </c>
      <c r="BP8875" s="27">
        <v>0.821393626991464</v>
      </c>
      <c r="BQ8875" s="27">
        <v>12989.5341108235</v>
      </c>
      <c r="BR8875" s="27">
        <v>1.38378876365144</v>
      </c>
      <c r="BS8875" s="27">
        <v>65958.6758387237</v>
      </c>
      <c r="BU8875">
        <f t="shared" si="552"/>
        <v>110219.509937896</v>
      </c>
      <c r="BV8875">
        <f t="shared" si="553"/>
        <v>141609.638708992</v>
      </c>
      <c r="BW8875" s="29">
        <v>8870</v>
      </c>
      <c r="BX8875">
        <f t="shared" si="554"/>
        <v>0</v>
      </c>
      <c r="BY8875">
        <f t="shared" si="555"/>
        <v>1</v>
      </c>
    </row>
    <row r="8876" spans="1:77">
      <c r="A8876" s="15">
        <v>8871</v>
      </c>
      <c r="BP8876" s="27">
        <v>0.878146137645406</v>
      </c>
      <c r="BQ8876" s="27">
        <v>13910.8105508534</v>
      </c>
      <c r="BR8876" s="27">
        <v>1.52582900932271</v>
      </c>
      <c r="BS8876" s="27">
        <v>56920.9170128955</v>
      </c>
      <c r="BU8876">
        <f t="shared" si="552"/>
        <v>117811.110095957</v>
      </c>
      <c r="BV8876">
        <f t="shared" si="553"/>
        <v>171953.434385511</v>
      </c>
      <c r="BW8876" s="29">
        <v>8871</v>
      </c>
      <c r="BX8876">
        <f t="shared" si="554"/>
        <v>0</v>
      </c>
      <c r="BY8876">
        <f t="shared" si="555"/>
        <v>1</v>
      </c>
    </row>
    <row r="8877" spans="1:77">
      <c r="A8877" s="15">
        <v>8872</v>
      </c>
      <c r="BP8877" s="27">
        <v>0.785744940957075</v>
      </c>
      <c r="BQ8877" s="27">
        <v>12372.9781227435</v>
      </c>
      <c r="BR8877" s="27">
        <v>1.32240122053583</v>
      </c>
      <c r="BS8877" s="27">
        <v>65257.8646380204</v>
      </c>
      <c r="BU8877">
        <f t="shared" si="552"/>
        <v>105488.763020818</v>
      </c>
      <c r="BV8877">
        <f t="shared" si="553"/>
        <v>133102.318442353</v>
      </c>
      <c r="BW8877" s="29">
        <v>8872</v>
      </c>
      <c r="BX8877">
        <f t="shared" si="554"/>
        <v>0</v>
      </c>
      <c r="BY8877">
        <f t="shared" si="555"/>
        <v>1</v>
      </c>
    </row>
    <row r="8878" spans="1:77">
      <c r="A8878" s="15">
        <v>8873</v>
      </c>
      <c r="BP8878" s="27">
        <v>0.821226758182293</v>
      </c>
      <c r="BQ8878" s="27">
        <v>15734.53776929</v>
      </c>
      <c r="BR8878" s="27">
        <v>1.43696592062931</v>
      </c>
      <c r="BS8878" s="27">
        <v>70540.3899460886</v>
      </c>
      <c r="BU8878">
        <f t="shared" si="552"/>
        <v>107449.475958054</v>
      </c>
      <c r="BV8878">
        <f t="shared" si="553"/>
        <v>145004.498148308</v>
      </c>
      <c r="BW8878" s="29">
        <v>8873</v>
      </c>
      <c r="BX8878">
        <f t="shared" si="554"/>
        <v>0</v>
      </c>
      <c r="BY8878">
        <f t="shared" si="555"/>
        <v>1</v>
      </c>
    </row>
    <row r="8879" spans="1:77">
      <c r="A8879" s="15">
        <v>8874</v>
      </c>
      <c r="BP8879" s="27">
        <v>0.876490994826627</v>
      </c>
      <c r="BQ8879" s="27">
        <v>15807.1388630865</v>
      </c>
      <c r="BR8879" s="27">
        <v>1.49632976485669</v>
      </c>
      <c r="BS8879" s="27">
        <v>54140.462862653</v>
      </c>
      <c r="BU8879">
        <f t="shared" si="552"/>
        <v>115666.510360908</v>
      </c>
      <c r="BV8879">
        <f t="shared" si="553"/>
        <v>170309.00186585</v>
      </c>
      <c r="BW8879" s="29">
        <v>8874</v>
      </c>
      <c r="BX8879">
        <f t="shared" si="554"/>
        <v>0</v>
      </c>
      <c r="BY8879">
        <f t="shared" si="555"/>
        <v>1</v>
      </c>
    </row>
    <row r="8880" spans="1:77">
      <c r="A8880" s="15">
        <v>8875</v>
      </c>
      <c r="BP8880" s="27">
        <v>0.821064144162123</v>
      </c>
      <c r="BQ8880" s="27">
        <v>14244.011229883</v>
      </c>
      <c r="BR8880" s="27">
        <v>1.41933831893582</v>
      </c>
      <c r="BS8880" s="27">
        <v>58691.128375603</v>
      </c>
      <c r="BU8880">
        <f t="shared" si="552"/>
        <v>108915.610394435</v>
      </c>
      <c r="BV8880">
        <f t="shared" si="553"/>
        <v>154209.61946477</v>
      </c>
      <c r="BW8880" s="29">
        <v>8875</v>
      </c>
      <c r="BX8880">
        <f t="shared" si="554"/>
        <v>0</v>
      </c>
      <c r="BY8880">
        <f t="shared" si="555"/>
        <v>1</v>
      </c>
    </row>
    <row r="8881" spans="1:77">
      <c r="A8881" s="15">
        <v>8876</v>
      </c>
      <c r="BP8881" s="27">
        <v>0.784974398729594</v>
      </c>
      <c r="BQ8881" s="27">
        <v>13930.5824601511</v>
      </c>
      <c r="BR8881" s="27">
        <v>1.36476287578654</v>
      </c>
      <c r="BS8881" s="27">
        <v>69059.4530787179</v>
      </c>
      <c r="BU8881">
        <f t="shared" si="552"/>
        <v>103815.577349288</v>
      </c>
      <c r="BV8881">
        <f t="shared" si="553"/>
        <v>135654.978289263</v>
      </c>
      <c r="BW8881" s="29">
        <v>8876</v>
      </c>
      <c r="BX8881">
        <f t="shared" si="554"/>
        <v>0</v>
      </c>
      <c r="BY8881">
        <f t="shared" si="555"/>
        <v>1</v>
      </c>
    </row>
    <row r="8882" spans="1:77">
      <c r="A8882" s="15">
        <v>8877</v>
      </c>
      <c r="BP8882" s="27">
        <v>0.845559983482323</v>
      </c>
      <c r="BQ8882" s="27">
        <v>18771.7182990454</v>
      </c>
      <c r="BR8882" s="27">
        <v>1.47697501486472</v>
      </c>
      <c r="BS8882" s="27">
        <v>66076.4521514343</v>
      </c>
      <c r="BU8882">
        <f t="shared" si="552"/>
        <v>108062.279223303</v>
      </c>
      <c r="BV8882">
        <f t="shared" si="553"/>
        <v>155469.800078274</v>
      </c>
      <c r="BW8882" s="29">
        <v>8877</v>
      </c>
      <c r="BX8882">
        <f t="shared" si="554"/>
        <v>0</v>
      </c>
      <c r="BY8882">
        <f t="shared" si="555"/>
        <v>1</v>
      </c>
    </row>
    <row r="8883" spans="1:77">
      <c r="A8883" s="15">
        <v>8878</v>
      </c>
      <c r="BP8883" s="27">
        <v>0.767825779913321</v>
      </c>
      <c r="BQ8883" s="27">
        <v>11311.0813048485</v>
      </c>
      <c r="BR8883" s="27">
        <v>1.31364894693378</v>
      </c>
      <c r="BS8883" s="27">
        <v>52135.8422141004</v>
      </c>
      <c r="BU8883">
        <f t="shared" si="552"/>
        <v>103862.78568215</v>
      </c>
      <c r="BV8883">
        <f t="shared" si="553"/>
        <v>144911.499825966</v>
      </c>
      <c r="BW8883" s="29">
        <v>8878</v>
      </c>
      <c r="BX8883">
        <f t="shared" si="554"/>
        <v>0</v>
      </c>
      <c r="BY8883">
        <f t="shared" si="555"/>
        <v>1</v>
      </c>
    </row>
    <row r="8884" spans="1:77">
      <c r="A8884" s="15">
        <v>8879</v>
      </c>
      <c r="BP8884" s="27">
        <v>0.831331698818076</v>
      </c>
      <c r="BQ8884" s="27">
        <v>15605.2187416011</v>
      </c>
      <c r="BR8884" s="27">
        <v>1.44274411680862</v>
      </c>
      <c r="BS8884" s="27">
        <v>58154.51898393</v>
      </c>
      <c r="BU8884">
        <f t="shared" si="552"/>
        <v>109094.53608111</v>
      </c>
      <c r="BV8884">
        <f t="shared" si="553"/>
        <v>158257.098537363</v>
      </c>
      <c r="BW8884" s="29">
        <v>8879</v>
      </c>
      <c r="BX8884">
        <f t="shared" si="554"/>
        <v>0</v>
      </c>
      <c r="BY8884">
        <f t="shared" si="555"/>
        <v>1</v>
      </c>
    </row>
    <row r="8885" spans="1:77">
      <c r="A8885" s="15">
        <v>8880</v>
      </c>
      <c r="BP8885" s="27">
        <v>0.77917047911902</v>
      </c>
      <c r="BQ8885" s="27">
        <v>20636.5710655908</v>
      </c>
      <c r="BR8885" s="27">
        <v>1.30297467110939</v>
      </c>
      <c r="BS8885" s="27">
        <v>62846.7048731806</v>
      </c>
      <c r="BU8885">
        <f t="shared" si="552"/>
        <v>96239.0008022622</v>
      </c>
      <c r="BV8885">
        <f t="shared" si="553"/>
        <v>132599.495793228</v>
      </c>
      <c r="BW8885" s="29">
        <v>8880</v>
      </c>
      <c r="BX8885">
        <f t="shared" si="554"/>
        <v>0</v>
      </c>
      <c r="BY8885">
        <f t="shared" si="555"/>
        <v>1</v>
      </c>
    </row>
    <row r="8886" spans="1:77">
      <c r="A8886" s="15">
        <v>8881</v>
      </c>
      <c r="BP8886" s="27">
        <v>0.832297507581739</v>
      </c>
      <c r="BQ8886" s="27">
        <v>15918.5994075032</v>
      </c>
      <c r="BR8886" s="27">
        <v>1.43214890207189</v>
      </c>
      <c r="BS8886" s="27">
        <v>70024.4466028889</v>
      </c>
      <c r="BU8886">
        <f t="shared" si="552"/>
        <v>108926.026729758</v>
      </c>
      <c r="BV8886">
        <f t="shared" si="553"/>
        <v>144797.888707895</v>
      </c>
      <c r="BW8886" s="29">
        <v>8881</v>
      </c>
      <c r="BX8886">
        <f t="shared" si="554"/>
        <v>0</v>
      </c>
      <c r="BY8886">
        <f t="shared" si="555"/>
        <v>1</v>
      </c>
    </row>
    <row r="8887" spans="1:77">
      <c r="A8887" s="15">
        <v>8882</v>
      </c>
      <c r="BP8887" s="27">
        <v>0.850910199756696</v>
      </c>
      <c r="BQ8887" s="27">
        <v>18632.50875813</v>
      </c>
      <c r="BR8887" s="27">
        <v>1.46716675466286</v>
      </c>
      <c r="BS8887" s="27">
        <v>58815.2296416495</v>
      </c>
      <c r="BU8887">
        <f t="shared" si="552"/>
        <v>109004.021205374</v>
      </c>
      <c r="BV8887">
        <f t="shared" si="553"/>
        <v>161259.78355778</v>
      </c>
      <c r="BW8887" s="29">
        <v>8882</v>
      </c>
      <c r="BX8887">
        <f t="shared" si="554"/>
        <v>0</v>
      </c>
      <c r="BY8887">
        <f t="shared" si="555"/>
        <v>1</v>
      </c>
    </row>
    <row r="8888" spans="1:77">
      <c r="A8888" s="15">
        <v>8883</v>
      </c>
      <c r="BP8888" s="27">
        <v>0.746525016475095</v>
      </c>
      <c r="BQ8888" s="27">
        <v>12755.2333058253</v>
      </c>
      <c r="BR8888" s="27">
        <v>1.27073251364487</v>
      </c>
      <c r="BS8888" s="27">
        <v>52383.7871931148</v>
      </c>
      <c r="BU8888">
        <f t="shared" si="552"/>
        <v>99223.5191654389</v>
      </c>
      <c r="BV8888">
        <f t="shared" si="553"/>
        <v>138226.089853616</v>
      </c>
      <c r="BW8888" s="29">
        <v>8883</v>
      </c>
      <c r="BX8888">
        <f t="shared" si="554"/>
        <v>0</v>
      </c>
      <c r="BY8888">
        <f t="shared" si="555"/>
        <v>1</v>
      </c>
    </row>
    <row r="8889" spans="1:77">
      <c r="A8889" s="15">
        <v>8884</v>
      </c>
      <c r="BP8889" s="27">
        <v>0.829836832047075</v>
      </c>
      <c r="BQ8889" s="27">
        <v>9405.08770114431</v>
      </c>
      <c r="BR8889" s="27">
        <v>1.41469899442833</v>
      </c>
      <c r="BS8889" s="27">
        <v>47816.9219477989</v>
      </c>
      <c r="BU8889">
        <f t="shared" si="552"/>
        <v>115070.437105917</v>
      </c>
      <c r="BV8889">
        <f t="shared" si="553"/>
        <v>164387.927216451</v>
      </c>
      <c r="BW8889" s="29">
        <v>8884</v>
      </c>
      <c r="BX8889">
        <f t="shared" si="554"/>
        <v>0</v>
      </c>
      <c r="BY8889">
        <f t="shared" si="555"/>
        <v>1</v>
      </c>
    </row>
    <row r="8890" spans="1:77">
      <c r="A8890" s="15">
        <v>8885</v>
      </c>
      <c r="BP8890" s="27">
        <v>0.788024100995592</v>
      </c>
      <c r="BQ8890" s="27">
        <v>15899.8958587858</v>
      </c>
      <c r="BR8890" s="27">
        <v>1.33998100351001</v>
      </c>
      <c r="BS8890" s="27">
        <v>57067.123281701</v>
      </c>
      <c r="BU8890">
        <f t="shared" si="552"/>
        <v>102303.719290553</v>
      </c>
      <c r="BV8890">
        <f t="shared" si="553"/>
        <v>143930.027244801</v>
      </c>
      <c r="BW8890" s="29">
        <v>8885</v>
      </c>
      <c r="BX8890">
        <f t="shared" si="554"/>
        <v>0</v>
      </c>
      <c r="BY8890">
        <f t="shared" si="555"/>
        <v>1</v>
      </c>
    </row>
    <row r="8891" spans="1:77">
      <c r="A8891" s="15">
        <v>8886</v>
      </c>
      <c r="BP8891" s="27">
        <v>0.769265324651569</v>
      </c>
      <c r="BQ8891" s="27">
        <v>17509.2300151607</v>
      </c>
      <c r="BR8891" s="27">
        <v>1.31531854916806</v>
      </c>
      <c r="BS8891" s="27">
        <v>70552.6756314017</v>
      </c>
      <c r="BU8891">
        <f t="shared" si="552"/>
        <v>97880.5686825746</v>
      </c>
      <c r="BV8891">
        <f t="shared" si="553"/>
        <v>126745.106743807</v>
      </c>
      <c r="BW8891" s="29">
        <v>8886</v>
      </c>
      <c r="BX8891">
        <f t="shared" si="554"/>
        <v>0</v>
      </c>
      <c r="BY8891">
        <f t="shared" si="555"/>
        <v>1</v>
      </c>
    </row>
    <row r="8892" spans="1:77">
      <c r="A8892" s="15">
        <v>8887</v>
      </c>
      <c r="BP8892" s="27">
        <v>0.820776580914622</v>
      </c>
      <c r="BQ8892" s="27">
        <v>13516.7913164251</v>
      </c>
      <c r="BR8892" s="27">
        <v>1.3790542979464</v>
      </c>
      <c r="BS8892" s="27">
        <v>54761.8426513235</v>
      </c>
      <c r="BU8892">
        <f t="shared" si="552"/>
        <v>109599.695820768</v>
      </c>
      <c r="BV8892">
        <f t="shared" si="553"/>
        <v>152096.302040637</v>
      </c>
      <c r="BW8892" s="29">
        <v>8887</v>
      </c>
      <c r="BX8892">
        <f t="shared" si="554"/>
        <v>0</v>
      </c>
      <c r="BY8892">
        <f t="shared" si="555"/>
        <v>1</v>
      </c>
    </row>
    <row r="8893" spans="1:77">
      <c r="A8893" s="15">
        <v>8888</v>
      </c>
      <c r="BP8893" s="27">
        <v>0.769972440336984</v>
      </c>
      <c r="BQ8893" s="27">
        <v>16137.5443889036</v>
      </c>
      <c r="BR8893" s="27">
        <v>1.32117120424889</v>
      </c>
      <c r="BS8893" s="27">
        <v>57165.358386493</v>
      </c>
      <c r="BU8893">
        <f t="shared" si="552"/>
        <v>99358.321661644</v>
      </c>
      <c r="BV8893">
        <f t="shared" si="553"/>
        <v>141010.32225084</v>
      </c>
      <c r="BW8893" s="29">
        <v>8888</v>
      </c>
      <c r="BX8893">
        <f t="shared" si="554"/>
        <v>0</v>
      </c>
      <c r="BY8893">
        <f t="shared" si="555"/>
        <v>1</v>
      </c>
    </row>
    <row r="8894" spans="1:77">
      <c r="A8894" s="15">
        <v>8889</v>
      </c>
      <c r="BP8894" s="27">
        <v>0.858328529812455</v>
      </c>
      <c r="BQ8894" s="27">
        <v>16884.3543499507</v>
      </c>
      <c r="BR8894" s="27">
        <v>1.49377798774736</v>
      </c>
      <c r="BS8894" s="27">
        <v>60498.97773034</v>
      </c>
      <c r="BU8894">
        <f t="shared" si="552"/>
        <v>111864.925121918</v>
      </c>
      <c r="BV8894">
        <f t="shared" si="553"/>
        <v>163567.720431764</v>
      </c>
      <c r="BW8894" s="29">
        <v>8889</v>
      </c>
      <c r="BX8894">
        <f t="shared" si="554"/>
        <v>0</v>
      </c>
      <c r="BY8894">
        <f t="shared" si="555"/>
        <v>1</v>
      </c>
    </row>
    <row r="8895" spans="1:77">
      <c r="A8895" s="15">
        <v>8890</v>
      </c>
      <c r="BP8895" s="27">
        <v>0.836121525284032</v>
      </c>
      <c r="BQ8895" s="27">
        <v>17574.0792257681</v>
      </c>
      <c r="BR8895" s="27">
        <v>1.4690156962091</v>
      </c>
      <c r="BS8895" s="27">
        <v>62352.4020442496</v>
      </c>
      <c r="BU8895">
        <f t="shared" si="552"/>
        <v>107844.149566837</v>
      </c>
      <c r="BV8895">
        <f t="shared" si="553"/>
        <v>157999.952387115</v>
      </c>
      <c r="BW8895" s="29">
        <v>8890</v>
      </c>
      <c r="BX8895">
        <f t="shared" si="554"/>
        <v>0</v>
      </c>
      <c r="BY8895">
        <f t="shared" si="555"/>
        <v>1</v>
      </c>
    </row>
    <row r="8896" spans="1:77">
      <c r="A8896" s="15">
        <v>8891</v>
      </c>
      <c r="BP8896" s="27">
        <v>0.839931546654404</v>
      </c>
      <c r="BQ8896" s="27">
        <v>14659.4704829949</v>
      </c>
      <c r="BR8896" s="27">
        <v>1.45519564458215</v>
      </c>
      <c r="BS8896" s="27">
        <v>53828.7406405977</v>
      </c>
      <c r="BU8896">
        <f t="shared" si="552"/>
        <v>111330.261515166</v>
      </c>
      <c r="BV8896">
        <f t="shared" si="553"/>
        <v>164450.606046724</v>
      </c>
      <c r="BW8896" s="29">
        <v>8891</v>
      </c>
      <c r="BX8896">
        <f t="shared" si="554"/>
        <v>0</v>
      </c>
      <c r="BY8896">
        <f t="shared" si="555"/>
        <v>1</v>
      </c>
    </row>
    <row r="8897" spans="1:77">
      <c r="A8897" s="15">
        <v>8892</v>
      </c>
      <c r="BP8897" s="27">
        <v>0.815303127083522</v>
      </c>
      <c r="BQ8897" s="27">
        <v>13949.1577374166</v>
      </c>
      <c r="BR8897" s="27">
        <v>1.39247113250226</v>
      </c>
      <c r="BS8897" s="27">
        <v>64345.5521762917</v>
      </c>
      <c r="BU8897">
        <f t="shared" si="552"/>
        <v>108346.311325112</v>
      </c>
      <c r="BV8897">
        <f t="shared" si="553"/>
        <v>144525.117699048</v>
      </c>
      <c r="BW8897" s="29">
        <v>8892</v>
      </c>
      <c r="BX8897">
        <f t="shared" si="554"/>
        <v>0</v>
      </c>
      <c r="BY8897">
        <f t="shared" si="555"/>
        <v>1</v>
      </c>
    </row>
    <row r="8898" spans="1:77">
      <c r="A8898" s="15">
        <v>8893</v>
      </c>
      <c r="BP8898" s="27">
        <v>0.843734635679773</v>
      </c>
      <c r="BQ8898" s="27">
        <v>17106.6848893369</v>
      </c>
      <c r="BR8898" s="27">
        <v>1.45765795576097</v>
      </c>
      <c r="BS8898" s="27">
        <v>59219.0429531267</v>
      </c>
      <c r="BU8898">
        <f t="shared" si="552"/>
        <v>109453.510462629</v>
      </c>
      <c r="BV8898">
        <f t="shared" si="553"/>
        <v>159429.650411018</v>
      </c>
      <c r="BW8898" s="29">
        <v>8893</v>
      </c>
      <c r="BX8898">
        <f t="shared" si="554"/>
        <v>0</v>
      </c>
      <c r="BY8898">
        <f t="shared" si="555"/>
        <v>1</v>
      </c>
    </row>
    <row r="8899" spans="1:77">
      <c r="A8899" s="15">
        <v>8894</v>
      </c>
      <c r="BP8899" s="27">
        <v>0.853573106629728</v>
      </c>
      <c r="BQ8899" s="27">
        <v>13120.2886232123</v>
      </c>
      <c r="BR8899" s="27">
        <v>1.50522616273442</v>
      </c>
      <c r="BS8899" s="27">
        <v>55625.1347260004</v>
      </c>
      <c r="BU8899">
        <f t="shared" si="552"/>
        <v>114915.677371247</v>
      </c>
      <c r="BV8899">
        <f t="shared" si="553"/>
        <v>170158.789684162</v>
      </c>
      <c r="BW8899" s="29">
        <v>8894</v>
      </c>
      <c r="BX8899">
        <f t="shared" si="554"/>
        <v>0</v>
      </c>
      <c r="BY8899">
        <f t="shared" si="555"/>
        <v>1</v>
      </c>
    </row>
    <row r="8900" spans="1:77">
      <c r="A8900" s="15">
        <v>8895</v>
      </c>
      <c r="BP8900" s="27">
        <v>0.832271297105956</v>
      </c>
      <c r="BQ8900" s="27">
        <v>15686.3363504074</v>
      </c>
      <c r="BR8900" s="27">
        <v>1.45415671111247</v>
      </c>
      <c r="BS8900" s="27">
        <v>72744.3054820973</v>
      </c>
      <c r="BU8900">
        <f t="shared" si="552"/>
        <v>109154.358215486</v>
      </c>
      <c r="BV8900">
        <f t="shared" si="553"/>
        <v>145379.201184774</v>
      </c>
      <c r="BW8900" s="29">
        <v>8895</v>
      </c>
      <c r="BX8900">
        <f t="shared" si="554"/>
        <v>0</v>
      </c>
      <c r="BY8900">
        <f t="shared" si="555"/>
        <v>1</v>
      </c>
    </row>
    <row r="8901" spans="1:77">
      <c r="A8901" s="15">
        <v>8896</v>
      </c>
      <c r="BP8901" s="27">
        <v>0.80295532175903</v>
      </c>
      <c r="BQ8901" s="27">
        <v>18263.7781994758</v>
      </c>
      <c r="BR8901" s="27">
        <v>1.3887809982579</v>
      </c>
      <c r="BS8901" s="27">
        <v>63423.0126358491</v>
      </c>
      <c r="BU8901">
        <f t="shared" si="552"/>
        <v>102179.520064379</v>
      </c>
      <c r="BV8901">
        <f t="shared" si="553"/>
        <v>144894.137102836</v>
      </c>
      <c r="BW8901" s="29">
        <v>8896</v>
      </c>
      <c r="BX8901">
        <f t="shared" si="554"/>
        <v>0</v>
      </c>
      <c r="BY8901">
        <f t="shared" si="555"/>
        <v>1</v>
      </c>
    </row>
    <row r="8902" spans="1:77">
      <c r="A8902" s="15">
        <v>8897</v>
      </c>
      <c r="BP8902" s="27">
        <v>0.845418872974509</v>
      </c>
      <c r="BQ8902" s="27">
        <v>17790.4070864222</v>
      </c>
      <c r="BR8902" s="27">
        <v>1.47426644014413</v>
      </c>
      <c r="BS8902" s="27">
        <v>60228.6492107871</v>
      </c>
      <c r="BU8902">
        <f t="shared" si="552"/>
        <v>109022.423859754</v>
      </c>
      <c r="BV8902">
        <f t="shared" si="553"/>
        <v>160911.316810832</v>
      </c>
      <c r="BW8902" s="29">
        <v>8897</v>
      </c>
      <c r="BX8902">
        <f t="shared" si="554"/>
        <v>0</v>
      </c>
      <c r="BY8902">
        <f t="shared" si="555"/>
        <v>1</v>
      </c>
    </row>
    <row r="8903" spans="1:77">
      <c r="A8903" s="15">
        <v>8898</v>
      </c>
      <c r="BP8903" s="27">
        <v>0.838754257535093</v>
      </c>
      <c r="BQ8903" s="27">
        <v>11636.0456362363</v>
      </c>
      <c r="BR8903" s="27">
        <v>1.44379116525658</v>
      </c>
      <c r="BS8903" s="27">
        <v>53345.2078313206</v>
      </c>
      <c r="BU8903">
        <f t="shared" ref="BU8903:BU8966" si="556">BP8903*$BV$1-BQ8903</f>
        <v>114177.092994028</v>
      </c>
      <c r="BV8903">
        <f t="shared" ref="BV8903:BV8966" si="557">BR8903*$BV$1-BS8903</f>
        <v>163223.466957166</v>
      </c>
      <c r="BW8903" s="29">
        <v>8898</v>
      </c>
      <c r="BX8903">
        <f t="shared" ref="BX8903:BX8966" si="558">IF(BU8903=MAX($BU8903:$BV8903),1,0)</f>
        <v>0</v>
      </c>
      <c r="BY8903">
        <f t="shared" ref="BY8903:BY8966" si="559">IF(BV8903=MAX($BU8903:$BV8903),1,0)</f>
        <v>1</v>
      </c>
    </row>
    <row r="8904" spans="1:77">
      <c r="A8904" s="15">
        <v>8899</v>
      </c>
      <c r="BP8904" s="27">
        <v>0.855470235394226</v>
      </c>
      <c r="BQ8904" s="27">
        <v>16208.6383259437</v>
      </c>
      <c r="BR8904" s="27">
        <v>1.45074711811384</v>
      </c>
      <c r="BS8904" s="27">
        <v>70259.5612631272</v>
      </c>
      <c r="BU8904">
        <f t="shared" si="556"/>
        <v>112111.89698319</v>
      </c>
      <c r="BV8904">
        <f t="shared" si="557"/>
        <v>147352.506453949</v>
      </c>
      <c r="BW8904" s="29">
        <v>8899</v>
      </c>
      <c r="BX8904">
        <f t="shared" si="558"/>
        <v>0</v>
      </c>
      <c r="BY8904">
        <f t="shared" si="559"/>
        <v>1</v>
      </c>
    </row>
    <row r="8905" spans="1:77">
      <c r="A8905" s="15">
        <v>8900</v>
      </c>
      <c r="BP8905" s="27">
        <v>0.836547149066786</v>
      </c>
      <c r="BQ8905" s="27">
        <v>14138.3780938523</v>
      </c>
      <c r="BR8905" s="27">
        <v>1.45409008428393</v>
      </c>
      <c r="BS8905" s="27">
        <v>69344.067650597</v>
      </c>
      <c r="BU8905">
        <f t="shared" si="556"/>
        <v>111343.694266166</v>
      </c>
      <c r="BV8905">
        <f t="shared" si="557"/>
        <v>148769.444991993</v>
      </c>
      <c r="BW8905" s="29">
        <v>8900</v>
      </c>
      <c r="BX8905">
        <f t="shared" si="558"/>
        <v>0</v>
      </c>
      <c r="BY8905">
        <f t="shared" si="559"/>
        <v>1</v>
      </c>
    </row>
    <row r="8906" spans="1:77">
      <c r="A8906" s="15">
        <v>8901</v>
      </c>
      <c r="BP8906" s="27">
        <v>0.812121429812685</v>
      </c>
      <c r="BQ8906" s="27">
        <v>15689.2536254195</v>
      </c>
      <c r="BR8906" s="27">
        <v>1.37029577220342</v>
      </c>
      <c r="BS8906" s="27">
        <v>68842.0711900568</v>
      </c>
      <c r="BU8906">
        <f t="shared" si="556"/>
        <v>106128.960846483</v>
      </c>
      <c r="BV8906">
        <f t="shared" si="557"/>
        <v>136702.294640457</v>
      </c>
      <c r="BW8906" s="29">
        <v>8901</v>
      </c>
      <c r="BX8906">
        <f t="shared" si="558"/>
        <v>0</v>
      </c>
      <c r="BY8906">
        <f t="shared" si="559"/>
        <v>1</v>
      </c>
    </row>
    <row r="8907" spans="1:77">
      <c r="A8907" s="15">
        <v>8902</v>
      </c>
      <c r="BP8907" s="27">
        <v>0.79621761574066</v>
      </c>
      <c r="BQ8907" s="27">
        <v>12451.2006784635</v>
      </c>
      <c r="BR8907" s="27">
        <v>1.3909267718235</v>
      </c>
      <c r="BS8907" s="27">
        <v>65862.8643103103</v>
      </c>
      <c r="BU8907">
        <f t="shared" si="556"/>
        <v>106981.441682635</v>
      </c>
      <c r="BV8907">
        <f t="shared" si="557"/>
        <v>142776.151463215</v>
      </c>
      <c r="BW8907" s="29">
        <v>8902</v>
      </c>
      <c r="BX8907">
        <f t="shared" si="558"/>
        <v>0</v>
      </c>
      <c r="BY8907">
        <f t="shared" si="559"/>
        <v>1</v>
      </c>
    </row>
    <row r="8908" spans="1:77">
      <c r="A8908" s="15">
        <v>8903</v>
      </c>
      <c r="BP8908" s="27">
        <v>0.82584396573931</v>
      </c>
      <c r="BQ8908" s="27">
        <v>10672.2341460162</v>
      </c>
      <c r="BR8908" s="27">
        <v>1.42340425443148</v>
      </c>
      <c r="BS8908" s="27">
        <v>50594.8883792291</v>
      </c>
      <c r="BU8908">
        <f t="shared" si="556"/>
        <v>113204.36071488</v>
      </c>
      <c r="BV8908">
        <f t="shared" si="557"/>
        <v>162915.749785493</v>
      </c>
      <c r="BW8908" s="29">
        <v>8903</v>
      </c>
      <c r="BX8908">
        <f t="shared" si="558"/>
        <v>0</v>
      </c>
      <c r="BY8908">
        <f t="shared" si="559"/>
        <v>1</v>
      </c>
    </row>
    <row r="8909" spans="1:77">
      <c r="A8909" s="15">
        <v>8904</v>
      </c>
      <c r="BP8909" s="27">
        <v>0.791998110823045</v>
      </c>
      <c r="BQ8909" s="27">
        <v>22096.6069652274</v>
      </c>
      <c r="BR8909" s="27">
        <v>1.34062096390717</v>
      </c>
      <c r="BS8909" s="27">
        <v>66377.8110860616</v>
      </c>
      <c r="BU8909">
        <f t="shared" si="556"/>
        <v>96703.1096582294</v>
      </c>
      <c r="BV8909">
        <f t="shared" si="557"/>
        <v>134715.333500015</v>
      </c>
      <c r="BW8909" s="29">
        <v>8904</v>
      </c>
      <c r="BX8909">
        <f t="shared" si="558"/>
        <v>0</v>
      </c>
      <c r="BY8909">
        <f t="shared" si="559"/>
        <v>1</v>
      </c>
    </row>
    <row r="8910" spans="1:77">
      <c r="A8910" s="15">
        <v>8905</v>
      </c>
      <c r="BP8910" s="27">
        <v>0.822845635750058</v>
      </c>
      <c r="BQ8910" s="27">
        <v>13810.5951257433</v>
      </c>
      <c r="BR8910" s="27">
        <v>1.42989408544201</v>
      </c>
      <c r="BS8910" s="27">
        <v>66785.9267179663</v>
      </c>
      <c r="BU8910">
        <f t="shared" si="556"/>
        <v>109616.250236765</v>
      </c>
      <c r="BV8910">
        <f t="shared" si="557"/>
        <v>147698.186098336</v>
      </c>
      <c r="BW8910" s="29">
        <v>8905</v>
      </c>
      <c r="BX8910">
        <f t="shared" si="558"/>
        <v>0</v>
      </c>
      <c r="BY8910">
        <f t="shared" si="559"/>
        <v>1</v>
      </c>
    </row>
    <row r="8911" spans="1:77">
      <c r="A8911" s="15">
        <v>8906</v>
      </c>
      <c r="BP8911" s="27">
        <v>0.775565798906893</v>
      </c>
      <c r="BQ8911" s="27">
        <v>8895.82348015417</v>
      </c>
      <c r="BR8911" s="27">
        <v>1.33573717100174</v>
      </c>
      <c r="BS8911" s="27">
        <v>60836.9197036619</v>
      </c>
      <c r="BU8911">
        <f t="shared" si="556"/>
        <v>107439.04635588</v>
      </c>
      <c r="BV8911">
        <f t="shared" si="557"/>
        <v>139523.655946599</v>
      </c>
      <c r="BW8911" s="29">
        <v>8906</v>
      </c>
      <c r="BX8911">
        <f t="shared" si="558"/>
        <v>0</v>
      </c>
      <c r="BY8911">
        <f t="shared" si="559"/>
        <v>1</v>
      </c>
    </row>
    <row r="8912" spans="1:77">
      <c r="A8912" s="15">
        <v>8907</v>
      </c>
      <c r="BP8912" s="27">
        <v>0.81777723026674</v>
      </c>
      <c r="BQ8912" s="27">
        <v>18557.7135754967</v>
      </c>
      <c r="BR8912" s="27">
        <v>1.42683616427395</v>
      </c>
      <c r="BS8912" s="27">
        <v>61540.3239033666</v>
      </c>
      <c r="BU8912">
        <f t="shared" si="556"/>
        <v>104108.870964514</v>
      </c>
      <c r="BV8912">
        <f t="shared" si="557"/>
        <v>152485.100737726</v>
      </c>
      <c r="BW8912" s="29">
        <v>8907</v>
      </c>
      <c r="BX8912">
        <f t="shared" si="558"/>
        <v>0</v>
      </c>
      <c r="BY8912">
        <f t="shared" si="559"/>
        <v>1</v>
      </c>
    </row>
    <row r="8913" spans="1:77">
      <c r="A8913" s="15">
        <v>8908</v>
      </c>
      <c r="BP8913" s="27">
        <v>0.77317665773915</v>
      </c>
      <c r="BQ8913" s="27">
        <v>14592.0779530603</v>
      </c>
      <c r="BR8913" s="27">
        <v>1.35198701181946</v>
      </c>
      <c r="BS8913" s="27">
        <v>56533.9385934803</v>
      </c>
      <c r="BU8913">
        <f t="shared" si="556"/>
        <v>101384.420707812</v>
      </c>
      <c r="BV8913">
        <f t="shared" si="557"/>
        <v>146264.113179439</v>
      </c>
      <c r="BW8913" s="29">
        <v>8908</v>
      </c>
      <c r="BX8913">
        <f t="shared" si="558"/>
        <v>0</v>
      </c>
      <c r="BY8913">
        <f t="shared" si="559"/>
        <v>1</v>
      </c>
    </row>
    <row r="8914" spans="1:77">
      <c r="A8914" s="15">
        <v>8909</v>
      </c>
      <c r="BP8914" s="27">
        <v>0.780946739686605</v>
      </c>
      <c r="BQ8914" s="27">
        <v>16640.0322390871</v>
      </c>
      <c r="BR8914" s="27">
        <v>1.3047942504435</v>
      </c>
      <c r="BS8914" s="27">
        <v>54968.5130171969</v>
      </c>
      <c r="BU8914">
        <f t="shared" si="556"/>
        <v>100501.978713904</v>
      </c>
      <c r="BV8914">
        <f t="shared" si="557"/>
        <v>140750.624549328</v>
      </c>
      <c r="BW8914" s="29">
        <v>8909</v>
      </c>
      <c r="BX8914">
        <f t="shared" si="558"/>
        <v>0</v>
      </c>
      <c r="BY8914">
        <f t="shared" si="559"/>
        <v>1</v>
      </c>
    </row>
    <row r="8915" spans="1:77">
      <c r="A8915" s="15">
        <v>8910</v>
      </c>
      <c r="BP8915" s="27">
        <v>0.848797385810383</v>
      </c>
      <c r="BQ8915" s="27">
        <v>12958.5786050544</v>
      </c>
      <c r="BR8915" s="27">
        <v>1.43245276114386</v>
      </c>
      <c r="BS8915" s="27">
        <v>51918.3672929567</v>
      </c>
      <c r="BU8915">
        <f t="shared" si="556"/>
        <v>114361.029266503</v>
      </c>
      <c r="BV8915">
        <f t="shared" si="557"/>
        <v>162949.546878622</v>
      </c>
      <c r="BW8915" s="29">
        <v>8910</v>
      </c>
      <c r="BX8915">
        <f t="shared" si="558"/>
        <v>0</v>
      </c>
      <c r="BY8915">
        <f t="shared" si="559"/>
        <v>1</v>
      </c>
    </row>
    <row r="8916" spans="1:77">
      <c r="A8916" s="15">
        <v>8911</v>
      </c>
      <c r="BP8916" s="27">
        <v>0.875773632690275</v>
      </c>
      <c r="BQ8916" s="27">
        <v>16471.7617037423</v>
      </c>
      <c r="BR8916" s="27">
        <v>1.55200584107082</v>
      </c>
      <c r="BS8916" s="27">
        <v>70997.162896273</v>
      </c>
      <c r="BU8916">
        <f t="shared" si="556"/>
        <v>114894.283199799</v>
      </c>
      <c r="BV8916">
        <f t="shared" si="557"/>
        <v>161803.713264349</v>
      </c>
      <c r="BW8916" s="29">
        <v>8911</v>
      </c>
      <c r="BX8916">
        <f t="shared" si="558"/>
        <v>0</v>
      </c>
      <c r="BY8916">
        <f t="shared" si="559"/>
        <v>1</v>
      </c>
    </row>
    <row r="8917" spans="1:77">
      <c r="A8917" s="15">
        <v>8912</v>
      </c>
      <c r="BP8917" s="27">
        <v>0.796543549621825</v>
      </c>
      <c r="BQ8917" s="27">
        <v>16014.439874091</v>
      </c>
      <c r="BR8917" s="27">
        <v>1.3795976778395</v>
      </c>
      <c r="BS8917" s="27">
        <v>60076.7796718309</v>
      </c>
      <c r="BU8917">
        <f t="shared" si="556"/>
        <v>103467.092569183</v>
      </c>
      <c r="BV8917">
        <f t="shared" si="557"/>
        <v>146862.872004094</v>
      </c>
      <c r="BW8917" s="29">
        <v>8912</v>
      </c>
      <c r="BX8917">
        <f t="shared" si="558"/>
        <v>0</v>
      </c>
      <c r="BY8917">
        <f t="shared" si="559"/>
        <v>1</v>
      </c>
    </row>
    <row r="8918" spans="1:77">
      <c r="A8918" s="15">
        <v>8913</v>
      </c>
      <c r="BP8918" s="27">
        <v>0.815686665536002</v>
      </c>
      <c r="BQ8918" s="27">
        <v>13752.5134207829</v>
      </c>
      <c r="BR8918" s="27">
        <v>1.41935593350189</v>
      </c>
      <c r="BS8918" s="27">
        <v>68577.9842513897</v>
      </c>
      <c r="BU8918">
        <f t="shared" si="556"/>
        <v>108600.486409617</v>
      </c>
      <c r="BV8918">
        <f t="shared" si="557"/>
        <v>144325.405773893</v>
      </c>
      <c r="BW8918" s="29">
        <v>8913</v>
      </c>
      <c r="BX8918">
        <f t="shared" si="558"/>
        <v>0</v>
      </c>
      <c r="BY8918">
        <f t="shared" si="559"/>
        <v>1</v>
      </c>
    </row>
    <row r="8919" spans="1:77">
      <c r="A8919" s="15">
        <v>8914</v>
      </c>
      <c r="BP8919" s="27">
        <v>0.846179380867905</v>
      </c>
      <c r="BQ8919" s="27">
        <v>11527.9276775316</v>
      </c>
      <c r="BR8919" s="27">
        <v>1.4802095789865</v>
      </c>
      <c r="BS8919" s="27">
        <v>51973.2917109182</v>
      </c>
      <c r="BU8919">
        <f t="shared" si="556"/>
        <v>115398.979452654</v>
      </c>
      <c r="BV8919">
        <f t="shared" si="557"/>
        <v>170058.145137056</v>
      </c>
      <c r="BW8919" s="29">
        <v>8914</v>
      </c>
      <c r="BX8919">
        <f t="shared" si="558"/>
        <v>0</v>
      </c>
      <c r="BY8919">
        <f t="shared" si="559"/>
        <v>1</v>
      </c>
    </row>
    <row r="8920" spans="1:77">
      <c r="A8920" s="15">
        <v>8915</v>
      </c>
      <c r="BP8920" s="27">
        <v>0.841648961273777</v>
      </c>
      <c r="BQ8920" s="27">
        <v>15252.4059426928</v>
      </c>
      <c r="BR8920" s="27">
        <v>1.45780092594264</v>
      </c>
      <c r="BS8920" s="27">
        <v>58636.1508273784</v>
      </c>
      <c r="BU8920">
        <f t="shared" si="556"/>
        <v>110994.938248374</v>
      </c>
      <c r="BV8920">
        <f t="shared" si="557"/>
        <v>160033.988064017</v>
      </c>
      <c r="BW8920" s="29">
        <v>8915</v>
      </c>
      <c r="BX8920">
        <f t="shared" si="558"/>
        <v>0</v>
      </c>
      <c r="BY8920">
        <f t="shared" si="559"/>
        <v>1</v>
      </c>
    </row>
    <row r="8921" spans="1:77">
      <c r="A8921" s="15">
        <v>8916</v>
      </c>
      <c r="BP8921" s="27">
        <v>0.818550725180236</v>
      </c>
      <c r="BQ8921" s="27">
        <v>15093.3190581386</v>
      </c>
      <c r="BR8921" s="27">
        <v>1.4023097808779</v>
      </c>
      <c r="BS8921" s="27">
        <v>66064.7767664829</v>
      </c>
      <c r="BU8921">
        <f t="shared" si="556"/>
        <v>107689.289718897</v>
      </c>
      <c r="BV8921">
        <f t="shared" si="557"/>
        <v>144281.690365201</v>
      </c>
      <c r="BW8921" s="29">
        <v>8916</v>
      </c>
      <c r="BX8921">
        <f t="shared" si="558"/>
        <v>0</v>
      </c>
      <c r="BY8921">
        <f t="shared" si="559"/>
        <v>1</v>
      </c>
    </row>
    <row r="8922" spans="1:77">
      <c r="A8922" s="15">
        <v>8917</v>
      </c>
      <c r="BP8922" s="27">
        <v>0.751278413817462</v>
      </c>
      <c r="BQ8922" s="27">
        <v>14883.5770116936</v>
      </c>
      <c r="BR8922" s="27">
        <v>1.28808776608673</v>
      </c>
      <c r="BS8922" s="27">
        <v>56058.0488089369</v>
      </c>
      <c r="BU8922">
        <f t="shared" si="556"/>
        <v>97808.1850609257</v>
      </c>
      <c r="BV8922">
        <f t="shared" si="557"/>
        <v>137155.116104073</v>
      </c>
      <c r="BW8922" s="29">
        <v>8917</v>
      </c>
      <c r="BX8922">
        <f t="shared" si="558"/>
        <v>0</v>
      </c>
      <c r="BY8922">
        <f t="shared" si="559"/>
        <v>1</v>
      </c>
    </row>
    <row r="8923" spans="1:77">
      <c r="A8923" s="15">
        <v>8918</v>
      </c>
      <c r="BP8923" s="27">
        <v>0.763794783384044</v>
      </c>
      <c r="BQ8923" s="27">
        <v>12248.7023949226</v>
      </c>
      <c r="BR8923" s="27">
        <v>1.30202102784979</v>
      </c>
      <c r="BS8923" s="27">
        <v>53049.6298611924</v>
      </c>
      <c r="BU8923">
        <f t="shared" si="556"/>
        <v>102320.515112684</v>
      </c>
      <c r="BV8923">
        <f t="shared" si="557"/>
        <v>142253.524316276</v>
      </c>
      <c r="BW8923" s="29">
        <v>8918</v>
      </c>
      <c r="BX8923">
        <f t="shared" si="558"/>
        <v>0</v>
      </c>
      <c r="BY8923">
        <f t="shared" si="559"/>
        <v>1</v>
      </c>
    </row>
    <row r="8924" spans="1:77">
      <c r="A8924" s="15">
        <v>8919</v>
      </c>
      <c r="BP8924" s="27">
        <v>0.837468664642143</v>
      </c>
      <c r="BQ8924" s="27">
        <v>11173.6276846669</v>
      </c>
      <c r="BR8924" s="27">
        <v>1.42691687527469</v>
      </c>
      <c r="BS8924" s="27">
        <v>50073.9930389259</v>
      </c>
      <c r="BU8924">
        <f t="shared" si="556"/>
        <v>114446.672011655</v>
      </c>
      <c r="BV8924">
        <f t="shared" si="557"/>
        <v>163963.538252278</v>
      </c>
      <c r="BW8924" s="29">
        <v>8919</v>
      </c>
      <c r="BX8924">
        <f t="shared" si="558"/>
        <v>0</v>
      </c>
      <c r="BY8924">
        <f t="shared" si="559"/>
        <v>1</v>
      </c>
    </row>
    <row r="8925" spans="1:77">
      <c r="A8925" s="15">
        <v>8920</v>
      </c>
      <c r="BP8925" s="27">
        <v>0.77447917928387</v>
      </c>
      <c r="BQ8925" s="27">
        <v>17974.71582851</v>
      </c>
      <c r="BR8925" s="27">
        <v>1.34614821180679</v>
      </c>
      <c r="BS8925" s="27">
        <v>74907.1097294068</v>
      </c>
      <c r="BU8925">
        <f t="shared" si="556"/>
        <v>98197.1610640705</v>
      </c>
      <c r="BV8925">
        <f t="shared" si="557"/>
        <v>127015.122041611</v>
      </c>
      <c r="BW8925" s="29">
        <v>8920</v>
      </c>
      <c r="BX8925">
        <f t="shared" si="558"/>
        <v>0</v>
      </c>
      <c r="BY8925">
        <f t="shared" si="559"/>
        <v>1</v>
      </c>
    </row>
    <row r="8926" spans="1:77">
      <c r="A8926" s="15">
        <v>8921</v>
      </c>
      <c r="BP8926" s="27">
        <v>0.802387903576722</v>
      </c>
      <c r="BQ8926" s="27">
        <v>13021.6975490726</v>
      </c>
      <c r="BR8926" s="27">
        <v>1.37325856957646</v>
      </c>
      <c r="BS8926" s="27">
        <v>53678.6027033243</v>
      </c>
      <c r="BU8926">
        <f t="shared" si="556"/>
        <v>107336.487987436</v>
      </c>
      <c r="BV8926">
        <f t="shared" si="557"/>
        <v>152310.182733145</v>
      </c>
      <c r="BW8926" s="29">
        <v>8921</v>
      </c>
      <c r="BX8926">
        <f t="shared" si="558"/>
        <v>0</v>
      </c>
      <c r="BY8926">
        <f t="shared" si="559"/>
        <v>1</v>
      </c>
    </row>
    <row r="8927" spans="1:77">
      <c r="A8927" s="15">
        <v>8922</v>
      </c>
      <c r="BP8927" s="27">
        <v>0.805286908819175</v>
      </c>
      <c r="BQ8927" s="27">
        <v>19884.5193610981</v>
      </c>
      <c r="BR8927" s="27">
        <v>1.36660500968383</v>
      </c>
      <c r="BS8927" s="27">
        <v>61306.3985962553</v>
      </c>
      <c r="BU8927">
        <f t="shared" si="556"/>
        <v>100908.516961778</v>
      </c>
      <c r="BV8927">
        <f t="shared" si="557"/>
        <v>143684.352856319</v>
      </c>
      <c r="BW8927" s="29">
        <v>8922</v>
      </c>
      <c r="BX8927">
        <f t="shared" si="558"/>
        <v>0</v>
      </c>
      <c r="BY8927">
        <f t="shared" si="559"/>
        <v>1</v>
      </c>
    </row>
    <row r="8928" spans="1:77">
      <c r="A8928" s="15">
        <v>8923</v>
      </c>
      <c r="BP8928" s="27">
        <v>0.852236992249596</v>
      </c>
      <c r="BQ8928" s="27">
        <v>14041.4147950154</v>
      </c>
      <c r="BR8928" s="27">
        <v>1.48708305945467</v>
      </c>
      <c r="BS8928" s="27">
        <v>55450.0148583492</v>
      </c>
      <c r="BU8928">
        <f t="shared" si="556"/>
        <v>113794.134042424</v>
      </c>
      <c r="BV8928">
        <f t="shared" si="557"/>
        <v>167612.444059852</v>
      </c>
      <c r="BW8928" s="29">
        <v>8923</v>
      </c>
      <c r="BX8928">
        <f t="shared" si="558"/>
        <v>0</v>
      </c>
      <c r="BY8928">
        <f t="shared" si="559"/>
        <v>1</v>
      </c>
    </row>
    <row r="8929" spans="1:77">
      <c r="A8929" s="15">
        <v>8924</v>
      </c>
      <c r="BP8929" s="27">
        <v>0.847416495481383</v>
      </c>
      <c r="BQ8929" s="27">
        <v>14754.8029279699</v>
      </c>
      <c r="BR8929" s="27">
        <v>1.44767702977554</v>
      </c>
      <c r="BS8929" s="27">
        <v>54982.3459377589</v>
      </c>
      <c r="BU8929">
        <f t="shared" si="556"/>
        <v>112357.671394238</v>
      </c>
      <c r="BV8929">
        <f t="shared" si="557"/>
        <v>162169.208528571</v>
      </c>
      <c r="BW8929" s="29">
        <v>8924</v>
      </c>
      <c r="BX8929">
        <f t="shared" si="558"/>
        <v>0</v>
      </c>
      <c r="BY8929">
        <f t="shared" si="559"/>
        <v>1</v>
      </c>
    </row>
    <row r="8930" spans="1:77">
      <c r="A8930" s="15">
        <v>8925</v>
      </c>
      <c r="BP8930" s="27">
        <v>0.80264297926553</v>
      </c>
      <c r="BQ8930" s="27">
        <v>14977.4396818056</v>
      </c>
      <c r="BR8930" s="27">
        <v>1.40292959678075</v>
      </c>
      <c r="BS8930" s="27">
        <v>57032.3888059355</v>
      </c>
      <c r="BU8930">
        <f t="shared" si="556"/>
        <v>105419.007208024</v>
      </c>
      <c r="BV8930">
        <f t="shared" si="557"/>
        <v>153407.050711178</v>
      </c>
      <c r="BW8930" s="29">
        <v>8925</v>
      </c>
      <c r="BX8930">
        <f t="shared" si="558"/>
        <v>0</v>
      </c>
      <c r="BY8930">
        <f t="shared" si="559"/>
        <v>1</v>
      </c>
    </row>
    <row r="8931" spans="1:77">
      <c r="A8931" s="15">
        <v>8926</v>
      </c>
      <c r="BP8931" s="27">
        <v>0.801539452738489</v>
      </c>
      <c r="BQ8931" s="27">
        <v>14737.2742506423</v>
      </c>
      <c r="BR8931" s="27">
        <v>1.37754898022328</v>
      </c>
      <c r="BS8931" s="27">
        <v>55346.592398626</v>
      </c>
      <c r="BU8931">
        <f t="shared" si="556"/>
        <v>105493.643660131</v>
      </c>
      <c r="BV8931">
        <f t="shared" si="557"/>
        <v>151285.754634866</v>
      </c>
      <c r="BW8931" s="29">
        <v>8926</v>
      </c>
      <c r="BX8931">
        <f t="shared" si="558"/>
        <v>0</v>
      </c>
      <c r="BY8931">
        <f t="shared" si="559"/>
        <v>1</v>
      </c>
    </row>
    <row r="8932" spans="1:77">
      <c r="A8932" s="15">
        <v>8927</v>
      </c>
      <c r="BP8932" s="27">
        <v>0.772081092365956</v>
      </c>
      <c r="BQ8932" s="27">
        <v>13386.7857290559</v>
      </c>
      <c r="BR8932" s="27">
        <v>1.31930326070313</v>
      </c>
      <c r="BS8932" s="27">
        <v>66531.3293415262</v>
      </c>
      <c r="BU8932">
        <f t="shared" si="556"/>
        <v>102425.378125838</v>
      </c>
      <c r="BV8932">
        <f t="shared" si="557"/>
        <v>131364.159763944</v>
      </c>
      <c r="BW8932" s="29">
        <v>8927</v>
      </c>
      <c r="BX8932">
        <f t="shared" si="558"/>
        <v>0</v>
      </c>
      <c r="BY8932">
        <f t="shared" si="559"/>
        <v>1</v>
      </c>
    </row>
    <row r="8933" spans="1:77">
      <c r="A8933" s="15">
        <v>8928</v>
      </c>
      <c r="BP8933" s="27">
        <v>0.781632426092076</v>
      </c>
      <c r="BQ8933" s="27">
        <v>13383.2564629887</v>
      </c>
      <c r="BR8933" s="27">
        <v>1.33266363267022</v>
      </c>
      <c r="BS8933" s="27">
        <v>65607.7394636393</v>
      </c>
      <c r="BU8933">
        <f t="shared" si="556"/>
        <v>103861.607450823</v>
      </c>
      <c r="BV8933">
        <f t="shared" si="557"/>
        <v>134291.805436894</v>
      </c>
      <c r="BW8933" s="29">
        <v>8928</v>
      </c>
      <c r="BX8933">
        <f t="shared" si="558"/>
        <v>0</v>
      </c>
      <c r="BY8933">
        <f t="shared" si="559"/>
        <v>1</v>
      </c>
    </row>
    <row r="8934" spans="1:77">
      <c r="A8934" s="15">
        <v>8929</v>
      </c>
      <c r="BP8934" s="27">
        <v>0.789786940027451</v>
      </c>
      <c r="BQ8934" s="27">
        <v>14287.5605904027</v>
      </c>
      <c r="BR8934" s="27">
        <v>1.36063438294872</v>
      </c>
      <c r="BS8934" s="27">
        <v>58031.4736138189</v>
      </c>
      <c r="BU8934">
        <f t="shared" si="556"/>
        <v>104180.480413715</v>
      </c>
      <c r="BV8934">
        <f t="shared" si="557"/>
        <v>146063.683828489</v>
      </c>
      <c r="BW8934" s="29">
        <v>8929</v>
      </c>
      <c r="BX8934">
        <f t="shared" si="558"/>
        <v>0</v>
      </c>
      <c r="BY8934">
        <f t="shared" si="559"/>
        <v>1</v>
      </c>
    </row>
    <row r="8935" spans="1:77">
      <c r="A8935" s="15">
        <v>8930</v>
      </c>
      <c r="BP8935" s="27">
        <v>0.803841888741782</v>
      </c>
      <c r="BQ8935" s="27">
        <v>11654.50234144</v>
      </c>
      <c r="BR8935" s="27">
        <v>1.36605359296222</v>
      </c>
      <c r="BS8935" s="27">
        <v>53825.5821216311</v>
      </c>
      <c r="BU8935">
        <f t="shared" si="556"/>
        <v>108921.780969827</v>
      </c>
      <c r="BV8935">
        <f t="shared" si="557"/>
        <v>151082.456822702</v>
      </c>
      <c r="BW8935" s="29">
        <v>8930</v>
      </c>
      <c r="BX8935">
        <f t="shared" si="558"/>
        <v>0</v>
      </c>
      <c r="BY8935">
        <f t="shared" si="559"/>
        <v>1</v>
      </c>
    </row>
    <row r="8936" spans="1:77">
      <c r="A8936" s="15">
        <v>8931</v>
      </c>
      <c r="BP8936" s="27">
        <v>0.813744089281849</v>
      </c>
      <c r="BQ8936" s="27">
        <v>13733.9898092997</v>
      </c>
      <c r="BR8936" s="27">
        <v>1.37986488224438</v>
      </c>
      <c r="BS8936" s="27">
        <v>53998.5166354483</v>
      </c>
      <c r="BU8936">
        <f t="shared" si="556"/>
        <v>108327.623582978</v>
      </c>
      <c r="BV8936">
        <f t="shared" si="557"/>
        <v>152981.215701208</v>
      </c>
      <c r="BW8936" s="29">
        <v>8931</v>
      </c>
      <c r="BX8936">
        <f t="shared" si="558"/>
        <v>0</v>
      </c>
      <c r="BY8936">
        <f t="shared" si="559"/>
        <v>1</v>
      </c>
    </row>
    <row r="8937" spans="1:77">
      <c r="A8937" s="15">
        <v>8932</v>
      </c>
      <c r="BP8937" s="27">
        <v>0.853638256399995</v>
      </c>
      <c r="BQ8937" s="27">
        <v>17624.657036627</v>
      </c>
      <c r="BR8937" s="27">
        <v>1.47209776322807</v>
      </c>
      <c r="BS8937" s="27">
        <v>62797.0272359337</v>
      </c>
      <c r="BU8937">
        <f t="shared" si="556"/>
        <v>110421.081423372</v>
      </c>
      <c r="BV8937">
        <f t="shared" si="557"/>
        <v>158017.637248277</v>
      </c>
      <c r="BW8937" s="29">
        <v>8932</v>
      </c>
      <c r="BX8937">
        <f t="shared" si="558"/>
        <v>0</v>
      </c>
      <c r="BY8937">
        <f t="shared" si="559"/>
        <v>1</v>
      </c>
    </row>
    <row r="8938" spans="1:77">
      <c r="A8938" s="15">
        <v>8933</v>
      </c>
      <c r="BP8938" s="27">
        <v>0.843603363008004</v>
      </c>
      <c r="BQ8938" s="27">
        <v>14871.7727633175</v>
      </c>
      <c r="BR8938" s="27">
        <v>1.44605901720876</v>
      </c>
      <c r="BS8938" s="27">
        <v>69664.6911791853</v>
      </c>
      <c r="BU8938">
        <f t="shared" si="556"/>
        <v>111668.731687883</v>
      </c>
      <c r="BV8938">
        <f t="shared" si="557"/>
        <v>147244.161402129</v>
      </c>
      <c r="BW8938" s="29">
        <v>8933</v>
      </c>
      <c r="BX8938">
        <f t="shared" si="558"/>
        <v>0</v>
      </c>
      <c r="BY8938">
        <f t="shared" si="559"/>
        <v>1</v>
      </c>
    </row>
    <row r="8939" spans="1:77">
      <c r="A8939" s="15">
        <v>8934</v>
      </c>
      <c r="BP8939" s="27">
        <v>0.826642587851479</v>
      </c>
      <c r="BQ8939" s="27">
        <v>13211.4796988651</v>
      </c>
      <c r="BR8939" s="27">
        <v>1.41528792654617</v>
      </c>
      <c r="BS8939" s="27">
        <v>55718.734442772</v>
      </c>
      <c r="BU8939">
        <f t="shared" si="556"/>
        <v>110784.908478857</v>
      </c>
      <c r="BV8939">
        <f t="shared" si="557"/>
        <v>156574.454539153</v>
      </c>
      <c r="BW8939" s="29">
        <v>8934</v>
      </c>
      <c r="BX8939">
        <f t="shared" si="558"/>
        <v>0</v>
      </c>
      <c r="BY8939">
        <f t="shared" si="559"/>
        <v>1</v>
      </c>
    </row>
    <row r="8940" spans="1:77">
      <c r="A8940" s="15">
        <v>8935</v>
      </c>
      <c r="BP8940" s="27">
        <v>0.798064609558118</v>
      </c>
      <c r="BQ8940" s="27">
        <v>9889.17579271662</v>
      </c>
      <c r="BR8940" s="27">
        <v>1.34182053151125</v>
      </c>
      <c r="BS8940" s="27">
        <v>49035.1197652739</v>
      </c>
      <c r="BU8940">
        <f t="shared" si="556"/>
        <v>109820.515641001</v>
      </c>
      <c r="BV8940">
        <f t="shared" si="557"/>
        <v>152237.959961414</v>
      </c>
      <c r="BW8940" s="29">
        <v>8935</v>
      </c>
      <c r="BX8940">
        <f t="shared" si="558"/>
        <v>0</v>
      </c>
      <c r="BY8940">
        <f t="shared" si="559"/>
        <v>1</v>
      </c>
    </row>
    <row r="8941" spans="1:77">
      <c r="A8941" s="15">
        <v>8936</v>
      </c>
      <c r="BP8941" s="27">
        <v>0.825849181015765</v>
      </c>
      <c r="BQ8941" s="27">
        <v>12499.7692731963</v>
      </c>
      <c r="BR8941" s="27">
        <v>1.43621195187696</v>
      </c>
      <c r="BS8941" s="27">
        <v>52345.2529467649</v>
      </c>
      <c r="BU8941">
        <f t="shared" si="556"/>
        <v>111377.607879168</v>
      </c>
      <c r="BV8941">
        <f t="shared" si="557"/>
        <v>163086.539834779</v>
      </c>
      <c r="BW8941" s="29">
        <v>8936</v>
      </c>
      <c r="BX8941">
        <f t="shared" si="558"/>
        <v>0</v>
      </c>
      <c r="BY8941">
        <f t="shared" si="559"/>
        <v>1</v>
      </c>
    </row>
    <row r="8942" spans="1:77">
      <c r="A8942" s="15">
        <v>8937</v>
      </c>
      <c r="BP8942" s="27">
        <v>0.818235845154399</v>
      </c>
      <c r="BQ8942" s="27">
        <v>16724.4114817893</v>
      </c>
      <c r="BR8942" s="27">
        <v>1.41105112483982</v>
      </c>
      <c r="BS8942" s="27">
        <v>58907.2523140871</v>
      </c>
      <c r="BU8942">
        <f t="shared" si="556"/>
        <v>106010.96529137</v>
      </c>
      <c r="BV8942">
        <f t="shared" si="557"/>
        <v>152750.416411886</v>
      </c>
      <c r="BW8942" s="29">
        <v>8937</v>
      </c>
      <c r="BX8942">
        <f t="shared" si="558"/>
        <v>0</v>
      </c>
      <c r="BY8942">
        <f t="shared" si="559"/>
        <v>1</v>
      </c>
    </row>
    <row r="8943" spans="1:77">
      <c r="A8943" s="15">
        <v>8938</v>
      </c>
      <c r="BP8943" s="27">
        <v>0.823699500884554</v>
      </c>
      <c r="BQ8943" s="27">
        <v>16993.7643843977</v>
      </c>
      <c r="BR8943" s="27">
        <v>1.4196497246632</v>
      </c>
      <c r="BS8943" s="27">
        <v>56856.2061099941</v>
      </c>
      <c r="BU8943">
        <f t="shared" si="556"/>
        <v>106561.160748285</v>
      </c>
      <c r="BV8943">
        <f t="shared" si="557"/>
        <v>156091.252589486</v>
      </c>
      <c r="BW8943" s="29">
        <v>8938</v>
      </c>
      <c r="BX8943">
        <f t="shared" si="558"/>
        <v>0</v>
      </c>
      <c r="BY8943">
        <f t="shared" si="559"/>
        <v>1</v>
      </c>
    </row>
    <row r="8944" spans="1:77">
      <c r="A8944" s="15">
        <v>8939</v>
      </c>
      <c r="BP8944" s="27">
        <v>0.811160144646209</v>
      </c>
      <c r="BQ8944" s="27">
        <v>12905.4894760436</v>
      </c>
      <c r="BR8944" s="27">
        <v>1.35867186097836</v>
      </c>
      <c r="BS8944" s="27">
        <v>64877.771798332</v>
      </c>
      <c r="BU8944">
        <f t="shared" si="556"/>
        <v>108768.532220888</v>
      </c>
      <c r="BV8944">
        <f t="shared" si="557"/>
        <v>138923.007348423</v>
      </c>
      <c r="BW8944" s="29">
        <v>8939</v>
      </c>
      <c r="BX8944">
        <f t="shared" si="558"/>
        <v>0</v>
      </c>
      <c r="BY8944">
        <f t="shared" si="559"/>
        <v>1</v>
      </c>
    </row>
    <row r="8945" spans="1:77">
      <c r="A8945" s="15">
        <v>8940</v>
      </c>
      <c r="BP8945" s="27">
        <v>0.868635295043427</v>
      </c>
      <c r="BQ8945" s="27">
        <v>11066.9805399796</v>
      </c>
      <c r="BR8945" s="27">
        <v>1.45172177994311</v>
      </c>
      <c r="BS8945" s="27">
        <v>50895.0290616639</v>
      </c>
      <c r="BU8945">
        <f t="shared" si="556"/>
        <v>119228.313716534</v>
      </c>
      <c r="BV8945">
        <f t="shared" si="557"/>
        <v>166863.237929803</v>
      </c>
      <c r="BW8945" s="29">
        <v>8940</v>
      </c>
      <c r="BX8945">
        <f t="shared" si="558"/>
        <v>0</v>
      </c>
      <c r="BY8945">
        <f t="shared" si="559"/>
        <v>1</v>
      </c>
    </row>
    <row r="8946" spans="1:77">
      <c r="A8946" s="15">
        <v>8941</v>
      </c>
      <c r="BP8946" s="27">
        <v>0.776169439998914</v>
      </c>
      <c r="BQ8946" s="27">
        <v>12185.4155815405</v>
      </c>
      <c r="BR8946" s="27">
        <v>1.32154329175627</v>
      </c>
      <c r="BS8946" s="27">
        <v>68507.5727928054</v>
      </c>
      <c r="BU8946">
        <f t="shared" si="556"/>
        <v>104240.000418297</v>
      </c>
      <c r="BV8946">
        <f t="shared" si="557"/>
        <v>129723.920970634</v>
      </c>
      <c r="BW8946" s="29">
        <v>8941</v>
      </c>
      <c r="BX8946">
        <f t="shared" si="558"/>
        <v>0</v>
      </c>
      <c r="BY8946">
        <f t="shared" si="559"/>
        <v>1</v>
      </c>
    </row>
    <row r="8947" spans="1:77">
      <c r="A8947" s="15">
        <v>8942</v>
      </c>
      <c r="BP8947" s="27">
        <v>0.755977221417153</v>
      </c>
      <c r="BQ8947" s="27">
        <v>14010.2336125024</v>
      </c>
      <c r="BR8947" s="27">
        <v>1.29060499015409</v>
      </c>
      <c r="BS8947" s="27">
        <v>66660.1844387141</v>
      </c>
      <c r="BU8947">
        <f t="shared" si="556"/>
        <v>99386.3496000705</v>
      </c>
      <c r="BV8947">
        <f t="shared" si="557"/>
        <v>126930.5640844</v>
      </c>
      <c r="BW8947" s="29">
        <v>8942</v>
      </c>
      <c r="BX8947">
        <f t="shared" si="558"/>
        <v>0</v>
      </c>
      <c r="BY8947">
        <f t="shared" si="559"/>
        <v>1</v>
      </c>
    </row>
    <row r="8948" spans="1:77">
      <c r="A8948" s="15">
        <v>8943</v>
      </c>
      <c r="BP8948" s="27">
        <v>0.83310531335954</v>
      </c>
      <c r="BQ8948" s="27">
        <v>19881.8540947457</v>
      </c>
      <c r="BR8948" s="27">
        <v>1.43986363735144</v>
      </c>
      <c r="BS8948" s="27">
        <v>63303.5617695707</v>
      </c>
      <c r="BU8948">
        <f t="shared" si="556"/>
        <v>105083.942909185</v>
      </c>
      <c r="BV8948">
        <f t="shared" si="557"/>
        <v>152675.983833145</v>
      </c>
      <c r="BW8948" s="29">
        <v>8943</v>
      </c>
      <c r="BX8948">
        <f t="shared" si="558"/>
        <v>0</v>
      </c>
      <c r="BY8948">
        <f t="shared" si="559"/>
        <v>1</v>
      </c>
    </row>
    <row r="8949" spans="1:77">
      <c r="A8949" s="15">
        <v>8944</v>
      </c>
      <c r="BP8949" s="27">
        <v>0.820289275972606</v>
      </c>
      <c r="BQ8949" s="27">
        <v>15678.0534670073</v>
      </c>
      <c r="BR8949" s="27">
        <v>1.4270195039587</v>
      </c>
      <c r="BS8949" s="27">
        <v>58618.7137570195</v>
      </c>
      <c r="BU8949">
        <f t="shared" si="556"/>
        <v>107365.337928884</v>
      </c>
      <c r="BV8949">
        <f t="shared" si="557"/>
        <v>155434.211836786</v>
      </c>
      <c r="BW8949" s="29">
        <v>8944</v>
      </c>
      <c r="BX8949">
        <f t="shared" si="558"/>
        <v>0</v>
      </c>
      <c r="BY8949">
        <f t="shared" si="559"/>
        <v>1</v>
      </c>
    </row>
    <row r="8950" spans="1:77">
      <c r="A8950" s="15">
        <v>8945</v>
      </c>
      <c r="BP8950" s="27">
        <v>0.834164092949929</v>
      </c>
      <c r="BQ8950" s="27">
        <v>15514.7462565079</v>
      </c>
      <c r="BR8950" s="27">
        <v>1.45207182066638</v>
      </c>
      <c r="BS8950" s="27">
        <v>68886.0165361273</v>
      </c>
      <c r="BU8950">
        <f t="shared" si="556"/>
        <v>109609.867685981</v>
      </c>
      <c r="BV8950">
        <f t="shared" si="557"/>
        <v>148924.756563829</v>
      </c>
      <c r="BW8950" s="29">
        <v>8945</v>
      </c>
      <c r="BX8950">
        <f t="shared" si="558"/>
        <v>0</v>
      </c>
      <c r="BY8950">
        <f t="shared" si="559"/>
        <v>1</v>
      </c>
    </row>
    <row r="8951" spans="1:77">
      <c r="A8951" s="15">
        <v>8946</v>
      </c>
      <c r="BP8951" s="27">
        <v>0.775270201911944</v>
      </c>
      <c r="BQ8951" s="27">
        <v>14345.552941551</v>
      </c>
      <c r="BR8951" s="27">
        <v>1.32767855070119</v>
      </c>
      <c r="BS8951" s="27">
        <v>55358.1632123614</v>
      </c>
      <c r="BU8951">
        <f t="shared" si="556"/>
        <v>101944.977345241</v>
      </c>
      <c r="BV8951">
        <f t="shared" si="557"/>
        <v>143793.619392817</v>
      </c>
      <c r="BW8951" s="29">
        <v>8946</v>
      </c>
      <c r="BX8951">
        <f t="shared" si="558"/>
        <v>0</v>
      </c>
      <c r="BY8951">
        <f t="shared" si="559"/>
        <v>1</v>
      </c>
    </row>
    <row r="8952" spans="1:77">
      <c r="A8952" s="15">
        <v>8947</v>
      </c>
      <c r="BP8952" s="27">
        <v>0.836500537802161</v>
      </c>
      <c r="BQ8952" s="27">
        <v>20909.0056318359</v>
      </c>
      <c r="BR8952" s="27">
        <v>1.43173874425797</v>
      </c>
      <c r="BS8952" s="27">
        <v>66320.1916234534</v>
      </c>
      <c r="BU8952">
        <f t="shared" si="556"/>
        <v>104566.075038488</v>
      </c>
      <c r="BV8952">
        <f t="shared" si="557"/>
        <v>148440.620015241</v>
      </c>
      <c r="BW8952" s="29">
        <v>8947</v>
      </c>
      <c r="BX8952">
        <f t="shared" si="558"/>
        <v>0</v>
      </c>
      <c r="BY8952">
        <f t="shared" si="559"/>
        <v>1</v>
      </c>
    </row>
    <row r="8953" spans="1:77">
      <c r="A8953" s="15">
        <v>8948</v>
      </c>
      <c r="BP8953" s="27">
        <v>0.841343645957496</v>
      </c>
      <c r="BQ8953" s="27">
        <v>13333.5986326193</v>
      </c>
      <c r="BR8953" s="27">
        <v>1.43350375768007</v>
      </c>
      <c r="BS8953" s="27">
        <v>53629.1035070064</v>
      </c>
      <c r="BU8953">
        <f t="shared" si="556"/>
        <v>112867.948261005</v>
      </c>
      <c r="BV8953">
        <f t="shared" si="557"/>
        <v>161396.460145005</v>
      </c>
      <c r="BW8953" s="29">
        <v>8948</v>
      </c>
      <c r="BX8953">
        <f t="shared" si="558"/>
        <v>0</v>
      </c>
      <c r="BY8953">
        <f t="shared" si="559"/>
        <v>1</v>
      </c>
    </row>
    <row r="8954" spans="1:77">
      <c r="A8954" s="15">
        <v>8949</v>
      </c>
      <c r="BP8954" s="27">
        <v>0.844410910652858</v>
      </c>
      <c r="BQ8954" s="27">
        <v>12752.0254323543</v>
      </c>
      <c r="BR8954" s="27">
        <v>1.43791393491834</v>
      </c>
      <c r="BS8954" s="27">
        <v>53907.1910775064</v>
      </c>
      <c r="BU8954">
        <f t="shared" si="556"/>
        <v>113909.611165574</v>
      </c>
      <c r="BV8954">
        <f t="shared" si="557"/>
        <v>161779.899160245</v>
      </c>
      <c r="BW8954" s="29">
        <v>8949</v>
      </c>
      <c r="BX8954">
        <f t="shared" si="558"/>
        <v>0</v>
      </c>
      <c r="BY8954">
        <f t="shared" si="559"/>
        <v>1</v>
      </c>
    </row>
    <row r="8955" spans="1:77">
      <c r="A8955" s="15">
        <v>8950</v>
      </c>
      <c r="BP8955" s="27">
        <v>0.8267331985068</v>
      </c>
      <c r="BQ8955" s="27">
        <v>11708.0076730061</v>
      </c>
      <c r="BR8955" s="27">
        <v>1.42656681551832</v>
      </c>
      <c r="BS8955" s="27">
        <v>52073.3999156912</v>
      </c>
      <c r="BU8955">
        <f t="shared" si="556"/>
        <v>112301.972103014</v>
      </c>
      <c r="BV8955">
        <f t="shared" si="557"/>
        <v>161911.622412056</v>
      </c>
      <c r="BW8955" s="29">
        <v>8950</v>
      </c>
      <c r="BX8955">
        <f t="shared" si="558"/>
        <v>0</v>
      </c>
      <c r="BY8955">
        <f t="shared" si="559"/>
        <v>1</v>
      </c>
    </row>
    <row r="8956" spans="1:77">
      <c r="A8956" s="15">
        <v>8951</v>
      </c>
      <c r="BP8956" s="27">
        <v>0.835552642984989</v>
      </c>
      <c r="BQ8956" s="27">
        <v>11602.5245501726</v>
      </c>
      <c r="BR8956" s="27">
        <v>1.3892788307306</v>
      </c>
      <c r="BS8956" s="27">
        <v>51449.7396852301</v>
      </c>
      <c r="BU8956">
        <f t="shared" si="556"/>
        <v>113730.371897576</v>
      </c>
      <c r="BV8956">
        <f t="shared" si="557"/>
        <v>156942.08492436</v>
      </c>
      <c r="BW8956" s="29">
        <v>8951</v>
      </c>
      <c r="BX8956">
        <f t="shared" si="558"/>
        <v>0</v>
      </c>
      <c r="BY8956">
        <f t="shared" si="559"/>
        <v>1</v>
      </c>
    </row>
    <row r="8957" spans="1:77">
      <c r="A8957" s="15">
        <v>8952</v>
      </c>
      <c r="BP8957" s="27">
        <v>0.832387737624986</v>
      </c>
      <c r="BQ8957" s="27">
        <v>15289.1348996656</v>
      </c>
      <c r="BR8957" s="27">
        <v>1.45982954020629</v>
      </c>
      <c r="BS8957" s="27">
        <v>58074.849817031</v>
      </c>
      <c r="BU8957">
        <f t="shared" si="556"/>
        <v>109569.025744082</v>
      </c>
      <c r="BV8957">
        <f t="shared" si="557"/>
        <v>160899.581213912</v>
      </c>
      <c r="BW8957" s="29">
        <v>8952</v>
      </c>
      <c r="BX8957">
        <f t="shared" si="558"/>
        <v>0</v>
      </c>
      <c r="BY8957">
        <f t="shared" si="559"/>
        <v>1</v>
      </c>
    </row>
    <row r="8958" spans="1:77">
      <c r="A8958" s="15">
        <v>8953</v>
      </c>
      <c r="BP8958" s="27">
        <v>0.844892622159555</v>
      </c>
      <c r="BQ8958" s="27">
        <v>12707.8829011342</v>
      </c>
      <c r="BR8958" s="27">
        <v>1.45436564417133</v>
      </c>
      <c r="BS8958" s="27">
        <v>65719.3075605708</v>
      </c>
      <c r="BU8958">
        <f t="shared" si="556"/>
        <v>114026.010422799</v>
      </c>
      <c r="BV8958">
        <f t="shared" si="557"/>
        <v>152435.539065129</v>
      </c>
      <c r="BW8958" s="29">
        <v>8953</v>
      </c>
      <c r="BX8958">
        <f t="shared" si="558"/>
        <v>0</v>
      </c>
      <c r="BY8958">
        <f t="shared" si="559"/>
        <v>1</v>
      </c>
    </row>
    <row r="8959" spans="1:77">
      <c r="A8959" s="15">
        <v>8954</v>
      </c>
      <c r="BP8959" s="27">
        <v>0.817886519368259</v>
      </c>
      <c r="BQ8959" s="27">
        <v>17804.8861497723</v>
      </c>
      <c r="BR8959" s="27">
        <v>1.42484725439037</v>
      </c>
      <c r="BS8959" s="27">
        <v>58616.620905014</v>
      </c>
      <c r="BU8959">
        <f t="shared" si="556"/>
        <v>104878.091755467</v>
      </c>
      <c r="BV8959">
        <f t="shared" si="557"/>
        <v>155110.467253542</v>
      </c>
      <c r="BW8959" s="29">
        <v>8954</v>
      </c>
      <c r="BX8959">
        <f t="shared" si="558"/>
        <v>0</v>
      </c>
      <c r="BY8959">
        <f t="shared" si="559"/>
        <v>1</v>
      </c>
    </row>
    <row r="8960" spans="1:77">
      <c r="A8960" s="15">
        <v>8955</v>
      </c>
      <c r="BP8960" s="27">
        <v>0.846773560439068</v>
      </c>
      <c r="BQ8960" s="27">
        <v>14812.354602596</v>
      </c>
      <c r="BR8960" s="27">
        <v>1.47255797477178</v>
      </c>
      <c r="BS8960" s="27">
        <v>55756.706867336</v>
      </c>
      <c r="BU8960">
        <f t="shared" si="556"/>
        <v>112203.679463264</v>
      </c>
      <c r="BV8960">
        <f t="shared" si="557"/>
        <v>165126.989348431</v>
      </c>
      <c r="BW8960" s="29">
        <v>8955</v>
      </c>
      <c r="BX8960">
        <f t="shared" si="558"/>
        <v>0</v>
      </c>
      <c r="BY8960">
        <f t="shared" si="559"/>
        <v>1</v>
      </c>
    </row>
    <row r="8961" spans="1:77">
      <c r="A8961" s="15">
        <v>8956</v>
      </c>
      <c r="BP8961" s="27">
        <v>0.817207982465252</v>
      </c>
      <c r="BQ8961" s="27">
        <v>15415.4340333386</v>
      </c>
      <c r="BR8961" s="27">
        <v>1.40303333911862</v>
      </c>
      <c r="BS8961" s="27">
        <v>73006.9967567378</v>
      </c>
      <c r="BU8961">
        <f t="shared" si="556"/>
        <v>107165.763336449</v>
      </c>
      <c r="BV8961">
        <f t="shared" si="557"/>
        <v>137448.004111055</v>
      </c>
      <c r="BW8961" s="29">
        <v>8956</v>
      </c>
      <c r="BX8961">
        <f t="shared" si="558"/>
        <v>0</v>
      </c>
      <c r="BY8961">
        <f t="shared" si="559"/>
        <v>1</v>
      </c>
    </row>
    <row r="8962" spans="1:77">
      <c r="A8962" s="15">
        <v>8957</v>
      </c>
      <c r="BP8962" s="27">
        <v>0.812590238368688</v>
      </c>
      <c r="BQ8962" s="27">
        <v>22988.963648912</v>
      </c>
      <c r="BR8962" s="27">
        <v>1.40736968926324</v>
      </c>
      <c r="BS8962" s="27">
        <v>66121.4828060651</v>
      </c>
      <c r="BU8962">
        <f t="shared" si="556"/>
        <v>98899.5721063912</v>
      </c>
      <c r="BV8962">
        <f t="shared" si="557"/>
        <v>144983.970583421</v>
      </c>
      <c r="BW8962" s="29">
        <v>8957</v>
      </c>
      <c r="BX8962">
        <f t="shared" si="558"/>
        <v>0</v>
      </c>
      <c r="BY8962">
        <f t="shared" si="559"/>
        <v>1</v>
      </c>
    </row>
    <row r="8963" spans="1:77">
      <c r="A8963" s="15">
        <v>8958</v>
      </c>
      <c r="BP8963" s="27">
        <v>0.766449955029389</v>
      </c>
      <c r="BQ8963" s="27">
        <v>10626.5961725138</v>
      </c>
      <c r="BR8963" s="27">
        <v>1.31332638261266</v>
      </c>
      <c r="BS8963" s="27">
        <v>49745.4340712651</v>
      </c>
      <c r="BU8963">
        <f t="shared" si="556"/>
        <v>104340.897081894</v>
      </c>
      <c r="BV8963">
        <f t="shared" si="557"/>
        <v>147253.523320635</v>
      </c>
      <c r="BW8963" s="29">
        <v>8958</v>
      </c>
      <c r="BX8963">
        <f t="shared" si="558"/>
        <v>0</v>
      </c>
      <c r="BY8963">
        <f t="shared" si="559"/>
        <v>1</v>
      </c>
    </row>
    <row r="8964" spans="1:77">
      <c r="A8964" s="15">
        <v>8959</v>
      </c>
      <c r="BP8964" s="27">
        <v>0.802521995650464</v>
      </c>
      <c r="BQ8964" s="27">
        <v>12401.1898295285</v>
      </c>
      <c r="BR8964" s="27">
        <v>1.36238698929621</v>
      </c>
      <c r="BS8964" s="27">
        <v>51741.2812244648</v>
      </c>
      <c r="BU8964">
        <f t="shared" si="556"/>
        <v>107977.109518041</v>
      </c>
      <c r="BV8964">
        <f t="shared" si="557"/>
        <v>152616.767169967</v>
      </c>
      <c r="BW8964" s="29">
        <v>8959</v>
      </c>
      <c r="BX8964">
        <f t="shared" si="558"/>
        <v>0</v>
      </c>
      <c r="BY8964">
        <f t="shared" si="559"/>
        <v>1</v>
      </c>
    </row>
    <row r="8965" spans="1:77">
      <c r="A8965" s="15">
        <v>8960</v>
      </c>
      <c r="BP8965" s="27">
        <v>0.782937796526198</v>
      </c>
      <c r="BQ8965" s="27">
        <v>10251.6231332286</v>
      </c>
      <c r="BR8965" s="27">
        <v>1.31516950328748</v>
      </c>
      <c r="BS8965" s="27">
        <v>63778.6307347009</v>
      </c>
      <c r="BU8965">
        <f t="shared" si="556"/>
        <v>107189.046345701</v>
      </c>
      <c r="BV8965">
        <f t="shared" si="557"/>
        <v>133496.794758421</v>
      </c>
      <c r="BW8965" s="29">
        <v>8960</v>
      </c>
      <c r="BX8965">
        <f t="shared" si="558"/>
        <v>0</v>
      </c>
      <c r="BY8965">
        <f t="shared" si="559"/>
        <v>1</v>
      </c>
    </row>
    <row r="8966" spans="1:77">
      <c r="A8966" s="15">
        <v>8961</v>
      </c>
      <c r="BP8966" s="27">
        <v>0.830900169805784</v>
      </c>
      <c r="BQ8966" s="27">
        <v>16013.3272831377</v>
      </c>
      <c r="BR8966" s="27">
        <v>1.45821568409349</v>
      </c>
      <c r="BS8966" s="27">
        <v>66971.5837432085</v>
      </c>
      <c r="BU8966">
        <f t="shared" si="556"/>
        <v>108621.69818773</v>
      </c>
      <c r="BV8966">
        <f t="shared" si="557"/>
        <v>151760.768870816</v>
      </c>
      <c r="BW8966" s="29">
        <v>8961</v>
      </c>
      <c r="BX8966">
        <f t="shared" si="558"/>
        <v>0</v>
      </c>
      <c r="BY8966">
        <f t="shared" si="559"/>
        <v>1</v>
      </c>
    </row>
    <row r="8967" spans="1:77">
      <c r="A8967" s="15">
        <v>8962</v>
      </c>
      <c r="BP8967" s="27">
        <v>0.853151615687668</v>
      </c>
      <c r="BQ8967" s="27">
        <v>13577.9641911965</v>
      </c>
      <c r="BR8967" s="27">
        <v>1.47617102518753</v>
      </c>
      <c r="BS8967" s="27">
        <v>67593.1641413645</v>
      </c>
      <c r="BU8967">
        <f t="shared" ref="BU8967:BU9030" si="560">BP8967*$BV$1-BQ8967</f>
        <v>114394.778161954</v>
      </c>
      <c r="BV8967">
        <f t="shared" ref="BV8967:BV9030" si="561">BR8967*$BV$1-BS8967</f>
        <v>153832.489636766</v>
      </c>
      <c r="BW8967" s="29">
        <v>8962</v>
      </c>
      <c r="BX8967">
        <f t="shared" ref="BX8967:BX9030" si="562">IF(BU8967=MAX($BU8967:$BV8967),1,0)</f>
        <v>0</v>
      </c>
      <c r="BY8967">
        <f t="shared" ref="BY8967:BY9030" si="563">IF(BV8967=MAX($BU8967:$BV8967),1,0)</f>
        <v>1</v>
      </c>
    </row>
    <row r="8968" spans="1:77">
      <c r="A8968" s="15">
        <v>8963</v>
      </c>
      <c r="BP8968" s="27">
        <v>0.837413966299941</v>
      </c>
      <c r="BQ8968" s="27">
        <v>11953.9633550828</v>
      </c>
      <c r="BR8968" s="27">
        <v>1.45724097590363</v>
      </c>
      <c r="BS8968" s="27">
        <v>66112.1197414647</v>
      </c>
      <c r="BU8968">
        <f t="shared" si="560"/>
        <v>113658.131589908</v>
      </c>
      <c r="BV8968">
        <f t="shared" si="561"/>
        <v>152474.02664408</v>
      </c>
      <c r="BW8968" s="29">
        <v>8963</v>
      </c>
      <c r="BX8968">
        <f t="shared" si="562"/>
        <v>0</v>
      </c>
      <c r="BY8968">
        <f t="shared" si="563"/>
        <v>1</v>
      </c>
    </row>
    <row r="8969" spans="1:77">
      <c r="A8969" s="15">
        <v>8964</v>
      </c>
      <c r="BP8969" s="27">
        <v>0.839594258055619</v>
      </c>
      <c r="BQ8969" s="27">
        <v>16314.1737169347</v>
      </c>
      <c r="BR8969" s="27">
        <v>1.45803721554399</v>
      </c>
      <c r="BS8969" s="27">
        <v>70252.7425533652</v>
      </c>
      <c r="BU8969">
        <f t="shared" si="560"/>
        <v>109624.964991408</v>
      </c>
      <c r="BV8969">
        <f t="shared" si="561"/>
        <v>148452.839778233</v>
      </c>
      <c r="BW8969" s="29">
        <v>8964</v>
      </c>
      <c r="BX8969">
        <f t="shared" si="562"/>
        <v>0</v>
      </c>
      <c r="BY8969">
        <f t="shared" si="563"/>
        <v>1</v>
      </c>
    </row>
    <row r="8970" spans="1:77">
      <c r="A8970" s="15">
        <v>8965</v>
      </c>
      <c r="BP8970" s="27">
        <v>0.813828271072704</v>
      </c>
      <c r="BQ8970" s="27">
        <v>13911.8442800635</v>
      </c>
      <c r="BR8970" s="27">
        <v>1.4052907153606</v>
      </c>
      <c r="BS8970" s="27">
        <v>58607.3726335519</v>
      </c>
      <c r="BU8970">
        <f t="shared" si="560"/>
        <v>108162.396380842</v>
      </c>
      <c r="BV8970">
        <f t="shared" si="561"/>
        <v>152186.234670538</v>
      </c>
      <c r="BW8970" s="29">
        <v>8965</v>
      </c>
      <c r="BX8970">
        <f t="shared" si="562"/>
        <v>0</v>
      </c>
      <c r="BY8970">
        <f t="shared" si="563"/>
        <v>1</v>
      </c>
    </row>
    <row r="8971" spans="1:77">
      <c r="A8971" s="15">
        <v>8966</v>
      </c>
      <c r="BP8971" s="27">
        <v>0.709302824082158</v>
      </c>
      <c r="BQ8971" s="27">
        <v>23641.8313970916</v>
      </c>
      <c r="BR8971" s="27">
        <v>1.20458741898564</v>
      </c>
      <c r="BS8971" s="27">
        <v>66579.564781654</v>
      </c>
      <c r="BU8971">
        <f t="shared" si="560"/>
        <v>82753.592215232</v>
      </c>
      <c r="BV8971">
        <f t="shared" si="561"/>
        <v>114108.548066193</v>
      </c>
      <c r="BW8971" s="29">
        <v>8966</v>
      </c>
      <c r="BX8971">
        <f t="shared" si="562"/>
        <v>0</v>
      </c>
      <c r="BY8971">
        <f t="shared" si="563"/>
        <v>1</v>
      </c>
    </row>
    <row r="8972" spans="1:77">
      <c r="A8972" s="15">
        <v>8967</v>
      </c>
      <c r="BP8972" s="27">
        <v>0.844562182300769</v>
      </c>
      <c r="BQ8972" s="27">
        <v>19033.7592210622</v>
      </c>
      <c r="BR8972" s="27">
        <v>1.46881250108715</v>
      </c>
      <c r="BS8972" s="27">
        <v>60306.3655396491</v>
      </c>
      <c r="BU8972">
        <f t="shared" si="560"/>
        <v>107650.568124053</v>
      </c>
      <c r="BV8972">
        <f t="shared" si="561"/>
        <v>160015.509623423</v>
      </c>
      <c r="BW8972" s="29">
        <v>8967</v>
      </c>
      <c r="BX8972">
        <f t="shared" si="562"/>
        <v>0</v>
      </c>
      <c r="BY8972">
        <f t="shared" si="563"/>
        <v>1</v>
      </c>
    </row>
    <row r="8973" spans="1:77">
      <c r="A8973" s="15">
        <v>8968</v>
      </c>
      <c r="BP8973" s="27">
        <v>0.799065334297011</v>
      </c>
      <c r="BQ8973" s="27">
        <v>15257.7519983929</v>
      </c>
      <c r="BR8973" s="27">
        <v>1.36811180754635</v>
      </c>
      <c r="BS8973" s="27">
        <v>57810.6193878242</v>
      </c>
      <c r="BU8973">
        <f t="shared" si="560"/>
        <v>104602.048146159</v>
      </c>
      <c r="BV8973">
        <f t="shared" si="561"/>
        <v>147406.151744128</v>
      </c>
      <c r="BW8973" s="29">
        <v>8968</v>
      </c>
      <c r="BX8973">
        <f t="shared" si="562"/>
        <v>0</v>
      </c>
      <c r="BY8973">
        <f t="shared" si="563"/>
        <v>1</v>
      </c>
    </row>
    <row r="8974" spans="1:77">
      <c r="A8974" s="15">
        <v>8969</v>
      </c>
      <c r="BP8974" s="27">
        <v>0.793370717401245</v>
      </c>
      <c r="BQ8974" s="27">
        <v>20817.2345961583</v>
      </c>
      <c r="BR8974" s="27">
        <v>1.35254673702689</v>
      </c>
      <c r="BS8974" s="27">
        <v>62748.7655687807</v>
      </c>
      <c r="BU8974">
        <f t="shared" si="560"/>
        <v>98188.3730140285</v>
      </c>
      <c r="BV8974">
        <f t="shared" si="561"/>
        <v>140133.244985253</v>
      </c>
      <c r="BW8974" s="29">
        <v>8969</v>
      </c>
      <c r="BX8974">
        <f t="shared" si="562"/>
        <v>0</v>
      </c>
      <c r="BY8974">
        <f t="shared" si="563"/>
        <v>1</v>
      </c>
    </row>
    <row r="8975" spans="1:77">
      <c r="A8975" s="15">
        <v>8970</v>
      </c>
      <c r="BP8975" s="27">
        <v>0.838691940137498</v>
      </c>
      <c r="BQ8975" s="27">
        <v>17659.117038949</v>
      </c>
      <c r="BR8975" s="27">
        <v>1.42887705610696</v>
      </c>
      <c r="BS8975" s="27">
        <v>75644.4624549163</v>
      </c>
      <c r="BU8975">
        <f t="shared" si="560"/>
        <v>108144.673981676</v>
      </c>
      <c r="BV8975">
        <f t="shared" si="561"/>
        <v>138687.095961128</v>
      </c>
      <c r="BW8975" s="29">
        <v>8970</v>
      </c>
      <c r="BX8975">
        <f t="shared" si="562"/>
        <v>0</v>
      </c>
      <c r="BY8975">
        <f t="shared" si="563"/>
        <v>1</v>
      </c>
    </row>
    <row r="8976" spans="1:77">
      <c r="A8976" s="15">
        <v>8971</v>
      </c>
      <c r="BP8976" s="27">
        <v>0.793249490830232</v>
      </c>
      <c r="BQ8976" s="27">
        <v>13432.1891641293</v>
      </c>
      <c r="BR8976" s="27">
        <v>1.3353363476757</v>
      </c>
      <c r="BS8976" s="27">
        <v>52717.1475082667</v>
      </c>
      <c r="BU8976">
        <f t="shared" si="560"/>
        <v>105555.234460405</v>
      </c>
      <c r="BV8976">
        <f t="shared" si="561"/>
        <v>147583.304643089</v>
      </c>
      <c r="BW8976" s="29">
        <v>8971</v>
      </c>
      <c r="BX8976">
        <f t="shared" si="562"/>
        <v>0</v>
      </c>
      <c r="BY8976">
        <f t="shared" si="563"/>
        <v>1</v>
      </c>
    </row>
    <row r="8977" spans="1:77">
      <c r="A8977" s="15">
        <v>8972</v>
      </c>
      <c r="BP8977" s="27">
        <v>0.780587968002094</v>
      </c>
      <c r="BQ8977" s="27">
        <v>15948.9790310014</v>
      </c>
      <c r="BR8977" s="27">
        <v>1.33756400068765</v>
      </c>
      <c r="BS8977" s="27">
        <v>71440.4074101441</v>
      </c>
      <c r="BU8977">
        <f t="shared" si="560"/>
        <v>101139.216169313</v>
      </c>
      <c r="BV8977">
        <f t="shared" si="561"/>
        <v>129194.192693003</v>
      </c>
      <c r="BW8977" s="29">
        <v>8972</v>
      </c>
      <c r="BX8977">
        <f t="shared" si="562"/>
        <v>0</v>
      </c>
      <c r="BY8977">
        <f t="shared" si="563"/>
        <v>1</v>
      </c>
    </row>
    <row r="8978" spans="1:77">
      <c r="A8978" s="15">
        <v>8973</v>
      </c>
      <c r="BP8978" s="27">
        <v>0.787695476358792</v>
      </c>
      <c r="BQ8978" s="27">
        <v>15925.4424651609</v>
      </c>
      <c r="BR8978" s="27">
        <v>1.36761206449833</v>
      </c>
      <c r="BS8978" s="27">
        <v>61043.9991552136</v>
      </c>
      <c r="BU8978">
        <f t="shared" si="560"/>
        <v>102228.878988658</v>
      </c>
      <c r="BV8978">
        <f t="shared" si="561"/>
        <v>144097.810519536</v>
      </c>
      <c r="BW8978" s="29">
        <v>8973</v>
      </c>
      <c r="BX8978">
        <f t="shared" si="562"/>
        <v>0</v>
      </c>
      <c r="BY8978">
        <f t="shared" si="563"/>
        <v>1</v>
      </c>
    </row>
    <row r="8979" spans="1:77">
      <c r="A8979" s="15">
        <v>8974</v>
      </c>
      <c r="BP8979" s="27">
        <v>0.861706805552715</v>
      </c>
      <c r="BQ8979" s="27">
        <v>14632.2127739139</v>
      </c>
      <c r="BR8979" s="27">
        <v>1.4978769142601</v>
      </c>
      <c r="BS8979" s="27">
        <v>57970.9951568437</v>
      </c>
      <c r="BU8979">
        <f t="shared" si="560"/>
        <v>114623.808058993</v>
      </c>
      <c r="BV8979">
        <f t="shared" si="561"/>
        <v>166710.541982172</v>
      </c>
      <c r="BW8979" s="29">
        <v>8974</v>
      </c>
      <c r="BX8979">
        <f t="shared" si="562"/>
        <v>0</v>
      </c>
      <c r="BY8979">
        <f t="shared" si="563"/>
        <v>1</v>
      </c>
    </row>
    <row r="8980" spans="1:77">
      <c r="A8980" s="15">
        <v>8975</v>
      </c>
      <c r="BP8980" s="27">
        <v>0.798908453472062</v>
      </c>
      <c r="BQ8980" s="27">
        <v>13783.4397499323</v>
      </c>
      <c r="BR8980" s="27">
        <v>1.36467730210071</v>
      </c>
      <c r="BS8980" s="27">
        <v>65911.1506057782</v>
      </c>
      <c r="BU8980">
        <f t="shared" si="560"/>
        <v>106052.828270877</v>
      </c>
      <c r="BV8980">
        <f t="shared" si="561"/>
        <v>138790.444709328</v>
      </c>
      <c r="BW8980" s="29">
        <v>8975</v>
      </c>
      <c r="BX8980">
        <f t="shared" si="562"/>
        <v>0</v>
      </c>
      <c r="BY8980">
        <f t="shared" si="563"/>
        <v>1</v>
      </c>
    </row>
    <row r="8981" spans="1:77">
      <c r="A8981" s="15">
        <v>8976</v>
      </c>
      <c r="BP8981" s="27">
        <v>0.807596911403899</v>
      </c>
      <c r="BQ8981" s="27">
        <v>12714.5975881954</v>
      </c>
      <c r="BR8981" s="27">
        <v>1.37073937597706</v>
      </c>
      <c r="BS8981" s="27">
        <v>65313.6099490378</v>
      </c>
      <c r="BU8981">
        <f t="shared" si="560"/>
        <v>108424.939122389</v>
      </c>
      <c r="BV8981">
        <f t="shared" si="561"/>
        <v>140297.296447521</v>
      </c>
      <c r="BW8981" s="29">
        <v>8976</v>
      </c>
      <c r="BX8981">
        <f t="shared" si="562"/>
        <v>0</v>
      </c>
      <c r="BY8981">
        <f t="shared" si="563"/>
        <v>1</v>
      </c>
    </row>
    <row r="8982" spans="1:77">
      <c r="A8982" s="15">
        <v>8977</v>
      </c>
      <c r="BP8982" s="27">
        <v>0.840483240091693</v>
      </c>
      <c r="BQ8982" s="27">
        <v>13946.9710887954</v>
      </c>
      <c r="BR8982" s="27">
        <v>1.47500676047766</v>
      </c>
      <c r="BS8982" s="27">
        <v>55456.122132874</v>
      </c>
      <c r="BU8982">
        <f t="shared" si="560"/>
        <v>112125.514924959</v>
      </c>
      <c r="BV8982">
        <f t="shared" si="561"/>
        <v>165794.891938775</v>
      </c>
      <c r="BW8982" s="29">
        <v>8977</v>
      </c>
      <c r="BX8982">
        <f t="shared" si="562"/>
        <v>0</v>
      </c>
      <c r="BY8982">
        <f t="shared" si="563"/>
        <v>1</v>
      </c>
    </row>
    <row r="8983" spans="1:77">
      <c r="A8983" s="15">
        <v>8978</v>
      </c>
      <c r="BP8983" s="27">
        <v>0.869552545153285</v>
      </c>
      <c r="BQ8983" s="27">
        <v>12436.1982851903</v>
      </c>
      <c r="BR8983" s="27">
        <v>1.48158401261753</v>
      </c>
      <c r="BS8983" s="27">
        <v>64471.9053096596</v>
      </c>
      <c r="BU8983">
        <f t="shared" si="560"/>
        <v>117996.683487802</v>
      </c>
      <c r="BV8983">
        <f t="shared" si="561"/>
        <v>157765.69658297</v>
      </c>
      <c r="BW8983" s="29">
        <v>8978</v>
      </c>
      <c r="BX8983">
        <f t="shared" si="562"/>
        <v>0</v>
      </c>
      <c r="BY8983">
        <f t="shared" si="563"/>
        <v>1</v>
      </c>
    </row>
    <row r="8984" spans="1:77">
      <c r="A8984" s="15">
        <v>8979</v>
      </c>
      <c r="BP8984" s="27">
        <v>0.757009304283713</v>
      </c>
      <c r="BQ8984" s="27">
        <v>12779.1284560419</v>
      </c>
      <c r="BR8984" s="27">
        <v>1.30340916885432</v>
      </c>
      <c r="BS8984" s="27">
        <v>54057.9260169393</v>
      </c>
      <c r="BU8984">
        <f t="shared" si="560"/>
        <v>100772.267186515</v>
      </c>
      <c r="BV8984">
        <f t="shared" si="561"/>
        <v>141453.449311209</v>
      </c>
      <c r="BW8984" s="29">
        <v>8979</v>
      </c>
      <c r="BX8984">
        <f t="shared" si="562"/>
        <v>0</v>
      </c>
      <c r="BY8984">
        <f t="shared" si="563"/>
        <v>1</v>
      </c>
    </row>
    <row r="8985" spans="1:77">
      <c r="A8985" s="15">
        <v>8980</v>
      </c>
      <c r="BP8985" s="27">
        <v>0.794286237568906</v>
      </c>
      <c r="BQ8985" s="27">
        <v>16295.2133707059</v>
      </c>
      <c r="BR8985" s="27">
        <v>1.36708311901045</v>
      </c>
      <c r="BS8985" s="27">
        <v>69966.5377168918</v>
      </c>
      <c r="BU8985">
        <f t="shared" si="560"/>
        <v>102847.72226463</v>
      </c>
      <c r="BV8985">
        <f t="shared" si="561"/>
        <v>135095.930134675</v>
      </c>
      <c r="BW8985" s="29">
        <v>8980</v>
      </c>
      <c r="BX8985">
        <f t="shared" si="562"/>
        <v>0</v>
      </c>
      <c r="BY8985">
        <f t="shared" si="563"/>
        <v>1</v>
      </c>
    </row>
    <row r="8986" spans="1:77">
      <c r="A8986" s="15">
        <v>8981</v>
      </c>
      <c r="BP8986" s="27">
        <v>0.794649583932402</v>
      </c>
      <c r="BQ8986" s="27">
        <v>13278.9802613121</v>
      </c>
      <c r="BR8986" s="27">
        <v>1.34852527782788</v>
      </c>
      <c r="BS8986" s="27">
        <v>53319.6755048512</v>
      </c>
      <c r="BU8986">
        <f t="shared" si="560"/>
        <v>105918.457328548</v>
      </c>
      <c r="BV8986">
        <f t="shared" si="561"/>
        <v>148959.11616933</v>
      </c>
      <c r="BW8986" s="29">
        <v>8981</v>
      </c>
      <c r="BX8986">
        <f t="shared" si="562"/>
        <v>0</v>
      </c>
      <c r="BY8986">
        <f t="shared" si="563"/>
        <v>1</v>
      </c>
    </row>
    <row r="8987" spans="1:77">
      <c r="A8987" s="15">
        <v>8982</v>
      </c>
      <c r="BP8987" s="27">
        <v>0.804779089918653</v>
      </c>
      <c r="BQ8987" s="27">
        <v>15148.3324027017</v>
      </c>
      <c r="BR8987" s="27">
        <v>1.39924636280209</v>
      </c>
      <c r="BS8987" s="27">
        <v>54742.7027044425</v>
      </c>
      <c r="BU8987">
        <f t="shared" si="560"/>
        <v>105568.531085096</v>
      </c>
      <c r="BV8987">
        <f t="shared" si="561"/>
        <v>155144.251715871</v>
      </c>
      <c r="BW8987" s="29">
        <v>8982</v>
      </c>
      <c r="BX8987">
        <f t="shared" si="562"/>
        <v>0</v>
      </c>
      <c r="BY8987">
        <f t="shared" si="563"/>
        <v>1</v>
      </c>
    </row>
    <row r="8988" spans="1:77">
      <c r="A8988" s="15">
        <v>8983</v>
      </c>
      <c r="BP8988" s="27">
        <v>0.875354440652477</v>
      </c>
      <c r="BQ8988" s="27">
        <v>12335.9107416879</v>
      </c>
      <c r="BR8988" s="27">
        <v>1.50190377794208</v>
      </c>
      <c r="BS8988" s="27">
        <v>63339.2509616214</v>
      </c>
      <c r="BU8988">
        <f t="shared" si="560"/>
        <v>118967.255356184</v>
      </c>
      <c r="BV8988">
        <f t="shared" si="561"/>
        <v>161946.315729691</v>
      </c>
      <c r="BW8988" s="29">
        <v>8983</v>
      </c>
      <c r="BX8988">
        <f t="shared" si="562"/>
        <v>0</v>
      </c>
      <c r="BY8988">
        <f t="shared" si="563"/>
        <v>1</v>
      </c>
    </row>
    <row r="8989" spans="1:77">
      <c r="A8989" s="15">
        <v>8984</v>
      </c>
      <c r="BP8989" s="27">
        <v>0.812687730887588</v>
      </c>
      <c r="BQ8989" s="27">
        <v>12324.3534940417</v>
      </c>
      <c r="BR8989" s="27">
        <v>1.39355862873607</v>
      </c>
      <c r="BS8989" s="27">
        <v>51394.4486574348</v>
      </c>
      <c r="BU8989">
        <f t="shared" si="560"/>
        <v>109578.806139096</v>
      </c>
      <c r="BV8989">
        <f t="shared" si="561"/>
        <v>157639.345652975</v>
      </c>
      <c r="BW8989" s="29">
        <v>8984</v>
      </c>
      <c r="BX8989">
        <f t="shared" si="562"/>
        <v>0</v>
      </c>
      <c r="BY8989">
        <f t="shared" si="563"/>
        <v>1</v>
      </c>
    </row>
    <row r="8990" spans="1:77">
      <c r="A8990" s="15">
        <v>8985</v>
      </c>
      <c r="BP8990" s="27">
        <v>0.816862211555947</v>
      </c>
      <c r="BQ8990" s="27">
        <v>17364.6565494721</v>
      </c>
      <c r="BR8990" s="27">
        <v>1.38933595413881</v>
      </c>
      <c r="BS8990" s="27">
        <v>72356.740995981</v>
      </c>
      <c r="BU8990">
        <f t="shared" si="560"/>
        <v>105164.67518392</v>
      </c>
      <c r="BV8990">
        <f t="shared" si="561"/>
        <v>136043.65212484</v>
      </c>
      <c r="BW8990" s="29">
        <v>8985</v>
      </c>
      <c r="BX8990">
        <f t="shared" si="562"/>
        <v>0</v>
      </c>
      <c r="BY8990">
        <f t="shared" si="563"/>
        <v>1</v>
      </c>
    </row>
    <row r="8991" spans="1:77">
      <c r="A8991" s="15">
        <v>8986</v>
      </c>
      <c r="BP8991" s="27">
        <v>0.764435406649466</v>
      </c>
      <c r="BQ8991" s="27">
        <v>11446.5126963414</v>
      </c>
      <c r="BR8991" s="27">
        <v>1.29615095843738</v>
      </c>
      <c r="BS8991" s="27">
        <v>50755.9785408672</v>
      </c>
      <c r="BU8991">
        <f t="shared" si="560"/>
        <v>103218.798301079</v>
      </c>
      <c r="BV8991">
        <f t="shared" si="561"/>
        <v>143666.66522474</v>
      </c>
      <c r="BW8991" s="29">
        <v>8986</v>
      </c>
      <c r="BX8991">
        <f t="shared" si="562"/>
        <v>0</v>
      </c>
      <c r="BY8991">
        <f t="shared" si="563"/>
        <v>1</v>
      </c>
    </row>
    <row r="8992" spans="1:77">
      <c r="A8992" s="15">
        <v>8987</v>
      </c>
      <c r="BP8992" s="27">
        <v>0.738278502473448</v>
      </c>
      <c r="BQ8992" s="27">
        <v>12532.5431895789</v>
      </c>
      <c r="BR8992" s="27">
        <v>1.26650015672336</v>
      </c>
      <c r="BS8992" s="27">
        <v>51435.1421475139</v>
      </c>
      <c r="BU8992">
        <f t="shared" si="560"/>
        <v>98209.2321814383</v>
      </c>
      <c r="BV8992">
        <f t="shared" si="561"/>
        <v>138539.881360989</v>
      </c>
      <c r="BW8992" s="29">
        <v>8987</v>
      </c>
      <c r="BX8992">
        <f t="shared" si="562"/>
        <v>0</v>
      </c>
      <c r="BY8992">
        <f t="shared" si="563"/>
        <v>1</v>
      </c>
    </row>
    <row r="8993" spans="1:77">
      <c r="A8993" s="15">
        <v>8988</v>
      </c>
      <c r="BP8993" s="27">
        <v>0.830734815371742</v>
      </c>
      <c r="BQ8993" s="27">
        <v>14102.8912890854</v>
      </c>
      <c r="BR8993" s="27">
        <v>1.42916851615584</v>
      </c>
      <c r="BS8993" s="27">
        <v>56431.0873316905</v>
      </c>
      <c r="BU8993">
        <f t="shared" si="560"/>
        <v>110507.331016676</v>
      </c>
      <c r="BV8993">
        <f t="shared" si="561"/>
        <v>157944.190091685</v>
      </c>
      <c r="BW8993" s="29">
        <v>8988</v>
      </c>
      <c r="BX8993">
        <f t="shared" si="562"/>
        <v>0</v>
      </c>
      <c r="BY8993">
        <f t="shared" si="563"/>
        <v>1</v>
      </c>
    </row>
    <row r="8994" spans="1:77">
      <c r="A8994" s="15">
        <v>8989</v>
      </c>
      <c r="BP8994" s="27">
        <v>0.800004491412759</v>
      </c>
      <c r="BQ8994" s="27">
        <v>12639.0116251969</v>
      </c>
      <c r="BR8994" s="27">
        <v>1.36119365190486</v>
      </c>
      <c r="BS8994" s="27">
        <v>52074.2728928252</v>
      </c>
      <c r="BU8994">
        <f t="shared" si="560"/>
        <v>107361.662086717</v>
      </c>
      <c r="BV8994">
        <f t="shared" si="561"/>
        <v>152104.774892903</v>
      </c>
      <c r="BW8994" s="29">
        <v>8989</v>
      </c>
      <c r="BX8994">
        <f t="shared" si="562"/>
        <v>0</v>
      </c>
      <c r="BY8994">
        <f t="shared" si="563"/>
        <v>1</v>
      </c>
    </row>
    <row r="8995" spans="1:77">
      <c r="A8995" s="15">
        <v>8990</v>
      </c>
      <c r="BP8995" s="27">
        <v>0.82233926028804</v>
      </c>
      <c r="BQ8995" s="27">
        <v>16142.1965759087</v>
      </c>
      <c r="BR8995" s="27">
        <v>1.4054951797732</v>
      </c>
      <c r="BS8995" s="27">
        <v>69785.9896739029</v>
      </c>
      <c r="BU8995">
        <f t="shared" si="560"/>
        <v>107208.692467297</v>
      </c>
      <c r="BV8995">
        <f t="shared" si="561"/>
        <v>141038.287292077</v>
      </c>
      <c r="BW8995" s="29">
        <v>8990</v>
      </c>
      <c r="BX8995">
        <f t="shared" si="562"/>
        <v>0</v>
      </c>
      <c r="BY8995">
        <f t="shared" si="563"/>
        <v>1</v>
      </c>
    </row>
    <row r="8996" spans="1:77">
      <c r="A8996" s="15">
        <v>8991</v>
      </c>
      <c r="BP8996" s="27">
        <v>0.880507110331354</v>
      </c>
      <c r="BQ8996" s="27">
        <v>14501.5255509497</v>
      </c>
      <c r="BR8996" s="27">
        <v>1.54347043171952</v>
      </c>
      <c r="BS8996" s="27">
        <v>59708.348994364</v>
      </c>
      <c r="BU8996">
        <f t="shared" si="560"/>
        <v>117574.540998753</v>
      </c>
      <c r="BV8996">
        <f t="shared" si="561"/>
        <v>171812.215763564</v>
      </c>
      <c r="BW8996" s="29">
        <v>8991</v>
      </c>
      <c r="BX8996">
        <f t="shared" si="562"/>
        <v>0</v>
      </c>
      <c r="BY8996">
        <f t="shared" si="563"/>
        <v>1</v>
      </c>
    </row>
    <row r="8997" spans="1:77">
      <c r="A8997" s="15">
        <v>8992</v>
      </c>
      <c r="BP8997" s="27">
        <v>0.804521936873947</v>
      </c>
      <c r="BQ8997" s="27">
        <v>13593.3417323828</v>
      </c>
      <c r="BR8997" s="27">
        <v>1.35846210345868</v>
      </c>
      <c r="BS8997" s="27">
        <v>54843.1134685362</v>
      </c>
      <c r="BU8997">
        <f t="shared" si="560"/>
        <v>107084.948798709</v>
      </c>
      <c r="BV8997">
        <f t="shared" si="561"/>
        <v>148926.202050265</v>
      </c>
      <c r="BW8997" s="29">
        <v>8992</v>
      </c>
      <c r="BX8997">
        <f t="shared" si="562"/>
        <v>0</v>
      </c>
      <c r="BY8997">
        <f t="shared" si="563"/>
        <v>1</v>
      </c>
    </row>
    <row r="8998" spans="1:77">
      <c r="A8998" s="15">
        <v>8993</v>
      </c>
      <c r="BP8998" s="27">
        <v>0.80662618574867</v>
      </c>
      <c r="BQ8998" s="27">
        <v>15224.7952705015</v>
      </c>
      <c r="BR8998" s="27">
        <v>1.41475437346952</v>
      </c>
      <c r="BS8998" s="27">
        <v>58982.212309094</v>
      </c>
      <c r="BU8998">
        <f t="shared" si="560"/>
        <v>105769.132591799</v>
      </c>
      <c r="BV8998">
        <f t="shared" si="561"/>
        <v>153230.943711334</v>
      </c>
      <c r="BW8998" s="29">
        <v>8993</v>
      </c>
      <c r="BX8998">
        <f t="shared" si="562"/>
        <v>0</v>
      </c>
      <c r="BY8998">
        <f t="shared" si="563"/>
        <v>1</v>
      </c>
    </row>
    <row r="8999" spans="1:77">
      <c r="A8999" s="15">
        <v>8994</v>
      </c>
      <c r="BP8999" s="27">
        <v>0.823094058601683</v>
      </c>
      <c r="BQ8999" s="27">
        <v>14979.8595037239</v>
      </c>
      <c r="BR8999" s="27">
        <v>1.41206930857681</v>
      </c>
      <c r="BS8999" s="27">
        <v>56526.1125282762</v>
      </c>
      <c r="BU8999">
        <f t="shared" si="560"/>
        <v>108484.249286528</v>
      </c>
      <c r="BV8999">
        <f t="shared" si="561"/>
        <v>155284.283758245</v>
      </c>
      <c r="BW8999" s="29">
        <v>8994</v>
      </c>
      <c r="BX8999">
        <f t="shared" si="562"/>
        <v>0</v>
      </c>
      <c r="BY8999">
        <f t="shared" si="563"/>
        <v>1</v>
      </c>
    </row>
    <row r="9000" spans="1:77">
      <c r="A9000" s="15">
        <v>8995</v>
      </c>
      <c r="BP9000" s="27">
        <v>0.804654789352085</v>
      </c>
      <c r="BQ9000" s="27">
        <v>15714.1304269235</v>
      </c>
      <c r="BR9000" s="27">
        <v>1.36487499563668</v>
      </c>
      <c r="BS9000" s="27">
        <v>68667.5748900152</v>
      </c>
      <c r="BU9000">
        <f t="shared" si="560"/>
        <v>104984.087975889</v>
      </c>
      <c r="BV9000">
        <f t="shared" si="561"/>
        <v>136063.674455487</v>
      </c>
      <c r="BW9000" s="29">
        <v>8995</v>
      </c>
      <c r="BX9000">
        <f t="shared" si="562"/>
        <v>0</v>
      </c>
      <c r="BY9000">
        <f t="shared" si="563"/>
        <v>1</v>
      </c>
    </row>
    <row r="9001" spans="1:77">
      <c r="A9001" s="15">
        <v>8996</v>
      </c>
      <c r="BP9001" s="27">
        <v>0.828613687012319</v>
      </c>
      <c r="BQ9001" s="27">
        <v>16479.5367453863</v>
      </c>
      <c r="BR9001" s="27">
        <v>1.41894347823029</v>
      </c>
      <c r="BS9001" s="27">
        <v>61014.3954001982</v>
      </c>
      <c r="BU9001">
        <f t="shared" si="560"/>
        <v>107812.516306461</v>
      </c>
      <c r="BV9001">
        <f t="shared" si="561"/>
        <v>151827.126334345</v>
      </c>
      <c r="BW9001" s="29">
        <v>8996</v>
      </c>
      <c r="BX9001">
        <f t="shared" si="562"/>
        <v>0</v>
      </c>
      <c r="BY9001">
        <f t="shared" si="563"/>
        <v>1</v>
      </c>
    </row>
    <row r="9002" spans="1:77">
      <c r="A9002" s="15">
        <v>8997</v>
      </c>
      <c r="BP9002" s="27">
        <v>0.782653987804452</v>
      </c>
      <c r="BQ9002" s="27">
        <v>18932.8456317314</v>
      </c>
      <c r="BR9002" s="27">
        <v>1.34224983634758</v>
      </c>
      <c r="BS9002" s="27">
        <v>62056.7111470507</v>
      </c>
      <c r="BU9002">
        <f t="shared" si="560"/>
        <v>98465.2525389364</v>
      </c>
      <c r="BV9002">
        <f t="shared" si="561"/>
        <v>139280.764305086</v>
      </c>
      <c r="BW9002" s="29">
        <v>8997</v>
      </c>
      <c r="BX9002">
        <f t="shared" si="562"/>
        <v>0</v>
      </c>
      <c r="BY9002">
        <f t="shared" si="563"/>
        <v>1</v>
      </c>
    </row>
    <row r="9003" spans="1:77">
      <c r="A9003" s="15">
        <v>8998</v>
      </c>
      <c r="BP9003" s="27">
        <v>0.705258249894518</v>
      </c>
      <c r="BQ9003" s="27">
        <v>11963.168323206</v>
      </c>
      <c r="BR9003" s="27">
        <v>1.20033324264071</v>
      </c>
      <c r="BS9003" s="27">
        <v>51730.8170747251</v>
      </c>
      <c r="BU9003">
        <f t="shared" si="560"/>
        <v>93825.5691609717</v>
      </c>
      <c r="BV9003">
        <f t="shared" si="561"/>
        <v>128319.169321382</v>
      </c>
      <c r="BW9003" s="29">
        <v>8998</v>
      </c>
      <c r="BX9003">
        <f t="shared" si="562"/>
        <v>0</v>
      </c>
      <c r="BY9003">
        <f t="shared" si="563"/>
        <v>1</v>
      </c>
    </row>
    <row r="9004" spans="1:77">
      <c r="A9004" s="15">
        <v>8999</v>
      </c>
      <c r="BP9004" s="27">
        <v>0.842669472895132</v>
      </c>
      <c r="BQ9004" s="27">
        <v>18974.0455054343</v>
      </c>
      <c r="BR9004" s="27">
        <v>1.47948318934523</v>
      </c>
      <c r="BS9004" s="27">
        <v>59766.9214260327</v>
      </c>
      <c r="BU9004">
        <f t="shared" si="560"/>
        <v>107426.375428836</v>
      </c>
      <c r="BV9004">
        <f t="shared" si="561"/>
        <v>162155.556975751</v>
      </c>
      <c r="BW9004" s="29">
        <v>8999</v>
      </c>
      <c r="BX9004">
        <f t="shared" si="562"/>
        <v>0</v>
      </c>
      <c r="BY9004">
        <f t="shared" si="563"/>
        <v>1</v>
      </c>
    </row>
    <row r="9005" spans="1:77">
      <c r="A9005" s="15">
        <v>9000</v>
      </c>
      <c r="BP9005" s="27">
        <v>0.780139128829937</v>
      </c>
      <c r="BQ9005" s="27">
        <v>14169.4014901178</v>
      </c>
      <c r="BR9005" s="27">
        <v>1.34146798549761</v>
      </c>
      <c r="BS9005" s="27">
        <v>55949.5714872018</v>
      </c>
      <c r="BU9005">
        <f t="shared" si="560"/>
        <v>102851.467834373</v>
      </c>
      <c r="BV9005">
        <f t="shared" si="561"/>
        <v>145270.62633744</v>
      </c>
      <c r="BW9005" s="29">
        <v>9000</v>
      </c>
      <c r="BX9005">
        <f t="shared" si="562"/>
        <v>0</v>
      </c>
      <c r="BY9005">
        <f t="shared" si="563"/>
        <v>1</v>
      </c>
    </row>
    <row r="9006" spans="1:77">
      <c r="A9006" s="33">
        <v>9001</v>
      </c>
      <c r="BP9006" s="27">
        <v>0.808774461602191</v>
      </c>
      <c r="BQ9006" s="27">
        <v>18070.9729303469</v>
      </c>
      <c r="BR9006" s="27">
        <v>1.39658153206692</v>
      </c>
      <c r="BS9006" s="27">
        <v>65219.2785336181</v>
      </c>
      <c r="BU9006">
        <f t="shared" si="560"/>
        <v>103245.196309982</v>
      </c>
      <c r="BV9006">
        <f t="shared" si="561"/>
        <v>144267.951276419</v>
      </c>
      <c r="BW9006" s="9">
        <v>9001</v>
      </c>
      <c r="BX9006">
        <f t="shared" si="562"/>
        <v>0</v>
      </c>
      <c r="BY9006">
        <f t="shared" si="563"/>
        <v>1</v>
      </c>
    </row>
    <row r="9007" spans="1:77">
      <c r="A9007" s="33">
        <v>9002</v>
      </c>
      <c r="BP9007" s="27">
        <v>0.832038403872519</v>
      </c>
      <c r="BQ9007" s="27">
        <v>11681.9912292632</v>
      </c>
      <c r="BR9007" s="27">
        <v>1.41740309508797</v>
      </c>
      <c r="BS9007" s="27">
        <v>56555.3303398183</v>
      </c>
      <c r="BU9007">
        <f t="shared" si="560"/>
        <v>113123.769351615</v>
      </c>
      <c r="BV9007">
        <f t="shared" si="561"/>
        <v>156055.133923377</v>
      </c>
      <c r="BW9007" s="9">
        <v>9002</v>
      </c>
      <c r="BX9007">
        <f t="shared" si="562"/>
        <v>0</v>
      </c>
      <c r="BY9007">
        <f t="shared" si="563"/>
        <v>1</v>
      </c>
    </row>
    <row r="9008" spans="1:77">
      <c r="A9008" s="33">
        <v>9003</v>
      </c>
      <c r="BP9008" s="27">
        <v>0.820634755516133</v>
      </c>
      <c r="BQ9008" s="27">
        <v>15791.0909441966</v>
      </c>
      <c r="BR9008" s="27">
        <v>1.41567945026709</v>
      </c>
      <c r="BS9008" s="27">
        <v>64028.6418136712</v>
      </c>
      <c r="BU9008">
        <f t="shared" si="560"/>
        <v>107304.122383223</v>
      </c>
      <c r="BV9008">
        <f t="shared" si="561"/>
        <v>148323.275726392</v>
      </c>
      <c r="BW9008" s="9">
        <v>9003</v>
      </c>
      <c r="BX9008">
        <f t="shared" si="562"/>
        <v>0</v>
      </c>
      <c r="BY9008">
        <f t="shared" si="563"/>
        <v>1</v>
      </c>
    </row>
    <row r="9009" spans="1:77">
      <c r="A9009" s="33">
        <v>9004</v>
      </c>
      <c r="BP9009" s="27">
        <v>0.826914600486361</v>
      </c>
      <c r="BQ9009" s="27">
        <v>16388.9195612336</v>
      </c>
      <c r="BR9009" s="27">
        <v>1.42609867856293</v>
      </c>
      <c r="BS9009" s="27">
        <v>61685.4602209263</v>
      </c>
      <c r="BU9009">
        <f t="shared" si="560"/>
        <v>107648.270511721</v>
      </c>
      <c r="BV9009">
        <f t="shared" si="561"/>
        <v>152229.341563513</v>
      </c>
      <c r="BW9009" s="9">
        <v>9004</v>
      </c>
      <c r="BX9009">
        <f t="shared" si="562"/>
        <v>0</v>
      </c>
      <c r="BY9009">
        <f t="shared" si="563"/>
        <v>1</v>
      </c>
    </row>
    <row r="9010" spans="1:77">
      <c r="A9010" s="33">
        <v>9005</v>
      </c>
      <c r="BP9010" s="27">
        <v>0.789041662237951</v>
      </c>
      <c r="BQ9010" s="27">
        <v>15925.9242240975</v>
      </c>
      <c r="BR9010" s="27">
        <v>1.35764569716472</v>
      </c>
      <c r="BS9010" s="27">
        <v>62284.225494978</v>
      </c>
      <c r="BU9010">
        <f t="shared" si="560"/>
        <v>102430.325111595</v>
      </c>
      <c r="BV9010">
        <f t="shared" si="561"/>
        <v>141362.62907973</v>
      </c>
      <c r="BW9010" s="9">
        <v>9005</v>
      </c>
      <c r="BX9010">
        <f t="shared" si="562"/>
        <v>0</v>
      </c>
      <c r="BY9010">
        <f t="shared" si="563"/>
        <v>1</v>
      </c>
    </row>
    <row r="9011" spans="1:77">
      <c r="A9011" s="33">
        <v>9006</v>
      </c>
      <c r="BP9011" s="27">
        <v>0.802284756796191</v>
      </c>
      <c r="BQ9011" s="27">
        <v>11362.1086771528</v>
      </c>
      <c r="BR9011" s="27">
        <v>1.40367605486505</v>
      </c>
      <c r="BS9011" s="27">
        <v>55451.8261038207</v>
      </c>
      <c r="BU9011">
        <f t="shared" si="560"/>
        <v>108980.604842276</v>
      </c>
      <c r="BV9011">
        <f t="shared" si="561"/>
        <v>155099.582125937</v>
      </c>
      <c r="BW9011" s="9">
        <v>9006</v>
      </c>
      <c r="BX9011">
        <f t="shared" si="562"/>
        <v>0</v>
      </c>
      <c r="BY9011">
        <f t="shared" si="563"/>
        <v>1</v>
      </c>
    </row>
    <row r="9012" spans="1:77">
      <c r="A9012" s="33">
        <v>9007</v>
      </c>
      <c r="BP9012" s="27">
        <v>0.823878780760752</v>
      </c>
      <c r="BQ9012" s="27">
        <v>14812.4356516353</v>
      </c>
      <c r="BR9012" s="27">
        <v>1.43143040146724</v>
      </c>
      <c r="BS9012" s="27">
        <v>75877.4976509845</v>
      </c>
      <c r="BU9012">
        <f t="shared" si="560"/>
        <v>108769.381462478</v>
      </c>
      <c r="BV9012">
        <f t="shared" si="561"/>
        <v>138837.062569102</v>
      </c>
      <c r="BW9012" s="9">
        <v>9007</v>
      </c>
      <c r="BX9012">
        <f t="shared" si="562"/>
        <v>0</v>
      </c>
      <c r="BY9012">
        <f t="shared" si="563"/>
        <v>1</v>
      </c>
    </row>
    <row r="9013" spans="1:77">
      <c r="A9013" s="33">
        <v>9008</v>
      </c>
      <c r="BP9013" s="27">
        <v>0.802159736503672</v>
      </c>
      <c r="BQ9013" s="27">
        <v>15064.2445015582</v>
      </c>
      <c r="BR9013" s="27">
        <v>1.35054410406192</v>
      </c>
      <c r="BS9013" s="27">
        <v>74867.8708475603</v>
      </c>
      <c r="BU9013">
        <f t="shared" si="560"/>
        <v>105259.715973993</v>
      </c>
      <c r="BV9013">
        <f t="shared" si="561"/>
        <v>127713.744761728</v>
      </c>
      <c r="BW9013" s="9">
        <v>9008</v>
      </c>
      <c r="BX9013">
        <f t="shared" si="562"/>
        <v>0</v>
      </c>
      <c r="BY9013">
        <f t="shared" si="563"/>
        <v>1</v>
      </c>
    </row>
    <row r="9014" spans="1:77">
      <c r="A9014" s="33">
        <v>9009</v>
      </c>
      <c r="BP9014" s="27">
        <v>0.88040263378574</v>
      </c>
      <c r="BQ9014" s="27">
        <v>12064.5048937201</v>
      </c>
      <c r="BR9014" s="27">
        <v>1.52243499139463</v>
      </c>
      <c r="BS9014" s="27">
        <v>70775.3684477501</v>
      </c>
      <c r="BU9014">
        <f t="shared" si="560"/>
        <v>119995.890174141</v>
      </c>
      <c r="BV9014">
        <f t="shared" si="561"/>
        <v>157589.880261445</v>
      </c>
      <c r="BW9014" s="9">
        <v>9009</v>
      </c>
      <c r="BX9014">
        <f t="shared" si="562"/>
        <v>0</v>
      </c>
      <c r="BY9014">
        <f t="shared" si="563"/>
        <v>1</v>
      </c>
    </row>
    <row r="9015" spans="1:77">
      <c r="A9015" s="33">
        <v>9010</v>
      </c>
      <c r="BP9015" s="27">
        <v>0.79833754641392</v>
      </c>
      <c r="BQ9015" s="27">
        <v>12605.2791441345</v>
      </c>
      <c r="BR9015" s="27">
        <v>1.34959064547498</v>
      </c>
      <c r="BS9015" s="27">
        <v>71866.1182615503</v>
      </c>
      <c r="BU9015">
        <f t="shared" si="560"/>
        <v>107145.352817954</v>
      </c>
      <c r="BV9015">
        <f t="shared" si="561"/>
        <v>130572.478559697</v>
      </c>
      <c r="BW9015" s="9">
        <v>9010</v>
      </c>
      <c r="BX9015">
        <f t="shared" si="562"/>
        <v>0</v>
      </c>
      <c r="BY9015">
        <f t="shared" si="563"/>
        <v>1</v>
      </c>
    </row>
    <row r="9016" spans="1:77">
      <c r="A9016" s="33">
        <v>9011</v>
      </c>
      <c r="BP9016" s="27">
        <v>0.771408289926338</v>
      </c>
      <c r="BQ9016" s="27">
        <v>13124.4328447275</v>
      </c>
      <c r="BR9016" s="27">
        <v>1.31651531447926</v>
      </c>
      <c r="BS9016" s="27">
        <v>57714.7579085823</v>
      </c>
      <c r="BU9016">
        <f t="shared" si="560"/>
        <v>102586.810644223</v>
      </c>
      <c r="BV9016">
        <f t="shared" si="561"/>
        <v>139762.539263306</v>
      </c>
      <c r="BW9016" s="9">
        <v>9011</v>
      </c>
      <c r="BX9016">
        <f t="shared" si="562"/>
        <v>0</v>
      </c>
      <c r="BY9016">
        <f t="shared" si="563"/>
        <v>1</v>
      </c>
    </row>
    <row r="9017" spans="1:77">
      <c r="A9017" s="33">
        <v>9012</v>
      </c>
      <c r="BP9017" s="27">
        <v>0.812811360654957</v>
      </c>
      <c r="BQ9017" s="27">
        <v>17837.1030230845</v>
      </c>
      <c r="BR9017" s="27">
        <v>1.3828604980555</v>
      </c>
      <c r="BS9017" s="27">
        <v>66399.7106701916</v>
      </c>
      <c r="BU9017">
        <f t="shared" si="560"/>
        <v>104084.601075159</v>
      </c>
      <c r="BV9017">
        <f t="shared" si="561"/>
        <v>141029.364038134</v>
      </c>
      <c r="BW9017" s="9">
        <v>9012</v>
      </c>
      <c r="BX9017">
        <f t="shared" si="562"/>
        <v>0</v>
      </c>
      <c r="BY9017">
        <f t="shared" si="563"/>
        <v>1</v>
      </c>
    </row>
    <row r="9018" spans="1:77">
      <c r="A9018" s="33">
        <v>9013</v>
      </c>
      <c r="BP9018" s="27">
        <v>0.809055118036205</v>
      </c>
      <c r="BQ9018" s="27">
        <v>14274.4775128097</v>
      </c>
      <c r="BR9018" s="27">
        <v>1.38781945328888</v>
      </c>
      <c r="BS9018" s="27">
        <v>58557.3221992993</v>
      </c>
      <c r="BU9018">
        <f t="shared" si="560"/>
        <v>107083.790192621</v>
      </c>
      <c r="BV9018">
        <f t="shared" si="561"/>
        <v>149615.595794032</v>
      </c>
      <c r="BW9018" s="9">
        <v>9013</v>
      </c>
      <c r="BX9018">
        <f t="shared" si="562"/>
        <v>0</v>
      </c>
      <c r="BY9018">
        <f t="shared" si="563"/>
        <v>1</v>
      </c>
    </row>
    <row r="9019" spans="1:77">
      <c r="A9019" s="33">
        <v>9014</v>
      </c>
      <c r="BP9019" s="27">
        <v>0.843096791621115</v>
      </c>
      <c r="BQ9019" s="27">
        <v>13643.0794177226</v>
      </c>
      <c r="BR9019" s="27">
        <v>1.44945166400323</v>
      </c>
      <c r="BS9019" s="27">
        <v>73988.5683227152</v>
      </c>
      <c r="BU9019">
        <f t="shared" si="560"/>
        <v>112821.439325445</v>
      </c>
      <c r="BV9019">
        <f t="shared" si="561"/>
        <v>143429.18127777</v>
      </c>
      <c r="BW9019" s="9">
        <v>9014</v>
      </c>
      <c r="BX9019">
        <f t="shared" si="562"/>
        <v>0</v>
      </c>
      <c r="BY9019">
        <f t="shared" si="563"/>
        <v>1</v>
      </c>
    </row>
    <row r="9020" spans="1:77">
      <c r="A9020" s="33">
        <v>9015</v>
      </c>
      <c r="BP9020" s="27">
        <v>0.823534387515927</v>
      </c>
      <c r="BQ9020" s="27">
        <v>13284.9203957477</v>
      </c>
      <c r="BR9020" s="27">
        <v>1.41950801831228</v>
      </c>
      <c r="BS9020" s="27">
        <v>60294.7319870049</v>
      </c>
      <c r="BU9020">
        <f t="shared" si="560"/>
        <v>110245.237731641</v>
      </c>
      <c r="BV9020">
        <f t="shared" si="561"/>
        <v>152631.470759836</v>
      </c>
      <c r="BW9020" s="9">
        <v>9015</v>
      </c>
      <c r="BX9020">
        <f t="shared" si="562"/>
        <v>0</v>
      </c>
      <c r="BY9020">
        <f t="shared" si="563"/>
        <v>1</v>
      </c>
    </row>
    <row r="9021" spans="1:77">
      <c r="A9021" s="33">
        <v>9016</v>
      </c>
      <c r="BP9021" s="27">
        <v>0.817359490712279</v>
      </c>
      <c r="BQ9021" s="27">
        <v>11618.8778528392</v>
      </c>
      <c r="BR9021" s="27">
        <v>1.36430598937709</v>
      </c>
      <c r="BS9021" s="27">
        <v>68876.1031984418</v>
      </c>
      <c r="BU9021">
        <f t="shared" si="560"/>
        <v>110985.045754003</v>
      </c>
      <c r="BV9021">
        <f t="shared" si="561"/>
        <v>135769.795208122</v>
      </c>
      <c r="BW9021" s="9">
        <v>9016</v>
      </c>
      <c r="BX9021">
        <f t="shared" si="562"/>
        <v>0</v>
      </c>
      <c r="BY9021">
        <f t="shared" si="563"/>
        <v>1</v>
      </c>
    </row>
    <row r="9022" spans="1:77">
      <c r="A9022" s="33">
        <v>9017</v>
      </c>
      <c r="BP9022" s="27">
        <v>0.794315978517651</v>
      </c>
      <c r="BQ9022" s="27">
        <v>20911.6349368466</v>
      </c>
      <c r="BR9022" s="27">
        <v>1.36785855640126</v>
      </c>
      <c r="BS9022" s="27">
        <v>70091.2981705779</v>
      </c>
      <c r="BU9022">
        <f t="shared" si="560"/>
        <v>98235.7618408011</v>
      </c>
      <c r="BV9022">
        <f t="shared" si="561"/>
        <v>135087.485289612</v>
      </c>
      <c r="BW9022" s="9">
        <v>9017</v>
      </c>
      <c r="BX9022">
        <f t="shared" si="562"/>
        <v>0</v>
      </c>
      <c r="BY9022">
        <f t="shared" si="563"/>
        <v>1</v>
      </c>
    </row>
    <row r="9023" spans="1:77">
      <c r="A9023" s="33">
        <v>9018</v>
      </c>
      <c r="BP9023" s="27">
        <v>0.842029414496953</v>
      </c>
      <c r="BQ9023" s="27">
        <v>14012.8679198803</v>
      </c>
      <c r="BR9023" s="27">
        <v>1.46028565956389</v>
      </c>
      <c r="BS9023" s="27">
        <v>75083.4773728562</v>
      </c>
      <c r="BU9023">
        <f t="shared" si="560"/>
        <v>112291.544254663</v>
      </c>
      <c r="BV9023">
        <f t="shared" si="561"/>
        <v>143959.371561728</v>
      </c>
      <c r="BW9023" s="9">
        <v>9018</v>
      </c>
      <c r="BX9023">
        <f t="shared" si="562"/>
        <v>0</v>
      </c>
      <c r="BY9023">
        <f t="shared" si="563"/>
        <v>1</v>
      </c>
    </row>
    <row r="9024" spans="1:77">
      <c r="A9024" s="33">
        <v>9019</v>
      </c>
      <c r="BP9024" s="27">
        <v>0.836156109761562</v>
      </c>
      <c r="BQ9024" s="27">
        <v>14684.3514133641</v>
      </c>
      <c r="BR9024" s="27">
        <v>1.43391224548327</v>
      </c>
      <c r="BS9024" s="27">
        <v>61255.9332587164</v>
      </c>
      <c r="BU9024">
        <f t="shared" si="560"/>
        <v>110739.06505087</v>
      </c>
      <c r="BV9024">
        <f t="shared" si="561"/>
        <v>153830.903563775</v>
      </c>
      <c r="BW9024" s="9">
        <v>9019</v>
      </c>
      <c r="BX9024">
        <f t="shared" si="562"/>
        <v>0</v>
      </c>
      <c r="BY9024">
        <f t="shared" si="563"/>
        <v>1</v>
      </c>
    </row>
    <row r="9025" spans="1:77">
      <c r="A9025" s="33">
        <v>9020</v>
      </c>
      <c r="BP9025" s="27">
        <v>0.797934257097613</v>
      </c>
      <c r="BQ9025" s="27">
        <v>15054.747005984</v>
      </c>
      <c r="BR9025" s="27">
        <v>1.3542998272076</v>
      </c>
      <c r="BS9025" s="27">
        <v>58137.9695834227</v>
      </c>
      <c r="BU9025">
        <f t="shared" si="560"/>
        <v>104635.391558658</v>
      </c>
      <c r="BV9025">
        <f t="shared" si="561"/>
        <v>145007.004497717</v>
      </c>
      <c r="BW9025" s="9">
        <v>9020</v>
      </c>
      <c r="BX9025">
        <f t="shared" si="562"/>
        <v>0</v>
      </c>
      <c r="BY9025">
        <f t="shared" si="563"/>
        <v>1</v>
      </c>
    </row>
    <row r="9026" spans="1:77">
      <c r="A9026" s="33">
        <v>9021</v>
      </c>
      <c r="BP9026" s="27">
        <v>0.835520460571098</v>
      </c>
      <c r="BQ9026" s="27">
        <v>14831.7503934762</v>
      </c>
      <c r="BR9026" s="27">
        <v>1.42977150504192</v>
      </c>
      <c r="BS9026" s="27">
        <v>60188.7968052968</v>
      </c>
      <c r="BU9026">
        <f t="shared" si="560"/>
        <v>110496.318692189</v>
      </c>
      <c r="BV9026">
        <f t="shared" si="561"/>
        <v>154276.928950992</v>
      </c>
      <c r="BW9026" s="9">
        <v>9021</v>
      </c>
      <c r="BX9026">
        <f t="shared" si="562"/>
        <v>0</v>
      </c>
      <c r="BY9026">
        <f t="shared" si="563"/>
        <v>1</v>
      </c>
    </row>
    <row r="9027" spans="1:77">
      <c r="A9027" s="33">
        <v>9022</v>
      </c>
      <c r="BP9027" s="27">
        <v>0.786996674559544</v>
      </c>
      <c r="BQ9027" s="27">
        <v>15900.6638497936</v>
      </c>
      <c r="BR9027" s="27">
        <v>1.35611386107032</v>
      </c>
      <c r="BS9027" s="27">
        <v>64707.8117124847</v>
      </c>
      <c r="BU9027">
        <f t="shared" si="560"/>
        <v>102148.837334138</v>
      </c>
      <c r="BV9027">
        <f t="shared" si="561"/>
        <v>138709.267448063</v>
      </c>
      <c r="BW9027" s="9">
        <v>9022</v>
      </c>
      <c r="BX9027">
        <f t="shared" si="562"/>
        <v>0</v>
      </c>
      <c r="BY9027">
        <f t="shared" si="563"/>
        <v>1</v>
      </c>
    </row>
    <row r="9028" spans="1:77">
      <c r="A9028" s="33">
        <v>9023</v>
      </c>
      <c r="BP9028" s="27">
        <v>0.781858324681691</v>
      </c>
      <c r="BQ9028" s="27">
        <v>12481.320963856</v>
      </c>
      <c r="BR9028" s="27">
        <v>1.30850748078611</v>
      </c>
      <c r="BS9028" s="27">
        <v>70346.9075703953</v>
      </c>
      <c r="BU9028">
        <f t="shared" si="560"/>
        <v>104797.427738398</v>
      </c>
      <c r="BV9028">
        <f t="shared" si="561"/>
        <v>125929.214547521</v>
      </c>
      <c r="BW9028" s="9">
        <v>9023</v>
      </c>
      <c r="BX9028">
        <f t="shared" si="562"/>
        <v>0</v>
      </c>
      <c r="BY9028">
        <f t="shared" si="563"/>
        <v>1</v>
      </c>
    </row>
    <row r="9029" spans="1:77">
      <c r="A9029" s="33">
        <v>9024</v>
      </c>
      <c r="BP9029" s="27">
        <v>0.843086260476066</v>
      </c>
      <c r="BQ9029" s="27">
        <v>14336.2147856357</v>
      </c>
      <c r="BR9029" s="27">
        <v>1.4610930060389</v>
      </c>
      <c r="BS9029" s="27">
        <v>61457.7692148654</v>
      </c>
      <c r="BU9029">
        <f t="shared" si="560"/>
        <v>112126.724285774</v>
      </c>
      <c r="BV9029">
        <f t="shared" si="561"/>
        <v>157706.181690969</v>
      </c>
      <c r="BW9029" s="9">
        <v>9024</v>
      </c>
      <c r="BX9029">
        <f t="shared" si="562"/>
        <v>0</v>
      </c>
      <c r="BY9029">
        <f t="shared" si="563"/>
        <v>1</v>
      </c>
    </row>
    <row r="9030" spans="1:77">
      <c r="A9030" s="33">
        <v>9025</v>
      </c>
      <c r="BP9030" s="27">
        <v>0.808727651206789</v>
      </c>
      <c r="BQ9030" s="27">
        <v>17548.2694646994</v>
      </c>
      <c r="BR9030" s="27">
        <v>1.37649572658918</v>
      </c>
      <c r="BS9030" s="27">
        <v>62722.3255392856</v>
      </c>
      <c r="BU9030">
        <f t="shared" si="560"/>
        <v>103760.878216319</v>
      </c>
      <c r="BV9030">
        <f t="shared" si="561"/>
        <v>143752.033449092</v>
      </c>
      <c r="BW9030" s="9">
        <v>9025</v>
      </c>
      <c r="BX9030">
        <f t="shared" si="562"/>
        <v>0</v>
      </c>
      <c r="BY9030">
        <f t="shared" si="563"/>
        <v>1</v>
      </c>
    </row>
    <row r="9031" spans="1:77">
      <c r="A9031" s="33">
        <v>9026</v>
      </c>
      <c r="BP9031" s="27">
        <v>0.781498257251909</v>
      </c>
      <c r="BQ9031" s="27">
        <v>23950.3519368126</v>
      </c>
      <c r="BR9031" s="27">
        <v>1.35118822700184</v>
      </c>
      <c r="BS9031" s="27">
        <v>85029.2531294704</v>
      </c>
      <c r="BU9031">
        <f t="shared" ref="BU9031:BU9094" si="564">BP9031*$BV$1-BQ9031</f>
        <v>93274.3866509738</v>
      </c>
      <c r="BV9031">
        <f t="shared" ref="BV9031:BV9094" si="565">BR9031*$BV$1-BS9031</f>
        <v>117648.980920806</v>
      </c>
      <c r="BW9031" s="9">
        <v>9026</v>
      </c>
      <c r="BX9031">
        <f t="shared" ref="BX9031:BX9094" si="566">IF(BU9031=MAX($BU9031:$BV9031),1,0)</f>
        <v>0</v>
      </c>
      <c r="BY9031">
        <f t="shared" ref="BY9031:BY9094" si="567">IF(BV9031=MAX($BU9031:$BV9031),1,0)</f>
        <v>1</v>
      </c>
    </row>
    <row r="9032" spans="1:77">
      <c r="A9032" s="33">
        <v>9027</v>
      </c>
      <c r="BP9032" s="27">
        <v>0.843142118905946</v>
      </c>
      <c r="BQ9032" s="27">
        <v>15101.8030802725</v>
      </c>
      <c r="BR9032" s="27">
        <v>1.46656688716568</v>
      </c>
      <c r="BS9032" s="27">
        <v>63182.0906320127</v>
      </c>
      <c r="BU9032">
        <f t="shared" si="564"/>
        <v>111369.514755619</v>
      </c>
      <c r="BV9032">
        <f t="shared" si="565"/>
        <v>156802.942442839</v>
      </c>
      <c r="BW9032" s="9">
        <v>9027</v>
      </c>
      <c r="BX9032">
        <f t="shared" si="566"/>
        <v>0</v>
      </c>
      <c r="BY9032">
        <f t="shared" si="567"/>
        <v>1</v>
      </c>
    </row>
    <row r="9033" spans="1:77">
      <c r="A9033" s="33">
        <v>9028</v>
      </c>
      <c r="BP9033" s="27">
        <v>0.798274333190338</v>
      </c>
      <c r="BQ9033" s="27">
        <v>15485.2920660293</v>
      </c>
      <c r="BR9033" s="27">
        <v>1.34888361149994</v>
      </c>
      <c r="BS9033" s="27">
        <v>58561.2448379627</v>
      </c>
      <c r="BU9033">
        <f t="shared" si="564"/>
        <v>104255.857912521</v>
      </c>
      <c r="BV9033">
        <f t="shared" si="565"/>
        <v>143771.296887029</v>
      </c>
      <c r="BW9033" s="9">
        <v>9028</v>
      </c>
      <c r="BX9033">
        <f t="shared" si="566"/>
        <v>0</v>
      </c>
      <c r="BY9033">
        <f t="shared" si="567"/>
        <v>1</v>
      </c>
    </row>
    <row r="9034" spans="1:77">
      <c r="A9034" s="33">
        <v>9029</v>
      </c>
      <c r="BP9034" s="27">
        <v>0.771679486023304</v>
      </c>
      <c r="BQ9034" s="27">
        <v>13902.1654735507</v>
      </c>
      <c r="BR9034" s="27">
        <v>1.30585607277008</v>
      </c>
      <c r="BS9034" s="27">
        <v>71960.2706874578</v>
      </c>
      <c r="BU9034">
        <f t="shared" si="564"/>
        <v>101849.757429945</v>
      </c>
      <c r="BV9034">
        <f t="shared" si="565"/>
        <v>123918.140228054</v>
      </c>
      <c r="BW9034" s="9">
        <v>9029</v>
      </c>
      <c r="BX9034">
        <f t="shared" si="566"/>
        <v>0</v>
      </c>
      <c r="BY9034">
        <f t="shared" si="567"/>
        <v>1</v>
      </c>
    </row>
    <row r="9035" spans="1:77">
      <c r="A9035" s="33">
        <v>9030</v>
      </c>
      <c r="BP9035" s="27">
        <v>0.874689254697734</v>
      </c>
      <c r="BQ9035" s="27">
        <v>13415.7374532395</v>
      </c>
      <c r="BR9035" s="27">
        <v>1.53374439382245</v>
      </c>
      <c r="BS9035" s="27">
        <v>71542.5032758712</v>
      </c>
      <c r="BU9035">
        <f t="shared" si="564"/>
        <v>117787.650751421</v>
      </c>
      <c r="BV9035">
        <f t="shared" si="565"/>
        <v>158519.155797496</v>
      </c>
      <c r="BW9035" s="9">
        <v>9030</v>
      </c>
      <c r="BX9035">
        <f t="shared" si="566"/>
        <v>0</v>
      </c>
      <c r="BY9035">
        <f t="shared" si="567"/>
        <v>1</v>
      </c>
    </row>
    <row r="9036" spans="1:77">
      <c r="A9036" s="33">
        <v>9031</v>
      </c>
      <c r="BP9036" s="27">
        <v>0.784622211083672</v>
      </c>
      <c r="BQ9036" s="27">
        <v>12743.3161429007</v>
      </c>
      <c r="BR9036" s="27">
        <v>1.35595272519466</v>
      </c>
      <c r="BS9036" s="27">
        <v>70870.8995450365</v>
      </c>
      <c r="BU9036">
        <f t="shared" si="564"/>
        <v>104950.01551965</v>
      </c>
      <c r="BV9036">
        <f t="shared" si="565"/>
        <v>132522.009234162</v>
      </c>
      <c r="BW9036" s="9">
        <v>9031</v>
      </c>
      <c r="BX9036">
        <f t="shared" si="566"/>
        <v>0</v>
      </c>
      <c r="BY9036">
        <f t="shared" si="567"/>
        <v>1</v>
      </c>
    </row>
    <row r="9037" spans="1:77">
      <c r="A9037" s="33">
        <v>9032</v>
      </c>
      <c r="BP9037" s="27">
        <v>0.799574507813456</v>
      </c>
      <c r="BQ9037" s="27">
        <v>13751.255657152</v>
      </c>
      <c r="BR9037" s="27">
        <v>1.36239252099444</v>
      </c>
      <c r="BS9037" s="27">
        <v>60612.4925325787</v>
      </c>
      <c r="BU9037">
        <f t="shared" si="564"/>
        <v>106184.920514866</v>
      </c>
      <c r="BV9037">
        <f t="shared" si="565"/>
        <v>143746.385616588</v>
      </c>
      <c r="BW9037" s="9">
        <v>9032</v>
      </c>
      <c r="BX9037">
        <f t="shared" si="566"/>
        <v>0</v>
      </c>
      <c r="BY9037">
        <f t="shared" si="567"/>
        <v>1</v>
      </c>
    </row>
    <row r="9038" spans="1:77">
      <c r="A9038" s="33">
        <v>9033</v>
      </c>
      <c r="BP9038" s="27">
        <v>0.808790793908902</v>
      </c>
      <c r="BQ9038" s="27">
        <v>11899.8635375129</v>
      </c>
      <c r="BR9038" s="27">
        <v>1.3898567250987</v>
      </c>
      <c r="BS9038" s="27">
        <v>71789.9757163171</v>
      </c>
      <c r="BU9038">
        <f t="shared" si="564"/>
        <v>109418.755548822</v>
      </c>
      <c r="BV9038">
        <f t="shared" si="565"/>
        <v>136688.533048488</v>
      </c>
      <c r="BW9038" s="9">
        <v>9033</v>
      </c>
      <c r="BX9038">
        <f t="shared" si="566"/>
        <v>0</v>
      </c>
      <c r="BY9038">
        <f t="shared" si="567"/>
        <v>1</v>
      </c>
    </row>
    <row r="9039" spans="1:77">
      <c r="A9039" s="33">
        <v>9034</v>
      </c>
      <c r="BP9039" s="27">
        <v>0.810168107249896</v>
      </c>
      <c r="BQ9039" s="27">
        <v>14106.6633175664</v>
      </c>
      <c r="BR9039" s="27">
        <v>1.40278203707748</v>
      </c>
      <c r="BS9039" s="27">
        <v>61122.9807489704</v>
      </c>
      <c r="BU9039">
        <f t="shared" si="564"/>
        <v>107418.552769918</v>
      </c>
      <c r="BV9039">
        <f t="shared" si="565"/>
        <v>149294.324812651</v>
      </c>
      <c r="BW9039" s="9">
        <v>9034</v>
      </c>
      <c r="BX9039">
        <f t="shared" si="566"/>
        <v>0</v>
      </c>
      <c r="BY9039">
        <f t="shared" si="567"/>
        <v>1</v>
      </c>
    </row>
    <row r="9040" spans="1:77">
      <c r="A9040" s="33">
        <v>9035</v>
      </c>
      <c r="BP9040" s="27">
        <v>0.79166223299224</v>
      </c>
      <c r="BQ9040" s="27">
        <v>14772.0392878365</v>
      </c>
      <c r="BR9040" s="27">
        <v>1.3723713540689</v>
      </c>
      <c r="BS9040" s="27">
        <v>59639.7286823265</v>
      </c>
      <c r="BU9040">
        <f t="shared" si="564"/>
        <v>103977.295660999</v>
      </c>
      <c r="BV9040">
        <f t="shared" si="565"/>
        <v>146215.974428008</v>
      </c>
      <c r="BW9040" s="9">
        <v>9035</v>
      </c>
      <c r="BX9040">
        <f t="shared" si="566"/>
        <v>0</v>
      </c>
      <c r="BY9040">
        <f t="shared" si="567"/>
        <v>1</v>
      </c>
    </row>
    <row r="9041" spans="1:77">
      <c r="A9041" s="33">
        <v>9036</v>
      </c>
      <c r="BP9041" s="27">
        <v>0.804613597714494</v>
      </c>
      <c r="BQ9041" s="27">
        <v>12148.6122672193</v>
      </c>
      <c r="BR9041" s="27">
        <v>1.38399676631991</v>
      </c>
      <c r="BS9041" s="27">
        <v>56841.9508750113</v>
      </c>
      <c r="BU9041">
        <f t="shared" si="564"/>
        <v>108543.427389955</v>
      </c>
      <c r="BV9041">
        <f t="shared" si="565"/>
        <v>150757.564072976</v>
      </c>
      <c r="BW9041" s="9">
        <v>9036</v>
      </c>
      <c r="BX9041">
        <f t="shared" si="566"/>
        <v>0</v>
      </c>
      <c r="BY9041">
        <f t="shared" si="567"/>
        <v>1</v>
      </c>
    </row>
    <row r="9042" spans="1:77">
      <c r="A9042" s="33">
        <v>9037</v>
      </c>
      <c r="BP9042" s="27">
        <v>0.831846027993881</v>
      </c>
      <c r="BQ9042" s="27">
        <v>11767.2500084698</v>
      </c>
      <c r="BR9042" s="27">
        <v>1.45613084978274</v>
      </c>
      <c r="BS9042" s="27">
        <v>71956.0108206501</v>
      </c>
      <c r="BU9042">
        <f t="shared" si="564"/>
        <v>113009.654190612</v>
      </c>
      <c r="BV9042">
        <f t="shared" si="565"/>
        <v>146463.616646761</v>
      </c>
      <c r="BW9042" s="9">
        <v>9037</v>
      </c>
      <c r="BX9042">
        <f t="shared" si="566"/>
        <v>0</v>
      </c>
      <c r="BY9042">
        <f t="shared" si="567"/>
        <v>1</v>
      </c>
    </row>
    <row r="9043" spans="1:77">
      <c r="A9043" s="33">
        <v>9038</v>
      </c>
      <c r="BP9043" s="27">
        <v>0.808435717944921</v>
      </c>
      <c r="BQ9043" s="27">
        <v>15870.7011771084</v>
      </c>
      <c r="BR9043" s="27">
        <v>1.38731175562285</v>
      </c>
      <c r="BS9043" s="27">
        <v>64628.9040454989</v>
      </c>
      <c r="BU9043">
        <f t="shared" si="564"/>
        <v>105394.65651463</v>
      </c>
      <c r="BV9043">
        <f t="shared" si="565"/>
        <v>143467.859297928</v>
      </c>
      <c r="BW9043" s="9">
        <v>9038</v>
      </c>
      <c r="BX9043">
        <f t="shared" si="566"/>
        <v>0</v>
      </c>
      <c r="BY9043">
        <f t="shared" si="567"/>
        <v>1</v>
      </c>
    </row>
    <row r="9044" spans="1:77">
      <c r="A9044" s="33">
        <v>9039</v>
      </c>
      <c r="BP9044" s="27">
        <v>0.797992751674677</v>
      </c>
      <c r="BQ9044" s="27">
        <v>16741.9630993837</v>
      </c>
      <c r="BR9044" s="27">
        <v>1.34394397918763</v>
      </c>
      <c r="BS9044" s="27">
        <v>73623.4996658146</v>
      </c>
      <c r="BU9044">
        <f t="shared" si="564"/>
        <v>102956.949651818</v>
      </c>
      <c r="BV9044">
        <f t="shared" si="565"/>
        <v>127968.097212331</v>
      </c>
      <c r="BW9044" s="9">
        <v>9039</v>
      </c>
      <c r="BX9044">
        <f t="shared" si="566"/>
        <v>0</v>
      </c>
      <c r="BY9044">
        <f t="shared" si="567"/>
        <v>1</v>
      </c>
    </row>
    <row r="9045" spans="1:77">
      <c r="A9045" s="33">
        <v>9040</v>
      </c>
      <c r="BP9045" s="27">
        <v>0.828119761683208</v>
      </c>
      <c r="BQ9045" s="27">
        <v>14866.8553527376</v>
      </c>
      <c r="BR9045" s="27">
        <v>1.42548358676374</v>
      </c>
      <c r="BS9045" s="27">
        <v>63056.6524759576</v>
      </c>
      <c r="BU9045">
        <f t="shared" si="564"/>
        <v>109351.108899744</v>
      </c>
      <c r="BV9045">
        <f t="shared" si="565"/>
        <v>150765.885538604</v>
      </c>
      <c r="BW9045" s="9">
        <v>9040</v>
      </c>
      <c r="BX9045">
        <f t="shared" si="566"/>
        <v>0</v>
      </c>
      <c r="BY9045">
        <f t="shared" si="567"/>
        <v>1</v>
      </c>
    </row>
    <row r="9046" spans="1:77">
      <c r="A9046" s="33">
        <v>9041</v>
      </c>
      <c r="BP9046" s="27">
        <v>0.781120896052529</v>
      </c>
      <c r="BQ9046" s="27">
        <v>14629.9889113574</v>
      </c>
      <c r="BR9046" s="27">
        <v>1.32687530046854</v>
      </c>
      <c r="BS9046" s="27">
        <v>59502.480651561</v>
      </c>
      <c r="BU9046">
        <f t="shared" si="564"/>
        <v>102538.145496522</v>
      </c>
      <c r="BV9046">
        <f t="shared" si="565"/>
        <v>139528.81441872</v>
      </c>
      <c r="BW9046" s="9">
        <v>9041</v>
      </c>
      <c r="BX9046">
        <f t="shared" si="566"/>
        <v>0</v>
      </c>
      <c r="BY9046">
        <f t="shared" si="567"/>
        <v>1</v>
      </c>
    </row>
    <row r="9047" spans="1:77">
      <c r="A9047" s="33">
        <v>9042</v>
      </c>
      <c r="BP9047" s="27">
        <v>0.804909495542766</v>
      </c>
      <c r="BQ9047" s="27">
        <v>12855.7535621428</v>
      </c>
      <c r="BR9047" s="27">
        <v>1.38208548481904</v>
      </c>
      <c r="BS9047" s="27">
        <v>58448.6851708378</v>
      </c>
      <c r="BU9047">
        <f t="shared" si="564"/>
        <v>107880.670769272</v>
      </c>
      <c r="BV9047">
        <f t="shared" si="565"/>
        <v>148864.137552018</v>
      </c>
      <c r="BW9047" s="9">
        <v>9042</v>
      </c>
      <c r="BX9047">
        <f t="shared" si="566"/>
        <v>0</v>
      </c>
      <c r="BY9047">
        <f t="shared" si="567"/>
        <v>1</v>
      </c>
    </row>
    <row r="9048" spans="1:77">
      <c r="A9048" s="33">
        <v>9043</v>
      </c>
      <c r="BP9048" s="27">
        <v>0.779787762840933</v>
      </c>
      <c r="BQ9048" s="27">
        <v>15878.9680444637</v>
      </c>
      <c r="BR9048" s="27">
        <v>1.32882403935495</v>
      </c>
      <c r="BS9048" s="27">
        <v>63363.0727697501</v>
      </c>
      <c r="BU9048">
        <f t="shared" si="564"/>
        <v>101089.196381676</v>
      </c>
      <c r="BV9048">
        <f t="shared" si="565"/>
        <v>135960.533133492</v>
      </c>
      <c r="BW9048" s="9">
        <v>9043</v>
      </c>
      <c r="BX9048">
        <f t="shared" si="566"/>
        <v>0</v>
      </c>
      <c r="BY9048">
        <f t="shared" si="567"/>
        <v>1</v>
      </c>
    </row>
    <row r="9049" spans="1:77">
      <c r="A9049" s="33">
        <v>9044</v>
      </c>
      <c r="BP9049" s="27">
        <v>0.824401495382375</v>
      </c>
      <c r="BQ9049" s="27">
        <v>13658.6739361626</v>
      </c>
      <c r="BR9049" s="27">
        <v>1.43197058389822</v>
      </c>
      <c r="BS9049" s="27">
        <v>60098.6136214858</v>
      </c>
      <c r="BU9049">
        <f t="shared" si="564"/>
        <v>110001.550371194</v>
      </c>
      <c r="BV9049">
        <f t="shared" si="565"/>
        <v>154696.973963247</v>
      </c>
      <c r="BW9049" s="9">
        <v>9044</v>
      </c>
      <c r="BX9049">
        <f t="shared" si="566"/>
        <v>0</v>
      </c>
      <c r="BY9049">
        <f t="shared" si="567"/>
        <v>1</v>
      </c>
    </row>
    <row r="9050" spans="1:77">
      <c r="A9050" s="33">
        <v>9045</v>
      </c>
      <c r="BP9050" s="27">
        <v>0.790711378423722</v>
      </c>
      <c r="BQ9050" s="27">
        <v>16138.3832356878</v>
      </c>
      <c r="BR9050" s="27">
        <v>1.35660323974967</v>
      </c>
      <c r="BS9050" s="27">
        <v>61412.1143218882</v>
      </c>
      <c r="BU9050">
        <f t="shared" si="564"/>
        <v>102468.32352787</v>
      </c>
      <c r="BV9050">
        <f t="shared" si="565"/>
        <v>142078.371640562</v>
      </c>
      <c r="BW9050" s="9">
        <v>9045</v>
      </c>
      <c r="BX9050">
        <f t="shared" si="566"/>
        <v>0</v>
      </c>
      <c r="BY9050">
        <f t="shared" si="567"/>
        <v>1</v>
      </c>
    </row>
    <row r="9051" spans="1:77">
      <c r="A9051" s="33">
        <v>9046</v>
      </c>
      <c r="BP9051" s="27">
        <v>0.796053801476447</v>
      </c>
      <c r="BQ9051" s="27">
        <v>9933.17288649885</v>
      </c>
      <c r="BR9051" s="27">
        <v>1.37345496081716</v>
      </c>
      <c r="BS9051" s="27">
        <v>53782.085408605</v>
      </c>
      <c r="BU9051">
        <f t="shared" si="564"/>
        <v>109474.897334968</v>
      </c>
      <c r="BV9051">
        <f t="shared" si="565"/>
        <v>152236.158713969</v>
      </c>
      <c r="BW9051" s="9">
        <v>9046</v>
      </c>
      <c r="BX9051">
        <f t="shared" si="566"/>
        <v>0</v>
      </c>
      <c r="BY9051">
        <f t="shared" si="567"/>
        <v>1</v>
      </c>
    </row>
    <row r="9052" spans="1:77">
      <c r="A9052" s="33">
        <v>9047</v>
      </c>
      <c r="BP9052" s="27">
        <v>0.764067480334798</v>
      </c>
      <c r="BQ9052" s="27">
        <v>14022.015202453</v>
      </c>
      <c r="BR9052" s="27">
        <v>1.29565329489041</v>
      </c>
      <c r="BS9052" s="27">
        <v>62899.396018184</v>
      </c>
      <c r="BU9052">
        <f t="shared" si="564"/>
        <v>100588.106847767</v>
      </c>
      <c r="BV9052">
        <f t="shared" si="565"/>
        <v>131448.598215377</v>
      </c>
      <c r="BW9052" s="9">
        <v>9047</v>
      </c>
      <c r="BX9052">
        <f t="shared" si="566"/>
        <v>0</v>
      </c>
      <c r="BY9052">
        <f t="shared" si="567"/>
        <v>1</v>
      </c>
    </row>
    <row r="9053" spans="1:77">
      <c r="A9053" s="33">
        <v>9048</v>
      </c>
      <c r="BP9053" s="27">
        <v>0.837017891560906</v>
      </c>
      <c r="BQ9053" s="27">
        <v>15694.829545754</v>
      </c>
      <c r="BR9053" s="27">
        <v>1.44845169483335</v>
      </c>
      <c r="BS9053" s="27">
        <v>75814.3624480008</v>
      </c>
      <c r="BU9053">
        <f t="shared" si="564"/>
        <v>109857.854188382</v>
      </c>
      <c r="BV9053">
        <f t="shared" si="565"/>
        <v>141453.391777001</v>
      </c>
      <c r="BW9053" s="9">
        <v>9048</v>
      </c>
      <c r="BX9053">
        <f t="shared" si="566"/>
        <v>0</v>
      </c>
      <c r="BY9053">
        <f t="shared" si="567"/>
        <v>1</v>
      </c>
    </row>
    <row r="9054" spans="1:77">
      <c r="A9054" s="33">
        <v>9049</v>
      </c>
      <c r="BP9054" s="27">
        <v>0.813010575920327</v>
      </c>
      <c r="BQ9054" s="27">
        <v>16013.1296996557</v>
      </c>
      <c r="BR9054" s="27">
        <v>1.38755477579927</v>
      </c>
      <c r="BS9054" s="27">
        <v>61655.5804484119</v>
      </c>
      <c r="BU9054">
        <f t="shared" si="564"/>
        <v>105938.456688393</v>
      </c>
      <c r="BV9054">
        <f t="shared" si="565"/>
        <v>146477.635921479</v>
      </c>
      <c r="BW9054" s="9">
        <v>9049</v>
      </c>
      <c r="BX9054">
        <f t="shared" si="566"/>
        <v>0</v>
      </c>
      <c r="BY9054">
        <f t="shared" si="567"/>
        <v>1</v>
      </c>
    </row>
    <row r="9055" spans="1:77">
      <c r="A9055" s="33">
        <v>9050</v>
      </c>
      <c r="BP9055" s="27">
        <v>0.739640560847544</v>
      </c>
      <c r="BQ9055" s="27">
        <v>11865.2542562135</v>
      </c>
      <c r="BR9055" s="27">
        <v>1.27585095693359</v>
      </c>
      <c r="BS9055" s="27">
        <v>55845.1636228338</v>
      </c>
      <c r="BU9055">
        <f t="shared" si="564"/>
        <v>99080.8298709181</v>
      </c>
      <c r="BV9055">
        <f t="shared" si="565"/>
        <v>135532.479917204</v>
      </c>
      <c r="BW9055" s="9">
        <v>9050</v>
      </c>
      <c r="BX9055">
        <f t="shared" si="566"/>
        <v>0</v>
      </c>
      <c r="BY9055">
        <f t="shared" si="567"/>
        <v>1</v>
      </c>
    </row>
    <row r="9056" spans="1:77">
      <c r="A9056" s="33">
        <v>9051</v>
      </c>
      <c r="BP9056" s="27">
        <v>0.829029516220977</v>
      </c>
      <c r="BQ9056" s="27">
        <v>12076.5751095313</v>
      </c>
      <c r="BR9056" s="27">
        <v>1.44569245375676</v>
      </c>
      <c r="BS9056" s="27">
        <v>70277.7136442881</v>
      </c>
      <c r="BU9056">
        <f t="shared" si="564"/>
        <v>112277.852323615</v>
      </c>
      <c r="BV9056">
        <f t="shared" si="565"/>
        <v>146576.154419226</v>
      </c>
      <c r="BW9056" s="9">
        <v>9051</v>
      </c>
      <c r="BX9056">
        <f t="shared" si="566"/>
        <v>0</v>
      </c>
      <c r="BY9056">
        <f t="shared" si="567"/>
        <v>1</v>
      </c>
    </row>
    <row r="9057" spans="1:77">
      <c r="A9057" s="33">
        <v>9052</v>
      </c>
      <c r="BP9057" s="27">
        <v>0.784949163692638</v>
      </c>
      <c r="BQ9057" s="27">
        <v>20800.8924935048</v>
      </c>
      <c r="BR9057" s="27">
        <v>1.34056439901716</v>
      </c>
      <c r="BS9057" s="27">
        <v>81360.3062296162</v>
      </c>
      <c r="BU9057">
        <f t="shared" si="564"/>
        <v>96941.4820603909</v>
      </c>
      <c r="BV9057">
        <f t="shared" si="565"/>
        <v>119724.353622958</v>
      </c>
      <c r="BW9057" s="9">
        <v>9052</v>
      </c>
      <c r="BX9057">
        <f t="shared" si="566"/>
        <v>0</v>
      </c>
      <c r="BY9057">
        <f t="shared" si="567"/>
        <v>1</v>
      </c>
    </row>
    <row r="9058" spans="1:77">
      <c r="A9058" s="33">
        <v>9053</v>
      </c>
      <c r="BP9058" s="27">
        <v>0.821954948737504</v>
      </c>
      <c r="BQ9058" s="27">
        <v>13798.7640697086</v>
      </c>
      <c r="BR9058" s="27">
        <v>1.43863885002316</v>
      </c>
      <c r="BS9058" s="27">
        <v>74101.2365565541</v>
      </c>
      <c r="BU9058">
        <f t="shared" si="564"/>
        <v>109494.478240917</v>
      </c>
      <c r="BV9058">
        <f t="shared" si="565"/>
        <v>141694.590946919</v>
      </c>
      <c r="BW9058" s="9">
        <v>9053</v>
      </c>
      <c r="BX9058">
        <f t="shared" si="566"/>
        <v>0</v>
      </c>
      <c r="BY9058">
        <f t="shared" si="567"/>
        <v>1</v>
      </c>
    </row>
    <row r="9059" spans="1:77">
      <c r="A9059" s="33">
        <v>9054</v>
      </c>
      <c r="BP9059" s="27">
        <v>0.800357491008315</v>
      </c>
      <c r="BQ9059" s="27">
        <v>12100.7082606828</v>
      </c>
      <c r="BR9059" s="27">
        <v>1.32774736081942</v>
      </c>
      <c r="BS9059" s="27">
        <v>57304.4024278092</v>
      </c>
      <c r="BU9059">
        <f t="shared" si="564"/>
        <v>107952.915390564</v>
      </c>
      <c r="BV9059">
        <f t="shared" si="565"/>
        <v>141857.701695104</v>
      </c>
      <c r="BW9059" s="9">
        <v>9054</v>
      </c>
      <c r="BX9059">
        <f t="shared" si="566"/>
        <v>0</v>
      </c>
      <c r="BY9059">
        <f t="shared" si="567"/>
        <v>1</v>
      </c>
    </row>
    <row r="9060" spans="1:77">
      <c r="A9060" s="33">
        <v>9055</v>
      </c>
      <c r="BP9060" s="27">
        <v>0.808607278174869</v>
      </c>
      <c r="BQ9060" s="27">
        <v>12431.5667350919</v>
      </c>
      <c r="BR9060" s="27">
        <v>1.39788124392035</v>
      </c>
      <c r="BS9060" s="27">
        <v>57563.024964871</v>
      </c>
      <c r="BU9060">
        <f t="shared" si="564"/>
        <v>108859.524991138</v>
      </c>
      <c r="BV9060">
        <f t="shared" si="565"/>
        <v>152119.161623181</v>
      </c>
      <c r="BW9060" s="9">
        <v>9055</v>
      </c>
      <c r="BX9060">
        <f t="shared" si="566"/>
        <v>0</v>
      </c>
      <c r="BY9060">
        <f t="shared" si="567"/>
        <v>1</v>
      </c>
    </row>
    <row r="9061" spans="1:77">
      <c r="A9061" s="33">
        <v>9056</v>
      </c>
      <c r="BP9061" s="27">
        <v>0.766972356814352</v>
      </c>
      <c r="BQ9061" s="27">
        <v>9845.51553532115</v>
      </c>
      <c r="BR9061" s="27">
        <v>1.29052923277805</v>
      </c>
      <c r="BS9061" s="27">
        <v>67437.9881896461</v>
      </c>
      <c r="BU9061">
        <f t="shared" si="564"/>
        <v>105200.337986832</v>
      </c>
      <c r="BV9061">
        <f t="shared" si="565"/>
        <v>126141.396727061</v>
      </c>
      <c r="BW9061" s="9">
        <v>9056</v>
      </c>
      <c r="BX9061">
        <f t="shared" si="566"/>
        <v>0</v>
      </c>
      <c r="BY9061">
        <f t="shared" si="567"/>
        <v>1</v>
      </c>
    </row>
    <row r="9062" spans="1:77">
      <c r="A9062" s="33">
        <v>9057</v>
      </c>
      <c r="BP9062" s="27">
        <v>0.755610839912929</v>
      </c>
      <c r="BQ9062" s="27">
        <v>14744.432756717</v>
      </c>
      <c r="BR9062" s="27">
        <v>1.29809207235417</v>
      </c>
      <c r="BS9062" s="27">
        <v>60062.5223133075</v>
      </c>
      <c r="BU9062">
        <f t="shared" si="564"/>
        <v>98597.1932302223</v>
      </c>
      <c r="BV9062">
        <f t="shared" si="565"/>
        <v>134651.288539818</v>
      </c>
      <c r="BW9062" s="9">
        <v>9057</v>
      </c>
      <c r="BX9062">
        <f t="shared" si="566"/>
        <v>0</v>
      </c>
      <c r="BY9062">
        <f t="shared" si="567"/>
        <v>1</v>
      </c>
    </row>
    <row r="9063" spans="1:77">
      <c r="A9063" s="33">
        <v>9058</v>
      </c>
      <c r="BP9063" s="27">
        <v>0.778284920960271</v>
      </c>
      <c r="BQ9063" s="27">
        <v>17073.3278243847</v>
      </c>
      <c r="BR9063" s="27">
        <v>1.33757910850625</v>
      </c>
      <c r="BS9063" s="27">
        <v>63766.5305479021</v>
      </c>
      <c r="BU9063">
        <f t="shared" si="564"/>
        <v>99669.410319656</v>
      </c>
      <c r="BV9063">
        <f t="shared" si="565"/>
        <v>136870.335728035</v>
      </c>
      <c r="BW9063" s="9">
        <v>9058</v>
      </c>
      <c r="BX9063">
        <f t="shared" si="566"/>
        <v>0</v>
      </c>
      <c r="BY9063">
        <f t="shared" si="567"/>
        <v>1</v>
      </c>
    </row>
    <row r="9064" spans="1:77">
      <c r="A9064" s="33">
        <v>9059</v>
      </c>
      <c r="BP9064" s="27">
        <v>0.803907451590528</v>
      </c>
      <c r="BQ9064" s="27">
        <v>12555.8874354852</v>
      </c>
      <c r="BR9064" s="27">
        <v>1.40467018898763</v>
      </c>
      <c r="BS9064" s="27">
        <v>57770.5957112119</v>
      </c>
      <c r="BU9064">
        <f t="shared" si="564"/>
        <v>108030.230303094</v>
      </c>
      <c r="BV9064">
        <f t="shared" si="565"/>
        <v>152929.932636932</v>
      </c>
      <c r="BW9064" s="9">
        <v>9059</v>
      </c>
      <c r="BX9064">
        <f t="shared" si="566"/>
        <v>0</v>
      </c>
      <c r="BY9064">
        <f t="shared" si="567"/>
        <v>1</v>
      </c>
    </row>
    <row r="9065" spans="1:77">
      <c r="A9065" s="33">
        <v>9060</v>
      </c>
      <c r="BP9065" s="27">
        <v>0.867351030492356</v>
      </c>
      <c r="BQ9065" s="27">
        <v>18390.7938874677</v>
      </c>
      <c r="BR9065" s="27">
        <v>1.48396480653832</v>
      </c>
      <c r="BS9065" s="27">
        <v>78221.9478465711</v>
      </c>
      <c r="BU9065">
        <f t="shared" si="564"/>
        <v>111711.860686386</v>
      </c>
      <c r="BV9065">
        <f t="shared" si="565"/>
        <v>144372.773134177</v>
      </c>
      <c r="BW9065" s="9">
        <v>9060</v>
      </c>
      <c r="BX9065">
        <f t="shared" si="566"/>
        <v>0</v>
      </c>
      <c r="BY9065">
        <f t="shared" si="567"/>
        <v>1</v>
      </c>
    </row>
    <row r="9066" spans="1:77">
      <c r="A9066" s="33">
        <v>9061</v>
      </c>
      <c r="BP9066" s="27">
        <v>0.79997587578725</v>
      </c>
      <c r="BQ9066" s="27">
        <v>15695.9369302754</v>
      </c>
      <c r="BR9066" s="27">
        <v>1.39254195680664</v>
      </c>
      <c r="BS9066" s="27">
        <v>60489.8261359425</v>
      </c>
      <c r="BU9066">
        <f t="shared" si="564"/>
        <v>104300.444437812</v>
      </c>
      <c r="BV9066">
        <f t="shared" si="565"/>
        <v>148391.467385053</v>
      </c>
      <c r="BW9066" s="9">
        <v>9061</v>
      </c>
      <c r="BX9066">
        <f t="shared" si="566"/>
        <v>0</v>
      </c>
      <c r="BY9066">
        <f t="shared" si="567"/>
        <v>1</v>
      </c>
    </row>
    <row r="9067" spans="1:77">
      <c r="A9067" s="33">
        <v>9062</v>
      </c>
      <c r="BP9067" s="27">
        <v>0.795650632835152</v>
      </c>
      <c r="BQ9067" s="27">
        <v>11187.0398876456</v>
      </c>
      <c r="BR9067" s="27">
        <v>1.36624350336619</v>
      </c>
      <c r="BS9067" s="27">
        <v>55711.7560642922</v>
      </c>
      <c r="BU9067">
        <f t="shared" si="564"/>
        <v>108160.555037627</v>
      </c>
      <c r="BV9067">
        <f t="shared" si="565"/>
        <v>149224.769440637</v>
      </c>
      <c r="BW9067" s="9">
        <v>9062</v>
      </c>
      <c r="BX9067">
        <f t="shared" si="566"/>
        <v>0</v>
      </c>
      <c r="BY9067">
        <f t="shared" si="567"/>
        <v>1</v>
      </c>
    </row>
    <row r="9068" spans="1:77">
      <c r="A9068" s="33">
        <v>9063</v>
      </c>
      <c r="BP9068" s="27">
        <v>0.771682248786794</v>
      </c>
      <c r="BQ9068" s="27">
        <v>12212.6128533747</v>
      </c>
      <c r="BR9068" s="27">
        <v>1.31212392762745</v>
      </c>
      <c r="BS9068" s="27">
        <v>56210.796075889</v>
      </c>
      <c r="BU9068">
        <f t="shared" si="564"/>
        <v>103539.724464644</v>
      </c>
      <c r="BV9068">
        <f t="shared" si="565"/>
        <v>140607.793068228</v>
      </c>
      <c r="BW9068" s="9">
        <v>9063</v>
      </c>
      <c r="BX9068">
        <f t="shared" si="566"/>
        <v>0</v>
      </c>
      <c r="BY9068">
        <f t="shared" si="567"/>
        <v>1</v>
      </c>
    </row>
    <row r="9069" spans="1:77">
      <c r="A9069" s="33">
        <v>9064</v>
      </c>
      <c r="BP9069" s="27">
        <v>0.796623842228374</v>
      </c>
      <c r="BQ9069" s="27">
        <v>17528.9472641715</v>
      </c>
      <c r="BR9069" s="27">
        <v>1.35452323199649</v>
      </c>
      <c r="BS9069" s="27">
        <v>64384.5692582196</v>
      </c>
      <c r="BU9069">
        <f t="shared" si="564"/>
        <v>101964.629070084</v>
      </c>
      <c r="BV9069">
        <f t="shared" si="565"/>
        <v>138793.915541254</v>
      </c>
      <c r="BW9069" s="9">
        <v>9064</v>
      </c>
      <c r="BX9069">
        <f t="shared" si="566"/>
        <v>0</v>
      </c>
      <c r="BY9069">
        <f t="shared" si="567"/>
        <v>1</v>
      </c>
    </row>
    <row r="9070" spans="1:77">
      <c r="A9070" s="33">
        <v>9065</v>
      </c>
      <c r="BP9070" s="27">
        <v>0.793430349181981</v>
      </c>
      <c r="BQ9070" s="27">
        <v>14492.9203897082</v>
      </c>
      <c r="BR9070" s="27">
        <v>1.35063520399926</v>
      </c>
      <c r="BS9070" s="27">
        <v>60431.0218092005</v>
      </c>
      <c r="BU9070">
        <f t="shared" si="564"/>
        <v>104521.631987589</v>
      </c>
      <c r="BV9070">
        <f t="shared" si="565"/>
        <v>142164.258790688</v>
      </c>
      <c r="BW9070" s="9">
        <v>9065</v>
      </c>
      <c r="BX9070">
        <f t="shared" si="566"/>
        <v>0</v>
      </c>
      <c r="BY9070">
        <f t="shared" si="567"/>
        <v>1</v>
      </c>
    </row>
    <row r="9071" spans="1:77">
      <c r="A9071" s="33">
        <v>9066</v>
      </c>
      <c r="BP9071" s="27">
        <v>0.859241302634092</v>
      </c>
      <c r="BQ9071" s="27">
        <v>12192.3537554281</v>
      </c>
      <c r="BR9071" s="27">
        <v>1.49333808074339</v>
      </c>
      <c r="BS9071" s="27">
        <v>73836.6847042179</v>
      </c>
      <c r="BU9071">
        <f t="shared" si="564"/>
        <v>116693.841639686</v>
      </c>
      <c r="BV9071">
        <f t="shared" si="565"/>
        <v>150164.027407291</v>
      </c>
      <c r="BW9071" s="9">
        <v>9066</v>
      </c>
      <c r="BX9071">
        <f t="shared" si="566"/>
        <v>0</v>
      </c>
      <c r="BY9071">
        <f t="shared" si="567"/>
        <v>1</v>
      </c>
    </row>
    <row r="9072" spans="1:77">
      <c r="A9072" s="33">
        <v>9067</v>
      </c>
      <c r="BP9072" s="27">
        <v>0.81212551671863</v>
      </c>
      <c r="BQ9072" s="27">
        <v>11581.3522534855</v>
      </c>
      <c r="BR9072" s="27">
        <v>1.39949063085924</v>
      </c>
      <c r="BS9072" s="27">
        <v>56237.0903302337</v>
      </c>
      <c r="BU9072">
        <f t="shared" si="564"/>
        <v>110237.475254309</v>
      </c>
      <c r="BV9072">
        <f t="shared" si="565"/>
        <v>153686.504298652</v>
      </c>
      <c r="BW9072" s="9">
        <v>9067</v>
      </c>
      <c r="BX9072">
        <f t="shared" si="566"/>
        <v>0</v>
      </c>
      <c r="BY9072">
        <f t="shared" si="567"/>
        <v>1</v>
      </c>
    </row>
    <row r="9073" spans="1:77">
      <c r="A9073" s="33">
        <v>9068</v>
      </c>
      <c r="BP9073" s="27">
        <v>0.812532417655312</v>
      </c>
      <c r="BQ9073" s="27">
        <v>14165.949370724</v>
      </c>
      <c r="BR9073" s="27">
        <v>1.36507086526035</v>
      </c>
      <c r="BS9073" s="27">
        <v>57675.9364280403</v>
      </c>
      <c r="BU9073">
        <f t="shared" si="564"/>
        <v>107713.913277573</v>
      </c>
      <c r="BV9073">
        <f t="shared" si="565"/>
        <v>147084.693361013</v>
      </c>
      <c r="BW9073" s="9">
        <v>9068</v>
      </c>
      <c r="BX9073">
        <f t="shared" si="566"/>
        <v>0</v>
      </c>
      <c r="BY9073">
        <f t="shared" si="567"/>
        <v>1</v>
      </c>
    </row>
    <row r="9074" spans="1:77">
      <c r="A9074" s="33">
        <v>9069</v>
      </c>
      <c r="BP9074" s="27">
        <v>0.783310911763372</v>
      </c>
      <c r="BQ9074" s="27">
        <v>11400.9438237629</v>
      </c>
      <c r="BR9074" s="27">
        <v>1.35086537655855</v>
      </c>
      <c r="BS9074" s="27">
        <v>57087.6535545483</v>
      </c>
      <c r="BU9074">
        <f t="shared" si="564"/>
        <v>106095.692940743</v>
      </c>
      <c r="BV9074">
        <f t="shared" si="565"/>
        <v>145542.152929234</v>
      </c>
      <c r="BW9074" s="9">
        <v>9069</v>
      </c>
      <c r="BX9074">
        <f t="shared" si="566"/>
        <v>0</v>
      </c>
      <c r="BY9074">
        <f t="shared" si="567"/>
        <v>1</v>
      </c>
    </row>
    <row r="9075" spans="1:77">
      <c r="A9075" s="33">
        <v>9070</v>
      </c>
      <c r="BP9075" s="27">
        <v>0.822739210916734</v>
      </c>
      <c r="BQ9075" s="27">
        <v>12623.2395257915</v>
      </c>
      <c r="BR9075" s="27">
        <v>1.37980853823266</v>
      </c>
      <c r="BS9075" s="27">
        <v>57732.8768365068</v>
      </c>
      <c r="BU9075">
        <f t="shared" si="564"/>
        <v>110787.642111719</v>
      </c>
      <c r="BV9075">
        <f t="shared" si="565"/>
        <v>149238.403898393</v>
      </c>
      <c r="BW9075" s="9">
        <v>9070</v>
      </c>
      <c r="BX9075">
        <f t="shared" si="566"/>
        <v>0</v>
      </c>
      <c r="BY9075">
        <f t="shared" si="567"/>
        <v>1</v>
      </c>
    </row>
    <row r="9076" spans="1:77">
      <c r="A9076" s="33">
        <v>9071</v>
      </c>
      <c r="BP9076" s="27">
        <v>0.845020966923732</v>
      </c>
      <c r="BQ9076" s="27">
        <v>17077.2666129992</v>
      </c>
      <c r="BR9076" s="27">
        <v>1.43222651659385</v>
      </c>
      <c r="BS9076" s="27">
        <v>65264.7934559625</v>
      </c>
      <c r="BU9076">
        <f t="shared" si="564"/>
        <v>109675.878425561</v>
      </c>
      <c r="BV9076">
        <f t="shared" si="565"/>
        <v>149569.184033115</v>
      </c>
      <c r="BW9076" s="9">
        <v>9071</v>
      </c>
      <c r="BX9076">
        <f t="shared" si="566"/>
        <v>0</v>
      </c>
      <c r="BY9076">
        <f t="shared" si="567"/>
        <v>1</v>
      </c>
    </row>
    <row r="9077" spans="1:77">
      <c r="A9077" s="33">
        <v>9072</v>
      </c>
      <c r="BP9077" s="27">
        <v>0.854457943083814</v>
      </c>
      <c r="BQ9077" s="27">
        <v>14815.0015226014</v>
      </c>
      <c r="BR9077" s="27">
        <v>1.47408962441137</v>
      </c>
      <c r="BS9077" s="27">
        <v>74760.6811765459</v>
      </c>
      <c r="BU9077">
        <f t="shared" si="564"/>
        <v>113353.689939971</v>
      </c>
      <c r="BV9077">
        <f t="shared" si="565"/>
        <v>146352.76248516</v>
      </c>
      <c r="BW9077" s="9">
        <v>9072</v>
      </c>
      <c r="BX9077">
        <f t="shared" si="566"/>
        <v>0</v>
      </c>
      <c r="BY9077">
        <f t="shared" si="567"/>
        <v>1</v>
      </c>
    </row>
    <row r="9078" spans="1:77">
      <c r="A9078" s="33">
        <v>9073</v>
      </c>
      <c r="BP9078" s="27">
        <v>0.849095212267053</v>
      </c>
      <c r="BQ9078" s="27">
        <v>14185.0840436176</v>
      </c>
      <c r="BR9078" s="27">
        <v>1.4865672279088</v>
      </c>
      <c r="BS9078" s="27">
        <v>58169.7018806663</v>
      </c>
      <c r="BU9078">
        <f t="shared" si="564"/>
        <v>113179.19779644</v>
      </c>
      <c r="BV9078">
        <f t="shared" si="565"/>
        <v>164815.382305653</v>
      </c>
      <c r="BW9078" s="9">
        <v>9073</v>
      </c>
      <c r="BX9078">
        <f t="shared" si="566"/>
        <v>0</v>
      </c>
      <c r="BY9078">
        <f t="shared" si="567"/>
        <v>1</v>
      </c>
    </row>
    <row r="9079" spans="1:77">
      <c r="A9079" s="33">
        <v>9074</v>
      </c>
      <c r="BP9079" s="27">
        <v>0.757358268822763</v>
      </c>
      <c r="BQ9079" s="27">
        <v>14182.0569435053</v>
      </c>
      <c r="BR9079" s="27">
        <v>1.27398839248426</v>
      </c>
      <c r="BS9079" s="27">
        <v>74060.3241847106</v>
      </c>
      <c r="BU9079">
        <f t="shared" si="564"/>
        <v>99421.6833799092</v>
      </c>
      <c r="BV9079">
        <f t="shared" si="565"/>
        <v>117037.934687929</v>
      </c>
      <c r="BW9079" s="9">
        <v>9074</v>
      </c>
      <c r="BX9079">
        <f t="shared" si="566"/>
        <v>0</v>
      </c>
      <c r="BY9079">
        <f t="shared" si="567"/>
        <v>1</v>
      </c>
    </row>
    <row r="9080" spans="1:77">
      <c r="A9080" s="33">
        <v>9075</v>
      </c>
      <c r="BP9080" s="27">
        <v>0.76744922936854</v>
      </c>
      <c r="BQ9080" s="27">
        <v>18331.1401206693</v>
      </c>
      <c r="BR9080" s="27">
        <v>1.31159737632293</v>
      </c>
      <c r="BS9080" s="27">
        <v>65047.9702887808</v>
      </c>
      <c r="BU9080">
        <f t="shared" si="564"/>
        <v>96786.2442846116</v>
      </c>
      <c r="BV9080">
        <f t="shared" si="565"/>
        <v>131691.636159658</v>
      </c>
      <c r="BW9080" s="9">
        <v>9075</v>
      </c>
      <c r="BX9080">
        <f t="shared" si="566"/>
        <v>0</v>
      </c>
      <c r="BY9080">
        <f t="shared" si="567"/>
        <v>1</v>
      </c>
    </row>
    <row r="9081" spans="1:77">
      <c r="A9081" s="33">
        <v>9076</v>
      </c>
      <c r="BP9081" s="27">
        <v>0.738785283982605</v>
      </c>
      <c r="BQ9081" s="27">
        <v>11898.4702645226</v>
      </c>
      <c r="BR9081" s="27">
        <v>1.25329052190144</v>
      </c>
      <c r="BS9081" s="27">
        <v>58539.8432308753</v>
      </c>
      <c r="BU9081">
        <f t="shared" si="564"/>
        <v>98919.3223328681</v>
      </c>
      <c r="BV9081">
        <f t="shared" si="565"/>
        <v>129453.73505434</v>
      </c>
      <c r="BW9081" s="9">
        <v>9076</v>
      </c>
      <c r="BX9081">
        <f t="shared" si="566"/>
        <v>0</v>
      </c>
      <c r="BY9081">
        <f t="shared" si="567"/>
        <v>1</v>
      </c>
    </row>
    <row r="9082" spans="1:77">
      <c r="A9082" s="33">
        <v>9077</v>
      </c>
      <c r="BP9082" s="27">
        <v>0.805556617745532</v>
      </c>
      <c r="BQ9082" s="27">
        <v>12461.6805569671</v>
      </c>
      <c r="BR9082" s="27">
        <v>1.40220661548857</v>
      </c>
      <c r="BS9082" s="27">
        <v>59012.732226254</v>
      </c>
      <c r="BU9082">
        <f t="shared" si="564"/>
        <v>108371.812104863</v>
      </c>
      <c r="BV9082">
        <f t="shared" si="565"/>
        <v>151318.260097032</v>
      </c>
      <c r="BW9082" s="9">
        <v>9077</v>
      </c>
      <c r="BX9082">
        <f t="shared" si="566"/>
        <v>0</v>
      </c>
      <c r="BY9082">
        <f t="shared" si="567"/>
        <v>1</v>
      </c>
    </row>
    <row r="9083" spans="1:77">
      <c r="A9083" s="33">
        <v>9078</v>
      </c>
      <c r="BP9083" s="27">
        <v>0.846962624294041</v>
      </c>
      <c r="BQ9083" s="27">
        <v>11415.2043918911</v>
      </c>
      <c r="BR9083" s="27">
        <v>1.49326346636475</v>
      </c>
      <c r="BS9083" s="27">
        <v>55759.5362359397</v>
      </c>
      <c r="BU9083">
        <f t="shared" si="564"/>
        <v>115629.189252215</v>
      </c>
      <c r="BV9083">
        <f t="shared" si="565"/>
        <v>168229.983718773</v>
      </c>
      <c r="BW9083" s="9">
        <v>9078</v>
      </c>
      <c r="BX9083">
        <f t="shared" si="566"/>
        <v>0</v>
      </c>
      <c r="BY9083">
        <f t="shared" si="567"/>
        <v>1</v>
      </c>
    </row>
    <row r="9084" spans="1:77">
      <c r="A9084" s="33">
        <v>9079</v>
      </c>
      <c r="BP9084" s="27">
        <v>0.740594029733102</v>
      </c>
      <c r="BQ9084" s="27">
        <v>14181.9472471522</v>
      </c>
      <c r="BR9084" s="27">
        <v>1.23104709635144</v>
      </c>
      <c r="BS9084" s="27">
        <v>58241.5131077351</v>
      </c>
      <c r="BU9084">
        <f t="shared" si="564"/>
        <v>96907.1572128132</v>
      </c>
      <c r="BV9084">
        <f t="shared" si="565"/>
        <v>126415.551344981</v>
      </c>
      <c r="BW9084" s="9">
        <v>9079</v>
      </c>
      <c r="BX9084">
        <f t="shared" si="566"/>
        <v>0</v>
      </c>
      <c r="BY9084">
        <f t="shared" si="567"/>
        <v>1</v>
      </c>
    </row>
    <row r="9085" spans="1:77">
      <c r="A9085" s="33">
        <v>9080</v>
      </c>
      <c r="BP9085" s="27">
        <v>0.799479429755902</v>
      </c>
      <c r="BQ9085" s="27">
        <v>14418.7793986538</v>
      </c>
      <c r="BR9085" s="27">
        <v>1.35384795106417</v>
      </c>
      <c r="BS9085" s="27">
        <v>61031.995657933</v>
      </c>
      <c r="BU9085">
        <f t="shared" si="564"/>
        <v>105503.135064732</v>
      </c>
      <c r="BV9085">
        <f t="shared" si="565"/>
        <v>142045.197001692</v>
      </c>
      <c r="BW9085" s="9">
        <v>9080</v>
      </c>
      <c r="BX9085">
        <f t="shared" si="566"/>
        <v>0</v>
      </c>
      <c r="BY9085">
        <f t="shared" si="567"/>
        <v>1</v>
      </c>
    </row>
    <row r="9086" spans="1:77">
      <c r="A9086" s="33">
        <v>9081</v>
      </c>
      <c r="BP9086" s="27">
        <v>0.864793803839782</v>
      </c>
      <c r="BQ9086" s="27">
        <v>13005.385375726</v>
      </c>
      <c r="BR9086" s="27">
        <v>1.51620402269981</v>
      </c>
      <c r="BS9086" s="27">
        <v>59139.9840993426</v>
      </c>
      <c r="BU9086">
        <f t="shared" si="564"/>
        <v>116713.685200241</v>
      </c>
      <c r="BV9086">
        <f t="shared" si="565"/>
        <v>168290.619305629</v>
      </c>
      <c r="BW9086" s="9">
        <v>9081</v>
      </c>
      <c r="BX9086">
        <f t="shared" si="566"/>
        <v>0</v>
      </c>
      <c r="BY9086">
        <f t="shared" si="567"/>
        <v>1</v>
      </c>
    </row>
    <row r="9087" spans="1:77">
      <c r="A9087" s="33">
        <v>9082</v>
      </c>
      <c r="BP9087" s="27">
        <v>0.794373297089195</v>
      </c>
      <c r="BQ9087" s="27">
        <v>12340.9904818611</v>
      </c>
      <c r="BR9087" s="27">
        <v>1.36589534802656</v>
      </c>
      <c r="BS9087" s="27">
        <v>58639.6131681225</v>
      </c>
      <c r="BU9087">
        <f t="shared" si="564"/>
        <v>106815.004081518</v>
      </c>
      <c r="BV9087">
        <f t="shared" si="565"/>
        <v>146244.689035862</v>
      </c>
      <c r="BW9087" s="9">
        <v>9082</v>
      </c>
      <c r="BX9087">
        <f t="shared" si="566"/>
        <v>0</v>
      </c>
      <c r="BY9087">
        <f t="shared" si="567"/>
        <v>1</v>
      </c>
    </row>
    <row r="9088" spans="1:77">
      <c r="A9088" s="33">
        <v>9083</v>
      </c>
      <c r="BP9088" s="27">
        <v>0.867740640801218</v>
      </c>
      <c r="BQ9088" s="27">
        <v>16683.0673701369</v>
      </c>
      <c r="BR9088" s="27">
        <v>1.48458593897119</v>
      </c>
      <c r="BS9088" s="27">
        <v>75548.7383864788</v>
      </c>
      <c r="BU9088">
        <f t="shared" si="564"/>
        <v>113478.028750046</v>
      </c>
      <c r="BV9088">
        <f t="shared" si="565"/>
        <v>147139.152459199</v>
      </c>
      <c r="BW9088" s="9">
        <v>9083</v>
      </c>
      <c r="BX9088">
        <f t="shared" si="566"/>
        <v>0</v>
      </c>
      <c r="BY9088">
        <f t="shared" si="567"/>
        <v>1</v>
      </c>
    </row>
    <row r="9089" spans="1:77">
      <c r="A9089" s="33">
        <v>9084</v>
      </c>
      <c r="BP9089" s="27">
        <v>0.81503699014646</v>
      </c>
      <c r="BQ9089" s="27">
        <v>20711.0144221332</v>
      </c>
      <c r="BR9089" s="27">
        <v>1.39974778407027</v>
      </c>
      <c r="BS9089" s="27">
        <v>84963.5660097724</v>
      </c>
      <c r="BU9089">
        <f t="shared" si="564"/>
        <v>101544.534099836</v>
      </c>
      <c r="BV9089">
        <f t="shared" si="565"/>
        <v>124998.601600768</v>
      </c>
      <c r="BW9089" s="9">
        <v>9084</v>
      </c>
      <c r="BX9089">
        <f t="shared" si="566"/>
        <v>0</v>
      </c>
      <c r="BY9089">
        <f t="shared" si="567"/>
        <v>1</v>
      </c>
    </row>
    <row r="9090" spans="1:77">
      <c r="A9090" s="33">
        <v>9085</v>
      </c>
      <c r="BP9090" s="27">
        <v>0.817780109678464</v>
      </c>
      <c r="BQ9090" s="27">
        <v>12860.0714365502</v>
      </c>
      <c r="BR9090" s="27">
        <v>1.42023349828669</v>
      </c>
      <c r="BS9090" s="27">
        <v>57013.5164330699</v>
      </c>
      <c r="BU9090">
        <f t="shared" si="564"/>
        <v>109806.945015219</v>
      </c>
      <c r="BV9090">
        <f t="shared" si="565"/>
        <v>156021.508309933</v>
      </c>
      <c r="BW9090" s="9">
        <v>9085</v>
      </c>
      <c r="BX9090">
        <f t="shared" si="566"/>
        <v>0</v>
      </c>
      <c r="BY9090">
        <f t="shared" si="567"/>
        <v>1</v>
      </c>
    </row>
    <row r="9091" spans="1:77">
      <c r="A9091" s="33">
        <v>9086</v>
      </c>
      <c r="BP9091" s="27">
        <v>0.756009894228663</v>
      </c>
      <c r="BQ9091" s="27">
        <v>16841.7728874626</v>
      </c>
      <c r="BR9091" s="27">
        <v>1.30249781402248</v>
      </c>
      <c r="BS9091" s="27">
        <v>63542.8632128475</v>
      </c>
      <c r="BU9091">
        <f t="shared" si="564"/>
        <v>96559.7112468369</v>
      </c>
      <c r="BV9091">
        <f t="shared" si="565"/>
        <v>131831.808890525</v>
      </c>
      <c r="BW9091" s="9">
        <v>9086</v>
      </c>
      <c r="BX9091">
        <f t="shared" si="566"/>
        <v>0</v>
      </c>
      <c r="BY9091">
        <f t="shared" si="567"/>
        <v>1</v>
      </c>
    </row>
    <row r="9092" spans="1:77">
      <c r="A9092" s="33">
        <v>9087</v>
      </c>
      <c r="BP9092" s="27">
        <v>0.780848611794466</v>
      </c>
      <c r="BQ9092" s="27">
        <v>15997.3365970777</v>
      </c>
      <c r="BR9092" s="27">
        <v>1.32643701067854</v>
      </c>
      <c r="BS9092" s="27">
        <v>60591.9040304643</v>
      </c>
      <c r="BU9092">
        <f t="shared" si="564"/>
        <v>101129.955172092</v>
      </c>
      <c r="BV9092">
        <f t="shared" si="565"/>
        <v>138373.647571316</v>
      </c>
      <c r="BW9092" s="9">
        <v>9087</v>
      </c>
      <c r="BX9092">
        <f t="shared" si="566"/>
        <v>0</v>
      </c>
      <c r="BY9092">
        <f t="shared" si="567"/>
        <v>1</v>
      </c>
    </row>
    <row r="9093" spans="1:77">
      <c r="A9093" s="33">
        <v>9088</v>
      </c>
      <c r="BP9093" s="27">
        <v>0.777888987601969</v>
      </c>
      <c r="BQ9093" s="27">
        <v>13464.6227713075</v>
      </c>
      <c r="BR9093" s="27">
        <v>1.33864530737946</v>
      </c>
      <c r="BS9093" s="27">
        <v>60661.6743002583</v>
      </c>
      <c r="BU9093">
        <f t="shared" si="564"/>
        <v>103218.725368988</v>
      </c>
      <c r="BV9093">
        <f t="shared" si="565"/>
        <v>140135.121806661</v>
      </c>
      <c r="BW9093" s="9">
        <v>9088</v>
      </c>
      <c r="BX9093">
        <f t="shared" si="566"/>
        <v>0</v>
      </c>
      <c r="BY9093">
        <f t="shared" si="567"/>
        <v>1</v>
      </c>
    </row>
    <row r="9094" spans="1:77">
      <c r="A9094" s="33">
        <v>9089</v>
      </c>
      <c r="BP9094" s="27">
        <v>0.829319342569588</v>
      </c>
      <c r="BQ9094" s="27">
        <v>14751.0515506591</v>
      </c>
      <c r="BR9094" s="27">
        <v>1.42055055820749</v>
      </c>
      <c r="BS9094" s="27">
        <v>60262.306604089</v>
      </c>
      <c r="BU9094">
        <f t="shared" si="564"/>
        <v>109646.849834779</v>
      </c>
      <c r="BV9094">
        <f t="shared" si="565"/>
        <v>152820.277127035</v>
      </c>
      <c r="BW9094" s="9">
        <v>9089</v>
      </c>
      <c r="BX9094">
        <f t="shared" si="566"/>
        <v>0</v>
      </c>
      <c r="BY9094">
        <f t="shared" si="567"/>
        <v>1</v>
      </c>
    </row>
    <row r="9095" spans="1:77">
      <c r="A9095" s="33">
        <v>9090</v>
      </c>
      <c r="BP9095" s="27">
        <v>0.793834381855655</v>
      </c>
      <c r="BQ9095" s="27">
        <v>16577.8390659167</v>
      </c>
      <c r="BR9095" s="27">
        <v>1.34129448924294</v>
      </c>
      <c r="BS9095" s="27">
        <v>76903.037004744</v>
      </c>
      <c r="BU9095">
        <f t="shared" ref="BU9095:BU9158" si="568">BP9095*$BV$1-BQ9095</f>
        <v>102497.318212432</v>
      </c>
      <c r="BV9095">
        <f t="shared" ref="BV9095:BV9158" si="569">BR9095*$BV$1-BS9095</f>
        <v>124291.136381697</v>
      </c>
      <c r="BW9095" s="9">
        <v>9090</v>
      </c>
      <c r="BX9095">
        <f t="shared" ref="BX9095:BX9158" si="570">IF(BU9095=MAX($BU9095:$BV9095),1,0)</f>
        <v>0</v>
      </c>
      <c r="BY9095">
        <f t="shared" ref="BY9095:BY9158" si="571">IF(BV9095=MAX($BU9095:$BV9095),1,0)</f>
        <v>1</v>
      </c>
    </row>
    <row r="9096" spans="1:77">
      <c r="A9096" s="33">
        <v>9091</v>
      </c>
      <c r="BP9096" s="27">
        <v>0.830060524839065</v>
      </c>
      <c r="BQ9096" s="27">
        <v>13014.1735683719</v>
      </c>
      <c r="BR9096" s="27">
        <v>1.43192563855742</v>
      </c>
      <c r="BS9096" s="27">
        <v>59530.5591614089</v>
      </c>
      <c r="BU9096">
        <f t="shared" si="568"/>
        <v>111494.905157488</v>
      </c>
      <c r="BV9096">
        <f t="shared" si="569"/>
        <v>155258.286622205</v>
      </c>
      <c r="BW9096" s="9">
        <v>9091</v>
      </c>
      <c r="BX9096">
        <f t="shared" si="570"/>
        <v>0</v>
      </c>
      <c r="BY9096">
        <f t="shared" si="571"/>
        <v>1</v>
      </c>
    </row>
    <row r="9097" spans="1:77">
      <c r="A9097" s="33">
        <v>9092</v>
      </c>
      <c r="BP9097" s="27">
        <v>0.816412338929463</v>
      </c>
      <c r="BQ9097" s="27">
        <v>14218.6695025244</v>
      </c>
      <c r="BR9097" s="27">
        <v>1.40063212026738</v>
      </c>
      <c r="BS9097" s="27">
        <v>60522.6653103941</v>
      </c>
      <c r="BU9097">
        <f t="shared" si="568"/>
        <v>108243.181336895</v>
      </c>
      <c r="BV9097">
        <f t="shared" si="569"/>
        <v>149572.152729713</v>
      </c>
      <c r="BW9097" s="9">
        <v>9092</v>
      </c>
      <c r="BX9097">
        <f t="shared" si="570"/>
        <v>0</v>
      </c>
      <c r="BY9097">
        <f t="shared" si="571"/>
        <v>1</v>
      </c>
    </row>
    <row r="9098" spans="1:77">
      <c r="A9098" s="33">
        <v>9093</v>
      </c>
      <c r="BP9098" s="27">
        <v>0.791271609105848</v>
      </c>
      <c r="BQ9098" s="27">
        <v>14928.5445047536</v>
      </c>
      <c r="BR9098" s="27">
        <v>1.36105622664312</v>
      </c>
      <c r="BS9098" s="27">
        <v>60541.7108904059</v>
      </c>
      <c r="BU9098">
        <f t="shared" si="568"/>
        <v>103762.196861124</v>
      </c>
      <c r="BV9098">
        <f t="shared" si="569"/>
        <v>143616.723106063</v>
      </c>
      <c r="BW9098" s="9">
        <v>9093</v>
      </c>
      <c r="BX9098">
        <f t="shared" si="570"/>
        <v>0</v>
      </c>
      <c r="BY9098">
        <f t="shared" si="571"/>
        <v>1</v>
      </c>
    </row>
    <row r="9099" spans="1:77">
      <c r="A9099" s="33">
        <v>9094</v>
      </c>
      <c r="BP9099" s="27">
        <v>0.879234225613197</v>
      </c>
      <c r="BQ9099" s="27">
        <v>14900.5077208225</v>
      </c>
      <c r="BR9099" s="27">
        <v>1.53437549961093</v>
      </c>
      <c r="BS9099" s="27">
        <v>61454.2905365521</v>
      </c>
      <c r="BU9099">
        <f t="shared" si="568"/>
        <v>116984.626121157</v>
      </c>
      <c r="BV9099">
        <f t="shared" si="569"/>
        <v>168702.034405088</v>
      </c>
      <c r="BW9099" s="9">
        <v>9094</v>
      </c>
      <c r="BX9099">
        <f t="shared" si="570"/>
        <v>0</v>
      </c>
      <c r="BY9099">
        <f t="shared" si="571"/>
        <v>1</v>
      </c>
    </row>
    <row r="9100" spans="1:77">
      <c r="A9100" s="33">
        <v>9095</v>
      </c>
      <c r="BP9100" s="27">
        <v>0.825176852045579</v>
      </c>
      <c r="BQ9100" s="27">
        <v>16499.2105915083</v>
      </c>
      <c r="BR9100" s="27">
        <v>1.4214484549605</v>
      </c>
      <c r="BS9100" s="27">
        <v>61701.4247742976</v>
      </c>
      <c r="BU9100">
        <f t="shared" si="568"/>
        <v>107277.317215329</v>
      </c>
      <c r="BV9100">
        <f t="shared" si="569"/>
        <v>151515.843469778</v>
      </c>
      <c r="BW9100" s="9">
        <v>9095</v>
      </c>
      <c r="BX9100">
        <f t="shared" si="570"/>
        <v>0</v>
      </c>
      <c r="BY9100">
        <f t="shared" si="571"/>
        <v>1</v>
      </c>
    </row>
    <row r="9101" spans="1:77">
      <c r="A9101" s="33">
        <v>9096</v>
      </c>
      <c r="BP9101" s="27">
        <v>0.747775670757008</v>
      </c>
      <c r="BQ9101" s="27">
        <v>10858.5403366471</v>
      </c>
      <c r="BR9101" s="27">
        <v>1.27352626184598</v>
      </c>
      <c r="BS9101" s="27">
        <v>54242.7309733243</v>
      </c>
      <c r="BU9101">
        <f t="shared" si="568"/>
        <v>101307.810276904</v>
      </c>
      <c r="BV9101">
        <f t="shared" si="569"/>
        <v>136786.208303573</v>
      </c>
      <c r="BW9101" s="9">
        <v>9096</v>
      </c>
      <c r="BX9101">
        <f t="shared" si="570"/>
        <v>0</v>
      </c>
      <c r="BY9101">
        <f t="shared" si="571"/>
        <v>1</v>
      </c>
    </row>
    <row r="9102" spans="1:77">
      <c r="A9102" s="33">
        <v>9097</v>
      </c>
      <c r="BP9102" s="27">
        <v>0.813059186380944</v>
      </c>
      <c r="BQ9102" s="27">
        <v>14159.3976891341</v>
      </c>
      <c r="BR9102" s="27">
        <v>1.37636556797416</v>
      </c>
      <c r="BS9102" s="27">
        <v>57739.0702952873</v>
      </c>
      <c r="BU9102">
        <f t="shared" si="568"/>
        <v>107799.480268008</v>
      </c>
      <c r="BV9102">
        <f t="shared" si="569"/>
        <v>148715.764900837</v>
      </c>
      <c r="BW9102" s="9">
        <v>9097</v>
      </c>
      <c r="BX9102">
        <f t="shared" si="570"/>
        <v>0</v>
      </c>
      <c r="BY9102">
        <f t="shared" si="571"/>
        <v>1</v>
      </c>
    </row>
    <row r="9103" spans="1:77">
      <c r="A9103" s="33">
        <v>9098</v>
      </c>
      <c r="BP9103" s="27">
        <v>0.822629069478224</v>
      </c>
      <c r="BQ9103" s="27">
        <v>18318.6785300347</v>
      </c>
      <c r="BR9103" s="27">
        <v>1.39647885916133</v>
      </c>
      <c r="BS9103" s="27">
        <v>63361.0783561678</v>
      </c>
      <c r="BU9103">
        <f t="shared" si="568"/>
        <v>105075.681891699</v>
      </c>
      <c r="BV9103">
        <f t="shared" si="569"/>
        <v>146110.750518032</v>
      </c>
      <c r="BW9103" s="9">
        <v>9098</v>
      </c>
      <c r="BX9103">
        <f t="shared" si="570"/>
        <v>0</v>
      </c>
      <c r="BY9103">
        <f t="shared" si="571"/>
        <v>1</v>
      </c>
    </row>
    <row r="9104" spans="1:77">
      <c r="A9104" s="33">
        <v>9099</v>
      </c>
      <c r="BP9104" s="27">
        <v>0.813700474159797</v>
      </c>
      <c r="BQ9104" s="27">
        <v>9681.95548672389</v>
      </c>
      <c r="BR9104" s="27">
        <v>1.39183444441394</v>
      </c>
      <c r="BS9104" s="27">
        <v>67410.8504801134</v>
      </c>
      <c r="BU9104">
        <f t="shared" si="568"/>
        <v>112373.115637246</v>
      </c>
      <c r="BV9104">
        <f t="shared" si="569"/>
        <v>141364.316181977</v>
      </c>
      <c r="BW9104" s="9">
        <v>9099</v>
      </c>
      <c r="BX9104">
        <f t="shared" si="570"/>
        <v>0</v>
      </c>
      <c r="BY9104">
        <f t="shared" si="571"/>
        <v>1</v>
      </c>
    </row>
    <row r="9105" spans="1:77">
      <c r="A9105" s="33">
        <v>9100</v>
      </c>
      <c r="BP9105" s="27">
        <v>0.833448264951519</v>
      </c>
      <c r="BQ9105" s="27">
        <v>14399.6822370596</v>
      </c>
      <c r="BR9105" s="27">
        <v>1.43605338587838</v>
      </c>
      <c r="BS9105" s="27">
        <v>73988.6151994103</v>
      </c>
      <c r="BU9105">
        <f t="shared" si="568"/>
        <v>110617.557505668</v>
      </c>
      <c r="BV9105">
        <f t="shared" si="569"/>
        <v>141419.392682347</v>
      </c>
      <c r="BW9105" s="9">
        <v>9100</v>
      </c>
      <c r="BX9105">
        <f t="shared" si="570"/>
        <v>0</v>
      </c>
      <c r="BY9105">
        <f t="shared" si="571"/>
        <v>1</v>
      </c>
    </row>
    <row r="9106" spans="1:77">
      <c r="A9106" s="33">
        <v>9101</v>
      </c>
      <c r="BP9106" s="27">
        <v>0.81972846682957</v>
      </c>
      <c r="BQ9106" s="27">
        <v>13091.1206993338</v>
      </c>
      <c r="BR9106" s="27">
        <v>1.39618056525683</v>
      </c>
      <c r="BS9106" s="27">
        <v>56913.7984727609</v>
      </c>
      <c r="BU9106">
        <f t="shared" si="568"/>
        <v>109868.149325102</v>
      </c>
      <c r="BV9106">
        <f t="shared" si="569"/>
        <v>152513.286315764</v>
      </c>
      <c r="BW9106" s="9">
        <v>9101</v>
      </c>
      <c r="BX9106">
        <f t="shared" si="570"/>
        <v>0</v>
      </c>
      <c r="BY9106">
        <f t="shared" si="571"/>
        <v>1</v>
      </c>
    </row>
    <row r="9107" spans="1:77">
      <c r="A9107" s="33">
        <v>9102</v>
      </c>
      <c r="BP9107" s="27">
        <v>0.821611637913272</v>
      </c>
      <c r="BQ9107" s="27">
        <v>14460.6319868587</v>
      </c>
      <c r="BR9107" s="27">
        <v>1.40638897315776</v>
      </c>
      <c r="BS9107" s="27">
        <v>62467.7001736819</v>
      </c>
      <c r="BU9107">
        <f t="shared" si="568"/>
        <v>108781.113700132</v>
      </c>
      <c r="BV9107">
        <f t="shared" si="569"/>
        <v>148490.645799981</v>
      </c>
      <c r="BW9107" s="9">
        <v>9102</v>
      </c>
      <c r="BX9107">
        <f t="shared" si="570"/>
        <v>0</v>
      </c>
      <c r="BY9107">
        <f t="shared" si="571"/>
        <v>1</v>
      </c>
    </row>
    <row r="9108" spans="1:77">
      <c r="A9108" s="33">
        <v>9103</v>
      </c>
      <c r="BP9108" s="27">
        <v>0.842540191392197</v>
      </c>
      <c r="BQ9108" s="27">
        <v>19239.5398570672</v>
      </c>
      <c r="BR9108" s="27">
        <v>1.46009053773282</v>
      </c>
      <c r="BS9108" s="27">
        <v>66621.8781911014</v>
      </c>
      <c r="BU9108">
        <f t="shared" si="568"/>
        <v>107141.488851762</v>
      </c>
      <c r="BV9108">
        <f t="shared" si="569"/>
        <v>152391.702468822</v>
      </c>
      <c r="BW9108" s="9">
        <v>9103</v>
      </c>
      <c r="BX9108">
        <f t="shared" si="570"/>
        <v>0</v>
      </c>
      <c r="BY9108">
        <f t="shared" si="571"/>
        <v>1</v>
      </c>
    </row>
    <row r="9109" spans="1:77">
      <c r="A9109" s="33">
        <v>9104</v>
      </c>
      <c r="BP9109" s="27">
        <v>0.853665059744779</v>
      </c>
      <c r="BQ9109" s="27">
        <v>14912.9170740111</v>
      </c>
      <c r="BR9109" s="27">
        <v>1.47428226783489</v>
      </c>
      <c r="BS9109" s="27">
        <v>59341.018086633</v>
      </c>
      <c r="BU9109">
        <f t="shared" si="568"/>
        <v>113136.841887706</v>
      </c>
      <c r="BV9109">
        <f t="shared" si="569"/>
        <v>161801.322088601</v>
      </c>
      <c r="BW9109" s="9">
        <v>9104</v>
      </c>
      <c r="BX9109">
        <f t="shared" si="570"/>
        <v>0</v>
      </c>
      <c r="BY9109">
        <f t="shared" si="571"/>
        <v>1</v>
      </c>
    </row>
    <row r="9110" spans="1:77">
      <c r="A9110" s="33">
        <v>9105</v>
      </c>
      <c r="BP9110" s="27">
        <v>0.779048549818158</v>
      </c>
      <c r="BQ9110" s="27">
        <v>17355.0325782104</v>
      </c>
      <c r="BR9110" s="27">
        <v>1.33322077284931</v>
      </c>
      <c r="BS9110" s="27">
        <v>63696.9418496925</v>
      </c>
      <c r="BU9110">
        <f t="shared" si="568"/>
        <v>99502.2498945133</v>
      </c>
      <c r="BV9110">
        <f t="shared" si="569"/>
        <v>136286.174077704</v>
      </c>
      <c r="BW9110" s="9">
        <v>9105</v>
      </c>
      <c r="BX9110">
        <f t="shared" si="570"/>
        <v>0</v>
      </c>
      <c r="BY9110">
        <f t="shared" si="571"/>
        <v>1</v>
      </c>
    </row>
    <row r="9111" spans="1:77">
      <c r="A9111" s="33">
        <v>9106</v>
      </c>
      <c r="BP9111" s="27">
        <v>0.816751731429921</v>
      </c>
      <c r="BQ9111" s="27">
        <v>12404.5679589635</v>
      </c>
      <c r="BR9111" s="27">
        <v>1.38036106992336</v>
      </c>
      <c r="BS9111" s="27">
        <v>59178.3997791021</v>
      </c>
      <c r="BU9111">
        <f t="shared" si="568"/>
        <v>110108.191755525</v>
      </c>
      <c r="BV9111">
        <f t="shared" si="569"/>
        <v>147875.760709402</v>
      </c>
      <c r="BW9111" s="9">
        <v>9106</v>
      </c>
      <c r="BX9111">
        <f t="shared" si="570"/>
        <v>0</v>
      </c>
      <c r="BY9111">
        <f t="shared" si="571"/>
        <v>1</v>
      </c>
    </row>
    <row r="9112" spans="1:77">
      <c r="A9112" s="33">
        <v>9107</v>
      </c>
      <c r="BP9112" s="27">
        <v>0.819064936170388</v>
      </c>
      <c r="BQ9112" s="27">
        <v>13611.6212368502</v>
      </c>
      <c r="BR9112" s="27">
        <v>1.42094638504417</v>
      </c>
      <c r="BS9112" s="27">
        <v>73316.2119030675</v>
      </c>
      <c r="BU9112">
        <f t="shared" si="568"/>
        <v>109248.119188708</v>
      </c>
      <c r="BV9112">
        <f t="shared" si="569"/>
        <v>139825.745853558</v>
      </c>
      <c r="BW9112" s="9">
        <v>9107</v>
      </c>
      <c r="BX9112">
        <f t="shared" si="570"/>
        <v>0</v>
      </c>
      <c r="BY9112">
        <f t="shared" si="571"/>
        <v>1</v>
      </c>
    </row>
    <row r="9113" spans="1:77">
      <c r="A9113" s="33">
        <v>9108</v>
      </c>
      <c r="BP9113" s="27">
        <v>0.817496418044362</v>
      </c>
      <c r="BQ9113" s="27">
        <v>14622.2868779769</v>
      </c>
      <c r="BR9113" s="27">
        <v>1.4042043288263</v>
      </c>
      <c r="BS9113" s="27">
        <v>61373.9563601012</v>
      </c>
      <c r="BU9113">
        <f t="shared" si="568"/>
        <v>108002.175828677</v>
      </c>
      <c r="BV9113">
        <f t="shared" si="569"/>
        <v>149256.692963843</v>
      </c>
      <c r="BW9113" s="9">
        <v>9108</v>
      </c>
      <c r="BX9113">
        <f t="shared" si="570"/>
        <v>0</v>
      </c>
      <c r="BY9113">
        <f t="shared" si="571"/>
        <v>1</v>
      </c>
    </row>
    <row r="9114" spans="1:77">
      <c r="A9114" s="33">
        <v>9109</v>
      </c>
      <c r="BP9114" s="27">
        <v>0.766286222184574</v>
      </c>
      <c r="BQ9114" s="27">
        <v>14351.1232829733</v>
      </c>
      <c r="BR9114" s="27">
        <v>1.29037624614946</v>
      </c>
      <c r="BS9114" s="27">
        <v>58742.8527166343</v>
      </c>
      <c r="BU9114">
        <f t="shared" si="568"/>
        <v>100591.810044713</v>
      </c>
      <c r="BV9114">
        <f t="shared" si="569"/>
        <v>134813.584205784</v>
      </c>
      <c r="BW9114" s="9">
        <v>9109</v>
      </c>
      <c r="BX9114">
        <f t="shared" si="570"/>
        <v>0</v>
      </c>
      <c r="BY9114">
        <f t="shared" si="571"/>
        <v>1</v>
      </c>
    </row>
    <row r="9115" spans="1:77">
      <c r="A9115" s="33">
        <v>9110</v>
      </c>
      <c r="BP9115" s="27">
        <v>0.822185013711139</v>
      </c>
      <c r="BQ9115" s="27">
        <v>17584.0740601274</v>
      </c>
      <c r="BR9115" s="27">
        <v>1.42889705709324</v>
      </c>
      <c r="BS9115" s="27">
        <v>62944.1694155063</v>
      </c>
      <c r="BU9115">
        <f t="shared" si="568"/>
        <v>105743.677996543</v>
      </c>
      <c r="BV9115">
        <f t="shared" si="569"/>
        <v>151390.389148479</v>
      </c>
      <c r="BW9115" s="9">
        <v>9110</v>
      </c>
      <c r="BX9115">
        <f t="shared" si="570"/>
        <v>0</v>
      </c>
      <c r="BY9115">
        <f t="shared" si="571"/>
        <v>1</v>
      </c>
    </row>
    <row r="9116" spans="1:77">
      <c r="A9116" s="33">
        <v>9111</v>
      </c>
      <c r="BP9116" s="27">
        <v>0.712303320629414</v>
      </c>
      <c r="BQ9116" s="27">
        <v>13250.7550156638</v>
      </c>
      <c r="BR9116" s="27">
        <v>1.20067697422952</v>
      </c>
      <c r="BS9116" s="27">
        <v>74031.3534850771</v>
      </c>
      <c r="BU9116">
        <f t="shared" si="568"/>
        <v>93594.7430787483</v>
      </c>
      <c r="BV9116">
        <f t="shared" si="569"/>
        <v>106070.192649351</v>
      </c>
      <c r="BW9116" s="9">
        <v>9111</v>
      </c>
      <c r="BX9116">
        <f t="shared" si="570"/>
        <v>0</v>
      </c>
      <c r="BY9116">
        <f t="shared" si="571"/>
        <v>1</v>
      </c>
    </row>
    <row r="9117" spans="1:77">
      <c r="A9117" s="33">
        <v>9112</v>
      </c>
      <c r="BP9117" s="27">
        <v>0.829205139245295</v>
      </c>
      <c r="BQ9117" s="27">
        <v>15045.1814375727</v>
      </c>
      <c r="BR9117" s="27">
        <v>1.43556626182342</v>
      </c>
      <c r="BS9117" s="27">
        <v>60630.9262959958</v>
      </c>
      <c r="BU9117">
        <f t="shared" si="568"/>
        <v>109335.589449222</v>
      </c>
      <c r="BV9117">
        <f t="shared" si="569"/>
        <v>154704.012977517</v>
      </c>
      <c r="BW9117" s="9">
        <v>9112</v>
      </c>
      <c r="BX9117">
        <f t="shared" si="570"/>
        <v>0</v>
      </c>
      <c r="BY9117">
        <f t="shared" si="571"/>
        <v>1</v>
      </c>
    </row>
    <row r="9118" spans="1:77">
      <c r="A9118" s="33">
        <v>9113</v>
      </c>
      <c r="BP9118" s="27">
        <v>0.823450447291281</v>
      </c>
      <c r="BQ9118" s="27">
        <v>17842.1359886638</v>
      </c>
      <c r="BR9118" s="27">
        <v>1.42293215517268</v>
      </c>
      <c r="BS9118" s="27">
        <v>64027.7010796109</v>
      </c>
      <c r="BU9118">
        <f t="shared" si="568"/>
        <v>105675.431105028</v>
      </c>
      <c r="BV9118">
        <f t="shared" si="569"/>
        <v>149412.12219629</v>
      </c>
      <c r="BW9118" s="9">
        <v>9113</v>
      </c>
      <c r="BX9118">
        <f t="shared" si="570"/>
        <v>0</v>
      </c>
      <c r="BY9118">
        <f t="shared" si="571"/>
        <v>1</v>
      </c>
    </row>
    <row r="9119" spans="1:77">
      <c r="A9119" s="33">
        <v>9114</v>
      </c>
      <c r="BP9119" s="27">
        <v>0.785033201081814</v>
      </c>
      <c r="BQ9119" s="27">
        <v>12436.0101404358</v>
      </c>
      <c r="BR9119" s="27">
        <v>1.34893948460118</v>
      </c>
      <c r="BS9119" s="27">
        <v>57467.449041656</v>
      </c>
      <c r="BU9119">
        <f t="shared" si="568"/>
        <v>105318.970021836</v>
      </c>
      <c r="BV9119">
        <f t="shared" si="569"/>
        <v>144873.473648521</v>
      </c>
      <c r="BW9119" s="9">
        <v>9114</v>
      </c>
      <c r="BX9119">
        <f t="shared" si="570"/>
        <v>0</v>
      </c>
      <c r="BY9119">
        <f t="shared" si="571"/>
        <v>1</v>
      </c>
    </row>
    <row r="9120" spans="1:77">
      <c r="A9120" s="33">
        <v>9115</v>
      </c>
      <c r="BP9120" s="27">
        <v>0.807627308432244</v>
      </c>
      <c r="BQ9120" s="27">
        <v>14779.9943746864</v>
      </c>
      <c r="BR9120" s="27">
        <v>1.40916587855772</v>
      </c>
      <c r="BS9120" s="27">
        <v>64744.8783497736</v>
      </c>
      <c r="BU9120">
        <f t="shared" si="568"/>
        <v>106364.10189015</v>
      </c>
      <c r="BV9120">
        <f t="shared" si="569"/>
        <v>146630.003433884</v>
      </c>
      <c r="BW9120" s="9">
        <v>9115</v>
      </c>
      <c r="BX9120">
        <f t="shared" si="570"/>
        <v>0</v>
      </c>
      <c r="BY9120">
        <f t="shared" si="571"/>
        <v>1</v>
      </c>
    </row>
    <row r="9121" spans="1:77">
      <c r="A9121" s="33">
        <v>9116</v>
      </c>
      <c r="BP9121" s="27">
        <v>0.801344917100748</v>
      </c>
      <c r="BQ9121" s="27">
        <v>19990.3861162203</v>
      </c>
      <c r="BR9121" s="27">
        <v>1.33926548482399</v>
      </c>
      <c r="BS9121" s="27">
        <v>70580.5203029617</v>
      </c>
      <c r="BU9121">
        <f t="shared" si="568"/>
        <v>100211.351448892</v>
      </c>
      <c r="BV9121">
        <f t="shared" si="569"/>
        <v>130309.302420637</v>
      </c>
      <c r="BW9121" s="9">
        <v>9116</v>
      </c>
      <c r="BX9121">
        <f t="shared" si="570"/>
        <v>0</v>
      </c>
      <c r="BY9121">
        <f t="shared" si="571"/>
        <v>1</v>
      </c>
    </row>
    <row r="9122" spans="1:77">
      <c r="A9122" s="33">
        <v>9117</v>
      </c>
      <c r="BP9122" s="27">
        <v>0.797983100544356</v>
      </c>
      <c r="BQ9122" s="27">
        <v>12070.887095711</v>
      </c>
      <c r="BR9122" s="27">
        <v>1.36467678660795</v>
      </c>
      <c r="BS9122" s="27">
        <v>57341.8232124859</v>
      </c>
      <c r="BU9122">
        <f t="shared" si="568"/>
        <v>107626.577985942</v>
      </c>
      <c r="BV9122">
        <f t="shared" si="569"/>
        <v>147359.694778706</v>
      </c>
      <c r="BW9122" s="9">
        <v>9117</v>
      </c>
      <c r="BX9122">
        <f t="shared" si="570"/>
        <v>0</v>
      </c>
      <c r="BY9122">
        <f t="shared" si="571"/>
        <v>1</v>
      </c>
    </row>
    <row r="9123" spans="1:77">
      <c r="A9123" s="33">
        <v>9118</v>
      </c>
      <c r="BP9123" s="27">
        <v>0.844134847325656</v>
      </c>
      <c r="BQ9123" s="27">
        <v>13395.8441306539</v>
      </c>
      <c r="BR9123" s="27">
        <v>1.44046229702483</v>
      </c>
      <c r="BS9123" s="27">
        <v>58483.7099486449</v>
      </c>
      <c r="BU9123">
        <f t="shared" si="568"/>
        <v>113224.382968194</v>
      </c>
      <c r="BV9123">
        <f t="shared" si="569"/>
        <v>157585.63460508</v>
      </c>
      <c r="BW9123" s="9">
        <v>9118</v>
      </c>
      <c r="BX9123">
        <f t="shared" si="570"/>
        <v>0</v>
      </c>
      <c r="BY9123">
        <f t="shared" si="571"/>
        <v>1</v>
      </c>
    </row>
    <row r="9124" spans="1:77">
      <c r="A9124" s="33">
        <v>9119</v>
      </c>
      <c r="BP9124" s="27">
        <v>0.794252939487725</v>
      </c>
      <c r="BQ9124" s="27">
        <v>12721.6352464326</v>
      </c>
      <c r="BR9124" s="27">
        <v>1.35153469173602</v>
      </c>
      <c r="BS9124" s="27">
        <v>57160.6570833249</v>
      </c>
      <c r="BU9124">
        <f t="shared" si="568"/>
        <v>106416.305676726</v>
      </c>
      <c r="BV9124">
        <f t="shared" si="569"/>
        <v>145569.546677077</v>
      </c>
      <c r="BW9124" s="9">
        <v>9119</v>
      </c>
      <c r="BX9124">
        <f t="shared" si="570"/>
        <v>0</v>
      </c>
      <c r="BY9124">
        <f t="shared" si="571"/>
        <v>1</v>
      </c>
    </row>
    <row r="9125" spans="1:77">
      <c r="A9125" s="33">
        <v>9120</v>
      </c>
      <c r="BP9125" s="27">
        <v>0.834226702546354</v>
      </c>
      <c r="BQ9125" s="27">
        <v>14592.4922075921</v>
      </c>
      <c r="BR9125" s="27">
        <v>1.4395373823081</v>
      </c>
      <c r="BS9125" s="27">
        <v>59864.832009448</v>
      </c>
      <c r="BU9125">
        <f t="shared" si="568"/>
        <v>110541.513174361</v>
      </c>
      <c r="BV9125">
        <f t="shared" si="569"/>
        <v>156065.775336767</v>
      </c>
      <c r="BW9125" s="9">
        <v>9120</v>
      </c>
      <c r="BX9125">
        <f t="shared" si="570"/>
        <v>0</v>
      </c>
      <c r="BY9125">
        <f t="shared" si="571"/>
        <v>1</v>
      </c>
    </row>
    <row r="9126" spans="1:77">
      <c r="A9126" s="33">
        <v>9121</v>
      </c>
      <c r="BP9126" s="27">
        <v>0.819288337747499</v>
      </c>
      <c r="BQ9126" s="27">
        <v>13222.4014922356</v>
      </c>
      <c r="BR9126" s="27">
        <v>1.43081210792524</v>
      </c>
      <c r="BS9126" s="27">
        <v>58617.3892392437</v>
      </c>
      <c r="BU9126">
        <f t="shared" si="568"/>
        <v>109670.849169889</v>
      </c>
      <c r="BV9126">
        <f t="shared" si="569"/>
        <v>156004.426949542</v>
      </c>
      <c r="BW9126" s="9">
        <v>9121</v>
      </c>
      <c r="BX9126">
        <f t="shared" si="570"/>
        <v>0</v>
      </c>
      <c r="BY9126">
        <f t="shared" si="571"/>
        <v>1</v>
      </c>
    </row>
    <row r="9127" spans="1:77">
      <c r="A9127" s="33">
        <v>9122</v>
      </c>
      <c r="BP9127" s="27">
        <v>0.777393851529706</v>
      </c>
      <c r="BQ9127" s="27">
        <v>14752.9612768454</v>
      </c>
      <c r="BR9127" s="27">
        <v>1.31462048125679</v>
      </c>
      <c r="BS9127" s="27">
        <v>61913.4576056807</v>
      </c>
      <c r="BU9127">
        <f t="shared" si="568"/>
        <v>101856.116452611</v>
      </c>
      <c r="BV9127">
        <f t="shared" si="569"/>
        <v>135279.614582838</v>
      </c>
      <c r="BW9127" s="9">
        <v>9122</v>
      </c>
      <c r="BX9127">
        <f t="shared" si="570"/>
        <v>0</v>
      </c>
      <c r="BY9127">
        <f t="shared" si="571"/>
        <v>1</v>
      </c>
    </row>
    <row r="9128" spans="1:77">
      <c r="A9128" s="33">
        <v>9123</v>
      </c>
      <c r="BP9128" s="27">
        <v>0.827127195522207</v>
      </c>
      <c r="BQ9128" s="27">
        <v>17842.5715006797</v>
      </c>
      <c r="BR9128" s="27">
        <v>1.41378119855149</v>
      </c>
      <c r="BS9128" s="27">
        <v>66624.0515052686</v>
      </c>
      <c r="BU9128">
        <f t="shared" si="568"/>
        <v>106226.507827651</v>
      </c>
      <c r="BV9128">
        <f t="shared" si="569"/>
        <v>145443.128277455</v>
      </c>
      <c r="BW9128" s="9">
        <v>9123</v>
      </c>
      <c r="BX9128">
        <f t="shared" si="570"/>
        <v>0</v>
      </c>
      <c r="BY9128">
        <f t="shared" si="571"/>
        <v>1</v>
      </c>
    </row>
    <row r="9129" spans="1:77">
      <c r="A9129" s="33">
        <v>9124</v>
      </c>
      <c r="BP9129" s="27">
        <v>0.789121313967007</v>
      </c>
      <c r="BQ9129" s="27">
        <v>17447.5607098312</v>
      </c>
      <c r="BR9129" s="27">
        <v>1.35199558009223</v>
      </c>
      <c r="BS9129" s="27">
        <v>66462.5903806809</v>
      </c>
      <c r="BU9129">
        <f t="shared" si="568"/>
        <v>100920.63638522</v>
      </c>
      <c r="BV9129">
        <f t="shared" si="569"/>
        <v>136336.746633154</v>
      </c>
      <c r="BW9129" s="9">
        <v>9124</v>
      </c>
      <c r="BX9129">
        <f t="shared" si="570"/>
        <v>0</v>
      </c>
      <c r="BY9129">
        <f t="shared" si="571"/>
        <v>1</v>
      </c>
    </row>
    <row r="9130" spans="1:77">
      <c r="A9130" s="33">
        <v>9125</v>
      </c>
      <c r="BP9130" s="27">
        <v>0.825728866488338</v>
      </c>
      <c r="BQ9130" s="27">
        <v>9768.55890626417</v>
      </c>
      <c r="BR9130" s="27">
        <v>1.42627047564948</v>
      </c>
      <c r="BS9130" s="27">
        <v>54372.7418255074</v>
      </c>
      <c r="BU9130">
        <f t="shared" si="568"/>
        <v>114090.771066987</v>
      </c>
      <c r="BV9130">
        <f t="shared" si="569"/>
        <v>159567.829521915</v>
      </c>
      <c r="BW9130" s="9">
        <v>9125</v>
      </c>
      <c r="BX9130">
        <f t="shared" si="570"/>
        <v>0</v>
      </c>
      <c r="BY9130">
        <f t="shared" si="571"/>
        <v>1</v>
      </c>
    </row>
    <row r="9131" spans="1:77">
      <c r="A9131" s="33">
        <v>9126</v>
      </c>
      <c r="BP9131" s="27">
        <v>0.817340540745678</v>
      </c>
      <c r="BQ9131" s="27">
        <v>14694.1860731539</v>
      </c>
      <c r="BR9131" s="27">
        <v>1.40788442611689</v>
      </c>
      <c r="BS9131" s="27">
        <v>60358.7788972619</v>
      </c>
      <c r="BU9131">
        <f t="shared" si="568"/>
        <v>107906.895038698</v>
      </c>
      <c r="BV9131">
        <f t="shared" si="569"/>
        <v>150823.885020272</v>
      </c>
      <c r="BW9131" s="9">
        <v>9126</v>
      </c>
      <c r="BX9131">
        <f t="shared" si="570"/>
        <v>0</v>
      </c>
      <c r="BY9131">
        <f t="shared" si="571"/>
        <v>1</v>
      </c>
    </row>
    <row r="9132" spans="1:77">
      <c r="A9132" s="33">
        <v>9127</v>
      </c>
      <c r="BP9132" s="27">
        <v>0.781398938838797</v>
      </c>
      <c r="BQ9132" s="27">
        <v>12421.9478313977</v>
      </c>
      <c r="BR9132" s="27">
        <v>1.33737586874514</v>
      </c>
      <c r="BS9132" s="27">
        <v>59462.8791699551</v>
      </c>
      <c r="BU9132">
        <f t="shared" si="568"/>
        <v>104787.892994422</v>
      </c>
      <c r="BV9132">
        <f t="shared" si="569"/>
        <v>141143.501141816</v>
      </c>
      <c r="BW9132" s="9">
        <v>9127</v>
      </c>
      <c r="BX9132">
        <f t="shared" si="570"/>
        <v>0</v>
      </c>
      <c r="BY9132">
        <f t="shared" si="571"/>
        <v>1</v>
      </c>
    </row>
    <row r="9133" spans="1:77">
      <c r="A9133" s="33">
        <v>9128</v>
      </c>
      <c r="BP9133" s="27">
        <v>0.846379504124707</v>
      </c>
      <c r="BQ9133" s="27">
        <v>16933.2486657925</v>
      </c>
      <c r="BR9133" s="27">
        <v>1.4673146128169</v>
      </c>
      <c r="BS9133" s="27">
        <v>70434.6610447687</v>
      </c>
      <c r="BU9133">
        <f t="shared" si="568"/>
        <v>110023.676952913</v>
      </c>
      <c r="BV9133">
        <f t="shared" si="569"/>
        <v>149662.530877766</v>
      </c>
      <c r="BW9133" s="9">
        <v>9128</v>
      </c>
      <c r="BX9133">
        <f t="shared" si="570"/>
        <v>0</v>
      </c>
      <c r="BY9133">
        <f t="shared" si="571"/>
        <v>1</v>
      </c>
    </row>
    <row r="9134" spans="1:77">
      <c r="A9134" s="33">
        <v>9129</v>
      </c>
      <c r="BP9134" s="27">
        <v>0.829744967968781</v>
      </c>
      <c r="BQ9134" s="27">
        <v>11187.6414670959</v>
      </c>
      <c r="BR9134" s="27">
        <v>1.44385858573845</v>
      </c>
      <c r="BS9134" s="27">
        <v>58151.2380838962</v>
      </c>
      <c r="BU9134">
        <f t="shared" si="568"/>
        <v>113274.103728221</v>
      </c>
      <c r="BV9134">
        <f t="shared" si="569"/>
        <v>158427.549776871</v>
      </c>
      <c r="BW9134" s="9">
        <v>9129</v>
      </c>
      <c r="BX9134">
        <f t="shared" si="570"/>
        <v>0</v>
      </c>
      <c r="BY9134">
        <f t="shared" si="571"/>
        <v>1</v>
      </c>
    </row>
    <row r="9135" spans="1:77">
      <c r="A9135" s="33">
        <v>9130</v>
      </c>
      <c r="BP9135" s="27">
        <v>0.819177131855614</v>
      </c>
      <c r="BQ9135" s="27">
        <v>13840.9752881367</v>
      </c>
      <c r="BR9135" s="27">
        <v>1.41062820052896</v>
      </c>
      <c r="BS9135" s="27">
        <v>74032.320927138</v>
      </c>
      <c r="BU9135">
        <f t="shared" si="568"/>
        <v>109035.594490205</v>
      </c>
      <c r="BV9135">
        <f t="shared" si="569"/>
        <v>137561.909152206</v>
      </c>
      <c r="BW9135" s="9">
        <v>9130</v>
      </c>
      <c r="BX9135">
        <f t="shared" si="570"/>
        <v>0</v>
      </c>
      <c r="BY9135">
        <f t="shared" si="571"/>
        <v>1</v>
      </c>
    </row>
    <row r="9136" spans="1:77">
      <c r="A9136" s="33">
        <v>9131</v>
      </c>
      <c r="BP9136" s="27">
        <v>0.793738332862399</v>
      </c>
      <c r="BQ9136" s="27">
        <v>13236.0250084737</v>
      </c>
      <c r="BR9136" s="27">
        <v>1.35503888659818</v>
      </c>
      <c r="BS9136" s="27">
        <v>70902.9500163304</v>
      </c>
      <c r="BU9136">
        <f t="shared" si="568"/>
        <v>105824.724920886</v>
      </c>
      <c r="BV9136">
        <f t="shared" si="569"/>
        <v>132352.882973396</v>
      </c>
      <c r="BW9136" s="9">
        <v>9131</v>
      </c>
      <c r="BX9136">
        <f t="shared" si="570"/>
        <v>0</v>
      </c>
      <c r="BY9136">
        <f t="shared" si="571"/>
        <v>1</v>
      </c>
    </row>
    <row r="9137" spans="1:77">
      <c r="A9137" s="33">
        <v>9132</v>
      </c>
      <c r="BP9137" s="27">
        <v>0.79311811430736</v>
      </c>
      <c r="BQ9137" s="27">
        <v>14667.9324543889</v>
      </c>
      <c r="BR9137" s="27">
        <v>1.37218094530186</v>
      </c>
      <c r="BS9137" s="27">
        <v>75624.2104213795</v>
      </c>
      <c r="BU9137">
        <f t="shared" si="568"/>
        <v>104299.784691715</v>
      </c>
      <c r="BV9137">
        <f t="shared" si="569"/>
        <v>130202.9313739</v>
      </c>
      <c r="BW9137" s="9">
        <v>9132</v>
      </c>
      <c r="BX9137">
        <f t="shared" si="570"/>
        <v>0</v>
      </c>
      <c r="BY9137">
        <f t="shared" si="571"/>
        <v>1</v>
      </c>
    </row>
    <row r="9138" spans="1:77">
      <c r="A9138" s="33">
        <v>9133</v>
      </c>
      <c r="BP9138" s="27">
        <v>0.78486211093608</v>
      </c>
      <c r="BQ9138" s="27">
        <v>12682.2161229228</v>
      </c>
      <c r="BR9138" s="27">
        <v>1.3250911972919</v>
      </c>
      <c r="BS9138" s="27">
        <v>57291.964905645</v>
      </c>
      <c r="BU9138">
        <f t="shared" si="568"/>
        <v>105047.100517489</v>
      </c>
      <c r="BV9138">
        <f t="shared" si="569"/>
        <v>141471.71468814</v>
      </c>
      <c r="BW9138" s="9">
        <v>9133</v>
      </c>
      <c r="BX9138">
        <f t="shared" si="570"/>
        <v>0</v>
      </c>
      <c r="BY9138">
        <f t="shared" si="571"/>
        <v>1</v>
      </c>
    </row>
    <row r="9139" spans="1:77">
      <c r="A9139" s="33">
        <v>9134</v>
      </c>
      <c r="BP9139" s="27">
        <v>0.767270258646821</v>
      </c>
      <c r="BQ9139" s="27">
        <v>15866.0617937795</v>
      </c>
      <c r="BR9139" s="27">
        <v>1.31511606879143</v>
      </c>
      <c r="BS9139" s="27">
        <v>63704.1779610562</v>
      </c>
      <c r="BU9139">
        <f t="shared" si="568"/>
        <v>99224.4770032436</v>
      </c>
      <c r="BV9139">
        <f t="shared" si="569"/>
        <v>133563.232357658</v>
      </c>
      <c r="BW9139" s="9">
        <v>9134</v>
      </c>
      <c r="BX9139">
        <f t="shared" si="570"/>
        <v>0</v>
      </c>
      <c r="BY9139">
        <f t="shared" si="571"/>
        <v>1</v>
      </c>
    </row>
    <row r="9140" spans="1:77">
      <c r="A9140" s="33">
        <v>9135</v>
      </c>
      <c r="BP9140" s="27">
        <v>0.805446073588809</v>
      </c>
      <c r="BQ9140" s="27">
        <v>15460.4957626089</v>
      </c>
      <c r="BR9140" s="27">
        <v>1.38039841843726</v>
      </c>
      <c r="BS9140" s="27">
        <v>61666.6834123952</v>
      </c>
      <c r="BU9140">
        <f t="shared" si="568"/>
        <v>105356.415275712</v>
      </c>
      <c r="BV9140">
        <f t="shared" si="569"/>
        <v>145393.079353194</v>
      </c>
      <c r="BW9140" s="9">
        <v>9135</v>
      </c>
      <c r="BX9140">
        <f t="shared" si="570"/>
        <v>0</v>
      </c>
      <c r="BY9140">
        <f t="shared" si="571"/>
        <v>1</v>
      </c>
    </row>
    <row r="9141" spans="1:77">
      <c r="A9141" s="33">
        <v>9136</v>
      </c>
      <c r="BP9141" s="27">
        <v>0.81922023655639</v>
      </c>
      <c r="BQ9141" s="27">
        <v>14794.9753479286</v>
      </c>
      <c r="BR9141" s="27">
        <v>1.4211125237391</v>
      </c>
      <c r="BS9141" s="27">
        <v>76214.8629436746</v>
      </c>
      <c r="BU9141">
        <f t="shared" si="568"/>
        <v>108088.06013553</v>
      </c>
      <c r="BV9141">
        <f t="shared" si="569"/>
        <v>136952.01561719</v>
      </c>
      <c r="BW9141" s="9">
        <v>9136</v>
      </c>
      <c r="BX9141">
        <f t="shared" si="570"/>
        <v>0</v>
      </c>
      <c r="BY9141">
        <f t="shared" si="571"/>
        <v>1</v>
      </c>
    </row>
    <row r="9142" spans="1:77">
      <c r="A9142" s="33">
        <v>9137</v>
      </c>
      <c r="BP9142" s="27">
        <v>0.813823450825732</v>
      </c>
      <c r="BQ9142" s="27">
        <v>18619.6747951363</v>
      </c>
      <c r="BR9142" s="27">
        <v>1.40690431527269</v>
      </c>
      <c r="BS9142" s="27">
        <v>81170.3437947842</v>
      </c>
      <c r="BU9142">
        <f t="shared" si="568"/>
        <v>103453.842828724</v>
      </c>
      <c r="BV9142">
        <f t="shared" si="569"/>
        <v>129865.303496119</v>
      </c>
      <c r="BW9142" s="9">
        <v>9137</v>
      </c>
      <c r="BX9142">
        <f t="shared" si="570"/>
        <v>0</v>
      </c>
      <c r="BY9142">
        <f t="shared" si="571"/>
        <v>1</v>
      </c>
    </row>
    <row r="9143" spans="1:77">
      <c r="A9143" s="33">
        <v>9138</v>
      </c>
      <c r="BP9143" s="27">
        <v>0.74009765323695</v>
      </c>
      <c r="BQ9143" s="27">
        <v>16628.9607200335</v>
      </c>
      <c r="BR9143" s="27">
        <v>1.27861647669375</v>
      </c>
      <c r="BS9143" s="27">
        <v>65403.2635240029</v>
      </c>
      <c r="BU9143">
        <f t="shared" si="568"/>
        <v>94385.687265509</v>
      </c>
      <c r="BV9143">
        <f t="shared" si="569"/>
        <v>126389.20798006</v>
      </c>
      <c r="BW9143" s="9">
        <v>9138</v>
      </c>
      <c r="BX9143">
        <f t="shared" si="570"/>
        <v>0</v>
      </c>
      <c r="BY9143">
        <f t="shared" si="571"/>
        <v>1</v>
      </c>
    </row>
    <row r="9144" spans="1:77">
      <c r="A9144" s="33">
        <v>9139</v>
      </c>
      <c r="BP9144" s="27">
        <v>0.852321472141849</v>
      </c>
      <c r="BQ9144" s="27">
        <v>13084.4541389067</v>
      </c>
      <c r="BR9144" s="27">
        <v>1.47911649122308</v>
      </c>
      <c r="BS9144" s="27">
        <v>62052.6077634728</v>
      </c>
      <c r="BU9144">
        <f t="shared" si="568"/>
        <v>114763.766682371</v>
      </c>
      <c r="BV9144">
        <f t="shared" si="569"/>
        <v>159814.865919989</v>
      </c>
      <c r="BW9144" s="9">
        <v>9139</v>
      </c>
      <c r="BX9144">
        <f t="shared" si="570"/>
        <v>0</v>
      </c>
      <c r="BY9144">
        <f t="shared" si="571"/>
        <v>1</v>
      </c>
    </row>
    <row r="9145" spans="1:77">
      <c r="A9145" s="33">
        <v>9140</v>
      </c>
      <c r="BP9145" s="27">
        <v>0.817835957457683</v>
      </c>
      <c r="BQ9145" s="27">
        <v>12064.7336189711</v>
      </c>
      <c r="BR9145" s="27">
        <v>1.4030526720481</v>
      </c>
      <c r="BS9145" s="27">
        <v>70658.3487694041</v>
      </c>
      <c r="BU9145">
        <f t="shared" si="568"/>
        <v>110610.659999681</v>
      </c>
      <c r="BV9145">
        <f t="shared" si="569"/>
        <v>139799.552037811</v>
      </c>
      <c r="BW9145" s="9">
        <v>9140</v>
      </c>
      <c r="BX9145">
        <f t="shared" si="570"/>
        <v>0</v>
      </c>
      <c r="BY9145">
        <f t="shared" si="571"/>
        <v>1</v>
      </c>
    </row>
    <row r="9146" spans="1:77">
      <c r="A9146" s="33">
        <v>9141</v>
      </c>
      <c r="BP9146" s="27">
        <v>0.827274031592033</v>
      </c>
      <c r="BQ9146" s="27">
        <v>10717.2848384755</v>
      </c>
      <c r="BR9146" s="27">
        <v>1.42837394587434</v>
      </c>
      <c r="BS9146" s="27">
        <v>54718.8985522823</v>
      </c>
      <c r="BU9146">
        <f t="shared" si="568"/>
        <v>113373.819900329</v>
      </c>
      <c r="BV9146">
        <f t="shared" si="569"/>
        <v>159537.193328868</v>
      </c>
      <c r="BW9146" s="9">
        <v>9141</v>
      </c>
      <c r="BX9146">
        <f t="shared" si="570"/>
        <v>0</v>
      </c>
      <c r="BY9146">
        <f t="shared" si="571"/>
        <v>1</v>
      </c>
    </row>
    <row r="9147" spans="1:77">
      <c r="A9147" s="33">
        <v>9142</v>
      </c>
      <c r="BP9147" s="27">
        <v>0.768656570276004</v>
      </c>
      <c r="BQ9147" s="27">
        <v>11098.7312271443</v>
      </c>
      <c r="BR9147" s="27">
        <v>1.32250409574951</v>
      </c>
      <c r="BS9147" s="27">
        <v>55065.1112631665</v>
      </c>
      <c r="BU9147">
        <f t="shared" si="568"/>
        <v>104199.754314256</v>
      </c>
      <c r="BV9147">
        <f t="shared" si="569"/>
        <v>143310.50309926</v>
      </c>
      <c r="BW9147" s="9">
        <v>9142</v>
      </c>
      <c r="BX9147">
        <f t="shared" si="570"/>
        <v>0</v>
      </c>
      <c r="BY9147">
        <f t="shared" si="571"/>
        <v>1</v>
      </c>
    </row>
    <row r="9148" spans="1:77">
      <c r="A9148" s="33">
        <v>9143</v>
      </c>
      <c r="BP9148" s="27">
        <v>0.836877106383993</v>
      </c>
      <c r="BQ9148" s="27">
        <v>12577.8565140144</v>
      </c>
      <c r="BR9148" s="27">
        <v>1.41273604839237</v>
      </c>
      <c r="BS9148" s="27">
        <v>72049.0773085604</v>
      </c>
      <c r="BU9148">
        <f t="shared" si="568"/>
        <v>112953.709443585</v>
      </c>
      <c r="BV9148">
        <f t="shared" si="569"/>
        <v>139861.329950295</v>
      </c>
      <c r="BW9148" s="9">
        <v>9143</v>
      </c>
      <c r="BX9148">
        <f t="shared" si="570"/>
        <v>0</v>
      </c>
      <c r="BY9148">
        <f t="shared" si="571"/>
        <v>1</v>
      </c>
    </row>
    <row r="9149" spans="1:77">
      <c r="A9149" s="33">
        <v>9144</v>
      </c>
      <c r="BP9149" s="27">
        <v>0.813229958556692</v>
      </c>
      <c r="BQ9149" s="27">
        <v>13252.6787631234</v>
      </c>
      <c r="BR9149" s="27">
        <v>1.39094652117428</v>
      </c>
      <c r="BS9149" s="27">
        <v>57621.3523411264</v>
      </c>
      <c r="BU9149">
        <f t="shared" si="568"/>
        <v>108731.81502038</v>
      </c>
      <c r="BV9149">
        <f t="shared" si="569"/>
        <v>151020.625835015</v>
      </c>
      <c r="BW9149" s="9">
        <v>9144</v>
      </c>
      <c r="BX9149">
        <f t="shared" si="570"/>
        <v>0</v>
      </c>
      <c r="BY9149">
        <f t="shared" si="571"/>
        <v>1</v>
      </c>
    </row>
    <row r="9150" spans="1:77">
      <c r="A9150" s="33">
        <v>9145</v>
      </c>
      <c r="BP9150" s="27">
        <v>0.823712721233206</v>
      </c>
      <c r="BQ9150" s="27">
        <v>16913.4985013687</v>
      </c>
      <c r="BR9150" s="27">
        <v>1.41157004190121</v>
      </c>
      <c r="BS9150" s="27">
        <v>62553.0164934625</v>
      </c>
      <c r="BU9150">
        <f t="shared" si="568"/>
        <v>106643.409683612</v>
      </c>
      <c r="BV9150">
        <f t="shared" si="569"/>
        <v>149182.489791719</v>
      </c>
      <c r="BW9150" s="9">
        <v>9145</v>
      </c>
      <c r="BX9150">
        <f t="shared" si="570"/>
        <v>0</v>
      </c>
      <c r="BY9150">
        <f t="shared" si="571"/>
        <v>1</v>
      </c>
    </row>
    <row r="9151" spans="1:77">
      <c r="A9151" s="33">
        <v>9146</v>
      </c>
      <c r="BP9151" s="27">
        <v>0.820453050071257</v>
      </c>
      <c r="BQ9151" s="27">
        <v>16442.3215685231</v>
      </c>
      <c r="BR9151" s="27">
        <v>1.44629167194287</v>
      </c>
      <c r="BS9151" s="27">
        <v>76450.8036791632</v>
      </c>
      <c r="BU9151">
        <f t="shared" si="568"/>
        <v>106625.635942165</v>
      </c>
      <c r="BV9151">
        <f t="shared" si="569"/>
        <v>140492.947112267</v>
      </c>
      <c r="BW9151" s="9">
        <v>9146</v>
      </c>
      <c r="BX9151">
        <f t="shared" si="570"/>
        <v>0</v>
      </c>
      <c r="BY9151">
        <f t="shared" si="571"/>
        <v>1</v>
      </c>
    </row>
    <row r="9152" spans="1:77">
      <c r="A9152" s="33">
        <v>9147</v>
      </c>
      <c r="BP9152" s="27">
        <v>0.779145861018027</v>
      </c>
      <c r="BQ9152" s="27">
        <v>13745.857411351</v>
      </c>
      <c r="BR9152" s="27">
        <v>1.29998049588275</v>
      </c>
      <c r="BS9152" s="27">
        <v>70908.4126972355</v>
      </c>
      <c r="BU9152">
        <f t="shared" si="568"/>
        <v>103126.021741353</v>
      </c>
      <c r="BV9152">
        <f t="shared" si="569"/>
        <v>124088.661685177</v>
      </c>
      <c r="BW9152" s="9">
        <v>9147</v>
      </c>
      <c r="BX9152">
        <f t="shared" si="570"/>
        <v>0</v>
      </c>
      <c r="BY9152">
        <f t="shared" si="571"/>
        <v>1</v>
      </c>
    </row>
    <row r="9153" spans="1:77">
      <c r="A9153" s="33">
        <v>9148</v>
      </c>
      <c r="BP9153" s="27">
        <v>0.817658681299689</v>
      </c>
      <c r="BQ9153" s="27">
        <v>15818.0929852102</v>
      </c>
      <c r="BR9153" s="27">
        <v>1.3716748391238</v>
      </c>
      <c r="BS9153" s="27">
        <v>73243.6949149555</v>
      </c>
      <c r="BU9153">
        <f t="shared" si="568"/>
        <v>106830.709209743</v>
      </c>
      <c r="BV9153">
        <f t="shared" si="569"/>
        <v>132507.530953614</v>
      </c>
      <c r="BW9153" s="9">
        <v>9148</v>
      </c>
      <c r="BX9153">
        <f t="shared" si="570"/>
        <v>0</v>
      </c>
      <c r="BY9153">
        <f t="shared" si="571"/>
        <v>1</v>
      </c>
    </row>
    <row r="9154" spans="1:77">
      <c r="A9154" s="33">
        <v>9149</v>
      </c>
      <c r="BP9154" s="27">
        <v>0.789808316418934</v>
      </c>
      <c r="BQ9154" s="27">
        <v>13289.6824216828</v>
      </c>
      <c r="BR9154" s="27">
        <v>1.36855937722519</v>
      </c>
      <c r="BS9154" s="27">
        <v>58719.4864747933</v>
      </c>
      <c r="BU9154">
        <f t="shared" si="568"/>
        <v>105181.565041157</v>
      </c>
      <c r="BV9154">
        <f t="shared" si="569"/>
        <v>146564.420108985</v>
      </c>
      <c r="BW9154" s="9">
        <v>9149</v>
      </c>
      <c r="BX9154">
        <f t="shared" si="570"/>
        <v>0</v>
      </c>
      <c r="BY9154">
        <f t="shared" si="571"/>
        <v>1</v>
      </c>
    </row>
    <row r="9155" spans="1:77">
      <c r="A9155" s="33">
        <v>9150</v>
      </c>
      <c r="BP9155" s="27">
        <v>0.786737570017741</v>
      </c>
      <c r="BQ9155" s="27">
        <v>20331.6817112984</v>
      </c>
      <c r="BR9155" s="27">
        <v>1.32532082288762</v>
      </c>
      <c r="BS9155" s="27">
        <v>66343.3868370252</v>
      </c>
      <c r="BU9155">
        <f t="shared" si="568"/>
        <v>97678.9537913628</v>
      </c>
      <c r="BV9155">
        <f t="shared" si="569"/>
        <v>132454.736596118</v>
      </c>
      <c r="BW9155" s="9">
        <v>9150</v>
      </c>
      <c r="BX9155">
        <f t="shared" si="570"/>
        <v>0</v>
      </c>
      <c r="BY9155">
        <f t="shared" si="571"/>
        <v>1</v>
      </c>
    </row>
    <row r="9156" spans="1:77">
      <c r="A9156" s="33">
        <v>9151</v>
      </c>
      <c r="BP9156" s="27">
        <v>0.826364841687544</v>
      </c>
      <c r="BQ9156" s="27">
        <v>10919.1752901479</v>
      </c>
      <c r="BR9156" s="27">
        <v>1.40802652781602</v>
      </c>
      <c r="BS9156" s="27">
        <v>68401.2343190794</v>
      </c>
      <c r="BU9156">
        <f t="shared" si="568"/>
        <v>113035.550962984</v>
      </c>
      <c r="BV9156">
        <f t="shared" si="569"/>
        <v>142802.744853323</v>
      </c>
      <c r="BW9156" s="9">
        <v>9151</v>
      </c>
      <c r="BX9156">
        <f t="shared" si="570"/>
        <v>0</v>
      </c>
      <c r="BY9156">
        <f t="shared" si="571"/>
        <v>1</v>
      </c>
    </row>
    <row r="9157" spans="1:77">
      <c r="A9157" s="33">
        <v>9152</v>
      </c>
      <c r="BP9157" s="27">
        <v>0.790561865251879</v>
      </c>
      <c r="BQ9157" s="27">
        <v>11879.4186952411</v>
      </c>
      <c r="BR9157" s="27">
        <v>1.34414756840586</v>
      </c>
      <c r="BS9157" s="27">
        <v>56528.0440554196</v>
      </c>
      <c r="BU9157">
        <f t="shared" si="568"/>
        <v>106704.861092541</v>
      </c>
      <c r="BV9157">
        <f t="shared" si="569"/>
        <v>145094.09120546</v>
      </c>
      <c r="BW9157" s="9">
        <v>9152</v>
      </c>
      <c r="BX9157">
        <f t="shared" si="570"/>
        <v>0</v>
      </c>
      <c r="BY9157">
        <f t="shared" si="571"/>
        <v>1</v>
      </c>
    </row>
    <row r="9158" spans="1:77">
      <c r="A9158" s="33">
        <v>9153</v>
      </c>
      <c r="BP9158" s="27">
        <v>0.806707483568453</v>
      </c>
      <c r="BQ9158" s="27">
        <v>11809.7172301392</v>
      </c>
      <c r="BR9158" s="27">
        <v>1.39954694248946</v>
      </c>
      <c r="BS9158" s="27">
        <v>56558.0488103775</v>
      </c>
      <c r="BU9158">
        <f t="shared" si="568"/>
        <v>109196.405305129</v>
      </c>
      <c r="BV9158">
        <f t="shared" si="569"/>
        <v>153373.992563042</v>
      </c>
      <c r="BW9158" s="9">
        <v>9153</v>
      </c>
      <c r="BX9158">
        <f t="shared" si="570"/>
        <v>0</v>
      </c>
      <c r="BY9158">
        <f t="shared" si="571"/>
        <v>1</v>
      </c>
    </row>
    <row r="9159" spans="1:77">
      <c r="A9159" s="33">
        <v>9154</v>
      </c>
      <c r="BP9159" s="27">
        <v>0.795025524456556</v>
      </c>
      <c r="BQ9159" s="27">
        <v>16819.2427318188</v>
      </c>
      <c r="BR9159" s="27">
        <v>1.33430251410152</v>
      </c>
      <c r="BS9159" s="27">
        <v>80837.0964321633</v>
      </c>
      <c r="BU9159">
        <f t="shared" ref="BU9159:BU9222" si="572">BP9159*$BV$1-BQ9159</f>
        <v>102434.585936665</v>
      </c>
      <c r="BV9159">
        <f t="shared" ref="BV9159:BV9222" si="573">BR9159*$BV$1-BS9159</f>
        <v>119308.280683064</v>
      </c>
      <c r="BW9159" s="9">
        <v>9154</v>
      </c>
      <c r="BX9159">
        <f t="shared" ref="BX9159:BX9222" si="574">IF(BU9159=MAX($BU9159:$BV9159),1,0)</f>
        <v>0</v>
      </c>
      <c r="BY9159">
        <f t="shared" ref="BY9159:BY9222" si="575">IF(BV9159=MAX($BU9159:$BV9159),1,0)</f>
        <v>1</v>
      </c>
    </row>
    <row r="9160" spans="1:77">
      <c r="A9160" s="33">
        <v>9155</v>
      </c>
      <c r="BP9160" s="27">
        <v>0.834092752820407</v>
      </c>
      <c r="BQ9160" s="27">
        <v>13713.9694543252</v>
      </c>
      <c r="BR9160" s="27">
        <v>1.42199306991239</v>
      </c>
      <c r="BS9160" s="27">
        <v>73294.7139010929</v>
      </c>
      <c r="BU9160">
        <f t="shared" si="572"/>
        <v>111399.943468736</v>
      </c>
      <c r="BV9160">
        <f t="shared" si="573"/>
        <v>140004.246585766</v>
      </c>
      <c r="BW9160" s="9">
        <v>9155</v>
      </c>
      <c r="BX9160">
        <f t="shared" si="574"/>
        <v>0</v>
      </c>
      <c r="BY9160">
        <f t="shared" si="575"/>
        <v>1</v>
      </c>
    </row>
    <row r="9161" spans="1:77">
      <c r="A9161" s="33">
        <v>9156</v>
      </c>
      <c r="BP9161" s="27">
        <v>0.807773670494941</v>
      </c>
      <c r="BQ9161" s="27">
        <v>13297.2554428053</v>
      </c>
      <c r="BR9161" s="27">
        <v>1.39940993842359</v>
      </c>
      <c r="BS9161" s="27">
        <v>60916.4086719782</v>
      </c>
      <c r="BU9161">
        <f t="shared" si="572"/>
        <v>107868.795131436</v>
      </c>
      <c r="BV9161">
        <f t="shared" si="573"/>
        <v>148995.08209156</v>
      </c>
      <c r="BW9161" s="9">
        <v>9156</v>
      </c>
      <c r="BX9161">
        <f t="shared" si="574"/>
        <v>0</v>
      </c>
      <c r="BY9161">
        <f t="shared" si="575"/>
        <v>1</v>
      </c>
    </row>
    <row r="9162" spans="1:77">
      <c r="A9162" s="33">
        <v>9157</v>
      </c>
      <c r="BP9162" s="27">
        <v>0.80350063068541</v>
      </c>
      <c r="BQ9162" s="27">
        <v>11495.5956433701</v>
      </c>
      <c r="BR9162" s="27">
        <v>1.38048238762373</v>
      </c>
      <c r="BS9162" s="27">
        <v>54913.3112726532</v>
      </c>
      <c r="BU9162">
        <f t="shared" si="572"/>
        <v>109029.498959441</v>
      </c>
      <c r="BV9162">
        <f t="shared" si="573"/>
        <v>152159.046870907</v>
      </c>
      <c r="BW9162" s="9">
        <v>9157</v>
      </c>
      <c r="BX9162">
        <f t="shared" si="574"/>
        <v>0</v>
      </c>
      <c r="BY9162">
        <f t="shared" si="575"/>
        <v>1</v>
      </c>
    </row>
    <row r="9163" spans="1:77">
      <c r="A9163" s="33">
        <v>9158</v>
      </c>
      <c r="BP9163" s="27">
        <v>0.786740104705812</v>
      </c>
      <c r="BQ9163" s="27">
        <v>11880.9324555733</v>
      </c>
      <c r="BR9163" s="27">
        <v>1.33464487500667</v>
      </c>
      <c r="BS9163" s="27">
        <v>70154.2640350364</v>
      </c>
      <c r="BU9163">
        <f t="shared" si="572"/>
        <v>106130.083250298</v>
      </c>
      <c r="BV9163">
        <f t="shared" si="573"/>
        <v>130042.467215965</v>
      </c>
      <c r="BW9163" s="9">
        <v>9158</v>
      </c>
      <c r="BX9163">
        <f t="shared" si="574"/>
        <v>0</v>
      </c>
      <c r="BY9163">
        <f t="shared" si="575"/>
        <v>1</v>
      </c>
    </row>
    <row r="9164" spans="1:77">
      <c r="A9164" s="33">
        <v>9159</v>
      </c>
      <c r="BP9164" s="27">
        <v>0.825013752278311</v>
      </c>
      <c r="BQ9164" s="27">
        <v>16493.0852962258</v>
      </c>
      <c r="BR9164" s="27">
        <v>1.43844126810965</v>
      </c>
      <c r="BS9164" s="27">
        <v>65013.8947142129</v>
      </c>
      <c r="BU9164">
        <f t="shared" si="572"/>
        <v>107258.977545521</v>
      </c>
      <c r="BV9164">
        <f t="shared" si="573"/>
        <v>150752.295502234</v>
      </c>
      <c r="BW9164" s="9">
        <v>9159</v>
      </c>
      <c r="BX9164">
        <f t="shared" si="574"/>
        <v>0</v>
      </c>
      <c r="BY9164">
        <f t="shared" si="575"/>
        <v>1</v>
      </c>
    </row>
    <row r="9165" spans="1:77">
      <c r="A9165" s="33">
        <v>9160</v>
      </c>
      <c r="BP9165" s="27">
        <v>0.814345878443329</v>
      </c>
      <c r="BQ9165" s="27">
        <v>17532.624063246</v>
      </c>
      <c r="BR9165" s="27">
        <v>1.42592746911636</v>
      </c>
      <c r="BS9165" s="27">
        <v>66639.5949731375</v>
      </c>
      <c r="BU9165">
        <f t="shared" si="572"/>
        <v>104619.257703253</v>
      </c>
      <c r="BV9165">
        <f t="shared" si="573"/>
        <v>147249.525394316</v>
      </c>
      <c r="BW9165" s="9">
        <v>9160</v>
      </c>
      <c r="BX9165">
        <f t="shared" si="574"/>
        <v>0</v>
      </c>
      <c r="BY9165">
        <f t="shared" si="575"/>
        <v>1</v>
      </c>
    </row>
    <row r="9166" spans="1:77">
      <c r="A9166" s="33">
        <v>9161</v>
      </c>
      <c r="BP9166" s="27">
        <v>0.831325416134004</v>
      </c>
      <c r="BQ9166" s="27">
        <v>12727.0117855254</v>
      </c>
      <c r="BR9166" s="27">
        <v>1.41310923353073</v>
      </c>
      <c r="BS9166" s="27">
        <v>72420.0535409606</v>
      </c>
      <c r="BU9166">
        <f t="shared" si="572"/>
        <v>111971.800634575</v>
      </c>
      <c r="BV9166">
        <f t="shared" si="573"/>
        <v>139546.331488649</v>
      </c>
      <c r="BW9166" s="9">
        <v>9161</v>
      </c>
      <c r="BX9166">
        <f t="shared" si="574"/>
        <v>0</v>
      </c>
      <c r="BY9166">
        <f t="shared" si="575"/>
        <v>1</v>
      </c>
    </row>
    <row r="9167" spans="1:77">
      <c r="A9167" s="33">
        <v>9162</v>
      </c>
      <c r="BP9167" s="27">
        <v>0.75300135575105</v>
      </c>
      <c r="BQ9167" s="27">
        <v>12447.4210856605</v>
      </c>
      <c r="BR9167" s="27">
        <v>1.31015576445044</v>
      </c>
      <c r="BS9167" s="27">
        <v>71670.6530248072</v>
      </c>
      <c r="BU9167">
        <f t="shared" si="572"/>
        <v>100502.782276997</v>
      </c>
      <c r="BV9167">
        <f t="shared" si="573"/>
        <v>124852.711642759</v>
      </c>
      <c r="BW9167" s="9">
        <v>9162</v>
      </c>
      <c r="BX9167">
        <f t="shared" si="574"/>
        <v>0</v>
      </c>
      <c r="BY9167">
        <f t="shared" si="575"/>
        <v>1</v>
      </c>
    </row>
    <row r="9168" spans="1:77">
      <c r="A9168" s="33">
        <v>9163</v>
      </c>
      <c r="BP9168" s="27">
        <v>0.8457438767841</v>
      </c>
      <c r="BQ9168" s="27">
        <v>13747.2994868345</v>
      </c>
      <c r="BR9168" s="27">
        <v>1.464263795301</v>
      </c>
      <c r="BS9168" s="27">
        <v>60999.2335873973</v>
      </c>
      <c r="BU9168">
        <f t="shared" si="572"/>
        <v>113114.282030781</v>
      </c>
      <c r="BV9168">
        <f t="shared" si="573"/>
        <v>158640.335707753</v>
      </c>
      <c r="BW9168" s="9">
        <v>9163</v>
      </c>
      <c r="BX9168">
        <f t="shared" si="574"/>
        <v>0</v>
      </c>
      <c r="BY9168">
        <f t="shared" si="575"/>
        <v>1</v>
      </c>
    </row>
    <row r="9169" spans="1:77">
      <c r="A9169" s="33">
        <v>9164</v>
      </c>
      <c r="BP9169" s="27">
        <v>0.795837918941678</v>
      </c>
      <c r="BQ9169" s="27">
        <v>12117.5868661294</v>
      </c>
      <c r="BR9169" s="27">
        <v>1.36964159333615</v>
      </c>
      <c r="BS9169" s="27">
        <v>70130.6299142364</v>
      </c>
      <c r="BU9169">
        <f t="shared" si="572"/>
        <v>107258.100975122</v>
      </c>
      <c r="BV9169">
        <f t="shared" si="573"/>
        <v>135315.609086186</v>
      </c>
      <c r="BW9169" s="9">
        <v>9164</v>
      </c>
      <c r="BX9169">
        <f t="shared" si="574"/>
        <v>0</v>
      </c>
      <c r="BY9169">
        <f t="shared" si="575"/>
        <v>1</v>
      </c>
    </row>
    <row r="9170" spans="1:77">
      <c r="A9170" s="33">
        <v>9165</v>
      </c>
      <c r="BP9170" s="27">
        <v>0.775586353306749</v>
      </c>
      <c r="BQ9170" s="27">
        <v>14532.6752419036</v>
      </c>
      <c r="BR9170" s="27">
        <v>1.34942496689897</v>
      </c>
      <c r="BS9170" s="27">
        <v>62310.8661328821</v>
      </c>
      <c r="BU9170">
        <f t="shared" si="572"/>
        <v>101805.277754109</v>
      </c>
      <c r="BV9170">
        <f t="shared" si="573"/>
        <v>140102.878901964</v>
      </c>
      <c r="BW9170" s="9">
        <v>9165</v>
      </c>
      <c r="BX9170">
        <f t="shared" si="574"/>
        <v>0</v>
      </c>
      <c r="BY9170">
        <f t="shared" si="575"/>
        <v>1</v>
      </c>
    </row>
    <row r="9171" spans="1:77">
      <c r="A9171" s="33">
        <v>9166</v>
      </c>
      <c r="BP9171" s="27">
        <v>0.801560429948018</v>
      </c>
      <c r="BQ9171" s="27">
        <v>11137.0315976549</v>
      </c>
      <c r="BR9171" s="27">
        <v>1.38664090474789</v>
      </c>
      <c r="BS9171" s="27">
        <v>69249.5956691077</v>
      </c>
      <c r="BU9171">
        <f t="shared" si="572"/>
        <v>109097.032894548</v>
      </c>
      <c r="BV9171">
        <f t="shared" si="573"/>
        <v>138746.540043076</v>
      </c>
      <c r="BW9171" s="9">
        <v>9166</v>
      </c>
      <c r="BX9171">
        <f t="shared" si="574"/>
        <v>0</v>
      </c>
      <c r="BY9171">
        <f t="shared" si="575"/>
        <v>1</v>
      </c>
    </row>
    <row r="9172" spans="1:77">
      <c r="A9172" s="33">
        <v>9167</v>
      </c>
      <c r="BP9172" s="27">
        <v>0.839729132572449</v>
      </c>
      <c r="BQ9172" s="27">
        <v>14777.7600597207</v>
      </c>
      <c r="BR9172" s="27">
        <v>1.43806164871514</v>
      </c>
      <c r="BS9172" s="27">
        <v>62902.4741970978</v>
      </c>
      <c r="BU9172">
        <f t="shared" si="572"/>
        <v>111181.609826147</v>
      </c>
      <c r="BV9172">
        <f t="shared" si="573"/>
        <v>152806.773110173</v>
      </c>
      <c r="BW9172" s="9">
        <v>9167</v>
      </c>
      <c r="BX9172">
        <f t="shared" si="574"/>
        <v>0</v>
      </c>
      <c r="BY9172">
        <f t="shared" si="575"/>
        <v>1</v>
      </c>
    </row>
    <row r="9173" spans="1:77">
      <c r="A9173" s="33">
        <v>9168</v>
      </c>
      <c r="BP9173" s="27">
        <v>0.836812647634307</v>
      </c>
      <c r="BQ9173" s="27">
        <v>11933.7793435857</v>
      </c>
      <c r="BR9173" s="27">
        <v>1.44432416288217</v>
      </c>
      <c r="BS9173" s="27">
        <v>58503.3866861773</v>
      </c>
      <c r="BU9173">
        <f t="shared" si="572"/>
        <v>113588.11780156</v>
      </c>
      <c r="BV9173">
        <f t="shared" si="573"/>
        <v>158145.237746149</v>
      </c>
      <c r="BW9173" s="9">
        <v>9168</v>
      </c>
      <c r="BX9173">
        <f t="shared" si="574"/>
        <v>0</v>
      </c>
      <c r="BY9173">
        <f t="shared" si="575"/>
        <v>1</v>
      </c>
    </row>
    <row r="9174" spans="1:77">
      <c r="A9174" s="33">
        <v>9169</v>
      </c>
      <c r="BP9174" s="27">
        <v>0.805342259032772</v>
      </c>
      <c r="BQ9174" s="27">
        <v>12127.5564065848</v>
      </c>
      <c r="BR9174" s="27">
        <v>1.38865218964192</v>
      </c>
      <c r="BS9174" s="27">
        <v>71385.5047288912</v>
      </c>
      <c r="BU9174">
        <f t="shared" si="572"/>
        <v>108673.782448331</v>
      </c>
      <c r="BV9174">
        <f t="shared" si="573"/>
        <v>136912.323717397</v>
      </c>
      <c r="BW9174" s="9">
        <v>9169</v>
      </c>
      <c r="BX9174">
        <f t="shared" si="574"/>
        <v>0</v>
      </c>
      <c r="BY9174">
        <f t="shared" si="575"/>
        <v>1</v>
      </c>
    </row>
    <row r="9175" spans="1:77">
      <c r="A9175" s="33">
        <v>9170</v>
      </c>
      <c r="BP9175" s="27">
        <v>0.835324624100204</v>
      </c>
      <c r="BQ9175" s="27">
        <v>12805.0335889744</v>
      </c>
      <c r="BR9175" s="27">
        <v>1.43995875730742</v>
      </c>
      <c r="BS9175" s="27">
        <v>57283.7806538673</v>
      </c>
      <c r="BU9175">
        <f t="shared" si="572"/>
        <v>112493.660026056</v>
      </c>
      <c r="BV9175">
        <f t="shared" si="573"/>
        <v>158710.032942246</v>
      </c>
      <c r="BW9175" s="9">
        <v>9170</v>
      </c>
      <c r="BX9175">
        <f t="shared" si="574"/>
        <v>0</v>
      </c>
      <c r="BY9175">
        <f t="shared" si="575"/>
        <v>1</v>
      </c>
    </row>
    <row r="9176" spans="1:77">
      <c r="A9176" s="33">
        <v>9171</v>
      </c>
      <c r="BP9176" s="27">
        <v>0.835118084521627</v>
      </c>
      <c r="BQ9176" s="27">
        <v>14651.5095515006</v>
      </c>
      <c r="BR9176" s="27">
        <v>1.41630775122053</v>
      </c>
      <c r="BS9176" s="27">
        <v>60915.7300691955</v>
      </c>
      <c r="BU9176">
        <f t="shared" si="572"/>
        <v>110616.203126743</v>
      </c>
      <c r="BV9176">
        <f t="shared" si="573"/>
        <v>151530.432613883</v>
      </c>
      <c r="BW9176" s="9">
        <v>9171</v>
      </c>
      <c r="BX9176">
        <f t="shared" si="574"/>
        <v>0</v>
      </c>
      <c r="BY9176">
        <f t="shared" si="575"/>
        <v>1</v>
      </c>
    </row>
    <row r="9177" spans="1:77">
      <c r="A9177" s="33">
        <v>9172</v>
      </c>
      <c r="BP9177" s="27">
        <v>0.756016789954505</v>
      </c>
      <c r="BQ9177" s="27">
        <v>19213.8027326116</v>
      </c>
      <c r="BR9177" s="27">
        <v>1.31095505744415</v>
      </c>
      <c r="BS9177" s="27">
        <v>70198.1484778918</v>
      </c>
      <c r="BU9177">
        <f t="shared" si="572"/>
        <v>94188.7157605641</v>
      </c>
      <c r="BV9177">
        <f t="shared" si="573"/>
        <v>126445.110138731</v>
      </c>
      <c r="BW9177" s="9">
        <v>9172</v>
      </c>
      <c r="BX9177">
        <f t="shared" si="574"/>
        <v>0</v>
      </c>
      <c r="BY9177">
        <f t="shared" si="575"/>
        <v>1</v>
      </c>
    </row>
    <row r="9178" spans="1:77">
      <c r="A9178" s="33">
        <v>9173</v>
      </c>
      <c r="BP9178" s="27">
        <v>0.770337929287312</v>
      </c>
      <c r="BQ9178" s="27">
        <v>13252.1913093215</v>
      </c>
      <c r="BR9178" s="27">
        <v>1.32509302454455</v>
      </c>
      <c r="BS9178" s="27">
        <v>58634.1590356704</v>
      </c>
      <c r="BU9178">
        <f t="shared" si="572"/>
        <v>102298.498083775</v>
      </c>
      <c r="BV9178">
        <f t="shared" si="573"/>
        <v>140129.794646012</v>
      </c>
      <c r="BW9178" s="9">
        <v>9173</v>
      </c>
      <c r="BX9178">
        <f t="shared" si="574"/>
        <v>0</v>
      </c>
      <c r="BY9178">
        <f t="shared" si="575"/>
        <v>1</v>
      </c>
    </row>
    <row r="9179" spans="1:77">
      <c r="A9179" s="33">
        <v>9174</v>
      </c>
      <c r="BP9179" s="27">
        <v>0.802260549037861</v>
      </c>
      <c r="BQ9179" s="27">
        <v>14484.8722128038</v>
      </c>
      <c r="BR9179" s="27">
        <v>1.37146191720305</v>
      </c>
      <c r="BS9179" s="27">
        <v>71570.8473657078</v>
      </c>
      <c r="BU9179">
        <f t="shared" si="572"/>
        <v>105854.210142875</v>
      </c>
      <c r="BV9179">
        <f t="shared" si="573"/>
        <v>134148.440214749</v>
      </c>
      <c r="BW9179" s="9">
        <v>9174</v>
      </c>
      <c r="BX9179">
        <f t="shared" si="574"/>
        <v>0</v>
      </c>
      <c r="BY9179">
        <f t="shared" si="575"/>
        <v>1</v>
      </c>
    </row>
    <row r="9180" spans="1:77">
      <c r="A9180" s="33">
        <v>9175</v>
      </c>
      <c r="BP9180" s="27">
        <v>0.809836851470476</v>
      </c>
      <c r="BQ9180" s="27">
        <v>13250.9754472851</v>
      </c>
      <c r="BR9180" s="27">
        <v>1.37435280981933</v>
      </c>
      <c r="BS9180" s="27">
        <v>57876.8239487299</v>
      </c>
      <c r="BU9180">
        <f t="shared" si="572"/>
        <v>108224.552273286</v>
      </c>
      <c r="BV9180">
        <f t="shared" si="573"/>
        <v>148276.097524169</v>
      </c>
      <c r="BW9180" s="9">
        <v>9175</v>
      </c>
      <c r="BX9180">
        <f t="shared" si="574"/>
        <v>0</v>
      </c>
      <c r="BY9180">
        <f t="shared" si="575"/>
        <v>1</v>
      </c>
    </row>
    <row r="9181" spans="1:77">
      <c r="A9181" s="33">
        <v>9176</v>
      </c>
      <c r="BP9181" s="27">
        <v>0.815280452417212</v>
      </c>
      <c r="BQ9181" s="27">
        <v>12494.683999156</v>
      </c>
      <c r="BR9181" s="27">
        <v>1.38846449031706</v>
      </c>
      <c r="BS9181" s="27">
        <v>57808.7854699585</v>
      </c>
      <c r="BU9181">
        <f t="shared" si="572"/>
        <v>109797.383863426</v>
      </c>
      <c r="BV9181">
        <f t="shared" si="573"/>
        <v>150460.8880776</v>
      </c>
      <c r="BW9181" s="9">
        <v>9176</v>
      </c>
      <c r="BX9181">
        <f t="shared" si="574"/>
        <v>0</v>
      </c>
      <c r="BY9181">
        <f t="shared" si="575"/>
        <v>1</v>
      </c>
    </row>
    <row r="9182" spans="1:77">
      <c r="A9182" s="33">
        <v>9177</v>
      </c>
      <c r="BP9182" s="27">
        <v>0.793774507397746</v>
      </c>
      <c r="BQ9182" s="27">
        <v>19423.8832500114</v>
      </c>
      <c r="BR9182" s="27">
        <v>1.35188775150821</v>
      </c>
      <c r="BS9182" s="27">
        <v>66613.136588285</v>
      </c>
      <c r="BU9182">
        <f t="shared" si="572"/>
        <v>99642.2928596505</v>
      </c>
      <c r="BV9182">
        <f t="shared" si="573"/>
        <v>136170.026137946</v>
      </c>
      <c r="BW9182" s="9">
        <v>9177</v>
      </c>
      <c r="BX9182">
        <f t="shared" si="574"/>
        <v>0</v>
      </c>
      <c r="BY9182">
        <f t="shared" si="575"/>
        <v>1</v>
      </c>
    </row>
    <row r="9183" spans="1:77">
      <c r="A9183" s="33">
        <v>9178</v>
      </c>
      <c r="BP9183" s="27">
        <v>0.769788155596941</v>
      </c>
      <c r="BQ9183" s="27">
        <v>12526.906205505</v>
      </c>
      <c r="BR9183" s="27">
        <v>1.31167235262927</v>
      </c>
      <c r="BS9183" s="27">
        <v>71432.6551183391</v>
      </c>
      <c r="BU9183">
        <f t="shared" si="572"/>
        <v>102941.317134036</v>
      </c>
      <c r="BV9183">
        <f t="shared" si="573"/>
        <v>125318.197776052</v>
      </c>
      <c r="BW9183" s="9">
        <v>9178</v>
      </c>
      <c r="BX9183">
        <f t="shared" si="574"/>
        <v>0</v>
      </c>
      <c r="BY9183">
        <f t="shared" si="575"/>
        <v>1</v>
      </c>
    </row>
    <row r="9184" spans="1:77">
      <c r="A9184" s="33">
        <v>9179</v>
      </c>
      <c r="BP9184" s="27">
        <v>0.845590216007533</v>
      </c>
      <c r="BQ9184" s="27">
        <v>22992.6823015433</v>
      </c>
      <c r="BR9184" s="27">
        <v>1.46186709979857</v>
      </c>
      <c r="BS9184" s="27">
        <v>68298.9563834467</v>
      </c>
      <c r="BU9184">
        <f t="shared" si="572"/>
        <v>103845.850099587</v>
      </c>
      <c r="BV9184">
        <f t="shared" si="573"/>
        <v>150981.108586338</v>
      </c>
      <c r="BW9184" s="9">
        <v>9179</v>
      </c>
      <c r="BX9184">
        <f t="shared" si="574"/>
        <v>0</v>
      </c>
      <c r="BY9184">
        <f t="shared" si="575"/>
        <v>1</v>
      </c>
    </row>
    <row r="9185" spans="1:77">
      <c r="A9185" s="33">
        <v>9180</v>
      </c>
      <c r="BP9185" s="27">
        <v>0.794914846887192</v>
      </c>
      <c r="BQ9185" s="27">
        <v>13886.7171675476</v>
      </c>
      <c r="BR9185" s="27">
        <v>1.34257698021226</v>
      </c>
      <c r="BS9185" s="27">
        <v>57367.0672529218</v>
      </c>
      <c r="BU9185">
        <f t="shared" si="572"/>
        <v>105350.509865531</v>
      </c>
      <c r="BV9185">
        <f t="shared" si="573"/>
        <v>144019.479778917</v>
      </c>
      <c r="BW9185" s="9">
        <v>9180</v>
      </c>
      <c r="BX9185">
        <f t="shared" si="574"/>
        <v>0</v>
      </c>
      <c r="BY9185">
        <f t="shared" si="575"/>
        <v>1</v>
      </c>
    </row>
    <row r="9186" spans="1:77">
      <c r="A9186" s="33">
        <v>9181</v>
      </c>
      <c r="BP9186" s="27">
        <v>0.787965750128874</v>
      </c>
      <c r="BQ9186" s="27">
        <v>16010.6491475322</v>
      </c>
      <c r="BR9186" s="27">
        <v>1.36590530099179</v>
      </c>
      <c r="BS9186" s="27">
        <v>60384.9905761345</v>
      </c>
      <c r="BU9186">
        <f t="shared" si="572"/>
        <v>102184.213371799</v>
      </c>
      <c r="BV9186">
        <f t="shared" si="573"/>
        <v>144500.804572633</v>
      </c>
      <c r="BW9186" s="9">
        <v>9181</v>
      </c>
      <c r="BX9186">
        <f t="shared" si="574"/>
        <v>0</v>
      </c>
      <c r="BY9186">
        <f t="shared" si="575"/>
        <v>1</v>
      </c>
    </row>
    <row r="9187" spans="1:77">
      <c r="A9187" s="33">
        <v>9182</v>
      </c>
      <c r="BP9187" s="27">
        <v>0.754469001641927</v>
      </c>
      <c r="BQ9187" s="27">
        <v>11492.7903828425</v>
      </c>
      <c r="BR9187" s="27">
        <v>1.28683848875767</v>
      </c>
      <c r="BS9187" s="27">
        <v>69792.195844646</v>
      </c>
      <c r="BU9187">
        <f t="shared" si="572"/>
        <v>101677.559863447</v>
      </c>
      <c r="BV9187">
        <f t="shared" si="573"/>
        <v>123233.577469004</v>
      </c>
      <c r="BW9187" s="9">
        <v>9182</v>
      </c>
      <c r="BX9187">
        <f t="shared" si="574"/>
        <v>0</v>
      </c>
      <c r="BY9187">
        <f t="shared" si="575"/>
        <v>1</v>
      </c>
    </row>
    <row r="9188" spans="1:77">
      <c r="A9188" s="33">
        <v>9183</v>
      </c>
      <c r="BP9188" s="27">
        <v>0.842182296812097</v>
      </c>
      <c r="BQ9188" s="27">
        <v>13085.1036474397</v>
      </c>
      <c r="BR9188" s="27">
        <v>1.47480518873261</v>
      </c>
      <c r="BS9188" s="27">
        <v>59830.6785004828</v>
      </c>
      <c r="BU9188">
        <f t="shared" si="572"/>
        <v>113242.240874375</v>
      </c>
      <c r="BV9188">
        <f t="shared" si="573"/>
        <v>161390.099809409</v>
      </c>
      <c r="BW9188" s="9">
        <v>9183</v>
      </c>
      <c r="BX9188">
        <f t="shared" si="574"/>
        <v>0</v>
      </c>
      <c r="BY9188">
        <f t="shared" si="575"/>
        <v>1</v>
      </c>
    </row>
    <row r="9189" spans="1:77">
      <c r="A9189" s="33">
        <v>9184</v>
      </c>
      <c r="BP9189" s="27">
        <v>0.825690867680094</v>
      </c>
      <c r="BQ9189" s="27">
        <v>15791.5153608831</v>
      </c>
      <c r="BR9189" s="27">
        <v>1.37159185285924</v>
      </c>
      <c r="BS9189" s="27">
        <v>73658.6324900521</v>
      </c>
      <c r="BU9189">
        <f t="shared" si="572"/>
        <v>108062.114791131</v>
      </c>
      <c r="BV9189">
        <f t="shared" si="573"/>
        <v>132080.145438835</v>
      </c>
      <c r="BW9189" s="9">
        <v>9184</v>
      </c>
      <c r="BX9189">
        <f t="shared" si="574"/>
        <v>0</v>
      </c>
      <c r="BY9189">
        <f t="shared" si="575"/>
        <v>1</v>
      </c>
    </row>
    <row r="9190" spans="1:77">
      <c r="A9190" s="33">
        <v>9185</v>
      </c>
      <c r="BP9190" s="27">
        <v>0.780173174394545</v>
      </c>
      <c r="BQ9190" s="27">
        <v>16992.6890931046</v>
      </c>
      <c r="BR9190" s="27">
        <v>1.32851887863096</v>
      </c>
      <c r="BS9190" s="27">
        <v>65141.4707656572</v>
      </c>
      <c r="BU9190">
        <f t="shared" si="572"/>
        <v>100033.287066077</v>
      </c>
      <c r="BV9190">
        <f t="shared" si="573"/>
        <v>134136.361028987</v>
      </c>
      <c r="BW9190" s="9">
        <v>9185</v>
      </c>
      <c r="BX9190">
        <f t="shared" si="574"/>
        <v>0</v>
      </c>
      <c r="BY9190">
        <f t="shared" si="575"/>
        <v>1</v>
      </c>
    </row>
    <row r="9191" spans="1:77">
      <c r="A9191" s="33">
        <v>9186</v>
      </c>
      <c r="BP9191" s="27">
        <v>0.815223140789858</v>
      </c>
      <c r="BQ9191" s="27">
        <v>15695.0998731313</v>
      </c>
      <c r="BR9191" s="27">
        <v>1.38699249481904</v>
      </c>
      <c r="BS9191" s="27">
        <v>60854.0328295973</v>
      </c>
      <c r="BU9191">
        <f t="shared" si="572"/>
        <v>106588.371245347</v>
      </c>
      <c r="BV9191">
        <f t="shared" si="573"/>
        <v>147194.841393258</v>
      </c>
      <c r="BW9191" s="9">
        <v>9186</v>
      </c>
      <c r="BX9191">
        <f t="shared" si="574"/>
        <v>0</v>
      </c>
      <c r="BY9191">
        <f t="shared" si="575"/>
        <v>1</v>
      </c>
    </row>
    <row r="9192" spans="1:77">
      <c r="A9192" s="33">
        <v>9187</v>
      </c>
      <c r="BP9192" s="27">
        <v>0.849545585805201</v>
      </c>
      <c r="BQ9192" s="27">
        <v>16435.8083104611</v>
      </c>
      <c r="BR9192" s="27">
        <v>1.45435078922157</v>
      </c>
      <c r="BS9192" s="27">
        <v>63151.1949147734</v>
      </c>
      <c r="BU9192">
        <f t="shared" si="572"/>
        <v>110996.029560319</v>
      </c>
      <c r="BV9192">
        <f t="shared" si="573"/>
        <v>155001.423468462</v>
      </c>
      <c r="BW9192" s="9">
        <v>9187</v>
      </c>
      <c r="BX9192">
        <f t="shared" si="574"/>
        <v>0</v>
      </c>
      <c r="BY9192">
        <f t="shared" si="575"/>
        <v>1</v>
      </c>
    </row>
    <row r="9193" spans="1:77">
      <c r="A9193" s="33">
        <v>9188</v>
      </c>
      <c r="BP9193" s="27">
        <v>0.836336642982495</v>
      </c>
      <c r="BQ9193" s="27">
        <v>16613.998523387</v>
      </c>
      <c r="BR9193" s="27">
        <v>1.47868308953078</v>
      </c>
      <c r="BS9193" s="27">
        <v>63355.8339942732</v>
      </c>
      <c r="BU9193">
        <f t="shared" si="572"/>
        <v>108836.497923987</v>
      </c>
      <c r="BV9193">
        <f t="shared" si="573"/>
        <v>158446.629435343</v>
      </c>
      <c r="BW9193" s="9">
        <v>9188</v>
      </c>
      <c r="BX9193">
        <f t="shared" si="574"/>
        <v>0</v>
      </c>
      <c r="BY9193">
        <f t="shared" si="575"/>
        <v>1</v>
      </c>
    </row>
    <row r="9194" spans="1:77">
      <c r="A9194" s="33">
        <v>9189</v>
      </c>
      <c r="BP9194" s="27">
        <v>0.849029455444907</v>
      </c>
      <c r="BQ9194" s="27">
        <v>16414.2189369793</v>
      </c>
      <c r="BR9194" s="27">
        <v>1.45372167216816</v>
      </c>
      <c r="BS9194" s="27">
        <v>63190.8597859742</v>
      </c>
      <c r="BU9194">
        <f t="shared" si="572"/>
        <v>110940.199379757</v>
      </c>
      <c r="BV9194">
        <f t="shared" si="573"/>
        <v>154867.391039251</v>
      </c>
      <c r="BW9194" s="9">
        <v>9189</v>
      </c>
      <c r="BX9194">
        <f t="shared" si="574"/>
        <v>0</v>
      </c>
      <c r="BY9194">
        <f t="shared" si="575"/>
        <v>1</v>
      </c>
    </row>
    <row r="9195" spans="1:77">
      <c r="A9195" s="33">
        <v>9190</v>
      </c>
      <c r="BP9195" s="27">
        <v>0.795988281733115</v>
      </c>
      <c r="BQ9195" s="27">
        <v>13975.8385822936</v>
      </c>
      <c r="BR9195" s="27">
        <v>1.35097929143784</v>
      </c>
      <c r="BS9195" s="27">
        <v>58660.418827117</v>
      </c>
      <c r="BU9195">
        <f t="shared" si="572"/>
        <v>105422.403677674</v>
      </c>
      <c r="BV9195">
        <f t="shared" si="573"/>
        <v>143986.474888559</v>
      </c>
      <c r="BW9195" s="9">
        <v>9190</v>
      </c>
      <c r="BX9195">
        <f t="shared" si="574"/>
        <v>0</v>
      </c>
      <c r="BY9195">
        <f t="shared" si="575"/>
        <v>1</v>
      </c>
    </row>
    <row r="9196" spans="1:77">
      <c r="A9196" s="33">
        <v>9191</v>
      </c>
      <c r="BP9196" s="27">
        <v>0.812385993751711</v>
      </c>
      <c r="BQ9196" s="27">
        <v>13608.618321926</v>
      </c>
      <c r="BR9196" s="27">
        <v>1.40060404585028</v>
      </c>
      <c r="BS9196" s="27">
        <v>58526.7956952884</v>
      </c>
      <c r="BU9196">
        <f t="shared" si="572"/>
        <v>108249.280740831</v>
      </c>
      <c r="BV9196">
        <f t="shared" si="573"/>
        <v>151563.811182254</v>
      </c>
      <c r="BW9196" s="9">
        <v>9191</v>
      </c>
      <c r="BX9196">
        <f t="shared" si="574"/>
        <v>0</v>
      </c>
      <c r="BY9196">
        <f t="shared" si="575"/>
        <v>1</v>
      </c>
    </row>
    <row r="9197" spans="1:77">
      <c r="A9197" s="33">
        <v>9192</v>
      </c>
      <c r="BP9197" s="27">
        <v>0.794198523879352</v>
      </c>
      <c r="BQ9197" s="27">
        <v>12770.3541521688</v>
      </c>
      <c r="BR9197" s="27">
        <v>1.35111412120169</v>
      </c>
      <c r="BS9197" s="27">
        <v>72924.9321773451</v>
      </c>
      <c r="BU9197">
        <f t="shared" si="572"/>
        <v>106359.424429734</v>
      </c>
      <c r="BV9197">
        <f t="shared" si="573"/>
        <v>129742.186002909</v>
      </c>
      <c r="BW9197" s="9">
        <v>9192</v>
      </c>
      <c r="BX9197">
        <f t="shared" si="574"/>
        <v>0</v>
      </c>
      <c r="BY9197">
        <f t="shared" si="575"/>
        <v>1</v>
      </c>
    </row>
    <row r="9198" spans="1:77">
      <c r="A9198" s="33">
        <v>9193</v>
      </c>
      <c r="BP9198" s="27">
        <v>0.857548535463124</v>
      </c>
      <c r="BQ9198" s="27">
        <v>23710.3887639225</v>
      </c>
      <c r="BR9198" s="27">
        <v>1.4641855935285</v>
      </c>
      <c r="BS9198" s="27">
        <v>70298.0313121314</v>
      </c>
      <c r="BU9198">
        <f t="shared" si="572"/>
        <v>104921.891555546</v>
      </c>
      <c r="BV9198">
        <f t="shared" si="573"/>
        <v>149329.807717143</v>
      </c>
      <c r="BW9198" s="9">
        <v>9193</v>
      </c>
      <c r="BX9198">
        <f t="shared" si="574"/>
        <v>0</v>
      </c>
      <c r="BY9198">
        <f t="shared" si="575"/>
        <v>1</v>
      </c>
    </row>
    <row r="9199" spans="1:77">
      <c r="A9199" s="33">
        <v>9194</v>
      </c>
      <c r="BP9199" s="27">
        <v>0.841810814095463</v>
      </c>
      <c r="BQ9199" s="27">
        <v>17790.5044355629</v>
      </c>
      <c r="BR9199" s="27">
        <v>1.43419807062182</v>
      </c>
      <c r="BS9199" s="27">
        <v>69050.6957483975</v>
      </c>
      <c r="BU9199">
        <f t="shared" si="572"/>
        <v>108481.117678757</v>
      </c>
      <c r="BV9199">
        <f t="shared" si="573"/>
        <v>146079.014844876</v>
      </c>
      <c r="BW9199" s="9">
        <v>9194</v>
      </c>
      <c r="BX9199">
        <f t="shared" si="574"/>
        <v>0</v>
      </c>
      <c r="BY9199">
        <f t="shared" si="575"/>
        <v>1</v>
      </c>
    </row>
    <row r="9200" spans="1:77">
      <c r="A9200" s="33">
        <v>9195</v>
      </c>
      <c r="BP9200" s="27">
        <v>0.787155358346494</v>
      </c>
      <c r="BQ9200" s="27">
        <v>15121.5795294462</v>
      </c>
      <c r="BR9200" s="27">
        <v>1.36391812004654</v>
      </c>
      <c r="BS9200" s="27">
        <v>73619.7600500353</v>
      </c>
      <c r="BU9200">
        <f t="shared" si="572"/>
        <v>102951.724222528</v>
      </c>
      <c r="BV9200">
        <f t="shared" si="573"/>
        <v>130967.957956946</v>
      </c>
      <c r="BW9200" s="9">
        <v>9195</v>
      </c>
      <c r="BX9200">
        <f t="shared" si="574"/>
        <v>0</v>
      </c>
      <c r="BY9200">
        <f t="shared" si="575"/>
        <v>1</v>
      </c>
    </row>
    <row r="9201" spans="1:77">
      <c r="A9201" s="33">
        <v>9196</v>
      </c>
      <c r="BP9201" s="27">
        <v>0.790114738634736</v>
      </c>
      <c r="BQ9201" s="27">
        <v>12924.0146980175</v>
      </c>
      <c r="BR9201" s="27">
        <v>1.36483810308064</v>
      </c>
      <c r="BS9201" s="27">
        <v>69421.6941348422</v>
      </c>
      <c r="BU9201">
        <f t="shared" si="572"/>
        <v>105593.196097193</v>
      </c>
      <c r="BV9201">
        <f t="shared" si="573"/>
        <v>135304.021327254</v>
      </c>
      <c r="BW9201" s="9">
        <v>9196</v>
      </c>
      <c r="BX9201">
        <f t="shared" si="574"/>
        <v>0</v>
      </c>
      <c r="BY9201">
        <f t="shared" si="575"/>
        <v>1</v>
      </c>
    </row>
    <row r="9202" spans="1:77">
      <c r="A9202" s="33">
        <v>9197</v>
      </c>
      <c r="BP9202" s="27">
        <v>0.821510068632122</v>
      </c>
      <c r="BQ9202" s="27">
        <v>15132.2964872668</v>
      </c>
      <c r="BR9202" s="27">
        <v>1.43420589763437</v>
      </c>
      <c r="BS9202" s="27">
        <v>60213.1827609103</v>
      </c>
      <c r="BU9202">
        <f t="shared" si="572"/>
        <v>108094.213807551</v>
      </c>
      <c r="BV9202">
        <f t="shared" si="573"/>
        <v>154917.701884245</v>
      </c>
      <c r="BW9202" s="9">
        <v>9197</v>
      </c>
      <c r="BX9202">
        <f t="shared" si="574"/>
        <v>0</v>
      </c>
      <c r="BY9202">
        <f t="shared" si="575"/>
        <v>1</v>
      </c>
    </row>
    <row r="9203" spans="1:77">
      <c r="A9203" s="33">
        <v>9198</v>
      </c>
      <c r="BP9203" s="27">
        <v>0.799596129425292</v>
      </c>
      <c r="BQ9203" s="27">
        <v>18441.1592547611</v>
      </c>
      <c r="BR9203" s="27">
        <v>1.38338241329089</v>
      </c>
      <c r="BS9203" s="27">
        <v>78920.2891960714</v>
      </c>
      <c r="BU9203">
        <f t="shared" si="572"/>
        <v>101498.260159033</v>
      </c>
      <c r="BV9203">
        <f t="shared" si="573"/>
        <v>128587.072797561</v>
      </c>
      <c r="BW9203" s="9">
        <v>9198</v>
      </c>
      <c r="BX9203">
        <f t="shared" si="574"/>
        <v>0</v>
      </c>
      <c r="BY9203">
        <f t="shared" si="575"/>
        <v>1</v>
      </c>
    </row>
    <row r="9204" spans="1:77">
      <c r="A9204" s="33">
        <v>9199</v>
      </c>
      <c r="BP9204" s="27">
        <v>0.832810511369495</v>
      </c>
      <c r="BQ9204" s="27">
        <v>12991.8400496194</v>
      </c>
      <c r="BR9204" s="27">
        <v>1.42400147424616</v>
      </c>
      <c r="BS9204" s="27">
        <v>57540.1348329572</v>
      </c>
      <c r="BU9204">
        <f t="shared" si="572"/>
        <v>111929.736655805</v>
      </c>
      <c r="BV9204">
        <f t="shared" si="573"/>
        <v>156060.086303966</v>
      </c>
      <c r="BW9204" s="9">
        <v>9199</v>
      </c>
      <c r="BX9204">
        <f t="shared" si="574"/>
        <v>0</v>
      </c>
      <c r="BY9204">
        <f t="shared" si="575"/>
        <v>1</v>
      </c>
    </row>
    <row r="9205" spans="1:77">
      <c r="A9205" s="33">
        <v>9200</v>
      </c>
      <c r="BP9205" s="27">
        <v>0.83162995850105</v>
      </c>
      <c r="BQ9205" s="27">
        <v>13938.5546013664</v>
      </c>
      <c r="BR9205" s="27">
        <v>1.43201358703589</v>
      </c>
      <c r="BS9205" s="27">
        <v>57908.0414843964</v>
      </c>
      <c r="BU9205">
        <f t="shared" si="572"/>
        <v>110805.939173791</v>
      </c>
      <c r="BV9205">
        <f t="shared" si="573"/>
        <v>156893.996570987</v>
      </c>
      <c r="BW9205" s="9">
        <v>9200</v>
      </c>
      <c r="BX9205">
        <f t="shared" si="574"/>
        <v>0</v>
      </c>
      <c r="BY9205">
        <f t="shared" si="575"/>
        <v>1</v>
      </c>
    </row>
    <row r="9206" spans="1:77">
      <c r="A9206" s="33">
        <v>9201</v>
      </c>
      <c r="BP9206" s="27">
        <v>0.821762432042864</v>
      </c>
      <c r="BQ9206" s="27">
        <v>12180.6019948224</v>
      </c>
      <c r="BR9206" s="27">
        <v>1.42356627678318</v>
      </c>
      <c r="BS9206" s="27">
        <v>71805.5622097311</v>
      </c>
      <c r="BU9206">
        <f t="shared" si="572"/>
        <v>111083.762811607</v>
      </c>
      <c r="BV9206">
        <f t="shared" si="573"/>
        <v>141729.379307745</v>
      </c>
      <c r="BW9206" s="9">
        <v>9201</v>
      </c>
      <c r="BX9206">
        <f t="shared" si="574"/>
        <v>0</v>
      </c>
      <c r="BY9206">
        <f t="shared" si="575"/>
        <v>1</v>
      </c>
    </row>
    <row r="9207" spans="1:77">
      <c r="A9207" s="33">
        <v>9202</v>
      </c>
      <c r="BP9207" s="27">
        <v>0.810801753275225</v>
      </c>
      <c r="BQ9207" s="27">
        <v>13806.9034016127</v>
      </c>
      <c r="BR9207" s="27">
        <v>1.38954777807496</v>
      </c>
      <c r="BS9207" s="27">
        <v>57568.1807303022</v>
      </c>
      <c r="BU9207">
        <f t="shared" si="572"/>
        <v>107813.359589671</v>
      </c>
      <c r="BV9207">
        <f t="shared" si="573"/>
        <v>150863.985980941</v>
      </c>
      <c r="BW9207" s="9">
        <v>9202</v>
      </c>
      <c r="BX9207">
        <f t="shared" si="574"/>
        <v>0</v>
      </c>
      <c r="BY9207">
        <f t="shared" si="575"/>
        <v>1</v>
      </c>
    </row>
    <row r="9208" spans="1:77">
      <c r="A9208" s="33">
        <v>9203</v>
      </c>
      <c r="BP9208" s="27">
        <v>0.805991565113289</v>
      </c>
      <c r="BQ9208" s="27">
        <v>11683.810358992</v>
      </c>
      <c r="BR9208" s="27">
        <v>1.38008618023732</v>
      </c>
      <c r="BS9208" s="27">
        <v>69666.0746476079</v>
      </c>
      <c r="BU9208">
        <f t="shared" si="572"/>
        <v>109214.924408001</v>
      </c>
      <c r="BV9208">
        <f t="shared" si="573"/>
        <v>137346.85238799</v>
      </c>
      <c r="BW9208" s="9">
        <v>9203</v>
      </c>
      <c r="BX9208">
        <f t="shared" si="574"/>
        <v>0</v>
      </c>
      <c r="BY9208">
        <f t="shared" si="575"/>
        <v>1</v>
      </c>
    </row>
    <row r="9209" spans="1:77">
      <c r="A9209" s="33">
        <v>9204</v>
      </c>
      <c r="BP9209" s="27">
        <v>0.8048396390495</v>
      </c>
      <c r="BQ9209" s="27">
        <v>13741.9822863679</v>
      </c>
      <c r="BR9209" s="27">
        <v>1.3816416637038</v>
      </c>
      <c r="BS9209" s="27">
        <v>57276.5524781999</v>
      </c>
      <c r="BU9209">
        <f t="shared" si="572"/>
        <v>106983.963571057</v>
      </c>
      <c r="BV9209">
        <f t="shared" si="573"/>
        <v>149969.697077369</v>
      </c>
      <c r="BW9209" s="9">
        <v>9204</v>
      </c>
      <c r="BX9209">
        <f t="shared" si="574"/>
        <v>0</v>
      </c>
      <c r="BY9209">
        <f t="shared" si="575"/>
        <v>1</v>
      </c>
    </row>
    <row r="9210" spans="1:77">
      <c r="A9210" s="33">
        <v>9205</v>
      </c>
      <c r="BP9210" s="27">
        <v>0.830779982246568</v>
      </c>
      <c r="BQ9210" s="27">
        <v>12840.3724554325</v>
      </c>
      <c r="BR9210" s="27">
        <v>1.44624528184329</v>
      </c>
      <c r="BS9210" s="27">
        <v>73474.4207557296</v>
      </c>
      <c r="BU9210">
        <f t="shared" si="572"/>
        <v>111776.624881553</v>
      </c>
      <c r="BV9210">
        <f t="shared" si="573"/>
        <v>143462.371520763</v>
      </c>
      <c r="BW9210" s="9">
        <v>9205</v>
      </c>
      <c r="BX9210">
        <f t="shared" si="574"/>
        <v>0</v>
      </c>
      <c r="BY9210">
        <f t="shared" si="575"/>
        <v>1</v>
      </c>
    </row>
    <row r="9211" spans="1:77">
      <c r="A9211" s="33">
        <v>9206</v>
      </c>
      <c r="BP9211" s="27">
        <v>0.791500281607969</v>
      </c>
      <c r="BQ9211" s="27">
        <v>22129.4407222442</v>
      </c>
      <c r="BR9211" s="27">
        <v>1.34622163549575</v>
      </c>
      <c r="BS9211" s="27">
        <v>65222.4081965266</v>
      </c>
      <c r="BU9211">
        <f t="shared" si="572"/>
        <v>96595.6015189511</v>
      </c>
      <c r="BV9211">
        <f t="shared" si="573"/>
        <v>136710.837127836</v>
      </c>
      <c r="BW9211" s="9">
        <v>9206</v>
      </c>
      <c r="BX9211">
        <f t="shared" si="574"/>
        <v>0</v>
      </c>
      <c r="BY9211">
        <f t="shared" si="575"/>
        <v>1</v>
      </c>
    </row>
    <row r="9212" spans="1:77">
      <c r="A9212" s="33">
        <v>9207</v>
      </c>
      <c r="BP9212" s="27">
        <v>0.794454198739106</v>
      </c>
      <c r="BQ9212" s="27">
        <v>16531.1596623899</v>
      </c>
      <c r="BR9212" s="27">
        <v>1.36941183455935</v>
      </c>
      <c r="BS9212" s="27">
        <v>62851.7865060801</v>
      </c>
      <c r="BU9212">
        <f t="shared" si="572"/>
        <v>102636.970148476</v>
      </c>
      <c r="BV9212">
        <f t="shared" si="573"/>
        <v>142559.988677822</v>
      </c>
      <c r="BW9212" s="9">
        <v>9207</v>
      </c>
      <c r="BX9212">
        <f t="shared" si="574"/>
        <v>0</v>
      </c>
      <c r="BY9212">
        <f t="shared" si="575"/>
        <v>1</v>
      </c>
    </row>
    <row r="9213" spans="1:77">
      <c r="A9213" s="33">
        <v>9208</v>
      </c>
      <c r="BP9213" s="27">
        <v>0.801688745336073</v>
      </c>
      <c r="BQ9213" s="27">
        <v>14368.716501856</v>
      </c>
      <c r="BR9213" s="27">
        <v>1.34627290465246</v>
      </c>
      <c r="BS9213" s="27">
        <v>59838.3364652438</v>
      </c>
      <c r="BU9213">
        <f t="shared" si="572"/>
        <v>105884.595298555</v>
      </c>
      <c r="BV9213">
        <f t="shared" si="573"/>
        <v>142102.599232625</v>
      </c>
      <c r="BW9213" s="9">
        <v>9208</v>
      </c>
      <c r="BX9213">
        <f t="shared" si="574"/>
        <v>0</v>
      </c>
      <c r="BY9213">
        <f t="shared" si="575"/>
        <v>1</v>
      </c>
    </row>
    <row r="9214" spans="1:77">
      <c r="A9214" s="33">
        <v>9209</v>
      </c>
      <c r="BP9214" s="27">
        <v>0.82051652950237</v>
      </c>
      <c r="BQ9214" s="27">
        <v>14444.4399091568</v>
      </c>
      <c r="BR9214" s="27">
        <v>1.4270288836797</v>
      </c>
      <c r="BS9214" s="27">
        <v>59486.8752406712</v>
      </c>
      <c r="BU9214">
        <f t="shared" si="572"/>
        <v>108633.039516199</v>
      </c>
      <c r="BV9214">
        <f t="shared" si="573"/>
        <v>154567.457311284</v>
      </c>
      <c r="BW9214" s="9">
        <v>9209</v>
      </c>
      <c r="BX9214">
        <f t="shared" si="574"/>
        <v>0</v>
      </c>
      <c r="BY9214">
        <f t="shared" si="575"/>
        <v>1</v>
      </c>
    </row>
    <row r="9215" spans="1:77">
      <c r="A9215" s="33">
        <v>9210</v>
      </c>
      <c r="BP9215" s="27">
        <v>0.863722274498097</v>
      </c>
      <c r="BQ9215" s="27">
        <v>14099.4719384122</v>
      </c>
      <c r="BR9215" s="27">
        <v>1.50958094275961</v>
      </c>
      <c r="BS9215" s="27">
        <v>71976.2749931289</v>
      </c>
      <c r="BU9215">
        <f t="shared" si="572"/>
        <v>115458.869236302</v>
      </c>
      <c r="BV9215">
        <f t="shared" si="573"/>
        <v>154460.866420812</v>
      </c>
      <c r="BW9215" s="9">
        <v>9210</v>
      </c>
      <c r="BX9215">
        <f t="shared" si="574"/>
        <v>0</v>
      </c>
      <c r="BY9215">
        <f t="shared" si="575"/>
        <v>1</v>
      </c>
    </row>
    <row r="9216" spans="1:77">
      <c r="A9216" s="33">
        <v>9211</v>
      </c>
      <c r="BP9216" s="27">
        <v>0.855819323585997</v>
      </c>
      <c r="BQ9216" s="27">
        <v>18983.3379007697</v>
      </c>
      <c r="BR9216" s="27">
        <v>1.47421525621105</v>
      </c>
      <c r="BS9216" s="27">
        <v>82626.0829702073</v>
      </c>
      <c r="BU9216">
        <f t="shared" si="572"/>
        <v>109389.56063713</v>
      </c>
      <c r="BV9216">
        <f t="shared" si="573"/>
        <v>138506.20546145</v>
      </c>
      <c r="BW9216" s="9">
        <v>9211</v>
      </c>
      <c r="BX9216">
        <f t="shared" si="574"/>
        <v>0</v>
      </c>
      <c r="BY9216">
        <f t="shared" si="575"/>
        <v>1</v>
      </c>
    </row>
    <row r="9217" spans="1:77">
      <c r="A9217" s="33">
        <v>9212</v>
      </c>
      <c r="BP9217" s="27">
        <v>0.792958740945262</v>
      </c>
      <c r="BQ9217" s="27">
        <v>14136.7873553815</v>
      </c>
      <c r="BR9217" s="27">
        <v>1.37260151834774</v>
      </c>
      <c r="BS9217" s="27">
        <v>57613.2156403939</v>
      </c>
      <c r="BU9217">
        <f t="shared" si="572"/>
        <v>104807.023786408</v>
      </c>
      <c r="BV9217">
        <f t="shared" si="573"/>
        <v>148277.012111767</v>
      </c>
      <c r="BW9217" s="9">
        <v>9212</v>
      </c>
      <c r="BX9217">
        <f t="shared" si="574"/>
        <v>0</v>
      </c>
      <c r="BY9217">
        <f t="shared" si="575"/>
        <v>1</v>
      </c>
    </row>
    <row r="9218" spans="1:77">
      <c r="A9218" s="33">
        <v>9213</v>
      </c>
      <c r="BP9218" s="27">
        <v>0.858344981986693</v>
      </c>
      <c r="BQ9218" s="27">
        <v>13167.3902401674</v>
      </c>
      <c r="BR9218" s="27">
        <v>1.48578347936103</v>
      </c>
      <c r="BS9218" s="27">
        <v>56631.0410839821</v>
      </c>
      <c r="BU9218">
        <f t="shared" si="572"/>
        <v>115584.357057837</v>
      </c>
      <c r="BV9218">
        <f t="shared" si="573"/>
        <v>166236.480820173</v>
      </c>
      <c r="BW9218" s="9">
        <v>9213</v>
      </c>
      <c r="BX9218">
        <f t="shared" si="574"/>
        <v>0</v>
      </c>
      <c r="BY9218">
        <f t="shared" si="575"/>
        <v>1</v>
      </c>
    </row>
    <row r="9219" spans="1:77">
      <c r="A9219" s="33">
        <v>9214</v>
      </c>
      <c r="BP9219" s="27">
        <v>0.795437095234977</v>
      </c>
      <c r="BQ9219" s="27">
        <v>11132.9770226761</v>
      </c>
      <c r="BR9219" s="27">
        <v>1.35075184873912</v>
      </c>
      <c r="BS9219" s="27">
        <v>68233.7643079703</v>
      </c>
      <c r="BU9219">
        <f t="shared" si="572"/>
        <v>108182.58726257</v>
      </c>
      <c r="BV9219">
        <f t="shared" si="573"/>
        <v>134379.013002897</v>
      </c>
      <c r="BW9219" s="9">
        <v>9214</v>
      </c>
      <c r="BX9219">
        <f t="shared" si="574"/>
        <v>0</v>
      </c>
      <c r="BY9219">
        <f t="shared" si="575"/>
        <v>1</v>
      </c>
    </row>
    <row r="9220" spans="1:77">
      <c r="A9220" s="33">
        <v>9215</v>
      </c>
      <c r="BP9220" s="27">
        <v>0.833190487299074</v>
      </c>
      <c r="BQ9220" s="27">
        <v>15996.5651280942</v>
      </c>
      <c r="BR9220" s="27">
        <v>1.45069826675529</v>
      </c>
      <c r="BS9220" s="27">
        <v>64851.1518067887</v>
      </c>
      <c r="BU9220">
        <f t="shared" si="572"/>
        <v>108982.007966767</v>
      </c>
      <c r="BV9220">
        <f t="shared" si="573"/>
        <v>152753.588206505</v>
      </c>
      <c r="BW9220" s="9">
        <v>9215</v>
      </c>
      <c r="BX9220">
        <f t="shared" si="574"/>
        <v>0</v>
      </c>
      <c r="BY9220">
        <f t="shared" si="575"/>
        <v>1</v>
      </c>
    </row>
    <row r="9221" spans="1:77">
      <c r="A9221" s="33">
        <v>9216</v>
      </c>
      <c r="BP9221" s="27">
        <v>0.831974614981752</v>
      </c>
      <c r="BQ9221" s="27">
        <v>16782.2912415415</v>
      </c>
      <c r="BR9221" s="27">
        <v>1.4286737071471</v>
      </c>
      <c r="BS9221" s="27">
        <v>81231.6673154739</v>
      </c>
      <c r="BU9221">
        <f t="shared" si="572"/>
        <v>108013.901005721</v>
      </c>
      <c r="BV9221">
        <f t="shared" si="573"/>
        <v>133069.388756591</v>
      </c>
      <c r="BW9221" s="9">
        <v>9216</v>
      </c>
      <c r="BX9221">
        <f t="shared" si="574"/>
        <v>0</v>
      </c>
      <c r="BY9221">
        <f t="shared" si="575"/>
        <v>1</v>
      </c>
    </row>
    <row r="9222" spans="1:77">
      <c r="A9222" s="33">
        <v>9217</v>
      </c>
      <c r="BP9222" s="27">
        <v>0.786590791489705</v>
      </c>
      <c r="BQ9222" s="27">
        <v>14031.6392504363</v>
      </c>
      <c r="BR9222" s="27">
        <v>1.32538570178963</v>
      </c>
      <c r="BS9222" s="27">
        <v>74298.960183163</v>
      </c>
      <c r="BU9222">
        <f t="shared" si="572"/>
        <v>103956.97947302</v>
      </c>
      <c r="BV9222">
        <f t="shared" si="573"/>
        <v>124508.895085282</v>
      </c>
      <c r="BW9222" s="9">
        <v>9217</v>
      </c>
      <c r="BX9222">
        <f t="shared" si="574"/>
        <v>0</v>
      </c>
      <c r="BY9222">
        <f t="shared" si="575"/>
        <v>1</v>
      </c>
    </row>
    <row r="9223" spans="1:77">
      <c r="A9223" s="33">
        <v>9218</v>
      </c>
      <c r="BP9223" s="27">
        <v>0.77571936586587</v>
      </c>
      <c r="BQ9223" s="27">
        <v>12526.6054052688</v>
      </c>
      <c r="BR9223" s="27">
        <v>1.34119856961441</v>
      </c>
      <c r="BS9223" s="27">
        <v>57329.9642457028</v>
      </c>
      <c r="BU9223">
        <f t="shared" ref="BU9223:BU9286" si="576">BP9223*$BV$1-BQ9223</f>
        <v>103831.299474612</v>
      </c>
      <c r="BV9223">
        <f t="shared" ref="BV9223:BV9286" si="577">BR9223*$BV$1-BS9223</f>
        <v>143849.821196459</v>
      </c>
      <c r="BW9223" s="9">
        <v>9218</v>
      </c>
      <c r="BX9223">
        <f t="shared" ref="BX9223:BX9286" si="578">IF(BU9223=MAX($BU9223:$BV9223),1,0)</f>
        <v>0</v>
      </c>
      <c r="BY9223">
        <f t="shared" ref="BY9223:BY9286" si="579">IF(BV9223=MAX($BU9223:$BV9223),1,0)</f>
        <v>1</v>
      </c>
    </row>
    <row r="9224" spans="1:77">
      <c r="A9224" s="33">
        <v>9219</v>
      </c>
      <c r="BP9224" s="27">
        <v>0.83675129408972</v>
      </c>
      <c r="BQ9224" s="27">
        <v>12023.0757541243</v>
      </c>
      <c r="BR9224" s="27">
        <v>1.44830754534108</v>
      </c>
      <c r="BS9224" s="27">
        <v>70058.7090730244</v>
      </c>
      <c r="BU9224">
        <f t="shared" si="576"/>
        <v>113489.618359334</v>
      </c>
      <c r="BV9224">
        <f t="shared" si="577"/>
        <v>147187.422728138</v>
      </c>
      <c r="BW9224" s="9">
        <v>9219</v>
      </c>
      <c r="BX9224">
        <f t="shared" si="578"/>
        <v>0</v>
      </c>
      <c r="BY9224">
        <f t="shared" si="579"/>
        <v>1</v>
      </c>
    </row>
    <row r="9225" spans="1:77">
      <c r="A9225" s="33">
        <v>9220</v>
      </c>
      <c r="BP9225" s="27">
        <v>0.814282711874803</v>
      </c>
      <c r="BQ9225" s="27">
        <v>12662.1410400057</v>
      </c>
      <c r="BR9225" s="27">
        <v>1.40524021141062</v>
      </c>
      <c r="BS9225" s="27">
        <v>56600.422976431</v>
      </c>
      <c r="BU9225">
        <f t="shared" si="576"/>
        <v>109480.265741215</v>
      </c>
      <c r="BV9225">
        <f t="shared" si="577"/>
        <v>154185.608735162</v>
      </c>
      <c r="BW9225" s="9">
        <v>9220</v>
      </c>
      <c r="BX9225">
        <f t="shared" si="578"/>
        <v>0</v>
      </c>
      <c r="BY9225">
        <f t="shared" si="579"/>
        <v>1</v>
      </c>
    </row>
    <row r="9226" spans="1:77">
      <c r="A9226" s="33">
        <v>9221</v>
      </c>
      <c r="BP9226" s="27">
        <v>0.793110415334991</v>
      </c>
      <c r="BQ9226" s="27">
        <v>15267.0524427273</v>
      </c>
      <c r="BR9226" s="27">
        <v>1.37449368779955</v>
      </c>
      <c r="BS9226" s="27">
        <v>72976.2166109198</v>
      </c>
      <c r="BU9226">
        <f t="shared" si="576"/>
        <v>103699.509857521</v>
      </c>
      <c r="BV9226">
        <f t="shared" si="577"/>
        <v>133197.836559012</v>
      </c>
      <c r="BW9226" s="9">
        <v>9221</v>
      </c>
      <c r="BX9226">
        <f t="shared" si="578"/>
        <v>0</v>
      </c>
      <c r="BY9226">
        <f t="shared" si="579"/>
        <v>1</v>
      </c>
    </row>
    <row r="9227" spans="1:77">
      <c r="A9227" s="33">
        <v>9222</v>
      </c>
      <c r="BP9227" s="27">
        <v>0.770931236015066</v>
      </c>
      <c r="BQ9227" s="27">
        <v>13404.2920121332</v>
      </c>
      <c r="BR9227" s="27">
        <v>1.31680540803329</v>
      </c>
      <c r="BS9227" s="27">
        <v>73552.6105508619</v>
      </c>
      <c r="BU9227">
        <f t="shared" si="576"/>
        <v>102235.393390127</v>
      </c>
      <c r="BV9227">
        <f t="shared" si="577"/>
        <v>123968.200654131</v>
      </c>
      <c r="BW9227" s="9">
        <v>9222</v>
      </c>
      <c r="BX9227">
        <f t="shared" si="578"/>
        <v>0</v>
      </c>
      <c r="BY9227">
        <f t="shared" si="579"/>
        <v>1</v>
      </c>
    </row>
    <row r="9228" spans="1:77">
      <c r="A9228" s="33">
        <v>9223</v>
      </c>
      <c r="BP9228" s="27">
        <v>0.823444793786152</v>
      </c>
      <c r="BQ9228" s="27">
        <v>13446.3236750456</v>
      </c>
      <c r="BR9228" s="27">
        <v>1.4178891173131</v>
      </c>
      <c r="BS9228" s="27">
        <v>71893.6482617881</v>
      </c>
      <c r="BU9228">
        <f t="shared" si="576"/>
        <v>110070.395392877</v>
      </c>
      <c r="BV9228">
        <f t="shared" si="577"/>
        <v>140789.719335177</v>
      </c>
      <c r="BW9228" s="9">
        <v>9223</v>
      </c>
      <c r="BX9228">
        <f t="shared" si="578"/>
        <v>0</v>
      </c>
      <c r="BY9228">
        <f t="shared" si="579"/>
        <v>1</v>
      </c>
    </row>
    <row r="9229" spans="1:77">
      <c r="A9229" s="33">
        <v>9224</v>
      </c>
      <c r="BP9229" s="27">
        <v>0.791148636969913</v>
      </c>
      <c r="BQ9229" s="27">
        <v>16192.5476790705</v>
      </c>
      <c r="BR9229" s="27">
        <v>1.36187172709077</v>
      </c>
      <c r="BS9229" s="27">
        <v>64695.5182327887</v>
      </c>
      <c r="BU9229">
        <f t="shared" si="576"/>
        <v>102479.747866416</v>
      </c>
      <c r="BV9229">
        <f t="shared" si="577"/>
        <v>139585.240830827</v>
      </c>
      <c r="BW9229" s="9">
        <v>9224</v>
      </c>
      <c r="BX9229">
        <f t="shared" si="578"/>
        <v>0</v>
      </c>
      <c r="BY9229">
        <f t="shared" si="579"/>
        <v>1</v>
      </c>
    </row>
    <row r="9230" spans="1:77">
      <c r="A9230" s="33">
        <v>9225</v>
      </c>
      <c r="BP9230" s="27">
        <v>0.840095790623065</v>
      </c>
      <c r="BQ9230" s="27">
        <v>12745.3259356292</v>
      </c>
      <c r="BR9230" s="27">
        <v>1.44300827610708</v>
      </c>
      <c r="BS9230" s="27">
        <v>70965.9295539612</v>
      </c>
      <c r="BU9230">
        <f t="shared" si="576"/>
        <v>113269.042657831</v>
      </c>
      <c r="BV9230">
        <f t="shared" si="577"/>
        <v>145485.311862101</v>
      </c>
      <c r="BW9230" s="9">
        <v>9225</v>
      </c>
      <c r="BX9230">
        <f t="shared" si="578"/>
        <v>0</v>
      </c>
      <c r="BY9230">
        <f t="shared" si="579"/>
        <v>1</v>
      </c>
    </row>
    <row r="9231" spans="1:77">
      <c r="A9231" s="33">
        <v>9226</v>
      </c>
      <c r="BP9231" s="27">
        <v>0.822296811480238</v>
      </c>
      <c r="BQ9231" s="27">
        <v>12469.5649344922</v>
      </c>
      <c r="BR9231" s="27">
        <v>1.43829519737764</v>
      </c>
      <c r="BS9231" s="27">
        <v>56380.8388207322</v>
      </c>
      <c r="BU9231">
        <f t="shared" si="576"/>
        <v>110874.956787543</v>
      </c>
      <c r="BV9231">
        <f t="shared" si="577"/>
        <v>159363.440785913</v>
      </c>
      <c r="BW9231" s="9">
        <v>9226</v>
      </c>
      <c r="BX9231">
        <f t="shared" si="578"/>
        <v>0</v>
      </c>
      <c r="BY9231">
        <f t="shared" si="579"/>
        <v>1</v>
      </c>
    </row>
    <row r="9232" spans="1:77">
      <c r="A9232" s="33">
        <v>9227</v>
      </c>
      <c r="BP9232" s="27">
        <v>0.817212069208078</v>
      </c>
      <c r="BQ9232" s="27">
        <v>14887.110091868</v>
      </c>
      <c r="BR9232" s="27">
        <v>1.41077277214817</v>
      </c>
      <c r="BS9232" s="27">
        <v>63217.9398048692</v>
      </c>
      <c r="BU9232">
        <f t="shared" si="576"/>
        <v>107694.700289344</v>
      </c>
      <c r="BV9232">
        <f t="shared" si="577"/>
        <v>148397.976017356</v>
      </c>
      <c r="BW9232" s="9">
        <v>9227</v>
      </c>
      <c r="BX9232">
        <f t="shared" si="578"/>
        <v>0</v>
      </c>
      <c r="BY9232">
        <f t="shared" si="579"/>
        <v>1</v>
      </c>
    </row>
    <row r="9233" spans="1:77">
      <c r="A9233" s="33">
        <v>9228</v>
      </c>
      <c r="BP9233" s="27">
        <v>0.807154681529433</v>
      </c>
      <c r="BQ9233" s="27">
        <v>14766.1490514673</v>
      </c>
      <c r="BR9233" s="27">
        <v>1.35865851611122</v>
      </c>
      <c r="BS9233" s="27">
        <v>59574.8505841642</v>
      </c>
      <c r="BU9233">
        <f t="shared" si="576"/>
        <v>106307.053177948</v>
      </c>
      <c r="BV9233">
        <f t="shared" si="577"/>
        <v>144223.926832519</v>
      </c>
      <c r="BW9233" s="9">
        <v>9228</v>
      </c>
      <c r="BX9233">
        <f t="shared" si="578"/>
        <v>0</v>
      </c>
      <c r="BY9233">
        <f t="shared" si="579"/>
        <v>1</v>
      </c>
    </row>
    <row r="9234" spans="1:77">
      <c r="A9234" s="33">
        <v>9229</v>
      </c>
      <c r="BP9234" s="27">
        <v>0.830620813495711</v>
      </c>
      <c r="BQ9234" s="27">
        <v>19084.2163671539</v>
      </c>
      <c r="BR9234" s="27">
        <v>1.43909020170258</v>
      </c>
      <c r="BS9234" s="27">
        <v>81642.0977350826</v>
      </c>
      <c r="BU9234">
        <f t="shared" si="576"/>
        <v>105508.905657203</v>
      </c>
      <c r="BV9234">
        <f t="shared" si="577"/>
        <v>134221.432520305</v>
      </c>
      <c r="BW9234" s="9">
        <v>9229</v>
      </c>
      <c r="BX9234">
        <f t="shared" si="578"/>
        <v>0</v>
      </c>
      <c r="BY9234">
        <f t="shared" si="579"/>
        <v>1</v>
      </c>
    </row>
    <row r="9235" spans="1:77">
      <c r="A9235" s="33">
        <v>9230</v>
      </c>
      <c r="BP9235" s="27">
        <v>0.833385334105358</v>
      </c>
      <c r="BQ9235" s="27">
        <v>10870.5860190634</v>
      </c>
      <c r="BR9235" s="27">
        <v>1.42969430288805</v>
      </c>
      <c r="BS9235" s="27">
        <v>67666.1027411239</v>
      </c>
      <c r="BU9235">
        <f t="shared" si="576"/>
        <v>114137.21409674</v>
      </c>
      <c r="BV9235">
        <f t="shared" si="577"/>
        <v>146788.042692084</v>
      </c>
      <c r="BW9235" s="9">
        <v>9230</v>
      </c>
      <c r="BX9235">
        <f t="shared" si="578"/>
        <v>0</v>
      </c>
      <c r="BY9235">
        <f t="shared" si="579"/>
        <v>1</v>
      </c>
    </row>
    <row r="9236" spans="1:77">
      <c r="A9236" s="33">
        <v>9231</v>
      </c>
      <c r="BP9236" s="27">
        <v>0.768281127389709</v>
      </c>
      <c r="BQ9236" s="27">
        <v>15821.8475832914</v>
      </c>
      <c r="BR9236" s="27">
        <v>1.31089774242908</v>
      </c>
      <c r="BS9236" s="27">
        <v>64372.7134307329</v>
      </c>
      <c r="BU9236">
        <f t="shared" si="576"/>
        <v>99420.3215251649</v>
      </c>
      <c r="BV9236">
        <f t="shared" si="577"/>
        <v>132261.947933629</v>
      </c>
      <c r="BW9236" s="9">
        <v>9231</v>
      </c>
      <c r="BX9236">
        <f t="shared" si="578"/>
        <v>0</v>
      </c>
      <c r="BY9236">
        <f t="shared" si="579"/>
        <v>1</v>
      </c>
    </row>
    <row r="9237" spans="1:77">
      <c r="A9237" s="33">
        <v>9232</v>
      </c>
      <c r="BP9237" s="27">
        <v>0.850935186868786</v>
      </c>
      <c r="BQ9237" s="27">
        <v>14475.6528848521</v>
      </c>
      <c r="BR9237" s="27">
        <v>1.47484272847739</v>
      </c>
      <c r="BS9237" s="27">
        <v>61467.9565148623</v>
      </c>
      <c r="BU9237">
        <f t="shared" si="576"/>
        <v>113164.625145466</v>
      </c>
      <c r="BV9237">
        <f t="shared" si="577"/>
        <v>159758.452756746</v>
      </c>
      <c r="BW9237" s="9">
        <v>9232</v>
      </c>
      <c r="BX9237">
        <f t="shared" si="578"/>
        <v>0</v>
      </c>
      <c r="BY9237">
        <f t="shared" si="579"/>
        <v>1</v>
      </c>
    </row>
    <row r="9238" spans="1:77">
      <c r="A9238" s="33">
        <v>9233</v>
      </c>
      <c r="BP9238" s="27">
        <v>0.890792310313975</v>
      </c>
      <c r="BQ9238" s="27">
        <v>14938.4784982884</v>
      </c>
      <c r="BR9238" s="27">
        <v>1.5540871807272</v>
      </c>
      <c r="BS9238" s="27">
        <v>75323.7209069898</v>
      </c>
      <c r="BU9238">
        <f t="shared" si="576"/>
        <v>118680.368048808</v>
      </c>
      <c r="BV9238">
        <f t="shared" si="577"/>
        <v>157789.35620209</v>
      </c>
      <c r="BW9238" s="9">
        <v>9233</v>
      </c>
      <c r="BX9238">
        <f t="shared" si="578"/>
        <v>0</v>
      </c>
      <c r="BY9238">
        <f t="shared" si="579"/>
        <v>1</v>
      </c>
    </row>
    <row r="9239" spans="1:77">
      <c r="A9239" s="33">
        <v>9234</v>
      </c>
      <c r="BP9239" s="27">
        <v>0.837520442163833</v>
      </c>
      <c r="BQ9239" s="27">
        <v>15425.8591732187</v>
      </c>
      <c r="BR9239" s="27">
        <v>1.42843442126791</v>
      </c>
      <c r="BS9239" s="27">
        <v>61908.750251084</v>
      </c>
      <c r="BU9239">
        <f t="shared" si="576"/>
        <v>110202.207151356</v>
      </c>
      <c r="BV9239">
        <f t="shared" si="577"/>
        <v>152356.412939103</v>
      </c>
      <c r="BW9239" s="9">
        <v>9234</v>
      </c>
      <c r="BX9239">
        <f t="shared" si="578"/>
        <v>0</v>
      </c>
      <c r="BY9239">
        <f t="shared" si="579"/>
        <v>1</v>
      </c>
    </row>
    <row r="9240" spans="1:77">
      <c r="A9240" s="33">
        <v>9235</v>
      </c>
      <c r="BP9240" s="27">
        <v>0.810553995618904</v>
      </c>
      <c r="BQ9240" s="27">
        <v>11667.9401170475</v>
      </c>
      <c r="BR9240" s="27">
        <v>1.40739954218676</v>
      </c>
      <c r="BS9240" s="27">
        <v>56612.0876386021</v>
      </c>
      <c r="BU9240">
        <f t="shared" si="576"/>
        <v>109915.159225788</v>
      </c>
      <c r="BV9240">
        <f t="shared" si="577"/>
        <v>154497.843689412</v>
      </c>
      <c r="BW9240" s="9">
        <v>9235</v>
      </c>
      <c r="BX9240">
        <f t="shared" si="578"/>
        <v>0</v>
      </c>
      <c r="BY9240">
        <f t="shared" si="579"/>
        <v>1</v>
      </c>
    </row>
    <row r="9241" spans="1:77">
      <c r="A9241" s="33">
        <v>9236</v>
      </c>
      <c r="BP9241" s="27">
        <v>0.845412321872937</v>
      </c>
      <c r="BQ9241" s="27">
        <v>16118.8878716283</v>
      </c>
      <c r="BR9241" s="27">
        <v>1.44538747344197</v>
      </c>
      <c r="BS9241" s="27">
        <v>75171.776838252</v>
      </c>
      <c r="BU9241">
        <f t="shared" si="576"/>
        <v>110692.960409312</v>
      </c>
      <c r="BV9241">
        <f t="shared" si="577"/>
        <v>141636.344178044</v>
      </c>
      <c r="BW9241" s="9">
        <v>9236</v>
      </c>
      <c r="BX9241">
        <f t="shared" si="578"/>
        <v>0</v>
      </c>
      <c r="BY9241">
        <f t="shared" si="579"/>
        <v>1</v>
      </c>
    </row>
    <row r="9242" spans="1:77">
      <c r="A9242" s="33">
        <v>9237</v>
      </c>
      <c r="BP9242" s="27">
        <v>0.829507658288398</v>
      </c>
      <c r="BQ9242" s="27">
        <v>14618.0818056141</v>
      </c>
      <c r="BR9242" s="27">
        <v>1.43670265160133</v>
      </c>
      <c r="BS9242" s="27">
        <v>61581.3470204307</v>
      </c>
      <c r="BU9242">
        <f t="shared" si="576"/>
        <v>109808.066937646</v>
      </c>
      <c r="BV9242">
        <f t="shared" si="577"/>
        <v>153924.050719769</v>
      </c>
      <c r="BW9242" s="9">
        <v>9237</v>
      </c>
      <c r="BX9242">
        <f t="shared" si="578"/>
        <v>0</v>
      </c>
      <c r="BY9242">
        <f t="shared" si="579"/>
        <v>1</v>
      </c>
    </row>
    <row r="9243" spans="1:77">
      <c r="A9243" s="33">
        <v>9238</v>
      </c>
      <c r="BP9243" s="27">
        <v>0.799272865698027</v>
      </c>
      <c r="BQ9243" s="27">
        <v>13932.139554357</v>
      </c>
      <c r="BR9243" s="27">
        <v>1.34294419218202</v>
      </c>
      <c r="BS9243" s="27">
        <v>72303.7663552459</v>
      </c>
      <c r="BU9243">
        <f t="shared" si="576"/>
        <v>105958.790300347</v>
      </c>
      <c r="BV9243">
        <f t="shared" si="577"/>
        <v>129137.862472057</v>
      </c>
      <c r="BW9243" s="9">
        <v>9238</v>
      </c>
      <c r="BX9243">
        <f t="shared" si="578"/>
        <v>0</v>
      </c>
      <c r="BY9243">
        <f t="shared" si="579"/>
        <v>1</v>
      </c>
    </row>
    <row r="9244" spans="1:77">
      <c r="A9244" s="33">
        <v>9239</v>
      </c>
      <c r="BP9244" s="27">
        <v>0.8300657672722</v>
      </c>
      <c r="BQ9244" s="27">
        <v>15459.5777498919</v>
      </c>
      <c r="BR9244" s="27">
        <v>1.42370858354832</v>
      </c>
      <c r="BS9244" s="27">
        <v>74737.2059718344</v>
      </c>
      <c r="BU9244">
        <f t="shared" si="576"/>
        <v>109050.287340938</v>
      </c>
      <c r="BV9244">
        <f t="shared" si="577"/>
        <v>138819.081560414</v>
      </c>
      <c r="BW9244" s="9">
        <v>9239</v>
      </c>
      <c r="BX9244">
        <f t="shared" si="578"/>
        <v>0</v>
      </c>
      <c r="BY9244">
        <f t="shared" si="579"/>
        <v>1</v>
      </c>
    </row>
    <row r="9245" spans="1:77">
      <c r="A9245" s="33">
        <v>9240</v>
      </c>
      <c r="BP9245" s="27">
        <v>0.815725188393643</v>
      </c>
      <c r="BQ9245" s="27">
        <v>13541.5655677835</v>
      </c>
      <c r="BR9245" s="27">
        <v>1.41929356055421</v>
      </c>
      <c r="BS9245" s="27">
        <v>59916.937349261</v>
      </c>
      <c r="BU9245">
        <f t="shared" si="576"/>
        <v>108817.212691263</v>
      </c>
      <c r="BV9245">
        <f t="shared" si="577"/>
        <v>152977.096733871</v>
      </c>
      <c r="BW9245" s="9">
        <v>9240</v>
      </c>
      <c r="BX9245">
        <f t="shared" si="578"/>
        <v>0</v>
      </c>
      <c r="BY9245">
        <f t="shared" si="579"/>
        <v>1</v>
      </c>
    </row>
    <row r="9246" spans="1:77">
      <c r="A9246" s="33">
        <v>9241</v>
      </c>
      <c r="BP9246" s="27">
        <v>0.835436654258715</v>
      </c>
      <c r="BQ9246" s="27">
        <v>13439.8323291297</v>
      </c>
      <c r="BR9246" s="27">
        <v>1.42061455445115</v>
      </c>
      <c r="BS9246" s="27">
        <v>58047.9273360372</v>
      </c>
      <c r="BU9246">
        <f t="shared" si="576"/>
        <v>111875.665809678</v>
      </c>
      <c r="BV9246">
        <f t="shared" si="577"/>
        <v>155044.255831636</v>
      </c>
      <c r="BW9246" s="9">
        <v>9241</v>
      </c>
      <c r="BX9246">
        <f t="shared" si="578"/>
        <v>0</v>
      </c>
      <c r="BY9246">
        <f t="shared" si="579"/>
        <v>1</v>
      </c>
    </row>
    <row r="9247" spans="1:77">
      <c r="A9247" s="33">
        <v>9242</v>
      </c>
      <c r="BP9247" s="27">
        <v>0.857044881252222</v>
      </c>
      <c r="BQ9247" s="27">
        <v>13570.1690509282</v>
      </c>
      <c r="BR9247" s="27">
        <v>1.47573798249058</v>
      </c>
      <c r="BS9247" s="27">
        <v>74259.6947853635</v>
      </c>
      <c r="BU9247">
        <f t="shared" si="576"/>
        <v>114986.563136905</v>
      </c>
      <c r="BV9247">
        <f t="shared" si="577"/>
        <v>147101.002588224</v>
      </c>
      <c r="BW9247" s="9">
        <v>9242</v>
      </c>
      <c r="BX9247">
        <f t="shared" si="578"/>
        <v>0</v>
      </c>
      <c r="BY9247">
        <f t="shared" si="579"/>
        <v>1</v>
      </c>
    </row>
    <row r="9248" spans="1:77">
      <c r="A9248" s="33">
        <v>9243</v>
      </c>
      <c r="BP9248" s="27">
        <v>0.846723266702027</v>
      </c>
      <c r="BQ9248" s="27">
        <v>13839.6137170428</v>
      </c>
      <c r="BR9248" s="27">
        <v>1.47805654869077</v>
      </c>
      <c r="BS9248" s="27">
        <v>74378.2254635046</v>
      </c>
      <c r="BU9248">
        <f t="shared" si="576"/>
        <v>113168.876288261</v>
      </c>
      <c r="BV9248">
        <f t="shared" si="577"/>
        <v>147330.256840112</v>
      </c>
      <c r="BW9248" s="9">
        <v>9243</v>
      </c>
      <c r="BX9248">
        <f t="shared" si="578"/>
        <v>0</v>
      </c>
      <c r="BY9248">
        <f t="shared" si="579"/>
        <v>1</v>
      </c>
    </row>
    <row r="9249" spans="1:77">
      <c r="A9249" s="33">
        <v>9244</v>
      </c>
      <c r="BP9249" s="27">
        <v>0.776704125100371</v>
      </c>
      <c r="BQ9249" s="27">
        <v>15707.5466908569</v>
      </c>
      <c r="BR9249" s="27">
        <v>1.32820726114065</v>
      </c>
      <c r="BS9249" s="27">
        <v>60328.7988342495</v>
      </c>
      <c r="BU9249">
        <f t="shared" si="576"/>
        <v>100798.072074199</v>
      </c>
      <c r="BV9249">
        <f t="shared" si="577"/>
        <v>138902.290336848</v>
      </c>
      <c r="BW9249" s="9">
        <v>9244</v>
      </c>
      <c r="BX9249">
        <f t="shared" si="578"/>
        <v>0</v>
      </c>
      <c r="BY9249">
        <f t="shared" si="579"/>
        <v>1</v>
      </c>
    </row>
    <row r="9250" spans="1:77">
      <c r="A9250" s="33">
        <v>9245</v>
      </c>
      <c r="BP9250" s="27">
        <v>0.86762315001501</v>
      </c>
      <c r="BQ9250" s="27">
        <v>13998.2109912301</v>
      </c>
      <c r="BR9250" s="27">
        <v>1.51393298058716</v>
      </c>
      <c r="BS9250" s="27">
        <v>59436.6896077495</v>
      </c>
      <c r="BU9250">
        <f t="shared" si="576"/>
        <v>116145.261511021</v>
      </c>
      <c r="BV9250">
        <f t="shared" si="577"/>
        <v>167653.257480324</v>
      </c>
      <c r="BW9250" s="9">
        <v>9245</v>
      </c>
      <c r="BX9250">
        <f t="shared" si="578"/>
        <v>0</v>
      </c>
      <c r="BY9250">
        <f t="shared" si="579"/>
        <v>1</v>
      </c>
    </row>
    <row r="9251" spans="1:77">
      <c r="A9251" s="33">
        <v>9246</v>
      </c>
      <c r="BP9251" s="27">
        <v>0.787766298979907</v>
      </c>
      <c r="BQ9251" s="27">
        <v>10932.7323539511</v>
      </c>
      <c r="BR9251" s="27">
        <v>1.34449840786136</v>
      </c>
      <c r="BS9251" s="27">
        <v>54275.6890990956</v>
      </c>
      <c r="BU9251">
        <f t="shared" si="576"/>
        <v>107232.212493035</v>
      </c>
      <c r="BV9251">
        <f t="shared" si="577"/>
        <v>147399.072080108</v>
      </c>
      <c r="BW9251" s="9">
        <v>9246</v>
      </c>
      <c r="BX9251">
        <f t="shared" si="578"/>
        <v>0</v>
      </c>
      <c r="BY9251">
        <f t="shared" si="579"/>
        <v>1</v>
      </c>
    </row>
    <row r="9252" spans="1:77">
      <c r="A9252" s="33">
        <v>9247</v>
      </c>
      <c r="BP9252" s="27">
        <v>0.807550164793984</v>
      </c>
      <c r="BQ9252" s="27">
        <v>13399.3392398015</v>
      </c>
      <c r="BR9252" s="27">
        <v>1.38941990082577</v>
      </c>
      <c r="BS9252" s="27">
        <v>57276.8349162386</v>
      </c>
      <c r="BU9252">
        <f t="shared" si="576"/>
        <v>107733.185479296</v>
      </c>
      <c r="BV9252">
        <f t="shared" si="577"/>
        <v>151136.150207626</v>
      </c>
      <c r="BW9252" s="9">
        <v>9247</v>
      </c>
      <c r="BX9252">
        <f t="shared" si="578"/>
        <v>0</v>
      </c>
      <c r="BY9252">
        <f t="shared" si="579"/>
        <v>1</v>
      </c>
    </row>
    <row r="9253" spans="1:77">
      <c r="A9253" s="33">
        <v>9248</v>
      </c>
      <c r="BP9253" s="27">
        <v>0.816150062930223</v>
      </c>
      <c r="BQ9253" s="27">
        <v>13249.7956484787</v>
      </c>
      <c r="BR9253" s="27">
        <v>1.39318670776246</v>
      </c>
      <c r="BS9253" s="27">
        <v>72526.4059887319</v>
      </c>
      <c r="BU9253">
        <f t="shared" si="576"/>
        <v>109172.713791055</v>
      </c>
      <c r="BV9253">
        <f t="shared" si="577"/>
        <v>136451.600175637</v>
      </c>
      <c r="BW9253" s="9">
        <v>9248</v>
      </c>
      <c r="BX9253">
        <f t="shared" si="578"/>
        <v>0</v>
      </c>
      <c r="BY9253">
        <f t="shared" si="579"/>
        <v>1</v>
      </c>
    </row>
    <row r="9254" spans="1:77">
      <c r="A9254" s="33">
        <v>9249</v>
      </c>
      <c r="BP9254" s="27">
        <v>0.804299851429115</v>
      </c>
      <c r="BQ9254" s="27">
        <v>18332.124908467</v>
      </c>
      <c r="BR9254" s="27">
        <v>1.37457970919947</v>
      </c>
      <c r="BS9254" s="27">
        <v>63756.525864257</v>
      </c>
      <c r="BU9254">
        <f t="shared" si="576"/>
        <v>102312.8528059</v>
      </c>
      <c r="BV9254">
        <f t="shared" si="577"/>
        <v>142430.430515664</v>
      </c>
      <c r="BW9254" s="9">
        <v>9249</v>
      </c>
      <c r="BX9254">
        <f t="shared" si="578"/>
        <v>0</v>
      </c>
      <c r="BY9254">
        <f t="shared" si="579"/>
        <v>1</v>
      </c>
    </row>
    <row r="9255" spans="1:77">
      <c r="A9255" s="33">
        <v>9250</v>
      </c>
      <c r="BP9255" s="27">
        <v>0.832072241360079</v>
      </c>
      <c r="BQ9255" s="27">
        <v>20543.2187562178</v>
      </c>
      <c r="BR9255" s="27">
        <v>1.44015164844068</v>
      </c>
      <c r="BS9255" s="27">
        <v>78460.0927018108</v>
      </c>
      <c r="BU9255">
        <f t="shared" si="576"/>
        <v>104267.617447794</v>
      </c>
      <c r="BV9255">
        <f t="shared" si="577"/>
        <v>137562.654564291</v>
      </c>
      <c r="BW9255" s="9">
        <v>9250</v>
      </c>
      <c r="BX9255">
        <f t="shared" si="578"/>
        <v>0</v>
      </c>
      <c r="BY9255">
        <f t="shared" si="579"/>
        <v>1</v>
      </c>
    </row>
    <row r="9256" spans="1:77">
      <c r="A9256" s="33">
        <v>9251</v>
      </c>
      <c r="BP9256" s="27">
        <v>0.796375457347049</v>
      </c>
      <c r="BQ9256" s="27">
        <v>13248.959260268</v>
      </c>
      <c r="BR9256" s="27">
        <v>1.36049997130534</v>
      </c>
      <c r="BS9256" s="27">
        <v>56696.0110171542</v>
      </c>
      <c r="BU9256">
        <f t="shared" si="576"/>
        <v>106207.359341789</v>
      </c>
      <c r="BV9256">
        <f t="shared" si="577"/>
        <v>147378.984678647</v>
      </c>
      <c r="BW9256" s="9">
        <v>9251</v>
      </c>
      <c r="BX9256">
        <f t="shared" si="578"/>
        <v>0</v>
      </c>
      <c r="BY9256">
        <f t="shared" si="579"/>
        <v>1</v>
      </c>
    </row>
    <row r="9257" spans="1:77">
      <c r="A9257" s="33">
        <v>9252</v>
      </c>
      <c r="BP9257" s="27">
        <v>0.812070153247036</v>
      </c>
      <c r="BQ9257" s="27">
        <v>14686.4326584823</v>
      </c>
      <c r="BR9257" s="27">
        <v>1.35731723281129</v>
      </c>
      <c r="BS9257" s="27">
        <v>60264.6191220394</v>
      </c>
      <c r="BU9257">
        <f t="shared" si="576"/>
        <v>107124.090328573</v>
      </c>
      <c r="BV9257">
        <f t="shared" si="577"/>
        <v>143332.965799654</v>
      </c>
      <c r="BW9257" s="9">
        <v>9252</v>
      </c>
      <c r="BX9257">
        <f t="shared" si="578"/>
        <v>0</v>
      </c>
      <c r="BY9257">
        <f t="shared" si="579"/>
        <v>1</v>
      </c>
    </row>
    <row r="9258" spans="1:77">
      <c r="A9258" s="33">
        <v>9253</v>
      </c>
      <c r="BP9258" s="27">
        <v>0.775901302458367</v>
      </c>
      <c r="BQ9258" s="27">
        <v>12109.5673233307</v>
      </c>
      <c r="BR9258" s="27">
        <v>1.31910694551431</v>
      </c>
      <c r="BS9258" s="27">
        <v>58013.1233806156</v>
      </c>
      <c r="BU9258">
        <f t="shared" si="576"/>
        <v>104275.628045424</v>
      </c>
      <c r="BV9258">
        <f t="shared" si="577"/>
        <v>139852.918446531</v>
      </c>
      <c r="BW9258" s="9">
        <v>9253</v>
      </c>
      <c r="BX9258">
        <f t="shared" si="578"/>
        <v>0</v>
      </c>
      <c r="BY9258">
        <f t="shared" si="579"/>
        <v>1</v>
      </c>
    </row>
    <row r="9259" spans="1:77">
      <c r="A9259" s="33">
        <v>9254</v>
      </c>
      <c r="BP9259" s="27">
        <v>0.791332596926162</v>
      </c>
      <c r="BQ9259" s="27">
        <v>13397.5170395885</v>
      </c>
      <c r="BR9259" s="27">
        <v>1.36908361912057</v>
      </c>
      <c r="BS9259" s="27">
        <v>60659.636963668</v>
      </c>
      <c r="BU9259">
        <f t="shared" si="576"/>
        <v>105302.372499336</v>
      </c>
      <c r="BV9259">
        <f t="shared" si="577"/>
        <v>144702.905904418</v>
      </c>
      <c r="BW9259" s="9">
        <v>9254</v>
      </c>
      <c r="BX9259">
        <f t="shared" si="578"/>
        <v>0</v>
      </c>
      <c r="BY9259">
        <f t="shared" si="579"/>
        <v>1</v>
      </c>
    </row>
    <row r="9260" spans="1:77">
      <c r="A9260" s="33">
        <v>9255</v>
      </c>
      <c r="BP9260" s="27">
        <v>0.846553069070515</v>
      </c>
      <c r="BQ9260" s="27">
        <v>13843.6413989101</v>
      </c>
      <c r="BR9260" s="27">
        <v>1.44368873611689</v>
      </c>
      <c r="BS9260" s="27">
        <v>60588.737923087</v>
      </c>
      <c r="BU9260">
        <f t="shared" si="576"/>
        <v>113139.318961667</v>
      </c>
      <c r="BV9260">
        <f t="shared" si="577"/>
        <v>155964.572494446</v>
      </c>
      <c r="BW9260" s="9">
        <v>9255</v>
      </c>
      <c r="BX9260">
        <f t="shared" si="578"/>
        <v>0</v>
      </c>
      <c r="BY9260">
        <f t="shared" si="579"/>
        <v>1</v>
      </c>
    </row>
    <row r="9261" spans="1:77">
      <c r="A9261" s="33">
        <v>9256</v>
      </c>
      <c r="BP9261" s="27">
        <v>0.849517237628614</v>
      </c>
      <c r="BQ9261" s="27">
        <v>14335.7788985749</v>
      </c>
      <c r="BR9261" s="27">
        <v>1.47173989228037</v>
      </c>
      <c r="BS9261" s="27">
        <v>58836.0952245034</v>
      </c>
      <c r="BU9261">
        <f t="shared" si="576"/>
        <v>113091.806745717</v>
      </c>
      <c r="BV9261">
        <f t="shared" si="577"/>
        <v>161924.888617553</v>
      </c>
      <c r="BW9261" s="9">
        <v>9256</v>
      </c>
      <c r="BX9261">
        <f t="shared" si="578"/>
        <v>0</v>
      </c>
      <c r="BY9261">
        <f t="shared" si="579"/>
        <v>1</v>
      </c>
    </row>
    <row r="9262" spans="1:77">
      <c r="A9262" s="33">
        <v>9257</v>
      </c>
      <c r="BP9262" s="27">
        <v>0.777027184327937</v>
      </c>
      <c r="BQ9262" s="27">
        <v>20247.23834672</v>
      </c>
      <c r="BR9262" s="27">
        <v>1.34951555933174</v>
      </c>
      <c r="BS9262" s="27">
        <v>67533.7777582347</v>
      </c>
      <c r="BU9262">
        <f t="shared" si="576"/>
        <v>96306.8393024705</v>
      </c>
      <c r="BV9262">
        <f t="shared" si="577"/>
        <v>134893.556141526</v>
      </c>
      <c r="BW9262" s="9">
        <v>9257</v>
      </c>
      <c r="BX9262">
        <f t="shared" si="578"/>
        <v>0</v>
      </c>
      <c r="BY9262">
        <f t="shared" si="579"/>
        <v>1</v>
      </c>
    </row>
    <row r="9263" spans="1:77">
      <c r="A9263" s="33">
        <v>9258</v>
      </c>
      <c r="BP9263" s="27">
        <v>0.82979058097705</v>
      </c>
      <c r="BQ9263" s="27">
        <v>15572.0132986442</v>
      </c>
      <c r="BR9263" s="27">
        <v>1.43751982768343</v>
      </c>
      <c r="BS9263" s="27">
        <v>79217.8241177416</v>
      </c>
      <c r="BU9263">
        <f t="shared" si="576"/>
        <v>108896.573847913</v>
      </c>
      <c r="BV9263">
        <f t="shared" si="577"/>
        <v>136410.150034773</v>
      </c>
      <c r="BW9263" s="9">
        <v>9258</v>
      </c>
      <c r="BX9263">
        <f t="shared" si="578"/>
        <v>0</v>
      </c>
      <c r="BY9263">
        <f t="shared" si="579"/>
        <v>1</v>
      </c>
    </row>
    <row r="9264" spans="1:77">
      <c r="A9264" s="33">
        <v>9259</v>
      </c>
      <c r="BP9264" s="27">
        <v>0.860939629269864</v>
      </c>
      <c r="BQ9264" s="27">
        <v>15966.363286418</v>
      </c>
      <c r="BR9264" s="27">
        <v>1.50490482354291</v>
      </c>
      <c r="BS9264" s="27">
        <v>74025.7600665515</v>
      </c>
      <c r="BU9264">
        <f t="shared" si="576"/>
        <v>113174.581104062</v>
      </c>
      <c r="BV9264">
        <f t="shared" si="577"/>
        <v>151709.963464885</v>
      </c>
      <c r="BW9264" s="9">
        <v>9259</v>
      </c>
      <c r="BX9264">
        <f t="shared" si="578"/>
        <v>0</v>
      </c>
      <c r="BY9264">
        <f t="shared" si="579"/>
        <v>1</v>
      </c>
    </row>
    <row r="9265" spans="1:77">
      <c r="A9265" s="33">
        <v>9260</v>
      </c>
      <c r="BP9265" s="27">
        <v>0.855380083613301</v>
      </c>
      <c r="BQ9265" s="27">
        <v>14878.5302292051</v>
      </c>
      <c r="BR9265" s="27">
        <v>1.46599468291584</v>
      </c>
      <c r="BS9265" s="27">
        <v>72934.3345801262</v>
      </c>
      <c r="BU9265">
        <f t="shared" si="576"/>
        <v>113428.48231279</v>
      </c>
      <c r="BV9265">
        <f t="shared" si="577"/>
        <v>146964.867857249</v>
      </c>
      <c r="BW9265" s="9">
        <v>9260</v>
      </c>
      <c r="BX9265">
        <f t="shared" si="578"/>
        <v>0</v>
      </c>
      <c r="BY9265">
        <f t="shared" si="579"/>
        <v>1</v>
      </c>
    </row>
    <row r="9266" spans="1:77">
      <c r="A9266" s="33">
        <v>9261</v>
      </c>
      <c r="BP9266" s="27">
        <v>0.789954452551366</v>
      </c>
      <c r="BQ9266" s="27">
        <v>14501.7217649582</v>
      </c>
      <c r="BR9266" s="27">
        <v>1.36985411621587</v>
      </c>
      <c r="BS9266" s="27">
        <v>62286.6367708133</v>
      </c>
      <c r="BU9266">
        <f t="shared" si="576"/>
        <v>103991.446117747</v>
      </c>
      <c r="BV9266">
        <f t="shared" si="577"/>
        <v>143191.480661567</v>
      </c>
      <c r="BW9266" s="9">
        <v>9261</v>
      </c>
      <c r="BX9266">
        <f t="shared" si="578"/>
        <v>0</v>
      </c>
      <c r="BY9266">
        <f t="shared" si="579"/>
        <v>1</v>
      </c>
    </row>
    <row r="9267" spans="1:77">
      <c r="A9267" s="33">
        <v>9262</v>
      </c>
      <c r="BP9267" s="27">
        <v>0.832378299899918</v>
      </c>
      <c r="BQ9267" s="27">
        <v>15029.7051032427</v>
      </c>
      <c r="BR9267" s="27">
        <v>1.43265884871775</v>
      </c>
      <c r="BS9267" s="27">
        <v>73627.3124644935</v>
      </c>
      <c r="BU9267">
        <f t="shared" si="576"/>
        <v>109827.039881745</v>
      </c>
      <c r="BV9267">
        <f t="shared" si="577"/>
        <v>141271.514843169</v>
      </c>
      <c r="BW9267" s="9">
        <v>9262</v>
      </c>
      <c r="BX9267">
        <f t="shared" si="578"/>
        <v>0</v>
      </c>
      <c r="BY9267">
        <f t="shared" si="579"/>
        <v>1</v>
      </c>
    </row>
    <row r="9268" spans="1:77">
      <c r="A9268" s="33">
        <v>9263</v>
      </c>
      <c r="BP9268" s="27">
        <v>0.770670117248445</v>
      </c>
      <c r="BQ9268" s="27">
        <v>13062.5945968343</v>
      </c>
      <c r="BR9268" s="27">
        <v>1.3132244344245</v>
      </c>
      <c r="BS9268" s="27">
        <v>58441.1541116353</v>
      </c>
      <c r="BU9268">
        <f t="shared" si="576"/>
        <v>102537.922990432</v>
      </c>
      <c r="BV9268">
        <f t="shared" si="577"/>
        <v>138542.51105204</v>
      </c>
      <c r="BW9268" s="9">
        <v>9263</v>
      </c>
      <c r="BX9268">
        <f t="shared" si="578"/>
        <v>0</v>
      </c>
      <c r="BY9268">
        <f t="shared" si="579"/>
        <v>1</v>
      </c>
    </row>
    <row r="9269" spans="1:77">
      <c r="A9269" s="33">
        <v>9264</v>
      </c>
      <c r="BP9269" s="27">
        <v>0.808258086996708</v>
      </c>
      <c r="BQ9269" s="27">
        <v>12568.8920440774</v>
      </c>
      <c r="BR9269" s="27">
        <v>1.3809433396351</v>
      </c>
      <c r="BS9269" s="27">
        <v>70552.3562492427</v>
      </c>
      <c r="BU9269">
        <f t="shared" si="576"/>
        <v>108669.821005429</v>
      </c>
      <c r="BV9269">
        <f t="shared" si="577"/>
        <v>136589.144696022</v>
      </c>
      <c r="BW9269" s="9">
        <v>9264</v>
      </c>
      <c r="BX9269">
        <f t="shared" si="578"/>
        <v>0</v>
      </c>
      <c r="BY9269">
        <f t="shared" si="579"/>
        <v>1</v>
      </c>
    </row>
    <row r="9270" spans="1:77">
      <c r="A9270" s="33">
        <v>9265</v>
      </c>
      <c r="BP9270" s="27">
        <v>0.813594593610463</v>
      </c>
      <c r="BQ9270" s="27">
        <v>9067.20245520257</v>
      </c>
      <c r="BR9270" s="27">
        <v>1.36806972750586</v>
      </c>
      <c r="BS9270" s="27">
        <v>52531.9970982377</v>
      </c>
      <c r="BU9270">
        <f t="shared" si="576"/>
        <v>112971.986586367</v>
      </c>
      <c r="BV9270">
        <f t="shared" si="577"/>
        <v>152678.462027641</v>
      </c>
      <c r="BW9270" s="9">
        <v>9265</v>
      </c>
      <c r="BX9270">
        <f t="shared" si="578"/>
        <v>0</v>
      </c>
      <c r="BY9270">
        <f t="shared" si="579"/>
        <v>1</v>
      </c>
    </row>
    <row r="9271" spans="1:77">
      <c r="A9271" s="33">
        <v>9266</v>
      </c>
      <c r="BP9271" s="27">
        <v>0.79628893316442</v>
      </c>
      <c r="BQ9271" s="27">
        <v>12874.1715118956</v>
      </c>
      <c r="BR9271" s="27">
        <v>1.35344725492545</v>
      </c>
      <c r="BS9271" s="27">
        <v>72110.7253047505</v>
      </c>
      <c r="BU9271">
        <f t="shared" si="576"/>
        <v>106569.168462767</v>
      </c>
      <c r="BV9271">
        <f t="shared" si="577"/>
        <v>130906.362934067</v>
      </c>
      <c r="BW9271" s="9">
        <v>9266</v>
      </c>
      <c r="BX9271">
        <f t="shared" si="578"/>
        <v>0</v>
      </c>
      <c r="BY9271">
        <f t="shared" si="579"/>
        <v>1</v>
      </c>
    </row>
    <row r="9272" spans="1:77">
      <c r="A9272" s="33">
        <v>9267</v>
      </c>
      <c r="BP9272" s="27">
        <v>0.784104533874559</v>
      </c>
      <c r="BQ9272" s="27">
        <v>18360.8151400933</v>
      </c>
      <c r="BR9272" s="27">
        <v>1.34159911719879</v>
      </c>
      <c r="BS9272" s="27">
        <v>65677.7603315686</v>
      </c>
      <c r="BU9272">
        <f t="shared" si="576"/>
        <v>99254.8649410906</v>
      </c>
      <c r="BV9272">
        <f t="shared" si="577"/>
        <v>135562.107248251</v>
      </c>
      <c r="BW9272" s="9">
        <v>9267</v>
      </c>
      <c r="BX9272">
        <f t="shared" si="578"/>
        <v>0</v>
      </c>
      <c r="BY9272">
        <f t="shared" si="579"/>
        <v>1</v>
      </c>
    </row>
    <row r="9273" spans="1:77">
      <c r="A9273" s="33">
        <v>9268</v>
      </c>
      <c r="BP9273" s="27">
        <v>0.823980490204119</v>
      </c>
      <c r="BQ9273" s="27">
        <v>11517.3957492459</v>
      </c>
      <c r="BR9273" s="27">
        <v>1.41012928189106</v>
      </c>
      <c r="BS9273" s="27">
        <v>68899.1576760841</v>
      </c>
      <c r="BU9273">
        <f t="shared" si="576"/>
        <v>112079.677781372</v>
      </c>
      <c r="BV9273">
        <f t="shared" si="577"/>
        <v>142620.234607576</v>
      </c>
      <c r="BW9273" s="9">
        <v>9268</v>
      </c>
      <c r="BX9273">
        <f t="shared" si="578"/>
        <v>0</v>
      </c>
      <c r="BY9273">
        <f t="shared" si="579"/>
        <v>1</v>
      </c>
    </row>
    <row r="9274" spans="1:77">
      <c r="A9274" s="33">
        <v>9269</v>
      </c>
      <c r="BP9274" s="27">
        <v>0.848833738956826</v>
      </c>
      <c r="BQ9274" s="27">
        <v>15769.3574237004</v>
      </c>
      <c r="BR9274" s="27">
        <v>1.46456553982453</v>
      </c>
      <c r="BS9274" s="27">
        <v>62254.1818681581</v>
      </c>
      <c r="BU9274">
        <f t="shared" si="576"/>
        <v>111555.703419823</v>
      </c>
      <c r="BV9274">
        <f t="shared" si="577"/>
        <v>157430.649105522</v>
      </c>
      <c r="BW9274" s="9">
        <v>9269</v>
      </c>
      <c r="BX9274">
        <f t="shared" si="578"/>
        <v>0</v>
      </c>
      <c r="BY9274">
        <f t="shared" si="579"/>
        <v>1</v>
      </c>
    </row>
    <row r="9275" spans="1:77">
      <c r="A9275" s="33">
        <v>9270</v>
      </c>
      <c r="BP9275" s="27">
        <v>0.797747070179904</v>
      </c>
      <c r="BQ9275" s="27">
        <v>11265.1349664741</v>
      </c>
      <c r="BR9275" s="27">
        <v>1.35766247976723</v>
      </c>
      <c r="BS9275" s="27">
        <v>55570.9550190008</v>
      </c>
      <c r="BU9275">
        <f t="shared" si="576"/>
        <v>108396.925560511</v>
      </c>
      <c r="BV9275">
        <f t="shared" si="577"/>
        <v>148078.416946083</v>
      </c>
      <c r="BW9275" s="9">
        <v>9270</v>
      </c>
      <c r="BX9275">
        <f t="shared" si="578"/>
        <v>0</v>
      </c>
      <c r="BY9275">
        <f t="shared" si="579"/>
        <v>1</v>
      </c>
    </row>
    <row r="9276" spans="1:77">
      <c r="A9276" s="33">
        <v>9271</v>
      </c>
      <c r="BP9276" s="27">
        <v>0.827442788903586</v>
      </c>
      <c r="BQ9276" s="27">
        <v>12482.8852712292</v>
      </c>
      <c r="BR9276" s="27">
        <v>1.41703416979732</v>
      </c>
      <c r="BS9276" s="27">
        <v>56859.193263785</v>
      </c>
      <c r="BU9276">
        <f t="shared" si="576"/>
        <v>111633.533064309</v>
      </c>
      <c r="BV9276">
        <f t="shared" si="577"/>
        <v>155695.932205813</v>
      </c>
      <c r="BW9276" s="9">
        <v>9271</v>
      </c>
      <c r="BX9276">
        <f t="shared" si="578"/>
        <v>0</v>
      </c>
      <c r="BY9276">
        <f t="shared" si="579"/>
        <v>1</v>
      </c>
    </row>
    <row r="9277" spans="1:77">
      <c r="A9277" s="33">
        <v>9272</v>
      </c>
      <c r="BP9277" s="27">
        <v>0.780446229520342</v>
      </c>
      <c r="BQ9277" s="27">
        <v>16180.9731806061</v>
      </c>
      <c r="BR9277" s="27">
        <v>1.33217033114807</v>
      </c>
      <c r="BS9277" s="27">
        <v>61578.4265020071</v>
      </c>
      <c r="BU9277">
        <f t="shared" si="576"/>
        <v>100885.961247445</v>
      </c>
      <c r="BV9277">
        <f t="shared" si="577"/>
        <v>138247.123170204</v>
      </c>
      <c r="BW9277" s="9">
        <v>9272</v>
      </c>
      <c r="BX9277">
        <f t="shared" si="578"/>
        <v>0</v>
      </c>
      <c r="BY9277">
        <f t="shared" si="579"/>
        <v>1</v>
      </c>
    </row>
    <row r="9278" spans="1:77">
      <c r="A9278" s="33">
        <v>9273</v>
      </c>
      <c r="BP9278" s="27">
        <v>0.795050669751147</v>
      </c>
      <c r="BQ9278" s="27">
        <v>17085.3254921125</v>
      </c>
      <c r="BR9278" s="27">
        <v>1.38590534946512</v>
      </c>
      <c r="BS9278" s="27">
        <v>64664.6538051416</v>
      </c>
      <c r="BU9278">
        <f t="shared" si="576"/>
        <v>102172.27497056</v>
      </c>
      <c r="BV9278">
        <f t="shared" si="577"/>
        <v>143221.148614627</v>
      </c>
      <c r="BW9278" s="9">
        <v>9273</v>
      </c>
      <c r="BX9278">
        <f t="shared" si="578"/>
        <v>0</v>
      </c>
      <c r="BY9278">
        <f t="shared" si="579"/>
        <v>1</v>
      </c>
    </row>
    <row r="9279" spans="1:77">
      <c r="A9279" s="33">
        <v>9274</v>
      </c>
      <c r="BP9279" s="27">
        <v>0.764507936949079</v>
      </c>
      <c r="BQ9279" s="27">
        <v>15145.4392554899</v>
      </c>
      <c r="BR9279" s="27">
        <v>1.27679489415913</v>
      </c>
      <c r="BS9279" s="27">
        <v>74585.4827998059</v>
      </c>
      <c r="BU9279">
        <f t="shared" si="576"/>
        <v>99530.751286872</v>
      </c>
      <c r="BV9279">
        <f t="shared" si="577"/>
        <v>116933.751324064</v>
      </c>
      <c r="BW9279" s="9">
        <v>9274</v>
      </c>
      <c r="BX9279">
        <f t="shared" si="578"/>
        <v>0</v>
      </c>
      <c r="BY9279">
        <f t="shared" si="579"/>
        <v>1</v>
      </c>
    </row>
    <row r="9280" spans="1:77">
      <c r="A9280" s="33">
        <v>9275</v>
      </c>
      <c r="BP9280" s="27">
        <v>0.798169599161654</v>
      </c>
      <c r="BQ9280" s="27">
        <v>10758.7895314185</v>
      </c>
      <c r="BR9280" s="27">
        <v>1.34919426801671</v>
      </c>
      <c r="BS9280" s="27">
        <v>54570.4409906097</v>
      </c>
      <c r="BU9280">
        <f t="shared" si="576"/>
        <v>108966.65034283</v>
      </c>
      <c r="BV9280">
        <f t="shared" si="577"/>
        <v>147808.699211897</v>
      </c>
      <c r="BW9280" s="9">
        <v>9275</v>
      </c>
      <c r="BX9280">
        <f t="shared" si="578"/>
        <v>0</v>
      </c>
      <c r="BY9280">
        <f t="shared" si="579"/>
        <v>1</v>
      </c>
    </row>
    <row r="9281" spans="1:77">
      <c r="A9281" s="33">
        <v>9276</v>
      </c>
      <c r="BP9281" s="27">
        <v>0.774098422609168</v>
      </c>
      <c r="BQ9281" s="27">
        <v>14348.7280181225</v>
      </c>
      <c r="BR9281" s="27">
        <v>1.32245842005129</v>
      </c>
      <c r="BS9281" s="27">
        <v>60659.6491799724</v>
      </c>
      <c r="BU9281">
        <f t="shared" si="576"/>
        <v>101766.035373253</v>
      </c>
      <c r="BV9281">
        <f t="shared" si="577"/>
        <v>137709.113827722</v>
      </c>
      <c r="BW9281" s="9">
        <v>9276</v>
      </c>
      <c r="BX9281">
        <f t="shared" si="578"/>
        <v>0</v>
      </c>
      <c r="BY9281">
        <f t="shared" si="579"/>
        <v>1</v>
      </c>
    </row>
    <row r="9282" spans="1:77">
      <c r="A9282" s="33">
        <v>9277</v>
      </c>
      <c r="BP9282" s="27">
        <v>0.826143537519289</v>
      </c>
      <c r="BQ9282" s="27">
        <v>12623.8509870595</v>
      </c>
      <c r="BR9282" s="27">
        <v>1.43895655020295</v>
      </c>
      <c r="BS9282" s="27">
        <v>58325.5470718559</v>
      </c>
      <c r="BU9282">
        <f t="shared" si="576"/>
        <v>111297.679640834</v>
      </c>
      <c r="BV9282">
        <f t="shared" si="577"/>
        <v>157517.935458587</v>
      </c>
      <c r="BW9282" s="9">
        <v>9277</v>
      </c>
      <c r="BX9282">
        <f t="shared" si="578"/>
        <v>0</v>
      </c>
      <c r="BY9282">
        <f t="shared" si="579"/>
        <v>1</v>
      </c>
    </row>
    <row r="9283" spans="1:77">
      <c r="A9283" s="33">
        <v>9278</v>
      </c>
      <c r="BP9283" s="27">
        <v>0.802443111226152</v>
      </c>
      <c r="BQ9283" s="27">
        <v>13923.967882617</v>
      </c>
      <c r="BR9283" s="27">
        <v>1.38758943554248</v>
      </c>
      <c r="BS9283" s="27">
        <v>75859.7186789364</v>
      </c>
      <c r="BU9283">
        <f t="shared" si="576"/>
        <v>106442.498801306</v>
      </c>
      <c r="BV9283">
        <f t="shared" si="577"/>
        <v>132278.696652436</v>
      </c>
      <c r="BW9283" s="9">
        <v>9278</v>
      </c>
      <c r="BX9283">
        <f t="shared" si="578"/>
        <v>0</v>
      </c>
      <c r="BY9283">
        <f t="shared" si="579"/>
        <v>1</v>
      </c>
    </row>
    <row r="9284" spans="1:77">
      <c r="A9284" s="33">
        <v>9279</v>
      </c>
      <c r="BP9284" s="27">
        <v>0.83267396202065</v>
      </c>
      <c r="BQ9284" s="27">
        <v>10898.8219014913</v>
      </c>
      <c r="BR9284" s="27">
        <v>1.42349506386017</v>
      </c>
      <c r="BS9284" s="27">
        <v>68561.8903422973</v>
      </c>
      <c r="BU9284">
        <f t="shared" si="576"/>
        <v>114002.272401606</v>
      </c>
      <c r="BV9284">
        <f t="shared" si="577"/>
        <v>144962.369236728</v>
      </c>
      <c r="BW9284" s="9">
        <v>9279</v>
      </c>
      <c r="BX9284">
        <f t="shared" si="578"/>
        <v>0</v>
      </c>
      <c r="BY9284">
        <f t="shared" si="579"/>
        <v>1</v>
      </c>
    </row>
    <row r="9285" spans="1:77">
      <c r="A9285" s="33">
        <v>9280</v>
      </c>
      <c r="BP9285" s="27">
        <v>0.833787707111226</v>
      </c>
      <c r="BQ9285" s="27">
        <v>12681.3867987135</v>
      </c>
      <c r="BR9285" s="27">
        <v>1.47010670614021</v>
      </c>
      <c r="BS9285" s="27">
        <v>73674.4004561928</v>
      </c>
      <c r="BU9285">
        <f t="shared" si="576"/>
        <v>112386.76926797</v>
      </c>
      <c r="BV9285">
        <f t="shared" si="577"/>
        <v>146841.605464839</v>
      </c>
      <c r="BW9285" s="9">
        <v>9280</v>
      </c>
      <c r="BX9285">
        <f t="shared" si="578"/>
        <v>0</v>
      </c>
      <c r="BY9285">
        <f t="shared" si="579"/>
        <v>1</v>
      </c>
    </row>
    <row r="9286" spans="1:77">
      <c r="A9286" s="33">
        <v>9281</v>
      </c>
      <c r="BP9286" s="27">
        <v>0.847743692301182</v>
      </c>
      <c r="BQ9286" s="27">
        <v>12084.7119673351</v>
      </c>
      <c r="BR9286" s="27">
        <v>1.46438204774563</v>
      </c>
      <c r="BS9286" s="27">
        <v>56206.7518742295</v>
      </c>
      <c r="BU9286">
        <f t="shared" si="576"/>
        <v>115076.841877842</v>
      </c>
      <c r="BV9286">
        <f t="shared" si="577"/>
        <v>163450.555287616</v>
      </c>
      <c r="BW9286" s="9">
        <v>9281</v>
      </c>
      <c r="BX9286">
        <f t="shared" si="578"/>
        <v>0</v>
      </c>
      <c r="BY9286">
        <f t="shared" si="579"/>
        <v>1</v>
      </c>
    </row>
    <row r="9287" spans="1:77">
      <c r="A9287" s="33">
        <v>9282</v>
      </c>
      <c r="BP9287" s="27">
        <v>0.819142974056713</v>
      </c>
      <c r="BQ9287" s="27">
        <v>15303.5534821876</v>
      </c>
      <c r="BR9287" s="27">
        <v>1.41519289404113</v>
      </c>
      <c r="BS9287" s="27">
        <v>60953.7205490093</v>
      </c>
      <c r="BU9287">
        <f t="shared" ref="BU9287:BU9350" si="580">BP9287*$BV$1-BQ9287</f>
        <v>107567.892626319</v>
      </c>
      <c r="BV9287">
        <f t="shared" ref="BV9287:BV9350" si="581">BR9287*$BV$1-BS9287</f>
        <v>151325.21355716</v>
      </c>
      <c r="BW9287" s="9">
        <v>9282</v>
      </c>
      <c r="BX9287">
        <f t="shared" ref="BX9287:BX9350" si="582">IF(BU9287=MAX($BU9287:$BV9287),1,0)</f>
        <v>0</v>
      </c>
      <c r="BY9287">
        <f t="shared" ref="BY9287:BY9350" si="583">IF(BV9287=MAX($BU9287:$BV9287),1,0)</f>
        <v>1</v>
      </c>
    </row>
    <row r="9288" spans="1:77">
      <c r="A9288" s="33">
        <v>9283</v>
      </c>
      <c r="BP9288" s="27">
        <v>0.786433136046164</v>
      </c>
      <c r="BQ9288" s="27">
        <v>16252.666881921</v>
      </c>
      <c r="BR9288" s="27">
        <v>1.35769867433586</v>
      </c>
      <c r="BS9288" s="27">
        <v>61234.6316646913</v>
      </c>
      <c r="BU9288">
        <f t="shared" si="580"/>
        <v>101712.303525004</v>
      </c>
      <c r="BV9288">
        <f t="shared" si="581"/>
        <v>142420.169485688</v>
      </c>
      <c r="BW9288" s="9">
        <v>9283</v>
      </c>
      <c r="BX9288">
        <f t="shared" si="582"/>
        <v>0</v>
      </c>
      <c r="BY9288">
        <f t="shared" si="583"/>
        <v>1</v>
      </c>
    </row>
    <row r="9289" spans="1:77">
      <c r="A9289" s="33">
        <v>9284</v>
      </c>
      <c r="BP9289" s="27">
        <v>0.80262076409433</v>
      </c>
      <c r="BQ9289" s="27">
        <v>16995.1794664646</v>
      </c>
      <c r="BR9289" s="27">
        <v>1.38290413508713</v>
      </c>
      <c r="BS9289" s="27">
        <v>60674.741405069</v>
      </c>
      <c r="BU9289">
        <f t="shared" si="580"/>
        <v>103397.935147685</v>
      </c>
      <c r="BV9289">
        <f t="shared" si="581"/>
        <v>146760.878858</v>
      </c>
      <c r="BW9289" s="9">
        <v>9284</v>
      </c>
      <c r="BX9289">
        <f t="shared" si="582"/>
        <v>0</v>
      </c>
      <c r="BY9289">
        <f t="shared" si="583"/>
        <v>1</v>
      </c>
    </row>
    <row r="9290" spans="1:77">
      <c r="A9290" s="33">
        <v>9285</v>
      </c>
      <c r="BP9290" s="27">
        <v>0.803461937228767</v>
      </c>
      <c r="BQ9290" s="27">
        <v>13203.5023833232</v>
      </c>
      <c r="BR9290" s="27">
        <v>1.36654594302853</v>
      </c>
      <c r="BS9290" s="27">
        <v>59906.7102382036</v>
      </c>
      <c r="BU9290">
        <f t="shared" si="580"/>
        <v>107315.788200992</v>
      </c>
      <c r="BV9290">
        <f t="shared" si="581"/>
        <v>145075.181216077</v>
      </c>
      <c r="BW9290" s="9">
        <v>9285</v>
      </c>
      <c r="BX9290">
        <f t="shared" si="582"/>
        <v>0</v>
      </c>
      <c r="BY9290">
        <f t="shared" si="583"/>
        <v>1</v>
      </c>
    </row>
    <row r="9291" spans="1:77">
      <c r="A9291" s="33">
        <v>9286</v>
      </c>
      <c r="BP9291" s="27">
        <v>0.825351129307448</v>
      </c>
      <c r="BQ9291" s="27">
        <v>16309.3503582653</v>
      </c>
      <c r="BR9291" s="27">
        <v>1.41623200067943</v>
      </c>
      <c r="BS9291" s="27">
        <v>74829.5049720866</v>
      </c>
      <c r="BU9291">
        <f t="shared" si="580"/>
        <v>107493.319037852</v>
      </c>
      <c r="BV9291">
        <f t="shared" si="581"/>
        <v>137605.295129828</v>
      </c>
      <c r="BW9291" s="9">
        <v>9286</v>
      </c>
      <c r="BX9291">
        <f t="shared" si="582"/>
        <v>0</v>
      </c>
      <c r="BY9291">
        <f t="shared" si="583"/>
        <v>1</v>
      </c>
    </row>
    <row r="9292" spans="1:77">
      <c r="A9292" s="33">
        <v>9287</v>
      </c>
      <c r="BP9292" s="27">
        <v>0.806270293146735</v>
      </c>
      <c r="BQ9292" s="27">
        <v>13448.5647269067</v>
      </c>
      <c r="BR9292" s="27">
        <v>1.3888769473791</v>
      </c>
      <c r="BS9292" s="27">
        <v>72094.2753895412</v>
      </c>
      <c r="BU9292">
        <f t="shared" si="580"/>
        <v>107491.979245104</v>
      </c>
      <c r="BV9292">
        <f t="shared" si="581"/>
        <v>136237.266717323</v>
      </c>
      <c r="BW9292" s="9">
        <v>9287</v>
      </c>
      <c r="BX9292">
        <f t="shared" si="582"/>
        <v>0</v>
      </c>
      <c r="BY9292">
        <f t="shared" si="583"/>
        <v>1</v>
      </c>
    </row>
    <row r="9293" spans="1:77">
      <c r="A9293" s="33">
        <v>9288</v>
      </c>
      <c r="BP9293" s="27">
        <v>0.809774967143716</v>
      </c>
      <c r="BQ9293" s="27">
        <v>12547.8670377459</v>
      </c>
      <c r="BR9293" s="27">
        <v>1.37888210179338</v>
      </c>
      <c r="BS9293" s="27">
        <v>56327.7119824414</v>
      </c>
      <c r="BU9293">
        <f t="shared" si="580"/>
        <v>108918.378033811</v>
      </c>
      <c r="BV9293">
        <f t="shared" si="581"/>
        <v>150504.603286565</v>
      </c>
      <c r="BW9293" s="9">
        <v>9288</v>
      </c>
      <c r="BX9293">
        <f t="shared" si="582"/>
        <v>0</v>
      </c>
      <c r="BY9293">
        <f t="shared" si="583"/>
        <v>1</v>
      </c>
    </row>
    <row r="9294" spans="1:77">
      <c r="A9294" s="33">
        <v>9289</v>
      </c>
      <c r="BP9294" s="27">
        <v>0.836325099960274</v>
      </c>
      <c r="BQ9294" s="27">
        <v>13761.1919062164</v>
      </c>
      <c r="BR9294" s="27">
        <v>1.42396783134655</v>
      </c>
      <c r="BS9294" s="27">
        <v>72263.7384641695</v>
      </c>
      <c r="BU9294">
        <f t="shared" si="580"/>
        <v>111687.573087825</v>
      </c>
      <c r="BV9294">
        <f t="shared" si="581"/>
        <v>141331.436237814</v>
      </c>
      <c r="BW9294" s="9">
        <v>9289</v>
      </c>
      <c r="BX9294">
        <f t="shared" si="582"/>
        <v>0</v>
      </c>
      <c r="BY9294">
        <f t="shared" si="583"/>
        <v>1</v>
      </c>
    </row>
    <row r="9295" spans="1:77">
      <c r="A9295" s="33">
        <v>9290</v>
      </c>
      <c r="BP9295" s="27">
        <v>0.840857420331491</v>
      </c>
      <c r="BQ9295" s="27">
        <v>20364.5911619652</v>
      </c>
      <c r="BR9295" s="27">
        <v>1.4400994936555</v>
      </c>
      <c r="BS9295" s="27">
        <v>82718.0986831325</v>
      </c>
      <c r="BU9295">
        <f t="shared" si="580"/>
        <v>105764.021887758</v>
      </c>
      <c r="BV9295">
        <f t="shared" si="581"/>
        <v>133296.825365193</v>
      </c>
      <c r="BW9295" s="9">
        <v>9290</v>
      </c>
      <c r="BX9295">
        <f t="shared" si="582"/>
        <v>0</v>
      </c>
      <c r="BY9295">
        <f t="shared" si="583"/>
        <v>1</v>
      </c>
    </row>
    <row r="9296" spans="1:77">
      <c r="A9296" s="33">
        <v>9291</v>
      </c>
      <c r="BP9296" s="27">
        <v>0.824020242159419</v>
      </c>
      <c r="BQ9296" s="27">
        <v>15822.8956246986</v>
      </c>
      <c r="BR9296" s="27">
        <v>1.42995096784332</v>
      </c>
      <c r="BS9296" s="27">
        <v>61692.0722857485</v>
      </c>
      <c r="BU9296">
        <f t="shared" si="580"/>
        <v>107780.140699214</v>
      </c>
      <c r="BV9296">
        <f t="shared" si="581"/>
        <v>152800.57289075</v>
      </c>
      <c r="BW9296" s="9">
        <v>9291</v>
      </c>
      <c r="BX9296">
        <f t="shared" si="582"/>
        <v>0</v>
      </c>
      <c r="BY9296">
        <f t="shared" si="583"/>
        <v>1</v>
      </c>
    </row>
    <row r="9297" spans="1:77">
      <c r="A9297" s="33">
        <v>9292</v>
      </c>
      <c r="BP9297" s="27">
        <v>0.764334661937636</v>
      </c>
      <c r="BQ9297" s="27">
        <v>15072.0585961049</v>
      </c>
      <c r="BR9297" s="27">
        <v>1.32934737809772</v>
      </c>
      <c r="BS9297" s="27">
        <v>62212.9463570673</v>
      </c>
      <c r="BU9297">
        <f t="shared" si="580"/>
        <v>99578.1406945405</v>
      </c>
      <c r="BV9297">
        <f t="shared" si="581"/>
        <v>137189.16035759</v>
      </c>
      <c r="BW9297" s="9">
        <v>9292</v>
      </c>
      <c r="BX9297">
        <f t="shared" si="582"/>
        <v>0</v>
      </c>
      <c r="BY9297">
        <f t="shared" si="583"/>
        <v>1</v>
      </c>
    </row>
    <row r="9298" spans="1:77">
      <c r="A9298" s="33">
        <v>9293</v>
      </c>
      <c r="BP9298" s="27">
        <v>0.805026493480862</v>
      </c>
      <c r="BQ9298" s="27">
        <v>16726.7089287019</v>
      </c>
      <c r="BR9298" s="27">
        <v>1.38200451432292</v>
      </c>
      <c r="BS9298" s="27">
        <v>60016.5636970651</v>
      </c>
      <c r="BU9298">
        <f t="shared" si="580"/>
        <v>104027.265093427</v>
      </c>
      <c r="BV9298">
        <f t="shared" si="581"/>
        <v>147284.113451373</v>
      </c>
      <c r="BW9298" s="9">
        <v>9293</v>
      </c>
      <c r="BX9298">
        <f t="shared" si="582"/>
        <v>0</v>
      </c>
      <c r="BY9298">
        <f t="shared" si="583"/>
        <v>1</v>
      </c>
    </row>
    <row r="9299" spans="1:77">
      <c r="A9299" s="33">
        <v>9294</v>
      </c>
      <c r="BP9299" s="27">
        <v>0.769729885295486</v>
      </c>
      <c r="BQ9299" s="27">
        <v>25100.3141862403</v>
      </c>
      <c r="BR9299" s="27">
        <v>1.32659249871184</v>
      </c>
      <c r="BS9299" s="27">
        <v>85496.6511543501</v>
      </c>
      <c r="BU9299">
        <f t="shared" si="580"/>
        <v>90359.1686080826</v>
      </c>
      <c r="BV9299">
        <f t="shared" si="581"/>
        <v>113492.223652426</v>
      </c>
      <c r="BW9299" s="9">
        <v>9294</v>
      </c>
      <c r="BX9299">
        <f t="shared" si="582"/>
        <v>0</v>
      </c>
      <c r="BY9299">
        <f t="shared" si="583"/>
        <v>1</v>
      </c>
    </row>
    <row r="9300" spans="1:77">
      <c r="A9300" s="33">
        <v>9295</v>
      </c>
      <c r="BP9300" s="27">
        <v>0.766177897357194</v>
      </c>
      <c r="BQ9300" s="27">
        <v>20819.1697968275</v>
      </c>
      <c r="BR9300" s="27">
        <v>1.28767233097685</v>
      </c>
      <c r="BS9300" s="27">
        <v>67302.4853037485</v>
      </c>
      <c r="BU9300">
        <f t="shared" si="580"/>
        <v>94107.5148067516</v>
      </c>
      <c r="BV9300">
        <f t="shared" si="581"/>
        <v>125848.364342779</v>
      </c>
      <c r="BW9300" s="9">
        <v>9295</v>
      </c>
      <c r="BX9300">
        <f t="shared" si="582"/>
        <v>0</v>
      </c>
      <c r="BY9300">
        <f t="shared" si="583"/>
        <v>1</v>
      </c>
    </row>
    <row r="9301" spans="1:77">
      <c r="A9301" s="33">
        <v>9296</v>
      </c>
      <c r="BP9301" s="27">
        <v>0.782612426756977</v>
      </c>
      <c r="BQ9301" s="27">
        <v>13491.8752296272</v>
      </c>
      <c r="BR9301" s="27">
        <v>1.35751689161205</v>
      </c>
      <c r="BS9301" s="27">
        <v>62436.6679085681</v>
      </c>
      <c r="BU9301">
        <f t="shared" si="580"/>
        <v>103899.988783919</v>
      </c>
      <c r="BV9301">
        <f t="shared" si="581"/>
        <v>141190.865833239</v>
      </c>
      <c r="BW9301" s="9">
        <v>9296</v>
      </c>
      <c r="BX9301">
        <f t="shared" si="582"/>
        <v>0</v>
      </c>
      <c r="BY9301">
        <f t="shared" si="583"/>
        <v>1</v>
      </c>
    </row>
    <row r="9302" spans="1:77">
      <c r="A9302" s="33">
        <v>9297</v>
      </c>
      <c r="BP9302" s="27">
        <v>0.794267422661961</v>
      </c>
      <c r="BQ9302" s="27">
        <v>12331.6207549297</v>
      </c>
      <c r="BR9302" s="27">
        <v>1.3473974702859</v>
      </c>
      <c r="BS9302" s="27">
        <v>56409.3608885229</v>
      </c>
      <c r="BU9302">
        <f t="shared" si="580"/>
        <v>106808.492644365</v>
      </c>
      <c r="BV9302">
        <f t="shared" si="581"/>
        <v>145700.259654363</v>
      </c>
      <c r="BW9302" s="9">
        <v>9297</v>
      </c>
      <c r="BX9302">
        <f t="shared" si="582"/>
        <v>0</v>
      </c>
      <c r="BY9302">
        <f t="shared" si="583"/>
        <v>1</v>
      </c>
    </row>
    <row r="9303" spans="1:77">
      <c r="A9303" s="33">
        <v>9298</v>
      </c>
      <c r="BP9303" s="27">
        <v>0.809695155314104</v>
      </c>
      <c r="BQ9303" s="27">
        <v>17076.8015818249</v>
      </c>
      <c r="BR9303" s="27">
        <v>1.37868185780363</v>
      </c>
      <c r="BS9303" s="27">
        <v>66067.2144288376</v>
      </c>
      <c r="BU9303">
        <f t="shared" si="580"/>
        <v>104377.471715291</v>
      </c>
      <c r="BV9303">
        <f t="shared" si="581"/>
        <v>140735.064241707</v>
      </c>
      <c r="BW9303" s="9">
        <v>9298</v>
      </c>
      <c r="BX9303">
        <f t="shared" si="582"/>
        <v>0</v>
      </c>
      <c r="BY9303">
        <f t="shared" si="583"/>
        <v>1</v>
      </c>
    </row>
    <row r="9304" spans="1:77">
      <c r="A9304" s="33">
        <v>9299</v>
      </c>
      <c r="BP9304" s="27">
        <v>0.820274313323216</v>
      </c>
      <c r="BQ9304" s="27">
        <v>12400.1374568499</v>
      </c>
      <c r="BR9304" s="27">
        <v>1.42370505346833</v>
      </c>
      <c r="BS9304" s="27">
        <v>58413.5785185516</v>
      </c>
      <c r="BU9304">
        <f t="shared" si="580"/>
        <v>110641.009541633</v>
      </c>
      <c r="BV9304">
        <f t="shared" si="581"/>
        <v>155142.179501698</v>
      </c>
      <c r="BW9304" s="9">
        <v>9299</v>
      </c>
      <c r="BX9304">
        <f t="shared" si="582"/>
        <v>0</v>
      </c>
      <c r="BY9304">
        <f t="shared" si="583"/>
        <v>1</v>
      </c>
    </row>
    <row r="9305" spans="1:77">
      <c r="A9305" s="33">
        <v>9300</v>
      </c>
      <c r="BP9305" s="27">
        <v>0.850571468931089</v>
      </c>
      <c r="BQ9305" s="27">
        <v>13398.9776297266</v>
      </c>
      <c r="BR9305" s="27">
        <v>1.47825821693349</v>
      </c>
      <c r="BS9305" s="27">
        <v>60544.7615337305</v>
      </c>
      <c r="BU9305">
        <f t="shared" si="580"/>
        <v>114186.742709937</v>
      </c>
      <c r="BV9305">
        <f t="shared" si="581"/>
        <v>161193.971006293</v>
      </c>
      <c r="BW9305" s="9">
        <v>9300</v>
      </c>
      <c r="BX9305">
        <f t="shared" si="582"/>
        <v>0</v>
      </c>
      <c r="BY9305">
        <f t="shared" si="583"/>
        <v>1</v>
      </c>
    </row>
    <row r="9306" spans="1:77">
      <c r="A9306" s="33">
        <v>9301</v>
      </c>
      <c r="BP9306" s="27">
        <v>0.812574653932616</v>
      </c>
      <c r="BQ9306" s="27">
        <v>13943.8069198769</v>
      </c>
      <c r="BR9306" s="27">
        <v>1.42253680426614</v>
      </c>
      <c r="BS9306" s="27">
        <v>57759.6144474047</v>
      </c>
      <c r="BU9306">
        <f t="shared" si="580"/>
        <v>107942.391170016</v>
      </c>
      <c r="BV9306">
        <f t="shared" si="581"/>
        <v>155620.906192517</v>
      </c>
      <c r="BW9306" s="9">
        <v>9301</v>
      </c>
      <c r="BX9306">
        <f t="shared" si="582"/>
        <v>0</v>
      </c>
      <c r="BY9306">
        <f t="shared" si="583"/>
        <v>1</v>
      </c>
    </row>
    <row r="9307" spans="1:77">
      <c r="A9307" s="33">
        <v>9302</v>
      </c>
      <c r="BP9307" s="27">
        <v>0.821759698621476</v>
      </c>
      <c r="BQ9307" s="27">
        <v>13330.3090732256</v>
      </c>
      <c r="BR9307" s="27">
        <v>1.41602457521726</v>
      </c>
      <c r="BS9307" s="27">
        <v>57813.0439045584</v>
      </c>
      <c r="BU9307">
        <f t="shared" si="580"/>
        <v>109933.645719996</v>
      </c>
      <c r="BV9307">
        <f t="shared" si="581"/>
        <v>154590.64237803</v>
      </c>
      <c r="BW9307" s="9">
        <v>9302</v>
      </c>
      <c r="BX9307">
        <f t="shared" si="582"/>
        <v>0</v>
      </c>
      <c r="BY9307">
        <f t="shared" si="583"/>
        <v>1</v>
      </c>
    </row>
    <row r="9308" spans="1:77">
      <c r="A9308" s="33">
        <v>9303</v>
      </c>
      <c r="BP9308" s="27">
        <v>0.815847216474798</v>
      </c>
      <c r="BQ9308" s="27">
        <v>14464.0347346932</v>
      </c>
      <c r="BR9308" s="27">
        <v>1.40476259086959</v>
      </c>
      <c r="BS9308" s="27">
        <v>60309.6687097082</v>
      </c>
      <c r="BU9308">
        <f t="shared" si="580"/>
        <v>107913.047736527</v>
      </c>
      <c r="BV9308">
        <f t="shared" si="581"/>
        <v>150404.719920731</v>
      </c>
      <c r="BW9308" s="9">
        <v>9303</v>
      </c>
      <c r="BX9308">
        <f t="shared" si="582"/>
        <v>0</v>
      </c>
      <c r="BY9308">
        <f t="shared" si="583"/>
        <v>1</v>
      </c>
    </row>
    <row r="9309" spans="1:77">
      <c r="A9309" s="33">
        <v>9304</v>
      </c>
      <c r="BP9309" s="27">
        <v>0.831335881504407</v>
      </c>
      <c r="BQ9309" s="27">
        <v>16199.5024694098</v>
      </c>
      <c r="BR9309" s="27">
        <v>1.45242775239931</v>
      </c>
      <c r="BS9309" s="27">
        <v>67378.8320992412</v>
      </c>
      <c r="BU9309">
        <f t="shared" si="580"/>
        <v>108500.879756251</v>
      </c>
      <c r="BV9309">
        <f t="shared" si="581"/>
        <v>150485.330760656</v>
      </c>
      <c r="BW9309" s="9">
        <v>9304</v>
      </c>
      <c r="BX9309">
        <f t="shared" si="582"/>
        <v>0</v>
      </c>
      <c r="BY9309">
        <f t="shared" si="583"/>
        <v>1</v>
      </c>
    </row>
    <row r="9310" spans="1:77">
      <c r="A9310" s="33">
        <v>9305</v>
      </c>
      <c r="BP9310" s="27">
        <v>0.805225872435153</v>
      </c>
      <c r="BQ9310" s="27">
        <v>17260.1807066168</v>
      </c>
      <c r="BR9310" s="27">
        <v>1.3780019867397</v>
      </c>
      <c r="BS9310" s="27">
        <v>65600.5865341207</v>
      </c>
      <c r="BU9310">
        <f t="shared" si="580"/>
        <v>103523.700158656</v>
      </c>
      <c r="BV9310">
        <f t="shared" si="581"/>
        <v>141099.711476834</v>
      </c>
      <c r="BW9310" s="9">
        <v>9305</v>
      </c>
      <c r="BX9310">
        <f t="shared" si="582"/>
        <v>0</v>
      </c>
      <c r="BY9310">
        <f t="shared" si="583"/>
        <v>1</v>
      </c>
    </row>
    <row r="9311" spans="1:77">
      <c r="A9311" s="33">
        <v>9306</v>
      </c>
      <c r="BP9311" s="27">
        <v>0.835535175537331</v>
      </c>
      <c r="BQ9311" s="27">
        <v>18137.9413708558</v>
      </c>
      <c r="BR9311" s="27">
        <v>1.4644659602016</v>
      </c>
      <c r="BS9311" s="27">
        <v>84255.3393735466</v>
      </c>
      <c r="BU9311">
        <f t="shared" si="580"/>
        <v>107192.334959744</v>
      </c>
      <c r="BV9311">
        <f t="shared" si="581"/>
        <v>135414.554656694</v>
      </c>
      <c r="BW9311" s="9">
        <v>9306</v>
      </c>
      <c r="BX9311">
        <f t="shared" si="582"/>
        <v>0</v>
      </c>
      <c r="BY9311">
        <f t="shared" si="583"/>
        <v>1</v>
      </c>
    </row>
    <row r="9312" spans="1:77">
      <c r="A9312" s="33">
        <v>9307</v>
      </c>
      <c r="BP9312" s="27">
        <v>0.787364729687167</v>
      </c>
      <c r="BQ9312" s="27">
        <v>13923.2184464264</v>
      </c>
      <c r="BR9312" s="27">
        <v>1.35101550133808</v>
      </c>
      <c r="BS9312" s="27">
        <v>59479.1017341961</v>
      </c>
      <c r="BU9312">
        <f t="shared" si="580"/>
        <v>104181.491006649</v>
      </c>
      <c r="BV9312">
        <f t="shared" si="581"/>
        <v>143173.223466516</v>
      </c>
      <c r="BW9312" s="9">
        <v>9307</v>
      </c>
      <c r="BX9312">
        <f t="shared" si="582"/>
        <v>0</v>
      </c>
      <c r="BY9312">
        <f t="shared" si="583"/>
        <v>1</v>
      </c>
    </row>
    <row r="9313" spans="1:77">
      <c r="A9313" s="33">
        <v>9308</v>
      </c>
      <c r="BP9313" s="27">
        <v>0.829563493994593</v>
      </c>
      <c r="BQ9313" s="27">
        <v>13190.4258061744</v>
      </c>
      <c r="BR9313" s="27">
        <v>1.44758381858943</v>
      </c>
      <c r="BS9313" s="27">
        <v>59020.3773406938</v>
      </c>
      <c r="BU9313">
        <f t="shared" si="580"/>
        <v>111244.098293014</v>
      </c>
      <c r="BV9313">
        <f t="shared" si="581"/>
        <v>158117.195447721</v>
      </c>
      <c r="BW9313" s="9">
        <v>9308</v>
      </c>
      <c r="BX9313">
        <f t="shared" si="582"/>
        <v>0</v>
      </c>
      <c r="BY9313">
        <f t="shared" si="583"/>
        <v>1</v>
      </c>
    </row>
    <row r="9314" spans="1:77">
      <c r="A9314" s="33">
        <v>9309</v>
      </c>
      <c r="BP9314" s="27">
        <v>0.791617509505475</v>
      </c>
      <c r="BQ9314" s="27">
        <v>11543.6242380817</v>
      </c>
      <c r="BR9314" s="27">
        <v>1.36886818869929</v>
      </c>
      <c r="BS9314" s="27">
        <v>54944.5041436449</v>
      </c>
      <c r="BU9314">
        <f t="shared" si="580"/>
        <v>107199.00218774</v>
      </c>
      <c r="BV9314">
        <f t="shared" si="581"/>
        <v>150385.724161248</v>
      </c>
      <c r="BW9314" s="9">
        <v>9309</v>
      </c>
      <c r="BX9314">
        <f t="shared" si="582"/>
        <v>0</v>
      </c>
      <c r="BY9314">
        <f t="shared" si="583"/>
        <v>1</v>
      </c>
    </row>
    <row r="9315" spans="1:77">
      <c r="A9315" s="33">
        <v>9310</v>
      </c>
      <c r="BP9315" s="27">
        <v>0.841569418595987</v>
      </c>
      <c r="BQ9315" s="27">
        <v>16260.6057246606</v>
      </c>
      <c r="BR9315" s="27">
        <v>1.46207887181443</v>
      </c>
      <c r="BS9315" s="27">
        <v>65971.7784286716</v>
      </c>
      <c r="BU9315">
        <f t="shared" si="580"/>
        <v>109974.807064738</v>
      </c>
      <c r="BV9315">
        <f t="shared" si="581"/>
        <v>153340.052343492</v>
      </c>
      <c r="BW9315" s="9">
        <v>9310</v>
      </c>
      <c r="BX9315">
        <f t="shared" si="582"/>
        <v>0</v>
      </c>
      <c r="BY9315">
        <f t="shared" si="583"/>
        <v>1</v>
      </c>
    </row>
    <row r="9316" spans="1:77">
      <c r="A9316" s="33">
        <v>9311</v>
      </c>
      <c r="BP9316" s="27">
        <v>0.836120388433986</v>
      </c>
      <c r="BQ9316" s="27">
        <v>12900.7417420619</v>
      </c>
      <c r="BR9316" s="27">
        <v>1.4368554011156</v>
      </c>
      <c r="BS9316" s="27">
        <v>56757.4921966607</v>
      </c>
      <c r="BU9316">
        <f t="shared" si="580"/>
        <v>112517.316523036</v>
      </c>
      <c r="BV9316">
        <f t="shared" si="581"/>
        <v>158770.817970679</v>
      </c>
      <c r="BW9316" s="9">
        <v>9311</v>
      </c>
      <c r="BX9316">
        <f t="shared" si="582"/>
        <v>0</v>
      </c>
      <c r="BY9316">
        <f t="shared" si="583"/>
        <v>1</v>
      </c>
    </row>
    <row r="9317" spans="1:77">
      <c r="A9317" s="33">
        <v>9312</v>
      </c>
      <c r="BP9317" s="27">
        <v>0.833848351495685</v>
      </c>
      <c r="BQ9317" s="27">
        <v>13407.4977499223</v>
      </c>
      <c r="BR9317" s="27">
        <v>1.42213756371259</v>
      </c>
      <c r="BS9317" s="27">
        <v>58216.9615044536</v>
      </c>
      <c r="BU9317">
        <f t="shared" si="580"/>
        <v>111669.75497443</v>
      </c>
      <c r="BV9317">
        <f t="shared" si="581"/>
        <v>155103.673052435</v>
      </c>
      <c r="BW9317" s="9">
        <v>9312</v>
      </c>
      <c r="BX9317">
        <f t="shared" si="582"/>
        <v>0</v>
      </c>
      <c r="BY9317">
        <f t="shared" si="583"/>
        <v>1</v>
      </c>
    </row>
    <row r="9318" spans="1:77">
      <c r="A9318" s="33">
        <v>9313</v>
      </c>
      <c r="BP9318" s="27">
        <v>0.801018845423656</v>
      </c>
      <c r="BQ9318" s="27">
        <v>11856.5115608639</v>
      </c>
      <c r="BR9318" s="27">
        <v>1.34646582887388</v>
      </c>
      <c r="BS9318" s="27">
        <v>57310.2237917962</v>
      </c>
      <c r="BU9318">
        <f t="shared" si="580"/>
        <v>108296.315252684</v>
      </c>
      <c r="BV9318">
        <f t="shared" si="581"/>
        <v>144659.650539286</v>
      </c>
      <c r="BW9318" s="9">
        <v>9313</v>
      </c>
      <c r="BX9318">
        <f t="shared" si="582"/>
        <v>0</v>
      </c>
      <c r="BY9318">
        <f t="shared" si="583"/>
        <v>1</v>
      </c>
    </row>
    <row r="9319" spans="1:77">
      <c r="A9319" s="33">
        <v>9314</v>
      </c>
      <c r="BP9319" s="27">
        <v>0.816948778123557</v>
      </c>
      <c r="BQ9319" s="27">
        <v>14660.6075197561</v>
      </c>
      <c r="BR9319" s="27">
        <v>1.37291522790243</v>
      </c>
      <c r="BS9319" s="27">
        <v>60095.0988604394</v>
      </c>
      <c r="BU9319">
        <f t="shared" si="580"/>
        <v>107881.709198777</v>
      </c>
      <c r="BV9319">
        <f t="shared" si="581"/>
        <v>145842.185324926</v>
      </c>
      <c r="BW9319" s="9">
        <v>9314</v>
      </c>
      <c r="BX9319">
        <f t="shared" si="582"/>
        <v>0</v>
      </c>
      <c r="BY9319">
        <f t="shared" si="583"/>
        <v>1</v>
      </c>
    </row>
    <row r="9320" spans="1:77">
      <c r="A9320" s="33">
        <v>9315</v>
      </c>
      <c r="BP9320" s="27">
        <v>0.794010384849084</v>
      </c>
      <c r="BQ9320" s="27">
        <v>14854.4740559899</v>
      </c>
      <c r="BR9320" s="27">
        <v>1.35026427008243</v>
      </c>
      <c r="BS9320" s="27">
        <v>61274.8470949425</v>
      </c>
      <c r="BU9320">
        <f t="shared" si="580"/>
        <v>104247.083671373</v>
      </c>
      <c r="BV9320">
        <f t="shared" si="581"/>
        <v>141264.793417423</v>
      </c>
      <c r="BW9320" s="9">
        <v>9315</v>
      </c>
      <c r="BX9320">
        <f t="shared" si="582"/>
        <v>0</v>
      </c>
      <c r="BY9320">
        <f t="shared" si="583"/>
        <v>1</v>
      </c>
    </row>
    <row r="9321" spans="1:77">
      <c r="A9321" s="33">
        <v>9316</v>
      </c>
      <c r="BP9321" s="27">
        <v>0.841061860566911</v>
      </c>
      <c r="BQ9321" s="27">
        <v>18570.6727952197</v>
      </c>
      <c r="BR9321" s="27">
        <v>1.45282307534021</v>
      </c>
      <c r="BS9321" s="27">
        <v>67113.3289557958</v>
      </c>
      <c r="BU9321">
        <f t="shared" si="580"/>
        <v>107588.606289817</v>
      </c>
      <c r="BV9321">
        <f t="shared" si="581"/>
        <v>150810.132345236</v>
      </c>
      <c r="BW9321" s="9">
        <v>9316</v>
      </c>
      <c r="BX9321">
        <f t="shared" si="582"/>
        <v>0</v>
      </c>
      <c r="BY9321">
        <f t="shared" si="583"/>
        <v>1</v>
      </c>
    </row>
    <row r="9322" spans="1:77">
      <c r="A9322" s="33">
        <v>9317</v>
      </c>
      <c r="BP9322" s="27">
        <v>0.798845418021597</v>
      </c>
      <c r="BQ9322" s="27">
        <v>15462.9991278524</v>
      </c>
      <c r="BR9322" s="27">
        <v>1.37200598386908</v>
      </c>
      <c r="BS9322" s="27">
        <v>61056.4588779462</v>
      </c>
      <c r="BU9322">
        <f t="shared" si="580"/>
        <v>104363.813575387</v>
      </c>
      <c r="BV9322">
        <f t="shared" si="581"/>
        <v>144744.438702415</v>
      </c>
      <c r="BW9322" s="9">
        <v>9317</v>
      </c>
      <c r="BX9322">
        <f t="shared" si="582"/>
        <v>0</v>
      </c>
      <c r="BY9322">
        <f t="shared" si="583"/>
        <v>1</v>
      </c>
    </row>
    <row r="9323" spans="1:77">
      <c r="A9323" s="33">
        <v>9318</v>
      </c>
      <c r="BP9323" s="27">
        <v>0.821523126684015</v>
      </c>
      <c r="BQ9323" s="27">
        <v>11900.0578145042</v>
      </c>
      <c r="BR9323" s="27">
        <v>1.38008542776396</v>
      </c>
      <c r="BS9323" s="27">
        <v>56360.8802288429</v>
      </c>
      <c r="BU9323">
        <f t="shared" si="580"/>
        <v>111328.411188098</v>
      </c>
      <c r="BV9323">
        <f t="shared" si="581"/>
        <v>150651.933935751</v>
      </c>
      <c r="BW9323" s="9">
        <v>9318</v>
      </c>
      <c r="BX9323">
        <f t="shared" si="582"/>
        <v>0</v>
      </c>
      <c r="BY9323">
        <f t="shared" si="583"/>
        <v>1</v>
      </c>
    </row>
    <row r="9324" spans="1:77">
      <c r="A9324" s="33">
        <v>9319</v>
      </c>
      <c r="BP9324" s="27">
        <v>0.806514154068117</v>
      </c>
      <c r="BQ9324" s="27">
        <v>12609.2469831195</v>
      </c>
      <c r="BR9324" s="27">
        <v>1.39925817303245</v>
      </c>
      <c r="BS9324" s="27">
        <v>56845.5291544989</v>
      </c>
      <c r="BU9324">
        <f t="shared" si="580"/>
        <v>108367.876127098</v>
      </c>
      <c r="BV9324">
        <f t="shared" si="581"/>
        <v>153043.196800368</v>
      </c>
      <c r="BW9324" s="9">
        <v>9319</v>
      </c>
      <c r="BX9324">
        <f t="shared" si="582"/>
        <v>0</v>
      </c>
      <c r="BY9324">
        <f t="shared" si="583"/>
        <v>1</v>
      </c>
    </row>
    <row r="9325" spans="1:77">
      <c r="A9325" s="33">
        <v>9320</v>
      </c>
      <c r="BP9325" s="27">
        <v>0.754160797459536</v>
      </c>
      <c r="BQ9325" s="27">
        <v>13515.0622237289</v>
      </c>
      <c r="BR9325" s="27">
        <v>1.28904116523458</v>
      </c>
      <c r="BS9325" s="27">
        <v>59040.1917834871</v>
      </c>
      <c r="BU9325">
        <f t="shared" si="580"/>
        <v>99609.0573952016</v>
      </c>
      <c r="BV9325">
        <f t="shared" si="581"/>
        <v>134315.983001699</v>
      </c>
      <c r="BW9325" s="9">
        <v>9320</v>
      </c>
      <c r="BX9325">
        <f t="shared" si="582"/>
        <v>0</v>
      </c>
      <c r="BY9325">
        <f t="shared" si="583"/>
        <v>1</v>
      </c>
    </row>
    <row r="9326" spans="1:77">
      <c r="A9326" s="33">
        <v>9321</v>
      </c>
      <c r="BP9326" s="27">
        <v>0.858907039103253</v>
      </c>
      <c r="BQ9326" s="27">
        <v>13283.1571493099</v>
      </c>
      <c r="BR9326" s="27">
        <v>1.52125771385941</v>
      </c>
      <c r="BS9326" s="27">
        <v>72095.3386965429</v>
      </c>
      <c r="BU9326">
        <f t="shared" si="580"/>
        <v>115552.898716178</v>
      </c>
      <c r="BV9326">
        <f t="shared" si="581"/>
        <v>156093.318382369</v>
      </c>
      <c r="BW9326" s="9">
        <v>9321</v>
      </c>
      <c r="BX9326">
        <f t="shared" si="582"/>
        <v>0</v>
      </c>
      <c r="BY9326">
        <f t="shared" si="583"/>
        <v>1</v>
      </c>
    </row>
    <row r="9327" spans="1:77">
      <c r="A9327" s="33">
        <v>9322</v>
      </c>
      <c r="BP9327" s="27">
        <v>0.780886060201582</v>
      </c>
      <c r="BQ9327" s="27">
        <v>14427.599965399</v>
      </c>
      <c r="BR9327" s="27">
        <v>1.32453698884052</v>
      </c>
      <c r="BS9327" s="27">
        <v>75342.0852450821</v>
      </c>
      <c r="BU9327">
        <f t="shared" si="580"/>
        <v>102705.309064838</v>
      </c>
      <c r="BV9327">
        <f t="shared" si="581"/>
        <v>123338.463080996</v>
      </c>
      <c r="BW9327" s="9">
        <v>9322</v>
      </c>
      <c r="BX9327">
        <f t="shared" si="582"/>
        <v>0</v>
      </c>
      <c r="BY9327">
        <f t="shared" si="583"/>
        <v>1</v>
      </c>
    </row>
    <row r="9328" spans="1:77">
      <c r="A9328" s="33">
        <v>9323</v>
      </c>
      <c r="BP9328" s="27">
        <v>0.827381614506416</v>
      </c>
      <c r="BQ9328" s="27">
        <v>14269.6498216569</v>
      </c>
      <c r="BR9328" s="27">
        <v>1.41922564793664</v>
      </c>
      <c r="BS9328" s="27">
        <v>74555.8694769725</v>
      </c>
      <c r="BU9328">
        <f t="shared" si="580"/>
        <v>109837.592354306</v>
      </c>
      <c r="BV9328">
        <f t="shared" si="581"/>
        <v>138327.977713524</v>
      </c>
      <c r="BW9328" s="9">
        <v>9323</v>
      </c>
      <c r="BX9328">
        <f t="shared" si="582"/>
        <v>0</v>
      </c>
      <c r="BY9328">
        <f t="shared" si="583"/>
        <v>1</v>
      </c>
    </row>
    <row r="9329" spans="1:77">
      <c r="A9329" s="33">
        <v>9324</v>
      </c>
      <c r="BP9329" s="27">
        <v>0.854295575596981</v>
      </c>
      <c r="BQ9329" s="27">
        <v>15705.9635744518</v>
      </c>
      <c r="BR9329" s="27">
        <v>1.47302026316363</v>
      </c>
      <c r="BS9329" s="27">
        <v>61729.9936279536</v>
      </c>
      <c r="BU9329">
        <f t="shared" si="580"/>
        <v>112438.372765095</v>
      </c>
      <c r="BV9329">
        <f t="shared" si="581"/>
        <v>159223.04584659</v>
      </c>
      <c r="BW9329" s="9">
        <v>9324</v>
      </c>
      <c r="BX9329">
        <f t="shared" si="582"/>
        <v>0</v>
      </c>
      <c r="BY9329">
        <f t="shared" si="583"/>
        <v>1</v>
      </c>
    </row>
    <row r="9330" spans="1:77">
      <c r="A9330" s="33">
        <v>9325</v>
      </c>
      <c r="BP9330" s="27">
        <v>0.813640907694652</v>
      </c>
      <c r="BQ9330" s="27">
        <v>14366.0768348597</v>
      </c>
      <c r="BR9330" s="27">
        <v>1.38087111871709</v>
      </c>
      <c r="BS9330" s="27">
        <v>64770.0347151087</v>
      </c>
      <c r="BU9330">
        <f t="shared" si="580"/>
        <v>107680.059319338</v>
      </c>
      <c r="BV9330">
        <f t="shared" si="581"/>
        <v>142360.633092456</v>
      </c>
      <c r="BW9330" s="9">
        <v>9325</v>
      </c>
      <c r="BX9330">
        <f t="shared" si="582"/>
        <v>0</v>
      </c>
      <c r="BY9330">
        <f t="shared" si="583"/>
        <v>1</v>
      </c>
    </row>
    <row r="9331" spans="1:77">
      <c r="A9331" s="33">
        <v>9326</v>
      </c>
      <c r="BP9331" s="27">
        <v>0.756382249972038</v>
      </c>
      <c r="BQ9331" s="27">
        <v>16406.3909877282</v>
      </c>
      <c r="BR9331" s="27">
        <v>1.26669578722979</v>
      </c>
      <c r="BS9331" s="27">
        <v>79880.6980144768</v>
      </c>
      <c r="BU9331">
        <f t="shared" si="580"/>
        <v>97050.9465080775</v>
      </c>
      <c r="BV9331">
        <f t="shared" si="581"/>
        <v>110123.670069992</v>
      </c>
      <c r="BW9331" s="9">
        <v>9326</v>
      </c>
      <c r="BX9331">
        <f t="shared" si="582"/>
        <v>0</v>
      </c>
      <c r="BY9331">
        <f t="shared" si="583"/>
        <v>1</v>
      </c>
    </row>
    <row r="9332" spans="1:77">
      <c r="A9332" s="33">
        <v>9327</v>
      </c>
      <c r="BP9332" s="27">
        <v>0.808927573509822</v>
      </c>
      <c r="BQ9332" s="27">
        <v>12895.0735591991</v>
      </c>
      <c r="BR9332" s="27">
        <v>1.41096949448499</v>
      </c>
      <c r="BS9332" s="27">
        <v>59183.6541842044</v>
      </c>
      <c r="BU9332">
        <f t="shared" si="580"/>
        <v>108444.062467274</v>
      </c>
      <c r="BV9332">
        <f t="shared" si="581"/>
        <v>152461.769988543</v>
      </c>
      <c r="BW9332" s="9">
        <v>9327</v>
      </c>
      <c r="BX9332">
        <f t="shared" si="582"/>
        <v>0</v>
      </c>
      <c r="BY9332">
        <f t="shared" si="583"/>
        <v>1</v>
      </c>
    </row>
    <row r="9333" spans="1:77">
      <c r="A9333" s="33">
        <v>9328</v>
      </c>
      <c r="BP9333" s="27">
        <v>0.810462144196841</v>
      </c>
      <c r="BQ9333" s="27">
        <v>11061.2626743672</v>
      </c>
      <c r="BR9333" s="27">
        <v>1.41053886106513</v>
      </c>
      <c r="BS9333" s="27">
        <v>55785.4458183359</v>
      </c>
      <c r="BU9333">
        <f t="shared" si="580"/>
        <v>110508.058955159</v>
      </c>
      <c r="BV9333">
        <f t="shared" si="581"/>
        <v>155795.383341433</v>
      </c>
      <c r="BW9333" s="9">
        <v>9328</v>
      </c>
      <c r="BX9333">
        <f t="shared" si="582"/>
        <v>0</v>
      </c>
      <c r="BY9333">
        <f t="shared" si="583"/>
        <v>1</v>
      </c>
    </row>
    <row r="9334" spans="1:77">
      <c r="A9334" s="33">
        <v>9329</v>
      </c>
      <c r="BP9334" s="27">
        <v>0.750101347479456</v>
      </c>
      <c r="BQ9334" s="27">
        <v>10963.8310066721</v>
      </c>
      <c r="BR9334" s="27">
        <v>1.2609461388885</v>
      </c>
      <c r="BS9334" s="27">
        <v>54148.6668282422</v>
      </c>
      <c r="BU9334">
        <f t="shared" si="580"/>
        <v>101551.371115246</v>
      </c>
      <c r="BV9334">
        <f t="shared" si="581"/>
        <v>134993.254005033</v>
      </c>
      <c r="BW9334" s="9">
        <v>9329</v>
      </c>
      <c r="BX9334">
        <f t="shared" si="582"/>
        <v>0</v>
      </c>
      <c r="BY9334">
        <f t="shared" si="583"/>
        <v>1</v>
      </c>
    </row>
    <row r="9335" spans="1:77">
      <c r="A9335" s="33">
        <v>9330</v>
      </c>
      <c r="BP9335" s="27">
        <v>0.754305815026953</v>
      </c>
      <c r="BQ9335" s="27">
        <v>11282.7809364422</v>
      </c>
      <c r="BR9335" s="27">
        <v>1.2879222476092</v>
      </c>
      <c r="BS9335" s="27">
        <v>58242.6624568623</v>
      </c>
      <c r="BU9335">
        <f t="shared" si="580"/>
        <v>101863.091317601</v>
      </c>
      <c r="BV9335">
        <f t="shared" si="581"/>
        <v>134945.674684518</v>
      </c>
      <c r="BW9335" s="9">
        <v>9330</v>
      </c>
      <c r="BX9335">
        <f t="shared" si="582"/>
        <v>0</v>
      </c>
      <c r="BY9335">
        <f t="shared" si="583"/>
        <v>1</v>
      </c>
    </row>
    <row r="9336" spans="1:77">
      <c r="A9336" s="33">
        <v>9331</v>
      </c>
      <c r="BP9336" s="27">
        <v>0.830174240856247</v>
      </c>
      <c r="BQ9336" s="27">
        <v>18682.8998243394</v>
      </c>
      <c r="BR9336" s="27">
        <v>1.41273263002045</v>
      </c>
      <c r="BS9336" s="27">
        <v>62434.6416087381</v>
      </c>
      <c r="BU9336">
        <f t="shared" si="580"/>
        <v>105843.236304098</v>
      </c>
      <c r="BV9336">
        <f t="shared" si="581"/>
        <v>149475.25289433</v>
      </c>
      <c r="BW9336" s="9">
        <v>9331</v>
      </c>
      <c r="BX9336">
        <f t="shared" si="582"/>
        <v>0</v>
      </c>
      <c r="BY9336">
        <f t="shared" si="583"/>
        <v>1</v>
      </c>
    </row>
    <row r="9337" spans="1:77">
      <c r="A9337" s="33">
        <v>9332</v>
      </c>
      <c r="BP9337" s="27">
        <v>0.802016771038599</v>
      </c>
      <c r="BQ9337" s="27">
        <v>22218.781104335</v>
      </c>
      <c r="BR9337" s="27">
        <v>1.35759520842502</v>
      </c>
      <c r="BS9337" s="27">
        <v>74259.2523880458</v>
      </c>
      <c r="BU9337">
        <f t="shared" si="580"/>
        <v>98083.7345514548</v>
      </c>
      <c r="BV9337">
        <f t="shared" si="581"/>
        <v>129380.028875707</v>
      </c>
      <c r="BW9337" s="9">
        <v>9332</v>
      </c>
      <c r="BX9337">
        <f t="shared" si="582"/>
        <v>0</v>
      </c>
      <c r="BY9337">
        <f t="shared" si="583"/>
        <v>1</v>
      </c>
    </row>
    <row r="9338" spans="1:77">
      <c r="A9338" s="33">
        <v>9333</v>
      </c>
      <c r="BP9338" s="27">
        <v>0.824045190569023</v>
      </c>
      <c r="BQ9338" s="27">
        <v>12958.4430881964</v>
      </c>
      <c r="BR9338" s="27">
        <v>1.41831225715654</v>
      </c>
      <c r="BS9338" s="27">
        <v>56993.5220625616</v>
      </c>
      <c r="BU9338">
        <f t="shared" si="580"/>
        <v>110648.335497157</v>
      </c>
      <c r="BV9338">
        <f t="shared" si="581"/>
        <v>155753.316510919</v>
      </c>
      <c r="BW9338" s="9">
        <v>9333</v>
      </c>
      <c r="BX9338">
        <f t="shared" si="582"/>
        <v>0</v>
      </c>
      <c r="BY9338">
        <f t="shared" si="583"/>
        <v>1</v>
      </c>
    </row>
    <row r="9339" spans="1:77">
      <c r="A9339" s="33">
        <v>9334</v>
      </c>
      <c r="BP9339" s="27">
        <v>0.769261111534352</v>
      </c>
      <c r="BQ9339" s="27">
        <v>19092.3954119524</v>
      </c>
      <c r="BR9339" s="27">
        <v>1.27957481916393</v>
      </c>
      <c r="BS9339" s="27">
        <v>65163.8390423173</v>
      </c>
      <c r="BU9339">
        <f t="shared" si="580"/>
        <v>96296.7713182003</v>
      </c>
      <c r="BV9339">
        <f t="shared" si="581"/>
        <v>126772.383832272</v>
      </c>
      <c r="BW9339" s="9">
        <v>9334</v>
      </c>
      <c r="BX9339">
        <f t="shared" si="582"/>
        <v>0</v>
      </c>
      <c r="BY9339">
        <f t="shared" si="583"/>
        <v>1</v>
      </c>
    </row>
    <row r="9340" spans="1:77">
      <c r="A9340" s="33">
        <v>9335</v>
      </c>
      <c r="BP9340" s="27">
        <v>0.77251265460544</v>
      </c>
      <c r="BQ9340" s="27">
        <v>20618.2783560587</v>
      </c>
      <c r="BR9340" s="27">
        <v>1.3097457984389</v>
      </c>
      <c r="BS9340" s="27">
        <v>70070.6823216054</v>
      </c>
      <c r="BU9340">
        <f t="shared" si="580"/>
        <v>95258.6198347573</v>
      </c>
      <c r="BV9340">
        <f t="shared" si="581"/>
        <v>126391.18744423</v>
      </c>
      <c r="BW9340" s="9">
        <v>9335</v>
      </c>
      <c r="BX9340">
        <f t="shared" si="582"/>
        <v>0</v>
      </c>
      <c r="BY9340">
        <f t="shared" si="583"/>
        <v>1</v>
      </c>
    </row>
    <row r="9341" spans="1:77">
      <c r="A9341" s="33">
        <v>9336</v>
      </c>
      <c r="BP9341" s="27">
        <v>0.786501476535456</v>
      </c>
      <c r="BQ9341" s="27">
        <v>15558.2030144713</v>
      </c>
      <c r="BR9341" s="27">
        <v>1.35237305917661</v>
      </c>
      <c r="BS9341" s="27">
        <v>63843.3568213268</v>
      </c>
      <c r="BU9341">
        <f t="shared" si="580"/>
        <v>102417.018465847</v>
      </c>
      <c r="BV9341">
        <f t="shared" si="581"/>
        <v>139012.602055164</v>
      </c>
      <c r="BW9341" s="9">
        <v>9336</v>
      </c>
      <c r="BX9341">
        <f t="shared" si="582"/>
        <v>0</v>
      </c>
      <c r="BY9341">
        <f t="shared" si="583"/>
        <v>1</v>
      </c>
    </row>
    <row r="9342" spans="1:77">
      <c r="A9342" s="33">
        <v>9337</v>
      </c>
      <c r="BP9342" s="27">
        <v>0.771751723632859</v>
      </c>
      <c r="BQ9342" s="27">
        <v>16011.1883200841</v>
      </c>
      <c r="BR9342" s="27">
        <v>1.3296363925492</v>
      </c>
      <c r="BS9342" s="27">
        <v>62850.6290555425</v>
      </c>
      <c r="BU9342">
        <f t="shared" si="580"/>
        <v>99751.5702248447</v>
      </c>
      <c r="BV9342">
        <f t="shared" si="581"/>
        <v>136594.829826838</v>
      </c>
      <c r="BW9342" s="9">
        <v>9337</v>
      </c>
      <c r="BX9342">
        <f t="shared" si="582"/>
        <v>0</v>
      </c>
      <c r="BY9342">
        <f t="shared" si="583"/>
        <v>1</v>
      </c>
    </row>
    <row r="9343" spans="1:77">
      <c r="A9343" s="33">
        <v>9338</v>
      </c>
      <c r="BP9343" s="27">
        <v>0.848370009667349</v>
      </c>
      <c r="BQ9343" s="27">
        <v>13350.0692280431</v>
      </c>
      <c r="BR9343" s="27">
        <v>1.45218853497378</v>
      </c>
      <c r="BS9343" s="27">
        <v>57909.9590083235</v>
      </c>
      <c r="BU9343">
        <f t="shared" si="580"/>
        <v>113905.432222059</v>
      </c>
      <c r="BV9343">
        <f t="shared" si="581"/>
        <v>159918.321237743</v>
      </c>
      <c r="BW9343" s="9">
        <v>9338</v>
      </c>
      <c r="BX9343">
        <f t="shared" si="582"/>
        <v>0</v>
      </c>
      <c r="BY9343">
        <f t="shared" si="583"/>
        <v>1</v>
      </c>
    </row>
    <row r="9344" spans="1:77">
      <c r="A9344" s="33">
        <v>9339</v>
      </c>
      <c r="BP9344" s="27">
        <v>0.828648142163226</v>
      </c>
      <c r="BQ9344" s="27">
        <v>14221.968279631</v>
      </c>
      <c r="BR9344" s="27">
        <v>1.42779382215785</v>
      </c>
      <c r="BS9344" s="27">
        <v>72735.6481625936</v>
      </c>
      <c r="BU9344">
        <f t="shared" si="580"/>
        <v>110075.253044853</v>
      </c>
      <c r="BV9344">
        <f t="shared" si="581"/>
        <v>141433.425161083</v>
      </c>
      <c r="BW9344" s="9">
        <v>9339</v>
      </c>
      <c r="BX9344">
        <f t="shared" si="582"/>
        <v>0</v>
      </c>
      <c r="BY9344">
        <f t="shared" si="583"/>
        <v>1</v>
      </c>
    </row>
    <row r="9345" spans="1:77">
      <c r="A9345" s="33">
        <v>9340</v>
      </c>
      <c r="BP9345" s="27">
        <v>0.813112947753685</v>
      </c>
      <c r="BQ9345" s="27">
        <v>16700.6089696225</v>
      </c>
      <c r="BR9345" s="27">
        <v>1.37181837693208</v>
      </c>
      <c r="BS9345" s="27">
        <v>61498.9922120061</v>
      </c>
      <c r="BU9345">
        <f t="shared" si="580"/>
        <v>105266.33319343</v>
      </c>
      <c r="BV9345">
        <f t="shared" si="581"/>
        <v>144273.764327806</v>
      </c>
      <c r="BW9345" s="9">
        <v>9340</v>
      </c>
      <c r="BX9345">
        <f t="shared" si="582"/>
        <v>0</v>
      </c>
      <c r="BY9345">
        <f t="shared" si="583"/>
        <v>1</v>
      </c>
    </row>
    <row r="9346" spans="1:77">
      <c r="A9346" s="33">
        <v>9341</v>
      </c>
      <c r="BP9346" s="27">
        <v>0.790447738967753</v>
      </c>
      <c r="BQ9346" s="27">
        <v>17279.0014897491</v>
      </c>
      <c r="BR9346" s="27">
        <v>1.36342792069705</v>
      </c>
      <c r="BS9346" s="27">
        <v>64265.6104844626</v>
      </c>
      <c r="BU9346">
        <f t="shared" si="580"/>
        <v>101288.159355414</v>
      </c>
      <c r="BV9346">
        <f t="shared" si="581"/>
        <v>140248.577620095</v>
      </c>
      <c r="BW9346" s="9">
        <v>9341</v>
      </c>
      <c r="BX9346">
        <f t="shared" si="582"/>
        <v>0</v>
      </c>
      <c r="BY9346">
        <f t="shared" si="583"/>
        <v>1</v>
      </c>
    </row>
    <row r="9347" spans="1:77">
      <c r="A9347" s="33">
        <v>9342</v>
      </c>
      <c r="BP9347" s="27">
        <v>0.756614398374425</v>
      </c>
      <c r="BQ9347" s="27">
        <v>11126.6221308845</v>
      </c>
      <c r="BR9347" s="27">
        <v>1.29454145323411</v>
      </c>
      <c r="BS9347" s="27">
        <v>55471.4884513497</v>
      </c>
      <c r="BU9347">
        <f t="shared" si="580"/>
        <v>102365.537625279</v>
      </c>
      <c r="BV9347">
        <f t="shared" si="581"/>
        <v>138709.729533767</v>
      </c>
      <c r="BW9347" s="9">
        <v>9342</v>
      </c>
      <c r="BX9347">
        <f t="shared" si="582"/>
        <v>0</v>
      </c>
      <c r="BY9347">
        <f t="shared" si="583"/>
        <v>1</v>
      </c>
    </row>
    <row r="9348" spans="1:77">
      <c r="A9348" s="33">
        <v>9343</v>
      </c>
      <c r="BP9348" s="27">
        <v>0.813706745690978</v>
      </c>
      <c r="BQ9348" s="27">
        <v>13852.9975894839</v>
      </c>
      <c r="BR9348" s="27">
        <v>1.40453396080351</v>
      </c>
      <c r="BS9348" s="27">
        <v>58438.0439340649</v>
      </c>
      <c r="BU9348">
        <f t="shared" si="580"/>
        <v>108203.014264163</v>
      </c>
      <c r="BV9348">
        <f t="shared" si="581"/>
        <v>152242.050186462</v>
      </c>
      <c r="BW9348" s="9">
        <v>9343</v>
      </c>
      <c r="BX9348">
        <f t="shared" si="582"/>
        <v>0</v>
      </c>
      <c r="BY9348">
        <f t="shared" si="583"/>
        <v>1</v>
      </c>
    </row>
    <row r="9349" spans="1:77">
      <c r="A9349" s="33">
        <v>9344</v>
      </c>
      <c r="BP9349" s="27">
        <v>0.741333371629498</v>
      </c>
      <c r="BQ9349" s="27">
        <v>16495.603848933</v>
      </c>
      <c r="BR9349" s="27">
        <v>1.25392548074371</v>
      </c>
      <c r="BS9349" s="27">
        <v>65589.8144183846</v>
      </c>
      <c r="BU9349">
        <f t="shared" si="580"/>
        <v>94704.4018954918</v>
      </c>
      <c r="BV9349">
        <f t="shared" si="581"/>
        <v>122499.007693173</v>
      </c>
      <c r="BW9349" s="9">
        <v>9344</v>
      </c>
      <c r="BX9349">
        <f t="shared" si="582"/>
        <v>0</v>
      </c>
      <c r="BY9349">
        <f t="shared" si="583"/>
        <v>1</v>
      </c>
    </row>
    <row r="9350" spans="1:77">
      <c r="A9350" s="33">
        <v>9345</v>
      </c>
      <c r="BP9350" s="27">
        <v>0.815457990212821</v>
      </c>
      <c r="BQ9350" s="27">
        <v>17194.9696073304</v>
      </c>
      <c r="BR9350" s="27">
        <v>1.40563410701078</v>
      </c>
      <c r="BS9350" s="27">
        <v>63335.5218749262</v>
      </c>
      <c r="BU9350">
        <f t="shared" si="580"/>
        <v>105123.728924593</v>
      </c>
      <c r="BV9350">
        <f t="shared" si="581"/>
        <v>147509.59417669</v>
      </c>
      <c r="BW9350" s="9">
        <v>9345</v>
      </c>
      <c r="BX9350">
        <f t="shared" si="582"/>
        <v>0</v>
      </c>
      <c r="BY9350">
        <f t="shared" si="583"/>
        <v>1</v>
      </c>
    </row>
    <row r="9351" spans="1:77">
      <c r="A9351" s="33">
        <v>9346</v>
      </c>
      <c r="BP9351" s="27">
        <v>0.820086424305906</v>
      </c>
      <c r="BQ9351" s="27">
        <v>10172.0272339213</v>
      </c>
      <c r="BR9351" s="27">
        <v>1.38377567072961</v>
      </c>
      <c r="BS9351" s="27">
        <v>66714.0900508037</v>
      </c>
      <c r="BU9351">
        <f t="shared" ref="BU9351:BU9414" si="584">BP9351*$BV$1-BQ9351</f>
        <v>112840.936411965</v>
      </c>
      <c r="BV9351">
        <f t="shared" ref="BV9351:BV9414" si="585">BR9351*$BV$1-BS9351</f>
        <v>140852.260558638</v>
      </c>
      <c r="BW9351" s="9">
        <v>9346</v>
      </c>
      <c r="BX9351">
        <f t="shared" ref="BX9351:BX9414" si="586">IF(BU9351=MAX($BU9351:$BV9351),1,0)</f>
        <v>0</v>
      </c>
      <c r="BY9351">
        <f t="shared" ref="BY9351:BY9414" si="587">IF(BV9351=MAX($BU9351:$BV9351),1,0)</f>
        <v>1</v>
      </c>
    </row>
    <row r="9352" spans="1:77">
      <c r="A9352" s="33">
        <v>9347</v>
      </c>
      <c r="BP9352" s="27">
        <v>0.825659143861804</v>
      </c>
      <c r="BQ9352" s="27">
        <v>14386.2391097323</v>
      </c>
      <c r="BR9352" s="27">
        <v>1.43686664566127</v>
      </c>
      <c r="BS9352" s="27">
        <v>60555.414094709</v>
      </c>
      <c r="BU9352">
        <f t="shared" si="584"/>
        <v>109462.632469538</v>
      </c>
      <c r="BV9352">
        <f t="shared" si="585"/>
        <v>154974.582754481</v>
      </c>
      <c r="BW9352" s="9">
        <v>9347</v>
      </c>
      <c r="BX9352">
        <f t="shared" si="586"/>
        <v>0</v>
      </c>
      <c r="BY9352">
        <f t="shared" si="587"/>
        <v>1</v>
      </c>
    </row>
    <row r="9353" spans="1:77">
      <c r="A9353" s="33">
        <v>9348</v>
      </c>
      <c r="BP9353" s="27">
        <v>0.813981340285099</v>
      </c>
      <c r="BQ9353" s="27">
        <v>16035.4394386913</v>
      </c>
      <c r="BR9353" s="27">
        <v>1.37559500456785</v>
      </c>
      <c r="BS9353" s="27">
        <v>63516.5633115311</v>
      </c>
      <c r="BU9353">
        <f t="shared" si="584"/>
        <v>106061.761604074</v>
      </c>
      <c r="BV9353">
        <f t="shared" si="585"/>
        <v>142822.687373646</v>
      </c>
      <c r="BW9353" s="9">
        <v>9348</v>
      </c>
      <c r="BX9353">
        <f t="shared" si="586"/>
        <v>0</v>
      </c>
      <c r="BY9353">
        <f t="shared" si="587"/>
        <v>1</v>
      </c>
    </row>
    <row r="9354" spans="1:77">
      <c r="A9354" s="33">
        <v>9349</v>
      </c>
      <c r="BP9354" s="27">
        <v>0.806430856601413</v>
      </c>
      <c r="BQ9354" s="27">
        <v>14401.9163452987</v>
      </c>
      <c r="BR9354" s="27">
        <v>1.39246172911282</v>
      </c>
      <c r="BS9354" s="27">
        <v>58496.3715472257</v>
      </c>
      <c r="BU9354">
        <f t="shared" si="584"/>
        <v>106562.712144913</v>
      </c>
      <c r="BV9354">
        <f t="shared" si="585"/>
        <v>150372.887819697</v>
      </c>
      <c r="BW9354" s="9">
        <v>9349</v>
      </c>
      <c r="BX9354">
        <f t="shared" si="586"/>
        <v>0</v>
      </c>
      <c r="BY9354">
        <f t="shared" si="587"/>
        <v>1</v>
      </c>
    </row>
    <row r="9355" spans="1:77">
      <c r="A9355" s="33">
        <v>9350</v>
      </c>
      <c r="BP9355" s="27">
        <v>0.800292814006458</v>
      </c>
      <c r="BQ9355" s="27">
        <v>13385.4338353629</v>
      </c>
      <c r="BR9355" s="27">
        <v>1.35741831682177</v>
      </c>
      <c r="BS9355" s="27">
        <v>58517.4348628606</v>
      </c>
      <c r="BU9355">
        <f t="shared" si="584"/>
        <v>106658.488265606</v>
      </c>
      <c r="BV9355">
        <f t="shared" si="585"/>
        <v>145095.312660404</v>
      </c>
      <c r="BW9355" s="9">
        <v>9350</v>
      </c>
      <c r="BX9355">
        <f t="shared" si="586"/>
        <v>0</v>
      </c>
      <c r="BY9355">
        <f t="shared" si="587"/>
        <v>1</v>
      </c>
    </row>
    <row r="9356" spans="1:77">
      <c r="A9356" s="33">
        <v>9351</v>
      </c>
      <c r="BP9356" s="27">
        <v>0.800589040981966</v>
      </c>
      <c r="BQ9356" s="27">
        <v>15623.0886550002</v>
      </c>
      <c r="BR9356" s="27">
        <v>1.38529993457737</v>
      </c>
      <c r="BS9356" s="27">
        <v>77244.3323254412</v>
      </c>
      <c r="BU9356">
        <f t="shared" si="584"/>
        <v>104465.267492295</v>
      </c>
      <c r="BV9356">
        <f t="shared" si="585"/>
        <v>130550.657861164</v>
      </c>
      <c r="BW9356" s="9">
        <v>9351</v>
      </c>
      <c r="BX9356">
        <f t="shared" si="586"/>
        <v>0</v>
      </c>
      <c r="BY9356">
        <f t="shared" si="587"/>
        <v>1</v>
      </c>
    </row>
    <row r="9357" spans="1:77">
      <c r="A9357" s="33">
        <v>9352</v>
      </c>
      <c r="BP9357" s="27">
        <v>0.792614833014419</v>
      </c>
      <c r="BQ9357" s="27">
        <v>16458.1363628589</v>
      </c>
      <c r="BR9357" s="27">
        <v>1.37040783945296</v>
      </c>
      <c r="BS9357" s="27">
        <v>76443.1514075437</v>
      </c>
      <c r="BU9357">
        <f t="shared" si="584"/>
        <v>102434.088589304</v>
      </c>
      <c r="BV9357">
        <f t="shared" si="585"/>
        <v>129118.0245104</v>
      </c>
      <c r="BW9357" s="9">
        <v>9352</v>
      </c>
      <c r="BX9357">
        <f t="shared" si="586"/>
        <v>0</v>
      </c>
      <c r="BY9357">
        <f t="shared" si="587"/>
        <v>1</v>
      </c>
    </row>
    <row r="9358" spans="1:77">
      <c r="A9358" s="33">
        <v>9353</v>
      </c>
      <c r="BP9358" s="27">
        <v>0.771508562387241</v>
      </c>
      <c r="BQ9358" s="27">
        <v>13220.5966007443</v>
      </c>
      <c r="BR9358" s="27">
        <v>1.32340417977602</v>
      </c>
      <c r="BS9358" s="27">
        <v>71425.8641372203</v>
      </c>
      <c r="BU9358">
        <f t="shared" si="584"/>
        <v>102505.687757342</v>
      </c>
      <c r="BV9358">
        <f t="shared" si="585"/>
        <v>127084.762829183</v>
      </c>
      <c r="BW9358" s="9">
        <v>9353</v>
      </c>
      <c r="BX9358">
        <f t="shared" si="586"/>
        <v>0</v>
      </c>
      <c r="BY9358">
        <f t="shared" si="587"/>
        <v>1</v>
      </c>
    </row>
    <row r="9359" spans="1:77">
      <c r="A9359" s="33">
        <v>9354</v>
      </c>
      <c r="BP9359" s="27">
        <v>0.822988232924388</v>
      </c>
      <c r="BQ9359" s="27">
        <v>13395.440662225</v>
      </c>
      <c r="BR9359" s="27">
        <v>1.42896852957097</v>
      </c>
      <c r="BS9359" s="27">
        <v>73623.0338544199</v>
      </c>
      <c r="BU9359">
        <f t="shared" si="584"/>
        <v>110052.794276433</v>
      </c>
      <c r="BV9359">
        <f t="shared" si="585"/>
        <v>140722.245581225</v>
      </c>
      <c r="BW9359" s="9">
        <v>9354</v>
      </c>
      <c r="BX9359">
        <f t="shared" si="586"/>
        <v>0</v>
      </c>
      <c r="BY9359">
        <f t="shared" si="587"/>
        <v>1</v>
      </c>
    </row>
    <row r="9360" spans="1:77">
      <c r="A9360" s="33">
        <v>9355</v>
      </c>
      <c r="BP9360" s="27">
        <v>0.838716029423357</v>
      </c>
      <c r="BQ9360" s="27">
        <v>9598.15923483595</v>
      </c>
      <c r="BR9360" s="27">
        <v>1.41544827141621</v>
      </c>
      <c r="BS9360" s="27">
        <v>53632.96466729</v>
      </c>
      <c r="BU9360">
        <f t="shared" si="584"/>
        <v>116209.245178668</v>
      </c>
      <c r="BV9360">
        <f t="shared" si="585"/>
        <v>158684.276045142</v>
      </c>
      <c r="BW9360" s="9">
        <v>9355</v>
      </c>
      <c r="BX9360">
        <f t="shared" si="586"/>
        <v>0</v>
      </c>
      <c r="BY9360">
        <f t="shared" si="587"/>
        <v>1</v>
      </c>
    </row>
    <row r="9361" spans="1:77">
      <c r="A9361" s="33">
        <v>9356</v>
      </c>
      <c r="BP9361" s="27">
        <v>0.863991268242293</v>
      </c>
      <c r="BQ9361" s="27">
        <v>14711.2080063317</v>
      </c>
      <c r="BR9361" s="27">
        <v>1.50143371010948</v>
      </c>
      <c r="BS9361" s="27">
        <v>62574.0387235625</v>
      </c>
      <c r="BU9361">
        <f t="shared" si="584"/>
        <v>114887.482230012</v>
      </c>
      <c r="BV9361">
        <f t="shared" si="585"/>
        <v>162641.017792859</v>
      </c>
      <c r="BW9361" s="9">
        <v>9356</v>
      </c>
      <c r="BX9361">
        <f t="shared" si="586"/>
        <v>0</v>
      </c>
      <c r="BY9361">
        <f t="shared" si="587"/>
        <v>1</v>
      </c>
    </row>
    <row r="9362" spans="1:77">
      <c r="A9362" s="33">
        <v>9357</v>
      </c>
      <c r="BP9362" s="27">
        <v>0.760769504460864</v>
      </c>
      <c r="BQ9362" s="27">
        <v>13602.0265954172</v>
      </c>
      <c r="BR9362" s="27">
        <v>1.27122778478868</v>
      </c>
      <c r="BS9362" s="27">
        <v>71733.9116622108</v>
      </c>
      <c r="BU9362">
        <f t="shared" si="584"/>
        <v>100513.399073712</v>
      </c>
      <c r="BV9362">
        <f t="shared" si="585"/>
        <v>118950.256056092</v>
      </c>
      <c r="BW9362" s="9">
        <v>9357</v>
      </c>
      <c r="BX9362">
        <f t="shared" si="586"/>
        <v>0</v>
      </c>
      <c r="BY9362">
        <f t="shared" si="587"/>
        <v>1</v>
      </c>
    </row>
    <row r="9363" spans="1:77">
      <c r="A9363" s="33">
        <v>9358</v>
      </c>
      <c r="BP9363" s="27">
        <v>0.862750435979372</v>
      </c>
      <c r="BQ9363" s="27">
        <v>14806.4950871319</v>
      </c>
      <c r="BR9363" s="27">
        <v>1.50283519600601</v>
      </c>
      <c r="BS9363" s="27">
        <v>59505.3650593304</v>
      </c>
      <c r="BU9363">
        <f t="shared" si="584"/>
        <v>114606.070309774</v>
      </c>
      <c r="BV9363">
        <f t="shared" si="585"/>
        <v>165919.914341571</v>
      </c>
      <c r="BW9363" s="9">
        <v>9358</v>
      </c>
      <c r="BX9363">
        <f t="shared" si="586"/>
        <v>0</v>
      </c>
      <c r="BY9363">
        <f t="shared" si="587"/>
        <v>1</v>
      </c>
    </row>
    <row r="9364" spans="1:77">
      <c r="A9364" s="33">
        <v>9359</v>
      </c>
      <c r="BP9364" s="27">
        <v>0.765938717169506</v>
      </c>
      <c r="BQ9364" s="27">
        <v>10715.2726199933</v>
      </c>
      <c r="BR9364" s="27">
        <v>1.30938518703789</v>
      </c>
      <c r="BS9364" s="27">
        <v>68055.3037921334</v>
      </c>
      <c r="BU9364">
        <f t="shared" si="584"/>
        <v>104175.534955433</v>
      </c>
      <c r="BV9364">
        <f t="shared" si="585"/>
        <v>128352.47426355</v>
      </c>
      <c r="BW9364" s="9">
        <v>9359</v>
      </c>
      <c r="BX9364">
        <f t="shared" si="586"/>
        <v>0</v>
      </c>
      <c r="BY9364">
        <f t="shared" si="587"/>
        <v>1</v>
      </c>
    </row>
    <row r="9365" spans="1:77">
      <c r="A9365" s="33">
        <v>9360</v>
      </c>
      <c r="BP9365" s="27">
        <v>0.748153922488661</v>
      </c>
      <c r="BQ9365" s="27">
        <v>13978.7414842559</v>
      </c>
      <c r="BR9365" s="27">
        <v>1.2583116258251</v>
      </c>
      <c r="BS9365" s="27">
        <v>59376.393899089</v>
      </c>
      <c r="BU9365">
        <f t="shared" si="584"/>
        <v>98244.3468890432</v>
      </c>
      <c r="BV9365">
        <f t="shared" si="585"/>
        <v>129370.349974676</v>
      </c>
      <c r="BW9365" s="9">
        <v>9360</v>
      </c>
      <c r="BX9365">
        <f t="shared" si="586"/>
        <v>0</v>
      </c>
      <c r="BY9365">
        <f t="shared" si="587"/>
        <v>1</v>
      </c>
    </row>
    <row r="9366" spans="1:77">
      <c r="A9366" s="33">
        <v>9361</v>
      </c>
      <c r="BP9366" s="27">
        <v>0.814541876471087</v>
      </c>
      <c r="BQ9366" s="27">
        <v>14319.647395578</v>
      </c>
      <c r="BR9366" s="27">
        <v>1.37251185780525</v>
      </c>
      <c r="BS9366" s="27">
        <v>76708.4161919808</v>
      </c>
      <c r="BU9366">
        <f t="shared" si="584"/>
        <v>107861.634075085</v>
      </c>
      <c r="BV9366">
        <f t="shared" si="585"/>
        <v>129168.362478806</v>
      </c>
      <c r="BW9366" s="9">
        <v>9361</v>
      </c>
      <c r="BX9366">
        <f t="shared" si="586"/>
        <v>0</v>
      </c>
      <c r="BY9366">
        <f t="shared" si="587"/>
        <v>1</v>
      </c>
    </row>
    <row r="9367" spans="1:77">
      <c r="A9367" s="33">
        <v>9362</v>
      </c>
      <c r="BP9367" s="27">
        <v>0.846304943656511</v>
      </c>
      <c r="BQ9367" s="27">
        <v>19757.0283571235</v>
      </c>
      <c r="BR9367" s="27">
        <v>1.45323390315966</v>
      </c>
      <c r="BS9367" s="27">
        <v>69892.2456983425</v>
      </c>
      <c r="BU9367">
        <f t="shared" si="584"/>
        <v>107188.713191353</v>
      </c>
      <c r="BV9367">
        <f t="shared" si="585"/>
        <v>148092.839775606</v>
      </c>
      <c r="BW9367" s="9">
        <v>9362</v>
      </c>
      <c r="BX9367">
        <f t="shared" si="586"/>
        <v>0</v>
      </c>
      <c r="BY9367">
        <f t="shared" si="587"/>
        <v>1</v>
      </c>
    </row>
    <row r="9368" spans="1:77">
      <c r="A9368" s="33">
        <v>9363</v>
      </c>
      <c r="BP9368" s="27">
        <v>0.823512352449333</v>
      </c>
      <c r="BQ9368" s="27">
        <v>15450.302901274</v>
      </c>
      <c r="BR9368" s="27">
        <v>1.40883345476986</v>
      </c>
      <c r="BS9368" s="27">
        <v>60070.837575627</v>
      </c>
      <c r="BU9368">
        <f t="shared" si="584"/>
        <v>108076.549966126</v>
      </c>
      <c r="BV9368">
        <f t="shared" si="585"/>
        <v>151254.180639852</v>
      </c>
      <c r="BW9368" s="9">
        <v>9363</v>
      </c>
      <c r="BX9368">
        <f t="shared" si="586"/>
        <v>0</v>
      </c>
      <c r="BY9368">
        <f t="shared" si="587"/>
        <v>1</v>
      </c>
    </row>
    <row r="9369" spans="1:77">
      <c r="A9369" s="33">
        <v>9364</v>
      </c>
      <c r="BP9369" s="27">
        <v>0.780641467477248</v>
      </c>
      <c r="BQ9369" s="27">
        <v>15365.9236296854</v>
      </c>
      <c r="BR9369" s="27">
        <v>1.31405155053681</v>
      </c>
      <c r="BS9369" s="27">
        <v>60850.2798151966</v>
      </c>
      <c r="BU9369">
        <f t="shared" si="584"/>
        <v>101730.296491902</v>
      </c>
      <c r="BV9369">
        <f t="shared" si="585"/>
        <v>136257.452765325</v>
      </c>
      <c r="BW9369" s="9">
        <v>9364</v>
      </c>
      <c r="BX9369">
        <f t="shared" si="586"/>
        <v>0</v>
      </c>
      <c r="BY9369">
        <f t="shared" si="587"/>
        <v>1</v>
      </c>
    </row>
    <row r="9370" spans="1:77">
      <c r="A9370" s="33">
        <v>9365</v>
      </c>
      <c r="BP9370" s="27">
        <v>0.778767411471972</v>
      </c>
      <c r="BQ9370" s="27">
        <v>16711.1223471282</v>
      </c>
      <c r="BR9370" s="27">
        <v>1.327996028331</v>
      </c>
      <c r="BS9370" s="27">
        <v>63264.9440342335</v>
      </c>
      <c r="BU9370">
        <f t="shared" si="584"/>
        <v>100103.989373668</v>
      </c>
      <c r="BV9370">
        <f t="shared" si="585"/>
        <v>135934.460215417</v>
      </c>
      <c r="BW9370" s="9">
        <v>9365</v>
      </c>
      <c r="BX9370">
        <f t="shared" si="586"/>
        <v>0</v>
      </c>
      <c r="BY9370">
        <f t="shared" si="587"/>
        <v>1</v>
      </c>
    </row>
    <row r="9371" spans="1:77">
      <c r="A9371" s="33">
        <v>9366</v>
      </c>
      <c r="BP9371" s="27">
        <v>0.787903696467216</v>
      </c>
      <c r="BQ9371" s="27">
        <v>14294.0957224416</v>
      </c>
      <c r="BR9371" s="27">
        <v>1.38633388002032</v>
      </c>
      <c r="BS9371" s="27">
        <v>59474.2799753786</v>
      </c>
      <c r="BU9371">
        <f t="shared" si="584"/>
        <v>103891.458747641</v>
      </c>
      <c r="BV9371">
        <f t="shared" si="585"/>
        <v>148475.802027669</v>
      </c>
      <c r="BW9371" s="9">
        <v>9366</v>
      </c>
      <c r="BX9371">
        <f t="shared" si="586"/>
        <v>0</v>
      </c>
      <c r="BY9371">
        <f t="shared" si="587"/>
        <v>1</v>
      </c>
    </row>
    <row r="9372" spans="1:77">
      <c r="A9372" s="33">
        <v>9367</v>
      </c>
      <c r="BP9372" s="27">
        <v>0.809043876958747</v>
      </c>
      <c r="BQ9372" s="27">
        <v>13005.0237790274</v>
      </c>
      <c r="BR9372" s="27">
        <v>1.41423417452581</v>
      </c>
      <c r="BS9372" s="27">
        <v>58984.8592212152</v>
      </c>
      <c r="BU9372">
        <f t="shared" si="584"/>
        <v>108351.557764785</v>
      </c>
      <c r="BV9372">
        <f t="shared" si="585"/>
        <v>153150.266957657</v>
      </c>
      <c r="BW9372" s="9">
        <v>9367</v>
      </c>
      <c r="BX9372">
        <f t="shared" si="586"/>
        <v>0</v>
      </c>
      <c r="BY9372">
        <f t="shared" si="587"/>
        <v>1</v>
      </c>
    </row>
    <row r="9373" spans="1:77">
      <c r="A9373" s="33">
        <v>9368</v>
      </c>
      <c r="BP9373" s="27">
        <v>0.796473238097679</v>
      </c>
      <c r="BQ9373" s="27">
        <v>14235.0728905095</v>
      </c>
      <c r="BR9373" s="27">
        <v>1.36467229312045</v>
      </c>
      <c r="BS9373" s="27">
        <v>75234.859201267</v>
      </c>
      <c r="BU9373">
        <f t="shared" si="584"/>
        <v>105235.912824142</v>
      </c>
      <c r="BV9373">
        <f t="shared" si="585"/>
        <v>129465.984766801</v>
      </c>
      <c r="BW9373" s="9">
        <v>9368</v>
      </c>
      <c r="BX9373">
        <f t="shared" si="586"/>
        <v>0</v>
      </c>
      <c r="BY9373">
        <f t="shared" si="587"/>
        <v>1</v>
      </c>
    </row>
    <row r="9374" spans="1:77">
      <c r="A9374" s="33">
        <v>9369</v>
      </c>
      <c r="BP9374" s="27">
        <v>0.793833939694707</v>
      </c>
      <c r="BQ9374" s="27">
        <v>16809.0645531384</v>
      </c>
      <c r="BR9374" s="27">
        <v>1.38132124110828</v>
      </c>
      <c r="BS9374" s="27">
        <v>76513.9784518757</v>
      </c>
      <c r="BU9374">
        <f t="shared" si="584"/>
        <v>102266.026401068</v>
      </c>
      <c r="BV9374">
        <f t="shared" si="585"/>
        <v>130684.207714366</v>
      </c>
      <c r="BW9374" s="9">
        <v>9369</v>
      </c>
      <c r="BX9374">
        <f t="shared" si="586"/>
        <v>0</v>
      </c>
      <c r="BY9374">
        <f t="shared" si="587"/>
        <v>1</v>
      </c>
    </row>
    <row r="9375" spans="1:77">
      <c r="A9375" s="33">
        <v>9370</v>
      </c>
      <c r="BP9375" s="27">
        <v>0.727821069837833</v>
      </c>
      <c r="BQ9375" s="27">
        <v>20977.1779012785</v>
      </c>
      <c r="BR9375" s="27">
        <v>1.23435477705703</v>
      </c>
      <c r="BS9375" s="27">
        <v>79505.1483649797</v>
      </c>
      <c r="BU9375">
        <f t="shared" si="584"/>
        <v>88195.9825743965</v>
      </c>
      <c r="BV9375">
        <f t="shared" si="585"/>
        <v>105648.068193574</v>
      </c>
      <c r="BW9375" s="9">
        <v>9370</v>
      </c>
      <c r="BX9375">
        <f t="shared" si="586"/>
        <v>0</v>
      </c>
      <c r="BY9375">
        <f t="shared" si="587"/>
        <v>1</v>
      </c>
    </row>
    <row r="9376" spans="1:77">
      <c r="A9376" s="33">
        <v>9371</v>
      </c>
      <c r="BP9376" s="27">
        <v>0.855419262086436</v>
      </c>
      <c r="BQ9376" s="27">
        <v>15011.5875200991</v>
      </c>
      <c r="BR9376" s="27">
        <v>1.47473297760378</v>
      </c>
      <c r="BS9376" s="27">
        <v>59609.9062213542</v>
      </c>
      <c r="BU9376">
        <f t="shared" si="584"/>
        <v>113301.301792866</v>
      </c>
      <c r="BV9376">
        <f t="shared" si="585"/>
        <v>161600.040419213</v>
      </c>
      <c r="BW9376" s="9">
        <v>9371</v>
      </c>
      <c r="BX9376">
        <f t="shared" si="586"/>
        <v>0</v>
      </c>
      <c r="BY9376">
        <f t="shared" si="587"/>
        <v>1</v>
      </c>
    </row>
    <row r="9377" spans="1:77">
      <c r="A9377" s="33">
        <v>9372</v>
      </c>
      <c r="BP9377" s="27">
        <v>0.826662297034548</v>
      </c>
      <c r="BQ9377" s="27">
        <v>12923.534114338</v>
      </c>
      <c r="BR9377" s="27">
        <v>1.40067746121086</v>
      </c>
      <c r="BS9377" s="27">
        <v>72112.3074155791</v>
      </c>
      <c r="BU9377">
        <f t="shared" si="584"/>
        <v>111075.810440844</v>
      </c>
      <c r="BV9377">
        <f t="shared" si="585"/>
        <v>137989.31176605</v>
      </c>
      <c r="BW9377" s="9">
        <v>9372</v>
      </c>
      <c r="BX9377">
        <f t="shared" si="586"/>
        <v>0</v>
      </c>
      <c r="BY9377">
        <f t="shared" si="587"/>
        <v>1</v>
      </c>
    </row>
    <row r="9378" spans="1:77">
      <c r="A9378" s="33">
        <v>9373</v>
      </c>
      <c r="BP9378" s="27">
        <v>0.86335302653669</v>
      </c>
      <c r="BQ9378" s="27">
        <v>12485.6907963853</v>
      </c>
      <c r="BR9378" s="27">
        <v>1.47338301926775</v>
      </c>
      <c r="BS9378" s="27">
        <v>57731.0532450092</v>
      </c>
      <c r="BU9378">
        <f t="shared" si="584"/>
        <v>117017.263184118</v>
      </c>
      <c r="BV9378">
        <f t="shared" si="585"/>
        <v>163276.399645154</v>
      </c>
      <c r="BW9378" s="9">
        <v>9373</v>
      </c>
      <c r="BX9378">
        <f t="shared" si="586"/>
        <v>0</v>
      </c>
      <c r="BY9378">
        <f t="shared" si="587"/>
        <v>1</v>
      </c>
    </row>
    <row r="9379" spans="1:77">
      <c r="A9379" s="33">
        <v>9374</v>
      </c>
      <c r="BP9379" s="27">
        <v>0.824816202734074</v>
      </c>
      <c r="BQ9379" s="27">
        <v>14765.473315157</v>
      </c>
      <c r="BR9379" s="27">
        <v>1.40403550538076</v>
      </c>
      <c r="BS9379" s="27">
        <v>62264.9042266788</v>
      </c>
      <c r="BU9379">
        <f t="shared" si="584"/>
        <v>108956.957094954</v>
      </c>
      <c r="BV9379">
        <f t="shared" si="585"/>
        <v>148340.421580435</v>
      </c>
      <c r="BW9379" s="9">
        <v>9374</v>
      </c>
      <c r="BX9379">
        <f t="shared" si="586"/>
        <v>0</v>
      </c>
      <c r="BY9379">
        <f t="shared" si="587"/>
        <v>1</v>
      </c>
    </row>
    <row r="9380" spans="1:77">
      <c r="A9380" s="33">
        <v>9375</v>
      </c>
      <c r="BP9380" s="27">
        <v>0.880602535035991</v>
      </c>
      <c r="BQ9380" s="27">
        <v>20191.1498453701</v>
      </c>
      <c r="BR9380" s="27">
        <v>1.52907316397235</v>
      </c>
      <c r="BS9380" s="27">
        <v>68439.3753051215</v>
      </c>
      <c r="BU9380">
        <f t="shared" si="584"/>
        <v>111899.230410028</v>
      </c>
      <c r="BV9380">
        <f t="shared" si="585"/>
        <v>160921.599290731</v>
      </c>
      <c r="BW9380" s="9">
        <v>9375</v>
      </c>
      <c r="BX9380">
        <f t="shared" si="586"/>
        <v>0</v>
      </c>
      <c r="BY9380">
        <f t="shared" si="587"/>
        <v>1</v>
      </c>
    </row>
    <row r="9381" spans="1:77">
      <c r="A9381" s="33">
        <v>9376</v>
      </c>
      <c r="BP9381" s="27">
        <v>0.836811209077449</v>
      </c>
      <c r="BQ9381" s="27">
        <v>14689.357632069</v>
      </c>
      <c r="BR9381" s="27">
        <v>1.44539764515905</v>
      </c>
      <c r="BS9381" s="27">
        <v>76341.7068107496</v>
      </c>
      <c r="BU9381">
        <f t="shared" si="584"/>
        <v>110832.323729548</v>
      </c>
      <c r="BV9381">
        <f t="shared" si="585"/>
        <v>140467.939963108</v>
      </c>
      <c r="BW9381" s="9">
        <v>9376</v>
      </c>
      <c r="BX9381">
        <f t="shared" si="586"/>
        <v>0</v>
      </c>
      <c r="BY9381">
        <f t="shared" si="587"/>
        <v>1</v>
      </c>
    </row>
    <row r="9382" spans="1:77">
      <c r="A9382" s="33">
        <v>9377</v>
      </c>
      <c r="BP9382" s="27">
        <v>0.811210108878799</v>
      </c>
      <c r="BQ9382" s="27">
        <v>15124.8883219249</v>
      </c>
      <c r="BR9382" s="27">
        <v>1.41479293693227</v>
      </c>
      <c r="BS9382" s="27">
        <v>65241.7638883171</v>
      </c>
      <c r="BU9382">
        <f t="shared" si="584"/>
        <v>106556.628009895</v>
      </c>
      <c r="BV9382">
        <f t="shared" si="585"/>
        <v>146977.176651524</v>
      </c>
      <c r="BW9382" s="9">
        <v>9377</v>
      </c>
      <c r="BX9382">
        <f t="shared" si="586"/>
        <v>0</v>
      </c>
      <c r="BY9382">
        <f t="shared" si="587"/>
        <v>1</v>
      </c>
    </row>
    <row r="9383" spans="1:77">
      <c r="A9383" s="33">
        <v>9378</v>
      </c>
      <c r="BP9383" s="27">
        <v>0.846884042178599</v>
      </c>
      <c r="BQ9383" s="27">
        <v>12689.6525099108</v>
      </c>
      <c r="BR9383" s="27">
        <v>1.47571366565826</v>
      </c>
      <c r="BS9383" s="27">
        <v>56884.711294899</v>
      </c>
      <c r="BU9383">
        <f t="shared" si="584"/>
        <v>114342.953816879</v>
      </c>
      <c r="BV9383">
        <f t="shared" si="585"/>
        <v>164472.33855384</v>
      </c>
      <c r="BW9383" s="9">
        <v>9378</v>
      </c>
      <c r="BX9383">
        <f t="shared" si="586"/>
        <v>0</v>
      </c>
      <c r="BY9383">
        <f t="shared" si="587"/>
        <v>1</v>
      </c>
    </row>
    <row r="9384" spans="1:77">
      <c r="A9384" s="33">
        <v>9379</v>
      </c>
      <c r="BP9384" s="27">
        <v>0.778493355720498</v>
      </c>
      <c r="BQ9384" s="27">
        <v>13942.7580861511</v>
      </c>
      <c r="BR9384" s="27">
        <v>1.33881124066259</v>
      </c>
      <c r="BS9384" s="27">
        <v>63230.5882413255</v>
      </c>
      <c r="BU9384">
        <f t="shared" si="584"/>
        <v>102831.245271924</v>
      </c>
      <c r="BV9384">
        <f t="shared" si="585"/>
        <v>137591.097858063</v>
      </c>
      <c r="BW9384" s="9">
        <v>9379</v>
      </c>
      <c r="BX9384">
        <f t="shared" si="586"/>
        <v>0</v>
      </c>
      <c r="BY9384">
        <f t="shared" si="587"/>
        <v>1</v>
      </c>
    </row>
    <row r="9385" spans="1:77">
      <c r="A9385" s="33">
        <v>9380</v>
      </c>
      <c r="BP9385" s="27">
        <v>0.850201553158923</v>
      </c>
      <c r="BQ9385" s="27">
        <v>16669.3833206282</v>
      </c>
      <c r="BR9385" s="27">
        <v>1.47994726049466</v>
      </c>
      <c r="BS9385" s="27">
        <v>62413.0829266207</v>
      </c>
      <c r="BU9385">
        <f t="shared" si="584"/>
        <v>110860.84965321</v>
      </c>
      <c r="BV9385">
        <f t="shared" si="585"/>
        <v>159579.006147578</v>
      </c>
      <c r="BW9385" s="9">
        <v>9380</v>
      </c>
      <c r="BX9385">
        <f t="shared" si="586"/>
        <v>0</v>
      </c>
      <c r="BY9385">
        <f t="shared" si="587"/>
        <v>1</v>
      </c>
    </row>
    <row r="9386" spans="1:77">
      <c r="A9386" s="33">
        <v>9381</v>
      </c>
      <c r="BP9386" s="27">
        <v>0.76648158086746</v>
      </c>
      <c r="BQ9386" s="27">
        <v>12322.5544604324</v>
      </c>
      <c r="BR9386" s="27">
        <v>1.32864348480352</v>
      </c>
      <c r="BS9386" s="27">
        <v>57566.2120533782</v>
      </c>
      <c r="BU9386">
        <f t="shared" si="584"/>
        <v>102649.682669687</v>
      </c>
      <c r="BV9386">
        <f t="shared" si="585"/>
        <v>141730.310667149</v>
      </c>
      <c r="BW9386" s="9">
        <v>9381</v>
      </c>
      <c r="BX9386">
        <f t="shared" si="586"/>
        <v>0</v>
      </c>
      <c r="BY9386">
        <f t="shared" si="587"/>
        <v>1</v>
      </c>
    </row>
    <row r="9387" spans="1:77">
      <c r="A9387" s="33">
        <v>9382</v>
      </c>
      <c r="BP9387" s="27">
        <v>0.818918839852803</v>
      </c>
      <c r="BQ9387" s="27">
        <v>18577.8911206925</v>
      </c>
      <c r="BR9387" s="27">
        <v>1.39129594532168</v>
      </c>
      <c r="BS9387" s="27">
        <v>64642.6738884266</v>
      </c>
      <c r="BU9387">
        <f t="shared" si="584"/>
        <v>104259.934857228</v>
      </c>
      <c r="BV9387">
        <f t="shared" si="585"/>
        <v>144051.717909826</v>
      </c>
      <c r="BW9387" s="9">
        <v>9382</v>
      </c>
      <c r="BX9387">
        <f t="shared" si="586"/>
        <v>0</v>
      </c>
      <c r="BY9387">
        <f t="shared" si="587"/>
        <v>1</v>
      </c>
    </row>
    <row r="9388" spans="1:77">
      <c r="A9388" s="33">
        <v>9383</v>
      </c>
      <c r="BP9388" s="27">
        <v>0.824527551534049</v>
      </c>
      <c r="BQ9388" s="27">
        <v>11291.4286591756</v>
      </c>
      <c r="BR9388" s="27">
        <v>1.42302920980679</v>
      </c>
      <c r="BS9388" s="27">
        <v>56037.3084861767</v>
      </c>
      <c r="BU9388">
        <f t="shared" si="584"/>
        <v>112387.704070932</v>
      </c>
      <c r="BV9388">
        <f t="shared" si="585"/>
        <v>157417.072984841</v>
      </c>
      <c r="BW9388" s="9">
        <v>9383</v>
      </c>
      <c r="BX9388">
        <f t="shared" si="586"/>
        <v>0</v>
      </c>
      <c r="BY9388">
        <f t="shared" si="587"/>
        <v>1</v>
      </c>
    </row>
    <row r="9389" spans="1:77">
      <c r="A9389" s="33">
        <v>9384</v>
      </c>
      <c r="BP9389" s="27">
        <v>0.793086890768282</v>
      </c>
      <c r="BQ9389" s="27">
        <v>10357.4258036797</v>
      </c>
      <c r="BR9389" s="27">
        <v>1.35683981002315</v>
      </c>
      <c r="BS9389" s="27">
        <v>55192.0764729869</v>
      </c>
      <c r="BU9389">
        <f t="shared" si="584"/>
        <v>108605.607811563</v>
      </c>
      <c r="BV9389">
        <f t="shared" si="585"/>
        <v>148333.895030486</v>
      </c>
      <c r="BW9389" s="9">
        <v>9384</v>
      </c>
      <c r="BX9389">
        <f t="shared" si="586"/>
        <v>0</v>
      </c>
      <c r="BY9389">
        <f t="shared" si="587"/>
        <v>1</v>
      </c>
    </row>
    <row r="9390" spans="1:77">
      <c r="A9390" s="33">
        <v>9385</v>
      </c>
      <c r="BP9390" s="27">
        <v>0.869879710259955</v>
      </c>
      <c r="BQ9390" s="27">
        <v>13845.9042796742</v>
      </c>
      <c r="BR9390" s="27">
        <v>1.51728132066569</v>
      </c>
      <c r="BS9390" s="27">
        <v>59542.9746199424</v>
      </c>
      <c r="BU9390">
        <f t="shared" si="584"/>
        <v>116636.052259319</v>
      </c>
      <c r="BV9390">
        <f t="shared" si="585"/>
        <v>168049.223479911</v>
      </c>
      <c r="BW9390" s="9">
        <v>9385</v>
      </c>
      <c r="BX9390">
        <f t="shared" si="586"/>
        <v>0</v>
      </c>
      <c r="BY9390">
        <f t="shared" si="587"/>
        <v>1</v>
      </c>
    </row>
    <row r="9391" spans="1:77">
      <c r="A9391" s="33">
        <v>9386</v>
      </c>
      <c r="BP9391" s="27">
        <v>0.786421263415098</v>
      </c>
      <c r="BQ9391" s="27">
        <v>10145.2594145386</v>
      </c>
      <c r="BR9391" s="27">
        <v>1.34826251927608</v>
      </c>
      <c r="BS9391" s="27">
        <v>55571.2351988194</v>
      </c>
      <c r="BU9391">
        <f t="shared" si="584"/>
        <v>107817.930097726</v>
      </c>
      <c r="BV9391">
        <f t="shared" si="585"/>
        <v>146668.142692593</v>
      </c>
      <c r="BW9391" s="9">
        <v>9386</v>
      </c>
      <c r="BX9391">
        <f t="shared" si="586"/>
        <v>0</v>
      </c>
      <c r="BY9391">
        <f t="shared" si="587"/>
        <v>1</v>
      </c>
    </row>
    <row r="9392" spans="1:77">
      <c r="A9392" s="33">
        <v>9387</v>
      </c>
      <c r="BP9392" s="27">
        <v>0.81269274094425</v>
      </c>
      <c r="BQ9392" s="27">
        <v>12329.8689136133</v>
      </c>
      <c r="BR9392" s="27">
        <v>1.39956682109992</v>
      </c>
      <c r="BS9392" s="27">
        <v>69675.3884811882</v>
      </c>
      <c r="BU9392">
        <f t="shared" si="584"/>
        <v>109574.042228024</v>
      </c>
      <c r="BV9392">
        <f t="shared" si="585"/>
        <v>140259.634683799</v>
      </c>
      <c r="BW9392" s="9">
        <v>9387</v>
      </c>
      <c r="BX9392">
        <f t="shared" si="586"/>
        <v>0</v>
      </c>
      <c r="BY9392">
        <f t="shared" si="587"/>
        <v>1</v>
      </c>
    </row>
    <row r="9393" spans="1:77">
      <c r="A9393" s="33">
        <v>9388</v>
      </c>
      <c r="BP9393" s="27">
        <v>0.774158184489254</v>
      </c>
      <c r="BQ9393" s="27">
        <v>16118.2812251065</v>
      </c>
      <c r="BR9393" s="27">
        <v>1.30373438594645</v>
      </c>
      <c r="BS9393" s="27">
        <v>77553.9905039664</v>
      </c>
      <c r="BU9393">
        <f t="shared" si="584"/>
        <v>100005.446448282</v>
      </c>
      <c r="BV9393">
        <f t="shared" si="585"/>
        <v>118006.167388</v>
      </c>
      <c r="BW9393" s="9">
        <v>9388</v>
      </c>
      <c r="BX9393">
        <f t="shared" si="586"/>
        <v>0</v>
      </c>
      <c r="BY9393">
        <f t="shared" si="587"/>
        <v>1</v>
      </c>
    </row>
    <row r="9394" spans="1:77">
      <c r="A9394" s="33">
        <v>9389</v>
      </c>
      <c r="BP9394" s="27">
        <v>0.824283006477985</v>
      </c>
      <c r="BQ9394" s="27">
        <v>18990.864573544</v>
      </c>
      <c r="BR9394" s="27">
        <v>1.40917335612992</v>
      </c>
      <c r="BS9394" s="27">
        <v>63739.0831313534</v>
      </c>
      <c r="BU9394">
        <f t="shared" si="584"/>
        <v>104651.586398154</v>
      </c>
      <c r="BV9394">
        <f t="shared" si="585"/>
        <v>147636.920288135</v>
      </c>
      <c r="BW9394" s="9">
        <v>9389</v>
      </c>
      <c r="BX9394">
        <f t="shared" si="586"/>
        <v>0</v>
      </c>
      <c r="BY9394">
        <f t="shared" si="587"/>
        <v>1</v>
      </c>
    </row>
    <row r="9395" spans="1:77">
      <c r="A9395" s="33">
        <v>9390</v>
      </c>
      <c r="BP9395" s="27">
        <v>0.795501895835726</v>
      </c>
      <c r="BQ9395" s="27">
        <v>17761.7498024106</v>
      </c>
      <c r="BR9395" s="27">
        <v>1.35285564421476</v>
      </c>
      <c r="BS9395" s="27">
        <v>68615.9996576847</v>
      </c>
      <c r="BU9395">
        <f t="shared" si="584"/>
        <v>101563.534572948</v>
      </c>
      <c r="BV9395">
        <f t="shared" si="585"/>
        <v>134312.346974529</v>
      </c>
      <c r="BW9395" s="9">
        <v>9390</v>
      </c>
      <c r="BX9395">
        <f t="shared" si="586"/>
        <v>0</v>
      </c>
      <c r="BY9395">
        <f t="shared" si="587"/>
        <v>1</v>
      </c>
    </row>
    <row r="9396" spans="1:77">
      <c r="A9396" s="33">
        <v>9391</v>
      </c>
      <c r="BP9396" s="27">
        <v>0.817799636049228</v>
      </c>
      <c r="BQ9396" s="27">
        <v>13347.7535546688</v>
      </c>
      <c r="BR9396" s="27">
        <v>1.40187518466972</v>
      </c>
      <c r="BS9396" s="27">
        <v>58309.4063967126</v>
      </c>
      <c r="BU9396">
        <f t="shared" si="584"/>
        <v>109322.191852715</v>
      </c>
      <c r="BV9396">
        <f t="shared" si="585"/>
        <v>151971.871303746</v>
      </c>
      <c r="BW9396" s="9">
        <v>9391</v>
      </c>
      <c r="BX9396">
        <f t="shared" si="586"/>
        <v>0</v>
      </c>
      <c r="BY9396">
        <f t="shared" si="587"/>
        <v>1</v>
      </c>
    </row>
    <row r="9397" spans="1:77">
      <c r="A9397" s="33">
        <v>9392</v>
      </c>
      <c r="BP9397" s="27">
        <v>0.795172445025284</v>
      </c>
      <c r="BQ9397" s="27">
        <v>17286.3958978254</v>
      </c>
      <c r="BR9397" s="27">
        <v>1.34629923239546</v>
      </c>
      <c r="BS9397" s="27">
        <v>77268.2721315817</v>
      </c>
      <c r="BU9397">
        <f t="shared" si="584"/>
        <v>101989.470855967</v>
      </c>
      <c r="BV9397">
        <f t="shared" si="585"/>
        <v>124676.612727737</v>
      </c>
      <c r="BW9397" s="9">
        <v>9392</v>
      </c>
      <c r="BX9397">
        <f t="shared" si="586"/>
        <v>0</v>
      </c>
      <c r="BY9397">
        <f t="shared" si="587"/>
        <v>1</v>
      </c>
    </row>
    <row r="9398" spans="1:77">
      <c r="A9398" s="33">
        <v>9393</v>
      </c>
      <c r="BP9398" s="27">
        <v>0.794638786609286</v>
      </c>
      <c r="BQ9398" s="27">
        <v>13635.7940200068</v>
      </c>
      <c r="BR9398" s="27">
        <v>1.35369403767481</v>
      </c>
      <c r="BS9398" s="27">
        <v>58482.0132349595</v>
      </c>
      <c r="BU9398">
        <f t="shared" si="584"/>
        <v>105560.023971386</v>
      </c>
      <c r="BV9398">
        <f t="shared" si="585"/>
        <v>144572.092416262</v>
      </c>
      <c r="BW9398" s="9">
        <v>9393</v>
      </c>
      <c r="BX9398">
        <f t="shared" si="586"/>
        <v>0</v>
      </c>
      <c r="BY9398">
        <f t="shared" si="587"/>
        <v>1</v>
      </c>
    </row>
    <row r="9399" spans="1:77">
      <c r="A9399" s="33">
        <v>9394</v>
      </c>
      <c r="BP9399" s="27">
        <v>0.873127682254027</v>
      </c>
      <c r="BQ9399" s="27">
        <v>11703.0764280052</v>
      </c>
      <c r="BR9399" s="27">
        <v>1.51673050733066</v>
      </c>
      <c r="BS9399" s="27">
        <v>70323.6396124335</v>
      </c>
      <c r="BU9399">
        <f t="shared" si="584"/>
        <v>119266.075910099</v>
      </c>
      <c r="BV9399">
        <f t="shared" si="585"/>
        <v>157185.936487166</v>
      </c>
      <c r="BW9399" s="9">
        <v>9394</v>
      </c>
      <c r="BX9399">
        <f t="shared" si="586"/>
        <v>0</v>
      </c>
      <c r="BY9399">
        <f t="shared" si="587"/>
        <v>1</v>
      </c>
    </row>
    <row r="9400" spans="1:77">
      <c r="A9400" s="33">
        <v>9395</v>
      </c>
      <c r="BP9400" s="27">
        <v>0.771904845898726</v>
      </c>
      <c r="BQ9400" s="27">
        <v>14389.0868355654</v>
      </c>
      <c r="BR9400" s="27">
        <v>1.31015397007133</v>
      </c>
      <c r="BS9400" s="27">
        <v>74707.5116208298</v>
      </c>
      <c r="BU9400">
        <f t="shared" si="584"/>
        <v>101396.640049244</v>
      </c>
      <c r="BV9400">
        <f t="shared" si="585"/>
        <v>121815.58388987</v>
      </c>
      <c r="BW9400" s="9">
        <v>9395</v>
      </c>
      <c r="BX9400">
        <f t="shared" si="586"/>
        <v>0</v>
      </c>
      <c r="BY9400">
        <f t="shared" si="587"/>
        <v>1</v>
      </c>
    </row>
    <row r="9401" spans="1:77">
      <c r="A9401" s="33">
        <v>9396</v>
      </c>
      <c r="BP9401" s="27">
        <v>0.833993881875409</v>
      </c>
      <c r="BQ9401" s="27">
        <v>16375.7944559796</v>
      </c>
      <c r="BR9401" s="27">
        <v>1.43433490143081</v>
      </c>
      <c r="BS9401" s="27">
        <v>62882.1130122827</v>
      </c>
      <c r="BU9401">
        <f t="shared" si="584"/>
        <v>108723.287825332</v>
      </c>
      <c r="BV9401">
        <f t="shared" si="585"/>
        <v>152268.122202339</v>
      </c>
      <c r="BW9401" s="9">
        <v>9396</v>
      </c>
      <c r="BX9401">
        <f t="shared" si="586"/>
        <v>0</v>
      </c>
      <c r="BY9401">
        <f t="shared" si="587"/>
        <v>1</v>
      </c>
    </row>
    <row r="9402" spans="1:77">
      <c r="A9402" s="33">
        <v>9397</v>
      </c>
      <c r="BP9402" s="27">
        <v>0.820261639730359</v>
      </c>
      <c r="BQ9402" s="27">
        <v>18160.7842894969</v>
      </c>
      <c r="BR9402" s="27">
        <v>1.42175424670285</v>
      </c>
      <c r="BS9402" s="27">
        <v>77124.2721518534</v>
      </c>
      <c r="BU9402">
        <f t="shared" si="584"/>
        <v>104878.461670057</v>
      </c>
      <c r="BV9402">
        <f t="shared" si="585"/>
        <v>136138.864853574</v>
      </c>
      <c r="BW9402" s="9">
        <v>9397</v>
      </c>
      <c r="BX9402">
        <f t="shared" si="586"/>
        <v>0</v>
      </c>
      <c r="BY9402">
        <f t="shared" si="587"/>
        <v>1</v>
      </c>
    </row>
    <row r="9403" spans="1:77">
      <c r="A9403" s="33">
        <v>9398</v>
      </c>
      <c r="BP9403" s="27">
        <v>0.833792254501565</v>
      </c>
      <c r="BQ9403" s="27">
        <v>12792.2982055128</v>
      </c>
      <c r="BR9403" s="27">
        <v>1.43632080750263</v>
      </c>
      <c r="BS9403" s="27">
        <v>72877.6187528154</v>
      </c>
      <c r="BU9403">
        <f t="shared" si="584"/>
        <v>112276.539969722</v>
      </c>
      <c r="BV9403">
        <f t="shared" si="585"/>
        <v>142570.502372579</v>
      </c>
      <c r="BW9403" s="9">
        <v>9398</v>
      </c>
      <c r="BX9403">
        <f t="shared" si="586"/>
        <v>0</v>
      </c>
      <c r="BY9403">
        <f t="shared" si="587"/>
        <v>1</v>
      </c>
    </row>
    <row r="9404" spans="1:77">
      <c r="A9404" s="33">
        <v>9399</v>
      </c>
      <c r="BP9404" s="27">
        <v>0.818197847830762</v>
      </c>
      <c r="BQ9404" s="27">
        <v>17200.2982618642</v>
      </c>
      <c r="BR9404" s="27">
        <v>1.41455157698458</v>
      </c>
      <c r="BS9404" s="27">
        <v>66108.6211334006</v>
      </c>
      <c r="BU9404">
        <f t="shared" si="584"/>
        <v>105529.37891275</v>
      </c>
      <c r="BV9404">
        <f t="shared" si="585"/>
        <v>146074.115414286</v>
      </c>
      <c r="BW9404" s="9">
        <v>9399</v>
      </c>
      <c r="BX9404">
        <f t="shared" si="586"/>
        <v>0</v>
      </c>
      <c r="BY9404">
        <f t="shared" si="587"/>
        <v>1</v>
      </c>
    </row>
    <row r="9405" spans="1:77">
      <c r="A9405" s="33">
        <v>9400</v>
      </c>
      <c r="BP9405" s="27">
        <v>0.818440150890614</v>
      </c>
      <c r="BQ9405" s="27">
        <v>18307.1450964556</v>
      </c>
      <c r="BR9405" s="27">
        <v>1.38481291450416</v>
      </c>
      <c r="BS9405" s="27">
        <v>79125.1432989061</v>
      </c>
      <c r="BU9405">
        <f t="shared" si="584"/>
        <v>104458.877537137</v>
      </c>
      <c r="BV9405">
        <f t="shared" si="585"/>
        <v>128596.793876717</v>
      </c>
      <c r="BW9405" s="9">
        <v>9400</v>
      </c>
      <c r="BX9405">
        <f t="shared" si="586"/>
        <v>0</v>
      </c>
      <c r="BY9405">
        <f t="shared" si="587"/>
        <v>1</v>
      </c>
    </row>
    <row r="9406" spans="1:77">
      <c r="A9406" s="33">
        <v>9401</v>
      </c>
      <c r="BP9406" s="27">
        <v>0.816290075687496</v>
      </c>
      <c r="BQ9406" s="27">
        <v>15230.1340676297</v>
      </c>
      <c r="BR9406" s="27">
        <v>1.38956987227764</v>
      </c>
      <c r="BS9406" s="27">
        <v>59225.3176215759</v>
      </c>
      <c r="BU9406">
        <f t="shared" si="584"/>
        <v>107213.377285495</v>
      </c>
      <c r="BV9406">
        <f t="shared" si="585"/>
        <v>149210.16322007</v>
      </c>
      <c r="BW9406" s="9">
        <v>9401</v>
      </c>
      <c r="BX9406">
        <f t="shared" si="586"/>
        <v>0</v>
      </c>
      <c r="BY9406">
        <f t="shared" si="587"/>
        <v>1</v>
      </c>
    </row>
    <row r="9407" spans="1:77">
      <c r="A9407" s="33">
        <v>9402</v>
      </c>
      <c r="BP9407" s="27">
        <v>0.779436193514483</v>
      </c>
      <c r="BQ9407" s="27">
        <v>13794.0287763102</v>
      </c>
      <c r="BR9407" s="27">
        <v>1.33471144359436</v>
      </c>
      <c r="BS9407" s="27">
        <v>58112.0460017869</v>
      </c>
      <c r="BU9407">
        <f t="shared" si="584"/>
        <v>103121.400250862</v>
      </c>
      <c r="BV9407">
        <f t="shared" si="585"/>
        <v>142094.670537366</v>
      </c>
      <c r="BW9407" s="9">
        <v>9402</v>
      </c>
      <c r="BX9407">
        <f t="shared" si="586"/>
        <v>0</v>
      </c>
      <c r="BY9407">
        <f t="shared" si="587"/>
        <v>1</v>
      </c>
    </row>
    <row r="9408" spans="1:77">
      <c r="A9408" s="33">
        <v>9403</v>
      </c>
      <c r="BP9408" s="27">
        <v>0.822648658753297</v>
      </c>
      <c r="BQ9408" s="27">
        <v>13803.4737692031</v>
      </c>
      <c r="BR9408" s="27">
        <v>1.42409819923441</v>
      </c>
      <c r="BS9408" s="27">
        <v>71657.2801042051</v>
      </c>
      <c r="BU9408">
        <f t="shared" si="584"/>
        <v>109593.825043791</v>
      </c>
      <c r="BV9408">
        <f t="shared" si="585"/>
        <v>141957.449780957</v>
      </c>
      <c r="BW9408" s="9">
        <v>9403</v>
      </c>
      <c r="BX9408">
        <f t="shared" si="586"/>
        <v>0</v>
      </c>
      <c r="BY9408">
        <f t="shared" si="587"/>
        <v>1</v>
      </c>
    </row>
    <row r="9409" spans="1:77">
      <c r="A9409" s="33">
        <v>9404</v>
      </c>
      <c r="BP9409" s="27">
        <v>0.794204180236644</v>
      </c>
      <c r="BQ9409" s="27">
        <v>11389.9943122737</v>
      </c>
      <c r="BR9409" s="27">
        <v>1.3767116594973</v>
      </c>
      <c r="BS9409" s="27">
        <v>70301.7799201601</v>
      </c>
      <c r="BU9409">
        <f t="shared" si="584"/>
        <v>107740.632723223</v>
      </c>
      <c r="BV9409">
        <f t="shared" si="585"/>
        <v>136204.969004435</v>
      </c>
      <c r="BW9409" s="9">
        <v>9404</v>
      </c>
      <c r="BX9409">
        <f t="shared" si="586"/>
        <v>0</v>
      </c>
      <c r="BY9409">
        <f t="shared" si="587"/>
        <v>1</v>
      </c>
    </row>
    <row r="9410" spans="1:77">
      <c r="A9410" s="33">
        <v>9405</v>
      </c>
      <c r="BP9410" s="27">
        <v>0.823142637273737</v>
      </c>
      <c r="BQ9410" s="27">
        <v>11976.3698157829</v>
      </c>
      <c r="BR9410" s="27">
        <v>1.42285487957195</v>
      </c>
      <c r="BS9410" s="27">
        <v>68639.5758131325</v>
      </c>
      <c r="BU9410">
        <f t="shared" si="584"/>
        <v>111495.025775278</v>
      </c>
      <c r="BV9410">
        <f t="shared" si="585"/>
        <v>144788.65612266</v>
      </c>
      <c r="BW9410" s="9">
        <v>9405</v>
      </c>
      <c r="BX9410">
        <f t="shared" si="586"/>
        <v>0</v>
      </c>
      <c r="BY9410">
        <f t="shared" si="587"/>
        <v>1</v>
      </c>
    </row>
    <row r="9411" spans="1:77">
      <c r="A9411" s="33">
        <v>9406</v>
      </c>
      <c r="BP9411" s="27">
        <v>0.80883854724268</v>
      </c>
      <c r="BQ9411" s="27">
        <v>13049.5312203574</v>
      </c>
      <c r="BR9411" s="27">
        <v>1.38253243941413</v>
      </c>
      <c r="BS9411" s="27">
        <v>57227.6914252736</v>
      </c>
      <c r="BU9411">
        <f t="shared" si="584"/>
        <v>108276.250866045</v>
      </c>
      <c r="BV9411">
        <f t="shared" si="585"/>
        <v>150152.174486846</v>
      </c>
      <c r="BW9411" s="9">
        <v>9406</v>
      </c>
      <c r="BX9411">
        <f t="shared" si="586"/>
        <v>0</v>
      </c>
      <c r="BY9411">
        <f t="shared" si="587"/>
        <v>1</v>
      </c>
    </row>
    <row r="9412" spans="1:77">
      <c r="A9412" s="33">
        <v>9407</v>
      </c>
      <c r="BP9412" s="27">
        <v>0.821065578771648</v>
      </c>
      <c r="BQ9412" s="27">
        <v>12363.5803345493</v>
      </c>
      <c r="BR9412" s="27">
        <v>1.41398943731653</v>
      </c>
      <c r="BS9412" s="27">
        <v>70112.7302533962</v>
      </c>
      <c r="BU9412">
        <f t="shared" si="584"/>
        <v>110796.256481198</v>
      </c>
      <c r="BV9412">
        <f t="shared" si="585"/>
        <v>141985.685344083</v>
      </c>
      <c r="BW9412" s="9">
        <v>9407</v>
      </c>
      <c r="BX9412">
        <f t="shared" si="586"/>
        <v>0</v>
      </c>
      <c r="BY9412">
        <f t="shared" si="587"/>
        <v>1</v>
      </c>
    </row>
    <row r="9413" spans="1:77">
      <c r="A9413" s="33">
        <v>9408</v>
      </c>
      <c r="BP9413" s="27">
        <v>0.730726339358652</v>
      </c>
      <c r="BQ9413" s="27">
        <v>16683.4277466059</v>
      </c>
      <c r="BR9413" s="27">
        <v>1.25970104854145</v>
      </c>
      <c r="BS9413" s="27">
        <v>66324.4532735531</v>
      </c>
      <c r="BU9413">
        <f t="shared" si="584"/>
        <v>92925.523157192</v>
      </c>
      <c r="BV9413">
        <f t="shared" si="585"/>
        <v>122630.704007665</v>
      </c>
      <c r="BW9413" s="9">
        <v>9408</v>
      </c>
      <c r="BX9413">
        <f t="shared" si="586"/>
        <v>0</v>
      </c>
      <c r="BY9413">
        <f t="shared" si="587"/>
        <v>1</v>
      </c>
    </row>
    <row r="9414" spans="1:77">
      <c r="A9414" s="33">
        <v>9409</v>
      </c>
      <c r="BP9414" s="27">
        <v>0.74978801283025</v>
      </c>
      <c r="BQ9414" s="27">
        <v>16165.1059796481</v>
      </c>
      <c r="BR9414" s="27">
        <v>1.25667303429171</v>
      </c>
      <c r="BS9414" s="27">
        <v>62663.3616110856</v>
      </c>
      <c r="BU9414">
        <f t="shared" si="584"/>
        <v>96303.0959448894</v>
      </c>
      <c r="BV9414">
        <f t="shared" si="585"/>
        <v>125837.59353267</v>
      </c>
      <c r="BW9414" s="9">
        <v>9409</v>
      </c>
      <c r="BX9414">
        <f t="shared" si="586"/>
        <v>0</v>
      </c>
      <c r="BY9414">
        <f t="shared" si="587"/>
        <v>1</v>
      </c>
    </row>
    <row r="9415" spans="1:77">
      <c r="A9415" s="33">
        <v>9410</v>
      </c>
      <c r="BP9415" s="27">
        <v>0.811153672092885</v>
      </c>
      <c r="BQ9415" s="27">
        <v>15136.686397734</v>
      </c>
      <c r="BR9415" s="27">
        <v>1.40815211871489</v>
      </c>
      <c r="BS9415" s="27">
        <v>60462.6733564688</v>
      </c>
      <c r="BU9415">
        <f t="shared" ref="BU9415:BU9478" si="588">BP9415*$BV$1-BQ9415</f>
        <v>106536.364416199</v>
      </c>
      <c r="BV9415">
        <f t="shared" ref="BV9415:BV9478" si="589">BR9415*$BV$1-BS9415</f>
        <v>150760.144450765</v>
      </c>
      <c r="BW9415" s="9">
        <v>9410</v>
      </c>
      <c r="BX9415">
        <f t="shared" ref="BX9415:BX9478" si="590">IF(BU9415=MAX($BU9415:$BV9415),1,0)</f>
        <v>0</v>
      </c>
      <c r="BY9415">
        <f t="shared" ref="BY9415:BY9478" si="591">IF(BV9415=MAX($BU9415:$BV9415),1,0)</f>
        <v>1</v>
      </c>
    </row>
    <row r="9416" spans="1:77">
      <c r="A9416" s="33">
        <v>9411</v>
      </c>
      <c r="BP9416" s="27">
        <v>0.813174058867305</v>
      </c>
      <c r="BQ9416" s="27">
        <v>12942.9610318826</v>
      </c>
      <c r="BR9416" s="27">
        <v>1.40580186628177</v>
      </c>
      <c r="BS9416" s="27">
        <v>72563.9600297813</v>
      </c>
      <c r="BU9416">
        <f t="shared" si="588"/>
        <v>109033.147798213</v>
      </c>
      <c r="BV9416">
        <f t="shared" si="589"/>
        <v>138306.319912484</v>
      </c>
      <c r="BW9416" s="9">
        <v>9411</v>
      </c>
      <c r="BX9416">
        <f t="shared" si="590"/>
        <v>0</v>
      </c>
      <c r="BY9416">
        <f t="shared" si="591"/>
        <v>1</v>
      </c>
    </row>
    <row r="9417" spans="1:77">
      <c r="A9417" s="33">
        <v>9412</v>
      </c>
      <c r="BP9417" s="27">
        <v>0.795712677097314</v>
      </c>
      <c r="BQ9417" s="27">
        <v>13659.4402936665</v>
      </c>
      <c r="BR9417" s="27">
        <v>1.352831064674</v>
      </c>
      <c r="BS9417" s="27">
        <v>59800.2012152046</v>
      </c>
      <c r="BU9417">
        <f t="shared" si="588"/>
        <v>105697.461270931</v>
      </c>
      <c r="BV9417">
        <f t="shared" si="589"/>
        <v>143124.458485896</v>
      </c>
      <c r="BW9417" s="9">
        <v>9412</v>
      </c>
      <c r="BX9417">
        <f t="shared" si="590"/>
        <v>0</v>
      </c>
      <c r="BY9417">
        <f t="shared" si="591"/>
        <v>1</v>
      </c>
    </row>
    <row r="9418" spans="1:77">
      <c r="A9418" s="33">
        <v>9413</v>
      </c>
      <c r="BP9418" s="27">
        <v>0.82181991520368</v>
      </c>
      <c r="BQ9418" s="27">
        <v>14939.2293936134</v>
      </c>
      <c r="BR9418" s="27">
        <v>1.40849567494604</v>
      </c>
      <c r="BS9418" s="27">
        <v>74043.1227307327</v>
      </c>
      <c r="BU9418">
        <f t="shared" si="588"/>
        <v>108333.757886939</v>
      </c>
      <c r="BV9418">
        <f t="shared" si="589"/>
        <v>137231.228511174</v>
      </c>
      <c r="BW9418" s="9">
        <v>9413</v>
      </c>
      <c r="BX9418">
        <f t="shared" si="590"/>
        <v>0</v>
      </c>
      <c r="BY9418">
        <f t="shared" si="591"/>
        <v>1</v>
      </c>
    </row>
    <row r="9419" spans="1:77">
      <c r="A9419" s="33">
        <v>9414</v>
      </c>
      <c r="BP9419" s="27">
        <v>0.790967408644776</v>
      </c>
      <c r="BQ9419" s="27">
        <v>17143.1634524751</v>
      </c>
      <c r="BR9419" s="27">
        <v>1.38311412177053</v>
      </c>
      <c r="BS9419" s="27">
        <v>65236.4381683204</v>
      </c>
      <c r="BU9419">
        <f t="shared" si="588"/>
        <v>101501.947844241</v>
      </c>
      <c r="BV9419">
        <f t="shared" si="589"/>
        <v>142230.680097259</v>
      </c>
      <c r="BW9419" s="9">
        <v>9414</v>
      </c>
      <c r="BX9419">
        <f t="shared" si="590"/>
        <v>0</v>
      </c>
      <c r="BY9419">
        <f t="shared" si="591"/>
        <v>1</v>
      </c>
    </row>
    <row r="9420" spans="1:77">
      <c r="A9420" s="33">
        <v>9415</v>
      </c>
      <c r="BP9420" s="27">
        <v>0.730900823544593</v>
      </c>
      <c r="BQ9420" s="27">
        <v>13115.2720272522</v>
      </c>
      <c r="BR9420" s="27">
        <v>1.25555207461778</v>
      </c>
      <c r="BS9420" s="27">
        <v>59159.6023899101</v>
      </c>
      <c r="BU9420">
        <f t="shared" si="588"/>
        <v>96519.8515044367</v>
      </c>
      <c r="BV9420">
        <f t="shared" si="589"/>
        <v>129173.208802757</v>
      </c>
      <c r="BW9420" s="9">
        <v>9415</v>
      </c>
      <c r="BX9420">
        <f t="shared" si="590"/>
        <v>0</v>
      </c>
      <c r="BY9420">
        <f t="shared" si="591"/>
        <v>1</v>
      </c>
    </row>
    <row r="9421" spans="1:77">
      <c r="A9421" s="33">
        <v>9416</v>
      </c>
      <c r="BP9421" s="27">
        <v>0.809054537263863</v>
      </c>
      <c r="BQ9421" s="27">
        <v>14569.6051731588</v>
      </c>
      <c r="BR9421" s="27">
        <v>1.38136122396543</v>
      </c>
      <c r="BS9421" s="27">
        <v>73625.0017881067</v>
      </c>
      <c r="BU9421">
        <f t="shared" si="588"/>
        <v>106788.575416421</v>
      </c>
      <c r="BV9421">
        <f t="shared" si="589"/>
        <v>133579.181806707</v>
      </c>
      <c r="BW9421" s="9">
        <v>9416</v>
      </c>
      <c r="BX9421">
        <f t="shared" si="590"/>
        <v>0</v>
      </c>
      <c r="BY9421">
        <f t="shared" si="591"/>
        <v>1</v>
      </c>
    </row>
    <row r="9422" spans="1:77">
      <c r="A9422" s="33">
        <v>9417</v>
      </c>
      <c r="BP9422" s="27">
        <v>0.79423142204352</v>
      </c>
      <c r="BQ9422" s="27">
        <v>16713.3507613223</v>
      </c>
      <c r="BR9422" s="27">
        <v>1.3286076604846</v>
      </c>
      <c r="BS9422" s="27">
        <v>62309.9612689404</v>
      </c>
      <c r="BU9422">
        <f t="shared" si="588"/>
        <v>102421.362545206</v>
      </c>
      <c r="BV9422">
        <f t="shared" si="589"/>
        <v>136981.18780375</v>
      </c>
      <c r="BW9422" s="9">
        <v>9417</v>
      </c>
      <c r="BX9422">
        <f t="shared" si="590"/>
        <v>0</v>
      </c>
      <c r="BY9422">
        <f t="shared" si="591"/>
        <v>1</v>
      </c>
    </row>
    <row r="9423" spans="1:77">
      <c r="A9423" s="33">
        <v>9418</v>
      </c>
      <c r="BP9423" s="27">
        <v>0.785315199441351</v>
      </c>
      <c r="BQ9423" s="27">
        <v>13067.6855056429</v>
      </c>
      <c r="BR9423" s="27">
        <v>1.3154418299116</v>
      </c>
      <c r="BS9423" s="27">
        <v>58794.543244737</v>
      </c>
      <c r="BU9423">
        <f t="shared" si="588"/>
        <v>104729.59441056</v>
      </c>
      <c r="BV9423">
        <f t="shared" si="589"/>
        <v>138521.731242002</v>
      </c>
      <c r="BW9423" s="9">
        <v>9418</v>
      </c>
      <c r="BX9423">
        <f t="shared" si="590"/>
        <v>0</v>
      </c>
      <c r="BY9423">
        <f t="shared" si="591"/>
        <v>1</v>
      </c>
    </row>
    <row r="9424" spans="1:77">
      <c r="A9424" s="33">
        <v>9419</v>
      </c>
      <c r="BP9424" s="27">
        <v>0.81013925731494</v>
      </c>
      <c r="BQ9424" s="27">
        <v>12518.2812950377</v>
      </c>
      <c r="BR9424" s="27">
        <v>1.36797297750633</v>
      </c>
      <c r="BS9424" s="27">
        <v>68980.8732840938</v>
      </c>
      <c r="BU9424">
        <f t="shared" si="588"/>
        <v>109002.607302203</v>
      </c>
      <c r="BV9424">
        <f t="shared" si="589"/>
        <v>136215.073341856</v>
      </c>
      <c r="BW9424" s="9">
        <v>9419</v>
      </c>
      <c r="BX9424">
        <f t="shared" si="590"/>
        <v>0</v>
      </c>
      <c r="BY9424">
        <f t="shared" si="591"/>
        <v>1</v>
      </c>
    </row>
    <row r="9425" spans="1:77">
      <c r="A9425" s="33">
        <v>9420</v>
      </c>
      <c r="BP9425" s="27">
        <v>0.841110561809494</v>
      </c>
      <c r="BQ9425" s="27">
        <v>11300.8234496604</v>
      </c>
      <c r="BR9425" s="27">
        <v>1.43946005848641</v>
      </c>
      <c r="BS9425" s="27">
        <v>56728.5352316867</v>
      </c>
      <c r="BU9425">
        <f t="shared" si="588"/>
        <v>114865.760821764</v>
      </c>
      <c r="BV9425">
        <f t="shared" si="589"/>
        <v>159190.473541275</v>
      </c>
      <c r="BW9425" s="9">
        <v>9420</v>
      </c>
      <c r="BX9425">
        <f t="shared" si="590"/>
        <v>0</v>
      </c>
      <c r="BY9425">
        <f t="shared" si="591"/>
        <v>1</v>
      </c>
    </row>
    <row r="9426" spans="1:77">
      <c r="A9426" s="33">
        <v>9421</v>
      </c>
      <c r="BP9426" s="27">
        <v>0.75281487386261</v>
      </c>
      <c r="BQ9426" s="27">
        <v>11859.1167108056</v>
      </c>
      <c r="BR9426" s="27">
        <v>1.30146061087476</v>
      </c>
      <c r="BS9426" s="27">
        <v>70993.414259618</v>
      </c>
      <c r="BU9426">
        <f t="shared" si="588"/>
        <v>101063.114368586</v>
      </c>
      <c r="BV9426">
        <f t="shared" si="589"/>
        <v>124225.677371595</v>
      </c>
      <c r="BW9426" s="9">
        <v>9421</v>
      </c>
      <c r="BX9426">
        <f t="shared" si="590"/>
        <v>0</v>
      </c>
      <c r="BY9426">
        <f t="shared" si="591"/>
        <v>1</v>
      </c>
    </row>
    <row r="9427" spans="1:77">
      <c r="A9427" s="33">
        <v>9422</v>
      </c>
      <c r="BP9427" s="27">
        <v>0.791595089789009</v>
      </c>
      <c r="BQ9427" s="27">
        <v>16706.3879934598</v>
      </c>
      <c r="BR9427" s="27">
        <v>1.360617158411</v>
      </c>
      <c r="BS9427" s="27">
        <v>81792.8817524671</v>
      </c>
      <c r="BU9427">
        <f t="shared" si="588"/>
        <v>102032.875474892</v>
      </c>
      <c r="BV9427">
        <f t="shared" si="589"/>
        <v>122299.692009182</v>
      </c>
      <c r="BW9427" s="9">
        <v>9422</v>
      </c>
      <c r="BX9427">
        <f t="shared" si="590"/>
        <v>0</v>
      </c>
      <c r="BY9427">
        <f t="shared" si="591"/>
        <v>1</v>
      </c>
    </row>
    <row r="9428" spans="1:77">
      <c r="A9428" s="33">
        <v>9423</v>
      </c>
      <c r="BP9428" s="27">
        <v>0.740342888894713</v>
      </c>
      <c r="BQ9428" s="27">
        <v>15373.4470748451</v>
      </c>
      <c r="BR9428" s="27">
        <v>1.26183087714673</v>
      </c>
      <c r="BS9428" s="27">
        <v>63669.5727620185</v>
      </c>
      <c r="BU9428">
        <f t="shared" si="588"/>
        <v>95677.9862593619</v>
      </c>
      <c r="BV9428">
        <f t="shared" si="589"/>
        <v>125605.058809991</v>
      </c>
      <c r="BW9428" s="9">
        <v>9423</v>
      </c>
      <c r="BX9428">
        <f t="shared" si="590"/>
        <v>0</v>
      </c>
      <c r="BY9428">
        <f t="shared" si="591"/>
        <v>1</v>
      </c>
    </row>
    <row r="9429" spans="1:77">
      <c r="A9429" s="33">
        <v>9424</v>
      </c>
      <c r="BP9429" s="27">
        <v>0.836613680404282</v>
      </c>
      <c r="BQ9429" s="27">
        <v>13219.3211061791</v>
      </c>
      <c r="BR9429" s="27">
        <v>1.45488593785674</v>
      </c>
      <c r="BS9429" s="27">
        <v>70873.3884936103</v>
      </c>
      <c r="BU9429">
        <f t="shared" si="588"/>
        <v>112272.730954463</v>
      </c>
      <c r="BV9429">
        <f t="shared" si="589"/>
        <v>147359.5021849</v>
      </c>
      <c r="BW9429" s="9">
        <v>9424</v>
      </c>
      <c r="BX9429">
        <f t="shared" si="590"/>
        <v>0</v>
      </c>
      <c r="BY9429">
        <f t="shared" si="591"/>
        <v>1</v>
      </c>
    </row>
    <row r="9430" spans="1:77">
      <c r="A9430" s="33">
        <v>9425</v>
      </c>
      <c r="BP9430" s="27">
        <v>0.797186493547094</v>
      </c>
      <c r="BQ9430" s="27">
        <v>23123.893332687</v>
      </c>
      <c r="BR9430" s="27">
        <v>1.3918956015003</v>
      </c>
      <c r="BS9430" s="27">
        <v>74367.0692398879</v>
      </c>
      <c r="BU9430">
        <f t="shared" si="588"/>
        <v>96454.0806993771</v>
      </c>
      <c r="BV9430">
        <f t="shared" si="589"/>
        <v>134417.270985157</v>
      </c>
      <c r="BW9430" s="9">
        <v>9425</v>
      </c>
      <c r="BX9430">
        <f t="shared" si="590"/>
        <v>0</v>
      </c>
      <c r="BY9430">
        <f t="shared" si="591"/>
        <v>1</v>
      </c>
    </row>
    <row r="9431" spans="1:77">
      <c r="A9431" s="33">
        <v>9426</v>
      </c>
      <c r="BP9431" s="27">
        <v>0.833975091440414</v>
      </c>
      <c r="BQ9431" s="27">
        <v>15984.4290926395</v>
      </c>
      <c r="BR9431" s="27">
        <v>1.44665246087626</v>
      </c>
      <c r="BS9431" s="27">
        <v>73935.2481448059</v>
      </c>
      <c r="BU9431">
        <f t="shared" si="588"/>
        <v>109111.834623423</v>
      </c>
      <c r="BV9431">
        <f t="shared" si="589"/>
        <v>143062.620986633</v>
      </c>
      <c r="BW9431" s="9">
        <v>9426</v>
      </c>
      <c r="BX9431">
        <f t="shared" si="590"/>
        <v>0</v>
      </c>
      <c r="BY9431">
        <f t="shared" si="591"/>
        <v>1</v>
      </c>
    </row>
    <row r="9432" spans="1:77">
      <c r="A9432" s="33">
        <v>9427</v>
      </c>
      <c r="BP9432" s="27">
        <v>0.82935306726117</v>
      </c>
      <c r="BQ9432" s="27">
        <v>16290.3137404881</v>
      </c>
      <c r="BR9432" s="27">
        <v>1.42647575301801</v>
      </c>
      <c r="BS9432" s="27">
        <v>60801.864574014</v>
      </c>
      <c r="BU9432">
        <f t="shared" si="588"/>
        <v>108112.646348687</v>
      </c>
      <c r="BV9432">
        <f t="shared" si="589"/>
        <v>153169.498378687</v>
      </c>
      <c r="BW9432" s="9">
        <v>9427</v>
      </c>
      <c r="BX9432">
        <f t="shared" si="590"/>
        <v>0</v>
      </c>
      <c r="BY9432">
        <f t="shared" si="591"/>
        <v>1</v>
      </c>
    </row>
    <row r="9433" spans="1:77">
      <c r="A9433" s="33">
        <v>9428</v>
      </c>
      <c r="BP9433" s="27">
        <v>0.837141898418317</v>
      </c>
      <c r="BQ9433" s="27">
        <v>10958.1011382041</v>
      </c>
      <c r="BR9433" s="27">
        <v>1.43960674324849</v>
      </c>
      <c r="BS9433" s="27">
        <v>54382.7569079117</v>
      </c>
      <c r="BU9433">
        <f t="shared" si="588"/>
        <v>114613.183624543</v>
      </c>
      <c r="BV9433">
        <f t="shared" si="589"/>
        <v>161558.254579362</v>
      </c>
      <c r="BW9433" s="9">
        <v>9428</v>
      </c>
      <c r="BX9433">
        <f t="shared" si="590"/>
        <v>0</v>
      </c>
      <c r="BY9433">
        <f t="shared" si="591"/>
        <v>1</v>
      </c>
    </row>
    <row r="9434" spans="1:77">
      <c r="A9434" s="33">
        <v>9429</v>
      </c>
      <c r="BP9434" s="27">
        <v>0.816871782876149</v>
      </c>
      <c r="BQ9434" s="27">
        <v>13311.0258662396</v>
      </c>
      <c r="BR9434" s="27">
        <v>1.37198669164846</v>
      </c>
      <c r="BS9434" s="27">
        <v>58546.7916157587</v>
      </c>
      <c r="BU9434">
        <f t="shared" si="588"/>
        <v>109219.741565183</v>
      </c>
      <c r="BV9434">
        <f t="shared" si="589"/>
        <v>147251.212131511</v>
      </c>
      <c r="BW9434" s="9">
        <v>9429</v>
      </c>
      <c r="BX9434">
        <f t="shared" si="590"/>
        <v>0</v>
      </c>
      <c r="BY9434">
        <f t="shared" si="591"/>
        <v>1</v>
      </c>
    </row>
    <row r="9435" spans="1:77">
      <c r="A9435" s="33">
        <v>9430</v>
      </c>
      <c r="BP9435" s="27">
        <v>0.841582068826529</v>
      </c>
      <c r="BQ9435" s="27">
        <v>13902.0289628474</v>
      </c>
      <c r="BR9435" s="27">
        <v>1.4889407732276</v>
      </c>
      <c r="BS9435" s="27">
        <v>74805.0730247835</v>
      </c>
      <c r="BU9435">
        <f t="shared" si="588"/>
        <v>112335.281361132</v>
      </c>
      <c r="BV9435">
        <f t="shared" si="589"/>
        <v>148536.042959357</v>
      </c>
      <c r="BW9435" s="9">
        <v>9430</v>
      </c>
      <c r="BX9435">
        <f t="shared" si="590"/>
        <v>0</v>
      </c>
      <c r="BY9435">
        <f t="shared" si="591"/>
        <v>1</v>
      </c>
    </row>
    <row r="9436" spans="1:77">
      <c r="A9436" s="33">
        <v>9431</v>
      </c>
      <c r="BP9436" s="27">
        <v>0.833815743189718</v>
      </c>
      <c r="BQ9436" s="27">
        <v>17641.5969003405</v>
      </c>
      <c r="BR9436" s="27">
        <v>1.43506116237234</v>
      </c>
      <c r="BS9436" s="27">
        <v>62212.880151755</v>
      </c>
      <c r="BU9436">
        <f t="shared" si="588"/>
        <v>107430.764578117</v>
      </c>
      <c r="BV9436">
        <f t="shared" si="589"/>
        <v>153046.294204096</v>
      </c>
      <c r="BW9436" s="9">
        <v>9431</v>
      </c>
      <c r="BX9436">
        <f t="shared" si="590"/>
        <v>0</v>
      </c>
      <c r="BY9436">
        <f t="shared" si="591"/>
        <v>1</v>
      </c>
    </row>
    <row r="9437" spans="1:77">
      <c r="A9437" s="33">
        <v>9432</v>
      </c>
      <c r="BP9437" s="27">
        <v>0.84012210732514</v>
      </c>
      <c r="BQ9437" s="27">
        <v>17351.3500723984</v>
      </c>
      <c r="BR9437" s="27">
        <v>1.45586426832409</v>
      </c>
      <c r="BS9437" s="27">
        <v>63909.278113021</v>
      </c>
      <c r="BU9437">
        <f t="shared" si="588"/>
        <v>108666.966026373</v>
      </c>
      <c r="BV9437">
        <f t="shared" si="589"/>
        <v>154470.362135592</v>
      </c>
      <c r="BW9437" s="9">
        <v>9432</v>
      </c>
      <c r="BX9437">
        <f t="shared" si="590"/>
        <v>0</v>
      </c>
      <c r="BY9437">
        <f t="shared" si="591"/>
        <v>1</v>
      </c>
    </row>
    <row r="9438" spans="1:77">
      <c r="A9438" s="33">
        <v>9433</v>
      </c>
      <c r="BP9438" s="27">
        <v>0.771044439077304</v>
      </c>
      <c r="BQ9438" s="27">
        <v>18937.8215503908</v>
      </c>
      <c r="BR9438" s="27">
        <v>1.31606796620622</v>
      </c>
      <c r="BS9438" s="27">
        <v>62685.6994197322</v>
      </c>
      <c r="BU9438">
        <f t="shared" si="588"/>
        <v>96718.8443112048</v>
      </c>
      <c r="BV9438">
        <f t="shared" si="589"/>
        <v>134724.495511201</v>
      </c>
      <c r="BW9438" s="9">
        <v>9433</v>
      </c>
      <c r="BX9438">
        <f t="shared" si="590"/>
        <v>0</v>
      </c>
      <c r="BY9438">
        <f t="shared" si="591"/>
        <v>1</v>
      </c>
    </row>
    <row r="9439" spans="1:77">
      <c r="A9439" s="33">
        <v>9434</v>
      </c>
      <c r="BP9439" s="27">
        <v>0.817537053323578</v>
      </c>
      <c r="BQ9439" s="27">
        <v>12948.5070643718</v>
      </c>
      <c r="BR9439" s="27">
        <v>1.35344665162842</v>
      </c>
      <c r="BS9439" s="27">
        <v>57764.8748080868</v>
      </c>
      <c r="BU9439">
        <f t="shared" si="588"/>
        <v>109682.050934165</v>
      </c>
      <c r="BV9439">
        <f t="shared" si="589"/>
        <v>145252.122936176</v>
      </c>
      <c r="BW9439" s="9">
        <v>9434</v>
      </c>
      <c r="BX9439">
        <f t="shared" si="590"/>
        <v>0</v>
      </c>
      <c r="BY9439">
        <f t="shared" si="591"/>
        <v>1</v>
      </c>
    </row>
    <row r="9440" spans="1:77">
      <c r="A9440" s="33">
        <v>9435</v>
      </c>
      <c r="BP9440" s="27">
        <v>0.825739458567508</v>
      </c>
      <c r="BQ9440" s="27">
        <v>14557.1762962485</v>
      </c>
      <c r="BR9440" s="27">
        <v>1.40808113807354</v>
      </c>
      <c r="BS9440" s="27">
        <v>60743.6924882486</v>
      </c>
      <c r="BU9440">
        <f t="shared" si="588"/>
        <v>109303.742488878</v>
      </c>
      <c r="BV9440">
        <f t="shared" si="589"/>
        <v>150468.478222782</v>
      </c>
      <c r="BW9440" s="9">
        <v>9435</v>
      </c>
      <c r="BX9440">
        <f t="shared" si="590"/>
        <v>0</v>
      </c>
      <c r="BY9440">
        <f t="shared" si="591"/>
        <v>1</v>
      </c>
    </row>
    <row r="9441" spans="1:77">
      <c r="A9441" s="33">
        <v>9436</v>
      </c>
      <c r="BP9441" s="27">
        <v>0.765103163195927</v>
      </c>
      <c r="BQ9441" s="27">
        <v>15483.7075132617</v>
      </c>
      <c r="BR9441" s="27">
        <v>1.32673185840451</v>
      </c>
      <c r="BS9441" s="27">
        <v>63723.2631487001</v>
      </c>
      <c r="BU9441">
        <f t="shared" si="588"/>
        <v>99281.7669661274</v>
      </c>
      <c r="BV9441">
        <f t="shared" si="589"/>
        <v>135286.515611976</v>
      </c>
      <c r="BW9441" s="9">
        <v>9436</v>
      </c>
      <c r="BX9441">
        <f t="shared" si="590"/>
        <v>0</v>
      </c>
      <c r="BY9441">
        <f t="shared" si="591"/>
        <v>1</v>
      </c>
    </row>
    <row r="9442" spans="1:77">
      <c r="A9442" s="33">
        <v>9437</v>
      </c>
      <c r="BP9442" s="27">
        <v>0.812515093488446</v>
      </c>
      <c r="BQ9442" s="27">
        <v>20426.3400665628</v>
      </c>
      <c r="BR9442" s="27">
        <v>1.36534303863057</v>
      </c>
      <c r="BS9442" s="27">
        <v>68919.8408605277</v>
      </c>
      <c r="BU9442">
        <f t="shared" si="588"/>
        <v>101450.923956704</v>
      </c>
      <c r="BV9442">
        <f t="shared" si="589"/>
        <v>135881.614934058</v>
      </c>
      <c r="BW9442" s="9">
        <v>9437</v>
      </c>
      <c r="BX9442">
        <f t="shared" si="590"/>
        <v>0</v>
      </c>
      <c r="BY9442">
        <f t="shared" si="591"/>
        <v>1</v>
      </c>
    </row>
    <row r="9443" spans="1:77">
      <c r="A9443" s="33">
        <v>9438</v>
      </c>
      <c r="BP9443" s="27">
        <v>0.837414430465586</v>
      </c>
      <c r="BQ9443" s="27">
        <v>16873.2688231217</v>
      </c>
      <c r="BR9443" s="27">
        <v>1.43951703216952</v>
      </c>
      <c r="BS9443" s="27">
        <v>65131.956387141</v>
      </c>
      <c r="BU9443">
        <f t="shared" si="588"/>
        <v>108738.895746716</v>
      </c>
      <c r="BV9443">
        <f t="shared" si="589"/>
        <v>150795.598438287</v>
      </c>
      <c r="BW9443" s="9">
        <v>9438</v>
      </c>
      <c r="BX9443">
        <f t="shared" si="590"/>
        <v>0</v>
      </c>
      <c r="BY9443">
        <f t="shared" si="591"/>
        <v>1</v>
      </c>
    </row>
    <row r="9444" spans="1:77">
      <c r="A9444" s="33">
        <v>9439</v>
      </c>
      <c r="BP9444" s="27">
        <v>0.79306274041891</v>
      </c>
      <c r="BQ9444" s="27">
        <v>14190.952241038</v>
      </c>
      <c r="BR9444" s="27">
        <v>1.37466131562457</v>
      </c>
      <c r="BS9444" s="27">
        <v>59450.0967638802</v>
      </c>
      <c r="BU9444">
        <f t="shared" si="588"/>
        <v>104768.458821799</v>
      </c>
      <c r="BV9444">
        <f t="shared" si="589"/>
        <v>146749.100579805</v>
      </c>
      <c r="BW9444" s="9">
        <v>9439</v>
      </c>
      <c r="BX9444">
        <f t="shared" si="590"/>
        <v>0</v>
      </c>
      <c r="BY9444">
        <f t="shared" si="591"/>
        <v>1</v>
      </c>
    </row>
    <row r="9445" spans="1:77">
      <c r="A9445" s="33">
        <v>9440</v>
      </c>
      <c r="BP9445" s="27">
        <v>0.743503006772656</v>
      </c>
      <c r="BQ9445" s="27">
        <v>12612.440700877</v>
      </c>
      <c r="BR9445" s="27">
        <v>1.25260147134159</v>
      </c>
      <c r="BS9445" s="27">
        <v>71081.0132837841</v>
      </c>
      <c r="BU9445">
        <f t="shared" si="588"/>
        <v>98913.0103150215</v>
      </c>
      <c r="BV9445">
        <f t="shared" si="589"/>
        <v>116809.207417454</v>
      </c>
      <c r="BW9445" s="9">
        <v>9440</v>
      </c>
      <c r="BX9445">
        <f t="shared" si="590"/>
        <v>0</v>
      </c>
      <c r="BY9445">
        <f t="shared" si="591"/>
        <v>1</v>
      </c>
    </row>
    <row r="9446" spans="1:77">
      <c r="A9446" s="33">
        <v>9441</v>
      </c>
      <c r="BP9446" s="27">
        <v>0.776401073185041</v>
      </c>
      <c r="BQ9446" s="27">
        <v>13149.3617166974</v>
      </c>
      <c r="BR9446" s="27">
        <v>1.35866075583585</v>
      </c>
      <c r="BS9446" s="27">
        <v>58569.8462033336</v>
      </c>
      <c r="BU9446">
        <f t="shared" si="588"/>
        <v>103310.799261059</v>
      </c>
      <c r="BV9446">
        <f t="shared" si="589"/>
        <v>145229.267172043</v>
      </c>
      <c r="BW9446" s="9">
        <v>9441</v>
      </c>
      <c r="BX9446">
        <f t="shared" si="590"/>
        <v>0</v>
      </c>
      <c r="BY9446">
        <f t="shared" si="591"/>
        <v>1</v>
      </c>
    </row>
    <row r="9447" spans="1:77">
      <c r="A9447" s="33">
        <v>9442</v>
      </c>
      <c r="BP9447" s="27">
        <v>0.794621095508357</v>
      </c>
      <c r="BQ9447" s="27">
        <v>12105.9040818662</v>
      </c>
      <c r="BR9447" s="27">
        <v>1.37568078576002</v>
      </c>
      <c r="BS9447" s="27">
        <v>58596.5896161083</v>
      </c>
      <c r="BU9447">
        <f t="shared" si="588"/>
        <v>107087.260244387</v>
      </c>
      <c r="BV9447">
        <f t="shared" si="589"/>
        <v>147755.528247894</v>
      </c>
      <c r="BW9447" s="9">
        <v>9442</v>
      </c>
      <c r="BX9447">
        <f t="shared" si="590"/>
        <v>0</v>
      </c>
      <c r="BY9447">
        <f t="shared" si="591"/>
        <v>1</v>
      </c>
    </row>
    <row r="9448" spans="1:77">
      <c r="A9448" s="33">
        <v>9443</v>
      </c>
      <c r="BP9448" s="27">
        <v>0.795893427235987</v>
      </c>
      <c r="BQ9448" s="27">
        <v>18328.4302817624</v>
      </c>
      <c r="BR9448" s="27">
        <v>1.38307876404658</v>
      </c>
      <c r="BS9448" s="27">
        <v>78333.7126196152</v>
      </c>
      <c r="BU9448">
        <f t="shared" si="588"/>
        <v>101055.583803636</v>
      </c>
      <c r="BV9448">
        <f t="shared" si="589"/>
        <v>129128.101987371</v>
      </c>
      <c r="BW9448" s="9">
        <v>9443</v>
      </c>
      <c r="BX9448">
        <f t="shared" si="590"/>
        <v>0</v>
      </c>
      <c r="BY9448">
        <f t="shared" si="591"/>
        <v>1</v>
      </c>
    </row>
    <row r="9449" spans="1:77">
      <c r="A9449" s="33">
        <v>9444</v>
      </c>
      <c r="BP9449" s="27">
        <v>0.820262243809078</v>
      </c>
      <c r="BQ9449" s="27">
        <v>19263.2591282393</v>
      </c>
      <c r="BR9449" s="27">
        <v>1.40609406505273</v>
      </c>
      <c r="BS9449" s="27">
        <v>79554.7644070392</v>
      </c>
      <c r="BU9449">
        <f t="shared" si="588"/>
        <v>103776.077443122</v>
      </c>
      <c r="BV9449">
        <f t="shared" si="589"/>
        <v>131359.34535087</v>
      </c>
      <c r="BW9449" s="9">
        <v>9444</v>
      </c>
      <c r="BX9449">
        <f t="shared" si="590"/>
        <v>0</v>
      </c>
      <c r="BY9449">
        <f t="shared" si="591"/>
        <v>1</v>
      </c>
    </row>
    <row r="9450" spans="1:77">
      <c r="A9450" s="33">
        <v>9445</v>
      </c>
      <c r="BP9450" s="27">
        <v>0.770861235152924</v>
      </c>
      <c r="BQ9450" s="27">
        <v>12505.3666044465</v>
      </c>
      <c r="BR9450" s="27">
        <v>1.32248621615558</v>
      </c>
      <c r="BS9450" s="27">
        <v>57723.5557674065</v>
      </c>
      <c r="BU9450">
        <f t="shared" si="588"/>
        <v>103123.818668492</v>
      </c>
      <c r="BV9450">
        <f t="shared" si="589"/>
        <v>140649.37665593</v>
      </c>
      <c r="BW9450" s="9">
        <v>9445</v>
      </c>
      <c r="BX9450">
        <f t="shared" si="590"/>
        <v>0</v>
      </c>
      <c r="BY9450">
        <f t="shared" si="591"/>
        <v>1</v>
      </c>
    </row>
    <row r="9451" spans="1:77">
      <c r="A9451" s="33">
        <v>9446</v>
      </c>
      <c r="BP9451" s="27">
        <v>0.764463725275766</v>
      </c>
      <c r="BQ9451" s="27">
        <v>12214.6074317444</v>
      </c>
      <c r="BR9451" s="27">
        <v>1.28712536879383</v>
      </c>
      <c r="BS9451" s="27">
        <v>55091.9154199927</v>
      </c>
      <c r="BU9451">
        <f t="shared" si="588"/>
        <v>102454.95135962</v>
      </c>
      <c r="BV9451">
        <f t="shared" si="589"/>
        <v>137976.889899082</v>
      </c>
      <c r="BW9451" s="9">
        <v>9446</v>
      </c>
      <c r="BX9451">
        <f t="shared" si="590"/>
        <v>0</v>
      </c>
      <c r="BY9451">
        <f t="shared" si="591"/>
        <v>1</v>
      </c>
    </row>
    <row r="9452" spans="1:77">
      <c r="A9452" s="33">
        <v>9447</v>
      </c>
      <c r="BP9452" s="27">
        <v>0.804218215405863</v>
      </c>
      <c r="BQ9452" s="27">
        <v>13932.9162401126</v>
      </c>
      <c r="BR9452" s="27">
        <v>1.37612916372656</v>
      </c>
      <c r="BS9452" s="27">
        <v>74276.4816560485</v>
      </c>
      <c r="BU9452">
        <f t="shared" si="588"/>
        <v>106699.816070767</v>
      </c>
      <c r="BV9452">
        <f t="shared" si="589"/>
        <v>132142.892902936</v>
      </c>
      <c r="BW9452" s="9">
        <v>9447</v>
      </c>
      <c r="BX9452">
        <f t="shared" si="590"/>
        <v>0</v>
      </c>
      <c r="BY9452">
        <f t="shared" si="591"/>
        <v>1</v>
      </c>
    </row>
    <row r="9453" spans="1:77">
      <c r="A9453" s="33">
        <v>9448</v>
      </c>
      <c r="BP9453" s="27">
        <v>0.801592075900868</v>
      </c>
      <c r="BQ9453" s="27">
        <v>11332.2108274248</v>
      </c>
      <c r="BR9453" s="27">
        <v>1.39033334982835</v>
      </c>
      <c r="BS9453" s="27">
        <v>55797.430514977</v>
      </c>
      <c r="BU9453">
        <f t="shared" si="588"/>
        <v>108906.600557705</v>
      </c>
      <c r="BV9453">
        <f t="shared" si="589"/>
        <v>152752.571959275</v>
      </c>
      <c r="BW9453" s="9">
        <v>9448</v>
      </c>
      <c r="BX9453">
        <f t="shared" si="590"/>
        <v>0</v>
      </c>
      <c r="BY9453">
        <f t="shared" si="591"/>
        <v>1</v>
      </c>
    </row>
    <row r="9454" spans="1:77">
      <c r="A9454" s="33">
        <v>9449</v>
      </c>
      <c r="BP9454" s="27">
        <v>0.793773525664049</v>
      </c>
      <c r="BQ9454" s="27">
        <v>16031.0683407907</v>
      </c>
      <c r="BR9454" s="27">
        <v>1.35552608278473</v>
      </c>
      <c r="BS9454" s="27">
        <v>74561.4897293224</v>
      </c>
      <c r="BU9454">
        <f t="shared" si="588"/>
        <v>103034.960508817</v>
      </c>
      <c r="BV9454">
        <f t="shared" si="589"/>
        <v>128767.422688387</v>
      </c>
      <c r="BW9454" s="9">
        <v>9449</v>
      </c>
      <c r="BX9454">
        <f t="shared" si="590"/>
        <v>0</v>
      </c>
      <c r="BY9454">
        <f t="shared" si="591"/>
        <v>1</v>
      </c>
    </row>
    <row r="9455" spans="1:77">
      <c r="A9455" s="33">
        <v>9450</v>
      </c>
      <c r="BP9455" s="27">
        <v>0.834256076609459</v>
      </c>
      <c r="BQ9455" s="27">
        <v>14774.9541438806</v>
      </c>
      <c r="BR9455" s="27">
        <v>1.45670069070597</v>
      </c>
      <c r="BS9455" s="27">
        <v>64787.2297439405</v>
      </c>
      <c r="BU9455">
        <f t="shared" si="588"/>
        <v>110363.457347538</v>
      </c>
      <c r="BV9455">
        <f t="shared" si="589"/>
        <v>153717.873861955</v>
      </c>
      <c r="BW9455" s="9">
        <v>9450</v>
      </c>
      <c r="BX9455">
        <f t="shared" si="590"/>
        <v>0</v>
      </c>
      <c r="BY9455">
        <f t="shared" si="591"/>
        <v>1</v>
      </c>
    </row>
    <row r="9456" spans="1:77">
      <c r="A9456" s="33">
        <v>9451</v>
      </c>
      <c r="BP9456" s="27">
        <v>0.796039467698854</v>
      </c>
      <c r="BQ9456" s="27">
        <v>13532.0350880986</v>
      </c>
      <c r="BR9456" s="27">
        <v>1.33007268663209</v>
      </c>
      <c r="BS9456" s="27">
        <v>58097.7057052736</v>
      </c>
      <c r="BU9456">
        <f t="shared" si="588"/>
        <v>105873.885066729</v>
      </c>
      <c r="BV9456">
        <f t="shared" si="589"/>
        <v>141413.197289539</v>
      </c>
      <c r="BW9456" s="9">
        <v>9451</v>
      </c>
      <c r="BX9456">
        <f t="shared" si="590"/>
        <v>0</v>
      </c>
      <c r="BY9456">
        <f t="shared" si="591"/>
        <v>1</v>
      </c>
    </row>
    <row r="9457" spans="1:77">
      <c r="A9457" s="33">
        <v>9452</v>
      </c>
      <c r="BP9457" s="27">
        <v>0.811931400492355</v>
      </c>
      <c r="BQ9457" s="27">
        <v>20763.0317705322</v>
      </c>
      <c r="BR9457" s="27">
        <v>1.3810367701095</v>
      </c>
      <c r="BS9457" s="27">
        <v>68768.6232800131</v>
      </c>
      <c r="BU9457">
        <f t="shared" si="588"/>
        <v>101026.678303321</v>
      </c>
      <c r="BV9457">
        <f t="shared" si="589"/>
        <v>138386.892236412</v>
      </c>
      <c r="BW9457" s="9">
        <v>9452</v>
      </c>
      <c r="BX9457">
        <f t="shared" si="590"/>
        <v>0</v>
      </c>
      <c r="BY9457">
        <f t="shared" si="591"/>
        <v>1</v>
      </c>
    </row>
    <row r="9458" spans="1:77">
      <c r="A9458" s="33">
        <v>9453</v>
      </c>
      <c r="BP9458" s="27">
        <v>0.768579201331219</v>
      </c>
      <c r="BQ9458" s="27">
        <v>20299.5807896381</v>
      </c>
      <c r="BR9458" s="27">
        <v>1.31000545029482</v>
      </c>
      <c r="BS9458" s="27">
        <v>65671.9135878131</v>
      </c>
      <c r="BU9458">
        <f t="shared" si="588"/>
        <v>94987.2994100447</v>
      </c>
      <c r="BV9458">
        <f t="shared" si="589"/>
        <v>130828.903956411</v>
      </c>
      <c r="BW9458" s="9">
        <v>9453</v>
      </c>
      <c r="BX9458">
        <f t="shared" si="590"/>
        <v>0</v>
      </c>
      <c r="BY9458">
        <f t="shared" si="591"/>
        <v>1</v>
      </c>
    </row>
    <row r="9459" spans="1:77">
      <c r="A9459" s="33">
        <v>9454</v>
      </c>
      <c r="BP9459" s="27">
        <v>0.819903233623905</v>
      </c>
      <c r="BQ9459" s="27">
        <v>15507.1277224354</v>
      </c>
      <c r="BR9459" s="27">
        <v>1.3817750640821</v>
      </c>
      <c r="BS9459" s="27">
        <v>76036.413407759</v>
      </c>
      <c r="BU9459">
        <f t="shared" si="588"/>
        <v>107478.35732115</v>
      </c>
      <c r="BV9459">
        <f t="shared" si="589"/>
        <v>131229.846204556</v>
      </c>
      <c r="BW9459" s="9">
        <v>9454</v>
      </c>
      <c r="BX9459">
        <f t="shared" si="590"/>
        <v>0</v>
      </c>
      <c r="BY9459">
        <f t="shared" si="591"/>
        <v>1</v>
      </c>
    </row>
    <row r="9460" spans="1:77">
      <c r="A9460" s="33">
        <v>9455</v>
      </c>
      <c r="BP9460" s="27">
        <v>0.837739960847766</v>
      </c>
      <c r="BQ9460" s="27">
        <v>15490.5984750606</v>
      </c>
      <c r="BR9460" s="27">
        <v>1.40938744683166</v>
      </c>
      <c r="BS9460" s="27">
        <v>59021.7986654907</v>
      </c>
      <c r="BU9460">
        <f t="shared" si="588"/>
        <v>110170.395652104</v>
      </c>
      <c r="BV9460">
        <f t="shared" si="589"/>
        <v>152386.318359258</v>
      </c>
      <c r="BW9460" s="9">
        <v>9455</v>
      </c>
      <c r="BX9460">
        <f t="shared" si="590"/>
        <v>0</v>
      </c>
      <c r="BY9460">
        <f t="shared" si="591"/>
        <v>1</v>
      </c>
    </row>
    <row r="9461" spans="1:77">
      <c r="A9461" s="33">
        <v>9456</v>
      </c>
      <c r="BP9461" s="27">
        <v>0.851462828804714</v>
      </c>
      <c r="BQ9461" s="27">
        <v>11051.7622952727</v>
      </c>
      <c r="BR9461" s="27">
        <v>1.459890749337</v>
      </c>
      <c r="BS9461" s="27">
        <v>69227.3173358693</v>
      </c>
      <c r="BU9461">
        <f t="shared" si="588"/>
        <v>116667.662025434</v>
      </c>
      <c r="BV9461">
        <f t="shared" si="589"/>
        <v>149756.29506468</v>
      </c>
      <c r="BW9461" s="9">
        <v>9456</v>
      </c>
      <c r="BX9461">
        <f t="shared" si="590"/>
        <v>0</v>
      </c>
      <c r="BY9461">
        <f t="shared" si="591"/>
        <v>1</v>
      </c>
    </row>
    <row r="9462" spans="1:77">
      <c r="A9462" s="33">
        <v>9457</v>
      </c>
      <c r="BP9462" s="27">
        <v>0.835629743573166</v>
      </c>
      <c r="BQ9462" s="27">
        <v>14952.6888251874</v>
      </c>
      <c r="BR9462" s="27">
        <v>1.46352080637824</v>
      </c>
      <c r="BS9462" s="27">
        <v>61200.0867097631</v>
      </c>
      <c r="BU9462">
        <f t="shared" si="588"/>
        <v>110391.772710788</v>
      </c>
      <c r="BV9462">
        <f t="shared" si="589"/>
        <v>158328.034246973</v>
      </c>
      <c r="BW9462" s="9">
        <v>9457</v>
      </c>
      <c r="BX9462">
        <f t="shared" si="590"/>
        <v>0</v>
      </c>
      <c r="BY9462">
        <f t="shared" si="591"/>
        <v>1</v>
      </c>
    </row>
    <row r="9463" spans="1:77">
      <c r="A9463" s="33">
        <v>9458</v>
      </c>
      <c r="BP9463" s="27">
        <v>0.852182128559535</v>
      </c>
      <c r="BQ9463" s="27">
        <v>17151.2431445125</v>
      </c>
      <c r="BR9463" s="27">
        <v>1.45559930362827</v>
      </c>
      <c r="BS9463" s="27">
        <v>61872.2301723454</v>
      </c>
      <c r="BU9463">
        <f t="shared" si="588"/>
        <v>110676.076139418</v>
      </c>
      <c r="BV9463">
        <f t="shared" si="589"/>
        <v>156467.665371895</v>
      </c>
      <c r="BW9463" s="9">
        <v>9458</v>
      </c>
      <c r="BX9463">
        <f t="shared" si="590"/>
        <v>0</v>
      </c>
      <c r="BY9463">
        <f t="shared" si="591"/>
        <v>1</v>
      </c>
    </row>
    <row r="9464" spans="1:77">
      <c r="A9464" s="33">
        <v>9459</v>
      </c>
      <c r="BP9464" s="27">
        <v>0.787807608397694</v>
      </c>
      <c r="BQ9464" s="27">
        <v>17383.1173391714</v>
      </c>
      <c r="BR9464" s="27">
        <v>1.32079862713643</v>
      </c>
      <c r="BS9464" s="27">
        <v>81565.6356952175</v>
      </c>
      <c r="BU9464">
        <f t="shared" si="588"/>
        <v>100788.023920483</v>
      </c>
      <c r="BV9464">
        <f t="shared" si="589"/>
        <v>116554.158375247</v>
      </c>
      <c r="BW9464" s="9">
        <v>9459</v>
      </c>
      <c r="BX9464">
        <f t="shared" si="590"/>
        <v>0</v>
      </c>
      <c r="BY9464">
        <f t="shared" si="591"/>
        <v>1</v>
      </c>
    </row>
    <row r="9465" spans="1:77">
      <c r="A9465" s="33">
        <v>9460</v>
      </c>
      <c r="BP9465" s="27">
        <v>0.774385347541837</v>
      </c>
      <c r="BQ9465" s="27">
        <v>13936.8535694788</v>
      </c>
      <c r="BR9465" s="27">
        <v>1.32536829817372</v>
      </c>
      <c r="BS9465" s="27">
        <v>74164.143415938</v>
      </c>
      <c r="BU9465">
        <f t="shared" si="588"/>
        <v>102220.948561797</v>
      </c>
      <c r="BV9465">
        <f t="shared" si="589"/>
        <v>124641.10131012</v>
      </c>
      <c r="BW9465" s="9">
        <v>9460</v>
      </c>
      <c r="BX9465">
        <f t="shared" si="590"/>
        <v>0</v>
      </c>
      <c r="BY9465">
        <f t="shared" si="591"/>
        <v>1</v>
      </c>
    </row>
    <row r="9466" spans="1:77">
      <c r="A9466" s="33">
        <v>9461</v>
      </c>
      <c r="BP9466" s="27">
        <v>0.815930290589011</v>
      </c>
      <c r="BQ9466" s="27">
        <v>10927.3063689763</v>
      </c>
      <c r="BR9466" s="27">
        <v>1.38423503415132</v>
      </c>
      <c r="BS9466" s="27">
        <v>54849.6868643747</v>
      </c>
      <c r="BU9466">
        <f t="shared" si="588"/>
        <v>111462.237219375</v>
      </c>
      <c r="BV9466">
        <f t="shared" si="589"/>
        <v>152785.568258323</v>
      </c>
      <c r="BW9466" s="9">
        <v>9461</v>
      </c>
      <c r="BX9466">
        <f t="shared" si="590"/>
        <v>0</v>
      </c>
      <c r="BY9466">
        <f t="shared" si="591"/>
        <v>1</v>
      </c>
    </row>
    <row r="9467" spans="1:77">
      <c r="A9467" s="33">
        <v>9462</v>
      </c>
      <c r="BP9467" s="27">
        <v>0.813161527800314</v>
      </c>
      <c r="BQ9467" s="27">
        <v>13351.8960605073</v>
      </c>
      <c r="BR9467" s="27">
        <v>1.41923154800714</v>
      </c>
      <c r="BS9467" s="27">
        <v>71757.5707314712</v>
      </c>
      <c r="BU9467">
        <f t="shared" si="588"/>
        <v>108622.33310954</v>
      </c>
      <c r="BV9467">
        <f t="shared" si="589"/>
        <v>141127.1614696</v>
      </c>
      <c r="BW9467" s="9">
        <v>9462</v>
      </c>
      <c r="BX9467">
        <f t="shared" si="590"/>
        <v>0</v>
      </c>
      <c r="BY9467">
        <f t="shared" si="591"/>
        <v>1</v>
      </c>
    </row>
    <row r="9468" spans="1:77">
      <c r="A9468" s="33">
        <v>9463</v>
      </c>
      <c r="BP9468" s="27">
        <v>0.843907154842282</v>
      </c>
      <c r="BQ9468" s="27">
        <v>12903.1951904159</v>
      </c>
      <c r="BR9468" s="27">
        <v>1.46197800502296</v>
      </c>
      <c r="BS9468" s="27">
        <v>72884.4532915307</v>
      </c>
      <c r="BU9468">
        <f t="shared" si="588"/>
        <v>113682.878035926</v>
      </c>
      <c r="BV9468">
        <f t="shared" si="589"/>
        <v>146412.247461913</v>
      </c>
      <c r="BW9468" s="9">
        <v>9463</v>
      </c>
      <c r="BX9468">
        <f t="shared" si="590"/>
        <v>0</v>
      </c>
      <c r="BY9468">
        <f t="shared" si="591"/>
        <v>1</v>
      </c>
    </row>
    <row r="9469" spans="1:77">
      <c r="A9469" s="33">
        <v>9464</v>
      </c>
      <c r="BP9469" s="27">
        <v>0.726695263809195</v>
      </c>
      <c r="BQ9469" s="27">
        <v>11550.0704369911</v>
      </c>
      <c r="BR9469" s="27">
        <v>1.24024774493534</v>
      </c>
      <c r="BS9469" s="27">
        <v>71820.2392979271</v>
      </c>
      <c r="BU9469">
        <f t="shared" si="588"/>
        <v>97454.2191343883</v>
      </c>
      <c r="BV9469">
        <f t="shared" si="589"/>
        <v>114216.922442374</v>
      </c>
      <c r="BW9469" s="9">
        <v>9464</v>
      </c>
      <c r="BX9469">
        <f t="shared" si="590"/>
        <v>0</v>
      </c>
      <c r="BY9469">
        <f t="shared" si="591"/>
        <v>1</v>
      </c>
    </row>
    <row r="9470" spans="1:77">
      <c r="A9470" s="33">
        <v>9465</v>
      </c>
      <c r="BP9470" s="27">
        <v>0.79344198581848</v>
      </c>
      <c r="BQ9470" s="27">
        <v>13769.3456935684</v>
      </c>
      <c r="BR9470" s="27">
        <v>1.34848272285702</v>
      </c>
      <c r="BS9470" s="27">
        <v>58485.7723707419</v>
      </c>
      <c r="BU9470">
        <f t="shared" si="588"/>
        <v>105246.952179204</v>
      </c>
      <c r="BV9470">
        <f t="shared" si="589"/>
        <v>143786.636057811</v>
      </c>
      <c r="BW9470" s="9">
        <v>9465</v>
      </c>
      <c r="BX9470">
        <f t="shared" si="590"/>
        <v>0</v>
      </c>
      <c r="BY9470">
        <f t="shared" si="591"/>
        <v>1</v>
      </c>
    </row>
    <row r="9471" spans="1:77">
      <c r="A9471" s="33">
        <v>9466</v>
      </c>
      <c r="BP9471" s="27">
        <v>0.816058400095091</v>
      </c>
      <c r="BQ9471" s="27">
        <v>15533.4895592501</v>
      </c>
      <c r="BR9471" s="27">
        <v>1.4200196756551</v>
      </c>
      <c r="BS9471" s="27">
        <v>61113.6558701986</v>
      </c>
      <c r="BU9471">
        <f t="shared" si="588"/>
        <v>106875.270455013</v>
      </c>
      <c r="BV9471">
        <f t="shared" si="589"/>
        <v>151889.295478066</v>
      </c>
      <c r="BW9471" s="9">
        <v>9466</v>
      </c>
      <c r="BX9471">
        <f t="shared" si="590"/>
        <v>0</v>
      </c>
      <c r="BY9471">
        <f t="shared" si="591"/>
        <v>1</v>
      </c>
    </row>
    <row r="9472" spans="1:77">
      <c r="A9472" s="33">
        <v>9467</v>
      </c>
      <c r="BP9472" s="27">
        <v>0.788239510538321</v>
      </c>
      <c r="BQ9472" s="27">
        <v>15189.5966712713</v>
      </c>
      <c r="BR9472" s="27">
        <v>1.33681507503601</v>
      </c>
      <c r="BS9472" s="27">
        <v>59446.142965924</v>
      </c>
      <c r="BU9472">
        <f t="shared" si="588"/>
        <v>103046.329909477</v>
      </c>
      <c r="BV9472">
        <f t="shared" si="589"/>
        <v>141076.118289478</v>
      </c>
      <c r="BW9472" s="9">
        <v>9467</v>
      </c>
      <c r="BX9472">
        <f t="shared" si="590"/>
        <v>0</v>
      </c>
      <c r="BY9472">
        <f t="shared" si="591"/>
        <v>1</v>
      </c>
    </row>
    <row r="9473" spans="1:77">
      <c r="A9473" s="33">
        <v>9468</v>
      </c>
      <c r="BP9473" s="27">
        <v>0.809477043206237</v>
      </c>
      <c r="BQ9473" s="27">
        <v>11251.8653595916</v>
      </c>
      <c r="BR9473" s="27">
        <v>1.39636862704336</v>
      </c>
      <c r="BS9473" s="27">
        <v>55094.6003826945</v>
      </c>
      <c r="BU9473">
        <f t="shared" si="588"/>
        <v>110169.691121344</v>
      </c>
      <c r="BV9473">
        <f t="shared" si="589"/>
        <v>154360.693673809</v>
      </c>
      <c r="BW9473" s="9">
        <v>9468</v>
      </c>
      <c r="BX9473">
        <f t="shared" si="590"/>
        <v>0</v>
      </c>
      <c r="BY9473">
        <f t="shared" si="591"/>
        <v>1</v>
      </c>
    </row>
    <row r="9474" spans="1:77">
      <c r="A9474" s="33">
        <v>9469</v>
      </c>
      <c r="BP9474" s="27">
        <v>0.799090492382152</v>
      </c>
      <c r="BQ9474" s="27">
        <v>17897.2646796234</v>
      </c>
      <c r="BR9474" s="27">
        <v>1.37193087210275</v>
      </c>
      <c r="BS9474" s="27">
        <v>64174.3482893477</v>
      </c>
      <c r="BU9474">
        <f t="shared" si="588"/>
        <v>101966.309177699</v>
      </c>
      <c r="BV9474">
        <f t="shared" si="589"/>
        <v>141615.282526064</v>
      </c>
      <c r="BW9474" s="9">
        <v>9469</v>
      </c>
      <c r="BX9474">
        <f t="shared" si="590"/>
        <v>0</v>
      </c>
      <c r="BY9474">
        <f t="shared" si="591"/>
        <v>1</v>
      </c>
    </row>
    <row r="9475" spans="1:77">
      <c r="A9475" s="33">
        <v>9470</v>
      </c>
      <c r="BP9475" s="27">
        <v>0.806947464309864</v>
      </c>
      <c r="BQ9475" s="27">
        <v>13387.8135723704</v>
      </c>
      <c r="BR9475" s="27">
        <v>1.39602122747696</v>
      </c>
      <c r="BS9475" s="27">
        <v>73060.351615176</v>
      </c>
      <c r="BU9475">
        <f t="shared" si="588"/>
        <v>107654.306074109</v>
      </c>
      <c r="BV9475">
        <f t="shared" si="589"/>
        <v>136342.832506367</v>
      </c>
      <c r="BW9475" s="9">
        <v>9470</v>
      </c>
      <c r="BX9475">
        <f t="shared" si="590"/>
        <v>0</v>
      </c>
      <c r="BY9475">
        <f t="shared" si="591"/>
        <v>1</v>
      </c>
    </row>
    <row r="9476" spans="1:77">
      <c r="A9476" s="33">
        <v>9471</v>
      </c>
      <c r="BP9476" s="27">
        <v>0.836159729158755</v>
      </c>
      <c r="BQ9476" s="27">
        <v>12469.2704545289</v>
      </c>
      <c r="BR9476" s="27">
        <v>1.43390382858311</v>
      </c>
      <c r="BS9476" s="27">
        <v>71835.4204432257</v>
      </c>
      <c r="BU9476">
        <f t="shared" si="588"/>
        <v>112954.688919284</v>
      </c>
      <c r="BV9476">
        <f t="shared" si="589"/>
        <v>143250.153844241</v>
      </c>
      <c r="BW9476" s="9">
        <v>9471</v>
      </c>
      <c r="BX9476">
        <f t="shared" si="590"/>
        <v>0</v>
      </c>
      <c r="BY9476">
        <f t="shared" si="591"/>
        <v>1</v>
      </c>
    </row>
    <row r="9477" spans="1:77">
      <c r="A9477" s="33">
        <v>9472</v>
      </c>
      <c r="BP9477" s="27">
        <v>0.835019850191289</v>
      </c>
      <c r="BQ9477" s="27">
        <v>15500.2318984782</v>
      </c>
      <c r="BR9477" s="27">
        <v>1.43574862067917</v>
      </c>
      <c r="BS9477" s="27">
        <v>79282.4280910569</v>
      </c>
      <c r="BU9477">
        <f t="shared" si="588"/>
        <v>109752.745630215</v>
      </c>
      <c r="BV9477">
        <f t="shared" si="589"/>
        <v>136079.865010819</v>
      </c>
      <c r="BW9477" s="9">
        <v>9472</v>
      </c>
      <c r="BX9477">
        <f t="shared" si="590"/>
        <v>0</v>
      </c>
      <c r="BY9477">
        <f t="shared" si="591"/>
        <v>1</v>
      </c>
    </row>
    <row r="9478" spans="1:77">
      <c r="A9478" s="33">
        <v>9473</v>
      </c>
      <c r="BP9478" s="27">
        <v>0.810341507556372</v>
      </c>
      <c r="BQ9478" s="27">
        <v>10309.2758146593</v>
      </c>
      <c r="BR9478" s="27">
        <v>1.41438477423178</v>
      </c>
      <c r="BS9478" s="27">
        <v>54640.5735463408</v>
      </c>
      <c r="BU9478">
        <f t="shared" si="588"/>
        <v>111241.950318796</v>
      </c>
      <c r="BV9478">
        <f t="shared" si="589"/>
        <v>157517.142588427</v>
      </c>
      <c r="BW9478" s="9">
        <v>9473</v>
      </c>
      <c r="BX9478">
        <f t="shared" si="590"/>
        <v>0</v>
      </c>
      <c r="BY9478">
        <f t="shared" si="591"/>
        <v>1</v>
      </c>
    </row>
    <row r="9479" spans="1:77">
      <c r="A9479" s="33">
        <v>9474</v>
      </c>
      <c r="BP9479" s="27">
        <v>0.836288640679598</v>
      </c>
      <c r="BQ9479" s="27">
        <v>14016.2462438118</v>
      </c>
      <c r="BR9479" s="27">
        <v>1.40985763613859</v>
      </c>
      <c r="BS9479" s="27">
        <v>72830.243792456</v>
      </c>
      <c r="BU9479">
        <f t="shared" ref="BU9479:BU9542" si="592">BP9479*$BV$1-BQ9479</f>
        <v>111427.049858128</v>
      </c>
      <c r="BV9479">
        <f t="shared" ref="BV9479:BV9542" si="593">BR9479*$BV$1-BS9479</f>
        <v>138648.401628333</v>
      </c>
      <c r="BW9479" s="9">
        <v>9474</v>
      </c>
      <c r="BX9479">
        <f t="shared" ref="BX9479:BX9542" si="594">IF(BU9479=MAX($BU9479:$BV9479),1,0)</f>
        <v>0</v>
      </c>
      <c r="BY9479">
        <f t="shared" ref="BY9479:BY9542" si="595">IF(BV9479=MAX($BU9479:$BV9479),1,0)</f>
        <v>1</v>
      </c>
    </row>
    <row r="9480" spans="1:77">
      <c r="A9480" s="33">
        <v>9475</v>
      </c>
      <c r="BP9480" s="27">
        <v>0.852820142485909</v>
      </c>
      <c r="BQ9480" s="27">
        <v>11531.288380158</v>
      </c>
      <c r="BR9480" s="27">
        <v>1.4744788967721</v>
      </c>
      <c r="BS9480" s="27">
        <v>56260.4514916423</v>
      </c>
      <c r="BU9480">
        <f t="shared" si="592"/>
        <v>116391.732992728</v>
      </c>
      <c r="BV9480">
        <f t="shared" si="593"/>
        <v>164911.383024173</v>
      </c>
      <c r="BW9480" s="9">
        <v>9475</v>
      </c>
      <c r="BX9480">
        <f t="shared" si="594"/>
        <v>0</v>
      </c>
      <c r="BY9480">
        <f t="shared" si="595"/>
        <v>1</v>
      </c>
    </row>
    <row r="9481" spans="1:77">
      <c r="A9481" s="33">
        <v>9476</v>
      </c>
      <c r="BP9481" s="27">
        <v>0.78494648336564</v>
      </c>
      <c r="BQ9481" s="27">
        <v>12252.1802828171</v>
      </c>
      <c r="BR9481" s="27">
        <v>1.36720257999488</v>
      </c>
      <c r="BS9481" s="27">
        <v>71674.6029859561</v>
      </c>
      <c r="BU9481">
        <f t="shared" si="592"/>
        <v>105489.792222029</v>
      </c>
      <c r="BV9481">
        <f t="shared" si="593"/>
        <v>133405.784013275</v>
      </c>
      <c r="BW9481" s="9">
        <v>9476</v>
      </c>
      <c r="BX9481">
        <f t="shared" si="594"/>
        <v>0</v>
      </c>
      <c r="BY9481">
        <f t="shared" si="595"/>
        <v>1</v>
      </c>
    </row>
    <row r="9482" spans="1:77">
      <c r="A9482" s="33">
        <v>9477</v>
      </c>
      <c r="BP9482" s="27">
        <v>0.80587167606289</v>
      </c>
      <c r="BQ9482" s="27">
        <v>12250.4625316005</v>
      </c>
      <c r="BR9482" s="27">
        <v>1.38617272261551</v>
      </c>
      <c r="BS9482" s="27">
        <v>59464.558684942</v>
      </c>
      <c r="BU9482">
        <f t="shared" si="592"/>
        <v>108630.288877833</v>
      </c>
      <c r="BV9482">
        <f t="shared" si="593"/>
        <v>148461.349707385</v>
      </c>
      <c r="BW9482" s="9">
        <v>9477</v>
      </c>
      <c r="BX9482">
        <f t="shared" si="594"/>
        <v>0</v>
      </c>
      <c r="BY9482">
        <f t="shared" si="595"/>
        <v>1</v>
      </c>
    </row>
    <row r="9483" spans="1:77">
      <c r="A9483" s="33">
        <v>9478</v>
      </c>
      <c r="BP9483" s="27">
        <v>0.840953530549195</v>
      </c>
      <c r="BQ9483" s="27">
        <v>19415.433144459</v>
      </c>
      <c r="BR9483" s="27">
        <v>1.4688305556988</v>
      </c>
      <c r="BS9483" s="27">
        <v>70168.3533171195</v>
      </c>
      <c r="BU9483">
        <f t="shared" si="592"/>
        <v>106727.59643792</v>
      </c>
      <c r="BV9483">
        <f t="shared" si="593"/>
        <v>150156.2300377</v>
      </c>
      <c r="BW9483" s="9">
        <v>9478</v>
      </c>
      <c r="BX9483">
        <f t="shared" si="594"/>
        <v>0</v>
      </c>
      <c r="BY9483">
        <f t="shared" si="595"/>
        <v>1</v>
      </c>
    </row>
    <row r="9484" spans="1:77">
      <c r="A9484" s="33">
        <v>9479</v>
      </c>
      <c r="BP9484" s="27">
        <v>0.783501979939603</v>
      </c>
      <c r="BQ9484" s="27">
        <v>16745.1897571954</v>
      </c>
      <c r="BR9484" s="27">
        <v>1.34841028134367</v>
      </c>
      <c r="BS9484" s="27">
        <v>81607.2007287369</v>
      </c>
      <c r="BU9484">
        <f t="shared" si="592"/>
        <v>100780.107233745</v>
      </c>
      <c r="BV9484">
        <f t="shared" si="593"/>
        <v>120654.341472814</v>
      </c>
      <c r="BW9484" s="9">
        <v>9479</v>
      </c>
      <c r="BX9484">
        <f t="shared" si="594"/>
        <v>0</v>
      </c>
      <c r="BY9484">
        <f t="shared" si="595"/>
        <v>1</v>
      </c>
    </row>
    <row r="9485" spans="1:77">
      <c r="A9485" s="33">
        <v>9480</v>
      </c>
      <c r="BP9485" s="27">
        <v>0.866054985879523</v>
      </c>
      <c r="BQ9485" s="27">
        <v>17140.864052284</v>
      </c>
      <c r="BR9485" s="27">
        <v>1.5040537776843</v>
      </c>
      <c r="BS9485" s="27">
        <v>65106.8490028548</v>
      </c>
      <c r="BU9485">
        <f t="shared" si="592"/>
        <v>112767.383829644</v>
      </c>
      <c r="BV9485">
        <f t="shared" si="593"/>
        <v>160501.217649791</v>
      </c>
      <c r="BW9485" s="9">
        <v>9480</v>
      </c>
      <c r="BX9485">
        <f t="shared" si="594"/>
        <v>0</v>
      </c>
      <c r="BY9485">
        <f t="shared" si="595"/>
        <v>1</v>
      </c>
    </row>
    <row r="9486" spans="1:77">
      <c r="A9486" s="33">
        <v>9481</v>
      </c>
      <c r="BP9486" s="27">
        <v>0.842014622350164</v>
      </c>
      <c r="BQ9486" s="27">
        <v>14383.2578307203</v>
      </c>
      <c r="BR9486" s="27">
        <v>1.4787605563691</v>
      </c>
      <c r="BS9486" s="27">
        <v>76705.4560591549</v>
      </c>
      <c r="BU9486">
        <f t="shared" si="592"/>
        <v>111918.935521804</v>
      </c>
      <c r="BV9486">
        <f t="shared" si="593"/>
        <v>145108.62739621</v>
      </c>
      <c r="BW9486" s="9">
        <v>9481</v>
      </c>
      <c r="BX9486">
        <f t="shared" si="594"/>
        <v>0</v>
      </c>
      <c r="BY9486">
        <f t="shared" si="595"/>
        <v>1</v>
      </c>
    </row>
    <row r="9487" spans="1:77">
      <c r="A9487" s="33">
        <v>9482</v>
      </c>
      <c r="BP9487" s="27">
        <v>0.786237761244347</v>
      </c>
      <c r="BQ9487" s="27">
        <v>17592.8037439325</v>
      </c>
      <c r="BR9487" s="27">
        <v>1.34979828431539</v>
      </c>
      <c r="BS9487" s="27">
        <v>64262.5261996154</v>
      </c>
      <c r="BU9487">
        <f t="shared" si="592"/>
        <v>100342.86044272</v>
      </c>
      <c r="BV9487">
        <f t="shared" si="593"/>
        <v>138207.216447693</v>
      </c>
      <c r="BW9487" s="9">
        <v>9482</v>
      </c>
      <c r="BX9487">
        <f t="shared" si="594"/>
        <v>0</v>
      </c>
      <c r="BY9487">
        <f t="shared" si="595"/>
        <v>1</v>
      </c>
    </row>
    <row r="9488" spans="1:77">
      <c r="A9488" s="33">
        <v>9483</v>
      </c>
      <c r="BP9488" s="27">
        <v>0.755631784238608</v>
      </c>
      <c r="BQ9488" s="27">
        <v>19207.0603736552</v>
      </c>
      <c r="BR9488" s="27">
        <v>1.2731676197736</v>
      </c>
      <c r="BS9488" s="27">
        <v>77635.2175394576</v>
      </c>
      <c r="BU9488">
        <f t="shared" si="592"/>
        <v>94137.7072621359</v>
      </c>
      <c r="BV9488">
        <f t="shared" si="593"/>
        <v>113339.925426583</v>
      </c>
      <c r="BW9488" s="9">
        <v>9483</v>
      </c>
      <c r="BX9488">
        <f t="shared" si="594"/>
        <v>0</v>
      </c>
      <c r="BY9488">
        <f t="shared" si="595"/>
        <v>1</v>
      </c>
    </row>
    <row r="9489" spans="1:77">
      <c r="A9489" s="33">
        <v>9484</v>
      </c>
      <c r="BP9489" s="27">
        <v>0.823303732860792</v>
      </c>
      <c r="BQ9489" s="27">
        <v>13230.5097020537</v>
      </c>
      <c r="BR9489" s="27">
        <v>1.42446531975992</v>
      </c>
      <c r="BS9489" s="27">
        <v>70057.3435449615</v>
      </c>
      <c r="BU9489">
        <f t="shared" si="592"/>
        <v>110265.050227065</v>
      </c>
      <c r="BV9489">
        <f t="shared" si="593"/>
        <v>143612.454419026</v>
      </c>
      <c r="BW9489" s="9">
        <v>9484</v>
      </c>
      <c r="BX9489">
        <f t="shared" si="594"/>
        <v>0</v>
      </c>
      <c r="BY9489">
        <f t="shared" si="595"/>
        <v>1</v>
      </c>
    </row>
    <row r="9490" spans="1:77">
      <c r="A9490" s="33">
        <v>9485</v>
      </c>
      <c r="BP9490" s="27">
        <v>0.843152010215202</v>
      </c>
      <c r="BQ9490" s="27">
        <v>17576.7901685652</v>
      </c>
      <c r="BR9490" s="27">
        <v>1.45405304785424</v>
      </c>
      <c r="BS9490" s="27">
        <v>75417.4458642048</v>
      </c>
      <c r="BU9490">
        <f t="shared" si="592"/>
        <v>108896.011363715</v>
      </c>
      <c r="BV9490">
        <f t="shared" si="593"/>
        <v>142690.511313931</v>
      </c>
      <c r="BW9490" s="9">
        <v>9485</v>
      </c>
      <c r="BX9490">
        <f t="shared" si="594"/>
        <v>0</v>
      </c>
      <c r="BY9490">
        <f t="shared" si="595"/>
        <v>1</v>
      </c>
    </row>
    <row r="9491" spans="1:77">
      <c r="A9491" s="33">
        <v>9486</v>
      </c>
      <c r="BP9491" s="27">
        <v>0.82044611431219</v>
      </c>
      <c r="BQ9491" s="27">
        <v>10932.5330222809</v>
      </c>
      <c r="BR9491" s="27">
        <v>1.42302911519978</v>
      </c>
      <c r="BS9491" s="27">
        <v>55192.5662331814</v>
      </c>
      <c r="BU9491">
        <f t="shared" si="592"/>
        <v>112134.384124548</v>
      </c>
      <c r="BV9491">
        <f t="shared" si="593"/>
        <v>158261.801046786</v>
      </c>
      <c r="BW9491" s="9">
        <v>9486</v>
      </c>
      <c r="BX9491">
        <f t="shared" si="594"/>
        <v>0</v>
      </c>
      <c r="BY9491">
        <f t="shared" si="595"/>
        <v>1</v>
      </c>
    </row>
    <row r="9492" spans="1:77">
      <c r="A9492" s="33">
        <v>9487</v>
      </c>
      <c r="BP9492" s="27">
        <v>0.801011724303647</v>
      </c>
      <c r="BQ9492" s="27">
        <v>16774.1605271005</v>
      </c>
      <c r="BR9492" s="27">
        <v>1.38431493274764</v>
      </c>
      <c r="BS9492" s="27">
        <v>60894.6577749801</v>
      </c>
      <c r="BU9492">
        <f t="shared" si="592"/>
        <v>103377.598118447</v>
      </c>
      <c r="BV9492">
        <f t="shared" si="593"/>
        <v>146752.582137166</v>
      </c>
      <c r="BW9492" s="9">
        <v>9487</v>
      </c>
      <c r="BX9492">
        <f t="shared" si="594"/>
        <v>0</v>
      </c>
      <c r="BY9492">
        <f t="shared" si="595"/>
        <v>1</v>
      </c>
    </row>
    <row r="9493" spans="1:77">
      <c r="A9493" s="33">
        <v>9488</v>
      </c>
      <c r="BP9493" s="27">
        <v>0.803813122291685</v>
      </c>
      <c r="BQ9493" s="27">
        <v>11112.6948865349</v>
      </c>
      <c r="BR9493" s="27">
        <v>1.3806756517388</v>
      </c>
      <c r="BS9493" s="27">
        <v>55199.0120445974</v>
      </c>
      <c r="BU9493">
        <f t="shared" si="592"/>
        <v>109459.273457218</v>
      </c>
      <c r="BV9493">
        <f t="shared" si="593"/>
        <v>151902.335716223</v>
      </c>
      <c r="BW9493" s="9">
        <v>9488</v>
      </c>
      <c r="BX9493">
        <f t="shared" si="594"/>
        <v>0</v>
      </c>
      <c r="BY9493">
        <f t="shared" si="595"/>
        <v>1</v>
      </c>
    </row>
    <row r="9494" spans="1:77">
      <c r="A9494" s="33">
        <v>9489</v>
      </c>
      <c r="BP9494" s="27">
        <v>0.843476548501965</v>
      </c>
      <c r="BQ9494" s="27">
        <v>13928.9333747298</v>
      </c>
      <c r="BR9494" s="27">
        <v>1.48547567333396</v>
      </c>
      <c r="BS9494" s="27">
        <v>75657.1096589216</v>
      </c>
      <c r="BU9494">
        <f t="shared" si="592"/>
        <v>112592.548900565</v>
      </c>
      <c r="BV9494">
        <f t="shared" si="593"/>
        <v>147164.241341172</v>
      </c>
      <c r="BW9494" s="9">
        <v>9489</v>
      </c>
      <c r="BX9494">
        <f t="shared" si="594"/>
        <v>0</v>
      </c>
      <c r="BY9494">
        <f t="shared" si="595"/>
        <v>1</v>
      </c>
    </row>
    <row r="9495" spans="1:77">
      <c r="A9495" s="33">
        <v>9490</v>
      </c>
      <c r="BP9495" s="27">
        <v>0.806499520552284</v>
      </c>
      <c r="BQ9495" s="27">
        <v>14204.9752815178</v>
      </c>
      <c r="BR9495" s="27">
        <v>1.38595625103672</v>
      </c>
      <c r="BS9495" s="27">
        <v>59576.5625132357</v>
      </c>
      <c r="BU9495">
        <f t="shared" si="592"/>
        <v>106769.952801325</v>
      </c>
      <c r="BV9495">
        <f t="shared" si="593"/>
        <v>148316.875142272</v>
      </c>
      <c r="BW9495" s="9">
        <v>9490</v>
      </c>
      <c r="BX9495">
        <f t="shared" si="594"/>
        <v>0</v>
      </c>
      <c r="BY9495">
        <f t="shared" si="595"/>
        <v>1</v>
      </c>
    </row>
    <row r="9496" spans="1:77">
      <c r="A9496" s="33">
        <v>9491</v>
      </c>
      <c r="BP9496" s="27">
        <v>0.801129417277623</v>
      </c>
      <c r="BQ9496" s="27">
        <v>14478.0300452856</v>
      </c>
      <c r="BR9496" s="27">
        <v>1.3682360883398</v>
      </c>
      <c r="BS9496" s="27">
        <v>76392.9404836829</v>
      </c>
      <c r="BU9496">
        <f t="shared" si="592"/>
        <v>105691.382546358</v>
      </c>
      <c r="BV9496">
        <f t="shared" si="593"/>
        <v>128842.472767287</v>
      </c>
      <c r="BW9496" s="9">
        <v>9491</v>
      </c>
      <c r="BX9496">
        <f t="shared" si="594"/>
        <v>0</v>
      </c>
      <c r="BY9496">
        <f t="shared" si="595"/>
        <v>1</v>
      </c>
    </row>
    <row r="9497" spans="1:77">
      <c r="A9497" s="33">
        <v>9492</v>
      </c>
      <c r="BP9497" s="27">
        <v>0.793491589035499</v>
      </c>
      <c r="BQ9497" s="27">
        <v>12380.1088551444</v>
      </c>
      <c r="BR9497" s="27">
        <v>1.38384243773709</v>
      </c>
      <c r="BS9497" s="27">
        <v>57232.5611630287</v>
      </c>
      <c r="BU9497">
        <f t="shared" si="592"/>
        <v>106643.629500181</v>
      </c>
      <c r="BV9497">
        <f t="shared" si="593"/>
        <v>150343.804497535</v>
      </c>
      <c r="BW9497" s="9">
        <v>9492</v>
      </c>
      <c r="BX9497">
        <f t="shared" si="594"/>
        <v>0</v>
      </c>
      <c r="BY9497">
        <f t="shared" si="595"/>
        <v>1</v>
      </c>
    </row>
    <row r="9498" spans="1:77">
      <c r="A9498" s="33">
        <v>9493</v>
      </c>
      <c r="BP9498" s="27">
        <v>0.824036786849306</v>
      </c>
      <c r="BQ9498" s="27">
        <v>13788.376112649</v>
      </c>
      <c r="BR9498" s="27">
        <v>1.45024577944743</v>
      </c>
      <c r="BS9498" s="27">
        <v>61542.9477329181</v>
      </c>
      <c r="BU9498">
        <f t="shared" si="592"/>
        <v>109817.141914747</v>
      </c>
      <c r="BV9498">
        <f t="shared" si="593"/>
        <v>155993.919184196</v>
      </c>
      <c r="BW9498" s="9">
        <v>9493</v>
      </c>
      <c r="BX9498">
        <f t="shared" si="594"/>
        <v>0</v>
      </c>
      <c r="BY9498">
        <f t="shared" si="595"/>
        <v>1</v>
      </c>
    </row>
    <row r="9499" spans="1:77">
      <c r="A9499" s="33">
        <v>9494</v>
      </c>
      <c r="BP9499" s="27">
        <v>0.828424335019392</v>
      </c>
      <c r="BQ9499" s="27">
        <v>15195.8710094548</v>
      </c>
      <c r="BR9499" s="27">
        <v>1.44934660916378</v>
      </c>
      <c r="BS9499" s="27">
        <v>62344.3223537602</v>
      </c>
      <c r="BU9499">
        <f t="shared" si="592"/>
        <v>109067.779243454</v>
      </c>
      <c r="BV9499">
        <f t="shared" si="593"/>
        <v>155057.669020806</v>
      </c>
      <c r="BW9499" s="9">
        <v>9494</v>
      </c>
      <c r="BX9499">
        <f t="shared" si="594"/>
        <v>0</v>
      </c>
      <c r="BY9499">
        <f t="shared" si="595"/>
        <v>1</v>
      </c>
    </row>
    <row r="9500" spans="1:77">
      <c r="A9500" s="33">
        <v>9495</v>
      </c>
      <c r="BP9500" s="27">
        <v>0.804584245280082</v>
      </c>
      <c r="BQ9500" s="27">
        <v>16828.5170760287</v>
      </c>
      <c r="BR9500" s="27">
        <v>1.38785117249047</v>
      </c>
      <c r="BS9500" s="27">
        <v>79644.2110841978</v>
      </c>
      <c r="BU9500">
        <f t="shared" si="592"/>
        <v>103859.119715983</v>
      </c>
      <c r="BV9500">
        <f t="shared" si="593"/>
        <v>128533.464789373</v>
      </c>
      <c r="BW9500" s="9">
        <v>9495</v>
      </c>
      <c r="BX9500">
        <f t="shared" si="594"/>
        <v>0</v>
      </c>
      <c r="BY9500">
        <f t="shared" si="595"/>
        <v>1</v>
      </c>
    </row>
    <row r="9501" spans="1:77">
      <c r="A9501" s="33">
        <v>9496</v>
      </c>
      <c r="BP9501" s="27">
        <v>0.826691233839294</v>
      </c>
      <c r="BQ9501" s="27">
        <v>18472.6309412783</v>
      </c>
      <c r="BR9501" s="27">
        <v>1.41192640199682</v>
      </c>
      <c r="BS9501" s="27">
        <v>67546.9182962612</v>
      </c>
      <c r="BU9501">
        <f t="shared" si="592"/>
        <v>105531.054134616</v>
      </c>
      <c r="BV9501">
        <f t="shared" si="593"/>
        <v>144242.042003262</v>
      </c>
      <c r="BW9501" s="9">
        <v>9496</v>
      </c>
      <c r="BX9501">
        <f t="shared" si="594"/>
        <v>0</v>
      </c>
      <c r="BY9501">
        <f t="shared" si="595"/>
        <v>1</v>
      </c>
    </row>
    <row r="9502" spans="1:77">
      <c r="A9502" s="33">
        <v>9497</v>
      </c>
      <c r="BP9502" s="27">
        <v>0.816653942803434</v>
      </c>
      <c r="BQ9502" s="27">
        <v>18297.9778675736</v>
      </c>
      <c r="BR9502" s="27">
        <v>1.41927349362195</v>
      </c>
      <c r="BS9502" s="27">
        <v>67695.6214316082</v>
      </c>
      <c r="BU9502">
        <f t="shared" si="592"/>
        <v>104200.113552942</v>
      </c>
      <c r="BV9502">
        <f t="shared" si="593"/>
        <v>145195.402611684</v>
      </c>
      <c r="BW9502" s="9">
        <v>9497</v>
      </c>
      <c r="BX9502">
        <f t="shared" si="594"/>
        <v>0</v>
      </c>
      <c r="BY9502">
        <f t="shared" si="595"/>
        <v>1</v>
      </c>
    </row>
    <row r="9503" spans="1:77">
      <c r="A9503" s="33">
        <v>9498</v>
      </c>
      <c r="BP9503" s="27">
        <v>0.821022434649781</v>
      </c>
      <c r="BQ9503" s="27">
        <v>15353.3065556408</v>
      </c>
      <c r="BR9503" s="27">
        <v>1.42402463864484</v>
      </c>
      <c r="BS9503" s="27">
        <v>76269.9247636859</v>
      </c>
      <c r="BU9503">
        <f t="shared" si="592"/>
        <v>107800.058641826</v>
      </c>
      <c r="BV9503">
        <f t="shared" si="593"/>
        <v>137333.77103304</v>
      </c>
      <c r="BW9503" s="9">
        <v>9498</v>
      </c>
      <c r="BX9503">
        <f t="shared" si="594"/>
        <v>0</v>
      </c>
      <c r="BY9503">
        <f t="shared" si="595"/>
        <v>1</v>
      </c>
    </row>
    <row r="9504" spans="1:77">
      <c r="A9504" s="33">
        <v>9499</v>
      </c>
      <c r="BP9504" s="27">
        <v>0.819499854993484</v>
      </c>
      <c r="BQ9504" s="27">
        <v>14863.242605584</v>
      </c>
      <c r="BR9504" s="27">
        <v>1.42133936365724</v>
      </c>
      <c r="BS9504" s="27">
        <v>75204.4587253311</v>
      </c>
      <c r="BU9504">
        <f t="shared" si="592"/>
        <v>108061.735643439</v>
      </c>
      <c r="BV9504">
        <f t="shared" si="593"/>
        <v>137996.445823255</v>
      </c>
      <c r="BW9504" s="9">
        <v>9499</v>
      </c>
      <c r="BX9504">
        <f t="shared" si="594"/>
        <v>0</v>
      </c>
      <c r="BY9504">
        <f t="shared" si="595"/>
        <v>1</v>
      </c>
    </row>
    <row r="9505" spans="1:77">
      <c r="A9505" s="33">
        <v>9500</v>
      </c>
      <c r="BP9505" s="27">
        <v>0.793832352953436</v>
      </c>
      <c r="BQ9505" s="27">
        <v>19361.7973630071</v>
      </c>
      <c r="BR9505" s="27">
        <v>1.32786929819489</v>
      </c>
      <c r="BS9505" s="27">
        <v>83313.9826826909</v>
      </c>
      <c r="BU9505">
        <f t="shared" si="592"/>
        <v>99713.0555800083</v>
      </c>
      <c r="BV9505">
        <f t="shared" si="593"/>
        <v>115866.412046542</v>
      </c>
      <c r="BW9505" s="9">
        <v>9500</v>
      </c>
      <c r="BX9505">
        <f t="shared" si="594"/>
        <v>0</v>
      </c>
      <c r="BY9505">
        <f t="shared" si="595"/>
        <v>1</v>
      </c>
    </row>
    <row r="9506" spans="1:77">
      <c r="A9506" s="33">
        <v>9501</v>
      </c>
      <c r="BP9506" s="27">
        <v>0.83889748921296</v>
      </c>
      <c r="BQ9506" s="27">
        <v>12468.3099431981</v>
      </c>
      <c r="BR9506" s="27">
        <v>1.46040199153303</v>
      </c>
      <c r="BS9506" s="27">
        <v>74909.5736922277</v>
      </c>
      <c r="BU9506">
        <f t="shared" si="592"/>
        <v>113366.313438746</v>
      </c>
      <c r="BV9506">
        <f t="shared" si="593"/>
        <v>144150.725037727</v>
      </c>
      <c r="BW9506" s="9">
        <v>9501</v>
      </c>
      <c r="BX9506">
        <f t="shared" si="594"/>
        <v>0</v>
      </c>
      <c r="BY9506">
        <f t="shared" si="595"/>
        <v>1</v>
      </c>
    </row>
    <row r="9507" spans="1:77">
      <c r="A9507" s="33">
        <v>9502</v>
      </c>
      <c r="BP9507" s="27">
        <v>0.851797389852928</v>
      </c>
      <c r="BQ9507" s="27">
        <v>15422.0783855579</v>
      </c>
      <c r="BR9507" s="27">
        <v>1.46654452646631</v>
      </c>
      <c r="BS9507" s="27">
        <v>74047.592047967</v>
      </c>
      <c r="BU9507">
        <f t="shared" si="592"/>
        <v>112347.530092381</v>
      </c>
      <c r="BV9507">
        <f t="shared" si="593"/>
        <v>145934.086921979</v>
      </c>
      <c r="BW9507" s="9">
        <v>9502</v>
      </c>
      <c r="BX9507">
        <f t="shared" si="594"/>
        <v>0</v>
      </c>
      <c r="BY9507">
        <f t="shared" si="595"/>
        <v>1</v>
      </c>
    </row>
    <row r="9508" spans="1:77">
      <c r="A9508" s="33">
        <v>9503</v>
      </c>
      <c r="BP9508" s="27">
        <v>0.845661890946323</v>
      </c>
      <c r="BQ9508" s="27">
        <v>10361.3760063489</v>
      </c>
      <c r="BR9508" s="27">
        <v>1.46192932053425</v>
      </c>
      <c r="BS9508" s="27">
        <v>55033.5510300699</v>
      </c>
      <c r="BU9508">
        <f t="shared" si="592"/>
        <v>116487.9076356</v>
      </c>
      <c r="BV9508">
        <f t="shared" si="593"/>
        <v>164255.847050068</v>
      </c>
      <c r="BW9508" s="9">
        <v>9503</v>
      </c>
      <c r="BX9508">
        <f t="shared" si="594"/>
        <v>0</v>
      </c>
      <c r="BY9508">
        <f t="shared" si="595"/>
        <v>1</v>
      </c>
    </row>
    <row r="9509" spans="1:77">
      <c r="A9509" s="33">
        <v>9504</v>
      </c>
      <c r="BP9509" s="27">
        <v>0.8466690611692</v>
      </c>
      <c r="BQ9509" s="27">
        <v>18421.6587616164</v>
      </c>
      <c r="BR9509" s="27">
        <v>1.4674145179636</v>
      </c>
      <c r="BS9509" s="27">
        <v>70543.6940049869</v>
      </c>
      <c r="BU9509">
        <f t="shared" si="592"/>
        <v>108578.700413764</v>
      </c>
      <c r="BV9509">
        <f t="shared" si="593"/>
        <v>149568.483689553</v>
      </c>
      <c r="BW9509" s="9">
        <v>9504</v>
      </c>
      <c r="BX9509">
        <f t="shared" si="594"/>
        <v>0</v>
      </c>
      <c r="BY9509">
        <f t="shared" si="595"/>
        <v>1</v>
      </c>
    </row>
    <row r="9510" spans="1:77">
      <c r="A9510" s="33">
        <v>9505</v>
      </c>
      <c r="BP9510" s="27">
        <v>0.814155225004963</v>
      </c>
      <c r="BQ9510" s="27">
        <v>13578.6619774442</v>
      </c>
      <c r="BR9510" s="27">
        <v>1.37777441951646</v>
      </c>
      <c r="BS9510" s="27">
        <v>58484.6422697861</v>
      </c>
      <c r="BU9510">
        <f t="shared" si="592"/>
        <v>108544.6217733</v>
      </c>
      <c r="BV9510">
        <f t="shared" si="593"/>
        <v>148181.520657683</v>
      </c>
      <c r="BW9510" s="9">
        <v>9505</v>
      </c>
      <c r="BX9510">
        <f t="shared" si="594"/>
        <v>0</v>
      </c>
      <c r="BY9510">
        <f t="shared" si="595"/>
        <v>1</v>
      </c>
    </row>
    <row r="9511" spans="1:77">
      <c r="A9511" s="33">
        <v>9506</v>
      </c>
      <c r="BP9511" s="27">
        <v>0.830862719350993</v>
      </c>
      <c r="BQ9511" s="27">
        <v>10933.3945034294</v>
      </c>
      <c r="BR9511" s="27">
        <v>1.42129163838916</v>
      </c>
      <c r="BS9511" s="27">
        <v>70057.7234153841</v>
      </c>
      <c r="BU9511">
        <f t="shared" si="592"/>
        <v>113696.013399219</v>
      </c>
      <c r="BV9511">
        <f t="shared" si="593"/>
        <v>143136.02234299</v>
      </c>
      <c r="BW9511" s="9">
        <v>9506</v>
      </c>
      <c r="BX9511">
        <f t="shared" si="594"/>
        <v>0</v>
      </c>
      <c r="BY9511">
        <f t="shared" si="595"/>
        <v>1</v>
      </c>
    </row>
    <row r="9512" spans="1:77">
      <c r="A9512" s="33">
        <v>9507</v>
      </c>
      <c r="BP9512" s="27">
        <v>0.846270737176161</v>
      </c>
      <c r="BQ9512" s="27">
        <v>16131.728374472</v>
      </c>
      <c r="BR9512" s="27">
        <v>1.45239619790985</v>
      </c>
      <c r="BS9512" s="27">
        <v>61843.8620850088</v>
      </c>
      <c r="BU9512">
        <f t="shared" si="592"/>
        <v>110808.882201952</v>
      </c>
      <c r="BV9512">
        <f t="shared" si="593"/>
        <v>156015.567601469</v>
      </c>
      <c r="BW9512" s="9">
        <v>9507</v>
      </c>
      <c r="BX9512">
        <f t="shared" si="594"/>
        <v>0</v>
      </c>
      <c r="BY9512">
        <f t="shared" si="595"/>
        <v>1</v>
      </c>
    </row>
    <row r="9513" spans="1:77">
      <c r="A9513" s="33">
        <v>9508</v>
      </c>
      <c r="BP9513" s="27">
        <v>0.851132442464412</v>
      </c>
      <c r="BQ9513" s="27">
        <v>13923.0136779033</v>
      </c>
      <c r="BR9513" s="27">
        <v>1.48022090274618</v>
      </c>
      <c r="BS9513" s="27">
        <v>74686.7215992481</v>
      </c>
      <c r="BU9513">
        <f t="shared" si="592"/>
        <v>113746.852691759</v>
      </c>
      <c r="BV9513">
        <f t="shared" si="593"/>
        <v>147346.41381268</v>
      </c>
      <c r="BW9513" s="9">
        <v>9508</v>
      </c>
      <c r="BX9513">
        <f t="shared" si="594"/>
        <v>0</v>
      </c>
      <c r="BY9513">
        <f t="shared" si="595"/>
        <v>1</v>
      </c>
    </row>
    <row r="9514" spans="1:77">
      <c r="A9514" s="33">
        <v>9509</v>
      </c>
      <c r="BP9514" s="27">
        <v>0.791723887330574</v>
      </c>
      <c r="BQ9514" s="27">
        <v>11134.3802363361</v>
      </c>
      <c r="BR9514" s="27">
        <v>1.37254600530138</v>
      </c>
      <c r="BS9514" s="27">
        <v>59915.7981246157</v>
      </c>
      <c r="BU9514">
        <f t="shared" si="592"/>
        <v>107624.20286325</v>
      </c>
      <c r="BV9514">
        <f t="shared" si="593"/>
        <v>145966.102670591</v>
      </c>
      <c r="BW9514" s="9">
        <v>9509</v>
      </c>
      <c r="BX9514">
        <f t="shared" si="594"/>
        <v>0</v>
      </c>
      <c r="BY9514">
        <f t="shared" si="595"/>
        <v>1</v>
      </c>
    </row>
    <row r="9515" spans="1:77">
      <c r="A9515" s="33">
        <v>9510</v>
      </c>
      <c r="BP9515" s="27">
        <v>0.788860939217232</v>
      </c>
      <c r="BQ9515" s="27">
        <v>16402.1390656951</v>
      </c>
      <c r="BR9515" s="27">
        <v>1.3505193127216</v>
      </c>
      <c r="BS9515" s="27">
        <v>61069.8061152555</v>
      </c>
      <c r="BU9515">
        <f t="shared" si="592"/>
        <v>101927.00181689</v>
      </c>
      <c r="BV9515">
        <f t="shared" si="593"/>
        <v>141508.090792985</v>
      </c>
      <c r="BW9515" s="9">
        <v>9510</v>
      </c>
      <c r="BX9515">
        <f t="shared" si="594"/>
        <v>0</v>
      </c>
      <c r="BY9515">
        <f t="shared" si="595"/>
        <v>1</v>
      </c>
    </row>
    <row r="9516" spans="1:77">
      <c r="A9516" s="33">
        <v>9511</v>
      </c>
      <c r="BP9516" s="27">
        <v>0.800463571857094</v>
      </c>
      <c r="BQ9516" s="27">
        <v>16144.9662693362</v>
      </c>
      <c r="BR9516" s="27">
        <v>1.36592036520252</v>
      </c>
      <c r="BS9516" s="27">
        <v>62541.4117546557</v>
      </c>
      <c r="BU9516">
        <f t="shared" si="592"/>
        <v>103924.569509228</v>
      </c>
      <c r="BV9516">
        <f t="shared" si="593"/>
        <v>142346.643025723</v>
      </c>
      <c r="BW9516" s="9">
        <v>9511</v>
      </c>
      <c r="BX9516">
        <f t="shared" si="594"/>
        <v>0</v>
      </c>
      <c r="BY9516">
        <f t="shared" si="595"/>
        <v>1</v>
      </c>
    </row>
    <row r="9517" spans="1:77">
      <c r="A9517" s="33">
        <v>9512</v>
      </c>
      <c r="BP9517" s="27">
        <v>0.790243868941611</v>
      </c>
      <c r="BQ9517" s="27">
        <v>16842.1964963313</v>
      </c>
      <c r="BR9517" s="27">
        <v>1.33880220841816</v>
      </c>
      <c r="BS9517" s="27">
        <v>61332.3534677899</v>
      </c>
      <c r="BU9517">
        <f t="shared" si="592"/>
        <v>101694.38384491</v>
      </c>
      <c r="BV9517">
        <f t="shared" si="593"/>
        <v>139487.977794934</v>
      </c>
      <c r="BW9517" s="9">
        <v>9512</v>
      </c>
      <c r="BX9517">
        <f t="shared" si="594"/>
        <v>0</v>
      </c>
      <c r="BY9517">
        <f t="shared" si="595"/>
        <v>1</v>
      </c>
    </row>
    <row r="9518" spans="1:77">
      <c r="A9518" s="33">
        <v>9513</v>
      </c>
      <c r="BP9518" s="27">
        <v>0.821616749903036</v>
      </c>
      <c r="BQ9518" s="27">
        <v>18082.5562392148</v>
      </c>
      <c r="BR9518" s="27">
        <v>1.42087543691159</v>
      </c>
      <c r="BS9518" s="27">
        <v>69285.8284632086</v>
      </c>
      <c r="BU9518">
        <f t="shared" si="592"/>
        <v>105159.956246241</v>
      </c>
      <c r="BV9518">
        <f t="shared" si="593"/>
        <v>143845.48707353</v>
      </c>
      <c r="BW9518" s="9">
        <v>9513</v>
      </c>
      <c r="BX9518">
        <f t="shared" si="594"/>
        <v>0</v>
      </c>
      <c r="BY9518">
        <f t="shared" si="595"/>
        <v>1</v>
      </c>
    </row>
    <row r="9519" spans="1:77">
      <c r="A9519" s="33">
        <v>9514</v>
      </c>
      <c r="BP9519" s="27">
        <v>0.812532657514679</v>
      </c>
      <c r="BQ9519" s="27">
        <v>15406.4720351669</v>
      </c>
      <c r="BR9519" s="27">
        <v>1.38139044010962</v>
      </c>
      <c r="BS9519" s="27">
        <v>76398.0654496099</v>
      </c>
      <c r="BU9519">
        <f t="shared" si="592"/>
        <v>106473.426592035</v>
      </c>
      <c r="BV9519">
        <f t="shared" si="593"/>
        <v>130810.500566834</v>
      </c>
      <c r="BW9519" s="9">
        <v>9514</v>
      </c>
      <c r="BX9519">
        <f t="shared" si="594"/>
        <v>0</v>
      </c>
      <c r="BY9519">
        <f t="shared" si="595"/>
        <v>1</v>
      </c>
    </row>
    <row r="9520" spans="1:77">
      <c r="A9520" s="33">
        <v>9515</v>
      </c>
      <c r="BP9520" s="27">
        <v>0.813277197304249</v>
      </c>
      <c r="BQ9520" s="27">
        <v>13839.9315087172</v>
      </c>
      <c r="BR9520" s="27">
        <v>1.39578125746696</v>
      </c>
      <c r="BS9520" s="27">
        <v>60523.8654263444</v>
      </c>
      <c r="BU9520">
        <f t="shared" si="592"/>
        <v>108151.64808692</v>
      </c>
      <c r="BV9520">
        <f t="shared" si="593"/>
        <v>148843.3231937</v>
      </c>
      <c r="BW9520" s="9">
        <v>9515</v>
      </c>
      <c r="BX9520">
        <f t="shared" si="594"/>
        <v>0</v>
      </c>
      <c r="BY9520">
        <f t="shared" si="595"/>
        <v>1</v>
      </c>
    </row>
    <row r="9521" spans="1:77">
      <c r="A9521" s="33">
        <v>9516</v>
      </c>
      <c r="BP9521" s="27">
        <v>0.787471395385565</v>
      </c>
      <c r="BQ9521" s="27">
        <v>11925.0670658305</v>
      </c>
      <c r="BR9521" s="27">
        <v>1.35831283525874</v>
      </c>
      <c r="BS9521" s="27">
        <v>56858.5126611928</v>
      </c>
      <c r="BU9521">
        <f t="shared" si="592"/>
        <v>106195.642242004</v>
      </c>
      <c r="BV9521">
        <f t="shared" si="593"/>
        <v>146888.412627619</v>
      </c>
      <c r="BW9521" s="9">
        <v>9516</v>
      </c>
      <c r="BX9521">
        <f t="shared" si="594"/>
        <v>0</v>
      </c>
      <c r="BY9521">
        <f t="shared" si="595"/>
        <v>1</v>
      </c>
    </row>
    <row r="9522" spans="1:77">
      <c r="A9522" s="33">
        <v>9517</v>
      </c>
      <c r="BP9522" s="27">
        <v>0.816632965698925</v>
      </c>
      <c r="BQ9522" s="27">
        <v>9469.83911540602</v>
      </c>
      <c r="BR9522" s="27">
        <v>1.38881000443752</v>
      </c>
      <c r="BS9522" s="27">
        <v>54357.6388196928</v>
      </c>
      <c r="BU9522">
        <f t="shared" si="592"/>
        <v>113025.105739433</v>
      </c>
      <c r="BV9522">
        <f t="shared" si="593"/>
        <v>153963.861845935</v>
      </c>
      <c r="BW9522" s="9">
        <v>9517</v>
      </c>
      <c r="BX9522">
        <f t="shared" si="594"/>
        <v>0</v>
      </c>
      <c r="BY9522">
        <f t="shared" si="595"/>
        <v>1</v>
      </c>
    </row>
    <row r="9523" spans="1:77">
      <c r="A9523" s="33">
        <v>9518</v>
      </c>
      <c r="BP9523" s="27">
        <v>0.854279805499124</v>
      </c>
      <c r="BQ9523" s="27">
        <v>17850.8456712543</v>
      </c>
      <c r="BR9523" s="27">
        <v>1.49231094866229</v>
      </c>
      <c r="BS9523" s="27">
        <v>64884.5853261072</v>
      </c>
      <c r="BU9523">
        <f t="shared" si="592"/>
        <v>110291.125153614</v>
      </c>
      <c r="BV9523">
        <f t="shared" si="593"/>
        <v>158962.056973236</v>
      </c>
      <c r="BW9523" s="9">
        <v>9518</v>
      </c>
      <c r="BX9523">
        <f t="shared" si="594"/>
        <v>0</v>
      </c>
      <c r="BY9523">
        <f t="shared" si="595"/>
        <v>1</v>
      </c>
    </row>
    <row r="9524" spans="1:77">
      <c r="A9524" s="33">
        <v>9519</v>
      </c>
      <c r="BP9524" s="27">
        <v>0.81948495426381</v>
      </c>
      <c r="BQ9524" s="27">
        <v>12839.9785479346</v>
      </c>
      <c r="BR9524" s="27">
        <v>1.38170995153836</v>
      </c>
      <c r="BS9524" s="27">
        <v>71878.9991856632</v>
      </c>
      <c r="BU9524">
        <f t="shared" si="592"/>
        <v>110082.764591637</v>
      </c>
      <c r="BV9524">
        <f t="shared" si="593"/>
        <v>135377.493545091</v>
      </c>
      <c r="BW9524" s="9">
        <v>9519</v>
      </c>
      <c r="BX9524">
        <f t="shared" si="594"/>
        <v>0</v>
      </c>
      <c r="BY9524">
        <f t="shared" si="595"/>
        <v>1</v>
      </c>
    </row>
    <row r="9525" spans="1:77">
      <c r="A9525" s="33">
        <v>9520</v>
      </c>
      <c r="BP9525" s="27">
        <v>0.808251933713527</v>
      </c>
      <c r="BQ9525" s="27">
        <v>14264.3809122465</v>
      </c>
      <c r="BR9525" s="27">
        <v>1.38362258371239</v>
      </c>
      <c r="BS9525" s="27">
        <v>75414.0910770801</v>
      </c>
      <c r="BU9525">
        <f t="shared" si="592"/>
        <v>106973.409144783</v>
      </c>
      <c r="BV9525">
        <f t="shared" si="593"/>
        <v>132129.296479778</v>
      </c>
      <c r="BW9525" s="9">
        <v>9520</v>
      </c>
      <c r="BX9525">
        <f t="shared" si="594"/>
        <v>0</v>
      </c>
      <c r="BY9525">
        <f t="shared" si="595"/>
        <v>1</v>
      </c>
    </row>
    <row r="9526" spans="1:77">
      <c r="A9526" s="33">
        <v>9521</v>
      </c>
      <c r="BP9526" s="27">
        <v>0.87034886507548</v>
      </c>
      <c r="BQ9526" s="27">
        <v>14937.6792893208</v>
      </c>
      <c r="BR9526" s="27">
        <v>1.53245686306346</v>
      </c>
      <c r="BS9526" s="27">
        <v>63046.5347564986</v>
      </c>
      <c r="BU9526">
        <f t="shared" si="592"/>
        <v>115614.650472001</v>
      </c>
      <c r="BV9526">
        <f t="shared" si="593"/>
        <v>166821.994703021</v>
      </c>
      <c r="BW9526" s="9">
        <v>9521</v>
      </c>
      <c r="BX9526">
        <f t="shared" si="594"/>
        <v>0</v>
      </c>
      <c r="BY9526">
        <f t="shared" si="595"/>
        <v>1</v>
      </c>
    </row>
    <row r="9527" spans="1:77">
      <c r="A9527" s="33">
        <v>9522</v>
      </c>
      <c r="BP9527" s="27">
        <v>0.787089351057007</v>
      </c>
      <c r="BQ9527" s="27">
        <v>14627.4912081119</v>
      </c>
      <c r="BR9527" s="27">
        <v>1.33753881299522</v>
      </c>
      <c r="BS9527" s="27">
        <v>74211.2686581733</v>
      </c>
      <c r="BU9527">
        <f t="shared" si="592"/>
        <v>103435.911450439</v>
      </c>
      <c r="BV9527">
        <f t="shared" si="593"/>
        <v>126419.553291109</v>
      </c>
      <c r="BW9527" s="9">
        <v>9522</v>
      </c>
      <c r="BX9527">
        <f t="shared" si="594"/>
        <v>0</v>
      </c>
      <c r="BY9527">
        <f t="shared" si="595"/>
        <v>1</v>
      </c>
    </row>
    <row r="9528" spans="1:77">
      <c r="A9528" s="33">
        <v>9523</v>
      </c>
      <c r="BP9528" s="27">
        <v>0.776507287158476</v>
      </c>
      <c r="BQ9528" s="27">
        <v>10396.5709994067</v>
      </c>
      <c r="BR9528" s="27">
        <v>1.33349387854673</v>
      </c>
      <c r="BS9528" s="27">
        <v>54593.5164767703</v>
      </c>
      <c r="BU9528">
        <f t="shared" si="592"/>
        <v>106079.522074365</v>
      </c>
      <c r="BV9528">
        <f t="shared" si="593"/>
        <v>145430.56530524</v>
      </c>
      <c r="BW9528" s="9">
        <v>9523</v>
      </c>
      <c r="BX9528">
        <f t="shared" si="594"/>
        <v>0</v>
      </c>
      <c r="BY9528">
        <f t="shared" si="595"/>
        <v>1</v>
      </c>
    </row>
    <row r="9529" spans="1:77">
      <c r="A9529" s="33">
        <v>9524</v>
      </c>
      <c r="BP9529" s="27">
        <v>0.793486320086504</v>
      </c>
      <c r="BQ9529" s="27">
        <v>23772.4477601135</v>
      </c>
      <c r="BR9529" s="27">
        <v>1.36144037563776</v>
      </c>
      <c r="BS9529" s="27">
        <v>71962.1051595925</v>
      </c>
      <c r="BU9529">
        <f t="shared" si="592"/>
        <v>95250.5002528621</v>
      </c>
      <c r="BV9529">
        <f t="shared" si="593"/>
        <v>132253.951186072</v>
      </c>
      <c r="BW9529" s="9">
        <v>9524</v>
      </c>
      <c r="BX9529">
        <f t="shared" si="594"/>
        <v>0</v>
      </c>
      <c r="BY9529">
        <f t="shared" si="595"/>
        <v>1</v>
      </c>
    </row>
    <row r="9530" spans="1:77">
      <c r="A9530" s="33">
        <v>9525</v>
      </c>
      <c r="BP9530" s="27">
        <v>0.831473214492075</v>
      </c>
      <c r="BQ9530" s="27">
        <v>13451.2003684087</v>
      </c>
      <c r="BR9530" s="27">
        <v>1.43988429625</v>
      </c>
      <c r="BS9530" s="27">
        <v>60101.1635930683</v>
      </c>
      <c r="BU9530">
        <f t="shared" si="592"/>
        <v>111269.781805403</v>
      </c>
      <c r="BV9530">
        <f t="shared" si="593"/>
        <v>155881.480844431</v>
      </c>
      <c r="BW9530" s="9">
        <v>9525</v>
      </c>
      <c r="BX9530">
        <f t="shared" si="594"/>
        <v>0</v>
      </c>
      <c r="BY9530">
        <f t="shared" si="595"/>
        <v>1</v>
      </c>
    </row>
    <row r="9531" spans="1:77">
      <c r="A9531" s="33">
        <v>9526</v>
      </c>
      <c r="BP9531" s="27">
        <v>0.814776666894471</v>
      </c>
      <c r="BQ9531" s="27">
        <v>13307.0190434062</v>
      </c>
      <c r="BR9531" s="27">
        <v>1.42405144171481</v>
      </c>
      <c r="BS9531" s="27">
        <v>57031.5614518646</v>
      </c>
      <c r="BU9531">
        <f t="shared" si="592"/>
        <v>108909.480990765</v>
      </c>
      <c r="BV9531">
        <f t="shared" si="593"/>
        <v>156576.154805356</v>
      </c>
      <c r="BW9531" s="9">
        <v>9526</v>
      </c>
      <c r="BX9531">
        <f t="shared" si="594"/>
        <v>0</v>
      </c>
      <c r="BY9531">
        <f t="shared" si="595"/>
        <v>1</v>
      </c>
    </row>
    <row r="9532" spans="1:77">
      <c r="A9532" s="33">
        <v>9527</v>
      </c>
      <c r="BP9532" s="27">
        <v>0.815180606480053</v>
      </c>
      <c r="BQ9532" s="27">
        <v>13138.3248639881</v>
      </c>
      <c r="BR9532" s="27">
        <v>1.41975735943096</v>
      </c>
      <c r="BS9532" s="27">
        <v>59002.1598923828</v>
      </c>
      <c r="BU9532">
        <f t="shared" si="592"/>
        <v>109138.76610802</v>
      </c>
      <c r="BV9532">
        <f t="shared" si="593"/>
        <v>153961.444022262</v>
      </c>
      <c r="BW9532" s="9">
        <v>9527</v>
      </c>
      <c r="BX9532">
        <f t="shared" si="594"/>
        <v>0</v>
      </c>
      <c r="BY9532">
        <f t="shared" si="595"/>
        <v>1</v>
      </c>
    </row>
    <row r="9533" spans="1:77">
      <c r="A9533" s="33">
        <v>9528</v>
      </c>
      <c r="BP9533" s="27">
        <v>0.811728598246642</v>
      </c>
      <c r="BQ9533" s="27">
        <v>14061.9111465076</v>
      </c>
      <c r="BR9533" s="27">
        <v>1.41748882674952</v>
      </c>
      <c r="BS9533" s="27">
        <v>72841.0213331704</v>
      </c>
      <c r="BU9533">
        <f t="shared" si="592"/>
        <v>107697.378590489</v>
      </c>
      <c r="BV9533">
        <f t="shared" si="593"/>
        <v>139782.302679258</v>
      </c>
      <c r="BW9533" s="9">
        <v>9528</v>
      </c>
      <c r="BX9533">
        <f t="shared" si="594"/>
        <v>0</v>
      </c>
      <c r="BY9533">
        <f t="shared" si="595"/>
        <v>1</v>
      </c>
    </row>
    <row r="9534" spans="1:77">
      <c r="A9534" s="33">
        <v>9529</v>
      </c>
      <c r="BP9534" s="27">
        <v>0.782371867674183</v>
      </c>
      <c r="BQ9534" s="27">
        <v>12449.8225257682</v>
      </c>
      <c r="BR9534" s="27">
        <v>1.35085885154048</v>
      </c>
      <c r="BS9534" s="27">
        <v>56178.4355224908</v>
      </c>
      <c r="BU9534">
        <f t="shared" si="592"/>
        <v>104905.957625359</v>
      </c>
      <c r="BV9534">
        <f t="shared" si="593"/>
        <v>146450.392208582</v>
      </c>
      <c r="BW9534" s="9">
        <v>9529</v>
      </c>
      <c r="BX9534">
        <f t="shared" si="594"/>
        <v>0</v>
      </c>
      <c r="BY9534">
        <f t="shared" si="595"/>
        <v>1</v>
      </c>
    </row>
    <row r="9535" spans="1:77">
      <c r="A9535" s="33">
        <v>9530</v>
      </c>
      <c r="BP9535" s="27">
        <v>0.851766351468403</v>
      </c>
      <c r="BQ9535" s="27">
        <v>14702.575505556</v>
      </c>
      <c r="BR9535" s="27">
        <v>1.47911572439968</v>
      </c>
      <c r="BS9535" s="27">
        <v>76160.804999036</v>
      </c>
      <c r="BU9535">
        <f t="shared" si="592"/>
        <v>113062.377214704</v>
      </c>
      <c r="BV9535">
        <f t="shared" si="593"/>
        <v>145706.553660915</v>
      </c>
      <c r="BW9535" s="9">
        <v>9530</v>
      </c>
      <c r="BX9535">
        <f t="shared" si="594"/>
        <v>0</v>
      </c>
      <c r="BY9535">
        <f t="shared" si="595"/>
        <v>1</v>
      </c>
    </row>
    <row r="9536" spans="1:77">
      <c r="A9536" s="33">
        <v>9531</v>
      </c>
      <c r="BP9536" s="27">
        <v>0.832326270156965</v>
      </c>
      <c r="BQ9536" s="27">
        <v>10867.0555167727</v>
      </c>
      <c r="BR9536" s="27">
        <v>1.42253543285574</v>
      </c>
      <c r="BS9536" s="27">
        <v>69438.2735351649</v>
      </c>
      <c r="BU9536">
        <f t="shared" si="592"/>
        <v>113981.885006772</v>
      </c>
      <c r="BV9536">
        <f t="shared" si="593"/>
        <v>143942.041393195</v>
      </c>
      <c r="BW9536" s="9">
        <v>9531</v>
      </c>
      <c r="BX9536">
        <f t="shared" si="594"/>
        <v>0</v>
      </c>
      <c r="BY9536">
        <f t="shared" si="595"/>
        <v>1</v>
      </c>
    </row>
    <row r="9537" spans="1:77">
      <c r="A9537" s="33">
        <v>9532</v>
      </c>
      <c r="BP9537" s="27">
        <v>0.807520795275966</v>
      </c>
      <c r="BQ9537" s="27">
        <v>13123.3569458672</v>
      </c>
      <c r="BR9537" s="27">
        <v>1.39227764974022</v>
      </c>
      <c r="BS9537" s="27">
        <v>61619.2401050156</v>
      </c>
      <c r="BU9537">
        <f t="shared" si="592"/>
        <v>108004.762345528</v>
      </c>
      <c r="BV9537">
        <f t="shared" si="593"/>
        <v>147222.407356018</v>
      </c>
      <c r="BW9537" s="9">
        <v>9532</v>
      </c>
      <c r="BX9537">
        <f t="shared" si="594"/>
        <v>0</v>
      </c>
      <c r="BY9537">
        <f t="shared" si="595"/>
        <v>1</v>
      </c>
    </row>
    <row r="9538" spans="1:77">
      <c r="A9538" s="33">
        <v>9533</v>
      </c>
      <c r="BP9538" s="27">
        <v>0.798615305759565</v>
      </c>
      <c r="BQ9538" s="27">
        <v>12674.3412253203</v>
      </c>
      <c r="BR9538" s="27">
        <v>1.37085530330464</v>
      </c>
      <c r="BS9538" s="27">
        <v>69800.5726261526</v>
      </c>
      <c r="BU9538">
        <f t="shared" si="592"/>
        <v>107117.954638614</v>
      </c>
      <c r="BV9538">
        <f t="shared" si="593"/>
        <v>135827.722869543</v>
      </c>
      <c r="BW9538" s="9">
        <v>9533</v>
      </c>
      <c r="BX9538">
        <f t="shared" si="594"/>
        <v>0</v>
      </c>
      <c r="BY9538">
        <f t="shared" si="595"/>
        <v>1</v>
      </c>
    </row>
    <row r="9539" spans="1:77">
      <c r="A9539" s="33">
        <v>9534</v>
      </c>
      <c r="BP9539" s="27">
        <v>0.811998790101776</v>
      </c>
      <c r="BQ9539" s="27">
        <v>17655.3025893698</v>
      </c>
      <c r="BR9539" s="27">
        <v>1.41269389919818</v>
      </c>
      <c r="BS9539" s="27">
        <v>80198.406966891</v>
      </c>
      <c r="BU9539">
        <f t="shared" si="592"/>
        <v>104144.515925897</v>
      </c>
      <c r="BV9539">
        <f t="shared" si="593"/>
        <v>131705.677912836</v>
      </c>
      <c r="BW9539" s="9">
        <v>9534</v>
      </c>
      <c r="BX9539">
        <f t="shared" si="594"/>
        <v>0</v>
      </c>
      <c r="BY9539">
        <f t="shared" si="595"/>
        <v>1</v>
      </c>
    </row>
    <row r="9540" spans="1:77">
      <c r="A9540" s="33">
        <v>9535</v>
      </c>
      <c r="BP9540" s="27">
        <v>0.866366909776889</v>
      </c>
      <c r="BQ9540" s="27">
        <v>12225.4074395564</v>
      </c>
      <c r="BR9540" s="27">
        <v>1.51716959133366</v>
      </c>
      <c r="BS9540" s="27">
        <v>70707.4536698238</v>
      </c>
      <c r="BU9540">
        <f t="shared" si="592"/>
        <v>117729.629026977</v>
      </c>
      <c r="BV9540">
        <f t="shared" si="593"/>
        <v>156867.985030225</v>
      </c>
      <c r="BW9540" s="9">
        <v>9535</v>
      </c>
      <c r="BX9540">
        <f t="shared" si="594"/>
        <v>0</v>
      </c>
      <c r="BY9540">
        <f t="shared" si="595"/>
        <v>1</v>
      </c>
    </row>
    <row r="9541" spans="1:77">
      <c r="A9541" s="33">
        <v>9536</v>
      </c>
      <c r="BP9541" s="27">
        <v>0.827021870834834</v>
      </c>
      <c r="BQ9541" s="27">
        <v>16016.8942558269</v>
      </c>
      <c r="BR9541" s="27">
        <v>1.42846285886898</v>
      </c>
      <c r="BS9541" s="27">
        <v>61568.8408779819</v>
      </c>
      <c r="BU9541">
        <f t="shared" si="592"/>
        <v>108036.386369398</v>
      </c>
      <c r="BV9541">
        <f t="shared" si="593"/>
        <v>152700.587952364</v>
      </c>
      <c r="BW9541" s="9">
        <v>9536</v>
      </c>
      <c r="BX9541">
        <f t="shared" si="594"/>
        <v>0</v>
      </c>
      <c r="BY9541">
        <f t="shared" si="595"/>
        <v>1</v>
      </c>
    </row>
    <row r="9542" spans="1:77">
      <c r="A9542" s="33">
        <v>9537</v>
      </c>
      <c r="BP9542" s="27">
        <v>0.813788537609873</v>
      </c>
      <c r="BQ9542" s="27">
        <v>16997.4812973898</v>
      </c>
      <c r="BR9542" s="27">
        <v>1.39876938247028</v>
      </c>
      <c r="BS9542" s="27">
        <v>65509.2367018031</v>
      </c>
      <c r="BU9542">
        <f t="shared" si="592"/>
        <v>105070.799344091</v>
      </c>
      <c r="BV9542">
        <f t="shared" si="593"/>
        <v>144306.170668739</v>
      </c>
      <c r="BW9542" s="9">
        <v>9537</v>
      </c>
      <c r="BX9542">
        <f t="shared" si="594"/>
        <v>0</v>
      </c>
      <c r="BY9542">
        <f t="shared" si="595"/>
        <v>1</v>
      </c>
    </row>
    <row r="9543" spans="1:77">
      <c r="A9543" s="33">
        <v>9538</v>
      </c>
      <c r="BP9543" s="27">
        <v>0.835594783261887</v>
      </c>
      <c r="BQ9543" s="27">
        <v>12949.4239129926</v>
      </c>
      <c r="BR9543" s="27">
        <v>1.40656623931047</v>
      </c>
      <c r="BS9543" s="27">
        <v>58590.4275419298</v>
      </c>
      <c r="BU9543">
        <f t="shared" ref="BU9543:BU9606" si="596">BP9543*$BV$1-BQ9543</f>
        <v>112389.79357629</v>
      </c>
      <c r="BV9543">
        <f t="shared" ref="BV9543:BV9606" si="597">BR9543*$BV$1-BS9543</f>
        <v>152394.508354641</v>
      </c>
      <c r="BW9543" s="9">
        <v>9538</v>
      </c>
      <c r="BX9543">
        <f t="shared" ref="BX9543:BX9606" si="598">IF(BU9543=MAX($BU9543:$BV9543),1,0)</f>
        <v>0</v>
      </c>
      <c r="BY9543">
        <f t="shared" ref="BY9543:BY9606" si="599">IF(BV9543=MAX($BU9543:$BV9543),1,0)</f>
        <v>1</v>
      </c>
    </row>
    <row r="9544" spans="1:77">
      <c r="A9544" s="33">
        <v>9539</v>
      </c>
      <c r="BP9544" s="27">
        <v>0.795642390743471</v>
      </c>
      <c r="BQ9544" s="27">
        <v>17504.6540436091</v>
      </c>
      <c r="BR9544" s="27">
        <v>1.37185172435061</v>
      </c>
      <c r="BS9544" s="27">
        <v>68401.2905016932</v>
      </c>
      <c r="BU9544">
        <f t="shared" si="596"/>
        <v>101841.704567912</v>
      </c>
      <c r="BV9544">
        <f t="shared" si="597"/>
        <v>137376.468150898</v>
      </c>
      <c r="BW9544" s="9">
        <v>9539</v>
      </c>
      <c r="BX9544">
        <f t="shared" si="598"/>
        <v>0</v>
      </c>
      <c r="BY9544">
        <f t="shared" si="599"/>
        <v>1</v>
      </c>
    </row>
    <row r="9545" spans="1:77">
      <c r="A9545" s="33">
        <v>9540</v>
      </c>
      <c r="BP9545" s="27">
        <v>0.846702056022724</v>
      </c>
      <c r="BQ9545" s="27">
        <v>14001.0279702572</v>
      </c>
      <c r="BR9545" s="27">
        <v>1.46067596493485</v>
      </c>
      <c r="BS9545" s="27">
        <v>71743.1543777433</v>
      </c>
      <c r="BU9545">
        <f t="shared" si="596"/>
        <v>113004.280433151</v>
      </c>
      <c r="BV9545">
        <f t="shared" si="597"/>
        <v>147358.240362484</v>
      </c>
      <c r="BW9545" s="9">
        <v>9540</v>
      </c>
      <c r="BX9545">
        <f t="shared" si="598"/>
        <v>0</v>
      </c>
      <c r="BY9545">
        <f t="shared" si="599"/>
        <v>1</v>
      </c>
    </row>
    <row r="9546" spans="1:77">
      <c r="A9546" s="33">
        <v>9541</v>
      </c>
      <c r="BP9546" s="27">
        <v>0.834170888003062</v>
      </c>
      <c r="BQ9546" s="27">
        <v>11234.8106257669</v>
      </c>
      <c r="BR9546" s="27">
        <v>1.43824665353792</v>
      </c>
      <c r="BS9546" s="27">
        <v>55431.9257804952</v>
      </c>
      <c r="BU9546">
        <f t="shared" si="596"/>
        <v>113890.822574692</v>
      </c>
      <c r="BV9546">
        <f t="shared" si="597"/>
        <v>160305.072250192</v>
      </c>
      <c r="BW9546" s="9">
        <v>9541</v>
      </c>
      <c r="BX9546">
        <f t="shared" si="598"/>
        <v>0</v>
      </c>
      <c r="BY9546">
        <f t="shared" si="599"/>
        <v>1</v>
      </c>
    </row>
    <row r="9547" spans="1:77">
      <c r="A9547" s="33">
        <v>9542</v>
      </c>
      <c r="BP9547" s="27">
        <v>0.786636261017326</v>
      </c>
      <c r="BQ9547" s="27">
        <v>14677.2634433927</v>
      </c>
      <c r="BR9547" s="27">
        <v>1.35506591682442</v>
      </c>
      <c r="BS9547" s="27">
        <v>60159.9802482492</v>
      </c>
      <c r="BU9547">
        <f t="shared" si="596"/>
        <v>103318.175709206</v>
      </c>
      <c r="BV9547">
        <f t="shared" si="597"/>
        <v>143099.907275413</v>
      </c>
      <c r="BW9547" s="9">
        <v>9542</v>
      </c>
      <c r="BX9547">
        <f t="shared" si="598"/>
        <v>0</v>
      </c>
      <c r="BY9547">
        <f t="shared" si="599"/>
        <v>1</v>
      </c>
    </row>
    <row r="9548" spans="1:77">
      <c r="A9548" s="33">
        <v>9543</v>
      </c>
      <c r="BP9548" s="27">
        <v>0.798824213702641</v>
      </c>
      <c r="BQ9548" s="27">
        <v>13428.0305179243</v>
      </c>
      <c r="BR9548" s="27">
        <v>1.38008297421959</v>
      </c>
      <c r="BS9548" s="27">
        <v>58272.6658638533</v>
      </c>
      <c r="BU9548">
        <f t="shared" si="596"/>
        <v>106395.601537472</v>
      </c>
      <c r="BV9548">
        <f t="shared" si="597"/>
        <v>148739.780269086</v>
      </c>
      <c r="BW9548" s="9">
        <v>9543</v>
      </c>
      <c r="BX9548">
        <f t="shared" si="598"/>
        <v>0</v>
      </c>
      <c r="BY9548">
        <f t="shared" si="599"/>
        <v>1</v>
      </c>
    </row>
    <row r="9549" spans="1:77">
      <c r="A9549" s="33">
        <v>9544</v>
      </c>
      <c r="BP9549" s="27">
        <v>0.815463832674223</v>
      </c>
      <c r="BQ9549" s="27">
        <v>15909.1227804411</v>
      </c>
      <c r="BR9549" s="27">
        <v>1.39654213715129</v>
      </c>
      <c r="BS9549" s="27">
        <v>60442.5796697511</v>
      </c>
      <c r="BU9549">
        <f t="shared" si="596"/>
        <v>106410.452120692</v>
      </c>
      <c r="BV9549">
        <f t="shared" si="597"/>
        <v>149038.740902942</v>
      </c>
      <c r="BW9549" s="9">
        <v>9544</v>
      </c>
      <c r="BX9549">
        <f t="shared" si="598"/>
        <v>0</v>
      </c>
      <c r="BY9549">
        <f t="shared" si="599"/>
        <v>1</v>
      </c>
    </row>
    <row r="9550" spans="1:77">
      <c r="A9550" s="33">
        <v>9545</v>
      </c>
      <c r="BP9550" s="27">
        <v>0.833626708972321</v>
      </c>
      <c r="BQ9550" s="27">
        <v>17425.9556192739</v>
      </c>
      <c r="BR9550" s="27">
        <v>1.42207207513563</v>
      </c>
      <c r="BS9550" s="27">
        <v>81806.3576331018</v>
      </c>
      <c r="BU9550">
        <f t="shared" si="596"/>
        <v>107618.050726574</v>
      </c>
      <c r="BV9550">
        <f t="shared" si="597"/>
        <v>131504.453637243</v>
      </c>
      <c r="BW9550" s="9">
        <v>9545</v>
      </c>
      <c r="BX9550">
        <f t="shared" si="598"/>
        <v>0</v>
      </c>
      <c r="BY9550">
        <f t="shared" si="599"/>
        <v>1</v>
      </c>
    </row>
    <row r="9551" spans="1:77">
      <c r="A9551" s="33">
        <v>9546</v>
      </c>
      <c r="BP9551" s="27">
        <v>0.80610171294613</v>
      </c>
      <c r="BQ9551" s="27">
        <v>16627.5825605098</v>
      </c>
      <c r="BR9551" s="27">
        <v>1.37139328026542</v>
      </c>
      <c r="BS9551" s="27">
        <v>75362.4952298963</v>
      </c>
      <c r="BU9551">
        <f t="shared" si="596"/>
        <v>104287.67438141</v>
      </c>
      <c r="BV9551">
        <f t="shared" si="597"/>
        <v>130346.496809916</v>
      </c>
      <c r="BW9551" s="9">
        <v>9546</v>
      </c>
      <c r="BX9551">
        <f t="shared" si="598"/>
        <v>0</v>
      </c>
      <c r="BY9551">
        <f t="shared" si="599"/>
        <v>1</v>
      </c>
    </row>
    <row r="9552" spans="1:77">
      <c r="A9552" s="33">
        <v>9547</v>
      </c>
      <c r="BP9552" s="27">
        <v>0.772714417612942</v>
      </c>
      <c r="BQ9552" s="27">
        <v>11740.1962334211</v>
      </c>
      <c r="BR9552" s="27">
        <v>1.29089463717568</v>
      </c>
      <c r="BS9552" s="27">
        <v>56106.1679312781</v>
      </c>
      <c r="BU9552">
        <f t="shared" si="596"/>
        <v>104166.96640852</v>
      </c>
      <c r="BV9552">
        <f t="shared" si="597"/>
        <v>137528.027645073</v>
      </c>
      <c r="BW9552" s="9">
        <v>9547</v>
      </c>
      <c r="BX9552">
        <f t="shared" si="598"/>
        <v>0</v>
      </c>
      <c r="BY9552">
        <f t="shared" si="599"/>
        <v>1</v>
      </c>
    </row>
    <row r="9553" spans="1:77">
      <c r="A9553" s="33">
        <v>9548</v>
      </c>
      <c r="BP9553" s="27">
        <v>0.821888469169709</v>
      </c>
      <c r="BQ9553" s="27">
        <v>14240.167892723</v>
      </c>
      <c r="BR9553" s="27">
        <v>1.41739879183115</v>
      </c>
      <c r="BS9553" s="27">
        <v>74837.9958649711</v>
      </c>
      <c r="BU9553">
        <f t="shared" si="596"/>
        <v>109043.102482733</v>
      </c>
      <c r="BV9553">
        <f t="shared" si="597"/>
        <v>137771.822909702</v>
      </c>
      <c r="BW9553" s="9">
        <v>9548</v>
      </c>
      <c r="BX9553">
        <f t="shared" si="598"/>
        <v>0</v>
      </c>
      <c r="BY9553">
        <f t="shared" si="599"/>
        <v>1</v>
      </c>
    </row>
    <row r="9554" spans="1:77">
      <c r="A9554" s="33">
        <v>9549</v>
      </c>
      <c r="BP9554" s="27">
        <v>0.843554416487247</v>
      </c>
      <c r="BQ9554" s="27">
        <v>14423.9630299416</v>
      </c>
      <c r="BR9554" s="27">
        <v>1.43966090869275</v>
      </c>
      <c r="BS9554" s="27">
        <v>65052.7253190924</v>
      </c>
      <c r="BU9554">
        <f t="shared" si="596"/>
        <v>112109.199443146</v>
      </c>
      <c r="BV9554">
        <f t="shared" si="597"/>
        <v>150896.41098482</v>
      </c>
      <c r="BW9554" s="9">
        <v>9549</v>
      </c>
      <c r="BX9554">
        <f t="shared" si="598"/>
        <v>0</v>
      </c>
      <c r="BY9554">
        <f t="shared" si="599"/>
        <v>1</v>
      </c>
    </row>
    <row r="9555" spans="1:77">
      <c r="A9555" s="33">
        <v>9550</v>
      </c>
      <c r="BP9555" s="27">
        <v>0.770982288045077</v>
      </c>
      <c r="BQ9555" s="27">
        <v>12538.3595923615</v>
      </c>
      <c r="BR9555" s="27">
        <v>1.32365779348339</v>
      </c>
      <c r="BS9555" s="27">
        <v>72153.742018139</v>
      </c>
      <c r="BU9555">
        <f t="shared" si="596"/>
        <v>103108.9836144</v>
      </c>
      <c r="BV9555">
        <f t="shared" si="597"/>
        <v>126394.92700437</v>
      </c>
      <c r="BW9555" s="9">
        <v>9550</v>
      </c>
      <c r="BX9555">
        <f t="shared" si="598"/>
        <v>0</v>
      </c>
      <c r="BY9555">
        <f t="shared" si="599"/>
        <v>1</v>
      </c>
    </row>
    <row r="9556" spans="1:77">
      <c r="A9556" s="33">
        <v>9551</v>
      </c>
      <c r="BP9556" s="27">
        <v>0.848811844746294</v>
      </c>
      <c r="BQ9556" s="27">
        <v>15144.5081618672</v>
      </c>
      <c r="BR9556" s="27">
        <v>1.46437741405527</v>
      </c>
      <c r="BS9556" s="27">
        <v>72882.0978581711</v>
      </c>
      <c r="BU9556">
        <f t="shared" si="596"/>
        <v>112177.268550077</v>
      </c>
      <c r="BV9556">
        <f t="shared" si="597"/>
        <v>146774.514250119</v>
      </c>
      <c r="BW9556" s="9">
        <v>9551</v>
      </c>
      <c r="BX9556">
        <f t="shared" si="598"/>
        <v>0</v>
      </c>
      <c r="BY9556">
        <f t="shared" si="599"/>
        <v>1</v>
      </c>
    </row>
    <row r="9557" spans="1:77">
      <c r="A9557" s="33">
        <v>9552</v>
      </c>
      <c r="BP9557" s="27">
        <v>0.834720170476747</v>
      </c>
      <c r="BQ9557" s="27">
        <v>12612.5278878111</v>
      </c>
      <c r="BR9557" s="27">
        <v>1.45360748756331</v>
      </c>
      <c r="BS9557" s="27">
        <v>70915.1250311372</v>
      </c>
      <c r="BU9557">
        <f t="shared" si="596"/>
        <v>112595.497683701</v>
      </c>
      <c r="BV9557">
        <f t="shared" si="597"/>
        <v>147125.998103359</v>
      </c>
      <c r="BW9557" s="9">
        <v>9552</v>
      </c>
      <c r="BX9557">
        <f t="shared" si="598"/>
        <v>0</v>
      </c>
      <c r="BY9557">
        <f t="shared" si="599"/>
        <v>1</v>
      </c>
    </row>
    <row r="9558" spans="1:77">
      <c r="A9558" s="33">
        <v>9553</v>
      </c>
      <c r="BP9558" s="27">
        <v>0.757926683539976</v>
      </c>
      <c r="BQ9558" s="27">
        <v>14631.2422808919</v>
      </c>
      <c r="BR9558" s="27">
        <v>1.29355191083254</v>
      </c>
      <c r="BS9558" s="27">
        <v>57457.0913750144</v>
      </c>
      <c r="BU9558">
        <f t="shared" si="596"/>
        <v>99057.7602501045</v>
      </c>
      <c r="BV9558">
        <f t="shared" si="597"/>
        <v>136575.695249867</v>
      </c>
      <c r="BW9558" s="9">
        <v>9553</v>
      </c>
      <c r="BX9558">
        <f t="shared" si="598"/>
        <v>0</v>
      </c>
      <c r="BY9558">
        <f t="shared" si="599"/>
        <v>1</v>
      </c>
    </row>
    <row r="9559" spans="1:77">
      <c r="A9559" s="33">
        <v>9554</v>
      </c>
      <c r="BP9559" s="27">
        <v>0.800856953039662</v>
      </c>
      <c r="BQ9559" s="27">
        <v>10420.7819837486</v>
      </c>
      <c r="BR9559" s="27">
        <v>1.38226446004074</v>
      </c>
      <c r="BS9559" s="27">
        <v>55258.8052445939</v>
      </c>
      <c r="BU9559">
        <f t="shared" si="596"/>
        <v>109707.760972201</v>
      </c>
      <c r="BV9559">
        <f t="shared" si="597"/>
        <v>152080.863761517</v>
      </c>
      <c r="BW9559" s="9">
        <v>9554</v>
      </c>
      <c r="BX9559">
        <f t="shared" si="598"/>
        <v>0</v>
      </c>
      <c r="BY9559">
        <f t="shared" si="599"/>
        <v>1</v>
      </c>
    </row>
    <row r="9560" spans="1:77">
      <c r="A9560" s="33">
        <v>9555</v>
      </c>
      <c r="BP9560" s="27">
        <v>0.743829412176163</v>
      </c>
      <c r="BQ9560" s="27">
        <v>14558.6937477774</v>
      </c>
      <c r="BR9560" s="27">
        <v>1.26644817655138</v>
      </c>
      <c r="BS9560" s="27">
        <v>58984.4895705284</v>
      </c>
      <c r="BU9560">
        <f t="shared" si="596"/>
        <v>97015.7180786471</v>
      </c>
      <c r="BV9560">
        <f t="shared" si="597"/>
        <v>130982.736912178</v>
      </c>
      <c r="BW9560" s="9">
        <v>9555</v>
      </c>
      <c r="BX9560">
        <f t="shared" si="598"/>
        <v>0</v>
      </c>
      <c r="BY9560">
        <f t="shared" si="599"/>
        <v>1</v>
      </c>
    </row>
    <row r="9561" spans="1:77">
      <c r="A9561" s="33">
        <v>9556</v>
      </c>
      <c r="BP9561" s="27">
        <v>0.805655638960302</v>
      </c>
      <c r="BQ9561" s="27">
        <v>12646.3782753882</v>
      </c>
      <c r="BR9561" s="27">
        <v>1.39338185248634</v>
      </c>
      <c r="BS9561" s="27">
        <v>58665.0877204796</v>
      </c>
      <c r="BU9561">
        <f t="shared" si="596"/>
        <v>108201.967568657</v>
      </c>
      <c r="BV9561">
        <f t="shared" si="597"/>
        <v>150342.190152472</v>
      </c>
      <c r="BW9561" s="9">
        <v>9556</v>
      </c>
      <c r="BX9561">
        <f t="shared" si="598"/>
        <v>0</v>
      </c>
      <c r="BY9561">
        <f t="shared" si="599"/>
        <v>1</v>
      </c>
    </row>
    <row r="9562" spans="1:77">
      <c r="A9562" s="33">
        <v>9557</v>
      </c>
      <c r="BP9562" s="27">
        <v>0.845386218567817</v>
      </c>
      <c r="BQ9562" s="27">
        <v>14956.7497406689</v>
      </c>
      <c r="BR9562" s="27">
        <v>1.4596406839696</v>
      </c>
      <c r="BS9562" s="27">
        <v>59182.6539067834</v>
      </c>
      <c r="BU9562">
        <f t="shared" si="596"/>
        <v>111851.183044504</v>
      </c>
      <c r="BV9562">
        <f t="shared" si="597"/>
        <v>159763.448688657</v>
      </c>
      <c r="BW9562" s="9">
        <v>9557</v>
      </c>
      <c r="BX9562">
        <f t="shared" si="598"/>
        <v>0</v>
      </c>
      <c r="BY9562">
        <f t="shared" si="599"/>
        <v>1</v>
      </c>
    </row>
    <row r="9563" spans="1:77">
      <c r="A9563" s="33">
        <v>9558</v>
      </c>
      <c r="BP9563" s="27">
        <v>0.819263266122178</v>
      </c>
      <c r="BQ9563" s="27">
        <v>13392.2148776233</v>
      </c>
      <c r="BR9563" s="27">
        <v>1.40317447784764</v>
      </c>
      <c r="BS9563" s="27">
        <v>71234.7469688433</v>
      </c>
      <c r="BU9563">
        <f t="shared" si="596"/>
        <v>109497.275040703</v>
      </c>
      <c r="BV9563">
        <f t="shared" si="597"/>
        <v>139241.424708302</v>
      </c>
      <c r="BW9563" s="9">
        <v>9558</v>
      </c>
      <c r="BX9563">
        <f t="shared" si="598"/>
        <v>0</v>
      </c>
      <c r="BY9563">
        <f t="shared" si="599"/>
        <v>1</v>
      </c>
    </row>
    <row r="9564" spans="1:77">
      <c r="A9564" s="33">
        <v>9559</v>
      </c>
      <c r="BP9564" s="27">
        <v>0.829242716076979</v>
      </c>
      <c r="BQ9564" s="27">
        <v>13676.9183158614</v>
      </c>
      <c r="BR9564" s="27">
        <v>1.43537210118708</v>
      </c>
      <c r="BS9564" s="27">
        <v>72324.8260298548</v>
      </c>
      <c r="BU9564">
        <f t="shared" si="596"/>
        <v>110709.489095686</v>
      </c>
      <c r="BV9564">
        <f t="shared" si="597"/>
        <v>142980.989148207</v>
      </c>
      <c r="BW9564" s="9">
        <v>9559</v>
      </c>
      <c r="BX9564">
        <f t="shared" si="598"/>
        <v>0</v>
      </c>
      <c r="BY9564">
        <f t="shared" si="599"/>
        <v>1</v>
      </c>
    </row>
    <row r="9565" spans="1:77">
      <c r="A9565" s="33">
        <v>9560</v>
      </c>
      <c r="BP9565" s="27">
        <v>0.753164951826499</v>
      </c>
      <c r="BQ9565" s="27">
        <v>15494.7848200041</v>
      </c>
      <c r="BR9565" s="27">
        <v>1.27861053969392</v>
      </c>
      <c r="BS9565" s="27">
        <v>60939.6538448406</v>
      </c>
      <c r="BU9565">
        <f t="shared" si="596"/>
        <v>97479.9579539708</v>
      </c>
      <c r="BV9565">
        <f t="shared" si="597"/>
        <v>130851.927109248</v>
      </c>
      <c r="BW9565" s="9">
        <v>9560</v>
      </c>
      <c r="BX9565">
        <f t="shared" si="598"/>
        <v>0</v>
      </c>
      <c r="BY9565">
        <f t="shared" si="599"/>
        <v>1</v>
      </c>
    </row>
    <row r="9566" spans="1:77">
      <c r="A9566" s="33">
        <v>9561</v>
      </c>
      <c r="BP9566" s="27">
        <v>0.795089690708771</v>
      </c>
      <c r="BQ9566" s="27">
        <v>17888.0964862137</v>
      </c>
      <c r="BR9566" s="27">
        <v>1.37204830296993</v>
      </c>
      <c r="BS9566" s="27">
        <v>66439.5811712152</v>
      </c>
      <c r="BU9566">
        <f t="shared" si="596"/>
        <v>101375.357120102</v>
      </c>
      <c r="BV9566">
        <f t="shared" si="597"/>
        <v>139367.664274274</v>
      </c>
      <c r="BW9566" s="9">
        <v>9561</v>
      </c>
      <c r="BX9566">
        <f t="shared" si="598"/>
        <v>0</v>
      </c>
      <c r="BY9566">
        <f t="shared" si="599"/>
        <v>1</v>
      </c>
    </row>
    <row r="9567" spans="1:77">
      <c r="A9567" s="33">
        <v>9562</v>
      </c>
      <c r="BP9567" s="27">
        <v>0.813395347141182</v>
      </c>
      <c r="BQ9567" s="27">
        <v>15019.0506210152</v>
      </c>
      <c r="BR9567" s="27">
        <v>1.36680015227782</v>
      </c>
      <c r="BS9567" s="27">
        <v>58245.2837955805</v>
      </c>
      <c r="BU9567">
        <f t="shared" si="596"/>
        <v>106990.251450162</v>
      </c>
      <c r="BV9567">
        <f t="shared" si="597"/>
        <v>146774.739046093</v>
      </c>
      <c r="BW9567" s="9">
        <v>9562</v>
      </c>
      <c r="BX9567">
        <f t="shared" si="598"/>
        <v>0</v>
      </c>
      <c r="BY9567">
        <f t="shared" si="599"/>
        <v>1</v>
      </c>
    </row>
    <row r="9568" spans="1:77">
      <c r="A9568" s="33">
        <v>9563</v>
      </c>
      <c r="BP9568" s="27">
        <v>0.828840651726412</v>
      </c>
      <c r="BQ9568" s="27">
        <v>16354.2939571721</v>
      </c>
      <c r="BR9568" s="27">
        <v>1.4393930746834</v>
      </c>
      <c r="BS9568" s="27">
        <v>62275.3283576404</v>
      </c>
      <c r="BU9568">
        <f t="shared" si="596"/>
        <v>107971.80380179</v>
      </c>
      <c r="BV9568">
        <f t="shared" si="597"/>
        <v>153633.632844869</v>
      </c>
      <c r="BW9568" s="9">
        <v>9563</v>
      </c>
      <c r="BX9568">
        <f t="shared" si="598"/>
        <v>0</v>
      </c>
      <c r="BY9568">
        <f t="shared" si="599"/>
        <v>1</v>
      </c>
    </row>
    <row r="9569" spans="1:77">
      <c r="A9569" s="33">
        <v>9564</v>
      </c>
      <c r="BP9569" s="27">
        <v>0.826651916843181</v>
      </c>
      <c r="BQ9569" s="27">
        <v>17085.478914612</v>
      </c>
      <c r="BR9569" s="27">
        <v>1.42990090953999</v>
      </c>
      <c r="BS9569" s="27">
        <v>78980.4924983219</v>
      </c>
      <c r="BU9569">
        <f t="shared" si="596"/>
        <v>106912.308611865</v>
      </c>
      <c r="BV9569">
        <f t="shared" si="597"/>
        <v>135504.643932677</v>
      </c>
      <c r="BW9569" s="9">
        <v>9564</v>
      </c>
      <c r="BX9569">
        <f t="shared" si="598"/>
        <v>0</v>
      </c>
      <c r="BY9569">
        <f t="shared" si="599"/>
        <v>1</v>
      </c>
    </row>
    <row r="9570" spans="1:77">
      <c r="A9570" s="33">
        <v>9565</v>
      </c>
      <c r="BP9570" s="27">
        <v>0.794379124856771</v>
      </c>
      <c r="BQ9570" s="27">
        <v>11681.4187039107</v>
      </c>
      <c r="BR9570" s="27">
        <v>1.386406556356</v>
      </c>
      <c r="BS9570" s="27">
        <v>57997.7074736033</v>
      </c>
      <c r="BU9570">
        <f t="shared" si="596"/>
        <v>107475.450024605</v>
      </c>
      <c r="BV9570">
        <f t="shared" si="597"/>
        <v>149963.275979796</v>
      </c>
      <c r="BW9570" s="9">
        <v>9565</v>
      </c>
      <c r="BX9570">
        <f t="shared" si="598"/>
        <v>0</v>
      </c>
      <c r="BY9570">
        <f t="shared" si="599"/>
        <v>1</v>
      </c>
    </row>
    <row r="9571" spans="1:77">
      <c r="A9571" s="33">
        <v>9566</v>
      </c>
      <c r="BP9571" s="27">
        <v>0.851627032189992</v>
      </c>
      <c r="BQ9571" s="27">
        <v>16799.1177103976</v>
      </c>
      <c r="BR9571" s="27">
        <v>1.47698362437055</v>
      </c>
      <c r="BS9571" s="27">
        <v>64401.3137572089</v>
      </c>
      <c r="BU9571">
        <f t="shared" si="596"/>
        <v>110944.937118101</v>
      </c>
      <c r="BV9571">
        <f t="shared" si="597"/>
        <v>157146.229898374</v>
      </c>
      <c r="BW9571" s="9">
        <v>9566</v>
      </c>
      <c r="BX9571">
        <f t="shared" si="598"/>
        <v>0</v>
      </c>
      <c r="BY9571">
        <f t="shared" si="599"/>
        <v>1</v>
      </c>
    </row>
    <row r="9572" spans="1:77">
      <c r="A9572" s="33">
        <v>9567</v>
      </c>
      <c r="BP9572" s="27">
        <v>0.808586939280995</v>
      </c>
      <c r="BQ9572" s="27">
        <v>9930.57794209452</v>
      </c>
      <c r="BR9572" s="27">
        <v>1.39327289339846</v>
      </c>
      <c r="BS9572" s="27">
        <v>66879.1207143447</v>
      </c>
      <c r="BU9572">
        <f t="shared" si="596"/>
        <v>111357.462950055</v>
      </c>
      <c r="BV9572">
        <f t="shared" si="597"/>
        <v>142111.813295424</v>
      </c>
      <c r="BW9572" s="9">
        <v>9567</v>
      </c>
      <c r="BX9572">
        <f t="shared" si="598"/>
        <v>0</v>
      </c>
      <c r="BY9572">
        <f t="shared" si="599"/>
        <v>1</v>
      </c>
    </row>
    <row r="9573" spans="1:77">
      <c r="A9573" s="33">
        <v>9568</v>
      </c>
      <c r="BP9573" s="27">
        <v>0.752173519695534</v>
      </c>
      <c r="BQ9573" s="27">
        <v>11660.6768428253</v>
      </c>
      <c r="BR9573" s="27">
        <v>1.28194971607266</v>
      </c>
      <c r="BS9573" s="27">
        <v>55747.5742771164</v>
      </c>
      <c r="BU9573">
        <f t="shared" si="596"/>
        <v>101165.351111505</v>
      </c>
      <c r="BV9573">
        <f t="shared" si="597"/>
        <v>136544.883133782</v>
      </c>
      <c r="BW9573" s="9">
        <v>9568</v>
      </c>
      <c r="BX9573">
        <f t="shared" si="598"/>
        <v>0</v>
      </c>
      <c r="BY9573">
        <f t="shared" si="599"/>
        <v>1</v>
      </c>
    </row>
    <row r="9574" spans="1:77">
      <c r="A9574" s="33">
        <v>9569</v>
      </c>
      <c r="BP9574" s="27">
        <v>0.794949371661759</v>
      </c>
      <c r="BQ9574" s="27">
        <v>15542.6258195974</v>
      </c>
      <c r="BR9574" s="27">
        <v>1.36792363522851</v>
      </c>
      <c r="BS9574" s="27">
        <v>63181.9014659828</v>
      </c>
      <c r="BU9574">
        <f t="shared" si="596"/>
        <v>103699.779929666</v>
      </c>
      <c r="BV9574">
        <f t="shared" si="597"/>
        <v>142006.643818294</v>
      </c>
      <c r="BW9574" s="9">
        <v>9569</v>
      </c>
      <c r="BX9574">
        <f t="shared" si="598"/>
        <v>0</v>
      </c>
      <c r="BY9574">
        <f t="shared" si="599"/>
        <v>1</v>
      </c>
    </row>
    <row r="9575" spans="1:77">
      <c r="A9575" s="33">
        <v>9570</v>
      </c>
      <c r="BP9575" s="27">
        <v>0.780326900727336</v>
      </c>
      <c r="BQ9575" s="27">
        <v>13849.7543520153</v>
      </c>
      <c r="BR9575" s="27">
        <v>1.32056908187207</v>
      </c>
      <c r="BS9575" s="27">
        <v>58314.2336332673</v>
      </c>
      <c r="BU9575">
        <f t="shared" si="596"/>
        <v>103199.280757085</v>
      </c>
      <c r="BV9575">
        <f t="shared" si="597"/>
        <v>139771.128647543</v>
      </c>
      <c r="BW9575" s="9">
        <v>9570</v>
      </c>
      <c r="BX9575">
        <f t="shared" si="598"/>
        <v>0</v>
      </c>
      <c r="BY9575">
        <f t="shared" si="599"/>
        <v>1</v>
      </c>
    </row>
    <row r="9576" spans="1:77">
      <c r="A9576" s="33">
        <v>9571</v>
      </c>
      <c r="BP9576" s="27">
        <v>0.814549560278982</v>
      </c>
      <c r="BQ9576" s="27">
        <v>14752.2607699315</v>
      </c>
      <c r="BR9576" s="27">
        <v>1.3916554673503</v>
      </c>
      <c r="BS9576" s="27">
        <v>60936.7664884678</v>
      </c>
      <c r="BU9576">
        <f t="shared" si="596"/>
        <v>107430.173271916</v>
      </c>
      <c r="BV9576">
        <f t="shared" si="597"/>
        <v>147811.553614077</v>
      </c>
      <c r="BW9576" s="9">
        <v>9571</v>
      </c>
      <c r="BX9576">
        <f t="shared" si="598"/>
        <v>0</v>
      </c>
      <c r="BY9576">
        <f t="shared" si="599"/>
        <v>1</v>
      </c>
    </row>
    <row r="9577" spans="1:77">
      <c r="A9577" s="33">
        <v>9572</v>
      </c>
      <c r="BP9577" s="27">
        <v>0.832417913899592</v>
      </c>
      <c r="BQ9577" s="27">
        <v>15777.5868524096</v>
      </c>
      <c r="BR9577" s="27">
        <v>1.43170977841433</v>
      </c>
      <c r="BS9577" s="27">
        <v>62917.9547417369</v>
      </c>
      <c r="BU9577">
        <f t="shared" si="596"/>
        <v>109085.100232529</v>
      </c>
      <c r="BV9577">
        <f t="shared" si="597"/>
        <v>151838.512020413</v>
      </c>
      <c r="BW9577" s="9">
        <v>9572</v>
      </c>
      <c r="BX9577">
        <f t="shared" si="598"/>
        <v>0</v>
      </c>
      <c r="BY9577">
        <f t="shared" si="599"/>
        <v>1</v>
      </c>
    </row>
    <row r="9578" spans="1:77">
      <c r="A9578" s="33">
        <v>9573</v>
      </c>
      <c r="BP9578" s="27">
        <v>0.798190960751627</v>
      </c>
      <c r="BQ9578" s="27">
        <v>18693.4928751762</v>
      </c>
      <c r="BR9578" s="27">
        <v>1.38699553918968</v>
      </c>
      <c r="BS9578" s="27">
        <v>68286.3070404691</v>
      </c>
      <c r="BU9578">
        <f t="shared" si="596"/>
        <v>101035.151237568</v>
      </c>
      <c r="BV9578">
        <f t="shared" si="597"/>
        <v>139763.023837983</v>
      </c>
      <c r="BW9578" s="9">
        <v>9573</v>
      </c>
      <c r="BX9578">
        <f t="shared" si="598"/>
        <v>0</v>
      </c>
      <c r="BY9578">
        <f t="shared" si="599"/>
        <v>1</v>
      </c>
    </row>
    <row r="9579" spans="1:77">
      <c r="A9579" s="33">
        <v>9574</v>
      </c>
      <c r="BP9579" s="27">
        <v>0.808704514596493</v>
      </c>
      <c r="BQ9579" s="27">
        <v>16229.048123547</v>
      </c>
      <c r="BR9579" s="27">
        <v>1.37942273657714</v>
      </c>
      <c r="BS9579" s="27">
        <v>60610.440832962</v>
      </c>
      <c r="BU9579">
        <f t="shared" si="596"/>
        <v>105076.629065927</v>
      </c>
      <c r="BV9579">
        <f t="shared" si="597"/>
        <v>146302.969653609</v>
      </c>
      <c r="BW9579" s="9">
        <v>9574</v>
      </c>
      <c r="BX9579">
        <f t="shared" si="598"/>
        <v>0</v>
      </c>
      <c r="BY9579">
        <f t="shared" si="599"/>
        <v>1</v>
      </c>
    </row>
    <row r="9580" spans="1:77">
      <c r="A9580" s="33">
        <v>9575</v>
      </c>
      <c r="BP9580" s="27">
        <v>0.849526127384398</v>
      </c>
      <c r="BQ9580" s="27">
        <v>14924.8110524184</v>
      </c>
      <c r="BR9580" s="27">
        <v>1.47555584381351</v>
      </c>
      <c r="BS9580" s="27">
        <v>72599.2077610312</v>
      </c>
      <c r="BU9580">
        <f t="shared" si="596"/>
        <v>112504.108055241</v>
      </c>
      <c r="BV9580">
        <f t="shared" si="597"/>
        <v>148734.168810996</v>
      </c>
      <c r="BW9580" s="9">
        <v>9575</v>
      </c>
      <c r="BX9580">
        <f t="shared" si="598"/>
        <v>0</v>
      </c>
      <c r="BY9580">
        <f t="shared" si="599"/>
        <v>1</v>
      </c>
    </row>
    <row r="9581" spans="1:77">
      <c r="A9581" s="33">
        <v>9576</v>
      </c>
      <c r="BP9581" s="27">
        <v>0.794633549693572</v>
      </c>
      <c r="BQ9581" s="27">
        <v>14202.6088109946</v>
      </c>
      <c r="BR9581" s="27">
        <v>1.3653423964102</v>
      </c>
      <c r="BS9581" s="27">
        <v>60722.37931813</v>
      </c>
      <c r="BU9581">
        <f t="shared" si="596"/>
        <v>104992.423643041</v>
      </c>
      <c r="BV9581">
        <f t="shared" si="597"/>
        <v>144078.9801434</v>
      </c>
      <c r="BW9581" s="9">
        <v>9576</v>
      </c>
      <c r="BX9581">
        <f t="shared" si="598"/>
        <v>0</v>
      </c>
      <c r="BY9581">
        <f t="shared" si="599"/>
        <v>1</v>
      </c>
    </row>
    <row r="9582" spans="1:77">
      <c r="A9582" s="33">
        <v>9577</v>
      </c>
      <c r="BP9582" s="27">
        <v>0.793193555435545</v>
      </c>
      <c r="BQ9582" s="27">
        <v>13758.6131625947</v>
      </c>
      <c r="BR9582" s="27">
        <v>1.35775928671463</v>
      </c>
      <c r="BS9582" s="27">
        <v>62926.2200603915</v>
      </c>
      <c r="BU9582">
        <f t="shared" si="596"/>
        <v>105220.420152737</v>
      </c>
      <c r="BV9582">
        <f t="shared" si="597"/>
        <v>140737.672946803</v>
      </c>
      <c r="BW9582" s="9">
        <v>9577</v>
      </c>
      <c r="BX9582">
        <f t="shared" si="598"/>
        <v>0</v>
      </c>
      <c r="BY9582">
        <f t="shared" si="599"/>
        <v>1</v>
      </c>
    </row>
    <row r="9583" spans="1:77">
      <c r="A9583" s="33">
        <v>9578</v>
      </c>
      <c r="BP9583" s="27">
        <v>0.790942955448517</v>
      </c>
      <c r="BQ9583" s="27">
        <v>13781.3376100845</v>
      </c>
      <c r="BR9583" s="27">
        <v>1.34034789705026</v>
      </c>
      <c r="BS9583" s="27">
        <v>72026.7074489942</v>
      </c>
      <c r="BU9583">
        <f t="shared" si="596"/>
        <v>104860.105707193</v>
      </c>
      <c r="BV9583">
        <f t="shared" si="597"/>
        <v>129025.477108545</v>
      </c>
      <c r="BW9583" s="9">
        <v>9578</v>
      </c>
      <c r="BX9583">
        <f t="shared" si="598"/>
        <v>0</v>
      </c>
      <c r="BY9583">
        <f t="shared" si="599"/>
        <v>1</v>
      </c>
    </row>
    <row r="9584" spans="1:77">
      <c r="A9584" s="33">
        <v>9579</v>
      </c>
      <c r="BP9584" s="27">
        <v>0.815039903228893</v>
      </c>
      <c r="BQ9584" s="27">
        <v>12217.3970863984</v>
      </c>
      <c r="BR9584" s="27">
        <v>1.40875408695963</v>
      </c>
      <c r="BS9584" s="27">
        <v>58733.4256988628</v>
      </c>
      <c r="BU9584">
        <f t="shared" si="596"/>
        <v>110038.588397936</v>
      </c>
      <c r="BV9584">
        <f t="shared" si="597"/>
        <v>152579.687345082</v>
      </c>
      <c r="BW9584" s="9">
        <v>9579</v>
      </c>
      <c r="BX9584">
        <f t="shared" si="598"/>
        <v>0</v>
      </c>
      <c r="BY9584">
        <f t="shared" si="599"/>
        <v>1</v>
      </c>
    </row>
    <row r="9585" spans="1:77">
      <c r="A9585" s="33">
        <v>9580</v>
      </c>
      <c r="BP9585" s="27">
        <v>0.819331960614697</v>
      </c>
      <c r="BQ9585" s="27">
        <v>15637.8407128615</v>
      </c>
      <c r="BR9585" s="27">
        <v>1.40681780362601</v>
      </c>
      <c r="BS9585" s="27">
        <v>61421.0595866771</v>
      </c>
      <c r="BU9585">
        <f t="shared" si="596"/>
        <v>107261.953379343</v>
      </c>
      <c r="BV9585">
        <f t="shared" si="597"/>
        <v>149601.610957224</v>
      </c>
      <c r="BW9585" s="9">
        <v>9580</v>
      </c>
      <c r="BX9585">
        <f t="shared" si="598"/>
        <v>0</v>
      </c>
      <c r="BY9585">
        <f t="shared" si="599"/>
        <v>1</v>
      </c>
    </row>
    <row r="9586" spans="1:77">
      <c r="A9586" s="33">
        <v>9581</v>
      </c>
      <c r="BP9586" s="27">
        <v>0.797571320882421</v>
      </c>
      <c r="BQ9586" s="27">
        <v>13953.4320385114</v>
      </c>
      <c r="BR9586" s="27">
        <v>1.35737061278132</v>
      </c>
      <c r="BS9586" s="27">
        <v>71582.5966334973</v>
      </c>
      <c r="BU9586">
        <f t="shared" si="596"/>
        <v>105682.266093852</v>
      </c>
      <c r="BV9586">
        <f t="shared" si="597"/>
        <v>132022.995283701</v>
      </c>
      <c r="BW9586" s="9">
        <v>9581</v>
      </c>
      <c r="BX9586">
        <f t="shared" si="598"/>
        <v>0</v>
      </c>
      <c r="BY9586">
        <f t="shared" si="599"/>
        <v>1</v>
      </c>
    </row>
    <row r="9587" spans="1:77">
      <c r="A9587" s="33">
        <v>9582</v>
      </c>
      <c r="BP9587" s="27">
        <v>0.808064658168237</v>
      </c>
      <c r="BQ9587" s="27">
        <v>15065.7029618017</v>
      </c>
      <c r="BR9587" s="27">
        <v>1.38953276264661</v>
      </c>
      <c r="BS9587" s="27">
        <v>63066.8455429178</v>
      </c>
      <c r="BU9587">
        <f t="shared" si="596"/>
        <v>106143.995763434</v>
      </c>
      <c r="BV9587">
        <f t="shared" si="597"/>
        <v>145363.068854074</v>
      </c>
      <c r="BW9587" s="9">
        <v>9582</v>
      </c>
      <c r="BX9587">
        <f t="shared" si="598"/>
        <v>0</v>
      </c>
      <c r="BY9587">
        <f t="shared" si="599"/>
        <v>1</v>
      </c>
    </row>
    <row r="9588" spans="1:77">
      <c r="A9588" s="33">
        <v>9583</v>
      </c>
      <c r="BP9588" s="27">
        <v>0.797406984201215</v>
      </c>
      <c r="BQ9588" s="27">
        <v>14316.1481531887</v>
      </c>
      <c r="BR9588" s="27">
        <v>1.38657271808392</v>
      </c>
      <c r="BS9588" s="27">
        <v>74107.8602093452</v>
      </c>
      <c r="BU9588">
        <f t="shared" si="596"/>
        <v>105294.899476994</v>
      </c>
      <c r="BV9588">
        <f t="shared" si="597"/>
        <v>133878.047503243</v>
      </c>
      <c r="BW9588" s="9">
        <v>9583</v>
      </c>
      <c r="BX9588">
        <f t="shared" si="598"/>
        <v>0</v>
      </c>
      <c r="BY9588">
        <f t="shared" si="599"/>
        <v>1</v>
      </c>
    </row>
    <row r="9589" spans="1:77">
      <c r="A9589" s="33">
        <v>9584</v>
      </c>
      <c r="BP9589" s="27">
        <v>0.879181057442932</v>
      </c>
      <c r="BQ9589" s="27">
        <v>14437.0437960495</v>
      </c>
      <c r="BR9589" s="27">
        <v>1.5195418474477</v>
      </c>
      <c r="BS9589" s="27">
        <v>76899.2994162315</v>
      </c>
      <c r="BU9589">
        <f t="shared" si="596"/>
        <v>117440.11482039</v>
      </c>
      <c r="BV9589">
        <f t="shared" si="597"/>
        <v>151031.977700923</v>
      </c>
      <c r="BW9589" s="9">
        <v>9584</v>
      </c>
      <c r="BX9589">
        <f t="shared" si="598"/>
        <v>0</v>
      </c>
      <c r="BY9589">
        <f t="shared" si="599"/>
        <v>1</v>
      </c>
    </row>
    <row r="9590" spans="1:77">
      <c r="A9590" s="33">
        <v>9585</v>
      </c>
      <c r="BP9590" s="27">
        <v>0.836450340431858</v>
      </c>
      <c r="BQ9590" s="27">
        <v>19492.5781446238</v>
      </c>
      <c r="BR9590" s="27">
        <v>1.42585793977589</v>
      </c>
      <c r="BS9590" s="27">
        <v>68675.7607568036</v>
      </c>
      <c r="BU9590">
        <f t="shared" si="596"/>
        <v>105974.972920155</v>
      </c>
      <c r="BV9590">
        <f t="shared" si="597"/>
        <v>145202.93020958</v>
      </c>
      <c r="BW9590" s="9">
        <v>9585</v>
      </c>
      <c r="BX9590">
        <f t="shared" si="598"/>
        <v>0</v>
      </c>
      <c r="BY9590">
        <f t="shared" si="599"/>
        <v>1</v>
      </c>
    </row>
    <row r="9591" spans="1:77">
      <c r="A9591" s="33">
        <v>9586</v>
      </c>
      <c r="BP9591" s="27">
        <v>0.811733558851791</v>
      </c>
      <c r="BQ9591" s="27">
        <v>11423.9838940034</v>
      </c>
      <c r="BR9591" s="27">
        <v>1.41284822124178</v>
      </c>
      <c r="BS9591" s="27">
        <v>55905.3528775117</v>
      </c>
      <c r="BU9591">
        <f t="shared" si="596"/>
        <v>110336.049933765</v>
      </c>
      <c r="BV9591">
        <f t="shared" si="597"/>
        <v>156021.880308755</v>
      </c>
      <c r="BW9591" s="9">
        <v>9586</v>
      </c>
      <c r="BX9591">
        <f t="shared" si="598"/>
        <v>0</v>
      </c>
      <c r="BY9591">
        <f t="shared" si="599"/>
        <v>1</v>
      </c>
    </row>
    <row r="9592" spans="1:77">
      <c r="A9592" s="33">
        <v>9587</v>
      </c>
      <c r="BP9592" s="27">
        <v>0.772632250823997</v>
      </c>
      <c r="BQ9592" s="27">
        <v>17518.8466000131</v>
      </c>
      <c r="BR9592" s="27">
        <v>1.31709005905033</v>
      </c>
      <c r="BS9592" s="27">
        <v>66051.8595656627</v>
      </c>
      <c r="BU9592">
        <f t="shared" si="596"/>
        <v>98375.9910235865</v>
      </c>
      <c r="BV9592">
        <f t="shared" si="597"/>
        <v>131511.649291887</v>
      </c>
      <c r="BW9592" s="9">
        <v>9587</v>
      </c>
      <c r="BX9592">
        <f t="shared" si="598"/>
        <v>0</v>
      </c>
      <c r="BY9592">
        <f t="shared" si="599"/>
        <v>1</v>
      </c>
    </row>
    <row r="9593" spans="1:77">
      <c r="A9593" s="33">
        <v>9588</v>
      </c>
      <c r="BP9593" s="27">
        <v>0.816803463182878</v>
      </c>
      <c r="BQ9593" s="27">
        <v>16466.642352586</v>
      </c>
      <c r="BR9593" s="27">
        <v>1.45344844032177</v>
      </c>
      <c r="BS9593" s="27">
        <v>65848.484548962</v>
      </c>
      <c r="BU9593">
        <f t="shared" si="596"/>
        <v>106053.877124846</v>
      </c>
      <c r="BV9593">
        <f t="shared" si="597"/>
        <v>152168.781499304</v>
      </c>
      <c r="BW9593" s="9">
        <v>9588</v>
      </c>
      <c r="BX9593">
        <f t="shared" si="598"/>
        <v>0</v>
      </c>
      <c r="BY9593">
        <f t="shared" si="599"/>
        <v>1</v>
      </c>
    </row>
    <row r="9594" spans="1:77">
      <c r="A9594" s="33">
        <v>9589</v>
      </c>
      <c r="BP9594" s="27">
        <v>0.815553093835795</v>
      </c>
      <c r="BQ9594" s="27">
        <v>14121.0068339021</v>
      </c>
      <c r="BR9594" s="27">
        <v>1.40217172275734</v>
      </c>
      <c r="BS9594" s="27">
        <v>72694.2974836093</v>
      </c>
      <c r="BU9594">
        <f t="shared" si="596"/>
        <v>108211.957241467</v>
      </c>
      <c r="BV9594">
        <f t="shared" si="597"/>
        <v>137631.460929992</v>
      </c>
      <c r="BW9594" s="9">
        <v>9589</v>
      </c>
      <c r="BX9594">
        <f t="shared" si="598"/>
        <v>0</v>
      </c>
      <c r="BY9594">
        <f t="shared" si="599"/>
        <v>1</v>
      </c>
    </row>
    <row r="9595" spans="1:77">
      <c r="A9595" s="33">
        <v>9590</v>
      </c>
      <c r="BP9595" s="27">
        <v>0.799032546293225</v>
      </c>
      <c r="BQ9595" s="27">
        <v>13129.982856242</v>
      </c>
      <c r="BR9595" s="27">
        <v>1.39674047271567</v>
      </c>
      <c r="BS9595" s="27">
        <v>58610.6857194659</v>
      </c>
      <c r="BU9595">
        <f t="shared" si="596"/>
        <v>106724.899087742</v>
      </c>
      <c r="BV9595">
        <f t="shared" si="597"/>
        <v>150900.385187884</v>
      </c>
      <c r="BW9595" s="9">
        <v>9590</v>
      </c>
      <c r="BX9595">
        <f t="shared" si="598"/>
        <v>0</v>
      </c>
      <c r="BY9595">
        <f t="shared" si="599"/>
        <v>1</v>
      </c>
    </row>
    <row r="9596" spans="1:77">
      <c r="A9596" s="33">
        <v>9591</v>
      </c>
      <c r="BP9596" s="27">
        <v>0.761996196304346</v>
      </c>
      <c r="BQ9596" s="27">
        <v>12038.6047023698</v>
      </c>
      <c r="BR9596" s="27">
        <v>1.28729239320687</v>
      </c>
      <c r="BS9596" s="27">
        <v>58985.1843452153</v>
      </c>
      <c r="BU9596">
        <f t="shared" si="596"/>
        <v>102260.824743282</v>
      </c>
      <c r="BV9596">
        <f t="shared" si="597"/>
        <v>134108.674635815</v>
      </c>
      <c r="BW9596" s="9">
        <v>9591</v>
      </c>
      <c r="BX9596">
        <f t="shared" si="598"/>
        <v>0</v>
      </c>
      <c r="BY9596">
        <f t="shared" si="599"/>
        <v>1</v>
      </c>
    </row>
    <row r="9597" spans="1:77">
      <c r="A9597" s="33">
        <v>9592</v>
      </c>
      <c r="BP9597" s="27">
        <v>0.842891549871521</v>
      </c>
      <c r="BQ9597" s="27">
        <v>20323.3544054323</v>
      </c>
      <c r="BR9597" s="27">
        <v>1.47837285127281</v>
      </c>
      <c r="BS9597" s="27">
        <v>79583.4221076004</v>
      </c>
      <c r="BU9597">
        <f t="shared" si="596"/>
        <v>106110.378075296</v>
      </c>
      <c r="BV9597">
        <f t="shared" si="597"/>
        <v>142172.505583321</v>
      </c>
      <c r="BW9597" s="9">
        <v>9592</v>
      </c>
      <c r="BX9597">
        <f t="shared" si="598"/>
        <v>0</v>
      </c>
      <c r="BY9597">
        <f t="shared" si="599"/>
        <v>1</v>
      </c>
    </row>
    <row r="9598" spans="1:77">
      <c r="A9598" s="33">
        <v>9593</v>
      </c>
      <c r="BP9598" s="27">
        <v>0.771576219623178</v>
      </c>
      <c r="BQ9598" s="27">
        <v>13953.8651005345</v>
      </c>
      <c r="BR9598" s="27">
        <v>1.33271854279899</v>
      </c>
      <c r="BS9598" s="27">
        <v>60855.8492863966</v>
      </c>
      <c r="BU9598">
        <f t="shared" si="596"/>
        <v>101782.567842942</v>
      </c>
      <c r="BV9598">
        <f t="shared" si="597"/>
        <v>139051.932133453</v>
      </c>
      <c r="BW9598" s="9">
        <v>9593</v>
      </c>
      <c r="BX9598">
        <f t="shared" si="598"/>
        <v>0</v>
      </c>
      <c r="BY9598">
        <f t="shared" si="599"/>
        <v>1</v>
      </c>
    </row>
    <row r="9599" spans="1:77">
      <c r="A9599" s="33">
        <v>9594</v>
      </c>
      <c r="BP9599" s="27">
        <v>0.804295690187516</v>
      </c>
      <c r="BQ9599" s="27">
        <v>14485.4135699455</v>
      </c>
      <c r="BR9599" s="27">
        <v>1.3946235178422</v>
      </c>
      <c r="BS9599" s="27">
        <v>61766.9636561161</v>
      </c>
      <c r="BU9599">
        <f t="shared" si="596"/>
        <v>106158.939958182</v>
      </c>
      <c r="BV9599">
        <f t="shared" si="597"/>
        <v>147426.564020214</v>
      </c>
      <c r="BW9599" s="9">
        <v>9594</v>
      </c>
      <c r="BX9599">
        <f t="shared" si="598"/>
        <v>0</v>
      </c>
      <c r="BY9599">
        <f t="shared" si="599"/>
        <v>1</v>
      </c>
    </row>
    <row r="9600" spans="1:77">
      <c r="A9600" s="33">
        <v>9595</v>
      </c>
      <c r="BP9600" s="27">
        <v>0.832263328028656</v>
      </c>
      <c r="BQ9600" s="27">
        <v>15174.985926949</v>
      </c>
      <c r="BR9600" s="27">
        <v>1.44715369385539</v>
      </c>
      <c r="BS9600" s="27">
        <v>62117.0632545188</v>
      </c>
      <c r="BU9600">
        <f t="shared" si="596"/>
        <v>109664.513277349</v>
      </c>
      <c r="BV9600">
        <f t="shared" si="597"/>
        <v>154955.99082379</v>
      </c>
      <c r="BW9600" s="9">
        <v>9595</v>
      </c>
      <c r="BX9600">
        <f t="shared" si="598"/>
        <v>0</v>
      </c>
      <c r="BY9600">
        <f t="shared" si="599"/>
        <v>1</v>
      </c>
    </row>
    <row r="9601" spans="1:77">
      <c r="A9601" s="33">
        <v>9596</v>
      </c>
      <c r="BP9601" s="27">
        <v>0.773338494008379</v>
      </c>
      <c r="BQ9601" s="27">
        <v>15952.843146767</v>
      </c>
      <c r="BR9601" s="27">
        <v>1.33020186760006</v>
      </c>
      <c r="BS9601" s="27">
        <v>61244.9691578141</v>
      </c>
      <c r="BU9601">
        <f t="shared" si="596"/>
        <v>100047.93095449</v>
      </c>
      <c r="BV9601">
        <f t="shared" si="597"/>
        <v>138285.310982195</v>
      </c>
      <c r="BW9601" s="9">
        <v>9596</v>
      </c>
      <c r="BX9601">
        <f t="shared" si="598"/>
        <v>0</v>
      </c>
      <c r="BY9601">
        <f t="shared" si="599"/>
        <v>1</v>
      </c>
    </row>
    <row r="9602" spans="1:77">
      <c r="A9602" s="33">
        <v>9597</v>
      </c>
      <c r="BP9602" s="27">
        <v>0.806215051659663</v>
      </c>
      <c r="BQ9602" s="27">
        <v>13359.1581868537</v>
      </c>
      <c r="BR9602" s="27">
        <v>1.38249233273757</v>
      </c>
      <c r="BS9602" s="27">
        <v>58620.1494900738</v>
      </c>
      <c r="BU9602">
        <f t="shared" si="596"/>
        <v>107573.099562096</v>
      </c>
      <c r="BV9602">
        <f t="shared" si="597"/>
        <v>148753.700420561</v>
      </c>
      <c r="BW9602" s="9">
        <v>9597</v>
      </c>
      <c r="BX9602">
        <f t="shared" si="598"/>
        <v>0</v>
      </c>
      <c r="BY9602">
        <f t="shared" si="599"/>
        <v>1</v>
      </c>
    </row>
    <row r="9603" spans="1:77">
      <c r="A9603" s="33">
        <v>9598</v>
      </c>
      <c r="BP9603" s="27">
        <v>0.822009184345262</v>
      </c>
      <c r="BQ9603" s="27">
        <v>15329.8635581175</v>
      </c>
      <c r="BR9603" s="27">
        <v>1.3941233248082</v>
      </c>
      <c r="BS9603" s="27">
        <v>77425.3781046291</v>
      </c>
      <c r="BU9603">
        <f t="shared" si="596"/>
        <v>107971.514093672</v>
      </c>
      <c r="BV9603">
        <f t="shared" si="597"/>
        <v>131693.1206166</v>
      </c>
      <c r="BW9603" s="9">
        <v>9598</v>
      </c>
      <c r="BX9603">
        <f t="shared" si="598"/>
        <v>0</v>
      </c>
      <c r="BY9603">
        <f t="shared" si="599"/>
        <v>1</v>
      </c>
    </row>
    <row r="9604" spans="1:77">
      <c r="A9604" s="33">
        <v>9599</v>
      </c>
      <c r="BP9604" s="27">
        <v>0.861043036175395</v>
      </c>
      <c r="BQ9604" s="27">
        <v>15108.9054058878</v>
      </c>
      <c r="BR9604" s="27">
        <v>1.47864457922964</v>
      </c>
      <c r="BS9604" s="27">
        <v>61357.279678687</v>
      </c>
      <c r="BU9604">
        <f t="shared" si="596"/>
        <v>114047.550020421</v>
      </c>
      <c r="BV9604">
        <f t="shared" si="597"/>
        <v>160439.407205758</v>
      </c>
      <c r="BW9604" s="9">
        <v>9599</v>
      </c>
      <c r="BX9604">
        <f t="shared" si="598"/>
        <v>0</v>
      </c>
      <c r="BY9604">
        <f t="shared" si="599"/>
        <v>1</v>
      </c>
    </row>
    <row r="9605" spans="1:77">
      <c r="A9605" s="33">
        <v>9600</v>
      </c>
      <c r="BP9605" s="27">
        <v>0.821097661638709</v>
      </c>
      <c r="BQ9605" s="27">
        <v>12152.9620807154</v>
      </c>
      <c r="BR9605" s="27">
        <v>1.4206758323953</v>
      </c>
      <c r="BS9605" s="27">
        <v>56492.1932762684</v>
      </c>
      <c r="BU9605">
        <f t="shared" si="596"/>
        <v>111011.687165091</v>
      </c>
      <c r="BV9605">
        <f t="shared" si="597"/>
        <v>156609.181583027</v>
      </c>
      <c r="BW9605" s="9">
        <v>9600</v>
      </c>
      <c r="BX9605">
        <f t="shared" si="598"/>
        <v>0</v>
      </c>
      <c r="BY9605">
        <f t="shared" si="599"/>
        <v>1</v>
      </c>
    </row>
    <row r="9606" spans="1:77">
      <c r="A9606" s="33">
        <v>9601</v>
      </c>
      <c r="BP9606" s="27">
        <v>0.754774359266043</v>
      </c>
      <c r="BQ9606" s="27">
        <v>12092.8499320872</v>
      </c>
      <c r="BR9606" s="27">
        <v>1.29096454167248</v>
      </c>
      <c r="BS9606" s="27">
        <v>70555.0664025071</v>
      </c>
      <c r="BU9606">
        <f t="shared" si="596"/>
        <v>101123.303957819</v>
      </c>
      <c r="BV9606">
        <f t="shared" si="597"/>
        <v>123089.614848365</v>
      </c>
      <c r="BW9606" s="9">
        <v>9601</v>
      </c>
      <c r="BX9606">
        <f t="shared" si="598"/>
        <v>0</v>
      </c>
      <c r="BY9606">
        <f t="shared" si="599"/>
        <v>1</v>
      </c>
    </row>
    <row r="9607" spans="1:77">
      <c r="A9607" s="33">
        <v>9602</v>
      </c>
      <c r="BP9607" s="27">
        <v>0.767608174668541</v>
      </c>
      <c r="BQ9607" s="27">
        <v>14486.1791036025</v>
      </c>
      <c r="BR9607" s="27">
        <v>1.2995472090722</v>
      </c>
      <c r="BS9607" s="27">
        <v>72504.5857425634</v>
      </c>
      <c r="BU9607">
        <f t="shared" ref="BU9607:BU9670" si="600">BP9607*$BV$1-BQ9607</f>
        <v>100655.047096679</v>
      </c>
      <c r="BV9607">
        <f t="shared" ref="BV9607:BV9670" si="601">BR9607*$BV$1-BS9607</f>
        <v>122427.495618267</v>
      </c>
      <c r="BW9607" s="9">
        <v>9602</v>
      </c>
      <c r="BX9607">
        <f t="shared" ref="BX9607:BX9670" si="602">IF(BU9607=MAX($BU9607:$BV9607),1,0)</f>
        <v>0</v>
      </c>
      <c r="BY9607">
        <f t="shared" ref="BY9607:BY9670" si="603">IF(BV9607=MAX($BU9607:$BV9607),1,0)</f>
        <v>1</v>
      </c>
    </row>
    <row r="9608" spans="1:77">
      <c r="A9608" s="33">
        <v>9603</v>
      </c>
      <c r="BP9608" s="27">
        <v>0.755623484479256</v>
      </c>
      <c r="BQ9608" s="27">
        <v>15717.7952774494</v>
      </c>
      <c r="BR9608" s="27">
        <v>1.28298434128983</v>
      </c>
      <c r="BS9608" s="27">
        <v>59754.4533254542</v>
      </c>
      <c r="BU9608">
        <f t="shared" si="600"/>
        <v>97625.727394439</v>
      </c>
      <c r="BV9608">
        <f t="shared" si="601"/>
        <v>132693.197868021</v>
      </c>
      <c r="BW9608" s="9">
        <v>9603</v>
      </c>
      <c r="BX9608">
        <f t="shared" si="602"/>
        <v>0</v>
      </c>
      <c r="BY9608">
        <f t="shared" si="603"/>
        <v>1</v>
      </c>
    </row>
    <row r="9609" spans="1:77">
      <c r="A9609" s="33">
        <v>9604</v>
      </c>
      <c r="BP9609" s="27">
        <v>0.798716446208744</v>
      </c>
      <c r="BQ9609" s="27">
        <v>12048.0214105361</v>
      </c>
      <c r="BR9609" s="27">
        <v>1.37338947112422</v>
      </c>
      <c r="BS9609" s="27">
        <v>58090.1165281639</v>
      </c>
      <c r="BU9609">
        <f t="shared" si="600"/>
        <v>107759.445520776</v>
      </c>
      <c r="BV9609">
        <f t="shared" si="601"/>
        <v>147918.304140469</v>
      </c>
      <c r="BW9609" s="9">
        <v>9604</v>
      </c>
      <c r="BX9609">
        <f t="shared" si="602"/>
        <v>0</v>
      </c>
      <c r="BY9609">
        <f t="shared" si="603"/>
        <v>1</v>
      </c>
    </row>
    <row r="9610" spans="1:77">
      <c r="A9610" s="33">
        <v>9605</v>
      </c>
      <c r="BP9610" s="27">
        <v>0.841978809628858</v>
      </c>
      <c r="BQ9610" s="27">
        <v>10558.4615211839</v>
      </c>
      <c r="BR9610" s="27">
        <v>1.48788467787116</v>
      </c>
      <c r="BS9610" s="27">
        <v>54616.6372637826</v>
      </c>
      <c r="BU9610">
        <f t="shared" si="600"/>
        <v>115738.359923145</v>
      </c>
      <c r="BV9610">
        <f t="shared" si="601"/>
        <v>168566.064416892</v>
      </c>
      <c r="BW9610" s="9">
        <v>9605</v>
      </c>
      <c r="BX9610">
        <f t="shared" si="602"/>
        <v>0</v>
      </c>
      <c r="BY9610">
        <f t="shared" si="603"/>
        <v>1</v>
      </c>
    </row>
    <row r="9611" spans="1:77">
      <c r="A9611" s="33">
        <v>9606</v>
      </c>
      <c r="BP9611" s="27">
        <v>0.859528026448953</v>
      </c>
      <c r="BQ9611" s="27">
        <v>10638.3017789382</v>
      </c>
      <c r="BR9611" s="27">
        <v>1.49353860400305</v>
      </c>
      <c r="BS9611" s="27">
        <v>55109.1032821718</v>
      </c>
      <c r="BU9611">
        <f t="shared" si="600"/>
        <v>118290.902188405</v>
      </c>
      <c r="BV9611">
        <f t="shared" si="601"/>
        <v>168921.687318286</v>
      </c>
      <c r="BW9611" s="9">
        <v>9606</v>
      </c>
      <c r="BX9611">
        <f t="shared" si="602"/>
        <v>0</v>
      </c>
      <c r="BY9611">
        <f t="shared" si="603"/>
        <v>1</v>
      </c>
    </row>
    <row r="9612" spans="1:77">
      <c r="A9612" s="33">
        <v>9607</v>
      </c>
      <c r="BP9612" s="27">
        <v>0.816424841843431</v>
      </c>
      <c r="BQ9612" s="27">
        <v>11522.8255595588</v>
      </c>
      <c r="BR9612" s="27">
        <v>1.41284635265752</v>
      </c>
      <c r="BS9612" s="27">
        <v>57345.9202587402</v>
      </c>
      <c r="BU9612">
        <f t="shared" si="600"/>
        <v>110940.900716956</v>
      </c>
      <c r="BV9612">
        <f t="shared" si="601"/>
        <v>154581.032639887</v>
      </c>
      <c r="BW9612" s="9">
        <v>9607</v>
      </c>
      <c r="BX9612">
        <f t="shared" si="602"/>
        <v>0</v>
      </c>
      <c r="BY9612">
        <f t="shared" si="603"/>
        <v>1</v>
      </c>
    </row>
    <row r="9613" spans="1:77">
      <c r="A9613" s="33">
        <v>9608</v>
      </c>
      <c r="BP9613" s="27">
        <v>0.815239831703967</v>
      </c>
      <c r="BQ9613" s="27">
        <v>14412.0350276631</v>
      </c>
      <c r="BR9613" s="27">
        <v>1.41409237489389</v>
      </c>
      <c r="BS9613" s="27">
        <v>60651.5234583129</v>
      </c>
      <c r="BU9613">
        <f t="shared" si="600"/>
        <v>107873.939727932</v>
      </c>
      <c r="BV9613">
        <f t="shared" si="601"/>
        <v>151462.33277577</v>
      </c>
      <c r="BW9613" s="9">
        <v>9608</v>
      </c>
      <c r="BX9613">
        <f t="shared" si="602"/>
        <v>0</v>
      </c>
      <c r="BY9613">
        <f t="shared" si="603"/>
        <v>1</v>
      </c>
    </row>
    <row r="9614" spans="1:77">
      <c r="A9614" s="33">
        <v>9609</v>
      </c>
      <c r="BP9614" s="27">
        <v>0.794573972076936</v>
      </c>
      <c r="BQ9614" s="27">
        <v>14088.3361285645</v>
      </c>
      <c r="BR9614" s="27">
        <v>1.37379859324873</v>
      </c>
      <c r="BS9614" s="27">
        <v>58382.405484494</v>
      </c>
      <c r="BU9614">
        <f t="shared" si="600"/>
        <v>105097.759682976</v>
      </c>
      <c r="BV9614">
        <f t="shared" si="601"/>
        <v>147687.383502815</v>
      </c>
      <c r="BW9614" s="9">
        <v>9609</v>
      </c>
      <c r="BX9614">
        <f t="shared" si="602"/>
        <v>0</v>
      </c>
      <c r="BY9614">
        <f t="shared" si="603"/>
        <v>1</v>
      </c>
    </row>
    <row r="9615" spans="1:77">
      <c r="A9615" s="33">
        <v>9610</v>
      </c>
      <c r="BP9615" s="27">
        <v>0.823341683409621</v>
      </c>
      <c r="BQ9615" s="27">
        <v>24031.0288907756</v>
      </c>
      <c r="BR9615" s="27">
        <v>1.41255876050959</v>
      </c>
      <c r="BS9615" s="27">
        <v>70445.0589599948</v>
      </c>
      <c r="BU9615">
        <f t="shared" si="600"/>
        <v>99470.2236206675</v>
      </c>
      <c r="BV9615">
        <f t="shared" si="601"/>
        <v>141438.755116443</v>
      </c>
      <c r="BW9615" s="9">
        <v>9610</v>
      </c>
      <c r="BX9615">
        <f t="shared" si="602"/>
        <v>0</v>
      </c>
      <c r="BY9615">
        <f t="shared" si="603"/>
        <v>1</v>
      </c>
    </row>
    <row r="9616" spans="1:77">
      <c r="A9616" s="33">
        <v>9611</v>
      </c>
      <c r="BP9616" s="27">
        <v>0.83074497785044</v>
      </c>
      <c r="BQ9616" s="27">
        <v>12297.0763392211</v>
      </c>
      <c r="BR9616" s="27">
        <v>1.42342944512939</v>
      </c>
      <c r="BS9616" s="27">
        <v>72115.0461391828</v>
      </c>
      <c r="BU9616">
        <f t="shared" si="600"/>
        <v>112314.670338345</v>
      </c>
      <c r="BV9616">
        <f t="shared" si="601"/>
        <v>141399.370630226</v>
      </c>
      <c r="BW9616" s="9">
        <v>9611</v>
      </c>
      <c r="BX9616">
        <f t="shared" si="602"/>
        <v>0</v>
      </c>
      <c r="BY9616">
        <f t="shared" si="603"/>
        <v>1</v>
      </c>
    </row>
    <row r="9617" spans="1:77">
      <c r="A9617" s="33">
        <v>9612</v>
      </c>
      <c r="BP9617" s="27">
        <v>0.815761190129893</v>
      </c>
      <c r="BQ9617" s="27">
        <v>12425.1429400597</v>
      </c>
      <c r="BR9617" s="27">
        <v>1.41122298033867</v>
      </c>
      <c r="BS9617" s="27">
        <v>57602.9861440654</v>
      </c>
      <c r="BU9617">
        <f t="shared" si="600"/>
        <v>109939.035579424</v>
      </c>
      <c r="BV9617">
        <f t="shared" si="601"/>
        <v>154080.460906734</v>
      </c>
      <c r="BW9617" s="9">
        <v>9612</v>
      </c>
      <c r="BX9617">
        <f t="shared" si="602"/>
        <v>0</v>
      </c>
      <c r="BY9617">
        <f t="shared" si="603"/>
        <v>1</v>
      </c>
    </row>
    <row r="9618" spans="1:77">
      <c r="A9618" s="33">
        <v>9613</v>
      </c>
      <c r="BP9618" s="27">
        <v>0.772322499793347</v>
      </c>
      <c r="BQ9618" s="27">
        <v>11810.2285096691</v>
      </c>
      <c r="BR9618" s="27">
        <v>1.31707199295719</v>
      </c>
      <c r="BS9618" s="27">
        <v>70734.0136215364</v>
      </c>
      <c r="BU9618">
        <f t="shared" si="600"/>
        <v>104038.146459333</v>
      </c>
      <c r="BV9618">
        <f t="shared" si="601"/>
        <v>126826.785322043</v>
      </c>
      <c r="BW9618" s="9">
        <v>9613</v>
      </c>
      <c r="BX9618">
        <f t="shared" si="602"/>
        <v>0</v>
      </c>
      <c r="BY9618">
        <f t="shared" si="603"/>
        <v>1</v>
      </c>
    </row>
    <row r="9619" spans="1:77">
      <c r="A9619" s="33">
        <v>9614</v>
      </c>
      <c r="BP9619" s="27">
        <v>0.812550896529926</v>
      </c>
      <c r="BQ9619" s="27">
        <v>16013.1816598852</v>
      </c>
      <c r="BR9619" s="27">
        <v>1.40620592076993</v>
      </c>
      <c r="BS9619" s="27">
        <v>75468.9633509738</v>
      </c>
      <c r="BU9619">
        <f t="shared" si="600"/>
        <v>105869.452819604</v>
      </c>
      <c r="BV9619">
        <f t="shared" si="601"/>
        <v>135461.924764516</v>
      </c>
      <c r="BW9619" s="9">
        <v>9614</v>
      </c>
      <c r="BX9619">
        <f t="shared" si="602"/>
        <v>0</v>
      </c>
      <c r="BY9619">
        <f t="shared" si="603"/>
        <v>1</v>
      </c>
    </row>
    <row r="9620" spans="1:77">
      <c r="A9620" s="33">
        <v>9615</v>
      </c>
      <c r="BP9620" s="27">
        <v>0.814015868587432</v>
      </c>
      <c r="BQ9620" s="27">
        <v>12078.94913508</v>
      </c>
      <c r="BR9620" s="27">
        <v>1.40128554543525</v>
      </c>
      <c r="BS9620" s="27">
        <v>71733.3095227656</v>
      </c>
      <c r="BU9620">
        <f t="shared" si="600"/>
        <v>110023.431153035</v>
      </c>
      <c r="BV9620">
        <f t="shared" si="601"/>
        <v>138459.522292521</v>
      </c>
      <c r="BW9620" s="9">
        <v>9615</v>
      </c>
      <c r="BX9620">
        <f t="shared" si="602"/>
        <v>0</v>
      </c>
      <c r="BY9620">
        <f t="shared" si="603"/>
        <v>1</v>
      </c>
    </row>
    <row r="9621" spans="1:77">
      <c r="A9621" s="33">
        <v>9616</v>
      </c>
      <c r="BP9621" s="27">
        <v>0.773157668808426</v>
      </c>
      <c r="BQ9621" s="27">
        <v>14691.1885023252</v>
      </c>
      <c r="BR9621" s="27">
        <v>1.32761753888517</v>
      </c>
      <c r="BS9621" s="27">
        <v>61232.1627760753</v>
      </c>
      <c r="BU9621">
        <f t="shared" si="600"/>
        <v>101282.461818939</v>
      </c>
      <c r="BV9621">
        <f t="shared" si="601"/>
        <v>137910.4680567</v>
      </c>
      <c r="BW9621" s="9">
        <v>9616</v>
      </c>
      <c r="BX9621">
        <f t="shared" si="602"/>
        <v>0</v>
      </c>
      <c r="BY9621">
        <f t="shared" si="603"/>
        <v>1</v>
      </c>
    </row>
    <row r="9622" spans="1:77">
      <c r="A9622" s="33">
        <v>9617</v>
      </c>
      <c r="BP9622" s="27">
        <v>0.7839544566769</v>
      </c>
      <c r="BQ9622" s="27">
        <v>16787.5761497009</v>
      </c>
      <c r="BR9622" s="27">
        <v>1.35976160597582</v>
      </c>
      <c r="BS9622" s="27">
        <v>76064.3404744365</v>
      </c>
      <c r="BU9622">
        <f t="shared" si="600"/>
        <v>100805.592351834</v>
      </c>
      <c r="BV9622">
        <f t="shared" si="601"/>
        <v>127899.900421937</v>
      </c>
      <c r="BW9622" s="9">
        <v>9617</v>
      </c>
      <c r="BX9622">
        <f t="shared" si="602"/>
        <v>0</v>
      </c>
      <c r="BY9622">
        <f t="shared" si="603"/>
        <v>1</v>
      </c>
    </row>
    <row r="9623" spans="1:77">
      <c r="A9623" s="33">
        <v>9618</v>
      </c>
      <c r="BP9623" s="27">
        <v>0.797348470916431</v>
      </c>
      <c r="BQ9623" s="27">
        <v>16656.8220918125</v>
      </c>
      <c r="BR9623" s="27">
        <v>1.38868633640271</v>
      </c>
      <c r="BS9623" s="27">
        <v>63326.4455538227</v>
      </c>
      <c r="BU9623">
        <f t="shared" si="600"/>
        <v>102945.448545652</v>
      </c>
      <c r="BV9623">
        <f t="shared" si="601"/>
        <v>144976.504906583</v>
      </c>
      <c r="BW9623" s="9">
        <v>9618</v>
      </c>
      <c r="BX9623">
        <f t="shared" si="602"/>
        <v>0</v>
      </c>
      <c r="BY9623">
        <f t="shared" si="603"/>
        <v>1</v>
      </c>
    </row>
    <row r="9624" spans="1:77">
      <c r="A9624" s="33">
        <v>9619</v>
      </c>
      <c r="BP9624" s="27">
        <v>0.83871064692959</v>
      </c>
      <c r="BQ9624" s="27">
        <v>12808.0024248485</v>
      </c>
      <c r="BR9624" s="27">
        <v>1.42752403880715</v>
      </c>
      <c r="BS9624" s="27">
        <v>55829.3085049223</v>
      </c>
      <c r="BU9624">
        <f t="shared" si="600"/>
        <v>112998.59461459</v>
      </c>
      <c r="BV9624">
        <f t="shared" si="601"/>
        <v>158299.29731615</v>
      </c>
      <c r="BW9624" s="9">
        <v>9619</v>
      </c>
      <c r="BX9624">
        <f t="shared" si="602"/>
        <v>0</v>
      </c>
      <c r="BY9624">
        <f t="shared" si="603"/>
        <v>1</v>
      </c>
    </row>
    <row r="9625" spans="1:77">
      <c r="A9625" s="33">
        <v>9620</v>
      </c>
      <c r="BP9625" s="27">
        <v>0.7994716553542</v>
      </c>
      <c r="BQ9625" s="27">
        <v>10711.2019032681</v>
      </c>
      <c r="BR9625" s="27">
        <v>1.32041255431845</v>
      </c>
      <c r="BS9625" s="27">
        <v>54354.4883557433</v>
      </c>
      <c r="BU9625">
        <f t="shared" si="600"/>
        <v>109209.546399862</v>
      </c>
      <c r="BV9625">
        <f t="shared" si="601"/>
        <v>143707.394792024</v>
      </c>
      <c r="BW9625" s="9">
        <v>9620</v>
      </c>
      <c r="BX9625">
        <f t="shared" si="602"/>
        <v>0</v>
      </c>
      <c r="BY9625">
        <f t="shared" si="603"/>
        <v>1</v>
      </c>
    </row>
    <row r="9626" spans="1:77">
      <c r="A9626" s="33">
        <v>9621</v>
      </c>
      <c r="BP9626" s="27">
        <v>0.820967175911074</v>
      </c>
      <c r="BQ9626" s="27">
        <v>12089.8045395268</v>
      </c>
      <c r="BR9626" s="27">
        <v>1.39753444063799</v>
      </c>
      <c r="BS9626" s="27">
        <v>55548.6599866981</v>
      </c>
      <c r="BU9626">
        <f t="shared" si="600"/>
        <v>111055.271847134</v>
      </c>
      <c r="BV9626">
        <f t="shared" si="601"/>
        <v>154081.506109</v>
      </c>
      <c r="BW9626" s="9">
        <v>9621</v>
      </c>
      <c r="BX9626">
        <f t="shared" si="602"/>
        <v>0</v>
      </c>
      <c r="BY9626">
        <f t="shared" si="603"/>
        <v>1</v>
      </c>
    </row>
    <row r="9627" spans="1:77">
      <c r="A9627" s="33">
        <v>9622</v>
      </c>
      <c r="BP9627" s="27">
        <v>0.736901026223519</v>
      </c>
      <c r="BQ9627" s="27">
        <v>12273.1110682057</v>
      </c>
      <c r="BR9627" s="27">
        <v>1.24870151871371</v>
      </c>
      <c r="BS9627" s="27">
        <v>72174.3663156718</v>
      </c>
      <c r="BU9627">
        <f t="shared" si="600"/>
        <v>98262.0428653222</v>
      </c>
      <c r="BV9627">
        <f t="shared" si="601"/>
        <v>115130.861491384</v>
      </c>
      <c r="BW9627" s="9">
        <v>9622</v>
      </c>
      <c r="BX9627">
        <f t="shared" si="602"/>
        <v>0</v>
      </c>
      <c r="BY9627">
        <f t="shared" si="603"/>
        <v>1</v>
      </c>
    </row>
    <row r="9628" spans="1:77">
      <c r="A9628" s="33">
        <v>9623</v>
      </c>
      <c r="BP9628" s="27">
        <v>0.85557399577799</v>
      </c>
      <c r="BQ9628" s="27">
        <v>14211.9186114715</v>
      </c>
      <c r="BR9628" s="27">
        <v>1.46660943088937</v>
      </c>
      <c r="BS9628" s="27">
        <v>71962.9832103256</v>
      </c>
      <c r="BU9628">
        <f t="shared" si="600"/>
        <v>114124.180755227</v>
      </c>
      <c r="BV9628">
        <f t="shared" si="601"/>
        <v>148028.43142308</v>
      </c>
      <c r="BW9628" s="9">
        <v>9623</v>
      </c>
      <c r="BX9628">
        <f t="shared" si="602"/>
        <v>0</v>
      </c>
      <c r="BY9628">
        <f t="shared" si="603"/>
        <v>1</v>
      </c>
    </row>
    <row r="9629" spans="1:77">
      <c r="A9629" s="33">
        <v>9624</v>
      </c>
      <c r="BP9629" s="27">
        <v>0.785353538877142</v>
      </c>
      <c r="BQ9629" s="27">
        <v>13210.627681739</v>
      </c>
      <c r="BR9629" s="27">
        <v>1.36670037887775</v>
      </c>
      <c r="BS9629" s="27">
        <v>75306.6681868574</v>
      </c>
      <c r="BU9629">
        <f t="shared" si="600"/>
        <v>104592.403149832</v>
      </c>
      <c r="BV9629">
        <f t="shared" si="601"/>
        <v>129698.388644804</v>
      </c>
      <c r="BW9629" s="9">
        <v>9624</v>
      </c>
      <c r="BX9629">
        <f t="shared" si="602"/>
        <v>0</v>
      </c>
      <c r="BY9629">
        <f t="shared" si="603"/>
        <v>1</v>
      </c>
    </row>
    <row r="9630" spans="1:77">
      <c r="A9630" s="33">
        <v>9625</v>
      </c>
      <c r="BP9630" s="27">
        <v>0.846637839915383</v>
      </c>
      <c r="BQ9630" s="27">
        <v>13759.4725853507</v>
      </c>
      <c r="BR9630" s="27">
        <v>1.47277075739272</v>
      </c>
      <c r="BS9630" s="27">
        <v>73918.5360982573</v>
      </c>
      <c r="BU9630">
        <f t="shared" si="600"/>
        <v>113236.203401957</v>
      </c>
      <c r="BV9630">
        <f t="shared" si="601"/>
        <v>146997.077510651</v>
      </c>
      <c r="BW9630" s="9">
        <v>9625</v>
      </c>
      <c r="BX9630">
        <f t="shared" si="602"/>
        <v>0</v>
      </c>
      <c r="BY9630">
        <f t="shared" si="603"/>
        <v>1</v>
      </c>
    </row>
    <row r="9631" spans="1:77">
      <c r="A9631" s="33">
        <v>9626</v>
      </c>
      <c r="BP9631" s="27">
        <v>0.779435412225117</v>
      </c>
      <c r="BQ9631" s="27">
        <v>15294.6336681699</v>
      </c>
      <c r="BR9631" s="27">
        <v>1.33453301731169</v>
      </c>
      <c r="BS9631" s="27">
        <v>61908.7522395899</v>
      </c>
      <c r="BU9631">
        <f t="shared" si="600"/>
        <v>101620.678165598</v>
      </c>
      <c r="BV9631">
        <f t="shared" si="601"/>
        <v>138271.200357163</v>
      </c>
      <c r="BW9631" s="9">
        <v>9626</v>
      </c>
      <c r="BX9631">
        <f t="shared" si="602"/>
        <v>0</v>
      </c>
      <c r="BY9631">
        <f t="shared" si="603"/>
        <v>1</v>
      </c>
    </row>
    <row r="9632" spans="1:77">
      <c r="A9632" s="33">
        <v>9627</v>
      </c>
      <c r="BP9632" s="27">
        <v>0.820287249339857</v>
      </c>
      <c r="BQ9632" s="27">
        <v>12742.4804489025</v>
      </c>
      <c r="BR9632" s="27">
        <v>1.40216981075586</v>
      </c>
      <c r="BS9632" s="27">
        <v>57461.5461625016</v>
      </c>
      <c r="BU9632">
        <f t="shared" si="600"/>
        <v>110300.606952076</v>
      </c>
      <c r="BV9632">
        <f t="shared" si="601"/>
        <v>152863.925450877</v>
      </c>
      <c r="BW9632" s="9">
        <v>9627</v>
      </c>
      <c r="BX9632">
        <f t="shared" si="602"/>
        <v>0</v>
      </c>
      <c r="BY9632">
        <f t="shared" si="603"/>
        <v>1</v>
      </c>
    </row>
    <row r="9633" spans="1:77">
      <c r="A9633" s="33">
        <v>9628</v>
      </c>
      <c r="BP9633" s="27">
        <v>0.802059428502797</v>
      </c>
      <c r="BQ9633" s="27">
        <v>16186.5724605316</v>
      </c>
      <c r="BR9633" s="27">
        <v>1.36448558836544</v>
      </c>
      <c r="BS9633" s="27">
        <v>73656.2713581283</v>
      </c>
      <c r="BU9633">
        <f t="shared" si="600"/>
        <v>104122.341814888</v>
      </c>
      <c r="BV9633">
        <f t="shared" si="601"/>
        <v>131016.566896687</v>
      </c>
      <c r="BW9633" s="9">
        <v>9628</v>
      </c>
      <c r="BX9633">
        <f t="shared" si="602"/>
        <v>0</v>
      </c>
      <c r="BY9633">
        <f t="shared" si="603"/>
        <v>1</v>
      </c>
    </row>
    <row r="9634" spans="1:77">
      <c r="A9634" s="33">
        <v>9629</v>
      </c>
      <c r="BP9634" s="27">
        <v>0.822688152617899</v>
      </c>
      <c r="BQ9634" s="27">
        <v>15069.5792562618</v>
      </c>
      <c r="BR9634" s="27">
        <v>1.40195709923837</v>
      </c>
      <c r="BS9634" s="27">
        <v>59605.5349464068</v>
      </c>
      <c r="BU9634">
        <f t="shared" si="600"/>
        <v>108333.643636423</v>
      </c>
      <c r="BV9634">
        <f t="shared" si="601"/>
        <v>150688.029939349</v>
      </c>
      <c r="BW9634" s="9">
        <v>9629</v>
      </c>
      <c r="BX9634">
        <f t="shared" si="602"/>
        <v>0</v>
      </c>
      <c r="BY9634">
        <f t="shared" si="603"/>
        <v>1</v>
      </c>
    </row>
    <row r="9635" spans="1:77">
      <c r="A9635" s="33">
        <v>9630</v>
      </c>
      <c r="BP9635" s="27">
        <v>0.831051159743245</v>
      </c>
      <c r="BQ9635" s="27">
        <v>16307.6792539455</v>
      </c>
      <c r="BR9635" s="27">
        <v>1.45323887547043</v>
      </c>
      <c r="BS9635" s="27">
        <v>65449.548921797</v>
      </c>
      <c r="BU9635">
        <f t="shared" si="600"/>
        <v>108349.994707541</v>
      </c>
      <c r="BV9635">
        <f t="shared" si="601"/>
        <v>152536.282398767</v>
      </c>
      <c r="BW9635" s="9">
        <v>9630</v>
      </c>
      <c r="BX9635">
        <f t="shared" si="602"/>
        <v>0</v>
      </c>
      <c r="BY9635">
        <f t="shared" si="603"/>
        <v>1</v>
      </c>
    </row>
    <row r="9636" spans="1:77">
      <c r="A9636" s="33">
        <v>9631</v>
      </c>
      <c r="BP9636" s="27">
        <v>0.809326103975577</v>
      </c>
      <c r="BQ9636" s="27">
        <v>16697.585044253</v>
      </c>
      <c r="BR9636" s="27">
        <v>1.35314855882121</v>
      </c>
      <c r="BS9636" s="27">
        <v>63751.757996338</v>
      </c>
      <c r="BU9636">
        <f t="shared" si="600"/>
        <v>104701.330552084</v>
      </c>
      <c r="BV9636">
        <f t="shared" si="601"/>
        <v>139220.525826843</v>
      </c>
      <c r="BW9636" s="9">
        <v>9631</v>
      </c>
      <c r="BX9636">
        <f t="shared" si="602"/>
        <v>0</v>
      </c>
      <c r="BY9636">
        <f t="shared" si="603"/>
        <v>1</v>
      </c>
    </row>
    <row r="9637" spans="1:77">
      <c r="A9637" s="33">
        <v>9632</v>
      </c>
      <c r="BP9637" s="27">
        <v>0.775377238013248</v>
      </c>
      <c r="BQ9637" s="27">
        <v>15907.0748189901</v>
      </c>
      <c r="BR9637" s="27">
        <v>1.3315742708201</v>
      </c>
      <c r="BS9637" s="27">
        <v>77140.5857460393</v>
      </c>
      <c r="BU9637">
        <f t="shared" si="600"/>
        <v>100399.510882997</v>
      </c>
      <c r="BV9637">
        <f t="shared" si="601"/>
        <v>122595.554876976</v>
      </c>
      <c r="BW9637" s="9">
        <v>9632</v>
      </c>
      <c r="BX9637">
        <f t="shared" si="602"/>
        <v>0</v>
      </c>
      <c r="BY9637">
        <f t="shared" si="603"/>
        <v>1</v>
      </c>
    </row>
    <row r="9638" spans="1:77">
      <c r="A9638" s="33">
        <v>9633</v>
      </c>
      <c r="BP9638" s="27">
        <v>0.81678229150475</v>
      </c>
      <c r="BQ9638" s="27">
        <v>12792.4406932719</v>
      </c>
      <c r="BR9638" s="27">
        <v>1.39972393455354</v>
      </c>
      <c r="BS9638" s="27">
        <v>57860.4893510046</v>
      </c>
      <c r="BU9638">
        <f t="shared" si="600"/>
        <v>109724.903032441</v>
      </c>
      <c r="BV9638">
        <f t="shared" si="601"/>
        <v>152098.100832026</v>
      </c>
      <c r="BW9638" s="9">
        <v>9633</v>
      </c>
      <c r="BX9638">
        <f t="shared" si="602"/>
        <v>0</v>
      </c>
      <c r="BY9638">
        <f t="shared" si="603"/>
        <v>1</v>
      </c>
    </row>
    <row r="9639" spans="1:77">
      <c r="A9639" s="33">
        <v>9634</v>
      </c>
      <c r="BP9639" s="27">
        <v>0.771201773520541</v>
      </c>
      <c r="BQ9639" s="27">
        <v>16632.8577777336</v>
      </c>
      <c r="BR9639" s="27">
        <v>1.29608248088625</v>
      </c>
      <c r="BS9639" s="27">
        <v>64786.9068145142</v>
      </c>
      <c r="BU9639">
        <f t="shared" si="600"/>
        <v>99047.4082503477</v>
      </c>
      <c r="BV9639">
        <f t="shared" si="601"/>
        <v>129625.465318423</v>
      </c>
      <c r="BW9639" s="9">
        <v>9634</v>
      </c>
      <c r="BX9639">
        <f t="shared" si="602"/>
        <v>0</v>
      </c>
      <c r="BY9639">
        <f t="shared" si="603"/>
        <v>1</v>
      </c>
    </row>
    <row r="9640" spans="1:77">
      <c r="A9640" s="33">
        <v>9635</v>
      </c>
      <c r="BP9640" s="27">
        <v>0.771038696093036</v>
      </c>
      <c r="BQ9640" s="27">
        <v>14281.8831015694</v>
      </c>
      <c r="BR9640" s="27">
        <v>1.3040063703148</v>
      </c>
      <c r="BS9640" s="27">
        <v>59972.4671160234</v>
      </c>
      <c r="BU9640">
        <f t="shared" si="600"/>
        <v>101373.921312386</v>
      </c>
      <c r="BV9640">
        <f t="shared" si="601"/>
        <v>135628.488431197</v>
      </c>
      <c r="BW9640" s="9">
        <v>9635</v>
      </c>
      <c r="BX9640">
        <f t="shared" si="602"/>
        <v>0</v>
      </c>
      <c r="BY9640">
        <f t="shared" si="603"/>
        <v>1</v>
      </c>
    </row>
    <row r="9641" spans="1:77">
      <c r="A9641" s="33">
        <v>9636</v>
      </c>
      <c r="BP9641" s="27">
        <v>0.815255717736212</v>
      </c>
      <c r="BQ9641" s="27">
        <v>11499.2166737802</v>
      </c>
      <c r="BR9641" s="27">
        <v>1.39506242210007</v>
      </c>
      <c r="BS9641" s="27">
        <v>69860.8915216085</v>
      </c>
      <c r="BU9641">
        <f t="shared" si="600"/>
        <v>110789.140986652</v>
      </c>
      <c r="BV9641">
        <f t="shared" si="601"/>
        <v>139398.471793402</v>
      </c>
      <c r="BW9641" s="9">
        <v>9636</v>
      </c>
      <c r="BX9641">
        <f t="shared" si="602"/>
        <v>0</v>
      </c>
      <c r="BY9641">
        <f t="shared" si="603"/>
        <v>1</v>
      </c>
    </row>
    <row r="9642" spans="1:77">
      <c r="A9642" s="33">
        <v>9637</v>
      </c>
      <c r="BP9642" s="27">
        <v>0.805608831794417</v>
      </c>
      <c r="BQ9642" s="27">
        <v>13206.6531749186</v>
      </c>
      <c r="BR9642" s="27">
        <v>1.37059095451873</v>
      </c>
      <c r="BS9642" s="27">
        <v>58876.5455184201</v>
      </c>
      <c r="BU9642">
        <f t="shared" si="600"/>
        <v>107634.671594244</v>
      </c>
      <c r="BV9642">
        <f t="shared" si="601"/>
        <v>146712.097659389</v>
      </c>
      <c r="BW9642" s="9">
        <v>9637</v>
      </c>
      <c r="BX9642">
        <f t="shared" si="602"/>
        <v>0</v>
      </c>
      <c r="BY9642">
        <f t="shared" si="603"/>
        <v>1</v>
      </c>
    </row>
    <row r="9643" spans="1:77">
      <c r="A9643" s="33">
        <v>9638</v>
      </c>
      <c r="BP9643" s="27">
        <v>0.783719427126621</v>
      </c>
      <c r="BQ9643" s="27">
        <v>11694.2812992423</v>
      </c>
      <c r="BR9643" s="27">
        <v>1.32962386395001</v>
      </c>
      <c r="BS9643" s="27">
        <v>55967.870135562</v>
      </c>
      <c r="BU9643">
        <f t="shared" si="600"/>
        <v>105863.632769751</v>
      </c>
      <c r="BV9643">
        <f t="shared" si="601"/>
        <v>143475.709456939</v>
      </c>
      <c r="BW9643" s="9">
        <v>9638</v>
      </c>
      <c r="BX9643">
        <f t="shared" si="602"/>
        <v>0</v>
      </c>
      <c r="BY9643">
        <f t="shared" si="603"/>
        <v>1</v>
      </c>
    </row>
    <row r="9644" spans="1:77">
      <c r="A9644" s="33">
        <v>9639</v>
      </c>
      <c r="BP9644" s="27">
        <v>0.79649166352004</v>
      </c>
      <c r="BQ9644" s="27">
        <v>12652.8881742385</v>
      </c>
      <c r="BR9644" s="27">
        <v>1.36941893448408</v>
      </c>
      <c r="BS9644" s="27">
        <v>58537.8030615866</v>
      </c>
      <c r="BU9644">
        <f t="shared" si="600"/>
        <v>106820.861353767</v>
      </c>
      <c r="BV9644">
        <f t="shared" si="601"/>
        <v>146875.037111026</v>
      </c>
      <c r="BW9644" s="9">
        <v>9639</v>
      </c>
      <c r="BX9644">
        <f t="shared" si="602"/>
        <v>0</v>
      </c>
      <c r="BY9644">
        <f t="shared" si="603"/>
        <v>1</v>
      </c>
    </row>
    <row r="9645" spans="1:77">
      <c r="A9645" s="33">
        <v>9640</v>
      </c>
      <c r="BP9645" s="27">
        <v>0.829598170594205</v>
      </c>
      <c r="BQ9645" s="27">
        <v>18906.0973423347</v>
      </c>
      <c r="BR9645" s="27">
        <v>1.43925306246077</v>
      </c>
      <c r="BS9645" s="27">
        <v>65887.3666462224</v>
      </c>
      <c r="BU9645">
        <f t="shared" si="600"/>
        <v>105533.628246796</v>
      </c>
      <c r="BV9645">
        <f t="shared" si="601"/>
        <v>150000.592722893</v>
      </c>
      <c r="BW9645" s="9">
        <v>9640</v>
      </c>
      <c r="BX9645">
        <f t="shared" si="602"/>
        <v>0</v>
      </c>
      <c r="BY9645">
        <f t="shared" si="603"/>
        <v>1</v>
      </c>
    </row>
    <row r="9646" spans="1:77">
      <c r="A9646" s="33">
        <v>9641</v>
      </c>
      <c r="BP9646" s="27">
        <v>0.82704705488256</v>
      </c>
      <c r="BQ9646" s="27">
        <v>12269.5940585075</v>
      </c>
      <c r="BR9646" s="27">
        <v>1.42502373653965</v>
      </c>
      <c r="BS9646" s="27">
        <v>56179.3526023318</v>
      </c>
      <c r="BU9646">
        <f t="shared" si="600"/>
        <v>111787.464173877</v>
      </c>
      <c r="BV9646">
        <f t="shared" si="601"/>
        <v>157574.207878616</v>
      </c>
      <c r="BW9646" s="9">
        <v>9641</v>
      </c>
      <c r="BX9646">
        <f t="shared" si="602"/>
        <v>0</v>
      </c>
      <c r="BY9646">
        <f t="shared" si="603"/>
        <v>1</v>
      </c>
    </row>
    <row r="9647" spans="1:77">
      <c r="A9647" s="33">
        <v>9642</v>
      </c>
      <c r="BP9647" s="27">
        <v>0.84747441609168</v>
      </c>
      <c r="BQ9647" s="27">
        <v>13353.0046048143</v>
      </c>
      <c r="BR9647" s="27">
        <v>1.4825321285291</v>
      </c>
      <c r="BS9647" s="27">
        <v>72170.895342264</v>
      </c>
      <c r="BU9647">
        <f t="shared" si="600"/>
        <v>113768.157808938</v>
      </c>
      <c r="BV9647">
        <f t="shared" si="601"/>
        <v>150208.923937101</v>
      </c>
      <c r="BW9647" s="9">
        <v>9642</v>
      </c>
      <c r="BX9647">
        <f t="shared" si="602"/>
        <v>0</v>
      </c>
      <c r="BY9647">
        <f t="shared" si="603"/>
        <v>1</v>
      </c>
    </row>
    <row r="9648" spans="1:77">
      <c r="A9648" s="33">
        <v>9643</v>
      </c>
      <c r="BP9648" s="27">
        <v>0.785415858771839</v>
      </c>
      <c r="BQ9648" s="27">
        <v>16922.7331800164</v>
      </c>
      <c r="BR9648" s="27">
        <v>1.37329260982106</v>
      </c>
      <c r="BS9648" s="27">
        <v>64365.0803796375</v>
      </c>
      <c r="BU9648">
        <f t="shared" si="600"/>
        <v>100889.645635759</v>
      </c>
      <c r="BV9648">
        <f t="shared" si="601"/>
        <v>141628.811093522</v>
      </c>
      <c r="BW9648" s="9">
        <v>9643</v>
      </c>
      <c r="BX9648">
        <f t="shared" si="602"/>
        <v>0</v>
      </c>
      <c r="BY9648">
        <f t="shared" si="603"/>
        <v>1</v>
      </c>
    </row>
    <row r="9649" spans="1:77">
      <c r="A9649" s="33">
        <v>9644</v>
      </c>
      <c r="BP9649" s="27">
        <v>0.796842342279684</v>
      </c>
      <c r="BQ9649" s="27">
        <v>16286.5975831417</v>
      </c>
      <c r="BR9649" s="27">
        <v>1.36578162914204</v>
      </c>
      <c r="BS9649" s="27">
        <v>75043.9677701168</v>
      </c>
      <c r="BU9649">
        <f t="shared" si="600"/>
        <v>103239.753758811</v>
      </c>
      <c r="BV9649">
        <f t="shared" si="601"/>
        <v>129823.276601189</v>
      </c>
      <c r="BW9649" s="9">
        <v>9644</v>
      </c>
      <c r="BX9649">
        <f t="shared" si="602"/>
        <v>0</v>
      </c>
      <c r="BY9649">
        <f t="shared" si="603"/>
        <v>1</v>
      </c>
    </row>
    <row r="9650" spans="1:77">
      <c r="A9650" s="33">
        <v>9645</v>
      </c>
      <c r="BP9650" s="27">
        <v>0.815347021027308</v>
      </c>
      <c r="BQ9650" s="27">
        <v>18737.3302697734</v>
      </c>
      <c r="BR9650" s="27">
        <v>1.3775573436103</v>
      </c>
      <c r="BS9650" s="27">
        <v>65995.8779177832</v>
      </c>
      <c r="BU9650">
        <f t="shared" si="600"/>
        <v>103564.722884323</v>
      </c>
      <c r="BV9650">
        <f t="shared" si="601"/>
        <v>140637.723623761</v>
      </c>
      <c r="BW9650" s="9">
        <v>9645</v>
      </c>
      <c r="BX9650">
        <f t="shared" si="602"/>
        <v>0</v>
      </c>
      <c r="BY9650">
        <f t="shared" si="603"/>
        <v>1</v>
      </c>
    </row>
    <row r="9651" spans="1:77">
      <c r="A9651" s="33">
        <v>9646</v>
      </c>
      <c r="BP9651" s="27">
        <v>0.807636760591659</v>
      </c>
      <c r="BQ9651" s="27">
        <v>12107.7949789177</v>
      </c>
      <c r="BR9651" s="27">
        <v>1.3822857310782</v>
      </c>
      <c r="BS9651" s="27">
        <v>68962.6461983262</v>
      </c>
      <c r="BU9651">
        <f t="shared" si="600"/>
        <v>109037.719109831</v>
      </c>
      <c r="BV9651">
        <f t="shared" si="601"/>
        <v>138380.213463405</v>
      </c>
      <c r="BW9651" s="9">
        <v>9646</v>
      </c>
      <c r="BX9651">
        <f t="shared" si="602"/>
        <v>0</v>
      </c>
      <c r="BY9651">
        <f t="shared" si="603"/>
        <v>1</v>
      </c>
    </row>
    <row r="9652" spans="1:77">
      <c r="A9652" s="33">
        <v>9647</v>
      </c>
      <c r="BP9652" s="27">
        <v>0.841573532708144</v>
      </c>
      <c r="BQ9652" s="27">
        <v>15656.7715263822</v>
      </c>
      <c r="BR9652" s="27">
        <v>1.44479873099913</v>
      </c>
      <c r="BS9652" s="27">
        <v>76594.0167562207</v>
      </c>
      <c r="BU9652">
        <f t="shared" si="600"/>
        <v>110579.258379839</v>
      </c>
      <c r="BV9652">
        <f t="shared" si="601"/>
        <v>140125.792893648</v>
      </c>
      <c r="BW9652" s="9">
        <v>9647</v>
      </c>
      <c r="BX9652">
        <f t="shared" si="602"/>
        <v>0</v>
      </c>
      <c r="BY9652">
        <f t="shared" si="603"/>
        <v>1</v>
      </c>
    </row>
    <row r="9653" spans="1:77">
      <c r="A9653" s="33">
        <v>9648</v>
      </c>
      <c r="BP9653" s="27">
        <v>0.81316945582515</v>
      </c>
      <c r="BQ9653" s="27">
        <v>18064.6773769774</v>
      </c>
      <c r="BR9653" s="27">
        <v>1.40326325691898</v>
      </c>
      <c r="BS9653" s="27">
        <v>77645.8197742911</v>
      </c>
      <c r="BU9653">
        <f t="shared" si="600"/>
        <v>103910.740996795</v>
      </c>
      <c r="BV9653">
        <f t="shared" si="601"/>
        <v>132843.668763556</v>
      </c>
      <c r="BW9653" s="9">
        <v>9648</v>
      </c>
      <c r="BX9653">
        <f t="shared" si="602"/>
        <v>0</v>
      </c>
      <c r="BY9653">
        <f t="shared" si="603"/>
        <v>1</v>
      </c>
    </row>
    <row r="9654" spans="1:77">
      <c r="A9654" s="33">
        <v>9649</v>
      </c>
      <c r="BP9654" s="27">
        <v>0.747248842014156</v>
      </c>
      <c r="BQ9654" s="27">
        <v>15075.3411888658</v>
      </c>
      <c r="BR9654" s="27">
        <v>1.26753678561055</v>
      </c>
      <c r="BS9654" s="27">
        <v>71555.3281801689</v>
      </c>
      <c r="BU9654">
        <f t="shared" si="600"/>
        <v>97011.9851132575</v>
      </c>
      <c r="BV9654">
        <f t="shared" si="601"/>
        <v>118575.189661414</v>
      </c>
      <c r="BW9654" s="9">
        <v>9649</v>
      </c>
      <c r="BX9654">
        <f t="shared" si="602"/>
        <v>0</v>
      </c>
      <c r="BY9654">
        <f t="shared" si="603"/>
        <v>1</v>
      </c>
    </row>
    <row r="9655" spans="1:77">
      <c r="A9655" s="33">
        <v>9650</v>
      </c>
      <c r="BP9655" s="27">
        <v>0.805146658745793</v>
      </c>
      <c r="BQ9655" s="27">
        <v>10324.996286108</v>
      </c>
      <c r="BR9655" s="27">
        <v>1.35878670732977</v>
      </c>
      <c r="BS9655" s="27">
        <v>53465.3016410569</v>
      </c>
      <c r="BU9655">
        <f t="shared" si="600"/>
        <v>110447.002525761</v>
      </c>
      <c r="BV9655">
        <f t="shared" si="601"/>
        <v>150352.704458409</v>
      </c>
      <c r="BW9655" s="9">
        <v>9650</v>
      </c>
      <c r="BX9655">
        <f t="shared" si="602"/>
        <v>0</v>
      </c>
      <c r="BY9655">
        <f t="shared" si="603"/>
        <v>1</v>
      </c>
    </row>
    <row r="9656" spans="1:77">
      <c r="A9656" s="33">
        <v>9651</v>
      </c>
      <c r="BP9656" s="27">
        <v>0.841581344452811</v>
      </c>
      <c r="BQ9656" s="27">
        <v>14530.7427723844</v>
      </c>
      <c r="BR9656" s="27">
        <v>1.4466515442314</v>
      </c>
      <c r="BS9656" s="27">
        <v>75823.5100020645</v>
      </c>
      <c r="BU9656">
        <f t="shared" si="600"/>
        <v>111706.458895537</v>
      </c>
      <c r="BV9656">
        <f t="shared" si="601"/>
        <v>141174.221632646</v>
      </c>
      <c r="BW9656" s="9">
        <v>9651</v>
      </c>
      <c r="BX9656">
        <f t="shared" si="602"/>
        <v>0</v>
      </c>
      <c r="BY9656">
        <f t="shared" si="603"/>
        <v>1</v>
      </c>
    </row>
    <row r="9657" spans="1:77">
      <c r="A9657" s="33">
        <v>9652</v>
      </c>
      <c r="BP9657" s="27">
        <v>0.83095731328495</v>
      </c>
      <c r="BQ9657" s="27">
        <v>21221.2376441812</v>
      </c>
      <c r="BR9657" s="27">
        <v>1.43742232209096</v>
      </c>
      <c r="BS9657" s="27">
        <v>73232.0319114504</v>
      </c>
      <c r="BU9657">
        <f t="shared" si="600"/>
        <v>103422.359348561</v>
      </c>
      <c r="BV9657">
        <f t="shared" si="601"/>
        <v>142381.316402194</v>
      </c>
      <c r="BW9657" s="9">
        <v>9652</v>
      </c>
      <c r="BX9657">
        <f t="shared" si="602"/>
        <v>0</v>
      </c>
      <c r="BY9657">
        <f t="shared" si="603"/>
        <v>1</v>
      </c>
    </row>
    <row r="9658" spans="1:77">
      <c r="A9658" s="33">
        <v>9653</v>
      </c>
      <c r="BP9658" s="27">
        <v>0.76973496995952</v>
      </c>
      <c r="BQ9658" s="27">
        <v>20065.722572787</v>
      </c>
      <c r="BR9658" s="27">
        <v>1.29320753487494</v>
      </c>
      <c r="BS9658" s="27">
        <v>67048.0274994892</v>
      </c>
      <c r="BU9658">
        <f t="shared" si="600"/>
        <v>95394.5229211411</v>
      </c>
      <c r="BV9658">
        <f t="shared" si="601"/>
        <v>126933.102731752</v>
      </c>
      <c r="BW9658" s="9">
        <v>9653</v>
      </c>
      <c r="BX9658">
        <f t="shared" si="602"/>
        <v>0</v>
      </c>
      <c r="BY9658">
        <f t="shared" si="603"/>
        <v>1</v>
      </c>
    </row>
    <row r="9659" spans="1:77">
      <c r="A9659" s="33">
        <v>9654</v>
      </c>
      <c r="BP9659" s="27">
        <v>0.837881681259716</v>
      </c>
      <c r="BQ9659" s="27">
        <v>18224.9477161875</v>
      </c>
      <c r="BR9659" s="27">
        <v>1.44855155347719</v>
      </c>
      <c r="BS9659" s="27">
        <v>76307.8922485201</v>
      </c>
      <c r="BU9659">
        <f t="shared" si="600"/>
        <v>107457.30447277</v>
      </c>
      <c r="BV9659">
        <f t="shared" si="601"/>
        <v>140974.840773059</v>
      </c>
      <c r="BW9659" s="9">
        <v>9654</v>
      </c>
      <c r="BX9659">
        <f t="shared" si="602"/>
        <v>0</v>
      </c>
      <c r="BY9659">
        <f t="shared" si="603"/>
        <v>1</v>
      </c>
    </row>
    <row r="9660" spans="1:77">
      <c r="A9660" s="33">
        <v>9655</v>
      </c>
      <c r="BP9660" s="27">
        <v>0.820224531678584</v>
      </c>
      <c r="BQ9660" s="27">
        <v>19057.6137021441</v>
      </c>
      <c r="BR9660" s="27">
        <v>1.42876654177787</v>
      </c>
      <c r="BS9660" s="27">
        <v>81789.5292439924</v>
      </c>
      <c r="BU9660">
        <f t="shared" si="600"/>
        <v>103976.066049644</v>
      </c>
      <c r="BV9660">
        <f t="shared" si="601"/>
        <v>132525.452022688</v>
      </c>
      <c r="BW9660" s="9">
        <v>9655</v>
      </c>
      <c r="BX9660">
        <f t="shared" si="602"/>
        <v>0</v>
      </c>
      <c r="BY9660">
        <f t="shared" si="603"/>
        <v>1</v>
      </c>
    </row>
    <row r="9661" spans="1:77">
      <c r="A9661" s="33">
        <v>9656</v>
      </c>
      <c r="BP9661" s="27">
        <v>0.792927541990344</v>
      </c>
      <c r="BQ9661" s="27">
        <v>13084.5411991909</v>
      </c>
      <c r="BR9661" s="27">
        <v>1.37882497934156</v>
      </c>
      <c r="BS9661" s="27">
        <v>58323.0291181252</v>
      </c>
      <c r="BU9661">
        <f t="shared" si="600"/>
        <v>105854.590099361</v>
      </c>
      <c r="BV9661">
        <f t="shared" si="601"/>
        <v>148500.717783109</v>
      </c>
      <c r="BW9661" s="9">
        <v>9656</v>
      </c>
      <c r="BX9661">
        <f t="shared" si="602"/>
        <v>0</v>
      </c>
      <c r="BY9661">
        <f t="shared" si="603"/>
        <v>1</v>
      </c>
    </row>
    <row r="9662" spans="1:77">
      <c r="A9662" s="33">
        <v>9657</v>
      </c>
      <c r="BP9662" s="27">
        <v>0.842940183535903</v>
      </c>
      <c r="BQ9662" s="27">
        <v>12284.4840305688</v>
      </c>
      <c r="BR9662" s="27">
        <v>1.45369177072121</v>
      </c>
      <c r="BS9662" s="27">
        <v>58431.201949188</v>
      </c>
      <c r="BU9662">
        <f t="shared" si="600"/>
        <v>114156.543499817</v>
      </c>
      <c r="BV9662">
        <f t="shared" si="601"/>
        <v>159622.563658994</v>
      </c>
      <c r="BW9662" s="9">
        <v>9657</v>
      </c>
      <c r="BX9662">
        <f t="shared" si="602"/>
        <v>0</v>
      </c>
      <c r="BY9662">
        <f t="shared" si="603"/>
        <v>1</v>
      </c>
    </row>
    <row r="9663" spans="1:77">
      <c r="A9663" s="33">
        <v>9658</v>
      </c>
      <c r="BP9663" s="27">
        <v>0.820495783453829</v>
      </c>
      <c r="BQ9663" s="27">
        <v>16837.4939099579</v>
      </c>
      <c r="BR9663" s="27">
        <v>1.38308616818098</v>
      </c>
      <c r="BS9663" s="27">
        <v>77100.1979783908</v>
      </c>
      <c r="BU9663">
        <f t="shared" si="600"/>
        <v>106236.873608116</v>
      </c>
      <c r="BV9663">
        <f t="shared" si="601"/>
        <v>130362.727248756</v>
      </c>
      <c r="BW9663" s="9">
        <v>9658</v>
      </c>
      <c r="BX9663">
        <f t="shared" si="602"/>
        <v>0</v>
      </c>
      <c r="BY9663">
        <f t="shared" si="603"/>
        <v>1</v>
      </c>
    </row>
    <row r="9664" spans="1:77">
      <c r="A9664" s="33">
        <v>9659</v>
      </c>
      <c r="BP9664" s="27">
        <v>0.775319827202249</v>
      </c>
      <c r="BQ9664" s="27">
        <v>15330.0234648553</v>
      </c>
      <c r="BR9664" s="27">
        <v>1.30173393099169</v>
      </c>
      <c r="BS9664" s="27">
        <v>60083.396395433</v>
      </c>
      <c r="BU9664">
        <f t="shared" si="600"/>
        <v>100967.950615482</v>
      </c>
      <c r="BV9664">
        <f t="shared" si="601"/>
        <v>135176.69325332</v>
      </c>
      <c r="BW9664" s="9">
        <v>9659</v>
      </c>
      <c r="BX9664">
        <f t="shared" si="602"/>
        <v>0</v>
      </c>
      <c r="BY9664">
        <f t="shared" si="603"/>
        <v>1</v>
      </c>
    </row>
    <row r="9665" spans="1:77">
      <c r="A9665" s="33">
        <v>9660</v>
      </c>
      <c r="BP9665" s="27">
        <v>0.726524243150405</v>
      </c>
      <c r="BQ9665" s="27">
        <v>13800.4577451094</v>
      </c>
      <c r="BR9665" s="27">
        <v>1.22660765465848</v>
      </c>
      <c r="BS9665" s="27">
        <v>60254.9520509051</v>
      </c>
      <c r="BU9665">
        <f t="shared" si="600"/>
        <v>95178.1787274513</v>
      </c>
      <c r="BV9665">
        <f t="shared" si="601"/>
        <v>123736.196147867</v>
      </c>
      <c r="BW9665" s="9">
        <v>9660</v>
      </c>
      <c r="BX9665">
        <f t="shared" si="602"/>
        <v>0</v>
      </c>
      <c r="BY9665">
        <f t="shared" si="603"/>
        <v>1</v>
      </c>
    </row>
    <row r="9666" spans="1:77">
      <c r="A9666" s="33">
        <v>9661</v>
      </c>
      <c r="BP9666" s="27">
        <v>0.887920699641563</v>
      </c>
      <c r="BQ9666" s="27">
        <v>23402.8191346464</v>
      </c>
      <c r="BR9666" s="27">
        <v>1.55199175695226</v>
      </c>
      <c r="BS9666" s="27">
        <v>71615.5818309534</v>
      </c>
      <c r="BU9666">
        <f t="shared" si="600"/>
        <v>109785.285811588</v>
      </c>
      <c r="BV9666">
        <f t="shared" si="601"/>
        <v>161183.181711885</v>
      </c>
      <c r="BW9666" s="9">
        <v>9661</v>
      </c>
      <c r="BX9666">
        <f t="shared" si="602"/>
        <v>0</v>
      </c>
      <c r="BY9666">
        <f t="shared" si="603"/>
        <v>1</v>
      </c>
    </row>
    <row r="9667" spans="1:77">
      <c r="A9667" s="33">
        <v>9662</v>
      </c>
      <c r="BP9667" s="27">
        <v>0.820222695977042</v>
      </c>
      <c r="BQ9667" s="27">
        <v>13806.7794680843</v>
      </c>
      <c r="BR9667" s="27">
        <v>1.40268868266935</v>
      </c>
      <c r="BS9667" s="27">
        <v>60581.9987969388</v>
      </c>
      <c r="BU9667">
        <f t="shared" si="600"/>
        <v>109226.624928472</v>
      </c>
      <c r="BV9667">
        <f t="shared" si="601"/>
        <v>149821.303603464</v>
      </c>
      <c r="BW9667" s="9">
        <v>9662</v>
      </c>
      <c r="BX9667">
        <f t="shared" si="602"/>
        <v>0</v>
      </c>
      <c r="BY9667">
        <f t="shared" si="603"/>
        <v>1</v>
      </c>
    </row>
    <row r="9668" spans="1:77">
      <c r="A9668" s="33">
        <v>9663</v>
      </c>
      <c r="BP9668" s="27">
        <v>0.818594234522705</v>
      </c>
      <c r="BQ9668" s="27">
        <v>10642.6627401973</v>
      </c>
      <c r="BR9668" s="27">
        <v>1.39993702874635</v>
      </c>
      <c r="BS9668" s="27">
        <v>54436.2461263846</v>
      </c>
      <c r="BU9668">
        <f t="shared" si="600"/>
        <v>112146.472438208</v>
      </c>
      <c r="BV9668">
        <f t="shared" si="601"/>
        <v>155554.308185567</v>
      </c>
      <c r="BW9668" s="9">
        <v>9663</v>
      </c>
      <c r="BX9668">
        <f t="shared" si="602"/>
        <v>0</v>
      </c>
      <c r="BY9668">
        <f t="shared" si="603"/>
        <v>1</v>
      </c>
    </row>
    <row r="9669" spans="1:77">
      <c r="A9669" s="33">
        <v>9664</v>
      </c>
      <c r="BP9669" s="27">
        <v>0.818351633134934</v>
      </c>
      <c r="BQ9669" s="27">
        <v>14419.4989350126</v>
      </c>
      <c r="BR9669" s="27">
        <v>1.40297169265112</v>
      </c>
      <c r="BS9669" s="27">
        <v>59676.9965393306</v>
      </c>
      <c r="BU9669">
        <f t="shared" si="600"/>
        <v>108333.246035228</v>
      </c>
      <c r="BV9669">
        <f t="shared" si="601"/>
        <v>150768.757358337</v>
      </c>
      <c r="BW9669" s="9">
        <v>9664</v>
      </c>
      <c r="BX9669">
        <f t="shared" si="602"/>
        <v>0</v>
      </c>
      <c r="BY9669">
        <f t="shared" si="603"/>
        <v>1</v>
      </c>
    </row>
    <row r="9670" spans="1:77">
      <c r="A9670" s="33">
        <v>9665</v>
      </c>
      <c r="BP9670" s="27">
        <v>0.777663732137017</v>
      </c>
      <c r="BQ9670" s="27">
        <v>12745.4135515814</v>
      </c>
      <c r="BR9670" s="27">
        <v>1.35854188898778</v>
      </c>
      <c r="BS9670" s="27">
        <v>58827.4635896493</v>
      </c>
      <c r="BU9670">
        <f t="shared" si="600"/>
        <v>103904.146268971</v>
      </c>
      <c r="BV9670">
        <f t="shared" si="601"/>
        <v>144953.819758517</v>
      </c>
      <c r="BW9670" s="9">
        <v>9665</v>
      </c>
      <c r="BX9670">
        <f t="shared" si="602"/>
        <v>0</v>
      </c>
      <c r="BY9670">
        <f t="shared" si="603"/>
        <v>1</v>
      </c>
    </row>
    <row r="9671" spans="1:77">
      <c r="A9671" s="33">
        <v>9666</v>
      </c>
      <c r="BP9671" s="27">
        <v>0.775943879640422</v>
      </c>
      <c r="BQ9671" s="27">
        <v>13528.6051584495</v>
      </c>
      <c r="BR9671" s="27">
        <v>1.32242364548431</v>
      </c>
      <c r="BS9671" s="27">
        <v>57814.9974948655</v>
      </c>
      <c r="BU9671">
        <f t="shared" ref="BU9671:BU9734" si="604">BP9671*$BV$1-BQ9671</f>
        <v>102862.976787614</v>
      </c>
      <c r="BV9671">
        <f t="shared" ref="BV9671:BV9734" si="605">BR9671*$BV$1-BS9671</f>
        <v>140548.549327781</v>
      </c>
      <c r="BW9671" s="9">
        <v>9666</v>
      </c>
      <c r="BX9671">
        <f t="shared" ref="BX9671:BX9734" si="606">IF(BU9671=MAX($BU9671:$BV9671),1,0)</f>
        <v>0</v>
      </c>
      <c r="BY9671">
        <f t="shared" ref="BY9671:BY9734" si="607">IF(BV9671=MAX($BU9671:$BV9671),1,0)</f>
        <v>1</v>
      </c>
    </row>
    <row r="9672" spans="1:77">
      <c r="A9672" s="33">
        <v>9667</v>
      </c>
      <c r="BP9672" s="27">
        <v>0.847147493387497</v>
      </c>
      <c r="BQ9672" s="27">
        <v>13792.9769278804</v>
      </c>
      <c r="BR9672" s="27">
        <v>1.47729287016558</v>
      </c>
      <c r="BS9672" s="27">
        <v>57959.477607398</v>
      </c>
      <c r="BU9672">
        <f t="shared" si="604"/>
        <v>113279.147080244</v>
      </c>
      <c r="BV9672">
        <f t="shared" si="605"/>
        <v>163634.452917438</v>
      </c>
      <c r="BW9672" s="9">
        <v>9667</v>
      </c>
      <c r="BX9672">
        <f t="shared" si="606"/>
        <v>0</v>
      </c>
      <c r="BY9672">
        <f t="shared" si="607"/>
        <v>1</v>
      </c>
    </row>
    <row r="9673" spans="1:77">
      <c r="A9673" s="33">
        <v>9668</v>
      </c>
      <c r="BP9673" s="27">
        <v>0.805235842858116</v>
      </c>
      <c r="BQ9673" s="27">
        <v>13239.9610349732</v>
      </c>
      <c r="BR9673" s="27">
        <v>1.34967271881969</v>
      </c>
      <c r="BS9673" s="27">
        <v>72621.0379300025</v>
      </c>
      <c r="BU9673">
        <f t="shared" si="604"/>
        <v>107545.415393744</v>
      </c>
      <c r="BV9673">
        <f t="shared" si="605"/>
        <v>129829.869892951</v>
      </c>
      <c r="BW9673" s="9">
        <v>9668</v>
      </c>
      <c r="BX9673">
        <f t="shared" si="606"/>
        <v>0</v>
      </c>
      <c r="BY9673">
        <f t="shared" si="607"/>
        <v>1</v>
      </c>
    </row>
    <row r="9674" spans="1:77">
      <c r="A9674" s="33">
        <v>9669</v>
      </c>
      <c r="BP9674" s="27">
        <v>0.833246665881333</v>
      </c>
      <c r="BQ9674" s="27">
        <v>19535.3259857503</v>
      </c>
      <c r="BR9674" s="27">
        <v>1.45175494307116</v>
      </c>
      <c r="BS9674" s="27">
        <v>66821.5247221568</v>
      </c>
      <c r="BU9674">
        <f t="shared" si="604"/>
        <v>105451.67389645</v>
      </c>
      <c r="BV9674">
        <f t="shared" si="605"/>
        <v>150941.716738517</v>
      </c>
      <c r="BW9674" s="9">
        <v>9669</v>
      </c>
      <c r="BX9674">
        <f t="shared" si="606"/>
        <v>0</v>
      </c>
      <c r="BY9674">
        <f t="shared" si="607"/>
        <v>1</v>
      </c>
    </row>
    <row r="9675" spans="1:77">
      <c r="A9675" s="33">
        <v>9670</v>
      </c>
      <c r="BP9675" s="27">
        <v>0.875857103132157</v>
      </c>
      <c r="BQ9675" s="27">
        <v>14553.4072459076</v>
      </c>
      <c r="BR9675" s="27">
        <v>1.5490963100103</v>
      </c>
      <c r="BS9675" s="27">
        <v>74221.1716408764</v>
      </c>
      <c r="BU9675">
        <f t="shared" si="604"/>
        <v>116825.158223916</v>
      </c>
      <c r="BV9675">
        <f t="shared" si="605"/>
        <v>158143.274860668</v>
      </c>
      <c r="BW9675" s="9">
        <v>9670</v>
      </c>
      <c r="BX9675">
        <f t="shared" si="606"/>
        <v>0</v>
      </c>
      <c r="BY9675">
        <f t="shared" si="607"/>
        <v>1</v>
      </c>
    </row>
    <row r="9676" spans="1:77">
      <c r="A9676" s="33">
        <v>9671</v>
      </c>
      <c r="BP9676" s="27">
        <v>0.83808994996442</v>
      </c>
      <c r="BQ9676" s="27">
        <v>16444.7676635295</v>
      </c>
      <c r="BR9676" s="27">
        <v>1.44060484594955</v>
      </c>
      <c r="BS9676" s="27">
        <v>82555.8441752504</v>
      </c>
      <c r="BU9676">
        <f t="shared" si="604"/>
        <v>109268.724831133</v>
      </c>
      <c r="BV9676">
        <f t="shared" si="605"/>
        <v>133534.882717183</v>
      </c>
      <c r="BW9676" s="9">
        <v>9671</v>
      </c>
      <c r="BX9676">
        <f t="shared" si="606"/>
        <v>0</v>
      </c>
      <c r="BY9676">
        <f t="shared" si="607"/>
        <v>1</v>
      </c>
    </row>
    <row r="9677" spans="1:77">
      <c r="A9677" s="33">
        <v>9672</v>
      </c>
      <c r="BP9677" s="27">
        <v>0.780748295686052</v>
      </c>
      <c r="BQ9677" s="27">
        <v>17940.290993695</v>
      </c>
      <c r="BR9677" s="27">
        <v>1.32685136894976</v>
      </c>
      <c r="BS9677" s="27">
        <v>79876.1491255892</v>
      </c>
      <c r="BU9677">
        <f t="shared" si="604"/>
        <v>99171.9533592128</v>
      </c>
      <c r="BV9677">
        <f t="shared" si="605"/>
        <v>119151.556216875</v>
      </c>
      <c r="BW9677" s="9">
        <v>9672</v>
      </c>
      <c r="BX9677">
        <f t="shared" si="606"/>
        <v>0</v>
      </c>
      <c r="BY9677">
        <f t="shared" si="607"/>
        <v>1</v>
      </c>
    </row>
    <row r="9678" spans="1:77">
      <c r="A9678" s="33">
        <v>9673</v>
      </c>
      <c r="BP9678" s="27">
        <v>0.790299657014772</v>
      </c>
      <c r="BQ9678" s="27">
        <v>14385.0003645535</v>
      </c>
      <c r="BR9678" s="27">
        <v>1.36764463566944</v>
      </c>
      <c r="BS9678" s="27">
        <v>61145.3959915573</v>
      </c>
      <c r="BU9678">
        <f t="shared" si="604"/>
        <v>104159.948187662</v>
      </c>
      <c r="BV9678">
        <f t="shared" si="605"/>
        <v>144001.299358858</v>
      </c>
      <c r="BW9678" s="9">
        <v>9673</v>
      </c>
      <c r="BX9678">
        <f t="shared" si="606"/>
        <v>0</v>
      </c>
      <c r="BY9678">
        <f t="shared" si="607"/>
        <v>1</v>
      </c>
    </row>
    <row r="9679" spans="1:77">
      <c r="A9679" s="33">
        <v>9674</v>
      </c>
      <c r="BP9679" s="27">
        <v>0.831078836913413</v>
      </c>
      <c r="BQ9679" s="27">
        <v>13867.5895407824</v>
      </c>
      <c r="BR9679" s="27">
        <v>1.4115375644082</v>
      </c>
      <c r="BS9679" s="27">
        <v>59621.3566701671</v>
      </c>
      <c r="BU9679">
        <f t="shared" si="604"/>
        <v>110794.23599623</v>
      </c>
      <c r="BV9679">
        <f t="shared" si="605"/>
        <v>152109.277991063</v>
      </c>
      <c r="BW9679" s="9">
        <v>9674</v>
      </c>
      <c r="BX9679">
        <f t="shared" si="606"/>
        <v>0</v>
      </c>
      <c r="BY9679">
        <f t="shared" si="607"/>
        <v>1</v>
      </c>
    </row>
    <row r="9680" spans="1:77">
      <c r="A9680" s="33">
        <v>9675</v>
      </c>
      <c r="BP9680" s="27">
        <v>0.822289980292367</v>
      </c>
      <c r="BQ9680" s="27">
        <v>18525.163669465</v>
      </c>
      <c r="BR9680" s="27">
        <v>1.41838305515562</v>
      </c>
      <c r="BS9680" s="27">
        <v>67802.3495371923</v>
      </c>
      <c r="BU9680">
        <f t="shared" si="604"/>
        <v>104818.33337439</v>
      </c>
      <c r="BV9680">
        <f t="shared" si="605"/>
        <v>144955.108736151</v>
      </c>
      <c r="BW9680" s="9">
        <v>9675</v>
      </c>
      <c r="BX9680">
        <f t="shared" si="606"/>
        <v>0</v>
      </c>
      <c r="BY9680">
        <f t="shared" si="607"/>
        <v>1</v>
      </c>
    </row>
    <row r="9681" spans="1:77">
      <c r="A9681" s="33">
        <v>9676</v>
      </c>
      <c r="BP9681" s="27">
        <v>0.821309025527022</v>
      </c>
      <c r="BQ9681" s="27">
        <v>10877.2850581012</v>
      </c>
      <c r="BR9681" s="27">
        <v>1.4358727126385</v>
      </c>
      <c r="BS9681" s="27">
        <v>71198.615310919</v>
      </c>
      <c r="BU9681">
        <f t="shared" si="604"/>
        <v>112319.068770952</v>
      </c>
      <c r="BV9681">
        <f t="shared" si="605"/>
        <v>144182.291584856</v>
      </c>
      <c r="BW9681" s="9">
        <v>9676</v>
      </c>
      <c r="BX9681">
        <f t="shared" si="606"/>
        <v>0</v>
      </c>
      <c r="BY9681">
        <f t="shared" si="607"/>
        <v>1</v>
      </c>
    </row>
    <row r="9682" spans="1:77">
      <c r="A9682" s="33">
        <v>9677</v>
      </c>
      <c r="BP9682" s="27">
        <v>0.756882047481498</v>
      </c>
      <c r="BQ9682" s="27">
        <v>12068.7451531363</v>
      </c>
      <c r="BR9682" s="27">
        <v>1.27478338222827</v>
      </c>
      <c r="BS9682" s="27">
        <v>55773.9146886069</v>
      </c>
      <c r="BU9682">
        <f t="shared" si="604"/>
        <v>101463.561969088</v>
      </c>
      <c r="BV9682">
        <f t="shared" si="605"/>
        <v>135443.592645634</v>
      </c>
      <c r="BW9682" s="9">
        <v>9677</v>
      </c>
      <c r="BX9682">
        <f t="shared" si="606"/>
        <v>0</v>
      </c>
      <c r="BY9682">
        <f t="shared" si="607"/>
        <v>1</v>
      </c>
    </row>
    <row r="9683" spans="1:77">
      <c r="A9683" s="33">
        <v>9678</v>
      </c>
      <c r="BP9683" s="27">
        <v>0.813291236842139</v>
      </c>
      <c r="BQ9683" s="27">
        <v>16553.1920580301</v>
      </c>
      <c r="BR9683" s="27">
        <v>1.40342024243864</v>
      </c>
      <c r="BS9683" s="27">
        <v>76590.0850224578</v>
      </c>
      <c r="BU9683">
        <f t="shared" si="604"/>
        <v>105440.493468291</v>
      </c>
      <c r="BV9683">
        <f t="shared" si="605"/>
        <v>133922.951343339</v>
      </c>
      <c r="BW9683" s="9">
        <v>9678</v>
      </c>
      <c r="BX9683">
        <f t="shared" si="606"/>
        <v>0</v>
      </c>
      <c r="BY9683">
        <f t="shared" si="607"/>
        <v>1</v>
      </c>
    </row>
    <row r="9684" spans="1:77">
      <c r="A9684" s="33">
        <v>9679</v>
      </c>
      <c r="BP9684" s="27">
        <v>0.764018690418826</v>
      </c>
      <c r="BQ9684" s="27">
        <v>17206.3022924105</v>
      </c>
      <c r="BR9684" s="27">
        <v>1.31967401927593</v>
      </c>
      <c r="BS9684" s="27">
        <v>63734.9298345814</v>
      </c>
      <c r="BU9684">
        <f t="shared" si="604"/>
        <v>97396.5012704134</v>
      </c>
      <c r="BV9684">
        <f t="shared" si="605"/>
        <v>134216.173056808</v>
      </c>
      <c r="BW9684" s="9">
        <v>9679</v>
      </c>
      <c r="BX9684">
        <f t="shared" si="606"/>
        <v>0</v>
      </c>
      <c r="BY9684">
        <f t="shared" si="607"/>
        <v>1</v>
      </c>
    </row>
    <row r="9685" spans="1:77">
      <c r="A9685" s="33">
        <v>9680</v>
      </c>
      <c r="BP9685" s="27">
        <v>0.802352182762587</v>
      </c>
      <c r="BQ9685" s="27">
        <v>11942.3674407803</v>
      </c>
      <c r="BR9685" s="27">
        <v>1.3488417883528</v>
      </c>
      <c r="BS9685" s="27">
        <v>55222.1023044796</v>
      </c>
      <c r="BU9685">
        <f t="shared" si="604"/>
        <v>108410.459973608</v>
      </c>
      <c r="BV9685">
        <f t="shared" si="605"/>
        <v>147104.16594844</v>
      </c>
      <c r="BW9685" s="9">
        <v>9680</v>
      </c>
      <c r="BX9685">
        <f t="shared" si="606"/>
        <v>0</v>
      </c>
      <c r="BY9685">
        <f t="shared" si="607"/>
        <v>1</v>
      </c>
    </row>
    <row r="9686" spans="1:77">
      <c r="A9686" s="33">
        <v>9681</v>
      </c>
      <c r="BP9686" s="27">
        <v>0.794958533958384</v>
      </c>
      <c r="BQ9686" s="27">
        <v>12167.5072739889</v>
      </c>
      <c r="BR9686" s="27">
        <v>1.34075838050412</v>
      </c>
      <c r="BS9686" s="27">
        <v>54312.1603366398</v>
      </c>
      <c r="BU9686">
        <f t="shared" si="604"/>
        <v>107076.272819769</v>
      </c>
      <c r="BV9686">
        <f t="shared" si="605"/>
        <v>146801.596738978</v>
      </c>
      <c r="BW9686" s="9">
        <v>9681</v>
      </c>
      <c r="BX9686">
        <f t="shared" si="606"/>
        <v>0</v>
      </c>
      <c r="BY9686">
        <f t="shared" si="607"/>
        <v>1</v>
      </c>
    </row>
    <row r="9687" spans="1:77">
      <c r="A9687" s="33">
        <v>9682</v>
      </c>
      <c r="BP9687" s="27">
        <v>0.802930404985546</v>
      </c>
      <c r="BQ9687" s="27">
        <v>13483.1331578252</v>
      </c>
      <c r="BR9687" s="27">
        <v>1.37471246499815</v>
      </c>
      <c r="BS9687" s="27">
        <v>73362.812343024</v>
      </c>
      <c r="BU9687">
        <f t="shared" si="604"/>
        <v>106956.427590007</v>
      </c>
      <c r="BV9687">
        <f t="shared" si="605"/>
        <v>132844.057406698</v>
      </c>
      <c r="BW9687" s="9">
        <v>9682</v>
      </c>
      <c r="BX9687">
        <f t="shared" si="606"/>
        <v>0</v>
      </c>
      <c r="BY9687">
        <f t="shared" si="607"/>
        <v>1</v>
      </c>
    </row>
    <row r="9688" spans="1:77">
      <c r="A9688" s="33">
        <v>9683</v>
      </c>
      <c r="BP9688" s="27">
        <v>0.805990255666155</v>
      </c>
      <c r="BQ9688" s="27">
        <v>17857.3540459188</v>
      </c>
      <c r="BR9688" s="27">
        <v>1.39715019578552</v>
      </c>
      <c r="BS9688" s="27">
        <v>67786.9798544051</v>
      </c>
      <c r="BU9688">
        <f t="shared" si="604"/>
        <v>103041.184304004</v>
      </c>
      <c r="BV9688">
        <f t="shared" si="605"/>
        <v>141785.549513423</v>
      </c>
      <c r="BW9688" s="9">
        <v>9683</v>
      </c>
      <c r="BX9688">
        <f t="shared" si="606"/>
        <v>0</v>
      </c>
      <c r="BY9688">
        <f t="shared" si="607"/>
        <v>1</v>
      </c>
    </row>
    <row r="9689" spans="1:77">
      <c r="A9689" s="33">
        <v>9684</v>
      </c>
      <c r="BP9689" s="27">
        <v>0.783135952985059</v>
      </c>
      <c r="BQ9689" s="27">
        <v>13908.2537503733</v>
      </c>
      <c r="BR9689" s="27">
        <v>1.34083906794377</v>
      </c>
      <c r="BS9689" s="27">
        <v>60247.3475433455</v>
      </c>
      <c r="BU9689">
        <f t="shared" si="604"/>
        <v>103562.139197386</v>
      </c>
      <c r="BV9689">
        <f t="shared" si="605"/>
        <v>140878.51264822</v>
      </c>
      <c r="BW9689" s="9">
        <v>9684</v>
      </c>
      <c r="BX9689">
        <f t="shared" si="606"/>
        <v>0</v>
      </c>
      <c r="BY9689">
        <f t="shared" si="607"/>
        <v>1</v>
      </c>
    </row>
    <row r="9690" spans="1:77">
      <c r="A9690" s="33">
        <v>9685</v>
      </c>
      <c r="BP9690" s="27">
        <v>0.853157220468424</v>
      </c>
      <c r="BQ9690" s="27">
        <v>11474.2199168125</v>
      </c>
      <c r="BR9690" s="27">
        <v>1.47418969278172</v>
      </c>
      <c r="BS9690" s="27">
        <v>55438.680907023</v>
      </c>
      <c r="BU9690">
        <f t="shared" si="604"/>
        <v>116499.363153451</v>
      </c>
      <c r="BV9690">
        <f t="shared" si="605"/>
        <v>165689.773010235</v>
      </c>
      <c r="BW9690" s="9">
        <v>9685</v>
      </c>
      <c r="BX9690">
        <f t="shared" si="606"/>
        <v>0</v>
      </c>
      <c r="BY9690">
        <f t="shared" si="607"/>
        <v>1</v>
      </c>
    </row>
    <row r="9691" spans="1:77">
      <c r="A9691" s="33">
        <v>9686</v>
      </c>
      <c r="BP9691" s="27">
        <v>0.847815012021449</v>
      </c>
      <c r="BQ9691" s="27">
        <v>12485.6882016148</v>
      </c>
      <c r="BR9691" s="27">
        <v>1.46454700447595</v>
      </c>
      <c r="BS9691" s="27">
        <v>71255.3103089735</v>
      </c>
      <c r="BU9691">
        <f t="shared" si="604"/>
        <v>114686.563601603</v>
      </c>
      <c r="BV9691">
        <f t="shared" si="605"/>
        <v>148426.740362419</v>
      </c>
      <c r="BW9691" s="9">
        <v>9686</v>
      </c>
      <c r="BX9691">
        <f t="shared" si="606"/>
        <v>0</v>
      </c>
      <c r="BY9691">
        <f t="shared" si="607"/>
        <v>1</v>
      </c>
    </row>
    <row r="9692" spans="1:77">
      <c r="A9692" s="33">
        <v>9687</v>
      </c>
      <c r="BP9692" s="27">
        <v>0.798774350418652</v>
      </c>
      <c r="BQ9692" s="27">
        <v>12839.5775386761</v>
      </c>
      <c r="BR9692" s="27">
        <v>1.35528525439131</v>
      </c>
      <c r="BS9692" s="27">
        <v>58583.4632287916</v>
      </c>
      <c r="BU9692">
        <f t="shared" si="604"/>
        <v>106976.575024122</v>
      </c>
      <c r="BV9692">
        <f t="shared" si="605"/>
        <v>144709.324929905</v>
      </c>
      <c r="BW9692" s="9">
        <v>9687</v>
      </c>
      <c r="BX9692">
        <f t="shared" si="606"/>
        <v>0</v>
      </c>
      <c r="BY9692">
        <f t="shared" si="607"/>
        <v>1</v>
      </c>
    </row>
    <row r="9693" spans="1:77">
      <c r="A9693" s="33">
        <v>9688</v>
      </c>
      <c r="BP9693" s="27">
        <v>0.820879289898644</v>
      </c>
      <c r="BQ9693" s="27">
        <v>14745.8920715078</v>
      </c>
      <c r="BR9693" s="27">
        <v>1.41384989533709</v>
      </c>
      <c r="BS9693" s="27">
        <v>76257.8254553399</v>
      </c>
      <c r="BU9693">
        <f t="shared" si="604"/>
        <v>108386.001413289</v>
      </c>
      <c r="BV9693">
        <f t="shared" si="605"/>
        <v>135819.658845223</v>
      </c>
      <c r="BW9693" s="9">
        <v>9688</v>
      </c>
      <c r="BX9693">
        <f t="shared" si="606"/>
        <v>0</v>
      </c>
      <c r="BY9693">
        <f t="shared" si="607"/>
        <v>1</v>
      </c>
    </row>
    <row r="9694" spans="1:77">
      <c r="A9694" s="33">
        <v>9689</v>
      </c>
      <c r="BP9694" s="27">
        <v>0.865776126630968</v>
      </c>
      <c r="BQ9694" s="27">
        <v>14342.7063695605</v>
      </c>
      <c r="BR9694" s="27">
        <v>1.49564930912572</v>
      </c>
      <c r="BS9694" s="27">
        <v>60077.1311702344</v>
      </c>
      <c r="BU9694">
        <f t="shared" si="604"/>
        <v>115523.712625085</v>
      </c>
      <c r="BV9694">
        <f t="shared" si="605"/>
        <v>164270.265198624</v>
      </c>
      <c r="BW9694" s="9">
        <v>9689</v>
      </c>
      <c r="BX9694">
        <f t="shared" si="606"/>
        <v>0</v>
      </c>
      <c r="BY9694">
        <f t="shared" si="607"/>
        <v>1</v>
      </c>
    </row>
    <row r="9695" spans="1:77">
      <c r="A9695" s="33">
        <v>9690</v>
      </c>
      <c r="BP9695" s="27">
        <v>0.832623441325247</v>
      </c>
      <c r="BQ9695" s="27">
        <v>14186.9847809231</v>
      </c>
      <c r="BR9695" s="27">
        <v>1.45347231314175</v>
      </c>
      <c r="BS9695" s="27">
        <v>61107.4417404102</v>
      </c>
      <c r="BU9695">
        <f t="shared" si="604"/>
        <v>110706.531417864</v>
      </c>
      <c r="BV9695">
        <f t="shared" si="605"/>
        <v>156913.405230852</v>
      </c>
      <c r="BW9695" s="9">
        <v>9690</v>
      </c>
      <c r="BX9695">
        <f t="shared" si="606"/>
        <v>0</v>
      </c>
      <c r="BY9695">
        <f t="shared" si="607"/>
        <v>1</v>
      </c>
    </row>
    <row r="9696" spans="1:77">
      <c r="A9696" s="33">
        <v>9691</v>
      </c>
      <c r="BP9696" s="27">
        <v>0.795523341957814</v>
      </c>
      <c r="BQ9696" s="27">
        <v>13976.2965358323</v>
      </c>
      <c r="BR9696" s="27">
        <v>1.37076205428012</v>
      </c>
      <c r="BS9696" s="27">
        <v>60263.3016879991</v>
      </c>
      <c r="BU9696">
        <f t="shared" si="604"/>
        <v>105352.20475784</v>
      </c>
      <c r="BV9696">
        <f t="shared" si="605"/>
        <v>145351.006454019</v>
      </c>
      <c r="BW9696" s="9">
        <v>9691</v>
      </c>
      <c r="BX9696">
        <f t="shared" si="606"/>
        <v>0</v>
      </c>
      <c r="BY9696">
        <f t="shared" si="607"/>
        <v>1</v>
      </c>
    </row>
    <row r="9697" spans="1:77">
      <c r="A9697" s="33">
        <v>9692</v>
      </c>
      <c r="BP9697" s="27">
        <v>0.804247784371724</v>
      </c>
      <c r="BQ9697" s="27">
        <v>14289.0012899526</v>
      </c>
      <c r="BR9697" s="27">
        <v>1.37894274741006</v>
      </c>
      <c r="BS9697" s="27">
        <v>58644.1415217195</v>
      </c>
      <c r="BU9697">
        <f t="shared" si="604"/>
        <v>106348.166365806</v>
      </c>
      <c r="BV9697">
        <f t="shared" si="605"/>
        <v>148197.270589789</v>
      </c>
      <c r="BW9697" s="9">
        <v>9692</v>
      </c>
      <c r="BX9697">
        <f t="shared" si="606"/>
        <v>0</v>
      </c>
      <c r="BY9697">
        <f t="shared" si="607"/>
        <v>1</v>
      </c>
    </row>
    <row r="9698" spans="1:77">
      <c r="A9698" s="33">
        <v>9693</v>
      </c>
      <c r="BP9698" s="27">
        <v>0.806046930462674</v>
      </c>
      <c r="BQ9698" s="27">
        <v>11026.9761945389</v>
      </c>
      <c r="BR9698" s="27">
        <v>1.39783703527237</v>
      </c>
      <c r="BS9698" s="27">
        <v>57488.881694075</v>
      </c>
      <c r="BU9698">
        <f t="shared" si="604"/>
        <v>109880.063374862</v>
      </c>
      <c r="BV9698">
        <f t="shared" si="605"/>
        <v>152186.673596781</v>
      </c>
      <c r="BW9698" s="9">
        <v>9693</v>
      </c>
      <c r="BX9698">
        <f t="shared" si="606"/>
        <v>0</v>
      </c>
      <c r="BY9698">
        <f t="shared" si="607"/>
        <v>1</v>
      </c>
    </row>
    <row r="9699" spans="1:77">
      <c r="A9699" s="33">
        <v>9694</v>
      </c>
      <c r="BP9699" s="27">
        <v>0.850642054440404</v>
      </c>
      <c r="BQ9699" s="27">
        <v>10655.8406514886</v>
      </c>
      <c r="BR9699" s="27">
        <v>1.44570346862241</v>
      </c>
      <c r="BS9699" s="27">
        <v>53818.4904240049</v>
      </c>
      <c r="BU9699">
        <f t="shared" si="604"/>
        <v>116940.467514572</v>
      </c>
      <c r="BV9699">
        <f t="shared" si="605"/>
        <v>163037.029869357</v>
      </c>
      <c r="BW9699" s="9">
        <v>9694</v>
      </c>
      <c r="BX9699">
        <f t="shared" si="606"/>
        <v>0</v>
      </c>
      <c r="BY9699">
        <f t="shared" si="607"/>
        <v>1</v>
      </c>
    </row>
    <row r="9700" spans="1:77">
      <c r="A9700" s="33">
        <v>9695</v>
      </c>
      <c r="BP9700" s="27">
        <v>0.776212413173966</v>
      </c>
      <c r="BQ9700" s="27">
        <v>13472.4452711288</v>
      </c>
      <c r="BR9700" s="27">
        <v>1.32533941927896</v>
      </c>
      <c r="BS9700" s="27">
        <v>58509.6664415419</v>
      </c>
      <c r="BU9700">
        <f t="shared" si="604"/>
        <v>102959.416704966</v>
      </c>
      <c r="BV9700">
        <f t="shared" si="605"/>
        <v>140291.246450302</v>
      </c>
      <c r="BW9700" s="9">
        <v>9695</v>
      </c>
      <c r="BX9700">
        <f t="shared" si="606"/>
        <v>0</v>
      </c>
      <c r="BY9700">
        <f t="shared" si="607"/>
        <v>1</v>
      </c>
    </row>
    <row r="9701" spans="1:77">
      <c r="A9701" s="33">
        <v>9696</v>
      </c>
      <c r="BP9701" s="27">
        <v>0.771835256066398</v>
      </c>
      <c r="BQ9701" s="27">
        <v>16629.3119778093</v>
      </c>
      <c r="BR9701" s="27">
        <v>1.33583425305262</v>
      </c>
      <c r="BS9701" s="27">
        <v>67877.3019023626</v>
      </c>
      <c r="BU9701">
        <f t="shared" si="604"/>
        <v>99145.9764321504</v>
      </c>
      <c r="BV9701">
        <f t="shared" si="605"/>
        <v>132497.836055531</v>
      </c>
      <c r="BW9701" s="9">
        <v>9696</v>
      </c>
      <c r="BX9701">
        <f t="shared" si="606"/>
        <v>0</v>
      </c>
      <c r="BY9701">
        <f t="shared" si="607"/>
        <v>1</v>
      </c>
    </row>
    <row r="9702" spans="1:77">
      <c r="A9702" s="33">
        <v>9697</v>
      </c>
      <c r="BP9702" s="27">
        <v>0.811499867519178</v>
      </c>
      <c r="BQ9702" s="27">
        <v>11584.7689749885</v>
      </c>
      <c r="BR9702" s="27">
        <v>1.38338189325099</v>
      </c>
      <c r="BS9702" s="27">
        <v>56363.4585936606</v>
      </c>
      <c r="BU9702">
        <f t="shared" si="604"/>
        <v>110140.211152888</v>
      </c>
      <c r="BV9702">
        <f t="shared" si="605"/>
        <v>151143.825393988</v>
      </c>
      <c r="BW9702" s="9">
        <v>9697</v>
      </c>
      <c r="BX9702">
        <f t="shared" si="606"/>
        <v>0</v>
      </c>
      <c r="BY9702">
        <f t="shared" si="607"/>
        <v>1</v>
      </c>
    </row>
    <row r="9703" spans="1:77">
      <c r="A9703" s="33">
        <v>9698</v>
      </c>
      <c r="BP9703" s="27">
        <v>0.794945933865139</v>
      </c>
      <c r="BQ9703" s="27">
        <v>17736.2136061012</v>
      </c>
      <c r="BR9703" s="27">
        <v>1.36245832679212</v>
      </c>
      <c r="BS9703" s="27">
        <v>64835.7078887949</v>
      </c>
      <c r="BU9703">
        <f t="shared" si="604"/>
        <v>101505.67647367</v>
      </c>
      <c r="BV9703">
        <f t="shared" si="605"/>
        <v>139533.041130024</v>
      </c>
      <c r="BW9703" s="9">
        <v>9698</v>
      </c>
      <c r="BX9703">
        <f t="shared" si="606"/>
        <v>0</v>
      </c>
      <c r="BY9703">
        <f t="shared" si="607"/>
        <v>1</v>
      </c>
    </row>
    <row r="9704" spans="1:77">
      <c r="A9704" s="33">
        <v>9699</v>
      </c>
      <c r="BP9704" s="27">
        <v>0.783164381521545</v>
      </c>
      <c r="BQ9704" s="27">
        <v>15649.4216318056</v>
      </c>
      <c r="BR9704" s="27">
        <v>1.30269095994566</v>
      </c>
      <c r="BS9704" s="27">
        <v>62273.6614452674</v>
      </c>
      <c r="BU9704">
        <f t="shared" si="604"/>
        <v>101825.235596426</v>
      </c>
      <c r="BV9704">
        <f t="shared" si="605"/>
        <v>133129.982546582</v>
      </c>
      <c r="BW9704" s="9">
        <v>9699</v>
      </c>
      <c r="BX9704">
        <f t="shared" si="606"/>
        <v>0</v>
      </c>
      <c r="BY9704">
        <f t="shared" si="607"/>
        <v>1</v>
      </c>
    </row>
    <row r="9705" spans="1:77">
      <c r="A9705" s="33">
        <v>9700</v>
      </c>
      <c r="BP9705" s="27">
        <v>0.755896180617722</v>
      </c>
      <c r="BQ9705" s="27">
        <v>15374.7907472796</v>
      </c>
      <c r="BR9705" s="27">
        <v>1.30153179340513</v>
      </c>
      <c r="BS9705" s="27">
        <v>64502.0007852007</v>
      </c>
      <c r="BU9705">
        <f t="shared" si="604"/>
        <v>98009.6363453787</v>
      </c>
      <c r="BV9705">
        <f t="shared" si="605"/>
        <v>130727.768225569</v>
      </c>
      <c r="BW9705" s="9">
        <v>9700</v>
      </c>
      <c r="BX9705">
        <f t="shared" si="606"/>
        <v>0</v>
      </c>
      <c r="BY9705">
        <f t="shared" si="607"/>
        <v>1</v>
      </c>
    </row>
    <row r="9706" spans="1:77">
      <c r="A9706" s="33">
        <v>9701</v>
      </c>
      <c r="BP9706" s="27">
        <v>0.850827205250101</v>
      </c>
      <c r="BQ9706" s="27">
        <v>22048.5292317172</v>
      </c>
      <c r="BR9706" s="27">
        <v>1.48012966584569</v>
      </c>
      <c r="BS9706" s="27">
        <v>73091.1569796227</v>
      </c>
      <c r="BU9706">
        <f t="shared" si="604"/>
        <v>105575.551555798</v>
      </c>
      <c r="BV9706">
        <f t="shared" si="605"/>
        <v>148928.292897231</v>
      </c>
      <c r="BW9706" s="9">
        <v>9701</v>
      </c>
      <c r="BX9706">
        <f t="shared" si="606"/>
        <v>0</v>
      </c>
      <c r="BY9706">
        <f t="shared" si="607"/>
        <v>1</v>
      </c>
    </row>
    <row r="9707" spans="1:77">
      <c r="A9707" s="33">
        <v>9702</v>
      </c>
      <c r="BP9707" s="27">
        <v>0.802244185866181</v>
      </c>
      <c r="BQ9707" s="27">
        <v>14000.8245573923</v>
      </c>
      <c r="BR9707" s="27">
        <v>1.36249925782683</v>
      </c>
      <c r="BS9707" s="27">
        <v>74374.2974537478</v>
      </c>
      <c r="BU9707">
        <f t="shared" si="604"/>
        <v>106335.803322535</v>
      </c>
      <c r="BV9707">
        <f t="shared" si="605"/>
        <v>130000.591220277</v>
      </c>
      <c r="BW9707" s="9">
        <v>9702</v>
      </c>
      <c r="BX9707">
        <f t="shared" si="606"/>
        <v>0</v>
      </c>
      <c r="BY9707">
        <f t="shared" si="607"/>
        <v>1</v>
      </c>
    </row>
    <row r="9708" spans="1:77">
      <c r="A9708" s="33">
        <v>9703</v>
      </c>
      <c r="BP9708" s="27">
        <v>0.784065502331729</v>
      </c>
      <c r="BQ9708" s="27">
        <v>15932.6064756493</v>
      </c>
      <c r="BR9708" s="27">
        <v>1.33483978656764</v>
      </c>
      <c r="BS9708" s="27">
        <v>63261.5957160612</v>
      </c>
      <c r="BU9708">
        <f t="shared" si="604"/>
        <v>101677.21887411</v>
      </c>
      <c r="BV9708">
        <f t="shared" si="605"/>
        <v>136964.372269085</v>
      </c>
      <c r="BW9708" s="9">
        <v>9703</v>
      </c>
      <c r="BX9708">
        <f t="shared" si="606"/>
        <v>0</v>
      </c>
      <c r="BY9708">
        <f t="shared" si="607"/>
        <v>1</v>
      </c>
    </row>
    <row r="9709" spans="1:77">
      <c r="A9709" s="33">
        <v>9704</v>
      </c>
      <c r="BP9709" s="27">
        <v>0.841547503312228</v>
      </c>
      <c r="BQ9709" s="27">
        <v>23152.0005341719</v>
      </c>
      <c r="BR9709" s="27">
        <v>1.45042972495957</v>
      </c>
      <c r="BS9709" s="27">
        <v>70270.1199697015</v>
      </c>
      <c r="BU9709">
        <f t="shared" si="604"/>
        <v>103080.124962662</v>
      </c>
      <c r="BV9709">
        <f t="shared" si="605"/>
        <v>147294.338774234</v>
      </c>
      <c r="BW9709" s="9">
        <v>9704</v>
      </c>
      <c r="BX9709">
        <f t="shared" si="606"/>
        <v>0</v>
      </c>
      <c r="BY9709">
        <f t="shared" si="607"/>
        <v>1</v>
      </c>
    </row>
    <row r="9710" spans="1:77">
      <c r="A9710" s="33">
        <v>9705</v>
      </c>
      <c r="BP9710" s="27">
        <v>0.823558087449755</v>
      </c>
      <c r="BQ9710" s="27">
        <v>16968.3432085998</v>
      </c>
      <c r="BR9710" s="27">
        <v>1.43461634307382</v>
      </c>
      <c r="BS9710" s="27">
        <v>69063.3546939127</v>
      </c>
      <c r="BU9710">
        <f t="shared" si="604"/>
        <v>106565.369908863</v>
      </c>
      <c r="BV9710">
        <f t="shared" si="605"/>
        <v>146129.09676716</v>
      </c>
      <c r="BW9710" s="9">
        <v>9705</v>
      </c>
      <c r="BX9710">
        <f t="shared" si="606"/>
        <v>0</v>
      </c>
      <c r="BY9710">
        <f t="shared" si="607"/>
        <v>1</v>
      </c>
    </row>
    <row r="9711" spans="1:77">
      <c r="A9711" s="33">
        <v>9706</v>
      </c>
      <c r="BP9711" s="27">
        <v>0.782684040841929</v>
      </c>
      <c r="BQ9711" s="27">
        <v>18444.0866058491</v>
      </c>
      <c r="BR9711" s="27">
        <v>1.34070573881582</v>
      </c>
      <c r="BS9711" s="27">
        <v>82663.2215646399</v>
      </c>
      <c r="BU9711">
        <f t="shared" si="604"/>
        <v>98958.5195204403</v>
      </c>
      <c r="BV9711">
        <f t="shared" si="605"/>
        <v>118442.639257733</v>
      </c>
      <c r="BW9711" s="9">
        <v>9706</v>
      </c>
      <c r="BX9711">
        <f t="shared" si="606"/>
        <v>0</v>
      </c>
      <c r="BY9711">
        <f t="shared" si="607"/>
        <v>1</v>
      </c>
    </row>
    <row r="9712" spans="1:77">
      <c r="A9712" s="33">
        <v>9707</v>
      </c>
      <c r="BP9712" s="27">
        <v>0.806827545851971</v>
      </c>
      <c r="BQ9712" s="27">
        <v>14515.6151321387</v>
      </c>
      <c r="BR9712" s="27">
        <v>1.36344737137401</v>
      </c>
      <c r="BS9712" s="27">
        <v>60141.0258688886</v>
      </c>
      <c r="BU9712">
        <f t="shared" si="604"/>
        <v>106508.516745657</v>
      </c>
      <c r="BV9712">
        <f t="shared" si="605"/>
        <v>144376.079837212</v>
      </c>
      <c r="BW9712" s="9">
        <v>9707</v>
      </c>
      <c r="BX9712">
        <f t="shared" si="606"/>
        <v>0</v>
      </c>
      <c r="BY9712">
        <f t="shared" si="607"/>
        <v>1</v>
      </c>
    </row>
    <row r="9713" spans="1:77">
      <c r="A9713" s="33">
        <v>9708</v>
      </c>
      <c r="BP9713" s="27">
        <v>0.809714211732708</v>
      </c>
      <c r="BQ9713" s="27">
        <v>12278.3123593978</v>
      </c>
      <c r="BR9713" s="27">
        <v>1.39143067474039</v>
      </c>
      <c r="BS9713" s="27">
        <v>58321.5579519069</v>
      </c>
      <c r="BU9713">
        <f t="shared" si="604"/>
        <v>109178.819400508</v>
      </c>
      <c r="BV9713">
        <f t="shared" si="605"/>
        <v>150393.043259152</v>
      </c>
      <c r="BW9713" s="9">
        <v>9708</v>
      </c>
      <c r="BX9713">
        <f t="shared" si="606"/>
        <v>0</v>
      </c>
      <c r="BY9713">
        <f t="shared" si="607"/>
        <v>1</v>
      </c>
    </row>
    <row r="9714" spans="1:77">
      <c r="A9714" s="33">
        <v>9709</v>
      </c>
      <c r="BP9714" s="27">
        <v>0.775692433136336</v>
      </c>
      <c r="BQ9714" s="27">
        <v>14748.4542814939</v>
      </c>
      <c r="BR9714" s="27">
        <v>1.32911797861315</v>
      </c>
      <c r="BS9714" s="27">
        <v>61628.3797329445</v>
      </c>
      <c r="BU9714">
        <f t="shared" si="604"/>
        <v>101605.410688956</v>
      </c>
      <c r="BV9714">
        <f t="shared" si="605"/>
        <v>137739.317059028</v>
      </c>
      <c r="BW9714" s="9">
        <v>9709</v>
      </c>
      <c r="BX9714">
        <f t="shared" si="606"/>
        <v>0</v>
      </c>
      <c r="BY9714">
        <f t="shared" si="607"/>
        <v>1</v>
      </c>
    </row>
    <row r="9715" spans="1:77">
      <c r="A9715" s="33">
        <v>9710</v>
      </c>
      <c r="BP9715" s="27">
        <v>0.788641885181291</v>
      </c>
      <c r="BQ9715" s="27">
        <v>17819.0786469413</v>
      </c>
      <c r="BR9715" s="27">
        <v>1.34922297934602</v>
      </c>
      <c r="BS9715" s="27">
        <v>64130.7991876823</v>
      </c>
      <c r="BU9715">
        <f t="shared" si="604"/>
        <v>100477.204130252</v>
      </c>
      <c r="BV9715">
        <f t="shared" si="605"/>
        <v>138252.64771422</v>
      </c>
      <c r="BW9715" s="9">
        <v>9710</v>
      </c>
      <c r="BX9715">
        <f t="shared" si="606"/>
        <v>0</v>
      </c>
      <c r="BY9715">
        <f t="shared" si="607"/>
        <v>1</v>
      </c>
    </row>
    <row r="9716" spans="1:77">
      <c r="A9716" s="33">
        <v>9711</v>
      </c>
      <c r="BP9716" s="27">
        <v>0.790386893412781</v>
      </c>
      <c r="BQ9716" s="27">
        <v>12264.6071363017</v>
      </c>
      <c r="BR9716" s="27">
        <v>1.34681601551382</v>
      </c>
      <c r="BS9716" s="27">
        <v>57816.5019168066</v>
      </c>
      <c r="BU9716">
        <f t="shared" si="604"/>
        <v>106293.426875615</v>
      </c>
      <c r="BV9716">
        <f t="shared" si="605"/>
        <v>144205.900410266</v>
      </c>
      <c r="BW9716" s="9">
        <v>9711</v>
      </c>
      <c r="BX9716">
        <f t="shared" si="606"/>
        <v>0</v>
      </c>
      <c r="BY9716">
        <f t="shared" si="607"/>
        <v>1</v>
      </c>
    </row>
    <row r="9717" spans="1:77">
      <c r="A9717" s="33">
        <v>9712</v>
      </c>
      <c r="BP9717" s="27">
        <v>0.809282172051177</v>
      </c>
      <c r="BQ9717" s="27">
        <v>17129.6498524589</v>
      </c>
      <c r="BR9717" s="27">
        <v>1.40589962870448</v>
      </c>
      <c r="BS9717" s="27">
        <v>64447.9914427096</v>
      </c>
      <c r="BU9717">
        <f t="shared" si="604"/>
        <v>104262.675955218</v>
      </c>
      <c r="BV9717">
        <f t="shared" si="605"/>
        <v>146436.952862962</v>
      </c>
      <c r="BW9717" s="9">
        <v>9712</v>
      </c>
      <c r="BX9717">
        <f t="shared" si="606"/>
        <v>0</v>
      </c>
      <c r="BY9717">
        <f t="shared" si="607"/>
        <v>1</v>
      </c>
    </row>
    <row r="9718" spans="1:77">
      <c r="A9718" s="33">
        <v>9713</v>
      </c>
      <c r="BP9718" s="27">
        <v>0.773043413285674</v>
      </c>
      <c r="BQ9718" s="27">
        <v>14315.011861559</v>
      </c>
      <c r="BR9718" s="27">
        <v>1.32334493833321</v>
      </c>
      <c r="BS9718" s="27">
        <v>60064.1087154741</v>
      </c>
      <c r="BU9718">
        <f t="shared" si="604"/>
        <v>101641.500131292</v>
      </c>
      <c r="BV9718">
        <f t="shared" si="605"/>
        <v>138437.632034507</v>
      </c>
      <c r="BW9718" s="9">
        <v>9713</v>
      </c>
      <c r="BX9718">
        <f t="shared" si="606"/>
        <v>0</v>
      </c>
      <c r="BY9718">
        <f t="shared" si="607"/>
        <v>1</v>
      </c>
    </row>
    <row r="9719" spans="1:77">
      <c r="A9719" s="33">
        <v>9714</v>
      </c>
      <c r="BP9719" s="27">
        <v>0.821229507383979</v>
      </c>
      <c r="BQ9719" s="27">
        <v>13934.895353951</v>
      </c>
      <c r="BR9719" s="27">
        <v>1.442473396367</v>
      </c>
      <c r="BS9719" s="27">
        <v>76718.0838354319</v>
      </c>
      <c r="BU9719">
        <f t="shared" si="604"/>
        <v>109249.530753646</v>
      </c>
      <c r="BV9719">
        <f t="shared" si="605"/>
        <v>139652.925619619</v>
      </c>
      <c r="BW9719" s="9">
        <v>9714</v>
      </c>
      <c r="BX9719">
        <f t="shared" si="606"/>
        <v>0</v>
      </c>
      <c r="BY9719">
        <f t="shared" si="607"/>
        <v>1</v>
      </c>
    </row>
    <row r="9720" spans="1:77">
      <c r="A9720" s="33">
        <v>9715</v>
      </c>
      <c r="BP9720" s="27">
        <v>0.81980810113778</v>
      </c>
      <c r="BQ9720" s="27">
        <v>12236.0167928327</v>
      </c>
      <c r="BR9720" s="27">
        <v>1.37484353864469</v>
      </c>
      <c r="BS9720" s="27">
        <v>59170.6806442133</v>
      </c>
      <c r="BU9720">
        <f t="shared" si="604"/>
        <v>110735.198377834</v>
      </c>
      <c r="BV9720">
        <f t="shared" si="605"/>
        <v>147055.85015249</v>
      </c>
      <c r="BW9720" s="9">
        <v>9715</v>
      </c>
      <c r="BX9720">
        <f t="shared" si="606"/>
        <v>0</v>
      </c>
      <c r="BY9720">
        <f t="shared" si="607"/>
        <v>1</v>
      </c>
    </row>
    <row r="9721" spans="1:77">
      <c r="A9721" s="33">
        <v>9716</v>
      </c>
      <c r="BP9721" s="27">
        <v>0.842954416871348</v>
      </c>
      <c r="BQ9721" s="27">
        <v>19037.2239423162</v>
      </c>
      <c r="BR9721" s="27">
        <v>1.46294755801763</v>
      </c>
      <c r="BS9721" s="27">
        <v>67815.9319657766</v>
      </c>
      <c r="BU9721">
        <f t="shared" si="604"/>
        <v>107405.938588386</v>
      </c>
      <c r="BV9721">
        <f t="shared" si="605"/>
        <v>151626.201736868</v>
      </c>
      <c r="BW9721" s="9">
        <v>9716</v>
      </c>
      <c r="BX9721">
        <f t="shared" si="606"/>
        <v>0</v>
      </c>
      <c r="BY9721">
        <f t="shared" si="607"/>
        <v>1</v>
      </c>
    </row>
    <row r="9722" spans="1:77">
      <c r="A9722" s="33">
        <v>9717</v>
      </c>
      <c r="BP9722" s="27">
        <v>0.830974347858345</v>
      </c>
      <c r="BQ9722" s="27">
        <v>15794.0555513057</v>
      </c>
      <c r="BR9722" s="27">
        <v>1.4138085105549</v>
      </c>
      <c r="BS9722" s="27">
        <v>61621.2236089955</v>
      </c>
      <c r="BU9722">
        <f t="shared" si="604"/>
        <v>108852.096627446</v>
      </c>
      <c r="BV9722">
        <f t="shared" si="605"/>
        <v>150450.05297424</v>
      </c>
      <c r="BW9722" s="9">
        <v>9717</v>
      </c>
      <c r="BX9722">
        <f t="shared" si="606"/>
        <v>0</v>
      </c>
      <c r="BY9722">
        <f t="shared" si="607"/>
        <v>1</v>
      </c>
    </row>
    <row r="9723" spans="1:77">
      <c r="A9723" s="33">
        <v>9718</v>
      </c>
      <c r="BP9723" s="27">
        <v>0.77438364665182</v>
      </c>
      <c r="BQ9723" s="27">
        <v>14294.9934256723</v>
      </c>
      <c r="BR9723" s="27">
        <v>1.31600793687038</v>
      </c>
      <c r="BS9723" s="27">
        <v>60460.8864975736</v>
      </c>
      <c r="BU9723">
        <f t="shared" si="604"/>
        <v>101862.553572101</v>
      </c>
      <c r="BV9723">
        <f t="shared" si="605"/>
        <v>136940.304032983</v>
      </c>
      <c r="BW9723" s="9">
        <v>9718</v>
      </c>
      <c r="BX9723">
        <f t="shared" si="606"/>
        <v>0</v>
      </c>
      <c r="BY9723">
        <f t="shared" si="607"/>
        <v>1</v>
      </c>
    </row>
    <row r="9724" spans="1:77">
      <c r="A9724" s="33">
        <v>9719</v>
      </c>
      <c r="BP9724" s="27">
        <v>0.795701670083229</v>
      </c>
      <c r="BQ9724" s="27">
        <v>15329.0033637399</v>
      </c>
      <c r="BR9724" s="27">
        <v>1.34258207041898</v>
      </c>
      <c r="BS9724" s="27">
        <v>60907.6039551523</v>
      </c>
      <c r="BU9724">
        <f t="shared" si="604"/>
        <v>104026.247148745</v>
      </c>
      <c r="BV9724">
        <f t="shared" si="605"/>
        <v>140479.706607695</v>
      </c>
      <c r="BW9724" s="9">
        <v>9719</v>
      </c>
      <c r="BX9724">
        <f t="shared" si="606"/>
        <v>0</v>
      </c>
      <c r="BY9724">
        <f t="shared" si="607"/>
        <v>1</v>
      </c>
    </row>
    <row r="9725" spans="1:77">
      <c r="A9725" s="33">
        <v>9720</v>
      </c>
      <c r="BP9725" s="27">
        <v>0.814901547394025</v>
      </c>
      <c r="BQ9725" s="27">
        <v>17268.0702385211</v>
      </c>
      <c r="BR9725" s="27">
        <v>1.39864983248001</v>
      </c>
      <c r="BS9725" s="27">
        <v>76771.6544737707</v>
      </c>
      <c r="BU9725">
        <f t="shared" si="604"/>
        <v>104967.161870583</v>
      </c>
      <c r="BV9725">
        <f t="shared" si="605"/>
        <v>133025.82039823</v>
      </c>
      <c r="BW9725" s="9">
        <v>9720</v>
      </c>
      <c r="BX9725">
        <f t="shared" si="606"/>
        <v>0</v>
      </c>
      <c r="BY9725">
        <f t="shared" si="607"/>
        <v>1</v>
      </c>
    </row>
    <row r="9726" spans="1:77">
      <c r="A9726" s="33">
        <v>9721</v>
      </c>
      <c r="BP9726" s="27">
        <v>0.817851036580941</v>
      </c>
      <c r="BQ9726" s="27">
        <v>15536.2093685376</v>
      </c>
      <c r="BR9726" s="27">
        <v>1.41327672844419</v>
      </c>
      <c r="BS9726" s="27">
        <v>63050.3468576294</v>
      </c>
      <c r="BU9726">
        <f t="shared" si="604"/>
        <v>107141.446118604</v>
      </c>
      <c r="BV9726">
        <f t="shared" si="605"/>
        <v>148941.162408999</v>
      </c>
      <c r="BW9726" s="9">
        <v>9721</v>
      </c>
      <c r="BX9726">
        <f t="shared" si="606"/>
        <v>0</v>
      </c>
      <c r="BY9726">
        <f t="shared" si="607"/>
        <v>1</v>
      </c>
    </row>
    <row r="9727" spans="1:77">
      <c r="A9727" s="33">
        <v>9722</v>
      </c>
      <c r="BP9727" s="27">
        <v>0.770376898014226</v>
      </c>
      <c r="BQ9727" s="27">
        <v>14344.306406372</v>
      </c>
      <c r="BR9727" s="27">
        <v>1.29434155854507</v>
      </c>
      <c r="BS9727" s="27">
        <v>61642.3571162297</v>
      </c>
      <c r="BU9727">
        <f t="shared" si="604"/>
        <v>101212.228295762</v>
      </c>
      <c r="BV9727">
        <f t="shared" si="605"/>
        <v>132508.87666553</v>
      </c>
      <c r="BW9727" s="9">
        <v>9722</v>
      </c>
      <c r="BX9727">
        <f t="shared" si="606"/>
        <v>0</v>
      </c>
      <c r="BY9727">
        <f t="shared" si="607"/>
        <v>1</v>
      </c>
    </row>
    <row r="9728" spans="1:77">
      <c r="A9728" s="33">
        <v>9723</v>
      </c>
      <c r="BP9728" s="27">
        <v>0.854665934088942</v>
      </c>
      <c r="BQ9728" s="27">
        <v>12858.1623151743</v>
      </c>
      <c r="BR9728" s="27">
        <v>1.47872550454101</v>
      </c>
      <c r="BS9728" s="27">
        <v>57096.621477298</v>
      </c>
      <c r="BU9728">
        <f t="shared" si="604"/>
        <v>115341.727798167</v>
      </c>
      <c r="BV9728">
        <f t="shared" si="605"/>
        <v>164712.204203853</v>
      </c>
      <c r="BW9728" s="9">
        <v>9723</v>
      </c>
      <c r="BX9728">
        <f t="shared" si="606"/>
        <v>0</v>
      </c>
      <c r="BY9728">
        <f t="shared" si="607"/>
        <v>1</v>
      </c>
    </row>
    <row r="9729" spans="1:77">
      <c r="A9729" s="33">
        <v>9724</v>
      </c>
      <c r="BP9729" s="27">
        <v>0.815888815839627</v>
      </c>
      <c r="BQ9729" s="27">
        <v>13999.8213430361</v>
      </c>
      <c r="BR9729" s="27">
        <v>1.42047712383592</v>
      </c>
      <c r="BS9729" s="27">
        <v>61344.5381243186</v>
      </c>
      <c r="BU9729">
        <f t="shared" si="604"/>
        <v>108383.501032908</v>
      </c>
      <c r="BV9729">
        <f t="shared" si="605"/>
        <v>151727.03045107</v>
      </c>
      <c r="BW9729" s="9">
        <v>9724</v>
      </c>
      <c r="BX9729">
        <f t="shared" si="606"/>
        <v>0</v>
      </c>
      <c r="BY9729">
        <f t="shared" si="607"/>
        <v>1</v>
      </c>
    </row>
    <row r="9730" spans="1:77">
      <c r="A9730" s="33">
        <v>9725</v>
      </c>
      <c r="BP9730" s="27">
        <v>0.80999720922239</v>
      </c>
      <c r="BQ9730" s="27">
        <v>20089.4822486164</v>
      </c>
      <c r="BR9730" s="27">
        <v>1.39566847921113</v>
      </c>
      <c r="BS9730" s="27">
        <v>68297.482488212</v>
      </c>
      <c r="BU9730">
        <f t="shared" si="604"/>
        <v>101410.099134742</v>
      </c>
      <c r="BV9730">
        <f t="shared" si="605"/>
        <v>141052.789393458</v>
      </c>
      <c r="BW9730" s="9">
        <v>9725</v>
      </c>
      <c r="BX9730">
        <f t="shared" si="606"/>
        <v>0</v>
      </c>
      <c r="BY9730">
        <f t="shared" si="607"/>
        <v>1</v>
      </c>
    </row>
    <row r="9731" spans="1:77">
      <c r="A9731" s="33">
        <v>9726</v>
      </c>
      <c r="BP9731" s="27">
        <v>0.816639294667491</v>
      </c>
      <c r="BQ9731" s="27">
        <v>13505.5757701459</v>
      </c>
      <c r="BR9731" s="27">
        <v>1.4191850755181</v>
      </c>
      <c r="BS9731" s="27">
        <v>61055.2368091074</v>
      </c>
      <c r="BU9731">
        <f t="shared" si="604"/>
        <v>108990.318429978</v>
      </c>
      <c r="BV9731">
        <f t="shared" si="605"/>
        <v>151822.524518608</v>
      </c>
      <c r="BW9731" s="9">
        <v>9726</v>
      </c>
      <c r="BX9731">
        <f t="shared" si="606"/>
        <v>0</v>
      </c>
      <c r="BY9731">
        <f t="shared" si="607"/>
        <v>1</v>
      </c>
    </row>
    <row r="9732" spans="1:77">
      <c r="A9732" s="33">
        <v>9727</v>
      </c>
      <c r="BP9732" s="27">
        <v>0.793305977307199</v>
      </c>
      <c r="BQ9732" s="27">
        <v>17122.568853223</v>
      </c>
      <c r="BR9732" s="27">
        <v>1.35712078632113</v>
      </c>
      <c r="BS9732" s="27">
        <v>79920.2498756035</v>
      </c>
      <c r="BU9732">
        <f t="shared" si="604"/>
        <v>101873.327742857</v>
      </c>
      <c r="BV9732">
        <f t="shared" si="605"/>
        <v>123647.868072566</v>
      </c>
      <c r="BW9732" s="9">
        <v>9727</v>
      </c>
      <c r="BX9732">
        <f t="shared" si="606"/>
        <v>0</v>
      </c>
      <c r="BY9732">
        <f t="shared" si="607"/>
        <v>1</v>
      </c>
    </row>
    <row r="9733" spans="1:77">
      <c r="A9733" s="33">
        <v>9728</v>
      </c>
      <c r="BP9733" s="27">
        <v>0.832148860370038</v>
      </c>
      <c r="BQ9733" s="27">
        <v>12491.923458756</v>
      </c>
      <c r="BR9733" s="27">
        <v>1.45822016335054</v>
      </c>
      <c r="BS9733" s="27">
        <v>58631.3334864553</v>
      </c>
      <c r="BU9733">
        <f t="shared" si="604"/>
        <v>112330.40559675</v>
      </c>
      <c r="BV9733">
        <f t="shared" si="605"/>
        <v>160101.691016125</v>
      </c>
      <c r="BW9733" s="9">
        <v>9728</v>
      </c>
      <c r="BX9733">
        <f t="shared" si="606"/>
        <v>0</v>
      </c>
      <c r="BY9733">
        <f t="shared" si="607"/>
        <v>1</v>
      </c>
    </row>
    <row r="9734" spans="1:77">
      <c r="A9734" s="33">
        <v>9729</v>
      </c>
      <c r="BP9734" s="27">
        <v>0.855297644958211</v>
      </c>
      <c r="BQ9734" s="27">
        <v>13620.5061379836</v>
      </c>
      <c r="BR9734" s="27">
        <v>1.49109406684626</v>
      </c>
      <c r="BS9734" s="27">
        <v>58561.2879582637</v>
      </c>
      <c r="BU9734">
        <f t="shared" si="604"/>
        <v>114674.140605748</v>
      </c>
      <c r="BV9734">
        <f t="shared" si="605"/>
        <v>165102.822068675</v>
      </c>
      <c r="BW9734" s="9">
        <v>9729</v>
      </c>
      <c r="BX9734">
        <f t="shared" si="606"/>
        <v>0</v>
      </c>
      <c r="BY9734">
        <f t="shared" si="607"/>
        <v>1</v>
      </c>
    </row>
    <row r="9735" spans="1:77">
      <c r="A9735" s="33">
        <v>9730</v>
      </c>
      <c r="BP9735" s="27">
        <v>0.845180098832034</v>
      </c>
      <c r="BQ9735" s="27">
        <v>18632.6139419428</v>
      </c>
      <c r="BR9735" s="27">
        <v>1.46360193709067</v>
      </c>
      <c r="BS9735" s="27">
        <v>69684.4650789086</v>
      </c>
      <c r="BU9735">
        <f t="shared" ref="BU9735:BU9798" si="608">BP9735*$BV$1-BQ9735</f>
        <v>108144.400882862</v>
      </c>
      <c r="BV9735">
        <f t="shared" ref="BV9735:BV9798" si="609">BR9735*$BV$1-BS9735</f>
        <v>149855.825484692</v>
      </c>
      <c r="BW9735" s="9">
        <v>9730</v>
      </c>
      <c r="BX9735">
        <f t="shared" ref="BX9735:BX9798" si="610">IF(BU9735=MAX($BU9735:$BV9735),1,0)</f>
        <v>0</v>
      </c>
      <c r="BY9735">
        <f t="shared" ref="BY9735:BY9798" si="611">IF(BV9735=MAX($BU9735:$BV9735),1,0)</f>
        <v>1</v>
      </c>
    </row>
    <row r="9736" spans="1:77">
      <c r="A9736" s="33">
        <v>9731</v>
      </c>
      <c r="BP9736" s="27">
        <v>0.844798131443487</v>
      </c>
      <c r="BQ9736" s="27">
        <v>15554.2084185444</v>
      </c>
      <c r="BR9736" s="27">
        <v>1.48988865153257</v>
      </c>
      <c r="BS9736" s="27">
        <v>74531.2366983723</v>
      </c>
      <c r="BU9736">
        <f t="shared" si="608"/>
        <v>111165.511297979</v>
      </c>
      <c r="BV9736">
        <f t="shared" si="609"/>
        <v>148952.061031513</v>
      </c>
      <c r="BW9736" s="9">
        <v>9731</v>
      </c>
      <c r="BX9736">
        <f t="shared" si="610"/>
        <v>0</v>
      </c>
      <c r="BY9736">
        <f t="shared" si="611"/>
        <v>1</v>
      </c>
    </row>
    <row r="9737" spans="1:77">
      <c r="A9737" s="33">
        <v>9732</v>
      </c>
      <c r="BP9737" s="27">
        <v>0.831838418601066</v>
      </c>
      <c r="BQ9737" s="27">
        <v>22310.7972193846</v>
      </c>
      <c r="BR9737" s="27">
        <v>1.47234604385014</v>
      </c>
      <c r="BS9737" s="27">
        <v>75945.2625217433</v>
      </c>
      <c r="BU9737">
        <f t="shared" si="608"/>
        <v>102464.965570775</v>
      </c>
      <c r="BV9737">
        <f t="shared" si="609"/>
        <v>144906.644055778</v>
      </c>
      <c r="BW9737" s="9">
        <v>9732</v>
      </c>
      <c r="BX9737">
        <f t="shared" si="610"/>
        <v>0</v>
      </c>
      <c r="BY9737">
        <f t="shared" si="611"/>
        <v>1</v>
      </c>
    </row>
    <row r="9738" spans="1:77">
      <c r="A9738" s="33">
        <v>9733</v>
      </c>
      <c r="BP9738" s="27">
        <v>0.816331617728431</v>
      </c>
      <c r="BQ9738" s="27">
        <v>14869.1451956065</v>
      </c>
      <c r="BR9738" s="27">
        <v>1.4144028145326</v>
      </c>
      <c r="BS9738" s="27">
        <v>62198.3452643865</v>
      </c>
      <c r="BU9738">
        <f t="shared" si="608"/>
        <v>107580.597463658</v>
      </c>
      <c r="BV9738">
        <f t="shared" si="609"/>
        <v>149962.076915504</v>
      </c>
      <c r="BW9738" s="9">
        <v>9733</v>
      </c>
      <c r="BX9738">
        <f t="shared" si="610"/>
        <v>0</v>
      </c>
      <c r="BY9738">
        <f t="shared" si="611"/>
        <v>1</v>
      </c>
    </row>
    <row r="9739" spans="1:77">
      <c r="A9739" s="33">
        <v>9734</v>
      </c>
      <c r="BP9739" s="27">
        <v>0.836522381860595</v>
      </c>
      <c r="BQ9739" s="27">
        <v>17153.9797314202</v>
      </c>
      <c r="BR9739" s="27">
        <v>1.42250698660851</v>
      </c>
      <c r="BS9739" s="27">
        <v>65247.9360090604</v>
      </c>
      <c r="BU9739">
        <f t="shared" si="608"/>
        <v>108324.377547669</v>
      </c>
      <c r="BV9739">
        <f t="shared" si="609"/>
        <v>148128.111982217</v>
      </c>
      <c r="BW9739" s="9">
        <v>9734</v>
      </c>
      <c r="BX9739">
        <f t="shared" si="610"/>
        <v>0</v>
      </c>
      <c r="BY9739">
        <f t="shared" si="611"/>
        <v>1</v>
      </c>
    </row>
    <row r="9740" spans="1:77">
      <c r="A9740" s="33">
        <v>9735</v>
      </c>
      <c r="BP9740" s="27">
        <v>0.810879285212946</v>
      </c>
      <c r="BQ9740" s="27">
        <v>12416.1035669352</v>
      </c>
      <c r="BR9740" s="27">
        <v>1.3936859776267</v>
      </c>
      <c r="BS9740" s="27">
        <v>56103.4391809764</v>
      </c>
      <c r="BU9740">
        <f t="shared" si="608"/>
        <v>109215.789215007</v>
      </c>
      <c r="BV9740">
        <f t="shared" si="609"/>
        <v>152949.457463028</v>
      </c>
      <c r="BW9740" s="9">
        <v>9735</v>
      </c>
      <c r="BX9740">
        <f t="shared" si="610"/>
        <v>0</v>
      </c>
      <c r="BY9740">
        <f t="shared" si="611"/>
        <v>1</v>
      </c>
    </row>
    <row r="9741" spans="1:77">
      <c r="A9741" s="33">
        <v>9736</v>
      </c>
      <c r="BP9741" s="27">
        <v>0.778692098384928</v>
      </c>
      <c r="BQ9741" s="27">
        <v>14842.7218807361</v>
      </c>
      <c r="BR9741" s="27">
        <v>1.33144726410743</v>
      </c>
      <c r="BS9741" s="27">
        <v>60100.0083317265</v>
      </c>
      <c r="BU9741">
        <f t="shared" si="608"/>
        <v>101961.092877003</v>
      </c>
      <c r="BV9741">
        <f t="shared" si="609"/>
        <v>139617.081284388</v>
      </c>
      <c r="BW9741" s="9">
        <v>9736</v>
      </c>
      <c r="BX9741">
        <f t="shared" si="610"/>
        <v>0</v>
      </c>
      <c r="BY9741">
        <f t="shared" si="611"/>
        <v>1</v>
      </c>
    </row>
    <row r="9742" spans="1:77">
      <c r="A9742" s="33">
        <v>9737</v>
      </c>
      <c r="BP9742" s="27">
        <v>0.769621992531528</v>
      </c>
      <c r="BQ9742" s="27">
        <v>12498.7553572208</v>
      </c>
      <c r="BR9742" s="27">
        <v>1.32827995011088</v>
      </c>
      <c r="BS9742" s="27">
        <v>72464.9209017023</v>
      </c>
      <c r="BU9742">
        <f t="shared" si="608"/>
        <v>102944.543522508</v>
      </c>
      <c r="BV9742">
        <f t="shared" si="609"/>
        <v>126777.07161493</v>
      </c>
      <c r="BW9742" s="9">
        <v>9737</v>
      </c>
      <c r="BX9742">
        <f t="shared" si="610"/>
        <v>0</v>
      </c>
      <c r="BY9742">
        <f t="shared" si="611"/>
        <v>1</v>
      </c>
    </row>
    <row r="9743" spans="1:77">
      <c r="A9743" s="33">
        <v>9738</v>
      </c>
      <c r="BP9743" s="27">
        <v>0.791333726549329</v>
      </c>
      <c r="BQ9743" s="27">
        <v>15400.6289935561</v>
      </c>
      <c r="BR9743" s="27">
        <v>1.36312285450128</v>
      </c>
      <c r="BS9743" s="27">
        <v>77314.2294261261</v>
      </c>
      <c r="BU9743">
        <f t="shared" si="608"/>
        <v>103299.429988843</v>
      </c>
      <c r="BV9743">
        <f t="shared" si="609"/>
        <v>127154.198749066</v>
      </c>
      <c r="BW9743" s="9">
        <v>9738</v>
      </c>
      <c r="BX9743">
        <f t="shared" si="610"/>
        <v>0</v>
      </c>
      <c r="BY9743">
        <f t="shared" si="611"/>
        <v>1</v>
      </c>
    </row>
    <row r="9744" spans="1:77">
      <c r="A9744" s="33">
        <v>9739</v>
      </c>
      <c r="BP9744" s="27">
        <v>0.76909445162139</v>
      </c>
      <c r="BQ9744" s="27">
        <v>16074.6114130358</v>
      </c>
      <c r="BR9744" s="27">
        <v>1.29931086910594</v>
      </c>
      <c r="BS9744" s="27">
        <v>62636.2921633037</v>
      </c>
      <c r="BU9744">
        <f t="shared" si="608"/>
        <v>99289.5563301727</v>
      </c>
      <c r="BV9744">
        <f t="shared" si="609"/>
        <v>132260.338202588</v>
      </c>
      <c r="BW9744" s="9">
        <v>9739</v>
      </c>
      <c r="BX9744">
        <f t="shared" si="610"/>
        <v>0</v>
      </c>
      <c r="BY9744">
        <f t="shared" si="611"/>
        <v>1</v>
      </c>
    </row>
    <row r="9745" spans="1:77">
      <c r="A9745" s="33">
        <v>9740</v>
      </c>
      <c r="BP9745" s="27">
        <v>0.799873050048056</v>
      </c>
      <c r="BQ9745" s="27">
        <v>12756.0847961392</v>
      </c>
      <c r="BR9745" s="27">
        <v>1.35488298703283</v>
      </c>
      <c r="BS9745" s="27">
        <v>57966.7382466749</v>
      </c>
      <c r="BU9745">
        <f t="shared" si="608"/>
        <v>107224.872711069</v>
      </c>
      <c r="BV9745">
        <f t="shared" si="609"/>
        <v>145265.709808249</v>
      </c>
      <c r="BW9745" s="9">
        <v>9740</v>
      </c>
      <c r="BX9745">
        <f t="shared" si="610"/>
        <v>0</v>
      </c>
      <c r="BY9745">
        <f t="shared" si="611"/>
        <v>1</v>
      </c>
    </row>
    <row r="9746" spans="1:77">
      <c r="A9746" s="33">
        <v>9741</v>
      </c>
      <c r="BP9746" s="27">
        <v>0.8295410559079</v>
      </c>
      <c r="BQ9746" s="27">
        <v>14172.9460434478</v>
      </c>
      <c r="BR9746" s="27">
        <v>1.43872861171282</v>
      </c>
      <c r="BS9746" s="27">
        <v>76200.3599934194</v>
      </c>
      <c r="BU9746">
        <f t="shared" si="608"/>
        <v>110258.212342737</v>
      </c>
      <c r="BV9746">
        <f t="shared" si="609"/>
        <v>139608.931763504</v>
      </c>
      <c r="BW9746" s="9">
        <v>9741</v>
      </c>
      <c r="BX9746">
        <f t="shared" si="610"/>
        <v>0</v>
      </c>
      <c r="BY9746">
        <f t="shared" si="611"/>
        <v>1</v>
      </c>
    </row>
    <row r="9747" spans="1:77">
      <c r="A9747" s="33">
        <v>9742</v>
      </c>
      <c r="BP9747" s="27">
        <v>0.824697191156838</v>
      </c>
      <c r="BQ9747" s="27">
        <v>15239.5835049781</v>
      </c>
      <c r="BR9747" s="27">
        <v>1.41121348688443</v>
      </c>
      <c r="BS9747" s="27">
        <v>62632.4943085971</v>
      </c>
      <c r="BU9747">
        <f t="shared" si="608"/>
        <v>108464.995168548</v>
      </c>
      <c r="BV9747">
        <f t="shared" si="609"/>
        <v>149049.528724067</v>
      </c>
      <c r="BW9747" s="9">
        <v>9742</v>
      </c>
      <c r="BX9747">
        <f t="shared" si="610"/>
        <v>0</v>
      </c>
      <c r="BY9747">
        <f t="shared" si="611"/>
        <v>1</v>
      </c>
    </row>
    <row r="9748" spans="1:77">
      <c r="A9748" s="33">
        <v>9743</v>
      </c>
      <c r="BP9748" s="27">
        <v>0.842313312401226</v>
      </c>
      <c r="BQ9748" s="27">
        <v>14476.2759683795</v>
      </c>
      <c r="BR9748" s="27">
        <v>1.43864028793911</v>
      </c>
      <c r="BS9748" s="27">
        <v>74346.9968626817</v>
      </c>
      <c r="BU9748">
        <f t="shared" si="608"/>
        <v>111870.720891804</v>
      </c>
      <c r="BV9748">
        <f t="shared" si="609"/>
        <v>141449.046328185</v>
      </c>
      <c r="BW9748" s="9">
        <v>9743</v>
      </c>
      <c r="BX9748">
        <f t="shared" si="610"/>
        <v>0</v>
      </c>
      <c r="BY9748">
        <f t="shared" si="611"/>
        <v>1</v>
      </c>
    </row>
    <row r="9749" spans="1:77">
      <c r="A9749" s="33">
        <v>9744</v>
      </c>
      <c r="BP9749" s="27">
        <v>0.815051619818696</v>
      </c>
      <c r="BQ9749" s="27">
        <v>14437.7860756382</v>
      </c>
      <c r="BR9749" s="27">
        <v>1.42041683786153</v>
      </c>
      <c r="BS9749" s="27">
        <v>58257.161580159</v>
      </c>
      <c r="BU9749">
        <f t="shared" si="608"/>
        <v>107819.956897166</v>
      </c>
      <c r="BV9749">
        <f t="shared" si="609"/>
        <v>154805.364099071</v>
      </c>
      <c r="BW9749" s="9">
        <v>9744</v>
      </c>
      <c r="BX9749">
        <f t="shared" si="610"/>
        <v>0</v>
      </c>
      <c r="BY9749">
        <f t="shared" si="611"/>
        <v>1</v>
      </c>
    </row>
    <row r="9750" spans="1:77">
      <c r="A9750" s="33">
        <v>9745</v>
      </c>
      <c r="BP9750" s="27">
        <v>0.801463998289498</v>
      </c>
      <c r="BQ9750" s="27">
        <v>18729.5141359174</v>
      </c>
      <c r="BR9750" s="27">
        <v>1.35929049839583</v>
      </c>
      <c r="BS9750" s="27">
        <v>67725.9510680093</v>
      </c>
      <c r="BU9750">
        <f t="shared" si="608"/>
        <v>101490.085607507</v>
      </c>
      <c r="BV9750">
        <f t="shared" si="609"/>
        <v>136167.623691365</v>
      </c>
      <c r="BW9750" s="9">
        <v>9745</v>
      </c>
      <c r="BX9750">
        <f t="shared" si="610"/>
        <v>0</v>
      </c>
      <c r="BY9750">
        <f t="shared" si="611"/>
        <v>1</v>
      </c>
    </row>
    <row r="9751" spans="1:77">
      <c r="A9751" s="33">
        <v>9746</v>
      </c>
      <c r="BP9751" s="27">
        <v>0.807233024557454</v>
      </c>
      <c r="BQ9751" s="27">
        <v>15826.4158989278</v>
      </c>
      <c r="BR9751" s="27">
        <v>1.38694875439322</v>
      </c>
      <c r="BS9751" s="27">
        <v>64154.3520481034</v>
      </c>
      <c r="BU9751">
        <f t="shared" si="608"/>
        <v>105258.53778469</v>
      </c>
      <c r="BV9751">
        <f t="shared" si="609"/>
        <v>143887.96111088</v>
      </c>
      <c r="BW9751" s="9">
        <v>9746</v>
      </c>
      <c r="BX9751">
        <f t="shared" si="610"/>
        <v>0</v>
      </c>
      <c r="BY9751">
        <f t="shared" si="611"/>
        <v>1</v>
      </c>
    </row>
    <row r="9752" spans="1:77">
      <c r="A9752" s="33">
        <v>9747</v>
      </c>
      <c r="BP9752" s="27">
        <v>0.787559363005705</v>
      </c>
      <c r="BQ9752" s="27">
        <v>16512.6138308626</v>
      </c>
      <c r="BR9752" s="27">
        <v>1.35320668142722</v>
      </c>
      <c r="BS9752" s="27">
        <v>62689.6030621063</v>
      </c>
      <c r="BU9752">
        <f t="shared" si="608"/>
        <v>101621.290619993</v>
      </c>
      <c r="BV9752">
        <f t="shared" si="609"/>
        <v>140291.399151977</v>
      </c>
      <c r="BW9752" s="9">
        <v>9747</v>
      </c>
      <c r="BX9752">
        <f t="shared" si="610"/>
        <v>0</v>
      </c>
      <c r="BY9752">
        <f t="shared" si="611"/>
        <v>1</v>
      </c>
    </row>
    <row r="9753" spans="1:77">
      <c r="A9753" s="33">
        <v>9748</v>
      </c>
      <c r="BP9753" s="27">
        <v>0.737186681883564</v>
      </c>
      <c r="BQ9753" s="27">
        <v>14673.4890928454</v>
      </c>
      <c r="BR9753" s="27">
        <v>1.2550992265238</v>
      </c>
      <c r="BS9753" s="27">
        <v>60552.724348725</v>
      </c>
      <c r="BU9753">
        <f t="shared" si="608"/>
        <v>95904.5131896892</v>
      </c>
      <c r="BV9753">
        <f t="shared" si="609"/>
        <v>127712.159629844</v>
      </c>
      <c r="BW9753" s="9">
        <v>9748</v>
      </c>
      <c r="BX9753">
        <f t="shared" si="610"/>
        <v>0</v>
      </c>
      <c r="BY9753">
        <f t="shared" si="611"/>
        <v>1</v>
      </c>
    </row>
    <row r="9754" spans="1:77">
      <c r="A9754" s="33">
        <v>9749</v>
      </c>
      <c r="BP9754" s="27">
        <v>0.764927733876302</v>
      </c>
      <c r="BQ9754" s="27">
        <v>15986.4253109009</v>
      </c>
      <c r="BR9754" s="27">
        <v>1.30839281593412</v>
      </c>
      <c r="BS9754" s="27">
        <v>73693.5050361028</v>
      </c>
      <c r="BU9754">
        <f t="shared" si="608"/>
        <v>98752.7347705445</v>
      </c>
      <c r="BV9754">
        <f t="shared" si="609"/>
        <v>122565.417354015</v>
      </c>
      <c r="BW9754" s="9">
        <v>9749</v>
      </c>
      <c r="BX9754">
        <f t="shared" si="610"/>
        <v>0</v>
      </c>
      <c r="BY9754">
        <f t="shared" si="611"/>
        <v>1</v>
      </c>
    </row>
    <row r="9755" spans="1:77">
      <c r="A9755" s="33">
        <v>9750</v>
      </c>
      <c r="BP9755" s="27">
        <v>0.846822618011196</v>
      </c>
      <c r="BQ9755" s="27">
        <v>14766.4039301741</v>
      </c>
      <c r="BR9755" s="27">
        <v>1.47015753665608</v>
      </c>
      <c r="BS9755" s="27">
        <v>61884.2963905729</v>
      </c>
      <c r="BU9755">
        <f t="shared" si="608"/>
        <v>112256.988771505</v>
      </c>
      <c r="BV9755">
        <f t="shared" si="609"/>
        <v>158639.33410784</v>
      </c>
      <c r="BW9755" s="9">
        <v>9750</v>
      </c>
      <c r="BX9755">
        <f t="shared" si="610"/>
        <v>0</v>
      </c>
      <c r="BY9755">
        <f t="shared" si="611"/>
        <v>1</v>
      </c>
    </row>
    <row r="9756" spans="1:77">
      <c r="A9756" s="33">
        <v>9751</v>
      </c>
      <c r="BP9756" s="27">
        <v>0.800630095349782</v>
      </c>
      <c r="BQ9756" s="27">
        <v>10522.8176175359</v>
      </c>
      <c r="BR9756" s="27">
        <v>1.34567660364326</v>
      </c>
      <c r="BS9756" s="27">
        <v>53858.5663790507</v>
      </c>
      <c r="BU9756">
        <f t="shared" si="608"/>
        <v>109571.696684931</v>
      </c>
      <c r="BV9756">
        <f t="shared" si="609"/>
        <v>147992.924167438</v>
      </c>
      <c r="BW9756" s="9">
        <v>9751</v>
      </c>
      <c r="BX9756">
        <f t="shared" si="610"/>
        <v>0</v>
      </c>
      <c r="BY9756">
        <f t="shared" si="611"/>
        <v>1</v>
      </c>
    </row>
    <row r="9757" spans="1:77">
      <c r="A9757" s="33">
        <v>9752</v>
      </c>
      <c r="BP9757" s="27">
        <v>0.839526310830503</v>
      </c>
      <c r="BQ9757" s="27">
        <v>13487.9734194444</v>
      </c>
      <c r="BR9757" s="27">
        <v>1.44874418538924</v>
      </c>
      <c r="BS9757" s="27">
        <v>57817.9050807794</v>
      </c>
      <c r="BU9757">
        <f t="shared" si="608"/>
        <v>112440.973205131</v>
      </c>
      <c r="BV9757">
        <f t="shared" si="609"/>
        <v>159493.722727607</v>
      </c>
      <c r="BW9757" s="9">
        <v>9752</v>
      </c>
      <c r="BX9757">
        <f t="shared" si="610"/>
        <v>0</v>
      </c>
      <c r="BY9757">
        <f t="shared" si="611"/>
        <v>1</v>
      </c>
    </row>
    <row r="9758" spans="1:77">
      <c r="A9758" s="33">
        <v>9753</v>
      </c>
      <c r="BP9758" s="27">
        <v>0.827356558091055</v>
      </c>
      <c r="BQ9758" s="27">
        <v>19806.2577590609</v>
      </c>
      <c r="BR9758" s="27">
        <v>1.40836238340117</v>
      </c>
      <c r="BS9758" s="27">
        <v>64452.6939800685</v>
      </c>
      <c r="BU9758">
        <f t="shared" si="608"/>
        <v>104297.225954597</v>
      </c>
      <c r="BV9758">
        <f t="shared" si="609"/>
        <v>146801.663530106</v>
      </c>
      <c r="BW9758" s="9">
        <v>9753</v>
      </c>
      <c r="BX9758">
        <f t="shared" si="610"/>
        <v>0</v>
      </c>
      <c r="BY9758">
        <f t="shared" si="611"/>
        <v>1</v>
      </c>
    </row>
    <row r="9759" spans="1:77">
      <c r="A9759" s="33">
        <v>9754</v>
      </c>
      <c r="BP9759" s="27">
        <v>0.86277715449049</v>
      </c>
      <c r="BQ9759" s="27">
        <v>17140.3518233058</v>
      </c>
      <c r="BR9759" s="27">
        <v>1.49771600528173</v>
      </c>
      <c r="BS9759" s="27">
        <v>63163.3040976957</v>
      </c>
      <c r="BU9759">
        <f t="shared" si="608"/>
        <v>112276.221350268</v>
      </c>
      <c r="BV9759">
        <f t="shared" si="609"/>
        <v>161494.096694564</v>
      </c>
      <c r="BW9759" s="9">
        <v>9754</v>
      </c>
      <c r="BX9759">
        <f t="shared" si="610"/>
        <v>0</v>
      </c>
      <c r="BY9759">
        <f t="shared" si="611"/>
        <v>1</v>
      </c>
    </row>
    <row r="9760" spans="1:77">
      <c r="A9760" s="33">
        <v>9755</v>
      </c>
      <c r="BP9760" s="27">
        <v>0.757618943119954</v>
      </c>
      <c r="BQ9760" s="27">
        <v>12320.0722575604</v>
      </c>
      <c r="BR9760" s="27">
        <v>1.27074162106573</v>
      </c>
      <c r="BS9760" s="27">
        <v>57286.2947691376</v>
      </c>
      <c r="BU9760">
        <f t="shared" si="608"/>
        <v>101322.769210433</v>
      </c>
      <c r="BV9760">
        <f t="shared" si="609"/>
        <v>133324.948390722</v>
      </c>
      <c r="BW9760" s="9">
        <v>9755</v>
      </c>
      <c r="BX9760">
        <f t="shared" si="610"/>
        <v>0</v>
      </c>
      <c r="BY9760">
        <f t="shared" si="611"/>
        <v>1</v>
      </c>
    </row>
    <row r="9761" spans="1:77">
      <c r="A9761" s="33">
        <v>9756</v>
      </c>
      <c r="BP9761" s="27">
        <v>0.812531361918895</v>
      </c>
      <c r="BQ9761" s="27">
        <v>13660.1563830856</v>
      </c>
      <c r="BR9761" s="27">
        <v>1.3938437350416</v>
      </c>
      <c r="BS9761" s="27">
        <v>59839.579851249</v>
      </c>
      <c r="BU9761">
        <f t="shared" si="608"/>
        <v>108219.547904749</v>
      </c>
      <c r="BV9761">
        <f t="shared" si="609"/>
        <v>149236.980404991</v>
      </c>
      <c r="BW9761" s="9">
        <v>9756</v>
      </c>
      <c r="BX9761">
        <f t="shared" si="610"/>
        <v>0</v>
      </c>
      <c r="BY9761">
        <f t="shared" si="611"/>
        <v>1</v>
      </c>
    </row>
    <row r="9762" spans="1:77">
      <c r="A9762" s="33">
        <v>9757</v>
      </c>
      <c r="BP9762" s="27">
        <v>0.778379547536341</v>
      </c>
      <c r="BQ9762" s="27">
        <v>12401.4569993817</v>
      </c>
      <c r="BR9762" s="27">
        <v>1.34124010915333</v>
      </c>
      <c r="BS9762" s="27">
        <v>70211.1074646564</v>
      </c>
      <c r="BU9762">
        <f t="shared" si="608"/>
        <v>104355.475131069</v>
      </c>
      <c r="BV9762">
        <f t="shared" si="609"/>
        <v>130974.908908343</v>
      </c>
      <c r="BW9762" s="9">
        <v>9757</v>
      </c>
      <c r="BX9762">
        <f t="shared" si="610"/>
        <v>0</v>
      </c>
      <c r="BY9762">
        <f t="shared" si="611"/>
        <v>1</v>
      </c>
    </row>
    <row r="9763" spans="1:77">
      <c r="A9763" s="33">
        <v>9758</v>
      </c>
      <c r="BP9763" s="27">
        <v>0.806161327718134</v>
      </c>
      <c r="BQ9763" s="27">
        <v>15288.2651845246</v>
      </c>
      <c r="BR9763" s="27">
        <v>1.38994480649063</v>
      </c>
      <c r="BS9763" s="27">
        <v>63670.2227493855</v>
      </c>
      <c r="BU9763">
        <f t="shared" si="608"/>
        <v>105635.933973195</v>
      </c>
      <c r="BV9763">
        <f t="shared" si="609"/>
        <v>144821.498224209</v>
      </c>
      <c r="BW9763" s="9">
        <v>9758</v>
      </c>
      <c r="BX9763">
        <f t="shared" si="610"/>
        <v>0</v>
      </c>
      <c r="BY9763">
        <f t="shared" si="611"/>
        <v>1</v>
      </c>
    </row>
    <row r="9764" spans="1:77">
      <c r="A9764" s="33">
        <v>9759</v>
      </c>
      <c r="BP9764" s="27">
        <v>0.767696966972327</v>
      </c>
      <c r="BQ9764" s="27">
        <v>18164.0921328327</v>
      </c>
      <c r="BR9764" s="27">
        <v>1.30639889163579</v>
      </c>
      <c r="BS9764" s="27">
        <v>62796.1683108766</v>
      </c>
      <c r="BU9764">
        <f t="shared" si="608"/>
        <v>96990.4529130163</v>
      </c>
      <c r="BV9764">
        <f t="shared" si="609"/>
        <v>133163.665434492</v>
      </c>
      <c r="BW9764" s="9">
        <v>9759</v>
      </c>
      <c r="BX9764">
        <f t="shared" si="610"/>
        <v>0</v>
      </c>
      <c r="BY9764">
        <f t="shared" si="611"/>
        <v>1</v>
      </c>
    </row>
    <row r="9765" spans="1:77">
      <c r="A9765" s="33">
        <v>9760</v>
      </c>
      <c r="BP9765" s="27">
        <v>0.850153129619251</v>
      </c>
      <c r="BQ9765" s="27">
        <v>14725.5370582144</v>
      </c>
      <c r="BR9765" s="27">
        <v>1.4735897580929</v>
      </c>
      <c r="BS9765" s="27">
        <v>63830.3258350697</v>
      </c>
      <c r="BU9765">
        <f t="shared" si="608"/>
        <v>112797.432384673</v>
      </c>
      <c r="BV9765">
        <f t="shared" si="609"/>
        <v>157208.137878866</v>
      </c>
      <c r="BW9765" s="9">
        <v>9760</v>
      </c>
      <c r="BX9765">
        <f t="shared" si="610"/>
        <v>0</v>
      </c>
      <c r="BY9765">
        <f t="shared" si="611"/>
        <v>1</v>
      </c>
    </row>
    <row r="9766" spans="1:77">
      <c r="A9766" s="33">
        <v>9761</v>
      </c>
      <c r="BP9766" s="27">
        <v>0.812514590887282</v>
      </c>
      <c r="BQ9766" s="27">
        <v>16114.9037500088</v>
      </c>
      <c r="BR9766" s="27">
        <v>1.40749972777861</v>
      </c>
      <c r="BS9766" s="27">
        <v>63570.6308234631</v>
      </c>
      <c r="BU9766">
        <f t="shared" si="608"/>
        <v>105762.284883083</v>
      </c>
      <c r="BV9766">
        <f t="shared" si="609"/>
        <v>147554.328343329</v>
      </c>
      <c r="BW9766" s="9">
        <v>9761</v>
      </c>
      <c r="BX9766">
        <f t="shared" si="610"/>
        <v>0</v>
      </c>
      <c r="BY9766">
        <f t="shared" si="611"/>
        <v>1</v>
      </c>
    </row>
    <row r="9767" spans="1:77">
      <c r="A9767" s="33">
        <v>9762</v>
      </c>
      <c r="BP9767" s="27">
        <v>0.756303544174442</v>
      </c>
      <c r="BQ9767" s="27">
        <v>16096.6001023981</v>
      </c>
      <c r="BR9767" s="27">
        <v>1.29174319252714</v>
      </c>
      <c r="BS9767" s="27">
        <v>62986.3244066004</v>
      </c>
      <c r="BU9767">
        <f t="shared" si="608"/>
        <v>97348.9315237681</v>
      </c>
      <c r="BV9767">
        <f t="shared" si="609"/>
        <v>130775.154472471</v>
      </c>
      <c r="BW9767" s="9">
        <v>9762</v>
      </c>
      <c r="BX9767">
        <f t="shared" si="610"/>
        <v>0</v>
      </c>
      <c r="BY9767">
        <f t="shared" si="611"/>
        <v>1</v>
      </c>
    </row>
    <row r="9768" spans="1:77">
      <c r="A9768" s="33">
        <v>9763</v>
      </c>
      <c r="BP9768" s="27">
        <v>0.860074969618807</v>
      </c>
      <c r="BQ9768" s="27">
        <v>11507.1637407355</v>
      </c>
      <c r="BR9768" s="27">
        <v>1.51785693167937</v>
      </c>
      <c r="BS9768" s="27">
        <v>69453.1971160165</v>
      </c>
      <c r="BU9768">
        <f t="shared" si="608"/>
        <v>117504.081702086</v>
      </c>
      <c r="BV9768">
        <f t="shared" si="609"/>
        <v>158225.342635889</v>
      </c>
      <c r="BW9768" s="9">
        <v>9763</v>
      </c>
      <c r="BX9768">
        <f t="shared" si="610"/>
        <v>0</v>
      </c>
      <c r="BY9768">
        <f t="shared" si="611"/>
        <v>1</v>
      </c>
    </row>
    <row r="9769" spans="1:77">
      <c r="A9769" s="33">
        <v>9764</v>
      </c>
      <c r="BP9769" s="27">
        <v>0.877613186161598</v>
      </c>
      <c r="BQ9769" s="27">
        <v>19482.8792303101</v>
      </c>
      <c r="BR9769" s="27">
        <v>1.51104812456949</v>
      </c>
      <c r="BS9769" s="27">
        <v>67268.2677502312</v>
      </c>
      <c r="BU9769">
        <f t="shared" si="608"/>
        <v>112159.09869393</v>
      </c>
      <c r="BV9769">
        <f t="shared" si="609"/>
        <v>159388.950935193</v>
      </c>
      <c r="BW9769" s="9">
        <v>9764</v>
      </c>
      <c r="BX9769">
        <f t="shared" si="610"/>
        <v>0</v>
      </c>
      <c r="BY9769">
        <f t="shared" si="611"/>
        <v>1</v>
      </c>
    </row>
    <row r="9770" spans="1:77">
      <c r="A9770" s="33">
        <v>9765</v>
      </c>
      <c r="BP9770" s="27">
        <v>0.851265452754515</v>
      </c>
      <c r="BQ9770" s="27">
        <v>17963.3157611587</v>
      </c>
      <c r="BR9770" s="27">
        <v>1.45920771675078</v>
      </c>
      <c r="BS9770" s="27">
        <v>69619.8777320273</v>
      </c>
      <c r="BU9770">
        <f t="shared" si="608"/>
        <v>109726.502152019</v>
      </c>
      <c r="BV9770">
        <f t="shared" si="609"/>
        <v>149261.279780589</v>
      </c>
      <c r="BW9770" s="9">
        <v>9765</v>
      </c>
      <c r="BX9770">
        <f t="shared" si="610"/>
        <v>0</v>
      </c>
      <c r="BY9770">
        <f t="shared" si="611"/>
        <v>1</v>
      </c>
    </row>
    <row r="9771" spans="1:77">
      <c r="A9771" s="33">
        <v>9766</v>
      </c>
      <c r="BP9771" s="27">
        <v>0.801546742784593</v>
      </c>
      <c r="BQ9771" s="27">
        <v>12003.288490364</v>
      </c>
      <c r="BR9771" s="27">
        <v>1.36809636503951</v>
      </c>
      <c r="BS9771" s="27">
        <v>57648.736901101</v>
      </c>
      <c r="BU9771">
        <f t="shared" si="608"/>
        <v>108228.722927325</v>
      </c>
      <c r="BV9771">
        <f t="shared" si="609"/>
        <v>147565.717854825</v>
      </c>
      <c r="BW9771" s="9">
        <v>9766</v>
      </c>
      <c r="BX9771">
        <f t="shared" si="610"/>
        <v>0</v>
      </c>
      <c r="BY9771">
        <f t="shared" si="611"/>
        <v>1</v>
      </c>
    </row>
    <row r="9772" spans="1:77">
      <c r="A9772" s="33">
        <v>9767</v>
      </c>
      <c r="BP9772" s="27">
        <v>0.836373457312464</v>
      </c>
      <c r="BQ9772" s="27">
        <v>12580.9632973401</v>
      </c>
      <c r="BR9772" s="27">
        <v>1.4534479140583</v>
      </c>
      <c r="BS9772" s="27">
        <v>57522.5056670784</v>
      </c>
      <c r="BU9772">
        <f t="shared" si="608"/>
        <v>112875.05529953</v>
      </c>
      <c r="BV9772">
        <f t="shared" si="609"/>
        <v>160494.681441666</v>
      </c>
      <c r="BW9772" s="9">
        <v>9767</v>
      </c>
      <c r="BX9772">
        <f t="shared" si="610"/>
        <v>0</v>
      </c>
      <c r="BY9772">
        <f t="shared" si="611"/>
        <v>1</v>
      </c>
    </row>
    <row r="9773" spans="1:77">
      <c r="A9773" s="33">
        <v>9768</v>
      </c>
      <c r="BP9773" s="27">
        <v>0.770860716299894</v>
      </c>
      <c r="BQ9773" s="27">
        <v>13327.3762284429</v>
      </c>
      <c r="BR9773" s="27">
        <v>1.33896467057422</v>
      </c>
      <c r="BS9773" s="27">
        <v>58801.5428749662</v>
      </c>
      <c r="BU9773">
        <f t="shared" si="608"/>
        <v>102301.731216541</v>
      </c>
      <c r="BV9773">
        <f t="shared" si="609"/>
        <v>142043.157711167</v>
      </c>
      <c r="BW9773" s="9">
        <v>9768</v>
      </c>
      <c r="BX9773">
        <f t="shared" si="610"/>
        <v>0</v>
      </c>
      <c r="BY9773">
        <f t="shared" si="611"/>
        <v>1</v>
      </c>
    </row>
    <row r="9774" spans="1:77">
      <c r="A9774" s="33">
        <v>9769</v>
      </c>
      <c r="BP9774" s="27">
        <v>0.788428443236823</v>
      </c>
      <c r="BQ9774" s="27">
        <v>16637.6428357857</v>
      </c>
      <c r="BR9774" s="27">
        <v>1.35637919137593</v>
      </c>
      <c r="BS9774" s="27">
        <v>78015.6678513163</v>
      </c>
      <c r="BU9774">
        <f t="shared" si="608"/>
        <v>101626.623649738</v>
      </c>
      <c r="BV9774">
        <f t="shared" si="609"/>
        <v>125441.210855073</v>
      </c>
      <c r="BW9774" s="9">
        <v>9769</v>
      </c>
      <c r="BX9774">
        <f t="shared" si="610"/>
        <v>0</v>
      </c>
      <c r="BY9774">
        <f t="shared" si="611"/>
        <v>1</v>
      </c>
    </row>
    <row r="9775" spans="1:77">
      <c r="A9775" s="33">
        <v>9770</v>
      </c>
      <c r="BP9775" s="27">
        <v>0.858438575014661</v>
      </c>
      <c r="BQ9775" s="27">
        <v>18861.2617540926</v>
      </c>
      <c r="BR9775" s="27">
        <v>1.47146509057394</v>
      </c>
      <c r="BS9775" s="27">
        <v>67922.8144365256</v>
      </c>
      <c r="BU9775">
        <f t="shared" si="608"/>
        <v>109904.524498107</v>
      </c>
      <c r="BV9775">
        <f t="shared" si="609"/>
        <v>152796.949149566</v>
      </c>
      <c r="BW9775" s="9">
        <v>9770</v>
      </c>
      <c r="BX9775">
        <f t="shared" si="610"/>
        <v>0</v>
      </c>
      <c r="BY9775">
        <f t="shared" si="611"/>
        <v>1</v>
      </c>
    </row>
    <row r="9776" spans="1:77">
      <c r="A9776" s="33">
        <v>9771</v>
      </c>
      <c r="BP9776" s="27">
        <v>0.787902471155538</v>
      </c>
      <c r="BQ9776" s="27">
        <v>12079.1541107014</v>
      </c>
      <c r="BR9776" s="27">
        <v>1.36415338532036</v>
      </c>
      <c r="BS9776" s="27">
        <v>55616.3511356058</v>
      </c>
      <c r="BU9776">
        <f t="shared" si="608"/>
        <v>106106.216562629</v>
      </c>
      <c r="BV9776">
        <f t="shared" si="609"/>
        <v>149006.656662448</v>
      </c>
      <c r="BW9776" s="9">
        <v>9771</v>
      </c>
      <c r="BX9776">
        <f t="shared" si="610"/>
        <v>0</v>
      </c>
      <c r="BY9776">
        <f t="shared" si="611"/>
        <v>1</v>
      </c>
    </row>
    <row r="9777" spans="1:77">
      <c r="A9777" s="33">
        <v>9772</v>
      </c>
      <c r="BP9777" s="27">
        <v>0.778815217639735</v>
      </c>
      <c r="BQ9777" s="27">
        <v>16510.8656162659</v>
      </c>
      <c r="BR9777" s="27">
        <v>1.32766608277317</v>
      </c>
      <c r="BS9777" s="27">
        <v>80463.1743469936</v>
      </c>
      <c r="BU9777">
        <f t="shared" si="608"/>
        <v>100311.417029694</v>
      </c>
      <c r="BV9777">
        <f t="shared" si="609"/>
        <v>118686.738068982</v>
      </c>
      <c r="BW9777" s="9">
        <v>9772</v>
      </c>
      <c r="BX9777">
        <f t="shared" si="610"/>
        <v>0</v>
      </c>
      <c r="BY9777">
        <f t="shared" si="611"/>
        <v>1</v>
      </c>
    </row>
    <row r="9778" spans="1:77">
      <c r="A9778" s="33">
        <v>9773</v>
      </c>
      <c r="BP9778" s="27">
        <v>0.727317374058619</v>
      </c>
      <c r="BQ9778" s="27">
        <v>19353.0546538498</v>
      </c>
      <c r="BR9778" s="27">
        <v>1.23612952285899</v>
      </c>
      <c r="BS9778" s="27">
        <v>81142.540953626</v>
      </c>
      <c r="BU9778">
        <f t="shared" si="608"/>
        <v>89744.551454943</v>
      </c>
      <c r="BV9778">
        <f t="shared" si="609"/>
        <v>104276.887475222</v>
      </c>
      <c r="BW9778" s="9">
        <v>9773</v>
      </c>
      <c r="BX9778">
        <f t="shared" si="610"/>
        <v>0</v>
      </c>
      <c r="BY9778">
        <f t="shared" si="611"/>
        <v>1</v>
      </c>
    </row>
    <row r="9779" spans="1:77">
      <c r="A9779" s="33">
        <v>9774</v>
      </c>
      <c r="BP9779" s="27">
        <v>0.841911291491271</v>
      </c>
      <c r="BQ9779" s="27">
        <v>14896.1777150479</v>
      </c>
      <c r="BR9779" s="27">
        <v>1.46134781938696</v>
      </c>
      <c r="BS9779" s="27">
        <v>61519.6756025596</v>
      </c>
      <c r="BU9779">
        <f t="shared" si="608"/>
        <v>111390.516008643</v>
      </c>
      <c r="BV9779">
        <f t="shared" si="609"/>
        <v>157682.497305484</v>
      </c>
      <c r="BW9779" s="9">
        <v>9774</v>
      </c>
      <c r="BX9779">
        <f t="shared" si="610"/>
        <v>0</v>
      </c>
      <c r="BY9779">
        <f t="shared" si="611"/>
        <v>1</v>
      </c>
    </row>
    <row r="9780" spans="1:77">
      <c r="A9780" s="33">
        <v>9775</v>
      </c>
      <c r="BP9780" s="27">
        <v>0.793263165262273</v>
      </c>
      <c r="BQ9780" s="27">
        <v>15139.5685749784</v>
      </c>
      <c r="BR9780" s="27">
        <v>1.36684144729537</v>
      </c>
      <c r="BS9780" s="27">
        <v>62960.0219616075</v>
      </c>
      <c r="BU9780">
        <f t="shared" si="608"/>
        <v>103849.906214363</v>
      </c>
      <c r="BV9780">
        <f t="shared" si="609"/>
        <v>142066.195132698</v>
      </c>
      <c r="BW9780" s="9">
        <v>9775</v>
      </c>
      <c r="BX9780">
        <f t="shared" si="610"/>
        <v>0</v>
      </c>
      <c r="BY9780">
        <f t="shared" si="611"/>
        <v>1</v>
      </c>
    </row>
    <row r="9781" spans="1:77">
      <c r="A9781" s="33">
        <v>9776</v>
      </c>
      <c r="BP9781" s="27">
        <v>0.812370380281929</v>
      </c>
      <c r="BQ9781" s="27">
        <v>19131.5743476005</v>
      </c>
      <c r="BR9781" s="27">
        <v>1.41005233670252</v>
      </c>
      <c r="BS9781" s="27">
        <v>68115.0806206453</v>
      </c>
      <c r="BU9781">
        <f t="shared" si="608"/>
        <v>102723.982694689</v>
      </c>
      <c r="BV9781">
        <f t="shared" si="609"/>
        <v>143392.769884733</v>
      </c>
      <c r="BW9781" s="9">
        <v>9776</v>
      </c>
      <c r="BX9781">
        <f t="shared" si="610"/>
        <v>0</v>
      </c>
      <c r="BY9781">
        <f t="shared" si="611"/>
        <v>1</v>
      </c>
    </row>
    <row r="9782" spans="1:77">
      <c r="A9782" s="33">
        <v>9777</v>
      </c>
      <c r="BP9782" s="27">
        <v>0.828661847980044</v>
      </c>
      <c r="BQ9782" s="27">
        <v>11272.6690618455</v>
      </c>
      <c r="BR9782" s="27">
        <v>1.44100977679273</v>
      </c>
      <c r="BS9782" s="27">
        <v>69439.5651480553</v>
      </c>
      <c r="BU9782">
        <f t="shared" si="608"/>
        <v>113026.608135161</v>
      </c>
      <c r="BV9782">
        <f t="shared" si="609"/>
        <v>146711.901370854</v>
      </c>
      <c r="BW9782" s="9">
        <v>9777</v>
      </c>
      <c r="BX9782">
        <f t="shared" si="610"/>
        <v>0</v>
      </c>
      <c r="BY9782">
        <f t="shared" si="611"/>
        <v>1</v>
      </c>
    </row>
    <row r="9783" spans="1:77">
      <c r="A9783" s="33">
        <v>9778</v>
      </c>
      <c r="BP9783" s="27">
        <v>0.843147052722663</v>
      </c>
      <c r="BQ9783" s="27">
        <v>14951.1893122627</v>
      </c>
      <c r="BR9783" s="27">
        <v>1.46204878390557</v>
      </c>
      <c r="BS9783" s="27">
        <v>74442.6410929741</v>
      </c>
      <c r="BU9783">
        <f t="shared" si="608"/>
        <v>111520.868596137</v>
      </c>
      <c r="BV9783">
        <f t="shared" si="609"/>
        <v>144864.676492861</v>
      </c>
      <c r="BW9783" s="9">
        <v>9778</v>
      </c>
      <c r="BX9783">
        <f t="shared" si="610"/>
        <v>0</v>
      </c>
      <c r="BY9783">
        <f t="shared" si="611"/>
        <v>1</v>
      </c>
    </row>
    <row r="9784" spans="1:77">
      <c r="A9784" s="33">
        <v>9779</v>
      </c>
      <c r="BP9784" s="27">
        <v>0.786330515733774</v>
      </c>
      <c r="BQ9784" s="27">
        <v>16732.9903938543</v>
      </c>
      <c r="BR9784" s="27">
        <v>1.34932223674906</v>
      </c>
      <c r="BS9784" s="27">
        <v>75410.8010642512</v>
      </c>
      <c r="BU9784">
        <f t="shared" si="608"/>
        <v>101216.586966212</v>
      </c>
      <c r="BV9784">
        <f t="shared" si="609"/>
        <v>126987.534448108</v>
      </c>
      <c r="BW9784" s="9">
        <v>9779</v>
      </c>
      <c r="BX9784">
        <f t="shared" si="610"/>
        <v>0</v>
      </c>
      <c r="BY9784">
        <f t="shared" si="611"/>
        <v>1</v>
      </c>
    </row>
    <row r="9785" spans="1:77">
      <c r="A9785" s="33">
        <v>9780</v>
      </c>
      <c r="BP9785" s="27">
        <v>0.81633148420337</v>
      </c>
      <c r="BQ9785" s="27">
        <v>12586.4258298997</v>
      </c>
      <c r="BR9785" s="27">
        <v>1.39766900198742</v>
      </c>
      <c r="BS9785" s="27">
        <v>71926.3154008996</v>
      </c>
      <c r="BU9785">
        <f t="shared" si="608"/>
        <v>109863.296800606</v>
      </c>
      <c r="BV9785">
        <f t="shared" si="609"/>
        <v>137724.034897214</v>
      </c>
      <c r="BW9785" s="9">
        <v>9780</v>
      </c>
      <c r="BX9785">
        <f t="shared" si="610"/>
        <v>0</v>
      </c>
      <c r="BY9785">
        <f t="shared" si="611"/>
        <v>1</v>
      </c>
    </row>
    <row r="9786" spans="1:77">
      <c r="A9786" s="33">
        <v>9781</v>
      </c>
      <c r="BP9786" s="27">
        <v>0.831106989557921</v>
      </c>
      <c r="BQ9786" s="27">
        <v>17414.5811327253</v>
      </c>
      <c r="BR9786" s="27">
        <v>1.43992011328257</v>
      </c>
      <c r="BS9786" s="27">
        <v>65275.5685381174</v>
      </c>
      <c r="BU9786">
        <f t="shared" si="608"/>
        <v>107251.467300963</v>
      </c>
      <c r="BV9786">
        <f t="shared" si="609"/>
        <v>150712.448454268</v>
      </c>
      <c r="BW9786" s="9">
        <v>9781</v>
      </c>
      <c r="BX9786">
        <f t="shared" si="610"/>
        <v>0</v>
      </c>
      <c r="BY9786">
        <f t="shared" si="611"/>
        <v>1</v>
      </c>
    </row>
    <row r="9787" spans="1:77">
      <c r="A9787" s="33">
        <v>9782</v>
      </c>
      <c r="BP9787" s="27">
        <v>0.803273689168991</v>
      </c>
      <c r="BQ9787" s="27">
        <v>12114.6570081394</v>
      </c>
      <c r="BR9787" s="27">
        <v>1.36782841432375</v>
      </c>
      <c r="BS9787" s="27">
        <v>55927.5702680287</v>
      </c>
      <c r="BU9787">
        <f t="shared" si="608"/>
        <v>108376.396367209</v>
      </c>
      <c r="BV9787">
        <f t="shared" si="609"/>
        <v>149246.691880534</v>
      </c>
      <c r="BW9787" s="9">
        <v>9782</v>
      </c>
      <c r="BX9787">
        <f t="shared" si="610"/>
        <v>0</v>
      </c>
      <c r="BY9787">
        <f t="shared" si="611"/>
        <v>1</v>
      </c>
    </row>
    <row r="9788" spans="1:77">
      <c r="A9788" s="33">
        <v>9783</v>
      </c>
      <c r="BP9788" s="27">
        <v>0.797776771082058</v>
      </c>
      <c r="BQ9788" s="27">
        <v>16792.439971424</v>
      </c>
      <c r="BR9788" s="27">
        <v>1.37792886596241</v>
      </c>
      <c r="BS9788" s="27">
        <v>63606.4137537686</v>
      </c>
      <c r="BU9788">
        <f t="shared" si="608"/>
        <v>102874.075690885</v>
      </c>
      <c r="BV9788">
        <f t="shared" si="609"/>
        <v>143082.916140593</v>
      </c>
      <c r="BW9788" s="9">
        <v>9783</v>
      </c>
      <c r="BX9788">
        <f t="shared" si="610"/>
        <v>0</v>
      </c>
      <c r="BY9788">
        <f t="shared" si="611"/>
        <v>1</v>
      </c>
    </row>
    <row r="9789" spans="1:77">
      <c r="A9789" s="33">
        <v>9784</v>
      </c>
      <c r="BP9789" s="27">
        <v>0.768057009335257</v>
      </c>
      <c r="BQ9789" s="27">
        <v>11221.4958260172</v>
      </c>
      <c r="BR9789" s="27">
        <v>1.33233972002056</v>
      </c>
      <c r="BS9789" s="27">
        <v>55401.4404840049</v>
      </c>
      <c r="BU9789">
        <f t="shared" si="608"/>
        <v>103987.055574271</v>
      </c>
      <c r="BV9789">
        <f t="shared" si="609"/>
        <v>144449.517519079</v>
      </c>
      <c r="BW9789" s="9">
        <v>9784</v>
      </c>
      <c r="BX9789">
        <f t="shared" si="610"/>
        <v>0</v>
      </c>
      <c r="BY9789">
        <f t="shared" si="611"/>
        <v>1</v>
      </c>
    </row>
    <row r="9790" spans="1:77">
      <c r="A9790" s="33">
        <v>9785</v>
      </c>
      <c r="BP9790" s="27">
        <v>0.802900186843081</v>
      </c>
      <c r="BQ9790" s="27">
        <v>20201.9104355339</v>
      </c>
      <c r="BR9790" s="27">
        <v>1.36353660446009</v>
      </c>
      <c r="BS9790" s="27">
        <v>68319.0747769234</v>
      </c>
      <c r="BU9790">
        <f t="shared" si="608"/>
        <v>100233.117590928</v>
      </c>
      <c r="BV9790">
        <f t="shared" si="609"/>
        <v>136211.41589209</v>
      </c>
      <c r="BW9790" s="9">
        <v>9785</v>
      </c>
      <c r="BX9790">
        <f t="shared" si="610"/>
        <v>0</v>
      </c>
      <c r="BY9790">
        <f t="shared" si="611"/>
        <v>1</v>
      </c>
    </row>
    <row r="9791" spans="1:77">
      <c r="A9791" s="33">
        <v>9786</v>
      </c>
      <c r="BP9791" s="27">
        <v>0.734289880958518</v>
      </c>
      <c r="BQ9791" s="27">
        <v>14112.3893136673</v>
      </c>
      <c r="BR9791" s="27">
        <v>1.22519794758086</v>
      </c>
      <c r="BS9791" s="27">
        <v>72977.679531985</v>
      </c>
      <c r="BU9791">
        <f t="shared" si="608"/>
        <v>96031.0928301104</v>
      </c>
      <c r="BV9791">
        <f t="shared" si="609"/>
        <v>110802.012605144</v>
      </c>
      <c r="BW9791" s="9">
        <v>9786</v>
      </c>
      <c r="BX9791">
        <f t="shared" si="610"/>
        <v>0</v>
      </c>
      <c r="BY9791">
        <f t="shared" si="611"/>
        <v>1</v>
      </c>
    </row>
    <row r="9792" spans="1:77">
      <c r="A9792" s="33">
        <v>9787</v>
      </c>
      <c r="BP9792" s="27">
        <v>0.828398475323545</v>
      </c>
      <c r="BQ9792" s="27">
        <v>15624.6010518631</v>
      </c>
      <c r="BR9792" s="27">
        <v>1.41870551171687</v>
      </c>
      <c r="BS9792" s="27">
        <v>73695.5142126567</v>
      </c>
      <c r="BU9792">
        <f t="shared" si="608"/>
        <v>108635.170246669</v>
      </c>
      <c r="BV9792">
        <f t="shared" si="609"/>
        <v>139110.312544874</v>
      </c>
      <c r="BW9792" s="9">
        <v>9787</v>
      </c>
      <c r="BX9792">
        <f t="shared" si="610"/>
        <v>0</v>
      </c>
      <c r="BY9792">
        <f t="shared" si="611"/>
        <v>1</v>
      </c>
    </row>
    <row r="9793" spans="1:77">
      <c r="A9793" s="33">
        <v>9788</v>
      </c>
      <c r="BP9793" s="27">
        <v>0.827705344851692</v>
      </c>
      <c r="BQ9793" s="27">
        <v>13047.0844125844</v>
      </c>
      <c r="BR9793" s="27">
        <v>1.45397331876173</v>
      </c>
      <c r="BS9793" s="27">
        <v>60512.2537513774</v>
      </c>
      <c r="BU9793">
        <f t="shared" si="608"/>
        <v>111108.717315169</v>
      </c>
      <c r="BV9793">
        <f t="shared" si="609"/>
        <v>157583.744062881</v>
      </c>
      <c r="BW9793" s="9">
        <v>9788</v>
      </c>
      <c r="BX9793">
        <f t="shared" si="610"/>
        <v>0</v>
      </c>
      <c r="BY9793">
        <f t="shared" si="611"/>
        <v>1</v>
      </c>
    </row>
    <row r="9794" spans="1:77">
      <c r="A9794" s="33">
        <v>9789</v>
      </c>
      <c r="BP9794" s="27">
        <v>0.802381225829651</v>
      </c>
      <c r="BQ9794" s="27">
        <v>12619.2172638404</v>
      </c>
      <c r="BR9794" s="27">
        <v>1.36409811799632</v>
      </c>
      <c r="BS9794" s="27">
        <v>59365.4836717915</v>
      </c>
      <c r="BU9794">
        <f t="shared" si="608"/>
        <v>107737.966610607</v>
      </c>
      <c r="BV9794">
        <f t="shared" si="609"/>
        <v>145249.234027656</v>
      </c>
      <c r="BW9794" s="9">
        <v>9789</v>
      </c>
      <c r="BX9794">
        <f t="shared" si="610"/>
        <v>0</v>
      </c>
      <c r="BY9794">
        <f t="shared" si="611"/>
        <v>1</v>
      </c>
    </row>
    <row r="9795" spans="1:77">
      <c r="A9795" s="33">
        <v>9790</v>
      </c>
      <c r="BP9795" s="27">
        <v>0.78244666809682</v>
      </c>
      <c r="BQ9795" s="27">
        <v>14984.6279595467</v>
      </c>
      <c r="BR9795" s="27">
        <v>1.3298426866424</v>
      </c>
      <c r="BS9795" s="27">
        <v>60539.3159161075</v>
      </c>
      <c r="BU9795">
        <f t="shared" si="608"/>
        <v>102382.372254976</v>
      </c>
      <c r="BV9795">
        <f t="shared" si="609"/>
        <v>138937.087080252</v>
      </c>
      <c r="BW9795" s="9">
        <v>9790</v>
      </c>
      <c r="BX9795">
        <f t="shared" si="610"/>
        <v>0</v>
      </c>
      <c r="BY9795">
        <f t="shared" si="611"/>
        <v>1</v>
      </c>
    </row>
    <row r="9796" spans="1:77">
      <c r="A9796" s="33">
        <v>9791</v>
      </c>
      <c r="BP9796" s="27">
        <v>0.812022110788038</v>
      </c>
      <c r="BQ9796" s="27">
        <v>16801.9821499986</v>
      </c>
      <c r="BR9796" s="27">
        <v>1.36229547880567</v>
      </c>
      <c r="BS9796" s="27">
        <v>64062.5670518269</v>
      </c>
      <c r="BU9796">
        <f t="shared" si="608"/>
        <v>105001.334468207</v>
      </c>
      <c r="BV9796">
        <f t="shared" si="609"/>
        <v>140281.754769023</v>
      </c>
      <c r="BW9796" s="9">
        <v>9791</v>
      </c>
      <c r="BX9796">
        <f t="shared" si="610"/>
        <v>0</v>
      </c>
      <c r="BY9796">
        <f t="shared" si="611"/>
        <v>1</v>
      </c>
    </row>
    <row r="9797" spans="1:77">
      <c r="A9797" s="33">
        <v>9792</v>
      </c>
      <c r="BP9797" s="27">
        <v>0.817460366851538</v>
      </c>
      <c r="BQ9797" s="27">
        <v>13024.9225351568</v>
      </c>
      <c r="BR9797" s="27">
        <v>1.39894183690149</v>
      </c>
      <c r="BS9797" s="27">
        <v>70046.4368268721</v>
      </c>
      <c r="BU9797">
        <f t="shared" si="608"/>
        <v>109594.132492574</v>
      </c>
      <c r="BV9797">
        <f t="shared" si="609"/>
        <v>139794.838708351</v>
      </c>
      <c r="BW9797" s="9">
        <v>9792</v>
      </c>
      <c r="BX9797">
        <f t="shared" si="610"/>
        <v>0</v>
      </c>
      <c r="BY9797">
        <f t="shared" si="611"/>
        <v>1</v>
      </c>
    </row>
    <row r="9798" spans="1:77">
      <c r="A9798" s="33">
        <v>9793</v>
      </c>
      <c r="BP9798" s="27">
        <v>0.832979834702291</v>
      </c>
      <c r="BQ9798" s="27">
        <v>14344.0924307576</v>
      </c>
      <c r="BR9798" s="27">
        <v>1.43984030384327</v>
      </c>
      <c r="BS9798" s="27">
        <v>61636.3552180516</v>
      </c>
      <c r="BU9798">
        <f t="shared" si="608"/>
        <v>110602.882774586</v>
      </c>
      <c r="BV9798">
        <f t="shared" si="609"/>
        <v>154339.690358439</v>
      </c>
      <c r="BW9798" s="9">
        <v>9793</v>
      </c>
      <c r="BX9798">
        <f t="shared" si="610"/>
        <v>0</v>
      </c>
      <c r="BY9798">
        <f t="shared" si="611"/>
        <v>1</v>
      </c>
    </row>
    <row r="9799" spans="1:77">
      <c r="A9799" s="33">
        <v>9794</v>
      </c>
      <c r="BP9799" s="27">
        <v>0.827723453767642</v>
      </c>
      <c r="BQ9799" s="27">
        <v>12284.621635154</v>
      </c>
      <c r="BR9799" s="27">
        <v>1.42028211558266</v>
      </c>
      <c r="BS9799" s="27">
        <v>70274.7288391444</v>
      </c>
      <c r="BU9799">
        <f t="shared" ref="BU9799:BU9862" si="612">BP9799*$BV$1-BQ9799</f>
        <v>111873.896429992</v>
      </c>
      <c r="BV9799">
        <f t="shared" ref="BV9799:BV9862" si="613">BR9799*$BV$1-BS9799</f>
        <v>142767.588498255</v>
      </c>
      <c r="BW9799" s="9">
        <v>9794</v>
      </c>
      <c r="BX9799">
        <f t="shared" ref="BX9799:BX9862" si="614">IF(BU9799=MAX($BU9799:$BV9799),1,0)</f>
        <v>0</v>
      </c>
      <c r="BY9799">
        <f t="shared" ref="BY9799:BY9862" si="615">IF(BV9799=MAX($BU9799:$BV9799),1,0)</f>
        <v>1</v>
      </c>
    </row>
    <row r="9800" spans="1:77">
      <c r="A9800" s="33">
        <v>9795</v>
      </c>
      <c r="BP9800" s="27">
        <v>0.799411823502148</v>
      </c>
      <c r="BQ9800" s="27">
        <v>15294.1033406713</v>
      </c>
      <c r="BR9800" s="27">
        <v>1.35453032863661</v>
      </c>
      <c r="BS9800" s="27">
        <v>73685.0009174353</v>
      </c>
      <c r="BU9800">
        <f t="shared" si="612"/>
        <v>104617.670184651</v>
      </c>
      <c r="BV9800">
        <f t="shared" si="613"/>
        <v>129494.548378056</v>
      </c>
      <c r="BW9800" s="9">
        <v>9795</v>
      </c>
      <c r="BX9800">
        <f t="shared" si="614"/>
        <v>0</v>
      </c>
      <c r="BY9800">
        <f t="shared" si="615"/>
        <v>1</v>
      </c>
    </row>
    <row r="9801" spans="1:77">
      <c r="A9801" s="33">
        <v>9796</v>
      </c>
      <c r="BP9801" s="27">
        <v>0.80941724640501</v>
      </c>
      <c r="BQ9801" s="27">
        <v>13717.4668810847</v>
      </c>
      <c r="BR9801" s="27">
        <v>1.36353389887306</v>
      </c>
      <c r="BS9801" s="27">
        <v>59633.4820648622</v>
      </c>
      <c r="BU9801">
        <f t="shared" si="612"/>
        <v>107695.120079667</v>
      </c>
      <c r="BV9801">
        <f t="shared" si="613"/>
        <v>144896.602766097</v>
      </c>
      <c r="BW9801" s="9">
        <v>9796</v>
      </c>
      <c r="BX9801">
        <f t="shared" si="614"/>
        <v>0</v>
      </c>
      <c r="BY9801">
        <f t="shared" si="615"/>
        <v>1</v>
      </c>
    </row>
    <row r="9802" spans="1:77">
      <c r="A9802" s="33">
        <v>9797</v>
      </c>
      <c r="BP9802" s="27">
        <v>0.794927051201921</v>
      </c>
      <c r="BQ9802" s="27">
        <v>16915.0778397919</v>
      </c>
      <c r="BR9802" s="27">
        <v>1.36732691126169</v>
      </c>
      <c r="BS9802" s="27">
        <v>78571.1570346792</v>
      </c>
      <c r="BU9802">
        <f t="shared" si="612"/>
        <v>102323.979840496</v>
      </c>
      <c r="BV9802">
        <f t="shared" si="613"/>
        <v>126527.879654575</v>
      </c>
      <c r="BW9802" s="9">
        <v>9797</v>
      </c>
      <c r="BX9802">
        <f t="shared" si="614"/>
        <v>0</v>
      </c>
      <c r="BY9802">
        <f t="shared" si="615"/>
        <v>1</v>
      </c>
    </row>
    <row r="9803" spans="1:77">
      <c r="A9803" s="33">
        <v>9798</v>
      </c>
      <c r="BP9803" s="27">
        <v>0.698063541600751</v>
      </c>
      <c r="BQ9803" s="27">
        <v>15991.7744854281</v>
      </c>
      <c r="BR9803" s="27">
        <v>1.19616818322241</v>
      </c>
      <c r="BS9803" s="27">
        <v>63144.051962083</v>
      </c>
      <c r="BU9803">
        <f t="shared" si="612"/>
        <v>88717.7567546846</v>
      </c>
      <c r="BV9803">
        <f t="shared" si="613"/>
        <v>116281.175521279</v>
      </c>
      <c r="BW9803" s="9">
        <v>9798</v>
      </c>
      <c r="BX9803">
        <f t="shared" si="614"/>
        <v>0</v>
      </c>
      <c r="BY9803">
        <f t="shared" si="615"/>
        <v>1</v>
      </c>
    </row>
    <row r="9804" spans="1:77">
      <c r="A9804" s="33">
        <v>9799</v>
      </c>
      <c r="BP9804" s="27">
        <v>0.814603778213374</v>
      </c>
      <c r="BQ9804" s="27">
        <v>14442.0813075928</v>
      </c>
      <c r="BR9804" s="27">
        <v>1.40100206279731</v>
      </c>
      <c r="BS9804" s="27">
        <v>61344.6010763603</v>
      </c>
      <c r="BU9804">
        <f t="shared" si="612"/>
        <v>107748.485424413</v>
      </c>
      <c r="BV9804">
        <f t="shared" si="613"/>
        <v>148805.708343236</v>
      </c>
      <c r="BW9804" s="9">
        <v>9799</v>
      </c>
      <c r="BX9804">
        <f t="shared" si="614"/>
        <v>0</v>
      </c>
      <c r="BY9804">
        <f t="shared" si="615"/>
        <v>1</v>
      </c>
    </row>
    <row r="9805" spans="1:77">
      <c r="A9805" s="33">
        <v>9800</v>
      </c>
      <c r="BP9805" s="27">
        <v>0.850302847418753</v>
      </c>
      <c r="BQ9805" s="27">
        <v>18161.0339503209</v>
      </c>
      <c r="BR9805" s="27">
        <v>1.45124132224512</v>
      </c>
      <c r="BS9805" s="27">
        <v>77700.2833522234</v>
      </c>
      <c r="BU9805">
        <f t="shared" si="612"/>
        <v>109384.393162492</v>
      </c>
      <c r="BV9805">
        <f t="shared" si="613"/>
        <v>139985.914984544</v>
      </c>
      <c r="BW9805" s="9">
        <v>9800</v>
      </c>
      <c r="BX9805">
        <f t="shared" si="614"/>
        <v>0</v>
      </c>
      <c r="BY9805">
        <f t="shared" si="615"/>
        <v>1</v>
      </c>
    </row>
    <row r="9806" spans="1:77">
      <c r="A9806" s="33">
        <v>9801</v>
      </c>
      <c r="BP9806" s="27">
        <v>0.786039110803509</v>
      </c>
      <c r="BQ9806" s="27">
        <v>16023.2944828074</v>
      </c>
      <c r="BR9806" s="27">
        <v>1.32662573338794</v>
      </c>
      <c r="BS9806" s="27">
        <v>75126.428368275</v>
      </c>
      <c r="BU9806">
        <f t="shared" si="612"/>
        <v>101882.572137719</v>
      </c>
      <c r="BV9806">
        <f t="shared" si="613"/>
        <v>123867.431639915</v>
      </c>
      <c r="BW9806" s="9">
        <v>9801</v>
      </c>
      <c r="BX9806">
        <f t="shared" si="614"/>
        <v>0</v>
      </c>
      <c r="BY9806">
        <f t="shared" si="615"/>
        <v>1</v>
      </c>
    </row>
    <row r="9807" spans="1:77">
      <c r="A9807" s="33">
        <v>9802</v>
      </c>
      <c r="BP9807" s="27">
        <v>0.751468678564616</v>
      </c>
      <c r="BQ9807" s="27">
        <v>17134.6499541969</v>
      </c>
      <c r="BR9807" s="27">
        <v>1.28854836511186</v>
      </c>
      <c r="BS9807" s="27">
        <v>79345.8190734148</v>
      </c>
      <c r="BU9807">
        <f t="shared" si="612"/>
        <v>95585.6518304955</v>
      </c>
      <c r="BV9807">
        <f t="shared" si="613"/>
        <v>113936.435693365</v>
      </c>
      <c r="BW9807" s="9">
        <v>9802</v>
      </c>
      <c r="BX9807">
        <f t="shared" si="614"/>
        <v>0</v>
      </c>
      <c r="BY9807">
        <f t="shared" si="615"/>
        <v>1</v>
      </c>
    </row>
    <row r="9808" spans="1:77">
      <c r="A9808" s="33">
        <v>9803</v>
      </c>
      <c r="BP9808" s="27">
        <v>0.885674897083378</v>
      </c>
      <c r="BQ9808" s="27">
        <v>13324.406405896</v>
      </c>
      <c r="BR9808" s="27">
        <v>1.530965476937</v>
      </c>
      <c r="BS9808" s="27">
        <v>72356.3618343038</v>
      </c>
      <c r="BU9808">
        <f t="shared" si="612"/>
        <v>119526.828156611</v>
      </c>
      <c r="BV9808">
        <f t="shared" si="613"/>
        <v>157288.459706246</v>
      </c>
      <c r="BW9808" s="9">
        <v>9803</v>
      </c>
      <c r="BX9808">
        <f t="shared" si="614"/>
        <v>0</v>
      </c>
      <c r="BY9808">
        <f t="shared" si="615"/>
        <v>1</v>
      </c>
    </row>
    <row r="9809" spans="1:77">
      <c r="A9809" s="33">
        <v>9804</v>
      </c>
      <c r="BP9809" s="27">
        <v>0.85562643879041</v>
      </c>
      <c r="BQ9809" s="27">
        <v>14007.1010040723</v>
      </c>
      <c r="BR9809" s="27">
        <v>1.48334009371844</v>
      </c>
      <c r="BS9809" s="27">
        <v>60024.3402381883</v>
      </c>
      <c r="BU9809">
        <f t="shared" si="612"/>
        <v>114336.864814489</v>
      </c>
      <c r="BV9809">
        <f t="shared" si="613"/>
        <v>162476.673819577</v>
      </c>
      <c r="BW9809" s="9">
        <v>9804</v>
      </c>
      <c r="BX9809">
        <f t="shared" si="614"/>
        <v>0</v>
      </c>
      <c r="BY9809">
        <f t="shared" si="615"/>
        <v>1</v>
      </c>
    </row>
    <row r="9810" spans="1:77">
      <c r="A9810" s="33">
        <v>9805</v>
      </c>
      <c r="BP9810" s="27">
        <v>0.786130564924449</v>
      </c>
      <c r="BQ9810" s="27">
        <v>17255.9462182933</v>
      </c>
      <c r="BR9810" s="27">
        <v>1.36138627396934</v>
      </c>
      <c r="BS9810" s="27">
        <v>74713.3351867833</v>
      </c>
      <c r="BU9810">
        <f t="shared" si="612"/>
        <v>100663.638520374</v>
      </c>
      <c r="BV9810">
        <f t="shared" si="613"/>
        <v>129494.605908617</v>
      </c>
      <c r="BW9810" s="9">
        <v>9805</v>
      </c>
      <c r="BX9810">
        <f t="shared" si="614"/>
        <v>0</v>
      </c>
      <c r="BY9810">
        <f t="shared" si="615"/>
        <v>1</v>
      </c>
    </row>
    <row r="9811" spans="1:77">
      <c r="A9811" s="33">
        <v>9806</v>
      </c>
      <c r="BP9811" s="27">
        <v>0.798582407394048</v>
      </c>
      <c r="BQ9811" s="27">
        <v>12609.5944826742</v>
      </c>
      <c r="BR9811" s="27">
        <v>1.36116810707003</v>
      </c>
      <c r="BS9811" s="27">
        <v>56028.2062036263</v>
      </c>
      <c r="BU9811">
        <f t="shared" si="612"/>
        <v>107177.766626433</v>
      </c>
      <c r="BV9811">
        <f t="shared" si="613"/>
        <v>148147.009856878</v>
      </c>
      <c r="BW9811" s="9">
        <v>9806</v>
      </c>
      <c r="BX9811">
        <f t="shared" si="614"/>
        <v>0</v>
      </c>
      <c r="BY9811">
        <f t="shared" si="615"/>
        <v>1</v>
      </c>
    </row>
    <row r="9812" spans="1:77">
      <c r="A9812" s="33">
        <v>9807</v>
      </c>
      <c r="BP9812" s="27">
        <v>0.814955807011164</v>
      </c>
      <c r="BQ9812" s="27">
        <v>15078.8250027897</v>
      </c>
      <c r="BR9812" s="27">
        <v>1.41080911640913</v>
      </c>
      <c r="BS9812" s="27">
        <v>81040.7345588923</v>
      </c>
      <c r="BU9812">
        <f t="shared" si="612"/>
        <v>107164.546048885</v>
      </c>
      <c r="BV9812">
        <f t="shared" si="613"/>
        <v>130580.632902477</v>
      </c>
      <c r="BW9812" s="9">
        <v>9807</v>
      </c>
      <c r="BX9812">
        <f t="shared" si="614"/>
        <v>0</v>
      </c>
      <c r="BY9812">
        <f t="shared" si="615"/>
        <v>1</v>
      </c>
    </row>
    <row r="9813" spans="1:77">
      <c r="A9813" s="33">
        <v>9808</v>
      </c>
      <c r="BP9813" s="27">
        <v>0.852308507191277</v>
      </c>
      <c r="BQ9813" s="27">
        <v>12360.5531664938</v>
      </c>
      <c r="BR9813" s="27">
        <v>1.5019381568184</v>
      </c>
      <c r="BS9813" s="27">
        <v>70546.4418707296</v>
      </c>
      <c r="BU9813">
        <f t="shared" si="612"/>
        <v>115485.722912198</v>
      </c>
      <c r="BV9813">
        <f t="shared" si="613"/>
        <v>154744.28165203</v>
      </c>
      <c r="BW9813" s="9">
        <v>9808</v>
      </c>
      <c r="BX9813">
        <f t="shared" si="614"/>
        <v>0</v>
      </c>
      <c r="BY9813">
        <f t="shared" si="615"/>
        <v>1</v>
      </c>
    </row>
    <row r="9814" spans="1:77">
      <c r="A9814" s="33">
        <v>9809</v>
      </c>
      <c r="BP9814" s="27">
        <v>0.781980094086433</v>
      </c>
      <c r="BQ9814" s="27">
        <v>12899.7061326609</v>
      </c>
      <c r="BR9814" s="27">
        <v>1.32032447426509</v>
      </c>
      <c r="BS9814" s="27">
        <v>72824.5110119166</v>
      </c>
      <c r="BU9814">
        <f t="shared" si="612"/>
        <v>104397.307980304</v>
      </c>
      <c r="BV9814">
        <f t="shared" si="613"/>
        <v>125224.160127847</v>
      </c>
      <c r="BW9814" s="9">
        <v>9809</v>
      </c>
      <c r="BX9814">
        <f t="shared" si="614"/>
        <v>0</v>
      </c>
      <c r="BY9814">
        <f t="shared" si="615"/>
        <v>1</v>
      </c>
    </row>
    <row r="9815" spans="1:77">
      <c r="A9815" s="33">
        <v>9810</v>
      </c>
      <c r="BP9815" s="27">
        <v>0.84206760669996</v>
      </c>
      <c r="BQ9815" s="27">
        <v>10892.2761915816</v>
      </c>
      <c r="BR9815" s="27">
        <v>1.45542430385253</v>
      </c>
      <c r="BS9815" s="27">
        <v>57012.1981124882</v>
      </c>
      <c r="BU9815">
        <f t="shared" si="612"/>
        <v>115417.864813412</v>
      </c>
      <c r="BV9815">
        <f t="shared" si="613"/>
        <v>161301.447465391</v>
      </c>
      <c r="BW9815" s="9">
        <v>9810</v>
      </c>
      <c r="BX9815">
        <f t="shared" si="614"/>
        <v>0</v>
      </c>
      <c r="BY9815">
        <f t="shared" si="615"/>
        <v>1</v>
      </c>
    </row>
    <row r="9816" spans="1:77">
      <c r="A9816" s="33">
        <v>9811</v>
      </c>
      <c r="BP9816" s="27">
        <v>0.817780691921124</v>
      </c>
      <c r="BQ9816" s="27">
        <v>11550.2960437282</v>
      </c>
      <c r="BR9816" s="27">
        <v>1.43812473735575</v>
      </c>
      <c r="BS9816" s="27">
        <v>56388.4458092996</v>
      </c>
      <c r="BU9816">
        <f t="shared" si="612"/>
        <v>111116.80774444</v>
      </c>
      <c r="BV9816">
        <f t="shared" si="613"/>
        <v>159330.264794063</v>
      </c>
      <c r="BW9816" s="9">
        <v>9811</v>
      </c>
      <c r="BX9816">
        <f t="shared" si="614"/>
        <v>0</v>
      </c>
      <c r="BY9816">
        <f t="shared" si="615"/>
        <v>1</v>
      </c>
    </row>
    <row r="9817" spans="1:77">
      <c r="A9817" s="33">
        <v>9812</v>
      </c>
      <c r="BP9817" s="27">
        <v>0.809259715825199</v>
      </c>
      <c r="BQ9817" s="27">
        <v>14505.9641426471</v>
      </c>
      <c r="BR9817" s="27">
        <v>1.3715540735693</v>
      </c>
      <c r="BS9817" s="27">
        <v>63082.7680455632</v>
      </c>
      <c r="BU9817">
        <f t="shared" si="612"/>
        <v>106882.993231133</v>
      </c>
      <c r="BV9817">
        <f t="shared" si="613"/>
        <v>142650.342989833</v>
      </c>
      <c r="BW9817" s="9">
        <v>9812</v>
      </c>
      <c r="BX9817">
        <f t="shared" si="614"/>
        <v>0</v>
      </c>
      <c r="BY9817">
        <f t="shared" si="615"/>
        <v>1</v>
      </c>
    </row>
    <row r="9818" spans="1:77">
      <c r="A9818" s="33">
        <v>9813</v>
      </c>
      <c r="BP9818" s="27">
        <v>0.84143530473781</v>
      </c>
      <c r="BQ9818" s="27">
        <v>13468.673283011</v>
      </c>
      <c r="BR9818" s="27">
        <v>1.45225635544321</v>
      </c>
      <c r="BS9818" s="27">
        <v>57677.7059389486</v>
      </c>
      <c r="BU9818">
        <f t="shared" si="612"/>
        <v>112746.62242766</v>
      </c>
      <c r="BV9818">
        <f t="shared" si="613"/>
        <v>160160.747377533</v>
      </c>
      <c r="BW9818" s="9">
        <v>9813</v>
      </c>
      <c r="BX9818">
        <f t="shared" si="614"/>
        <v>0</v>
      </c>
      <c r="BY9818">
        <f t="shared" si="615"/>
        <v>1</v>
      </c>
    </row>
    <row r="9819" spans="1:77">
      <c r="A9819" s="33">
        <v>9814</v>
      </c>
      <c r="BP9819" s="27">
        <v>0.820861620294186</v>
      </c>
      <c r="BQ9819" s="27">
        <v>12529.7259901722</v>
      </c>
      <c r="BR9819" s="27">
        <v>1.41016055483955</v>
      </c>
      <c r="BS9819" s="27">
        <v>57166.5362713638</v>
      </c>
      <c r="BU9819">
        <f t="shared" si="612"/>
        <v>110599.517053956</v>
      </c>
      <c r="BV9819">
        <f t="shared" si="613"/>
        <v>154357.546954568</v>
      </c>
      <c r="BW9819" s="9">
        <v>9814</v>
      </c>
      <c r="BX9819">
        <f t="shared" si="614"/>
        <v>0</v>
      </c>
      <c r="BY9819">
        <f t="shared" si="615"/>
        <v>1</v>
      </c>
    </row>
    <row r="9820" spans="1:77">
      <c r="A9820" s="33">
        <v>9815</v>
      </c>
      <c r="BP9820" s="27">
        <v>0.855856923836925</v>
      </c>
      <c r="BQ9820" s="27">
        <v>18671.5129403238</v>
      </c>
      <c r="BR9820" s="27">
        <v>1.46333809452098</v>
      </c>
      <c r="BS9820" s="27">
        <v>80143.1410456231</v>
      </c>
      <c r="BU9820">
        <f t="shared" si="612"/>
        <v>109707.025635215</v>
      </c>
      <c r="BV9820">
        <f t="shared" si="613"/>
        <v>139357.573132524</v>
      </c>
      <c r="BW9820" s="9">
        <v>9815</v>
      </c>
      <c r="BX9820">
        <f t="shared" si="614"/>
        <v>0</v>
      </c>
      <c r="BY9820">
        <f t="shared" si="615"/>
        <v>1</v>
      </c>
    </row>
    <row r="9821" spans="1:77">
      <c r="A9821" s="33">
        <v>9816</v>
      </c>
      <c r="BP9821" s="27">
        <v>0.824630631284688</v>
      </c>
      <c r="BQ9821" s="27">
        <v>15591.5279311659</v>
      </c>
      <c r="BR9821" s="27">
        <v>1.41563948493935</v>
      </c>
      <c r="BS9821" s="27">
        <v>61428.5246273453</v>
      </c>
      <c r="BU9821">
        <f t="shared" si="612"/>
        <v>108103.066761537</v>
      </c>
      <c r="BV9821">
        <f t="shared" si="613"/>
        <v>150917.398113558</v>
      </c>
      <c r="BW9821" s="9">
        <v>9816</v>
      </c>
      <c r="BX9821">
        <f t="shared" si="614"/>
        <v>0</v>
      </c>
      <c r="BY9821">
        <f t="shared" si="615"/>
        <v>1</v>
      </c>
    </row>
    <row r="9822" spans="1:77">
      <c r="A9822" s="33">
        <v>9817</v>
      </c>
      <c r="BP9822" s="27">
        <v>0.762694657749903</v>
      </c>
      <c r="BQ9822" s="27">
        <v>18910.9426830131</v>
      </c>
      <c r="BR9822" s="27">
        <v>1.29749955463101</v>
      </c>
      <c r="BS9822" s="27">
        <v>64806.058361679</v>
      </c>
      <c r="BU9822">
        <f t="shared" si="612"/>
        <v>95493.2559794723</v>
      </c>
      <c r="BV9822">
        <f t="shared" si="613"/>
        <v>129818.874832973</v>
      </c>
      <c r="BW9822" s="9">
        <v>9817</v>
      </c>
      <c r="BX9822">
        <f t="shared" si="614"/>
        <v>0</v>
      </c>
      <c r="BY9822">
        <f t="shared" si="615"/>
        <v>1</v>
      </c>
    </row>
    <row r="9823" spans="1:77">
      <c r="A9823" s="33">
        <v>9818</v>
      </c>
      <c r="BP9823" s="27">
        <v>0.816314663716964</v>
      </c>
      <c r="BQ9823" s="27">
        <v>14114.0394877574</v>
      </c>
      <c r="BR9823" s="27">
        <v>1.39972689927466</v>
      </c>
      <c r="BS9823" s="27">
        <v>72926.455689152</v>
      </c>
      <c r="BU9823">
        <f t="shared" si="612"/>
        <v>108333.160069787</v>
      </c>
      <c r="BV9823">
        <f t="shared" si="613"/>
        <v>137032.579202047</v>
      </c>
      <c r="BW9823" s="9">
        <v>9818</v>
      </c>
      <c r="BX9823">
        <f t="shared" si="614"/>
        <v>0</v>
      </c>
      <c r="BY9823">
        <f t="shared" si="615"/>
        <v>1</v>
      </c>
    </row>
    <row r="9824" spans="1:77">
      <c r="A9824" s="33">
        <v>9819</v>
      </c>
      <c r="BP9824" s="27">
        <v>0.82644841060025</v>
      </c>
      <c r="BQ9824" s="27">
        <v>16664.2113264719</v>
      </c>
      <c r="BR9824" s="27">
        <v>1.42278738057671</v>
      </c>
      <c r="BS9824" s="27">
        <v>63855.0749314808</v>
      </c>
      <c r="BU9824">
        <f t="shared" si="612"/>
        <v>107303.050263566</v>
      </c>
      <c r="BV9824">
        <f t="shared" si="613"/>
        <v>149563.032155026</v>
      </c>
      <c r="BW9824" s="9">
        <v>9819</v>
      </c>
      <c r="BX9824">
        <f t="shared" si="614"/>
        <v>0</v>
      </c>
      <c r="BY9824">
        <f t="shared" si="615"/>
        <v>1</v>
      </c>
    </row>
    <row r="9825" spans="1:77">
      <c r="A9825" s="33">
        <v>9820</v>
      </c>
      <c r="BP9825" s="27">
        <v>0.812460973448336</v>
      </c>
      <c r="BQ9825" s="27">
        <v>13067.5394925608</v>
      </c>
      <c r="BR9825" s="27">
        <v>1.37217504082908</v>
      </c>
      <c r="BS9825" s="27">
        <v>61465.6140573945</v>
      </c>
      <c r="BU9825">
        <f t="shared" si="612"/>
        <v>108801.60652469</v>
      </c>
      <c r="BV9825">
        <f t="shared" si="613"/>
        <v>144360.642066968</v>
      </c>
      <c r="BW9825" s="9">
        <v>9820</v>
      </c>
      <c r="BX9825">
        <f t="shared" si="614"/>
        <v>0</v>
      </c>
      <c r="BY9825">
        <f t="shared" si="615"/>
        <v>1</v>
      </c>
    </row>
    <row r="9826" spans="1:77">
      <c r="A9826" s="33">
        <v>9821</v>
      </c>
      <c r="BP9826" s="27">
        <v>0.789117731621577</v>
      </c>
      <c r="BQ9826" s="27">
        <v>24900.1544885379</v>
      </c>
      <c r="BR9826" s="27">
        <v>1.38048255421339</v>
      </c>
      <c r="BS9826" s="27">
        <v>82979.5236470987</v>
      </c>
      <c r="BU9826">
        <f t="shared" si="612"/>
        <v>93467.5052546986</v>
      </c>
      <c r="BV9826">
        <f t="shared" si="613"/>
        <v>124092.859484909</v>
      </c>
      <c r="BW9826" s="9">
        <v>9821</v>
      </c>
      <c r="BX9826">
        <f t="shared" si="614"/>
        <v>0</v>
      </c>
      <c r="BY9826">
        <f t="shared" si="615"/>
        <v>1</v>
      </c>
    </row>
    <row r="9827" spans="1:77">
      <c r="A9827" s="33">
        <v>9822</v>
      </c>
      <c r="BP9827" s="27">
        <v>0.785445486400258</v>
      </c>
      <c r="BQ9827" s="27">
        <v>15663.4983368658</v>
      </c>
      <c r="BR9827" s="27">
        <v>1.36604648261594</v>
      </c>
      <c r="BS9827" s="27">
        <v>76909.5335181253</v>
      </c>
      <c r="BU9827">
        <f t="shared" si="612"/>
        <v>102153.324623173</v>
      </c>
      <c r="BV9827">
        <f t="shared" si="613"/>
        <v>127997.438874266</v>
      </c>
      <c r="BW9827" s="9">
        <v>9822</v>
      </c>
      <c r="BX9827">
        <f t="shared" si="614"/>
        <v>0</v>
      </c>
      <c r="BY9827">
        <f t="shared" si="615"/>
        <v>1</v>
      </c>
    </row>
    <row r="9828" spans="1:77">
      <c r="A9828" s="33">
        <v>9823</v>
      </c>
      <c r="BP9828" s="27">
        <v>0.821854742434314</v>
      </c>
      <c r="BQ9828" s="27">
        <v>11306.9014710645</v>
      </c>
      <c r="BR9828" s="27">
        <v>1.40994809144879</v>
      </c>
      <c r="BS9828" s="27">
        <v>67601.3210675109</v>
      </c>
      <c r="BU9828">
        <f t="shared" si="612"/>
        <v>111971.309894083</v>
      </c>
      <c r="BV9828">
        <f t="shared" si="613"/>
        <v>143890.892649808</v>
      </c>
      <c r="BW9828" s="9">
        <v>9823</v>
      </c>
      <c r="BX9828">
        <f t="shared" si="614"/>
        <v>0</v>
      </c>
      <c r="BY9828">
        <f t="shared" si="615"/>
        <v>1</v>
      </c>
    </row>
    <row r="9829" spans="1:77">
      <c r="A9829" s="33">
        <v>9824</v>
      </c>
      <c r="BP9829" s="27">
        <v>0.797150449446066</v>
      </c>
      <c r="BQ9829" s="27">
        <v>10512.6113858185</v>
      </c>
      <c r="BR9829" s="27">
        <v>1.36801390854593</v>
      </c>
      <c r="BS9829" s="27">
        <v>67333.3722279849</v>
      </c>
      <c r="BU9829">
        <f t="shared" si="612"/>
        <v>109059.956031091</v>
      </c>
      <c r="BV9829">
        <f t="shared" si="613"/>
        <v>137868.714053905</v>
      </c>
      <c r="BW9829" s="9">
        <v>9824</v>
      </c>
      <c r="BX9829">
        <f t="shared" si="614"/>
        <v>0</v>
      </c>
      <c r="BY9829">
        <f t="shared" si="615"/>
        <v>1</v>
      </c>
    </row>
    <row r="9830" spans="1:77">
      <c r="A9830" s="33">
        <v>9825</v>
      </c>
      <c r="BP9830" s="27">
        <v>0.808611285643532</v>
      </c>
      <c r="BQ9830" s="27">
        <v>14695.0122878541</v>
      </c>
      <c r="BR9830" s="27">
        <v>1.38256821825141</v>
      </c>
      <c r="BS9830" s="27">
        <v>61324.8762740647</v>
      </c>
      <c r="BU9830">
        <f t="shared" si="612"/>
        <v>106596.680558676</v>
      </c>
      <c r="BV9830">
        <f t="shared" si="613"/>
        <v>146060.356463646</v>
      </c>
      <c r="BW9830" s="9">
        <v>9825</v>
      </c>
      <c r="BX9830">
        <f t="shared" si="614"/>
        <v>0</v>
      </c>
      <c r="BY9830">
        <f t="shared" si="615"/>
        <v>1</v>
      </c>
    </row>
    <row r="9831" spans="1:77">
      <c r="A9831" s="33">
        <v>9826</v>
      </c>
      <c r="BP9831" s="27">
        <v>0.817061688022292</v>
      </c>
      <c r="BQ9831" s="27">
        <v>15357.2897587457</v>
      </c>
      <c r="BR9831" s="27">
        <v>1.42730165291813</v>
      </c>
      <c r="BS9831" s="27">
        <v>65667.1152706969</v>
      </c>
      <c r="BU9831">
        <f t="shared" si="612"/>
        <v>107201.963444598</v>
      </c>
      <c r="BV9831">
        <f t="shared" si="613"/>
        <v>148428.132667023</v>
      </c>
      <c r="BW9831" s="9">
        <v>9826</v>
      </c>
      <c r="BX9831">
        <f t="shared" si="614"/>
        <v>0</v>
      </c>
      <c r="BY9831">
        <f t="shared" si="615"/>
        <v>1</v>
      </c>
    </row>
    <row r="9832" spans="1:77">
      <c r="A9832" s="33">
        <v>9827</v>
      </c>
      <c r="BP9832" s="27">
        <v>0.816741979744342</v>
      </c>
      <c r="BQ9832" s="27">
        <v>13043.3085740865</v>
      </c>
      <c r="BR9832" s="27">
        <v>1.41361173473699</v>
      </c>
      <c r="BS9832" s="27">
        <v>58016.9976421639</v>
      </c>
      <c r="BU9832">
        <f t="shared" si="612"/>
        <v>109467.988387565</v>
      </c>
      <c r="BV9832">
        <f t="shared" si="613"/>
        <v>154024.762568384</v>
      </c>
      <c r="BW9832" s="9">
        <v>9827</v>
      </c>
      <c r="BX9832">
        <f t="shared" si="614"/>
        <v>0</v>
      </c>
      <c r="BY9832">
        <f t="shared" si="615"/>
        <v>1</v>
      </c>
    </row>
    <row r="9833" spans="1:77">
      <c r="A9833" s="33">
        <v>9828</v>
      </c>
      <c r="BP9833" s="27">
        <v>0.79048632495811</v>
      </c>
      <c r="BQ9833" s="27">
        <v>12180.0033831378</v>
      </c>
      <c r="BR9833" s="27">
        <v>1.36934451009261</v>
      </c>
      <c r="BS9833" s="27">
        <v>73241.7318083486</v>
      </c>
      <c r="BU9833">
        <f t="shared" si="612"/>
        <v>106392.945360579</v>
      </c>
      <c r="BV9833">
        <f t="shared" si="613"/>
        <v>132159.944705543</v>
      </c>
      <c r="BW9833" s="9">
        <v>9828</v>
      </c>
      <c r="BX9833">
        <f t="shared" si="614"/>
        <v>0</v>
      </c>
      <c r="BY9833">
        <f t="shared" si="615"/>
        <v>1</v>
      </c>
    </row>
    <row r="9834" spans="1:77">
      <c r="A9834" s="33">
        <v>9829</v>
      </c>
      <c r="BP9834" s="27">
        <v>0.802813241546359</v>
      </c>
      <c r="BQ9834" s="27">
        <v>16228.2283916148</v>
      </c>
      <c r="BR9834" s="27">
        <v>1.39405725202622</v>
      </c>
      <c r="BS9834" s="27">
        <v>75623.0564768177</v>
      </c>
      <c r="BU9834">
        <f t="shared" si="612"/>
        <v>104193.757840339</v>
      </c>
      <c r="BV9834">
        <f t="shared" si="613"/>
        <v>133485.531327115</v>
      </c>
      <c r="BW9834" s="9">
        <v>9829</v>
      </c>
      <c r="BX9834">
        <f t="shared" si="614"/>
        <v>0</v>
      </c>
      <c r="BY9834">
        <f t="shared" si="615"/>
        <v>1</v>
      </c>
    </row>
    <row r="9835" spans="1:77">
      <c r="A9835" s="33">
        <v>9830</v>
      </c>
      <c r="BP9835" s="27">
        <v>0.80821175166057</v>
      </c>
      <c r="BQ9835" s="27">
        <v>12695.4854875754</v>
      </c>
      <c r="BR9835" s="27">
        <v>1.40460904855086</v>
      </c>
      <c r="BS9835" s="27">
        <v>59166.5457986884</v>
      </c>
      <c r="BU9835">
        <f t="shared" si="612"/>
        <v>108536.27726151</v>
      </c>
      <c r="BV9835">
        <f t="shared" si="613"/>
        <v>151524.811483941</v>
      </c>
      <c r="BW9835" s="9">
        <v>9830</v>
      </c>
      <c r="BX9835">
        <f t="shared" si="614"/>
        <v>0</v>
      </c>
      <c r="BY9835">
        <f t="shared" si="615"/>
        <v>1</v>
      </c>
    </row>
    <row r="9836" spans="1:77">
      <c r="A9836" s="33">
        <v>9831</v>
      </c>
      <c r="BP9836" s="27">
        <v>0.809423879656692</v>
      </c>
      <c r="BQ9836" s="27">
        <v>14937.8515204796</v>
      </c>
      <c r="BR9836" s="27">
        <v>1.41419484454562</v>
      </c>
      <c r="BS9836" s="27">
        <v>63047.2555981431</v>
      </c>
      <c r="BU9836">
        <f t="shared" si="612"/>
        <v>106475.730428024</v>
      </c>
      <c r="BV9836">
        <f t="shared" si="613"/>
        <v>149081.9710837</v>
      </c>
      <c r="BW9836" s="9">
        <v>9831</v>
      </c>
      <c r="BX9836">
        <f t="shared" si="614"/>
        <v>0</v>
      </c>
      <c r="BY9836">
        <f t="shared" si="615"/>
        <v>1</v>
      </c>
    </row>
    <row r="9837" spans="1:77">
      <c r="A9837" s="33">
        <v>9832</v>
      </c>
      <c r="BP9837" s="27">
        <v>0.763837780714715</v>
      </c>
      <c r="BQ9837" s="27">
        <v>12513.3821315635</v>
      </c>
      <c r="BR9837" s="27">
        <v>1.31613081669466</v>
      </c>
      <c r="BS9837" s="27">
        <v>57929.556696656</v>
      </c>
      <c r="BU9837">
        <f t="shared" si="612"/>
        <v>102062.284975644</v>
      </c>
      <c r="BV9837">
        <f t="shared" si="613"/>
        <v>139490.065807544</v>
      </c>
      <c r="BW9837" s="9">
        <v>9832</v>
      </c>
      <c r="BX9837">
        <f t="shared" si="614"/>
        <v>0</v>
      </c>
      <c r="BY9837">
        <f t="shared" si="615"/>
        <v>1</v>
      </c>
    </row>
    <row r="9838" spans="1:77">
      <c r="A9838" s="33">
        <v>9833</v>
      </c>
      <c r="BP9838" s="27">
        <v>0.783522295727124</v>
      </c>
      <c r="BQ9838" s="27">
        <v>17228.6707693052</v>
      </c>
      <c r="BR9838" s="27">
        <v>1.34347409890022</v>
      </c>
      <c r="BS9838" s="27">
        <v>66771.6898689005</v>
      </c>
      <c r="BU9838">
        <f t="shared" si="612"/>
        <v>100299.673589763</v>
      </c>
      <c r="BV9838">
        <f t="shared" si="613"/>
        <v>134749.424966132</v>
      </c>
      <c r="BW9838" s="9">
        <v>9833</v>
      </c>
      <c r="BX9838">
        <f t="shared" si="614"/>
        <v>0</v>
      </c>
      <c r="BY9838">
        <f t="shared" si="615"/>
        <v>1</v>
      </c>
    </row>
    <row r="9839" spans="1:77">
      <c r="A9839" s="33">
        <v>9834</v>
      </c>
      <c r="BP9839" s="27">
        <v>0.843447353109018</v>
      </c>
      <c r="BQ9839" s="27">
        <v>17134.7028434229</v>
      </c>
      <c r="BR9839" s="27">
        <v>1.46344565761658</v>
      </c>
      <c r="BS9839" s="27">
        <v>77195.1246793077</v>
      </c>
      <c r="BU9839">
        <f t="shared" si="612"/>
        <v>109382.40012293</v>
      </c>
      <c r="BV9839">
        <f t="shared" si="613"/>
        <v>142321.723963179</v>
      </c>
      <c r="BW9839" s="9">
        <v>9834</v>
      </c>
      <c r="BX9839">
        <f t="shared" si="614"/>
        <v>0</v>
      </c>
      <c r="BY9839">
        <f t="shared" si="615"/>
        <v>1</v>
      </c>
    </row>
    <row r="9840" spans="1:77">
      <c r="A9840" s="33">
        <v>9835</v>
      </c>
      <c r="BP9840" s="27">
        <v>0.790453296833544</v>
      </c>
      <c r="BQ9840" s="27">
        <v>18152.3799720498</v>
      </c>
      <c r="BR9840" s="27">
        <v>1.3755247757481</v>
      </c>
      <c r="BS9840" s="27">
        <v>65757.7504023921</v>
      </c>
      <c r="BU9840">
        <f t="shared" si="612"/>
        <v>100415.614552982</v>
      </c>
      <c r="BV9840">
        <f t="shared" si="613"/>
        <v>140570.965959823</v>
      </c>
      <c r="BW9840" s="9">
        <v>9835</v>
      </c>
      <c r="BX9840">
        <f t="shared" si="614"/>
        <v>0</v>
      </c>
      <c r="BY9840">
        <f t="shared" si="615"/>
        <v>1</v>
      </c>
    </row>
    <row r="9841" spans="1:77">
      <c r="A9841" s="33">
        <v>9836</v>
      </c>
      <c r="BP9841" s="27">
        <v>0.841096184636531</v>
      </c>
      <c r="BQ9841" s="27">
        <v>13368.1083879105</v>
      </c>
      <c r="BR9841" s="27">
        <v>1.47858068011105</v>
      </c>
      <c r="BS9841" s="27">
        <v>75024.2067875756</v>
      </c>
      <c r="BU9841">
        <f t="shared" si="612"/>
        <v>112796.319307569</v>
      </c>
      <c r="BV9841">
        <f t="shared" si="613"/>
        <v>146762.895229082</v>
      </c>
      <c r="BW9841" s="9">
        <v>9836</v>
      </c>
      <c r="BX9841">
        <f t="shared" si="614"/>
        <v>0</v>
      </c>
      <c r="BY9841">
        <f t="shared" si="615"/>
        <v>1</v>
      </c>
    </row>
    <row r="9842" spans="1:77">
      <c r="A9842" s="33">
        <v>9837</v>
      </c>
      <c r="BP9842" s="27">
        <v>0.834016677629549</v>
      </c>
      <c r="BQ9842" s="27">
        <v>12770.7461345026</v>
      </c>
      <c r="BR9842" s="27">
        <v>1.42255252064894</v>
      </c>
      <c r="BS9842" s="27">
        <v>57330.8909962436</v>
      </c>
      <c r="BU9842">
        <f t="shared" si="612"/>
        <v>112331.75550993</v>
      </c>
      <c r="BV9842">
        <f t="shared" si="613"/>
        <v>156051.987101097</v>
      </c>
      <c r="BW9842" s="9">
        <v>9837</v>
      </c>
      <c r="BX9842">
        <f t="shared" si="614"/>
        <v>0</v>
      </c>
      <c r="BY9842">
        <f t="shared" si="615"/>
        <v>1</v>
      </c>
    </row>
    <row r="9843" spans="1:77">
      <c r="A9843" s="33">
        <v>9838</v>
      </c>
      <c r="BP9843" s="27">
        <v>0.813060823867462</v>
      </c>
      <c r="BQ9843" s="27">
        <v>13081.2783265278</v>
      </c>
      <c r="BR9843" s="27">
        <v>1.38097779679841</v>
      </c>
      <c r="BS9843" s="27">
        <v>58568.1425320396</v>
      </c>
      <c r="BU9843">
        <f t="shared" si="612"/>
        <v>108877.845253592</v>
      </c>
      <c r="BV9843">
        <f t="shared" si="613"/>
        <v>148578.526987723</v>
      </c>
      <c r="BW9843" s="9">
        <v>9838</v>
      </c>
      <c r="BX9843">
        <f t="shared" si="614"/>
        <v>0</v>
      </c>
      <c r="BY9843">
        <f t="shared" si="615"/>
        <v>1</v>
      </c>
    </row>
    <row r="9844" spans="1:77">
      <c r="A9844" s="33">
        <v>9839</v>
      </c>
      <c r="BP9844" s="27">
        <v>0.798111612801018</v>
      </c>
      <c r="BQ9844" s="27">
        <v>12514.844577267</v>
      </c>
      <c r="BR9844" s="27">
        <v>1.35084928986598</v>
      </c>
      <c r="BS9844" s="27">
        <v>57028.7143329883</v>
      </c>
      <c r="BU9844">
        <f t="shared" si="612"/>
        <v>107201.897342886</v>
      </c>
      <c r="BV9844">
        <f t="shared" si="613"/>
        <v>145598.679146909</v>
      </c>
      <c r="BW9844" s="9">
        <v>9839</v>
      </c>
      <c r="BX9844">
        <f t="shared" si="614"/>
        <v>0</v>
      </c>
      <c r="BY9844">
        <f t="shared" si="615"/>
        <v>1</v>
      </c>
    </row>
    <row r="9845" spans="1:77">
      <c r="A9845" s="33">
        <v>9840</v>
      </c>
      <c r="BP9845" s="27">
        <v>0.794947059411403</v>
      </c>
      <c r="BQ9845" s="27">
        <v>14785.2091380305</v>
      </c>
      <c r="BR9845" s="27">
        <v>1.37482607049529</v>
      </c>
      <c r="BS9845" s="27">
        <v>58826.1785896506</v>
      </c>
      <c r="BU9845">
        <f t="shared" si="612"/>
        <v>104456.84977368</v>
      </c>
      <c r="BV9845">
        <f t="shared" si="613"/>
        <v>147397.731984643</v>
      </c>
      <c r="BW9845" s="9">
        <v>9840</v>
      </c>
      <c r="BX9845">
        <f t="shared" si="614"/>
        <v>0</v>
      </c>
      <c r="BY9845">
        <f t="shared" si="615"/>
        <v>1</v>
      </c>
    </row>
    <row r="9846" spans="1:77">
      <c r="A9846" s="33">
        <v>9841</v>
      </c>
      <c r="BP9846" s="27">
        <v>0.796319999727868</v>
      </c>
      <c r="BQ9846" s="27">
        <v>13680.3957518326</v>
      </c>
      <c r="BR9846" s="27">
        <v>1.37688724096719</v>
      </c>
      <c r="BS9846" s="27">
        <v>56438.5563427605</v>
      </c>
      <c r="BU9846">
        <f t="shared" si="612"/>
        <v>105767.604207348</v>
      </c>
      <c r="BV9846">
        <f t="shared" si="613"/>
        <v>150094.529802318</v>
      </c>
      <c r="BW9846" s="9">
        <v>9841</v>
      </c>
      <c r="BX9846">
        <f t="shared" si="614"/>
        <v>0</v>
      </c>
      <c r="BY9846">
        <f t="shared" si="615"/>
        <v>1</v>
      </c>
    </row>
    <row r="9847" spans="1:77">
      <c r="A9847" s="33">
        <v>9842</v>
      </c>
      <c r="BP9847" s="27">
        <v>0.808202311156813</v>
      </c>
      <c r="BQ9847" s="27">
        <v>12172.5226450054</v>
      </c>
      <c r="BR9847" s="27">
        <v>1.39832775280936</v>
      </c>
      <c r="BS9847" s="27">
        <v>58444.1746691203</v>
      </c>
      <c r="BU9847">
        <f t="shared" si="612"/>
        <v>109057.824028517</v>
      </c>
      <c r="BV9847">
        <f t="shared" si="613"/>
        <v>151304.988252284</v>
      </c>
      <c r="BW9847" s="9">
        <v>9842</v>
      </c>
      <c r="BX9847">
        <f t="shared" si="614"/>
        <v>0</v>
      </c>
      <c r="BY9847">
        <f t="shared" si="615"/>
        <v>1</v>
      </c>
    </row>
    <row r="9848" spans="1:77">
      <c r="A9848" s="33">
        <v>9843</v>
      </c>
      <c r="BP9848" s="27">
        <v>0.808885521960406</v>
      </c>
      <c r="BQ9848" s="27">
        <v>11220.2106271028</v>
      </c>
      <c r="BR9848" s="27">
        <v>1.37438172651032</v>
      </c>
      <c r="BS9848" s="27">
        <v>56299.0741690472</v>
      </c>
      <c r="BU9848">
        <f t="shared" si="612"/>
        <v>110112.617666958</v>
      </c>
      <c r="BV9848">
        <f t="shared" si="613"/>
        <v>149858.184807501</v>
      </c>
      <c r="BW9848" s="9">
        <v>9843</v>
      </c>
      <c r="BX9848">
        <f t="shared" si="614"/>
        <v>0</v>
      </c>
      <c r="BY9848">
        <f t="shared" si="615"/>
        <v>1</v>
      </c>
    </row>
    <row r="9849" spans="1:77">
      <c r="A9849" s="33">
        <v>9844</v>
      </c>
      <c r="BP9849" s="27">
        <v>0.769357416358124</v>
      </c>
      <c r="BQ9849" s="27">
        <v>12298.8999865041</v>
      </c>
      <c r="BR9849" s="27">
        <v>1.27904981704039</v>
      </c>
      <c r="BS9849" s="27">
        <v>55910.9806607684</v>
      </c>
      <c r="BU9849">
        <f t="shared" si="612"/>
        <v>103104.712467214</v>
      </c>
      <c r="BV9849">
        <f t="shared" si="613"/>
        <v>135946.491895289</v>
      </c>
      <c r="BW9849" s="9">
        <v>9844</v>
      </c>
      <c r="BX9849">
        <f t="shared" si="614"/>
        <v>0</v>
      </c>
      <c r="BY9849">
        <f t="shared" si="615"/>
        <v>1</v>
      </c>
    </row>
    <row r="9850" spans="1:77">
      <c r="A9850" s="33">
        <v>9845</v>
      </c>
      <c r="BP9850" s="27">
        <v>0.760369843204616</v>
      </c>
      <c r="BQ9850" s="27">
        <v>16430.4113766256</v>
      </c>
      <c r="BR9850" s="27">
        <v>1.30434142627368</v>
      </c>
      <c r="BS9850" s="27">
        <v>62114.4397343919</v>
      </c>
      <c r="BU9850">
        <f t="shared" si="612"/>
        <v>97625.0651040668</v>
      </c>
      <c r="BV9850">
        <f t="shared" si="613"/>
        <v>133536.77420666</v>
      </c>
      <c r="BW9850" s="9">
        <v>9845</v>
      </c>
      <c r="BX9850">
        <f t="shared" si="614"/>
        <v>0</v>
      </c>
      <c r="BY9850">
        <f t="shared" si="615"/>
        <v>1</v>
      </c>
    </row>
    <row r="9851" spans="1:77">
      <c r="A9851" s="33">
        <v>9846</v>
      </c>
      <c r="BP9851" s="27">
        <v>0.830471186333831</v>
      </c>
      <c r="BQ9851" s="27">
        <v>12303.2682735499</v>
      </c>
      <c r="BR9851" s="27">
        <v>1.43992834288222</v>
      </c>
      <c r="BS9851" s="27">
        <v>70603.9181210302</v>
      </c>
      <c r="BU9851">
        <f t="shared" si="612"/>
        <v>112267.409676525</v>
      </c>
      <c r="BV9851">
        <f t="shared" si="613"/>
        <v>145385.333311303</v>
      </c>
      <c r="BW9851" s="9">
        <v>9846</v>
      </c>
      <c r="BX9851">
        <f t="shared" si="614"/>
        <v>0</v>
      </c>
      <c r="BY9851">
        <f t="shared" si="615"/>
        <v>1</v>
      </c>
    </row>
    <row r="9852" spans="1:77">
      <c r="A9852" s="33">
        <v>9847</v>
      </c>
      <c r="BP9852" s="27">
        <v>0.797326168609381</v>
      </c>
      <c r="BQ9852" s="27">
        <v>14615.3564517832</v>
      </c>
      <c r="BR9852" s="27">
        <v>1.36601657024057</v>
      </c>
      <c r="BS9852" s="27">
        <v>73970.8922836786</v>
      </c>
      <c r="BU9852">
        <f t="shared" si="612"/>
        <v>104983.568839624</v>
      </c>
      <c r="BV9852">
        <f t="shared" si="613"/>
        <v>130931.593252407</v>
      </c>
      <c r="BW9852" s="9">
        <v>9847</v>
      </c>
      <c r="BX9852">
        <f t="shared" si="614"/>
        <v>0</v>
      </c>
      <c r="BY9852">
        <f t="shared" si="615"/>
        <v>1</v>
      </c>
    </row>
    <row r="9853" spans="1:77">
      <c r="A9853" s="33">
        <v>9848</v>
      </c>
      <c r="BP9853" s="27">
        <v>0.793087046890423</v>
      </c>
      <c r="BQ9853" s="27">
        <v>13324.125201666</v>
      </c>
      <c r="BR9853" s="27">
        <v>1.36364926083167</v>
      </c>
      <c r="BS9853" s="27">
        <v>58315.3525361645</v>
      </c>
      <c r="BU9853">
        <f t="shared" si="612"/>
        <v>105638.931831898</v>
      </c>
      <c r="BV9853">
        <f t="shared" si="613"/>
        <v>146232.036588586</v>
      </c>
      <c r="BW9853" s="9">
        <v>9848</v>
      </c>
      <c r="BX9853">
        <f t="shared" si="614"/>
        <v>0</v>
      </c>
      <c r="BY9853">
        <f t="shared" si="615"/>
        <v>1</v>
      </c>
    </row>
    <row r="9854" spans="1:77">
      <c r="A9854" s="33">
        <v>9849</v>
      </c>
      <c r="BP9854" s="27">
        <v>0.800856070803441</v>
      </c>
      <c r="BQ9854" s="27">
        <v>11457.8860191997</v>
      </c>
      <c r="BR9854" s="27">
        <v>1.39419282643582</v>
      </c>
      <c r="BS9854" s="27">
        <v>55094.5747139603</v>
      </c>
      <c r="BU9854">
        <f t="shared" si="612"/>
        <v>108670.524601316</v>
      </c>
      <c r="BV9854">
        <f t="shared" si="613"/>
        <v>154034.349251413</v>
      </c>
      <c r="BW9854" s="9">
        <v>9849</v>
      </c>
      <c r="BX9854">
        <f t="shared" si="614"/>
        <v>0</v>
      </c>
      <c r="BY9854">
        <f t="shared" si="615"/>
        <v>1</v>
      </c>
    </row>
    <row r="9855" spans="1:77">
      <c r="A9855" s="33">
        <v>9850</v>
      </c>
      <c r="BP9855" s="27">
        <v>0.828679000402452</v>
      </c>
      <c r="BQ9855" s="27">
        <v>15305.489818872</v>
      </c>
      <c r="BR9855" s="27">
        <v>1.43044983513465</v>
      </c>
      <c r="BS9855" s="27">
        <v>62814.8507624831</v>
      </c>
      <c r="BU9855">
        <f t="shared" si="612"/>
        <v>108996.360241496</v>
      </c>
      <c r="BV9855">
        <f t="shared" si="613"/>
        <v>151752.624507714</v>
      </c>
      <c r="BW9855" s="9">
        <v>9850</v>
      </c>
      <c r="BX9855">
        <f t="shared" si="614"/>
        <v>0</v>
      </c>
      <c r="BY9855">
        <f t="shared" si="615"/>
        <v>1</v>
      </c>
    </row>
    <row r="9856" spans="1:77">
      <c r="A9856" s="33">
        <v>9851</v>
      </c>
      <c r="BP9856" s="27">
        <v>0.760298935383751</v>
      </c>
      <c r="BQ9856" s="27">
        <v>14265.7050913771</v>
      </c>
      <c r="BR9856" s="27">
        <v>1.28845449651284</v>
      </c>
      <c r="BS9856" s="27">
        <v>59140.1368498666</v>
      </c>
      <c r="BU9856">
        <f t="shared" si="612"/>
        <v>99779.1352161856</v>
      </c>
      <c r="BV9856">
        <f t="shared" si="613"/>
        <v>134128.03762706</v>
      </c>
      <c r="BW9856" s="9">
        <v>9851</v>
      </c>
      <c r="BX9856">
        <f t="shared" si="614"/>
        <v>0</v>
      </c>
      <c r="BY9856">
        <f t="shared" si="615"/>
        <v>1</v>
      </c>
    </row>
    <row r="9857" spans="1:77">
      <c r="A9857" s="33">
        <v>9852</v>
      </c>
      <c r="BP9857" s="27">
        <v>0.857409069987839</v>
      </c>
      <c r="BQ9857" s="27">
        <v>11147.5179761158</v>
      </c>
      <c r="BR9857" s="27">
        <v>1.48949463580872</v>
      </c>
      <c r="BS9857" s="27">
        <v>56324.9926581148</v>
      </c>
      <c r="BU9857">
        <f t="shared" si="612"/>
        <v>117463.84252206</v>
      </c>
      <c r="BV9857">
        <f t="shared" si="613"/>
        <v>167099.202713193</v>
      </c>
      <c r="BW9857" s="9">
        <v>9852</v>
      </c>
      <c r="BX9857">
        <f t="shared" si="614"/>
        <v>0</v>
      </c>
      <c r="BY9857">
        <f t="shared" si="615"/>
        <v>1</v>
      </c>
    </row>
    <row r="9858" spans="1:77">
      <c r="A9858" s="33">
        <v>9853</v>
      </c>
      <c r="BP9858" s="27">
        <v>0.825267545811309</v>
      </c>
      <c r="BQ9858" s="27">
        <v>14540.4827440883</v>
      </c>
      <c r="BR9858" s="27">
        <v>1.41721177783615</v>
      </c>
      <c r="BS9858" s="27">
        <v>59116.8245362366</v>
      </c>
      <c r="BU9858">
        <f t="shared" si="612"/>
        <v>109249.649127608</v>
      </c>
      <c r="BV9858">
        <f t="shared" si="613"/>
        <v>153464.942139185</v>
      </c>
      <c r="BW9858" s="9">
        <v>9853</v>
      </c>
      <c r="BX9858">
        <f t="shared" si="614"/>
        <v>0</v>
      </c>
      <c r="BY9858">
        <f t="shared" si="615"/>
        <v>1</v>
      </c>
    </row>
    <row r="9859" spans="1:77">
      <c r="A9859" s="33">
        <v>9854</v>
      </c>
      <c r="BP9859" s="27">
        <v>0.829981340084046</v>
      </c>
      <c r="BQ9859" s="27">
        <v>13742.6848219659</v>
      </c>
      <c r="BR9859" s="27">
        <v>1.4020090532854</v>
      </c>
      <c r="BS9859" s="27">
        <v>57483.5754015466</v>
      </c>
      <c r="BU9859">
        <f t="shared" si="612"/>
        <v>110754.516190641</v>
      </c>
      <c r="BV9859">
        <f t="shared" si="613"/>
        <v>152817.782591264</v>
      </c>
      <c r="BW9859" s="9">
        <v>9854</v>
      </c>
      <c r="BX9859">
        <f t="shared" si="614"/>
        <v>0</v>
      </c>
      <c r="BY9859">
        <f t="shared" si="615"/>
        <v>1</v>
      </c>
    </row>
    <row r="9860" spans="1:77">
      <c r="A9860" s="33">
        <v>9855</v>
      </c>
      <c r="BP9860" s="27">
        <v>0.789479441308179</v>
      </c>
      <c r="BQ9860" s="27">
        <v>14470.6209995919</v>
      </c>
      <c r="BR9860" s="27">
        <v>1.34472941630882</v>
      </c>
      <c r="BS9860" s="27">
        <v>58408.567285228</v>
      </c>
      <c r="BU9860">
        <f t="shared" si="612"/>
        <v>103951.295196635</v>
      </c>
      <c r="BV9860">
        <f t="shared" si="613"/>
        <v>143300.845161095</v>
      </c>
      <c r="BW9860" s="9">
        <v>9855</v>
      </c>
      <c r="BX9860">
        <f t="shared" si="614"/>
        <v>0</v>
      </c>
      <c r="BY9860">
        <f t="shared" si="615"/>
        <v>1</v>
      </c>
    </row>
    <row r="9861" spans="1:77">
      <c r="A9861" s="33">
        <v>9856</v>
      </c>
      <c r="BP9861" s="27">
        <v>0.8235073932776</v>
      </c>
      <c r="BQ9861" s="27">
        <v>21016.8898634951</v>
      </c>
      <c r="BR9861" s="27">
        <v>1.41256313862733</v>
      </c>
      <c r="BS9861" s="27">
        <v>65321.5444154245</v>
      </c>
      <c r="BU9861">
        <f t="shared" si="612"/>
        <v>102509.219128145</v>
      </c>
      <c r="BV9861">
        <f t="shared" si="613"/>
        <v>146562.926378675</v>
      </c>
      <c r="BW9861" s="9">
        <v>9856</v>
      </c>
      <c r="BX9861">
        <f t="shared" si="614"/>
        <v>0</v>
      </c>
      <c r="BY9861">
        <f t="shared" si="615"/>
        <v>1</v>
      </c>
    </row>
    <row r="9862" spans="1:77">
      <c r="A9862" s="33">
        <v>9857</v>
      </c>
      <c r="BP9862" s="27">
        <v>0.803690583813495</v>
      </c>
      <c r="BQ9862" s="27">
        <v>11948.1975622139</v>
      </c>
      <c r="BR9862" s="27">
        <v>1.38982892619701</v>
      </c>
      <c r="BS9862" s="27">
        <v>57560.0885268658</v>
      </c>
      <c r="BU9862">
        <f t="shared" si="612"/>
        <v>108605.39000981</v>
      </c>
      <c r="BV9862">
        <f t="shared" si="613"/>
        <v>150914.250402686</v>
      </c>
      <c r="BW9862" s="9">
        <v>9857</v>
      </c>
      <c r="BX9862">
        <f t="shared" si="614"/>
        <v>0</v>
      </c>
      <c r="BY9862">
        <f t="shared" si="615"/>
        <v>1</v>
      </c>
    </row>
    <row r="9863" spans="1:77">
      <c r="A9863" s="33">
        <v>9858</v>
      </c>
      <c r="BP9863" s="27">
        <v>0.807297249941779</v>
      </c>
      <c r="BQ9863" s="27">
        <v>15042.7441933593</v>
      </c>
      <c r="BR9863" s="27">
        <v>1.39837569345664</v>
      </c>
      <c r="BS9863" s="27">
        <v>58990.3448892204</v>
      </c>
      <c r="BU9863">
        <f t="shared" ref="BU9863:BU9926" si="616">BP9863*$BV$1-BQ9863</f>
        <v>106051.843297908</v>
      </c>
      <c r="BV9863">
        <f t="shared" ref="BV9863:BV9926" si="617">BR9863*$BV$1-BS9863</f>
        <v>150766.009129276</v>
      </c>
      <c r="BW9863" s="9">
        <v>9858</v>
      </c>
      <c r="BX9863">
        <f t="shared" ref="BX9863:BX9926" si="618">IF(BU9863=MAX($BU9863:$BV9863),1,0)</f>
        <v>0</v>
      </c>
      <c r="BY9863">
        <f t="shared" ref="BY9863:BY9926" si="619">IF(BV9863=MAX($BU9863:$BV9863),1,0)</f>
        <v>1</v>
      </c>
    </row>
    <row r="9864" spans="1:77">
      <c r="A9864" s="33">
        <v>9859</v>
      </c>
      <c r="BP9864" s="27">
        <v>0.819782881640107</v>
      </c>
      <c r="BQ9864" s="27">
        <v>16817.1268535941</v>
      </c>
      <c r="BR9864" s="27">
        <v>1.41808543312196</v>
      </c>
      <c r="BS9864" s="27">
        <v>63344.9101750105</v>
      </c>
      <c r="BU9864">
        <f t="shared" si="616"/>
        <v>106150.305392422</v>
      </c>
      <c r="BV9864">
        <f t="shared" si="617"/>
        <v>149367.904793284</v>
      </c>
      <c r="BW9864" s="9">
        <v>9859</v>
      </c>
      <c r="BX9864">
        <f t="shared" si="618"/>
        <v>0</v>
      </c>
      <c r="BY9864">
        <f t="shared" si="619"/>
        <v>1</v>
      </c>
    </row>
    <row r="9865" spans="1:77">
      <c r="A9865" s="33">
        <v>9860</v>
      </c>
      <c r="BP9865" s="27">
        <v>0.806235920991149</v>
      </c>
      <c r="BQ9865" s="27">
        <v>13781.8832954198</v>
      </c>
      <c r="BR9865" s="27">
        <v>1.40837919578911</v>
      </c>
      <c r="BS9865" s="27">
        <v>71495.9452232921</v>
      </c>
      <c r="BU9865">
        <f t="shared" si="616"/>
        <v>107153.504853253</v>
      </c>
      <c r="BV9865">
        <f t="shared" si="617"/>
        <v>139760.934145074</v>
      </c>
      <c r="BW9865" s="9">
        <v>9860</v>
      </c>
      <c r="BX9865">
        <f t="shared" si="618"/>
        <v>0</v>
      </c>
      <c r="BY9865">
        <f t="shared" si="619"/>
        <v>1</v>
      </c>
    </row>
    <row r="9866" spans="1:77">
      <c r="A9866" s="33">
        <v>9861</v>
      </c>
      <c r="BP9866" s="27">
        <v>0.804481744888457</v>
      </c>
      <c r="BQ9866" s="27">
        <v>11125.0968245098</v>
      </c>
      <c r="BR9866" s="27">
        <v>1.39979613452252</v>
      </c>
      <c r="BS9866" s="27">
        <v>70177.0786523525</v>
      </c>
      <c r="BU9866">
        <f t="shared" si="616"/>
        <v>109547.164908759</v>
      </c>
      <c r="BV9866">
        <f t="shared" si="617"/>
        <v>139792.341526026</v>
      </c>
      <c r="BW9866" s="9">
        <v>9861</v>
      </c>
      <c r="BX9866">
        <f t="shared" si="618"/>
        <v>0</v>
      </c>
      <c r="BY9866">
        <f t="shared" si="619"/>
        <v>1</v>
      </c>
    </row>
    <row r="9867" spans="1:77">
      <c r="A9867" s="33">
        <v>9862</v>
      </c>
      <c r="BP9867" s="27">
        <v>0.798951524468423</v>
      </c>
      <c r="BQ9867" s="27">
        <v>19771.4619250639</v>
      </c>
      <c r="BR9867" s="27">
        <v>1.36237857460129</v>
      </c>
      <c r="BS9867" s="27">
        <v>69633.32202469</v>
      </c>
      <c r="BU9867">
        <f t="shared" si="616"/>
        <v>100071.266745199</v>
      </c>
      <c r="BV9867">
        <f t="shared" si="617"/>
        <v>134723.464165504</v>
      </c>
      <c r="BW9867" s="9">
        <v>9862</v>
      </c>
      <c r="BX9867">
        <f t="shared" si="618"/>
        <v>0</v>
      </c>
      <c r="BY9867">
        <f t="shared" si="619"/>
        <v>1</v>
      </c>
    </row>
    <row r="9868" spans="1:77">
      <c r="A9868" s="33">
        <v>9863</v>
      </c>
      <c r="BP9868" s="27">
        <v>0.850773572735542</v>
      </c>
      <c r="BQ9868" s="27">
        <v>11797.3543126354</v>
      </c>
      <c r="BR9868" s="27">
        <v>1.49788582126508</v>
      </c>
      <c r="BS9868" s="27">
        <v>68778.4701016019</v>
      </c>
      <c r="BU9868">
        <f t="shared" si="616"/>
        <v>115818.681597696</v>
      </c>
      <c r="BV9868">
        <f t="shared" si="617"/>
        <v>155904.403088159</v>
      </c>
      <c r="BW9868" s="9">
        <v>9863</v>
      </c>
      <c r="BX9868">
        <f t="shared" si="618"/>
        <v>0</v>
      </c>
      <c r="BY9868">
        <f t="shared" si="619"/>
        <v>1</v>
      </c>
    </row>
    <row r="9869" spans="1:77">
      <c r="A9869" s="33">
        <v>9864</v>
      </c>
      <c r="BP9869" s="27">
        <v>0.821264929229662</v>
      </c>
      <c r="BQ9869" s="27">
        <v>17995.4689710326</v>
      </c>
      <c r="BR9869" s="27">
        <v>1.43079884654789</v>
      </c>
      <c r="BS9869" s="27">
        <v>63007.4861981408</v>
      </c>
      <c r="BU9869">
        <f t="shared" si="616"/>
        <v>105194.270413417</v>
      </c>
      <c r="BV9869">
        <f t="shared" si="617"/>
        <v>151612.340784043</v>
      </c>
      <c r="BW9869" s="9">
        <v>9864</v>
      </c>
      <c r="BX9869">
        <f t="shared" si="618"/>
        <v>0</v>
      </c>
      <c r="BY9869">
        <f t="shared" si="619"/>
        <v>1</v>
      </c>
    </row>
    <row r="9870" spans="1:77">
      <c r="A9870" s="33">
        <v>9865</v>
      </c>
      <c r="BP9870" s="27">
        <v>0.845179517181226</v>
      </c>
      <c r="BQ9870" s="27">
        <v>12952.0922847335</v>
      </c>
      <c r="BR9870" s="27">
        <v>1.44666300539613</v>
      </c>
      <c r="BS9870" s="27">
        <v>58970.8124263813</v>
      </c>
      <c r="BU9870">
        <f t="shared" si="616"/>
        <v>113824.83529245</v>
      </c>
      <c r="BV9870">
        <f t="shared" si="617"/>
        <v>158028.638383038</v>
      </c>
      <c r="BW9870" s="9">
        <v>9865</v>
      </c>
      <c r="BX9870">
        <f t="shared" si="618"/>
        <v>0</v>
      </c>
      <c r="BY9870">
        <f t="shared" si="619"/>
        <v>1</v>
      </c>
    </row>
    <row r="9871" spans="1:77">
      <c r="A9871" s="33">
        <v>9866</v>
      </c>
      <c r="BP9871" s="27">
        <v>0.808016322612124</v>
      </c>
      <c r="BQ9871" s="27">
        <v>15827.4456835658</v>
      </c>
      <c r="BR9871" s="27">
        <v>1.3640515312803</v>
      </c>
      <c r="BS9871" s="27">
        <v>67321.1012087603</v>
      </c>
      <c r="BU9871">
        <f t="shared" si="616"/>
        <v>105375.002708253</v>
      </c>
      <c r="BV9871">
        <f t="shared" si="617"/>
        <v>137286.628483285</v>
      </c>
      <c r="BW9871" s="9">
        <v>9866</v>
      </c>
      <c r="BX9871">
        <f t="shared" si="618"/>
        <v>0</v>
      </c>
      <c r="BY9871">
        <f t="shared" si="619"/>
        <v>1</v>
      </c>
    </row>
    <row r="9872" spans="1:77">
      <c r="A9872" s="33">
        <v>9867</v>
      </c>
      <c r="BP9872" s="27">
        <v>0.779090552874123</v>
      </c>
      <c r="BQ9872" s="27">
        <v>17010.2225181007</v>
      </c>
      <c r="BR9872" s="27">
        <v>1.32230938150231</v>
      </c>
      <c r="BS9872" s="27">
        <v>63952.3423531261</v>
      </c>
      <c r="BU9872">
        <f t="shared" si="616"/>
        <v>99853.3604130177</v>
      </c>
      <c r="BV9872">
        <f t="shared" si="617"/>
        <v>134394.064872221</v>
      </c>
      <c r="BW9872" s="9">
        <v>9867</v>
      </c>
      <c r="BX9872">
        <f t="shared" si="618"/>
        <v>0</v>
      </c>
      <c r="BY9872">
        <f t="shared" si="619"/>
        <v>1</v>
      </c>
    </row>
    <row r="9873" spans="1:77">
      <c r="A9873" s="33">
        <v>9868</v>
      </c>
      <c r="BP9873" s="27">
        <v>0.786784744636579</v>
      </c>
      <c r="BQ9873" s="27">
        <v>15237.6985610661</v>
      </c>
      <c r="BR9873" s="27">
        <v>1.35606459558665</v>
      </c>
      <c r="BS9873" s="27">
        <v>65009.3193619656</v>
      </c>
      <c r="BU9873">
        <f t="shared" si="616"/>
        <v>102780.013134421</v>
      </c>
      <c r="BV9873">
        <f t="shared" si="617"/>
        <v>138400.369976031</v>
      </c>
      <c r="BW9873" s="9">
        <v>9868</v>
      </c>
      <c r="BX9873">
        <f t="shared" si="618"/>
        <v>0</v>
      </c>
      <c r="BY9873">
        <f t="shared" si="619"/>
        <v>1</v>
      </c>
    </row>
    <row r="9874" spans="1:77">
      <c r="A9874" s="33">
        <v>9869</v>
      </c>
      <c r="BP9874" s="27">
        <v>0.832792326974142</v>
      </c>
      <c r="BQ9874" s="27">
        <v>18510.0308005847</v>
      </c>
      <c r="BR9874" s="27">
        <v>1.4348545952797</v>
      </c>
      <c r="BS9874" s="27">
        <v>84408.8005666065</v>
      </c>
      <c r="BU9874">
        <f t="shared" si="616"/>
        <v>106408.818245537</v>
      </c>
      <c r="BV9874">
        <f t="shared" si="617"/>
        <v>130819.388725349</v>
      </c>
      <c r="BW9874" s="9">
        <v>9869</v>
      </c>
      <c r="BX9874">
        <f t="shared" si="618"/>
        <v>0</v>
      </c>
      <c r="BY9874">
        <f t="shared" si="619"/>
        <v>1</v>
      </c>
    </row>
    <row r="9875" spans="1:77">
      <c r="A9875" s="33">
        <v>9870</v>
      </c>
      <c r="BP9875" s="27">
        <v>0.801192003280651</v>
      </c>
      <c r="BQ9875" s="27">
        <v>17818.5853273779</v>
      </c>
      <c r="BR9875" s="27">
        <v>1.35833421631813</v>
      </c>
      <c r="BS9875" s="27">
        <v>60455.6232120546</v>
      </c>
      <c r="BU9875">
        <f t="shared" si="616"/>
        <v>102360.21516472</v>
      </c>
      <c r="BV9875">
        <f t="shared" si="617"/>
        <v>143294.509235665</v>
      </c>
      <c r="BW9875" s="9">
        <v>9870</v>
      </c>
      <c r="BX9875">
        <f t="shared" si="618"/>
        <v>0</v>
      </c>
      <c r="BY9875">
        <f t="shared" si="619"/>
        <v>1</v>
      </c>
    </row>
    <row r="9876" spans="1:77">
      <c r="A9876" s="33">
        <v>9871</v>
      </c>
      <c r="BP9876" s="27">
        <v>0.833357216825828</v>
      </c>
      <c r="BQ9876" s="27">
        <v>13224.2732572421</v>
      </c>
      <c r="BR9876" s="27">
        <v>1.40241310454719</v>
      </c>
      <c r="BS9876" s="27">
        <v>58444.4733629896</v>
      </c>
      <c r="BU9876">
        <f t="shared" si="616"/>
        <v>111779.309266632</v>
      </c>
      <c r="BV9876">
        <f t="shared" si="617"/>
        <v>151917.492319088</v>
      </c>
      <c r="BW9876" s="9">
        <v>9871</v>
      </c>
      <c r="BX9876">
        <f t="shared" si="618"/>
        <v>0</v>
      </c>
      <c r="BY9876">
        <f t="shared" si="619"/>
        <v>1</v>
      </c>
    </row>
    <row r="9877" spans="1:77">
      <c r="A9877" s="33">
        <v>9872</v>
      </c>
      <c r="BP9877" s="27">
        <v>0.760342402662391</v>
      </c>
      <c r="BQ9877" s="27">
        <v>12928.6897814001</v>
      </c>
      <c r="BR9877" s="27">
        <v>1.3071439665064</v>
      </c>
      <c r="BS9877" s="27">
        <v>73347.2448359751</v>
      </c>
      <c r="BU9877">
        <f t="shared" si="616"/>
        <v>101122.670617959</v>
      </c>
      <c r="BV9877">
        <f t="shared" si="617"/>
        <v>122724.350139984</v>
      </c>
      <c r="BW9877" s="9">
        <v>9872</v>
      </c>
      <c r="BX9877">
        <f t="shared" si="618"/>
        <v>0</v>
      </c>
      <c r="BY9877">
        <f t="shared" si="619"/>
        <v>1</v>
      </c>
    </row>
    <row r="9878" spans="1:77">
      <c r="A9878" s="33">
        <v>9873</v>
      </c>
      <c r="BP9878" s="27">
        <v>0.827466382690497</v>
      </c>
      <c r="BQ9878" s="27">
        <v>12555.9242521817</v>
      </c>
      <c r="BR9878" s="27">
        <v>1.42318121499634</v>
      </c>
      <c r="BS9878" s="27">
        <v>57046.5853157506</v>
      </c>
      <c r="BU9878">
        <f t="shared" si="616"/>
        <v>111564.033151393</v>
      </c>
      <c r="BV9878">
        <f t="shared" si="617"/>
        <v>156430.5969337</v>
      </c>
      <c r="BW9878" s="9">
        <v>9873</v>
      </c>
      <c r="BX9878">
        <f t="shared" si="618"/>
        <v>0</v>
      </c>
      <c r="BY9878">
        <f t="shared" si="619"/>
        <v>1</v>
      </c>
    </row>
    <row r="9879" spans="1:77">
      <c r="A9879" s="33">
        <v>9874</v>
      </c>
      <c r="BP9879" s="27">
        <v>0.829676242867468</v>
      </c>
      <c r="BQ9879" s="27">
        <v>13137.9178261327</v>
      </c>
      <c r="BR9879" s="27">
        <v>1.43653512037229</v>
      </c>
      <c r="BS9879" s="27">
        <v>57518.8010264438</v>
      </c>
      <c r="BU9879">
        <f t="shared" si="616"/>
        <v>111313.518603987</v>
      </c>
      <c r="BV9879">
        <f t="shared" si="617"/>
        <v>157961.467029399</v>
      </c>
      <c r="BW9879" s="9">
        <v>9874</v>
      </c>
      <c r="BX9879">
        <f t="shared" si="618"/>
        <v>0</v>
      </c>
      <c r="BY9879">
        <f t="shared" si="619"/>
        <v>1</v>
      </c>
    </row>
    <row r="9880" spans="1:77">
      <c r="A9880" s="33">
        <v>9875</v>
      </c>
      <c r="BP9880" s="27">
        <v>0.785423098269493</v>
      </c>
      <c r="BQ9880" s="27">
        <v>11312.5020086958</v>
      </c>
      <c r="BR9880" s="27">
        <v>1.33876359873818</v>
      </c>
      <c r="BS9880" s="27">
        <v>70089.1827298123</v>
      </c>
      <c r="BU9880">
        <f t="shared" si="616"/>
        <v>106500.962731728</v>
      </c>
      <c r="BV9880">
        <f t="shared" si="617"/>
        <v>130725.357080915</v>
      </c>
      <c r="BW9880" s="9">
        <v>9875</v>
      </c>
      <c r="BX9880">
        <f t="shared" si="618"/>
        <v>0</v>
      </c>
      <c r="BY9880">
        <f t="shared" si="619"/>
        <v>1</v>
      </c>
    </row>
    <row r="9881" spans="1:77">
      <c r="A9881" s="33">
        <v>9876</v>
      </c>
      <c r="BP9881" s="27">
        <v>0.800872724799875</v>
      </c>
      <c r="BQ9881" s="27">
        <v>13163.5666647353</v>
      </c>
      <c r="BR9881" s="27">
        <v>1.37078403687994</v>
      </c>
      <c r="BS9881" s="27">
        <v>58436.4459217221</v>
      </c>
      <c r="BU9881">
        <f t="shared" si="616"/>
        <v>106967.342055246</v>
      </c>
      <c r="BV9881">
        <f t="shared" si="617"/>
        <v>147181.159610269</v>
      </c>
      <c r="BW9881" s="9">
        <v>9876</v>
      </c>
      <c r="BX9881">
        <f t="shared" si="618"/>
        <v>0</v>
      </c>
      <c r="BY9881">
        <f t="shared" si="619"/>
        <v>1</v>
      </c>
    </row>
    <row r="9882" spans="1:77">
      <c r="A9882" s="33">
        <v>9877</v>
      </c>
      <c r="BP9882" s="27">
        <v>0.859200762941827</v>
      </c>
      <c r="BQ9882" s="27">
        <v>12530.2944708803</v>
      </c>
      <c r="BR9882" s="27">
        <v>1.47204103670097</v>
      </c>
      <c r="BS9882" s="27">
        <v>57414.8621233479</v>
      </c>
      <c r="BU9882">
        <f t="shared" si="616"/>
        <v>116349.819970394</v>
      </c>
      <c r="BV9882">
        <f t="shared" si="617"/>
        <v>163391.293381797</v>
      </c>
      <c r="BW9882" s="9">
        <v>9877</v>
      </c>
      <c r="BX9882">
        <f t="shared" si="618"/>
        <v>0</v>
      </c>
      <c r="BY9882">
        <f t="shared" si="619"/>
        <v>1</v>
      </c>
    </row>
    <row r="9883" spans="1:77">
      <c r="A9883" s="33">
        <v>9878</v>
      </c>
      <c r="BP9883" s="27">
        <v>0.744987929203212</v>
      </c>
      <c r="BQ9883" s="27">
        <v>12447.3792283924</v>
      </c>
      <c r="BR9883" s="27">
        <v>1.24603665300909</v>
      </c>
      <c r="BS9883" s="27">
        <v>57339.415118824</v>
      </c>
      <c r="BU9883">
        <f t="shared" si="616"/>
        <v>99300.8101520894</v>
      </c>
      <c r="BV9883">
        <f t="shared" si="617"/>
        <v>129566.08283254</v>
      </c>
      <c r="BW9883" s="9">
        <v>9878</v>
      </c>
      <c r="BX9883">
        <f t="shared" si="618"/>
        <v>0</v>
      </c>
      <c r="BY9883">
        <f t="shared" si="619"/>
        <v>1</v>
      </c>
    </row>
    <row r="9884" spans="1:77">
      <c r="A9884" s="33">
        <v>9879</v>
      </c>
      <c r="BP9884" s="27">
        <v>0.853386902473696</v>
      </c>
      <c r="BQ9884" s="27">
        <v>11947.7714698475</v>
      </c>
      <c r="BR9884" s="27">
        <v>1.47806624119653</v>
      </c>
      <c r="BS9884" s="27">
        <v>56715.5746244386</v>
      </c>
      <c r="BU9884">
        <f t="shared" si="616"/>
        <v>116060.263901207</v>
      </c>
      <c r="BV9884">
        <f t="shared" si="617"/>
        <v>164994.361555041</v>
      </c>
      <c r="BW9884" s="9">
        <v>9879</v>
      </c>
      <c r="BX9884">
        <f t="shared" si="618"/>
        <v>0</v>
      </c>
      <c r="BY9884">
        <f t="shared" si="619"/>
        <v>1</v>
      </c>
    </row>
    <row r="9885" spans="1:77">
      <c r="A9885" s="33">
        <v>9880</v>
      </c>
      <c r="BP9885" s="27">
        <v>0.826460649292522</v>
      </c>
      <c r="BQ9885" s="27">
        <v>17012.4764044365</v>
      </c>
      <c r="BR9885" s="27">
        <v>1.41699667619612</v>
      </c>
      <c r="BS9885" s="27">
        <v>63732.0829254229</v>
      </c>
      <c r="BU9885">
        <f t="shared" si="616"/>
        <v>106956.620989442</v>
      </c>
      <c r="BV9885">
        <f t="shared" si="617"/>
        <v>148817.418503994</v>
      </c>
      <c r="BW9885" s="9">
        <v>9880</v>
      </c>
      <c r="BX9885">
        <f t="shared" si="618"/>
        <v>0</v>
      </c>
      <c r="BY9885">
        <f t="shared" si="619"/>
        <v>1</v>
      </c>
    </row>
    <row r="9886" spans="1:77">
      <c r="A9886" s="33">
        <v>9881</v>
      </c>
      <c r="BP9886" s="27">
        <v>0.81099925424022</v>
      </c>
      <c r="BQ9886" s="27">
        <v>17450.819533482</v>
      </c>
      <c r="BR9886" s="27">
        <v>1.37926116035365</v>
      </c>
      <c r="BS9886" s="27">
        <v>61319.4688550027</v>
      </c>
      <c r="BU9886">
        <f t="shared" si="616"/>
        <v>104199.068602551</v>
      </c>
      <c r="BV9886">
        <f t="shared" si="617"/>
        <v>145569.705198044</v>
      </c>
      <c r="BW9886" s="9">
        <v>9881</v>
      </c>
      <c r="BX9886">
        <f t="shared" si="618"/>
        <v>0</v>
      </c>
      <c r="BY9886">
        <f t="shared" si="619"/>
        <v>1</v>
      </c>
    </row>
    <row r="9887" spans="1:77">
      <c r="A9887" s="33">
        <v>9882</v>
      </c>
      <c r="BP9887" s="27">
        <v>0.78782195149844</v>
      </c>
      <c r="BQ9887" s="27">
        <v>13386.76628196</v>
      </c>
      <c r="BR9887" s="27">
        <v>1.32774113600681</v>
      </c>
      <c r="BS9887" s="27">
        <v>57605.1837663816</v>
      </c>
      <c r="BU9887">
        <f t="shared" si="616"/>
        <v>104786.526442806</v>
      </c>
      <c r="BV9887">
        <f t="shared" si="617"/>
        <v>141555.98663464</v>
      </c>
      <c r="BW9887" s="9">
        <v>9882</v>
      </c>
      <c r="BX9887">
        <f t="shared" si="618"/>
        <v>0</v>
      </c>
      <c r="BY9887">
        <f t="shared" si="619"/>
        <v>1</v>
      </c>
    </row>
    <row r="9888" spans="1:77">
      <c r="A9888" s="33">
        <v>9883</v>
      </c>
      <c r="BP9888" s="27">
        <v>0.741505477994901</v>
      </c>
      <c r="BQ9888" s="27">
        <v>14386.1240627196</v>
      </c>
      <c r="BR9888" s="27">
        <v>1.26857268777643</v>
      </c>
      <c r="BS9888" s="27">
        <v>60839.8462208517</v>
      </c>
      <c r="BU9888">
        <f t="shared" si="616"/>
        <v>96839.6976365156</v>
      </c>
      <c r="BV9888">
        <f t="shared" si="617"/>
        <v>129446.056945613</v>
      </c>
      <c r="BW9888" s="9">
        <v>9883</v>
      </c>
      <c r="BX9888">
        <f t="shared" si="618"/>
        <v>0</v>
      </c>
      <c r="BY9888">
        <f t="shared" si="619"/>
        <v>1</v>
      </c>
    </row>
    <row r="9889" spans="1:77">
      <c r="A9889" s="33">
        <v>9884</v>
      </c>
      <c r="BP9889" s="27">
        <v>0.837041344073038</v>
      </c>
      <c r="BQ9889" s="27">
        <v>18171.8592634433</v>
      </c>
      <c r="BR9889" s="27">
        <v>1.46632396865452</v>
      </c>
      <c r="BS9889" s="27">
        <v>67528.7603451347</v>
      </c>
      <c r="BU9889">
        <f t="shared" si="616"/>
        <v>107384.342347512</v>
      </c>
      <c r="BV9889">
        <f t="shared" si="617"/>
        <v>152419.834953043</v>
      </c>
      <c r="BW9889" s="9">
        <v>9884</v>
      </c>
      <c r="BX9889">
        <f t="shared" si="618"/>
        <v>0</v>
      </c>
      <c r="BY9889">
        <f t="shared" si="619"/>
        <v>1</v>
      </c>
    </row>
    <row r="9890" spans="1:77">
      <c r="A9890" s="33">
        <v>9885</v>
      </c>
      <c r="BP9890" s="27">
        <v>0.800818809822242</v>
      </c>
      <c r="BQ9890" s="27">
        <v>15762.6104371788</v>
      </c>
      <c r="BR9890" s="27">
        <v>1.37166219788227</v>
      </c>
      <c r="BS9890" s="27">
        <v>74378.480116411</v>
      </c>
      <c r="BU9890">
        <f t="shared" si="616"/>
        <v>104360.211036158</v>
      </c>
      <c r="BV9890">
        <f t="shared" si="617"/>
        <v>131370.84956593</v>
      </c>
      <c r="BW9890" s="9">
        <v>9885</v>
      </c>
      <c r="BX9890">
        <f t="shared" si="618"/>
        <v>0</v>
      </c>
      <c r="BY9890">
        <f t="shared" si="619"/>
        <v>1</v>
      </c>
    </row>
    <row r="9891" spans="1:77">
      <c r="A9891" s="33">
        <v>9886</v>
      </c>
      <c r="BP9891" s="27">
        <v>0.748590060712524</v>
      </c>
      <c r="BQ9891" s="27">
        <v>12081.1492550828</v>
      </c>
      <c r="BR9891" s="27">
        <v>1.28339223434933</v>
      </c>
      <c r="BS9891" s="27">
        <v>58410.3522666982</v>
      </c>
      <c r="BU9891">
        <f t="shared" si="616"/>
        <v>100207.359851796</v>
      </c>
      <c r="BV9891">
        <f t="shared" si="617"/>
        <v>134098.482885701</v>
      </c>
      <c r="BW9891" s="9">
        <v>9886</v>
      </c>
      <c r="BX9891">
        <f t="shared" si="618"/>
        <v>0</v>
      </c>
      <c r="BY9891">
        <f t="shared" si="619"/>
        <v>1</v>
      </c>
    </row>
    <row r="9892" spans="1:77">
      <c r="A9892" s="33">
        <v>9887</v>
      </c>
      <c r="BP9892" s="27">
        <v>0.812683155716433</v>
      </c>
      <c r="BQ9892" s="27">
        <v>19174.6436663809</v>
      </c>
      <c r="BR9892" s="27">
        <v>1.41334548733051</v>
      </c>
      <c r="BS9892" s="27">
        <v>64148.9597086007</v>
      </c>
      <c r="BU9892">
        <f t="shared" si="616"/>
        <v>102727.829691084</v>
      </c>
      <c r="BV9892">
        <f t="shared" si="617"/>
        <v>147852.863390976</v>
      </c>
      <c r="BW9892" s="9">
        <v>9887</v>
      </c>
      <c r="BX9892">
        <f t="shared" si="618"/>
        <v>0</v>
      </c>
      <c r="BY9892">
        <f t="shared" si="619"/>
        <v>1</v>
      </c>
    </row>
    <row r="9893" spans="1:77">
      <c r="A9893" s="33">
        <v>9888</v>
      </c>
      <c r="BP9893" s="27">
        <v>0.817484879180398</v>
      </c>
      <c r="BQ9893" s="27">
        <v>12560.9445992271</v>
      </c>
      <c r="BR9893" s="27">
        <v>1.42249043170118</v>
      </c>
      <c r="BS9893" s="27">
        <v>72816.9444961124</v>
      </c>
      <c r="BU9893">
        <f t="shared" si="616"/>
        <v>110061.787277833</v>
      </c>
      <c r="BV9893">
        <f t="shared" si="617"/>
        <v>140556.620259065</v>
      </c>
      <c r="BW9893" s="9">
        <v>9888</v>
      </c>
      <c r="BX9893">
        <f t="shared" si="618"/>
        <v>0</v>
      </c>
      <c r="BY9893">
        <f t="shared" si="619"/>
        <v>1</v>
      </c>
    </row>
    <row r="9894" spans="1:77">
      <c r="A9894" s="33">
        <v>9889</v>
      </c>
      <c r="BP9894" s="27">
        <v>0.872202871514526</v>
      </c>
      <c r="BQ9894" s="27">
        <v>15976.090762635</v>
      </c>
      <c r="BR9894" s="27">
        <v>1.4969236774301</v>
      </c>
      <c r="BS9894" s="27">
        <v>75784.7408237949</v>
      </c>
      <c r="BU9894">
        <f t="shared" si="616"/>
        <v>114854.339964544</v>
      </c>
      <c r="BV9894">
        <f t="shared" si="617"/>
        <v>148753.81079072</v>
      </c>
      <c r="BW9894" s="9">
        <v>9889</v>
      </c>
      <c r="BX9894">
        <f t="shared" si="618"/>
        <v>0</v>
      </c>
      <c r="BY9894">
        <f t="shared" si="619"/>
        <v>1</v>
      </c>
    </row>
    <row r="9895" spans="1:77">
      <c r="A9895" s="33">
        <v>9890</v>
      </c>
      <c r="BP9895" s="27">
        <v>0.829664652163946</v>
      </c>
      <c r="BQ9895" s="27">
        <v>13672.6691198366</v>
      </c>
      <c r="BR9895" s="27">
        <v>1.45435386117223</v>
      </c>
      <c r="BS9895" s="27">
        <v>60529.8111170678</v>
      </c>
      <c r="BU9895">
        <f t="shared" si="616"/>
        <v>110777.028704755</v>
      </c>
      <c r="BV9895">
        <f t="shared" si="617"/>
        <v>157623.268058767</v>
      </c>
      <c r="BW9895" s="9">
        <v>9890</v>
      </c>
      <c r="BX9895">
        <f t="shared" si="618"/>
        <v>0</v>
      </c>
      <c r="BY9895">
        <f t="shared" si="619"/>
        <v>1</v>
      </c>
    </row>
    <row r="9896" spans="1:77">
      <c r="A9896" s="33">
        <v>9891</v>
      </c>
      <c r="BP9896" s="27">
        <v>0.823893929091186</v>
      </c>
      <c r="BQ9896" s="27">
        <v>12396.3644026972</v>
      </c>
      <c r="BR9896" s="27">
        <v>1.39431024754291</v>
      </c>
      <c r="BS9896" s="27">
        <v>58026.1870404819</v>
      </c>
      <c r="BU9896">
        <f t="shared" si="616"/>
        <v>111187.724960981</v>
      </c>
      <c r="BV9896">
        <f t="shared" si="617"/>
        <v>151120.350090955</v>
      </c>
      <c r="BW9896" s="9">
        <v>9891</v>
      </c>
      <c r="BX9896">
        <f t="shared" si="618"/>
        <v>0</v>
      </c>
      <c r="BY9896">
        <f t="shared" si="619"/>
        <v>1</v>
      </c>
    </row>
    <row r="9897" spans="1:77">
      <c r="A9897" s="33">
        <v>9892</v>
      </c>
      <c r="BP9897" s="27">
        <v>0.761385028853198</v>
      </c>
      <c r="BQ9897" s="27">
        <v>12331.5605283884</v>
      </c>
      <c r="BR9897" s="27">
        <v>1.29597224976422</v>
      </c>
      <c r="BS9897" s="27">
        <v>69790.8266554845</v>
      </c>
      <c r="BU9897">
        <f t="shared" si="616"/>
        <v>101876.193799591</v>
      </c>
      <c r="BV9897">
        <f t="shared" si="617"/>
        <v>124605.010809149</v>
      </c>
      <c r="BW9897" s="9">
        <v>9892</v>
      </c>
      <c r="BX9897">
        <f t="shared" si="618"/>
        <v>0</v>
      </c>
      <c r="BY9897">
        <f t="shared" si="619"/>
        <v>1</v>
      </c>
    </row>
    <row r="9898" spans="1:77">
      <c r="A9898" s="33">
        <v>9893</v>
      </c>
      <c r="BP9898" s="27">
        <v>0.805012277921859</v>
      </c>
      <c r="BQ9898" s="27">
        <v>13713.9844423535</v>
      </c>
      <c r="BR9898" s="27">
        <v>1.37389654003073</v>
      </c>
      <c r="BS9898" s="27">
        <v>60349.6359247955</v>
      </c>
      <c r="BU9898">
        <f t="shared" si="616"/>
        <v>107037.857245925</v>
      </c>
      <c r="BV9898">
        <f t="shared" si="617"/>
        <v>145734.845079814</v>
      </c>
      <c r="BW9898" s="9">
        <v>9893</v>
      </c>
      <c r="BX9898">
        <f t="shared" si="618"/>
        <v>0</v>
      </c>
      <c r="BY9898">
        <f t="shared" si="619"/>
        <v>1</v>
      </c>
    </row>
    <row r="9899" spans="1:77">
      <c r="A9899" s="33">
        <v>9894</v>
      </c>
      <c r="BP9899" s="27">
        <v>0.826152850343551</v>
      </c>
      <c r="BQ9899" s="27">
        <v>15803.5113386205</v>
      </c>
      <c r="BR9899" s="27">
        <v>1.43328797447825</v>
      </c>
      <c r="BS9899" s="27">
        <v>76734.735332651</v>
      </c>
      <c r="BU9899">
        <f t="shared" si="616"/>
        <v>108119.416212912</v>
      </c>
      <c r="BV9899">
        <f t="shared" si="617"/>
        <v>138258.460839086</v>
      </c>
      <c r="BW9899" s="9">
        <v>9894</v>
      </c>
      <c r="BX9899">
        <f t="shared" si="618"/>
        <v>0</v>
      </c>
      <c r="BY9899">
        <f t="shared" si="619"/>
        <v>1</v>
      </c>
    </row>
    <row r="9900" spans="1:77">
      <c r="A9900" s="33">
        <v>9895</v>
      </c>
      <c r="BP9900" s="27">
        <v>0.838485970279887</v>
      </c>
      <c r="BQ9900" s="27">
        <v>12278.411965702</v>
      </c>
      <c r="BR9900" s="27">
        <v>1.42775422914844</v>
      </c>
      <c r="BS9900" s="27">
        <v>57339.0783224006</v>
      </c>
      <c r="BU9900">
        <f t="shared" si="616"/>
        <v>113494.483576281</v>
      </c>
      <c r="BV9900">
        <f t="shared" si="617"/>
        <v>156824.056049866</v>
      </c>
      <c r="BW9900" s="9">
        <v>9895</v>
      </c>
      <c r="BX9900">
        <f t="shared" si="618"/>
        <v>0</v>
      </c>
      <c r="BY9900">
        <f t="shared" si="619"/>
        <v>1</v>
      </c>
    </row>
    <row r="9901" spans="1:77">
      <c r="A9901" s="33">
        <v>9896</v>
      </c>
      <c r="BP9901" s="27">
        <v>0.764188954991283</v>
      </c>
      <c r="BQ9901" s="27">
        <v>16475.6287520984</v>
      </c>
      <c r="BR9901" s="27">
        <v>1.29779136871418</v>
      </c>
      <c r="BS9901" s="27">
        <v>64995.2709446546</v>
      </c>
      <c r="BU9901">
        <f t="shared" si="616"/>
        <v>98152.7144965941</v>
      </c>
      <c r="BV9901">
        <f t="shared" si="617"/>
        <v>129673.434362473</v>
      </c>
      <c r="BW9901" s="9">
        <v>9896</v>
      </c>
      <c r="BX9901">
        <f t="shared" si="618"/>
        <v>0</v>
      </c>
      <c r="BY9901">
        <f t="shared" si="619"/>
        <v>1</v>
      </c>
    </row>
    <row r="9902" spans="1:77">
      <c r="A9902" s="33">
        <v>9897</v>
      </c>
      <c r="BP9902" s="27">
        <v>0.785420042575452</v>
      </c>
      <c r="BQ9902" s="27">
        <v>13926.1963065541</v>
      </c>
      <c r="BR9902" s="27">
        <v>1.36151518195476</v>
      </c>
      <c r="BS9902" s="27">
        <v>61601.6795476297</v>
      </c>
      <c r="BU9902">
        <f t="shared" si="616"/>
        <v>103886.810079764</v>
      </c>
      <c r="BV9902">
        <f t="shared" si="617"/>
        <v>142625.597745584</v>
      </c>
      <c r="BW9902" s="9">
        <v>9897</v>
      </c>
      <c r="BX9902">
        <f t="shared" si="618"/>
        <v>0</v>
      </c>
      <c r="BY9902">
        <f t="shared" si="619"/>
        <v>1</v>
      </c>
    </row>
    <row r="9903" spans="1:77">
      <c r="A9903" s="33">
        <v>9898</v>
      </c>
      <c r="BP9903" s="27">
        <v>0.734573979288324</v>
      </c>
      <c r="BQ9903" s="27">
        <v>14118.2191019654</v>
      </c>
      <c r="BR9903" s="27">
        <v>1.25011393327801</v>
      </c>
      <c r="BS9903" s="27">
        <v>72683.4630013677</v>
      </c>
      <c r="BU9903">
        <f t="shared" si="616"/>
        <v>96067.8777912832</v>
      </c>
      <c r="BV9903">
        <f t="shared" si="617"/>
        <v>114833.626990334</v>
      </c>
      <c r="BW9903" s="9">
        <v>9898</v>
      </c>
      <c r="BX9903">
        <f t="shared" si="618"/>
        <v>0</v>
      </c>
      <c r="BY9903">
        <f t="shared" si="619"/>
        <v>1</v>
      </c>
    </row>
    <row r="9904" spans="1:77">
      <c r="A9904" s="33">
        <v>9899</v>
      </c>
      <c r="BP9904" s="27">
        <v>0.793007994607551</v>
      </c>
      <c r="BQ9904" s="27">
        <v>19523.273722467</v>
      </c>
      <c r="BR9904" s="27">
        <v>1.38547051088051</v>
      </c>
      <c r="BS9904" s="27">
        <v>65212.3882600159</v>
      </c>
      <c r="BU9904">
        <f t="shared" si="616"/>
        <v>99427.9254686657</v>
      </c>
      <c r="BV9904">
        <f t="shared" si="617"/>
        <v>142608.188372061</v>
      </c>
      <c r="BW9904" s="9">
        <v>9899</v>
      </c>
      <c r="BX9904">
        <f t="shared" si="618"/>
        <v>0</v>
      </c>
      <c r="BY9904">
        <f t="shared" si="619"/>
        <v>1</v>
      </c>
    </row>
    <row r="9905" spans="1:77">
      <c r="A9905" s="33">
        <v>9900</v>
      </c>
      <c r="BP9905" s="27">
        <v>0.705496584244383</v>
      </c>
      <c r="BQ9905" s="27">
        <v>12845.6038251351</v>
      </c>
      <c r="BR9905" s="27">
        <v>1.18711638946327</v>
      </c>
      <c r="BS9905" s="27">
        <v>58320.9581250987</v>
      </c>
      <c r="BU9905">
        <f t="shared" si="616"/>
        <v>92978.8838115223</v>
      </c>
      <c r="BV9905">
        <f t="shared" si="617"/>
        <v>119746.500294392</v>
      </c>
      <c r="BW9905" s="9">
        <v>9900</v>
      </c>
      <c r="BX9905">
        <f t="shared" si="618"/>
        <v>0</v>
      </c>
      <c r="BY9905">
        <f t="shared" si="619"/>
        <v>1</v>
      </c>
    </row>
    <row r="9906" spans="1:77">
      <c r="A9906" s="33">
        <v>9901</v>
      </c>
      <c r="BP9906" s="27">
        <v>0.839847255257298</v>
      </c>
      <c r="BQ9906" s="27">
        <v>17259.7342314425</v>
      </c>
      <c r="BR9906" s="27">
        <v>1.44137968338071</v>
      </c>
      <c r="BS9906" s="27">
        <v>59593.9921327509</v>
      </c>
      <c r="BU9906">
        <f t="shared" si="616"/>
        <v>108717.354057152</v>
      </c>
      <c r="BV9906">
        <f t="shared" si="617"/>
        <v>156612.960374355</v>
      </c>
      <c r="BW9906" s="9">
        <v>9901</v>
      </c>
      <c r="BX9906">
        <f t="shared" si="618"/>
        <v>0</v>
      </c>
      <c r="BY9906">
        <f t="shared" si="619"/>
        <v>1</v>
      </c>
    </row>
    <row r="9907" spans="1:77">
      <c r="A9907" s="33">
        <v>9902</v>
      </c>
      <c r="BP9907" s="27">
        <v>0.801901231069606</v>
      </c>
      <c r="BQ9907" s="27">
        <v>14865.4141619009</v>
      </c>
      <c r="BR9907" s="27">
        <v>1.35664308265459</v>
      </c>
      <c r="BS9907" s="27">
        <v>61786.5695882437</v>
      </c>
      <c r="BU9907">
        <f t="shared" si="616"/>
        <v>105419.77049854</v>
      </c>
      <c r="BV9907">
        <f t="shared" si="617"/>
        <v>141709.892809945</v>
      </c>
      <c r="BW9907" s="9">
        <v>9902</v>
      </c>
      <c r="BX9907">
        <f t="shared" si="618"/>
        <v>0</v>
      </c>
      <c r="BY9907">
        <f t="shared" si="619"/>
        <v>1</v>
      </c>
    </row>
    <row r="9908" spans="1:77">
      <c r="A9908" s="33">
        <v>9903</v>
      </c>
      <c r="BP9908" s="27">
        <v>0.830773528918334</v>
      </c>
      <c r="BQ9908" s="27">
        <v>11314.3408522126</v>
      </c>
      <c r="BR9908" s="27">
        <v>1.44647301243476</v>
      </c>
      <c r="BS9908" s="27">
        <v>59664.7643675795</v>
      </c>
      <c r="BU9908">
        <f t="shared" si="616"/>
        <v>113301.688485538</v>
      </c>
      <c r="BV9908">
        <f t="shared" si="617"/>
        <v>157306.187497634</v>
      </c>
      <c r="BW9908" s="9">
        <v>9903</v>
      </c>
      <c r="BX9908">
        <f t="shared" si="618"/>
        <v>0</v>
      </c>
      <c r="BY9908">
        <f t="shared" si="619"/>
        <v>1</v>
      </c>
    </row>
    <row r="9909" spans="1:77">
      <c r="A9909" s="33">
        <v>9904</v>
      </c>
      <c r="BP9909" s="27">
        <v>0.783873977670106</v>
      </c>
      <c r="BQ9909" s="27">
        <v>20113.645546621</v>
      </c>
      <c r="BR9909" s="27">
        <v>1.30424891054066</v>
      </c>
      <c r="BS9909" s="27">
        <v>67033.1471647644</v>
      </c>
      <c r="BU9909">
        <f t="shared" si="616"/>
        <v>97467.4511038949</v>
      </c>
      <c r="BV9909">
        <f t="shared" si="617"/>
        <v>128604.189416334</v>
      </c>
      <c r="BW9909" s="9">
        <v>9904</v>
      </c>
      <c r="BX9909">
        <f t="shared" si="618"/>
        <v>0</v>
      </c>
      <c r="BY9909">
        <f t="shared" si="619"/>
        <v>1</v>
      </c>
    </row>
    <row r="9910" spans="1:77">
      <c r="A9910" s="33">
        <v>9905</v>
      </c>
      <c r="BP9910" s="27">
        <v>0.864261274219867</v>
      </c>
      <c r="BQ9910" s="27">
        <v>13452.0750169259</v>
      </c>
      <c r="BR9910" s="27">
        <v>1.53120332589632</v>
      </c>
      <c r="BS9910" s="27">
        <v>72247.5219457374</v>
      </c>
      <c r="BU9910">
        <f t="shared" si="616"/>
        <v>116187.116116054</v>
      </c>
      <c r="BV9910">
        <f t="shared" si="617"/>
        <v>157432.976938711</v>
      </c>
      <c r="BW9910" s="9">
        <v>9905</v>
      </c>
      <c r="BX9910">
        <f t="shared" si="618"/>
        <v>0</v>
      </c>
      <c r="BY9910">
        <f t="shared" si="619"/>
        <v>1</v>
      </c>
    </row>
    <row r="9911" spans="1:77">
      <c r="A9911" s="33">
        <v>9906</v>
      </c>
      <c r="BP9911" s="27">
        <v>0.784220400416141</v>
      </c>
      <c r="BQ9911" s="27">
        <v>15257.5427006801</v>
      </c>
      <c r="BR9911" s="27">
        <v>1.36706698019379</v>
      </c>
      <c r="BS9911" s="27">
        <v>62143.4559472913</v>
      </c>
      <c r="BU9911">
        <f t="shared" si="616"/>
        <v>102375.517361741</v>
      </c>
      <c r="BV9911">
        <f t="shared" si="617"/>
        <v>142916.591081778</v>
      </c>
      <c r="BW9911" s="9">
        <v>9906</v>
      </c>
      <c r="BX9911">
        <f t="shared" si="618"/>
        <v>0</v>
      </c>
      <c r="BY9911">
        <f t="shared" si="619"/>
        <v>1</v>
      </c>
    </row>
    <row r="9912" spans="1:77">
      <c r="A9912" s="33">
        <v>9907</v>
      </c>
      <c r="BP9912" s="27">
        <v>0.796263705009679</v>
      </c>
      <c r="BQ9912" s="27">
        <v>17541.0494694622</v>
      </c>
      <c r="BR9912" s="27">
        <v>1.36994769565121</v>
      </c>
      <c r="BS9912" s="27">
        <v>64362.0773901309</v>
      </c>
      <c r="BU9912">
        <f t="shared" si="616"/>
        <v>101898.50628199</v>
      </c>
      <c r="BV9912">
        <f t="shared" si="617"/>
        <v>141130.076957551</v>
      </c>
      <c r="BW9912" s="9">
        <v>9907</v>
      </c>
      <c r="BX9912">
        <f t="shared" si="618"/>
        <v>0</v>
      </c>
      <c r="BY9912">
        <f t="shared" si="619"/>
        <v>1</v>
      </c>
    </row>
    <row r="9913" spans="1:77">
      <c r="A9913" s="33">
        <v>9908</v>
      </c>
      <c r="BP9913" s="27">
        <v>0.794129982386473</v>
      </c>
      <c r="BQ9913" s="27">
        <v>14828.1001921637</v>
      </c>
      <c r="BR9913" s="27">
        <v>1.37577454472321</v>
      </c>
      <c r="BS9913" s="27">
        <v>59780.6660098813</v>
      </c>
      <c r="BU9913">
        <f t="shared" si="616"/>
        <v>104291.397165807</v>
      </c>
      <c r="BV9913">
        <f t="shared" si="617"/>
        <v>146585.515698601</v>
      </c>
      <c r="BW9913" s="9">
        <v>9908</v>
      </c>
      <c r="BX9913">
        <f t="shared" si="618"/>
        <v>0</v>
      </c>
      <c r="BY9913">
        <f t="shared" si="619"/>
        <v>1</v>
      </c>
    </row>
    <row r="9914" spans="1:77">
      <c r="A9914" s="33">
        <v>9909</v>
      </c>
      <c r="BP9914" s="27">
        <v>0.804615262830358</v>
      </c>
      <c r="BQ9914" s="27">
        <v>13152.8733531911</v>
      </c>
      <c r="BR9914" s="27">
        <v>1.38901362861896</v>
      </c>
      <c r="BS9914" s="27">
        <v>58236.0594183112</v>
      </c>
      <c r="BU9914">
        <f t="shared" si="616"/>
        <v>107539.416071363</v>
      </c>
      <c r="BV9914">
        <f t="shared" si="617"/>
        <v>150115.984874533</v>
      </c>
      <c r="BW9914" s="9">
        <v>9909</v>
      </c>
      <c r="BX9914">
        <f t="shared" si="618"/>
        <v>0</v>
      </c>
      <c r="BY9914">
        <f t="shared" si="619"/>
        <v>1</v>
      </c>
    </row>
    <row r="9915" spans="1:77">
      <c r="A9915" s="33">
        <v>9910</v>
      </c>
      <c r="BP9915" s="27">
        <v>0.830405595100168</v>
      </c>
      <c r="BQ9915" s="27">
        <v>13950.4526320021</v>
      </c>
      <c r="BR9915" s="27">
        <v>1.43408421032379</v>
      </c>
      <c r="BS9915" s="27">
        <v>73562.057061867</v>
      </c>
      <c r="BU9915">
        <f t="shared" si="616"/>
        <v>110610.386633023</v>
      </c>
      <c r="BV9915">
        <f t="shared" si="617"/>
        <v>141550.574486702</v>
      </c>
      <c r="BW9915" s="9">
        <v>9910</v>
      </c>
      <c r="BX9915">
        <f t="shared" si="618"/>
        <v>0</v>
      </c>
      <c r="BY9915">
        <f t="shared" si="619"/>
        <v>1</v>
      </c>
    </row>
    <row r="9916" spans="1:77">
      <c r="A9916" s="33">
        <v>9911</v>
      </c>
      <c r="BP9916" s="27">
        <v>0.833607686252636</v>
      </c>
      <c r="BQ9916" s="27">
        <v>13108.1888026544</v>
      </c>
      <c r="BR9916" s="27">
        <v>1.46700927311846</v>
      </c>
      <c r="BS9916" s="27">
        <v>60986.8979125601</v>
      </c>
      <c r="BU9916">
        <f t="shared" si="616"/>
        <v>111932.964135241</v>
      </c>
      <c r="BV9916">
        <f t="shared" si="617"/>
        <v>159064.493055209</v>
      </c>
      <c r="BW9916" s="9">
        <v>9911</v>
      </c>
      <c r="BX9916">
        <f t="shared" si="618"/>
        <v>0</v>
      </c>
      <c r="BY9916">
        <f t="shared" si="619"/>
        <v>1</v>
      </c>
    </row>
    <row r="9917" spans="1:77">
      <c r="A9917" s="33">
        <v>9912</v>
      </c>
      <c r="BP9917" s="27">
        <v>0.744460269820789</v>
      </c>
      <c r="BQ9917" s="27">
        <v>15388.3560510298</v>
      </c>
      <c r="BR9917" s="27">
        <v>1.27536250579203</v>
      </c>
      <c r="BS9917" s="27">
        <v>71229.5754025432</v>
      </c>
      <c r="BU9917">
        <f t="shared" si="616"/>
        <v>96280.6844220885</v>
      </c>
      <c r="BV9917">
        <f t="shared" si="617"/>
        <v>120074.800466262</v>
      </c>
      <c r="BW9917" s="9">
        <v>9912</v>
      </c>
      <c r="BX9917">
        <f t="shared" si="618"/>
        <v>0</v>
      </c>
      <c r="BY9917">
        <f t="shared" si="619"/>
        <v>1</v>
      </c>
    </row>
    <row r="9918" spans="1:77">
      <c r="A9918" s="33">
        <v>9913</v>
      </c>
      <c r="BP9918" s="27">
        <v>0.788715904869987</v>
      </c>
      <c r="BQ9918" s="27">
        <v>12492.8530871524</v>
      </c>
      <c r="BR9918" s="27">
        <v>1.37958430138446</v>
      </c>
      <c r="BS9918" s="27">
        <v>70067.2843186707</v>
      </c>
      <c r="BU9918">
        <f t="shared" si="616"/>
        <v>105814.532643346</v>
      </c>
      <c r="BV9918">
        <f t="shared" si="617"/>
        <v>136870.360888998</v>
      </c>
      <c r="BW9918" s="9">
        <v>9913</v>
      </c>
      <c r="BX9918">
        <f t="shared" si="618"/>
        <v>0</v>
      </c>
      <c r="BY9918">
        <f t="shared" si="619"/>
        <v>1</v>
      </c>
    </row>
    <row r="9919" spans="1:77">
      <c r="A9919" s="33">
        <v>9914</v>
      </c>
      <c r="BP9919" s="27">
        <v>0.850872547240693</v>
      </c>
      <c r="BQ9919" s="27">
        <v>13127.6050724167</v>
      </c>
      <c r="BR9919" s="27">
        <v>1.48827630557555</v>
      </c>
      <c r="BS9919" s="27">
        <v>61530.4713218448</v>
      </c>
      <c r="BU9919">
        <f t="shared" si="616"/>
        <v>114503.277013687</v>
      </c>
      <c r="BV9919">
        <f t="shared" si="617"/>
        <v>161710.974514488</v>
      </c>
      <c r="BW9919" s="9">
        <v>9914</v>
      </c>
      <c r="BX9919">
        <f t="shared" si="618"/>
        <v>0</v>
      </c>
      <c r="BY9919">
        <f t="shared" si="619"/>
        <v>1</v>
      </c>
    </row>
    <row r="9920" spans="1:77">
      <c r="A9920" s="33">
        <v>9915</v>
      </c>
      <c r="BP9920" s="27">
        <v>0.807090550557112</v>
      </c>
      <c r="BQ9920" s="27">
        <v>13733.0679624513</v>
      </c>
      <c r="BR9920" s="27">
        <v>1.39464120574248</v>
      </c>
      <c r="BS9920" s="27">
        <v>58565.3156335407</v>
      </c>
      <c r="BU9920">
        <f t="shared" si="616"/>
        <v>107330.514621115</v>
      </c>
      <c r="BV9920">
        <f t="shared" si="617"/>
        <v>150630.865227832</v>
      </c>
      <c r="BW9920" s="9">
        <v>9915</v>
      </c>
      <c r="BX9920">
        <f t="shared" si="618"/>
        <v>0</v>
      </c>
      <c r="BY9920">
        <f t="shared" si="619"/>
        <v>1</v>
      </c>
    </row>
    <row r="9921" spans="1:77">
      <c r="A9921" s="33">
        <v>9916</v>
      </c>
      <c r="BP9921" s="27">
        <v>0.824336820776753</v>
      </c>
      <c r="BQ9921" s="27">
        <v>17282.2892495305</v>
      </c>
      <c r="BR9921" s="27">
        <v>1.43488565447919</v>
      </c>
      <c r="BS9921" s="27">
        <v>66771.8086229527</v>
      </c>
      <c r="BU9921">
        <f t="shared" si="616"/>
        <v>106368.233866982</v>
      </c>
      <c r="BV9921">
        <f t="shared" si="617"/>
        <v>148461.039548926</v>
      </c>
      <c r="BW9921" s="9">
        <v>9916</v>
      </c>
      <c r="BX9921">
        <f t="shared" si="618"/>
        <v>0</v>
      </c>
      <c r="BY9921">
        <f t="shared" si="619"/>
        <v>1</v>
      </c>
    </row>
    <row r="9922" spans="1:77">
      <c r="A9922" s="33">
        <v>9917</v>
      </c>
      <c r="BP9922" s="27">
        <v>0.82072543825575</v>
      </c>
      <c r="BQ9922" s="27">
        <v>12863.0023025251</v>
      </c>
      <c r="BR9922" s="27">
        <v>1.41300475434239</v>
      </c>
      <c r="BS9922" s="27">
        <v>73529.0890063209</v>
      </c>
      <c r="BU9922">
        <f t="shared" si="616"/>
        <v>110245.813435837</v>
      </c>
      <c r="BV9922">
        <f t="shared" si="617"/>
        <v>138421.624145038</v>
      </c>
      <c r="BW9922" s="9">
        <v>9917</v>
      </c>
      <c r="BX9922">
        <f t="shared" si="618"/>
        <v>0</v>
      </c>
      <c r="BY9922">
        <f t="shared" si="619"/>
        <v>1</v>
      </c>
    </row>
    <row r="9923" spans="1:77">
      <c r="A9923" s="33">
        <v>9918</v>
      </c>
      <c r="BP9923" s="27">
        <v>0.864867673517418</v>
      </c>
      <c r="BQ9923" s="27">
        <v>17379.2963467631</v>
      </c>
      <c r="BR9923" s="27">
        <v>1.47776830267282</v>
      </c>
      <c r="BS9923" s="27">
        <v>80769.6056257015</v>
      </c>
      <c r="BU9923">
        <f t="shared" si="616"/>
        <v>112350.85468085</v>
      </c>
      <c r="BV9923">
        <f t="shared" si="617"/>
        <v>140895.639775221</v>
      </c>
      <c r="BW9923" s="9">
        <v>9918</v>
      </c>
      <c r="BX9923">
        <f t="shared" si="618"/>
        <v>0</v>
      </c>
      <c r="BY9923">
        <f t="shared" si="619"/>
        <v>1</v>
      </c>
    </row>
    <row r="9924" spans="1:77">
      <c r="A9924" s="33">
        <v>9919</v>
      </c>
      <c r="BP9924" s="27">
        <v>0.814535129312185</v>
      </c>
      <c r="BQ9924" s="27">
        <v>13850.779073392</v>
      </c>
      <c r="BR9924" s="27">
        <v>1.38930122076105</v>
      </c>
      <c r="BS9924" s="27">
        <v>58620.1300382171</v>
      </c>
      <c r="BU9924">
        <f t="shared" si="616"/>
        <v>108329.490323436</v>
      </c>
      <c r="BV9924">
        <f t="shared" si="617"/>
        <v>149775.053075941</v>
      </c>
      <c r="BW9924" s="9">
        <v>9919</v>
      </c>
      <c r="BX9924">
        <f t="shared" si="618"/>
        <v>0</v>
      </c>
      <c r="BY9924">
        <f t="shared" si="619"/>
        <v>1</v>
      </c>
    </row>
    <row r="9925" spans="1:77">
      <c r="A9925" s="33">
        <v>9920</v>
      </c>
      <c r="BP9925" s="27">
        <v>0.743757390183493</v>
      </c>
      <c r="BQ9925" s="27">
        <v>16545.2664895781</v>
      </c>
      <c r="BR9925" s="27">
        <v>1.27550094945819</v>
      </c>
      <c r="BS9925" s="27">
        <v>64488.4047352027</v>
      </c>
      <c r="BU9925">
        <f t="shared" si="616"/>
        <v>95018.3420379458</v>
      </c>
      <c r="BV9925">
        <f t="shared" si="617"/>
        <v>126836.737683526</v>
      </c>
      <c r="BW9925" s="9">
        <v>9920</v>
      </c>
      <c r="BX9925">
        <f t="shared" si="618"/>
        <v>0</v>
      </c>
      <c r="BY9925">
        <f t="shared" si="619"/>
        <v>1</v>
      </c>
    </row>
    <row r="9926" spans="1:77">
      <c r="A9926" s="33">
        <v>9921</v>
      </c>
      <c r="BP9926" s="27">
        <v>0.783061357124045</v>
      </c>
      <c r="BQ9926" s="27">
        <v>17875.0460420574</v>
      </c>
      <c r="BR9926" s="27">
        <v>1.35079332361348</v>
      </c>
      <c r="BS9926" s="27">
        <v>66132.5039595182</v>
      </c>
      <c r="BU9926">
        <f t="shared" si="616"/>
        <v>99584.1575265494</v>
      </c>
      <c r="BV9926">
        <f t="shared" si="617"/>
        <v>136486.494582504</v>
      </c>
      <c r="BW9926" s="9">
        <v>9921</v>
      </c>
      <c r="BX9926">
        <f t="shared" si="618"/>
        <v>0</v>
      </c>
      <c r="BY9926">
        <f t="shared" si="619"/>
        <v>1</v>
      </c>
    </row>
    <row r="9927" spans="1:77">
      <c r="A9927" s="33">
        <v>9922</v>
      </c>
      <c r="BP9927" s="27">
        <v>0.76231541156152</v>
      </c>
      <c r="BQ9927" s="27">
        <v>16338.6904164922</v>
      </c>
      <c r="BR9927" s="27">
        <v>1.32795599919982</v>
      </c>
      <c r="BS9927" s="27">
        <v>80051.8173219567</v>
      </c>
      <c r="BU9927">
        <f t="shared" ref="BU9927:BU9990" si="620">BP9927*$BV$1-BQ9927</f>
        <v>98008.6213177358</v>
      </c>
      <c r="BV9927">
        <f t="shared" ref="BV9927:BV9990" si="621">BR9927*$BV$1-BS9927</f>
        <v>119141.582558017</v>
      </c>
      <c r="BW9927" s="9">
        <v>9922</v>
      </c>
      <c r="BX9927">
        <f t="shared" ref="BX9927:BX9990" si="622">IF(BU9927=MAX($BU9927:$BV9927),1,0)</f>
        <v>0</v>
      </c>
      <c r="BY9927">
        <f t="shared" ref="BY9927:BY9990" si="623">IF(BV9927=MAX($BU9927:$BV9927),1,0)</f>
        <v>1</v>
      </c>
    </row>
    <row r="9928" spans="1:77">
      <c r="A9928" s="33">
        <v>9923</v>
      </c>
      <c r="BP9928" s="27">
        <v>0.823530010507965</v>
      </c>
      <c r="BQ9928" s="27">
        <v>16264.7731737985</v>
      </c>
      <c r="BR9928" s="27">
        <v>1.4350194849162</v>
      </c>
      <c r="BS9928" s="27">
        <v>80894.3778929293</v>
      </c>
      <c r="BU9928">
        <f t="shared" si="620"/>
        <v>107264.728402396</v>
      </c>
      <c r="BV9928">
        <f t="shared" si="621"/>
        <v>134358.544844501</v>
      </c>
      <c r="BW9928" s="9">
        <v>9923</v>
      </c>
      <c r="BX9928">
        <f t="shared" si="622"/>
        <v>0</v>
      </c>
      <c r="BY9928">
        <f t="shared" si="623"/>
        <v>1</v>
      </c>
    </row>
    <row r="9929" spans="1:77">
      <c r="A9929" s="33">
        <v>9924</v>
      </c>
      <c r="BP9929" s="27">
        <v>0.761710498378415</v>
      </c>
      <c r="BQ9929" s="27">
        <v>17306.8210728171</v>
      </c>
      <c r="BR9929" s="27">
        <v>1.29758530638899</v>
      </c>
      <c r="BS9929" s="27">
        <v>79569.3667711958</v>
      </c>
      <c r="BU9929">
        <f t="shared" si="620"/>
        <v>96949.7536839452</v>
      </c>
      <c r="BV9929">
        <f t="shared" si="621"/>
        <v>115068.429187152</v>
      </c>
      <c r="BW9929" s="9">
        <v>9924</v>
      </c>
      <c r="BX9929">
        <f t="shared" si="622"/>
        <v>0</v>
      </c>
      <c r="BY9929">
        <f t="shared" si="623"/>
        <v>1</v>
      </c>
    </row>
    <row r="9930" spans="1:77">
      <c r="A9930" s="33">
        <v>9925</v>
      </c>
      <c r="BP9930" s="27">
        <v>0.754430743703727</v>
      </c>
      <c r="BQ9930" s="27">
        <v>18229.5214505855</v>
      </c>
      <c r="BR9930" s="27">
        <v>1.27967672762199</v>
      </c>
      <c r="BS9930" s="27">
        <v>64713.1219670937</v>
      </c>
      <c r="BU9930">
        <f t="shared" si="620"/>
        <v>94935.0901049735</v>
      </c>
      <c r="BV9930">
        <f t="shared" si="621"/>
        <v>127238.387176205</v>
      </c>
      <c r="BW9930" s="9">
        <v>9925</v>
      </c>
      <c r="BX9930">
        <f t="shared" si="622"/>
        <v>0</v>
      </c>
      <c r="BY9930">
        <f t="shared" si="623"/>
        <v>1</v>
      </c>
    </row>
    <row r="9931" spans="1:77">
      <c r="A9931" s="33">
        <v>9926</v>
      </c>
      <c r="BP9931" s="27">
        <v>0.80377936611906</v>
      </c>
      <c r="BQ9931" s="27">
        <v>16822.1781382811</v>
      </c>
      <c r="BR9931" s="27">
        <v>1.35345787736532</v>
      </c>
      <c r="BS9931" s="27">
        <v>62920.4315886139</v>
      </c>
      <c r="BU9931">
        <f t="shared" si="620"/>
        <v>103744.726779578</v>
      </c>
      <c r="BV9931">
        <f t="shared" si="621"/>
        <v>140098.250016185</v>
      </c>
      <c r="BW9931" s="9">
        <v>9926</v>
      </c>
      <c r="BX9931">
        <f t="shared" si="622"/>
        <v>0</v>
      </c>
      <c r="BY9931">
        <f t="shared" si="623"/>
        <v>1</v>
      </c>
    </row>
    <row r="9932" spans="1:77">
      <c r="A9932" s="33">
        <v>9927</v>
      </c>
      <c r="BP9932" s="27">
        <v>0.751109495259383</v>
      </c>
      <c r="BQ9932" s="27">
        <v>10089.737999046</v>
      </c>
      <c r="BR9932" s="27">
        <v>1.26867155885747</v>
      </c>
      <c r="BS9932" s="27">
        <v>53486.9437799569</v>
      </c>
      <c r="BU9932">
        <f t="shared" si="620"/>
        <v>102576.686289861</v>
      </c>
      <c r="BV9932">
        <f t="shared" si="621"/>
        <v>136813.790048664</v>
      </c>
      <c r="BW9932" s="9">
        <v>9927</v>
      </c>
      <c r="BX9932">
        <f t="shared" si="622"/>
        <v>0</v>
      </c>
      <c r="BY9932">
        <f t="shared" si="623"/>
        <v>1</v>
      </c>
    </row>
    <row r="9933" spans="1:77">
      <c r="A9933" s="33">
        <v>9928</v>
      </c>
      <c r="BP9933" s="27">
        <v>0.802597431500044</v>
      </c>
      <c r="BQ9933" s="27">
        <v>13105.0290754707</v>
      </c>
      <c r="BR9933" s="27">
        <v>1.3745342781493</v>
      </c>
      <c r="BS9933" s="27">
        <v>59409.1721120075</v>
      </c>
      <c r="BU9933">
        <f t="shared" si="620"/>
        <v>107284.585649536</v>
      </c>
      <c r="BV9933">
        <f t="shared" si="621"/>
        <v>146770.969610387</v>
      </c>
      <c r="BW9933" s="9">
        <v>9928</v>
      </c>
      <c r="BX9933">
        <f t="shared" si="622"/>
        <v>0</v>
      </c>
      <c r="BY9933">
        <f t="shared" si="623"/>
        <v>1</v>
      </c>
    </row>
    <row r="9934" spans="1:77">
      <c r="A9934" s="33">
        <v>9929</v>
      </c>
      <c r="BP9934" s="27">
        <v>0.803845267968429</v>
      </c>
      <c r="BQ9934" s="27">
        <v>13935.5894226146</v>
      </c>
      <c r="BR9934" s="27">
        <v>1.38269231488927</v>
      </c>
      <c r="BS9934" s="27">
        <v>75118.8135110253</v>
      </c>
      <c r="BU9934">
        <f t="shared" si="620"/>
        <v>106641.20077265</v>
      </c>
      <c r="BV9934">
        <f t="shared" si="621"/>
        <v>132285.033722366</v>
      </c>
      <c r="BW9934" s="9">
        <v>9929</v>
      </c>
      <c r="BX9934">
        <f t="shared" si="622"/>
        <v>0</v>
      </c>
      <c r="BY9934">
        <f t="shared" si="623"/>
        <v>1</v>
      </c>
    </row>
    <row r="9935" spans="1:77">
      <c r="A9935" s="33">
        <v>9930</v>
      </c>
      <c r="BP9935" s="27">
        <v>0.820055854355018</v>
      </c>
      <c r="BQ9935" s="27">
        <v>14068.1280808876</v>
      </c>
      <c r="BR9935" s="27">
        <v>1.37451223584699</v>
      </c>
      <c r="BS9935" s="27">
        <v>59033.701150284</v>
      </c>
      <c r="BU9935">
        <f t="shared" si="620"/>
        <v>108940.250072365</v>
      </c>
      <c r="BV9935">
        <f t="shared" si="621"/>
        <v>147143.134226764</v>
      </c>
      <c r="BW9935" s="9">
        <v>9930</v>
      </c>
      <c r="BX9935">
        <f t="shared" si="622"/>
        <v>0</v>
      </c>
      <c r="BY9935">
        <f t="shared" si="623"/>
        <v>1</v>
      </c>
    </row>
    <row r="9936" spans="1:77">
      <c r="A9936" s="33">
        <v>9931</v>
      </c>
      <c r="BP9936" s="27">
        <v>0.765948477138093</v>
      </c>
      <c r="BQ9936" s="27">
        <v>15283.5043330574</v>
      </c>
      <c r="BR9936" s="27">
        <v>1.31682323004157</v>
      </c>
      <c r="BS9936" s="27">
        <v>63626.628201216</v>
      </c>
      <c r="BU9936">
        <f t="shared" si="620"/>
        <v>99608.7672376565</v>
      </c>
      <c r="BV9936">
        <f t="shared" si="621"/>
        <v>133896.85630502</v>
      </c>
      <c r="BW9936" s="9">
        <v>9931</v>
      </c>
      <c r="BX9936">
        <f t="shared" si="622"/>
        <v>0</v>
      </c>
      <c r="BY9936">
        <f t="shared" si="623"/>
        <v>1</v>
      </c>
    </row>
    <row r="9937" spans="1:77">
      <c r="A9937" s="33">
        <v>9932</v>
      </c>
      <c r="BP9937" s="27">
        <v>0.744404972258343</v>
      </c>
      <c r="BQ9937" s="27">
        <v>19873.9569071378</v>
      </c>
      <c r="BR9937" s="27">
        <v>1.26400922803261</v>
      </c>
      <c r="BS9937" s="27">
        <v>69261.9287670649</v>
      </c>
      <c r="BU9937">
        <f t="shared" si="620"/>
        <v>91786.7889316137</v>
      </c>
      <c r="BV9937">
        <f t="shared" si="621"/>
        <v>120339.455437827</v>
      </c>
      <c r="BW9937" s="9">
        <v>9932</v>
      </c>
      <c r="BX9937">
        <f t="shared" si="622"/>
        <v>0</v>
      </c>
      <c r="BY9937">
        <f t="shared" si="623"/>
        <v>1</v>
      </c>
    </row>
    <row r="9938" spans="1:77">
      <c r="A9938" s="33">
        <v>9933</v>
      </c>
      <c r="BP9938" s="27">
        <v>0.783132399061892</v>
      </c>
      <c r="BQ9938" s="27">
        <v>17128.2326661491</v>
      </c>
      <c r="BR9938" s="27">
        <v>1.34217608363338</v>
      </c>
      <c r="BS9938" s="27">
        <v>65014.5590883738</v>
      </c>
      <c r="BU9938">
        <f t="shared" si="620"/>
        <v>100341.627193135</v>
      </c>
      <c r="BV9938">
        <f t="shared" si="621"/>
        <v>136311.853456633</v>
      </c>
      <c r="BW9938" s="9">
        <v>9933</v>
      </c>
      <c r="BX9938">
        <f t="shared" si="622"/>
        <v>0</v>
      </c>
      <c r="BY9938">
        <f t="shared" si="623"/>
        <v>1</v>
      </c>
    </row>
    <row r="9939" spans="1:77">
      <c r="A9939" s="33">
        <v>9934</v>
      </c>
      <c r="BP9939" s="27">
        <v>0.824465604521214</v>
      </c>
      <c r="BQ9939" s="27">
        <v>17916.6607648004</v>
      </c>
      <c r="BR9939" s="27">
        <v>1.4408674209038</v>
      </c>
      <c r="BS9939" s="27">
        <v>69851.8666060396</v>
      </c>
      <c r="BU9939">
        <f t="shared" si="620"/>
        <v>105753.179913382</v>
      </c>
      <c r="BV9939">
        <f t="shared" si="621"/>
        <v>146278.246529531</v>
      </c>
      <c r="BW9939" s="9">
        <v>9934</v>
      </c>
      <c r="BX9939">
        <f t="shared" si="622"/>
        <v>0</v>
      </c>
      <c r="BY9939">
        <f t="shared" si="623"/>
        <v>1</v>
      </c>
    </row>
    <row r="9940" spans="1:77">
      <c r="A9940" s="33">
        <v>9935</v>
      </c>
      <c r="BP9940" s="27">
        <v>0.813363275546812</v>
      </c>
      <c r="BQ9940" s="27">
        <v>18898.0279682886</v>
      </c>
      <c r="BR9940" s="27">
        <v>1.39652086955588</v>
      </c>
      <c r="BS9940" s="27">
        <v>64615.0174358806</v>
      </c>
      <c r="BU9940">
        <f t="shared" si="620"/>
        <v>103106.463363733</v>
      </c>
      <c r="BV9940">
        <f t="shared" si="621"/>
        <v>144863.112997502</v>
      </c>
      <c r="BW9940" s="9">
        <v>9935</v>
      </c>
      <c r="BX9940">
        <f t="shared" si="622"/>
        <v>0</v>
      </c>
      <c r="BY9940">
        <f t="shared" si="623"/>
        <v>1</v>
      </c>
    </row>
    <row r="9941" spans="1:77">
      <c r="A9941" s="33">
        <v>9936</v>
      </c>
      <c r="BP9941" s="27">
        <v>0.780803386268068</v>
      </c>
      <c r="BQ9941" s="27">
        <v>17882.6675150794</v>
      </c>
      <c r="BR9941" s="27">
        <v>1.33809921479297</v>
      </c>
      <c r="BS9941" s="27">
        <v>63065.1108525531</v>
      </c>
      <c r="BU9941">
        <f t="shared" si="620"/>
        <v>99237.8404251307</v>
      </c>
      <c r="BV9941">
        <f t="shared" si="621"/>
        <v>137649.771366392</v>
      </c>
      <c r="BW9941" s="9">
        <v>9936</v>
      </c>
      <c r="BX9941">
        <f t="shared" si="622"/>
        <v>0</v>
      </c>
      <c r="BY9941">
        <f t="shared" si="623"/>
        <v>1</v>
      </c>
    </row>
    <row r="9942" spans="1:77">
      <c r="A9942" s="33">
        <v>9937</v>
      </c>
      <c r="BP9942" s="27">
        <v>0.819780000248971</v>
      </c>
      <c r="BQ9942" s="27">
        <v>16465.6524538055</v>
      </c>
      <c r="BR9942" s="27">
        <v>1.42951196435454</v>
      </c>
      <c r="BS9942" s="27">
        <v>62618.3718469701</v>
      </c>
      <c r="BU9942">
        <f t="shared" si="620"/>
        <v>106501.34758354</v>
      </c>
      <c r="BV9942">
        <f t="shared" si="621"/>
        <v>151808.422806212</v>
      </c>
      <c r="BW9942" s="9">
        <v>9937</v>
      </c>
      <c r="BX9942">
        <f t="shared" si="622"/>
        <v>0</v>
      </c>
      <c r="BY9942">
        <f t="shared" si="623"/>
        <v>1</v>
      </c>
    </row>
    <row r="9943" spans="1:77">
      <c r="A9943" s="33">
        <v>9938</v>
      </c>
      <c r="BP9943" s="27">
        <v>0.823608245427929</v>
      </c>
      <c r="BQ9943" s="27">
        <v>15837.6369570743</v>
      </c>
      <c r="BR9943" s="27">
        <v>1.41781413148086</v>
      </c>
      <c r="BS9943" s="27">
        <v>59736.4959699383</v>
      </c>
      <c r="BU9943">
        <f t="shared" si="620"/>
        <v>107703.599857115</v>
      </c>
      <c r="BV9943">
        <f t="shared" si="621"/>
        <v>152935.62375219</v>
      </c>
      <c r="BW9943" s="9">
        <v>9938</v>
      </c>
      <c r="BX9943">
        <f t="shared" si="622"/>
        <v>0</v>
      </c>
      <c r="BY9943">
        <f t="shared" si="623"/>
        <v>1</v>
      </c>
    </row>
    <row r="9944" spans="1:77">
      <c r="A9944" s="33">
        <v>9939</v>
      </c>
      <c r="BP9944" s="27">
        <v>0.828356150505758</v>
      </c>
      <c r="BQ9944" s="27">
        <v>13744.0470575821</v>
      </c>
      <c r="BR9944" s="27">
        <v>1.41963167461781</v>
      </c>
      <c r="BS9944" s="27">
        <v>72864.2897849267</v>
      </c>
      <c r="BU9944">
        <f t="shared" si="620"/>
        <v>110509.375518282</v>
      </c>
      <c r="BV9944">
        <f t="shared" si="621"/>
        <v>140080.461407745</v>
      </c>
      <c r="BW9944" s="9">
        <v>9939</v>
      </c>
      <c r="BX9944">
        <f t="shared" si="622"/>
        <v>0</v>
      </c>
      <c r="BY9944">
        <f t="shared" si="623"/>
        <v>1</v>
      </c>
    </row>
    <row r="9945" spans="1:77">
      <c r="A9945" s="33">
        <v>9940</v>
      </c>
      <c r="BP9945" s="27">
        <v>0.828114728458019</v>
      </c>
      <c r="BQ9945" s="27">
        <v>16428.5974413671</v>
      </c>
      <c r="BR9945" s="27">
        <v>1.40760244250873</v>
      </c>
      <c r="BS9945" s="27">
        <v>66037.2479992694</v>
      </c>
      <c r="BU9945">
        <f t="shared" si="620"/>
        <v>107788.611827336</v>
      </c>
      <c r="BV9945">
        <f t="shared" si="621"/>
        <v>145103.11837704</v>
      </c>
      <c r="BW9945" s="9">
        <v>9940</v>
      </c>
      <c r="BX9945">
        <f t="shared" si="622"/>
        <v>0</v>
      </c>
      <c r="BY9945">
        <f t="shared" si="623"/>
        <v>1</v>
      </c>
    </row>
    <row r="9946" spans="1:77">
      <c r="A9946" s="33">
        <v>9941</v>
      </c>
      <c r="BP9946" s="27">
        <v>0.804340959598366</v>
      </c>
      <c r="BQ9946" s="27">
        <v>12209.7324141152</v>
      </c>
      <c r="BR9946" s="27">
        <v>1.40223705626611</v>
      </c>
      <c r="BS9946" s="27">
        <v>57280.8103545152</v>
      </c>
      <c r="BU9946">
        <f t="shared" si="620"/>
        <v>108441.41152564</v>
      </c>
      <c r="BV9946">
        <f t="shared" si="621"/>
        <v>153054.748085401</v>
      </c>
      <c r="BW9946" s="9">
        <v>9941</v>
      </c>
      <c r="BX9946">
        <f t="shared" si="622"/>
        <v>0</v>
      </c>
      <c r="BY9946">
        <f t="shared" si="623"/>
        <v>1</v>
      </c>
    </row>
    <row r="9947" spans="1:77">
      <c r="A9947" s="33">
        <v>9942</v>
      </c>
      <c r="BP9947" s="27">
        <v>0.807910364115741</v>
      </c>
      <c r="BQ9947" s="27">
        <v>19546.8506751682</v>
      </c>
      <c r="BR9947" s="27">
        <v>1.39290640428609</v>
      </c>
      <c r="BS9947" s="27">
        <v>68950.1121943038</v>
      </c>
      <c r="BU9947">
        <f t="shared" si="620"/>
        <v>101639.703942193</v>
      </c>
      <c r="BV9947">
        <f t="shared" si="621"/>
        <v>139985.848448609</v>
      </c>
      <c r="BW9947" s="9">
        <v>9942</v>
      </c>
      <c r="BX9947">
        <f t="shared" si="622"/>
        <v>0</v>
      </c>
      <c r="BY9947">
        <f t="shared" si="623"/>
        <v>1</v>
      </c>
    </row>
    <row r="9948" spans="1:77">
      <c r="A9948" s="33">
        <v>9943</v>
      </c>
      <c r="BP9948" s="27">
        <v>0.837157823744104</v>
      </c>
      <c r="BQ9948" s="27">
        <v>14901.8991189689</v>
      </c>
      <c r="BR9948" s="27">
        <v>1.41261383545441</v>
      </c>
      <c r="BS9948" s="27">
        <v>61914.624775989</v>
      </c>
      <c r="BU9948">
        <f t="shared" si="620"/>
        <v>110671.774442647</v>
      </c>
      <c r="BV9948">
        <f t="shared" si="621"/>
        <v>149977.450542172</v>
      </c>
      <c r="BW9948" s="9">
        <v>9943</v>
      </c>
      <c r="BX9948">
        <f t="shared" si="622"/>
        <v>0</v>
      </c>
      <c r="BY9948">
        <f t="shared" si="623"/>
        <v>1</v>
      </c>
    </row>
    <row r="9949" spans="1:77">
      <c r="A9949" s="33">
        <v>9944</v>
      </c>
      <c r="BP9949" s="27">
        <v>0.817075865501095</v>
      </c>
      <c r="BQ9949" s="27">
        <v>15620.4755740241</v>
      </c>
      <c r="BR9949" s="27">
        <v>1.4073910855974</v>
      </c>
      <c r="BS9949" s="27">
        <v>59281.9285018525</v>
      </c>
      <c r="BU9949">
        <f t="shared" si="620"/>
        <v>106940.90425114</v>
      </c>
      <c r="BV9949">
        <f t="shared" si="621"/>
        <v>151826.734337757</v>
      </c>
      <c r="BW9949" s="9">
        <v>9944</v>
      </c>
      <c r="BX9949">
        <f t="shared" si="622"/>
        <v>0</v>
      </c>
      <c r="BY9949">
        <f t="shared" si="623"/>
        <v>1</v>
      </c>
    </row>
    <row r="9950" spans="1:77">
      <c r="A9950" s="33">
        <v>9945</v>
      </c>
      <c r="BP9950" s="27">
        <v>0.813253743905959</v>
      </c>
      <c r="BQ9950" s="27">
        <v>15423.9441667431</v>
      </c>
      <c r="BR9950" s="27">
        <v>1.39682390424582</v>
      </c>
      <c r="BS9950" s="27">
        <v>77597.2465929367</v>
      </c>
      <c r="BU9950">
        <f t="shared" si="620"/>
        <v>106564.117419151</v>
      </c>
      <c r="BV9950">
        <f t="shared" si="621"/>
        <v>131926.339043937</v>
      </c>
      <c r="BW9950" s="9">
        <v>9945</v>
      </c>
      <c r="BX9950">
        <f t="shared" si="622"/>
        <v>0</v>
      </c>
      <c r="BY9950">
        <f t="shared" si="623"/>
        <v>1</v>
      </c>
    </row>
    <row r="9951" spans="1:77">
      <c r="A9951" s="33">
        <v>9946</v>
      </c>
      <c r="BP9951" s="27">
        <v>0.814434235287774</v>
      </c>
      <c r="BQ9951" s="27">
        <v>12779.1117002253</v>
      </c>
      <c r="BR9951" s="27">
        <v>1.41898701964028</v>
      </c>
      <c r="BS9951" s="27">
        <v>57464.044448339</v>
      </c>
      <c r="BU9951">
        <f t="shared" si="620"/>
        <v>109386.023592941</v>
      </c>
      <c r="BV9951">
        <f t="shared" si="621"/>
        <v>155384.008497703</v>
      </c>
      <c r="BW9951" s="9">
        <v>9946</v>
      </c>
      <c r="BX9951">
        <f t="shared" si="622"/>
        <v>0</v>
      </c>
      <c r="BY9951">
        <f t="shared" si="623"/>
        <v>1</v>
      </c>
    </row>
    <row r="9952" spans="1:77">
      <c r="A9952" s="33">
        <v>9947</v>
      </c>
      <c r="BP9952" s="27">
        <v>0.819931139948591</v>
      </c>
      <c r="BQ9952" s="27">
        <v>15127.9149193211</v>
      </c>
      <c r="BR9952" s="27">
        <v>1.44190040995179</v>
      </c>
      <c r="BS9952" s="27">
        <v>59154.4255565648</v>
      </c>
      <c r="BU9952">
        <f t="shared" si="620"/>
        <v>107861.756072968</v>
      </c>
      <c r="BV9952">
        <f t="shared" si="621"/>
        <v>157130.635936204</v>
      </c>
      <c r="BW9952" s="9">
        <v>9947</v>
      </c>
      <c r="BX9952">
        <f t="shared" si="622"/>
        <v>0</v>
      </c>
      <c r="BY9952">
        <f t="shared" si="623"/>
        <v>1</v>
      </c>
    </row>
    <row r="9953" spans="1:77">
      <c r="A9953" s="33">
        <v>9948</v>
      </c>
      <c r="BP9953" s="27">
        <v>0.848865487177924</v>
      </c>
      <c r="BQ9953" s="27">
        <v>12320.5756955847</v>
      </c>
      <c r="BR9953" s="27">
        <v>1.46663738283344</v>
      </c>
      <c r="BS9953" s="27">
        <v>57979.0188464866</v>
      </c>
      <c r="BU9953">
        <f t="shared" si="620"/>
        <v>115009.247381104</v>
      </c>
      <c r="BV9953">
        <f t="shared" si="621"/>
        <v>162016.58857853</v>
      </c>
      <c r="BW9953" s="9">
        <v>9948</v>
      </c>
      <c r="BX9953">
        <f t="shared" si="622"/>
        <v>0</v>
      </c>
      <c r="BY9953">
        <f t="shared" si="623"/>
        <v>1</v>
      </c>
    </row>
    <row r="9954" spans="1:77">
      <c r="A9954" s="33">
        <v>9949</v>
      </c>
      <c r="BP9954" s="27">
        <v>0.808442740074249</v>
      </c>
      <c r="BQ9954" s="27">
        <v>15391.4907991371</v>
      </c>
      <c r="BR9954" s="27">
        <v>1.41126998313676</v>
      </c>
      <c r="BS9954" s="27">
        <v>63838.4116278888</v>
      </c>
      <c r="BU9954">
        <f t="shared" si="620"/>
        <v>105874.920212</v>
      </c>
      <c r="BV9954">
        <f t="shared" si="621"/>
        <v>147852.085842625</v>
      </c>
      <c r="BW9954" s="9">
        <v>9949</v>
      </c>
      <c r="BX9954">
        <f t="shared" si="622"/>
        <v>0</v>
      </c>
      <c r="BY9954">
        <f t="shared" si="623"/>
        <v>1</v>
      </c>
    </row>
    <row r="9955" spans="1:77">
      <c r="A9955" s="33">
        <v>9950</v>
      </c>
      <c r="BP9955" s="27">
        <v>0.835190973715131</v>
      </c>
      <c r="BQ9955" s="27">
        <v>17145.2757808189</v>
      </c>
      <c r="BR9955" s="27">
        <v>1.43594067480435</v>
      </c>
      <c r="BS9955" s="27">
        <v>67257.589134365</v>
      </c>
      <c r="BU9955">
        <f t="shared" si="620"/>
        <v>108133.370276451</v>
      </c>
      <c r="BV9955">
        <f t="shared" si="621"/>
        <v>148133.512086287</v>
      </c>
      <c r="BW9955" s="9">
        <v>9950</v>
      </c>
      <c r="BX9955">
        <f t="shared" si="622"/>
        <v>0</v>
      </c>
      <c r="BY9955">
        <f t="shared" si="623"/>
        <v>1</v>
      </c>
    </row>
    <row r="9956" spans="1:77">
      <c r="A9956" s="33">
        <v>9951</v>
      </c>
      <c r="BP9956" s="27">
        <v>0.804448396872113</v>
      </c>
      <c r="BQ9956" s="27">
        <v>18010.4729008305</v>
      </c>
      <c r="BR9956" s="27">
        <v>1.3625055665794</v>
      </c>
      <c r="BS9956" s="27">
        <v>66150.3759956811</v>
      </c>
      <c r="BU9956">
        <f t="shared" si="620"/>
        <v>102656.786629986</v>
      </c>
      <c r="BV9956">
        <f t="shared" si="621"/>
        <v>138225.458991229</v>
      </c>
      <c r="BW9956" s="9">
        <v>9951</v>
      </c>
      <c r="BX9956">
        <f t="shared" si="622"/>
        <v>0</v>
      </c>
      <c r="BY9956">
        <f t="shared" si="623"/>
        <v>1</v>
      </c>
    </row>
    <row r="9957" spans="1:77">
      <c r="A9957" s="33">
        <v>9952</v>
      </c>
      <c r="BP9957" s="27">
        <v>0.752465998044529</v>
      </c>
      <c r="BQ9957" s="27">
        <v>16475.193954124</v>
      </c>
      <c r="BR9957" s="27">
        <v>1.27349597509691</v>
      </c>
      <c r="BS9957" s="27">
        <v>66254.0810562753</v>
      </c>
      <c r="BU9957">
        <f t="shared" si="620"/>
        <v>96394.7057525553</v>
      </c>
      <c r="BV9957">
        <f t="shared" si="621"/>
        <v>124770.315208261</v>
      </c>
      <c r="BW9957" s="9">
        <v>9952</v>
      </c>
      <c r="BX9957">
        <f t="shared" si="622"/>
        <v>0</v>
      </c>
      <c r="BY9957">
        <f t="shared" si="623"/>
        <v>1</v>
      </c>
    </row>
    <row r="9958" spans="1:77">
      <c r="A9958" s="33">
        <v>9953</v>
      </c>
      <c r="BP9958" s="27">
        <v>0.81391813744034</v>
      </c>
      <c r="BQ9958" s="27">
        <v>15275.9310983493</v>
      </c>
      <c r="BR9958" s="27">
        <v>1.38539101521717</v>
      </c>
      <c r="BS9958" s="27">
        <v>62236.1580926003</v>
      </c>
      <c r="BU9958">
        <f t="shared" si="620"/>
        <v>106811.789517702</v>
      </c>
      <c r="BV9958">
        <f t="shared" si="621"/>
        <v>145572.494189976</v>
      </c>
      <c r="BW9958" s="9">
        <v>9953</v>
      </c>
      <c r="BX9958">
        <f t="shared" si="622"/>
        <v>0</v>
      </c>
      <c r="BY9958">
        <f t="shared" si="623"/>
        <v>1</v>
      </c>
    </row>
    <row r="9959" spans="1:77">
      <c r="A9959" s="33">
        <v>9954</v>
      </c>
      <c r="BP9959" s="27">
        <v>0.796498375510352</v>
      </c>
      <c r="BQ9959" s="27">
        <v>16508.8839774817</v>
      </c>
      <c r="BR9959" s="27">
        <v>1.3600640471871</v>
      </c>
      <c r="BS9959" s="27">
        <v>62912.718428244</v>
      </c>
      <c r="BU9959">
        <f t="shared" si="620"/>
        <v>102965.872349071</v>
      </c>
      <c r="BV9959">
        <f t="shared" si="621"/>
        <v>141096.888649821</v>
      </c>
      <c r="BW9959" s="9">
        <v>9954</v>
      </c>
      <c r="BX9959">
        <f t="shared" si="622"/>
        <v>0</v>
      </c>
      <c r="BY9959">
        <f t="shared" si="623"/>
        <v>1</v>
      </c>
    </row>
    <row r="9960" spans="1:77">
      <c r="A9960" s="33">
        <v>9955</v>
      </c>
      <c r="BP9960" s="27">
        <v>0.761057278677339</v>
      </c>
      <c r="BQ9960" s="27">
        <v>13409.5083918227</v>
      </c>
      <c r="BR9960" s="27">
        <v>1.31006272543164</v>
      </c>
      <c r="BS9960" s="27">
        <v>60906.9422129558</v>
      </c>
      <c r="BU9960">
        <f t="shared" si="620"/>
        <v>100749.083409778</v>
      </c>
      <c r="BV9960">
        <f t="shared" si="621"/>
        <v>135602.46660179</v>
      </c>
      <c r="BW9960" s="9">
        <v>9955</v>
      </c>
      <c r="BX9960">
        <f t="shared" si="622"/>
        <v>0</v>
      </c>
      <c r="BY9960">
        <f t="shared" si="623"/>
        <v>1</v>
      </c>
    </row>
    <row r="9961" spans="1:77">
      <c r="A9961" s="33">
        <v>9956</v>
      </c>
      <c r="BP9961" s="27">
        <v>0.833398947083964</v>
      </c>
      <c r="BQ9961" s="27">
        <v>14023.3776102731</v>
      </c>
      <c r="BR9961" s="27">
        <v>1.44345336092165</v>
      </c>
      <c r="BS9961" s="27">
        <v>62001.3071092327</v>
      </c>
      <c r="BU9961">
        <f t="shared" si="620"/>
        <v>110986.464452322</v>
      </c>
      <c r="BV9961">
        <f t="shared" si="621"/>
        <v>154516.697029014</v>
      </c>
      <c r="BW9961" s="9">
        <v>9956</v>
      </c>
      <c r="BX9961">
        <f t="shared" si="622"/>
        <v>0</v>
      </c>
      <c r="BY9961">
        <f t="shared" si="623"/>
        <v>1</v>
      </c>
    </row>
    <row r="9962" spans="1:77">
      <c r="A9962" s="33">
        <v>9957</v>
      </c>
      <c r="BP9962" s="27">
        <v>0.723780638913669</v>
      </c>
      <c r="BQ9962" s="27">
        <v>12398.3194161086</v>
      </c>
      <c r="BR9962" s="27">
        <v>1.23474009459016</v>
      </c>
      <c r="BS9962" s="27">
        <v>56845.1982046544</v>
      </c>
      <c r="BU9962">
        <f t="shared" si="620"/>
        <v>96168.7764209418</v>
      </c>
      <c r="BV9962">
        <f t="shared" si="621"/>
        <v>128365.81598387</v>
      </c>
      <c r="BW9962" s="9">
        <v>9957</v>
      </c>
      <c r="BX9962">
        <f t="shared" si="622"/>
        <v>0</v>
      </c>
      <c r="BY9962">
        <f t="shared" si="623"/>
        <v>1</v>
      </c>
    </row>
    <row r="9963" spans="1:77">
      <c r="A9963" s="33">
        <v>9958</v>
      </c>
      <c r="BP9963" s="27">
        <v>0.790984049571752</v>
      </c>
      <c r="BQ9963" s="27">
        <v>19171.160826072</v>
      </c>
      <c r="BR9963" s="27">
        <v>1.3807302341475</v>
      </c>
      <c r="BS9963" s="27">
        <v>68034.7634936627</v>
      </c>
      <c r="BU9963">
        <f t="shared" si="620"/>
        <v>99476.4466096908</v>
      </c>
      <c r="BV9963">
        <f t="shared" si="621"/>
        <v>139074.771628463</v>
      </c>
      <c r="BW9963" s="9">
        <v>9958</v>
      </c>
      <c r="BX9963">
        <f t="shared" si="622"/>
        <v>0</v>
      </c>
      <c r="BY9963">
        <f t="shared" si="623"/>
        <v>1</v>
      </c>
    </row>
    <row r="9964" spans="1:77">
      <c r="A9964" s="33">
        <v>9959</v>
      </c>
      <c r="BP9964" s="27">
        <v>0.786024691243408</v>
      </c>
      <c r="BQ9964" s="27">
        <v>14812.2598649376</v>
      </c>
      <c r="BR9964" s="27">
        <v>1.3399493613757</v>
      </c>
      <c r="BS9964" s="27">
        <v>61373.5141189947</v>
      </c>
      <c r="BU9964">
        <f t="shared" si="620"/>
        <v>103091.443821574</v>
      </c>
      <c r="BV9964">
        <f t="shared" si="621"/>
        <v>139618.89008736</v>
      </c>
      <c r="BW9964" s="9">
        <v>9959</v>
      </c>
      <c r="BX9964">
        <f t="shared" si="622"/>
        <v>0</v>
      </c>
      <c r="BY9964">
        <f t="shared" si="623"/>
        <v>1</v>
      </c>
    </row>
    <row r="9965" spans="1:77">
      <c r="A9965" s="33">
        <v>9960</v>
      </c>
      <c r="BP9965" s="27">
        <v>0.784832127570529</v>
      </c>
      <c r="BQ9965" s="27">
        <v>12306.2408814351</v>
      </c>
      <c r="BR9965" s="27">
        <v>1.34336423349464</v>
      </c>
      <c r="BS9965" s="27">
        <v>57768.9725634192</v>
      </c>
      <c r="BU9965">
        <f t="shared" si="620"/>
        <v>105418.578254144</v>
      </c>
      <c r="BV9965">
        <f t="shared" si="621"/>
        <v>143735.662460777</v>
      </c>
      <c r="BW9965" s="9">
        <v>9960</v>
      </c>
      <c r="BX9965">
        <f t="shared" si="622"/>
        <v>0</v>
      </c>
      <c r="BY9965">
        <f t="shared" si="623"/>
        <v>1</v>
      </c>
    </row>
    <row r="9966" spans="1:77">
      <c r="A9966" s="33">
        <v>9961</v>
      </c>
      <c r="BP9966" s="27">
        <v>0.790070362366768</v>
      </c>
      <c r="BQ9966" s="27">
        <v>14301.2274440289</v>
      </c>
      <c r="BR9966" s="27">
        <v>1.36414627042478</v>
      </c>
      <c r="BS9966" s="27">
        <v>61795.9451469687</v>
      </c>
      <c r="BU9966">
        <f t="shared" si="620"/>
        <v>104209.326910986</v>
      </c>
      <c r="BV9966">
        <f t="shared" si="621"/>
        <v>142825.995416748</v>
      </c>
      <c r="BW9966" s="9">
        <v>9961</v>
      </c>
      <c r="BX9966">
        <f t="shared" si="622"/>
        <v>0</v>
      </c>
      <c r="BY9966">
        <f t="shared" si="623"/>
        <v>1</v>
      </c>
    </row>
    <row r="9967" spans="1:77">
      <c r="A9967" s="33">
        <v>9962</v>
      </c>
      <c r="BP9967" s="27">
        <v>0.806910398846549</v>
      </c>
      <c r="BQ9967" s="27">
        <v>14212.9099524512</v>
      </c>
      <c r="BR9967" s="27">
        <v>1.39853221091979</v>
      </c>
      <c r="BS9967" s="27">
        <v>61545.065278253</v>
      </c>
      <c r="BU9967">
        <f t="shared" si="620"/>
        <v>106823.649874531</v>
      </c>
      <c r="BV9967">
        <f t="shared" si="621"/>
        <v>148234.766359716</v>
      </c>
      <c r="BW9967" s="9">
        <v>9962</v>
      </c>
      <c r="BX9967">
        <f t="shared" si="622"/>
        <v>0</v>
      </c>
      <c r="BY9967">
        <f t="shared" si="623"/>
        <v>1</v>
      </c>
    </row>
    <row r="9968" spans="1:77">
      <c r="A9968" s="33">
        <v>9963</v>
      </c>
      <c r="BP9968" s="27">
        <v>0.75954053919144</v>
      </c>
      <c r="BQ9968" s="27">
        <v>15105.1506201661</v>
      </c>
      <c r="BR9968" s="27">
        <v>1.2829511782478</v>
      </c>
      <c r="BS9968" s="27">
        <v>74307.7635190736</v>
      </c>
      <c r="BU9968">
        <f t="shared" si="620"/>
        <v>98825.9302585499</v>
      </c>
      <c r="BV9968">
        <f t="shared" si="621"/>
        <v>118134.913218096</v>
      </c>
      <c r="BW9968" s="9">
        <v>9963</v>
      </c>
      <c r="BX9968">
        <f t="shared" si="622"/>
        <v>0</v>
      </c>
      <c r="BY9968">
        <f t="shared" si="623"/>
        <v>1</v>
      </c>
    </row>
    <row r="9969" spans="1:77">
      <c r="A9969" s="33">
        <v>9964</v>
      </c>
      <c r="BP9969" s="27">
        <v>0.823108620879012</v>
      </c>
      <c r="BQ9969" s="27">
        <v>14354.1930729253</v>
      </c>
      <c r="BR9969" s="27">
        <v>1.39818380570802</v>
      </c>
      <c r="BS9969" s="27">
        <v>73158.4735752678</v>
      </c>
      <c r="BU9969">
        <f t="shared" si="620"/>
        <v>109112.100058926</v>
      </c>
      <c r="BV9969">
        <f t="shared" si="621"/>
        <v>136569.097280934</v>
      </c>
      <c r="BW9969" s="9">
        <v>9964</v>
      </c>
      <c r="BX9969">
        <f t="shared" si="622"/>
        <v>0</v>
      </c>
      <c r="BY9969">
        <f t="shared" si="623"/>
        <v>1</v>
      </c>
    </row>
    <row r="9970" spans="1:77">
      <c r="A9970" s="33">
        <v>9965</v>
      </c>
      <c r="BP9970" s="27">
        <v>0.796896719101787</v>
      </c>
      <c r="BQ9970" s="27">
        <v>13888.8326027325</v>
      </c>
      <c r="BR9970" s="27">
        <v>1.36384857525294</v>
      </c>
      <c r="BS9970" s="27">
        <v>72921.141305998</v>
      </c>
      <c r="BU9970">
        <f t="shared" si="620"/>
        <v>105645.675262536</v>
      </c>
      <c r="BV9970">
        <f t="shared" si="621"/>
        <v>131656.144981943</v>
      </c>
      <c r="BW9970" s="9">
        <v>9965</v>
      </c>
      <c r="BX9970">
        <f t="shared" si="622"/>
        <v>0</v>
      </c>
      <c r="BY9970">
        <f t="shared" si="623"/>
        <v>1</v>
      </c>
    </row>
    <row r="9971" spans="1:77">
      <c r="A9971" s="33">
        <v>9966</v>
      </c>
      <c r="BP9971" s="27">
        <v>0.846336952481847</v>
      </c>
      <c r="BQ9971" s="27">
        <v>11775.5053559554</v>
      </c>
      <c r="BR9971" s="27">
        <v>1.48091469607553</v>
      </c>
      <c r="BS9971" s="27">
        <v>56325.9107087735</v>
      </c>
      <c r="BU9971">
        <f t="shared" si="620"/>
        <v>115175.037516322</v>
      </c>
      <c r="BV9971">
        <f t="shared" si="621"/>
        <v>165811.293702556</v>
      </c>
      <c r="BW9971" s="9">
        <v>9966</v>
      </c>
      <c r="BX9971">
        <f t="shared" si="622"/>
        <v>0</v>
      </c>
      <c r="BY9971">
        <f t="shared" si="623"/>
        <v>1</v>
      </c>
    </row>
    <row r="9972" spans="1:77">
      <c r="A9972" s="33">
        <v>9967</v>
      </c>
      <c r="BP9972" s="27">
        <v>0.729359217923416</v>
      </c>
      <c r="BQ9972" s="27">
        <v>18030.5582435427</v>
      </c>
      <c r="BR9972" s="27">
        <v>1.25028273847067</v>
      </c>
      <c r="BS9972" s="27">
        <v>66013.1610466838</v>
      </c>
      <c r="BU9972">
        <f t="shared" si="620"/>
        <v>91373.3244449698</v>
      </c>
      <c r="BV9972">
        <f t="shared" si="621"/>
        <v>121529.249723916</v>
      </c>
      <c r="BW9972" s="9">
        <v>9967</v>
      </c>
      <c r="BX9972">
        <f t="shared" si="622"/>
        <v>0</v>
      </c>
      <c r="BY9972">
        <f t="shared" si="623"/>
        <v>1</v>
      </c>
    </row>
    <row r="9973" spans="1:77">
      <c r="A9973" s="33">
        <v>9968</v>
      </c>
      <c r="BP9973" s="27">
        <v>0.737592956996791</v>
      </c>
      <c r="BQ9973" s="27">
        <v>17448.5746985614</v>
      </c>
      <c r="BR9973" s="27">
        <v>1.23679780668571</v>
      </c>
      <c r="BS9973" s="27">
        <v>64238.4581662959</v>
      </c>
      <c r="BU9973">
        <f t="shared" si="620"/>
        <v>93190.3688509573</v>
      </c>
      <c r="BV9973">
        <f t="shared" si="621"/>
        <v>121281.212836561</v>
      </c>
      <c r="BW9973" s="9">
        <v>9968</v>
      </c>
      <c r="BX9973">
        <f t="shared" si="622"/>
        <v>0</v>
      </c>
      <c r="BY9973">
        <f t="shared" si="623"/>
        <v>1</v>
      </c>
    </row>
    <row r="9974" spans="1:77">
      <c r="A9974" s="33">
        <v>9969</v>
      </c>
      <c r="BP9974" s="27">
        <v>0.850212419411438</v>
      </c>
      <c r="BQ9974" s="27">
        <v>15679.7597330775</v>
      </c>
      <c r="BR9974" s="27">
        <v>1.48323660577933</v>
      </c>
      <c r="BS9974" s="27">
        <v>62596.7301337367</v>
      </c>
      <c r="BU9974">
        <f t="shared" si="620"/>
        <v>111852.103178638</v>
      </c>
      <c r="BV9974">
        <f t="shared" si="621"/>
        <v>159888.760733163</v>
      </c>
      <c r="BW9974" s="9">
        <v>9969</v>
      </c>
      <c r="BX9974">
        <f t="shared" si="622"/>
        <v>0</v>
      </c>
      <c r="BY9974">
        <f t="shared" si="623"/>
        <v>1</v>
      </c>
    </row>
    <row r="9975" spans="1:77">
      <c r="A9975" s="33">
        <v>9970</v>
      </c>
      <c r="BP9975" s="27">
        <v>0.811795015220572</v>
      </c>
      <c r="BQ9975" s="27">
        <v>13677.1604365774</v>
      </c>
      <c r="BR9975" s="27">
        <v>1.37047105855314</v>
      </c>
      <c r="BS9975" s="27">
        <v>74425.2627197456</v>
      </c>
      <c r="BU9975">
        <f t="shared" si="620"/>
        <v>108092.091846508</v>
      </c>
      <c r="BV9975">
        <f t="shared" si="621"/>
        <v>131145.396063225</v>
      </c>
      <c r="BW9975" s="9">
        <v>9970</v>
      </c>
      <c r="BX9975">
        <f t="shared" si="622"/>
        <v>0</v>
      </c>
      <c r="BY9975">
        <f t="shared" si="623"/>
        <v>1</v>
      </c>
    </row>
    <row r="9976" spans="1:77">
      <c r="A9976" s="33">
        <v>9971</v>
      </c>
      <c r="BP9976" s="27">
        <v>0.806354972461542</v>
      </c>
      <c r="BQ9976" s="27">
        <v>13551.2734536971</v>
      </c>
      <c r="BR9976" s="27">
        <v>1.39347728698769</v>
      </c>
      <c r="BS9976" s="27">
        <v>72332.3364947134</v>
      </c>
      <c r="BU9976">
        <f t="shared" si="620"/>
        <v>107401.972415534</v>
      </c>
      <c r="BV9976">
        <f t="shared" si="621"/>
        <v>136689.256553441</v>
      </c>
      <c r="BW9976" s="9">
        <v>9971</v>
      </c>
      <c r="BX9976">
        <f t="shared" si="622"/>
        <v>0</v>
      </c>
      <c r="BY9976">
        <f t="shared" si="623"/>
        <v>1</v>
      </c>
    </row>
    <row r="9977" spans="1:77">
      <c r="A9977" s="33">
        <v>9972</v>
      </c>
      <c r="BP9977" s="27">
        <v>0.754163743640958</v>
      </c>
      <c r="BQ9977" s="27">
        <v>16277.1053527014</v>
      </c>
      <c r="BR9977" s="27">
        <v>1.28853031671204</v>
      </c>
      <c r="BS9977" s="27">
        <v>62268.1468111067</v>
      </c>
      <c r="BU9977">
        <f t="shared" si="620"/>
        <v>96847.4561934424</v>
      </c>
      <c r="BV9977">
        <f t="shared" si="621"/>
        <v>131011.400695699</v>
      </c>
      <c r="BW9977" s="9">
        <v>9972</v>
      </c>
      <c r="BX9977">
        <f t="shared" si="622"/>
        <v>0</v>
      </c>
      <c r="BY9977">
        <f t="shared" si="623"/>
        <v>1</v>
      </c>
    </row>
    <row r="9978" spans="1:77">
      <c r="A9978" s="33">
        <v>9973</v>
      </c>
      <c r="BP9978" s="27">
        <v>0.755344219383694</v>
      </c>
      <c r="BQ9978" s="27">
        <v>16322.3464811034</v>
      </c>
      <c r="BR9978" s="27">
        <v>1.27627756585737</v>
      </c>
      <c r="BS9978" s="27">
        <v>59736.6095341773</v>
      </c>
      <c r="BU9978">
        <f t="shared" si="620"/>
        <v>96979.2864264506</v>
      </c>
      <c r="BV9978">
        <f t="shared" si="621"/>
        <v>131705.025344428</v>
      </c>
      <c r="BW9978" s="9">
        <v>9973</v>
      </c>
      <c r="BX9978">
        <f t="shared" si="622"/>
        <v>0</v>
      </c>
      <c r="BY9978">
        <f t="shared" si="623"/>
        <v>1</v>
      </c>
    </row>
    <row r="9979" spans="1:77">
      <c r="A9979" s="33">
        <v>9974</v>
      </c>
      <c r="BP9979" s="27">
        <v>0.764881443598543</v>
      </c>
      <c r="BQ9979" s="27">
        <v>16826.9313086296</v>
      </c>
      <c r="BR9979" s="27">
        <v>1.32067275841343</v>
      </c>
      <c r="BS9979" s="27">
        <v>60614.5565552682</v>
      </c>
      <c r="BU9979">
        <f t="shared" si="620"/>
        <v>97905.2852311519</v>
      </c>
      <c r="BV9979">
        <f t="shared" si="621"/>
        <v>137486.357206746</v>
      </c>
      <c r="BW9979" s="9">
        <v>9974</v>
      </c>
      <c r="BX9979">
        <f t="shared" si="622"/>
        <v>0</v>
      </c>
      <c r="BY9979">
        <f t="shared" si="623"/>
        <v>1</v>
      </c>
    </row>
    <row r="9980" spans="1:77">
      <c r="A9980" s="33">
        <v>9975</v>
      </c>
      <c r="BP9980" s="27">
        <v>0.841800069302629</v>
      </c>
      <c r="BQ9980" s="27">
        <v>14557.5822482942</v>
      </c>
      <c r="BR9980" s="27">
        <v>1.43057359322828</v>
      </c>
      <c r="BS9980" s="27">
        <v>73792.7777763698</v>
      </c>
      <c r="BU9980">
        <f t="shared" si="620"/>
        <v>111712.4281471</v>
      </c>
      <c r="BV9980">
        <f t="shared" si="621"/>
        <v>140793.261207873</v>
      </c>
      <c r="BW9980" s="9">
        <v>9975</v>
      </c>
      <c r="BX9980">
        <f t="shared" si="622"/>
        <v>0</v>
      </c>
      <c r="BY9980">
        <f t="shared" si="623"/>
        <v>1</v>
      </c>
    </row>
    <row r="9981" spans="1:77">
      <c r="A9981" s="33">
        <v>9976</v>
      </c>
      <c r="BP9981" s="27">
        <v>0.845641653488997</v>
      </c>
      <c r="BQ9981" s="27">
        <v>15175.8927461208</v>
      </c>
      <c r="BR9981" s="27">
        <v>1.45466629158864</v>
      </c>
      <c r="BS9981" s="27">
        <v>60743.5318273029</v>
      </c>
      <c r="BU9981">
        <f t="shared" si="620"/>
        <v>111670.355277229</v>
      </c>
      <c r="BV9981">
        <f t="shared" si="621"/>
        <v>157456.411910993</v>
      </c>
      <c r="BW9981" s="9">
        <v>9976</v>
      </c>
      <c r="BX9981">
        <f t="shared" si="622"/>
        <v>0</v>
      </c>
      <c r="BY9981">
        <f t="shared" si="623"/>
        <v>1</v>
      </c>
    </row>
    <row r="9982" spans="1:77">
      <c r="A9982" s="33">
        <v>9977</v>
      </c>
      <c r="BP9982" s="27">
        <v>0.778466835828219</v>
      </c>
      <c r="BQ9982" s="27">
        <v>15035.3828023005</v>
      </c>
      <c r="BR9982" s="27">
        <v>1.35406848919521</v>
      </c>
      <c r="BS9982" s="27">
        <v>73675.9501952957</v>
      </c>
      <c r="BU9982">
        <f t="shared" si="620"/>
        <v>101734.642571932</v>
      </c>
      <c r="BV9982">
        <f t="shared" si="621"/>
        <v>129434.323183986</v>
      </c>
      <c r="BW9982" s="9">
        <v>9977</v>
      </c>
      <c r="BX9982">
        <f t="shared" si="622"/>
        <v>0</v>
      </c>
      <c r="BY9982">
        <f t="shared" si="623"/>
        <v>1</v>
      </c>
    </row>
    <row r="9983" spans="1:77">
      <c r="A9983" s="33">
        <v>9978</v>
      </c>
      <c r="BP9983" s="27">
        <v>0.79187368634819</v>
      </c>
      <c r="BQ9983" s="27">
        <v>17551.9336398931</v>
      </c>
      <c r="BR9983" s="27">
        <v>1.38772753599506</v>
      </c>
      <c r="BS9983" s="27">
        <v>63272.7254369078</v>
      </c>
      <c r="BU9983">
        <f t="shared" si="620"/>
        <v>101229.119312335</v>
      </c>
      <c r="BV9983">
        <f t="shared" si="621"/>
        <v>144886.404962351</v>
      </c>
      <c r="BW9983" s="9">
        <v>9978</v>
      </c>
      <c r="BX9983">
        <f t="shared" si="622"/>
        <v>0</v>
      </c>
      <c r="BY9983">
        <f t="shared" si="623"/>
        <v>1</v>
      </c>
    </row>
    <row r="9984" spans="1:77">
      <c r="A9984" s="33">
        <v>9979</v>
      </c>
      <c r="BP9984" s="27">
        <v>0.774873261640996</v>
      </c>
      <c r="BQ9984" s="27">
        <v>16736.9142512003</v>
      </c>
      <c r="BR9984" s="27">
        <v>1.3172952911665</v>
      </c>
      <c r="BS9984" s="27">
        <v>74987.2255295109</v>
      </c>
      <c r="BU9984">
        <f t="shared" si="620"/>
        <v>99494.074994949</v>
      </c>
      <c r="BV9984">
        <f t="shared" si="621"/>
        <v>122607.068145464</v>
      </c>
      <c r="BW9984" s="9">
        <v>9979</v>
      </c>
      <c r="BX9984">
        <f t="shared" si="622"/>
        <v>0</v>
      </c>
      <c r="BY9984">
        <f t="shared" si="623"/>
        <v>1</v>
      </c>
    </row>
    <row r="9985" spans="1:77">
      <c r="A9985" s="33">
        <v>9980</v>
      </c>
      <c r="BP9985" s="27">
        <v>0.778393565136399</v>
      </c>
      <c r="BQ9985" s="27">
        <v>11875.9083640604</v>
      </c>
      <c r="BR9985" s="27">
        <v>1.33377621910393</v>
      </c>
      <c r="BS9985" s="27">
        <v>57864.9723159044</v>
      </c>
      <c r="BU9985">
        <f t="shared" si="620"/>
        <v>104883.126406399</v>
      </c>
      <c r="BV9985">
        <f t="shared" si="621"/>
        <v>142201.460549685</v>
      </c>
      <c r="BW9985" s="9">
        <v>9980</v>
      </c>
      <c r="BX9985">
        <f t="shared" si="622"/>
        <v>0</v>
      </c>
      <c r="BY9985">
        <f t="shared" si="623"/>
        <v>1</v>
      </c>
    </row>
    <row r="9986" spans="1:77">
      <c r="A9986" s="33">
        <v>9981</v>
      </c>
      <c r="BP9986" s="27">
        <v>0.751484482027901</v>
      </c>
      <c r="BQ9986" s="27">
        <v>12549.7094614276</v>
      </c>
      <c r="BR9986" s="27">
        <v>1.28758651953254</v>
      </c>
      <c r="BS9986" s="27">
        <v>57831.565819079</v>
      </c>
      <c r="BU9986">
        <f t="shared" si="620"/>
        <v>100172.962842758</v>
      </c>
      <c r="BV9986">
        <f t="shared" si="621"/>
        <v>135306.412110802</v>
      </c>
      <c r="BW9986" s="9">
        <v>9981</v>
      </c>
      <c r="BX9986">
        <f t="shared" si="622"/>
        <v>0</v>
      </c>
      <c r="BY9986">
        <f t="shared" si="623"/>
        <v>1</v>
      </c>
    </row>
    <row r="9987" spans="1:77">
      <c r="A9987" s="33">
        <v>9982</v>
      </c>
      <c r="BP9987" s="27">
        <v>0.838015865839486</v>
      </c>
      <c r="BQ9987" s="27">
        <v>22197.8377107516</v>
      </c>
      <c r="BR9987" s="27">
        <v>1.43974631368728</v>
      </c>
      <c r="BS9987" s="27">
        <v>70744.0894613508</v>
      </c>
      <c r="BU9987">
        <f t="shared" si="620"/>
        <v>103504.542165171</v>
      </c>
      <c r="BV9987">
        <f t="shared" si="621"/>
        <v>145217.85759174</v>
      </c>
      <c r="BW9987" s="9">
        <v>9982</v>
      </c>
      <c r="BX9987">
        <f t="shared" si="622"/>
        <v>0</v>
      </c>
      <c r="BY9987">
        <f t="shared" si="623"/>
        <v>1</v>
      </c>
    </row>
    <row r="9988" spans="1:77">
      <c r="A9988" s="33">
        <v>9983</v>
      </c>
      <c r="BP9988" s="27">
        <v>0.845329852851088</v>
      </c>
      <c r="BQ9988" s="27">
        <v>15278.5579337326</v>
      </c>
      <c r="BR9988" s="27">
        <v>1.45804702281167</v>
      </c>
      <c r="BS9988" s="27">
        <v>60614.8228093054</v>
      </c>
      <c r="BU9988">
        <f t="shared" si="620"/>
        <v>111520.919993931</v>
      </c>
      <c r="BV9988">
        <f t="shared" si="621"/>
        <v>158092.230612445</v>
      </c>
      <c r="BW9988" s="9">
        <v>9983</v>
      </c>
      <c r="BX9988">
        <f t="shared" si="622"/>
        <v>0</v>
      </c>
      <c r="BY9988">
        <f t="shared" si="623"/>
        <v>1</v>
      </c>
    </row>
    <row r="9989" spans="1:77">
      <c r="A9989" s="33">
        <v>9984</v>
      </c>
      <c r="BP9989" s="27">
        <v>0.838360721567291</v>
      </c>
      <c r="BQ9989" s="27">
        <v>16390.1038482669</v>
      </c>
      <c r="BR9989" s="27">
        <v>1.44559469085975</v>
      </c>
      <c r="BS9989" s="27">
        <v>62253.783515528</v>
      </c>
      <c r="BU9989">
        <f t="shared" si="620"/>
        <v>109364.004386827</v>
      </c>
      <c r="BV9989">
        <f t="shared" si="621"/>
        <v>154585.420113435</v>
      </c>
      <c r="BW9989" s="9">
        <v>9984</v>
      </c>
      <c r="BX9989">
        <f t="shared" si="622"/>
        <v>0</v>
      </c>
      <c r="BY9989">
        <f t="shared" si="623"/>
        <v>1</v>
      </c>
    </row>
    <row r="9990" spans="1:77">
      <c r="A9990" s="33">
        <v>9985</v>
      </c>
      <c r="BP9990" s="27">
        <v>0.810443828138114</v>
      </c>
      <c r="BQ9990" s="27">
        <v>14225.567443743</v>
      </c>
      <c r="BR9990" s="27">
        <v>1.4023360266934</v>
      </c>
      <c r="BS9990" s="27">
        <v>60994.9551859919</v>
      </c>
      <c r="BU9990">
        <f t="shared" si="620"/>
        <v>107341.006776974</v>
      </c>
      <c r="BV9990">
        <f t="shared" si="621"/>
        <v>149355.448818018</v>
      </c>
      <c r="BW9990" s="9">
        <v>9985</v>
      </c>
      <c r="BX9990">
        <f t="shared" si="622"/>
        <v>0</v>
      </c>
      <c r="BY9990">
        <f t="shared" si="623"/>
        <v>1</v>
      </c>
    </row>
    <row r="9991" spans="1:77">
      <c r="A9991" s="33">
        <v>9986</v>
      </c>
      <c r="BP9991" s="27">
        <v>0.832357842499564</v>
      </c>
      <c r="BQ9991" s="27">
        <v>12530.5763150209</v>
      </c>
      <c r="BR9991" s="27">
        <v>1.45550613590721</v>
      </c>
      <c r="BS9991" s="27">
        <v>72027.2989902877</v>
      </c>
      <c r="BU9991">
        <f t="shared" ref="BU9991:BU10004" si="624">BP9991*$BV$1-BQ9991</f>
        <v>112323.100059914</v>
      </c>
      <c r="BV9991">
        <f t="shared" ref="BV9991:BV10004" si="625">BR9991*$BV$1-BS9991</f>
        <v>146298.621395793</v>
      </c>
      <c r="BW9991" s="9">
        <v>9986</v>
      </c>
      <c r="BX9991">
        <f t="shared" ref="BX9991:BX10054" si="626">IF(BU9991=MAX($BU9991:$BV9991),1,0)</f>
        <v>0</v>
      </c>
      <c r="BY9991">
        <f t="shared" ref="BY9991:BY10054" si="627">IF(BV9991=MAX($BU9991:$BV9991),1,0)</f>
        <v>1</v>
      </c>
    </row>
    <row r="9992" spans="1:77">
      <c r="A9992" s="33">
        <v>9987</v>
      </c>
      <c r="BP9992" s="27">
        <v>0.800618962840203</v>
      </c>
      <c r="BQ9992" s="27">
        <v>12143.9741169445</v>
      </c>
      <c r="BR9992" s="27">
        <v>1.34888181230819</v>
      </c>
      <c r="BS9992" s="27">
        <v>57564.7716571634</v>
      </c>
      <c r="BU9992">
        <f t="shared" si="624"/>
        <v>107948.870309086</v>
      </c>
      <c r="BV9992">
        <f t="shared" si="625"/>
        <v>144767.500189065</v>
      </c>
      <c r="BW9992" s="9">
        <v>9987</v>
      </c>
      <c r="BX9992">
        <f t="shared" si="626"/>
        <v>0</v>
      </c>
      <c r="BY9992">
        <f t="shared" si="627"/>
        <v>1</v>
      </c>
    </row>
    <row r="9993" spans="1:77">
      <c r="A9993" s="33">
        <v>9988</v>
      </c>
      <c r="BP9993" s="27">
        <v>0.76252208654273</v>
      </c>
      <c r="BQ9993" s="27">
        <v>12805.9602815768</v>
      </c>
      <c r="BR9993" s="27">
        <v>1.29112377672204</v>
      </c>
      <c r="BS9993" s="27">
        <v>72423.8067516778</v>
      </c>
      <c r="BU9993">
        <f t="shared" si="624"/>
        <v>101572.352699833</v>
      </c>
      <c r="BV9993">
        <f t="shared" si="625"/>
        <v>121244.759756628</v>
      </c>
      <c r="BW9993" s="9">
        <v>9988</v>
      </c>
      <c r="BX9993">
        <f t="shared" si="626"/>
        <v>0</v>
      </c>
      <c r="BY9993">
        <f t="shared" si="627"/>
        <v>1</v>
      </c>
    </row>
    <row r="9994" spans="1:77">
      <c r="A9994" s="33">
        <v>9989</v>
      </c>
      <c r="BP9994" s="27">
        <v>0.813574991402665</v>
      </c>
      <c r="BQ9994" s="27">
        <v>17138.2261213013</v>
      </c>
      <c r="BR9994" s="27">
        <v>1.40613285629501</v>
      </c>
      <c r="BS9994" s="27">
        <v>78043.0220825183</v>
      </c>
      <c r="BU9994">
        <f t="shared" si="624"/>
        <v>104898.022589098</v>
      </c>
      <c r="BV9994">
        <f t="shared" si="625"/>
        <v>132876.906361734</v>
      </c>
      <c r="BW9994" s="9">
        <v>9989</v>
      </c>
      <c r="BX9994">
        <f t="shared" si="626"/>
        <v>0</v>
      </c>
      <c r="BY9994">
        <f t="shared" si="627"/>
        <v>1</v>
      </c>
    </row>
    <row r="9995" spans="1:77">
      <c r="A9995" s="33">
        <v>9990</v>
      </c>
      <c r="BP9995" s="27">
        <v>0.758637251771454</v>
      </c>
      <c r="BQ9995" s="27">
        <v>12101.9676178261</v>
      </c>
      <c r="BR9995" s="27">
        <v>1.28933082616576</v>
      </c>
      <c r="BS9995" s="27">
        <v>55914.8982174883</v>
      </c>
      <c r="BU9995">
        <f t="shared" si="624"/>
        <v>101693.620147892</v>
      </c>
      <c r="BV9995">
        <f t="shared" si="625"/>
        <v>137484.725707376</v>
      </c>
      <c r="BW9995" s="9">
        <v>9990</v>
      </c>
      <c r="BX9995">
        <f t="shared" si="626"/>
        <v>0</v>
      </c>
      <c r="BY9995">
        <f t="shared" si="627"/>
        <v>1</v>
      </c>
    </row>
    <row r="9996" spans="1:77">
      <c r="A9996" s="33">
        <v>9991</v>
      </c>
      <c r="BP9996" s="27">
        <v>0.828245978363552</v>
      </c>
      <c r="BQ9996" s="27">
        <v>12369.9621022165</v>
      </c>
      <c r="BR9996" s="27">
        <v>1.41006509585286</v>
      </c>
      <c r="BS9996" s="27">
        <v>54959.0686923413</v>
      </c>
      <c r="BU9996">
        <f t="shared" si="624"/>
        <v>111866.934652316</v>
      </c>
      <c r="BV9996">
        <f t="shared" si="625"/>
        <v>156550.695685588</v>
      </c>
      <c r="BW9996" s="9">
        <v>9991</v>
      </c>
      <c r="BX9996">
        <f t="shared" si="626"/>
        <v>0</v>
      </c>
      <c r="BY9996">
        <f t="shared" si="627"/>
        <v>1</v>
      </c>
    </row>
    <row r="9997" spans="1:77">
      <c r="A9997" s="33">
        <v>9992</v>
      </c>
      <c r="BP9997" s="27">
        <v>0.807835028560908</v>
      </c>
      <c r="BQ9997" s="27">
        <v>12014.3494677651</v>
      </c>
      <c r="BR9997" s="27">
        <v>1.38467591730505</v>
      </c>
      <c r="BS9997" s="27">
        <v>72146.5512594277</v>
      </c>
      <c r="BU9997">
        <f t="shared" si="624"/>
        <v>109160.904816371</v>
      </c>
      <c r="BV9997">
        <f t="shared" si="625"/>
        <v>135554.83633633</v>
      </c>
      <c r="BW9997" s="9">
        <v>9992</v>
      </c>
      <c r="BX9997">
        <f t="shared" si="626"/>
        <v>0</v>
      </c>
      <c r="BY9997">
        <f t="shared" si="627"/>
        <v>1</v>
      </c>
    </row>
    <row r="9998" spans="1:77">
      <c r="A9998" s="33">
        <v>9993</v>
      </c>
      <c r="BP9998" s="27">
        <v>0.74418575392442</v>
      </c>
      <c r="BQ9998" s="27">
        <v>13504.5792893121</v>
      </c>
      <c r="BR9998" s="27">
        <v>1.27870902669268</v>
      </c>
      <c r="BS9998" s="27">
        <v>75092.5073012193</v>
      </c>
      <c r="BU9998">
        <f t="shared" si="624"/>
        <v>98123.2837993509</v>
      </c>
      <c r="BV9998">
        <f t="shared" si="625"/>
        <v>116713.846702682</v>
      </c>
      <c r="BW9998" s="9">
        <v>9993</v>
      </c>
      <c r="BX9998">
        <f t="shared" si="626"/>
        <v>0</v>
      </c>
      <c r="BY9998">
        <f t="shared" si="627"/>
        <v>1</v>
      </c>
    </row>
    <row r="9999" spans="1:77">
      <c r="A9999" s="33">
        <v>9994</v>
      </c>
      <c r="BP9999" s="27">
        <v>0.835933164862801</v>
      </c>
      <c r="BQ9999" s="27">
        <v>11024.9348349176</v>
      </c>
      <c r="BR9999" s="27">
        <v>1.44433515836991</v>
      </c>
      <c r="BS9999" s="27">
        <v>70801.3719106796</v>
      </c>
      <c r="BU9999">
        <f t="shared" si="624"/>
        <v>114365.039894503</v>
      </c>
      <c r="BV9999">
        <f t="shared" si="625"/>
        <v>145848.901844806</v>
      </c>
      <c r="BW9999" s="9">
        <v>9994</v>
      </c>
      <c r="BX9999">
        <f t="shared" si="626"/>
        <v>0</v>
      </c>
      <c r="BY9999">
        <f t="shared" si="627"/>
        <v>1</v>
      </c>
    </row>
    <row r="10000" spans="1:77">
      <c r="A10000" s="33">
        <v>9995</v>
      </c>
      <c r="BP10000" s="27">
        <v>0.823290024351271</v>
      </c>
      <c r="BQ10000" s="27">
        <v>12776.107443275</v>
      </c>
      <c r="BR10000" s="27">
        <v>1.41039004070204</v>
      </c>
      <c r="BS10000" s="27">
        <v>70782.2859052039</v>
      </c>
      <c r="BU10000">
        <f t="shared" si="624"/>
        <v>110717.396209416</v>
      </c>
      <c r="BV10000">
        <f t="shared" si="625"/>
        <v>140776.220200102</v>
      </c>
      <c r="BW10000" s="9">
        <v>9995</v>
      </c>
      <c r="BX10000">
        <f t="shared" si="626"/>
        <v>0</v>
      </c>
      <c r="BY10000">
        <f t="shared" si="627"/>
        <v>1</v>
      </c>
    </row>
    <row r="10001" spans="1:77">
      <c r="A10001" s="33">
        <v>9996</v>
      </c>
      <c r="BP10001" s="27">
        <v>0.808460779524453</v>
      </c>
      <c r="BQ10001" s="27">
        <v>12750.658555524</v>
      </c>
      <c r="BR10001" s="27">
        <v>1.41033177443736</v>
      </c>
      <c r="BS10001" s="27">
        <v>58141.398211905</v>
      </c>
      <c r="BU10001">
        <f t="shared" si="624"/>
        <v>108518.458373144</v>
      </c>
      <c r="BV10001">
        <f t="shared" si="625"/>
        <v>153408.367953699</v>
      </c>
      <c r="BW10001" s="9">
        <v>9996</v>
      </c>
      <c r="BX10001">
        <f t="shared" si="626"/>
        <v>0</v>
      </c>
      <c r="BY10001">
        <f t="shared" si="627"/>
        <v>1</v>
      </c>
    </row>
    <row r="10002" spans="1:77">
      <c r="A10002" s="33">
        <v>9997</v>
      </c>
      <c r="BP10002" s="27">
        <v>0.824322932338559</v>
      </c>
      <c r="BQ10002" s="27">
        <v>11998.5061176067</v>
      </c>
      <c r="BR10002" s="27">
        <v>1.39856013238921</v>
      </c>
      <c r="BS10002" s="27">
        <v>71755.952349922</v>
      </c>
      <c r="BU10002">
        <f t="shared" si="624"/>
        <v>111649.933733177</v>
      </c>
      <c r="BV10002">
        <f t="shared" si="625"/>
        <v>138028.067508459</v>
      </c>
      <c r="BW10002" s="9">
        <v>9997</v>
      </c>
      <c r="BX10002">
        <f t="shared" si="626"/>
        <v>0</v>
      </c>
      <c r="BY10002">
        <f t="shared" si="627"/>
        <v>1</v>
      </c>
    </row>
    <row r="10003" spans="1:77">
      <c r="A10003" s="33">
        <v>9998</v>
      </c>
      <c r="BP10003" s="27">
        <v>0.773480426724646</v>
      </c>
      <c r="BQ10003" s="27">
        <v>13389.461052243</v>
      </c>
      <c r="BR10003" s="27">
        <v>1.33099059049527</v>
      </c>
      <c r="BS10003" s="27">
        <v>59409.9622349043</v>
      </c>
      <c r="BU10003">
        <f t="shared" si="624"/>
        <v>102632.602956454</v>
      </c>
      <c r="BV10003">
        <f t="shared" si="625"/>
        <v>140238.626339386</v>
      </c>
      <c r="BW10003" s="9">
        <v>9998</v>
      </c>
      <c r="BX10003">
        <f t="shared" si="626"/>
        <v>0</v>
      </c>
      <c r="BY10003">
        <f t="shared" si="627"/>
        <v>1</v>
      </c>
    </row>
    <row r="10004" spans="1:77">
      <c r="A10004" s="33">
        <v>9999</v>
      </c>
      <c r="BP10004" s="27">
        <v>0.815990384474887</v>
      </c>
      <c r="BQ10004" s="27">
        <v>12223.9148846934</v>
      </c>
      <c r="BR10004" s="27">
        <v>1.3809047632639</v>
      </c>
      <c r="BS10004" s="27">
        <v>58781.795595023</v>
      </c>
      <c r="BU10004">
        <f t="shared" si="624"/>
        <v>110174.64278654</v>
      </c>
      <c r="BV10004">
        <f t="shared" si="625"/>
        <v>148353.918894562</v>
      </c>
      <c r="BW10004" s="9">
        <v>9999</v>
      </c>
      <c r="BX10004">
        <f t="shared" si="626"/>
        <v>0</v>
      </c>
      <c r="BY10004">
        <f t="shared" si="627"/>
        <v>1</v>
      </c>
    </row>
    <row r="10005" spans="1:77">
      <c r="A10005" s="33">
        <v>10000</v>
      </c>
      <c r="BP10005" s="27">
        <v>0.789622062614672</v>
      </c>
      <c r="BQ10005" s="27">
        <v>14368.7853019326</v>
      </c>
      <c r="BR10005" s="27">
        <v>1.35299403336848</v>
      </c>
      <c r="BS10005" s="27">
        <v>61242.5603101536</v>
      </c>
      <c r="BU10005">
        <f>BP10005*$BV$1-BQ10005</f>
        <v>104074.524090268</v>
      </c>
      <c r="BV10005">
        <f>BR10005*$BV$1-BS10005</f>
        <v>141706.544695119</v>
      </c>
      <c r="BW10005" s="9">
        <v>10000</v>
      </c>
      <c r="BX10005">
        <f t="shared" si="626"/>
        <v>0</v>
      </c>
      <c r="BY10005">
        <f t="shared" si="627"/>
        <v>1</v>
      </c>
    </row>
    <row r="10006" spans="1:77">
      <c r="A10006" s="15">
        <v>10001</v>
      </c>
      <c r="BP10006">
        <v>0.872338932199757</v>
      </c>
      <c r="BQ10006">
        <v>14497.9009492785</v>
      </c>
      <c r="BR10006">
        <v>1.52063683985849</v>
      </c>
      <c r="BS10006">
        <v>81290.6523144141</v>
      </c>
      <c r="BW10006" s="29">
        <v>10001</v>
      </c>
      <c r="BX10006">
        <f t="shared" si="626"/>
        <v>1</v>
      </c>
      <c r="BY10006">
        <f t="shared" si="627"/>
        <v>1</v>
      </c>
    </row>
    <row r="10007" spans="1:77">
      <c r="A10007" s="15">
        <v>10002</v>
      </c>
      <c r="BP10007">
        <v>0.811456162177954</v>
      </c>
      <c r="BQ10007">
        <v>14760.8028155716</v>
      </c>
      <c r="BR10007">
        <v>1.37887972444462</v>
      </c>
      <c r="BS10007">
        <v>67173.2943881339</v>
      </c>
      <c r="BW10007" s="29">
        <v>10002</v>
      </c>
      <c r="BX10007">
        <f t="shared" si="626"/>
        <v>1</v>
      </c>
      <c r="BY10007">
        <f t="shared" si="627"/>
        <v>1</v>
      </c>
    </row>
    <row r="10008" spans="1:77">
      <c r="A10008" s="15">
        <v>10003</v>
      </c>
      <c r="BP10008">
        <v>0.783903503731783</v>
      </c>
      <c r="BQ10008">
        <v>15491.5488580685</v>
      </c>
      <c r="BR10008">
        <v>1.33279387456637</v>
      </c>
      <c r="BS10008">
        <v>82524.1498481608</v>
      </c>
      <c r="BW10008" s="29">
        <v>10003</v>
      </c>
      <c r="BX10008">
        <f t="shared" si="626"/>
        <v>1</v>
      </c>
      <c r="BY10008">
        <f t="shared" si="627"/>
        <v>1</v>
      </c>
    </row>
    <row r="10009" spans="1:77">
      <c r="A10009" s="15">
        <v>10004</v>
      </c>
      <c r="BP10009">
        <v>0.795416911037901</v>
      </c>
      <c r="BQ10009">
        <v>13847.7585829177</v>
      </c>
      <c r="BR10009">
        <v>1.35406993447263</v>
      </c>
      <c r="BS10009">
        <v>64851.2504271516</v>
      </c>
      <c r="BW10009" s="29">
        <v>10004</v>
      </c>
      <c r="BX10009">
        <f t="shared" si="626"/>
        <v>1</v>
      </c>
      <c r="BY10009">
        <f t="shared" si="627"/>
        <v>1</v>
      </c>
    </row>
    <row r="10010" spans="1:77">
      <c r="A10010" s="15">
        <v>10005</v>
      </c>
      <c r="BP10010">
        <v>0.804651382991068</v>
      </c>
      <c r="BQ10010">
        <v>18144.5819449746</v>
      </c>
      <c r="BR10010">
        <v>1.37335885059154</v>
      </c>
      <c r="BS10010">
        <v>69182.7564495437</v>
      </c>
      <c r="BW10010" s="29">
        <v>10005</v>
      </c>
      <c r="BX10010">
        <f t="shared" si="626"/>
        <v>1</v>
      </c>
      <c r="BY10010">
        <f t="shared" si="627"/>
        <v>1</v>
      </c>
    </row>
    <row r="10011" spans="1:77">
      <c r="A10011" s="15">
        <v>10006</v>
      </c>
      <c r="BP10011">
        <v>0.84623863709448</v>
      </c>
      <c r="BQ10011">
        <v>13414.1490216809</v>
      </c>
      <c r="BR10011">
        <v>1.49834826133057</v>
      </c>
      <c r="BS10011">
        <v>61542.6129725775</v>
      </c>
      <c r="BW10011" s="29">
        <v>10006</v>
      </c>
      <c r="BX10011">
        <f t="shared" si="626"/>
        <v>1</v>
      </c>
      <c r="BY10011">
        <f t="shared" si="627"/>
        <v>1</v>
      </c>
    </row>
    <row r="10012" spans="1:77">
      <c r="A10012" s="15">
        <v>10007</v>
      </c>
      <c r="BP10012">
        <v>0.818622411947572</v>
      </c>
      <c r="BQ10012">
        <v>10688.0239894855</v>
      </c>
      <c r="BR10012">
        <v>1.41072030256996</v>
      </c>
      <c r="BS10012">
        <v>60363.9388953651</v>
      </c>
      <c r="BW10012" s="29">
        <v>10007</v>
      </c>
      <c r="BX10012">
        <f t="shared" si="626"/>
        <v>1</v>
      </c>
      <c r="BY10012">
        <f t="shared" si="627"/>
        <v>1</v>
      </c>
    </row>
    <row r="10013" spans="1:77">
      <c r="A10013" s="15">
        <v>10008</v>
      </c>
      <c r="BP10013">
        <v>0.809326543056324</v>
      </c>
      <c r="BQ10013">
        <v>16231.8019954633</v>
      </c>
      <c r="BR10013">
        <v>1.39133084105376</v>
      </c>
      <c r="BS10013">
        <v>82465.7958024071</v>
      </c>
      <c r="BW10013" s="29">
        <v>10008</v>
      </c>
      <c r="BX10013">
        <f t="shared" si="626"/>
        <v>1</v>
      </c>
      <c r="BY10013">
        <f t="shared" si="627"/>
        <v>1</v>
      </c>
    </row>
    <row r="10014" spans="1:77">
      <c r="A10014" s="15">
        <v>10009</v>
      </c>
      <c r="BP10014">
        <v>0.85039545054779</v>
      </c>
      <c r="BQ10014">
        <v>16928.1423299598</v>
      </c>
      <c r="BR10014">
        <v>1.4770362716236</v>
      </c>
      <c r="BS10014">
        <v>68811.8698545825</v>
      </c>
      <c r="BW10014" s="29">
        <v>10009</v>
      </c>
      <c r="BX10014">
        <f t="shared" si="626"/>
        <v>1</v>
      </c>
      <c r="BY10014">
        <f t="shared" si="627"/>
        <v>1</v>
      </c>
    </row>
    <row r="10015" spans="1:77">
      <c r="A10015" s="15">
        <v>10010</v>
      </c>
      <c r="BP10015">
        <v>0.782387769128547</v>
      </c>
      <c r="BQ10015">
        <v>12417.5509950959</v>
      </c>
      <c r="BR10015">
        <v>1.33691204358969</v>
      </c>
      <c r="BS10015">
        <v>77751.54559587</v>
      </c>
      <c r="BW10015" s="29">
        <v>10010</v>
      </c>
      <c r="BX10015">
        <f t="shared" si="626"/>
        <v>1</v>
      </c>
      <c r="BY10015">
        <f t="shared" si="627"/>
        <v>1</v>
      </c>
    </row>
    <row r="10016" spans="1:77">
      <c r="A10016" s="15">
        <v>10011</v>
      </c>
      <c r="BP10016">
        <v>0.84572121618687</v>
      </c>
      <c r="BQ10016">
        <v>12453.623285017</v>
      </c>
      <c r="BR10016">
        <v>1.44819374731649</v>
      </c>
      <c r="BS10016">
        <v>78417.5565547903</v>
      </c>
      <c r="BW10016" s="29">
        <v>10011</v>
      </c>
      <c r="BX10016">
        <f t="shared" si="626"/>
        <v>1</v>
      </c>
      <c r="BY10016">
        <f t="shared" si="627"/>
        <v>1</v>
      </c>
    </row>
    <row r="10017" spans="1:77">
      <c r="A10017" s="15">
        <v>10012</v>
      </c>
      <c r="BP10017">
        <v>0.851498629051204</v>
      </c>
      <c r="BQ10017">
        <v>13858.5245866998</v>
      </c>
      <c r="BR10017">
        <v>1.48987237354437</v>
      </c>
      <c r="BS10017">
        <v>64758.4566147874</v>
      </c>
      <c r="BW10017" s="29">
        <v>10012</v>
      </c>
      <c r="BX10017">
        <f t="shared" si="626"/>
        <v>1</v>
      </c>
      <c r="BY10017">
        <f t="shared" si="627"/>
        <v>1</v>
      </c>
    </row>
    <row r="10018" spans="1:77">
      <c r="A10018" s="15">
        <v>10013</v>
      </c>
      <c r="BP10018">
        <v>0.790526142407644</v>
      </c>
      <c r="BQ10018">
        <v>17639.2171112507</v>
      </c>
      <c r="BR10018">
        <v>1.3706413619826</v>
      </c>
      <c r="BS10018">
        <v>85047.0982011156</v>
      </c>
      <c r="BW10018" s="29">
        <v>10013</v>
      </c>
      <c r="BX10018">
        <f t="shared" si="626"/>
        <v>1</v>
      </c>
      <c r="BY10018">
        <f t="shared" si="627"/>
        <v>1</v>
      </c>
    </row>
    <row r="10019" spans="1:77">
      <c r="A10019" s="15">
        <v>10014</v>
      </c>
      <c r="BP10019">
        <v>0.763677910954852</v>
      </c>
      <c r="BQ10019">
        <v>15416.6653223769</v>
      </c>
      <c r="BR10019">
        <v>1.28957052360561</v>
      </c>
      <c r="BS10019">
        <v>68475.6527111019</v>
      </c>
      <c r="BW10019" s="29">
        <v>10014</v>
      </c>
      <c r="BX10019">
        <f t="shared" si="626"/>
        <v>1</v>
      </c>
      <c r="BY10019">
        <f t="shared" si="627"/>
        <v>1</v>
      </c>
    </row>
    <row r="10020" spans="1:77">
      <c r="A10020" s="15">
        <v>10015</v>
      </c>
      <c r="BP10020">
        <v>0.843286723712348</v>
      </c>
      <c r="BQ10020">
        <v>12373.4581026366</v>
      </c>
      <c r="BR10020">
        <v>1.45284931651432</v>
      </c>
      <c r="BS10020">
        <v>77501.7272474094</v>
      </c>
      <c r="BW10020" s="29">
        <v>10015</v>
      </c>
      <c r="BX10020">
        <f t="shared" si="626"/>
        <v>1</v>
      </c>
      <c r="BY10020">
        <f t="shared" si="627"/>
        <v>1</v>
      </c>
    </row>
    <row r="10021" spans="1:77">
      <c r="A10021" s="15">
        <v>10016</v>
      </c>
      <c r="BP10021">
        <v>0.83013828296912</v>
      </c>
      <c r="BQ10021">
        <v>11500.0289239223</v>
      </c>
      <c r="BR10021">
        <v>1.42186098894262</v>
      </c>
      <c r="BS10021">
        <v>59726.4477816414</v>
      </c>
      <c r="BW10021" s="29">
        <v>10016</v>
      </c>
      <c r="BX10021">
        <f t="shared" si="626"/>
        <v>1</v>
      </c>
      <c r="BY10021">
        <f t="shared" si="627"/>
        <v>1</v>
      </c>
    </row>
    <row r="10022" spans="1:77">
      <c r="A10022" s="15">
        <v>10017</v>
      </c>
      <c r="BP10022">
        <v>0.806854533096918</v>
      </c>
      <c r="BQ10022">
        <v>15654.6699556387</v>
      </c>
      <c r="BR10022">
        <v>1.39712688895485</v>
      </c>
      <c r="BS10022">
        <v>65045.3164290113</v>
      </c>
      <c r="BW10022" s="29">
        <v>10017</v>
      </c>
      <c r="BX10022">
        <f t="shared" si="626"/>
        <v>1</v>
      </c>
      <c r="BY10022">
        <f t="shared" si="627"/>
        <v>1</v>
      </c>
    </row>
    <row r="10023" spans="1:77">
      <c r="A10023" s="15">
        <v>10018</v>
      </c>
      <c r="BP10023">
        <v>0.805524591443468</v>
      </c>
      <c r="BQ10023">
        <v>15023.3767993242</v>
      </c>
      <c r="BR10023">
        <v>1.3821400509663</v>
      </c>
      <c r="BS10023">
        <v>81467.8017313342</v>
      </c>
      <c r="BW10023" s="29">
        <v>10018</v>
      </c>
      <c r="BX10023">
        <f t="shared" si="626"/>
        <v>1</v>
      </c>
      <c r="BY10023">
        <f t="shared" si="627"/>
        <v>1</v>
      </c>
    </row>
    <row r="10024" spans="1:77">
      <c r="A10024" s="15">
        <v>10019</v>
      </c>
      <c r="BP10024">
        <v>0.824853341775785</v>
      </c>
      <c r="BQ10024">
        <v>13149.7087267826</v>
      </c>
      <c r="BR10024">
        <v>1.42941952637429</v>
      </c>
      <c r="BS10024">
        <v>64241.805094505</v>
      </c>
      <c r="BW10024" s="29">
        <v>10019</v>
      </c>
      <c r="BX10024">
        <f t="shared" si="626"/>
        <v>1</v>
      </c>
      <c r="BY10024">
        <f t="shared" si="627"/>
        <v>1</v>
      </c>
    </row>
    <row r="10025" spans="1:77">
      <c r="A10025" s="15">
        <v>10020</v>
      </c>
      <c r="BP10025">
        <v>0.794111064853663</v>
      </c>
      <c r="BQ10025">
        <v>13254.6300108841</v>
      </c>
      <c r="BR10025">
        <v>1.36953994669314</v>
      </c>
      <c r="BS10025">
        <v>77628.2708970661</v>
      </c>
      <c r="BW10025" s="29">
        <v>10020</v>
      </c>
      <c r="BX10025">
        <f t="shared" si="626"/>
        <v>1</v>
      </c>
      <c r="BY10025">
        <f t="shared" si="627"/>
        <v>1</v>
      </c>
    </row>
    <row r="10026" spans="1:77">
      <c r="A10026" s="15">
        <v>10021</v>
      </c>
      <c r="BP10026">
        <v>0.800099456544247</v>
      </c>
      <c r="BQ10026">
        <v>14842.8565482804</v>
      </c>
      <c r="BR10026">
        <v>1.3788718052522</v>
      </c>
      <c r="BS10026">
        <v>67232.4444578733</v>
      </c>
      <c r="BW10026" s="29">
        <v>10021</v>
      </c>
      <c r="BX10026">
        <f t="shared" si="626"/>
        <v>1</v>
      </c>
      <c r="BY10026">
        <f t="shared" si="627"/>
        <v>1</v>
      </c>
    </row>
    <row r="10027" spans="1:77">
      <c r="A10027" s="15">
        <v>10022</v>
      </c>
      <c r="BP10027">
        <v>0.790110211823377</v>
      </c>
      <c r="BQ10027">
        <v>14540.5415764544</v>
      </c>
      <c r="BR10027">
        <v>1.36790528851179</v>
      </c>
      <c r="BS10027">
        <v>65413.834007545</v>
      </c>
      <c r="BW10027" s="29">
        <v>10022</v>
      </c>
      <c r="BX10027">
        <f t="shared" si="626"/>
        <v>1</v>
      </c>
      <c r="BY10027">
        <f t="shared" si="627"/>
        <v>1</v>
      </c>
    </row>
    <row r="10028" spans="1:77">
      <c r="A10028" s="15">
        <v>10023</v>
      </c>
      <c r="BP10028">
        <v>0.86064940014741</v>
      </c>
      <c r="BQ10028">
        <v>12527.7620974857</v>
      </c>
      <c r="BR10028">
        <v>1.48349800310008</v>
      </c>
      <c r="BS10028">
        <v>63022.2285434212</v>
      </c>
      <c r="BW10028" s="29">
        <v>10023</v>
      </c>
      <c r="BX10028">
        <f t="shared" si="626"/>
        <v>1</v>
      </c>
      <c r="BY10028">
        <f t="shared" si="627"/>
        <v>1</v>
      </c>
    </row>
    <row r="10029" spans="1:77">
      <c r="A10029" s="15">
        <v>10024</v>
      </c>
      <c r="BP10029">
        <v>0.836607985212439</v>
      </c>
      <c r="BQ10029">
        <v>11991.7808880862</v>
      </c>
      <c r="BR10029">
        <v>1.44347186945552</v>
      </c>
      <c r="BS10029">
        <v>60550.8429103174</v>
      </c>
      <c r="BW10029" s="29">
        <v>10024</v>
      </c>
      <c r="BX10029">
        <f t="shared" si="626"/>
        <v>1</v>
      </c>
      <c r="BY10029">
        <f t="shared" si="627"/>
        <v>1</v>
      </c>
    </row>
    <row r="10030" spans="1:77">
      <c r="A10030" s="15">
        <v>10025</v>
      </c>
      <c r="BP10030">
        <v>0.812100060017429</v>
      </c>
      <c r="BQ10030">
        <v>18154.598968496</v>
      </c>
      <c r="BR10030">
        <v>1.39841645038415</v>
      </c>
      <c r="BS10030">
        <v>68308.2717542871</v>
      </c>
      <c r="BW10030" s="29">
        <v>10025</v>
      </c>
      <c r="BX10030">
        <f t="shared" si="626"/>
        <v>1</v>
      </c>
      <c r="BY10030">
        <f t="shared" si="627"/>
        <v>1</v>
      </c>
    </row>
    <row r="10031" spans="1:77">
      <c r="A10031" s="15">
        <v>10026</v>
      </c>
      <c r="BP10031">
        <v>0.810845322715419</v>
      </c>
      <c r="BQ10031">
        <v>12725.5721978667</v>
      </c>
      <c r="BR10031">
        <v>1.35792793289971</v>
      </c>
      <c r="BS10031">
        <v>76836.50025757</v>
      </c>
      <c r="BW10031" s="29">
        <v>10026</v>
      </c>
      <c r="BX10031">
        <f t="shared" si="626"/>
        <v>1</v>
      </c>
      <c r="BY10031">
        <f t="shared" si="627"/>
        <v>1</v>
      </c>
    </row>
    <row r="10032" spans="1:77">
      <c r="A10032" s="15">
        <v>10027</v>
      </c>
      <c r="BP10032">
        <v>0.790150844987486</v>
      </c>
      <c r="BQ10032">
        <v>21375.6127222316</v>
      </c>
      <c r="BR10032">
        <v>1.35454013339882</v>
      </c>
      <c r="BS10032">
        <v>76244.7994236186</v>
      </c>
      <c r="BW10032" s="29">
        <v>10027</v>
      </c>
      <c r="BX10032">
        <f t="shared" si="626"/>
        <v>1</v>
      </c>
      <c r="BY10032">
        <f t="shared" si="627"/>
        <v>1</v>
      </c>
    </row>
    <row r="10033" spans="1:77">
      <c r="A10033" s="15">
        <v>10028</v>
      </c>
      <c r="BP10033">
        <v>0.829847924695683</v>
      </c>
      <c r="BQ10033">
        <v>11110.1184803725</v>
      </c>
      <c r="BR10033">
        <v>1.42738667296839</v>
      </c>
      <c r="BS10033">
        <v>60131.9470875794</v>
      </c>
      <c r="BW10033" s="29">
        <v>10028</v>
      </c>
      <c r="BX10033">
        <f t="shared" si="626"/>
        <v>1</v>
      </c>
      <c r="BY10033">
        <f t="shared" si="627"/>
        <v>1</v>
      </c>
    </row>
    <row r="10034" spans="1:77">
      <c r="A10034" s="15">
        <v>10029</v>
      </c>
      <c r="BP10034">
        <v>0.805989520431558</v>
      </c>
      <c r="BQ10034">
        <v>12033.2944722182</v>
      </c>
      <c r="BR10034">
        <v>1.37055063051466</v>
      </c>
      <c r="BS10034">
        <v>62251.7023127559</v>
      </c>
      <c r="BW10034" s="29">
        <v>10029</v>
      </c>
      <c r="BX10034">
        <f t="shared" si="626"/>
        <v>1</v>
      </c>
      <c r="BY10034">
        <f t="shared" si="627"/>
        <v>1</v>
      </c>
    </row>
    <row r="10035" spans="1:77">
      <c r="A10035" s="15">
        <v>10030</v>
      </c>
      <c r="BP10035">
        <v>0.773902957317372</v>
      </c>
      <c r="BQ10035">
        <v>20015.2021105395</v>
      </c>
      <c r="BR10035">
        <v>1.31336763915271</v>
      </c>
      <c r="BS10035">
        <v>74854.0159806524</v>
      </c>
      <c r="BW10035" s="29">
        <v>10030</v>
      </c>
      <c r="BX10035">
        <f t="shared" si="626"/>
        <v>1</v>
      </c>
      <c r="BY10035">
        <f t="shared" si="627"/>
        <v>1</v>
      </c>
    </row>
    <row r="10036" spans="1:77">
      <c r="A10036" s="15">
        <v>10031</v>
      </c>
      <c r="BP10036">
        <v>0.772495854578697</v>
      </c>
      <c r="BQ10036">
        <v>16262.9343565647</v>
      </c>
      <c r="BR10036">
        <v>1.31368723756218</v>
      </c>
      <c r="BS10036">
        <v>66487.1079992103</v>
      </c>
      <c r="BW10036" s="29">
        <v>10031</v>
      </c>
      <c r="BX10036">
        <f t="shared" si="626"/>
        <v>1</v>
      </c>
      <c r="BY10036">
        <f t="shared" si="627"/>
        <v>1</v>
      </c>
    </row>
    <row r="10037" spans="1:77">
      <c r="A10037" s="15">
        <v>10032</v>
      </c>
      <c r="BP10037">
        <v>0.837855782575543</v>
      </c>
      <c r="BQ10037">
        <v>13286.5959927151</v>
      </c>
      <c r="BR10037">
        <v>1.42975636987973</v>
      </c>
      <c r="BS10037">
        <v>61011.4841980805</v>
      </c>
      <c r="BW10037" s="29">
        <v>10032</v>
      </c>
      <c r="BX10037">
        <f t="shared" si="626"/>
        <v>1</v>
      </c>
      <c r="BY10037">
        <f t="shared" si="627"/>
        <v>1</v>
      </c>
    </row>
    <row r="10038" spans="1:77">
      <c r="A10038" s="15">
        <v>10033</v>
      </c>
      <c r="BP10038">
        <v>0.818012845820044</v>
      </c>
      <c r="BQ10038">
        <v>15536.9724625757</v>
      </c>
      <c r="BR10038">
        <v>1.40755729750791</v>
      </c>
      <c r="BS10038">
        <v>81048.7187402909</v>
      </c>
      <c r="BW10038" s="29">
        <v>10033</v>
      </c>
      <c r="BX10038">
        <f t="shared" si="626"/>
        <v>1</v>
      </c>
      <c r="BY10038">
        <f t="shared" si="627"/>
        <v>1</v>
      </c>
    </row>
    <row r="10039" spans="1:77">
      <c r="A10039" s="15">
        <v>10034</v>
      </c>
      <c r="BP10039">
        <v>0.844248821815028</v>
      </c>
      <c r="BQ10039">
        <v>15003.6860270571</v>
      </c>
      <c r="BR10039">
        <v>1.47291847754219</v>
      </c>
      <c r="BS10039">
        <v>81820.2216595152</v>
      </c>
      <c r="BW10039" s="29">
        <v>10034</v>
      </c>
      <c r="BX10039">
        <f t="shared" si="626"/>
        <v>1</v>
      </c>
      <c r="BY10039">
        <f t="shared" si="627"/>
        <v>1</v>
      </c>
    </row>
    <row r="10040" spans="1:77">
      <c r="A10040" s="15">
        <v>10035</v>
      </c>
      <c r="BP10040">
        <v>0.822148972378548</v>
      </c>
      <c r="BQ10040">
        <v>10897.3004625673</v>
      </c>
      <c r="BR10040">
        <v>1.39713989313159</v>
      </c>
      <c r="BS10040">
        <v>59361.1895032968</v>
      </c>
      <c r="BW10040" s="29">
        <v>10035</v>
      </c>
      <c r="BX10040">
        <f t="shared" si="626"/>
        <v>1</v>
      </c>
      <c r="BY10040">
        <f t="shared" si="627"/>
        <v>1</v>
      </c>
    </row>
    <row r="10041" spans="1:77">
      <c r="A10041" s="15">
        <v>10036</v>
      </c>
      <c r="BP10041">
        <v>0.857988338737986</v>
      </c>
      <c r="BQ10041">
        <v>10749.8184683115</v>
      </c>
      <c r="BR10041">
        <v>1.47544646398411</v>
      </c>
      <c r="BS10041">
        <v>74493.1447377633</v>
      </c>
      <c r="BW10041" s="29">
        <v>10036</v>
      </c>
      <c r="BX10041">
        <f t="shared" si="626"/>
        <v>1</v>
      </c>
      <c r="BY10041">
        <f t="shared" si="627"/>
        <v>1</v>
      </c>
    </row>
    <row r="10042" spans="1:77">
      <c r="A10042" s="15">
        <v>10037</v>
      </c>
      <c r="BP10042">
        <v>0.831043353666607</v>
      </c>
      <c r="BQ10042">
        <v>14624.2836821519</v>
      </c>
      <c r="BR10042">
        <v>1.43809958467355</v>
      </c>
      <c r="BS10042">
        <v>80736.4523324685</v>
      </c>
      <c r="BW10042" s="29">
        <v>10037</v>
      </c>
      <c r="BX10042">
        <f t="shared" si="626"/>
        <v>1</v>
      </c>
      <c r="BY10042">
        <f t="shared" si="627"/>
        <v>1</v>
      </c>
    </row>
    <row r="10043" spans="1:77">
      <c r="A10043" s="15">
        <v>10038</v>
      </c>
      <c r="BP10043">
        <v>0.790557678775432</v>
      </c>
      <c r="BQ10043">
        <v>11869.6114473436</v>
      </c>
      <c r="BR10043">
        <v>1.32992685582454</v>
      </c>
      <c r="BS10043">
        <v>76232.1889791355</v>
      </c>
      <c r="BW10043" s="29">
        <v>10038</v>
      </c>
      <c r="BX10043">
        <f t="shared" si="626"/>
        <v>1</v>
      </c>
      <c r="BY10043">
        <f t="shared" si="627"/>
        <v>1</v>
      </c>
    </row>
    <row r="10044" spans="1:77">
      <c r="A10044" s="15">
        <v>10039</v>
      </c>
      <c r="BP10044">
        <v>0.843962912848465</v>
      </c>
      <c r="BQ10044">
        <v>22979.4529429596</v>
      </c>
      <c r="BR10044">
        <v>1.46917449280693</v>
      </c>
      <c r="BS10044">
        <v>91147.9537675585</v>
      </c>
      <c r="BW10044" s="29">
        <v>10039</v>
      </c>
      <c r="BX10044">
        <f t="shared" si="626"/>
        <v>1</v>
      </c>
      <c r="BY10044">
        <f t="shared" si="627"/>
        <v>1</v>
      </c>
    </row>
    <row r="10045" spans="1:77">
      <c r="A10045" s="15">
        <v>10040</v>
      </c>
      <c r="BP10045">
        <v>0.83068584264027</v>
      </c>
      <c r="BQ10045">
        <v>20557.2553756633</v>
      </c>
      <c r="BR10045">
        <v>1.41153392298098</v>
      </c>
      <c r="BS10045">
        <v>73733.526745475</v>
      </c>
      <c r="BW10045" s="29">
        <v>10040</v>
      </c>
      <c r="BX10045">
        <f t="shared" si="626"/>
        <v>1</v>
      </c>
      <c r="BY10045">
        <f t="shared" si="627"/>
        <v>1</v>
      </c>
    </row>
    <row r="10046" spans="1:77">
      <c r="A10046" s="15">
        <v>10041</v>
      </c>
      <c r="BP10046">
        <v>0.823582966853306</v>
      </c>
      <c r="BQ10046">
        <v>13296.5866026759</v>
      </c>
      <c r="BR10046">
        <v>1.39704377364424</v>
      </c>
      <c r="BS10046">
        <v>79175.7368567131</v>
      </c>
      <c r="BW10046" s="29">
        <v>10041</v>
      </c>
      <c r="BX10046">
        <f t="shared" si="626"/>
        <v>1</v>
      </c>
      <c r="BY10046">
        <f t="shared" si="627"/>
        <v>1</v>
      </c>
    </row>
    <row r="10047" spans="1:77">
      <c r="A10047" s="15">
        <v>10042</v>
      </c>
      <c r="BP10047">
        <v>0.833859933781945</v>
      </c>
      <c r="BQ10047">
        <v>17645.3188183055</v>
      </c>
      <c r="BR10047">
        <v>1.43651682461955</v>
      </c>
      <c r="BS10047">
        <v>70966.9963053458</v>
      </c>
      <c r="BW10047" s="29">
        <v>10042</v>
      </c>
      <c r="BX10047">
        <f t="shared" si="626"/>
        <v>1</v>
      </c>
      <c r="BY10047">
        <f t="shared" si="627"/>
        <v>1</v>
      </c>
    </row>
    <row r="10048" spans="1:77">
      <c r="A10048" s="15">
        <v>10043</v>
      </c>
      <c r="BP10048">
        <v>0.821542837874774</v>
      </c>
      <c r="BQ10048">
        <v>11807.4106064857</v>
      </c>
      <c r="BR10048">
        <v>1.37416739979354</v>
      </c>
      <c r="BS10048">
        <v>58651.3735277636</v>
      </c>
      <c r="BW10048" s="29">
        <v>10043</v>
      </c>
      <c r="BX10048">
        <f t="shared" si="626"/>
        <v>1</v>
      </c>
      <c r="BY10048">
        <f t="shared" si="627"/>
        <v>1</v>
      </c>
    </row>
    <row r="10049" spans="1:77">
      <c r="A10049" s="15">
        <v>10044</v>
      </c>
      <c r="BP10049">
        <v>0.845794768276384</v>
      </c>
      <c r="BQ10049">
        <v>12882.2581289932</v>
      </c>
      <c r="BR10049">
        <v>1.46358489083353</v>
      </c>
      <c r="BS10049">
        <v>77591.4695251165</v>
      </c>
      <c r="BW10049" s="29">
        <v>10044</v>
      </c>
      <c r="BX10049">
        <f t="shared" si="626"/>
        <v>1</v>
      </c>
      <c r="BY10049">
        <f t="shared" si="627"/>
        <v>1</v>
      </c>
    </row>
    <row r="10050" spans="1:77">
      <c r="A10050" s="15">
        <v>10045</v>
      </c>
      <c r="BP10050">
        <v>0.797606296253633</v>
      </c>
      <c r="BQ10050">
        <v>14539.2864419462</v>
      </c>
      <c r="BR10050">
        <v>1.36549537912284</v>
      </c>
      <c r="BS10050">
        <v>64065.479754067</v>
      </c>
      <c r="BW10050" s="29">
        <v>10045</v>
      </c>
      <c r="BX10050">
        <f t="shared" si="626"/>
        <v>1</v>
      </c>
      <c r="BY10050">
        <f t="shared" si="627"/>
        <v>1</v>
      </c>
    </row>
    <row r="10051" spans="1:77">
      <c r="A10051" s="15">
        <v>10046</v>
      </c>
      <c r="BP10051">
        <v>0.84197952614416</v>
      </c>
      <c r="BQ10051">
        <v>13289.0371265696</v>
      </c>
      <c r="BR10051">
        <v>1.43049194848758</v>
      </c>
      <c r="BS10051">
        <v>76437.4792419699</v>
      </c>
      <c r="BW10051" s="29">
        <v>10046</v>
      </c>
      <c r="BX10051">
        <f t="shared" si="626"/>
        <v>1</v>
      </c>
      <c r="BY10051">
        <f t="shared" si="627"/>
        <v>1</v>
      </c>
    </row>
    <row r="10052" spans="1:77">
      <c r="A10052" s="15">
        <v>10047</v>
      </c>
      <c r="BP10052">
        <v>0.781097929810087</v>
      </c>
      <c r="BQ10052">
        <v>10929.3952742236</v>
      </c>
      <c r="BR10052">
        <v>1.33981839064709</v>
      </c>
      <c r="BS10052">
        <v>75325.8584557443</v>
      </c>
      <c r="BW10052" s="29">
        <v>10047</v>
      </c>
      <c r="BX10052">
        <f t="shared" si="626"/>
        <v>1</v>
      </c>
      <c r="BY10052">
        <f t="shared" si="627"/>
        <v>1</v>
      </c>
    </row>
    <row r="10053" spans="1:77">
      <c r="A10053" s="15">
        <v>10048</v>
      </c>
      <c r="BP10053">
        <v>0.860225372574905</v>
      </c>
      <c r="BQ10053">
        <v>11929.5386377109</v>
      </c>
      <c r="BR10053">
        <v>1.48704154777994</v>
      </c>
      <c r="BS10053">
        <v>62750.3180285297</v>
      </c>
      <c r="BW10053" s="29">
        <v>10048</v>
      </c>
      <c r="BX10053">
        <f t="shared" si="626"/>
        <v>1</v>
      </c>
      <c r="BY10053">
        <f t="shared" si="627"/>
        <v>1</v>
      </c>
    </row>
    <row r="10054" spans="1:77">
      <c r="A10054" s="15">
        <v>10049</v>
      </c>
      <c r="BP10054">
        <v>0.761871401147588</v>
      </c>
      <c r="BQ10054">
        <v>14747.7763968628</v>
      </c>
      <c r="BR10054">
        <v>1.31928161186083</v>
      </c>
      <c r="BS10054">
        <v>65260.1536217905</v>
      </c>
      <c r="BW10054" s="29">
        <v>10049</v>
      </c>
      <c r="BX10054">
        <f t="shared" si="626"/>
        <v>1</v>
      </c>
      <c r="BY10054">
        <f t="shared" si="627"/>
        <v>1</v>
      </c>
    </row>
    <row r="10055" spans="1:77">
      <c r="A10055" s="15">
        <v>10050</v>
      </c>
      <c r="BP10055">
        <v>0.768354923236093</v>
      </c>
      <c r="BQ10055">
        <v>13852.7446483187</v>
      </c>
      <c r="BR10055">
        <v>1.31103470637888</v>
      </c>
      <c r="BS10055">
        <v>64254.5420471901</v>
      </c>
      <c r="BW10055" s="29">
        <v>10050</v>
      </c>
      <c r="BX10055">
        <f t="shared" ref="BX10055:BX10118" si="628">IF(BU10055=MAX($BU10055:$BV10055),1,0)</f>
        <v>1</v>
      </c>
      <c r="BY10055">
        <f t="shared" ref="BY10055:BY10118" si="629">IF(BV10055=MAX($BU10055:$BV10055),1,0)</f>
        <v>1</v>
      </c>
    </row>
    <row r="10056" spans="1:77">
      <c r="A10056" s="15">
        <v>10051</v>
      </c>
      <c r="BP10056">
        <v>0.797409866155344</v>
      </c>
      <c r="BQ10056">
        <v>15022.5172560343</v>
      </c>
      <c r="BR10056">
        <v>1.38309895230825</v>
      </c>
      <c r="BS10056">
        <v>65523.3502605329</v>
      </c>
      <c r="BW10056" s="29">
        <v>10051</v>
      </c>
      <c r="BX10056">
        <f t="shared" si="628"/>
        <v>1</v>
      </c>
      <c r="BY10056">
        <f t="shared" si="629"/>
        <v>1</v>
      </c>
    </row>
    <row r="10057" spans="1:77">
      <c r="A10057" s="15">
        <v>10052</v>
      </c>
      <c r="BP10057">
        <v>0.80462671140811</v>
      </c>
      <c r="BQ10057">
        <v>18846.8141302713</v>
      </c>
      <c r="BR10057">
        <v>1.37422831684145</v>
      </c>
      <c r="BS10057">
        <v>68869.474537622</v>
      </c>
      <c r="BW10057" s="29">
        <v>10052</v>
      </c>
      <c r="BX10057">
        <f t="shared" si="628"/>
        <v>1</v>
      </c>
      <c r="BY10057">
        <f t="shared" si="629"/>
        <v>1</v>
      </c>
    </row>
    <row r="10058" spans="1:77">
      <c r="A10058" s="15">
        <v>10053</v>
      </c>
      <c r="BP10058">
        <v>0.824392775756496</v>
      </c>
      <c r="BQ10058">
        <v>20908.6846175742</v>
      </c>
      <c r="BR10058">
        <v>1.41759968990514</v>
      </c>
      <c r="BS10058">
        <v>89376.5855012697</v>
      </c>
      <c r="BW10058" s="29">
        <v>10053</v>
      </c>
      <c r="BX10058">
        <f t="shared" si="628"/>
        <v>1</v>
      </c>
      <c r="BY10058">
        <f t="shared" si="629"/>
        <v>1</v>
      </c>
    </row>
    <row r="10059" spans="1:77">
      <c r="A10059" s="15">
        <v>10054</v>
      </c>
      <c r="BP10059">
        <v>0.813289375403538</v>
      </c>
      <c r="BQ10059">
        <v>10470.1102156669</v>
      </c>
      <c r="BR10059">
        <v>1.4010406804102</v>
      </c>
      <c r="BS10059">
        <v>59361.2014285051</v>
      </c>
      <c r="BW10059" s="29">
        <v>10054</v>
      </c>
      <c r="BX10059">
        <f t="shared" si="628"/>
        <v>1</v>
      </c>
      <c r="BY10059">
        <f t="shared" si="629"/>
        <v>1</v>
      </c>
    </row>
    <row r="10060" spans="1:77">
      <c r="A10060" s="15">
        <v>10055</v>
      </c>
      <c r="BP10060">
        <v>0.751029929327803</v>
      </c>
      <c r="BQ10060">
        <v>13745.6518974518</v>
      </c>
      <c r="BR10060">
        <v>1.25485605022234</v>
      </c>
      <c r="BS10060">
        <v>62201.3993345258</v>
      </c>
      <c r="BW10060" s="29">
        <v>10055</v>
      </c>
      <c r="BX10060">
        <f t="shared" si="628"/>
        <v>1</v>
      </c>
      <c r="BY10060">
        <f t="shared" si="629"/>
        <v>1</v>
      </c>
    </row>
    <row r="10061" spans="1:77">
      <c r="A10061" s="15">
        <v>10056</v>
      </c>
      <c r="BP10061">
        <v>0.797000975642675</v>
      </c>
      <c r="BQ10061">
        <v>16357.2807450337</v>
      </c>
      <c r="BR10061">
        <v>1.37207184943294</v>
      </c>
      <c r="BS10061">
        <v>64875.1979280955</v>
      </c>
      <c r="BW10061" s="29">
        <v>10056</v>
      </c>
      <c r="BX10061">
        <f t="shared" si="628"/>
        <v>1</v>
      </c>
      <c r="BY10061">
        <f t="shared" si="629"/>
        <v>1</v>
      </c>
    </row>
    <row r="10062" spans="1:77">
      <c r="A10062" s="15">
        <v>10057</v>
      </c>
      <c r="BP10062">
        <v>0.795652035795326</v>
      </c>
      <c r="BQ10062">
        <v>14666.512038261</v>
      </c>
      <c r="BR10062">
        <v>1.34504309884702</v>
      </c>
      <c r="BS10062">
        <v>63953.638394239</v>
      </c>
      <c r="BW10062" s="29">
        <v>10057</v>
      </c>
      <c r="BX10062">
        <f t="shared" si="628"/>
        <v>1</v>
      </c>
      <c r="BY10062">
        <f t="shared" si="629"/>
        <v>1</v>
      </c>
    </row>
    <row r="10063" spans="1:77">
      <c r="A10063" s="15">
        <v>10058</v>
      </c>
      <c r="BP10063">
        <v>0.825556777163368</v>
      </c>
      <c r="BQ10063">
        <v>13311.3280344383</v>
      </c>
      <c r="BR10063">
        <v>1.40586095086976</v>
      </c>
      <c r="BS10063">
        <v>64275.0302838563</v>
      </c>
      <c r="BW10063" s="29">
        <v>10058</v>
      </c>
      <c r="BX10063">
        <f t="shared" si="628"/>
        <v>1</v>
      </c>
      <c r="BY10063">
        <f t="shared" si="629"/>
        <v>1</v>
      </c>
    </row>
    <row r="10064" spans="1:77">
      <c r="A10064" s="15">
        <v>10059</v>
      </c>
      <c r="BP10064">
        <v>0.790527425903415</v>
      </c>
      <c r="BQ10064">
        <v>14951.98248472</v>
      </c>
      <c r="BR10064">
        <v>1.37344745206922</v>
      </c>
      <c r="BS10064">
        <v>82642.5535140689</v>
      </c>
      <c r="BW10064" s="29">
        <v>10059</v>
      </c>
      <c r="BX10064">
        <f t="shared" si="628"/>
        <v>1</v>
      </c>
      <c r="BY10064">
        <f t="shared" si="629"/>
        <v>1</v>
      </c>
    </row>
    <row r="10065" spans="1:77">
      <c r="A10065" s="15">
        <v>10060</v>
      </c>
      <c r="BP10065">
        <v>0.810029129895536</v>
      </c>
      <c r="BQ10065">
        <v>17446.8415831117</v>
      </c>
      <c r="BR10065">
        <v>1.36951690928867</v>
      </c>
      <c r="BS10065">
        <v>67750.8236223956</v>
      </c>
      <c r="BW10065" s="29">
        <v>10060</v>
      </c>
      <c r="BX10065">
        <f t="shared" si="628"/>
        <v>1</v>
      </c>
      <c r="BY10065">
        <f t="shared" si="629"/>
        <v>1</v>
      </c>
    </row>
    <row r="10066" spans="1:77">
      <c r="A10066" s="15">
        <v>10061</v>
      </c>
      <c r="BP10066">
        <v>0.814477949371662</v>
      </c>
      <c r="BQ10066">
        <v>20763.9131576496</v>
      </c>
      <c r="BR10066">
        <v>1.37877353523181</v>
      </c>
      <c r="BS10066">
        <v>69316.579079206</v>
      </c>
      <c r="BW10066" s="29">
        <v>10061</v>
      </c>
      <c r="BX10066">
        <f t="shared" si="628"/>
        <v>1</v>
      </c>
      <c r="BY10066">
        <f t="shared" si="629"/>
        <v>1</v>
      </c>
    </row>
    <row r="10067" spans="1:77">
      <c r="A10067" s="15">
        <v>10062</v>
      </c>
      <c r="BP10067">
        <v>0.845710883530429</v>
      </c>
      <c r="BQ10067">
        <v>13400.0914605207</v>
      </c>
      <c r="BR10067">
        <v>1.47715728628504</v>
      </c>
      <c r="BS10067">
        <v>63922.1244784099</v>
      </c>
      <c r="BW10067" s="29">
        <v>10062</v>
      </c>
      <c r="BX10067">
        <f t="shared" si="628"/>
        <v>1</v>
      </c>
      <c r="BY10067">
        <f t="shared" si="629"/>
        <v>1</v>
      </c>
    </row>
    <row r="10068" spans="1:77">
      <c r="A10068" s="15">
        <v>10063</v>
      </c>
      <c r="BP10068">
        <v>0.844791860044167</v>
      </c>
      <c r="BQ10068">
        <v>13200.0788413909</v>
      </c>
      <c r="BR10068">
        <v>1.47416959499985</v>
      </c>
      <c r="BS10068">
        <v>77156.5746692997</v>
      </c>
      <c r="BW10068" s="29">
        <v>10063</v>
      </c>
      <c r="BX10068">
        <f t="shared" si="628"/>
        <v>1</v>
      </c>
      <c r="BY10068">
        <f t="shared" si="629"/>
        <v>1</v>
      </c>
    </row>
    <row r="10069" spans="1:77">
      <c r="A10069" s="15">
        <v>10064</v>
      </c>
      <c r="BP10069">
        <v>0.829901598964475</v>
      </c>
      <c r="BQ10069">
        <v>14446.5114783756</v>
      </c>
      <c r="BR10069">
        <v>1.44369896411091</v>
      </c>
      <c r="BS10069">
        <v>78985.496837049</v>
      </c>
      <c r="BW10069" s="29">
        <v>10064</v>
      </c>
      <c r="BX10069">
        <f t="shared" si="628"/>
        <v>1</v>
      </c>
      <c r="BY10069">
        <f t="shared" si="629"/>
        <v>1</v>
      </c>
    </row>
    <row r="10070" spans="1:77">
      <c r="A10070" s="15">
        <v>10065</v>
      </c>
      <c r="BP10070">
        <v>0.800977910190211</v>
      </c>
      <c r="BQ10070">
        <v>17242.7025168494</v>
      </c>
      <c r="BR10070">
        <v>1.3832700174057</v>
      </c>
      <c r="BS10070">
        <v>67688.4144582798</v>
      </c>
      <c r="BW10070" s="29">
        <v>10065</v>
      </c>
      <c r="BX10070">
        <f t="shared" si="628"/>
        <v>1</v>
      </c>
      <c r="BY10070">
        <f t="shared" si="629"/>
        <v>1</v>
      </c>
    </row>
    <row r="10071" spans="1:77">
      <c r="A10071" s="15">
        <v>10066</v>
      </c>
      <c r="BP10071">
        <v>0.839653889998383</v>
      </c>
      <c r="BQ10071">
        <v>13771.2243743639</v>
      </c>
      <c r="BR10071">
        <v>1.43075702660545</v>
      </c>
      <c r="BS10071">
        <v>65542.591072462</v>
      </c>
      <c r="BW10071" s="29">
        <v>10066</v>
      </c>
      <c r="BX10071">
        <f t="shared" si="628"/>
        <v>1</v>
      </c>
      <c r="BY10071">
        <f t="shared" si="629"/>
        <v>1</v>
      </c>
    </row>
    <row r="10072" spans="1:77">
      <c r="A10072" s="15">
        <v>10067</v>
      </c>
      <c r="BP10072">
        <v>0.800213857235982</v>
      </c>
      <c r="BQ10072">
        <v>14683.172848508</v>
      </c>
      <c r="BR10072">
        <v>1.34333492518204</v>
      </c>
      <c r="BS10072">
        <v>65066.3138211491</v>
      </c>
      <c r="BW10072" s="29">
        <v>10067</v>
      </c>
      <c r="BX10072">
        <f t="shared" si="628"/>
        <v>1</v>
      </c>
      <c r="BY10072">
        <f t="shared" si="629"/>
        <v>1</v>
      </c>
    </row>
    <row r="10073" spans="1:77">
      <c r="A10073" s="15">
        <v>10068</v>
      </c>
      <c r="BP10073">
        <v>0.812255910154409</v>
      </c>
      <c r="BQ10073">
        <v>21743.7703904149</v>
      </c>
      <c r="BR10073">
        <v>1.39905818298341</v>
      </c>
      <c r="BS10073">
        <v>94511.8363196755</v>
      </c>
      <c r="BW10073" s="29">
        <v>10068</v>
      </c>
      <c r="BX10073">
        <f t="shared" si="628"/>
        <v>1</v>
      </c>
      <c r="BY10073">
        <f t="shared" si="629"/>
        <v>1</v>
      </c>
    </row>
    <row r="10074" spans="1:77">
      <c r="A10074" s="15">
        <v>10069</v>
      </c>
      <c r="BP10074">
        <v>0.832506580441422</v>
      </c>
      <c r="BQ10074">
        <v>13867.6406762803</v>
      </c>
      <c r="BR10074">
        <v>1.42184540982421</v>
      </c>
      <c r="BS10074">
        <v>63168.8465609608</v>
      </c>
      <c r="BW10074" s="29">
        <v>10069</v>
      </c>
      <c r="BX10074">
        <f t="shared" si="628"/>
        <v>1</v>
      </c>
      <c r="BY10074">
        <f t="shared" si="629"/>
        <v>1</v>
      </c>
    </row>
    <row r="10075" spans="1:77">
      <c r="A10075" s="15">
        <v>10070</v>
      </c>
      <c r="BP10075">
        <v>0.811185035917858</v>
      </c>
      <c r="BQ10075">
        <v>11465.1528186523</v>
      </c>
      <c r="BR10075">
        <v>1.39283071175826</v>
      </c>
      <c r="BS10075">
        <v>60524.6457953408</v>
      </c>
      <c r="BW10075" s="29">
        <v>10070</v>
      </c>
      <c r="BX10075">
        <f t="shared" si="628"/>
        <v>1</v>
      </c>
      <c r="BY10075">
        <f t="shared" si="629"/>
        <v>1</v>
      </c>
    </row>
    <row r="10076" spans="1:77">
      <c r="A10076" s="15">
        <v>10071</v>
      </c>
      <c r="BP10076">
        <v>0.790314934278781</v>
      </c>
      <c r="BQ10076">
        <v>12337.7136681552</v>
      </c>
      <c r="BR10076">
        <v>1.36887035015529</v>
      </c>
      <c r="BS10076">
        <v>62763.6676047978</v>
      </c>
      <c r="BW10076" s="29">
        <v>10071</v>
      </c>
      <c r="BX10076">
        <f t="shared" si="628"/>
        <v>1</v>
      </c>
      <c r="BY10076">
        <f t="shared" si="629"/>
        <v>1</v>
      </c>
    </row>
    <row r="10077" spans="1:77">
      <c r="A10077" s="15">
        <v>10072</v>
      </c>
      <c r="BP10077">
        <v>0.751004796796486</v>
      </c>
      <c r="BQ10077">
        <v>12364.7191933771</v>
      </c>
      <c r="BR10077">
        <v>1.26883643874344</v>
      </c>
      <c r="BS10077">
        <v>76669.2188881809</v>
      </c>
      <c r="BW10077" s="29">
        <v>10072</v>
      </c>
      <c r="BX10077">
        <f t="shared" si="628"/>
        <v>1</v>
      </c>
      <c r="BY10077">
        <f t="shared" si="629"/>
        <v>1</v>
      </c>
    </row>
    <row r="10078" spans="1:77">
      <c r="A10078" s="15">
        <v>10073</v>
      </c>
      <c r="BP10078">
        <v>0.86722987946267</v>
      </c>
      <c r="BQ10078">
        <v>16211.0730044529</v>
      </c>
      <c r="BR10078">
        <v>1.48721853350603</v>
      </c>
      <c r="BS10078">
        <v>67717.0753528258</v>
      </c>
      <c r="BW10078" s="29">
        <v>10073</v>
      </c>
      <c r="BX10078">
        <f t="shared" si="628"/>
        <v>1</v>
      </c>
      <c r="BY10078">
        <f t="shared" si="629"/>
        <v>1</v>
      </c>
    </row>
    <row r="10079" spans="1:77">
      <c r="A10079" s="15">
        <v>10074</v>
      </c>
      <c r="BP10079">
        <v>0.839374685274161</v>
      </c>
      <c r="BQ10079">
        <v>15316.8454494975</v>
      </c>
      <c r="BR10079">
        <v>1.43446630367632</v>
      </c>
      <c r="BS10079">
        <v>65594.8142428796</v>
      </c>
      <c r="BW10079" s="29">
        <v>10074</v>
      </c>
      <c r="BX10079">
        <f t="shared" si="628"/>
        <v>1</v>
      </c>
      <c r="BY10079">
        <f t="shared" si="629"/>
        <v>1</v>
      </c>
    </row>
    <row r="10080" spans="1:77">
      <c r="A10080" s="15">
        <v>10075</v>
      </c>
      <c r="BP10080">
        <v>0.792207857674767</v>
      </c>
      <c r="BQ10080">
        <v>15935.5535400525</v>
      </c>
      <c r="BR10080">
        <v>1.35578910959603</v>
      </c>
      <c r="BS10080">
        <v>67670.8913508203</v>
      </c>
      <c r="BW10080" s="29">
        <v>10075</v>
      </c>
      <c r="BX10080">
        <f t="shared" si="628"/>
        <v>1</v>
      </c>
      <c r="BY10080">
        <f t="shared" si="629"/>
        <v>1</v>
      </c>
    </row>
    <row r="10081" spans="1:77">
      <c r="A10081" s="15">
        <v>10076</v>
      </c>
      <c r="BP10081">
        <v>0.794390959316375</v>
      </c>
      <c r="BQ10081">
        <v>15852.281510763</v>
      </c>
      <c r="BR10081">
        <v>1.38012786607345</v>
      </c>
      <c r="BS10081">
        <v>66011.4065459192</v>
      </c>
      <c r="BW10081" s="29">
        <v>10076</v>
      </c>
      <c r="BX10081">
        <f t="shared" si="628"/>
        <v>1</v>
      </c>
      <c r="BY10081">
        <f t="shared" si="629"/>
        <v>1</v>
      </c>
    </row>
    <row r="10082" spans="1:77">
      <c r="A10082" s="15">
        <v>10077</v>
      </c>
      <c r="BP10082">
        <v>0.741801852983765</v>
      </c>
      <c r="BQ10082">
        <v>11337.0204681026</v>
      </c>
      <c r="BR10082">
        <v>1.23212728960091</v>
      </c>
      <c r="BS10082">
        <v>61207.6956382256</v>
      </c>
      <c r="BW10082" s="29">
        <v>10077</v>
      </c>
      <c r="BX10082">
        <f t="shared" si="628"/>
        <v>1</v>
      </c>
      <c r="BY10082">
        <f t="shared" si="629"/>
        <v>1</v>
      </c>
    </row>
    <row r="10083" spans="1:77">
      <c r="A10083" s="15">
        <v>10078</v>
      </c>
      <c r="BP10083">
        <v>0.792870825233899</v>
      </c>
      <c r="BQ10083">
        <v>10050.7187389306</v>
      </c>
      <c r="BR10083">
        <v>1.36939773785578</v>
      </c>
      <c r="BS10083">
        <v>74360.3467163867</v>
      </c>
      <c r="BW10083" s="29">
        <v>10078</v>
      </c>
      <c r="BX10083">
        <f t="shared" si="628"/>
        <v>1</v>
      </c>
      <c r="BY10083">
        <f t="shared" si="629"/>
        <v>1</v>
      </c>
    </row>
    <row r="10084" spans="1:77">
      <c r="A10084" s="15">
        <v>10079</v>
      </c>
      <c r="BP10084">
        <v>0.781639105813012</v>
      </c>
      <c r="BQ10084">
        <v>19567.0698385881</v>
      </c>
      <c r="BR10084">
        <v>1.33198869650455</v>
      </c>
      <c r="BS10084">
        <v>68429.8739914968</v>
      </c>
      <c r="BW10084" s="29">
        <v>10079</v>
      </c>
      <c r="BX10084">
        <f t="shared" si="628"/>
        <v>1</v>
      </c>
      <c r="BY10084">
        <f t="shared" si="629"/>
        <v>1</v>
      </c>
    </row>
    <row r="10085" spans="1:77">
      <c r="A10085" s="15">
        <v>10080</v>
      </c>
      <c r="BP10085">
        <v>0.82972645684287</v>
      </c>
      <c r="BQ10085">
        <v>18579.8514073012</v>
      </c>
      <c r="BR10085">
        <v>1.43701073033122</v>
      </c>
      <c r="BS10085">
        <v>85444.9259794079</v>
      </c>
      <c r="BW10085" s="29">
        <v>10080</v>
      </c>
      <c r="BX10085">
        <f t="shared" si="628"/>
        <v>1</v>
      </c>
      <c r="BY10085">
        <f t="shared" si="629"/>
        <v>1</v>
      </c>
    </row>
    <row r="10086" spans="1:77">
      <c r="A10086" s="15">
        <v>10081</v>
      </c>
      <c r="BP10086">
        <v>0.84699924349888</v>
      </c>
      <c r="BQ10086">
        <v>13430.8637085352</v>
      </c>
      <c r="BR10086">
        <v>1.46862927624402</v>
      </c>
      <c r="BS10086">
        <v>63407.5691063507</v>
      </c>
      <c r="BW10086" s="29">
        <v>10081</v>
      </c>
      <c r="BX10086">
        <f t="shared" si="628"/>
        <v>1</v>
      </c>
      <c r="BY10086">
        <f t="shared" si="629"/>
        <v>1</v>
      </c>
    </row>
    <row r="10087" spans="1:77">
      <c r="A10087" s="15">
        <v>10082</v>
      </c>
      <c r="BP10087">
        <v>0.819526080252644</v>
      </c>
      <c r="BQ10087">
        <v>12001.9757807852</v>
      </c>
      <c r="BR10087">
        <v>1.40471389523533</v>
      </c>
      <c r="BS10087">
        <v>60762.081871356</v>
      </c>
      <c r="BW10087" s="29">
        <v>10082</v>
      </c>
      <c r="BX10087">
        <f t="shared" si="628"/>
        <v>1</v>
      </c>
      <c r="BY10087">
        <f t="shared" si="629"/>
        <v>1</v>
      </c>
    </row>
    <row r="10088" spans="1:77">
      <c r="A10088" s="15">
        <v>10083</v>
      </c>
      <c r="BP10088">
        <v>0.837187352583228</v>
      </c>
      <c r="BQ10088">
        <v>12716.7477396538</v>
      </c>
      <c r="BR10088">
        <v>1.43771389499074</v>
      </c>
      <c r="BS10088">
        <v>63194.1062526218</v>
      </c>
      <c r="BW10088" s="29">
        <v>10083</v>
      </c>
      <c r="BX10088">
        <f t="shared" si="628"/>
        <v>1</v>
      </c>
      <c r="BY10088">
        <f t="shared" si="629"/>
        <v>1</v>
      </c>
    </row>
    <row r="10089" spans="1:77">
      <c r="A10089" s="15">
        <v>10084</v>
      </c>
      <c r="BP10089">
        <v>0.828025891193359</v>
      </c>
      <c r="BQ10089">
        <v>12643.9870682494</v>
      </c>
      <c r="BR10089">
        <v>1.42853258540666</v>
      </c>
      <c r="BS10089">
        <v>62401.8398964824</v>
      </c>
      <c r="BW10089" s="29">
        <v>10084</v>
      </c>
      <c r="BX10089">
        <f t="shared" si="628"/>
        <v>1</v>
      </c>
      <c r="BY10089">
        <f t="shared" si="629"/>
        <v>1</v>
      </c>
    </row>
    <row r="10090" spans="1:77">
      <c r="A10090" s="15">
        <v>10085</v>
      </c>
      <c r="BP10090">
        <v>0.794705544657382</v>
      </c>
      <c r="BQ10090">
        <v>17078.494034583</v>
      </c>
      <c r="BR10090">
        <v>1.3525596145036</v>
      </c>
      <c r="BS10090">
        <v>73453.1908724526</v>
      </c>
      <c r="BW10090" s="29">
        <v>10085</v>
      </c>
      <c r="BX10090">
        <f t="shared" si="628"/>
        <v>1</v>
      </c>
      <c r="BY10090">
        <f t="shared" si="629"/>
        <v>1</v>
      </c>
    </row>
    <row r="10091" spans="1:77">
      <c r="A10091" s="15">
        <v>10086</v>
      </c>
      <c r="BP10091">
        <v>0.786392938058274</v>
      </c>
      <c r="BQ10091">
        <v>13996.0939563703</v>
      </c>
      <c r="BR10091">
        <v>1.34739284916256</v>
      </c>
      <c r="BS10091">
        <v>80244.618061794</v>
      </c>
      <c r="BW10091" s="29">
        <v>10086</v>
      </c>
      <c r="BX10091">
        <f t="shared" si="628"/>
        <v>1</v>
      </c>
      <c r="BY10091">
        <f t="shared" si="629"/>
        <v>1</v>
      </c>
    </row>
    <row r="10092" spans="1:77">
      <c r="A10092" s="15">
        <v>10087</v>
      </c>
      <c r="BP10092">
        <v>0.814040574959592</v>
      </c>
      <c r="BQ10092">
        <v>15105.8507182045</v>
      </c>
      <c r="BR10092">
        <v>1.39735038457986</v>
      </c>
      <c r="BS10092">
        <v>65737.1605813811</v>
      </c>
      <c r="BW10092" s="29">
        <v>10087</v>
      </c>
      <c r="BX10092">
        <f t="shared" si="628"/>
        <v>1</v>
      </c>
      <c r="BY10092">
        <f t="shared" si="629"/>
        <v>1</v>
      </c>
    </row>
    <row r="10093" spans="1:77">
      <c r="A10093" s="15">
        <v>10088</v>
      </c>
      <c r="BP10093">
        <v>0.808592133609386</v>
      </c>
      <c r="BQ10093">
        <v>19006.7645880858</v>
      </c>
      <c r="BR10093">
        <v>1.38662839814509</v>
      </c>
      <c r="BS10093">
        <v>72624.4282331555</v>
      </c>
      <c r="BW10093" s="29">
        <v>10088</v>
      </c>
      <c r="BX10093">
        <f t="shared" si="628"/>
        <v>1</v>
      </c>
      <c r="BY10093">
        <f t="shared" si="629"/>
        <v>1</v>
      </c>
    </row>
    <row r="10094" spans="1:77">
      <c r="A10094" s="15">
        <v>10089</v>
      </c>
      <c r="BP10094">
        <v>0.747149210342855</v>
      </c>
      <c r="BQ10094">
        <v>15228.0420843226</v>
      </c>
      <c r="BR10094">
        <v>1.26099538227959</v>
      </c>
      <c r="BS10094">
        <v>66289.4647368092</v>
      </c>
      <c r="BW10094" s="29">
        <v>10089</v>
      </c>
      <c r="BX10094">
        <f t="shared" si="628"/>
        <v>1</v>
      </c>
      <c r="BY10094">
        <f t="shared" si="629"/>
        <v>1</v>
      </c>
    </row>
    <row r="10095" spans="1:77">
      <c r="A10095" s="15">
        <v>10090</v>
      </c>
      <c r="BP10095">
        <v>0.780752565288552</v>
      </c>
      <c r="BQ10095">
        <v>16105.0346428932</v>
      </c>
      <c r="BR10095">
        <v>1.31619305455884</v>
      </c>
      <c r="BS10095">
        <v>84265.9571248219</v>
      </c>
      <c r="BW10095" s="29">
        <v>10090</v>
      </c>
      <c r="BX10095">
        <f t="shared" si="628"/>
        <v>1</v>
      </c>
      <c r="BY10095">
        <f t="shared" si="629"/>
        <v>1</v>
      </c>
    </row>
    <row r="10096" spans="1:77">
      <c r="A10096" s="15">
        <v>10091</v>
      </c>
      <c r="BP10096">
        <v>0.790915188194922</v>
      </c>
      <c r="BQ10096">
        <v>16225.4100923492</v>
      </c>
      <c r="BR10096">
        <v>1.36424543349107</v>
      </c>
      <c r="BS10096">
        <v>70811.8222225699</v>
      </c>
      <c r="BW10096" s="29">
        <v>10091</v>
      </c>
      <c r="BX10096">
        <f t="shared" si="628"/>
        <v>1</v>
      </c>
      <c r="BY10096">
        <f t="shared" si="629"/>
        <v>1</v>
      </c>
    </row>
    <row r="10097" spans="1:77">
      <c r="A10097" s="15">
        <v>10092</v>
      </c>
      <c r="BP10097">
        <v>0.844193224787741</v>
      </c>
      <c r="BQ10097">
        <v>15439.9299843277</v>
      </c>
      <c r="BR10097">
        <v>1.47768908273526</v>
      </c>
      <c r="BS10097">
        <v>68200.031705535</v>
      </c>
      <c r="BW10097" s="29">
        <v>10092</v>
      </c>
      <c r="BX10097">
        <f t="shared" si="628"/>
        <v>1</v>
      </c>
      <c r="BY10097">
        <f t="shared" si="629"/>
        <v>1</v>
      </c>
    </row>
    <row r="10098" spans="1:77">
      <c r="A10098" s="15">
        <v>10093</v>
      </c>
      <c r="BP10098">
        <v>0.751581137015859</v>
      </c>
      <c r="BQ10098">
        <v>11675.5688400738</v>
      </c>
      <c r="BR10098">
        <v>1.27794293180967</v>
      </c>
      <c r="BS10098">
        <v>60467.8622950138</v>
      </c>
      <c r="BW10098" s="29">
        <v>10093</v>
      </c>
      <c r="BX10098">
        <f t="shared" si="628"/>
        <v>1</v>
      </c>
      <c r="BY10098">
        <f t="shared" si="629"/>
        <v>1</v>
      </c>
    </row>
    <row r="10099" spans="1:77">
      <c r="A10099" s="15">
        <v>10094</v>
      </c>
      <c r="BP10099">
        <v>0.811010507851073</v>
      </c>
      <c r="BQ10099">
        <v>15270.4091402366</v>
      </c>
      <c r="BR10099">
        <v>1.39196342573284</v>
      </c>
      <c r="BS10099">
        <v>66627.2460597563</v>
      </c>
      <c r="BW10099" s="29">
        <v>10094</v>
      </c>
      <c r="BX10099">
        <f t="shared" si="628"/>
        <v>1</v>
      </c>
      <c r="BY10099">
        <f t="shared" si="629"/>
        <v>1</v>
      </c>
    </row>
    <row r="10100" spans="1:77">
      <c r="A10100" s="15">
        <v>10095</v>
      </c>
      <c r="BP10100">
        <v>0.790675179980919</v>
      </c>
      <c r="BQ10100">
        <v>14726.1006177539</v>
      </c>
      <c r="BR10100">
        <v>1.33459211021431</v>
      </c>
      <c r="BS10100">
        <v>68034.2484223796</v>
      </c>
      <c r="BW10100" s="29">
        <v>10095</v>
      </c>
      <c r="BX10100">
        <f t="shared" si="628"/>
        <v>1</v>
      </c>
      <c r="BY10100">
        <f t="shared" si="629"/>
        <v>1</v>
      </c>
    </row>
    <row r="10101" spans="1:77">
      <c r="A10101" s="15">
        <v>10096</v>
      </c>
      <c r="BP10101">
        <v>0.810567288141957</v>
      </c>
      <c r="BQ10101">
        <v>12163.3898696445</v>
      </c>
      <c r="BR10101">
        <v>1.39185772966653</v>
      </c>
      <c r="BS10101">
        <v>75836.2162423432</v>
      </c>
      <c r="BW10101" s="29">
        <v>10096</v>
      </c>
      <c r="BX10101">
        <f t="shared" si="628"/>
        <v>1</v>
      </c>
      <c r="BY10101">
        <f t="shared" si="629"/>
        <v>1</v>
      </c>
    </row>
    <row r="10102" spans="1:77">
      <c r="A10102" s="15">
        <v>10097</v>
      </c>
      <c r="BP10102">
        <v>0.769358890740034</v>
      </c>
      <c r="BQ10102">
        <v>14123.0118900022</v>
      </c>
      <c r="BR10102">
        <v>1.32702426428625</v>
      </c>
      <c r="BS10102">
        <v>62469.2489573119</v>
      </c>
      <c r="BW10102" s="29">
        <v>10097</v>
      </c>
      <c r="BX10102">
        <f t="shared" si="628"/>
        <v>1</v>
      </c>
      <c r="BY10102">
        <f t="shared" si="629"/>
        <v>1</v>
      </c>
    </row>
    <row r="10103" spans="1:77">
      <c r="A10103" s="15">
        <v>10098</v>
      </c>
      <c r="BP10103">
        <v>0.787724020743509</v>
      </c>
      <c r="BQ10103">
        <v>13119.6060167406</v>
      </c>
      <c r="BR10103">
        <v>1.35500302132088</v>
      </c>
      <c r="BS10103">
        <v>78846.0062038222</v>
      </c>
      <c r="BW10103" s="29">
        <v>10098</v>
      </c>
      <c r="BX10103">
        <f t="shared" si="628"/>
        <v>1</v>
      </c>
      <c r="BY10103">
        <f t="shared" si="629"/>
        <v>1</v>
      </c>
    </row>
    <row r="10104" spans="1:77">
      <c r="A10104" s="15">
        <v>10099</v>
      </c>
      <c r="BP10104">
        <v>0.824964387988484</v>
      </c>
      <c r="BQ10104">
        <v>14069.3602532551</v>
      </c>
      <c r="BR10104">
        <v>1.44355242349203</v>
      </c>
      <c r="BS10104">
        <v>66217.685887322</v>
      </c>
      <c r="BW10104" s="29">
        <v>10099</v>
      </c>
      <c r="BX10104">
        <f t="shared" si="628"/>
        <v>1</v>
      </c>
      <c r="BY10104">
        <f t="shared" si="629"/>
        <v>1</v>
      </c>
    </row>
    <row r="10105" spans="1:77">
      <c r="A10105" s="15">
        <v>10100</v>
      </c>
      <c r="BP10105">
        <v>0.76432792191042</v>
      </c>
      <c r="BQ10105">
        <v>17263.8703427447</v>
      </c>
      <c r="BR10105">
        <v>1.32059549296864</v>
      </c>
      <c r="BS10105">
        <v>69177.5247477929</v>
      </c>
      <c r="BW10105" s="29">
        <v>10100</v>
      </c>
      <c r="BX10105">
        <f t="shared" si="628"/>
        <v>1</v>
      </c>
      <c r="BY10105">
        <f t="shared" si="629"/>
        <v>1</v>
      </c>
    </row>
    <row r="10106" spans="1:77">
      <c r="A10106" s="15">
        <v>10101</v>
      </c>
      <c r="BP10106">
        <v>0.824314910419362</v>
      </c>
      <c r="BQ10106">
        <v>13256.544986904</v>
      </c>
      <c r="BR10106">
        <v>1.42554803627715</v>
      </c>
      <c r="BS10106">
        <v>63890.0868217425</v>
      </c>
      <c r="BW10106" s="29">
        <v>10101</v>
      </c>
      <c r="BX10106">
        <f t="shared" si="628"/>
        <v>1</v>
      </c>
      <c r="BY10106">
        <f t="shared" si="629"/>
        <v>1</v>
      </c>
    </row>
    <row r="10107" spans="1:77">
      <c r="A10107" s="15">
        <v>10102</v>
      </c>
      <c r="BP10107">
        <v>0.797469138501571</v>
      </c>
      <c r="BQ10107">
        <v>10586.2096635582</v>
      </c>
      <c r="BR10107">
        <v>1.34943382112969</v>
      </c>
      <c r="BS10107">
        <v>75996.2335960213</v>
      </c>
      <c r="BW10107" s="29">
        <v>10102</v>
      </c>
      <c r="BX10107">
        <f t="shared" si="628"/>
        <v>1</v>
      </c>
      <c r="BY10107">
        <f t="shared" si="629"/>
        <v>1</v>
      </c>
    </row>
    <row r="10108" spans="1:77">
      <c r="A10108" s="15">
        <v>10103</v>
      </c>
      <c r="BP10108">
        <v>0.816216333877233</v>
      </c>
      <c r="BQ10108">
        <v>12396.4574372437</v>
      </c>
      <c r="BR10108">
        <v>1.40635426797623</v>
      </c>
      <c r="BS10108">
        <v>63444.4986350869</v>
      </c>
      <c r="BW10108" s="29">
        <v>10103</v>
      </c>
      <c r="BX10108">
        <f t="shared" si="628"/>
        <v>1</v>
      </c>
      <c r="BY10108">
        <f t="shared" si="629"/>
        <v>1</v>
      </c>
    </row>
    <row r="10109" spans="1:77">
      <c r="A10109" s="15">
        <v>10104</v>
      </c>
      <c r="BP10109">
        <v>0.816678646778185</v>
      </c>
      <c r="BQ10109">
        <v>14660.689648975</v>
      </c>
      <c r="BR10109">
        <v>1.43410541148665</v>
      </c>
      <c r="BS10109">
        <v>64033.7531049526</v>
      </c>
      <c r="BW10109" s="29">
        <v>10104</v>
      </c>
      <c r="BX10109">
        <f t="shared" si="628"/>
        <v>1</v>
      </c>
      <c r="BY10109">
        <f t="shared" si="629"/>
        <v>1</v>
      </c>
    </row>
    <row r="10110" spans="1:77">
      <c r="A10110" s="15">
        <v>10105</v>
      </c>
      <c r="BP10110">
        <v>0.800693679394042</v>
      </c>
      <c r="BQ10110">
        <v>14793.2693077077</v>
      </c>
      <c r="BR10110">
        <v>1.39002157136232</v>
      </c>
      <c r="BS10110">
        <v>83429.3437257813</v>
      </c>
      <c r="BW10110" s="29">
        <v>10105</v>
      </c>
      <c r="BX10110">
        <f t="shared" si="628"/>
        <v>1</v>
      </c>
      <c r="BY10110">
        <f t="shared" si="629"/>
        <v>1</v>
      </c>
    </row>
    <row r="10111" spans="1:77">
      <c r="A10111" s="15">
        <v>10106</v>
      </c>
      <c r="BP10111">
        <v>0.805714410123156</v>
      </c>
      <c r="BQ10111">
        <v>12730.219216082</v>
      </c>
      <c r="BR10111">
        <v>1.37888705913929</v>
      </c>
      <c r="BS10111">
        <v>62314.4001055331</v>
      </c>
      <c r="BW10111" s="29">
        <v>10106</v>
      </c>
      <c r="BX10111">
        <f t="shared" si="628"/>
        <v>1</v>
      </c>
      <c r="BY10111">
        <f t="shared" si="629"/>
        <v>1</v>
      </c>
    </row>
    <row r="10112" spans="1:77">
      <c r="A10112" s="15">
        <v>10107</v>
      </c>
      <c r="BP10112">
        <v>0.837847415730485</v>
      </c>
      <c r="BQ10112">
        <v>16735.0813136086</v>
      </c>
      <c r="BR10112">
        <v>1.42324985391375</v>
      </c>
      <c r="BS10112">
        <v>81565.2365085355</v>
      </c>
      <c r="BW10112" s="29">
        <v>10107</v>
      </c>
      <c r="BX10112">
        <f t="shared" si="628"/>
        <v>1</v>
      </c>
      <c r="BY10112">
        <f t="shared" si="629"/>
        <v>1</v>
      </c>
    </row>
    <row r="10113" spans="1:77">
      <c r="A10113" s="15">
        <v>10108</v>
      </c>
      <c r="BP10113">
        <v>0.798987628335995</v>
      </c>
      <c r="BQ10113">
        <v>15373.6108693592</v>
      </c>
      <c r="BR10113">
        <v>1.36974554692885</v>
      </c>
      <c r="BS10113">
        <v>77738.9055767205</v>
      </c>
      <c r="BW10113" s="29">
        <v>10108</v>
      </c>
      <c r="BX10113">
        <f t="shared" si="628"/>
        <v>1</v>
      </c>
      <c r="BY10113">
        <f t="shared" si="629"/>
        <v>1</v>
      </c>
    </row>
    <row r="10114" spans="1:77">
      <c r="A10114" s="15">
        <v>10109</v>
      </c>
      <c r="BP10114">
        <v>0.742432651000566</v>
      </c>
      <c r="BQ10114">
        <v>13300.9157240054</v>
      </c>
      <c r="BR10114">
        <v>1.21143675482619</v>
      </c>
      <c r="BS10114">
        <v>61348.6297816312</v>
      </c>
      <c r="BW10114" s="29">
        <v>10109</v>
      </c>
      <c r="BX10114">
        <f t="shared" si="628"/>
        <v>1</v>
      </c>
      <c r="BY10114">
        <f t="shared" si="629"/>
        <v>1</v>
      </c>
    </row>
    <row r="10115" spans="1:77">
      <c r="A10115" s="15">
        <v>10110</v>
      </c>
      <c r="BP10115">
        <v>0.815732272336663</v>
      </c>
      <c r="BQ10115">
        <v>16941.4784380883</v>
      </c>
      <c r="BR10115">
        <v>1.41756148593367</v>
      </c>
      <c r="BS10115">
        <v>66896.3508819397</v>
      </c>
      <c r="BW10115" s="29">
        <v>10110</v>
      </c>
      <c r="BX10115">
        <f t="shared" si="628"/>
        <v>1</v>
      </c>
      <c r="BY10115">
        <f t="shared" si="629"/>
        <v>1</v>
      </c>
    </row>
    <row r="10116" spans="1:77">
      <c r="A10116" s="15">
        <v>10111</v>
      </c>
      <c r="BP10116">
        <v>0.84251453067533</v>
      </c>
      <c r="BQ10116">
        <v>16794.2680453439</v>
      </c>
      <c r="BR10116">
        <v>1.45798567444566</v>
      </c>
      <c r="BS10116">
        <v>66342.5661464229</v>
      </c>
      <c r="BW10116" s="29">
        <v>10111</v>
      </c>
      <c r="BX10116">
        <f t="shared" si="628"/>
        <v>1</v>
      </c>
      <c r="BY10116">
        <f t="shared" si="629"/>
        <v>1</v>
      </c>
    </row>
    <row r="10117" spans="1:77">
      <c r="A10117" s="15">
        <v>10112</v>
      </c>
      <c r="BP10117">
        <v>0.85582476885257</v>
      </c>
      <c r="BQ10117">
        <v>12619.5570520027</v>
      </c>
      <c r="BR10117">
        <v>1.44329969013079</v>
      </c>
      <c r="BS10117">
        <v>77531.093202184</v>
      </c>
      <c r="BW10117" s="29">
        <v>10112</v>
      </c>
      <c r="BX10117">
        <f t="shared" si="628"/>
        <v>1</v>
      </c>
      <c r="BY10117">
        <f t="shared" si="629"/>
        <v>1</v>
      </c>
    </row>
    <row r="10118" spans="1:77">
      <c r="A10118" s="15">
        <v>10113</v>
      </c>
      <c r="BP10118">
        <v>0.832674158786968</v>
      </c>
      <c r="BQ10118">
        <v>15623.0208134608</v>
      </c>
      <c r="BR10118">
        <v>1.44226594073317</v>
      </c>
      <c r="BS10118">
        <v>66995.3402075878</v>
      </c>
      <c r="BW10118" s="29">
        <v>10113</v>
      </c>
      <c r="BX10118">
        <f t="shared" si="628"/>
        <v>1</v>
      </c>
      <c r="BY10118">
        <f t="shared" si="629"/>
        <v>1</v>
      </c>
    </row>
    <row r="10119" spans="1:77">
      <c r="A10119" s="15">
        <v>10114</v>
      </c>
      <c r="BP10119">
        <v>0.809080377487729</v>
      </c>
      <c r="BQ10119">
        <v>13105.5817737705</v>
      </c>
      <c r="BR10119">
        <v>1.4024729250065</v>
      </c>
      <c r="BS10119">
        <v>77971.3055286349</v>
      </c>
      <c r="BW10119" s="29">
        <v>10114</v>
      </c>
      <c r="BX10119">
        <f t="shared" ref="BX10119:BX10182" si="630">IF(BU10119=MAX($BU10119:$BV10119),1,0)</f>
        <v>1</v>
      </c>
      <c r="BY10119">
        <f t="shared" ref="BY10119:BY10182" si="631">IF(BV10119=MAX($BU10119:$BV10119),1,0)</f>
        <v>1</v>
      </c>
    </row>
    <row r="10120" spans="1:77">
      <c r="A10120" s="15">
        <v>10115</v>
      </c>
      <c r="BP10120">
        <v>0.827581177036487</v>
      </c>
      <c r="BQ10120">
        <v>14612.8133917133</v>
      </c>
      <c r="BR10120">
        <v>1.43282802349719</v>
      </c>
      <c r="BS10120">
        <v>65718.1574428992</v>
      </c>
      <c r="BW10120" s="29">
        <v>10115</v>
      </c>
      <c r="BX10120">
        <f t="shared" si="630"/>
        <v>1</v>
      </c>
      <c r="BY10120">
        <f t="shared" si="631"/>
        <v>1</v>
      </c>
    </row>
    <row r="10121" spans="1:77">
      <c r="A10121" s="15">
        <v>10116</v>
      </c>
      <c r="BP10121">
        <v>0.819065221814498</v>
      </c>
      <c r="BQ10121">
        <v>16782.0670829833</v>
      </c>
      <c r="BR10121">
        <v>1.37894566494495</v>
      </c>
      <c r="BS10121">
        <v>81216.9874678314</v>
      </c>
      <c r="BW10121" s="29">
        <v>10116</v>
      </c>
      <c r="BX10121">
        <f t="shared" si="630"/>
        <v>1</v>
      </c>
      <c r="BY10121">
        <f t="shared" si="631"/>
        <v>1</v>
      </c>
    </row>
    <row r="10122" spans="1:77">
      <c r="A10122" s="15">
        <v>10117</v>
      </c>
      <c r="BP10122">
        <v>0.805335691053529</v>
      </c>
      <c r="BQ10122">
        <v>12096.5572196292</v>
      </c>
      <c r="BR10122">
        <v>1.41270653512273</v>
      </c>
      <c r="BS10122">
        <v>61539.2586980678</v>
      </c>
      <c r="BW10122" s="29">
        <v>10117</v>
      </c>
      <c r="BX10122">
        <f t="shared" si="630"/>
        <v>1</v>
      </c>
      <c r="BY10122">
        <f t="shared" si="631"/>
        <v>1</v>
      </c>
    </row>
    <row r="10123" spans="1:77">
      <c r="A10123" s="15">
        <v>10118</v>
      </c>
      <c r="BP10123">
        <v>0.807074591996601</v>
      </c>
      <c r="BQ10123">
        <v>15027.5995886449</v>
      </c>
      <c r="BR10123">
        <v>1.38513114553805</v>
      </c>
      <c r="BS10123">
        <v>82214.4605554481</v>
      </c>
      <c r="BW10123" s="29">
        <v>10118</v>
      </c>
      <c r="BX10123">
        <f t="shared" si="630"/>
        <v>1</v>
      </c>
      <c r="BY10123">
        <f t="shared" si="631"/>
        <v>1</v>
      </c>
    </row>
    <row r="10124" spans="1:77">
      <c r="A10124" s="15">
        <v>10119</v>
      </c>
      <c r="BP10124">
        <v>0.824374062284869</v>
      </c>
      <c r="BQ10124">
        <v>11244.6188078139</v>
      </c>
      <c r="BR10124">
        <v>1.40877063278699</v>
      </c>
      <c r="BS10124">
        <v>60891.9625923811</v>
      </c>
      <c r="BW10124" s="29">
        <v>10119</v>
      </c>
      <c r="BX10124">
        <f t="shared" si="630"/>
        <v>1</v>
      </c>
      <c r="BY10124">
        <f t="shared" si="631"/>
        <v>1</v>
      </c>
    </row>
    <row r="10125" spans="1:77">
      <c r="A10125" s="15">
        <v>10120</v>
      </c>
      <c r="BP10125">
        <v>0.796987436357954</v>
      </c>
      <c r="BQ10125">
        <v>14337.9455331695</v>
      </c>
      <c r="BR10125">
        <v>1.34745244418572</v>
      </c>
      <c r="BS10125">
        <v>64256.3488334131</v>
      </c>
      <c r="BW10125" s="29">
        <v>10120</v>
      </c>
      <c r="BX10125">
        <f t="shared" si="630"/>
        <v>1</v>
      </c>
      <c r="BY10125">
        <f t="shared" si="631"/>
        <v>1</v>
      </c>
    </row>
    <row r="10126" spans="1:77">
      <c r="A10126" s="15">
        <v>10121</v>
      </c>
      <c r="BP10126">
        <v>0.819913877460319</v>
      </c>
      <c r="BQ10126">
        <v>10275.6223696536</v>
      </c>
      <c r="BR10126">
        <v>1.40716362252566</v>
      </c>
      <c r="BS10126">
        <v>74846.1607328594</v>
      </c>
      <c r="BW10126" s="29">
        <v>10121</v>
      </c>
      <c r="BX10126">
        <f t="shared" si="630"/>
        <v>1</v>
      </c>
      <c r="BY10126">
        <f t="shared" si="631"/>
        <v>1</v>
      </c>
    </row>
    <row r="10127" spans="1:77">
      <c r="A10127" s="15">
        <v>10122</v>
      </c>
      <c r="BP10127">
        <v>0.825710527096335</v>
      </c>
      <c r="BQ10127">
        <v>16924.3578808429</v>
      </c>
      <c r="BR10127">
        <v>1.43151022331406</v>
      </c>
      <c r="BS10127">
        <v>83380.8461007352</v>
      </c>
      <c r="BW10127" s="29">
        <v>10122</v>
      </c>
      <c r="BX10127">
        <f t="shared" si="630"/>
        <v>1</v>
      </c>
      <c r="BY10127">
        <f t="shared" si="631"/>
        <v>1</v>
      </c>
    </row>
    <row r="10128" spans="1:77">
      <c r="A10128" s="15">
        <v>10123</v>
      </c>
      <c r="BP10128">
        <v>0.835679169512586</v>
      </c>
      <c r="BQ10128">
        <v>14194.5134797559</v>
      </c>
      <c r="BR10128">
        <v>1.45495739987643</v>
      </c>
      <c r="BS10128">
        <v>65552.6895931305</v>
      </c>
      <c r="BW10128" s="29">
        <v>10123</v>
      </c>
      <c r="BX10128">
        <f t="shared" si="630"/>
        <v>1</v>
      </c>
      <c r="BY10128">
        <f t="shared" si="631"/>
        <v>1</v>
      </c>
    </row>
    <row r="10129" spans="1:77">
      <c r="A10129" s="15">
        <v>10124</v>
      </c>
      <c r="BP10129">
        <v>0.794552880520278</v>
      </c>
      <c r="BQ10129">
        <v>15860.6339228515</v>
      </c>
      <c r="BR10129">
        <v>1.36035050425075</v>
      </c>
      <c r="BS10129">
        <v>79083.4086339844</v>
      </c>
      <c r="BW10129" s="29">
        <v>10124</v>
      </c>
      <c r="BX10129">
        <f t="shared" si="630"/>
        <v>1</v>
      </c>
      <c r="BY10129">
        <f t="shared" si="631"/>
        <v>1</v>
      </c>
    </row>
    <row r="10130" spans="1:77">
      <c r="A10130" s="15">
        <v>10125</v>
      </c>
      <c r="BP10130">
        <v>0.809632730078606</v>
      </c>
      <c r="BQ10130">
        <v>17173.1816073099</v>
      </c>
      <c r="BR10130">
        <v>1.40062344512556</v>
      </c>
      <c r="BS10130">
        <v>68531.5188609188</v>
      </c>
      <c r="BW10130" s="29">
        <v>10125</v>
      </c>
      <c r="BX10130">
        <f t="shared" si="630"/>
        <v>1</v>
      </c>
      <c r="BY10130">
        <f t="shared" si="631"/>
        <v>1</v>
      </c>
    </row>
    <row r="10131" spans="1:77">
      <c r="A10131" s="15">
        <v>10126</v>
      </c>
      <c r="BP10131">
        <v>0.837106197682555</v>
      </c>
      <c r="BQ10131">
        <v>14092.9911626787</v>
      </c>
      <c r="BR10131">
        <v>1.44608105340294</v>
      </c>
      <c r="BS10131">
        <v>63403.6965511863</v>
      </c>
      <c r="BW10131" s="29">
        <v>10126</v>
      </c>
      <c r="BX10131">
        <f t="shared" si="630"/>
        <v>1</v>
      </c>
      <c r="BY10131">
        <f t="shared" si="631"/>
        <v>1</v>
      </c>
    </row>
    <row r="10132" spans="1:77">
      <c r="A10132" s="15">
        <v>10127</v>
      </c>
      <c r="BP10132">
        <v>0.744851188722194</v>
      </c>
      <c r="BQ10132">
        <v>16244.9277122084</v>
      </c>
      <c r="BR10132">
        <v>1.28902395668565</v>
      </c>
      <c r="BS10132">
        <v>68567.9133657045</v>
      </c>
      <c r="BW10132" s="29">
        <v>10127</v>
      </c>
      <c r="BX10132">
        <f t="shared" si="630"/>
        <v>1</v>
      </c>
      <c r="BY10132">
        <f t="shared" si="631"/>
        <v>1</v>
      </c>
    </row>
    <row r="10133" spans="1:77">
      <c r="A10133" s="15">
        <v>10128</v>
      </c>
      <c r="BP10133">
        <v>0.821495715403453</v>
      </c>
      <c r="BQ10133">
        <v>15598.6166256842</v>
      </c>
      <c r="BR10133">
        <v>1.40839824755168</v>
      </c>
      <c r="BS10133">
        <v>65820.3620039435</v>
      </c>
      <c r="BW10133" s="29">
        <v>10128</v>
      </c>
      <c r="BX10133">
        <f t="shared" si="630"/>
        <v>1</v>
      </c>
      <c r="BY10133">
        <f t="shared" si="631"/>
        <v>1</v>
      </c>
    </row>
    <row r="10134" spans="1:77">
      <c r="A10134" s="15">
        <v>10129</v>
      </c>
      <c r="BP10134">
        <v>0.815587723933678</v>
      </c>
      <c r="BQ10134">
        <v>16914.0559114248</v>
      </c>
      <c r="BR10134">
        <v>1.40528935037548</v>
      </c>
      <c r="BS10134">
        <v>81863.5246017438</v>
      </c>
      <c r="BW10134" s="29">
        <v>10129</v>
      </c>
      <c r="BX10134">
        <f t="shared" si="630"/>
        <v>1</v>
      </c>
      <c r="BY10134">
        <f t="shared" si="631"/>
        <v>1</v>
      </c>
    </row>
    <row r="10135" spans="1:77">
      <c r="A10135" s="15">
        <v>10130</v>
      </c>
      <c r="BP10135">
        <v>0.827599947628228</v>
      </c>
      <c r="BQ10135">
        <v>12605.6819335401</v>
      </c>
      <c r="BR10135">
        <v>1.42085574508024</v>
      </c>
      <c r="BS10135">
        <v>77022.7343495648</v>
      </c>
      <c r="BW10135" s="29">
        <v>10130</v>
      </c>
      <c r="BX10135">
        <f t="shared" si="630"/>
        <v>1</v>
      </c>
      <c r="BY10135">
        <f t="shared" si="631"/>
        <v>1</v>
      </c>
    </row>
    <row r="10136" spans="1:77">
      <c r="A10136" s="15">
        <v>10131</v>
      </c>
      <c r="BP10136">
        <v>0.841382946788832</v>
      </c>
      <c r="BQ10136">
        <v>13134.9924719963</v>
      </c>
      <c r="BR10136">
        <v>1.46598837091178</v>
      </c>
      <c r="BS10136">
        <v>61018.8421217354</v>
      </c>
      <c r="BW10136" s="29">
        <v>10131</v>
      </c>
      <c r="BX10136">
        <f t="shared" si="630"/>
        <v>1</v>
      </c>
      <c r="BY10136">
        <f t="shared" si="631"/>
        <v>1</v>
      </c>
    </row>
    <row r="10137" spans="1:77">
      <c r="A10137" s="15">
        <v>10132</v>
      </c>
      <c r="BP10137">
        <v>0.82375672890041</v>
      </c>
      <c r="BQ10137">
        <v>13611.3531797724</v>
      </c>
      <c r="BR10137">
        <v>1.42995186862852</v>
      </c>
      <c r="BS10137">
        <v>68309.0551168555</v>
      </c>
      <c r="BW10137" s="29">
        <v>10132</v>
      </c>
      <c r="BX10137">
        <f t="shared" si="630"/>
        <v>1</v>
      </c>
      <c r="BY10137">
        <f t="shared" si="631"/>
        <v>1</v>
      </c>
    </row>
    <row r="10138" spans="1:77">
      <c r="A10138" s="15">
        <v>10133</v>
      </c>
      <c r="BP10138">
        <v>0.794199795869424</v>
      </c>
      <c r="BQ10138">
        <v>12300.6164313181</v>
      </c>
      <c r="BR10138">
        <v>1.34423467687491</v>
      </c>
      <c r="BS10138">
        <v>61647.1356167254</v>
      </c>
      <c r="BW10138" s="29">
        <v>10133</v>
      </c>
      <c r="BX10138">
        <f t="shared" si="630"/>
        <v>1</v>
      </c>
      <c r="BY10138">
        <f t="shared" si="631"/>
        <v>1</v>
      </c>
    </row>
    <row r="10139" spans="1:77">
      <c r="A10139" s="15">
        <v>10134</v>
      </c>
      <c r="BP10139">
        <v>0.812585491568556</v>
      </c>
      <c r="BQ10139">
        <v>16160.1343861466</v>
      </c>
      <c r="BR10139">
        <v>1.39935965125872</v>
      </c>
      <c r="BS10139">
        <v>68280.8426122464</v>
      </c>
      <c r="BW10139" s="29">
        <v>10134</v>
      </c>
      <c r="BX10139">
        <f t="shared" si="630"/>
        <v>1</v>
      </c>
      <c r="BY10139">
        <f t="shared" si="631"/>
        <v>1</v>
      </c>
    </row>
    <row r="10140" spans="1:77">
      <c r="A10140" s="15">
        <v>10135</v>
      </c>
      <c r="BP10140">
        <v>0.806314223535104</v>
      </c>
      <c r="BQ10140">
        <v>12685.8390456599</v>
      </c>
      <c r="BR10140">
        <v>1.37383908754843</v>
      </c>
      <c r="BS10140">
        <v>61468.9593509972</v>
      </c>
      <c r="BW10140" s="29">
        <v>10135</v>
      </c>
      <c r="BX10140">
        <f t="shared" si="630"/>
        <v>1</v>
      </c>
      <c r="BY10140">
        <f t="shared" si="631"/>
        <v>1</v>
      </c>
    </row>
    <row r="10141" spans="1:77">
      <c r="A10141" s="15">
        <v>10136</v>
      </c>
      <c r="BP10141">
        <v>0.804290143526065</v>
      </c>
      <c r="BQ10141">
        <v>12586.7227677057</v>
      </c>
      <c r="BR10141">
        <v>1.38139902002261</v>
      </c>
      <c r="BS10141">
        <v>62804.6498087043</v>
      </c>
      <c r="BW10141" s="29">
        <v>10136</v>
      </c>
      <c r="BX10141">
        <f t="shared" si="630"/>
        <v>1</v>
      </c>
      <c r="BY10141">
        <f t="shared" si="631"/>
        <v>1</v>
      </c>
    </row>
    <row r="10142" spans="1:77">
      <c r="A10142" s="15">
        <v>10137</v>
      </c>
      <c r="BP10142">
        <v>0.80756962004624</v>
      </c>
      <c r="BQ10142">
        <v>17346.7196549001</v>
      </c>
      <c r="BR10142">
        <v>1.37551214524961</v>
      </c>
      <c r="BS10142">
        <v>68831.458703176</v>
      </c>
      <c r="BW10142" s="29">
        <v>10137</v>
      </c>
      <c r="BX10142">
        <f t="shared" si="630"/>
        <v>1</v>
      </c>
      <c r="BY10142">
        <f t="shared" si="631"/>
        <v>1</v>
      </c>
    </row>
    <row r="10143" spans="1:77">
      <c r="A10143" s="15">
        <v>10138</v>
      </c>
      <c r="BP10143">
        <v>0.839510703354635</v>
      </c>
      <c r="BQ10143">
        <v>11992.3450599958</v>
      </c>
      <c r="BR10143">
        <v>1.42167676331519</v>
      </c>
      <c r="BS10143">
        <v>60723.7436828717</v>
      </c>
      <c r="BW10143" s="29">
        <v>10138</v>
      </c>
      <c r="BX10143">
        <f t="shared" si="630"/>
        <v>1</v>
      </c>
      <c r="BY10143">
        <f t="shared" si="631"/>
        <v>1</v>
      </c>
    </row>
    <row r="10144" spans="1:77">
      <c r="A10144" s="15">
        <v>10139</v>
      </c>
      <c r="BP10144">
        <v>0.811328929754847</v>
      </c>
      <c r="BQ10144">
        <v>11622.4546366293</v>
      </c>
      <c r="BR10144">
        <v>1.39158963417392</v>
      </c>
      <c r="BS10144">
        <v>61259.0116528482</v>
      </c>
      <c r="BW10144" s="29">
        <v>10139</v>
      </c>
      <c r="BX10144">
        <f t="shared" si="630"/>
        <v>1</v>
      </c>
      <c r="BY10144">
        <f t="shared" si="631"/>
        <v>1</v>
      </c>
    </row>
    <row r="10145" spans="1:77">
      <c r="A10145" s="15">
        <v>10140</v>
      </c>
      <c r="BP10145">
        <v>0.840287698617393</v>
      </c>
      <c r="BQ10145">
        <v>15255.4582201639</v>
      </c>
      <c r="BR10145">
        <v>1.44754093295854</v>
      </c>
      <c r="BS10145">
        <v>82753.8800282839</v>
      </c>
      <c r="BW10145" s="29">
        <v>10140</v>
      </c>
      <c r="BX10145">
        <f t="shared" si="630"/>
        <v>1</v>
      </c>
      <c r="BY10145">
        <f t="shared" si="631"/>
        <v>1</v>
      </c>
    </row>
    <row r="10146" spans="1:77">
      <c r="A10146" s="15">
        <v>10141</v>
      </c>
      <c r="BP10146">
        <v>0.808872625935801</v>
      </c>
      <c r="BQ10146">
        <v>14086.7484063862</v>
      </c>
      <c r="BR10146">
        <v>1.40764983882475</v>
      </c>
      <c r="BS10146">
        <v>64318.0182535851</v>
      </c>
      <c r="BW10146" s="29">
        <v>10141</v>
      </c>
      <c r="BX10146">
        <f t="shared" si="630"/>
        <v>1</v>
      </c>
      <c r="BY10146">
        <f t="shared" si="631"/>
        <v>1</v>
      </c>
    </row>
    <row r="10147" spans="1:77">
      <c r="A10147" s="15">
        <v>10142</v>
      </c>
      <c r="BP10147">
        <v>0.810077448926407</v>
      </c>
      <c r="BQ10147">
        <v>17656.0567941311</v>
      </c>
      <c r="BR10147">
        <v>1.39385628219963</v>
      </c>
      <c r="BS10147">
        <v>68100.4275844804</v>
      </c>
      <c r="BW10147" s="29">
        <v>10142</v>
      </c>
      <c r="BX10147">
        <f t="shared" si="630"/>
        <v>1</v>
      </c>
      <c r="BY10147">
        <f t="shared" si="631"/>
        <v>1</v>
      </c>
    </row>
    <row r="10148" spans="1:77">
      <c r="A10148" s="15">
        <v>10143</v>
      </c>
      <c r="BP10148">
        <v>0.873033295933813</v>
      </c>
      <c r="BQ10148">
        <v>17292.5128907876</v>
      </c>
      <c r="BR10148">
        <v>1.50468137482384</v>
      </c>
      <c r="BS10148">
        <v>67628.3883197439</v>
      </c>
      <c r="BW10148" s="29">
        <v>10143</v>
      </c>
      <c r="BX10148">
        <f t="shared" si="630"/>
        <v>1</v>
      </c>
      <c r="BY10148">
        <f t="shared" si="631"/>
        <v>1</v>
      </c>
    </row>
    <row r="10149" spans="1:77">
      <c r="A10149" s="15">
        <v>10144</v>
      </c>
      <c r="BP10149">
        <v>0.780641615002623</v>
      </c>
      <c r="BQ10149">
        <v>14409.684723023</v>
      </c>
      <c r="BR10149">
        <v>1.32885589584735</v>
      </c>
      <c r="BS10149">
        <v>61954.2762949993</v>
      </c>
      <c r="BW10149" s="29">
        <v>10144</v>
      </c>
      <c r="BX10149">
        <f t="shared" si="630"/>
        <v>1</v>
      </c>
      <c r="BY10149">
        <f t="shared" si="631"/>
        <v>1</v>
      </c>
    </row>
    <row r="10150" spans="1:77">
      <c r="A10150" s="15">
        <v>10145</v>
      </c>
      <c r="BP10150">
        <v>0.788092479912282</v>
      </c>
      <c r="BQ10150">
        <v>13892.3478736632</v>
      </c>
      <c r="BR10150">
        <v>1.3496408272858</v>
      </c>
      <c r="BS10150">
        <v>64478.2610410063</v>
      </c>
      <c r="BW10150" s="29">
        <v>10145</v>
      </c>
      <c r="BX10150">
        <f t="shared" si="630"/>
        <v>1</v>
      </c>
      <c r="BY10150">
        <f t="shared" si="631"/>
        <v>1</v>
      </c>
    </row>
    <row r="10151" spans="1:77">
      <c r="A10151" s="15">
        <v>10146</v>
      </c>
      <c r="BP10151">
        <v>0.83137669843057</v>
      </c>
      <c r="BQ10151">
        <v>17978.200835037</v>
      </c>
      <c r="BR10151">
        <v>1.42539533645585</v>
      </c>
      <c r="BS10151">
        <v>70023.9631086217</v>
      </c>
      <c r="BW10151" s="29">
        <v>10146</v>
      </c>
      <c r="BX10151">
        <f t="shared" si="630"/>
        <v>1</v>
      </c>
      <c r="BY10151">
        <f t="shared" si="631"/>
        <v>1</v>
      </c>
    </row>
    <row r="10152" spans="1:77">
      <c r="A10152" s="15">
        <v>10147</v>
      </c>
      <c r="BP10152">
        <v>0.820880087329192</v>
      </c>
      <c r="BQ10152">
        <v>15219.1469970094</v>
      </c>
      <c r="BR10152">
        <v>1.39127953434738</v>
      </c>
      <c r="BS10152">
        <v>63440.8414952496</v>
      </c>
      <c r="BW10152" s="29">
        <v>10147</v>
      </c>
      <c r="BX10152">
        <f t="shared" si="630"/>
        <v>1</v>
      </c>
      <c r="BY10152">
        <f t="shared" si="631"/>
        <v>1</v>
      </c>
    </row>
    <row r="10153" spans="1:77">
      <c r="A10153" s="15">
        <v>10148</v>
      </c>
      <c r="BP10153">
        <v>0.851885425680057</v>
      </c>
      <c r="BQ10153">
        <v>11522.1839155306</v>
      </c>
      <c r="BR10153">
        <v>1.46127543648335</v>
      </c>
      <c r="BS10153">
        <v>59544.7097352128</v>
      </c>
      <c r="BW10153" s="29">
        <v>10148</v>
      </c>
      <c r="BX10153">
        <f t="shared" si="630"/>
        <v>1</v>
      </c>
      <c r="BY10153">
        <f t="shared" si="631"/>
        <v>1</v>
      </c>
    </row>
    <row r="10154" spans="1:77">
      <c r="A10154" s="15">
        <v>10149</v>
      </c>
      <c r="BP10154">
        <v>0.795184402513516</v>
      </c>
      <c r="BQ10154">
        <v>14310.5426954949</v>
      </c>
      <c r="BR10154">
        <v>1.34351544092503</v>
      </c>
      <c r="BS10154">
        <v>77478.5513956044</v>
      </c>
      <c r="BW10154" s="29">
        <v>10149</v>
      </c>
      <c r="BX10154">
        <f t="shared" si="630"/>
        <v>1</v>
      </c>
      <c r="BY10154">
        <f t="shared" si="631"/>
        <v>1</v>
      </c>
    </row>
    <row r="10155" spans="1:77">
      <c r="A10155" s="15">
        <v>10150</v>
      </c>
      <c r="BP10155">
        <v>0.820423710874403</v>
      </c>
      <c r="BQ10155">
        <v>17133.9998167346</v>
      </c>
      <c r="BR10155">
        <v>1.4186365555049</v>
      </c>
      <c r="BS10155">
        <v>69815.9745801849</v>
      </c>
      <c r="BW10155" s="29">
        <v>10150</v>
      </c>
      <c r="BX10155">
        <f t="shared" si="630"/>
        <v>1</v>
      </c>
      <c r="BY10155">
        <f t="shared" si="631"/>
        <v>1</v>
      </c>
    </row>
    <row r="10156" spans="1:77">
      <c r="A10156" s="15">
        <v>10151</v>
      </c>
      <c r="BP10156">
        <v>0.778105162064505</v>
      </c>
      <c r="BQ10156">
        <v>16892.1504621241</v>
      </c>
      <c r="BR10156">
        <v>1.32496394436636</v>
      </c>
      <c r="BS10156">
        <v>70830.5065172505</v>
      </c>
      <c r="BW10156" s="29">
        <v>10151</v>
      </c>
      <c r="BX10156">
        <f t="shared" si="630"/>
        <v>1</v>
      </c>
      <c r="BY10156">
        <f t="shared" si="631"/>
        <v>1</v>
      </c>
    </row>
    <row r="10157" spans="1:77">
      <c r="A10157" s="15">
        <v>10152</v>
      </c>
      <c r="BP10157">
        <v>0.814959867947812</v>
      </c>
      <c r="BQ10157">
        <v>16369.5364004123</v>
      </c>
      <c r="BR10157">
        <v>1.40824851600096</v>
      </c>
      <c r="BS10157">
        <v>66571.2898767385</v>
      </c>
      <c r="BW10157" s="29">
        <v>10152</v>
      </c>
      <c r="BX10157">
        <f t="shared" si="630"/>
        <v>1</v>
      </c>
      <c r="BY10157">
        <f t="shared" si="631"/>
        <v>1</v>
      </c>
    </row>
    <row r="10158" spans="1:77">
      <c r="A10158" s="15">
        <v>10153</v>
      </c>
      <c r="BP10158">
        <v>0.836929730992984</v>
      </c>
      <c r="BQ10158">
        <v>12592.2694213438</v>
      </c>
      <c r="BR10158">
        <v>1.435984859907</v>
      </c>
      <c r="BS10158">
        <v>78656.30131385</v>
      </c>
      <c r="BW10158" s="29">
        <v>10153</v>
      </c>
      <c r="BX10158">
        <f t="shared" si="630"/>
        <v>1</v>
      </c>
      <c r="BY10158">
        <f t="shared" si="631"/>
        <v>1</v>
      </c>
    </row>
    <row r="10159" spans="1:77">
      <c r="A10159" s="15">
        <v>10154</v>
      </c>
      <c r="BP10159">
        <v>0.811914139638885</v>
      </c>
      <c r="BQ10159">
        <v>10089.2078551463</v>
      </c>
      <c r="BR10159">
        <v>1.35401350930003</v>
      </c>
      <c r="BS10159">
        <v>57727.1415945386</v>
      </c>
      <c r="BW10159" s="29">
        <v>10154</v>
      </c>
      <c r="BX10159">
        <f t="shared" si="630"/>
        <v>1</v>
      </c>
      <c r="BY10159">
        <f t="shared" si="631"/>
        <v>1</v>
      </c>
    </row>
    <row r="10160" spans="1:77">
      <c r="A10160" s="15">
        <v>10155</v>
      </c>
      <c r="BP10160">
        <v>0.779954159470546</v>
      </c>
      <c r="BQ10160">
        <v>12356.9103294589</v>
      </c>
      <c r="BR10160">
        <v>1.33231615766542</v>
      </c>
      <c r="BS10160">
        <v>78493.8470742825</v>
      </c>
      <c r="BW10160" s="29">
        <v>10155</v>
      </c>
      <c r="BX10160">
        <f t="shared" si="630"/>
        <v>1</v>
      </c>
      <c r="BY10160">
        <f t="shared" si="631"/>
        <v>1</v>
      </c>
    </row>
    <row r="10161" spans="1:77">
      <c r="A10161" s="15">
        <v>10156</v>
      </c>
      <c r="BP10161">
        <v>0.815141455978302</v>
      </c>
      <c r="BQ10161">
        <v>18153.7760379574</v>
      </c>
      <c r="BR10161">
        <v>1.40882235662557</v>
      </c>
      <c r="BS10161">
        <v>71917.8473285035</v>
      </c>
      <c r="BW10161" s="29">
        <v>10156</v>
      </c>
      <c r="BX10161">
        <f t="shared" si="630"/>
        <v>1</v>
      </c>
      <c r="BY10161">
        <f t="shared" si="631"/>
        <v>1</v>
      </c>
    </row>
    <row r="10162" spans="1:77">
      <c r="A10162" s="15">
        <v>10157</v>
      </c>
      <c r="BP10162">
        <v>0.848476746009394</v>
      </c>
      <c r="BQ10162">
        <v>14585.0607163685</v>
      </c>
      <c r="BR10162">
        <v>1.45533830764319</v>
      </c>
      <c r="BS10162">
        <v>65036.0946042878</v>
      </c>
      <c r="BW10162" s="29">
        <v>10157</v>
      </c>
      <c r="BX10162">
        <f t="shared" si="630"/>
        <v>1</v>
      </c>
      <c r="BY10162">
        <f t="shared" si="631"/>
        <v>1</v>
      </c>
    </row>
    <row r="10163" spans="1:77">
      <c r="A10163" s="15">
        <v>10158</v>
      </c>
      <c r="BP10163">
        <v>0.851217342105316</v>
      </c>
      <c r="BQ10163">
        <v>14867.3393988496</v>
      </c>
      <c r="BR10163">
        <v>1.48152856477788</v>
      </c>
      <c r="BS10163">
        <v>83828.372551644</v>
      </c>
      <c r="BW10163" s="29">
        <v>10158</v>
      </c>
      <c r="BX10163">
        <f t="shared" si="630"/>
        <v>1</v>
      </c>
      <c r="BY10163">
        <f t="shared" si="631"/>
        <v>1</v>
      </c>
    </row>
    <row r="10164" spans="1:77">
      <c r="A10164" s="15">
        <v>10159</v>
      </c>
      <c r="BP10164">
        <v>0.857352514681156</v>
      </c>
      <c r="BQ10164">
        <v>13684.8187830695</v>
      </c>
      <c r="BR10164">
        <v>1.51431992819098</v>
      </c>
      <c r="BS10164">
        <v>81928.3538540928</v>
      </c>
      <c r="BW10164" s="29">
        <v>10159</v>
      </c>
      <c r="BX10164">
        <f t="shared" si="630"/>
        <v>1</v>
      </c>
      <c r="BY10164">
        <f t="shared" si="631"/>
        <v>1</v>
      </c>
    </row>
    <row r="10165" spans="1:77">
      <c r="A10165" s="15">
        <v>10160</v>
      </c>
      <c r="BP10165">
        <v>0.826325679234044</v>
      </c>
      <c r="BQ10165">
        <v>17045.4506243246</v>
      </c>
      <c r="BR10165">
        <v>1.43786746621282</v>
      </c>
      <c r="BS10165">
        <v>67713.0895613248</v>
      </c>
      <c r="BW10165" s="29">
        <v>10160</v>
      </c>
      <c r="BX10165">
        <f t="shared" si="630"/>
        <v>1</v>
      </c>
      <c r="BY10165">
        <f t="shared" si="631"/>
        <v>1</v>
      </c>
    </row>
    <row r="10166" spans="1:77">
      <c r="A10166" s="15">
        <v>10161</v>
      </c>
      <c r="BP10166">
        <v>0.828163671914357</v>
      </c>
      <c r="BQ10166">
        <v>14531.0274284587</v>
      </c>
      <c r="BR10166">
        <v>1.43494062356884</v>
      </c>
      <c r="BS10166">
        <v>76822.9244202278</v>
      </c>
      <c r="BW10166" s="29">
        <v>10161</v>
      </c>
      <c r="BX10166">
        <f t="shared" si="630"/>
        <v>1</v>
      </c>
      <c r="BY10166">
        <f t="shared" si="631"/>
        <v>1</v>
      </c>
    </row>
    <row r="10167" spans="1:77">
      <c r="A10167" s="15">
        <v>10162</v>
      </c>
      <c r="BP10167">
        <v>0.770041953422307</v>
      </c>
      <c r="BQ10167">
        <v>16357.3348159836</v>
      </c>
      <c r="BR10167">
        <v>1.31736770819117</v>
      </c>
      <c r="BS10167">
        <v>79787.6664764561</v>
      </c>
      <c r="BW10167" s="29">
        <v>10162</v>
      </c>
      <c r="BX10167">
        <f t="shared" si="630"/>
        <v>1</v>
      </c>
      <c r="BY10167">
        <f t="shared" si="631"/>
        <v>1</v>
      </c>
    </row>
    <row r="10168" spans="1:77">
      <c r="A10168" s="15">
        <v>10163</v>
      </c>
      <c r="BP10168">
        <v>0.807357189160455</v>
      </c>
      <c r="BQ10168">
        <v>17624.1338701286</v>
      </c>
      <c r="BR10168">
        <v>1.38017553554681</v>
      </c>
      <c r="BS10168">
        <v>85345.9464933902</v>
      </c>
      <c r="BW10168" s="29">
        <v>10163</v>
      </c>
      <c r="BX10168">
        <f t="shared" si="630"/>
        <v>1</v>
      </c>
      <c r="BY10168">
        <f t="shared" si="631"/>
        <v>1</v>
      </c>
    </row>
    <row r="10169" spans="1:77">
      <c r="A10169" s="15">
        <v>10164</v>
      </c>
      <c r="BP10169">
        <v>0.847602588808865</v>
      </c>
      <c r="BQ10169">
        <v>16862.1400370465</v>
      </c>
      <c r="BR10169">
        <v>1.44555960475619</v>
      </c>
      <c r="BS10169">
        <v>82738.1909820525</v>
      </c>
      <c r="BW10169" s="29">
        <v>10164</v>
      </c>
      <c r="BX10169">
        <f t="shared" si="630"/>
        <v>1</v>
      </c>
      <c r="BY10169">
        <f t="shared" si="631"/>
        <v>1</v>
      </c>
    </row>
    <row r="10170" spans="1:77">
      <c r="A10170" s="15">
        <v>10165</v>
      </c>
      <c r="BP10170">
        <v>0.816734727108551</v>
      </c>
      <c r="BQ10170">
        <v>23136.576696968</v>
      </c>
      <c r="BR10170">
        <v>1.41348778976899</v>
      </c>
      <c r="BS10170">
        <v>94811.8594646996</v>
      </c>
      <c r="BW10170" s="29">
        <v>10165</v>
      </c>
      <c r="BX10170">
        <f t="shared" si="630"/>
        <v>1</v>
      </c>
      <c r="BY10170">
        <f t="shared" si="631"/>
        <v>1</v>
      </c>
    </row>
    <row r="10171" spans="1:77">
      <c r="A10171" s="15">
        <v>10166</v>
      </c>
      <c r="BP10171">
        <v>0.763047998706414</v>
      </c>
      <c r="BQ10171">
        <v>12216.5156977217</v>
      </c>
      <c r="BR10171">
        <v>1.28679764704648</v>
      </c>
      <c r="BS10171">
        <v>62230.3197517315</v>
      </c>
      <c r="BW10171" s="29">
        <v>10166</v>
      </c>
      <c r="BX10171">
        <f t="shared" si="630"/>
        <v>1</v>
      </c>
      <c r="BY10171">
        <f t="shared" si="631"/>
        <v>1</v>
      </c>
    </row>
    <row r="10172" spans="1:77">
      <c r="A10172" s="15">
        <v>10167</v>
      </c>
      <c r="BP10172">
        <v>0.823876862441638</v>
      </c>
      <c r="BQ10172">
        <v>15207.345179549</v>
      </c>
      <c r="BR10172">
        <v>1.42389349039235</v>
      </c>
      <c r="BS10172">
        <v>64792.3839305095</v>
      </c>
      <c r="BW10172" s="29">
        <v>10167</v>
      </c>
      <c r="BX10172">
        <f t="shared" si="630"/>
        <v>1</v>
      </c>
      <c r="BY10172">
        <f t="shared" si="631"/>
        <v>1</v>
      </c>
    </row>
    <row r="10173" spans="1:77">
      <c r="A10173" s="15">
        <v>10168</v>
      </c>
      <c r="BP10173">
        <v>0.820971692808813</v>
      </c>
      <c r="BQ10173">
        <v>13979.3690751326</v>
      </c>
      <c r="BR10173">
        <v>1.41609317007726</v>
      </c>
      <c r="BS10173">
        <v>63765.9904427101</v>
      </c>
      <c r="BW10173" s="29">
        <v>10168</v>
      </c>
      <c r="BX10173">
        <f t="shared" si="630"/>
        <v>1</v>
      </c>
      <c r="BY10173">
        <f t="shared" si="631"/>
        <v>1</v>
      </c>
    </row>
    <row r="10174" spans="1:77">
      <c r="A10174" s="15">
        <v>10169</v>
      </c>
      <c r="BP10174">
        <v>0.819032949922742</v>
      </c>
      <c r="BQ10174">
        <v>16671.8613704364</v>
      </c>
      <c r="BR10174">
        <v>1.40150766347087</v>
      </c>
      <c r="BS10174">
        <v>67028.5772278491</v>
      </c>
      <c r="BW10174" s="29">
        <v>10169</v>
      </c>
      <c r="BX10174">
        <f t="shared" si="630"/>
        <v>1</v>
      </c>
      <c r="BY10174">
        <f t="shared" si="631"/>
        <v>1</v>
      </c>
    </row>
    <row r="10175" spans="1:77">
      <c r="A10175" s="15">
        <v>10170</v>
      </c>
      <c r="BP10175">
        <v>0.797086916181981</v>
      </c>
      <c r="BQ10175">
        <v>13646.7499656999</v>
      </c>
      <c r="BR10175">
        <v>1.38077551278887</v>
      </c>
      <c r="BS10175">
        <v>63878.7813240655</v>
      </c>
      <c r="BW10175" s="29">
        <v>10170</v>
      </c>
      <c r="BX10175">
        <f t="shared" si="630"/>
        <v>1</v>
      </c>
      <c r="BY10175">
        <f t="shared" si="631"/>
        <v>1</v>
      </c>
    </row>
    <row r="10176" spans="1:77">
      <c r="A10176" s="15">
        <v>10171</v>
      </c>
      <c r="BP10176">
        <v>0.758451310447703</v>
      </c>
      <c r="BQ10176">
        <v>15891.3576148364</v>
      </c>
      <c r="BR10176">
        <v>1.27223722419779</v>
      </c>
      <c r="BS10176">
        <v>69950.6464846621</v>
      </c>
      <c r="BW10176" s="29">
        <v>10171</v>
      </c>
      <c r="BX10176">
        <f t="shared" si="630"/>
        <v>1</v>
      </c>
      <c r="BY10176">
        <f t="shared" si="631"/>
        <v>1</v>
      </c>
    </row>
    <row r="10177" spans="1:77">
      <c r="A10177" s="15">
        <v>10172</v>
      </c>
      <c r="BP10177">
        <v>0.814197213141959</v>
      </c>
      <c r="BQ10177">
        <v>17188.7784085522</v>
      </c>
      <c r="BR10177">
        <v>1.40053519150493</v>
      </c>
      <c r="BS10177">
        <v>82499.9662113741</v>
      </c>
      <c r="BW10177" s="29">
        <v>10172</v>
      </c>
      <c r="BX10177">
        <f t="shared" si="630"/>
        <v>1</v>
      </c>
      <c r="BY10177">
        <f t="shared" si="631"/>
        <v>1</v>
      </c>
    </row>
    <row r="10178" spans="1:77">
      <c r="A10178" s="15">
        <v>10173</v>
      </c>
      <c r="BP10178">
        <v>0.778351710933332</v>
      </c>
      <c r="BQ10178">
        <v>13085.0748211771</v>
      </c>
      <c r="BR10178">
        <v>1.30457592254783</v>
      </c>
      <c r="BS10178">
        <v>61812.0662025714</v>
      </c>
      <c r="BW10178" s="29">
        <v>10173</v>
      </c>
      <c r="BX10178">
        <f t="shared" si="630"/>
        <v>1</v>
      </c>
      <c r="BY10178">
        <f t="shared" si="631"/>
        <v>1</v>
      </c>
    </row>
    <row r="10179" spans="1:77">
      <c r="A10179" s="15">
        <v>10174</v>
      </c>
      <c r="BP10179">
        <v>0.794048094653209</v>
      </c>
      <c r="BQ10179">
        <v>15632.7189174978</v>
      </c>
      <c r="BR10179">
        <v>1.36816176615856</v>
      </c>
      <c r="BS10179">
        <v>84122.3719409964</v>
      </c>
      <c r="BW10179" s="29">
        <v>10174</v>
      </c>
      <c r="BX10179">
        <f t="shared" si="630"/>
        <v>1</v>
      </c>
      <c r="BY10179">
        <f t="shared" si="631"/>
        <v>1</v>
      </c>
    </row>
    <row r="10180" spans="1:77">
      <c r="A10180" s="15">
        <v>10175</v>
      </c>
      <c r="BP10180">
        <v>0.813677544530797</v>
      </c>
      <c r="BQ10180">
        <v>8691.92891017059</v>
      </c>
      <c r="BR10180">
        <v>1.404198774891</v>
      </c>
      <c r="BS10180">
        <v>56543.6848641091</v>
      </c>
      <c r="BW10180" s="29">
        <v>10175</v>
      </c>
      <c r="BX10180">
        <f t="shared" si="630"/>
        <v>1</v>
      </c>
      <c r="BY10180">
        <f t="shared" si="631"/>
        <v>1</v>
      </c>
    </row>
    <row r="10181" spans="1:77">
      <c r="A10181" s="15">
        <v>10176</v>
      </c>
      <c r="BP10181">
        <v>0.819726442386272</v>
      </c>
      <c r="BQ10181">
        <v>13456.8251119435</v>
      </c>
      <c r="BR10181">
        <v>1.43380144826184</v>
      </c>
      <c r="BS10181">
        <v>61531.0656790388</v>
      </c>
      <c r="BW10181" s="29">
        <v>10176</v>
      </c>
      <c r="BX10181">
        <f t="shared" si="630"/>
        <v>1</v>
      </c>
      <c r="BY10181">
        <f t="shared" si="631"/>
        <v>1</v>
      </c>
    </row>
    <row r="10182" spans="1:77">
      <c r="A10182" s="15">
        <v>10177</v>
      </c>
      <c r="BP10182">
        <v>0.74777889503042</v>
      </c>
      <c r="BQ10182">
        <v>19545.5474236212</v>
      </c>
      <c r="BR10182">
        <v>1.29578465439199</v>
      </c>
      <c r="BS10182">
        <v>89029.2498566263</v>
      </c>
      <c r="BW10182" s="29">
        <v>10177</v>
      </c>
      <c r="BX10182">
        <f t="shared" si="630"/>
        <v>1</v>
      </c>
      <c r="BY10182">
        <f t="shared" si="631"/>
        <v>1</v>
      </c>
    </row>
    <row r="10183" spans="1:77">
      <c r="A10183" s="15">
        <v>10178</v>
      </c>
      <c r="BP10183">
        <v>0.840795325792265</v>
      </c>
      <c r="BQ10183">
        <v>13384.2109838222</v>
      </c>
      <c r="BR10183">
        <v>1.45540666656753</v>
      </c>
      <c r="BS10183">
        <v>64367.0559401564</v>
      </c>
      <c r="BW10183" s="29">
        <v>10178</v>
      </c>
      <c r="BX10183">
        <f t="shared" ref="BX10183:BX10246" si="632">IF(BU10183=MAX($BU10183:$BV10183),1,0)</f>
        <v>1</v>
      </c>
      <c r="BY10183">
        <f t="shared" ref="BY10183:BY10246" si="633">IF(BV10183=MAX($BU10183:$BV10183),1,0)</f>
        <v>1</v>
      </c>
    </row>
    <row r="10184" spans="1:77">
      <c r="A10184" s="15">
        <v>10179</v>
      </c>
      <c r="BP10184">
        <v>0.797783664445538</v>
      </c>
      <c r="BQ10184">
        <v>11311.0169418467</v>
      </c>
      <c r="BR10184">
        <v>1.36598681458575</v>
      </c>
      <c r="BS10184">
        <v>59723.5574141357</v>
      </c>
      <c r="BW10184" s="29">
        <v>10179</v>
      </c>
      <c r="BX10184">
        <f t="shared" si="632"/>
        <v>1</v>
      </c>
      <c r="BY10184">
        <f t="shared" si="633"/>
        <v>1</v>
      </c>
    </row>
    <row r="10185" spans="1:77">
      <c r="A10185" s="15">
        <v>10180</v>
      </c>
      <c r="BP10185">
        <v>0.805000179966169</v>
      </c>
      <c r="BQ10185">
        <v>20231.5224565963</v>
      </c>
      <c r="BR10185">
        <v>1.39580136715505</v>
      </c>
      <c r="BS10185">
        <v>70570.8400457344</v>
      </c>
      <c r="BW10185" s="29">
        <v>10180</v>
      </c>
      <c r="BX10185">
        <f t="shared" si="632"/>
        <v>1</v>
      </c>
      <c r="BY10185">
        <f t="shared" si="633"/>
        <v>1</v>
      </c>
    </row>
    <row r="10186" spans="1:77">
      <c r="A10186" s="15">
        <v>10181</v>
      </c>
      <c r="BP10186">
        <v>0.835670777253669</v>
      </c>
      <c r="BQ10186">
        <v>12224.2555690618</v>
      </c>
      <c r="BR10186">
        <v>1.48372892551105</v>
      </c>
      <c r="BS10186">
        <v>61579.8365485576</v>
      </c>
      <c r="BW10186" s="29">
        <v>10181</v>
      </c>
      <c r="BX10186">
        <f t="shared" si="632"/>
        <v>1</v>
      </c>
      <c r="BY10186">
        <f t="shared" si="633"/>
        <v>1</v>
      </c>
    </row>
    <row r="10187" spans="1:77">
      <c r="A10187" s="15">
        <v>10182</v>
      </c>
      <c r="BP10187">
        <v>0.810684373344973</v>
      </c>
      <c r="BQ10187">
        <v>16548.4696438037</v>
      </c>
      <c r="BR10187">
        <v>1.39912407452462</v>
      </c>
      <c r="BS10187">
        <v>67980.8498969772</v>
      </c>
      <c r="BW10187" s="29">
        <v>10182</v>
      </c>
      <c r="BX10187">
        <f t="shared" si="632"/>
        <v>1</v>
      </c>
      <c r="BY10187">
        <f t="shared" si="633"/>
        <v>1</v>
      </c>
    </row>
    <row r="10188" spans="1:77">
      <c r="A10188" s="15">
        <v>10183</v>
      </c>
      <c r="BP10188">
        <v>0.821008633132245</v>
      </c>
      <c r="BQ10188">
        <v>18343.6055299907</v>
      </c>
      <c r="BR10188">
        <v>1.38014772139332</v>
      </c>
      <c r="BS10188">
        <v>87392.8962543743</v>
      </c>
      <c r="BW10188" s="29">
        <v>10183</v>
      </c>
      <c r="BX10188">
        <f t="shared" si="632"/>
        <v>1</v>
      </c>
      <c r="BY10188">
        <f t="shared" si="633"/>
        <v>1</v>
      </c>
    </row>
    <row r="10189" spans="1:77">
      <c r="A10189" s="15">
        <v>10184</v>
      </c>
      <c r="BP10189">
        <v>0.827008722247361</v>
      </c>
      <c r="BQ10189">
        <v>15685.6845278167</v>
      </c>
      <c r="BR10189">
        <v>1.40509736226124</v>
      </c>
      <c r="BS10189">
        <v>66674.2476231174</v>
      </c>
      <c r="BW10189" s="29">
        <v>10184</v>
      </c>
      <c r="BX10189">
        <f t="shared" si="632"/>
        <v>1</v>
      </c>
      <c r="BY10189">
        <f t="shared" si="633"/>
        <v>1</v>
      </c>
    </row>
    <row r="10190" spans="1:77">
      <c r="A10190" s="15">
        <v>10185</v>
      </c>
      <c r="BP10190">
        <v>0.775500766346018</v>
      </c>
      <c r="BQ10190">
        <v>13804.9230315792</v>
      </c>
      <c r="BR10190">
        <v>1.30463626754597</v>
      </c>
      <c r="BS10190">
        <v>65080.9141787106</v>
      </c>
      <c r="BW10190" s="29">
        <v>10185</v>
      </c>
      <c r="BX10190">
        <f t="shared" si="632"/>
        <v>1</v>
      </c>
      <c r="BY10190">
        <f t="shared" si="633"/>
        <v>1</v>
      </c>
    </row>
    <row r="10191" spans="1:77">
      <c r="A10191" s="15">
        <v>10186</v>
      </c>
      <c r="BP10191">
        <v>0.811085218219416</v>
      </c>
      <c r="BQ10191">
        <v>14679.4691749002</v>
      </c>
      <c r="BR10191">
        <v>1.35979330293528</v>
      </c>
      <c r="BS10191">
        <v>64446.697473867</v>
      </c>
      <c r="BW10191" s="29">
        <v>10186</v>
      </c>
      <c r="BX10191">
        <f t="shared" si="632"/>
        <v>1</v>
      </c>
      <c r="BY10191">
        <f t="shared" si="633"/>
        <v>1</v>
      </c>
    </row>
    <row r="10192" spans="1:77">
      <c r="A10192" s="15">
        <v>10187</v>
      </c>
      <c r="BP10192">
        <v>0.771753247920182</v>
      </c>
      <c r="BQ10192">
        <v>12833.3831717325</v>
      </c>
      <c r="BR10192">
        <v>1.31130742966297</v>
      </c>
      <c r="BS10192">
        <v>61601.4153582712</v>
      </c>
      <c r="BW10192" s="29">
        <v>10187</v>
      </c>
      <c r="BX10192">
        <f t="shared" si="632"/>
        <v>1</v>
      </c>
      <c r="BY10192">
        <f t="shared" si="633"/>
        <v>1</v>
      </c>
    </row>
    <row r="10193" spans="1:77">
      <c r="A10193" s="15">
        <v>10188</v>
      </c>
      <c r="BP10193">
        <v>0.856492533345251</v>
      </c>
      <c r="BQ10193">
        <v>13051.9490670903</v>
      </c>
      <c r="BR10193">
        <v>1.49698196678953</v>
      </c>
      <c r="BS10193">
        <v>64505.622978026</v>
      </c>
      <c r="BW10193" s="29">
        <v>10188</v>
      </c>
      <c r="BX10193">
        <f t="shared" si="632"/>
        <v>1</v>
      </c>
      <c r="BY10193">
        <f t="shared" si="633"/>
        <v>1</v>
      </c>
    </row>
    <row r="10194" spans="1:77">
      <c r="A10194" s="15">
        <v>10189</v>
      </c>
      <c r="BP10194">
        <v>0.841072080290826</v>
      </c>
      <c r="BQ10194">
        <v>14923.2237373073</v>
      </c>
      <c r="BR10194">
        <v>1.43646152668323</v>
      </c>
      <c r="BS10194">
        <v>69543.868084258</v>
      </c>
      <c r="BW10194" s="29">
        <v>10189</v>
      </c>
      <c r="BX10194">
        <f t="shared" si="632"/>
        <v>1</v>
      </c>
      <c r="BY10194">
        <f t="shared" si="633"/>
        <v>1</v>
      </c>
    </row>
    <row r="10195" spans="1:77">
      <c r="A10195" s="15">
        <v>10190</v>
      </c>
      <c r="BP10195">
        <v>0.820705229493514</v>
      </c>
      <c r="BQ10195">
        <v>15393.4291793264</v>
      </c>
      <c r="BR10195">
        <v>1.43859506658895</v>
      </c>
      <c r="BS10195">
        <v>72048.8332120838</v>
      </c>
      <c r="BW10195" s="29">
        <v>10190</v>
      </c>
      <c r="BX10195">
        <f t="shared" si="632"/>
        <v>1</v>
      </c>
      <c r="BY10195">
        <f t="shared" si="633"/>
        <v>1</v>
      </c>
    </row>
    <row r="10196" spans="1:77">
      <c r="A10196" s="15">
        <v>10191</v>
      </c>
      <c r="BP10196">
        <v>0.795659100518446</v>
      </c>
      <c r="BQ10196">
        <v>11213.578288626</v>
      </c>
      <c r="BR10196">
        <v>1.3538237042769</v>
      </c>
      <c r="BS10196">
        <v>74892.1682170205</v>
      </c>
      <c r="BW10196" s="29">
        <v>10191</v>
      </c>
      <c r="BX10196">
        <f t="shared" si="632"/>
        <v>1</v>
      </c>
      <c r="BY10196">
        <f t="shared" si="633"/>
        <v>1</v>
      </c>
    </row>
    <row r="10197" spans="1:77">
      <c r="A10197" s="15">
        <v>10192</v>
      </c>
      <c r="BP10197">
        <v>0.81690661188629</v>
      </c>
      <c r="BQ10197">
        <v>17814.7307229206</v>
      </c>
      <c r="BR10197">
        <v>1.3805673695137</v>
      </c>
      <c r="BS10197">
        <v>79619.670410834</v>
      </c>
      <c r="BW10197" s="29">
        <v>10192</v>
      </c>
      <c r="BX10197">
        <f t="shared" si="632"/>
        <v>1</v>
      </c>
      <c r="BY10197">
        <f t="shared" si="633"/>
        <v>1</v>
      </c>
    </row>
    <row r="10198" spans="1:77">
      <c r="A10198" s="15">
        <v>10193</v>
      </c>
      <c r="BP10198">
        <v>0.835094562600385</v>
      </c>
      <c r="BQ10198">
        <v>13169.9318026924</v>
      </c>
      <c r="BR10198">
        <v>1.43525806825199</v>
      </c>
      <c r="BS10198">
        <v>64086.1861370365</v>
      </c>
      <c r="BW10198" s="29">
        <v>10193</v>
      </c>
      <c r="BX10198">
        <f t="shared" si="632"/>
        <v>1</v>
      </c>
      <c r="BY10198">
        <f t="shared" si="633"/>
        <v>1</v>
      </c>
    </row>
    <row r="10199" spans="1:77">
      <c r="A10199" s="15">
        <v>10194</v>
      </c>
      <c r="BP10199">
        <v>0.813777709770014</v>
      </c>
      <c r="BQ10199">
        <v>17603.3449657105</v>
      </c>
      <c r="BR10199">
        <v>1.41002559517494</v>
      </c>
      <c r="BS10199">
        <v>68305.82941722</v>
      </c>
      <c r="BW10199" s="29">
        <v>10194</v>
      </c>
      <c r="BX10199">
        <f t="shared" si="632"/>
        <v>1</v>
      </c>
      <c r="BY10199">
        <f t="shared" si="633"/>
        <v>1</v>
      </c>
    </row>
    <row r="10200" spans="1:77">
      <c r="A10200" s="15">
        <v>10195</v>
      </c>
      <c r="BP10200">
        <v>0.818346719892184</v>
      </c>
      <c r="BQ10200">
        <v>12941.9535616757</v>
      </c>
      <c r="BR10200">
        <v>1.41110559161337</v>
      </c>
      <c r="BS10200">
        <v>62093.6649511626</v>
      </c>
      <c r="BW10200" s="29">
        <v>10195</v>
      </c>
      <c r="BX10200">
        <f t="shared" si="632"/>
        <v>1</v>
      </c>
      <c r="BY10200">
        <f t="shared" si="633"/>
        <v>1</v>
      </c>
    </row>
    <row r="10201" spans="1:77">
      <c r="A10201" s="15">
        <v>10196</v>
      </c>
      <c r="BP10201">
        <v>0.866131057429085</v>
      </c>
      <c r="BQ10201">
        <v>11171.1590701766</v>
      </c>
      <c r="BR10201">
        <v>1.48377502378407</v>
      </c>
      <c r="BS10201">
        <v>60325.5428124971</v>
      </c>
      <c r="BW10201" s="29">
        <v>10196</v>
      </c>
      <c r="BX10201">
        <f t="shared" si="632"/>
        <v>1</v>
      </c>
      <c r="BY10201">
        <f t="shared" si="633"/>
        <v>1</v>
      </c>
    </row>
    <row r="10202" spans="1:77">
      <c r="A10202" s="15">
        <v>10197</v>
      </c>
      <c r="BP10202">
        <v>0.791950246803249</v>
      </c>
      <c r="BQ10202">
        <v>17007.9513355762</v>
      </c>
      <c r="BR10202">
        <v>1.33443705111552</v>
      </c>
      <c r="BS10202">
        <v>65634.5514761544</v>
      </c>
      <c r="BW10202" s="29">
        <v>10197</v>
      </c>
      <c r="BX10202">
        <f t="shared" si="632"/>
        <v>1</v>
      </c>
      <c r="BY10202">
        <f t="shared" si="633"/>
        <v>1</v>
      </c>
    </row>
    <row r="10203" spans="1:77">
      <c r="A10203" s="15">
        <v>10198</v>
      </c>
      <c r="BP10203">
        <v>0.833256298205579</v>
      </c>
      <c r="BQ10203">
        <v>19214.3708951369</v>
      </c>
      <c r="BR10203">
        <v>1.44154408222958</v>
      </c>
      <c r="BS10203">
        <v>71857.1237292666</v>
      </c>
      <c r="BW10203" s="29">
        <v>10198</v>
      </c>
      <c r="BX10203">
        <f t="shared" si="632"/>
        <v>1</v>
      </c>
      <c r="BY10203">
        <f t="shared" si="633"/>
        <v>1</v>
      </c>
    </row>
    <row r="10204" spans="1:77">
      <c r="A10204" s="15">
        <v>10199</v>
      </c>
      <c r="BP10204">
        <v>0.81744732605137</v>
      </c>
      <c r="BQ10204">
        <v>16935.2071749137</v>
      </c>
      <c r="BR10204">
        <v>1.42727188300013</v>
      </c>
      <c r="BS10204">
        <v>69860.5548216923</v>
      </c>
      <c r="BW10204" s="29">
        <v>10199</v>
      </c>
      <c r="BX10204">
        <f t="shared" si="632"/>
        <v>1</v>
      </c>
      <c r="BY10204">
        <f t="shared" si="633"/>
        <v>1</v>
      </c>
    </row>
    <row r="10205" spans="1:77">
      <c r="A10205" s="15">
        <v>10200</v>
      </c>
      <c r="BP10205">
        <v>0.831917171896242</v>
      </c>
      <c r="BQ10205">
        <v>10265.423329638</v>
      </c>
      <c r="BR10205">
        <v>1.38591897809394</v>
      </c>
      <c r="BS10205">
        <v>72848.4693820262</v>
      </c>
      <c r="BW10205" s="29">
        <v>10200</v>
      </c>
      <c r="BX10205">
        <f t="shared" si="632"/>
        <v>1</v>
      </c>
      <c r="BY10205">
        <f t="shared" si="633"/>
        <v>1</v>
      </c>
    </row>
    <row r="10206" spans="1:77">
      <c r="A10206" s="15">
        <v>10201</v>
      </c>
      <c r="BP10206">
        <v>0.810989451266741</v>
      </c>
      <c r="BQ10206">
        <v>10469.9221822511</v>
      </c>
      <c r="BR10206">
        <v>1.40554914827869</v>
      </c>
      <c r="BS10206">
        <v>59537.5349568837</v>
      </c>
      <c r="BW10206" s="29">
        <v>10201</v>
      </c>
      <c r="BX10206">
        <f t="shared" si="632"/>
        <v>1</v>
      </c>
      <c r="BY10206">
        <f t="shared" si="633"/>
        <v>1</v>
      </c>
    </row>
    <row r="10207" spans="1:77">
      <c r="A10207" s="15">
        <v>10202</v>
      </c>
      <c r="BP10207">
        <v>0.812353447070498</v>
      </c>
      <c r="BQ10207">
        <v>13476.2040436272</v>
      </c>
      <c r="BR10207">
        <v>1.38701178246895</v>
      </c>
      <c r="BS10207">
        <v>63142.3387247849</v>
      </c>
      <c r="BW10207" s="29">
        <v>10202</v>
      </c>
      <c r="BX10207">
        <f t="shared" si="632"/>
        <v>1</v>
      </c>
      <c r="BY10207">
        <f t="shared" si="633"/>
        <v>1</v>
      </c>
    </row>
    <row r="10208" spans="1:77">
      <c r="A10208" s="15">
        <v>10203</v>
      </c>
      <c r="BP10208">
        <v>0.76094030473816</v>
      </c>
      <c r="BQ10208">
        <v>13925.9793771011</v>
      </c>
      <c r="BR10208">
        <v>1.31269219820967</v>
      </c>
      <c r="BS10208">
        <v>63936.0956139363</v>
      </c>
      <c r="BW10208" s="29">
        <v>10203</v>
      </c>
      <c r="BX10208">
        <f t="shared" si="632"/>
        <v>1</v>
      </c>
      <c r="BY10208">
        <f t="shared" si="633"/>
        <v>1</v>
      </c>
    </row>
    <row r="10209" spans="1:77">
      <c r="A10209" s="15">
        <v>10204</v>
      </c>
      <c r="BP10209">
        <v>0.778771015799777</v>
      </c>
      <c r="BQ10209">
        <v>17092.6131565892</v>
      </c>
      <c r="BR10209">
        <v>1.34725596441697</v>
      </c>
      <c r="BS10209">
        <v>69463.5289047242</v>
      </c>
      <c r="BW10209" s="29">
        <v>10204</v>
      </c>
      <c r="BX10209">
        <f t="shared" si="632"/>
        <v>1</v>
      </c>
      <c r="BY10209">
        <f t="shared" si="633"/>
        <v>1</v>
      </c>
    </row>
    <row r="10210" spans="1:77">
      <c r="A10210" s="15">
        <v>10205</v>
      </c>
      <c r="BP10210">
        <v>0.858587512693071</v>
      </c>
      <c r="BQ10210">
        <v>14043.0064937416</v>
      </c>
      <c r="BR10210">
        <v>1.50148943934667</v>
      </c>
      <c r="BS10210">
        <v>65168.8947716488</v>
      </c>
      <c r="BW10210" s="29">
        <v>10205</v>
      </c>
      <c r="BX10210">
        <f t="shared" si="632"/>
        <v>1</v>
      </c>
      <c r="BY10210">
        <f t="shared" si="633"/>
        <v>1</v>
      </c>
    </row>
    <row r="10211" spans="1:77">
      <c r="A10211" s="15">
        <v>10206</v>
      </c>
      <c r="BP10211">
        <v>0.865733472916643</v>
      </c>
      <c r="BQ10211">
        <v>15257.6660768198</v>
      </c>
      <c r="BR10211">
        <v>1.5028367466891</v>
      </c>
      <c r="BS10211">
        <v>65939.3170977756</v>
      </c>
      <c r="BW10211" s="29">
        <v>10206</v>
      </c>
      <c r="BX10211">
        <f t="shared" si="632"/>
        <v>1</v>
      </c>
      <c r="BY10211">
        <f t="shared" si="633"/>
        <v>1</v>
      </c>
    </row>
    <row r="10212" spans="1:77">
      <c r="A10212" s="15">
        <v>10207</v>
      </c>
      <c r="BP10212">
        <v>0.856957995784115</v>
      </c>
      <c r="BQ10212">
        <v>15661.0774248829</v>
      </c>
      <c r="BR10212">
        <v>1.46861671808705</v>
      </c>
      <c r="BS10212">
        <v>65404.387365979</v>
      </c>
      <c r="BW10212" s="29">
        <v>10207</v>
      </c>
      <c r="BX10212">
        <f t="shared" si="632"/>
        <v>1</v>
      </c>
      <c r="BY10212">
        <f t="shared" si="633"/>
        <v>1</v>
      </c>
    </row>
    <row r="10213" spans="1:77">
      <c r="A10213" s="15">
        <v>10208</v>
      </c>
      <c r="BP10213">
        <v>0.845088497317765</v>
      </c>
      <c r="BQ10213">
        <v>11128.91745798</v>
      </c>
      <c r="BR10213">
        <v>1.42478335855283</v>
      </c>
      <c r="BS10213">
        <v>59672.4578084861</v>
      </c>
      <c r="BW10213" s="29">
        <v>10208</v>
      </c>
      <c r="BX10213">
        <f t="shared" si="632"/>
        <v>1</v>
      </c>
      <c r="BY10213">
        <f t="shared" si="633"/>
        <v>1</v>
      </c>
    </row>
    <row r="10214" spans="1:77">
      <c r="A10214" s="15">
        <v>10209</v>
      </c>
      <c r="BP10214">
        <v>0.814740369002354</v>
      </c>
      <c r="BQ10214">
        <v>13675.919541121</v>
      </c>
      <c r="BR10214">
        <v>1.37196036626422</v>
      </c>
      <c r="BS10214">
        <v>62587.6554785449</v>
      </c>
      <c r="BW10214" s="29">
        <v>10209</v>
      </c>
      <c r="BX10214">
        <f t="shared" si="632"/>
        <v>1</v>
      </c>
      <c r="BY10214">
        <f t="shared" si="633"/>
        <v>1</v>
      </c>
    </row>
    <row r="10215" spans="1:77">
      <c r="A10215" s="15">
        <v>10210</v>
      </c>
      <c r="BP10215">
        <v>0.773340285367266</v>
      </c>
      <c r="BQ10215">
        <v>13004.3313458226</v>
      </c>
      <c r="BR10215">
        <v>1.28877236556944</v>
      </c>
      <c r="BS10215">
        <v>76982.9312947893</v>
      </c>
      <c r="BW10215" s="29">
        <v>10210</v>
      </c>
      <c r="BX10215">
        <f t="shared" si="632"/>
        <v>1</v>
      </c>
      <c r="BY10215">
        <f t="shared" si="633"/>
        <v>1</v>
      </c>
    </row>
    <row r="10216" spans="1:77">
      <c r="A10216" s="15">
        <v>10211</v>
      </c>
      <c r="BP10216">
        <v>0.831200086776488</v>
      </c>
      <c r="BQ10216">
        <v>18676.252809414</v>
      </c>
      <c r="BR10216">
        <v>1.42590974072509</v>
      </c>
      <c r="BS10216">
        <v>73022.7987779765</v>
      </c>
      <c r="BW10216" s="29">
        <v>10211</v>
      </c>
      <c r="BX10216">
        <f t="shared" si="632"/>
        <v>1</v>
      </c>
      <c r="BY10216">
        <f t="shared" si="633"/>
        <v>1</v>
      </c>
    </row>
    <row r="10217" spans="1:77">
      <c r="A10217" s="15">
        <v>10212</v>
      </c>
      <c r="BP10217">
        <v>0.803085355966164</v>
      </c>
      <c r="BQ10217">
        <v>15427.5952556624</v>
      </c>
      <c r="BR10217">
        <v>1.38435143685632</v>
      </c>
      <c r="BS10217">
        <v>78789.5025394712</v>
      </c>
      <c r="BW10217" s="29">
        <v>10212</v>
      </c>
      <c r="BX10217">
        <f t="shared" si="632"/>
        <v>1</v>
      </c>
      <c r="BY10217">
        <f t="shared" si="633"/>
        <v>1</v>
      </c>
    </row>
    <row r="10218" spans="1:77">
      <c r="A10218" s="15">
        <v>10213</v>
      </c>
      <c r="BP10218">
        <v>0.811607845603508</v>
      </c>
      <c r="BQ10218">
        <v>16982.4876081432</v>
      </c>
      <c r="BR10218">
        <v>1.39044998225078</v>
      </c>
      <c r="BS10218">
        <v>69050.7527312566</v>
      </c>
      <c r="BW10218" s="29">
        <v>10213</v>
      </c>
      <c r="BX10218">
        <f t="shared" si="632"/>
        <v>1</v>
      </c>
      <c r="BY10218">
        <f t="shared" si="633"/>
        <v>1</v>
      </c>
    </row>
    <row r="10219" spans="1:77">
      <c r="A10219" s="15">
        <v>10214</v>
      </c>
      <c r="BP10219">
        <v>0.833911822430147</v>
      </c>
      <c r="BQ10219">
        <v>13935.9120497184</v>
      </c>
      <c r="BR10219">
        <v>1.41766308210642</v>
      </c>
      <c r="BS10219">
        <v>66106.9636916249</v>
      </c>
      <c r="BW10219" s="29">
        <v>10214</v>
      </c>
      <c r="BX10219">
        <f t="shared" si="632"/>
        <v>1</v>
      </c>
      <c r="BY10219">
        <f t="shared" si="633"/>
        <v>1</v>
      </c>
    </row>
    <row r="10220" spans="1:77">
      <c r="A10220" s="15">
        <v>10215</v>
      </c>
      <c r="BP10220">
        <v>0.790799353555045</v>
      </c>
      <c r="BQ10220">
        <v>23527.9172007638</v>
      </c>
      <c r="BR10220">
        <v>1.35962652606948</v>
      </c>
      <c r="BS10220">
        <v>87500.0767866346</v>
      </c>
      <c r="BW10220" s="29">
        <v>10215</v>
      </c>
      <c r="BX10220">
        <f t="shared" si="632"/>
        <v>1</v>
      </c>
      <c r="BY10220">
        <f t="shared" si="633"/>
        <v>1</v>
      </c>
    </row>
    <row r="10221" spans="1:77">
      <c r="A10221" s="15">
        <v>10216</v>
      </c>
      <c r="BP10221">
        <v>0.824121171349732</v>
      </c>
      <c r="BQ10221">
        <v>14070.6769234295</v>
      </c>
      <c r="BR10221">
        <v>1.42051303371269</v>
      </c>
      <c r="BS10221">
        <v>80382.0527421908</v>
      </c>
      <c r="BW10221" s="29">
        <v>10216</v>
      </c>
      <c r="BX10221">
        <f t="shared" si="632"/>
        <v>1</v>
      </c>
      <c r="BY10221">
        <f t="shared" si="633"/>
        <v>1</v>
      </c>
    </row>
    <row r="10222" spans="1:77">
      <c r="A10222" s="15">
        <v>10217</v>
      </c>
      <c r="BP10222">
        <v>0.821527787480415</v>
      </c>
      <c r="BQ10222">
        <v>15375.0147714089</v>
      </c>
      <c r="BR10222">
        <v>1.41800751695274</v>
      </c>
      <c r="BS10222">
        <v>81748.9170916191</v>
      </c>
      <c r="BW10222" s="29">
        <v>10217</v>
      </c>
      <c r="BX10222">
        <f t="shared" si="632"/>
        <v>1</v>
      </c>
      <c r="BY10222">
        <f t="shared" si="633"/>
        <v>1</v>
      </c>
    </row>
    <row r="10223" spans="1:77">
      <c r="A10223" s="15">
        <v>10218</v>
      </c>
      <c r="BP10223">
        <v>0.803743675254487</v>
      </c>
      <c r="BQ10223">
        <v>12889.0890244234</v>
      </c>
      <c r="BR10223">
        <v>1.38086826882583</v>
      </c>
      <c r="BS10223">
        <v>77784.0166038329</v>
      </c>
      <c r="BW10223" s="29">
        <v>10218</v>
      </c>
      <c r="BX10223">
        <f t="shared" si="632"/>
        <v>1</v>
      </c>
      <c r="BY10223">
        <f t="shared" si="633"/>
        <v>1</v>
      </c>
    </row>
    <row r="10224" spans="1:77">
      <c r="A10224" s="15">
        <v>10219</v>
      </c>
      <c r="BP10224">
        <v>0.837038131109738</v>
      </c>
      <c r="BQ10224">
        <v>13494.2785672679</v>
      </c>
      <c r="BR10224">
        <v>1.46745779206541</v>
      </c>
      <c r="BS10224">
        <v>62374.0159184045</v>
      </c>
      <c r="BW10224" s="29">
        <v>10219</v>
      </c>
      <c r="BX10224">
        <f t="shared" si="632"/>
        <v>1</v>
      </c>
      <c r="BY10224">
        <f t="shared" si="633"/>
        <v>1</v>
      </c>
    </row>
    <row r="10225" spans="1:77">
      <c r="A10225" s="15">
        <v>10220</v>
      </c>
      <c r="BP10225">
        <v>0.79864235613311</v>
      </c>
      <c r="BQ10225">
        <v>21209.3406375458</v>
      </c>
      <c r="BR10225">
        <v>1.3847987850581</v>
      </c>
      <c r="BS10225">
        <v>67566.648364437</v>
      </c>
      <c r="BW10225" s="29">
        <v>10220</v>
      </c>
      <c r="BX10225">
        <f t="shared" si="632"/>
        <v>1</v>
      </c>
      <c r="BY10225">
        <f t="shared" si="633"/>
        <v>1</v>
      </c>
    </row>
    <row r="10226" spans="1:77">
      <c r="A10226" s="15">
        <v>10221</v>
      </c>
      <c r="BP10226">
        <v>0.832796584667891</v>
      </c>
      <c r="BQ10226">
        <v>14364.7399284823</v>
      </c>
      <c r="BR10226">
        <v>1.44584268113408</v>
      </c>
      <c r="BS10226">
        <v>64177.4778452244</v>
      </c>
      <c r="BW10226" s="29">
        <v>10221</v>
      </c>
      <c r="BX10226">
        <f t="shared" si="632"/>
        <v>1</v>
      </c>
      <c r="BY10226">
        <f t="shared" si="633"/>
        <v>1</v>
      </c>
    </row>
    <row r="10227" spans="1:77">
      <c r="A10227" s="15">
        <v>10222</v>
      </c>
      <c r="BP10227">
        <v>0.816530420860493</v>
      </c>
      <c r="BQ10227">
        <v>14174.3691476947</v>
      </c>
      <c r="BR10227">
        <v>1.39764735893031</v>
      </c>
      <c r="BS10227">
        <v>65680.5589175266</v>
      </c>
      <c r="BW10227" s="29">
        <v>10222</v>
      </c>
      <c r="BX10227">
        <f t="shared" si="632"/>
        <v>1</v>
      </c>
      <c r="BY10227">
        <f t="shared" si="633"/>
        <v>1</v>
      </c>
    </row>
    <row r="10228" spans="1:77">
      <c r="A10228" s="15">
        <v>10223</v>
      </c>
      <c r="BP10228">
        <v>0.865924440404788</v>
      </c>
      <c r="BQ10228">
        <v>20857.5404551552</v>
      </c>
      <c r="BR10228">
        <v>1.50647224609798</v>
      </c>
      <c r="BS10228">
        <v>75798.4966405377</v>
      </c>
      <c r="BW10228" s="29">
        <v>10223</v>
      </c>
      <c r="BX10228">
        <f t="shared" si="632"/>
        <v>1</v>
      </c>
      <c r="BY10228">
        <f t="shared" si="633"/>
        <v>1</v>
      </c>
    </row>
    <row r="10229" spans="1:77">
      <c r="A10229" s="15">
        <v>10224</v>
      </c>
      <c r="BP10229">
        <v>0.782008162873182</v>
      </c>
      <c r="BQ10229">
        <v>10822.0105925059</v>
      </c>
      <c r="BR10229">
        <v>1.34419452011118</v>
      </c>
      <c r="BS10229">
        <v>58306.4923108447</v>
      </c>
      <c r="BW10229" s="29">
        <v>10224</v>
      </c>
      <c r="BX10229">
        <f t="shared" si="632"/>
        <v>1</v>
      </c>
      <c r="BY10229">
        <f t="shared" si="633"/>
        <v>1</v>
      </c>
    </row>
    <row r="10230" spans="1:77">
      <c r="A10230" s="15">
        <v>10225</v>
      </c>
      <c r="BP10230">
        <v>0.846941336776662</v>
      </c>
      <c r="BQ10230">
        <v>12069.1566246886</v>
      </c>
      <c r="BR10230">
        <v>1.44950014633178</v>
      </c>
      <c r="BS10230">
        <v>60988.3235510817</v>
      </c>
      <c r="BW10230" s="29">
        <v>10225</v>
      </c>
      <c r="BX10230">
        <f t="shared" si="632"/>
        <v>1</v>
      </c>
      <c r="BY10230">
        <f t="shared" si="633"/>
        <v>1</v>
      </c>
    </row>
    <row r="10231" spans="1:77">
      <c r="A10231" s="15">
        <v>10226</v>
      </c>
      <c r="BP10231">
        <v>0.812857631747312</v>
      </c>
      <c r="BQ10231">
        <v>14824.6597048759</v>
      </c>
      <c r="BR10231">
        <v>1.39088556694198</v>
      </c>
      <c r="BS10231">
        <v>80618.8707368043</v>
      </c>
      <c r="BW10231" s="29">
        <v>10226</v>
      </c>
      <c r="BX10231">
        <f t="shared" si="632"/>
        <v>1</v>
      </c>
      <c r="BY10231">
        <f t="shared" si="633"/>
        <v>1</v>
      </c>
    </row>
    <row r="10232" spans="1:77">
      <c r="A10232" s="15">
        <v>10227</v>
      </c>
      <c r="BP10232">
        <v>0.798585482618698</v>
      </c>
      <c r="BQ10232">
        <v>15766.9335115171</v>
      </c>
      <c r="BR10232">
        <v>1.35822815509566</v>
      </c>
      <c r="BS10232">
        <v>77955.9830126384</v>
      </c>
      <c r="BW10232" s="29">
        <v>10227</v>
      </c>
      <c r="BX10232">
        <f t="shared" si="632"/>
        <v>1</v>
      </c>
      <c r="BY10232">
        <f t="shared" si="633"/>
        <v>1</v>
      </c>
    </row>
    <row r="10233" spans="1:77">
      <c r="A10233" s="15">
        <v>10228</v>
      </c>
      <c r="BP10233">
        <v>0.80720745270332</v>
      </c>
      <c r="BQ10233">
        <v>24689.9858398146</v>
      </c>
      <c r="BR10233">
        <v>1.39888946753467</v>
      </c>
      <c r="BS10233">
        <v>72522.4211656347</v>
      </c>
      <c r="BW10233" s="29">
        <v>10228</v>
      </c>
      <c r="BX10233">
        <f t="shared" si="632"/>
        <v>1</v>
      </c>
      <c r="BY10233">
        <f t="shared" si="633"/>
        <v>1</v>
      </c>
    </row>
    <row r="10234" spans="1:77">
      <c r="A10234" s="15">
        <v>10229</v>
      </c>
      <c r="BP10234">
        <v>0.847931776390446</v>
      </c>
      <c r="BQ10234">
        <v>17879.3050157712</v>
      </c>
      <c r="BR10234">
        <v>1.4582450803072</v>
      </c>
      <c r="BS10234">
        <v>69390.530053389</v>
      </c>
      <c r="BW10234" s="29">
        <v>10229</v>
      </c>
      <c r="BX10234">
        <f t="shared" si="632"/>
        <v>1</v>
      </c>
      <c r="BY10234">
        <f t="shared" si="633"/>
        <v>1</v>
      </c>
    </row>
    <row r="10235" spans="1:77">
      <c r="A10235" s="15">
        <v>10230</v>
      </c>
      <c r="BP10235">
        <v>0.851233787633845</v>
      </c>
      <c r="BQ10235">
        <v>14409.9207453907</v>
      </c>
      <c r="BR10235">
        <v>1.48744851920216</v>
      </c>
      <c r="BS10235">
        <v>66284.6211660084</v>
      </c>
      <c r="BW10235" s="29">
        <v>10230</v>
      </c>
      <c r="BX10235">
        <f t="shared" si="632"/>
        <v>1</v>
      </c>
      <c r="BY10235">
        <f t="shared" si="633"/>
        <v>1</v>
      </c>
    </row>
    <row r="10236" spans="1:77">
      <c r="A10236" s="15">
        <v>10231</v>
      </c>
      <c r="BP10236">
        <v>0.806592193840058</v>
      </c>
      <c r="BQ10236">
        <v>13581.9203518565</v>
      </c>
      <c r="BR10236">
        <v>1.35758170791774</v>
      </c>
      <c r="BS10236">
        <v>61788.107805587</v>
      </c>
      <c r="BW10236" s="29">
        <v>10231</v>
      </c>
      <c r="BX10236">
        <f t="shared" si="632"/>
        <v>1</v>
      </c>
      <c r="BY10236">
        <f t="shared" si="633"/>
        <v>1</v>
      </c>
    </row>
    <row r="10237" spans="1:77">
      <c r="A10237" s="15">
        <v>10232</v>
      </c>
      <c r="BP10237">
        <v>0.809115967451345</v>
      </c>
      <c r="BQ10237">
        <v>10680.7733822037</v>
      </c>
      <c r="BR10237">
        <v>1.3997275492828</v>
      </c>
      <c r="BS10237">
        <v>60160.1031107984</v>
      </c>
      <c r="BW10237" s="29">
        <v>10232</v>
      </c>
      <c r="BX10237">
        <f t="shared" si="632"/>
        <v>1</v>
      </c>
      <c r="BY10237">
        <f t="shared" si="633"/>
        <v>1</v>
      </c>
    </row>
    <row r="10238" spans="1:77">
      <c r="A10238" s="15">
        <v>10233</v>
      </c>
      <c r="BP10238">
        <v>0.813325065067429</v>
      </c>
      <c r="BQ10238">
        <v>14923.3584782755</v>
      </c>
      <c r="BR10238">
        <v>1.34850628827415</v>
      </c>
      <c r="BS10238">
        <v>64647.4565069907</v>
      </c>
      <c r="BW10238" s="29">
        <v>10233</v>
      </c>
      <c r="BX10238">
        <f t="shared" si="632"/>
        <v>1</v>
      </c>
      <c r="BY10238">
        <f t="shared" si="633"/>
        <v>1</v>
      </c>
    </row>
    <row r="10239" spans="1:77">
      <c r="A10239" s="15">
        <v>10234</v>
      </c>
      <c r="BP10239">
        <v>0.791532944818853</v>
      </c>
      <c r="BQ10239">
        <v>12806.5665481676</v>
      </c>
      <c r="BR10239">
        <v>1.34954697360835</v>
      </c>
      <c r="BS10239">
        <v>63934.6784065092</v>
      </c>
      <c r="BW10239" s="29">
        <v>10234</v>
      </c>
      <c r="BX10239">
        <f t="shared" si="632"/>
        <v>1</v>
      </c>
      <c r="BY10239">
        <f t="shared" si="633"/>
        <v>1</v>
      </c>
    </row>
    <row r="10240" spans="1:77">
      <c r="A10240" s="15">
        <v>10235</v>
      </c>
      <c r="BP10240">
        <v>0.812447508672685</v>
      </c>
      <c r="BQ10240">
        <v>20287.4927946725</v>
      </c>
      <c r="BR10240">
        <v>1.40175167243545</v>
      </c>
      <c r="BS10240">
        <v>90093.3205420048</v>
      </c>
      <c r="BW10240" s="29">
        <v>10235</v>
      </c>
      <c r="BX10240">
        <f t="shared" si="632"/>
        <v>1</v>
      </c>
      <c r="BY10240">
        <f t="shared" si="633"/>
        <v>1</v>
      </c>
    </row>
    <row r="10241" spans="1:77">
      <c r="A10241" s="15">
        <v>10236</v>
      </c>
      <c r="BP10241">
        <v>0.803856527122631</v>
      </c>
      <c r="BQ10241">
        <v>10328.373500735</v>
      </c>
      <c r="BR10241">
        <v>1.39024759799166</v>
      </c>
      <c r="BS10241">
        <v>60107.3556913869</v>
      </c>
      <c r="BW10241" s="29">
        <v>10236</v>
      </c>
      <c r="BX10241">
        <f t="shared" si="632"/>
        <v>1</v>
      </c>
      <c r="BY10241">
        <f t="shared" si="633"/>
        <v>1</v>
      </c>
    </row>
    <row r="10242" spans="1:77">
      <c r="A10242" s="15">
        <v>10237</v>
      </c>
      <c r="BP10242">
        <v>0.82404482608799</v>
      </c>
      <c r="BQ10242">
        <v>11044.6113818982</v>
      </c>
      <c r="BR10242">
        <v>1.41651625185285</v>
      </c>
      <c r="BS10242">
        <v>61029.8201881252</v>
      </c>
      <c r="BW10242" s="29">
        <v>10237</v>
      </c>
      <c r="BX10242">
        <f t="shared" si="632"/>
        <v>1</v>
      </c>
      <c r="BY10242">
        <f t="shared" si="633"/>
        <v>1</v>
      </c>
    </row>
    <row r="10243" spans="1:77">
      <c r="A10243" s="15">
        <v>10238</v>
      </c>
      <c r="BP10243">
        <v>0.788984216163749</v>
      </c>
      <c r="BQ10243">
        <v>17969.8277077373</v>
      </c>
      <c r="BR10243">
        <v>1.35742130695519</v>
      </c>
      <c r="BS10243">
        <v>69398.7306034902</v>
      </c>
      <c r="BW10243" s="29">
        <v>10238</v>
      </c>
      <c r="BX10243">
        <f t="shared" si="632"/>
        <v>1</v>
      </c>
      <c r="BY10243">
        <f t="shared" si="633"/>
        <v>1</v>
      </c>
    </row>
    <row r="10244" spans="1:77">
      <c r="A10244" s="15">
        <v>10239</v>
      </c>
      <c r="BP10244">
        <v>0.8755663277075</v>
      </c>
      <c r="BQ10244">
        <v>13226.6002849301</v>
      </c>
      <c r="BR10244">
        <v>1.51000756615573</v>
      </c>
      <c r="BS10244">
        <v>62888.7194672041</v>
      </c>
      <c r="BW10244" s="29">
        <v>10239</v>
      </c>
      <c r="BX10244">
        <f t="shared" si="632"/>
        <v>1</v>
      </c>
      <c r="BY10244">
        <f t="shared" si="633"/>
        <v>1</v>
      </c>
    </row>
    <row r="10245" spans="1:77">
      <c r="A10245" s="15">
        <v>10240</v>
      </c>
      <c r="BP10245">
        <v>0.798936839253702</v>
      </c>
      <c r="BQ10245">
        <v>19212.8312750218</v>
      </c>
      <c r="BR10245">
        <v>1.38478047330059</v>
      </c>
      <c r="BS10245">
        <v>69035.485018527</v>
      </c>
      <c r="BW10245" s="29">
        <v>10240</v>
      </c>
      <c r="BX10245">
        <f t="shared" si="632"/>
        <v>1</v>
      </c>
      <c r="BY10245">
        <f t="shared" si="633"/>
        <v>1</v>
      </c>
    </row>
    <row r="10246" spans="1:77">
      <c r="A10246" s="15">
        <v>10241</v>
      </c>
      <c r="BP10246">
        <v>0.778950775257968</v>
      </c>
      <c r="BQ10246">
        <v>13211.9439528554</v>
      </c>
      <c r="BR10246">
        <v>1.32709913425975</v>
      </c>
      <c r="BS10246">
        <v>64501.3134131452</v>
      </c>
      <c r="BW10246" s="29">
        <v>10241</v>
      </c>
      <c r="BX10246">
        <f t="shared" si="632"/>
        <v>1</v>
      </c>
      <c r="BY10246">
        <f t="shared" si="633"/>
        <v>1</v>
      </c>
    </row>
    <row r="10247" spans="1:77">
      <c r="A10247" s="15">
        <v>10242</v>
      </c>
      <c r="BP10247">
        <v>0.803559207662625</v>
      </c>
      <c r="BQ10247">
        <v>12406.9195541728</v>
      </c>
      <c r="BR10247">
        <v>1.3648308630232</v>
      </c>
      <c r="BS10247">
        <v>76552.3065148937</v>
      </c>
      <c r="BW10247" s="29">
        <v>10242</v>
      </c>
      <c r="BX10247">
        <f t="shared" ref="BX10247:BX10310" si="634">IF(BU10247=MAX($BU10247:$BV10247),1,0)</f>
        <v>1</v>
      </c>
      <c r="BY10247">
        <f t="shared" ref="BY10247:BY10310" si="635">IF(BV10247=MAX($BU10247:$BV10247),1,0)</f>
        <v>1</v>
      </c>
    </row>
    <row r="10248" spans="1:77">
      <c r="A10248" s="15">
        <v>10243</v>
      </c>
      <c r="BP10248">
        <v>0.809656816843814</v>
      </c>
      <c r="BQ10248">
        <v>12110.9508601003</v>
      </c>
      <c r="BR10248">
        <v>1.40037970165915</v>
      </c>
      <c r="BS10248">
        <v>62487.2667669576</v>
      </c>
      <c r="BW10248" s="29">
        <v>10243</v>
      </c>
      <c r="BX10248">
        <f t="shared" si="634"/>
        <v>1</v>
      </c>
      <c r="BY10248">
        <f t="shared" si="635"/>
        <v>1</v>
      </c>
    </row>
    <row r="10249" spans="1:77">
      <c r="A10249" s="15">
        <v>10244</v>
      </c>
      <c r="BP10249">
        <v>0.772861862702255</v>
      </c>
      <c r="BQ10249">
        <v>10592.0265303106</v>
      </c>
      <c r="BR10249">
        <v>1.29980722101674</v>
      </c>
      <c r="BS10249">
        <v>57733.0481778657</v>
      </c>
      <c r="BW10249" s="29">
        <v>10244</v>
      </c>
      <c r="BX10249">
        <f t="shared" si="634"/>
        <v>1</v>
      </c>
      <c r="BY10249">
        <f t="shared" si="635"/>
        <v>1</v>
      </c>
    </row>
    <row r="10250" spans="1:77">
      <c r="A10250" s="15">
        <v>10245</v>
      </c>
      <c r="BP10250">
        <v>0.806195006325327</v>
      </c>
      <c r="BQ10250">
        <v>13786.3280453234</v>
      </c>
      <c r="BR10250">
        <v>1.36090315928255</v>
      </c>
      <c r="BS10250">
        <v>65768.7832154818</v>
      </c>
      <c r="BW10250" s="29">
        <v>10245</v>
      </c>
      <c r="BX10250">
        <f t="shared" si="634"/>
        <v>1</v>
      </c>
      <c r="BY10250">
        <f t="shared" si="635"/>
        <v>1</v>
      </c>
    </row>
    <row r="10251" spans="1:77">
      <c r="A10251" s="15">
        <v>10246</v>
      </c>
      <c r="BP10251">
        <v>0.833009230600611</v>
      </c>
      <c r="BQ10251">
        <v>11536.4907516012</v>
      </c>
      <c r="BR10251">
        <v>1.41921263657902</v>
      </c>
      <c r="BS10251">
        <v>60439.7134319265</v>
      </c>
      <c r="BW10251" s="29">
        <v>10246</v>
      </c>
      <c r="BX10251">
        <f t="shared" si="634"/>
        <v>1</v>
      </c>
      <c r="BY10251">
        <f t="shared" si="635"/>
        <v>1</v>
      </c>
    </row>
    <row r="10252" spans="1:77">
      <c r="A10252" s="15">
        <v>10247</v>
      </c>
      <c r="BP10252">
        <v>0.778026690744681</v>
      </c>
      <c r="BQ10252">
        <v>17430.0143716324</v>
      </c>
      <c r="BR10252">
        <v>1.34148624204581</v>
      </c>
      <c r="BS10252">
        <v>71016.6027625126</v>
      </c>
      <c r="BW10252" s="29">
        <v>10247</v>
      </c>
      <c r="BX10252">
        <f t="shared" si="634"/>
        <v>1</v>
      </c>
      <c r="BY10252">
        <f t="shared" si="635"/>
        <v>1</v>
      </c>
    </row>
    <row r="10253" spans="1:77">
      <c r="A10253" s="15">
        <v>10248</v>
      </c>
      <c r="BP10253">
        <v>0.756263047027226</v>
      </c>
      <c r="BQ10253">
        <v>14722.9235116344</v>
      </c>
      <c r="BR10253">
        <v>1.27934311758137</v>
      </c>
      <c r="BS10253">
        <v>66566.7547681058</v>
      </c>
      <c r="BW10253" s="29">
        <v>10248</v>
      </c>
      <c r="BX10253">
        <f t="shared" si="634"/>
        <v>1</v>
      </c>
      <c r="BY10253">
        <f t="shared" si="635"/>
        <v>1</v>
      </c>
    </row>
    <row r="10254" spans="1:77">
      <c r="A10254" s="15">
        <v>10249</v>
      </c>
      <c r="BP10254">
        <v>0.807650470346862</v>
      </c>
      <c r="BQ10254">
        <v>11303.8600155352</v>
      </c>
      <c r="BR10254">
        <v>1.39141403376279</v>
      </c>
      <c r="BS10254">
        <v>62042.4763230511</v>
      </c>
      <c r="BW10254" s="29">
        <v>10249</v>
      </c>
      <c r="BX10254">
        <f t="shared" si="634"/>
        <v>1</v>
      </c>
      <c r="BY10254">
        <f t="shared" si="635"/>
        <v>1</v>
      </c>
    </row>
    <row r="10255" spans="1:77">
      <c r="A10255" s="15">
        <v>10250</v>
      </c>
      <c r="BP10255">
        <v>0.831835883997648</v>
      </c>
      <c r="BQ10255">
        <v>14117.5640154369</v>
      </c>
      <c r="BR10255">
        <v>1.42428257637659</v>
      </c>
      <c r="BS10255">
        <v>78385.3431591422</v>
      </c>
      <c r="BW10255" s="29">
        <v>10250</v>
      </c>
      <c r="BX10255">
        <f t="shared" si="634"/>
        <v>1</v>
      </c>
      <c r="BY10255">
        <f t="shared" si="635"/>
        <v>1</v>
      </c>
    </row>
    <row r="10256" spans="1:77">
      <c r="A10256" s="15">
        <v>10251</v>
      </c>
      <c r="BP10256">
        <v>0.836397725176743</v>
      </c>
      <c r="BQ10256">
        <v>14269.1702920846</v>
      </c>
      <c r="BR10256">
        <v>1.38658387811024</v>
      </c>
      <c r="BS10256">
        <v>62640.3221896234</v>
      </c>
      <c r="BW10256" s="29">
        <v>10251</v>
      </c>
      <c r="BX10256">
        <f t="shared" si="634"/>
        <v>1</v>
      </c>
      <c r="BY10256">
        <f t="shared" si="635"/>
        <v>1</v>
      </c>
    </row>
    <row r="10257" spans="1:77">
      <c r="A10257" s="15">
        <v>10252</v>
      </c>
      <c r="BP10257">
        <v>0.815998124224768</v>
      </c>
      <c r="BQ10257">
        <v>9984.66197513924</v>
      </c>
      <c r="BR10257">
        <v>1.35959794552238</v>
      </c>
      <c r="BS10257">
        <v>57532.3674143419</v>
      </c>
      <c r="BW10257" s="29">
        <v>10252</v>
      </c>
      <c r="BX10257">
        <f t="shared" si="634"/>
        <v>1</v>
      </c>
      <c r="BY10257">
        <f t="shared" si="635"/>
        <v>1</v>
      </c>
    </row>
    <row r="10258" spans="1:77">
      <c r="A10258" s="15">
        <v>10253</v>
      </c>
      <c r="BP10258">
        <v>0.815925766637083</v>
      </c>
      <c r="BQ10258">
        <v>12321.0902469883</v>
      </c>
      <c r="BR10258">
        <v>1.39708619453538</v>
      </c>
      <c r="BS10258">
        <v>77289.0370673193</v>
      </c>
      <c r="BW10258" s="29">
        <v>10253</v>
      </c>
      <c r="BX10258">
        <f t="shared" si="634"/>
        <v>1</v>
      </c>
      <c r="BY10258">
        <f t="shared" si="635"/>
        <v>1</v>
      </c>
    </row>
    <row r="10259" spans="1:77">
      <c r="A10259" s="15">
        <v>10254</v>
      </c>
      <c r="BP10259">
        <v>0.788746101283596</v>
      </c>
      <c r="BQ10259">
        <v>12829.8436158442</v>
      </c>
      <c r="BR10259">
        <v>1.31911809423756</v>
      </c>
      <c r="BS10259">
        <v>76530.3668233963</v>
      </c>
      <c r="BW10259" s="29">
        <v>10254</v>
      </c>
      <c r="BX10259">
        <f t="shared" si="634"/>
        <v>1</v>
      </c>
      <c r="BY10259">
        <f t="shared" si="635"/>
        <v>1</v>
      </c>
    </row>
    <row r="10260" spans="1:77">
      <c r="A10260" s="15">
        <v>10255</v>
      </c>
      <c r="BP10260">
        <v>0.821347579187774</v>
      </c>
      <c r="BQ10260">
        <v>19511.2906420503</v>
      </c>
      <c r="BR10260">
        <v>1.39736655381683</v>
      </c>
      <c r="BS10260">
        <v>71341.3883739221</v>
      </c>
      <c r="BW10260" s="29">
        <v>10255</v>
      </c>
      <c r="BX10260">
        <f t="shared" si="634"/>
        <v>1</v>
      </c>
      <c r="BY10260">
        <f t="shared" si="635"/>
        <v>1</v>
      </c>
    </row>
    <row r="10261" spans="1:77">
      <c r="A10261" s="15">
        <v>10256</v>
      </c>
      <c r="BP10261">
        <v>0.845707839365629</v>
      </c>
      <c r="BQ10261">
        <v>15047.3767478944</v>
      </c>
      <c r="BR10261">
        <v>1.4587269425693</v>
      </c>
      <c r="BS10261">
        <v>64119.4273639423</v>
      </c>
      <c r="BW10261" s="29">
        <v>10256</v>
      </c>
      <c r="BX10261">
        <f t="shared" si="634"/>
        <v>1</v>
      </c>
      <c r="BY10261">
        <f t="shared" si="635"/>
        <v>1</v>
      </c>
    </row>
    <row r="10262" spans="1:77">
      <c r="A10262" s="15">
        <v>10257</v>
      </c>
      <c r="BP10262">
        <v>0.850170113354015</v>
      </c>
      <c r="BQ10262">
        <v>10440.3718956119</v>
      </c>
      <c r="BR10262">
        <v>1.44509500550331</v>
      </c>
      <c r="BS10262">
        <v>58609.0837458335</v>
      </c>
      <c r="BW10262" s="29">
        <v>10257</v>
      </c>
      <c r="BX10262">
        <f t="shared" si="634"/>
        <v>1</v>
      </c>
      <c r="BY10262">
        <f t="shared" si="635"/>
        <v>1</v>
      </c>
    </row>
    <row r="10263" spans="1:77">
      <c r="A10263" s="15">
        <v>10258</v>
      </c>
      <c r="BP10263">
        <v>0.786637111879379</v>
      </c>
      <c r="BQ10263">
        <v>16573.2320900383</v>
      </c>
      <c r="BR10263">
        <v>1.3542801683477</v>
      </c>
      <c r="BS10263">
        <v>65122.8073374551</v>
      </c>
      <c r="BW10263" s="29">
        <v>10258</v>
      </c>
      <c r="BX10263">
        <f t="shared" si="634"/>
        <v>1</v>
      </c>
      <c r="BY10263">
        <f t="shared" si="635"/>
        <v>1</v>
      </c>
    </row>
    <row r="10264" spans="1:77">
      <c r="A10264" s="15">
        <v>10259</v>
      </c>
      <c r="BP10264">
        <v>0.849727796479461</v>
      </c>
      <c r="BQ10264">
        <v>10405.0924106842</v>
      </c>
      <c r="BR10264">
        <v>1.4670257679578</v>
      </c>
      <c r="BS10264">
        <v>59693.7516854556</v>
      </c>
      <c r="BW10264" s="29">
        <v>10259</v>
      </c>
      <c r="BX10264">
        <f t="shared" si="634"/>
        <v>1</v>
      </c>
      <c r="BY10264">
        <f t="shared" si="635"/>
        <v>1</v>
      </c>
    </row>
    <row r="10265" spans="1:77">
      <c r="A10265" s="15">
        <v>10260</v>
      </c>
      <c r="BP10265">
        <v>0.852276097904805</v>
      </c>
      <c r="BQ10265">
        <v>16948.0300462515</v>
      </c>
      <c r="BR10265">
        <v>1.45321034518826</v>
      </c>
      <c r="BS10265">
        <v>84377.3815643784</v>
      </c>
      <c r="BW10265" s="29">
        <v>10260</v>
      </c>
      <c r="BX10265">
        <f t="shared" si="634"/>
        <v>1</v>
      </c>
      <c r="BY10265">
        <f t="shared" si="635"/>
        <v>1</v>
      </c>
    </row>
    <row r="10266" spans="1:77">
      <c r="A10266" s="15">
        <v>10261</v>
      </c>
      <c r="BP10266">
        <v>0.787728319721527</v>
      </c>
      <c r="BQ10266">
        <v>20321.4662107725</v>
      </c>
      <c r="BR10266">
        <v>1.33146488652905</v>
      </c>
      <c r="BS10266">
        <v>74622.2565837874</v>
      </c>
      <c r="BW10266" s="29">
        <v>10261</v>
      </c>
      <c r="BX10266">
        <f t="shared" si="634"/>
        <v>1</v>
      </c>
      <c r="BY10266">
        <f t="shared" si="635"/>
        <v>1</v>
      </c>
    </row>
    <row r="10267" spans="1:77">
      <c r="A10267" s="15">
        <v>10262</v>
      </c>
      <c r="BP10267">
        <v>0.811757341785913</v>
      </c>
      <c r="BQ10267">
        <v>14463.0617843998</v>
      </c>
      <c r="BR10267">
        <v>1.40520092421112</v>
      </c>
      <c r="BS10267">
        <v>80717.4436475585</v>
      </c>
      <c r="BW10267" s="29">
        <v>10262</v>
      </c>
      <c r="BX10267">
        <f t="shared" si="634"/>
        <v>1</v>
      </c>
      <c r="BY10267">
        <f t="shared" si="635"/>
        <v>1</v>
      </c>
    </row>
    <row r="10268" spans="1:77">
      <c r="A10268" s="15">
        <v>10263</v>
      </c>
      <c r="BP10268">
        <v>0.870032998168816</v>
      </c>
      <c r="BQ10268">
        <v>15082.56540866</v>
      </c>
      <c r="BR10268">
        <v>1.50084643963296</v>
      </c>
      <c r="BS10268">
        <v>67765.1015108277</v>
      </c>
      <c r="BW10268" s="29">
        <v>10263</v>
      </c>
      <c r="BX10268">
        <f t="shared" si="634"/>
        <v>1</v>
      </c>
      <c r="BY10268">
        <f t="shared" si="635"/>
        <v>1</v>
      </c>
    </row>
    <row r="10269" spans="1:77">
      <c r="A10269" s="15">
        <v>10264</v>
      </c>
      <c r="BP10269">
        <v>0.778093456911323</v>
      </c>
      <c r="BQ10269">
        <v>15131.3320918367</v>
      </c>
      <c r="BR10269">
        <v>1.33851232947341</v>
      </c>
      <c r="BS10269">
        <v>65398.0142019576</v>
      </c>
      <c r="BW10269" s="29">
        <v>10264</v>
      </c>
      <c r="BX10269">
        <f t="shared" si="634"/>
        <v>1</v>
      </c>
      <c r="BY10269">
        <f t="shared" si="635"/>
        <v>1</v>
      </c>
    </row>
    <row r="10270" spans="1:77">
      <c r="A10270" s="15">
        <v>10265</v>
      </c>
      <c r="BP10270">
        <v>0.778234658561014</v>
      </c>
      <c r="BQ10270">
        <v>15907.2461236293</v>
      </c>
      <c r="BR10270">
        <v>1.34703061836024</v>
      </c>
      <c r="BS10270">
        <v>68294.3214013162</v>
      </c>
      <c r="BW10270" s="29">
        <v>10265</v>
      </c>
      <c r="BX10270">
        <f t="shared" si="634"/>
        <v>1</v>
      </c>
      <c r="BY10270">
        <f t="shared" si="635"/>
        <v>1</v>
      </c>
    </row>
    <row r="10271" spans="1:77">
      <c r="A10271" s="15">
        <v>10266</v>
      </c>
      <c r="BP10271">
        <v>0.821500179443556</v>
      </c>
      <c r="BQ10271">
        <v>16495.9740438993</v>
      </c>
      <c r="BR10271">
        <v>1.39833323399155</v>
      </c>
      <c r="BS10271">
        <v>69442.9332559465</v>
      </c>
      <c r="BW10271" s="29">
        <v>10266</v>
      </c>
      <c r="BX10271">
        <f t="shared" si="634"/>
        <v>1</v>
      </c>
      <c r="BY10271">
        <f t="shared" si="635"/>
        <v>1</v>
      </c>
    </row>
    <row r="10272" spans="1:77">
      <c r="A10272" s="15">
        <v>10267</v>
      </c>
      <c r="BP10272">
        <v>0.846803468470165</v>
      </c>
      <c r="BQ10272">
        <v>15137.762053829</v>
      </c>
      <c r="BR10272">
        <v>1.42285710289043</v>
      </c>
      <c r="BS10272">
        <v>65226.5936710781</v>
      </c>
      <c r="BW10272" s="29">
        <v>10267</v>
      </c>
      <c r="BX10272">
        <f t="shared" si="634"/>
        <v>1</v>
      </c>
      <c r="BY10272">
        <f t="shared" si="635"/>
        <v>1</v>
      </c>
    </row>
    <row r="10273" spans="1:77">
      <c r="A10273" s="15">
        <v>10268</v>
      </c>
      <c r="BP10273">
        <v>0.863558643514593</v>
      </c>
      <c r="BQ10273">
        <v>18527.9784911927</v>
      </c>
      <c r="BR10273">
        <v>1.49529828836127</v>
      </c>
      <c r="BS10273">
        <v>86353.0248304887</v>
      </c>
      <c r="BW10273" s="29">
        <v>10268</v>
      </c>
      <c r="BX10273">
        <f t="shared" si="634"/>
        <v>1</v>
      </c>
      <c r="BY10273">
        <f t="shared" si="635"/>
        <v>1</v>
      </c>
    </row>
    <row r="10274" spans="1:77">
      <c r="A10274" s="15">
        <v>10269</v>
      </c>
      <c r="BP10274">
        <v>0.792266815975561</v>
      </c>
      <c r="BQ10274">
        <v>12980.441215696</v>
      </c>
      <c r="BR10274">
        <v>1.35621682361951</v>
      </c>
      <c r="BS10274">
        <v>62323.725982864</v>
      </c>
      <c r="BW10274" s="29">
        <v>10269</v>
      </c>
      <c r="BX10274">
        <f t="shared" si="634"/>
        <v>1</v>
      </c>
      <c r="BY10274">
        <f t="shared" si="635"/>
        <v>1</v>
      </c>
    </row>
    <row r="10275" spans="1:77">
      <c r="A10275" s="15">
        <v>10270</v>
      </c>
      <c r="BP10275">
        <v>0.823120059395613</v>
      </c>
      <c r="BQ10275">
        <v>13286.5392969408</v>
      </c>
      <c r="BR10275">
        <v>1.43155937159257</v>
      </c>
      <c r="BS10275">
        <v>78163.2462485984</v>
      </c>
      <c r="BW10275" s="29">
        <v>10270</v>
      </c>
      <c r="BX10275">
        <f t="shared" si="634"/>
        <v>1</v>
      </c>
      <c r="BY10275">
        <f t="shared" si="635"/>
        <v>1</v>
      </c>
    </row>
    <row r="10276" spans="1:77">
      <c r="A10276" s="15">
        <v>10271</v>
      </c>
      <c r="BP10276">
        <v>0.78480335851891</v>
      </c>
      <c r="BQ10276">
        <v>13525.9357902604</v>
      </c>
      <c r="BR10276">
        <v>1.32186561798991</v>
      </c>
      <c r="BS10276">
        <v>63965.6461429001</v>
      </c>
      <c r="BW10276" s="29">
        <v>10271</v>
      </c>
      <c r="BX10276">
        <f t="shared" si="634"/>
        <v>1</v>
      </c>
      <c r="BY10276">
        <f t="shared" si="635"/>
        <v>1</v>
      </c>
    </row>
    <row r="10277" spans="1:77">
      <c r="A10277" s="15">
        <v>10272</v>
      </c>
      <c r="BP10277">
        <v>0.764575585960985</v>
      </c>
      <c r="BQ10277">
        <v>13403.1739259114</v>
      </c>
      <c r="BR10277">
        <v>1.28561334891322</v>
      </c>
      <c r="BS10277">
        <v>63640.7725443958</v>
      </c>
      <c r="BW10277" s="29">
        <v>10272</v>
      </c>
      <c r="BX10277">
        <f t="shared" si="634"/>
        <v>1</v>
      </c>
      <c r="BY10277">
        <f t="shared" si="635"/>
        <v>1</v>
      </c>
    </row>
    <row r="10278" spans="1:77">
      <c r="A10278" s="15">
        <v>10273</v>
      </c>
      <c r="BP10278">
        <v>0.825412462633927</v>
      </c>
      <c r="BQ10278">
        <v>14231.4173486839</v>
      </c>
      <c r="BR10278">
        <v>1.38293322396975</v>
      </c>
      <c r="BS10278">
        <v>64665.4601446368</v>
      </c>
      <c r="BW10278" s="29">
        <v>10273</v>
      </c>
      <c r="BX10278">
        <f t="shared" si="634"/>
        <v>1</v>
      </c>
      <c r="BY10278">
        <f t="shared" si="635"/>
        <v>1</v>
      </c>
    </row>
    <row r="10279" spans="1:77">
      <c r="A10279" s="15">
        <v>10274</v>
      </c>
      <c r="BP10279">
        <v>0.832934279158509</v>
      </c>
      <c r="BQ10279">
        <v>12562.9993128916</v>
      </c>
      <c r="BR10279">
        <v>1.44004756395788</v>
      </c>
      <c r="BS10279">
        <v>61394.335020092</v>
      </c>
      <c r="BW10279" s="29">
        <v>10274</v>
      </c>
      <c r="BX10279">
        <f t="shared" si="634"/>
        <v>1</v>
      </c>
      <c r="BY10279">
        <f t="shared" si="635"/>
        <v>1</v>
      </c>
    </row>
    <row r="10280" spans="1:77">
      <c r="A10280" s="15">
        <v>10275</v>
      </c>
      <c r="BP10280">
        <v>0.816552594142197</v>
      </c>
      <c r="BQ10280">
        <v>13250.8916766572</v>
      </c>
      <c r="BR10280">
        <v>1.38152350561976</v>
      </c>
      <c r="BS10280">
        <v>60832.9908627837</v>
      </c>
      <c r="BW10280" s="29">
        <v>10275</v>
      </c>
      <c r="BX10280">
        <f t="shared" si="634"/>
        <v>1</v>
      </c>
      <c r="BY10280">
        <f t="shared" si="635"/>
        <v>1</v>
      </c>
    </row>
    <row r="10281" spans="1:77">
      <c r="A10281" s="15">
        <v>10276</v>
      </c>
      <c r="BP10281">
        <v>0.856767833363428</v>
      </c>
      <c r="BQ10281">
        <v>14124.0741887588</v>
      </c>
      <c r="BR10281">
        <v>1.43477578404496</v>
      </c>
      <c r="BS10281">
        <v>63410.5996578303</v>
      </c>
      <c r="BW10281" s="29">
        <v>10276</v>
      </c>
      <c r="BX10281">
        <f t="shared" si="634"/>
        <v>1</v>
      </c>
      <c r="BY10281">
        <f t="shared" si="635"/>
        <v>1</v>
      </c>
    </row>
    <row r="10282" spans="1:77">
      <c r="A10282" s="15">
        <v>10277</v>
      </c>
      <c r="BP10282">
        <v>0.821114535310664</v>
      </c>
      <c r="BQ10282">
        <v>17328.5352163683</v>
      </c>
      <c r="BR10282">
        <v>1.41912936870631</v>
      </c>
      <c r="BS10282">
        <v>67338.8957867393</v>
      </c>
      <c r="BW10282" s="29">
        <v>10277</v>
      </c>
      <c r="BX10282">
        <f t="shared" si="634"/>
        <v>1</v>
      </c>
      <c r="BY10282">
        <f t="shared" si="635"/>
        <v>1</v>
      </c>
    </row>
    <row r="10283" spans="1:77">
      <c r="A10283" s="15">
        <v>10278</v>
      </c>
      <c r="BP10283">
        <v>0.816721835362162</v>
      </c>
      <c r="BQ10283">
        <v>18497.6973595226</v>
      </c>
      <c r="BR10283">
        <v>1.40477774392786</v>
      </c>
      <c r="BS10283">
        <v>74681.8168574226</v>
      </c>
      <c r="BW10283" s="29">
        <v>10278</v>
      </c>
      <c r="BX10283">
        <f t="shared" si="634"/>
        <v>1</v>
      </c>
      <c r="BY10283">
        <f t="shared" si="635"/>
        <v>1</v>
      </c>
    </row>
    <row r="10284" spans="1:77">
      <c r="A10284" s="15">
        <v>10279</v>
      </c>
      <c r="BP10284">
        <v>0.774034952349115</v>
      </c>
      <c r="BQ10284">
        <v>12471.0749068267</v>
      </c>
      <c r="BR10284">
        <v>1.31036847724545</v>
      </c>
      <c r="BS10284">
        <v>59663.7345507425</v>
      </c>
      <c r="BW10284" s="29">
        <v>10279</v>
      </c>
      <c r="BX10284">
        <f t="shared" si="634"/>
        <v>1</v>
      </c>
      <c r="BY10284">
        <f t="shared" si="635"/>
        <v>1</v>
      </c>
    </row>
    <row r="10285" spans="1:77">
      <c r="A10285" s="15">
        <v>10280</v>
      </c>
      <c r="BP10285">
        <v>0.830268637915167</v>
      </c>
      <c r="BQ10285">
        <v>16961.6273945006</v>
      </c>
      <c r="BR10285">
        <v>1.44420001827584</v>
      </c>
      <c r="BS10285">
        <v>72955.2400853901</v>
      </c>
      <c r="BW10285" s="29">
        <v>10280</v>
      </c>
      <c r="BX10285">
        <f t="shared" si="634"/>
        <v>1</v>
      </c>
      <c r="BY10285">
        <f t="shared" si="635"/>
        <v>1</v>
      </c>
    </row>
    <row r="10286" spans="1:77">
      <c r="A10286" s="15">
        <v>10281</v>
      </c>
      <c r="BP10286">
        <v>0.780183363528455</v>
      </c>
      <c r="BQ10286">
        <v>17946.5761877344</v>
      </c>
      <c r="BR10286">
        <v>1.35494163761991</v>
      </c>
      <c r="BS10286">
        <v>83205.7772272745</v>
      </c>
      <c r="BW10286" s="29">
        <v>10281</v>
      </c>
      <c r="BX10286">
        <f t="shared" si="634"/>
        <v>1</v>
      </c>
      <c r="BY10286">
        <f t="shared" si="635"/>
        <v>1</v>
      </c>
    </row>
    <row r="10287" spans="1:77">
      <c r="A10287" s="15">
        <v>10282</v>
      </c>
      <c r="BP10287">
        <v>0.794064276497481</v>
      </c>
      <c r="BQ10287">
        <v>17625.2021055579</v>
      </c>
      <c r="BR10287">
        <v>1.37552149027409</v>
      </c>
      <c r="BS10287">
        <v>73724.1045798589</v>
      </c>
      <c r="BW10287" s="29">
        <v>10282</v>
      </c>
      <c r="BX10287">
        <f t="shared" si="634"/>
        <v>1</v>
      </c>
      <c r="BY10287">
        <f t="shared" si="635"/>
        <v>1</v>
      </c>
    </row>
    <row r="10288" spans="1:77">
      <c r="A10288" s="15">
        <v>10283</v>
      </c>
      <c r="BP10288">
        <v>0.79967153697651</v>
      </c>
      <c r="BQ10288">
        <v>15072.2272353482</v>
      </c>
      <c r="BR10288">
        <v>1.36860267333891</v>
      </c>
      <c r="BS10288">
        <v>78882.4913806752</v>
      </c>
      <c r="BW10288" s="29">
        <v>10283</v>
      </c>
      <c r="BX10288">
        <f t="shared" si="634"/>
        <v>1</v>
      </c>
      <c r="BY10288">
        <f t="shared" si="635"/>
        <v>1</v>
      </c>
    </row>
    <row r="10289" spans="1:77">
      <c r="A10289" s="15">
        <v>10284</v>
      </c>
      <c r="BP10289">
        <v>0.815259825938691</v>
      </c>
      <c r="BQ10289">
        <v>17298.9106949874</v>
      </c>
      <c r="BR10289">
        <v>1.40594710874885</v>
      </c>
      <c r="BS10289">
        <v>68834.8277802876</v>
      </c>
      <c r="BW10289" s="29">
        <v>10284</v>
      </c>
      <c r="BX10289">
        <f t="shared" si="634"/>
        <v>1</v>
      </c>
      <c r="BY10289">
        <f t="shared" si="635"/>
        <v>1</v>
      </c>
    </row>
    <row r="10290" spans="1:77">
      <c r="A10290" s="15">
        <v>10285</v>
      </c>
      <c r="BP10290">
        <v>0.824177456400369</v>
      </c>
      <c r="BQ10290">
        <v>14293.1098084382</v>
      </c>
      <c r="BR10290">
        <v>1.42618135843881</v>
      </c>
      <c r="BS10290">
        <v>64419.8388028949</v>
      </c>
      <c r="BW10290" s="29">
        <v>10285</v>
      </c>
      <c r="BX10290">
        <f t="shared" si="634"/>
        <v>1</v>
      </c>
      <c r="BY10290">
        <f t="shared" si="635"/>
        <v>1</v>
      </c>
    </row>
    <row r="10291" spans="1:77">
      <c r="A10291" s="15">
        <v>10286</v>
      </c>
      <c r="BP10291">
        <v>0.766848155981245</v>
      </c>
      <c r="BQ10291">
        <v>12058.2024751589</v>
      </c>
      <c r="BR10291">
        <v>1.29377097745226</v>
      </c>
      <c r="BS10291">
        <v>62887.6774878519</v>
      </c>
      <c r="BW10291" s="29">
        <v>10286</v>
      </c>
      <c r="BX10291">
        <f t="shared" si="634"/>
        <v>1</v>
      </c>
      <c r="BY10291">
        <f t="shared" si="635"/>
        <v>1</v>
      </c>
    </row>
    <row r="10292" spans="1:77">
      <c r="A10292" s="15">
        <v>10287</v>
      </c>
      <c r="BP10292">
        <v>0.796037442668491</v>
      </c>
      <c r="BQ10292">
        <v>11724.8963633311</v>
      </c>
      <c r="BR10292">
        <v>1.35631239204357</v>
      </c>
      <c r="BS10292">
        <v>73255.7724708933</v>
      </c>
      <c r="BW10292" s="29">
        <v>10287</v>
      </c>
      <c r="BX10292">
        <f t="shared" si="634"/>
        <v>1</v>
      </c>
      <c r="BY10292">
        <f t="shared" si="635"/>
        <v>1</v>
      </c>
    </row>
    <row r="10293" spans="1:77">
      <c r="A10293" s="15">
        <v>10288</v>
      </c>
      <c r="BP10293">
        <v>0.827249084430573</v>
      </c>
      <c r="BQ10293">
        <v>11570.4145481624</v>
      </c>
      <c r="BR10293">
        <v>1.43754618210155</v>
      </c>
      <c r="BS10293">
        <v>61393.3263306811</v>
      </c>
      <c r="BW10293" s="29">
        <v>10288</v>
      </c>
      <c r="BX10293">
        <f t="shared" si="634"/>
        <v>1</v>
      </c>
      <c r="BY10293">
        <f t="shared" si="635"/>
        <v>1</v>
      </c>
    </row>
    <row r="10294" spans="1:77">
      <c r="A10294" s="15">
        <v>10289</v>
      </c>
      <c r="BP10294">
        <v>0.781823219299972</v>
      </c>
      <c r="BQ10294">
        <v>12300.6559738416</v>
      </c>
      <c r="BR10294">
        <v>1.35316434237955</v>
      </c>
      <c r="BS10294">
        <v>77507.1646229518</v>
      </c>
      <c r="BW10294" s="29">
        <v>10289</v>
      </c>
      <c r="BX10294">
        <f t="shared" si="634"/>
        <v>1</v>
      </c>
      <c r="BY10294">
        <f t="shared" si="635"/>
        <v>1</v>
      </c>
    </row>
    <row r="10295" spans="1:77">
      <c r="A10295" s="15">
        <v>10290</v>
      </c>
      <c r="BP10295">
        <v>0.803162078431808</v>
      </c>
      <c r="BQ10295">
        <v>20039.0244287751</v>
      </c>
      <c r="BR10295">
        <v>1.3712022638956</v>
      </c>
      <c r="BS10295">
        <v>83326.6270287946</v>
      </c>
      <c r="BW10295" s="29">
        <v>10290</v>
      </c>
      <c r="BX10295">
        <f t="shared" si="634"/>
        <v>1</v>
      </c>
      <c r="BY10295">
        <f t="shared" si="635"/>
        <v>1</v>
      </c>
    </row>
    <row r="10296" spans="1:77">
      <c r="A10296" s="15">
        <v>10291</v>
      </c>
      <c r="BP10296">
        <v>0.794292524766592</v>
      </c>
      <c r="BQ10296">
        <v>18446.1024138727</v>
      </c>
      <c r="BR10296">
        <v>1.38070941003195</v>
      </c>
      <c r="BS10296">
        <v>83964.1184624921</v>
      </c>
      <c r="BW10296" s="29">
        <v>10291</v>
      </c>
      <c r="BX10296">
        <f t="shared" si="634"/>
        <v>1</v>
      </c>
      <c r="BY10296">
        <f t="shared" si="635"/>
        <v>1</v>
      </c>
    </row>
    <row r="10297" spans="1:77">
      <c r="A10297" s="15">
        <v>10292</v>
      </c>
      <c r="BP10297">
        <v>0.751698658809456</v>
      </c>
      <c r="BQ10297">
        <v>11321.6350681829</v>
      </c>
      <c r="BR10297">
        <v>1.27508091899645</v>
      </c>
      <c r="BS10297">
        <v>61503.1613354364</v>
      </c>
      <c r="BW10297" s="29">
        <v>10292</v>
      </c>
      <c r="BX10297">
        <f t="shared" si="634"/>
        <v>1</v>
      </c>
      <c r="BY10297">
        <f t="shared" si="635"/>
        <v>1</v>
      </c>
    </row>
    <row r="10298" spans="1:77">
      <c r="A10298" s="15">
        <v>10293</v>
      </c>
      <c r="BP10298">
        <v>0.815093576603038</v>
      </c>
      <c r="BQ10298">
        <v>15506.1404902174</v>
      </c>
      <c r="BR10298">
        <v>1.38677387766251</v>
      </c>
      <c r="BS10298">
        <v>65045.9568785278</v>
      </c>
      <c r="BW10298" s="29">
        <v>10293</v>
      </c>
      <c r="BX10298">
        <f t="shared" si="634"/>
        <v>1</v>
      </c>
      <c r="BY10298">
        <f t="shared" si="635"/>
        <v>1</v>
      </c>
    </row>
    <row r="10299" spans="1:77">
      <c r="A10299" s="15">
        <v>10294</v>
      </c>
      <c r="BP10299">
        <v>0.862165490512369</v>
      </c>
      <c r="BQ10299">
        <v>15521.6445847177</v>
      </c>
      <c r="BR10299">
        <v>1.51114146866836</v>
      </c>
      <c r="BS10299">
        <v>66818.701720994</v>
      </c>
      <c r="BW10299" s="29">
        <v>10294</v>
      </c>
      <c r="BX10299">
        <f t="shared" si="634"/>
        <v>1</v>
      </c>
      <c r="BY10299">
        <f t="shared" si="635"/>
        <v>1</v>
      </c>
    </row>
    <row r="10300" spans="1:77">
      <c r="A10300" s="15">
        <v>10295</v>
      </c>
      <c r="BP10300">
        <v>0.844298918123371</v>
      </c>
      <c r="BQ10300">
        <v>12908.1295302995</v>
      </c>
      <c r="BR10300">
        <v>1.44642751759572</v>
      </c>
      <c r="BS10300">
        <v>62852.5204455501</v>
      </c>
      <c r="BW10300" s="29">
        <v>10295</v>
      </c>
      <c r="BX10300">
        <f t="shared" si="634"/>
        <v>1</v>
      </c>
      <c r="BY10300">
        <f t="shared" si="635"/>
        <v>1</v>
      </c>
    </row>
    <row r="10301" spans="1:77">
      <c r="A10301" s="15">
        <v>10296</v>
      </c>
      <c r="BP10301">
        <v>0.840912419266861</v>
      </c>
      <c r="BQ10301">
        <v>15424.2581153732</v>
      </c>
      <c r="BR10301">
        <v>1.42274090663249</v>
      </c>
      <c r="BS10301">
        <v>68476.1087902731</v>
      </c>
      <c r="BW10301" s="29">
        <v>10296</v>
      </c>
      <c r="BX10301">
        <f t="shared" si="634"/>
        <v>1</v>
      </c>
      <c r="BY10301">
        <f t="shared" si="635"/>
        <v>1</v>
      </c>
    </row>
    <row r="10302" spans="1:77">
      <c r="A10302" s="15">
        <v>10297</v>
      </c>
      <c r="BP10302">
        <v>0.835876376942034</v>
      </c>
      <c r="BQ10302">
        <v>16653.6116443132</v>
      </c>
      <c r="BR10302">
        <v>1.43458544241155</v>
      </c>
      <c r="BS10302">
        <v>65596.5256741386</v>
      </c>
      <c r="BW10302" s="29">
        <v>10297</v>
      </c>
      <c r="BX10302">
        <f t="shared" si="634"/>
        <v>1</v>
      </c>
      <c r="BY10302">
        <f t="shared" si="635"/>
        <v>1</v>
      </c>
    </row>
    <row r="10303" spans="1:77">
      <c r="A10303" s="15">
        <v>10298</v>
      </c>
      <c r="BP10303">
        <v>0.847957394088547</v>
      </c>
      <c r="BQ10303">
        <v>12676.3421308865</v>
      </c>
      <c r="BR10303">
        <v>1.47772199427542</v>
      </c>
      <c r="BS10303">
        <v>76178.980494718</v>
      </c>
      <c r="BW10303" s="29">
        <v>10298</v>
      </c>
      <c r="BX10303">
        <f t="shared" si="634"/>
        <v>1</v>
      </c>
      <c r="BY10303">
        <f t="shared" si="635"/>
        <v>1</v>
      </c>
    </row>
    <row r="10304" spans="1:77">
      <c r="A10304" s="15">
        <v>10299</v>
      </c>
      <c r="BP10304">
        <v>0.81743277512044</v>
      </c>
      <c r="BQ10304">
        <v>14235.828271679</v>
      </c>
      <c r="BR10304">
        <v>1.39806305310305</v>
      </c>
      <c r="BS10304">
        <v>82087.3453461758</v>
      </c>
      <c r="BW10304" s="29">
        <v>10299</v>
      </c>
      <c r="BX10304">
        <f t="shared" si="634"/>
        <v>1</v>
      </c>
      <c r="BY10304">
        <f t="shared" si="635"/>
        <v>1</v>
      </c>
    </row>
    <row r="10305" spans="1:77">
      <c r="A10305" s="15">
        <v>10300</v>
      </c>
      <c r="BP10305">
        <v>0.823740910503372</v>
      </c>
      <c r="BQ10305">
        <v>15834.0330425465</v>
      </c>
      <c r="BR10305">
        <v>1.3926601402356</v>
      </c>
      <c r="BS10305">
        <v>66593.1145896754</v>
      </c>
      <c r="BW10305" s="29">
        <v>10300</v>
      </c>
      <c r="BX10305">
        <f t="shared" si="634"/>
        <v>1</v>
      </c>
      <c r="BY10305">
        <f t="shared" si="635"/>
        <v>1</v>
      </c>
    </row>
    <row r="10306" spans="1:77">
      <c r="A10306" s="15">
        <v>10301</v>
      </c>
      <c r="BP10306">
        <v>0.816413985880087</v>
      </c>
      <c r="BQ10306">
        <v>15923.7489369459</v>
      </c>
      <c r="BR10306">
        <v>1.39712294713292</v>
      </c>
      <c r="BS10306">
        <v>64174.7798207483</v>
      </c>
      <c r="BW10306" s="29">
        <v>10301</v>
      </c>
      <c r="BX10306">
        <f t="shared" si="634"/>
        <v>1</v>
      </c>
      <c r="BY10306">
        <f t="shared" si="635"/>
        <v>1</v>
      </c>
    </row>
    <row r="10307" spans="1:77">
      <c r="A10307" s="15">
        <v>10302</v>
      </c>
      <c r="BP10307">
        <v>0.782003939154004</v>
      </c>
      <c r="BQ10307">
        <v>11211.9806698582</v>
      </c>
      <c r="BR10307">
        <v>1.34629402807249</v>
      </c>
      <c r="BS10307">
        <v>77363.7020338632</v>
      </c>
      <c r="BW10307" s="29">
        <v>10302</v>
      </c>
      <c r="BX10307">
        <f t="shared" si="634"/>
        <v>1</v>
      </c>
      <c r="BY10307">
        <f t="shared" si="635"/>
        <v>1</v>
      </c>
    </row>
    <row r="10308" spans="1:77">
      <c r="A10308" s="15">
        <v>10303</v>
      </c>
      <c r="BP10308">
        <v>0.85696033636052</v>
      </c>
      <c r="BQ10308">
        <v>14840.0945679122</v>
      </c>
      <c r="BR10308">
        <v>1.48391109372122</v>
      </c>
      <c r="BS10308">
        <v>65155.3032552249</v>
      </c>
      <c r="BW10308" s="29">
        <v>10303</v>
      </c>
      <c r="BX10308">
        <f t="shared" si="634"/>
        <v>1</v>
      </c>
      <c r="BY10308">
        <f t="shared" si="635"/>
        <v>1</v>
      </c>
    </row>
    <row r="10309" spans="1:77">
      <c r="A10309" s="15">
        <v>10304</v>
      </c>
      <c r="BP10309">
        <v>0.746836566291314</v>
      </c>
      <c r="BQ10309">
        <v>14997.074040337</v>
      </c>
      <c r="BR10309">
        <v>1.27014907160058</v>
      </c>
      <c r="BS10309">
        <v>82285.7443230865</v>
      </c>
      <c r="BW10309" s="29">
        <v>10304</v>
      </c>
      <c r="BX10309">
        <f t="shared" si="634"/>
        <v>1</v>
      </c>
      <c r="BY10309">
        <f t="shared" si="635"/>
        <v>1</v>
      </c>
    </row>
    <row r="10310" spans="1:77">
      <c r="A10310" s="15">
        <v>10305</v>
      </c>
      <c r="BP10310">
        <v>0.804304666961474</v>
      </c>
      <c r="BQ10310">
        <v>16838.2769182103</v>
      </c>
      <c r="BR10310">
        <v>1.3771687412974</v>
      </c>
      <c r="BS10310">
        <v>81584.8013997291</v>
      </c>
      <c r="BW10310" s="29">
        <v>10305</v>
      </c>
      <c r="BX10310">
        <f t="shared" si="634"/>
        <v>1</v>
      </c>
      <c r="BY10310">
        <f t="shared" si="635"/>
        <v>1</v>
      </c>
    </row>
    <row r="10311" spans="1:77">
      <c r="A10311" s="15">
        <v>10306</v>
      </c>
      <c r="BP10311">
        <v>0.800648709829194</v>
      </c>
      <c r="BQ10311">
        <v>17471.1896604552</v>
      </c>
      <c r="BR10311">
        <v>1.37273468982494</v>
      </c>
      <c r="BS10311">
        <v>84082.082655102</v>
      </c>
      <c r="BW10311" s="29">
        <v>10306</v>
      </c>
      <c r="BX10311">
        <f t="shared" ref="BX10311:BX10374" si="636">IF(BU10311=MAX($BU10311:$BV10311),1,0)</f>
        <v>1</v>
      </c>
      <c r="BY10311">
        <f t="shared" ref="BY10311:BY10374" si="637">IF(BV10311=MAX($BU10311:$BV10311),1,0)</f>
        <v>1</v>
      </c>
    </row>
    <row r="10312" spans="1:77">
      <c r="A10312" s="15">
        <v>10307</v>
      </c>
      <c r="BP10312">
        <v>0.818151707973525</v>
      </c>
      <c r="BQ10312">
        <v>14635.7515929953</v>
      </c>
      <c r="BR10312">
        <v>1.40987190189338</v>
      </c>
      <c r="BS10312">
        <v>66697.4793860923</v>
      </c>
      <c r="BW10312" s="29">
        <v>10307</v>
      </c>
      <c r="BX10312">
        <f t="shared" si="636"/>
        <v>1</v>
      </c>
      <c r="BY10312">
        <f t="shared" si="637"/>
        <v>1</v>
      </c>
    </row>
    <row r="10313" spans="1:77">
      <c r="A10313" s="15">
        <v>10308</v>
      </c>
      <c r="BP10313">
        <v>0.766980187244156</v>
      </c>
      <c r="BQ10313">
        <v>14769.0133977551</v>
      </c>
      <c r="BR10313">
        <v>1.27219889389883</v>
      </c>
      <c r="BS10313">
        <v>76185.1978407952</v>
      </c>
      <c r="BW10313" s="29">
        <v>10308</v>
      </c>
      <c r="BX10313">
        <f t="shared" si="636"/>
        <v>1</v>
      </c>
      <c r="BY10313">
        <f t="shared" si="637"/>
        <v>1</v>
      </c>
    </row>
    <row r="10314" spans="1:77">
      <c r="A10314" s="15">
        <v>10309</v>
      </c>
      <c r="BP10314">
        <v>0.777890288836898</v>
      </c>
      <c r="BQ10314">
        <v>16458.5770375218</v>
      </c>
      <c r="BR10314">
        <v>1.3305547690078</v>
      </c>
      <c r="BS10314">
        <v>82438.3452504531</v>
      </c>
      <c r="BW10314" s="29">
        <v>10309</v>
      </c>
      <c r="BX10314">
        <f t="shared" si="636"/>
        <v>1</v>
      </c>
      <c r="BY10314">
        <f t="shared" si="637"/>
        <v>1</v>
      </c>
    </row>
    <row r="10315" spans="1:77">
      <c r="A10315" s="15">
        <v>10310</v>
      </c>
      <c r="BP10315">
        <v>0.802273831146493</v>
      </c>
      <c r="BQ10315">
        <v>13247.4197035517</v>
      </c>
      <c r="BR10315">
        <v>1.38080955190308</v>
      </c>
      <c r="BS10315">
        <v>62607.2463254526</v>
      </c>
      <c r="BW10315" s="29">
        <v>10310</v>
      </c>
      <c r="BX10315">
        <f t="shared" si="636"/>
        <v>1</v>
      </c>
      <c r="BY10315">
        <f t="shared" si="637"/>
        <v>1</v>
      </c>
    </row>
    <row r="10316" spans="1:77">
      <c r="A10316" s="15">
        <v>10311</v>
      </c>
      <c r="BP10316">
        <v>0.725650028501702</v>
      </c>
      <c r="BQ10316">
        <v>15209.417660275</v>
      </c>
      <c r="BR10316">
        <v>1.2444272265781</v>
      </c>
      <c r="BS10316">
        <v>67900.2394973398</v>
      </c>
      <c r="BW10316" s="29">
        <v>10311</v>
      </c>
      <c r="BX10316">
        <f t="shared" si="636"/>
        <v>1</v>
      </c>
      <c r="BY10316">
        <f t="shared" si="637"/>
        <v>1</v>
      </c>
    </row>
    <row r="10317" spans="1:77">
      <c r="A10317" s="15">
        <v>10312</v>
      </c>
      <c r="BP10317">
        <v>0.827360322733203</v>
      </c>
      <c r="BQ10317">
        <v>15777.5736286045</v>
      </c>
      <c r="BR10317">
        <v>1.41577198338275</v>
      </c>
      <c r="BS10317">
        <v>82266.3704539828</v>
      </c>
      <c r="BW10317" s="29">
        <v>10312</v>
      </c>
      <c r="BX10317">
        <f t="shared" si="636"/>
        <v>1</v>
      </c>
      <c r="BY10317">
        <f t="shared" si="637"/>
        <v>1</v>
      </c>
    </row>
    <row r="10318" spans="1:77">
      <c r="A10318" s="15">
        <v>10313</v>
      </c>
      <c r="BP10318">
        <v>0.826495122990464</v>
      </c>
      <c r="BQ10318">
        <v>14845.4432205309</v>
      </c>
      <c r="BR10318">
        <v>1.43325264688919</v>
      </c>
      <c r="BS10318">
        <v>63737.7524405059</v>
      </c>
      <c r="BW10318" s="29">
        <v>10313</v>
      </c>
      <c r="BX10318">
        <f t="shared" si="636"/>
        <v>1</v>
      </c>
      <c r="BY10318">
        <f t="shared" si="637"/>
        <v>1</v>
      </c>
    </row>
    <row r="10319" spans="1:77">
      <c r="A10319" s="15">
        <v>10314</v>
      </c>
      <c r="BP10319">
        <v>0.800877906724974</v>
      </c>
      <c r="BQ10319">
        <v>13450.940486364</v>
      </c>
      <c r="BR10319">
        <v>1.3706689670116</v>
      </c>
      <c r="BS10319">
        <v>77118.3769298974</v>
      </c>
      <c r="BW10319" s="29">
        <v>10314</v>
      </c>
      <c r="BX10319">
        <f t="shared" si="636"/>
        <v>1</v>
      </c>
      <c r="BY10319">
        <f t="shared" si="637"/>
        <v>1</v>
      </c>
    </row>
    <row r="10320" spans="1:77">
      <c r="A10320" s="15">
        <v>10315</v>
      </c>
      <c r="BP10320">
        <v>0.834367913902212</v>
      </c>
      <c r="BQ10320">
        <v>16061.8786981585</v>
      </c>
      <c r="BR10320">
        <v>1.41521981977967</v>
      </c>
      <c r="BS10320">
        <v>78893.0473804783</v>
      </c>
      <c r="BW10320" s="29">
        <v>10315</v>
      </c>
      <c r="BX10320">
        <f t="shared" si="636"/>
        <v>1</v>
      </c>
      <c r="BY10320">
        <f t="shared" si="637"/>
        <v>1</v>
      </c>
    </row>
    <row r="10321" spans="1:77">
      <c r="A10321" s="15">
        <v>10316</v>
      </c>
      <c r="BP10321">
        <v>0.824514558506676</v>
      </c>
      <c r="BQ10321">
        <v>19613.2806167054</v>
      </c>
      <c r="BR10321">
        <v>1.38912904876717</v>
      </c>
      <c r="BS10321">
        <v>71193.6731820426</v>
      </c>
      <c r="BW10321" s="29">
        <v>10316</v>
      </c>
      <c r="BX10321">
        <f t="shared" si="636"/>
        <v>1</v>
      </c>
      <c r="BY10321">
        <f t="shared" si="637"/>
        <v>1</v>
      </c>
    </row>
    <row r="10322" spans="1:77">
      <c r="A10322" s="15">
        <v>10317</v>
      </c>
      <c r="BP10322">
        <v>0.794737611687957</v>
      </c>
      <c r="BQ10322">
        <v>14580.2604780767</v>
      </c>
      <c r="BR10322">
        <v>1.37844111219421</v>
      </c>
      <c r="BS10322">
        <v>67042.0497178419</v>
      </c>
      <c r="BW10322" s="29">
        <v>10317</v>
      </c>
      <c r="BX10322">
        <f t="shared" si="636"/>
        <v>1</v>
      </c>
      <c r="BY10322">
        <f t="shared" si="637"/>
        <v>1</v>
      </c>
    </row>
    <row r="10323" spans="1:77">
      <c r="A10323" s="15">
        <v>10318</v>
      </c>
      <c r="BP10323">
        <v>0.805236690724785</v>
      </c>
      <c r="BQ10323">
        <v>14446.1488447857</v>
      </c>
      <c r="BR10323">
        <v>1.38125966724996</v>
      </c>
      <c r="BS10323">
        <v>78704.0173857738</v>
      </c>
      <c r="BW10323" s="29">
        <v>10318</v>
      </c>
      <c r="BX10323">
        <f t="shared" si="636"/>
        <v>1</v>
      </c>
      <c r="BY10323">
        <f t="shared" si="637"/>
        <v>1</v>
      </c>
    </row>
    <row r="10324" spans="1:77">
      <c r="A10324" s="15">
        <v>10319</v>
      </c>
      <c r="BP10324">
        <v>0.773164742999459</v>
      </c>
      <c r="BQ10324">
        <v>10817.527306397</v>
      </c>
      <c r="BR10324">
        <v>1.31519642526352</v>
      </c>
      <c r="BS10324">
        <v>59585.5765854073</v>
      </c>
      <c r="BW10324" s="29">
        <v>10319</v>
      </c>
      <c r="BX10324">
        <f t="shared" si="636"/>
        <v>1</v>
      </c>
      <c r="BY10324">
        <f t="shared" si="637"/>
        <v>1</v>
      </c>
    </row>
    <row r="10325" spans="1:77">
      <c r="A10325" s="15">
        <v>10320</v>
      </c>
      <c r="BP10325">
        <v>0.790686215153004</v>
      </c>
      <c r="BQ10325">
        <v>15047.9998071327</v>
      </c>
      <c r="BR10325">
        <v>1.3697897878127</v>
      </c>
      <c r="BS10325">
        <v>66583.7291733959</v>
      </c>
      <c r="BW10325" s="29">
        <v>10320</v>
      </c>
      <c r="BX10325">
        <f t="shared" si="636"/>
        <v>1</v>
      </c>
      <c r="BY10325">
        <f t="shared" si="637"/>
        <v>1</v>
      </c>
    </row>
    <row r="10326" spans="1:77">
      <c r="A10326" s="15">
        <v>10321</v>
      </c>
      <c r="BP10326">
        <v>0.813243722668562</v>
      </c>
      <c r="BQ10326">
        <v>15293.3395492826</v>
      </c>
      <c r="BR10326">
        <v>1.35557744755233</v>
      </c>
      <c r="BS10326">
        <v>69188.2160352202</v>
      </c>
      <c r="BW10326" s="29">
        <v>10321</v>
      </c>
      <c r="BX10326">
        <f t="shared" si="636"/>
        <v>1</v>
      </c>
      <c r="BY10326">
        <f t="shared" si="637"/>
        <v>1</v>
      </c>
    </row>
    <row r="10327" spans="1:77">
      <c r="A10327" s="15">
        <v>10322</v>
      </c>
      <c r="BP10327">
        <v>0.799170869986638</v>
      </c>
      <c r="BQ10327">
        <v>10846.5811690127</v>
      </c>
      <c r="BR10327">
        <v>1.38889226788667</v>
      </c>
      <c r="BS10327">
        <v>61148.1507806152</v>
      </c>
      <c r="BW10327" s="29">
        <v>10322</v>
      </c>
      <c r="BX10327">
        <f t="shared" si="636"/>
        <v>1</v>
      </c>
      <c r="BY10327">
        <f t="shared" si="637"/>
        <v>1</v>
      </c>
    </row>
    <row r="10328" spans="1:77">
      <c r="A10328" s="15">
        <v>10323</v>
      </c>
      <c r="BP10328">
        <v>0.852508502870433</v>
      </c>
      <c r="BQ10328">
        <v>18681.1242509756</v>
      </c>
      <c r="BR10328">
        <v>1.45103772245986</v>
      </c>
      <c r="BS10328">
        <v>70570.934522861</v>
      </c>
      <c r="BW10328" s="29">
        <v>10323</v>
      </c>
      <c r="BX10328">
        <f t="shared" si="636"/>
        <v>1</v>
      </c>
      <c r="BY10328">
        <f t="shared" si="637"/>
        <v>1</v>
      </c>
    </row>
    <row r="10329" spans="1:77">
      <c r="A10329" s="15">
        <v>10324</v>
      </c>
      <c r="BP10329">
        <v>0.853837553966544</v>
      </c>
      <c r="BQ10329">
        <v>13219.0735334309</v>
      </c>
      <c r="BR10329">
        <v>1.46595430888738</v>
      </c>
      <c r="BS10329">
        <v>78673.4236041403</v>
      </c>
      <c r="BW10329" s="29">
        <v>10324</v>
      </c>
      <c r="BX10329">
        <f t="shared" si="636"/>
        <v>1</v>
      </c>
      <c r="BY10329">
        <f t="shared" si="637"/>
        <v>1</v>
      </c>
    </row>
    <row r="10330" spans="1:77">
      <c r="A10330" s="15">
        <v>10325</v>
      </c>
      <c r="BP10330">
        <v>0.813976414203833</v>
      </c>
      <c r="BQ10330">
        <v>19210.496101297</v>
      </c>
      <c r="BR10330">
        <v>1.42650410711157</v>
      </c>
      <c r="BS10330">
        <v>73357.6373620637</v>
      </c>
      <c r="BW10330" s="29">
        <v>10325</v>
      </c>
      <c r="BX10330">
        <f t="shared" si="636"/>
        <v>1</v>
      </c>
      <c r="BY10330">
        <f t="shared" si="637"/>
        <v>1</v>
      </c>
    </row>
    <row r="10331" spans="1:77">
      <c r="A10331" s="15">
        <v>10326</v>
      </c>
      <c r="BP10331">
        <v>0.805714615387928</v>
      </c>
      <c r="BQ10331">
        <v>12580.3555087379</v>
      </c>
      <c r="BR10331">
        <v>1.36929328965081</v>
      </c>
      <c r="BS10331">
        <v>61931.7593993718</v>
      </c>
      <c r="BW10331" s="29">
        <v>10326</v>
      </c>
      <c r="BX10331">
        <f t="shared" si="636"/>
        <v>1</v>
      </c>
      <c r="BY10331">
        <f t="shared" si="637"/>
        <v>1</v>
      </c>
    </row>
    <row r="10332" spans="1:77">
      <c r="A10332" s="15">
        <v>10327</v>
      </c>
      <c r="BP10332">
        <v>0.757604116234793</v>
      </c>
      <c r="BQ10332">
        <v>11582.4946461298</v>
      </c>
      <c r="BR10332">
        <v>1.27280630482522</v>
      </c>
      <c r="BS10332">
        <v>75611.4210188471</v>
      </c>
      <c r="BW10332" s="29">
        <v>10327</v>
      </c>
      <c r="BX10332">
        <f t="shared" si="636"/>
        <v>1</v>
      </c>
      <c r="BY10332">
        <f t="shared" si="637"/>
        <v>1</v>
      </c>
    </row>
    <row r="10333" spans="1:77">
      <c r="A10333" s="15">
        <v>10328</v>
      </c>
      <c r="BP10333">
        <v>0.834338407493431</v>
      </c>
      <c r="BQ10333">
        <v>11019.1098560181</v>
      </c>
      <c r="BR10333">
        <v>1.43424870615052</v>
      </c>
      <c r="BS10333">
        <v>60091.6655484389</v>
      </c>
      <c r="BW10333" s="29">
        <v>10328</v>
      </c>
      <c r="BX10333">
        <f t="shared" si="636"/>
        <v>1</v>
      </c>
      <c r="BY10333">
        <f t="shared" si="637"/>
        <v>1</v>
      </c>
    </row>
    <row r="10334" spans="1:77">
      <c r="A10334" s="15">
        <v>10329</v>
      </c>
      <c r="BP10334">
        <v>0.781524001023328</v>
      </c>
      <c r="BQ10334">
        <v>12650.2417034918</v>
      </c>
      <c r="BR10334">
        <v>1.35221631799922</v>
      </c>
      <c r="BS10334">
        <v>60817.9026489639</v>
      </c>
      <c r="BW10334" s="29">
        <v>10329</v>
      </c>
      <c r="BX10334">
        <f t="shared" si="636"/>
        <v>1</v>
      </c>
      <c r="BY10334">
        <f t="shared" si="637"/>
        <v>1</v>
      </c>
    </row>
    <row r="10335" spans="1:77">
      <c r="A10335" s="15">
        <v>10330</v>
      </c>
      <c r="BP10335">
        <v>0.788230497489895</v>
      </c>
      <c r="BQ10335">
        <v>13964.4303668159</v>
      </c>
      <c r="BR10335">
        <v>1.35078885257547</v>
      </c>
      <c r="BS10335">
        <v>64213.6090157134</v>
      </c>
      <c r="BW10335" s="29">
        <v>10330</v>
      </c>
      <c r="BX10335">
        <f t="shared" si="636"/>
        <v>1</v>
      </c>
      <c r="BY10335">
        <f t="shared" si="637"/>
        <v>1</v>
      </c>
    </row>
    <row r="10336" spans="1:77">
      <c r="A10336" s="15">
        <v>10331</v>
      </c>
      <c r="BP10336">
        <v>0.830949166402374</v>
      </c>
      <c r="BQ10336">
        <v>17228.2738434631</v>
      </c>
      <c r="BR10336">
        <v>1.43949201463471</v>
      </c>
      <c r="BS10336">
        <v>67975.9812807418</v>
      </c>
      <c r="BW10336" s="29">
        <v>10331</v>
      </c>
      <c r="BX10336">
        <f t="shared" si="636"/>
        <v>1</v>
      </c>
      <c r="BY10336">
        <f t="shared" si="637"/>
        <v>1</v>
      </c>
    </row>
    <row r="10337" spans="1:77">
      <c r="A10337" s="15">
        <v>10332</v>
      </c>
      <c r="BP10337">
        <v>0.825899566879474</v>
      </c>
      <c r="BQ10337">
        <v>12379.5312842667</v>
      </c>
      <c r="BR10337">
        <v>1.40032965208278</v>
      </c>
      <c r="BS10337">
        <v>63424.9437589938</v>
      </c>
      <c r="BW10337" s="29">
        <v>10332</v>
      </c>
      <c r="BX10337">
        <f t="shared" si="636"/>
        <v>1</v>
      </c>
      <c r="BY10337">
        <f t="shared" si="637"/>
        <v>1</v>
      </c>
    </row>
    <row r="10338" spans="1:77">
      <c r="A10338" s="15">
        <v>10333</v>
      </c>
      <c r="BP10338">
        <v>0.844256070107421</v>
      </c>
      <c r="BQ10338">
        <v>13774.6855725431</v>
      </c>
      <c r="BR10338">
        <v>1.43434532066472</v>
      </c>
      <c r="BS10338">
        <v>62690.6489038441</v>
      </c>
      <c r="BW10338" s="29">
        <v>10333</v>
      </c>
      <c r="BX10338">
        <f t="shared" si="636"/>
        <v>1</v>
      </c>
      <c r="BY10338">
        <f t="shared" si="637"/>
        <v>1</v>
      </c>
    </row>
    <row r="10339" spans="1:77">
      <c r="A10339" s="15">
        <v>10334</v>
      </c>
      <c r="BP10339">
        <v>0.789674714654571</v>
      </c>
      <c r="BQ10339">
        <v>15455.7825252372</v>
      </c>
      <c r="BR10339">
        <v>1.34845044641847</v>
      </c>
      <c r="BS10339">
        <v>66968.9584651527</v>
      </c>
      <c r="BW10339" s="29">
        <v>10334</v>
      </c>
      <c r="BX10339">
        <f t="shared" si="636"/>
        <v>1</v>
      </c>
      <c r="BY10339">
        <f t="shared" si="637"/>
        <v>1</v>
      </c>
    </row>
    <row r="10340" spans="1:77">
      <c r="A10340" s="15">
        <v>10335</v>
      </c>
      <c r="BP10340">
        <v>0.80028771215882</v>
      </c>
      <c r="BQ10340">
        <v>13711.3143964195</v>
      </c>
      <c r="BR10340">
        <v>1.38383322607521</v>
      </c>
      <c r="BS10340">
        <v>64093.5342133109</v>
      </c>
      <c r="BW10340" s="29">
        <v>10335</v>
      </c>
      <c r="BX10340">
        <f t="shared" si="636"/>
        <v>1</v>
      </c>
      <c r="BY10340">
        <f t="shared" si="637"/>
        <v>1</v>
      </c>
    </row>
    <row r="10341" spans="1:77">
      <c r="A10341" s="15">
        <v>10336</v>
      </c>
      <c r="BP10341">
        <v>0.788660911707199</v>
      </c>
      <c r="BQ10341">
        <v>14352.1012996891</v>
      </c>
      <c r="BR10341">
        <v>1.34889396259132</v>
      </c>
      <c r="BS10341">
        <v>63982.4269924931</v>
      </c>
      <c r="BW10341" s="29">
        <v>10336</v>
      </c>
      <c r="BX10341">
        <f t="shared" si="636"/>
        <v>1</v>
      </c>
      <c r="BY10341">
        <f t="shared" si="637"/>
        <v>1</v>
      </c>
    </row>
    <row r="10342" spans="1:77">
      <c r="A10342" s="15">
        <v>10337</v>
      </c>
      <c r="BP10342">
        <v>0.83080865184004</v>
      </c>
      <c r="BQ10342">
        <v>11636.6328669791</v>
      </c>
      <c r="BR10342">
        <v>1.4505069032881</v>
      </c>
      <c r="BS10342">
        <v>63243.0057540356</v>
      </c>
      <c r="BW10342" s="29">
        <v>10337</v>
      </c>
      <c r="BX10342">
        <f t="shared" si="636"/>
        <v>1</v>
      </c>
      <c r="BY10342">
        <f t="shared" si="637"/>
        <v>1</v>
      </c>
    </row>
    <row r="10343" spans="1:77">
      <c r="A10343" s="15">
        <v>10338</v>
      </c>
      <c r="BP10343">
        <v>0.824989002058244</v>
      </c>
      <c r="BQ10343">
        <v>11715.0442727824</v>
      </c>
      <c r="BR10343">
        <v>1.40783734303019</v>
      </c>
      <c r="BS10343">
        <v>75233.9359376429</v>
      </c>
      <c r="BW10343" s="29">
        <v>10338</v>
      </c>
      <c r="BX10343">
        <f t="shared" si="636"/>
        <v>1</v>
      </c>
      <c r="BY10343">
        <f t="shared" si="637"/>
        <v>1</v>
      </c>
    </row>
    <row r="10344" spans="1:77">
      <c r="A10344" s="15">
        <v>10339</v>
      </c>
      <c r="BP10344">
        <v>0.79396628588289</v>
      </c>
      <c r="BQ10344">
        <v>13629.8418943936</v>
      </c>
      <c r="BR10344">
        <v>1.34516095256577</v>
      </c>
      <c r="BS10344">
        <v>62271.2105034581</v>
      </c>
      <c r="BW10344" s="29">
        <v>10339</v>
      </c>
      <c r="BX10344">
        <f t="shared" si="636"/>
        <v>1</v>
      </c>
      <c r="BY10344">
        <f t="shared" si="637"/>
        <v>1</v>
      </c>
    </row>
    <row r="10345" spans="1:77">
      <c r="A10345" s="15">
        <v>10340</v>
      </c>
      <c r="BP10345">
        <v>0.806029336243294</v>
      </c>
      <c r="BQ10345">
        <v>15249.0309791499</v>
      </c>
      <c r="BR10345">
        <v>1.38246912691651</v>
      </c>
      <c r="BS10345">
        <v>79303.285377313</v>
      </c>
      <c r="BW10345" s="29">
        <v>10340</v>
      </c>
      <c r="BX10345">
        <f t="shared" si="636"/>
        <v>1</v>
      </c>
      <c r="BY10345">
        <f t="shared" si="637"/>
        <v>1</v>
      </c>
    </row>
    <row r="10346" spans="1:77">
      <c r="A10346" s="15">
        <v>10341</v>
      </c>
      <c r="BP10346">
        <v>0.80382133883432</v>
      </c>
      <c r="BQ10346">
        <v>14947.4844204586</v>
      </c>
      <c r="BR10346">
        <v>1.39341042426968</v>
      </c>
      <c r="BS10346">
        <v>69197.118466995</v>
      </c>
      <c r="BW10346" s="29">
        <v>10341</v>
      </c>
      <c r="BX10346">
        <f t="shared" si="636"/>
        <v>1</v>
      </c>
      <c r="BY10346">
        <f t="shared" si="637"/>
        <v>1</v>
      </c>
    </row>
    <row r="10347" spans="1:77">
      <c r="A10347" s="15">
        <v>10342</v>
      </c>
      <c r="BP10347">
        <v>0.780553449487634</v>
      </c>
      <c r="BQ10347">
        <v>10005.2102216269</v>
      </c>
      <c r="BR10347">
        <v>1.32987219334017</v>
      </c>
      <c r="BS10347">
        <v>74309.1274979866</v>
      </c>
      <c r="BW10347" s="29">
        <v>10342</v>
      </c>
      <c r="BX10347">
        <f t="shared" si="636"/>
        <v>1</v>
      </c>
      <c r="BY10347">
        <f t="shared" si="637"/>
        <v>1</v>
      </c>
    </row>
    <row r="10348" spans="1:77">
      <c r="A10348" s="15">
        <v>10343</v>
      </c>
      <c r="BP10348">
        <v>0.721451481647457</v>
      </c>
      <c r="BQ10348">
        <v>15089.7642667052</v>
      </c>
      <c r="BR10348">
        <v>1.21647174279388</v>
      </c>
      <c r="BS10348">
        <v>80939.1232023576</v>
      </c>
      <c r="BW10348" s="29">
        <v>10343</v>
      </c>
      <c r="BX10348">
        <f t="shared" si="636"/>
        <v>1</v>
      </c>
      <c r="BY10348">
        <f t="shared" si="637"/>
        <v>1</v>
      </c>
    </row>
    <row r="10349" spans="1:77">
      <c r="A10349" s="15">
        <v>10344</v>
      </c>
      <c r="BP10349">
        <v>0.800089410504939</v>
      </c>
      <c r="BQ10349">
        <v>12516.881398829</v>
      </c>
      <c r="BR10349">
        <v>1.36744755111074</v>
      </c>
      <c r="BS10349">
        <v>77410.5045665521</v>
      </c>
      <c r="BW10349" s="29">
        <v>10344</v>
      </c>
      <c r="BX10349">
        <f t="shared" si="636"/>
        <v>1</v>
      </c>
      <c r="BY10349">
        <f t="shared" si="637"/>
        <v>1</v>
      </c>
    </row>
    <row r="10350" spans="1:77">
      <c r="A10350" s="15">
        <v>10345</v>
      </c>
      <c r="BP10350">
        <v>0.840356724379906</v>
      </c>
      <c r="BQ10350">
        <v>15677.6741357821</v>
      </c>
      <c r="BR10350">
        <v>1.46036106422098</v>
      </c>
      <c r="BS10350">
        <v>66425.0399067652</v>
      </c>
      <c r="BW10350" s="29">
        <v>10345</v>
      </c>
      <c r="BX10350">
        <f t="shared" si="636"/>
        <v>1</v>
      </c>
      <c r="BY10350">
        <f t="shared" si="637"/>
        <v>1</v>
      </c>
    </row>
    <row r="10351" spans="1:77">
      <c r="A10351" s="15">
        <v>10346</v>
      </c>
      <c r="BP10351">
        <v>0.740830696951301</v>
      </c>
      <c r="BQ10351">
        <v>17624.0806400213</v>
      </c>
      <c r="BR10351">
        <v>1.24524506894289</v>
      </c>
      <c r="BS10351">
        <v>71678.1847754705</v>
      </c>
      <c r="BW10351" s="29">
        <v>10346</v>
      </c>
      <c r="BX10351">
        <f t="shared" si="636"/>
        <v>1</v>
      </c>
      <c r="BY10351">
        <f t="shared" si="637"/>
        <v>1</v>
      </c>
    </row>
    <row r="10352" spans="1:77">
      <c r="A10352" s="15">
        <v>10347</v>
      </c>
      <c r="BP10352">
        <v>0.829842294662749</v>
      </c>
      <c r="BQ10352">
        <v>13636.2049936302</v>
      </c>
      <c r="BR10352">
        <v>1.44399328272861</v>
      </c>
      <c r="BS10352">
        <v>63367.4303711524</v>
      </c>
      <c r="BW10352" s="29">
        <v>10347</v>
      </c>
      <c r="BX10352">
        <f t="shared" si="636"/>
        <v>1</v>
      </c>
      <c r="BY10352">
        <f t="shared" si="637"/>
        <v>1</v>
      </c>
    </row>
    <row r="10353" spans="1:77">
      <c r="A10353" s="15">
        <v>10348</v>
      </c>
      <c r="BP10353">
        <v>0.823752287136335</v>
      </c>
      <c r="BQ10353">
        <v>13167.8507255295</v>
      </c>
      <c r="BR10353">
        <v>1.42260293323008</v>
      </c>
      <c r="BS10353">
        <v>77418.0979760257</v>
      </c>
      <c r="BW10353" s="29">
        <v>10348</v>
      </c>
      <c r="BX10353">
        <f t="shared" si="636"/>
        <v>1</v>
      </c>
      <c r="BY10353">
        <f t="shared" si="637"/>
        <v>1</v>
      </c>
    </row>
    <row r="10354" spans="1:77">
      <c r="A10354" s="15">
        <v>10349</v>
      </c>
      <c r="BP10354">
        <v>0.769880129873203</v>
      </c>
      <c r="BQ10354">
        <v>18308.9761883261</v>
      </c>
      <c r="BR10354">
        <v>1.30623556850444</v>
      </c>
      <c r="BS10354">
        <v>72385.4798174751</v>
      </c>
      <c r="BW10354" s="29">
        <v>10349</v>
      </c>
      <c r="BX10354">
        <f t="shared" si="636"/>
        <v>1</v>
      </c>
      <c r="BY10354">
        <f t="shared" si="637"/>
        <v>1</v>
      </c>
    </row>
    <row r="10355" spans="1:77">
      <c r="A10355" s="15">
        <v>10350</v>
      </c>
      <c r="BP10355">
        <v>0.809729941932153</v>
      </c>
      <c r="BQ10355">
        <v>15838.1798908317</v>
      </c>
      <c r="BR10355">
        <v>1.36680862467495</v>
      </c>
      <c r="BS10355">
        <v>67560.5673230644</v>
      </c>
      <c r="BW10355" s="29">
        <v>10350</v>
      </c>
      <c r="BX10355">
        <f t="shared" si="636"/>
        <v>1</v>
      </c>
      <c r="BY10355">
        <f t="shared" si="637"/>
        <v>1</v>
      </c>
    </row>
    <row r="10356" spans="1:77">
      <c r="A10356" s="15">
        <v>10351</v>
      </c>
      <c r="BP10356">
        <v>0.850760139481432</v>
      </c>
      <c r="BQ10356">
        <v>14711.9390325656</v>
      </c>
      <c r="BR10356">
        <v>1.49009556982477</v>
      </c>
      <c r="BS10356">
        <v>65626.3473584988</v>
      </c>
      <c r="BW10356" s="29">
        <v>10351</v>
      </c>
      <c r="BX10356">
        <f t="shared" si="636"/>
        <v>1</v>
      </c>
      <c r="BY10356">
        <f t="shared" si="637"/>
        <v>1</v>
      </c>
    </row>
    <row r="10357" spans="1:77">
      <c r="A10357" s="15">
        <v>10352</v>
      </c>
      <c r="BP10357">
        <v>0.800216847506734</v>
      </c>
      <c r="BQ10357">
        <v>20474.2195512046</v>
      </c>
      <c r="BR10357">
        <v>1.38454812845951</v>
      </c>
      <c r="BS10357">
        <v>92564.5105814946</v>
      </c>
      <c r="BW10357" s="29">
        <v>10352</v>
      </c>
      <c r="BX10357">
        <f t="shared" si="636"/>
        <v>1</v>
      </c>
      <c r="BY10357">
        <f t="shared" si="637"/>
        <v>1</v>
      </c>
    </row>
    <row r="10358" spans="1:77">
      <c r="A10358" s="15">
        <v>10353</v>
      </c>
      <c r="BP10358">
        <v>0.802061024007798</v>
      </c>
      <c r="BQ10358">
        <v>12628.297932891</v>
      </c>
      <c r="BR10358">
        <v>1.39139135527622</v>
      </c>
      <c r="BS10358">
        <v>61399.4406664827</v>
      </c>
      <c r="BW10358" s="29">
        <v>10353</v>
      </c>
      <c r="BX10358">
        <f t="shared" si="636"/>
        <v>1</v>
      </c>
      <c r="BY10358">
        <f t="shared" si="637"/>
        <v>1</v>
      </c>
    </row>
    <row r="10359" spans="1:77">
      <c r="A10359" s="15">
        <v>10354</v>
      </c>
      <c r="BP10359">
        <v>0.825017769335889</v>
      </c>
      <c r="BQ10359">
        <v>13463.0942851353</v>
      </c>
      <c r="BR10359">
        <v>1.40462413311951</v>
      </c>
      <c r="BS10359">
        <v>79574.4802460434</v>
      </c>
      <c r="BW10359" s="29">
        <v>10354</v>
      </c>
      <c r="BX10359">
        <f t="shared" si="636"/>
        <v>1</v>
      </c>
      <c r="BY10359">
        <f t="shared" si="637"/>
        <v>1</v>
      </c>
    </row>
    <row r="10360" spans="1:77">
      <c r="A10360" s="15">
        <v>10355</v>
      </c>
      <c r="BP10360">
        <v>0.72706659622687</v>
      </c>
      <c r="BQ10360">
        <v>13362.5363736918</v>
      </c>
      <c r="BR10360">
        <v>1.25006266602164</v>
      </c>
      <c r="BS10360">
        <v>62436.9305504714</v>
      </c>
      <c r="BW10360" s="29">
        <v>10355</v>
      </c>
      <c r="BX10360">
        <f t="shared" si="636"/>
        <v>1</v>
      </c>
      <c r="BY10360">
        <f t="shared" si="637"/>
        <v>1</v>
      </c>
    </row>
    <row r="10361" spans="1:77">
      <c r="A10361" s="15">
        <v>10356</v>
      </c>
      <c r="BP10361">
        <v>0.826170186750429</v>
      </c>
      <c r="BQ10361">
        <v>11888.2529656636</v>
      </c>
      <c r="BR10361">
        <v>1.44415731484378</v>
      </c>
      <c r="BS10361">
        <v>61890.0258423194</v>
      </c>
      <c r="BW10361" s="29">
        <v>10356</v>
      </c>
      <c r="BX10361">
        <f t="shared" si="636"/>
        <v>1</v>
      </c>
      <c r="BY10361">
        <f t="shared" si="637"/>
        <v>1</v>
      </c>
    </row>
    <row r="10362" spans="1:77">
      <c r="A10362" s="15">
        <v>10357</v>
      </c>
      <c r="BP10362">
        <v>0.836311647429593</v>
      </c>
      <c r="BQ10362">
        <v>15401.5650942527</v>
      </c>
      <c r="BR10362">
        <v>1.46714359199954</v>
      </c>
      <c r="BS10362">
        <v>79680.4249695482</v>
      </c>
      <c r="BW10362" s="29">
        <v>10357</v>
      </c>
      <c r="BX10362">
        <f t="shared" si="636"/>
        <v>1</v>
      </c>
      <c r="BY10362">
        <f t="shared" si="637"/>
        <v>1</v>
      </c>
    </row>
    <row r="10363" spans="1:77">
      <c r="A10363" s="15">
        <v>10358</v>
      </c>
      <c r="BP10363">
        <v>0.800039093876922</v>
      </c>
      <c r="BQ10363">
        <v>12451.7429441949</v>
      </c>
      <c r="BR10363">
        <v>1.36044368198069</v>
      </c>
      <c r="BS10363">
        <v>76876.2362438864</v>
      </c>
      <c r="BW10363" s="29">
        <v>10358</v>
      </c>
      <c r="BX10363">
        <f t="shared" si="636"/>
        <v>1</v>
      </c>
      <c r="BY10363">
        <f t="shared" si="637"/>
        <v>1</v>
      </c>
    </row>
    <row r="10364" spans="1:77">
      <c r="A10364" s="15">
        <v>10359</v>
      </c>
      <c r="BP10364">
        <v>0.790210359921315</v>
      </c>
      <c r="BQ10364">
        <v>15218.3479850412</v>
      </c>
      <c r="BR10364">
        <v>1.33455740262861</v>
      </c>
      <c r="BS10364">
        <v>79890.119901519</v>
      </c>
      <c r="BW10364" s="29">
        <v>10359</v>
      </c>
      <c r="BX10364">
        <f t="shared" si="636"/>
        <v>1</v>
      </c>
      <c r="BY10364">
        <f t="shared" si="637"/>
        <v>1</v>
      </c>
    </row>
    <row r="10365" spans="1:77">
      <c r="A10365" s="15">
        <v>10360</v>
      </c>
      <c r="BP10365">
        <v>0.823981239451697</v>
      </c>
      <c r="BQ10365">
        <v>13946.7550772954</v>
      </c>
      <c r="BR10365">
        <v>1.41181774317681</v>
      </c>
      <c r="BS10365">
        <v>78411.5448902345</v>
      </c>
      <c r="BW10365" s="29">
        <v>10360</v>
      </c>
      <c r="BX10365">
        <f t="shared" si="636"/>
        <v>1</v>
      </c>
      <c r="BY10365">
        <f t="shared" si="637"/>
        <v>1</v>
      </c>
    </row>
    <row r="10366" spans="1:77">
      <c r="A10366" s="15">
        <v>10361</v>
      </c>
      <c r="BP10366">
        <v>0.808853256704353</v>
      </c>
      <c r="BQ10366">
        <v>11653.3122350393</v>
      </c>
      <c r="BR10366">
        <v>1.39509729641154</v>
      </c>
      <c r="BS10366">
        <v>60157.0132408269</v>
      </c>
      <c r="BW10366" s="29">
        <v>10361</v>
      </c>
      <c r="BX10366">
        <f t="shared" si="636"/>
        <v>1</v>
      </c>
      <c r="BY10366">
        <f t="shared" si="637"/>
        <v>1</v>
      </c>
    </row>
    <row r="10367" spans="1:77">
      <c r="A10367" s="15">
        <v>10362</v>
      </c>
      <c r="BP10367">
        <v>0.811706396290935</v>
      </c>
      <c r="BQ10367">
        <v>12929.6612120596</v>
      </c>
      <c r="BR10367">
        <v>1.36430915579793</v>
      </c>
      <c r="BS10367">
        <v>62620.586815876</v>
      </c>
      <c r="BW10367" s="29">
        <v>10362</v>
      </c>
      <c r="BX10367">
        <f t="shared" si="636"/>
        <v>1</v>
      </c>
      <c r="BY10367">
        <f t="shared" si="637"/>
        <v>1</v>
      </c>
    </row>
    <row r="10368" spans="1:77">
      <c r="A10368" s="15">
        <v>10363</v>
      </c>
      <c r="BP10368">
        <v>0.835565502422869</v>
      </c>
      <c r="BQ10368">
        <v>17953.2200751704</v>
      </c>
      <c r="BR10368">
        <v>1.43094882529893</v>
      </c>
      <c r="BS10368">
        <v>69937.1682133941</v>
      </c>
      <c r="BW10368" s="29">
        <v>10363</v>
      </c>
      <c r="BX10368">
        <f t="shared" si="636"/>
        <v>1</v>
      </c>
      <c r="BY10368">
        <f t="shared" si="637"/>
        <v>1</v>
      </c>
    </row>
    <row r="10369" spans="1:77">
      <c r="A10369" s="15">
        <v>10364</v>
      </c>
      <c r="BP10369">
        <v>0.808516623327285</v>
      </c>
      <c r="BQ10369">
        <v>12766.6512283816</v>
      </c>
      <c r="BR10369">
        <v>1.39446451751952</v>
      </c>
      <c r="BS10369">
        <v>61079.2992968549</v>
      </c>
      <c r="BW10369" s="29">
        <v>10364</v>
      </c>
      <c r="BX10369">
        <f t="shared" si="636"/>
        <v>1</v>
      </c>
      <c r="BY10369">
        <f t="shared" si="637"/>
        <v>1</v>
      </c>
    </row>
    <row r="10370" spans="1:77">
      <c r="A10370" s="15">
        <v>10365</v>
      </c>
      <c r="BP10370">
        <v>0.823021389463067</v>
      </c>
      <c r="BQ10370">
        <v>11561.5600745077</v>
      </c>
      <c r="BR10370">
        <v>1.4114191431959</v>
      </c>
      <c r="BS10370">
        <v>61676.6103527116</v>
      </c>
      <c r="BW10370" s="29">
        <v>10365</v>
      </c>
      <c r="BX10370">
        <f t="shared" si="636"/>
        <v>1</v>
      </c>
      <c r="BY10370">
        <f t="shared" si="637"/>
        <v>1</v>
      </c>
    </row>
    <row r="10371" spans="1:77">
      <c r="A10371" s="15">
        <v>10366</v>
      </c>
      <c r="BP10371">
        <v>0.856827814640203</v>
      </c>
      <c r="BQ10371">
        <v>12150.1078765878</v>
      </c>
      <c r="BR10371">
        <v>1.49755363503935</v>
      </c>
      <c r="BS10371">
        <v>62344.8033016334</v>
      </c>
      <c r="BW10371" s="29">
        <v>10366</v>
      </c>
      <c r="BX10371">
        <f t="shared" si="636"/>
        <v>1</v>
      </c>
      <c r="BY10371">
        <f t="shared" si="637"/>
        <v>1</v>
      </c>
    </row>
    <row r="10372" spans="1:77">
      <c r="A10372" s="15">
        <v>10367</v>
      </c>
      <c r="BP10372">
        <v>0.767290037631208</v>
      </c>
      <c r="BQ10372">
        <v>14585.227163605</v>
      </c>
      <c r="BR10372">
        <v>1.31625062537143</v>
      </c>
      <c r="BS10372">
        <v>66985.9745182927</v>
      </c>
      <c r="BW10372" s="29">
        <v>10367</v>
      </c>
      <c r="BX10372">
        <f t="shared" si="636"/>
        <v>1</v>
      </c>
      <c r="BY10372">
        <f t="shared" si="637"/>
        <v>1</v>
      </c>
    </row>
    <row r="10373" spans="1:77">
      <c r="A10373" s="15">
        <v>10368</v>
      </c>
      <c r="BP10373">
        <v>0.801849696064261</v>
      </c>
      <c r="BQ10373">
        <v>16234.7741362725</v>
      </c>
      <c r="BR10373">
        <v>1.39062027070761</v>
      </c>
      <c r="BS10373">
        <v>67371.9340709904</v>
      </c>
      <c r="BW10373" s="29">
        <v>10368</v>
      </c>
      <c r="BX10373">
        <f t="shared" si="636"/>
        <v>1</v>
      </c>
      <c r="BY10373">
        <f t="shared" si="637"/>
        <v>1</v>
      </c>
    </row>
    <row r="10374" spans="1:77">
      <c r="A10374" s="15">
        <v>10369</v>
      </c>
      <c r="BP10374">
        <v>0.86393465869715</v>
      </c>
      <c r="BQ10374">
        <v>13132.1347810623</v>
      </c>
      <c r="BR10374">
        <v>1.48713950323083</v>
      </c>
      <c r="BS10374">
        <v>78581.1932904664</v>
      </c>
      <c r="BW10374" s="29">
        <v>10369</v>
      </c>
      <c r="BX10374">
        <f t="shared" si="636"/>
        <v>1</v>
      </c>
      <c r="BY10374">
        <f t="shared" si="637"/>
        <v>1</v>
      </c>
    </row>
    <row r="10375" spans="1:77">
      <c r="A10375" s="15">
        <v>10370</v>
      </c>
      <c r="BP10375">
        <v>0.828485119002019</v>
      </c>
      <c r="BQ10375">
        <v>9770.82658332854</v>
      </c>
      <c r="BR10375">
        <v>1.40574654180685</v>
      </c>
      <c r="BS10375">
        <v>57307.532821263</v>
      </c>
      <c r="BW10375" s="29">
        <v>10370</v>
      </c>
      <c r="BX10375">
        <f t="shared" ref="BX10375:BX10438" si="638">IF(BU10375=MAX($BU10375:$BV10375),1,0)</f>
        <v>1</v>
      </c>
      <c r="BY10375">
        <f t="shared" ref="BY10375:BY10438" si="639">IF(BV10375=MAX($BU10375:$BV10375),1,0)</f>
        <v>1</v>
      </c>
    </row>
    <row r="10376" spans="1:77">
      <c r="A10376" s="15">
        <v>10371</v>
      </c>
      <c r="BP10376">
        <v>0.844666442605664</v>
      </c>
      <c r="BQ10376">
        <v>11858.1137624599</v>
      </c>
      <c r="BR10376">
        <v>1.4596585146078</v>
      </c>
      <c r="BS10376">
        <v>61088.333324279</v>
      </c>
      <c r="BW10376" s="29">
        <v>10371</v>
      </c>
      <c r="BX10376">
        <f t="shared" si="638"/>
        <v>1</v>
      </c>
      <c r="BY10376">
        <f t="shared" si="639"/>
        <v>1</v>
      </c>
    </row>
    <row r="10377" spans="1:77">
      <c r="A10377" s="15">
        <v>10372</v>
      </c>
      <c r="BP10377">
        <v>0.741970333139321</v>
      </c>
      <c r="BQ10377">
        <v>14297.3676346915</v>
      </c>
      <c r="BR10377">
        <v>1.21944761886648</v>
      </c>
      <c r="BS10377">
        <v>79097.784421855</v>
      </c>
      <c r="BW10377" s="29">
        <v>10372</v>
      </c>
      <c r="BX10377">
        <f t="shared" si="638"/>
        <v>1</v>
      </c>
      <c r="BY10377">
        <f t="shared" si="639"/>
        <v>1</v>
      </c>
    </row>
    <row r="10378" spans="1:77">
      <c r="A10378" s="15">
        <v>10373</v>
      </c>
      <c r="BP10378">
        <v>0.796470454176772</v>
      </c>
      <c r="BQ10378">
        <v>23345.7564900103</v>
      </c>
      <c r="BR10378">
        <v>1.3644997066044</v>
      </c>
      <c r="BS10378">
        <v>97405.5398644674</v>
      </c>
      <c r="BW10378" s="29">
        <v>10373</v>
      </c>
      <c r="BX10378">
        <f t="shared" si="638"/>
        <v>1</v>
      </c>
      <c r="BY10378">
        <f t="shared" si="639"/>
        <v>1</v>
      </c>
    </row>
    <row r="10379" spans="1:77">
      <c r="A10379" s="15">
        <v>10374</v>
      </c>
      <c r="BP10379">
        <v>0.762241079874584</v>
      </c>
      <c r="BQ10379">
        <v>15448.5888913329</v>
      </c>
      <c r="BR10379">
        <v>1.30206995961211</v>
      </c>
      <c r="BS10379">
        <v>67209.0453430214</v>
      </c>
      <c r="BW10379" s="29">
        <v>10374</v>
      </c>
      <c r="BX10379">
        <f t="shared" si="638"/>
        <v>1</v>
      </c>
      <c r="BY10379">
        <f t="shared" si="639"/>
        <v>1</v>
      </c>
    </row>
    <row r="10380" spans="1:77">
      <c r="A10380" s="15">
        <v>10375</v>
      </c>
      <c r="BP10380">
        <v>0.868582094512043</v>
      </c>
      <c r="BQ10380">
        <v>11407.4994664574</v>
      </c>
      <c r="BR10380">
        <v>1.50785589368169</v>
      </c>
      <c r="BS10380">
        <v>61647.0628658363</v>
      </c>
      <c r="BW10380" s="29">
        <v>10375</v>
      </c>
      <c r="BX10380">
        <f t="shared" si="638"/>
        <v>1</v>
      </c>
      <c r="BY10380">
        <f t="shared" si="639"/>
        <v>1</v>
      </c>
    </row>
    <row r="10381" spans="1:77">
      <c r="A10381" s="15">
        <v>10376</v>
      </c>
      <c r="BP10381">
        <v>0.767812958645048</v>
      </c>
      <c r="BQ10381">
        <v>10617.8688167617</v>
      </c>
      <c r="BR10381">
        <v>1.34029730566692</v>
      </c>
      <c r="BS10381">
        <v>59972.3973120079</v>
      </c>
      <c r="BW10381" s="29">
        <v>10376</v>
      </c>
      <c r="BX10381">
        <f t="shared" si="638"/>
        <v>1</v>
      </c>
      <c r="BY10381">
        <f t="shared" si="639"/>
        <v>1</v>
      </c>
    </row>
    <row r="10382" spans="1:77">
      <c r="A10382" s="15">
        <v>10377</v>
      </c>
      <c r="BP10382">
        <v>0.781259538245797</v>
      </c>
      <c r="BQ10382">
        <v>14541.4152477432</v>
      </c>
      <c r="BR10382">
        <v>1.32407287595286</v>
      </c>
      <c r="BS10382">
        <v>65718.6657586363</v>
      </c>
      <c r="BW10382" s="29">
        <v>10377</v>
      </c>
      <c r="BX10382">
        <f t="shared" si="638"/>
        <v>1</v>
      </c>
      <c r="BY10382">
        <f t="shared" si="639"/>
        <v>1</v>
      </c>
    </row>
    <row r="10383" spans="1:77">
      <c r="A10383" s="15">
        <v>10378</v>
      </c>
      <c r="BP10383">
        <v>0.818846084659182</v>
      </c>
      <c r="BQ10383">
        <v>12026.5479969637</v>
      </c>
      <c r="BR10383">
        <v>1.41467718972648</v>
      </c>
      <c r="BS10383">
        <v>61209.6174089818</v>
      </c>
      <c r="BW10383" s="29">
        <v>10378</v>
      </c>
      <c r="BX10383">
        <f t="shared" si="638"/>
        <v>1</v>
      </c>
      <c r="BY10383">
        <f t="shared" si="639"/>
        <v>1</v>
      </c>
    </row>
    <row r="10384" spans="1:77">
      <c r="A10384" s="15">
        <v>10379</v>
      </c>
      <c r="BP10384">
        <v>0.725868692583995</v>
      </c>
      <c r="BQ10384">
        <v>15718.675363453</v>
      </c>
      <c r="BR10384">
        <v>1.21974202508895</v>
      </c>
      <c r="BS10384">
        <v>81726.9649849635</v>
      </c>
      <c r="BW10384" s="29">
        <v>10379</v>
      </c>
      <c r="BX10384">
        <f t="shared" si="638"/>
        <v>1</v>
      </c>
      <c r="BY10384">
        <f t="shared" si="639"/>
        <v>1</v>
      </c>
    </row>
    <row r="10385" spans="1:77">
      <c r="A10385" s="15">
        <v>10380</v>
      </c>
      <c r="BP10385">
        <v>0.808538284441597</v>
      </c>
      <c r="BQ10385">
        <v>9601.1826858249</v>
      </c>
      <c r="BR10385">
        <v>1.38465379729521</v>
      </c>
      <c r="BS10385">
        <v>58508.3153565612</v>
      </c>
      <c r="BW10385" s="29">
        <v>10380</v>
      </c>
      <c r="BX10385">
        <f t="shared" si="638"/>
        <v>1</v>
      </c>
      <c r="BY10385">
        <f t="shared" si="639"/>
        <v>1</v>
      </c>
    </row>
    <row r="10386" spans="1:77">
      <c r="A10386" s="15">
        <v>10381</v>
      </c>
      <c r="BP10386">
        <v>0.775727042338227</v>
      </c>
      <c r="BQ10386">
        <v>12695.9443399438</v>
      </c>
      <c r="BR10386">
        <v>1.3449495190849</v>
      </c>
      <c r="BS10386">
        <v>66711.8871443236</v>
      </c>
      <c r="BW10386" s="29">
        <v>10381</v>
      </c>
      <c r="BX10386">
        <f t="shared" si="638"/>
        <v>1</v>
      </c>
      <c r="BY10386">
        <f t="shared" si="639"/>
        <v>1</v>
      </c>
    </row>
    <row r="10387" spans="1:77">
      <c r="A10387" s="15">
        <v>10382</v>
      </c>
      <c r="BP10387">
        <v>0.790338466641369</v>
      </c>
      <c r="BQ10387">
        <v>13526.3890477016</v>
      </c>
      <c r="BR10387">
        <v>1.36381782265799</v>
      </c>
      <c r="BS10387">
        <v>62205.6897184271</v>
      </c>
      <c r="BW10387" s="29">
        <v>10382</v>
      </c>
      <c r="BX10387">
        <f t="shared" si="638"/>
        <v>1</v>
      </c>
      <c r="BY10387">
        <f t="shared" si="639"/>
        <v>1</v>
      </c>
    </row>
    <row r="10388" spans="1:77">
      <c r="A10388" s="15">
        <v>10383</v>
      </c>
      <c r="BP10388">
        <v>0.820099465143086</v>
      </c>
      <c r="BQ10388">
        <v>11421.7310645263</v>
      </c>
      <c r="BR10388">
        <v>1.43361028175108</v>
      </c>
      <c r="BS10388">
        <v>61929.3797483006</v>
      </c>
      <c r="BW10388" s="29">
        <v>10383</v>
      </c>
      <c r="BX10388">
        <f t="shared" si="638"/>
        <v>1</v>
      </c>
      <c r="BY10388">
        <f t="shared" si="639"/>
        <v>1</v>
      </c>
    </row>
    <row r="10389" spans="1:77">
      <c r="A10389" s="15">
        <v>10384</v>
      </c>
      <c r="BP10389">
        <v>0.784254767263202</v>
      </c>
      <c r="BQ10389">
        <v>14928.3314739808</v>
      </c>
      <c r="BR10389">
        <v>1.32737172699211</v>
      </c>
      <c r="BS10389">
        <v>68240.7128293593</v>
      </c>
      <c r="BW10389" s="29">
        <v>10384</v>
      </c>
      <c r="BX10389">
        <f t="shared" si="638"/>
        <v>1</v>
      </c>
      <c r="BY10389">
        <f t="shared" si="639"/>
        <v>1</v>
      </c>
    </row>
    <row r="10390" spans="1:77">
      <c r="A10390" s="15">
        <v>10385</v>
      </c>
      <c r="BP10390">
        <v>0.780234070837974</v>
      </c>
      <c r="BQ10390">
        <v>19361.57435218</v>
      </c>
      <c r="BR10390">
        <v>1.30859292216821</v>
      </c>
      <c r="BS10390">
        <v>81428.6426056791</v>
      </c>
      <c r="BW10390" s="29">
        <v>10385</v>
      </c>
      <c r="BX10390">
        <f t="shared" si="638"/>
        <v>1</v>
      </c>
      <c r="BY10390">
        <f t="shared" si="639"/>
        <v>1</v>
      </c>
    </row>
    <row r="10391" spans="1:77">
      <c r="A10391" s="15">
        <v>10386</v>
      </c>
      <c r="BP10391">
        <v>0.790623179934307</v>
      </c>
      <c r="BQ10391">
        <v>14970.9408559257</v>
      </c>
      <c r="BR10391">
        <v>1.34737471152218</v>
      </c>
      <c r="BS10391">
        <v>81570.5243902007</v>
      </c>
      <c r="BW10391" s="29">
        <v>10386</v>
      </c>
      <c r="BX10391">
        <f t="shared" si="638"/>
        <v>1</v>
      </c>
      <c r="BY10391">
        <f t="shared" si="639"/>
        <v>1</v>
      </c>
    </row>
    <row r="10392" spans="1:77">
      <c r="A10392" s="15">
        <v>10387</v>
      </c>
      <c r="BP10392">
        <v>0.781297317096965</v>
      </c>
      <c r="BQ10392">
        <v>13729.5196661731</v>
      </c>
      <c r="BR10392">
        <v>1.34364355130984</v>
      </c>
      <c r="BS10392">
        <v>64650.5542049961</v>
      </c>
      <c r="BW10392" s="29">
        <v>10387</v>
      </c>
      <c r="BX10392">
        <f t="shared" si="638"/>
        <v>1</v>
      </c>
      <c r="BY10392">
        <f t="shared" si="639"/>
        <v>1</v>
      </c>
    </row>
    <row r="10393" spans="1:77">
      <c r="A10393" s="15">
        <v>10388</v>
      </c>
      <c r="BP10393">
        <v>0.813744301510122</v>
      </c>
      <c r="BQ10393">
        <v>14729.5816821407</v>
      </c>
      <c r="BR10393">
        <v>1.41089714220783</v>
      </c>
      <c r="BS10393">
        <v>64643.2577267664</v>
      </c>
      <c r="BW10393" s="29">
        <v>10388</v>
      </c>
      <c r="BX10393">
        <f t="shared" si="638"/>
        <v>1</v>
      </c>
      <c r="BY10393">
        <f t="shared" si="639"/>
        <v>1</v>
      </c>
    </row>
    <row r="10394" spans="1:77">
      <c r="A10394" s="15">
        <v>10389</v>
      </c>
      <c r="BP10394">
        <v>0.836994566899974</v>
      </c>
      <c r="BQ10394">
        <v>17970.9273929197</v>
      </c>
      <c r="BR10394">
        <v>1.45144632670449</v>
      </c>
      <c r="BS10394">
        <v>75352.5507927572</v>
      </c>
      <c r="BW10394" s="29">
        <v>10389</v>
      </c>
      <c r="BX10394">
        <f t="shared" si="638"/>
        <v>1</v>
      </c>
      <c r="BY10394">
        <f t="shared" si="639"/>
        <v>1</v>
      </c>
    </row>
    <row r="10395" spans="1:77">
      <c r="A10395" s="15">
        <v>10390</v>
      </c>
      <c r="BP10395">
        <v>0.792553107808885</v>
      </c>
      <c r="BQ10395">
        <v>21064.3979244234</v>
      </c>
      <c r="BR10395">
        <v>1.33347116798845</v>
      </c>
      <c r="BS10395">
        <v>72762.7659695683</v>
      </c>
      <c r="BW10395" s="29">
        <v>10390</v>
      </c>
      <c r="BX10395">
        <f t="shared" si="638"/>
        <v>1</v>
      </c>
      <c r="BY10395">
        <f t="shared" si="639"/>
        <v>1</v>
      </c>
    </row>
    <row r="10396" spans="1:77">
      <c r="A10396" s="15">
        <v>10391</v>
      </c>
      <c r="BP10396">
        <v>0.802446941519437</v>
      </c>
      <c r="BQ10396">
        <v>11415.9940147498</v>
      </c>
      <c r="BR10396">
        <v>1.38083487211566</v>
      </c>
      <c r="BS10396">
        <v>76222.9328714208</v>
      </c>
      <c r="BW10396" s="29">
        <v>10391</v>
      </c>
      <c r="BX10396">
        <f t="shared" si="638"/>
        <v>1</v>
      </c>
      <c r="BY10396">
        <f t="shared" si="639"/>
        <v>1</v>
      </c>
    </row>
    <row r="10397" spans="1:77">
      <c r="A10397" s="15">
        <v>10392</v>
      </c>
      <c r="BP10397">
        <v>0.764345120647256</v>
      </c>
      <c r="BQ10397">
        <v>15372.7261147503</v>
      </c>
      <c r="BR10397">
        <v>1.29329365892968</v>
      </c>
      <c r="BS10397">
        <v>67976.3738366049</v>
      </c>
      <c r="BW10397" s="29">
        <v>10392</v>
      </c>
      <c r="BX10397">
        <f t="shared" si="638"/>
        <v>1</v>
      </c>
      <c r="BY10397">
        <f t="shared" si="639"/>
        <v>1</v>
      </c>
    </row>
    <row r="10398" spans="1:77">
      <c r="A10398" s="15">
        <v>10393</v>
      </c>
      <c r="BP10398">
        <v>0.843198686044627</v>
      </c>
      <c r="BQ10398">
        <v>17408.9521491358</v>
      </c>
      <c r="BR10398">
        <v>1.45034816409533</v>
      </c>
      <c r="BS10398">
        <v>85517.0789887831</v>
      </c>
      <c r="BW10398" s="29">
        <v>10393</v>
      </c>
      <c r="BX10398">
        <f t="shared" si="638"/>
        <v>1</v>
      </c>
      <c r="BY10398">
        <f t="shared" si="639"/>
        <v>1</v>
      </c>
    </row>
    <row r="10399" spans="1:77">
      <c r="A10399" s="15">
        <v>10394</v>
      </c>
      <c r="BP10399">
        <v>0.795703143058732</v>
      </c>
      <c r="BQ10399">
        <v>13676.4956520598</v>
      </c>
      <c r="BR10399">
        <v>1.37565842538603</v>
      </c>
      <c r="BS10399">
        <v>64117.1357593231</v>
      </c>
      <c r="BW10399" s="29">
        <v>10394</v>
      </c>
      <c r="BX10399">
        <f t="shared" si="638"/>
        <v>1</v>
      </c>
      <c r="BY10399">
        <f t="shared" si="639"/>
        <v>1</v>
      </c>
    </row>
    <row r="10400" spans="1:77">
      <c r="A10400" s="15">
        <v>10395</v>
      </c>
      <c r="BP10400">
        <v>0.7838223661734</v>
      </c>
      <c r="BQ10400">
        <v>12694.9378534988</v>
      </c>
      <c r="BR10400">
        <v>1.323910787476</v>
      </c>
      <c r="BS10400">
        <v>60679.1709651213</v>
      </c>
      <c r="BW10400" s="29">
        <v>10395</v>
      </c>
      <c r="BX10400">
        <f t="shared" si="638"/>
        <v>1</v>
      </c>
      <c r="BY10400">
        <f t="shared" si="639"/>
        <v>1</v>
      </c>
    </row>
    <row r="10401" spans="1:77">
      <c r="A10401" s="15">
        <v>10396</v>
      </c>
      <c r="BP10401">
        <v>0.821404833156438</v>
      </c>
      <c r="BQ10401">
        <v>18444.6635871857</v>
      </c>
      <c r="BR10401">
        <v>1.42603687105542</v>
      </c>
      <c r="BS10401">
        <v>72929.8328363696</v>
      </c>
      <c r="BW10401" s="29">
        <v>10396</v>
      </c>
      <c r="BX10401">
        <f t="shared" si="638"/>
        <v>1</v>
      </c>
      <c r="BY10401">
        <f t="shared" si="639"/>
        <v>1</v>
      </c>
    </row>
    <row r="10402" spans="1:77">
      <c r="A10402" s="15">
        <v>10397</v>
      </c>
      <c r="BP10402">
        <v>0.831062698849631</v>
      </c>
      <c r="BQ10402">
        <v>18881.4672560654</v>
      </c>
      <c r="BR10402">
        <v>1.42823807778683</v>
      </c>
      <c r="BS10402">
        <v>74425.4837648564</v>
      </c>
      <c r="BW10402" s="29">
        <v>10397</v>
      </c>
      <c r="BX10402">
        <f t="shared" si="638"/>
        <v>1</v>
      </c>
      <c r="BY10402">
        <f t="shared" si="639"/>
        <v>1</v>
      </c>
    </row>
    <row r="10403" spans="1:77">
      <c r="A10403" s="15">
        <v>10398</v>
      </c>
      <c r="BP10403">
        <v>0.796653069967672</v>
      </c>
      <c r="BQ10403">
        <v>11125.7739905617</v>
      </c>
      <c r="BR10403">
        <v>1.38191586861982</v>
      </c>
      <c r="BS10403">
        <v>77662.9791597486</v>
      </c>
      <c r="BW10403" s="29">
        <v>10398</v>
      </c>
      <c r="BX10403">
        <f t="shared" si="638"/>
        <v>1</v>
      </c>
      <c r="BY10403">
        <f t="shared" si="639"/>
        <v>1</v>
      </c>
    </row>
    <row r="10404" spans="1:77">
      <c r="A10404" s="15">
        <v>10399</v>
      </c>
      <c r="BP10404">
        <v>0.827046881183552</v>
      </c>
      <c r="BQ10404">
        <v>13219.4911153401</v>
      </c>
      <c r="BR10404">
        <v>1.40797970727392</v>
      </c>
      <c r="BS10404">
        <v>62481.076215215</v>
      </c>
      <c r="BW10404" s="29">
        <v>10399</v>
      </c>
      <c r="BX10404">
        <f t="shared" si="638"/>
        <v>1</v>
      </c>
      <c r="BY10404">
        <f t="shared" si="639"/>
        <v>1</v>
      </c>
    </row>
    <row r="10405" spans="1:77">
      <c r="A10405" s="15">
        <v>10400</v>
      </c>
      <c r="BP10405">
        <v>0.815347086450468</v>
      </c>
      <c r="BQ10405">
        <v>16677.6439854712</v>
      </c>
      <c r="BR10405">
        <v>1.39926975000607</v>
      </c>
      <c r="BS10405">
        <v>81791.9357212108</v>
      </c>
      <c r="BW10405" s="29">
        <v>10400</v>
      </c>
      <c r="BX10405">
        <f t="shared" si="638"/>
        <v>1</v>
      </c>
      <c r="BY10405">
        <f t="shared" si="639"/>
        <v>1</v>
      </c>
    </row>
    <row r="10406" spans="1:77">
      <c r="A10406" s="15">
        <v>10401</v>
      </c>
      <c r="BP10406">
        <v>0.804166829989678</v>
      </c>
      <c r="BQ10406">
        <v>14881.0396502933</v>
      </c>
      <c r="BR10406">
        <v>1.41602285583182</v>
      </c>
      <c r="BS10406">
        <v>67443.7177242657</v>
      </c>
      <c r="BW10406" s="29">
        <v>10401</v>
      </c>
      <c r="BX10406">
        <f t="shared" si="638"/>
        <v>1</v>
      </c>
      <c r="BY10406">
        <f t="shared" si="639"/>
        <v>1</v>
      </c>
    </row>
    <row r="10407" spans="1:77">
      <c r="A10407" s="15">
        <v>10402</v>
      </c>
      <c r="BP10407">
        <v>0.823889176876116</v>
      </c>
      <c r="BQ10407">
        <v>15614.9966092859</v>
      </c>
      <c r="BR10407">
        <v>1.43067615045606</v>
      </c>
      <c r="BS10407">
        <v>65860.8968701195</v>
      </c>
      <c r="BW10407" s="29">
        <v>10402</v>
      </c>
      <c r="BX10407">
        <f t="shared" si="638"/>
        <v>1</v>
      </c>
      <c r="BY10407">
        <f t="shared" si="639"/>
        <v>1</v>
      </c>
    </row>
    <row r="10408" spans="1:77">
      <c r="A10408" s="15">
        <v>10403</v>
      </c>
      <c r="BP10408">
        <v>0.820599410875599</v>
      </c>
      <c r="BQ10408">
        <v>12046.3974840564</v>
      </c>
      <c r="BR10408">
        <v>1.42142486352934</v>
      </c>
      <c r="BS10408">
        <v>75768.5633546577</v>
      </c>
      <c r="BW10408" s="29">
        <v>10403</v>
      </c>
      <c r="BX10408">
        <f t="shared" si="638"/>
        <v>1</v>
      </c>
      <c r="BY10408">
        <f t="shared" si="639"/>
        <v>1</v>
      </c>
    </row>
    <row r="10409" spans="1:77">
      <c r="A10409" s="15">
        <v>10404</v>
      </c>
      <c r="BP10409">
        <v>0.784415994624202</v>
      </c>
      <c r="BQ10409">
        <v>13614.3064479051</v>
      </c>
      <c r="BR10409">
        <v>1.33046381114534</v>
      </c>
      <c r="BS10409">
        <v>64262.6766819894</v>
      </c>
      <c r="BW10409" s="29">
        <v>10404</v>
      </c>
      <c r="BX10409">
        <f t="shared" si="638"/>
        <v>1</v>
      </c>
      <c r="BY10409">
        <f t="shared" si="639"/>
        <v>1</v>
      </c>
    </row>
    <row r="10410" spans="1:77">
      <c r="A10410" s="15">
        <v>10405</v>
      </c>
      <c r="BP10410">
        <v>0.812538820141017</v>
      </c>
      <c r="BQ10410">
        <v>14573.3908353191</v>
      </c>
      <c r="BR10410">
        <v>1.40448412602416</v>
      </c>
      <c r="BS10410">
        <v>64077.3855924665</v>
      </c>
      <c r="BW10410" s="29">
        <v>10405</v>
      </c>
      <c r="BX10410">
        <f t="shared" si="638"/>
        <v>1</v>
      </c>
      <c r="BY10410">
        <f t="shared" si="639"/>
        <v>1</v>
      </c>
    </row>
    <row r="10411" spans="1:77">
      <c r="A10411" s="15">
        <v>10406</v>
      </c>
      <c r="BP10411">
        <v>0.766863353357738</v>
      </c>
      <c r="BQ10411">
        <v>17050.2678726346</v>
      </c>
      <c r="BR10411">
        <v>1.29351700033271</v>
      </c>
      <c r="BS10411">
        <v>69641.4127516847</v>
      </c>
      <c r="BW10411" s="29">
        <v>10406</v>
      </c>
      <c r="BX10411">
        <f t="shared" si="638"/>
        <v>1</v>
      </c>
      <c r="BY10411">
        <f t="shared" si="639"/>
        <v>1</v>
      </c>
    </row>
    <row r="10412" spans="1:77">
      <c r="A10412" s="15">
        <v>10407</v>
      </c>
      <c r="BP10412">
        <v>0.777310375334218</v>
      </c>
      <c r="BQ10412">
        <v>11511.3214161751</v>
      </c>
      <c r="BR10412">
        <v>1.31490856145883</v>
      </c>
      <c r="BS10412">
        <v>62507.599131178</v>
      </c>
      <c r="BW10412" s="29">
        <v>10407</v>
      </c>
      <c r="BX10412">
        <f t="shared" si="638"/>
        <v>1</v>
      </c>
      <c r="BY10412">
        <f t="shared" si="639"/>
        <v>1</v>
      </c>
    </row>
    <row r="10413" spans="1:77">
      <c r="A10413" s="15">
        <v>10408</v>
      </c>
      <c r="BP10413">
        <v>0.789666624289572</v>
      </c>
      <c r="BQ10413">
        <v>14930.0912920646</v>
      </c>
      <c r="BR10413">
        <v>1.34732393447819</v>
      </c>
      <c r="BS10413">
        <v>64599.8398620771</v>
      </c>
      <c r="BW10413" s="29">
        <v>10408</v>
      </c>
      <c r="BX10413">
        <f t="shared" si="638"/>
        <v>1</v>
      </c>
      <c r="BY10413">
        <f t="shared" si="639"/>
        <v>1</v>
      </c>
    </row>
    <row r="10414" spans="1:77">
      <c r="A10414" s="15">
        <v>10409</v>
      </c>
      <c r="BP10414">
        <v>0.832773408089021</v>
      </c>
      <c r="BQ10414">
        <v>17418.7730093544</v>
      </c>
      <c r="BR10414">
        <v>1.39734867628189</v>
      </c>
      <c r="BS10414">
        <v>70590.4882405969</v>
      </c>
      <c r="BW10414" s="29">
        <v>10409</v>
      </c>
      <c r="BX10414">
        <f t="shared" si="638"/>
        <v>1</v>
      </c>
      <c r="BY10414">
        <f t="shared" si="639"/>
        <v>1</v>
      </c>
    </row>
    <row r="10415" spans="1:77">
      <c r="A10415" s="15">
        <v>10410</v>
      </c>
      <c r="BP10415">
        <v>0.841920587119165</v>
      </c>
      <c r="BQ10415">
        <v>13916.1208494879</v>
      </c>
      <c r="BR10415">
        <v>1.45210949801265</v>
      </c>
      <c r="BS10415">
        <v>63375.7441979388</v>
      </c>
      <c r="BW10415" s="29">
        <v>10410</v>
      </c>
      <c r="BX10415">
        <f t="shared" si="638"/>
        <v>1</v>
      </c>
      <c r="BY10415">
        <f t="shared" si="639"/>
        <v>1</v>
      </c>
    </row>
    <row r="10416" spans="1:77">
      <c r="A10416" s="15">
        <v>10411</v>
      </c>
      <c r="BP10416">
        <v>0.846191767098363</v>
      </c>
      <c r="BQ10416">
        <v>16480.0335084238</v>
      </c>
      <c r="BR10416">
        <v>1.47230837668867</v>
      </c>
      <c r="BS10416">
        <v>65981.916014917</v>
      </c>
      <c r="BW10416" s="29">
        <v>10411</v>
      </c>
      <c r="BX10416">
        <f t="shared" si="638"/>
        <v>1</v>
      </c>
      <c r="BY10416">
        <f t="shared" si="639"/>
        <v>1</v>
      </c>
    </row>
    <row r="10417" spans="1:77">
      <c r="A10417" s="15">
        <v>10412</v>
      </c>
      <c r="BP10417">
        <v>0.812392727023558</v>
      </c>
      <c r="BQ10417">
        <v>14976.6903367118</v>
      </c>
      <c r="BR10417">
        <v>1.41099783642122</v>
      </c>
      <c r="BS10417">
        <v>63925.9740973256</v>
      </c>
      <c r="BW10417" s="29">
        <v>10412</v>
      </c>
      <c r="BX10417">
        <f t="shared" si="638"/>
        <v>1</v>
      </c>
      <c r="BY10417">
        <f t="shared" si="639"/>
        <v>1</v>
      </c>
    </row>
    <row r="10418" spans="1:77">
      <c r="A10418" s="15">
        <v>10413</v>
      </c>
      <c r="BP10418">
        <v>0.819136919091479</v>
      </c>
      <c r="BQ10418">
        <v>12063.967560887</v>
      </c>
      <c r="BR10418">
        <v>1.39722383797677</v>
      </c>
      <c r="BS10418">
        <v>62838.4943132052</v>
      </c>
      <c r="BW10418" s="29">
        <v>10413</v>
      </c>
      <c r="BX10418">
        <f t="shared" si="638"/>
        <v>1</v>
      </c>
      <c r="BY10418">
        <f t="shared" si="639"/>
        <v>1</v>
      </c>
    </row>
    <row r="10419" spans="1:77">
      <c r="A10419" s="15">
        <v>10414</v>
      </c>
      <c r="BP10419">
        <v>0.823160207961551</v>
      </c>
      <c r="BQ10419">
        <v>19685.4098569427</v>
      </c>
      <c r="BR10419">
        <v>1.42260538956187</v>
      </c>
      <c r="BS10419">
        <v>71528.1546312256</v>
      </c>
      <c r="BW10419" s="29">
        <v>10414</v>
      </c>
      <c r="BX10419">
        <f t="shared" si="638"/>
        <v>1</v>
      </c>
      <c r="BY10419">
        <f t="shared" si="639"/>
        <v>1</v>
      </c>
    </row>
    <row r="10420" spans="1:77">
      <c r="A10420" s="15">
        <v>10415</v>
      </c>
      <c r="BP10420">
        <v>0.839890013060751</v>
      </c>
      <c r="BQ10420">
        <v>14060.2546720999</v>
      </c>
      <c r="BR10420">
        <v>1.43181768653791</v>
      </c>
      <c r="BS10420">
        <v>63240.1653604754</v>
      </c>
      <c r="BW10420" s="29">
        <v>10415</v>
      </c>
      <c r="BX10420">
        <f t="shared" si="638"/>
        <v>1</v>
      </c>
      <c r="BY10420">
        <f t="shared" si="639"/>
        <v>1</v>
      </c>
    </row>
    <row r="10421" spans="1:77">
      <c r="A10421" s="15">
        <v>10416</v>
      </c>
      <c r="BP10421">
        <v>0.785976982090527</v>
      </c>
      <c r="BQ10421">
        <v>16832.5759715465</v>
      </c>
      <c r="BR10421">
        <v>1.35189151358996</v>
      </c>
      <c r="BS10421">
        <v>83707.670064623</v>
      </c>
      <c r="BW10421" s="29">
        <v>10416</v>
      </c>
      <c r="BX10421">
        <f t="shared" si="638"/>
        <v>1</v>
      </c>
      <c r="BY10421">
        <f t="shared" si="639"/>
        <v>1</v>
      </c>
    </row>
    <row r="10422" spans="1:77">
      <c r="A10422" s="15">
        <v>10417</v>
      </c>
      <c r="BP10422">
        <v>0.807227691393983</v>
      </c>
      <c r="BQ10422">
        <v>18542.0097611604</v>
      </c>
      <c r="BR10422">
        <v>1.39881143980833</v>
      </c>
      <c r="BS10422">
        <v>69849.6610706128</v>
      </c>
      <c r="BW10422" s="29">
        <v>10417</v>
      </c>
      <c r="BX10422">
        <f t="shared" si="638"/>
        <v>1</v>
      </c>
      <c r="BY10422">
        <f t="shared" si="639"/>
        <v>1</v>
      </c>
    </row>
    <row r="10423" spans="1:77">
      <c r="A10423" s="15">
        <v>10418</v>
      </c>
      <c r="BP10423">
        <v>0.813621190664683</v>
      </c>
      <c r="BQ10423">
        <v>16300.8585308496</v>
      </c>
      <c r="BR10423">
        <v>1.37455671776196</v>
      </c>
      <c r="BS10423">
        <v>65353.5015077556</v>
      </c>
      <c r="BW10423" s="29">
        <v>10418</v>
      </c>
      <c r="BX10423">
        <f t="shared" si="638"/>
        <v>1</v>
      </c>
      <c r="BY10423">
        <f t="shared" si="639"/>
        <v>1</v>
      </c>
    </row>
    <row r="10424" spans="1:77">
      <c r="A10424" s="15">
        <v>10419</v>
      </c>
      <c r="BP10424">
        <v>0.839695925471919</v>
      </c>
      <c r="BQ10424">
        <v>12895.7708048437</v>
      </c>
      <c r="BR10424">
        <v>1.42050233009294</v>
      </c>
      <c r="BS10424">
        <v>78381.4564151472</v>
      </c>
      <c r="BW10424" s="29">
        <v>10419</v>
      </c>
      <c r="BX10424">
        <f t="shared" si="638"/>
        <v>1</v>
      </c>
      <c r="BY10424">
        <f t="shared" si="639"/>
        <v>1</v>
      </c>
    </row>
    <row r="10425" spans="1:77">
      <c r="A10425" s="15">
        <v>10420</v>
      </c>
      <c r="BP10425">
        <v>0.805171222782911</v>
      </c>
      <c r="BQ10425">
        <v>20734.4210972255</v>
      </c>
      <c r="BR10425">
        <v>1.38011361016146</v>
      </c>
      <c r="BS10425">
        <v>69262.5392072784</v>
      </c>
      <c r="BW10425" s="29">
        <v>10420</v>
      </c>
      <c r="BX10425">
        <f t="shared" si="638"/>
        <v>1</v>
      </c>
      <c r="BY10425">
        <f t="shared" si="639"/>
        <v>1</v>
      </c>
    </row>
    <row r="10426" spans="1:77">
      <c r="A10426" s="15">
        <v>10421</v>
      </c>
      <c r="BP10426">
        <v>0.762578261019254</v>
      </c>
      <c r="BQ10426">
        <v>17545.2638097765</v>
      </c>
      <c r="BR10426">
        <v>1.30789412050264</v>
      </c>
      <c r="BS10426">
        <v>69135.2764782307</v>
      </c>
      <c r="BW10426" s="29">
        <v>10421</v>
      </c>
      <c r="BX10426">
        <f t="shared" si="638"/>
        <v>1</v>
      </c>
      <c r="BY10426">
        <f t="shared" si="639"/>
        <v>1</v>
      </c>
    </row>
    <row r="10427" spans="1:77">
      <c r="A10427" s="15">
        <v>10422</v>
      </c>
      <c r="BP10427">
        <v>0.821245632976149</v>
      </c>
      <c r="BQ10427">
        <v>13899.8060993668</v>
      </c>
      <c r="BR10427">
        <v>1.44237857216175</v>
      </c>
      <c r="BS10427">
        <v>65709.2258676089</v>
      </c>
      <c r="BW10427" s="29">
        <v>10422</v>
      </c>
      <c r="BX10427">
        <f t="shared" si="638"/>
        <v>1</v>
      </c>
      <c r="BY10427">
        <f t="shared" si="639"/>
        <v>1</v>
      </c>
    </row>
    <row r="10428" spans="1:77">
      <c r="A10428" s="15">
        <v>10423</v>
      </c>
      <c r="BP10428">
        <v>0.827634007998592</v>
      </c>
      <c r="BQ10428">
        <v>22412.8891163624</v>
      </c>
      <c r="BR10428">
        <v>1.40439628587015</v>
      </c>
      <c r="BS10428">
        <v>87831.6880665323</v>
      </c>
      <c r="BW10428" s="29">
        <v>10423</v>
      </c>
      <c r="BX10428">
        <f t="shared" si="638"/>
        <v>1</v>
      </c>
      <c r="BY10428">
        <f t="shared" si="639"/>
        <v>1</v>
      </c>
    </row>
    <row r="10429" spans="1:77">
      <c r="A10429" s="15">
        <v>10424</v>
      </c>
      <c r="BP10429">
        <v>0.846633999477697</v>
      </c>
      <c r="BQ10429">
        <v>14864.9476818101</v>
      </c>
      <c r="BR10429">
        <v>1.46012866943095</v>
      </c>
      <c r="BS10429">
        <v>82213.239457025</v>
      </c>
      <c r="BW10429" s="29">
        <v>10424</v>
      </c>
      <c r="BX10429">
        <f t="shared" si="638"/>
        <v>1</v>
      </c>
      <c r="BY10429">
        <f t="shared" si="639"/>
        <v>1</v>
      </c>
    </row>
    <row r="10430" spans="1:77">
      <c r="A10430" s="15">
        <v>10425</v>
      </c>
      <c r="BP10430">
        <v>0.763101324394646</v>
      </c>
      <c r="BQ10430">
        <v>13969.6977532519</v>
      </c>
      <c r="BR10430">
        <v>1.29828312130679</v>
      </c>
      <c r="BS10430">
        <v>78240.6184243871</v>
      </c>
      <c r="BW10430" s="29">
        <v>10425</v>
      </c>
      <c r="BX10430">
        <f t="shared" si="638"/>
        <v>1</v>
      </c>
      <c r="BY10430">
        <f t="shared" si="639"/>
        <v>1</v>
      </c>
    </row>
    <row r="10431" spans="1:77">
      <c r="A10431" s="15">
        <v>10426</v>
      </c>
      <c r="BP10431">
        <v>0.819213807232328</v>
      </c>
      <c r="BQ10431">
        <v>19315.2674979997</v>
      </c>
      <c r="BR10431">
        <v>1.39406758376286</v>
      </c>
      <c r="BS10431">
        <v>68833.2515825206</v>
      </c>
      <c r="BW10431" s="29">
        <v>10426</v>
      </c>
      <c r="BX10431">
        <f t="shared" si="638"/>
        <v>1</v>
      </c>
      <c r="BY10431">
        <f t="shared" si="639"/>
        <v>1</v>
      </c>
    </row>
    <row r="10432" spans="1:77">
      <c r="A10432" s="15">
        <v>10427</v>
      </c>
      <c r="BP10432">
        <v>0.777804969597532</v>
      </c>
      <c r="BQ10432">
        <v>21673.5225646581</v>
      </c>
      <c r="BR10432">
        <v>1.30798974640126</v>
      </c>
      <c r="BS10432">
        <v>75756.8909732242</v>
      </c>
      <c r="BW10432" s="29">
        <v>10427</v>
      </c>
      <c r="BX10432">
        <f t="shared" si="638"/>
        <v>1</v>
      </c>
      <c r="BY10432">
        <f t="shared" si="639"/>
        <v>1</v>
      </c>
    </row>
    <row r="10433" spans="1:77">
      <c r="A10433" s="15">
        <v>10428</v>
      </c>
      <c r="BP10433">
        <v>0.768653579268676</v>
      </c>
      <c r="BQ10433">
        <v>11256.578525078</v>
      </c>
      <c r="BR10433">
        <v>1.284010834339</v>
      </c>
      <c r="BS10433">
        <v>60040.4660557759</v>
      </c>
      <c r="BW10433" s="29">
        <v>10428</v>
      </c>
      <c r="BX10433">
        <f t="shared" si="638"/>
        <v>1</v>
      </c>
      <c r="BY10433">
        <f t="shared" si="639"/>
        <v>1</v>
      </c>
    </row>
    <row r="10434" spans="1:77">
      <c r="A10434" s="15">
        <v>10429</v>
      </c>
      <c r="BP10434">
        <v>0.827043610189203</v>
      </c>
      <c r="BQ10434">
        <v>13055.2149610487</v>
      </c>
      <c r="BR10434">
        <v>1.42469899190751</v>
      </c>
      <c r="BS10434">
        <v>76903.9184257283</v>
      </c>
      <c r="BW10434" s="29">
        <v>10429</v>
      </c>
      <c r="BX10434">
        <f t="shared" si="638"/>
        <v>1</v>
      </c>
      <c r="BY10434">
        <f t="shared" si="639"/>
        <v>1</v>
      </c>
    </row>
    <row r="10435" spans="1:77">
      <c r="A10435" s="15">
        <v>10430</v>
      </c>
      <c r="BP10435">
        <v>0.752894095890934</v>
      </c>
      <c r="BQ10435">
        <v>14941.1684935451</v>
      </c>
      <c r="BR10435">
        <v>1.29364836754022</v>
      </c>
      <c r="BS10435">
        <v>67809.4453582363</v>
      </c>
      <c r="BW10435" s="29">
        <v>10430</v>
      </c>
      <c r="BX10435">
        <f t="shared" si="638"/>
        <v>1</v>
      </c>
      <c r="BY10435">
        <f t="shared" si="639"/>
        <v>1</v>
      </c>
    </row>
    <row r="10436" spans="1:77">
      <c r="A10436" s="15">
        <v>10431</v>
      </c>
      <c r="BP10436">
        <v>0.823090864712085</v>
      </c>
      <c r="BQ10436">
        <v>14484.8866153658</v>
      </c>
      <c r="BR10436">
        <v>1.41906324421587</v>
      </c>
      <c r="BS10436">
        <v>65139.3234342143</v>
      </c>
      <c r="BW10436" s="29">
        <v>10431</v>
      </c>
      <c r="BX10436">
        <f t="shared" si="638"/>
        <v>1</v>
      </c>
      <c r="BY10436">
        <f t="shared" si="639"/>
        <v>1</v>
      </c>
    </row>
    <row r="10437" spans="1:77">
      <c r="A10437" s="15">
        <v>10432</v>
      </c>
      <c r="BP10437">
        <v>0.869058992773251</v>
      </c>
      <c r="BQ10437">
        <v>14872.7665798239</v>
      </c>
      <c r="BR10437">
        <v>1.5220926025547</v>
      </c>
      <c r="BS10437">
        <v>81122.9088735628</v>
      </c>
      <c r="BW10437" s="29">
        <v>10432</v>
      </c>
      <c r="BX10437">
        <f t="shared" si="638"/>
        <v>1</v>
      </c>
      <c r="BY10437">
        <f t="shared" si="639"/>
        <v>1</v>
      </c>
    </row>
    <row r="10438" spans="1:77">
      <c r="A10438" s="15">
        <v>10433</v>
      </c>
      <c r="BP10438">
        <v>0.815283045091299</v>
      </c>
      <c r="BQ10438">
        <v>14984.5188676713</v>
      </c>
      <c r="BR10438">
        <v>1.42429380195973</v>
      </c>
      <c r="BS10438">
        <v>65449.6202535516</v>
      </c>
      <c r="BW10438" s="29">
        <v>10433</v>
      </c>
      <c r="BX10438">
        <f t="shared" si="638"/>
        <v>1</v>
      </c>
      <c r="BY10438">
        <f t="shared" si="639"/>
        <v>1</v>
      </c>
    </row>
    <row r="10439" spans="1:77">
      <c r="A10439" s="15">
        <v>10434</v>
      </c>
      <c r="BP10439">
        <v>0.850879096791579</v>
      </c>
      <c r="BQ10439">
        <v>18141.8654734858</v>
      </c>
      <c r="BR10439">
        <v>1.47454430339442</v>
      </c>
      <c r="BS10439">
        <v>82264.0948772883</v>
      </c>
      <c r="BW10439" s="29">
        <v>10434</v>
      </c>
      <c r="BX10439">
        <f t="shared" ref="BX10439:BX10502" si="640">IF(BU10439=MAX($BU10439:$BV10439),1,0)</f>
        <v>1</v>
      </c>
      <c r="BY10439">
        <f t="shared" ref="BY10439:BY10502" si="641">IF(BV10439=MAX($BU10439:$BV10439),1,0)</f>
        <v>1</v>
      </c>
    </row>
    <row r="10440" spans="1:77">
      <c r="A10440" s="15">
        <v>10435</v>
      </c>
      <c r="BP10440">
        <v>0.795485076094297</v>
      </c>
      <c r="BQ10440">
        <v>16600.1962140608</v>
      </c>
      <c r="BR10440">
        <v>1.37887840594348</v>
      </c>
      <c r="BS10440">
        <v>82661.1616301488</v>
      </c>
      <c r="BW10440" s="29">
        <v>10435</v>
      </c>
      <c r="BX10440">
        <f t="shared" si="640"/>
        <v>1</v>
      </c>
      <c r="BY10440">
        <f t="shared" si="641"/>
        <v>1</v>
      </c>
    </row>
    <row r="10441" spans="1:77">
      <c r="A10441" s="15">
        <v>10436</v>
      </c>
      <c r="BP10441">
        <v>0.811688921318459</v>
      </c>
      <c r="BQ10441">
        <v>12722.0145274422</v>
      </c>
      <c r="BR10441">
        <v>1.37619394385889</v>
      </c>
      <c r="BS10441">
        <v>77655.4837358639</v>
      </c>
      <c r="BW10441" s="29">
        <v>10436</v>
      </c>
      <c r="BX10441">
        <f t="shared" si="640"/>
        <v>1</v>
      </c>
      <c r="BY10441">
        <f t="shared" si="641"/>
        <v>1</v>
      </c>
    </row>
    <row r="10442" spans="1:77">
      <c r="A10442" s="15">
        <v>10437</v>
      </c>
      <c r="BP10442">
        <v>0.774427317449552</v>
      </c>
      <c r="BQ10442">
        <v>18325.3077240044</v>
      </c>
      <c r="BR10442">
        <v>1.32910487376637</v>
      </c>
      <c r="BS10442">
        <v>72359.3781585308</v>
      </c>
      <c r="BW10442" s="29">
        <v>10437</v>
      </c>
      <c r="BX10442">
        <f t="shared" si="640"/>
        <v>1</v>
      </c>
      <c r="BY10442">
        <f t="shared" si="641"/>
        <v>1</v>
      </c>
    </row>
    <row r="10443" spans="1:77">
      <c r="A10443" s="15">
        <v>10438</v>
      </c>
      <c r="BP10443">
        <v>0.800938837947661</v>
      </c>
      <c r="BQ10443">
        <v>19046.8525298692</v>
      </c>
      <c r="BR10443">
        <v>1.36733096479418</v>
      </c>
      <c r="BS10443">
        <v>70019.7364193481</v>
      </c>
      <c r="BW10443" s="29">
        <v>10438</v>
      </c>
      <c r="BX10443">
        <f t="shared" si="640"/>
        <v>1</v>
      </c>
      <c r="BY10443">
        <f t="shared" si="641"/>
        <v>1</v>
      </c>
    </row>
    <row r="10444" spans="1:77">
      <c r="A10444" s="15">
        <v>10439</v>
      </c>
      <c r="BP10444">
        <v>0.785231168953169</v>
      </c>
      <c r="BQ10444">
        <v>17193.6681135108</v>
      </c>
      <c r="BR10444">
        <v>1.35771204433621</v>
      </c>
      <c r="BS10444">
        <v>67808.2863833266</v>
      </c>
      <c r="BW10444" s="29">
        <v>10439</v>
      </c>
      <c r="BX10444">
        <f t="shared" si="640"/>
        <v>1</v>
      </c>
      <c r="BY10444">
        <f t="shared" si="641"/>
        <v>1</v>
      </c>
    </row>
    <row r="10445" spans="1:77">
      <c r="A10445" s="15">
        <v>10440</v>
      </c>
      <c r="BP10445">
        <v>0.786922746699041</v>
      </c>
      <c r="BQ10445">
        <v>15444.1582682347</v>
      </c>
      <c r="BR10445">
        <v>1.35147705579424</v>
      </c>
      <c r="BS10445">
        <v>82159.4393093122</v>
      </c>
      <c r="BW10445" s="29">
        <v>10440</v>
      </c>
      <c r="BX10445">
        <f t="shared" si="640"/>
        <v>1</v>
      </c>
      <c r="BY10445">
        <f t="shared" si="641"/>
        <v>1</v>
      </c>
    </row>
    <row r="10446" spans="1:77">
      <c r="A10446" s="15">
        <v>10441</v>
      </c>
      <c r="BP10446">
        <v>0.813021881420158</v>
      </c>
      <c r="BQ10446">
        <v>12742.4256053775</v>
      </c>
      <c r="BR10446">
        <v>1.39348730615964</v>
      </c>
      <c r="BS10446">
        <v>77993.1397898946</v>
      </c>
      <c r="BW10446" s="29">
        <v>10441</v>
      </c>
      <c r="BX10446">
        <f t="shared" si="640"/>
        <v>1</v>
      </c>
      <c r="BY10446">
        <f t="shared" si="641"/>
        <v>1</v>
      </c>
    </row>
    <row r="10447" spans="1:77">
      <c r="A10447" s="15">
        <v>10442</v>
      </c>
      <c r="BP10447">
        <v>0.885802196315534</v>
      </c>
      <c r="BQ10447">
        <v>19523.6944367352</v>
      </c>
      <c r="BR10447">
        <v>1.54148827341146</v>
      </c>
      <c r="BS10447">
        <v>70432.9608575717</v>
      </c>
      <c r="BW10447" s="29">
        <v>10442</v>
      </c>
      <c r="BX10447">
        <f t="shared" si="640"/>
        <v>1</v>
      </c>
      <c r="BY10447">
        <f t="shared" si="641"/>
        <v>1</v>
      </c>
    </row>
    <row r="10448" spans="1:77">
      <c r="A10448" s="15">
        <v>10443</v>
      </c>
      <c r="BP10448">
        <v>0.825127808682506</v>
      </c>
      <c r="BQ10448">
        <v>14349.0241476061</v>
      </c>
      <c r="BR10448">
        <v>1.42659120869728</v>
      </c>
      <c r="BS10448">
        <v>79121.5357134873</v>
      </c>
      <c r="BW10448" s="29">
        <v>10443</v>
      </c>
      <c r="BX10448">
        <f t="shared" si="640"/>
        <v>1</v>
      </c>
      <c r="BY10448">
        <f t="shared" si="641"/>
        <v>1</v>
      </c>
    </row>
    <row r="10449" spans="1:77">
      <c r="A10449" s="15">
        <v>10444</v>
      </c>
      <c r="BP10449">
        <v>0.810768471555504</v>
      </c>
      <c r="BQ10449">
        <v>16140.7963993116</v>
      </c>
      <c r="BR10449">
        <v>1.38265363969406</v>
      </c>
      <c r="BS10449">
        <v>66385.390511274</v>
      </c>
      <c r="BW10449" s="29">
        <v>10444</v>
      </c>
      <c r="BX10449">
        <f t="shared" si="640"/>
        <v>1</v>
      </c>
      <c r="BY10449">
        <f t="shared" si="641"/>
        <v>1</v>
      </c>
    </row>
    <row r="10450" spans="1:77">
      <c r="A10450" s="15">
        <v>10445</v>
      </c>
      <c r="BP10450">
        <v>0.826253941929143</v>
      </c>
      <c r="BQ10450">
        <v>14272.3250647712</v>
      </c>
      <c r="BR10450">
        <v>1.39901370679736</v>
      </c>
      <c r="BS10450">
        <v>64204.0077049149</v>
      </c>
      <c r="BW10450" s="29">
        <v>10445</v>
      </c>
      <c r="BX10450">
        <f t="shared" si="640"/>
        <v>1</v>
      </c>
      <c r="BY10450">
        <f t="shared" si="641"/>
        <v>1</v>
      </c>
    </row>
    <row r="10451" spans="1:77">
      <c r="A10451" s="15">
        <v>10446</v>
      </c>
      <c r="BP10451">
        <v>0.793811363192147</v>
      </c>
      <c r="BQ10451">
        <v>14213.4889194928</v>
      </c>
      <c r="BR10451">
        <v>1.33350722785681</v>
      </c>
      <c r="BS10451">
        <v>63985.0842594354</v>
      </c>
      <c r="BW10451" s="29">
        <v>10446</v>
      </c>
      <c r="BX10451">
        <f t="shared" si="640"/>
        <v>1</v>
      </c>
      <c r="BY10451">
        <f t="shared" si="641"/>
        <v>1</v>
      </c>
    </row>
    <row r="10452" spans="1:77">
      <c r="A10452" s="15">
        <v>10447</v>
      </c>
      <c r="BP10452">
        <v>0.822950180622435</v>
      </c>
      <c r="BQ10452">
        <v>12694.8601055449</v>
      </c>
      <c r="BR10452">
        <v>1.4308018415179</v>
      </c>
      <c r="BS10452">
        <v>62465.2370709255</v>
      </c>
      <c r="BW10452" s="29">
        <v>10447</v>
      </c>
      <c r="BX10452">
        <f t="shared" si="640"/>
        <v>1</v>
      </c>
      <c r="BY10452">
        <f t="shared" si="641"/>
        <v>1</v>
      </c>
    </row>
    <row r="10453" spans="1:77">
      <c r="A10453" s="15">
        <v>10448</v>
      </c>
      <c r="BP10453">
        <v>0.829771444882563</v>
      </c>
      <c r="BQ10453">
        <v>13008.2655893328</v>
      </c>
      <c r="BR10453">
        <v>1.42923435534435</v>
      </c>
      <c r="BS10453">
        <v>62144.6392757927</v>
      </c>
      <c r="BW10453" s="29">
        <v>10448</v>
      </c>
      <c r="BX10453">
        <f t="shared" si="640"/>
        <v>1</v>
      </c>
      <c r="BY10453">
        <f t="shared" si="641"/>
        <v>1</v>
      </c>
    </row>
    <row r="10454" spans="1:77">
      <c r="A10454" s="15">
        <v>10449</v>
      </c>
      <c r="BP10454">
        <v>0.85024947073042</v>
      </c>
      <c r="BQ10454">
        <v>14518.0667921955</v>
      </c>
      <c r="BR10454">
        <v>1.45417741095475</v>
      </c>
      <c r="BS10454">
        <v>79191.4153231614</v>
      </c>
      <c r="BW10454" s="29">
        <v>10449</v>
      </c>
      <c r="BX10454">
        <f t="shared" si="640"/>
        <v>1</v>
      </c>
      <c r="BY10454">
        <f t="shared" si="641"/>
        <v>1</v>
      </c>
    </row>
    <row r="10455" spans="1:77">
      <c r="A10455" s="15">
        <v>10450</v>
      </c>
      <c r="BP10455">
        <v>0.856258453434151</v>
      </c>
      <c r="BQ10455">
        <v>14758.9329829559</v>
      </c>
      <c r="BR10455">
        <v>1.49233046113766</v>
      </c>
      <c r="BS10455">
        <v>81786.2560968275</v>
      </c>
      <c r="BW10455" s="29">
        <v>10450</v>
      </c>
      <c r="BX10455">
        <f t="shared" si="640"/>
        <v>1</v>
      </c>
      <c r="BY10455">
        <f t="shared" si="641"/>
        <v>1</v>
      </c>
    </row>
    <row r="10456" spans="1:77">
      <c r="A10456" s="15">
        <v>10451</v>
      </c>
      <c r="BP10456">
        <v>0.77824300556946</v>
      </c>
      <c r="BQ10456">
        <v>17513.3661198351</v>
      </c>
      <c r="BR10456">
        <v>1.35830493170607</v>
      </c>
      <c r="BS10456">
        <v>72342.4439951747</v>
      </c>
      <c r="BW10456" s="29">
        <v>10451</v>
      </c>
      <c r="BX10456">
        <f t="shared" si="640"/>
        <v>1</v>
      </c>
      <c r="BY10456">
        <f t="shared" si="641"/>
        <v>1</v>
      </c>
    </row>
    <row r="10457" spans="1:77">
      <c r="A10457" s="15">
        <v>10452</v>
      </c>
      <c r="BP10457">
        <v>0.799177893839433</v>
      </c>
      <c r="BQ10457">
        <v>11397.5845371622</v>
      </c>
      <c r="BR10457">
        <v>1.38005389539043</v>
      </c>
      <c r="BS10457">
        <v>75279.8184314603</v>
      </c>
      <c r="BW10457" s="29">
        <v>10452</v>
      </c>
      <c r="BX10457">
        <f t="shared" si="640"/>
        <v>1</v>
      </c>
      <c r="BY10457">
        <f t="shared" si="641"/>
        <v>1</v>
      </c>
    </row>
    <row r="10458" spans="1:77">
      <c r="A10458" s="15">
        <v>10453</v>
      </c>
      <c r="BP10458">
        <v>0.839416069670197</v>
      </c>
      <c r="BQ10458">
        <v>17734.7222414504</v>
      </c>
      <c r="BR10458">
        <v>1.42367308343415</v>
      </c>
      <c r="BS10458">
        <v>68899.0607477092</v>
      </c>
      <c r="BW10458" s="29">
        <v>10453</v>
      </c>
      <c r="BX10458">
        <f t="shared" si="640"/>
        <v>1</v>
      </c>
      <c r="BY10458">
        <f t="shared" si="641"/>
        <v>1</v>
      </c>
    </row>
    <row r="10459" spans="1:77">
      <c r="A10459" s="15">
        <v>10454</v>
      </c>
      <c r="BP10459">
        <v>0.761784768277307</v>
      </c>
      <c r="BQ10459">
        <v>11555.538287422</v>
      </c>
      <c r="BR10459">
        <v>1.28308087501531</v>
      </c>
      <c r="BS10459">
        <v>61303.5698595276</v>
      </c>
      <c r="BW10459" s="29">
        <v>10454</v>
      </c>
      <c r="BX10459">
        <f t="shared" si="640"/>
        <v>1</v>
      </c>
      <c r="BY10459">
        <f t="shared" si="641"/>
        <v>1</v>
      </c>
    </row>
    <row r="10460" spans="1:77">
      <c r="A10460" s="15">
        <v>10455</v>
      </c>
      <c r="BP10460">
        <v>0.854534327913851</v>
      </c>
      <c r="BQ10460">
        <v>12041.9314130662</v>
      </c>
      <c r="BR10460">
        <v>1.5073737968783</v>
      </c>
      <c r="BS10460">
        <v>60408.213186846</v>
      </c>
      <c r="BW10460" s="29">
        <v>10455</v>
      </c>
      <c r="BX10460">
        <f t="shared" si="640"/>
        <v>1</v>
      </c>
      <c r="BY10460">
        <f t="shared" si="641"/>
        <v>1</v>
      </c>
    </row>
    <row r="10461" spans="1:77">
      <c r="A10461" s="15">
        <v>10456</v>
      </c>
      <c r="BP10461">
        <v>0.7623181842557</v>
      </c>
      <c r="BQ10461">
        <v>11576.511878812</v>
      </c>
      <c r="BR10461">
        <v>1.29136309032125</v>
      </c>
      <c r="BS10461">
        <v>60390.2059666875</v>
      </c>
      <c r="BW10461" s="29">
        <v>10456</v>
      </c>
      <c r="BX10461">
        <f t="shared" si="640"/>
        <v>1</v>
      </c>
      <c r="BY10461">
        <f t="shared" si="641"/>
        <v>1</v>
      </c>
    </row>
    <row r="10462" spans="1:77">
      <c r="A10462" s="15">
        <v>10457</v>
      </c>
      <c r="BP10462">
        <v>0.862925169279077</v>
      </c>
      <c r="BQ10462">
        <v>12284.7945434194</v>
      </c>
      <c r="BR10462">
        <v>1.44508230095972</v>
      </c>
      <c r="BS10462">
        <v>73772.7162465385</v>
      </c>
      <c r="BW10462" s="29">
        <v>10457</v>
      </c>
      <c r="BX10462">
        <f t="shared" si="640"/>
        <v>1</v>
      </c>
      <c r="BY10462">
        <f t="shared" si="641"/>
        <v>1</v>
      </c>
    </row>
    <row r="10463" spans="1:77">
      <c r="A10463" s="15">
        <v>10458</v>
      </c>
      <c r="BP10463">
        <v>0.878826525337909</v>
      </c>
      <c r="BQ10463">
        <v>11429.4972596683</v>
      </c>
      <c r="BR10463">
        <v>1.49128457878373</v>
      </c>
      <c r="BS10463">
        <v>61918.4107623679</v>
      </c>
      <c r="BW10463" s="29">
        <v>10458</v>
      </c>
      <c r="BX10463">
        <f t="shared" si="640"/>
        <v>1</v>
      </c>
      <c r="BY10463">
        <f t="shared" si="641"/>
        <v>1</v>
      </c>
    </row>
    <row r="10464" spans="1:77">
      <c r="A10464" s="15">
        <v>10459</v>
      </c>
      <c r="BP10464">
        <v>0.781925484574044</v>
      </c>
      <c r="BQ10464">
        <v>13369.7711245873</v>
      </c>
      <c r="BR10464">
        <v>1.346190941423</v>
      </c>
      <c r="BS10464">
        <v>78607.0886410461</v>
      </c>
      <c r="BW10464" s="29">
        <v>10459</v>
      </c>
      <c r="BX10464">
        <f t="shared" si="640"/>
        <v>1</v>
      </c>
      <c r="BY10464">
        <f t="shared" si="641"/>
        <v>1</v>
      </c>
    </row>
    <row r="10465" spans="1:77">
      <c r="A10465" s="15">
        <v>10460</v>
      </c>
      <c r="BP10465">
        <v>0.836227016881805</v>
      </c>
      <c r="BQ10465">
        <v>11787.056084456</v>
      </c>
      <c r="BR10465">
        <v>1.41124370706521</v>
      </c>
      <c r="BS10465">
        <v>60698.638241605</v>
      </c>
      <c r="BW10465" s="29">
        <v>10460</v>
      </c>
      <c r="BX10465">
        <f t="shared" si="640"/>
        <v>1</v>
      </c>
      <c r="BY10465">
        <f t="shared" si="641"/>
        <v>1</v>
      </c>
    </row>
    <row r="10466" spans="1:77">
      <c r="A10466" s="15">
        <v>10461</v>
      </c>
      <c r="BP10466">
        <v>0.83783754518311</v>
      </c>
      <c r="BQ10466">
        <v>14980.4623105945</v>
      </c>
      <c r="BR10466">
        <v>1.44259866940349</v>
      </c>
      <c r="BS10466">
        <v>65903.8002615116</v>
      </c>
      <c r="BW10466" s="29">
        <v>10461</v>
      </c>
      <c r="BX10466">
        <f t="shared" si="640"/>
        <v>1</v>
      </c>
      <c r="BY10466">
        <f t="shared" si="641"/>
        <v>1</v>
      </c>
    </row>
    <row r="10467" spans="1:77">
      <c r="A10467" s="15">
        <v>10462</v>
      </c>
      <c r="BP10467">
        <v>0.819430905982908</v>
      </c>
      <c r="BQ10467">
        <v>20781.4207479763</v>
      </c>
      <c r="BR10467">
        <v>1.41785115348487</v>
      </c>
      <c r="BS10467">
        <v>76735.419519022</v>
      </c>
      <c r="BW10467" s="29">
        <v>10462</v>
      </c>
      <c r="BX10467">
        <f t="shared" si="640"/>
        <v>1</v>
      </c>
      <c r="BY10467">
        <f t="shared" si="641"/>
        <v>1</v>
      </c>
    </row>
    <row r="10468" spans="1:77">
      <c r="A10468" s="15">
        <v>10463</v>
      </c>
      <c r="BP10468">
        <v>0.765999994256597</v>
      </c>
      <c r="BQ10468">
        <v>13514.7347605634</v>
      </c>
      <c r="BR10468">
        <v>1.3154134470347</v>
      </c>
      <c r="BS10468">
        <v>62490.3604919164</v>
      </c>
      <c r="BW10468" s="29">
        <v>10463</v>
      </c>
      <c r="BX10468">
        <f t="shared" si="640"/>
        <v>1</v>
      </c>
      <c r="BY10468">
        <f t="shared" si="641"/>
        <v>1</v>
      </c>
    </row>
    <row r="10469" spans="1:77">
      <c r="A10469" s="15">
        <v>10464</v>
      </c>
      <c r="BP10469">
        <v>0.791534933715219</v>
      </c>
      <c r="BQ10469">
        <v>14297.677185687</v>
      </c>
      <c r="BR10469">
        <v>1.36791159075565</v>
      </c>
      <c r="BS10469">
        <v>65084.3253948451</v>
      </c>
      <c r="BW10469" s="29">
        <v>10464</v>
      </c>
      <c r="BX10469">
        <f t="shared" si="640"/>
        <v>1</v>
      </c>
      <c r="BY10469">
        <f t="shared" si="641"/>
        <v>1</v>
      </c>
    </row>
    <row r="10470" spans="1:77">
      <c r="A10470" s="15">
        <v>10465</v>
      </c>
      <c r="BP10470">
        <v>0.800420086737821</v>
      </c>
      <c r="BQ10470">
        <v>15876.8933704092</v>
      </c>
      <c r="BR10470">
        <v>1.37713814305989</v>
      </c>
      <c r="BS10470">
        <v>65832.6047761532</v>
      </c>
      <c r="BW10470" s="29">
        <v>10465</v>
      </c>
      <c r="BX10470">
        <f t="shared" si="640"/>
        <v>1</v>
      </c>
      <c r="BY10470">
        <f t="shared" si="641"/>
        <v>1</v>
      </c>
    </row>
    <row r="10471" spans="1:77">
      <c r="A10471" s="15">
        <v>10466</v>
      </c>
      <c r="BP10471">
        <v>0.827521993186821</v>
      </c>
      <c r="BQ10471">
        <v>17703.8246244711</v>
      </c>
      <c r="BR10471">
        <v>1.41871939247824</v>
      </c>
      <c r="BS10471">
        <v>70998.9792087092</v>
      </c>
      <c r="BW10471" s="29">
        <v>10466</v>
      </c>
      <c r="BX10471">
        <f t="shared" si="640"/>
        <v>1</v>
      </c>
      <c r="BY10471">
        <f t="shared" si="641"/>
        <v>1</v>
      </c>
    </row>
    <row r="10472" spans="1:77">
      <c r="A10472" s="15">
        <v>10467</v>
      </c>
      <c r="BP10472">
        <v>0.829348875955663</v>
      </c>
      <c r="BQ10472">
        <v>14856.9943251324</v>
      </c>
      <c r="BR10472">
        <v>1.44855375330913</v>
      </c>
      <c r="BS10472">
        <v>65446.5031663015</v>
      </c>
      <c r="BW10472" s="29">
        <v>10467</v>
      </c>
      <c r="BX10472">
        <f t="shared" si="640"/>
        <v>1</v>
      </c>
      <c r="BY10472">
        <f t="shared" si="641"/>
        <v>1</v>
      </c>
    </row>
    <row r="10473" spans="1:77">
      <c r="A10473" s="15">
        <v>10468</v>
      </c>
      <c r="BP10473">
        <v>0.813114302220213</v>
      </c>
      <c r="BQ10473">
        <v>14776.0709366921</v>
      </c>
      <c r="BR10473">
        <v>1.37784754341491</v>
      </c>
      <c r="BS10473">
        <v>64570.3408005854</v>
      </c>
      <c r="BW10473" s="29">
        <v>10468</v>
      </c>
      <c r="BX10473">
        <f t="shared" si="640"/>
        <v>1</v>
      </c>
      <c r="BY10473">
        <f t="shared" si="641"/>
        <v>1</v>
      </c>
    </row>
    <row r="10474" spans="1:77">
      <c r="A10474" s="15">
        <v>10469</v>
      </c>
      <c r="BP10474">
        <v>0.817715066935175</v>
      </c>
      <c r="BQ10474">
        <v>11582.7959815372</v>
      </c>
      <c r="BR10474">
        <v>1.41670736394115</v>
      </c>
      <c r="BS10474">
        <v>75834.4004527994</v>
      </c>
      <c r="BW10474" s="29">
        <v>10469</v>
      </c>
      <c r="BX10474">
        <f t="shared" si="640"/>
        <v>1</v>
      </c>
      <c r="BY10474">
        <f t="shared" si="641"/>
        <v>1</v>
      </c>
    </row>
    <row r="10475" spans="1:77">
      <c r="A10475" s="15">
        <v>10470</v>
      </c>
      <c r="BP10475">
        <v>0.798799864663741</v>
      </c>
      <c r="BQ10475">
        <v>13732.3711571426</v>
      </c>
      <c r="BR10475">
        <v>1.36908129366196</v>
      </c>
      <c r="BS10475">
        <v>77399.6567687351</v>
      </c>
      <c r="BW10475" s="29">
        <v>10470</v>
      </c>
      <c r="BX10475">
        <f t="shared" si="640"/>
        <v>1</v>
      </c>
      <c r="BY10475">
        <f t="shared" si="641"/>
        <v>1</v>
      </c>
    </row>
    <row r="10476" spans="1:77">
      <c r="A10476" s="15">
        <v>10471</v>
      </c>
      <c r="BP10476">
        <v>0.792346413443946</v>
      </c>
      <c r="BQ10476">
        <v>15452.4807597665</v>
      </c>
      <c r="BR10476">
        <v>1.36000403393031</v>
      </c>
      <c r="BS10476">
        <v>66007.6425093744</v>
      </c>
      <c r="BW10476" s="29">
        <v>10471</v>
      </c>
      <c r="BX10476">
        <f t="shared" si="640"/>
        <v>1</v>
      </c>
      <c r="BY10476">
        <f t="shared" si="641"/>
        <v>1</v>
      </c>
    </row>
    <row r="10477" spans="1:77">
      <c r="A10477" s="15">
        <v>10472</v>
      </c>
      <c r="BP10477">
        <v>0.80931872485853</v>
      </c>
      <c r="BQ10477">
        <v>14322.2837516895</v>
      </c>
      <c r="BR10477">
        <v>1.40719602528392</v>
      </c>
      <c r="BS10477">
        <v>67017.2882301355</v>
      </c>
      <c r="BW10477" s="29">
        <v>10472</v>
      </c>
      <c r="BX10477">
        <f t="shared" si="640"/>
        <v>1</v>
      </c>
      <c r="BY10477">
        <f t="shared" si="641"/>
        <v>1</v>
      </c>
    </row>
    <row r="10478" spans="1:77">
      <c r="A10478" s="15">
        <v>10473</v>
      </c>
      <c r="BP10478">
        <v>0.78606361851309</v>
      </c>
      <c r="BQ10478">
        <v>17457.3385421241</v>
      </c>
      <c r="BR10478">
        <v>1.36947017363803</v>
      </c>
      <c r="BS10478">
        <v>75805.1090088455</v>
      </c>
      <c r="BW10478" s="29">
        <v>10473</v>
      </c>
      <c r="BX10478">
        <f t="shared" si="640"/>
        <v>1</v>
      </c>
      <c r="BY10478">
        <f t="shared" si="641"/>
        <v>1</v>
      </c>
    </row>
    <row r="10479" spans="1:77">
      <c r="A10479" s="15">
        <v>10474</v>
      </c>
      <c r="BP10479">
        <v>0.799663604175889</v>
      </c>
      <c r="BQ10479">
        <v>14391.527989399</v>
      </c>
      <c r="BR10479">
        <v>1.32451783738688</v>
      </c>
      <c r="BS10479">
        <v>63942.971029153</v>
      </c>
      <c r="BW10479" s="29">
        <v>10474</v>
      </c>
      <c r="BX10479">
        <f t="shared" si="640"/>
        <v>1</v>
      </c>
      <c r="BY10479">
        <f t="shared" si="641"/>
        <v>1</v>
      </c>
    </row>
    <row r="10480" spans="1:77">
      <c r="A10480" s="15">
        <v>10475</v>
      </c>
      <c r="BP10480">
        <v>0.823873413797068</v>
      </c>
      <c r="BQ10480">
        <v>16786.1262319817</v>
      </c>
      <c r="BR10480">
        <v>1.40054305776454</v>
      </c>
      <c r="BS10480">
        <v>66368.5650118211</v>
      </c>
      <c r="BW10480" s="29">
        <v>10475</v>
      </c>
      <c r="BX10480">
        <f t="shared" si="640"/>
        <v>1</v>
      </c>
      <c r="BY10480">
        <f t="shared" si="641"/>
        <v>1</v>
      </c>
    </row>
    <row r="10481" spans="1:77">
      <c r="A10481" s="15">
        <v>10476</v>
      </c>
      <c r="BP10481">
        <v>0.828567915372538</v>
      </c>
      <c r="BQ10481">
        <v>14873.8380043114</v>
      </c>
      <c r="BR10481">
        <v>1.42472008228021</v>
      </c>
      <c r="BS10481">
        <v>81077.1737751376</v>
      </c>
      <c r="BW10481" s="29">
        <v>10476</v>
      </c>
      <c r="BX10481">
        <f t="shared" si="640"/>
        <v>1</v>
      </c>
      <c r="BY10481">
        <f t="shared" si="641"/>
        <v>1</v>
      </c>
    </row>
    <row r="10482" spans="1:77">
      <c r="A10482" s="15">
        <v>10477</v>
      </c>
      <c r="BP10482">
        <v>0.839716409988443</v>
      </c>
      <c r="BQ10482">
        <v>11530.8980499133</v>
      </c>
      <c r="BR10482">
        <v>1.42838775269365</v>
      </c>
      <c r="BS10482">
        <v>60645.7690714824</v>
      </c>
      <c r="BW10482" s="29">
        <v>10477</v>
      </c>
      <c r="BX10482">
        <f t="shared" si="640"/>
        <v>1</v>
      </c>
      <c r="BY10482">
        <f t="shared" si="641"/>
        <v>1</v>
      </c>
    </row>
    <row r="10483" spans="1:77">
      <c r="A10483" s="15">
        <v>10478</v>
      </c>
      <c r="BP10483">
        <v>0.800079978018798</v>
      </c>
      <c r="BQ10483">
        <v>11177.4460428684</v>
      </c>
      <c r="BR10483">
        <v>1.38207424758517</v>
      </c>
      <c r="BS10483">
        <v>61595.1999809043</v>
      </c>
      <c r="BW10483" s="29">
        <v>10478</v>
      </c>
      <c r="BX10483">
        <f t="shared" si="640"/>
        <v>1</v>
      </c>
      <c r="BY10483">
        <f t="shared" si="641"/>
        <v>1</v>
      </c>
    </row>
    <row r="10484" spans="1:77">
      <c r="A10484" s="15">
        <v>10479</v>
      </c>
      <c r="BP10484">
        <v>0.785341638629111</v>
      </c>
      <c r="BQ10484">
        <v>14720.5979119376</v>
      </c>
      <c r="BR10484">
        <v>1.35029067405454</v>
      </c>
      <c r="BS10484">
        <v>81418.4906770645</v>
      </c>
      <c r="BW10484" s="29">
        <v>10479</v>
      </c>
      <c r="BX10484">
        <f t="shared" si="640"/>
        <v>1</v>
      </c>
      <c r="BY10484">
        <f t="shared" si="641"/>
        <v>1</v>
      </c>
    </row>
    <row r="10485" spans="1:77">
      <c r="A10485" s="15">
        <v>10480</v>
      </c>
      <c r="BP10485">
        <v>0.810698471224947</v>
      </c>
      <c r="BQ10485">
        <v>16034.1791750924</v>
      </c>
      <c r="BR10485">
        <v>1.41413328064097</v>
      </c>
      <c r="BS10485">
        <v>81313.8343274431</v>
      </c>
      <c r="BW10485" s="29">
        <v>10480</v>
      </c>
      <c r="BX10485">
        <f t="shared" si="640"/>
        <v>1</v>
      </c>
      <c r="BY10485">
        <f t="shared" si="641"/>
        <v>1</v>
      </c>
    </row>
    <row r="10486" spans="1:77">
      <c r="A10486" s="15">
        <v>10481</v>
      </c>
      <c r="BP10486">
        <v>0.815229753600509</v>
      </c>
      <c r="BQ10486">
        <v>11700.3354343403</v>
      </c>
      <c r="BR10486">
        <v>1.39757288727333</v>
      </c>
      <c r="BS10486">
        <v>60158.0886436236</v>
      </c>
      <c r="BW10486" s="29">
        <v>10481</v>
      </c>
      <c r="BX10486">
        <f t="shared" si="640"/>
        <v>1</v>
      </c>
      <c r="BY10486">
        <f t="shared" si="641"/>
        <v>1</v>
      </c>
    </row>
    <row r="10487" spans="1:77">
      <c r="A10487" s="15">
        <v>10482</v>
      </c>
      <c r="BP10487">
        <v>0.740515394149141</v>
      </c>
      <c r="BQ10487">
        <v>17501.7531647371</v>
      </c>
      <c r="BR10487">
        <v>1.25772253361169</v>
      </c>
      <c r="BS10487">
        <v>69776.0015770194</v>
      </c>
      <c r="BW10487" s="29">
        <v>10482</v>
      </c>
      <c r="BX10487">
        <f t="shared" si="640"/>
        <v>1</v>
      </c>
      <c r="BY10487">
        <f t="shared" si="641"/>
        <v>1</v>
      </c>
    </row>
    <row r="10488" spans="1:77">
      <c r="A10488" s="15">
        <v>10483</v>
      </c>
      <c r="BP10488">
        <v>0.838088734011748</v>
      </c>
      <c r="BQ10488">
        <v>11979.3389289698</v>
      </c>
      <c r="BR10488">
        <v>1.4671693379371</v>
      </c>
      <c r="BS10488">
        <v>61592.1192534863</v>
      </c>
      <c r="BW10488" s="29">
        <v>10483</v>
      </c>
      <c r="BX10488">
        <f t="shared" si="640"/>
        <v>1</v>
      </c>
      <c r="BY10488">
        <f t="shared" si="641"/>
        <v>1</v>
      </c>
    </row>
    <row r="10489" spans="1:77">
      <c r="A10489" s="15">
        <v>10484</v>
      </c>
      <c r="BP10489">
        <v>0.807868563372084</v>
      </c>
      <c r="BQ10489">
        <v>17599.5217543834</v>
      </c>
      <c r="BR10489">
        <v>1.38997728715634</v>
      </c>
      <c r="BS10489">
        <v>69329.0976130103</v>
      </c>
      <c r="BW10489" s="29">
        <v>10484</v>
      </c>
      <c r="BX10489">
        <f t="shared" si="640"/>
        <v>1</v>
      </c>
      <c r="BY10489">
        <f t="shared" si="641"/>
        <v>1</v>
      </c>
    </row>
    <row r="10490" spans="1:77">
      <c r="A10490" s="15">
        <v>10485</v>
      </c>
      <c r="BP10490">
        <v>0.82873221318002</v>
      </c>
      <c r="BQ10490">
        <v>20005.3991554539</v>
      </c>
      <c r="BR10490">
        <v>1.43587012627418</v>
      </c>
      <c r="BS10490">
        <v>72690.9266773492</v>
      </c>
      <c r="BW10490" s="29">
        <v>10485</v>
      </c>
      <c r="BX10490">
        <f t="shared" si="640"/>
        <v>1</v>
      </c>
      <c r="BY10490">
        <f t="shared" si="641"/>
        <v>1</v>
      </c>
    </row>
    <row r="10491" spans="1:77">
      <c r="A10491" s="15">
        <v>10486</v>
      </c>
      <c r="BP10491">
        <v>0.823151911544807</v>
      </c>
      <c r="BQ10491">
        <v>12408.6187259638</v>
      </c>
      <c r="BR10491">
        <v>1.38825655775149</v>
      </c>
      <c r="BS10491">
        <v>76654.9338521675</v>
      </c>
      <c r="BW10491" s="29">
        <v>10486</v>
      </c>
      <c r="BX10491">
        <f t="shared" si="640"/>
        <v>1</v>
      </c>
      <c r="BY10491">
        <f t="shared" si="641"/>
        <v>1</v>
      </c>
    </row>
    <row r="10492" spans="1:77">
      <c r="A10492" s="15">
        <v>10487</v>
      </c>
      <c r="BP10492">
        <v>0.85359646021079</v>
      </c>
      <c r="BQ10492">
        <v>16503.9767987531</v>
      </c>
      <c r="BR10492">
        <v>1.49027609696061</v>
      </c>
      <c r="BS10492">
        <v>70056.1280371646</v>
      </c>
      <c r="BW10492" s="29">
        <v>10487</v>
      </c>
      <c r="BX10492">
        <f t="shared" si="640"/>
        <v>1</v>
      </c>
      <c r="BY10492">
        <f t="shared" si="641"/>
        <v>1</v>
      </c>
    </row>
    <row r="10493" spans="1:77">
      <c r="A10493" s="15">
        <v>10488</v>
      </c>
      <c r="BP10493">
        <v>0.771336355158972</v>
      </c>
      <c r="BQ10493">
        <v>13370.2750499729</v>
      </c>
      <c r="BR10493">
        <v>1.30132716614592</v>
      </c>
      <c r="BS10493">
        <v>78232.9897478762</v>
      </c>
      <c r="BW10493" s="29">
        <v>10488</v>
      </c>
      <c r="BX10493">
        <f t="shared" si="640"/>
        <v>1</v>
      </c>
      <c r="BY10493">
        <f t="shared" si="641"/>
        <v>1</v>
      </c>
    </row>
    <row r="10494" spans="1:77">
      <c r="A10494" s="15">
        <v>10489</v>
      </c>
      <c r="BP10494">
        <v>0.830790881950045</v>
      </c>
      <c r="BQ10494">
        <v>22557.8368367387</v>
      </c>
      <c r="BR10494">
        <v>1.42652927188264</v>
      </c>
      <c r="BS10494">
        <v>90177.9640555303</v>
      </c>
      <c r="BW10494" s="29">
        <v>10489</v>
      </c>
      <c r="BX10494">
        <f t="shared" si="640"/>
        <v>1</v>
      </c>
      <c r="BY10494">
        <f t="shared" si="641"/>
        <v>1</v>
      </c>
    </row>
    <row r="10495" spans="1:77">
      <c r="A10495" s="15">
        <v>10490</v>
      </c>
      <c r="BP10495">
        <v>0.809120051778249</v>
      </c>
      <c r="BQ10495">
        <v>15704.2927118925</v>
      </c>
      <c r="BR10495">
        <v>1.39827804720741</v>
      </c>
      <c r="BS10495">
        <v>82162.0379793037</v>
      </c>
      <c r="BW10495" s="29">
        <v>10490</v>
      </c>
      <c r="BX10495">
        <f t="shared" si="640"/>
        <v>1</v>
      </c>
      <c r="BY10495">
        <f t="shared" si="641"/>
        <v>1</v>
      </c>
    </row>
    <row r="10496" spans="1:77">
      <c r="A10496" s="15">
        <v>10491</v>
      </c>
      <c r="BP10496">
        <v>0.834318591512851</v>
      </c>
      <c r="BQ10496">
        <v>14495.4656635768</v>
      </c>
      <c r="BR10496">
        <v>1.47449990777198</v>
      </c>
      <c r="BS10496">
        <v>65115.2843437367</v>
      </c>
      <c r="BW10496" s="29">
        <v>10491</v>
      </c>
      <c r="BX10496">
        <f t="shared" si="640"/>
        <v>1</v>
      </c>
      <c r="BY10496">
        <f t="shared" si="641"/>
        <v>1</v>
      </c>
    </row>
    <row r="10497" spans="1:77">
      <c r="A10497" s="15">
        <v>10492</v>
      </c>
      <c r="BP10497">
        <v>0.791002853862745</v>
      </c>
      <c r="BQ10497">
        <v>17114.1840007624</v>
      </c>
      <c r="BR10497">
        <v>1.36984937170891</v>
      </c>
      <c r="BS10497">
        <v>68481.2338395343</v>
      </c>
      <c r="BW10497" s="29">
        <v>10492</v>
      </c>
      <c r="BX10497">
        <f t="shared" si="640"/>
        <v>1</v>
      </c>
      <c r="BY10497">
        <f t="shared" si="641"/>
        <v>1</v>
      </c>
    </row>
    <row r="10498" spans="1:77">
      <c r="A10498" s="15">
        <v>10493</v>
      </c>
      <c r="BP10498">
        <v>0.781277307606548</v>
      </c>
      <c r="BQ10498">
        <v>12910.1846619011</v>
      </c>
      <c r="BR10498">
        <v>1.35239457693182</v>
      </c>
      <c r="BS10498">
        <v>80424.7175029535</v>
      </c>
      <c r="BW10498" s="29">
        <v>10493</v>
      </c>
      <c r="BX10498">
        <f t="shared" si="640"/>
        <v>1</v>
      </c>
      <c r="BY10498">
        <f t="shared" si="641"/>
        <v>1</v>
      </c>
    </row>
    <row r="10499" spans="1:77">
      <c r="A10499" s="15">
        <v>10494</v>
      </c>
      <c r="BP10499">
        <v>0.805776877071648</v>
      </c>
      <c r="BQ10499">
        <v>13987.2464351381</v>
      </c>
      <c r="BR10499">
        <v>1.39654254677911</v>
      </c>
      <c r="BS10499">
        <v>81369.5616015197</v>
      </c>
      <c r="BW10499" s="29">
        <v>10494</v>
      </c>
      <c r="BX10499">
        <f t="shared" si="640"/>
        <v>1</v>
      </c>
      <c r="BY10499">
        <f t="shared" si="641"/>
        <v>1</v>
      </c>
    </row>
    <row r="10500" spans="1:77">
      <c r="A10500" s="15">
        <v>10495</v>
      </c>
      <c r="BP10500">
        <v>0.744404850711874</v>
      </c>
      <c r="BQ10500">
        <v>14475.2022464929</v>
      </c>
      <c r="BR10500">
        <v>1.27214825286334</v>
      </c>
      <c r="BS10500">
        <v>63915.5670852789</v>
      </c>
      <c r="BW10500" s="29">
        <v>10495</v>
      </c>
      <c r="BX10500">
        <f t="shared" si="640"/>
        <v>1</v>
      </c>
      <c r="BY10500">
        <f t="shared" si="641"/>
        <v>1</v>
      </c>
    </row>
    <row r="10501" spans="1:77">
      <c r="A10501" s="15">
        <v>10496</v>
      </c>
      <c r="BP10501">
        <v>0.801104546646</v>
      </c>
      <c r="BQ10501">
        <v>10740.4902912188</v>
      </c>
      <c r="BR10501">
        <v>1.36028426789198</v>
      </c>
      <c r="BS10501">
        <v>58194.3358229178</v>
      </c>
      <c r="BW10501" s="29">
        <v>10496</v>
      </c>
      <c r="BX10501">
        <f t="shared" si="640"/>
        <v>1</v>
      </c>
      <c r="BY10501">
        <f t="shared" si="641"/>
        <v>1</v>
      </c>
    </row>
    <row r="10502" spans="1:77">
      <c r="A10502" s="15">
        <v>10497</v>
      </c>
      <c r="BP10502">
        <v>0.803051531519931</v>
      </c>
      <c r="BQ10502">
        <v>21534.7036490385</v>
      </c>
      <c r="BR10502">
        <v>1.40030847485424</v>
      </c>
      <c r="BS10502">
        <v>79979.2647718427</v>
      </c>
      <c r="BW10502" s="29">
        <v>10497</v>
      </c>
      <c r="BX10502">
        <f t="shared" si="640"/>
        <v>1</v>
      </c>
      <c r="BY10502">
        <f t="shared" si="641"/>
        <v>1</v>
      </c>
    </row>
    <row r="10503" spans="1:77">
      <c r="A10503" s="15">
        <v>10498</v>
      </c>
      <c r="BP10503">
        <v>0.817239157218258</v>
      </c>
      <c r="BQ10503">
        <v>13330.3141779489</v>
      </c>
      <c r="BR10503">
        <v>1.38152410950878</v>
      </c>
      <c r="BS10503">
        <v>62899.8231979836</v>
      </c>
      <c r="BW10503" s="29">
        <v>10498</v>
      </c>
      <c r="BX10503">
        <f t="shared" ref="BX10503:BX10566" si="642">IF(BU10503=MAX($BU10503:$BV10503),1,0)</f>
        <v>1</v>
      </c>
      <c r="BY10503">
        <f t="shared" ref="BY10503:BY10566" si="643">IF(BV10503=MAX($BU10503:$BV10503),1,0)</f>
        <v>1</v>
      </c>
    </row>
    <row r="10504" spans="1:77">
      <c r="A10504" s="15">
        <v>10499</v>
      </c>
      <c r="BP10504">
        <v>0.814358733115723</v>
      </c>
      <c r="BQ10504">
        <v>14874.2372530136</v>
      </c>
      <c r="BR10504">
        <v>1.40056629062132</v>
      </c>
      <c r="BS10504">
        <v>66985.3598831768</v>
      </c>
      <c r="BW10504" s="29">
        <v>10499</v>
      </c>
      <c r="BX10504">
        <f t="shared" si="642"/>
        <v>1</v>
      </c>
      <c r="BY10504">
        <f t="shared" si="643"/>
        <v>1</v>
      </c>
    </row>
    <row r="10505" spans="1:77">
      <c r="A10505" s="15">
        <v>10500</v>
      </c>
      <c r="BP10505">
        <v>0.807664810232627</v>
      </c>
      <c r="BQ10505">
        <v>18681.0214027085</v>
      </c>
      <c r="BR10505">
        <v>1.37771497049085</v>
      </c>
      <c r="BS10505">
        <v>86251.9502692555</v>
      </c>
      <c r="BW10505" s="29">
        <v>10500</v>
      </c>
      <c r="BX10505">
        <f t="shared" si="642"/>
        <v>1</v>
      </c>
      <c r="BY10505">
        <f t="shared" si="643"/>
        <v>1</v>
      </c>
    </row>
    <row r="10506" spans="1:77">
      <c r="A10506" s="15">
        <v>10501</v>
      </c>
      <c r="BP10506">
        <v>0.756023699980366</v>
      </c>
      <c r="BQ10506">
        <v>12388.8315329137</v>
      </c>
      <c r="BR10506">
        <v>1.29227819278372</v>
      </c>
      <c r="BS10506">
        <v>63439.4093253281</v>
      </c>
      <c r="BW10506" s="29">
        <v>10501</v>
      </c>
      <c r="BX10506">
        <f t="shared" si="642"/>
        <v>1</v>
      </c>
      <c r="BY10506">
        <f t="shared" si="643"/>
        <v>1</v>
      </c>
    </row>
    <row r="10507" spans="1:77">
      <c r="A10507" s="15">
        <v>10502</v>
      </c>
      <c r="BP10507">
        <v>0.880015360723531</v>
      </c>
      <c r="BQ10507">
        <v>15778.1112591114</v>
      </c>
      <c r="BR10507">
        <v>1.51126807838</v>
      </c>
      <c r="BS10507">
        <v>64787.9270056896</v>
      </c>
      <c r="BW10507" s="29">
        <v>10502</v>
      </c>
      <c r="BX10507">
        <f t="shared" si="642"/>
        <v>1</v>
      </c>
      <c r="BY10507">
        <f t="shared" si="643"/>
        <v>1</v>
      </c>
    </row>
    <row r="10508" spans="1:77">
      <c r="A10508" s="15">
        <v>10503</v>
      </c>
      <c r="BP10508">
        <v>0.820138628675794</v>
      </c>
      <c r="BQ10508">
        <v>12052.0040572185</v>
      </c>
      <c r="BR10508">
        <v>1.40160697650676</v>
      </c>
      <c r="BS10508">
        <v>59913.6379635574</v>
      </c>
      <c r="BW10508" s="29">
        <v>10503</v>
      </c>
      <c r="BX10508">
        <f t="shared" si="642"/>
        <v>1</v>
      </c>
      <c r="BY10508">
        <f t="shared" si="643"/>
        <v>1</v>
      </c>
    </row>
    <row r="10509" spans="1:77">
      <c r="A10509" s="15">
        <v>10504</v>
      </c>
      <c r="BP10509">
        <v>0.79253882531143</v>
      </c>
      <c r="BQ10509">
        <v>12183.2532410517</v>
      </c>
      <c r="BR10509">
        <v>1.36068274681783</v>
      </c>
      <c r="BS10509">
        <v>62497.6749908896</v>
      </c>
      <c r="BW10509" s="29">
        <v>10504</v>
      </c>
      <c r="BX10509">
        <f t="shared" si="642"/>
        <v>1</v>
      </c>
      <c r="BY10509">
        <f t="shared" si="643"/>
        <v>1</v>
      </c>
    </row>
    <row r="10510" spans="1:77">
      <c r="A10510" s="15">
        <v>10505</v>
      </c>
      <c r="BP10510">
        <v>0.805785196385974</v>
      </c>
      <c r="BQ10510">
        <v>12619.8325959266</v>
      </c>
      <c r="BR10510">
        <v>1.37144938590472</v>
      </c>
      <c r="BS10510">
        <v>75387.0491934918</v>
      </c>
      <c r="BW10510" s="29">
        <v>10505</v>
      </c>
      <c r="BX10510">
        <f t="shared" si="642"/>
        <v>1</v>
      </c>
      <c r="BY10510">
        <f t="shared" si="643"/>
        <v>1</v>
      </c>
    </row>
    <row r="10511" spans="1:77">
      <c r="A10511" s="15">
        <v>10506</v>
      </c>
      <c r="BP10511">
        <v>0.824338691639712</v>
      </c>
      <c r="BQ10511">
        <v>23011.7891980109</v>
      </c>
      <c r="BR10511">
        <v>1.43143919937786</v>
      </c>
      <c r="BS10511">
        <v>80468.0535042837</v>
      </c>
      <c r="BW10511" s="29">
        <v>10506</v>
      </c>
      <c r="BX10511">
        <f t="shared" si="642"/>
        <v>1</v>
      </c>
      <c r="BY10511">
        <f t="shared" si="643"/>
        <v>1</v>
      </c>
    </row>
    <row r="10512" spans="1:77">
      <c r="A10512" s="15">
        <v>10507</v>
      </c>
      <c r="BP10512">
        <v>0.834774334626952</v>
      </c>
      <c r="BQ10512">
        <v>13256.8968009337</v>
      </c>
      <c r="BR10512">
        <v>1.44256954158619</v>
      </c>
      <c r="BS10512">
        <v>63243.3526369607</v>
      </c>
      <c r="BW10512" s="29">
        <v>10507</v>
      </c>
      <c r="BX10512">
        <f t="shared" si="642"/>
        <v>1</v>
      </c>
      <c r="BY10512">
        <f t="shared" si="643"/>
        <v>1</v>
      </c>
    </row>
    <row r="10513" spans="1:77">
      <c r="A10513" s="15">
        <v>10508</v>
      </c>
      <c r="BP10513">
        <v>0.783954186057152</v>
      </c>
      <c r="BQ10513">
        <v>16117.7825261147</v>
      </c>
      <c r="BR10513">
        <v>1.34548039313432</v>
      </c>
      <c r="BS10513">
        <v>69223.58325644</v>
      </c>
      <c r="BW10513" s="29">
        <v>10508</v>
      </c>
      <c r="BX10513">
        <f t="shared" si="642"/>
        <v>1</v>
      </c>
      <c r="BY10513">
        <f t="shared" si="643"/>
        <v>1</v>
      </c>
    </row>
    <row r="10514" spans="1:77">
      <c r="A10514" s="15">
        <v>10509</v>
      </c>
      <c r="BP10514">
        <v>0.831408949205895</v>
      </c>
      <c r="BQ10514">
        <v>12035.9513692632</v>
      </c>
      <c r="BR10514">
        <v>1.41019432010251</v>
      </c>
      <c r="BS10514">
        <v>61329.3823277888</v>
      </c>
      <c r="BW10514" s="29">
        <v>10509</v>
      </c>
      <c r="BX10514">
        <f t="shared" si="642"/>
        <v>1</v>
      </c>
      <c r="BY10514">
        <f t="shared" si="643"/>
        <v>1</v>
      </c>
    </row>
    <row r="10515" spans="1:77">
      <c r="A10515" s="15">
        <v>10510</v>
      </c>
      <c r="BP10515">
        <v>0.806157370385356</v>
      </c>
      <c r="BQ10515">
        <v>13456.6648296331</v>
      </c>
      <c r="BR10515">
        <v>1.37354552626209</v>
      </c>
      <c r="BS10515">
        <v>62301.6927055859</v>
      </c>
      <c r="BW10515" s="29">
        <v>10510</v>
      </c>
      <c r="BX10515">
        <f t="shared" si="642"/>
        <v>1</v>
      </c>
      <c r="BY10515">
        <f t="shared" si="643"/>
        <v>1</v>
      </c>
    </row>
    <row r="10516" spans="1:77">
      <c r="A10516" s="15">
        <v>10511</v>
      </c>
      <c r="BP10516">
        <v>0.800499800372632</v>
      </c>
      <c r="BQ10516">
        <v>12665.3961195592</v>
      </c>
      <c r="BR10516">
        <v>1.36131625510064</v>
      </c>
      <c r="BS10516">
        <v>77378.625468579</v>
      </c>
      <c r="BW10516" s="29">
        <v>10511</v>
      </c>
      <c r="BX10516">
        <f t="shared" si="642"/>
        <v>1</v>
      </c>
      <c r="BY10516">
        <f t="shared" si="643"/>
        <v>1</v>
      </c>
    </row>
    <row r="10517" spans="1:77">
      <c r="A10517" s="15">
        <v>10512</v>
      </c>
      <c r="BP10517">
        <v>0.772484306088393</v>
      </c>
      <c r="BQ10517">
        <v>13172.2566145803</v>
      </c>
      <c r="BR10517">
        <v>1.33345031595436</v>
      </c>
      <c r="BS10517">
        <v>64412.5085579516</v>
      </c>
      <c r="BW10517" s="29">
        <v>10512</v>
      </c>
      <c r="BX10517">
        <f t="shared" si="642"/>
        <v>1</v>
      </c>
      <c r="BY10517">
        <f t="shared" si="643"/>
        <v>1</v>
      </c>
    </row>
    <row r="10518" spans="1:77">
      <c r="A10518" s="15">
        <v>10513</v>
      </c>
      <c r="BP10518">
        <v>0.782209912164187</v>
      </c>
      <c r="BQ10518">
        <v>13471.1725317901</v>
      </c>
      <c r="BR10518">
        <v>1.32190837428311</v>
      </c>
      <c r="BS10518">
        <v>62968.6248877954</v>
      </c>
      <c r="BW10518" s="29">
        <v>10513</v>
      </c>
      <c r="BX10518">
        <f t="shared" si="642"/>
        <v>1</v>
      </c>
      <c r="BY10518">
        <f t="shared" si="643"/>
        <v>1</v>
      </c>
    </row>
    <row r="10519" spans="1:77">
      <c r="A10519" s="15">
        <v>10514</v>
      </c>
      <c r="BP10519">
        <v>0.827717906546988</v>
      </c>
      <c r="BQ10519">
        <v>19192.118743447</v>
      </c>
      <c r="BR10519">
        <v>1.45089067120197</v>
      </c>
      <c r="BS10519">
        <v>72462.5724772793</v>
      </c>
      <c r="BW10519" s="29">
        <v>10514</v>
      </c>
      <c r="BX10519">
        <f t="shared" si="642"/>
        <v>1</v>
      </c>
      <c r="BY10519">
        <f t="shared" si="643"/>
        <v>1</v>
      </c>
    </row>
    <row r="10520" spans="1:77">
      <c r="A10520" s="15">
        <v>10515</v>
      </c>
      <c r="BP10520">
        <v>0.810392719481371</v>
      </c>
      <c r="BQ10520">
        <v>13462.9623218425</v>
      </c>
      <c r="BR10520">
        <v>1.40833591926457</v>
      </c>
      <c r="BS10520">
        <v>64198.5168007819</v>
      </c>
      <c r="BW10520" s="29">
        <v>10515</v>
      </c>
      <c r="BX10520">
        <f t="shared" si="642"/>
        <v>1</v>
      </c>
      <c r="BY10520">
        <f t="shared" si="643"/>
        <v>1</v>
      </c>
    </row>
    <row r="10521" spans="1:77">
      <c r="A10521" s="15">
        <v>10516</v>
      </c>
      <c r="BP10521">
        <v>0.837239699028612</v>
      </c>
      <c r="BQ10521">
        <v>14461.30596064</v>
      </c>
      <c r="BR10521">
        <v>1.44099310622899</v>
      </c>
      <c r="BS10521">
        <v>78837.2484423671</v>
      </c>
      <c r="BW10521" s="29">
        <v>10516</v>
      </c>
      <c r="BX10521">
        <f t="shared" si="642"/>
        <v>1</v>
      </c>
      <c r="BY10521">
        <f t="shared" si="643"/>
        <v>1</v>
      </c>
    </row>
    <row r="10522" spans="1:77">
      <c r="A10522" s="15">
        <v>10517</v>
      </c>
      <c r="BP10522">
        <v>0.757331217013608</v>
      </c>
      <c r="BQ10522">
        <v>12592.2025312724</v>
      </c>
      <c r="BR10522">
        <v>1.27453868067062</v>
      </c>
      <c r="BS10522">
        <v>77905.1671026414</v>
      </c>
      <c r="BW10522" s="29">
        <v>10517</v>
      </c>
      <c r="BX10522">
        <f t="shared" si="642"/>
        <v>1</v>
      </c>
      <c r="BY10522">
        <f t="shared" si="643"/>
        <v>1</v>
      </c>
    </row>
    <row r="10523" spans="1:77">
      <c r="A10523" s="15">
        <v>10518</v>
      </c>
      <c r="BP10523">
        <v>0.823340010013018</v>
      </c>
      <c r="BQ10523">
        <v>14218.0103861258</v>
      </c>
      <c r="BR10523">
        <v>1.42604297091825</v>
      </c>
      <c r="BS10523">
        <v>79687.4075771638</v>
      </c>
      <c r="BW10523" s="29">
        <v>10518</v>
      </c>
      <c r="BX10523">
        <f t="shared" si="642"/>
        <v>1</v>
      </c>
      <c r="BY10523">
        <f t="shared" si="643"/>
        <v>1</v>
      </c>
    </row>
    <row r="10524" spans="1:77">
      <c r="A10524" s="15">
        <v>10519</v>
      </c>
      <c r="BP10524">
        <v>0.739777114343296</v>
      </c>
      <c r="BQ10524">
        <v>15541.2590346968</v>
      </c>
      <c r="BR10524">
        <v>1.24316579986698</v>
      </c>
      <c r="BS10524">
        <v>64754.2838978076</v>
      </c>
      <c r="BW10524" s="29">
        <v>10519</v>
      </c>
      <c r="BX10524">
        <f t="shared" si="642"/>
        <v>1</v>
      </c>
      <c r="BY10524">
        <f t="shared" si="643"/>
        <v>1</v>
      </c>
    </row>
    <row r="10525" spans="1:77">
      <c r="A10525" s="15">
        <v>10520</v>
      </c>
      <c r="BP10525">
        <v>0.845291264542704</v>
      </c>
      <c r="BQ10525">
        <v>11756.2270810794</v>
      </c>
      <c r="BR10525">
        <v>1.48524161353411</v>
      </c>
      <c r="BS10525">
        <v>77950.865142215</v>
      </c>
      <c r="BW10525" s="29">
        <v>10520</v>
      </c>
      <c r="BX10525">
        <f t="shared" si="642"/>
        <v>1</v>
      </c>
      <c r="BY10525">
        <f t="shared" si="643"/>
        <v>1</v>
      </c>
    </row>
    <row r="10526" spans="1:77">
      <c r="A10526" s="15">
        <v>10521</v>
      </c>
      <c r="BP10526">
        <v>0.767277120717992</v>
      </c>
      <c r="BQ10526">
        <v>16982.7174429695</v>
      </c>
      <c r="BR10526">
        <v>1.32059909888304</v>
      </c>
      <c r="BS10526">
        <v>71226.352141611</v>
      </c>
      <c r="BW10526" s="29">
        <v>10521</v>
      </c>
      <c r="BX10526">
        <f t="shared" si="642"/>
        <v>1</v>
      </c>
      <c r="BY10526">
        <f t="shared" si="643"/>
        <v>1</v>
      </c>
    </row>
    <row r="10527" spans="1:77">
      <c r="A10527" s="15">
        <v>10522</v>
      </c>
      <c r="BP10527">
        <v>0.80784306487187</v>
      </c>
      <c r="BQ10527">
        <v>15138.7602662584</v>
      </c>
      <c r="BR10527">
        <v>1.36646842298384</v>
      </c>
      <c r="BS10527">
        <v>66125.8267789198</v>
      </c>
      <c r="BW10527" s="29">
        <v>10522</v>
      </c>
      <c r="BX10527">
        <f t="shared" si="642"/>
        <v>1</v>
      </c>
      <c r="BY10527">
        <f t="shared" si="643"/>
        <v>1</v>
      </c>
    </row>
    <row r="10528" spans="1:77">
      <c r="A10528" s="15">
        <v>10523</v>
      </c>
      <c r="BP10528">
        <v>0.837934627500302</v>
      </c>
      <c r="BQ10528">
        <v>15062.2680338305</v>
      </c>
      <c r="BR10528">
        <v>1.44522258100255</v>
      </c>
      <c r="BS10528">
        <v>81490.5903224807</v>
      </c>
      <c r="BW10528" s="29">
        <v>10523</v>
      </c>
      <c r="BX10528">
        <f t="shared" si="642"/>
        <v>1</v>
      </c>
      <c r="BY10528">
        <f t="shared" si="643"/>
        <v>1</v>
      </c>
    </row>
    <row r="10529" spans="1:77">
      <c r="A10529" s="15">
        <v>10524</v>
      </c>
      <c r="BP10529">
        <v>0.82685508066235</v>
      </c>
      <c r="BQ10529">
        <v>20271.8553032474</v>
      </c>
      <c r="BR10529">
        <v>1.41541563618585</v>
      </c>
      <c r="BS10529">
        <v>74379.7983083105</v>
      </c>
      <c r="BW10529" s="29">
        <v>10524</v>
      </c>
      <c r="BX10529">
        <f t="shared" si="642"/>
        <v>1</v>
      </c>
      <c r="BY10529">
        <f t="shared" si="643"/>
        <v>1</v>
      </c>
    </row>
    <row r="10530" spans="1:77">
      <c r="A10530" s="15">
        <v>10525</v>
      </c>
      <c r="BP10530">
        <v>0.85721054245718</v>
      </c>
      <c r="BQ10530">
        <v>12170.6535427461</v>
      </c>
      <c r="BR10530">
        <v>1.47569791577991</v>
      </c>
      <c r="BS10530">
        <v>62945.0486497799</v>
      </c>
      <c r="BW10530" s="29">
        <v>10525</v>
      </c>
      <c r="BX10530">
        <f t="shared" si="642"/>
        <v>1</v>
      </c>
      <c r="BY10530">
        <f t="shared" si="643"/>
        <v>1</v>
      </c>
    </row>
    <row r="10531" spans="1:77">
      <c r="A10531" s="15">
        <v>10526</v>
      </c>
      <c r="BP10531">
        <v>0.843781584861535</v>
      </c>
      <c r="BQ10531">
        <v>14455.3438967375</v>
      </c>
      <c r="BR10531">
        <v>1.48389605151423</v>
      </c>
      <c r="BS10531">
        <v>80441.4889331745</v>
      </c>
      <c r="BW10531" s="29">
        <v>10526</v>
      </c>
      <c r="BX10531">
        <f t="shared" si="642"/>
        <v>1</v>
      </c>
      <c r="BY10531">
        <f t="shared" si="643"/>
        <v>1</v>
      </c>
    </row>
    <row r="10532" spans="1:77">
      <c r="A10532" s="15">
        <v>10527</v>
      </c>
      <c r="BP10532">
        <v>0.80077653173375</v>
      </c>
      <c r="BQ10532">
        <v>14776.5111987426</v>
      </c>
      <c r="BR10532">
        <v>1.37442309572343</v>
      </c>
      <c r="BS10532">
        <v>83373.8440954414</v>
      </c>
      <c r="BW10532" s="29">
        <v>10527</v>
      </c>
      <c r="BX10532">
        <f t="shared" si="642"/>
        <v>1</v>
      </c>
      <c r="BY10532">
        <f t="shared" si="643"/>
        <v>1</v>
      </c>
    </row>
    <row r="10533" spans="1:77">
      <c r="A10533" s="15">
        <v>10528</v>
      </c>
      <c r="BP10533">
        <v>0.786058832276977</v>
      </c>
      <c r="BQ10533">
        <v>17905.4263065234</v>
      </c>
      <c r="BR10533">
        <v>1.34817848711763</v>
      </c>
      <c r="BS10533">
        <v>73268.5506157137</v>
      </c>
      <c r="BW10533" s="29">
        <v>10528</v>
      </c>
      <c r="BX10533">
        <f t="shared" si="642"/>
        <v>1</v>
      </c>
      <c r="BY10533">
        <f t="shared" si="643"/>
        <v>1</v>
      </c>
    </row>
    <row r="10534" spans="1:77">
      <c r="A10534" s="15">
        <v>10529</v>
      </c>
      <c r="BP10534">
        <v>0.861351133941539</v>
      </c>
      <c r="BQ10534">
        <v>17488.0498960663</v>
      </c>
      <c r="BR10534">
        <v>1.50083893172298</v>
      </c>
      <c r="BS10534">
        <v>72220.8463936211</v>
      </c>
      <c r="BW10534" s="29">
        <v>10529</v>
      </c>
      <c r="BX10534">
        <f t="shared" si="642"/>
        <v>1</v>
      </c>
      <c r="BY10534">
        <f t="shared" si="643"/>
        <v>1</v>
      </c>
    </row>
    <row r="10535" spans="1:77">
      <c r="A10535" s="15">
        <v>10530</v>
      </c>
      <c r="BP10535">
        <v>0.782423185115394</v>
      </c>
      <c r="BQ10535">
        <v>17346.4094520864</v>
      </c>
      <c r="BR10535">
        <v>1.31436427995701</v>
      </c>
      <c r="BS10535">
        <v>72238.2574291644</v>
      </c>
      <c r="BW10535" s="29">
        <v>10530</v>
      </c>
      <c r="BX10535">
        <f t="shared" si="642"/>
        <v>1</v>
      </c>
      <c r="BY10535">
        <f t="shared" si="643"/>
        <v>1</v>
      </c>
    </row>
    <row r="10536" spans="1:77">
      <c r="A10536" s="15">
        <v>10531</v>
      </c>
      <c r="BP10536">
        <v>0.818675885731399</v>
      </c>
      <c r="BQ10536">
        <v>11810.6552097476</v>
      </c>
      <c r="BR10536">
        <v>1.42560531563297</v>
      </c>
      <c r="BS10536">
        <v>62316.7112953072</v>
      </c>
      <c r="BW10536" s="29">
        <v>10531</v>
      </c>
      <c r="BX10536">
        <f t="shared" si="642"/>
        <v>1</v>
      </c>
      <c r="BY10536">
        <f t="shared" si="643"/>
        <v>1</v>
      </c>
    </row>
    <row r="10537" spans="1:77">
      <c r="A10537" s="15">
        <v>10532</v>
      </c>
      <c r="BP10537">
        <v>0.774500916169615</v>
      </c>
      <c r="BQ10537">
        <v>9694.41905623803</v>
      </c>
      <c r="BR10537">
        <v>1.32676272923382</v>
      </c>
      <c r="BS10537">
        <v>58267.6539985462</v>
      </c>
      <c r="BW10537" s="29">
        <v>10532</v>
      </c>
      <c r="BX10537">
        <f t="shared" si="642"/>
        <v>1</v>
      </c>
      <c r="BY10537">
        <f t="shared" si="643"/>
        <v>1</v>
      </c>
    </row>
    <row r="10538" spans="1:77">
      <c r="A10538" s="15">
        <v>10533</v>
      </c>
      <c r="BP10538">
        <v>0.748809842716992</v>
      </c>
      <c r="BQ10538">
        <v>15107.2566672916</v>
      </c>
      <c r="BR10538">
        <v>1.27084714773894</v>
      </c>
      <c r="BS10538">
        <v>66107.8778221403</v>
      </c>
      <c r="BW10538" s="29">
        <v>10533</v>
      </c>
      <c r="BX10538">
        <f t="shared" si="642"/>
        <v>1</v>
      </c>
      <c r="BY10538">
        <f t="shared" si="643"/>
        <v>1</v>
      </c>
    </row>
    <row r="10539" spans="1:77">
      <c r="A10539" s="15">
        <v>10534</v>
      </c>
      <c r="BP10539">
        <v>0.814015372396034</v>
      </c>
      <c r="BQ10539">
        <v>18805.8005655482</v>
      </c>
      <c r="BR10539">
        <v>1.40325909533397</v>
      </c>
      <c r="BS10539">
        <v>72037.5790894404</v>
      </c>
      <c r="BW10539" s="29">
        <v>10534</v>
      </c>
      <c r="BX10539">
        <f t="shared" si="642"/>
        <v>1</v>
      </c>
      <c r="BY10539">
        <f t="shared" si="643"/>
        <v>1</v>
      </c>
    </row>
    <row r="10540" spans="1:77">
      <c r="A10540" s="15">
        <v>10535</v>
      </c>
      <c r="BP10540">
        <v>0.807575962596254</v>
      </c>
      <c r="BQ10540">
        <v>11932.9885154826</v>
      </c>
      <c r="BR10540">
        <v>1.36679667790795</v>
      </c>
      <c r="BS10540">
        <v>60770.3707753097</v>
      </c>
      <c r="BW10540" s="29">
        <v>10535</v>
      </c>
      <c r="BX10540">
        <f t="shared" si="642"/>
        <v>1</v>
      </c>
      <c r="BY10540">
        <f t="shared" si="643"/>
        <v>1</v>
      </c>
    </row>
    <row r="10541" spans="1:77">
      <c r="A10541" s="15">
        <v>10536</v>
      </c>
      <c r="BP10541">
        <v>0.801338997299834</v>
      </c>
      <c r="BQ10541">
        <v>19646.2477361887</v>
      </c>
      <c r="BR10541">
        <v>1.34965849260844</v>
      </c>
      <c r="BS10541">
        <v>84815.5230324752</v>
      </c>
      <c r="BW10541" s="29">
        <v>10536</v>
      </c>
      <c r="BX10541">
        <f t="shared" si="642"/>
        <v>1</v>
      </c>
      <c r="BY10541">
        <f t="shared" si="643"/>
        <v>1</v>
      </c>
    </row>
    <row r="10542" spans="1:77">
      <c r="A10542" s="15">
        <v>10537</v>
      </c>
      <c r="BP10542">
        <v>0.833698288804973</v>
      </c>
      <c r="BQ10542">
        <v>14759.3454381401</v>
      </c>
      <c r="BR10542">
        <v>1.43354169183187</v>
      </c>
      <c r="BS10542">
        <v>63156.5418621451</v>
      </c>
      <c r="BW10542" s="29">
        <v>10537</v>
      </c>
      <c r="BX10542">
        <f t="shared" si="642"/>
        <v>1</v>
      </c>
      <c r="BY10542">
        <f t="shared" si="643"/>
        <v>1</v>
      </c>
    </row>
    <row r="10543" spans="1:77">
      <c r="A10543" s="15">
        <v>10538</v>
      </c>
      <c r="BP10543">
        <v>0.75155133624258</v>
      </c>
      <c r="BQ10543">
        <v>19178.5029741237</v>
      </c>
      <c r="BR10543">
        <v>1.27829658456128</v>
      </c>
      <c r="BS10543">
        <v>73072.5668712093</v>
      </c>
      <c r="BW10543" s="29">
        <v>10538</v>
      </c>
      <c r="BX10543">
        <f t="shared" si="642"/>
        <v>1</v>
      </c>
      <c r="BY10543">
        <f t="shared" si="643"/>
        <v>1</v>
      </c>
    </row>
    <row r="10544" spans="1:77">
      <c r="A10544" s="15">
        <v>10539</v>
      </c>
      <c r="BP10544">
        <v>0.778976590099223</v>
      </c>
      <c r="BQ10544">
        <v>12993.7401252648</v>
      </c>
      <c r="BR10544">
        <v>1.31830967346134</v>
      </c>
      <c r="BS10544">
        <v>77447.4511917653</v>
      </c>
      <c r="BW10544" s="29">
        <v>10539</v>
      </c>
      <c r="BX10544">
        <f t="shared" si="642"/>
        <v>1</v>
      </c>
      <c r="BY10544">
        <f t="shared" si="643"/>
        <v>1</v>
      </c>
    </row>
    <row r="10545" spans="1:77">
      <c r="A10545" s="15">
        <v>10540</v>
      </c>
      <c r="BP10545">
        <v>0.776275590985401</v>
      </c>
      <c r="BQ10545">
        <v>20557.3075423464</v>
      </c>
      <c r="BR10545">
        <v>1.2991759655177</v>
      </c>
      <c r="BS10545">
        <v>72760.4335133512</v>
      </c>
      <c r="BW10545" s="29">
        <v>10540</v>
      </c>
      <c r="BX10545">
        <f t="shared" si="642"/>
        <v>1</v>
      </c>
      <c r="BY10545">
        <f t="shared" si="643"/>
        <v>1</v>
      </c>
    </row>
    <row r="10546" spans="1:77">
      <c r="A10546" s="15">
        <v>10541</v>
      </c>
      <c r="BP10546">
        <v>0.802115521030866</v>
      </c>
      <c r="BQ10546">
        <v>12681.6261881349</v>
      </c>
      <c r="BR10546">
        <v>1.36208911533749</v>
      </c>
      <c r="BS10546">
        <v>61284.0898350409</v>
      </c>
      <c r="BW10546" s="29">
        <v>10541</v>
      </c>
      <c r="BX10546">
        <f t="shared" si="642"/>
        <v>1</v>
      </c>
      <c r="BY10546">
        <f t="shared" si="643"/>
        <v>1</v>
      </c>
    </row>
    <row r="10547" spans="1:77">
      <c r="A10547" s="15">
        <v>10542</v>
      </c>
      <c r="BP10547">
        <v>0.821007514830048</v>
      </c>
      <c r="BQ10547">
        <v>16372.4942567495</v>
      </c>
      <c r="BR10547">
        <v>1.42672837248813</v>
      </c>
      <c r="BS10547">
        <v>71553.7359649834</v>
      </c>
      <c r="BW10547" s="29">
        <v>10542</v>
      </c>
      <c r="BX10547">
        <f t="shared" si="642"/>
        <v>1</v>
      </c>
      <c r="BY10547">
        <f t="shared" si="643"/>
        <v>1</v>
      </c>
    </row>
    <row r="10548" spans="1:77">
      <c r="A10548" s="15">
        <v>10543</v>
      </c>
      <c r="BP10548">
        <v>0.859851288166567</v>
      </c>
      <c r="BQ10548">
        <v>18972.6148632368</v>
      </c>
      <c r="BR10548">
        <v>1.46252282326078</v>
      </c>
      <c r="BS10548">
        <v>69997.0664848035</v>
      </c>
      <c r="BW10548" s="29">
        <v>10543</v>
      </c>
      <c r="BX10548">
        <f t="shared" si="642"/>
        <v>1</v>
      </c>
      <c r="BY10548">
        <f t="shared" si="643"/>
        <v>1</v>
      </c>
    </row>
    <row r="10549" spans="1:77">
      <c r="A10549" s="15">
        <v>10544</v>
      </c>
      <c r="BP10549">
        <v>0.834256813228669</v>
      </c>
      <c r="BQ10549">
        <v>12182.7679150366</v>
      </c>
      <c r="BR10549">
        <v>1.45844964963702</v>
      </c>
      <c r="BS10549">
        <v>60543.0725883221</v>
      </c>
      <c r="BW10549" s="29">
        <v>10544</v>
      </c>
      <c r="BX10549">
        <f t="shared" si="642"/>
        <v>1</v>
      </c>
      <c r="BY10549">
        <f t="shared" si="643"/>
        <v>1</v>
      </c>
    </row>
    <row r="10550" spans="1:77">
      <c r="A10550" s="15">
        <v>10545</v>
      </c>
      <c r="BP10550">
        <v>0.806886580960865</v>
      </c>
      <c r="BQ10550">
        <v>11184.3416700888</v>
      </c>
      <c r="BR10550">
        <v>1.38821304230459</v>
      </c>
      <c r="BS10550">
        <v>76364.7706180697</v>
      </c>
      <c r="BW10550" s="29">
        <v>10545</v>
      </c>
      <c r="BX10550">
        <f t="shared" si="642"/>
        <v>1</v>
      </c>
      <c r="BY10550">
        <f t="shared" si="643"/>
        <v>1</v>
      </c>
    </row>
    <row r="10551" spans="1:77">
      <c r="A10551" s="15">
        <v>10546</v>
      </c>
      <c r="BP10551">
        <v>0.875293744841838</v>
      </c>
      <c r="BQ10551">
        <v>15691.8198133219</v>
      </c>
      <c r="BR10551">
        <v>1.50608196926754</v>
      </c>
      <c r="BS10551">
        <v>67438.4626970614</v>
      </c>
      <c r="BW10551" s="29">
        <v>10546</v>
      </c>
      <c r="BX10551">
        <f t="shared" si="642"/>
        <v>1</v>
      </c>
      <c r="BY10551">
        <f t="shared" si="643"/>
        <v>1</v>
      </c>
    </row>
    <row r="10552" spans="1:77">
      <c r="A10552" s="15">
        <v>10547</v>
      </c>
      <c r="BP10552">
        <v>0.812520341225938</v>
      </c>
      <c r="BQ10552">
        <v>11984.503508837</v>
      </c>
      <c r="BR10552">
        <v>1.38698281852715</v>
      </c>
      <c r="BS10552">
        <v>62902.7903738246</v>
      </c>
      <c r="BW10552" s="29">
        <v>10547</v>
      </c>
      <c r="BX10552">
        <f t="shared" si="642"/>
        <v>1</v>
      </c>
      <c r="BY10552">
        <f t="shared" si="643"/>
        <v>1</v>
      </c>
    </row>
    <row r="10553" spans="1:77">
      <c r="A10553" s="15">
        <v>10548</v>
      </c>
      <c r="BP10553">
        <v>0.875079690739483</v>
      </c>
      <c r="BQ10553">
        <v>16292.7751377756</v>
      </c>
      <c r="BR10553">
        <v>1.53898968158152</v>
      </c>
      <c r="BS10553">
        <v>70385.8491480567</v>
      </c>
      <c r="BW10553" s="29">
        <v>10548</v>
      </c>
      <c r="BX10553">
        <f t="shared" si="642"/>
        <v>1</v>
      </c>
      <c r="BY10553">
        <f t="shared" si="643"/>
        <v>1</v>
      </c>
    </row>
    <row r="10554" spans="1:77">
      <c r="A10554" s="15">
        <v>10549</v>
      </c>
      <c r="BP10554">
        <v>0.828718604295965</v>
      </c>
      <c r="BQ10554">
        <v>17024.8967170883</v>
      </c>
      <c r="BR10554">
        <v>1.40271568608186</v>
      </c>
      <c r="BS10554">
        <v>70771.1472419694</v>
      </c>
      <c r="BW10554" s="29">
        <v>10549</v>
      </c>
      <c r="BX10554">
        <f t="shared" si="642"/>
        <v>1</v>
      </c>
      <c r="BY10554">
        <f t="shared" si="643"/>
        <v>1</v>
      </c>
    </row>
    <row r="10555" spans="1:77">
      <c r="A10555" s="15">
        <v>10550</v>
      </c>
      <c r="BP10555">
        <v>0.852311466128454</v>
      </c>
      <c r="BQ10555">
        <v>12873.7211195366</v>
      </c>
      <c r="BR10555">
        <v>1.48455288582462</v>
      </c>
      <c r="BS10555">
        <v>78688.5568812793</v>
      </c>
      <c r="BW10555" s="29">
        <v>10550</v>
      </c>
      <c r="BX10555">
        <f t="shared" si="642"/>
        <v>1</v>
      </c>
      <c r="BY10555">
        <f t="shared" si="643"/>
        <v>1</v>
      </c>
    </row>
    <row r="10556" spans="1:77">
      <c r="A10556" s="15">
        <v>10551</v>
      </c>
      <c r="BP10556">
        <v>0.868322731809153</v>
      </c>
      <c r="BQ10556">
        <v>11724.4450128192</v>
      </c>
      <c r="BR10556">
        <v>1.49048707702609</v>
      </c>
      <c r="BS10556">
        <v>75020.440137588</v>
      </c>
      <c r="BW10556" s="29">
        <v>10551</v>
      </c>
      <c r="BX10556">
        <f t="shared" si="642"/>
        <v>1</v>
      </c>
      <c r="BY10556">
        <f t="shared" si="643"/>
        <v>1</v>
      </c>
    </row>
    <row r="10557" spans="1:77">
      <c r="A10557" s="15">
        <v>10552</v>
      </c>
      <c r="BP10557">
        <v>0.7660729411201</v>
      </c>
      <c r="BQ10557">
        <v>17804.3291399364</v>
      </c>
      <c r="BR10557">
        <v>1.28960123542185</v>
      </c>
      <c r="BS10557">
        <v>71976.0276628945</v>
      </c>
      <c r="BW10557" s="29">
        <v>10552</v>
      </c>
      <c r="BX10557">
        <f t="shared" si="642"/>
        <v>1</v>
      </c>
      <c r="BY10557">
        <f t="shared" si="643"/>
        <v>1</v>
      </c>
    </row>
    <row r="10558" spans="1:77">
      <c r="A10558" s="15">
        <v>10553</v>
      </c>
      <c r="BP10558">
        <v>0.781815842533208</v>
      </c>
      <c r="BQ10558">
        <v>16274.4886452723</v>
      </c>
      <c r="BR10558">
        <v>1.34803118100775</v>
      </c>
      <c r="BS10558">
        <v>81851.5722354947</v>
      </c>
      <c r="BW10558" s="29">
        <v>10553</v>
      </c>
      <c r="BX10558">
        <f t="shared" si="642"/>
        <v>1</v>
      </c>
      <c r="BY10558">
        <f t="shared" si="643"/>
        <v>1</v>
      </c>
    </row>
    <row r="10559" spans="1:77">
      <c r="A10559" s="15">
        <v>10554</v>
      </c>
      <c r="BP10559">
        <v>0.808070483245483</v>
      </c>
      <c r="BQ10559">
        <v>12140.6481545345</v>
      </c>
      <c r="BR10559">
        <v>1.39915212246529</v>
      </c>
      <c r="BS10559">
        <v>76674.2294754479</v>
      </c>
      <c r="BW10559" s="29">
        <v>10554</v>
      </c>
      <c r="BX10559">
        <f t="shared" si="642"/>
        <v>1</v>
      </c>
      <c r="BY10559">
        <f t="shared" si="643"/>
        <v>1</v>
      </c>
    </row>
    <row r="10560" spans="1:77">
      <c r="A10560" s="15">
        <v>10555</v>
      </c>
      <c r="BP10560">
        <v>0.873209315863272</v>
      </c>
      <c r="BQ10560">
        <v>13868.6234678446</v>
      </c>
      <c r="BR10560">
        <v>1.51204070361391</v>
      </c>
      <c r="BS10560">
        <v>80718.1836761194</v>
      </c>
      <c r="BW10560" s="29">
        <v>10555</v>
      </c>
      <c r="BX10560">
        <f t="shared" si="642"/>
        <v>1</v>
      </c>
      <c r="BY10560">
        <f t="shared" si="643"/>
        <v>1</v>
      </c>
    </row>
    <row r="10561" spans="1:77">
      <c r="A10561" s="15">
        <v>10556</v>
      </c>
      <c r="BP10561">
        <v>0.754082791475826</v>
      </c>
      <c r="BQ10561">
        <v>23412.2905841024</v>
      </c>
      <c r="BR10561">
        <v>1.27730903344083</v>
      </c>
      <c r="BS10561">
        <v>73239.7321812973</v>
      </c>
      <c r="BW10561" s="29">
        <v>10556</v>
      </c>
      <c r="BX10561">
        <f t="shared" si="642"/>
        <v>1</v>
      </c>
      <c r="BY10561">
        <f t="shared" si="643"/>
        <v>1</v>
      </c>
    </row>
    <row r="10562" spans="1:77">
      <c r="A10562" s="15">
        <v>10557</v>
      </c>
      <c r="BP10562">
        <v>0.8106475485217</v>
      </c>
      <c r="BQ10562">
        <v>11923.5578393886</v>
      </c>
      <c r="BR10562">
        <v>1.41591720963919</v>
      </c>
      <c r="BS10562">
        <v>74648.3040734659</v>
      </c>
      <c r="BW10562" s="29">
        <v>10557</v>
      </c>
      <c r="BX10562">
        <f t="shared" si="642"/>
        <v>1</v>
      </c>
      <c r="BY10562">
        <f t="shared" si="643"/>
        <v>1</v>
      </c>
    </row>
    <row r="10563" spans="1:77">
      <c r="A10563" s="15">
        <v>10558</v>
      </c>
      <c r="BP10563">
        <v>0.787427255211414</v>
      </c>
      <c r="BQ10563">
        <v>17546.9936973514</v>
      </c>
      <c r="BR10563">
        <v>1.34417171316354</v>
      </c>
      <c r="BS10563">
        <v>68540.4332335744</v>
      </c>
      <c r="BW10563" s="29">
        <v>10558</v>
      </c>
      <c r="BX10563">
        <f t="shared" si="642"/>
        <v>1</v>
      </c>
      <c r="BY10563">
        <f t="shared" si="643"/>
        <v>1</v>
      </c>
    </row>
    <row r="10564" spans="1:77">
      <c r="A10564" s="15">
        <v>10559</v>
      </c>
      <c r="BP10564">
        <v>0.850819174842783</v>
      </c>
      <c r="BQ10564">
        <v>13575.2484674133</v>
      </c>
      <c r="BR10564">
        <v>1.48234527769214</v>
      </c>
      <c r="BS10564">
        <v>77735.6393905867</v>
      </c>
      <c r="BW10564" s="29">
        <v>10559</v>
      </c>
      <c r="BX10564">
        <f t="shared" si="642"/>
        <v>1</v>
      </c>
      <c r="BY10564">
        <f t="shared" si="643"/>
        <v>1</v>
      </c>
    </row>
    <row r="10565" spans="1:77">
      <c r="A10565" s="15">
        <v>10560</v>
      </c>
      <c r="BP10565">
        <v>0.830784591842303</v>
      </c>
      <c r="BQ10565">
        <v>14078.7980259503</v>
      </c>
      <c r="BR10565">
        <v>1.42242975347381</v>
      </c>
      <c r="BS10565">
        <v>63511.1843334285</v>
      </c>
      <c r="BW10565" s="29">
        <v>10560</v>
      </c>
      <c r="BX10565">
        <f t="shared" si="642"/>
        <v>1</v>
      </c>
      <c r="BY10565">
        <f t="shared" si="643"/>
        <v>1</v>
      </c>
    </row>
    <row r="10566" spans="1:77">
      <c r="A10566" s="15">
        <v>10561</v>
      </c>
      <c r="BP10566">
        <v>0.847273429403552</v>
      </c>
      <c r="BQ10566">
        <v>12751.322812616</v>
      </c>
      <c r="BR10566">
        <v>1.4663892723329</v>
      </c>
      <c r="BS10566">
        <v>63249.7005520009</v>
      </c>
      <c r="BW10566" s="29">
        <v>10561</v>
      </c>
      <c r="BX10566">
        <f t="shared" si="642"/>
        <v>1</v>
      </c>
      <c r="BY10566">
        <f t="shared" si="643"/>
        <v>1</v>
      </c>
    </row>
    <row r="10567" spans="1:77">
      <c r="A10567" s="15">
        <v>10562</v>
      </c>
      <c r="BP10567">
        <v>0.816570222422535</v>
      </c>
      <c r="BQ10567">
        <v>12027.0205878823</v>
      </c>
      <c r="BR10567">
        <v>1.39403849318202</v>
      </c>
      <c r="BS10567">
        <v>62344.3367366915</v>
      </c>
      <c r="BW10567" s="29">
        <v>10562</v>
      </c>
      <c r="BX10567">
        <f t="shared" ref="BX10567:BX10630" si="644">IF(BU10567=MAX($BU10567:$BV10567),1,0)</f>
        <v>1</v>
      </c>
      <c r="BY10567">
        <f t="shared" ref="BY10567:BY10630" si="645">IF(BV10567=MAX($BU10567:$BV10567),1,0)</f>
        <v>1</v>
      </c>
    </row>
    <row r="10568" spans="1:77">
      <c r="A10568" s="15">
        <v>10563</v>
      </c>
      <c r="BP10568">
        <v>0.781364412011181</v>
      </c>
      <c r="BQ10568">
        <v>14282.6036068203</v>
      </c>
      <c r="BR10568">
        <v>1.33443007404252</v>
      </c>
      <c r="BS10568">
        <v>83225.6040573333</v>
      </c>
      <c r="BW10568" s="29">
        <v>10563</v>
      </c>
      <c r="BX10568">
        <f t="shared" si="644"/>
        <v>1</v>
      </c>
      <c r="BY10568">
        <f t="shared" si="645"/>
        <v>1</v>
      </c>
    </row>
    <row r="10569" spans="1:77">
      <c r="A10569" s="15">
        <v>10564</v>
      </c>
      <c r="BP10569">
        <v>0.849706684442472</v>
      </c>
      <c r="BQ10569">
        <v>14609.1681176635</v>
      </c>
      <c r="BR10569">
        <v>1.46242675903967</v>
      </c>
      <c r="BS10569">
        <v>64695.8495593489</v>
      </c>
      <c r="BW10569" s="29">
        <v>10564</v>
      </c>
      <c r="BX10569">
        <f t="shared" si="644"/>
        <v>1</v>
      </c>
      <c r="BY10569">
        <f t="shared" si="645"/>
        <v>1</v>
      </c>
    </row>
    <row r="10570" spans="1:77">
      <c r="A10570" s="15">
        <v>10565</v>
      </c>
      <c r="BP10570">
        <v>0.799847165118117</v>
      </c>
      <c r="BQ10570">
        <v>12266.1501686759</v>
      </c>
      <c r="BR10570">
        <v>1.38574805155949</v>
      </c>
      <c r="BS10570">
        <v>79257.999472671</v>
      </c>
      <c r="BW10570" s="29">
        <v>10565</v>
      </c>
      <c r="BX10570">
        <f t="shared" si="644"/>
        <v>1</v>
      </c>
      <c r="BY10570">
        <f t="shared" si="645"/>
        <v>1</v>
      </c>
    </row>
    <row r="10571" spans="1:77">
      <c r="A10571" s="15">
        <v>10566</v>
      </c>
      <c r="BP10571">
        <v>0.8613679274962</v>
      </c>
      <c r="BQ10571">
        <v>12613.9655899729</v>
      </c>
      <c r="BR10571">
        <v>1.50141469992979</v>
      </c>
      <c r="BS10571">
        <v>78338.7542240831</v>
      </c>
      <c r="BW10571" s="29">
        <v>10566</v>
      </c>
      <c r="BX10571">
        <f t="shared" si="644"/>
        <v>1</v>
      </c>
      <c r="BY10571">
        <f t="shared" si="645"/>
        <v>1</v>
      </c>
    </row>
    <row r="10572" spans="1:77">
      <c r="A10572" s="15">
        <v>10567</v>
      </c>
      <c r="BP10572">
        <v>0.818220425136306</v>
      </c>
      <c r="BQ10572">
        <v>16335.0887726103</v>
      </c>
      <c r="BR10572">
        <v>1.38116714365095</v>
      </c>
      <c r="BS10572">
        <v>65085.5757448669</v>
      </c>
      <c r="BW10572" s="29">
        <v>10567</v>
      </c>
      <c r="BX10572">
        <f t="shared" si="644"/>
        <v>1</v>
      </c>
      <c r="BY10572">
        <f t="shared" si="645"/>
        <v>1</v>
      </c>
    </row>
    <row r="10573" spans="1:77">
      <c r="A10573" s="15">
        <v>10568</v>
      </c>
      <c r="BP10573">
        <v>0.834841486819525</v>
      </c>
      <c r="BQ10573">
        <v>12329.9940899407</v>
      </c>
      <c r="BR10573">
        <v>1.46255301011521</v>
      </c>
      <c r="BS10573">
        <v>78707.2525344261</v>
      </c>
      <c r="BW10573" s="29">
        <v>10568</v>
      </c>
      <c r="BX10573">
        <f t="shared" si="644"/>
        <v>1</v>
      </c>
      <c r="BY10573">
        <f t="shared" si="645"/>
        <v>1</v>
      </c>
    </row>
    <row r="10574" spans="1:77">
      <c r="A10574" s="15">
        <v>10569</v>
      </c>
      <c r="BP10574">
        <v>0.850115415122249</v>
      </c>
      <c r="BQ10574">
        <v>12346.0456102991</v>
      </c>
      <c r="BR10574">
        <v>1.45617946948451</v>
      </c>
      <c r="BS10574">
        <v>74983.166582118</v>
      </c>
      <c r="BW10574" s="29">
        <v>10569</v>
      </c>
      <c r="BX10574">
        <f t="shared" si="644"/>
        <v>1</v>
      </c>
      <c r="BY10574">
        <f t="shared" si="645"/>
        <v>1</v>
      </c>
    </row>
    <row r="10575" spans="1:77">
      <c r="A10575" s="15">
        <v>10570</v>
      </c>
      <c r="BP10575">
        <v>0.822041172568229</v>
      </c>
      <c r="BQ10575">
        <v>13254.7298874673</v>
      </c>
      <c r="BR10575">
        <v>1.41843742056035</v>
      </c>
      <c r="BS10575">
        <v>62568.92767258</v>
      </c>
      <c r="BW10575" s="29">
        <v>10570</v>
      </c>
      <c r="BX10575">
        <f t="shared" si="644"/>
        <v>1</v>
      </c>
      <c r="BY10575">
        <f t="shared" si="645"/>
        <v>1</v>
      </c>
    </row>
    <row r="10576" spans="1:77">
      <c r="A10576" s="15">
        <v>10571</v>
      </c>
      <c r="BP10576">
        <v>0.822029148142219</v>
      </c>
      <c r="BQ10576">
        <v>15126.4293007887</v>
      </c>
      <c r="BR10576">
        <v>1.38765225518779</v>
      </c>
      <c r="BS10576">
        <v>80167.4687065301</v>
      </c>
      <c r="BW10576" s="29">
        <v>10571</v>
      </c>
      <c r="BX10576">
        <f t="shared" si="644"/>
        <v>1</v>
      </c>
      <c r="BY10576">
        <f t="shared" si="645"/>
        <v>1</v>
      </c>
    </row>
    <row r="10577" spans="1:77">
      <c r="A10577" s="15">
        <v>10572</v>
      </c>
      <c r="BP10577">
        <v>0.791483136943396</v>
      </c>
      <c r="BQ10577">
        <v>13258.6667494404</v>
      </c>
      <c r="BR10577">
        <v>1.35778733328866</v>
      </c>
      <c r="BS10577">
        <v>63257.5682127941</v>
      </c>
      <c r="BW10577" s="29">
        <v>10572</v>
      </c>
      <c r="BX10577">
        <f t="shared" si="644"/>
        <v>1</v>
      </c>
      <c r="BY10577">
        <f t="shared" si="645"/>
        <v>1</v>
      </c>
    </row>
    <row r="10578" spans="1:77">
      <c r="A10578" s="15">
        <v>10573</v>
      </c>
      <c r="BP10578">
        <v>0.849922507394527</v>
      </c>
      <c r="BQ10578">
        <v>13568.0864312035</v>
      </c>
      <c r="BR10578">
        <v>1.47137632290996</v>
      </c>
      <c r="BS10578">
        <v>62671.5067235834</v>
      </c>
      <c r="BW10578" s="29">
        <v>10573</v>
      </c>
      <c r="BX10578">
        <f t="shared" si="644"/>
        <v>1</v>
      </c>
      <c r="BY10578">
        <f t="shared" si="645"/>
        <v>1</v>
      </c>
    </row>
    <row r="10579" spans="1:77">
      <c r="A10579" s="15">
        <v>10574</v>
      </c>
      <c r="BP10579">
        <v>0.844289348245374</v>
      </c>
      <c r="BQ10579">
        <v>12170.5088393432</v>
      </c>
      <c r="BR10579">
        <v>1.44596588439674</v>
      </c>
      <c r="BS10579">
        <v>63074.9898930497</v>
      </c>
      <c r="BW10579" s="29">
        <v>10574</v>
      </c>
      <c r="BX10579">
        <f t="shared" si="644"/>
        <v>1</v>
      </c>
      <c r="BY10579">
        <f t="shared" si="645"/>
        <v>1</v>
      </c>
    </row>
    <row r="10580" spans="1:77">
      <c r="A10580" s="15">
        <v>10575</v>
      </c>
      <c r="BP10580">
        <v>0.860054192712195</v>
      </c>
      <c r="BQ10580">
        <v>13212.4083910391</v>
      </c>
      <c r="BR10580">
        <v>1.47308875177725</v>
      </c>
      <c r="BS10580">
        <v>64530.6671881806</v>
      </c>
      <c r="BW10580" s="29">
        <v>10575</v>
      </c>
      <c r="BX10580">
        <f t="shared" si="644"/>
        <v>1</v>
      </c>
      <c r="BY10580">
        <f t="shared" si="645"/>
        <v>1</v>
      </c>
    </row>
    <row r="10581" spans="1:77">
      <c r="A10581" s="15">
        <v>10576</v>
      </c>
      <c r="BP10581">
        <v>0.81275345822503</v>
      </c>
      <c r="BQ10581">
        <v>19117.8146560226</v>
      </c>
      <c r="BR10581">
        <v>1.40287921049309</v>
      </c>
      <c r="BS10581">
        <v>74046.8094469946</v>
      </c>
      <c r="BW10581" s="29">
        <v>10576</v>
      </c>
      <c r="BX10581">
        <f t="shared" si="644"/>
        <v>1</v>
      </c>
      <c r="BY10581">
        <f t="shared" si="645"/>
        <v>1</v>
      </c>
    </row>
    <row r="10582" spans="1:77">
      <c r="A10582" s="15">
        <v>10577</v>
      </c>
      <c r="BP10582">
        <v>0.847039908733593</v>
      </c>
      <c r="BQ10582">
        <v>13910.431832158</v>
      </c>
      <c r="BR10582">
        <v>1.45737559083967</v>
      </c>
      <c r="BS10582">
        <v>79806.6819617084</v>
      </c>
      <c r="BW10582" s="29">
        <v>10577</v>
      </c>
      <c r="BX10582">
        <f t="shared" si="644"/>
        <v>1</v>
      </c>
      <c r="BY10582">
        <f t="shared" si="645"/>
        <v>1</v>
      </c>
    </row>
    <row r="10583" spans="1:77">
      <c r="A10583" s="15">
        <v>10578</v>
      </c>
      <c r="BP10583">
        <v>0.850339467797535</v>
      </c>
      <c r="BQ10583">
        <v>19868.588431794</v>
      </c>
      <c r="BR10583">
        <v>1.49050299146571</v>
      </c>
      <c r="BS10583">
        <v>90753.4383822925</v>
      </c>
      <c r="BW10583" s="29">
        <v>10578</v>
      </c>
      <c r="BX10583">
        <f t="shared" si="644"/>
        <v>1</v>
      </c>
      <c r="BY10583">
        <f t="shared" si="645"/>
        <v>1</v>
      </c>
    </row>
    <row r="10584" spans="1:77">
      <c r="A10584" s="15">
        <v>10579</v>
      </c>
      <c r="BP10584">
        <v>0.768493694557243</v>
      </c>
      <c r="BQ10584">
        <v>14838.2402512489</v>
      </c>
      <c r="BR10584">
        <v>1.31624080089409</v>
      </c>
      <c r="BS10584">
        <v>64991.5274942548</v>
      </c>
      <c r="BW10584" s="29">
        <v>10579</v>
      </c>
      <c r="BX10584">
        <f t="shared" si="644"/>
        <v>1</v>
      </c>
      <c r="BY10584">
        <f t="shared" si="645"/>
        <v>1</v>
      </c>
    </row>
    <row r="10585" spans="1:77">
      <c r="A10585" s="15">
        <v>10580</v>
      </c>
      <c r="BP10585">
        <v>0.77393828674645</v>
      </c>
      <c r="BQ10585">
        <v>18131.4209957285</v>
      </c>
      <c r="BR10585">
        <v>1.31269935956768</v>
      </c>
      <c r="BS10585">
        <v>70247.5451319859</v>
      </c>
      <c r="BW10585" s="29">
        <v>10580</v>
      </c>
      <c r="BX10585">
        <f t="shared" si="644"/>
        <v>1</v>
      </c>
      <c r="BY10585">
        <f t="shared" si="645"/>
        <v>1</v>
      </c>
    </row>
    <row r="10586" spans="1:77">
      <c r="A10586" s="15">
        <v>10581</v>
      </c>
      <c r="BP10586">
        <v>0.80590380849326</v>
      </c>
      <c r="BQ10586">
        <v>19473.3925665958</v>
      </c>
      <c r="BR10586">
        <v>1.40102725000171</v>
      </c>
      <c r="BS10586">
        <v>74294.1872919738</v>
      </c>
      <c r="BW10586" s="29">
        <v>10581</v>
      </c>
      <c r="BX10586">
        <f t="shared" si="644"/>
        <v>1</v>
      </c>
      <c r="BY10586">
        <f t="shared" si="645"/>
        <v>1</v>
      </c>
    </row>
    <row r="10587" spans="1:77">
      <c r="A10587" s="15">
        <v>10582</v>
      </c>
      <c r="BP10587">
        <v>0.821652562565436</v>
      </c>
      <c r="BQ10587">
        <v>15313.5652531151</v>
      </c>
      <c r="BR10587">
        <v>1.42348090191794</v>
      </c>
      <c r="BS10587">
        <v>79254.5518438201</v>
      </c>
      <c r="BW10587" s="29">
        <v>10582</v>
      </c>
      <c r="BX10587">
        <f t="shared" si="644"/>
        <v>1</v>
      </c>
      <c r="BY10587">
        <f t="shared" si="645"/>
        <v>1</v>
      </c>
    </row>
    <row r="10588" spans="1:77">
      <c r="A10588" s="15">
        <v>10583</v>
      </c>
      <c r="BP10588">
        <v>0.835422806992519</v>
      </c>
      <c r="BQ10588">
        <v>9801.72283500702</v>
      </c>
      <c r="BR10588">
        <v>1.43075273421416</v>
      </c>
      <c r="BS10588">
        <v>58332.7744627094</v>
      </c>
      <c r="BW10588" s="29">
        <v>10583</v>
      </c>
      <c r="BX10588">
        <f t="shared" si="644"/>
        <v>1</v>
      </c>
      <c r="BY10588">
        <f t="shared" si="645"/>
        <v>1</v>
      </c>
    </row>
    <row r="10589" spans="1:77">
      <c r="A10589" s="15">
        <v>10584</v>
      </c>
      <c r="BP10589">
        <v>0.831390034317467</v>
      </c>
      <c r="BQ10589">
        <v>21783.296388142</v>
      </c>
      <c r="BR10589">
        <v>1.42924265715976</v>
      </c>
      <c r="BS10589">
        <v>90644.034798136</v>
      </c>
      <c r="BW10589" s="29">
        <v>10584</v>
      </c>
      <c r="BX10589">
        <f t="shared" si="644"/>
        <v>1</v>
      </c>
      <c r="BY10589">
        <f t="shared" si="645"/>
        <v>1</v>
      </c>
    </row>
    <row r="10590" spans="1:77">
      <c r="A10590" s="15">
        <v>10585</v>
      </c>
      <c r="BP10590">
        <v>0.774347643936088</v>
      </c>
      <c r="BQ10590">
        <v>15560.6809145303</v>
      </c>
      <c r="BR10590">
        <v>1.322774431893</v>
      </c>
      <c r="BS10590">
        <v>82481.574490454</v>
      </c>
      <c r="BW10590" s="29">
        <v>10585</v>
      </c>
      <c r="BX10590">
        <f t="shared" si="644"/>
        <v>1</v>
      </c>
      <c r="BY10590">
        <f t="shared" si="645"/>
        <v>1</v>
      </c>
    </row>
    <row r="10591" spans="1:77">
      <c r="A10591" s="15">
        <v>10586</v>
      </c>
      <c r="BP10591">
        <v>0.789702301729292</v>
      </c>
      <c r="BQ10591">
        <v>18308.4740496235</v>
      </c>
      <c r="BR10591">
        <v>1.34058273243977</v>
      </c>
      <c r="BS10591">
        <v>68695.0524634379</v>
      </c>
      <c r="BW10591" s="29">
        <v>10586</v>
      </c>
      <c r="BX10591">
        <f t="shared" si="644"/>
        <v>1</v>
      </c>
      <c r="BY10591">
        <f t="shared" si="645"/>
        <v>1</v>
      </c>
    </row>
    <row r="10592" spans="1:77">
      <c r="A10592" s="15">
        <v>10587</v>
      </c>
      <c r="BP10592">
        <v>0.816486374728772</v>
      </c>
      <c r="BQ10592">
        <v>12782.5945483585</v>
      </c>
      <c r="BR10592">
        <v>1.40657237169244</v>
      </c>
      <c r="BS10592">
        <v>78206.2625434776</v>
      </c>
      <c r="BW10592" s="29">
        <v>10587</v>
      </c>
      <c r="BX10592">
        <f t="shared" si="644"/>
        <v>1</v>
      </c>
      <c r="BY10592">
        <f t="shared" si="645"/>
        <v>1</v>
      </c>
    </row>
    <row r="10593" spans="1:77">
      <c r="A10593" s="15">
        <v>10588</v>
      </c>
      <c r="BP10593">
        <v>0.84485019369567</v>
      </c>
      <c r="BQ10593">
        <v>14100.5864741925</v>
      </c>
      <c r="BR10593">
        <v>1.46500966307493</v>
      </c>
      <c r="BS10593">
        <v>63588.8038301682</v>
      </c>
      <c r="BW10593" s="29">
        <v>10588</v>
      </c>
      <c r="BX10593">
        <f t="shared" si="644"/>
        <v>1</v>
      </c>
      <c r="BY10593">
        <f t="shared" si="645"/>
        <v>1</v>
      </c>
    </row>
    <row r="10594" spans="1:77">
      <c r="A10594" s="15">
        <v>10589</v>
      </c>
      <c r="BP10594">
        <v>0.813048144919762</v>
      </c>
      <c r="BQ10594">
        <v>11832.1892555197</v>
      </c>
      <c r="BR10594">
        <v>1.39061120814225</v>
      </c>
      <c r="BS10594">
        <v>60984.1744854277</v>
      </c>
      <c r="BW10594" s="29">
        <v>10589</v>
      </c>
      <c r="BX10594">
        <f t="shared" si="644"/>
        <v>1</v>
      </c>
      <c r="BY10594">
        <f t="shared" si="645"/>
        <v>1</v>
      </c>
    </row>
    <row r="10595" spans="1:77">
      <c r="A10595" s="15">
        <v>10590</v>
      </c>
      <c r="BP10595">
        <v>0.759976036129638</v>
      </c>
      <c r="BQ10595">
        <v>18817.8961096009</v>
      </c>
      <c r="BR10595">
        <v>1.26575177615946</v>
      </c>
      <c r="BS10595">
        <v>87200.8976194967</v>
      </c>
      <c r="BW10595" s="29">
        <v>10590</v>
      </c>
      <c r="BX10595">
        <f t="shared" si="644"/>
        <v>1</v>
      </c>
      <c r="BY10595">
        <f t="shared" si="645"/>
        <v>1</v>
      </c>
    </row>
    <row r="10596" spans="1:77">
      <c r="A10596" s="15">
        <v>10591</v>
      </c>
      <c r="BP10596">
        <v>0.851668037259628</v>
      </c>
      <c r="BQ10596">
        <v>15308.4300158668</v>
      </c>
      <c r="BR10596">
        <v>1.46699592824267</v>
      </c>
      <c r="BS10596">
        <v>79401.0774885196</v>
      </c>
      <c r="BW10596" s="29">
        <v>10591</v>
      </c>
      <c r="BX10596">
        <f t="shared" si="644"/>
        <v>1</v>
      </c>
      <c r="BY10596">
        <f t="shared" si="645"/>
        <v>1</v>
      </c>
    </row>
    <row r="10597" spans="1:77">
      <c r="A10597" s="15">
        <v>10592</v>
      </c>
      <c r="BP10597">
        <v>0.855751006038475</v>
      </c>
      <c r="BQ10597">
        <v>11459.3589071667</v>
      </c>
      <c r="BR10597">
        <v>1.47269507392341</v>
      </c>
      <c r="BS10597">
        <v>59465.3063389691</v>
      </c>
      <c r="BW10597" s="29">
        <v>10592</v>
      </c>
      <c r="BX10597">
        <f t="shared" si="644"/>
        <v>1</v>
      </c>
      <c r="BY10597">
        <f t="shared" si="645"/>
        <v>1</v>
      </c>
    </row>
    <row r="10598" spans="1:77">
      <c r="A10598" s="15">
        <v>10593</v>
      </c>
      <c r="BP10598">
        <v>0.761323712319303</v>
      </c>
      <c r="BQ10598">
        <v>13100.6390542491</v>
      </c>
      <c r="BR10598">
        <v>1.27738355986581</v>
      </c>
      <c r="BS10598">
        <v>62265.9700980178</v>
      </c>
      <c r="BW10598" s="29">
        <v>10593</v>
      </c>
      <c r="BX10598">
        <f t="shared" si="644"/>
        <v>1</v>
      </c>
      <c r="BY10598">
        <f t="shared" si="645"/>
        <v>1</v>
      </c>
    </row>
    <row r="10599" spans="1:77">
      <c r="A10599" s="15">
        <v>10594</v>
      </c>
      <c r="BP10599">
        <v>0.841903419921695</v>
      </c>
      <c r="BQ10599">
        <v>12514.706421679</v>
      </c>
      <c r="BR10599">
        <v>1.44267164983754</v>
      </c>
      <c r="BS10599">
        <v>60934.7337090342</v>
      </c>
      <c r="BW10599" s="29">
        <v>10594</v>
      </c>
      <c r="BX10599">
        <f t="shared" si="644"/>
        <v>1</v>
      </c>
      <c r="BY10599">
        <f t="shared" si="645"/>
        <v>1</v>
      </c>
    </row>
    <row r="10600" spans="1:77">
      <c r="A10600" s="15">
        <v>10595</v>
      </c>
      <c r="BP10600">
        <v>0.836645289276344</v>
      </c>
      <c r="BQ10600">
        <v>11537.2374903643</v>
      </c>
      <c r="BR10600">
        <v>1.4510500773178</v>
      </c>
      <c r="BS10600">
        <v>75339.7774463019</v>
      </c>
      <c r="BW10600" s="29">
        <v>10595</v>
      </c>
      <c r="BX10600">
        <f t="shared" si="644"/>
        <v>1</v>
      </c>
      <c r="BY10600">
        <f t="shared" si="645"/>
        <v>1</v>
      </c>
    </row>
    <row r="10601" spans="1:77">
      <c r="A10601" s="15">
        <v>10596</v>
      </c>
      <c r="BP10601">
        <v>0.792112913453354</v>
      </c>
      <c r="BQ10601">
        <v>10876.8539957073</v>
      </c>
      <c r="BR10601">
        <v>1.31992765309356</v>
      </c>
      <c r="BS10601">
        <v>58400.9127917844</v>
      </c>
      <c r="BW10601" s="29">
        <v>10596</v>
      </c>
      <c r="BX10601">
        <f t="shared" si="644"/>
        <v>1</v>
      </c>
      <c r="BY10601">
        <f t="shared" si="645"/>
        <v>1</v>
      </c>
    </row>
    <row r="10602" spans="1:77">
      <c r="A10602" s="15">
        <v>10597</v>
      </c>
      <c r="BP10602">
        <v>0.802689156213397</v>
      </c>
      <c r="BQ10602">
        <v>11209.9470821489</v>
      </c>
      <c r="BR10602">
        <v>1.36149898862868</v>
      </c>
      <c r="BS10602">
        <v>77064.2089588577</v>
      </c>
      <c r="BW10602" s="29">
        <v>10597</v>
      </c>
      <c r="BX10602">
        <f t="shared" si="644"/>
        <v>1</v>
      </c>
      <c r="BY10602">
        <f t="shared" si="645"/>
        <v>1</v>
      </c>
    </row>
    <row r="10603" spans="1:77">
      <c r="A10603" s="15">
        <v>10598</v>
      </c>
      <c r="BP10603">
        <v>0.845390088261338</v>
      </c>
      <c r="BQ10603">
        <v>16403.9268801324</v>
      </c>
      <c r="BR10603">
        <v>1.45808054874086</v>
      </c>
      <c r="BS10603">
        <v>69489.096441041</v>
      </c>
      <c r="BW10603" s="29">
        <v>10598</v>
      </c>
      <c r="BX10603">
        <f t="shared" si="644"/>
        <v>1</v>
      </c>
      <c r="BY10603">
        <f t="shared" si="645"/>
        <v>1</v>
      </c>
    </row>
    <row r="10604" spans="1:77">
      <c r="A10604" s="15">
        <v>10599</v>
      </c>
      <c r="BP10604">
        <v>0.843038069506845</v>
      </c>
      <c r="BQ10604">
        <v>17178.4298964355</v>
      </c>
      <c r="BR10604">
        <v>1.45777112783969</v>
      </c>
      <c r="BS10604">
        <v>83106.5944063216</v>
      </c>
      <c r="BW10604" s="29">
        <v>10599</v>
      </c>
      <c r="BX10604">
        <f t="shared" si="644"/>
        <v>1</v>
      </c>
      <c r="BY10604">
        <f t="shared" si="645"/>
        <v>1</v>
      </c>
    </row>
    <row r="10605" spans="1:77">
      <c r="A10605" s="15">
        <v>10600</v>
      </c>
      <c r="BP10605">
        <v>0.811165254959353</v>
      </c>
      <c r="BQ10605">
        <v>16670.2016331886</v>
      </c>
      <c r="BR10605">
        <v>1.3705817624005</v>
      </c>
      <c r="BS10605">
        <v>65373.2802246947</v>
      </c>
      <c r="BW10605" s="29">
        <v>10600</v>
      </c>
      <c r="BX10605">
        <f t="shared" si="644"/>
        <v>1</v>
      </c>
      <c r="BY10605">
        <f t="shared" si="645"/>
        <v>1</v>
      </c>
    </row>
    <row r="10606" spans="1:77">
      <c r="A10606" s="15">
        <v>10601</v>
      </c>
      <c r="BP10606">
        <v>0.821619491467515</v>
      </c>
      <c r="BQ10606">
        <v>16819.9443748248</v>
      </c>
      <c r="BR10606">
        <v>1.43895123043651</v>
      </c>
      <c r="BS10606">
        <v>73688.3334959054</v>
      </c>
      <c r="BW10606" s="29">
        <v>10601</v>
      </c>
      <c r="BX10606">
        <f t="shared" si="644"/>
        <v>1</v>
      </c>
      <c r="BY10606">
        <f t="shared" si="645"/>
        <v>1</v>
      </c>
    </row>
    <row r="10607" spans="1:77">
      <c r="A10607" s="15">
        <v>10602</v>
      </c>
      <c r="BP10607">
        <v>0.828455543812116</v>
      </c>
      <c r="BQ10607">
        <v>15170.7138125348</v>
      </c>
      <c r="BR10607">
        <v>1.45827349434105</v>
      </c>
      <c r="BS10607">
        <v>69332.4087109322</v>
      </c>
      <c r="BW10607" s="29">
        <v>10602</v>
      </c>
      <c r="BX10607">
        <f t="shared" si="644"/>
        <v>1</v>
      </c>
      <c r="BY10607">
        <f t="shared" si="645"/>
        <v>1</v>
      </c>
    </row>
    <row r="10608" spans="1:77">
      <c r="A10608" s="15">
        <v>10603</v>
      </c>
      <c r="BP10608">
        <v>0.826008169142003</v>
      </c>
      <c r="BQ10608">
        <v>13097.0749451718</v>
      </c>
      <c r="BR10608">
        <v>1.43313724273783</v>
      </c>
      <c r="BS10608">
        <v>63372.2384961434</v>
      </c>
      <c r="BW10608" s="29">
        <v>10603</v>
      </c>
      <c r="BX10608">
        <f t="shared" si="644"/>
        <v>1</v>
      </c>
      <c r="BY10608">
        <f t="shared" si="645"/>
        <v>1</v>
      </c>
    </row>
    <row r="10609" spans="1:77">
      <c r="A10609" s="15">
        <v>10604</v>
      </c>
      <c r="BP10609">
        <v>0.823456778571657</v>
      </c>
      <c r="BQ10609">
        <v>13494.6211914558</v>
      </c>
      <c r="BR10609">
        <v>1.40355967302295</v>
      </c>
      <c r="BS10609">
        <v>64099.923613601</v>
      </c>
      <c r="BW10609" s="29">
        <v>10604</v>
      </c>
      <c r="BX10609">
        <f t="shared" si="644"/>
        <v>1</v>
      </c>
      <c r="BY10609">
        <f t="shared" si="645"/>
        <v>1</v>
      </c>
    </row>
    <row r="10610" spans="1:77">
      <c r="A10610" s="15">
        <v>10605</v>
      </c>
      <c r="BP10610">
        <v>0.825803944770833</v>
      </c>
      <c r="BQ10610">
        <v>12269.598382812</v>
      </c>
      <c r="BR10610">
        <v>1.40620801238118</v>
      </c>
      <c r="BS10610">
        <v>73830.12837303</v>
      </c>
      <c r="BW10610" s="29">
        <v>10605</v>
      </c>
      <c r="BX10610">
        <f t="shared" si="644"/>
        <v>1</v>
      </c>
      <c r="BY10610">
        <f t="shared" si="645"/>
        <v>1</v>
      </c>
    </row>
    <row r="10611" spans="1:77">
      <c r="A10611" s="15">
        <v>10606</v>
      </c>
      <c r="BP10611">
        <v>0.81148975713218</v>
      </c>
      <c r="BQ10611">
        <v>16150.3379461491</v>
      </c>
      <c r="BR10611">
        <v>1.39858802814195</v>
      </c>
      <c r="BS10611">
        <v>67844.4880103966</v>
      </c>
      <c r="BW10611" s="29">
        <v>10606</v>
      </c>
      <c r="BX10611">
        <f t="shared" si="644"/>
        <v>1</v>
      </c>
      <c r="BY10611">
        <f t="shared" si="645"/>
        <v>1</v>
      </c>
    </row>
    <row r="10612" spans="1:77">
      <c r="A10612" s="15">
        <v>10607</v>
      </c>
      <c r="BP10612">
        <v>0.832566788018419</v>
      </c>
      <c r="BQ10612">
        <v>16397.8118953439</v>
      </c>
      <c r="BR10612">
        <v>1.40212889691122</v>
      </c>
      <c r="BS10612">
        <v>82672.0919796646</v>
      </c>
      <c r="BW10612" s="29">
        <v>10607</v>
      </c>
      <c r="BX10612">
        <f t="shared" si="644"/>
        <v>1</v>
      </c>
      <c r="BY10612">
        <f t="shared" si="645"/>
        <v>1</v>
      </c>
    </row>
    <row r="10613" spans="1:77">
      <c r="A10613" s="15">
        <v>10608</v>
      </c>
      <c r="BP10613">
        <v>0.814978686383697</v>
      </c>
      <c r="BQ10613">
        <v>15386.4958730721</v>
      </c>
      <c r="BR10613">
        <v>1.39566547777739</v>
      </c>
      <c r="BS10613">
        <v>66746.0333053378</v>
      </c>
      <c r="BW10613" s="29">
        <v>10608</v>
      </c>
      <c r="BX10613">
        <f t="shared" si="644"/>
        <v>1</v>
      </c>
      <c r="BY10613">
        <f t="shared" si="645"/>
        <v>1</v>
      </c>
    </row>
    <row r="10614" spans="1:77">
      <c r="A10614" s="15">
        <v>10609</v>
      </c>
      <c r="BP10614">
        <v>0.856119424340955</v>
      </c>
      <c r="BQ10614">
        <v>13104.3973880201</v>
      </c>
      <c r="BR10614">
        <v>1.49210351247466</v>
      </c>
      <c r="BS10614">
        <v>62813.2819568225</v>
      </c>
      <c r="BW10614" s="29">
        <v>10609</v>
      </c>
      <c r="BX10614">
        <f t="shared" si="644"/>
        <v>1</v>
      </c>
      <c r="BY10614">
        <f t="shared" si="645"/>
        <v>1</v>
      </c>
    </row>
    <row r="10615" spans="1:77">
      <c r="A10615" s="15">
        <v>10610</v>
      </c>
      <c r="BP10615">
        <v>0.795336545322997</v>
      </c>
      <c r="BQ10615">
        <v>12401.0553540853</v>
      </c>
      <c r="BR10615">
        <v>1.35087854352535</v>
      </c>
      <c r="BS10615">
        <v>62474.14722301</v>
      </c>
      <c r="BW10615" s="29">
        <v>10610</v>
      </c>
      <c r="BX10615">
        <f t="shared" si="644"/>
        <v>1</v>
      </c>
      <c r="BY10615">
        <f t="shared" si="645"/>
        <v>1</v>
      </c>
    </row>
    <row r="10616" spans="1:77">
      <c r="A10616" s="15">
        <v>10611</v>
      </c>
      <c r="BP10616">
        <v>0.855047077297959</v>
      </c>
      <c r="BQ10616">
        <v>13632.1089223782</v>
      </c>
      <c r="BR10616">
        <v>1.50398937143701</v>
      </c>
      <c r="BS10616">
        <v>65168.2022793011</v>
      </c>
      <c r="BW10616" s="29">
        <v>10611</v>
      </c>
      <c r="BX10616">
        <f t="shared" si="644"/>
        <v>1</v>
      </c>
      <c r="BY10616">
        <f t="shared" si="645"/>
        <v>1</v>
      </c>
    </row>
    <row r="10617" spans="1:77">
      <c r="A10617" s="15">
        <v>10612</v>
      </c>
      <c r="BP10617">
        <v>0.81126917098068</v>
      </c>
      <c r="BQ10617">
        <v>11220.1023699126</v>
      </c>
      <c r="BR10617">
        <v>1.39019186499408</v>
      </c>
      <c r="BS10617">
        <v>73233.9998138212</v>
      </c>
      <c r="BW10617" s="29">
        <v>10612</v>
      </c>
      <c r="BX10617">
        <f t="shared" si="644"/>
        <v>1</v>
      </c>
      <c r="BY10617">
        <f t="shared" si="645"/>
        <v>1</v>
      </c>
    </row>
    <row r="10618" spans="1:77">
      <c r="A10618" s="15">
        <v>10613</v>
      </c>
      <c r="BP10618">
        <v>0.819917887212643</v>
      </c>
      <c r="BQ10618">
        <v>15961.9254605291</v>
      </c>
      <c r="BR10618">
        <v>1.39732701702356</v>
      </c>
      <c r="BS10618">
        <v>66086.3003702491</v>
      </c>
      <c r="BW10618" s="29">
        <v>10613</v>
      </c>
      <c r="BX10618">
        <f t="shared" si="644"/>
        <v>1</v>
      </c>
      <c r="BY10618">
        <f t="shared" si="645"/>
        <v>1</v>
      </c>
    </row>
    <row r="10619" spans="1:77">
      <c r="A10619" s="15">
        <v>10614</v>
      </c>
      <c r="BP10619">
        <v>0.848477374490214</v>
      </c>
      <c r="BQ10619">
        <v>12476.5401096429</v>
      </c>
      <c r="BR10619">
        <v>1.46036527407535</v>
      </c>
      <c r="BS10619">
        <v>76936.2158735039</v>
      </c>
      <c r="BW10619" s="29">
        <v>10614</v>
      </c>
      <c r="BX10619">
        <f t="shared" si="644"/>
        <v>1</v>
      </c>
      <c r="BY10619">
        <f t="shared" si="645"/>
        <v>1</v>
      </c>
    </row>
    <row r="10620" spans="1:77">
      <c r="A10620" s="15">
        <v>10615</v>
      </c>
      <c r="BP10620">
        <v>0.841571414027681</v>
      </c>
      <c r="BQ10620">
        <v>17019.0661326678</v>
      </c>
      <c r="BR10620">
        <v>1.45428166738594</v>
      </c>
      <c r="BS10620">
        <v>66617.7981783608</v>
      </c>
      <c r="BW10620" s="29">
        <v>10615</v>
      </c>
      <c r="BX10620">
        <f t="shared" si="644"/>
        <v>1</v>
      </c>
      <c r="BY10620">
        <f t="shared" si="645"/>
        <v>1</v>
      </c>
    </row>
    <row r="10621" spans="1:77">
      <c r="A10621" s="15">
        <v>10616</v>
      </c>
      <c r="BP10621">
        <v>0.70879721658453</v>
      </c>
      <c r="BQ10621">
        <v>9752.85200669299</v>
      </c>
      <c r="BR10621">
        <v>1.18380491235838</v>
      </c>
      <c r="BS10621">
        <v>59038.2819324476</v>
      </c>
      <c r="BW10621" s="29">
        <v>10616</v>
      </c>
      <c r="BX10621">
        <f t="shared" si="644"/>
        <v>1</v>
      </c>
      <c r="BY10621">
        <f t="shared" si="645"/>
        <v>1</v>
      </c>
    </row>
    <row r="10622" spans="1:77">
      <c r="A10622" s="15">
        <v>10617</v>
      </c>
      <c r="BP10622">
        <v>0.758002242163018</v>
      </c>
      <c r="BQ10622">
        <v>11483.4922936547</v>
      </c>
      <c r="BR10622">
        <v>1.29204281248782</v>
      </c>
      <c r="BS10622">
        <v>59508.8887580016</v>
      </c>
      <c r="BW10622" s="29">
        <v>10617</v>
      </c>
      <c r="BX10622">
        <f t="shared" si="644"/>
        <v>1</v>
      </c>
      <c r="BY10622">
        <f t="shared" si="645"/>
        <v>1</v>
      </c>
    </row>
    <row r="10623" spans="1:77">
      <c r="A10623" s="15">
        <v>10618</v>
      </c>
      <c r="BP10623">
        <v>0.802454545046847</v>
      </c>
      <c r="BQ10623">
        <v>13946.9343106353</v>
      </c>
      <c r="BR10623">
        <v>1.3832452781552</v>
      </c>
      <c r="BS10623">
        <v>64103.5899130001</v>
      </c>
      <c r="BW10623" s="29">
        <v>10618</v>
      </c>
      <c r="BX10623">
        <f t="shared" si="644"/>
        <v>1</v>
      </c>
      <c r="BY10623">
        <f t="shared" si="645"/>
        <v>1</v>
      </c>
    </row>
    <row r="10624" spans="1:77">
      <c r="A10624" s="15">
        <v>10619</v>
      </c>
      <c r="BP10624">
        <v>0.80288126430091</v>
      </c>
      <c r="BQ10624">
        <v>13222.3775732088</v>
      </c>
      <c r="BR10624">
        <v>1.3954127052723</v>
      </c>
      <c r="BS10624">
        <v>63085.904596322</v>
      </c>
      <c r="BW10624" s="29">
        <v>10619</v>
      </c>
      <c r="BX10624">
        <f t="shared" si="644"/>
        <v>1</v>
      </c>
      <c r="BY10624">
        <f t="shared" si="645"/>
        <v>1</v>
      </c>
    </row>
    <row r="10625" spans="1:77">
      <c r="A10625" s="15">
        <v>10620</v>
      </c>
      <c r="BP10625">
        <v>0.817236730619222</v>
      </c>
      <c r="BQ10625">
        <v>13125.4256266159</v>
      </c>
      <c r="BR10625">
        <v>1.41241377374585</v>
      </c>
      <c r="BS10625">
        <v>77867.6441355035</v>
      </c>
      <c r="BW10625" s="29">
        <v>10620</v>
      </c>
      <c r="BX10625">
        <f t="shared" si="644"/>
        <v>1</v>
      </c>
      <c r="BY10625">
        <f t="shared" si="645"/>
        <v>1</v>
      </c>
    </row>
    <row r="10626" spans="1:77">
      <c r="A10626" s="15">
        <v>10621</v>
      </c>
      <c r="BP10626">
        <v>0.817493926756124</v>
      </c>
      <c r="BQ10626">
        <v>11094.7231573552</v>
      </c>
      <c r="BR10626">
        <v>1.41374798760933</v>
      </c>
      <c r="BS10626">
        <v>60723.9034710995</v>
      </c>
      <c r="BW10626" s="29">
        <v>10621</v>
      </c>
      <c r="BX10626">
        <f t="shared" si="644"/>
        <v>1</v>
      </c>
      <c r="BY10626">
        <f t="shared" si="645"/>
        <v>1</v>
      </c>
    </row>
    <row r="10627" spans="1:77">
      <c r="A10627" s="15">
        <v>10622</v>
      </c>
      <c r="BP10627">
        <v>0.824348767168537</v>
      </c>
      <c r="BQ10627">
        <v>14509.1377245888</v>
      </c>
      <c r="BR10627">
        <v>1.42015658305205</v>
      </c>
      <c r="BS10627">
        <v>67151.9216831255</v>
      </c>
      <c r="BW10627" s="29">
        <v>10622</v>
      </c>
      <c r="BX10627">
        <f t="shared" si="644"/>
        <v>1</v>
      </c>
      <c r="BY10627">
        <f t="shared" si="645"/>
        <v>1</v>
      </c>
    </row>
    <row r="10628" spans="1:77">
      <c r="A10628" s="15">
        <v>10623</v>
      </c>
      <c r="BP10628">
        <v>0.824328724719878</v>
      </c>
      <c r="BQ10628">
        <v>15736.4417764837</v>
      </c>
      <c r="BR10628">
        <v>1.43415116549663</v>
      </c>
      <c r="BS10628">
        <v>69040.5335758641</v>
      </c>
      <c r="BW10628" s="29">
        <v>10623</v>
      </c>
      <c r="BX10628">
        <f t="shared" si="644"/>
        <v>1</v>
      </c>
      <c r="BY10628">
        <f t="shared" si="645"/>
        <v>1</v>
      </c>
    </row>
    <row r="10629" spans="1:77">
      <c r="A10629" s="15">
        <v>10624</v>
      </c>
      <c r="BP10629">
        <v>0.793327480594621</v>
      </c>
      <c r="BQ10629">
        <v>12541.9055260918</v>
      </c>
      <c r="BR10629">
        <v>1.34143362782187</v>
      </c>
      <c r="BS10629">
        <v>62048.5809429807</v>
      </c>
      <c r="BW10629" s="29">
        <v>10624</v>
      </c>
      <c r="BX10629">
        <f t="shared" si="644"/>
        <v>1</v>
      </c>
      <c r="BY10629">
        <f t="shared" si="645"/>
        <v>1</v>
      </c>
    </row>
    <row r="10630" spans="1:77">
      <c r="A10630" s="15">
        <v>10625</v>
      </c>
      <c r="BP10630">
        <v>0.818710044858108</v>
      </c>
      <c r="BQ10630">
        <v>15618.3876227842</v>
      </c>
      <c r="BR10630">
        <v>1.40928755625759</v>
      </c>
      <c r="BS10630">
        <v>65079.4931382678</v>
      </c>
      <c r="BW10630" s="29">
        <v>10625</v>
      </c>
      <c r="BX10630">
        <f t="shared" si="644"/>
        <v>1</v>
      </c>
      <c r="BY10630">
        <f t="shared" si="645"/>
        <v>1</v>
      </c>
    </row>
    <row r="10631" spans="1:77">
      <c r="A10631" s="15">
        <v>10626</v>
      </c>
      <c r="BP10631">
        <v>0.769036932231042</v>
      </c>
      <c r="BQ10631">
        <v>20171.0309858613</v>
      </c>
      <c r="BR10631">
        <v>1.29372571137601</v>
      </c>
      <c r="BS10631">
        <v>71237.6843128296</v>
      </c>
      <c r="BW10631" s="29">
        <v>10626</v>
      </c>
      <c r="BX10631">
        <f t="shared" ref="BX10631:BX10694" si="646">IF(BU10631=MAX($BU10631:$BV10631),1,0)</f>
        <v>1</v>
      </c>
      <c r="BY10631">
        <f t="shared" ref="BY10631:BY10694" si="647">IF(BV10631=MAX($BU10631:$BV10631),1,0)</f>
        <v>1</v>
      </c>
    </row>
    <row r="10632" spans="1:77">
      <c r="A10632" s="15">
        <v>10627</v>
      </c>
      <c r="BP10632">
        <v>0.822591684516671</v>
      </c>
      <c r="BQ10632">
        <v>12111.8877490683</v>
      </c>
      <c r="BR10632">
        <v>1.42648622860232</v>
      </c>
      <c r="BS10632">
        <v>62308.0034448247</v>
      </c>
      <c r="BW10632" s="29">
        <v>10627</v>
      </c>
      <c r="BX10632">
        <f t="shared" si="646"/>
        <v>1</v>
      </c>
      <c r="BY10632">
        <f t="shared" si="647"/>
        <v>1</v>
      </c>
    </row>
    <row r="10633" spans="1:77">
      <c r="A10633" s="15">
        <v>10628</v>
      </c>
      <c r="BP10633">
        <v>0.833246426517654</v>
      </c>
      <c r="BQ10633">
        <v>13601.5838696842</v>
      </c>
      <c r="BR10633">
        <v>1.43047743866655</v>
      </c>
      <c r="BS10633">
        <v>62742.6793595346</v>
      </c>
      <c r="BW10633" s="29">
        <v>10628</v>
      </c>
      <c r="BX10633">
        <f t="shared" si="646"/>
        <v>1</v>
      </c>
      <c r="BY10633">
        <f t="shared" si="647"/>
        <v>1</v>
      </c>
    </row>
    <row r="10634" spans="1:77">
      <c r="A10634" s="15">
        <v>10629</v>
      </c>
      <c r="BP10634">
        <v>0.804139210600676</v>
      </c>
      <c r="BQ10634">
        <v>11106.5873070832</v>
      </c>
      <c r="BR10634">
        <v>1.37144623556403</v>
      </c>
      <c r="BS10634">
        <v>74981.1771084014</v>
      </c>
      <c r="BW10634" s="29">
        <v>10629</v>
      </c>
      <c r="BX10634">
        <f t="shared" si="646"/>
        <v>1</v>
      </c>
      <c r="BY10634">
        <f t="shared" si="647"/>
        <v>1</v>
      </c>
    </row>
    <row r="10635" spans="1:77">
      <c r="A10635" s="15">
        <v>10630</v>
      </c>
      <c r="BP10635">
        <v>0.867608727772433</v>
      </c>
      <c r="BQ10635">
        <v>15489.9334165592</v>
      </c>
      <c r="BR10635">
        <v>1.4740272826344</v>
      </c>
      <c r="BS10635">
        <v>69140.9825827427</v>
      </c>
      <c r="BW10635" s="29">
        <v>10630</v>
      </c>
      <c r="BX10635">
        <f t="shared" si="646"/>
        <v>1</v>
      </c>
      <c r="BY10635">
        <f t="shared" si="647"/>
        <v>1</v>
      </c>
    </row>
    <row r="10636" spans="1:77">
      <c r="A10636" s="15">
        <v>10631</v>
      </c>
      <c r="BP10636">
        <v>0.80626869718348</v>
      </c>
      <c r="BQ10636">
        <v>12135.5430182367</v>
      </c>
      <c r="BR10636">
        <v>1.38442596731242</v>
      </c>
      <c r="BS10636">
        <v>61030.6902067952</v>
      </c>
      <c r="BW10636" s="29">
        <v>10631</v>
      </c>
      <c r="BX10636">
        <f t="shared" si="646"/>
        <v>1</v>
      </c>
      <c r="BY10636">
        <f t="shared" si="647"/>
        <v>1</v>
      </c>
    </row>
    <row r="10637" spans="1:77">
      <c r="A10637" s="15">
        <v>10632</v>
      </c>
      <c r="BP10637">
        <v>0.756497968138503</v>
      </c>
      <c r="BQ10637">
        <v>13959.8967482704</v>
      </c>
      <c r="BR10637">
        <v>1.2797696229034</v>
      </c>
      <c r="BS10637">
        <v>65177.2449861518</v>
      </c>
      <c r="BW10637" s="29">
        <v>10632</v>
      </c>
      <c r="BX10637">
        <f t="shared" si="646"/>
        <v>1</v>
      </c>
      <c r="BY10637">
        <f t="shared" si="647"/>
        <v>1</v>
      </c>
    </row>
    <row r="10638" spans="1:77">
      <c r="A10638" s="15">
        <v>10633</v>
      </c>
      <c r="BP10638">
        <v>0.811949898303025</v>
      </c>
      <c r="BQ10638">
        <v>12268.7321632479</v>
      </c>
      <c r="BR10638">
        <v>1.35498961596568</v>
      </c>
      <c r="BS10638">
        <v>79547.8999966828</v>
      </c>
      <c r="BW10638" s="29">
        <v>10633</v>
      </c>
      <c r="BX10638">
        <f t="shared" si="646"/>
        <v>1</v>
      </c>
      <c r="BY10638">
        <f t="shared" si="647"/>
        <v>1</v>
      </c>
    </row>
    <row r="10639" spans="1:77">
      <c r="A10639" s="15">
        <v>10634</v>
      </c>
      <c r="BP10639">
        <v>0.793469763942749</v>
      </c>
      <c r="BQ10639">
        <v>11339.7216810892</v>
      </c>
      <c r="BR10639">
        <v>1.37242775872544</v>
      </c>
      <c r="BS10639">
        <v>60592.3051882057</v>
      </c>
      <c r="BW10639" s="29">
        <v>10634</v>
      </c>
      <c r="BX10639">
        <f t="shared" si="646"/>
        <v>1</v>
      </c>
      <c r="BY10639">
        <f t="shared" si="647"/>
        <v>1</v>
      </c>
    </row>
    <row r="10640" spans="1:77">
      <c r="A10640" s="15">
        <v>10635</v>
      </c>
      <c r="BP10640">
        <v>0.78500288046134</v>
      </c>
      <c r="BQ10640">
        <v>15672.876079113</v>
      </c>
      <c r="BR10640">
        <v>1.33941155511481</v>
      </c>
      <c r="BS10640">
        <v>67247.0256784248</v>
      </c>
      <c r="BW10640" s="29">
        <v>10635</v>
      </c>
      <c r="BX10640">
        <f t="shared" si="646"/>
        <v>1</v>
      </c>
      <c r="BY10640">
        <f t="shared" si="647"/>
        <v>1</v>
      </c>
    </row>
    <row r="10641" spans="1:77">
      <c r="A10641" s="15">
        <v>10636</v>
      </c>
      <c r="BP10641">
        <v>0.810923046404678</v>
      </c>
      <c r="BQ10641">
        <v>14526.8213376328</v>
      </c>
      <c r="BR10641">
        <v>1.39776116267982</v>
      </c>
      <c r="BS10641">
        <v>64755.5677436164</v>
      </c>
      <c r="BW10641" s="29">
        <v>10636</v>
      </c>
      <c r="BX10641">
        <f t="shared" si="646"/>
        <v>1</v>
      </c>
      <c r="BY10641">
        <f t="shared" si="647"/>
        <v>1</v>
      </c>
    </row>
    <row r="10642" spans="1:77">
      <c r="A10642" s="15">
        <v>10637</v>
      </c>
      <c r="BP10642">
        <v>0.814689353516557</v>
      </c>
      <c r="BQ10642">
        <v>16063.164235764</v>
      </c>
      <c r="BR10642">
        <v>1.40648494446894</v>
      </c>
      <c r="BS10642">
        <v>64945.446564068</v>
      </c>
      <c r="BW10642" s="29">
        <v>10637</v>
      </c>
      <c r="BX10642">
        <f t="shared" si="646"/>
        <v>1</v>
      </c>
      <c r="BY10642">
        <f t="shared" si="647"/>
        <v>1</v>
      </c>
    </row>
    <row r="10643" spans="1:77">
      <c r="A10643" s="15">
        <v>10638</v>
      </c>
      <c r="BP10643">
        <v>0.736180160347887</v>
      </c>
      <c r="BQ10643">
        <v>12273.8459681924</v>
      </c>
      <c r="BR10643">
        <v>1.26592013261273</v>
      </c>
      <c r="BS10643">
        <v>76051.5994630617</v>
      </c>
      <c r="BW10643" s="29">
        <v>10638</v>
      </c>
      <c r="BX10643">
        <f t="shared" si="646"/>
        <v>1</v>
      </c>
      <c r="BY10643">
        <f t="shared" si="647"/>
        <v>1</v>
      </c>
    </row>
    <row r="10644" spans="1:77">
      <c r="A10644" s="15">
        <v>10639</v>
      </c>
      <c r="BP10644">
        <v>0.834005107754804</v>
      </c>
      <c r="BQ10644">
        <v>14208.4179578283</v>
      </c>
      <c r="BR10644">
        <v>1.43791515053807</v>
      </c>
      <c r="BS10644">
        <v>66216.8574112546</v>
      </c>
      <c r="BW10644" s="29">
        <v>10639</v>
      </c>
      <c r="BX10644">
        <f t="shared" si="646"/>
        <v>1</v>
      </c>
      <c r="BY10644">
        <f t="shared" si="647"/>
        <v>1</v>
      </c>
    </row>
    <row r="10645" spans="1:77">
      <c r="A10645" s="15">
        <v>10640</v>
      </c>
      <c r="BP10645">
        <v>0.862903987097618</v>
      </c>
      <c r="BQ10645">
        <v>14642.1049663661</v>
      </c>
      <c r="BR10645">
        <v>1.49891175547303</v>
      </c>
      <c r="BS10645">
        <v>64935.1420067832</v>
      </c>
      <c r="BW10645" s="29">
        <v>10640</v>
      </c>
      <c r="BX10645">
        <f t="shared" si="646"/>
        <v>1</v>
      </c>
      <c r="BY10645">
        <f t="shared" si="647"/>
        <v>1</v>
      </c>
    </row>
    <row r="10646" spans="1:77">
      <c r="A10646" s="15">
        <v>10641</v>
      </c>
      <c r="BP10646">
        <v>0.813198051360139</v>
      </c>
      <c r="BQ10646">
        <v>16193.8586156497</v>
      </c>
      <c r="BR10646">
        <v>1.4064071833537</v>
      </c>
      <c r="BS10646">
        <v>83918.9419079676</v>
      </c>
      <c r="BW10646" s="29">
        <v>10641</v>
      </c>
      <c r="BX10646">
        <f t="shared" si="646"/>
        <v>1</v>
      </c>
      <c r="BY10646">
        <f t="shared" si="647"/>
        <v>1</v>
      </c>
    </row>
    <row r="10647" spans="1:77">
      <c r="A10647" s="15">
        <v>10642</v>
      </c>
      <c r="BP10647">
        <v>0.737064535749065</v>
      </c>
      <c r="BQ10647">
        <v>19615.4065875408</v>
      </c>
      <c r="BR10647">
        <v>1.25050933684997</v>
      </c>
      <c r="BS10647">
        <v>70260.7724773833</v>
      </c>
      <c r="BW10647" s="29">
        <v>10642</v>
      </c>
      <c r="BX10647">
        <f t="shared" si="646"/>
        <v>1</v>
      </c>
      <c r="BY10647">
        <f t="shared" si="647"/>
        <v>1</v>
      </c>
    </row>
    <row r="10648" spans="1:77">
      <c r="A10648" s="15">
        <v>10643</v>
      </c>
      <c r="BP10648">
        <v>0.797937390256017</v>
      </c>
      <c r="BQ10648">
        <v>25464.0991694402</v>
      </c>
      <c r="BR10648">
        <v>1.36737290418842</v>
      </c>
      <c r="BS10648">
        <v>76472.6318695387</v>
      </c>
      <c r="BW10648" s="29">
        <v>10643</v>
      </c>
      <c r="BX10648">
        <f t="shared" si="646"/>
        <v>1</v>
      </c>
      <c r="BY10648">
        <f t="shared" si="647"/>
        <v>1</v>
      </c>
    </row>
    <row r="10649" spans="1:77">
      <c r="A10649" s="15">
        <v>10644</v>
      </c>
      <c r="BP10649">
        <v>0.845787560381987</v>
      </c>
      <c r="BQ10649">
        <v>15897.9344895341</v>
      </c>
      <c r="BR10649">
        <v>1.48111410373145</v>
      </c>
      <c r="BS10649">
        <v>83061.3397229523</v>
      </c>
      <c r="BW10649" s="29">
        <v>10644</v>
      </c>
      <c r="BX10649">
        <f t="shared" si="646"/>
        <v>1</v>
      </c>
      <c r="BY10649">
        <f t="shared" si="647"/>
        <v>1</v>
      </c>
    </row>
    <row r="10650" spans="1:77">
      <c r="A10650" s="15">
        <v>10645</v>
      </c>
      <c r="BP10650">
        <v>0.820064026354786</v>
      </c>
      <c r="BQ10650">
        <v>13135.3775441396</v>
      </c>
      <c r="BR10650">
        <v>1.42329921671958</v>
      </c>
      <c r="BS10650">
        <v>62157.3190004364</v>
      </c>
      <c r="BW10650" s="29">
        <v>10645</v>
      </c>
      <c r="BX10650">
        <f t="shared" si="646"/>
        <v>1</v>
      </c>
      <c r="BY10650">
        <f t="shared" si="647"/>
        <v>1</v>
      </c>
    </row>
    <row r="10651" spans="1:77">
      <c r="A10651" s="15">
        <v>10646</v>
      </c>
      <c r="BP10651">
        <v>0.802535986662617</v>
      </c>
      <c r="BQ10651">
        <v>13161.6676662</v>
      </c>
      <c r="BR10651">
        <v>1.3641309031361</v>
      </c>
      <c r="BS10651">
        <v>77336.7116037194</v>
      </c>
      <c r="BW10651" s="29">
        <v>10646</v>
      </c>
      <c r="BX10651">
        <f t="shared" si="646"/>
        <v>1</v>
      </c>
      <c r="BY10651">
        <f t="shared" si="647"/>
        <v>1</v>
      </c>
    </row>
    <row r="10652" spans="1:77">
      <c r="A10652" s="15">
        <v>10647</v>
      </c>
      <c r="BP10652">
        <v>0.827789558633148</v>
      </c>
      <c r="BQ10652">
        <v>14946.9437530694</v>
      </c>
      <c r="BR10652">
        <v>1.41792065261763</v>
      </c>
      <c r="BS10652">
        <v>62885.7620262678</v>
      </c>
      <c r="BW10652" s="29">
        <v>10647</v>
      </c>
      <c r="BX10652">
        <f t="shared" si="646"/>
        <v>1</v>
      </c>
      <c r="BY10652">
        <f t="shared" si="647"/>
        <v>1</v>
      </c>
    </row>
    <row r="10653" spans="1:77">
      <c r="A10653" s="15">
        <v>10648</v>
      </c>
      <c r="BP10653">
        <v>0.80479408792872</v>
      </c>
      <c r="BQ10653">
        <v>15548.6271727393</v>
      </c>
      <c r="BR10653">
        <v>1.39502168672792</v>
      </c>
      <c r="BS10653">
        <v>81146.2285565749</v>
      </c>
      <c r="BW10653" s="29">
        <v>10648</v>
      </c>
      <c r="BX10653">
        <f t="shared" si="646"/>
        <v>1</v>
      </c>
      <c r="BY10653">
        <f t="shared" si="647"/>
        <v>1</v>
      </c>
    </row>
    <row r="10654" spans="1:77">
      <c r="A10654" s="15">
        <v>10649</v>
      </c>
      <c r="BP10654">
        <v>0.858768599085342</v>
      </c>
      <c r="BQ10654">
        <v>13127.2784336643</v>
      </c>
      <c r="BR10654">
        <v>1.47999785523327</v>
      </c>
      <c r="BS10654">
        <v>62907.2004461625</v>
      </c>
      <c r="BW10654" s="29">
        <v>10649</v>
      </c>
      <c r="BX10654">
        <f t="shared" si="646"/>
        <v>1</v>
      </c>
      <c r="BY10654">
        <f t="shared" si="647"/>
        <v>1</v>
      </c>
    </row>
    <row r="10655" spans="1:77">
      <c r="A10655" s="15">
        <v>10650</v>
      </c>
      <c r="BP10655">
        <v>0.77000294478076</v>
      </c>
      <c r="BQ10655">
        <v>13428.5089050965</v>
      </c>
      <c r="BR10655">
        <v>1.32594458517404</v>
      </c>
      <c r="BS10655">
        <v>79729.4492695876</v>
      </c>
      <c r="BW10655" s="29">
        <v>10650</v>
      </c>
      <c r="BX10655">
        <f t="shared" si="646"/>
        <v>1</v>
      </c>
      <c r="BY10655">
        <f t="shared" si="647"/>
        <v>1</v>
      </c>
    </row>
    <row r="10656" spans="1:77">
      <c r="A10656" s="15">
        <v>10651</v>
      </c>
      <c r="BP10656">
        <v>0.796560718982695</v>
      </c>
      <c r="BQ10656">
        <v>18612.0181404593</v>
      </c>
      <c r="BR10656">
        <v>1.37092278421065</v>
      </c>
      <c r="BS10656">
        <v>90634.7559707134</v>
      </c>
      <c r="BW10656" s="29">
        <v>10651</v>
      </c>
      <c r="BX10656">
        <f t="shared" si="646"/>
        <v>1</v>
      </c>
      <c r="BY10656">
        <f t="shared" si="647"/>
        <v>1</v>
      </c>
    </row>
    <row r="10657" spans="1:77">
      <c r="A10657" s="15">
        <v>10652</v>
      </c>
      <c r="BP10657">
        <v>0.824267125162249</v>
      </c>
      <c r="BQ10657">
        <v>14179.7618013446</v>
      </c>
      <c r="BR10657">
        <v>1.41260935776532</v>
      </c>
      <c r="BS10657">
        <v>63974.3004663429</v>
      </c>
      <c r="BW10657" s="29">
        <v>10652</v>
      </c>
      <c r="BX10657">
        <f t="shared" si="646"/>
        <v>1</v>
      </c>
      <c r="BY10657">
        <f t="shared" si="647"/>
        <v>1</v>
      </c>
    </row>
    <row r="10658" spans="1:77">
      <c r="A10658" s="15">
        <v>10653</v>
      </c>
      <c r="BP10658">
        <v>0.830799430983838</v>
      </c>
      <c r="BQ10658">
        <v>14252.5155388746</v>
      </c>
      <c r="BR10658">
        <v>1.45556663320679</v>
      </c>
      <c r="BS10658">
        <v>65331.2877477196</v>
      </c>
      <c r="BW10658" s="29">
        <v>10653</v>
      </c>
      <c r="BX10658">
        <f t="shared" si="646"/>
        <v>1</v>
      </c>
      <c r="BY10658">
        <f t="shared" si="647"/>
        <v>1</v>
      </c>
    </row>
    <row r="10659" spans="1:77">
      <c r="A10659" s="15">
        <v>10654</v>
      </c>
      <c r="BP10659">
        <v>0.819141753305607</v>
      </c>
      <c r="BQ10659">
        <v>14972.9104257793</v>
      </c>
      <c r="BR10659">
        <v>1.41181181859918</v>
      </c>
      <c r="BS10659">
        <v>65517.1629457786</v>
      </c>
      <c r="BW10659" s="29">
        <v>10654</v>
      </c>
      <c r="BX10659">
        <f t="shared" si="646"/>
        <v>1</v>
      </c>
      <c r="BY10659">
        <f t="shared" si="647"/>
        <v>1</v>
      </c>
    </row>
    <row r="10660" spans="1:77">
      <c r="A10660" s="15">
        <v>10655</v>
      </c>
      <c r="BP10660">
        <v>0.782025476632916</v>
      </c>
      <c r="BQ10660">
        <v>16861.4864641168</v>
      </c>
      <c r="BR10660">
        <v>1.33095268091647</v>
      </c>
      <c r="BS10660">
        <v>66247.1928465263</v>
      </c>
      <c r="BW10660" s="29">
        <v>10655</v>
      </c>
      <c r="BX10660">
        <f t="shared" si="646"/>
        <v>1</v>
      </c>
      <c r="BY10660">
        <f t="shared" si="647"/>
        <v>1</v>
      </c>
    </row>
    <row r="10661" spans="1:77">
      <c r="A10661" s="15">
        <v>10656</v>
      </c>
      <c r="BP10661">
        <v>0.845399192056856</v>
      </c>
      <c r="BQ10661">
        <v>16754.2234050381</v>
      </c>
      <c r="BR10661">
        <v>1.46779827675927</v>
      </c>
      <c r="BS10661">
        <v>69192.1885716772</v>
      </c>
      <c r="BW10661" s="29">
        <v>10656</v>
      </c>
      <c r="BX10661">
        <f t="shared" si="646"/>
        <v>1</v>
      </c>
      <c r="BY10661">
        <f t="shared" si="647"/>
        <v>1</v>
      </c>
    </row>
    <row r="10662" spans="1:77">
      <c r="A10662" s="15">
        <v>10657</v>
      </c>
      <c r="BP10662">
        <v>0.85287376938436</v>
      </c>
      <c r="BQ10662">
        <v>18571.3844520819</v>
      </c>
      <c r="BR10662">
        <v>1.47911327698325</v>
      </c>
      <c r="BS10662">
        <v>71118.9532778747</v>
      </c>
      <c r="BW10662" s="29">
        <v>10657</v>
      </c>
      <c r="BX10662">
        <f t="shared" si="646"/>
        <v>1</v>
      </c>
      <c r="BY10662">
        <f t="shared" si="647"/>
        <v>1</v>
      </c>
    </row>
    <row r="10663" spans="1:77">
      <c r="A10663" s="15">
        <v>10658</v>
      </c>
      <c r="BP10663">
        <v>0.791593758884931</v>
      </c>
      <c r="BQ10663">
        <v>16663.3182881195</v>
      </c>
      <c r="BR10663">
        <v>1.36418892399454</v>
      </c>
      <c r="BS10663">
        <v>68084.8632658857</v>
      </c>
      <c r="BW10663" s="29">
        <v>10658</v>
      </c>
      <c r="BX10663">
        <f t="shared" si="646"/>
        <v>1</v>
      </c>
      <c r="BY10663">
        <f t="shared" si="647"/>
        <v>1</v>
      </c>
    </row>
    <row r="10664" spans="1:77">
      <c r="A10664" s="15">
        <v>10659</v>
      </c>
      <c r="BP10664">
        <v>0.84244203377718</v>
      </c>
      <c r="BQ10664">
        <v>12039.1316978887</v>
      </c>
      <c r="BR10664">
        <v>1.47013799509017</v>
      </c>
      <c r="BS10664">
        <v>64233.1671589256</v>
      </c>
      <c r="BW10664" s="29">
        <v>10659</v>
      </c>
      <c r="BX10664">
        <f t="shared" si="646"/>
        <v>1</v>
      </c>
      <c r="BY10664">
        <f t="shared" si="647"/>
        <v>1</v>
      </c>
    </row>
    <row r="10665" spans="1:77">
      <c r="A10665" s="15">
        <v>10660</v>
      </c>
      <c r="BP10665">
        <v>0.795946153338676</v>
      </c>
      <c r="BQ10665">
        <v>13315.5632949457</v>
      </c>
      <c r="BR10665">
        <v>1.35290786223852</v>
      </c>
      <c r="BS10665">
        <v>75520.5462772052</v>
      </c>
      <c r="BW10665" s="29">
        <v>10660</v>
      </c>
      <c r="BX10665">
        <f t="shared" si="646"/>
        <v>1</v>
      </c>
      <c r="BY10665">
        <f t="shared" si="647"/>
        <v>1</v>
      </c>
    </row>
    <row r="10666" spans="1:77">
      <c r="A10666" s="15">
        <v>10661</v>
      </c>
      <c r="BP10666">
        <v>0.820374093660897</v>
      </c>
      <c r="BQ10666">
        <v>13536.3107750504</v>
      </c>
      <c r="BR10666">
        <v>1.41955681323078</v>
      </c>
      <c r="BS10666">
        <v>78335.6839779258</v>
      </c>
      <c r="BW10666" s="29">
        <v>10661</v>
      </c>
      <c r="BX10666">
        <f t="shared" si="646"/>
        <v>1</v>
      </c>
      <c r="BY10666">
        <f t="shared" si="647"/>
        <v>1</v>
      </c>
    </row>
    <row r="10667" spans="1:77">
      <c r="A10667" s="15">
        <v>10662</v>
      </c>
      <c r="BP10667">
        <v>0.806401837950941</v>
      </c>
      <c r="BQ10667">
        <v>13825.0099521206</v>
      </c>
      <c r="BR10667">
        <v>1.37193934917899</v>
      </c>
      <c r="BS10667">
        <v>78368.5537941564</v>
      </c>
      <c r="BW10667" s="29">
        <v>10662</v>
      </c>
      <c r="BX10667">
        <f t="shared" si="646"/>
        <v>1</v>
      </c>
      <c r="BY10667">
        <f t="shared" si="647"/>
        <v>1</v>
      </c>
    </row>
    <row r="10668" spans="1:77">
      <c r="A10668" s="15">
        <v>10663</v>
      </c>
      <c r="BP10668">
        <v>0.849963451012998</v>
      </c>
      <c r="BQ10668">
        <v>12066.4801232953</v>
      </c>
      <c r="BR10668">
        <v>1.49603045178189</v>
      </c>
      <c r="BS10668">
        <v>61379.4197565973</v>
      </c>
      <c r="BW10668" s="29">
        <v>10663</v>
      </c>
      <c r="BX10668">
        <f t="shared" si="646"/>
        <v>1</v>
      </c>
      <c r="BY10668">
        <f t="shared" si="647"/>
        <v>1</v>
      </c>
    </row>
    <row r="10669" spans="1:77">
      <c r="A10669" s="15">
        <v>10664</v>
      </c>
      <c r="BP10669">
        <v>0.742946499864983</v>
      </c>
      <c r="BQ10669">
        <v>16531.9997960427</v>
      </c>
      <c r="BR10669">
        <v>1.25184232308903</v>
      </c>
      <c r="BS10669">
        <v>68748.4734002811</v>
      </c>
      <c r="BW10669" s="29">
        <v>10664</v>
      </c>
      <c r="BX10669">
        <f t="shared" si="646"/>
        <v>1</v>
      </c>
      <c r="BY10669">
        <f t="shared" si="647"/>
        <v>1</v>
      </c>
    </row>
    <row r="10670" spans="1:77">
      <c r="A10670" s="15">
        <v>10665</v>
      </c>
      <c r="BP10670">
        <v>0.779153895394248</v>
      </c>
      <c r="BQ10670">
        <v>12960.211879052</v>
      </c>
      <c r="BR10670">
        <v>1.3108950294684</v>
      </c>
      <c r="BS10670">
        <v>78373.8495035762</v>
      </c>
      <c r="BW10670" s="29">
        <v>10665</v>
      </c>
      <c r="BX10670">
        <f t="shared" si="646"/>
        <v>1</v>
      </c>
      <c r="BY10670">
        <f t="shared" si="647"/>
        <v>1</v>
      </c>
    </row>
    <row r="10671" spans="1:77">
      <c r="A10671" s="15">
        <v>10666</v>
      </c>
      <c r="BP10671">
        <v>0.868617926596622</v>
      </c>
      <c r="BQ10671">
        <v>14754.7397813121</v>
      </c>
      <c r="BR10671">
        <v>1.50808943820993</v>
      </c>
      <c r="BS10671">
        <v>80160.2238688682</v>
      </c>
      <c r="BW10671" s="29">
        <v>10666</v>
      </c>
      <c r="BX10671">
        <f t="shared" si="646"/>
        <v>1</v>
      </c>
      <c r="BY10671">
        <f t="shared" si="647"/>
        <v>1</v>
      </c>
    </row>
    <row r="10672" spans="1:77">
      <c r="A10672" s="15">
        <v>10667</v>
      </c>
      <c r="BP10672">
        <v>0.810256847857554</v>
      </c>
      <c r="BQ10672">
        <v>15404.0222622408</v>
      </c>
      <c r="BR10672">
        <v>1.39746780594803</v>
      </c>
      <c r="BS10672">
        <v>66623.5047185769</v>
      </c>
      <c r="BW10672" s="29">
        <v>10667</v>
      </c>
      <c r="BX10672">
        <f t="shared" si="646"/>
        <v>1</v>
      </c>
      <c r="BY10672">
        <f t="shared" si="647"/>
        <v>1</v>
      </c>
    </row>
    <row r="10673" spans="1:77">
      <c r="A10673" s="15">
        <v>10668</v>
      </c>
      <c r="BP10673">
        <v>0.80576346329583</v>
      </c>
      <c r="BQ10673">
        <v>15587.9777299647</v>
      </c>
      <c r="BR10673">
        <v>1.3769789739608</v>
      </c>
      <c r="BS10673">
        <v>66943.3082027433</v>
      </c>
      <c r="BW10673" s="29">
        <v>10668</v>
      </c>
      <c r="BX10673">
        <f t="shared" si="646"/>
        <v>1</v>
      </c>
      <c r="BY10673">
        <f t="shared" si="647"/>
        <v>1</v>
      </c>
    </row>
    <row r="10674" spans="1:77">
      <c r="A10674" s="15">
        <v>10669</v>
      </c>
      <c r="BP10674">
        <v>0.809819101480009</v>
      </c>
      <c r="BQ10674">
        <v>14111.7326523163</v>
      </c>
      <c r="BR10674">
        <v>1.3770637626497</v>
      </c>
      <c r="BS10674">
        <v>63753.0208196085</v>
      </c>
      <c r="BW10674" s="29">
        <v>10669</v>
      </c>
      <c r="BX10674">
        <f t="shared" si="646"/>
        <v>1</v>
      </c>
      <c r="BY10674">
        <f t="shared" si="647"/>
        <v>1</v>
      </c>
    </row>
    <row r="10675" spans="1:77">
      <c r="A10675" s="15">
        <v>10670</v>
      </c>
      <c r="BP10675">
        <v>0.817429886764738</v>
      </c>
      <c r="BQ10675">
        <v>14121.3179108328</v>
      </c>
      <c r="BR10675">
        <v>1.41387461160175</v>
      </c>
      <c r="BS10675">
        <v>68883.4285745915</v>
      </c>
      <c r="BW10675" s="29">
        <v>10670</v>
      </c>
      <c r="BX10675">
        <f t="shared" si="646"/>
        <v>1</v>
      </c>
      <c r="BY10675">
        <f t="shared" si="647"/>
        <v>1</v>
      </c>
    </row>
    <row r="10676" spans="1:77">
      <c r="A10676" s="15">
        <v>10671</v>
      </c>
      <c r="BP10676">
        <v>0.781959620678527</v>
      </c>
      <c r="BQ10676">
        <v>12322.5219055347</v>
      </c>
      <c r="BR10676">
        <v>1.35033590898094</v>
      </c>
      <c r="BS10676">
        <v>62145.4248110381</v>
      </c>
      <c r="BW10676" s="29">
        <v>10671</v>
      </c>
      <c r="BX10676">
        <f t="shared" si="646"/>
        <v>1</v>
      </c>
      <c r="BY10676">
        <f t="shared" si="647"/>
        <v>1</v>
      </c>
    </row>
    <row r="10677" spans="1:77">
      <c r="A10677" s="15">
        <v>10672</v>
      </c>
      <c r="BP10677">
        <v>0.867798682774287</v>
      </c>
      <c r="BQ10677">
        <v>13538.0419374171</v>
      </c>
      <c r="BR10677">
        <v>1.47023560531535</v>
      </c>
      <c r="BS10677">
        <v>63891.5180788942</v>
      </c>
      <c r="BW10677" s="29">
        <v>10672</v>
      </c>
      <c r="BX10677">
        <f t="shared" si="646"/>
        <v>1</v>
      </c>
      <c r="BY10677">
        <f t="shared" si="647"/>
        <v>1</v>
      </c>
    </row>
    <row r="10678" spans="1:77">
      <c r="A10678" s="15">
        <v>10673</v>
      </c>
      <c r="BP10678">
        <v>0.839857070342822</v>
      </c>
      <c r="BQ10678">
        <v>15427.7296428185</v>
      </c>
      <c r="BR10678">
        <v>1.44397141380235</v>
      </c>
      <c r="BS10678">
        <v>79787.2212061239</v>
      </c>
      <c r="BW10678" s="29">
        <v>10673</v>
      </c>
      <c r="BX10678">
        <f t="shared" si="646"/>
        <v>1</v>
      </c>
      <c r="BY10678">
        <f t="shared" si="647"/>
        <v>1</v>
      </c>
    </row>
    <row r="10679" spans="1:77">
      <c r="A10679" s="15">
        <v>10674</v>
      </c>
      <c r="BP10679">
        <v>0.84753465512554</v>
      </c>
      <c r="BQ10679">
        <v>14697.3799185962</v>
      </c>
      <c r="BR10679">
        <v>1.47034855002261</v>
      </c>
      <c r="BS10679">
        <v>64403.1237626573</v>
      </c>
      <c r="BW10679" s="29">
        <v>10674</v>
      </c>
      <c r="BX10679">
        <f t="shared" si="646"/>
        <v>1</v>
      </c>
      <c r="BY10679">
        <f t="shared" si="647"/>
        <v>1</v>
      </c>
    </row>
    <row r="10680" spans="1:77">
      <c r="A10680" s="15">
        <v>10675</v>
      </c>
      <c r="BP10680">
        <v>0.806481540617404</v>
      </c>
      <c r="BQ10680">
        <v>10813.7873268268</v>
      </c>
      <c r="BR10680">
        <v>1.3780015090733</v>
      </c>
      <c r="BS10680">
        <v>59809.8926543449</v>
      </c>
      <c r="BW10680" s="29">
        <v>10675</v>
      </c>
      <c r="BX10680">
        <f t="shared" si="646"/>
        <v>1</v>
      </c>
      <c r="BY10680">
        <f t="shared" si="647"/>
        <v>1</v>
      </c>
    </row>
    <row r="10681" spans="1:77">
      <c r="A10681" s="15">
        <v>10676</v>
      </c>
      <c r="BP10681">
        <v>0.83286203960701</v>
      </c>
      <c r="BQ10681">
        <v>14572.2755245712</v>
      </c>
      <c r="BR10681">
        <v>1.45373189054212</v>
      </c>
      <c r="BS10681">
        <v>80780.3532121153</v>
      </c>
      <c r="BW10681" s="29">
        <v>10676</v>
      </c>
      <c r="BX10681">
        <f t="shared" si="646"/>
        <v>1</v>
      </c>
      <c r="BY10681">
        <f t="shared" si="647"/>
        <v>1</v>
      </c>
    </row>
    <row r="10682" spans="1:77">
      <c r="A10682" s="15">
        <v>10677</v>
      </c>
      <c r="BP10682">
        <v>0.806005020728636</v>
      </c>
      <c r="BQ10682">
        <v>12922.594663357</v>
      </c>
      <c r="BR10682">
        <v>1.36989421485439</v>
      </c>
      <c r="BS10682">
        <v>62220.1074763228</v>
      </c>
      <c r="BW10682" s="29">
        <v>10677</v>
      </c>
      <c r="BX10682">
        <f t="shared" si="646"/>
        <v>1</v>
      </c>
      <c r="BY10682">
        <f t="shared" si="647"/>
        <v>1</v>
      </c>
    </row>
    <row r="10683" spans="1:77">
      <c r="A10683" s="15">
        <v>10678</v>
      </c>
      <c r="BP10683">
        <v>0.785955600934532</v>
      </c>
      <c r="BQ10683">
        <v>17437.057667655</v>
      </c>
      <c r="BR10683">
        <v>1.35007022752748</v>
      </c>
      <c r="BS10683">
        <v>66820.5726951753</v>
      </c>
      <c r="BW10683" s="29">
        <v>10678</v>
      </c>
      <c r="BX10683">
        <f t="shared" si="646"/>
        <v>1</v>
      </c>
      <c r="BY10683">
        <f t="shared" si="647"/>
        <v>1</v>
      </c>
    </row>
    <row r="10684" spans="1:77">
      <c r="A10684" s="15">
        <v>10679</v>
      </c>
      <c r="BP10684">
        <v>0.780914487233383</v>
      </c>
      <c r="BQ10684">
        <v>17895.1258786233</v>
      </c>
      <c r="BR10684">
        <v>1.32345212459851</v>
      </c>
      <c r="BS10684">
        <v>72617.2074696893</v>
      </c>
      <c r="BW10684" s="29">
        <v>10679</v>
      </c>
      <c r="BX10684">
        <f t="shared" si="646"/>
        <v>1</v>
      </c>
      <c r="BY10684">
        <f t="shared" si="647"/>
        <v>1</v>
      </c>
    </row>
    <row r="10685" spans="1:77">
      <c r="A10685" s="15">
        <v>10680</v>
      </c>
      <c r="BP10685">
        <v>0.762772652001268</v>
      </c>
      <c r="BQ10685">
        <v>15920.4219118781</v>
      </c>
      <c r="BR10685">
        <v>1.28343696071304</v>
      </c>
      <c r="BS10685">
        <v>64848.3996772883</v>
      </c>
      <c r="BW10685" s="29">
        <v>10680</v>
      </c>
      <c r="BX10685">
        <f t="shared" si="646"/>
        <v>1</v>
      </c>
      <c r="BY10685">
        <f t="shared" si="647"/>
        <v>1</v>
      </c>
    </row>
    <row r="10686" spans="1:77">
      <c r="A10686" s="15">
        <v>10681</v>
      </c>
      <c r="BP10686">
        <v>0.818837236826119</v>
      </c>
      <c r="BQ10686">
        <v>14827.6350283209</v>
      </c>
      <c r="BR10686">
        <v>1.42114039805546</v>
      </c>
      <c r="BS10686">
        <v>65238.3656021373</v>
      </c>
      <c r="BW10686" s="29">
        <v>10681</v>
      </c>
      <c r="BX10686">
        <f t="shared" si="646"/>
        <v>1</v>
      </c>
      <c r="BY10686">
        <f t="shared" si="647"/>
        <v>1</v>
      </c>
    </row>
    <row r="10687" spans="1:77">
      <c r="A10687" s="15">
        <v>10682</v>
      </c>
      <c r="BP10687">
        <v>0.830992378446954</v>
      </c>
      <c r="BQ10687">
        <v>14209.5282378965</v>
      </c>
      <c r="BR10687">
        <v>1.44094150779669</v>
      </c>
      <c r="BS10687">
        <v>64871.3164232795</v>
      </c>
      <c r="BW10687" s="29">
        <v>10682</v>
      </c>
      <c r="BX10687">
        <f t="shared" si="646"/>
        <v>1</v>
      </c>
      <c r="BY10687">
        <f t="shared" si="647"/>
        <v>1</v>
      </c>
    </row>
    <row r="10688" spans="1:77">
      <c r="A10688" s="15">
        <v>10683</v>
      </c>
      <c r="BP10688">
        <v>0.792376904591562</v>
      </c>
      <c r="BQ10688">
        <v>14330.458423761</v>
      </c>
      <c r="BR10688">
        <v>1.33524743965005</v>
      </c>
      <c r="BS10688">
        <v>67313.2464857961</v>
      </c>
      <c r="BW10688" s="29">
        <v>10683</v>
      </c>
      <c r="BX10688">
        <f t="shared" si="646"/>
        <v>1</v>
      </c>
      <c r="BY10688">
        <f t="shared" si="647"/>
        <v>1</v>
      </c>
    </row>
    <row r="10689" spans="1:77">
      <c r="A10689" s="15">
        <v>10684</v>
      </c>
      <c r="BP10689">
        <v>0.797563132386908</v>
      </c>
      <c r="BQ10689">
        <v>16164.3533916426</v>
      </c>
      <c r="BR10689">
        <v>1.38642592206486</v>
      </c>
      <c r="BS10689">
        <v>80878.5903204553</v>
      </c>
      <c r="BW10689" s="29">
        <v>10684</v>
      </c>
      <c r="BX10689">
        <f t="shared" si="646"/>
        <v>1</v>
      </c>
      <c r="BY10689">
        <f t="shared" si="647"/>
        <v>1</v>
      </c>
    </row>
    <row r="10690" spans="1:77">
      <c r="A10690" s="15">
        <v>10685</v>
      </c>
      <c r="BP10690">
        <v>0.819248416240951</v>
      </c>
      <c r="BQ10690">
        <v>11557.0511530786</v>
      </c>
      <c r="BR10690">
        <v>1.39270821879322</v>
      </c>
      <c r="BS10690">
        <v>59822.2289041396</v>
      </c>
      <c r="BW10690" s="29">
        <v>10685</v>
      </c>
      <c r="BX10690">
        <f t="shared" si="646"/>
        <v>1</v>
      </c>
      <c r="BY10690">
        <f t="shared" si="647"/>
        <v>1</v>
      </c>
    </row>
    <row r="10691" spans="1:77">
      <c r="A10691" s="15">
        <v>10686</v>
      </c>
      <c r="BP10691">
        <v>0.838018056681421</v>
      </c>
      <c r="BQ10691">
        <v>14859.3060347403</v>
      </c>
      <c r="BR10691">
        <v>1.43984741719214</v>
      </c>
      <c r="BS10691">
        <v>65333.8640815684</v>
      </c>
      <c r="BW10691" s="29">
        <v>10686</v>
      </c>
      <c r="BX10691">
        <f t="shared" si="646"/>
        <v>1</v>
      </c>
      <c r="BY10691">
        <f t="shared" si="647"/>
        <v>1</v>
      </c>
    </row>
    <row r="10692" spans="1:77">
      <c r="A10692" s="15">
        <v>10687</v>
      </c>
      <c r="BP10692">
        <v>0.740400550488007</v>
      </c>
      <c r="BQ10692">
        <v>15567.8790978608</v>
      </c>
      <c r="BR10692">
        <v>1.27253098067783</v>
      </c>
      <c r="BS10692">
        <v>65662.9532843859</v>
      </c>
      <c r="BW10692" s="29">
        <v>10687</v>
      </c>
      <c r="BX10692">
        <f t="shared" si="646"/>
        <v>1</v>
      </c>
      <c r="BY10692">
        <f t="shared" si="647"/>
        <v>1</v>
      </c>
    </row>
    <row r="10693" spans="1:77">
      <c r="A10693" s="15">
        <v>10688</v>
      </c>
      <c r="BP10693">
        <v>0.84826581253825</v>
      </c>
      <c r="BQ10693">
        <v>24164.5090212149</v>
      </c>
      <c r="BR10693">
        <v>1.49866413796313</v>
      </c>
      <c r="BS10693">
        <v>82635.1103615736</v>
      </c>
      <c r="BW10693" s="29">
        <v>10688</v>
      </c>
      <c r="BX10693">
        <f t="shared" si="646"/>
        <v>1</v>
      </c>
      <c r="BY10693">
        <f t="shared" si="647"/>
        <v>1</v>
      </c>
    </row>
    <row r="10694" spans="1:77">
      <c r="A10694" s="15">
        <v>10689</v>
      </c>
      <c r="BP10694">
        <v>0.77740613764969</v>
      </c>
      <c r="BQ10694">
        <v>21080.6132275458</v>
      </c>
      <c r="BR10694">
        <v>1.32655254813539</v>
      </c>
      <c r="BS10694">
        <v>73953.8698640538</v>
      </c>
      <c r="BW10694" s="29">
        <v>10689</v>
      </c>
      <c r="BX10694">
        <f t="shared" si="646"/>
        <v>1</v>
      </c>
      <c r="BY10694">
        <f t="shared" si="647"/>
        <v>1</v>
      </c>
    </row>
    <row r="10695" spans="1:77">
      <c r="A10695" s="15">
        <v>10690</v>
      </c>
      <c r="BP10695">
        <v>0.822302014989656</v>
      </c>
      <c r="BQ10695">
        <v>11243.4583627162</v>
      </c>
      <c r="BR10695">
        <v>1.41828219886788</v>
      </c>
      <c r="BS10695">
        <v>61385.5472307069</v>
      </c>
      <c r="BW10695" s="29">
        <v>10690</v>
      </c>
      <c r="BX10695">
        <f t="shared" ref="BX10695:BX10758" si="648">IF(BU10695=MAX($BU10695:$BV10695),1,0)</f>
        <v>1</v>
      </c>
      <c r="BY10695">
        <f t="shared" ref="BY10695:BY10758" si="649">IF(BV10695=MAX($BU10695:$BV10695),1,0)</f>
        <v>1</v>
      </c>
    </row>
    <row r="10696" spans="1:77">
      <c r="A10696" s="15">
        <v>10691</v>
      </c>
      <c r="BP10696">
        <v>0.774243383557564</v>
      </c>
      <c r="BQ10696">
        <v>11586.7946013341</v>
      </c>
      <c r="BR10696">
        <v>1.32259903520595</v>
      </c>
      <c r="BS10696">
        <v>63351.5996006975</v>
      </c>
      <c r="BW10696" s="29">
        <v>10691</v>
      </c>
      <c r="BX10696">
        <f t="shared" si="648"/>
        <v>1</v>
      </c>
      <c r="BY10696">
        <f t="shared" si="649"/>
        <v>1</v>
      </c>
    </row>
    <row r="10697" spans="1:77">
      <c r="A10697" s="15">
        <v>10692</v>
      </c>
      <c r="BP10697">
        <v>0.831386521410131</v>
      </c>
      <c r="BQ10697">
        <v>13729.8305402959</v>
      </c>
      <c r="BR10697">
        <v>1.43824864377974</v>
      </c>
      <c r="BS10697">
        <v>79229.1914830565</v>
      </c>
      <c r="BW10697" s="29">
        <v>10692</v>
      </c>
      <c r="BX10697">
        <f t="shared" si="648"/>
        <v>1</v>
      </c>
      <c r="BY10697">
        <f t="shared" si="649"/>
        <v>1</v>
      </c>
    </row>
    <row r="10698" spans="1:77">
      <c r="A10698" s="15">
        <v>10693</v>
      </c>
      <c r="BP10698">
        <v>0.837084302001746</v>
      </c>
      <c r="BQ10698">
        <v>15716.7381512808</v>
      </c>
      <c r="BR10698">
        <v>1.44865110771771</v>
      </c>
      <c r="BS10698">
        <v>67567.9289793386</v>
      </c>
      <c r="BW10698" s="29">
        <v>10693</v>
      </c>
      <c r="BX10698">
        <f t="shared" si="648"/>
        <v>1</v>
      </c>
      <c r="BY10698">
        <f t="shared" si="649"/>
        <v>1</v>
      </c>
    </row>
    <row r="10699" spans="1:77">
      <c r="A10699" s="15">
        <v>10694</v>
      </c>
      <c r="BP10699">
        <v>0.764393965047997</v>
      </c>
      <c r="BQ10699">
        <v>15529.6124064812</v>
      </c>
      <c r="BR10699">
        <v>1.30703824640487</v>
      </c>
      <c r="BS10699">
        <v>81401.6503229818</v>
      </c>
      <c r="BW10699" s="29">
        <v>10694</v>
      </c>
      <c r="BX10699">
        <f t="shared" si="648"/>
        <v>1</v>
      </c>
      <c r="BY10699">
        <f t="shared" si="649"/>
        <v>1</v>
      </c>
    </row>
    <row r="10700" spans="1:77">
      <c r="A10700" s="15">
        <v>10695</v>
      </c>
      <c r="BP10700">
        <v>0.820227901661872</v>
      </c>
      <c r="BQ10700">
        <v>17606.7264465258</v>
      </c>
      <c r="BR10700">
        <v>1.38938713798823</v>
      </c>
      <c r="BS10700">
        <v>67083.7909555784</v>
      </c>
      <c r="BW10700" s="29">
        <v>10695</v>
      </c>
      <c r="BX10700">
        <f t="shared" si="648"/>
        <v>1</v>
      </c>
      <c r="BY10700">
        <f t="shared" si="649"/>
        <v>1</v>
      </c>
    </row>
    <row r="10701" spans="1:77">
      <c r="A10701" s="15">
        <v>10696</v>
      </c>
      <c r="BP10701">
        <v>0.869955899443797</v>
      </c>
      <c r="BQ10701">
        <v>13834.8208295321</v>
      </c>
      <c r="BR10701">
        <v>1.52585973333874</v>
      </c>
      <c r="BS10701">
        <v>66029.7085809871</v>
      </c>
      <c r="BW10701" s="29">
        <v>10696</v>
      </c>
      <c r="BX10701">
        <f t="shared" si="648"/>
        <v>1</v>
      </c>
      <c r="BY10701">
        <f t="shared" si="649"/>
        <v>1</v>
      </c>
    </row>
    <row r="10702" spans="1:77">
      <c r="A10702" s="15">
        <v>10697</v>
      </c>
      <c r="BP10702">
        <v>0.820049197564965</v>
      </c>
      <c r="BQ10702">
        <v>15375.0613226488</v>
      </c>
      <c r="BR10702">
        <v>1.41408991186451</v>
      </c>
      <c r="BS10702">
        <v>80134.1375898337</v>
      </c>
      <c r="BW10702" s="29">
        <v>10697</v>
      </c>
      <c r="BX10702">
        <f t="shared" si="648"/>
        <v>1</v>
      </c>
      <c r="BY10702">
        <f t="shared" si="649"/>
        <v>1</v>
      </c>
    </row>
    <row r="10703" spans="1:77">
      <c r="A10703" s="15">
        <v>10698</v>
      </c>
      <c r="BP10703">
        <v>0.833554042178184</v>
      </c>
      <c r="BQ10703">
        <v>15272.8082560602</v>
      </c>
      <c r="BR10703">
        <v>1.42406834655955</v>
      </c>
      <c r="BS10703">
        <v>67043.1009344188</v>
      </c>
      <c r="BW10703" s="29">
        <v>10698</v>
      </c>
      <c r="BX10703">
        <f t="shared" si="648"/>
        <v>1</v>
      </c>
      <c r="BY10703">
        <f t="shared" si="649"/>
        <v>1</v>
      </c>
    </row>
    <row r="10704" spans="1:77">
      <c r="A10704" s="15">
        <v>10699</v>
      </c>
      <c r="BP10704">
        <v>0.809975647616034</v>
      </c>
      <c r="BQ10704">
        <v>14365.6433750693</v>
      </c>
      <c r="BR10704">
        <v>1.38184355440121</v>
      </c>
      <c r="BS10704">
        <v>66184.8588174444</v>
      </c>
      <c r="BW10704" s="29">
        <v>10699</v>
      </c>
      <c r="BX10704">
        <f t="shared" si="648"/>
        <v>1</v>
      </c>
      <c r="BY10704">
        <f t="shared" si="649"/>
        <v>1</v>
      </c>
    </row>
    <row r="10705" spans="1:77">
      <c r="A10705" s="15">
        <v>10700</v>
      </c>
      <c r="BP10705">
        <v>0.843490953208081</v>
      </c>
      <c r="BQ10705">
        <v>12613.3575288356</v>
      </c>
      <c r="BR10705">
        <v>1.46262502382827</v>
      </c>
      <c r="BS10705">
        <v>77264.7972836769</v>
      </c>
      <c r="BW10705" s="29">
        <v>10700</v>
      </c>
      <c r="BX10705">
        <f t="shared" si="648"/>
        <v>1</v>
      </c>
      <c r="BY10705">
        <f t="shared" si="649"/>
        <v>1</v>
      </c>
    </row>
    <row r="10706" spans="1:77">
      <c r="A10706" s="15">
        <v>10701</v>
      </c>
      <c r="BP10706">
        <v>0.776304942556159</v>
      </c>
      <c r="BQ10706">
        <v>12028.666868151</v>
      </c>
      <c r="BR10706">
        <v>1.33087233161041</v>
      </c>
      <c r="BS10706">
        <v>62378.9397647558</v>
      </c>
      <c r="BW10706" s="29">
        <v>10701</v>
      </c>
      <c r="BX10706">
        <f t="shared" si="648"/>
        <v>1</v>
      </c>
      <c r="BY10706">
        <f t="shared" si="649"/>
        <v>1</v>
      </c>
    </row>
    <row r="10707" spans="1:77">
      <c r="A10707" s="15">
        <v>10702</v>
      </c>
      <c r="BP10707">
        <v>0.817783226735539</v>
      </c>
      <c r="BQ10707">
        <v>13093.0772028914</v>
      </c>
      <c r="BR10707">
        <v>1.3415565372992</v>
      </c>
      <c r="BS10707">
        <v>61707.6135436927</v>
      </c>
      <c r="BW10707" s="29">
        <v>10702</v>
      </c>
      <c r="BX10707">
        <f t="shared" si="648"/>
        <v>1</v>
      </c>
      <c r="BY10707">
        <f t="shared" si="649"/>
        <v>1</v>
      </c>
    </row>
    <row r="10708" spans="1:77">
      <c r="A10708" s="15">
        <v>10703</v>
      </c>
      <c r="BP10708">
        <v>0.791675806479025</v>
      </c>
      <c r="BQ10708">
        <v>11630.7538343438</v>
      </c>
      <c r="BR10708">
        <v>1.36783049006994</v>
      </c>
      <c r="BS10708">
        <v>59787.2517492781</v>
      </c>
      <c r="BW10708" s="29">
        <v>10703</v>
      </c>
      <c r="BX10708">
        <f t="shared" si="648"/>
        <v>1</v>
      </c>
      <c r="BY10708">
        <f t="shared" si="649"/>
        <v>1</v>
      </c>
    </row>
    <row r="10709" spans="1:77">
      <c r="A10709" s="15">
        <v>10704</v>
      </c>
      <c r="BP10709">
        <v>0.788483259401589</v>
      </c>
      <c r="BQ10709">
        <v>16227.2961633854</v>
      </c>
      <c r="BR10709">
        <v>1.3755408605177</v>
      </c>
      <c r="BS10709">
        <v>84295.4420268133</v>
      </c>
      <c r="BW10709" s="29">
        <v>10704</v>
      </c>
      <c r="BX10709">
        <f t="shared" si="648"/>
        <v>1</v>
      </c>
      <c r="BY10709">
        <f t="shared" si="649"/>
        <v>1</v>
      </c>
    </row>
    <row r="10710" spans="1:77">
      <c r="A10710" s="15">
        <v>10705</v>
      </c>
      <c r="BP10710">
        <v>0.761881295547309</v>
      </c>
      <c r="BQ10710">
        <v>18533.9730932207</v>
      </c>
      <c r="BR10710">
        <v>1.29196062175146</v>
      </c>
      <c r="BS10710">
        <v>68579.4813392821</v>
      </c>
      <c r="BW10710" s="29">
        <v>10705</v>
      </c>
      <c r="BX10710">
        <f t="shared" si="648"/>
        <v>1</v>
      </c>
      <c r="BY10710">
        <f t="shared" si="649"/>
        <v>1</v>
      </c>
    </row>
    <row r="10711" spans="1:77">
      <c r="A10711" s="15">
        <v>10706</v>
      </c>
      <c r="BP10711">
        <v>0.80496697399575</v>
      </c>
      <c r="BQ10711">
        <v>17052.3193476464</v>
      </c>
      <c r="BR10711">
        <v>1.37252483319276</v>
      </c>
      <c r="BS10711">
        <v>82028.4955770734</v>
      </c>
      <c r="BW10711" s="29">
        <v>10706</v>
      </c>
      <c r="BX10711">
        <f t="shared" si="648"/>
        <v>1</v>
      </c>
      <c r="BY10711">
        <f t="shared" si="649"/>
        <v>1</v>
      </c>
    </row>
    <row r="10712" spans="1:77">
      <c r="A10712" s="15">
        <v>10707</v>
      </c>
      <c r="BP10712">
        <v>0.811831221803694</v>
      </c>
      <c r="BQ10712">
        <v>15587.7456659577</v>
      </c>
      <c r="BR10712">
        <v>1.39268616710069</v>
      </c>
      <c r="BS10712">
        <v>67806.7302895281</v>
      </c>
      <c r="BW10712" s="29">
        <v>10707</v>
      </c>
      <c r="BX10712">
        <f t="shared" si="648"/>
        <v>1</v>
      </c>
      <c r="BY10712">
        <f t="shared" si="649"/>
        <v>1</v>
      </c>
    </row>
    <row r="10713" spans="1:77">
      <c r="A10713" s="15">
        <v>10708</v>
      </c>
      <c r="BP10713">
        <v>0.828391996956738</v>
      </c>
      <c r="BQ10713">
        <v>12597.9005673415</v>
      </c>
      <c r="BR10713">
        <v>1.42715056719315</v>
      </c>
      <c r="BS10713">
        <v>60769.2860783055</v>
      </c>
      <c r="BW10713" s="29">
        <v>10708</v>
      </c>
      <c r="BX10713">
        <f t="shared" si="648"/>
        <v>1</v>
      </c>
      <c r="BY10713">
        <f t="shared" si="649"/>
        <v>1</v>
      </c>
    </row>
    <row r="10714" spans="1:77">
      <c r="A10714" s="15">
        <v>10709</v>
      </c>
      <c r="BP10714">
        <v>0.768600788818667</v>
      </c>
      <c r="BQ10714">
        <v>15408.5516906679</v>
      </c>
      <c r="BR10714">
        <v>1.31248788266406</v>
      </c>
      <c r="BS10714">
        <v>82298.9688229884</v>
      </c>
      <c r="BW10714" s="29">
        <v>10709</v>
      </c>
      <c r="BX10714">
        <f t="shared" si="648"/>
        <v>1</v>
      </c>
      <c r="BY10714">
        <f t="shared" si="649"/>
        <v>1</v>
      </c>
    </row>
    <row r="10715" spans="1:77">
      <c r="A10715" s="15">
        <v>10710</v>
      </c>
      <c r="BP10715">
        <v>0.841857450274794</v>
      </c>
      <c r="BQ10715">
        <v>13510.7738141193</v>
      </c>
      <c r="BR10715">
        <v>1.45504950835194</v>
      </c>
      <c r="BS10715">
        <v>65792.7129596569</v>
      </c>
      <c r="BW10715" s="29">
        <v>10710</v>
      </c>
      <c r="BX10715">
        <f t="shared" si="648"/>
        <v>1</v>
      </c>
      <c r="BY10715">
        <f t="shared" si="649"/>
        <v>1</v>
      </c>
    </row>
    <row r="10716" spans="1:77">
      <c r="A10716" s="15">
        <v>10711</v>
      </c>
      <c r="BP10716">
        <v>0.796381283446655</v>
      </c>
      <c r="BQ10716">
        <v>14735.2082882302</v>
      </c>
      <c r="BR10716">
        <v>1.37852676540718</v>
      </c>
      <c r="BS10716">
        <v>64247.9600898846</v>
      </c>
      <c r="BW10716" s="29">
        <v>10711</v>
      </c>
      <c r="BX10716">
        <f t="shared" si="648"/>
        <v>1</v>
      </c>
      <c r="BY10716">
        <f t="shared" si="649"/>
        <v>1</v>
      </c>
    </row>
    <row r="10717" spans="1:77">
      <c r="A10717" s="15">
        <v>10712</v>
      </c>
      <c r="BP10717">
        <v>0.806056609109313</v>
      </c>
      <c r="BQ10717">
        <v>13602.3602382035</v>
      </c>
      <c r="BR10717">
        <v>1.40731329165028</v>
      </c>
      <c r="BS10717">
        <v>79896.8657848243</v>
      </c>
      <c r="BW10717" s="29">
        <v>10712</v>
      </c>
      <c r="BX10717">
        <f t="shared" si="648"/>
        <v>1</v>
      </c>
      <c r="BY10717">
        <f t="shared" si="649"/>
        <v>1</v>
      </c>
    </row>
    <row r="10718" spans="1:77">
      <c r="A10718" s="15">
        <v>10713</v>
      </c>
      <c r="BP10718">
        <v>0.796242563939628</v>
      </c>
      <c r="BQ10718">
        <v>15881.0832007007</v>
      </c>
      <c r="BR10718">
        <v>1.3827026361804</v>
      </c>
      <c r="BS10718">
        <v>66199.6192946146</v>
      </c>
      <c r="BW10718" s="29">
        <v>10713</v>
      </c>
      <c r="BX10718">
        <f t="shared" si="648"/>
        <v>1</v>
      </c>
      <c r="BY10718">
        <f t="shared" si="649"/>
        <v>1</v>
      </c>
    </row>
    <row r="10719" spans="1:77">
      <c r="A10719" s="15">
        <v>10714</v>
      </c>
      <c r="BP10719">
        <v>0.776973507524307</v>
      </c>
      <c r="BQ10719">
        <v>11185.9905601338</v>
      </c>
      <c r="BR10719">
        <v>1.31617675596971</v>
      </c>
      <c r="BS10719">
        <v>75832.7580603617</v>
      </c>
      <c r="BW10719" s="29">
        <v>10714</v>
      </c>
      <c r="BX10719">
        <f t="shared" si="648"/>
        <v>1</v>
      </c>
      <c r="BY10719">
        <f t="shared" si="649"/>
        <v>1</v>
      </c>
    </row>
    <row r="10720" spans="1:77">
      <c r="A10720" s="15">
        <v>10715</v>
      </c>
      <c r="BP10720">
        <v>0.839142544407859</v>
      </c>
      <c r="BQ10720">
        <v>17386.7816546008</v>
      </c>
      <c r="BR10720">
        <v>1.45248950331453</v>
      </c>
      <c r="BS10720">
        <v>83324.2276676749</v>
      </c>
      <c r="BW10720" s="29">
        <v>10715</v>
      </c>
      <c r="BX10720">
        <f t="shared" si="648"/>
        <v>1</v>
      </c>
      <c r="BY10720">
        <f t="shared" si="649"/>
        <v>1</v>
      </c>
    </row>
    <row r="10721" spans="1:77">
      <c r="A10721" s="15">
        <v>10716</v>
      </c>
      <c r="BP10721">
        <v>0.795388057006887</v>
      </c>
      <c r="BQ10721">
        <v>14959.3888377651</v>
      </c>
      <c r="BR10721">
        <v>1.36274158710955</v>
      </c>
      <c r="BS10721">
        <v>64070.2765583858</v>
      </c>
      <c r="BW10721" s="29">
        <v>10716</v>
      </c>
      <c r="BX10721">
        <f t="shared" si="648"/>
        <v>1</v>
      </c>
      <c r="BY10721">
        <f t="shared" si="649"/>
        <v>1</v>
      </c>
    </row>
    <row r="10722" spans="1:77">
      <c r="A10722" s="15">
        <v>10717</v>
      </c>
      <c r="BP10722">
        <v>0.789473577483531</v>
      </c>
      <c r="BQ10722">
        <v>11002.5776789912</v>
      </c>
      <c r="BR10722">
        <v>1.31499051827314</v>
      </c>
      <c r="BS10722">
        <v>61149.1805523607</v>
      </c>
      <c r="BW10722" s="29">
        <v>10717</v>
      </c>
      <c r="BX10722">
        <f t="shared" si="648"/>
        <v>1</v>
      </c>
      <c r="BY10722">
        <f t="shared" si="649"/>
        <v>1</v>
      </c>
    </row>
    <row r="10723" spans="1:77">
      <c r="A10723" s="15">
        <v>10718</v>
      </c>
      <c r="BP10723">
        <v>0.778392103022719</v>
      </c>
      <c r="BQ10723">
        <v>14470.0647281963</v>
      </c>
      <c r="BR10723">
        <v>1.32848305400904</v>
      </c>
      <c r="BS10723">
        <v>66230.7668953666</v>
      </c>
      <c r="BW10723" s="29">
        <v>10718</v>
      </c>
      <c r="BX10723">
        <f t="shared" si="648"/>
        <v>1</v>
      </c>
      <c r="BY10723">
        <f t="shared" si="649"/>
        <v>1</v>
      </c>
    </row>
    <row r="10724" spans="1:77">
      <c r="A10724" s="15">
        <v>10719</v>
      </c>
      <c r="BP10724">
        <v>0.838720818394898</v>
      </c>
      <c r="BQ10724">
        <v>12326.4405069908</v>
      </c>
      <c r="BR10724">
        <v>1.41627956707364</v>
      </c>
      <c r="BS10724">
        <v>62179.4905803924</v>
      </c>
      <c r="BW10724" s="29">
        <v>10719</v>
      </c>
      <c r="BX10724">
        <f t="shared" si="648"/>
        <v>1</v>
      </c>
      <c r="BY10724">
        <f t="shared" si="649"/>
        <v>1</v>
      </c>
    </row>
    <row r="10725" spans="1:77">
      <c r="A10725" s="15">
        <v>10720</v>
      </c>
      <c r="BP10725">
        <v>0.768165001821337</v>
      </c>
      <c r="BQ10725">
        <v>16696.7467487067</v>
      </c>
      <c r="BR10725">
        <v>1.30626486368196</v>
      </c>
      <c r="BS10725">
        <v>82711.7507452688</v>
      </c>
      <c r="BW10725" s="29">
        <v>10720</v>
      </c>
      <c r="BX10725">
        <f t="shared" si="648"/>
        <v>1</v>
      </c>
      <c r="BY10725">
        <f t="shared" si="649"/>
        <v>1</v>
      </c>
    </row>
    <row r="10726" spans="1:77">
      <c r="A10726" s="15">
        <v>10721</v>
      </c>
      <c r="BP10726">
        <v>0.801900466730044</v>
      </c>
      <c r="BQ10726">
        <v>15150.4492485754</v>
      </c>
      <c r="BR10726">
        <v>1.36233174985942</v>
      </c>
      <c r="BS10726">
        <v>81610.1214270226</v>
      </c>
      <c r="BW10726" s="29">
        <v>10721</v>
      </c>
      <c r="BX10726">
        <f t="shared" si="648"/>
        <v>1</v>
      </c>
      <c r="BY10726">
        <f t="shared" si="649"/>
        <v>1</v>
      </c>
    </row>
    <row r="10727" spans="1:77">
      <c r="A10727" s="15">
        <v>10722</v>
      </c>
      <c r="BP10727">
        <v>0.77200615265572</v>
      </c>
      <c r="BQ10727">
        <v>15368.6838637299</v>
      </c>
      <c r="BR10727">
        <v>1.3330814777723</v>
      </c>
      <c r="BS10727">
        <v>72638.0538854339</v>
      </c>
      <c r="BW10727" s="29">
        <v>10722</v>
      </c>
      <c r="BX10727">
        <f t="shared" si="648"/>
        <v>1</v>
      </c>
      <c r="BY10727">
        <f t="shared" si="649"/>
        <v>1</v>
      </c>
    </row>
    <row r="10728" spans="1:77">
      <c r="A10728" s="15">
        <v>10723</v>
      </c>
      <c r="BP10728">
        <v>0.767023360163271</v>
      </c>
      <c r="BQ10728">
        <v>11596.2790011044</v>
      </c>
      <c r="BR10728">
        <v>1.30457523182917</v>
      </c>
      <c r="BS10728">
        <v>78469.6238385202</v>
      </c>
      <c r="BW10728" s="29">
        <v>10723</v>
      </c>
      <c r="BX10728">
        <f t="shared" si="648"/>
        <v>1</v>
      </c>
      <c r="BY10728">
        <f t="shared" si="649"/>
        <v>1</v>
      </c>
    </row>
    <row r="10729" spans="1:77">
      <c r="A10729" s="15">
        <v>10724</v>
      </c>
      <c r="BP10729">
        <v>0.819690724161151</v>
      </c>
      <c r="BQ10729">
        <v>11861.3816472398</v>
      </c>
      <c r="BR10729">
        <v>1.41218249054767</v>
      </c>
      <c r="BS10729">
        <v>62172.7838831027</v>
      </c>
      <c r="BW10729" s="29">
        <v>10724</v>
      </c>
      <c r="BX10729">
        <f t="shared" si="648"/>
        <v>1</v>
      </c>
      <c r="BY10729">
        <f t="shared" si="649"/>
        <v>1</v>
      </c>
    </row>
    <row r="10730" spans="1:77">
      <c r="A10730" s="15">
        <v>10725</v>
      </c>
      <c r="BP10730">
        <v>0.824748485869735</v>
      </c>
      <c r="BQ10730">
        <v>13814.6745119407</v>
      </c>
      <c r="BR10730">
        <v>1.41779204384294</v>
      </c>
      <c r="BS10730">
        <v>64058.8887810363</v>
      </c>
      <c r="BW10730" s="29">
        <v>10725</v>
      </c>
      <c r="BX10730">
        <f t="shared" si="648"/>
        <v>1</v>
      </c>
      <c r="BY10730">
        <f t="shared" si="649"/>
        <v>1</v>
      </c>
    </row>
    <row r="10731" spans="1:77">
      <c r="A10731" s="15">
        <v>10726</v>
      </c>
      <c r="BP10731">
        <v>0.78993299153932</v>
      </c>
      <c r="BQ10731">
        <v>12223.9529113065</v>
      </c>
      <c r="BR10731">
        <v>1.37973977938802</v>
      </c>
      <c r="BS10731">
        <v>63513.4284994175</v>
      </c>
      <c r="BW10731" s="29">
        <v>10726</v>
      </c>
      <c r="BX10731">
        <f t="shared" si="648"/>
        <v>1</v>
      </c>
      <c r="BY10731">
        <f t="shared" si="649"/>
        <v>1</v>
      </c>
    </row>
    <row r="10732" spans="1:77">
      <c r="A10732" s="15">
        <v>10727</v>
      </c>
      <c r="BP10732">
        <v>0.842291745634287</v>
      </c>
      <c r="BQ10732">
        <v>12238.397835641</v>
      </c>
      <c r="BR10732">
        <v>1.4456812671722</v>
      </c>
      <c r="BS10732">
        <v>61034.2332574224</v>
      </c>
      <c r="BW10732" s="29">
        <v>10727</v>
      </c>
      <c r="BX10732">
        <f t="shared" si="648"/>
        <v>1</v>
      </c>
      <c r="BY10732">
        <f t="shared" si="649"/>
        <v>1</v>
      </c>
    </row>
    <row r="10733" spans="1:77">
      <c r="A10733" s="15">
        <v>10728</v>
      </c>
      <c r="BP10733">
        <v>0.819688981589467</v>
      </c>
      <c r="BQ10733">
        <v>11940.6801697913</v>
      </c>
      <c r="BR10733">
        <v>1.42098862537083</v>
      </c>
      <c r="BS10733">
        <v>76974.5479465646</v>
      </c>
      <c r="BW10733" s="29">
        <v>10728</v>
      </c>
      <c r="BX10733">
        <f t="shared" si="648"/>
        <v>1</v>
      </c>
      <c r="BY10733">
        <f t="shared" si="649"/>
        <v>1</v>
      </c>
    </row>
    <row r="10734" spans="1:77">
      <c r="A10734" s="15">
        <v>10729</v>
      </c>
      <c r="BP10734">
        <v>0.772537495212784</v>
      </c>
      <c r="BQ10734">
        <v>17435.0215069517</v>
      </c>
      <c r="BR10734">
        <v>1.31950868752208</v>
      </c>
      <c r="BS10734">
        <v>68838.6713074908</v>
      </c>
      <c r="BW10734" s="29">
        <v>10729</v>
      </c>
      <c r="BX10734">
        <f t="shared" si="648"/>
        <v>1</v>
      </c>
      <c r="BY10734">
        <f t="shared" si="649"/>
        <v>1</v>
      </c>
    </row>
    <row r="10735" spans="1:77">
      <c r="A10735" s="15">
        <v>10730</v>
      </c>
      <c r="BP10735">
        <v>0.818939105203394</v>
      </c>
      <c r="BQ10735">
        <v>13036.7627224626</v>
      </c>
      <c r="BR10735">
        <v>1.39946970718924</v>
      </c>
      <c r="BS10735">
        <v>62307.0465395784</v>
      </c>
      <c r="BW10735" s="29">
        <v>10730</v>
      </c>
      <c r="BX10735">
        <f t="shared" si="648"/>
        <v>1</v>
      </c>
      <c r="BY10735">
        <f t="shared" si="649"/>
        <v>1</v>
      </c>
    </row>
    <row r="10736" spans="1:77">
      <c r="A10736" s="15">
        <v>10731</v>
      </c>
      <c r="BP10736">
        <v>0.818683479942131</v>
      </c>
      <c r="BQ10736">
        <v>12642.3757253125</v>
      </c>
      <c r="BR10736">
        <v>1.41429980181748</v>
      </c>
      <c r="BS10736">
        <v>61931.0595068547</v>
      </c>
      <c r="BW10736" s="29">
        <v>10731</v>
      </c>
      <c r="BX10736">
        <f t="shared" si="648"/>
        <v>1</v>
      </c>
      <c r="BY10736">
        <f t="shared" si="649"/>
        <v>1</v>
      </c>
    </row>
    <row r="10737" spans="1:77">
      <c r="A10737" s="15">
        <v>10732</v>
      </c>
      <c r="BP10737">
        <v>0.844329783952457</v>
      </c>
      <c r="BQ10737">
        <v>14836.7297815782</v>
      </c>
      <c r="BR10737">
        <v>1.41949533418055</v>
      </c>
      <c r="BS10737">
        <v>81009.5638010524</v>
      </c>
      <c r="BW10737" s="29">
        <v>10732</v>
      </c>
      <c r="BX10737">
        <f t="shared" si="648"/>
        <v>1</v>
      </c>
      <c r="BY10737">
        <f t="shared" si="649"/>
        <v>1</v>
      </c>
    </row>
    <row r="10738" spans="1:77">
      <c r="A10738" s="15">
        <v>10733</v>
      </c>
      <c r="BP10738">
        <v>0.761967798277886</v>
      </c>
      <c r="BQ10738">
        <v>11288.502581987</v>
      </c>
      <c r="BR10738">
        <v>1.29309674656465</v>
      </c>
      <c r="BS10738">
        <v>60372.6188861798</v>
      </c>
      <c r="BW10738" s="29">
        <v>10733</v>
      </c>
      <c r="BX10738">
        <f t="shared" si="648"/>
        <v>1</v>
      </c>
      <c r="BY10738">
        <f t="shared" si="649"/>
        <v>1</v>
      </c>
    </row>
    <row r="10739" spans="1:77">
      <c r="A10739" s="15">
        <v>10734</v>
      </c>
      <c r="BP10739">
        <v>0.841836084705049</v>
      </c>
      <c r="BQ10739">
        <v>12587.9537993311</v>
      </c>
      <c r="BR10739">
        <v>1.48083827323831</v>
      </c>
      <c r="BS10739">
        <v>62566.0416982832</v>
      </c>
      <c r="BW10739" s="29">
        <v>10734</v>
      </c>
      <c r="BX10739">
        <f t="shared" si="648"/>
        <v>1</v>
      </c>
      <c r="BY10739">
        <f t="shared" si="649"/>
        <v>1</v>
      </c>
    </row>
    <row r="10740" spans="1:77">
      <c r="A10740" s="15">
        <v>10735</v>
      </c>
      <c r="BP10740">
        <v>0.74468316327999</v>
      </c>
      <c r="BQ10740">
        <v>18821.2406874938</v>
      </c>
      <c r="BR10740">
        <v>1.27931187139298</v>
      </c>
      <c r="BS10740">
        <v>70958.7790562918</v>
      </c>
      <c r="BW10740" s="29">
        <v>10735</v>
      </c>
      <c r="BX10740">
        <f t="shared" si="648"/>
        <v>1</v>
      </c>
      <c r="BY10740">
        <f t="shared" si="649"/>
        <v>1</v>
      </c>
    </row>
    <row r="10741" spans="1:77">
      <c r="A10741" s="15">
        <v>10736</v>
      </c>
      <c r="BP10741">
        <v>0.833575747895845</v>
      </c>
      <c r="BQ10741">
        <v>13268.4240841915</v>
      </c>
      <c r="BR10741">
        <v>1.43007254113065</v>
      </c>
      <c r="BS10741">
        <v>77564.2317206138</v>
      </c>
      <c r="BW10741" s="29">
        <v>10736</v>
      </c>
      <c r="BX10741">
        <f t="shared" si="648"/>
        <v>1</v>
      </c>
      <c r="BY10741">
        <f t="shared" si="649"/>
        <v>1</v>
      </c>
    </row>
    <row r="10742" spans="1:77">
      <c r="A10742" s="15">
        <v>10737</v>
      </c>
      <c r="BP10742">
        <v>0.777285337226148</v>
      </c>
      <c r="BQ10742">
        <v>12890.6025214924</v>
      </c>
      <c r="BR10742">
        <v>1.30656124822721</v>
      </c>
      <c r="BS10742">
        <v>60407.0846600339</v>
      </c>
      <c r="BW10742" s="29">
        <v>10737</v>
      </c>
      <c r="BX10742">
        <f t="shared" si="648"/>
        <v>1</v>
      </c>
      <c r="BY10742">
        <f t="shared" si="649"/>
        <v>1</v>
      </c>
    </row>
    <row r="10743" spans="1:77">
      <c r="A10743" s="15">
        <v>10738</v>
      </c>
      <c r="BP10743">
        <v>0.800828734093031</v>
      </c>
      <c r="BQ10743">
        <v>10293.1316003214</v>
      </c>
      <c r="BR10743">
        <v>1.39504238063941</v>
      </c>
      <c r="BS10743">
        <v>75903.1860225351</v>
      </c>
      <c r="BW10743" s="29">
        <v>10738</v>
      </c>
      <c r="BX10743">
        <f t="shared" si="648"/>
        <v>1</v>
      </c>
      <c r="BY10743">
        <f t="shared" si="649"/>
        <v>1</v>
      </c>
    </row>
    <row r="10744" spans="1:77">
      <c r="A10744" s="15">
        <v>10739</v>
      </c>
      <c r="BP10744">
        <v>0.796563386733515</v>
      </c>
      <c r="BQ10744">
        <v>11279.3284756862</v>
      </c>
      <c r="BR10744">
        <v>1.36652067216749</v>
      </c>
      <c r="BS10744">
        <v>60620.8290336742</v>
      </c>
      <c r="BW10744" s="29">
        <v>10739</v>
      </c>
      <c r="BX10744">
        <f t="shared" si="648"/>
        <v>1</v>
      </c>
      <c r="BY10744">
        <f t="shared" si="649"/>
        <v>1</v>
      </c>
    </row>
    <row r="10745" spans="1:77">
      <c r="A10745" s="15">
        <v>10740</v>
      </c>
      <c r="BP10745">
        <v>0.824193811709585</v>
      </c>
      <c r="BQ10745">
        <v>14128.0568262377</v>
      </c>
      <c r="BR10745">
        <v>1.44515003435768</v>
      </c>
      <c r="BS10745">
        <v>67120.6362122812</v>
      </c>
      <c r="BW10745" s="29">
        <v>10740</v>
      </c>
      <c r="BX10745">
        <f t="shared" si="648"/>
        <v>1</v>
      </c>
      <c r="BY10745">
        <f t="shared" si="649"/>
        <v>1</v>
      </c>
    </row>
    <row r="10746" spans="1:77">
      <c r="A10746" s="15">
        <v>10741</v>
      </c>
      <c r="BP10746">
        <v>0.798044992171453</v>
      </c>
      <c r="BQ10746">
        <v>12626.4120494246</v>
      </c>
      <c r="BR10746">
        <v>1.36487623259948</v>
      </c>
      <c r="BS10746">
        <v>61462.2666244807</v>
      </c>
      <c r="BW10746" s="29">
        <v>10741</v>
      </c>
      <c r="BX10746">
        <f t="shared" si="648"/>
        <v>1</v>
      </c>
      <c r="BY10746">
        <f t="shared" si="649"/>
        <v>1</v>
      </c>
    </row>
    <row r="10747" spans="1:77">
      <c r="A10747" s="15">
        <v>10742</v>
      </c>
      <c r="BP10747">
        <v>0.81373893496468</v>
      </c>
      <c r="BQ10747">
        <v>16319.0758563382</v>
      </c>
      <c r="BR10747">
        <v>1.41412603620237</v>
      </c>
      <c r="BS10747">
        <v>70828.4263317774</v>
      </c>
      <c r="BW10747" s="29">
        <v>10742</v>
      </c>
      <c r="BX10747">
        <f t="shared" si="648"/>
        <v>1</v>
      </c>
      <c r="BY10747">
        <f t="shared" si="649"/>
        <v>1</v>
      </c>
    </row>
    <row r="10748" spans="1:77">
      <c r="A10748" s="15">
        <v>10743</v>
      </c>
      <c r="BP10748">
        <v>0.837311487606917</v>
      </c>
      <c r="BQ10748">
        <v>13177.603679445</v>
      </c>
      <c r="BR10748">
        <v>1.41989106915134</v>
      </c>
      <c r="BS10748">
        <v>61691.689322993</v>
      </c>
      <c r="BW10748" s="29">
        <v>10743</v>
      </c>
      <c r="BX10748">
        <f t="shared" si="648"/>
        <v>1</v>
      </c>
      <c r="BY10748">
        <f t="shared" si="649"/>
        <v>1</v>
      </c>
    </row>
    <row r="10749" spans="1:77">
      <c r="A10749" s="15">
        <v>10744</v>
      </c>
      <c r="BP10749">
        <v>0.792080302174359</v>
      </c>
      <c r="BQ10749">
        <v>14322.7298546869</v>
      </c>
      <c r="BR10749">
        <v>1.34166956069007</v>
      </c>
      <c r="BS10749">
        <v>63222.3572256431</v>
      </c>
      <c r="BW10749" s="29">
        <v>10744</v>
      </c>
      <c r="BX10749">
        <f t="shared" si="648"/>
        <v>1</v>
      </c>
      <c r="BY10749">
        <f t="shared" si="649"/>
        <v>1</v>
      </c>
    </row>
    <row r="10750" spans="1:77">
      <c r="A10750" s="15">
        <v>10745</v>
      </c>
      <c r="BP10750">
        <v>0.850894850358262</v>
      </c>
      <c r="BQ10750">
        <v>17063.522345524</v>
      </c>
      <c r="BR10750">
        <v>1.42703510030924</v>
      </c>
      <c r="BS10750">
        <v>69106.105430952</v>
      </c>
      <c r="BW10750" s="29">
        <v>10745</v>
      </c>
      <c r="BX10750">
        <f t="shared" si="648"/>
        <v>1</v>
      </c>
      <c r="BY10750">
        <f t="shared" si="649"/>
        <v>1</v>
      </c>
    </row>
    <row r="10751" spans="1:77">
      <c r="A10751" s="15">
        <v>10746</v>
      </c>
      <c r="BP10751">
        <v>0.779250528995187</v>
      </c>
      <c r="BQ10751">
        <v>15196.0252802305</v>
      </c>
      <c r="BR10751">
        <v>1.33688576996215</v>
      </c>
      <c r="BS10751">
        <v>81526.9226146794</v>
      </c>
      <c r="BW10751" s="29">
        <v>10746</v>
      </c>
      <c r="BX10751">
        <f t="shared" si="648"/>
        <v>1</v>
      </c>
      <c r="BY10751">
        <f t="shared" si="649"/>
        <v>1</v>
      </c>
    </row>
    <row r="10752" spans="1:77">
      <c r="A10752" s="15">
        <v>10747</v>
      </c>
      <c r="BP10752">
        <v>0.816052652548725</v>
      </c>
      <c r="BQ10752">
        <v>13827.8970867027</v>
      </c>
      <c r="BR10752">
        <v>1.39314171756513</v>
      </c>
      <c r="BS10752">
        <v>62249.8211333234</v>
      </c>
      <c r="BW10752" s="29">
        <v>10747</v>
      </c>
      <c r="BX10752">
        <f t="shared" si="648"/>
        <v>1</v>
      </c>
      <c r="BY10752">
        <f t="shared" si="649"/>
        <v>1</v>
      </c>
    </row>
    <row r="10753" spans="1:77">
      <c r="A10753" s="15">
        <v>10748</v>
      </c>
      <c r="BP10753">
        <v>0.839015094928793</v>
      </c>
      <c r="BQ10753">
        <v>11907.620055675</v>
      </c>
      <c r="BR10753">
        <v>1.46296938922538</v>
      </c>
      <c r="BS10753">
        <v>61032.9732233335</v>
      </c>
      <c r="BW10753" s="29">
        <v>10748</v>
      </c>
      <c r="BX10753">
        <f t="shared" si="648"/>
        <v>1</v>
      </c>
      <c r="BY10753">
        <f t="shared" si="649"/>
        <v>1</v>
      </c>
    </row>
    <row r="10754" spans="1:77">
      <c r="A10754" s="15">
        <v>10749</v>
      </c>
      <c r="BP10754">
        <v>0.768611409700631</v>
      </c>
      <c r="BQ10754">
        <v>14503.6556391871</v>
      </c>
      <c r="BR10754">
        <v>1.32402649350343</v>
      </c>
      <c r="BS10754">
        <v>65570.2303956118</v>
      </c>
      <c r="BW10754" s="29">
        <v>10749</v>
      </c>
      <c r="BX10754">
        <f t="shared" si="648"/>
        <v>1</v>
      </c>
      <c r="BY10754">
        <f t="shared" si="649"/>
        <v>1</v>
      </c>
    </row>
    <row r="10755" spans="1:77">
      <c r="A10755" s="15">
        <v>10750</v>
      </c>
      <c r="BP10755">
        <v>0.832312253136389</v>
      </c>
      <c r="BQ10755">
        <v>13306.5643592099</v>
      </c>
      <c r="BR10755">
        <v>1.43519477047554</v>
      </c>
      <c r="BS10755">
        <v>78083.9953640763</v>
      </c>
      <c r="BW10755" s="29">
        <v>10750</v>
      </c>
      <c r="BX10755">
        <f t="shared" si="648"/>
        <v>1</v>
      </c>
      <c r="BY10755">
        <f t="shared" si="649"/>
        <v>1</v>
      </c>
    </row>
    <row r="10756" spans="1:77">
      <c r="A10756" s="15">
        <v>10751</v>
      </c>
      <c r="BP10756">
        <v>0.815609219835893</v>
      </c>
      <c r="BQ10756">
        <v>16152.127564347</v>
      </c>
      <c r="BR10756">
        <v>1.39213144730088</v>
      </c>
      <c r="BS10756">
        <v>66908.3187290432</v>
      </c>
      <c r="BW10756" s="29">
        <v>10751</v>
      </c>
      <c r="BX10756">
        <f t="shared" si="648"/>
        <v>1</v>
      </c>
      <c r="BY10756">
        <f t="shared" si="649"/>
        <v>1</v>
      </c>
    </row>
    <row r="10757" spans="1:77">
      <c r="A10757" s="15">
        <v>10752</v>
      </c>
      <c r="BP10757">
        <v>0.742432023703114</v>
      </c>
      <c r="BQ10757">
        <v>13779.0630610695</v>
      </c>
      <c r="BR10757">
        <v>1.27544461928394</v>
      </c>
      <c r="BS10757">
        <v>78620.1049768175</v>
      </c>
      <c r="BW10757" s="29">
        <v>10752</v>
      </c>
      <c r="BX10757">
        <f t="shared" si="648"/>
        <v>1</v>
      </c>
      <c r="BY10757">
        <f t="shared" si="649"/>
        <v>1</v>
      </c>
    </row>
    <row r="10758" spans="1:77">
      <c r="A10758" s="15">
        <v>10753</v>
      </c>
      <c r="BP10758">
        <v>0.794732312986483</v>
      </c>
      <c r="BQ10758">
        <v>15648.270407924</v>
      </c>
      <c r="BR10758">
        <v>1.38049785630541</v>
      </c>
      <c r="BS10758">
        <v>79759.2916599703</v>
      </c>
      <c r="BW10758" s="29">
        <v>10753</v>
      </c>
      <c r="BX10758">
        <f t="shared" si="648"/>
        <v>1</v>
      </c>
      <c r="BY10758">
        <f t="shared" si="649"/>
        <v>1</v>
      </c>
    </row>
    <row r="10759" spans="1:77">
      <c r="A10759" s="15">
        <v>10754</v>
      </c>
      <c r="BP10759">
        <v>0.78343355591546</v>
      </c>
      <c r="BQ10759">
        <v>13836.4578023885</v>
      </c>
      <c r="BR10759">
        <v>1.3348470665149</v>
      </c>
      <c r="BS10759">
        <v>77612.627819065</v>
      </c>
      <c r="BW10759" s="29">
        <v>10754</v>
      </c>
      <c r="BX10759">
        <f t="shared" ref="BX10759:BX10822" si="650">IF(BU10759=MAX($BU10759:$BV10759),1,0)</f>
        <v>1</v>
      </c>
      <c r="BY10759">
        <f t="shared" ref="BY10759:BY10822" si="651">IF(BV10759=MAX($BU10759:$BV10759),1,0)</f>
        <v>1</v>
      </c>
    </row>
    <row r="10760" spans="1:77">
      <c r="A10760" s="15">
        <v>10755</v>
      </c>
      <c r="BP10760">
        <v>0.821485667200364</v>
      </c>
      <c r="BQ10760">
        <v>12168.9661922417</v>
      </c>
      <c r="BR10760">
        <v>1.39857850752717</v>
      </c>
      <c r="BS10760">
        <v>61643.6442713157</v>
      </c>
      <c r="BW10760" s="29">
        <v>10755</v>
      </c>
      <c r="BX10760">
        <f t="shared" si="650"/>
        <v>1</v>
      </c>
      <c r="BY10760">
        <f t="shared" si="651"/>
        <v>1</v>
      </c>
    </row>
    <row r="10761" spans="1:77">
      <c r="A10761" s="15">
        <v>10756</v>
      </c>
      <c r="BP10761">
        <v>0.76495281500691</v>
      </c>
      <c r="BQ10761">
        <v>13459.9717869705</v>
      </c>
      <c r="BR10761">
        <v>1.30381218796253</v>
      </c>
      <c r="BS10761">
        <v>63493.1615781249</v>
      </c>
      <c r="BW10761" s="29">
        <v>10756</v>
      </c>
      <c r="BX10761">
        <f t="shared" si="650"/>
        <v>1</v>
      </c>
      <c r="BY10761">
        <f t="shared" si="651"/>
        <v>1</v>
      </c>
    </row>
    <row r="10762" spans="1:77">
      <c r="A10762" s="15">
        <v>10757</v>
      </c>
      <c r="BP10762">
        <v>0.785823010923402</v>
      </c>
      <c r="BQ10762">
        <v>16307.3038718433</v>
      </c>
      <c r="BR10762">
        <v>1.32415168786274</v>
      </c>
      <c r="BS10762">
        <v>66677.3381063339</v>
      </c>
      <c r="BW10762" s="29">
        <v>10757</v>
      </c>
      <c r="BX10762">
        <f t="shared" si="650"/>
        <v>1</v>
      </c>
      <c r="BY10762">
        <f t="shared" si="651"/>
        <v>1</v>
      </c>
    </row>
    <row r="10763" spans="1:77">
      <c r="A10763" s="15">
        <v>10758</v>
      </c>
      <c r="BP10763">
        <v>0.799399342439149</v>
      </c>
      <c r="BQ10763">
        <v>17380.9347446567</v>
      </c>
      <c r="BR10763">
        <v>1.38853108744518</v>
      </c>
      <c r="BS10763">
        <v>82022.2561511206</v>
      </c>
      <c r="BW10763" s="29">
        <v>10758</v>
      </c>
      <c r="BX10763">
        <f t="shared" si="650"/>
        <v>1</v>
      </c>
      <c r="BY10763">
        <f t="shared" si="651"/>
        <v>1</v>
      </c>
    </row>
    <row r="10764" spans="1:77">
      <c r="A10764" s="15">
        <v>10759</v>
      </c>
      <c r="BP10764">
        <v>0.786341025172537</v>
      </c>
      <c r="BQ10764">
        <v>16826.4700565941</v>
      </c>
      <c r="BR10764">
        <v>1.34689173599886</v>
      </c>
      <c r="BS10764">
        <v>72371.6575759586</v>
      </c>
      <c r="BW10764" s="29">
        <v>10759</v>
      </c>
      <c r="BX10764">
        <f t="shared" si="650"/>
        <v>1</v>
      </c>
      <c r="BY10764">
        <f t="shared" si="651"/>
        <v>1</v>
      </c>
    </row>
    <row r="10765" spans="1:77">
      <c r="A10765" s="15">
        <v>10760</v>
      </c>
      <c r="BP10765">
        <v>0.822613942798177</v>
      </c>
      <c r="BQ10765">
        <v>16389.6946484807</v>
      </c>
      <c r="BR10765">
        <v>1.37841517172192</v>
      </c>
      <c r="BS10765">
        <v>64261.8821973473</v>
      </c>
      <c r="BW10765" s="29">
        <v>10760</v>
      </c>
      <c r="BX10765">
        <f t="shared" si="650"/>
        <v>1</v>
      </c>
      <c r="BY10765">
        <f t="shared" si="651"/>
        <v>1</v>
      </c>
    </row>
    <row r="10766" spans="1:77">
      <c r="A10766" s="15">
        <v>10761</v>
      </c>
      <c r="BP10766">
        <v>0.819936385764216</v>
      </c>
      <c r="BQ10766">
        <v>13872.0700409516</v>
      </c>
      <c r="BR10766">
        <v>1.39953885056107</v>
      </c>
      <c r="BS10766">
        <v>77130.4831849622</v>
      </c>
      <c r="BW10766" s="29">
        <v>10761</v>
      </c>
      <c r="BX10766">
        <f t="shared" si="650"/>
        <v>1</v>
      </c>
      <c r="BY10766">
        <f t="shared" si="651"/>
        <v>1</v>
      </c>
    </row>
    <row r="10767" spans="1:77">
      <c r="A10767" s="15">
        <v>10762</v>
      </c>
      <c r="BP10767">
        <v>0.814390425134061</v>
      </c>
      <c r="BQ10767">
        <v>13215.084116137</v>
      </c>
      <c r="BR10767">
        <v>1.40120574893007</v>
      </c>
      <c r="BS10767">
        <v>63692.9085215442</v>
      </c>
      <c r="BW10767" s="29">
        <v>10762</v>
      </c>
      <c r="BX10767">
        <f t="shared" si="650"/>
        <v>1</v>
      </c>
      <c r="BY10767">
        <f t="shared" si="651"/>
        <v>1</v>
      </c>
    </row>
    <row r="10768" spans="1:77">
      <c r="A10768" s="15">
        <v>10763</v>
      </c>
      <c r="BP10768">
        <v>0.810589059623489</v>
      </c>
      <c r="BQ10768">
        <v>18602.9652505227</v>
      </c>
      <c r="BR10768">
        <v>1.41007492224701</v>
      </c>
      <c r="BS10768">
        <v>68227.9375869857</v>
      </c>
      <c r="BW10768" s="29">
        <v>10763</v>
      </c>
      <c r="BX10768">
        <f t="shared" si="650"/>
        <v>1</v>
      </c>
      <c r="BY10768">
        <f t="shared" si="651"/>
        <v>1</v>
      </c>
    </row>
    <row r="10769" spans="1:77">
      <c r="A10769" s="15">
        <v>10764</v>
      </c>
      <c r="BP10769">
        <v>0.860847251703461</v>
      </c>
      <c r="BQ10769">
        <v>14223.8370770232</v>
      </c>
      <c r="BR10769">
        <v>1.48913802182845</v>
      </c>
      <c r="BS10769">
        <v>64163.5069958386</v>
      </c>
      <c r="BW10769" s="29">
        <v>10764</v>
      </c>
      <c r="BX10769">
        <f t="shared" si="650"/>
        <v>1</v>
      </c>
      <c r="BY10769">
        <f t="shared" si="651"/>
        <v>1</v>
      </c>
    </row>
    <row r="10770" spans="1:77">
      <c r="A10770" s="15">
        <v>10765</v>
      </c>
      <c r="BP10770">
        <v>0.761566260405993</v>
      </c>
      <c r="BQ10770">
        <v>14180.1957567406</v>
      </c>
      <c r="BR10770">
        <v>1.30447386569216</v>
      </c>
      <c r="BS10770">
        <v>64158.4524069014</v>
      </c>
      <c r="BW10770" s="29">
        <v>10765</v>
      </c>
      <c r="BX10770">
        <f t="shared" si="650"/>
        <v>1</v>
      </c>
      <c r="BY10770">
        <f t="shared" si="651"/>
        <v>1</v>
      </c>
    </row>
    <row r="10771" spans="1:77">
      <c r="A10771" s="15">
        <v>10766</v>
      </c>
      <c r="BP10771">
        <v>0.789012129783771</v>
      </c>
      <c r="BQ10771">
        <v>14608.2449910517</v>
      </c>
      <c r="BR10771">
        <v>1.34335350675945</v>
      </c>
      <c r="BS10771">
        <v>65330.3561891178</v>
      </c>
      <c r="BW10771" s="29">
        <v>10766</v>
      </c>
      <c r="BX10771">
        <f t="shared" si="650"/>
        <v>1</v>
      </c>
      <c r="BY10771">
        <f t="shared" si="651"/>
        <v>1</v>
      </c>
    </row>
    <row r="10772" spans="1:77">
      <c r="A10772" s="15">
        <v>10767</v>
      </c>
      <c r="BP10772">
        <v>0.816646821777405</v>
      </c>
      <c r="BQ10772">
        <v>14900.2606539419</v>
      </c>
      <c r="BR10772">
        <v>1.41923641290318</v>
      </c>
      <c r="BS10772">
        <v>68025.4729334658</v>
      </c>
      <c r="BW10772" s="29">
        <v>10767</v>
      </c>
      <c r="BX10772">
        <f t="shared" si="650"/>
        <v>1</v>
      </c>
      <c r="BY10772">
        <f t="shared" si="651"/>
        <v>1</v>
      </c>
    </row>
    <row r="10773" spans="1:77">
      <c r="A10773" s="15">
        <v>10768</v>
      </c>
      <c r="BP10773">
        <v>0.834890533767149</v>
      </c>
      <c r="BQ10773">
        <v>21656.7186774579</v>
      </c>
      <c r="BR10773">
        <v>1.46829759739814</v>
      </c>
      <c r="BS10773">
        <v>79349.2946019077</v>
      </c>
      <c r="BW10773" s="29">
        <v>10768</v>
      </c>
      <c r="BX10773">
        <f t="shared" si="650"/>
        <v>1</v>
      </c>
      <c r="BY10773">
        <f t="shared" si="651"/>
        <v>1</v>
      </c>
    </row>
    <row r="10774" spans="1:77">
      <c r="A10774" s="15">
        <v>10769</v>
      </c>
      <c r="BP10774">
        <v>0.846245224402214</v>
      </c>
      <c r="BQ10774">
        <v>13491.3758448136</v>
      </c>
      <c r="BR10774">
        <v>1.4843699312155</v>
      </c>
      <c r="BS10774">
        <v>64923.894791931</v>
      </c>
      <c r="BW10774" s="29">
        <v>10769</v>
      </c>
      <c r="BX10774">
        <f t="shared" si="650"/>
        <v>1</v>
      </c>
      <c r="BY10774">
        <f t="shared" si="651"/>
        <v>1</v>
      </c>
    </row>
    <row r="10775" spans="1:77">
      <c r="A10775" s="15">
        <v>10770</v>
      </c>
      <c r="BP10775">
        <v>0.781280728638951</v>
      </c>
      <c r="BQ10775">
        <v>13208.5316013631</v>
      </c>
      <c r="BR10775">
        <v>1.35931887043539</v>
      </c>
      <c r="BS10775">
        <v>77901.5227654457</v>
      </c>
      <c r="BW10775" s="29">
        <v>10770</v>
      </c>
      <c r="BX10775">
        <f t="shared" si="650"/>
        <v>1</v>
      </c>
      <c r="BY10775">
        <f t="shared" si="651"/>
        <v>1</v>
      </c>
    </row>
    <row r="10776" spans="1:77">
      <c r="A10776" s="15">
        <v>10771</v>
      </c>
      <c r="BP10776">
        <v>0.834780777098834</v>
      </c>
      <c r="BQ10776">
        <v>17387.3593511156</v>
      </c>
      <c r="BR10776">
        <v>1.44584078762895</v>
      </c>
      <c r="BS10776">
        <v>68747.1001012929</v>
      </c>
      <c r="BW10776" s="29">
        <v>10771</v>
      </c>
      <c r="BX10776">
        <f t="shared" si="650"/>
        <v>1</v>
      </c>
      <c r="BY10776">
        <f t="shared" si="651"/>
        <v>1</v>
      </c>
    </row>
    <row r="10777" spans="1:77">
      <c r="A10777" s="15">
        <v>10772</v>
      </c>
      <c r="BP10777">
        <v>0.850489300962034</v>
      </c>
      <c r="BQ10777">
        <v>11516.7289812037</v>
      </c>
      <c r="BR10777">
        <v>1.4719771870894</v>
      </c>
      <c r="BS10777">
        <v>61686.9094772376</v>
      </c>
      <c r="BW10777" s="29">
        <v>10772</v>
      </c>
      <c r="BX10777">
        <f t="shared" si="650"/>
        <v>1</v>
      </c>
      <c r="BY10777">
        <f t="shared" si="651"/>
        <v>1</v>
      </c>
    </row>
    <row r="10778" spans="1:77">
      <c r="A10778" s="15">
        <v>10773</v>
      </c>
      <c r="BP10778">
        <v>0.835342837994432</v>
      </c>
      <c r="BQ10778">
        <v>12353.3246976186</v>
      </c>
      <c r="BR10778">
        <v>1.4415589873464</v>
      </c>
      <c r="BS10778">
        <v>62126.7890413571</v>
      </c>
      <c r="BW10778" s="29">
        <v>10773</v>
      </c>
      <c r="BX10778">
        <f t="shared" si="650"/>
        <v>1</v>
      </c>
      <c r="BY10778">
        <f t="shared" si="651"/>
        <v>1</v>
      </c>
    </row>
    <row r="10779" spans="1:77">
      <c r="A10779" s="15">
        <v>10774</v>
      </c>
      <c r="BP10779">
        <v>0.790092022352843</v>
      </c>
      <c r="BQ10779">
        <v>17551.5546368996</v>
      </c>
      <c r="BR10779">
        <v>1.33171939594158</v>
      </c>
      <c r="BS10779">
        <v>66944.016596639</v>
      </c>
      <c r="BW10779" s="29">
        <v>10774</v>
      </c>
      <c r="BX10779">
        <f t="shared" si="650"/>
        <v>1</v>
      </c>
      <c r="BY10779">
        <f t="shared" si="651"/>
        <v>1</v>
      </c>
    </row>
    <row r="10780" spans="1:77">
      <c r="A10780" s="15">
        <v>10775</v>
      </c>
      <c r="BP10780">
        <v>0.825591267649667</v>
      </c>
      <c r="BQ10780">
        <v>16106.18554431</v>
      </c>
      <c r="BR10780">
        <v>1.42516190930861</v>
      </c>
      <c r="BS10780">
        <v>65688.6040812616</v>
      </c>
      <c r="BW10780" s="29">
        <v>10775</v>
      </c>
      <c r="BX10780">
        <f t="shared" si="650"/>
        <v>1</v>
      </c>
      <c r="BY10780">
        <f t="shared" si="651"/>
        <v>1</v>
      </c>
    </row>
    <row r="10781" spans="1:77">
      <c r="A10781" s="15">
        <v>10776</v>
      </c>
      <c r="BP10781">
        <v>0.768292336982586</v>
      </c>
      <c r="BQ10781">
        <v>14596.0074147775</v>
      </c>
      <c r="BR10781">
        <v>1.3087425114005</v>
      </c>
      <c r="BS10781">
        <v>78037.8607437847</v>
      </c>
      <c r="BW10781" s="29">
        <v>10776</v>
      </c>
      <c r="BX10781">
        <f t="shared" si="650"/>
        <v>1</v>
      </c>
      <c r="BY10781">
        <f t="shared" si="651"/>
        <v>1</v>
      </c>
    </row>
    <row r="10782" spans="1:77">
      <c r="A10782" s="15">
        <v>10777</v>
      </c>
      <c r="BP10782">
        <v>0.801273725981011</v>
      </c>
      <c r="BQ10782">
        <v>17708.338925487</v>
      </c>
      <c r="BR10782">
        <v>1.3931557322095</v>
      </c>
      <c r="BS10782">
        <v>68361.2972581952</v>
      </c>
      <c r="BW10782" s="29">
        <v>10777</v>
      </c>
      <c r="BX10782">
        <f t="shared" si="650"/>
        <v>1</v>
      </c>
      <c r="BY10782">
        <f t="shared" si="651"/>
        <v>1</v>
      </c>
    </row>
    <row r="10783" spans="1:77">
      <c r="A10783" s="15">
        <v>10778</v>
      </c>
      <c r="BP10783">
        <v>0.767373020202392</v>
      </c>
      <c r="BQ10783">
        <v>11013.659725388</v>
      </c>
      <c r="BR10783">
        <v>1.31885296680925</v>
      </c>
      <c r="BS10783">
        <v>59018.5334672989</v>
      </c>
      <c r="BW10783" s="29">
        <v>10778</v>
      </c>
      <c r="BX10783">
        <f t="shared" si="650"/>
        <v>1</v>
      </c>
      <c r="BY10783">
        <f t="shared" si="651"/>
        <v>1</v>
      </c>
    </row>
    <row r="10784" spans="1:77">
      <c r="A10784" s="15">
        <v>10779</v>
      </c>
      <c r="BP10784">
        <v>0.825211307537712</v>
      </c>
      <c r="BQ10784">
        <v>15799.4342913813</v>
      </c>
      <c r="BR10784">
        <v>1.41211069759188</v>
      </c>
      <c r="BS10784">
        <v>67247.0950116674</v>
      </c>
      <c r="BW10784" s="29">
        <v>10779</v>
      </c>
      <c r="BX10784">
        <f t="shared" si="650"/>
        <v>1</v>
      </c>
      <c r="BY10784">
        <f t="shared" si="651"/>
        <v>1</v>
      </c>
    </row>
    <row r="10785" spans="1:77">
      <c r="A10785" s="15">
        <v>10780</v>
      </c>
      <c r="BP10785">
        <v>0.798586427821062</v>
      </c>
      <c r="BQ10785">
        <v>11576.3197845441</v>
      </c>
      <c r="BR10785">
        <v>1.38600224256913</v>
      </c>
      <c r="BS10785">
        <v>76478.2250730406</v>
      </c>
      <c r="BW10785" s="29">
        <v>10780</v>
      </c>
      <c r="BX10785">
        <f t="shared" si="650"/>
        <v>1</v>
      </c>
      <c r="BY10785">
        <f t="shared" si="651"/>
        <v>1</v>
      </c>
    </row>
    <row r="10786" spans="1:77">
      <c r="A10786" s="15">
        <v>10781</v>
      </c>
      <c r="BP10786">
        <v>0.807492617569856</v>
      </c>
      <c r="BQ10786">
        <v>15956.7592842598</v>
      </c>
      <c r="BR10786">
        <v>1.38729581897276</v>
      </c>
      <c r="BS10786">
        <v>65875.5620125914</v>
      </c>
      <c r="BW10786" s="29">
        <v>10781</v>
      </c>
      <c r="BX10786">
        <f t="shared" si="650"/>
        <v>1</v>
      </c>
      <c r="BY10786">
        <f t="shared" si="651"/>
        <v>1</v>
      </c>
    </row>
    <row r="10787" spans="1:77">
      <c r="A10787" s="15">
        <v>10782</v>
      </c>
      <c r="BP10787">
        <v>0.77907754096216</v>
      </c>
      <c r="BQ10787">
        <v>15013.7607031889</v>
      </c>
      <c r="BR10787">
        <v>1.32717168819935</v>
      </c>
      <c r="BS10787">
        <v>67531.547244909</v>
      </c>
      <c r="BW10787" s="29">
        <v>10782</v>
      </c>
      <c r="BX10787">
        <f t="shared" si="650"/>
        <v>1</v>
      </c>
      <c r="BY10787">
        <f t="shared" si="651"/>
        <v>1</v>
      </c>
    </row>
    <row r="10788" spans="1:77">
      <c r="A10788" s="15">
        <v>10783</v>
      </c>
      <c r="BP10788">
        <v>0.798611883221858</v>
      </c>
      <c r="BQ10788">
        <v>18268.7028039446</v>
      </c>
      <c r="BR10788">
        <v>1.36609200038719</v>
      </c>
      <c r="BS10788">
        <v>86031.7905147862</v>
      </c>
      <c r="BW10788" s="29">
        <v>10783</v>
      </c>
      <c r="BX10788">
        <f t="shared" si="650"/>
        <v>1</v>
      </c>
      <c r="BY10788">
        <f t="shared" si="651"/>
        <v>1</v>
      </c>
    </row>
    <row r="10789" spans="1:77">
      <c r="A10789" s="15">
        <v>10784</v>
      </c>
      <c r="BP10789">
        <v>0.81578807147307</v>
      </c>
      <c r="BQ10789">
        <v>18267.7619170475</v>
      </c>
      <c r="BR10789">
        <v>1.4165567066723</v>
      </c>
      <c r="BS10789">
        <v>86355.429929849</v>
      </c>
      <c r="BW10789" s="29">
        <v>10784</v>
      </c>
      <c r="BX10789">
        <f t="shared" si="650"/>
        <v>1</v>
      </c>
      <c r="BY10789">
        <f t="shared" si="651"/>
        <v>1</v>
      </c>
    </row>
    <row r="10790" spans="1:77">
      <c r="A10790" s="15">
        <v>10785</v>
      </c>
      <c r="BP10790">
        <v>0.869628444861371</v>
      </c>
      <c r="BQ10790">
        <v>16720.6223480351</v>
      </c>
      <c r="BR10790">
        <v>1.51109173779434</v>
      </c>
      <c r="BS10790">
        <v>81768.4187960877</v>
      </c>
      <c r="BW10790" s="29">
        <v>10785</v>
      </c>
      <c r="BX10790">
        <f t="shared" si="650"/>
        <v>1</v>
      </c>
      <c r="BY10790">
        <f t="shared" si="651"/>
        <v>1</v>
      </c>
    </row>
    <row r="10791" spans="1:77">
      <c r="A10791" s="15">
        <v>10786</v>
      </c>
      <c r="BP10791">
        <v>0.799745808814239</v>
      </c>
      <c r="BQ10791">
        <v>11882.3267884173</v>
      </c>
      <c r="BR10791">
        <v>1.359394378317</v>
      </c>
      <c r="BS10791">
        <v>60260.6460012372</v>
      </c>
      <c r="BW10791" s="29">
        <v>10786</v>
      </c>
      <c r="BX10791">
        <f t="shared" si="650"/>
        <v>1</v>
      </c>
      <c r="BY10791">
        <f t="shared" si="651"/>
        <v>1</v>
      </c>
    </row>
    <row r="10792" spans="1:77">
      <c r="A10792" s="15">
        <v>10787</v>
      </c>
      <c r="BP10792">
        <v>0.791695975896646</v>
      </c>
      <c r="BQ10792">
        <v>17627.9703044244</v>
      </c>
      <c r="BR10792">
        <v>1.37812017632187</v>
      </c>
      <c r="BS10792">
        <v>70342.9067972348</v>
      </c>
      <c r="BW10792" s="29">
        <v>10787</v>
      </c>
      <c r="BX10792">
        <f t="shared" si="650"/>
        <v>1</v>
      </c>
      <c r="BY10792">
        <f t="shared" si="651"/>
        <v>1</v>
      </c>
    </row>
    <row r="10793" spans="1:77">
      <c r="A10793" s="15">
        <v>10788</v>
      </c>
      <c r="BP10793">
        <v>0.864773936586067</v>
      </c>
      <c r="BQ10793">
        <v>12337.4271735263</v>
      </c>
      <c r="BR10793">
        <v>1.50098282326364</v>
      </c>
      <c r="BS10793">
        <v>61290.3183857489</v>
      </c>
      <c r="BW10793" s="29">
        <v>10788</v>
      </c>
      <c r="BX10793">
        <f t="shared" si="650"/>
        <v>1</v>
      </c>
      <c r="BY10793">
        <f t="shared" si="651"/>
        <v>1</v>
      </c>
    </row>
    <row r="10794" spans="1:77">
      <c r="A10794" s="15">
        <v>10789</v>
      </c>
      <c r="BP10794">
        <v>0.79508456740049</v>
      </c>
      <c r="BQ10794">
        <v>19574.7830530273</v>
      </c>
      <c r="BR10794">
        <v>1.37385711722079</v>
      </c>
      <c r="BS10794">
        <v>88942.2620900447</v>
      </c>
      <c r="BW10794" s="29">
        <v>10789</v>
      </c>
      <c r="BX10794">
        <f t="shared" si="650"/>
        <v>1</v>
      </c>
      <c r="BY10794">
        <f t="shared" si="651"/>
        <v>1</v>
      </c>
    </row>
    <row r="10795" spans="1:77">
      <c r="A10795" s="15">
        <v>10790</v>
      </c>
      <c r="BP10795">
        <v>0.790586304381072</v>
      </c>
      <c r="BQ10795">
        <v>13010.3094215586</v>
      </c>
      <c r="BR10795">
        <v>1.35956323390172</v>
      </c>
      <c r="BS10795">
        <v>63440.8611263643</v>
      </c>
      <c r="BW10795" s="29">
        <v>10790</v>
      </c>
      <c r="BX10795">
        <f t="shared" si="650"/>
        <v>1</v>
      </c>
      <c r="BY10795">
        <f t="shared" si="651"/>
        <v>1</v>
      </c>
    </row>
    <row r="10796" spans="1:77">
      <c r="A10796" s="15">
        <v>10791</v>
      </c>
      <c r="BP10796">
        <v>0.814579954283909</v>
      </c>
      <c r="BQ10796">
        <v>13762.2425830104</v>
      </c>
      <c r="BR10796">
        <v>1.43379856010078</v>
      </c>
      <c r="BS10796">
        <v>79014.2527727763</v>
      </c>
      <c r="BW10796" s="29">
        <v>10791</v>
      </c>
      <c r="BX10796">
        <f t="shared" si="650"/>
        <v>1</v>
      </c>
      <c r="BY10796">
        <f t="shared" si="651"/>
        <v>1</v>
      </c>
    </row>
    <row r="10797" spans="1:77">
      <c r="A10797" s="15">
        <v>10792</v>
      </c>
      <c r="BP10797">
        <v>0.788545445821234</v>
      </c>
      <c r="BQ10797">
        <v>14090.137126711</v>
      </c>
      <c r="BR10797">
        <v>1.34870205545807</v>
      </c>
      <c r="BS10797">
        <v>65794.9570456846</v>
      </c>
      <c r="BW10797" s="29">
        <v>10792</v>
      </c>
      <c r="BX10797">
        <f t="shared" si="650"/>
        <v>1</v>
      </c>
      <c r="BY10797">
        <f t="shared" si="651"/>
        <v>1</v>
      </c>
    </row>
    <row r="10798" spans="1:77">
      <c r="A10798" s="15">
        <v>10793</v>
      </c>
      <c r="BP10798">
        <v>0.822890719506608</v>
      </c>
      <c r="BQ10798">
        <v>14162.3142762058</v>
      </c>
      <c r="BR10798">
        <v>1.43568349141506</v>
      </c>
      <c r="BS10798">
        <v>63657.0264659869</v>
      </c>
      <c r="BW10798" s="29">
        <v>10793</v>
      </c>
      <c r="BX10798">
        <f t="shared" si="650"/>
        <v>1</v>
      </c>
      <c r="BY10798">
        <f t="shared" si="651"/>
        <v>1</v>
      </c>
    </row>
    <row r="10799" spans="1:77">
      <c r="A10799" s="15">
        <v>10794</v>
      </c>
      <c r="BP10799">
        <v>0.839950419129133</v>
      </c>
      <c r="BQ10799">
        <v>13988.3216978631</v>
      </c>
      <c r="BR10799">
        <v>1.47951826215045</v>
      </c>
      <c r="BS10799">
        <v>65308.1591129778</v>
      </c>
      <c r="BW10799" s="29">
        <v>10794</v>
      </c>
      <c r="BX10799">
        <f t="shared" si="650"/>
        <v>1</v>
      </c>
      <c r="BY10799">
        <f t="shared" si="651"/>
        <v>1</v>
      </c>
    </row>
    <row r="10800" spans="1:77">
      <c r="A10800" s="15">
        <v>10795</v>
      </c>
      <c r="BP10800">
        <v>0.793118825738774</v>
      </c>
      <c r="BQ10800">
        <v>12435.1086963631</v>
      </c>
      <c r="BR10800">
        <v>1.32623736577293</v>
      </c>
      <c r="BS10800">
        <v>62232.0624829458</v>
      </c>
      <c r="BW10800" s="29">
        <v>10795</v>
      </c>
      <c r="BX10800">
        <f t="shared" si="650"/>
        <v>1</v>
      </c>
      <c r="BY10800">
        <f t="shared" si="651"/>
        <v>1</v>
      </c>
    </row>
    <row r="10801" spans="1:77">
      <c r="A10801" s="15">
        <v>10796</v>
      </c>
      <c r="BP10801">
        <v>0.806730295437306</v>
      </c>
      <c r="BQ10801">
        <v>18691.6641173678</v>
      </c>
      <c r="BR10801">
        <v>1.38257812241207</v>
      </c>
      <c r="BS10801">
        <v>71119.0492087964</v>
      </c>
      <c r="BW10801" s="29">
        <v>10796</v>
      </c>
      <c r="BX10801">
        <f t="shared" si="650"/>
        <v>1</v>
      </c>
      <c r="BY10801">
        <f t="shared" si="651"/>
        <v>1</v>
      </c>
    </row>
    <row r="10802" spans="1:77">
      <c r="A10802" s="15">
        <v>10797</v>
      </c>
      <c r="BP10802">
        <v>0.800278762243591</v>
      </c>
      <c r="BQ10802">
        <v>12413.7268219649</v>
      </c>
      <c r="BR10802">
        <v>1.35597989215338</v>
      </c>
      <c r="BS10802">
        <v>59757.033499004</v>
      </c>
      <c r="BW10802" s="29">
        <v>10797</v>
      </c>
      <c r="BX10802">
        <f t="shared" si="650"/>
        <v>1</v>
      </c>
      <c r="BY10802">
        <f t="shared" si="651"/>
        <v>1</v>
      </c>
    </row>
    <row r="10803" spans="1:77">
      <c r="A10803" s="15">
        <v>10798</v>
      </c>
      <c r="BP10803">
        <v>0.807532643830063</v>
      </c>
      <c r="BQ10803">
        <v>16637.3051746424</v>
      </c>
      <c r="BR10803">
        <v>1.38773751448788</v>
      </c>
      <c r="BS10803">
        <v>64593.6284902761</v>
      </c>
      <c r="BW10803" s="29">
        <v>10798</v>
      </c>
      <c r="BX10803">
        <f t="shared" si="650"/>
        <v>1</v>
      </c>
      <c r="BY10803">
        <f t="shared" si="651"/>
        <v>1</v>
      </c>
    </row>
    <row r="10804" spans="1:77">
      <c r="A10804" s="15">
        <v>10799</v>
      </c>
      <c r="BP10804">
        <v>0.806081032551917</v>
      </c>
      <c r="BQ10804">
        <v>14054.7892066611</v>
      </c>
      <c r="BR10804">
        <v>1.38029897793622</v>
      </c>
      <c r="BS10804">
        <v>78596.4408109128</v>
      </c>
      <c r="BW10804" s="29">
        <v>10799</v>
      </c>
      <c r="BX10804">
        <f t="shared" si="650"/>
        <v>1</v>
      </c>
      <c r="BY10804">
        <f t="shared" si="651"/>
        <v>1</v>
      </c>
    </row>
    <row r="10805" spans="1:77">
      <c r="A10805" s="15">
        <v>10800</v>
      </c>
      <c r="BP10805">
        <v>0.762492593055364</v>
      </c>
      <c r="BQ10805">
        <v>14640.4446893437</v>
      </c>
      <c r="BR10805">
        <v>1.31586683821887</v>
      </c>
      <c r="BS10805">
        <v>67933.1389356474</v>
      </c>
      <c r="BW10805" s="29">
        <v>10800</v>
      </c>
      <c r="BX10805">
        <f t="shared" si="650"/>
        <v>1</v>
      </c>
      <c r="BY10805">
        <f t="shared" si="651"/>
        <v>1</v>
      </c>
    </row>
    <row r="10806" spans="1:77">
      <c r="A10806" s="15">
        <v>10801</v>
      </c>
      <c r="BP10806">
        <v>0.790002781359826</v>
      </c>
      <c r="BQ10806">
        <v>13116.8083121812</v>
      </c>
      <c r="BR10806">
        <v>1.36900539356958</v>
      </c>
      <c r="BS10806">
        <v>62424.2760748364</v>
      </c>
      <c r="BW10806" s="29">
        <v>10801</v>
      </c>
      <c r="BX10806">
        <f t="shared" si="650"/>
        <v>1</v>
      </c>
      <c r="BY10806">
        <f t="shared" si="651"/>
        <v>1</v>
      </c>
    </row>
    <row r="10807" spans="1:77">
      <c r="A10807" s="15">
        <v>10802</v>
      </c>
      <c r="BP10807">
        <v>0.777631095556589</v>
      </c>
      <c r="BQ10807">
        <v>12379.8693179745</v>
      </c>
      <c r="BR10807">
        <v>1.30295706255217</v>
      </c>
      <c r="BS10807">
        <v>60443.8459166178</v>
      </c>
      <c r="BW10807" s="29">
        <v>10802</v>
      </c>
      <c r="BX10807">
        <f t="shared" si="650"/>
        <v>1</v>
      </c>
      <c r="BY10807">
        <f t="shared" si="651"/>
        <v>1</v>
      </c>
    </row>
    <row r="10808" spans="1:77">
      <c r="A10808" s="15">
        <v>10803</v>
      </c>
      <c r="BP10808">
        <v>0.851274851733758</v>
      </c>
      <c r="BQ10808">
        <v>17618.5807637388</v>
      </c>
      <c r="BR10808">
        <v>1.49616923748341</v>
      </c>
      <c r="BS10808">
        <v>71256.5933397577</v>
      </c>
      <c r="BW10808" s="29">
        <v>10803</v>
      </c>
      <c r="BX10808">
        <f t="shared" si="650"/>
        <v>1</v>
      </c>
      <c r="BY10808">
        <f t="shared" si="651"/>
        <v>1</v>
      </c>
    </row>
    <row r="10809" spans="1:77">
      <c r="A10809" s="15">
        <v>10804</v>
      </c>
      <c r="BP10809">
        <v>0.790687201859421</v>
      </c>
      <c r="BQ10809">
        <v>11716.1456506013</v>
      </c>
      <c r="BR10809">
        <v>1.35412515108575</v>
      </c>
      <c r="BS10809">
        <v>63038.380471176</v>
      </c>
      <c r="BW10809" s="29">
        <v>10804</v>
      </c>
      <c r="BX10809">
        <f t="shared" si="650"/>
        <v>1</v>
      </c>
      <c r="BY10809">
        <f t="shared" si="651"/>
        <v>1</v>
      </c>
    </row>
    <row r="10810" spans="1:77">
      <c r="A10810" s="15">
        <v>10805</v>
      </c>
      <c r="BP10810">
        <v>0.811269021000321</v>
      </c>
      <c r="BQ10810">
        <v>14276.6422035599</v>
      </c>
      <c r="BR10810">
        <v>1.40996731396153</v>
      </c>
      <c r="BS10810">
        <v>65391.0377879074</v>
      </c>
      <c r="BW10810" s="29">
        <v>10805</v>
      </c>
      <c r="BX10810">
        <f t="shared" si="650"/>
        <v>1</v>
      </c>
      <c r="BY10810">
        <f t="shared" si="651"/>
        <v>1</v>
      </c>
    </row>
    <row r="10811" spans="1:77">
      <c r="A10811" s="15">
        <v>10806</v>
      </c>
      <c r="BP10811">
        <v>0.832680295464377</v>
      </c>
      <c r="BQ10811">
        <v>15454.1554318502</v>
      </c>
      <c r="BR10811">
        <v>1.44013818076174</v>
      </c>
      <c r="BS10811">
        <v>65795.9466255626</v>
      </c>
      <c r="BW10811" s="29">
        <v>10806</v>
      </c>
      <c r="BX10811">
        <f t="shared" si="650"/>
        <v>1</v>
      </c>
      <c r="BY10811">
        <f t="shared" si="651"/>
        <v>1</v>
      </c>
    </row>
    <row r="10812" spans="1:77">
      <c r="A10812" s="15">
        <v>10807</v>
      </c>
      <c r="BP10812">
        <v>0.784661856316537</v>
      </c>
      <c r="BQ10812">
        <v>13844.5851378052</v>
      </c>
      <c r="BR10812">
        <v>1.34589305791701</v>
      </c>
      <c r="BS10812">
        <v>65009.7087220863</v>
      </c>
      <c r="BW10812" s="29">
        <v>10807</v>
      </c>
      <c r="BX10812">
        <f t="shared" si="650"/>
        <v>1</v>
      </c>
      <c r="BY10812">
        <f t="shared" si="651"/>
        <v>1</v>
      </c>
    </row>
    <row r="10813" spans="1:77">
      <c r="A10813" s="15">
        <v>10808</v>
      </c>
      <c r="BP10813">
        <v>0.818493108599488</v>
      </c>
      <c r="BQ10813">
        <v>15003.2470496388</v>
      </c>
      <c r="BR10813">
        <v>1.37260434218332</v>
      </c>
      <c r="BS10813">
        <v>62700.1342284698</v>
      </c>
      <c r="BW10813" s="29">
        <v>10808</v>
      </c>
      <c r="BX10813">
        <f t="shared" si="650"/>
        <v>1</v>
      </c>
      <c r="BY10813">
        <f t="shared" si="651"/>
        <v>1</v>
      </c>
    </row>
    <row r="10814" spans="1:77">
      <c r="A10814" s="15">
        <v>10809</v>
      </c>
      <c r="BP10814">
        <v>0.780223356381007</v>
      </c>
      <c r="BQ10814">
        <v>13009.9103531025</v>
      </c>
      <c r="BR10814">
        <v>1.29537128723069</v>
      </c>
      <c r="BS10814">
        <v>61954.5240256707</v>
      </c>
      <c r="BW10814" s="29">
        <v>10809</v>
      </c>
      <c r="BX10814">
        <f t="shared" si="650"/>
        <v>1</v>
      </c>
      <c r="BY10814">
        <f t="shared" si="651"/>
        <v>1</v>
      </c>
    </row>
    <row r="10815" spans="1:77">
      <c r="A10815" s="15">
        <v>10810</v>
      </c>
      <c r="BP10815">
        <v>0.775819929354174</v>
      </c>
      <c r="BQ10815">
        <v>15701.9787707849</v>
      </c>
      <c r="BR10815">
        <v>1.33109794455446</v>
      </c>
      <c r="BS10815">
        <v>65699.3177591271</v>
      </c>
      <c r="BW10815" s="29">
        <v>10810</v>
      </c>
      <c r="BX10815">
        <f t="shared" si="650"/>
        <v>1</v>
      </c>
      <c r="BY10815">
        <f t="shared" si="651"/>
        <v>1</v>
      </c>
    </row>
    <row r="10816" spans="1:77">
      <c r="A10816" s="15">
        <v>10811</v>
      </c>
      <c r="BP10816">
        <v>0.727431407187691</v>
      </c>
      <c r="BQ10816">
        <v>14602.697589431</v>
      </c>
      <c r="BR10816">
        <v>1.22904789876935</v>
      </c>
      <c r="BS10816">
        <v>63833.3279225713</v>
      </c>
      <c r="BW10816" s="29">
        <v>10811</v>
      </c>
      <c r="BX10816">
        <f t="shared" si="650"/>
        <v>1</v>
      </c>
      <c r="BY10816">
        <f t="shared" si="651"/>
        <v>1</v>
      </c>
    </row>
    <row r="10817" spans="1:77">
      <c r="A10817" s="15">
        <v>10812</v>
      </c>
      <c r="BP10817">
        <v>0.861467618978473</v>
      </c>
      <c r="BQ10817">
        <v>15804.3619059148</v>
      </c>
      <c r="BR10817">
        <v>1.45430146408331</v>
      </c>
      <c r="BS10817">
        <v>68508.440821471</v>
      </c>
      <c r="BW10817" s="29">
        <v>10812</v>
      </c>
      <c r="BX10817">
        <f t="shared" si="650"/>
        <v>1</v>
      </c>
      <c r="BY10817">
        <f t="shared" si="651"/>
        <v>1</v>
      </c>
    </row>
    <row r="10818" spans="1:77">
      <c r="A10818" s="15">
        <v>10813</v>
      </c>
      <c r="BP10818">
        <v>0.85980355758309</v>
      </c>
      <c r="BQ10818">
        <v>14390.8955460183</v>
      </c>
      <c r="BR10818">
        <v>1.47983857908439</v>
      </c>
      <c r="BS10818">
        <v>64640.1551004911</v>
      </c>
      <c r="BW10818" s="29">
        <v>10813</v>
      </c>
      <c r="BX10818">
        <f t="shared" si="650"/>
        <v>1</v>
      </c>
      <c r="BY10818">
        <f t="shared" si="651"/>
        <v>1</v>
      </c>
    </row>
    <row r="10819" spans="1:77">
      <c r="A10819" s="15">
        <v>10814</v>
      </c>
      <c r="BP10819">
        <v>0.819483625186738</v>
      </c>
      <c r="BQ10819">
        <v>11494.3937746888</v>
      </c>
      <c r="BR10819">
        <v>1.39947165297425</v>
      </c>
      <c r="BS10819">
        <v>75173.9882636026</v>
      </c>
      <c r="BW10819" s="29">
        <v>10814</v>
      </c>
      <c r="BX10819">
        <f t="shared" si="650"/>
        <v>1</v>
      </c>
      <c r="BY10819">
        <f t="shared" si="651"/>
        <v>1</v>
      </c>
    </row>
    <row r="10820" spans="1:77">
      <c r="A10820" s="15">
        <v>10815</v>
      </c>
      <c r="BP10820">
        <v>0.81087533697706</v>
      </c>
      <c r="BQ10820">
        <v>15187.9708765192</v>
      </c>
      <c r="BR10820">
        <v>1.37793151514971</v>
      </c>
      <c r="BS10820">
        <v>63434.0014421859</v>
      </c>
      <c r="BW10820" s="29">
        <v>10815</v>
      </c>
      <c r="BX10820">
        <f t="shared" si="650"/>
        <v>1</v>
      </c>
      <c r="BY10820">
        <f t="shared" si="651"/>
        <v>1</v>
      </c>
    </row>
    <row r="10821" spans="1:77">
      <c r="A10821" s="15">
        <v>10816</v>
      </c>
      <c r="BP10821">
        <v>0.81291219793016</v>
      </c>
      <c r="BQ10821">
        <v>13741.6767875297</v>
      </c>
      <c r="BR10821">
        <v>1.42647428712533</v>
      </c>
      <c r="BS10821">
        <v>65275.4307948149</v>
      </c>
      <c r="BW10821" s="29">
        <v>10816</v>
      </c>
      <c r="BX10821">
        <f t="shared" si="650"/>
        <v>1</v>
      </c>
      <c r="BY10821">
        <f t="shared" si="651"/>
        <v>1</v>
      </c>
    </row>
    <row r="10822" spans="1:77">
      <c r="A10822" s="15">
        <v>10817</v>
      </c>
      <c r="BP10822">
        <v>0.783130922661819</v>
      </c>
      <c r="BQ10822">
        <v>13744.8772462625</v>
      </c>
      <c r="BR10822">
        <v>1.34344366471645</v>
      </c>
      <c r="BS10822">
        <v>80619.8143484354</v>
      </c>
      <c r="BW10822" s="29">
        <v>10817</v>
      </c>
      <c r="BX10822">
        <f t="shared" si="650"/>
        <v>1</v>
      </c>
      <c r="BY10822">
        <f t="shared" si="651"/>
        <v>1</v>
      </c>
    </row>
    <row r="10823" spans="1:77">
      <c r="A10823" s="15">
        <v>10818</v>
      </c>
      <c r="BP10823">
        <v>0.801656360193863</v>
      </c>
      <c r="BQ10823">
        <v>15958.7936405106</v>
      </c>
      <c r="BR10823">
        <v>1.36145271703037</v>
      </c>
      <c r="BS10823">
        <v>69376.4630124547</v>
      </c>
      <c r="BW10823" s="29">
        <v>10818</v>
      </c>
      <c r="BX10823">
        <f t="shared" ref="BX10823:BX10886" si="652">IF(BU10823=MAX($BU10823:$BV10823),1,0)</f>
        <v>1</v>
      </c>
      <c r="BY10823">
        <f t="shared" ref="BY10823:BY10886" si="653">IF(BV10823=MAX($BU10823:$BV10823),1,0)</f>
        <v>1</v>
      </c>
    </row>
    <row r="10824" spans="1:77">
      <c r="A10824" s="15">
        <v>10819</v>
      </c>
      <c r="BP10824">
        <v>0.775574993820556</v>
      </c>
      <c r="BQ10824">
        <v>12273.6408766613</v>
      </c>
      <c r="BR10824">
        <v>1.31777553027791</v>
      </c>
      <c r="BS10824">
        <v>63027.7783406222</v>
      </c>
      <c r="BW10824" s="29">
        <v>10819</v>
      </c>
      <c r="BX10824">
        <f t="shared" si="652"/>
        <v>1</v>
      </c>
      <c r="BY10824">
        <f t="shared" si="653"/>
        <v>1</v>
      </c>
    </row>
    <row r="10825" spans="1:77">
      <c r="A10825" s="15">
        <v>10820</v>
      </c>
      <c r="BP10825">
        <v>0.835923851352935</v>
      </c>
      <c r="BQ10825">
        <v>11821.8883868658</v>
      </c>
      <c r="BR10825">
        <v>1.43426897718759</v>
      </c>
      <c r="BS10825">
        <v>61218.7221821955</v>
      </c>
      <c r="BW10825" s="29">
        <v>10820</v>
      </c>
      <c r="BX10825">
        <f t="shared" si="652"/>
        <v>1</v>
      </c>
      <c r="BY10825">
        <f t="shared" si="653"/>
        <v>1</v>
      </c>
    </row>
    <row r="10826" spans="1:77">
      <c r="A10826" s="15">
        <v>10821</v>
      </c>
      <c r="BP10826">
        <v>0.743417046083542</v>
      </c>
      <c r="BQ10826">
        <v>14035.7957627372</v>
      </c>
      <c r="BR10826">
        <v>1.27564826780831</v>
      </c>
      <c r="BS10826">
        <v>81650.377840748</v>
      </c>
      <c r="BW10826" s="29">
        <v>10821</v>
      </c>
      <c r="BX10826">
        <f t="shared" si="652"/>
        <v>1</v>
      </c>
      <c r="BY10826">
        <f t="shared" si="653"/>
        <v>1</v>
      </c>
    </row>
    <row r="10827" spans="1:77">
      <c r="A10827" s="15">
        <v>10822</v>
      </c>
      <c r="BP10827">
        <v>0.783571400106765</v>
      </c>
      <c r="BQ10827">
        <v>14891.8447796618</v>
      </c>
      <c r="BR10827">
        <v>1.33642240440047</v>
      </c>
      <c r="BS10827">
        <v>63330.6223405559</v>
      </c>
      <c r="BW10827" s="29">
        <v>10822</v>
      </c>
      <c r="BX10827">
        <f t="shared" si="652"/>
        <v>1</v>
      </c>
      <c r="BY10827">
        <f t="shared" si="653"/>
        <v>1</v>
      </c>
    </row>
    <row r="10828" spans="1:77">
      <c r="A10828" s="15">
        <v>10823</v>
      </c>
      <c r="BP10828">
        <v>0.810406725854697</v>
      </c>
      <c r="BQ10828">
        <v>14274.9166711323</v>
      </c>
      <c r="BR10828">
        <v>1.37325425716692</v>
      </c>
      <c r="BS10828">
        <v>80046.5240735796</v>
      </c>
      <c r="BW10828" s="29">
        <v>10823</v>
      </c>
      <c r="BX10828">
        <f t="shared" si="652"/>
        <v>1</v>
      </c>
      <c r="BY10828">
        <f t="shared" si="653"/>
        <v>1</v>
      </c>
    </row>
    <row r="10829" spans="1:77">
      <c r="A10829" s="15">
        <v>10824</v>
      </c>
      <c r="BP10829">
        <v>0.795503910013481</v>
      </c>
      <c r="BQ10829">
        <v>14351.3634055258</v>
      </c>
      <c r="BR10829">
        <v>1.36483993525306</v>
      </c>
      <c r="BS10829">
        <v>64574.4376423451</v>
      </c>
      <c r="BW10829" s="29">
        <v>10824</v>
      </c>
      <c r="BX10829">
        <f t="shared" si="652"/>
        <v>1</v>
      </c>
      <c r="BY10829">
        <f t="shared" si="653"/>
        <v>1</v>
      </c>
    </row>
    <row r="10830" spans="1:77">
      <c r="A10830" s="15">
        <v>10825</v>
      </c>
      <c r="BP10830">
        <v>0.843192134133925</v>
      </c>
      <c r="BQ10830">
        <v>14624.3399789387</v>
      </c>
      <c r="BR10830">
        <v>1.42822519835101</v>
      </c>
      <c r="BS10830">
        <v>65680.3652267742</v>
      </c>
      <c r="BW10830" s="29">
        <v>10825</v>
      </c>
      <c r="BX10830">
        <f t="shared" si="652"/>
        <v>1</v>
      </c>
      <c r="BY10830">
        <f t="shared" si="653"/>
        <v>1</v>
      </c>
    </row>
    <row r="10831" spans="1:77">
      <c r="A10831" s="15">
        <v>10826</v>
      </c>
      <c r="BP10831">
        <v>0.804971829545131</v>
      </c>
      <c r="BQ10831">
        <v>18265.5918134338</v>
      </c>
      <c r="BR10831">
        <v>1.36510721010732</v>
      </c>
      <c r="BS10831">
        <v>71186.1178698379</v>
      </c>
      <c r="BW10831" s="29">
        <v>10826</v>
      </c>
      <c r="BX10831">
        <f t="shared" si="652"/>
        <v>1</v>
      </c>
      <c r="BY10831">
        <f t="shared" si="653"/>
        <v>1</v>
      </c>
    </row>
    <row r="10832" spans="1:77">
      <c r="A10832" s="15">
        <v>10827</v>
      </c>
      <c r="BP10832">
        <v>0.797148552147193</v>
      </c>
      <c r="BQ10832">
        <v>13141.4870162873</v>
      </c>
      <c r="BR10832">
        <v>1.38457270157676</v>
      </c>
      <c r="BS10832">
        <v>62076.2391761392</v>
      </c>
      <c r="BW10832" s="29">
        <v>10827</v>
      </c>
      <c r="BX10832">
        <f t="shared" si="652"/>
        <v>1</v>
      </c>
      <c r="BY10832">
        <f t="shared" si="653"/>
        <v>1</v>
      </c>
    </row>
    <row r="10833" spans="1:77">
      <c r="A10833" s="15">
        <v>10828</v>
      </c>
      <c r="BP10833">
        <v>0.778338683751035</v>
      </c>
      <c r="BQ10833">
        <v>14939.4700519504</v>
      </c>
      <c r="BR10833">
        <v>1.34366241410703</v>
      </c>
      <c r="BS10833">
        <v>80704.3802098265</v>
      </c>
      <c r="BW10833" s="29">
        <v>10828</v>
      </c>
      <c r="BX10833">
        <f t="shared" si="652"/>
        <v>1</v>
      </c>
      <c r="BY10833">
        <f t="shared" si="653"/>
        <v>1</v>
      </c>
    </row>
    <row r="10834" spans="1:77">
      <c r="A10834" s="15">
        <v>10829</v>
      </c>
      <c r="BP10834">
        <v>0.844510866147056</v>
      </c>
      <c r="BQ10834">
        <v>11492.9374548703</v>
      </c>
      <c r="BR10834">
        <v>1.48351288128007</v>
      </c>
      <c r="BS10834">
        <v>60481.684885389</v>
      </c>
      <c r="BW10834" s="29">
        <v>10829</v>
      </c>
      <c r="BX10834">
        <f t="shared" si="652"/>
        <v>1</v>
      </c>
      <c r="BY10834">
        <f t="shared" si="653"/>
        <v>1</v>
      </c>
    </row>
    <row r="10835" spans="1:77">
      <c r="A10835" s="15">
        <v>10830</v>
      </c>
      <c r="BP10835">
        <v>0.755705170604641</v>
      </c>
      <c r="BQ10835">
        <v>14640.6640795954</v>
      </c>
      <c r="BR10835">
        <v>1.30114396475273</v>
      </c>
      <c r="BS10835">
        <v>83035.4070357734</v>
      </c>
      <c r="BW10835" s="29">
        <v>10830</v>
      </c>
      <c r="BX10835">
        <f t="shared" si="652"/>
        <v>1</v>
      </c>
      <c r="BY10835">
        <f t="shared" si="653"/>
        <v>1</v>
      </c>
    </row>
    <row r="10836" spans="1:77">
      <c r="A10836" s="15">
        <v>10831</v>
      </c>
      <c r="BP10836">
        <v>0.76989976928967</v>
      </c>
      <c r="BQ10836">
        <v>16733.2252413937</v>
      </c>
      <c r="BR10836">
        <v>1.30847364119348</v>
      </c>
      <c r="BS10836">
        <v>69242.8377165981</v>
      </c>
      <c r="BW10836" s="29">
        <v>10831</v>
      </c>
      <c r="BX10836">
        <f t="shared" si="652"/>
        <v>1</v>
      </c>
      <c r="BY10836">
        <f t="shared" si="653"/>
        <v>1</v>
      </c>
    </row>
    <row r="10837" spans="1:77">
      <c r="A10837" s="15">
        <v>10832</v>
      </c>
      <c r="BP10837">
        <v>0.729120708027184</v>
      </c>
      <c r="BQ10837">
        <v>19803.6540038153</v>
      </c>
      <c r="BR10837">
        <v>1.21591861726845</v>
      </c>
      <c r="BS10837">
        <v>88763.7621771853</v>
      </c>
      <c r="BW10837" s="29">
        <v>10832</v>
      </c>
      <c r="BX10837">
        <f t="shared" si="652"/>
        <v>1</v>
      </c>
      <c r="BY10837">
        <f t="shared" si="653"/>
        <v>1</v>
      </c>
    </row>
    <row r="10838" spans="1:77">
      <c r="A10838" s="15">
        <v>10833</v>
      </c>
      <c r="BP10838">
        <v>0.78224679851989</v>
      </c>
      <c r="BQ10838">
        <v>18247.8618292209</v>
      </c>
      <c r="BR10838">
        <v>1.33871576664491</v>
      </c>
      <c r="BS10838">
        <v>70145.0111116182</v>
      </c>
      <c r="BW10838" s="29">
        <v>10833</v>
      </c>
      <c r="BX10838">
        <f t="shared" si="652"/>
        <v>1</v>
      </c>
      <c r="BY10838">
        <f t="shared" si="653"/>
        <v>1</v>
      </c>
    </row>
    <row r="10839" spans="1:77">
      <c r="A10839" s="15">
        <v>10834</v>
      </c>
      <c r="BP10839">
        <v>0.791095527902578</v>
      </c>
      <c r="BQ10839">
        <v>16046.7924615361</v>
      </c>
      <c r="BR10839">
        <v>1.34854295798618</v>
      </c>
      <c r="BS10839">
        <v>64265.4821752581</v>
      </c>
      <c r="BW10839" s="29">
        <v>10834</v>
      </c>
      <c r="BX10839">
        <f t="shared" si="652"/>
        <v>1</v>
      </c>
      <c r="BY10839">
        <f t="shared" si="653"/>
        <v>1</v>
      </c>
    </row>
    <row r="10840" spans="1:77">
      <c r="A10840" s="15">
        <v>10835</v>
      </c>
      <c r="BP10840">
        <v>0.84219770754423</v>
      </c>
      <c r="BQ10840">
        <v>15607.8773273067</v>
      </c>
      <c r="BR10840">
        <v>1.46933371093082</v>
      </c>
      <c r="BS10840">
        <v>68344.9859895832</v>
      </c>
      <c r="BW10840" s="29">
        <v>10835</v>
      </c>
      <c r="BX10840">
        <f t="shared" si="652"/>
        <v>1</v>
      </c>
      <c r="BY10840">
        <f t="shared" si="653"/>
        <v>1</v>
      </c>
    </row>
    <row r="10841" spans="1:77">
      <c r="A10841" s="15">
        <v>10836</v>
      </c>
      <c r="BP10841">
        <v>0.793940667003771</v>
      </c>
      <c r="BQ10841">
        <v>13945.6397890141</v>
      </c>
      <c r="BR10841">
        <v>1.37839905622609</v>
      </c>
      <c r="BS10841">
        <v>81605.3692539899</v>
      </c>
      <c r="BW10841" s="29">
        <v>10836</v>
      </c>
      <c r="BX10841">
        <f t="shared" si="652"/>
        <v>1</v>
      </c>
      <c r="BY10841">
        <f t="shared" si="653"/>
        <v>1</v>
      </c>
    </row>
    <row r="10842" spans="1:77">
      <c r="A10842" s="15">
        <v>10837</v>
      </c>
      <c r="BP10842">
        <v>0.798386560132503</v>
      </c>
      <c r="BQ10842">
        <v>12538.424359191</v>
      </c>
      <c r="BR10842">
        <v>1.36054146829253</v>
      </c>
      <c r="BS10842">
        <v>62070.2184105726</v>
      </c>
      <c r="BW10842" s="29">
        <v>10837</v>
      </c>
      <c r="BX10842">
        <f t="shared" si="652"/>
        <v>1</v>
      </c>
      <c r="BY10842">
        <f t="shared" si="653"/>
        <v>1</v>
      </c>
    </row>
    <row r="10843" spans="1:77">
      <c r="A10843" s="15">
        <v>10838</v>
      </c>
      <c r="BP10843">
        <v>0.838026337016795</v>
      </c>
      <c r="BQ10843">
        <v>12338.877450787</v>
      </c>
      <c r="BR10843">
        <v>1.4404158365868</v>
      </c>
      <c r="BS10843">
        <v>77283.8620201032</v>
      </c>
      <c r="BW10843" s="29">
        <v>10838</v>
      </c>
      <c r="BX10843">
        <f t="shared" si="652"/>
        <v>1</v>
      </c>
      <c r="BY10843">
        <f t="shared" si="653"/>
        <v>1</v>
      </c>
    </row>
    <row r="10844" spans="1:77">
      <c r="A10844" s="15">
        <v>10839</v>
      </c>
      <c r="BP10844">
        <v>0.806730402934932</v>
      </c>
      <c r="BQ10844">
        <v>10681.4158936994</v>
      </c>
      <c r="BR10844">
        <v>1.4003229999133</v>
      </c>
      <c r="BS10844">
        <v>58303.3927537634</v>
      </c>
      <c r="BW10844" s="29">
        <v>10839</v>
      </c>
      <c r="BX10844">
        <f t="shared" si="652"/>
        <v>1</v>
      </c>
      <c r="BY10844">
        <f t="shared" si="653"/>
        <v>1</v>
      </c>
    </row>
    <row r="10845" spans="1:77">
      <c r="A10845" s="15">
        <v>10840</v>
      </c>
      <c r="BP10845">
        <v>0.780329662571929</v>
      </c>
      <c r="BQ10845">
        <v>15126.5041196271</v>
      </c>
      <c r="BR10845">
        <v>1.33607680445587</v>
      </c>
      <c r="BS10845">
        <v>67012.120133769</v>
      </c>
      <c r="BW10845" s="29">
        <v>10840</v>
      </c>
      <c r="BX10845">
        <f t="shared" si="652"/>
        <v>1</v>
      </c>
      <c r="BY10845">
        <f t="shared" si="653"/>
        <v>1</v>
      </c>
    </row>
    <row r="10846" spans="1:77">
      <c r="A10846" s="15">
        <v>10841</v>
      </c>
      <c r="BP10846">
        <v>0.783326312898112</v>
      </c>
      <c r="BQ10846">
        <v>13879.2982612938</v>
      </c>
      <c r="BR10846">
        <v>1.35401708413444</v>
      </c>
      <c r="BS10846">
        <v>80527.8417709519</v>
      </c>
      <c r="BW10846" s="29">
        <v>10841</v>
      </c>
      <c r="BX10846">
        <f t="shared" si="652"/>
        <v>1</v>
      </c>
      <c r="BY10846">
        <f t="shared" si="653"/>
        <v>1</v>
      </c>
    </row>
    <row r="10847" spans="1:77">
      <c r="A10847" s="15">
        <v>10842</v>
      </c>
      <c r="BP10847">
        <v>0.809064599432378</v>
      </c>
      <c r="BQ10847">
        <v>10951.5973048363</v>
      </c>
      <c r="BR10847">
        <v>1.39479796411179</v>
      </c>
      <c r="BS10847">
        <v>64381.1289324329</v>
      </c>
      <c r="BW10847" s="29">
        <v>10842</v>
      </c>
      <c r="BX10847">
        <f t="shared" si="652"/>
        <v>1</v>
      </c>
      <c r="BY10847">
        <f t="shared" si="653"/>
        <v>1</v>
      </c>
    </row>
    <row r="10848" spans="1:77">
      <c r="A10848" s="15">
        <v>10843</v>
      </c>
      <c r="BP10848">
        <v>0.828390050772677</v>
      </c>
      <c r="BQ10848">
        <v>14022.1054483316</v>
      </c>
      <c r="BR10848">
        <v>1.4186169529967</v>
      </c>
      <c r="BS10848">
        <v>64813.3716287965</v>
      </c>
      <c r="BW10848" s="29">
        <v>10843</v>
      </c>
      <c r="BX10848">
        <f t="shared" si="652"/>
        <v>1</v>
      </c>
      <c r="BY10848">
        <f t="shared" si="653"/>
        <v>1</v>
      </c>
    </row>
    <row r="10849" spans="1:77">
      <c r="A10849" s="15">
        <v>10844</v>
      </c>
      <c r="BP10849">
        <v>0.785092660670504</v>
      </c>
      <c r="BQ10849">
        <v>14152.853661177</v>
      </c>
      <c r="BR10849">
        <v>1.38023397981636</v>
      </c>
      <c r="BS10849">
        <v>64847.689928185</v>
      </c>
      <c r="BW10849" s="29">
        <v>10844</v>
      </c>
      <c r="BX10849">
        <f t="shared" si="652"/>
        <v>1</v>
      </c>
      <c r="BY10849">
        <f t="shared" si="653"/>
        <v>1</v>
      </c>
    </row>
    <row r="10850" spans="1:77">
      <c r="A10850" s="15">
        <v>10845</v>
      </c>
      <c r="BP10850">
        <v>0.799330404633329</v>
      </c>
      <c r="BQ10850">
        <v>11829.1087588975</v>
      </c>
      <c r="BR10850">
        <v>1.36816960959639</v>
      </c>
      <c r="BS10850">
        <v>61311.2054417101</v>
      </c>
      <c r="BW10850" s="29">
        <v>10845</v>
      </c>
      <c r="BX10850">
        <f t="shared" si="652"/>
        <v>1</v>
      </c>
      <c r="BY10850">
        <f t="shared" si="653"/>
        <v>1</v>
      </c>
    </row>
    <row r="10851" spans="1:77">
      <c r="A10851" s="15">
        <v>10846</v>
      </c>
      <c r="BP10851">
        <v>0.806067657198799</v>
      </c>
      <c r="BQ10851">
        <v>22939.6649115399</v>
      </c>
      <c r="BR10851">
        <v>1.37247831956276</v>
      </c>
      <c r="BS10851">
        <v>70810.8645254293</v>
      </c>
      <c r="BW10851" s="29">
        <v>10846</v>
      </c>
      <c r="BX10851">
        <f t="shared" si="652"/>
        <v>1</v>
      </c>
      <c r="BY10851">
        <f t="shared" si="653"/>
        <v>1</v>
      </c>
    </row>
    <row r="10852" spans="1:77">
      <c r="A10852" s="15">
        <v>10847</v>
      </c>
      <c r="BP10852">
        <v>0.812723569956831</v>
      </c>
      <c r="BQ10852">
        <v>16405.4009463136</v>
      </c>
      <c r="BR10852">
        <v>1.39952191622861</v>
      </c>
      <c r="BS10852">
        <v>68313.9839943647</v>
      </c>
      <c r="BW10852" s="29">
        <v>10847</v>
      </c>
      <c r="BX10852">
        <f t="shared" si="652"/>
        <v>1</v>
      </c>
      <c r="BY10852">
        <f t="shared" si="653"/>
        <v>1</v>
      </c>
    </row>
    <row r="10853" spans="1:77">
      <c r="A10853" s="15">
        <v>10848</v>
      </c>
      <c r="BP10853">
        <v>0.831400239896028</v>
      </c>
      <c r="BQ10853">
        <v>19077.5875645126</v>
      </c>
      <c r="BR10853">
        <v>1.43961824730999</v>
      </c>
      <c r="BS10853">
        <v>69073.3732453375</v>
      </c>
      <c r="BW10853" s="29">
        <v>10848</v>
      </c>
      <c r="BX10853">
        <f t="shared" si="652"/>
        <v>1</v>
      </c>
      <c r="BY10853">
        <f t="shared" si="653"/>
        <v>1</v>
      </c>
    </row>
    <row r="10854" spans="1:77">
      <c r="A10854" s="15">
        <v>10849</v>
      </c>
      <c r="BP10854">
        <v>0.864498819211619</v>
      </c>
      <c r="BQ10854">
        <v>13263.4560748562</v>
      </c>
      <c r="BR10854">
        <v>1.47694142733214</v>
      </c>
      <c r="BS10854">
        <v>65535.7539945533</v>
      </c>
      <c r="BW10854" s="29">
        <v>10849</v>
      </c>
      <c r="BX10854">
        <f t="shared" si="652"/>
        <v>1</v>
      </c>
      <c r="BY10854">
        <f t="shared" si="653"/>
        <v>1</v>
      </c>
    </row>
    <row r="10855" spans="1:77">
      <c r="A10855" s="15">
        <v>10850</v>
      </c>
      <c r="BP10855">
        <v>0.815971210495247</v>
      </c>
      <c r="BQ10855">
        <v>15741.8467294322</v>
      </c>
      <c r="BR10855">
        <v>1.3509965540269</v>
      </c>
      <c r="BS10855">
        <v>67994.8453714913</v>
      </c>
      <c r="BW10855" s="29">
        <v>10850</v>
      </c>
      <c r="BX10855">
        <f t="shared" si="652"/>
        <v>1</v>
      </c>
      <c r="BY10855">
        <f t="shared" si="653"/>
        <v>1</v>
      </c>
    </row>
    <row r="10856" spans="1:77">
      <c r="A10856" s="15">
        <v>10851</v>
      </c>
      <c r="BP10856">
        <v>0.813814418147579</v>
      </c>
      <c r="BQ10856">
        <v>11083.5781867193</v>
      </c>
      <c r="BR10856">
        <v>1.40778184452104</v>
      </c>
      <c r="BS10856">
        <v>59048.8935744853</v>
      </c>
      <c r="BW10856" s="29">
        <v>10851</v>
      </c>
      <c r="BX10856">
        <f t="shared" si="652"/>
        <v>1</v>
      </c>
      <c r="BY10856">
        <f t="shared" si="653"/>
        <v>1</v>
      </c>
    </row>
    <row r="10857" spans="1:77">
      <c r="A10857" s="15">
        <v>10852</v>
      </c>
      <c r="BP10857">
        <v>0.792731950702258</v>
      </c>
      <c r="BQ10857">
        <v>12256.4520849963</v>
      </c>
      <c r="BR10857">
        <v>1.35787085923606</v>
      </c>
      <c r="BS10857">
        <v>64264.7041595683</v>
      </c>
      <c r="BW10857" s="29">
        <v>10852</v>
      </c>
      <c r="BX10857">
        <f t="shared" si="652"/>
        <v>1</v>
      </c>
      <c r="BY10857">
        <f t="shared" si="653"/>
        <v>1</v>
      </c>
    </row>
    <row r="10858" spans="1:77">
      <c r="A10858" s="15">
        <v>10853</v>
      </c>
      <c r="BP10858">
        <v>0.811015260842418</v>
      </c>
      <c r="BQ10858">
        <v>11997.7178766664</v>
      </c>
      <c r="BR10858">
        <v>1.37659299094069</v>
      </c>
      <c r="BS10858">
        <v>60862.1269394816</v>
      </c>
      <c r="BW10858" s="29">
        <v>10853</v>
      </c>
      <c r="BX10858">
        <f t="shared" si="652"/>
        <v>1</v>
      </c>
      <c r="BY10858">
        <f t="shared" si="653"/>
        <v>1</v>
      </c>
    </row>
    <row r="10859" spans="1:77">
      <c r="A10859" s="15">
        <v>10854</v>
      </c>
      <c r="BP10859">
        <v>0.846579565474836</v>
      </c>
      <c r="BQ10859">
        <v>12463.7565911552</v>
      </c>
      <c r="BR10859">
        <v>1.47997671512921</v>
      </c>
      <c r="BS10859">
        <v>62136.3447010525</v>
      </c>
      <c r="BW10859" s="29">
        <v>10854</v>
      </c>
      <c r="BX10859">
        <f t="shared" si="652"/>
        <v>1</v>
      </c>
      <c r="BY10859">
        <f t="shared" si="653"/>
        <v>1</v>
      </c>
    </row>
    <row r="10860" spans="1:77">
      <c r="A10860" s="15">
        <v>10855</v>
      </c>
      <c r="BP10860">
        <v>0.800489923679053</v>
      </c>
      <c r="BQ10860">
        <v>14862.7844044128</v>
      </c>
      <c r="BR10860">
        <v>1.39445566903817</v>
      </c>
      <c r="BS10860">
        <v>66329.7160739171</v>
      </c>
      <c r="BW10860" s="29">
        <v>10855</v>
      </c>
      <c r="BX10860">
        <f t="shared" si="652"/>
        <v>1</v>
      </c>
      <c r="BY10860">
        <f t="shared" si="653"/>
        <v>1</v>
      </c>
    </row>
    <row r="10861" spans="1:77">
      <c r="A10861" s="15">
        <v>10856</v>
      </c>
      <c r="BP10861">
        <v>0.815136056975122</v>
      </c>
      <c r="BQ10861">
        <v>15917.2423888435</v>
      </c>
      <c r="BR10861">
        <v>1.39636034422921</v>
      </c>
      <c r="BS10861">
        <v>67210.8057292616</v>
      </c>
      <c r="BW10861" s="29">
        <v>10856</v>
      </c>
      <c r="BX10861">
        <f t="shared" si="652"/>
        <v>1</v>
      </c>
      <c r="BY10861">
        <f t="shared" si="653"/>
        <v>1</v>
      </c>
    </row>
    <row r="10862" spans="1:77">
      <c r="A10862" s="15">
        <v>10857</v>
      </c>
      <c r="BP10862">
        <v>0.772027867546811</v>
      </c>
      <c r="BQ10862">
        <v>13270.2110607619</v>
      </c>
      <c r="BR10862">
        <v>1.33220131489159</v>
      </c>
      <c r="BS10862">
        <v>63196.2082893174</v>
      </c>
      <c r="BW10862" s="29">
        <v>10857</v>
      </c>
      <c r="BX10862">
        <f t="shared" si="652"/>
        <v>1</v>
      </c>
      <c r="BY10862">
        <f t="shared" si="653"/>
        <v>1</v>
      </c>
    </row>
    <row r="10863" spans="1:77">
      <c r="A10863" s="15">
        <v>10858</v>
      </c>
      <c r="BP10863">
        <v>0.821271547853148</v>
      </c>
      <c r="BQ10863">
        <v>14652.2446352797</v>
      </c>
      <c r="BR10863">
        <v>1.41546863469083</v>
      </c>
      <c r="BS10863">
        <v>68721.5197394855</v>
      </c>
      <c r="BW10863" s="29">
        <v>10858</v>
      </c>
      <c r="BX10863">
        <f t="shared" si="652"/>
        <v>1</v>
      </c>
      <c r="BY10863">
        <f t="shared" si="653"/>
        <v>1</v>
      </c>
    </row>
    <row r="10864" spans="1:77">
      <c r="A10864" s="15">
        <v>10859</v>
      </c>
      <c r="BP10864">
        <v>0.819188143495058</v>
      </c>
      <c r="BQ10864">
        <v>12001.2975203391</v>
      </c>
      <c r="BR10864">
        <v>1.42708731392882</v>
      </c>
      <c r="BS10864">
        <v>62457.9850916676</v>
      </c>
      <c r="BW10864" s="29">
        <v>10859</v>
      </c>
      <c r="BX10864">
        <f t="shared" si="652"/>
        <v>1</v>
      </c>
      <c r="BY10864">
        <f t="shared" si="653"/>
        <v>1</v>
      </c>
    </row>
    <row r="10865" spans="1:77">
      <c r="A10865" s="15">
        <v>10860</v>
      </c>
      <c r="BP10865">
        <v>0.775489823360445</v>
      </c>
      <c r="BQ10865">
        <v>15375.7984911155</v>
      </c>
      <c r="BR10865">
        <v>1.33412113451189</v>
      </c>
      <c r="BS10865">
        <v>67157.690251242</v>
      </c>
      <c r="BW10865" s="29">
        <v>10860</v>
      </c>
      <c r="BX10865">
        <f t="shared" si="652"/>
        <v>1</v>
      </c>
      <c r="BY10865">
        <f t="shared" si="653"/>
        <v>1</v>
      </c>
    </row>
    <row r="10866" spans="1:77">
      <c r="A10866" s="15">
        <v>10861</v>
      </c>
      <c r="BP10866">
        <v>0.85152264934093</v>
      </c>
      <c r="BQ10866">
        <v>13115.2929278313</v>
      </c>
      <c r="BR10866">
        <v>1.46439166720489</v>
      </c>
      <c r="BS10866">
        <v>63374.4194784153</v>
      </c>
      <c r="BW10866" s="29">
        <v>10861</v>
      </c>
      <c r="BX10866">
        <f t="shared" si="652"/>
        <v>1</v>
      </c>
      <c r="BY10866">
        <f t="shared" si="653"/>
        <v>1</v>
      </c>
    </row>
    <row r="10867" spans="1:77">
      <c r="A10867" s="15">
        <v>10862</v>
      </c>
      <c r="BP10867">
        <v>0.772757625612941</v>
      </c>
      <c r="BQ10867">
        <v>15377.6341867635</v>
      </c>
      <c r="BR10867">
        <v>1.3199261045416</v>
      </c>
      <c r="BS10867">
        <v>67371.3868520638</v>
      </c>
      <c r="BW10867" s="29">
        <v>10862</v>
      </c>
      <c r="BX10867">
        <f t="shared" si="652"/>
        <v>1</v>
      </c>
      <c r="BY10867">
        <f t="shared" si="653"/>
        <v>1</v>
      </c>
    </row>
    <row r="10868" spans="1:77">
      <c r="A10868" s="15">
        <v>10863</v>
      </c>
      <c r="BP10868">
        <v>0.786963969524379</v>
      </c>
      <c r="BQ10868">
        <v>14401.6046270173</v>
      </c>
      <c r="BR10868">
        <v>1.34064589763246</v>
      </c>
      <c r="BS10868">
        <v>61610.5216068884</v>
      </c>
      <c r="BW10868" s="29">
        <v>10863</v>
      </c>
      <c r="BX10868">
        <f t="shared" si="652"/>
        <v>1</v>
      </c>
      <c r="BY10868">
        <f t="shared" si="653"/>
        <v>1</v>
      </c>
    </row>
    <row r="10869" spans="1:77">
      <c r="A10869" s="15">
        <v>10864</v>
      </c>
      <c r="BP10869">
        <v>0.83332593817237</v>
      </c>
      <c r="BQ10869">
        <v>14131.5829756685</v>
      </c>
      <c r="BR10869">
        <v>1.42060985723831</v>
      </c>
      <c r="BS10869">
        <v>80410.4094122664</v>
      </c>
      <c r="BW10869" s="29">
        <v>10864</v>
      </c>
      <c r="BX10869">
        <f t="shared" si="652"/>
        <v>1</v>
      </c>
      <c r="BY10869">
        <f t="shared" si="653"/>
        <v>1</v>
      </c>
    </row>
    <row r="10870" spans="1:77">
      <c r="A10870" s="15">
        <v>10865</v>
      </c>
      <c r="BP10870">
        <v>0.795424603323985</v>
      </c>
      <c r="BQ10870">
        <v>12752.1489280008</v>
      </c>
      <c r="BR10870">
        <v>1.37669940990847</v>
      </c>
      <c r="BS10870">
        <v>80451.7045907137</v>
      </c>
      <c r="BW10870" s="29">
        <v>10865</v>
      </c>
      <c r="BX10870">
        <f t="shared" si="652"/>
        <v>1</v>
      </c>
      <c r="BY10870">
        <f t="shared" si="653"/>
        <v>1</v>
      </c>
    </row>
    <row r="10871" spans="1:77">
      <c r="A10871" s="15">
        <v>10866</v>
      </c>
      <c r="BP10871">
        <v>0.831881883256889</v>
      </c>
      <c r="BQ10871">
        <v>18999.0514440334</v>
      </c>
      <c r="BR10871">
        <v>1.44364895846671</v>
      </c>
      <c r="BS10871">
        <v>70742.4869421363</v>
      </c>
      <c r="BW10871" s="29">
        <v>10866</v>
      </c>
      <c r="BX10871">
        <f t="shared" si="652"/>
        <v>1</v>
      </c>
      <c r="BY10871">
        <f t="shared" si="653"/>
        <v>1</v>
      </c>
    </row>
    <row r="10872" spans="1:77">
      <c r="A10872" s="15">
        <v>10867</v>
      </c>
      <c r="BP10872">
        <v>0.778850018169273</v>
      </c>
      <c r="BQ10872">
        <v>14718.4843450931</v>
      </c>
      <c r="BR10872">
        <v>1.30634077634954</v>
      </c>
      <c r="BS10872">
        <v>65642.4506568847</v>
      </c>
      <c r="BW10872" s="29">
        <v>10867</v>
      </c>
      <c r="BX10872">
        <f t="shared" si="652"/>
        <v>1</v>
      </c>
      <c r="BY10872">
        <f t="shared" si="653"/>
        <v>1</v>
      </c>
    </row>
    <row r="10873" spans="1:77">
      <c r="A10873" s="15">
        <v>10868</v>
      </c>
      <c r="BP10873">
        <v>0.804842633722597</v>
      </c>
      <c r="BQ10873">
        <v>17449.05336738</v>
      </c>
      <c r="BR10873">
        <v>1.39688078309395</v>
      </c>
      <c r="BS10873">
        <v>84989.6530806616</v>
      </c>
      <c r="BW10873" s="29">
        <v>10868</v>
      </c>
      <c r="BX10873">
        <f t="shared" si="652"/>
        <v>1</v>
      </c>
      <c r="BY10873">
        <f t="shared" si="653"/>
        <v>1</v>
      </c>
    </row>
    <row r="10874" spans="1:77">
      <c r="A10874" s="15">
        <v>10869</v>
      </c>
      <c r="BP10874">
        <v>0.775688082374191</v>
      </c>
      <c r="BQ10874">
        <v>12613.3738802624</v>
      </c>
      <c r="BR10874">
        <v>1.34002073237481</v>
      </c>
      <c r="BS10874">
        <v>75376.0986910193</v>
      </c>
      <c r="BW10874" s="29">
        <v>10869</v>
      </c>
      <c r="BX10874">
        <f t="shared" si="652"/>
        <v>1</v>
      </c>
      <c r="BY10874">
        <f t="shared" si="653"/>
        <v>1</v>
      </c>
    </row>
    <row r="10875" spans="1:77">
      <c r="A10875" s="15">
        <v>10870</v>
      </c>
      <c r="BP10875">
        <v>0.87434351441398</v>
      </c>
      <c r="BQ10875">
        <v>15859.8856383409</v>
      </c>
      <c r="BR10875">
        <v>1.51666692280271</v>
      </c>
      <c r="BS10875">
        <v>70182.6373258671</v>
      </c>
      <c r="BW10875" s="29">
        <v>10870</v>
      </c>
      <c r="BX10875">
        <f t="shared" si="652"/>
        <v>1</v>
      </c>
      <c r="BY10875">
        <f t="shared" si="653"/>
        <v>1</v>
      </c>
    </row>
    <row r="10876" spans="1:77">
      <c r="A10876" s="15">
        <v>10871</v>
      </c>
      <c r="BP10876">
        <v>0.831356298693648</v>
      </c>
      <c r="BQ10876">
        <v>17658.201942249</v>
      </c>
      <c r="BR10876">
        <v>1.45809585628728</v>
      </c>
      <c r="BS10876">
        <v>66215.6452252007</v>
      </c>
      <c r="BW10876" s="29">
        <v>10871</v>
      </c>
      <c r="BX10876">
        <f t="shared" si="652"/>
        <v>1</v>
      </c>
      <c r="BY10876">
        <f t="shared" si="653"/>
        <v>1</v>
      </c>
    </row>
    <row r="10877" spans="1:77">
      <c r="A10877" s="15">
        <v>10872</v>
      </c>
      <c r="BP10877">
        <v>0.802596877133053</v>
      </c>
      <c r="BQ10877">
        <v>13376.7241359558</v>
      </c>
      <c r="BR10877">
        <v>1.34875703457188</v>
      </c>
      <c r="BS10877">
        <v>75568.7737122756</v>
      </c>
      <c r="BW10877" s="29">
        <v>10872</v>
      </c>
      <c r="BX10877">
        <f t="shared" si="652"/>
        <v>1</v>
      </c>
      <c r="BY10877">
        <f t="shared" si="653"/>
        <v>1</v>
      </c>
    </row>
    <row r="10878" spans="1:77">
      <c r="A10878" s="15">
        <v>10873</v>
      </c>
      <c r="BP10878">
        <v>0.824388682305704</v>
      </c>
      <c r="BQ10878">
        <v>14144.0746937295</v>
      </c>
      <c r="BR10878">
        <v>1.42074980052737</v>
      </c>
      <c r="BS10878">
        <v>63540.5752506528</v>
      </c>
      <c r="BW10878" s="29">
        <v>10873</v>
      </c>
      <c r="BX10878">
        <f t="shared" si="652"/>
        <v>1</v>
      </c>
      <c r="BY10878">
        <f t="shared" si="653"/>
        <v>1</v>
      </c>
    </row>
    <row r="10879" spans="1:77">
      <c r="A10879" s="15">
        <v>10874</v>
      </c>
      <c r="BP10879">
        <v>0.806448822172109</v>
      </c>
      <c r="BQ10879">
        <v>16345.5475804628</v>
      </c>
      <c r="BR10879">
        <v>1.39560193680026</v>
      </c>
      <c r="BS10879">
        <v>73664.7446707793</v>
      </c>
      <c r="BW10879" s="29">
        <v>10874</v>
      </c>
      <c r="BX10879">
        <f t="shared" si="652"/>
        <v>1</v>
      </c>
      <c r="BY10879">
        <f t="shared" si="653"/>
        <v>1</v>
      </c>
    </row>
    <row r="10880" spans="1:77">
      <c r="A10880" s="15">
        <v>10875</v>
      </c>
      <c r="BP10880">
        <v>0.747286210225892</v>
      </c>
      <c r="BQ10880">
        <v>11068.4371827265</v>
      </c>
      <c r="BR10880">
        <v>1.27751828111797</v>
      </c>
      <c r="BS10880">
        <v>75264.4544308263</v>
      </c>
      <c r="BW10880" s="29">
        <v>10875</v>
      </c>
      <c r="BX10880">
        <f t="shared" si="652"/>
        <v>1</v>
      </c>
      <c r="BY10880">
        <f t="shared" si="653"/>
        <v>1</v>
      </c>
    </row>
    <row r="10881" spans="1:77">
      <c r="A10881" s="15">
        <v>10876</v>
      </c>
      <c r="BP10881">
        <v>0.779980977897969</v>
      </c>
      <c r="BQ10881">
        <v>11768.9950369559</v>
      </c>
      <c r="BR10881">
        <v>1.35455467569224</v>
      </c>
      <c r="BS10881">
        <v>61383.733342966</v>
      </c>
      <c r="BW10881" s="29">
        <v>10876</v>
      </c>
      <c r="BX10881">
        <f t="shared" si="652"/>
        <v>1</v>
      </c>
      <c r="BY10881">
        <f t="shared" si="653"/>
        <v>1</v>
      </c>
    </row>
    <row r="10882" spans="1:77">
      <c r="A10882" s="15">
        <v>10877</v>
      </c>
      <c r="BP10882">
        <v>0.765641921781971</v>
      </c>
      <c r="BQ10882">
        <v>17255.4235989237</v>
      </c>
      <c r="BR10882">
        <v>1.29324886522617</v>
      </c>
      <c r="BS10882">
        <v>68919.1215423175</v>
      </c>
      <c r="BW10882" s="29">
        <v>10877</v>
      </c>
      <c r="BX10882">
        <f t="shared" si="652"/>
        <v>1</v>
      </c>
      <c r="BY10882">
        <f t="shared" si="653"/>
        <v>1</v>
      </c>
    </row>
    <row r="10883" spans="1:77">
      <c r="A10883" s="15">
        <v>10878</v>
      </c>
      <c r="BP10883">
        <v>0.824449148654406</v>
      </c>
      <c r="BQ10883">
        <v>18563.0761183324</v>
      </c>
      <c r="BR10883">
        <v>1.41682114734444</v>
      </c>
      <c r="BS10883">
        <v>70299.3303925919</v>
      </c>
      <c r="BW10883" s="29">
        <v>10878</v>
      </c>
      <c r="BX10883">
        <f t="shared" si="652"/>
        <v>1</v>
      </c>
      <c r="BY10883">
        <f t="shared" si="653"/>
        <v>1</v>
      </c>
    </row>
    <row r="10884" spans="1:77">
      <c r="A10884" s="15">
        <v>10879</v>
      </c>
      <c r="BP10884">
        <v>0.775459738632145</v>
      </c>
      <c r="BQ10884">
        <v>16020.457522874</v>
      </c>
      <c r="BR10884">
        <v>1.32495604923286</v>
      </c>
      <c r="BS10884">
        <v>84446.1921437167</v>
      </c>
      <c r="BW10884" s="29">
        <v>10879</v>
      </c>
      <c r="BX10884">
        <f t="shared" si="652"/>
        <v>1</v>
      </c>
      <c r="BY10884">
        <f t="shared" si="653"/>
        <v>1</v>
      </c>
    </row>
    <row r="10885" spans="1:77">
      <c r="A10885" s="15">
        <v>10880</v>
      </c>
      <c r="BP10885">
        <v>0.791304814831036</v>
      </c>
      <c r="BQ10885">
        <v>11960.8349100556</v>
      </c>
      <c r="BR10885">
        <v>1.35816559048605</v>
      </c>
      <c r="BS10885">
        <v>60705.3692898915</v>
      </c>
      <c r="BW10885" s="29">
        <v>10880</v>
      </c>
      <c r="BX10885">
        <f t="shared" si="652"/>
        <v>1</v>
      </c>
      <c r="BY10885">
        <f t="shared" si="653"/>
        <v>1</v>
      </c>
    </row>
    <row r="10886" spans="1:77">
      <c r="A10886" s="15">
        <v>10881</v>
      </c>
      <c r="BP10886">
        <v>0.811781399923622</v>
      </c>
      <c r="BQ10886">
        <v>18067.9407036544</v>
      </c>
      <c r="BR10886">
        <v>1.40440759359462</v>
      </c>
      <c r="BS10886">
        <v>69962.0389170226</v>
      </c>
      <c r="BW10886" s="29">
        <v>10881</v>
      </c>
      <c r="BX10886">
        <f t="shared" si="652"/>
        <v>1</v>
      </c>
      <c r="BY10886">
        <f t="shared" si="653"/>
        <v>1</v>
      </c>
    </row>
    <row r="10887" spans="1:77">
      <c r="A10887" s="15">
        <v>10882</v>
      </c>
      <c r="BP10887">
        <v>0.820420102702015</v>
      </c>
      <c r="BQ10887">
        <v>13011.1622714729</v>
      </c>
      <c r="BR10887">
        <v>1.42633660445075</v>
      </c>
      <c r="BS10887">
        <v>78518.1364192521</v>
      </c>
      <c r="BW10887" s="29">
        <v>10882</v>
      </c>
      <c r="BX10887">
        <f t="shared" ref="BX10887:BX10950" si="654">IF(BU10887=MAX($BU10887:$BV10887),1,0)</f>
        <v>1</v>
      </c>
      <c r="BY10887">
        <f t="shared" ref="BY10887:BY10950" si="655">IF(BV10887=MAX($BU10887:$BV10887),1,0)</f>
        <v>1</v>
      </c>
    </row>
    <row r="10888" spans="1:77">
      <c r="A10888" s="15">
        <v>10883</v>
      </c>
      <c r="BP10888">
        <v>0.774626192534772</v>
      </c>
      <c r="BQ10888">
        <v>14036.6727287403</v>
      </c>
      <c r="BR10888">
        <v>1.34288098958623</v>
      </c>
      <c r="BS10888">
        <v>67522.6769043022</v>
      </c>
      <c r="BW10888" s="29">
        <v>10883</v>
      </c>
      <c r="BX10888">
        <f t="shared" si="654"/>
        <v>1</v>
      </c>
      <c r="BY10888">
        <f t="shared" si="655"/>
        <v>1</v>
      </c>
    </row>
    <row r="10889" spans="1:77">
      <c r="A10889" s="15">
        <v>10884</v>
      </c>
      <c r="BP10889">
        <v>0.859732065306306</v>
      </c>
      <c r="BQ10889">
        <v>15159.8607825931</v>
      </c>
      <c r="BR10889">
        <v>1.49872822433456</v>
      </c>
      <c r="BS10889">
        <v>67511.5800326416</v>
      </c>
      <c r="BW10889" s="29">
        <v>10884</v>
      </c>
      <c r="BX10889">
        <f t="shared" si="654"/>
        <v>1</v>
      </c>
      <c r="BY10889">
        <f t="shared" si="655"/>
        <v>1</v>
      </c>
    </row>
    <row r="10890" spans="1:77">
      <c r="A10890" s="15">
        <v>10885</v>
      </c>
      <c r="BP10890">
        <v>0.829050372151697</v>
      </c>
      <c r="BQ10890">
        <v>13867.2717411588</v>
      </c>
      <c r="BR10890">
        <v>1.42700496478176</v>
      </c>
      <c r="BS10890">
        <v>77341.4509961113</v>
      </c>
      <c r="BW10890" s="29">
        <v>10885</v>
      </c>
      <c r="BX10890">
        <f t="shared" si="654"/>
        <v>1</v>
      </c>
      <c r="BY10890">
        <f t="shared" si="655"/>
        <v>1</v>
      </c>
    </row>
    <row r="10891" spans="1:77">
      <c r="A10891" s="15">
        <v>10886</v>
      </c>
      <c r="BP10891">
        <v>0.832883442433068</v>
      </c>
      <c r="BQ10891">
        <v>13645.0625714721</v>
      </c>
      <c r="BR10891">
        <v>1.47656346918508</v>
      </c>
      <c r="BS10891">
        <v>83074.9881046836</v>
      </c>
      <c r="BW10891" s="29">
        <v>10886</v>
      </c>
      <c r="BX10891">
        <f t="shared" si="654"/>
        <v>1</v>
      </c>
      <c r="BY10891">
        <f t="shared" si="655"/>
        <v>1</v>
      </c>
    </row>
    <row r="10892" spans="1:77">
      <c r="A10892" s="15">
        <v>10887</v>
      </c>
      <c r="BP10892">
        <v>0.835028775248484</v>
      </c>
      <c r="BQ10892">
        <v>13385.5662458685</v>
      </c>
      <c r="BR10892">
        <v>1.42478098765624</v>
      </c>
      <c r="BS10892">
        <v>79095.9685803278</v>
      </c>
      <c r="BW10892" s="29">
        <v>10887</v>
      </c>
      <c r="BX10892">
        <f t="shared" si="654"/>
        <v>1</v>
      </c>
      <c r="BY10892">
        <f t="shared" si="655"/>
        <v>1</v>
      </c>
    </row>
    <row r="10893" spans="1:77">
      <c r="A10893" s="15">
        <v>10888</v>
      </c>
      <c r="BP10893">
        <v>0.830236864472775</v>
      </c>
      <c r="BQ10893">
        <v>12959.9207637785</v>
      </c>
      <c r="BR10893">
        <v>1.42771783713281</v>
      </c>
      <c r="BS10893">
        <v>63191.4339103867</v>
      </c>
      <c r="BW10893" s="29">
        <v>10888</v>
      </c>
      <c r="BX10893">
        <f t="shared" si="654"/>
        <v>1</v>
      </c>
      <c r="BY10893">
        <f t="shared" si="655"/>
        <v>1</v>
      </c>
    </row>
    <row r="10894" spans="1:77">
      <c r="A10894" s="15">
        <v>10889</v>
      </c>
      <c r="BP10894">
        <v>0.837905734191129</v>
      </c>
      <c r="BQ10894">
        <v>13011.352558862</v>
      </c>
      <c r="BR10894">
        <v>1.44052751641039</v>
      </c>
      <c r="BS10894">
        <v>80156.1646674058</v>
      </c>
      <c r="BW10894" s="29">
        <v>10889</v>
      </c>
      <c r="BX10894">
        <f t="shared" si="654"/>
        <v>1</v>
      </c>
      <c r="BY10894">
        <f t="shared" si="655"/>
        <v>1</v>
      </c>
    </row>
    <row r="10895" spans="1:77">
      <c r="A10895" s="15">
        <v>10890</v>
      </c>
      <c r="BP10895">
        <v>0.831681603941711</v>
      </c>
      <c r="BQ10895">
        <v>15205.9811063888</v>
      </c>
      <c r="BR10895">
        <v>1.42304233489306</v>
      </c>
      <c r="BS10895">
        <v>63130.2799692081</v>
      </c>
      <c r="BW10895" s="29">
        <v>10890</v>
      </c>
      <c r="BX10895">
        <f t="shared" si="654"/>
        <v>1</v>
      </c>
      <c r="BY10895">
        <f t="shared" si="655"/>
        <v>1</v>
      </c>
    </row>
    <row r="10896" spans="1:77">
      <c r="A10896" s="15">
        <v>10891</v>
      </c>
      <c r="BP10896">
        <v>0.856043575304048</v>
      </c>
      <c r="BQ10896">
        <v>14764.802673393</v>
      </c>
      <c r="BR10896">
        <v>1.49773513815854</v>
      </c>
      <c r="BS10896">
        <v>65526.2900698462</v>
      </c>
      <c r="BW10896" s="29">
        <v>10891</v>
      </c>
      <c r="BX10896">
        <f t="shared" si="654"/>
        <v>1</v>
      </c>
      <c r="BY10896">
        <f t="shared" si="655"/>
        <v>1</v>
      </c>
    </row>
    <row r="10897" spans="1:77">
      <c r="A10897" s="15">
        <v>10892</v>
      </c>
      <c r="BP10897">
        <v>0.765276291040577</v>
      </c>
      <c r="BQ10897">
        <v>14752.3548147663</v>
      </c>
      <c r="BR10897">
        <v>1.30209205516343</v>
      </c>
      <c r="BS10897">
        <v>64891.9910020871</v>
      </c>
      <c r="BW10897" s="29">
        <v>10892</v>
      </c>
      <c r="BX10897">
        <f t="shared" si="654"/>
        <v>1</v>
      </c>
      <c r="BY10897">
        <f t="shared" si="655"/>
        <v>1</v>
      </c>
    </row>
    <row r="10898" spans="1:77">
      <c r="A10898" s="15">
        <v>10893</v>
      </c>
      <c r="BP10898">
        <v>0.818839467998417</v>
      </c>
      <c r="BQ10898">
        <v>13794.0948135316</v>
      </c>
      <c r="BR10898">
        <v>1.41455999349885</v>
      </c>
      <c r="BS10898">
        <v>79054.7694600019</v>
      </c>
      <c r="BW10898" s="29">
        <v>10893</v>
      </c>
      <c r="BX10898">
        <f t="shared" si="654"/>
        <v>1</v>
      </c>
      <c r="BY10898">
        <f t="shared" si="655"/>
        <v>1</v>
      </c>
    </row>
    <row r="10899" spans="1:77">
      <c r="A10899" s="15">
        <v>10894</v>
      </c>
      <c r="BP10899">
        <v>0.773754889030854</v>
      </c>
      <c r="BQ10899">
        <v>15934.9476617958</v>
      </c>
      <c r="BR10899">
        <v>1.32294418736373</v>
      </c>
      <c r="BS10899">
        <v>66526.0938452932</v>
      </c>
      <c r="BW10899" s="29">
        <v>10894</v>
      </c>
      <c r="BX10899">
        <f t="shared" si="654"/>
        <v>1</v>
      </c>
      <c r="BY10899">
        <f t="shared" si="655"/>
        <v>1</v>
      </c>
    </row>
    <row r="10900" spans="1:77">
      <c r="A10900" s="15">
        <v>10895</v>
      </c>
      <c r="BP10900">
        <v>0.838129114635097</v>
      </c>
      <c r="BQ10900">
        <v>13763.9323903884</v>
      </c>
      <c r="BR10900">
        <v>1.43951267638371</v>
      </c>
      <c r="BS10900">
        <v>61968.6633299316</v>
      </c>
      <c r="BW10900" s="29">
        <v>10895</v>
      </c>
      <c r="BX10900">
        <f t="shared" si="654"/>
        <v>1</v>
      </c>
      <c r="BY10900">
        <f t="shared" si="655"/>
        <v>1</v>
      </c>
    </row>
    <row r="10901" spans="1:77">
      <c r="A10901" s="15">
        <v>10896</v>
      </c>
      <c r="BP10901">
        <v>0.835608537963272</v>
      </c>
      <c r="BQ10901">
        <v>19782.3673597384</v>
      </c>
      <c r="BR10901">
        <v>1.42837869031132</v>
      </c>
      <c r="BS10901">
        <v>69185.1713908587</v>
      </c>
      <c r="BW10901" s="29">
        <v>10896</v>
      </c>
      <c r="BX10901">
        <f t="shared" si="654"/>
        <v>1</v>
      </c>
      <c r="BY10901">
        <f t="shared" si="655"/>
        <v>1</v>
      </c>
    </row>
    <row r="10902" spans="1:77">
      <c r="A10902" s="15">
        <v>10897</v>
      </c>
      <c r="BP10902">
        <v>0.802689340444362</v>
      </c>
      <c r="BQ10902">
        <v>16356.1208437495</v>
      </c>
      <c r="BR10902">
        <v>1.37961013044334</v>
      </c>
      <c r="BS10902">
        <v>82386.0501668636</v>
      </c>
      <c r="BW10902" s="29">
        <v>10897</v>
      </c>
      <c r="BX10902">
        <f t="shared" si="654"/>
        <v>1</v>
      </c>
      <c r="BY10902">
        <f t="shared" si="655"/>
        <v>1</v>
      </c>
    </row>
    <row r="10903" spans="1:77">
      <c r="A10903" s="15">
        <v>10898</v>
      </c>
      <c r="BP10903">
        <v>0.850761322764334</v>
      </c>
      <c r="BQ10903">
        <v>13978.8265243796</v>
      </c>
      <c r="BR10903">
        <v>1.44720513898291</v>
      </c>
      <c r="BS10903">
        <v>77657.9787231308</v>
      </c>
      <c r="BW10903" s="29">
        <v>10898</v>
      </c>
      <c r="BX10903">
        <f t="shared" si="654"/>
        <v>1</v>
      </c>
      <c r="BY10903">
        <f t="shared" si="655"/>
        <v>1</v>
      </c>
    </row>
    <row r="10904" spans="1:77">
      <c r="A10904" s="15">
        <v>10899</v>
      </c>
      <c r="BP10904">
        <v>0.834503376976173</v>
      </c>
      <c r="BQ10904">
        <v>12833.34237309</v>
      </c>
      <c r="BR10904">
        <v>1.44506404533839</v>
      </c>
      <c r="BS10904">
        <v>63515.1296537987</v>
      </c>
      <c r="BW10904" s="29">
        <v>10899</v>
      </c>
      <c r="BX10904">
        <f t="shared" si="654"/>
        <v>1</v>
      </c>
      <c r="BY10904">
        <f t="shared" si="655"/>
        <v>1</v>
      </c>
    </row>
    <row r="10905" spans="1:77">
      <c r="A10905" s="15">
        <v>10900</v>
      </c>
      <c r="BP10905">
        <v>0.835729638692469</v>
      </c>
      <c r="BQ10905">
        <v>14008.9344408112</v>
      </c>
      <c r="BR10905">
        <v>1.43782112840283</v>
      </c>
      <c r="BS10905">
        <v>63883.4552039566</v>
      </c>
      <c r="BW10905" s="29">
        <v>10900</v>
      </c>
      <c r="BX10905">
        <f t="shared" si="654"/>
        <v>1</v>
      </c>
      <c r="BY10905">
        <f t="shared" si="655"/>
        <v>1</v>
      </c>
    </row>
    <row r="10906" spans="1:77">
      <c r="A10906" s="15">
        <v>10901</v>
      </c>
      <c r="BP10906">
        <v>0.79901695156528</v>
      </c>
      <c r="BQ10906">
        <v>17425.5364599866</v>
      </c>
      <c r="BR10906">
        <v>1.38432808905025</v>
      </c>
      <c r="BS10906">
        <v>68184.799741435</v>
      </c>
      <c r="BW10906" s="29">
        <v>10901</v>
      </c>
      <c r="BX10906">
        <f t="shared" si="654"/>
        <v>1</v>
      </c>
      <c r="BY10906">
        <f t="shared" si="655"/>
        <v>1</v>
      </c>
    </row>
    <row r="10907" spans="1:77">
      <c r="A10907" s="15">
        <v>10902</v>
      </c>
      <c r="BP10907">
        <v>0.815103651178193</v>
      </c>
      <c r="BQ10907">
        <v>12370.0083472167</v>
      </c>
      <c r="BR10907">
        <v>1.38952006423427</v>
      </c>
      <c r="BS10907">
        <v>62852.3564934654</v>
      </c>
      <c r="BW10907" s="29">
        <v>10902</v>
      </c>
      <c r="BX10907">
        <f t="shared" si="654"/>
        <v>1</v>
      </c>
      <c r="BY10907">
        <f t="shared" si="655"/>
        <v>1</v>
      </c>
    </row>
    <row r="10908" spans="1:77">
      <c r="A10908" s="15">
        <v>10903</v>
      </c>
      <c r="BP10908">
        <v>0.807086429646798</v>
      </c>
      <c r="BQ10908">
        <v>11820.6959153644</v>
      </c>
      <c r="BR10908">
        <v>1.362499562837</v>
      </c>
      <c r="BS10908">
        <v>61702.99846942</v>
      </c>
      <c r="BW10908" s="29">
        <v>10903</v>
      </c>
      <c r="BX10908">
        <f t="shared" si="654"/>
        <v>1</v>
      </c>
      <c r="BY10908">
        <f t="shared" si="655"/>
        <v>1</v>
      </c>
    </row>
    <row r="10909" spans="1:77">
      <c r="A10909" s="15">
        <v>10904</v>
      </c>
      <c r="BP10909">
        <v>0.77682991699872</v>
      </c>
      <c r="BQ10909">
        <v>13301.65539068</v>
      </c>
      <c r="BR10909">
        <v>1.32938357330017</v>
      </c>
      <c r="BS10909">
        <v>64040.8714623212</v>
      </c>
      <c r="BW10909" s="29">
        <v>10904</v>
      </c>
      <c r="BX10909">
        <f t="shared" si="654"/>
        <v>1</v>
      </c>
      <c r="BY10909">
        <f t="shared" si="655"/>
        <v>1</v>
      </c>
    </row>
    <row r="10910" spans="1:77">
      <c r="A10910" s="15">
        <v>10905</v>
      </c>
      <c r="BP10910">
        <v>0.822202004278434</v>
      </c>
      <c r="BQ10910">
        <v>12531.6386546234</v>
      </c>
      <c r="BR10910">
        <v>1.40640953603918</v>
      </c>
      <c r="BS10910">
        <v>61765.7034421931</v>
      </c>
      <c r="BW10910" s="29">
        <v>10905</v>
      </c>
      <c r="BX10910">
        <f t="shared" si="654"/>
        <v>1</v>
      </c>
      <c r="BY10910">
        <f t="shared" si="655"/>
        <v>1</v>
      </c>
    </row>
    <row r="10911" spans="1:77">
      <c r="A10911" s="15">
        <v>10906</v>
      </c>
      <c r="BP10911">
        <v>0.841496923523317</v>
      </c>
      <c r="BQ10911">
        <v>15059.9625704634</v>
      </c>
      <c r="BR10911">
        <v>1.44034843816211</v>
      </c>
      <c r="BS10911">
        <v>65869.8992099835</v>
      </c>
      <c r="BW10911" s="29">
        <v>10906</v>
      </c>
      <c r="BX10911">
        <f t="shared" si="654"/>
        <v>1</v>
      </c>
      <c r="BY10911">
        <f t="shared" si="655"/>
        <v>1</v>
      </c>
    </row>
    <row r="10912" spans="1:77">
      <c r="A10912" s="15">
        <v>10907</v>
      </c>
      <c r="BP10912">
        <v>0.796501852725728</v>
      </c>
      <c r="BQ10912">
        <v>11836.5955177273</v>
      </c>
      <c r="BR10912">
        <v>1.34708892086598</v>
      </c>
      <c r="BS10912">
        <v>76263.4465512918</v>
      </c>
      <c r="BW10912" s="29">
        <v>10907</v>
      </c>
      <c r="BX10912">
        <f t="shared" si="654"/>
        <v>1</v>
      </c>
      <c r="BY10912">
        <f t="shared" si="655"/>
        <v>1</v>
      </c>
    </row>
    <row r="10913" spans="1:77">
      <c r="A10913" s="15">
        <v>10908</v>
      </c>
      <c r="BP10913">
        <v>0.816973000501683</v>
      </c>
      <c r="BQ10913">
        <v>13729.4157162575</v>
      </c>
      <c r="BR10913">
        <v>1.38781227051395</v>
      </c>
      <c r="BS10913">
        <v>77236.7920231899</v>
      </c>
      <c r="BW10913" s="29">
        <v>10908</v>
      </c>
      <c r="BX10913">
        <f t="shared" si="654"/>
        <v>1</v>
      </c>
      <c r="BY10913">
        <f t="shared" si="655"/>
        <v>1</v>
      </c>
    </row>
    <row r="10914" spans="1:77">
      <c r="A10914" s="15">
        <v>10909</v>
      </c>
      <c r="BP10914">
        <v>0.828964685442908</v>
      </c>
      <c r="BQ10914">
        <v>10385.5133137631</v>
      </c>
      <c r="BR10914">
        <v>1.40610966356301</v>
      </c>
      <c r="BS10914">
        <v>57714.2933145827</v>
      </c>
      <c r="BW10914" s="29">
        <v>10909</v>
      </c>
      <c r="BX10914">
        <f t="shared" si="654"/>
        <v>1</v>
      </c>
      <c r="BY10914">
        <f t="shared" si="655"/>
        <v>1</v>
      </c>
    </row>
    <row r="10915" spans="1:77">
      <c r="A10915" s="15">
        <v>10910</v>
      </c>
      <c r="BP10915">
        <v>0.801137802991709</v>
      </c>
      <c r="BQ10915">
        <v>13225.6283147751</v>
      </c>
      <c r="BR10915">
        <v>1.34962177988857</v>
      </c>
      <c r="BS10915">
        <v>77111.7362991176</v>
      </c>
      <c r="BW10915" s="29">
        <v>10910</v>
      </c>
      <c r="BX10915">
        <f t="shared" si="654"/>
        <v>1</v>
      </c>
      <c r="BY10915">
        <f t="shared" si="655"/>
        <v>1</v>
      </c>
    </row>
    <row r="10916" spans="1:77">
      <c r="A10916" s="15">
        <v>10911</v>
      </c>
      <c r="BP10916">
        <v>0.858604654352586</v>
      </c>
      <c r="BQ10916">
        <v>14915.7777306406</v>
      </c>
      <c r="BR10916">
        <v>1.483598211462</v>
      </c>
      <c r="BS10916">
        <v>65690.7731811627</v>
      </c>
      <c r="BW10916" s="29">
        <v>10911</v>
      </c>
      <c r="BX10916">
        <f t="shared" si="654"/>
        <v>1</v>
      </c>
      <c r="BY10916">
        <f t="shared" si="655"/>
        <v>1</v>
      </c>
    </row>
    <row r="10917" spans="1:77">
      <c r="A10917" s="15">
        <v>10912</v>
      </c>
      <c r="BP10917">
        <v>0.754869396158009</v>
      </c>
      <c r="BQ10917">
        <v>18829.2621712138</v>
      </c>
      <c r="BR10917">
        <v>1.26717107507229</v>
      </c>
      <c r="BS10917">
        <v>69185.0320298747</v>
      </c>
      <c r="BW10917" s="29">
        <v>10912</v>
      </c>
      <c r="BX10917">
        <f t="shared" si="654"/>
        <v>1</v>
      </c>
      <c r="BY10917">
        <f t="shared" si="655"/>
        <v>1</v>
      </c>
    </row>
    <row r="10918" spans="1:77">
      <c r="A10918" s="15">
        <v>10913</v>
      </c>
      <c r="BP10918">
        <v>0.781421780311495</v>
      </c>
      <c r="BQ10918">
        <v>10463.8544144085</v>
      </c>
      <c r="BR10918">
        <v>1.31971066511883</v>
      </c>
      <c r="BS10918">
        <v>73915.6432785771</v>
      </c>
      <c r="BW10918" s="29">
        <v>10913</v>
      </c>
      <c r="BX10918">
        <f t="shared" si="654"/>
        <v>1</v>
      </c>
      <c r="BY10918">
        <f t="shared" si="655"/>
        <v>1</v>
      </c>
    </row>
    <row r="10919" spans="1:77">
      <c r="A10919" s="15">
        <v>10914</v>
      </c>
      <c r="BP10919">
        <v>0.794063989426219</v>
      </c>
      <c r="BQ10919">
        <v>16167.4497132448</v>
      </c>
      <c r="BR10919">
        <v>1.34994318187086</v>
      </c>
      <c r="BS10919">
        <v>67154.5227276441</v>
      </c>
      <c r="BW10919" s="29">
        <v>10914</v>
      </c>
      <c r="BX10919">
        <f t="shared" si="654"/>
        <v>1</v>
      </c>
      <c r="BY10919">
        <f t="shared" si="655"/>
        <v>1</v>
      </c>
    </row>
    <row r="10920" spans="1:77">
      <c r="A10920" s="15">
        <v>10915</v>
      </c>
      <c r="BP10920">
        <v>0.847262943292679</v>
      </c>
      <c r="BQ10920">
        <v>13546.6464406972</v>
      </c>
      <c r="BR10920">
        <v>1.47309864986584</v>
      </c>
      <c r="BS10920">
        <v>64017.7229150573</v>
      </c>
      <c r="BW10920" s="29">
        <v>10915</v>
      </c>
      <c r="BX10920">
        <f t="shared" si="654"/>
        <v>1</v>
      </c>
      <c r="BY10920">
        <f t="shared" si="655"/>
        <v>1</v>
      </c>
    </row>
    <row r="10921" spans="1:77">
      <c r="A10921" s="15">
        <v>10916</v>
      </c>
      <c r="BP10921">
        <v>0.83859985927764</v>
      </c>
      <c r="BQ10921">
        <v>13885.8539831863</v>
      </c>
      <c r="BR10921">
        <v>1.43746103071103</v>
      </c>
      <c r="BS10921">
        <v>62442.734630948</v>
      </c>
      <c r="BW10921" s="29">
        <v>10916</v>
      </c>
      <c r="BX10921">
        <f t="shared" si="654"/>
        <v>1</v>
      </c>
      <c r="BY10921">
        <f t="shared" si="655"/>
        <v>1</v>
      </c>
    </row>
    <row r="10922" spans="1:77">
      <c r="A10922" s="15">
        <v>10917</v>
      </c>
      <c r="BP10922">
        <v>0.799007470623801</v>
      </c>
      <c r="BQ10922">
        <v>17640.0051844621</v>
      </c>
      <c r="BR10922">
        <v>1.38166445954566</v>
      </c>
      <c r="BS10922">
        <v>65632.3640730046</v>
      </c>
      <c r="BW10922" s="29">
        <v>10917</v>
      </c>
      <c r="BX10922">
        <f t="shared" si="654"/>
        <v>1</v>
      </c>
      <c r="BY10922">
        <f t="shared" si="655"/>
        <v>1</v>
      </c>
    </row>
    <row r="10923" spans="1:77">
      <c r="A10923" s="15">
        <v>10918</v>
      </c>
      <c r="BP10923">
        <v>0.845013746070359</v>
      </c>
      <c r="BQ10923">
        <v>12639.9038346148</v>
      </c>
      <c r="BR10923">
        <v>1.44960980525852</v>
      </c>
      <c r="BS10923">
        <v>61072.8189867631</v>
      </c>
      <c r="BW10923" s="29">
        <v>10918</v>
      </c>
      <c r="BX10923">
        <f t="shared" si="654"/>
        <v>1</v>
      </c>
      <c r="BY10923">
        <f t="shared" si="655"/>
        <v>1</v>
      </c>
    </row>
    <row r="10924" spans="1:77">
      <c r="A10924" s="15">
        <v>10919</v>
      </c>
      <c r="BP10924">
        <v>0.818681727855662</v>
      </c>
      <c r="BQ10924">
        <v>18044.9619080669</v>
      </c>
      <c r="BR10924">
        <v>1.41576041981375</v>
      </c>
      <c r="BS10924">
        <v>72976.5749981344</v>
      </c>
      <c r="BW10924" s="29">
        <v>10919</v>
      </c>
      <c r="BX10924">
        <f t="shared" si="654"/>
        <v>1</v>
      </c>
      <c r="BY10924">
        <f t="shared" si="655"/>
        <v>1</v>
      </c>
    </row>
    <row r="10925" spans="1:77">
      <c r="A10925" s="15">
        <v>10920</v>
      </c>
      <c r="BP10925">
        <v>0.858927217598787</v>
      </c>
      <c r="BQ10925">
        <v>16878.5948076257</v>
      </c>
      <c r="BR10925">
        <v>1.51209033429659</v>
      </c>
      <c r="BS10925">
        <v>72116.6677016555</v>
      </c>
      <c r="BW10925" s="29">
        <v>10920</v>
      </c>
      <c r="BX10925">
        <f t="shared" si="654"/>
        <v>1</v>
      </c>
      <c r="BY10925">
        <f t="shared" si="655"/>
        <v>1</v>
      </c>
    </row>
    <row r="10926" spans="1:77">
      <c r="A10926" s="15">
        <v>10921</v>
      </c>
      <c r="BP10926">
        <v>0.755468537673365</v>
      </c>
      <c r="BQ10926">
        <v>18695.433074404</v>
      </c>
      <c r="BR10926">
        <v>1.27021064829516</v>
      </c>
      <c r="BS10926">
        <v>68612.0735039233</v>
      </c>
      <c r="BW10926" s="29">
        <v>10921</v>
      </c>
      <c r="BX10926">
        <f t="shared" si="654"/>
        <v>1</v>
      </c>
      <c r="BY10926">
        <f t="shared" si="655"/>
        <v>1</v>
      </c>
    </row>
    <row r="10927" spans="1:77">
      <c r="A10927" s="15">
        <v>10922</v>
      </c>
      <c r="BP10927">
        <v>0.836775930251402</v>
      </c>
      <c r="BQ10927">
        <v>17747.4730365709</v>
      </c>
      <c r="BR10927">
        <v>1.43497264610289</v>
      </c>
      <c r="BS10927">
        <v>71208.3984877413</v>
      </c>
      <c r="BW10927" s="29">
        <v>10922</v>
      </c>
      <c r="BX10927">
        <f t="shared" si="654"/>
        <v>1</v>
      </c>
      <c r="BY10927">
        <f t="shared" si="655"/>
        <v>1</v>
      </c>
    </row>
    <row r="10928" spans="1:77">
      <c r="A10928" s="15">
        <v>10923</v>
      </c>
      <c r="BP10928">
        <v>0.775434203845363</v>
      </c>
      <c r="BQ10928">
        <v>12483.82580751</v>
      </c>
      <c r="BR10928">
        <v>1.32505360240864</v>
      </c>
      <c r="BS10928">
        <v>61443.9439325715</v>
      </c>
      <c r="BW10928" s="29">
        <v>10923</v>
      </c>
      <c r="BX10928">
        <f t="shared" si="654"/>
        <v>1</v>
      </c>
      <c r="BY10928">
        <f t="shared" si="655"/>
        <v>1</v>
      </c>
    </row>
    <row r="10929" spans="1:77">
      <c r="A10929" s="15">
        <v>10924</v>
      </c>
      <c r="BP10929">
        <v>0.807002790528587</v>
      </c>
      <c r="BQ10929">
        <v>16420.82843309</v>
      </c>
      <c r="BR10929">
        <v>1.37617808344373</v>
      </c>
      <c r="BS10929">
        <v>67469.6830493491</v>
      </c>
      <c r="BW10929" s="29">
        <v>10924</v>
      </c>
      <c r="BX10929">
        <f t="shared" si="654"/>
        <v>1</v>
      </c>
      <c r="BY10929">
        <f t="shared" si="655"/>
        <v>1</v>
      </c>
    </row>
    <row r="10930" spans="1:77">
      <c r="A10930" s="15">
        <v>10925</v>
      </c>
      <c r="BP10930">
        <v>0.830933370350397</v>
      </c>
      <c r="BQ10930">
        <v>12609.0745208294</v>
      </c>
      <c r="BR10930">
        <v>1.44036837787792</v>
      </c>
      <c r="BS10930">
        <v>63818.3030084548</v>
      </c>
      <c r="BW10930" s="29">
        <v>10925</v>
      </c>
      <c r="BX10930">
        <f t="shared" si="654"/>
        <v>1</v>
      </c>
      <c r="BY10930">
        <f t="shared" si="655"/>
        <v>1</v>
      </c>
    </row>
    <row r="10931" spans="1:77">
      <c r="A10931" s="15">
        <v>10926</v>
      </c>
      <c r="BP10931">
        <v>0.762084869892802</v>
      </c>
      <c r="BQ10931">
        <v>13138.6465239711</v>
      </c>
      <c r="BR10931">
        <v>1.30136246554698</v>
      </c>
      <c r="BS10931">
        <v>81989.7494921407</v>
      </c>
      <c r="BW10931" s="29">
        <v>10926</v>
      </c>
      <c r="BX10931">
        <f t="shared" si="654"/>
        <v>1</v>
      </c>
      <c r="BY10931">
        <f t="shared" si="655"/>
        <v>1</v>
      </c>
    </row>
    <row r="10932" spans="1:77">
      <c r="A10932" s="15">
        <v>10927</v>
      </c>
      <c r="BP10932">
        <v>0.849678799788989</v>
      </c>
      <c r="BQ10932">
        <v>12617.7176704237</v>
      </c>
      <c r="BR10932">
        <v>1.46466770300411</v>
      </c>
      <c r="BS10932">
        <v>61371.4886850456</v>
      </c>
      <c r="BW10932" s="29">
        <v>10927</v>
      </c>
      <c r="BX10932">
        <f t="shared" si="654"/>
        <v>1</v>
      </c>
      <c r="BY10932">
        <f t="shared" si="655"/>
        <v>1</v>
      </c>
    </row>
    <row r="10933" spans="1:77">
      <c r="A10933" s="15">
        <v>10928</v>
      </c>
      <c r="BP10933">
        <v>0.809136662912756</v>
      </c>
      <c r="BQ10933">
        <v>16507.598691227</v>
      </c>
      <c r="BR10933">
        <v>1.42035847422593</v>
      </c>
      <c r="BS10933">
        <v>68361.2450436003</v>
      </c>
      <c r="BW10933" s="29">
        <v>10928</v>
      </c>
      <c r="BX10933">
        <f t="shared" si="654"/>
        <v>1</v>
      </c>
      <c r="BY10933">
        <f t="shared" si="655"/>
        <v>1</v>
      </c>
    </row>
    <row r="10934" spans="1:77">
      <c r="A10934" s="15">
        <v>10929</v>
      </c>
      <c r="BP10934">
        <v>0.778617023923582</v>
      </c>
      <c r="BQ10934">
        <v>18848.6648903725</v>
      </c>
      <c r="BR10934">
        <v>1.34199829130049</v>
      </c>
      <c r="BS10934">
        <v>86853.5886086052</v>
      </c>
      <c r="BW10934" s="29">
        <v>10929</v>
      </c>
      <c r="BX10934">
        <f t="shared" si="654"/>
        <v>1</v>
      </c>
      <c r="BY10934">
        <f t="shared" si="655"/>
        <v>1</v>
      </c>
    </row>
    <row r="10935" spans="1:77">
      <c r="A10935" s="15">
        <v>10930</v>
      </c>
      <c r="BP10935">
        <v>0.8552991175806</v>
      </c>
      <c r="BQ10935">
        <v>13755.3229956098</v>
      </c>
      <c r="BR10935">
        <v>1.49844457265861</v>
      </c>
      <c r="BS10935">
        <v>80149.0506459708</v>
      </c>
      <c r="BW10935" s="29">
        <v>10930</v>
      </c>
      <c r="BX10935">
        <f t="shared" si="654"/>
        <v>1</v>
      </c>
      <c r="BY10935">
        <f t="shared" si="655"/>
        <v>1</v>
      </c>
    </row>
    <row r="10936" spans="1:77">
      <c r="A10936" s="15">
        <v>10931</v>
      </c>
      <c r="BP10936">
        <v>0.85148531626734</v>
      </c>
      <c r="BQ10936">
        <v>22940.2577462132</v>
      </c>
      <c r="BR10936">
        <v>1.4859870720862</v>
      </c>
      <c r="BS10936">
        <v>81506.6368928915</v>
      </c>
      <c r="BW10936" s="29">
        <v>10931</v>
      </c>
      <c r="BX10936">
        <f t="shared" si="654"/>
        <v>1</v>
      </c>
      <c r="BY10936">
        <f t="shared" si="655"/>
        <v>1</v>
      </c>
    </row>
    <row r="10937" spans="1:77">
      <c r="A10937" s="15">
        <v>10932</v>
      </c>
      <c r="BP10937">
        <v>0.809602833821199</v>
      </c>
      <c r="BQ10937">
        <v>13216.3784607671</v>
      </c>
      <c r="BR10937">
        <v>1.36320449984257</v>
      </c>
      <c r="BS10937">
        <v>61839.2509403642</v>
      </c>
      <c r="BW10937" s="29">
        <v>10932</v>
      </c>
      <c r="BX10937">
        <f t="shared" si="654"/>
        <v>1</v>
      </c>
      <c r="BY10937">
        <f t="shared" si="655"/>
        <v>1</v>
      </c>
    </row>
    <row r="10938" spans="1:77">
      <c r="A10938" s="15">
        <v>10933</v>
      </c>
      <c r="BP10938">
        <v>0.862443336676652</v>
      </c>
      <c r="BQ10938">
        <v>15812.9071334401</v>
      </c>
      <c r="BR10938">
        <v>1.50407961941211</v>
      </c>
      <c r="BS10938">
        <v>85148.3259194108</v>
      </c>
      <c r="BW10938" s="29">
        <v>10933</v>
      </c>
      <c r="BX10938">
        <f t="shared" si="654"/>
        <v>1</v>
      </c>
      <c r="BY10938">
        <f t="shared" si="655"/>
        <v>1</v>
      </c>
    </row>
    <row r="10939" spans="1:77">
      <c r="A10939" s="15">
        <v>10934</v>
      </c>
      <c r="BP10939">
        <v>0.805948537887955</v>
      </c>
      <c r="BQ10939">
        <v>13314.6195865116</v>
      </c>
      <c r="BR10939">
        <v>1.3374920928651</v>
      </c>
      <c r="BS10939">
        <v>62550.072812103</v>
      </c>
      <c r="BW10939" s="29">
        <v>10934</v>
      </c>
      <c r="BX10939">
        <f t="shared" si="654"/>
        <v>1</v>
      </c>
      <c r="BY10939">
        <f t="shared" si="655"/>
        <v>1</v>
      </c>
    </row>
    <row r="10940" spans="1:77">
      <c r="A10940" s="15">
        <v>10935</v>
      </c>
      <c r="BP10940">
        <v>0.794009356619566</v>
      </c>
      <c r="BQ10940">
        <v>15378.092726627</v>
      </c>
      <c r="BR10940">
        <v>1.37763734463801</v>
      </c>
      <c r="BS10940">
        <v>68802.8862799515</v>
      </c>
      <c r="BW10940" s="29">
        <v>10935</v>
      </c>
      <c r="BX10940">
        <f t="shared" si="654"/>
        <v>1</v>
      </c>
      <c r="BY10940">
        <f t="shared" si="655"/>
        <v>1</v>
      </c>
    </row>
    <row r="10941" spans="1:77">
      <c r="A10941" s="15">
        <v>10936</v>
      </c>
      <c r="BP10941">
        <v>0.788669105442346</v>
      </c>
      <c r="BQ10941">
        <v>11953.4580525268</v>
      </c>
      <c r="BR10941">
        <v>1.34730631031027</v>
      </c>
      <c r="BS10941">
        <v>75368.6425172745</v>
      </c>
      <c r="BW10941" s="29">
        <v>10936</v>
      </c>
      <c r="BX10941">
        <f t="shared" si="654"/>
        <v>1</v>
      </c>
      <c r="BY10941">
        <f t="shared" si="655"/>
        <v>1</v>
      </c>
    </row>
    <row r="10942" spans="1:77">
      <c r="A10942" s="15">
        <v>10937</v>
      </c>
      <c r="BP10942">
        <v>0.797033057466586</v>
      </c>
      <c r="BQ10942">
        <v>13284.0618524593</v>
      </c>
      <c r="BR10942">
        <v>1.35736837615905</v>
      </c>
      <c r="BS10942">
        <v>64388.9180380932</v>
      </c>
      <c r="BW10942" s="29">
        <v>10937</v>
      </c>
      <c r="BX10942">
        <f t="shared" si="654"/>
        <v>1</v>
      </c>
      <c r="BY10942">
        <f t="shared" si="655"/>
        <v>1</v>
      </c>
    </row>
    <row r="10943" spans="1:77">
      <c r="A10943" s="15">
        <v>10938</v>
      </c>
      <c r="BP10943">
        <v>0.835723423598057</v>
      </c>
      <c r="BQ10943">
        <v>16035.0017534616</v>
      </c>
      <c r="BR10943">
        <v>1.41861992405288</v>
      </c>
      <c r="BS10943">
        <v>67793.987376546</v>
      </c>
      <c r="BW10943" s="29">
        <v>10938</v>
      </c>
      <c r="BX10943">
        <f t="shared" si="654"/>
        <v>1</v>
      </c>
      <c r="BY10943">
        <f t="shared" si="655"/>
        <v>1</v>
      </c>
    </row>
    <row r="10944" spans="1:77">
      <c r="A10944" s="15">
        <v>10939</v>
      </c>
      <c r="BP10944">
        <v>0.840038886850712</v>
      </c>
      <c r="BQ10944">
        <v>17181.2418621615</v>
      </c>
      <c r="BR10944">
        <v>1.44947016210633</v>
      </c>
      <c r="BS10944">
        <v>66575.4668176326</v>
      </c>
      <c r="BW10944" s="29">
        <v>10939</v>
      </c>
      <c r="BX10944">
        <f t="shared" si="654"/>
        <v>1</v>
      </c>
      <c r="BY10944">
        <f t="shared" si="655"/>
        <v>1</v>
      </c>
    </row>
    <row r="10945" spans="1:77">
      <c r="A10945" s="15">
        <v>10940</v>
      </c>
      <c r="BP10945">
        <v>0.817873068472419</v>
      </c>
      <c r="BQ10945">
        <v>14562.4426251878</v>
      </c>
      <c r="BR10945">
        <v>1.40660067376484</v>
      </c>
      <c r="BS10945">
        <v>65212.6439523109</v>
      </c>
      <c r="BW10945" s="29">
        <v>10940</v>
      </c>
      <c r="BX10945">
        <f t="shared" si="654"/>
        <v>1</v>
      </c>
      <c r="BY10945">
        <f t="shared" si="655"/>
        <v>1</v>
      </c>
    </row>
    <row r="10946" spans="1:77">
      <c r="A10946" s="15">
        <v>10941</v>
      </c>
      <c r="BP10946">
        <v>0.751792645125497</v>
      </c>
      <c r="BQ10946">
        <v>15025.4642222241</v>
      </c>
      <c r="BR10946">
        <v>1.27414263345295</v>
      </c>
      <c r="BS10946">
        <v>65142.1729902526</v>
      </c>
      <c r="BW10946" s="29">
        <v>10941</v>
      </c>
      <c r="BX10946">
        <f t="shared" si="654"/>
        <v>1</v>
      </c>
      <c r="BY10946">
        <f t="shared" si="655"/>
        <v>1</v>
      </c>
    </row>
    <row r="10947" spans="1:77">
      <c r="A10947" s="15">
        <v>10942</v>
      </c>
      <c r="BP10947">
        <v>0.876442351321873</v>
      </c>
      <c r="BQ10947">
        <v>18185.2534285414</v>
      </c>
      <c r="BR10947">
        <v>1.52764707126157</v>
      </c>
      <c r="BS10947">
        <v>83979.1663469415</v>
      </c>
      <c r="BW10947" s="29">
        <v>10942</v>
      </c>
      <c r="BX10947">
        <f t="shared" si="654"/>
        <v>1</v>
      </c>
      <c r="BY10947">
        <f t="shared" si="655"/>
        <v>1</v>
      </c>
    </row>
    <row r="10948" spans="1:77">
      <c r="A10948" s="15">
        <v>10943</v>
      </c>
      <c r="BP10948">
        <v>0.821913222231382</v>
      </c>
      <c r="BQ10948">
        <v>11886.3883806441</v>
      </c>
      <c r="BR10948">
        <v>1.4241536861694</v>
      </c>
      <c r="BS10948">
        <v>62285.6674313352</v>
      </c>
      <c r="BW10948" s="29">
        <v>10943</v>
      </c>
      <c r="BX10948">
        <f t="shared" si="654"/>
        <v>1</v>
      </c>
      <c r="BY10948">
        <f t="shared" si="655"/>
        <v>1</v>
      </c>
    </row>
    <row r="10949" spans="1:77">
      <c r="A10949" s="15">
        <v>10944</v>
      </c>
      <c r="BP10949">
        <v>0.803923783525744</v>
      </c>
      <c r="BQ10949">
        <v>14350.2517174921</v>
      </c>
      <c r="BR10949">
        <v>1.36411967038984</v>
      </c>
      <c r="BS10949">
        <v>78824.121751593</v>
      </c>
      <c r="BW10949" s="29">
        <v>10944</v>
      </c>
      <c r="BX10949">
        <f t="shared" si="654"/>
        <v>1</v>
      </c>
      <c r="BY10949">
        <f t="shared" si="655"/>
        <v>1</v>
      </c>
    </row>
    <row r="10950" spans="1:77">
      <c r="A10950" s="15">
        <v>10945</v>
      </c>
      <c r="BP10950">
        <v>0.742338391872389</v>
      </c>
      <c r="BQ10950">
        <v>10568.5490070994</v>
      </c>
      <c r="BR10950">
        <v>1.2719075620519</v>
      </c>
      <c r="BS10950">
        <v>73725.996638702</v>
      </c>
      <c r="BW10950" s="29">
        <v>10945</v>
      </c>
      <c r="BX10950">
        <f t="shared" si="654"/>
        <v>1</v>
      </c>
      <c r="BY10950">
        <f t="shared" si="655"/>
        <v>1</v>
      </c>
    </row>
    <row r="10951" spans="1:77">
      <c r="A10951" s="15">
        <v>10946</v>
      </c>
      <c r="BP10951">
        <v>0.833180720077439</v>
      </c>
      <c r="BQ10951">
        <v>12563.433952297</v>
      </c>
      <c r="BR10951">
        <v>1.43583367346585</v>
      </c>
      <c r="BS10951">
        <v>79124.2465170251</v>
      </c>
      <c r="BW10951" s="29">
        <v>10946</v>
      </c>
      <c r="BX10951">
        <f t="shared" ref="BX10951:BX11014" si="656">IF(BU10951=MAX($BU10951:$BV10951),1,0)</f>
        <v>1</v>
      </c>
      <c r="BY10951">
        <f t="shared" ref="BY10951:BY11014" si="657">IF(BV10951=MAX($BU10951:$BV10951),1,0)</f>
        <v>1</v>
      </c>
    </row>
    <row r="10952" spans="1:77">
      <c r="A10952" s="15">
        <v>10947</v>
      </c>
      <c r="BP10952">
        <v>0.837517602847079</v>
      </c>
      <c r="BQ10952">
        <v>15366.546546384</v>
      </c>
      <c r="BR10952">
        <v>1.47604456308032</v>
      </c>
      <c r="BS10952">
        <v>65192.7444248293</v>
      </c>
      <c r="BW10952" s="29">
        <v>10947</v>
      </c>
      <c r="BX10952">
        <f t="shared" si="656"/>
        <v>1</v>
      </c>
      <c r="BY10952">
        <f t="shared" si="657"/>
        <v>1</v>
      </c>
    </row>
    <row r="10953" spans="1:77">
      <c r="A10953" s="15">
        <v>10948</v>
      </c>
      <c r="BP10953">
        <v>0.845979483954227</v>
      </c>
      <c r="BQ10953">
        <v>15612.8606755892</v>
      </c>
      <c r="BR10953">
        <v>1.48126421391055</v>
      </c>
      <c r="BS10953">
        <v>82284.8655950292</v>
      </c>
      <c r="BW10953" s="29">
        <v>10948</v>
      </c>
      <c r="BX10953">
        <f t="shared" si="656"/>
        <v>1</v>
      </c>
      <c r="BY10953">
        <f t="shared" si="657"/>
        <v>1</v>
      </c>
    </row>
    <row r="10954" spans="1:77">
      <c r="A10954" s="15">
        <v>10949</v>
      </c>
      <c r="BP10954">
        <v>0.784740901151764</v>
      </c>
      <c r="BQ10954">
        <v>13821.5510882151</v>
      </c>
      <c r="BR10954">
        <v>1.35145348459518</v>
      </c>
      <c r="BS10954">
        <v>62651.4931674175</v>
      </c>
      <c r="BW10954" s="29">
        <v>10949</v>
      </c>
      <c r="BX10954">
        <f t="shared" si="656"/>
        <v>1</v>
      </c>
      <c r="BY10954">
        <f t="shared" si="657"/>
        <v>1</v>
      </c>
    </row>
    <row r="10955" spans="1:77">
      <c r="A10955" s="15">
        <v>10950</v>
      </c>
      <c r="BP10955">
        <v>0.846144443526361</v>
      </c>
      <c r="BQ10955">
        <v>12769.8062571987</v>
      </c>
      <c r="BR10955">
        <v>1.4776703990159</v>
      </c>
      <c r="BS10955">
        <v>78202.9554337133</v>
      </c>
      <c r="BW10955" s="29">
        <v>10950</v>
      </c>
      <c r="BX10955">
        <f t="shared" si="656"/>
        <v>1</v>
      </c>
      <c r="BY10955">
        <f t="shared" si="657"/>
        <v>1</v>
      </c>
    </row>
    <row r="10956" spans="1:77">
      <c r="A10956" s="15">
        <v>10951</v>
      </c>
      <c r="BP10956">
        <v>0.785294677563093</v>
      </c>
      <c r="BQ10956">
        <v>14048.1504054197</v>
      </c>
      <c r="BR10956">
        <v>1.34772445575729</v>
      </c>
      <c r="BS10956">
        <v>63624.1075522436</v>
      </c>
      <c r="BW10956" s="29">
        <v>10951</v>
      </c>
      <c r="BX10956">
        <f t="shared" si="656"/>
        <v>1</v>
      </c>
      <c r="BY10956">
        <f t="shared" si="657"/>
        <v>1</v>
      </c>
    </row>
    <row r="10957" spans="1:77">
      <c r="A10957" s="15">
        <v>10952</v>
      </c>
      <c r="BP10957">
        <v>0.815649977757246</v>
      </c>
      <c r="BQ10957">
        <v>13136.6575280352</v>
      </c>
      <c r="BR10957">
        <v>1.36988265425408</v>
      </c>
      <c r="BS10957">
        <v>66016.5731963091</v>
      </c>
      <c r="BW10957" s="29">
        <v>10952</v>
      </c>
      <c r="BX10957">
        <f t="shared" si="656"/>
        <v>1</v>
      </c>
      <c r="BY10957">
        <f t="shared" si="657"/>
        <v>1</v>
      </c>
    </row>
    <row r="10958" spans="1:77">
      <c r="A10958" s="15">
        <v>10953</v>
      </c>
      <c r="BP10958">
        <v>0.737085826786865</v>
      </c>
      <c r="BQ10958">
        <v>14834.5532733848</v>
      </c>
      <c r="BR10958">
        <v>1.24880635221521</v>
      </c>
      <c r="BS10958">
        <v>67740.198000705</v>
      </c>
      <c r="BW10958" s="29">
        <v>10953</v>
      </c>
      <c r="BX10958">
        <f t="shared" si="656"/>
        <v>1</v>
      </c>
      <c r="BY10958">
        <f t="shared" si="657"/>
        <v>1</v>
      </c>
    </row>
    <row r="10959" spans="1:77">
      <c r="A10959" s="15">
        <v>10954</v>
      </c>
      <c r="BP10959">
        <v>0.823147695514274</v>
      </c>
      <c r="BQ10959">
        <v>11324.9796489666</v>
      </c>
      <c r="BR10959">
        <v>1.41869757155648</v>
      </c>
      <c r="BS10959">
        <v>73880.8601176318</v>
      </c>
      <c r="BW10959" s="29">
        <v>10954</v>
      </c>
      <c r="BX10959">
        <f t="shared" si="656"/>
        <v>1</v>
      </c>
      <c r="BY10959">
        <f t="shared" si="657"/>
        <v>1</v>
      </c>
    </row>
    <row r="10960" spans="1:77">
      <c r="A10960" s="15">
        <v>10955</v>
      </c>
      <c r="BP10960">
        <v>0.79370441404236</v>
      </c>
      <c r="BQ10960">
        <v>15983.5499059999</v>
      </c>
      <c r="BR10960">
        <v>1.3748233121652</v>
      </c>
      <c r="BS10960">
        <v>85205.1960835928</v>
      </c>
      <c r="BW10960" s="29">
        <v>10955</v>
      </c>
      <c r="BX10960">
        <f t="shared" si="656"/>
        <v>1</v>
      </c>
      <c r="BY10960">
        <f t="shared" si="657"/>
        <v>1</v>
      </c>
    </row>
    <row r="10961" spans="1:77">
      <c r="A10961" s="15">
        <v>10956</v>
      </c>
      <c r="BP10961">
        <v>0.786144478040324</v>
      </c>
      <c r="BQ10961">
        <v>11955.1020629298</v>
      </c>
      <c r="BR10961">
        <v>1.34918970478017</v>
      </c>
      <c r="BS10961">
        <v>60468.3932608713</v>
      </c>
      <c r="BW10961" s="29">
        <v>10956</v>
      </c>
      <c r="BX10961">
        <f t="shared" si="656"/>
        <v>1</v>
      </c>
      <c r="BY10961">
        <f t="shared" si="657"/>
        <v>1</v>
      </c>
    </row>
    <row r="10962" spans="1:77">
      <c r="A10962" s="15">
        <v>10957</v>
      </c>
      <c r="BP10962">
        <v>0.844702029674848</v>
      </c>
      <c r="BQ10962">
        <v>16212.7724296422</v>
      </c>
      <c r="BR10962">
        <v>1.45912931286851</v>
      </c>
      <c r="BS10962">
        <v>69710.9967978799</v>
      </c>
      <c r="BW10962" s="29">
        <v>10957</v>
      </c>
      <c r="BX10962">
        <f t="shared" si="656"/>
        <v>1</v>
      </c>
      <c r="BY10962">
        <f t="shared" si="657"/>
        <v>1</v>
      </c>
    </row>
    <row r="10963" spans="1:77">
      <c r="A10963" s="15">
        <v>10958</v>
      </c>
      <c r="BP10963">
        <v>0.805763211040109</v>
      </c>
      <c r="BQ10963">
        <v>16092.1704547631</v>
      </c>
      <c r="BR10963">
        <v>1.3891758620175</v>
      </c>
      <c r="BS10963">
        <v>66830.1391186373</v>
      </c>
      <c r="BW10963" s="29">
        <v>10958</v>
      </c>
      <c r="BX10963">
        <f t="shared" si="656"/>
        <v>1</v>
      </c>
      <c r="BY10963">
        <f t="shared" si="657"/>
        <v>1</v>
      </c>
    </row>
    <row r="10964" spans="1:77">
      <c r="A10964" s="15">
        <v>10959</v>
      </c>
      <c r="BP10964">
        <v>0.796965119411061</v>
      </c>
      <c r="BQ10964">
        <v>16318.3380185394</v>
      </c>
      <c r="BR10964">
        <v>1.37083179808763</v>
      </c>
      <c r="BS10964">
        <v>69476.5841510626</v>
      </c>
      <c r="BW10964" s="29">
        <v>10959</v>
      </c>
      <c r="BX10964">
        <f t="shared" si="656"/>
        <v>1</v>
      </c>
      <c r="BY10964">
        <f t="shared" si="657"/>
        <v>1</v>
      </c>
    </row>
    <row r="10965" spans="1:77">
      <c r="A10965" s="15">
        <v>10960</v>
      </c>
      <c r="BP10965">
        <v>0.813211339571994</v>
      </c>
      <c r="BQ10965">
        <v>16301.6608851669</v>
      </c>
      <c r="BR10965">
        <v>1.39051361865471</v>
      </c>
      <c r="BS10965">
        <v>69129.0677737808</v>
      </c>
      <c r="BW10965" s="29">
        <v>10960</v>
      </c>
      <c r="BX10965">
        <f t="shared" si="656"/>
        <v>1</v>
      </c>
      <c r="BY10965">
        <f t="shared" si="657"/>
        <v>1</v>
      </c>
    </row>
    <row r="10966" spans="1:77">
      <c r="A10966" s="15">
        <v>10961</v>
      </c>
      <c r="BP10966">
        <v>0.829512164131911</v>
      </c>
      <c r="BQ10966">
        <v>14092.7545119824</v>
      </c>
      <c r="BR10966">
        <v>1.41181834532868</v>
      </c>
      <c r="BS10966">
        <v>65184.625879516</v>
      </c>
      <c r="BW10966" s="29">
        <v>10961</v>
      </c>
      <c r="BX10966">
        <f t="shared" si="656"/>
        <v>1</v>
      </c>
      <c r="BY10966">
        <f t="shared" si="657"/>
        <v>1</v>
      </c>
    </row>
    <row r="10967" spans="1:77">
      <c r="A10967" s="15">
        <v>10962</v>
      </c>
      <c r="BP10967">
        <v>0.829723896000416</v>
      </c>
      <c r="BQ10967">
        <v>14372.6173321816</v>
      </c>
      <c r="BR10967">
        <v>1.42177986561237</v>
      </c>
      <c r="BS10967">
        <v>81223.3768547855</v>
      </c>
      <c r="BW10967" s="29">
        <v>10962</v>
      </c>
      <c r="BX10967">
        <f t="shared" si="656"/>
        <v>1</v>
      </c>
      <c r="BY10967">
        <f t="shared" si="657"/>
        <v>1</v>
      </c>
    </row>
    <row r="10968" spans="1:77">
      <c r="A10968" s="15">
        <v>10963</v>
      </c>
      <c r="BP10968">
        <v>0.802854645828362</v>
      </c>
      <c r="BQ10968">
        <v>16267.2502862437</v>
      </c>
      <c r="BR10968">
        <v>1.3718366361106</v>
      </c>
      <c r="BS10968">
        <v>74265.6286217962</v>
      </c>
      <c r="BW10968" s="29">
        <v>10963</v>
      </c>
      <c r="BX10968">
        <f t="shared" si="656"/>
        <v>1</v>
      </c>
      <c r="BY10968">
        <f t="shared" si="657"/>
        <v>1</v>
      </c>
    </row>
    <row r="10969" spans="1:77">
      <c r="A10969" s="15">
        <v>10964</v>
      </c>
      <c r="BP10969">
        <v>0.835660938783299</v>
      </c>
      <c r="BQ10969">
        <v>19319.1664464795</v>
      </c>
      <c r="BR10969">
        <v>1.43790814376918</v>
      </c>
      <c r="BS10969">
        <v>69566.4456145655</v>
      </c>
      <c r="BW10969" s="29">
        <v>10964</v>
      </c>
      <c r="BX10969">
        <f t="shared" si="656"/>
        <v>1</v>
      </c>
      <c r="BY10969">
        <f t="shared" si="657"/>
        <v>1</v>
      </c>
    </row>
    <row r="10970" spans="1:77">
      <c r="A10970" s="15">
        <v>10965</v>
      </c>
      <c r="BP10970">
        <v>0.880954584829302</v>
      </c>
      <c r="BQ10970">
        <v>12673.6577256375</v>
      </c>
      <c r="BR10970">
        <v>1.53547524308527</v>
      </c>
      <c r="BS10970">
        <v>64139.8979454645</v>
      </c>
      <c r="BW10970" s="29">
        <v>10965</v>
      </c>
      <c r="BX10970">
        <f t="shared" si="656"/>
        <v>1</v>
      </c>
      <c r="BY10970">
        <f t="shared" si="657"/>
        <v>1</v>
      </c>
    </row>
    <row r="10971" spans="1:77">
      <c r="A10971" s="15">
        <v>10966</v>
      </c>
      <c r="BP10971">
        <v>0.848664059335876</v>
      </c>
      <c r="BQ10971">
        <v>13018.7577282966</v>
      </c>
      <c r="BR10971">
        <v>1.46206680652079</v>
      </c>
      <c r="BS10971">
        <v>63523.9781838043</v>
      </c>
      <c r="BW10971" s="29">
        <v>10966</v>
      </c>
      <c r="BX10971">
        <f t="shared" si="656"/>
        <v>1</v>
      </c>
      <c r="BY10971">
        <f t="shared" si="657"/>
        <v>1</v>
      </c>
    </row>
    <row r="10972" spans="1:77">
      <c r="A10972" s="15">
        <v>10967</v>
      </c>
      <c r="BP10972">
        <v>0.768208405283434</v>
      </c>
      <c r="BQ10972">
        <v>13351.4509121748</v>
      </c>
      <c r="BR10972">
        <v>1.29665691754088</v>
      </c>
      <c r="BS10972">
        <v>63602.2684770522</v>
      </c>
      <c r="BW10972" s="29">
        <v>10967</v>
      </c>
      <c r="BX10972">
        <f t="shared" si="656"/>
        <v>1</v>
      </c>
      <c r="BY10972">
        <f t="shared" si="657"/>
        <v>1</v>
      </c>
    </row>
    <row r="10973" spans="1:77">
      <c r="A10973" s="15">
        <v>10968</v>
      </c>
      <c r="BP10973">
        <v>0.75406804333617</v>
      </c>
      <c r="BQ10973">
        <v>10867.6341977568</v>
      </c>
      <c r="BR10973">
        <v>1.26795446005946</v>
      </c>
      <c r="BS10973">
        <v>59697.8690377262</v>
      </c>
      <c r="BW10973" s="29">
        <v>10968</v>
      </c>
      <c r="BX10973">
        <f t="shared" si="656"/>
        <v>1</v>
      </c>
      <c r="BY10973">
        <f t="shared" si="657"/>
        <v>1</v>
      </c>
    </row>
    <row r="10974" spans="1:77">
      <c r="A10974" s="15">
        <v>10969</v>
      </c>
      <c r="BP10974">
        <v>0.854204308661438</v>
      </c>
      <c r="BQ10974">
        <v>17143.6886439948</v>
      </c>
      <c r="BR10974">
        <v>1.47394521625697</v>
      </c>
      <c r="BS10974">
        <v>67723.0520018015</v>
      </c>
      <c r="BW10974" s="29">
        <v>10969</v>
      </c>
      <c r="BX10974">
        <f t="shared" si="656"/>
        <v>1</v>
      </c>
      <c r="BY10974">
        <f t="shared" si="657"/>
        <v>1</v>
      </c>
    </row>
    <row r="10975" spans="1:77">
      <c r="A10975" s="15">
        <v>10970</v>
      </c>
      <c r="BP10975">
        <v>0.827082267754238</v>
      </c>
      <c r="BQ10975">
        <v>14635.4556875167</v>
      </c>
      <c r="BR10975">
        <v>1.41889015589415</v>
      </c>
      <c r="BS10975">
        <v>67333.7882699665</v>
      </c>
      <c r="BW10975" s="29">
        <v>10970</v>
      </c>
      <c r="BX10975">
        <f t="shared" si="656"/>
        <v>1</v>
      </c>
      <c r="BY10975">
        <f t="shared" si="657"/>
        <v>1</v>
      </c>
    </row>
    <row r="10976" spans="1:77">
      <c r="A10976" s="15">
        <v>10971</v>
      </c>
      <c r="BP10976">
        <v>0.770710773177988</v>
      </c>
      <c r="BQ10976">
        <v>16589.7022822485</v>
      </c>
      <c r="BR10976">
        <v>1.33281324114371</v>
      </c>
      <c r="BS10976">
        <v>70061.6013299403</v>
      </c>
      <c r="BW10976" s="29">
        <v>10971</v>
      </c>
      <c r="BX10976">
        <f t="shared" si="656"/>
        <v>1</v>
      </c>
      <c r="BY10976">
        <f t="shared" si="657"/>
        <v>1</v>
      </c>
    </row>
    <row r="10977" spans="1:77">
      <c r="A10977" s="15">
        <v>10972</v>
      </c>
      <c r="BP10977">
        <v>0.835858794524352</v>
      </c>
      <c r="BQ10977">
        <v>14052.084789061</v>
      </c>
      <c r="BR10977">
        <v>1.43941226238201</v>
      </c>
      <c r="BS10977">
        <v>64709.2291906194</v>
      </c>
      <c r="BW10977" s="29">
        <v>10972</v>
      </c>
      <c r="BX10977">
        <f t="shared" si="656"/>
        <v>1</v>
      </c>
      <c r="BY10977">
        <f t="shared" si="657"/>
        <v>1</v>
      </c>
    </row>
    <row r="10978" spans="1:77">
      <c r="A10978" s="15">
        <v>10973</v>
      </c>
      <c r="BP10978">
        <v>0.820868707322304</v>
      </c>
      <c r="BQ10978">
        <v>11892.8992690343</v>
      </c>
      <c r="BR10978">
        <v>1.44202726176983</v>
      </c>
      <c r="BS10978">
        <v>60561.4451867253</v>
      </c>
      <c r="BW10978" s="29">
        <v>10973</v>
      </c>
      <c r="BX10978">
        <f t="shared" si="656"/>
        <v>1</v>
      </c>
      <c r="BY10978">
        <f t="shared" si="657"/>
        <v>1</v>
      </c>
    </row>
    <row r="10979" spans="1:77">
      <c r="A10979" s="15">
        <v>10974</v>
      </c>
      <c r="BP10979">
        <v>0.852207253830264</v>
      </c>
      <c r="BQ10979">
        <v>12122.2259410698</v>
      </c>
      <c r="BR10979">
        <v>1.48489265883679</v>
      </c>
      <c r="BS10979">
        <v>75549.9021861565</v>
      </c>
      <c r="BW10979" s="29">
        <v>10974</v>
      </c>
      <c r="BX10979">
        <f t="shared" si="656"/>
        <v>1</v>
      </c>
      <c r="BY10979">
        <f t="shared" si="657"/>
        <v>1</v>
      </c>
    </row>
    <row r="10980" spans="1:77">
      <c r="A10980" s="15">
        <v>10975</v>
      </c>
      <c r="BP10980">
        <v>0.784085567261617</v>
      </c>
      <c r="BQ10980">
        <v>12280.7446547647</v>
      </c>
      <c r="BR10980">
        <v>1.34417106807995</v>
      </c>
      <c r="BS10980">
        <v>62590.21659978</v>
      </c>
      <c r="BW10980" s="29">
        <v>10975</v>
      </c>
      <c r="BX10980">
        <f t="shared" si="656"/>
        <v>1</v>
      </c>
      <c r="BY10980">
        <f t="shared" si="657"/>
        <v>1</v>
      </c>
    </row>
    <row r="10981" spans="1:77">
      <c r="A10981" s="15">
        <v>10976</v>
      </c>
      <c r="BP10981">
        <v>0.808264152979362</v>
      </c>
      <c r="BQ10981">
        <v>13186.7323527541</v>
      </c>
      <c r="BR10981">
        <v>1.39599153347307</v>
      </c>
      <c r="BS10981">
        <v>63291.9726602258</v>
      </c>
      <c r="BW10981" s="29">
        <v>10976</v>
      </c>
      <c r="BX10981">
        <f t="shared" si="656"/>
        <v>1</v>
      </c>
      <c r="BY10981">
        <f t="shared" si="657"/>
        <v>1</v>
      </c>
    </row>
    <row r="10982" spans="1:77">
      <c r="A10982" s="15">
        <v>10977</v>
      </c>
      <c r="BP10982">
        <v>0.83512320683033</v>
      </c>
      <c r="BQ10982">
        <v>13522.3025572096</v>
      </c>
      <c r="BR10982">
        <v>1.42076460421431</v>
      </c>
      <c r="BS10982">
        <v>63851.80095643</v>
      </c>
      <c r="BW10982" s="29">
        <v>10977</v>
      </c>
      <c r="BX10982">
        <f t="shared" si="656"/>
        <v>1</v>
      </c>
      <c r="BY10982">
        <f t="shared" si="657"/>
        <v>1</v>
      </c>
    </row>
    <row r="10983" spans="1:77">
      <c r="A10983" s="15">
        <v>10978</v>
      </c>
      <c r="BP10983">
        <v>0.785147780715606</v>
      </c>
      <c r="BQ10983">
        <v>16656.6437553502</v>
      </c>
      <c r="BR10983">
        <v>1.33059929861897</v>
      </c>
      <c r="BS10983">
        <v>68542.0442777952</v>
      </c>
      <c r="BW10983" s="29">
        <v>10978</v>
      </c>
      <c r="BX10983">
        <f t="shared" si="656"/>
        <v>1</v>
      </c>
      <c r="BY10983">
        <f t="shared" si="657"/>
        <v>1</v>
      </c>
    </row>
    <row r="10984" spans="1:77">
      <c r="A10984" s="15">
        <v>10979</v>
      </c>
      <c r="BP10984">
        <v>0.832493195371818</v>
      </c>
      <c r="BQ10984">
        <v>13341.6386601151</v>
      </c>
      <c r="BR10984">
        <v>1.43431194955107</v>
      </c>
      <c r="BS10984">
        <v>61909.9267107021</v>
      </c>
      <c r="BW10984" s="29">
        <v>10979</v>
      </c>
      <c r="BX10984">
        <f t="shared" si="656"/>
        <v>1</v>
      </c>
      <c r="BY10984">
        <f t="shared" si="657"/>
        <v>1</v>
      </c>
    </row>
    <row r="10985" spans="1:77">
      <c r="A10985" s="15">
        <v>10980</v>
      </c>
      <c r="BP10985">
        <v>0.808139086695153</v>
      </c>
      <c r="BQ10985">
        <v>15231.5456089606</v>
      </c>
      <c r="BR10985">
        <v>1.39914651300003</v>
      </c>
      <c r="BS10985">
        <v>66609.2900776107</v>
      </c>
      <c r="BW10985" s="29">
        <v>10980</v>
      </c>
      <c r="BX10985">
        <f t="shared" si="656"/>
        <v>1</v>
      </c>
      <c r="BY10985">
        <f t="shared" si="657"/>
        <v>1</v>
      </c>
    </row>
    <row r="10986" spans="1:77">
      <c r="A10986" s="15">
        <v>10981</v>
      </c>
      <c r="BP10986">
        <v>0.830475643313782</v>
      </c>
      <c r="BQ10986">
        <v>15492.2804692141</v>
      </c>
      <c r="BR10986">
        <v>1.42194072220515</v>
      </c>
      <c r="BS10986">
        <v>62768.4280130025</v>
      </c>
      <c r="BW10986" s="29">
        <v>10981</v>
      </c>
      <c r="BX10986">
        <f t="shared" si="656"/>
        <v>1</v>
      </c>
      <c r="BY10986">
        <f t="shared" si="657"/>
        <v>1</v>
      </c>
    </row>
    <row r="10987" spans="1:77">
      <c r="A10987" s="15">
        <v>10982</v>
      </c>
      <c r="BP10987">
        <v>0.864452241447946</v>
      </c>
      <c r="BQ10987">
        <v>14446.9905490696</v>
      </c>
      <c r="BR10987">
        <v>1.50902117687678</v>
      </c>
      <c r="BS10987">
        <v>65631.7908934696</v>
      </c>
      <c r="BW10987" s="29">
        <v>10982</v>
      </c>
      <c r="BX10987">
        <f t="shared" si="656"/>
        <v>1</v>
      </c>
      <c r="BY10987">
        <f t="shared" si="657"/>
        <v>1</v>
      </c>
    </row>
    <row r="10988" spans="1:77">
      <c r="A10988" s="15">
        <v>10983</v>
      </c>
      <c r="BP10988">
        <v>0.845640347736627</v>
      </c>
      <c r="BQ10988">
        <v>13613.0129299658</v>
      </c>
      <c r="BR10988">
        <v>1.46119896401873</v>
      </c>
      <c r="BS10988">
        <v>63377.7219671964</v>
      </c>
      <c r="BW10988" s="29">
        <v>10983</v>
      </c>
      <c r="BX10988">
        <f t="shared" si="656"/>
        <v>1</v>
      </c>
      <c r="BY10988">
        <f t="shared" si="657"/>
        <v>1</v>
      </c>
    </row>
    <row r="10989" spans="1:77">
      <c r="A10989" s="15">
        <v>10984</v>
      </c>
      <c r="BP10989">
        <v>0.882815259275877</v>
      </c>
      <c r="BQ10989">
        <v>12769.2260769685</v>
      </c>
      <c r="BR10989">
        <v>1.51338398632786</v>
      </c>
      <c r="BS10989">
        <v>62579.9920510355</v>
      </c>
      <c r="BW10989" s="29">
        <v>10984</v>
      </c>
      <c r="BX10989">
        <f t="shared" si="656"/>
        <v>1</v>
      </c>
      <c r="BY10989">
        <f t="shared" si="657"/>
        <v>1</v>
      </c>
    </row>
    <row r="10990" spans="1:77">
      <c r="A10990" s="15">
        <v>10985</v>
      </c>
      <c r="BP10990">
        <v>0.782328620239853</v>
      </c>
      <c r="BQ10990">
        <v>13003.3966940462</v>
      </c>
      <c r="BR10990">
        <v>1.34058161189646</v>
      </c>
      <c r="BS10990">
        <v>64727.1050766532</v>
      </c>
      <c r="BW10990" s="29">
        <v>10985</v>
      </c>
      <c r="BX10990">
        <f t="shared" si="656"/>
        <v>1</v>
      </c>
      <c r="BY10990">
        <f t="shared" si="657"/>
        <v>1</v>
      </c>
    </row>
    <row r="10991" spans="1:77">
      <c r="A10991" s="15">
        <v>10986</v>
      </c>
      <c r="BP10991">
        <v>0.807438490227979</v>
      </c>
      <c r="BQ10991">
        <v>13457.4222152349</v>
      </c>
      <c r="BR10991">
        <v>1.37615804915925</v>
      </c>
      <c r="BS10991">
        <v>63233.7454135909</v>
      </c>
      <c r="BW10991" s="29">
        <v>10986</v>
      </c>
      <c r="BX10991">
        <f t="shared" si="656"/>
        <v>1</v>
      </c>
      <c r="BY10991">
        <f t="shared" si="657"/>
        <v>1</v>
      </c>
    </row>
    <row r="10992" spans="1:77">
      <c r="A10992" s="15">
        <v>10987</v>
      </c>
      <c r="BP10992">
        <v>0.816646880444585</v>
      </c>
      <c r="BQ10992">
        <v>15308.6865263137</v>
      </c>
      <c r="BR10992">
        <v>1.45034910494083</v>
      </c>
      <c r="BS10992">
        <v>66087.8041202263</v>
      </c>
      <c r="BW10992" s="29">
        <v>10987</v>
      </c>
      <c r="BX10992">
        <f t="shared" si="656"/>
        <v>1</v>
      </c>
      <c r="BY10992">
        <f t="shared" si="657"/>
        <v>1</v>
      </c>
    </row>
    <row r="10993" spans="1:77">
      <c r="A10993" s="15">
        <v>10988</v>
      </c>
      <c r="BP10993">
        <v>0.849948198616517</v>
      </c>
      <c r="BQ10993">
        <v>13534.6115565465</v>
      </c>
      <c r="BR10993">
        <v>1.47885936067314</v>
      </c>
      <c r="BS10993">
        <v>64745.8536353822</v>
      </c>
      <c r="BW10993" s="29">
        <v>10988</v>
      </c>
      <c r="BX10993">
        <f t="shared" si="656"/>
        <v>1</v>
      </c>
      <c r="BY10993">
        <f t="shared" si="657"/>
        <v>1</v>
      </c>
    </row>
    <row r="10994" spans="1:77">
      <c r="A10994" s="15">
        <v>10989</v>
      </c>
      <c r="BP10994">
        <v>0.805880536396004</v>
      </c>
      <c r="BQ10994">
        <v>11246.2005009923</v>
      </c>
      <c r="BR10994">
        <v>1.4030409915609</v>
      </c>
      <c r="BS10994">
        <v>59492.0574223909</v>
      </c>
      <c r="BW10994" s="29">
        <v>10989</v>
      </c>
      <c r="BX10994">
        <f t="shared" si="656"/>
        <v>1</v>
      </c>
      <c r="BY10994">
        <f t="shared" si="657"/>
        <v>1</v>
      </c>
    </row>
    <row r="10995" spans="1:77">
      <c r="A10995" s="15">
        <v>10990</v>
      </c>
      <c r="BP10995">
        <v>0.768282977840506</v>
      </c>
      <c r="BQ10995">
        <v>19413.1072838143</v>
      </c>
      <c r="BR10995">
        <v>1.33263687243849</v>
      </c>
      <c r="BS10995">
        <v>72760.6252520422</v>
      </c>
      <c r="BW10995" s="29">
        <v>10990</v>
      </c>
      <c r="BX10995">
        <f t="shared" si="656"/>
        <v>1</v>
      </c>
      <c r="BY10995">
        <f t="shared" si="657"/>
        <v>1</v>
      </c>
    </row>
    <row r="10996" spans="1:77">
      <c r="A10996" s="15">
        <v>10991</v>
      </c>
      <c r="BP10996">
        <v>0.802594413922046</v>
      </c>
      <c r="BQ10996">
        <v>12806.145404444</v>
      </c>
      <c r="BR10996">
        <v>1.33797380353348</v>
      </c>
      <c r="BS10996">
        <v>75587.1543030344</v>
      </c>
      <c r="BW10996" s="29">
        <v>10991</v>
      </c>
      <c r="BX10996">
        <f t="shared" si="656"/>
        <v>1</v>
      </c>
      <c r="BY10996">
        <f t="shared" si="657"/>
        <v>1</v>
      </c>
    </row>
    <row r="10997" spans="1:77">
      <c r="A10997" s="15">
        <v>10992</v>
      </c>
      <c r="BP10997">
        <v>0.788393754530108</v>
      </c>
      <c r="BQ10997">
        <v>15038.391815528</v>
      </c>
      <c r="BR10997">
        <v>1.35920546912863</v>
      </c>
      <c r="BS10997">
        <v>63954.9791525223</v>
      </c>
      <c r="BW10997" s="29">
        <v>10992</v>
      </c>
      <c r="BX10997">
        <f t="shared" si="656"/>
        <v>1</v>
      </c>
      <c r="BY10997">
        <f t="shared" si="657"/>
        <v>1</v>
      </c>
    </row>
    <row r="10998" spans="1:77">
      <c r="A10998" s="15">
        <v>10993</v>
      </c>
      <c r="BP10998">
        <v>0.763254202422715</v>
      </c>
      <c r="BQ10998">
        <v>16363.3181917993</v>
      </c>
      <c r="BR10998">
        <v>1.29797186922906</v>
      </c>
      <c r="BS10998">
        <v>85118.7124772961</v>
      </c>
      <c r="BW10998" s="29">
        <v>10993</v>
      </c>
      <c r="BX10998">
        <f t="shared" si="656"/>
        <v>1</v>
      </c>
      <c r="BY10998">
        <f t="shared" si="657"/>
        <v>1</v>
      </c>
    </row>
    <row r="10999" spans="1:77">
      <c r="A10999" s="15">
        <v>10994</v>
      </c>
      <c r="BP10999">
        <v>0.840621098687134</v>
      </c>
      <c r="BQ10999">
        <v>14611.9549669066</v>
      </c>
      <c r="BR10999">
        <v>1.45812565050779</v>
      </c>
      <c r="BS10999">
        <v>64910.4385709041</v>
      </c>
      <c r="BW10999" s="29">
        <v>10994</v>
      </c>
      <c r="BX10999">
        <f t="shared" si="656"/>
        <v>1</v>
      </c>
      <c r="BY10999">
        <f t="shared" si="657"/>
        <v>1</v>
      </c>
    </row>
    <row r="11000" spans="1:77">
      <c r="A11000" s="15">
        <v>10995</v>
      </c>
      <c r="BP11000">
        <v>0.843312542905519</v>
      </c>
      <c r="BQ11000">
        <v>19065.1976791963</v>
      </c>
      <c r="BR11000">
        <v>1.45914187748109</v>
      </c>
      <c r="BS11000">
        <v>68664.62459474</v>
      </c>
      <c r="BW11000" s="29">
        <v>10995</v>
      </c>
      <c r="BX11000">
        <f t="shared" si="656"/>
        <v>1</v>
      </c>
      <c r="BY11000">
        <f t="shared" si="657"/>
        <v>1</v>
      </c>
    </row>
    <row r="11001" spans="1:77">
      <c r="A11001" s="15">
        <v>10996</v>
      </c>
      <c r="BP11001">
        <v>0.828728257170468</v>
      </c>
      <c r="BQ11001">
        <v>12233.1380626239</v>
      </c>
      <c r="BR11001">
        <v>1.42154544008462</v>
      </c>
      <c r="BS11001">
        <v>60047.6730779932</v>
      </c>
      <c r="BW11001" s="29">
        <v>10996</v>
      </c>
      <c r="BX11001">
        <f t="shared" si="656"/>
        <v>1</v>
      </c>
      <c r="BY11001">
        <f t="shared" si="657"/>
        <v>1</v>
      </c>
    </row>
    <row r="11002" spans="1:77">
      <c r="A11002" s="15">
        <v>10997</v>
      </c>
      <c r="BP11002">
        <v>0.864127097241968</v>
      </c>
      <c r="BQ11002">
        <v>16254.2025283011</v>
      </c>
      <c r="BR11002">
        <v>1.50527779382407</v>
      </c>
      <c r="BS11002">
        <v>68521.5137187832</v>
      </c>
      <c r="BW11002" s="29">
        <v>10997</v>
      </c>
      <c r="BX11002">
        <f t="shared" si="656"/>
        <v>1</v>
      </c>
      <c r="BY11002">
        <f t="shared" si="657"/>
        <v>1</v>
      </c>
    </row>
    <row r="11003" spans="1:77">
      <c r="A11003" s="15">
        <v>10998</v>
      </c>
      <c r="BP11003">
        <v>0.833943118136179</v>
      </c>
      <c r="BQ11003">
        <v>15017.365959856</v>
      </c>
      <c r="BR11003">
        <v>1.42841235231672</v>
      </c>
      <c r="BS11003">
        <v>67696.99407565</v>
      </c>
      <c r="BW11003" s="29">
        <v>10998</v>
      </c>
      <c r="BX11003">
        <f t="shared" si="656"/>
        <v>1</v>
      </c>
      <c r="BY11003">
        <f t="shared" si="657"/>
        <v>1</v>
      </c>
    </row>
    <row r="11004" spans="1:77">
      <c r="A11004" s="15">
        <v>10999</v>
      </c>
      <c r="BP11004">
        <v>0.800967702716528</v>
      </c>
      <c r="BQ11004">
        <v>11391.7643332988</v>
      </c>
      <c r="BR11004">
        <v>1.35725928410987</v>
      </c>
      <c r="BS11004">
        <v>58739.8724021797</v>
      </c>
      <c r="BW11004" s="29">
        <v>10999</v>
      </c>
      <c r="BX11004">
        <f t="shared" si="656"/>
        <v>1</v>
      </c>
      <c r="BY11004">
        <f t="shared" si="657"/>
        <v>1</v>
      </c>
    </row>
    <row r="11005" spans="1:77">
      <c r="A11005" s="15">
        <v>11000</v>
      </c>
      <c r="BP11005">
        <v>0.834475738902628</v>
      </c>
      <c r="BQ11005">
        <v>13045.0061701371</v>
      </c>
      <c r="BR11005">
        <v>1.43563616288737</v>
      </c>
      <c r="BS11005">
        <v>78062.3195034916</v>
      </c>
      <c r="BW11005" s="29">
        <v>11000</v>
      </c>
      <c r="BX11005">
        <f t="shared" si="656"/>
        <v>1</v>
      </c>
      <c r="BY11005">
        <f t="shared" si="657"/>
        <v>1</v>
      </c>
    </row>
    <row r="11006" spans="1:77">
      <c r="A11006" s="33">
        <v>11001</v>
      </c>
      <c r="BP11006">
        <v>0.766025962747442</v>
      </c>
      <c r="BQ11006">
        <v>11253.7881823885</v>
      </c>
      <c r="BR11006">
        <v>1.30423103003325</v>
      </c>
      <c r="BS11006">
        <v>64925.6708039571</v>
      </c>
      <c r="BW11006" s="9">
        <v>11001</v>
      </c>
      <c r="BX11006">
        <f t="shared" si="656"/>
        <v>1</v>
      </c>
      <c r="BY11006">
        <f t="shared" si="657"/>
        <v>1</v>
      </c>
    </row>
    <row r="11007" spans="1:77">
      <c r="A11007" s="33">
        <v>11002</v>
      </c>
      <c r="BP11007">
        <v>0.85603005309839</v>
      </c>
      <c r="BQ11007">
        <v>20234.0826885119</v>
      </c>
      <c r="BR11007">
        <v>1.49346949639541</v>
      </c>
      <c r="BS11007">
        <v>77240.5554407051</v>
      </c>
      <c r="BW11007" s="9">
        <v>11002</v>
      </c>
      <c r="BX11007">
        <f t="shared" si="656"/>
        <v>1</v>
      </c>
      <c r="BY11007">
        <f t="shared" si="657"/>
        <v>1</v>
      </c>
    </row>
    <row r="11008" spans="1:77">
      <c r="A11008" s="33">
        <v>11003</v>
      </c>
      <c r="BP11008">
        <v>0.798148008399332</v>
      </c>
      <c r="BQ11008">
        <v>15349.8642957565</v>
      </c>
      <c r="BR11008">
        <v>1.36499715993228</v>
      </c>
      <c r="BS11008">
        <v>70038.1457888571</v>
      </c>
      <c r="BW11008" s="9">
        <v>11003</v>
      </c>
      <c r="BX11008">
        <f t="shared" si="656"/>
        <v>1</v>
      </c>
      <c r="BY11008">
        <f t="shared" si="657"/>
        <v>1</v>
      </c>
    </row>
    <row r="11009" spans="1:77">
      <c r="A11009" s="33">
        <v>11004</v>
      </c>
      <c r="BP11009">
        <v>0.787355185331962</v>
      </c>
      <c r="BQ11009">
        <v>12728.3010393333</v>
      </c>
      <c r="BR11009">
        <v>1.35052143304369</v>
      </c>
      <c r="BS11009">
        <v>67585.9503100371</v>
      </c>
      <c r="BW11009" s="9">
        <v>11004</v>
      </c>
      <c r="BX11009">
        <f t="shared" si="656"/>
        <v>1</v>
      </c>
      <c r="BY11009">
        <f t="shared" si="657"/>
        <v>1</v>
      </c>
    </row>
    <row r="11010" spans="1:77">
      <c r="A11010" s="33">
        <v>11005</v>
      </c>
      <c r="BP11010">
        <v>0.822660045956119</v>
      </c>
      <c r="BQ11010">
        <v>22577.3696416779</v>
      </c>
      <c r="BR11010">
        <v>1.41770060165834</v>
      </c>
      <c r="BS11010">
        <v>82189.2663971255</v>
      </c>
      <c r="BW11010" s="9">
        <v>11005</v>
      </c>
      <c r="BX11010">
        <f t="shared" si="656"/>
        <v>1</v>
      </c>
      <c r="BY11010">
        <f t="shared" si="657"/>
        <v>1</v>
      </c>
    </row>
    <row r="11011" spans="1:77">
      <c r="A11011" s="33">
        <v>11006</v>
      </c>
      <c r="BP11011">
        <v>0.844473144370314</v>
      </c>
      <c r="BQ11011">
        <v>12189.8987242726</v>
      </c>
      <c r="BR11011">
        <v>1.46078534084664</v>
      </c>
      <c r="BS11011">
        <v>68346.9312023349</v>
      </c>
      <c r="BW11011" s="9">
        <v>11006</v>
      </c>
      <c r="BX11011">
        <f t="shared" si="656"/>
        <v>1</v>
      </c>
      <c r="BY11011">
        <f t="shared" si="657"/>
        <v>1</v>
      </c>
    </row>
    <row r="11012" spans="1:77">
      <c r="A11012" s="33">
        <v>11007</v>
      </c>
      <c r="BP11012">
        <v>0.831562539171916</v>
      </c>
      <c r="BQ11012">
        <v>10615.7550403443</v>
      </c>
      <c r="BR11012">
        <v>1.41207890632064</v>
      </c>
      <c r="BS11012">
        <v>80453.3102211429</v>
      </c>
      <c r="BW11012" s="9">
        <v>11007</v>
      </c>
      <c r="BX11012">
        <f t="shared" si="656"/>
        <v>1</v>
      </c>
      <c r="BY11012">
        <f t="shared" si="657"/>
        <v>1</v>
      </c>
    </row>
    <row r="11013" spans="1:77">
      <c r="A11013" s="33">
        <v>11008</v>
      </c>
      <c r="BP11013">
        <v>0.830645839831477</v>
      </c>
      <c r="BQ11013">
        <v>13321.1889109523</v>
      </c>
      <c r="BR11013">
        <v>1.44259152458649</v>
      </c>
      <c r="BS11013">
        <v>67081.953311705</v>
      </c>
      <c r="BW11013" s="9">
        <v>11008</v>
      </c>
      <c r="BX11013">
        <f t="shared" si="656"/>
        <v>1</v>
      </c>
      <c r="BY11013">
        <f t="shared" si="657"/>
        <v>1</v>
      </c>
    </row>
    <row r="11014" spans="1:77">
      <c r="A11014" s="33">
        <v>11009</v>
      </c>
      <c r="BP11014">
        <v>0.796840036429409</v>
      </c>
      <c r="BQ11014">
        <v>16544.2141427629</v>
      </c>
      <c r="BR11014">
        <v>1.36603878638733</v>
      </c>
      <c r="BS11014">
        <v>72811.9596875112</v>
      </c>
      <c r="BW11014" s="9">
        <v>11009</v>
      </c>
      <c r="BX11014">
        <f t="shared" si="656"/>
        <v>1</v>
      </c>
      <c r="BY11014">
        <f t="shared" si="657"/>
        <v>1</v>
      </c>
    </row>
    <row r="11015" spans="1:77">
      <c r="A11015" s="33">
        <v>11010</v>
      </c>
      <c r="BP11015">
        <v>0.749721960248191</v>
      </c>
      <c r="BQ11015">
        <v>14191.2878635828</v>
      </c>
      <c r="BR11015">
        <v>1.25730493475214</v>
      </c>
      <c r="BS11015">
        <v>67651.1832694422</v>
      </c>
      <c r="BW11015" s="9">
        <v>11010</v>
      </c>
      <c r="BX11015">
        <f t="shared" ref="BX11015:BX11078" si="658">IF(BU11015=MAX($BU11015:$BV11015),1,0)</f>
        <v>1</v>
      </c>
      <c r="BY11015">
        <f t="shared" ref="BY11015:BY11078" si="659">IF(BV11015=MAX($BU11015:$BV11015),1,0)</f>
        <v>1</v>
      </c>
    </row>
    <row r="11016" spans="1:77">
      <c r="A11016" s="33">
        <v>11011</v>
      </c>
      <c r="BP11016">
        <v>0.806287795489022</v>
      </c>
      <c r="BQ11016">
        <v>16552.0445880715</v>
      </c>
      <c r="BR11016">
        <v>1.38650897037763</v>
      </c>
      <c r="BS11016">
        <v>76082.9287513852</v>
      </c>
      <c r="BW11016" s="9">
        <v>11011</v>
      </c>
      <c r="BX11016">
        <f t="shared" si="658"/>
        <v>1</v>
      </c>
      <c r="BY11016">
        <f t="shared" si="659"/>
        <v>1</v>
      </c>
    </row>
    <row r="11017" spans="1:77">
      <c r="A11017" s="33">
        <v>11012</v>
      </c>
      <c r="BP11017">
        <v>0.806188805539639</v>
      </c>
      <c r="BQ11017">
        <v>12316.0184269656</v>
      </c>
      <c r="BR11017">
        <v>1.41394224087779</v>
      </c>
      <c r="BS11017">
        <v>82254.8209231729</v>
      </c>
      <c r="BW11017" s="9">
        <v>11012</v>
      </c>
      <c r="BX11017">
        <f t="shared" si="658"/>
        <v>1</v>
      </c>
      <c r="BY11017">
        <f t="shared" si="659"/>
        <v>1</v>
      </c>
    </row>
    <row r="11018" spans="1:77">
      <c r="A11018" s="33">
        <v>11013</v>
      </c>
      <c r="BP11018">
        <v>0.788206098505499</v>
      </c>
      <c r="BQ11018">
        <v>19259.3874090022</v>
      </c>
      <c r="BR11018">
        <v>1.35459789115631</v>
      </c>
      <c r="BS11018">
        <v>71469.5997534386</v>
      </c>
      <c r="BW11018" s="9">
        <v>11013</v>
      </c>
      <c r="BX11018">
        <f t="shared" si="658"/>
        <v>1</v>
      </c>
      <c r="BY11018">
        <f t="shared" si="659"/>
        <v>1</v>
      </c>
    </row>
    <row r="11019" spans="1:77">
      <c r="A11019" s="33">
        <v>11014</v>
      </c>
      <c r="BP11019">
        <v>0.846856999239776</v>
      </c>
      <c r="BQ11019">
        <v>11902.8720600239</v>
      </c>
      <c r="BR11019">
        <v>1.4549009808551</v>
      </c>
      <c r="BS11019">
        <v>64644.8126834547</v>
      </c>
      <c r="BW11019" s="9">
        <v>11014</v>
      </c>
      <c r="BX11019">
        <f t="shared" si="658"/>
        <v>1</v>
      </c>
      <c r="BY11019">
        <f t="shared" si="659"/>
        <v>1</v>
      </c>
    </row>
    <row r="11020" spans="1:77">
      <c r="A11020" s="33">
        <v>11015</v>
      </c>
      <c r="BP11020">
        <v>0.774743597157652</v>
      </c>
      <c r="BQ11020">
        <v>10496.3073518724</v>
      </c>
      <c r="BR11020">
        <v>1.35173948178925</v>
      </c>
      <c r="BS11020">
        <v>65951.0973510032</v>
      </c>
      <c r="BW11020" s="9">
        <v>11015</v>
      </c>
      <c r="BX11020">
        <f t="shared" si="658"/>
        <v>1</v>
      </c>
      <c r="BY11020">
        <f t="shared" si="659"/>
        <v>1</v>
      </c>
    </row>
    <row r="11021" spans="1:77">
      <c r="A11021" s="33">
        <v>11016</v>
      </c>
      <c r="BP11021">
        <v>0.840188901911164</v>
      </c>
      <c r="BQ11021">
        <v>13371.9744498357</v>
      </c>
      <c r="BR11021">
        <v>1.47616024301105</v>
      </c>
      <c r="BS11021">
        <v>86863.9190088346</v>
      </c>
      <c r="BW11021" s="9">
        <v>11016</v>
      </c>
      <c r="BX11021">
        <f t="shared" si="658"/>
        <v>1</v>
      </c>
      <c r="BY11021">
        <f t="shared" si="659"/>
        <v>1</v>
      </c>
    </row>
    <row r="11022" spans="1:77">
      <c r="A11022" s="33">
        <v>11017</v>
      </c>
      <c r="BP11022">
        <v>0.81493772499584</v>
      </c>
      <c r="BQ11022">
        <v>17477.0445106893</v>
      </c>
      <c r="BR11022">
        <v>1.41353289071947</v>
      </c>
      <c r="BS11022">
        <v>77256.8505389346</v>
      </c>
      <c r="BW11022" s="9">
        <v>11017</v>
      </c>
      <c r="BX11022">
        <f t="shared" si="658"/>
        <v>1</v>
      </c>
      <c r="BY11022">
        <f t="shared" si="659"/>
        <v>1</v>
      </c>
    </row>
    <row r="11023" spans="1:77">
      <c r="A11023" s="33">
        <v>11018</v>
      </c>
      <c r="BP11023">
        <v>0.803896916172578</v>
      </c>
      <c r="BQ11023">
        <v>10623.9046688829</v>
      </c>
      <c r="BR11023">
        <v>1.36450450264893</v>
      </c>
      <c r="BS11023">
        <v>64212.8700383464</v>
      </c>
      <c r="BW11023" s="9">
        <v>11018</v>
      </c>
      <c r="BX11023">
        <f t="shared" si="658"/>
        <v>1</v>
      </c>
      <c r="BY11023">
        <f t="shared" si="659"/>
        <v>1</v>
      </c>
    </row>
    <row r="11024" spans="1:77">
      <c r="A11024" s="33">
        <v>11019</v>
      </c>
      <c r="BP11024">
        <v>0.849182055562213</v>
      </c>
      <c r="BQ11024">
        <v>13990.1087486989</v>
      </c>
      <c r="BR11024">
        <v>1.4849374873344</v>
      </c>
      <c r="BS11024">
        <v>69992.7689800145</v>
      </c>
      <c r="BW11024" s="9">
        <v>11019</v>
      </c>
      <c r="BX11024">
        <f t="shared" si="658"/>
        <v>1</v>
      </c>
      <c r="BY11024">
        <f t="shared" si="659"/>
        <v>1</v>
      </c>
    </row>
    <row r="11025" spans="1:77">
      <c r="A11025" s="33">
        <v>11020</v>
      </c>
      <c r="BP11025">
        <v>0.793638355156003</v>
      </c>
      <c r="BQ11025">
        <v>17396.918637188</v>
      </c>
      <c r="BR11025">
        <v>1.36003402424376</v>
      </c>
      <c r="BS11025">
        <v>89937.8379843193</v>
      </c>
      <c r="BW11025" s="9">
        <v>11020</v>
      </c>
      <c r="BX11025">
        <f t="shared" si="658"/>
        <v>1</v>
      </c>
      <c r="BY11025">
        <f t="shared" si="659"/>
        <v>1</v>
      </c>
    </row>
    <row r="11026" spans="1:77">
      <c r="A11026" s="33">
        <v>11021</v>
      </c>
      <c r="BP11026">
        <v>0.743970973490255</v>
      </c>
      <c r="BQ11026">
        <v>13481.5189451706</v>
      </c>
      <c r="BR11026">
        <v>1.26628674186342</v>
      </c>
      <c r="BS11026">
        <v>70466.320667243</v>
      </c>
      <c r="BW11026" s="9">
        <v>11021</v>
      </c>
      <c r="BX11026">
        <f t="shared" si="658"/>
        <v>1</v>
      </c>
      <c r="BY11026">
        <f t="shared" si="659"/>
        <v>1</v>
      </c>
    </row>
    <row r="11027" spans="1:77">
      <c r="A11027" s="33">
        <v>11022</v>
      </c>
      <c r="BP11027">
        <v>0.847591402186953</v>
      </c>
      <c r="BQ11027">
        <v>16700.0750866445</v>
      </c>
      <c r="BR11027">
        <v>1.46396113568601</v>
      </c>
      <c r="BS11027">
        <v>74150.1869923897</v>
      </c>
      <c r="BW11027" s="9">
        <v>11022</v>
      </c>
      <c r="BX11027">
        <f t="shared" si="658"/>
        <v>1</v>
      </c>
      <c r="BY11027">
        <f t="shared" si="659"/>
        <v>1</v>
      </c>
    </row>
    <row r="11028" spans="1:77">
      <c r="A11028" s="33">
        <v>11023</v>
      </c>
      <c r="BP11028">
        <v>0.786598316509229</v>
      </c>
      <c r="BQ11028">
        <v>15850.3738074789</v>
      </c>
      <c r="BR11028">
        <v>1.33322866397774</v>
      </c>
      <c r="BS11028">
        <v>71138.7082465895</v>
      </c>
      <c r="BW11028" s="9">
        <v>11023</v>
      </c>
      <c r="BX11028">
        <f t="shared" si="658"/>
        <v>1</v>
      </c>
      <c r="BY11028">
        <f t="shared" si="659"/>
        <v>1</v>
      </c>
    </row>
    <row r="11029" spans="1:77">
      <c r="A11029" s="33">
        <v>11024</v>
      </c>
      <c r="BP11029">
        <v>0.828329150843488</v>
      </c>
      <c r="BQ11029">
        <v>12881.2429251591</v>
      </c>
      <c r="BR11029">
        <v>1.43630518557175</v>
      </c>
      <c r="BS11029">
        <v>68685.7127311069</v>
      </c>
      <c r="BW11029" s="9">
        <v>11024</v>
      </c>
      <c r="BX11029">
        <f t="shared" si="658"/>
        <v>1</v>
      </c>
      <c r="BY11029">
        <f t="shared" si="659"/>
        <v>1</v>
      </c>
    </row>
    <row r="11030" spans="1:77">
      <c r="A11030" s="33">
        <v>11025</v>
      </c>
      <c r="BP11030">
        <v>0.795995614608247</v>
      </c>
      <c r="BQ11030">
        <v>15462.8874375097</v>
      </c>
      <c r="BR11030">
        <v>1.37829725131601</v>
      </c>
      <c r="BS11030">
        <v>72194.2440079072</v>
      </c>
      <c r="BW11030" s="9">
        <v>11025</v>
      </c>
      <c r="BX11030">
        <f t="shared" si="658"/>
        <v>1</v>
      </c>
      <c r="BY11030">
        <f t="shared" si="659"/>
        <v>1</v>
      </c>
    </row>
    <row r="11031" spans="1:77">
      <c r="A11031" s="33">
        <v>11026</v>
      </c>
      <c r="BP11031">
        <v>0.836391164709123</v>
      </c>
      <c r="BQ11031">
        <v>14304.3952681331</v>
      </c>
      <c r="BR11031">
        <v>1.44347115867074</v>
      </c>
      <c r="BS11031">
        <v>70369.3938406315</v>
      </c>
      <c r="BW11031" s="9">
        <v>11026</v>
      </c>
      <c r="BX11031">
        <f t="shared" si="658"/>
        <v>1</v>
      </c>
      <c r="BY11031">
        <f t="shared" si="659"/>
        <v>1</v>
      </c>
    </row>
    <row r="11032" spans="1:77">
      <c r="A11032" s="33">
        <v>11027</v>
      </c>
      <c r="BP11032">
        <v>0.795470893234533</v>
      </c>
      <c r="BQ11032">
        <v>17242.0595884095</v>
      </c>
      <c r="BR11032">
        <v>1.38171491231537</v>
      </c>
      <c r="BS11032">
        <v>88480.4993299464</v>
      </c>
      <c r="BW11032" s="9">
        <v>11027</v>
      </c>
      <c r="BX11032">
        <f t="shared" si="658"/>
        <v>1</v>
      </c>
      <c r="BY11032">
        <f t="shared" si="659"/>
        <v>1</v>
      </c>
    </row>
    <row r="11033" spans="1:77">
      <c r="A11033" s="33">
        <v>11028</v>
      </c>
      <c r="BP11033">
        <v>0.81764649242758</v>
      </c>
      <c r="BQ11033">
        <v>19214.074879909</v>
      </c>
      <c r="BR11033">
        <v>1.41431086990587</v>
      </c>
      <c r="BS11033">
        <v>78113.7029556</v>
      </c>
      <c r="BW11033" s="9">
        <v>11028</v>
      </c>
      <c r="BX11033">
        <f t="shared" si="658"/>
        <v>1</v>
      </c>
      <c r="BY11033">
        <f t="shared" si="659"/>
        <v>1</v>
      </c>
    </row>
    <row r="11034" spans="1:77">
      <c r="A11034" s="33">
        <v>11029</v>
      </c>
      <c r="BP11034">
        <v>0.828856747197908</v>
      </c>
      <c r="BQ11034">
        <v>14273.9662742614</v>
      </c>
      <c r="BR11034">
        <v>1.43964127555604</v>
      </c>
      <c r="BS11034">
        <v>68213.5787019284</v>
      </c>
      <c r="BW11034" s="9">
        <v>11029</v>
      </c>
      <c r="BX11034">
        <f t="shared" si="658"/>
        <v>1</v>
      </c>
      <c r="BY11034">
        <f t="shared" si="659"/>
        <v>1</v>
      </c>
    </row>
    <row r="11035" spans="1:77">
      <c r="A11035" s="33">
        <v>11030</v>
      </c>
      <c r="BP11035">
        <v>0.81446477661117</v>
      </c>
      <c r="BQ11035">
        <v>15458.9072433385</v>
      </c>
      <c r="BR11035">
        <v>1.41082786572276</v>
      </c>
      <c r="BS11035">
        <v>84677.6905491448</v>
      </c>
      <c r="BW11035" s="9">
        <v>11030</v>
      </c>
      <c r="BX11035">
        <f t="shared" si="658"/>
        <v>1</v>
      </c>
      <c r="BY11035">
        <f t="shared" si="659"/>
        <v>1</v>
      </c>
    </row>
    <row r="11036" spans="1:77">
      <c r="A11036" s="33">
        <v>11031</v>
      </c>
      <c r="BP11036">
        <v>0.781014724390751</v>
      </c>
      <c r="BQ11036">
        <v>13481.3420262919</v>
      </c>
      <c r="BR11036">
        <v>1.34024338501174</v>
      </c>
      <c r="BS11036">
        <v>69145.8841075409</v>
      </c>
      <c r="BW11036" s="9">
        <v>11031</v>
      </c>
      <c r="BX11036">
        <f t="shared" si="658"/>
        <v>1</v>
      </c>
      <c r="BY11036">
        <f t="shared" si="659"/>
        <v>1</v>
      </c>
    </row>
    <row r="11037" spans="1:77">
      <c r="A11037" s="33">
        <v>11032</v>
      </c>
      <c r="BP11037">
        <v>0.776101465063079</v>
      </c>
      <c r="BQ11037">
        <v>15344.720556458</v>
      </c>
      <c r="BR11037">
        <v>1.32205769348442</v>
      </c>
      <c r="BS11037">
        <v>72173.7371781547</v>
      </c>
      <c r="BW11037" s="9">
        <v>11032</v>
      </c>
      <c r="BX11037">
        <f t="shared" si="658"/>
        <v>1</v>
      </c>
      <c r="BY11037">
        <f t="shared" si="659"/>
        <v>1</v>
      </c>
    </row>
    <row r="11038" spans="1:77">
      <c r="A11038" s="33">
        <v>11033</v>
      </c>
      <c r="BP11038">
        <v>0.809302765215628</v>
      </c>
      <c r="BQ11038">
        <v>15026.8673842791</v>
      </c>
      <c r="BR11038">
        <v>1.37210695739442</v>
      </c>
      <c r="BS11038">
        <v>68699.7563560085</v>
      </c>
      <c r="BW11038" s="9">
        <v>11033</v>
      </c>
      <c r="BX11038">
        <f t="shared" si="658"/>
        <v>1</v>
      </c>
      <c r="BY11038">
        <f t="shared" si="659"/>
        <v>1</v>
      </c>
    </row>
    <row r="11039" spans="1:77">
      <c r="A11039" s="33">
        <v>11034</v>
      </c>
      <c r="BP11039">
        <v>0.844340225762454</v>
      </c>
      <c r="BQ11039">
        <v>15989.374780479</v>
      </c>
      <c r="BR11039">
        <v>1.45200254527605</v>
      </c>
      <c r="BS11039">
        <v>70758.3516385921</v>
      </c>
      <c r="BW11039" s="9">
        <v>11034</v>
      </c>
      <c r="BX11039">
        <f t="shared" si="658"/>
        <v>1</v>
      </c>
      <c r="BY11039">
        <f t="shared" si="659"/>
        <v>1</v>
      </c>
    </row>
    <row r="11040" spans="1:77">
      <c r="A11040" s="33">
        <v>11035</v>
      </c>
      <c r="BP11040">
        <v>0.83607348750198</v>
      </c>
      <c r="BQ11040">
        <v>11487.6000313449</v>
      </c>
      <c r="BR11040">
        <v>1.46212868657271</v>
      </c>
      <c r="BS11040">
        <v>63339.2303184072</v>
      </c>
      <c r="BW11040" s="9">
        <v>11035</v>
      </c>
      <c r="BX11040">
        <f t="shared" si="658"/>
        <v>1</v>
      </c>
      <c r="BY11040">
        <f t="shared" si="659"/>
        <v>1</v>
      </c>
    </row>
    <row r="11041" spans="1:77">
      <c r="A11041" s="33">
        <v>11036</v>
      </c>
      <c r="BP11041">
        <v>0.796930500108091</v>
      </c>
      <c r="BQ11041">
        <v>11435.9547042868</v>
      </c>
      <c r="BR11041">
        <v>1.37095826358632</v>
      </c>
      <c r="BS11041">
        <v>80776.9991905446</v>
      </c>
      <c r="BW11041" s="9">
        <v>11036</v>
      </c>
      <c r="BX11041">
        <f t="shared" si="658"/>
        <v>1</v>
      </c>
      <c r="BY11041">
        <f t="shared" si="659"/>
        <v>1</v>
      </c>
    </row>
    <row r="11042" spans="1:77">
      <c r="A11042" s="33">
        <v>11037</v>
      </c>
      <c r="BP11042">
        <v>0.789098408804562</v>
      </c>
      <c r="BQ11042">
        <v>19783.0977106055</v>
      </c>
      <c r="BR11042">
        <v>1.38497801311027</v>
      </c>
      <c r="BS11042">
        <v>75822.2642539744</v>
      </c>
      <c r="BW11042" s="9">
        <v>11037</v>
      </c>
      <c r="BX11042">
        <f t="shared" si="658"/>
        <v>1</v>
      </c>
      <c r="BY11042">
        <f t="shared" si="659"/>
        <v>1</v>
      </c>
    </row>
    <row r="11043" spans="1:77">
      <c r="A11043" s="33">
        <v>11038</v>
      </c>
      <c r="BP11043">
        <v>0.793710104543351</v>
      </c>
      <c r="BQ11043">
        <v>13727.5719590852</v>
      </c>
      <c r="BR11043">
        <v>1.33890315488934</v>
      </c>
      <c r="BS11043">
        <v>68226.2507755682</v>
      </c>
      <c r="BW11043" s="9">
        <v>11038</v>
      </c>
      <c r="BX11043">
        <f t="shared" si="658"/>
        <v>1</v>
      </c>
      <c r="BY11043">
        <f t="shared" si="659"/>
        <v>1</v>
      </c>
    </row>
    <row r="11044" spans="1:77">
      <c r="A11044" s="33">
        <v>11039</v>
      </c>
      <c r="BP11044">
        <v>0.841396655088024</v>
      </c>
      <c r="BQ11044">
        <v>15336.8537299989</v>
      </c>
      <c r="BR11044">
        <v>1.44513995140743</v>
      </c>
      <c r="BS11044">
        <v>86386.483521906</v>
      </c>
      <c r="BW11044" s="9">
        <v>11039</v>
      </c>
      <c r="BX11044">
        <f t="shared" si="658"/>
        <v>1</v>
      </c>
      <c r="BY11044">
        <f t="shared" si="659"/>
        <v>1</v>
      </c>
    </row>
    <row r="11045" spans="1:77">
      <c r="A11045" s="33">
        <v>11040</v>
      </c>
      <c r="BP11045">
        <v>0.80257660220557</v>
      </c>
      <c r="BQ11045">
        <v>14061.5761323181</v>
      </c>
      <c r="BR11045">
        <v>1.37285001364346</v>
      </c>
      <c r="BS11045">
        <v>67548.4865677858</v>
      </c>
      <c r="BW11045" s="9">
        <v>11040</v>
      </c>
      <c r="BX11045">
        <f t="shared" si="658"/>
        <v>1</v>
      </c>
      <c r="BY11045">
        <f t="shared" si="659"/>
        <v>1</v>
      </c>
    </row>
    <row r="11046" spans="1:77">
      <c r="A11046" s="33">
        <v>11041</v>
      </c>
      <c r="BP11046">
        <v>0.829752066031123</v>
      </c>
      <c r="BQ11046">
        <v>19205.1241494863</v>
      </c>
      <c r="BR11046">
        <v>1.43281486606765</v>
      </c>
      <c r="BS11046">
        <v>93701.0946524034</v>
      </c>
      <c r="BW11046" s="9">
        <v>11041</v>
      </c>
      <c r="BX11046">
        <f t="shared" si="658"/>
        <v>1</v>
      </c>
      <c r="BY11046">
        <f t="shared" si="659"/>
        <v>1</v>
      </c>
    </row>
    <row r="11047" spans="1:77">
      <c r="A11047" s="33">
        <v>11042</v>
      </c>
      <c r="BP11047">
        <v>0.821892653486216</v>
      </c>
      <c r="BQ11047">
        <v>13395.3054033296</v>
      </c>
      <c r="BR11047">
        <v>1.43157027936591</v>
      </c>
      <c r="BS11047">
        <v>67450.9868455414</v>
      </c>
      <c r="BW11047" s="9">
        <v>11042</v>
      </c>
      <c r="BX11047">
        <f t="shared" si="658"/>
        <v>1</v>
      </c>
      <c r="BY11047">
        <f t="shared" si="659"/>
        <v>1</v>
      </c>
    </row>
    <row r="11048" spans="1:77">
      <c r="A11048" s="33">
        <v>11043</v>
      </c>
      <c r="BP11048">
        <v>0.790554513999941</v>
      </c>
      <c r="BQ11048">
        <v>15009.1515827681</v>
      </c>
      <c r="BR11048">
        <v>1.33810000555622</v>
      </c>
      <c r="BS11048">
        <v>69510.7528022527</v>
      </c>
      <c r="BW11048" s="9">
        <v>11043</v>
      </c>
      <c r="BX11048">
        <f t="shared" si="658"/>
        <v>1</v>
      </c>
      <c r="BY11048">
        <f t="shared" si="659"/>
        <v>1</v>
      </c>
    </row>
    <row r="11049" spans="1:77">
      <c r="A11049" s="33">
        <v>11044</v>
      </c>
      <c r="BP11049">
        <v>0.832844926014036</v>
      </c>
      <c r="BQ11049">
        <v>12946.8428024495</v>
      </c>
      <c r="BR11049">
        <v>1.44858280204298</v>
      </c>
      <c r="BS11049">
        <v>64939.1436547317</v>
      </c>
      <c r="BW11049" s="9">
        <v>11044</v>
      </c>
      <c r="BX11049">
        <f t="shared" si="658"/>
        <v>1</v>
      </c>
      <c r="BY11049">
        <f t="shared" si="659"/>
        <v>1</v>
      </c>
    </row>
    <row r="11050" spans="1:77">
      <c r="A11050" s="33">
        <v>11045</v>
      </c>
      <c r="BP11050">
        <v>0.838789329879205</v>
      </c>
      <c r="BQ11050">
        <v>14525.4452340553</v>
      </c>
      <c r="BR11050">
        <v>1.44549802084926</v>
      </c>
      <c r="BS11050">
        <v>72306.8831896003</v>
      </c>
      <c r="BW11050" s="9">
        <v>11045</v>
      </c>
      <c r="BX11050">
        <f t="shared" si="658"/>
        <v>1</v>
      </c>
      <c r="BY11050">
        <f t="shared" si="659"/>
        <v>1</v>
      </c>
    </row>
    <row r="11051" spans="1:77">
      <c r="A11051" s="33">
        <v>11046</v>
      </c>
      <c r="BP11051">
        <v>0.790728253706482</v>
      </c>
      <c r="BQ11051">
        <v>13062.3341014656</v>
      </c>
      <c r="BR11051">
        <v>1.36007497575701</v>
      </c>
      <c r="BS11051">
        <v>69414.9536887467</v>
      </c>
      <c r="BW11051" s="9">
        <v>11046</v>
      </c>
      <c r="BX11051">
        <f t="shared" si="658"/>
        <v>1</v>
      </c>
      <c r="BY11051">
        <f t="shared" si="659"/>
        <v>1</v>
      </c>
    </row>
    <row r="11052" spans="1:77">
      <c r="A11052" s="33">
        <v>11047</v>
      </c>
      <c r="BP11052">
        <v>0.849512218716207</v>
      </c>
      <c r="BQ11052">
        <v>15772.9184571944</v>
      </c>
      <c r="BR11052">
        <v>1.48130610515086</v>
      </c>
      <c r="BS11052">
        <v>70368.3505510364</v>
      </c>
      <c r="BW11052" s="9">
        <v>11047</v>
      </c>
      <c r="BX11052">
        <f t="shared" si="658"/>
        <v>1</v>
      </c>
      <c r="BY11052">
        <f t="shared" si="659"/>
        <v>1</v>
      </c>
    </row>
    <row r="11053" spans="1:77">
      <c r="A11053" s="33">
        <v>11048</v>
      </c>
      <c r="BP11053">
        <v>0.791845339517007</v>
      </c>
      <c r="BQ11053">
        <v>12005.6682294238</v>
      </c>
      <c r="BR11053">
        <v>1.36947785093932</v>
      </c>
      <c r="BS11053">
        <v>67161.1647699129</v>
      </c>
      <c r="BW11053" s="9">
        <v>11048</v>
      </c>
      <c r="BX11053">
        <f t="shared" si="658"/>
        <v>1</v>
      </c>
      <c r="BY11053">
        <f t="shared" si="659"/>
        <v>1</v>
      </c>
    </row>
    <row r="11054" spans="1:77">
      <c r="A11054" s="33">
        <v>11049</v>
      </c>
      <c r="BP11054">
        <v>0.800560598319282</v>
      </c>
      <c r="BQ11054">
        <v>17814.2993161274</v>
      </c>
      <c r="BR11054">
        <v>1.35470461967461</v>
      </c>
      <c r="BS11054">
        <v>73741.9132899982</v>
      </c>
      <c r="BW11054" s="9">
        <v>11049</v>
      </c>
      <c r="BX11054">
        <f t="shared" si="658"/>
        <v>1</v>
      </c>
      <c r="BY11054">
        <f t="shared" si="659"/>
        <v>1</v>
      </c>
    </row>
    <row r="11055" spans="1:77">
      <c r="A11055" s="33">
        <v>11050</v>
      </c>
      <c r="BP11055">
        <v>0.819598619612484</v>
      </c>
      <c r="BQ11055">
        <v>16158.5325871534</v>
      </c>
      <c r="BR11055">
        <v>1.39476786708053</v>
      </c>
      <c r="BS11055">
        <v>68176.2896709559</v>
      </c>
      <c r="BW11055" s="9">
        <v>11050</v>
      </c>
      <c r="BX11055">
        <f t="shared" si="658"/>
        <v>1</v>
      </c>
      <c r="BY11055">
        <f t="shared" si="659"/>
        <v>1</v>
      </c>
    </row>
    <row r="11056" spans="1:77">
      <c r="A11056" s="33">
        <v>11051</v>
      </c>
      <c r="BP11056">
        <v>0.847861851282208</v>
      </c>
      <c r="BQ11056">
        <v>16925.2457325144</v>
      </c>
      <c r="BR11056">
        <v>1.47215614392706</v>
      </c>
      <c r="BS11056">
        <v>77178.0222912858</v>
      </c>
      <c r="BW11056" s="9">
        <v>11051</v>
      </c>
      <c r="BX11056">
        <f t="shared" si="658"/>
        <v>1</v>
      </c>
      <c r="BY11056">
        <f t="shared" si="659"/>
        <v>1</v>
      </c>
    </row>
    <row r="11057" spans="1:77">
      <c r="A11057" s="33">
        <v>11052</v>
      </c>
      <c r="BP11057">
        <v>0.809743913181423</v>
      </c>
      <c r="BQ11057">
        <v>17581.5719353325</v>
      </c>
      <c r="BR11057">
        <v>1.41505980568111</v>
      </c>
      <c r="BS11057">
        <v>93221.8255195388</v>
      </c>
      <c r="BW11057" s="9">
        <v>11052</v>
      </c>
      <c r="BX11057">
        <f t="shared" si="658"/>
        <v>1</v>
      </c>
      <c r="BY11057">
        <f t="shared" si="659"/>
        <v>1</v>
      </c>
    </row>
    <row r="11058" spans="1:77">
      <c r="A11058" s="33">
        <v>11053</v>
      </c>
      <c r="BP11058">
        <v>0.783565386500524</v>
      </c>
      <c r="BQ11058">
        <v>11226.7760959752</v>
      </c>
      <c r="BR11058">
        <v>1.36524691640001</v>
      </c>
      <c r="BS11058">
        <v>66846.2939536006</v>
      </c>
      <c r="BW11058" s="9">
        <v>11053</v>
      </c>
      <c r="BX11058">
        <f t="shared" si="658"/>
        <v>1</v>
      </c>
      <c r="BY11058">
        <f t="shared" si="659"/>
        <v>1</v>
      </c>
    </row>
    <row r="11059" spans="1:77">
      <c r="A11059" s="33">
        <v>11054</v>
      </c>
      <c r="BP11059">
        <v>0.803274055505655</v>
      </c>
      <c r="BQ11059">
        <v>20569.611208465</v>
      </c>
      <c r="BR11059">
        <v>1.38933097978788</v>
      </c>
      <c r="BS11059">
        <v>77649.8816388593</v>
      </c>
      <c r="BW11059" s="9">
        <v>11054</v>
      </c>
      <c r="BX11059">
        <f t="shared" si="658"/>
        <v>1</v>
      </c>
      <c r="BY11059">
        <f t="shared" si="659"/>
        <v>1</v>
      </c>
    </row>
    <row r="11060" spans="1:77">
      <c r="A11060" s="33">
        <v>11055</v>
      </c>
      <c r="BP11060">
        <v>0.834348626792505</v>
      </c>
      <c r="BQ11060">
        <v>13895.1971417225</v>
      </c>
      <c r="BR11060">
        <v>1.41291515371363</v>
      </c>
      <c r="BS11060">
        <v>67960.1311989733</v>
      </c>
      <c r="BW11060" s="9">
        <v>11055</v>
      </c>
      <c r="BX11060">
        <f t="shared" si="658"/>
        <v>1</v>
      </c>
      <c r="BY11060">
        <f t="shared" si="659"/>
        <v>1</v>
      </c>
    </row>
    <row r="11061" spans="1:77">
      <c r="A11061" s="33">
        <v>11056</v>
      </c>
      <c r="BP11061">
        <v>0.821783335166286</v>
      </c>
      <c r="BQ11061">
        <v>14534.7739908402</v>
      </c>
      <c r="BR11061">
        <v>1.38816410803577</v>
      </c>
      <c r="BS11061">
        <v>68040.8915721013</v>
      </c>
      <c r="BW11061" s="9">
        <v>11056</v>
      </c>
      <c r="BX11061">
        <f t="shared" si="658"/>
        <v>1</v>
      </c>
      <c r="BY11061">
        <f t="shared" si="659"/>
        <v>1</v>
      </c>
    </row>
    <row r="11062" spans="1:77">
      <c r="A11062" s="33">
        <v>11057</v>
      </c>
      <c r="BP11062">
        <v>0.772634487490874</v>
      </c>
      <c r="BQ11062">
        <v>13969.0662811548</v>
      </c>
      <c r="BR11062">
        <v>1.32308851019091</v>
      </c>
      <c r="BS11062">
        <v>81731.5862907572</v>
      </c>
      <c r="BW11062" s="9">
        <v>11057</v>
      </c>
      <c r="BX11062">
        <f t="shared" si="658"/>
        <v>1</v>
      </c>
      <c r="BY11062">
        <f t="shared" si="659"/>
        <v>1</v>
      </c>
    </row>
    <row r="11063" spans="1:77">
      <c r="A11063" s="33">
        <v>11058</v>
      </c>
      <c r="BP11063">
        <v>0.805720299326983</v>
      </c>
      <c r="BQ11063">
        <v>12255.5166407273</v>
      </c>
      <c r="BR11063">
        <v>1.38214907380402</v>
      </c>
      <c r="BS11063">
        <v>65474.646708914</v>
      </c>
      <c r="BW11063" s="9">
        <v>11058</v>
      </c>
      <c r="BX11063">
        <f t="shared" si="658"/>
        <v>1</v>
      </c>
      <c r="BY11063">
        <f t="shared" si="659"/>
        <v>1</v>
      </c>
    </row>
    <row r="11064" spans="1:77">
      <c r="A11064" s="33">
        <v>11059</v>
      </c>
      <c r="BP11064">
        <v>0.790080127178013</v>
      </c>
      <c r="BQ11064">
        <v>14003.0535381484</v>
      </c>
      <c r="BR11064">
        <v>1.37850632777746</v>
      </c>
      <c r="BS11064">
        <v>84528.7144176624</v>
      </c>
      <c r="BW11064" s="9">
        <v>11059</v>
      </c>
      <c r="BX11064">
        <f t="shared" si="658"/>
        <v>1</v>
      </c>
      <c r="BY11064">
        <f t="shared" si="659"/>
        <v>1</v>
      </c>
    </row>
    <row r="11065" spans="1:77">
      <c r="A11065" s="33">
        <v>11060</v>
      </c>
      <c r="BP11065">
        <v>0.795506052335096</v>
      </c>
      <c r="BQ11065">
        <v>15219.2528641755</v>
      </c>
      <c r="BR11065">
        <v>1.37171191525512</v>
      </c>
      <c r="BS11065">
        <v>66734.5976017839</v>
      </c>
      <c r="BW11065" s="9">
        <v>11060</v>
      </c>
      <c r="BX11065">
        <f t="shared" si="658"/>
        <v>1</v>
      </c>
      <c r="BY11065">
        <f t="shared" si="659"/>
        <v>1</v>
      </c>
    </row>
    <row r="11066" spans="1:77">
      <c r="A11066" s="33">
        <v>11061</v>
      </c>
      <c r="BP11066">
        <v>0.790404690804519</v>
      </c>
      <c r="BQ11066">
        <v>13063.6087997905</v>
      </c>
      <c r="BR11066">
        <v>1.32432068755801</v>
      </c>
      <c r="BS11066">
        <v>82879.9022437688</v>
      </c>
      <c r="BW11066" s="9">
        <v>11061</v>
      </c>
      <c r="BX11066">
        <f t="shared" si="658"/>
        <v>1</v>
      </c>
      <c r="BY11066">
        <f t="shared" si="659"/>
        <v>1</v>
      </c>
    </row>
    <row r="11067" spans="1:77">
      <c r="A11067" s="33">
        <v>11062</v>
      </c>
      <c r="BP11067">
        <v>0.842829251926747</v>
      </c>
      <c r="BQ11067">
        <v>17991.3162945174</v>
      </c>
      <c r="BR11067">
        <v>1.44658856546729</v>
      </c>
      <c r="BS11067">
        <v>90667.5021899853</v>
      </c>
      <c r="BW11067" s="9">
        <v>11062</v>
      </c>
      <c r="BX11067">
        <f t="shared" si="658"/>
        <v>1</v>
      </c>
      <c r="BY11067">
        <f t="shared" si="659"/>
        <v>1</v>
      </c>
    </row>
    <row r="11068" spans="1:77">
      <c r="A11068" s="33">
        <v>11063</v>
      </c>
      <c r="BP11068">
        <v>0.823568275486835</v>
      </c>
      <c r="BQ11068">
        <v>14159.5962234181</v>
      </c>
      <c r="BR11068">
        <v>1.40325667390224</v>
      </c>
      <c r="BS11068">
        <v>84013.4811373609</v>
      </c>
      <c r="BW11068" s="9">
        <v>11063</v>
      </c>
      <c r="BX11068">
        <f t="shared" si="658"/>
        <v>1</v>
      </c>
      <c r="BY11068">
        <f t="shared" si="659"/>
        <v>1</v>
      </c>
    </row>
    <row r="11069" spans="1:77">
      <c r="A11069" s="33">
        <v>11064</v>
      </c>
      <c r="BP11069">
        <v>0.770237565725993</v>
      </c>
      <c r="BQ11069">
        <v>12065.6946243996</v>
      </c>
      <c r="BR11069">
        <v>1.32728545291248</v>
      </c>
      <c r="BS11069">
        <v>69283.3872611646</v>
      </c>
      <c r="BW11069" s="9">
        <v>11064</v>
      </c>
      <c r="BX11069">
        <f t="shared" si="658"/>
        <v>1</v>
      </c>
      <c r="BY11069">
        <f t="shared" si="659"/>
        <v>1</v>
      </c>
    </row>
    <row r="11070" spans="1:77">
      <c r="A11070" s="33">
        <v>11065</v>
      </c>
      <c r="BP11070">
        <v>0.746816648159417</v>
      </c>
      <c r="BQ11070">
        <v>13681.0043697624</v>
      </c>
      <c r="BR11070">
        <v>1.29371632007818</v>
      </c>
      <c r="BS11070">
        <v>69882.7824934931</v>
      </c>
      <c r="BW11070" s="9">
        <v>11065</v>
      </c>
      <c r="BX11070">
        <f t="shared" si="658"/>
        <v>1</v>
      </c>
      <c r="BY11070">
        <f t="shared" si="659"/>
        <v>1</v>
      </c>
    </row>
    <row r="11071" spans="1:77">
      <c r="A11071" s="33">
        <v>11066</v>
      </c>
      <c r="BP11071">
        <v>0.792563168782925</v>
      </c>
      <c r="BQ11071">
        <v>11205.2386309436</v>
      </c>
      <c r="BR11071">
        <v>1.37277219514157</v>
      </c>
      <c r="BS11071">
        <v>66326.6949235788</v>
      </c>
      <c r="BW11071" s="9">
        <v>11066</v>
      </c>
      <c r="BX11071">
        <f t="shared" si="658"/>
        <v>1</v>
      </c>
      <c r="BY11071">
        <f t="shared" si="659"/>
        <v>1</v>
      </c>
    </row>
    <row r="11072" spans="1:77">
      <c r="A11072" s="33">
        <v>11067</v>
      </c>
      <c r="BP11072">
        <v>0.74311295267493</v>
      </c>
      <c r="BQ11072">
        <v>14418.9906523505</v>
      </c>
      <c r="BR11072">
        <v>1.26639178457829</v>
      </c>
      <c r="BS11072">
        <v>67343.2723575337</v>
      </c>
      <c r="BW11072" s="9">
        <v>11067</v>
      </c>
      <c r="BX11072">
        <f t="shared" si="658"/>
        <v>1</v>
      </c>
      <c r="BY11072">
        <f t="shared" si="659"/>
        <v>1</v>
      </c>
    </row>
    <row r="11073" spans="1:77">
      <c r="A11073" s="33">
        <v>11068</v>
      </c>
      <c r="BP11073">
        <v>0.780804055386085</v>
      </c>
      <c r="BQ11073">
        <v>11607.3555400698</v>
      </c>
      <c r="BR11073">
        <v>1.33098084532197</v>
      </c>
      <c r="BS11073">
        <v>66822.7688431595</v>
      </c>
      <c r="BW11073" s="9">
        <v>11068</v>
      </c>
      <c r="BX11073">
        <f t="shared" si="658"/>
        <v>1</v>
      </c>
      <c r="BY11073">
        <f t="shared" si="659"/>
        <v>1</v>
      </c>
    </row>
    <row r="11074" spans="1:77">
      <c r="A11074" s="33">
        <v>11069</v>
      </c>
      <c r="BP11074">
        <v>0.799145092507426</v>
      </c>
      <c r="BQ11074">
        <v>13454.2325433723</v>
      </c>
      <c r="BR11074">
        <v>1.37188948619246</v>
      </c>
      <c r="BS11074">
        <v>85637.6274700281</v>
      </c>
      <c r="BW11074" s="9">
        <v>11069</v>
      </c>
      <c r="BX11074">
        <f t="shared" si="658"/>
        <v>1</v>
      </c>
      <c r="BY11074">
        <f t="shared" si="659"/>
        <v>1</v>
      </c>
    </row>
    <row r="11075" spans="1:77">
      <c r="A11075" s="33">
        <v>11070</v>
      </c>
      <c r="BP11075">
        <v>0.790315579923053</v>
      </c>
      <c r="BQ11075">
        <v>16229.2677675945</v>
      </c>
      <c r="BR11075">
        <v>1.35302501550735</v>
      </c>
      <c r="BS11075">
        <v>68906.6758957487</v>
      </c>
      <c r="BW11075" s="9">
        <v>11070</v>
      </c>
      <c r="BX11075">
        <f t="shared" si="658"/>
        <v>1</v>
      </c>
      <c r="BY11075">
        <f t="shared" si="659"/>
        <v>1</v>
      </c>
    </row>
    <row r="11076" spans="1:77">
      <c r="A11076" s="33">
        <v>11071</v>
      </c>
      <c r="BP11076">
        <v>0.760811248229265</v>
      </c>
      <c r="BQ11076">
        <v>15429.6482687013</v>
      </c>
      <c r="BR11076">
        <v>1.29538317964015</v>
      </c>
      <c r="BS11076">
        <v>71574.1660511681</v>
      </c>
      <c r="BW11076" s="9">
        <v>11071</v>
      </c>
      <c r="BX11076">
        <f t="shared" si="658"/>
        <v>1</v>
      </c>
      <c r="BY11076">
        <f t="shared" si="659"/>
        <v>1</v>
      </c>
    </row>
    <row r="11077" spans="1:77">
      <c r="A11077" s="33">
        <v>11072</v>
      </c>
      <c r="BP11077">
        <v>0.798286375828222</v>
      </c>
      <c r="BQ11077">
        <v>14244.7730127247</v>
      </c>
      <c r="BR11077">
        <v>1.3446541258118</v>
      </c>
      <c r="BS11077">
        <v>84657.4128657463</v>
      </c>
      <c r="BW11077" s="9">
        <v>11072</v>
      </c>
      <c r="BX11077">
        <f t="shared" si="658"/>
        <v>1</v>
      </c>
      <c r="BY11077">
        <f t="shared" si="659"/>
        <v>1</v>
      </c>
    </row>
    <row r="11078" spans="1:77">
      <c r="A11078" s="33">
        <v>11073</v>
      </c>
      <c r="BP11078">
        <v>0.818672141446721</v>
      </c>
      <c r="BQ11078">
        <v>11717.9197607147</v>
      </c>
      <c r="BR11078">
        <v>1.41332480867276</v>
      </c>
      <c r="BS11078">
        <v>81880.8145163589</v>
      </c>
      <c r="BW11078" s="9">
        <v>11073</v>
      </c>
      <c r="BX11078">
        <f t="shared" si="658"/>
        <v>1</v>
      </c>
      <c r="BY11078">
        <f t="shared" si="659"/>
        <v>1</v>
      </c>
    </row>
    <row r="11079" spans="1:77">
      <c r="A11079" s="33">
        <v>11074</v>
      </c>
      <c r="BP11079">
        <v>0.816951186445413</v>
      </c>
      <c r="BQ11079">
        <v>13123.2573227784</v>
      </c>
      <c r="BR11079">
        <v>1.37742750558727</v>
      </c>
      <c r="BS11079">
        <v>66788.0939593184</v>
      </c>
      <c r="BW11079" s="9">
        <v>11074</v>
      </c>
      <c r="BX11079">
        <f t="shared" ref="BX11079:BX11142" si="660">IF(BU11079=MAX($BU11079:$BV11079),1,0)</f>
        <v>1</v>
      </c>
      <c r="BY11079">
        <f t="shared" ref="BY11079:BY11142" si="661">IF(BV11079=MAX($BU11079:$BV11079),1,0)</f>
        <v>1</v>
      </c>
    </row>
    <row r="11080" spans="1:77">
      <c r="A11080" s="33">
        <v>11075</v>
      </c>
      <c r="BP11080">
        <v>0.829676237645977</v>
      </c>
      <c r="BQ11080">
        <v>20069.4600963295</v>
      </c>
      <c r="BR11080">
        <v>1.42129951369031</v>
      </c>
      <c r="BS11080">
        <v>77321.4098776303</v>
      </c>
      <c r="BW11080" s="9">
        <v>11075</v>
      </c>
      <c r="BX11080">
        <f t="shared" si="660"/>
        <v>1</v>
      </c>
      <c r="BY11080">
        <f t="shared" si="661"/>
        <v>1</v>
      </c>
    </row>
    <row r="11081" spans="1:77">
      <c r="A11081" s="33">
        <v>11076</v>
      </c>
      <c r="BP11081">
        <v>0.811798579463904</v>
      </c>
      <c r="BQ11081">
        <v>17348.8844260684</v>
      </c>
      <c r="BR11081">
        <v>1.40338022391182</v>
      </c>
      <c r="BS11081">
        <v>72005.5278780718</v>
      </c>
      <c r="BW11081" s="9">
        <v>11076</v>
      </c>
      <c r="BX11081">
        <f t="shared" si="660"/>
        <v>1</v>
      </c>
      <c r="BY11081">
        <f t="shared" si="661"/>
        <v>1</v>
      </c>
    </row>
    <row r="11082" spans="1:77">
      <c r="A11082" s="33">
        <v>11077</v>
      </c>
      <c r="BP11082">
        <v>0.845828843902518</v>
      </c>
      <c r="BQ11082">
        <v>16834.4118979592</v>
      </c>
      <c r="BR11082">
        <v>1.4336634947738</v>
      </c>
      <c r="BS11082">
        <v>71789.4248706296</v>
      </c>
      <c r="BW11082" s="9">
        <v>11077</v>
      </c>
      <c r="BX11082">
        <f t="shared" si="660"/>
        <v>1</v>
      </c>
      <c r="BY11082">
        <f t="shared" si="661"/>
        <v>1</v>
      </c>
    </row>
    <row r="11083" spans="1:77">
      <c r="A11083" s="33">
        <v>11078</v>
      </c>
      <c r="BP11083">
        <v>0.807861398323207</v>
      </c>
      <c r="BQ11083">
        <v>13212.6627850672</v>
      </c>
      <c r="BR11083">
        <v>1.38074248715154</v>
      </c>
      <c r="BS11083">
        <v>66717.2803163772</v>
      </c>
      <c r="BW11083" s="9">
        <v>11078</v>
      </c>
      <c r="BX11083">
        <f t="shared" si="660"/>
        <v>1</v>
      </c>
      <c r="BY11083">
        <f t="shared" si="661"/>
        <v>1</v>
      </c>
    </row>
    <row r="11084" spans="1:77">
      <c r="A11084" s="33">
        <v>11079</v>
      </c>
      <c r="BP11084">
        <v>0.764037089238471</v>
      </c>
      <c r="BQ11084">
        <v>14782.2058443569</v>
      </c>
      <c r="BR11084">
        <v>1.3011707690546</v>
      </c>
      <c r="BS11084">
        <v>87606.5376719049</v>
      </c>
      <c r="BW11084" s="9">
        <v>11079</v>
      </c>
      <c r="BX11084">
        <f t="shared" si="660"/>
        <v>1</v>
      </c>
      <c r="BY11084">
        <f t="shared" si="661"/>
        <v>1</v>
      </c>
    </row>
    <row r="11085" spans="1:77">
      <c r="A11085" s="33">
        <v>11080</v>
      </c>
      <c r="BP11085">
        <v>0.858947876584153</v>
      </c>
      <c r="BQ11085">
        <v>16897.3205967833</v>
      </c>
      <c r="BR11085">
        <v>1.47394129301722</v>
      </c>
      <c r="BS11085">
        <v>93871.2300657362</v>
      </c>
      <c r="BW11085" s="9">
        <v>11080</v>
      </c>
      <c r="BX11085">
        <f t="shared" si="660"/>
        <v>1</v>
      </c>
      <c r="BY11085">
        <f t="shared" si="661"/>
        <v>1</v>
      </c>
    </row>
    <row r="11086" spans="1:77">
      <c r="A11086" s="33">
        <v>11081</v>
      </c>
      <c r="BP11086">
        <v>0.848815612903798</v>
      </c>
      <c r="BQ11086">
        <v>16194.3667212814</v>
      </c>
      <c r="BR11086">
        <v>1.46056111007509</v>
      </c>
      <c r="BS11086">
        <v>70750.8292312498</v>
      </c>
      <c r="BW11086" s="9">
        <v>11081</v>
      </c>
      <c r="BX11086">
        <f t="shared" si="660"/>
        <v>1</v>
      </c>
      <c r="BY11086">
        <f t="shared" si="661"/>
        <v>1</v>
      </c>
    </row>
    <row r="11087" spans="1:77">
      <c r="A11087" s="33">
        <v>11082</v>
      </c>
      <c r="BP11087">
        <v>0.782011293484545</v>
      </c>
      <c r="BQ11087">
        <v>12094.9453801736</v>
      </c>
      <c r="BR11087">
        <v>1.33139080104631</v>
      </c>
      <c r="BS11087">
        <v>66758.0328262088</v>
      </c>
      <c r="BW11087" s="9">
        <v>11082</v>
      </c>
      <c r="BX11087">
        <f t="shared" si="660"/>
        <v>1</v>
      </c>
      <c r="BY11087">
        <f t="shared" si="661"/>
        <v>1</v>
      </c>
    </row>
    <row r="11088" spans="1:77">
      <c r="A11088" s="33">
        <v>11083</v>
      </c>
      <c r="BP11088">
        <v>0.825584248752137</v>
      </c>
      <c r="BQ11088">
        <v>16899.6877303829</v>
      </c>
      <c r="BR11088">
        <v>1.42639899113919</v>
      </c>
      <c r="BS11088">
        <v>90302.3235626705</v>
      </c>
      <c r="BW11088" s="9">
        <v>11083</v>
      </c>
      <c r="BX11088">
        <f t="shared" si="660"/>
        <v>1</v>
      </c>
      <c r="BY11088">
        <f t="shared" si="661"/>
        <v>1</v>
      </c>
    </row>
    <row r="11089" spans="1:77">
      <c r="A11089" s="33">
        <v>11084</v>
      </c>
      <c r="BP11089">
        <v>0.837512933580838</v>
      </c>
      <c r="BQ11089">
        <v>18512.2668178823</v>
      </c>
      <c r="BR11089">
        <v>1.44873437587684</v>
      </c>
      <c r="BS11089">
        <v>91547.0714757844</v>
      </c>
      <c r="BW11089" s="9">
        <v>11084</v>
      </c>
      <c r="BX11089">
        <f t="shared" si="660"/>
        <v>1</v>
      </c>
      <c r="BY11089">
        <f t="shared" si="661"/>
        <v>1</v>
      </c>
    </row>
    <row r="11090" spans="1:77">
      <c r="A11090" s="33">
        <v>11085</v>
      </c>
      <c r="BP11090">
        <v>0.846363941398965</v>
      </c>
      <c r="BQ11090">
        <v>13723.0800610326</v>
      </c>
      <c r="BR11090">
        <v>1.45016127304117</v>
      </c>
      <c r="BS11090">
        <v>69234.1674902301</v>
      </c>
      <c r="BW11090" s="9">
        <v>11085</v>
      </c>
      <c r="BX11090">
        <f t="shared" si="660"/>
        <v>1</v>
      </c>
      <c r="BY11090">
        <f t="shared" si="661"/>
        <v>1</v>
      </c>
    </row>
    <row r="11091" spans="1:77">
      <c r="A11091" s="33">
        <v>11086</v>
      </c>
      <c r="BP11091">
        <v>0.811840525891261</v>
      </c>
      <c r="BQ11091">
        <v>13597.6171229485</v>
      </c>
      <c r="BR11091">
        <v>1.39941195687381</v>
      </c>
      <c r="BS11091">
        <v>69898.3830712714</v>
      </c>
      <c r="BW11091" s="9">
        <v>11086</v>
      </c>
      <c r="BX11091">
        <f t="shared" si="660"/>
        <v>1</v>
      </c>
      <c r="BY11091">
        <f t="shared" si="661"/>
        <v>1</v>
      </c>
    </row>
    <row r="11092" spans="1:77">
      <c r="A11092" s="33">
        <v>11087</v>
      </c>
      <c r="BP11092">
        <v>0.80965742128322</v>
      </c>
      <c r="BQ11092">
        <v>14455.6616571682</v>
      </c>
      <c r="BR11092">
        <v>1.38670819401876</v>
      </c>
      <c r="BS11092">
        <v>67312.8924476774</v>
      </c>
      <c r="BW11092" s="9">
        <v>11087</v>
      </c>
      <c r="BX11092">
        <f t="shared" si="660"/>
        <v>1</v>
      </c>
      <c r="BY11092">
        <f t="shared" si="661"/>
        <v>1</v>
      </c>
    </row>
    <row r="11093" spans="1:77">
      <c r="A11093" s="33">
        <v>11088</v>
      </c>
      <c r="BP11093">
        <v>0.852529312918997</v>
      </c>
      <c r="BQ11093">
        <v>13369.5371991955</v>
      </c>
      <c r="BR11093">
        <v>1.47218021657879</v>
      </c>
      <c r="BS11093">
        <v>65815.5301971399</v>
      </c>
      <c r="BW11093" s="9">
        <v>11088</v>
      </c>
      <c r="BX11093">
        <f t="shared" si="660"/>
        <v>1</v>
      </c>
      <c r="BY11093">
        <f t="shared" si="661"/>
        <v>1</v>
      </c>
    </row>
    <row r="11094" spans="1:77">
      <c r="A11094" s="33">
        <v>11089</v>
      </c>
      <c r="BP11094">
        <v>0.771055108910969</v>
      </c>
      <c r="BQ11094">
        <v>12309.1543815155</v>
      </c>
      <c r="BR11094">
        <v>1.31162661089673</v>
      </c>
      <c r="BS11094">
        <v>83313.5831534954</v>
      </c>
      <c r="BW11094" s="9">
        <v>11089</v>
      </c>
      <c r="BX11094">
        <f t="shared" si="660"/>
        <v>1</v>
      </c>
      <c r="BY11094">
        <f t="shared" si="661"/>
        <v>1</v>
      </c>
    </row>
    <row r="11095" spans="1:77">
      <c r="A11095" s="33">
        <v>11090</v>
      </c>
      <c r="BP11095">
        <v>0.803355118892615</v>
      </c>
      <c r="BQ11095">
        <v>12889.4684812191</v>
      </c>
      <c r="BR11095">
        <v>1.37611306642</v>
      </c>
      <c r="BS11095">
        <v>69153.9503231845</v>
      </c>
      <c r="BW11095" s="9">
        <v>11090</v>
      </c>
      <c r="BX11095">
        <f t="shared" si="660"/>
        <v>1</v>
      </c>
      <c r="BY11095">
        <f t="shared" si="661"/>
        <v>1</v>
      </c>
    </row>
    <row r="11096" spans="1:77">
      <c r="A11096" s="33">
        <v>11091</v>
      </c>
      <c r="BP11096">
        <v>0.829307450421561</v>
      </c>
      <c r="BQ11096">
        <v>14893.099877931</v>
      </c>
      <c r="BR11096">
        <v>1.43082964282446</v>
      </c>
      <c r="BS11096">
        <v>68303.4243697101</v>
      </c>
      <c r="BW11096" s="9">
        <v>11091</v>
      </c>
      <c r="BX11096">
        <f t="shared" si="660"/>
        <v>1</v>
      </c>
      <c r="BY11096">
        <f t="shared" si="661"/>
        <v>1</v>
      </c>
    </row>
    <row r="11097" spans="1:77">
      <c r="A11097" s="33">
        <v>11092</v>
      </c>
      <c r="BP11097">
        <v>0.814821518468757</v>
      </c>
      <c r="BQ11097">
        <v>12047.8099464965</v>
      </c>
      <c r="BR11097">
        <v>1.41442503040614</v>
      </c>
      <c r="BS11097">
        <v>81919.0388900827</v>
      </c>
      <c r="BW11097" s="9">
        <v>11092</v>
      </c>
      <c r="BX11097">
        <f t="shared" si="660"/>
        <v>1</v>
      </c>
      <c r="BY11097">
        <f t="shared" si="661"/>
        <v>1</v>
      </c>
    </row>
    <row r="11098" spans="1:77">
      <c r="A11098" s="33">
        <v>11093</v>
      </c>
      <c r="BP11098">
        <v>0.811856955287645</v>
      </c>
      <c r="BQ11098">
        <v>13320.4194022724</v>
      </c>
      <c r="BR11098">
        <v>1.38123699725785</v>
      </c>
      <c r="BS11098">
        <v>85958.9457644728</v>
      </c>
      <c r="BW11098" s="9">
        <v>11093</v>
      </c>
      <c r="BX11098">
        <f t="shared" si="660"/>
        <v>1</v>
      </c>
      <c r="BY11098">
        <f t="shared" si="661"/>
        <v>1</v>
      </c>
    </row>
    <row r="11099" spans="1:77">
      <c r="A11099" s="33">
        <v>11094</v>
      </c>
      <c r="BP11099">
        <v>0.788167096627793</v>
      </c>
      <c r="BQ11099">
        <v>12589.2044514804</v>
      </c>
      <c r="BR11099">
        <v>1.3698186601109</v>
      </c>
      <c r="BS11099">
        <v>86870.1182136941</v>
      </c>
      <c r="BW11099" s="9">
        <v>11094</v>
      </c>
      <c r="BX11099">
        <f t="shared" si="660"/>
        <v>1</v>
      </c>
      <c r="BY11099">
        <f t="shared" si="661"/>
        <v>1</v>
      </c>
    </row>
    <row r="11100" spans="1:77">
      <c r="A11100" s="33">
        <v>11095</v>
      </c>
      <c r="BP11100">
        <v>0.828515525935997</v>
      </c>
      <c r="BQ11100">
        <v>16258.8798370799</v>
      </c>
      <c r="BR11100">
        <v>1.42051333642037</v>
      </c>
      <c r="BS11100">
        <v>89878.6258628207</v>
      </c>
      <c r="BW11100" s="9">
        <v>11095</v>
      </c>
      <c r="BX11100">
        <f t="shared" si="660"/>
        <v>1</v>
      </c>
      <c r="BY11100">
        <f t="shared" si="661"/>
        <v>1</v>
      </c>
    </row>
    <row r="11101" spans="1:77">
      <c r="A11101" s="33">
        <v>11096</v>
      </c>
      <c r="BP11101">
        <v>0.816278525828111</v>
      </c>
      <c r="BQ11101">
        <v>17661.2334146622</v>
      </c>
      <c r="BR11101">
        <v>1.39635142909161</v>
      </c>
      <c r="BS11101">
        <v>72917.9799646229</v>
      </c>
      <c r="BW11101" s="9">
        <v>11096</v>
      </c>
      <c r="BX11101">
        <f t="shared" si="660"/>
        <v>1</v>
      </c>
      <c r="BY11101">
        <f t="shared" si="661"/>
        <v>1</v>
      </c>
    </row>
    <row r="11102" spans="1:77">
      <c r="A11102" s="33">
        <v>11097</v>
      </c>
      <c r="BP11102">
        <v>0.814870754117516</v>
      </c>
      <c r="BQ11102">
        <v>19478.5803762246</v>
      </c>
      <c r="BR11102">
        <v>1.3932556748708</v>
      </c>
      <c r="BS11102">
        <v>80224.5821553989</v>
      </c>
      <c r="BW11102" s="9">
        <v>11097</v>
      </c>
      <c r="BX11102">
        <f t="shared" si="660"/>
        <v>1</v>
      </c>
      <c r="BY11102">
        <f t="shared" si="661"/>
        <v>1</v>
      </c>
    </row>
    <row r="11103" spans="1:77">
      <c r="A11103" s="33">
        <v>11098</v>
      </c>
      <c r="BP11103">
        <v>0.796955169571192</v>
      </c>
      <c r="BQ11103">
        <v>15429.3955934862</v>
      </c>
      <c r="BR11103">
        <v>1.34587974022903</v>
      </c>
      <c r="BS11103">
        <v>87420.7853136995</v>
      </c>
      <c r="BW11103" s="9">
        <v>11098</v>
      </c>
      <c r="BX11103">
        <f t="shared" si="660"/>
        <v>1</v>
      </c>
      <c r="BY11103">
        <f t="shared" si="661"/>
        <v>1</v>
      </c>
    </row>
    <row r="11104" spans="1:77">
      <c r="A11104" s="33">
        <v>11099</v>
      </c>
      <c r="BP11104">
        <v>0.809349803445433</v>
      </c>
      <c r="BQ11104">
        <v>12964.6332563713</v>
      </c>
      <c r="BR11104">
        <v>1.38045106871742</v>
      </c>
      <c r="BS11104">
        <v>66422.718411133</v>
      </c>
      <c r="BW11104" s="9">
        <v>11099</v>
      </c>
      <c r="BX11104">
        <f t="shared" si="660"/>
        <v>1</v>
      </c>
      <c r="BY11104">
        <f t="shared" si="661"/>
        <v>1</v>
      </c>
    </row>
    <row r="11105" spans="1:77">
      <c r="A11105" s="33">
        <v>11100</v>
      </c>
      <c r="BP11105">
        <v>0.843650942565108</v>
      </c>
      <c r="BQ11105">
        <v>10931.2821552109</v>
      </c>
      <c r="BR11105">
        <v>1.44502538956208</v>
      </c>
      <c r="BS11105">
        <v>79278.4933250728</v>
      </c>
      <c r="BW11105" s="9">
        <v>11100</v>
      </c>
      <c r="BX11105">
        <f t="shared" si="660"/>
        <v>1</v>
      </c>
      <c r="BY11105">
        <f t="shared" si="661"/>
        <v>1</v>
      </c>
    </row>
    <row r="11106" spans="1:77">
      <c r="A11106" s="33">
        <v>11101</v>
      </c>
      <c r="BP11106">
        <v>0.806728836124683</v>
      </c>
      <c r="BQ11106">
        <v>15287.266495948</v>
      </c>
      <c r="BR11106">
        <v>1.38892315697167</v>
      </c>
      <c r="BS11106">
        <v>72855.4204077553</v>
      </c>
      <c r="BW11106" s="9">
        <v>11101</v>
      </c>
      <c r="BX11106">
        <f t="shared" si="660"/>
        <v>1</v>
      </c>
      <c r="BY11106">
        <f t="shared" si="661"/>
        <v>1</v>
      </c>
    </row>
    <row r="11107" spans="1:77">
      <c r="A11107" s="33">
        <v>11102</v>
      </c>
      <c r="BP11107">
        <v>0.790647503446577</v>
      </c>
      <c r="BQ11107">
        <v>14588.848463255</v>
      </c>
      <c r="BR11107">
        <v>1.33475033448171</v>
      </c>
      <c r="BS11107">
        <v>68516.2977112823</v>
      </c>
      <c r="BW11107" s="9">
        <v>11102</v>
      </c>
      <c r="BX11107">
        <f t="shared" si="660"/>
        <v>1</v>
      </c>
      <c r="BY11107">
        <f t="shared" si="661"/>
        <v>1</v>
      </c>
    </row>
    <row r="11108" spans="1:77">
      <c r="A11108" s="33">
        <v>11103</v>
      </c>
      <c r="BP11108">
        <v>0.82183210334876</v>
      </c>
      <c r="BQ11108">
        <v>17639.4272993642</v>
      </c>
      <c r="BR11108">
        <v>1.41312935408707</v>
      </c>
      <c r="BS11108">
        <v>86833.0651204397</v>
      </c>
      <c r="BW11108" s="9">
        <v>11103</v>
      </c>
      <c r="BX11108">
        <f t="shared" si="660"/>
        <v>1</v>
      </c>
      <c r="BY11108">
        <f t="shared" si="661"/>
        <v>1</v>
      </c>
    </row>
    <row r="11109" spans="1:77">
      <c r="A11109" s="33">
        <v>11104</v>
      </c>
      <c r="BP11109">
        <v>0.816014236862327</v>
      </c>
      <c r="BQ11109">
        <v>12944.204561895</v>
      </c>
      <c r="BR11109">
        <v>1.43752558895855</v>
      </c>
      <c r="BS11109">
        <v>69381.5310476072</v>
      </c>
      <c r="BW11109" s="9">
        <v>11104</v>
      </c>
      <c r="BX11109">
        <f t="shared" si="660"/>
        <v>1</v>
      </c>
      <c r="BY11109">
        <f t="shared" si="661"/>
        <v>1</v>
      </c>
    </row>
    <row r="11110" spans="1:77">
      <c r="A11110" s="33">
        <v>11105</v>
      </c>
      <c r="BP11110">
        <v>0.798248727191603</v>
      </c>
      <c r="BQ11110">
        <v>14873.6039941056</v>
      </c>
      <c r="BR11110">
        <v>1.38060896122205</v>
      </c>
      <c r="BS11110">
        <v>70225.6529262473</v>
      </c>
      <c r="BW11110" s="9">
        <v>11105</v>
      </c>
      <c r="BX11110">
        <f t="shared" si="660"/>
        <v>1</v>
      </c>
      <c r="BY11110">
        <f t="shared" si="661"/>
        <v>1</v>
      </c>
    </row>
    <row r="11111" spans="1:77">
      <c r="A11111" s="33">
        <v>11106</v>
      </c>
      <c r="BP11111">
        <v>0.853125302670849</v>
      </c>
      <c r="BQ11111">
        <v>14616.2645546682</v>
      </c>
      <c r="BR11111">
        <v>1.47647607963615</v>
      </c>
      <c r="BS11111">
        <v>83565.1677352428</v>
      </c>
      <c r="BW11111" s="9">
        <v>11106</v>
      </c>
      <c r="BX11111">
        <f t="shared" si="660"/>
        <v>1</v>
      </c>
      <c r="BY11111">
        <f t="shared" si="661"/>
        <v>1</v>
      </c>
    </row>
    <row r="11112" spans="1:77">
      <c r="A11112" s="33">
        <v>11107</v>
      </c>
      <c r="BP11112">
        <v>0.84934843030079</v>
      </c>
      <c r="BQ11112">
        <v>13844.7480170038</v>
      </c>
      <c r="BR11112">
        <v>1.4652492949954</v>
      </c>
      <c r="BS11112">
        <v>85850.613537959</v>
      </c>
      <c r="BW11112" s="9">
        <v>11107</v>
      </c>
      <c r="BX11112">
        <f t="shared" si="660"/>
        <v>1</v>
      </c>
      <c r="BY11112">
        <f t="shared" si="661"/>
        <v>1</v>
      </c>
    </row>
    <row r="11113" spans="1:77">
      <c r="A11113" s="33">
        <v>11108</v>
      </c>
      <c r="BP11113">
        <v>0.852144569277551</v>
      </c>
      <c r="BQ11113">
        <v>15318.9204097883</v>
      </c>
      <c r="BR11113">
        <v>1.4513266236581</v>
      </c>
      <c r="BS11113">
        <v>70897.0698739813</v>
      </c>
      <c r="BW11113" s="9">
        <v>11108</v>
      </c>
      <c r="BX11113">
        <f t="shared" si="660"/>
        <v>1</v>
      </c>
      <c r="BY11113">
        <f t="shared" si="661"/>
        <v>1</v>
      </c>
    </row>
    <row r="11114" spans="1:77">
      <c r="A11114" s="33">
        <v>11109</v>
      </c>
      <c r="BP11114">
        <v>0.82078888878195</v>
      </c>
      <c r="BQ11114">
        <v>17517.4029129019</v>
      </c>
      <c r="BR11114">
        <v>1.4299390455088</v>
      </c>
      <c r="BS11114">
        <v>77310.462669047</v>
      </c>
      <c r="BW11114" s="9">
        <v>11109</v>
      </c>
      <c r="BX11114">
        <f t="shared" si="660"/>
        <v>1</v>
      </c>
      <c r="BY11114">
        <f t="shared" si="661"/>
        <v>1</v>
      </c>
    </row>
    <row r="11115" spans="1:77">
      <c r="A11115" s="33">
        <v>11110</v>
      </c>
      <c r="BP11115">
        <v>0.753696156042361</v>
      </c>
      <c r="BQ11115">
        <v>17074.8353019048</v>
      </c>
      <c r="BR11115">
        <v>1.28247044166242</v>
      </c>
      <c r="BS11115">
        <v>77428.5788836715</v>
      </c>
      <c r="BW11115" s="9">
        <v>11110</v>
      </c>
      <c r="BX11115">
        <f t="shared" si="660"/>
        <v>1</v>
      </c>
      <c r="BY11115">
        <f t="shared" si="661"/>
        <v>1</v>
      </c>
    </row>
    <row r="11116" spans="1:77">
      <c r="A11116" s="33">
        <v>11111</v>
      </c>
      <c r="BP11116">
        <v>0.834339763666204</v>
      </c>
      <c r="BQ11116">
        <v>15386.2937268607</v>
      </c>
      <c r="BR11116">
        <v>1.45728512005913</v>
      </c>
      <c r="BS11116">
        <v>88472.2883043253</v>
      </c>
      <c r="BW11116" s="9">
        <v>11111</v>
      </c>
      <c r="BX11116">
        <f t="shared" si="660"/>
        <v>1</v>
      </c>
      <c r="BY11116">
        <f t="shared" si="661"/>
        <v>1</v>
      </c>
    </row>
    <row r="11117" spans="1:77">
      <c r="A11117" s="33">
        <v>11112</v>
      </c>
      <c r="BP11117">
        <v>0.857016527864765</v>
      </c>
      <c r="BQ11117">
        <v>21281.1962230698</v>
      </c>
      <c r="BR11117">
        <v>1.48044248321161</v>
      </c>
      <c r="BS11117">
        <v>83651.3606604165</v>
      </c>
      <c r="BW11117" s="9">
        <v>11112</v>
      </c>
      <c r="BX11117">
        <f t="shared" si="660"/>
        <v>1</v>
      </c>
      <c r="BY11117">
        <f t="shared" si="661"/>
        <v>1</v>
      </c>
    </row>
    <row r="11118" spans="1:77">
      <c r="A11118" s="33">
        <v>11113</v>
      </c>
      <c r="BP11118">
        <v>0.813108095060342</v>
      </c>
      <c r="BQ11118">
        <v>19436.4272759983</v>
      </c>
      <c r="BR11118">
        <v>1.37402186606639</v>
      </c>
      <c r="BS11118">
        <v>78997.8485445009</v>
      </c>
      <c r="BW11118" s="9">
        <v>11113</v>
      </c>
      <c r="BX11118">
        <f t="shared" si="660"/>
        <v>1</v>
      </c>
      <c r="BY11118">
        <f t="shared" si="661"/>
        <v>1</v>
      </c>
    </row>
    <row r="11119" spans="1:77">
      <c r="A11119" s="33">
        <v>11114</v>
      </c>
      <c r="BP11119">
        <v>0.789246734899281</v>
      </c>
      <c r="BQ11119">
        <v>21582.9261538692</v>
      </c>
      <c r="BR11119">
        <v>1.34643120938126</v>
      </c>
      <c r="BS11119">
        <v>76746.5879207776</v>
      </c>
      <c r="BW11119" s="9">
        <v>11114</v>
      </c>
      <c r="BX11119">
        <f t="shared" si="660"/>
        <v>1</v>
      </c>
      <c r="BY11119">
        <f t="shared" si="661"/>
        <v>1</v>
      </c>
    </row>
    <row r="11120" spans="1:77">
      <c r="A11120" s="33">
        <v>11115</v>
      </c>
      <c r="BP11120">
        <v>0.769151741059988</v>
      </c>
      <c r="BQ11120">
        <v>12070.5418209341</v>
      </c>
      <c r="BR11120">
        <v>1.29507536579069</v>
      </c>
      <c r="BS11120">
        <v>81758.6269766995</v>
      </c>
      <c r="BW11120" s="9">
        <v>11115</v>
      </c>
      <c r="BX11120">
        <f t="shared" si="660"/>
        <v>1</v>
      </c>
      <c r="BY11120">
        <f t="shared" si="661"/>
        <v>1</v>
      </c>
    </row>
    <row r="11121" spans="1:77">
      <c r="A11121" s="33">
        <v>11116</v>
      </c>
      <c r="BP11121">
        <v>0.827017015434086</v>
      </c>
      <c r="BQ11121">
        <v>15861.1911245874</v>
      </c>
      <c r="BR11121">
        <v>1.460103299761</v>
      </c>
      <c r="BS11121">
        <v>89545.2627309815</v>
      </c>
      <c r="BW11121" s="9">
        <v>11116</v>
      </c>
      <c r="BX11121">
        <f t="shared" si="660"/>
        <v>1</v>
      </c>
      <c r="BY11121">
        <f t="shared" si="661"/>
        <v>1</v>
      </c>
    </row>
    <row r="11122" spans="1:77">
      <c r="A11122" s="33">
        <v>11117</v>
      </c>
      <c r="BP11122">
        <v>0.723403654447317</v>
      </c>
      <c r="BQ11122">
        <v>14630.7207710848</v>
      </c>
      <c r="BR11122">
        <v>1.2530020342816</v>
      </c>
      <c r="BS11122">
        <v>71514.5939088243</v>
      </c>
      <c r="BW11122" s="9">
        <v>11117</v>
      </c>
      <c r="BX11122">
        <f t="shared" si="660"/>
        <v>1</v>
      </c>
      <c r="BY11122">
        <f t="shared" si="661"/>
        <v>1</v>
      </c>
    </row>
    <row r="11123" spans="1:77">
      <c r="A11123" s="33">
        <v>11118</v>
      </c>
      <c r="BP11123">
        <v>0.798683098705587</v>
      </c>
      <c r="BQ11123">
        <v>10435.3856375927</v>
      </c>
      <c r="BR11123">
        <v>1.35364850913061</v>
      </c>
      <c r="BS11123">
        <v>61322.3177478299</v>
      </c>
      <c r="BW11123" s="9">
        <v>11118</v>
      </c>
      <c r="BX11123">
        <f t="shared" si="660"/>
        <v>1</v>
      </c>
      <c r="BY11123">
        <f t="shared" si="661"/>
        <v>1</v>
      </c>
    </row>
    <row r="11124" spans="1:77">
      <c r="A11124" s="33">
        <v>11119</v>
      </c>
      <c r="BP11124">
        <v>0.82583648297411</v>
      </c>
      <c r="BQ11124">
        <v>17404.9424282203</v>
      </c>
      <c r="BR11124">
        <v>1.41495207619814</v>
      </c>
      <c r="BS11124">
        <v>90475.2747353929</v>
      </c>
      <c r="BW11124" s="9">
        <v>11119</v>
      </c>
      <c r="BX11124">
        <f t="shared" si="660"/>
        <v>1</v>
      </c>
      <c r="BY11124">
        <f t="shared" si="661"/>
        <v>1</v>
      </c>
    </row>
    <row r="11125" spans="1:77">
      <c r="A11125" s="33">
        <v>11120</v>
      </c>
      <c r="BP11125">
        <v>0.86690470444986</v>
      </c>
      <c r="BQ11125">
        <v>13942.2429513137</v>
      </c>
      <c r="BR11125">
        <v>1.48401602024533</v>
      </c>
      <c r="BS11125">
        <v>68999.5011354444</v>
      </c>
      <c r="BW11125" s="9">
        <v>11120</v>
      </c>
      <c r="BX11125">
        <f t="shared" si="660"/>
        <v>1</v>
      </c>
      <c r="BY11125">
        <f t="shared" si="661"/>
        <v>1</v>
      </c>
    </row>
    <row r="11126" spans="1:77">
      <c r="A11126" s="33">
        <v>11121</v>
      </c>
      <c r="BP11126">
        <v>0.801117715875007</v>
      </c>
      <c r="BQ11126">
        <v>12541.5852930796</v>
      </c>
      <c r="BR11126">
        <v>1.3554358173946</v>
      </c>
      <c r="BS11126">
        <v>67325.3885680807</v>
      </c>
      <c r="BW11126" s="9">
        <v>11121</v>
      </c>
      <c r="BX11126">
        <f t="shared" si="660"/>
        <v>1</v>
      </c>
      <c r="BY11126">
        <f t="shared" si="661"/>
        <v>1</v>
      </c>
    </row>
    <row r="11127" spans="1:77">
      <c r="A11127" s="33">
        <v>11122</v>
      </c>
      <c r="BP11127">
        <v>0.772731348764015</v>
      </c>
      <c r="BQ11127">
        <v>15439.4824057518</v>
      </c>
      <c r="BR11127">
        <v>1.3309349382464</v>
      </c>
      <c r="BS11127">
        <v>88465.412263811</v>
      </c>
      <c r="BW11127" s="9">
        <v>11122</v>
      </c>
      <c r="BX11127">
        <f t="shared" si="660"/>
        <v>1</v>
      </c>
      <c r="BY11127">
        <f t="shared" si="661"/>
        <v>1</v>
      </c>
    </row>
    <row r="11128" spans="1:77">
      <c r="A11128" s="33">
        <v>11123</v>
      </c>
      <c r="BP11128">
        <v>0.838481995303194</v>
      </c>
      <c r="BQ11128">
        <v>16046.6216174299</v>
      </c>
      <c r="BR11128">
        <v>1.44902667128297</v>
      </c>
      <c r="BS11128">
        <v>90457.4774198002</v>
      </c>
      <c r="BW11128" s="9">
        <v>11123</v>
      </c>
      <c r="BX11128">
        <f t="shared" si="660"/>
        <v>1</v>
      </c>
      <c r="BY11128">
        <f t="shared" si="661"/>
        <v>1</v>
      </c>
    </row>
    <row r="11129" spans="1:77">
      <c r="A11129" s="33">
        <v>11124</v>
      </c>
      <c r="BP11129">
        <v>0.805328308401991</v>
      </c>
      <c r="BQ11129">
        <v>12662.0362306046</v>
      </c>
      <c r="BR11129">
        <v>1.39410826434057</v>
      </c>
      <c r="BS11129">
        <v>84905.4707522343</v>
      </c>
      <c r="BW11129" s="9">
        <v>11124</v>
      </c>
      <c r="BX11129">
        <f t="shared" si="660"/>
        <v>1</v>
      </c>
      <c r="BY11129">
        <f t="shared" si="661"/>
        <v>1</v>
      </c>
    </row>
    <row r="11130" spans="1:77">
      <c r="A11130" s="33">
        <v>11125</v>
      </c>
      <c r="BP11130">
        <v>0.805666930643167</v>
      </c>
      <c r="BQ11130">
        <v>13791.6591074084</v>
      </c>
      <c r="BR11130">
        <v>1.38962670321744</v>
      </c>
      <c r="BS11130">
        <v>83928.5478609342</v>
      </c>
      <c r="BW11130" s="9">
        <v>11125</v>
      </c>
      <c r="BX11130">
        <f t="shared" si="660"/>
        <v>1</v>
      </c>
      <c r="BY11130">
        <f t="shared" si="661"/>
        <v>1</v>
      </c>
    </row>
    <row r="11131" spans="1:77">
      <c r="A11131" s="33">
        <v>11126</v>
      </c>
      <c r="BP11131">
        <v>0.842946344034122</v>
      </c>
      <c r="BQ11131">
        <v>20129.19002701</v>
      </c>
      <c r="BR11131">
        <v>1.45659350851632</v>
      </c>
      <c r="BS11131">
        <v>81425.8689208331</v>
      </c>
      <c r="BW11131" s="9">
        <v>11126</v>
      </c>
      <c r="BX11131">
        <f t="shared" si="660"/>
        <v>1</v>
      </c>
      <c r="BY11131">
        <f t="shared" si="661"/>
        <v>1</v>
      </c>
    </row>
    <row r="11132" spans="1:77">
      <c r="A11132" s="33">
        <v>11127</v>
      </c>
      <c r="BP11132">
        <v>0.811129868134074</v>
      </c>
      <c r="BQ11132">
        <v>17586.2982802545</v>
      </c>
      <c r="BR11132">
        <v>1.39193981802782</v>
      </c>
      <c r="BS11132">
        <v>76885.9656236336</v>
      </c>
      <c r="BW11132" s="9">
        <v>11127</v>
      </c>
      <c r="BX11132">
        <f t="shared" si="660"/>
        <v>1</v>
      </c>
      <c r="BY11132">
        <f t="shared" si="661"/>
        <v>1</v>
      </c>
    </row>
    <row r="11133" spans="1:77">
      <c r="A11133" s="33">
        <v>11128</v>
      </c>
      <c r="BP11133">
        <v>0.837555760276686</v>
      </c>
      <c r="BQ11133">
        <v>14402.8825971847</v>
      </c>
      <c r="BR11133">
        <v>1.43729555640435</v>
      </c>
      <c r="BS11133">
        <v>86065.1195999892</v>
      </c>
      <c r="BW11133" s="9">
        <v>11128</v>
      </c>
      <c r="BX11133">
        <f t="shared" si="660"/>
        <v>1</v>
      </c>
      <c r="BY11133">
        <f t="shared" si="661"/>
        <v>1</v>
      </c>
    </row>
    <row r="11134" spans="1:77">
      <c r="A11134" s="33">
        <v>11129</v>
      </c>
      <c r="BP11134">
        <v>0.812906614773202</v>
      </c>
      <c r="BQ11134">
        <v>15279.2992283513</v>
      </c>
      <c r="BR11134">
        <v>1.39875824850225</v>
      </c>
      <c r="BS11134">
        <v>86898.020015975</v>
      </c>
      <c r="BW11134" s="9">
        <v>11129</v>
      </c>
      <c r="BX11134">
        <f t="shared" si="660"/>
        <v>1</v>
      </c>
      <c r="BY11134">
        <f t="shared" si="661"/>
        <v>1</v>
      </c>
    </row>
    <row r="11135" spans="1:77">
      <c r="A11135" s="33">
        <v>11130</v>
      </c>
      <c r="BP11135">
        <v>0.82769831476985</v>
      </c>
      <c r="BQ11135">
        <v>15348.0060743686</v>
      </c>
      <c r="BR11135">
        <v>1.40536336047388</v>
      </c>
      <c r="BS11135">
        <v>70772.9235909753</v>
      </c>
      <c r="BW11135" s="9">
        <v>11130</v>
      </c>
      <c r="BX11135">
        <f t="shared" si="660"/>
        <v>1</v>
      </c>
      <c r="BY11135">
        <f t="shared" si="661"/>
        <v>1</v>
      </c>
    </row>
    <row r="11136" spans="1:77">
      <c r="A11136" s="33">
        <v>11131</v>
      </c>
      <c r="BP11136">
        <v>0.854551370558258</v>
      </c>
      <c r="BQ11136">
        <v>12363.1049578274</v>
      </c>
      <c r="BR11136">
        <v>1.48940751854551</v>
      </c>
      <c r="BS11136">
        <v>82841.641283006</v>
      </c>
      <c r="BW11136" s="9">
        <v>11131</v>
      </c>
      <c r="BX11136">
        <f t="shared" si="660"/>
        <v>1</v>
      </c>
      <c r="BY11136">
        <f t="shared" si="661"/>
        <v>1</v>
      </c>
    </row>
    <row r="11137" spans="1:77">
      <c r="A11137" s="33">
        <v>11132</v>
      </c>
      <c r="BP11137">
        <v>0.835282083709598</v>
      </c>
      <c r="BQ11137">
        <v>16501.3497297384</v>
      </c>
      <c r="BR11137">
        <v>1.43761532535013</v>
      </c>
      <c r="BS11137">
        <v>71214.0807014551</v>
      </c>
      <c r="BW11137" s="9">
        <v>11132</v>
      </c>
      <c r="BX11137">
        <f t="shared" si="660"/>
        <v>1</v>
      </c>
      <c r="BY11137">
        <f t="shared" si="661"/>
        <v>1</v>
      </c>
    </row>
    <row r="11138" spans="1:77">
      <c r="A11138" s="33">
        <v>11133</v>
      </c>
      <c r="BP11138">
        <v>0.752096607718003</v>
      </c>
      <c r="BQ11138">
        <v>13642.457623264</v>
      </c>
      <c r="BR11138">
        <v>1.30707064846294</v>
      </c>
      <c r="BS11138">
        <v>85283.7607496807</v>
      </c>
      <c r="BW11138" s="9">
        <v>11133</v>
      </c>
      <c r="BX11138">
        <f t="shared" si="660"/>
        <v>1</v>
      </c>
      <c r="BY11138">
        <f t="shared" si="661"/>
        <v>1</v>
      </c>
    </row>
    <row r="11139" spans="1:77">
      <c r="A11139" s="33">
        <v>11134</v>
      </c>
      <c r="BP11139">
        <v>0.760977139472743</v>
      </c>
      <c r="BQ11139">
        <v>12689.7263201084</v>
      </c>
      <c r="BR11139">
        <v>1.26735863998253</v>
      </c>
      <c r="BS11139">
        <v>67788.4583147952</v>
      </c>
      <c r="BW11139" s="9">
        <v>11134</v>
      </c>
      <c r="BX11139">
        <f t="shared" si="660"/>
        <v>1</v>
      </c>
      <c r="BY11139">
        <f t="shared" si="661"/>
        <v>1</v>
      </c>
    </row>
    <row r="11140" spans="1:77">
      <c r="A11140" s="33">
        <v>11135</v>
      </c>
      <c r="BP11140">
        <v>0.824013101284228</v>
      </c>
      <c r="BQ11140">
        <v>12634.6865843207</v>
      </c>
      <c r="BR11140">
        <v>1.42032655331601</v>
      </c>
      <c r="BS11140">
        <v>83829.6657142357</v>
      </c>
      <c r="BW11140" s="9">
        <v>11135</v>
      </c>
      <c r="BX11140">
        <f t="shared" si="660"/>
        <v>1</v>
      </c>
      <c r="BY11140">
        <f t="shared" si="661"/>
        <v>1</v>
      </c>
    </row>
    <row r="11141" spans="1:77">
      <c r="A11141" s="33">
        <v>11136</v>
      </c>
      <c r="BP11141">
        <v>0.788877588550028</v>
      </c>
      <c r="BQ11141">
        <v>14600.3571558634</v>
      </c>
      <c r="BR11141">
        <v>1.35563990929332</v>
      </c>
      <c r="BS11141">
        <v>86986.1032664501</v>
      </c>
      <c r="BW11141" s="9">
        <v>11136</v>
      </c>
      <c r="BX11141">
        <f t="shared" si="660"/>
        <v>1</v>
      </c>
      <c r="BY11141">
        <f t="shared" si="661"/>
        <v>1</v>
      </c>
    </row>
    <row r="11142" spans="1:77">
      <c r="A11142" s="33">
        <v>11137</v>
      </c>
      <c r="BP11142">
        <v>0.833098069999295</v>
      </c>
      <c r="BQ11142">
        <v>11883.4311793478</v>
      </c>
      <c r="BR11142">
        <v>1.45063148410485</v>
      </c>
      <c r="BS11142">
        <v>81263.1059244536</v>
      </c>
      <c r="BW11142" s="9">
        <v>11137</v>
      </c>
      <c r="BX11142">
        <f t="shared" si="660"/>
        <v>1</v>
      </c>
      <c r="BY11142">
        <f t="shared" si="661"/>
        <v>1</v>
      </c>
    </row>
    <row r="11143" spans="1:77">
      <c r="A11143" s="33">
        <v>11138</v>
      </c>
      <c r="BP11143">
        <v>0.837265471089699</v>
      </c>
      <c r="BQ11143">
        <v>12438.7635580738</v>
      </c>
      <c r="BR11143">
        <v>1.43384003232022</v>
      </c>
      <c r="BS11143">
        <v>82028.957795529</v>
      </c>
      <c r="BW11143" s="9">
        <v>11138</v>
      </c>
      <c r="BX11143">
        <f t="shared" ref="BX11143:BX11206" si="662">IF(BU11143=MAX($BU11143:$BV11143),1,0)</f>
        <v>1</v>
      </c>
      <c r="BY11143">
        <f t="shared" ref="BY11143:BY11206" si="663">IF(BV11143=MAX($BU11143:$BV11143),1,0)</f>
        <v>1</v>
      </c>
    </row>
    <row r="11144" spans="1:77">
      <c r="A11144" s="33">
        <v>11139</v>
      </c>
      <c r="BP11144">
        <v>0.83666048189675</v>
      </c>
      <c r="BQ11144">
        <v>15755.6113469956</v>
      </c>
      <c r="BR11144">
        <v>1.43555296588357</v>
      </c>
      <c r="BS11144">
        <v>72053.268061296</v>
      </c>
      <c r="BW11144" s="9">
        <v>11139</v>
      </c>
      <c r="BX11144">
        <f t="shared" si="662"/>
        <v>1</v>
      </c>
      <c r="BY11144">
        <f t="shared" si="663"/>
        <v>1</v>
      </c>
    </row>
    <row r="11145" spans="1:77">
      <c r="A11145" s="33">
        <v>11140</v>
      </c>
      <c r="BP11145">
        <v>0.763935862956158</v>
      </c>
      <c r="BQ11145">
        <v>17139.2752517895</v>
      </c>
      <c r="BR11145">
        <v>1.3237445116636</v>
      </c>
      <c r="BS11145">
        <v>74337.5556682388</v>
      </c>
      <c r="BW11145" s="9">
        <v>11140</v>
      </c>
      <c r="BX11145">
        <f t="shared" si="662"/>
        <v>1</v>
      </c>
      <c r="BY11145">
        <f t="shared" si="663"/>
        <v>1</v>
      </c>
    </row>
    <row r="11146" spans="1:77">
      <c r="A11146" s="33">
        <v>11141</v>
      </c>
      <c r="BP11146">
        <v>0.804835239933215</v>
      </c>
      <c r="BQ11146">
        <v>10386.2033459243</v>
      </c>
      <c r="BR11146">
        <v>1.39692741602525</v>
      </c>
      <c r="BS11146">
        <v>82469.5432272297</v>
      </c>
      <c r="BW11146" s="9">
        <v>11141</v>
      </c>
      <c r="BX11146">
        <f t="shared" si="662"/>
        <v>1</v>
      </c>
      <c r="BY11146">
        <f t="shared" si="663"/>
        <v>1</v>
      </c>
    </row>
    <row r="11147" spans="1:77">
      <c r="A11147" s="33">
        <v>11142</v>
      </c>
      <c r="BP11147">
        <v>0.854084946889228</v>
      </c>
      <c r="BQ11147">
        <v>16993.1032086719</v>
      </c>
      <c r="BR11147">
        <v>1.479070674174</v>
      </c>
      <c r="BS11147">
        <v>89252.7007100321</v>
      </c>
      <c r="BW11147" s="9">
        <v>11142</v>
      </c>
      <c r="BX11147">
        <f t="shared" si="662"/>
        <v>1</v>
      </c>
      <c r="BY11147">
        <f t="shared" si="663"/>
        <v>1</v>
      </c>
    </row>
    <row r="11148" spans="1:77">
      <c r="A11148" s="33">
        <v>11143</v>
      </c>
      <c r="BP11148">
        <v>0.797030994617914</v>
      </c>
      <c r="BQ11148">
        <v>20370.1901320487</v>
      </c>
      <c r="BR11148">
        <v>1.35620496707159</v>
      </c>
      <c r="BS11148">
        <v>78316.0744079143</v>
      </c>
      <c r="BW11148" s="9">
        <v>11143</v>
      </c>
      <c r="BX11148">
        <f t="shared" si="662"/>
        <v>1</v>
      </c>
      <c r="BY11148">
        <f t="shared" si="663"/>
        <v>1</v>
      </c>
    </row>
    <row r="11149" spans="1:77">
      <c r="A11149" s="33">
        <v>11144</v>
      </c>
      <c r="BP11149">
        <v>0.844907493821636</v>
      </c>
      <c r="BQ11149">
        <v>14462.6153876626</v>
      </c>
      <c r="BR11149">
        <v>1.44691724964379</v>
      </c>
      <c r="BS11149">
        <v>84513.3492301584</v>
      </c>
      <c r="BW11149" s="9">
        <v>11144</v>
      </c>
      <c r="BX11149">
        <f t="shared" si="662"/>
        <v>1</v>
      </c>
      <c r="BY11149">
        <f t="shared" si="663"/>
        <v>1</v>
      </c>
    </row>
    <row r="11150" spans="1:77">
      <c r="A11150" s="33">
        <v>11145</v>
      </c>
      <c r="BP11150">
        <v>0.79689652573829</v>
      </c>
      <c r="BQ11150">
        <v>15500.5542847303</v>
      </c>
      <c r="BR11150">
        <v>1.37261764089761</v>
      </c>
      <c r="BS11150">
        <v>72358.6570668857</v>
      </c>
      <c r="BW11150" s="9">
        <v>11145</v>
      </c>
      <c r="BX11150">
        <f t="shared" si="662"/>
        <v>1</v>
      </c>
      <c r="BY11150">
        <f t="shared" si="663"/>
        <v>1</v>
      </c>
    </row>
    <row r="11151" spans="1:77">
      <c r="A11151" s="33">
        <v>11146</v>
      </c>
      <c r="BP11151">
        <v>0.85246506257049</v>
      </c>
      <c r="BQ11151">
        <v>12866.3941627514</v>
      </c>
      <c r="BR11151">
        <v>1.46689969827088</v>
      </c>
      <c r="BS11151">
        <v>69147.7494588005</v>
      </c>
      <c r="BW11151" s="9">
        <v>11146</v>
      </c>
      <c r="BX11151">
        <f t="shared" si="662"/>
        <v>1</v>
      </c>
      <c r="BY11151">
        <f t="shared" si="663"/>
        <v>1</v>
      </c>
    </row>
    <row r="11152" spans="1:77">
      <c r="A11152" s="33">
        <v>11147</v>
      </c>
      <c r="BP11152">
        <v>0.769723064338784</v>
      </c>
      <c r="BQ11152">
        <v>12939.0763160566</v>
      </c>
      <c r="BR11152">
        <v>1.34326364784084</v>
      </c>
      <c r="BS11152">
        <v>69024.1275774096</v>
      </c>
      <c r="BW11152" s="9">
        <v>11147</v>
      </c>
      <c r="BX11152">
        <f t="shared" si="662"/>
        <v>1</v>
      </c>
      <c r="BY11152">
        <f t="shared" si="663"/>
        <v>1</v>
      </c>
    </row>
    <row r="11153" spans="1:77">
      <c r="A11153" s="33">
        <v>11148</v>
      </c>
      <c r="BP11153">
        <v>0.79559193501858</v>
      </c>
      <c r="BQ11153">
        <v>13377.914167531</v>
      </c>
      <c r="BR11153">
        <v>1.36665056740738</v>
      </c>
      <c r="BS11153">
        <v>85659.4139400767</v>
      </c>
      <c r="BW11153" s="9">
        <v>11148</v>
      </c>
      <c r="BX11153">
        <f t="shared" si="662"/>
        <v>1</v>
      </c>
      <c r="BY11153">
        <f t="shared" si="663"/>
        <v>1</v>
      </c>
    </row>
    <row r="11154" spans="1:77">
      <c r="A11154" s="33">
        <v>11149</v>
      </c>
      <c r="BP11154">
        <v>0.84434841919432</v>
      </c>
      <c r="BQ11154">
        <v>11676.4703764341</v>
      </c>
      <c r="BR11154">
        <v>1.43540669206675</v>
      </c>
      <c r="BS11154">
        <v>65722.6261951374</v>
      </c>
      <c r="BW11154" s="9">
        <v>11149</v>
      </c>
      <c r="BX11154">
        <f t="shared" si="662"/>
        <v>1</v>
      </c>
      <c r="BY11154">
        <f t="shared" si="663"/>
        <v>1</v>
      </c>
    </row>
    <row r="11155" spans="1:77">
      <c r="A11155" s="33">
        <v>11150</v>
      </c>
      <c r="BP11155">
        <v>0.77534893957189</v>
      </c>
      <c r="BQ11155">
        <v>12419.8313192603</v>
      </c>
      <c r="BR11155">
        <v>1.29762721482462</v>
      </c>
      <c r="BS11155">
        <v>67747.5107159654</v>
      </c>
      <c r="BW11155" s="9">
        <v>11150</v>
      </c>
      <c r="BX11155">
        <f t="shared" si="662"/>
        <v>1</v>
      </c>
      <c r="BY11155">
        <f t="shared" si="663"/>
        <v>1</v>
      </c>
    </row>
    <row r="11156" spans="1:77">
      <c r="A11156" s="33">
        <v>11151</v>
      </c>
      <c r="BP11156">
        <v>0.800246020848366</v>
      </c>
      <c r="BQ11156">
        <v>15897.2324384693</v>
      </c>
      <c r="BR11156">
        <v>1.37594007245421</v>
      </c>
      <c r="BS11156">
        <v>76244.9266570374</v>
      </c>
      <c r="BW11156" s="9">
        <v>11151</v>
      </c>
      <c r="BX11156">
        <f t="shared" si="662"/>
        <v>1</v>
      </c>
      <c r="BY11156">
        <f t="shared" si="663"/>
        <v>1</v>
      </c>
    </row>
    <row r="11157" spans="1:77">
      <c r="A11157" s="33">
        <v>11152</v>
      </c>
      <c r="BP11157">
        <v>0.754401525864402</v>
      </c>
      <c r="BQ11157">
        <v>14436.2138793201</v>
      </c>
      <c r="BR11157">
        <v>1.27671036436706</v>
      </c>
      <c r="BS11157">
        <v>66944.399272306</v>
      </c>
      <c r="BW11157" s="9">
        <v>11152</v>
      </c>
      <c r="BX11157">
        <f t="shared" si="662"/>
        <v>1</v>
      </c>
      <c r="BY11157">
        <f t="shared" si="663"/>
        <v>1</v>
      </c>
    </row>
    <row r="11158" spans="1:77">
      <c r="A11158" s="33">
        <v>11153</v>
      </c>
      <c r="BP11158">
        <v>0.766285082641315</v>
      </c>
      <c r="BQ11158">
        <v>15910.5585685736</v>
      </c>
      <c r="BR11158">
        <v>1.29938891119415</v>
      </c>
      <c r="BS11158">
        <v>71359.1013375584</v>
      </c>
      <c r="BW11158" s="9">
        <v>11153</v>
      </c>
      <c r="BX11158">
        <f t="shared" si="662"/>
        <v>1</v>
      </c>
      <c r="BY11158">
        <f t="shared" si="663"/>
        <v>1</v>
      </c>
    </row>
    <row r="11159" spans="1:77">
      <c r="A11159" s="33">
        <v>11154</v>
      </c>
      <c r="BP11159">
        <v>0.820633910324421</v>
      </c>
      <c r="BQ11159">
        <v>14267.4195371105</v>
      </c>
      <c r="BR11159">
        <v>1.39506711061717</v>
      </c>
      <c r="BS11159">
        <v>66345.6334329707</v>
      </c>
      <c r="BW11159" s="9">
        <v>11154</v>
      </c>
      <c r="BX11159">
        <f t="shared" si="662"/>
        <v>1</v>
      </c>
      <c r="BY11159">
        <f t="shared" si="663"/>
        <v>1</v>
      </c>
    </row>
    <row r="11160" spans="1:77">
      <c r="A11160" s="33">
        <v>11155</v>
      </c>
      <c r="BP11160">
        <v>0.825072587868178</v>
      </c>
      <c r="BQ11160">
        <v>12227.2012740895</v>
      </c>
      <c r="BR11160">
        <v>1.37776762270315</v>
      </c>
      <c r="BS11160">
        <v>81557.7637923478</v>
      </c>
      <c r="BW11160" s="9">
        <v>11155</v>
      </c>
      <c r="BX11160">
        <f t="shared" si="662"/>
        <v>1</v>
      </c>
      <c r="BY11160">
        <f t="shared" si="663"/>
        <v>1</v>
      </c>
    </row>
    <row r="11161" spans="1:77">
      <c r="A11161" s="33">
        <v>11156</v>
      </c>
      <c r="BP11161">
        <v>0.834733478553971</v>
      </c>
      <c r="BQ11161">
        <v>13944.8033048743</v>
      </c>
      <c r="BR11161">
        <v>1.46069873875512</v>
      </c>
      <c r="BS11161">
        <v>70737.114602454</v>
      </c>
      <c r="BW11161" s="9">
        <v>11156</v>
      </c>
      <c r="BX11161">
        <f t="shared" si="662"/>
        <v>1</v>
      </c>
      <c r="BY11161">
        <f t="shared" si="663"/>
        <v>1</v>
      </c>
    </row>
    <row r="11162" spans="1:77">
      <c r="A11162" s="33">
        <v>11157</v>
      </c>
      <c r="BP11162">
        <v>0.826189338505693</v>
      </c>
      <c r="BQ11162">
        <v>15103.3512485575</v>
      </c>
      <c r="BR11162">
        <v>1.41352024653573</v>
      </c>
      <c r="BS11162">
        <v>72055.0485653321</v>
      </c>
      <c r="BW11162" s="9">
        <v>11157</v>
      </c>
      <c r="BX11162">
        <f t="shared" si="662"/>
        <v>1</v>
      </c>
      <c r="BY11162">
        <f t="shared" si="663"/>
        <v>1</v>
      </c>
    </row>
    <row r="11163" spans="1:77">
      <c r="A11163" s="33">
        <v>11158</v>
      </c>
      <c r="BP11163">
        <v>0.811495438679088</v>
      </c>
      <c r="BQ11163">
        <v>13828.4798945348</v>
      </c>
      <c r="BR11163">
        <v>1.36958400808065</v>
      </c>
      <c r="BS11163">
        <v>83854.6225303111</v>
      </c>
      <c r="BW11163" s="9">
        <v>11158</v>
      </c>
      <c r="BX11163">
        <f t="shared" si="662"/>
        <v>1</v>
      </c>
      <c r="BY11163">
        <f t="shared" si="663"/>
        <v>1</v>
      </c>
    </row>
    <row r="11164" spans="1:77">
      <c r="A11164" s="33">
        <v>11159</v>
      </c>
      <c r="BP11164">
        <v>0.819333360678352</v>
      </c>
      <c r="BQ11164">
        <v>21101.1412289218</v>
      </c>
      <c r="BR11164">
        <v>1.40857350888303</v>
      </c>
      <c r="BS11164">
        <v>97218.4244793339</v>
      </c>
      <c r="BW11164" s="9">
        <v>11159</v>
      </c>
      <c r="BX11164">
        <f t="shared" si="662"/>
        <v>1</v>
      </c>
      <c r="BY11164">
        <f t="shared" si="663"/>
        <v>1</v>
      </c>
    </row>
    <row r="11165" spans="1:77">
      <c r="A11165" s="33">
        <v>11160</v>
      </c>
      <c r="BP11165">
        <v>0.775897963298438</v>
      </c>
      <c r="BQ11165">
        <v>16397.6206516285</v>
      </c>
      <c r="BR11165">
        <v>1.31134435960037</v>
      </c>
      <c r="BS11165">
        <v>73178.918753285</v>
      </c>
      <c r="BW11165" s="9">
        <v>11160</v>
      </c>
      <c r="BX11165">
        <f t="shared" si="662"/>
        <v>1</v>
      </c>
      <c r="BY11165">
        <f t="shared" si="663"/>
        <v>1</v>
      </c>
    </row>
    <row r="11166" spans="1:77">
      <c r="A11166" s="33">
        <v>11161</v>
      </c>
      <c r="BP11166">
        <v>0.845379713759934</v>
      </c>
      <c r="BQ11166">
        <v>12698.3245187219</v>
      </c>
      <c r="BR11166">
        <v>1.4310181547444</v>
      </c>
      <c r="BS11166">
        <v>82350.3547299878</v>
      </c>
      <c r="BW11166" s="9">
        <v>11161</v>
      </c>
      <c r="BX11166">
        <f t="shared" si="662"/>
        <v>1</v>
      </c>
      <c r="BY11166">
        <f t="shared" si="663"/>
        <v>1</v>
      </c>
    </row>
    <row r="11167" spans="1:77">
      <c r="A11167" s="33">
        <v>11162</v>
      </c>
      <c r="BP11167">
        <v>0.856672240241672</v>
      </c>
      <c r="BQ11167">
        <v>14169.9533779075</v>
      </c>
      <c r="BR11167">
        <v>1.47846913068386</v>
      </c>
      <c r="BS11167">
        <v>66612.5180092868</v>
      </c>
      <c r="BW11167" s="9">
        <v>11162</v>
      </c>
      <c r="BX11167">
        <f t="shared" si="662"/>
        <v>1</v>
      </c>
      <c r="BY11167">
        <f t="shared" si="663"/>
        <v>1</v>
      </c>
    </row>
    <row r="11168" spans="1:77">
      <c r="A11168" s="33">
        <v>11163</v>
      </c>
      <c r="BP11168">
        <v>0.796642546720559</v>
      </c>
      <c r="BQ11168">
        <v>11732.8955456392</v>
      </c>
      <c r="BR11168">
        <v>1.36859429821664</v>
      </c>
      <c r="BS11168">
        <v>67689.2985365255</v>
      </c>
      <c r="BW11168" s="9">
        <v>11163</v>
      </c>
      <c r="BX11168">
        <f t="shared" si="662"/>
        <v>1</v>
      </c>
      <c r="BY11168">
        <f t="shared" si="663"/>
        <v>1</v>
      </c>
    </row>
    <row r="11169" spans="1:77">
      <c r="A11169" s="33">
        <v>11164</v>
      </c>
      <c r="BP11169">
        <v>0.757074193055486</v>
      </c>
      <c r="BQ11169">
        <v>14187.6041990664</v>
      </c>
      <c r="BR11169">
        <v>1.274452267959</v>
      </c>
      <c r="BS11169">
        <v>68407.7566540851</v>
      </c>
      <c r="BW11169" s="9">
        <v>11164</v>
      </c>
      <c r="BX11169">
        <f t="shared" si="662"/>
        <v>1</v>
      </c>
      <c r="BY11169">
        <f t="shared" si="663"/>
        <v>1</v>
      </c>
    </row>
    <row r="11170" spans="1:77">
      <c r="A11170" s="33">
        <v>11165</v>
      </c>
      <c r="BP11170">
        <v>0.855675137470627</v>
      </c>
      <c r="BQ11170">
        <v>16270.6150427923</v>
      </c>
      <c r="BR11170">
        <v>1.47283133852812</v>
      </c>
      <c r="BS11170">
        <v>71517.3972930762</v>
      </c>
      <c r="BW11170" s="9">
        <v>11165</v>
      </c>
      <c r="BX11170">
        <f t="shared" si="662"/>
        <v>1</v>
      </c>
      <c r="BY11170">
        <f t="shared" si="663"/>
        <v>1</v>
      </c>
    </row>
    <row r="11171" spans="1:77">
      <c r="A11171" s="33">
        <v>11166</v>
      </c>
      <c r="BP11171">
        <v>0.850924486166773</v>
      </c>
      <c r="BQ11171">
        <v>14084.135479548</v>
      </c>
      <c r="BR11171">
        <v>1.46254948873851</v>
      </c>
      <c r="BS11171">
        <v>84260.4532371003</v>
      </c>
      <c r="BW11171" s="9">
        <v>11166</v>
      </c>
      <c r="BX11171">
        <f t="shared" si="662"/>
        <v>1</v>
      </c>
      <c r="BY11171">
        <f t="shared" si="663"/>
        <v>1</v>
      </c>
    </row>
    <row r="11172" spans="1:77">
      <c r="A11172" s="33">
        <v>11167</v>
      </c>
      <c r="BP11172">
        <v>0.793263167798663</v>
      </c>
      <c r="BQ11172">
        <v>22909.6429970004</v>
      </c>
      <c r="BR11172">
        <v>1.36571382823177</v>
      </c>
      <c r="BS11172">
        <v>97703.9411413401</v>
      </c>
      <c r="BW11172" s="9">
        <v>11167</v>
      </c>
      <c r="BX11172">
        <f t="shared" si="662"/>
        <v>1</v>
      </c>
      <c r="BY11172">
        <f t="shared" si="663"/>
        <v>1</v>
      </c>
    </row>
    <row r="11173" spans="1:77">
      <c r="A11173" s="33">
        <v>11168</v>
      </c>
      <c r="BP11173">
        <v>0.815129645941575</v>
      </c>
      <c r="BQ11173">
        <v>11200.7273716342</v>
      </c>
      <c r="BR11173">
        <v>1.40666961677424</v>
      </c>
      <c r="BS11173">
        <v>63688.5502827301</v>
      </c>
      <c r="BW11173" s="9">
        <v>11168</v>
      </c>
      <c r="BX11173">
        <f t="shared" si="662"/>
        <v>1</v>
      </c>
      <c r="BY11173">
        <f t="shared" si="663"/>
        <v>1</v>
      </c>
    </row>
    <row r="11174" spans="1:77">
      <c r="A11174" s="33">
        <v>11169</v>
      </c>
      <c r="BP11174">
        <v>0.816598745739861</v>
      </c>
      <c r="BQ11174">
        <v>13472.5112262091</v>
      </c>
      <c r="BR11174">
        <v>1.40712714263365</v>
      </c>
      <c r="BS11174">
        <v>67548.0286522612</v>
      </c>
      <c r="BW11174" s="9">
        <v>11169</v>
      </c>
      <c r="BX11174">
        <f t="shared" si="662"/>
        <v>1</v>
      </c>
      <c r="BY11174">
        <f t="shared" si="663"/>
        <v>1</v>
      </c>
    </row>
    <row r="11175" spans="1:77">
      <c r="A11175" s="33">
        <v>11170</v>
      </c>
      <c r="BP11175">
        <v>0.798586130213967</v>
      </c>
      <c r="BQ11175">
        <v>13768.9463585599</v>
      </c>
      <c r="BR11175">
        <v>1.38452737495849</v>
      </c>
      <c r="BS11175">
        <v>66924.7972121762</v>
      </c>
      <c r="BW11175" s="9">
        <v>11170</v>
      </c>
      <c r="BX11175">
        <f t="shared" si="662"/>
        <v>1</v>
      </c>
      <c r="BY11175">
        <f t="shared" si="663"/>
        <v>1</v>
      </c>
    </row>
    <row r="11176" spans="1:77">
      <c r="A11176" s="33">
        <v>11171</v>
      </c>
      <c r="BP11176">
        <v>0.831981035749442</v>
      </c>
      <c r="BQ11176">
        <v>20022.5644352734</v>
      </c>
      <c r="BR11176">
        <v>1.42885331742754</v>
      </c>
      <c r="BS11176">
        <v>75877.1433995438</v>
      </c>
      <c r="BW11176" s="9">
        <v>11171</v>
      </c>
      <c r="BX11176">
        <f t="shared" si="662"/>
        <v>1</v>
      </c>
      <c r="BY11176">
        <f t="shared" si="663"/>
        <v>1</v>
      </c>
    </row>
    <row r="11177" spans="1:77">
      <c r="A11177" s="33">
        <v>11172</v>
      </c>
      <c r="BP11177">
        <v>0.762000293977032</v>
      </c>
      <c r="BQ11177">
        <v>10754.5540606046</v>
      </c>
      <c r="BR11177">
        <v>1.31859206885938</v>
      </c>
      <c r="BS11177">
        <v>64445.6549623343</v>
      </c>
      <c r="BW11177" s="9">
        <v>11172</v>
      </c>
      <c r="BX11177">
        <f t="shared" si="662"/>
        <v>1</v>
      </c>
      <c r="BY11177">
        <f t="shared" si="663"/>
        <v>1</v>
      </c>
    </row>
    <row r="11178" spans="1:77">
      <c r="A11178" s="33">
        <v>11173</v>
      </c>
      <c r="BP11178">
        <v>0.799168706867616</v>
      </c>
      <c r="BQ11178">
        <v>15224.9937488287</v>
      </c>
      <c r="BR11178">
        <v>1.36034275104828</v>
      </c>
      <c r="BS11178">
        <v>70643.3936717008</v>
      </c>
      <c r="BW11178" s="9">
        <v>11173</v>
      </c>
      <c r="BX11178">
        <f t="shared" si="662"/>
        <v>1</v>
      </c>
      <c r="BY11178">
        <f t="shared" si="663"/>
        <v>1</v>
      </c>
    </row>
    <row r="11179" spans="1:77">
      <c r="A11179" s="33">
        <v>11174</v>
      </c>
      <c r="BP11179">
        <v>0.795381782347095</v>
      </c>
      <c r="BQ11179">
        <v>14148.2320953168</v>
      </c>
      <c r="BR11179">
        <v>1.35284403942564</v>
      </c>
      <c r="BS11179">
        <v>84202.0544954816</v>
      </c>
      <c r="BW11179" s="9">
        <v>11174</v>
      </c>
      <c r="BX11179">
        <f t="shared" si="662"/>
        <v>1</v>
      </c>
      <c r="BY11179">
        <f t="shared" si="663"/>
        <v>1</v>
      </c>
    </row>
    <row r="11180" spans="1:77">
      <c r="A11180" s="33">
        <v>11175</v>
      </c>
      <c r="BP11180">
        <v>0.846292718807378</v>
      </c>
      <c r="BQ11180">
        <v>13856.0275573118</v>
      </c>
      <c r="BR11180">
        <v>1.47454045911021</v>
      </c>
      <c r="BS11180">
        <v>84904.2308029267</v>
      </c>
      <c r="BW11180" s="9">
        <v>11175</v>
      </c>
      <c r="BX11180">
        <f t="shared" si="662"/>
        <v>1</v>
      </c>
      <c r="BY11180">
        <f t="shared" si="663"/>
        <v>1</v>
      </c>
    </row>
    <row r="11181" spans="1:77">
      <c r="A11181" s="33">
        <v>11176</v>
      </c>
      <c r="BP11181">
        <v>0.765818348808956</v>
      </c>
      <c r="BQ11181">
        <v>16336.1605663683</v>
      </c>
      <c r="BR11181">
        <v>1.30085005307223</v>
      </c>
      <c r="BS11181">
        <v>90613.7436182883</v>
      </c>
      <c r="BW11181" s="9">
        <v>11176</v>
      </c>
      <c r="BX11181">
        <f t="shared" si="662"/>
        <v>1</v>
      </c>
      <c r="BY11181">
        <f t="shared" si="663"/>
        <v>1</v>
      </c>
    </row>
    <row r="11182" spans="1:77">
      <c r="A11182" s="33">
        <v>11177</v>
      </c>
      <c r="BP11182">
        <v>0.844122057551661</v>
      </c>
      <c r="BQ11182">
        <v>17311.5145326307</v>
      </c>
      <c r="BR11182">
        <v>1.47439949573335</v>
      </c>
      <c r="BS11182">
        <v>73634.9989805165</v>
      </c>
      <c r="BW11182" s="9">
        <v>11177</v>
      </c>
      <c r="BX11182">
        <f t="shared" si="662"/>
        <v>1</v>
      </c>
      <c r="BY11182">
        <f t="shared" si="663"/>
        <v>1</v>
      </c>
    </row>
    <row r="11183" spans="1:77">
      <c r="A11183" s="33">
        <v>11178</v>
      </c>
      <c r="BP11183">
        <v>0.826726228048843</v>
      </c>
      <c r="BQ11183">
        <v>15631.2540699829</v>
      </c>
      <c r="BR11183">
        <v>1.41289767249483</v>
      </c>
      <c r="BS11183">
        <v>71395.7007322509</v>
      </c>
      <c r="BW11183" s="9">
        <v>11178</v>
      </c>
      <c r="BX11183">
        <f t="shared" si="662"/>
        <v>1</v>
      </c>
      <c r="BY11183">
        <f t="shared" si="663"/>
        <v>1</v>
      </c>
    </row>
    <row r="11184" spans="1:77">
      <c r="A11184" s="33">
        <v>11179</v>
      </c>
      <c r="BP11184">
        <v>0.783864075037067</v>
      </c>
      <c r="BQ11184">
        <v>11646.5035313595</v>
      </c>
      <c r="BR11184">
        <v>1.35859703366299</v>
      </c>
      <c r="BS11184">
        <v>66310.6376421095</v>
      </c>
      <c r="BW11184" s="9">
        <v>11179</v>
      </c>
      <c r="BX11184">
        <f t="shared" si="662"/>
        <v>1</v>
      </c>
      <c r="BY11184">
        <f t="shared" si="663"/>
        <v>1</v>
      </c>
    </row>
    <row r="11185" spans="1:77">
      <c r="A11185" s="33">
        <v>11180</v>
      </c>
      <c r="BP11185">
        <v>0.759487610479708</v>
      </c>
      <c r="BQ11185">
        <v>12992.5674940289</v>
      </c>
      <c r="BR11185">
        <v>1.29835092553325</v>
      </c>
      <c r="BS11185">
        <v>85239.6950704505</v>
      </c>
      <c r="BW11185" s="9">
        <v>11180</v>
      </c>
      <c r="BX11185">
        <f t="shared" si="662"/>
        <v>1</v>
      </c>
      <c r="BY11185">
        <f t="shared" si="663"/>
        <v>1</v>
      </c>
    </row>
    <row r="11186" spans="1:77">
      <c r="A11186" s="33">
        <v>11181</v>
      </c>
      <c r="BP11186">
        <v>0.799638681130232</v>
      </c>
      <c r="BQ11186">
        <v>10859.0594628551</v>
      </c>
      <c r="BR11186">
        <v>1.37014774225215</v>
      </c>
      <c r="BS11186">
        <v>79562.2370330017</v>
      </c>
      <c r="BW11186" s="9">
        <v>11181</v>
      </c>
      <c r="BX11186">
        <f t="shared" si="662"/>
        <v>1</v>
      </c>
      <c r="BY11186">
        <f t="shared" si="663"/>
        <v>1</v>
      </c>
    </row>
    <row r="11187" spans="1:77">
      <c r="A11187" s="33">
        <v>11182</v>
      </c>
      <c r="BP11187">
        <v>0.832108820542351</v>
      </c>
      <c r="BQ11187">
        <v>16085.7388390516</v>
      </c>
      <c r="BR11187">
        <v>1.43221102910885</v>
      </c>
      <c r="BS11187">
        <v>71333.759342466</v>
      </c>
      <c r="BW11187" s="9">
        <v>11182</v>
      </c>
      <c r="BX11187">
        <f t="shared" si="662"/>
        <v>1</v>
      </c>
      <c r="BY11187">
        <f t="shared" si="663"/>
        <v>1</v>
      </c>
    </row>
    <row r="11188" spans="1:77">
      <c r="A11188" s="33">
        <v>11183</v>
      </c>
      <c r="BP11188">
        <v>0.788468297383376</v>
      </c>
      <c r="BQ11188">
        <v>15848.2218704494</v>
      </c>
      <c r="BR11188">
        <v>1.34947176234995</v>
      </c>
      <c r="BS11188">
        <v>71900.495787807</v>
      </c>
      <c r="BW11188" s="9">
        <v>11183</v>
      </c>
      <c r="BX11188">
        <f t="shared" si="662"/>
        <v>1</v>
      </c>
      <c r="BY11188">
        <f t="shared" si="663"/>
        <v>1</v>
      </c>
    </row>
    <row r="11189" spans="1:77">
      <c r="A11189" s="33">
        <v>11184</v>
      </c>
      <c r="BP11189">
        <v>0.783233106090024</v>
      </c>
      <c r="BQ11189">
        <v>14055.3768226711</v>
      </c>
      <c r="BR11189">
        <v>1.34117921424267</v>
      </c>
      <c r="BS11189">
        <v>65836.9635567761</v>
      </c>
      <c r="BW11189" s="9">
        <v>11184</v>
      </c>
      <c r="BX11189">
        <f t="shared" si="662"/>
        <v>1</v>
      </c>
      <c r="BY11189">
        <f t="shared" si="663"/>
        <v>1</v>
      </c>
    </row>
    <row r="11190" spans="1:77">
      <c r="A11190" s="33">
        <v>11185</v>
      </c>
      <c r="BP11190">
        <v>0.823068964011105</v>
      </c>
      <c r="BQ11190">
        <v>14185.5901460912</v>
      </c>
      <c r="BR11190">
        <v>1.39934815645789</v>
      </c>
      <c r="BS11190">
        <v>69640.5610632436</v>
      </c>
      <c r="BW11190" s="9">
        <v>11185</v>
      </c>
      <c r="BX11190">
        <f t="shared" si="662"/>
        <v>1</v>
      </c>
      <c r="BY11190">
        <f t="shared" si="663"/>
        <v>1</v>
      </c>
    </row>
    <row r="11191" spans="1:77">
      <c r="A11191" s="33">
        <v>11186</v>
      </c>
      <c r="BP11191">
        <v>0.773294321005057</v>
      </c>
      <c r="BQ11191">
        <v>15610.5411118097</v>
      </c>
      <c r="BR11191">
        <v>1.32451242202443</v>
      </c>
      <c r="BS11191">
        <v>73458.0297792767</v>
      </c>
      <c r="BW11191" s="9">
        <v>11186</v>
      </c>
      <c r="BX11191">
        <f t="shared" si="662"/>
        <v>1</v>
      </c>
      <c r="BY11191">
        <f t="shared" si="663"/>
        <v>1</v>
      </c>
    </row>
    <row r="11192" spans="1:77">
      <c r="A11192" s="33">
        <v>11187</v>
      </c>
      <c r="BP11192">
        <v>0.775790669016461</v>
      </c>
      <c r="BQ11192">
        <v>17374.7194116562</v>
      </c>
      <c r="BR11192">
        <v>1.31822277596961</v>
      </c>
      <c r="BS11192">
        <v>70812.8563425206</v>
      </c>
      <c r="BW11192" s="9">
        <v>11187</v>
      </c>
      <c r="BX11192">
        <f t="shared" si="662"/>
        <v>1</v>
      </c>
      <c r="BY11192">
        <f t="shared" si="663"/>
        <v>1</v>
      </c>
    </row>
    <row r="11193" spans="1:77">
      <c r="A11193" s="33">
        <v>11188</v>
      </c>
      <c r="BP11193">
        <v>0.796255221559341</v>
      </c>
      <c r="BQ11193">
        <v>19540.8286329682</v>
      </c>
      <c r="BR11193">
        <v>1.379121419464</v>
      </c>
      <c r="BS11193">
        <v>78162.5178550327</v>
      </c>
      <c r="BW11193" s="9">
        <v>11188</v>
      </c>
      <c r="BX11193">
        <f t="shared" si="662"/>
        <v>1</v>
      </c>
      <c r="BY11193">
        <f t="shared" si="663"/>
        <v>1</v>
      </c>
    </row>
    <row r="11194" spans="1:77">
      <c r="A11194" s="33">
        <v>11189</v>
      </c>
      <c r="BP11194">
        <v>0.851386984898583</v>
      </c>
      <c r="BQ11194">
        <v>13801.9279440016</v>
      </c>
      <c r="BR11194">
        <v>1.49681593473402</v>
      </c>
      <c r="BS11194">
        <v>69262.0204883849</v>
      </c>
      <c r="BW11194" s="9">
        <v>11189</v>
      </c>
      <c r="BX11194">
        <f t="shared" si="662"/>
        <v>1</v>
      </c>
      <c r="BY11194">
        <f t="shared" si="663"/>
        <v>1</v>
      </c>
    </row>
    <row r="11195" spans="1:77">
      <c r="A11195" s="33">
        <v>11190</v>
      </c>
      <c r="BP11195">
        <v>0.780936779285447</v>
      </c>
      <c r="BQ11195">
        <v>20326.4544337214</v>
      </c>
      <c r="BR11195">
        <v>1.33822128538464</v>
      </c>
      <c r="BS11195">
        <v>76348.2126393228</v>
      </c>
      <c r="BW11195" s="9">
        <v>11190</v>
      </c>
      <c r="BX11195">
        <f t="shared" si="662"/>
        <v>1</v>
      </c>
      <c r="BY11195">
        <f t="shared" si="663"/>
        <v>1</v>
      </c>
    </row>
    <row r="11196" spans="1:77">
      <c r="A11196" s="33">
        <v>11191</v>
      </c>
      <c r="BP11196">
        <v>0.843140423281084</v>
      </c>
      <c r="BQ11196">
        <v>13024.9544401017</v>
      </c>
      <c r="BR11196">
        <v>1.4743724604557</v>
      </c>
      <c r="BS11196">
        <v>87176.2565450838</v>
      </c>
      <c r="BW11196" s="9">
        <v>11191</v>
      </c>
      <c r="BX11196">
        <f t="shared" si="662"/>
        <v>1</v>
      </c>
      <c r="BY11196">
        <f t="shared" si="663"/>
        <v>1</v>
      </c>
    </row>
    <row r="11197" spans="1:77">
      <c r="A11197" s="33">
        <v>11192</v>
      </c>
      <c r="BP11197">
        <v>0.81108418224604</v>
      </c>
      <c r="BQ11197">
        <v>14752.8710243563</v>
      </c>
      <c r="BR11197">
        <v>1.40895990164117</v>
      </c>
      <c r="BS11197">
        <v>70835.5098497169</v>
      </c>
      <c r="BW11197" s="9">
        <v>11192</v>
      </c>
      <c r="BX11197">
        <f t="shared" si="662"/>
        <v>1</v>
      </c>
      <c r="BY11197">
        <f t="shared" si="663"/>
        <v>1</v>
      </c>
    </row>
    <row r="11198" spans="1:77">
      <c r="A11198" s="33">
        <v>11193</v>
      </c>
      <c r="BP11198">
        <v>0.78895487003944</v>
      </c>
      <c r="BQ11198">
        <v>14174.381458189</v>
      </c>
      <c r="BR11198">
        <v>1.32462933096531</v>
      </c>
      <c r="BS11198">
        <v>67431.8326193993</v>
      </c>
      <c r="BW11198" s="9">
        <v>11193</v>
      </c>
      <c r="BX11198">
        <f t="shared" si="662"/>
        <v>1</v>
      </c>
      <c r="BY11198">
        <f t="shared" si="663"/>
        <v>1</v>
      </c>
    </row>
    <row r="11199" spans="1:77">
      <c r="A11199" s="33">
        <v>11194</v>
      </c>
      <c r="BP11199">
        <v>0.812489052134363</v>
      </c>
      <c r="BQ11199">
        <v>12993.9126972513</v>
      </c>
      <c r="BR11199">
        <v>1.3932168729573</v>
      </c>
      <c r="BS11199">
        <v>67103.5417773498</v>
      </c>
      <c r="BW11199" s="9">
        <v>11194</v>
      </c>
      <c r="BX11199">
        <f t="shared" si="662"/>
        <v>1</v>
      </c>
      <c r="BY11199">
        <f t="shared" si="663"/>
        <v>1</v>
      </c>
    </row>
    <row r="11200" spans="1:77">
      <c r="A11200" s="33">
        <v>11195</v>
      </c>
      <c r="BP11200">
        <v>0.760164389034415</v>
      </c>
      <c r="BQ11200">
        <v>11664.1649952257</v>
      </c>
      <c r="BR11200">
        <v>1.30028517740383</v>
      </c>
      <c r="BS11200">
        <v>65499.8034971253</v>
      </c>
      <c r="BW11200" s="9">
        <v>11195</v>
      </c>
      <c r="BX11200">
        <f t="shared" si="662"/>
        <v>1</v>
      </c>
      <c r="BY11200">
        <f t="shared" si="663"/>
        <v>1</v>
      </c>
    </row>
    <row r="11201" spans="1:77">
      <c r="A11201" s="33">
        <v>11196</v>
      </c>
      <c r="BP11201">
        <v>0.852558541414137</v>
      </c>
      <c r="BQ11201">
        <v>18347.3253238443</v>
      </c>
      <c r="BR11201">
        <v>1.48351198786742</v>
      </c>
      <c r="BS11201">
        <v>92849.3919262034</v>
      </c>
      <c r="BW11201" s="9">
        <v>11196</v>
      </c>
      <c r="BX11201">
        <f t="shared" si="662"/>
        <v>1</v>
      </c>
      <c r="BY11201">
        <f t="shared" si="663"/>
        <v>1</v>
      </c>
    </row>
    <row r="11202" spans="1:77">
      <c r="A11202" s="33">
        <v>11197</v>
      </c>
      <c r="BP11202">
        <v>0.796935826144774</v>
      </c>
      <c r="BQ11202">
        <v>11214.7132511705</v>
      </c>
      <c r="BR11202">
        <v>1.34715148964594</v>
      </c>
      <c r="BS11202">
        <v>63837.26176513</v>
      </c>
      <c r="BW11202" s="9">
        <v>11197</v>
      </c>
      <c r="BX11202">
        <f t="shared" si="662"/>
        <v>1</v>
      </c>
      <c r="BY11202">
        <f t="shared" si="663"/>
        <v>1</v>
      </c>
    </row>
    <row r="11203" spans="1:77">
      <c r="A11203" s="33">
        <v>11198</v>
      </c>
      <c r="BP11203">
        <v>0.787382257037912</v>
      </c>
      <c r="BQ11203">
        <v>12662.9521815367</v>
      </c>
      <c r="BR11203">
        <v>1.32763597285438</v>
      </c>
      <c r="BS11203">
        <v>66014.9271140374</v>
      </c>
      <c r="BW11203" s="9">
        <v>11198</v>
      </c>
      <c r="BX11203">
        <f t="shared" si="662"/>
        <v>1</v>
      </c>
      <c r="BY11203">
        <f t="shared" si="663"/>
        <v>1</v>
      </c>
    </row>
    <row r="11204" spans="1:77">
      <c r="A11204" s="33">
        <v>11199</v>
      </c>
      <c r="BP11204">
        <v>0.819681160529414</v>
      </c>
      <c r="BQ11204">
        <v>13442.8113572729</v>
      </c>
      <c r="BR11204">
        <v>1.42423116005045</v>
      </c>
      <c r="BS11204">
        <v>86612.9467135758</v>
      </c>
      <c r="BW11204" s="9">
        <v>11199</v>
      </c>
      <c r="BX11204">
        <f t="shared" si="662"/>
        <v>1</v>
      </c>
      <c r="BY11204">
        <f t="shared" si="663"/>
        <v>1</v>
      </c>
    </row>
    <row r="11205" spans="1:77">
      <c r="A11205" s="33">
        <v>11200</v>
      </c>
      <c r="BP11205">
        <v>0.822591260400266</v>
      </c>
      <c r="BQ11205">
        <v>19670.7482285352</v>
      </c>
      <c r="BR11205">
        <v>1.41701151409552</v>
      </c>
      <c r="BS11205">
        <v>73374.9062041192</v>
      </c>
      <c r="BW11205" s="9">
        <v>11200</v>
      </c>
      <c r="BX11205">
        <f t="shared" si="662"/>
        <v>1</v>
      </c>
      <c r="BY11205">
        <f t="shared" si="663"/>
        <v>1</v>
      </c>
    </row>
    <row r="11206" spans="1:77">
      <c r="A11206" s="33">
        <v>11201</v>
      </c>
      <c r="BP11206">
        <v>0.831974300216344</v>
      </c>
      <c r="BQ11206">
        <v>15654.3881932563</v>
      </c>
      <c r="BR11206">
        <v>1.42444759801417</v>
      </c>
      <c r="BS11206">
        <v>72827.4628956465</v>
      </c>
      <c r="BW11206" s="9">
        <v>11201</v>
      </c>
      <c r="BX11206">
        <f t="shared" si="662"/>
        <v>1</v>
      </c>
      <c r="BY11206">
        <f t="shared" si="663"/>
        <v>1</v>
      </c>
    </row>
    <row r="11207" spans="1:77">
      <c r="A11207" s="33">
        <v>11202</v>
      </c>
      <c r="BP11207">
        <v>0.782766404205133</v>
      </c>
      <c r="BQ11207">
        <v>14662.3041680083</v>
      </c>
      <c r="BR11207">
        <v>1.34373150417885</v>
      </c>
      <c r="BS11207">
        <v>69128.2588723575</v>
      </c>
      <c r="BW11207" s="9">
        <v>11202</v>
      </c>
      <c r="BX11207">
        <f t="shared" ref="BX11207:BX11270" si="664">IF(BU11207=MAX($BU11207:$BV11207),1,0)</f>
        <v>1</v>
      </c>
      <c r="BY11207">
        <f t="shared" ref="BY11207:BY11270" si="665">IF(BV11207=MAX($BU11207:$BV11207),1,0)</f>
        <v>1</v>
      </c>
    </row>
    <row r="11208" spans="1:77">
      <c r="A11208" s="33">
        <v>11203</v>
      </c>
      <c r="BP11208">
        <v>0.850155860878058</v>
      </c>
      <c r="BQ11208">
        <v>11617.1812246995</v>
      </c>
      <c r="BR11208">
        <v>1.45557982232928</v>
      </c>
      <c r="BS11208">
        <v>67473.9545640476</v>
      </c>
      <c r="BW11208" s="9">
        <v>11203</v>
      </c>
      <c r="BX11208">
        <f t="shared" si="664"/>
        <v>1</v>
      </c>
      <c r="BY11208">
        <f t="shared" si="665"/>
        <v>1</v>
      </c>
    </row>
    <row r="11209" spans="1:77">
      <c r="A11209" s="33">
        <v>11204</v>
      </c>
      <c r="BP11209">
        <v>0.803919059887993</v>
      </c>
      <c r="BQ11209">
        <v>11161.344721152</v>
      </c>
      <c r="BR11209">
        <v>1.37620687256942</v>
      </c>
      <c r="BS11209">
        <v>63945.7469211337</v>
      </c>
      <c r="BW11209" s="9">
        <v>11204</v>
      </c>
      <c r="BX11209">
        <f t="shared" si="664"/>
        <v>1</v>
      </c>
      <c r="BY11209">
        <f t="shared" si="665"/>
        <v>1</v>
      </c>
    </row>
    <row r="11210" spans="1:77">
      <c r="A11210" s="33">
        <v>11205</v>
      </c>
      <c r="BP11210">
        <v>0.789426053684272</v>
      </c>
      <c r="BQ11210">
        <v>16200.5621108994</v>
      </c>
      <c r="BR11210">
        <v>1.35069851765959</v>
      </c>
      <c r="BS11210">
        <v>71171.1981631418</v>
      </c>
      <c r="BW11210" s="9">
        <v>11205</v>
      </c>
      <c r="BX11210">
        <f t="shared" si="664"/>
        <v>1</v>
      </c>
      <c r="BY11210">
        <f t="shared" si="665"/>
        <v>1</v>
      </c>
    </row>
    <row r="11211" spans="1:77">
      <c r="A11211" s="33">
        <v>11206</v>
      </c>
      <c r="BP11211">
        <v>0.796463011900086</v>
      </c>
      <c r="BQ11211">
        <v>13327.0058913184</v>
      </c>
      <c r="BR11211">
        <v>1.35070506767342</v>
      </c>
      <c r="BS11211">
        <v>69574.949777507</v>
      </c>
      <c r="BW11211" s="9">
        <v>11206</v>
      </c>
      <c r="BX11211">
        <f t="shared" si="664"/>
        <v>1</v>
      </c>
      <c r="BY11211">
        <f t="shared" si="665"/>
        <v>1</v>
      </c>
    </row>
    <row r="11212" spans="1:77">
      <c r="A11212" s="33">
        <v>11207</v>
      </c>
      <c r="BP11212">
        <v>0.835141279729586</v>
      </c>
      <c r="BQ11212">
        <v>18053.9502019089</v>
      </c>
      <c r="BR11212">
        <v>1.46633111693038</v>
      </c>
      <c r="BS11212">
        <v>71925.8502621395</v>
      </c>
      <c r="BW11212" s="9">
        <v>11207</v>
      </c>
      <c r="BX11212">
        <f t="shared" si="664"/>
        <v>1</v>
      </c>
      <c r="BY11212">
        <f t="shared" si="665"/>
        <v>1</v>
      </c>
    </row>
    <row r="11213" spans="1:77">
      <c r="A11213" s="33">
        <v>11208</v>
      </c>
      <c r="BP11213">
        <v>0.803151041624695</v>
      </c>
      <c r="BQ11213">
        <v>11031.7992101137</v>
      </c>
      <c r="BR11213">
        <v>1.39373310115587</v>
      </c>
      <c r="BS11213">
        <v>64175.0896893612</v>
      </c>
      <c r="BW11213" s="9">
        <v>11208</v>
      </c>
      <c r="BX11213">
        <f t="shared" si="664"/>
        <v>1</v>
      </c>
      <c r="BY11213">
        <f t="shared" si="665"/>
        <v>1</v>
      </c>
    </row>
    <row r="11214" spans="1:77">
      <c r="A11214" s="33">
        <v>11209</v>
      </c>
      <c r="BP11214">
        <v>0.767741012774048</v>
      </c>
      <c r="BQ11214">
        <v>13709.1443647664</v>
      </c>
      <c r="BR11214">
        <v>1.30345650154064</v>
      </c>
      <c r="BS11214">
        <v>67045.9603944455</v>
      </c>
      <c r="BW11214" s="9">
        <v>11209</v>
      </c>
      <c r="BX11214">
        <f t="shared" si="664"/>
        <v>1</v>
      </c>
      <c r="BY11214">
        <f t="shared" si="665"/>
        <v>1</v>
      </c>
    </row>
    <row r="11215" spans="1:77">
      <c r="A11215" s="33">
        <v>11210</v>
      </c>
      <c r="BP11215">
        <v>0.820387116136437</v>
      </c>
      <c r="BQ11215">
        <v>13222.0453002339</v>
      </c>
      <c r="BR11215">
        <v>1.39957539606058</v>
      </c>
      <c r="BS11215">
        <v>66242.1595711679</v>
      </c>
      <c r="BW11215" s="9">
        <v>11210</v>
      </c>
      <c r="BX11215">
        <f t="shared" si="664"/>
        <v>1</v>
      </c>
      <c r="BY11215">
        <f t="shared" si="665"/>
        <v>1</v>
      </c>
    </row>
    <row r="11216" spans="1:77">
      <c r="A11216" s="33">
        <v>11211</v>
      </c>
      <c r="BP11216">
        <v>0.82814980654765</v>
      </c>
      <c r="BQ11216">
        <v>12304.3629059373</v>
      </c>
      <c r="BR11216">
        <v>1.40288669645433</v>
      </c>
      <c r="BS11216">
        <v>83101.1394017364</v>
      </c>
      <c r="BW11216" s="9">
        <v>11211</v>
      </c>
      <c r="BX11216">
        <f t="shared" si="664"/>
        <v>1</v>
      </c>
      <c r="BY11216">
        <f t="shared" si="665"/>
        <v>1</v>
      </c>
    </row>
    <row r="11217" spans="1:77">
      <c r="A11217" s="33">
        <v>11212</v>
      </c>
      <c r="BP11217">
        <v>0.796355822903147</v>
      </c>
      <c r="BQ11217">
        <v>15220.940316087</v>
      </c>
      <c r="BR11217">
        <v>1.36304065142007</v>
      </c>
      <c r="BS11217">
        <v>73062.0608260284</v>
      </c>
      <c r="BW11217" s="9">
        <v>11212</v>
      </c>
      <c r="BX11217">
        <f t="shared" si="664"/>
        <v>1</v>
      </c>
      <c r="BY11217">
        <f t="shared" si="665"/>
        <v>1</v>
      </c>
    </row>
    <row r="11218" spans="1:77">
      <c r="A11218" s="33">
        <v>11213</v>
      </c>
      <c r="BP11218">
        <v>0.746244396419507</v>
      </c>
      <c r="BQ11218">
        <v>14906.0864088858</v>
      </c>
      <c r="BR11218">
        <v>1.28978027005842</v>
      </c>
      <c r="BS11218">
        <v>86998.2843123425</v>
      </c>
      <c r="BW11218" s="9">
        <v>11213</v>
      </c>
      <c r="BX11218">
        <f t="shared" si="664"/>
        <v>1</v>
      </c>
      <c r="BY11218">
        <f t="shared" si="665"/>
        <v>1</v>
      </c>
    </row>
    <row r="11219" spans="1:77">
      <c r="A11219" s="33">
        <v>11214</v>
      </c>
      <c r="BP11219">
        <v>0.79005480063208</v>
      </c>
      <c r="BQ11219">
        <v>12102.1631305366</v>
      </c>
      <c r="BR11219">
        <v>1.35115776483894</v>
      </c>
      <c r="BS11219">
        <v>67792.1689388305</v>
      </c>
      <c r="BW11219" s="9">
        <v>11214</v>
      </c>
      <c r="BX11219">
        <f t="shared" si="664"/>
        <v>1</v>
      </c>
      <c r="BY11219">
        <f t="shared" si="665"/>
        <v>1</v>
      </c>
    </row>
    <row r="11220" spans="1:77">
      <c r="A11220" s="33">
        <v>11215</v>
      </c>
      <c r="BP11220">
        <v>0.840444888079837</v>
      </c>
      <c r="BQ11220">
        <v>16784.8018449315</v>
      </c>
      <c r="BR11220">
        <v>1.46552692706441</v>
      </c>
      <c r="BS11220">
        <v>73053.3930048583</v>
      </c>
      <c r="BW11220" s="9">
        <v>11215</v>
      </c>
      <c r="BX11220">
        <f t="shared" si="664"/>
        <v>1</v>
      </c>
      <c r="BY11220">
        <f t="shared" si="665"/>
        <v>1</v>
      </c>
    </row>
    <row r="11221" spans="1:77">
      <c r="A11221" s="33">
        <v>11216</v>
      </c>
      <c r="BP11221">
        <v>0.848487606470088</v>
      </c>
      <c r="BQ11221">
        <v>11632.731430466</v>
      </c>
      <c r="BR11221">
        <v>1.47043494793122</v>
      </c>
      <c r="BS11221">
        <v>65878.5020715448</v>
      </c>
      <c r="BW11221" s="9">
        <v>11216</v>
      </c>
      <c r="BX11221">
        <f t="shared" si="664"/>
        <v>1</v>
      </c>
      <c r="BY11221">
        <f t="shared" si="665"/>
        <v>1</v>
      </c>
    </row>
    <row r="11222" spans="1:77">
      <c r="A11222" s="33">
        <v>11217</v>
      </c>
      <c r="BP11222">
        <v>0.814948153322719</v>
      </c>
      <c r="BQ11222">
        <v>22700.5144994358</v>
      </c>
      <c r="BR11222">
        <v>1.40180167316264</v>
      </c>
      <c r="BS11222">
        <v>82423.0027340437</v>
      </c>
      <c r="BW11222" s="9">
        <v>11217</v>
      </c>
      <c r="BX11222">
        <f t="shared" si="664"/>
        <v>1</v>
      </c>
      <c r="BY11222">
        <f t="shared" si="665"/>
        <v>1</v>
      </c>
    </row>
    <row r="11223" spans="1:77">
      <c r="A11223" s="33">
        <v>11218</v>
      </c>
      <c r="BP11223">
        <v>0.813633880038612</v>
      </c>
      <c r="BQ11223">
        <v>14787.9604084799</v>
      </c>
      <c r="BR11223">
        <v>1.38955917315707</v>
      </c>
      <c r="BS11223">
        <v>69033.0108326509</v>
      </c>
      <c r="BW11223" s="9">
        <v>11218</v>
      </c>
      <c r="BX11223">
        <f t="shared" si="664"/>
        <v>1</v>
      </c>
      <c r="BY11223">
        <f t="shared" si="665"/>
        <v>1</v>
      </c>
    </row>
    <row r="11224" spans="1:77">
      <c r="A11224" s="33">
        <v>11219</v>
      </c>
      <c r="BP11224">
        <v>0.826446749294863</v>
      </c>
      <c r="BQ11224">
        <v>12868.0849572785</v>
      </c>
      <c r="BR11224">
        <v>1.42200941431526</v>
      </c>
      <c r="BS11224">
        <v>83591.5951858221</v>
      </c>
      <c r="BW11224" s="9">
        <v>11219</v>
      </c>
      <c r="BX11224">
        <f t="shared" si="664"/>
        <v>1</v>
      </c>
      <c r="BY11224">
        <f t="shared" si="665"/>
        <v>1</v>
      </c>
    </row>
    <row r="11225" spans="1:77">
      <c r="A11225" s="33">
        <v>11220</v>
      </c>
      <c r="BP11225">
        <v>0.837528529775109</v>
      </c>
      <c r="BQ11225">
        <v>13894.4804525347</v>
      </c>
      <c r="BR11225">
        <v>1.43274060256801</v>
      </c>
      <c r="BS11225">
        <v>84052.2004936602</v>
      </c>
      <c r="BW11225" s="9">
        <v>11220</v>
      </c>
      <c r="BX11225">
        <f t="shared" si="664"/>
        <v>1</v>
      </c>
      <c r="BY11225">
        <f t="shared" si="665"/>
        <v>1</v>
      </c>
    </row>
    <row r="11226" spans="1:77">
      <c r="A11226" s="33">
        <v>11221</v>
      </c>
      <c r="BP11226">
        <v>0.809177321036718</v>
      </c>
      <c r="BQ11226">
        <v>13168.6298821822</v>
      </c>
      <c r="BR11226">
        <v>1.42135737447732</v>
      </c>
      <c r="BS11226">
        <v>66135.9717156844</v>
      </c>
      <c r="BW11226" s="9">
        <v>11221</v>
      </c>
      <c r="BX11226">
        <f t="shared" si="664"/>
        <v>1</v>
      </c>
      <c r="BY11226">
        <f t="shared" si="665"/>
        <v>1</v>
      </c>
    </row>
    <row r="11227" spans="1:77">
      <c r="A11227" s="33">
        <v>11222</v>
      </c>
      <c r="BP11227">
        <v>0.778710451964372</v>
      </c>
      <c r="BQ11227">
        <v>16829.1896660998</v>
      </c>
      <c r="BR11227">
        <v>1.32700341250702</v>
      </c>
      <c r="BS11227">
        <v>92052.5586833444</v>
      </c>
      <c r="BW11227" s="9">
        <v>11222</v>
      </c>
      <c r="BX11227">
        <f t="shared" si="664"/>
        <v>1</v>
      </c>
      <c r="BY11227">
        <f t="shared" si="665"/>
        <v>1</v>
      </c>
    </row>
    <row r="11228" spans="1:77">
      <c r="A11228" s="33">
        <v>11223</v>
      </c>
      <c r="BP11228">
        <v>0.875010764582383</v>
      </c>
      <c r="BQ11228">
        <v>15295.8038102666</v>
      </c>
      <c r="BR11228">
        <v>1.51433724277066</v>
      </c>
      <c r="BS11228">
        <v>70610.6073564285</v>
      </c>
      <c r="BW11228" s="9">
        <v>11223</v>
      </c>
      <c r="BX11228">
        <f t="shared" si="664"/>
        <v>1</v>
      </c>
      <c r="BY11228">
        <f t="shared" si="665"/>
        <v>1</v>
      </c>
    </row>
    <row r="11229" spans="1:77">
      <c r="A11229" s="33">
        <v>11224</v>
      </c>
      <c r="BP11229">
        <v>0.802982279821555</v>
      </c>
      <c r="BQ11229">
        <v>16253.3188798837</v>
      </c>
      <c r="BR11229">
        <v>1.37977422328006</v>
      </c>
      <c r="BS11229">
        <v>72025.7112034577</v>
      </c>
      <c r="BW11229" s="9">
        <v>11224</v>
      </c>
      <c r="BX11229">
        <f t="shared" si="664"/>
        <v>1</v>
      </c>
      <c r="BY11229">
        <f t="shared" si="665"/>
        <v>1</v>
      </c>
    </row>
    <row r="11230" spans="1:77">
      <c r="A11230" s="33">
        <v>11225</v>
      </c>
      <c r="BP11230">
        <v>0.864976317063045</v>
      </c>
      <c r="BQ11230">
        <v>15872.5334346155</v>
      </c>
      <c r="BR11230">
        <v>1.51861679332561</v>
      </c>
      <c r="BS11230">
        <v>74033.0434208578</v>
      </c>
      <c r="BW11230" s="9">
        <v>11225</v>
      </c>
      <c r="BX11230">
        <f t="shared" si="664"/>
        <v>1</v>
      </c>
      <c r="BY11230">
        <f t="shared" si="665"/>
        <v>1</v>
      </c>
    </row>
    <row r="11231" spans="1:77">
      <c r="A11231" s="33">
        <v>11226</v>
      </c>
      <c r="BP11231">
        <v>0.74440216450632</v>
      </c>
      <c r="BQ11231">
        <v>13576.7720763062</v>
      </c>
      <c r="BR11231">
        <v>1.26774820183129</v>
      </c>
      <c r="BS11231">
        <v>86864.6445927233</v>
      </c>
      <c r="BW11231" s="9">
        <v>11226</v>
      </c>
      <c r="BX11231">
        <f t="shared" si="664"/>
        <v>1</v>
      </c>
      <c r="BY11231">
        <f t="shared" si="665"/>
        <v>1</v>
      </c>
    </row>
    <row r="11232" spans="1:77">
      <c r="A11232" s="33">
        <v>11227</v>
      </c>
      <c r="BP11232">
        <v>0.822426826397652</v>
      </c>
      <c r="BQ11232">
        <v>15172.1972065788</v>
      </c>
      <c r="BR11232">
        <v>1.42559657453274</v>
      </c>
      <c r="BS11232">
        <v>87600.7874545031</v>
      </c>
      <c r="BW11232" s="9">
        <v>11227</v>
      </c>
      <c r="BX11232">
        <f t="shared" si="664"/>
        <v>1</v>
      </c>
      <c r="BY11232">
        <f t="shared" si="665"/>
        <v>1</v>
      </c>
    </row>
    <row r="11233" spans="1:77">
      <c r="A11233" s="33">
        <v>11228</v>
      </c>
      <c r="BP11233">
        <v>0.802929144910537</v>
      </c>
      <c r="BQ11233">
        <v>19599.3635692271</v>
      </c>
      <c r="BR11233">
        <v>1.38290410072126</v>
      </c>
      <c r="BS11233">
        <v>95046.4974225859</v>
      </c>
      <c r="BW11233" s="9">
        <v>11228</v>
      </c>
      <c r="BX11233">
        <f t="shared" si="664"/>
        <v>1</v>
      </c>
      <c r="BY11233">
        <f t="shared" si="665"/>
        <v>1</v>
      </c>
    </row>
    <row r="11234" spans="1:77">
      <c r="A11234" s="33">
        <v>11229</v>
      </c>
      <c r="BP11234">
        <v>0.834027231961973</v>
      </c>
      <c r="BQ11234">
        <v>14953.6622371467</v>
      </c>
      <c r="BR11234">
        <v>1.45510146063748</v>
      </c>
      <c r="BS11234">
        <v>85367.7942324996</v>
      </c>
      <c r="BW11234" s="9">
        <v>11229</v>
      </c>
      <c r="BX11234">
        <f t="shared" si="664"/>
        <v>1</v>
      </c>
      <c r="BY11234">
        <f t="shared" si="665"/>
        <v>1</v>
      </c>
    </row>
    <row r="11235" spans="1:77">
      <c r="A11235" s="33">
        <v>11230</v>
      </c>
      <c r="BP11235">
        <v>0.751498710503352</v>
      </c>
      <c r="BQ11235">
        <v>11781.69327904</v>
      </c>
      <c r="BR11235">
        <v>1.25295009763975</v>
      </c>
      <c r="BS11235">
        <v>65399.8840381488</v>
      </c>
      <c r="BW11235" s="9">
        <v>11230</v>
      </c>
      <c r="BX11235">
        <f t="shared" si="664"/>
        <v>1</v>
      </c>
      <c r="BY11235">
        <f t="shared" si="665"/>
        <v>1</v>
      </c>
    </row>
    <row r="11236" spans="1:77">
      <c r="A11236" s="33">
        <v>11231</v>
      </c>
      <c r="BP11236">
        <v>0.78649561234953</v>
      </c>
      <c r="BQ11236">
        <v>21833.2546189315</v>
      </c>
      <c r="BR11236">
        <v>1.35359939113767</v>
      </c>
      <c r="BS11236">
        <v>85201.0203461171</v>
      </c>
      <c r="BW11236" s="9">
        <v>11231</v>
      </c>
      <c r="BX11236">
        <f t="shared" si="664"/>
        <v>1</v>
      </c>
      <c r="BY11236">
        <f t="shared" si="665"/>
        <v>1</v>
      </c>
    </row>
    <row r="11237" spans="1:77">
      <c r="A11237" s="33">
        <v>11232</v>
      </c>
      <c r="BP11237">
        <v>0.856895043135797</v>
      </c>
      <c r="BQ11237">
        <v>14627.0598400545</v>
      </c>
      <c r="BR11237">
        <v>1.48849483897676</v>
      </c>
      <c r="BS11237">
        <v>87250.646849813</v>
      </c>
      <c r="BW11237" s="9">
        <v>11232</v>
      </c>
      <c r="BX11237">
        <f t="shared" si="664"/>
        <v>1</v>
      </c>
      <c r="BY11237">
        <f t="shared" si="665"/>
        <v>1</v>
      </c>
    </row>
    <row r="11238" spans="1:77">
      <c r="A11238" s="33">
        <v>11233</v>
      </c>
      <c r="BP11238">
        <v>0.796871581900818</v>
      </c>
      <c r="BQ11238">
        <v>14428.4228578024</v>
      </c>
      <c r="BR11238">
        <v>1.37258566070251</v>
      </c>
      <c r="BS11238">
        <v>69683.4238061966</v>
      </c>
      <c r="BW11238" s="9">
        <v>11233</v>
      </c>
      <c r="BX11238">
        <f t="shared" si="664"/>
        <v>1</v>
      </c>
      <c r="BY11238">
        <f t="shared" si="665"/>
        <v>1</v>
      </c>
    </row>
    <row r="11239" spans="1:77">
      <c r="A11239" s="33">
        <v>11234</v>
      </c>
      <c r="BP11239">
        <v>0.813023750603873</v>
      </c>
      <c r="BQ11239">
        <v>12894.5392482174</v>
      </c>
      <c r="BR11239">
        <v>1.38807561837226</v>
      </c>
      <c r="BS11239">
        <v>67961.1381632793</v>
      </c>
      <c r="BW11239" s="9">
        <v>11234</v>
      </c>
      <c r="BX11239">
        <f t="shared" si="664"/>
        <v>1</v>
      </c>
      <c r="BY11239">
        <f t="shared" si="665"/>
        <v>1</v>
      </c>
    </row>
    <row r="11240" spans="1:77">
      <c r="A11240" s="33">
        <v>11235</v>
      </c>
      <c r="BP11240">
        <v>0.846576789585295</v>
      </c>
      <c r="BQ11240">
        <v>13648.5140249955</v>
      </c>
      <c r="BR11240">
        <v>1.45791562824546</v>
      </c>
      <c r="BS11240">
        <v>86810.5761807073</v>
      </c>
      <c r="BW11240" s="9">
        <v>11235</v>
      </c>
      <c r="BX11240">
        <f t="shared" si="664"/>
        <v>1</v>
      </c>
      <c r="BY11240">
        <f t="shared" si="665"/>
        <v>1</v>
      </c>
    </row>
    <row r="11241" spans="1:77">
      <c r="A11241" s="33">
        <v>11236</v>
      </c>
      <c r="BP11241">
        <v>0.828429126361352</v>
      </c>
      <c r="BQ11241">
        <v>15497.2559809235</v>
      </c>
      <c r="BR11241">
        <v>1.45141084137446</v>
      </c>
      <c r="BS11241">
        <v>87114.6480223971</v>
      </c>
      <c r="BW11241" s="9">
        <v>11236</v>
      </c>
      <c r="BX11241">
        <f t="shared" si="664"/>
        <v>1</v>
      </c>
      <c r="BY11241">
        <f t="shared" si="665"/>
        <v>1</v>
      </c>
    </row>
    <row r="11242" spans="1:77">
      <c r="A11242" s="33">
        <v>11237</v>
      </c>
      <c r="BP11242">
        <v>0.777498621470676</v>
      </c>
      <c r="BQ11242">
        <v>12944.476399047</v>
      </c>
      <c r="BR11242">
        <v>1.31805962414586</v>
      </c>
      <c r="BS11242">
        <v>83565.4405926044</v>
      </c>
      <c r="BW11242" s="9">
        <v>11237</v>
      </c>
      <c r="BX11242">
        <f t="shared" si="664"/>
        <v>1</v>
      </c>
      <c r="BY11242">
        <f t="shared" si="665"/>
        <v>1</v>
      </c>
    </row>
    <row r="11243" spans="1:77">
      <c r="A11243" s="33">
        <v>11238</v>
      </c>
      <c r="BP11243">
        <v>0.797558730093855</v>
      </c>
      <c r="BQ11243">
        <v>14213.3382500445</v>
      </c>
      <c r="BR11243">
        <v>1.37898470593418</v>
      </c>
      <c r="BS11243">
        <v>88209.7328511175</v>
      </c>
      <c r="BW11243" s="9">
        <v>11238</v>
      </c>
      <c r="BX11243">
        <f t="shared" si="664"/>
        <v>1</v>
      </c>
      <c r="BY11243">
        <f t="shared" si="665"/>
        <v>1</v>
      </c>
    </row>
    <row r="11244" spans="1:77">
      <c r="A11244" s="33">
        <v>11239</v>
      </c>
      <c r="BP11244">
        <v>0.825841896507852</v>
      </c>
      <c r="BQ11244">
        <v>15086.1898897977</v>
      </c>
      <c r="BR11244">
        <v>1.42564331421057</v>
      </c>
      <c r="BS11244">
        <v>70525.7560255601</v>
      </c>
      <c r="BW11244" s="9">
        <v>11239</v>
      </c>
      <c r="BX11244">
        <f t="shared" si="664"/>
        <v>1</v>
      </c>
      <c r="BY11244">
        <f t="shared" si="665"/>
        <v>1</v>
      </c>
    </row>
    <row r="11245" spans="1:77">
      <c r="A11245" s="33">
        <v>11240</v>
      </c>
      <c r="BP11245">
        <v>0.811887296408495</v>
      </c>
      <c r="BQ11245">
        <v>12474.892925881</v>
      </c>
      <c r="BR11245">
        <v>1.40964497345593</v>
      </c>
      <c r="BS11245">
        <v>82568.5556127072</v>
      </c>
      <c r="BW11245" s="9">
        <v>11240</v>
      </c>
      <c r="BX11245">
        <f t="shared" si="664"/>
        <v>1</v>
      </c>
      <c r="BY11245">
        <f t="shared" si="665"/>
        <v>1</v>
      </c>
    </row>
    <row r="11246" spans="1:77">
      <c r="A11246" s="33">
        <v>11241</v>
      </c>
      <c r="BP11246">
        <v>0.788342804873713</v>
      </c>
      <c r="BQ11246">
        <v>14618.5850499078</v>
      </c>
      <c r="BR11246">
        <v>1.34522775357777</v>
      </c>
      <c r="BS11246">
        <v>69287.1637871452</v>
      </c>
      <c r="BW11246" s="9">
        <v>11241</v>
      </c>
      <c r="BX11246">
        <f t="shared" si="664"/>
        <v>1</v>
      </c>
      <c r="BY11246">
        <f t="shared" si="665"/>
        <v>1</v>
      </c>
    </row>
    <row r="11247" spans="1:77">
      <c r="A11247" s="33">
        <v>11242</v>
      </c>
      <c r="BP11247">
        <v>0.780519330507016</v>
      </c>
      <c r="BQ11247">
        <v>13453.7762913283</v>
      </c>
      <c r="BR11247">
        <v>1.31542519299332</v>
      </c>
      <c r="BS11247">
        <v>68680.7443105435</v>
      </c>
      <c r="BW11247" s="9">
        <v>11242</v>
      </c>
      <c r="BX11247">
        <f t="shared" si="664"/>
        <v>1</v>
      </c>
      <c r="BY11247">
        <f t="shared" si="665"/>
        <v>1</v>
      </c>
    </row>
    <row r="11248" spans="1:77">
      <c r="A11248" s="33">
        <v>11243</v>
      </c>
      <c r="BP11248">
        <v>0.852097646429719</v>
      </c>
      <c r="BQ11248">
        <v>12343.0624780431</v>
      </c>
      <c r="BR11248">
        <v>1.49819588003652</v>
      </c>
      <c r="BS11248">
        <v>66427.3467750382</v>
      </c>
      <c r="BW11248" s="9">
        <v>11243</v>
      </c>
      <c r="BX11248">
        <f t="shared" si="664"/>
        <v>1</v>
      </c>
      <c r="BY11248">
        <f t="shared" si="665"/>
        <v>1</v>
      </c>
    </row>
    <row r="11249" spans="1:77">
      <c r="A11249" s="33">
        <v>11244</v>
      </c>
      <c r="BP11249">
        <v>0.843437328526976</v>
      </c>
      <c r="BQ11249">
        <v>21303.2981900552</v>
      </c>
      <c r="BR11249">
        <v>1.488276728751</v>
      </c>
      <c r="BS11249">
        <v>91867.734810439</v>
      </c>
      <c r="BW11249" s="9">
        <v>11244</v>
      </c>
      <c r="BX11249">
        <f t="shared" si="664"/>
        <v>1</v>
      </c>
      <c r="BY11249">
        <f t="shared" si="665"/>
        <v>1</v>
      </c>
    </row>
    <row r="11250" spans="1:77">
      <c r="A11250" s="33">
        <v>11245</v>
      </c>
      <c r="BP11250">
        <v>0.844718788584874</v>
      </c>
      <c r="BQ11250">
        <v>14999.7081921632</v>
      </c>
      <c r="BR11250">
        <v>1.43490323739401</v>
      </c>
      <c r="BS11250">
        <v>89030.0581383307</v>
      </c>
      <c r="BW11250" s="9">
        <v>11245</v>
      </c>
      <c r="BX11250">
        <f t="shared" si="664"/>
        <v>1</v>
      </c>
      <c r="BY11250">
        <f t="shared" si="665"/>
        <v>1</v>
      </c>
    </row>
    <row r="11251" spans="1:77">
      <c r="A11251" s="33">
        <v>11246</v>
      </c>
      <c r="BP11251">
        <v>0.805702047082705</v>
      </c>
      <c r="BQ11251">
        <v>15292.9023218629</v>
      </c>
      <c r="BR11251">
        <v>1.37381632947809</v>
      </c>
      <c r="BS11251">
        <v>88299.632217853</v>
      </c>
      <c r="BW11251" s="9">
        <v>11246</v>
      </c>
      <c r="BX11251">
        <f t="shared" si="664"/>
        <v>1</v>
      </c>
      <c r="BY11251">
        <f t="shared" si="665"/>
        <v>1</v>
      </c>
    </row>
    <row r="11252" spans="1:77">
      <c r="A11252" s="33">
        <v>11247</v>
      </c>
      <c r="BP11252">
        <v>0.793917914833267</v>
      </c>
      <c r="BQ11252">
        <v>14565.8986226792</v>
      </c>
      <c r="BR11252">
        <v>1.35214231812044</v>
      </c>
      <c r="BS11252">
        <v>69104.078104692</v>
      </c>
      <c r="BW11252" s="9">
        <v>11247</v>
      </c>
      <c r="BX11252">
        <f t="shared" si="664"/>
        <v>1</v>
      </c>
      <c r="BY11252">
        <f t="shared" si="665"/>
        <v>1</v>
      </c>
    </row>
    <row r="11253" spans="1:77">
      <c r="A11253" s="33">
        <v>11248</v>
      </c>
      <c r="BP11253">
        <v>0.783508650875718</v>
      </c>
      <c r="BQ11253">
        <v>12808.948153923</v>
      </c>
      <c r="BR11253">
        <v>1.36919540183631</v>
      </c>
      <c r="BS11253">
        <v>67757.8630704503</v>
      </c>
      <c r="BW11253" s="9">
        <v>11248</v>
      </c>
      <c r="BX11253">
        <f t="shared" si="664"/>
        <v>1</v>
      </c>
      <c r="BY11253">
        <f t="shared" si="665"/>
        <v>1</v>
      </c>
    </row>
    <row r="11254" spans="1:77">
      <c r="A11254" s="33">
        <v>11249</v>
      </c>
      <c r="BP11254">
        <v>0.809953411259789</v>
      </c>
      <c r="BQ11254">
        <v>13258.6102014095</v>
      </c>
      <c r="BR11254">
        <v>1.40430984902577</v>
      </c>
      <c r="BS11254">
        <v>67793.5452347183</v>
      </c>
      <c r="BW11254" s="9">
        <v>11249</v>
      </c>
      <c r="BX11254">
        <f t="shared" si="664"/>
        <v>1</v>
      </c>
      <c r="BY11254">
        <f t="shared" si="665"/>
        <v>1</v>
      </c>
    </row>
    <row r="11255" spans="1:77">
      <c r="A11255" s="33">
        <v>11250</v>
      </c>
      <c r="BP11255">
        <v>0.804062643698404</v>
      </c>
      <c r="BQ11255">
        <v>15974.6773985911</v>
      </c>
      <c r="BR11255">
        <v>1.40637751168321</v>
      </c>
      <c r="BS11255">
        <v>70573.8274594193</v>
      </c>
      <c r="BW11255" s="9">
        <v>11250</v>
      </c>
      <c r="BX11255">
        <f t="shared" si="664"/>
        <v>1</v>
      </c>
      <c r="BY11255">
        <f t="shared" si="665"/>
        <v>1</v>
      </c>
    </row>
    <row r="11256" spans="1:77">
      <c r="A11256" s="33">
        <v>11251</v>
      </c>
      <c r="BP11256">
        <v>0.804949395922224</v>
      </c>
      <c r="BQ11256">
        <v>17333.4443636674</v>
      </c>
      <c r="BR11256">
        <v>1.38423359265435</v>
      </c>
      <c r="BS11256">
        <v>89374.5234014911</v>
      </c>
      <c r="BW11256" s="9">
        <v>11251</v>
      </c>
      <c r="BX11256">
        <f t="shared" si="664"/>
        <v>1</v>
      </c>
      <c r="BY11256">
        <f t="shared" si="665"/>
        <v>1</v>
      </c>
    </row>
    <row r="11257" spans="1:77">
      <c r="A11257" s="33">
        <v>11252</v>
      </c>
      <c r="BP11257">
        <v>0.764435866872996</v>
      </c>
      <c r="BQ11257">
        <v>16992.5510052852</v>
      </c>
      <c r="BR11257">
        <v>1.29502408927197</v>
      </c>
      <c r="BS11257">
        <v>74341.8597153506</v>
      </c>
      <c r="BW11257" s="9">
        <v>11252</v>
      </c>
      <c r="BX11257">
        <f t="shared" si="664"/>
        <v>1</v>
      </c>
      <c r="BY11257">
        <f t="shared" si="665"/>
        <v>1</v>
      </c>
    </row>
    <row r="11258" spans="1:77">
      <c r="A11258" s="33">
        <v>11253</v>
      </c>
      <c r="BP11258">
        <v>0.875633377974623</v>
      </c>
      <c r="BQ11258">
        <v>19426.1892559012</v>
      </c>
      <c r="BR11258">
        <v>1.51758785738286</v>
      </c>
      <c r="BS11258">
        <v>90449.0692121373</v>
      </c>
      <c r="BW11258" s="9">
        <v>11253</v>
      </c>
      <c r="BX11258">
        <f t="shared" si="664"/>
        <v>1</v>
      </c>
      <c r="BY11258">
        <f t="shared" si="665"/>
        <v>1</v>
      </c>
    </row>
    <row r="11259" spans="1:77">
      <c r="A11259" s="33">
        <v>11254</v>
      </c>
      <c r="BP11259">
        <v>0.772660310780325</v>
      </c>
      <c r="BQ11259">
        <v>19692.6301836827</v>
      </c>
      <c r="BR11259">
        <v>1.32600118416801</v>
      </c>
      <c r="BS11259">
        <v>80197.4412085478</v>
      </c>
      <c r="BW11259" s="9">
        <v>11254</v>
      </c>
      <c r="BX11259">
        <f t="shared" si="664"/>
        <v>1</v>
      </c>
      <c r="BY11259">
        <f t="shared" si="665"/>
        <v>1</v>
      </c>
    </row>
    <row r="11260" spans="1:77">
      <c r="A11260" s="33">
        <v>11255</v>
      </c>
      <c r="BP11260">
        <v>0.77509662949813</v>
      </c>
      <c r="BQ11260">
        <v>18769.3641332606</v>
      </c>
      <c r="BR11260">
        <v>1.33728677685953</v>
      </c>
      <c r="BS11260">
        <v>91987.7012881156</v>
      </c>
      <c r="BW11260" s="9">
        <v>11255</v>
      </c>
      <c r="BX11260">
        <f t="shared" si="664"/>
        <v>1</v>
      </c>
      <c r="BY11260">
        <f t="shared" si="665"/>
        <v>1</v>
      </c>
    </row>
    <row r="11261" spans="1:77">
      <c r="A11261" s="33">
        <v>11256</v>
      </c>
      <c r="BP11261">
        <v>0.859440116847373</v>
      </c>
      <c r="BQ11261">
        <v>20154.7581052215</v>
      </c>
      <c r="BR11261">
        <v>1.50378585710371</v>
      </c>
      <c r="BS11261">
        <v>78003.4714567879</v>
      </c>
      <c r="BW11261" s="9">
        <v>11256</v>
      </c>
      <c r="BX11261">
        <f t="shared" si="664"/>
        <v>1</v>
      </c>
      <c r="BY11261">
        <f t="shared" si="665"/>
        <v>1</v>
      </c>
    </row>
    <row r="11262" spans="1:77">
      <c r="A11262" s="33">
        <v>11257</v>
      </c>
      <c r="BP11262">
        <v>0.818638666482196</v>
      </c>
      <c r="BQ11262">
        <v>14750.4387033821</v>
      </c>
      <c r="BR11262">
        <v>1.40522661739585</v>
      </c>
      <c r="BS11262">
        <v>72530.0885948581</v>
      </c>
      <c r="BW11262" s="9">
        <v>11257</v>
      </c>
      <c r="BX11262">
        <f t="shared" si="664"/>
        <v>1</v>
      </c>
      <c r="BY11262">
        <f t="shared" si="665"/>
        <v>1</v>
      </c>
    </row>
    <row r="11263" spans="1:77">
      <c r="A11263" s="33">
        <v>11258</v>
      </c>
      <c r="BP11263">
        <v>0.815228507208603</v>
      </c>
      <c r="BQ11263">
        <v>17503.4888631917</v>
      </c>
      <c r="BR11263">
        <v>1.38337495211062</v>
      </c>
      <c r="BS11263">
        <v>75869.0985393033</v>
      </c>
      <c r="BW11263" s="9">
        <v>11258</v>
      </c>
      <c r="BX11263">
        <f t="shared" si="664"/>
        <v>1</v>
      </c>
      <c r="BY11263">
        <f t="shared" si="665"/>
        <v>1</v>
      </c>
    </row>
    <row r="11264" spans="1:77">
      <c r="A11264" s="33">
        <v>11259</v>
      </c>
      <c r="BP11264">
        <v>0.780509944066844</v>
      </c>
      <c r="BQ11264">
        <v>19322.3588438644</v>
      </c>
      <c r="BR11264">
        <v>1.34221652515684</v>
      </c>
      <c r="BS11264">
        <v>75595.2995221308</v>
      </c>
      <c r="BW11264" s="9">
        <v>11259</v>
      </c>
      <c r="BX11264">
        <f t="shared" si="664"/>
        <v>1</v>
      </c>
      <c r="BY11264">
        <f t="shared" si="665"/>
        <v>1</v>
      </c>
    </row>
    <row r="11265" spans="1:77">
      <c r="A11265" s="33">
        <v>11260</v>
      </c>
      <c r="BP11265">
        <v>0.870655621135488</v>
      </c>
      <c r="BQ11265">
        <v>15647.4811849061</v>
      </c>
      <c r="BR11265">
        <v>1.49342990526175</v>
      </c>
      <c r="BS11265">
        <v>69156.0362985751</v>
      </c>
      <c r="BW11265" s="9">
        <v>11260</v>
      </c>
      <c r="BX11265">
        <f t="shared" si="664"/>
        <v>1</v>
      </c>
      <c r="BY11265">
        <f t="shared" si="665"/>
        <v>1</v>
      </c>
    </row>
    <row r="11266" spans="1:77">
      <c r="A11266" s="33">
        <v>11261</v>
      </c>
      <c r="BP11266">
        <v>0.794363356207563</v>
      </c>
      <c r="BQ11266">
        <v>10209.0459771249</v>
      </c>
      <c r="BR11266">
        <v>1.37601404324711</v>
      </c>
      <c r="BS11266">
        <v>80508.5841111038</v>
      </c>
      <c r="BW11266" s="9">
        <v>11261</v>
      </c>
      <c r="BX11266">
        <f t="shared" si="664"/>
        <v>1</v>
      </c>
      <c r="BY11266">
        <f t="shared" si="665"/>
        <v>1</v>
      </c>
    </row>
    <row r="11267" spans="1:77">
      <c r="A11267" s="33">
        <v>11262</v>
      </c>
      <c r="BP11267">
        <v>0.818865949280451</v>
      </c>
      <c r="BQ11267">
        <v>11931.2614261561</v>
      </c>
      <c r="BR11267">
        <v>1.42333849137577</v>
      </c>
      <c r="BS11267">
        <v>65299.5538303427</v>
      </c>
      <c r="BW11267" s="9">
        <v>11262</v>
      </c>
      <c r="BX11267">
        <f t="shared" si="664"/>
        <v>1</v>
      </c>
      <c r="BY11267">
        <f t="shared" si="665"/>
        <v>1</v>
      </c>
    </row>
    <row r="11268" spans="1:77">
      <c r="A11268" s="33">
        <v>11263</v>
      </c>
      <c r="BP11268">
        <v>0.819981519838994</v>
      </c>
      <c r="BQ11268">
        <v>14899.382919842</v>
      </c>
      <c r="BR11268">
        <v>1.42440765082006</v>
      </c>
      <c r="BS11268">
        <v>69551.8287895965</v>
      </c>
      <c r="BW11268" s="9">
        <v>11263</v>
      </c>
      <c r="BX11268">
        <f t="shared" si="664"/>
        <v>1</v>
      </c>
      <c r="BY11268">
        <f t="shared" si="665"/>
        <v>1</v>
      </c>
    </row>
    <row r="11269" spans="1:77">
      <c r="A11269" s="33">
        <v>11264</v>
      </c>
      <c r="BP11269">
        <v>0.826734778688783</v>
      </c>
      <c r="BQ11269">
        <v>14202.6697836885</v>
      </c>
      <c r="BR11269">
        <v>1.40695556325803</v>
      </c>
      <c r="BS11269">
        <v>67964.5078834692</v>
      </c>
      <c r="BW11269" s="9">
        <v>11264</v>
      </c>
      <c r="BX11269">
        <f t="shared" si="664"/>
        <v>1</v>
      </c>
      <c r="BY11269">
        <f t="shared" si="665"/>
        <v>1</v>
      </c>
    </row>
    <row r="11270" spans="1:77">
      <c r="A11270" s="33">
        <v>11265</v>
      </c>
      <c r="BP11270">
        <v>0.820117574034885</v>
      </c>
      <c r="BQ11270">
        <v>15451.500865888</v>
      </c>
      <c r="BR11270">
        <v>1.42279399904635</v>
      </c>
      <c r="BS11270">
        <v>69479.4438867358</v>
      </c>
      <c r="BW11270" s="9">
        <v>11265</v>
      </c>
      <c r="BX11270">
        <f t="shared" si="664"/>
        <v>1</v>
      </c>
      <c r="BY11270">
        <f t="shared" si="665"/>
        <v>1</v>
      </c>
    </row>
    <row r="11271" spans="1:77">
      <c r="A11271" s="33">
        <v>11266</v>
      </c>
      <c r="BP11271">
        <v>0.830951177737162</v>
      </c>
      <c r="BQ11271">
        <v>17340.327693768</v>
      </c>
      <c r="BR11271">
        <v>1.40654291703929</v>
      </c>
      <c r="BS11271">
        <v>71344.9385665092</v>
      </c>
      <c r="BW11271" s="9">
        <v>11266</v>
      </c>
      <c r="BX11271">
        <f t="shared" ref="BX11271:BX11334" si="666">IF(BU11271=MAX($BU11271:$BV11271),1,0)</f>
        <v>1</v>
      </c>
      <c r="BY11271">
        <f t="shared" ref="BY11271:BY11334" si="667">IF(BV11271=MAX($BU11271:$BV11271),1,0)</f>
        <v>1</v>
      </c>
    </row>
    <row r="11272" spans="1:77">
      <c r="A11272" s="33">
        <v>11267</v>
      </c>
      <c r="BP11272">
        <v>0.838403694563058</v>
      </c>
      <c r="BQ11272">
        <v>10576.8543382588</v>
      </c>
      <c r="BR11272">
        <v>1.4084362350269</v>
      </c>
      <c r="BS11272">
        <v>65041.2640078993</v>
      </c>
      <c r="BW11272" s="9">
        <v>11267</v>
      </c>
      <c r="BX11272">
        <f t="shared" si="666"/>
        <v>1</v>
      </c>
      <c r="BY11272">
        <f t="shared" si="667"/>
        <v>1</v>
      </c>
    </row>
    <row r="11273" spans="1:77">
      <c r="A11273" s="33">
        <v>11268</v>
      </c>
      <c r="BP11273">
        <v>0.817097770347159</v>
      </c>
      <c r="BQ11273">
        <v>16600.619200091</v>
      </c>
      <c r="BR11273">
        <v>1.3934225923322</v>
      </c>
      <c r="BS11273">
        <v>90377.124716514</v>
      </c>
      <c r="BW11273" s="9">
        <v>11268</v>
      </c>
      <c r="BX11273">
        <f t="shared" si="666"/>
        <v>1</v>
      </c>
      <c r="BY11273">
        <f t="shared" si="667"/>
        <v>1</v>
      </c>
    </row>
    <row r="11274" spans="1:77">
      <c r="A11274" s="33">
        <v>11269</v>
      </c>
      <c r="BP11274">
        <v>0.844744550943362</v>
      </c>
      <c r="BQ11274">
        <v>16907.3767360524</v>
      </c>
      <c r="BR11274">
        <v>1.45999505887004</v>
      </c>
      <c r="BS11274">
        <v>71689.3656754595</v>
      </c>
      <c r="BW11274" s="9">
        <v>11269</v>
      </c>
      <c r="BX11274">
        <f t="shared" si="666"/>
        <v>1</v>
      </c>
      <c r="BY11274">
        <f t="shared" si="667"/>
        <v>1</v>
      </c>
    </row>
    <row r="11275" spans="1:77">
      <c r="A11275" s="33">
        <v>11270</v>
      </c>
      <c r="BP11275">
        <v>0.817995386505995</v>
      </c>
      <c r="BQ11275">
        <v>10885.3660655297</v>
      </c>
      <c r="BR11275">
        <v>1.38440103318889</v>
      </c>
      <c r="BS11275">
        <v>63365.4943820933</v>
      </c>
      <c r="BW11275" s="9">
        <v>11270</v>
      </c>
      <c r="BX11275">
        <f t="shared" si="666"/>
        <v>1</v>
      </c>
      <c r="BY11275">
        <f t="shared" si="667"/>
        <v>1</v>
      </c>
    </row>
    <row r="11276" spans="1:77">
      <c r="A11276" s="33">
        <v>11271</v>
      </c>
      <c r="BP11276">
        <v>0.827667619582797</v>
      </c>
      <c r="BQ11276">
        <v>13076.9019582518</v>
      </c>
      <c r="BR11276">
        <v>1.41369114955503</v>
      </c>
      <c r="BS11276">
        <v>68168.2951638482</v>
      </c>
      <c r="BW11276" s="9">
        <v>11271</v>
      </c>
      <c r="BX11276">
        <f t="shared" si="666"/>
        <v>1</v>
      </c>
      <c r="BY11276">
        <f t="shared" si="667"/>
        <v>1</v>
      </c>
    </row>
    <row r="11277" spans="1:77">
      <c r="A11277" s="33">
        <v>11272</v>
      </c>
      <c r="BP11277">
        <v>0.83514040946954</v>
      </c>
      <c r="BQ11277">
        <v>16603.1746010753</v>
      </c>
      <c r="BR11277">
        <v>1.43763689518056</v>
      </c>
      <c r="BS11277">
        <v>73606.8784234483</v>
      </c>
      <c r="BW11277" s="9">
        <v>11272</v>
      </c>
      <c r="BX11277">
        <f t="shared" si="666"/>
        <v>1</v>
      </c>
      <c r="BY11277">
        <f t="shared" si="667"/>
        <v>1</v>
      </c>
    </row>
    <row r="11278" spans="1:77">
      <c r="A11278" s="33">
        <v>11273</v>
      </c>
      <c r="BP11278">
        <v>0.824247173223295</v>
      </c>
      <c r="BQ11278">
        <v>13191.8277015973</v>
      </c>
      <c r="BR11278">
        <v>1.40820935875047</v>
      </c>
      <c r="BS11278">
        <v>85856.164999808</v>
      </c>
      <c r="BW11278" s="9">
        <v>11273</v>
      </c>
      <c r="BX11278">
        <f t="shared" si="666"/>
        <v>1</v>
      </c>
      <c r="BY11278">
        <f t="shared" si="667"/>
        <v>1</v>
      </c>
    </row>
    <row r="11279" spans="1:77">
      <c r="A11279" s="33">
        <v>11274</v>
      </c>
      <c r="BP11279">
        <v>0.727176884940067</v>
      </c>
      <c r="BQ11279">
        <v>12626.4226630627</v>
      </c>
      <c r="BR11279">
        <v>1.22693615233878</v>
      </c>
      <c r="BS11279">
        <v>67872.076983153</v>
      </c>
      <c r="BW11279" s="9">
        <v>11274</v>
      </c>
      <c r="BX11279">
        <f t="shared" si="666"/>
        <v>1</v>
      </c>
      <c r="BY11279">
        <f t="shared" si="667"/>
        <v>1</v>
      </c>
    </row>
    <row r="11280" spans="1:77">
      <c r="A11280" s="33">
        <v>11275</v>
      </c>
      <c r="BP11280">
        <v>0.839210687503793</v>
      </c>
      <c r="BQ11280">
        <v>14492.5442264302</v>
      </c>
      <c r="BR11280">
        <v>1.43059305152258</v>
      </c>
      <c r="BS11280">
        <v>86177.2303829424</v>
      </c>
      <c r="BW11280" s="9">
        <v>11275</v>
      </c>
      <c r="BX11280">
        <f t="shared" si="666"/>
        <v>1</v>
      </c>
      <c r="BY11280">
        <f t="shared" si="667"/>
        <v>1</v>
      </c>
    </row>
    <row r="11281" spans="1:77">
      <c r="A11281" s="33">
        <v>11276</v>
      </c>
      <c r="BP11281">
        <v>0.831968354418819</v>
      </c>
      <c r="BQ11281">
        <v>12367.7828208428</v>
      </c>
      <c r="BR11281">
        <v>1.40572660180338</v>
      </c>
      <c r="BS11281">
        <v>66940.9430616807</v>
      </c>
      <c r="BW11281" s="9">
        <v>11276</v>
      </c>
      <c r="BX11281">
        <f t="shared" si="666"/>
        <v>1</v>
      </c>
      <c r="BY11281">
        <f t="shared" si="667"/>
        <v>1</v>
      </c>
    </row>
    <row r="11282" spans="1:77">
      <c r="A11282" s="33">
        <v>11277</v>
      </c>
      <c r="BP11282">
        <v>0.784699641289907</v>
      </c>
      <c r="BQ11282">
        <v>17681.4392175216</v>
      </c>
      <c r="BR11282">
        <v>1.362946598015</v>
      </c>
      <c r="BS11282">
        <v>74785.6862697548</v>
      </c>
      <c r="BW11282" s="9">
        <v>11277</v>
      </c>
      <c r="BX11282">
        <f t="shared" si="666"/>
        <v>1</v>
      </c>
      <c r="BY11282">
        <f t="shared" si="667"/>
        <v>1</v>
      </c>
    </row>
    <row r="11283" spans="1:77">
      <c r="A11283" s="33">
        <v>11278</v>
      </c>
      <c r="BP11283">
        <v>0.745239612866191</v>
      </c>
      <c r="BQ11283">
        <v>11801.5633702643</v>
      </c>
      <c r="BR11283">
        <v>1.26452638806669</v>
      </c>
      <c r="BS11283">
        <v>65035.7758816</v>
      </c>
      <c r="BW11283" s="9">
        <v>11278</v>
      </c>
      <c r="BX11283">
        <f t="shared" si="666"/>
        <v>1</v>
      </c>
      <c r="BY11283">
        <f t="shared" si="667"/>
        <v>1</v>
      </c>
    </row>
    <row r="11284" spans="1:77">
      <c r="A11284" s="33">
        <v>11279</v>
      </c>
      <c r="BP11284">
        <v>0.797270877445265</v>
      </c>
      <c r="BQ11284">
        <v>15064.5118168856</v>
      </c>
      <c r="BR11284">
        <v>1.36884484030247</v>
      </c>
      <c r="BS11284">
        <v>69871.5024226662</v>
      </c>
      <c r="BW11284" s="9">
        <v>11279</v>
      </c>
      <c r="BX11284">
        <f t="shared" si="666"/>
        <v>1</v>
      </c>
      <c r="BY11284">
        <f t="shared" si="667"/>
        <v>1</v>
      </c>
    </row>
    <row r="11285" spans="1:77">
      <c r="A11285" s="33">
        <v>11280</v>
      </c>
      <c r="BP11285">
        <v>0.84719711769484</v>
      </c>
      <c r="BQ11285">
        <v>13918.0503282406</v>
      </c>
      <c r="BR11285">
        <v>1.40589656992819</v>
      </c>
      <c r="BS11285">
        <v>85566.7713677347</v>
      </c>
      <c r="BW11285" s="9">
        <v>11280</v>
      </c>
      <c r="BX11285">
        <f t="shared" si="666"/>
        <v>1</v>
      </c>
      <c r="BY11285">
        <f t="shared" si="667"/>
        <v>1</v>
      </c>
    </row>
    <row r="11286" spans="1:77">
      <c r="A11286" s="33">
        <v>11281</v>
      </c>
      <c r="BP11286">
        <v>0.810384716579511</v>
      </c>
      <c r="BQ11286">
        <v>14041.2555037171</v>
      </c>
      <c r="BR11286">
        <v>1.37300725935865</v>
      </c>
      <c r="BS11286">
        <v>70963.6109604283</v>
      </c>
      <c r="BW11286" s="9">
        <v>11281</v>
      </c>
      <c r="BX11286">
        <f t="shared" si="666"/>
        <v>1</v>
      </c>
      <c r="BY11286">
        <f t="shared" si="667"/>
        <v>1</v>
      </c>
    </row>
    <row r="11287" spans="1:77">
      <c r="A11287" s="33">
        <v>11282</v>
      </c>
      <c r="BP11287">
        <v>0.843883525187647</v>
      </c>
      <c r="BQ11287">
        <v>14554.9296982965</v>
      </c>
      <c r="BR11287">
        <v>1.46797798127337</v>
      </c>
      <c r="BS11287">
        <v>70137.9027101631</v>
      </c>
      <c r="BW11287" s="9">
        <v>11282</v>
      </c>
      <c r="BX11287">
        <f t="shared" si="666"/>
        <v>1</v>
      </c>
      <c r="BY11287">
        <f t="shared" si="667"/>
        <v>1</v>
      </c>
    </row>
    <row r="11288" spans="1:77">
      <c r="A11288" s="33">
        <v>11283</v>
      </c>
      <c r="BP11288">
        <v>0.806828888220953</v>
      </c>
      <c r="BQ11288">
        <v>19620.1781858529</v>
      </c>
      <c r="BR11288">
        <v>1.38242455163811</v>
      </c>
      <c r="BS11288">
        <v>91665.4560489509</v>
      </c>
      <c r="BW11288" s="9">
        <v>11283</v>
      </c>
      <c r="BX11288">
        <f t="shared" si="666"/>
        <v>1</v>
      </c>
      <c r="BY11288">
        <f t="shared" si="667"/>
        <v>1</v>
      </c>
    </row>
    <row r="11289" spans="1:77">
      <c r="A11289" s="33">
        <v>11284</v>
      </c>
      <c r="BP11289">
        <v>0.782088215394623</v>
      </c>
      <c r="BQ11289">
        <v>12495.8273351847</v>
      </c>
      <c r="BR11289">
        <v>1.35221987333579</v>
      </c>
      <c r="BS11289">
        <v>66379.4622864945</v>
      </c>
      <c r="BW11289" s="9">
        <v>11284</v>
      </c>
      <c r="BX11289">
        <f t="shared" si="666"/>
        <v>1</v>
      </c>
      <c r="BY11289">
        <f t="shared" si="667"/>
        <v>1</v>
      </c>
    </row>
    <row r="11290" spans="1:77">
      <c r="A11290" s="33">
        <v>11285</v>
      </c>
      <c r="BP11290">
        <v>0.856877066984077</v>
      </c>
      <c r="BQ11290">
        <v>14331.2931639447</v>
      </c>
      <c r="BR11290">
        <v>1.4852492688449</v>
      </c>
      <c r="BS11290">
        <v>70936.7318746448</v>
      </c>
      <c r="BW11290" s="9">
        <v>11285</v>
      </c>
      <c r="BX11290">
        <f t="shared" si="666"/>
        <v>1</v>
      </c>
      <c r="BY11290">
        <f t="shared" si="667"/>
        <v>1</v>
      </c>
    </row>
    <row r="11291" spans="1:77">
      <c r="A11291" s="33">
        <v>11286</v>
      </c>
      <c r="BP11291">
        <v>0.798096435993598</v>
      </c>
      <c r="BQ11291">
        <v>11845.2575348366</v>
      </c>
      <c r="BR11291">
        <v>1.36231362615743</v>
      </c>
      <c r="BS11291">
        <v>65993.0651008768</v>
      </c>
      <c r="BW11291" s="9">
        <v>11286</v>
      </c>
      <c r="BX11291">
        <f t="shared" si="666"/>
        <v>1</v>
      </c>
      <c r="BY11291">
        <f t="shared" si="667"/>
        <v>1</v>
      </c>
    </row>
    <row r="11292" spans="1:77">
      <c r="A11292" s="33">
        <v>11287</v>
      </c>
      <c r="BP11292">
        <v>0.795721879857938</v>
      </c>
      <c r="BQ11292">
        <v>13059.7519281737</v>
      </c>
      <c r="BR11292">
        <v>1.37053522993496</v>
      </c>
      <c r="BS11292">
        <v>67460.0273993585</v>
      </c>
      <c r="BW11292" s="9">
        <v>11287</v>
      </c>
      <c r="BX11292">
        <f t="shared" si="666"/>
        <v>1</v>
      </c>
      <c r="BY11292">
        <f t="shared" si="667"/>
        <v>1</v>
      </c>
    </row>
    <row r="11293" spans="1:77">
      <c r="A11293" s="33">
        <v>11288</v>
      </c>
      <c r="BP11293">
        <v>0.841630302505089</v>
      </c>
      <c r="BQ11293">
        <v>12244.5370249794</v>
      </c>
      <c r="BR11293">
        <v>1.46353792851472</v>
      </c>
      <c r="BS11293">
        <v>67489.1865409801</v>
      </c>
      <c r="BW11293" s="9">
        <v>11288</v>
      </c>
      <c r="BX11293">
        <f t="shared" si="666"/>
        <v>1</v>
      </c>
      <c r="BY11293">
        <f t="shared" si="667"/>
        <v>1</v>
      </c>
    </row>
    <row r="11294" spans="1:77">
      <c r="A11294" s="33">
        <v>11289</v>
      </c>
      <c r="BP11294">
        <v>0.832996716073169</v>
      </c>
      <c r="BQ11294">
        <v>20009.0670043292</v>
      </c>
      <c r="BR11294">
        <v>1.44496812873775</v>
      </c>
      <c r="BS11294">
        <v>78784.4806230366</v>
      </c>
      <c r="BW11294" s="9">
        <v>11289</v>
      </c>
      <c r="BX11294">
        <f t="shared" si="666"/>
        <v>1</v>
      </c>
      <c r="BY11294">
        <f t="shared" si="667"/>
        <v>1</v>
      </c>
    </row>
    <row r="11295" spans="1:77">
      <c r="A11295" s="33">
        <v>11290</v>
      </c>
      <c r="BP11295">
        <v>0.730734971848685</v>
      </c>
      <c r="BQ11295">
        <v>13061.2357012018</v>
      </c>
      <c r="BR11295">
        <v>1.25593576563327</v>
      </c>
      <c r="BS11295">
        <v>68807.9244928409</v>
      </c>
      <c r="BW11295" s="9">
        <v>11290</v>
      </c>
      <c r="BX11295">
        <f t="shared" si="666"/>
        <v>1</v>
      </c>
      <c r="BY11295">
        <f t="shared" si="667"/>
        <v>1</v>
      </c>
    </row>
    <row r="11296" spans="1:77">
      <c r="A11296" s="33">
        <v>11291</v>
      </c>
      <c r="BP11296">
        <v>0.81752721447572</v>
      </c>
      <c r="BQ11296">
        <v>21635.7958573696</v>
      </c>
      <c r="BR11296">
        <v>1.40609740954493</v>
      </c>
      <c r="BS11296">
        <v>74491.2900797272</v>
      </c>
      <c r="BW11296" s="9">
        <v>11291</v>
      </c>
      <c r="BX11296">
        <f t="shared" si="666"/>
        <v>1</v>
      </c>
      <c r="BY11296">
        <f t="shared" si="667"/>
        <v>1</v>
      </c>
    </row>
    <row r="11297" spans="1:77">
      <c r="A11297" s="33">
        <v>11292</v>
      </c>
      <c r="BP11297">
        <v>0.810753852973207</v>
      </c>
      <c r="BQ11297">
        <v>13273.4900085401</v>
      </c>
      <c r="BR11297">
        <v>1.40156227849046</v>
      </c>
      <c r="BS11297">
        <v>67860.0374845738</v>
      </c>
      <c r="BW11297" s="9">
        <v>11292</v>
      </c>
      <c r="BX11297">
        <f t="shared" si="666"/>
        <v>1</v>
      </c>
      <c r="BY11297">
        <f t="shared" si="667"/>
        <v>1</v>
      </c>
    </row>
    <row r="11298" spans="1:77">
      <c r="A11298" s="33">
        <v>11293</v>
      </c>
      <c r="BP11298">
        <v>0.792873282771372</v>
      </c>
      <c r="BQ11298">
        <v>18763.8586135427</v>
      </c>
      <c r="BR11298">
        <v>1.3551049869368</v>
      </c>
      <c r="BS11298">
        <v>90962.5966725876</v>
      </c>
      <c r="BW11298" s="9">
        <v>11293</v>
      </c>
      <c r="BX11298">
        <f t="shared" si="666"/>
        <v>1</v>
      </c>
      <c r="BY11298">
        <f t="shared" si="667"/>
        <v>1</v>
      </c>
    </row>
    <row r="11299" spans="1:77">
      <c r="A11299" s="33">
        <v>11294</v>
      </c>
      <c r="BP11299">
        <v>0.827809281138359</v>
      </c>
      <c r="BQ11299">
        <v>15699.1049434661</v>
      </c>
      <c r="BR11299">
        <v>1.42323791393616</v>
      </c>
      <c r="BS11299">
        <v>70704.2154380236</v>
      </c>
      <c r="BW11299" s="9">
        <v>11294</v>
      </c>
      <c r="BX11299">
        <f t="shared" si="666"/>
        <v>1</v>
      </c>
      <c r="BY11299">
        <f t="shared" si="667"/>
        <v>1</v>
      </c>
    </row>
    <row r="11300" spans="1:77">
      <c r="A11300" s="33">
        <v>11295</v>
      </c>
      <c r="BP11300">
        <v>0.779477642937927</v>
      </c>
      <c r="BQ11300">
        <v>22675.1620732924</v>
      </c>
      <c r="BR11300">
        <v>1.34369029135359</v>
      </c>
      <c r="BS11300">
        <v>99365.9849210268</v>
      </c>
      <c r="BW11300" s="9">
        <v>11295</v>
      </c>
      <c r="BX11300">
        <f t="shared" si="666"/>
        <v>1</v>
      </c>
      <c r="BY11300">
        <f t="shared" si="667"/>
        <v>1</v>
      </c>
    </row>
    <row r="11301" spans="1:77">
      <c r="A11301" s="33">
        <v>11296</v>
      </c>
      <c r="BP11301">
        <v>0.859688693245238</v>
      </c>
      <c r="BQ11301">
        <v>12938.714559678</v>
      </c>
      <c r="BR11301">
        <v>1.49039463425469</v>
      </c>
      <c r="BS11301">
        <v>66867.105216985</v>
      </c>
      <c r="BW11301" s="9">
        <v>11296</v>
      </c>
      <c r="BX11301">
        <f t="shared" si="666"/>
        <v>1</v>
      </c>
      <c r="BY11301">
        <f t="shared" si="667"/>
        <v>1</v>
      </c>
    </row>
    <row r="11302" spans="1:77">
      <c r="A11302" s="33">
        <v>11297</v>
      </c>
      <c r="BP11302">
        <v>0.81069068718305</v>
      </c>
      <c r="BQ11302">
        <v>14893.4924119791</v>
      </c>
      <c r="BR11302">
        <v>1.39871424371056</v>
      </c>
      <c r="BS11302">
        <v>69057.6875889814</v>
      </c>
      <c r="BW11302" s="9">
        <v>11297</v>
      </c>
      <c r="BX11302">
        <f t="shared" si="666"/>
        <v>1</v>
      </c>
      <c r="BY11302">
        <f t="shared" si="667"/>
        <v>1</v>
      </c>
    </row>
    <row r="11303" spans="1:77">
      <c r="A11303" s="33">
        <v>11298</v>
      </c>
      <c r="BP11303">
        <v>0.795707700847954</v>
      </c>
      <c r="BQ11303">
        <v>17359.3771950435</v>
      </c>
      <c r="BR11303">
        <v>1.3542928836863</v>
      </c>
      <c r="BS11303">
        <v>88064.7204565237</v>
      </c>
      <c r="BW11303" s="9">
        <v>11298</v>
      </c>
      <c r="BX11303">
        <f t="shared" si="666"/>
        <v>1</v>
      </c>
      <c r="BY11303">
        <f t="shared" si="667"/>
        <v>1</v>
      </c>
    </row>
    <row r="11304" spans="1:77">
      <c r="A11304" s="33">
        <v>11299</v>
      </c>
      <c r="BP11304">
        <v>0.846613432507531</v>
      </c>
      <c r="BQ11304">
        <v>11015.9279724162</v>
      </c>
      <c r="BR11304">
        <v>1.47672093960025</v>
      </c>
      <c r="BS11304">
        <v>80626.6183838882</v>
      </c>
      <c r="BW11304" s="9">
        <v>11299</v>
      </c>
      <c r="BX11304">
        <f t="shared" si="666"/>
        <v>1</v>
      </c>
      <c r="BY11304">
        <f t="shared" si="667"/>
        <v>1</v>
      </c>
    </row>
    <row r="11305" spans="1:77">
      <c r="A11305" s="33">
        <v>11300</v>
      </c>
      <c r="BP11305">
        <v>0.779443539700892</v>
      </c>
      <c r="BQ11305">
        <v>14548.9564611041</v>
      </c>
      <c r="BR11305">
        <v>1.32639305858671</v>
      </c>
      <c r="BS11305">
        <v>68322.1211460701</v>
      </c>
      <c r="BW11305" s="9">
        <v>11300</v>
      </c>
      <c r="BX11305">
        <f t="shared" si="666"/>
        <v>1</v>
      </c>
      <c r="BY11305">
        <f t="shared" si="667"/>
        <v>1</v>
      </c>
    </row>
    <row r="11306" spans="1:77">
      <c r="A11306" s="33">
        <v>11301</v>
      </c>
      <c r="BP11306">
        <v>0.818934792871057</v>
      </c>
      <c r="BQ11306">
        <v>11494.5087136075</v>
      </c>
      <c r="BR11306">
        <v>1.41493950675341</v>
      </c>
      <c r="BS11306">
        <v>82053.1364027184</v>
      </c>
      <c r="BW11306" s="9">
        <v>11301</v>
      </c>
      <c r="BX11306">
        <f t="shared" si="666"/>
        <v>1</v>
      </c>
      <c r="BY11306">
        <f t="shared" si="667"/>
        <v>1</v>
      </c>
    </row>
    <row r="11307" spans="1:77">
      <c r="A11307" s="33">
        <v>11302</v>
      </c>
      <c r="BP11307">
        <v>0.80260589542811</v>
      </c>
      <c r="BQ11307">
        <v>15600.3211809835</v>
      </c>
      <c r="BR11307">
        <v>1.40054044603566</v>
      </c>
      <c r="BS11307">
        <v>89127.6079168457</v>
      </c>
      <c r="BW11307" s="9">
        <v>11302</v>
      </c>
      <c r="BX11307">
        <f t="shared" si="666"/>
        <v>1</v>
      </c>
      <c r="BY11307">
        <f t="shared" si="667"/>
        <v>1</v>
      </c>
    </row>
    <row r="11308" spans="1:77">
      <c r="A11308" s="33">
        <v>11303</v>
      </c>
      <c r="BP11308">
        <v>0.778213933121468</v>
      </c>
      <c r="BQ11308">
        <v>15924.6689973271</v>
      </c>
      <c r="BR11308">
        <v>1.33124828344067</v>
      </c>
      <c r="BS11308">
        <v>72553.1604028727</v>
      </c>
      <c r="BW11308" s="9">
        <v>11303</v>
      </c>
      <c r="BX11308">
        <f t="shared" si="666"/>
        <v>1</v>
      </c>
      <c r="BY11308">
        <f t="shared" si="667"/>
        <v>1</v>
      </c>
    </row>
    <row r="11309" spans="1:77">
      <c r="A11309" s="33">
        <v>11304</v>
      </c>
      <c r="BP11309">
        <v>0.779414676465177</v>
      </c>
      <c r="BQ11309">
        <v>16952.7155349778</v>
      </c>
      <c r="BR11309">
        <v>1.32045965169576</v>
      </c>
      <c r="BS11309">
        <v>86518.4345914733</v>
      </c>
      <c r="BW11309" s="9">
        <v>11304</v>
      </c>
      <c r="BX11309">
        <f t="shared" si="666"/>
        <v>1</v>
      </c>
      <c r="BY11309">
        <f t="shared" si="667"/>
        <v>1</v>
      </c>
    </row>
    <row r="11310" spans="1:77">
      <c r="A11310" s="33">
        <v>11305</v>
      </c>
      <c r="BP11310">
        <v>0.849341693491325</v>
      </c>
      <c r="BQ11310">
        <v>16503.0480612736</v>
      </c>
      <c r="BR11310">
        <v>1.46933217741679</v>
      </c>
      <c r="BS11310">
        <v>87195.9097056949</v>
      </c>
      <c r="BW11310" s="9">
        <v>11305</v>
      </c>
      <c r="BX11310">
        <f t="shared" si="666"/>
        <v>1</v>
      </c>
      <c r="BY11310">
        <f t="shared" si="667"/>
        <v>1</v>
      </c>
    </row>
    <row r="11311" spans="1:77">
      <c r="A11311" s="33">
        <v>11306</v>
      </c>
      <c r="BP11311">
        <v>0.791059688212425</v>
      </c>
      <c r="BQ11311">
        <v>13967.875455815</v>
      </c>
      <c r="BR11311">
        <v>1.36489492499004</v>
      </c>
      <c r="BS11311">
        <v>69871.5453643107</v>
      </c>
      <c r="BW11311" s="9">
        <v>11306</v>
      </c>
      <c r="BX11311">
        <f t="shared" si="666"/>
        <v>1</v>
      </c>
      <c r="BY11311">
        <f t="shared" si="667"/>
        <v>1</v>
      </c>
    </row>
    <row r="11312" spans="1:77">
      <c r="A11312" s="33">
        <v>11307</v>
      </c>
      <c r="BP11312">
        <v>0.826558944839454</v>
      </c>
      <c r="BQ11312">
        <v>16111.1430109135</v>
      </c>
      <c r="BR11312">
        <v>1.4383746520339</v>
      </c>
      <c r="BS11312">
        <v>86352.520285318</v>
      </c>
      <c r="BW11312" s="9">
        <v>11307</v>
      </c>
      <c r="BX11312">
        <f t="shared" si="666"/>
        <v>1</v>
      </c>
      <c r="BY11312">
        <f t="shared" si="667"/>
        <v>1</v>
      </c>
    </row>
    <row r="11313" spans="1:77">
      <c r="A11313" s="33">
        <v>11308</v>
      </c>
      <c r="BP11313">
        <v>0.792511524097678</v>
      </c>
      <c r="BQ11313">
        <v>11657.8710551386</v>
      </c>
      <c r="BR11313">
        <v>1.3263780211041</v>
      </c>
      <c r="BS11313">
        <v>66281.5815635503</v>
      </c>
      <c r="BW11313" s="9">
        <v>11308</v>
      </c>
      <c r="BX11313">
        <f t="shared" si="666"/>
        <v>1</v>
      </c>
      <c r="BY11313">
        <f t="shared" si="667"/>
        <v>1</v>
      </c>
    </row>
    <row r="11314" spans="1:77">
      <c r="A11314" s="33">
        <v>11309</v>
      </c>
      <c r="BP11314">
        <v>0.805960367907449</v>
      </c>
      <c r="BQ11314">
        <v>10390.7256785737</v>
      </c>
      <c r="BR11314">
        <v>1.39327694981194</v>
      </c>
      <c r="BS11314">
        <v>65060.9294558785</v>
      </c>
      <c r="BW11314" s="9">
        <v>11309</v>
      </c>
      <c r="BX11314">
        <f t="shared" si="666"/>
        <v>1</v>
      </c>
      <c r="BY11314">
        <f t="shared" si="667"/>
        <v>1</v>
      </c>
    </row>
    <row r="11315" spans="1:77">
      <c r="A11315" s="33">
        <v>11310</v>
      </c>
      <c r="BP11315">
        <v>0.814877143496418</v>
      </c>
      <c r="BQ11315">
        <v>18440.5168377217</v>
      </c>
      <c r="BR11315">
        <v>1.3771737051173</v>
      </c>
      <c r="BS11315">
        <v>73612.6439389357</v>
      </c>
      <c r="BW11315" s="9">
        <v>11310</v>
      </c>
      <c r="BX11315">
        <f t="shared" si="666"/>
        <v>1</v>
      </c>
      <c r="BY11315">
        <f t="shared" si="667"/>
        <v>1</v>
      </c>
    </row>
    <row r="11316" spans="1:77">
      <c r="A11316" s="33">
        <v>11311</v>
      </c>
      <c r="BP11316">
        <v>0.823600998151392</v>
      </c>
      <c r="BQ11316">
        <v>13927.1079635715</v>
      </c>
      <c r="BR11316">
        <v>1.44126551255052</v>
      </c>
      <c r="BS11316">
        <v>66725.1024912545</v>
      </c>
      <c r="BW11316" s="9">
        <v>11311</v>
      </c>
      <c r="BX11316">
        <f t="shared" si="666"/>
        <v>1</v>
      </c>
      <c r="BY11316">
        <f t="shared" si="667"/>
        <v>1</v>
      </c>
    </row>
    <row r="11317" spans="1:77">
      <c r="A11317" s="33">
        <v>11312</v>
      </c>
      <c r="BP11317">
        <v>0.816503197048629</v>
      </c>
      <c r="BQ11317">
        <v>14793.7463361738</v>
      </c>
      <c r="BR11317">
        <v>1.40283704109288</v>
      </c>
      <c r="BS11317">
        <v>85215.429510352</v>
      </c>
      <c r="BW11317" s="9">
        <v>11312</v>
      </c>
      <c r="BX11317">
        <f t="shared" si="666"/>
        <v>1</v>
      </c>
      <c r="BY11317">
        <f t="shared" si="667"/>
        <v>1</v>
      </c>
    </row>
    <row r="11318" spans="1:77">
      <c r="A11318" s="33">
        <v>11313</v>
      </c>
      <c r="BP11318">
        <v>0.762544121476572</v>
      </c>
      <c r="BQ11318">
        <v>15942.4816413077</v>
      </c>
      <c r="BR11318">
        <v>1.2934628523286</v>
      </c>
      <c r="BS11318">
        <v>68936.8980899324</v>
      </c>
      <c r="BW11318" s="9">
        <v>11313</v>
      </c>
      <c r="BX11318">
        <f t="shared" si="666"/>
        <v>1</v>
      </c>
      <c r="BY11318">
        <f t="shared" si="667"/>
        <v>1</v>
      </c>
    </row>
    <row r="11319" spans="1:77">
      <c r="A11319" s="33">
        <v>11314</v>
      </c>
      <c r="BP11319">
        <v>0.854513566736751</v>
      </c>
      <c r="BQ11319">
        <v>12009.6504520583</v>
      </c>
      <c r="BR11319">
        <v>1.49240316705144</v>
      </c>
      <c r="BS11319">
        <v>65341.9480147143</v>
      </c>
      <c r="BW11319" s="9">
        <v>11314</v>
      </c>
      <c r="BX11319">
        <f t="shared" si="666"/>
        <v>1</v>
      </c>
      <c r="BY11319">
        <f t="shared" si="667"/>
        <v>1</v>
      </c>
    </row>
    <row r="11320" spans="1:77">
      <c r="A11320" s="33">
        <v>11315</v>
      </c>
      <c r="BP11320">
        <v>0.794365937361416</v>
      </c>
      <c r="BQ11320">
        <v>17518.9222467234</v>
      </c>
      <c r="BR11320">
        <v>1.35714496304964</v>
      </c>
      <c r="BS11320">
        <v>71339.1006578645</v>
      </c>
      <c r="BW11320" s="9">
        <v>11315</v>
      </c>
      <c r="BX11320">
        <f t="shared" si="666"/>
        <v>1</v>
      </c>
      <c r="BY11320">
        <f t="shared" si="667"/>
        <v>1</v>
      </c>
    </row>
    <row r="11321" spans="1:77">
      <c r="A11321" s="33">
        <v>11316</v>
      </c>
      <c r="BP11321">
        <v>0.866963840149777</v>
      </c>
      <c r="BQ11321">
        <v>18013.8407201207</v>
      </c>
      <c r="BR11321">
        <v>1.51239582577577</v>
      </c>
      <c r="BS11321">
        <v>90965.1581334939</v>
      </c>
      <c r="BW11321" s="9">
        <v>11316</v>
      </c>
      <c r="BX11321">
        <f t="shared" si="666"/>
        <v>1</v>
      </c>
      <c r="BY11321">
        <f t="shared" si="667"/>
        <v>1</v>
      </c>
    </row>
    <row r="11322" spans="1:77">
      <c r="A11322" s="33">
        <v>11317</v>
      </c>
      <c r="BP11322">
        <v>0.834392558124728</v>
      </c>
      <c r="BQ11322">
        <v>11182.1449119881</v>
      </c>
      <c r="BR11322">
        <v>1.44389484055802</v>
      </c>
      <c r="BS11322">
        <v>65060.1195606559</v>
      </c>
      <c r="BW11322" s="9">
        <v>11317</v>
      </c>
      <c r="BX11322">
        <f t="shared" si="666"/>
        <v>1</v>
      </c>
      <c r="BY11322">
        <f t="shared" si="667"/>
        <v>1</v>
      </c>
    </row>
    <row r="11323" spans="1:77">
      <c r="A11323" s="33">
        <v>11318</v>
      </c>
      <c r="BP11323">
        <v>0.814560563810997</v>
      </c>
      <c r="BQ11323">
        <v>16448.9386169228</v>
      </c>
      <c r="BR11323">
        <v>1.40136890082223</v>
      </c>
      <c r="BS11323">
        <v>74631.7926681788</v>
      </c>
      <c r="BW11323" s="9">
        <v>11318</v>
      </c>
      <c r="BX11323">
        <f t="shared" si="666"/>
        <v>1</v>
      </c>
      <c r="BY11323">
        <f t="shared" si="667"/>
        <v>1</v>
      </c>
    </row>
    <row r="11324" spans="1:77">
      <c r="A11324" s="33">
        <v>11319</v>
      </c>
      <c r="BP11324">
        <v>0.846873913229882</v>
      </c>
      <c r="BQ11324">
        <v>12186.4512594123</v>
      </c>
      <c r="BR11324">
        <v>1.45262086113352</v>
      </c>
      <c r="BS11324">
        <v>69937.5353594211</v>
      </c>
      <c r="BW11324" s="9">
        <v>11319</v>
      </c>
      <c r="BX11324">
        <f t="shared" si="666"/>
        <v>1</v>
      </c>
      <c r="BY11324">
        <f t="shared" si="667"/>
        <v>1</v>
      </c>
    </row>
    <row r="11325" spans="1:77">
      <c r="A11325" s="33">
        <v>11320</v>
      </c>
      <c r="BP11325">
        <v>0.838310240461662</v>
      </c>
      <c r="BQ11325">
        <v>13651.7045382912</v>
      </c>
      <c r="BR11325">
        <v>1.46079703690462</v>
      </c>
      <c r="BS11325">
        <v>87514.2153732552</v>
      </c>
      <c r="BW11325" s="9">
        <v>11320</v>
      </c>
      <c r="BX11325">
        <f t="shared" si="666"/>
        <v>1</v>
      </c>
      <c r="BY11325">
        <f t="shared" si="667"/>
        <v>1</v>
      </c>
    </row>
    <row r="11326" spans="1:77">
      <c r="A11326" s="33">
        <v>11321</v>
      </c>
      <c r="BP11326">
        <v>0.783706756903442</v>
      </c>
      <c r="BQ11326">
        <v>17677.3566543366</v>
      </c>
      <c r="BR11326">
        <v>1.31379806251973</v>
      </c>
      <c r="BS11326">
        <v>73336.9592302247</v>
      </c>
      <c r="BW11326" s="9">
        <v>11321</v>
      </c>
      <c r="BX11326">
        <f t="shared" si="666"/>
        <v>1</v>
      </c>
      <c r="BY11326">
        <f t="shared" si="667"/>
        <v>1</v>
      </c>
    </row>
    <row r="11327" spans="1:77">
      <c r="A11327" s="33">
        <v>11322</v>
      </c>
      <c r="BP11327">
        <v>0.83324129756107</v>
      </c>
      <c r="BQ11327">
        <v>21595.0965111974</v>
      </c>
      <c r="BR11327">
        <v>1.43669038319534</v>
      </c>
      <c r="BS11327">
        <v>77975.3567411927</v>
      </c>
      <c r="BW11327" s="9">
        <v>11322</v>
      </c>
      <c r="BX11327">
        <f t="shared" si="666"/>
        <v>1</v>
      </c>
      <c r="BY11327">
        <f t="shared" si="667"/>
        <v>1</v>
      </c>
    </row>
    <row r="11328" spans="1:77">
      <c r="A11328" s="33">
        <v>11323</v>
      </c>
      <c r="BP11328">
        <v>0.791296025890559</v>
      </c>
      <c r="BQ11328">
        <v>13114.7557797868</v>
      </c>
      <c r="BR11328">
        <v>1.35484733170589</v>
      </c>
      <c r="BS11328">
        <v>68545.0856190905</v>
      </c>
      <c r="BW11328" s="9">
        <v>11323</v>
      </c>
      <c r="BX11328">
        <f t="shared" si="666"/>
        <v>1</v>
      </c>
      <c r="BY11328">
        <f t="shared" si="667"/>
        <v>1</v>
      </c>
    </row>
    <row r="11329" spans="1:77">
      <c r="A11329" s="33">
        <v>11324</v>
      </c>
      <c r="BP11329">
        <v>0.8075631315642</v>
      </c>
      <c r="BQ11329">
        <v>13494.6093742223</v>
      </c>
      <c r="BR11329">
        <v>1.370269455221</v>
      </c>
      <c r="BS11329">
        <v>65855.2242521655</v>
      </c>
      <c r="BW11329" s="9">
        <v>11324</v>
      </c>
      <c r="BX11329">
        <f t="shared" si="666"/>
        <v>1</v>
      </c>
      <c r="BY11329">
        <f t="shared" si="667"/>
        <v>1</v>
      </c>
    </row>
    <row r="11330" spans="1:77">
      <c r="A11330" s="33">
        <v>11325</v>
      </c>
      <c r="BP11330">
        <v>0.745055795933307</v>
      </c>
      <c r="BQ11330">
        <v>11784.3327801974</v>
      </c>
      <c r="BR11330">
        <v>1.29240511869249</v>
      </c>
      <c r="BS11330">
        <v>66950.8327870367</v>
      </c>
      <c r="BW11330" s="9">
        <v>11325</v>
      </c>
      <c r="BX11330">
        <f t="shared" si="666"/>
        <v>1</v>
      </c>
      <c r="BY11330">
        <f t="shared" si="667"/>
        <v>1</v>
      </c>
    </row>
    <row r="11331" spans="1:77">
      <c r="A11331" s="33">
        <v>11326</v>
      </c>
      <c r="BP11331">
        <v>0.820270017092696</v>
      </c>
      <c r="BQ11331">
        <v>12820.7953526322</v>
      </c>
      <c r="BR11331">
        <v>1.4031064174938</v>
      </c>
      <c r="BS11331">
        <v>68443.7150820738</v>
      </c>
      <c r="BW11331" s="9">
        <v>11326</v>
      </c>
      <c r="BX11331">
        <f t="shared" si="666"/>
        <v>1</v>
      </c>
      <c r="BY11331">
        <f t="shared" si="667"/>
        <v>1</v>
      </c>
    </row>
    <row r="11332" spans="1:77">
      <c r="A11332" s="33">
        <v>11327</v>
      </c>
      <c r="BP11332">
        <v>0.813344012756953</v>
      </c>
      <c r="BQ11332">
        <v>14392.9930289842</v>
      </c>
      <c r="BR11332">
        <v>1.40070707344297</v>
      </c>
      <c r="BS11332">
        <v>84582.6429654002</v>
      </c>
      <c r="BW11332" s="9">
        <v>11327</v>
      </c>
      <c r="BX11332">
        <f t="shared" si="666"/>
        <v>1</v>
      </c>
      <c r="BY11332">
        <f t="shared" si="667"/>
        <v>1</v>
      </c>
    </row>
    <row r="11333" spans="1:77">
      <c r="A11333" s="33">
        <v>11328</v>
      </c>
      <c r="BP11333">
        <v>0.752129574685723</v>
      </c>
      <c r="BQ11333">
        <v>14482.6914657976</v>
      </c>
      <c r="BR11333">
        <v>1.29573923261583</v>
      </c>
      <c r="BS11333">
        <v>70340.3216243443</v>
      </c>
      <c r="BW11333" s="9">
        <v>11328</v>
      </c>
      <c r="BX11333">
        <f t="shared" si="666"/>
        <v>1</v>
      </c>
      <c r="BY11333">
        <f t="shared" si="667"/>
        <v>1</v>
      </c>
    </row>
    <row r="11334" spans="1:77">
      <c r="A11334" s="33">
        <v>11329</v>
      </c>
      <c r="BP11334">
        <v>0.790183995639956</v>
      </c>
      <c r="BQ11334">
        <v>19219.6986262339</v>
      </c>
      <c r="BR11334">
        <v>1.37472268657389</v>
      </c>
      <c r="BS11334">
        <v>76878.2766493549</v>
      </c>
      <c r="BW11334" s="9">
        <v>11329</v>
      </c>
      <c r="BX11334">
        <f t="shared" si="666"/>
        <v>1</v>
      </c>
      <c r="BY11334">
        <f t="shared" si="667"/>
        <v>1</v>
      </c>
    </row>
    <row r="11335" spans="1:77">
      <c r="A11335" s="33">
        <v>11330</v>
      </c>
      <c r="BP11335">
        <v>0.833085475499104</v>
      </c>
      <c r="BQ11335">
        <v>14340.2141723407</v>
      </c>
      <c r="BR11335">
        <v>1.43864339321855</v>
      </c>
      <c r="BS11335">
        <v>70569.2179473805</v>
      </c>
      <c r="BW11335" s="9">
        <v>11330</v>
      </c>
      <c r="BX11335">
        <f t="shared" ref="BX11335:BX11398" si="668">IF(BU11335=MAX($BU11335:$BV11335),1,0)</f>
        <v>1</v>
      </c>
      <c r="BY11335">
        <f t="shared" ref="BY11335:BY11398" si="669">IF(BV11335=MAX($BU11335:$BV11335),1,0)</f>
        <v>1</v>
      </c>
    </row>
    <row r="11336" spans="1:77">
      <c r="A11336" s="33">
        <v>11331</v>
      </c>
      <c r="BP11336">
        <v>0.741527090674823</v>
      </c>
      <c r="BQ11336">
        <v>14007.5393053565</v>
      </c>
      <c r="BR11336">
        <v>1.24134093173774</v>
      </c>
      <c r="BS11336">
        <v>66666.3755310842</v>
      </c>
      <c r="BW11336" s="9">
        <v>11331</v>
      </c>
      <c r="BX11336">
        <f t="shared" si="668"/>
        <v>1</v>
      </c>
      <c r="BY11336">
        <f t="shared" si="669"/>
        <v>1</v>
      </c>
    </row>
    <row r="11337" spans="1:77">
      <c r="A11337" s="33">
        <v>11332</v>
      </c>
      <c r="BP11337">
        <v>0.83696980020281</v>
      </c>
      <c r="BQ11337">
        <v>18573.1684272821</v>
      </c>
      <c r="BR11337">
        <v>1.44655060765247</v>
      </c>
      <c r="BS11337">
        <v>70756.7513449423</v>
      </c>
      <c r="BW11337" s="9">
        <v>11332</v>
      </c>
      <c r="BX11337">
        <f t="shared" si="668"/>
        <v>1</v>
      </c>
      <c r="BY11337">
        <f t="shared" si="669"/>
        <v>1</v>
      </c>
    </row>
    <row r="11338" spans="1:77">
      <c r="A11338" s="33">
        <v>11333</v>
      </c>
      <c r="BP11338">
        <v>0.792926103333236</v>
      </c>
      <c r="BQ11338">
        <v>12742.2325292095</v>
      </c>
      <c r="BR11338">
        <v>1.32892063323346</v>
      </c>
      <c r="BS11338">
        <v>65343.3408283271</v>
      </c>
      <c r="BW11338" s="9">
        <v>11333</v>
      </c>
      <c r="BX11338">
        <f t="shared" si="668"/>
        <v>1</v>
      </c>
      <c r="BY11338">
        <f t="shared" si="669"/>
        <v>1</v>
      </c>
    </row>
    <row r="11339" spans="1:77">
      <c r="A11339" s="33">
        <v>11334</v>
      </c>
      <c r="BP11339">
        <v>0.809560754306874</v>
      </c>
      <c r="BQ11339">
        <v>11522.8113478528</v>
      </c>
      <c r="BR11339">
        <v>1.37760027642213</v>
      </c>
      <c r="BS11339">
        <v>66515.8014186206</v>
      </c>
      <c r="BW11339" s="9">
        <v>11334</v>
      </c>
      <c r="BX11339">
        <f t="shared" si="668"/>
        <v>1</v>
      </c>
      <c r="BY11339">
        <f t="shared" si="669"/>
        <v>1</v>
      </c>
    </row>
    <row r="11340" spans="1:77">
      <c r="A11340" s="33">
        <v>11335</v>
      </c>
      <c r="BP11340">
        <v>0.84577828771348</v>
      </c>
      <c r="BQ11340">
        <v>15225.2441949309</v>
      </c>
      <c r="BR11340">
        <v>1.49920576253707</v>
      </c>
      <c r="BS11340">
        <v>87812.6669916666</v>
      </c>
      <c r="BW11340" s="9">
        <v>11335</v>
      </c>
      <c r="BX11340">
        <f t="shared" si="668"/>
        <v>1</v>
      </c>
      <c r="BY11340">
        <f t="shared" si="669"/>
        <v>1</v>
      </c>
    </row>
    <row r="11341" spans="1:77">
      <c r="A11341" s="33">
        <v>11336</v>
      </c>
      <c r="BP11341">
        <v>0.815668640035771</v>
      </c>
      <c r="BQ11341">
        <v>13790.6904255645</v>
      </c>
      <c r="BR11341">
        <v>1.40325494123528</v>
      </c>
      <c r="BS11341">
        <v>71228.2362037849</v>
      </c>
      <c r="BW11341" s="9">
        <v>11336</v>
      </c>
      <c r="BX11341">
        <f t="shared" si="668"/>
        <v>1</v>
      </c>
      <c r="BY11341">
        <f t="shared" si="669"/>
        <v>1</v>
      </c>
    </row>
    <row r="11342" spans="1:77">
      <c r="A11342" s="33">
        <v>11337</v>
      </c>
      <c r="BP11342">
        <v>0.737358912341454</v>
      </c>
      <c r="BQ11342">
        <v>13007.3156310184</v>
      </c>
      <c r="BR11342">
        <v>1.26411822158866</v>
      </c>
      <c r="BS11342">
        <v>68234.6589044184</v>
      </c>
      <c r="BW11342" s="9">
        <v>11337</v>
      </c>
      <c r="BX11342">
        <f t="shared" si="668"/>
        <v>1</v>
      </c>
      <c r="BY11342">
        <f t="shared" si="669"/>
        <v>1</v>
      </c>
    </row>
    <row r="11343" spans="1:77">
      <c r="A11343" s="33">
        <v>11338</v>
      </c>
      <c r="BP11343">
        <v>0.81416571401917</v>
      </c>
      <c r="BQ11343">
        <v>16219.5309853625</v>
      </c>
      <c r="BR11343">
        <v>1.38136269784618</v>
      </c>
      <c r="BS11343">
        <v>68191.8744390897</v>
      </c>
      <c r="BW11343" s="9">
        <v>11338</v>
      </c>
      <c r="BX11343">
        <f t="shared" si="668"/>
        <v>1</v>
      </c>
      <c r="BY11343">
        <f t="shared" si="669"/>
        <v>1</v>
      </c>
    </row>
    <row r="11344" spans="1:77">
      <c r="A11344" s="33">
        <v>11339</v>
      </c>
      <c r="BP11344">
        <v>0.835077803067985</v>
      </c>
      <c r="BQ11344">
        <v>17835.5661584445</v>
      </c>
      <c r="BR11344">
        <v>1.44263101341287</v>
      </c>
      <c r="BS11344">
        <v>74315.484838303</v>
      </c>
      <c r="BW11344" s="9">
        <v>11339</v>
      </c>
      <c r="BX11344">
        <f t="shared" si="668"/>
        <v>1</v>
      </c>
      <c r="BY11344">
        <f t="shared" si="669"/>
        <v>1</v>
      </c>
    </row>
    <row r="11345" spans="1:77">
      <c r="A11345" s="33">
        <v>11340</v>
      </c>
      <c r="BP11345">
        <v>0.799615765262914</v>
      </c>
      <c r="BQ11345">
        <v>15806.9502727354</v>
      </c>
      <c r="BR11345">
        <v>1.3444685605226</v>
      </c>
      <c r="BS11345">
        <v>70094.0047871698</v>
      </c>
      <c r="BW11345" s="9">
        <v>11340</v>
      </c>
      <c r="BX11345">
        <f t="shared" si="668"/>
        <v>1</v>
      </c>
      <c r="BY11345">
        <f t="shared" si="669"/>
        <v>1</v>
      </c>
    </row>
    <row r="11346" spans="1:77">
      <c r="A11346" s="33">
        <v>11341</v>
      </c>
      <c r="BP11346">
        <v>0.737589368540197</v>
      </c>
      <c r="BQ11346">
        <v>12456.5048090278</v>
      </c>
      <c r="BR11346">
        <v>1.24367674765406</v>
      </c>
      <c r="BS11346">
        <v>66236.9458329873</v>
      </c>
      <c r="BW11346" s="9">
        <v>11341</v>
      </c>
      <c r="BX11346">
        <f t="shared" si="668"/>
        <v>1</v>
      </c>
      <c r="BY11346">
        <f t="shared" si="669"/>
        <v>1</v>
      </c>
    </row>
    <row r="11347" spans="1:77">
      <c r="A11347" s="33">
        <v>11342</v>
      </c>
      <c r="BP11347">
        <v>0.809197121196791</v>
      </c>
      <c r="BQ11347">
        <v>15496.2587565316</v>
      </c>
      <c r="BR11347">
        <v>1.39662724143248</v>
      </c>
      <c r="BS11347">
        <v>88500.7159047242</v>
      </c>
      <c r="BW11347" s="9">
        <v>11342</v>
      </c>
      <c r="BX11347">
        <f t="shared" si="668"/>
        <v>1</v>
      </c>
      <c r="BY11347">
        <f t="shared" si="669"/>
        <v>1</v>
      </c>
    </row>
    <row r="11348" spans="1:77">
      <c r="A11348" s="33">
        <v>11343</v>
      </c>
      <c r="BP11348">
        <v>0.789573025909724</v>
      </c>
      <c r="BQ11348">
        <v>20098.6503206549</v>
      </c>
      <c r="BR11348">
        <v>1.3748397588493</v>
      </c>
      <c r="BS11348">
        <v>78149.7547394108</v>
      </c>
      <c r="BW11348" s="9">
        <v>11343</v>
      </c>
      <c r="BX11348">
        <f t="shared" si="668"/>
        <v>1</v>
      </c>
      <c r="BY11348">
        <f t="shared" si="669"/>
        <v>1</v>
      </c>
    </row>
    <row r="11349" spans="1:77">
      <c r="A11349" s="33">
        <v>11344</v>
      </c>
      <c r="BP11349">
        <v>0.837940280927745</v>
      </c>
      <c r="BQ11349">
        <v>15747.0128031308</v>
      </c>
      <c r="BR11349">
        <v>1.41822239641425</v>
      </c>
      <c r="BS11349">
        <v>86564.3128711372</v>
      </c>
      <c r="BW11349" s="9">
        <v>11344</v>
      </c>
      <c r="BX11349">
        <f t="shared" si="668"/>
        <v>1</v>
      </c>
      <c r="BY11349">
        <f t="shared" si="669"/>
        <v>1</v>
      </c>
    </row>
    <row r="11350" spans="1:77">
      <c r="A11350" s="33">
        <v>11345</v>
      </c>
      <c r="BP11350">
        <v>0.817397303775494</v>
      </c>
      <c r="BQ11350">
        <v>13429.2785470714</v>
      </c>
      <c r="BR11350">
        <v>1.38364256315815</v>
      </c>
      <c r="BS11350">
        <v>84978.1728754242</v>
      </c>
      <c r="BW11350" s="9">
        <v>11345</v>
      </c>
      <c r="BX11350">
        <f t="shared" si="668"/>
        <v>1</v>
      </c>
      <c r="BY11350">
        <f t="shared" si="669"/>
        <v>1</v>
      </c>
    </row>
    <row r="11351" spans="1:77">
      <c r="A11351" s="33">
        <v>11346</v>
      </c>
      <c r="BP11351">
        <v>0.837087345615158</v>
      </c>
      <c r="BQ11351">
        <v>10594.0324587797</v>
      </c>
      <c r="BR11351">
        <v>1.42659840095142</v>
      </c>
      <c r="BS11351">
        <v>64122.4862406414</v>
      </c>
      <c r="BW11351" s="9">
        <v>11346</v>
      </c>
      <c r="BX11351">
        <f t="shared" si="668"/>
        <v>1</v>
      </c>
      <c r="BY11351">
        <f t="shared" si="669"/>
        <v>1</v>
      </c>
    </row>
    <row r="11352" spans="1:77">
      <c r="A11352" s="33">
        <v>11347</v>
      </c>
      <c r="BP11352">
        <v>0.832619195320708</v>
      </c>
      <c r="BQ11352">
        <v>15539.1675064096</v>
      </c>
      <c r="BR11352">
        <v>1.43575694996478</v>
      </c>
      <c r="BS11352">
        <v>71411.0408196203</v>
      </c>
      <c r="BW11352" s="9">
        <v>11347</v>
      </c>
      <c r="BX11352">
        <f t="shared" si="668"/>
        <v>1</v>
      </c>
      <c r="BY11352">
        <f t="shared" si="669"/>
        <v>1</v>
      </c>
    </row>
    <row r="11353" spans="1:77">
      <c r="A11353" s="33">
        <v>11348</v>
      </c>
      <c r="BP11353">
        <v>0.819045230727234</v>
      </c>
      <c r="BQ11353">
        <v>21842.0490709032</v>
      </c>
      <c r="BR11353">
        <v>1.41878960808101</v>
      </c>
      <c r="BS11353">
        <v>77253.4775772898</v>
      </c>
      <c r="BW11353" s="9">
        <v>11348</v>
      </c>
      <c r="BX11353">
        <f t="shared" si="668"/>
        <v>1</v>
      </c>
      <c r="BY11353">
        <f t="shared" si="669"/>
        <v>1</v>
      </c>
    </row>
    <row r="11354" spans="1:77">
      <c r="A11354" s="33">
        <v>11349</v>
      </c>
      <c r="BP11354">
        <v>0.827508190851714</v>
      </c>
      <c r="BQ11354">
        <v>15021.7550695309</v>
      </c>
      <c r="BR11354">
        <v>1.44829927555786</v>
      </c>
      <c r="BS11354">
        <v>71944.8207729358</v>
      </c>
      <c r="BW11354" s="9">
        <v>11349</v>
      </c>
      <c r="BX11354">
        <f t="shared" si="668"/>
        <v>1</v>
      </c>
      <c r="BY11354">
        <f t="shared" si="669"/>
        <v>1</v>
      </c>
    </row>
    <row r="11355" spans="1:77">
      <c r="A11355" s="33">
        <v>11350</v>
      </c>
      <c r="BP11355">
        <v>0.809715329450863</v>
      </c>
      <c r="BQ11355">
        <v>11815.3752104961</v>
      </c>
      <c r="BR11355">
        <v>1.38113321567986</v>
      </c>
      <c r="BS11355">
        <v>80947.5215738794</v>
      </c>
      <c r="BW11355" s="9">
        <v>11350</v>
      </c>
      <c r="BX11355">
        <f t="shared" si="668"/>
        <v>1</v>
      </c>
      <c r="BY11355">
        <f t="shared" si="669"/>
        <v>1</v>
      </c>
    </row>
    <row r="11356" spans="1:77">
      <c r="A11356" s="33">
        <v>11351</v>
      </c>
      <c r="BP11356">
        <v>0.761127284172643</v>
      </c>
      <c r="BQ11356">
        <v>16105.4187218744</v>
      </c>
      <c r="BR11356">
        <v>1.3239100354375</v>
      </c>
      <c r="BS11356">
        <v>86127.5027123144</v>
      </c>
      <c r="BW11356" s="9">
        <v>11351</v>
      </c>
      <c r="BX11356">
        <f t="shared" si="668"/>
        <v>1</v>
      </c>
      <c r="BY11356">
        <f t="shared" si="669"/>
        <v>1</v>
      </c>
    </row>
    <row r="11357" spans="1:77">
      <c r="A11357" s="33">
        <v>11352</v>
      </c>
      <c r="BP11357">
        <v>0.758164981839718</v>
      </c>
      <c r="BQ11357">
        <v>18089.945837794</v>
      </c>
      <c r="BR11357">
        <v>1.2920191657361</v>
      </c>
      <c r="BS11357">
        <v>75965.8467168709</v>
      </c>
      <c r="BW11357" s="9">
        <v>11352</v>
      </c>
      <c r="BX11357">
        <f t="shared" si="668"/>
        <v>1</v>
      </c>
      <c r="BY11357">
        <f t="shared" si="669"/>
        <v>1</v>
      </c>
    </row>
    <row r="11358" spans="1:77">
      <c r="A11358" s="33">
        <v>11353</v>
      </c>
      <c r="BP11358">
        <v>0.803601953938522</v>
      </c>
      <c r="BQ11358">
        <v>16213.8932977852</v>
      </c>
      <c r="BR11358">
        <v>1.3684157008094</v>
      </c>
      <c r="BS11358">
        <v>71179.9612696094</v>
      </c>
      <c r="BW11358" s="9">
        <v>11353</v>
      </c>
      <c r="BX11358">
        <f t="shared" si="668"/>
        <v>1</v>
      </c>
      <c r="BY11358">
        <f t="shared" si="669"/>
        <v>1</v>
      </c>
    </row>
    <row r="11359" spans="1:77">
      <c r="A11359" s="33">
        <v>11354</v>
      </c>
      <c r="BP11359">
        <v>0.822486223115035</v>
      </c>
      <c r="BQ11359">
        <v>13936.1825867895</v>
      </c>
      <c r="BR11359">
        <v>1.42687713309753</v>
      </c>
      <c r="BS11359">
        <v>85117.9150719116</v>
      </c>
      <c r="BW11359" s="9">
        <v>11354</v>
      </c>
      <c r="BX11359">
        <f t="shared" si="668"/>
        <v>1</v>
      </c>
      <c r="BY11359">
        <f t="shared" si="669"/>
        <v>1</v>
      </c>
    </row>
    <row r="11360" spans="1:77">
      <c r="A11360" s="33">
        <v>11355</v>
      </c>
      <c r="BP11360">
        <v>0.808967407528363</v>
      </c>
      <c r="BQ11360">
        <v>12286.0893292072</v>
      </c>
      <c r="BR11360">
        <v>1.41285428494529</v>
      </c>
      <c r="BS11360">
        <v>66272.4920842397</v>
      </c>
      <c r="BW11360" s="9">
        <v>11355</v>
      </c>
      <c r="BX11360">
        <f t="shared" si="668"/>
        <v>1</v>
      </c>
      <c r="BY11360">
        <f t="shared" si="669"/>
        <v>1</v>
      </c>
    </row>
    <row r="11361" spans="1:77">
      <c r="A11361" s="33">
        <v>11356</v>
      </c>
      <c r="BP11361">
        <v>0.837136100140326</v>
      </c>
      <c r="BQ11361">
        <v>16742.6628765547</v>
      </c>
      <c r="BR11361">
        <v>1.41856527794522</v>
      </c>
      <c r="BS11361">
        <v>89180.7186681194</v>
      </c>
      <c r="BW11361" s="9">
        <v>11356</v>
      </c>
      <c r="BX11361">
        <f t="shared" si="668"/>
        <v>1</v>
      </c>
      <c r="BY11361">
        <f t="shared" si="669"/>
        <v>1</v>
      </c>
    </row>
    <row r="11362" spans="1:77">
      <c r="A11362" s="33">
        <v>11357</v>
      </c>
      <c r="BP11362">
        <v>0.806380358829635</v>
      </c>
      <c r="BQ11362">
        <v>15824.9581398087</v>
      </c>
      <c r="BR11362">
        <v>1.37550144939638</v>
      </c>
      <c r="BS11362">
        <v>72721.9720131195</v>
      </c>
      <c r="BW11362" s="9">
        <v>11357</v>
      </c>
      <c r="BX11362">
        <f t="shared" si="668"/>
        <v>1</v>
      </c>
      <c r="BY11362">
        <f t="shared" si="669"/>
        <v>1</v>
      </c>
    </row>
    <row r="11363" spans="1:77">
      <c r="A11363" s="33">
        <v>11358</v>
      </c>
      <c r="BP11363">
        <v>0.814138674848314</v>
      </c>
      <c r="BQ11363">
        <v>15739.9440848025</v>
      </c>
      <c r="BR11363">
        <v>1.38394029335558</v>
      </c>
      <c r="BS11363">
        <v>70020.1766207984</v>
      </c>
      <c r="BW11363" s="9">
        <v>11358</v>
      </c>
      <c r="BX11363">
        <f t="shared" si="668"/>
        <v>1</v>
      </c>
      <c r="BY11363">
        <f t="shared" si="669"/>
        <v>1</v>
      </c>
    </row>
    <row r="11364" spans="1:77">
      <c r="A11364" s="33">
        <v>11359</v>
      </c>
      <c r="BP11364">
        <v>0.78618787067192</v>
      </c>
      <c r="BQ11364">
        <v>15604.712282787</v>
      </c>
      <c r="BR11364">
        <v>1.33001756973982</v>
      </c>
      <c r="BS11364">
        <v>87429.933244192</v>
      </c>
      <c r="BW11364" s="9">
        <v>11359</v>
      </c>
      <c r="BX11364">
        <f t="shared" si="668"/>
        <v>1</v>
      </c>
      <c r="BY11364">
        <f t="shared" si="669"/>
        <v>1</v>
      </c>
    </row>
    <row r="11365" spans="1:77">
      <c r="A11365" s="33">
        <v>11360</v>
      </c>
      <c r="BP11365">
        <v>0.828312626680563</v>
      </c>
      <c r="BQ11365">
        <v>13381.1661876156</v>
      </c>
      <c r="BR11365">
        <v>1.4132987027337</v>
      </c>
      <c r="BS11365">
        <v>67194.3732449395</v>
      </c>
      <c r="BW11365" s="9">
        <v>11360</v>
      </c>
      <c r="BX11365">
        <f t="shared" si="668"/>
        <v>1</v>
      </c>
      <c r="BY11365">
        <f t="shared" si="669"/>
        <v>1</v>
      </c>
    </row>
    <row r="11366" spans="1:77">
      <c r="A11366" s="33">
        <v>11361</v>
      </c>
      <c r="BP11366">
        <v>0.857468645285311</v>
      </c>
      <c r="BQ11366">
        <v>17891.8999454659</v>
      </c>
      <c r="BR11366">
        <v>1.45623583268521</v>
      </c>
      <c r="BS11366">
        <v>71512.9856288054</v>
      </c>
      <c r="BW11366" s="9">
        <v>11361</v>
      </c>
      <c r="BX11366">
        <f t="shared" si="668"/>
        <v>1</v>
      </c>
      <c r="BY11366">
        <f t="shared" si="669"/>
        <v>1</v>
      </c>
    </row>
    <row r="11367" spans="1:77">
      <c r="A11367" s="33">
        <v>11362</v>
      </c>
      <c r="BP11367">
        <v>0.832602689237299</v>
      </c>
      <c r="BQ11367">
        <v>19216.8396219155</v>
      </c>
      <c r="BR11367">
        <v>1.44674180767759</v>
      </c>
      <c r="BS11367">
        <v>75867.6891980562</v>
      </c>
      <c r="BW11367" s="9">
        <v>11362</v>
      </c>
      <c r="BX11367">
        <f t="shared" si="668"/>
        <v>1</v>
      </c>
      <c r="BY11367">
        <f t="shared" si="669"/>
        <v>1</v>
      </c>
    </row>
    <row r="11368" spans="1:77">
      <c r="A11368" s="33">
        <v>11363</v>
      </c>
      <c r="BP11368">
        <v>0.847963388833126</v>
      </c>
      <c r="BQ11368">
        <v>11744.9999379725</v>
      </c>
      <c r="BR11368">
        <v>1.45657643245542</v>
      </c>
      <c r="BS11368">
        <v>64788.3372935884</v>
      </c>
      <c r="BW11368" s="9">
        <v>11363</v>
      </c>
      <c r="BX11368">
        <f t="shared" si="668"/>
        <v>1</v>
      </c>
      <c r="BY11368">
        <f t="shared" si="669"/>
        <v>1</v>
      </c>
    </row>
    <row r="11369" spans="1:77">
      <c r="A11369" s="33">
        <v>11364</v>
      </c>
      <c r="BP11369">
        <v>0.807217430240718</v>
      </c>
      <c r="BQ11369">
        <v>12384.8089921094</v>
      </c>
      <c r="BR11369">
        <v>1.40254964334206</v>
      </c>
      <c r="BS11369">
        <v>84577.1129522635</v>
      </c>
      <c r="BW11369" s="9">
        <v>11364</v>
      </c>
      <c r="BX11369">
        <f t="shared" si="668"/>
        <v>1</v>
      </c>
      <c r="BY11369">
        <f t="shared" si="669"/>
        <v>1</v>
      </c>
    </row>
    <row r="11370" spans="1:77">
      <c r="A11370" s="33">
        <v>11365</v>
      </c>
      <c r="BP11370">
        <v>0.799740032602891</v>
      </c>
      <c r="BQ11370">
        <v>12964.359112301</v>
      </c>
      <c r="BR11370">
        <v>1.33933955319326</v>
      </c>
      <c r="BS11370">
        <v>82351.0626859575</v>
      </c>
      <c r="BW11370" s="9">
        <v>11365</v>
      </c>
      <c r="BX11370">
        <f t="shared" si="668"/>
        <v>1</v>
      </c>
      <c r="BY11370">
        <f t="shared" si="669"/>
        <v>1</v>
      </c>
    </row>
    <row r="11371" spans="1:77">
      <c r="A11371" s="33">
        <v>11366</v>
      </c>
      <c r="BP11371">
        <v>0.832158595129377</v>
      </c>
      <c r="BQ11371">
        <v>15462.4448118448</v>
      </c>
      <c r="BR11371">
        <v>1.44247453163151</v>
      </c>
      <c r="BS11371">
        <v>86750.7064259548</v>
      </c>
      <c r="BW11371" s="9">
        <v>11366</v>
      </c>
      <c r="BX11371">
        <f t="shared" si="668"/>
        <v>1</v>
      </c>
      <c r="BY11371">
        <f t="shared" si="669"/>
        <v>1</v>
      </c>
    </row>
    <row r="11372" spans="1:77">
      <c r="A11372" s="33">
        <v>11367</v>
      </c>
      <c r="BP11372">
        <v>0.82678092906464</v>
      </c>
      <c r="BQ11372">
        <v>12774.4384767948</v>
      </c>
      <c r="BR11372">
        <v>1.43230338385375</v>
      </c>
      <c r="BS11372">
        <v>84654.4063885573</v>
      </c>
      <c r="BW11372" s="9">
        <v>11367</v>
      </c>
      <c r="BX11372">
        <f t="shared" si="668"/>
        <v>1</v>
      </c>
      <c r="BY11372">
        <f t="shared" si="669"/>
        <v>1</v>
      </c>
    </row>
    <row r="11373" spans="1:77">
      <c r="A11373" s="33">
        <v>11368</v>
      </c>
      <c r="BP11373">
        <v>0.777619265785923</v>
      </c>
      <c r="BQ11373">
        <v>12146.7650243731</v>
      </c>
      <c r="BR11373">
        <v>1.33112328759756</v>
      </c>
      <c r="BS11373">
        <v>67723.5732964435</v>
      </c>
      <c r="BW11373" s="9">
        <v>11368</v>
      </c>
      <c r="BX11373">
        <f t="shared" si="668"/>
        <v>1</v>
      </c>
      <c r="BY11373">
        <f t="shared" si="669"/>
        <v>1</v>
      </c>
    </row>
    <row r="11374" spans="1:77">
      <c r="A11374" s="33">
        <v>11369</v>
      </c>
      <c r="BP11374">
        <v>0.815468313475316</v>
      </c>
      <c r="BQ11374">
        <v>13860.2099028915</v>
      </c>
      <c r="BR11374">
        <v>1.3891912950935</v>
      </c>
      <c r="BS11374">
        <v>67420.1051687286</v>
      </c>
      <c r="BW11374" s="9">
        <v>11369</v>
      </c>
      <c r="BX11374">
        <f t="shared" si="668"/>
        <v>1</v>
      </c>
      <c r="BY11374">
        <f t="shared" si="669"/>
        <v>1</v>
      </c>
    </row>
    <row r="11375" spans="1:77">
      <c r="A11375" s="33">
        <v>11370</v>
      </c>
      <c r="BP11375">
        <v>0.837328987848623</v>
      </c>
      <c r="BQ11375">
        <v>18993.3570881544</v>
      </c>
      <c r="BR11375">
        <v>1.46658281180516</v>
      </c>
      <c r="BS11375">
        <v>76465.2898383052</v>
      </c>
      <c r="BW11375" s="9">
        <v>11370</v>
      </c>
      <c r="BX11375">
        <f t="shared" si="668"/>
        <v>1</v>
      </c>
      <c r="BY11375">
        <f t="shared" si="669"/>
        <v>1</v>
      </c>
    </row>
    <row r="11376" spans="1:77">
      <c r="A11376" s="33">
        <v>11371</v>
      </c>
      <c r="BP11376">
        <v>0.798436541678708</v>
      </c>
      <c r="BQ11376">
        <v>12264.6943508374</v>
      </c>
      <c r="BR11376">
        <v>1.38002439356326</v>
      </c>
      <c r="BS11376">
        <v>66716.2243310165</v>
      </c>
      <c r="BW11376" s="9">
        <v>11371</v>
      </c>
      <c r="BX11376">
        <f t="shared" si="668"/>
        <v>1</v>
      </c>
      <c r="BY11376">
        <f t="shared" si="669"/>
        <v>1</v>
      </c>
    </row>
    <row r="11377" spans="1:77">
      <c r="A11377" s="33">
        <v>11372</v>
      </c>
      <c r="BP11377">
        <v>0.792016083559453</v>
      </c>
      <c r="BQ11377">
        <v>12915.1390250216</v>
      </c>
      <c r="BR11377">
        <v>1.35428725079931</v>
      </c>
      <c r="BS11377">
        <v>66776.3674936316</v>
      </c>
      <c r="BW11377" s="9">
        <v>11372</v>
      </c>
      <c r="BX11377">
        <f t="shared" si="668"/>
        <v>1</v>
      </c>
      <c r="BY11377">
        <f t="shared" si="669"/>
        <v>1</v>
      </c>
    </row>
    <row r="11378" spans="1:77">
      <c r="A11378" s="33">
        <v>11373</v>
      </c>
      <c r="BP11378">
        <v>0.813023663865139</v>
      </c>
      <c r="BQ11378">
        <v>17655.002493748</v>
      </c>
      <c r="BR11378">
        <v>1.42389773570816</v>
      </c>
      <c r="BS11378">
        <v>72927.8061174669</v>
      </c>
      <c r="BW11378" s="9">
        <v>11373</v>
      </c>
      <c r="BX11378">
        <f t="shared" si="668"/>
        <v>1</v>
      </c>
      <c r="BY11378">
        <f t="shared" si="669"/>
        <v>1</v>
      </c>
    </row>
    <row r="11379" spans="1:77">
      <c r="A11379" s="33">
        <v>11374</v>
      </c>
      <c r="BP11379">
        <v>0.764550663671053</v>
      </c>
      <c r="BQ11379">
        <v>18652.9082333869</v>
      </c>
      <c r="BR11379">
        <v>1.33009220616444</v>
      </c>
      <c r="BS11379">
        <v>71190.9898317681</v>
      </c>
      <c r="BW11379" s="9">
        <v>11374</v>
      </c>
      <c r="BX11379">
        <f t="shared" si="668"/>
        <v>1</v>
      </c>
      <c r="BY11379">
        <f t="shared" si="669"/>
        <v>1</v>
      </c>
    </row>
    <row r="11380" spans="1:77">
      <c r="A11380" s="33">
        <v>11375</v>
      </c>
      <c r="BP11380">
        <v>0.821350889684103</v>
      </c>
      <c r="BQ11380">
        <v>15762.3433906287</v>
      </c>
      <c r="BR11380">
        <v>1.40373913371474</v>
      </c>
      <c r="BS11380">
        <v>89136.3554138244</v>
      </c>
      <c r="BW11380" s="9">
        <v>11375</v>
      </c>
      <c r="BX11380">
        <f t="shared" si="668"/>
        <v>1</v>
      </c>
      <c r="BY11380">
        <f t="shared" si="669"/>
        <v>1</v>
      </c>
    </row>
    <row r="11381" spans="1:77">
      <c r="A11381" s="33">
        <v>11376</v>
      </c>
      <c r="BP11381">
        <v>0.834218771024219</v>
      </c>
      <c r="BQ11381">
        <v>14173.6576039207</v>
      </c>
      <c r="BR11381">
        <v>1.43321165627973</v>
      </c>
      <c r="BS11381">
        <v>67253.8299996188</v>
      </c>
      <c r="BW11381" s="9">
        <v>11376</v>
      </c>
      <c r="BX11381">
        <f t="shared" si="668"/>
        <v>1</v>
      </c>
      <c r="BY11381">
        <f t="shared" si="669"/>
        <v>1</v>
      </c>
    </row>
    <row r="11382" spans="1:77">
      <c r="A11382" s="33">
        <v>11377</v>
      </c>
      <c r="BP11382">
        <v>0.764016103882978</v>
      </c>
      <c r="BQ11382">
        <v>14888.322862141</v>
      </c>
      <c r="BR11382">
        <v>1.3120556081283</v>
      </c>
      <c r="BS11382">
        <v>85794.9121187966</v>
      </c>
      <c r="BW11382" s="9">
        <v>11377</v>
      </c>
      <c r="BX11382">
        <f t="shared" si="668"/>
        <v>1</v>
      </c>
      <c r="BY11382">
        <f t="shared" si="669"/>
        <v>1</v>
      </c>
    </row>
    <row r="11383" spans="1:77">
      <c r="A11383" s="33">
        <v>11378</v>
      </c>
      <c r="BP11383">
        <v>0.768259241321841</v>
      </c>
      <c r="BQ11383">
        <v>13481.9611479845</v>
      </c>
      <c r="BR11383">
        <v>1.33093817634183</v>
      </c>
      <c r="BS11383">
        <v>85189.2869803795</v>
      </c>
      <c r="BW11383" s="9">
        <v>11378</v>
      </c>
      <c r="BX11383">
        <f t="shared" si="668"/>
        <v>1</v>
      </c>
      <c r="BY11383">
        <f t="shared" si="669"/>
        <v>1</v>
      </c>
    </row>
    <row r="11384" spans="1:77">
      <c r="A11384" s="33">
        <v>11379</v>
      </c>
      <c r="BP11384">
        <v>0.828562919452077</v>
      </c>
      <c r="BQ11384">
        <v>16424.4043479303</v>
      </c>
      <c r="BR11384">
        <v>1.39943888559802</v>
      </c>
      <c r="BS11384">
        <v>70062.3536649766</v>
      </c>
      <c r="BW11384" s="9">
        <v>11379</v>
      </c>
      <c r="BX11384">
        <f t="shared" si="668"/>
        <v>1</v>
      </c>
      <c r="BY11384">
        <f t="shared" si="669"/>
        <v>1</v>
      </c>
    </row>
    <row r="11385" spans="1:77">
      <c r="A11385" s="33">
        <v>11380</v>
      </c>
      <c r="BP11385">
        <v>0.815587881656437</v>
      </c>
      <c r="BQ11385">
        <v>13883.8470980673</v>
      </c>
      <c r="BR11385">
        <v>1.41479937854105</v>
      </c>
      <c r="BS11385">
        <v>68678.6109634084</v>
      </c>
      <c r="BW11385" s="9">
        <v>11380</v>
      </c>
      <c r="BX11385">
        <f t="shared" si="668"/>
        <v>1</v>
      </c>
      <c r="BY11385">
        <f t="shared" si="669"/>
        <v>1</v>
      </c>
    </row>
    <row r="11386" spans="1:77">
      <c r="A11386" s="33">
        <v>11381</v>
      </c>
      <c r="BP11386">
        <v>0.840230755728811</v>
      </c>
      <c r="BQ11386">
        <v>22383.6770435177</v>
      </c>
      <c r="BR11386">
        <v>1.45162212602804</v>
      </c>
      <c r="BS11386">
        <v>80588.8275271511</v>
      </c>
      <c r="BW11386" s="9">
        <v>11381</v>
      </c>
      <c r="BX11386">
        <f t="shared" si="668"/>
        <v>1</v>
      </c>
      <c r="BY11386">
        <f t="shared" si="669"/>
        <v>1</v>
      </c>
    </row>
    <row r="11387" spans="1:77">
      <c r="A11387" s="33">
        <v>11382</v>
      </c>
      <c r="BP11387">
        <v>0.827965291723809</v>
      </c>
      <c r="BQ11387">
        <v>11380.3752381028</v>
      </c>
      <c r="BR11387">
        <v>1.39842103191346</v>
      </c>
      <c r="BS11387">
        <v>64386.1374885929</v>
      </c>
      <c r="BW11387" s="9">
        <v>11382</v>
      </c>
      <c r="BX11387">
        <f t="shared" si="668"/>
        <v>1</v>
      </c>
      <c r="BY11387">
        <f t="shared" si="669"/>
        <v>1</v>
      </c>
    </row>
    <row r="11388" spans="1:77">
      <c r="A11388" s="33">
        <v>11383</v>
      </c>
      <c r="BP11388">
        <v>0.803578669742213</v>
      </c>
      <c r="BQ11388">
        <v>15014.5847958341</v>
      </c>
      <c r="BR11388">
        <v>1.37907799605868</v>
      </c>
      <c r="BS11388">
        <v>70585.0948133427</v>
      </c>
      <c r="BW11388" s="9">
        <v>11383</v>
      </c>
      <c r="BX11388">
        <f t="shared" si="668"/>
        <v>1</v>
      </c>
      <c r="BY11388">
        <f t="shared" si="669"/>
        <v>1</v>
      </c>
    </row>
    <row r="11389" spans="1:77">
      <c r="A11389" s="33">
        <v>11384</v>
      </c>
      <c r="BP11389">
        <v>0.848079596840899</v>
      </c>
      <c r="BQ11389">
        <v>12659.7761800786</v>
      </c>
      <c r="BR11389">
        <v>1.47121360060486</v>
      </c>
      <c r="BS11389">
        <v>67465.5511733325</v>
      </c>
      <c r="BW11389" s="9">
        <v>11384</v>
      </c>
      <c r="BX11389">
        <f t="shared" si="668"/>
        <v>1</v>
      </c>
      <c r="BY11389">
        <f t="shared" si="669"/>
        <v>1</v>
      </c>
    </row>
    <row r="11390" spans="1:77">
      <c r="A11390" s="33">
        <v>11385</v>
      </c>
      <c r="BP11390">
        <v>0.826884083088948</v>
      </c>
      <c r="BQ11390">
        <v>14583.9106420456</v>
      </c>
      <c r="BR11390">
        <v>1.41763046894679</v>
      </c>
      <c r="BS11390">
        <v>72762.5006069502</v>
      </c>
      <c r="BW11390" s="9">
        <v>11385</v>
      </c>
      <c r="BX11390">
        <f t="shared" si="668"/>
        <v>1</v>
      </c>
      <c r="BY11390">
        <f t="shared" si="669"/>
        <v>1</v>
      </c>
    </row>
    <row r="11391" spans="1:77">
      <c r="A11391" s="33">
        <v>11386</v>
      </c>
      <c r="BP11391">
        <v>0.81454715166118</v>
      </c>
      <c r="BQ11391">
        <v>15073.2520993266</v>
      </c>
      <c r="BR11391">
        <v>1.4133784923644</v>
      </c>
      <c r="BS11391">
        <v>86741.4433126035</v>
      </c>
      <c r="BW11391" s="9">
        <v>11386</v>
      </c>
      <c r="BX11391">
        <f t="shared" si="668"/>
        <v>1</v>
      </c>
      <c r="BY11391">
        <f t="shared" si="669"/>
        <v>1</v>
      </c>
    </row>
    <row r="11392" spans="1:77">
      <c r="A11392" s="33">
        <v>11387</v>
      </c>
      <c r="BP11392">
        <v>0.778612689707006</v>
      </c>
      <c r="BQ11392">
        <v>13392.7412241257</v>
      </c>
      <c r="BR11392">
        <v>1.32092425235242</v>
      </c>
      <c r="BS11392">
        <v>84392.3503268661</v>
      </c>
      <c r="BW11392" s="9">
        <v>11387</v>
      </c>
      <c r="BX11392">
        <f t="shared" si="668"/>
        <v>1</v>
      </c>
      <c r="BY11392">
        <f t="shared" si="669"/>
        <v>1</v>
      </c>
    </row>
    <row r="11393" spans="1:77">
      <c r="A11393" s="33">
        <v>11388</v>
      </c>
      <c r="BP11393">
        <v>0.814518909436944</v>
      </c>
      <c r="BQ11393">
        <v>13404.5829066559</v>
      </c>
      <c r="BR11393">
        <v>1.4030043534686</v>
      </c>
      <c r="BS11393">
        <v>68681.989574666</v>
      </c>
      <c r="BW11393" s="9">
        <v>11388</v>
      </c>
      <c r="BX11393">
        <f t="shared" si="668"/>
        <v>1</v>
      </c>
      <c r="BY11393">
        <f t="shared" si="669"/>
        <v>1</v>
      </c>
    </row>
    <row r="11394" spans="1:77">
      <c r="A11394" s="33">
        <v>11389</v>
      </c>
      <c r="BP11394">
        <v>0.778989483120364</v>
      </c>
      <c r="BQ11394">
        <v>13820.5062584243</v>
      </c>
      <c r="BR11394">
        <v>1.33768230480853</v>
      </c>
      <c r="BS11394">
        <v>69749.7874153151</v>
      </c>
      <c r="BW11394" s="9">
        <v>11389</v>
      </c>
      <c r="BX11394">
        <f t="shared" si="668"/>
        <v>1</v>
      </c>
      <c r="BY11394">
        <f t="shared" si="669"/>
        <v>1</v>
      </c>
    </row>
    <row r="11395" spans="1:77">
      <c r="A11395" s="33">
        <v>11390</v>
      </c>
      <c r="BP11395">
        <v>0.83303734086244</v>
      </c>
      <c r="BQ11395">
        <v>13542.5114021968</v>
      </c>
      <c r="BR11395">
        <v>1.46602587340403</v>
      </c>
      <c r="BS11395">
        <v>67416.0535827921</v>
      </c>
      <c r="BW11395" s="9">
        <v>11390</v>
      </c>
      <c r="BX11395">
        <f t="shared" si="668"/>
        <v>1</v>
      </c>
      <c r="BY11395">
        <f t="shared" si="669"/>
        <v>1</v>
      </c>
    </row>
    <row r="11396" spans="1:77">
      <c r="A11396" s="33">
        <v>11391</v>
      </c>
      <c r="BP11396">
        <v>0.768551732650618</v>
      </c>
      <c r="BQ11396">
        <v>14415.1918301389</v>
      </c>
      <c r="BR11396">
        <v>1.31215855102138</v>
      </c>
      <c r="BS11396">
        <v>70576.6284703042</v>
      </c>
      <c r="BW11396" s="9">
        <v>11391</v>
      </c>
      <c r="BX11396">
        <f t="shared" si="668"/>
        <v>1</v>
      </c>
      <c r="BY11396">
        <f t="shared" si="669"/>
        <v>1</v>
      </c>
    </row>
    <row r="11397" spans="1:77">
      <c r="A11397" s="33">
        <v>11392</v>
      </c>
      <c r="BP11397">
        <v>0.807148875591732</v>
      </c>
      <c r="BQ11397">
        <v>12085.8072884534</v>
      </c>
      <c r="BR11397">
        <v>1.36432637874022</v>
      </c>
      <c r="BS11397">
        <v>67055.970515347</v>
      </c>
      <c r="BW11397" s="9">
        <v>11392</v>
      </c>
      <c r="BX11397">
        <f t="shared" si="668"/>
        <v>1</v>
      </c>
      <c r="BY11397">
        <f t="shared" si="669"/>
        <v>1</v>
      </c>
    </row>
    <row r="11398" spans="1:77">
      <c r="A11398" s="33">
        <v>11393</v>
      </c>
      <c r="BP11398">
        <v>0.795058388696053</v>
      </c>
      <c r="BQ11398">
        <v>16464.1410924919</v>
      </c>
      <c r="BR11398">
        <v>1.37915961019391</v>
      </c>
      <c r="BS11398">
        <v>89241.2505386996</v>
      </c>
      <c r="BW11398" s="9">
        <v>11393</v>
      </c>
      <c r="BX11398">
        <f t="shared" si="668"/>
        <v>1</v>
      </c>
      <c r="BY11398">
        <f t="shared" si="669"/>
        <v>1</v>
      </c>
    </row>
    <row r="11399" spans="1:77">
      <c r="A11399" s="33">
        <v>11394</v>
      </c>
      <c r="BP11399">
        <v>0.819709815918648</v>
      </c>
      <c r="BQ11399">
        <v>12304.5233229586</v>
      </c>
      <c r="BR11399">
        <v>1.41037586613934</v>
      </c>
      <c r="BS11399">
        <v>65872.0215179099</v>
      </c>
      <c r="BW11399" s="9">
        <v>11394</v>
      </c>
      <c r="BX11399">
        <f t="shared" ref="BX11399:BX11462" si="670">IF(BU11399=MAX($BU11399:$BV11399),1,0)</f>
        <v>1</v>
      </c>
      <c r="BY11399">
        <f t="shared" ref="BY11399:BY11462" si="671">IF(BV11399=MAX($BU11399:$BV11399),1,0)</f>
        <v>1</v>
      </c>
    </row>
    <row r="11400" spans="1:77">
      <c r="A11400" s="33">
        <v>11395</v>
      </c>
      <c r="BP11400">
        <v>0.831328360915026</v>
      </c>
      <c r="BQ11400">
        <v>12696.6045679133</v>
      </c>
      <c r="BR11400">
        <v>1.41881091554109</v>
      </c>
      <c r="BS11400">
        <v>64922.3959020536</v>
      </c>
      <c r="BW11400" s="9">
        <v>11395</v>
      </c>
      <c r="BX11400">
        <f t="shared" si="670"/>
        <v>1</v>
      </c>
      <c r="BY11400">
        <f t="shared" si="671"/>
        <v>1</v>
      </c>
    </row>
    <row r="11401" spans="1:77">
      <c r="A11401" s="33">
        <v>11396</v>
      </c>
      <c r="BP11401">
        <v>0.769652585003311</v>
      </c>
      <c r="BQ11401">
        <v>10250.5837842889</v>
      </c>
      <c r="BR11401">
        <v>1.30936716725009</v>
      </c>
      <c r="BS11401">
        <v>80626.5663850888</v>
      </c>
      <c r="BW11401" s="9">
        <v>11396</v>
      </c>
      <c r="BX11401">
        <f t="shared" si="670"/>
        <v>1</v>
      </c>
      <c r="BY11401">
        <f t="shared" si="671"/>
        <v>1</v>
      </c>
    </row>
    <row r="11402" spans="1:77">
      <c r="A11402" s="33">
        <v>11397</v>
      </c>
      <c r="BP11402">
        <v>0.7696165521854</v>
      </c>
      <c r="BQ11402">
        <v>14551.6333791816</v>
      </c>
      <c r="BR11402">
        <v>1.33799704213132</v>
      </c>
      <c r="BS11402">
        <v>87453.1284749998</v>
      </c>
      <c r="BW11402" s="9">
        <v>11397</v>
      </c>
      <c r="BX11402">
        <f t="shared" si="670"/>
        <v>1</v>
      </c>
      <c r="BY11402">
        <f t="shared" si="671"/>
        <v>1</v>
      </c>
    </row>
    <row r="11403" spans="1:77">
      <c r="A11403" s="33">
        <v>11398</v>
      </c>
      <c r="BP11403">
        <v>0.822375629892566</v>
      </c>
      <c r="BQ11403">
        <v>21085.8897516604</v>
      </c>
      <c r="BR11403">
        <v>1.40476672155301</v>
      </c>
      <c r="BS11403">
        <v>96832.8965175759</v>
      </c>
      <c r="BW11403" s="9">
        <v>11398</v>
      </c>
      <c r="BX11403">
        <f t="shared" si="670"/>
        <v>1</v>
      </c>
      <c r="BY11403">
        <f t="shared" si="671"/>
        <v>1</v>
      </c>
    </row>
    <row r="11404" spans="1:77">
      <c r="A11404" s="33">
        <v>11399</v>
      </c>
      <c r="BP11404">
        <v>0.800529772405996</v>
      </c>
      <c r="BQ11404">
        <v>16668.3927067974</v>
      </c>
      <c r="BR11404">
        <v>1.37428409930137</v>
      </c>
      <c r="BS11404">
        <v>73610.8445824255</v>
      </c>
      <c r="BW11404" s="9">
        <v>11399</v>
      </c>
      <c r="BX11404">
        <f t="shared" si="670"/>
        <v>1</v>
      </c>
      <c r="BY11404">
        <f t="shared" si="671"/>
        <v>1</v>
      </c>
    </row>
    <row r="11405" spans="1:77">
      <c r="A11405" s="33">
        <v>11400</v>
      </c>
      <c r="BP11405">
        <v>0.765300486787198</v>
      </c>
      <c r="BQ11405">
        <v>14274.3883937118</v>
      </c>
      <c r="BR11405">
        <v>1.29903314774113</v>
      </c>
      <c r="BS11405">
        <v>70337.4739763584</v>
      </c>
      <c r="BW11405" s="9">
        <v>11400</v>
      </c>
      <c r="BX11405">
        <f t="shared" si="670"/>
        <v>1</v>
      </c>
      <c r="BY11405">
        <f t="shared" si="671"/>
        <v>1</v>
      </c>
    </row>
    <row r="11406" spans="1:77">
      <c r="A11406" s="33">
        <v>11401</v>
      </c>
      <c r="BP11406">
        <v>0.818528925553812</v>
      </c>
      <c r="BQ11406">
        <v>13624.8537899118</v>
      </c>
      <c r="BR11406">
        <v>1.39256723604627</v>
      </c>
      <c r="BS11406">
        <v>68478.0133159287</v>
      </c>
      <c r="BW11406" s="9">
        <v>11401</v>
      </c>
      <c r="BX11406">
        <f t="shared" si="670"/>
        <v>1</v>
      </c>
      <c r="BY11406">
        <f t="shared" si="671"/>
        <v>1</v>
      </c>
    </row>
    <row r="11407" spans="1:77">
      <c r="A11407" s="33">
        <v>11402</v>
      </c>
      <c r="BP11407">
        <v>0.804295784503153</v>
      </c>
      <c r="BQ11407">
        <v>15136.6826879925</v>
      </c>
      <c r="BR11407">
        <v>1.3989381817463</v>
      </c>
      <c r="BS11407">
        <v>69242.9236513109</v>
      </c>
      <c r="BW11407" s="9">
        <v>11402</v>
      </c>
      <c r="BX11407">
        <f t="shared" si="670"/>
        <v>1</v>
      </c>
      <c r="BY11407">
        <f t="shared" si="671"/>
        <v>1</v>
      </c>
    </row>
    <row r="11408" spans="1:77">
      <c r="A11408" s="33">
        <v>11403</v>
      </c>
      <c r="BP11408">
        <v>0.816773062728695</v>
      </c>
      <c r="BQ11408">
        <v>16817.4951578829</v>
      </c>
      <c r="BR11408">
        <v>1.41762108394364</v>
      </c>
      <c r="BS11408">
        <v>91532.0430393246</v>
      </c>
      <c r="BW11408" s="9">
        <v>11403</v>
      </c>
      <c r="BX11408">
        <f t="shared" si="670"/>
        <v>1</v>
      </c>
      <c r="BY11408">
        <f t="shared" si="671"/>
        <v>1</v>
      </c>
    </row>
    <row r="11409" spans="1:77">
      <c r="A11409" s="33">
        <v>11404</v>
      </c>
      <c r="BP11409">
        <v>0.793717054071741</v>
      </c>
      <c r="BQ11409">
        <v>11155.0850635553</v>
      </c>
      <c r="BR11409">
        <v>1.32825418529202</v>
      </c>
      <c r="BS11409">
        <v>64155.172501614</v>
      </c>
      <c r="BW11409" s="9">
        <v>11404</v>
      </c>
      <c r="BX11409">
        <f t="shared" si="670"/>
        <v>1</v>
      </c>
      <c r="BY11409">
        <f t="shared" si="671"/>
        <v>1</v>
      </c>
    </row>
    <row r="11410" spans="1:77">
      <c r="A11410" s="33">
        <v>11405</v>
      </c>
      <c r="BP11410">
        <v>0.821463064449179</v>
      </c>
      <c r="BQ11410">
        <v>16270.8359905228</v>
      </c>
      <c r="BR11410">
        <v>1.4134273444161</v>
      </c>
      <c r="BS11410">
        <v>90124.7132337437</v>
      </c>
      <c r="BW11410" s="9">
        <v>11405</v>
      </c>
      <c r="BX11410">
        <f t="shared" si="670"/>
        <v>1</v>
      </c>
      <c r="BY11410">
        <f t="shared" si="671"/>
        <v>1</v>
      </c>
    </row>
    <row r="11411" spans="1:77">
      <c r="A11411" s="33">
        <v>11406</v>
      </c>
      <c r="BP11411">
        <v>0.76792012127109</v>
      </c>
      <c r="BQ11411">
        <v>13255.4155415414</v>
      </c>
      <c r="BR11411">
        <v>1.31764370935824</v>
      </c>
      <c r="BS11411">
        <v>67559.5783068275</v>
      </c>
      <c r="BW11411" s="9">
        <v>11406</v>
      </c>
      <c r="BX11411">
        <f t="shared" si="670"/>
        <v>1</v>
      </c>
      <c r="BY11411">
        <f t="shared" si="671"/>
        <v>1</v>
      </c>
    </row>
    <row r="11412" spans="1:77">
      <c r="A11412" s="33">
        <v>11407</v>
      </c>
      <c r="BP11412">
        <v>0.809131096420365</v>
      </c>
      <c r="BQ11412">
        <v>16096.9655413154</v>
      </c>
      <c r="BR11412">
        <v>1.35584112785313</v>
      </c>
      <c r="BS11412">
        <v>68561.0758309583</v>
      </c>
      <c r="BW11412" s="9">
        <v>11407</v>
      </c>
      <c r="BX11412">
        <f t="shared" si="670"/>
        <v>1</v>
      </c>
      <c r="BY11412">
        <f t="shared" si="671"/>
        <v>1</v>
      </c>
    </row>
    <row r="11413" spans="1:77">
      <c r="A11413" s="33">
        <v>11408</v>
      </c>
      <c r="BP11413">
        <v>0.803224760282794</v>
      </c>
      <c r="BQ11413">
        <v>16280.7563478748</v>
      </c>
      <c r="BR11413">
        <v>1.4044268381592</v>
      </c>
      <c r="BS11413">
        <v>91205.1820289815</v>
      </c>
      <c r="BW11413" s="9">
        <v>11408</v>
      </c>
      <c r="BX11413">
        <f t="shared" si="670"/>
        <v>1</v>
      </c>
      <c r="BY11413">
        <f t="shared" si="671"/>
        <v>1</v>
      </c>
    </row>
    <row r="11414" spans="1:77">
      <c r="A11414" s="33">
        <v>11409</v>
      </c>
      <c r="BP11414">
        <v>0.744295647013571</v>
      </c>
      <c r="BQ11414">
        <v>14439.6053419714</v>
      </c>
      <c r="BR11414">
        <v>1.24434208047752</v>
      </c>
      <c r="BS11414">
        <v>84221.8684433008</v>
      </c>
      <c r="BW11414" s="9">
        <v>11409</v>
      </c>
      <c r="BX11414">
        <f t="shared" si="670"/>
        <v>1</v>
      </c>
      <c r="BY11414">
        <f t="shared" si="671"/>
        <v>1</v>
      </c>
    </row>
    <row r="11415" spans="1:77">
      <c r="A11415" s="33">
        <v>11410</v>
      </c>
      <c r="BP11415">
        <v>0.809904846279785</v>
      </c>
      <c r="BQ11415">
        <v>16554.1080168734</v>
      </c>
      <c r="BR11415">
        <v>1.38124454165136</v>
      </c>
      <c r="BS11415">
        <v>70878.9473831342</v>
      </c>
      <c r="BW11415" s="9">
        <v>11410</v>
      </c>
      <c r="BX11415">
        <f t="shared" si="670"/>
        <v>1</v>
      </c>
      <c r="BY11415">
        <f t="shared" si="671"/>
        <v>1</v>
      </c>
    </row>
    <row r="11416" spans="1:77">
      <c r="A11416" s="33">
        <v>11411</v>
      </c>
      <c r="BP11416">
        <v>0.798711171469241</v>
      </c>
      <c r="BQ11416">
        <v>14911.9697720173</v>
      </c>
      <c r="BR11416">
        <v>1.36614095957401</v>
      </c>
      <c r="BS11416">
        <v>86441.3255258489</v>
      </c>
      <c r="BW11416" s="9">
        <v>11411</v>
      </c>
      <c r="BX11416">
        <f t="shared" si="670"/>
        <v>1</v>
      </c>
      <c r="BY11416">
        <f t="shared" si="671"/>
        <v>1</v>
      </c>
    </row>
    <row r="11417" spans="1:77">
      <c r="A11417" s="33">
        <v>11412</v>
      </c>
      <c r="BP11417">
        <v>0.827041618216297</v>
      </c>
      <c r="BQ11417">
        <v>13595.0920929128</v>
      </c>
      <c r="BR11417">
        <v>1.39280922047951</v>
      </c>
      <c r="BS11417">
        <v>84161.2020454142</v>
      </c>
      <c r="BW11417" s="9">
        <v>11412</v>
      </c>
      <c r="BX11417">
        <f t="shared" si="670"/>
        <v>1</v>
      </c>
      <c r="BY11417">
        <f t="shared" si="671"/>
        <v>1</v>
      </c>
    </row>
    <row r="11418" spans="1:77">
      <c r="A11418" s="33">
        <v>11413</v>
      </c>
      <c r="BP11418">
        <v>0.766755832626812</v>
      </c>
      <c r="BQ11418">
        <v>14940.9683160547</v>
      </c>
      <c r="BR11418">
        <v>1.30988323127647</v>
      </c>
      <c r="BS11418">
        <v>71150.3419689821</v>
      </c>
      <c r="BW11418" s="9">
        <v>11413</v>
      </c>
      <c r="BX11418">
        <f t="shared" si="670"/>
        <v>1</v>
      </c>
      <c r="BY11418">
        <f t="shared" si="671"/>
        <v>1</v>
      </c>
    </row>
    <row r="11419" spans="1:77">
      <c r="A11419" s="33">
        <v>11414</v>
      </c>
      <c r="BP11419">
        <v>0.801141307849966</v>
      </c>
      <c r="BQ11419">
        <v>12862.2865601013</v>
      </c>
      <c r="BR11419">
        <v>1.37471593592208</v>
      </c>
      <c r="BS11419">
        <v>65986.6953067213</v>
      </c>
      <c r="BW11419" s="9">
        <v>11414</v>
      </c>
      <c r="BX11419">
        <f t="shared" si="670"/>
        <v>1</v>
      </c>
      <c r="BY11419">
        <f t="shared" si="671"/>
        <v>1</v>
      </c>
    </row>
    <row r="11420" spans="1:77">
      <c r="A11420" s="33">
        <v>11415</v>
      </c>
      <c r="BP11420">
        <v>0.770768430252955</v>
      </c>
      <c r="BQ11420">
        <v>20824.583701125</v>
      </c>
      <c r="BR11420">
        <v>1.32160354078914</v>
      </c>
      <c r="BS11420">
        <v>77867.444468705</v>
      </c>
      <c r="BW11420" s="9">
        <v>11415</v>
      </c>
      <c r="BX11420">
        <f t="shared" si="670"/>
        <v>1</v>
      </c>
      <c r="BY11420">
        <f t="shared" si="671"/>
        <v>1</v>
      </c>
    </row>
    <row r="11421" spans="1:77">
      <c r="A11421" s="33">
        <v>11416</v>
      </c>
      <c r="BP11421">
        <v>0.7658454507358</v>
      </c>
      <c r="BQ11421">
        <v>12450.2221074993</v>
      </c>
      <c r="BR11421">
        <v>1.30864771033089</v>
      </c>
      <c r="BS11421">
        <v>84264.4301051459</v>
      </c>
      <c r="BW11421" s="9">
        <v>11416</v>
      </c>
      <c r="BX11421">
        <f t="shared" si="670"/>
        <v>1</v>
      </c>
      <c r="BY11421">
        <f t="shared" si="671"/>
        <v>1</v>
      </c>
    </row>
    <row r="11422" spans="1:77">
      <c r="A11422" s="33">
        <v>11417</v>
      </c>
      <c r="BP11422">
        <v>0.757610431651106</v>
      </c>
      <c r="BQ11422">
        <v>13472.2856926462</v>
      </c>
      <c r="BR11422">
        <v>1.29918478619538</v>
      </c>
      <c r="BS11422">
        <v>66148.2099814338</v>
      </c>
      <c r="BW11422" s="9">
        <v>11417</v>
      </c>
      <c r="BX11422">
        <f t="shared" si="670"/>
        <v>1</v>
      </c>
      <c r="BY11422">
        <f t="shared" si="671"/>
        <v>1</v>
      </c>
    </row>
    <row r="11423" spans="1:77">
      <c r="A11423" s="33">
        <v>11418</v>
      </c>
      <c r="BP11423">
        <v>0.823334445219479</v>
      </c>
      <c r="BQ11423">
        <v>14725.1164786637</v>
      </c>
      <c r="BR11423">
        <v>1.4078607210324</v>
      </c>
      <c r="BS11423">
        <v>68212.5822659529</v>
      </c>
      <c r="BW11423" s="9">
        <v>11418</v>
      </c>
      <c r="BX11423">
        <f t="shared" si="670"/>
        <v>1</v>
      </c>
      <c r="BY11423">
        <f t="shared" si="671"/>
        <v>1</v>
      </c>
    </row>
    <row r="11424" spans="1:77">
      <c r="A11424" s="33">
        <v>11419</v>
      </c>
      <c r="BP11424">
        <v>0.780236340211891</v>
      </c>
      <c r="BQ11424">
        <v>11546.1454766681</v>
      </c>
      <c r="BR11424">
        <v>1.32986809277392</v>
      </c>
      <c r="BS11424">
        <v>66002.0319481269</v>
      </c>
      <c r="BW11424" s="9">
        <v>11419</v>
      </c>
      <c r="BX11424">
        <f t="shared" si="670"/>
        <v>1</v>
      </c>
      <c r="BY11424">
        <f t="shared" si="671"/>
        <v>1</v>
      </c>
    </row>
    <row r="11425" spans="1:77">
      <c r="A11425" s="33">
        <v>11420</v>
      </c>
      <c r="BP11425">
        <v>0.774336545456061</v>
      </c>
      <c r="BQ11425">
        <v>10578.0375201778</v>
      </c>
      <c r="BR11425">
        <v>1.32055898845693</v>
      </c>
      <c r="BS11425">
        <v>64656.1678385303</v>
      </c>
      <c r="BW11425" s="9">
        <v>11420</v>
      </c>
      <c r="BX11425">
        <f t="shared" si="670"/>
        <v>1</v>
      </c>
      <c r="BY11425">
        <f t="shared" si="671"/>
        <v>1</v>
      </c>
    </row>
    <row r="11426" spans="1:77">
      <c r="A11426" s="33">
        <v>11421</v>
      </c>
      <c r="BP11426">
        <v>0.808964997591533</v>
      </c>
      <c r="BQ11426">
        <v>14292.2549081895</v>
      </c>
      <c r="BR11426">
        <v>1.39343509408025</v>
      </c>
      <c r="BS11426">
        <v>69043.4690417853</v>
      </c>
      <c r="BW11426" s="9">
        <v>11421</v>
      </c>
      <c r="BX11426">
        <f t="shared" si="670"/>
        <v>1</v>
      </c>
      <c r="BY11426">
        <f t="shared" si="671"/>
        <v>1</v>
      </c>
    </row>
    <row r="11427" spans="1:77">
      <c r="A11427" s="33">
        <v>11422</v>
      </c>
      <c r="BP11427">
        <v>0.824805004307649</v>
      </c>
      <c r="BQ11427">
        <v>12141.029669053</v>
      </c>
      <c r="BR11427">
        <v>1.43363194486132</v>
      </c>
      <c r="BS11427">
        <v>65723.5265353012</v>
      </c>
      <c r="BW11427" s="9">
        <v>11422</v>
      </c>
      <c r="BX11427">
        <f t="shared" si="670"/>
        <v>1</v>
      </c>
      <c r="BY11427">
        <f t="shared" si="671"/>
        <v>1</v>
      </c>
    </row>
    <row r="11428" spans="1:77">
      <c r="A11428" s="33">
        <v>11423</v>
      </c>
      <c r="BP11428">
        <v>0.835305497235483</v>
      </c>
      <c r="BQ11428">
        <v>15174.5804204722</v>
      </c>
      <c r="BR11428">
        <v>1.42312576152557</v>
      </c>
      <c r="BS11428">
        <v>73561.3351819978</v>
      </c>
      <c r="BW11428" s="9">
        <v>11423</v>
      </c>
      <c r="BX11428">
        <f t="shared" si="670"/>
        <v>1</v>
      </c>
      <c r="BY11428">
        <f t="shared" si="671"/>
        <v>1</v>
      </c>
    </row>
    <row r="11429" spans="1:77">
      <c r="A11429" s="33">
        <v>11424</v>
      </c>
      <c r="BP11429">
        <v>0.829774771291224</v>
      </c>
      <c r="BQ11429">
        <v>16137.4301382913</v>
      </c>
      <c r="BR11429">
        <v>1.44342499287217</v>
      </c>
      <c r="BS11429">
        <v>74525.4032156192</v>
      </c>
      <c r="BW11429" s="9">
        <v>11424</v>
      </c>
      <c r="BX11429">
        <f t="shared" si="670"/>
        <v>1</v>
      </c>
      <c r="BY11429">
        <f t="shared" si="671"/>
        <v>1</v>
      </c>
    </row>
    <row r="11430" spans="1:77">
      <c r="A11430" s="33">
        <v>11425</v>
      </c>
      <c r="BP11430">
        <v>0.790406642792897</v>
      </c>
      <c r="BQ11430">
        <v>11227.5993907983</v>
      </c>
      <c r="BR11430">
        <v>1.35387237930534</v>
      </c>
      <c r="BS11430">
        <v>65554.9694310326</v>
      </c>
      <c r="BW11430" s="9">
        <v>11425</v>
      </c>
      <c r="BX11430">
        <f t="shared" si="670"/>
        <v>1</v>
      </c>
      <c r="BY11430">
        <f t="shared" si="671"/>
        <v>1</v>
      </c>
    </row>
    <row r="11431" spans="1:77">
      <c r="A11431" s="33">
        <v>11426</v>
      </c>
      <c r="BP11431">
        <v>0.841670950503079</v>
      </c>
      <c r="BQ11431">
        <v>14662.4555733449</v>
      </c>
      <c r="BR11431">
        <v>1.45437115995715</v>
      </c>
      <c r="BS11431">
        <v>87939.5147149167</v>
      </c>
      <c r="BW11431" s="9">
        <v>11426</v>
      </c>
      <c r="BX11431">
        <f t="shared" si="670"/>
        <v>1</v>
      </c>
      <c r="BY11431">
        <f t="shared" si="671"/>
        <v>1</v>
      </c>
    </row>
    <row r="11432" spans="1:77">
      <c r="A11432" s="33">
        <v>11427</v>
      </c>
      <c r="BP11432">
        <v>0.81604474312956</v>
      </c>
      <c r="BQ11432">
        <v>13565.9706073037</v>
      </c>
      <c r="BR11432">
        <v>1.41436695369521</v>
      </c>
      <c r="BS11432">
        <v>69765.6342010974</v>
      </c>
      <c r="BW11432" s="9">
        <v>11427</v>
      </c>
      <c r="BX11432">
        <f t="shared" si="670"/>
        <v>1</v>
      </c>
      <c r="BY11432">
        <f t="shared" si="671"/>
        <v>1</v>
      </c>
    </row>
    <row r="11433" spans="1:77">
      <c r="A11433" s="33">
        <v>11428</v>
      </c>
      <c r="BP11433">
        <v>0.827319261885671</v>
      </c>
      <c r="BQ11433">
        <v>12498.2094258231</v>
      </c>
      <c r="BR11433">
        <v>1.43228650022997</v>
      </c>
      <c r="BS11433">
        <v>84791.7568402352</v>
      </c>
      <c r="BW11433" s="9">
        <v>11428</v>
      </c>
      <c r="BX11433">
        <f t="shared" si="670"/>
        <v>1</v>
      </c>
      <c r="BY11433">
        <f t="shared" si="671"/>
        <v>1</v>
      </c>
    </row>
    <row r="11434" spans="1:77">
      <c r="A11434" s="33">
        <v>11429</v>
      </c>
      <c r="BP11434">
        <v>0.839758258393867</v>
      </c>
      <c r="BQ11434">
        <v>11834.9639688115</v>
      </c>
      <c r="BR11434">
        <v>1.43847089799149</v>
      </c>
      <c r="BS11434">
        <v>83835.9902311916</v>
      </c>
      <c r="BW11434" s="9">
        <v>11429</v>
      </c>
      <c r="BX11434">
        <f t="shared" si="670"/>
        <v>1</v>
      </c>
      <c r="BY11434">
        <f t="shared" si="671"/>
        <v>1</v>
      </c>
    </row>
    <row r="11435" spans="1:77">
      <c r="A11435" s="33">
        <v>11430</v>
      </c>
      <c r="BP11435">
        <v>0.833861377097203</v>
      </c>
      <c r="BQ11435">
        <v>14679.885212306</v>
      </c>
      <c r="BR11435">
        <v>1.43153384342357</v>
      </c>
      <c r="BS11435">
        <v>71825.2290358357</v>
      </c>
      <c r="BW11435" s="9">
        <v>11430</v>
      </c>
      <c r="BX11435">
        <f t="shared" si="670"/>
        <v>1</v>
      </c>
      <c r="BY11435">
        <f t="shared" si="671"/>
        <v>1</v>
      </c>
    </row>
    <row r="11436" spans="1:77">
      <c r="A11436" s="33">
        <v>11431</v>
      </c>
      <c r="BP11436">
        <v>0.783495655210667</v>
      </c>
      <c r="BQ11436">
        <v>15115.2637930837</v>
      </c>
      <c r="BR11436">
        <v>1.36046034893073</v>
      </c>
      <c r="BS11436">
        <v>68185.5240049238</v>
      </c>
      <c r="BW11436" s="9">
        <v>11431</v>
      </c>
      <c r="BX11436">
        <f t="shared" si="670"/>
        <v>1</v>
      </c>
      <c r="BY11436">
        <f t="shared" si="671"/>
        <v>1</v>
      </c>
    </row>
    <row r="11437" spans="1:77">
      <c r="A11437" s="33">
        <v>11432</v>
      </c>
      <c r="BP11437">
        <v>0.857852401480155</v>
      </c>
      <c r="BQ11437">
        <v>15476.0086555761</v>
      </c>
      <c r="BR11437">
        <v>1.47560193679627</v>
      </c>
      <c r="BS11437">
        <v>86744.4220895572</v>
      </c>
      <c r="BW11437" s="9">
        <v>11432</v>
      </c>
      <c r="BX11437">
        <f t="shared" si="670"/>
        <v>1</v>
      </c>
      <c r="BY11437">
        <f t="shared" si="671"/>
        <v>1</v>
      </c>
    </row>
    <row r="11438" spans="1:77">
      <c r="A11438" s="33">
        <v>11433</v>
      </c>
      <c r="BP11438">
        <v>0.79138298876101</v>
      </c>
      <c r="BQ11438">
        <v>11536.1567176159</v>
      </c>
      <c r="BR11438">
        <v>1.33284342438851</v>
      </c>
      <c r="BS11438">
        <v>65560.9926000736</v>
      </c>
      <c r="BW11438" s="9">
        <v>11433</v>
      </c>
      <c r="BX11438">
        <f t="shared" si="670"/>
        <v>1</v>
      </c>
      <c r="BY11438">
        <f t="shared" si="671"/>
        <v>1</v>
      </c>
    </row>
    <row r="11439" spans="1:77">
      <c r="A11439" s="33">
        <v>11434</v>
      </c>
      <c r="BP11439">
        <v>0.848130897588501</v>
      </c>
      <c r="BQ11439">
        <v>18002.7992868183</v>
      </c>
      <c r="BR11439">
        <v>1.47317301813613</v>
      </c>
      <c r="BS11439">
        <v>92220.0513168767</v>
      </c>
      <c r="BW11439" s="9">
        <v>11434</v>
      </c>
      <c r="BX11439">
        <f t="shared" si="670"/>
        <v>1</v>
      </c>
      <c r="BY11439">
        <f t="shared" si="671"/>
        <v>1</v>
      </c>
    </row>
    <row r="11440" spans="1:77">
      <c r="A11440" s="33">
        <v>11435</v>
      </c>
      <c r="BP11440">
        <v>0.737058353407066</v>
      </c>
      <c r="BQ11440">
        <v>13889.1232897249</v>
      </c>
      <c r="BR11440">
        <v>1.25324365928599</v>
      </c>
      <c r="BS11440">
        <v>68706.8962051065</v>
      </c>
      <c r="BW11440" s="9">
        <v>11435</v>
      </c>
      <c r="BX11440">
        <f t="shared" si="670"/>
        <v>1</v>
      </c>
      <c r="BY11440">
        <f t="shared" si="671"/>
        <v>1</v>
      </c>
    </row>
    <row r="11441" spans="1:77">
      <c r="A11441" s="33">
        <v>11436</v>
      </c>
      <c r="BP11441">
        <v>0.803396415395862</v>
      </c>
      <c r="BQ11441">
        <v>11877.1985338325</v>
      </c>
      <c r="BR11441">
        <v>1.37443487101326</v>
      </c>
      <c r="BS11441">
        <v>66490.8037632835</v>
      </c>
      <c r="BW11441" s="9">
        <v>11436</v>
      </c>
      <c r="BX11441">
        <f t="shared" si="670"/>
        <v>1</v>
      </c>
      <c r="BY11441">
        <f t="shared" si="671"/>
        <v>1</v>
      </c>
    </row>
    <row r="11442" spans="1:77">
      <c r="A11442" s="33">
        <v>11437</v>
      </c>
      <c r="BP11442">
        <v>0.758403363333485</v>
      </c>
      <c r="BQ11442">
        <v>13342.7557808948</v>
      </c>
      <c r="BR11442">
        <v>1.29483087860738</v>
      </c>
      <c r="BS11442">
        <v>67293.5898389195</v>
      </c>
      <c r="BW11442" s="9">
        <v>11437</v>
      </c>
      <c r="BX11442">
        <f t="shared" si="670"/>
        <v>1</v>
      </c>
      <c r="BY11442">
        <f t="shared" si="671"/>
        <v>1</v>
      </c>
    </row>
    <row r="11443" spans="1:77">
      <c r="A11443" s="33">
        <v>11438</v>
      </c>
      <c r="BP11443">
        <v>0.794997988504374</v>
      </c>
      <c r="BQ11443">
        <v>18847.3913131161</v>
      </c>
      <c r="BR11443">
        <v>1.38443267040185</v>
      </c>
      <c r="BS11443">
        <v>73900.8918035633</v>
      </c>
      <c r="BW11443" s="9">
        <v>11438</v>
      </c>
      <c r="BX11443">
        <f t="shared" si="670"/>
        <v>1</v>
      </c>
      <c r="BY11443">
        <f t="shared" si="671"/>
        <v>1</v>
      </c>
    </row>
    <row r="11444" spans="1:77">
      <c r="A11444" s="33">
        <v>11439</v>
      </c>
      <c r="BP11444">
        <v>0.800561509588632</v>
      </c>
      <c r="BQ11444">
        <v>18217.4963791258</v>
      </c>
      <c r="BR11444">
        <v>1.38075047994336</v>
      </c>
      <c r="BS11444">
        <v>73973.2715957981</v>
      </c>
      <c r="BW11444" s="9">
        <v>11439</v>
      </c>
      <c r="BX11444">
        <f t="shared" si="670"/>
        <v>1</v>
      </c>
      <c r="BY11444">
        <f t="shared" si="671"/>
        <v>1</v>
      </c>
    </row>
    <row r="11445" spans="1:77">
      <c r="A11445" s="33">
        <v>11440</v>
      </c>
      <c r="BP11445">
        <v>0.769692008315523</v>
      </c>
      <c r="BQ11445">
        <v>19888.7394266243</v>
      </c>
      <c r="BR11445">
        <v>1.34370390070452</v>
      </c>
      <c r="BS11445">
        <v>80735.0318379406</v>
      </c>
      <c r="BW11445" s="9">
        <v>11440</v>
      </c>
      <c r="BX11445">
        <f t="shared" si="670"/>
        <v>1</v>
      </c>
      <c r="BY11445">
        <f t="shared" si="671"/>
        <v>1</v>
      </c>
    </row>
    <row r="11446" spans="1:77">
      <c r="A11446" s="33">
        <v>11441</v>
      </c>
      <c r="BP11446">
        <v>0.840526122587913</v>
      </c>
      <c r="BQ11446">
        <v>10573.5440219178</v>
      </c>
      <c r="BR11446">
        <v>1.45689803736452</v>
      </c>
      <c r="BS11446">
        <v>81694.2083966812</v>
      </c>
      <c r="BW11446" s="9">
        <v>11441</v>
      </c>
      <c r="BX11446">
        <f t="shared" si="670"/>
        <v>1</v>
      </c>
      <c r="BY11446">
        <f t="shared" si="671"/>
        <v>1</v>
      </c>
    </row>
    <row r="11447" spans="1:77">
      <c r="A11447" s="33">
        <v>11442</v>
      </c>
      <c r="BP11447">
        <v>0.78854853213677</v>
      </c>
      <c r="BQ11447">
        <v>13402.282281229</v>
      </c>
      <c r="BR11447">
        <v>1.36029356688652</v>
      </c>
      <c r="BS11447">
        <v>85284.6754002525</v>
      </c>
      <c r="BW11447" s="9">
        <v>11442</v>
      </c>
      <c r="BX11447">
        <f t="shared" si="670"/>
        <v>1</v>
      </c>
      <c r="BY11447">
        <f t="shared" si="671"/>
        <v>1</v>
      </c>
    </row>
    <row r="11448" spans="1:77">
      <c r="A11448" s="33">
        <v>11443</v>
      </c>
      <c r="BP11448">
        <v>0.808400743577577</v>
      </c>
      <c r="BQ11448">
        <v>12931.2224381315</v>
      </c>
      <c r="BR11448">
        <v>1.3901932939611</v>
      </c>
      <c r="BS11448">
        <v>68939.9372340269</v>
      </c>
      <c r="BW11448" s="9">
        <v>11443</v>
      </c>
      <c r="BX11448">
        <f t="shared" si="670"/>
        <v>1</v>
      </c>
      <c r="BY11448">
        <f t="shared" si="671"/>
        <v>1</v>
      </c>
    </row>
    <row r="11449" spans="1:77">
      <c r="A11449" s="33">
        <v>11444</v>
      </c>
      <c r="BP11449">
        <v>0.792115820312596</v>
      </c>
      <c r="BQ11449">
        <v>12054.8031196426</v>
      </c>
      <c r="BR11449">
        <v>1.35451255685747</v>
      </c>
      <c r="BS11449">
        <v>66772.3194320192</v>
      </c>
      <c r="BW11449" s="9">
        <v>11444</v>
      </c>
      <c r="BX11449">
        <f t="shared" si="670"/>
        <v>1</v>
      </c>
      <c r="BY11449">
        <f t="shared" si="671"/>
        <v>1</v>
      </c>
    </row>
    <row r="11450" spans="1:77">
      <c r="A11450" s="33">
        <v>11445</v>
      </c>
      <c r="BP11450">
        <v>0.85292709044347</v>
      </c>
      <c r="BQ11450">
        <v>15514.9686397029</v>
      </c>
      <c r="BR11450">
        <v>1.45438197755362</v>
      </c>
      <c r="BS11450">
        <v>86883.4274033984</v>
      </c>
      <c r="BW11450" s="9">
        <v>11445</v>
      </c>
      <c r="BX11450">
        <f t="shared" si="670"/>
        <v>1</v>
      </c>
      <c r="BY11450">
        <f t="shared" si="671"/>
        <v>1</v>
      </c>
    </row>
    <row r="11451" spans="1:77">
      <c r="A11451" s="33">
        <v>11446</v>
      </c>
      <c r="BP11451">
        <v>0.800714427562553</v>
      </c>
      <c r="BQ11451">
        <v>16266.7135315806</v>
      </c>
      <c r="BR11451">
        <v>1.35414616308603</v>
      </c>
      <c r="BS11451">
        <v>70956.0813154339</v>
      </c>
      <c r="BW11451" s="9">
        <v>11446</v>
      </c>
      <c r="BX11451">
        <f t="shared" si="670"/>
        <v>1</v>
      </c>
      <c r="BY11451">
        <f t="shared" si="671"/>
        <v>1</v>
      </c>
    </row>
    <row r="11452" spans="1:77">
      <c r="A11452" s="33">
        <v>11447</v>
      </c>
      <c r="BP11452">
        <v>0.820570967080605</v>
      </c>
      <c r="BQ11452">
        <v>18697.8929691496</v>
      </c>
      <c r="BR11452">
        <v>1.44181777996141</v>
      </c>
      <c r="BS11452">
        <v>76065.5872028427</v>
      </c>
      <c r="BW11452" s="9">
        <v>11447</v>
      </c>
      <c r="BX11452">
        <f t="shared" si="670"/>
        <v>1</v>
      </c>
      <c r="BY11452">
        <f t="shared" si="671"/>
        <v>1</v>
      </c>
    </row>
    <row r="11453" spans="1:77">
      <c r="A11453" s="33">
        <v>11448</v>
      </c>
      <c r="BP11453">
        <v>0.79940534445429</v>
      </c>
      <c r="BQ11453">
        <v>15907.1861938126</v>
      </c>
      <c r="BR11453">
        <v>1.37425016978458</v>
      </c>
      <c r="BS11453">
        <v>71761.117368893</v>
      </c>
      <c r="BW11453" s="9">
        <v>11448</v>
      </c>
      <c r="BX11453">
        <f t="shared" si="670"/>
        <v>1</v>
      </c>
      <c r="BY11453">
        <f t="shared" si="671"/>
        <v>1</v>
      </c>
    </row>
    <row r="11454" spans="1:77">
      <c r="A11454" s="33">
        <v>11449</v>
      </c>
      <c r="BP11454">
        <v>0.829984612632299</v>
      </c>
      <c r="BQ11454">
        <v>13696.9914140686</v>
      </c>
      <c r="BR11454">
        <v>1.44981046118988</v>
      </c>
      <c r="BS11454">
        <v>68592.0515945596</v>
      </c>
      <c r="BW11454" s="9">
        <v>11449</v>
      </c>
      <c r="BX11454">
        <f t="shared" si="670"/>
        <v>1</v>
      </c>
      <c r="BY11454">
        <f t="shared" si="671"/>
        <v>1</v>
      </c>
    </row>
    <row r="11455" spans="1:77">
      <c r="A11455" s="33">
        <v>11450</v>
      </c>
      <c r="BP11455">
        <v>0.828136580861722</v>
      </c>
      <c r="BQ11455">
        <v>17615.7307324829</v>
      </c>
      <c r="BR11455">
        <v>1.40885650569852</v>
      </c>
      <c r="BS11455">
        <v>92233.527104011</v>
      </c>
      <c r="BW11455" s="9">
        <v>11450</v>
      </c>
      <c r="BX11455">
        <f t="shared" si="670"/>
        <v>1</v>
      </c>
      <c r="BY11455">
        <f t="shared" si="671"/>
        <v>1</v>
      </c>
    </row>
    <row r="11456" spans="1:77">
      <c r="A11456" s="33">
        <v>11451</v>
      </c>
      <c r="BP11456">
        <v>0.802625145240213</v>
      </c>
      <c r="BQ11456">
        <v>11778.566057524</v>
      </c>
      <c r="BR11456">
        <v>1.38380059885238</v>
      </c>
      <c r="BS11456">
        <v>80587.0465595675</v>
      </c>
      <c r="BW11456" s="9">
        <v>11451</v>
      </c>
      <c r="BX11456">
        <f t="shared" si="670"/>
        <v>1</v>
      </c>
      <c r="BY11456">
        <f t="shared" si="671"/>
        <v>1</v>
      </c>
    </row>
    <row r="11457" spans="1:77">
      <c r="A11457" s="33">
        <v>11452</v>
      </c>
      <c r="BP11457">
        <v>0.870074459993589</v>
      </c>
      <c r="BQ11457">
        <v>15884.8975972689</v>
      </c>
      <c r="BR11457">
        <v>1.49723579743261</v>
      </c>
      <c r="BS11457">
        <v>88015.6897370503</v>
      </c>
      <c r="BW11457" s="9">
        <v>11452</v>
      </c>
      <c r="BX11457">
        <f t="shared" si="670"/>
        <v>1</v>
      </c>
      <c r="BY11457">
        <f t="shared" si="671"/>
        <v>1</v>
      </c>
    </row>
    <row r="11458" spans="1:77">
      <c r="A11458" s="33">
        <v>11453</v>
      </c>
      <c r="BP11458">
        <v>0.837681171514936</v>
      </c>
      <c r="BQ11458">
        <v>12128.9013695259</v>
      </c>
      <c r="BR11458">
        <v>1.46759095639912</v>
      </c>
      <c r="BS11458">
        <v>67708.1648571876</v>
      </c>
      <c r="BW11458" s="9">
        <v>11453</v>
      </c>
      <c r="BX11458">
        <f t="shared" si="670"/>
        <v>1</v>
      </c>
      <c r="BY11458">
        <f t="shared" si="671"/>
        <v>1</v>
      </c>
    </row>
    <row r="11459" spans="1:77">
      <c r="A11459" s="33">
        <v>11454</v>
      </c>
      <c r="BP11459">
        <v>0.885702451298331</v>
      </c>
      <c r="BQ11459">
        <v>14413.0229733312</v>
      </c>
      <c r="BR11459">
        <v>1.54763205532932</v>
      </c>
      <c r="BS11459">
        <v>68258.3321381466</v>
      </c>
      <c r="BW11459" s="9">
        <v>11454</v>
      </c>
      <c r="BX11459">
        <f t="shared" si="670"/>
        <v>1</v>
      </c>
      <c r="BY11459">
        <f t="shared" si="671"/>
        <v>1</v>
      </c>
    </row>
    <row r="11460" spans="1:77">
      <c r="A11460" s="33">
        <v>11455</v>
      </c>
      <c r="BP11460">
        <v>0.815429898575484</v>
      </c>
      <c r="BQ11460">
        <v>14396.5095386238</v>
      </c>
      <c r="BR11460">
        <v>1.41737578285308</v>
      </c>
      <c r="BS11460">
        <v>84403.6710292852</v>
      </c>
      <c r="BW11460" s="9">
        <v>11455</v>
      </c>
      <c r="BX11460">
        <f t="shared" si="670"/>
        <v>1</v>
      </c>
      <c r="BY11460">
        <f t="shared" si="671"/>
        <v>1</v>
      </c>
    </row>
    <row r="11461" spans="1:77">
      <c r="A11461" s="33">
        <v>11456</v>
      </c>
      <c r="BP11461">
        <v>0.826555768500085</v>
      </c>
      <c r="BQ11461">
        <v>16057.6398514574</v>
      </c>
      <c r="BR11461">
        <v>1.4123384308104</v>
      </c>
      <c r="BS11461">
        <v>69709.8775538969</v>
      </c>
      <c r="BW11461" s="9">
        <v>11456</v>
      </c>
      <c r="BX11461">
        <f t="shared" si="670"/>
        <v>1</v>
      </c>
      <c r="BY11461">
        <f t="shared" si="671"/>
        <v>1</v>
      </c>
    </row>
    <row r="11462" spans="1:77">
      <c r="A11462" s="33">
        <v>11457</v>
      </c>
      <c r="BP11462">
        <v>0.782141173142732</v>
      </c>
      <c r="BQ11462">
        <v>15043.810425054</v>
      </c>
      <c r="BR11462">
        <v>1.34562541139585</v>
      </c>
      <c r="BS11462">
        <v>68039.2563051081</v>
      </c>
      <c r="BW11462" s="9">
        <v>11457</v>
      </c>
      <c r="BX11462">
        <f t="shared" si="670"/>
        <v>1</v>
      </c>
      <c r="BY11462">
        <f t="shared" si="671"/>
        <v>1</v>
      </c>
    </row>
    <row r="11463" spans="1:77">
      <c r="A11463" s="33">
        <v>11458</v>
      </c>
      <c r="BP11463">
        <v>0.85001766166065</v>
      </c>
      <c r="BQ11463">
        <v>19807.4895114006</v>
      </c>
      <c r="BR11463">
        <v>1.45752994390949</v>
      </c>
      <c r="BS11463">
        <v>94844.1144197611</v>
      </c>
      <c r="BW11463" s="9">
        <v>11458</v>
      </c>
      <c r="BX11463">
        <f t="shared" ref="BX11463:BX11526" si="672">IF(BU11463=MAX($BU11463:$BV11463),1,0)</f>
        <v>1</v>
      </c>
      <c r="BY11463">
        <f t="shared" ref="BY11463:BY11526" si="673">IF(BV11463=MAX($BU11463:$BV11463),1,0)</f>
        <v>1</v>
      </c>
    </row>
    <row r="11464" spans="1:77">
      <c r="A11464" s="33">
        <v>11459</v>
      </c>
      <c r="BP11464">
        <v>0.833141990823034</v>
      </c>
      <c r="BQ11464">
        <v>9993.64871713419</v>
      </c>
      <c r="BR11464">
        <v>1.45913798864504</v>
      </c>
      <c r="BS11464">
        <v>66338.8180239384</v>
      </c>
      <c r="BW11464" s="9">
        <v>11459</v>
      </c>
      <c r="BX11464">
        <f t="shared" si="672"/>
        <v>1</v>
      </c>
      <c r="BY11464">
        <f t="shared" si="673"/>
        <v>1</v>
      </c>
    </row>
    <row r="11465" spans="1:77">
      <c r="A11465" s="33">
        <v>11460</v>
      </c>
      <c r="BP11465">
        <v>0.828813018017209</v>
      </c>
      <c r="BQ11465">
        <v>11535.4242586674</v>
      </c>
      <c r="BR11465">
        <v>1.44753840637383</v>
      </c>
      <c r="BS11465">
        <v>64659.9443373521</v>
      </c>
      <c r="BW11465" s="9">
        <v>11460</v>
      </c>
      <c r="BX11465">
        <f t="shared" si="672"/>
        <v>1</v>
      </c>
      <c r="BY11465">
        <f t="shared" si="673"/>
        <v>1</v>
      </c>
    </row>
    <row r="11466" spans="1:77">
      <c r="A11466" s="33">
        <v>11461</v>
      </c>
      <c r="BP11466">
        <v>0.801785640738984</v>
      </c>
      <c r="BQ11466">
        <v>13746.0537982171</v>
      </c>
      <c r="BR11466">
        <v>1.37915173816314</v>
      </c>
      <c r="BS11466">
        <v>68479.042594991</v>
      </c>
      <c r="BW11466" s="9">
        <v>11461</v>
      </c>
      <c r="BX11466">
        <f t="shared" si="672"/>
        <v>1</v>
      </c>
      <c r="BY11466">
        <f t="shared" si="673"/>
        <v>1</v>
      </c>
    </row>
    <row r="11467" spans="1:77">
      <c r="A11467" s="33">
        <v>11462</v>
      </c>
      <c r="BP11467">
        <v>0.841159789575481</v>
      </c>
      <c r="BQ11467">
        <v>17159.0586873112</v>
      </c>
      <c r="BR11467">
        <v>1.44079459313244</v>
      </c>
      <c r="BS11467">
        <v>87787.0292346404</v>
      </c>
      <c r="BW11467" s="9">
        <v>11462</v>
      </c>
      <c r="BX11467">
        <f t="shared" si="672"/>
        <v>1</v>
      </c>
      <c r="BY11467">
        <f t="shared" si="673"/>
        <v>1</v>
      </c>
    </row>
    <row r="11468" spans="1:77">
      <c r="A11468" s="33">
        <v>11463</v>
      </c>
      <c r="BP11468">
        <v>0.777052098654473</v>
      </c>
      <c r="BQ11468">
        <v>15657.4831888888</v>
      </c>
      <c r="BR11468">
        <v>1.33745549311458</v>
      </c>
      <c r="BS11468">
        <v>85794.1499574198</v>
      </c>
      <c r="BW11468" s="9">
        <v>11463</v>
      </c>
      <c r="BX11468">
        <f t="shared" si="672"/>
        <v>1</v>
      </c>
      <c r="BY11468">
        <f t="shared" si="673"/>
        <v>1</v>
      </c>
    </row>
    <row r="11469" spans="1:77">
      <c r="A11469" s="33">
        <v>11464</v>
      </c>
      <c r="BP11469">
        <v>0.748939227344736</v>
      </c>
      <c r="BQ11469">
        <v>13038.9533031456</v>
      </c>
      <c r="BR11469">
        <v>1.27173650494403</v>
      </c>
      <c r="BS11469">
        <v>85208.5034267</v>
      </c>
      <c r="BW11469" s="9">
        <v>11464</v>
      </c>
      <c r="BX11469">
        <f t="shared" si="672"/>
        <v>1</v>
      </c>
      <c r="BY11469">
        <f t="shared" si="673"/>
        <v>1</v>
      </c>
    </row>
    <row r="11470" spans="1:77">
      <c r="A11470" s="33">
        <v>11465</v>
      </c>
      <c r="BP11470">
        <v>0.823155875329071</v>
      </c>
      <c r="BQ11470">
        <v>16040.1990838102</v>
      </c>
      <c r="BR11470">
        <v>1.42487195674015</v>
      </c>
      <c r="BS11470">
        <v>75922.3695470633</v>
      </c>
      <c r="BW11470" s="9">
        <v>11465</v>
      </c>
      <c r="BX11470">
        <f t="shared" si="672"/>
        <v>1</v>
      </c>
      <c r="BY11470">
        <f t="shared" si="673"/>
        <v>1</v>
      </c>
    </row>
    <row r="11471" spans="1:77">
      <c r="A11471" s="33">
        <v>11466</v>
      </c>
      <c r="BP11471">
        <v>0.828546178935368</v>
      </c>
      <c r="BQ11471">
        <v>22536.790162319</v>
      </c>
      <c r="BR11471">
        <v>1.38511477657431</v>
      </c>
      <c r="BS11471">
        <v>80293.7689565368</v>
      </c>
      <c r="BW11471" s="9">
        <v>11466</v>
      </c>
      <c r="BX11471">
        <f t="shared" si="672"/>
        <v>1</v>
      </c>
      <c r="BY11471">
        <f t="shared" si="673"/>
        <v>1</v>
      </c>
    </row>
    <row r="11472" spans="1:77">
      <c r="A11472" s="33">
        <v>11467</v>
      </c>
      <c r="BP11472">
        <v>0.837210813909958</v>
      </c>
      <c r="BQ11472">
        <v>13000.6874292163</v>
      </c>
      <c r="BR11472">
        <v>1.42677740249322</v>
      </c>
      <c r="BS11472">
        <v>87061.2501709602</v>
      </c>
      <c r="BW11472" s="9">
        <v>11467</v>
      </c>
      <c r="BX11472">
        <f t="shared" si="672"/>
        <v>1</v>
      </c>
      <c r="BY11472">
        <f t="shared" si="673"/>
        <v>1</v>
      </c>
    </row>
    <row r="11473" spans="1:77">
      <c r="A11473" s="33">
        <v>11468</v>
      </c>
      <c r="BP11473">
        <v>0.830997589728369</v>
      </c>
      <c r="BQ11473">
        <v>13894.6997460635</v>
      </c>
      <c r="BR11473">
        <v>1.42490007544027</v>
      </c>
      <c r="BS11473">
        <v>67442.309586662</v>
      </c>
      <c r="BW11473" s="9">
        <v>11468</v>
      </c>
      <c r="BX11473">
        <f t="shared" si="672"/>
        <v>1</v>
      </c>
      <c r="BY11473">
        <f t="shared" si="673"/>
        <v>1</v>
      </c>
    </row>
    <row r="11474" spans="1:77">
      <c r="A11474" s="33">
        <v>11469</v>
      </c>
      <c r="BP11474">
        <v>0.835581614432653</v>
      </c>
      <c r="BQ11474">
        <v>14567.5352443494</v>
      </c>
      <c r="BR11474">
        <v>1.442850545709</v>
      </c>
      <c r="BS11474">
        <v>71150.1572140111</v>
      </c>
      <c r="BW11474" s="9">
        <v>11469</v>
      </c>
      <c r="BX11474">
        <f t="shared" si="672"/>
        <v>1</v>
      </c>
      <c r="BY11474">
        <f t="shared" si="673"/>
        <v>1</v>
      </c>
    </row>
    <row r="11475" spans="1:77">
      <c r="A11475" s="33">
        <v>11470</v>
      </c>
      <c r="BP11475">
        <v>0.813027152470653</v>
      </c>
      <c r="BQ11475">
        <v>16390.5091891329</v>
      </c>
      <c r="BR11475">
        <v>1.40801251535376</v>
      </c>
      <c r="BS11475">
        <v>73426.1878353976</v>
      </c>
      <c r="BW11475" s="9">
        <v>11470</v>
      </c>
      <c r="BX11475">
        <f t="shared" si="672"/>
        <v>1</v>
      </c>
      <c r="BY11475">
        <f t="shared" si="673"/>
        <v>1</v>
      </c>
    </row>
    <row r="11476" spans="1:77">
      <c r="A11476" s="33">
        <v>11471</v>
      </c>
      <c r="BP11476">
        <v>0.832416596362078</v>
      </c>
      <c r="BQ11476">
        <v>15710.0616521113</v>
      </c>
      <c r="BR11476">
        <v>1.44632787017158</v>
      </c>
      <c r="BS11476">
        <v>72212.3131229518</v>
      </c>
      <c r="BW11476" s="9">
        <v>11471</v>
      </c>
      <c r="BX11476">
        <f t="shared" si="672"/>
        <v>1</v>
      </c>
      <c r="BY11476">
        <f t="shared" si="673"/>
        <v>1</v>
      </c>
    </row>
    <row r="11477" spans="1:77">
      <c r="A11477" s="33">
        <v>11472</v>
      </c>
      <c r="BP11477">
        <v>0.818293389951302</v>
      </c>
      <c r="BQ11477">
        <v>13274.3994288146</v>
      </c>
      <c r="BR11477">
        <v>1.40670364605565</v>
      </c>
      <c r="BS11477">
        <v>68912.0179966674</v>
      </c>
      <c r="BW11477" s="9">
        <v>11472</v>
      </c>
      <c r="BX11477">
        <f t="shared" si="672"/>
        <v>1</v>
      </c>
      <c r="BY11477">
        <f t="shared" si="673"/>
        <v>1</v>
      </c>
    </row>
    <row r="11478" spans="1:77">
      <c r="A11478" s="33">
        <v>11473</v>
      </c>
      <c r="BP11478">
        <v>0.779266288251747</v>
      </c>
      <c r="BQ11478">
        <v>22186.716859529</v>
      </c>
      <c r="BR11478">
        <v>1.33326196192589</v>
      </c>
      <c r="BS11478">
        <v>80168.0511095488</v>
      </c>
      <c r="BW11478" s="9">
        <v>11473</v>
      </c>
      <c r="BX11478">
        <f t="shared" si="672"/>
        <v>1</v>
      </c>
      <c r="BY11478">
        <f t="shared" si="673"/>
        <v>1</v>
      </c>
    </row>
    <row r="11479" spans="1:77">
      <c r="A11479" s="33">
        <v>11474</v>
      </c>
      <c r="BP11479">
        <v>0.799305027902892</v>
      </c>
      <c r="BQ11479">
        <v>13907.4250917618</v>
      </c>
      <c r="BR11479">
        <v>1.37474136684582</v>
      </c>
      <c r="BS11479">
        <v>67281.2372399175</v>
      </c>
      <c r="BW11479" s="9">
        <v>11474</v>
      </c>
      <c r="BX11479">
        <f t="shared" si="672"/>
        <v>1</v>
      </c>
      <c r="BY11479">
        <f t="shared" si="673"/>
        <v>1</v>
      </c>
    </row>
    <row r="11480" spans="1:77">
      <c r="A11480" s="33">
        <v>11475</v>
      </c>
      <c r="BP11480">
        <v>0.82742567336321</v>
      </c>
      <c r="BQ11480">
        <v>14809.0330725755</v>
      </c>
      <c r="BR11480">
        <v>1.43589311916366</v>
      </c>
      <c r="BS11480">
        <v>69808.5888914893</v>
      </c>
      <c r="BW11480" s="9">
        <v>11475</v>
      </c>
      <c r="BX11480">
        <f t="shared" si="672"/>
        <v>1</v>
      </c>
      <c r="BY11480">
        <f t="shared" si="673"/>
        <v>1</v>
      </c>
    </row>
    <row r="11481" spans="1:77">
      <c r="A11481" s="33">
        <v>11476</v>
      </c>
      <c r="BP11481">
        <v>0.725578900205016</v>
      </c>
      <c r="BQ11481">
        <v>14297.9833728977</v>
      </c>
      <c r="BR11481">
        <v>1.21512548339151</v>
      </c>
      <c r="BS11481">
        <v>87637.4401141531</v>
      </c>
      <c r="BW11481" s="9">
        <v>11476</v>
      </c>
      <c r="BX11481">
        <f t="shared" si="672"/>
        <v>1</v>
      </c>
      <c r="BY11481">
        <f t="shared" si="673"/>
        <v>1</v>
      </c>
    </row>
    <row r="11482" spans="1:77">
      <c r="A11482" s="33">
        <v>11477</v>
      </c>
      <c r="BP11482">
        <v>0.759397382071252</v>
      </c>
      <c r="BQ11482">
        <v>11277.7248515283</v>
      </c>
      <c r="BR11482">
        <v>1.28962263239749</v>
      </c>
      <c r="BS11482">
        <v>78800.9716686253</v>
      </c>
      <c r="BW11482" s="9">
        <v>11477</v>
      </c>
      <c r="BX11482">
        <f t="shared" si="672"/>
        <v>1</v>
      </c>
      <c r="BY11482">
        <f t="shared" si="673"/>
        <v>1</v>
      </c>
    </row>
    <row r="11483" spans="1:77">
      <c r="A11483" s="33">
        <v>11478</v>
      </c>
      <c r="BP11483">
        <v>0.828909059834132</v>
      </c>
      <c r="BQ11483">
        <v>14102.3780765746</v>
      </c>
      <c r="BR11483">
        <v>1.44835453984605</v>
      </c>
      <c r="BS11483">
        <v>72502.6997024708</v>
      </c>
      <c r="BW11483" s="9">
        <v>11478</v>
      </c>
      <c r="BX11483">
        <f t="shared" si="672"/>
        <v>1</v>
      </c>
      <c r="BY11483">
        <f t="shared" si="673"/>
        <v>1</v>
      </c>
    </row>
    <row r="11484" spans="1:77">
      <c r="A11484" s="33">
        <v>11479</v>
      </c>
      <c r="BP11484">
        <v>0.786275923254114</v>
      </c>
      <c r="BQ11484">
        <v>17670.2565746337</v>
      </c>
      <c r="BR11484">
        <v>1.32561042678228</v>
      </c>
      <c r="BS11484">
        <v>74631.6924947972</v>
      </c>
      <c r="BW11484" s="9">
        <v>11479</v>
      </c>
      <c r="BX11484">
        <f t="shared" si="672"/>
        <v>1</v>
      </c>
      <c r="BY11484">
        <f t="shared" si="673"/>
        <v>1</v>
      </c>
    </row>
    <row r="11485" spans="1:77">
      <c r="A11485" s="33">
        <v>11480</v>
      </c>
      <c r="BP11485">
        <v>0.796182543886081</v>
      </c>
      <c r="BQ11485">
        <v>13116.3250402021</v>
      </c>
      <c r="BR11485">
        <v>1.39359428292683</v>
      </c>
      <c r="BS11485">
        <v>67939.2508522144</v>
      </c>
      <c r="BW11485" s="9">
        <v>11480</v>
      </c>
      <c r="BX11485">
        <f t="shared" si="672"/>
        <v>1</v>
      </c>
      <c r="BY11485">
        <f t="shared" si="673"/>
        <v>1</v>
      </c>
    </row>
    <row r="11486" spans="1:77">
      <c r="A11486" s="33">
        <v>11481</v>
      </c>
      <c r="BP11486">
        <v>0.814597423753905</v>
      </c>
      <c r="BQ11486">
        <v>21837.0257578252</v>
      </c>
      <c r="BR11486">
        <v>1.39170869273597</v>
      </c>
      <c r="BS11486">
        <v>97476.6000234219</v>
      </c>
      <c r="BW11486" s="9">
        <v>11481</v>
      </c>
      <c r="BX11486">
        <f t="shared" si="672"/>
        <v>1</v>
      </c>
      <c r="BY11486">
        <f t="shared" si="673"/>
        <v>1</v>
      </c>
    </row>
    <row r="11487" spans="1:77">
      <c r="A11487" s="33">
        <v>11482</v>
      </c>
      <c r="BP11487">
        <v>0.832349331205731</v>
      </c>
      <c r="BQ11487">
        <v>12174.3523987456</v>
      </c>
      <c r="BR11487">
        <v>1.44314231666925</v>
      </c>
      <c r="BS11487">
        <v>67479.7989171087</v>
      </c>
      <c r="BW11487" s="9">
        <v>11482</v>
      </c>
      <c r="BX11487">
        <f t="shared" si="672"/>
        <v>1</v>
      </c>
      <c r="BY11487">
        <f t="shared" si="673"/>
        <v>1</v>
      </c>
    </row>
    <row r="11488" spans="1:77">
      <c r="A11488" s="33">
        <v>11483</v>
      </c>
      <c r="BP11488">
        <v>0.770802475249371</v>
      </c>
      <c r="BQ11488">
        <v>14390.3579655955</v>
      </c>
      <c r="BR11488">
        <v>1.31811418129699</v>
      </c>
      <c r="BS11488">
        <v>71869.5386531493</v>
      </c>
      <c r="BW11488" s="9">
        <v>11483</v>
      </c>
      <c r="BX11488">
        <f t="shared" si="672"/>
        <v>1</v>
      </c>
      <c r="BY11488">
        <f t="shared" si="673"/>
        <v>1</v>
      </c>
    </row>
    <row r="11489" spans="1:77">
      <c r="A11489" s="33">
        <v>11484</v>
      </c>
      <c r="BP11489">
        <v>0.791473859720882</v>
      </c>
      <c r="BQ11489">
        <v>13256.3915500321</v>
      </c>
      <c r="BR11489">
        <v>1.36264746980937</v>
      </c>
      <c r="BS11489">
        <v>82808.4905058543</v>
      </c>
      <c r="BW11489" s="9">
        <v>11484</v>
      </c>
      <c r="BX11489">
        <f t="shared" si="672"/>
        <v>1</v>
      </c>
      <c r="BY11489">
        <f t="shared" si="673"/>
        <v>1</v>
      </c>
    </row>
    <row r="11490" spans="1:77">
      <c r="A11490" s="33">
        <v>11485</v>
      </c>
      <c r="BP11490">
        <v>0.831965147008183</v>
      </c>
      <c r="BQ11490">
        <v>15782.4955430144</v>
      </c>
      <c r="BR11490">
        <v>1.42629655707973</v>
      </c>
      <c r="BS11490">
        <v>87753.5894587507</v>
      </c>
      <c r="BW11490" s="9">
        <v>11485</v>
      </c>
      <c r="BX11490">
        <f t="shared" si="672"/>
        <v>1</v>
      </c>
      <c r="BY11490">
        <f t="shared" si="673"/>
        <v>1</v>
      </c>
    </row>
    <row r="11491" spans="1:77">
      <c r="A11491" s="33">
        <v>11486</v>
      </c>
      <c r="BP11491">
        <v>0.818100600229447</v>
      </c>
      <c r="BQ11491">
        <v>12579.5128051042</v>
      </c>
      <c r="BR11491">
        <v>1.42631300335405</v>
      </c>
      <c r="BS11491">
        <v>82664.0357660759</v>
      </c>
      <c r="BW11491" s="9">
        <v>11486</v>
      </c>
      <c r="BX11491">
        <f t="shared" si="672"/>
        <v>1</v>
      </c>
      <c r="BY11491">
        <f t="shared" si="673"/>
        <v>1</v>
      </c>
    </row>
    <row r="11492" spans="1:77">
      <c r="A11492" s="33">
        <v>11487</v>
      </c>
      <c r="BP11492">
        <v>0.789762455283652</v>
      </c>
      <c r="BQ11492">
        <v>10514.0583664086</v>
      </c>
      <c r="BR11492">
        <v>1.3643571060821</v>
      </c>
      <c r="BS11492">
        <v>79691.3384792554</v>
      </c>
      <c r="BW11492" s="9">
        <v>11487</v>
      </c>
      <c r="BX11492">
        <f t="shared" si="672"/>
        <v>1</v>
      </c>
      <c r="BY11492">
        <f t="shared" si="673"/>
        <v>1</v>
      </c>
    </row>
    <row r="11493" spans="1:77">
      <c r="A11493" s="33">
        <v>11488</v>
      </c>
      <c r="BP11493">
        <v>0.822680643171377</v>
      </c>
      <c r="BQ11493">
        <v>12513.4578482527</v>
      </c>
      <c r="BR11493">
        <v>1.4001240014165</v>
      </c>
      <c r="BS11493">
        <v>81273.7945479624</v>
      </c>
      <c r="BW11493" s="9">
        <v>11488</v>
      </c>
      <c r="BX11493">
        <f t="shared" si="672"/>
        <v>1</v>
      </c>
      <c r="BY11493">
        <f t="shared" si="673"/>
        <v>1</v>
      </c>
    </row>
    <row r="11494" spans="1:77">
      <c r="A11494" s="33">
        <v>11489</v>
      </c>
      <c r="BP11494">
        <v>0.813650294442725</v>
      </c>
      <c r="BQ11494">
        <v>13077.1981304525</v>
      </c>
      <c r="BR11494">
        <v>1.37940732716217</v>
      </c>
      <c r="BS11494">
        <v>86719.5846934052</v>
      </c>
      <c r="BW11494" s="9">
        <v>11489</v>
      </c>
      <c r="BX11494">
        <f t="shared" si="672"/>
        <v>1</v>
      </c>
      <c r="BY11494">
        <f t="shared" si="673"/>
        <v>1</v>
      </c>
    </row>
    <row r="11495" spans="1:77">
      <c r="A11495" s="33">
        <v>11490</v>
      </c>
      <c r="BP11495">
        <v>0.808200310783935</v>
      </c>
      <c r="BQ11495">
        <v>15767.3768364863</v>
      </c>
      <c r="BR11495">
        <v>1.38737330043336</v>
      </c>
      <c r="BS11495">
        <v>92613.3312920254</v>
      </c>
      <c r="BW11495" s="9">
        <v>11490</v>
      </c>
      <c r="BX11495">
        <f t="shared" si="672"/>
        <v>1</v>
      </c>
      <c r="BY11495">
        <f t="shared" si="673"/>
        <v>1</v>
      </c>
    </row>
    <row r="11496" spans="1:77">
      <c r="A11496" s="33">
        <v>11491</v>
      </c>
      <c r="BP11496">
        <v>0.758967898372029</v>
      </c>
      <c r="BQ11496">
        <v>21453.5132806333</v>
      </c>
      <c r="BR11496">
        <v>1.29589326703003</v>
      </c>
      <c r="BS11496">
        <v>76312.676656375</v>
      </c>
      <c r="BW11496" s="9">
        <v>11491</v>
      </c>
      <c r="BX11496">
        <f t="shared" si="672"/>
        <v>1</v>
      </c>
      <c r="BY11496">
        <f t="shared" si="673"/>
        <v>1</v>
      </c>
    </row>
    <row r="11497" spans="1:77">
      <c r="A11497" s="33">
        <v>11492</v>
      </c>
      <c r="BP11497">
        <v>0.808480204090717</v>
      </c>
      <c r="BQ11497">
        <v>13296.5476337485</v>
      </c>
      <c r="BR11497">
        <v>1.36362648059181</v>
      </c>
      <c r="BS11497">
        <v>67900.6686781082</v>
      </c>
      <c r="BW11497" s="9">
        <v>11492</v>
      </c>
      <c r="BX11497">
        <f t="shared" si="672"/>
        <v>1</v>
      </c>
      <c r="BY11497">
        <f t="shared" si="673"/>
        <v>1</v>
      </c>
    </row>
    <row r="11498" spans="1:77">
      <c r="A11498" s="33">
        <v>11493</v>
      </c>
      <c r="BP11498">
        <v>0.859440983681298</v>
      </c>
      <c r="BQ11498">
        <v>14319.6710068152</v>
      </c>
      <c r="BR11498">
        <v>1.50048053012921</v>
      </c>
      <c r="BS11498">
        <v>87366.2537378369</v>
      </c>
      <c r="BW11498" s="9">
        <v>11493</v>
      </c>
      <c r="BX11498">
        <f t="shared" si="672"/>
        <v>1</v>
      </c>
      <c r="BY11498">
        <f t="shared" si="673"/>
        <v>1</v>
      </c>
    </row>
    <row r="11499" spans="1:77">
      <c r="A11499" s="33">
        <v>11494</v>
      </c>
      <c r="BP11499">
        <v>0.810433376151735</v>
      </c>
      <c r="BQ11499">
        <v>11160.1800016037</v>
      </c>
      <c r="BR11499">
        <v>1.39081799067764</v>
      </c>
      <c r="BS11499">
        <v>63307.5521402939</v>
      </c>
      <c r="BW11499" s="9">
        <v>11494</v>
      </c>
      <c r="BX11499">
        <f t="shared" si="672"/>
        <v>1</v>
      </c>
      <c r="BY11499">
        <f t="shared" si="673"/>
        <v>1</v>
      </c>
    </row>
    <row r="11500" spans="1:77">
      <c r="A11500" s="33">
        <v>11495</v>
      </c>
      <c r="BP11500">
        <v>0.764295585333793</v>
      </c>
      <c r="BQ11500">
        <v>14335.563524412</v>
      </c>
      <c r="BR11500">
        <v>1.31597915075368</v>
      </c>
      <c r="BS11500">
        <v>67942.9437042596</v>
      </c>
      <c r="BW11500" s="9">
        <v>11495</v>
      </c>
      <c r="BX11500">
        <f t="shared" si="672"/>
        <v>1</v>
      </c>
      <c r="BY11500">
        <f t="shared" si="673"/>
        <v>1</v>
      </c>
    </row>
    <row r="11501" spans="1:77">
      <c r="A11501" s="33">
        <v>11496</v>
      </c>
      <c r="BP11501">
        <v>0.762099012990129</v>
      </c>
      <c r="BQ11501">
        <v>14594.4793856729</v>
      </c>
      <c r="BR11501">
        <v>1.29857506304527</v>
      </c>
      <c r="BS11501">
        <v>70424.4561519524</v>
      </c>
      <c r="BW11501" s="9">
        <v>11496</v>
      </c>
      <c r="BX11501">
        <f t="shared" si="672"/>
        <v>1</v>
      </c>
      <c r="BY11501">
        <f t="shared" si="673"/>
        <v>1</v>
      </c>
    </row>
    <row r="11502" spans="1:77">
      <c r="A11502" s="33">
        <v>11497</v>
      </c>
      <c r="BP11502">
        <v>0.822771159546146</v>
      </c>
      <c r="BQ11502">
        <v>15575.8726445513</v>
      </c>
      <c r="BR11502">
        <v>1.37810153704033</v>
      </c>
      <c r="BS11502">
        <v>69564.0228276334</v>
      </c>
      <c r="BW11502" s="9">
        <v>11497</v>
      </c>
      <c r="BX11502">
        <f t="shared" si="672"/>
        <v>1</v>
      </c>
      <c r="BY11502">
        <f t="shared" si="673"/>
        <v>1</v>
      </c>
    </row>
    <row r="11503" spans="1:77">
      <c r="A11503" s="33">
        <v>11498</v>
      </c>
      <c r="BP11503">
        <v>0.761853358694999</v>
      </c>
      <c r="BQ11503">
        <v>15411.8203824018</v>
      </c>
      <c r="BR11503">
        <v>1.30020126651065</v>
      </c>
      <c r="BS11503">
        <v>72242.4353376936</v>
      </c>
      <c r="BW11503" s="9">
        <v>11498</v>
      </c>
      <c r="BX11503">
        <f t="shared" si="672"/>
        <v>1</v>
      </c>
      <c r="BY11503">
        <f t="shared" si="673"/>
        <v>1</v>
      </c>
    </row>
    <row r="11504" spans="1:77">
      <c r="A11504" s="33">
        <v>11499</v>
      </c>
      <c r="BP11504">
        <v>0.799178385405702</v>
      </c>
      <c r="BQ11504">
        <v>11655.6309916717</v>
      </c>
      <c r="BR11504">
        <v>1.36796761384188</v>
      </c>
      <c r="BS11504">
        <v>64899.4233253759</v>
      </c>
      <c r="BW11504" s="9">
        <v>11499</v>
      </c>
      <c r="BX11504">
        <f t="shared" si="672"/>
        <v>1</v>
      </c>
      <c r="BY11504">
        <f t="shared" si="673"/>
        <v>1</v>
      </c>
    </row>
    <row r="11505" spans="1:77">
      <c r="A11505" s="33">
        <v>11500</v>
      </c>
      <c r="BP11505">
        <v>0.822585860049066</v>
      </c>
      <c r="BQ11505">
        <v>14462.6144835577</v>
      </c>
      <c r="BR11505">
        <v>1.4266294793275</v>
      </c>
      <c r="BS11505">
        <v>71715.9238125655</v>
      </c>
      <c r="BW11505" s="9">
        <v>11500</v>
      </c>
      <c r="BX11505">
        <f t="shared" si="672"/>
        <v>1</v>
      </c>
      <c r="BY11505">
        <f t="shared" si="673"/>
        <v>1</v>
      </c>
    </row>
    <row r="11506" spans="1:77">
      <c r="A11506" s="33">
        <v>11501</v>
      </c>
      <c r="BP11506">
        <v>0.861162541355166</v>
      </c>
      <c r="BQ11506">
        <v>16503.2894104429</v>
      </c>
      <c r="BR11506">
        <v>1.45279232076065</v>
      </c>
      <c r="BS11506">
        <v>70431.9457445154</v>
      </c>
      <c r="BW11506" s="9">
        <v>11501</v>
      </c>
      <c r="BX11506">
        <f t="shared" si="672"/>
        <v>1</v>
      </c>
      <c r="BY11506">
        <f t="shared" si="673"/>
        <v>1</v>
      </c>
    </row>
    <row r="11507" spans="1:77">
      <c r="A11507" s="33">
        <v>11502</v>
      </c>
      <c r="BP11507">
        <v>0.786814481318704</v>
      </c>
      <c r="BQ11507">
        <v>10993.1480474046</v>
      </c>
      <c r="BR11507">
        <v>1.37529617377009</v>
      </c>
      <c r="BS11507">
        <v>64907.0667587778</v>
      </c>
      <c r="BW11507" s="9">
        <v>11502</v>
      </c>
      <c r="BX11507">
        <f t="shared" si="672"/>
        <v>1</v>
      </c>
      <c r="BY11507">
        <f t="shared" si="673"/>
        <v>1</v>
      </c>
    </row>
    <row r="11508" spans="1:77">
      <c r="A11508" s="33">
        <v>11503</v>
      </c>
      <c r="BP11508">
        <v>0.813364421919654</v>
      </c>
      <c r="BQ11508">
        <v>11936.6374474703</v>
      </c>
      <c r="BR11508">
        <v>1.40158702194029</v>
      </c>
      <c r="BS11508">
        <v>67862.3887675407</v>
      </c>
      <c r="BW11508" s="9">
        <v>11503</v>
      </c>
      <c r="BX11508">
        <f t="shared" si="672"/>
        <v>1</v>
      </c>
      <c r="BY11508">
        <f t="shared" si="673"/>
        <v>1</v>
      </c>
    </row>
    <row r="11509" spans="1:77">
      <c r="A11509" s="33">
        <v>11504</v>
      </c>
      <c r="BP11509">
        <v>0.777077184730277</v>
      </c>
      <c r="BQ11509">
        <v>13294.3034790954</v>
      </c>
      <c r="BR11509">
        <v>1.33999297282514</v>
      </c>
      <c r="BS11509">
        <v>69236.2554729991</v>
      </c>
      <c r="BW11509" s="9">
        <v>11504</v>
      </c>
      <c r="BX11509">
        <f t="shared" si="672"/>
        <v>1</v>
      </c>
      <c r="BY11509">
        <f t="shared" si="673"/>
        <v>1</v>
      </c>
    </row>
    <row r="11510" spans="1:77">
      <c r="A11510" s="33">
        <v>11505</v>
      </c>
      <c r="BP11510">
        <v>0.791472609627141</v>
      </c>
      <c r="BQ11510">
        <v>14939.5097597317</v>
      </c>
      <c r="BR11510">
        <v>1.33851340554874</v>
      </c>
      <c r="BS11510">
        <v>70495.3706293026</v>
      </c>
      <c r="BW11510" s="9">
        <v>11505</v>
      </c>
      <c r="BX11510">
        <f t="shared" si="672"/>
        <v>1</v>
      </c>
      <c r="BY11510">
        <f t="shared" si="673"/>
        <v>1</v>
      </c>
    </row>
    <row r="11511" spans="1:77">
      <c r="A11511" s="33">
        <v>11506</v>
      </c>
      <c r="BP11511">
        <v>0.825078216297704</v>
      </c>
      <c r="BQ11511">
        <v>21391.0905103733</v>
      </c>
      <c r="BR11511">
        <v>1.40579161557115</v>
      </c>
      <c r="BS11511">
        <v>79014.0184437862</v>
      </c>
      <c r="BW11511" s="9">
        <v>11506</v>
      </c>
      <c r="BX11511">
        <f t="shared" si="672"/>
        <v>1</v>
      </c>
      <c r="BY11511">
        <f t="shared" si="673"/>
        <v>1</v>
      </c>
    </row>
    <row r="11512" spans="1:77">
      <c r="A11512" s="33">
        <v>11507</v>
      </c>
      <c r="BP11512">
        <v>0.811248012240529</v>
      </c>
      <c r="BQ11512">
        <v>12303.7313868023</v>
      </c>
      <c r="BR11512">
        <v>1.38518827253598</v>
      </c>
      <c r="BS11512">
        <v>65234.8452286225</v>
      </c>
      <c r="BW11512" s="9">
        <v>11507</v>
      </c>
      <c r="BX11512">
        <f t="shared" si="672"/>
        <v>1</v>
      </c>
      <c r="BY11512">
        <f t="shared" si="673"/>
        <v>1</v>
      </c>
    </row>
    <row r="11513" spans="1:77">
      <c r="A11513" s="33">
        <v>11508</v>
      </c>
      <c r="BP11513">
        <v>0.782202011780472</v>
      </c>
      <c r="BQ11513">
        <v>15725.5174379579</v>
      </c>
      <c r="BR11513">
        <v>1.35731711019968</v>
      </c>
      <c r="BS11513">
        <v>87002.6004572268</v>
      </c>
      <c r="BW11513" s="9">
        <v>11508</v>
      </c>
      <c r="BX11513">
        <f t="shared" si="672"/>
        <v>1</v>
      </c>
      <c r="BY11513">
        <f t="shared" si="673"/>
        <v>1</v>
      </c>
    </row>
    <row r="11514" spans="1:77">
      <c r="A11514" s="33">
        <v>11509</v>
      </c>
      <c r="BP11514">
        <v>0.823862826264541</v>
      </c>
      <c r="BQ11514">
        <v>13062.9586500454</v>
      </c>
      <c r="BR11514">
        <v>1.44668216586235</v>
      </c>
      <c r="BS11514">
        <v>68410.8588330778</v>
      </c>
      <c r="BW11514" s="9">
        <v>11509</v>
      </c>
      <c r="BX11514">
        <f t="shared" si="672"/>
        <v>1</v>
      </c>
      <c r="BY11514">
        <f t="shared" si="673"/>
        <v>1</v>
      </c>
    </row>
    <row r="11515" spans="1:77">
      <c r="A11515" s="33">
        <v>11510</v>
      </c>
      <c r="BP11515">
        <v>0.768147517121886</v>
      </c>
      <c r="BQ11515">
        <v>18413.4419856059</v>
      </c>
      <c r="BR11515">
        <v>1.31666933288925</v>
      </c>
      <c r="BS11515">
        <v>73537.6988239551</v>
      </c>
      <c r="BW11515" s="9">
        <v>11510</v>
      </c>
      <c r="BX11515">
        <f t="shared" si="672"/>
        <v>1</v>
      </c>
      <c r="BY11515">
        <f t="shared" si="673"/>
        <v>1</v>
      </c>
    </row>
    <row r="11516" spans="1:77">
      <c r="A11516" s="33">
        <v>11511</v>
      </c>
      <c r="BP11516">
        <v>0.781105654538965</v>
      </c>
      <c r="BQ11516">
        <v>14814.4718210874</v>
      </c>
      <c r="BR11516">
        <v>1.35274366451656</v>
      </c>
      <c r="BS11516">
        <v>70178.8470320992</v>
      </c>
      <c r="BW11516" s="9">
        <v>11511</v>
      </c>
      <c r="BX11516">
        <f t="shared" si="672"/>
        <v>1</v>
      </c>
      <c r="BY11516">
        <f t="shared" si="673"/>
        <v>1</v>
      </c>
    </row>
    <row r="11517" spans="1:77">
      <c r="A11517" s="33">
        <v>11512</v>
      </c>
      <c r="BP11517">
        <v>0.787959852613718</v>
      </c>
      <c r="BQ11517">
        <v>13956.1600394467</v>
      </c>
      <c r="BR11517">
        <v>1.33840345875454</v>
      </c>
      <c r="BS11517">
        <v>69062.0050229249</v>
      </c>
      <c r="BW11517" s="9">
        <v>11512</v>
      </c>
      <c r="BX11517">
        <f t="shared" si="672"/>
        <v>1</v>
      </c>
      <c r="BY11517">
        <f t="shared" si="673"/>
        <v>1</v>
      </c>
    </row>
    <row r="11518" spans="1:77">
      <c r="A11518" s="33">
        <v>11513</v>
      </c>
      <c r="BP11518">
        <v>0.827090932827391</v>
      </c>
      <c r="BQ11518">
        <v>16058.0089133393</v>
      </c>
      <c r="BR11518">
        <v>1.42701689080614</v>
      </c>
      <c r="BS11518">
        <v>72251.6712410598</v>
      </c>
      <c r="BW11518" s="9">
        <v>11513</v>
      </c>
      <c r="BX11518">
        <f t="shared" si="672"/>
        <v>1</v>
      </c>
      <c r="BY11518">
        <f t="shared" si="673"/>
        <v>1</v>
      </c>
    </row>
    <row r="11519" spans="1:77">
      <c r="A11519" s="33">
        <v>11514</v>
      </c>
      <c r="BP11519">
        <v>0.813338403208947</v>
      </c>
      <c r="BQ11519">
        <v>15275.073929514</v>
      </c>
      <c r="BR11519">
        <v>1.38745849415026</v>
      </c>
      <c r="BS11519">
        <v>88628.8582007348</v>
      </c>
      <c r="BW11519" s="9">
        <v>11514</v>
      </c>
      <c r="BX11519">
        <f t="shared" si="672"/>
        <v>1</v>
      </c>
      <c r="BY11519">
        <f t="shared" si="673"/>
        <v>1</v>
      </c>
    </row>
    <row r="11520" spans="1:77">
      <c r="A11520" s="33">
        <v>11515</v>
      </c>
      <c r="BP11520">
        <v>0.797736504914241</v>
      </c>
      <c r="BQ11520">
        <v>24227.2558847244</v>
      </c>
      <c r="BR11520">
        <v>1.38194450492016</v>
      </c>
      <c r="BS11520">
        <v>98352.2807855062</v>
      </c>
      <c r="BW11520" s="9">
        <v>11515</v>
      </c>
      <c r="BX11520">
        <f t="shared" si="672"/>
        <v>1</v>
      </c>
      <c r="BY11520">
        <f t="shared" si="673"/>
        <v>1</v>
      </c>
    </row>
    <row r="11521" spans="1:77">
      <c r="A11521" s="33">
        <v>11516</v>
      </c>
      <c r="BP11521">
        <v>0.853000062044257</v>
      </c>
      <c r="BQ11521">
        <v>16073.9084608596</v>
      </c>
      <c r="BR11521">
        <v>1.46479136148942</v>
      </c>
      <c r="BS11521">
        <v>72392.6635137055</v>
      </c>
      <c r="BW11521" s="9">
        <v>11516</v>
      </c>
      <c r="BX11521">
        <f t="shared" si="672"/>
        <v>1</v>
      </c>
      <c r="BY11521">
        <f t="shared" si="673"/>
        <v>1</v>
      </c>
    </row>
    <row r="11522" spans="1:77">
      <c r="A11522" s="33">
        <v>11517</v>
      </c>
      <c r="BP11522">
        <v>0.800627546632668</v>
      </c>
      <c r="BQ11522">
        <v>16054.2126743787</v>
      </c>
      <c r="BR11522">
        <v>1.35497800659872</v>
      </c>
      <c r="BS11522">
        <v>70487.2775446465</v>
      </c>
      <c r="BW11522" s="9">
        <v>11517</v>
      </c>
      <c r="BX11522">
        <f t="shared" si="672"/>
        <v>1</v>
      </c>
      <c r="BY11522">
        <f t="shared" si="673"/>
        <v>1</v>
      </c>
    </row>
    <row r="11523" spans="1:77">
      <c r="A11523" s="33">
        <v>11518</v>
      </c>
      <c r="BP11523">
        <v>0.85474501565783</v>
      </c>
      <c r="BQ11523">
        <v>13729.7897855211</v>
      </c>
      <c r="BR11523">
        <v>1.48389557470935</v>
      </c>
      <c r="BS11523">
        <v>69871.1441999537</v>
      </c>
      <c r="BW11523" s="9">
        <v>11518</v>
      </c>
      <c r="BX11523">
        <f t="shared" si="672"/>
        <v>1</v>
      </c>
      <c r="BY11523">
        <f t="shared" si="673"/>
        <v>1</v>
      </c>
    </row>
    <row r="11524" spans="1:77">
      <c r="A11524" s="33">
        <v>11519</v>
      </c>
      <c r="BP11524">
        <v>0.848687096585078</v>
      </c>
      <c r="BQ11524">
        <v>14691.881997074</v>
      </c>
      <c r="BR11524">
        <v>1.47689302286447</v>
      </c>
      <c r="BS11524">
        <v>69159.241276692</v>
      </c>
      <c r="BW11524" s="9">
        <v>11519</v>
      </c>
      <c r="BX11524">
        <f t="shared" si="672"/>
        <v>1</v>
      </c>
      <c r="BY11524">
        <f t="shared" si="673"/>
        <v>1</v>
      </c>
    </row>
    <row r="11525" spans="1:77">
      <c r="A11525" s="33">
        <v>11520</v>
      </c>
      <c r="BP11525">
        <v>0.825845428248723</v>
      </c>
      <c r="BQ11525">
        <v>15121.2135339701</v>
      </c>
      <c r="BR11525">
        <v>1.40306999685393</v>
      </c>
      <c r="BS11525">
        <v>70053.9066938793</v>
      </c>
      <c r="BW11525" s="9">
        <v>11520</v>
      </c>
      <c r="BX11525">
        <f t="shared" si="672"/>
        <v>1</v>
      </c>
      <c r="BY11525">
        <f t="shared" si="673"/>
        <v>1</v>
      </c>
    </row>
    <row r="11526" spans="1:77">
      <c r="A11526" s="33">
        <v>11521</v>
      </c>
      <c r="BP11526">
        <v>0.854285622831446</v>
      </c>
      <c r="BQ11526">
        <v>14811.3196597733</v>
      </c>
      <c r="BR11526">
        <v>1.48607094696961</v>
      </c>
      <c r="BS11526">
        <v>72159.5711910913</v>
      </c>
      <c r="BW11526" s="9">
        <v>11521</v>
      </c>
      <c r="BX11526">
        <f t="shared" si="672"/>
        <v>1</v>
      </c>
      <c r="BY11526">
        <f t="shared" si="673"/>
        <v>1</v>
      </c>
    </row>
    <row r="11527" spans="1:77">
      <c r="A11527" s="33">
        <v>11522</v>
      </c>
      <c r="BP11527">
        <v>0.812752423310044</v>
      </c>
      <c r="BQ11527">
        <v>16754.5082274016</v>
      </c>
      <c r="BR11527">
        <v>1.39670750877733</v>
      </c>
      <c r="BS11527">
        <v>87877.666991336</v>
      </c>
      <c r="BW11527" s="9">
        <v>11522</v>
      </c>
      <c r="BX11527">
        <f t="shared" ref="BX11527:BX11590" si="674">IF(BU11527=MAX($BU11527:$BV11527),1,0)</f>
        <v>1</v>
      </c>
      <c r="BY11527">
        <f t="shared" ref="BY11527:BY11590" si="675">IF(BV11527=MAX($BU11527:$BV11527),1,0)</f>
        <v>1</v>
      </c>
    </row>
    <row r="11528" spans="1:77">
      <c r="A11528" s="33">
        <v>11523</v>
      </c>
      <c r="BP11528">
        <v>0.782927571666337</v>
      </c>
      <c r="BQ11528">
        <v>13389.1309908883</v>
      </c>
      <c r="BR11528">
        <v>1.33770147402141</v>
      </c>
      <c r="BS11528">
        <v>68368.2493838563</v>
      </c>
      <c r="BW11528" s="9">
        <v>11523</v>
      </c>
      <c r="BX11528">
        <f t="shared" si="674"/>
        <v>1</v>
      </c>
      <c r="BY11528">
        <f t="shared" si="675"/>
        <v>1</v>
      </c>
    </row>
    <row r="11529" spans="1:77">
      <c r="A11529" s="33">
        <v>11524</v>
      </c>
      <c r="BP11529">
        <v>0.848351405819197</v>
      </c>
      <c r="BQ11529">
        <v>12094.062056128</v>
      </c>
      <c r="BR11529">
        <v>1.45913244082773</v>
      </c>
      <c r="BS11529">
        <v>64645.9877526122</v>
      </c>
      <c r="BW11529" s="9">
        <v>11524</v>
      </c>
      <c r="BX11529">
        <f t="shared" si="674"/>
        <v>1</v>
      </c>
      <c r="BY11529">
        <f t="shared" si="675"/>
        <v>1</v>
      </c>
    </row>
    <row r="11530" spans="1:77">
      <c r="A11530" s="33">
        <v>11525</v>
      </c>
      <c r="BP11530">
        <v>0.853603930171685</v>
      </c>
      <c r="BQ11530">
        <v>18889.6293930612</v>
      </c>
      <c r="BR11530">
        <v>1.4259285805528</v>
      </c>
      <c r="BS11530">
        <v>73081.8552696451</v>
      </c>
      <c r="BW11530" s="9">
        <v>11525</v>
      </c>
      <c r="BX11530">
        <f t="shared" si="674"/>
        <v>1</v>
      </c>
      <c r="BY11530">
        <f t="shared" si="675"/>
        <v>1</v>
      </c>
    </row>
    <row r="11531" spans="1:77">
      <c r="A11531" s="33">
        <v>11526</v>
      </c>
      <c r="BP11531">
        <v>0.791091369950258</v>
      </c>
      <c r="BQ11531">
        <v>14770.223734179</v>
      </c>
      <c r="BR11531">
        <v>1.38307464680949</v>
      </c>
      <c r="BS11531">
        <v>89178.780174134</v>
      </c>
      <c r="BW11531" s="9">
        <v>11526</v>
      </c>
      <c r="BX11531">
        <f t="shared" si="674"/>
        <v>1</v>
      </c>
      <c r="BY11531">
        <f t="shared" si="675"/>
        <v>1</v>
      </c>
    </row>
    <row r="11532" spans="1:77">
      <c r="A11532" s="33">
        <v>11527</v>
      </c>
      <c r="BP11532">
        <v>0.824356380323335</v>
      </c>
      <c r="BQ11532">
        <v>13898.5537892325</v>
      </c>
      <c r="BR11532">
        <v>1.4017887433736</v>
      </c>
      <c r="BS11532">
        <v>82896.3646604698</v>
      </c>
      <c r="BW11532" s="9">
        <v>11527</v>
      </c>
      <c r="BX11532">
        <f t="shared" si="674"/>
        <v>1</v>
      </c>
      <c r="BY11532">
        <f t="shared" si="675"/>
        <v>1</v>
      </c>
    </row>
    <row r="11533" spans="1:77">
      <c r="A11533" s="33">
        <v>11528</v>
      </c>
      <c r="BP11533">
        <v>0.786232118011097</v>
      </c>
      <c r="BQ11533">
        <v>16838.7355834794</v>
      </c>
      <c r="BR11533">
        <v>1.36723558159642</v>
      </c>
      <c r="BS11533">
        <v>93614.1708915391</v>
      </c>
      <c r="BW11533" s="9">
        <v>11528</v>
      </c>
      <c r="BX11533">
        <f t="shared" si="674"/>
        <v>1</v>
      </c>
      <c r="BY11533">
        <f t="shared" si="675"/>
        <v>1</v>
      </c>
    </row>
    <row r="11534" spans="1:77">
      <c r="A11534" s="33">
        <v>11529</v>
      </c>
      <c r="BP11534">
        <v>0.828679502969454</v>
      </c>
      <c r="BQ11534">
        <v>10390.3339542488</v>
      </c>
      <c r="BR11534">
        <v>1.44162369217696</v>
      </c>
      <c r="BS11534">
        <v>63311.0426489797</v>
      </c>
      <c r="BW11534" s="9">
        <v>11529</v>
      </c>
      <c r="BX11534">
        <f t="shared" si="674"/>
        <v>1</v>
      </c>
      <c r="BY11534">
        <f t="shared" si="675"/>
        <v>1</v>
      </c>
    </row>
    <row r="11535" spans="1:77">
      <c r="A11535" s="33">
        <v>11530</v>
      </c>
      <c r="BP11535">
        <v>0.772846654718238</v>
      </c>
      <c r="BQ11535">
        <v>11212.0787476565</v>
      </c>
      <c r="BR11535">
        <v>1.30673091809651</v>
      </c>
      <c r="BS11535">
        <v>63836.665881472</v>
      </c>
      <c r="BW11535" s="9">
        <v>11530</v>
      </c>
      <c r="BX11535">
        <f t="shared" si="674"/>
        <v>1</v>
      </c>
      <c r="BY11535">
        <f t="shared" si="675"/>
        <v>1</v>
      </c>
    </row>
    <row r="11536" spans="1:77">
      <c r="A11536" s="33">
        <v>11531</v>
      </c>
      <c r="BP11536">
        <v>0.817280826907305</v>
      </c>
      <c r="BQ11536">
        <v>12503.9814048045</v>
      </c>
      <c r="BR11536">
        <v>1.39193704289543</v>
      </c>
      <c r="BS11536">
        <v>65023.7945254842</v>
      </c>
      <c r="BW11536" s="9">
        <v>11531</v>
      </c>
      <c r="BX11536">
        <f t="shared" si="674"/>
        <v>1</v>
      </c>
      <c r="BY11536">
        <f t="shared" si="675"/>
        <v>1</v>
      </c>
    </row>
    <row r="11537" spans="1:77">
      <c r="A11537" s="33">
        <v>11532</v>
      </c>
      <c r="BP11537">
        <v>0.758648369463366</v>
      </c>
      <c r="BQ11537">
        <v>18508.1012233269</v>
      </c>
      <c r="BR11537">
        <v>1.27921773345288</v>
      </c>
      <c r="BS11537">
        <v>89960.2028297747</v>
      </c>
      <c r="BW11537" s="9">
        <v>11532</v>
      </c>
      <c r="BX11537">
        <f t="shared" si="674"/>
        <v>1</v>
      </c>
      <c r="BY11537">
        <f t="shared" si="675"/>
        <v>1</v>
      </c>
    </row>
    <row r="11538" spans="1:77">
      <c r="A11538" s="33">
        <v>11533</v>
      </c>
      <c r="BP11538">
        <v>0.790862295266564</v>
      </c>
      <c r="BQ11538">
        <v>15429.3865971294</v>
      </c>
      <c r="BR11538">
        <v>1.34398552519116</v>
      </c>
      <c r="BS11538">
        <v>87799.4650794741</v>
      </c>
      <c r="BW11538" s="9">
        <v>11533</v>
      </c>
      <c r="BX11538">
        <f t="shared" si="674"/>
        <v>1</v>
      </c>
      <c r="BY11538">
        <f t="shared" si="675"/>
        <v>1</v>
      </c>
    </row>
    <row r="11539" spans="1:77">
      <c r="A11539" s="33">
        <v>11534</v>
      </c>
      <c r="BP11539">
        <v>0.816501086772924</v>
      </c>
      <c r="BQ11539">
        <v>12881.2776103063</v>
      </c>
      <c r="BR11539">
        <v>1.37497259961628</v>
      </c>
      <c r="BS11539">
        <v>67400.2580119339</v>
      </c>
      <c r="BW11539" s="9">
        <v>11534</v>
      </c>
      <c r="BX11539">
        <f t="shared" si="674"/>
        <v>1</v>
      </c>
      <c r="BY11539">
        <f t="shared" si="675"/>
        <v>1</v>
      </c>
    </row>
    <row r="11540" spans="1:77">
      <c r="A11540" s="33">
        <v>11535</v>
      </c>
      <c r="BP11540">
        <v>0.830412128761556</v>
      </c>
      <c r="BQ11540">
        <v>12535.1287042455</v>
      </c>
      <c r="BR11540">
        <v>1.42824184037346</v>
      </c>
      <c r="BS11540">
        <v>66590.3227913897</v>
      </c>
      <c r="BW11540" s="9">
        <v>11535</v>
      </c>
      <c r="BX11540">
        <f t="shared" si="674"/>
        <v>1</v>
      </c>
      <c r="BY11540">
        <f t="shared" si="675"/>
        <v>1</v>
      </c>
    </row>
    <row r="11541" spans="1:77">
      <c r="A11541" s="33">
        <v>11536</v>
      </c>
      <c r="BP11541">
        <v>0.800166139100989</v>
      </c>
      <c r="BQ11541">
        <v>16455.1398690812</v>
      </c>
      <c r="BR11541">
        <v>1.3801918977793</v>
      </c>
      <c r="BS11541">
        <v>72488.5703358508</v>
      </c>
      <c r="BW11541" s="9">
        <v>11536</v>
      </c>
      <c r="BX11541">
        <f t="shared" si="674"/>
        <v>1</v>
      </c>
      <c r="BY11541">
        <f t="shared" si="675"/>
        <v>1</v>
      </c>
    </row>
    <row r="11542" spans="1:77">
      <c r="A11542" s="33">
        <v>11537</v>
      </c>
      <c r="BP11542">
        <v>0.810235671625452</v>
      </c>
      <c r="BQ11542">
        <v>16001.1095725905</v>
      </c>
      <c r="BR11542">
        <v>1.37863699752421</v>
      </c>
      <c r="BS11542">
        <v>87070.8460959121</v>
      </c>
      <c r="BW11542" s="9">
        <v>11537</v>
      </c>
      <c r="BX11542">
        <f t="shared" si="674"/>
        <v>1</v>
      </c>
      <c r="BY11542">
        <f t="shared" si="675"/>
        <v>1</v>
      </c>
    </row>
    <row r="11543" spans="1:77">
      <c r="A11543" s="33">
        <v>11538</v>
      </c>
      <c r="BP11543">
        <v>0.817901456486723</v>
      </c>
      <c r="BQ11543">
        <v>16023.4788164892</v>
      </c>
      <c r="BR11543">
        <v>1.43431125346603</v>
      </c>
      <c r="BS11543">
        <v>70680.6697795224</v>
      </c>
      <c r="BW11543" s="9">
        <v>11538</v>
      </c>
      <c r="BX11543">
        <f t="shared" si="674"/>
        <v>1</v>
      </c>
      <c r="BY11543">
        <f t="shared" si="675"/>
        <v>1</v>
      </c>
    </row>
    <row r="11544" spans="1:77">
      <c r="A11544" s="33">
        <v>11539</v>
      </c>
      <c r="BP11544">
        <v>0.821557522875382</v>
      </c>
      <c r="BQ11544">
        <v>15693.0357498601</v>
      </c>
      <c r="BR11544">
        <v>1.39331239078235</v>
      </c>
      <c r="BS11544">
        <v>87809.2133919273</v>
      </c>
      <c r="BW11544" s="9">
        <v>11539</v>
      </c>
      <c r="BX11544">
        <f t="shared" si="674"/>
        <v>1</v>
      </c>
      <c r="BY11544">
        <f t="shared" si="675"/>
        <v>1</v>
      </c>
    </row>
    <row r="11545" spans="1:77">
      <c r="A11545" s="33">
        <v>11540</v>
      </c>
      <c r="BP11545">
        <v>0.844566388298533</v>
      </c>
      <c r="BQ11545">
        <v>12320.8087284988</v>
      </c>
      <c r="BR11545">
        <v>1.47934879839865</v>
      </c>
      <c r="BS11545">
        <v>67074.3705754931</v>
      </c>
      <c r="BW11545" s="9">
        <v>11540</v>
      </c>
      <c r="BX11545">
        <f t="shared" si="674"/>
        <v>1</v>
      </c>
      <c r="BY11545">
        <f t="shared" si="675"/>
        <v>1</v>
      </c>
    </row>
    <row r="11546" spans="1:77">
      <c r="A11546" s="33">
        <v>11541</v>
      </c>
      <c r="BP11546">
        <v>0.828878031376046</v>
      </c>
      <c r="BQ11546">
        <v>15707.7957610096</v>
      </c>
      <c r="BR11546">
        <v>1.43044958372272</v>
      </c>
      <c r="BS11546">
        <v>71992.4316153481</v>
      </c>
      <c r="BW11546" s="9">
        <v>11541</v>
      </c>
      <c r="BX11546">
        <f t="shared" si="674"/>
        <v>1</v>
      </c>
      <c r="BY11546">
        <f t="shared" si="675"/>
        <v>1</v>
      </c>
    </row>
    <row r="11547" spans="1:77">
      <c r="A11547" s="33">
        <v>11542</v>
      </c>
      <c r="BP11547">
        <v>0.778928137433712</v>
      </c>
      <c r="BQ11547">
        <v>20279.1550274425</v>
      </c>
      <c r="BR11547">
        <v>1.34836293551755</v>
      </c>
      <c r="BS11547">
        <v>77858.0506504407</v>
      </c>
      <c r="BW11547" s="9">
        <v>11542</v>
      </c>
      <c r="BX11547">
        <f t="shared" si="674"/>
        <v>1</v>
      </c>
      <c r="BY11547">
        <f t="shared" si="675"/>
        <v>1</v>
      </c>
    </row>
    <row r="11548" spans="1:77">
      <c r="A11548" s="33">
        <v>11543</v>
      </c>
      <c r="BP11548">
        <v>0.835232867632083</v>
      </c>
      <c r="BQ11548">
        <v>12917.2901341866</v>
      </c>
      <c r="BR11548">
        <v>1.44226178564578</v>
      </c>
      <c r="BS11548">
        <v>84580.4240914119</v>
      </c>
      <c r="BW11548" s="9">
        <v>11543</v>
      </c>
      <c r="BX11548">
        <f t="shared" si="674"/>
        <v>1</v>
      </c>
      <c r="BY11548">
        <f t="shared" si="675"/>
        <v>1</v>
      </c>
    </row>
    <row r="11549" spans="1:77">
      <c r="A11549" s="33">
        <v>11544</v>
      </c>
      <c r="BP11549">
        <v>0.802252776860884</v>
      </c>
      <c r="BQ11549">
        <v>19796.7583247453</v>
      </c>
      <c r="BR11549">
        <v>1.35966539941104</v>
      </c>
      <c r="BS11549">
        <v>77097.7507206409</v>
      </c>
      <c r="BW11549" s="9">
        <v>11544</v>
      </c>
      <c r="BX11549">
        <f t="shared" si="674"/>
        <v>1</v>
      </c>
      <c r="BY11549">
        <f t="shared" si="675"/>
        <v>1</v>
      </c>
    </row>
    <row r="11550" spans="1:77">
      <c r="A11550" s="33">
        <v>11545</v>
      </c>
      <c r="BP11550">
        <v>0.767909582633194</v>
      </c>
      <c r="BQ11550">
        <v>20284.9587615125</v>
      </c>
      <c r="BR11550">
        <v>1.32118134528058</v>
      </c>
      <c r="BS11550">
        <v>76973.6589567107</v>
      </c>
      <c r="BW11550" s="9">
        <v>11545</v>
      </c>
      <c r="BX11550">
        <f t="shared" si="674"/>
        <v>1</v>
      </c>
      <c r="BY11550">
        <f t="shared" si="675"/>
        <v>1</v>
      </c>
    </row>
    <row r="11551" spans="1:77">
      <c r="A11551" s="33">
        <v>11546</v>
      </c>
      <c r="BP11551">
        <v>0.804931397268801</v>
      </c>
      <c r="BQ11551">
        <v>11447.2277393242</v>
      </c>
      <c r="BR11551">
        <v>1.36127112797876</v>
      </c>
      <c r="BS11551">
        <v>80932.3073471728</v>
      </c>
      <c r="BW11551" s="9">
        <v>11546</v>
      </c>
      <c r="BX11551">
        <f t="shared" si="674"/>
        <v>1</v>
      </c>
      <c r="BY11551">
        <f t="shared" si="675"/>
        <v>1</v>
      </c>
    </row>
    <row r="11552" spans="1:77">
      <c r="A11552" s="33">
        <v>11547</v>
      </c>
      <c r="BP11552">
        <v>0.774828905698984</v>
      </c>
      <c r="BQ11552">
        <v>15604.7096514829</v>
      </c>
      <c r="BR11552">
        <v>1.31481697066502</v>
      </c>
      <c r="BS11552">
        <v>72598.5590106688</v>
      </c>
      <c r="BW11552" s="9">
        <v>11547</v>
      </c>
      <c r="BX11552">
        <f t="shared" si="674"/>
        <v>1</v>
      </c>
      <c r="BY11552">
        <f t="shared" si="675"/>
        <v>1</v>
      </c>
    </row>
    <row r="11553" spans="1:77">
      <c r="A11553" s="33">
        <v>11548</v>
      </c>
      <c r="BP11553">
        <v>0.775199733665423</v>
      </c>
      <c r="BQ11553">
        <v>16633.4532513689</v>
      </c>
      <c r="BR11553">
        <v>1.3048395661033</v>
      </c>
      <c r="BS11553">
        <v>73147.4491868256</v>
      </c>
      <c r="BW11553" s="9">
        <v>11548</v>
      </c>
      <c r="BX11553">
        <f t="shared" si="674"/>
        <v>1</v>
      </c>
      <c r="BY11553">
        <f t="shared" si="675"/>
        <v>1</v>
      </c>
    </row>
    <row r="11554" spans="1:77">
      <c r="A11554" s="33">
        <v>11549</v>
      </c>
      <c r="BP11554">
        <v>0.808622071306653</v>
      </c>
      <c r="BQ11554">
        <v>17981.3849576475</v>
      </c>
      <c r="BR11554">
        <v>1.3513781627354</v>
      </c>
      <c r="BS11554">
        <v>90093.0748079966</v>
      </c>
      <c r="BW11554" s="9">
        <v>11549</v>
      </c>
      <c r="BX11554">
        <f t="shared" si="674"/>
        <v>1</v>
      </c>
      <c r="BY11554">
        <f t="shared" si="675"/>
        <v>1</v>
      </c>
    </row>
    <row r="11555" spans="1:77">
      <c r="A11555" s="33">
        <v>11550</v>
      </c>
      <c r="BP11555">
        <v>0.853741857726496</v>
      </c>
      <c r="BQ11555">
        <v>14688.7373538392</v>
      </c>
      <c r="BR11555">
        <v>1.46002314902492</v>
      </c>
      <c r="BS11555">
        <v>83344.2809329688</v>
      </c>
      <c r="BW11555" s="9">
        <v>11550</v>
      </c>
      <c r="BX11555">
        <f t="shared" si="674"/>
        <v>1</v>
      </c>
      <c r="BY11555">
        <f t="shared" si="675"/>
        <v>1</v>
      </c>
    </row>
    <row r="11556" spans="1:77">
      <c r="A11556" s="33">
        <v>11551</v>
      </c>
      <c r="BP11556">
        <v>0.85115272114676</v>
      </c>
      <c r="BQ11556">
        <v>12079.4421631448</v>
      </c>
      <c r="BR11556">
        <v>1.45379311800229</v>
      </c>
      <c r="BS11556">
        <v>64219.8449789823</v>
      </c>
      <c r="BW11556" s="9">
        <v>11551</v>
      </c>
      <c r="BX11556">
        <f t="shared" si="674"/>
        <v>1</v>
      </c>
      <c r="BY11556">
        <f t="shared" si="675"/>
        <v>1</v>
      </c>
    </row>
    <row r="11557" spans="1:77">
      <c r="A11557" s="33">
        <v>11552</v>
      </c>
      <c r="BP11557">
        <v>0.829122593045523</v>
      </c>
      <c r="BQ11557">
        <v>14223.3062789262</v>
      </c>
      <c r="BR11557">
        <v>1.42034078728553</v>
      </c>
      <c r="BS11557">
        <v>72828.2421507278</v>
      </c>
      <c r="BW11557" s="9">
        <v>11552</v>
      </c>
      <c r="BX11557">
        <f t="shared" si="674"/>
        <v>1</v>
      </c>
      <c r="BY11557">
        <f t="shared" si="675"/>
        <v>1</v>
      </c>
    </row>
    <row r="11558" spans="1:77">
      <c r="A11558" s="33">
        <v>11553</v>
      </c>
      <c r="BP11558">
        <v>0.810311140489194</v>
      </c>
      <c r="BQ11558">
        <v>11102.6759797178</v>
      </c>
      <c r="BR11558">
        <v>1.40037940259339</v>
      </c>
      <c r="BS11558">
        <v>63620.2472894769</v>
      </c>
      <c r="BW11558" s="9">
        <v>11553</v>
      </c>
      <c r="BX11558">
        <f t="shared" si="674"/>
        <v>1</v>
      </c>
      <c r="BY11558">
        <f t="shared" si="675"/>
        <v>1</v>
      </c>
    </row>
    <row r="11559" spans="1:77">
      <c r="A11559" s="33">
        <v>11554</v>
      </c>
      <c r="BP11559">
        <v>0.824686869901088</v>
      </c>
      <c r="BQ11559">
        <v>15721.6493741791</v>
      </c>
      <c r="BR11559">
        <v>1.38280454497596</v>
      </c>
      <c r="BS11559">
        <v>72501.7034324419</v>
      </c>
      <c r="BW11559" s="9">
        <v>11554</v>
      </c>
      <c r="BX11559">
        <f t="shared" si="674"/>
        <v>1</v>
      </c>
      <c r="BY11559">
        <f t="shared" si="675"/>
        <v>1</v>
      </c>
    </row>
    <row r="11560" spans="1:77">
      <c r="A11560" s="33">
        <v>11555</v>
      </c>
      <c r="BP11560">
        <v>0.776059034821227</v>
      </c>
      <c r="BQ11560">
        <v>12692.6080569678</v>
      </c>
      <c r="BR11560">
        <v>1.31817083091683</v>
      </c>
      <c r="BS11560">
        <v>66755.3107160464</v>
      </c>
      <c r="BW11560" s="9">
        <v>11555</v>
      </c>
      <c r="BX11560">
        <f t="shared" si="674"/>
        <v>1</v>
      </c>
      <c r="BY11560">
        <f t="shared" si="675"/>
        <v>1</v>
      </c>
    </row>
    <row r="11561" spans="1:77">
      <c r="A11561" s="33">
        <v>11556</v>
      </c>
      <c r="BP11561">
        <v>0.808252909990427</v>
      </c>
      <c r="BQ11561">
        <v>19871.5532556858</v>
      </c>
      <c r="BR11561">
        <v>1.38224485345934</v>
      </c>
      <c r="BS11561">
        <v>92827.3141110472</v>
      </c>
      <c r="BW11561" s="9">
        <v>11556</v>
      </c>
      <c r="BX11561">
        <f t="shared" si="674"/>
        <v>1</v>
      </c>
      <c r="BY11561">
        <f t="shared" si="675"/>
        <v>1</v>
      </c>
    </row>
    <row r="11562" spans="1:77">
      <c r="A11562" s="33">
        <v>11557</v>
      </c>
      <c r="BP11562">
        <v>0.796751393556709</v>
      </c>
      <c r="BQ11562">
        <v>11795.6424369988</v>
      </c>
      <c r="BR11562">
        <v>1.35200237668441</v>
      </c>
      <c r="BS11562">
        <v>66103.475747027</v>
      </c>
      <c r="BW11562" s="9">
        <v>11557</v>
      </c>
      <c r="BX11562">
        <f t="shared" si="674"/>
        <v>1</v>
      </c>
      <c r="BY11562">
        <f t="shared" si="675"/>
        <v>1</v>
      </c>
    </row>
    <row r="11563" spans="1:77">
      <c r="A11563" s="33">
        <v>11558</v>
      </c>
      <c r="BP11563">
        <v>0.810488579907726</v>
      </c>
      <c r="BQ11563">
        <v>17693.0497185173</v>
      </c>
      <c r="BR11563">
        <v>1.41000370514684</v>
      </c>
      <c r="BS11563">
        <v>93573.6457076569</v>
      </c>
      <c r="BW11563" s="9">
        <v>11558</v>
      </c>
      <c r="BX11563">
        <f t="shared" si="674"/>
        <v>1</v>
      </c>
      <c r="BY11563">
        <f t="shared" si="675"/>
        <v>1</v>
      </c>
    </row>
    <row r="11564" spans="1:77">
      <c r="A11564" s="33">
        <v>11559</v>
      </c>
      <c r="BP11564">
        <v>0.838941274710259</v>
      </c>
      <c r="BQ11564">
        <v>14473.9461619482</v>
      </c>
      <c r="BR11564">
        <v>1.43434184339149</v>
      </c>
      <c r="BS11564">
        <v>69515.2680059899</v>
      </c>
      <c r="BW11564" s="9">
        <v>11559</v>
      </c>
      <c r="BX11564">
        <f t="shared" si="674"/>
        <v>1</v>
      </c>
      <c r="BY11564">
        <f t="shared" si="675"/>
        <v>1</v>
      </c>
    </row>
    <row r="11565" spans="1:77">
      <c r="A11565" s="33">
        <v>11560</v>
      </c>
      <c r="BP11565">
        <v>0.798474191922867</v>
      </c>
      <c r="BQ11565">
        <v>16400.0744113427</v>
      </c>
      <c r="BR11565">
        <v>1.36104292208311</v>
      </c>
      <c r="BS11565">
        <v>71637.0630168264</v>
      </c>
      <c r="BW11565" s="9">
        <v>11560</v>
      </c>
      <c r="BX11565">
        <f t="shared" si="674"/>
        <v>1</v>
      </c>
      <c r="BY11565">
        <f t="shared" si="675"/>
        <v>1</v>
      </c>
    </row>
    <row r="11566" spans="1:77">
      <c r="A11566" s="33">
        <v>11561</v>
      </c>
      <c r="BP11566">
        <v>0.815412156237928</v>
      </c>
      <c r="BQ11566">
        <v>22463.0429069476</v>
      </c>
      <c r="BR11566">
        <v>1.41729050544041</v>
      </c>
      <c r="BS11566">
        <v>101760.107058524</v>
      </c>
      <c r="BW11566" s="9">
        <v>11561</v>
      </c>
      <c r="BX11566">
        <f t="shared" si="674"/>
        <v>1</v>
      </c>
      <c r="BY11566">
        <f t="shared" si="675"/>
        <v>1</v>
      </c>
    </row>
    <row r="11567" spans="1:77">
      <c r="A11567" s="33">
        <v>11562</v>
      </c>
      <c r="BP11567">
        <v>0.819656277580152</v>
      </c>
      <c r="BQ11567">
        <v>14231.8354784674</v>
      </c>
      <c r="BR11567">
        <v>1.41750055980739</v>
      </c>
      <c r="BS11567">
        <v>70048.5583871802</v>
      </c>
      <c r="BW11567" s="9">
        <v>11562</v>
      </c>
      <c r="BX11567">
        <f t="shared" si="674"/>
        <v>1</v>
      </c>
      <c r="BY11567">
        <f t="shared" si="675"/>
        <v>1</v>
      </c>
    </row>
    <row r="11568" spans="1:77">
      <c r="A11568" s="33">
        <v>11563</v>
      </c>
      <c r="BP11568">
        <v>0.849522433067979</v>
      </c>
      <c r="BQ11568">
        <v>12499.4253150468</v>
      </c>
      <c r="BR11568">
        <v>1.45723156771802</v>
      </c>
      <c r="BS11568">
        <v>84213.3699127455</v>
      </c>
      <c r="BW11568" s="9">
        <v>11563</v>
      </c>
      <c r="BX11568">
        <f t="shared" si="674"/>
        <v>1</v>
      </c>
      <c r="BY11568">
        <f t="shared" si="675"/>
        <v>1</v>
      </c>
    </row>
    <row r="11569" spans="1:77">
      <c r="A11569" s="33">
        <v>11564</v>
      </c>
      <c r="BP11569">
        <v>0.770570235842116</v>
      </c>
      <c r="BQ11569">
        <v>13877.773677039</v>
      </c>
      <c r="BR11569">
        <v>1.30108268920865</v>
      </c>
      <c r="BS11569">
        <v>70729.3136400378</v>
      </c>
      <c r="BW11569" s="9">
        <v>11564</v>
      </c>
      <c r="BX11569">
        <f t="shared" si="674"/>
        <v>1</v>
      </c>
      <c r="BY11569">
        <f t="shared" si="675"/>
        <v>1</v>
      </c>
    </row>
    <row r="11570" spans="1:77">
      <c r="A11570" s="33">
        <v>11565</v>
      </c>
      <c r="BP11570">
        <v>0.841833857756844</v>
      </c>
      <c r="BQ11570">
        <v>14260.4860320914</v>
      </c>
      <c r="BR11570">
        <v>1.46537001616905</v>
      </c>
      <c r="BS11570">
        <v>68642.2838163715</v>
      </c>
      <c r="BW11570" s="9">
        <v>11565</v>
      </c>
      <c r="BX11570">
        <f t="shared" si="674"/>
        <v>1</v>
      </c>
      <c r="BY11570">
        <f t="shared" si="675"/>
        <v>1</v>
      </c>
    </row>
    <row r="11571" spans="1:77">
      <c r="A11571" s="33">
        <v>11566</v>
      </c>
      <c r="BP11571">
        <v>0.757741227703636</v>
      </c>
      <c r="BQ11571">
        <v>19819.4655662053</v>
      </c>
      <c r="BR11571">
        <v>1.30445223078523</v>
      </c>
      <c r="BS11571">
        <v>93770.8945973731</v>
      </c>
      <c r="BW11571" s="9">
        <v>11566</v>
      </c>
      <c r="BX11571">
        <f t="shared" si="674"/>
        <v>1</v>
      </c>
      <c r="BY11571">
        <f t="shared" si="675"/>
        <v>1</v>
      </c>
    </row>
    <row r="11572" spans="1:77">
      <c r="A11572" s="33">
        <v>11567</v>
      </c>
      <c r="BP11572">
        <v>0.815960474298537</v>
      </c>
      <c r="BQ11572">
        <v>13864.226238045</v>
      </c>
      <c r="BR11572">
        <v>1.42158033748224</v>
      </c>
      <c r="BS11572">
        <v>70332.8862101149</v>
      </c>
      <c r="BW11572" s="9">
        <v>11567</v>
      </c>
      <c r="BX11572">
        <f t="shared" si="674"/>
        <v>1</v>
      </c>
      <c r="BY11572">
        <f t="shared" si="675"/>
        <v>1</v>
      </c>
    </row>
    <row r="11573" spans="1:77">
      <c r="A11573" s="33">
        <v>11568</v>
      </c>
      <c r="BP11573">
        <v>0.795290779745093</v>
      </c>
      <c r="BQ11573">
        <v>18923.3621873208</v>
      </c>
      <c r="BR11573">
        <v>1.39753200482043</v>
      </c>
      <c r="BS11573">
        <v>74108.2077559698</v>
      </c>
      <c r="BW11573" s="9">
        <v>11568</v>
      </c>
      <c r="BX11573">
        <f t="shared" si="674"/>
        <v>1</v>
      </c>
      <c r="BY11573">
        <f t="shared" si="675"/>
        <v>1</v>
      </c>
    </row>
    <row r="11574" spans="1:77">
      <c r="A11574" s="33">
        <v>11569</v>
      </c>
      <c r="BP11574">
        <v>0.837742513486734</v>
      </c>
      <c r="BQ11574">
        <v>19581.7039066817</v>
      </c>
      <c r="BR11574">
        <v>1.44285630301371</v>
      </c>
      <c r="BS11574">
        <v>97856.9345849377</v>
      </c>
      <c r="BW11574" s="9">
        <v>11569</v>
      </c>
      <c r="BX11574">
        <f t="shared" si="674"/>
        <v>1</v>
      </c>
      <c r="BY11574">
        <f t="shared" si="675"/>
        <v>1</v>
      </c>
    </row>
    <row r="11575" spans="1:77">
      <c r="A11575" s="33">
        <v>11570</v>
      </c>
      <c r="BP11575">
        <v>0.745902546575052</v>
      </c>
      <c r="BQ11575">
        <v>12361.98871295</v>
      </c>
      <c r="BR11575">
        <v>1.26487307724452</v>
      </c>
      <c r="BS11575">
        <v>68212.9381493953</v>
      </c>
      <c r="BW11575" s="9">
        <v>11570</v>
      </c>
      <c r="BX11575">
        <f t="shared" si="674"/>
        <v>1</v>
      </c>
      <c r="BY11575">
        <f t="shared" si="675"/>
        <v>1</v>
      </c>
    </row>
    <row r="11576" spans="1:77">
      <c r="A11576" s="33">
        <v>11571</v>
      </c>
      <c r="BP11576">
        <v>0.798547574698181</v>
      </c>
      <c r="BQ11576">
        <v>11203.5871383283</v>
      </c>
      <c r="BR11576">
        <v>1.36220773512507</v>
      </c>
      <c r="BS11576">
        <v>64607.1626771167</v>
      </c>
      <c r="BW11576" s="9">
        <v>11571</v>
      </c>
      <c r="BX11576">
        <f t="shared" si="674"/>
        <v>1</v>
      </c>
      <c r="BY11576">
        <f t="shared" si="675"/>
        <v>1</v>
      </c>
    </row>
    <row r="11577" spans="1:77">
      <c r="A11577" s="33">
        <v>11572</v>
      </c>
      <c r="BP11577">
        <v>0.842788047743354</v>
      </c>
      <c r="BQ11577">
        <v>12945.1556943537</v>
      </c>
      <c r="BR11577">
        <v>1.45850515002467</v>
      </c>
      <c r="BS11577">
        <v>67363.5213591534</v>
      </c>
      <c r="BW11577" s="9">
        <v>11572</v>
      </c>
      <c r="BX11577">
        <f t="shared" si="674"/>
        <v>1</v>
      </c>
      <c r="BY11577">
        <f t="shared" si="675"/>
        <v>1</v>
      </c>
    </row>
    <row r="11578" spans="1:77">
      <c r="A11578" s="33">
        <v>11573</v>
      </c>
      <c r="BP11578">
        <v>0.794253578853117</v>
      </c>
      <c r="BQ11578">
        <v>15800.1861526382</v>
      </c>
      <c r="BR11578">
        <v>1.33198973815836</v>
      </c>
      <c r="BS11578">
        <v>84264.8850018933</v>
      </c>
      <c r="BW11578" s="9">
        <v>11573</v>
      </c>
      <c r="BX11578">
        <f t="shared" si="674"/>
        <v>1</v>
      </c>
      <c r="BY11578">
        <f t="shared" si="675"/>
        <v>1</v>
      </c>
    </row>
    <row r="11579" spans="1:77">
      <c r="A11579" s="33">
        <v>11574</v>
      </c>
      <c r="BP11579">
        <v>0.801252631100481</v>
      </c>
      <c r="BQ11579">
        <v>21528.2724757223</v>
      </c>
      <c r="BR11579">
        <v>1.3884452452784</v>
      </c>
      <c r="BS11579">
        <v>83254.0647353946</v>
      </c>
      <c r="BW11579" s="9">
        <v>11574</v>
      </c>
      <c r="BX11579">
        <f t="shared" si="674"/>
        <v>1</v>
      </c>
      <c r="BY11579">
        <f t="shared" si="675"/>
        <v>1</v>
      </c>
    </row>
    <row r="11580" spans="1:77">
      <c r="A11580" s="33">
        <v>11575</v>
      </c>
      <c r="BP11580">
        <v>0.787628341085059</v>
      </c>
      <c r="BQ11580">
        <v>10345.7173882587</v>
      </c>
      <c r="BR11580">
        <v>1.35801863738595</v>
      </c>
      <c r="BS11580">
        <v>80213.0945849357</v>
      </c>
      <c r="BW11580" s="9">
        <v>11575</v>
      </c>
      <c r="BX11580">
        <f t="shared" si="674"/>
        <v>1</v>
      </c>
      <c r="BY11580">
        <f t="shared" si="675"/>
        <v>1</v>
      </c>
    </row>
    <row r="11581" spans="1:77">
      <c r="A11581" s="33">
        <v>11576</v>
      </c>
      <c r="BP11581">
        <v>0.8186671352106</v>
      </c>
      <c r="BQ11581">
        <v>11598.7031831407</v>
      </c>
      <c r="BR11581">
        <v>1.40244039346292</v>
      </c>
      <c r="BS11581">
        <v>81289.3027191669</v>
      </c>
      <c r="BW11581" s="9">
        <v>11576</v>
      </c>
      <c r="BX11581">
        <f t="shared" si="674"/>
        <v>1</v>
      </c>
      <c r="BY11581">
        <f t="shared" si="675"/>
        <v>1</v>
      </c>
    </row>
    <row r="11582" spans="1:77">
      <c r="A11582" s="33">
        <v>11577</v>
      </c>
      <c r="BP11582">
        <v>0.759155960157763</v>
      </c>
      <c r="BQ11582">
        <v>14855.2734897699</v>
      </c>
      <c r="BR11582">
        <v>1.29429471355447</v>
      </c>
      <c r="BS11582">
        <v>70253.0965901965</v>
      </c>
      <c r="BW11582" s="9">
        <v>11577</v>
      </c>
      <c r="BX11582">
        <f t="shared" si="674"/>
        <v>1</v>
      </c>
      <c r="BY11582">
        <f t="shared" si="675"/>
        <v>1</v>
      </c>
    </row>
    <row r="11583" spans="1:77">
      <c r="A11583" s="33">
        <v>11578</v>
      </c>
      <c r="BP11583">
        <v>0.777912663771368</v>
      </c>
      <c r="BQ11583">
        <v>13790.4771104641</v>
      </c>
      <c r="BR11583">
        <v>1.35379419183872</v>
      </c>
      <c r="BS11583">
        <v>68444.8791781475</v>
      </c>
      <c r="BW11583" s="9">
        <v>11578</v>
      </c>
      <c r="BX11583">
        <f t="shared" si="674"/>
        <v>1</v>
      </c>
      <c r="BY11583">
        <f t="shared" si="675"/>
        <v>1</v>
      </c>
    </row>
    <row r="11584" spans="1:77">
      <c r="A11584" s="33">
        <v>11579</v>
      </c>
      <c r="BP11584">
        <v>0.804088355763995</v>
      </c>
      <c r="BQ11584">
        <v>14420.6842566624</v>
      </c>
      <c r="BR11584">
        <v>1.40565738599023</v>
      </c>
      <c r="BS11584">
        <v>69893.912297062</v>
      </c>
      <c r="BW11584" s="9">
        <v>11579</v>
      </c>
      <c r="BX11584">
        <f t="shared" si="674"/>
        <v>1</v>
      </c>
      <c r="BY11584">
        <f t="shared" si="675"/>
        <v>1</v>
      </c>
    </row>
    <row r="11585" spans="1:77">
      <c r="A11585" s="33">
        <v>11580</v>
      </c>
      <c r="BP11585">
        <v>0.783948107357261</v>
      </c>
      <c r="BQ11585">
        <v>15869.3417117956</v>
      </c>
      <c r="BR11585">
        <v>1.3330574538424</v>
      </c>
      <c r="BS11585">
        <v>70944.3265452967</v>
      </c>
      <c r="BW11585" s="9">
        <v>11580</v>
      </c>
      <c r="BX11585">
        <f t="shared" si="674"/>
        <v>1</v>
      </c>
      <c r="BY11585">
        <f t="shared" si="675"/>
        <v>1</v>
      </c>
    </row>
    <row r="11586" spans="1:77">
      <c r="A11586" s="33">
        <v>11581</v>
      </c>
      <c r="BP11586">
        <v>0.780423036601957</v>
      </c>
      <c r="BQ11586">
        <v>11623.1373025527</v>
      </c>
      <c r="BR11586">
        <v>1.34322300672518</v>
      </c>
      <c r="BS11586">
        <v>64491.1381213971</v>
      </c>
      <c r="BW11586" s="9">
        <v>11581</v>
      </c>
      <c r="BX11586">
        <f t="shared" si="674"/>
        <v>1</v>
      </c>
      <c r="BY11586">
        <f t="shared" si="675"/>
        <v>1</v>
      </c>
    </row>
    <row r="11587" spans="1:77">
      <c r="A11587" s="33">
        <v>11582</v>
      </c>
      <c r="BP11587">
        <v>0.800522831976994</v>
      </c>
      <c r="BQ11587">
        <v>13219.7868967164</v>
      </c>
      <c r="BR11587">
        <v>1.38746798280238</v>
      </c>
      <c r="BS11587">
        <v>86699.8302850584</v>
      </c>
      <c r="BW11587" s="9">
        <v>11582</v>
      </c>
      <c r="BX11587">
        <f t="shared" si="674"/>
        <v>1</v>
      </c>
      <c r="BY11587">
        <f t="shared" si="675"/>
        <v>1</v>
      </c>
    </row>
    <row r="11588" spans="1:77">
      <c r="A11588" s="33">
        <v>11583</v>
      </c>
      <c r="BP11588">
        <v>0.819509775393983</v>
      </c>
      <c r="BQ11588">
        <v>18791.7681391253</v>
      </c>
      <c r="BR11588">
        <v>1.43519967479401</v>
      </c>
      <c r="BS11588">
        <v>73770.4675176014</v>
      </c>
      <c r="BW11588" s="9">
        <v>11583</v>
      </c>
      <c r="BX11588">
        <f t="shared" si="674"/>
        <v>1</v>
      </c>
      <c r="BY11588">
        <f t="shared" si="675"/>
        <v>1</v>
      </c>
    </row>
    <row r="11589" spans="1:77">
      <c r="A11589" s="33">
        <v>11584</v>
      </c>
      <c r="BP11589">
        <v>0.815166438438466</v>
      </c>
      <c r="BQ11589">
        <v>16165.4844122434</v>
      </c>
      <c r="BR11589">
        <v>1.40468976342439</v>
      </c>
      <c r="BS11589">
        <v>87166.2736609296</v>
      </c>
      <c r="BW11589" s="9">
        <v>11584</v>
      </c>
      <c r="BX11589">
        <f t="shared" si="674"/>
        <v>1</v>
      </c>
      <c r="BY11589">
        <f t="shared" si="675"/>
        <v>1</v>
      </c>
    </row>
    <row r="11590" spans="1:77">
      <c r="A11590" s="33">
        <v>11585</v>
      </c>
      <c r="BP11590">
        <v>0.836277075983331</v>
      </c>
      <c r="BQ11590">
        <v>16296.0268475085</v>
      </c>
      <c r="BR11590">
        <v>1.42503512876468</v>
      </c>
      <c r="BS11590">
        <v>70434.7617487789</v>
      </c>
      <c r="BW11590" s="9">
        <v>11585</v>
      </c>
      <c r="BX11590">
        <f t="shared" si="674"/>
        <v>1</v>
      </c>
      <c r="BY11590">
        <f t="shared" si="675"/>
        <v>1</v>
      </c>
    </row>
    <row r="11591" spans="1:77">
      <c r="A11591" s="33">
        <v>11586</v>
      </c>
      <c r="BP11591">
        <v>0.741256791876417</v>
      </c>
      <c r="BQ11591">
        <v>11848.4685539498</v>
      </c>
      <c r="BR11591">
        <v>1.25424402622649</v>
      </c>
      <c r="BS11591">
        <v>65961.8830650775</v>
      </c>
      <c r="BW11591" s="9">
        <v>11586</v>
      </c>
      <c r="BX11591">
        <f t="shared" ref="BX11591:BX11654" si="676">IF(BU11591=MAX($BU11591:$BV11591),1,0)</f>
        <v>1</v>
      </c>
      <c r="BY11591">
        <f t="shared" ref="BY11591:BY11654" si="677">IF(BV11591=MAX($BU11591:$BV11591),1,0)</f>
        <v>1</v>
      </c>
    </row>
    <row r="11592" spans="1:77">
      <c r="A11592" s="33">
        <v>11587</v>
      </c>
      <c r="BP11592">
        <v>0.810926420748252</v>
      </c>
      <c r="BQ11592">
        <v>13241.7288281371</v>
      </c>
      <c r="BR11592">
        <v>1.4142842052514</v>
      </c>
      <c r="BS11592">
        <v>83629.1984357303</v>
      </c>
      <c r="BW11592" s="9">
        <v>11587</v>
      </c>
      <c r="BX11592">
        <f t="shared" si="676"/>
        <v>1</v>
      </c>
      <c r="BY11592">
        <f t="shared" si="677"/>
        <v>1</v>
      </c>
    </row>
    <row r="11593" spans="1:77">
      <c r="A11593" s="33">
        <v>11588</v>
      </c>
      <c r="BP11593">
        <v>0.806014583831225</v>
      </c>
      <c r="BQ11593">
        <v>12608.265635999</v>
      </c>
      <c r="BR11593">
        <v>1.3714080198601</v>
      </c>
      <c r="BS11593">
        <v>84823.9736913196</v>
      </c>
      <c r="BW11593" s="9">
        <v>11588</v>
      </c>
      <c r="BX11593">
        <f t="shared" si="676"/>
        <v>1</v>
      </c>
      <c r="BY11593">
        <f t="shared" si="677"/>
        <v>1</v>
      </c>
    </row>
    <row r="11594" spans="1:77">
      <c r="A11594" s="33">
        <v>11589</v>
      </c>
      <c r="BP11594">
        <v>0.809612792497716</v>
      </c>
      <c r="BQ11594">
        <v>14978.4627612982</v>
      </c>
      <c r="BR11594">
        <v>1.40605428802725</v>
      </c>
      <c r="BS11594">
        <v>88836.2308249939</v>
      </c>
      <c r="BW11594" s="9">
        <v>11589</v>
      </c>
      <c r="BX11594">
        <f t="shared" si="676"/>
        <v>1</v>
      </c>
      <c r="BY11594">
        <f t="shared" si="677"/>
        <v>1</v>
      </c>
    </row>
    <row r="11595" spans="1:77">
      <c r="A11595" s="33">
        <v>11590</v>
      </c>
      <c r="BP11595">
        <v>0.828070086127613</v>
      </c>
      <c r="BQ11595">
        <v>10462.4380715752</v>
      </c>
      <c r="BR11595">
        <v>1.43007780014498</v>
      </c>
      <c r="BS11595">
        <v>63995.4485324454</v>
      </c>
      <c r="BW11595" s="9">
        <v>11590</v>
      </c>
      <c r="BX11595">
        <f t="shared" si="676"/>
        <v>1</v>
      </c>
      <c r="BY11595">
        <f t="shared" si="677"/>
        <v>1</v>
      </c>
    </row>
    <row r="11596" spans="1:77">
      <c r="A11596" s="33">
        <v>11591</v>
      </c>
      <c r="BP11596">
        <v>0.844589136176773</v>
      </c>
      <c r="BQ11596">
        <v>11549.9589501497</v>
      </c>
      <c r="BR11596">
        <v>1.48000619393009</v>
      </c>
      <c r="BS11596">
        <v>65555.5383345294</v>
      </c>
      <c r="BW11596" s="9">
        <v>11591</v>
      </c>
      <c r="BX11596">
        <f t="shared" si="676"/>
        <v>1</v>
      </c>
      <c r="BY11596">
        <f t="shared" si="677"/>
        <v>1</v>
      </c>
    </row>
    <row r="11597" spans="1:77">
      <c r="A11597" s="33">
        <v>11592</v>
      </c>
      <c r="BP11597">
        <v>0.820186534346528</v>
      </c>
      <c r="BQ11597">
        <v>12363.3713581857</v>
      </c>
      <c r="BR11597">
        <v>1.40808411346582</v>
      </c>
      <c r="BS11597">
        <v>81740.5237495158</v>
      </c>
      <c r="BW11597" s="9">
        <v>11592</v>
      </c>
      <c r="BX11597">
        <f t="shared" si="676"/>
        <v>1</v>
      </c>
      <c r="BY11597">
        <f t="shared" si="677"/>
        <v>1</v>
      </c>
    </row>
    <row r="11598" spans="1:77">
      <c r="A11598" s="33">
        <v>11593</v>
      </c>
      <c r="BP11598">
        <v>0.798922474763836</v>
      </c>
      <c r="BQ11598">
        <v>16996.0972009852</v>
      </c>
      <c r="BR11598">
        <v>1.34782304521387</v>
      </c>
      <c r="BS11598">
        <v>78349.8029651399</v>
      </c>
      <c r="BW11598" s="9">
        <v>11593</v>
      </c>
      <c r="BX11598">
        <f t="shared" si="676"/>
        <v>1</v>
      </c>
      <c r="BY11598">
        <f t="shared" si="677"/>
        <v>1</v>
      </c>
    </row>
    <row r="11599" spans="1:77">
      <c r="A11599" s="33">
        <v>11594</v>
      </c>
      <c r="BP11599">
        <v>0.749534383750257</v>
      </c>
      <c r="BQ11599">
        <v>14094.5028308161</v>
      </c>
      <c r="BR11599">
        <v>1.27191145586723</v>
      </c>
      <c r="BS11599">
        <v>70486.084509597</v>
      </c>
      <c r="BW11599" s="9">
        <v>11594</v>
      </c>
      <c r="BX11599">
        <f t="shared" si="676"/>
        <v>1</v>
      </c>
      <c r="BY11599">
        <f t="shared" si="677"/>
        <v>1</v>
      </c>
    </row>
    <row r="11600" spans="1:77">
      <c r="A11600" s="33">
        <v>11595</v>
      </c>
      <c r="BP11600">
        <v>0.804761038045329</v>
      </c>
      <c r="BQ11600">
        <v>16132.374318681</v>
      </c>
      <c r="BR11600">
        <v>1.37065446049154</v>
      </c>
      <c r="BS11600">
        <v>71799.0613486859</v>
      </c>
      <c r="BW11600" s="9">
        <v>11595</v>
      </c>
      <c r="BX11600">
        <f t="shared" si="676"/>
        <v>1</v>
      </c>
      <c r="BY11600">
        <f t="shared" si="677"/>
        <v>1</v>
      </c>
    </row>
    <row r="11601" spans="1:77">
      <c r="A11601" s="33">
        <v>11596</v>
      </c>
      <c r="BP11601">
        <v>0.82005990022483</v>
      </c>
      <c r="BQ11601">
        <v>17872.0508547401</v>
      </c>
      <c r="BR11601">
        <v>1.38907020025849</v>
      </c>
      <c r="BS11601">
        <v>73650.4744155308</v>
      </c>
      <c r="BW11601" s="9">
        <v>11596</v>
      </c>
      <c r="BX11601">
        <f t="shared" si="676"/>
        <v>1</v>
      </c>
      <c r="BY11601">
        <f t="shared" si="677"/>
        <v>1</v>
      </c>
    </row>
    <row r="11602" spans="1:77">
      <c r="A11602" s="33">
        <v>11597</v>
      </c>
      <c r="BP11602">
        <v>0.804786656496918</v>
      </c>
      <c r="BQ11602">
        <v>12828.149058492</v>
      </c>
      <c r="BR11602">
        <v>1.35842331700579</v>
      </c>
      <c r="BS11602">
        <v>64759.3203648751</v>
      </c>
      <c r="BW11602" s="9">
        <v>11597</v>
      </c>
      <c r="BX11602">
        <f t="shared" si="676"/>
        <v>1</v>
      </c>
      <c r="BY11602">
        <f t="shared" si="677"/>
        <v>1</v>
      </c>
    </row>
    <row r="11603" spans="1:77">
      <c r="A11603" s="33">
        <v>11598</v>
      </c>
      <c r="BP11603">
        <v>0.768645319766194</v>
      </c>
      <c r="BQ11603">
        <v>12861.5285549657</v>
      </c>
      <c r="BR11603">
        <v>1.32193594791821</v>
      </c>
      <c r="BS11603">
        <v>86215.6646792805</v>
      </c>
      <c r="BW11603" s="9">
        <v>11598</v>
      </c>
      <c r="BX11603">
        <f t="shared" si="676"/>
        <v>1</v>
      </c>
      <c r="BY11603">
        <f t="shared" si="677"/>
        <v>1</v>
      </c>
    </row>
    <row r="11604" spans="1:77">
      <c r="A11604" s="33">
        <v>11599</v>
      </c>
      <c r="BP11604">
        <v>0.841431546257621</v>
      </c>
      <c r="BQ11604">
        <v>19144.5428161902</v>
      </c>
      <c r="BR11604">
        <v>1.44118360484767</v>
      </c>
      <c r="BS11604">
        <v>91522.9071374466</v>
      </c>
      <c r="BW11604" s="9">
        <v>11599</v>
      </c>
      <c r="BX11604">
        <f t="shared" si="676"/>
        <v>1</v>
      </c>
      <c r="BY11604">
        <f t="shared" si="677"/>
        <v>1</v>
      </c>
    </row>
    <row r="11605" spans="1:77">
      <c r="A11605" s="33">
        <v>11600</v>
      </c>
      <c r="BP11605">
        <v>0.801111081672461</v>
      </c>
      <c r="BQ11605">
        <v>15189.2053832985</v>
      </c>
      <c r="BR11605">
        <v>1.3534644955506</v>
      </c>
      <c r="BS11605">
        <v>68797.6890200568</v>
      </c>
      <c r="BW11605" s="9">
        <v>11600</v>
      </c>
      <c r="BX11605">
        <f t="shared" si="676"/>
        <v>1</v>
      </c>
      <c r="BY11605">
        <f t="shared" si="677"/>
        <v>1</v>
      </c>
    </row>
    <row r="11606" spans="1:77">
      <c r="A11606" s="33">
        <v>11601</v>
      </c>
      <c r="BP11606">
        <v>0.831523743106003</v>
      </c>
      <c r="BQ11606">
        <v>18181.5591533721</v>
      </c>
      <c r="BR11606">
        <v>1.45526740643668</v>
      </c>
      <c r="BS11606">
        <v>74161.3885480701</v>
      </c>
      <c r="BW11606" s="9">
        <v>11601</v>
      </c>
      <c r="BX11606">
        <f t="shared" si="676"/>
        <v>1</v>
      </c>
      <c r="BY11606">
        <f t="shared" si="677"/>
        <v>1</v>
      </c>
    </row>
    <row r="11607" spans="1:77">
      <c r="A11607" s="33">
        <v>11602</v>
      </c>
      <c r="BP11607">
        <v>0.809131775337876</v>
      </c>
      <c r="BQ11607">
        <v>21984.7649822663</v>
      </c>
      <c r="BR11607">
        <v>1.40465419695419</v>
      </c>
      <c r="BS11607">
        <v>82773.7400963918</v>
      </c>
      <c r="BW11607" s="9">
        <v>11602</v>
      </c>
      <c r="BX11607">
        <f t="shared" si="676"/>
        <v>1</v>
      </c>
      <c r="BY11607">
        <f t="shared" si="677"/>
        <v>1</v>
      </c>
    </row>
    <row r="11608" spans="1:77">
      <c r="A11608" s="33">
        <v>11603</v>
      </c>
      <c r="BP11608">
        <v>0.83198024110162</v>
      </c>
      <c r="BQ11608">
        <v>20901.1574431008</v>
      </c>
      <c r="BR11608">
        <v>1.39756344373261</v>
      </c>
      <c r="BS11608">
        <v>86359.0084090062</v>
      </c>
      <c r="BW11608" s="9">
        <v>11603</v>
      </c>
      <c r="BX11608">
        <f t="shared" si="676"/>
        <v>1</v>
      </c>
      <c r="BY11608">
        <f t="shared" si="677"/>
        <v>1</v>
      </c>
    </row>
    <row r="11609" spans="1:77">
      <c r="A11609" s="33">
        <v>11604</v>
      </c>
      <c r="BP11609">
        <v>0.798290109568102</v>
      </c>
      <c r="BQ11609">
        <v>12719.2467955923</v>
      </c>
      <c r="BR11609">
        <v>1.36073833914215</v>
      </c>
      <c r="BS11609">
        <v>65984.801058457</v>
      </c>
      <c r="BW11609" s="9">
        <v>11604</v>
      </c>
      <c r="BX11609">
        <f t="shared" si="676"/>
        <v>1</v>
      </c>
      <c r="BY11609">
        <f t="shared" si="677"/>
        <v>1</v>
      </c>
    </row>
    <row r="11610" spans="1:77">
      <c r="A11610" s="33">
        <v>11605</v>
      </c>
      <c r="BP11610">
        <v>0.79189532566382</v>
      </c>
      <c r="BQ11610">
        <v>11113.1343366822</v>
      </c>
      <c r="BR11610">
        <v>1.37938536235066</v>
      </c>
      <c r="BS11610">
        <v>65442.0794382023</v>
      </c>
      <c r="BW11610" s="9">
        <v>11605</v>
      </c>
      <c r="BX11610">
        <f t="shared" si="676"/>
        <v>1</v>
      </c>
      <c r="BY11610">
        <f t="shared" si="677"/>
        <v>1</v>
      </c>
    </row>
    <row r="11611" spans="1:77">
      <c r="A11611" s="33">
        <v>11606</v>
      </c>
      <c r="BP11611">
        <v>0.846473944293984</v>
      </c>
      <c r="BQ11611">
        <v>16186.7156874627</v>
      </c>
      <c r="BR11611">
        <v>1.47042467161341</v>
      </c>
      <c r="BS11611">
        <v>72435.3497772471</v>
      </c>
      <c r="BW11611" s="9">
        <v>11606</v>
      </c>
      <c r="BX11611">
        <f t="shared" si="676"/>
        <v>1</v>
      </c>
      <c r="BY11611">
        <f t="shared" si="677"/>
        <v>1</v>
      </c>
    </row>
    <row r="11612" spans="1:77">
      <c r="A11612" s="33">
        <v>11607</v>
      </c>
      <c r="BP11612">
        <v>0.841780429621503</v>
      </c>
      <c r="BQ11612">
        <v>10867.0508806432</v>
      </c>
      <c r="BR11612">
        <v>1.46483577279454</v>
      </c>
      <c r="BS11612">
        <v>80880.7073138575</v>
      </c>
      <c r="BW11612" s="9">
        <v>11607</v>
      </c>
      <c r="BX11612">
        <f t="shared" si="676"/>
        <v>1</v>
      </c>
      <c r="BY11612">
        <f t="shared" si="677"/>
        <v>1</v>
      </c>
    </row>
    <row r="11613" spans="1:77">
      <c r="A11613" s="33">
        <v>11608</v>
      </c>
      <c r="BP11613">
        <v>0.824481212124949</v>
      </c>
      <c r="BQ11613">
        <v>15931.3543541417</v>
      </c>
      <c r="BR11613">
        <v>1.39935773468943</v>
      </c>
      <c r="BS11613">
        <v>74324.5080287983</v>
      </c>
      <c r="BW11613" s="9">
        <v>11608</v>
      </c>
      <c r="BX11613">
        <f t="shared" si="676"/>
        <v>1</v>
      </c>
      <c r="BY11613">
        <f t="shared" si="677"/>
        <v>1</v>
      </c>
    </row>
    <row r="11614" spans="1:77">
      <c r="A11614" s="33">
        <v>11609</v>
      </c>
      <c r="BP11614">
        <v>0.810003525030835</v>
      </c>
      <c r="BQ11614">
        <v>13871.7783096002</v>
      </c>
      <c r="BR11614">
        <v>1.4027768632723</v>
      </c>
      <c r="BS11614">
        <v>84772.5132488763</v>
      </c>
      <c r="BW11614" s="9">
        <v>11609</v>
      </c>
      <c r="BX11614">
        <f t="shared" si="676"/>
        <v>1</v>
      </c>
      <c r="BY11614">
        <f t="shared" si="677"/>
        <v>1</v>
      </c>
    </row>
    <row r="11615" spans="1:77">
      <c r="A11615" s="33">
        <v>11610</v>
      </c>
      <c r="BP11615">
        <v>0.86693104530408</v>
      </c>
      <c r="BQ11615">
        <v>14732.0553782412</v>
      </c>
      <c r="BR11615">
        <v>1.52141899443291</v>
      </c>
      <c r="BS11615">
        <v>68968.5914061402</v>
      </c>
      <c r="BW11615" s="9">
        <v>11610</v>
      </c>
      <c r="BX11615">
        <f t="shared" si="676"/>
        <v>1</v>
      </c>
      <c r="BY11615">
        <f t="shared" si="677"/>
        <v>1</v>
      </c>
    </row>
    <row r="11616" spans="1:77">
      <c r="A11616" s="33">
        <v>11611</v>
      </c>
      <c r="BP11616">
        <v>0.802126588152197</v>
      </c>
      <c r="BQ11616">
        <v>12035.616353285</v>
      </c>
      <c r="BR11616">
        <v>1.31932101412242</v>
      </c>
      <c r="BS11616">
        <v>62661.3658187109</v>
      </c>
      <c r="BW11616" s="9">
        <v>11611</v>
      </c>
      <c r="BX11616">
        <f t="shared" si="676"/>
        <v>1</v>
      </c>
      <c r="BY11616">
        <f t="shared" si="677"/>
        <v>1</v>
      </c>
    </row>
    <row r="11617" spans="1:77">
      <c r="A11617" s="33">
        <v>11612</v>
      </c>
      <c r="BP11617">
        <v>0.838263279169717</v>
      </c>
      <c r="BQ11617">
        <v>13336.4784357054</v>
      </c>
      <c r="BR11617">
        <v>1.43379327362327</v>
      </c>
      <c r="BS11617">
        <v>81063.5302880423</v>
      </c>
      <c r="BW11617" s="9">
        <v>11612</v>
      </c>
      <c r="BX11617">
        <f t="shared" si="676"/>
        <v>1</v>
      </c>
      <c r="BY11617">
        <f t="shared" si="677"/>
        <v>1</v>
      </c>
    </row>
    <row r="11618" spans="1:77">
      <c r="A11618" s="33">
        <v>11613</v>
      </c>
      <c r="BP11618">
        <v>0.765567798278902</v>
      </c>
      <c r="BQ11618">
        <v>16061.5198539263</v>
      </c>
      <c r="BR11618">
        <v>1.28483030523607</v>
      </c>
      <c r="BS11618">
        <v>86555.262535294</v>
      </c>
      <c r="BW11618" s="9">
        <v>11613</v>
      </c>
      <c r="BX11618">
        <f t="shared" si="676"/>
        <v>1</v>
      </c>
      <c r="BY11618">
        <f t="shared" si="677"/>
        <v>1</v>
      </c>
    </row>
    <row r="11619" spans="1:77">
      <c r="A11619" s="33">
        <v>11614</v>
      </c>
      <c r="BP11619">
        <v>0.809654405163861</v>
      </c>
      <c r="BQ11619">
        <v>16774.0315721131</v>
      </c>
      <c r="BR11619">
        <v>1.36389430998624</v>
      </c>
      <c r="BS11619">
        <v>72289.5063686653</v>
      </c>
      <c r="BW11619" s="9">
        <v>11614</v>
      </c>
      <c r="BX11619">
        <f t="shared" si="676"/>
        <v>1</v>
      </c>
      <c r="BY11619">
        <f t="shared" si="677"/>
        <v>1</v>
      </c>
    </row>
    <row r="11620" spans="1:77">
      <c r="A11620" s="33">
        <v>11615</v>
      </c>
      <c r="BP11620">
        <v>0.788498961230412</v>
      </c>
      <c r="BQ11620">
        <v>13746.3700583186</v>
      </c>
      <c r="BR11620">
        <v>1.32895913995481</v>
      </c>
      <c r="BS11620">
        <v>68750.7163302952</v>
      </c>
      <c r="BW11620" s="9">
        <v>11615</v>
      </c>
      <c r="BX11620">
        <f t="shared" si="676"/>
        <v>1</v>
      </c>
      <c r="BY11620">
        <f t="shared" si="677"/>
        <v>1</v>
      </c>
    </row>
    <row r="11621" spans="1:77">
      <c r="A11621" s="33">
        <v>11616</v>
      </c>
      <c r="BP11621">
        <v>0.818174318459433</v>
      </c>
      <c r="BQ11621">
        <v>14133.3633892115</v>
      </c>
      <c r="BR11621">
        <v>1.40704749926397</v>
      </c>
      <c r="BS11621">
        <v>71406.2511501455</v>
      </c>
      <c r="BW11621" s="9">
        <v>11616</v>
      </c>
      <c r="BX11621">
        <f t="shared" si="676"/>
        <v>1</v>
      </c>
      <c r="BY11621">
        <f t="shared" si="677"/>
        <v>1</v>
      </c>
    </row>
    <row r="11622" spans="1:77">
      <c r="A11622" s="33">
        <v>11617</v>
      </c>
      <c r="BP11622">
        <v>0.842791902212534</v>
      </c>
      <c r="BQ11622">
        <v>12938.9630332675</v>
      </c>
      <c r="BR11622">
        <v>1.44161685686479</v>
      </c>
      <c r="BS11622">
        <v>67214.2347921783</v>
      </c>
      <c r="BW11622" s="9">
        <v>11617</v>
      </c>
      <c r="BX11622">
        <f t="shared" si="676"/>
        <v>1</v>
      </c>
      <c r="BY11622">
        <f t="shared" si="677"/>
        <v>1</v>
      </c>
    </row>
    <row r="11623" spans="1:77">
      <c r="A11623" s="33">
        <v>11618</v>
      </c>
      <c r="BP11623">
        <v>0.846310697041691</v>
      </c>
      <c r="BQ11623">
        <v>16308.0258153243</v>
      </c>
      <c r="BR11623">
        <v>1.46463314463383</v>
      </c>
      <c r="BS11623">
        <v>73027.4979623332</v>
      </c>
      <c r="BW11623" s="9">
        <v>11618</v>
      </c>
      <c r="BX11623">
        <f t="shared" si="676"/>
        <v>1</v>
      </c>
      <c r="BY11623">
        <f t="shared" si="677"/>
        <v>1</v>
      </c>
    </row>
    <row r="11624" spans="1:77">
      <c r="A11624" s="33">
        <v>11619</v>
      </c>
      <c r="BP11624">
        <v>0.83163210472976</v>
      </c>
      <c r="BQ11624">
        <v>11415.0093022017</v>
      </c>
      <c r="BR11624">
        <v>1.43114696081481</v>
      </c>
      <c r="BS11624">
        <v>67984.9528240758</v>
      </c>
      <c r="BW11624" s="9">
        <v>11619</v>
      </c>
      <c r="BX11624">
        <f t="shared" si="676"/>
        <v>1</v>
      </c>
      <c r="BY11624">
        <f t="shared" si="677"/>
        <v>1</v>
      </c>
    </row>
    <row r="11625" spans="1:77">
      <c r="A11625" s="33">
        <v>11620</v>
      </c>
      <c r="BP11625">
        <v>0.776445443869961</v>
      </c>
      <c r="BQ11625">
        <v>13628.6402373592</v>
      </c>
      <c r="BR11625">
        <v>1.3259410154078</v>
      </c>
      <c r="BS11625">
        <v>71977.7902652735</v>
      </c>
      <c r="BW11625" s="9">
        <v>11620</v>
      </c>
      <c r="BX11625">
        <f t="shared" si="676"/>
        <v>1</v>
      </c>
      <c r="BY11625">
        <f t="shared" si="677"/>
        <v>1</v>
      </c>
    </row>
    <row r="11626" spans="1:77">
      <c r="A11626" s="33">
        <v>11621</v>
      </c>
      <c r="BP11626">
        <v>0.806728252512799</v>
      </c>
      <c r="BQ11626">
        <v>13008.0067469217</v>
      </c>
      <c r="BR11626">
        <v>1.38630044994241</v>
      </c>
      <c r="BS11626">
        <v>85393.8101234132</v>
      </c>
      <c r="BW11626" s="9">
        <v>11621</v>
      </c>
      <c r="BX11626">
        <f t="shared" si="676"/>
        <v>1</v>
      </c>
      <c r="BY11626">
        <f t="shared" si="677"/>
        <v>1</v>
      </c>
    </row>
    <row r="11627" spans="1:77">
      <c r="A11627" s="33">
        <v>11622</v>
      </c>
      <c r="BP11627">
        <v>0.823555731492213</v>
      </c>
      <c r="BQ11627">
        <v>15893.4164016706</v>
      </c>
      <c r="BR11627">
        <v>1.4040769063678</v>
      </c>
      <c r="BS11627">
        <v>70969.4484323786</v>
      </c>
      <c r="BW11627" s="9">
        <v>11622</v>
      </c>
      <c r="BX11627">
        <f t="shared" si="676"/>
        <v>1</v>
      </c>
      <c r="BY11627">
        <f t="shared" si="677"/>
        <v>1</v>
      </c>
    </row>
    <row r="11628" spans="1:77">
      <c r="A11628" s="33">
        <v>11623</v>
      </c>
      <c r="BP11628">
        <v>0.839822952899954</v>
      </c>
      <c r="BQ11628">
        <v>10658.1023696856</v>
      </c>
      <c r="BR11628">
        <v>1.43720971476516</v>
      </c>
      <c r="BS11628">
        <v>64737.6899264977</v>
      </c>
      <c r="BW11628" s="9">
        <v>11623</v>
      </c>
      <c r="BX11628">
        <f t="shared" si="676"/>
        <v>1</v>
      </c>
      <c r="BY11628">
        <f t="shared" si="677"/>
        <v>1</v>
      </c>
    </row>
    <row r="11629" spans="1:77">
      <c r="A11629" s="33">
        <v>11624</v>
      </c>
      <c r="BP11629">
        <v>0.847889952992086</v>
      </c>
      <c r="BQ11629">
        <v>14071.1421947624</v>
      </c>
      <c r="BR11629">
        <v>1.44910243619542</v>
      </c>
      <c r="BS11629">
        <v>67953.6835465441</v>
      </c>
      <c r="BW11629" s="9">
        <v>11624</v>
      </c>
      <c r="BX11629">
        <f t="shared" si="676"/>
        <v>1</v>
      </c>
      <c r="BY11629">
        <f t="shared" si="677"/>
        <v>1</v>
      </c>
    </row>
    <row r="11630" spans="1:77">
      <c r="A11630" s="33">
        <v>11625</v>
      </c>
      <c r="BP11630">
        <v>0.831812467614267</v>
      </c>
      <c r="BQ11630">
        <v>17539.7954206188</v>
      </c>
      <c r="BR11630">
        <v>1.42447067364268</v>
      </c>
      <c r="BS11630">
        <v>76052.2404355874</v>
      </c>
      <c r="BW11630" s="9">
        <v>11625</v>
      </c>
      <c r="BX11630">
        <f t="shared" si="676"/>
        <v>1</v>
      </c>
      <c r="BY11630">
        <f t="shared" si="677"/>
        <v>1</v>
      </c>
    </row>
    <row r="11631" spans="1:77">
      <c r="A11631" s="33">
        <v>11626</v>
      </c>
      <c r="BP11631">
        <v>0.845463330801949</v>
      </c>
      <c r="BQ11631">
        <v>12596.0587123571</v>
      </c>
      <c r="BR11631">
        <v>1.46044954912451</v>
      </c>
      <c r="BS11631">
        <v>64396.3536171746</v>
      </c>
      <c r="BW11631" s="9">
        <v>11626</v>
      </c>
      <c r="BX11631">
        <f t="shared" si="676"/>
        <v>1</v>
      </c>
      <c r="BY11631">
        <f t="shared" si="677"/>
        <v>1</v>
      </c>
    </row>
    <row r="11632" spans="1:77">
      <c r="A11632" s="33">
        <v>11627</v>
      </c>
      <c r="BP11632">
        <v>0.796661070709503</v>
      </c>
      <c r="BQ11632">
        <v>10685.2335371986</v>
      </c>
      <c r="BR11632">
        <v>1.3419190813333</v>
      </c>
      <c r="BS11632">
        <v>64282.6381483236</v>
      </c>
      <c r="BW11632" s="9">
        <v>11627</v>
      </c>
      <c r="BX11632">
        <f t="shared" si="676"/>
        <v>1</v>
      </c>
      <c r="BY11632">
        <f t="shared" si="677"/>
        <v>1</v>
      </c>
    </row>
    <row r="11633" spans="1:77">
      <c r="A11633" s="33">
        <v>11628</v>
      </c>
      <c r="BP11633">
        <v>0.836052533648795</v>
      </c>
      <c r="BQ11633">
        <v>16649.9006604101</v>
      </c>
      <c r="BR11633">
        <v>1.41735650195223</v>
      </c>
      <c r="BS11633">
        <v>88282.6096627889</v>
      </c>
      <c r="BW11633" s="9">
        <v>11628</v>
      </c>
      <c r="BX11633">
        <f t="shared" si="676"/>
        <v>1</v>
      </c>
      <c r="BY11633">
        <f t="shared" si="677"/>
        <v>1</v>
      </c>
    </row>
    <row r="11634" spans="1:77">
      <c r="A11634" s="33">
        <v>11629</v>
      </c>
      <c r="BP11634">
        <v>0.826035441086533</v>
      </c>
      <c r="BQ11634">
        <v>17317.624929027</v>
      </c>
      <c r="BR11634">
        <v>1.41498691011709</v>
      </c>
      <c r="BS11634">
        <v>74004.9654884949</v>
      </c>
      <c r="BW11634" s="9">
        <v>11629</v>
      </c>
      <c r="BX11634">
        <f t="shared" si="676"/>
        <v>1</v>
      </c>
      <c r="BY11634">
        <f t="shared" si="677"/>
        <v>1</v>
      </c>
    </row>
    <row r="11635" spans="1:77">
      <c r="A11635" s="33">
        <v>11630</v>
      </c>
      <c r="BP11635">
        <v>0.860918851326587</v>
      </c>
      <c r="BQ11635">
        <v>12963.1266626419</v>
      </c>
      <c r="BR11635">
        <v>1.46162962457531</v>
      </c>
      <c r="BS11635">
        <v>80682.1973684386</v>
      </c>
      <c r="BW11635" s="9">
        <v>11630</v>
      </c>
      <c r="BX11635">
        <f t="shared" si="676"/>
        <v>1</v>
      </c>
      <c r="BY11635">
        <f t="shared" si="677"/>
        <v>1</v>
      </c>
    </row>
    <row r="11636" spans="1:77">
      <c r="A11636" s="33">
        <v>11631</v>
      </c>
      <c r="BP11636">
        <v>0.797403700432278</v>
      </c>
      <c r="BQ11636">
        <v>12604.4086883978</v>
      </c>
      <c r="BR11636">
        <v>1.3908360826649</v>
      </c>
      <c r="BS11636">
        <v>84591.6789060442</v>
      </c>
      <c r="BW11636" s="9">
        <v>11631</v>
      </c>
      <c r="BX11636">
        <f t="shared" si="676"/>
        <v>1</v>
      </c>
      <c r="BY11636">
        <f t="shared" si="677"/>
        <v>1</v>
      </c>
    </row>
    <row r="11637" spans="1:77">
      <c r="A11637" s="33">
        <v>11632</v>
      </c>
      <c r="BP11637">
        <v>0.819240684925128</v>
      </c>
      <c r="BQ11637">
        <v>10722.5455079244</v>
      </c>
      <c r="BR11637">
        <v>1.42043111941863</v>
      </c>
      <c r="BS11637">
        <v>63781.3548721019</v>
      </c>
      <c r="BW11637" s="9">
        <v>11632</v>
      </c>
      <c r="BX11637">
        <f t="shared" si="676"/>
        <v>1</v>
      </c>
      <c r="BY11637">
        <f t="shared" si="677"/>
        <v>1</v>
      </c>
    </row>
    <row r="11638" spans="1:77">
      <c r="A11638" s="33">
        <v>11633</v>
      </c>
      <c r="BP11638">
        <v>0.848337158207082</v>
      </c>
      <c r="BQ11638">
        <v>13270.2946932015</v>
      </c>
      <c r="BR11638">
        <v>1.47217082805134</v>
      </c>
      <c r="BS11638">
        <v>83191.0683994598</v>
      </c>
      <c r="BW11638" s="9">
        <v>11633</v>
      </c>
      <c r="BX11638">
        <f t="shared" si="676"/>
        <v>1</v>
      </c>
      <c r="BY11638">
        <f t="shared" si="677"/>
        <v>1</v>
      </c>
    </row>
    <row r="11639" spans="1:77">
      <c r="A11639" s="33">
        <v>11634</v>
      </c>
      <c r="BP11639">
        <v>0.869390285668186</v>
      </c>
      <c r="BQ11639">
        <v>13717.3015092259</v>
      </c>
      <c r="BR11639">
        <v>1.53883058244007</v>
      </c>
      <c r="BS11639">
        <v>85785.4169364522</v>
      </c>
      <c r="BW11639" s="9">
        <v>11634</v>
      </c>
      <c r="BX11639">
        <f t="shared" si="676"/>
        <v>1</v>
      </c>
      <c r="BY11639">
        <f t="shared" si="677"/>
        <v>1</v>
      </c>
    </row>
    <row r="11640" spans="1:77">
      <c r="A11640" s="33">
        <v>11635</v>
      </c>
      <c r="BP11640">
        <v>0.825445002866055</v>
      </c>
      <c r="BQ11640">
        <v>12142.5569085661</v>
      </c>
      <c r="BR11640">
        <v>1.43858262899627</v>
      </c>
      <c r="BS11640">
        <v>66175.4930523624</v>
      </c>
      <c r="BW11640" s="9">
        <v>11635</v>
      </c>
      <c r="BX11640">
        <f t="shared" si="676"/>
        <v>1</v>
      </c>
      <c r="BY11640">
        <f t="shared" si="677"/>
        <v>1</v>
      </c>
    </row>
    <row r="11641" spans="1:77">
      <c r="A11641" s="33">
        <v>11636</v>
      </c>
      <c r="BP11641">
        <v>0.8034738924768</v>
      </c>
      <c r="BQ11641">
        <v>13157.9455273096</v>
      </c>
      <c r="BR11641">
        <v>1.39257994132962</v>
      </c>
      <c r="BS11641">
        <v>86080.8013977229</v>
      </c>
      <c r="BW11641" s="9">
        <v>11636</v>
      </c>
      <c r="BX11641">
        <f t="shared" si="676"/>
        <v>1</v>
      </c>
      <c r="BY11641">
        <f t="shared" si="677"/>
        <v>1</v>
      </c>
    </row>
    <row r="11642" spans="1:77">
      <c r="A11642" s="33">
        <v>11637</v>
      </c>
      <c r="BP11642">
        <v>0.82535188837837</v>
      </c>
      <c r="BQ11642">
        <v>16780.3730183825</v>
      </c>
      <c r="BR11642">
        <v>1.39508290915459</v>
      </c>
      <c r="BS11642">
        <v>90878.4649225299</v>
      </c>
      <c r="BW11642" s="9">
        <v>11637</v>
      </c>
      <c r="BX11642">
        <f t="shared" si="676"/>
        <v>1</v>
      </c>
      <c r="BY11642">
        <f t="shared" si="677"/>
        <v>1</v>
      </c>
    </row>
    <row r="11643" spans="1:77">
      <c r="A11643" s="33">
        <v>11638</v>
      </c>
      <c r="BP11643">
        <v>0.795933087897038</v>
      </c>
      <c r="BQ11643">
        <v>17894.3883740319</v>
      </c>
      <c r="BR11643">
        <v>1.39024834605297</v>
      </c>
      <c r="BS11643">
        <v>96071.0779648365</v>
      </c>
      <c r="BW11643" s="9">
        <v>11638</v>
      </c>
      <c r="BX11643">
        <f t="shared" si="676"/>
        <v>1</v>
      </c>
      <c r="BY11643">
        <f t="shared" si="677"/>
        <v>1</v>
      </c>
    </row>
    <row r="11644" spans="1:77">
      <c r="A11644" s="33">
        <v>11639</v>
      </c>
      <c r="BP11644">
        <v>0.766648044405161</v>
      </c>
      <c r="BQ11644">
        <v>11769.6514175933</v>
      </c>
      <c r="BR11644">
        <v>1.3123476927721</v>
      </c>
      <c r="BS11644">
        <v>66029.7521496978</v>
      </c>
      <c r="BW11644" s="9">
        <v>11639</v>
      </c>
      <c r="BX11644">
        <f t="shared" si="676"/>
        <v>1</v>
      </c>
      <c r="BY11644">
        <f t="shared" si="677"/>
        <v>1</v>
      </c>
    </row>
    <row r="11645" spans="1:77">
      <c r="A11645" s="33">
        <v>11640</v>
      </c>
      <c r="BP11645">
        <v>0.846772553973478</v>
      </c>
      <c r="BQ11645">
        <v>16045.9009318135</v>
      </c>
      <c r="BR11645">
        <v>1.48111872734908</v>
      </c>
      <c r="BS11645">
        <v>70996.2538299003</v>
      </c>
      <c r="BW11645" s="9">
        <v>11640</v>
      </c>
      <c r="BX11645">
        <f t="shared" si="676"/>
        <v>1</v>
      </c>
      <c r="BY11645">
        <f t="shared" si="677"/>
        <v>1</v>
      </c>
    </row>
    <row r="11646" spans="1:77">
      <c r="A11646" s="33">
        <v>11641</v>
      </c>
      <c r="BP11646">
        <v>0.805524190874824</v>
      </c>
      <c r="BQ11646">
        <v>13485.7333683255</v>
      </c>
      <c r="BR11646">
        <v>1.35211849131599</v>
      </c>
      <c r="BS11646">
        <v>69327.1903884289</v>
      </c>
      <c r="BW11646" s="9">
        <v>11641</v>
      </c>
      <c r="BX11646">
        <f t="shared" si="676"/>
        <v>1</v>
      </c>
      <c r="BY11646">
        <f t="shared" si="677"/>
        <v>1</v>
      </c>
    </row>
    <row r="11647" spans="1:77">
      <c r="A11647" s="33">
        <v>11642</v>
      </c>
      <c r="BP11647">
        <v>0.791808435906621</v>
      </c>
      <c r="BQ11647">
        <v>12099.0185956116</v>
      </c>
      <c r="BR11647">
        <v>1.37749696872649</v>
      </c>
      <c r="BS11647">
        <v>66663.5547497371</v>
      </c>
      <c r="BW11647" s="9">
        <v>11642</v>
      </c>
      <c r="BX11647">
        <f t="shared" si="676"/>
        <v>1</v>
      </c>
      <c r="BY11647">
        <f t="shared" si="677"/>
        <v>1</v>
      </c>
    </row>
    <row r="11648" spans="1:77">
      <c r="A11648" s="33">
        <v>11643</v>
      </c>
      <c r="BP11648">
        <v>0.806121219561716</v>
      </c>
      <c r="BQ11648">
        <v>16403.0460863019</v>
      </c>
      <c r="BR11648">
        <v>1.39108367268954</v>
      </c>
      <c r="BS11648">
        <v>87225.7654580912</v>
      </c>
      <c r="BW11648" s="9">
        <v>11643</v>
      </c>
      <c r="BX11648">
        <f t="shared" si="676"/>
        <v>1</v>
      </c>
      <c r="BY11648">
        <f t="shared" si="677"/>
        <v>1</v>
      </c>
    </row>
    <row r="11649" spans="1:77">
      <c r="A11649" s="33">
        <v>11644</v>
      </c>
      <c r="BP11649">
        <v>0.789515906119997</v>
      </c>
      <c r="BQ11649">
        <v>17006.2649326676</v>
      </c>
      <c r="BR11649">
        <v>1.34633029441837</v>
      </c>
      <c r="BS11649">
        <v>92274.2356848732</v>
      </c>
      <c r="BW11649" s="9">
        <v>11644</v>
      </c>
      <c r="BX11649">
        <f t="shared" si="676"/>
        <v>1</v>
      </c>
      <c r="BY11649">
        <f t="shared" si="677"/>
        <v>1</v>
      </c>
    </row>
    <row r="11650" spans="1:77">
      <c r="A11650" s="33">
        <v>11645</v>
      </c>
      <c r="BP11650">
        <v>0.77873379831781</v>
      </c>
      <c r="BQ11650">
        <v>14337.0656859719</v>
      </c>
      <c r="BR11650">
        <v>1.36639759377081</v>
      </c>
      <c r="BS11650">
        <v>70273.4292776269</v>
      </c>
      <c r="BW11650" s="9">
        <v>11645</v>
      </c>
      <c r="BX11650">
        <f t="shared" si="676"/>
        <v>1</v>
      </c>
      <c r="BY11650">
        <f t="shared" si="677"/>
        <v>1</v>
      </c>
    </row>
    <row r="11651" spans="1:77">
      <c r="A11651" s="33">
        <v>11646</v>
      </c>
      <c r="BP11651">
        <v>0.814357713684222</v>
      </c>
      <c r="BQ11651">
        <v>15976.4095625404</v>
      </c>
      <c r="BR11651">
        <v>1.38456976347104</v>
      </c>
      <c r="BS11651">
        <v>73773.5587805813</v>
      </c>
      <c r="BW11651" s="9">
        <v>11646</v>
      </c>
      <c r="BX11651">
        <f t="shared" si="676"/>
        <v>1</v>
      </c>
      <c r="BY11651">
        <f t="shared" si="677"/>
        <v>1</v>
      </c>
    </row>
    <row r="11652" spans="1:77">
      <c r="A11652" s="33">
        <v>11647</v>
      </c>
      <c r="BP11652">
        <v>0.792620536208313</v>
      </c>
      <c r="BQ11652">
        <v>12112.4275142921</v>
      </c>
      <c r="BR11652">
        <v>1.38182790705805</v>
      </c>
      <c r="BS11652">
        <v>66637.9632041437</v>
      </c>
      <c r="BW11652" s="9">
        <v>11647</v>
      </c>
      <c r="BX11652">
        <f t="shared" si="676"/>
        <v>1</v>
      </c>
      <c r="BY11652">
        <f t="shared" si="677"/>
        <v>1</v>
      </c>
    </row>
    <row r="11653" spans="1:77">
      <c r="A11653" s="33">
        <v>11648</v>
      </c>
      <c r="BP11653">
        <v>0.834073175093594</v>
      </c>
      <c r="BQ11653">
        <v>17688.1826610378</v>
      </c>
      <c r="BR11653">
        <v>1.44570333593395</v>
      </c>
      <c r="BS11653">
        <v>78841.0387347513</v>
      </c>
      <c r="BW11653" s="9">
        <v>11648</v>
      </c>
      <c r="BX11653">
        <f t="shared" si="676"/>
        <v>1</v>
      </c>
      <c r="BY11653">
        <f t="shared" si="677"/>
        <v>1</v>
      </c>
    </row>
    <row r="11654" spans="1:77">
      <c r="A11654" s="33">
        <v>11649</v>
      </c>
      <c r="BP11654">
        <v>0.795903441836939</v>
      </c>
      <c r="BQ11654">
        <v>12080.0727532239</v>
      </c>
      <c r="BR11654">
        <v>1.35290012260814</v>
      </c>
      <c r="BS11654">
        <v>65458.0126788061</v>
      </c>
      <c r="BW11654" s="9">
        <v>11649</v>
      </c>
      <c r="BX11654">
        <f t="shared" si="676"/>
        <v>1</v>
      </c>
      <c r="BY11654">
        <f t="shared" si="677"/>
        <v>1</v>
      </c>
    </row>
    <row r="11655" spans="1:77">
      <c r="A11655" s="33">
        <v>11650</v>
      </c>
      <c r="BP11655">
        <v>0.842860304999349</v>
      </c>
      <c r="BQ11655">
        <v>12213.9897433951</v>
      </c>
      <c r="BR11655">
        <v>1.46133011901861</v>
      </c>
      <c r="BS11655">
        <v>67395.0403494477</v>
      </c>
      <c r="BW11655" s="9">
        <v>11650</v>
      </c>
      <c r="BX11655">
        <f t="shared" ref="BX11655:BX11718" si="678">IF(BU11655=MAX($BU11655:$BV11655),1,0)</f>
        <v>1</v>
      </c>
      <c r="BY11655">
        <f t="shared" ref="BY11655:BY11718" si="679">IF(BV11655=MAX($BU11655:$BV11655),1,0)</f>
        <v>1</v>
      </c>
    </row>
    <row r="11656" spans="1:77">
      <c r="A11656" s="33">
        <v>11651</v>
      </c>
      <c r="BP11656">
        <v>0.839937403614005</v>
      </c>
      <c r="BQ11656">
        <v>11359.7831262529</v>
      </c>
      <c r="BR11656">
        <v>1.46773865575729</v>
      </c>
      <c r="BS11656">
        <v>83324.2872796423</v>
      </c>
      <c r="BW11656" s="9">
        <v>11651</v>
      </c>
      <c r="BX11656">
        <f t="shared" si="678"/>
        <v>1</v>
      </c>
      <c r="BY11656">
        <f t="shared" si="679"/>
        <v>1</v>
      </c>
    </row>
    <row r="11657" spans="1:77">
      <c r="A11657" s="33">
        <v>11652</v>
      </c>
      <c r="BP11657">
        <v>0.822641142449738</v>
      </c>
      <c r="BQ11657">
        <v>14477.2858848281</v>
      </c>
      <c r="BR11657">
        <v>1.42309751534898</v>
      </c>
      <c r="BS11657">
        <v>71661.8019001016</v>
      </c>
      <c r="BW11657" s="9">
        <v>11652</v>
      </c>
      <c r="BX11657">
        <f t="shared" si="678"/>
        <v>1</v>
      </c>
      <c r="BY11657">
        <f t="shared" si="679"/>
        <v>1</v>
      </c>
    </row>
    <row r="11658" spans="1:77">
      <c r="A11658" s="33">
        <v>11653</v>
      </c>
      <c r="BP11658">
        <v>0.748730347022158</v>
      </c>
      <c r="BQ11658">
        <v>17279.8051992557</v>
      </c>
      <c r="BR11658">
        <v>1.27207052161062</v>
      </c>
      <c r="BS11658">
        <v>70796.6066285446</v>
      </c>
      <c r="BW11658" s="9">
        <v>11653</v>
      </c>
      <c r="BX11658">
        <f t="shared" si="678"/>
        <v>1</v>
      </c>
      <c r="BY11658">
        <f t="shared" si="679"/>
        <v>1</v>
      </c>
    </row>
    <row r="11659" spans="1:77">
      <c r="A11659" s="33">
        <v>11654</v>
      </c>
      <c r="BP11659">
        <v>0.768414630385455</v>
      </c>
      <c r="BQ11659">
        <v>24365.9121463663</v>
      </c>
      <c r="BR11659">
        <v>1.32549259608174</v>
      </c>
      <c r="BS11659">
        <v>86151.1218268069</v>
      </c>
      <c r="BW11659" s="9">
        <v>11654</v>
      </c>
      <c r="BX11659">
        <f t="shared" si="678"/>
        <v>1</v>
      </c>
      <c r="BY11659">
        <f t="shared" si="679"/>
        <v>1</v>
      </c>
    </row>
    <row r="11660" spans="1:77">
      <c r="A11660" s="33">
        <v>11655</v>
      </c>
      <c r="BP11660">
        <v>0.855873976172964</v>
      </c>
      <c r="BQ11660">
        <v>15216.1208925819</v>
      </c>
      <c r="BR11660">
        <v>1.47818910616996</v>
      </c>
      <c r="BS11660">
        <v>86947.1379403621</v>
      </c>
      <c r="BW11660" s="9">
        <v>11655</v>
      </c>
      <c r="BX11660">
        <f t="shared" si="678"/>
        <v>1</v>
      </c>
      <c r="BY11660">
        <f t="shared" si="679"/>
        <v>1</v>
      </c>
    </row>
    <row r="11661" spans="1:77">
      <c r="A11661" s="33">
        <v>11656</v>
      </c>
      <c r="BP11661">
        <v>0.833641776469198</v>
      </c>
      <c r="BQ11661">
        <v>12634.981696221</v>
      </c>
      <c r="BR11661">
        <v>1.44435326422232</v>
      </c>
      <c r="BS11661">
        <v>82995.6051019718</v>
      </c>
      <c r="BW11661" s="9">
        <v>11656</v>
      </c>
      <c r="BX11661">
        <f t="shared" si="678"/>
        <v>1</v>
      </c>
      <c r="BY11661">
        <f t="shared" si="679"/>
        <v>1</v>
      </c>
    </row>
    <row r="11662" spans="1:77">
      <c r="A11662" s="33">
        <v>11657</v>
      </c>
      <c r="BP11662">
        <v>0.772690134031639</v>
      </c>
      <c r="BQ11662">
        <v>16724.3007985793</v>
      </c>
      <c r="BR11662">
        <v>1.33473006129394</v>
      </c>
      <c r="BS11662">
        <v>71593.0210112873</v>
      </c>
      <c r="BW11662" s="9">
        <v>11657</v>
      </c>
      <c r="BX11662">
        <f t="shared" si="678"/>
        <v>1</v>
      </c>
      <c r="BY11662">
        <f t="shared" si="679"/>
        <v>1</v>
      </c>
    </row>
    <row r="11663" spans="1:77">
      <c r="A11663" s="33">
        <v>11658</v>
      </c>
      <c r="BP11663">
        <v>0.782190245818139</v>
      </c>
      <c r="BQ11663">
        <v>11904.4005846058</v>
      </c>
      <c r="BR11663">
        <v>1.35225993269986</v>
      </c>
      <c r="BS11663">
        <v>65747.6438244591</v>
      </c>
      <c r="BW11663" s="9">
        <v>11658</v>
      </c>
      <c r="BX11663">
        <f t="shared" si="678"/>
        <v>1</v>
      </c>
      <c r="BY11663">
        <f t="shared" si="679"/>
        <v>1</v>
      </c>
    </row>
    <row r="11664" spans="1:77">
      <c r="A11664" s="33">
        <v>11659</v>
      </c>
      <c r="BP11664">
        <v>0.813080407932741</v>
      </c>
      <c r="BQ11664">
        <v>12853.9937889613</v>
      </c>
      <c r="BR11664">
        <v>1.40209196133755</v>
      </c>
      <c r="BS11664">
        <v>66025.837794345</v>
      </c>
      <c r="BW11664" s="9">
        <v>11659</v>
      </c>
      <c r="BX11664">
        <f t="shared" si="678"/>
        <v>1</v>
      </c>
      <c r="BY11664">
        <f t="shared" si="679"/>
        <v>1</v>
      </c>
    </row>
    <row r="11665" spans="1:77">
      <c r="A11665" s="33">
        <v>11660</v>
      </c>
      <c r="BP11665">
        <v>0.826792456025374</v>
      </c>
      <c r="BQ11665">
        <v>13609.1191439322</v>
      </c>
      <c r="BR11665">
        <v>1.42048385580737</v>
      </c>
      <c r="BS11665">
        <v>83382.3602722377</v>
      </c>
      <c r="BW11665" s="9">
        <v>11660</v>
      </c>
      <c r="BX11665">
        <f t="shared" si="678"/>
        <v>1</v>
      </c>
      <c r="BY11665">
        <f t="shared" si="679"/>
        <v>1</v>
      </c>
    </row>
    <row r="11666" spans="1:77">
      <c r="A11666" s="33">
        <v>11661</v>
      </c>
      <c r="BP11666">
        <v>0.812547452561988</v>
      </c>
      <c r="BQ11666">
        <v>12985.8997161116</v>
      </c>
      <c r="BR11666">
        <v>1.38793742467208</v>
      </c>
      <c r="BS11666">
        <v>85796.4207243382</v>
      </c>
      <c r="BW11666" s="9">
        <v>11661</v>
      </c>
      <c r="BX11666">
        <f t="shared" si="678"/>
        <v>1</v>
      </c>
      <c r="BY11666">
        <f t="shared" si="679"/>
        <v>1</v>
      </c>
    </row>
    <row r="11667" spans="1:77">
      <c r="A11667" s="33">
        <v>11662</v>
      </c>
      <c r="BP11667">
        <v>0.794420459669353</v>
      </c>
      <c r="BQ11667">
        <v>15870.6615769846</v>
      </c>
      <c r="BR11667">
        <v>1.35796359421037</v>
      </c>
      <c r="BS11667">
        <v>69893.3541674632</v>
      </c>
      <c r="BW11667" s="9">
        <v>11662</v>
      </c>
      <c r="BX11667">
        <f t="shared" si="678"/>
        <v>1</v>
      </c>
      <c r="BY11667">
        <f t="shared" si="679"/>
        <v>1</v>
      </c>
    </row>
    <row r="11668" spans="1:77">
      <c r="A11668" s="33">
        <v>11663</v>
      </c>
      <c r="BP11668">
        <v>0.808537100333752</v>
      </c>
      <c r="BQ11668">
        <v>17684.9564703999</v>
      </c>
      <c r="BR11668">
        <v>1.38817905817556</v>
      </c>
      <c r="BS11668">
        <v>72963.3486431567</v>
      </c>
      <c r="BW11668" s="9">
        <v>11663</v>
      </c>
      <c r="BX11668">
        <f t="shared" si="678"/>
        <v>1</v>
      </c>
      <c r="BY11668">
        <f t="shared" si="679"/>
        <v>1</v>
      </c>
    </row>
    <row r="11669" spans="1:77">
      <c r="A11669" s="33">
        <v>11664</v>
      </c>
      <c r="BP11669">
        <v>0.83984051181055</v>
      </c>
      <c r="BQ11669">
        <v>10651.5520151539</v>
      </c>
      <c r="BR11669">
        <v>1.47165907563853</v>
      </c>
      <c r="BS11669">
        <v>64815.5928228481</v>
      </c>
      <c r="BW11669" s="9">
        <v>11664</v>
      </c>
      <c r="BX11669">
        <f t="shared" si="678"/>
        <v>1</v>
      </c>
      <c r="BY11669">
        <f t="shared" si="679"/>
        <v>1</v>
      </c>
    </row>
    <row r="11670" spans="1:77">
      <c r="A11670" s="33">
        <v>11665</v>
      </c>
      <c r="BP11670">
        <v>0.796609097720272</v>
      </c>
      <c r="BQ11670">
        <v>11412.9927910186</v>
      </c>
      <c r="BR11670">
        <v>1.37278331805102</v>
      </c>
      <c r="BS11670">
        <v>65786.3957566595</v>
      </c>
      <c r="BW11670" s="9">
        <v>11665</v>
      </c>
      <c r="BX11670">
        <f t="shared" si="678"/>
        <v>1</v>
      </c>
      <c r="BY11670">
        <f t="shared" si="679"/>
        <v>1</v>
      </c>
    </row>
    <row r="11671" spans="1:77">
      <c r="A11671" s="33">
        <v>11666</v>
      </c>
      <c r="BP11671">
        <v>0.801719910178417</v>
      </c>
      <c r="BQ11671">
        <v>12282.1890823635</v>
      </c>
      <c r="BR11671">
        <v>1.40424266525976</v>
      </c>
      <c r="BS11671">
        <v>67419.4805277407</v>
      </c>
      <c r="BW11671" s="9">
        <v>11666</v>
      </c>
      <c r="BX11671">
        <f t="shared" si="678"/>
        <v>1</v>
      </c>
      <c r="BY11671">
        <f t="shared" si="679"/>
        <v>1</v>
      </c>
    </row>
    <row r="11672" spans="1:77">
      <c r="A11672" s="33">
        <v>11667</v>
      </c>
      <c r="BP11672">
        <v>0.757327695573531</v>
      </c>
      <c r="BQ11672">
        <v>16140.3869931286</v>
      </c>
      <c r="BR11672">
        <v>1.2859394965174</v>
      </c>
      <c r="BS11672">
        <v>91305.6725154588</v>
      </c>
      <c r="BW11672" s="9">
        <v>11667</v>
      </c>
      <c r="BX11672">
        <f t="shared" si="678"/>
        <v>1</v>
      </c>
      <c r="BY11672">
        <f t="shared" si="679"/>
        <v>1</v>
      </c>
    </row>
    <row r="11673" spans="1:77">
      <c r="A11673" s="33">
        <v>11668</v>
      </c>
      <c r="BP11673">
        <v>0.785046449264576</v>
      </c>
      <c r="BQ11673">
        <v>15686.308626834</v>
      </c>
      <c r="BR11673">
        <v>1.33364983269329</v>
      </c>
      <c r="BS11673">
        <v>71249.9005460961</v>
      </c>
      <c r="BW11673" s="9">
        <v>11668</v>
      </c>
      <c r="BX11673">
        <f t="shared" si="678"/>
        <v>1</v>
      </c>
      <c r="BY11673">
        <f t="shared" si="679"/>
        <v>1</v>
      </c>
    </row>
    <row r="11674" spans="1:77">
      <c r="A11674" s="33">
        <v>11669</v>
      </c>
      <c r="BP11674">
        <v>0.822794992811313</v>
      </c>
      <c r="BQ11674">
        <v>12398.1261351839</v>
      </c>
      <c r="BR11674">
        <v>1.41892221878951</v>
      </c>
      <c r="BS11674">
        <v>66434.4097761378</v>
      </c>
      <c r="BW11674" s="9">
        <v>11669</v>
      </c>
      <c r="BX11674">
        <f t="shared" si="678"/>
        <v>1</v>
      </c>
      <c r="BY11674">
        <f t="shared" si="679"/>
        <v>1</v>
      </c>
    </row>
    <row r="11675" spans="1:77">
      <c r="A11675" s="33">
        <v>11670</v>
      </c>
      <c r="BP11675">
        <v>0.847469935308246</v>
      </c>
      <c r="BQ11675">
        <v>15950.968958116</v>
      </c>
      <c r="BR11675">
        <v>1.47336410655241</v>
      </c>
      <c r="BS11675">
        <v>75018.7029070697</v>
      </c>
      <c r="BW11675" s="9">
        <v>11670</v>
      </c>
      <c r="BX11675">
        <f t="shared" si="678"/>
        <v>1</v>
      </c>
      <c r="BY11675">
        <f t="shared" si="679"/>
        <v>1</v>
      </c>
    </row>
    <row r="11676" spans="1:77">
      <c r="A11676" s="33">
        <v>11671</v>
      </c>
      <c r="BP11676">
        <v>0.83294530619735</v>
      </c>
      <c r="BQ11676">
        <v>15243.467658129</v>
      </c>
      <c r="BR11676">
        <v>1.39838455840743</v>
      </c>
      <c r="BS11676">
        <v>85638.1149652912</v>
      </c>
      <c r="BW11676" s="9">
        <v>11671</v>
      </c>
      <c r="BX11676">
        <f t="shared" si="678"/>
        <v>1</v>
      </c>
      <c r="BY11676">
        <f t="shared" si="679"/>
        <v>1</v>
      </c>
    </row>
    <row r="11677" spans="1:77">
      <c r="A11677" s="33">
        <v>11672</v>
      </c>
      <c r="BP11677">
        <v>0.826977719784149</v>
      </c>
      <c r="BQ11677">
        <v>15267.7477771636</v>
      </c>
      <c r="BR11677">
        <v>1.42245724681877</v>
      </c>
      <c r="BS11677">
        <v>72537.0885027735</v>
      </c>
      <c r="BW11677" s="9">
        <v>11672</v>
      </c>
      <c r="BX11677">
        <f t="shared" si="678"/>
        <v>1</v>
      </c>
      <c r="BY11677">
        <f t="shared" si="679"/>
        <v>1</v>
      </c>
    </row>
    <row r="11678" spans="1:77">
      <c r="A11678" s="33">
        <v>11673</v>
      </c>
      <c r="BP11678">
        <v>0.818622925177623</v>
      </c>
      <c r="BQ11678">
        <v>15554.9250047937</v>
      </c>
      <c r="BR11678">
        <v>1.39683369950718</v>
      </c>
      <c r="BS11678">
        <v>84309.658069969</v>
      </c>
      <c r="BW11678" s="9">
        <v>11673</v>
      </c>
      <c r="BX11678">
        <f t="shared" si="678"/>
        <v>1</v>
      </c>
      <c r="BY11678">
        <f t="shared" si="679"/>
        <v>1</v>
      </c>
    </row>
    <row r="11679" spans="1:77">
      <c r="A11679" s="33">
        <v>11674</v>
      </c>
      <c r="BP11679">
        <v>0.753751827307589</v>
      </c>
      <c r="BQ11679">
        <v>13410.4586590601</v>
      </c>
      <c r="BR11679">
        <v>1.28432000074617</v>
      </c>
      <c r="BS11679">
        <v>85744.5052407791</v>
      </c>
      <c r="BW11679" s="9">
        <v>11674</v>
      </c>
      <c r="BX11679">
        <f t="shared" si="678"/>
        <v>1</v>
      </c>
      <c r="BY11679">
        <f t="shared" si="679"/>
        <v>1</v>
      </c>
    </row>
    <row r="11680" spans="1:77">
      <c r="A11680" s="33">
        <v>11675</v>
      </c>
      <c r="BP11680">
        <v>0.743845660354267</v>
      </c>
      <c r="BQ11680">
        <v>14732.9288232261</v>
      </c>
      <c r="BR11680">
        <v>1.24811127638582</v>
      </c>
      <c r="BS11680">
        <v>67967.027343371</v>
      </c>
      <c r="BW11680" s="9">
        <v>11675</v>
      </c>
      <c r="BX11680">
        <f t="shared" si="678"/>
        <v>1</v>
      </c>
      <c r="BY11680">
        <f t="shared" si="679"/>
        <v>1</v>
      </c>
    </row>
    <row r="11681" spans="1:77">
      <c r="A11681" s="33">
        <v>11676</v>
      </c>
      <c r="BP11681">
        <v>0.813198851090301</v>
      </c>
      <c r="BQ11681">
        <v>12591.8920992857</v>
      </c>
      <c r="BR11681">
        <v>1.41113203950637</v>
      </c>
      <c r="BS11681">
        <v>86412.8215260507</v>
      </c>
      <c r="BW11681" s="9">
        <v>11676</v>
      </c>
      <c r="BX11681">
        <f t="shared" si="678"/>
        <v>1</v>
      </c>
      <c r="BY11681">
        <f t="shared" si="679"/>
        <v>1</v>
      </c>
    </row>
    <row r="11682" spans="1:77">
      <c r="A11682" s="33">
        <v>11677</v>
      </c>
      <c r="BP11682">
        <v>0.839675822108214</v>
      </c>
      <c r="BQ11682">
        <v>15149.9696901367</v>
      </c>
      <c r="BR11682">
        <v>1.41470471786287</v>
      </c>
      <c r="BS11682">
        <v>68627.4384261806</v>
      </c>
      <c r="BW11682" s="9">
        <v>11677</v>
      </c>
      <c r="BX11682">
        <f t="shared" si="678"/>
        <v>1</v>
      </c>
      <c r="BY11682">
        <f t="shared" si="679"/>
        <v>1</v>
      </c>
    </row>
    <row r="11683" spans="1:77">
      <c r="A11683" s="33">
        <v>11678</v>
      </c>
      <c r="BP11683">
        <v>0.788265678869358</v>
      </c>
      <c r="BQ11683">
        <v>15213.1050886349</v>
      </c>
      <c r="BR11683">
        <v>1.34933640277983</v>
      </c>
      <c r="BS11683">
        <v>87300.1776576934</v>
      </c>
      <c r="BW11683" s="9">
        <v>11678</v>
      </c>
      <c r="BX11683">
        <f t="shared" si="678"/>
        <v>1</v>
      </c>
      <c r="BY11683">
        <f t="shared" si="679"/>
        <v>1</v>
      </c>
    </row>
    <row r="11684" spans="1:77">
      <c r="A11684" s="33">
        <v>11679</v>
      </c>
      <c r="BP11684">
        <v>0.809600398264529</v>
      </c>
      <c r="BQ11684">
        <v>12629.5623592846</v>
      </c>
      <c r="BR11684">
        <v>1.40703070234525</v>
      </c>
      <c r="BS11684">
        <v>67910.9096806217</v>
      </c>
      <c r="BW11684" s="9">
        <v>11679</v>
      </c>
      <c r="BX11684">
        <f t="shared" si="678"/>
        <v>1</v>
      </c>
      <c r="BY11684">
        <f t="shared" si="679"/>
        <v>1</v>
      </c>
    </row>
    <row r="11685" spans="1:77">
      <c r="A11685" s="33">
        <v>11680</v>
      </c>
      <c r="BP11685">
        <v>0.826548037569881</v>
      </c>
      <c r="BQ11685">
        <v>16839.8603746891</v>
      </c>
      <c r="BR11685">
        <v>1.44052696015903</v>
      </c>
      <c r="BS11685">
        <v>74071.3851777142</v>
      </c>
      <c r="BW11685" s="9">
        <v>11680</v>
      </c>
      <c r="BX11685">
        <f t="shared" si="678"/>
        <v>1</v>
      </c>
      <c r="BY11685">
        <f t="shared" si="679"/>
        <v>1</v>
      </c>
    </row>
    <row r="11686" spans="1:77">
      <c r="A11686" s="33">
        <v>11681</v>
      </c>
      <c r="BP11686">
        <v>0.768755844633831</v>
      </c>
      <c r="BQ11686">
        <v>12952.912620625</v>
      </c>
      <c r="BR11686">
        <v>1.29836778582726</v>
      </c>
      <c r="BS11686">
        <v>83944.9912311464</v>
      </c>
      <c r="BW11686" s="9">
        <v>11681</v>
      </c>
      <c r="BX11686">
        <f t="shared" si="678"/>
        <v>1</v>
      </c>
      <c r="BY11686">
        <f t="shared" si="679"/>
        <v>1</v>
      </c>
    </row>
    <row r="11687" spans="1:77">
      <c r="A11687" s="33">
        <v>11682</v>
      </c>
      <c r="BP11687">
        <v>0.776607150737569</v>
      </c>
      <c r="BQ11687">
        <v>13827.8867838079</v>
      </c>
      <c r="BR11687">
        <v>1.27898845967403</v>
      </c>
      <c r="BS11687">
        <v>69767.8510655102</v>
      </c>
      <c r="BW11687" s="9">
        <v>11682</v>
      </c>
      <c r="BX11687">
        <f t="shared" si="678"/>
        <v>1</v>
      </c>
      <c r="BY11687">
        <f t="shared" si="679"/>
        <v>1</v>
      </c>
    </row>
    <row r="11688" spans="1:77">
      <c r="A11688" s="33">
        <v>11683</v>
      </c>
      <c r="BP11688">
        <v>0.82143614943877</v>
      </c>
      <c r="BQ11688">
        <v>16738.2256892955</v>
      </c>
      <c r="BR11688">
        <v>1.4094888738801</v>
      </c>
      <c r="BS11688">
        <v>72499.9603965605</v>
      </c>
      <c r="BW11688" s="9">
        <v>11683</v>
      </c>
      <c r="BX11688">
        <f t="shared" si="678"/>
        <v>1</v>
      </c>
      <c r="BY11688">
        <f t="shared" si="679"/>
        <v>1</v>
      </c>
    </row>
    <row r="11689" spans="1:77">
      <c r="A11689" s="33">
        <v>11684</v>
      </c>
      <c r="BP11689">
        <v>0.803800920187335</v>
      </c>
      <c r="BQ11689">
        <v>22601.1175181125</v>
      </c>
      <c r="BR11689">
        <v>1.39388557500139</v>
      </c>
      <c r="BS11689">
        <v>84636.1210394558</v>
      </c>
      <c r="BW11689" s="9">
        <v>11684</v>
      </c>
      <c r="BX11689">
        <f t="shared" si="678"/>
        <v>1</v>
      </c>
      <c r="BY11689">
        <f t="shared" si="679"/>
        <v>1</v>
      </c>
    </row>
    <row r="11690" spans="1:77">
      <c r="A11690" s="33">
        <v>11685</v>
      </c>
      <c r="BP11690">
        <v>0.73877673861049</v>
      </c>
      <c r="BQ11690">
        <v>18054.4217445314</v>
      </c>
      <c r="BR11690">
        <v>1.23637436767125</v>
      </c>
      <c r="BS11690">
        <v>75306.8612953627</v>
      </c>
      <c r="BW11690" s="9">
        <v>11685</v>
      </c>
      <c r="BX11690">
        <f t="shared" si="678"/>
        <v>1</v>
      </c>
      <c r="BY11690">
        <f t="shared" si="679"/>
        <v>1</v>
      </c>
    </row>
    <row r="11691" spans="1:77">
      <c r="A11691" s="33">
        <v>11686</v>
      </c>
      <c r="BP11691">
        <v>0.733847855582441</v>
      </c>
      <c r="BQ11691">
        <v>14292.2834555952</v>
      </c>
      <c r="BR11691">
        <v>1.25766227275419</v>
      </c>
      <c r="BS11691">
        <v>83817.1172258239</v>
      </c>
      <c r="BW11691" s="9">
        <v>11686</v>
      </c>
      <c r="BX11691">
        <f t="shared" si="678"/>
        <v>1</v>
      </c>
      <c r="BY11691">
        <f t="shared" si="679"/>
        <v>1</v>
      </c>
    </row>
    <row r="11692" spans="1:77">
      <c r="A11692" s="33">
        <v>11687</v>
      </c>
      <c r="BP11692">
        <v>0.870616017964861</v>
      </c>
      <c r="BQ11692">
        <v>20227.7032584471</v>
      </c>
      <c r="BR11692">
        <v>1.52821112039606</v>
      </c>
      <c r="BS11692">
        <v>76373.0396864816</v>
      </c>
      <c r="BW11692" s="9">
        <v>11687</v>
      </c>
      <c r="BX11692">
        <f t="shared" si="678"/>
        <v>1</v>
      </c>
      <c r="BY11692">
        <f t="shared" si="679"/>
        <v>1</v>
      </c>
    </row>
    <row r="11693" spans="1:77">
      <c r="A11693" s="33">
        <v>11688</v>
      </c>
      <c r="BP11693">
        <v>0.754931906362796</v>
      </c>
      <c r="BQ11693">
        <v>17799.3972126924</v>
      </c>
      <c r="BR11693">
        <v>1.31013924406373</v>
      </c>
      <c r="BS11693">
        <v>78853.6338207524</v>
      </c>
      <c r="BW11693" s="9">
        <v>11688</v>
      </c>
      <c r="BX11693">
        <f t="shared" si="678"/>
        <v>1</v>
      </c>
      <c r="BY11693">
        <f t="shared" si="679"/>
        <v>1</v>
      </c>
    </row>
    <row r="11694" spans="1:77">
      <c r="A11694" s="33">
        <v>11689</v>
      </c>
      <c r="BP11694">
        <v>0.802309156486159</v>
      </c>
      <c r="BQ11694">
        <v>15995.3383915825</v>
      </c>
      <c r="BR11694">
        <v>1.39580255985764</v>
      </c>
      <c r="BS11694">
        <v>73732.2739814153</v>
      </c>
      <c r="BW11694" s="9">
        <v>11689</v>
      </c>
      <c r="BX11694">
        <f t="shared" si="678"/>
        <v>1</v>
      </c>
      <c r="BY11694">
        <f t="shared" si="679"/>
        <v>1</v>
      </c>
    </row>
    <row r="11695" spans="1:77">
      <c r="A11695" s="33">
        <v>11690</v>
      </c>
      <c r="BP11695">
        <v>0.820466962425738</v>
      </c>
      <c r="BQ11695">
        <v>12171.5441156623</v>
      </c>
      <c r="BR11695">
        <v>1.4113273689407</v>
      </c>
      <c r="BS11695">
        <v>68063.3318493031</v>
      </c>
      <c r="BW11695" s="9">
        <v>11690</v>
      </c>
      <c r="BX11695">
        <f t="shared" si="678"/>
        <v>1</v>
      </c>
      <c r="BY11695">
        <f t="shared" si="679"/>
        <v>1</v>
      </c>
    </row>
    <row r="11696" spans="1:77">
      <c r="A11696" s="33">
        <v>11691</v>
      </c>
      <c r="BP11696">
        <v>0.758525974920508</v>
      </c>
      <c r="BQ11696">
        <v>15907.5783157448</v>
      </c>
      <c r="BR11696">
        <v>1.27846445265651</v>
      </c>
      <c r="BS11696">
        <v>87055.2446452362</v>
      </c>
      <c r="BW11696" s="9">
        <v>11691</v>
      </c>
      <c r="BX11696">
        <f t="shared" si="678"/>
        <v>1</v>
      </c>
      <c r="BY11696">
        <f t="shared" si="679"/>
        <v>1</v>
      </c>
    </row>
    <row r="11697" spans="1:77">
      <c r="A11697" s="33">
        <v>11692</v>
      </c>
      <c r="BP11697">
        <v>0.776295437300054</v>
      </c>
      <c r="BQ11697">
        <v>11271.365097103</v>
      </c>
      <c r="BR11697">
        <v>1.31566152321024</v>
      </c>
      <c r="BS11697">
        <v>64231.3078275077</v>
      </c>
      <c r="BW11697" s="9">
        <v>11692</v>
      </c>
      <c r="BX11697">
        <f t="shared" si="678"/>
        <v>1</v>
      </c>
      <c r="BY11697">
        <f t="shared" si="679"/>
        <v>1</v>
      </c>
    </row>
    <row r="11698" spans="1:77">
      <c r="A11698" s="33">
        <v>11693</v>
      </c>
      <c r="BP11698">
        <v>0.807577289711417</v>
      </c>
      <c r="BQ11698">
        <v>12715.1481065512</v>
      </c>
      <c r="BR11698">
        <v>1.36833038442288</v>
      </c>
      <c r="BS11698">
        <v>65694.6221655574</v>
      </c>
      <c r="BW11698" s="9">
        <v>11693</v>
      </c>
      <c r="BX11698">
        <f t="shared" si="678"/>
        <v>1</v>
      </c>
      <c r="BY11698">
        <f t="shared" si="679"/>
        <v>1</v>
      </c>
    </row>
    <row r="11699" spans="1:77">
      <c r="A11699" s="33">
        <v>11694</v>
      </c>
      <c r="BP11699">
        <v>0.773186573138389</v>
      </c>
      <c r="BQ11699">
        <v>15481.2028340818</v>
      </c>
      <c r="BR11699">
        <v>1.31632248564925</v>
      </c>
      <c r="BS11699">
        <v>70798.9386047856</v>
      </c>
      <c r="BW11699" s="9">
        <v>11694</v>
      </c>
      <c r="BX11699">
        <f t="shared" si="678"/>
        <v>1</v>
      </c>
      <c r="BY11699">
        <f t="shared" si="679"/>
        <v>1</v>
      </c>
    </row>
    <row r="11700" spans="1:77">
      <c r="A11700" s="33">
        <v>11695</v>
      </c>
      <c r="BP11700">
        <v>0.793959480506444</v>
      </c>
      <c r="BQ11700">
        <v>12280.1953773616</v>
      </c>
      <c r="BR11700">
        <v>1.36298187466117</v>
      </c>
      <c r="BS11700">
        <v>66628.7856727697</v>
      </c>
      <c r="BW11700" s="9">
        <v>11695</v>
      </c>
      <c r="BX11700">
        <f t="shared" si="678"/>
        <v>1</v>
      </c>
      <c r="BY11700">
        <f t="shared" si="679"/>
        <v>1</v>
      </c>
    </row>
    <row r="11701" spans="1:77">
      <c r="A11701" s="33">
        <v>11696</v>
      </c>
      <c r="BP11701">
        <v>0.806630097238382</v>
      </c>
      <c r="BQ11701">
        <v>14104.4353611143</v>
      </c>
      <c r="BR11701">
        <v>1.41582280707339</v>
      </c>
      <c r="BS11701">
        <v>68773.8577665773</v>
      </c>
      <c r="BW11701" s="9">
        <v>11696</v>
      </c>
      <c r="BX11701">
        <f t="shared" si="678"/>
        <v>1</v>
      </c>
      <c r="BY11701">
        <f t="shared" si="679"/>
        <v>1</v>
      </c>
    </row>
    <row r="11702" spans="1:77">
      <c r="A11702" s="33">
        <v>11697</v>
      </c>
      <c r="BP11702">
        <v>0.769285306853664</v>
      </c>
      <c r="BQ11702">
        <v>12034.6517033661</v>
      </c>
      <c r="BR11702">
        <v>1.29414491604723</v>
      </c>
      <c r="BS11702">
        <v>82915.018773055</v>
      </c>
      <c r="BW11702" s="9">
        <v>11697</v>
      </c>
      <c r="BX11702">
        <f t="shared" si="678"/>
        <v>1</v>
      </c>
      <c r="BY11702">
        <f t="shared" si="679"/>
        <v>1</v>
      </c>
    </row>
    <row r="11703" spans="1:77">
      <c r="A11703" s="33">
        <v>11698</v>
      </c>
      <c r="BP11703">
        <v>0.769605881937024</v>
      </c>
      <c r="BQ11703">
        <v>15787.7049518657</v>
      </c>
      <c r="BR11703">
        <v>1.33385778722818</v>
      </c>
      <c r="BS11703">
        <v>73715.7090994275</v>
      </c>
      <c r="BW11703" s="9">
        <v>11698</v>
      </c>
      <c r="BX11703">
        <f t="shared" si="678"/>
        <v>1</v>
      </c>
      <c r="BY11703">
        <f t="shared" si="679"/>
        <v>1</v>
      </c>
    </row>
    <row r="11704" spans="1:77">
      <c r="A11704" s="33">
        <v>11699</v>
      </c>
      <c r="BP11704">
        <v>0.796113945199664</v>
      </c>
      <c r="BQ11704">
        <v>11172.136174567</v>
      </c>
      <c r="BR11704">
        <v>1.35492881652322</v>
      </c>
      <c r="BS11704">
        <v>63069.7407453195</v>
      </c>
      <c r="BW11704" s="9">
        <v>11699</v>
      </c>
      <c r="BX11704">
        <f t="shared" si="678"/>
        <v>1</v>
      </c>
      <c r="BY11704">
        <f t="shared" si="679"/>
        <v>1</v>
      </c>
    </row>
    <row r="11705" spans="1:77">
      <c r="A11705" s="33">
        <v>11700</v>
      </c>
      <c r="BP11705">
        <v>0.847612053078896</v>
      </c>
      <c r="BQ11705">
        <v>21424.6775243908</v>
      </c>
      <c r="BR11705">
        <v>1.45208764409788</v>
      </c>
      <c r="BS11705">
        <v>75977.5467452631</v>
      </c>
      <c r="BW11705" s="9">
        <v>11700</v>
      </c>
      <c r="BX11705">
        <f t="shared" si="678"/>
        <v>1</v>
      </c>
      <c r="BY11705">
        <f t="shared" si="679"/>
        <v>1</v>
      </c>
    </row>
    <row r="11706" spans="1:77">
      <c r="A11706" s="33">
        <v>11701</v>
      </c>
      <c r="BP11706">
        <v>0.76612916271536</v>
      </c>
      <c r="BQ11706">
        <v>12531.0068897077</v>
      </c>
      <c r="BR11706">
        <v>1.28798071679684</v>
      </c>
      <c r="BS11706">
        <v>66290.0670163097</v>
      </c>
      <c r="BW11706" s="9">
        <v>11701</v>
      </c>
      <c r="BX11706">
        <f t="shared" si="678"/>
        <v>1</v>
      </c>
      <c r="BY11706">
        <f t="shared" si="679"/>
        <v>1</v>
      </c>
    </row>
    <row r="11707" spans="1:77">
      <c r="A11707" s="33">
        <v>11702</v>
      </c>
      <c r="BP11707">
        <v>0.812576945769786</v>
      </c>
      <c r="BQ11707">
        <v>11900.2579864117</v>
      </c>
      <c r="BR11707">
        <v>1.39255517724106</v>
      </c>
      <c r="BS11707">
        <v>63393.3318609101</v>
      </c>
      <c r="BW11707" s="9">
        <v>11702</v>
      </c>
      <c r="BX11707">
        <f t="shared" si="678"/>
        <v>1</v>
      </c>
      <c r="BY11707">
        <f t="shared" si="679"/>
        <v>1</v>
      </c>
    </row>
    <row r="11708" spans="1:77">
      <c r="A11708" s="33">
        <v>11703</v>
      </c>
      <c r="BP11708">
        <v>0.798655547037823</v>
      </c>
      <c r="BQ11708">
        <v>11826.2749260459</v>
      </c>
      <c r="BR11708">
        <v>1.3646570341093</v>
      </c>
      <c r="BS11708">
        <v>82796.1453711887</v>
      </c>
      <c r="BW11708" s="9">
        <v>11703</v>
      </c>
      <c r="BX11708">
        <f t="shared" si="678"/>
        <v>1</v>
      </c>
      <c r="BY11708">
        <f t="shared" si="679"/>
        <v>1</v>
      </c>
    </row>
    <row r="11709" spans="1:77">
      <c r="A11709" s="33">
        <v>11704</v>
      </c>
      <c r="BP11709">
        <v>0.827608674253098</v>
      </c>
      <c r="BQ11709">
        <v>18449.1933976342</v>
      </c>
      <c r="BR11709">
        <v>1.42865837295936</v>
      </c>
      <c r="BS11709">
        <v>73881.3917783491</v>
      </c>
      <c r="BW11709" s="9">
        <v>11704</v>
      </c>
      <c r="BX11709">
        <f t="shared" si="678"/>
        <v>1</v>
      </c>
      <c r="BY11709">
        <f t="shared" si="679"/>
        <v>1</v>
      </c>
    </row>
    <row r="11710" spans="1:77">
      <c r="A11710" s="33">
        <v>11705</v>
      </c>
      <c r="BP11710">
        <v>0.832988118968588</v>
      </c>
      <c r="BQ11710">
        <v>10985.8403888199</v>
      </c>
      <c r="BR11710">
        <v>1.40221363395146</v>
      </c>
      <c r="BS11710">
        <v>64155.9388868411</v>
      </c>
      <c r="BW11710" s="9">
        <v>11705</v>
      </c>
      <c r="BX11710">
        <f t="shared" si="678"/>
        <v>1</v>
      </c>
      <c r="BY11710">
        <f t="shared" si="679"/>
        <v>1</v>
      </c>
    </row>
    <row r="11711" spans="1:77">
      <c r="A11711" s="33">
        <v>11706</v>
      </c>
      <c r="BP11711">
        <v>0.808430860192488</v>
      </c>
      <c r="BQ11711">
        <v>16365.7942215754</v>
      </c>
      <c r="BR11711">
        <v>1.39007664652401</v>
      </c>
      <c r="BS11711">
        <v>73005.7146028893</v>
      </c>
      <c r="BW11711" s="9">
        <v>11706</v>
      </c>
      <c r="BX11711">
        <f t="shared" si="678"/>
        <v>1</v>
      </c>
      <c r="BY11711">
        <f t="shared" si="679"/>
        <v>1</v>
      </c>
    </row>
    <row r="11712" spans="1:77">
      <c r="A11712" s="33">
        <v>11707</v>
      </c>
      <c r="BP11712">
        <v>0.790587426553038</v>
      </c>
      <c r="BQ11712">
        <v>13764.0805869539</v>
      </c>
      <c r="BR11712">
        <v>1.35406638864088</v>
      </c>
      <c r="BS11712">
        <v>84717.3260962264</v>
      </c>
      <c r="BW11712" s="9">
        <v>11707</v>
      </c>
      <c r="BX11712">
        <f t="shared" si="678"/>
        <v>1</v>
      </c>
      <c r="BY11712">
        <f t="shared" si="679"/>
        <v>1</v>
      </c>
    </row>
    <row r="11713" spans="1:77">
      <c r="A11713" s="33">
        <v>11708</v>
      </c>
      <c r="BP11713">
        <v>0.84390938778236</v>
      </c>
      <c r="BQ11713">
        <v>15221.152245175</v>
      </c>
      <c r="BR11713">
        <v>1.45653748241016</v>
      </c>
      <c r="BS11713">
        <v>69907.0791381222</v>
      </c>
      <c r="BW11713" s="9">
        <v>11708</v>
      </c>
      <c r="BX11713">
        <f t="shared" si="678"/>
        <v>1</v>
      </c>
      <c r="BY11713">
        <f t="shared" si="679"/>
        <v>1</v>
      </c>
    </row>
    <row r="11714" spans="1:77">
      <c r="A11714" s="33">
        <v>11709</v>
      </c>
      <c r="BP11714">
        <v>0.798521166098704</v>
      </c>
      <c r="BQ11714">
        <v>16667.2163180782</v>
      </c>
      <c r="BR11714">
        <v>1.36255093043544</v>
      </c>
      <c r="BS11714">
        <v>70668.3084357271</v>
      </c>
      <c r="BW11714" s="9">
        <v>11709</v>
      </c>
      <c r="BX11714">
        <f t="shared" si="678"/>
        <v>1</v>
      </c>
      <c r="BY11714">
        <f t="shared" si="679"/>
        <v>1</v>
      </c>
    </row>
    <row r="11715" spans="1:77">
      <c r="A11715" s="33">
        <v>11710</v>
      </c>
      <c r="BP11715">
        <v>0.838495752328467</v>
      </c>
      <c r="BQ11715">
        <v>13078.3292969791</v>
      </c>
      <c r="BR11715">
        <v>1.4611102958579</v>
      </c>
      <c r="BS11715">
        <v>71807.9792649466</v>
      </c>
      <c r="BW11715" s="9">
        <v>11710</v>
      </c>
      <c r="BX11715">
        <f t="shared" si="678"/>
        <v>1</v>
      </c>
      <c r="BY11715">
        <f t="shared" si="679"/>
        <v>1</v>
      </c>
    </row>
    <row r="11716" spans="1:77">
      <c r="A11716" s="33">
        <v>11711</v>
      </c>
      <c r="BP11716">
        <v>0.821531846123047</v>
      </c>
      <c r="BQ11716">
        <v>10147.4631478377</v>
      </c>
      <c r="BR11716">
        <v>1.39248972764989</v>
      </c>
      <c r="BS11716">
        <v>80118.7078840188</v>
      </c>
      <c r="BW11716" s="9">
        <v>11711</v>
      </c>
      <c r="BX11716">
        <f t="shared" si="678"/>
        <v>1</v>
      </c>
      <c r="BY11716">
        <f t="shared" si="679"/>
        <v>1</v>
      </c>
    </row>
    <row r="11717" spans="1:77">
      <c r="A11717" s="33">
        <v>11712</v>
      </c>
      <c r="BP11717">
        <v>0.770559850734915</v>
      </c>
      <c r="BQ11717">
        <v>13769.3995046825</v>
      </c>
      <c r="BR11717">
        <v>1.3052830623785</v>
      </c>
      <c r="BS11717">
        <v>70020.040509722</v>
      </c>
      <c r="BW11717" s="9">
        <v>11712</v>
      </c>
      <c r="BX11717">
        <f t="shared" si="678"/>
        <v>1</v>
      </c>
      <c r="BY11717">
        <f t="shared" si="679"/>
        <v>1</v>
      </c>
    </row>
    <row r="11718" spans="1:77">
      <c r="A11718" s="33">
        <v>11713</v>
      </c>
      <c r="BP11718">
        <v>0.845362545371789</v>
      </c>
      <c r="BQ11718">
        <v>16019.5607957374</v>
      </c>
      <c r="BR11718">
        <v>1.46379403347742</v>
      </c>
      <c r="BS11718">
        <v>87692.0124251318</v>
      </c>
      <c r="BW11718" s="9">
        <v>11713</v>
      </c>
      <c r="BX11718">
        <f t="shared" si="678"/>
        <v>1</v>
      </c>
      <c r="BY11718">
        <f t="shared" si="679"/>
        <v>1</v>
      </c>
    </row>
    <row r="11719" spans="1:77">
      <c r="A11719" s="33">
        <v>11714</v>
      </c>
      <c r="BP11719">
        <v>0.787834058584333</v>
      </c>
      <c r="BQ11719">
        <v>14802.6321257443</v>
      </c>
      <c r="BR11719">
        <v>1.34930712360113</v>
      </c>
      <c r="BS11719">
        <v>70789.4999016453</v>
      </c>
      <c r="BW11719" s="9">
        <v>11714</v>
      </c>
      <c r="BX11719">
        <f t="shared" ref="BX11719:BX11782" si="680">IF(BU11719=MAX($BU11719:$BV11719),1,0)</f>
        <v>1</v>
      </c>
      <c r="BY11719">
        <f t="shared" ref="BY11719:BY11782" si="681">IF(BV11719=MAX($BU11719:$BV11719),1,0)</f>
        <v>1</v>
      </c>
    </row>
    <row r="11720" spans="1:77">
      <c r="A11720" s="33">
        <v>11715</v>
      </c>
      <c r="BP11720">
        <v>0.834569465999001</v>
      </c>
      <c r="BQ11720">
        <v>17312.7367058557</v>
      </c>
      <c r="BR11720">
        <v>1.43384957004874</v>
      </c>
      <c r="BS11720">
        <v>85994.9189046904</v>
      </c>
      <c r="BW11720" s="9">
        <v>11715</v>
      </c>
      <c r="BX11720">
        <f t="shared" si="680"/>
        <v>1</v>
      </c>
      <c r="BY11720">
        <f t="shared" si="681"/>
        <v>1</v>
      </c>
    </row>
    <row r="11721" spans="1:77">
      <c r="A11721" s="33">
        <v>11716</v>
      </c>
      <c r="BP11721">
        <v>0.800817807937833</v>
      </c>
      <c r="BQ11721">
        <v>15394.373801413</v>
      </c>
      <c r="BR11721">
        <v>1.39070646507244</v>
      </c>
      <c r="BS11721">
        <v>86740.7275830531</v>
      </c>
      <c r="BW11721" s="9">
        <v>11716</v>
      </c>
      <c r="BX11721">
        <f t="shared" si="680"/>
        <v>1</v>
      </c>
      <c r="BY11721">
        <f t="shared" si="681"/>
        <v>1</v>
      </c>
    </row>
    <row r="11722" spans="1:77">
      <c r="A11722" s="33">
        <v>11717</v>
      </c>
      <c r="BP11722">
        <v>0.80686846799319</v>
      </c>
      <c r="BQ11722">
        <v>17797.3527380785</v>
      </c>
      <c r="BR11722">
        <v>1.37203961527397</v>
      </c>
      <c r="BS11722">
        <v>90260.9417378336</v>
      </c>
      <c r="BW11722" s="9">
        <v>11717</v>
      </c>
      <c r="BX11722">
        <f t="shared" si="680"/>
        <v>1</v>
      </c>
      <c r="BY11722">
        <f t="shared" si="681"/>
        <v>1</v>
      </c>
    </row>
    <row r="11723" spans="1:77">
      <c r="A11723" s="33">
        <v>11718</v>
      </c>
      <c r="BP11723">
        <v>0.81138342197952</v>
      </c>
      <c r="BQ11723">
        <v>11161.5687838402</v>
      </c>
      <c r="BR11723">
        <v>1.37536626741704</v>
      </c>
      <c r="BS11723">
        <v>84110.1368531213</v>
      </c>
      <c r="BW11723" s="9">
        <v>11718</v>
      </c>
      <c r="BX11723">
        <f t="shared" si="680"/>
        <v>1</v>
      </c>
      <c r="BY11723">
        <f t="shared" si="681"/>
        <v>1</v>
      </c>
    </row>
    <row r="11724" spans="1:77">
      <c r="A11724" s="33">
        <v>11719</v>
      </c>
      <c r="BP11724">
        <v>0.840111890241271</v>
      </c>
      <c r="BQ11724">
        <v>16623.4899513369</v>
      </c>
      <c r="BR11724">
        <v>1.43770428547406</v>
      </c>
      <c r="BS11724">
        <v>72932.5456439534</v>
      </c>
      <c r="BW11724" s="9">
        <v>11719</v>
      </c>
      <c r="BX11724">
        <f t="shared" si="680"/>
        <v>1</v>
      </c>
      <c r="BY11724">
        <f t="shared" si="681"/>
        <v>1</v>
      </c>
    </row>
    <row r="11725" spans="1:77">
      <c r="A11725" s="33">
        <v>11720</v>
      </c>
      <c r="BP11725">
        <v>0.799791432799144</v>
      </c>
      <c r="BQ11725">
        <v>13955.1741666102</v>
      </c>
      <c r="BR11725">
        <v>1.35693374764282</v>
      </c>
      <c r="BS11725">
        <v>70421.5522374362</v>
      </c>
      <c r="BW11725" s="9">
        <v>11720</v>
      </c>
      <c r="BX11725">
        <f t="shared" si="680"/>
        <v>1</v>
      </c>
      <c r="BY11725">
        <f t="shared" si="681"/>
        <v>1</v>
      </c>
    </row>
    <row r="11726" spans="1:77">
      <c r="A11726" s="33">
        <v>11721</v>
      </c>
      <c r="BP11726">
        <v>0.802250296756113</v>
      </c>
      <c r="BQ11726">
        <v>14519.6729707894</v>
      </c>
      <c r="BR11726">
        <v>1.40524693272821</v>
      </c>
      <c r="BS11726">
        <v>69199.641431406</v>
      </c>
      <c r="BW11726" s="9">
        <v>11721</v>
      </c>
      <c r="BX11726">
        <f t="shared" si="680"/>
        <v>1</v>
      </c>
      <c r="BY11726">
        <f t="shared" si="681"/>
        <v>1</v>
      </c>
    </row>
    <row r="11727" spans="1:77">
      <c r="A11727" s="33">
        <v>11722</v>
      </c>
      <c r="BP11727">
        <v>0.830596631035448</v>
      </c>
      <c r="BQ11727">
        <v>12881.3219367579</v>
      </c>
      <c r="BR11727">
        <v>1.44514369712395</v>
      </c>
      <c r="BS11727">
        <v>70557.9107862855</v>
      </c>
      <c r="BW11727" s="9">
        <v>11722</v>
      </c>
      <c r="BX11727">
        <f t="shared" si="680"/>
        <v>1</v>
      </c>
      <c r="BY11727">
        <f t="shared" si="681"/>
        <v>1</v>
      </c>
    </row>
    <row r="11728" spans="1:77">
      <c r="A11728" s="33">
        <v>11723</v>
      </c>
      <c r="BP11728">
        <v>0.781034219698976</v>
      </c>
      <c r="BQ11728">
        <v>15068.5302364325</v>
      </c>
      <c r="BR11728">
        <v>1.33837165453642</v>
      </c>
      <c r="BS11728">
        <v>70814.5024514561</v>
      </c>
      <c r="BW11728" s="9">
        <v>11723</v>
      </c>
      <c r="BX11728">
        <f t="shared" si="680"/>
        <v>1</v>
      </c>
      <c r="BY11728">
        <f t="shared" si="681"/>
        <v>1</v>
      </c>
    </row>
    <row r="11729" spans="1:77">
      <c r="A11729" s="33">
        <v>11724</v>
      </c>
      <c r="BP11729">
        <v>0.805447222702153</v>
      </c>
      <c r="BQ11729">
        <v>11894.6000904319</v>
      </c>
      <c r="BR11729">
        <v>1.40904367031105</v>
      </c>
      <c r="BS11729">
        <v>66212.8823915226</v>
      </c>
      <c r="BW11729" s="9">
        <v>11724</v>
      </c>
      <c r="BX11729">
        <f t="shared" si="680"/>
        <v>1</v>
      </c>
      <c r="BY11729">
        <f t="shared" si="681"/>
        <v>1</v>
      </c>
    </row>
    <row r="11730" spans="1:77">
      <c r="A11730" s="33">
        <v>11725</v>
      </c>
      <c r="BP11730">
        <v>0.767993464795959</v>
      </c>
      <c r="BQ11730">
        <v>13073.4481822668</v>
      </c>
      <c r="BR11730">
        <v>1.33595241262496</v>
      </c>
      <c r="BS11730">
        <v>84180.5976608032</v>
      </c>
      <c r="BW11730" s="9">
        <v>11725</v>
      </c>
      <c r="BX11730">
        <f t="shared" si="680"/>
        <v>1</v>
      </c>
      <c r="BY11730">
        <f t="shared" si="681"/>
        <v>1</v>
      </c>
    </row>
    <row r="11731" spans="1:77">
      <c r="A11731" s="33">
        <v>11726</v>
      </c>
      <c r="BP11731">
        <v>0.764394565171876</v>
      </c>
      <c r="BQ11731">
        <v>13450.3326842647</v>
      </c>
      <c r="BR11731">
        <v>1.30964520035725</v>
      </c>
      <c r="BS11731">
        <v>65045.5496565347</v>
      </c>
      <c r="BW11731" s="9">
        <v>11726</v>
      </c>
      <c r="BX11731">
        <f t="shared" si="680"/>
        <v>1</v>
      </c>
      <c r="BY11731">
        <f t="shared" si="681"/>
        <v>1</v>
      </c>
    </row>
    <row r="11732" spans="1:77">
      <c r="A11732" s="33">
        <v>11727</v>
      </c>
      <c r="BP11732">
        <v>0.835390619320799</v>
      </c>
      <c r="BQ11732">
        <v>11556.7347056675</v>
      </c>
      <c r="BR11732">
        <v>1.4414320357471</v>
      </c>
      <c r="BS11732">
        <v>83027.7230040774</v>
      </c>
      <c r="BW11732" s="9">
        <v>11727</v>
      </c>
      <c r="BX11732">
        <f t="shared" si="680"/>
        <v>1</v>
      </c>
      <c r="BY11732">
        <f t="shared" si="681"/>
        <v>1</v>
      </c>
    </row>
    <row r="11733" spans="1:77">
      <c r="A11733" s="33">
        <v>11728</v>
      </c>
      <c r="BP11733">
        <v>0.848766827652732</v>
      </c>
      <c r="BQ11733">
        <v>13577.5321651127</v>
      </c>
      <c r="BR11733">
        <v>1.46825951428543</v>
      </c>
      <c r="BS11733">
        <v>85863.2267119765</v>
      </c>
      <c r="BW11733" s="9">
        <v>11728</v>
      </c>
      <c r="BX11733">
        <f t="shared" si="680"/>
        <v>1</v>
      </c>
      <c r="BY11733">
        <f t="shared" si="681"/>
        <v>1</v>
      </c>
    </row>
    <row r="11734" spans="1:77">
      <c r="A11734" s="33">
        <v>11729</v>
      </c>
      <c r="BP11734">
        <v>0.770615369943529</v>
      </c>
      <c r="BQ11734">
        <v>22488.1304415929</v>
      </c>
      <c r="BR11734">
        <v>1.29301176451264</v>
      </c>
      <c r="BS11734">
        <v>80537.6706058606</v>
      </c>
      <c r="BW11734" s="9">
        <v>11729</v>
      </c>
      <c r="BX11734">
        <f t="shared" si="680"/>
        <v>1</v>
      </c>
      <c r="BY11734">
        <f t="shared" si="681"/>
        <v>1</v>
      </c>
    </row>
    <row r="11735" spans="1:77">
      <c r="A11735" s="33">
        <v>11730</v>
      </c>
      <c r="BP11735">
        <v>0.807106030039248</v>
      </c>
      <c r="BQ11735">
        <v>14674.2468825797</v>
      </c>
      <c r="BR11735">
        <v>1.38185898682028</v>
      </c>
      <c r="BS11735">
        <v>69646.0063930935</v>
      </c>
      <c r="BW11735" s="9">
        <v>11730</v>
      </c>
      <c r="BX11735">
        <f t="shared" si="680"/>
        <v>1</v>
      </c>
      <c r="BY11735">
        <f t="shared" si="681"/>
        <v>1</v>
      </c>
    </row>
    <row r="11736" spans="1:77">
      <c r="A11736" s="33">
        <v>11731</v>
      </c>
      <c r="BP11736">
        <v>0.807090320120066</v>
      </c>
      <c r="BQ11736">
        <v>12897.2049751347</v>
      </c>
      <c r="BR11736">
        <v>1.39200109426142</v>
      </c>
      <c r="BS11736">
        <v>67079.0606270131</v>
      </c>
      <c r="BW11736" s="9">
        <v>11731</v>
      </c>
      <c r="BX11736">
        <f t="shared" si="680"/>
        <v>1</v>
      </c>
      <c r="BY11736">
        <f t="shared" si="681"/>
        <v>1</v>
      </c>
    </row>
    <row r="11737" spans="1:77">
      <c r="A11737" s="33">
        <v>11732</v>
      </c>
      <c r="BP11737">
        <v>0.752112957569355</v>
      </c>
      <c r="BQ11737">
        <v>17722.0141308899</v>
      </c>
      <c r="BR11737">
        <v>1.27180275275596</v>
      </c>
      <c r="BS11737">
        <v>75517.2983327625</v>
      </c>
      <c r="BW11737" s="9">
        <v>11732</v>
      </c>
      <c r="BX11737">
        <f t="shared" si="680"/>
        <v>1</v>
      </c>
      <c r="BY11737">
        <f t="shared" si="681"/>
        <v>1</v>
      </c>
    </row>
    <row r="11738" spans="1:77">
      <c r="A11738" s="33">
        <v>11733</v>
      </c>
      <c r="BP11738">
        <v>0.840687223620951</v>
      </c>
      <c r="BQ11738">
        <v>19008.7088399764</v>
      </c>
      <c r="BR11738">
        <v>1.45903228858102</v>
      </c>
      <c r="BS11738">
        <v>76583.3187384241</v>
      </c>
      <c r="BW11738" s="9">
        <v>11733</v>
      </c>
      <c r="BX11738">
        <f t="shared" si="680"/>
        <v>1</v>
      </c>
      <c r="BY11738">
        <f t="shared" si="681"/>
        <v>1</v>
      </c>
    </row>
    <row r="11739" spans="1:77">
      <c r="A11739" s="33">
        <v>11734</v>
      </c>
      <c r="BP11739">
        <v>0.805216710989604</v>
      </c>
      <c r="BQ11739">
        <v>15220.0011378124</v>
      </c>
      <c r="BR11739">
        <v>1.40805322108718</v>
      </c>
      <c r="BS11739">
        <v>85961.5916175741</v>
      </c>
      <c r="BW11739" s="9">
        <v>11734</v>
      </c>
      <c r="BX11739">
        <f t="shared" si="680"/>
        <v>1</v>
      </c>
      <c r="BY11739">
        <f t="shared" si="681"/>
        <v>1</v>
      </c>
    </row>
    <row r="11740" spans="1:77">
      <c r="A11740" s="33">
        <v>11735</v>
      </c>
      <c r="BP11740">
        <v>0.81732359034718</v>
      </c>
      <c r="BQ11740">
        <v>15432.4157818759</v>
      </c>
      <c r="BR11740">
        <v>1.41267829290277</v>
      </c>
      <c r="BS11740">
        <v>73042.7908692603</v>
      </c>
      <c r="BW11740" s="9">
        <v>11735</v>
      </c>
      <c r="BX11740">
        <f t="shared" si="680"/>
        <v>1</v>
      </c>
      <c r="BY11740">
        <f t="shared" si="681"/>
        <v>1</v>
      </c>
    </row>
    <row r="11741" spans="1:77">
      <c r="A11741" s="33">
        <v>11736</v>
      </c>
      <c r="BP11741">
        <v>0.836771922470099</v>
      </c>
      <c r="BQ11741">
        <v>13120.9742847833</v>
      </c>
      <c r="BR11741">
        <v>1.42157501460057</v>
      </c>
      <c r="BS11741">
        <v>65812.3674197035</v>
      </c>
      <c r="BW11741" s="9">
        <v>11736</v>
      </c>
      <c r="BX11741">
        <f t="shared" si="680"/>
        <v>1</v>
      </c>
      <c r="BY11741">
        <f t="shared" si="681"/>
        <v>1</v>
      </c>
    </row>
    <row r="11742" spans="1:77">
      <c r="A11742" s="33">
        <v>11737</v>
      </c>
      <c r="BP11742">
        <v>0.788372021572426</v>
      </c>
      <c r="BQ11742">
        <v>12978.3757359175</v>
      </c>
      <c r="BR11742">
        <v>1.32177025566954</v>
      </c>
      <c r="BS11742">
        <v>69035.7760507247</v>
      </c>
      <c r="BW11742" s="9">
        <v>11737</v>
      </c>
      <c r="BX11742">
        <f t="shared" si="680"/>
        <v>1</v>
      </c>
      <c r="BY11742">
        <f t="shared" si="681"/>
        <v>1</v>
      </c>
    </row>
    <row r="11743" spans="1:77">
      <c r="A11743" s="33">
        <v>11738</v>
      </c>
      <c r="BP11743">
        <v>0.813557871137706</v>
      </c>
      <c r="BQ11743">
        <v>14583.5956187649</v>
      </c>
      <c r="BR11743">
        <v>1.37443114000708</v>
      </c>
      <c r="BS11743">
        <v>70411.3788350324</v>
      </c>
      <c r="BW11743" s="9">
        <v>11738</v>
      </c>
      <c r="BX11743">
        <f t="shared" si="680"/>
        <v>1</v>
      </c>
      <c r="BY11743">
        <f t="shared" si="681"/>
        <v>1</v>
      </c>
    </row>
    <row r="11744" spans="1:77">
      <c r="A11744" s="33">
        <v>11739</v>
      </c>
      <c r="BP11744">
        <v>0.825405291755407</v>
      </c>
      <c r="BQ11744">
        <v>16663.0145475592</v>
      </c>
      <c r="BR11744">
        <v>1.44550635148202</v>
      </c>
      <c r="BS11744">
        <v>75770.0350398106</v>
      </c>
      <c r="BW11744" s="9">
        <v>11739</v>
      </c>
      <c r="BX11744">
        <f t="shared" si="680"/>
        <v>1</v>
      </c>
      <c r="BY11744">
        <f t="shared" si="681"/>
        <v>1</v>
      </c>
    </row>
    <row r="11745" spans="1:77">
      <c r="A11745" s="33">
        <v>11740</v>
      </c>
      <c r="BP11745">
        <v>0.831743220762043</v>
      </c>
      <c r="BQ11745">
        <v>14596.0149609393</v>
      </c>
      <c r="BR11745">
        <v>1.410606878966</v>
      </c>
      <c r="BS11745">
        <v>69089.8166087556</v>
      </c>
      <c r="BW11745" s="9">
        <v>11740</v>
      </c>
      <c r="BX11745">
        <f t="shared" si="680"/>
        <v>1</v>
      </c>
      <c r="BY11745">
        <f t="shared" si="681"/>
        <v>1</v>
      </c>
    </row>
    <row r="11746" spans="1:77">
      <c r="A11746" s="33">
        <v>11741</v>
      </c>
      <c r="BP11746">
        <v>0.814646593080734</v>
      </c>
      <c r="BQ11746">
        <v>21133.0664599884</v>
      </c>
      <c r="BR11746">
        <v>1.40681592445166</v>
      </c>
      <c r="BS11746">
        <v>76069.1672403702</v>
      </c>
      <c r="BW11746" s="9">
        <v>11741</v>
      </c>
      <c r="BX11746">
        <f t="shared" si="680"/>
        <v>1</v>
      </c>
      <c r="BY11746">
        <f t="shared" si="681"/>
        <v>1</v>
      </c>
    </row>
    <row r="11747" spans="1:77">
      <c r="A11747" s="33">
        <v>11742</v>
      </c>
      <c r="BP11747">
        <v>0.829657733564973</v>
      </c>
      <c r="BQ11747">
        <v>16342.4167759215</v>
      </c>
      <c r="BR11747">
        <v>1.43165323805</v>
      </c>
      <c r="BS11747">
        <v>88575.6521596688</v>
      </c>
      <c r="BW11747" s="9">
        <v>11742</v>
      </c>
      <c r="BX11747">
        <f t="shared" si="680"/>
        <v>1</v>
      </c>
      <c r="BY11747">
        <f t="shared" si="681"/>
        <v>1</v>
      </c>
    </row>
    <row r="11748" spans="1:77">
      <c r="A11748" s="33">
        <v>11743</v>
      </c>
      <c r="BP11748">
        <v>0.798258695900104</v>
      </c>
      <c r="BQ11748">
        <v>13927.1769587704</v>
      </c>
      <c r="BR11748">
        <v>1.35897208133943</v>
      </c>
      <c r="BS11748">
        <v>83863.7283701666</v>
      </c>
      <c r="BW11748" s="9">
        <v>11743</v>
      </c>
      <c r="BX11748">
        <f t="shared" si="680"/>
        <v>1</v>
      </c>
      <c r="BY11748">
        <f t="shared" si="681"/>
        <v>1</v>
      </c>
    </row>
    <row r="11749" spans="1:77">
      <c r="A11749" s="33">
        <v>11744</v>
      </c>
      <c r="BP11749">
        <v>0.859257043634473</v>
      </c>
      <c r="BQ11749">
        <v>15146.1919758673</v>
      </c>
      <c r="BR11749">
        <v>1.47220639837196</v>
      </c>
      <c r="BS11749">
        <v>69828.1423541329</v>
      </c>
      <c r="BW11749" s="9">
        <v>11744</v>
      </c>
      <c r="BX11749">
        <f t="shared" si="680"/>
        <v>1</v>
      </c>
      <c r="BY11749">
        <f t="shared" si="681"/>
        <v>1</v>
      </c>
    </row>
    <row r="11750" spans="1:77">
      <c r="A11750" s="33">
        <v>11745</v>
      </c>
      <c r="BP11750">
        <v>0.848205470169763</v>
      </c>
      <c r="BQ11750">
        <v>15171.879220003</v>
      </c>
      <c r="BR11750">
        <v>1.4922348942567</v>
      </c>
      <c r="BS11750">
        <v>86312.6275882626</v>
      </c>
      <c r="BW11750" s="9">
        <v>11745</v>
      </c>
      <c r="BX11750">
        <f t="shared" si="680"/>
        <v>1</v>
      </c>
      <c r="BY11750">
        <f t="shared" si="681"/>
        <v>1</v>
      </c>
    </row>
    <row r="11751" spans="1:77">
      <c r="A11751" s="33">
        <v>11746</v>
      </c>
      <c r="BP11751">
        <v>0.816328269240258</v>
      </c>
      <c r="BQ11751">
        <v>13210.6090491124</v>
      </c>
      <c r="BR11751">
        <v>1.38315703309808</v>
      </c>
      <c r="BS11751">
        <v>84795.3714832138</v>
      </c>
      <c r="BW11751" s="9">
        <v>11746</v>
      </c>
      <c r="BX11751">
        <f t="shared" si="680"/>
        <v>1</v>
      </c>
      <c r="BY11751">
        <f t="shared" si="681"/>
        <v>1</v>
      </c>
    </row>
    <row r="11752" spans="1:77">
      <c r="A11752" s="33">
        <v>11747</v>
      </c>
      <c r="BP11752">
        <v>0.839984395667836</v>
      </c>
      <c r="BQ11752">
        <v>18212.6318746313</v>
      </c>
      <c r="BR11752">
        <v>1.44701740536451</v>
      </c>
      <c r="BS11752">
        <v>77330.2524061584</v>
      </c>
      <c r="BW11752" s="9">
        <v>11747</v>
      </c>
      <c r="BX11752">
        <f t="shared" si="680"/>
        <v>1</v>
      </c>
      <c r="BY11752">
        <f t="shared" si="681"/>
        <v>1</v>
      </c>
    </row>
    <row r="11753" spans="1:77">
      <c r="A11753" s="33">
        <v>11748</v>
      </c>
      <c r="BP11753">
        <v>0.836669501617884</v>
      </c>
      <c r="BQ11753">
        <v>10217.9215857008</v>
      </c>
      <c r="BR11753">
        <v>1.43368084450006</v>
      </c>
      <c r="BS11753">
        <v>62909.4341915586</v>
      </c>
      <c r="BW11753" s="9">
        <v>11748</v>
      </c>
      <c r="BX11753">
        <f t="shared" si="680"/>
        <v>1</v>
      </c>
      <c r="BY11753">
        <f t="shared" si="681"/>
        <v>1</v>
      </c>
    </row>
    <row r="11754" spans="1:77">
      <c r="A11754" s="33">
        <v>11749</v>
      </c>
      <c r="BP11754">
        <v>0.800354505399432</v>
      </c>
      <c r="BQ11754">
        <v>11567.0324446728</v>
      </c>
      <c r="BR11754">
        <v>1.38146018160601</v>
      </c>
      <c r="BS11754">
        <v>82516.3367391368</v>
      </c>
      <c r="BW11754" s="9">
        <v>11749</v>
      </c>
      <c r="BX11754">
        <f t="shared" si="680"/>
        <v>1</v>
      </c>
      <c r="BY11754">
        <f t="shared" si="681"/>
        <v>1</v>
      </c>
    </row>
    <row r="11755" spans="1:77">
      <c r="A11755" s="33">
        <v>11750</v>
      </c>
      <c r="BP11755">
        <v>0.771866832596579</v>
      </c>
      <c r="BQ11755">
        <v>16835.8027672752</v>
      </c>
      <c r="BR11755">
        <v>1.3190040086744</v>
      </c>
      <c r="BS11755">
        <v>84999.2165025166</v>
      </c>
      <c r="BW11755" s="9">
        <v>11750</v>
      </c>
      <c r="BX11755">
        <f t="shared" si="680"/>
        <v>1</v>
      </c>
      <c r="BY11755">
        <f t="shared" si="681"/>
        <v>1</v>
      </c>
    </row>
    <row r="11756" spans="1:77">
      <c r="A11756" s="33">
        <v>11751</v>
      </c>
      <c r="BP11756">
        <v>0.825570504716943</v>
      </c>
      <c r="BQ11756">
        <v>13924.1856152281</v>
      </c>
      <c r="BR11756">
        <v>1.43906506391716</v>
      </c>
      <c r="BS11756">
        <v>69005.0523050611</v>
      </c>
      <c r="BW11756" s="9">
        <v>11751</v>
      </c>
      <c r="BX11756">
        <f t="shared" si="680"/>
        <v>1</v>
      </c>
      <c r="BY11756">
        <f t="shared" si="681"/>
        <v>1</v>
      </c>
    </row>
    <row r="11757" spans="1:77">
      <c r="A11757" s="33">
        <v>11752</v>
      </c>
      <c r="BP11757">
        <v>0.821240988559724</v>
      </c>
      <c r="BQ11757">
        <v>10414.107923278</v>
      </c>
      <c r="BR11757">
        <v>1.39797649401829</v>
      </c>
      <c r="BS11757">
        <v>80205.3220224857</v>
      </c>
      <c r="BW11757" s="9">
        <v>11752</v>
      </c>
      <c r="BX11757">
        <f t="shared" si="680"/>
        <v>1</v>
      </c>
      <c r="BY11757">
        <f t="shared" si="681"/>
        <v>1</v>
      </c>
    </row>
    <row r="11758" spans="1:77">
      <c r="A11758" s="33">
        <v>11753</v>
      </c>
      <c r="BP11758">
        <v>0.767005429637171</v>
      </c>
      <c r="BQ11758">
        <v>16038.7454606955</v>
      </c>
      <c r="BR11758">
        <v>1.31857236105459</v>
      </c>
      <c r="BS11758">
        <v>71009.6794175228</v>
      </c>
      <c r="BW11758" s="9">
        <v>11753</v>
      </c>
      <c r="BX11758">
        <f t="shared" si="680"/>
        <v>1</v>
      </c>
      <c r="BY11758">
        <f t="shared" si="681"/>
        <v>1</v>
      </c>
    </row>
    <row r="11759" spans="1:77">
      <c r="A11759" s="33">
        <v>11754</v>
      </c>
      <c r="BP11759">
        <v>0.794991704235755</v>
      </c>
      <c r="BQ11759">
        <v>13501.9003922176</v>
      </c>
      <c r="BR11759">
        <v>1.3834439104083</v>
      </c>
      <c r="BS11759">
        <v>67869.6289692979</v>
      </c>
      <c r="BW11759" s="9">
        <v>11754</v>
      </c>
      <c r="BX11759">
        <f t="shared" si="680"/>
        <v>1</v>
      </c>
      <c r="BY11759">
        <f t="shared" si="681"/>
        <v>1</v>
      </c>
    </row>
    <row r="11760" spans="1:77">
      <c r="A11760" s="33">
        <v>11755</v>
      </c>
      <c r="BP11760">
        <v>0.781788489809499</v>
      </c>
      <c r="BQ11760">
        <v>15351.3596001733</v>
      </c>
      <c r="BR11760">
        <v>1.34046583489876</v>
      </c>
      <c r="BS11760">
        <v>89246.0368365484</v>
      </c>
      <c r="BW11760" s="9">
        <v>11755</v>
      </c>
      <c r="BX11760">
        <f t="shared" si="680"/>
        <v>1</v>
      </c>
      <c r="BY11760">
        <f t="shared" si="681"/>
        <v>1</v>
      </c>
    </row>
    <row r="11761" spans="1:77">
      <c r="A11761" s="33">
        <v>11756</v>
      </c>
      <c r="BP11761">
        <v>0.781291678671197</v>
      </c>
      <c r="BQ11761">
        <v>13853.0750252821</v>
      </c>
      <c r="BR11761">
        <v>1.33365738575597</v>
      </c>
      <c r="BS11761">
        <v>67833.3743435881</v>
      </c>
      <c r="BW11761" s="9">
        <v>11756</v>
      </c>
      <c r="BX11761">
        <f t="shared" si="680"/>
        <v>1</v>
      </c>
      <c r="BY11761">
        <f t="shared" si="681"/>
        <v>1</v>
      </c>
    </row>
    <row r="11762" spans="1:77">
      <c r="A11762" s="33">
        <v>11757</v>
      </c>
      <c r="BP11762">
        <v>0.756234494410174</v>
      </c>
      <c r="BQ11762">
        <v>12892.4170975226</v>
      </c>
      <c r="BR11762">
        <v>1.29177704637336</v>
      </c>
      <c r="BS11762">
        <v>67361.6957123831</v>
      </c>
      <c r="BW11762" s="9">
        <v>11757</v>
      </c>
      <c r="BX11762">
        <f t="shared" si="680"/>
        <v>1</v>
      </c>
      <c r="BY11762">
        <f t="shared" si="681"/>
        <v>1</v>
      </c>
    </row>
    <row r="11763" spans="1:77">
      <c r="A11763" s="33">
        <v>11758</v>
      </c>
      <c r="BP11763">
        <v>0.835782129047932</v>
      </c>
      <c r="BQ11763">
        <v>15997.6753755577</v>
      </c>
      <c r="BR11763">
        <v>1.40947404613244</v>
      </c>
      <c r="BS11763">
        <v>67911.5837240993</v>
      </c>
      <c r="BW11763" s="9">
        <v>11758</v>
      </c>
      <c r="BX11763">
        <f t="shared" si="680"/>
        <v>1</v>
      </c>
      <c r="BY11763">
        <f t="shared" si="681"/>
        <v>1</v>
      </c>
    </row>
    <row r="11764" spans="1:77">
      <c r="A11764" s="33">
        <v>11759</v>
      </c>
      <c r="BP11764">
        <v>0.760533744866308</v>
      </c>
      <c r="BQ11764">
        <v>16183.8820927287</v>
      </c>
      <c r="BR11764">
        <v>1.2897884255525</v>
      </c>
      <c r="BS11764">
        <v>70990.0102401051</v>
      </c>
      <c r="BW11764" s="9">
        <v>11759</v>
      </c>
      <c r="BX11764">
        <f t="shared" si="680"/>
        <v>1</v>
      </c>
      <c r="BY11764">
        <f t="shared" si="681"/>
        <v>1</v>
      </c>
    </row>
    <row r="11765" spans="1:77">
      <c r="A11765" s="33">
        <v>11760</v>
      </c>
      <c r="BP11765">
        <v>0.820566896354859</v>
      </c>
      <c r="BQ11765">
        <v>12071.629685506</v>
      </c>
      <c r="BR11765">
        <v>1.4186728219826</v>
      </c>
      <c r="BS11765">
        <v>64190.3006358046</v>
      </c>
      <c r="BW11765" s="9">
        <v>11760</v>
      </c>
      <c r="BX11765">
        <f t="shared" si="680"/>
        <v>1</v>
      </c>
      <c r="BY11765">
        <f t="shared" si="681"/>
        <v>1</v>
      </c>
    </row>
    <row r="11766" spans="1:77">
      <c r="A11766" s="33">
        <v>11761</v>
      </c>
      <c r="BP11766">
        <v>0.82673715918265</v>
      </c>
      <c r="BQ11766">
        <v>12992.1988888159</v>
      </c>
      <c r="BR11766">
        <v>1.41390231699691</v>
      </c>
      <c r="BS11766">
        <v>68076.7287236465</v>
      </c>
      <c r="BW11766" s="9">
        <v>11761</v>
      </c>
      <c r="BX11766">
        <f t="shared" si="680"/>
        <v>1</v>
      </c>
      <c r="BY11766">
        <f t="shared" si="681"/>
        <v>1</v>
      </c>
    </row>
    <row r="11767" spans="1:77">
      <c r="A11767" s="33">
        <v>11762</v>
      </c>
      <c r="BP11767">
        <v>0.754899772851993</v>
      </c>
      <c r="BQ11767">
        <v>14223.7383414967</v>
      </c>
      <c r="BR11767">
        <v>1.27402680950518</v>
      </c>
      <c r="BS11767">
        <v>69665.667974263</v>
      </c>
      <c r="BW11767" s="9">
        <v>11762</v>
      </c>
      <c r="BX11767">
        <f t="shared" si="680"/>
        <v>1</v>
      </c>
      <c r="BY11767">
        <f t="shared" si="681"/>
        <v>1</v>
      </c>
    </row>
    <row r="11768" spans="1:77">
      <c r="A11768" s="33">
        <v>11763</v>
      </c>
      <c r="BP11768">
        <v>0.754714137677416</v>
      </c>
      <c r="BQ11768">
        <v>14216.6514428779</v>
      </c>
      <c r="BR11768">
        <v>1.29691136809604</v>
      </c>
      <c r="BS11768">
        <v>84929.6826308715</v>
      </c>
      <c r="BW11768" s="9">
        <v>11763</v>
      </c>
      <c r="BX11768">
        <f t="shared" si="680"/>
        <v>1</v>
      </c>
      <c r="BY11768">
        <f t="shared" si="681"/>
        <v>1</v>
      </c>
    </row>
    <row r="11769" spans="1:77">
      <c r="A11769" s="33">
        <v>11764</v>
      </c>
      <c r="BP11769">
        <v>0.825991294691749</v>
      </c>
      <c r="BQ11769">
        <v>12104.5361123485</v>
      </c>
      <c r="BR11769">
        <v>1.40583728442149</v>
      </c>
      <c r="BS11769">
        <v>80970.4636209002</v>
      </c>
      <c r="BW11769" s="9">
        <v>11764</v>
      </c>
      <c r="BX11769">
        <f t="shared" si="680"/>
        <v>1</v>
      </c>
      <c r="BY11769">
        <f t="shared" si="681"/>
        <v>1</v>
      </c>
    </row>
    <row r="11770" spans="1:77">
      <c r="A11770" s="33">
        <v>11765</v>
      </c>
      <c r="BP11770">
        <v>0.784532080988625</v>
      </c>
      <c r="BQ11770">
        <v>12352.1409083419</v>
      </c>
      <c r="BR11770">
        <v>1.32980411255132</v>
      </c>
      <c r="BS11770">
        <v>66590.4600768237</v>
      </c>
      <c r="BW11770" s="9">
        <v>11765</v>
      </c>
      <c r="BX11770">
        <f t="shared" si="680"/>
        <v>1</v>
      </c>
      <c r="BY11770">
        <f t="shared" si="681"/>
        <v>1</v>
      </c>
    </row>
    <row r="11771" spans="1:77">
      <c r="A11771" s="33">
        <v>11766</v>
      </c>
      <c r="BP11771">
        <v>0.80408345865503</v>
      </c>
      <c r="BQ11771">
        <v>13122.4897969923</v>
      </c>
      <c r="BR11771">
        <v>1.39162408151957</v>
      </c>
      <c r="BS11771">
        <v>68531.2853779891</v>
      </c>
      <c r="BW11771" s="9">
        <v>11766</v>
      </c>
      <c r="BX11771">
        <f t="shared" si="680"/>
        <v>1</v>
      </c>
      <c r="BY11771">
        <f t="shared" si="681"/>
        <v>1</v>
      </c>
    </row>
    <row r="11772" spans="1:77">
      <c r="A11772" s="33">
        <v>11767</v>
      </c>
      <c r="BP11772">
        <v>0.787644907079089</v>
      </c>
      <c r="BQ11772">
        <v>20697.5511051023</v>
      </c>
      <c r="BR11772">
        <v>1.37344979669675</v>
      </c>
      <c r="BS11772">
        <v>97112.2884906052</v>
      </c>
      <c r="BW11772" s="9">
        <v>11767</v>
      </c>
      <c r="BX11772">
        <f t="shared" si="680"/>
        <v>1</v>
      </c>
      <c r="BY11772">
        <f t="shared" si="681"/>
        <v>1</v>
      </c>
    </row>
    <row r="11773" spans="1:77">
      <c r="A11773" s="33">
        <v>11768</v>
      </c>
      <c r="BP11773">
        <v>0.834048809254651</v>
      </c>
      <c r="BQ11773">
        <v>14897.1898645244</v>
      </c>
      <c r="BR11773">
        <v>1.45739170691675</v>
      </c>
      <c r="BS11773">
        <v>69894.8861770758</v>
      </c>
      <c r="BW11773" s="9">
        <v>11768</v>
      </c>
      <c r="BX11773">
        <f t="shared" si="680"/>
        <v>1</v>
      </c>
      <c r="BY11773">
        <f t="shared" si="681"/>
        <v>1</v>
      </c>
    </row>
    <row r="11774" spans="1:77">
      <c r="A11774" s="33">
        <v>11769</v>
      </c>
      <c r="BP11774">
        <v>0.758166934598773</v>
      </c>
      <c r="BQ11774">
        <v>18647.8506324882</v>
      </c>
      <c r="BR11774">
        <v>1.30307444766461</v>
      </c>
      <c r="BS11774">
        <v>75333.081093013</v>
      </c>
      <c r="BW11774" s="9">
        <v>11769</v>
      </c>
      <c r="BX11774">
        <f t="shared" si="680"/>
        <v>1</v>
      </c>
      <c r="BY11774">
        <f t="shared" si="681"/>
        <v>1</v>
      </c>
    </row>
    <row r="11775" spans="1:77">
      <c r="A11775" s="33">
        <v>11770</v>
      </c>
      <c r="BP11775">
        <v>0.818102908397882</v>
      </c>
      <c r="BQ11775">
        <v>13628.5707890436</v>
      </c>
      <c r="BR11775">
        <v>1.40088992329594</v>
      </c>
      <c r="BS11775">
        <v>71076.7485446233</v>
      </c>
      <c r="BW11775" s="9">
        <v>11770</v>
      </c>
      <c r="BX11775">
        <f t="shared" si="680"/>
        <v>1</v>
      </c>
      <c r="BY11775">
        <f t="shared" si="681"/>
        <v>1</v>
      </c>
    </row>
    <row r="11776" spans="1:77">
      <c r="A11776" s="33">
        <v>11771</v>
      </c>
      <c r="BP11776">
        <v>0.881381000494655</v>
      </c>
      <c r="BQ11776">
        <v>17732.272467982</v>
      </c>
      <c r="BR11776">
        <v>1.53430296971508</v>
      </c>
      <c r="BS11776">
        <v>91793.9310034305</v>
      </c>
      <c r="BW11776" s="9">
        <v>11771</v>
      </c>
      <c r="BX11776">
        <f t="shared" si="680"/>
        <v>1</v>
      </c>
      <c r="BY11776">
        <f t="shared" si="681"/>
        <v>1</v>
      </c>
    </row>
    <row r="11777" spans="1:77">
      <c r="A11777" s="33">
        <v>11772</v>
      </c>
      <c r="BP11777">
        <v>0.842567634902311</v>
      </c>
      <c r="BQ11777">
        <v>12975.0134728458</v>
      </c>
      <c r="BR11777">
        <v>1.4670728040761</v>
      </c>
      <c r="BS11777">
        <v>66223.2938309784</v>
      </c>
      <c r="BW11777" s="9">
        <v>11772</v>
      </c>
      <c r="BX11777">
        <f t="shared" si="680"/>
        <v>1</v>
      </c>
      <c r="BY11777">
        <f t="shared" si="681"/>
        <v>1</v>
      </c>
    </row>
    <row r="11778" spans="1:77">
      <c r="A11778" s="33">
        <v>11773</v>
      </c>
      <c r="BP11778">
        <v>0.815555996644858</v>
      </c>
      <c r="BQ11778">
        <v>13980.4197767485</v>
      </c>
      <c r="BR11778">
        <v>1.4044524385269</v>
      </c>
      <c r="BS11778">
        <v>70740.5532328943</v>
      </c>
      <c r="BW11778" s="9">
        <v>11773</v>
      </c>
      <c r="BX11778">
        <f t="shared" si="680"/>
        <v>1</v>
      </c>
      <c r="BY11778">
        <f t="shared" si="681"/>
        <v>1</v>
      </c>
    </row>
    <row r="11779" spans="1:77">
      <c r="A11779" s="33">
        <v>11774</v>
      </c>
      <c r="BP11779">
        <v>0.765038889510354</v>
      </c>
      <c r="BQ11779">
        <v>13016.6764844714</v>
      </c>
      <c r="BR11779">
        <v>1.31073609431517</v>
      </c>
      <c r="BS11779">
        <v>67364.159492641</v>
      </c>
      <c r="BW11779" s="9">
        <v>11774</v>
      </c>
      <c r="BX11779">
        <f t="shared" si="680"/>
        <v>1</v>
      </c>
      <c r="BY11779">
        <f t="shared" si="681"/>
        <v>1</v>
      </c>
    </row>
    <row r="11780" spans="1:77">
      <c r="A11780" s="33">
        <v>11775</v>
      </c>
      <c r="BP11780">
        <v>0.786814663975611</v>
      </c>
      <c r="BQ11780">
        <v>19655.6716785754</v>
      </c>
      <c r="BR11780">
        <v>1.33736471257176</v>
      </c>
      <c r="BS11780">
        <v>90323.5634855442</v>
      </c>
      <c r="BW11780" s="9">
        <v>11775</v>
      </c>
      <c r="BX11780">
        <f t="shared" si="680"/>
        <v>1</v>
      </c>
      <c r="BY11780">
        <f t="shared" si="681"/>
        <v>1</v>
      </c>
    </row>
    <row r="11781" spans="1:77">
      <c r="A11781" s="33">
        <v>11776</v>
      </c>
      <c r="BP11781">
        <v>0.762699283814685</v>
      </c>
      <c r="BQ11781">
        <v>15194.16817156</v>
      </c>
      <c r="BR11781">
        <v>1.32021181629128</v>
      </c>
      <c r="BS11781">
        <v>71285.6015041261</v>
      </c>
      <c r="BW11781" s="9">
        <v>11776</v>
      </c>
      <c r="BX11781">
        <f t="shared" si="680"/>
        <v>1</v>
      </c>
      <c r="BY11781">
        <f t="shared" si="681"/>
        <v>1</v>
      </c>
    </row>
    <row r="11782" spans="1:77">
      <c r="A11782" s="33">
        <v>11777</v>
      </c>
      <c r="BP11782">
        <v>0.839712173567903</v>
      </c>
      <c r="BQ11782">
        <v>11102.8667661802</v>
      </c>
      <c r="BR11782">
        <v>1.41239254624889</v>
      </c>
      <c r="BS11782">
        <v>80283.824604707</v>
      </c>
      <c r="BW11782" s="9">
        <v>11777</v>
      </c>
      <c r="BX11782">
        <f t="shared" si="680"/>
        <v>1</v>
      </c>
      <c r="BY11782">
        <f t="shared" si="681"/>
        <v>1</v>
      </c>
    </row>
    <row r="11783" spans="1:77">
      <c r="A11783" s="33">
        <v>11778</v>
      </c>
      <c r="BP11783">
        <v>0.777180300435478</v>
      </c>
      <c r="BQ11783">
        <v>15878.3024171628</v>
      </c>
      <c r="BR11783">
        <v>1.31020240337521</v>
      </c>
      <c r="BS11783">
        <v>72648.0092231235</v>
      </c>
      <c r="BW11783" s="9">
        <v>11778</v>
      </c>
      <c r="BX11783">
        <f t="shared" ref="BX11783:BX11846" si="682">IF(BU11783=MAX($BU11783:$BV11783),1,0)</f>
        <v>1</v>
      </c>
      <c r="BY11783">
        <f t="shared" ref="BY11783:BY11846" si="683">IF(BV11783=MAX($BU11783:$BV11783),1,0)</f>
        <v>1</v>
      </c>
    </row>
    <row r="11784" spans="1:77">
      <c r="A11784" s="33">
        <v>11779</v>
      </c>
      <c r="BP11784">
        <v>0.836303118570852</v>
      </c>
      <c r="BQ11784">
        <v>15405.0255718844</v>
      </c>
      <c r="BR11784">
        <v>1.45224628234548</v>
      </c>
      <c r="BS11784">
        <v>70967.5458680984</v>
      </c>
      <c r="BW11784" s="9">
        <v>11779</v>
      </c>
      <c r="BX11784">
        <f t="shared" si="682"/>
        <v>1</v>
      </c>
      <c r="BY11784">
        <f t="shared" si="683"/>
        <v>1</v>
      </c>
    </row>
    <row r="11785" spans="1:77">
      <c r="A11785" s="33">
        <v>11780</v>
      </c>
      <c r="BP11785">
        <v>0.786160346991645</v>
      </c>
      <c r="BQ11785">
        <v>20722.7039791399</v>
      </c>
      <c r="BR11785">
        <v>1.32893588256168</v>
      </c>
      <c r="BS11785">
        <v>78128.3635172163</v>
      </c>
      <c r="BW11785" s="9">
        <v>11780</v>
      </c>
      <c r="BX11785">
        <f t="shared" si="682"/>
        <v>1</v>
      </c>
      <c r="BY11785">
        <f t="shared" si="683"/>
        <v>1</v>
      </c>
    </row>
    <row r="11786" spans="1:77">
      <c r="A11786" s="33">
        <v>11781</v>
      </c>
      <c r="BP11786">
        <v>0.806993563051411</v>
      </c>
      <c r="BQ11786">
        <v>14133.7690685883</v>
      </c>
      <c r="BR11786">
        <v>1.38403878239163</v>
      </c>
      <c r="BS11786">
        <v>68357.9454537185</v>
      </c>
      <c r="BW11786" s="9">
        <v>11781</v>
      </c>
      <c r="BX11786">
        <f t="shared" si="682"/>
        <v>1</v>
      </c>
      <c r="BY11786">
        <f t="shared" si="683"/>
        <v>1</v>
      </c>
    </row>
    <row r="11787" spans="1:77">
      <c r="A11787" s="33">
        <v>11782</v>
      </c>
      <c r="BP11787">
        <v>0.786741092826049</v>
      </c>
      <c r="BQ11787">
        <v>16402.1000831009</v>
      </c>
      <c r="BR11787">
        <v>1.32218232437047</v>
      </c>
      <c r="BS11787">
        <v>74735.7401995279</v>
      </c>
      <c r="BW11787" s="9">
        <v>11782</v>
      </c>
      <c r="BX11787">
        <f t="shared" si="682"/>
        <v>1</v>
      </c>
      <c r="BY11787">
        <f t="shared" si="683"/>
        <v>1</v>
      </c>
    </row>
    <row r="11788" spans="1:77">
      <c r="A11788" s="33">
        <v>11783</v>
      </c>
      <c r="BP11788">
        <v>0.813695713081565</v>
      </c>
      <c r="BQ11788">
        <v>17545.3731566155</v>
      </c>
      <c r="BR11788">
        <v>1.37666635367548</v>
      </c>
      <c r="BS11788">
        <v>90965.7143952271</v>
      </c>
      <c r="BW11788" s="9">
        <v>11783</v>
      </c>
      <c r="BX11788">
        <f t="shared" si="682"/>
        <v>1</v>
      </c>
      <c r="BY11788">
        <f t="shared" si="683"/>
        <v>1</v>
      </c>
    </row>
    <row r="11789" spans="1:77">
      <c r="A11789" s="33">
        <v>11784</v>
      </c>
      <c r="BP11789">
        <v>0.785540001912802</v>
      </c>
      <c r="BQ11789">
        <v>13243.2884051121</v>
      </c>
      <c r="BR11789">
        <v>1.35347995712045</v>
      </c>
      <c r="BS11789">
        <v>67773.2161344719</v>
      </c>
      <c r="BW11789" s="9">
        <v>11784</v>
      </c>
      <c r="BX11789">
        <f t="shared" si="682"/>
        <v>1</v>
      </c>
      <c r="BY11789">
        <f t="shared" si="683"/>
        <v>1</v>
      </c>
    </row>
    <row r="11790" spans="1:77">
      <c r="A11790" s="33">
        <v>11785</v>
      </c>
      <c r="BP11790">
        <v>0.770295474013827</v>
      </c>
      <c r="BQ11790">
        <v>11339.3772634852</v>
      </c>
      <c r="BR11790">
        <v>1.31822122180549</v>
      </c>
      <c r="BS11790">
        <v>64705.1590406581</v>
      </c>
      <c r="BW11790" s="9">
        <v>11785</v>
      </c>
      <c r="BX11790">
        <f t="shared" si="682"/>
        <v>1</v>
      </c>
      <c r="BY11790">
        <f t="shared" si="683"/>
        <v>1</v>
      </c>
    </row>
    <row r="11791" spans="1:77">
      <c r="A11791" s="33">
        <v>11786</v>
      </c>
      <c r="BP11791">
        <v>0.795430347032776</v>
      </c>
      <c r="BQ11791">
        <v>10695.9862404672</v>
      </c>
      <c r="BR11791">
        <v>1.35435525769573</v>
      </c>
      <c r="BS11791">
        <v>65840.7265104747</v>
      </c>
      <c r="BW11791" s="9">
        <v>11786</v>
      </c>
      <c r="BX11791">
        <f t="shared" si="682"/>
        <v>1</v>
      </c>
      <c r="BY11791">
        <f t="shared" si="683"/>
        <v>1</v>
      </c>
    </row>
    <row r="11792" spans="1:77">
      <c r="A11792" s="33">
        <v>11787</v>
      </c>
      <c r="BP11792">
        <v>0.793428795254763</v>
      </c>
      <c r="BQ11792">
        <v>13804.8356545319</v>
      </c>
      <c r="BR11792">
        <v>1.36227229333818</v>
      </c>
      <c r="BS11792">
        <v>69488.0394387367</v>
      </c>
      <c r="BW11792" s="9">
        <v>11787</v>
      </c>
      <c r="BX11792">
        <f t="shared" si="682"/>
        <v>1</v>
      </c>
      <c r="BY11792">
        <f t="shared" si="683"/>
        <v>1</v>
      </c>
    </row>
    <row r="11793" spans="1:77">
      <c r="A11793" s="33">
        <v>11788</v>
      </c>
      <c r="BP11793">
        <v>0.769815458908279</v>
      </c>
      <c r="BQ11793">
        <v>14560.4371248494</v>
      </c>
      <c r="BR11793">
        <v>1.33366920838926</v>
      </c>
      <c r="BS11793">
        <v>70924.4869493454</v>
      </c>
      <c r="BW11793" s="9">
        <v>11788</v>
      </c>
      <c r="BX11793">
        <f t="shared" si="682"/>
        <v>1</v>
      </c>
      <c r="BY11793">
        <f t="shared" si="683"/>
        <v>1</v>
      </c>
    </row>
    <row r="11794" spans="1:77">
      <c r="A11794" s="33">
        <v>11789</v>
      </c>
      <c r="BP11794">
        <v>0.7581035800403</v>
      </c>
      <c r="BQ11794">
        <v>13344.6539518896</v>
      </c>
      <c r="BR11794">
        <v>1.29925179196995</v>
      </c>
      <c r="BS11794">
        <v>67227.4129721958</v>
      </c>
      <c r="BW11794" s="9">
        <v>11789</v>
      </c>
      <c r="BX11794">
        <f t="shared" si="682"/>
        <v>1</v>
      </c>
      <c r="BY11794">
        <f t="shared" si="683"/>
        <v>1</v>
      </c>
    </row>
    <row r="11795" spans="1:77">
      <c r="A11795" s="33">
        <v>11790</v>
      </c>
      <c r="BP11795">
        <v>0.812370877845307</v>
      </c>
      <c r="BQ11795">
        <v>10396.2044573198</v>
      </c>
      <c r="BR11795">
        <v>1.38705089940101</v>
      </c>
      <c r="BS11795">
        <v>79692.3981888208</v>
      </c>
      <c r="BW11795" s="9">
        <v>11790</v>
      </c>
      <c r="BX11795">
        <f t="shared" si="682"/>
        <v>1</v>
      </c>
      <c r="BY11795">
        <f t="shared" si="683"/>
        <v>1</v>
      </c>
    </row>
    <row r="11796" spans="1:77">
      <c r="A11796" s="33">
        <v>11791</v>
      </c>
      <c r="BP11796">
        <v>0.809373249926538</v>
      </c>
      <c r="BQ11796">
        <v>22313.3106771374</v>
      </c>
      <c r="BR11796">
        <v>1.36500436972608</v>
      </c>
      <c r="BS11796">
        <v>97751.8197878565</v>
      </c>
      <c r="BW11796" s="9">
        <v>11791</v>
      </c>
      <c r="BX11796">
        <f t="shared" si="682"/>
        <v>1</v>
      </c>
      <c r="BY11796">
        <f t="shared" si="683"/>
        <v>1</v>
      </c>
    </row>
    <row r="11797" spans="1:77">
      <c r="A11797" s="33">
        <v>11792</v>
      </c>
      <c r="BP11797">
        <v>0.813969678506583</v>
      </c>
      <c r="BQ11797">
        <v>15178.3037686774</v>
      </c>
      <c r="BR11797">
        <v>1.3552915165909</v>
      </c>
      <c r="BS11797">
        <v>69914.645560451</v>
      </c>
      <c r="BW11797" s="9">
        <v>11792</v>
      </c>
      <c r="BX11797">
        <f t="shared" si="682"/>
        <v>1</v>
      </c>
      <c r="BY11797">
        <f t="shared" si="683"/>
        <v>1</v>
      </c>
    </row>
    <row r="11798" spans="1:77">
      <c r="A11798" s="33">
        <v>11793</v>
      </c>
      <c r="BP11798">
        <v>0.84733362377148</v>
      </c>
      <c r="BQ11798">
        <v>14778.1364800294</v>
      </c>
      <c r="BR11798">
        <v>1.47187089340775</v>
      </c>
      <c r="BS11798">
        <v>70958.4762831275</v>
      </c>
      <c r="BW11798" s="9">
        <v>11793</v>
      </c>
      <c r="BX11798">
        <f t="shared" si="682"/>
        <v>1</v>
      </c>
      <c r="BY11798">
        <f t="shared" si="683"/>
        <v>1</v>
      </c>
    </row>
    <row r="11799" spans="1:77">
      <c r="A11799" s="33">
        <v>11794</v>
      </c>
      <c r="BP11799">
        <v>0.79443314346732</v>
      </c>
      <c r="BQ11799">
        <v>16272.7643480074</v>
      </c>
      <c r="BR11799">
        <v>1.35426496782061</v>
      </c>
      <c r="BS11799">
        <v>71387.0622408483</v>
      </c>
      <c r="BW11799" s="9">
        <v>11794</v>
      </c>
      <c r="BX11799">
        <f t="shared" si="682"/>
        <v>1</v>
      </c>
      <c r="BY11799">
        <f t="shared" si="683"/>
        <v>1</v>
      </c>
    </row>
    <row r="11800" spans="1:77">
      <c r="A11800" s="33">
        <v>11795</v>
      </c>
      <c r="BP11800">
        <v>0.85486196938384</v>
      </c>
      <c r="BQ11800">
        <v>18949.5278439556</v>
      </c>
      <c r="BR11800">
        <v>1.48739010637814</v>
      </c>
      <c r="BS11800">
        <v>93370.6926493632</v>
      </c>
      <c r="BW11800" s="9">
        <v>11795</v>
      </c>
      <c r="BX11800">
        <f t="shared" si="682"/>
        <v>1</v>
      </c>
      <c r="BY11800">
        <f t="shared" si="683"/>
        <v>1</v>
      </c>
    </row>
    <row r="11801" spans="1:77">
      <c r="A11801" s="33">
        <v>11796</v>
      </c>
      <c r="BP11801">
        <v>0.780157436336983</v>
      </c>
      <c r="BQ11801">
        <v>12518.94398539</v>
      </c>
      <c r="BR11801">
        <v>1.33934320668431</v>
      </c>
      <c r="BS11801">
        <v>83159.8422041212</v>
      </c>
      <c r="BW11801" s="9">
        <v>11796</v>
      </c>
      <c r="BX11801">
        <f t="shared" si="682"/>
        <v>1</v>
      </c>
      <c r="BY11801">
        <f t="shared" si="683"/>
        <v>1</v>
      </c>
    </row>
    <row r="11802" spans="1:77">
      <c r="A11802" s="33">
        <v>11797</v>
      </c>
      <c r="BP11802">
        <v>0.786620317636453</v>
      </c>
      <c r="BQ11802">
        <v>15619.5172707938</v>
      </c>
      <c r="BR11802">
        <v>1.30616144141185</v>
      </c>
      <c r="BS11802">
        <v>87726.0960196162</v>
      </c>
      <c r="BW11802" s="9">
        <v>11797</v>
      </c>
      <c r="BX11802">
        <f t="shared" si="682"/>
        <v>1</v>
      </c>
      <c r="BY11802">
        <f t="shared" si="683"/>
        <v>1</v>
      </c>
    </row>
    <row r="11803" spans="1:77">
      <c r="A11803" s="33">
        <v>11798</v>
      </c>
      <c r="BP11803">
        <v>0.831096799027723</v>
      </c>
      <c r="BQ11803">
        <v>12446.2870859108</v>
      </c>
      <c r="BR11803">
        <v>1.42604223737984</v>
      </c>
      <c r="BS11803">
        <v>66460.0746231195</v>
      </c>
      <c r="BW11803" s="9">
        <v>11798</v>
      </c>
      <c r="BX11803">
        <f t="shared" si="682"/>
        <v>1</v>
      </c>
      <c r="BY11803">
        <f t="shared" si="683"/>
        <v>1</v>
      </c>
    </row>
    <row r="11804" spans="1:77">
      <c r="A11804" s="33">
        <v>11799</v>
      </c>
      <c r="BP11804">
        <v>0.814560486638997</v>
      </c>
      <c r="BQ11804">
        <v>16859.6145771944</v>
      </c>
      <c r="BR11804">
        <v>1.40118657786918</v>
      </c>
      <c r="BS11804">
        <v>70343.8036937574</v>
      </c>
      <c r="BW11804" s="9">
        <v>11799</v>
      </c>
      <c r="BX11804">
        <f t="shared" si="682"/>
        <v>1</v>
      </c>
      <c r="BY11804">
        <f t="shared" si="683"/>
        <v>1</v>
      </c>
    </row>
    <row r="11805" spans="1:77">
      <c r="A11805" s="33">
        <v>11800</v>
      </c>
      <c r="BP11805">
        <v>0.824519947278584</v>
      </c>
      <c r="BQ11805">
        <v>11261.0864975404</v>
      </c>
      <c r="BR11805">
        <v>1.41468652448097</v>
      </c>
      <c r="BS11805">
        <v>65158.522212436</v>
      </c>
      <c r="BW11805" s="9">
        <v>11800</v>
      </c>
      <c r="BX11805">
        <f t="shared" si="682"/>
        <v>1</v>
      </c>
      <c r="BY11805">
        <f t="shared" si="683"/>
        <v>1</v>
      </c>
    </row>
    <row r="11806" spans="1:77">
      <c r="A11806" s="33">
        <v>11801</v>
      </c>
      <c r="BP11806">
        <v>0.865649672919693</v>
      </c>
      <c r="BQ11806">
        <v>21541.8797574652</v>
      </c>
      <c r="BR11806">
        <v>1.49893188731452</v>
      </c>
      <c r="BS11806">
        <v>90694.7599210409</v>
      </c>
      <c r="BW11806" s="9">
        <v>11801</v>
      </c>
      <c r="BX11806">
        <f t="shared" si="682"/>
        <v>1</v>
      </c>
      <c r="BY11806">
        <f t="shared" si="683"/>
        <v>1</v>
      </c>
    </row>
    <row r="11807" spans="1:77">
      <c r="A11807" s="33">
        <v>11802</v>
      </c>
      <c r="BP11807">
        <v>0.775287534773545</v>
      </c>
      <c r="BQ11807">
        <v>13738.2777412685</v>
      </c>
      <c r="BR11807">
        <v>1.32310865745581</v>
      </c>
      <c r="BS11807">
        <v>85737.992906269</v>
      </c>
      <c r="BW11807" s="9">
        <v>11802</v>
      </c>
      <c r="BX11807">
        <f t="shared" si="682"/>
        <v>1</v>
      </c>
      <c r="BY11807">
        <f t="shared" si="683"/>
        <v>1</v>
      </c>
    </row>
    <row r="11808" spans="1:77">
      <c r="A11808" s="33">
        <v>11803</v>
      </c>
      <c r="BP11808">
        <v>0.805719516608736</v>
      </c>
      <c r="BQ11808">
        <v>15299.5106270281</v>
      </c>
      <c r="BR11808">
        <v>1.36809375781413</v>
      </c>
      <c r="BS11808">
        <v>68952.1849906325</v>
      </c>
      <c r="BW11808" s="9">
        <v>11803</v>
      </c>
      <c r="BX11808">
        <f t="shared" si="682"/>
        <v>1</v>
      </c>
      <c r="BY11808">
        <f t="shared" si="683"/>
        <v>1</v>
      </c>
    </row>
    <row r="11809" spans="1:77">
      <c r="A11809" s="33">
        <v>11804</v>
      </c>
      <c r="BP11809">
        <v>0.848901275118146</v>
      </c>
      <c r="BQ11809">
        <v>16924.1537332421</v>
      </c>
      <c r="BR11809">
        <v>1.44919103295128</v>
      </c>
      <c r="BS11809">
        <v>72056.1741221889</v>
      </c>
      <c r="BW11809" s="9">
        <v>11804</v>
      </c>
      <c r="BX11809">
        <f t="shared" si="682"/>
        <v>1</v>
      </c>
      <c r="BY11809">
        <f t="shared" si="683"/>
        <v>1</v>
      </c>
    </row>
    <row r="11810" spans="1:77">
      <c r="A11810" s="33">
        <v>11805</v>
      </c>
      <c r="BP11810">
        <v>0.815294766971494</v>
      </c>
      <c r="BQ11810">
        <v>14755.1289308331</v>
      </c>
      <c r="BR11810">
        <v>1.37870707165452</v>
      </c>
      <c r="BS11810">
        <v>87816.8027563597</v>
      </c>
      <c r="BW11810" s="9">
        <v>11805</v>
      </c>
      <c r="BX11810">
        <f t="shared" si="682"/>
        <v>1</v>
      </c>
      <c r="BY11810">
        <f t="shared" si="683"/>
        <v>1</v>
      </c>
    </row>
    <row r="11811" spans="1:77">
      <c r="A11811" s="33">
        <v>11806</v>
      </c>
      <c r="BP11811">
        <v>0.806073365942653</v>
      </c>
      <c r="BQ11811">
        <v>14328.722437214</v>
      </c>
      <c r="BR11811">
        <v>1.41222028793506</v>
      </c>
      <c r="BS11811">
        <v>89036.2283709974</v>
      </c>
      <c r="BW11811" s="9">
        <v>11806</v>
      </c>
      <c r="BX11811">
        <f t="shared" si="682"/>
        <v>1</v>
      </c>
      <c r="BY11811">
        <f t="shared" si="683"/>
        <v>1</v>
      </c>
    </row>
    <row r="11812" spans="1:77">
      <c r="A11812" s="33">
        <v>11807</v>
      </c>
      <c r="BP11812">
        <v>0.790674822467172</v>
      </c>
      <c r="BQ11812">
        <v>14008.1988139494</v>
      </c>
      <c r="BR11812">
        <v>1.35234702537694</v>
      </c>
      <c r="BS11812">
        <v>84658.0246364926</v>
      </c>
      <c r="BW11812" s="9">
        <v>11807</v>
      </c>
      <c r="BX11812">
        <f t="shared" si="682"/>
        <v>1</v>
      </c>
      <c r="BY11812">
        <f t="shared" si="683"/>
        <v>1</v>
      </c>
    </row>
    <row r="11813" spans="1:77">
      <c r="A11813" s="33">
        <v>11808</v>
      </c>
      <c r="BP11813">
        <v>0.871695237555826</v>
      </c>
      <c r="BQ11813">
        <v>13070.9279811859</v>
      </c>
      <c r="BR11813">
        <v>1.5335756193833</v>
      </c>
      <c r="BS11813">
        <v>79792.3879299403</v>
      </c>
      <c r="BW11813" s="9">
        <v>11808</v>
      </c>
      <c r="BX11813">
        <f t="shared" si="682"/>
        <v>1</v>
      </c>
      <c r="BY11813">
        <f t="shared" si="683"/>
        <v>1</v>
      </c>
    </row>
    <row r="11814" spans="1:77">
      <c r="A11814" s="33">
        <v>11809</v>
      </c>
      <c r="BP11814">
        <v>0.778818619959697</v>
      </c>
      <c r="BQ11814">
        <v>15608.6005106826</v>
      </c>
      <c r="BR11814">
        <v>1.31037539122671</v>
      </c>
      <c r="BS11814">
        <v>69073.4383183921</v>
      </c>
      <c r="BW11814" s="9">
        <v>11809</v>
      </c>
      <c r="BX11814">
        <f t="shared" si="682"/>
        <v>1</v>
      </c>
      <c r="BY11814">
        <f t="shared" si="683"/>
        <v>1</v>
      </c>
    </row>
    <row r="11815" spans="1:77">
      <c r="A11815" s="33">
        <v>11810</v>
      </c>
      <c r="BP11815">
        <v>0.836122847492679</v>
      </c>
      <c r="BQ11815">
        <v>18975.8170461046</v>
      </c>
      <c r="BR11815">
        <v>1.43457652987169</v>
      </c>
      <c r="BS11815">
        <v>73407.0493425453</v>
      </c>
      <c r="BW11815" s="9">
        <v>11810</v>
      </c>
      <c r="BX11815">
        <f t="shared" si="682"/>
        <v>1</v>
      </c>
      <c r="BY11815">
        <f t="shared" si="683"/>
        <v>1</v>
      </c>
    </row>
    <row r="11816" spans="1:77">
      <c r="A11816" s="33">
        <v>11811</v>
      </c>
      <c r="BP11816">
        <v>0.839259151724962</v>
      </c>
      <c r="BQ11816">
        <v>11710.6183658715</v>
      </c>
      <c r="BR11816">
        <v>1.44992601432923</v>
      </c>
      <c r="BS11816">
        <v>67042.9957158191</v>
      </c>
      <c r="BW11816" s="9">
        <v>11811</v>
      </c>
      <c r="BX11816">
        <f t="shared" si="682"/>
        <v>1</v>
      </c>
      <c r="BY11816">
        <f t="shared" si="683"/>
        <v>1</v>
      </c>
    </row>
    <row r="11817" spans="1:77">
      <c r="A11817" s="33">
        <v>11812</v>
      </c>
      <c r="BP11817">
        <v>0.835409084811571</v>
      </c>
      <c r="BQ11817">
        <v>15634.0016261152</v>
      </c>
      <c r="BR11817">
        <v>1.43818818880804</v>
      </c>
      <c r="BS11817">
        <v>86869.1031849746</v>
      </c>
      <c r="BW11817" s="9">
        <v>11812</v>
      </c>
      <c r="BX11817">
        <f t="shared" si="682"/>
        <v>1</v>
      </c>
      <c r="BY11817">
        <f t="shared" si="683"/>
        <v>1</v>
      </c>
    </row>
    <row r="11818" spans="1:77">
      <c r="A11818" s="33">
        <v>11813</v>
      </c>
      <c r="BP11818">
        <v>0.808665250150994</v>
      </c>
      <c r="BQ11818">
        <v>11557.0996399006</v>
      </c>
      <c r="BR11818">
        <v>1.39359439381197</v>
      </c>
      <c r="BS11818">
        <v>67649.644568733</v>
      </c>
      <c r="BW11818" s="9">
        <v>11813</v>
      </c>
      <c r="BX11818">
        <f t="shared" si="682"/>
        <v>1</v>
      </c>
      <c r="BY11818">
        <f t="shared" si="683"/>
        <v>1</v>
      </c>
    </row>
    <row r="11819" spans="1:77">
      <c r="A11819" s="33">
        <v>11814</v>
      </c>
      <c r="BP11819">
        <v>0.855138534323029</v>
      </c>
      <c r="BQ11819">
        <v>12864.4282455591</v>
      </c>
      <c r="BR11819">
        <v>1.48863117708671</v>
      </c>
      <c r="BS11819">
        <v>68509.6862452619</v>
      </c>
      <c r="BW11819" s="9">
        <v>11814</v>
      </c>
      <c r="BX11819">
        <f t="shared" si="682"/>
        <v>1</v>
      </c>
      <c r="BY11819">
        <f t="shared" si="683"/>
        <v>1</v>
      </c>
    </row>
    <row r="11820" spans="1:77">
      <c r="A11820" s="33">
        <v>11815</v>
      </c>
      <c r="BP11820">
        <v>0.841525489092979</v>
      </c>
      <c r="BQ11820">
        <v>15245.8516597543</v>
      </c>
      <c r="BR11820">
        <v>1.46504634933682</v>
      </c>
      <c r="BS11820">
        <v>70789.5649167201</v>
      </c>
      <c r="BW11820" s="9">
        <v>11815</v>
      </c>
      <c r="BX11820">
        <f t="shared" si="682"/>
        <v>1</v>
      </c>
      <c r="BY11820">
        <f t="shared" si="683"/>
        <v>1</v>
      </c>
    </row>
    <row r="11821" spans="1:77">
      <c r="A11821" s="33">
        <v>11816</v>
      </c>
      <c r="BP11821">
        <v>0.819979210162835</v>
      </c>
      <c r="BQ11821">
        <v>14064.4757787846</v>
      </c>
      <c r="BR11821">
        <v>1.38602428053961</v>
      </c>
      <c r="BS11821">
        <v>71081.1685182217</v>
      </c>
      <c r="BW11821" s="9">
        <v>11816</v>
      </c>
      <c r="BX11821">
        <f t="shared" si="682"/>
        <v>1</v>
      </c>
      <c r="BY11821">
        <f t="shared" si="683"/>
        <v>1</v>
      </c>
    </row>
    <row r="11822" spans="1:77">
      <c r="A11822" s="33">
        <v>11817</v>
      </c>
      <c r="BP11822">
        <v>0.82558301621968</v>
      </c>
      <c r="BQ11822">
        <v>15898.3740890637</v>
      </c>
      <c r="BR11822">
        <v>1.43558056518858</v>
      </c>
      <c r="BS11822">
        <v>89361.5039483792</v>
      </c>
      <c r="BW11822" s="9">
        <v>11817</v>
      </c>
      <c r="BX11822">
        <f t="shared" si="682"/>
        <v>1</v>
      </c>
      <c r="BY11822">
        <f t="shared" si="683"/>
        <v>1</v>
      </c>
    </row>
    <row r="11823" spans="1:77">
      <c r="A11823" s="33">
        <v>11818</v>
      </c>
      <c r="BP11823">
        <v>0.815480000178238</v>
      </c>
      <c r="BQ11823">
        <v>19638.7438403677</v>
      </c>
      <c r="BR11823">
        <v>1.38503199868957</v>
      </c>
      <c r="BS11823">
        <v>77564.3840292216</v>
      </c>
      <c r="BW11823" s="9">
        <v>11818</v>
      </c>
      <c r="BX11823">
        <f t="shared" si="682"/>
        <v>1</v>
      </c>
      <c r="BY11823">
        <f t="shared" si="683"/>
        <v>1</v>
      </c>
    </row>
    <row r="11824" spans="1:77">
      <c r="A11824" s="33">
        <v>11819</v>
      </c>
      <c r="BP11824">
        <v>0.740897115297113</v>
      </c>
      <c r="BQ11824">
        <v>15684.4119597275</v>
      </c>
      <c r="BR11824">
        <v>1.26004448134742</v>
      </c>
      <c r="BS11824">
        <v>69572.4097578446</v>
      </c>
      <c r="BW11824" s="9">
        <v>11819</v>
      </c>
      <c r="BX11824">
        <f t="shared" si="682"/>
        <v>1</v>
      </c>
      <c r="BY11824">
        <f t="shared" si="683"/>
        <v>1</v>
      </c>
    </row>
    <row r="11825" spans="1:77">
      <c r="A11825" s="33">
        <v>11820</v>
      </c>
      <c r="BP11825">
        <v>0.798121893795123</v>
      </c>
      <c r="BQ11825">
        <v>13532.1468293385</v>
      </c>
      <c r="BR11825">
        <v>1.37693925748368</v>
      </c>
      <c r="BS11825">
        <v>70187.7364717336</v>
      </c>
      <c r="BW11825" s="9">
        <v>11820</v>
      </c>
      <c r="BX11825">
        <f t="shared" si="682"/>
        <v>1</v>
      </c>
      <c r="BY11825">
        <f t="shared" si="683"/>
        <v>1</v>
      </c>
    </row>
    <row r="11826" spans="1:77">
      <c r="A11826" s="33">
        <v>11821</v>
      </c>
      <c r="BP11826">
        <v>0.752777709631523</v>
      </c>
      <c r="BQ11826">
        <v>14964.4073996871</v>
      </c>
      <c r="BR11826">
        <v>1.29677803334978</v>
      </c>
      <c r="BS11826">
        <v>84026.5213316841</v>
      </c>
      <c r="BW11826" s="9">
        <v>11821</v>
      </c>
      <c r="BX11826">
        <f t="shared" si="682"/>
        <v>1</v>
      </c>
      <c r="BY11826">
        <f t="shared" si="683"/>
        <v>1</v>
      </c>
    </row>
    <row r="11827" spans="1:77">
      <c r="A11827" s="33">
        <v>11822</v>
      </c>
      <c r="BP11827">
        <v>0.809602660740319</v>
      </c>
      <c r="BQ11827">
        <v>16783.0190497153</v>
      </c>
      <c r="BR11827">
        <v>1.38874066342813</v>
      </c>
      <c r="BS11827">
        <v>89813.2153861979</v>
      </c>
      <c r="BW11827" s="9">
        <v>11822</v>
      </c>
      <c r="BX11827">
        <f t="shared" si="682"/>
        <v>1</v>
      </c>
      <c r="BY11827">
        <f t="shared" si="683"/>
        <v>1</v>
      </c>
    </row>
    <row r="11828" spans="1:77">
      <c r="A11828" s="33">
        <v>11823</v>
      </c>
      <c r="BP11828">
        <v>0.804400342185748</v>
      </c>
      <c r="BQ11828">
        <v>13469.1707199401</v>
      </c>
      <c r="BR11828">
        <v>1.37786299305972</v>
      </c>
      <c r="BS11828">
        <v>65956.5809011438</v>
      </c>
      <c r="BW11828" s="9">
        <v>11823</v>
      </c>
      <c r="BX11828">
        <f t="shared" si="682"/>
        <v>1</v>
      </c>
      <c r="BY11828">
        <f t="shared" si="683"/>
        <v>1</v>
      </c>
    </row>
    <row r="11829" spans="1:77">
      <c r="A11829" s="33">
        <v>11824</v>
      </c>
      <c r="BP11829">
        <v>0.785134173945385</v>
      </c>
      <c r="BQ11829">
        <v>13377.6609095154</v>
      </c>
      <c r="BR11829">
        <v>1.33602047386374</v>
      </c>
      <c r="BS11829">
        <v>65962.7372186771</v>
      </c>
      <c r="BW11829" s="9">
        <v>11824</v>
      </c>
      <c r="BX11829">
        <f t="shared" si="682"/>
        <v>1</v>
      </c>
      <c r="BY11829">
        <f t="shared" si="683"/>
        <v>1</v>
      </c>
    </row>
    <row r="11830" spans="1:77">
      <c r="A11830" s="33">
        <v>11825</v>
      </c>
      <c r="BP11830">
        <v>0.865399976839634</v>
      </c>
      <c r="BQ11830">
        <v>14783.1654391324</v>
      </c>
      <c r="BR11830">
        <v>1.49846322845301</v>
      </c>
      <c r="BS11830">
        <v>85053.2102437256</v>
      </c>
      <c r="BW11830" s="9">
        <v>11825</v>
      </c>
      <c r="BX11830">
        <f t="shared" si="682"/>
        <v>1</v>
      </c>
      <c r="BY11830">
        <f t="shared" si="683"/>
        <v>1</v>
      </c>
    </row>
    <row r="11831" spans="1:77">
      <c r="A11831" s="33">
        <v>11826</v>
      </c>
      <c r="BP11831">
        <v>0.810887482655601</v>
      </c>
      <c r="BQ11831">
        <v>15855.5641781</v>
      </c>
      <c r="BR11831">
        <v>1.3898152511457</v>
      </c>
      <c r="BS11831">
        <v>88595.1442348261</v>
      </c>
      <c r="BW11831" s="9">
        <v>11826</v>
      </c>
      <c r="BX11831">
        <f t="shared" si="682"/>
        <v>1</v>
      </c>
      <c r="BY11831">
        <f t="shared" si="683"/>
        <v>1</v>
      </c>
    </row>
    <row r="11832" spans="1:77">
      <c r="A11832" s="33">
        <v>11827</v>
      </c>
      <c r="BP11832">
        <v>0.812594463980399</v>
      </c>
      <c r="BQ11832">
        <v>15243.4765860966</v>
      </c>
      <c r="BR11832">
        <v>1.40137364283495</v>
      </c>
      <c r="BS11832">
        <v>70369.0036085079</v>
      </c>
      <c r="BW11832" s="9">
        <v>11827</v>
      </c>
      <c r="BX11832">
        <f t="shared" si="682"/>
        <v>1</v>
      </c>
      <c r="BY11832">
        <f t="shared" si="683"/>
        <v>1</v>
      </c>
    </row>
    <row r="11833" spans="1:77">
      <c r="A11833" s="33">
        <v>11828</v>
      </c>
      <c r="BP11833">
        <v>0.789756440709301</v>
      </c>
      <c r="BQ11833">
        <v>11791.4207677498</v>
      </c>
      <c r="BR11833">
        <v>1.35594311711906</v>
      </c>
      <c r="BS11833">
        <v>65615.8828709247</v>
      </c>
      <c r="BW11833" s="9">
        <v>11828</v>
      </c>
      <c r="BX11833">
        <f t="shared" si="682"/>
        <v>1</v>
      </c>
      <c r="BY11833">
        <f t="shared" si="683"/>
        <v>1</v>
      </c>
    </row>
    <row r="11834" spans="1:77">
      <c r="A11834" s="33">
        <v>11829</v>
      </c>
      <c r="BP11834">
        <v>0.793206187207822</v>
      </c>
      <c r="BQ11834">
        <v>16769.5074118888</v>
      </c>
      <c r="BR11834">
        <v>1.35663148864092</v>
      </c>
      <c r="BS11834">
        <v>72111.3200554467</v>
      </c>
      <c r="BW11834" s="9">
        <v>11829</v>
      </c>
      <c r="BX11834">
        <f t="shared" si="682"/>
        <v>1</v>
      </c>
      <c r="BY11834">
        <f t="shared" si="683"/>
        <v>1</v>
      </c>
    </row>
    <row r="11835" spans="1:77">
      <c r="A11835" s="33">
        <v>11830</v>
      </c>
      <c r="BP11835">
        <v>0.798647898001426</v>
      </c>
      <c r="BQ11835">
        <v>16980.6473837814</v>
      </c>
      <c r="BR11835">
        <v>1.35465739456377</v>
      </c>
      <c r="BS11835">
        <v>75761.1589345274</v>
      </c>
      <c r="BW11835" s="9">
        <v>11830</v>
      </c>
      <c r="BX11835">
        <f t="shared" si="682"/>
        <v>1</v>
      </c>
      <c r="BY11835">
        <f t="shared" si="683"/>
        <v>1</v>
      </c>
    </row>
    <row r="11836" spans="1:77">
      <c r="A11836" s="33">
        <v>11831</v>
      </c>
      <c r="BP11836">
        <v>0.81114114675967</v>
      </c>
      <c r="BQ11836">
        <v>16633.5123617183</v>
      </c>
      <c r="BR11836">
        <v>1.38873279768294</v>
      </c>
      <c r="BS11836">
        <v>87083.7214993448</v>
      </c>
      <c r="BW11836" s="9">
        <v>11831</v>
      </c>
      <c r="BX11836">
        <f t="shared" si="682"/>
        <v>1</v>
      </c>
      <c r="BY11836">
        <f t="shared" si="683"/>
        <v>1</v>
      </c>
    </row>
    <row r="11837" spans="1:77">
      <c r="A11837" s="33">
        <v>11832</v>
      </c>
      <c r="BP11837">
        <v>0.810074456427501</v>
      </c>
      <c r="BQ11837">
        <v>12998.4908692721</v>
      </c>
      <c r="BR11837">
        <v>1.36200359423139</v>
      </c>
      <c r="BS11837">
        <v>64836.6781390658</v>
      </c>
      <c r="BW11837" s="9">
        <v>11832</v>
      </c>
      <c r="BX11837">
        <f t="shared" si="682"/>
        <v>1</v>
      </c>
      <c r="BY11837">
        <f t="shared" si="683"/>
        <v>1</v>
      </c>
    </row>
    <row r="11838" spans="1:77">
      <c r="A11838" s="33">
        <v>11833</v>
      </c>
      <c r="BP11838">
        <v>0.82779475335393</v>
      </c>
      <c r="BQ11838">
        <v>15329.2026680044</v>
      </c>
      <c r="BR11838">
        <v>1.39792291170135</v>
      </c>
      <c r="BS11838">
        <v>87953.9154697302</v>
      </c>
      <c r="BW11838" s="9">
        <v>11833</v>
      </c>
      <c r="BX11838">
        <f t="shared" si="682"/>
        <v>1</v>
      </c>
      <c r="BY11838">
        <f t="shared" si="683"/>
        <v>1</v>
      </c>
    </row>
    <row r="11839" spans="1:77">
      <c r="A11839" s="33">
        <v>11834</v>
      </c>
      <c r="BP11839">
        <v>0.764607330117897</v>
      </c>
      <c r="BQ11839">
        <v>14523.8411747974</v>
      </c>
      <c r="BR11839">
        <v>1.3270285348759</v>
      </c>
      <c r="BS11839">
        <v>86777.2848933629</v>
      </c>
      <c r="BW11839" s="9">
        <v>11834</v>
      </c>
      <c r="BX11839">
        <f t="shared" si="682"/>
        <v>1</v>
      </c>
      <c r="BY11839">
        <f t="shared" si="683"/>
        <v>1</v>
      </c>
    </row>
    <row r="11840" spans="1:77">
      <c r="A11840" s="33">
        <v>11835</v>
      </c>
      <c r="BP11840">
        <v>0.801302171209817</v>
      </c>
      <c r="BQ11840">
        <v>14568.4041233061</v>
      </c>
      <c r="BR11840">
        <v>1.38982336673691</v>
      </c>
      <c r="BS11840">
        <v>87126.179648965</v>
      </c>
      <c r="BW11840" s="9">
        <v>11835</v>
      </c>
      <c r="BX11840">
        <f t="shared" si="682"/>
        <v>1</v>
      </c>
      <c r="BY11840">
        <f t="shared" si="683"/>
        <v>1</v>
      </c>
    </row>
    <row r="11841" spans="1:77">
      <c r="A11841" s="33">
        <v>11836</v>
      </c>
      <c r="BP11841">
        <v>0.84500772018993</v>
      </c>
      <c r="BQ11841">
        <v>11838.6871984028</v>
      </c>
      <c r="BR11841">
        <v>1.45155328419415</v>
      </c>
      <c r="BS11841">
        <v>65937.1075575492</v>
      </c>
      <c r="BW11841" s="9">
        <v>11836</v>
      </c>
      <c r="BX11841">
        <f t="shared" si="682"/>
        <v>1</v>
      </c>
      <c r="BY11841">
        <f t="shared" si="683"/>
        <v>1</v>
      </c>
    </row>
    <row r="11842" spans="1:77">
      <c r="A11842" s="33">
        <v>11837</v>
      </c>
      <c r="BP11842">
        <v>0.801072739415685</v>
      </c>
      <c r="BQ11842">
        <v>13323.6961026189</v>
      </c>
      <c r="BR11842">
        <v>1.38524221829174</v>
      </c>
      <c r="BS11842">
        <v>87207.7281083306</v>
      </c>
      <c r="BW11842" s="9">
        <v>11837</v>
      </c>
      <c r="BX11842">
        <f t="shared" si="682"/>
        <v>1</v>
      </c>
      <c r="BY11842">
        <f t="shared" si="683"/>
        <v>1</v>
      </c>
    </row>
    <row r="11843" spans="1:77">
      <c r="A11843" s="33">
        <v>11838</v>
      </c>
      <c r="BP11843">
        <v>0.833888453680703</v>
      </c>
      <c r="BQ11843">
        <v>22398.2907916953</v>
      </c>
      <c r="BR11843">
        <v>1.44940194878203</v>
      </c>
      <c r="BS11843">
        <v>81815.7094058569</v>
      </c>
      <c r="BW11843" s="9">
        <v>11838</v>
      </c>
      <c r="BX11843">
        <f t="shared" si="682"/>
        <v>1</v>
      </c>
      <c r="BY11843">
        <f t="shared" si="683"/>
        <v>1</v>
      </c>
    </row>
    <row r="11844" spans="1:77">
      <c r="A11844" s="33">
        <v>11839</v>
      </c>
      <c r="BP11844">
        <v>0.774568125105071</v>
      </c>
      <c r="BQ11844">
        <v>15244.8301007997</v>
      </c>
      <c r="BR11844">
        <v>1.34672176447994</v>
      </c>
      <c r="BS11844">
        <v>72276.5620298201</v>
      </c>
      <c r="BW11844" s="9">
        <v>11839</v>
      </c>
      <c r="BX11844">
        <f t="shared" si="682"/>
        <v>1</v>
      </c>
      <c r="BY11844">
        <f t="shared" si="683"/>
        <v>1</v>
      </c>
    </row>
    <row r="11845" spans="1:77">
      <c r="A11845" s="33">
        <v>11840</v>
      </c>
      <c r="BP11845">
        <v>0.761246926248045</v>
      </c>
      <c r="BQ11845">
        <v>19453.678155323</v>
      </c>
      <c r="BR11845">
        <v>1.29000762460816</v>
      </c>
      <c r="BS11845">
        <v>77621.3429444958</v>
      </c>
      <c r="BW11845" s="9">
        <v>11840</v>
      </c>
      <c r="BX11845">
        <f t="shared" si="682"/>
        <v>1</v>
      </c>
      <c r="BY11845">
        <f t="shared" si="683"/>
        <v>1</v>
      </c>
    </row>
    <row r="11846" spans="1:77">
      <c r="A11846" s="33">
        <v>11841</v>
      </c>
      <c r="BP11846">
        <v>0.782678480731414</v>
      </c>
      <c r="BQ11846">
        <v>12564.7062790036</v>
      </c>
      <c r="BR11846">
        <v>1.34602924819859</v>
      </c>
      <c r="BS11846">
        <v>67653.9862776237</v>
      </c>
      <c r="BW11846" s="9">
        <v>11841</v>
      </c>
      <c r="BX11846">
        <f t="shared" si="682"/>
        <v>1</v>
      </c>
      <c r="BY11846">
        <f t="shared" si="683"/>
        <v>1</v>
      </c>
    </row>
    <row r="11847" spans="1:77">
      <c r="A11847" s="33">
        <v>11842</v>
      </c>
      <c r="BP11847">
        <v>0.81309066255462</v>
      </c>
      <c r="BQ11847">
        <v>18524.0249496807</v>
      </c>
      <c r="BR11847">
        <v>1.37980318818286</v>
      </c>
      <c r="BS11847">
        <v>91105.3367093371</v>
      </c>
      <c r="BW11847" s="9">
        <v>11842</v>
      </c>
      <c r="BX11847">
        <f t="shared" ref="BX11847:BX11910" si="684">IF(BU11847=MAX($BU11847:$BV11847),1,0)</f>
        <v>1</v>
      </c>
      <c r="BY11847">
        <f t="shared" ref="BY11847:BY11910" si="685">IF(BV11847=MAX($BU11847:$BV11847),1,0)</f>
        <v>1</v>
      </c>
    </row>
    <row r="11848" spans="1:77">
      <c r="A11848" s="33">
        <v>11843</v>
      </c>
      <c r="BP11848">
        <v>0.834305641908372</v>
      </c>
      <c r="BQ11848">
        <v>19632.7271049165</v>
      </c>
      <c r="BR11848">
        <v>1.43098822187541</v>
      </c>
      <c r="BS11848">
        <v>80174.6365676198</v>
      </c>
      <c r="BW11848" s="9">
        <v>11843</v>
      </c>
      <c r="BX11848">
        <f t="shared" si="684"/>
        <v>1</v>
      </c>
      <c r="BY11848">
        <f t="shared" si="685"/>
        <v>1</v>
      </c>
    </row>
    <row r="11849" spans="1:77">
      <c r="A11849" s="33">
        <v>11844</v>
      </c>
      <c r="BP11849">
        <v>0.795744248929519</v>
      </c>
      <c r="BQ11849">
        <v>10681.2805716495</v>
      </c>
      <c r="BR11849">
        <v>1.3754517077415</v>
      </c>
      <c r="BS11849">
        <v>80451.4390297256</v>
      </c>
      <c r="BW11849" s="9">
        <v>11844</v>
      </c>
      <c r="BX11849">
        <f t="shared" si="684"/>
        <v>1</v>
      </c>
      <c r="BY11849">
        <f t="shared" si="685"/>
        <v>1</v>
      </c>
    </row>
    <row r="11850" spans="1:77">
      <c r="A11850" s="33">
        <v>11845</v>
      </c>
      <c r="BP11850">
        <v>0.81385364389456</v>
      </c>
      <c r="BQ11850">
        <v>15557.3568190113</v>
      </c>
      <c r="BR11850">
        <v>1.41093674787218</v>
      </c>
      <c r="BS11850">
        <v>70846.2305349339</v>
      </c>
      <c r="BW11850" s="9">
        <v>11845</v>
      </c>
      <c r="BX11850">
        <f t="shared" si="684"/>
        <v>1</v>
      </c>
      <c r="BY11850">
        <f t="shared" si="685"/>
        <v>1</v>
      </c>
    </row>
    <row r="11851" spans="1:77">
      <c r="A11851" s="33">
        <v>11846</v>
      </c>
      <c r="BP11851">
        <v>0.812445345760788</v>
      </c>
      <c r="BQ11851">
        <v>11413.8887951493</v>
      </c>
      <c r="BR11851">
        <v>1.40664182143395</v>
      </c>
      <c r="BS11851">
        <v>67013.2621706319</v>
      </c>
      <c r="BW11851" s="9">
        <v>11846</v>
      </c>
      <c r="BX11851">
        <f t="shared" si="684"/>
        <v>1</v>
      </c>
      <c r="BY11851">
        <f t="shared" si="685"/>
        <v>1</v>
      </c>
    </row>
    <row r="11852" spans="1:77">
      <c r="A11852" s="33">
        <v>11847</v>
      </c>
      <c r="BP11852">
        <v>0.839315531295037</v>
      </c>
      <c r="BQ11852">
        <v>13091.8601944891</v>
      </c>
      <c r="BR11852">
        <v>1.45734604279093</v>
      </c>
      <c r="BS11852">
        <v>84780.0155390296</v>
      </c>
      <c r="BW11852" s="9">
        <v>11847</v>
      </c>
      <c r="BX11852">
        <f t="shared" si="684"/>
        <v>1</v>
      </c>
      <c r="BY11852">
        <f t="shared" si="685"/>
        <v>1</v>
      </c>
    </row>
    <row r="11853" spans="1:77">
      <c r="A11853" s="33">
        <v>11848</v>
      </c>
      <c r="BP11853">
        <v>0.768397281693023</v>
      </c>
      <c r="BQ11853">
        <v>19238.7718090909</v>
      </c>
      <c r="BR11853">
        <v>1.29774144989257</v>
      </c>
      <c r="BS11853">
        <v>75816.0245727784</v>
      </c>
      <c r="BW11853" s="9">
        <v>11848</v>
      </c>
      <c r="BX11853">
        <f t="shared" si="684"/>
        <v>1</v>
      </c>
      <c r="BY11853">
        <f t="shared" si="685"/>
        <v>1</v>
      </c>
    </row>
    <row r="11854" spans="1:77">
      <c r="A11854" s="33">
        <v>11849</v>
      </c>
      <c r="BP11854">
        <v>0.816876990927896</v>
      </c>
      <c r="BQ11854">
        <v>11692.1756958861</v>
      </c>
      <c r="BR11854">
        <v>1.39330395997695</v>
      </c>
      <c r="BS11854">
        <v>65188.8949033409</v>
      </c>
      <c r="BW11854" s="9">
        <v>11849</v>
      </c>
      <c r="BX11854">
        <f t="shared" si="684"/>
        <v>1</v>
      </c>
      <c r="BY11854">
        <f t="shared" si="685"/>
        <v>1</v>
      </c>
    </row>
    <row r="11855" spans="1:77">
      <c r="A11855" s="33">
        <v>11850</v>
      </c>
      <c r="BP11855">
        <v>0.835781122541213</v>
      </c>
      <c r="BQ11855">
        <v>13032.5292964245</v>
      </c>
      <c r="BR11855">
        <v>1.44192961924609</v>
      </c>
      <c r="BS11855">
        <v>66780.470069205</v>
      </c>
      <c r="BW11855" s="9">
        <v>11850</v>
      </c>
      <c r="BX11855">
        <f t="shared" si="684"/>
        <v>1</v>
      </c>
      <c r="BY11855">
        <f t="shared" si="685"/>
        <v>1</v>
      </c>
    </row>
    <row r="11856" spans="1:77">
      <c r="A11856" s="33">
        <v>11851</v>
      </c>
      <c r="BP11856">
        <v>0.786005578912868</v>
      </c>
      <c r="BQ11856">
        <v>13054.4776486496</v>
      </c>
      <c r="BR11856">
        <v>1.33534767780836</v>
      </c>
      <c r="BS11856">
        <v>68308.7767511088</v>
      </c>
      <c r="BW11856" s="9">
        <v>11851</v>
      </c>
      <c r="BX11856">
        <f t="shared" si="684"/>
        <v>1</v>
      </c>
      <c r="BY11856">
        <f t="shared" si="685"/>
        <v>1</v>
      </c>
    </row>
    <row r="11857" spans="1:77">
      <c r="A11857" s="33">
        <v>11852</v>
      </c>
      <c r="BP11857">
        <v>0.772353868366149</v>
      </c>
      <c r="BQ11857">
        <v>10871.4473689297</v>
      </c>
      <c r="BR11857">
        <v>1.31764174567162</v>
      </c>
      <c r="BS11857">
        <v>65230.4854262799</v>
      </c>
      <c r="BW11857" s="9">
        <v>11852</v>
      </c>
      <c r="BX11857">
        <f t="shared" si="684"/>
        <v>1</v>
      </c>
      <c r="BY11857">
        <f t="shared" si="685"/>
        <v>1</v>
      </c>
    </row>
    <row r="11858" spans="1:77">
      <c r="A11858" s="33">
        <v>11853</v>
      </c>
      <c r="BP11858">
        <v>0.80037357299258</v>
      </c>
      <c r="BQ11858">
        <v>10711.188490248</v>
      </c>
      <c r="BR11858">
        <v>1.36329105360886</v>
      </c>
      <c r="BS11858">
        <v>66871.1423184669</v>
      </c>
      <c r="BW11858" s="9">
        <v>11853</v>
      </c>
      <c r="BX11858">
        <f t="shared" si="684"/>
        <v>1</v>
      </c>
      <c r="BY11858">
        <f t="shared" si="685"/>
        <v>1</v>
      </c>
    </row>
    <row r="11859" spans="1:77">
      <c r="A11859" s="33">
        <v>11854</v>
      </c>
      <c r="BP11859">
        <v>0.803833417660953</v>
      </c>
      <c r="BQ11859">
        <v>13945.9809809253</v>
      </c>
      <c r="BR11859">
        <v>1.39781276111947</v>
      </c>
      <c r="BS11859">
        <v>70025.8805520489</v>
      </c>
      <c r="BW11859" s="9">
        <v>11854</v>
      </c>
      <c r="BX11859">
        <f t="shared" si="684"/>
        <v>1</v>
      </c>
      <c r="BY11859">
        <f t="shared" si="685"/>
        <v>1</v>
      </c>
    </row>
    <row r="11860" spans="1:77">
      <c r="A11860" s="33">
        <v>11855</v>
      </c>
      <c r="BP11860">
        <v>0.746748732543377</v>
      </c>
      <c r="BQ11860">
        <v>16679.106648303</v>
      </c>
      <c r="BR11860">
        <v>1.28208761614317</v>
      </c>
      <c r="BS11860">
        <v>72622.9315961307</v>
      </c>
      <c r="BW11860" s="9">
        <v>11855</v>
      </c>
      <c r="BX11860">
        <f t="shared" si="684"/>
        <v>1</v>
      </c>
      <c r="BY11860">
        <f t="shared" si="685"/>
        <v>1</v>
      </c>
    </row>
    <row r="11861" spans="1:77">
      <c r="A11861" s="33">
        <v>11856</v>
      </c>
      <c r="BP11861">
        <v>0.761133257381221</v>
      </c>
      <c r="BQ11861">
        <v>15738.035743667</v>
      </c>
      <c r="BR11861">
        <v>1.29936691009464</v>
      </c>
      <c r="BS11861">
        <v>88814.6540011082</v>
      </c>
      <c r="BW11861" s="9">
        <v>11856</v>
      </c>
      <c r="BX11861">
        <f t="shared" si="684"/>
        <v>1</v>
      </c>
      <c r="BY11861">
        <f t="shared" si="685"/>
        <v>1</v>
      </c>
    </row>
    <row r="11862" spans="1:77">
      <c r="A11862" s="33">
        <v>11857</v>
      </c>
      <c r="BP11862">
        <v>0.837381684697367</v>
      </c>
      <c r="BQ11862">
        <v>14594.3563222713</v>
      </c>
      <c r="BR11862">
        <v>1.43062647595863</v>
      </c>
      <c r="BS11862">
        <v>71000.6540964578</v>
      </c>
      <c r="BW11862" s="9">
        <v>11857</v>
      </c>
      <c r="BX11862">
        <f t="shared" si="684"/>
        <v>1</v>
      </c>
      <c r="BY11862">
        <f t="shared" si="685"/>
        <v>1</v>
      </c>
    </row>
    <row r="11863" spans="1:77">
      <c r="A11863" s="33">
        <v>11858</v>
      </c>
      <c r="BP11863">
        <v>0.855543974239718</v>
      </c>
      <c r="BQ11863">
        <v>13724.9758797949</v>
      </c>
      <c r="BR11863">
        <v>1.47899209051256</v>
      </c>
      <c r="BS11863">
        <v>67023.602817</v>
      </c>
      <c r="BW11863" s="9">
        <v>11858</v>
      </c>
      <c r="BX11863">
        <f t="shared" si="684"/>
        <v>1</v>
      </c>
      <c r="BY11863">
        <f t="shared" si="685"/>
        <v>1</v>
      </c>
    </row>
    <row r="11864" spans="1:77">
      <c r="A11864" s="33">
        <v>11859</v>
      </c>
      <c r="BP11864">
        <v>0.808611531206213</v>
      </c>
      <c r="BQ11864">
        <v>29643.6722968062</v>
      </c>
      <c r="BR11864">
        <v>1.40795619547095</v>
      </c>
      <c r="BS11864">
        <v>106473.547608376</v>
      </c>
      <c r="BW11864" s="9">
        <v>11859</v>
      </c>
      <c r="BX11864">
        <f t="shared" si="684"/>
        <v>1</v>
      </c>
      <c r="BY11864">
        <f t="shared" si="685"/>
        <v>1</v>
      </c>
    </row>
    <row r="11865" spans="1:77">
      <c r="A11865" s="33">
        <v>11860</v>
      </c>
      <c r="BP11865">
        <v>0.828385580948199</v>
      </c>
      <c r="BQ11865">
        <v>12243.7560672296</v>
      </c>
      <c r="BR11865">
        <v>1.426511268067</v>
      </c>
      <c r="BS11865">
        <v>82253.4965133773</v>
      </c>
      <c r="BW11865" s="9">
        <v>11860</v>
      </c>
      <c r="BX11865">
        <f t="shared" si="684"/>
        <v>1</v>
      </c>
      <c r="BY11865">
        <f t="shared" si="685"/>
        <v>1</v>
      </c>
    </row>
    <row r="11866" spans="1:77">
      <c r="A11866" s="33">
        <v>11861</v>
      </c>
      <c r="BP11866">
        <v>0.819269063806505</v>
      </c>
      <c r="BQ11866">
        <v>17459.7196829378</v>
      </c>
      <c r="BR11866">
        <v>1.40202184966348</v>
      </c>
      <c r="BS11866">
        <v>86904.471294319</v>
      </c>
      <c r="BW11866" s="9">
        <v>11861</v>
      </c>
      <c r="BX11866">
        <f t="shared" si="684"/>
        <v>1</v>
      </c>
      <c r="BY11866">
        <f t="shared" si="685"/>
        <v>1</v>
      </c>
    </row>
    <row r="11867" spans="1:77">
      <c r="A11867" s="33">
        <v>11862</v>
      </c>
      <c r="BP11867">
        <v>0.80751720699887</v>
      </c>
      <c r="BQ11867">
        <v>15276.3971573889</v>
      </c>
      <c r="BR11867">
        <v>1.40934507122187</v>
      </c>
      <c r="BS11867">
        <v>69166.7408042636</v>
      </c>
      <c r="BW11867" s="9">
        <v>11862</v>
      </c>
      <c r="BX11867">
        <f t="shared" si="684"/>
        <v>1</v>
      </c>
      <c r="BY11867">
        <f t="shared" si="685"/>
        <v>1</v>
      </c>
    </row>
    <row r="11868" spans="1:77">
      <c r="A11868" s="33">
        <v>11863</v>
      </c>
      <c r="BP11868">
        <v>0.84802078327722</v>
      </c>
      <c r="BQ11868">
        <v>16100.0848732451</v>
      </c>
      <c r="BR11868">
        <v>1.48133027346803</v>
      </c>
      <c r="BS11868">
        <v>73525.5350503271</v>
      </c>
      <c r="BW11868" s="9">
        <v>11863</v>
      </c>
      <c r="BX11868">
        <f t="shared" si="684"/>
        <v>1</v>
      </c>
      <c r="BY11868">
        <f t="shared" si="685"/>
        <v>1</v>
      </c>
    </row>
    <row r="11869" spans="1:77">
      <c r="A11869" s="33">
        <v>11864</v>
      </c>
      <c r="BP11869">
        <v>0.864740342372935</v>
      </c>
      <c r="BQ11869">
        <v>16151.9299346373</v>
      </c>
      <c r="BR11869">
        <v>1.50008915441701</v>
      </c>
      <c r="BS11869">
        <v>71371.6869383623</v>
      </c>
      <c r="BW11869" s="9">
        <v>11864</v>
      </c>
      <c r="BX11869">
        <f t="shared" si="684"/>
        <v>1</v>
      </c>
      <c r="BY11869">
        <f t="shared" si="685"/>
        <v>1</v>
      </c>
    </row>
    <row r="11870" spans="1:77">
      <c r="A11870" s="33">
        <v>11865</v>
      </c>
      <c r="BP11870">
        <v>0.856153024520576</v>
      </c>
      <c r="BQ11870">
        <v>11448.1080814422</v>
      </c>
      <c r="BR11870">
        <v>1.49307456339184</v>
      </c>
      <c r="BS11870">
        <v>65386.4718762386</v>
      </c>
      <c r="BW11870" s="9">
        <v>11865</v>
      </c>
      <c r="BX11870">
        <f t="shared" si="684"/>
        <v>1</v>
      </c>
      <c r="BY11870">
        <f t="shared" si="685"/>
        <v>1</v>
      </c>
    </row>
    <row r="11871" spans="1:77">
      <c r="A11871" s="33">
        <v>11866</v>
      </c>
      <c r="BP11871">
        <v>0.773737186286535</v>
      </c>
      <c r="BQ11871">
        <v>16340.2479262804</v>
      </c>
      <c r="BR11871">
        <v>1.32136837613896</v>
      </c>
      <c r="BS11871">
        <v>69865.1629728241</v>
      </c>
      <c r="BW11871" s="9">
        <v>11866</v>
      </c>
      <c r="BX11871">
        <f t="shared" si="684"/>
        <v>1</v>
      </c>
      <c r="BY11871">
        <f t="shared" si="685"/>
        <v>1</v>
      </c>
    </row>
    <row r="11872" spans="1:77">
      <c r="A11872" s="33">
        <v>11867</v>
      </c>
      <c r="BP11872">
        <v>0.81213852760389</v>
      </c>
      <c r="BQ11872">
        <v>14484.8230489859</v>
      </c>
      <c r="BR11872">
        <v>1.40375806020438</v>
      </c>
      <c r="BS11872">
        <v>69248.0681836676</v>
      </c>
      <c r="BW11872" s="9">
        <v>11867</v>
      </c>
      <c r="BX11872">
        <f t="shared" si="684"/>
        <v>1</v>
      </c>
      <c r="BY11872">
        <f t="shared" si="685"/>
        <v>1</v>
      </c>
    </row>
    <row r="11873" spans="1:77">
      <c r="A11873" s="33">
        <v>11868</v>
      </c>
      <c r="BP11873">
        <v>0.780526815825348</v>
      </c>
      <c r="BQ11873">
        <v>13858.8672415747</v>
      </c>
      <c r="BR11873">
        <v>1.33662193356865</v>
      </c>
      <c r="BS11873">
        <v>70591.0982462481</v>
      </c>
      <c r="BW11873" s="9">
        <v>11868</v>
      </c>
      <c r="BX11873">
        <f t="shared" si="684"/>
        <v>1</v>
      </c>
      <c r="BY11873">
        <f t="shared" si="685"/>
        <v>1</v>
      </c>
    </row>
    <row r="11874" spans="1:77">
      <c r="A11874" s="33">
        <v>11869</v>
      </c>
      <c r="BP11874">
        <v>0.808724767583163</v>
      </c>
      <c r="BQ11874">
        <v>16346.4752831636</v>
      </c>
      <c r="BR11874">
        <v>1.39586695042282</v>
      </c>
      <c r="BS11874">
        <v>72011.4968937938</v>
      </c>
      <c r="BW11874" s="9">
        <v>11869</v>
      </c>
      <c r="BX11874">
        <f t="shared" si="684"/>
        <v>1</v>
      </c>
      <c r="BY11874">
        <f t="shared" si="685"/>
        <v>1</v>
      </c>
    </row>
    <row r="11875" spans="1:77">
      <c r="A11875" s="33">
        <v>11870</v>
      </c>
      <c r="BP11875">
        <v>0.769824307893397</v>
      </c>
      <c r="BQ11875">
        <v>17684.3494385824</v>
      </c>
      <c r="BR11875">
        <v>1.33088507247514</v>
      </c>
      <c r="BS11875">
        <v>75087.8655245125</v>
      </c>
      <c r="BW11875" s="9">
        <v>11870</v>
      </c>
      <c r="BX11875">
        <f t="shared" si="684"/>
        <v>1</v>
      </c>
      <c r="BY11875">
        <f t="shared" si="685"/>
        <v>1</v>
      </c>
    </row>
    <row r="11876" spans="1:77">
      <c r="A11876" s="33">
        <v>11871</v>
      </c>
      <c r="BP11876">
        <v>0.793974450612508</v>
      </c>
      <c r="BQ11876">
        <v>12574.066626657</v>
      </c>
      <c r="BR11876">
        <v>1.37534037606269</v>
      </c>
      <c r="BS11876">
        <v>69151.5859109991</v>
      </c>
      <c r="BW11876" s="9">
        <v>11871</v>
      </c>
      <c r="BX11876">
        <f t="shared" si="684"/>
        <v>1</v>
      </c>
      <c r="BY11876">
        <f t="shared" si="685"/>
        <v>1</v>
      </c>
    </row>
    <row r="11877" spans="1:77">
      <c r="A11877" s="33">
        <v>11872</v>
      </c>
      <c r="BP11877">
        <v>0.806833321921372</v>
      </c>
      <c r="BQ11877">
        <v>15296.1293248975</v>
      </c>
      <c r="BR11877">
        <v>1.41321641600528</v>
      </c>
      <c r="BS11877">
        <v>72127.8066112269</v>
      </c>
      <c r="BW11877" s="9">
        <v>11872</v>
      </c>
      <c r="BX11877">
        <f t="shared" si="684"/>
        <v>1</v>
      </c>
      <c r="BY11877">
        <f t="shared" si="685"/>
        <v>1</v>
      </c>
    </row>
    <row r="11878" spans="1:77">
      <c r="A11878" s="33">
        <v>11873</v>
      </c>
      <c r="BP11878">
        <v>0.870827936807895</v>
      </c>
      <c r="BQ11878">
        <v>14158.6443837618</v>
      </c>
      <c r="BR11878">
        <v>1.52059797234866</v>
      </c>
      <c r="BS11878">
        <v>85758.4988409719</v>
      </c>
      <c r="BW11878" s="9">
        <v>11873</v>
      </c>
      <c r="BX11878">
        <f t="shared" si="684"/>
        <v>1</v>
      </c>
      <c r="BY11878">
        <f t="shared" si="685"/>
        <v>1</v>
      </c>
    </row>
    <row r="11879" spans="1:77">
      <c r="A11879" s="33">
        <v>11874</v>
      </c>
      <c r="BP11879">
        <v>0.766373084689319</v>
      </c>
      <c r="BQ11879">
        <v>17702.8700242174</v>
      </c>
      <c r="BR11879">
        <v>1.29988483034308</v>
      </c>
      <c r="BS11879">
        <v>92294.3958797021</v>
      </c>
      <c r="BW11879" s="9">
        <v>11874</v>
      </c>
      <c r="BX11879">
        <f t="shared" si="684"/>
        <v>1</v>
      </c>
      <c r="BY11879">
        <f t="shared" si="685"/>
        <v>1</v>
      </c>
    </row>
    <row r="11880" spans="1:77">
      <c r="A11880" s="33">
        <v>11875</v>
      </c>
      <c r="BP11880">
        <v>0.790343487162955</v>
      </c>
      <c r="BQ11880">
        <v>13561.6313796831</v>
      </c>
      <c r="BR11880">
        <v>1.36747170094237</v>
      </c>
      <c r="BS11880">
        <v>69596.7842656238</v>
      </c>
      <c r="BW11880" s="9">
        <v>11875</v>
      </c>
      <c r="BX11880">
        <f t="shared" si="684"/>
        <v>1</v>
      </c>
      <c r="BY11880">
        <f t="shared" si="685"/>
        <v>1</v>
      </c>
    </row>
    <row r="11881" spans="1:77">
      <c r="A11881" s="33">
        <v>11876</v>
      </c>
      <c r="BP11881">
        <v>0.823422963938477</v>
      </c>
      <c r="BQ11881">
        <v>16686.6835948602</v>
      </c>
      <c r="BR11881">
        <v>1.42215691834142</v>
      </c>
      <c r="BS11881">
        <v>72181.8132646899</v>
      </c>
      <c r="BW11881" s="9">
        <v>11876</v>
      </c>
      <c r="BX11881">
        <f t="shared" si="684"/>
        <v>1</v>
      </c>
      <c r="BY11881">
        <f t="shared" si="685"/>
        <v>1</v>
      </c>
    </row>
    <row r="11882" spans="1:77">
      <c r="A11882" s="33">
        <v>11877</v>
      </c>
      <c r="BP11882">
        <v>0.864498100774926</v>
      </c>
      <c r="BQ11882">
        <v>10688.6185349187</v>
      </c>
      <c r="BR11882">
        <v>1.48336057114017</v>
      </c>
      <c r="BS11882">
        <v>79479.2689424623</v>
      </c>
      <c r="BW11882" s="9">
        <v>11877</v>
      </c>
      <c r="BX11882">
        <f t="shared" si="684"/>
        <v>1</v>
      </c>
      <c r="BY11882">
        <f t="shared" si="685"/>
        <v>1</v>
      </c>
    </row>
    <row r="11883" spans="1:77">
      <c r="A11883" s="33">
        <v>11878</v>
      </c>
      <c r="BP11883">
        <v>0.82826406434866</v>
      </c>
      <c r="BQ11883">
        <v>10033.1379678789</v>
      </c>
      <c r="BR11883">
        <v>1.4386795325184</v>
      </c>
      <c r="BS11883">
        <v>63007.9889723635</v>
      </c>
      <c r="BW11883" s="9">
        <v>11878</v>
      </c>
      <c r="BX11883">
        <f t="shared" si="684"/>
        <v>1</v>
      </c>
      <c r="BY11883">
        <f t="shared" si="685"/>
        <v>1</v>
      </c>
    </row>
    <row r="11884" spans="1:77">
      <c r="A11884" s="33">
        <v>11879</v>
      </c>
      <c r="BP11884">
        <v>0.790486448338677</v>
      </c>
      <c r="BQ11884">
        <v>12597.9956154228</v>
      </c>
      <c r="BR11884">
        <v>1.3725237705513</v>
      </c>
      <c r="BS11884">
        <v>66215.5036422956</v>
      </c>
      <c r="BW11884" s="9">
        <v>11879</v>
      </c>
      <c r="BX11884">
        <f t="shared" si="684"/>
        <v>1</v>
      </c>
      <c r="BY11884">
        <f t="shared" si="685"/>
        <v>1</v>
      </c>
    </row>
    <row r="11885" spans="1:77">
      <c r="A11885" s="33">
        <v>11880</v>
      </c>
      <c r="BP11885">
        <v>0.798648606042178</v>
      </c>
      <c r="BQ11885">
        <v>15842.975920007</v>
      </c>
      <c r="BR11885">
        <v>1.35214434955066</v>
      </c>
      <c r="BS11885">
        <v>72656.7020937254</v>
      </c>
      <c r="BW11885" s="9">
        <v>11880</v>
      </c>
      <c r="BX11885">
        <f t="shared" si="684"/>
        <v>1</v>
      </c>
      <c r="BY11885">
        <f t="shared" si="685"/>
        <v>1</v>
      </c>
    </row>
    <row r="11886" spans="1:77">
      <c r="A11886" s="33">
        <v>11881</v>
      </c>
      <c r="BP11886">
        <v>0.794162850146574</v>
      </c>
      <c r="BQ11886">
        <v>18558.692617986</v>
      </c>
      <c r="BR11886">
        <v>1.3628135445443</v>
      </c>
      <c r="BS11886">
        <v>94446.5420342622</v>
      </c>
      <c r="BW11886" s="9">
        <v>11881</v>
      </c>
      <c r="BX11886">
        <f t="shared" si="684"/>
        <v>1</v>
      </c>
      <c r="BY11886">
        <f t="shared" si="685"/>
        <v>1</v>
      </c>
    </row>
    <row r="11887" spans="1:77">
      <c r="A11887" s="33">
        <v>11882</v>
      </c>
      <c r="BP11887">
        <v>0.811515338136535</v>
      </c>
      <c r="BQ11887">
        <v>15520.4568433087</v>
      </c>
      <c r="BR11887">
        <v>1.37262840565357</v>
      </c>
      <c r="BS11887">
        <v>73012.3884948468</v>
      </c>
      <c r="BW11887" s="9">
        <v>11882</v>
      </c>
      <c r="BX11887">
        <f t="shared" si="684"/>
        <v>1</v>
      </c>
      <c r="BY11887">
        <f t="shared" si="685"/>
        <v>1</v>
      </c>
    </row>
    <row r="11888" spans="1:77">
      <c r="A11888" s="33">
        <v>11883</v>
      </c>
      <c r="BP11888">
        <v>0.806699663741597</v>
      </c>
      <c r="BQ11888">
        <v>13356.716085428</v>
      </c>
      <c r="BR11888">
        <v>1.38762242421875</v>
      </c>
      <c r="BS11888">
        <v>86228.6162175155</v>
      </c>
      <c r="BW11888" s="9">
        <v>11883</v>
      </c>
      <c r="BX11888">
        <f t="shared" si="684"/>
        <v>1</v>
      </c>
      <c r="BY11888">
        <f t="shared" si="685"/>
        <v>1</v>
      </c>
    </row>
    <row r="11889" spans="1:77">
      <c r="A11889" s="33">
        <v>11884</v>
      </c>
      <c r="BP11889">
        <v>0.830778674763842</v>
      </c>
      <c r="BQ11889">
        <v>15239.2525555279</v>
      </c>
      <c r="BR11889">
        <v>1.43618712093469</v>
      </c>
      <c r="BS11889">
        <v>70378.619810966</v>
      </c>
      <c r="BW11889" s="9">
        <v>11884</v>
      </c>
      <c r="BX11889">
        <f t="shared" si="684"/>
        <v>1</v>
      </c>
      <c r="BY11889">
        <f t="shared" si="685"/>
        <v>1</v>
      </c>
    </row>
    <row r="11890" spans="1:77">
      <c r="A11890" s="33">
        <v>11885</v>
      </c>
      <c r="BP11890">
        <v>0.800284891878542</v>
      </c>
      <c r="BQ11890">
        <v>13241.439366719</v>
      </c>
      <c r="BR11890">
        <v>1.35768437183492</v>
      </c>
      <c r="BS11890">
        <v>67711.4173756479</v>
      </c>
      <c r="BW11890" s="9">
        <v>11885</v>
      </c>
      <c r="BX11890">
        <f t="shared" si="684"/>
        <v>1</v>
      </c>
      <c r="BY11890">
        <f t="shared" si="685"/>
        <v>1</v>
      </c>
    </row>
    <row r="11891" spans="1:77">
      <c r="A11891" s="33">
        <v>11886</v>
      </c>
      <c r="BP11891">
        <v>0.76224741959544</v>
      </c>
      <c r="BQ11891">
        <v>12680.7179804501</v>
      </c>
      <c r="BR11891">
        <v>1.26427154168051</v>
      </c>
      <c r="BS11891">
        <v>66539.4020195954</v>
      </c>
      <c r="BW11891" s="9">
        <v>11886</v>
      </c>
      <c r="BX11891">
        <f t="shared" si="684"/>
        <v>1</v>
      </c>
      <c r="BY11891">
        <f t="shared" si="685"/>
        <v>1</v>
      </c>
    </row>
    <row r="11892" spans="1:77">
      <c r="A11892" s="33">
        <v>11887</v>
      </c>
      <c r="BP11892">
        <v>0.774684422926264</v>
      </c>
      <c r="BQ11892">
        <v>17313.7929074898</v>
      </c>
      <c r="BR11892">
        <v>1.3450509271934</v>
      </c>
      <c r="BS11892">
        <v>89433.0424519904</v>
      </c>
      <c r="BW11892" s="9">
        <v>11887</v>
      </c>
      <c r="BX11892">
        <f t="shared" si="684"/>
        <v>1</v>
      </c>
      <c r="BY11892">
        <f t="shared" si="685"/>
        <v>1</v>
      </c>
    </row>
    <row r="11893" spans="1:77">
      <c r="A11893" s="33">
        <v>11888</v>
      </c>
      <c r="BP11893">
        <v>0.811918225470902</v>
      </c>
      <c r="BQ11893">
        <v>13774.7250487005</v>
      </c>
      <c r="BR11893">
        <v>1.35193036932789</v>
      </c>
      <c r="BS11893">
        <v>88908.9381767335</v>
      </c>
      <c r="BW11893" s="9">
        <v>11888</v>
      </c>
      <c r="BX11893">
        <f t="shared" si="684"/>
        <v>1</v>
      </c>
      <c r="BY11893">
        <f t="shared" si="685"/>
        <v>1</v>
      </c>
    </row>
    <row r="11894" spans="1:77">
      <c r="A11894" s="33">
        <v>11889</v>
      </c>
      <c r="BP11894">
        <v>0.812749503096284</v>
      </c>
      <c r="BQ11894">
        <v>11816.883253638</v>
      </c>
      <c r="BR11894">
        <v>1.38350609753531</v>
      </c>
      <c r="BS11894">
        <v>81813.8525986338</v>
      </c>
      <c r="BW11894" s="9">
        <v>11889</v>
      </c>
      <c r="BX11894">
        <f t="shared" si="684"/>
        <v>1</v>
      </c>
      <c r="BY11894">
        <f t="shared" si="685"/>
        <v>1</v>
      </c>
    </row>
    <row r="11895" spans="1:77">
      <c r="A11895" s="33">
        <v>11890</v>
      </c>
      <c r="BP11895">
        <v>0.765342928364242</v>
      </c>
      <c r="BQ11895">
        <v>19637.1733628431</v>
      </c>
      <c r="BR11895">
        <v>1.30418795796033</v>
      </c>
      <c r="BS11895">
        <v>77697.9185921788</v>
      </c>
      <c r="BW11895" s="9">
        <v>11890</v>
      </c>
      <c r="BX11895">
        <f t="shared" si="684"/>
        <v>1</v>
      </c>
      <c r="BY11895">
        <f t="shared" si="685"/>
        <v>1</v>
      </c>
    </row>
    <row r="11896" spans="1:77">
      <c r="A11896" s="33">
        <v>11891</v>
      </c>
      <c r="BP11896">
        <v>0.856619318694255</v>
      </c>
      <c r="BQ11896">
        <v>14842.7281220477</v>
      </c>
      <c r="BR11896">
        <v>1.50839381698339</v>
      </c>
      <c r="BS11896">
        <v>86676.7690605659</v>
      </c>
      <c r="BW11896" s="9">
        <v>11891</v>
      </c>
      <c r="BX11896">
        <f t="shared" si="684"/>
        <v>1</v>
      </c>
      <c r="BY11896">
        <f t="shared" si="685"/>
        <v>1</v>
      </c>
    </row>
    <row r="11897" spans="1:77">
      <c r="A11897" s="33">
        <v>11892</v>
      </c>
      <c r="BP11897">
        <v>0.838978217708061</v>
      </c>
      <c r="BQ11897">
        <v>18236.3488874776</v>
      </c>
      <c r="BR11897">
        <v>1.44509975077133</v>
      </c>
      <c r="BS11897">
        <v>92020.3303837955</v>
      </c>
      <c r="BW11897" s="9">
        <v>11892</v>
      </c>
      <c r="BX11897">
        <f t="shared" si="684"/>
        <v>1</v>
      </c>
      <c r="BY11897">
        <f t="shared" si="685"/>
        <v>1</v>
      </c>
    </row>
    <row r="11898" spans="1:77">
      <c r="A11898" s="33">
        <v>11893</v>
      </c>
      <c r="BP11898">
        <v>0.799737573866322</v>
      </c>
      <c r="BQ11898">
        <v>13304.8579675272</v>
      </c>
      <c r="BR11898">
        <v>1.37774320222898</v>
      </c>
      <c r="BS11898">
        <v>87665.6313767501</v>
      </c>
      <c r="BW11898" s="9">
        <v>11893</v>
      </c>
      <c r="BX11898">
        <f t="shared" si="684"/>
        <v>1</v>
      </c>
      <c r="BY11898">
        <f t="shared" si="685"/>
        <v>1</v>
      </c>
    </row>
    <row r="11899" spans="1:77">
      <c r="A11899" s="33">
        <v>11894</v>
      </c>
      <c r="BP11899">
        <v>0.817579840983694</v>
      </c>
      <c r="BQ11899">
        <v>21096.5715144328</v>
      </c>
      <c r="BR11899">
        <v>1.41562489184105</v>
      </c>
      <c r="BS11899">
        <v>95703.0708433604</v>
      </c>
      <c r="BW11899" s="9">
        <v>11894</v>
      </c>
      <c r="BX11899">
        <f t="shared" si="684"/>
        <v>1</v>
      </c>
      <c r="BY11899">
        <f t="shared" si="685"/>
        <v>1</v>
      </c>
    </row>
    <row r="11900" spans="1:77">
      <c r="A11900" s="33">
        <v>11895</v>
      </c>
      <c r="BP11900">
        <v>0.816524922908127</v>
      </c>
      <c r="BQ11900">
        <v>9766.27225142371</v>
      </c>
      <c r="BR11900">
        <v>1.39157016414671</v>
      </c>
      <c r="BS11900">
        <v>63581.105863653</v>
      </c>
      <c r="BW11900" s="9">
        <v>11895</v>
      </c>
      <c r="BX11900">
        <f t="shared" si="684"/>
        <v>1</v>
      </c>
      <c r="BY11900">
        <f t="shared" si="685"/>
        <v>1</v>
      </c>
    </row>
    <row r="11901" spans="1:77">
      <c r="A11901" s="33">
        <v>11896</v>
      </c>
      <c r="BP11901">
        <v>0.790381740791728</v>
      </c>
      <c r="BQ11901">
        <v>14098.5278926162</v>
      </c>
      <c r="BR11901">
        <v>1.37109602563699</v>
      </c>
      <c r="BS11901">
        <v>83936.3989992555</v>
      </c>
      <c r="BW11901" s="9">
        <v>11896</v>
      </c>
      <c r="BX11901">
        <f t="shared" si="684"/>
        <v>1</v>
      </c>
      <c r="BY11901">
        <f t="shared" si="685"/>
        <v>1</v>
      </c>
    </row>
    <row r="11902" spans="1:77">
      <c r="A11902" s="33">
        <v>11897</v>
      </c>
      <c r="BP11902">
        <v>0.816466716479525</v>
      </c>
      <c r="BQ11902">
        <v>12160.1058209076</v>
      </c>
      <c r="BR11902">
        <v>1.41229289464225</v>
      </c>
      <c r="BS11902">
        <v>82244.3081784732</v>
      </c>
      <c r="BW11902" s="9">
        <v>11897</v>
      </c>
      <c r="BX11902">
        <f t="shared" si="684"/>
        <v>1</v>
      </c>
      <c r="BY11902">
        <f t="shared" si="685"/>
        <v>1</v>
      </c>
    </row>
    <row r="11903" spans="1:77">
      <c r="A11903" s="33">
        <v>11898</v>
      </c>
      <c r="BP11903">
        <v>0.822816461764704</v>
      </c>
      <c r="BQ11903">
        <v>17601.1180481367</v>
      </c>
      <c r="BR11903">
        <v>1.41838675283764</v>
      </c>
      <c r="BS11903">
        <v>73259.5816574539</v>
      </c>
      <c r="BW11903" s="9">
        <v>11898</v>
      </c>
      <c r="BX11903">
        <f t="shared" si="684"/>
        <v>1</v>
      </c>
      <c r="BY11903">
        <f t="shared" si="685"/>
        <v>1</v>
      </c>
    </row>
    <row r="11904" spans="1:77">
      <c r="A11904" s="33">
        <v>11899</v>
      </c>
      <c r="BP11904">
        <v>0.821967204358054</v>
      </c>
      <c r="BQ11904">
        <v>20062.741534245</v>
      </c>
      <c r="BR11904">
        <v>1.43660225782298</v>
      </c>
      <c r="BS11904">
        <v>78127.4622910925</v>
      </c>
      <c r="BW11904" s="9">
        <v>11899</v>
      </c>
      <c r="BX11904">
        <f t="shared" si="684"/>
        <v>1</v>
      </c>
      <c r="BY11904">
        <f t="shared" si="685"/>
        <v>1</v>
      </c>
    </row>
    <row r="11905" spans="1:77">
      <c r="A11905" s="33">
        <v>11900</v>
      </c>
      <c r="BP11905">
        <v>0.858823314451587</v>
      </c>
      <c r="BQ11905">
        <v>14521.3121393344</v>
      </c>
      <c r="BR11905">
        <v>1.46833302387179</v>
      </c>
      <c r="BS11905">
        <v>85246.2912405733</v>
      </c>
      <c r="BW11905" s="9">
        <v>11900</v>
      </c>
      <c r="BX11905">
        <f t="shared" si="684"/>
        <v>1</v>
      </c>
      <c r="BY11905">
        <f t="shared" si="685"/>
        <v>1</v>
      </c>
    </row>
    <row r="11906" spans="1:77">
      <c r="A11906" s="33">
        <v>11901</v>
      </c>
      <c r="BP11906">
        <v>0.82608398594673</v>
      </c>
      <c r="BQ11906">
        <v>14821.9736905881</v>
      </c>
      <c r="BR11906">
        <v>1.4434911802002</v>
      </c>
      <c r="BS11906">
        <v>67864.2284430616</v>
      </c>
      <c r="BW11906" s="9">
        <v>11901</v>
      </c>
      <c r="BX11906">
        <f t="shared" si="684"/>
        <v>1</v>
      </c>
      <c r="BY11906">
        <f t="shared" si="685"/>
        <v>1</v>
      </c>
    </row>
    <row r="11907" spans="1:77">
      <c r="A11907" s="33">
        <v>11902</v>
      </c>
      <c r="BP11907">
        <v>0.826017235210501</v>
      </c>
      <c r="BQ11907">
        <v>14242.6118553403</v>
      </c>
      <c r="BR11907">
        <v>1.41448716952592</v>
      </c>
      <c r="BS11907">
        <v>67714.6301656205</v>
      </c>
      <c r="BW11907" s="9">
        <v>11902</v>
      </c>
      <c r="BX11907">
        <f t="shared" si="684"/>
        <v>1</v>
      </c>
      <c r="BY11907">
        <f t="shared" si="685"/>
        <v>1</v>
      </c>
    </row>
    <row r="11908" spans="1:77">
      <c r="A11908" s="33">
        <v>11903</v>
      </c>
      <c r="BP11908">
        <v>0.792864845055095</v>
      </c>
      <c r="BQ11908">
        <v>13410.0342512571</v>
      </c>
      <c r="BR11908">
        <v>1.33020212607847</v>
      </c>
      <c r="BS11908">
        <v>85815.1269690744</v>
      </c>
      <c r="BW11908" s="9">
        <v>11903</v>
      </c>
      <c r="BX11908">
        <f t="shared" si="684"/>
        <v>1</v>
      </c>
      <c r="BY11908">
        <f t="shared" si="685"/>
        <v>1</v>
      </c>
    </row>
    <row r="11909" spans="1:77">
      <c r="A11909" s="33">
        <v>11904</v>
      </c>
      <c r="BP11909">
        <v>0.829558785005091</v>
      </c>
      <c r="BQ11909">
        <v>11785.5257839249</v>
      </c>
      <c r="BR11909">
        <v>1.42838773050635</v>
      </c>
      <c r="BS11909">
        <v>63696.3131157877</v>
      </c>
      <c r="BW11909" s="9">
        <v>11904</v>
      </c>
      <c r="BX11909">
        <f t="shared" si="684"/>
        <v>1</v>
      </c>
      <c r="BY11909">
        <f t="shared" si="685"/>
        <v>1</v>
      </c>
    </row>
    <row r="11910" spans="1:77">
      <c r="A11910" s="33">
        <v>11905</v>
      </c>
      <c r="BP11910">
        <v>0.799200679387939</v>
      </c>
      <c r="BQ11910">
        <v>15483.975887202</v>
      </c>
      <c r="BR11910">
        <v>1.36722470310738</v>
      </c>
      <c r="BS11910">
        <v>73206.8321677406</v>
      </c>
      <c r="BW11910" s="9">
        <v>11905</v>
      </c>
      <c r="BX11910">
        <f t="shared" si="684"/>
        <v>1</v>
      </c>
      <c r="BY11910">
        <f t="shared" si="685"/>
        <v>1</v>
      </c>
    </row>
    <row r="11911" spans="1:77">
      <c r="A11911" s="33">
        <v>11906</v>
      </c>
      <c r="BP11911">
        <v>0.839618850537242</v>
      </c>
      <c r="BQ11911">
        <v>15168.0590081397</v>
      </c>
      <c r="BR11911">
        <v>1.43149427051625</v>
      </c>
      <c r="BS11911">
        <v>69442.8550973926</v>
      </c>
      <c r="BW11911" s="9">
        <v>11906</v>
      </c>
      <c r="BX11911">
        <f t="shared" ref="BX11911:BX11974" si="686">IF(BU11911=MAX($BU11911:$BV11911),1,0)</f>
        <v>1</v>
      </c>
      <c r="BY11911">
        <f t="shared" ref="BY11911:BY11974" si="687">IF(BV11911=MAX($BU11911:$BV11911),1,0)</f>
        <v>1</v>
      </c>
    </row>
    <row r="11912" spans="1:77">
      <c r="A11912" s="33">
        <v>11907</v>
      </c>
      <c r="BP11912">
        <v>0.77095570171956</v>
      </c>
      <c r="BQ11912">
        <v>13420.4966549784</v>
      </c>
      <c r="BR11912">
        <v>1.32423233185987</v>
      </c>
      <c r="BS11912">
        <v>68398.5662179476</v>
      </c>
      <c r="BW11912" s="9">
        <v>11907</v>
      </c>
      <c r="BX11912">
        <f t="shared" si="686"/>
        <v>1</v>
      </c>
      <c r="BY11912">
        <f t="shared" si="687"/>
        <v>1</v>
      </c>
    </row>
    <row r="11913" spans="1:77">
      <c r="A11913" s="33">
        <v>11908</v>
      </c>
      <c r="BP11913">
        <v>0.840961001250932</v>
      </c>
      <c r="BQ11913">
        <v>16048.0501648496</v>
      </c>
      <c r="BR11913">
        <v>1.44319346137458</v>
      </c>
      <c r="BS11913">
        <v>72555.3739733447</v>
      </c>
      <c r="BW11913" s="9">
        <v>11908</v>
      </c>
      <c r="BX11913">
        <f t="shared" si="686"/>
        <v>1</v>
      </c>
      <c r="BY11913">
        <f t="shared" si="687"/>
        <v>1</v>
      </c>
    </row>
    <row r="11914" spans="1:77">
      <c r="A11914" s="33">
        <v>11909</v>
      </c>
      <c r="BP11914">
        <v>0.80525024673406</v>
      </c>
      <c r="BQ11914">
        <v>22445.3561138156</v>
      </c>
      <c r="BR11914">
        <v>1.39154902921713</v>
      </c>
      <c r="BS11914">
        <v>80752.7567837259</v>
      </c>
      <c r="BW11914" s="9">
        <v>11909</v>
      </c>
      <c r="BX11914">
        <f t="shared" si="686"/>
        <v>1</v>
      </c>
      <c r="BY11914">
        <f t="shared" si="687"/>
        <v>1</v>
      </c>
    </row>
    <row r="11915" spans="1:77">
      <c r="A11915" s="33">
        <v>11910</v>
      </c>
      <c r="BP11915">
        <v>0.817803893697319</v>
      </c>
      <c r="BQ11915">
        <v>19274.7939827929</v>
      </c>
      <c r="BR11915">
        <v>1.39169200015404</v>
      </c>
      <c r="BS11915">
        <v>91772.8992322103</v>
      </c>
      <c r="BW11915" s="9">
        <v>11910</v>
      </c>
      <c r="BX11915">
        <f t="shared" si="686"/>
        <v>1</v>
      </c>
      <c r="BY11915">
        <f t="shared" si="687"/>
        <v>1</v>
      </c>
    </row>
    <row r="11916" spans="1:77">
      <c r="A11916" s="33">
        <v>11911</v>
      </c>
      <c r="BP11916">
        <v>0.782411725098524</v>
      </c>
      <c r="BQ11916">
        <v>15401.1033005873</v>
      </c>
      <c r="BR11916">
        <v>1.33120934320905</v>
      </c>
      <c r="BS11916">
        <v>72179.3271958965</v>
      </c>
      <c r="BW11916" s="9">
        <v>11911</v>
      </c>
      <c r="BX11916">
        <f t="shared" si="686"/>
        <v>1</v>
      </c>
      <c r="BY11916">
        <f t="shared" si="687"/>
        <v>1</v>
      </c>
    </row>
    <row r="11917" spans="1:77">
      <c r="A11917" s="33">
        <v>11912</v>
      </c>
      <c r="BP11917">
        <v>0.869736725077865</v>
      </c>
      <c r="BQ11917">
        <v>10332.1543918896</v>
      </c>
      <c r="BR11917">
        <v>1.54015374328115</v>
      </c>
      <c r="BS11917">
        <v>80067.3489851596</v>
      </c>
      <c r="BW11917" s="9">
        <v>11912</v>
      </c>
      <c r="BX11917">
        <f t="shared" si="686"/>
        <v>1</v>
      </c>
      <c r="BY11917">
        <f t="shared" si="687"/>
        <v>1</v>
      </c>
    </row>
    <row r="11918" spans="1:77">
      <c r="A11918" s="33">
        <v>11913</v>
      </c>
      <c r="BP11918">
        <v>0.859960077673722</v>
      </c>
      <c r="BQ11918">
        <v>13645.6746743093</v>
      </c>
      <c r="BR11918">
        <v>1.50431283305636</v>
      </c>
      <c r="BS11918">
        <v>66894.1003697597</v>
      </c>
      <c r="BW11918" s="9">
        <v>11913</v>
      </c>
      <c r="BX11918">
        <f t="shared" si="686"/>
        <v>1</v>
      </c>
      <c r="BY11918">
        <f t="shared" si="687"/>
        <v>1</v>
      </c>
    </row>
    <row r="11919" spans="1:77">
      <c r="A11919" s="33">
        <v>11914</v>
      </c>
      <c r="BP11919">
        <v>0.809994298218821</v>
      </c>
      <c r="BQ11919">
        <v>11164.2952486261</v>
      </c>
      <c r="BR11919">
        <v>1.39334232217399</v>
      </c>
      <c r="BS11919">
        <v>65448.9186402273</v>
      </c>
      <c r="BW11919" s="9">
        <v>11914</v>
      </c>
      <c r="BX11919">
        <f t="shared" si="686"/>
        <v>1</v>
      </c>
      <c r="BY11919">
        <f t="shared" si="687"/>
        <v>1</v>
      </c>
    </row>
    <row r="11920" spans="1:77">
      <c r="A11920" s="33">
        <v>11915</v>
      </c>
      <c r="BP11920">
        <v>0.799628981275265</v>
      </c>
      <c r="BQ11920">
        <v>12575.5818326734</v>
      </c>
      <c r="BR11920">
        <v>1.36475586675828</v>
      </c>
      <c r="BS11920">
        <v>84011.1882793133</v>
      </c>
      <c r="BW11920" s="9">
        <v>11915</v>
      </c>
      <c r="BX11920">
        <f t="shared" si="686"/>
        <v>1</v>
      </c>
      <c r="BY11920">
        <f t="shared" si="687"/>
        <v>1</v>
      </c>
    </row>
    <row r="11921" spans="1:77">
      <c r="A11921" s="33">
        <v>11916</v>
      </c>
      <c r="BP11921">
        <v>0.827824585806165</v>
      </c>
      <c r="BQ11921">
        <v>13677.9640904286</v>
      </c>
      <c r="BR11921">
        <v>1.37416785295502</v>
      </c>
      <c r="BS11921">
        <v>67304.0484455</v>
      </c>
      <c r="BW11921" s="9">
        <v>11916</v>
      </c>
      <c r="BX11921">
        <f t="shared" si="686"/>
        <v>1</v>
      </c>
      <c r="BY11921">
        <f t="shared" si="687"/>
        <v>1</v>
      </c>
    </row>
    <row r="11922" spans="1:77">
      <c r="A11922" s="33">
        <v>11917</v>
      </c>
      <c r="BP11922">
        <v>0.811554742535242</v>
      </c>
      <c r="BQ11922">
        <v>9811.0048444322</v>
      </c>
      <c r="BR11922">
        <v>1.37366091390459</v>
      </c>
      <c r="BS11922">
        <v>62265.5701010946</v>
      </c>
      <c r="BW11922" s="9">
        <v>11917</v>
      </c>
      <c r="BX11922">
        <f t="shared" si="686"/>
        <v>1</v>
      </c>
      <c r="BY11922">
        <f t="shared" si="687"/>
        <v>1</v>
      </c>
    </row>
    <row r="11923" spans="1:77">
      <c r="A11923" s="33">
        <v>11918</v>
      </c>
      <c r="BP11923">
        <v>0.81038516127677</v>
      </c>
      <c r="BQ11923">
        <v>14015.2647921737</v>
      </c>
      <c r="BR11923">
        <v>1.41450493304822</v>
      </c>
      <c r="BS11923">
        <v>69411.4041391401</v>
      </c>
      <c r="BW11923" s="9">
        <v>11918</v>
      </c>
      <c r="BX11923">
        <f t="shared" si="686"/>
        <v>1</v>
      </c>
      <c r="BY11923">
        <f t="shared" si="687"/>
        <v>1</v>
      </c>
    </row>
    <row r="11924" spans="1:77">
      <c r="A11924" s="33">
        <v>11919</v>
      </c>
      <c r="BP11924">
        <v>0.79033823579772</v>
      </c>
      <c r="BQ11924">
        <v>14718.3842924131</v>
      </c>
      <c r="BR11924">
        <v>1.32733418177811</v>
      </c>
      <c r="BS11924">
        <v>71006.5341848443</v>
      </c>
      <c r="BW11924" s="9">
        <v>11919</v>
      </c>
      <c r="BX11924">
        <f t="shared" si="686"/>
        <v>1</v>
      </c>
      <c r="BY11924">
        <f t="shared" si="687"/>
        <v>1</v>
      </c>
    </row>
    <row r="11925" spans="1:77">
      <c r="A11925" s="33">
        <v>11920</v>
      </c>
      <c r="BP11925">
        <v>0.859064209040923</v>
      </c>
      <c r="BQ11925">
        <v>12481.1498571025</v>
      </c>
      <c r="BR11925">
        <v>1.50959865213283</v>
      </c>
      <c r="BS11925">
        <v>66048.6817761614</v>
      </c>
      <c r="BW11925" s="9">
        <v>11920</v>
      </c>
      <c r="BX11925">
        <f t="shared" si="686"/>
        <v>1</v>
      </c>
      <c r="BY11925">
        <f t="shared" si="687"/>
        <v>1</v>
      </c>
    </row>
    <row r="11926" spans="1:77">
      <c r="A11926" s="33">
        <v>11921</v>
      </c>
      <c r="BP11926">
        <v>0.731954003542411</v>
      </c>
      <c r="BQ11926">
        <v>14750.6026359192</v>
      </c>
      <c r="BR11926">
        <v>1.22659899084756</v>
      </c>
      <c r="BS11926">
        <v>68474.6456673379</v>
      </c>
      <c r="BW11926" s="9">
        <v>11921</v>
      </c>
      <c r="BX11926">
        <f t="shared" si="686"/>
        <v>1</v>
      </c>
      <c r="BY11926">
        <f t="shared" si="687"/>
        <v>1</v>
      </c>
    </row>
    <row r="11927" spans="1:77">
      <c r="A11927" s="33">
        <v>11922</v>
      </c>
      <c r="BP11927">
        <v>0.85943770607925</v>
      </c>
      <c r="BQ11927">
        <v>13631.6676957016</v>
      </c>
      <c r="BR11927">
        <v>1.46788592270727</v>
      </c>
      <c r="BS11927">
        <v>67901.7927617343</v>
      </c>
      <c r="BW11927" s="9">
        <v>11922</v>
      </c>
      <c r="BX11927">
        <f t="shared" si="686"/>
        <v>1</v>
      </c>
      <c r="BY11927">
        <f t="shared" si="687"/>
        <v>1</v>
      </c>
    </row>
    <row r="11928" spans="1:77">
      <c r="A11928" s="33">
        <v>11923</v>
      </c>
      <c r="BP11928">
        <v>0.799987141297743</v>
      </c>
      <c r="BQ11928">
        <v>11762.1533691353</v>
      </c>
      <c r="BR11928">
        <v>1.36803086731999</v>
      </c>
      <c r="BS11928">
        <v>65578.0914917325</v>
      </c>
      <c r="BW11928" s="9">
        <v>11923</v>
      </c>
      <c r="BX11928">
        <f t="shared" si="686"/>
        <v>1</v>
      </c>
      <c r="BY11928">
        <f t="shared" si="687"/>
        <v>1</v>
      </c>
    </row>
    <row r="11929" spans="1:77">
      <c r="A11929" s="33">
        <v>11924</v>
      </c>
      <c r="BP11929">
        <v>0.830557655965464</v>
      </c>
      <c r="BQ11929">
        <v>17093.3827959318</v>
      </c>
      <c r="BR11929">
        <v>1.42481992097563</v>
      </c>
      <c r="BS11929">
        <v>70675.3559072755</v>
      </c>
      <c r="BW11929" s="9">
        <v>11924</v>
      </c>
      <c r="BX11929">
        <f t="shared" si="686"/>
        <v>1</v>
      </c>
      <c r="BY11929">
        <f t="shared" si="687"/>
        <v>1</v>
      </c>
    </row>
    <row r="11930" spans="1:77">
      <c r="A11930" s="33">
        <v>11925</v>
      </c>
      <c r="BP11930">
        <v>0.77505895574289</v>
      </c>
      <c r="BQ11930">
        <v>15457.534537346</v>
      </c>
      <c r="BR11930">
        <v>1.33646992516946</v>
      </c>
      <c r="BS11930">
        <v>71007.9268353618</v>
      </c>
      <c r="BW11930" s="9">
        <v>11925</v>
      </c>
      <c r="BX11930">
        <f t="shared" si="686"/>
        <v>1</v>
      </c>
      <c r="BY11930">
        <f t="shared" si="687"/>
        <v>1</v>
      </c>
    </row>
    <row r="11931" spans="1:77">
      <c r="A11931" s="33">
        <v>11926</v>
      </c>
      <c r="BP11931">
        <v>0.814159718563347</v>
      </c>
      <c r="BQ11931">
        <v>13105.9230269124</v>
      </c>
      <c r="BR11931">
        <v>1.38060406964455</v>
      </c>
      <c r="BS11931">
        <v>65767.6913534259</v>
      </c>
      <c r="BW11931" s="9">
        <v>11926</v>
      </c>
      <c r="BX11931">
        <f t="shared" si="686"/>
        <v>1</v>
      </c>
      <c r="BY11931">
        <f t="shared" si="687"/>
        <v>1</v>
      </c>
    </row>
    <row r="11932" spans="1:77">
      <c r="A11932" s="33">
        <v>11927</v>
      </c>
      <c r="BP11932">
        <v>0.820099052704661</v>
      </c>
      <c r="BQ11932">
        <v>13928.5581352016</v>
      </c>
      <c r="BR11932">
        <v>1.40899943801125</v>
      </c>
      <c r="BS11932">
        <v>67928.2950543753</v>
      </c>
      <c r="BW11932" s="9">
        <v>11927</v>
      </c>
      <c r="BX11932">
        <f t="shared" si="686"/>
        <v>1</v>
      </c>
      <c r="BY11932">
        <f t="shared" si="687"/>
        <v>1</v>
      </c>
    </row>
    <row r="11933" spans="1:77">
      <c r="A11933" s="33">
        <v>11928</v>
      </c>
      <c r="BP11933">
        <v>0.801123861411651</v>
      </c>
      <c r="BQ11933">
        <v>14157.1765820551</v>
      </c>
      <c r="BR11933">
        <v>1.35338857132945</v>
      </c>
      <c r="BS11933">
        <v>68247.6981580637</v>
      </c>
      <c r="BW11933" s="9">
        <v>11928</v>
      </c>
      <c r="BX11933">
        <f t="shared" si="686"/>
        <v>1</v>
      </c>
      <c r="BY11933">
        <f t="shared" si="687"/>
        <v>1</v>
      </c>
    </row>
    <row r="11934" spans="1:77">
      <c r="A11934" s="33">
        <v>11929</v>
      </c>
      <c r="BP11934">
        <v>0.807222161276843</v>
      </c>
      <c r="BQ11934">
        <v>14753.7589874328</v>
      </c>
      <c r="BR11934">
        <v>1.38706975799201</v>
      </c>
      <c r="BS11934">
        <v>71392.0265037587</v>
      </c>
      <c r="BW11934" s="9">
        <v>11929</v>
      </c>
      <c r="BX11934">
        <f t="shared" si="686"/>
        <v>1</v>
      </c>
      <c r="BY11934">
        <f t="shared" si="687"/>
        <v>1</v>
      </c>
    </row>
    <row r="11935" spans="1:77">
      <c r="A11935" s="33">
        <v>11930</v>
      </c>
      <c r="BP11935">
        <v>0.846795068862203</v>
      </c>
      <c r="BQ11935">
        <v>13498.3788123249</v>
      </c>
      <c r="BR11935">
        <v>1.45435154864502</v>
      </c>
      <c r="BS11935">
        <v>67261.3431672877</v>
      </c>
      <c r="BW11935" s="9">
        <v>11930</v>
      </c>
      <c r="BX11935">
        <f t="shared" si="686"/>
        <v>1</v>
      </c>
      <c r="BY11935">
        <f t="shared" si="687"/>
        <v>1</v>
      </c>
    </row>
    <row r="11936" spans="1:77">
      <c r="A11936" s="33">
        <v>11931</v>
      </c>
      <c r="BP11936">
        <v>0.79494818166575</v>
      </c>
      <c r="BQ11936">
        <v>17140.0041997446</v>
      </c>
      <c r="BR11936">
        <v>1.34172816629853</v>
      </c>
      <c r="BS11936">
        <v>88140.7543294255</v>
      </c>
      <c r="BW11936" s="9">
        <v>11931</v>
      </c>
      <c r="BX11936">
        <f t="shared" si="686"/>
        <v>1</v>
      </c>
      <c r="BY11936">
        <f t="shared" si="687"/>
        <v>1</v>
      </c>
    </row>
    <row r="11937" spans="1:77">
      <c r="A11937" s="33">
        <v>11932</v>
      </c>
      <c r="BP11937">
        <v>0.839175447952042</v>
      </c>
      <c r="BQ11937">
        <v>11510.6716969692</v>
      </c>
      <c r="BR11937">
        <v>1.46742276014989</v>
      </c>
      <c r="BS11937">
        <v>66840.9138185134</v>
      </c>
      <c r="BW11937" s="9">
        <v>11932</v>
      </c>
      <c r="BX11937">
        <f t="shared" si="686"/>
        <v>1</v>
      </c>
      <c r="BY11937">
        <f t="shared" si="687"/>
        <v>1</v>
      </c>
    </row>
    <row r="11938" spans="1:77">
      <c r="A11938" s="33">
        <v>11933</v>
      </c>
      <c r="BP11938">
        <v>0.828011293413607</v>
      </c>
      <c r="BQ11938">
        <v>13372.0132164761</v>
      </c>
      <c r="BR11938">
        <v>1.44139517467899</v>
      </c>
      <c r="BS11938">
        <v>69075.2997131013</v>
      </c>
      <c r="BW11938" s="9">
        <v>11933</v>
      </c>
      <c r="BX11938">
        <f t="shared" si="686"/>
        <v>1</v>
      </c>
      <c r="BY11938">
        <f t="shared" si="687"/>
        <v>1</v>
      </c>
    </row>
    <row r="11939" spans="1:77">
      <c r="A11939" s="33">
        <v>11934</v>
      </c>
      <c r="BP11939">
        <v>0.778045142528396</v>
      </c>
      <c r="BQ11939">
        <v>12792.8034208114</v>
      </c>
      <c r="BR11939">
        <v>1.30000120769869</v>
      </c>
      <c r="BS11939">
        <v>64204.8070756379</v>
      </c>
      <c r="BW11939" s="9">
        <v>11934</v>
      </c>
      <c r="BX11939">
        <f t="shared" si="686"/>
        <v>1</v>
      </c>
      <c r="BY11939">
        <f t="shared" si="687"/>
        <v>1</v>
      </c>
    </row>
    <row r="11940" spans="1:77">
      <c r="A11940" s="33">
        <v>11935</v>
      </c>
      <c r="BP11940">
        <v>0.809301847802813</v>
      </c>
      <c r="BQ11940">
        <v>10427.597073907</v>
      </c>
      <c r="BR11940">
        <v>1.3831971071959</v>
      </c>
      <c r="BS11940">
        <v>62922.8879113782</v>
      </c>
      <c r="BW11940" s="9">
        <v>11935</v>
      </c>
      <c r="BX11940">
        <f t="shared" si="686"/>
        <v>1</v>
      </c>
      <c r="BY11940">
        <f t="shared" si="687"/>
        <v>1</v>
      </c>
    </row>
    <row r="11941" spans="1:77">
      <c r="A11941" s="33">
        <v>11936</v>
      </c>
      <c r="BP11941">
        <v>0.777380694529778</v>
      </c>
      <c r="BQ11941">
        <v>17174.8297454441</v>
      </c>
      <c r="BR11941">
        <v>1.3360266131661</v>
      </c>
      <c r="BS11941">
        <v>88690.0274361821</v>
      </c>
      <c r="BW11941" s="9">
        <v>11936</v>
      </c>
      <c r="BX11941">
        <f t="shared" si="686"/>
        <v>1</v>
      </c>
      <c r="BY11941">
        <f t="shared" si="687"/>
        <v>1</v>
      </c>
    </row>
    <row r="11942" spans="1:77">
      <c r="A11942" s="33">
        <v>11937</v>
      </c>
      <c r="BP11942">
        <v>0.799765450391586</v>
      </c>
      <c r="BQ11942">
        <v>18096.4703959272</v>
      </c>
      <c r="BR11942">
        <v>1.37075352777365</v>
      </c>
      <c r="BS11942">
        <v>71572.3877256594</v>
      </c>
      <c r="BW11942" s="9">
        <v>11937</v>
      </c>
      <c r="BX11942">
        <f t="shared" si="686"/>
        <v>1</v>
      </c>
      <c r="BY11942">
        <f t="shared" si="687"/>
        <v>1</v>
      </c>
    </row>
    <row r="11943" spans="1:77">
      <c r="A11943" s="33">
        <v>11938</v>
      </c>
      <c r="BP11943">
        <v>0.831045302103199</v>
      </c>
      <c r="BQ11943">
        <v>16576.141731766</v>
      </c>
      <c r="BR11943">
        <v>1.41364730736561</v>
      </c>
      <c r="BS11943">
        <v>70376.0575396985</v>
      </c>
      <c r="BW11943" s="9">
        <v>11938</v>
      </c>
      <c r="BX11943">
        <f t="shared" si="686"/>
        <v>1</v>
      </c>
      <c r="BY11943">
        <f t="shared" si="687"/>
        <v>1</v>
      </c>
    </row>
    <row r="11944" spans="1:77">
      <c r="A11944" s="33">
        <v>11939</v>
      </c>
      <c r="BP11944">
        <v>0.804145485249021</v>
      </c>
      <c r="BQ11944">
        <v>15102.966982394</v>
      </c>
      <c r="BR11944">
        <v>1.39877862539027</v>
      </c>
      <c r="BS11944">
        <v>87170.2731977032</v>
      </c>
      <c r="BW11944" s="9">
        <v>11939</v>
      </c>
      <c r="BX11944">
        <f t="shared" si="686"/>
        <v>1</v>
      </c>
      <c r="BY11944">
        <f t="shared" si="687"/>
        <v>1</v>
      </c>
    </row>
    <row r="11945" spans="1:77">
      <c r="A11945" s="33">
        <v>11940</v>
      </c>
      <c r="BP11945">
        <v>0.80497615942664</v>
      </c>
      <c r="BQ11945">
        <v>15269.7073607849</v>
      </c>
      <c r="BR11945">
        <v>1.38533079205164</v>
      </c>
      <c r="BS11945">
        <v>87882.5834167103</v>
      </c>
      <c r="BW11945" s="9">
        <v>11940</v>
      </c>
      <c r="BX11945">
        <f t="shared" si="686"/>
        <v>1</v>
      </c>
      <c r="BY11945">
        <f t="shared" si="687"/>
        <v>1</v>
      </c>
    </row>
    <row r="11946" spans="1:77">
      <c r="A11946" s="33">
        <v>11941</v>
      </c>
      <c r="BP11946">
        <v>0.798282584537454</v>
      </c>
      <c r="BQ11946">
        <v>14387.5566401132</v>
      </c>
      <c r="BR11946">
        <v>1.36857648847097</v>
      </c>
      <c r="BS11946">
        <v>67346.2473406428</v>
      </c>
      <c r="BW11946" s="9">
        <v>11941</v>
      </c>
      <c r="BX11946">
        <f t="shared" si="686"/>
        <v>1</v>
      </c>
      <c r="BY11946">
        <f t="shared" si="687"/>
        <v>1</v>
      </c>
    </row>
    <row r="11947" spans="1:77">
      <c r="A11947" s="33">
        <v>11942</v>
      </c>
      <c r="BP11947">
        <v>0.769059954665545</v>
      </c>
      <c r="BQ11947">
        <v>13608.6124160252</v>
      </c>
      <c r="BR11947">
        <v>1.30701118867183</v>
      </c>
      <c r="BS11947">
        <v>83604.6544165682</v>
      </c>
      <c r="BW11947" s="9">
        <v>11942</v>
      </c>
      <c r="BX11947">
        <f t="shared" si="686"/>
        <v>1</v>
      </c>
      <c r="BY11947">
        <f t="shared" si="687"/>
        <v>1</v>
      </c>
    </row>
    <row r="11948" spans="1:77">
      <c r="A11948" s="33">
        <v>11943</v>
      </c>
      <c r="BP11948">
        <v>0.826976395357901</v>
      </c>
      <c r="BQ11948">
        <v>13104.1246312955</v>
      </c>
      <c r="BR11948">
        <v>1.41710855169186</v>
      </c>
      <c r="BS11948">
        <v>66395.4605445105</v>
      </c>
      <c r="BW11948" s="9">
        <v>11943</v>
      </c>
      <c r="BX11948">
        <f t="shared" si="686"/>
        <v>1</v>
      </c>
      <c r="BY11948">
        <f t="shared" si="687"/>
        <v>1</v>
      </c>
    </row>
    <row r="11949" spans="1:77">
      <c r="A11949" s="33">
        <v>11944</v>
      </c>
      <c r="BP11949">
        <v>0.788687694435182</v>
      </c>
      <c r="BQ11949">
        <v>14169.3751520157</v>
      </c>
      <c r="BR11949">
        <v>1.34072638708629</v>
      </c>
      <c r="BS11949">
        <v>86818.3639254566</v>
      </c>
      <c r="BW11949" s="9">
        <v>11944</v>
      </c>
      <c r="BX11949">
        <f t="shared" si="686"/>
        <v>1</v>
      </c>
      <c r="BY11949">
        <f t="shared" si="687"/>
        <v>1</v>
      </c>
    </row>
    <row r="11950" spans="1:77">
      <c r="A11950" s="33">
        <v>11945</v>
      </c>
      <c r="BP11950">
        <v>0.847772993730834</v>
      </c>
      <c r="BQ11950">
        <v>13724.1037663755</v>
      </c>
      <c r="BR11950">
        <v>1.4650867913671</v>
      </c>
      <c r="BS11950">
        <v>87779.8077420418</v>
      </c>
      <c r="BW11950" s="9">
        <v>11945</v>
      </c>
      <c r="BX11950">
        <f t="shared" si="686"/>
        <v>1</v>
      </c>
      <c r="BY11950">
        <f t="shared" si="687"/>
        <v>1</v>
      </c>
    </row>
    <row r="11951" spans="1:77">
      <c r="A11951" s="33">
        <v>11946</v>
      </c>
      <c r="BP11951">
        <v>0.783308854583581</v>
      </c>
      <c r="BQ11951">
        <v>10551.2847248927</v>
      </c>
      <c r="BR11951">
        <v>1.34485594238497</v>
      </c>
      <c r="BS11951">
        <v>65046.6641982392</v>
      </c>
      <c r="BW11951" s="9">
        <v>11946</v>
      </c>
      <c r="BX11951">
        <f t="shared" si="686"/>
        <v>1</v>
      </c>
      <c r="BY11951">
        <f t="shared" si="687"/>
        <v>1</v>
      </c>
    </row>
    <row r="11952" spans="1:77">
      <c r="A11952" s="33">
        <v>11947</v>
      </c>
      <c r="BP11952">
        <v>0.798112528930462</v>
      </c>
      <c r="BQ11952">
        <v>19046.8530160288</v>
      </c>
      <c r="BR11952">
        <v>1.36514821619012</v>
      </c>
      <c r="BS11952">
        <v>75884.8051331823</v>
      </c>
      <c r="BW11952" s="9">
        <v>11947</v>
      </c>
      <c r="BX11952">
        <f t="shared" si="686"/>
        <v>1</v>
      </c>
      <c r="BY11952">
        <f t="shared" si="687"/>
        <v>1</v>
      </c>
    </row>
    <row r="11953" spans="1:77">
      <c r="A11953" s="33">
        <v>11948</v>
      </c>
      <c r="BP11953">
        <v>0.776770909831833</v>
      </c>
      <c r="BQ11953">
        <v>14354.5845199315</v>
      </c>
      <c r="BR11953">
        <v>1.30888231316446</v>
      </c>
      <c r="BS11953">
        <v>69932.0277766436</v>
      </c>
      <c r="BW11953" s="9">
        <v>11948</v>
      </c>
      <c r="BX11953">
        <f t="shared" si="686"/>
        <v>1</v>
      </c>
      <c r="BY11953">
        <f t="shared" si="687"/>
        <v>1</v>
      </c>
    </row>
    <row r="11954" spans="1:77">
      <c r="A11954" s="33">
        <v>11949</v>
      </c>
      <c r="BP11954">
        <v>0.831678023427374</v>
      </c>
      <c r="BQ11954">
        <v>11865.3943920914</v>
      </c>
      <c r="BR11954">
        <v>1.42911972183116</v>
      </c>
      <c r="BS11954">
        <v>66934.5019694723</v>
      </c>
      <c r="BW11954" s="9">
        <v>11949</v>
      </c>
      <c r="BX11954">
        <f t="shared" si="686"/>
        <v>1</v>
      </c>
      <c r="BY11954">
        <f t="shared" si="687"/>
        <v>1</v>
      </c>
    </row>
    <row r="11955" spans="1:77">
      <c r="A11955" s="33">
        <v>11950</v>
      </c>
      <c r="BP11955">
        <v>0.846612507545912</v>
      </c>
      <c r="BQ11955">
        <v>14003.1221563628</v>
      </c>
      <c r="BR11955">
        <v>1.45568364966606</v>
      </c>
      <c r="BS11955">
        <v>85944.8036693752</v>
      </c>
      <c r="BW11955" s="9">
        <v>11950</v>
      </c>
      <c r="BX11955">
        <f t="shared" si="686"/>
        <v>1</v>
      </c>
      <c r="BY11955">
        <f t="shared" si="687"/>
        <v>1</v>
      </c>
    </row>
    <row r="11956" spans="1:77">
      <c r="A11956" s="33">
        <v>11951</v>
      </c>
      <c r="BP11956">
        <v>0.868189278904551</v>
      </c>
      <c r="BQ11956">
        <v>20517.3352904247</v>
      </c>
      <c r="BR11956">
        <v>1.53688559998775</v>
      </c>
      <c r="BS11956">
        <v>80225.6551187702</v>
      </c>
      <c r="BW11956" s="9">
        <v>11951</v>
      </c>
      <c r="BX11956">
        <f t="shared" si="686"/>
        <v>1</v>
      </c>
      <c r="BY11956">
        <f t="shared" si="687"/>
        <v>1</v>
      </c>
    </row>
    <row r="11957" spans="1:77">
      <c r="A11957" s="33">
        <v>11952</v>
      </c>
      <c r="BP11957">
        <v>0.84878458905101</v>
      </c>
      <c r="BQ11957">
        <v>14914.6496204327</v>
      </c>
      <c r="BR11957">
        <v>1.47864944760788</v>
      </c>
      <c r="BS11957">
        <v>67629.8345461632</v>
      </c>
      <c r="BW11957" s="9">
        <v>11952</v>
      </c>
      <c r="BX11957">
        <f t="shared" si="686"/>
        <v>1</v>
      </c>
      <c r="BY11957">
        <f t="shared" si="687"/>
        <v>1</v>
      </c>
    </row>
    <row r="11958" spans="1:77">
      <c r="A11958" s="33">
        <v>11953</v>
      </c>
      <c r="BP11958">
        <v>0.846305774566325</v>
      </c>
      <c r="BQ11958">
        <v>16585.8185073385</v>
      </c>
      <c r="BR11958">
        <v>1.45460835172344</v>
      </c>
      <c r="BS11958">
        <v>88212.5567719392</v>
      </c>
      <c r="BW11958" s="9">
        <v>11953</v>
      </c>
      <c r="BX11958">
        <f t="shared" si="686"/>
        <v>1</v>
      </c>
      <c r="BY11958">
        <f t="shared" si="687"/>
        <v>1</v>
      </c>
    </row>
    <row r="11959" spans="1:77">
      <c r="A11959" s="33">
        <v>11954</v>
      </c>
      <c r="BP11959">
        <v>0.801682455346269</v>
      </c>
      <c r="BQ11959">
        <v>11027.5046061753</v>
      </c>
      <c r="BR11959">
        <v>1.367236241946</v>
      </c>
      <c r="BS11959">
        <v>62979.049080595</v>
      </c>
      <c r="BW11959" s="9">
        <v>11954</v>
      </c>
      <c r="BX11959">
        <f t="shared" si="686"/>
        <v>1</v>
      </c>
      <c r="BY11959">
        <f t="shared" si="687"/>
        <v>1</v>
      </c>
    </row>
    <row r="11960" spans="1:77">
      <c r="A11960" s="33">
        <v>11955</v>
      </c>
      <c r="BP11960">
        <v>0.836689885884857</v>
      </c>
      <c r="BQ11960">
        <v>13588.6257494793</v>
      </c>
      <c r="BR11960">
        <v>1.46881981710014</v>
      </c>
      <c r="BS11960">
        <v>85219.6596050491</v>
      </c>
      <c r="BW11960" s="9">
        <v>11955</v>
      </c>
      <c r="BX11960">
        <f t="shared" si="686"/>
        <v>1</v>
      </c>
      <c r="BY11960">
        <f t="shared" si="687"/>
        <v>1</v>
      </c>
    </row>
    <row r="11961" spans="1:77">
      <c r="A11961" s="33">
        <v>11956</v>
      </c>
      <c r="BP11961">
        <v>0.786353425406205</v>
      </c>
      <c r="BQ11961">
        <v>19920.3208185511</v>
      </c>
      <c r="BR11961">
        <v>1.35811488122821</v>
      </c>
      <c r="BS11961">
        <v>93505.3488620408</v>
      </c>
      <c r="BW11961" s="9">
        <v>11956</v>
      </c>
      <c r="BX11961">
        <f t="shared" si="686"/>
        <v>1</v>
      </c>
      <c r="BY11961">
        <f t="shared" si="687"/>
        <v>1</v>
      </c>
    </row>
    <row r="11962" spans="1:77">
      <c r="A11962" s="33">
        <v>11957</v>
      </c>
      <c r="BP11962">
        <v>0.859107842473762</v>
      </c>
      <c r="BQ11962">
        <v>16589.401211938</v>
      </c>
      <c r="BR11962">
        <v>1.47133148108751</v>
      </c>
      <c r="BS11962">
        <v>71948.4997230962</v>
      </c>
      <c r="BW11962" s="9">
        <v>11957</v>
      </c>
      <c r="BX11962">
        <f t="shared" si="686"/>
        <v>1</v>
      </c>
      <c r="BY11962">
        <f t="shared" si="687"/>
        <v>1</v>
      </c>
    </row>
    <row r="11963" spans="1:77">
      <c r="A11963" s="33">
        <v>11958</v>
      </c>
      <c r="BP11963">
        <v>0.785248335675785</v>
      </c>
      <c r="BQ11963">
        <v>13369.1162618373</v>
      </c>
      <c r="BR11963">
        <v>1.33950735553689</v>
      </c>
      <c r="BS11963">
        <v>82801.3773162584</v>
      </c>
      <c r="BW11963" s="9">
        <v>11958</v>
      </c>
      <c r="BX11963">
        <f t="shared" si="686"/>
        <v>1</v>
      </c>
      <c r="BY11963">
        <f t="shared" si="687"/>
        <v>1</v>
      </c>
    </row>
    <row r="11964" spans="1:77">
      <c r="A11964" s="33">
        <v>11959</v>
      </c>
      <c r="BP11964">
        <v>0.877538991624267</v>
      </c>
      <c r="BQ11964">
        <v>16403.6586678591</v>
      </c>
      <c r="BR11964">
        <v>1.52151428758994</v>
      </c>
      <c r="BS11964">
        <v>74270.4112993232</v>
      </c>
      <c r="BW11964" s="9">
        <v>11959</v>
      </c>
      <c r="BX11964">
        <f t="shared" si="686"/>
        <v>1</v>
      </c>
      <c r="BY11964">
        <f t="shared" si="687"/>
        <v>1</v>
      </c>
    </row>
    <row r="11965" spans="1:77">
      <c r="A11965" s="33">
        <v>11960</v>
      </c>
      <c r="BP11965">
        <v>0.802654666562423</v>
      </c>
      <c r="BQ11965">
        <v>12556.7911179274</v>
      </c>
      <c r="BR11965">
        <v>1.38467672144383</v>
      </c>
      <c r="BS11965">
        <v>82778.758339415</v>
      </c>
      <c r="BW11965" s="9">
        <v>11960</v>
      </c>
      <c r="BX11965">
        <f t="shared" si="686"/>
        <v>1</v>
      </c>
      <c r="BY11965">
        <f t="shared" si="687"/>
        <v>1</v>
      </c>
    </row>
    <row r="11966" spans="1:77">
      <c r="A11966" s="33">
        <v>11961</v>
      </c>
      <c r="BP11966">
        <v>0.772357574905375</v>
      </c>
      <c r="BQ11966">
        <v>14356.6719726614</v>
      </c>
      <c r="BR11966">
        <v>1.34789574473521</v>
      </c>
      <c r="BS11966">
        <v>68822.181134457</v>
      </c>
      <c r="BW11966" s="9">
        <v>11961</v>
      </c>
      <c r="BX11966">
        <f t="shared" si="686"/>
        <v>1</v>
      </c>
      <c r="BY11966">
        <f t="shared" si="687"/>
        <v>1</v>
      </c>
    </row>
    <row r="11967" spans="1:77">
      <c r="A11967" s="33">
        <v>11962</v>
      </c>
      <c r="BP11967">
        <v>0.815630760382356</v>
      </c>
      <c r="BQ11967">
        <v>12479.665909354</v>
      </c>
      <c r="BR11967">
        <v>1.40252423718173</v>
      </c>
      <c r="BS11967">
        <v>69389.3811906626</v>
      </c>
      <c r="BW11967" s="9">
        <v>11962</v>
      </c>
      <c r="BX11967">
        <f t="shared" si="686"/>
        <v>1</v>
      </c>
      <c r="BY11967">
        <f t="shared" si="687"/>
        <v>1</v>
      </c>
    </row>
    <row r="11968" spans="1:77">
      <c r="A11968" s="33">
        <v>11963</v>
      </c>
      <c r="BP11968">
        <v>0.812392528924338</v>
      </c>
      <c r="BQ11968">
        <v>15172.3985739638</v>
      </c>
      <c r="BR11968">
        <v>1.40105435375167</v>
      </c>
      <c r="BS11968">
        <v>73525.3102019477</v>
      </c>
      <c r="BW11968" s="9">
        <v>11963</v>
      </c>
      <c r="BX11968">
        <f t="shared" si="686"/>
        <v>1</v>
      </c>
      <c r="BY11968">
        <f t="shared" si="687"/>
        <v>1</v>
      </c>
    </row>
    <row r="11969" spans="1:77">
      <c r="A11969" s="33">
        <v>11964</v>
      </c>
      <c r="BP11969">
        <v>0.796566717138503</v>
      </c>
      <c r="BQ11969">
        <v>12977.7960355834</v>
      </c>
      <c r="BR11969">
        <v>1.37639217158501</v>
      </c>
      <c r="BS11969">
        <v>68218.861236997</v>
      </c>
      <c r="BW11969" s="9">
        <v>11964</v>
      </c>
      <c r="BX11969">
        <f t="shared" si="686"/>
        <v>1</v>
      </c>
      <c r="BY11969">
        <f t="shared" si="687"/>
        <v>1</v>
      </c>
    </row>
    <row r="11970" spans="1:77">
      <c r="A11970" s="33">
        <v>11965</v>
      </c>
      <c r="BP11970">
        <v>0.81220912462364</v>
      </c>
      <c r="BQ11970">
        <v>18431.1592363118</v>
      </c>
      <c r="BR11970">
        <v>1.39532768577555</v>
      </c>
      <c r="BS11970">
        <v>76781.102438124</v>
      </c>
      <c r="BW11970" s="9">
        <v>11965</v>
      </c>
      <c r="BX11970">
        <f t="shared" si="686"/>
        <v>1</v>
      </c>
      <c r="BY11970">
        <f t="shared" si="687"/>
        <v>1</v>
      </c>
    </row>
    <row r="11971" spans="1:77">
      <c r="A11971" s="33">
        <v>11966</v>
      </c>
      <c r="BP11971">
        <v>0.846680314581357</v>
      </c>
      <c r="BQ11971">
        <v>13595.9352450082</v>
      </c>
      <c r="BR11971">
        <v>1.46913694147361</v>
      </c>
      <c r="BS11971">
        <v>68453.9726327188</v>
      </c>
      <c r="BW11971" s="9">
        <v>11966</v>
      </c>
      <c r="BX11971">
        <f t="shared" si="686"/>
        <v>1</v>
      </c>
      <c r="BY11971">
        <f t="shared" si="687"/>
        <v>1</v>
      </c>
    </row>
    <row r="11972" spans="1:77">
      <c r="A11972" s="33">
        <v>11967</v>
      </c>
      <c r="BP11972">
        <v>0.781172909867246</v>
      </c>
      <c r="BQ11972">
        <v>15215.0096799262</v>
      </c>
      <c r="BR11972">
        <v>1.35348781217399</v>
      </c>
      <c r="BS11972">
        <v>71699.8901796264</v>
      </c>
      <c r="BW11972" s="9">
        <v>11967</v>
      </c>
      <c r="BX11972">
        <f t="shared" si="686"/>
        <v>1</v>
      </c>
      <c r="BY11972">
        <f t="shared" si="687"/>
        <v>1</v>
      </c>
    </row>
    <row r="11973" spans="1:77">
      <c r="A11973" s="33">
        <v>11968</v>
      </c>
      <c r="BP11973">
        <v>0.867893819227908</v>
      </c>
      <c r="BQ11973">
        <v>15455.2314308727</v>
      </c>
      <c r="BR11973">
        <v>1.48626358303447</v>
      </c>
      <c r="BS11973">
        <v>87053.1717538919</v>
      </c>
      <c r="BW11973" s="9">
        <v>11968</v>
      </c>
      <c r="BX11973">
        <f t="shared" si="686"/>
        <v>1</v>
      </c>
      <c r="BY11973">
        <f t="shared" si="687"/>
        <v>1</v>
      </c>
    </row>
    <row r="11974" spans="1:77">
      <c r="A11974" s="33">
        <v>11969</v>
      </c>
      <c r="BP11974">
        <v>0.776900774266468</v>
      </c>
      <c r="BQ11974">
        <v>10547.2141713012</v>
      </c>
      <c r="BR11974">
        <v>1.32994476187976</v>
      </c>
      <c r="BS11974">
        <v>64416.7844319602</v>
      </c>
      <c r="BW11974" s="9">
        <v>11969</v>
      </c>
      <c r="BX11974">
        <f t="shared" si="686"/>
        <v>1</v>
      </c>
      <c r="BY11974">
        <f t="shared" si="687"/>
        <v>1</v>
      </c>
    </row>
    <row r="11975" spans="1:77">
      <c r="A11975" s="33">
        <v>11970</v>
      </c>
      <c r="BP11975">
        <v>0.775953414500822</v>
      </c>
      <c r="BQ11975">
        <v>13877.4225517679</v>
      </c>
      <c r="BR11975">
        <v>1.34849078777858</v>
      </c>
      <c r="BS11975">
        <v>72703.4163805547</v>
      </c>
      <c r="BW11975" s="9">
        <v>11970</v>
      </c>
      <c r="BX11975">
        <f t="shared" ref="BX11975:BX12038" si="688">IF(BU11975=MAX($BU11975:$BV11975),1,0)</f>
        <v>1</v>
      </c>
      <c r="BY11975">
        <f t="shared" ref="BY11975:BY12038" si="689">IF(BV11975=MAX($BU11975:$BV11975),1,0)</f>
        <v>1</v>
      </c>
    </row>
    <row r="11976" spans="1:77">
      <c r="A11976" s="33">
        <v>11971</v>
      </c>
      <c r="BP11976">
        <v>0.826385252064805</v>
      </c>
      <c r="BQ11976">
        <v>13947.5069993481</v>
      </c>
      <c r="BR11976">
        <v>1.36362794508036</v>
      </c>
      <c r="BS11976">
        <v>83930.2735779309</v>
      </c>
      <c r="BW11976" s="9">
        <v>11971</v>
      </c>
      <c r="BX11976">
        <f t="shared" si="688"/>
        <v>1</v>
      </c>
      <c r="BY11976">
        <f t="shared" si="689"/>
        <v>1</v>
      </c>
    </row>
    <row r="11977" spans="1:77">
      <c r="A11977" s="33">
        <v>11972</v>
      </c>
      <c r="BP11977">
        <v>0.797612227742052</v>
      </c>
      <c r="BQ11977">
        <v>16882.9037623774</v>
      </c>
      <c r="BR11977">
        <v>1.38653780454067</v>
      </c>
      <c r="BS11977">
        <v>87895.9087242974</v>
      </c>
      <c r="BW11977" s="9">
        <v>11972</v>
      </c>
      <c r="BX11977">
        <f t="shared" si="688"/>
        <v>1</v>
      </c>
      <c r="BY11977">
        <f t="shared" si="689"/>
        <v>1</v>
      </c>
    </row>
    <row r="11978" spans="1:77">
      <c r="A11978" s="33">
        <v>11973</v>
      </c>
      <c r="BP11978">
        <v>0.819392927953979</v>
      </c>
      <c r="BQ11978">
        <v>14352.7094158307</v>
      </c>
      <c r="BR11978">
        <v>1.4112322849568</v>
      </c>
      <c r="BS11978">
        <v>69483.1878367668</v>
      </c>
      <c r="BW11978" s="9">
        <v>11973</v>
      </c>
      <c r="BX11978">
        <f t="shared" si="688"/>
        <v>1</v>
      </c>
      <c r="BY11978">
        <f t="shared" si="689"/>
        <v>1</v>
      </c>
    </row>
    <row r="11979" spans="1:77">
      <c r="A11979" s="33">
        <v>11974</v>
      </c>
      <c r="BP11979">
        <v>0.787943625854898</v>
      </c>
      <c r="BQ11979">
        <v>12644.5740563525</v>
      </c>
      <c r="BR11979">
        <v>1.3519248350984</v>
      </c>
      <c r="BS11979">
        <v>68266.080871568</v>
      </c>
      <c r="BW11979" s="9">
        <v>11974</v>
      </c>
      <c r="BX11979">
        <f t="shared" si="688"/>
        <v>1</v>
      </c>
      <c r="BY11979">
        <f t="shared" si="689"/>
        <v>1</v>
      </c>
    </row>
    <row r="11980" spans="1:77">
      <c r="A11980" s="33">
        <v>11975</v>
      </c>
      <c r="BP11980">
        <v>0.74763018044993</v>
      </c>
      <c r="BQ11980">
        <v>12817.8274058262</v>
      </c>
      <c r="BR11980">
        <v>1.26960926835675</v>
      </c>
      <c r="BS11980">
        <v>66385.953385777</v>
      </c>
      <c r="BW11980" s="9">
        <v>11975</v>
      </c>
      <c r="BX11980">
        <f t="shared" si="688"/>
        <v>1</v>
      </c>
      <c r="BY11980">
        <f t="shared" si="689"/>
        <v>1</v>
      </c>
    </row>
    <row r="11981" spans="1:77">
      <c r="A11981" s="33">
        <v>11976</v>
      </c>
      <c r="BP11981">
        <v>0.842785170705648</v>
      </c>
      <c r="BQ11981">
        <v>18719.6956264662</v>
      </c>
      <c r="BR11981">
        <v>1.46637153305364</v>
      </c>
      <c r="BS11981">
        <v>75969.8233610356</v>
      </c>
      <c r="BW11981" s="9">
        <v>11976</v>
      </c>
      <c r="BX11981">
        <f t="shared" si="688"/>
        <v>1</v>
      </c>
      <c r="BY11981">
        <f t="shared" si="689"/>
        <v>1</v>
      </c>
    </row>
    <row r="11982" spans="1:77">
      <c r="A11982" s="33">
        <v>11977</v>
      </c>
      <c r="BP11982">
        <v>0.826914969253584</v>
      </c>
      <c r="BQ11982">
        <v>13070.7846216045</v>
      </c>
      <c r="BR11982">
        <v>1.45307977937712</v>
      </c>
      <c r="BS11982">
        <v>84760.2312401047</v>
      </c>
      <c r="BW11982" s="9">
        <v>11977</v>
      </c>
      <c r="BX11982">
        <f t="shared" si="688"/>
        <v>1</v>
      </c>
      <c r="BY11982">
        <f t="shared" si="689"/>
        <v>1</v>
      </c>
    </row>
    <row r="11983" spans="1:77">
      <c r="A11983" s="33">
        <v>11978</v>
      </c>
      <c r="BP11983">
        <v>0.849382284392841</v>
      </c>
      <c r="BQ11983">
        <v>12233.9352694594</v>
      </c>
      <c r="BR11983">
        <v>1.4719340156157</v>
      </c>
      <c r="BS11983">
        <v>82447.2613896347</v>
      </c>
      <c r="BW11983" s="9">
        <v>11978</v>
      </c>
      <c r="BX11983">
        <f t="shared" si="688"/>
        <v>1</v>
      </c>
      <c r="BY11983">
        <f t="shared" si="689"/>
        <v>1</v>
      </c>
    </row>
    <row r="11984" spans="1:77">
      <c r="A11984" s="33">
        <v>11979</v>
      </c>
      <c r="BP11984">
        <v>0.790233484727569</v>
      </c>
      <c r="BQ11984">
        <v>16108.5131975811</v>
      </c>
      <c r="BR11984">
        <v>1.36520025627722</v>
      </c>
      <c r="BS11984">
        <v>73961.1811817636</v>
      </c>
      <c r="BW11984" s="9">
        <v>11979</v>
      </c>
      <c r="BX11984">
        <f t="shared" si="688"/>
        <v>1</v>
      </c>
      <c r="BY11984">
        <f t="shared" si="689"/>
        <v>1</v>
      </c>
    </row>
    <row r="11985" spans="1:77">
      <c r="A11985" s="33">
        <v>11980</v>
      </c>
      <c r="BP11985">
        <v>0.836789315881834</v>
      </c>
      <c r="BQ11985">
        <v>12042.3546690694</v>
      </c>
      <c r="BR11985">
        <v>1.44498686228611</v>
      </c>
      <c r="BS11985">
        <v>66257.3464967066</v>
      </c>
      <c r="BW11985" s="9">
        <v>11980</v>
      </c>
      <c r="BX11985">
        <f t="shared" si="688"/>
        <v>1</v>
      </c>
      <c r="BY11985">
        <f t="shared" si="689"/>
        <v>1</v>
      </c>
    </row>
    <row r="11986" spans="1:77">
      <c r="A11986" s="33">
        <v>11981</v>
      </c>
      <c r="BP11986">
        <v>0.793475915872877</v>
      </c>
      <c r="BQ11986">
        <v>13504.1420295785</v>
      </c>
      <c r="BR11986">
        <v>1.37087161177588</v>
      </c>
      <c r="BS11986">
        <v>69818.4056205641</v>
      </c>
      <c r="BW11986" s="9">
        <v>11981</v>
      </c>
      <c r="BX11986">
        <f t="shared" si="688"/>
        <v>1</v>
      </c>
      <c r="BY11986">
        <f t="shared" si="689"/>
        <v>1</v>
      </c>
    </row>
    <row r="11987" spans="1:77">
      <c r="A11987" s="33">
        <v>11982</v>
      </c>
      <c r="BP11987">
        <v>0.835345425403542</v>
      </c>
      <c r="BQ11987">
        <v>19357.1176161206</v>
      </c>
      <c r="BR11987">
        <v>1.45908490528668</v>
      </c>
      <c r="BS11987">
        <v>75690.5517689755</v>
      </c>
      <c r="BW11987" s="9">
        <v>11982</v>
      </c>
      <c r="BX11987">
        <f t="shared" si="688"/>
        <v>1</v>
      </c>
      <c r="BY11987">
        <f t="shared" si="689"/>
        <v>1</v>
      </c>
    </row>
    <row r="11988" spans="1:77">
      <c r="A11988" s="33">
        <v>11983</v>
      </c>
      <c r="BP11988">
        <v>0.766435380534343</v>
      </c>
      <c r="BQ11988">
        <v>13839.7546158727</v>
      </c>
      <c r="BR11988">
        <v>1.31439734980507</v>
      </c>
      <c r="BS11988">
        <v>86195.5433400556</v>
      </c>
      <c r="BW11988" s="9">
        <v>11983</v>
      </c>
      <c r="BX11988">
        <f t="shared" si="688"/>
        <v>1</v>
      </c>
      <c r="BY11988">
        <f t="shared" si="689"/>
        <v>1</v>
      </c>
    </row>
    <row r="11989" spans="1:77">
      <c r="A11989" s="33">
        <v>11984</v>
      </c>
      <c r="BP11989">
        <v>0.739745998950445</v>
      </c>
      <c r="BQ11989">
        <v>14788.6859975929</v>
      </c>
      <c r="BR11989">
        <v>1.26010148127556</v>
      </c>
      <c r="BS11989">
        <v>88947.5794889588</v>
      </c>
      <c r="BW11989" s="9">
        <v>11984</v>
      </c>
      <c r="BX11989">
        <f t="shared" si="688"/>
        <v>1</v>
      </c>
      <c r="BY11989">
        <f t="shared" si="689"/>
        <v>1</v>
      </c>
    </row>
    <row r="11990" spans="1:77">
      <c r="A11990" s="33">
        <v>11985</v>
      </c>
      <c r="BP11990">
        <v>0.733150317467482</v>
      </c>
      <c r="BQ11990">
        <v>15995.9530830567</v>
      </c>
      <c r="BR11990">
        <v>1.24885737334531</v>
      </c>
      <c r="BS11990">
        <v>73060.5323032832</v>
      </c>
      <c r="BW11990" s="9">
        <v>11985</v>
      </c>
      <c r="BX11990">
        <f t="shared" si="688"/>
        <v>1</v>
      </c>
      <c r="BY11990">
        <f t="shared" si="689"/>
        <v>1</v>
      </c>
    </row>
    <row r="11991" spans="1:77">
      <c r="A11991" s="33">
        <v>11986</v>
      </c>
      <c r="BP11991">
        <v>0.829318656980772</v>
      </c>
      <c r="BQ11991">
        <v>16253.0333802866</v>
      </c>
      <c r="BR11991">
        <v>1.43502194574422</v>
      </c>
      <c r="BS11991">
        <v>70691.5623253549</v>
      </c>
      <c r="BW11991" s="9">
        <v>11986</v>
      </c>
      <c r="BX11991">
        <f t="shared" si="688"/>
        <v>1</v>
      </c>
      <c r="BY11991">
        <f t="shared" si="689"/>
        <v>1</v>
      </c>
    </row>
    <row r="11992" spans="1:77">
      <c r="A11992" s="33">
        <v>11987</v>
      </c>
      <c r="BP11992">
        <v>0.812930106997011</v>
      </c>
      <c r="BQ11992">
        <v>14541.9644956613</v>
      </c>
      <c r="BR11992">
        <v>1.38879624562145</v>
      </c>
      <c r="BS11992">
        <v>68498.661930209</v>
      </c>
      <c r="BW11992" s="9">
        <v>11987</v>
      </c>
      <c r="BX11992">
        <f t="shared" si="688"/>
        <v>1</v>
      </c>
      <c r="BY11992">
        <f t="shared" si="689"/>
        <v>1</v>
      </c>
    </row>
    <row r="11993" spans="1:77">
      <c r="A11993" s="33">
        <v>11988</v>
      </c>
      <c r="BP11993">
        <v>0.827388613278858</v>
      </c>
      <c r="BQ11993">
        <v>18857.7711888375</v>
      </c>
      <c r="BR11993">
        <v>1.41729896652615</v>
      </c>
      <c r="BS11993">
        <v>94294.5085791566</v>
      </c>
      <c r="BW11993" s="9">
        <v>11988</v>
      </c>
      <c r="BX11993">
        <f t="shared" si="688"/>
        <v>1</v>
      </c>
      <c r="BY11993">
        <f t="shared" si="689"/>
        <v>1</v>
      </c>
    </row>
    <row r="11994" spans="1:77">
      <c r="A11994" s="33">
        <v>11989</v>
      </c>
      <c r="BP11994">
        <v>0.826232868785908</v>
      </c>
      <c r="BQ11994">
        <v>15185.4576145877</v>
      </c>
      <c r="BR11994">
        <v>1.41737359303346</v>
      </c>
      <c r="BS11994">
        <v>69312.6006962504</v>
      </c>
      <c r="BW11994" s="9">
        <v>11989</v>
      </c>
      <c r="BX11994">
        <f t="shared" si="688"/>
        <v>1</v>
      </c>
      <c r="BY11994">
        <f t="shared" si="689"/>
        <v>1</v>
      </c>
    </row>
    <row r="11995" spans="1:77">
      <c r="A11995" s="33">
        <v>11990</v>
      </c>
      <c r="BP11995">
        <v>0.816336351147295</v>
      </c>
      <c r="BQ11995">
        <v>11478.2544107912</v>
      </c>
      <c r="BR11995">
        <v>1.39230005216823</v>
      </c>
      <c r="BS11995">
        <v>65070.715904774</v>
      </c>
      <c r="BW11995" s="9">
        <v>11990</v>
      </c>
      <c r="BX11995">
        <f t="shared" si="688"/>
        <v>1</v>
      </c>
      <c r="BY11995">
        <f t="shared" si="689"/>
        <v>1</v>
      </c>
    </row>
    <row r="11996" spans="1:77">
      <c r="A11996" s="33">
        <v>11991</v>
      </c>
      <c r="BP11996">
        <v>0.793017924596203</v>
      </c>
      <c r="BQ11996">
        <v>13120.1188056044</v>
      </c>
      <c r="BR11996">
        <v>1.35257431538217</v>
      </c>
      <c r="BS11996">
        <v>83390.1600418936</v>
      </c>
      <c r="BW11996" s="9">
        <v>11991</v>
      </c>
      <c r="BX11996">
        <f t="shared" si="688"/>
        <v>1</v>
      </c>
      <c r="BY11996">
        <f t="shared" si="689"/>
        <v>1</v>
      </c>
    </row>
    <row r="11997" spans="1:77">
      <c r="A11997" s="33">
        <v>11992</v>
      </c>
      <c r="BP11997">
        <v>0.730698123722228</v>
      </c>
      <c r="BQ11997">
        <v>16196.2224559348</v>
      </c>
      <c r="BR11997">
        <v>1.23759098486537</v>
      </c>
      <c r="BS11997">
        <v>86778.5064975887</v>
      </c>
      <c r="BW11997" s="9">
        <v>11992</v>
      </c>
      <c r="BX11997">
        <f t="shared" si="688"/>
        <v>1</v>
      </c>
      <c r="BY11997">
        <f t="shared" si="689"/>
        <v>1</v>
      </c>
    </row>
    <row r="11998" spans="1:77">
      <c r="A11998" s="33">
        <v>11993</v>
      </c>
      <c r="BP11998">
        <v>0.743922520933543</v>
      </c>
      <c r="BQ11998">
        <v>15724.7388425948</v>
      </c>
      <c r="BR11998">
        <v>1.27435670045707</v>
      </c>
      <c r="BS11998">
        <v>72584.4529618535</v>
      </c>
      <c r="BW11998" s="9">
        <v>11993</v>
      </c>
      <c r="BX11998">
        <f t="shared" si="688"/>
        <v>1</v>
      </c>
      <c r="BY11998">
        <f t="shared" si="689"/>
        <v>1</v>
      </c>
    </row>
    <row r="11999" spans="1:77">
      <c r="A11999" s="33">
        <v>11994</v>
      </c>
      <c r="BP11999">
        <v>0.79947863726621</v>
      </c>
      <c r="BQ11999">
        <v>14480.3888500083</v>
      </c>
      <c r="BR11999">
        <v>1.37188355461743</v>
      </c>
      <c r="BS11999">
        <v>89382.0771393209</v>
      </c>
      <c r="BW11999" s="9">
        <v>11994</v>
      </c>
      <c r="BX11999">
        <f t="shared" si="688"/>
        <v>1</v>
      </c>
      <c r="BY11999">
        <f t="shared" si="689"/>
        <v>1</v>
      </c>
    </row>
    <row r="12000" spans="1:77">
      <c r="A12000" s="33">
        <v>11995</v>
      </c>
      <c r="BP12000">
        <v>0.814444910217282</v>
      </c>
      <c r="BQ12000">
        <v>18029.9388022781</v>
      </c>
      <c r="BR12000">
        <v>1.39362203145518</v>
      </c>
      <c r="BS12000">
        <v>72609.8712242201</v>
      </c>
      <c r="BW12000" s="9">
        <v>11995</v>
      </c>
      <c r="BX12000">
        <f t="shared" si="688"/>
        <v>1</v>
      </c>
      <c r="BY12000">
        <f t="shared" si="689"/>
        <v>1</v>
      </c>
    </row>
    <row r="12001" spans="1:77">
      <c r="A12001" s="33">
        <v>11996</v>
      </c>
      <c r="BP12001">
        <v>0.8397781515899</v>
      </c>
      <c r="BQ12001">
        <v>10685.6598197653</v>
      </c>
      <c r="BR12001">
        <v>1.45266199219287</v>
      </c>
      <c r="BS12001">
        <v>62908.6017437611</v>
      </c>
      <c r="BW12001" s="9">
        <v>11996</v>
      </c>
      <c r="BX12001">
        <f t="shared" si="688"/>
        <v>1</v>
      </c>
      <c r="BY12001">
        <f t="shared" si="689"/>
        <v>1</v>
      </c>
    </row>
    <row r="12002" spans="1:77">
      <c r="A12002" s="33">
        <v>11997</v>
      </c>
      <c r="BP12002">
        <v>0.840743559888396</v>
      </c>
      <c r="BQ12002">
        <v>13666.7637102526</v>
      </c>
      <c r="BR12002">
        <v>1.43276498639812</v>
      </c>
      <c r="BS12002">
        <v>68071.3389399152</v>
      </c>
      <c r="BW12002" s="9">
        <v>11997</v>
      </c>
      <c r="BX12002">
        <f t="shared" si="688"/>
        <v>1</v>
      </c>
      <c r="BY12002">
        <f t="shared" si="689"/>
        <v>1</v>
      </c>
    </row>
    <row r="12003" spans="1:77">
      <c r="A12003" s="33">
        <v>11998</v>
      </c>
      <c r="BP12003">
        <v>0.745578049268074</v>
      </c>
      <c r="BQ12003">
        <v>21317.9837887967</v>
      </c>
      <c r="BR12003">
        <v>1.26275841603012</v>
      </c>
      <c r="BS12003">
        <v>78561.6514015766</v>
      </c>
      <c r="BW12003" s="9">
        <v>11998</v>
      </c>
      <c r="BX12003">
        <f t="shared" si="688"/>
        <v>1</v>
      </c>
      <c r="BY12003">
        <f t="shared" si="689"/>
        <v>1</v>
      </c>
    </row>
    <row r="12004" spans="1:77">
      <c r="A12004" s="33">
        <v>11999</v>
      </c>
      <c r="BP12004">
        <v>0.805225170710425</v>
      </c>
      <c r="BQ12004">
        <v>15857.3916202608</v>
      </c>
      <c r="BR12004">
        <v>1.39422028324014</v>
      </c>
      <c r="BS12004">
        <v>72171.0034952825</v>
      </c>
      <c r="BW12004" s="9">
        <v>11999</v>
      </c>
      <c r="BX12004">
        <f t="shared" si="688"/>
        <v>1</v>
      </c>
      <c r="BY12004">
        <f t="shared" si="689"/>
        <v>1</v>
      </c>
    </row>
    <row r="12005" spans="1:77">
      <c r="A12005" s="33">
        <v>12000</v>
      </c>
      <c r="BP12005">
        <v>0.79987767107056</v>
      </c>
      <c r="BQ12005">
        <v>13390.5954617966</v>
      </c>
      <c r="BR12005">
        <v>1.37020335174433</v>
      </c>
      <c r="BS12005">
        <v>66670.9667377777</v>
      </c>
      <c r="BW12005" s="9">
        <v>12000</v>
      </c>
      <c r="BX12005">
        <f t="shared" si="688"/>
        <v>1</v>
      </c>
      <c r="BY12005">
        <f t="shared" si="689"/>
        <v>1</v>
      </c>
    </row>
    <row r="12006" spans="1:77">
      <c r="A12006" s="15">
        <v>12001</v>
      </c>
      <c r="BP12006">
        <v>0.836050669146271</v>
      </c>
      <c r="BQ12006">
        <v>18960.4333975215</v>
      </c>
      <c r="BR12006">
        <v>1.45075495895323</v>
      </c>
      <c r="BS12006">
        <v>78777.4412669468</v>
      </c>
      <c r="BW12006" s="29">
        <v>12001</v>
      </c>
      <c r="BX12006">
        <f t="shared" si="688"/>
        <v>1</v>
      </c>
      <c r="BY12006">
        <f t="shared" si="689"/>
        <v>1</v>
      </c>
    </row>
    <row r="12007" spans="1:77">
      <c r="A12007" s="15">
        <v>12002</v>
      </c>
      <c r="BP12007">
        <v>0.870556359616808</v>
      </c>
      <c r="BQ12007">
        <v>16781.831646916</v>
      </c>
      <c r="BR12007">
        <v>1.48720065703917</v>
      </c>
      <c r="BS12007">
        <v>72588.0030287352</v>
      </c>
      <c r="BW12007" s="29">
        <v>12002</v>
      </c>
      <c r="BX12007">
        <f t="shared" si="688"/>
        <v>1</v>
      </c>
      <c r="BY12007">
        <f t="shared" si="689"/>
        <v>1</v>
      </c>
    </row>
    <row r="12008" spans="1:77">
      <c r="A12008" s="15">
        <v>12003</v>
      </c>
      <c r="BP12008">
        <v>0.793058997920723</v>
      </c>
      <c r="BQ12008">
        <v>16796.0825318201</v>
      </c>
      <c r="BR12008">
        <v>1.37618133127105</v>
      </c>
      <c r="BS12008">
        <v>77079.5070324468</v>
      </c>
      <c r="BW12008" s="29">
        <v>12003</v>
      </c>
      <c r="BX12008">
        <f t="shared" si="688"/>
        <v>1</v>
      </c>
      <c r="BY12008">
        <f t="shared" si="689"/>
        <v>1</v>
      </c>
    </row>
    <row r="12009" spans="1:77">
      <c r="A12009" s="15">
        <v>12004</v>
      </c>
      <c r="BP12009">
        <v>0.789649253816847</v>
      </c>
      <c r="BQ12009">
        <v>14952.7223867521</v>
      </c>
      <c r="BR12009">
        <v>1.35991056974238</v>
      </c>
      <c r="BS12009">
        <v>71737.2824017748</v>
      </c>
      <c r="BW12009" s="29">
        <v>12004</v>
      </c>
      <c r="BX12009">
        <f t="shared" si="688"/>
        <v>1</v>
      </c>
      <c r="BY12009">
        <f t="shared" si="689"/>
        <v>1</v>
      </c>
    </row>
    <row r="12010" spans="1:77">
      <c r="A12010" s="15">
        <v>12005</v>
      </c>
      <c r="BP12010">
        <v>0.797227067073971</v>
      </c>
      <c r="BQ12010">
        <v>16518.3122126474</v>
      </c>
      <c r="BR12010">
        <v>1.36833525804281</v>
      </c>
      <c r="BS12010">
        <v>78242.7334291177</v>
      </c>
      <c r="BW12010" s="29">
        <v>12005</v>
      </c>
      <c r="BX12010">
        <f t="shared" si="688"/>
        <v>1</v>
      </c>
      <c r="BY12010">
        <f t="shared" si="689"/>
        <v>1</v>
      </c>
    </row>
    <row r="12011" spans="1:77">
      <c r="A12011" s="15">
        <v>12006</v>
      </c>
      <c r="BP12011">
        <v>0.838183559340945</v>
      </c>
      <c r="BQ12011">
        <v>18130.6492265535</v>
      </c>
      <c r="BR12011">
        <v>1.45862826427787</v>
      </c>
      <c r="BS12011">
        <v>78959.7217722902</v>
      </c>
      <c r="BW12011" s="29">
        <v>12006</v>
      </c>
      <c r="BX12011">
        <f t="shared" si="688"/>
        <v>1</v>
      </c>
      <c r="BY12011">
        <f t="shared" si="689"/>
        <v>1</v>
      </c>
    </row>
    <row r="12012" spans="1:77">
      <c r="A12012" s="15">
        <v>12007</v>
      </c>
      <c r="BP12012">
        <v>0.799203691344349</v>
      </c>
      <c r="BQ12012">
        <v>16245.1475609818</v>
      </c>
      <c r="BR12012">
        <v>1.37103911400265</v>
      </c>
      <c r="BS12012">
        <v>93136.0557613653</v>
      </c>
      <c r="BW12012" s="29">
        <v>12007</v>
      </c>
      <c r="BX12012">
        <f t="shared" si="688"/>
        <v>1</v>
      </c>
      <c r="BY12012">
        <f t="shared" si="689"/>
        <v>1</v>
      </c>
    </row>
    <row r="12013" spans="1:77">
      <c r="A12013" s="15">
        <v>12008</v>
      </c>
      <c r="BP12013">
        <v>0.818617826266116</v>
      </c>
      <c r="BQ12013">
        <v>12563.2513423675</v>
      </c>
      <c r="BR12013">
        <v>1.4298677372916</v>
      </c>
      <c r="BS12013">
        <v>70303.2837079487</v>
      </c>
      <c r="BW12013" s="29">
        <v>12008</v>
      </c>
      <c r="BX12013">
        <f t="shared" si="688"/>
        <v>1</v>
      </c>
      <c r="BY12013">
        <f t="shared" si="689"/>
        <v>1</v>
      </c>
    </row>
    <row r="12014" spans="1:77">
      <c r="A12014" s="15">
        <v>12009</v>
      </c>
      <c r="BP12014">
        <v>0.792887470520679</v>
      </c>
      <c r="BQ12014">
        <v>13789.0227061197</v>
      </c>
      <c r="BR12014">
        <v>1.35300739954498</v>
      </c>
      <c r="BS12014">
        <v>73974.8889648251</v>
      </c>
      <c r="BW12014" s="29">
        <v>12009</v>
      </c>
      <c r="BX12014">
        <f t="shared" si="688"/>
        <v>1</v>
      </c>
      <c r="BY12014">
        <f t="shared" si="689"/>
        <v>1</v>
      </c>
    </row>
    <row r="12015" spans="1:77">
      <c r="A12015" s="15">
        <v>12010</v>
      </c>
      <c r="BP12015">
        <v>0.825097966994089</v>
      </c>
      <c r="BQ12015">
        <v>16783.0915626528</v>
      </c>
      <c r="BR12015">
        <v>1.43911874924661</v>
      </c>
      <c r="BS12015">
        <v>76853.7157429619</v>
      </c>
      <c r="BW12015" s="29">
        <v>12010</v>
      </c>
      <c r="BX12015">
        <f t="shared" si="688"/>
        <v>1</v>
      </c>
      <c r="BY12015">
        <f t="shared" si="689"/>
        <v>1</v>
      </c>
    </row>
    <row r="12016" spans="1:77">
      <c r="A12016" s="15">
        <v>12011</v>
      </c>
      <c r="BP12016">
        <v>0.823593782433609</v>
      </c>
      <c r="BQ12016">
        <v>11662.6938953278</v>
      </c>
      <c r="BR12016">
        <v>1.38925609501124</v>
      </c>
      <c r="BS12016">
        <v>69556.0102098409</v>
      </c>
      <c r="BW12016" s="29">
        <v>12011</v>
      </c>
      <c r="BX12016">
        <f t="shared" si="688"/>
        <v>1</v>
      </c>
      <c r="BY12016">
        <f t="shared" si="689"/>
        <v>1</v>
      </c>
    </row>
    <row r="12017" spans="1:77">
      <c r="A12017" s="15">
        <v>12012</v>
      </c>
      <c r="BP12017">
        <v>0.812297057214089</v>
      </c>
      <c r="BQ12017">
        <v>12897.2685624499</v>
      </c>
      <c r="BR12017">
        <v>1.42403884979579</v>
      </c>
      <c r="BS12017">
        <v>74058.2982943443</v>
      </c>
      <c r="BW12017" s="29">
        <v>12012</v>
      </c>
      <c r="BX12017">
        <f t="shared" si="688"/>
        <v>1</v>
      </c>
      <c r="BY12017">
        <f t="shared" si="689"/>
        <v>1</v>
      </c>
    </row>
    <row r="12018" spans="1:77">
      <c r="A12018" s="15">
        <v>12013</v>
      </c>
      <c r="BP12018">
        <v>0.852086910746777</v>
      </c>
      <c r="BQ12018">
        <v>12664.6643988491</v>
      </c>
      <c r="BR12018">
        <v>1.48516058301767</v>
      </c>
      <c r="BS12018">
        <v>90346.4243558969</v>
      </c>
      <c r="BW12018" s="29">
        <v>12013</v>
      </c>
      <c r="BX12018">
        <f t="shared" si="688"/>
        <v>1</v>
      </c>
      <c r="BY12018">
        <f t="shared" si="689"/>
        <v>1</v>
      </c>
    </row>
    <row r="12019" spans="1:77">
      <c r="A12019" s="15">
        <v>12014</v>
      </c>
      <c r="BP12019">
        <v>0.773139010316695</v>
      </c>
      <c r="BQ12019">
        <v>18393.058296966</v>
      </c>
      <c r="BR12019">
        <v>1.33106062989155</v>
      </c>
      <c r="BS12019">
        <v>84685.9611047914</v>
      </c>
      <c r="BW12019" s="29">
        <v>12014</v>
      </c>
      <c r="BX12019">
        <f t="shared" si="688"/>
        <v>1</v>
      </c>
      <c r="BY12019">
        <f t="shared" si="689"/>
        <v>1</v>
      </c>
    </row>
    <row r="12020" spans="1:77">
      <c r="A12020" s="15">
        <v>12015</v>
      </c>
      <c r="BP12020">
        <v>0.803585872011021</v>
      </c>
      <c r="BQ12020">
        <v>11525.7805590767</v>
      </c>
      <c r="BR12020">
        <v>1.37611423958595</v>
      </c>
      <c r="BS12020">
        <v>69686.6158630926</v>
      </c>
      <c r="BW12020" s="29">
        <v>12015</v>
      </c>
      <c r="BX12020">
        <f t="shared" si="688"/>
        <v>1</v>
      </c>
      <c r="BY12020">
        <f t="shared" si="689"/>
        <v>1</v>
      </c>
    </row>
    <row r="12021" spans="1:77">
      <c r="A12021" s="15">
        <v>12016</v>
      </c>
      <c r="BP12021">
        <v>0.810026741818035</v>
      </c>
      <c r="BQ12021">
        <v>13894.5869571179</v>
      </c>
      <c r="BR12021">
        <v>1.40929698544909</v>
      </c>
      <c r="BS12021">
        <v>90004.8224861925</v>
      </c>
      <c r="BW12021" s="29">
        <v>12016</v>
      </c>
      <c r="BX12021">
        <f t="shared" si="688"/>
        <v>1</v>
      </c>
      <c r="BY12021">
        <f t="shared" si="689"/>
        <v>1</v>
      </c>
    </row>
    <row r="12022" spans="1:77">
      <c r="A12022" s="15">
        <v>12017</v>
      </c>
      <c r="BP12022">
        <v>0.753409481023047</v>
      </c>
      <c r="BQ12022">
        <v>18855.3866085544</v>
      </c>
      <c r="BR12022">
        <v>1.29702710876121</v>
      </c>
      <c r="BS12022">
        <v>84981.5538757224</v>
      </c>
      <c r="BW12022" s="29">
        <v>12017</v>
      </c>
      <c r="BX12022">
        <f t="shared" si="688"/>
        <v>1</v>
      </c>
      <c r="BY12022">
        <f t="shared" si="689"/>
        <v>1</v>
      </c>
    </row>
    <row r="12023" spans="1:77">
      <c r="A12023" s="15">
        <v>12018</v>
      </c>
      <c r="BP12023">
        <v>0.807882416431597</v>
      </c>
      <c r="BQ12023">
        <v>23510.7723187403</v>
      </c>
      <c r="BR12023">
        <v>1.37481347907882</v>
      </c>
      <c r="BS12023">
        <v>84588.8003312001</v>
      </c>
      <c r="BW12023" s="29">
        <v>12018</v>
      </c>
      <c r="BX12023">
        <f t="shared" si="688"/>
        <v>1</v>
      </c>
      <c r="BY12023">
        <f t="shared" si="689"/>
        <v>1</v>
      </c>
    </row>
    <row r="12024" spans="1:77">
      <c r="A12024" s="15">
        <v>12019</v>
      </c>
      <c r="BP12024">
        <v>0.839242155238727</v>
      </c>
      <c r="BQ12024">
        <v>15621.2418124917</v>
      </c>
      <c r="BR12024">
        <v>1.42202708580669</v>
      </c>
      <c r="BS12024">
        <v>73619.3063516745</v>
      </c>
      <c r="BW12024" s="29">
        <v>12019</v>
      </c>
      <c r="BX12024">
        <f t="shared" si="688"/>
        <v>1</v>
      </c>
      <c r="BY12024">
        <f t="shared" si="689"/>
        <v>1</v>
      </c>
    </row>
    <row r="12025" spans="1:77">
      <c r="A12025" s="15">
        <v>12020</v>
      </c>
      <c r="BP12025">
        <v>0.794160228419292</v>
      </c>
      <c r="BQ12025">
        <v>16833.658799971</v>
      </c>
      <c r="BR12025">
        <v>1.37308952835099</v>
      </c>
      <c r="BS12025">
        <v>94920.6478494101</v>
      </c>
      <c r="BW12025" s="29">
        <v>12020</v>
      </c>
      <c r="BX12025">
        <f t="shared" si="688"/>
        <v>1</v>
      </c>
      <c r="BY12025">
        <f t="shared" si="689"/>
        <v>1</v>
      </c>
    </row>
    <row r="12026" spans="1:77">
      <c r="A12026" s="15">
        <v>12021</v>
      </c>
      <c r="BP12026">
        <v>0.841570659160995</v>
      </c>
      <c r="BQ12026">
        <v>12166.6773497769</v>
      </c>
      <c r="BR12026">
        <v>1.44894365775271</v>
      </c>
      <c r="BS12026">
        <v>72081.5155016919</v>
      </c>
      <c r="BW12026" s="29">
        <v>12021</v>
      </c>
      <c r="BX12026">
        <f t="shared" si="688"/>
        <v>1</v>
      </c>
      <c r="BY12026">
        <f t="shared" si="689"/>
        <v>1</v>
      </c>
    </row>
    <row r="12027" spans="1:77">
      <c r="A12027" s="15">
        <v>12022</v>
      </c>
      <c r="BP12027">
        <v>0.816709215722036</v>
      </c>
      <c r="BQ12027">
        <v>19963.8367713047</v>
      </c>
      <c r="BR12027">
        <v>1.38615632399713</v>
      </c>
      <c r="BS12027">
        <v>100552.144214856</v>
      </c>
      <c r="BW12027" s="29">
        <v>12022</v>
      </c>
      <c r="BX12027">
        <f t="shared" si="688"/>
        <v>1</v>
      </c>
      <c r="BY12027">
        <f t="shared" si="689"/>
        <v>1</v>
      </c>
    </row>
    <row r="12028" spans="1:77">
      <c r="A12028" s="15">
        <v>12023</v>
      </c>
      <c r="BP12028">
        <v>0.846812140967539</v>
      </c>
      <c r="BQ12028">
        <v>15844.620272782</v>
      </c>
      <c r="BR12028">
        <v>1.47553198197119</v>
      </c>
      <c r="BS12028">
        <v>72901.7760814059</v>
      </c>
      <c r="BW12028" s="29">
        <v>12023</v>
      </c>
      <c r="BX12028">
        <f t="shared" si="688"/>
        <v>1</v>
      </c>
      <c r="BY12028">
        <f t="shared" si="689"/>
        <v>1</v>
      </c>
    </row>
    <row r="12029" spans="1:77">
      <c r="A12029" s="15">
        <v>12024</v>
      </c>
      <c r="BP12029">
        <v>0.781342297897087</v>
      </c>
      <c r="BQ12029">
        <v>12106.7185246174</v>
      </c>
      <c r="BR12029">
        <v>1.32003564796209</v>
      </c>
      <c r="BS12029">
        <v>69957.1437070168</v>
      </c>
      <c r="BW12029" s="29">
        <v>12024</v>
      </c>
      <c r="BX12029">
        <f t="shared" si="688"/>
        <v>1</v>
      </c>
      <c r="BY12029">
        <f t="shared" si="689"/>
        <v>1</v>
      </c>
    </row>
    <row r="12030" spans="1:77">
      <c r="A12030" s="15">
        <v>12025</v>
      </c>
      <c r="BP12030">
        <v>0.820870314898902</v>
      </c>
      <c r="BQ12030">
        <v>15211.379489006</v>
      </c>
      <c r="BR12030">
        <v>1.41017746176671</v>
      </c>
      <c r="BS12030">
        <v>75916.904233629</v>
      </c>
      <c r="BW12030" s="29">
        <v>12025</v>
      </c>
      <c r="BX12030">
        <f t="shared" si="688"/>
        <v>1</v>
      </c>
      <c r="BY12030">
        <f t="shared" si="689"/>
        <v>1</v>
      </c>
    </row>
    <row r="12031" spans="1:77">
      <c r="A12031" s="15">
        <v>12026</v>
      </c>
      <c r="BP12031">
        <v>0.778546440938195</v>
      </c>
      <c r="BQ12031">
        <v>17642.3538136221</v>
      </c>
      <c r="BR12031">
        <v>1.3611646898007</v>
      </c>
      <c r="BS12031">
        <v>83046.8153486425</v>
      </c>
      <c r="BW12031" s="29">
        <v>12026</v>
      </c>
      <c r="BX12031">
        <f t="shared" si="688"/>
        <v>1</v>
      </c>
      <c r="BY12031">
        <f t="shared" si="689"/>
        <v>1</v>
      </c>
    </row>
    <row r="12032" spans="1:77">
      <c r="A12032" s="15">
        <v>12027</v>
      </c>
      <c r="BP12032">
        <v>0.774095699221885</v>
      </c>
      <c r="BQ12032">
        <v>17161.5607754748</v>
      </c>
      <c r="BR12032">
        <v>1.30316947758574</v>
      </c>
      <c r="BS12032">
        <v>76478.4634541166</v>
      </c>
      <c r="BW12032" s="29">
        <v>12027</v>
      </c>
      <c r="BX12032">
        <f t="shared" si="688"/>
        <v>1</v>
      </c>
      <c r="BY12032">
        <f t="shared" si="689"/>
        <v>1</v>
      </c>
    </row>
    <row r="12033" spans="1:77">
      <c r="A12033" s="15">
        <v>12028</v>
      </c>
      <c r="BP12033">
        <v>0.793460693739401</v>
      </c>
      <c r="BQ12033">
        <v>14840.721051106</v>
      </c>
      <c r="BR12033">
        <v>1.31359575818169</v>
      </c>
      <c r="BS12033">
        <v>70629.6389240751</v>
      </c>
      <c r="BW12033" s="29">
        <v>12028</v>
      </c>
      <c r="BX12033">
        <f t="shared" si="688"/>
        <v>1</v>
      </c>
      <c r="BY12033">
        <f t="shared" si="689"/>
        <v>1</v>
      </c>
    </row>
    <row r="12034" spans="1:77">
      <c r="A12034" s="15">
        <v>12029</v>
      </c>
      <c r="BP12034">
        <v>0.804885429431903</v>
      </c>
      <c r="BQ12034">
        <v>11566.4541205824</v>
      </c>
      <c r="BR12034">
        <v>1.38698442039668</v>
      </c>
      <c r="BS12034">
        <v>91047.9143594383</v>
      </c>
      <c r="BW12034" s="29">
        <v>12029</v>
      </c>
      <c r="BX12034">
        <f t="shared" si="688"/>
        <v>1</v>
      </c>
      <c r="BY12034">
        <f t="shared" si="689"/>
        <v>1</v>
      </c>
    </row>
    <row r="12035" spans="1:77">
      <c r="A12035" s="15">
        <v>12030</v>
      </c>
      <c r="BP12035">
        <v>0.778684263074129</v>
      </c>
      <c r="BQ12035">
        <v>12774.5978824128</v>
      </c>
      <c r="BR12035">
        <v>1.3104613273565</v>
      </c>
      <c r="BS12035">
        <v>87654.8619923928</v>
      </c>
      <c r="BW12035" s="29">
        <v>12030</v>
      </c>
      <c r="BX12035">
        <f t="shared" si="688"/>
        <v>1</v>
      </c>
      <c r="BY12035">
        <f t="shared" si="689"/>
        <v>1</v>
      </c>
    </row>
    <row r="12036" spans="1:77">
      <c r="A12036" s="15">
        <v>12031</v>
      </c>
      <c r="BP12036">
        <v>0.815615273536954</v>
      </c>
      <c r="BQ12036">
        <v>13919.6828693103</v>
      </c>
      <c r="BR12036">
        <v>1.41289689123448</v>
      </c>
      <c r="BS12036">
        <v>92311.1973356402</v>
      </c>
      <c r="BW12036" s="29">
        <v>12031</v>
      </c>
      <c r="BX12036">
        <f t="shared" si="688"/>
        <v>1</v>
      </c>
      <c r="BY12036">
        <f t="shared" si="689"/>
        <v>1</v>
      </c>
    </row>
    <row r="12037" spans="1:77">
      <c r="A12037" s="15">
        <v>12032</v>
      </c>
      <c r="BP12037">
        <v>0.808497406645533</v>
      </c>
      <c r="BQ12037">
        <v>13171.6869426953</v>
      </c>
      <c r="BR12037">
        <v>1.37915365544016</v>
      </c>
      <c r="BS12037">
        <v>70617.2350565142</v>
      </c>
      <c r="BW12037" s="29">
        <v>12032</v>
      </c>
      <c r="BX12037">
        <f t="shared" si="688"/>
        <v>1</v>
      </c>
      <c r="BY12037">
        <f t="shared" si="689"/>
        <v>1</v>
      </c>
    </row>
    <row r="12038" spans="1:77">
      <c r="A12038" s="15">
        <v>12033</v>
      </c>
      <c r="BP12038">
        <v>0.782734152410304</v>
      </c>
      <c r="BQ12038">
        <v>16158.6381627643</v>
      </c>
      <c r="BR12038">
        <v>1.35236783633715</v>
      </c>
      <c r="BS12038">
        <v>77609.3342681774</v>
      </c>
      <c r="BW12038" s="29">
        <v>12033</v>
      </c>
      <c r="BX12038">
        <f t="shared" si="688"/>
        <v>1</v>
      </c>
      <c r="BY12038">
        <f t="shared" si="689"/>
        <v>1</v>
      </c>
    </row>
    <row r="12039" spans="1:77">
      <c r="A12039" s="15">
        <v>12034</v>
      </c>
      <c r="BP12039">
        <v>0.795576597076084</v>
      </c>
      <c r="BQ12039">
        <v>13433.1715685271</v>
      </c>
      <c r="BR12039">
        <v>1.3564005892453</v>
      </c>
      <c r="BS12039">
        <v>92550.3507583074</v>
      </c>
      <c r="BW12039" s="29">
        <v>12034</v>
      </c>
      <c r="BX12039">
        <f t="shared" ref="BX12039:BX12102" si="690">IF(BU12039=MAX($BU12039:$BV12039),1,0)</f>
        <v>1</v>
      </c>
      <c r="BY12039">
        <f t="shared" ref="BY12039:BY12102" si="691">IF(BV12039=MAX($BU12039:$BV12039),1,0)</f>
        <v>1</v>
      </c>
    </row>
    <row r="12040" spans="1:77">
      <c r="A12040" s="15">
        <v>12035</v>
      </c>
      <c r="BP12040">
        <v>0.802706197640577</v>
      </c>
      <c r="BQ12040">
        <v>19939.894889055</v>
      </c>
      <c r="BR12040">
        <v>1.34863695734359</v>
      </c>
      <c r="BS12040">
        <v>85463.6701531022</v>
      </c>
      <c r="BW12040" s="29">
        <v>12035</v>
      </c>
      <c r="BX12040">
        <f t="shared" si="690"/>
        <v>1</v>
      </c>
      <c r="BY12040">
        <f t="shared" si="691"/>
        <v>1</v>
      </c>
    </row>
    <row r="12041" spans="1:77">
      <c r="A12041" s="15">
        <v>12036</v>
      </c>
      <c r="BP12041">
        <v>0.859621747051805</v>
      </c>
      <c r="BQ12041">
        <v>20331.5135789771</v>
      </c>
      <c r="BR12041">
        <v>1.4846178366583</v>
      </c>
      <c r="BS12041">
        <v>96237.5240917483</v>
      </c>
      <c r="BW12041" s="29">
        <v>12036</v>
      </c>
      <c r="BX12041">
        <f t="shared" si="690"/>
        <v>1</v>
      </c>
      <c r="BY12041">
        <f t="shared" si="691"/>
        <v>1</v>
      </c>
    </row>
    <row r="12042" spans="1:77">
      <c r="A12042" s="15">
        <v>12037</v>
      </c>
      <c r="BP12042">
        <v>0.779202344393125</v>
      </c>
      <c r="BQ12042">
        <v>13859.853136611</v>
      </c>
      <c r="BR12042">
        <v>1.34473711022179</v>
      </c>
      <c r="BS12042">
        <v>73059.6477808924</v>
      </c>
      <c r="BW12042" s="29">
        <v>12037</v>
      </c>
      <c r="BX12042">
        <f t="shared" si="690"/>
        <v>1</v>
      </c>
      <c r="BY12042">
        <f t="shared" si="691"/>
        <v>1</v>
      </c>
    </row>
    <row r="12043" spans="1:77">
      <c r="A12043" s="15">
        <v>12038</v>
      </c>
      <c r="BP12043">
        <v>0.827220630745145</v>
      </c>
      <c r="BQ12043">
        <v>17394.1202157331</v>
      </c>
      <c r="BR12043">
        <v>1.43048064110669</v>
      </c>
      <c r="BS12043">
        <v>96240.1863642719</v>
      </c>
      <c r="BW12043" s="29">
        <v>12038</v>
      </c>
      <c r="BX12043">
        <f t="shared" si="690"/>
        <v>1</v>
      </c>
      <c r="BY12043">
        <f t="shared" si="691"/>
        <v>1</v>
      </c>
    </row>
    <row r="12044" spans="1:77">
      <c r="A12044" s="15">
        <v>12039</v>
      </c>
      <c r="BP12044">
        <v>0.796501271403313</v>
      </c>
      <c r="BQ12044">
        <v>17201.2395873755</v>
      </c>
      <c r="BR12044">
        <v>1.3743987209552</v>
      </c>
      <c r="BS12044">
        <v>95663.335073413</v>
      </c>
      <c r="BW12044" s="29">
        <v>12039</v>
      </c>
      <c r="BX12044">
        <f t="shared" si="690"/>
        <v>1</v>
      </c>
      <c r="BY12044">
        <f t="shared" si="691"/>
        <v>1</v>
      </c>
    </row>
    <row r="12045" spans="1:77">
      <c r="A12045" s="15">
        <v>12040</v>
      </c>
      <c r="BP12045">
        <v>0.837059655018181</v>
      </c>
      <c r="BQ12045">
        <v>12530.9776726718</v>
      </c>
      <c r="BR12045">
        <v>1.45090573158194</v>
      </c>
      <c r="BS12045">
        <v>92833.803530271</v>
      </c>
      <c r="BW12045" s="29">
        <v>12040</v>
      </c>
      <c r="BX12045">
        <f t="shared" si="690"/>
        <v>1</v>
      </c>
      <c r="BY12045">
        <f t="shared" si="691"/>
        <v>1</v>
      </c>
    </row>
    <row r="12046" spans="1:77">
      <c r="A12046" s="15">
        <v>12041</v>
      </c>
      <c r="BP12046">
        <v>0.809309178978525</v>
      </c>
      <c r="BQ12046">
        <v>12997.1624924746</v>
      </c>
      <c r="BR12046">
        <v>1.38736354824554</v>
      </c>
      <c r="BS12046">
        <v>71359.4003153043</v>
      </c>
      <c r="BW12046" s="29">
        <v>12041</v>
      </c>
      <c r="BX12046">
        <f t="shared" si="690"/>
        <v>1</v>
      </c>
      <c r="BY12046">
        <f t="shared" si="691"/>
        <v>1</v>
      </c>
    </row>
    <row r="12047" spans="1:77">
      <c r="A12047" s="15">
        <v>12042</v>
      </c>
      <c r="BP12047">
        <v>0.807846368088275</v>
      </c>
      <c r="BQ12047">
        <v>12979.6480026022</v>
      </c>
      <c r="BR12047">
        <v>1.3929588208376</v>
      </c>
      <c r="BS12047">
        <v>73225.4973987687</v>
      </c>
      <c r="BW12047" s="29">
        <v>12042</v>
      </c>
      <c r="BX12047">
        <f t="shared" si="690"/>
        <v>1</v>
      </c>
      <c r="BY12047">
        <f t="shared" si="691"/>
        <v>1</v>
      </c>
    </row>
    <row r="12048" spans="1:77">
      <c r="A12048" s="15">
        <v>12043</v>
      </c>
      <c r="BP12048">
        <v>0.818231265877808</v>
      </c>
      <c r="BQ12048">
        <v>12915.4288771974</v>
      </c>
      <c r="BR12048">
        <v>1.40650622568764</v>
      </c>
      <c r="BS12048">
        <v>72111.8738655209</v>
      </c>
      <c r="BW12048" s="29">
        <v>12043</v>
      </c>
      <c r="BX12048">
        <f t="shared" si="690"/>
        <v>1</v>
      </c>
      <c r="BY12048">
        <f t="shared" si="691"/>
        <v>1</v>
      </c>
    </row>
    <row r="12049" spans="1:77">
      <c r="A12049" s="15">
        <v>12044</v>
      </c>
      <c r="BP12049">
        <v>0.804093104656246</v>
      </c>
      <c r="BQ12049">
        <v>16380.2487996295</v>
      </c>
      <c r="BR12049">
        <v>1.35226792574339</v>
      </c>
      <c r="BS12049">
        <v>75598.3176503635</v>
      </c>
      <c r="BW12049" s="29">
        <v>12044</v>
      </c>
      <c r="BX12049">
        <f t="shared" si="690"/>
        <v>1</v>
      </c>
      <c r="BY12049">
        <f t="shared" si="691"/>
        <v>1</v>
      </c>
    </row>
    <row r="12050" spans="1:77">
      <c r="A12050" s="15">
        <v>12045</v>
      </c>
      <c r="BP12050">
        <v>0.81351482591148</v>
      </c>
      <c r="BQ12050">
        <v>16225.6125248957</v>
      </c>
      <c r="BR12050">
        <v>1.40945101361999</v>
      </c>
      <c r="BS12050">
        <v>95028.6297110523</v>
      </c>
      <c r="BW12050" s="29">
        <v>12045</v>
      </c>
      <c r="BX12050">
        <f t="shared" si="690"/>
        <v>1</v>
      </c>
      <c r="BY12050">
        <f t="shared" si="691"/>
        <v>1</v>
      </c>
    </row>
    <row r="12051" spans="1:77">
      <c r="A12051" s="15">
        <v>12046</v>
      </c>
      <c r="BP12051">
        <v>0.784903804879755</v>
      </c>
      <c r="BQ12051">
        <v>12263.8839259936</v>
      </c>
      <c r="BR12051">
        <v>1.32761670223465</v>
      </c>
      <c r="BS12051">
        <v>87790.1041784627</v>
      </c>
      <c r="BW12051" s="29">
        <v>12046</v>
      </c>
      <c r="BX12051">
        <f t="shared" si="690"/>
        <v>1</v>
      </c>
      <c r="BY12051">
        <f t="shared" si="691"/>
        <v>1</v>
      </c>
    </row>
    <row r="12052" spans="1:77">
      <c r="A12052" s="15">
        <v>12047</v>
      </c>
      <c r="BP12052">
        <v>0.830568613218181</v>
      </c>
      <c r="BQ12052">
        <v>15260.9909981105</v>
      </c>
      <c r="BR12052">
        <v>1.41888365978702</v>
      </c>
      <c r="BS12052">
        <v>74036.8803699344</v>
      </c>
      <c r="BW12052" s="29">
        <v>12047</v>
      </c>
      <c r="BX12052">
        <f t="shared" si="690"/>
        <v>1</v>
      </c>
      <c r="BY12052">
        <f t="shared" si="691"/>
        <v>1</v>
      </c>
    </row>
    <row r="12053" spans="1:77">
      <c r="A12053" s="15">
        <v>12048</v>
      </c>
      <c r="BP12053">
        <v>0.813949967345215</v>
      </c>
      <c r="BQ12053">
        <v>15129.6315626622</v>
      </c>
      <c r="BR12053">
        <v>1.3995584691726</v>
      </c>
      <c r="BS12053">
        <v>78270.3087751972</v>
      </c>
      <c r="BW12053" s="29">
        <v>12048</v>
      </c>
      <c r="BX12053">
        <f t="shared" si="690"/>
        <v>1</v>
      </c>
      <c r="BY12053">
        <f t="shared" si="691"/>
        <v>1</v>
      </c>
    </row>
    <row r="12054" spans="1:77">
      <c r="A12054" s="15">
        <v>12049</v>
      </c>
      <c r="BP12054">
        <v>0.770457824484857</v>
      </c>
      <c r="BQ12054">
        <v>15092.2978518238</v>
      </c>
      <c r="BR12054">
        <v>1.31397583369036</v>
      </c>
      <c r="BS12054">
        <v>71828.5900534134</v>
      </c>
      <c r="BW12054" s="29">
        <v>12049</v>
      </c>
      <c r="BX12054">
        <f t="shared" si="690"/>
        <v>1</v>
      </c>
      <c r="BY12054">
        <f t="shared" si="691"/>
        <v>1</v>
      </c>
    </row>
    <row r="12055" spans="1:77">
      <c r="A12055" s="15">
        <v>12050</v>
      </c>
      <c r="BP12055">
        <v>0.838085781635175</v>
      </c>
      <c r="BQ12055">
        <v>15699.1822690634</v>
      </c>
      <c r="BR12055">
        <v>1.44036670005921</v>
      </c>
      <c r="BS12055">
        <v>94279.2117054251</v>
      </c>
      <c r="BW12055" s="29">
        <v>12050</v>
      </c>
      <c r="BX12055">
        <f t="shared" si="690"/>
        <v>1</v>
      </c>
      <c r="BY12055">
        <f t="shared" si="691"/>
        <v>1</v>
      </c>
    </row>
    <row r="12056" spans="1:77">
      <c r="A12056" s="15">
        <v>12051</v>
      </c>
      <c r="BP12056">
        <v>0.797976288480512</v>
      </c>
      <c r="BQ12056">
        <v>14076.2849040537</v>
      </c>
      <c r="BR12056">
        <v>1.37019586150628</v>
      </c>
      <c r="BS12056">
        <v>74660.8360248981</v>
      </c>
      <c r="BW12056" s="29">
        <v>12051</v>
      </c>
      <c r="BX12056">
        <f t="shared" si="690"/>
        <v>1</v>
      </c>
      <c r="BY12056">
        <f t="shared" si="691"/>
        <v>1</v>
      </c>
    </row>
    <row r="12057" spans="1:77">
      <c r="A12057" s="15">
        <v>12052</v>
      </c>
      <c r="BP12057">
        <v>0.857186735901047</v>
      </c>
      <c r="BQ12057">
        <v>15049.4244465837</v>
      </c>
      <c r="BR12057">
        <v>1.50023012769809</v>
      </c>
      <c r="BS12057">
        <v>73307.2819150156</v>
      </c>
      <c r="BW12057" s="29">
        <v>12052</v>
      </c>
      <c r="BX12057">
        <f t="shared" si="690"/>
        <v>1</v>
      </c>
      <c r="BY12057">
        <f t="shared" si="691"/>
        <v>1</v>
      </c>
    </row>
    <row r="12058" spans="1:77">
      <c r="A12058" s="15">
        <v>12053</v>
      </c>
      <c r="BP12058">
        <v>0.827528926183995</v>
      </c>
      <c r="BQ12058">
        <v>14832.324302316</v>
      </c>
      <c r="BR12058">
        <v>1.42651558282511</v>
      </c>
      <c r="BS12058">
        <v>91813.5511926351</v>
      </c>
      <c r="BW12058" s="29">
        <v>12053</v>
      </c>
      <c r="BX12058">
        <f t="shared" si="690"/>
        <v>1</v>
      </c>
      <c r="BY12058">
        <f t="shared" si="691"/>
        <v>1</v>
      </c>
    </row>
    <row r="12059" spans="1:77">
      <c r="A12059" s="15">
        <v>12054</v>
      </c>
      <c r="BP12059">
        <v>0.765233639744966</v>
      </c>
      <c r="BQ12059">
        <v>13754.3395265237</v>
      </c>
      <c r="BR12059">
        <v>1.32987639214972</v>
      </c>
      <c r="BS12059">
        <v>95136.2202099603</v>
      </c>
      <c r="BW12059" s="29">
        <v>12054</v>
      </c>
      <c r="BX12059">
        <f t="shared" si="690"/>
        <v>1</v>
      </c>
      <c r="BY12059">
        <f t="shared" si="691"/>
        <v>1</v>
      </c>
    </row>
    <row r="12060" spans="1:77">
      <c r="A12060" s="15">
        <v>12055</v>
      </c>
      <c r="BP12060">
        <v>0.810954019486026</v>
      </c>
      <c r="BQ12060">
        <v>14219.4876842076</v>
      </c>
      <c r="BR12060">
        <v>1.42150722299421</v>
      </c>
      <c r="BS12060">
        <v>93083.3048867498</v>
      </c>
      <c r="BW12060" s="29">
        <v>12055</v>
      </c>
      <c r="BX12060">
        <f t="shared" si="690"/>
        <v>1</v>
      </c>
      <c r="BY12060">
        <f t="shared" si="691"/>
        <v>1</v>
      </c>
    </row>
    <row r="12061" spans="1:77">
      <c r="A12061" s="15">
        <v>12056</v>
      </c>
      <c r="BP12061">
        <v>0.793266654710951</v>
      </c>
      <c r="BQ12061">
        <v>11963.0589290622</v>
      </c>
      <c r="BR12061">
        <v>1.35679114261034</v>
      </c>
      <c r="BS12061">
        <v>87884.3587904125</v>
      </c>
      <c r="BW12061" s="29">
        <v>12056</v>
      </c>
      <c r="BX12061">
        <f t="shared" si="690"/>
        <v>1</v>
      </c>
      <c r="BY12061">
        <f t="shared" si="691"/>
        <v>1</v>
      </c>
    </row>
    <row r="12062" spans="1:77">
      <c r="A12062" s="15">
        <v>12057</v>
      </c>
      <c r="BP12062">
        <v>0.79744729059325</v>
      </c>
      <c r="BQ12062">
        <v>16937.2959569338</v>
      </c>
      <c r="BR12062">
        <v>1.31828200166332</v>
      </c>
      <c r="BS12062">
        <v>75641.619916511</v>
      </c>
      <c r="BW12062" s="29">
        <v>12057</v>
      </c>
      <c r="BX12062">
        <f t="shared" si="690"/>
        <v>1</v>
      </c>
      <c r="BY12062">
        <f t="shared" si="691"/>
        <v>1</v>
      </c>
    </row>
    <row r="12063" spans="1:77">
      <c r="A12063" s="15">
        <v>12058</v>
      </c>
      <c r="BP12063">
        <v>0.810638959491239</v>
      </c>
      <c r="BQ12063">
        <v>19266.5256127835</v>
      </c>
      <c r="BR12063">
        <v>1.37438074711563</v>
      </c>
      <c r="BS12063">
        <v>98446.267510127</v>
      </c>
      <c r="BW12063" s="29">
        <v>12058</v>
      </c>
      <c r="BX12063">
        <f t="shared" si="690"/>
        <v>1</v>
      </c>
      <c r="BY12063">
        <f t="shared" si="691"/>
        <v>1</v>
      </c>
    </row>
    <row r="12064" spans="1:77">
      <c r="A12064" s="15">
        <v>12059</v>
      </c>
      <c r="BP12064">
        <v>0.844808649760369</v>
      </c>
      <c r="BQ12064">
        <v>14643.0107417223</v>
      </c>
      <c r="BR12064">
        <v>1.44651910038372</v>
      </c>
      <c r="BS12064">
        <v>74608.9118439345</v>
      </c>
      <c r="BW12064" s="29">
        <v>12059</v>
      </c>
      <c r="BX12064">
        <f t="shared" si="690"/>
        <v>1</v>
      </c>
      <c r="BY12064">
        <f t="shared" si="691"/>
        <v>1</v>
      </c>
    </row>
    <row r="12065" spans="1:77">
      <c r="A12065" s="15">
        <v>12060</v>
      </c>
      <c r="BP12065">
        <v>0.78988412835527</v>
      </c>
      <c r="BQ12065">
        <v>14128.9979828754</v>
      </c>
      <c r="BR12065">
        <v>1.35618968001654</v>
      </c>
      <c r="BS12065">
        <v>71089.6113618457</v>
      </c>
      <c r="BW12065" s="29">
        <v>12060</v>
      </c>
      <c r="BX12065">
        <f t="shared" si="690"/>
        <v>1</v>
      </c>
      <c r="BY12065">
        <f t="shared" si="691"/>
        <v>1</v>
      </c>
    </row>
    <row r="12066" spans="1:77">
      <c r="A12066" s="15">
        <v>12061</v>
      </c>
      <c r="BP12066">
        <v>0.828902643954412</v>
      </c>
      <c r="BQ12066">
        <v>11725.2939021687</v>
      </c>
      <c r="BR12066">
        <v>1.42143749375411</v>
      </c>
      <c r="BS12066">
        <v>90545.971341363</v>
      </c>
      <c r="BW12066" s="29">
        <v>12061</v>
      </c>
      <c r="BX12066">
        <f t="shared" si="690"/>
        <v>1</v>
      </c>
      <c r="BY12066">
        <f t="shared" si="691"/>
        <v>1</v>
      </c>
    </row>
    <row r="12067" spans="1:77">
      <c r="A12067" s="15">
        <v>12062</v>
      </c>
      <c r="BP12067">
        <v>0.844703020238939</v>
      </c>
      <c r="BQ12067">
        <v>14196.5316997454</v>
      </c>
      <c r="BR12067">
        <v>1.45817350873581</v>
      </c>
      <c r="BS12067">
        <v>78149.9555843766</v>
      </c>
      <c r="BW12067" s="29">
        <v>12062</v>
      </c>
      <c r="BX12067">
        <f t="shared" si="690"/>
        <v>1</v>
      </c>
      <c r="BY12067">
        <f t="shared" si="691"/>
        <v>1</v>
      </c>
    </row>
    <row r="12068" spans="1:77">
      <c r="A12068" s="15">
        <v>12063</v>
      </c>
      <c r="BP12068">
        <v>0.881723867884692</v>
      </c>
      <c r="BQ12068">
        <v>13236.7362536379</v>
      </c>
      <c r="BR12068">
        <v>1.55906279423904</v>
      </c>
      <c r="BS12068">
        <v>76593.4968870281</v>
      </c>
      <c r="BW12068" s="29">
        <v>12063</v>
      </c>
      <c r="BX12068">
        <f t="shared" si="690"/>
        <v>1</v>
      </c>
      <c r="BY12068">
        <f t="shared" si="691"/>
        <v>1</v>
      </c>
    </row>
    <row r="12069" spans="1:77">
      <c r="A12069" s="15">
        <v>12064</v>
      </c>
      <c r="BP12069">
        <v>0.845226848092974</v>
      </c>
      <c r="BQ12069">
        <v>20586.2918960549</v>
      </c>
      <c r="BR12069">
        <v>1.46759666477532</v>
      </c>
      <c r="BS12069">
        <v>87411.5567273485</v>
      </c>
      <c r="BW12069" s="29">
        <v>12064</v>
      </c>
      <c r="BX12069">
        <f t="shared" si="690"/>
        <v>1</v>
      </c>
      <c r="BY12069">
        <f t="shared" si="691"/>
        <v>1</v>
      </c>
    </row>
    <row r="12070" spans="1:77">
      <c r="A12070" s="15">
        <v>12065</v>
      </c>
      <c r="BP12070">
        <v>0.836475407390014</v>
      </c>
      <c r="BQ12070">
        <v>15327.712919897</v>
      </c>
      <c r="BR12070">
        <v>1.45841975779726</v>
      </c>
      <c r="BS12070">
        <v>95840.299566323</v>
      </c>
      <c r="BW12070" s="29">
        <v>12065</v>
      </c>
      <c r="BX12070">
        <f t="shared" si="690"/>
        <v>1</v>
      </c>
      <c r="BY12070">
        <f t="shared" si="691"/>
        <v>1</v>
      </c>
    </row>
    <row r="12071" spans="1:77">
      <c r="A12071" s="15">
        <v>12066</v>
      </c>
      <c r="BP12071">
        <v>0.847581155308531</v>
      </c>
      <c r="BQ12071">
        <v>13986.8723529287</v>
      </c>
      <c r="BR12071">
        <v>1.49048450545251</v>
      </c>
      <c r="BS12071">
        <v>77458.8080115005</v>
      </c>
      <c r="BW12071" s="29">
        <v>12066</v>
      </c>
      <c r="BX12071">
        <f t="shared" si="690"/>
        <v>1</v>
      </c>
      <c r="BY12071">
        <f t="shared" si="691"/>
        <v>1</v>
      </c>
    </row>
    <row r="12072" spans="1:77">
      <c r="A12072" s="15">
        <v>12067</v>
      </c>
      <c r="BP12072">
        <v>0.762622486162102</v>
      </c>
      <c r="BQ12072">
        <v>14610.5985413926</v>
      </c>
      <c r="BR12072">
        <v>1.29085261784345</v>
      </c>
      <c r="BS12072">
        <v>75569.8921307675</v>
      </c>
      <c r="BW12072" s="29">
        <v>12067</v>
      </c>
      <c r="BX12072">
        <f t="shared" si="690"/>
        <v>1</v>
      </c>
      <c r="BY12072">
        <f t="shared" si="691"/>
        <v>1</v>
      </c>
    </row>
    <row r="12073" spans="1:77">
      <c r="A12073" s="15">
        <v>12068</v>
      </c>
      <c r="BP12073">
        <v>0.817743602278529</v>
      </c>
      <c r="BQ12073">
        <v>12930.9552979762</v>
      </c>
      <c r="BR12073">
        <v>1.4280765161848</v>
      </c>
      <c r="BS12073">
        <v>74173.927391099</v>
      </c>
      <c r="BW12073" s="29">
        <v>12068</v>
      </c>
      <c r="BX12073">
        <f t="shared" si="690"/>
        <v>1</v>
      </c>
      <c r="BY12073">
        <f t="shared" si="691"/>
        <v>1</v>
      </c>
    </row>
    <row r="12074" spans="1:77">
      <c r="A12074" s="15">
        <v>12069</v>
      </c>
      <c r="BP12074">
        <v>0.822864452047256</v>
      </c>
      <c r="BQ12074">
        <v>16678.4342427344</v>
      </c>
      <c r="BR12074">
        <v>1.4047307342603</v>
      </c>
      <c r="BS12074">
        <v>77750.1475215759</v>
      </c>
      <c r="BW12074" s="29">
        <v>12069</v>
      </c>
      <c r="BX12074">
        <f t="shared" si="690"/>
        <v>1</v>
      </c>
      <c r="BY12074">
        <f t="shared" si="691"/>
        <v>1</v>
      </c>
    </row>
    <row r="12075" spans="1:77">
      <c r="A12075" s="15">
        <v>12070</v>
      </c>
      <c r="BP12075">
        <v>0.831910207951608</v>
      </c>
      <c r="BQ12075">
        <v>12007.3265518132</v>
      </c>
      <c r="BR12075">
        <v>1.43470345678257</v>
      </c>
      <c r="BS12075">
        <v>88689.0112638504</v>
      </c>
      <c r="BW12075" s="29">
        <v>12070</v>
      </c>
      <c r="BX12075">
        <f t="shared" si="690"/>
        <v>1</v>
      </c>
      <c r="BY12075">
        <f t="shared" si="691"/>
        <v>1</v>
      </c>
    </row>
    <row r="12076" spans="1:77">
      <c r="A12076" s="15">
        <v>12071</v>
      </c>
      <c r="BP12076">
        <v>0.804070877565509</v>
      </c>
      <c r="BQ12076">
        <v>10713.4038702078</v>
      </c>
      <c r="BR12076">
        <v>1.40925455964765</v>
      </c>
      <c r="BS12076">
        <v>87974.6500847678</v>
      </c>
      <c r="BW12076" s="29">
        <v>12071</v>
      </c>
      <c r="BX12076">
        <f t="shared" si="690"/>
        <v>1</v>
      </c>
      <c r="BY12076">
        <f t="shared" si="691"/>
        <v>1</v>
      </c>
    </row>
    <row r="12077" spans="1:77">
      <c r="A12077" s="15">
        <v>12072</v>
      </c>
      <c r="BP12077">
        <v>0.816087262718383</v>
      </c>
      <c r="BQ12077">
        <v>15905.1883592167</v>
      </c>
      <c r="BR12077">
        <v>1.39592284164938</v>
      </c>
      <c r="BS12077">
        <v>81180.9113339169</v>
      </c>
      <c r="BW12077" s="29">
        <v>12072</v>
      </c>
      <c r="BX12077">
        <f t="shared" si="690"/>
        <v>1</v>
      </c>
      <c r="BY12077">
        <f t="shared" si="691"/>
        <v>1</v>
      </c>
    </row>
    <row r="12078" spans="1:77">
      <c r="A12078" s="15">
        <v>12073</v>
      </c>
      <c r="BP12078">
        <v>0.828209838682277</v>
      </c>
      <c r="BQ12078">
        <v>11101.8386911858</v>
      </c>
      <c r="BR12078">
        <v>1.43131812884993</v>
      </c>
      <c r="BS12078">
        <v>88232.9129490761</v>
      </c>
      <c r="BW12078" s="29">
        <v>12073</v>
      </c>
      <c r="BX12078">
        <f t="shared" si="690"/>
        <v>1</v>
      </c>
      <c r="BY12078">
        <f t="shared" si="691"/>
        <v>1</v>
      </c>
    </row>
    <row r="12079" spans="1:77">
      <c r="A12079" s="15">
        <v>12074</v>
      </c>
      <c r="BP12079">
        <v>0.821252870336986</v>
      </c>
      <c r="BQ12079">
        <v>13074.4786100767</v>
      </c>
      <c r="BR12079">
        <v>1.41136344541732</v>
      </c>
      <c r="BS12079">
        <v>72240.1690806989</v>
      </c>
      <c r="BW12079" s="29">
        <v>12074</v>
      </c>
      <c r="BX12079">
        <f t="shared" si="690"/>
        <v>1</v>
      </c>
      <c r="BY12079">
        <f t="shared" si="691"/>
        <v>1</v>
      </c>
    </row>
    <row r="12080" spans="1:77">
      <c r="A12080" s="15">
        <v>12075</v>
      </c>
      <c r="BP12080">
        <v>0.82252854698636</v>
      </c>
      <c r="BQ12080">
        <v>12949.8949479235</v>
      </c>
      <c r="BR12080">
        <v>1.43057812359368</v>
      </c>
      <c r="BS12080">
        <v>91198.394306774</v>
      </c>
      <c r="BW12080" s="29">
        <v>12075</v>
      </c>
      <c r="BX12080">
        <f t="shared" si="690"/>
        <v>1</v>
      </c>
      <c r="BY12080">
        <f t="shared" si="691"/>
        <v>1</v>
      </c>
    </row>
    <row r="12081" spans="1:77">
      <c r="A12081" s="15">
        <v>12076</v>
      </c>
      <c r="BP12081">
        <v>0.772090798451054</v>
      </c>
      <c r="BQ12081">
        <v>15982.8500747763</v>
      </c>
      <c r="BR12081">
        <v>1.32095796195956</v>
      </c>
      <c r="BS12081">
        <v>76913.8416813002</v>
      </c>
      <c r="BW12081" s="29">
        <v>12076</v>
      </c>
      <c r="BX12081">
        <f t="shared" si="690"/>
        <v>1</v>
      </c>
      <c r="BY12081">
        <f t="shared" si="691"/>
        <v>1</v>
      </c>
    </row>
    <row r="12082" spans="1:77">
      <c r="A12082" s="15">
        <v>12077</v>
      </c>
      <c r="BP12082">
        <v>0.80761965057912</v>
      </c>
      <c r="BQ12082">
        <v>14018.1728414694</v>
      </c>
      <c r="BR12082">
        <v>1.39277966612326</v>
      </c>
      <c r="BS12082">
        <v>73711.3868533322</v>
      </c>
      <c r="BW12082" s="29">
        <v>12077</v>
      </c>
      <c r="BX12082">
        <f t="shared" si="690"/>
        <v>1</v>
      </c>
      <c r="BY12082">
        <f t="shared" si="691"/>
        <v>1</v>
      </c>
    </row>
    <row r="12083" spans="1:77">
      <c r="A12083" s="15">
        <v>12078</v>
      </c>
      <c r="BP12083">
        <v>0.79198399269233</v>
      </c>
      <c r="BQ12083">
        <v>12232.5561870099</v>
      </c>
      <c r="BR12083">
        <v>1.35952345980869</v>
      </c>
      <c r="BS12083">
        <v>70250.6101164758</v>
      </c>
      <c r="BW12083" s="29">
        <v>12078</v>
      </c>
      <c r="BX12083">
        <f t="shared" si="690"/>
        <v>1</v>
      </c>
      <c r="BY12083">
        <f t="shared" si="691"/>
        <v>1</v>
      </c>
    </row>
    <row r="12084" spans="1:77">
      <c r="A12084" s="15">
        <v>12079</v>
      </c>
      <c r="BP12084">
        <v>0.794723559295421</v>
      </c>
      <c r="BQ12084">
        <v>17146.1201690724</v>
      </c>
      <c r="BR12084">
        <v>1.3778693597806</v>
      </c>
      <c r="BS12084">
        <v>82522.4789469857</v>
      </c>
      <c r="BW12084" s="29">
        <v>12079</v>
      </c>
      <c r="BX12084">
        <f t="shared" si="690"/>
        <v>1</v>
      </c>
      <c r="BY12084">
        <f t="shared" si="691"/>
        <v>1</v>
      </c>
    </row>
    <row r="12085" spans="1:77">
      <c r="A12085" s="15">
        <v>12080</v>
      </c>
      <c r="BP12085">
        <v>0.810185053543413</v>
      </c>
      <c r="BQ12085">
        <v>15019.825759297</v>
      </c>
      <c r="BR12085">
        <v>1.37408164338164</v>
      </c>
      <c r="BS12085">
        <v>91112.5347204985</v>
      </c>
      <c r="BW12085" s="29">
        <v>12080</v>
      </c>
      <c r="BX12085">
        <f t="shared" si="690"/>
        <v>1</v>
      </c>
      <c r="BY12085">
        <f t="shared" si="691"/>
        <v>1</v>
      </c>
    </row>
    <row r="12086" spans="1:77">
      <c r="A12086" s="15">
        <v>12081</v>
      </c>
      <c r="BP12086">
        <v>0.841963164424628</v>
      </c>
      <c r="BQ12086">
        <v>14303.1462210212</v>
      </c>
      <c r="BR12086">
        <v>1.44042574445197</v>
      </c>
      <c r="BS12086">
        <v>73842.5049727863</v>
      </c>
      <c r="BW12086" s="29">
        <v>12081</v>
      </c>
      <c r="BX12086">
        <f t="shared" si="690"/>
        <v>1</v>
      </c>
      <c r="BY12086">
        <f t="shared" si="691"/>
        <v>1</v>
      </c>
    </row>
    <row r="12087" spans="1:77">
      <c r="A12087" s="15">
        <v>12082</v>
      </c>
      <c r="BP12087">
        <v>0.779956900862129</v>
      </c>
      <c r="BQ12087">
        <v>11509.2975871967</v>
      </c>
      <c r="BR12087">
        <v>1.32978071003042</v>
      </c>
      <c r="BS12087">
        <v>71044.4505384407</v>
      </c>
      <c r="BW12087" s="29">
        <v>12082</v>
      </c>
      <c r="BX12087">
        <f t="shared" si="690"/>
        <v>1</v>
      </c>
      <c r="BY12087">
        <f t="shared" si="691"/>
        <v>1</v>
      </c>
    </row>
    <row r="12088" spans="1:77">
      <c r="A12088" s="15">
        <v>12083</v>
      </c>
      <c r="BP12088">
        <v>0.802037709525855</v>
      </c>
      <c r="BQ12088">
        <v>13567.7507141635</v>
      </c>
      <c r="BR12088">
        <v>1.38636641525049</v>
      </c>
      <c r="BS12088">
        <v>72208.9981997304</v>
      </c>
      <c r="BW12088" s="29">
        <v>12083</v>
      </c>
      <c r="BX12088">
        <f t="shared" si="690"/>
        <v>1</v>
      </c>
      <c r="BY12088">
        <f t="shared" si="691"/>
        <v>1</v>
      </c>
    </row>
    <row r="12089" spans="1:77">
      <c r="A12089" s="15">
        <v>12084</v>
      </c>
      <c r="BP12089">
        <v>0.819080157525143</v>
      </c>
      <c r="BQ12089">
        <v>13205.1693320709</v>
      </c>
      <c r="BR12089">
        <v>1.4039693826668</v>
      </c>
      <c r="BS12089">
        <v>73134.8964153334</v>
      </c>
      <c r="BW12089" s="29">
        <v>12084</v>
      </c>
      <c r="BX12089">
        <f t="shared" si="690"/>
        <v>1</v>
      </c>
      <c r="BY12089">
        <f t="shared" si="691"/>
        <v>1</v>
      </c>
    </row>
    <row r="12090" spans="1:77">
      <c r="A12090" s="15">
        <v>12085</v>
      </c>
      <c r="BP12090">
        <v>0.789433147362249</v>
      </c>
      <c r="BQ12090">
        <v>10572.0236331128</v>
      </c>
      <c r="BR12090">
        <v>1.37681809290661</v>
      </c>
      <c r="BS12090">
        <v>89068.6951093384</v>
      </c>
      <c r="BW12090" s="29">
        <v>12085</v>
      </c>
      <c r="BX12090">
        <f t="shared" si="690"/>
        <v>1</v>
      </c>
      <c r="BY12090">
        <f t="shared" si="691"/>
        <v>1</v>
      </c>
    </row>
    <row r="12091" spans="1:77">
      <c r="A12091" s="15">
        <v>12086</v>
      </c>
      <c r="BP12091">
        <v>0.778930100698053</v>
      </c>
      <c r="BQ12091">
        <v>27205.4730032617</v>
      </c>
      <c r="BR12091">
        <v>1.34613233176095</v>
      </c>
      <c r="BS12091">
        <v>92278.9599434261</v>
      </c>
      <c r="BW12091" s="29">
        <v>12086</v>
      </c>
      <c r="BX12091">
        <f t="shared" si="690"/>
        <v>1</v>
      </c>
      <c r="BY12091">
        <f t="shared" si="691"/>
        <v>1</v>
      </c>
    </row>
    <row r="12092" spans="1:77">
      <c r="A12092" s="15">
        <v>12087</v>
      </c>
      <c r="BP12092">
        <v>0.800960734150039</v>
      </c>
      <c r="BQ12092">
        <v>11600.1081966547</v>
      </c>
      <c r="BR12092">
        <v>1.38900795591874</v>
      </c>
      <c r="BS12092">
        <v>72339.0769619286</v>
      </c>
      <c r="BW12092" s="29">
        <v>12087</v>
      </c>
      <c r="BX12092">
        <f t="shared" si="690"/>
        <v>1</v>
      </c>
      <c r="BY12092">
        <f t="shared" si="691"/>
        <v>1</v>
      </c>
    </row>
    <row r="12093" spans="1:77">
      <c r="A12093" s="15">
        <v>12088</v>
      </c>
      <c r="BP12093">
        <v>0.877670304827663</v>
      </c>
      <c r="BQ12093">
        <v>17698.1275851033</v>
      </c>
      <c r="BR12093">
        <v>1.48818613885249</v>
      </c>
      <c r="BS12093">
        <v>77394.7449639087</v>
      </c>
      <c r="BW12093" s="29">
        <v>12088</v>
      </c>
      <c r="BX12093">
        <f t="shared" si="690"/>
        <v>1</v>
      </c>
      <c r="BY12093">
        <f t="shared" si="691"/>
        <v>1</v>
      </c>
    </row>
    <row r="12094" spans="1:77">
      <c r="A12094" s="15">
        <v>12089</v>
      </c>
      <c r="BP12094">
        <v>0.815094605175858</v>
      </c>
      <c r="BQ12094">
        <v>12963.7849744479</v>
      </c>
      <c r="BR12094">
        <v>1.37815784587324</v>
      </c>
      <c r="BS12094">
        <v>89682.3475148848</v>
      </c>
      <c r="BW12094" s="29">
        <v>12089</v>
      </c>
      <c r="BX12094">
        <f t="shared" si="690"/>
        <v>1</v>
      </c>
      <c r="BY12094">
        <f t="shared" si="691"/>
        <v>1</v>
      </c>
    </row>
    <row r="12095" spans="1:77">
      <c r="A12095" s="15">
        <v>12090</v>
      </c>
      <c r="BP12095">
        <v>0.849806571778614</v>
      </c>
      <c r="BQ12095">
        <v>12870.7053666406</v>
      </c>
      <c r="BR12095">
        <v>1.43508749968833</v>
      </c>
      <c r="BS12095">
        <v>71834.9056272675</v>
      </c>
      <c r="BW12095" s="29">
        <v>12090</v>
      </c>
      <c r="BX12095">
        <f t="shared" si="690"/>
        <v>1</v>
      </c>
      <c r="BY12095">
        <f t="shared" si="691"/>
        <v>1</v>
      </c>
    </row>
    <row r="12096" spans="1:77">
      <c r="A12096" s="15">
        <v>12091</v>
      </c>
      <c r="BP12096">
        <v>0.797385076930427</v>
      </c>
      <c r="BQ12096">
        <v>13152.7276038028</v>
      </c>
      <c r="BR12096">
        <v>1.38539267656026</v>
      </c>
      <c r="BS12096">
        <v>91449.7362000515</v>
      </c>
      <c r="BW12096" s="29">
        <v>12091</v>
      </c>
      <c r="BX12096">
        <f t="shared" si="690"/>
        <v>1</v>
      </c>
      <c r="BY12096">
        <f t="shared" si="691"/>
        <v>1</v>
      </c>
    </row>
    <row r="12097" spans="1:77">
      <c r="A12097" s="15">
        <v>12092</v>
      </c>
      <c r="BP12097">
        <v>0.79968654563162</v>
      </c>
      <c r="BQ12097">
        <v>15080.4848546087</v>
      </c>
      <c r="BR12097">
        <v>1.37966423680856</v>
      </c>
      <c r="BS12097">
        <v>73850.9319043252</v>
      </c>
      <c r="BW12097" s="29">
        <v>12092</v>
      </c>
      <c r="BX12097">
        <f t="shared" si="690"/>
        <v>1</v>
      </c>
      <c r="BY12097">
        <f t="shared" si="691"/>
        <v>1</v>
      </c>
    </row>
    <row r="12098" spans="1:77">
      <c r="A12098" s="15">
        <v>12093</v>
      </c>
      <c r="BP12098">
        <v>0.812629932961061</v>
      </c>
      <c r="BQ12098">
        <v>14493.3331936413</v>
      </c>
      <c r="BR12098">
        <v>1.43191746848776</v>
      </c>
      <c r="BS12098">
        <v>75428.0618242072</v>
      </c>
      <c r="BW12098" s="29">
        <v>12093</v>
      </c>
      <c r="BX12098">
        <f t="shared" si="690"/>
        <v>1</v>
      </c>
      <c r="BY12098">
        <f t="shared" si="691"/>
        <v>1</v>
      </c>
    </row>
    <row r="12099" spans="1:77">
      <c r="A12099" s="15">
        <v>12094</v>
      </c>
      <c r="BP12099">
        <v>0.774082646029275</v>
      </c>
      <c r="BQ12099">
        <v>13732.1977412888</v>
      </c>
      <c r="BR12099">
        <v>1.34790087896675</v>
      </c>
      <c r="BS12099">
        <v>71550.0461686967</v>
      </c>
      <c r="BW12099" s="29">
        <v>12094</v>
      </c>
      <c r="BX12099">
        <f t="shared" si="690"/>
        <v>1</v>
      </c>
      <c r="BY12099">
        <f t="shared" si="691"/>
        <v>1</v>
      </c>
    </row>
    <row r="12100" spans="1:77">
      <c r="A12100" s="15">
        <v>12095</v>
      </c>
      <c r="BP12100">
        <v>0.818930217321465</v>
      </c>
      <c r="BQ12100">
        <v>16811.9129614391</v>
      </c>
      <c r="BR12100">
        <v>1.44310882642854</v>
      </c>
      <c r="BS12100">
        <v>96105.1580914729</v>
      </c>
      <c r="BW12100" s="29">
        <v>12095</v>
      </c>
      <c r="BX12100">
        <f t="shared" si="690"/>
        <v>1</v>
      </c>
      <c r="BY12100">
        <f t="shared" si="691"/>
        <v>1</v>
      </c>
    </row>
    <row r="12101" spans="1:77">
      <c r="A12101" s="15">
        <v>12096</v>
      </c>
      <c r="BP12101">
        <v>0.805652968738788</v>
      </c>
      <c r="BQ12101">
        <v>16593.3758426352</v>
      </c>
      <c r="BR12101">
        <v>1.39193881642849</v>
      </c>
      <c r="BS12101">
        <v>94974.5900730333</v>
      </c>
      <c r="BW12101" s="29">
        <v>12096</v>
      </c>
      <c r="BX12101">
        <f t="shared" si="690"/>
        <v>1</v>
      </c>
      <c r="BY12101">
        <f t="shared" si="691"/>
        <v>1</v>
      </c>
    </row>
    <row r="12102" spans="1:77">
      <c r="A12102" s="15">
        <v>12097</v>
      </c>
      <c r="BP12102">
        <v>0.777587639845639</v>
      </c>
      <c r="BQ12102">
        <v>18493.6357095693</v>
      </c>
      <c r="BR12102">
        <v>1.2846789266131</v>
      </c>
      <c r="BS12102">
        <v>73807.2783120441</v>
      </c>
      <c r="BW12102" s="29">
        <v>12097</v>
      </c>
      <c r="BX12102">
        <f t="shared" si="690"/>
        <v>1</v>
      </c>
      <c r="BY12102">
        <f t="shared" si="691"/>
        <v>1</v>
      </c>
    </row>
    <row r="12103" spans="1:77">
      <c r="A12103" s="15">
        <v>12098</v>
      </c>
      <c r="BP12103">
        <v>0.838473101423999</v>
      </c>
      <c r="BQ12103">
        <v>14510.9751613044</v>
      </c>
      <c r="BR12103">
        <v>1.46868525380917</v>
      </c>
      <c r="BS12103">
        <v>91234.9903947824</v>
      </c>
      <c r="BW12103" s="29">
        <v>12098</v>
      </c>
      <c r="BX12103">
        <f t="shared" ref="BX12103:BX12166" si="692">IF(BU12103=MAX($BU12103:$BV12103),1,0)</f>
        <v>1</v>
      </c>
      <c r="BY12103">
        <f t="shared" ref="BY12103:BY12166" si="693">IF(BV12103=MAX($BU12103:$BV12103),1,0)</f>
        <v>1</v>
      </c>
    </row>
    <row r="12104" spans="1:77">
      <c r="A12104" s="15">
        <v>12099</v>
      </c>
      <c r="BP12104">
        <v>0.757316003499544</v>
      </c>
      <c r="BQ12104">
        <v>14447.2981441038</v>
      </c>
      <c r="BR12104">
        <v>1.27542806520627</v>
      </c>
      <c r="BS12104">
        <v>93302.4733543458</v>
      </c>
      <c r="BW12104" s="29">
        <v>12099</v>
      </c>
      <c r="BX12104">
        <f t="shared" si="692"/>
        <v>1</v>
      </c>
      <c r="BY12104">
        <f t="shared" si="693"/>
        <v>1</v>
      </c>
    </row>
    <row r="12105" spans="1:77">
      <c r="A12105" s="15">
        <v>12100</v>
      </c>
      <c r="BP12105">
        <v>0.762794709139591</v>
      </c>
      <c r="BQ12105">
        <v>12446.5825251737</v>
      </c>
      <c r="BR12105">
        <v>1.29492388150888</v>
      </c>
      <c r="BS12105">
        <v>88066.6650112338</v>
      </c>
      <c r="BW12105" s="29">
        <v>12100</v>
      </c>
      <c r="BX12105">
        <f t="shared" si="692"/>
        <v>1</v>
      </c>
      <c r="BY12105">
        <f t="shared" si="693"/>
        <v>1</v>
      </c>
    </row>
    <row r="12106" spans="1:77">
      <c r="A12106" s="15">
        <v>12101</v>
      </c>
      <c r="BP12106">
        <v>0.822673917219159</v>
      </c>
      <c r="BQ12106">
        <v>14352.4000320688</v>
      </c>
      <c r="BR12106">
        <v>1.43027619331237</v>
      </c>
      <c r="BS12106">
        <v>73023.1902937644</v>
      </c>
      <c r="BW12106" s="29">
        <v>12101</v>
      </c>
      <c r="BX12106">
        <f t="shared" si="692"/>
        <v>1</v>
      </c>
      <c r="BY12106">
        <f t="shared" si="693"/>
        <v>1</v>
      </c>
    </row>
    <row r="12107" spans="1:77">
      <c r="A12107" s="15">
        <v>12102</v>
      </c>
      <c r="BP12107">
        <v>0.814477922356766</v>
      </c>
      <c r="BQ12107">
        <v>14227.76206777</v>
      </c>
      <c r="BR12107">
        <v>1.42667574102109</v>
      </c>
      <c r="BS12107">
        <v>91995.1493584323</v>
      </c>
      <c r="BW12107" s="29">
        <v>12102</v>
      </c>
      <c r="BX12107">
        <f t="shared" si="692"/>
        <v>1</v>
      </c>
      <c r="BY12107">
        <f t="shared" si="693"/>
        <v>1</v>
      </c>
    </row>
    <row r="12108" spans="1:77">
      <c r="A12108" s="15">
        <v>12103</v>
      </c>
      <c r="BP12108">
        <v>0.817311836453941</v>
      </c>
      <c r="BQ12108">
        <v>11917.5607868726</v>
      </c>
      <c r="BR12108">
        <v>1.42850686677866</v>
      </c>
      <c r="BS12108">
        <v>69926.5724302806</v>
      </c>
      <c r="BW12108" s="29">
        <v>12103</v>
      </c>
      <c r="BX12108">
        <f t="shared" si="692"/>
        <v>1</v>
      </c>
      <c r="BY12108">
        <f t="shared" si="693"/>
        <v>1</v>
      </c>
    </row>
    <row r="12109" spans="1:77">
      <c r="A12109" s="15">
        <v>12104</v>
      </c>
      <c r="BP12109">
        <v>0.809020272768281</v>
      </c>
      <c r="BQ12109">
        <v>11898.6333065768</v>
      </c>
      <c r="BR12109">
        <v>1.39726110629287</v>
      </c>
      <c r="BS12109">
        <v>70405.1115862218</v>
      </c>
      <c r="BW12109" s="29">
        <v>12104</v>
      </c>
      <c r="BX12109">
        <f t="shared" si="692"/>
        <v>1</v>
      </c>
      <c r="BY12109">
        <f t="shared" si="693"/>
        <v>1</v>
      </c>
    </row>
    <row r="12110" spans="1:77">
      <c r="A12110" s="15">
        <v>12105</v>
      </c>
      <c r="BP12110">
        <v>0.822746763425823</v>
      </c>
      <c r="BQ12110">
        <v>18814.2092954998</v>
      </c>
      <c r="BR12110">
        <v>1.38025705942352</v>
      </c>
      <c r="BS12110">
        <v>98485.590544146</v>
      </c>
      <c r="BW12110" s="29">
        <v>12105</v>
      </c>
      <c r="BX12110">
        <f t="shared" si="692"/>
        <v>1</v>
      </c>
      <c r="BY12110">
        <f t="shared" si="693"/>
        <v>1</v>
      </c>
    </row>
    <row r="12111" spans="1:77">
      <c r="A12111" s="15">
        <v>12106</v>
      </c>
      <c r="BP12111">
        <v>0.782264737534147</v>
      </c>
      <c r="BQ12111">
        <v>13122.2882569032</v>
      </c>
      <c r="BR12111">
        <v>1.35562815688082</v>
      </c>
      <c r="BS12111">
        <v>72252.4258353785</v>
      </c>
      <c r="BW12111" s="29">
        <v>12106</v>
      </c>
      <c r="BX12111">
        <f t="shared" si="692"/>
        <v>1</v>
      </c>
      <c r="BY12111">
        <f t="shared" si="693"/>
        <v>1</v>
      </c>
    </row>
    <row r="12112" spans="1:77">
      <c r="A12112" s="15">
        <v>12107</v>
      </c>
      <c r="BP12112">
        <v>0.856257531916981</v>
      </c>
      <c r="BQ12112">
        <v>14628.9846601271</v>
      </c>
      <c r="BR12112">
        <v>1.51330944503523</v>
      </c>
      <c r="BS12112">
        <v>91839.0188672217</v>
      </c>
      <c r="BW12112" s="29">
        <v>12107</v>
      </c>
      <c r="BX12112">
        <f t="shared" si="692"/>
        <v>1</v>
      </c>
      <c r="BY12112">
        <f t="shared" si="693"/>
        <v>1</v>
      </c>
    </row>
    <row r="12113" spans="1:77">
      <c r="A12113" s="15">
        <v>12108</v>
      </c>
      <c r="BP12113">
        <v>0.84111086547901</v>
      </c>
      <c r="BQ12113">
        <v>15919.1686403967</v>
      </c>
      <c r="BR12113">
        <v>1.47534733777834</v>
      </c>
      <c r="BS12113">
        <v>75646.2351836203</v>
      </c>
      <c r="BW12113" s="29">
        <v>12108</v>
      </c>
      <c r="BX12113">
        <f t="shared" si="692"/>
        <v>1</v>
      </c>
      <c r="BY12113">
        <f t="shared" si="693"/>
        <v>1</v>
      </c>
    </row>
    <row r="12114" spans="1:77">
      <c r="A12114" s="15">
        <v>12109</v>
      </c>
      <c r="BP12114">
        <v>0.827630885536414</v>
      </c>
      <c r="BQ12114">
        <v>16080.1391399962</v>
      </c>
      <c r="BR12114">
        <v>1.44038154421089</v>
      </c>
      <c r="BS12114">
        <v>94713.7088476126</v>
      </c>
      <c r="BW12114" s="29">
        <v>12109</v>
      </c>
      <c r="BX12114">
        <f t="shared" si="692"/>
        <v>1</v>
      </c>
      <c r="BY12114">
        <f t="shared" si="693"/>
        <v>1</v>
      </c>
    </row>
    <row r="12115" spans="1:77">
      <c r="A12115" s="15">
        <v>12110</v>
      </c>
      <c r="BP12115">
        <v>0.83677986041319</v>
      </c>
      <c r="BQ12115">
        <v>16065.7879731765</v>
      </c>
      <c r="BR12115">
        <v>1.46171580099259</v>
      </c>
      <c r="BS12115">
        <v>98259.1688052486</v>
      </c>
      <c r="BW12115" s="29">
        <v>12110</v>
      </c>
      <c r="BX12115">
        <f t="shared" si="692"/>
        <v>1</v>
      </c>
      <c r="BY12115">
        <f t="shared" si="693"/>
        <v>1</v>
      </c>
    </row>
    <row r="12116" spans="1:77">
      <c r="A12116" s="15">
        <v>12111</v>
      </c>
      <c r="BP12116">
        <v>0.763456586098753</v>
      </c>
      <c r="BQ12116">
        <v>14898.1726536309</v>
      </c>
      <c r="BR12116">
        <v>1.28910491650878</v>
      </c>
      <c r="BS12116">
        <v>93219.4864771999</v>
      </c>
      <c r="BW12116" s="29">
        <v>12111</v>
      </c>
      <c r="BX12116">
        <f t="shared" si="692"/>
        <v>1</v>
      </c>
      <c r="BY12116">
        <f t="shared" si="693"/>
        <v>1</v>
      </c>
    </row>
    <row r="12117" spans="1:77">
      <c r="A12117" s="15">
        <v>12112</v>
      </c>
      <c r="BP12117">
        <v>0.794563412840954</v>
      </c>
      <c r="BQ12117">
        <v>13867.1381852443</v>
      </c>
      <c r="BR12117">
        <v>1.37481606992153</v>
      </c>
      <c r="BS12117">
        <v>88191.1670966087</v>
      </c>
      <c r="BW12117" s="29">
        <v>12112</v>
      </c>
      <c r="BX12117">
        <f t="shared" si="692"/>
        <v>1</v>
      </c>
      <c r="BY12117">
        <f t="shared" si="693"/>
        <v>1</v>
      </c>
    </row>
    <row r="12118" spans="1:77">
      <c r="A12118" s="15">
        <v>12113</v>
      </c>
      <c r="BP12118">
        <v>0.841981101300375</v>
      </c>
      <c r="BQ12118">
        <v>11912.6629653158</v>
      </c>
      <c r="BR12118">
        <v>1.47140129796785</v>
      </c>
      <c r="BS12118">
        <v>73192.9064146595</v>
      </c>
      <c r="BW12118" s="29">
        <v>12113</v>
      </c>
      <c r="BX12118">
        <f t="shared" si="692"/>
        <v>1</v>
      </c>
      <c r="BY12118">
        <f t="shared" si="693"/>
        <v>1</v>
      </c>
    </row>
    <row r="12119" spans="1:77">
      <c r="A12119" s="15">
        <v>12114</v>
      </c>
      <c r="BP12119">
        <v>0.811276354109924</v>
      </c>
      <c r="BQ12119">
        <v>12491.877933262</v>
      </c>
      <c r="BR12119">
        <v>1.34926249585087</v>
      </c>
      <c r="BS12119">
        <v>87640.2467685661</v>
      </c>
      <c r="BW12119" s="29">
        <v>12114</v>
      </c>
      <c r="BX12119">
        <f t="shared" si="692"/>
        <v>1</v>
      </c>
      <c r="BY12119">
        <f t="shared" si="693"/>
        <v>1</v>
      </c>
    </row>
    <row r="12120" spans="1:77">
      <c r="A12120" s="15">
        <v>12115</v>
      </c>
      <c r="BP12120">
        <v>0.782155905208607</v>
      </c>
      <c r="BQ12120">
        <v>17668.1936912043</v>
      </c>
      <c r="BR12120">
        <v>1.33439190649394</v>
      </c>
      <c r="BS12120">
        <v>77275.5858787966</v>
      </c>
      <c r="BW12120" s="29">
        <v>12115</v>
      </c>
      <c r="BX12120">
        <f t="shared" si="692"/>
        <v>1</v>
      </c>
      <c r="BY12120">
        <f t="shared" si="693"/>
        <v>1</v>
      </c>
    </row>
    <row r="12121" spans="1:77">
      <c r="A12121" s="15">
        <v>12116</v>
      </c>
      <c r="BP12121">
        <v>0.798951941736056</v>
      </c>
      <c r="BQ12121">
        <v>14420.3545361278</v>
      </c>
      <c r="BR12121">
        <v>1.34825049126456</v>
      </c>
      <c r="BS12121">
        <v>72437.9482333608</v>
      </c>
      <c r="BW12121" s="29">
        <v>12116</v>
      </c>
      <c r="BX12121">
        <f t="shared" si="692"/>
        <v>1</v>
      </c>
      <c r="BY12121">
        <f t="shared" si="693"/>
        <v>1</v>
      </c>
    </row>
    <row r="12122" spans="1:77">
      <c r="A12122" s="15">
        <v>12117</v>
      </c>
      <c r="BP12122">
        <v>0.822456192579232</v>
      </c>
      <c r="BQ12122">
        <v>10708.7427497219</v>
      </c>
      <c r="BR12122">
        <v>1.42968072428209</v>
      </c>
      <c r="BS12122">
        <v>68373.2596200742</v>
      </c>
      <c r="BW12122" s="29">
        <v>12117</v>
      </c>
      <c r="BX12122">
        <f t="shared" si="692"/>
        <v>1</v>
      </c>
      <c r="BY12122">
        <f t="shared" si="693"/>
        <v>1</v>
      </c>
    </row>
    <row r="12123" spans="1:77">
      <c r="A12123" s="15">
        <v>12118</v>
      </c>
      <c r="BP12123">
        <v>0.801481173413409</v>
      </c>
      <c r="BQ12123">
        <v>15952.9755779438</v>
      </c>
      <c r="BR12123">
        <v>1.3987126510635</v>
      </c>
      <c r="BS12123">
        <v>74982.8700340759</v>
      </c>
      <c r="BW12123" s="29">
        <v>12118</v>
      </c>
      <c r="BX12123">
        <f t="shared" si="692"/>
        <v>1</v>
      </c>
      <c r="BY12123">
        <f t="shared" si="693"/>
        <v>1</v>
      </c>
    </row>
    <row r="12124" spans="1:77">
      <c r="A12124" s="15">
        <v>12119</v>
      </c>
      <c r="BP12124">
        <v>0.815013666241035</v>
      </c>
      <c r="BQ12124">
        <v>14531.0612253144</v>
      </c>
      <c r="BR12124">
        <v>1.40231125776976</v>
      </c>
      <c r="BS12124">
        <v>72929.1136240235</v>
      </c>
      <c r="BW12124" s="29">
        <v>12119</v>
      </c>
      <c r="BX12124">
        <f t="shared" si="692"/>
        <v>1</v>
      </c>
      <c r="BY12124">
        <f t="shared" si="693"/>
        <v>1</v>
      </c>
    </row>
    <row r="12125" spans="1:77">
      <c r="A12125" s="15">
        <v>12120</v>
      </c>
      <c r="BP12125">
        <v>0.756912970285328</v>
      </c>
      <c r="BQ12125">
        <v>15136.3567142194</v>
      </c>
      <c r="BR12125">
        <v>1.271090043966</v>
      </c>
      <c r="BS12125">
        <v>91899.639953553</v>
      </c>
      <c r="BW12125" s="29">
        <v>12120</v>
      </c>
      <c r="BX12125">
        <f t="shared" si="692"/>
        <v>1</v>
      </c>
      <c r="BY12125">
        <f t="shared" si="693"/>
        <v>1</v>
      </c>
    </row>
    <row r="12126" spans="1:77">
      <c r="A12126" s="15">
        <v>12121</v>
      </c>
      <c r="BP12126">
        <v>0.782451984929924</v>
      </c>
      <c r="BQ12126">
        <v>12468.1833999452</v>
      </c>
      <c r="BR12126">
        <v>1.3282087640875</v>
      </c>
      <c r="BS12126">
        <v>71734.1174237785</v>
      </c>
      <c r="BW12126" s="29">
        <v>12121</v>
      </c>
      <c r="BX12126">
        <f t="shared" si="692"/>
        <v>1</v>
      </c>
      <c r="BY12126">
        <f t="shared" si="693"/>
        <v>1</v>
      </c>
    </row>
    <row r="12127" spans="1:77">
      <c r="A12127" s="15">
        <v>12122</v>
      </c>
      <c r="BP12127">
        <v>0.817188964871718</v>
      </c>
      <c r="BQ12127">
        <v>19140.9916748379</v>
      </c>
      <c r="BR12127">
        <v>1.40909457259646</v>
      </c>
      <c r="BS12127">
        <v>81914.0868549898</v>
      </c>
      <c r="BW12127" s="29">
        <v>12122</v>
      </c>
      <c r="BX12127">
        <f t="shared" si="692"/>
        <v>1</v>
      </c>
      <c r="BY12127">
        <f t="shared" si="693"/>
        <v>1</v>
      </c>
    </row>
    <row r="12128" spans="1:77">
      <c r="A12128" s="15">
        <v>12123</v>
      </c>
      <c r="BP12128">
        <v>0.827393256588171</v>
      </c>
      <c r="BQ12128">
        <v>11747.9274011873</v>
      </c>
      <c r="BR12128">
        <v>1.44267521657717</v>
      </c>
      <c r="BS12128">
        <v>71518.8070906073</v>
      </c>
      <c r="BW12128" s="29">
        <v>12123</v>
      </c>
      <c r="BX12128">
        <f t="shared" si="692"/>
        <v>1</v>
      </c>
      <c r="BY12128">
        <f t="shared" si="693"/>
        <v>1</v>
      </c>
    </row>
    <row r="12129" spans="1:77">
      <c r="A12129" s="15">
        <v>12124</v>
      </c>
      <c r="BP12129">
        <v>0.814331914371748</v>
      </c>
      <c r="BQ12129">
        <v>15523.0674639316</v>
      </c>
      <c r="BR12129">
        <v>1.41872758412675</v>
      </c>
      <c r="BS12129">
        <v>94622.1370664949</v>
      </c>
      <c r="BW12129" s="29">
        <v>12124</v>
      </c>
      <c r="BX12129">
        <f t="shared" si="692"/>
        <v>1</v>
      </c>
      <c r="BY12129">
        <f t="shared" si="693"/>
        <v>1</v>
      </c>
    </row>
    <row r="12130" spans="1:77">
      <c r="A12130" s="15">
        <v>12125</v>
      </c>
      <c r="BP12130">
        <v>0.791509625077055</v>
      </c>
      <c r="BQ12130">
        <v>18876.9180102123</v>
      </c>
      <c r="BR12130">
        <v>1.36620392073465</v>
      </c>
      <c r="BS12130">
        <v>78765.1974201111</v>
      </c>
      <c r="BW12130" s="29">
        <v>12125</v>
      </c>
      <c r="BX12130">
        <f t="shared" si="692"/>
        <v>1</v>
      </c>
      <c r="BY12130">
        <f t="shared" si="693"/>
        <v>1</v>
      </c>
    </row>
    <row r="12131" spans="1:77">
      <c r="A12131" s="15">
        <v>12126</v>
      </c>
      <c r="BP12131">
        <v>0.78740047125006</v>
      </c>
      <c r="BQ12131">
        <v>16684.2061449069</v>
      </c>
      <c r="BR12131">
        <v>1.35620815759156</v>
      </c>
      <c r="BS12131">
        <v>93016.1699132536</v>
      </c>
      <c r="BW12131" s="29">
        <v>12126</v>
      </c>
      <c r="BX12131">
        <f t="shared" si="692"/>
        <v>1</v>
      </c>
      <c r="BY12131">
        <f t="shared" si="693"/>
        <v>1</v>
      </c>
    </row>
    <row r="12132" spans="1:77">
      <c r="A12132" s="15">
        <v>12127</v>
      </c>
      <c r="BP12132">
        <v>0.846222768480852</v>
      </c>
      <c r="BQ12132">
        <v>13479.9523492542</v>
      </c>
      <c r="BR12132">
        <v>1.41837752036173</v>
      </c>
      <c r="BS12132">
        <v>71216.110037976</v>
      </c>
      <c r="BW12132" s="29">
        <v>12127</v>
      </c>
      <c r="BX12132">
        <f t="shared" si="692"/>
        <v>1</v>
      </c>
      <c r="BY12132">
        <f t="shared" si="693"/>
        <v>1</v>
      </c>
    </row>
    <row r="12133" spans="1:77">
      <c r="A12133" s="15">
        <v>12128</v>
      </c>
      <c r="BP12133">
        <v>0.762827917379094</v>
      </c>
      <c r="BQ12133">
        <v>12869.7478336538</v>
      </c>
      <c r="BR12133">
        <v>1.31095316743399</v>
      </c>
      <c r="BS12133">
        <v>71797.8077789915</v>
      </c>
      <c r="BW12133" s="29">
        <v>12128</v>
      </c>
      <c r="BX12133">
        <f t="shared" si="692"/>
        <v>1</v>
      </c>
      <c r="BY12133">
        <f t="shared" si="693"/>
        <v>1</v>
      </c>
    </row>
    <row r="12134" spans="1:77">
      <c r="A12134" s="15">
        <v>12129</v>
      </c>
      <c r="BP12134">
        <v>0.835039615245561</v>
      </c>
      <c r="BQ12134">
        <v>17633.9657173427</v>
      </c>
      <c r="BR12134">
        <v>1.45551454826032</v>
      </c>
      <c r="BS12134">
        <v>99273.3321095835</v>
      </c>
      <c r="BW12134" s="29">
        <v>12129</v>
      </c>
      <c r="BX12134">
        <f t="shared" si="692"/>
        <v>1</v>
      </c>
      <c r="BY12134">
        <f t="shared" si="693"/>
        <v>1</v>
      </c>
    </row>
    <row r="12135" spans="1:77">
      <c r="A12135" s="15">
        <v>12130</v>
      </c>
      <c r="BP12135">
        <v>0.846742250787103</v>
      </c>
      <c r="BQ12135">
        <v>19278.2364547631</v>
      </c>
      <c r="BR12135">
        <v>1.48264798088601</v>
      </c>
      <c r="BS12135">
        <v>99912.1120437398</v>
      </c>
      <c r="BW12135" s="29">
        <v>12130</v>
      </c>
      <c r="BX12135">
        <f t="shared" si="692"/>
        <v>1</v>
      </c>
      <c r="BY12135">
        <f t="shared" si="693"/>
        <v>1</v>
      </c>
    </row>
    <row r="12136" spans="1:77">
      <c r="A12136" s="15">
        <v>12131</v>
      </c>
      <c r="BP12136">
        <v>0.786374115106049</v>
      </c>
      <c r="BQ12136">
        <v>11154.0849139506</v>
      </c>
      <c r="BR12136">
        <v>1.3326691068421</v>
      </c>
      <c r="BS12136">
        <v>69412.9147282445</v>
      </c>
      <c r="BW12136" s="29">
        <v>12131</v>
      </c>
      <c r="BX12136">
        <f t="shared" si="692"/>
        <v>1</v>
      </c>
      <c r="BY12136">
        <f t="shared" si="693"/>
        <v>1</v>
      </c>
    </row>
    <row r="12137" spans="1:77">
      <c r="A12137" s="15">
        <v>12132</v>
      </c>
      <c r="BP12137">
        <v>0.794197514047734</v>
      </c>
      <c r="BQ12137">
        <v>11658.8676624473</v>
      </c>
      <c r="BR12137">
        <v>1.36329790490715</v>
      </c>
      <c r="BS12137">
        <v>90527.2961913817</v>
      </c>
      <c r="BW12137" s="29">
        <v>12132</v>
      </c>
      <c r="BX12137">
        <f t="shared" si="692"/>
        <v>1</v>
      </c>
      <c r="BY12137">
        <f t="shared" si="693"/>
        <v>1</v>
      </c>
    </row>
    <row r="12138" spans="1:77">
      <c r="A12138" s="15">
        <v>12133</v>
      </c>
      <c r="BP12138">
        <v>0.747552237591717</v>
      </c>
      <c r="BQ12138">
        <v>11949.1029490361</v>
      </c>
      <c r="BR12138">
        <v>1.25694989635885</v>
      </c>
      <c r="BS12138">
        <v>68492.1610513899</v>
      </c>
      <c r="BW12138" s="29">
        <v>12133</v>
      </c>
      <c r="BX12138">
        <f t="shared" si="692"/>
        <v>1</v>
      </c>
      <c r="BY12138">
        <f t="shared" si="693"/>
        <v>1</v>
      </c>
    </row>
    <row r="12139" spans="1:77">
      <c r="A12139" s="15">
        <v>12134</v>
      </c>
      <c r="BP12139">
        <v>0.835697110342258</v>
      </c>
      <c r="BQ12139">
        <v>24096.2596642872</v>
      </c>
      <c r="BR12139">
        <v>1.45813726565135</v>
      </c>
      <c r="BS12139">
        <v>87468.4156015487</v>
      </c>
      <c r="BW12139" s="29">
        <v>12134</v>
      </c>
      <c r="BX12139">
        <f t="shared" si="692"/>
        <v>1</v>
      </c>
      <c r="BY12139">
        <f t="shared" si="693"/>
        <v>1</v>
      </c>
    </row>
    <row r="12140" spans="1:77">
      <c r="A12140" s="15">
        <v>12135</v>
      </c>
      <c r="BP12140">
        <v>0.803377647336944</v>
      </c>
      <c r="BQ12140">
        <v>15148.0389873012</v>
      </c>
      <c r="BR12140">
        <v>1.36567397845276</v>
      </c>
      <c r="BS12140">
        <v>94740.9913308064</v>
      </c>
      <c r="BW12140" s="29">
        <v>12135</v>
      </c>
      <c r="BX12140">
        <f t="shared" si="692"/>
        <v>1</v>
      </c>
      <c r="BY12140">
        <f t="shared" si="693"/>
        <v>1</v>
      </c>
    </row>
    <row r="12141" spans="1:77">
      <c r="A12141" s="15">
        <v>12136</v>
      </c>
      <c r="BP12141">
        <v>0.819997805125133</v>
      </c>
      <c r="BQ12141">
        <v>13499.6666849368</v>
      </c>
      <c r="BR12141">
        <v>1.40947111563021</v>
      </c>
      <c r="BS12141">
        <v>89402.8517132292</v>
      </c>
      <c r="BW12141" s="29">
        <v>12136</v>
      </c>
      <c r="BX12141">
        <f t="shared" si="692"/>
        <v>1</v>
      </c>
      <c r="BY12141">
        <f t="shared" si="693"/>
        <v>1</v>
      </c>
    </row>
    <row r="12142" spans="1:77">
      <c r="A12142" s="15">
        <v>12137</v>
      </c>
      <c r="BP12142">
        <v>0.797883560347593</v>
      </c>
      <c r="BQ12142">
        <v>12985.8200313509</v>
      </c>
      <c r="BR12142">
        <v>1.36802457342659</v>
      </c>
      <c r="BS12142">
        <v>92276.3019524604</v>
      </c>
      <c r="BW12142" s="29">
        <v>12137</v>
      </c>
      <c r="BX12142">
        <f t="shared" si="692"/>
        <v>1</v>
      </c>
      <c r="BY12142">
        <f t="shared" si="693"/>
        <v>1</v>
      </c>
    </row>
    <row r="12143" spans="1:77">
      <c r="A12143" s="15">
        <v>12138</v>
      </c>
      <c r="BP12143">
        <v>0.827401696073359</v>
      </c>
      <c r="BQ12143">
        <v>13619.4554780884</v>
      </c>
      <c r="BR12143">
        <v>1.44584093747768</v>
      </c>
      <c r="BS12143">
        <v>74132.6622947016</v>
      </c>
      <c r="BW12143" s="29">
        <v>12138</v>
      </c>
      <c r="BX12143">
        <f t="shared" si="692"/>
        <v>1</v>
      </c>
      <c r="BY12143">
        <f t="shared" si="693"/>
        <v>1</v>
      </c>
    </row>
    <row r="12144" spans="1:77">
      <c r="A12144" s="15">
        <v>12139</v>
      </c>
      <c r="BP12144">
        <v>0.836009262821326</v>
      </c>
      <c r="BQ12144">
        <v>15747.2205164333</v>
      </c>
      <c r="BR12144">
        <v>1.43578169160982</v>
      </c>
      <c r="BS12144">
        <v>93430.7082120037</v>
      </c>
      <c r="BW12144" s="29">
        <v>12139</v>
      </c>
      <c r="BX12144">
        <f t="shared" si="692"/>
        <v>1</v>
      </c>
      <c r="BY12144">
        <f t="shared" si="693"/>
        <v>1</v>
      </c>
    </row>
    <row r="12145" spans="1:77">
      <c r="A12145" s="15">
        <v>12140</v>
      </c>
      <c r="BP12145">
        <v>0.766870496128824</v>
      </c>
      <c r="BQ12145">
        <v>12254.6546295175</v>
      </c>
      <c r="BR12145">
        <v>1.30423027062572</v>
      </c>
      <c r="BS12145">
        <v>89548.3874342896</v>
      </c>
      <c r="BW12145" s="29">
        <v>12140</v>
      </c>
      <c r="BX12145">
        <f t="shared" si="692"/>
        <v>1</v>
      </c>
      <c r="BY12145">
        <f t="shared" si="693"/>
        <v>1</v>
      </c>
    </row>
    <row r="12146" spans="1:77">
      <c r="A12146" s="15">
        <v>12141</v>
      </c>
      <c r="BP12146">
        <v>0.833642296816375</v>
      </c>
      <c r="BQ12146">
        <v>11951.5697837107</v>
      </c>
      <c r="BR12146">
        <v>1.45090793541135</v>
      </c>
      <c r="BS12146">
        <v>71752.713121022</v>
      </c>
      <c r="BW12146" s="29">
        <v>12141</v>
      </c>
      <c r="BX12146">
        <f t="shared" si="692"/>
        <v>1</v>
      </c>
      <c r="BY12146">
        <f t="shared" si="693"/>
        <v>1</v>
      </c>
    </row>
    <row r="12147" spans="1:77">
      <c r="A12147" s="15">
        <v>12142</v>
      </c>
      <c r="BP12147">
        <v>0.753065788446833</v>
      </c>
      <c r="BQ12147">
        <v>15693.8157201044</v>
      </c>
      <c r="BR12147">
        <v>1.27311342744744</v>
      </c>
      <c r="BS12147">
        <v>94134.3161700777</v>
      </c>
      <c r="BW12147" s="29">
        <v>12142</v>
      </c>
      <c r="BX12147">
        <f t="shared" si="692"/>
        <v>1</v>
      </c>
      <c r="BY12147">
        <f t="shared" si="693"/>
        <v>1</v>
      </c>
    </row>
    <row r="12148" spans="1:77">
      <c r="A12148" s="15">
        <v>12143</v>
      </c>
      <c r="BP12148">
        <v>0.816403281168017</v>
      </c>
      <c r="BQ12148">
        <v>17511.3155629793</v>
      </c>
      <c r="BR12148">
        <v>1.38869016143308</v>
      </c>
      <c r="BS12148">
        <v>96275.3057790156</v>
      </c>
      <c r="BW12148" s="29">
        <v>12143</v>
      </c>
      <c r="BX12148">
        <f t="shared" si="692"/>
        <v>1</v>
      </c>
      <c r="BY12148">
        <f t="shared" si="693"/>
        <v>1</v>
      </c>
    </row>
    <row r="12149" spans="1:77">
      <c r="A12149" s="15">
        <v>12144</v>
      </c>
      <c r="BP12149">
        <v>0.862112666304459</v>
      </c>
      <c r="BQ12149">
        <v>12693.2074813224</v>
      </c>
      <c r="BR12149">
        <v>1.48256159524527</v>
      </c>
      <c r="BS12149">
        <v>89148.556341842</v>
      </c>
      <c r="BW12149" s="29">
        <v>12144</v>
      </c>
      <c r="BX12149">
        <f t="shared" si="692"/>
        <v>1</v>
      </c>
      <c r="BY12149">
        <f t="shared" si="693"/>
        <v>1</v>
      </c>
    </row>
    <row r="12150" spans="1:77">
      <c r="A12150" s="15">
        <v>12145</v>
      </c>
      <c r="BP12150">
        <v>0.783876176668099</v>
      </c>
      <c r="BQ12150">
        <v>11432.9521404522</v>
      </c>
      <c r="BR12150">
        <v>1.35406118037051</v>
      </c>
      <c r="BS12150">
        <v>70160.0575784624</v>
      </c>
      <c r="BW12150" s="29">
        <v>12145</v>
      </c>
      <c r="BX12150">
        <f t="shared" si="692"/>
        <v>1</v>
      </c>
      <c r="BY12150">
        <f t="shared" si="693"/>
        <v>1</v>
      </c>
    </row>
    <row r="12151" spans="1:77">
      <c r="A12151" s="15">
        <v>12146</v>
      </c>
      <c r="BP12151">
        <v>0.752487015808158</v>
      </c>
      <c r="BQ12151">
        <v>11171.4909619152</v>
      </c>
      <c r="BR12151">
        <v>1.29522612182367</v>
      </c>
      <c r="BS12151">
        <v>90560.7600986437</v>
      </c>
      <c r="BW12151" s="29">
        <v>12146</v>
      </c>
      <c r="BX12151">
        <f t="shared" si="692"/>
        <v>1</v>
      </c>
      <c r="BY12151">
        <f t="shared" si="693"/>
        <v>1</v>
      </c>
    </row>
    <row r="12152" spans="1:77">
      <c r="A12152" s="15">
        <v>12147</v>
      </c>
      <c r="BP12152">
        <v>0.842692073603423</v>
      </c>
      <c r="BQ12152">
        <v>19347.9012323393</v>
      </c>
      <c r="BR12152">
        <v>1.44375344646856</v>
      </c>
      <c r="BS12152">
        <v>79871.3840716659</v>
      </c>
      <c r="BW12152" s="29">
        <v>12147</v>
      </c>
      <c r="BX12152">
        <f t="shared" si="692"/>
        <v>1</v>
      </c>
      <c r="BY12152">
        <f t="shared" si="693"/>
        <v>1</v>
      </c>
    </row>
    <row r="12153" spans="1:77">
      <c r="A12153" s="15">
        <v>12148</v>
      </c>
      <c r="BP12153">
        <v>0.770984681715212</v>
      </c>
      <c r="BQ12153">
        <v>13628.8414432338</v>
      </c>
      <c r="BR12153">
        <v>1.32906393897347</v>
      </c>
      <c r="BS12153">
        <v>71715.6241086167</v>
      </c>
      <c r="BW12153" s="29">
        <v>12148</v>
      </c>
      <c r="BX12153">
        <f t="shared" si="692"/>
        <v>1</v>
      </c>
      <c r="BY12153">
        <f t="shared" si="693"/>
        <v>1</v>
      </c>
    </row>
    <row r="12154" spans="1:77">
      <c r="A12154" s="15">
        <v>12149</v>
      </c>
      <c r="BP12154">
        <v>0.832036596849888</v>
      </c>
      <c r="BQ12154">
        <v>12972.4959565065</v>
      </c>
      <c r="BR12154">
        <v>1.41283211968011</v>
      </c>
      <c r="BS12154">
        <v>72042.6961534316</v>
      </c>
      <c r="BW12154" s="29">
        <v>12149</v>
      </c>
      <c r="BX12154">
        <f t="shared" si="692"/>
        <v>1</v>
      </c>
      <c r="BY12154">
        <f t="shared" si="693"/>
        <v>1</v>
      </c>
    </row>
    <row r="12155" spans="1:77">
      <c r="A12155" s="15">
        <v>12150</v>
      </c>
      <c r="BP12155">
        <v>0.806946214000233</v>
      </c>
      <c r="BQ12155">
        <v>18392.3597491835</v>
      </c>
      <c r="BR12155">
        <v>1.3761270951398</v>
      </c>
      <c r="BS12155">
        <v>78713.1424223389</v>
      </c>
      <c r="BW12155" s="29">
        <v>12150</v>
      </c>
      <c r="BX12155">
        <f t="shared" si="692"/>
        <v>1</v>
      </c>
      <c r="BY12155">
        <f t="shared" si="693"/>
        <v>1</v>
      </c>
    </row>
    <row r="12156" spans="1:77">
      <c r="A12156" s="15">
        <v>12151</v>
      </c>
      <c r="BP12156">
        <v>0.843776661097661</v>
      </c>
      <c r="BQ12156">
        <v>14024.3820256897</v>
      </c>
      <c r="BR12156">
        <v>1.41055663974274</v>
      </c>
      <c r="BS12156">
        <v>92102.8518166554</v>
      </c>
      <c r="BW12156" s="29">
        <v>12151</v>
      </c>
      <c r="BX12156">
        <f t="shared" si="692"/>
        <v>1</v>
      </c>
      <c r="BY12156">
        <f t="shared" si="693"/>
        <v>1</v>
      </c>
    </row>
    <row r="12157" spans="1:77">
      <c r="A12157" s="15">
        <v>12152</v>
      </c>
      <c r="BP12157">
        <v>0.797636717497591</v>
      </c>
      <c r="BQ12157">
        <v>13908.9343234893</v>
      </c>
      <c r="BR12157">
        <v>1.37250646289512</v>
      </c>
      <c r="BS12157">
        <v>75047.7500325103</v>
      </c>
      <c r="BW12157" s="29">
        <v>12152</v>
      </c>
      <c r="BX12157">
        <f t="shared" si="692"/>
        <v>1</v>
      </c>
      <c r="BY12157">
        <f t="shared" si="693"/>
        <v>1</v>
      </c>
    </row>
    <row r="12158" spans="1:77">
      <c r="A12158" s="15">
        <v>12153</v>
      </c>
      <c r="BP12158">
        <v>0.818448513053492</v>
      </c>
      <c r="BQ12158">
        <v>11274.3485448883</v>
      </c>
      <c r="BR12158">
        <v>1.41438932224265</v>
      </c>
      <c r="BS12158">
        <v>69420.162532428</v>
      </c>
      <c r="BW12158" s="29">
        <v>12153</v>
      </c>
      <c r="BX12158">
        <f t="shared" si="692"/>
        <v>1</v>
      </c>
      <c r="BY12158">
        <f t="shared" si="693"/>
        <v>1</v>
      </c>
    </row>
    <row r="12159" spans="1:77">
      <c r="A12159" s="15">
        <v>12154</v>
      </c>
      <c r="BP12159">
        <v>0.821615946176329</v>
      </c>
      <c r="BQ12159">
        <v>11900.9026503113</v>
      </c>
      <c r="BR12159">
        <v>1.38867391684529</v>
      </c>
      <c r="BS12159">
        <v>89174.5495263208</v>
      </c>
      <c r="BW12159" s="29">
        <v>12154</v>
      </c>
      <c r="BX12159">
        <f t="shared" si="692"/>
        <v>1</v>
      </c>
      <c r="BY12159">
        <f t="shared" si="693"/>
        <v>1</v>
      </c>
    </row>
    <row r="12160" spans="1:77">
      <c r="A12160" s="15">
        <v>12155</v>
      </c>
      <c r="BP12160">
        <v>0.795395338969105</v>
      </c>
      <c r="BQ12160">
        <v>13050.1962677071</v>
      </c>
      <c r="BR12160">
        <v>1.37708933583048</v>
      </c>
      <c r="BS12160">
        <v>88963.5636993509</v>
      </c>
      <c r="BW12160" s="29">
        <v>12155</v>
      </c>
      <c r="BX12160">
        <f t="shared" si="692"/>
        <v>1</v>
      </c>
      <c r="BY12160">
        <f t="shared" si="693"/>
        <v>1</v>
      </c>
    </row>
    <row r="12161" spans="1:77">
      <c r="A12161" s="15">
        <v>12156</v>
      </c>
      <c r="BP12161">
        <v>0.866378247498747</v>
      </c>
      <c r="BQ12161">
        <v>17048.3543435701</v>
      </c>
      <c r="BR12161">
        <v>1.48070551641625</v>
      </c>
      <c r="BS12161">
        <v>76392.1731620419</v>
      </c>
      <c r="BW12161" s="29">
        <v>12156</v>
      </c>
      <c r="BX12161">
        <f t="shared" si="692"/>
        <v>1</v>
      </c>
      <c r="BY12161">
        <f t="shared" si="693"/>
        <v>1</v>
      </c>
    </row>
    <row r="12162" spans="1:77">
      <c r="A12162" s="15">
        <v>12157</v>
      </c>
      <c r="BP12162">
        <v>0.785321544333213</v>
      </c>
      <c r="BQ12162">
        <v>17507.2943609208</v>
      </c>
      <c r="BR12162">
        <v>1.33099104686252</v>
      </c>
      <c r="BS12162">
        <v>81501.3313688827</v>
      </c>
      <c r="BW12162" s="29">
        <v>12157</v>
      </c>
      <c r="BX12162">
        <f t="shared" si="692"/>
        <v>1</v>
      </c>
      <c r="BY12162">
        <f t="shared" si="693"/>
        <v>1</v>
      </c>
    </row>
    <row r="12163" spans="1:77">
      <c r="A12163" s="15">
        <v>12158</v>
      </c>
      <c r="BP12163">
        <v>0.757587453922919</v>
      </c>
      <c r="BQ12163">
        <v>14401.6718629454</v>
      </c>
      <c r="BR12163">
        <v>1.30095199629088</v>
      </c>
      <c r="BS12163">
        <v>75117.8435634719</v>
      </c>
      <c r="BW12163" s="29">
        <v>12158</v>
      </c>
      <c r="BX12163">
        <f t="shared" si="692"/>
        <v>1</v>
      </c>
      <c r="BY12163">
        <f t="shared" si="693"/>
        <v>1</v>
      </c>
    </row>
    <row r="12164" spans="1:77">
      <c r="A12164" s="15">
        <v>12159</v>
      </c>
      <c r="BP12164">
        <v>0.778081954945719</v>
      </c>
      <c r="BQ12164">
        <v>15257.7258815809</v>
      </c>
      <c r="BR12164">
        <v>1.34446212827097</v>
      </c>
      <c r="BS12164">
        <v>78497.8124146162</v>
      </c>
      <c r="BW12164" s="29">
        <v>12159</v>
      </c>
      <c r="BX12164">
        <f t="shared" si="692"/>
        <v>1</v>
      </c>
      <c r="BY12164">
        <f t="shared" si="693"/>
        <v>1</v>
      </c>
    </row>
    <row r="12165" spans="1:77">
      <c r="A12165" s="15">
        <v>12160</v>
      </c>
      <c r="BP12165">
        <v>0.837668949723637</v>
      </c>
      <c r="BQ12165">
        <v>22713.461705957</v>
      </c>
      <c r="BR12165">
        <v>1.44788778733547</v>
      </c>
      <c r="BS12165">
        <v>87672.1895693502</v>
      </c>
      <c r="BW12165" s="29">
        <v>12160</v>
      </c>
      <c r="BX12165">
        <f t="shared" si="692"/>
        <v>1</v>
      </c>
      <c r="BY12165">
        <f t="shared" si="693"/>
        <v>1</v>
      </c>
    </row>
    <row r="12166" spans="1:77">
      <c r="A12166" s="15">
        <v>12161</v>
      </c>
      <c r="BP12166">
        <v>0.85279621617869</v>
      </c>
      <c r="BQ12166">
        <v>13805.7105625675</v>
      </c>
      <c r="BR12166">
        <v>1.48428061825393</v>
      </c>
      <c r="BS12166">
        <v>72885.8638411478</v>
      </c>
      <c r="BW12166" s="29">
        <v>12161</v>
      </c>
      <c r="BX12166">
        <f t="shared" si="692"/>
        <v>1</v>
      </c>
      <c r="BY12166">
        <f t="shared" si="693"/>
        <v>1</v>
      </c>
    </row>
    <row r="12167" spans="1:77">
      <c r="A12167" s="15">
        <v>12162</v>
      </c>
      <c r="BP12167">
        <v>0.789216459425348</v>
      </c>
      <c r="BQ12167">
        <v>17618.8692155708</v>
      </c>
      <c r="BR12167">
        <v>1.31533985487294</v>
      </c>
      <c r="BS12167">
        <v>77881.5184956496</v>
      </c>
      <c r="BW12167" s="29">
        <v>12162</v>
      </c>
      <c r="BX12167">
        <f t="shared" ref="BX12167:BX12230" si="694">IF(BU12167=MAX($BU12167:$BV12167),1,0)</f>
        <v>1</v>
      </c>
      <c r="BY12167">
        <f t="shared" ref="BY12167:BY12230" si="695">IF(BV12167=MAX($BU12167:$BV12167),1,0)</f>
        <v>1</v>
      </c>
    </row>
    <row r="12168" spans="1:77">
      <c r="A12168" s="15">
        <v>12163</v>
      </c>
      <c r="BP12168">
        <v>0.852569464980346</v>
      </c>
      <c r="BQ12168">
        <v>11677.7052432249</v>
      </c>
      <c r="BR12168">
        <v>1.47554616118682</v>
      </c>
      <c r="BS12168">
        <v>91610.8995723885</v>
      </c>
      <c r="BW12168" s="29">
        <v>12163</v>
      </c>
      <c r="BX12168">
        <f t="shared" si="694"/>
        <v>1</v>
      </c>
      <c r="BY12168">
        <f t="shared" si="695"/>
        <v>1</v>
      </c>
    </row>
    <row r="12169" spans="1:77">
      <c r="A12169" s="15">
        <v>12164</v>
      </c>
      <c r="BP12169">
        <v>0.884035424453295</v>
      </c>
      <c r="BQ12169">
        <v>15123.455860872</v>
      </c>
      <c r="BR12169">
        <v>1.51961580351231</v>
      </c>
      <c r="BS12169">
        <v>92284.3395064664</v>
      </c>
      <c r="BW12169" s="29">
        <v>12164</v>
      </c>
      <c r="BX12169">
        <f t="shared" si="694"/>
        <v>1</v>
      </c>
      <c r="BY12169">
        <f t="shared" si="695"/>
        <v>1</v>
      </c>
    </row>
    <row r="12170" spans="1:77">
      <c r="A12170" s="15">
        <v>12165</v>
      </c>
      <c r="BP12170">
        <v>0.839623218736894</v>
      </c>
      <c r="BQ12170">
        <v>14019.8540654417</v>
      </c>
      <c r="BR12170">
        <v>1.44782596659901</v>
      </c>
      <c r="BS12170">
        <v>73339.9239587438</v>
      </c>
      <c r="BW12170" s="29">
        <v>12165</v>
      </c>
      <c r="BX12170">
        <f t="shared" si="694"/>
        <v>1</v>
      </c>
      <c r="BY12170">
        <f t="shared" si="695"/>
        <v>1</v>
      </c>
    </row>
    <row r="12171" spans="1:77">
      <c r="A12171" s="15">
        <v>12166</v>
      </c>
      <c r="BP12171">
        <v>0.778463722965827</v>
      </c>
      <c r="BQ12171">
        <v>16095.7597337361</v>
      </c>
      <c r="BR12171">
        <v>1.3237868630281</v>
      </c>
      <c r="BS12171">
        <v>78831.6848288091</v>
      </c>
      <c r="BW12171" s="29">
        <v>12166</v>
      </c>
      <c r="BX12171">
        <f t="shared" si="694"/>
        <v>1</v>
      </c>
      <c r="BY12171">
        <f t="shared" si="695"/>
        <v>1</v>
      </c>
    </row>
    <row r="12172" spans="1:77">
      <c r="A12172" s="15">
        <v>12167</v>
      </c>
      <c r="BP12172">
        <v>0.809468547680788</v>
      </c>
      <c r="BQ12172">
        <v>14391.8389724152</v>
      </c>
      <c r="BR12172">
        <v>1.40538085419525</v>
      </c>
      <c r="BS12172">
        <v>93933.1148664952</v>
      </c>
      <c r="BW12172" s="29">
        <v>12167</v>
      </c>
      <c r="BX12172">
        <f t="shared" si="694"/>
        <v>1</v>
      </c>
      <c r="BY12172">
        <f t="shared" si="695"/>
        <v>1</v>
      </c>
    </row>
    <row r="12173" spans="1:77">
      <c r="A12173" s="15">
        <v>12168</v>
      </c>
      <c r="BP12173">
        <v>0.819413501557154</v>
      </c>
      <c r="BQ12173">
        <v>12988.8947115818</v>
      </c>
      <c r="BR12173">
        <v>1.41749572808234</v>
      </c>
      <c r="BS12173">
        <v>74830.3353013911</v>
      </c>
      <c r="BW12173" s="29">
        <v>12168</v>
      </c>
      <c r="BX12173">
        <f t="shared" si="694"/>
        <v>1</v>
      </c>
      <c r="BY12173">
        <f t="shared" si="695"/>
        <v>1</v>
      </c>
    </row>
    <row r="12174" spans="1:77">
      <c r="A12174" s="15">
        <v>12169</v>
      </c>
      <c r="BP12174">
        <v>0.779389177401168</v>
      </c>
      <c r="BQ12174">
        <v>19936.39239711</v>
      </c>
      <c r="BR12174">
        <v>1.34754488348276</v>
      </c>
      <c r="BS12174">
        <v>84459.498906368</v>
      </c>
      <c r="BW12174" s="29">
        <v>12169</v>
      </c>
      <c r="BX12174">
        <f t="shared" si="694"/>
        <v>1</v>
      </c>
      <c r="BY12174">
        <f t="shared" si="695"/>
        <v>1</v>
      </c>
    </row>
    <row r="12175" spans="1:77">
      <c r="A12175" s="15">
        <v>12170</v>
      </c>
      <c r="BP12175">
        <v>0.818025288493253</v>
      </c>
      <c r="BQ12175">
        <v>15719.3059749575</v>
      </c>
      <c r="BR12175">
        <v>1.41882500333494</v>
      </c>
      <c r="BS12175">
        <v>97290.4522926088</v>
      </c>
      <c r="BW12175" s="29">
        <v>12170</v>
      </c>
      <c r="BX12175">
        <f t="shared" si="694"/>
        <v>1</v>
      </c>
      <c r="BY12175">
        <f t="shared" si="695"/>
        <v>1</v>
      </c>
    </row>
    <row r="12176" spans="1:77">
      <c r="A12176" s="15">
        <v>12171</v>
      </c>
      <c r="BP12176">
        <v>0.810593262168416</v>
      </c>
      <c r="BQ12176">
        <v>12401.7350455208</v>
      </c>
      <c r="BR12176">
        <v>1.4138837622184</v>
      </c>
      <c r="BS12176">
        <v>72411.1734996072</v>
      </c>
      <c r="BW12176" s="29">
        <v>12171</v>
      </c>
      <c r="BX12176">
        <f t="shared" si="694"/>
        <v>1</v>
      </c>
      <c r="BY12176">
        <f t="shared" si="695"/>
        <v>1</v>
      </c>
    </row>
    <row r="12177" spans="1:77">
      <c r="A12177" s="15">
        <v>12172</v>
      </c>
      <c r="BP12177">
        <v>0.822428772953685</v>
      </c>
      <c r="BQ12177">
        <v>15553.1145620943</v>
      </c>
      <c r="BR12177">
        <v>1.41556615442376</v>
      </c>
      <c r="BS12177">
        <v>76894.9529961044</v>
      </c>
      <c r="BW12177" s="29">
        <v>12172</v>
      </c>
      <c r="BX12177">
        <f t="shared" si="694"/>
        <v>1</v>
      </c>
      <c r="BY12177">
        <f t="shared" si="695"/>
        <v>1</v>
      </c>
    </row>
    <row r="12178" spans="1:77">
      <c r="A12178" s="15">
        <v>12173</v>
      </c>
      <c r="BP12178">
        <v>0.763606943090633</v>
      </c>
      <c r="BQ12178">
        <v>17545.6098385315</v>
      </c>
      <c r="BR12178">
        <v>1.31046252429858</v>
      </c>
      <c r="BS12178">
        <v>74005.5680273317</v>
      </c>
      <c r="BW12178" s="29">
        <v>12173</v>
      </c>
      <c r="BX12178">
        <f t="shared" si="694"/>
        <v>1</v>
      </c>
      <c r="BY12178">
        <f t="shared" si="695"/>
        <v>1</v>
      </c>
    </row>
    <row r="12179" spans="1:77">
      <c r="A12179" s="15">
        <v>12174</v>
      </c>
      <c r="BP12179">
        <v>0.789581885987107</v>
      </c>
      <c r="BQ12179">
        <v>14969.6529847424</v>
      </c>
      <c r="BR12179">
        <v>1.36615034874072</v>
      </c>
      <c r="BS12179">
        <v>74825.9875847195</v>
      </c>
      <c r="BW12179" s="29">
        <v>12174</v>
      </c>
      <c r="BX12179">
        <f t="shared" si="694"/>
        <v>1</v>
      </c>
      <c r="BY12179">
        <f t="shared" si="695"/>
        <v>1</v>
      </c>
    </row>
    <row r="12180" spans="1:77">
      <c r="A12180" s="15">
        <v>12175</v>
      </c>
      <c r="BP12180">
        <v>0.843760145747138</v>
      </c>
      <c r="BQ12180">
        <v>15077.7353551132</v>
      </c>
      <c r="BR12180">
        <v>1.45270919767171</v>
      </c>
      <c r="BS12180">
        <v>75138.4572107819</v>
      </c>
      <c r="BW12180" s="29">
        <v>12175</v>
      </c>
      <c r="BX12180">
        <f t="shared" si="694"/>
        <v>1</v>
      </c>
      <c r="BY12180">
        <f t="shared" si="695"/>
        <v>1</v>
      </c>
    </row>
    <row r="12181" spans="1:77">
      <c r="A12181" s="15">
        <v>12176</v>
      </c>
      <c r="BP12181">
        <v>0.800978586444566</v>
      </c>
      <c r="BQ12181">
        <v>16251.3292814038</v>
      </c>
      <c r="BR12181">
        <v>1.34822297820865</v>
      </c>
      <c r="BS12181">
        <v>95543.1856940042</v>
      </c>
      <c r="BW12181" s="29">
        <v>12176</v>
      </c>
      <c r="BX12181">
        <f t="shared" si="694"/>
        <v>1</v>
      </c>
      <c r="BY12181">
        <f t="shared" si="695"/>
        <v>1</v>
      </c>
    </row>
    <row r="12182" spans="1:77">
      <c r="A12182" s="15">
        <v>12177</v>
      </c>
      <c r="BP12182">
        <v>0.836550913289259</v>
      </c>
      <c r="BQ12182">
        <v>12048.2792153622</v>
      </c>
      <c r="BR12182">
        <v>1.43448941831753</v>
      </c>
      <c r="BS12182">
        <v>71451.1000416075</v>
      </c>
      <c r="BW12182" s="29">
        <v>12177</v>
      </c>
      <c r="BX12182">
        <f t="shared" si="694"/>
        <v>1</v>
      </c>
      <c r="BY12182">
        <f t="shared" si="695"/>
        <v>1</v>
      </c>
    </row>
    <row r="12183" spans="1:77">
      <c r="A12183" s="15">
        <v>12178</v>
      </c>
      <c r="BP12183">
        <v>0.820164089880656</v>
      </c>
      <c r="BQ12183">
        <v>14294.988897315</v>
      </c>
      <c r="BR12183">
        <v>1.39709417204574</v>
      </c>
      <c r="BS12183">
        <v>90947.5009237485</v>
      </c>
      <c r="BW12183" s="29">
        <v>12178</v>
      </c>
      <c r="BX12183">
        <f t="shared" si="694"/>
        <v>1</v>
      </c>
      <c r="BY12183">
        <f t="shared" si="695"/>
        <v>1</v>
      </c>
    </row>
    <row r="12184" spans="1:77">
      <c r="A12184" s="15">
        <v>12179</v>
      </c>
      <c r="BP12184">
        <v>0.834995823165603</v>
      </c>
      <c r="BQ12184">
        <v>9148.13764106951</v>
      </c>
      <c r="BR12184">
        <v>1.44189590200003</v>
      </c>
      <c r="BS12184">
        <v>84157.56403259</v>
      </c>
      <c r="BW12184" s="29">
        <v>12179</v>
      </c>
      <c r="BX12184">
        <f t="shared" si="694"/>
        <v>1</v>
      </c>
      <c r="BY12184">
        <f t="shared" si="695"/>
        <v>1</v>
      </c>
    </row>
    <row r="12185" spans="1:77">
      <c r="A12185" s="15">
        <v>12180</v>
      </c>
      <c r="BP12185">
        <v>0.795700502807475</v>
      </c>
      <c r="BQ12185">
        <v>11473.0631796624</v>
      </c>
      <c r="BR12185">
        <v>1.39015347150204</v>
      </c>
      <c r="BS12185">
        <v>72101.5411833972</v>
      </c>
      <c r="BW12185" s="29">
        <v>12180</v>
      </c>
      <c r="BX12185">
        <f t="shared" si="694"/>
        <v>1</v>
      </c>
      <c r="BY12185">
        <f t="shared" si="695"/>
        <v>1</v>
      </c>
    </row>
    <row r="12186" spans="1:77">
      <c r="A12186" s="15">
        <v>12181</v>
      </c>
      <c r="BP12186">
        <v>0.833682700489574</v>
      </c>
      <c r="BQ12186">
        <v>10511.4494908213</v>
      </c>
      <c r="BR12186">
        <v>1.40861429790491</v>
      </c>
      <c r="BS12186">
        <v>85619.0829806915</v>
      </c>
      <c r="BW12186" s="29">
        <v>12181</v>
      </c>
      <c r="BX12186">
        <f t="shared" si="694"/>
        <v>1</v>
      </c>
      <c r="BY12186">
        <f t="shared" si="695"/>
        <v>1</v>
      </c>
    </row>
    <row r="12187" spans="1:77">
      <c r="A12187" s="15">
        <v>12182</v>
      </c>
      <c r="BP12187">
        <v>0.786673080182756</v>
      </c>
      <c r="BQ12187">
        <v>14770.9293418617</v>
      </c>
      <c r="BR12187">
        <v>1.36176655759171</v>
      </c>
      <c r="BS12187">
        <v>74494.1903397392</v>
      </c>
      <c r="BW12187" s="29">
        <v>12182</v>
      </c>
      <c r="BX12187">
        <f t="shared" si="694"/>
        <v>1</v>
      </c>
      <c r="BY12187">
        <f t="shared" si="695"/>
        <v>1</v>
      </c>
    </row>
    <row r="12188" spans="1:77">
      <c r="A12188" s="15">
        <v>12183</v>
      </c>
      <c r="BP12188">
        <v>0.809471468756562</v>
      </c>
      <c r="BQ12188">
        <v>16236.3693533307</v>
      </c>
      <c r="BR12188">
        <v>1.38659133552311</v>
      </c>
      <c r="BS12188">
        <v>74760.8046523258</v>
      </c>
      <c r="BW12188" s="29">
        <v>12183</v>
      </c>
      <c r="BX12188">
        <f t="shared" si="694"/>
        <v>1</v>
      </c>
      <c r="BY12188">
        <f t="shared" si="695"/>
        <v>1</v>
      </c>
    </row>
    <row r="12189" spans="1:77">
      <c r="A12189" s="15">
        <v>12184</v>
      </c>
      <c r="BP12189">
        <v>0.860910493882511</v>
      </c>
      <c r="BQ12189">
        <v>13540.7546861702</v>
      </c>
      <c r="BR12189">
        <v>1.45684939790014</v>
      </c>
      <c r="BS12189">
        <v>71372.2783612111</v>
      </c>
      <c r="BW12189" s="29">
        <v>12184</v>
      </c>
      <c r="BX12189">
        <f t="shared" si="694"/>
        <v>1</v>
      </c>
      <c r="BY12189">
        <f t="shared" si="695"/>
        <v>1</v>
      </c>
    </row>
    <row r="12190" spans="1:77">
      <c r="A12190" s="15">
        <v>12185</v>
      </c>
      <c r="BP12190">
        <v>0.846205964954659</v>
      </c>
      <c r="BQ12190">
        <v>11076.4161354892</v>
      </c>
      <c r="BR12190">
        <v>1.46029420585275</v>
      </c>
      <c r="BS12190">
        <v>69471.6256284424</v>
      </c>
      <c r="BW12190" s="29">
        <v>12185</v>
      </c>
      <c r="BX12190">
        <f t="shared" si="694"/>
        <v>1</v>
      </c>
      <c r="BY12190">
        <f t="shared" si="695"/>
        <v>1</v>
      </c>
    </row>
    <row r="12191" spans="1:77">
      <c r="A12191" s="15">
        <v>12186</v>
      </c>
      <c r="BP12191">
        <v>0.775372315057097</v>
      </c>
      <c r="BQ12191">
        <v>23863.2993081743</v>
      </c>
      <c r="BR12191">
        <v>1.33547587552693</v>
      </c>
      <c r="BS12191">
        <v>87217.262760642</v>
      </c>
      <c r="BW12191" s="29">
        <v>12186</v>
      </c>
      <c r="BX12191">
        <f t="shared" si="694"/>
        <v>1</v>
      </c>
      <c r="BY12191">
        <f t="shared" si="695"/>
        <v>1</v>
      </c>
    </row>
    <row r="12192" spans="1:77">
      <c r="A12192" s="15">
        <v>12187</v>
      </c>
      <c r="BP12192">
        <v>0.752244453213719</v>
      </c>
      <c r="BQ12192">
        <v>12847.3824809642</v>
      </c>
      <c r="BR12192">
        <v>1.29546691750907</v>
      </c>
      <c r="BS12192">
        <v>73212.7960715773</v>
      </c>
      <c r="BW12192" s="29">
        <v>12187</v>
      </c>
      <c r="BX12192">
        <f t="shared" si="694"/>
        <v>1</v>
      </c>
      <c r="BY12192">
        <f t="shared" si="695"/>
        <v>1</v>
      </c>
    </row>
    <row r="12193" spans="1:77">
      <c r="A12193" s="15">
        <v>12188</v>
      </c>
      <c r="BP12193">
        <v>0.73512606614766</v>
      </c>
      <c r="BQ12193">
        <v>16441.2697823971</v>
      </c>
      <c r="BR12193">
        <v>1.23339860818324</v>
      </c>
      <c r="BS12193">
        <v>95704.4954261039</v>
      </c>
      <c r="BW12193" s="29">
        <v>12188</v>
      </c>
      <c r="BX12193">
        <f t="shared" si="694"/>
        <v>1</v>
      </c>
      <c r="BY12193">
        <f t="shared" si="695"/>
        <v>1</v>
      </c>
    </row>
    <row r="12194" spans="1:77">
      <c r="A12194" s="15">
        <v>12189</v>
      </c>
      <c r="BP12194">
        <v>0.790635690063391</v>
      </c>
      <c r="BQ12194">
        <v>15900.9770733702</v>
      </c>
      <c r="BR12194">
        <v>1.35872750708765</v>
      </c>
      <c r="BS12194">
        <v>76613.5890395137</v>
      </c>
      <c r="BW12194" s="29">
        <v>12189</v>
      </c>
      <c r="BX12194">
        <f t="shared" si="694"/>
        <v>1</v>
      </c>
      <c r="BY12194">
        <f t="shared" si="695"/>
        <v>1</v>
      </c>
    </row>
    <row r="12195" spans="1:77">
      <c r="A12195" s="15">
        <v>12190</v>
      </c>
      <c r="BP12195">
        <v>0.793875068388636</v>
      </c>
      <c r="BQ12195">
        <v>18508.9703928441</v>
      </c>
      <c r="BR12195">
        <v>1.35699617234266</v>
      </c>
      <c r="BS12195">
        <v>79943.3035408144</v>
      </c>
      <c r="BW12195" s="29">
        <v>12190</v>
      </c>
      <c r="BX12195">
        <f t="shared" si="694"/>
        <v>1</v>
      </c>
      <c r="BY12195">
        <f t="shared" si="695"/>
        <v>1</v>
      </c>
    </row>
    <row r="12196" spans="1:77">
      <c r="A12196" s="15">
        <v>12191</v>
      </c>
      <c r="BP12196">
        <v>0.819060289844647</v>
      </c>
      <c r="BQ12196">
        <v>19128.6522531719</v>
      </c>
      <c r="BR12196">
        <v>1.38925247172487</v>
      </c>
      <c r="BS12196">
        <v>81827.6764523232</v>
      </c>
      <c r="BW12196" s="29">
        <v>12191</v>
      </c>
      <c r="BX12196">
        <f t="shared" si="694"/>
        <v>1</v>
      </c>
      <c r="BY12196">
        <f t="shared" si="695"/>
        <v>1</v>
      </c>
    </row>
    <row r="12197" spans="1:77">
      <c r="A12197" s="15">
        <v>12192</v>
      </c>
      <c r="BP12197">
        <v>0.854776923023349</v>
      </c>
      <c r="BQ12197">
        <v>10908.2743345097</v>
      </c>
      <c r="BR12197">
        <v>1.42769339531711</v>
      </c>
      <c r="BS12197">
        <v>86833.2575944527</v>
      </c>
      <c r="BW12197" s="29">
        <v>12192</v>
      </c>
      <c r="BX12197">
        <f t="shared" si="694"/>
        <v>1</v>
      </c>
      <c r="BY12197">
        <f t="shared" si="695"/>
        <v>1</v>
      </c>
    </row>
    <row r="12198" spans="1:77">
      <c r="A12198" s="15">
        <v>12193</v>
      </c>
      <c r="BP12198">
        <v>0.832735829468504</v>
      </c>
      <c r="BQ12198">
        <v>21949.1009399462</v>
      </c>
      <c r="BR12198">
        <v>1.42784159428924</v>
      </c>
      <c r="BS12198">
        <v>89104.7517699652</v>
      </c>
      <c r="BW12198" s="29">
        <v>12193</v>
      </c>
      <c r="BX12198">
        <f t="shared" si="694"/>
        <v>1</v>
      </c>
      <c r="BY12198">
        <f t="shared" si="695"/>
        <v>1</v>
      </c>
    </row>
    <row r="12199" spans="1:77">
      <c r="A12199" s="15">
        <v>12194</v>
      </c>
      <c r="BP12199">
        <v>0.791228329643281</v>
      </c>
      <c r="BQ12199">
        <v>15238.7183255443</v>
      </c>
      <c r="BR12199">
        <v>1.36633143561842</v>
      </c>
      <c r="BS12199">
        <v>75620.0495788494</v>
      </c>
      <c r="BW12199" s="29">
        <v>12194</v>
      </c>
      <c r="BX12199">
        <f t="shared" si="694"/>
        <v>1</v>
      </c>
      <c r="BY12199">
        <f t="shared" si="695"/>
        <v>1</v>
      </c>
    </row>
    <row r="12200" spans="1:77">
      <c r="A12200" s="15">
        <v>12195</v>
      </c>
      <c r="BP12200">
        <v>0.752790086367406</v>
      </c>
      <c r="BQ12200">
        <v>23540.4020757447</v>
      </c>
      <c r="BR12200">
        <v>1.26971645387881</v>
      </c>
      <c r="BS12200">
        <v>92851.8299803069</v>
      </c>
      <c r="BW12200" s="29">
        <v>12195</v>
      </c>
      <c r="BX12200">
        <f t="shared" si="694"/>
        <v>1</v>
      </c>
      <c r="BY12200">
        <f t="shared" si="695"/>
        <v>1</v>
      </c>
    </row>
    <row r="12201" spans="1:77">
      <c r="A12201" s="15">
        <v>12196</v>
      </c>
      <c r="BP12201">
        <v>0.769663298162</v>
      </c>
      <c r="BQ12201">
        <v>18266.2041518649</v>
      </c>
      <c r="BR12201">
        <v>1.3123519816116</v>
      </c>
      <c r="BS12201">
        <v>81511.3797867294</v>
      </c>
      <c r="BW12201" s="29">
        <v>12196</v>
      </c>
      <c r="BX12201">
        <f t="shared" si="694"/>
        <v>1</v>
      </c>
      <c r="BY12201">
        <f t="shared" si="695"/>
        <v>1</v>
      </c>
    </row>
    <row r="12202" spans="1:77">
      <c r="A12202" s="15">
        <v>12197</v>
      </c>
      <c r="BP12202">
        <v>0.800747261378475</v>
      </c>
      <c r="BQ12202">
        <v>15504.1824072497</v>
      </c>
      <c r="BR12202">
        <v>1.3735334083118</v>
      </c>
      <c r="BS12202">
        <v>76240.5920136588</v>
      </c>
      <c r="BW12202" s="29">
        <v>12197</v>
      </c>
      <c r="BX12202">
        <f t="shared" si="694"/>
        <v>1</v>
      </c>
      <c r="BY12202">
        <f t="shared" si="695"/>
        <v>1</v>
      </c>
    </row>
    <row r="12203" spans="1:77">
      <c r="A12203" s="15">
        <v>12198</v>
      </c>
      <c r="BP12203">
        <v>0.773835132511855</v>
      </c>
      <c r="BQ12203">
        <v>14910.6153526748</v>
      </c>
      <c r="BR12203">
        <v>1.32807594940838</v>
      </c>
      <c r="BS12203">
        <v>75803.707931734</v>
      </c>
      <c r="BW12203" s="29">
        <v>12198</v>
      </c>
      <c r="BX12203">
        <f t="shared" si="694"/>
        <v>1</v>
      </c>
      <c r="BY12203">
        <f t="shared" si="695"/>
        <v>1</v>
      </c>
    </row>
    <row r="12204" spans="1:77">
      <c r="A12204" s="15">
        <v>12199</v>
      </c>
      <c r="BP12204">
        <v>0.779997354829483</v>
      </c>
      <c r="BQ12204">
        <v>16538.5914306244</v>
      </c>
      <c r="BR12204">
        <v>1.34077066737718</v>
      </c>
      <c r="BS12204">
        <v>97241.3792851725</v>
      </c>
      <c r="BW12204" s="29">
        <v>12199</v>
      </c>
      <c r="BX12204">
        <f t="shared" si="694"/>
        <v>1</v>
      </c>
      <c r="BY12204">
        <f t="shared" si="695"/>
        <v>1</v>
      </c>
    </row>
    <row r="12205" spans="1:77">
      <c r="A12205" s="15">
        <v>12200</v>
      </c>
      <c r="BP12205">
        <v>0.820348756494905</v>
      </c>
      <c r="BQ12205">
        <v>17390.3549965541</v>
      </c>
      <c r="BR12205">
        <v>1.40609360351794</v>
      </c>
      <c r="BS12205">
        <v>97871.0843292514</v>
      </c>
      <c r="BW12205" s="29">
        <v>12200</v>
      </c>
      <c r="BX12205">
        <f t="shared" si="694"/>
        <v>1</v>
      </c>
      <c r="BY12205">
        <f t="shared" si="695"/>
        <v>1</v>
      </c>
    </row>
    <row r="12206" spans="1:77">
      <c r="A12206" s="15">
        <v>12201</v>
      </c>
      <c r="BP12206">
        <v>0.829231136888582</v>
      </c>
      <c r="BQ12206">
        <v>11136.7232830167</v>
      </c>
      <c r="BR12206">
        <v>1.42028375592805</v>
      </c>
      <c r="BS12206">
        <v>69870.3532347167</v>
      </c>
      <c r="BW12206" s="29">
        <v>12201</v>
      </c>
      <c r="BX12206">
        <f t="shared" si="694"/>
        <v>1</v>
      </c>
      <c r="BY12206">
        <f t="shared" si="695"/>
        <v>1</v>
      </c>
    </row>
    <row r="12207" spans="1:77">
      <c r="A12207" s="15">
        <v>12202</v>
      </c>
      <c r="BP12207">
        <v>0.766305238827431</v>
      </c>
      <c r="BQ12207">
        <v>16960.6656255602</v>
      </c>
      <c r="BR12207">
        <v>1.28732088684482</v>
      </c>
      <c r="BS12207">
        <v>75289.0061375514</v>
      </c>
      <c r="BW12207" s="29">
        <v>12202</v>
      </c>
      <c r="BX12207">
        <f t="shared" si="694"/>
        <v>1</v>
      </c>
      <c r="BY12207">
        <f t="shared" si="695"/>
        <v>1</v>
      </c>
    </row>
    <row r="12208" spans="1:77">
      <c r="A12208" s="15">
        <v>12203</v>
      </c>
      <c r="BP12208">
        <v>0.830091564183439</v>
      </c>
      <c r="BQ12208">
        <v>11369.6681419816</v>
      </c>
      <c r="BR12208">
        <v>1.41433438820978</v>
      </c>
      <c r="BS12208">
        <v>68855.9624806725</v>
      </c>
      <c r="BW12208" s="29">
        <v>12203</v>
      </c>
      <c r="BX12208">
        <f t="shared" si="694"/>
        <v>1</v>
      </c>
      <c r="BY12208">
        <f t="shared" si="695"/>
        <v>1</v>
      </c>
    </row>
    <row r="12209" spans="1:77">
      <c r="A12209" s="15">
        <v>12204</v>
      </c>
      <c r="BP12209">
        <v>0.772646386142421</v>
      </c>
      <c r="BQ12209">
        <v>16470.0614417244</v>
      </c>
      <c r="BR12209">
        <v>1.33568496342715</v>
      </c>
      <c r="BS12209">
        <v>98080.6578697952</v>
      </c>
      <c r="BW12209" s="29">
        <v>12204</v>
      </c>
      <c r="BX12209">
        <f t="shared" si="694"/>
        <v>1</v>
      </c>
      <c r="BY12209">
        <f t="shared" si="695"/>
        <v>1</v>
      </c>
    </row>
    <row r="12210" spans="1:77">
      <c r="A12210" s="15">
        <v>12205</v>
      </c>
      <c r="BP12210">
        <v>0.797756832315955</v>
      </c>
      <c r="BQ12210">
        <v>16390.7590200865</v>
      </c>
      <c r="BR12210">
        <v>1.35747257177411</v>
      </c>
      <c r="BS12210">
        <v>94384.7679933462</v>
      </c>
      <c r="BW12210" s="29">
        <v>12205</v>
      </c>
      <c r="BX12210">
        <f t="shared" si="694"/>
        <v>1</v>
      </c>
      <c r="BY12210">
        <f t="shared" si="695"/>
        <v>1</v>
      </c>
    </row>
    <row r="12211" spans="1:77">
      <c r="A12211" s="15">
        <v>12206</v>
      </c>
      <c r="BP12211">
        <v>0.887524120675039</v>
      </c>
      <c r="BQ12211">
        <v>11658.6630911745</v>
      </c>
      <c r="BR12211">
        <v>1.52741699937583</v>
      </c>
      <c r="BS12211">
        <v>72514.1249876058</v>
      </c>
      <c r="BW12211" s="29">
        <v>12206</v>
      </c>
      <c r="BX12211">
        <f t="shared" si="694"/>
        <v>1</v>
      </c>
      <c r="BY12211">
        <f t="shared" si="695"/>
        <v>1</v>
      </c>
    </row>
    <row r="12212" spans="1:77">
      <c r="A12212" s="15">
        <v>12207</v>
      </c>
      <c r="BP12212">
        <v>0.821226766455919</v>
      </c>
      <c r="BQ12212">
        <v>16074.507725742</v>
      </c>
      <c r="BR12212">
        <v>1.42270317390009</v>
      </c>
      <c r="BS12212">
        <v>94843.4361606299</v>
      </c>
      <c r="BW12212" s="29">
        <v>12207</v>
      </c>
      <c r="BX12212">
        <f t="shared" si="694"/>
        <v>1</v>
      </c>
      <c r="BY12212">
        <f t="shared" si="695"/>
        <v>1</v>
      </c>
    </row>
    <row r="12213" spans="1:77">
      <c r="A12213" s="15">
        <v>12208</v>
      </c>
      <c r="BP12213">
        <v>0.852326697360052</v>
      </c>
      <c r="BQ12213">
        <v>20569.8588362621</v>
      </c>
      <c r="BR12213">
        <v>1.47449513179153</v>
      </c>
      <c r="BS12213">
        <v>102864.813185448</v>
      </c>
      <c r="BW12213" s="29">
        <v>12208</v>
      </c>
      <c r="BX12213">
        <f t="shared" si="694"/>
        <v>1</v>
      </c>
      <c r="BY12213">
        <f t="shared" si="695"/>
        <v>1</v>
      </c>
    </row>
    <row r="12214" spans="1:77">
      <c r="A12214" s="15">
        <v>12209</v>
      </c>
      <c r="BP12214">
        <v>0.820409271270442</v>
      </c>
      <c r="BQ12214">
        <v>12157.5789780776</v>
      </c>
      <c r="BR12214">
        <v>1.40711424089425</v>
      </c>
      <c r="BS12214">
        <v>70212.5215304556</v>
      </c>
      <c r="BW12214" s="29">
        <v>12209</v>
      </c>
      <c r="BX12214">
        <f t="shared" si="694"/>
        <v>1</v>
      </c>
      <c r="BY12214">
        <f t="shared" si="695"/>
        <v>1</v>
      </c>
    </row>
    <row r="12215" spans="1:77">
      <c r="A12215" s="15">
        <v>12210</v>
      </c>
      <c r="BP12215">
        <v>0.851890995397216</v>
      </c>
      <c r="BQ12215">
        <v>16172.6302454333</v>
      </c>
      <c r="BR12215">
        <v>1.47125767480421</v>
      </c>
      <c r="BS12215">
        <v>77012.7776579119</v>
      </c>
      <c r="BW12215" s="29">
        <v>12210</v>
      </c>
      <c r="BX12215">
        <f t="shared" si="694"/>
        <v>1</v>
      </c>
      <c r="BY12215">
        <f t="shared" si="695"/>
        <v>1</v>
      </c>
    </row>
    <row r="12216" spans="1:77">
      <c r="A12216" s="15">
        <v>12211</v>
      </c>
      <c r="BP12216">
        <v>0.856881258626712</v>
      </c>
      <c r="BQ12216">
        <v>19567.4281795837</v>
      </c>
      <c r="BR12216">
        <v>1.50325716713516</v>
      </c>
      <c r="BS12216">
        <v>98024.3100158993</v>
      </c>
      <c r="BW12216" s="29">
        <v>12211</v>
      </c>
      <c r="BX12216">
        <f t="shared" si="694"/>
        <v>1</v>
      </c>
      <c r="BY12216">
        <f t="shared" si="695"/>
        <v>1</v>
      </c>
    </row>
    <row r="12217" spans="1:77">
      <c r="A12217" s="15">
        <v>12212</v>
      </c>
      <c r="BP12217">
        <v>0.763854463680307</v>
      </c>
      <c r="BQ12217">
        <v>19888.7299600421</v>
      </c>
      <c r="BR12217">
        <v>1.29390482632624</v>
      </c>
      <c r="BS12217">
        <v>81503.0464199352</v>
      </c>
      <c r="BW12217" s="29">
        <v>12212</v>
      </c>
      <c r="BX12217">
        <f t="shared" si="694"/>
        <v>1</v>
      </c>
      <c r="BY12217">
        <f t="shared" si="695"/>
        <v>1</v>
      </c>
    </row>
    <row r="12218" spans="1:77">
      <c r="A12218" s="15">
        <v>12213</v>
      </c>
      <c r="BP12218">
        <v>0.821624630930471</v>
      </c>
      <c r="BQ12218">
        <v>18585.0141204849</v>
      </c>
      <c r="BR12218">
        <v>1.41623084196381</v>
      </c>
      <c r="BS12218">
        <v>94169.5030482188</v>
      </c>
      <c r="BW12218" s="29">
        <v>12213</v>
      </c>
      <c r="BX12218">
        <f t="shared" si="694"/>
        <v>1</v>
      </c>
      <c r="BY12218">
        <f t="shared" si="695"/>
        <v>1</v>
      </c>
    </row>
    <row r="12219" spans="1:77">
      <c r="A12219" s="15">
        <v>12214</v>
      </c>
      <c r="BP12219">
        <v>0.846463433196809</v>
      </c>
      <c r="BQ12219">
        <v>16398.2290650828</v>
      </c>
      <c r="BR12219">
        <v>1.42362673439877</v>
      </c>
      <c r="BS12219">
        <v>71564.3801813338</v>
      </c>
      <c r="BW12219" s="29">
        <v>12214</v>
      </c>
      <c r="BX12219">
        <f t="shared" si="694"/>
        <v>1</v>
      </c>
      <c r="BY12219">
        <f t="shared" si="695"/>
        <v>1</v>
      </c>
    </row>
    <row r="12220" spans="1:77">
      <c r="A12220" s="15">
        <v>12215</v>
      </c>
      <c r="BP12220">
        <v>0.838208063558049</v>
      </c>
      <c r="BQ12220">
        <v>18885.9852494369</v>
      </c>
      <c r="BR12220">
        <v>1.46185652083752</v>
      </c>
      <c r="BS12220">
        <v>79610.2820171199</v>
      </c>
      <c r="BW12220" s="29">
        <v>12215</v>
      </c>
      <c r="BX12220">
        <f t="shared" si="694"/>
        <v>1</v>
      </c>
      <c r="BY12220">
        <f t="shared" si="695"/>
        <v>1</v>
      </c>
    </row>
    <row r="12221" spans="1:77">
      <c r="A12221" s="15">
        <v>12216</v>
      </c>
      <c r="BP12221">
        <v>0.83188197015924</v>
      </c>
      <c r="BQ12221">
        <v>12695.8123254521</v>
      </c>
      <c r="BR12221">
        <v>1.42550377306317</v>
      </c>
      <c r="BS12221">
        <v>72756.6963558721</v>
      </c>
      <c r="BW12221" s="29">
        <v>12216</v>
      </c>
      <c r="BX12221">
        <f t="shared" si="694"/>
        <v>1</v>
      </c>
      <c r="BY12221">
        <f t="shared" si="695"/>
        <v>1</v>
      </c>
    </row>
    <row r="12222" spans="1:77">
      <c r="A12222" s="15">
        <v>12217</v>
      </c>
      <c r="BP12222">
        <v>0.766572051882342</v>
      </c>
      <c r="BQ12222">
        <v>12222.2419257037</v>
      </c>
      <c r="BR12222">
        <v>1.27997843342714</v>
      </c>
      <c r="BS12222">
        <v>88018.0888130876</v>
      </c>
      <c r="BW12222" s="29">
        <v>12217</v>
      </c>
      <c r="BX12222">
        <f t="shared" si="694"/>
        <v>1</v>
      </c>
      <c r="BY12222">
        <f t="shared" si="695"/>
        <v>1</v>
      </c>
    </row>
    <row r="12223" spans="1:77">
      <c r="A12223" s="15">
        <v>12218</v>
      </c>
      <c r="BP12223">
        <v>0.839999094447192</v>
      </c>
      <c r="BQ12223">
        <v>15278.010951739</v>
      </c>
      <c r="BR12223">
        <v>1.47389009782315</v>
      </c>
      <c r="BS12223">
        <v>74438.8740851695</v>
      </c>
      <c r="BW12223" s="29">
        <v>12218</v>
      </c>
      <c r="BX12223">
        <f t="shared" si="694"/>
        <v>1</v>
      </c>
      <c r="BY12223">
        <f t="shared" si="695"/>
        <v>1</v>
      </c>
    </row>
    <row r="12224" spans="1:77">
      <c r="A12224" s="15">
        <v>12219</v>
      </c>
      <c r="BP12224">
        <v>0.795598091254665</v>
      </c>
      <c r="BQ12224">
        <v>11122.0469104266</v>
      </c>
      <c r="BR12224">
        <v>1.35945741342779</v>
      </c>
      <c r="BS12224">
        <v>70115.7951474373</v>
      </c>
      <c r="BW12224" s="29">
        <v>12219</v>
      </c>
      <c r="BX12224">
        <f t="shared" si="694"/>
        <v>1</v>
      </c>
      <c r="BY12224">
        <f t="shared" si="695"/>
        <v>1</v>
      </c>
    </row>
    <row r="12225" spans="1:77">
      <c r="A12225" s="15">
        <v>12220</v>
      </c>
      <c r="BP12225">
        <v>0.856942112543289</v>
      </c>
      <c r="BQ12225">
        <v>13060.2314815958</v>
      </c>
      <c r="BR12225">
        <v>1.46356870303141</v>
      </c>
      <c r="BS12225">
        <v>72299.689254706</v>
      </c>
      <c r="BW12225" s="29">
        <v>12220</v>
      </c>
      <c r="BX12225">
        <f t="shared" si="694"/>
        <v>1</v>
      </c>
      <c r="BY12225">
        <f t="shared" si="695"/>
        <v>1</v>
      </c>
    </row>
    <row r="12226" spans="1:77">
      <c r="A12226" s="15">
        <v>12221</v>
      </c>
      <c r="BP12226">
        <v>0.842313544392077</v>
      </c>
      <c r="BQ12226">
        <v>12332.8269483862</v>
      </c>
      <c r="BR12226">
        <v>1.45771237705128</v>
      </c>
      <c r="BS12226">
        <v>91068.7212805307</v>
      </c>
      <c r="BW12226" s="29">
        <v>12221</v>
      </c>
      <c r="BX12226">
        <f t="shared" si="694"/>
        <v>1</v>
      </c>
      <c r="BY12226">
        <f t="shared" si="695"/>
        <v>1</v>
      </c>
    </row>
    <row r="12227" spans="1:77">
      <c r="A12227" s="15">
        <v>12222</v>
      </c>
      <c r="BP12227">
        <v>0.772693814781923</v>
      </c>
      <c r="BQ12227">
        <v>13800.7890251757</v>
      </c>
      <c r="BR12227">
        <v>1.32615151711497</v>
      </c>
      <c r="BS12227">
        <v>74252.6245634797</v>
      </c>
      <c r="BW12227" s="29">
        <v>12222</v>
      </c>
      <c r="BX12227">
        <f t="shared" si="694"/>
        <v>1</v>
      </c>
      <c r="BY12227">
        <f t="shared" si="695"/>
        <v>1</v>
      </c>
    </row>
    <row r="12228" spans="1:77">
      <c r="A12228" s="15">
        <v>12223</v>
      </c>
      <c r="BP12228">
        <v>0.817883455947212</v>
      </c>
      <c r="BQ12228">
        <v>16451.7706474243</v>
      </c>
      <c r="BR12228">
        <v>1.4106401998724</v>
      </c>
      <c r="BS12228">
        <v>93317.4329797027</v>
      </c>
      <c r="BW12228" s="29">
        <v>12223</v>
      </c>
      <c r="BX12228">
        <f t="shared" si="694"/>
        <v>1</v>
      </c>
      <c r="BY12228">
        <f t="shared" si="695"/>
        <v>1</v>
      </c>
    </row>
    <row r="12229" spans="1:77">
      <c r="A12229" s="15">
        <v>12224</v>
      </c>
      <c r="BP12229">
        <v>0.83374950957372</v>
      </c>
      <c r="BQ12229">
        <v>10788.9316537685</v>
      </c>
      <c r="BR12229">
        <v>1.44756075543367</v>
      </c>
      <c r="BS12229">
        <v>68703.7533744789</v>
      </c>
      <c r="BW12229" s="29">
        <v>12224</v>
      </c>
      <c r="BX12229">
        <f t="shared" si="694"/>
        <v>1</v>
      </c>
      <c r="BY12229">
        <f t="shared" si="695"/>
        <v>1</v>
      </c>
    </row>
    <row r="12230" spans="1:77">
      <c r="A12230" s="15">
        <v>12225</v>
      </c>
      <c r="BP12230">
        <v>0.824704987965643</v>
      </c>
      <c r="BQ12230">
        <v>14087.3431601279</v>
      </c>
      <c r="BR12230">
        <v>1.40423470613355</v>
      </c>
      <c r="BS12230">
        <v>73399.3256526775</v>
      </c>
      <c r="BW12230" s="29">
        <v>12225</v>
      </c>
      <c r="BX12230">
        <f t="shared" si="694"/>
        <v>1</v>
      </c>
      <c r="BY12230">
        <f t="shared" si="695"/>
        <v>1</v>
      </c>
    </row>
    <row r="12231" spans="1:77">
      <c r="A12231" s="15">
        <v>12226</v>
      </c>
      <c r="BP12231">
        <v>0.84935653652125</v>
      </c>
      <c r="BQ12231">
        <v>13736.9394259637</v>
      </c>
      <c r="BR12231">
        <v>1.44376223211565</v>
      </c>
      <c r="BS12231">
        <v>92575.9838925172</v>
      </c>
      <c r="BW12231" s="29">
        <v>12226</v>
      </c>
      <c r="BX12231">
        <f t="shared" ref="BX12231:BX12294" si="696">IF(BU12231=MAX($BU12231:$BV12231),1,0)</f>
        <v>1</v>
      </c>
      <c r="BY12231">
        <f t="shared" ref="BY12231:BY12294" si="697">IF(BV12231=MAX($BU12231:$BV12231),1,0)</f>
        <v>1</v>
      </c>
    </row>
    <row r="12232" spans="1:77">
      <c r="A12232" s="15">
        <v>12227</v>
      </c>
      <c r="BP12232">
        <v>0.787334795724063</v>
      </c>
      <c r="BQ12232">
        <v>12770.5565144905</v>
      </c>
      <c r="BR12232">
        <v>1.33504265574754</v>
      </c>
      <c r="BS12232">
        <v>72145.2292573717</v>
      </c>
      <c r="BW12232" s="29">
        <v>12227</v>
      </c>
      <c r="BX12232">
        <f t="shared" si="696"/>
        <v>1</v>
      </c>
      <c r="BY12232">
        <f t="shared" si="697"/>
        <v>1</v>
      </c>
    </row>
    <row r="12233" spans="1:77">
      <c r="A12233" s="15">
        <v>12228</v>
      </c>
      <c r="BP12233">
        <v>0.821745350842579</v>
      </c>
      <c r="BQ12233">
        <v>14710.2592124931</v>
      </c>
      <c r="BR12233">
        <v>1.43061687906164</v>
      </c>
      <c r="BS12233">
        <v>74175.9644363354</v>
      </c>
      <c r="BW12233" s="29">
        <v>12228</v>
      </c>
      <c r="BX12233">
        <f t="shared" si="696"/>
        <v>1</v>
      </c>
      <c r="BY12233">
        <f t="shared" si="697"/>
        <v>1</v>
      </c>
    </row>
    <row r="12234" spans="1:77">
      <c r="A12234" s="15">
        <v>12229</v>
      </c>
      <c r="BP12234">
        <v>0.777527800523779</v>
      </c>
      <c r="BQ12234">
        <v>15818.30803967</v>
      </c>
      <c r="BR12234">
        <v>1.33314990486626</v>
      </c>
      <c r="BS12234">
        <v>95268.2559466851</v>
      </c>
      <c r="BW12234" s="29">
        <v>12229</v>
      </c>
      <c r="BX12234">
        <f t="shared" si="696"/>
        <v>1</v>
      </c>
      <c r="BY12234">
        <f t="shared" si="697"/>
        <v>1</v>
      </c>
    </row>
    <row r="12235" spans="1:77">
      <c r="A12235" s="15">
        <v>12230</v>
      </c>
      <c r="BP12235">
        <v>0.846585671124451</v>
      </c>
      <c r="BQ12235">
        <v>18660.0716855528</v>
      </c>
      <c r="BR12235">
        <v>1.46546695391052</v>
      </c>
      <c r="BS12235">
        <v>100456.556904779</v>
      </c>
      <c r="BW12235" s="29">
        <v>12230</v>
      </c>
      <c r="BX12235">
        <f t="shared" si="696"/>
        <v>1</v>
      </c>
      <c r="BY12235">
        <f t="shared" si="697"/>
        <v>1</v>
      </c>
    </row>
    <row r="12236" spans="1:77">
      <c r="A12236" s="15">
        <v>12231</v>
      </c>
      <c r="BP12236">
        <v>0.839052748091797</v>
      </c>
      <c r="BQ12236">
        <v>18806.0679946909</v>
      </c>
      <c r="BR12236">
        <v>1.44264396408442</v>
      </c>
      <c r="BS12236">
        <v>80674.5224165672</v>
      </c>
      <c r="BW12236" s="29">
        <v>12231</v>
      </c>
      <c r="BX12236">
        <f t="shared" si="696"/>
        <v>1</v>
      </c>
      <c r="BY12236">
        <f t="shared" si="697"/>
        <v>1</v>
      </c>
    </row>
    <row r="12237" spans="1:77">
      <c r="A12237" s="15">
        <v>12232</v>
      </c>
      <c r="BP12237">
        <v>0.838658308598948</v>
      </c>
      <c r="BQ12237">
        <v>14733.1869022072</v>
      </c>
      <c r="BR12237">
        <v>1.43082303213107</v>
      </c>
      <c r="BS12237">
        <v>94656.3911911867</v>
      </c>
      <c r="BW12237" s="29">
        <v>12232</v>
      </c>
      <c r="BX12237">
        <f t="shared" si="696"/>
        <v>1</v>
      </c>
      <c r="BY12237">
        <f t="shared" si="697"/>
        <v>1</v>
      </c>
    </row>
    <row r="12238" spans="1:77">
      <c r="A12238" s="15">
        <v>12233</v>
      </c>
      <c r="BP12238">
        <v>0.82298439688502</v>
      </c>
      <c r="BQ12238">
        <v>15412.2671050072</v>
      </c>
      <c r="BR12238">
        <v>1.42075689514439</v>
      </c>
      <c r="BS12238">
        <v>72114.4213129321</v>
      </c>
      <c r="BW12238" s="29">
        <v>12233</v>
      </c>
      <c r="BX12238">
        <f t="shared" si="696"/>
        <v>1</v>
      </c>
      <c r="BY12238">
        <f t="shared" si="697"/>
        <v>1</v>
      </c>
    </row>
    <row r="12239" spans="1:77">
      <c r="A12239" s="15">
        <v>12234</v>
      </c>
      <c r="BP12239">
        <v>0.780572358667516</v>
      </c>
      <c r="BQ12239">
        <v>14925.0445649997</v>
      </c>
      <c r="BR12239">
        <v>1.33302358128008</v>
      </c>
      <c r="BS12239">
        <v>70817.2492672242</v>
      </c>
      <c r="BW12239" s="29">
        <v>12234</v>
      </c>
      <c r="BX12239">
        <f t="shared" si="696"/>
        <v>1</v>
      </c>
      <c r="BY12239">
        <f t="shared" si="697"/>
        <v>1</v>
      </c>
    </row>
    <row r="12240" spans="1:77">
      <c r="A12240" s="15">
        <v>12235</v>
      </c>
      <c r="BP12240">
        <v>0.820623188234331</v>
      </c>
      <c r="BQ12240">
        <v>16999.7085059439</v>
      </c>
      <c r="BR12240">
        <v>1.39394631236514</v>
      </c>
      <c r="BS12240">
        <v>78859.2167205264</v>
      </c>
      <c r="BW12240" s="29">
        <v>12235</v>
      </c>
      <c r="BX12240">
        <f t="shared" si="696"/>
        <v>1</v>
      </c>
      <c r="BY12240">
        <f t="shared" si="697"/>
        <v>1</v>
      </c>
    </row>
    <row r="12241" spans="1:77">
      <c r="A12241" s="15">
        <v>12236</v>
      </c>
      <c r="BP12241">
        <v>0.81627202804957</v>
      </c>
      <c r="BQ12241">
        <v>16780.9384757829</v>
      </c>
      <c r="BR12241">
        <v>1.38496647387126</v>
      </c>
      <c r="BS12241">
        <v>82580.4216215074</v>
      </c>
      <c r="BW12241" s="29">
        <v>12236</v>
      </c>
      <c r="BX12241">
        <f t="shared" si="696"/>
        <v>1</v>
      </c>
      <c r="BY12241">
        <f t="shared" si="697"/>
        <v>1</v>
      </c>
    </row>
    <row r="12242" spans="1:77">
      <c r="A12242" s="15">
        <v>12237</v>
      </c>
      <c r="BP12242">
        <v>0.812329563376547</v>
      </c>
      <c r="BQ12242">
        <v>14725.7364330399</v>
      </c>
      <c r="BR12242">
        <v>1.39110853290668</v>
      </c>
      <c r="BS12242">
        <v>90796.0360447096</v>
      </c>
      <c r="BW12242" s="29">
        <v>12237</v>
      </c>
      <c r="BX12242">
        <f t="shared" si="696"/>
        <v>1</v>
      </c>
      <c r="BY12242">
        <f t="shared" si="697"/>
        <v>1</v>
      </c>
    </row>
    <row r="12243" spans="1:77">
      <c r="A12243" s="15">
        <v>12238</v>
      </c>
      <c r="BP12243">
        <v>0.808582030580304</v>
      </c>
      <c r="BQ12243">
        <v>13883.4821821938</v>
      </c>
      <c r="BR12243">
        <v>1.36963003463565</v>
      </c>
      <c r="BS12243">
        <v>73850.6678671169</v>
      </c>
      <c r="BW12243" s="29">
        <v>12238</v>
      </c>
      <c r="BX12243">
        <f t="shared" si="696"/>
        <v>1</v>
      </c>
      <c r="BY12243">
        <f t="shared" si="697"/>
        <v>1</v>
      </c>
    </row>
    <row r="12244" spans="1:77">
      <c r="A12244" s="15">
        <v>12239</v>
      </c>
      <c r="BP12244">
        <v>0.819533007089011</v>
      </c>
      <c r="BQ12244">
        <v>15168.7820653426</v>
      </c>
      <c r="BR12244">
        <v>1.39276327077204</v>
      </c>
      <c r="BS12244">
        <v>72172.0640491259</v>
      </c>
      <c r="BW12244" s="29">
        <v>12239</v>
      </c>
      <c r="BX12244">
        <f t="shared" si="696"/>
        <v>1</v>
      </c>
      <c r="BY12244">
        <f t="shared" si="697"/>
        <v>1</v>
      </c>
    </row>
    <row r="12245" spans="1:77">
      <c r="A12245" s="15">
        <v>12240</v>
      </c>
      <c r="BP12245">
        <v>0.815374668975692</v>
      </c>
      <c r="BQ12245">
        <v>12591.7286296254</v>
      </c>
      <c r="BR12245">
        <v>1.39400188631927</v>
      </c>
      <c r="BS12245">
        <v>72657.4332743936</v>
      </c>
      <c r="BW12245" s="29">
        <v>12240</v>
      </c>
      <c r="BX12245">
        <f t="shared" si="696"/>
        <v>1</v>
      </c>
      <c r="BY12245">
        <f t="shared" si="697"/>
        <v>1</v>
      </c>
    </row>
    <row r="12246" spans="1:77">
      <c r="A12246" s="15">
        <v>12241</v>
      </c>
      <c r="BP12246">
        <v>0.770456186503336</v>
      </c>
      <c r="BQ12246">
        <v>15435.6125181533</v>
      </c>
      <c r="BR12246">
        <v>1.36063002725963</v>
      </c>
      <c r="BS12246">
        <v>78448.176467578</v>
      </c>
      <c r="BW12246" s="29">
        <v>12241</v>
      </c>
      <c r="BX12246">
        <f t="shared" si="696"/>
        <v>1</v>
      </c>
      <c r="BY12246">
        <f t="shared" si="697"/>
        <v>1</v>
      </c>
    </row>
    <row r="12247" spans="1:77">
      <c r="A12247" s="15">
        <v>12242</v>
      </c>
      <c r="BP12247">
        <v>0.787762847455728</v>
      </c>
      <c r="BQ12247">
        <v>17376.3376028624</v>
      </c>
      <c r="BR12247">
        <v>1.34854222146514</v>
      </c>
      <c r="BS12247">
        <v>94665.4925371171</v>
      </c>
      <c r="BW12247" s="29">
        <v>12242</v>
      </c>
      <c r="BX12247">
        <f t="shared" si="696"/>
        <v>1</v>
      </c>
      <c r="BY12247">
        <f t="shared" si="697"/>
        <v>1</v>
      </c>
    </row>
    <row r="12248" spans="1:77">
      <c r="A12248" s="15">
        <v>12243</v>
      </c>
      <c r="BP12248">
        <v>0.807309951386379</v>
      </c>
      <c r="BQ12248">
        <v>17640.9430143133</v>
      </c>
      <c r="BR12248">
        <v>1.3788280116994</v>
      </c>
      <c r="BS12248">
        <v>96680.8970924747</v>
      </c>
      <c r="BW12248" s="29">
        <v>12243</v>
      </c>
      <c r="BX12248">
        <f t="shared" si="696"/>
        <v>1</v>
      </c>
      <c r="BY12248">
        <f t="shared" si="697"/>
        <v>1</v>
      </c>
    </row>
    <row r="12249" spans="1:77">
      <c r="A12249" s="15">
        <v>12244</v>
      </c>
      <c r="BP12249">
        <v>0.808945313519248</v>
      </c>
      <c r="BQ12249">
        <v>15481.4759253418</v>
      </c>
      <c r="BR12249">
        <v>1.36558370170859</v>
      </c>
      <c r="BS12249">
        <v>93764.2027837318</v>
      </c>
      <c r="BW12249" s="29">
        <v>12244</v>
      </c>
      <c r="BX12249">
        <f t="shared" si="696"/>
        <v>1</v>
      </c>
      <c r="BY12249">
        <f t="shared" si="697"/>
        <v>1</v>
      </c>
    </row>
    <row r="12250" spans="1:77">
      <c r="A12250" s="15">
        <v>12245</v>
      </c>
      <c r="BP12250">
        <v>0.832374553226748</v>
      </c>
      <c r="BQ12250">
        <v>14219.420102315</v>
      </c>
      <c r="BR12250">
        <v>1.44073351826007</v>
      </c>
      <c r="BS12250">
        <v>72901.5081569426</v>
      </c>
      <c r="BW12250" s="29">
        <v>12245</v>
      </c>
      <c r="BX12250">
        <f t="shared" si="696"/>
        <v>1</v>
      </c>
      <c r="BY12250">
        <f t="shared" si="697"/>
        <v>1</v>
      </c>
    </row>
    <row r="12251" spans="1:77">
      <c r="A12251" s="15">
        <v>12246</v>
      </c>
      <c r="BP12251">
        <v>0.839617425284233</v>
      </c>
      <c r="BQ12251">
        <v>17342.3054186715</v>
      </c>
      <c r="BR12251">
        <v>1.46452901631137</v>
      </c>
      <c r="BS12251">
        <v>78904.6715257695</v>
      </c>
      <c r="BW12251" s="29">
        <v>12246</v>
      </c>
      <c r="BX12251">
        <f t="shared" si="696"/>
        <v>1</v>
      </c>
      <c r="BY12251">
        <f t="shared" si="697"/>
        <v>1</v>
      </c>
    </row>
    <row r="12252" spans="1:77">
      <c r="A12252" s="15">
        <v>12247</v>
      </c>
      <c r="BP12252">
        <v>0.856374817590777</v>
      </c>
      <c r="BQ12252">
        <v>17697.5306542167</v>
      </c>
      <c r="BR12252">
        <v>1.49116188529473</v>
      </c>
      <c r="BS12252">
        <v>97088.5779773411</v>
      </c>
      <c r="BW12252" s="29">
        <v>12247</v>
      </c>
      <c r="BX12252">
        <f t="shared" si="696"/>
        <v>1</v>
      </c>
      <c r="BY12252">
        <f t="shared" si="697"/>
        <v>1</v>
      </c>
    </row>
    <row r="12253" spans="1:77">
      <c r="A12253" s="15">
        <v>12248</v>
      </c>
      <c r="BP12253">
        <v>0.789534843741976</v>
      </c>
      <c r="BQ12253">
        <v>14464.8804174428</v>
      </c>
      <c r="BR12253">
        <v>1.36937253888779</v>
      </c>
      <c r="BS12253">
        <v>91675.7218462025</v>
      </c>
      <c r="BW12253" s="29">
        <v>12248</v>
      </c>
      <c r="BX12253">
        <f t="shared" si="696"/>
        <v>1</v>
      </c>
      <c r="BY12253">
        <f t="shared" si="697"/>
        <v>1</v>
      </c>
    </row>
    <row r="12254" spans="1:77">
      <c r="A12254" s="15">
        <v>12249</v>
      </c>
      <c r="BP12254">
        <v>0.808702948447213</v>
      </c>
      <c r="BQ12254">
        <v>10467.2375739551</v>
      </c>
      <c r="BR12254">
        <v>1.40690997715571</v>
      </c>
      <c r="BS12254">
        <v>67134.5947488181</v>
      </c>
      <c r="BW12254" s="29">
        <v>12249</v>
      </c>
      <c r="BX12254">
        <f t="shared" si="696"/>
        <v>1</v>
      </c>
      <c r="BY12254">
        <f t="shared" si="697"/>
        <v>1</v>
      </c>
    </row>
    <row r="12255" spans="1:77">
      <c r="A12255" s="15">
        <v>12250</v>
      </c>
      <c r="BP12255">
        <v>0.820768986961663</v>
      </c>
      <c r="BQ12255">
        <v>17098.3291789542</v>
      </c>
      <c r="BR12255">
        <v>1.42332711046686</v>
      </c>
      <c r="BS12255">
        <v>76540.6799827606</v>
      </c>
      <c r="BW12255" s="29">
        <v>12250</v>
      </c>
      <c r="BX12255">
        <f t="shared" si="696"/>
        <v>1</v>
      </c>
      <c r="BY12255">
        <f t="shared" si="697"/>
        <v>1</v>
      </c>
    </row>
    <row r="12256" spans="1:77">
      <c r="A12256" s="15">
        <v>12251</v>
      </c>
      <c r="BP12256">
        <v>0.845256906503225</v>
      </c>
      <c r="BQ12256">
        <v>17619.361225834</v>
      </c>
      <c r="BR12256">
        <v>1.43572474415977</v>
      </c>
      <c r="BS12256">
        <v>77239.4091119142</v>
      </c>
      <c r="BW12256" s="29">
        <v>12251</v>
      </c>
      <c r="BX12256">
        <f t="shared" si="696"/>
        <v>1</v>
      </c>
      <c r="BY12256">
        <f t="shared" si="697"/>
        <v>1</v>
      </c>
    </row>
    <row r="12257" spans="1:77">
      <c r="A12257" s="15">
        <v>12252</v>
      </c>
      <c r="BP12257">
        <v>0.824450308518893</v>
      </c>
      <c r="BQ12257">
        <v>15523.1046617533</v>
      </c>
      <c r="BR12257">
        <v>1.42175401876084</v>
      </c>
      <c r="BS12257">
        <v>73054.967541963</v>
      </c>
      <c r="BW12257" s="29">
        <v>12252</v>
      </c>
      <c r="BX12257">
        <f t="shared" si="696"/>
        <v>1</v>
      </c>
      <c r="BY12257">
        <f t="shared" si="697"/>
        <v>1</v>
      </c>
    </row>
    <row r="12258" spans="1:77">
      <c r="A12258" s="15">
        <v>12253</v>
      </c>
      <c r="BP12258">
        <v>0.828911648019254</v>
      </c>
      <c r="BQ12258">
        <v>14187.4575269665</v>
      </c>
      <c r="BR12258">
        <v>1.41381684930653</v>
      </c>
      <c r="BS12258">
        <v>91791.0771247299</v>
      </c>
      <c r="BW12258" s="29">
        <v>12253</v>
      </c>
      <c r="BX12258">
        <f t="shared" si="696"/>
        <v>1</v>
      </c>
      <c r="BY12258">
        <f t="shared" si="697"/>
        <v>1</v>
      </c>
    </row>
    <row r="12259" spans="1:77">
      <c r="A12259" s="15">
        <v>12254</v>
      </c>
      <c r="BP12259">
        <v>0.825838851531891</v>
      </c>
      <c r="BQ12259">
        <v>13023.7358585536</v>
      </c>
      <c r="BR12259">
        <v>1.40962037313097</v>
      </c>
      <c r="BS12259">
        <v>72832.1080441023</v>
      </c>
      <c r="BW12259" s="29">
        <v>12254</v>
      </c>
      <c r="BX12259">
        <f t="shared" si="696"/>
        <v>1</v>
      </c>
      <c r="BY12259">
        <f t="shared" si="697"/>
        <v>1</v>
      </c>
    </row>
    <row r="12260" spans="1:77">
      <c r="A12260" s="15">
        <v>12255</v>
      </c>
      <c r="BP12260">
        <v>0.840872307285513</v>
      </c>
      <c r="BQ12260">
        <v>16711.5591866307</v>
      </c>
      <c r="BR12260">
        <v>1.46762172617888</v>
      </c>
      <c r="BS12260">
        <v>79526.649490237</v>
      </c>
      <c r="BW12260" s="29">
        <v>12255</v>
      </c>
      <c r="BX12260">
        <f t="shared" si="696"/>
        <v>1</v>
      </c>
      <c r="BY12260">
        <f t="shared" si="697"/>
        <v>1</v>
      </c>
    </row>
    <row r="12261" spans="1:77">
      <c r="A12261" s="15">
        <v>12256</v>
      </c>
      <c r="BP12261">
        <v>0.799903040390977</v>
      </c>
      <c r="BQ12261">
        <v>14341.2946079768</v>
      </c>
      <c r="BR12261">
        <v>1.38275602419205</v>
      </c>
      <c r="BS12261">
        <v>74557.080613468</v>
      </c>
      <c r="BW12261" s="29">
        <v>12256</v>
      </c>
      <c r="BX12261">
        <f t="shared" si="696"/>
        <v>1</v>
      </c>
      <c r="BY12261">
        <f t="shared" si="697"/>
        <v>1</v>
      </c>
    </row>
    <row r="12262" spans="1:77">
      <c r="A12262" s="15">
        <v>12257</v>
      </c>
      <c r="BP12262">
        <v>0.802446946985035</v>
      </c>
      <c r="BQ12262">
        <v>12473.8682630311</v>
      </c>
      <c r="BR12262">
        <v>1.38027075807816</v>
      </c>
      <c r="BS12262">
        <v>72352.0411879938</v>
      </c>
      <c r="BW12262" s="29">
        <v>12257</v>
      </c>
      <c r="BX12262">
        <f t="shared" si="696"/>
        <v>1</v>
      </c>
      <c r="BY12262">
        <f t="shared" si="697"/>
        <v>1</v>
      </c>
    </row>
    <row r="12263" spans="1:77">
      <c r="A12263" s="15">
        <v>12258</v>
      </c>
      <c r="BP12263">
        <v>0.826731212748832</v>
      </c>
      <c r="BQ12263">
        <v>14596.7584983897</v>
      </c>
      <c r="BR12263">
        <v>1.43905517058885</v>
      </c>
      <c r="BS12263">
        <v>74231.1357994288</v>
      </c>
      <c r="BW12263" s="29">
        <v>12258</v>
      </c>
      <c r="BX12263">
        <f t="shared" si="696"/>
        <v>1</v>
      </c>
      <c r="BY12263">
        <f t="shared" si="697"/>
        <v>1</v>
      </c>
    </row>
    <row r="12264" spans="1:77">
      <c r="A12264" s="15">
        <v>12259</v>
      </c>
      <c r="BP12264">
        <v>0.779028197068173</v>
      </c>
      <c r="BQ12264">
        <v>19334.4846074404</v>
      </c>
      <c r="BR12264">
        <v>1.32452183590584</v>
      </c>
      <c r="BS12264">
        <v>81550.5975073118</v>
      </c>
      <c r="BW12264" s="29">
        <v>12259</v>
      </c>
      <c r="BX12264">
        <f t="shared" si="696"/>
        <v>1</v>
      </c>
      <c r="BY12264">
        <f t="shared" si="697"/>
        <v>1</v>
      </c>
    </row>
    <row r="12265" spans="1:77">
      <c r="A12265" s="15">
        <v>12260</v>
      </c>
      <c r="BP12265">
        <v>0.826441546065131</v>
      </c>
      <c r="BQ12265">
        <v>15880.7143441621</v>
      </c>
      <c r="BR12265">
        <v>1.42936493727943</v>
      </c>
      <c r="BS12265">
        <v>78632.9162987579</v>
      </c>
      <c r="BW12265" s="29">
        <v>12260</v>
      </c>
      <c r="BX12265">
        <f t="shared" si="696"/>
        <v>1</v>
      </c>
      <c r="BY12265">
        <f t="shared" si="697"/>
        <v>1</v>
      </c>
    </row>
    <row r="12266" spans="1:77">
      <c r="A12266" s="15">
        <v>12261</v>
      </c>
      <c r="BP12266">
        <v>0.820416649227515</v>
      </c>
      <c r="BQ12266">
        <v>17091.6649432332</v>
      </c>
      <c r="BR12266">
        <v>1.42480693373634</v>
      </c>
      <c r="BS12266">
        <v>95346.9510012726</v>
      </c>
      <c r="BW12266" s="29">
        <v>12261</v>
      </c>
      <c r="BX12266">
        <f t="shared" si="696"/>
        <v>1</v>
      </c>
      <c r="BY12266">
        <f t="shared" si="697"/>
        <v>1</v>
      </c>
    </row>
    <row r="12267" spans="1:77">
      <c r="A12267" s="15">
        <v>12262</v>
      </c>
      <c r="BP12267">
        <v>0.864148497921005</v>
      </c>
      <c r="BQ12267">
        <v>12697.8536658118</v>
      </c>
      <c r="BR12267">
        <v>1.52076553677319</v>
      </c>
      <c r="BS12267">
        <v>72167.3914931289</v>
      </c>
      <c r="BW12267" s="29">
        <v>12262</v>
      </c>
      <c r="BX12267">
        <f t="shared" si="696"/>
        <v>1</v>
      </c>
      <c r="BY12267">
        <f t="shared" si="697"/>
        <v>1</v>
      </c>
    </row>
    <row r="12268" spans="1:77">
      <c r="A12268" s="15">
        <v>12263</v>
      </c>
      <c r="BP12268">
        <v>0.797433271527565</v>
      </c>
      <c r="BQ12268">
        <v>11536.2342982279</v>
      </c>
      <c r="BR12268">
        <v>1.34708443144014</v>
      </c>
      <c r="BS12268">
        <v>70254.9410743195</v>
      </c>
      <c r="BW12268" s="29">
        <v>12263</v>
      </c>
      <c r="BX12268">
        <f t="shared" si="696"/>
        <v>1</v>
      </c>
      <c r="BY12268">
        <f t="shared" si="697"/>
        <v>1</v>
      </c>
    </row>
    <row r="12269" spans="1:77">
      <c r="A12269" s="15">
        <v>12264</v>
      </c>
      <c r="BP12269">
        <v>0.828689883039876</v>
      </c>
      <c r="BQ12269">
        <v>11259.5066758609</v>
      </c>
      <c r="BR12269">
        <v>1.43767503950288</v>
      </c>
      <c r="BS12269">
        <v>66972.4631401411</v>
      </c>
      <c r="BW12269" s="29">
        <v>12264</v>
      </c>
      <c r="BX12269">
        <f t="shared" si="696"/>
        <v>1</v>
      </c>
      <c r="BY12269">
        <f t="shared" si="697"/>
        <v>1</v>
      </c>
    </row>
    <row r="12270" spans="1:77">
      <c r="A12270" s="15">
        <v>12265</v>
      </c>
      <c r="BP12270">
        <v>0.821372077539398</v>
      </c>
      <c r="BQ12270">
        <v>16621.7456080047</v>
      </c>
      <c r="BR12270">
        <v>1.39606830377706</v>
      </c>
      <c r="BS12270">
        <v>75620.8554862799</v>
      </c>
      <c r="BW12270" s="29">
        <v>12265</v>
      </c>
      <c r="BX12270">
        <f t="shared" si="696"/>
        <v>1</v>
      </c>
      <c r="BY12270">
        <f t="shared" si="697"/>
        <v>1</v>
      </c>
    </row>
    <row r="12271" spans="1:77">
      <c r="A12271" s="15">
        <v>12266</v>
      </c>
      <c r="BP12271">
        <v>0.810999956427797</v>
      </c>
      <c r="BQ12271">
        <v>17287.8960898117</v>
      </c>
      <c r="BR12271">
        <v>1.39246891521322</v>
      </c>
      <c r="BS12271">
        <v>76007.115474443</v>
      </c>
      <c r="BW12271" s="29">
        <v>12266</v>
      </c>
      <c r="BX12271">
        <f t="shared" si="696"/>
        <v>1</v>
      </c>
      <c r="BY12271">
        <f t="shared" si="697"/>
        <v>1</v>
      </c>
    </row>
    <row r="12272" spans="1:77">
      <c r="A12272" s="15">
        <v>12267</v>
      </c>
      <c r="BP12272">
        <v>0.786922985660333</v>
      </c>
      <c r="BQ12272">
        <v>17887.5908486138</v>
      </c>
      <c r="BR12272">
        <v>1.3682743453803</v>
      </c>
      <c r="BS12272">
        <v>83366.3954990136</v>
      </c>
      <c r="BW12272" s="29">
        <v>12267</v>
      </c>
      <c r="BX12272">
        <f t="shared" si="696"/>
        <v>1</v>
      </c>
      <c r="BY12272">
        <f t="shared" si="697"/>
        <v>1</v>
      </c>
    </row>
    <row r="12273" spans="1:77">
      <c r="A12273" s="15">
        <v>12268</v>
      </c>
      <c r="BP12273">
        <v>0.837252409144147</v>
      </c>
      <c r="BQ12273">
        <v>13823.5799279578</v>
      </c>
      <c r="BR12273">
        <v>1.43718047005101</v>
      </c>
      <c r="BS12273">
        <v>72895.1845292698</v>
      </c>
      <c r="BW12273" s="29">
        <v>12268</v>
      </c>
      <c r="BX12273">
        <f t="shared" si="696"/>
        <v>1</v>
      </c>
      <c r="BY12273">
        <f t="shared" si="697"/>
        <v>1</v>
      </c>
    </row>
    <row r="12274" spans="1:77">
      <c r="A12274" s="15">
        <v>12269</v>
      </c>
      <c r="BP12274">
        <v>0.819758919584788</v>
      </c>
      <c r="BQ12274">
        <v>14208.2286717887</v>
      </c>
      <c r="BR12274">
        <v>1.39562154220215</v>
      </c>
      <c r="BS12274">
        <v>73119.4383736291</v>
      </c>
      <c r="BW12274" s="29">
        <v>12269</v>
      </c>
      <c r="BX12274">
        <f t="shared" si="696"/>
        <v>1</v>
      </c>
      <c r="BY12274">
        <f t="shared" si="697"/>
        <v>1</v>
      </c>
    </row>
    <row r="12275" spans="1:77">
      <c r="A12275" s="15">
        <v>12270</v>
      </c>
      <c r="BP12275">
        <v>0.820171068071984</v>
      </c>
      <c r="BQ12275">
        <v>14719.0368845395</v>
      </c>
      <c r="BR12275">
        <v>1.40553877210681</v>
      </c>
      <c r="BS12275">
        <v>72020.6083004179</v>
      </c>
      <c r="BW12275" s="29">
        <v>12270</v>
      </c>
      <c r="BX12275">
        <f t="shared" si="696"/>
        <v>1</v>
      </c>
      <c r="BY12275">
        <f t="shared" si="697"/>
        <v>1</v>
      </c>
    </row>
    <row r="12276" spans="1:77">
      <c r="A12276" s="15">
        <v>12271</v>
      </c>
      <c r="BP12276">
        <v>0.840069746193136</v>
      </c>
      <c r="BQ12276">
        <v>12507.6377811806</v>
      </c>
      <c r="BR12276">
        <v>1.4161578355777</v>
      </c>
      <c r="BS12276">
        <v>70464.4731315655</v>
      </c>
      <c r="BW12276" s="29">
        <v>12271</v>
      </c>
      <c r="BX12276">
        <f t="shared" si="696"/>
        <v>1</v>
      </c>
      <c r="BY12276">
        <f t="shared" si="697"/>
        <v>1</v>
      </c>
    </row>
    <row r="12277" spans="1:77">
      <c r="A12277" s="15">
        <v>12272</v>
      </c>
      <c r="BP12277">
        <v>0.823598833924547</v>
      </c>
      <c r="BQ12277">
        <v>21142.8075683973</v>
      </c>
      <c r="BR12277">
        <v>1.42832092897939</v>
      </c>
      <c r="BS12277">
        <v>107385.845401915</v>
      </c>
      <c r="BW12277" s="29">
        <v>12272</v>
      </c>
      <c r="BX12277">
        <f t="shared" si="696"/>
        <v>1</v>
      </c>
      <c r="BY12277">
        <f t="shared" si="697"/>
        <v>1</v>
      </c>
    </row>
    <row r="12278" spans="1:77">
      <c r="A12278" s="15">
        <v>12273</v>
      </c>
      <c r="BP12278">
        <v>0.838455861527789</v>
      </c>
      <c r="BQ12278">
        <v>16231.6264894682</v>
      </c>
      <c r="BR12278">
        <v>1.4398560641669</v>
      </c>
      <c r="BS12278">
        <v>73886.2111865037</v>
      </c>
      <c r="BW12278" s="29">
        <v>12273</v>
      </c>
      <c r="BX12278">
        <f t="shared" si="696"/>
        <v>1</v>
      </c>
      <c r="BY12278">
        <f t="shared" si="697"/>
        <v>1</v>
      </c>
    </row>
    <row r="12279" spans="1:77">
      <c r="A12279" s="15">
        <v>12274</v>
      </c>
      <c r="BP12279">
        <v>0.801364999532669</v>
      </c>
      <c r="BQ12279">
        <v>15860.096683785</v>
      </c>
      <c r="BR12279">
        <v>1.38690421696015</v>
      </c>
      <c r="BS12279">
        <v>75299.4343637791</v>
      </c>
      <c r="BW12279" s="29">
        <v>12274</v>
      </c>
      <c r="BX12279">
        <f t="shared" si="696"/>
        <v>1</v>
      </c>
      <c r="BY12279">
        <f t="shared" si="697"/>
        <v>1</v>
      </c>
    </row>
    <row r="12280" spans="1:77">
      <c r="A12280" s="15">
        <v>12275</v>
      </c>
      <c r="BP12280">
        <v>0.825197317626802</v>
      </c>
      <c r="BQ12280">
        <v>15898.2922983929</v>
      </c>
      <c r="BR12280">
        <v>1.38887234205403</v>
      </c>
      <c r="BS12280">
        <v>74742.5256695717</v>
      </c>
      <c r="BW12280" s="29">
        <v>12275</v>
      </c>
      <c r="BX12280">
        <f t="shared" si="696"/>
        <v>1</v>
      </c>
      <c r="BY12280">
        <f t="shared" si="697"/>
        <v>1</v>
      </c>
    </row>
    <row r="12281" spans="1:77">
      <c r="A12281" s="15">
        <v>12276</v>
      </c>
      <c r="BP12281">
        <v>0.861126389450867</v>
      </c>
      <c r="BQ12281">
        <v>15058.9050492273</v>
      </c>
      <c r="BR12281">
        <v>1.49389867987614</v>
      </c>
      <c r="BS12281">
        <v>75838.592435585</v>
      </c>
      <c r="BW12281" s="29">
        <v>12276</v>
      </c>
      <c r="BX12281">
        <f t="shared" si="696"/>
        <v>1</v>
      </c>
      <c r="BY12281">
        <f t="shared" si="697"/>
        <v>1</v>
      </c>
    </row>
    <row r="12282" spans="1:77">
      <c r="A12282" s="15">
        <v>12277</v>
      </c>
      <c r="BP12282">
        <v>0.787526620202218</v>
      </c>
      <c r="BQ12282">
        <v>12832.5174957893</v>
      </c>
      <c r="BR12282">
        <v>1.34111026970015</v>
      </c>
      <c r="BS12282">
        <v>91020.7415653936</v>
      </c>
      <c r="BW12282" s="29">
        <v>12277</v>
      </c>
      <c r="BX12282">
        <f t="shared" si="696"/>
        <v>1</v>
      </c>
      <c r="BY12282">
        <f t="shared" si="697"/>
        <v>1</v>
      </c>
    </row>
    <row r="12283" spans="1:77">
      <c r="A12283" s="15">
        <v>12278</v>
      </c>
      <c r="BP12283">
        <v>0.756440807922455</v>
      </c>
      <c r="BQ12283">
        <v>11968.8432560881</v>
      </c>
      <c r="BR12283">
        <v>1.2844560072144</v>
      </c>
      <c r="BS12283">
        <v>69818.339079169</v>
      </c>
      <c r="BW12283" s="29">
        <v>12278</v>
      </c>
      <c r="BX12283">
        <f t="shared" si="696"/>
        <v>1</v>
      </c>
      <c r="BY12283">
        <f t="shared" si="697"/>
        <v>1</v>
      </c>
    </row>
    <row r="12284" spans="1:77">
      <c r="A12284" s="15">
        <v>12279</v>
      </c>
      <c r="BP12284">
        <v>0.823688271071978</v>
      </c>
      <c r="BQ12284">
        <v>15319.5260079928</v>
      </c>
      <c r="BR12284">
        <v>1.44164061757249</v>
      </c>
      <c r="BS12284">
        <v>74867.9835737922</v>
      </c>
      <c r="BW12284" s="29">
        <v>12279</v>
      </c>
      <c r="BX12284">
        <f t="shared" si="696"/>
        <v>1</v>
      </c>
      <c r="BY12284">
        <f t="shared" si="697"/>
        <v>1</v>
      </c>
    </row>
    <row r="12285" spans="1:77">
      <c r="A12285" s="15">
        <v>12280</v>
      </c>
      <c r="BP12285">
        <v>0.791234975416604</v>
      </c>
      <c r="BQ12285">
        <v>13202.2901470334</v>
      </c>
      <c r="BR12285">
        <v>1.34843978303799</v>
      </c>
      <c r="BS12285">
        <v>91120.3640449797</v>
      </c>
      <c r="BW12285" s="29">
        <v>12280</v>
      </c>
      <c r="BX12285">
        <f t="shared" si="696"/>
        <v>1</v>
      </c>
      <c r="BY12285">
        <f t="shared" si="697"/>
        <v>1</v>
      </c>
    </row>
    <row r="12286" spans="1:77">
      <c r="A12286" s="15">
        <v>12281</v>
      </c>
      <c r="BP12286">
        <v>0.789893389176031</v>
      </c>
      <c r="BQ12286">
        <v>13044.1544831019</v>
      </c>
      <c r="BR12286">
        <v>1.362488397601</v>
      </c>
      <c r="BS12286">
        <v>71596.6595589758</v>
      </c>
      <c r="BW12286" s="29">
        <v>12281</v>
      </c>
      <c r="BX12286">
        <f t="shared" si="696"/>
        <v>1</v>
      </c>
      <c r="BY12286">
        <f t="shared" si="697"/>
        <v>1</v>
      </c>
    </row>
    <row r="12287" spans="1:77">
      <c r="A12287" s="15">
        <v>12282</v>
      </c>
      <c r="BP12287">
        <v>0.822166576693062</v>
      </c>
      <c r="BQ12287">
        <v>12913.6377249929</v>
      </c>
      <c r="BR12287">
        <v>1.40759301702537</v>
      </c>
      <c r="BS12287">
        <v>70794.1905425036</v>
      </c>
      <c r="BW12287" s="29">
        <v>12282</v>
      </c>
      <c r="BX12287">
        <f t="shared" si="696"/>
        <v>1</v>
      </c>
      <c r="BY12287">
        <f t="shared" si="697"/>
        <v>1</v>
      </c>
    </row>
    <row r="12288" spans="1:77">
      <c r="A12288" s="15">
        <v>12283</v>
      </c>
      <c r="BP12288">
        <v>0.833718482125032</v>
      </c>
      <c r="BQ12288">
        <v>16018.2604287231</v>
      </c>
      <c r="BR12288">
        <v>1.42792983121189</v>
      </c>
      <c r="BS12288">
        <v>75206.2009866058</v>
      </c>
      <c r="BW12288" s="29">
        <v>12283</v>
      </c>
      <c r="BX12288">
        <f t="shared" si="696"/>
        <v>1</v>
      </c>
      <c r="BY12288">
        <f t="shared" si="697"/>
        <v>1</v>
      </c>
    </row>
    <row r="12289" spans="1:77">
      <c r="A12289" s="15">
        <v>12284</v>
      </c>
      <c r="BP12289">
        <v>0.81464950204073</v>
      </c>
      <c r="BQ12289">
        <v>10359.2353854611</v>
      </c>
      <c r="BR12289">
        <v>1.39306076831804</v>
      </c>
      <c r="BS12289">
        <v>69580.9931909331</v>
      </c>
      <c r="BW12289" s="29">
        <v>12284</v>
      </c>
      <c r="BX12289">
        <f t="shared" si="696"/>
        <v>1</v>
      </c>
      <c r="BY12289">
        <f t="shared" si="697"/>
        <v>1</v>
      </c>
    </row>
    <row r="12290" spans="1:77">
      <c r="A12290" s="15">
        <v>12285</v>
      </c>
      <c r="BP12290">
        <v>0.771260869754978</v>
      </c>
      <c r="BQ12290">
        <v>16622.2039386428</v>
      </c>
      <c r="BR12290">
        <v>1.29953127035042</v>
      </c>
      <c r="BS12290">
        <v>77476.2225659105</v>
      </c>
      <c r="BW12290" s="29">
        <v>12285</v>
      </c>
      <c r="BX12290">
        <f t="shared" si="696"/>
        <v>1</v>
      </c>
      <c r="BY12290">
        <f t="shared" si="697"/>
        <v>1</v>
      </c>
    </row>
    <row r="12291" spans="1:77">
      <c r="A12291" s="15">
        <v>12286</v>
      </c>
      <c r="BP12291">
        <v>0.769213454945035</v>
      </c>
      <c r="BQ12291">
        <v>11481.9948704059</v>
      </c>
      <c r="BR12291">
        <v>1.30316497322052</v>
      </c>
      <c r="BS12291">
        <v>68365.2238058424</v>
      </c>
      <c r="BW12291" s="29">
        <v>12286</v>
      </c>
      <c r="BX12291">
        <f t="shared" si="696"/>
        <v>1</v>
      </c>
      <c r="BY12291">
        <f t="shared" si="697"/>
        <v>1</v>
      </c>
    </row>
    <row r="12292" spans="1:77">
      <c r="A12292" s="15">
        <v>12287</v>
      </c>
      <c r="BP12292">
        <v>0.755153442699533</v>
      </c>
      <c r="BQ12292">
        <v>13070.0558869381</v>
      </c>
      <c r="BR12292">
        <v>1.26597895456595</v>
      </c>
      <c r="BS12292">
        <v>71668.889517234</v>
      </c>
      <c r="BW12292" s="29">
        <v>12287</v>
      </c>
      <c r="BX12292">
        <f t="shared" si="696"/>
        <v>1</v>
      </c>
      <c r="BY12292">
        <f t="shared" si="697"/>
        <v>1</v>
      </c>
    </row>
    <row r="12293" spans="1:77">
      <c r="A12293" s="15">
        <v>12288</v>
      </c>
      <c r="BP12293">
        <v>0.798404699241105</v>
      </c>
      <c r="BQ12293">
        <v>15375.9266273441</v>
      </c>
      <c r="BR12293">
        <v>1.35478450637528</v>
      </c>
      <c r="BS12293">
        <v>93166.6760366464</v>
      </c>
      <c r="BW12293" s="29">
        <v>12288</v>
      </c>
      <c r="BX12293">
        <f t="shared" si="696"/>
        <v>1</v>
      </c>
      <c r="BY12293">
        <f t="shared" si="697"/>
        <v>1</v>
      </c>
    </row>
    <row r="12294" spans="1:77">
      <c r="A12294" s="15">
        <v>12289</v>
      </c>
      <c r="BP12294">
        <v>0.810343728149206</v>
      </c>
      <c r="BQ12294">
        <v>12485.2378070938</v>
      </c>
      <c r="BR12294">
        <v>1.37513151184904</v>
      </c>
      <c r="BS12294">
        <v>92432.5445223854</v>
      </c>
      <c r="BW12294" s="29">
        <v>12289</v>
      </c>
      <c r="BX12294">
        <f t="shared" si="696"/>
        <v>1</v>
      </c>
      <c r="BY12294">
        <f t="shared" si="697"/>
        <v>1</v>
      </c>
    </row>
    <row r="12295" spans="1:77">
      <c r="A12295" s="15">
        <v>12290</v>
      </c>
      <c r="BP12295">
        <v>0.835904822985111</v>
      </c>
      <c r="BQ12295">
        <v>10473.688500021</v>
      </c>
      <c r="BR12295">
        <v>1.45634607569346</v>
      </c>
      <c r="BS12295">
        <v>68013.558203007</v>
      </c>
      <c r="BW12295" s="29">
        <v>12290</v>
      </c>
      <c r="BX12295">
        <f t="shared" ref="BX12295:BX12358" si="698">IF(BU12295=MAX($BU12295:$BV12295),1,0)</f>
        <v>1</v>
      </c>
      <c r="BY12295">
        <f t="shared" ref="BY12295:BY12358" si="699">IF(BV12295=MAX($BU12295:$BV12295),1,0)</f>
        <v>1</v>
      </c>
    </row>
    <row r="12296" spans="1:77">
      <c r="A12296" s="15">
        <v>12291</v>
      </c>
      <c r="BP12296">
        <v>0.806960420862879</v>
      </c>
      <c r="BQ12296">
        <v>15365.1775527981</v>
      </c>
      <c r="BR12296">
        <v>1.38450290242014</v>
      </c>
      <c r="BS12296">
        <v>75923.7057888067</v>
      </c>
      <c r="BW12296" s="29">
        <v>12291</v>
      </c>
      <c r="BX12296">
        <f t="shared" si="698"/>
        <v>1</v>
      </c>
      <c r="BY12296">
        <f t="shared" si="699"/>
        <v>1</v>
      </c>
    </row>
    <row r="12297" spans="1:77">
      <c r="A12297" s="15">
        <v>12292</v>
      </c>
      <c r="BP12297">
        <v>0.823443022548412</v>
      </c>
      <c r="BQ12297">
        <v>11277.447487985</v>
      </c>
      <c r="BR12297">
        <v>1.41870769140868</v>
      </c>
      <c r="BS12297">
        <v>70749.5597821366</v>
      </c>
      <c r="BW12297" s="29">
        <v>12292</v>
      </c>
      <c r="BX12297">
        <f t="shared" si="698"/>
        <v>1</v>
      </c>
      <c r="BY12297">
        <f t="shared" si="699"/>
        <v>1</v>
      </c>
    </row>
    <row r="12298" spans="1:77">
      <c r="A12298" s="15">
        <v>12293</v>
      </c>
      <c r="BP12298">
        <v>0.787830195010888</v>
      </c>
      <c r="BQ12298">
        <v>13555.1814036531</v>
      </c>
      <c r="BR12298">
        <v>1.37186895949856</v>
      </c>
      <c r="BS12298">
        <v>72123.241923291</v>
      </c>
      <c r="BW12298" s="29">
        <v>12293</v>
      </c>
      <c r="BX12298">
        <f t="shared" si="698"/>
        <v>1</v>
      </c>
      <c r="BY12298">
        <f t="shared" si="699"/>
        <v>1</v>
      </c>
    </row>
    <row r="12299" spans="1:77">
      <c r="A12299" s="15">
        <v>12294</v>
      </c>
      <c r="BP12299">
        <v>0.803800968230127</v>
      </c>
      <c r="BQ12299">
        <v>11305.8396095706</v>
      </c>
      <c r="BR12299">
        <v>1.37843789790577</v>
      </c>
      <c r="BS12299">
        <v>69652.6924949632</v>
      </c>
      <c r="BW12299" s="29">
        <v>12294</v>
      </c>
      <c r="BX12299">
        <f t="shared" si="698"/>
        <v>1</v>
      </c>
      <c r="BY12299">
        <f t="shared" si="699"/>
        <v>1</v>
      </c>
    </row>
    <row r="12300" spans="1:77">
      <c r="A12300" s="15">
        <v>12295</v>
      </c>
      <c r="BP12300">
        <v>0.846318464661398</v>
      </c>
      <c r="BQ12300">
        <v>17816.4712572901</v>
      </c>
      <c r="BR12300">
        <v>1.47251420108929</v>
      </c>
      <c r="BS12300">
        <v>77063.2089477264</v>
      </c>
      <c r="BW12300" s="29">
        <v>12295</v>
      </c>
      <c r="BX12300">
        <f t="shared" si="698"/>
        <v>1</v>
      </c>
      <c r="BY12300">
        <f t="shared" si="699"/>
        <v>1</v>
      </c>
    </row>
    <row r="12301" spans="1:77">
      <c r="A12301" s="15">
        <v>12296</v>
      </c>
      <c r="BP12301">
        <v>0.875809388789429</v>
      </c>
      <c r="BQ12301">
        <v>14432.4203676901</v>
      </c>
      <c r="BR12301">
        <v>1.50563936757919</v>
      </c>
      <c r="BS12301">
        <v>74209.4398779351</v>
      </c>
      <c r="BW12301" s="29">
        <v>12296</v>
      </c>
      <c r="BX12301">
        <f t="shared" si="698"/>
        <v>1</v>
      </c>
      <c r="BY12301">
        <f t="shared" si="699"/>
        <v>1</v>
      </c>
    </row>
    <row r="12302" spans="1:77">
      <c r="A12302" s="15">
        <v>12297</v>
      </c>
      <c r="BP12302">
        <v>0.794572669352072</v>
      </c>
      <c r="BQ12302">
        <v>13572.5221588496</v>
      </c>
      <c r="BR12302">
        <v>1.34010337386284</v>
      </c>
      <c r="BS12302">
        <v>89204.7538358561</v>
      </c>
      <c r="BW12302" s="29">
        <v>12297</v>
      </c>
      <c r="BX12302">
        <f t="shared" si="698"/>
        <v>1</v>
      </c>
      <c r="BY12302">
        <f t="shared" si="699"/>
        <v>1</v>
      </c>
    </row>
    <row r="12303" spans="1:77">
      <c r="A12303" s="15">
        <v>12298</v>
      </c>
      <c r="BP12303">
        <v>0.788794086173359</v>
      </c>
      <c r="BQ12303">
        <v>13150.8993490075</v>
      </c>
      <c r="BR12303">
        <v>1.38340560942663</v>
      </c>
      <c r="BS12303">
        <v>91507.4743770675</v>
      </c>
      <c r="BW12303" s="29">
        <v>12298</v>
      </c>
      <c r="BX12303">
        <f t="shared" si="698"/>
        <v>1</v>
      </c>
      <c r="BY12303">
        <f t="shared" si="699"/>
        <v>1</v>
      </c>
    </row>
    <row r="12304" spans="1:77">
      <c r="A12304" s="15">
        <v>12299</v>
      </c>
      <c r="BP12304">
        <v>0.830563191240454</v>
      </c>
      <c r="BQ12304">
        <v>12822.6501991734</v>
      </c>
      <c r="BR12304">
        <v>1.42054169379608</v>
      </c>
      <c r="BS12304">
        <v>69196.3887083936</v>
      </c>
      <c r="BW12304" s="29">
        <v>12299</v>
      </c>
      <c r="BX12304">
        <f t="shared" si="698"/>
        <v>1</v>
      </c>
      <c r="BY12304">
        <f t="shared" si="699"/>
        <v>1</v>
      </c>
    </row>
    <row r="12305" spans="1:77">
      <c r="A12305" s="15">
        <v>12300</v>
      </c>
      <c r="BP12305">
        <v>0.785297851804039</v>
      </c>
      <c r="BQ12305">
        <v>14789.1214002632</v>
      </c>
      <c r="BR12305">
        <v>1.36078182089072</v>
      </c>
      <c r="BS12305">
        <v>94989.4820095085</v>
      </c>
      <c r="BW12305" s="29">
        <v>12300</v>
      </c>
      <c r="BX12305">
        <f t="shared" si="698"/>
        <v>1</v>
      </c>
      <c r="BY12305">
        <f t="shared" si="699"/>
        <v>1</v>
      </c>
    </row>
    <row r="12306" spans="1:77">
      <c r="A12306" s="15">
        <v>12301</v>
      </c>
      <c r="BP12306">
        <v>0.811343920132275</v>
      </c>
      <c r="BQ12306">
        <v>14560.6720650588</v>
      </c>
      <c r="BR12306">
        <v>1.40640041204851</v>
      </c>
      <c r="BS12306">
        <v>73823.5790536437</v>
      </c>
      <c r="BW12306" s="29">
        <v>12301</v>
      </c>
      <c r="BX12306">
        <f t="shared" si="698"/>
        <v>1</v>
      </c>
      <c r="BY12306">
        <f t="shared" si="699"/>
        <v>1</v>
      </c>
    </row>
    <row r="12307" spans="1:77">
      <c r="A12307" s="15">
        <v>12302</v>
      </c>
      <c r="BP12307">
        <v>0.820821113763484</v>
      </c>
      <c r="BQ12307">
        <v>17026.7772559319</v>
      </c>
      <c r="BR12307">
        <v>1.41582173251027</v>
      </c>
      <c r="BS12307">
        <v>75719.9248062067</v>
      </c>
      <c r="BW12307" s="29">
        <v>12302</v>
      </c>
      <c r="BX12307">
        <f t="shared" si="698"/>
        <v>1</v>
      </c>
      <c r="BY12307">
        <f t="shared" si="699"/>
        <v>1</v>
      </c>
    </row>
    <row r="12308" spans="1:77">
      <c r="A12308" s="15">
        <v>12303</v>
      </c>
      <c r="BP12308">
        <v>0.816112113220916</v>
      </c>
      <c r="BQ12308">
        <v>14815.9661008567</v>
      </c>
      <c r="BR12308">
        <v>1.41338921657287</v>
      </c>
      <c r="BS12308">
        <v>72471.0257268374</v>
      </c>
      <c r="BW12308" s="29">
        <v>12303</v>
      </c>
      <c r="BX12308">
        <f t="shared" si="698"/>
        <v>1</v>
      </c>
      <c r="BY12308">
        <f t="shared" si="699"/>
        <v>1</v>
      </c>
    </row>
    <row r="12309" spans="1:77">
      <c r="A12309" s="15">
        <v>12304</v>
      </c>
      <c r="BP12309">
        <v>0.812531090231836</v>
      </c>
      <c r="BQ12309">
        <v>19886.9788852278</v>
      </c>
      <c r="BR12309">
        <v>1.3842733245552</v>
      </c>
      <c r="BS12309">
        <v>80558.9311632166</v>
      </c>
      <c r="BW12309" s="29">
        <v>12304</v>
      </c>
      <c r="BX12309">
        <f t="shared" si="698"/>
        <v>1</v>
      </c>
      <c r="BY12309">
        <f t="shared" si="699"/>
        <v>1</v>
      </c>
    </row>
    <row r="12310" spans="1:77">
      <c r="A12310" s="15">
        <v>12305</v>
      </c>
      <c r="BP12310">
        <v>0.810255388992411</v>
      </c>
      <c r="BQ12310">
        <v>16475.6674493053</v>
      </c>
      <c r="BR12310">
        <v>1.38835399370096</v>
      </c>
      <c r="BS12310">
        <v>98417.802547364</v>
      </c>
      <c r="BW12310" s="29">
        <v>12305</v>
      </c>
      <c r="BX12310">
        <f t="shared" si="698"/>
        <v>1</v>
      </c>
      <c r="BY12310">
        <f t="shared" si="699"/>
        <v>1</v>
      </c>
    </row>
    <row r="12311" spans="1:77">
      <c r="A12311" s="15">
        <v>12306</v>
      </c>
      <c r="BP12311">
        <v>0.839386589180381</v>
      </c>
      <c r="BQ12311">
        <v>13822.6175926441</v>
      </c>
      <c r="BR12311">
        <v>1.4579033304893</v>
      </c>
      <c r="BS12311">
        <v>92722.1084846491</v>
      </c>
      <c r="BW12311" s="29">
        <v>12306</v>
      </c>
      <c r="BX12311">
        <f t="shared" si="698"/>
        <v>1</v>
      </c>
      <c r="BY12311">
        <f t="shared" si="699"/>
        <v>1</v>
      </c>
    </row>
    <row r="12312" spans="1:77">
      <c r="A12312" s="15">
        <v>12307</v>
      </c>
      <c r="BP12312">
        <v>0.781938977762929</v>
      </c>
      <c r="BQ12312">
        <v>14605.9882218809</v>
      </c>
      <c r="BR12312">
        <v>1.3231907064679</v>
      </c>
      <c r="BS12312">
        <v>75338.9942914716</v>
      </c>
      <c r="BW12312" s="29">
        <v>12307</v>
      </c>
      <c r="BX12312">
        <f t="shared" si="698"/>
        <v>1</v>
      </c>
      <c r="BY12312">
        <f t="shared" si="699"/>
        <v>1</v>
      </c>
    </row>
    <row r="12313" spans="1:77">
      <c r="A12313" s="15">
        <v>12308</v>
      </c>
      <c r="BP12313">
        <v>0.84259962679336</v>
      </c>
      <c r="BQ12313">
        <v>12167.3057197801</v>
      </c>
      <c r="BR12313">
        <v>1.45130995119349</v>
      </c>
      <c r="BS12313">
        <v>72640.5035600155</v>
      </c>
      <c r="BW12313" s="29">
        <v>12308</v>
      </c>
      <c r="BX12313">
        <f t="shared" si="698"/>
        <v>1</v>
      </c>
      <c r="BY12313">
        <f t="shared" si="699"/>
        <v>1</v>
      </c>
    </row>
    <row r="12314" spans="1:77">
      <c r="A12314" s="15">
        <v>12309</v>
      </c>
      <c r="BP12314">
        <v>0.784244876380535</v>
      </c>
      <c r="BQ12314">
        <v>14101.8370738142</v>
      </c>
      <c r="BR12314">
        <v>1.3397333949348</v>
      </c>
      <c r="BS12314">
        <v>72411.3599885661</v>
      </c>
      <c r="BW12314" s="29">
        <v>12309</v>
      </c>
      <c r="BX12314">
        <f t="shared" si="698"/>
        <v>1</v>
      </c>
      <c r="BY12314">
        <f t="shared" si="699"/>
        <v>1</v>
      </c>
    </row>
    <row r="12315" spans="1:77">
      <c r="A12315" s="15">
        <v>12310</v>
      </c>
      <c r="BP12315">
        <v>0.843129012261239</v>
      </c>
      <c r="BQ12315">
        <v>16199.3867049504</v>
      </c>
      <c r="BR12315">
        <v>1.48138608549766</v>
      </c>
      <c r="BS12315">
        <v>78514.5304943931</v>
      </c>
      <c r="BW12315" s="29">
        <v>12310</v>
      </c>
      <c r="BX12315">
        <f t="shared" si="698"/>
        <v>1</v>
      </c>
      <c r="BY12315">
        <f t="shared" si="699"/>
        <v>1</v>
      </c>
    </row>
    <row r="12316" spans="1:77">
      <c r="A12316" s="15">
        <v>12311</v>
      </c>
      <c r="BP12316">
        <v>0.822917233096387</v>
      </c>
      <c r="BQ12316">
        <v>15287.5404091342</v>
      </c>
      <c r="BR12316">
        <v>1.39616680679284</v>
      </c>
      <c r="BS12316">
        <v>74575.7997750654</v>
      </c>
      <c r="BW12316" s="29">
        <v>12311</v>
      </c>
      <c r="BX12316">
        <f t="shared" si="698"/>
        <v>1</v>
      </c>
      <c r="BY12316">
        <f t="shared" si="699"/>
        <v>1</v>
      </c>
    </row>
    <row r="12317" spans="1:77">
      <c r="A12317" s="15">
        <v>12312</v>
      </c>
      <c r="BP12317">
        <v>0.737873845409507</v>
      </c>
      <c r="BQ12317">
        <v>17522.0924297434</v>
      </c>
      <c r="BR12317">
        <v>1.23928239404646</v>
      </c>
      <c r="BS12317">
        <v>76919.6057990564</v>
      </c>
      <c r="BW12317" s="29">
        <v>12312</v>
      </c>
      <c r="BX12317">
        <f t="shared" si="698"/>
        <v>1</v>
      </c>
      <c r="BY12317">
        <f t="shared" si="699"/>
        <v>1</v>
      </c>
    </row>
    <row r="12318" spans="1:77">
      <c r="A12318" s="15">
        <v>12313</v>
      </c>
      <c r="BP12318">
        <v>0.834315488483165</v>
      </c>
      <c r="BQ12318">
        <v>19043.2462062466</v>
      </c>
      <c r="BR12318">
        <v>1.46562394572176</v>
      </c>
      <c r="BS12318">
        <v>76526.5210535638</v>
      </c>
      <c r="BW12318" s="29">
        <v>12313</v>
      </c>
      <c r="BX12318">
        <f t="shared" si="698"/>
        <v>1</v>
      </c>
      <c r="BY12318">
        <f t="shared" si="699"/>
        <v>1</v>
      </c>
    </row>
    <row r="12319" spans="1:77">
      <c r="A12319" s="15">
        <v>12314</v>
      </c>
      <c r="BP12319">
        <v>0.76843947320573</v>
      </c>
      <c r="BQ12319">
        <v>20990.1477653169</v>
      </c>
      <c r="BR12319">
        <v>1.30620542821285</v>
      </c>
      <c r="BS12319">
        <v>81009.0392272437</v>
      </c>
      <c r="BW12319" s="29">
        <v>12314</v>
      </c>
      <c r="BX12319">
        <f t="shared" si="698"/>
        <v>1</v>
      </c>
      <c r="BY12319">
        <f t="shared" si="699"/>
        <v>1</v>
      </c>
    </row>
    <row r="12320" spans="1:77">
      <c r="A12320" s="15">
        <v>12315</v>
      </c>
      <c r="BP12320">
        <v>0.793487512016271</v>
      </c>
      <c r="BQ12320">
        <v>14739.1451633594</v>
      </c>
      <c r="BR12320">
        <v>1.37547205054012</v>
      </c>
      <c r="BS12320">
        <v>73566.601076222</v>
      </c>
      <c r="BW12320" s="29">
        <v>12315</v>
      </c>
      <c r="BX12320">
        <f t="shared" si="698"/>
        <v>1</v>
      </c>
      <c r="BY12320">
        <f t="shared" si="699"/>
        <v>1</v>
      </c>
    </row>
    <row r="12321" spans="1:77">
      <c r="A12321" s="15">
        <v>12316</v>
      </c>
      <c r="BP12321">
        <v>0.816807645235237</v>
      </c>
      <c r="BQ12321">
        <v>13207.7936655966</v>
      </c>
      <c r="BR12321">
        <v>1.39694493657682</v>
      </c>
      <c r="BS12321">
        <v>70628.7399887584</v>
      </c>
      <c r="BW12321" s="29">
        <v>12316</v>
      </c>
      <c r="BX12321">
        <f t="shared" si="698"/>
        <v>1</v>
      </c>
      <c r="BY12321">
        <f t="shared" si="699"/>
        <v>1</v>
      </c>
    </row>
    <row r="12322" spans="1:77">
      <c r="A12322" s="15">
        <v>12317</v>
      </c>
      <c r="BP12322">
        <v>0.815196635119059</v>
      </c>
      <c r="BQ12322">
        <v>14990.6484035273</v>
      </c>
      <c r="BR12322">
        <v>1.41283171438932</v>
      </c>
      <c r="BS12322">
        <v>78250.1446105439</v>
      </c>
      <c r="BW12322" s="29">
        <v>12317</v>
      </c>
      <c r="BX12322">
        <f t="shared" si="698"/>
        <v>1</v>
      </c>
      <c r="BY12322">
        <f t="shared" si="699"/>
        <v>1</v>
      </c>
    </row>
    <row r="12323" spans="1:77">
      <c r="A12323" s="15">
        <v>12318</v>
      </c>
      <c r="BP12323">
        <v>0.830647106614934</v>
      </c>
      <c r="BQ12323">
        <v>9618.70696979482</v>
      </c>
      <c r="BR12323">
        <v>1.45554984680319</v>
      </c>
      <c r="BS12323">
        <v>88634.4586941387</v>
      </c>
      <c r="BW12323" s="29">
        <v>12318</v>
      </c>
      <c r="BX12323">
        <f t="shared" si="698"/>
        <v>1</v>
      </c>
      <c r="BY12323">
        <f t="shared" si="699"/>
        <v>1</v>
      </c>
    </row>
    <row r="12324" spans="1:77">
      <c r="A12324" s="15">
        <v>12319</v>
      </c>
      <c r="BP12324">
        <v>0.76300629021509</v>
      </c>
      <c r="BQ12324">
        <v>15431.144906161</v>
      </c>
      <c r="BR12324">
        <v>1.2833438627142</v>
      </c>
      <c r="BS12324">
        <v>91648.7361505965</v>
      </c>
      <c r="BW12324" s="29">
        <v>12319</v>
      </c>
      <c r="BX12324">
        <f t="shared" si="698"/>
        <v>1</v>
      </c>
      <c r="BY12324">
        <f t="shared" si="699"/>
        <v>1</v>
      </c>
    </row>
    <row r="12325" spans="1:77">
      <c r="A12325" s="15">
        <v>12320</v>
      </c>
      <c r="BP12325">
        <v>0.808449191718896</v>
      </c>
      <c r="BQ12325">
        <v>18790.1294203281</v>
      </c>
      <c r="BR12325">
        <v>1.38007653574299</v>
      </c>
      <c r="BS12325">
        <v>79732.9558322909</v>
      </c>
      <c r="BW12325" s="29">
        <v>12320</v>
      </c>
      <c r="BX12325">
        <f t="shared" si="698"/>
        <v>1</v>
      </c>
      <c r="BY12325">
        <f t="shared" si="699"/>
        <v>1</v>
      </c>
    </row>
    <row r="12326" spans="1:77">
      <c r="A12326" s="15">
        <v>12321</v>
      </c>
      <c r="BP12326">
        <v>0.839662654758735</v>
      </c>
      <c r="BQ12326">
        <v>15429.5007782452</v>
      </c>
      <c r="BR12326">
        <v>1.46412548300922</v>
      </c>
      <c r="BS12326">
        <v>77962.9146166767</v>
      </c>
      <c r="BW12326" s="29">
        <v>12321</v>
      </c>
      <c r="BX12326">
        <f t="shared" si="698"/>
        <v>1</v>
      </c>
      <c r="BY12326">
        <f t="shared" si="699"/>
        <v>1</v>
      </c>
    </row>
    <row r="12327" spans="1:77">
      <c r="A12327" s="15">
        <v>12322</v>
      </c>
      <c r="BP12327">
        <v>0.782673824422124</v>
      </c>
      <c r="BQ12327">
        <v>15459.3188526843</v>
      </c>
      <c r="BR12327">
        <v>1.33433518916359</v>
      </c>
      <c r="BS12327">
        <v>75140.4968113095</v>
      </c>
      <c r="BW12327" s="29">
        <v>12322</v>
      </c>
      <c r="BX12327">
        <f t="shared" si="698"/>
        <v>1</v>
      </c>
      <c r="BY12327">
        <f t="shared" si="699"/>
        <v>1</v>
      </c>
    </row>
    <row r="12328" spans="1:77">
      <c r="A12328" s="15">
        <v>12323</v>
      </c>
      <c r="BP12328">
        <v>0.823138024774884</v>
      </c>
      <c r="BQ12328">
        <v>15463.7583887089</v>
      </c>
      <c r="BR12328">
        <v>1.43337072693638</v>
      </c>
      <c r="BS12328">
        <v>76748.6637439818</v>
      </c>
      <c r="BW12328" s="29">
        <v>12323</v>
      </c>
      <c r="BX12328">
        <f t="shared" si="698"/>
        <v>1</v>
      </c>
      <c r="BY12328">
        <f t="shared" si="699"/>
        <v>1</v>
      </c>
    </row>
    <row r="12329" spans="1:77">
      <c r="A12329" s="15">
        <v>12324</v>
      </c>
      <c r="BP12329">
        <v>0.820165375794914</v>
      </c>
      <c r="BQ12329">
        <v>17074.7931802651</v>
      </c>
      <c r="BR12329">
        <v>1.42948018681748</v>
      </c>
      <c r="BS12329">
        <v>97086.8172167944</v>
      </c>
      <c r="BW12329" s="29">
        <v>12324</v>
      </c>
      <c r="BX12329">
        <f t="shared" si="698"/>
        <v>1</v>
      </c>
      <c r="BY12329">
        <f t="shared" si="699"/>
        <v>1</v>
      </c>
    </row>
    <row r="12330" spans="1:77">
      <c r="A12330" s="15">
        <v>12325</v>
      </c>
      <c r="BP12330">
        <v>0.835129145689234</v>
      </c>
      <c r="BQ12330">
        <v>15227.206298888</v>
      </c>
      <c r="BR12330">
        <v>1.44286134063614</v>
      </c>
      <c r="BS12330">
        <v>76758.3112843902</v>
      </c>
      <c r="BW12330" s="29">
        <v>12325</v>
      </c>
      <c r="BX12330">
        <f t="shared" si="698"/>
        <v>1</v>
      </c>
      <c r="BY12330">
        <f t="shared" si="699"/>
        <v>1</v>
      </c>
    </row>
    <row r="12331" spans="1:77">
      <c r="A12331" s="15">
        <v>12326</v>
      </c>
      <c r="BP12331">
        <v>0.813235434969386</v>
      </c>
      <c r="BQ12331">
        <v>14099.784206523</v>
      </c>
      <c r="BR12331">
        <v>1.40823409143128</v>
      </c>
      <c r="BS12331">
        <v>72346.0009491267</v>
      </c>
      <c r="BW12331" s="29">
        <v>12326</v>
      </c>
      <c r="BX12331">
        <f t="shared" si="698"/>
        <v>1</v>
      </c>
      <c r="BY12331">
        <f t="shared" si="699"/>
        <v>1</v>
      </c>
    </row>
    <row r="12332" spans="1:77">
      <c r="A12332" s="15">
        <v>12327</v>
      </c>
      <c r="BP12332">
        <v>0.77482807297332</v>
      </c>
      <c r="BQ12332">
        <v>17946.4406704063</v>
      </c>
      <c r="BR12332">
        <v>1.33703118360461</v>
      </c>
      <c r="BS12332">
        <v>102818.160795251</v>
      </c>
      <c r="BW12332" s="29">
        <v>12327</v>
      </c>
      <c r="BX12332">
        <f t="shared" si="698"/>
        <v>1</v>
      </c>
      <c r="BY12332">
        <f t="shared" si="699"/>
        <v>1</v>
      </c>
    </row>
    <row r="12333" spans="1:77">
      <c r="A12333" s="15">
        <v>12328</v>
      </c>
      <c r="BP12333">
        <v>0.808804582563847</v>
      </c>
      <c r="BQ12333">
        <v>14900.9976315214</v>
      </c>
      <c r="BR12333">
        <v>1.33295216793587</v>
      </c>
      <c r="BS12333">
        <v>70034.9313838123</v>
      </c>
      <c r="BW12333" s="29">
        <v>12328</v>
      </c>
      <c r="BX12333">
        <f t="shared" si="698"/>
        <v>1</v>
      </c>
      <c r="BY12333">
        <f t="shared" si="699"/>
        <v>1</v>
      </c>
    </row>
    <row r="12334" spans="1:77">
      <c r="A12334" s="15">
        <v>12329</v>
      </c>
      <c r="BP12334">
        <v>0.79093413006488</v>
      </c>
      <c r="BQ12334">
        <v>13164.9612833281</v>
      </c>
      <c r="BR12334">
        <v>1.32233510173053</v>
      </c>
      <c r="BS12334">
        <v>71628.5195175424</v>
      </c>
      <c r="BW12334" s="29">
        <v>12329</v>
      </c>
      <c r="BX12334">
        <f t="shared" si="698"/>
        <v>1</v>
      </c>
      <c r="BY12334">
        <f t="shared" si="699"/>
        <v>1</v>
      </c>
    </row>
    <row r="12335" spans="1:77">
      <c r="A12335" s="15">
        <v>12330</v>
      </c>
      <c r="BP12335">
        <v>0.810631028153067</v>
      </c>
      <c r="BQ12335">
        <v>17469.8077915378</v>
      </c>
      <c r="BR12335">
        <v>1.40839807089796</v>
      </c>
      <c r="BS12335">
        <v>97128.6734960435</v>
      </c>
      <c r="BW12335" s="29">
        <v>12330</v>
      </c>
      <c r="BX12335">
        <f t="shared" si="698"/>
        <v>1</v>
      </c>
      <c r="BY12335">
        <f t="shared" si="699"/>
        <v>1</v>
      </c>
    </row>
    <row r="12336" spans="1:77">
      <c r="A12336" s="15">
        <v>12331</v>
      </c>
      <c r="BP12336">
        <v>0.784155359246173</v>
      </c>
      <c r="BQ12336">
        <v>13174.7950968321</v>
      </c>
      <c r="BR12336">
        <v>1.33784310269128</v>
      </c>
      <c r="BS12336">
        <v>75838.4614452568</v>
      </c>
      <c r="BW12336" s="29">
        <v>12331</v>
      </c>
      <c r="BX12336">
        <f t="shared" si="698"/>
        <v>1</v>
      </c>
      <c r="BY12336">
        <f t="shared" si="699"/>
        <v>1</v>
      </c>
    </row>
    <row r="12337" spans="1:77">
      <c r="A12337" s="15">
        <v>12332</v>
      </c>
      <c r="BP12337">
        <v>0.771035853479969</v>
      </c>
      <c r="BQ12337">
        <v>21903.5114529266</v>
      </c>
      <c r="BR12337">
        <v>1.31262801529747</v>
      </c>
      <c r="BS12337">
        <v>100016.20505383</v>
      </c>
      <c r="BW12337" s="29">
        <v>12332</v>
      </c>
      <c r="BX12337">
        <f t="shared" si="698"/>
        <v>1</v>
      </c>
      <c r="BY12337">
        <f t="shared" si="699"/>
        <v>1</v>
      </c>
    </row>
    <row r="12338" spans="1:77">
      <c r="A12338" s="15">
        <v>12333</v>
      </c>
      <c r="BP12338">
        <v>0.806386728937055</v>
      </c>
      <c r="BQ12338">
        <v>13273.343848134</v>
      </c>
      <c r="BR12338">
        <v>1.41061370947905</v>
      </c>
      <c r="BS12338">
        <v>87555.4582163684</v>
      </c>
      <c r="BW12338" s="29">
        <v>12333</v>
      </c>
      <c r="BX12338">
        <f t="shared" si="698"/>
        <v>1</v>
      </c>
      <c r="BY12338">
        <f t="shared" si="699"/>
        <v>1</v>
      </c>
    </row>
    <row r="12339" spans="1:77">
      <c r="A12339" s="15">
        <v>12334</v>
      </c>
      <c r="BP12339">
        <v>0.760904921246965</v>
      </c>
      <c r="BQ12339">
        <v>15769.9991732104</v>
      </c>
      <c r="BR12339">
        <v>1.28892633180936</v>
      </c>
      <c r="BS12339">
        <v>74050.4635363415</v>
      </c>
      <c r="BW12339" s="29">
        <v>12334</v>
      </c>
      <c r="BX12339">
        <f t="shared" si="698"/>
        <v>1</v>
      </c>
      <c r="BY12339">
        <f t="shared" si="699"/>
        <v>1</v>
      </c>
    </row>
    <row r="12340" spans="1:77">
      <c r="A12340" s="15">
        <v>12335</v>
      </c>
      <c r="BP12340">
        <v>0.749222668159311</v>
      </c>
      <c r="BQ12340">
        <v>19981.1564283085</v>
      </c>
      <c r="BR12340">
        <v>1.28488295008684</v>
      </c>
      <c r="BS12340">
        <v>109574.909613031</v>
      </c>
      <c r="BW12340" s="29">
        <v>12335</v>
      </c>
      <c r="BX12340">
        <f t="shared" si="698"/>
        <v>1</v>
      </c>
      <c r="BY12340">
        <f t="shared" si="699"/>
        <v>1</v>
      </c>
    </row>
    <row r="12341" spans="1:77">
      <c r="A12341" s="15">
        <v>12336</v>
      </c>
      <c r="BP12341">
        <v>0.81294901963166</v>
      </c>
      <c r="BQ12341">
        <v>18833.6988135786</v>
      </c>
      <c r="BR12341">
        <v>1.39291170431985</v>
      </c>
      <c r="BS12341">
        <v>80230.2529978323</v>
      </c>
      <c r="BW12341" s="29">
        <v>12336</v>
      </c>
      <c r="BX12341">
        <f t="shared" si="698"/>
        <v>1</v>
      </c>
      <c r="BY12341">
        <f t="shared" si="699"/>
        <v>1</v>
      </c>
    </row>
    <row r="12342" spans="1:77">
      <c r="A12342" s="15">
        <v>12337</v>
      </c>
      <c r="BP12342">
        <v>0.805859244023756</v>
      </c>
      <c r="BQ12342">
        <v>14772.3744096258</v>
      </c>
      <c r="BR12342">
        <v>1.39506330555889</v>
      </c>
      <c r="BS12342">
        <v>94087.468228308</v>
      </c>
      <c r="BW12342" s="29">
        <v>12337</v>
      </c>
      <c r="BX12342">
        <f t="shared" si="698"/>
        <v>1</v>
      </c>
      <c r="BY12342">
        <f t="shared" si="699"/>
        <v>1</v>
      </c>
    </row>
    <row r="12343" spans="1:77">
      <c r="A12343" s="15">
        <v>12338</v>
      </c>
      <c r="BP12343">
        <v>0.781527277098076</v>
      </c>
      <c r="BQ12343">
        <v>14584.7812147301</v>
      </c>
      <c r="BR12343">
        <v>1.35029992322312</v>
      </c>
      <c r="BS12343">
        <v>73528.1077039588</v>
      </c>
      <c r="BW12343" s="29">
        <v>12338</v>
      </c>
      <c r="BX12343">
        <f t="shared" si="698"/>
        <v>1</v>
      </c>
      <c r="BY12343">
        <f t="shared" si="699"/>
        <v>1</v>
      </c>
    </row>
    <row r="12344" spans="1:77">
      <c r="A12344" s="15">
        <v>12339</v>
      </c>
      <c r="BP12344">
        <v>0.848444732617836</v>
      </c>
      <c r="BQ12344">
        <v>12920.0657773349</v>
      </c>
      <c r="BR12344">
        <v>1.46058679170558</v>
      </c>
      <c r="BS12344">
        <v>72025.9866305902</v>
      </c>
      <c r="BW12344" s="29">
        <v>12339</v>
      </c>
      <c r="BX12344">
        <f t="shared" si="698"/>
        <v>1</v>
      </c>
      <c r="BY12344">
        <f t="shared" si="699"/>
        <v>1</v>
      </c>
    </row>
    <row r="12345" spans="1:77">
      <c r="A12345" s="15">
        <v>12340</v>
      </c>
      <c r="BP12345">
        <v>0.802352768623606</v>
      </c>
      <c r="BQ12345">
        <v>15463.9434401496</v>
      </c>
      <c r="BR12345">
        <v>1.386039507072</v>
      </c>
      <c r="BS12345">
        <v>76027.1460925677</v>
      </c>
      <c r="BW12345" s="29">
        <v>12340</v>
      </c>
      <c r="BX12345">
        <f t="shared" si="698"/>
        <v>1</v>
      </c>
      <c r="BY12345">
        <f t="shared" si="699"/>
        <v>1</v>
      </c>
    </row>
    <row r="12346" spans="1:77">
      <c r="A12346" s="15">
        <v>12341</v>
      </c>
      <c r="BP12346">
        <v>0.777820491218262</v>
      </c>
      <c r="BQ12346">
        <v>19566.7988983105</v>
      </c>
      <c r="BR12346">
        <v>1.32122283193116</v>
      </c>
      <c r="BS12346">
        <v>81194.0927509561</v>
      </c>
      <c r="BW12346" s="29">
        <v>12341</v>
      </c>
      <c r="BX12346">
        <f t="shared" si="698"/>
        <v>1</v>
      </c>
      <c r="BY12346">
        <f t="shared" si="699"/>
        <v>1</v>
      </c>
    </row>
    <row r="12347" spans="1:77">
      <c r="A12347" s="15">
        <v>12342</v>
      </c>
      <c r="BP12347">
        <v>0.800665528862782</v>
      </c>
      <c r="BQ12347">
        <v>12596.9150329313</v>
      </c>
      <c r="BR12347">
        <v>1.37734826590311</v>
      </c>
      <c r="BS12347">
        <v>89755.2481515694</v>
      </c>
      <c r="BW12347" s="29">
        <v>12342</v>
      </c>
      <c r="BX12347">
        <f t="shared" si="698"/>
        <v>1</v>
      </c>
      <c r="BY12347">
        <f t="shared" si="699"/>
        <v>1</v>
      </c>
    </row>
    <row r="12348" spans="1:77">
      <c r="A12348" s="15">
        <v>12343</v>
      </c>
      <c r="BP12348">
        <v>0.850008108186036</v>
      </c>
      <c r="BQ12348">
        <v>16406.5958685429</v>
      </c>
      <c r="BR12348">
        <v>1.4521141412245</v>
      </c>
      <c r="BS12348">
        <v>92652.755206872</v>
      </c>
      <c r="BW12348" s="29">
        <v>12343</v>
      </c>
      <c r="BX12348">
        <f t="shared" si="698"/>
        <v>1</v>
      </c>
      <c r="BY12348">
        <f t="shared" si="699"/>
        <v>1</v>
      </c>
    </row>
    <row r="12349" spans="1:77">
      <c r="A12349" s="15">
        <v>12344</v>
      </c>
      <c r="BP12349">
        <v>0.83273578648805</v>
      </c>
      <c r="BQ12349">
        <v>12430.7593785318</v>
      </c>
      <c r="BR12349">
        <v>1.45551613260088</v>
      </c>
      <c r="BS12349">
        <v>90728.2155161309</v>
      </c>
      <c r="BW12349" s="29">
        <v>12344</v>
      </c>
      <c r="BX12349">
        <f t="shared" si="698"/>
        <v>1</v>
      </c>
      <c r="BY12349">
        <f t="shared" si="699"/>
        <v>1</v>
      </c>
    </row>
    <row r="12350" spans="1:77">
      <c r="A12350" s="15">
        <v>12345</v>
      </c>
      <c r="BP12350">
        <v>0.746810966053321</v>
      </c>
      <c r="BQ12350">
        <v>16079.5784460972</v>
      </c>
      <c r="BR12350">
        <v>1.2856470259088</v>
      </c>
      <c r="BS12350">
        <v>76047.8305847504</v>
      </c>
      <c r="BW12350" s="29">
        <v>12345</v>
      </c>
      <c r="BX12350">
        <f t="shared" si="698"/>
        <v>1</v>
      </c>
      <c r="BY12350">
        <f t="shared" si="699"/>
        <v>1</v>
      </c>
    </row>
    <row r="12351" spans="1:77">
      <c r="A12351" s="15">
        <v>12346</v>
      </c>
      <c r="BP12351">
        <v>0.769821304974532</v>
      </c>
      <c r="BQ12351">
        <v>17024.1844464123</v>
      </c>
      <c r="BR12351">
        <v>1.32057546274347</v>
      </c>
      <c r="BS12351">
        <v>76430.6511632803</v>
      </c>
      <c r="BW12351" s="29">
        <v>12346</v>
      </c>
      <c r="BX12351">
        <f t="shared" si="698"/>
        <v>1</v>
      </c>
      <c r="BY12351">
        <f t="shared" si="699"/>
        <v>1</v>
      </c>
    </row>
    <row r="12352" spans="1:77">
      <c r="A12352" s="15">
        <v>12347</v>
      </c>
      <c r="BP12352">
        <v>0.790749539096272</v>
      </c>
      <c r="BQ12352">
        <v>24969.2145874828</v>
      </c>
      <c r="BR12352">
        <v>1.37275070223642</v>
      </c>
      <c r="BS12352">
        <v>90779.3666787159</v>
      </c>
      <c r="BW12352" s="29">
        <v>12347</v>
      </c>
      <c r="BX12352">
        <f t="shared" si="698"/>
        <v>1</v>
      </c>
      <c r="BY12352">
        <f t="shared" si="699"/>
        <v>1</v>
      </c>
    </row>
    <row r="12353" spans="1:77">
      <c r="A12353" s="15">
        <v>12348</v>
      </c>
      <c r="BP12353">
        <v>0.771438605304082</v>
      </c>
      <c r="BQ12353">
        <v>14104.5856776871</v>
      </c>
      <c r="BR12353">
        <v>1.31998547143713</v>
      </c>
      <c r="BS12353">
        <v>93568.3227530188</v>
      </c>
      <c r="BW12353" s="29">
        <v>12348</v>
      </c>
      <c r="BX12353">
        <f t="shared" si="698"/>
        <v>1</v>
      </c>
      <c r="BY12353">
        <f t="shared" si="699"/>
        <v>1</v>
      </c>
    </row>
    <row r="12354" spans="1:77">
      <c r="A12354" s="15">
        <v>12349</v>
      </c>
      <c r="BP12354">
        <v>0.817792997134397</v>
      </c>
      <c r="BQ12354">
        <v>12678.1578657022</v>
      </c>
      <c r="BR12354">
        <v>1.41763609521955</v>
      </c>
      <c r="BS12354">
        <v>70093.6052551574</v>
      </c>
      <c r="BW12354" s="29">
        <v>12349</v>
      </c>
      <c r="BX12354">
        <f t="shared" si="698"/>
        <v>1</v>
      </c>
      <c r="BY12354">
        <f t="shared" si="699"/>
        <v>1</v>
      </c>
    </row>
    <row r="12355" spans="1:77">
      <c r="A12355" s="15">
        <v>12350</v>
      </c>
      <c r="BP12355">
        <v>0.863446308145508</v>
      </c>
      <c r="BQ12355">
        <v>13244.3133976284</v>
      </c>
      <c r="BR12355">
        <v>1.49353054067117</v>
      </c>
      <c r="BS12355">
        <v>93790.023337392</v>
      </c>
      <c r="BW12355" s="29">
        <v>12350</v>
      </c>
      <c r="BX12355">
        <f t="shared" si="698"/>
        <v>1</v>
      </c>
      <c r="BY12355">
        <f t="shared" si="699"/>
        <v>1</v>
      </c>
    </row>
    <row r="12356" spans="1:77">
      <c r="A12356" s="15">
        <v>12351</v>
      </c>
      <c r="BP12356">
        <v>0.801738961778403</v>
      </c>
      <c r="BQ12356">
        <v>13489.8205592408</v>
      </c>
      <c r="BR12356">
        <v>1.36255281670922</v>
      </c>
      <c r="BS12356">
        <v>89424.8068713392</v>
      </c>
      <c r="BW12356" s="29">
        <v>12351</v>
      </c>
      <c r="BX12356">
        <f t="shared" si="698"/>
        <v>1</v>
      </c>
      <c r="BY12356">
        <f t="shared" si="699"/>
        <v>1</v>
      </c>
    </row>
    <row r="12357" spans="1:77">
      <c r="A12357" s="15">
        <v>12352</v>
      </c>
      <c r="BP12357">
        <v>0.772623537476324</v>
      </c>
      <c r="BQ12357">
        <v>14811.3957870488</v>
      </c>
      <c r="BR12357">
        <v>1.33874680605067</v>
      </c>
      <c r="BS12357">
        <v>75287.5077941528</v>
      </c>
      <c r="BW12357" s="29">
        <v>12352</v>
      </c>
      <c r="BX12357">
        <f t="shared" si="698"/>
        <v>1</v>
      </c>
      <c r="BY12357">
        <f t="shared" si="699"/>
        <v>1</v>
      </c>
    </row>
    <row r="12358" spans="1:77">
      <c r="A12358" s="15">
        <v>12353</v>
      </c>
      <c r="BP12358">
        <v>0.805650143843768</v>
      </c>
      <c r="BQ12358">
        <v>14122.7702054884</v>
      </c>
      <c r="BR12358">
        <v>1.40454656416393</v>
      </c>
      <c r="BS12358">
        <v>91991.3913380086</v>
      </c>
      <c r="BW12358" s="29">
        <v>12353</v>
      </c>
      <c r="BX12358">
        <f t="shared" si="698"/>
        <v>1</v>
      </c>
      <c r="BY12358">
        <f t="shared" si="699"/>
        <v>1</v>
      </c>
    </row>
    <row r="12359" spans="1:77">
      <c r="A12359" s="15">
        <v>12354</v>
      </c>
      <c r="BP12359">
        <v>0.808390120627573</v>
      </c>
      <c r="BQ12359">
        <v>19603.0622405013</v>
      </c>
      <c r="BR12359">
        <v>1.41259279936479</v>
      </c>
      <c r="BS12359">
        <v>83328.0434666394</v>
      </c>
      <c r="BW12359" s="29">
        <v>12354</v>
      </c>
      <c r="BX12359">
        <f t="shared" ref="BX12359:BX12422" si="700">IF(BU12359=MAX($BU12359:$BV12359),1,0)</f>
        <v>1</v>
      </c>
      <c r="BY12359">
        <f t="shared" ref="BY12359:BY12422" si="701">IF(BV12359=MAX($BU12359:$BV12359),1,0)</f>
        <v>1</v>
      </c>
    </row>
    <row r="12360" spans="1:77">
      <c r="A12360" s="15">
        <v>12355</v>
      </c>
      <c r="BP12360">
        <v>0.83859853926734</v>
      </c>
      <c r="BQ12360">
        <v>14962.0058111132</v>
      </c>
      <c r="BR12360">
        <v>1.44179573242317</v>
      </c>
      <c r="BS12360">
        <v>75294.2365634654</v>
      </c>
      <c r="BW12360" s="29">
        <v>12355</v>
      </c>
      <c r="BX12360">
        <f t="shared" si="700"/>
        <v>1</v>
      </c>
      <c r="BY12360">
        <f t="shared" si="701"/>
        <v>1</v>
      </c>
    </row>
    <row r="12361" spans="1:77">
      <c r="A12361" s="15">
        <v>12356</v>
      </c>
      <c r="BP12361">
        <v>0.802633014622085</v>
      </c>
      <c r="BQ12361">
        <v>17080.3351090298</v>
      </c>
      <c r="BR12361">
        <v>1.4037371082195</v>
      </c>
      <c r="BS12361">
        <v>79084.4034246452</v>
      </c>
      <c r="BW12361" s="29">
        <v>12356</v>
      </c>
      <c r="BX12361">
        <f t="shared" si="700"/>
        <v>1</v>
      </c>
      <c r="BY12361">
        <f t="shared" si="701"/>
        <v>1</v>
      </c>
    </row>
    <row r="12362" spans="1:77">
      <c r="A12362" s="15">
        <v>12357</v>
      </c>
      <c r="BP12362">
        <v>0.847450265803981</v>
      </c>
      <c r="BQ12362">
        <v>18557.7024351536</v>
      </c>
      <c r="BR12362">
        <v>1.45829650059916</v>
      </c>
      <c r="BS12362">
        <v>79369.6503911311</v>
      </c>
      <c r="BW12362" s="29">
        <v>12357</v>
      </c>
      <c r="BX12362">
        <f t="shared" si="700"/>
        <v>1</v>
      </c>
      <c r="BY12362">
        <f t="shared" si="701"/>
        <v>1</v>
      </c>
    </row>
    <row r="12363" spans="1:77">
      <c r="A12363" s="15">
        <v>12358</v>
      </c>
      <c r="BP12363">
        <v>0.827571387070768</v>
      </c>
      <c r="BQ12363">
        <v>13916.6275573517</v>
      </c>
      <c r="BR12363">
        <v>1.40456993485864</v>
      </c>
      <c r="BS12363">
        <v>73787.6695385743</v>
      </c>
      <c r="BW12363" s="29">
        <v>12358</v>
      </c>
      <c r="BX12363">
        <f t="shared" si="700"/>
        <v>1</v>
      </c>
      <c r="BY12363">
        <f t="shared" si="701"/>
        <v>1</v>
      </c>
    </row>
    <row r="12364" spans="1:77">
      <c r="A12364" s="15">
        <v>12359</v>
      </c>
      <c r="BP12364">
        <v>0.7854350906015</v>
      </c>
      <c r="BQ12364">
        <v>13545.3500111326</v>
      </c>
      <c r="BR12364">
        <v>1.30151696077734</v>
      </c>
      <c r="BS12364">
        <v>88798.7655418936</v>
      </c>
      <c r="BW12364" s="29">
        <v>12359</v>
      </c>
      <c r="BX12364">
        <f t="shared" si="700"/>
        <v>1</v>
      </c>
      <c r="BY12364">
        <f t="shared" si="701"/>
        <v>1</v>
      </c>
    </row>
    <row r="12365" spans="1:77">
      <c r="A12365" s="15">
        <v>12360</v>
      </c>
      <c r="BP12365">
        <v>0.810318671488288</v>
      </c>
      <c r="BQ12365">
        <v>14951.5223057567</v>
      </c>
      <c r="BR12365">
        <v>1.37894033928922</v>
      </c>
      <c r="BS12365">
        <v>74134.8542707228</v>
      </c>
      <c r="BW12365" s="29">
        <v>12360</v>
      </c>
      <c r="BX12365">
        <f t="shared" si="700"/>
        <v>1</v>
      </c>
      <c r="BY12365">
        <f t="shared" si="701"/>
        <v>1</v>
      </c>
    </row>
    <row r="12366" spans="1:77">
      <c r="A12366" s="15">
        <v>12361</v>
      </c>
      <c r="BP12366">
        <v>0.820867559506934</v>
      </c>
      <c r="BQ12366">
        <v>13035.8031143509</v>
      </c>
      <c r="BR12366">
        <v>1.41832987674423</v>
      </c>
      <c r="BS12366">
        <v>89738.4441594806</v>
      </c>
      <c r="BW12366" s="29">
        <v>12361</v>
      </c>
      <c r="BX12366">
        <f t="shared" si="700"/>
        <v>1</v>
      </c>
      <c r="BY12366">
        <f t="shared" si="701"/>
        <v>1</v>
      </c>
    </row>
    <row r="12367" spans="1:77">
      <c r="A12367" s="15">
        <v>12362</v>
      </c>
      <c r="BP12367">
        <v>0.826372906316039</v>
      </c>
      <c r="BQ12367">
        <v>11157.7853422553</v>
      </c>
      <c r="BR12367">
        <v>1.43149517954688</v>
      </c>
      <c r="BS12367">
        <v>68603.8043965364</v>
      </c>
      <c r="BW12367" s="29">
        <v>12362</v>
      </c>
      <c r="BX12367">
        <f t="shared" si="700"/>
        <v>1</v>
      </c>
      <c r="BY12367">
        <f t="shared" si="701"/>
        <v>1</v>
      </c>
    </row>
    <row r="12368" spans="1:77">
      <c r="A12368" s="15">
        <v>12363</v>
      </c>
      <c r="BP12368">
        <v>0.820646228910484</v>
      </c>
      <c r="BQ12368">
        <v>17018.3969672978</v>
      </c>
      <c r="BR12368">
        <v>1.37585210164635</v>
      </c>
      <c r="BS12368">
        <v>77146.0963163596</v>
      </c>
      <c r="BW12368" s="29">
        <v>12363</v>
      </c>
      <c r="BX12368">
        <f t="shared" si="700"/>
        <v>1</v>
      </c>
      <c r="BY12368">
        <f t="shared" si="701"/>
        <v>1</v>
      </c>
    </row>
    <row r="12369" spans="1:77">
      <c r="A12369" s="15">
        <v>12364</v>
      </c>
      <c r="BP12369">
        <v>0.815328461988476</v>
      </c>
      <c r="BQ12369">
        <v>16600.3103555045</v>
      </c>
      <c r="BR12369">
        <v>1.40442865787692</v>
      </c>
      <c r="BS12369">
        <v>77640.1543156106</v>
      </c>
      <c r="BW12369" s="29">
        <v>12364</v>
      </c>
      <c r="BX12369">
        <f t="shared" si="700"/>
        <v>1</v>
      </c>
      <c r="BY12369">
        <f t="shared" si="701"/>
        <v>1</v>
      </c>
    </row>
    <row r="12370" spans="1:77">
      <c r="A12370" s="15">
        <v>12365</v>
      </c>
      <c r="BP12370">
        <v>0.779831142299982</v>
      </c>
      <c r="BQ12370">
        <v>16130.7195050925</v>
      </c>
      <c r="BR12370">
        <v>1.32802853577654</v>
      </c>
      <c r="BS12370">
        <v>96727.5016110277</v>
      </c>
      <c r="BW12370" s="29">
        <v>12365</v>
      </c>
      <c r="BX12370">
        <f t="shared" si="700"/>
        <v>1</v>
      </c>
      <c r="BY12370">
        <f t="shared" si="701"/>
        <v>1</v>
      </c>
    </row>
    <row r="12371" spans="1:77">
      <c r="A12371" s="15">
        <v>12366</v>
      </c>
      <c r="BP12371">
        <v>0.842040340430157</v>
      </c>
      <c r="BQ12371">
        <v>16137.0023207331</v>
      </c>
      <c r="BR12371">
        <v>1.47475419838899</v>
      </c>
      <c r="BS12371">
        <v>80601.3673845236</v>
      </c>
      <c r="BW12371" s="29">
        <v>12366</v>
      </c>
      <c r="BX12371">
        <f t="shared" si="700"/>
        <v>1</v>
      </c>
      <c r="BY12371">
        <f t="shared" si="701"/>
        <v>1</v>
      </c>
    </row>
    <row r="12372" spans="1:77">
      <c r="A12372" s="15">
        <v>12367</v>
      </c>
      <c r="BP12372">
        <v>0.819422831328211</v>
      </c>
      <c r="BQ12372">
        <v>18007.348142309</v>
      </c>
      <c r="BR12372">
        <v>1.38479938548506</v>
      </c>
      <c r="BS12372">
        <v>81291.1544768708</v>
      </c>
      <c r="BW12372" s="29">
        <v>12367</v>
      </c>
      <c r="BX12372">
        <f t="shared" si="700"/>
        <v>1</v>
      </c>
      <c r="BY12372">
        <f t="shared" si="701"/>
        <v>1</v>
      </c>
    </row>
    <row r="12373" spans="1:77">
      <c r="A12373" s="15">
        <v>12368</v>
      </c>
      <c r="BP12373">
        <v>0.833778760924449</v>
      </c>
      <c r="BQ12373">
        <v>14369.7941449504</v>
      </c>
      <c r="BR12373">
        <v>1.43927918331094</v>
      </c>
      <c r="BS12373">
        <v>73503.731860205</v>
      </c>
      <c r="BW12373" s="29">
        <v>12368</v>
      </c>
      <c r="BX12373">
        <f t="shared" si="700"/>
        <v>1</v>
      </c>
      <c r="BY12373">
        <f t="shared" si="701"/>
        <v>1</v>
      </c>
    </row>
    <row r="12374" spans="1:77">
      <c r="A12374" s="15">
        <v>12369</v>
      </c>
      <c r="BP12374">
        <v>0.790463326096169</v>
      </c>
      <c r="BQ12374">
        <v>13612.252280867</v>
      </c>
      <c r="BR12374">
        <v>1.34562671762613</v>
      </c>
      <c r="BS12374">
        <v>75314.286116642</v>
      </c>
      <c r="BW12374" s="29">
        <v>12369</v>
      </c>
      <c r="BX12374">
        <f t="shared" si="700"/>
        <v>1</v>
      </c>
      <c r="BY12374">
        <f t="shared" si="701"/>
        <v>1</v>
      </c>
    </row>
    <row r="12375" spans="1:77">
      <c r="A12375" s="15">
        <v>12370</v>
      </c>
      <c r="BP12375">
        <v>0.800464599621686</v>
      </c>
      <c r="BQ12375">
        <v>15011.1097977069</v>
      </c>
      <c r="BR12375">
        <v>1.36257155496744</v>
      </c>
      <c r="BS12375">
        <v>75087.3553594655</v>
      </c>
      <c r="BW12375" s="29">
        <v>12370</v>
      </c>
      <c r="BX12375">
        <f t="shared" si="700"/>
        <v>1</v>
      </c>
      <c r="BY12375">
        <f t="shared" si="701"/>
        <v>1</v>
      </c>
    </row>
    <row r="12376" spans="1:77">
      <c r="A12376" s="15">
        <v>12371</v>
      </c>
      <c r="BP12376">
        <v>0.855619957078276</v>
      </c>
      <c r="BQ12376">
        <v>19507.8887951884</v>
      </c>
      <c r="BR12376">
        <v>1.48288546540412</v>
      </c>
      <c r="BS12376">
        <v>97908.9118550338</v>
      </c>
      <c r="BW12376" s="29">
        <v>12371</v>
      </c>
      <c r="BX12376">
        <f t="shared" si="700"/>
        <v>1</v>
      </c>
      <c r="BY12376">
        <f t="shared" si="701"/>
        <v>1</v>
      </c>
    </row>
    <row r="12377" spans="1:77">
      <c r="A12377" s="15">
        <v>12372</v>
      </c>
      <c r="BP12377">
        <v>0.786978142134603</v>
      </c>
      <c r="BQ12377">
        <v>12477.3071822866</v>
      </c>
      <c r="BR12377">
        <v>1.34418872594571</v>
      </c>
      <c r="BS12377">
        <v>92563.6498373665</v>
      </c>
      <c r="BW12377" s="29">
        <v>12372</v>
      </c>
      <c r="BX12377">
        <f t="shared" si="700"/>
        <v>1</v>
      </c>
      <c r="BY12377">
        <f t="shared" si="701"/>
        <v>1</v>
      </c>
    </row>
    <row r="12378" spans="1:77">
      <c r="A12378" s="15">
        <v>12373</v>
      </c>
      <c r="BP12378">
        <v>0.773769315542013</v>
      </c>
      <c r="BQ12378">
        <v>16161.4472179044</v>
      </c>
      <c r="BR12378">
        <v>1.32538788197876</v>
      </c>
      <c r="BS12378">
        <v>74064.8636318815</v>
      </c>
      <c r="BW12378" s="29">
        <v>12373</v>
      </c>
      <c r="BX12378">
        <f t="shared" si="700"/>
        <v>1</v>
      </c>
      <c r="BY12378">
        <f t="shared" si="701"/>
        <v>1</v>
      </c>
    </row>
    <row r="12379" spans="1:77">
      <c r="A12379" s="15">
        <v>12374</v>
      </c>
      <c r="BP12379">
        <v>0.801838007271202</v>
      </c>
      <c r="BQ12379">
        <v>13699.2788971625</v>
      </c>
      <c r="BR12379">
        <v>1.37482179950629</v>
      </c>
      <c r="BS12379">
        <v>72616.786121343</v>
      </c>
      <c r="BW12379" s="29">
        <v>12374</v>
      </c>
      <c r="BX12379">
        <f t="shared" si="700"/>
        <v>1</v>
      </c>
      <c r="BY12379">
        <f t="shared" si="701"/>
        <v>1</v>
      </c>
    </row>
    <row r="12380" spans="1:77">
      <c r="A12380" s="15">
        <v>12375</v>
      </c>
      <c r="BP12380">
        <v>0.824067332306915</v>
      </c>
      <c r="BQ12380">
        <v>14264.5421248497</v>
      </c>
      <c r="BR12380">
        <v>1.42317098962022</v>
      </c>
      <c r="BS12380">
        <v>75002.964948376</v>
      </c>
      <c r="BW12380" s="29">
        <v>12375</v>
      </c>
      <c r="BX12380">
        <f t="shared" si="700"/>
        <v>1</v>
      </c>
      <c r="BY12380">
        <f t="shared" si="701"/>
        <v>1</v>
      </c>
    </row>
    <row r="12381" spans="1:77">
      <c r="A12381" s="15">
        <v>12376</v>
      </c>
      <c r="BP12381">
        <v>0.809588681510972</v>
      </c>
      <c r="BQ12381">
        <v>15596.4927434338</v>
      </c>
      <c r="BR12381">
        <v>1.36229670944945</v>
      </c>
      <c r="BS12381">
        <v>96626.6927422861</v>
      </c>
      <c r="BW12381" s="29">
        <v>12376</v>
      </c>
      <c r="BX12381">
        <f t="shared" si="700"/>
        <v>1</v>
      </c>
      <c r="BY12381">
        <f t="shared" si="701"/>
        <v>1</v>
      </c>
    </row>
    <row r="12382" spans="1:77">
      <c r="A12382" s="15">
        <v>12377</v>
      </c>
      <c r="BP12382">
        <v>0.835668600339859</v>
      </c>
      <c r="BQ12382">
        <v>11767.8739106441</v>
      </c>
      <c r="BR12382">
        <v>1.44817618430728</v>
      </c>
      <c r="BS12382">
        <v>71871.5077358144</v>
      </c>
      <c r="BW12382" s="29">
        <v>12377</v>
      </c>
      <c r="BX12382">
        <f t="shared" si="700"/>
        <v>1</v>
      </c>
      <c r="BY12382">
        <f t="shared" si="701"/>
        <v>1</v>
      </c>
    </row>
    <row r="12383" spans="1:77">
      <c r="A12383" s="15">
        <v>12378</v>
      </c>
      <c r="BP12383">
        <v>0.82599974043073</v>
      </c>
      <c r="BQ12383">
        <v>17278.5401419473</v>
      </c>
      <c r="BR12383">
        <v>1.42388328077931</v>
      </c>
      <c r="BS12383">
        <v>75070.5427853368</v>
      </c>
      <c r="BW12383" s="29">
        <v>12378</v>
      </c>
      <c r="BX12383">
        <f t="shared" si="700"/>
        <v>1</v>
      </c>
      <c r="BY12383">
        <f t="shared" si="701"/>
        <v>1</v>
      </c>
    </row>
    <row r="12384" spans="1:77">
      <c r="A12384" s="15">
        <v>12379</v>
      </c>
      <c r="BP12384">
        <v>0.819421635145416</v>
      </c>
      <c r="BQ12384">
        <v>17231.1833334237</v>
      </c>
      <c r="BR12384">
        <v>1.39924036866274</v>
      </c>
      <c r="BS12384">
        <v>79534.7222908117</v>
      </c>
      <c r="BW12384" s="29">
        <v>12379</v>
      </c>
      <c r="BX12384">
        <f t="shared" si="700"/>
        <v>1</v>
      </c>
      <c r="BY12384">
        <f t="shared" si="701"/>
        <v>1</v>
      </c>
    </row>
    <row r="12385" spans="1:77">
      <c r="A12385" s="15">
        <v>12380</v>
      </c>
      <c r="BP12385">
        <v>0.753982368949423</v>
      </c>
      <c r="BQ12385">
        <v>10461.0181435204</v>
      </c>
      <c r="BR12385">
        <v>1.26870624395521</v>
      </c>
      <c r="BS12385">
        <v>87963.2239921867</v>
      </c>
      <c r="BW12385" s="29">
        <v>12380</v>
      </c>
      <c r="BX12385">
        <f t="shared" si="700"/>
        <v>1</v>
      </c>
      <c r="BY12385">
        <f t="shared" si="701"/>
        <v>1</v>
      </c>
    </row>
    <row r="12386" spans="1:77">
      <c r="A12386" s="15">
        <v>12381</v>
      </c>
      <c r="BP12386">
        <v>0.816767878480641</v>
      </c>
      <c r="BQ12386">
        <v>17061.1306482007</v>
      </c>
      <c r="BR12386">
        <v>1.42376208844936</v>
      </c>
      <c r="BS12386">
        <v>95039.12074782</v>
      </c>
      <c r="BW12386" s="29">
        <v>12381</v>
      </c>
      <c r="BX12386">
        <f t="shared" si="700"/>
        <v>1</v>
      </c>
      <c r="BY12386">
        <f t="shared" si="701"/>
        <v>1</v>
      </c>
    </row>
    <row r="12387" spans="1:77">
      <c r="A12387" s="15">
        <v>12382</v>
      </c>
      <c r="BP12387">
        <v>0.817131210075549</v>
      </c>
      <c r="BQ12387">
        <v>14808.4963345519</v>
      </c>
      <c r="BR12387">
        <v>1.41406330905217</v>
      </c>
      <c r="BS12387">
        <v>76724.8418333295</v>
      </c>
      <c r="BW12387" s="29">
        <v>12382</v>
      </c>
      <c r="BX12387">
        <f t="shared" si="700"/>
        <v>1</v>
      </c>
      <c r="BY12387">
        <f t="shared" si="701"/>
        <v>1</v>
      </c>
    </row>
    <row r="12388" spans="1:77">
      <c r="A12388" s="15">
        <v>12383</v>
      </c>
      <c r="BP12388">
        <v>0.822845126377465</v>
      </c>
      <c r="BQ12388">
        <v>16097.5138305736</v>
      </c>
      <c r="BR12388">
        <v>1.39908146978849</v>
      </c>
      <c r="BS12388">
        <v>96653.6113774954</v>
      </c>
      <c r="BW12388" s="29">
        <v>12383</v>
      </c>
      <c r="BX12388">
        <f t="shared" si="700"/>
        <v>1</v>
      </c>
      <c r="BY12388">
        <f t="shared" si="701"/>
        <v>1</v>
      </c>
    </row>
    <row r="12389" spans="1:77">
      <c r="A12389" s="15">
        <v>12384</v>
      </c>
      <c r="BP12389">
        <v>0.799297496365425</v>
      </c>
      <c r="BQ12389">
        <v>12955.2347361427</v>
      </c>
      <c r="BR12389">
        <v>1.39353928769234</v>
      </c>
      <c r="BS12389">
        <v>73142.0075927607</v>
      </c>
      <c r="BW12389" s="29">
        <v>12384</v>
      </c>
      <c r="BX12389">
        <f t="shared" si="700"/>
        <v>1</v>
      </c>
      <c r="BY12389">
        <f t="shared" si="701"/>
        <v>1</v>
      </c>
    </row>
    <row r="12390" spans="1:77">
      <c r="A12390" s="15">
        <v>12385</v>
      </c>
      <c r="BP12390">
        <v>0.837647518942057</v>
      </c>
      <c r="BQ12390">
        <v>19861.4673994113</v>
      </c>
      <c r="BR12390">
        <v>1.44754857861741</v>
      </c>
      <c r="BS12390">
        <v>85393.8152186146</v>
      </c>
      <c r="BW12390" s="29">
        <v>12385</v>
      </c>
      <c r="BX12390">
        <f t="shared" si="700"/>
        <v>1</v>
      </c>
      <c r="BY12390">
        <f t="shared" si="701"/>
        <v>1</v>
      </c>
    </row>
    <row r="12391" spans="1:77">
      <c r="A12391" s="15">
        <v>12386</v>
      </c>
      <c r="BP12391">
        <v>0.819670802465221</v>
      </c>
      <c r="BQ12391">
        <v>12118.8758536057</v>
      </c>
      <c r="BR12391">
        <v>1.41812206688206</v>
      </c>
      <c r="BS12391">
        <v>72455.7871110969</v>
      </c>
      <c r="BW12391" s="29">
        <v>12386</v>
      </c>
      <c r="BX12391">
        <f t="shared" si="700"/>
        <v>1</v>
      </c>
      <c r="BY12391">
        <f t="shared" si="701"/>
        <v>1</v>
      </c>
    </row>
    <row r="12392" spans="1:77">
      <c r="A12392" s="15">
        <v>12387</v>
      </c>
      <c r="BP12392">
        <v>0.821355440254638</v>
      </c>
      <c r="BQ12392">
        <v>13003.9983270688</v>
      </c>
      <c r="BR12392">
        <v>1.4151352545831</v>
      </c>
      <c r="BS12392">
        <v>71180.8890226294</v>
      </c>
      <c r="BW12392" s="29">
        <v>12387</v>
      </c>
      <c r="BX12392">
        <f t="shared" si="700"/>
        <v>1</v>
      </c>
      <c r="BY12392">
        <f t="shared" si="701"/>
        <v>1</v>
      </c>
    </row>
    <row r="12393" spans="1:77">
      <c r="A12393" s="15">
        <v>12388</v>
      </c>
      <c r="BP12393">
        <v>0.816542270737816</v>
      </c>
      <c r="BQ12393">
        <v>16751.6530175649</v>
      </c>
      <c r="BR12393">
        <v>1.43390286880021</v>
      </c>
      <c r="BS12393">
        <v>97650.8999552176</v>
      </c>
      <c r="BW12393" s="29">
        <v>12388</v>
      </c>
      <c r="BX12393">
        <f t="shared" si="700"/>
        <v>1</v>
      </c>
      <c r="BY12393">
        <f t="shared" si="701"/>
        <v>1</v>
      </c>
    </row>
    <row r="12394" spans="1:77">
      <c r="A12394" s="15">
        <v>12389</v>
      </c>
      <c r="BP12394">
        <v>0.840243618340083</v>
      </c>
      <c r="BQ12394">
        <v>15278.5041450813</v>
      </c>
      <c r="BR12394">
        <v>1.44430045495273</v>
      </c>
      <c r="BS12394">
        <v>91512.9889663846</v>
      </c>
      <c r="BW12394" s="29">
        <v>12389</v>
      </c>
      <c r="BX12394">
        <f t="shared" si="700"/>
        <v>1</v>
      </c>
      <c r="BY12394">
        <f t="shared" si="701"/>
        <v>1</v>
      </c>
    </row>
    <row r="12395" spans="1:77">
      <c r="A12395" s="15">
        <v>12390</v>
      </c>
      <c r="BP12395">
        <v>0.809961865711232</v>
      </c>
      <c r="BQ12395">
        <v>18204.2142095192</v>
      </c>
      <c r="BR12395">
        <v>1.3928508103957</v>
      </c>
      <c r="BS12395">
        <v>76484.0403662069</v>
      </c>
      <c r="BW12395" s="29">
        <v>12390</v>
      </c>
      <c r="BX12395">
        <f t="shared" si="700"/>
        <v>1</v>
      </c>
      <c r="BY12395">
        <f t="shared" si="701"/>
        <v>1</v>
      </c>
    </row>
    <row r="12396" spans="1:77">
      <c r="A12396" s="15">
        <v>12391</v>
      </c>
      <c r="BP12396">
        <v>0.781192807042222</v>
      </c>
      <c r="BQ12396">
        <v>17496.1120995728</v>
      </c>
      <c r="BR12396">
        <v>1.3032076788891</v>
      </c>
      <c r="BS12396">
        <v>76681.0705158537</v>
      </c>
      <c r="BW12396" s="29">
        <v>12391</v>
      </c>
      <c r="BX12396">
        <f t="shared" si="700"/>
        <v>1</v>
      </c>
      <c r="BY12396">
        <f t="shared" si="701"/>
        <v>1</v>
      </c>
    </row>
    <row r="12397" spans="1:77">
      <c r="A12397" s="15">
        <v>12392</v>
      </c>
      <c r="BP12397">
        <v>0.772289982084027</v>
      </c>
      <c r="BQ12397">
        <v>11813.5784329925</v>
      </c>
      <c r="BR12397">
        <v>1.31579228175005</v>
      </c>
      <c r="BS12397">
        <v>69927.2525390359</v>
      </c>
      <c r="BW12397" s="29">
        <v>12392</v>
      </c>
      <c r="BX12397">
        <f t="shared" si="700"/>
        <v>1</v>
      </c>
      <c r="BY12397">
        <f t="shared" si="701"/>
        <v>1</v>
      </c>
    </row>
    <row r="12398" spans="1:77">
      <c r="A12398" s="15">
        <v>12393</v>
      </c>
      <c r="BP12398">
        <v>0.817644777694077</v>
      </c>
      <c r="BQ12398">
        <v>13699.0821860073</v>
      </c>
      <c r="BR12398">
        <v>1.40916059630461</v>
      </c>
      <c r="BS12398">
        <v>90761.7350818688</v>
      </c>
      <c r="BW12398" s="29">
        <v>12393</v>
      </c>
      <c r="BX12398">
        <f t="shared" si="700"/>
        <v>1</v>
      </c>
      <c r="BY12398">
        <f t="shared" si="701"/>
        <v>1</v>
      </c>
    </row>
    <row r="12399" spans="1:77">
      <c r="A12399" s="15">
        <v>12394</v>
      </c>
      <c r="BP12399">
        <v>0.788719669845689</v>
      </c>
      <c r="BQ12399">
        <v>11774.7520332436</v>
      </c>
      <c r="BR12399">
        <v>1.34529727301306</v>
      </c>
      <c r="BS12399">
        <v>89443.6070708734</v>
      </c>
      <c r="BW12399" s="29">
        <v>12394</v>
      </c>
      <c r="BX12399">
        <f t="shared" si="700"/>
        <v>1</v>
      </c>
      <c r="BY12399">
        <f t="shared" si="701"/>
        <v>1</v>
      </c>
    </row>
    <row r="12400" spans="1:77">
      <c r="A12400" s="15">
        <v>12395</v>
      </c>
      <c r="BP12400">
        <v>0.757555272668279</v>
      </c>
      <c r="BQ12400">
        <v>15573.8813409109</v>
      </c>
      <c r="BR12400">
        <v>1.29853381744468</v>
      </c>
      <c r="BS12400">
        <v>94273.5234124025</v>
      </c>
      <c r="BW12400" s="29">
        <v>12395</v>
      </c>
      <c r="BX12400">
        <f t="shared" si="700"/>
        <v>1</v>
      </c>
      <c r="BY12400">
        <f t="shared" si="701"/>
        <v>1</v>
      </c>
    </row>
    <row r="12401" spans="1:77">
      <c r="A12401" s="15">
        <v>12396</v>
      </c>
      <c r="BP12401">
        <v>0.804197972675914</v>
      </c>
      <c r="BQ12401">
        <v>14429.8882739182</v>
      </c>
      <c r="BR12401">
        <v>1.36466867587905</v>
      </c>
      <c r="BS12401">
        <v>72690.1947203034</v>
      </c>
      <c r="BW12401" s="29">
        <v>12396</v>
      </c>
      <c r="BX12401">
        <f t="shared" si="700"/>
        <v>1</v>
      </c>
      <c r="BY12401">
        <f t="shared" si="701"/>
        <v>1</v>
      </c>
    </row>
    <row r="12402" spans="1:77">
      <c r="A12402" s="15">
        <v>12397</v>
      </c>
      <c r="BP12402">
        <v>0.829577543649454</v>
      </c>
      <c r="BQ12402">
        <v>16595.0601333965</v>
      </c>
      <c r="BR12402">
        <v>1.44250946450395</v>
      </c>
      <c r="BS12402">
        <v>73321.8137153817</v>
      </c>
      <c r="BW12402" s="29">
        <v>12397</v>
      </c>
      <c r="BX12402">
        <f t="shared" si="700"/>
        <v>1</v>
      </c>
      <c r="BY12402">
        <f t="shared" si="701"/>
        <v>1</v>
      </c>
    </row>
    <row r="12403" spans="1:77">
      <c r="A12403" s="15">
        <v>12398</v>
      </c>
      <c r="BP12403">
        <v>0.806781146762701</v>
      </c>
      <c r="BQ12403">
        <v>18281.6112585992</v>
      </c>
      <c r="BR12403">
        <v>1.39242889511191</v>
      </c>
      <c r="BS12403">
        <v>97878.0129650427</v>
      </c>
      <c r="BW12403" s="29">
        <v>12398</v>
      </c>
      <c r="BX12403">
        <f t="shared" si="700"/>
        <v>1</v>
      </c>
      <c r="BY12403">
        <f t="shared" si="701"/>
        <v>1</v>
      </c>
    </row>
    <row r="12404" spans="1:77">
      <c r="A12404" s="15">
        <v>12399</v>
      </c>
      <c r="BP12404">
        <v>0.764122877578794</v>
      </c>
      <c r="BQ12404">
        <v>14275.5293972316</v>
      </c>
      <c r="BR12404">
        <v>1.29402804368364</v>
      </c>
      <c r="BS12404">
        <v>90478.7749735093</v>
      </c>
      <c r="BW12404" s="29">
        <v>12399</v>
      </c>
      <c r="BX12404">
        <f t="shared" si="700"/>
        <v>1</v>
      </c>
      <c r="BY12404">
        <f t="shared" si="701"/>
        <v>1</v>
      </c>
    </row>
    <row r="12405" spans="1:77">
      <c r="A12405" s="15">
        <v>12400</v>
      </c>
      <c r="BP12405">
        <v>0.794618925874953</v>
      </c>
      <c r="BQ12405">
        <v>12427.1608441962</v>
      </c>
      <c r="BR12405">
        <v>1.3604908840227</v>
      </c>
      <c r="BS12405">
        <v>71385.5401117551</v>
      </c>
      <c r="BW12405" s="29">
        <v>12400</v>
      </c>
      <c r="BX12405">
        <f t="shared" si="700"/>
        <v>1</v>
      </c>
      <c r="BY12405">
        <f t="shared" si="701"/>
        <v>1</v>
      </c>
    </row>
    <row r="12406" spans="1:77">
      <c r="A12406" s="15">
        <v>12401</v>
      </c>
      <c r="BP12406">
        <v>0.818248597654902</v>
      </c>
      <c r="BQ12406">
        <v>14804.0133875796</v>
      </c>
      <c r="BR12406">
        <v>1.44056830026305</v>
      </c>
      <c r="BS12406">
        <v>91823.428149156</v>
      </c>
      <c r="BW12406" s="29">
        <v>12401</v>
      </c>
      <c r="BX12406">
        <f t="shared" si="700"/>
        <v>1</v>
      </c>
      <c r="BY12406">
        <f t="shared" si="701"/>
        <v>1</v>
      </c>
    </row>
    <row r="12407" spans="1:77">
      <c r="A12407" s="15">
        <v>12402</v>
      </c>
      <c r="BP12407">
        <v>0.840730091610382</v>
      </c>
      <c r="BQ12407">
        <v>11781.0404719096</v>
      </c>
      <c r="BR12407">
        <v>1.44172156115688</v>
      </c>
      <c r="BS12407">
        <v>70206.7271063627</v>
      </c>
      <c r="BW12407" s="29">
        <v>12402</v>
      </c>
      <c r="BX12407">
        <f t="shared" si="700"/>
        <v>1</v>
      </c>
      <c r="BY12407">
        <f t="shared" si="701"/>
        <v>1</v>
      </c>
    </row>
    <row r="12408" spans="1:77">
      <c r="A12408" s="15">
        <v>12403</v>
      </c>
      <c r="BP12408">
        <v>0.807692257113376</v>
      </c>
      <c r="BQ12408">
        <v>13332.3409991487</v>
      </c>
      <c r="BR12408">
        <v>1.38422915607206</v>
      </c>
      <c r="BS12408">
        <v>71724.6652866127</v>
      </c>
      <c r="BW12408" s="29">
        <v>12403</v>
      </c>
      <c r="BX12408">
        <f t="shared" si="700"/>
        <v>1</v>
      </c>
      <c r="BY12408">
        <f t="shared" si="701"/>
        <v>1</v>
      </c>
    </row>
    <row r="12409" spans="1:77">
      <c r="A12409" s="15">
        <v>12404</v>
      </c>
      <c r="BP12409">
        <v>0.784916930188599</v>
      </c>
      <c r="BQ12409">
        <v>14524.7907644339</v>
      </c>
      <c r="BR12409">
        <v>1.34247660138885</v>
      </c>
      <c r="BS12409">
        <v>74429.2080371994</v>
      </c>
      <c r="BW12409" s="29">
        <v>12404</v>
      </c>
      <c r="BX12409">
        <f t="shared" si="700"/>
        <v>1</v>
      </c>
      <c r="BY12409">
        <f t="shared" si="701"/>
        <v>1</v>
      </c>
    </row>
    <row r="12410" spans="1:77">
      <c r="A12410" s="15">
        <v>12405</v>
      </c>
      <c r="BP12410">
        <v>0.803786216397377</v>
      </c>
      <c r="BQ12410">
        <v>12111.1787865773</v>
      </c>
      <c r="BR12410">
        <v>1.36263998273049</v>
      </c>
      <c r="BS12410">
        <v>70909.066556576</v>
      </c>
      <c r="BW12410" s="29">
        <v>12405</v>
      </c>
      <c r="BX12410">
        <f t="shared" si="700"/>
        <v>1</v>
      </c>
      <c r="BY12410">
        <f t="shared" si="701"/>
        <v>1</v>
      </c>
    </row>
    <row r="12411" spans="1:77">
      <c r="A12411" s="15">
        <v>12406</v>
      </c>
      <c r="BP12411">
        <v>0.806808668925173</v>
      </c>
      <c r="BQ12411">
        <v>11781.9318230103</v>
      </c>
      <c r="BR12411">
        <v>1.38588825671385</v>
      </c>
      <c r="BS12411">
        <v>69795.7921629606</v>
      </c>
      <c r="BW12411" s="29">
        <v>12406</v>
      </c>
      <c r="BX12411">
        <f t="shared" si="700"/>
        <v>1</v>
      </c>
      <c r="BY12411">
        <f t="shared" si="701"/>
        <v>1</v>
      </c>
    </row>
    <row r="12412" spans="1:77">
      <c r="A12412" s="15">
        <v>12407</v>
      </c>
      <c r="BP12412">
        <v>0.80474559052664</v>
      </c>
      <c r="BQ12412">
        <v>13536.3094666081</v>
      </c>
      <c r="BR12412">
        <v>1.38119161116449</v>
      </c>
      <c r="BS12412">
        <v>76415.5789009651</v>
      </c>
      <c r="BW12412" s="29">
        <v>12407</v>
      </c>
      <c r="BX12412">
        <f t="shared" si="700"/>
        <v>1</v>
      </c>
      <c r="BY12412">
        <f t="shared" si="701"/>
        <v>1</v>
      </c>
    </row>
    <row r="12413" spans="1:77">
      <c r="A12413" s="15">
        <v>12408</v>
      </c>
      <c r="BP12413">
        <v>0.78631222516853</v>
      </c>
      <c r="BQ12413">
        <v>12724.3307212889</v>
      </c>
      <c r="BR12413">
        <v>1.35089279693305</v>
      </c>
      <c r="BS12413">
        <v>71366.90577366</v>
      </c>
      <c r="BW12413" s="29">
        <v>12408</v>
      </c>
      <c r="BX12413">
        <f t="shared" si="700"/>
        <v>1</v>
      </c>
      <c r="BY12413">
        <f t="shared" si="701"/>
        <v>1</v>
      </c>
    </row>
    <row r="12414" spans="1:77">
      <c r="A12414" s="15">
        <v>12409</v>
      </c>
      <c r="BP12414">
        <v>0.846127663752242</v>
      </c>
      <c r="BQ12414">
        <v>11633.8996635278</v>
      </c>
      <c r="BR12414">
        <v>1.45294487352043</v>
      </c>
      <c r="BS12414">
        <v>71704.6395675038</v>
      </c>
      <c r="BW12414" s="29">
        <v>12409</v>
      </c>
      <c r="BX12414">
        <f t="shared" si="700"/>
        <v>1</v>
      </c>
      <c r="BY12414">
        <f t="shared" si="701"/>
        <v>1</v>
      </c>
    </row>
    <row r="12415" spans="1:77">
      <c r="A12415" s="15">
        <v>12410</v>
      </c>
      <c r="BP12415">
        <v>0.821919099077768</v>
      </c>
      <c r="BQ12415">
        <v>19425.2947556204</v>
      </c>
      <c r="BR12415">
        <v>1.38881012246178</v>
      </c>
      <c r="BS12415">
        <v>82032.3200323693</v>
      </c>
      <c r="BW12415" s="29">
        <v>12410</v>
      </c>
      <c r="BX12415">
        <f t="shared" si="700"/>
        <v>1</v>
      </c>
      <c r="BY12415">
        <f t="shared" si="701"/>
        <v>1</v>
      </c>
    </row>
    <row r="12416" spans="1:77">
      <c r="A12416" s="15">
        <v>12411</v>
      </c>
      <c r="BP12416">
        <v>0.766320421831374</v>
      </c>
      <c r="BQ12416">
        <v>17314.9512535213</v>
      </c>
      <c r="BR12416">
        <v>1.31981395014413</v>
      </c>
      <c r="BS12416">
        <v>75002.1525808636</v>
      </c>
      <c r="BW12416" s="29">
        <v>12411</v>
      </c>
      <c r="BX12416">
        <f t="shared" si="700"/>
        <v>1</v>
      </c>
      <c r="BY12416">
        <f t="shared" si="701"/>
        <v>1</v>
      </c>
    </row>
    <row r="12417" spans="1:77">
      <c r="A12417" s="15">
        <v>12412</v>
      </c>
      <c r="BP12417">
        <v>0.801684746769359</v>
      </c>
      <c r="BQ12417">
        <v>11909.2775792274</v>
      </c>
      <c r="BR12417">
        <v>1.41076892339965</v>
      </c>
      <c r="BS12417">
        <v>70323.0597377729</v>
      </c>
      <c r="BW12417" s="29">
        <v>12412</v>
      </c>
      <c r="BX12417">
        <f t="shared" si="700"/>
        <v>1</v>
      </c>
      <c r="BY12417">
        <f t="shared" si="701"/>
        <v>1</v>
      </c>
    </row>
    <row r="12418" spans="1:77">
      <c r="A12418" s="15">
        <v>12413</v>
      </c>
      <c r="BP12418">
        <v>0.774570638920135</v>
      </c>
      <c r="BQ12418">
        <v>16334.0948549032</v>
      </c>
      <c r="BR12418">
        <v>1.31737224649333</v>
      </c>
      <c r="BS12418">
        <v>77271.466494653</v>
      </c>
      <c r="BW12418" s="29">
        <v>12413</v>
      </c>
      <c r="BX12418">
        <f t="shared" si="700"/>
        <v>1</v>
      </c>
      <c r="BY12418">
        <f t="shared" si="701"/>
        <v>1</v>
      </c>
    </row>
    <row r="12419" spans="1:77">
      <c r="A12419" s="15">
        <v>12414</v>
      </c>
      <c r="BP12419">
        <v>0.79511222651747</v>
      </c>
      <c r="BQ12419">
        <v>10238.2978317949</v>
      </c>
      <c r="BR12419">
        <v>1.36653769604443</v>
      </c>
      <c r="BS12419">
        <v>88544.9236507036</v>
      </c>
      <c r="BW12419" s="29">
        <v>12414</v>
      </c>
      <c r="BX12419">
        <f t="shared" si="700"/>
        <v>1</v>
      </c>
      <c r="BY12419">
        <f t="shared" si="701"/>
        <v>1</v>
      </c>
    </row>
    <row r="12420" spans="1:77">
      <c r="A12420" s="15">
        <v>12415</v>
      </c>
      <c r="BP12420">
        <v>0.817728645486645</v>
      </c>
      <c r="BQ12420">
        <v>13120.1668422491</v>
      </c>
      <c r="BR12420">
        <v>1.39714218798782</v>
      </c>
      <c r="BS12420">
        <v>71563.8697255763</v>
      </c>
      <c r="BW12420" s="29">
        <v>12415</v>
      </c>
      <c r="BX12420">
        <f t="shared" si="700"/>
        <v>1</v>
      </c>
      <c r="BY12420">
        <f t="shared" si="701"/>
        <v>1</v>
      </c>
    </row>
    <row r="12421" spans="1:77">
      <c r="A12421" s="15">
        <v>12416</v>
      </c>
      <c r="BP12421">
        <v>0.788923371934855</v>
      </c>
      <c r="BQ12421">
        <v>11327.0723819717</v>
      </c>
      <c r="BR12421">
        <v>1.33885390386256</v>
      </c>
      <c r="BS12421">
        <v>67288.6226953315</v>
      </c>
      <c r="BW12421" s="29">
        <v>12416</v>
      </c>
      <c r="BX12421">
        <f t="shared" si="700"/>
        <v>1</v>
      </c>
      <c r="BY12421">
        <f t="shared" si="701"/>
        <v>1</v>
      </c>
    </row>
    <row r="12422" spans="1:77">
      <c r="A12422" s="15">
        <v>12417</v>
      </c>
      <c r="BP12422">
        <v>0.846172564965602</v>
      </c>
      <c r="BQ12422">
        <v>14935.2057936592</v>
      </c>
      <c r="BR12422">
        <v>1.45971627889165</v>
      </c>
      <c r="BS12422">
        <v>91577.0647577644</v>
      </c>
      <c r="BW12422" s="29">
        <v>12417</v>
      </c>
      <c r="BX12422">
        <f t="shared" si="700"/>
        <v>1</v>
      </c>
      <c r="BY12422">
        <f t="shared" si="701"/>
        <v>1</v>
      </c>
    </row>
    <row r="12423" spans="1:77">
      <c r="A12423" s="15">
        <v>12418</v>
      </c>
      <c r="BP12423">
        <v>0.792218397129681</v>
      </c>
      <c r="BQ12423">
        <v>12995.4378244168</v>
      </c>
      <c r="BR12423">
        <v>1.33090343934387</v>
      </c>
      <c r="BS12423">
        <v>88286.7351527822</v>
      </c>
      <c r="BW12423" s="29">
        <v>12418</v>
      </c>
      <c r="BX12423">
        <f t="shared" ref="BX12423:BX12486" si="702">IF(BU12423=MAX($BU12423:$BV12423),1,0)</f>
        <v>1</v>
      </c>
      <c r="BY12423">
        <f t="shared" ref="BY12423:BY12486" si="703">IF(BV12423=MAX($BU12423:$BV12423),1,0)</f>
        <v>1</v>
      </c>
    </row>
    <row r="12424" spans="1:77">
      <c r="A12424" s="15">
        <v>12419</v>
      </c>
      <c r="BP12424">
        <v>0.810394781734358</v>
      </c>
      <c r="BQ12424">
        <v>15955.1829967578</v>
      </c>
      <c r="BR12424">
        <v>1.36903239169559</v>
      </c>
      <c r="BS12424">
        <v>93930.2184936848</v>
      </c>
      <c r="BW12424" s="29">
        <v>12419</v>
      </c>
      <c r="BX12424">
        <f t="shared" si="702"/>
        <v>1</v>
      </c>
      <c r="BY12424">
        <f t="shared" si="703"/>
        <v>1</v>
      </c>
    </row>
    <row r="12425" spans="1:77">
      <c r="A12425" s="15">
        <v>12420</v>
      </c>
      <c r="BP12425">
        <v>0.831131169550014</v>
      </c>
      <c r="BQ12425">
        <v>14957.2029456977</v>
      </c>
      <c r="BR12425">
        <v>1.45191628123756</v>
      </c>
      <c r="BS12425">
        <v>92562.2274486179</v>
      </c>
      <c r="BW12425" s="29">
        <v>12420</v>
      </c>
      <c r="BX12425">
        <f t="shared" si="702"/>
        <v>1</v>
      </c>
      <c r="BY12425">
        <f t="shared" si="703"/>
        <v>1</v>
      </c>
    </row>
    <row r="12426" spans="1:77">
      <c r="A12426" s="15">
        <v>12421</v>
      </c>
      <c r="BP12426">
        <v>0.798282219703874</v>
      </c>
      <c r="BQ12426">
        <v>16430.6815561694</v>
      </c>
      <c r="BR12426">
        <v>1.3479786454099</v>
      </c>
      <c r="BS12426">
        <v>94122.2876945173</v>
      </c>
      <c r="BW12426" s="29">
        <v>12421</v>
      </c>
      <c r="BX12426">
        <f t="shared" si="702"/>
        <v>1</v>
      </c>
      <c r="BY12426">
        <f t="shared" si="703"/>
        <v>1</v>
      </c>
    </row>
    <row r="12427" spans="1:77">
      <c r="A12427" s="15">
        <v>12422</v>
      </c>
      <c r="BP12427">
        <v>0.773391862796027</v>
      </c>
      <c r="BQ12427">
        <v>14191.1311259429</v>
      </c>
      <c r="BR12427">
        <v>1.3337921227758</v>
      </c>
      <c r="BS12427">
        <v>73164.3197031904</v>
      </c>
      <c r="BW12427" s="29">
        <v>12422</v>
      </c>
      <c r="BX12427">
        <f t="shared" si="702"/>
        <v>1</v>
      </c>
      <c r="BY12427">
        <f t="shared" si="703"/>
        <v>1</v>
      </c>
    </row>
    <row r="12428" spans="1:77">
      <c r="A12428" s="15">
        <v>12423</v>
      </c>
      <c r="BP12428">
        <v>0.766898450250813</v>
      </c>
      <c r="BQ12428">
        <v>11531.4846335693</v>
      </c>
      <c r="BR12428">
        <v>1.26801374217279</v>
      </c>
      <c r="BS12428">
        <v>86458.0232448989</v>
      </c>
      <c r="BW12428" s="29">
        <v>12423</v>
      </c>
      <c r="BX12428">
        <f t="shared" si="702"/>
        <v>1</v>
      </c>
      <c r="BY12428">
        <f t="shared" si="703"/>
        <v>1</v>
      </c>
    </row>
    <row r="12429" spans="1:77">
      <c r="A12429" s="15">
        <v>12424</v>
      </c>
      <c r="BP12429">
        <v>0.800706186109477</v>
      </c>
      <c r="BQ12429">
        <v>11164.5866325145</v>
      </c>
      <c r="BR12429">
        <v>1.3714951063184</v>
      </c>
      <c r="BS12429">
        <v>70982.1383262159</v>
      </c>
      <c r="BW12429" s="29">
        <v>12424</v>
      </c>
      <c r="BX12429">
        <f t="shared" si="702"/>
        <v>1</v>
      </c>
      <c r="BY12429">
        <f t="shared" si="703"/>
        <v>1</v>
      </c>
    </row>
    <row r="12430" spans="1:77">
      <c r="A12430" s="15">
        <v>12425</v>
      </c>
      <c r="BP12430">
        <v>0.83105051640994</v>
      </c>
      <c r="BQ12430">
        <v>17289.002323278</v>
      </c>
      <c r="BR12430">
        <v>1.43042126057491</v>
      </c>
      <c r="BS12430">
        <v>75350.8775807736</v>
      </c>
      <c r="BW12430" s="29">
        <v>12425</v>
      </c>
      <c r="BX12430">
        <f t="shared" si="702"/>
        <v>1</v>
      </c>
      <c r="BY12430">
        <f t="shared" si="703"/>
        <v>1</v>
      </c>
    </row>
    <row r="12431" spans="1:77">
      <c r="A12431" s="15">
        <v>12426</v>
      </c>
      <c r="BP12431">
        <v>0.776995294901133</v>
      </c>
      <c r="BQ12431">
        <v>14750.8438841413</v>
      </c>
      <c r="BR12431">
        <v>1.32062406971254</v>
      </c>
      <c r="BS12431">
        <v>90027.1370410231</v>
      </c>
      <c r="BW12431" s="29">
        <v>12426</v>
      </c>
      <c r="BX12431">
        <f t="shared" si="702"/>
        <v>1</v>
      </c>
      <c r="BY12431">
        <f t="shared" si="703"/>
        <v>1</v>
      </c>
    </row>
    <row r="12432" spans="1:77">
      <c r="A12432" s="15">
        <v>12427</v>
      </c>
      <c r="BP12432">
        <v>0.824021298838086</v>
      </c>
      <c r="BQ12432">
        <v>11277.6043637677</v>
      </c>
      <c r="BR12432">
        <v>1.39321387402233</v>
      </c>
      <c r="BS12432">
        <v>69686.7826115068</v>
      </c>
      <c r="BW12432" s="29">
        <v>12427</v>
      </c>
      <c r="BX12432">
        <f t="shared" si="702"/>
        <v>1</v>
      </c>
      <c r="BY12432">
        <f t="shared" si="703"/>
        <v>1</v>
      </c>
    </row>
    <row r="12433" spans="1:77">
      <c r="A12433" s="15">
        <v>12428</v>
      </c>
      <c r="BP12433">
        <v>0.819852810693387</v>
      </c>
      <c r="BQ12433">
        <v>17224.9648694747</v>
      </c>
      <c r="BR12433">
        <v>1.41365369039527</v>
      </c>
      <c r="BS12433">
        <v>74560.1150851969</v>
      </c>
      <c r="BW12433" s="29">
        <v>12428</v>
      </c>
      <c r="BX12433">
        <f t="shared" si="702"/>
        <v>1</v>
      </c>
      <c r="BY12433">
        <f t="shared" si="703"/>
        <v>1</v>
      </c>
    </row>
    <row r="12434" spans="1:77">
      <c r="A12434" s="15">
        <v>12429</v>
      </c>
      <c r="BP12434">
        <v>0.780518601110702</v>
      </c>
      <c r="BQ12434">
        <v>15226.6466874941</v>
      </c>
      <c r="BR12434">
        <v>1.34781496373986</v>
      </c>
      <c r="BS12434">
        <v>79176.5850697371</v>
      </c>
      <c r="BW12434" s="29">
        <v>12429</v>
      </c>
      <c r="BX12434">
        <f t="shared" si="702"/>
        <v>1</v>
      </c>
      <c r="BY12434">
        <f t="shared" si="703"/>
        <v>1</v>
      </c>
    </row>
    <row r="12435" spans="1:77">
      <c r="A12435" s="15">
        <v>12430</v>
      </c>
      <c r="BP12435">
        <v>0.810546459154404</v>
      </c>
      <c r="BQ12435">
        <v>11997.4188862351</v>
      </c>
      <c r="BR12435">
        <v>1.39097662714182</v>
      </c>
      <c r="BS12435">
        <v>70757.5520557006</v>
      </c>
      <c r="BW12435" s="29">
        <v>12430</v>
      </c>
      <c r="BX12435">
        <f t="shared" si="702"/>
        <v>1</v>
      </c>
      <c r="BY12435">
        <f t="shared" si="703"/>
        <v>1</v>
      </c>
    </row>
    <row r="12436" spans="1:77">
      <c r="A12436" s="15">
        <v>12431</v>
      </c>
      <c r="BP12436">
        <v>0.767071437918286</v>
      </c>
      <c r="BQ12436">
        <v>14218.8233404492</v>
      </c>
      <c r="BR12436">
        <v>1.28249288936052</v>
      </c>
      <c r="BS12436">
        <v>73834.9810684113</v>
      </c>
      <c r="BW12436" s="29">
        <v>12431</v>
      </c>
      <c r="BX12436">
        <f t="shared" si="702"/>
        <v>1</v>
      </c>
      <c r="BY12436">
        <f t="shared" si="703"/>
        <v>1</v>
      </c>
    </row>
    <row r="12437" spans="1:77">
      <c r="A12437" s="15">
        <v>12432</v>
      </c>
      <c r="BP12437">
        <v>0.844986123760776</v>
      </c>
      <c r="BQ12437">
        <v>20368.7448529806</v>
      </c>
      <c r="BR12437">
        <v>1.46224260047031</v>
      </c>
      <c r="BS12437">
        <v>100822.005978772</v>
      </c>
      <c r="BW12437" s="29">
        <v>12432</v>
      </c>
      <c r="BX12437">
        <f t="shared" si="702"/>
        <v>1</v>
      </c>
      <c r="BY12437">
        <f t="shared" si="703"/>
        <v>1</v>
      </c>
    </row>
    <row r="12438" spans="1:77">
      <c r="A12438" s="15">
        <v>12433</v>
      </c>
      <c r="BP12438">
        <v>0.802155617643216</v>
      </c>
      <c r="BQ12438">
        <v>13532.3682535973</v>
      </c>
      <c r="BR12438">
        <v>1.3978222815285</v>
      </c>
      <c r="BS12438">
        <v>75553.8566409177</v>
      </c>
      <c r="BW12438" s="29">
        <v>12433</v>
      </c>
      <c r="BX12438">
        <f t="shared" si="702"/>
        <v>1</v>
      </c>
      <c r="BY12438">
        <f t="shared" si="703"/>
        <v>1</v>
      </c>
    </row>
    <row r="12439" spans="1:77">
      <c r="A12439" s="15">
        <v>12434</v>
      </c>
      <c r="BP12439">
        <v>0.794953124998766</v>
      </c>
      <c r="BQ12439">
        <v>12376.9724563443</v>
      </c>
      <c r="BR12439">
        <v>1.38725261548903</v>
      </c>
      <c r="BS12439">
        <v>74893.5677301921</v>
      </c>
      <c r="BW12439" s="29">
        <v>12434</v>
      </c>
      <c r="BX12439">
        <f t="shared" si="702"/>
        <v>1</v>
      </c>
      <c r="BY12439">
        <f t="shared" si="703"/>
        <v>1</v>
      </c>
    </row>
    <row r="12440" spans="1:77">
      <c r="A12440" s="15">
        <v>12435</v>
      </c>
      <c r="BP12440">
        <v>0.864888349580112</v>
      </c>
      <c r="BQ12440">
        <v>12808.7982587559</v>
      </c>
      <c r="BR12440">
        <v>1.53115798575309</v>
      </c>
      <c r="BS12440">
        <v>90757.6995159126</v>
      </c>
      <c r="BW12440" s="29">
        <v>12435</v>
      </c>
      <c r="BX12440">
        <f t="shared" si="702"/>
        <v>1</v>
      </c>
      <c r="BY12440">
        <f t="shared" si="703"/>
        <v>1</v>
      </c>
    </row>
    <row r="12441" spans="1:77">
      <c r="A12441" s="15">
        <v>12436</v>
      </c>
      <c r="BP12441">
        <v>0.775396751163284</v>
      </c>
      <c r="BQ12441">
        <v>10973.268675538</v>
      </c>
      <c r="BR12441">
        <v>1.32537123862224</v>
      </c>
      <c r="BS12441">
        <v>68066.3030266377</v>
      </c>
      <c r="BW12441" s="29">
        <v>12436</v>
      </c>
      <c r="BX12441">
        <f t="shared" si="702"/>
        <v>1</v>
      </c>
      <c r="BY12441">
        <f t="shared" si="703"/>
        <v>1</v>
      </c>
    </row>
    <row r="12442" spans="1:77">
      <c r="A12442" s="15">
        <v>12437</v>
      </c>
      <c r="BP12442">
        <v>0.818688929654859</v>
      </c>
      <c r="BQ12442">
        <v>19752.927515354</v>
      </c>
      <c r="BR12442">
        <v>1.4062077158492</v>
      </c>
      <c r="BS12442">
        <v>102769.020090792</v>
      </c>
      <c r="BW12442" s="29">
        <v>12437</v>
      </c>
      <c r="BX12442">
        <f t="shared" si="702"/>
        <v>1</v>
      </c>
      <c r="BY12442">
        <f t="shared" si="703"/>
        <v>1</v>
      </c>
    </row>
    <row r="12443" spans="1:77">
      <c r="A12443" s="15">
        <v>12438</v>
      </c>
      <c r="BP12443">
        <v>0.801468639615019</v>
      </c>
      <c r="BQ12443">
        <v>15454.6708114249</v>
      </c>
      <c r="BR12443">
        <v>1.39721931511197</v>
      </c>
      <c r="BS12443">
        <v>90059.0292938229</v>
      </c>
      <c r="BW12443" s="29">
        <v>12438</v>
      </c>
      <c r="BX12443">
        <f t="shared" si="702"/>
        <v>1</v>
      </c>
      <c r="BY12443">
        <f t="shared" si="703"/>
        <v>1</v>
      </c>
    </row>
    <row r="12444" spans="1:77">
      <c r="A12444" s="15">
        <v>12439</v>
      </c>
      <c r="BP12444">
        <v>0.819949468133155</v>
      </c>
      <c r="BQ12444">
        <v>19354.2906939401</v>
      </c>
      <c r="BR12444">
        <v>1.41082453056459</v>
      </c>
      <c r="BS12444">
        <v>81003.464956575</v>
      </c>
      <c r="BW12444" s="29">
        <v>12439</v>
      </c>
      <c r="BX12444">
        <f t="shared" si="702"/>
        <v>1</v>
      </c>
      <c r="BY12444">
        <f t="shared" si="703"/>
        <v>1</v>
      </c>
    </row>
    <row r="12445" spans="1:77">
      <c r="A12445" s="15">
        <v>12440</v>
      </c>
      <c r="BP12445">
        <v>0.82863793612225</v>
      </c>
      <c r="BQ12445">
        <v>13298.5450536711</v>
      </c>
      <c r="BR12445">
        <v>1.42428687304579</v>
      </c>
      <c r="BS12445">
        <v>72169.9987967419</v>
      </c>
      <c r="BW12445" s="29">
        <v>12440</v>
      </c>
      <c r="BX12445">
        <f t="shared" si="702"/>
        <v>1</v>
      </c>
      <c r="BY12445">
        <f t="shared" si="703"/>
        <v>1</v>
      </c>
    </row>
    <row r="12446" spans="1:77">
      <c r="A12446" s="15">
        <v>12441</v>
      </c>
      <c r="BP12446">
        <v>0.78346864018099</v>
      </c>
      <c r="BQ12446">
        <v>16981.2853507702</v>
      </c>
      <c r="BR12446">
        <v>1.34208403203958</v>
      </c>
      <c r="BS12446">
        <v>99233.7182296869</v>
      </c>
      <c r="BW12446" s="29">
        <v>12441</v>
      </c>
      <c r="BX12446">
        <f t="shared" si="702"/>
        <v>1</v>
      </c>
      <c r="BY12446">
        <f t="shared" si="703"/>
        <v>1</v>
      </c>
    </row>
    <row r="12447" spans="1:77">
      <c r="A12447" s="15">
        <v>12442</v>
      </c>
      <c r="BP12447">
        <v>0.839681003351255</v>
      </c>
      <c r="BQ12447">
        <v>15633.6258178931</v>
      </c>
      <c r="BR12447">
        <v>1.44441404328734</v>
      </c>
      <c r="BS12447">
        <v>77979.2800094316</v>
      </c>
      <c r="BW12447" s="29">
        <v>12442</v>
      </c>
      <c r="BX12447">
        <f t="shared" si="702"/>
        <v>1</v>
      </c>
      <c r="BY12447">
        <f t="shared" si="703"/>
        <v>1</v>
      </c>
    </row>
    <row r="12448" spans="1:77">
      <c r="A12448" s="15">
        <v>12443</v>
      </c>
      <c r="BP12448">
        <v>0.841602826427798</v>
      </c>
      <c r="BQ12448">
        <v>20397.1912160978</v>
      </c>
      <c r="BR12448">
        <v>1.47015961211181</v>
      </c>
      <c r="BS12448">
        <v>86213.105380068</v>
      </c>
      <c r="BW12448" s="29">
        <v>12443</v>
      </c>
      <c r="BX12448">
        <f t="shared" si="702"/>
        <v>1</v>
      </c>
      <c r="BY12448">
        <f t="shared" si="703"/>
        <v>1</v>
      </c>
    </row>
    <row r="12449" spans="1:77">
      <c r="A12449" s="15">
        <v>12444</v>
      </c>
      <c r="BP12449">
        <v>0.818650507824397</v>
      </c>
      <c r="BQ12449">
        <v>14947.1893021225</v>
      </c>
      <c r="BR12449">
        <v>1.40394750471209</v>
      </c>
      <c r="BS12449">
        <v>75115.4735851829</v>
      </c>
      <c r="BW12449" s="29">
        <v>12444</v>
      </c>
      <c r="BX12449">
        <f t="shared" si="702"/>
        <v>1</v>
      </c>
      <c r="BY12449">
        <f t="shared" si="703"/>
        <v>1</v>
      </c>
    </row>
    <row r="12450" spans="1:77">
      <c r="A12450" s="15">
        <v>12445</v>
      </c>
      <c r="BP12450">
        <v>0.744741488098081</v>
      </c>
      <c r="BQ12450">
        <v>13142.8938670499</v>
      </c>
      <c r="BR12450">
        <v>1.28143980696044</v>
      </c>
      <c r="BS12450">
        <v>89675.8448299162</v>
      </c>
      <c r="BW12450" s="29">
        <v>12445</v>
      </c>
      <c r="BX12450">
        <f t="shared" si="702"/>
        <v>1</v>
      </c>
      <c r="BY12450">
        <f t="shared" si="703"/>
        <v>1</v>
      </c>
    </row>
    <row r="12451" spans="1:77">
      <c r="A12451" s="15">
        <v>12446</v>
      </c>
      <c r="BP12451">
        <v>0.846642783343309</v>
      </c>
      <c r="BQ12451">
        <v>15686.5794721665</v>
      </c>
      <c r="BR12451">
        <v>1.47428685046167</v>
      </c>
      <c r="BS12451">
        <v>76904.3155859038</v>
      </c>
      <c r="BW12451" s="29">
        <v>12446</v>
      </c>
      <c r="BX12451">
        <f t="shared" si="702"/>
        <v>1</v>
      </c>
      <c r="BY12451">
        <f t="shared" si="703"/>
        <v>1</v>
      </c>
    </row>
    <row r="12452" spans="1:77">
      <c r="A12452" s="15">
        <v>12447</v>
      </c>
      <c r="BP12452">
        <v>0.78182043537764</v>
      </c>
      <c r="BQ12452">
        <v>17530.750413114</v>
      </c>
      <c r="BR12452">
        <v>1.31384147173967</v>
      </c>
      <c r="BS12452">
        <v>76424.3738067534</v>
      </c>
      <c r="BW12452" s="29">
        <v>12447</v>
      </c>
      <c r="BX12452">
        <f t="shared" si="702"/>
        <v>1</v>
      </c>
      <c r="BY12452">
        <f t="shared" si="703"/>
        <v>1</v>
      </c>
    </row>
    <row r="12453" spans="1:77">
      <c r="A12453" s="15">
        <v>12448</v>
      </c>
      <c r="BP12453">
        <v>0.797567855750702</v>
      </c>
      <c r="BQ12453">
        <v>19667.2263750496</v>
      </c>
      <c r="BR12453">
        <v>1.36604805565901</v>
      </c>
      <c r="BS12453">
        <v>83508.2677301179</v>
      </c>
      <c r="BW12453" s="29">
        <v>12448</v>
      </c>
      <c r="BX12453">
        <f t="shared" si="702"/>
        <v>1</v>
      </c>
      <c r="BY12453">
        <f t="shared" si="703"/>
        <v>1</v>
      </c>
    </row>
    <row r="12454" spans="1:77">
      <c r="A12454" s="15">
        <v>12449</v>
      </c>
      <c r="BP12454">
        <v>0.81469101035933</v>
      </c>
      <c r="BQ12454">
        <v>12572.2480544661</v>
      </c>
      <c r="BR12454">
        <v>1.38843434757095</v>
      </c>
      <c r="BS12454">
        <v>69925.580829423</v>
      </c>
      <c r="BW12454" s="29">
        <v>12449</v>
      </c>
      <c r="BX12454">
        <f t="shared" si="702"/>
        <v>1</v>
      </c>
      <c r="BY12454">
        <f t="shared" si="703"/>
        <v>1</v>
      </c>
    </row>
    <row r="12455" spans="1:77">
      <c r="A12455" s="15">
        <v>12450</v>
      </c>
      <c r="BP12455">
        <v>0.864036671896524</v>
      </c>
      <c r="BQ12455">
        <v>13973.037189063</v>
      </c>
      <c r="BR12455">
        <v>1.4879470343077</v>
      </c>
      <c r="BS12455">
        <v>72262.1961998118</v>
      </c>
      <c r="BW12455" s="29">
        <v>12450</v>
      </c>
      <c r="BX12455">
        <f t="shared" si="702"/>
        <v>1</v>
      </c>
      <c r="BY12455">
        <f t="shared" si="703"/>
        <v>1</v>
      </c>
    </row>
    <row r="12456" spans="1:77">
      <c r="A12456" s="15">
        <v>12451</v>
      </c>
      <c r="BP12456">
        <v>0.784348318776961</v>
      </c>
      <c r="BQ12456">
        <v>18672.8257945861</v>
      </c>
      <c r="BR12456">
        <v>1.36263859639941</v>
      </c>
      <c r="BS12456">
        <v>97136.0290721676</v>
      </c>
      <c r="BW12456" s="29">
        <v>12451</v>
      </c>
      <c r="BX12456">
        <f t="shared" si="702"/>
        <v>1</v>
      </c>
      <c r="BY12456">
        <f t="shared" si="703"/>
        <v>1</v>
      </c>
    </row>
    <row r="12457" spans="1:77">
      <c r="A12457" s="15">
        <v>12452</v>
      </c>
      <c r="BP12457">
        <v>0.795027126318699</v>
      </c>
      <c r="BQ12457">
        <v>17263.6117001383</v>
      </c>
      <c r="BR12457">
        <v>1.37803888205278</v>
      </c>
      <c r="BS12457">
        <v>97582.4729226327</v>
      </c>
      <c r="BW12457" s="29">
        <v>12452</v>
      </c>
      <c r="BX12457">
        <f t="shared" si="702"/>
        <v>1</v>
      </c>
      <c r="BY12457">
        <f t="shared" si="703"/>
        <v>1</v>
      </c>
    </row>
    <row r="12458" spans="1:77">
      <c r="A12458" s="15">
        <v>12453</v>
      </c>
      <c r="BP12458">
        <v>0.817730916989448</v>
      </c>
      <c r="BQ12458">
        <v>14823.8682127265</v>
      </c>
      <c r="BR12458">
        <v>1.40321159350931</v>
      </c>
      <c r="BS12458">
        <v>75852.3330088479</v>
      </c>
      <c r="BW12458" s="29">
        <v>12453</v>
      </c>
      <c r="BX12458">
        <f t="shared" si="702"/>
        <v>1</v>
      </c>
      <c r="BY12458">
        <f t="shared" si="703"/>
        <v>1</v>
      </c>
    </row>
    <row r="12459" spans="1:77">
      <c r="A12459" s="15">
        <v>12454</v>
      </c>
      <c r="BP12459">
        <v>0.817467199630277</v>
      </c>
      <c r="BQ12459">
        <v>15520.4101916359</v>
      </c>
      <c r="BR12459">
        <v>1.40610963468778</v>
      </c>
      <c r="BS12459">
        <v>96993.3145068895</v>
      </c>
      <c r="BW12459" s="29">
        <v>12454</v>
      </c>
      <c r="BX12459">
        <f t="shared" si="702"/>
        <v>1</v>
      </c>
      <c r="BY12459">
        <f t="shared" si="703"/>
        <v>1</v>
      </c>
    </row>
    <row r="12460" spans="1:77">
      <c r="A12460" s="15">
        <v>12455</v>
      </c>
      <c r="BP12460">
        <v>0.792798857537694</v>
      </c>
      <c r="BQ12460">
        <v>15351.0542924122</v>
      </c>
      <c r="BR12460">
        <v>1.3574719486005</v>
      </c>
      <c r="BS12460">
        <v>92148.4720078767</v>
      </c>
      <c r="BW12460" s="29">
        <v>12455</v>
      </c>
      <c r="BX12460">
        <f t="shared" si="702"/>
        <v>1</v>
      </c>
      <c r="BY12460">
        <f t="shared" si="703"/>
        <v>1</v>
      </c>
    </row>
    <row r="12461" spans="1:77">
      <c r="A12461" s="15">
        <v>12456</v>
      </c>
      <c r="BP12461">
        <v>0.846015217011655</v>
      </c>
      <c r="BQ12461">
        <v>13038.3431568524</v>
      </c>
      <c r="BR12461">
        <v>1.46050343767249</v>
      </c>
      <c r="BS12461">
        <v>88703.7583686712</v>
      </c>
      <c r="BW12461" s="29">
        <v>12456</v>
      </c>
      <c r="BX12461">
        <f t="shared" si="702"/>
        <v>1</v>
      </c>
      <c r="BY12461">
        <f t="shared" si="703"/>
        <v>1</v>
      </c>
    </row>
    <row r="12462" spans="1:77">
      <c r="A12462" s="15">
        <v>12457</v>
      </c>
      <c r="BP12462">
        <v>0.835462605381552</v>
      </c>
      <c r="BQ12462">
        <v>15634.132339447</v>
      </c>
      <c r="BR12462">
        <v>1.44813718289061</v>
      </c>
      <c r="BS12462">
        <v>97243.2652022707</v>
      </c>
      <c r="BW12462" s="29">
        <v>12457</v>
      </c>
      <c r="BX12462">
        <f t="shared" si="702"/>
        <v>1</v>
      </c>
      <c r="BY12462">
        <f t="shared" si="703"/>
        <v>1</v>
      </c>
    </row>
    <row r="12463" spans="1:77">
      <c r="A12463" s="15">
        <v>12458</v>
      </c>
      <c r="BP12463">
        <v>0.821086124968862</v>
      </c>
      <c r="BQ12463">
        <v>15083.9915435295</v>
      </c>
      <c r="BR12463">
        <v>1.39861068520928</v>
      </c>
      <c r="BS12463">
        <v>72506.6264205254</v>
      </c>
      <c r="BW12463" s="29">
        <v>12458</v>
      </c>
      <c r="BX12463">
        <f t="shared" si="702"/>
        <v>1</v>
      </c>
      <c r="BY12463">
        <f t="shared" si="703"/>
        <v>1</v>
      </c>
    </row>
    <row r="12464" spans="1:77">
      <c r="A12464" s="15">
        <v>12459</v>
      </c>
      <c r="BP12464">
        <v>0.8174453787239</v>
      </c>
      <c r="BQ12464">
        <v>12607.9460886723</v>
      </c>
      <c r="BR12464">
        <v>1.42174755486158</v>
      </c>
      <c r="BS12464">
        <v>89653.7685470574</v>
      </c>
      <c r="BW12464" s="29">
        <v>12459</v>
      </c>
      <c r="BX12464">
        <f t="shared" si="702"/>
        <v>1</v>
      </c>
      <c r="BY12464">
        <f t="shared" si="703"/>
        <v>1</v>
      </c>
    </row>
    <row r="12465" spans="1:77">
      <c r="A12465" s="15">
        <v>12460</v>
      </c>
      <c r="BP12465">
        <v>0.82320339893782</v>
      </c>
      <c r="BQ12465">
        <v>17387.8969957816</v>
      </c>
      <c r="BR12465">
        <v>1.40929801154645</v>
      </c>
      <c r="BS12465">
        <v>93889.1077321478</v>
      </c>
      <c r="BW12465" s="29">
        <v>12460</v>
      </c>
      <c r="BX12465">
        <f t="shared" si="702"/>
        <v>1</v>
      </c>
      <c r="BY12465">
        <f t="shared" si="703"/>
        <v>1</v>
      </c>
    </row>
    <row r="12466" spans="1:77">
      <c r="A12466" s="15">
        <v>12461</v>
      </c>
      <c r="BP12466">
        <v>0.816253035811764</v>
      </c>
      <c r="BQ12466">
        <v>24450.5962852452</v>
      </c>
      <c r="BR12466">
        <v>1.38385530924179</v>
      </c>
      <c r="BS12466">
        <v>88928.2419730818</v>
      </c>
      <c r="BW12466" s="29">
        <v>12461</v>
      </c>
      <c r="BX12466">
        <f t="shared" si="702"/>
        <v>1</v>
      </c>
      <c r="BY12466">
        <f t="shared" si="703"/>
        <v>1</v>
      </c>
    </row>
    <row r="12467" spans="1:77">
      <c r="A12467" s="15">
        <v>12462</v>
      </c>
      <c r="BP12467">
        <v>0.785625203250599</v>
      </c>
      <c r="BQ12467">
        <v>16724.9071150008</v>
      </c>
      <c r="BR12467">
        <v>1.32897391883482</v>
      </c>
      <c r="BS12467">
        <v>79058.7328773865</v>
      </c>
      <c r="BW12467" s="29">
        <v>12462</v>
      </c>
      <c r="BX12467">
        <f t="shared" si="702"/>
        <v>1</v>
      </c>
      <c r="BY12467">
        <f t="shared" si="703"/>
        <v>1</v>
      </c>
    </row>
    <row r="12468" spans="1:77">
      <c r="A12468" s="15">
        <v>12463</v>
      </c>
      <c r="BP12468">
        <v>0.781964045950194</v>
      </c>
      <c r="BQ12468">
        <v>17795.3323046416</v>
      </c>
      <c r="BR12468">
        <v>1.30986626449216</v>
      </c>
      <c r="BS12468">
        <v>81331.152663263</v>
      </c>
      <c r="BW12468" s="29">
        <v>12463</v>
      </c>
      <c r="BX12468">
        <f t="shared" si="702"/>
        <v>1</v>
      </c>
      <c r="BY12468">
        <f t="shared" si="703"/>
        <v>1</v>
      </c>
    </row>
    <row r="12469" spans="1:77">
      <c r="A12469" s="15">
        <v>12464</v>
      </c>
      <c r="BP12469">
        <v>0.804551534506355</v>
      </c>
      <c r="BQ12469">
        <v>14416.2552028804</v>
      </c>
      <c r="BR12469">
        <v>1.38371133933376</v>
      </c>
      <c r="BS12469">
        <v>75872.8869124782</v>
      </c>
      <c r="BW12469" s="29">
        <v>12464</v>
      </c>
      <c r="BX12469">
        <f t="shared" si="702"/>
        <v>1</v>
      </c>
      <c r="BY12469">
        <f t="shared" si="703"/>
        <v>1</v>
      </c>
    </row>
    <row r="12470" spans="1:77">
      <c r="A12470" s="15">
        <v>12465</v>
      </c>
      <c r="BP12470">
        <v>0.723549010276443</v>
      </c>
      <c r="BQ12470">
        <v>18101.4742464394</v>
      </c>
      <c r="BR12470">
        <v>1.23733880496753</v>
      </c>
      <c r="BS12470">
        <v>97205.4904145726</v>
      </c>
      <c r="BW12470" s="29">
        <v>12465</v>
      </c>
      <c r="BX12470">
        <f t="shared" si="702"/>
        <v>1</v>
      </c>
      <c r="BY12470">
        <f t="shared" si="703"/>
        <v>1</v>
      </c>
    </row>
    <row r="12471" spans="1:77">
      <c r="A12471" s="15">
        <v>12466</v>
      </c>
      <c r="BP12471">
        <v>0.828094425246128</v>
      </c>
      <c r="BQ12471">
        <v>14757.8467779747</v>
      </c>
      <c r="BR12471">
        <v>1.42809408226707</v>
      </c>
      <c r="BS12471">
        <v>73362.4597783853</v>
      </c>
      <c r="BW12471" s="29">
        <v>12466</v>
      </c>
      <c r="BX12471">
        <f t="shared" si="702"/>
        <v>1</v>
      </c>
      <c r="BY12471">
        <f t="shared" si="703"/>
        <v>1</v>
      </c>
    </row>
    <row r="12472" spans="1:77">
      <c r="A12472" s="15">
        <v>12467</v>
      </c>
      <c r="BP12472">
        <v>0.809822360473125</v>
      </c>
      <c r="BQ12472">
        <v>13612.3125666734</v>
      </c>
      <c r="BR12472">
        <v>1.41696031977066</v>
      </c>
      <c r="BS12472">
        <v>72838.127909907</v>
      </c>
      <c r="BW12472" s="29">
        <v>12467</v>
      </c>
      <c r="BX12472">
        <f t="shared" si="702"/>
        <v>1</v>
      </c>
      <c r="BY12472">
        <f t="shared" si="703"/>
        <v>1</v>
      </c>
    </row>
    <row r="12473" spans="1:77">
      <c r="A12473" s="15">
        <v>12468</v>
      </c>
      <c r="BP12473">
        <v>0.830859340807069</v>
      </c>
      <c r="BQ12473">
        <v>12630.4469357504</v>
      </c>
      <c r="BR12473">
        <v>1.42963833798863</v>
      </c>
      <c r="BS12473">
        <v>73893.778692488</v>
      </c>
      <c r="BW12473" s="29">
        <v>12468</v>
      </c>
      <c r="BX12473">
        <f t="shared" si="702"/>
        <v>1</v>
      </c>
      <c r="BY12473">
        <f t="shared" si="703"/>
        <v>1</v>
      </c>
    </row>
    <row r="12474" spans="1:77">
      <c r="A12474" s="15">
        <v>12469</v>
      </c>
      <c r="BP12474">
        <v>0.822807678082551</v>
      </c>
      <c r="BQ12474">
        <v>11241.8990273858</v>
      </c>
      <c r="BR12474">
        <v>1.38629354284221</v>
      </c>
      <c r="BS12474">
        <v>70158.2194027165</v>
      </c>
      <c r="BW12474" s="29">
        <v>12469</v>
      </c>
      <c r="BX12474">
        <f t="shared" si="702"/>
        <v>1</v>
      </c>
      <c r="BY12474">
        <f t="shared" si="703"/>
        <v>1</v>
      </c>
    </row>
    <row r="12475" spans="1:77">
      <c r="A12475" s="15">
        <v>12470</v>
      </c>
      <c r="BP12475">
        <v>0.824541286426636</v>
      </c>
      <c r="BQ12475">
        <v>10263.6560755053</v>
      </c>
      <c r="BR12475">
        <v>1.41962969243354</v>
      </c>
      <c r="BS12475">
        <v>67036.5211731898</v>
      </c>
      <c r="BW12475" s="29">
        <v>12470</v>
      </c>
      <c r="BX12475">
        <f t="shared" si="702"/>
        <v>1</v>
      </c>
      <c r="BY12475">
        <f t="shared" si="703"/>
        <v>1</v>
      </c>
    </row>
    <row r="12476" spans="1:77">
      <c r="A12476" s="15">
        <v>12471</v>
      </c>
      <c r="BP12476">
        <v>0.826907632074098</v>
      </c>
      <c r="BQ12476">
        <v>16289.5243169759</v>
      </c>
      <c r="BR12476">
        <v>1.41235606982967</v>
      </c>
      <c r="BS12476">
        <v>77330.6335857495</v>
      </c>
      <c r="BW12476" s="29">
        <v>12471</v>
      </c>
      <c r="BX12476">
        <f t="shared" si="702"/>
        <v>1</v>
      </c>
      <c r="BY12476">
        <f t="shared" si="703"/>
        <v>1</v>
      </c>
    </row>
    <row r="12477" spans="1:77">
      <c r="A12477" s="15">
        <v>12472</v>
      </c>
      <c r="BP12477">
        <v>0.80129333661369</v>
      </c>
      <c r="BQ12477">
        <v>13572.542059491</v>
      </c>
      <c r="BR12477">
        <v>1.35403039557547</v>
      </c>
      <c r="BS12477">
        <v>72007.0536978919</v>
      </c>
      <c r="BW12477" s="29">
        <v>12472</v>
      </c>
      <c r="BX12477">
        <f t="shared" si="702"/>
        <v>1</v>
      </c>
      <c r="BY12477">
        <f t="shared" si="703"/>
        <v>1</v>
      </c>
    </row>
    <row r="12478" spans="1:77">
      <c r="A12478" s="15">
        <v>12473</v>
      </c>
      <c r="BP12478">
        <v>0.75741544049667</v>
      </c>
      <c r="BQ12478">
        <v>17818.6006791326</v>
      </c>
      <c r="BR12478">
        <v>1.29356682304476</v>
      </c>
      <c r="BS12478">
        <v>78160.5128451309</v>
      </c>
      <c r="BW12478" s="29">
        <v>12473</v>
      </c>
      <c r="BX12478">
        <f t="shared" si="702"/>
        <v>1</v>
      </c>
      <c r="BY12478">
        <f t="shared" si="703"/>
        <v>1</v>
      </c>
    </row>
    <row r="12479" spans="1:77">
      <c r="A12479" s="15">
        <v>12474</v>
      </c>
      <c r="BP12479">
        <v>0.782575423444633</v>
      </c>
      <c r="BQ12479">
        <v>15599.6561575496</v>
      </c>
      <c r="BR12479">
        <v>1.33860369711251</v>
      </c>
      <c r="BS12479">
        <v>79025.4599591437</v>
      </c>
      <c r="BW12479" s="29">
        <v>12474</v>
      </c>
      <c r="BX12479">
        <f t="shared" si="702"/>
        <v>1</v>
      </c>
      <c r="BY12479">
        <f t="shared" si="703"/>
        <v>1</v>
      </c>
    </row>
    <row r="12480" spans="1:77">
      <c r="A12480" s="15">
        <v>12475</v>
      </c>
      <c r="BP12480">
        <v>0.818880479148739</v>
      </c>
      <c r="BQ12480">
        <v>11685.0582876933</v>
      </c>
      <c r="BR12480">
        <v>1.4042144036101</v>
      </c>
      <c r="BS12480">
        <v>71331.0376475503</v>
      </c>
      <c r="BW12480" s="29">
        <v>12475</v>
      </c>
      <c r="BX12480">
        <f t="shared" si="702"/>
        <v>1</v>
      </c>
      <c r="BY12480">
        <f t="shared" si="703"/>
        <v>1</v>
      </c>
    </row>
    <row r="12481" spans="1:77">
      <c r="A12481" s="15">
        <v>12476</v>
      </c>
      <c r="BP12481">
        <v>0.809780733998915</v>
      </c>
      <c r="BQ12481">
        <v>13563.9202159721</v>
      </c>
      <c r="BR12481">
        <v>1.38790075693358</v>
      </c>
      <c r="BS12481">
        <v>72825.5487132686</v>
      </c>
      <c r="BW12481" s="29">
        <v>12476</v>
      </c>
      <c r="BX12481">
        <f t="shared" si="702"/>
        <v>1</v>
      </c>
      <c r="BY12481">
        <f t="shared" si="703"/>
        <v>1</v>
      </c>
    </row>
    <row r="12482" spans="1:77">
      <c r="A12482" s="15">
        <v>12477</v>
      </c>
      <c r="BP12482">
        <v>0.821470909048489</v>
      </c>
      <c r="BQ12482">
        <v>12443.7382516279</v>
      </c>
      <c r="BR12482">
        <v>1.40287587914908</v>
      </c>
      <c r="BS12482">
        <v>86477.2593651265</v>
      </c>
      <c r="BW12482" s="29">
        <v>12477</v>
      </c>
      <c r="BX12482">
        <f t="shared" si="702"/>
        <v>1</v>
      </c>
      <c r="BY12482">
        <f t="shared" si="703"/>
        <v>1</v>
      </c>
    </row>
    <row r="12483" spans="1:77">
      <c r="A12483" s="15">
        <v>12478</v>
      </c>
      <c r="BP12483">
        <v>0.842711538313719</v>
      </c>
      <c r="BQ12483">
        <v>11647.5485781014</v>
      </c>
      <c r="BR12483">
        <v>1.43724315329449</v>
      </c>
      <c r="BS12483">
        <v>67817.5220025804</v>
      </c>
      <c r="BW12483" s="29">
        <v>12478</v>
      </c>
      <c r="BX12483">
        <f t="shared" si="702"/>
        <v>1</v>
      </c>
      <c r="BY12483">
        <f t="shared" si="703"/>
        <v>1</v>
      </c>
    </row>
    <row r="12484" spans="1:77">
      <c r="A12484" s="15">
        <v>12479</v>
      </c>
      <c r="BP12484">
        <v>0.753823388892872</v>
      </c>
      <c r="BQ12484">
        <v>12736.6110751966</v>
      </c>
      <c r="BR12484">
        <v>1.2935779639379</v>
      </c>
      <c r="BS12484">
        <v>88603.5339601177</v>
      </c>
      <c r="BW12484" s="29">
        <v>12479</v>
      </c>
      <c r="BX12484">
        <f t="shared" si="702"/>
        <v>1</v>
      </c>
      <c r="BY12484">
        <f t="shared" si="703"/>
        <v>1</v>
      </c>
    </row>
    <row r="12485" spans="1:77">
      <c r="A12485" s="15">
        <v>12480</v>
      </c>
      <c r="BP12485">
        <v>0.834676559092541</v>
      </c>
      <c r="BQ12485">
        <v>22308.9533483142</v>
      </c>
      <c r="BR12485">
        <v>1.44272837650856</v>
      </c>
      <c r="BS12485">
        <v>82916.9042273858</v>
      </c>
      <c r="BW12485" s="29">
        <v>12480</v>
      </c>
      <c r="BX12485">
        <f t="shared" si="702"/>
        <v>1</v>
      </c>
      <c r="BY12485">
        <f t="shared" si="703"/>
        <v>1</v>
      </c>
    </row>
    <row r="12486" spans="1:77">
      <c r="A12486" s="15">
        <v>12481</v>
      </c>
      <c r="BP12486">
        <v>0.854800817283599</v>
      </c>
      <c r="BQ12486">
        <v>13174.8005253278</v>
      </c>
      <c r="BR12486">
        <v>1.45698707170659</v>
      </c>
      <c r="BS12486">
        <v>72741.937731876</v>
      </c>
      <c r="BW12486" s="29">
        <v>12481</v>
      </c>
      <c r="BX12486">
        <f t="shared" si="702"/>
        <v>1</v>
      </c>
      <c r="BY12486">
        <f t="shared" si="703"/>
        <v>1</v>
      </c>
    </row>
    <row r="12487" spans="1:77">
      <c r="A12487" s="15">
        <v>12482</v>
      </c>
      <c r="BP12487">
        <v>0.808097018929213</v>
      </c>
      <c r="BQ12487">
        <v>16469.2540928867</v>
      </c>
      <c r="BR12487">
        <v>1.38906133239633</v>
      </c>
      <c r="BS12487">
        <v>94977.7087503702</v>
      </c>
      <c r="BW12487" s="29">
        <v>12482</v>
      </c>
      <c r="BX12487">
        <f t="shared" ref="BX12487:BX12550" si="704">IF(BU12487=MAX($BU12487:$BV12487),1,0)</f>
        <v>1</v>
      </c>
      <c r="BY12487">
        <f t="shared" ref="BY12487:BY12550" si="705">IF(BV12487=MAX($BU12487:$BV12487),1,0)</f>
        <v>1</v>
      </c>
    </row>
    <row r="12488" spans="1:77">
      <c r="A12488" s="15">
        <v>12483</v>
      </c>
      <c r="BP12488">
        <v>0.751344646665197</v>
      </c>
      <c r="BQ12488">
        <v>13206.1054873333</v>
      </c>
      <c r="BR12488">
        <v>1.29236132165264</v>
      </c>
      <c r="BS12488">
        <v>73873.7948386856</v>
      </c>
      <c r="BW12488" s="29">
        <v>12483</v>
      </c>
      <c r="BX12488">
        <f t="shared" si="704"/>
        <v>1</v>
      </c>
      <c r="BY12488">
        <f t="shared" si="705"/>
        <v>1</v>
      </c>
    </row>
    <row r="12489" spans="1:77">
      <c r="A12489" s="15">
        <v>12484</v>
      </c>
      <c r="BP12489">
        <v>0.8039019600714</v>
      </c>
      <c r="BQ12489">
        <v>11839.9761901702</v>
      </c>
      <c r="BR12489">
        <v>1.37811447827394</v>
      </c>
      <c r="BS12489">
        <v>88998.4282552785</v>
      </c>
      <c r="BW12489" s="29">
        <v>12484</v>
      </c>
      <c r="BX12489">
        <f t="shared" si="704"/>
        <v>1</v>
      </c>
      <c r="BY12489">
        <f t="shared" si="705"/>
        <v>1</v>
      </c>
    </row>
    <row r="12490" spans="1:77">
      <c r="A12490" s="15">
        <v>12485</v>
      </c>
      <c r="BP12490">
        <v>0.803982127286071</v>
      </c>
      <c r="BQ12490">
        <v>13497.7281070071</v>
      </c>
      <c r="BR12490">
        <v>1.38504294279481</v>
      </c>
      <c r="BS12490">
        <v>89214.7002699166</v>
      </c>
      <c r="BW12490" s="29">
        <v>12485</v>
      </c>
      <c r="BX12490">
        <f t="shared" si="704"/>
        <v>1</v>
      </c>
      <c r="BY12490">
        <f t="shared" si="705"/>
        <v>1</v>
      </c>
    </row>
    <row r="12491" spans="1:77">
      <c r="A12491" s="15">
        <v>12486</v>
      </c>
      <c r="BP12491">
        <v>0.837352580748927</v>
      </c>
      <c r="BQ12491">
        <v>12160.243805322</v>
      </c>
      <c r="BR12491">
        <v>1.4307736425272</v>
      </c>
      <c r="BS12491">
        <v>71640.1873787416</v>
      </c>
      <c r="BW12491" s="29">
        <v>12486</v>
      </c>
      <c r="BX12491">
        <f t="shared" si="704"/>
        <v>1</v>
      </c>
      <c r="BY12491">
        <f t="shared" si="705"/>
        <v>1</v>
      </c>
    </row>
    <row r="12492" spans="1:77">
      <c r="A12492" s="15">
        <v>12487</v>
      </c>
      <c r="BP12492">
        <v>0.813712359511636</v>
      </c>
      <c r="BQ12492">
        <v>11580.3618093024</v>
      </c>
      <c r="BR12492">
        <v>1.40414146367427</v>
      </c>
      <c r="BS12492">
        <v>69467.0265471987</v>
      </c>
      <c r="BW12492" s="29">
        <v>12487</v>
      </c>
      <c r="BX12492">
        <f t="shared" si="704"/>
        <v>1</v>
      </c>
      <c r="BY12492">
        <f t="shared" si="705"/>
        <v>1</v>
      </c>
    </row>
    <row r="12493" spans="1:77">
      <c r="A12493" s="15">
        <v>12488</v>
      </c>
      <c r="BP12493">
        <v>0.803610583920552</v>
      </c>
      <c r="BQ12493">
        <v>16397.4969404774</v>
      </c>
      <c r="BR12493">
        <v>1.3996604878535</v>
      </c>
      <c r="BS12493">
        <v>80136.1354517976</v>
      </c>
      <c r="BW12493" s="29">
        <v>12488</v>
      </c>
      <c r="BX12493">
        <f t="shared" si="704"/>
        <v>1</v>
      </c>
      <c r="BY12493">
        <f t="shared" si="705"/>
        <v>1</v>
      </c>
    </row>
    <row r="12494" spans="1:77">
      <c r="A12494" s="15">
        <v>12489</v>
      </c>
      <c r="BP12494">
        <v>0.83292332042686</v>
      </c>
      <c r="BQ12494">
        <v>14593.1593352478</v>
      </c>
      <c r="BR12494">
        <v>1.44472736156325</v>
      </c>
      <c r="BS12494">
        <v>94839.5126684564</v>
      </c>
      <c r="BW12494" s="29">
        <v>12489</v>
      </c>
      <c r="BX12494">
        <f t="shared" si="704"/>
        <v>1</v>
      </c>
      <c r="BY12494">
        <f t="shared" si="705"/>
        <v>1</v>
      </c>
    </row>
    <row r="12495" spans="1:77">
      <c r="A12495" s="15">
        <v>12490</v>
      </c>
      <c r="BP12495">
        <v>0.777981277977772</v>
      </c>
      <c r="BQ12495">
        <v>15190.5175473605</v>
      </c>
      <c r="BR12495">
        <v>1.35432078052849</v>
      </c>
      <c r="BS12495">
        <v>75566.9831702251</v>
      </c>
      <c r="BW12495" s="29">
        <v>12490</v>
      </c>
      <c r="BX12495">
        <f t="shared" si="704"/>
        <v>1</v>
      </c>
      <c r="BY12495">
        <f t="shared" si="705"/>
        <v>1</v>
      </c>
    </row>
    <row r="12496" spans="1:77">
      <c r="A12496" s="15">
        <v>12491</v>
      </c>
      <c r="BP12496">
        <v>0.807126120788733</v>
      </c>
      <c r="BQ12496">
        <v>18859.423207958</v>
      </c>
      <c r="BR12496">
        <v>1.38216353821265</v>
      </c>
      <c r="BS12496">
        <v>83540.2588598403</v>
      </c>
      <c r="BW12496" s="29">
        <v>12491</v>
      </c>
      <c r="BX12496">
        <f t="shared" si="704"/>
        <v>1</v>
      </c>
      <c r="BY12496">
        <f t="shared" si="705"/>
        <v>1</v>
      </c>
    </row>
    <row r="12497" spans="1:77">
      <c r="A12497" s="15">
        <v>12492</v>
      </c>
      <c r="BP12497">
        <v>0.834460280332944</v>
      </c>
      <c r="BQ12497">
        <v>16524.9117941887</v>
      </c>
      <c r="BR12497">
        <v>1.4402789043334</v>
      </c>
      <c r="BS12497">
        <v>92640.6022782662</v>
      </c>
      <c r="BW12497" s="29">
        <v>12492</v>
      </c>
      <c r="BX12497">
        <f t="shared" si="704"/>
        <v>1</v>
      </c>
      <c r="BY12497">
        <f t="shared" si="705"/>
        <v>1</v>
      </c>
    </row>
    <row r="12498" spans="1:77">
      <c r="A12498" s="15">
        <v>12493</v>
      </c>
      <c r="BP12498">
        <v>0.793746569420841</v>
      </c>
      <c r="BQ12498">
        <v>14859.9366443309</v>
      </c>
      <c r="BR12498">
        <v>1.37376553237079</v>
      </c>
      <c r="BS12498">
        <v>93081.3114245954</v>
      </c>
      <c r="BW12498" s="29">
        <v>12493</v>
      </c>
      <c r="BX12498">
        <f t="shared" si="704"/>
        <v>1</v>
      </c>
      <c r="BY12498">
        <f t="shared" si="705"/>
        <v>1</v>
      </c>
    </row>
    <row r="12499" spans="1:77">
      <c r="A12499" s="15">
        <v>12494</v>
      </c>
      <c r="BP12499">
        <v>0.831640395644817</v>
      </c>
      <c r="BQ12499">
        <v>15134.6330018755</v>
      </c>
      <c r="BR12499">
        <v>1.43923916385914</v>
      </c>
      <c r="BS12499">
        <v>75518.1595925333</v>
      </c>
      <c r="BW12499" s="29">
        <v>12494</v>
      </c>
      <c r="BX12499">
        <f t="shared" si="704"/>
        <v>1</v>
      </c>
      <c r="BY12499">
        <f t="shared" si="705"/>
        <v>1</v>
      </c>
    </row>
    <row r="12500" spans="1:77">
      <c r="A12500" s="15">
        <v>12495</v>
      </c>
      <c r="BP12500">
        <v>0.800343609394861</v>
      </c>
      <c r="BQ12500">
        <v>12472.3507148809</v>
      </c>
      <c r="BR12500">
        <v>1.38030813140407</v>
      </c>
      <c r="BS12500">
        <v>72799.4057238033</v>
      </c>
      <c r="BW12500" s="29">
        <v>12495</v>
      </c>
      <c r="BX12500">
        <f t="shared" si="704"/>
        <v>1</v>
      </c>
      <c r="BY12500">
        <f t="shared" si="705"/>
        <v>1</v>
      </c>
    </row>
    <row r="12501" spans="1:77">
      <c r="A12501" s="15">
        <v>12496</v>
      </c>
      <c r="BP12501">
        <v>0.81258166833461</v>
      </c>
      <c r="BQ12501">
        <v>10733.9168085271</v>
      </c>
      <c r="BR12501">
        <v>1.41197310842955</v>
      </c>
      <c r="BS12501">
        <v>66251.6796931374</v>
      </c>
      <c r="BW12501" s="29">
        <v>12496</v>
      </c>
      <c r="BX12501">
        <f t="shared" si="704"/>
        <v>1</v>
      </c>
      <c r="BY12501">
        <f t="shared" si="705"/>
        <v>1</v>
      </c>
    </row>
    <row r="12502" spans="1:77">
      <c r="A12502" s="15">
        <v>12497</v>
      </c>
      <c r="BP12502">
        <v>0.778983242455591</v>
      </c>
      <c r="BQ12502">
        <v>12675.2573603109</v>
      </c>
      <c r="BR12502">
        <v>1.34067048397134</v>
      </c>
      <c r="BS12502">
        <v>92371.6071128691</v>
      </c>
      <c r="BW12502" s="29">
        <v>12497</v>
      </c>
      <c r="BX12502">
        <f t="shared" si="704"/>
        <v>1</v>
      </c>
      <c r="BY12502">
        <f t="shared" si="705"/>
        <v>1</v>
      </c>
    </row>
    <row r="12503" spans="1:77">
      <c r="A12503" s="15">
        <v>12498</v>
      </c>
      <c r="BP12503">
        <v>0.840036991215622</v>
      </c>
      <c r="BQ12503">
        <v>11785.5251795493</v>
      </c>
      <c r="BR12503">
        <v>1.45409967454161</v>
      </c>
      <c r="BS12503">
        <v>70643.2667166055</v>
      </c>
      <c r="BW12503" s="29">
        <v>12498</v>
      </c>
      <c r="BX12503">
        <f t="shared" si="704"/>
        <v>1</v>
      </c>
      <c r="BY12503">
        <f t="shared" si="705"/>
        <v>1</v>
      </c>
    </row>
    <row r="12504" spans="1:77">
      <c r="A12504" s="15">
        <v>12499</v>
      </c>
      <c r="BP12504">
        <v>0.856961739241015</v>
      </c>
      <c r="BQ12504">
        <v>12095.8021632644</v>
      </c>
      <c r="BR12504">
        <v>1.46761516330612</v>
      </c>
      <c r="BS12504">
        <v>70156.0786709247</v>
      </c>
      <c r="BW12504" s="29">
        <v>12499</v>
      </c>
      <c r="BX12504">
        <f t="shared" si="704"/>
        <v>1</v>
      </c>
      <c r="BY12504">
        <f t="shared" si="705"/>
        <v>1</v>
      </c>
    </row>
    <row r="12505" spans="1:77">
      <c r="A12505" s="15">
        <v>12500</v>
      </c>
      <c r="BP12505">
        <v>0.803083167090079</v>
      </c>
      <c r="BQ12505">
        <v>11000.6793404618</v>
      </c>
      <c r="BR12505">
        <v>1.36747115055105</v>
      </c>
      <c r="BS12505">
        <v>68086.5822936543</v>
      </c>
      <c r="BW12505" s="29">
        <v>12500</v>
      </c>
      <c r="BX12505">
        <f t="shared" si="704"/>
        <v>1</v>
      </c>
      <c r="BY12505">
        <f t="shared" si="705"/>
        <v>1</v>
      </c>
    </row>
    <row r="12506" spans="1:77">
      <c r="A12506" s="15">
        <v>12501</v>
      </c>
      <c r="BP12506">
        <v>0.866572602894757</v>
      </c>
      <c r="BQ12506">
        <v>13769.4268443297</v>
      </c>
      <c r="BR12506">
        <v>1.48882048509053</v>
      </c>
      <c r="BS12506">
        <v>90967.318343738</v>
      </c>
      <c r="BW12506" s="29">
        <v>12501</v>
      </c>
      <c r="BX12506">
        <f t="shared" si="704"/>
        <v>1</v>
      </c>
      <c r="BY12506">
        <f t="shared" si="705"/>
        <v>1</v>
      </c>
    </row>
    <row r="12507" spans="1:77">
      <c r="A12507" s="15">
        <v>12502</v>
      </c>
      <c r="BP12507">
        <v>0.796540219472355</v>
      </c>
      <c r="BQ12507">
        <v>13496.8641066153</v>
      </c>
      <c r="BR12507">
        <v>1.3920150779568</v>
      </c>
      <c r="BS12507">
        <v>92399.593340591</v>
      </c>
      <c r="BW12507" s="29">
        <v>12502</v>
      </c>
      <c r="BX12507">
        <f t="shared" si="704"/>
        <v>1</v>
      </c>
      <c r="BY12507">
        <f t="shared" si="705"/>
        <v>1</v>
      </c>
    </row>
    <row r="12508" spans="1:77">
      <c r="A12508" s="15">
        <v>12503</v>
      </c>
      <c r="BP12508">
        <v>0.82665552371641</v>
      </c>
      <c r="BQ12508">
        <v>14615.2179200206</v>
      </c>
      <c r="BR12508">
        <v>1.43784832157895</v>
      </c>
      <c r="BS12508">
        <v>74852.1186644363</v>
      </c>
      <c r="BW12508" s="29">
        <v>12503</v>
      </c>
      <c r="BX12508">
        <f t="shared" si="704"/>
        <v>1</v>
      </c>
      <c r="BY12508">
        <f t="shared" si="705"/>
        <v>1</v>
      </c>
    </row>
    <row r="12509" spans="1:77">
      <c r="A12509" s="15">
        <v>12504</v>
      </c>
      <c r="BP12509">
        <v>0.723262730990291</v>
      </c>
      <c r="BQ12509">
        <v>15199.1794333246</v>
      </c>
      <c r="BR12509">
        <v>1.2351834940386</v>
      </c>
      <c r="BS12509">
        <v>75062.504399571</v>
      </c>
      <c r="BW12509" s="29">
        <v>12504</v>
      </c>
      <c r="BX12509">
        <f t="shared" si="704"/>
        <v>1</v>
      </c>
      <c r="BY12509">
        <f t="shared" si="705"/>
        <v>1</v>
      </c>
    </row>
    <row r="12510" spans="1:77">
      <c r="A12510" s="15">
        <v>12505</v>
      </c>
      <c r="BP12510">
        <v>0.772234094392042</v>
      </c>
      <c r="BQ12510">
        <v>13304.8903287053</v>
      </c>
      <c r="BR12510">
        <v>1.32046443156998</v>
      </c>
      <c r="BS12510">
        <v>71388.4699780352</v>
      </c>
      <c r="BW12510" s="29">
        <v>12505</v>
      </c>
      <c r="BX12510">
        <f t="shared" si="704"/>
        <v>1</v>
      </c>
      <c r="BY12510">
        <f t="shared" si="705"/>
        <v>1</v>
      </c>
    </row>
    <row r="12511" spans="1:77">
      <c r="A12511" s="15">
        <v>12506</v>
      </c>
      <c r="BP12511">
        <v>0.8502718552403</v>
      </c>
      <c r="BQ12511">
        <v>14020.1957335116</v>
      </c>
      <c r="BR12511">
        <v>1.47905533412432</v>
      </c>
      <c r="BS12511">
        <v>74607.5755563872</v>
      </c>
      <c r="BW12511" s="29">
        <v>12506</v>
      </c>
      <c r="BX12511">
        <f t="shared" si="704"/>
        <v>1</v>
      </c>
      <c r="BY12511">
        <f t="shared" si="705"/>
        <v>1</v>
      </c>
    </row>
    <row r="12512" spans="1:77">
      <c r="A12512" s="15">
        <v>12507</v>
      </c>
      <c r="BP12512">
        <v>0.847407576523671</v>
      </c>
      <c r="BQ12512">
        <v>12105.4571161489</v>
      </c>
      <c r="BR12512">
        <v>1.44676371210287</v>
      </c>
      <c r="BS12512">
        <v>69188.8734611251</v>
      </c>
      <c r="BW12512" s="29">
        <v>12507</v>
      </c>
      <c r="BX12512">
        <f t="shared" si="704"/>
        <v>1</v>
      </c>
      <c r="BY12512">
        <f t="shared" si="705"/>
        <v>1</v>
      </c>
    </row>
    <row r="12513" spans="1:77">
      <c r="A12513" s="15">
        <v>12508</v>
      </c>
      <c r="BP12513">
        <v>0.80454053908393</v>
      </c>
      <c r="BQ12513">
        <v>23906.3290013765</v>
      </c>
      <c r="BR12513">
        <v>1.38078767267295</v>
      </c>
      <c r="BS12513">
        <v>104065.601228796</v>
      </c>
      <c r="BW12513" s="29">
        <v>12508</v>
      </c>
      <c r="BX12513">
        <f t="shared" si="704"/>
        <v>1</v>
      </c>
      <c r="BY12513">
        <f t="shared" si="705"/>
        <v>1</v>
      </c>
    </row>
    <row r="12514" spans="1:77">
      <c r="A12514" s="15">
        <v>12509</v>
      </c>
      <c r="BP12514">
        <v>0.84734776164296</v>
      </c>
      <c r="BQ12514">
        <v>18356.3164589954</v>
      </c>
      <c r="BR12514">
        <v>1.48529362778145</v>
      </c>
      <c r="BS12514">
        <v>83869.3848533491</v>
      </c>
      <c r="BW12514" s="29">
        <v>12509</v>
      </c>
      <c r="BX12514">
        <f t="shared" si="704"/>
        <v>1</v>
      </c>
      <c r="BY12514">
        <f t="shared" si="705"/>
        <v>1</v>
      </c>
    </row>
    <row r="12515" spans="1:77">
      <c r="A12515" s="15">
        <v>12510</v>
      </c>
      <c r="BP12515">
        <v>0.822666982506617</v>
      </c>
      <c r="BQ12515">
        <v>19248.9098344621</v>
      </c>
      <c r="BR12515">
        <v>1.43310537167388</v>
      </c>
      <c r="BS12515">
        <v>84195.9883300647</v>
      </c>
      <c r="BW12515" s="29">
        <v>12510</v>
      </c>
      <c r="BX12515">
        <f t="shared" si="704"/>
        <v>1</v>
      </c>
      <c r="BY12515">
        <f t="shared" si="705"/>
        <v>1</v>
      </c>
    </row>
    <row r="12516" spans="1:77">
      <c r="A12516" s="15">
        <v>12511</v>
      </c>
      <c r="BP12516">
        <v>0.83223136764728</v>
      </c>
      <c r="BQ12516">
        <v>12062.4022562349</v>
      </c>
      <c r="BR12516">
        <v>1.45900962167975</v>
      </c>
      <c r="BS12516">
        <v>70178.8520435472</v>
      </c>
      <c r="BW12516" s="29">
        <v>12511</v>
      </c>
      <c r="BX12516">
        <f t="shared" si="704"/>
        <v>1</v>
      </c>
      <c r="BY12516">
        <f t="shared" si="705"/>
        <v>1</v>
      </c>
    </row>
    <row r="12517" spans="1:77">
      <c r="A12517" s="15">
        <v>12512</v>
      </c>
      <c r="BP12517">
        <v>0.728921709445634</v>
      </c>
      <c r="BQ12517">
        <v>16242.4142232227</v>
      </c>
      <c r="BR12517">
        <v>1.24050284681562</v>
      </c>
      <c r="BS12517">
        <v>98420.9343162759</v>
      </c>
      <c r="BW12517" s="29">
        <v>12512</v>
      </c>
      <c r="BX12517">
        <f t="shared" si="704"/>
        <v>1</v>
      </c>
      <c r="BY12517">
        <f t="shared" si="705"/>
        <v>1</v>
      </c>
    </row>
    <row r="12518" spans="1:77">
      <c r="A12518" s="15">
        <v>12513</v>
      </c>
      <c r="BP12518">
        <v>0.790715013795439</v>
      </c>
      <c r="BQ12518">
        <v>11429.6230839178</v>
      </c>
      <c r="BR12518">
        <v>1.38191950699676</v>
      </c>
      <c r="BS12518">
        <v>69265.5079367856</v>
      </c>
      <c r="BW12518" s="29">
        <v>12513</v>
      </c>
      <c r="BX12518">
        <f t="shared" si="704"/>
        <v>1</v>
      </c>
      <c r="BY12518">
        <f t="shared" si="705"/>
        <v>1</v>
      </c>
    </row>
    <row r="12519" spans="1:77">
      <c r="A12519" s="15">
        <v>12514</v>
      </c>
      <c r="BP12519">
        <v>0.814889707314162</v>
      </c>
      <c r="BQ12519">
        <v>10463.4317103215</v>
      </c>
      <c r="BR12519">
        <v>1.39754907580988</v>
      </c>
      <c r="BS12519">
        <v>67894.0733872977</v>
      </c>
      <c r="BW12519" s="29">
        <v>12514</v>
      </c>
      <c r="BX12519">
        <f t="shared" si="704"/>
        <v>1</v>
      </c>
      <c r="BY12519">
        <f t="shared" si="705"/>
        <v>1</v>
      </c>
    </row>
    <row r="12520" spans="1:77">
      <c r="A12520" s="15">
        <v>12515</v>
      </c>
      <c r="BP12520">
        <v>0.825314401267188</v>
      </c>
      <c r="BQ12520">
        <v>12878.6658639184</v>
      </c>
      <c r="BR12520">
        <v>1.42726603225544</v>
      </c>
      <c r="BS12520">
        <v>90286.5432149026</v>
      </c>
      <c r="BW12520" s="29">
        <v>12515</v>
      </c>
      <c r="BX12520">
        <f t="shared" si="704"/>
        <v>1</v>
      </c>
      <c r="BY12520">
        <f t="shared" si="705"/>
        <v>1</v>
      </c>
    </row>
    <row r="12521" spans="1:77">
      <c r="A12521" s="15">
        <v>12516</v>
      </c>
      <c r="BP12521">
        <v>0.806270581934761</v>
      </c>
      <c r="BQ12521">
        <v>22927.1044479742</v>
      </c>
      <c r="BR12521">
        <v>1.38691585307814</v>
      </c>
      <c r="BS12521">
        <v>84717.3942825096</v>
      </c>
      <c r="BW12521" s="29">
        <v>12516</v>
      </c>
      <c r="BX12521">
        <f t="shared" si="704"/>
        <v>1</v>
      </c>
      <c r="BY12521">
        <f t="shared" si="705"/>
        <v>1</v>
      </c>
    </row>
    <row r="12522" spans="1:77">
      <c r="A12522" s="15">
        <v>12517</v>
      </c>
      <c r="BP12522">
        <v>0.823007434756778</v>
      </c>
      <c r="BQ12522">
        <v>15739.4377223246</v>
      </c>
      <c r="BR12522">
        <v>1.43515496879446</v>
      </c>
      <c r="BS12522">
        <v>93035.6631071066</v>
      </c>
      <c r="BW12522" s="29">
        <v>12517</v>
      </c>
      <c r="BX12522">
        <f t="shared" si="704"/>
        <v>1</v>
      </c>
      <c r="BY12522">
        <f t="shared" si="705"/>
        <v>1</v>
      </c>
    </row>
    <row r="12523" spans="1:77">
      <c r="A12523" s="15">
        <v>12518</v>
      </c>
      <c r="BP12523">
        <v>0.794349446369941</v>
      </c>
      <c r="BQ12523">
        <v>12852.2890114685</v>
      </c>
      <c r="BR12523">
        <v>1.35955217659218</v>
      </c>
      <c r="BS12523">
        <v>71433.3376374327</v>
      </c>
      <c r="BW12523" s="29">
        <v>12518</v>
      </c>
      <c r="BX12523">
        <f t="shared" si="704"/>
        <v>1</v>
      </c>
      <c r="BY12523">
        <f t="shared" si="705"/>
        <v>1</v>
      </c>
    </row>
    <row r="12524" spans="1:77">
      <c r="A12524" s="15">
        <v>12519</v>
      </c>
      <c r="BP12524">
        <v>0.82417307930631</v>
      </c>
      <c r="BQ12524">
        <v>15939.7966419247</v>
      </c>
      <c r="BR12524">
        <v>1.41915475875068</v>
      </c>
      <c r="BS12524">
        <v>75198.2897196898</v>
      </c>
      <c r="BW12524" s="29">
        <v>12519</v>
      </c>
      <c r="BX12524">
        <f t="shared" si="704"/>
        <v>1</v>
      </c>
      <c r="BY12524">
        <f t="shared" si="705"/>
        <v>1</v>
      </c>
    </row>
    <row r="12525" spans="1:77">
      <c r="A12525" s="15">
        <v>12520</v>
      </c>
      <c r="BP12525">
        <v>0.804569273474964</v>
      </c>
      <c r="BQ12525">
        <v>12310.4299376779</v>
      </c>
      <c r="BR12525">
        <v>1.39649867116427</v>
      </c>
      <c r="BS12525">
        <v>70176.6553207528</v>
      </c>
      <c r="BW12525" s="29">
        <v>12520</v>
      </c>
      <c r="BX12525">
        <f t="shared" si="704"/>
        <v>1</v>
      </c>
      <c r="BY12525">
        <f t="shared" si="705"/>
        <v>1</v>
      </c>
    </row>
    <row r="12526" spans="1:77">
      <c r="A12526" s="15">
        <v>12521</v>
      </c>
      <c r="BP12526">
        <v>0.774647506207444</v>
      </c>
      <c r="BQ12526">
        <v>14979.5727710765</v>
      </c>
      <c r="BR12526">
        <v>1.32819013989823</v>
      </c>
      <c r="BS12526">
        <v>93997.3391472963</v>
      </c>
      <c r="BW12526" s="29">
        <v>12521</v>
      </c>
      <c r="BX12526">
        <f t="shared" si="704"/>
        <v>1</v>
      </c>
      <c r="BY12526">
        <f t="shared" si="705"/>
        <v>1</v>
      </c>
    </row>
    <row r="12527" spans="1:77">
      <c r="A12527" s="15">
        <v>12522</v>
      </c>
      <c r="BP12527">
        <v>0.800122073976626</v>
      </c>
      <c r="BQ12527">
        <v>12920.3886337052</v>
      </c>
      <c r="BR12527">
        <v>1.38363062930456</v>
      </c>
      <c r="BS12527">
        <v>73369.2629241738</v>
      </c>
      <c r="BW12527" s="29">
        <v>12522</v>
      </c>
      <c r="BX12527">
        <f t="shared" si="704"/>
        <v>1</v>
      </c>
      <c r="BY12527">
        <f t="shared" si="705"/>
        <v>1</v>
      </c>
    </row>
    <row r="12528" spans="1:77">
      <c r="A12528" s="15">
        <v>12523</v>
      </c>
      <c r="BP12528">
        <v>0.822286753383237</v>
      </c>
      <c r="BQ12528">
        <v>13038.5013170682</v>
      </c>
      <c r="BR12528">
        <v>1.42741946865101</v>
      </c>
      <c r="BS12528">
        <v>90418.6546521576</v>
      </c>
      <c r="BW12528" s="29">
        <v>12523</v>
      </c>
      <c r="BX12528">
        <f t="shared" si="704"/>
        <v>1</v>
      </c>
      <c r="BY12528">
        <f t="shared" si="705"/>
        <v>1</v>
      </c>
    </row>
    <row r="12529" spans="1:77">
      <c r="A12529" s="15">
        <v>12524</v>
      </c>
      <c r="BP12529">
        <v>0.81538960461964</v>
      </c>
      <c r="BQ12529">
        <v>13471.0589511066</v>
      </c>
      <c r="BR12529">
        <v>1.41501608431088</v>
      </c>
      <c r="BS12529">
        <v>72419.8416462151</v>
      </c>
      <c r="BW12529" s="29">
        <v>12524</v>
      </c>
      <c r="BX12529">
        <f t="shared" si="704"/>
        <v>1</v>
      </c>
      <c r="BY12529">
        <f t="shared" si="705"/>
        <v>1</v>
      </c>
    </row>
    <row r="12530" spans="1:77">
      <c r="A12530" s="15">
        <v>12525</v>
      </c>
      <c r="BP12530">
        <v>0.799311226436781</v>
      </c>
      <c r="BQ12530">
        <v>15997.1411935105</v>
      </c>
      <c r="BR12530">
        <v>1.37998517554314</v>
      </c>
      <c r="BS12530">
        <v>77615.9910521103</v>
      </c>
      <c r="BW12530" s="29">
        <v>12525</v>
      </c>
      <c r="BX12530">
        <f t="shared" si="704"/>
        <v>1</v>
      </c>
      <c r="BY12530">
        <f t="shared" si="705"/>
        <v>1</v>
      </c>
    </row>
    <row r="12531" spans="1:77">
      <c r="A12531" s="15">
        <v>12526</v>
      </c>
      <c r="BP12531">
        <v>0.763269913923799</v>
      </c>
      <c r="BQ12531">
        <v>20781.9573200442</v>
      </c>
      <c r="BR12531">
        <v>1.28316045802241</v>
      </c>
      <c r="BS12531">
        <v>82513.1800411352</v>
      </c>
      <c r="BW12531" s="29">
        <v>12526</v>
      </c>
      <c r="BX12531">
        <f t="shared" si="704"/>
        <v>1</v>
      </c>
      <c r="BY12531">
        <f t="shared" si="705"/>
        <v>1</v>
      </c>
    </row>
    <row r="12532" spans="1:77">
      <c r="A12532" s="15">
        <v>12527</v>
      </c>
      <c r="BP12532">
        <v>0.868853836328541</v>
      </c>
      <c r="BQ12532">
        <v>16482.1674340179</v>
      </c>
      <c r="BR12532">
        <v>1.52249277950377</v>
      </c>
      <c r="BS12532">
        <v>76228.2958434539</v>
      </c>
      <c r="BW12532" s="29">
        <v>12527</v>
      </c>
      <c r="BX12532">
        <f t="shared" si="704"/>
        <v>1</v>
      </c>
      <c r="BY12532">
        <f t="shared" si="705"/>
        <v>1</v>
      </c>
    </row>
    <row r="12533" spans="1:77">
      <c r="A12533" s="15">
        <v>12528</v>
      </c>
      <c r="BP12533">
        <v>0.772264345313879</v>
      </c>
      <c r="BQ12533">
        <v>13930.2353116373</v>
      </c>
      <c r="BR12533">
        <v>1.29506550930806</v>
      </c>
      <c r="BS12533">
        <v>90967.9522631793</v>
      </c>
      <c r="BW12533" s="29">
        <v>12528</v>
      </c>
      <c r="BX12533">
        <f t="shared" si="704"/>
        <v>1</v>
      </c>
      <c r="BY12533">
        <f t="shared" si="705"/>
        <v>1</v>
      </c>
    </row>
    <row r="12534" spans="1:77">
      <c r="A12534" s="15">
        <v>12529</v>
      </c>
      <c r="BP12534">
        <v>0.836040008371195</v>
      </c>
      <c r="BQ12534">
        <v>18165.1573934753</v>
      </c>
      <c r="BR12534">
        <v>1.47713093562018</v>
      </c>
      <c r="BS12534">
        <v>76508.5436775017</v>
      </c>
      <c r="BW12534" s="29">
        <v>12529</v>
      </c>
      <c r="BX12534">
        <f t="shared" si="704"/>
        <v>1</v>
      </c>
      <c r="BY12534">
        <f t="shared" si="705"/>
        <v>1</v>
      </c>
    </row>
    <row r="12535" spans="1:77">
      <c r="A12535" s="15">
        <v>12530</v>
      </c>
      <c r="BP12535">
        <v>0.810029489459474</v>
      </c>
      <c r="BQ12535">
        <v>13990.2763598824</v>
      </c>
      <c r="BR12535">
        <v>1.35405195777093</v>
      </c>
      <c r="BS12535">
        <v>89510.5454721391</v>
      </c>
      <c r="BW12535" s="29">
        <v>12530</v>
      </c>
      <c r="BX12535">
        <f t="shared" si="704"/>
        <v>1</v>
      </c>
      <c r="BY12535">
        <f t="shared" si="705"/>
        <v>1</v>
      </c>
    </row>
    <row r="12536" spans="1:77">
      <c r="A12536" s="15">
        <v>12531</v>
      </c>
      <c r="BP12536">
        <v>0.796930674531409</v>
      </c>
      <c r="BQ12536">
        <v>16854.2754102227</v>
      </c>
      <c r="BR12536">
        <v>1.35409239513532</v>
      </c>
      <c r="BS12536">
        <v>96493.6589181566</v>
      </c>
      <c r="BW12536" s="29">
        <v>12531</v>
      </c>
      <c r="BX12536">
        <f t="shared" si="704"/>
        <v>1</v>
      </c>
      <c r="BY12536">
        <f t="shared" si="705"/>
        <v>1</v>
      </c>
    </row>
    <row r="12537" spans="1:77">
      <c r="A12537" s="15">
        <v>12532</v>
      </c>
      <c r="BP12537">
        <v>0.78838472836857</v>
      </c>
      <c r="BQ12537">
        <v>17449.1605551493</v>
      </c>
      <c r="BR12537">
        <v>1.34602851086092</v>
      </c>
      <c r="BS12537">
        <v>77089.9745445358</v>
      </c>
      <c r="BW12537" s="29">
        <v>12532</v>
      </c>
      <c r="BX12537">
        <f t="shared" si="704"/>
        <v>1</v>
      </c>
      <c r="BY12537">
        <f t="shared" si="705"/>
        <v>1</v>
      </c>
    </row>
    <row r="12538" spans="1:77">
      <c r="A12538" s="15">
        <v>12533</v>
      </c>
      <c r="BP12538">
        <v>0.830619804862062</v>
      </c>
      <c r="BQ12538">
        <v>13353.2164173642</v>
      </c>
      <c r="BR12538">
        <v>1.43490242846971</v>
      </c>
      <c r="BS12538">
        <v>73068.438402509</v>
      </c>
      <c r="BW12538" s="29">
        <v>12533</v>
      </c>
      <c r="BX12538">
        <f t="shared" si="704"/>
        <v>1</v>
      </c>
      <c r="BY12538">
        <f t="shared" si="705"/>
        <v>1</v>
      </c>
    </row>
    <row r="12539" spans="1:77">
      <c r="A12539" s="15">
        <v>12534</v>
      </c>
      <c r="BP12539">
        <v>0.81032823610861</v>
      </c>
      <c r="BQ12539">
        <v>21561.7132772289</v>
      </c>
      <c r="BR12539">
        <v>1.35818705768704</v>
      </c>
      <c r="BS12539">
        <v>82717.3894830248</v>
      </c>
      <c r="BW12539" s="29">
        <v>12534</v>
      </c>
      <c r="BX12539">
        <f t="shared" si="704"/>
        <v>1</v>
      </c>
      <c r="BY12539">
        <f t="shared" si="705"/>
        <v>1</v>
      </c>
    </row>
    <row r="12540" spans="1:77">
      <c r="A12540" s="15">
        <v>12535</v>
      </c>
      <c r="BP12540">
        <v>0.80905681184594</v>
      </c>
      <c r="BQ12540">
        <v>10870.7956165566</v>
      </c>
      <c r="BR12540">
        <v>1.4123941194617</v>
      </c>
      <c r="BS12540">
        <v>87322.0199493224</v>
      </c>
      <c r="BW12540" s="29">
        <v>12535</v>
      </c>
      <c r="BX12540">
        <f t="shared" si="704"/>
        <v>1</v>
      </c>
      <c r="BY12540">
        <f t="shared" si="705"/>
        <v>1</v>
      </c>
    </row>
    <row r="12541" spans="1:77">
      <c r="A12541" s="15">
        <v>12536</v>
      </c>
      <c r="BP12541">
        <v>0.796344523537017</v>
      </c>
      <c r="BQ12541">
        <v>16148.8937193241</v>
      </c>
      <c r="BR12541">
        <v>1.3483462402009</v>
      </c>
      <c r="BS12541">
        <v>94801.6504848526</v>
      </c>
      <c r="BW12541" s="29">
        <v>12536</v>
      </c>
      <c r="BX12541">
        <f t="shared" si="704"/>
        <v>1</v>
      </c>
      <c r="BY12541">
        <f t="shared" si="705"/>
        <v>1</v>
      </c>
    </row>
    <row r="12542" spans="1:77">
      <c r="A12542" s="15">
        <v>12537</v>
      </c>
      <c r="BP12542">
        <v>0.797292354043971</v>
      </c>
      <c r="BQ12542">
        <v>18905.3226915543</v>
      </c>
      <c r="BR12542">
        <v>1.35277097594053</v>
      </c>
      <c r="BS12542">
        <v>80193.6759759502</v>
      </c>
      <c r="BW12542" s="29">
        <v>12537</v>
      </c>
      <c r="BX12542">
        <f t="shared" si="704"/>
        <v>1</v>
      </c>
      <c r="BY12542">
        <f t="shared" si="705"/>
        <v>1</v>
      </c>
    </row>
    <row r="12543" spans="1:77">
      <c r="A12543" s="15">
        <v>12538</v>
      </c>
      <c r="BP12543">
        <v>0.859386905589242</v>
      </c>
      <c r="BQ12543">
        <v>12391.4844844</v>
      </c>
      <c r="BR12543">
        <v>1.49184768027679</v>
      </c>
      <c r="BS12543">
        <v>71632.961643307</v>
      </c>
      <c r="BW12543" s="29">
        <v>12538</v>
      </c>
      <c r="BX12543">
        <f t="shared" si="704"/>
        <v>1</v>
      </c>
      <c r="BY12543">
        <f t="shared" si="705"/>
        <v>1</v>
      </c>
    </row>
    <row r="12544" spans="1:77">
      <c r="A12544" s="15">
        <v>12539</v>
      </c>
      <c r="BP12544">
        <v>0.835796187722203</v>
      </c>
      <c r="BQ12544">
        <v>12123.2915312927</v>
      </c>
      <c r="BR12544">
        <v>1.43772616495757</v>
      </c>
      <c r="BS12544">
        <v>71952.3390009434</v>
      </c>
      <c r="BW12544" s="29">
        <v>12539</v>
      </c>
      <c r="BX12544">
        <f t="shared" si="704"/>
        <v>1</v>
      </c>
      <c r="BY12544">
        <f t="shared" si="705"/>
        <v>1</v>
      </c>
    </row>
    <row r="12545" spans="1:77">
      <c r="A12545" s="15">
        <v>12540</v>
      </c>
      <c r="BP12545">
        <v>0.812988068702413</v>
      </c>
      <c r="BQ12545">
        <v>13375.1102493473</v>
      </c>
      <c r="BR12545">
        <v>1.4113005596387</v>
      </c>
      <c r="BS12545">
        <v>71420.574568354</v>
      </c>
      <c r="BW12545" s="29">
        <v>12540</v>
      </c>
      <c r="BX12545">
        <f t="shared" si="704"/>
        <v>1</v>
      </c>
      <c r="BY12545">
        <f t="shared" si="705"/>
        <v>1</v>
      </c>
    </row>
    <row r="12546" spans="1:77">
      <c r="A12546" s="15">
        <v>12541</v>
      </c>
      <c r="BP12546">
        <v>0.740802510130468</v>
      </c>
      <c r="BQ12546">
        <v>13192.162227949</v>
      </c>
      <c r="BR12546">
        <v>1.28699884778845</v>
      </c>
      <c r="BS12546">
        <v>73172.5349835322</v>
      </c>
      <c r="BW12546" s="29">
        <v>12541</v>
      </c>
      <c r="BX12546">
        <f t="shared" si="704"/>
        <v>1</v>
      </c>
      <c r="BY12546">
        <f t="shared" si="705"/>
        <v>1</v>
      </c>
    </row>
    <row r="12547" spans="1:77">
      <c r="A12547" s="15">
        <v>12542</v>
      </c>
      <c r="BP12547">
        <v>0.76596826106952</v>
      </c>
      <c r="BQ12547">
        <v>13161.5116236724</v>
      </c>
      <c r="BR12547">
        <v>1.30834123604867</v>
      </c>
      <c r="BS12547">
        <v>70516.2916021383</v>
      </c>
      <c r="BW12547" s="29">
        <v>12542</v>
      </c>
      <c r="BX12547">
        <f t="shared" si="704"/>
        <v>1</v>
      </c>
      <c r="BY12547">
        <f t="shared" si="705"/>
        <v>1</v>
      </c>
    </row>
    <row r="12548" spans="1:77">
      <c r="A12548" s="15">
        <v>12543</v>
      </c>
      <c r="BP12548">
        <v>0.865848415251344</v>
      </c>
      <c r="BQ12548">
        <v>11430.1314384721</v>
      </c>
      <c r="BR12548">
        <v>1.51683300250527</v>
      </c>
      <c r="BS12548">
        <v>69840.8907436977</v>
      </c>
      <c r="BW12548" s="29">
        <v>12543</v>
      </c>
      <c r="BX12548">
        <f t="shared" si="704"/>
        <v>1</v>
      </c>
      <c r="BY12548">
        <f t="shared" si="705"/>
        <v>1</v>
      </c>
    </row>
    <row r="12549" spans="1:77">
      <c r="A12549" s="15">
        <v>12544</v>
      </c>
      <c r="BP12549">
        <v>0.774765473938033</v>
      </c>
      <c r="BQ12549">
        <v>17450.9087918766</v>
      </c>
      <c r="BR12549">
        <v>1.30948718478184</v>
      </c>
      <c r="BS12549">
        <v>97302.4144139085</v>
      </c>
      <c r="BW12549" s="29">
        <v>12544</v>
      </c>
      <c r="BX12549">
        <f t="shared" si="704"/>
        <v>1</v>
      </c>
      <c r="BY12549">
        <f t="shared" si="705"/>
        <v>1</v>
      </c>
    </row>
    <row r="12550" spans="1:77">
      <c r="A12550" s="15">
        <v>12545</v>
      </c>
      <c r="BP12550">
        <v>0.796304364743769</v>
      </c>
      <c r="BQ12550">
        <v>14242.5275764917</v>
      </c>
      <c r="BR12550">
        <v>1.40181851943084</v>
      </c>
      <c r="BS12550">
        <v>76382.7948545788</v>
      </c>
      <c r="BW12550" s="29">
        <v>12545</v>
      </c>
      <c r="BX12550">
        <f t="shared" si="704"/>
        <v>1</v>
      </c>
      <c r="BY12550">
        <f t="shared" si="705"/>
        <v>1</v>
      </c>
    </row>
    <row r="12551" spans="1:77">
      <c r="A12551" s="15">
        <v>12546</v>
      </c>
      <c r="BP12551">
        <v>0.782666298290568</v>
      </c>
      <c r="BQ12551">
        <v>14230.6581950669</v>
      </c>
      <c r="BR12551">
        <v>1.3487258510739</v>
      </c>
      <c r="BS12551">
        <v>73380.2465816258</v>
      </c>
      <c r="BW12551" s="29">
        <v>12546</v>
      </c>
      <c r="BX12551">
        <f t="shared" ref="BX12551:BX12614" si="706">IF(BU12551=MAX($BU12551:$BV12551),1,0)</f>
        <v>1</v>
      </c>
      <c r="BY12551">
        <f t="shared" ref="BY12551:BY12614" si="707">IF(BV12551=MAX($BU12551:$BV12551),1,0)</f>
        <v>1</v>
      </c>
    </row>
    <row r="12552" spans="1:77">
      <c r="A12552" s="15">
        <v>12547</v>
      </c>
      <c r="BP12552">
        <v>0.837082213449282</v>
      </c>
      <c r="BQ12552">
        <v>22020.1415127912</v>
      </c>
      <c r="BR12552">
        <v>1.42968330285099</v>
      </c>
      <c r="BS12552">
        <v>86139.7571518228</v>
      </c>
      <c r="BW12552" s="29">
        <v>12547</v>
      </c>
      <c r="BX12552">
        <f t="shared" si="706"/>
        <v>1</v>
      </c>
      <c r="BY12552">
        <f t="shared" si="707"/>
        <v>1</v>
      </c>
    </row>
    <row r="12553" spans="1:77">
      <c r="A12553" s="15">
        <v>12548</v>
      </c>
      <c r="BP12553">
        <v>0.791904685459752</v>
      </c>
      <c r="BQ12553">
        <v>17420.427042441</v>
      </c>
      <c r="BR12553">
        <v>1.35702048541119</v>
      </c>
      <c r="BS12553">
        <v>76209.5493922053</v>
      </c>
      <c r="BW12553" s="29">
        <v>12548</v>
      </c>
      <c r="BX12553">
        <f t="shared" si="706"/>
        <v>1</v>
      </c>
      <c r="BY12553">
        <f t="shared" si="707"/>
        <v>1</v>
      </c>
    </row>
    <row r="12554" spans="1:77">
      <c r="A12554" s="15">
        <v>12549</v>
      </c>
      <c r="BP12554">
        <v>0.776458960715145</v>
      </c>
      <c r="BQ12554">
        <v>12830.2480433463</v>
      </c>
      <c r="BR12554">
        <v>1.34359144498542</v>
      </c>
      <c r="BS12554">
        <v>75855.1067596274</v>
      </c>
      <c r="BW12554" s="29">
        <v>12549</v>
      </c>
      <c r="BX12554">
        <f t="shared" si="706"/>
        <v>1</v>
      </c>
      <c r="BY12554">
        <f t="shared" si="707"/>
        <v>1</v>
      </c>
    </row>
    <row r="12555" spans="1:77">
      <c r="A12555" s="15">
        <v>12550</v>
      </c>
      <c r="BP12555">
        <v>0.817339883554671</v>
      </c>
      <c r="BQ12555">
        <v>12826.9086265908</v>
      </c>
      <c r="BR12555">
        <v>1.41548323513764</v>
      </c>
      <c r="BS12555">
        <v>73020.5665947419</v>
      </c>
      <c r="BW12555" s="29">
        <v>12550</v>
      </c>
      <c r="BX12555">
        <f t="shared" si="706"/>
        <v>1</v>
      </c>
      <c r="BY12555">
        <f t="shared" si="707"/>
        <v>1</v>
      </c>
    </row>
    <row r="12556" spans="1:77">
      <c r="A12556" s="15">
        <v>12551</v>
      </c>
      <c r="BP12556">
        <v>0.83687698070913</v>
      </c>
      <c r="BQ12556">
        <v>14920.9444051054</v>
      </c>
      <c r="BR12556">
        <v>1.45356583709496</v>
      </c>
      <c r="BS12556">
        <v>74205.329431176</v>
      </c>
      <c r="BW12556" s="29">
        <v>12551</v>
      </c>
      <c r="BX12556">
        <f t="shared" si="706"/>
        <v>1</v>
      </c>
      <c r="BY12556">
        <f t="shared" si="707"/>
        <v>1</v>
      </c>
    </row>
    <row r="12557" spans="1:77">
      <c r="A12557" s="15">
        <v>12552</v>
      </c>
      <c r="BP12557">
        <v>0.807975964926075</v>
      </c>
      <c r="BQ12557">
        <v>22534.2367001377</v>
      </c>
      <c r="BR12557">
        <v>1.35349155883284</v>
      </c>
      <c r="BS12557">
        <v>103659.230486783</v>
      </c>
      <c r="BW12557" s="29">
        <v>12552</v>
      </c>
      <c r="BX12557">
        <f t="shared" si="706"/>
        <v>1</v>
      </c>
      <c r="BY12557">
        <f t="shared" si="707"/>
        <v>1</v>
      </c>
    </row>
    <row r="12558" spans="1:77">
      <c r="A12558" s="15">
        <v>12553</v>
      </c>
      <c r="BP12558">
        <v>0.800050829469884</v>
      </c>
      <c r="BQ12558">
        <v>17977.2746068986</v>
      </c>
      <c r="BR12558">
        <v>1.38261285065433</v>
      </c>
      <c r="BS12558">
        <v>77896.9153122249</v>
      </c>
      <c r="BW12558" s="29">
        <v>12553</v>
      </c>
      <c r="BX12558">
        <f t="shared" si="706"/>
        <v>1</v>
      </c>
      <c r="BY12558">
        <f t="shared" si="707"/>
        <v>1</v>
      </c>
    </row>
    <row r="12559" spans="1:77">
      <c r="A12559" s="15">
        <v>12554</v>
      </c>
      <c r="BP12559">
        <v>0.756365189260542</v>
      </c>
      <c r="BQ12559">
        <v>14072.7937476545</v>
      </c>
      <c r="BR12559">
        <v>1.30029602830256</v>
      </c>
      <c r="BS12559">
        <v>75348.0354892946</v>
      </c>
      <c r="BW12559" s="29">
        <v>12554</v>
      </c>
      <c r="BX12559">
        <f t="shared" si="706"/>
        <v>1</v>
      </c>
      <c r="BY12559">
        <f t="shared" si="707"/>
        <v>1</v>
      </c>
    </row>
    <row r="12560" spans="1:77">
      <c r="A12560" s="15">
        <v>12555</v>
      </c>
      <c r="BP12560">
        <v>0.828543700615907</v>
      </c>
      <c r="BQ12560">
        <v>11244.257673625</v>
      </c>
      <c r="BR12560">
        <v>1.40940125778538</v>
      </c>
      <c r="BS12560">
        <v>71701.3087339412</v>
      </c>
      <c r="BW12560" s="29">
        <v>12555</v>
      </c>
      <c r="BX12560">
        <f t="shared" si="706"/>
        <v>1</v>
      </c>
      <c r="BY12560">
        <f t="shared" si="707"/>
        <v>1</v>
      </c>
    </row>
    <row r="12561" spans="1:77">
      <c r="A12561" s="15">
        <v>12556</v>
      </c>
      <c r="BP12561">
        <v>0.828351562329639</v>
      </c>
      <c r="BQ12561">
        <v>14276.4982902827</v>
      </c>
      <c r="BR12561">
        <v>1.41262540075268</v>
      </c>
      <c r="BS12561">
        <v>73404.2663478083</v>
      </c>
      <c r="BW12561" s="29">
        <v>12556</v>
      </c>
      <c r="BX12561">
        <f t="shared" si="706"/>
        <v>1</v>
      </c>
      <c r="BY12561">
        <f t="shared" si="707"/>
        <v>1</v>
      </c>
    </row>
    <row r="12562" spans="1:77">
      <c r="A12562" s="15">
        <v>12557</v>
      </c>
      <c r="BP12562">
        <v>0.780949122939127</v>
      </c>
      <c r="BQ12562">
        <v>14495.9965914522</v>
      </c>
      <c r="BR12562">
        <v>1.34378641498518</v>
      </c>
      <c r="BS12562">
        <v>73935.8669210818</v>
      </c>
      <c r="BW12562" s="29">
        <v>12557</v>
      </c>
      <c r="BX12562">
        <f t="shared" si="706"/>
        <v>1</v>
      </c>
      <c r="BY12562">
        <f t="shared" si="707"/>
        <v>1</v>
      </c>
    </row>
    <row r="12563" spans="1:77">
      <c r="A12563" s="15">
        <v>12558</v>
      </c>
      <c r="BP12563">
        <v>0.820081211132838</v>
      </c>
      <c r="BQ12563">
        <v>14527.5388444072</v>
      </c>
      <c r="BR12563">
        <v>1.42687529261413</v>
      </c>
      <c r="BS12563">
        <v>93449.5175973435</v>
      </c>
      <c r="BW12563" s="29">
        <v>12558</v>
      </c>
      <c r="BX12563">
        <f t="shared" si="706"/>
        <v>1</v>
      </c>
      <c r="BY12563">
        <f t="shared" si="707"/>
        <v>1</v>
      </c>
    </row>
    <row r="12564" spans="1:77">
      <c r="A12564" s="15">
        <v>12559</v>
      </c>
      <c r="BP12564">
        <v>0.795338550427688</v>
      </c>
      <c r="BQ12564">
        <v>16252.8769922481</v>
      </c>
      <c r="BR12564">
        <v>1.37282885100162</v>
      </c>
      <c r="BS12564">
        <v>79521.3892563747</v>
      </c>
      <c r="BW12564" s="29">
        <v>12559</v>
      </c>
      <c r="BX12564">
        <f t="shared" si="706"/>
        <v>1</v>
      </c>
      <c r="BY12564">
        <f t="shared" si="707"/>
        <v>1</v>
      </c>
    </row>
    <row r="12565" spans="1:77">
      <c r="A12565" s="15">
        <v>12560</v>
      </c>
      <c r="BP12565">
        <v>0.815241348048925</v>
      </c>
      <c r="BQ12565">
        <v>16774.1747703871</v>
      </c>
      <c r="BR12565">
        <v>1.38115277784944</v>
      </c>
      <c r="BS12565">
        <v>78696.8518414641</v>
      </c>
      <c r="BW12565" s="29">
        <v>12560</v>
      </c>
      <c r="BX12565">
        <f t="shared" si="706"/>
        <v>1</v>
      </c>
      <c r="BY12565">
        <f t="shared" si="707"/>
        <v>1</v>
      </c>
    </row>
    <row r="12566" spans="1:77">
      <c r="A12566" s="15">
        <v>12561</v>
      </c>
      <c r="BP12566">
        <v>0.836020836603054</v>
      </c>
      <c r="BQ12566">
        <v>10952.8064477353</v>
      </c>
      <c r="BR12566">
        <v>1.43206179674835</v>
      </c>
      <c r="BS12566">
        <v>88033.6564279166</v>
      </c>
      <c r="BW12566" s="29">
        <v>12561</v>
      </c>
      <c r="BX12566">
        <f t="shared" si="706"/>
        <v>1</v>
      </c>
      <c r="BY12566">
        <f t="shared" si="707"/>
        <v>1</v>
      </c>
    </row>
    <row r="12567" spans="1:77">
      <c r="A12567" s="15">
        <v>12562</v>
      </c>
      <c r="BP12567">
        <v>0.840524651299667</v>
      </c>
      <c r="BQ12567">
        <v>16084.4679063366</v>
      </c>
      <c r="BR12567">
        <v>1.4302965866084</v>
      </c>
      <c r="BS12567">
        <v>98076.8652454168</v>
      </c>
      <c r="BW12567" s="29">
        <v>12562</v>
      </c>
      <c r="BX12567">
        <f t="shared" si="706"/>
        <v>1</v>
      </c>
      <c r="BY12567">
        <f t="shared" si="707"/>
        <v>1</v>
      </c>
    </row>
    <row r="12568" spans="1:77">
      <c r="A12568" s="15">
        <v>12563</v>
      </c>
      <c r="BP12568">
        <v>0.817513469982856</v>
      </c>
      <c r="BQ12568">
        <v>18732.2005206967</v>
      </c>
      <c r="BR12568">
        <v>1.42003513143816</v>
      </c>
      <c r="BS12568">
        <v>97564.9194910497</v>
      </c>
      <c r="BW12568" s="29">
        <v>12563</v>
      </c>
      <c r="BX12568">
        <f t="shared" si="706"/>
        <v>1</v>
      </c>
      <c r="BY12568">
        <f t="shared" si="707"/>
        <v>1</v>
      </c>
    </row>
    <row r="12569" spans="1:77">
      <c r="A12569" s="15">
        <v>12564</v>
      </c>
      <c r="BP12569">
        <v>0.868535129166385</v>
      </c>
      <c r="BQ12569">
        <v>15185.6004803252</v>
      </c>
      <c r="BR12569">
        <v>1.52887844948247</v>
      </c>
      <c r="BS12569">
        <v>93243.2502860689</v>
      </c>
      <c r="BW12569" s="29">
        <v>12564</v>
      </c>
      <c r="BX12569">
        <f t="shared" si="706"/>
        <v>1</v>
      </c>
      <c r="BY12569">
        <f t="shared" si="707"/>
        <v>1</v>
      </c>
    </row>
    <row r="12570" spans="1:77">
      <c r="A12570" s="15">
        <v>12565</v>
      </c>
      <c r="BP12570">
        <v>0.822287084364427</v>
      </c>
      <c r="BQ12570">
        <v>12136.2249239846</v>
      </c>
      <c r="BR12570">
        <v>1.4000080870952</v>
      </c>
      <c r="BS12570">
        <v>88713.4690355775</v>
      </c>
      <c r="BW12570" s="29">
        <v>12565</v>
      </c>
      <c r="BX12570">
        <f t="shared" si="706"/>
        <v>1</v>
      </c>
      <c r="BY12570">
        <f t="shared" si="707"/>
        <v>1</v>
      </c>
    </row>
    <row r="12571" spans="1:77">
      <c r="A12571" s="15">
        <v>12566</v>
      </c>
      <c r="BP12571">
        <v>0.772787176788766</v>
      </c>
      <c r="BQ12571">
        <v>13459.9092526273</v>
      </c>
      <c r="BR12571">
        <v>1.32388830381618</v>
      </c>
      <c r="BS12571">
        <v>90798.8536220114</v>
      </c>
      <c r="BW12571" s="29">
        <v>12566</v>
      </c>
      <c r="BX12571">
        <f t="shared" si="706"/>
        <v>1</v>
      </c>
      <c r="BY12571">
        <f t="shared" si="707"/>
        <v>1</v>
      </c>
    </row>
    <row r="12572" spans="1:77">
      <c r="A12572" s="15">
        <v>12567</v>
      </c>
      <c r="BP12572">
        <v>0.839400235395349</v>
      </c>
      <c r="BQ12572">
        <v>13799.7616612283</v>
      </c>
      <c r="BR12572">
        <v>1.46547868823201</v>
      </c>
      <c r="BS12572">
        <v>74461.4337251687</v>
      </c>
      <c r="BW12572" s="29">
        <v>12567</v>
      </c>
      <c r="BX12572">
        <f t="shared" si="706"/>
        <v>1</v>
      </c>
      <c r="BY12572">
        <f t="shared" si="707"/>
        <v>1</v>
      </c>
    </row>
    <row r="12573" spans="1:77">
      <c r="A12573" s="15">
        <v>12568</v>
      </c>
      <c r="BP12573">
        <v>0.894609683830338</v>
      </c>
      <c r="BQ12573">
        <v>12430.4216199515</v>
      </c>
      <c r="BR12573">
        <v>1.55440558686734</v>
      </c>
      <c r="BS12573">
        <v>88189.2317959706</v>
      </c>
      <c r="BW12573" s="29">
        <v>12568</v>
      </c>
      <c r="BX12573">
        <f t="shared" si="706"/>
        <v>1</v>
      </c>
      <c r="BY12573">
        <f t="shared" si="707"/>
        <v>1</v>
      </c>
    </row>
    <row r="12574" spans="1:77">
      <c r="A12574" s="15">
        <v>12569</v>
      </c>
      <c r="BP12574">
        <v>0.824250309270832</v>
      </c>
      <c r="BQ12574">
        <v>12089.3390761217</v>
      </c>
      <c r="BR12574">
        <v>1.39813697684544</v>
      </c>
      <c r="BS12574">
        <v>71098.7379355071</v>
      </c>
      <c r="BW12574" s="29">
        <v>12569</v>
      </c>
      <c r="BX12574">
        <f t="shared" si="706"/>
        <v>1</v>
      </c>
      <c r="BY12574">
        <f t="shared" si="707"/>
        <v>1</v>
      </c>
    </row>
    <row r="12575" spans="1:77">
      <c r="A12575" s="15">
        <v>12570</v>
      </c>
      <c r="BP12575">
        <v>0.806262890278176</v>
      </c>
      <c r="BQ12575">
        <v>15913.9918027196</v>
      </c>
      <c r="BR12575">
        <v>1.40563035111749</v>
      </c>
      <c r="BS12575">
        <v>76932.5301450931</v>
      </c>
      <c r="BW12575" s="29">
        <v>12570</v>
      </c>
      <c r="BX12575">
        <f t="shared" si="706"/>
        <v>1</v>
      </c>
      <c r="BY12575">
        <f t="shared" si="707"/>
        <v>1</v>
      </c>
    </row>
    <row r="12576" spans="1:77">
      <c r="A12576" s="15">
        <v>12571</v>
      </c>
      <c r="BP12576">
        <v>0.80464954034954</v>
      </c>
      <c r="BQ12576">
        <v>13417.087165225</v>
      </c>
      <c r="BR12576">
        <v>1.36156414290055</v>
      </c>
      <c r="BS12576">
        <v>71317.2765327359</v>
      </c>
      <c r="BW12576" s="29">
        <v>12571</v>
      </c>
      <c r="BX12576">
        <f t="shared" si="706"/>
        <v>1</v>
      </c>
      <c r="BY12576">
        <f t="shared" si="707"/>
        <v>1</v>
      </c>
    </row>
    <row r="12577" spans="1:77">
      <c r="A12577" s="15">
        <v>12572</v>
      </c>
      <c r="BP12577">
        <v>0.757472300768665</v>
      </c>
      <c r="BQ12577">
        <v>12487.3224552635</v>
      </c>
      <c r="BR12577">
        <v>1.3082685036087</v>
      </c>
      <c r="BS12577">
        <v>72212.0252887861</v>
      </c>
      <c r="BW12577" s="29">
        <v>12572</v>
      </c>
      <c r="BX12577">
        <f t="shared" si="706"/>
        <v>1</v>
      </c>
      <c r="BY12577">
        <f t="shared" si="707"/>
        <v>1</v>
      </c>
    </row>
    <row r="12578" spans="1:77">
      <c r="A12578" s="15">
        <v>12573</v>
      </c>
      <c r="BP12578">
        <v>0.806688778967772</v>
      </c>
      <c r="BQ12578">
        <v>12491.2312794073</v>
      </c>
      <c r="BR12578">
        <v>1.36938529298079</v>
      </c>
      <c r="BS12578">
        <v>88642.990634734</v>
      </c>
      <c r="BW12578" s="29">
        <v>12573</v>
      </c>
      <c r="BX12578">
        <f t="shared" si="706"/>
        <v>1</v>
      </c>
      <c r="BY12578">
        <f t="shared" si="707"/>
        <v>1</v>
      </c>
    </row>
    <row r="12579" spans="1:77">
      <c r="A12579" s="15">
        <v>12574</v>
      </c>
      <c r="BP12579">
        <v>0.809813542354314</v>
      </c>
      <c r="BQ12579">
        <v>13048.9919017093</v>
      </c>
      <c r="BR12579">
        <v>1.39472941871266</v>
      </c>
      <c r="BS12579">
        <v>74503.7539849221</v>
      </c>
      <c r="BW12579" s="29">
        <v>12574</v>
      </c>
      <c r="BX12579">
        <f t="shared" si="706"/>
        <v>1</v>
      </c>
      <c r="BY12579">
        <f t="shared" si="707"/>
        <v>1</v>
      </c>
    </row>
    <row r="12580" spans="1:77">
      <c r="A12580" s="15">
        <v>12575</v>
      </c>
      <c r="BP12580">
        <v>0.825569473728514</v>
      </c>
      <c r="BQ12580">
        <v>16653.2023475866</v>
      </c>
      <c r="BR12580">
        <v>1.43867213561677</v>
      </c>
      <c r="BS12580">
        <v>99472.3172056885</v>
      </c>
      <c r="BW12580" s="29">
        <v>12575</v>
      </c>
      <c r="BX12580">
        <f t="shared" si="706"/>
        <v>1</v>
      </c>
      <c r="BY12580">
        <f t="shared" si="707"/>
        <v>1</v>
      </c>
    </row>
    <row r="12581" spans="1:77">
      <c r="A12581" s="15">
        <v>12576</v>
      </c>
      <c r="BP12581">
        <v>0.834138759684841</v>
      </c>
      <c r="BQ12581">
        <v>16725.4025561978</v>
      </c>
      <c r="BR12581">
        <v>1.44122750400515</v>
      </c>
      <c r="BS12581">
        <v>77785.8827203795</v>
      </c>
      <c r="BW12581" s="29">
        <v>12576</v>
      </c>
      <c r="BX12581">
        <f t="shared" si="706"/>
        <v>1</v>
      </c>
      <c r="BY12581">
        <f t="shared" si="707"/>
        <v>1</v>
      </c>
    </row>
    <row r="12582" spans="1:77">
      <c r="A12582" s="15">
        <v>12577</v>
      </c>
      <c r="BP12582">
        <v>0.851338101497614</v>
      </c>
      <c r="BQ12582">
        <v>10562.8029038971</v>
      </c>
      <c r="BR12582">
        <v>1.49097544514674</v>
      </c>
      <c r="BS12582">
        <v>71699.2092449348</v>
      </c>
      <c r="BW12582" s="29">
        <v>12577</v>
      </c>
      <c r="BX12582">
        <f t="shared" si="706"/>
        <v>1</v>
      </c>
      <c r="BY12582">
        <f t="shared" si="707"/>
        <v>1</v>
      </c>
    </row>
    <row r="12583" spans="1:77">
      <c r="A12583" s="15">
        <v>12578</v>
      </c>
      <c r="BP12583">
        <v>0.778500865303261</v>
      </c>
      <c r="BQ12583">
        <v>17854.7027007308</v>
      </c>
      <c r="BR12583">
        <v>1.29350457364117</v>
      </c>
      <c r="BS12583">
        <v>77083.5475475745</v>
      </c>
      <c r="BW12583" s="29">
        <v>12578</v>
      </c>
      <c r="BX12583">
        <f t="shared" si="706"/>
        <v>1</v>
      </c>
      <c r="BY12583">
        <f t="shared" si="707"/>
        <v>1</v>
      </c>
    </row>
    <row r="12584" spans="1:77">
      <c r="A12584" s="15">
        <v>12579</v>
      </c>
      <c r="BP12584">
        <v>0.778804804216556</v>
      </c>
      <c r="BQ12584">
        <v>17454.868178941</v>
      </c>
      <c r="BR12584">
        <v>1.34279885258623</v>
      </c>
      <c r="BS12584">
        <v>96129.0558506597</v>
      </c>
      <c r="BW12584" s="29">
        <v>12579</v>
      </c>
      <c r="BX12584">
        <f t="shared" si="706"/>
        <v>1</v>
      </c>
      <c r="BY12584">
        <f t="shared" si="707"/>
        <v>1</v>
      </c>
    </row>
    <row r="12585" spans="1:77">
      <c r="A12585" s="15">
        <v>12580</v>
      </c>
      <c r="BP12585">
        <v>0.820360333023675</v>
      </c>
      <c r="BQ12585">
        <v>12536.2387060302</v>
      </c>
      <c r="BR12585">
        <v>1.42852472124285</v>
      </c>
      <c r="BS12585">
        <v>72603.4729804764</v>
      </c>
      <c r="BW12585" s="29">
        <v>12580</v>
      </c>
      <c r="BX12585">
        <f t="shared" si="706"/>
        <v>1</v>
      </c>
      <c r="BY12585">
        <f t="shared" si="707"/>
        <v>1</v>
      </c>
    </row>
    <row r="12586" spans="1:77">
      <c r="A12586" s="15">
        <v>12581</v>
      </c>
      <c r="BP12586">
        <v>0.853680973740687</v>
      </c>
      <c r="BQ12586">
        <v>11862.9284423543</v>
      </c>
      <c r="BR12586">
        <v>1.47907887866597</v>
      </c>
      <c r="BS12586">
        <v>69771.6192739873</v>
      </c>
      <c r="BW12586" s="29">
        <v>12581</v>
      </c>
      <c r="BX12586">
        <f t="shared" si="706"/>
        <v>1</v>
      </c>
      <c r="BY12586">
        <f t="shared" si="707"/>
        <v>1</v>
      </c>
    </row>
    <row r="12587" spans="1:77">
      <c r="A12587" s="15">
        <v>12582</v>
      </c>
      <c r="BP12587">
        <v>0.808778471541389</v>
      </c>
      <c r="BQ12587">
        <v>13193.3040498405</v>
      </c>
      <c r="BR12587">
        <v>1.39738759657099</v>
      </c>
      <c r="BS12587">
        <v>71369.3278984394</v>
      </c>
      <c r="BW12587" s="29">
        <v>12582</v>
      </c>
      <c r="BX12587">
        <f t="shared" si="706"/>
        <v>1</v>
      </c>
      <c r="BY12587">
        <f t="shared" si="707"/>
        <v>1</v>
      </c>
    </row>
    <row r="12588" spans="1:77">
      <c r="A12588" s="15">
        <v>12583</v>
      </c>
      <c r="BP12588">
        <v>0.825657761948189</v>
      </c>
      <c r="BQ12588">
        <v>15818.4330682005</v>
      </c>
      <c r="BR12588">
        <v>1.43199951785289</v>
      </c>
      <c r="BS12588">
        <v>99789.601077171</v>
      </c>
      <c r="BW12588" s="29">
        <v>12583</v>
      </c>
      <c r="BX12588">
        <f t="shared" si="706"/>
        <v>1</v>
      </c>
      <c r="BY12588">
        <f t="shared" si="707"/>
        <v>1</v>
      </c>
    </row>
    <row r="12589" spans="1:77">
      <c r="A12589" s="15">
        <v>12584</v>
      </c>
      <c r="BP12589">
        <v>0.754576039937359</v>
      </c>
      <c r="BQ12589">
        <v>19978.7886787213</v>
      </c>
      <c r="BR12589">
        <v>1.2993813898374</v>
      </c>
      <c r="BS12589">
        <v>81607.5929624606</v>
      </c>
      <c r="BW12589" s="29">
        <v>12584</v>
      </c>
      <c r="BX12589">
        <f t="shared" si="706"/>
        <v>1</v>
      </c>
      <c r="BY12589">
        <f t="shared" si="707"/>
        <v>1</v>
      </c>
    </row>
    <row r="12590" spans="1:77">
      <c r="A12590" s="15">
        <v>12585</v>
      </c>
      <c r="BP12590">
        <v>0.799302300479079</v>
      </c>
      <c r="BQ12590">
        <v>11323.9613198652</v>
      </c>
      <c r="BR12590">
        <v>1.37792231732189</v>
      </c>
      <c r="BS12590">
        <v>71228.2556323854</v>
      </c>
      <c r="BW12590" s="29">
        <v>12585</v>
      </c>
      <c r="BX12590">
        <f t="shared" si="706"/>
        <v>1</v>
      </c>
      <c r="BY12590">
        <f t="shared" si="707"/>
        <v>1</v>
      </c>
    </row>
    <row r="12591" spans="1:77">
      <c r="A12591" s="15">
        <v>12586</v>
      </c>
      <c r="BP12591">
        <v>0.867606167082542</v>
      </c>
      <c r="BQ12591">
        <v>17263.0690507224</v>
      </c>
      <c r="BR12591">
        <v>1.48053764941991</v>
      </c>
      <c r="BS12591">
        <v>76611.0893978228</v>
      </c>
      <c r="BW12591" s="29">
        <v>12586</v>
      </c>
      <c r="BX12591">
        <f t="shared" si="706"/>
        <v>1</v>
      </c>
      <c r="BY12591">
        <f t="shared" si="707"/>
        <v>1</v>
      </c>
    </row>
    <row r="12592" spans="1:77">
      <c r="A12592" s="15">
        <v>12587</v>
      </c>
      <c r="BP12592">
        <v>0.836451095270991</v>
      </c>
      <c r="BQ12592">
        <v>15283.4734246863</v>
      </c>
      <c r="BR12592">
        <v>1.42004519238232</v>
      </c>
      <c r="BS12592">
        <v>72824.8348182418</v>
      </c>
      <c r="BW12592" s="29">
        <v>12587</v>
      </c>
      <c r="BX12592">
        <f t="shared" si="706"/>
        <v>1</v>
      </c>
      <c r="BY12592">
        <f t="shared" si="707"/>
        <v>1</v>
      </c>
    </row>
    <row r="12593" spans="1:77">
      <c r="A12593" s="15">
        <v>12588</v>
      </c>
      <c r="BP12593">
        <v>0.884746976222715</v>
      </c>
      <c r="BQ12593">
        <v>16213.6429469079</v>
      </c>
      <c r="BR12593">
        <v>1.57102199085503</v>
      </c>
      <c r="BS12593">
        <v>94625.9540443992</v>
      </c>
      <c r="BW12593" s="29">
        <v>12588</v>
      </c>
      <c r="BX12593">
        <f t="shared" si="706"/>
        <v>1</v>
      </c>
      <c r="BY12593">
        <f t="shared" si="707"/>
        <v>1</v>
      </c>
    </row>
    <row r="12594" spans="1:77">
      <c r="A12594" s="15">
        <v>12589</v>
      </c>
      <c r="BP12594">
        <v>0.769232970301955</v>
      </c>
      <c r="BQ12594">
        <v>11694.4355973917</v>
      </c>
      <c r="BR12594">
        <v>1.24487619401487</v>
      </c>
      <c r="BS12594">
        <v>88226.6386237437</v>
      </c>
      <c r="BW12594" s="29">
        <v>12589</v>
      </c>
      <c r="BX12594">
        <f t="shared" si="706"/>
        <v>1</v>
      </c>
      <c r="BY12594">
        <f t="shared" si="707"/>
        <v>1</v>
      </c>
    </row>
    <row r="12595" spans="1:77">
      <c r="A12595" s="15">
        <v>12590</v>
      </c>
      <c r="BP12595">
        <v>0.838784595844606</v>
      </c>
      <c r="BQ12595">
        <v>14150.8218755626</v>
      </c>
      <c r="BR12595">
        <v>1.46161464780411</v>
      </c>
      <c r="BS12595">
        <v>89243.3925941464</v>
      </c>
      <c r="BW12595" s="29">
        <v>12590</v>
      </c>
      <c r="BX12595">
        <f t="shared" si="706"/>
        <v>1</v>
      </c>
      <c r="BY12595">
        <f t="shared" si="707"/>
        <v>1</v>
      </c>
    </row>
    <row r="12596" spans="1:77">
      <c r="A12596" s="15">
        <v>12591</v>
      </c>
      <c r="BP12596">
        <v>0.800400090431185</v>
      </c>
      <c r="BQ12596">
        <v>17351.5972414862</v>
      </c>
      <c r="BR12596">
        <v>1.36062284562559</v>
      </c>
      <c r="BS12596">
        <v>75712.4754418708</v>
      </c>
      <c r="BW12596" s="29">
        <v>12591</v>
      </c>
      <c r="BX12596">
        <f t="shared" si="706"/>
        <v>1</v>
      </c>
      <c r="BY12596">
        <f t="shared" si="707"/>
        <v>1</v>
      </c>
    </row>
    <row r="12597" spans="1:77">
      <c r="A12597" s="15">
        <v>12592</v>
      </c>
      <c r="BP12597">
        <v>0.822548252953777</v>
      </c>
      <c r="BQ12597">
        <v>13718.491401591</v>
      </c>
      <c r="BR12597">
        <v>1.42398074714286</v>
      </c>
      <c r="BS12597">
        <v>76147.923725158</v>
      </c>
      <c r="BW12597" s="29">
        <v>12592</v>
      </c>
      <c r="BX12597">
        <f t="shared" si="706"/>
        <v>1</v>
      </c>
      <c r="BY12597">
        <f t="shared" si="707"/>
        <v>1</v>
      </c>
    </row>
    <row r="12598" spans="1:77">
      <c r="A12598" s="15">
        <v>12593</v>
      </c>
      <c r="BP12598">
        <v>0.817335835673274</v>
      </c>
      <c r="BQ12598">
        <v>10232.722155943</v>
      </c>
      <c r="BR12598">
        <v>1.4290488238944</v>
      </c>
      <c r="BS12598">
        <v>69352.4487522998</v>
      </c>
      <c r="BW12598" s="29">
        <v>12593</v>
      </c>
      <c r="BX12598">
        <f t="shared" si="706"/>
        <v>1</v>
      </c>
      <c r="BY12598">
        <f t="shared" si="707"/>
        <v>1</v>
      </c>
    </row>
    <row r="12599" spans="1:77">
      <c r="A12599" s="15">
        <v>12594</v>
      </c>
      <c r="BP12599">
        <v>0.825390546082796</v>
      </c>
      <c r="BQ12599">
        <v>11959.5671626704</v>
      </c>
      <c r="BR12599">
        <v>1.42789984296621</v>
      </c>
      <c r="BS12599">
        <v>73805.8115505359</v>
      </c>
      <c r="BW12599" s="29">
        <v>12594</v>
      </c>
      <c r="BX12599">
        <f t="shared" si="706"/>
        <v>1</v>
      </c>
      <c r="BY12599">
        <f t="shared" si="707"/>
        <v>1</v>
      </c>
    </row>
    <row r="12600" spans="1:77">
      <c r="A12600" s="15">
        <v>12595</v>
      </c>
      <c r="BP12600">
        <v>0.77931979794239</v>
      </c>
      <c r="BQ12600">
        <v>19253.345814739</v>
      </c>
      <c r="BR12600">
        <v>1.32908214344992</v>
      </c>
      <c r="BS12600">
        <v>78583.6912215585</v>
      </c>
      <c r="BW12600" s="29">
        <v>12595</v>
      </c>
      <c r="BX12600">
        <f t="shared" si="706"/>
        <v>1</v>
      </c>
      <c r="BY12600">
        <f t="shared" si="707"/>
        <v>1</v>
      </c>
    </row>
    <row r="12601" spans="1:77">
      <c r="A12601" s="15">
        <v>12596</v>
      </c>
      <c r="BP12601">
        <v>0.80544070266564</v>
      </c>
      <c r="BQ12601">
        <v>12327.9026388556</v>
      </c>
      <c r="BR12601">
        <v>1.40493341372908</v>
      </c>
      <c r="BS12601">
        <v>71369.4823213895</v>
      </c>
      <c r="BW12601" s="29">
        <v>12596</v>
      </c>
      <c r="BX12601">
        <f t="shared" si="706"/>
        <v>1</v>
      </c>
      <c r="BY12601">
        <f t="shared" si="707"/>
        <v>1</v>
      </c>
    </row>
    <row r="12602" spans="1:77">
      <c r="A12602" s="15">
        <v>12597</v>
      </c>
      <c r="BP12602">
        <v>0.793571923157484</v>
      </c>
      <c r="BQ12602">
        <v>15480.559010592</v>
      </c>
      <c r="BR12602">
        <v>1.36918073105221</v>
      </c>
      <c r="BS12602">
        <v>76701.870296153</v>
      </c>
      <c r="BW12602" s="29">
        <v>12597</v>
      </c>
      <c r="BX12602">
        <f t="shared" si="706"/>
        <v>1</v>
      </c>
      <c r="BY12602">
        <f t="shared" si="707"/>
        <v>1</v>
      </c>
    </row>
    <row r="12603" spans="1:77">
      <c r="A12603" s="15">
        <v>12598</v>
      </c>
      <c r="BP12603">
        <v>0.842355218162422</v>
      </c>
      <c r="BQ12603">
        <v>10959.3246284949</v>
      </c>
      <c r="BR12603">
        <v>1.42102560295975</v>
      </c>
      <c r="BS12603">
        <v>67691.0462455764</v>
      </c>
      <c r="BW12603" s="29">
        <v>12598</v>
      </c>
      <c r="BX12603">
        <f t="shared" si="706"/>
        <v>1</v>
      </c>
      <c r="BY12603">
        <f t="shared" si="707"/>
        <v>1</v>
      </c>
    </row>
    <row r="12604" spans="1:77">
      <c r="A12604" s="15">
        <v>12599</v>
      </c>
      <c r="BP12604">
        <v>0.824402899739328</v>
      </c>
      <c r="BQ12604">
        <v>11745.5958737008</v>
      </c>
      <c r="BR12604">
        <v>1.42271777052329</v>
      </c>
      <c r="BS12604">
        <v>71115.382618941</v>
      </c>
      <c r="BW12604" s="29">
        <v>12599</v>
      </c>
      <c r="BX12604">
        <f t="shared" si="706"/>
        <v>1</v>
      </c>
      <c r="BY12604">
        <f t="shared" si="707"/>
        <v>1</v>
      </c>
    </row>
    <row r="12605" spans="1:77">
      <c r="A12605" s="15">
        <v>12600</v>
      </c>
      <c r="BP12605">
        <v>0.779056837978939</v>
      </c>
      <c r="BQ12605">
        <v>22900.8420277312</v>
      </c>
      <c r="BR12605">
        <v>1.31523573824641</v>
      </c>
      <c r="BS12605">
        <v>100655.521805104</v>
      </c>
      <c r="BW12605" s="29">
        <v>12600</v>
      </c>
      <c r="BX12605">
        <f t="shared" si="706"/>
        <v>1</v>
      </c>
      <c r="BY12605">
        <f t="shared" si="707"/>
        <v>1</v>
      </c>
    </row>
    <row r="12606" spans="1:77">
      <c r="A12606" s="15">
        <v>12601</v>
      </c>
      <c r="BP12606">
        <v>0.773591853756753</v>
      </c>
      <c r="BQ12606">
        <v>19215.0429264031</v>
      </c>
      <c r="BR12606">
        <v>1.3209829947495</v>
      </c>
      <c r="BS12606">
        <v>78327.6403659479</v>
      </c>
      <c r="BW12606" s="29">
        <v>12601</v>
      </c>
      <c r="BX12606">
        <f t="shared" si="706"/>
        <v>1</v>
      </c>
      <c r="BY12606">
        <f t="shared" si="707"/>
        <v>1</v>
      </c>
    </row>
    <row r="12607" spans="1:77">
      <c r="A12607" s="15">
        <v>12602</v>
      </c>
      <c r="BP12607">
        <v>0.825859487465352</v>
      </c>
      <c r="BQ12607">
        <v>14145.3623331862</v>
      </c>
      <c r="BR12607">
        <v>1.43847054681965</v>
      </c>
      <c r="BS12607">
        <v>75615.8759108813</v>
      </c>
      <c r="BW12607" s="29">
        <v>12602</v>
      </c>
      <c r="BX12607">
        <f t="shared" si="706"/>
        <v>1</v>
      </c>
      <c r="BY12607">
        <f t="shared" si="707"/>
        <v>1</v>
      </c>
    </row>
    <row r="12608" spans="1:77">
      <c r="A12608" s="15">
        <v>12603</v>
      </c>
      <c r="BP12608">
        <v>0.791513504428293</v>
      </c>
      <c r="BQ12608">
        <v>14555.6408523472</v>
      </c>
      <c r="BR12608">
        <v>1.36805926718279</v>
      </c>
      <c r="BS12608">
        <v>78277.4528155581</v>
      </c>
      <c r="BW12608" s="29">
        <v>12603</v>
      </c>
      <c r="BX12608">
        <f t="shared" si="706"/>
        <v>1</v>
      </c>
      <c r="BY12608">
        <f t="shared" si="707"/>
        <v>1</v>
      </c>
    </row>
    <row r="12609" spans="1:77">
      <c r="A12609" s="15">
        <v>12604</v>
      </c>
      <c r="BP12609">
        <v>0.803089811242394</v>
      </c>
      <c r="BQ12609">
        <v>16725.7901838171</v>
      </c>
      <c r="BR12609">
        <v>1.36765586657834</v>
      </c>
      <c r="BS12609">
        <v>92025.4892561997</v>
      </c>
      <c r="BW12609" s="29">
        <v>12604</v>
      </c>
      <c r="BX12609">
        <f t="shared" si="706"/>
        <v>1</v>
      </c>
      <c r="BY12609">
        <f t="shared" si="707"/>
        <v>1</v>
      </c>
    </row>
    <row r="12610" spans="1:77">
      <c r="A12610" s="15">
        <v>12605</v>
      </c>
      <c r="BP12610">
        <v>0.790567833047375</v>
      </c>
      <c r="BQ12610">
        <v>15407.1662477644</v>
      </c>
      <c r="BR12610">
        <v>1.3473830065214</v>
      </c>
      <c r="BS12610">
        <v>92391.132636386</v>
      </c>
      <c r="BW12610" s="29">
        <v>12605</v>
      </c>
      <c r="BX12610">
        <f t="shared" si="706"/>
        <v>1</v>
      </c>
      <c r="BY12610">
        <f t="shared" si="707"/>
        <v>1</v>
      </c>
    </row>
    <row r="12611" spans="1:77">
      <c r="A12611" s="15">
        <v>12606</v>
      </c>
      <c r="BP12611">
        <v>0.803033939430238</v>
      </c>
      <c r="BQ12611">
        <v>17686.108564899</v>
      </c>
      <c r="BR12611">
        <v>1.39699507816375</v>
      </c>
      <c r="BS12611">
        <v>77458.0833127965</v>
      </c>
      <c r="BW12611" s="29">
        <v>12606</v>
      </c>
      <c r="BX12611">
        <f t="shared" si="706"/>
        <v>1</v>
      </c>
      <c r="BY12611">
        <f t="shared" si="707"/>
        <v>1</v>
      </c>
    </row>
    <row r="12612" spans="1:77">
      <c r="A12612" s="15">
        <v>12607</v>
      </c>
      <c r="BP12612">
        <v>0.796230823133784</v>
      </c>
      <c r="BQ12612">
        <v>16982.5290230763</v>
      </c>
      <c r="BR12612">
        <v>1.30670249305392</v>
      </c>
      <c r="BS12612">
        <v>76650.125729787</v>
      </c>
      <c r="BW12612" s="29">
        <v>12607</v>
      </c>
      <c r="BX12612">
        <f t="shared" si="706"/>
        <v>1</v>
      </c>
      <c r="BY12612">
        <f t="shared" si="707"/>
        <v>1</v>
      </c>
    </row>
    <row r="12613" spans="1:77">
      <c r="A12613" s="15">
        <v>12608</v>
      </c>
      <c r="BP12613">
        <v>0.864870274423662</v>
      </c>
      <c r="BQ12613">
        <v>14633.8811994326</v>
      </c>
      <c r="BR12613">
        <v>1.5148778995477</v>
      </c>
      <c r="BS12613">
        <v>74767.8281654639</v>
      </c>
      <c r="BW12613" s="29">
        <v>12608</v>
      </c>
      <c r="BX12613">
        <f t="shared" si="706"/>
        <v>1</v>
      </c>
      <c r="BY12613">
        <f t="shared" si="707"/>
        <v>1</v>
      </c>
    </row>
    <row r="12614" spans="1:77">
      <c r="A12614" s="15">
        <v>12609</v>
      </c>
      <c r="BP12614">
        <v>0.757052594550574</v>
      </c>
      <c r="BQ12614">
        <v>16330.4539662235</v>
      </c>
      <c r="BR12614">
        <v>1.26577360986061</v>
      </c>
      <c r="BS12614">
        <v>75369.4979934115</v>
      </c>
      <c r="BW12614" s="29">
        <v>12609</v>
      </c>
      <c r="BX12614">
        <f t="shared" si="706"/>
        <v>1</v>
      </c>
      <c r="BY12614">
        <f t="shared" si="707"/>
        <v>1</v>
      </c>
    </row>
    <row r="12615" spans="1:77">
      <c r="A12615" s="15">
        <v>12610</v>
      </c>
      <c r="BP12615">
        <v>0.732751491524136</v>
      </c>
      <c r="BQ12615">
        <v>14292.0049708685</v>
      </c>
      <c r="BR12615">
        <v>1.2371937429629</v>
      </c>
      <c r="BS12615">
        <v>72113.6284973346</v>
      </c>
      <c r="BW12615" s="29">
        <v>12610</v>
      </c>
      <c r="BX12615">
        <f t="shared" ref="BX12615:BX12678" si="708">IF(BU12615=MAX($BU12615:$BV12615),1,0)</f>
        <v>1</v>
      </c>
      <c r="BY12615">
        <f t="shared" ref="BY12615:BY12678" si="709">IF(BV12615=MAX($BU12615:$BV12615),1,0)</f>
        <v>1</v>
      </c>
    </row>
    <row r="12616" spans="1:77">
      <c r="A12616" s="15">
        <v>12611</v>
      </c>
      <c r="BP12616">
        <v>0.842079801173976</v>
      </c>
      <c r="BQ12616">
        <v>14357.5991284704</v>
      </c>
      <c r="BR12616">
        <v>1.43176029732257</v>
      </c>
      <c r="BS12616">
        <v>90990.9788846574</v>
      </c>
      <c r="BW12616" s="29">
        <v>12611</v>
      </c>
      <c r="BX12616">
        <f t="shared" si="708"/>
        <v>1</v>
      </c>
      <c r="BY12616">
        <f t="shared" si="709"/>
        <v>1</v>
      </c>
    </row>
    <row r="12617" spans="1:77">
      <c r="A12617" s="15">
        <v>12612</v>
      </c>
      <c r="BP12617">
        <v>0.859854839016012</v>
      </c>
      <c r="BQ12617">
        <v>16060.7296658246</v>
      </c>
      <c r="BR12617">
        <v>1.45853654316557</v>
      </c>
      <c r="BS12617">
        <v>93742.7237503317</v>
      </c>
      <c r="BW12617" s="29">
        <v>12612</v>
      </c>
      <c r="BX12617">
        <f t="shared" si="708"/>
        <v>1</v>
      </c>
      <c r="BY12617">
        <f t="shared" si="709"/>
        <v>1</v>
      </c>
    </row>
    <row r="12618" spans="1:77">
      <c r="A12618" s="15">
        <v>12613</v>
      </c>
      <c r="BP12618">
        <v>0.779725468046135</v>
      </c>
      <c r="BQ12618">
        <v>15257.2775993301</v>
      </c>
      <c r="BR12618">
        <v>1.35518214954087</v>
      </c>
      <c r="BS12618">
        <v>74408.0970032611</v>
      </c>
      <c r="BW12618" s="29">
        <v>12613</v>
      </c>
      <c r="BX12618">
        <f t="shared" si="708"/>
        <v>1</v>
      </c>
      <c r="BY12618">
        <f t="shared" si="709"/>
        <v>1</v>
      </c>
    </row>
    <row r="12619" spans="1:77">
      <c r="A12619" s="15">
        <v>12614</v>
      </c>
      <c r="BP12619">
        <v>0.761056486407872</v>
      </c>
      <c r="BQ12619">
        <v>14640.2456369775</v>
      </c>
      <c r="BR12619">
        <v>1.2853285488978</v>
      </c>
      <c r="BS12619">
        <v>92947.4500396391</v>
      </c>
      <c r="BW12619" s="29">
        <v>12614</v>
      </c>
      <c r="BX12619">
        <f t="shared" si="708"/>
        <v>1</v>
      </c>
      <c r="BY12619">
        <f t="shared" si="709"/>
        <v>1</v>
      </c>
    </row>
    <row r="12620" spans="1:77">
      <c r="A12620" s="15">
        <v>12615</v>
      </c>
      <c r="BP12620">
        <v>0.792393974535524</v>
      </c>
      <c r="BQ12620">
        <v>14715.2930399885</v>
      </c>
      <c r="BR12620">
        <v>1.38239525269148</v>
      </c>
      <c r="BS12620">
        <v>74054.6937420348</v>
      </c>
      <c r="BW12620" s="29">
        <v>12615</v>
      </c>
      <c r="BX12620">
        <f t="shared" si="708"/>
        <v>1</v>
      </c>
      <c r="BY12620">
        <f t="shared" si="709"/>
        <v>1</v>
      </c>
    </row>
    <row r="12621" spans="1:77">
      <c r="A12621" s="15">
        <v>12616</v>
      </c>
      <c r="BP12621">
        <v>0.827072470199118</v>
      </c>
      <c r="BQ12621">
        <v>10030.9478106813</v>
      </c>
      <c r="BR12621">
        <v>1.42708742833686</v>
      </c>
      <c r="BS12621">
        <v>85251.6450408004</v>
      </c>
      <c r="BW12621" s="29">
        <v>12616</v>
      </c>
      <c r="BX12621">
        <f t="shared" si="708"/>
        <v>1</v>
      </c>
      <c r="BY12621">
        <f t="shared" si="709"/>
        <v>1</v>
      </c>
    </row>
    <row r="12622" spans="1:77">
      <c r="A12622" s="15">
        <v>12617</v>
      </c>
      <c r="BP12622">
        <v>0.802884955978232</v>
      </c>
      <c r="BQ12622">
        <v>13711.7648766742</v>
      </c>
      <c r="BR12622">
        <v>1.38586582578667</v>
      </c>
      <c r="BS12622">
        <v>72696.5662229498</v>
      </c>
      <c r="BW12622" s="29">
        <v>12617</v>
      </c>
      <c r="BX12622">
        <f t="shared" si="708"/>
        <v>1</v>
      </c>
      <c r="BY12622">
        <f t="shared" si="709"/>
        <v>1</v>
      </c>
    </row>
    <row r="12623" spans="1:77">
      <c r="A12623" s="15">
        <v>12618</v>
      </c>
      <c r="BP12623">
        <v>0.778146908583278</v>
      </c>
      <c r="BQ12623">
        <v>14638.8832534028</v>
      </c>
      <c r="BR12623">
        <v>1.32624813183847</v>
      </c>
      <c r="BS12623">
        <v>73451.11478775</v>
      </c>
      <c r="BW12623" s="29">
        <v>12618</v>
      </c>
      <c r="BX12623">
        <f t="shared" si="708"/>
        <v>1</v>
      </c>
      <c r="BY12623">
        <f t="shared" si="709"/>
        <v>1</v>
      </c>
    </row>
    <row r="12624" spans="1:77">
      <c r="A12624" s="15">
        <v>12619</v>
      </c>
      <c r="BP12624">
        <v>0.839895668153586</v>
      </c>
      <c r="BQ12624">
        <v>13551.7578041392</v>
      </c>
      <c r="BR12624">
        <v>1.46152079910524</v>
      </c>
      <c r="BS12624">
        <v>72119.325328098</v>
      </c>
      <c r="BW12624" s="29">
        <v>12619</v>
      </c>
      <c r="BX12624">
        <f t="shared" si="708"/>
        <v>1</v>
      </c>
      <c r="BY12624">
        <f t="shared" si="709"/>
        <v>1</v>
      </c>
    </row>
    <row r="12625" spans="1:77">
      <c r="A12625" s="15">
        <v>12620</v>
      </c>
      <c r="BP12625">
        <v>0.805460196898297</v>
      </c>
      <c r="BQ12625">
        <v>12307.8939559756</v>
      </c>
      <c r="BR12625">
        <v>1.35462849767085</v>
      </c>
      <c r="BS12625">
        <v>89017.413132313</v>
      </c>
      <c r="BW12625" s="29">
        <v>12620</v>
      </c>
      <c r="BX12625">
        <f t="shared" si="708"/>
        <v>1</v>
      </c>
      <c r="BY12625">
        <f t="shared" si="709"/>
        <v>1</v>
      </c>
    </row>
    <row r="12626" spans="1:77">
      <c r="A12626" s="15">
        <v>12621</v>
      </c>
      <c r="BP12626">
        <v>0.804362398883731</v>
      </c>
      <c r="BQ12626">
        <v>15329.4545650412</v>
      </c>
      <c r="BR12626">
        <v>1.36933786290331</v>
      </c>
      <c r="BS12626">
        <v>74577.0455510012</v>
      </c>
      <c r="BW12626" s="29">
        <v>12621</v>
      </c>
      <c r="BX12626">
        <f t="shared" si="708"/>
        <v>1</v>
      </c>
      <c r="BY12626">
        <f t="shared" si="709"/>
        <v>1</v>
      </c>
    </row>
    <row r="12627" spans="1:77">
      <c r="A12627" s="15">
        <v>12622</v>
      </c>
      <c r="BP12627">
        <v>0.756682006712567</v>
      </c>
      <c r="BQ12627">
        <v>14291.272150602</v>
      </c>
      <c r="BR12627">
        <v>1.26818544652247</v>
      </c>
      <c r="BS12627">
        <v>72876.6299411745</v>
      </c>
      <c r="BW12627" s="29">
        <v>12622</v>
      </c>
      <c r="BX12627">
        <f t="shared" si="708"/>
        <v>1</v>
      </c>
      <c r="BY12627">
        <f t="shared" si="709"/>
        <v>1</v>
      </c>
    </row>
    <row r="12628" spans="1:77">
      <c r="A12628" s="15">
        <v>12623</v>
      </c>
      <c r="BP12628">
        <v>0.801329762817092</v>
      </c>
      <c r="BQ12628">
        <v>12759.9063772785</v>
      </c>
      <c r="BR12628">
        <v>1.37451866134529</v>
      </c>
      <c r="BS12628">
        <v>70655.0201033747</v>
      </c>
      <c r="BW12628" s="29">
        <v>12623</v>
      </c>
      <c r="BX12628">
        <f t="shared" si="708"/>
        <v>1</v>
      </c>
      <c r="BY12628">
        <f t="shared" si="709"/>
        <v>1</v>
      </c>
    </row>
    <row r="12629" spans="1:77">
      <c r="A12629" s="15">
        <v>12624</v>
      </c>
      <c r="BP12629">
        <v>0.820351298323547</v>
      </c>
      <c r="BQ12629">
        <v>12168.4311728569</v>
      </c>
      <c r="BR12629">
        <v>1.42885254700127</v>
      </c>
      <c r="BS12629">
        <v>69461.8015389089</v>
      </c>
      <c r="BW12629" s="29">
        <v>12624</v>
      </c>
      <c r="BX12629">
        <f t="shared" si="708"/>
        <v>1</v>
      </c>
      <c r="BY12629">
        <f t="shared" si="709"/>
        <v>1</v>
      </c>
    </row>
    <row r="12630" spans="1:77">
      <c r="A12630" s="15">
        <v>12625</v>
      </c>
      <c r="BP12630">
        <v>0.817099694864955</v>
      </c>
      <c r="BQ12630">
        <v>16722.9535909553</v>
      </c>
      <c r="BR12630">
        <v>1.39817018426924</v>
      </c>
      <c r="BS12630">
        <v>75187.9342982761</v>
      </c>
      <c r="BW12630" s="29">
        <v>12625</v>
      </c>
      <c r="BX12630">
        <f t="shared" si="708"/>
        <v>1</v>
      </c>
      <c r="BY12630">
        <f t="shared" si="709"/>
        <v>1</v>
      </c>
    </row>
    <row r="12631" spans="1:77">
      <c r="A12631" s="15">
        <v>12626</v>
      </c>
      <c r="BP12631">
        <v>0.82255098686669</v>
      </c>
      <c r="BQ12631">
        <v>12296.1442886945</v>
      </c>
      <c r="BR12631">
        <v>1.44506491382002</v>
      </c>
      <c r="BS12631">
        <v>91404.2893806667</v>
      </c>
      <c r="BW12631" s="29">
        <v>12626</v>
      </c>
      <c r="BX12631">
        <f t="shared" si="708"/>
        <v>1</v>
      </c>
      <c r="BY12631">
        <f t="shared" si="709"/>
        <v>1</v>
      </c>
    </row>
    <row r="12632" spans="1:77">
      <c r="A12632" s="15">
        <v>12627</v>
      </c>
      <c r="BP12632">
        <v>0.795453881465855</v>
      </c>
      <c r="BQ12632">
        <v>12437.1959966808</v>
      </c>
      <c r="BR12632">
        <v>1.37464884522367</v>
      </c>
      <c r="BS12632">
        <v>89570.3797358304</v>
      </c>
      <c r="BW12632" s="29">
        <v>12627</v>
      </c>
      <c r="BX12632">
        <f t="shared" si="708"/>
        <v>1</v>
      </c>
      <c r="BY12632">
        <f t="shared" si="709"/>
        <v>1</v>
      </c>
    </row>
    <row r="12633" spans="1:77">
      <c r="A12633" s="15">
        <v>12628</v>
      </c>
      <c r="BP12633">
        <v>0.825841741589552</v>
      </c>
      <c r="BQ12633">
        <v>15801.2985079867</v>
      </c>
      <c r="BR12633">
        <v>1.40943331813307</v>
      </c>
      <c r="BS12633">
        <v>75677.7134548375</v>
      </c>
      <c r="BW12633" s="29">
        <v>12628</v>
      </c>
      <c r="BX12633">
        <f t="shared" si="708"/>
        <v>1</v>
      </c>
      <c r="BY12633">
        <f t="shared" si="709"/>
        <v>1</v>
      </c>
    </row>
    <row r="12634" spans="1:77">
      <c r="A12634" s="15">
        <v>12629</v>
      </c>
      <c r="BP12634">
        <v>0.855596691831392</v>
      </c>
      <c r="BQ12634">
        <v>11524.8347800012</v>
      </c>
      <c r="BR12634">
        <v>1.49219324844341</v>
      </c>
      <c r="BS12634">
        <v>72459.7317461411</v>
      </c>
      <c r="BW12634" s="29">
        <v>12629</v>
      </c>
      <c r="BX12634">
        <f t="shared" si="708"/>
        <v>1</v>
      </c>
      <c r="BY12634">
        <f t="shared" si="709"/>
        <v>1</v>
      </c>
    </row>
    <row r="12635" spans="1:77">
      <c r="A12635" s="15">
        <v>12630</v>
      </c>
      <c r="BP12635">
        <v>0.795686177938107</v>
      </c>
      <c r="BQ12635">
        <v>13581.772302506</v>
      </c>
      <c r="BR12635">
        <v>1.39070530490384</v>
      </c>
      <c r="BS12635">
        <v>73874.3127723515</v>
      </c>
      <c r="BW12635" s="29">
        <v>12630</v>
      </c>
      <c r="BX12635">
        <f t="shared" si="708"/>
        <v>1</v>
      </c>
      <c r="BY12635">
        <f t="shared" si="709"/>
        <v>1</v>
      </c>
    </row>
    <row r="12636" spans="1:77">
      <c r="A12636" s="15">
        <v>12631</v>
      </c>
      <c r="BP12636">
        <v>0.743868160797153</v>
      </c>
      <c r="BQ12636">
        <v>15452.2760063374</v>
      </c>
      <c r="BR12636">
        <v>1.27583224368688</v>
      </c>
      <c r="BS12636">
        <v>72898.9659787351</v>
      </c>
      <c r="BW12636" s="29">
        <v>12631</v>
      </c>
      <c r="BX12636">
        <f t="shared" si="708"/>
        <v>1</v>
      </c>
      <c r="BY12636">
        <f t="shared" si="709"/>
        <v>1</v>
      </c>
    </row>
    <row r="12637" spans="1:77">
      <c r="A12637" s="15">
        <v>12632</v>
      </c>
      <c r="BP12637">
        <v>0.774054080225172</v>
      </c>
      <c r="BQ12637">
        <v>13310.1152787453</v>
      </c>
      <c r="BR12637">
        <v>1.32364766236376</v>
      </c>
      <c r="BS12637">
        <v>92089.8087712541</v>
      </c>
      <c r="BW12637" s="29">
        <v>12632</v>
      </c>
      <c r="BX12637">
        <f t="shared" si="708"/>
        <v>1</v>
      </c>
      <c r="BY12637">
        <f t="shared" si="709"/>
        <v>1</v>
      </c>
    </row>
    <row r="12638" spans="1:77">
      <c r="A12638" s="15">
        <v>12633</v>
      </c>
      <c r="BP12638">
        <v>0.834761520045197</v>
      </c>
      <c r="BQ12638">
        <v>10731.727708359</v>
      </c>
      <c r="BR12638">
        <v>1.44421271465566</v>
      </c>
      <c r="BS12638">
        <v>86250.3339945057</v>
      </c>
      <c r="BW12638" s="29">
        <v>12633</v>
      </c>
      <c r="BX12638">
        <f t="shared" si="708"/>
        <v>1</v>
      </c>
      <c r="BY12638">
        <f t="shared" si="709"/>
        <v>1</v>
      </c>
    </row>
    <row r="12639" spans="1:77">
      <c r="A12639" s="15">
        <v>12634</v>
      </c>
      <c r="BP12639">
        <v>0.765734509950402</v>
      </c>
      <c r="BQ12639">
        <v>18968.7514030703</v>
      </c>
      <c r="BR12639">
        <v>1.28174436829796</v>
      </c>
      <c r="BS12639">
        <v>78559.5263365107</v>
      </c>
      <c r="BW12639" s="29">
        <v>12634</v>
      </c>
      <c r="BX12639">
        <f t="shared" si="708"/>
        <v>1</v>
      </c>
      <c r="BY12639">
        <f t="shared" si="709"/>
        <v>1</v>
      </c>
    </row>
    <row r="12640" spans="1:77">
      <c r="A12640" s="15">
        <v>12635</v>
      </c>
      <c r="BP12640">
        <v>0.789640631729417</v>
      </c>
      <c r="BQ12640">
        <v>12413.3362895307</v>
      </c>
      <c r="BR12640">
        <v>1.36867161588397</v>
      </c>
      <c r="BS12640">
        <v>90695.0105378412</v>
      </c>
      <c r="BW12640" s="29">
        <v>12635</v>
      </c>
      <c r="BX12640">
        <f t="shared" si="708"/>
        <v>1</v>
      </c>
      <c r="BY12640">
        <f t="shared" si="709"/>
        <v>1</v>
      </c>
    </row>
    <row r="12641" spans="1:77">
      <c r="A12641" s="15">
        <v>12636</v>
      </c>
      <c r="BP12641">
        <v>0.780684478535507</v>
      </c>
      <c r="BQ12641">
        <v>12406.0848986973</v>
      </c>
      <c r="BR12641">
        <v>1.33867222969519</v>
      </c>
      <c r="BS12641">
        <v>72009.6403485402</v>
      </c>
      <c r="BW12641" s="29">
        <v>12636</v>
      </c>
      <c r="BX12641">
        <f t="shared" si="708"/>
        <v>1</v>
      </c>
      <c r="BY12641">
        <f t="shared" si="709"/>
        <v>1</v>
      </c>
    </row>
    <row r="12642" spans="1:77">
      <c r="A12642" s="15">
        <v>12637</v>
      </c>
      <c r="BP12642">
        <v>0.786109045291704</v>
      </c>
      <c r="BQ12642">
        <v>17927.9483820923</v>
      </c>
      <c r="BR12642">
        <v>1.35410194987194</v>
      </c>
      <c r="BS12642">
        <v>82344.9791777155</v>
      </c>
      <c r="BW12642" s="29">
        <v>12637</v>
      </c>
      <c r="BX12642">
        <f t="shared" si="708"/>
        <v>1</v>
      </c>
      <c r="BY12642">
        <f t="shared" si="709"/>
        <v>1</v>
      </c>
    </row>
    <row r="12643" spans="1:77">
      <c r="A12643" s="15">
        <v>12638</v>
      </c>
      <c r="BP12643">
        <v>0.846622855005681</v>
      </c>
      <c r="BQ12643">
        <v>17397.7521554408</v>
      </c>
      <c r="BR12643">
        <v>1.45766876069883</v>
      </c>
      <c r="BS12643">
        <v>80217.3764898801</v>
      </c>
      <c r="BW12643" s="29">
        <v>12638</v>
      </c>
      <c r="BX12643">
        <f t="shared" si="708"/>
        <v>1</v>
      </c>
      <c r="BY12643">
        <f t="shared" si="709"/>
        <v>1</v>
      </c>
    </row>
    <row r="12644" spans="1:77">
      <c r="A12644" s="15">
        <v>12639</v>
      </c>
      <c r="BP12644">
        <v>0.797578386575758</v>
      </c>
      <c r="BQ12644">
        <v>16374.8454621554</v>
      </c>
      <c r="BR12644">
        <v>1.3316219928817</v>
      </c>
      <c r="BS12644">
        <v>75704.3508818278</v>
      </c>
      <c r="BW12644" s="29">
        <v>12639</v>
      </c>
      <c r="BX12644">
        <f t="shared" si="708"/>
        <v>1</v>
      </c>
      <c r="BY12644">
        <f t="shared" si="709"/>
        <v>1</v>
      </c>
    </row>
    <row r="12645" spans="1:77">
      <c r="A12645" s="15">
        <v>12640</v>
      </c>
      <c r="BP12645">
        <v>0.798904191382899</v>
      </c>
      <c r="BQ12645">
        <v>14110.5575048706</v>
      </c>
      <c r="BR12645">
        <v>1.37801728646028</v>
      </c>
      <c r="BS12645">
        <v>90419.5695337047</v>
      </c>
      <c r="BW12645" s="29">
        <v>12640</v>
      </c>
      <c r="BX12645">
        <f t="shared" si="708"/>
        <v>1</v>
      </c>
      <c r="BY12645">
        <f t="shared" si="709"/>
        <v>1</v>
      </c>
    </row>
    <row r="12646" spans="1:77">
      <c r="A12646" s="15">
        <v>12641</v>
      </c>
      <c r="BP12646">
        <v>0.711958478415936</v>
      </c>
      <c r="BQ12646">
        <v>15048.7208357692</v>
      </c>
      <c r="BR12646">
        <v>1.19847118505114</v>
      </c>
      <c r="BS12646">
        <v>79050.3673491055</v>
      </c>
      <c r="BW12646" s="29">
        <v>12641</v>
      </c>
      <c r="BX12646">
        <f t="shared" si="708"/>
        <v>1</v>
      </c>
      <c r="BY12646">
        <f t="shared" si="709"/>
        <v>1</v>
      </c>
    </row>
    <row r="12647" spans="1:77">
      <c r="A12647" s="15">
        <v>12642</v>
      </c>
      <c r="BP12647">
        <v>0.810525430342647</v>
      </c>
      <c r="BQ12647">
        <v>16920.718817222</v>
      </c>
      <c r="BR12647">
        <v>1.36036398436807</v>
      </c>
      <c r="BS12647">
        <v>78934.5300882411</v>
      </c>
      <c r="BW12647" s="29">
        <v>12642</v>
      </c>
      <c r="BX12647">
        <f t="shared" si="708"/>
        <v>1</v>
      </c>
      <c r="BY12647">
        <f t="shared" si="709"/>
        <v>1</v>
      </c>
    </row>
    <row r="12648" spans="1:77">
      <c r="A12648" s="15">
        <v>12643</v>
      </c>
      <c r="BP12648">
        <v>0.811125600014158</v>
      </c>
      <c r="BQ12648">
        <v>16072.5651522885</v>
      </c>
      <c r="BR12648">
        <v>1.41404333241194</v>
      </c>
      <c r="BS12648">
        <v>73714.8389299918</v>
      </c>
      <c r="BW12648" s="29">
        <v>12643</v>
      </c>
      <c r="BX12648">
        <f t="shared" si="708"/>
        <v>1</v>
      </c>
      <c r="BY12648">
        <f t="shared" si="709"/>
        <v>1</v>
      </c>
    </row>
    <row r="12649" spans="1:77">
      <c r="A12649" s="15">
        <v>12644</v>
      </c>
      <c r="BP12649">
        <v>0.779193035710151</v>
      </c>
      <c r="BQ12649">
        <v>9641.29106789859</v>
      </c>
      <c r="BR12649">
        <v>1.33988616218604</v>
      </c>
      <c r="BS12649">
        <v>65973.4592494355</v>
      </c>
      <c r="BW12649" s="29">
        <v>12644</v>
      </c>
      <c r="BX12649">
        <f t="shared" si="708"/>
        <v>1</v>
      </c>
      <c r="BY12649">
        <f t="shared" si="709"/>
        <v>1</v>
      </c>
    </row>
    <row r="12650" spans="1:77">
      <c r="A12650" s="15">
        <v>12645</v>
      </c>
      <c r="BP12650">
        <v>0.736177033921665</v>
      </c>
      <c r="BQ12650">
        <v>11225.5238572032</v>
      </c>
      <c r="BR12650">
        <v>1.22948701117802</v>
      </c>
      <c r="BS12650">
        <v>68216.1757749153</v>
      </c>
      <c r="BW12650" s="29">
        <v>12645</v>
      </c>
      <c r="BX12650">
        <f t="shared" si="708"/>
        <v>1</v>
      </c>
      <c r="BY12650">
        <f t="shared" si="709"/>
        <v>1</v>
      </c>
    </row>
    <row r="12651" spans="1:77">
      <c r="A12651" s="15">
        <v>12646</v>
      </c>
      <c r="BP12651">
        <v>0.781561696524728</v>
      </c>
      <c r="BQ12651">
        <v>17194.6447249528</v>
      </c>
      <c r="BR12651">
        <v>1.32595555464459</v>
      </c>
      <c r="BS12651">
        <v>74716.6983723032</v>
      </c>
      <c r="BW12651" s="29">
        <v>12646</v>
      </c>
      <c r="BX12651">
        <f t="shared" si="708"/>
        <v>1</v>
      </c>
      <c r="BY12651">
        <f t="shared" si="709"/>
        <v>1</v>
      </c>
    </row>
    <row r="12652" spans="1:77">
      <c r="A12652" s="15">
        <v>12647</v>
      </c>
      <c r="BP12652">
        <v>0.825650604036842</v>
      </c>
      <c r="BQ12652">
        <v>13714.7111496845</v>
      </c>
      <c r="BR12652">
        <v>1.44070028857541</v>
      </c>
      <c r="BS12652">
        <v>72922.0892331638</v>
      </c>
      <c r="BW12652" s="29">
        <v>12647</v>
      </c>
      <c r="BX12652">
        <f t="shared" si="708"/>
        <v>1</v>
      </c>
      <c r="BY12652">
        <f t="shared" si="709"/>
        <v>1</v>
      </c>
    </row>
    <row r="12653" spans="1:77">
      <c r="A12653" s="15">
        <v>12648</v>
      </c>
      <c r="BP12653">
        <v>0.752895689996311</v>
      </c>
      <c r="BQ12653">
        <v>15765.2485009837</v>
      </c>
      <c r="BR12653">
        <v>1.27687542790351</v>
      </c>
      <c r="BS12653">
        <v>94556.3567351916</v>
      </c>
      <c r="BW12653" s="29">
        <v>12648</v>
      </c>
      <c r="BX12653">
        <f t="shared" si="708"/>
        <v>1</v>
      </c>
      <c r="BY12653">
        <f t="shared" si="709"/>
        <v>1</v>
      </c>
    </row>
    <row r="12654" spans="1:77">
      <c r="A12654" s="15">
        <v>12649</v>
      </c>
      <c r="BP12654">
        <v>0.82858152247123</v>
      </c>
      <c r="BQ12654">
        <v>14934.5157671686</v>
      </c>
      <c r="BR12654">
        <v>1.37794044498372</v>
      </c>
      <c r="BS12654">
        <v>75526.6193508043</v>
      </c>
      <c r="BW12654" s="29">
        <v>12649</v>
      </c>
      <c r="BX12654">
        <f t="shared" si="708"/>
        <v>1</v>
      </c>
      <c r="BY12654">
        <f t="shared" si="709"/>
        <v>1</v>
      </c>
    </row>
    <row r="12655" spans="1:77">
      <c r="A12655" s="15">
        <v>12650</v>
      </c>
      <c r="BP12655">
        <v>0.83581232062947</v>
      </c>
      <c r="BQ12655">
        <v>12104.0777084695</v>
      </c>
      <c r="BR12655">
        <v>1.4520887245694</v>
      </c>
      <c r="BS12655">
        <v>71259.4335379887</v>
      </c>
      <c r="BW12655" s="29">
        <v>12650</v>
      </c>
      <c r="BX12655">
        <f t="shared" si="708"/>
        <v>1</v>
      </c>
      <c r="BY12655">
        <f t="shared" si="709"/>
        <v>1</v>
      </c>
    </row>
    <row r="12656" spans="1:77">
      <c r="A12656" s="15">
        <v>12651</v>
      </c>
      <c r="BP12656">
        <v>0.826118521051956</v>
      </c>
      <c r="BQ12656">
        <v>14215.9074246235</v>
      </c>
      <c r="BR12656">
        <v>1.43441409915636</v>
      </c>
      <c r="BS12656">
        <v>91477.1273981672</v>
      </c>
      <c r="BW12656" s="29">
        <v>12651</v>
      </c>
      <c r="BX12656">
        <f t="shared" si="708"/>
        <v>1</v>
      </c>
      <c r="BY12656">
        <f t="shared" si="709"/>
        <v>1</v>
      </c>
    </row>
    <row r="12657" spans="1:77">
      <c r="A12657" s="15">
        <v>12652</v>
      </c>
      <c r="BP12657">
        <v>0.741048291177356</v>
      </c>
      <c r="BQ12657">
        <v>12637.2440742353</v>
      </c>
      <c r="BR12657">
        <v>1.25746133331063</v>
      </c>
      <c r="BS12657">
        <v>90957.896133711</v>
      </c>
      <c r="BW12657" s="29">
        <v>12652</v>
      </c>
      <c r="BX12657">
        <f t="shared" si="708"/>
        <v>1</v>
      </c>
      <c r="BY12657">
        <f t="shared" si="709"/>
        <v>1</v>
      </c>
    </row>
    <row r="12658" spans="1:77">
      <c r="A12658" s="15">
        <v>12653</v>
      </c>
      <c r="BP12658">
        <v>0.788850272914549</v>
      </c>
      <c r="BQ12658">
        <v>19450.1652849724</v>
      </c>
      <c r="BR12658">
        <v>1.34659482602669</v>
      </c>
      <c r="BS12658">
        <v>83498.4096020564</v>
      </c>
      <c r="BW12658" s="29">
        <v>12653</v>
      </c>
      <c r="BX12658">
        <f t="shared" si="708"/>
        <v>1</v>
      </c>
      <c r="BY12658">
        <f t="shared" si="709"/>
        <v>1</v>
      </c>
    </row>
    <row r="12659" spans="1:77">
      <c r="A12659" s="15">
        <v>12654</v>
      </c>
      <c r="BP12659">
        <v>0.770028007412109</v>
      </c>
      <c r="BQ12659">
        <v>16021.8539793894</v>
      </c>
      <c r="BR12659">
        <v>1.29799337668485</v>
      </c>
      <c r="BS12659">
        <v>93930.4925704173</v>
      </c>
      <c r="BW12659" s="29">
        <v>12654</v>
      </c>
      <c r="BX12659">
        <f t="shared" si="708"/>
        <v>1</v>
      </c>
      <c r="BY12659">
        <f t="shared" si="709"/>
        <v>1</v>
      </c>
    </row>
    <row r="12660" spans="1:77">
      <c r="A12660" s="15">
        <v>12655</v>
      </c>
      <c r="BP12660">
        <v>0.772025698623895</v>
      </c>
      <c r="BQ12660">
        <v>16272.4241350267</v>
      </c>
      <c r="BR12660">
        <v>1.31724531752649</v>
      </c>
      <c r="BS12660">
        <v>79621.8133082218</v>
      </c>
      <c r="BW12660" s="29">
        <v>12655</v>
      </c>
      <c r="BX12660">
        <f t="shared" si="708"/>
        <v>1</v>
      </c>
      <c r="BY12660">
        <f t="shared" si="709"/>
        <v>1</v>
      </c>
    </row>
    <row r="12661" spans="1:77">
      <c r="A12661" s="15">
        <v>12656</v>
      </c>
      <c r="BP12661">
        <v>0.869062668532945</v>
      </c>
      <c r="BQ12661">
        <v>13189.6799265949</v>
      </c>
      <c r="BR12661">
        <v>1.50144638727048</v>
      </c>
      <c r="BS12661">
        <v>74208.4878072216</v>
      </c>
      <c r="BW12661" s="29">
        <v>12656</v>
      </c>
      <c r="BX12661">
        <f t="shared" si="708"/>
        <v>1</v>
      </c>
      <c r="BY12661">
        <f t="shared" si="709"/>
        <v>1</v>
      </c>
    </row>
    <row r="12662" spans="1:77">
      <c r="A12662" s="15">
        <v>12657</v>
      </c>
      <c r="BP12662">
        <v>0.852276851369701</v>
      </c>
      <c r="BQ12662">
        <v>11684.4655240361</v>
      </c>
      <c r="BR12662">
        <v>1.47567062084492</v>
      </c>
      <c r="BS12662">
        <v>89070.9690242345</v>
      </c>
      <c r="BW12662" s="29">
        <v>12657</v>
      </c>
      <c r="BX12662">
        <f t="shared" si="708"/>
        <v>1</v>
      </c>
      <c r="BY12662">
        <f t="shared" si="709"/>
        <v>1</v>
      </c>
    </row>
    <row r="12663" spans="1:77">
      <c r="A12663" s="15">
        <v>12658</v>
      </c>
      <c r="BP12663">
        <v>0.84536376320756</v>
      </c>
      <c r="BQ12663">
        <v>17527.7441187512</v>
      </c>
      <c r="BR12663">
        <v>1.47527734977522</v>
      </c>
      <c r="BS12663">
        <v>79426.1795668153</v>
      </c>
      <c r="BW12663" s="29">
        <v>12658</v>
      </c>
      <c r="BX12663">
        <f t="shared" si="708"/>
        <v>1</v>
      </c>
      <c r="BY12663">
        <f t="shared" si="709"/>
        <v>1</v>
      </c>
    </row>
    <row r="12664" spans="1:77">
      <c r="A12664" s="15">
        <v>12659</v>
      </c>
      <c r="BP12664">
        <v>0.777245131687772</v>
      </c>
      <c r="BQ12664">
        <v>14116.915397762</v>
      </c>
      <c r="BR12664">
        <v>1.35274365080562</v>
      </c>
      <c r="BS12664">
        <v>93169.2667210598</v>
      </c>
      <c r="BW12664" s="29">
        <v>12659</v>
      </c>
      <c r="BX12664">
        <f t="shared" si="708"/>
        <v>1</v>
      </c>
      <c r="BY12664">
        <f t="shared" si="709"/>
        <v>1</v>
      </c>
    </row>
    <row r="12665" spans="1:77">
      <c r="A12665" s="15">
        <v>12660</v>
      </c>
      <c r="BP12665">
        <v>0.774289218203314</v>
      </c>
      <c r="BQ12665">
        <v>10885.9823655692</v>
      </c>
      <c r="BR12665">
        <v>1.30652365019799</v>
      </c>
      <c r="BS12665">
        <v>86308.9122737221</v>
      </c>
      <c r="BW12665" s="29">
        <v>12660</v>
      </c>
      <c r="BX12665">
        <f t="shared" si="708"/>
        <v>1</v>
      </c>
      <c r="BY12665">
        <f t="shared" si="709"/>
        <v>1</v>
      </c>
    </row>
    <row r="12666" spans="1:77">
      <c r="A12666" s="15">
        <v>12661</v>
      </c>
      <c r="BP12666">
        <v>0.800108756650823</v>
      </c>
      <c r="BQ12666">
        <v>11163.9191116613</v>
      </c>
      <c r="BR12666">
        <v>1.39400581138852</v>
      </c>
      <c r="BS12666">
        <v>86270.7443472237</v>
      </c>
      <c r="BW12666" s="29">
        <v>12661</v>
      </c>
      <c r="BX12666">
        <f t="shared" si="708"/>
        <v>1</v>
      </c>
      <c r="BY12666">
        <f t="shared" si="709"/>
        <v>1</v>
      </c>
    </row>
    <row r="12667" spans="1:77">
      <c r="A12667" s="15">
        <v>12662</v>
      </c>
      <c r="BP12667">
        <v>0.739414349186361</v>
      </c>
      <c r="BQ12667">
        <v>19641.4123620844</v>
      </c>
      <c r="BR12667">
        <v>1.26964542366038</v>
      </c>
      <c r="BS12667">
        <v>82883.3522223628</v>
      </c>
      <c r="BW12667" s="29">
        <v>12662</v>
      </c>
      <c r="BX12667">
        <f t="shared" si="708"/>
        <v>1</v>
      </c>
      <c r="BY12667">
        <f t="shared" si="709"/>
        <v>1</v>
      </c>
    </row>
    <row r="12668" spans="1:77">
      <c r="A12668" s="15">
        <v>12663</v>
      </c>
      <c r="BP12668">
        <v>0.785520448979823</v>
      </c>
      <c r="BQ12668">
        <v>12938.394258598</v>
      </c>
      <c r="BR12668">
        <v>1.34426301746577</v>
      </c>
      <c r="BS12668">
        <v>69628.9931610105</v>
      </c>
      <c r="BW12668" s="29">
        <v>12663</v>
      </c>
      <c r="BX12668">
        <f t="shared" si="708"/>
        <v>1</v>
      </c>
      <c r="BY12668">
        <f t="shared" si="709"/>
        <v>1</v>
      </c>
    </row>
    <row r="12669" spans="1:77">
      <c r="A12669" s="15">
        <v>12664</v>
      </c>
      <c r="BP12669">
        <v>0.814226351153692</v>
      </c>
      <c r="BQ12669">
        <v>16812.7625540447</v>
      </c>
      <c r="BR12669">
        <v>1.39920303699627</v>
      </c>
      <c r="BS12669">
        <v>79114.4258262069</v>
      </c>
      <c r="BW12669" s="29">
        <v>12664</v>
      </c>
      <c r="BX12669">
        <f t="shared" si="708"/>
        <v>1</v>
      </c>
      <c r="BY12669">
        <f t="shared" si="709"/>
        <v>1</v>
      </c>
    </row>
    <row r="12670" spans="1:77">
      <c r="A12670" s="15">
        <v>12665</v>
      </c>
      <c r="BP12670">
        <v>0.818506770151127</v>
      </c>
      <c r="BQ12670">
        <v>15788.3696777306</v>
      </c>
      <c r="BR12670">
        <v>1.4046286125727</v>
      </c>
      <c r="BS12670">
        <v>73600.5218295302</v>
      </c>
      <c r="BW12670" s="29">
        <v>12665</v>
      </c>
      <c r="BX12670">
        <f t="shared" si="708"/>
        <v>1</v>
      </c>
      <c r="BY12670">
        <f t="shared" si="709"/>
        <v>1</v>
      </c>
    </row>
    <row r="12671" spans="1:77">
      <c r="A12671" s="15">
        <v>12666</v>
      </c>
      <c r="BP12671">
        <v>0.798818688437337</v>
      </c>
      <c r="BQ12671">
        <v>11513.547632113</v>
      </c>
      <c r="BR12671">
        <v>1.3694403658122</v>
      </c>
      <c r="BS12671">
        <v>71219.4740533899</v>
      </c>
      <c r="BW12671" s="29">
        <v>12666</v>
      </c>
      <c r="BX12671">
        <f t="shared" si="708"/>
        <v>1</v>
      </c>
      <c r="BY12671">
        <f t="shared" si="709"/>
        <v>1</v>
      </c>
    </row>
    <row r="12672" spans="1:77">
      <c r="A12672" s="15">
        <v>12667</v>
      </c>
      <c r="BP12672">
        <v>0.842530954026109</v>
      </c>
      <c r="BQ12672">
        <v>13720.9722167812</v>
      </c>
      <c r="BR12672">
        <v>1.46181733679593</v>
      </c>
      <c r="BS12672">
        <v>75110.6474269494</v>
      </c>
      <c r="BW12672" s="29">
        <v>12667</v>
      </c>
      <c r="BX12672">
        <f t="shared" si="708"/>
        <v>1</v>
      </c>
      <c r="BY12672">
        <f t="shared" si="709"/>
        <v>1</v>
      </c>
    </row>
    <row r="12673" spans="1:77">
      <c r="A12673" s="15">
        <v>12668</v>
      </c>
      <c r="BP12673">
        <v>0.782186605948918</v>
      </c>
      <c r="BQ12673">
        <v>14157.3076937087</v>
      </c>
      <c r="BR12673">
        <v>1.2970749851059</v>
      </c>
      <c r="BS12673">
        <v>71341.0226690808</v>
      </c>
      <c r="BW12673" s="29">
        <v>12668</v>
      </c>
      <c r="BX12673">
        <f t="shared" si="708"/>
        <v>1</v>
      </c>
      <c r="BY12673">
        <f t="shared" si="709"/>
        <v>1</v>
      </c>
    </row>
    <row r="12674" spans="1:77">
      <c r="A12674" s="15">
        <v>12669</v>
      </c>
      <c r="BP12674">
        <v>0.827634839743886</v>
      </c>
      <c r="BQ12674">
        <v>11843.2815976464</v>
      </c>
      <c r="BR12674">
        <v>1.42277849406759</v>
      </c>
      <c r="BS12674">
        <v>90261.6649905743</v>
      </c>
      <c r="BW12674" s="29">
        <v>12669</v>
      </c>
      <c r="BX12674">
        <f t="shared" si="708"/>
        <v>1</v>
      </c>
      <c r="BY12674">
        <f t="shared" si="709"/>
        <v>1</v>
      </c>
    </row>
    <row r="12675" spans="1:77">
      <c r="A12675" s="15">
        <v>12670</v>
      </c>
      <c r="BP12675">
        <v>0.83467915101661</v>
      </c>
      <c r="BQ12675">
        <v>15666.1900456686</v>
      </c>
      <c r="BR12675">
        <v>1.42851669913346</v>
      </c>
      <c r="BS12675">
        <v>77195.9014587526</v>
      </c>
      <c r="BW12675" s="29">
        <v>12670</v>
      </c>
      <c r="BX12675">
        <f t="shared" si="708"/>
        <v>1</v>
      </c>
      <c r="BY12675">
        <f t="shared" si="709"/>
        <v>1</v>
      </c>
    </row>
    <row r="12676" spans="1:77">
      <c r="A12676" s="15">
        <v>12671</v>
      </c>
      <c r="BP12676">
        <v>0.799541885379405</v>
      </c>
      <c r="BQ12676">
        <v>17367.651837635</v>
      </c>
      <c r="BR12676">
        <v>1.35755657701622</v>
      </c>
      <c r="BS12676">
        <v>96007.8961558879</v>
      </c>
      <c r="BW12676" s="29">
        <v>12671</v>
      </c>
      <c r="BX12676">
        <f t="shared" si="708"/>
        <v>1</v>
      </c>
      <c r="BY12676">
        <f t="shared" si="709"/>
        <v>1</v>
      </c>
    </row>
    <row r="12677" spans="1:77">
      <c r="A12677" s="15">
        <v>12672</v>
      </c>
      <c r="BP12677">
        <v>0.787651502969081</v>
      </c>
      <c r="BQ12677">
        <v>18029.9445001981</v>
      </c>
      <c r="BR12677">
        <v>1.3733041388882</v>
      </c>
      <c r="BS12677">
        <v>99997.7787414682</v>
      </c>
      <c r="BW12677" s="29">
        <v>12672</v>
      </c>
      <c r="BX12677">
        <f t="shared" si="708"/>
        <v>1</v>
      </c>
      <c r="BY12677">
        <f t="shared" si="709"/>
        <v>1</v>
      </c>
    </row>
    <row r="12678" spans="1:77">
      <c r="A12678" s="15">
        <v>12673</v>
      </c>
      <c r="BP12678">
        <v>0.785231274485374</v>
      </c>
      <c r="BQ12678">
        <v>15757.9640586783</v>
      </c>
      <c r="BR12678">
        <v>1.3637830313602</v>
      </c>
      <c r="BS12678">
        <v>76966.6947164592</v>
      </c>
      <c r="BW12678" s="29">
        <v>12673</v>
      </c>
      <c r="BX12678">
        <f t="shared" si="708"/>
        <v>1</v>
      </c>
      <c r="BY12678">
        <f t="shared" si="709"/>
        <v>1</v>
      </c>
    </row>
    <row r="12679" spans="1:77">
      <c r="A12679" s="15">
        <v>12674</v>
      </c>
      <c r="BP12679">
        <v>0.798540344045148</v>
      </c>
      <c r="BQ12679">
        <v>21733.7942318932</v>
      </c>
      <c r="BR12679">
        <v>1.38736510206171</v>
      </c>
      <c r="BS12679">
        <v>81694.9972986735</v>
      </c>
      <c r="BW12679" s="29">
        <v>12674</v>
      </c>
      <c r="BX12679">
        <f t="shared" ref="BX12679:BX12742" si="710">IF(BU12679=MAX($BU12679:$BV12679),1,0)</f>
        <v>1</v>
      </c>
      <c r="BY12679">
        <f t="shared" ref="BY12679:BY12742" si="711">IF(BV12679=MAX($BU12679:$BV12679),1,0)</f>
        <v>1</v>
      </c>
    </row>
    <row r="12680" spans="1:77">
      <c r="A12680" s="15">
        <v>12675</v>
      </c>
      <c r="BP12680">
        <v>0.88750154095488</v>
      </c>
      <c r="BQ12680">
        <v>22728.3910508264</v>
      </c>
      <c r="BR12680">
        <v>1.55073757146684</v>
      </c>
      <c r="BS12680">
        <v>81752.9864057149</v>
      </c>
      <c r="BW12680" s="29">
        <v>12675</v>
      </c>
      <c r="BX12680">
        <f t="shared" si="710"/>
        <v>1</v>
      </c>
      <c r="BY12680">
        <f t="shared" si="711"/>
        <v>1</v>
      </c>
    </row>
    <row r="12681" spans="1:77">
      <c r="A12681" s="15">
        <v>12676</v>
      </c>
      <c r="BP12681">
        <v>0.800330868840176</v>
      </c>
      <c r="BQ12681">
        <v>12603.4877354764</v>
      </c>
      <c r="BR12681">
        <v>1.37250049290193</v>
      </c>
      <c r="BS12681">
        <v>71539.9286926909</v>
      </c>
      <c r="BW12681" s="29">
        <v>12676</v>
      </c>
      <c r="BX12681">
        <f t="shared" si="710"/>
        <v>1</v>
      </c>
      <c r="BY12681">
        <f t="shared" si="711"/>
        <v>1</v>
      </c>
    </row>
    <row r="12682" spans="1:77">
      <c r="A12682" s="15">
        <v>12677</v>
      </c>
      <c r="BP12682">
        <v>0.781856938831579</v>
      </c>
      <c r="BQ12682">
        <v>12286.8580272341</v>
      </c>
      <c r="BR12682">
        <v>1.34385637318583</v>
      </c>
      <c r="BS12682">
        <v>71931.3312590676</v>
      </c>
      <c r="BW12682" s="29">
        <v>12677</v>
      </c>
      <c r="BX12682">
        <f t="shared" si="710"/>
        <v>1</v>
      </c>
      <c r="BY12682">
        <f t="shared" si="711"/>
        <v>1</v>
      </c>
    </row>
    <row r="12683" spans="1:77">
      <c r="A12683" s="15">
        <v>12678</v>
      </c>
      <c r="BP12683">
        <v>0.858208360666799</v>
      </c>
      <c r="BQ12683">
        <v>15327.4199032344</v>
      </c>
      <c r="BR12683">
        <v>1.50582802836782</v>
      </c>
      <c r="BS12683">
        <v>75809.4815330636</v>
      </c>
      <c r="BW12683" s="29">
        <v>12678</v>
      </c>
      <c r="BX12683">
        <f t="shared" si="710"/>
        <v>1</v>
      </c>
      <c r="BY12683">
        <f t="shared" si="711"/>
        <v>1</v>
      </c>
    </row>
    <row r="12684" spans="1:77">
      <c r="A12684" s="15">
        <v>12679</v>
      </c>
      <c r="BP12684">
        <v>0.793932120508034</v>
      </c>
      <c r="BQ12684">
        <v>12395.4217206406</v>
      </c>
      <c r="BR12684">
        <v>1.35030573037414</v>
      </c>
      <c r="BS12684">
        <v>86829.1872424177</v>
      </c>
      <c r="BW12684" s="29">
        <v>12679</v>
      </c>
      <c r="BX12684">
        <f t="shared" si="710"/>
        <v>1</v>
      </c>
      <c r="BY12684">
        <f t="shared" si="711"/>
        <v>1</v>
      </c>
    </row>
    <row r="12685" spans="1:77">
      <c r="A12685" s="15">
        <v>12680</v>
      </c>
      <c r="BP12685">
        <v>0.800399268815618</v>
      </c>
      <c r="BQ12685">
        <v>9873.24399558675</v>
      </c>
      <c r="BR12685">
        <v>1.37696242753693</v>
      </c>
      <c r="BS12685">
        <v>67384.6182521341</v>
      </c>
      <c r="BW12685" s="29">
        <v>12680</v>
      </c>
      <c r="BX12685">
        <f t="shared" si="710"/>
        <v>1</v>
      </c>
      <c r="BY12685">
        <f t="shared" si="711"/>
        <v>1</v>
      </c>
    </row>
    <row r="12686" spans="1:77">
      <c r="A12686" s="15">
        <v>12681</v>
      </c>
      <c r="BP12686">
        <v>0.852801442397425</v>
      </c>
      <c r="BQ12686">
        <v>10901.9967845523</v>
      </c>
      <c r="BR12686">
        <v>1.42248029113455</v>
      </c>
      <c r="BS12686">
        <v>68152.7482694742</v>
      </c>
      <c r="BW12686" s="29">
        <v>12681</v>
      </c>
      <c r="BX12686">
        <f t="shared" si="710"/>
        <v>1</v>
      </c>
      <c r="BY12686">
        <f t="shared" si="711"/>
        <v>1</v>
      </c>
    </row>
    <row r="12687" spans="1:77">
      <c r="A12687" s="15">
        <v>12682</v>
      </c>
      <c r="BP12687">
        <v>0.865489925395728</v>
      </c>
      <c r="BQ12687">
        <v>11739.8895710713</v>
      </c>
      <c r="BR12687">
        <v>1.52460330724786</v>
      </c>
      <c r="BS12687">
        <v>89136.4306353884</v>
      </c>
      <c r="BW12687" s="29">
        <v>12682</v>
      </c>
      <c r="BX12687">
        <f t="shared" si="710"/>
        <v>1</v>
      </c>
      <c r="BY12687">
        <f t="shared" si="711"/>
        <v>1</v>
      </c>
    </row>
    <row r="12688" spans="1:77">
      <c r="A12688" s="15">
        <v>12683</v>
      </c>
      <c r="BP12688">
        <v>0.789955378945405</v>
      </c>
      <c r="BQ12688">
        <v>15795.3714993759</v>
      </c>
      <c r="BR12688">
        <v>1.3268962076287</v>
      </c>
      <c r="BS12688">
        <v>74487.3927096021</v>
      </c>
      <c r="BW12688" s="29">
        <v>12683</v>
      </c>
      <c r="BX12688">
        <f t="shared" si="710"/>
        <v>1</v>
      </c>
      <c r="BY12688">
        <f t="shared" si="711"/>
        <v>1</v>
      </c>
    </row>
    <row r="12689" spans="1:77">
      <c r="A12689" s="15">
        <v>12684</v>
      </c>
      <c r="BP12689">
        <v>0.835436547332437</v>
      </c>
      <c r="BQ12689">
        <v>15025.065407865</v>
      </c>
      <c r="BR12689">
        <v>1.429295420479</v>
      </c>
      <c r="BS12689">
        <v>94796.9310221827</v>
      </c>
      <c r="BW12689" s="29">
        <v>12684</v>
      </c>
      <c r="BX12689">
        <f t="shared" si="710"/>
        <v>1</v>
      </c>
      <c r="BY12689">
        <f t="shared" si="711"/>
        <v>1</v>
      </c>
    </row>
    <row r="12690" spans="1:77">
      <c r="A12690" s="15">
        <v>12685</v>
      </c>
      <c r="BP12690">
        <v>0.819290606995817</v>
      </c>
      <c r="BQ12690">
        <v>14152.4568666519</v>
      </c>
      <c r="BR12690">
        <v>1.40029160304702</v>
      </c>
      <c r="BS12690">
        <v>71454.7689062433</v>
      </c>
      <c r="BW12690" s="29">
        <v>12685</v>
      </c>
      <c r="BX12690">
        <f t="shared" si="710"/>
        <v>1</v>
      </c>
      <c r="BY12690">
        <f t="shared" si="711"/>
        <v>1</v>
      </c>
    </row>
    <row r="12691" spans="1:77">
      <c r="A12691" s="15">
        <v>12686</v>
      </c>
      <c r="BP12691">
        <v>0.809431748337571</v>
      </c>
      <c r="BQ12691">
        <v>17741.3968322111</v>
      </c>
      <c r="BR12691">
        <v>1.36282212581074</v>
      </c>
      <c r="BS12691">
        <v>76156.6671132105</v>
      </c>
      <c r="BW12691" s="29">
        <v>12686</v>
      </c>
      <c r="BX12691">
        <f t="shared" si="710"/>
        <v>1</v>
      </c>
      <c r="BY12691">
        <f t="shared" si="711"/>
        <v>1</v>
      </c>
    </row>
    <row r="12692" spans="1:77">
      <c r="A12692" s="15">
        <v>12687</v>
      </c>
      <c r="BP12692">
        <v>0.824393707381218</v>
      </c>
      <c r="BQ12692">
        <v>16788.1782541947</v>
      </c>
      <c r="BR12692">
        <v>1.43589010375961</v>
      </c>
      <c r="BS12692">
        <v>76785.8939095881</v>
      </c>
      <c r="BW12692" s="29">
        <v>12687</v>
      </c>
      <c r="BX12692">
        <f t="shared" si="710"/>
        <v>1</v>
      </c>
      <c r="BY12692">
        <f t="shared" si="711"/>
        <v>1</v>
      </c>
    </row>
    <row r="12693" spans="1:77">
      <c r="A12693" s="15">
        <v>12688</v>
      </c>
      <c r="BP12693">
        <v>0.810706218753442</v>
      </c>
      <c r="BQ12693">
        <v>16992.413929177</v>
      </c>
      <c r="BR12693">
        <v>1.40014355707207</v>
      </c>
      <c r="BS12693">
        <v>77479.6935185206</v>
      </c>
      <c r="BW12693" s="29">
        <v>12688</v>
      </c>
      <c r="BX12693">
        <f t="shared" si="710"/>
        <v>1</v>
      </c>
      <c r="BY12693">
        <f t="shared" si="711"/>
        <v>1</v>
      </c>
    </row>
    <row r="12694" spans="1:77">
      <c r="A12694" s="15">
        <v>12689</v>
      </c>
      <c r="BP12694">
        <v>0.824827958360954</v>
      </c>
      <c r="BQ12694">
        <v>12485.2971189831</v>
      </c>
      <c r="BR12694">
        <v>1.45031756551572</v>
      </c>
      <c r="BS12694">
        <v>73170.8204238724</v>
      </c>
      <c r="BW12694" s="29">
        <v>12689</v>
      </c>
      <c r="BX12694">
        <f t="shared" si="710"/>
        <v>1</v>
      </c>
      <c r="BY12694">
        <f t="shared" si="711"/>
        <v>1</v>
      </c>
    </row>
    <row r="12695" spans="1:77">
      <c r="A12695" s="15">
        <v>12690</v>
      </c>
      <c r="BP12695">
        <v>0.841923411623322</v>
      </c>
      <c r="BQ12695">
        <v>12864.4889757081</v>
      </c>
      <c r="BR12695">
        <v>1.46349888115</v>
      </c>
      <c r="BS12695">
        <v>71952.1469944966</v>
      </c>
      <c r="BW12695" s="29">
        <v>12690</v>
      </c>
      <c r="BX12695">
        <f t="shared" si="710"/>
        <v>1</v>
      </c>
      <c r="BY12695">
        <f t="shared" si="711"/>
        <v>1</v>
      </c>
    </row>
    <row r="12696" spans="1:77">
      <c r="A12696" s="15">
        <v>12691</v>
      </c>
      <c r="BP12696">
        <v>0.822629020402189</v>
      </c>
      <c r="BQ12696">
        <v>17829.250800992</v>
      </c>
      <c r="BR12696">
        <v>1.38363097108259</v>
      </c>
      <c r="BS12696">
        <v>98529.7969217401</v>
      </c>
      <c r="BW12696" s="29">
        <v>12691</v>
      </c>
      <c r="BX12696">
        <f t="shared" si="710"/>
        <v>1</v>
      </c>
      <c r="BY12696">
        <f t="shared" si="711"/>
        <v>1</v>
      </c>
    </row>
    <row r="12697" spans="1:77">
      <c r="A12697" s="15">
        <v>12692</v>
      </c>
      <c r="BP12697">
        <v>0.822971231979673</v>
      </c>
      <c r="BQ12697">
        <v>14097.5598770554</v>
      </c>
      <c r="BR12697">
        <v>1.37943710475653</v>
      </c>
      <c r="BS12697">
        <v>72472.2967389282</v>
      </c>
      <c r="BW12697" s="29">
        <v>12692</v>
      </c>
      <c r="BX12697">
        <f t="shared" si="710"/>
        <v>1</v>
      </c>
      <c r="BY12697">
        <f t="shared" si="711"/>
        <v>1</v>
      </c>
    </row>
    <row r="12698" spans="1:77">
      <c r="A12698" s="15">
        <v>12693</v>
      </c>
      <c r="BP12698">
        <v>0.768530507378362</v>
      </c>
      <c r="BQ12698">
        <v>15927.4555110376</v>
      </c>
      <c r="BR12698">
        <v>1.31355596838405</v>
      </c>
      <c r="BS12698">
        <v>94811.0651980104</v>
      </c>
      <c r="BW12698" s="29">
        <v>12693</v>
      </c>
      <c r="BX12698">
        <f t="shared" si="710"/>
        <v>1</v>
      </c>
      <c r="BY12698">
        <f t="shared" si="711"/>
        <v>1</v>
      </c>
    </row>
    <row r="12699" spans="1:77">
      <c r="A12699" s="15">
        <v>12694</v>
      </c>
      <c r="BP12699">
        <v>0.851162102715767</v>
      </c>
      <c r="BQ12699">
        <v>12181.6059467856</v>
      </c>
      <c r="BR12699">
        <v>1.4399497976269</v>
      </c>
      <c r="BS12699">
        <v>88560.8610954451</v>
      </c>
      <c r="BW12699" s="29">
        <v>12694</v>
      </c>
      <c r="BX12699">
        <f t="shared" si="710"/>
        <v>1</v>
      </c>
      <c r="BY12699">
        <f t="shared" si="711"/>
        <v>1</v>
      </c>
    </row>
    <row r="12700" spans="1:77">
      <c r="A12700" s="15">
        <v>12695</v>
      </c>
      <c r="BP12700">
        <v>0.791865009480199</v>
      </c>
      <c r="BQ12700">
        <v>17073.4148056579</v>
      </c>
      <c r="BR12700">
        <v>1.35904571767337</v>
      </c>
      <c r="BS12700">
        <v>78678.9892483538</v>
      </c>
      <c r="BW12700" s="29">
        <v>12695</v>
      </c>
      <c r="BX12700">
        <f t="shared" si="710"/>
        <v>1</v>
      </c>
      <c r="BY12700">
        <f t="shared" si="711"/>
        <v>1</v>
      </c>
    </row>
    <row r="12701" spans="1:77">
      <c r="A12701" s="15">
        <v>12696</v>
      </c>
      <c r="BP12701">
        <v>0.832060500703556</v>
      </c>
      <c r="BQ12701">
        <v>19048.0617526799</v>
      </c>
      <c r="BR12701">
        <v>1.44566806152138</v>
      </c>
      <c r="BS12701">
        <v>82166.269349451</v>
      </c>
      <c r="BW12701" s="29">
        <v>12696</v>
      </c>
      <c r="BX12701">
        <f t="shared" si="710"/>
        <v>1</v>
      </c>
      <c r="BY12701">
        <f t="shared" si="711"/>
        <v>1</v>
      </c>
    </row>
    <row r="12702" spans="1:77">
      <c r="A12702" s="15">
        <v>12697</v>
      </c>
      <c r="BP12702">
        <v>0.804636004968599</v>
      </c>
      <c r="BQ12702">
        <v>21603.102374719</v>
      </c>
      <c r="BR12702">
        <v>1.36696371551723</v>
      </c>
      <c r="BS12702">
        <v>86086.4813485467</v>
      </c>
      <c r="BW12702" s="29">
        <v>12697</v>
      </c>
      <c r="BX12702">
        <f t="shared" si="710"/>
        <v>1</v>
      </c>
      <c r="BY12702">
        <f t="shared" si="711"/>
        <v>1</v>
      </c>
    </row>
    <row r="12703" spans="1:77">
      <c r="A12703" s="15">
        <v>12698</v>
      </c>
      <c r="BP12703">
        <v>0.817532884167664</v>
      </c>
      <c r="BQ12703">
        <v>19492.711968482</v>
      </c>
      <c r="BR12703">
        <v>1.41449729220148</v>
      </c>
      <c r="BS12703">
        <v>77811.0592440246</v>
      </c>
      <c r="BW12703" s="29">
        <v>12698</v>
      </c>
      <c r="BX12703">
        <f t="shared" si="710"/>
        <v>1</v>
      </c>
      <c r="BY12703">
        <f t="shared" si="711"/>
        <v>1</v>
      </c>
    </row>
    <row r="12704" spans="1:77">
      <c r="A12704" s="15">
        <v>12699</v>
      </c>
      <c r="BP12704">
        <v>0.793966457365084</v>
      </c>
      <c r="BQ12704">
        <v>11693.775479851</v>
      </c>
      <c r="BR12704">
        <v>1.36000810533701</v>
      </c>
      <c r="BS12704">
        <v>68286.9679751893</v>
      </c>
      <c r="BW12704" s="29">
        <v>12699</v>
      </c>
      <c r="BX12704">
        <f t="shared" si="710"/>
        <v>1</v>
      </c>
      <c r="BY12704">
        <f t="shared" si="711"/>
        <v>1</v>
      </c>
    </row>
    <row r="12705" spans="1:77">
      <c r="A12705" s="15">
        <v>12700</v>
      </c>
      <c r="BP12705">
        <v>0.802346393360139</v>
      </c>
      <c r="BQ12705">
        <v>14594.8799212797</v>
      </c>
      <c r="BR12705">
        <v>1.39459566498719</v>
      </c>
      <c r="BS12705">
        <v>92045.4913482828</v>
      </c>
      <c r="BW12705" s="29">
        <v>12700</v>
      </c>
      <c r="BX12705">
        <f t="shared" si="710"/>
        <v>1</v>
      </c>
      <c r="BY12705">
        <f t="shared" si="711"/>
        <v>1</v>
      </c>
    </row>
    <row r="12706" spans="1:77">
      <c r="A12706" s="15">
        <v>12701</v>
      </c>
      <c r="BP12706">
        <v>0.796330618676597</v>
      </c>
      <c r="BQ12706">
        <v>15320.0390130618</v>
      </c>
      <c r="BR12706">
        <v>1.34542456367027</v>
      </c>
      <c r="BS12706">
        <v>91398.3341869358</v>
      </c>
      <c r="BW12706" s="29">
        <v>12701</v>
      </c>
      <c r="BX12706">
        <f t="shared" si="710"/>
        <v>1</v>
      </c>
      <c r="BY12706">
        <f t="shared" si="711"/>
        <v>1</v>
      </c>
    </row>
    <row r="12707" spans="1:77">
      <c r="A12707" s="15">
        <v>12702</v>
      </c>
      <c r="BP12707">
        <v>0.811041244706874</v>
      </c>
      <c r="BQ12707">
        <v>13988.9566838987</v>
      </c>
      <c r="BR12707">
        <v>1.40737817941074</v>
      </c>
      <c r="BS12707">
        <v>72276.632621484</v>
      </c>
      <c r="BW12707" s="29">
        <v>12702</v>
      </c>
      <c r="BX12707">
        <f t="shared" si="710"/>
        <v>1</v>
      </c>
      <c r="BY12707">
        <f t="shared" si="711"/>
        <v>1</v>
      </c>
    </row>
    <row r="12708" spans="1:77">
      <c r="A12708" s="15">
        <v>12703</v>
      </c>
      <c r="BP12708">
        <v>0.798181183073265</v>
      </c>
      <c r="BQ12708">
        <v>13994.3078768573</v>
      </c>
      <c r="BR12708">
        <v>1.35558758414861</v>
      </c>
      <c r="BS12708">
        <v>72853.9548250402</v>
      </c>
      <c r="BW12708" s="29">
        <v>12703</v>
      </c>
      <c r="BX12708">
        <f t="shared" si="710"/>
        <v>1</v>
      </c>
      <c r="BY12708">
        <f t="shared" si="711"/>
        <v>1</v>
      </c>
    </row>
    <row r="12709" spans="1:77">
      <c r="A12709" s="15">
        <v>12704</v>
      </c>
      <c r="BP12709">
        <v>0.83231893506141</v>
      </c>
      <c r="BQ12709">
        <v>15644.3544540828</v>
      </c>
      <c r="BR12709">
        <v>1.40053846331723</v>
      </c>
      <c r="BS12709">
        <v>95513.6734450226</v>
      </c>
      <c r="BW12709" s="29">
        <v>12704</v>
      </c>
      <c r="BX12709">
        <f t="shared" si="710"/>
        <v>1</v>
      </c>
      <c r="BY12709">
        <f t="shared" si="711"/>
        <v>1</v>
      </c>
    </row>
    <row r="12710" spans="1:77">
      <c r="A12710" s="15">
        <v>12705</v>
      </c>
      <c r="BP12710">
        <v>0.753881284495617</v>
      </c>
      <c r="BQ12710">
        <v>12746.1675336173</v>
      </c>
      <c r="BR12710">
        <v>1.25925127270157</v>
      </c>
      <c r="BS12710">
        <v>73282.0578981095</v>
      </c>
      <c r="BW12710" s="29">
        <v>12705</v>
      </c>
      <c r="BX12710">
        <f t="shared" si="710"/>
        <v>1</v>
      </c>
      <c r="BY12710">
        <f t="shared" si="711"/>
        <v>1</v>
      </c>
    </row>
    <row r="12711" spans="1:77">
      <c r="A12711" s="15">
        <v>12706</v>
      </c>
      <c r="BP12711">
        <v>0.753058816911318</v>
      </c>
      <c r="BQ12711">
        <v>16544.0297432095</v>
      </c>
      <c r="BR12711">
        <v>1.28501694467522</v>
      </c>
      <c r="BS12711">
        <v>77621.8800202491</v>
      </c>
      <c r="BW12711" s="29">
        <v>12706</v>
      </c>
      <c r="BX12711">
        <f t="shared" si="710"/>
        <v>1</v>
      </c>
      <c r="BY12711">
        <f t="shared" si="711"/>
        <v>1</v>
      </c>
    </row>
    <row r="12712" spans="1:77">
      <c r="A12712" s="15">
        <v>12707</v>
      </c>
      <c r="BP12712">
        <v>0.844488437347585</v>
      </c>
      <c r="BQ12712">
        <v>12959.218985186</v>
      </c>
      <c r="BR12712">
        <v>1.46933519084795</v>
      </c>
      <c r="BS12712">
        <v>87945.4868647924</v>
      </c>
      <c r="BW12712" s="29">
        <v>12707</v>
      </c>
      <c r="BX12712">
        <f t="shared" si="710"/>
        <v>1</v>
      </c>
      <c r="BY12712">
        <f t="shared" si="711"/>
        <v>1</v>
      </c>
    </row>
    <row r="12713" spans="1:77">
      <c r="A12713" s="15">
        <v>12708</v>
      </c>
      <c r="BP12713">
        <v>0.806252303408643</v>
      </c>
      <c r="BQ12713">
        <v>15600.7314082793</v>
      </c>
      <c r="BR12713">
        <v>1.33863630750333</v>
      </c>
      <c r="BS12713">
        <v>75471.7831253552</v>
      </c>
      <c r="BW12713" s="29">
        <v>12708</v>
      </c>
      <c r="BX12713">
        <f t="shared" si="710"/>
        <v>1</v>
      </c>
      <c r="BY12713">
        <f t="shared" si="711"/>
        <v>1</v>
      </c>
    </row>
    <row r="12714" spans="1:77">
      <c r="A12714" s="15">
        <v>12709</v>
      </c>
      <c r="BP12714">
        <v>0.796294423768671</v>
      </c>
      <c r="BQ12714">
        <v>11972.5638672936</v>
      </c>
      <c r="BR12714">
        <v>1.37026414021511</v>
      </c>
      <c r="BS12714">
        <v>88595.0643943088</v>
      </c>
      <c r="BW12714" s="29">
        <v>12709</v>
      </c>
      <c r="BX12714">
        <f t="shared" si="710"/>
        <v>1</v>
      </c>
      <c r="BY12714">
        <f t="shared" si="711"/>
        <v>1</v>
      </c>
    </row>
    <row r="12715" spans="1:77">
      <c r="A12715" s="15">
        <v>12710</v>
      </c>
      <c r="BP12715">
        <v>0.850669304677425</v>
      </c>
      <c r="BQ12715">
        <v>17621.5984294391</v>
      </c>
      <c r="BR12715">
        <v>1.48001549093781</v>
      </c>
      <c r="BS12715">
        <v>97114.0508515121</v>
      </c>
      <c r="BW12715" s="29">
        <v>12710</v>
      </c>
      <c r="BX12715">
        <f t="shared" si="710"/>
        <v>1</v>
      </c>
      <c r="BY12715">
        <f t="shared" si="711"/>
        <v>1</v>
      </c>
    </row>
    <row r="12716" spans="1:77">
      <c r="A12716" s="15">
        <v>12711</v>
      </c>
      <c r="BP12716">
        <v>0.81681900097322</v>
      </c>
      <c r="BQ12716">
        <v>17509.861538121</v>
      </c>
      <c r="BR12716">
        <v>1.37328445336022</v>
      </c>
      <c r="BS12716">
        <v>73613.0388166079</v>
      </c>
      <c r="BW12716" s="29">
        <v>12711</v>
      </c>
      <c r="BX12716">
        <f t="shared" si="710"/>
        <v>1</v>
      </c>
      <c r="BY12716">
        <f t="shared" si="711"/>
        <v>1</v>
      </c>
    </row>
    <row r="12717" spans="1:77">
      <c r="A12717" s="15">
        <v>12712</v>
      </c>
      <c r="BP12717">
        <v>0.76798928407875</v>
      </c>
      <c r="BQ12717">
        <v>14558.25000907</v>
      </c>
      <c r="BR12717">
        <v>1.31818357326747</v>
      </c>
      <c r="BS12717">
        <v>72633.7044897071</v>
      </c>
      <c r="BW12717" s="29">
        <v>12712</v>
      </c>
      <c r="BX12717">
        <f t="shared" si="710"/>
        <v>1</v>
      </c>
      <c r="BY12717">
        <f t="shared" si="711"/>
        <v>1</v>
      </c>
    </row>
    <row r="12718" spans="1:77">
      <c r="A12718" s="15">
        <v>12713</v>
      </c>
      <c r="BP12718">
        <v>0.83026919431153</v>
      </c>
      <c r="BQ12718">
        <v>13802.9083747186</v>
      </c>
      <c r="BR12718">
        <v>1.44917929190982</v>
      </c>
      <c r="BS12718">
        <v>72831.8278089337</v>
      </c>
      <c r="BW12718" s="29">
        <v>12713</v>
      </c>
      <c r="BX12718">
        <f t="shared" si="710"/>
        <v>1</v>
      </c>
      <c r="BY12718">
        <f t="shared" si="711"/>
        <v>1</v>
      </c>
    </row>
    <row r="12719" spans="1:77">
      <c r="A12719" s="15">
        <v>12714</v>
      </c>
      <c r="BP12719">
        <v>0.755470559335849</v>
      </c>
      <c r="BQ12719">
        <v>12645.0004972532</v>
      </c>
      <c r="BR12719">
        <v>1.29728091728943</v>
      </c>
      <c r="BS12719">
        <v>73080.8131819344</v>
      </c>
      <c r="BW12719" s="29">
        <v>12714</v>
      </c>
      <c r="BX12719">
        <f t="shared" si="710"/>
        <v>1</v>
      </c>
      <c r="BY12719">
        <f t="shared" si="711"/>
        <v>1</v>
      </c>
    </row>
    <row r="12720" spans="1:77">
      <c r="A12720" s="15">
        <v>12715</v>
      </c>
      <c r="BP12720">
        <v>0.779591906869629</v>
      </c>
      <c r="BQ12720">
        <v>12412.6525209127</v>
      </c>
      <c r="BR12720">
        <v>1.36915050391972</v>
      </c>
      <c r="BS12720">
        <v>74345.7172632797</v>
      </c>
      <c r="BW12720" s="29">
        <v>12715</v>
      </c>
      <c r="BX12720">
        <f t="shared" si="710"/>
        <v>1</v>
      </c>
      <c r="BY12720">
        <f t="shared" si="711"/>
        <v>1</v>
      </c>
    </row>
    <row r="12721" spans="1:77">
      <c r="A12721" s="15">
        <v>12716</v>
      </c>
      <c r="BP12721">
        <v>0.816071969522951</v>
      </c>
      <c r="BQ12721">
        <v>15218.2395791223</v>
      </c>
      <c r="BR12721">
        <v>1.39867144938288</v>
      </c>
      <c r="BS12721">
        <v>92393.7872536982</v>
      </c>
      <c r="BW12721" s="29">
        <v>12716</v>
      </c>
      <c r="BX12721">
        <f t="shared" si="710"/>
        <v>1</v>
      </c>
      <c r="BY12721">
        <f t="shared" si="711"/>
        <v>1</v>
      </c>
    </row>
    <row r="12722" spans="1:77">
      <c r="A12722" s="15">
        <v>12717</v>
      </c>
      <c r="BP12722">
        <v>0.763221348958015</v>
      </c>
      <c r="BQ12722">
        <v>11938.9232707929</v>
      </c>
      <c r="BR12722">
        <v>1.29494292278623</v>
      </c>
      <c r="BS12722">
        <v>69749.411871475</v>
      </c>
      <c r="BW12722" s="29">
        <v>12717</v>
      </c>
      <c r="BX12722">
        <f t="shared" si="710"/>
        <v>1</v>
      </c>
      <c r="BY12722">
        <f t="shared" si="711"/>
        <v>1</v>
      </c>
    </row>
    <row r="12723" spans="1:77">
      <c r="A12723" s="15">
        <v>12718</v>
      </c>
      <c r="BP12723">
        <v>0.806711420704343</v>
      </c>
      <c r="BQ12723">
        <v>12988.9937084975</v>
      </c>
      <c r="BR12723">
        <v>1.36150987134494</v>
      </c>
      <c r="BS12723">
        <v>71985.0865492976</v>
      </c>
      <c r="BW12723" s="29">
        <v>12718</v>
      </c>
      <c r="BX12723">
        <f t="shared" si="710"/>
        <v>1</v>
      </c>
      <c r="BY12723">
        <f t="shared" si="711"/>
        <v>1</v>
      </c>
    </row>
    <row r="12724" spans="1:77">
      <c r="A12724" s="15">
        <v>12719</v>
      </c>
      <c r="BP12724">
        <v>0.805999406985871</v>
      </c>
      <c r="BQ12724">
        <v>13557.1897737938</v>
      </c>
      <c r="BR12724">
        <v>1.39540373412264</v>
      </c>
      <c r="BS12724">
        <v>71968.5173264195</v>
      </c>
      <c r="BW12724" s="29">
        <v>12719</v>
      </c>
      <c r="BX12724">
        <f t="shared" si="710"/>
        <v>1</v>
      </c>
      <c r="BY12724">
        <f t="shared" si="711"/>
        <v>1</v>
      </c>
    </row>
    <row r="12725" spans="1:77">
      <c r="A12725" s="15">
        <v>12720</v>
      </c>
      <c r="BP12725">
        <v>0.820434723401802</v>
      </c>
      <c r="BQ12725">
        <v>13755.5547905293</v>
      </c>
      <c r="BR12725">
        <v>1.41532353432943</v>
      </c>
      <c r="BS12725">
        <v>72443.0070174983</v>
      </c>
      <c r="BW12725" s="29">
        <v>12720</v>
      </c>
      <c r="BX12725">
        <f t="shared" si="710"/>
        <v>1</v>
      </c>
      <c r="BY12725">
        <f t="shared" si="711"/>
        <v>1</v>
      </c>
    </row>
    <row r="12726" spans="1:77">
      <c r="A12726" s="15">
        <v>12721</v>
      </c>
      <c r="BP12726">
        <v>0.807593071133559</v>
      </c>
      <c r="BQ12726">
        <v>19075.6596493512</v>
      </c>
      <c r="BR12726">
        <v>1.41817139077769</v>
      </c>
      <c r="BS12726">
        <v>84982.6563937412</v>
      </c>
      <c r="BW12726" s="29">
        <v>12721</v>
      </c>
      <c r="BX12726">
        <f t="shared" si="710"/>
        <v>1</v>
      </c>
      <c r="BY12726">
        <f t="shared" si="711"/>
        <v>1</v>
      </c>
    </row>
    <row r="12727" spans="1:77">
      <c r="A12727" s="15">
        <v>12722</v>
      </c>
      <c r="BP12727">
        <v>0.854166619848705</v>
      </c>
      <c r="BQ12727">
        <v>12804.8461475443</v>
      </c>
      <c r="BR12727">
        <v>1.47917252875761</v>
      </c>
      <c r="BS12727">
        <v>71377.3096891834</v>
      </c>
      <c r="BW12727" s="29">
        <v>12722</v>
      </c>
      <c r="BX12727">
        <f t="shared" si="710"/>
        <v>1</v>
      </c>
      <c r="BY12727">
        <f t="shared" si="711"/>
        <v>1</v>
      </c>
    </row>
    <row r="12728" spans="1:77">
      <c r="A12728" s="15">
        <v>12723</v>
      </c>
      <c r="BP12728">
        <v>0.870494741793228</v>
      </c>
      <c r="BQ12728">
        <v>14154.5070879745</v>
      </c>
      <c r="BR12728">
        <v>1.50972474191839</v>
      </c>
      <c r="BS12728">
        <v>94587.6572007852</v>
      </c>
      <c r="BW12728" s="29">
        <v>12723</v>
      </c>
      <c r="BX12728">
        <f t="shared" si="710"/>
        <v>1</v>
      </c>
      <c r="BY12728">
        <f t="shared" si="711"/>
        <v>1</v>
      </c>
    </row>
    <row r="12729" spans="1:77">
      <c r="A12729" s="15">
        <v>12724</v>
      </c>
      <c r="BP12729">
        <v>0.819354174987037</v>
      </c>
      <c r="BQ12729">
        <v>17773.993407826</v>
      </c>
      <c r="BR12729">
        <v>1.39207820842446</v>
      </c>
      <c r="BS12729">
        <v>95175.4963720569</v>
      </c>
      <c r="BW12729" s="29">
        <v>12724</v>
      </c>
      <c r="BX12729">
        <f t="shared" si="710"/>
        <v>1</v>
      </c>
      <c r="BY12729">
        <f t="shared" si="711"/>
        <v>1</v>
      </c>
    </row>
    <row r="12730" spans="1:77">
      <c r="A12730" s="15">
        <v>12725</v>
      </c>
      <c r="BP12730">
        <v>0.861646134582045</v>
      </c>
      <c r="BQ12730">
        <v>11774.5176133395</v>
      </c>
      <c r="BR12730">
        <v>1.49998049186638</v>
      </c>
      <c r="BS12730">
        <v>68786.2228913529</v>
      </c>
      <c r="BW12730" s="29">
        <v>12725</v>
      </c>
      <c r="BX12730">
        <f t="shared" si="710"/>
        <v>1</v>
      </c>
      <c r="BY12730">
        <f t="shared" si="711"/>
        <v>1</v>
      </c>
    </row>
    <row r="12731" spans="1:77">
      <c r="A12731" s="15">
        <v>12726</v>
      </c>
      <c r="BP12731">
        <v>0.878171509452739</v>
      </c>
      <c r="BQ12731">
        <v>16538.2764803324</v>
      </c>
      <c r="BR12731">
        <v>1.53752830428219</v>
      </c>
      <c r="BS12731">
        <v>77161.9919839427</v>
      </c>
      <c r="BW12731" s="29">
        <v>12726</v>
      </c>
      <c r="BX12731">
        <f t="shared" si="710"/>
        <v>1</v>
      </c>
      <c r="BY12731">
        <f t="shared" si="711"/>
        <v>1</v>
      </c>
    </row>
    <row r="12732" spans="1:77">
      <c r="A12732" s="15">
        <v>12727</v>
      </c>
      <c r="BP12732">
        <v>0.793852858483223</v>
      </c>
      <c r="BQ12732">
        <v>12475.4553284849</v>
      </c>
      <c r="BR12732">
        <v>1.36543855446101</v>
      </c>
      <c r="BS12732">
        <v>91067.2401708337</v>
      </c>
      <c r="BW12732" s="29">
        <v>12727</v>
      </c>
      <c r="BX12732">
        <f t="shared" si="710"/>
        <v>1</v>
      </c>
      <c r="BY12732">
        <f t="shared" si="711"/>
        <v>1</v>
      </c>
    </row>
    <row r="12733" spans="1:77">
      <c r="A12733" s="15">
        <v>12728</v>
      </c>
      <c r="BP12733">
        <v>0.822508686426138</v>
      </c>
      <c r="BQ12733">
        <v>12126.2727267356</v>
      </c>
      <c r="BR12733">
        <v>1.41942905100637</v>
      </c>
      <c r="BS12733">
        <v>70359.3404165918</v>
      </c>
      <c r="BW12733" s="29">
        <v>12728</v>
      </c>
      <c r="BX12733">
        <f t="shared" si="710"/>
        <v>1</v>
      </c>
      <c r="BY12733">
        <f t="shared" si="711"/>
        <v>1</v>
      </c>
    </row>
    <row r="12734" spans="1:77">
      <c r="A12734" s="15">
        <v>12729</v>
      </c>
      <c r="BP12734">
        <v>0.893515297997839</v>
      </c>
      <c r="BQ12734">
        <v>14229.5779211256</v>
      </c>
      <c r="BR12734">
        <v>1.58493922446541</v>
      </c>
      <c r="BS12734">
        <v>71057.6383065818</v>
      </c>
      <c r="BW12734" s="29">
        <v>12729</v>
      </c>
      <c r="BX12734">
        <f t="shared" si="710"/>
        <v>1</v>
      </c>
      <c r="BY12734">
        <f t="shared" si="711"/>
        <v>1</v>
      </c>
    </row>
    <row r="12735" spans="1:77">
      <c r="A12735" s="15">
        <v>12730</v>
      </c>
      <c r="BP12735">
        <v>0.741622936543514</v>
      </c>
      <c r="BQ12735">
        <v>15506.3364533741</v>
      </c>
      <c r="BR12735">
        <v>1.28010212232793</v>
      </c>
      <c r="BS12735">
        <v>73623.6912704704</v>
      </c>
      <c r="BW12735" s="29">
        <v>12730</v>
      </c>
      <c r="BX12735">
        <f t="shared" si="710"/>
        <v>1</v>
      </c>
      <c r="BY12735">
        <f t="shared" si="711"/>
        <v>1</v>
      </c>
    </row>
    <row r="12736" spans="1:77">
      <c r="A12736" s="15">
        <v>12731</v>
      </c>
      <c r="BP12736">
        <v>0.80578626597242</v>
      </c>
      <c r="BQ12736">
        <v>14748.9269379252</v>
      </c>
      <c r="BR12736">
        <v>1.39455334648344</v>
      </c>
      <c r="BS12736">
        <v>75291.9753868856</v>
      </c>
      <c r="BW12736" s="29">
        <v>12731</v>
      </c>
      <c r="BX12736">
        <f t="shared" si="710"/>
        <v>1</v>
      </c>
      <c r="BY12736">
        <f t="shared" si="711"/>
        <v>1</v>
      </c>
    </row>
    <row r="12737" spans="1:77">
      <c r="A12737" s="15">
        <v>12732</v>
      </c>
      <c r="BP12737">
        <v>0.825479672958315</v>
      </c>
      <c r="BQ12737">
        <v>17427.5938362854</v>
      </c>
      <c r="BR12737">
        <v>1.42113554140657</v>
      </c>
      <c r="BS12737">
        <v>97728.7591348114</v>
      </c>
      <c r="BW12737" s="29">
        <v>12732</v>
      </c>
      <c r="BX12737">
        <f t="shared" si="710"/>
        <v>1</v>
      </c>
      <c r="BY12737">
        <f t="shared" si="711"/>
        <v>1</v>
      </c>
    </row>
    <row r="12738" spans="1:77">
      <c r="A12738" s="15">
        <v>12733</v>
      </c>
      <c r="BP12738">
        <v>0.841828089762135</v>
      </c>
      <c r="BQ12738">
        <v>16997.9846164154</v>
      </c>
      <c r="BR12738">
        <v>1.44475010755664</v>
      </c>
      <c r="BS12738">
        <v>77827.2112819149</v>
      </c>
      <c r="BW12738" s="29">
        <v>12733</v>
      </c>
      <c r="BX12738">
        <f t="shared" si="710"/>
        <v>1</v>
      </c>
      <c r="BY12738">
        <f t="shared" si="711"/>
        <v>1</v>
      </c>
    </row>
    <row r="12739" spans="1:77">
      <c r="A12739" s="15">
        <v>12734</v>
      </c>
      <c r="BP12739">
        <v>0.805925077889924</v>
      </c>
      <c r="BQ12739">
        <v>19184.1279703381</v>
      </c>
      <c r="BR12739">
        <v>1.38354713669959</v>
      </c>
      <c r="BS12739">
        <v>81704.742715841</v>
      </c>
      <c r="BW12739" s="29">
        <v>12734</v>
      </c>
      <c r="BX12739">
        <f t="shared" si="710"/>
        <v>1</v>
      </c>
      <c r="BY12739">
        <f t="shared" si="711"/>
        <v>1</v>
      </c>
    </row>
    <row r="12740" spans="1:77">
      <c r="A12740" s="15">
        <v>12735</v>
      </c>
      <c r="BP12740">
        <v>0.773792284628371</v>
      </c>
      <c r="BQ12740">
        <v>12306.0824541797</v>
      </c>
      <c r="BR12740">
        <v>1.31367806969306</v>
      </c>
      <c r="BS12740">
        <v>88431.6001510513</v>
      </c>
      <c r="BW12740" s="29">
        <v>12735</v>
      </c>
      <c r="BX12740">
        <f t="shared" si="710"/>
        <v>1</v>
      </c>
      <c r="BY12740">
        <f t="shared" si="711"/>
        <v>1</v>
      </c>
    </row>
    <row r="12741" spans="1:77">
      <c r="A12741" s="15">
        <v>12736</v>
      </c>
      <c r="BP12741">
        <v>0.813353098633199</v>
      </c>
      <c r="BQ12741">
        <v>13872.0596413663</v>
      </c>
      <c r="BR12741">
        <v>1.41349228817638</v>
      </c>
      <c r="BS12741">
        <v>73238.5756921597</v>
      </c>
      <c r="BW12741" s="29">
        <v>12736</v>
      </c>
      <c r="BX12741">
        <f t="shared" si="710"/>
        <v>1</v>
      </c>
      <c r="BY12741">
        <f t="shared" si="711"/>
        <v>1</v>
      </c>
    </row>
    <row r="12742" spans="1:77">
      <c r="A12742" s="15">
        <v>12737</v>
      </c>
      <c r="BP12742">
        <v>0.773292082728382</v>
      </c>
      <c r="BQ12742">
        <v>16239.5148603913</v>
      </c>
      <c r="BR12742">
        <v>1.27225612597719</v>
      </c>
      <c r="BS12742">
        <v>75303.1317652902</v>
      </c>
      <c r="BW12742" s="29">
        <v>12737</v>
      </c>
      <c r="BX12742">
        <f t="shared" si="710"/>
        <v>1</v>
      </c>
      <c r="BY12742">
        <f t="shared" si="711"/>
        <v>1</v>
      </c>
    </row>
    <row r="12743" spans="1:77">
      <c r="A12743" s="15">
        <v>12738</v>
      </c>
      <c r="BP12743">
        <v>0.823622332896956</v>
      </c>
      <c r="BQ12743">
        <v>15620.8818671687</v>
      </c>
      <c r="BR12743">
        <v>1.41788407721959</v>
      </c>
      <c r="BS12743">
        <v>96748.2094361468</v>
      </c>
      <c r="BW12743" s="29">
        <v>12738</v>
      </c>
      <c r="BX12743">
        <f t="shared" ref="BX12743:BX12806" si="712">IF(BU12743=MAX($BU12743:$BV12743),1,0)</f>
        <v>1</v>
      </c>
      <c r="BY12743">
        <f t="shared" ref="BY12743:BY12806" si="713">IF(BV12743=MAX($BU12743:$BV12743),1,0)</f>
        <v>1</v>
      </c>
    </row>
    <row r="12744" spans="1:77">
      <c r="A12744" s="15">
        <v>12739</v>
      </c>
      <c r="BP12744">
        <v>0.796265722899977</v>
      </c>
      <c r="BQ12744">
        <v>11729.9147588114</v>
      </c>
      <c r="BR12744">
        <v>1.36691028653387</v>
      </c>
      <c r="BS12744">
        <v>71478.2894463862</v>
      </c>
      <c r="BW12744" s="29">
        <v>12739</v>
      </c>
      <c r="BX12744">
        <f t="shared" si="712"/>
        <v>1</v>
      </c>
      <c r="BY12744">
        <f t="shared" si="713"/>
        <v>1</v>
      </c>
    </row>
    <row r="12745" spans="1:77">
      <c r="A12745" s="15">
        <v>12740</v>
      </c>
      <c r="BP12745">
        <v>0.785034889409277</v>
      </c>
      <c r="BQ12745">
        <v>17355.7094092895</v>
      </c>
      <c r="BR12745">
        <v>1.33222187359297</v>
      </c>
      <c r="BS12745">
        <v>79765.2942348891</v>
      </c>
      <c r="BW12745" s="29">
        <v>12740</v>
      </c>
      <c r="BX12745">
        <f t="shared" si="712"/>
        <v>1</v>
      </c>
      <c r="BY12745">
        <f t="shared" si="713"/>
        <v>1</v>
      </c>
    </row>
    <row r="12746" spans="1:77">
      <c r="A12746" s="15">
        <v>12741</v>
      </c>
      <c r="BP12746">
        <v>0.805762252652049</v>
      </c>
      <c r="BQ12746">
        <v>13124.8752495162</v>
      </c>
      <c r="BR12746">
        <v>1.37918511091497</v>
      </c>
      <c r="BS12746">
        <v>92110.7567626159</v>
      </c>
      <c r="BW12746" s="29">
        <v>12741</v>
      </c>
      <c r="BX12746">
        <f t="shared" si="712"/>
        <v>1</v>
      </c>
      <c r="BY12746">
        <f t="shared" si="713"/>
        <v>1</v>
      </c>
    </row>
    <row r="12747" spans="1:77">
      <c r="A12747" s="15">
        <v>12742</v>
      </c>
      <c r="BP12747">
        <v>0.816388632902392</v>
      </c>
      <c r="BQ12747">
        <v>12160.8439584433</v>
      </c>
      <c r="BR12747">
        <v>1.41593848756355</v>
      </c>
      <c r="BS12747">
        <v>70996.9737374747</v>
      </c>
      <c r="BW12747" s="29">
        <v>12742</v>
      </c>
      <c r="BX12747">
        <f t="shared" si="712"/>
        <v>1</v>
      </c>
      <c r="BY12747">
        <f t="shared" si="713"/>
        <v>1</v>
      </c>
    </row>
    <row r="12748" spans="1:77">
      <c r="A12748" s="15">
        <v>12743</v>
      </c>
      <c r="BP12748">
        <v>0.786328215637868</v>
      </c>
      <c r="BQ12748">
        <v>16556.5587193652</v>
      </c>
      <c r="BR12748">
        <v>1.34707159589247</v>
      </c>
      <c r="BS12748">
        <v>93915.6825044431</v>
      </c>
      <c r="BW12748" s="29">
        <v>12743</v>
      </c>
      <c r="BX12748">
        <f t="shared" si="712"/>
        <v>1</v>
      </c>
      <c r="BY12748">
        <f t="shared" si="713"/>
        <v>1</v>
      </c>
    </row>
    <row r="12749" spans="1:77">
      <c r="A12749" s="15">
        <v>12744</v>
      </c>
      <c r="BP12749">
        <v>0.773447971629788</v>
      </c>
      <c r="BQ12749">
        <v>14897.6240748694</v>
      </c>
      <c r="BR12749">
        <v>1.31412008066384</v>
      </c>
      <c r="BS12749">
        <v>94942.9788163577</v>
      </c>
      <c r="BW12749" s="29">
        <v>12744</v>
      </c>
      <c r="BX12749">
        <f t="shared" si="712"/>
        <v>1</v>
      </c>
      <c r="BY12749">
        <f t="shared" si="713"/>
        <v>1</v>
      </c>
    </row>
    <row r="12750" spans="1:77">
      <c r="A12750" s="15">
        <v>12745</v>
      </c>
      <c r="BP12750">
        <v>0.810364478241986</v>
      </c>
      <c r="BQ12750">
        <v>17376.8065569408</v>
      </c>
      <c r="BR12750">
        <v>1.39207083805682</v>
      </c>
      <c r="BS12750">
        <v>80810.7671025758</v>
      </c>
      <c r="BW12750" s="29">
        <v>12745</v>
      </c>
      <c r="BX12750">
        <f t="shared" si="712"/>
        <v>1</v>
      </c>
      <c r="BY12750">
        <f t="shared" si="713"/>
        <v>1</v>
      </c>
    </row>
    <row r="12751" spans="1:77">
      <c r="A12751" s="15">
        <v>12746</v>
      </c>
      <c r="BP12751">
        <v>0.858049132408618</v>
      </c>
      <c r="BQ12751">
        <v>19256.3600256876</v>
      </c>
      <c r="BR12751">
        <v>1.4942417178326</v>
      </c>
      <c r="BS12751">
        <v>102240.769828983</v>
      </c>
      <c r="BW12751" s="29">
        <v>12746</v>
      </c>
      <c r="BX12751">
        <f t="shared" si="712"/>
        <v>1</v>
      </c>
      <c r="BY12751">
        <f t="shared" si="713"/>
        <v>1</v>
      </c>
    </row>
    <row r="12752" spans="1:77">
      <c r="A12752" s="15">
        <v>12747</v>
      </c>
      <c r="BP12752">
        <v>0.835557752892636</v>
      </c>
      <c r="BQ12752">
        <v>15833.4020044132</v>
      </c>
      <c r="BR12752">
        <v>1.45329495021955</v>
      </c>
      <c r="BS12752">
        <v>78165.9914708736</v>
      </c>
      <c r="BW12752" s="29">
        <v>12747</v>
      </c>
      <c r="BX12752">
        <f t="shared" si="712"/>
        <v>1</v>
      </c>
      <c r="BY12752">
        <f t="shared" si="713"/>
        <v>1</v>
      </c>
    </row>
    <row r="12753" spans="1:77">
      <c r="A12753" s="15">
        <v>12748</v>
      </c>
      <c r="BP12753">
        <v>0.81181360916523</v>
      </c>
      <c r="BQ12753">
        <v>14633.9461607088</v>
      </c>
      <c r="BR12753">
        <v>1.3517860807516</v>
      </c>
      <c r="BS12753">
        <v>76318.4533608648</v>
      </c>
      <c r="BW12753" s="29">
        <v>12748</v>
      </c>
      <c r="BX12753">
        <f t="shared" si="712"/>
        <v>1</v>
      </c>
      <c r="BY12753">
        <f t="shared" si="713"/>
        <v>1</v>
      </c>
    </row>
    <row r="12754" spans="1:77">
      <c r="A12754" s="15">
        <v>12749</v>
      </c>
      <c r="BP12754">
        <v>0.81731286808663</v>
      </c>
      <c r="BQ12754">
        <v>13368.5921034657</v>
      </c>
      <c r="BR12754">
        <v>1.41191921202946</v>
      </c>
      <c r="BS12754">
        <v>92668.5656104311</v>
      </c>
      <c r="BW12754" s="29">
        <v>12749</v>
      </c>
      <c r="BX12754">
        <f t="shared" si="712"/>
        <v>1</v>
      </c>
      <c r="BY12754">
        <f t="shared" si="713"/>
        <v>1</v>
      </c>
    </row>
    <row r="12755" spans="1:77">
      <c r="A12755" s="15">
        <v>12750</v>
      </c>
      <c r="BP12755">
        <v>0.834619687285621</v>
      </c>
      <c r="BQ12755">
        <v>15275.9387578395</v>
      </c>
      <c r="BR12755">
        <v>1.44340578781396</v>
      </c>
      <c r="BS12755">
        <v>76500.811655906</v>
      </c>
      <c r="BW12755" s="29">
        <v>12750</v>
      </c>
      <c r="BX12755">
        <f t="shared" si="712"/>
        <v>1</v>
      </c>
      <c r="BY12755">
        <f t="shared" si="713"/>
        <v>1</v>
      </c>
    </row>
    <row r="12756" spans="1:77">
      <c r="A12756" s="15">
        <v>12751</v>
      </c>
      <c r="BP12756">
        <v>0.783158636147871</v>
      </c>
      <c r="BQ12756">
        <v>14172.7819944158</v>
      </c>
      <c r="BR12756">
        <v>1.33001689310098</v>
      </c>
      <c r="BS12756">
        <v>95747.8998270313</v>
      </c>
      <c r="BW12756" s="29">
        <v>12751</v>
      </c>
      <c r="BX12756">
        <f t="shared" si="712"/>
        <v>1</v>
      </c>
      <c r="BY12756">
        <f t="shared" si="713"/>
        <v>1</v>
      </c>
    </row>
    <row r="12757" spans="1:77">
      <c r="A12757" s="15">
        <v>12752</v>
      </c>
      <c r="BP12757">
        <v>0.790827664127123</v>
      </c>
      <c r="BQ12757">
        <v>14767.7550951244</v>
      </c>
      <c r="BR12757">
        <v>1.36272295991156</v>
      </c>
      <c r="BS12757">
        <v>76286.513071138</v>
      </c>
      <c r="BW12757" s="29">
        <v>12752</v>
      </c>
      <c r="BX12757">
        <f t="shared" si="712"/>
        <v>1</v>
      </c>
      <c r="BY12757">
        <f t="shared" si="713"/>
        <v>1</v>
      </c>
    </row>
    <row r="12758" spans="1:77">
      <c r="A12758" s="15">
        <v>12753</v>
      </c>
      <c r="BP12758">
        <v>0.838335640016653</v>
      </c>
      <c r="BQ12758">
        <v>17385.668144008</v>
      </c>
      <c r="BR12758">
        <v>1.44177824096721</v>
      </c>
      <c r="BS12758">
        <v>80014.2494166427</v>
      </c>
      <c r="BW12758" s="29">
        <v>12753</v>
      </c>
      <c r="BX12758">
        <f t="shared" si="712"/>
        <v>1</v>
      </c>
      <c r="BY12758">
        <f t="shared" si="713"/>
        <v>1</v>
      </c>
    </row>
    <row r="12759" spans="1:77">
      <c r="A12759" s="15">
        <v>12754</v>
      </c>
      <c r="BP12759">
        <v>0.811521215917947</v>
      </c>
      <c r="BQ12759">
        <v>15261.4132165318</v>
      </c>
      <c r="BR12759">
        <v>1.40215900510867</v>
      </c>
      <c r="BS12759">
        <v>76593.4273270627</v>
      </c>
      <c r="BW12759" s="29">
        <v>12754</v>
      </c>
      <c r="BX12759">
        <f t="shared" si="712"/>
        <v>1</v>
      </c>
      <c r="BY12759">
        <f t="shared" si="713"/>
        <v>1</v>
      </c>
    </row>
    <row r="12760" spans="1:77">
      <c r="A12760" s="15">
        <v>12755</v>
      </c>
      <c r="BP12760">
        <v>0.800268691936857</v>
      </c>
      <c r="BQ12760">
        <v>15537.9174650456</v>
      </c>
      <c r="BR12760">
        <v>1.38321471393951</v>
      </c>
      <c r="BS12760">
        <v>94257.5755026214</v>
      </c>
      <c r="BW12760" s="29">
        <v>12755</v>
      </c>
      <c r="BX12760">
        <f t="shared" si="712"/>
        <v>1</v>
      </c>
      <c r="BY12760">
        <f t="shared" si="713"/>
        <v>1</v>
      </c>
    </row>
    <row r="12761" spans="1:77">
      <c r="A12761" s="15">
        <v>12756</v>
      </c>
      <c r="BP12761">
        <v>0.803570680912269</v>
      </c>
      <c r="BQ12761">
        <v>13905.490459779</v>
      </c>
      <c r="BR12761">
        <v>1.35696483905117</v>
      </c>
      <c r="BS12761">
        <v>74200.8818427054</v>
      </c>
      <c r="BW12761" s="29">
        <v>12756</v>
      </c>
      <c r="BX12761">
        <f t="shared" si="712"/>
        <v>1</v>
      </c>
      <c r="BY12761">
        <f t="shared" si="713"/>
        <v>1</v>
      </c>
    </row>
    <row r="12762" spans="1:77">
      <c r="A12762" s="15">
        <v>12757</v>
      </c>
      <c r="BP12762">
        <v>0.849602436152119</v>
      </c>
      <c r="BQ12762">
        <v>17085.7378521519</v>
      </c>
      <c r="BR12762">
        <v>1.45703041184073</v>
      </c>
      <c r="BS12762">
        <v>79272.1888095555</v>
      </c>
      <c r="BW12762" s="29">
        <v>12757</v>
      </c>
      <c r="BX12762">
        <f t="shared" si="712"/>
        <v>1</v>
      </c>
      <c r="BY12762">
        <f t="shared" si="713"/>
        <v>1</v>
      </c>
    </row>
    <row r="12763" spans="1:77">
      <c r="A12763" s="15">
        <v>12758</v>
      </c>
      <c r="BP12763">
        <v>0.798311032732008</v>
      </c>
      <c r="BQ12763">
        <v>16627.8088659494</v>
      </c>
      <c r="BR12763">
        <v>1.38401127144987</v>
      </c>
      <c r="BS12763">
        <v>95213.4961780606</v>
      </c>
      <c r="BW12763" s="29">
        <v>12758</v>
      </c>
      <c r="BX12763">
        <f t="shared" si="712"/>
        <v>1</v>
      </c>
      <c r="BY12763">
        <f t="shared" si="713"/>
        <v>1</v>
      </c>
    </row>
    <row r="12764" spans="1:77">
      <c r="A12764" s="15">
        <v>12759</v>
      </c>
      <c r="BP12764">
        <v>0.815823444286565</v>
      </c>
      <c r="BQ12764">
        <v>14775.3215904342</v>
      </c>
      <c r="BR12764">
        <v>1.4051823812769</v>
      </c>
      <c r="BS12764">
        <v>73077.3177598573</v>
      </c>
      <c r="BW12764" s="29">
        <v>12759</v>
      </c>
      <c r="BX12764">
        <f t="shared" si="712"/>
        <v>1</v>
      </c>
      <c r="BY12764">
        <f t="shared" si="713"/>
        <v>1</v>
      </c>
    </row>
    <row r="12765" spans="1:77">
      <c r="A12765" s="15">
        <v>12760</v>
      </c>
      <c r="BP12765">
        <v>0.83460148797035</v>
      </c>
      <c r="BQ12765">
        <v>13255.5777206678</v>
      </c>
      <c r="BR12765">
        <v>1.45467932950173</v>
      </c>
      <c r="BS12765">
        <v>94332.7706885801</v>
      </c>
      <c r="BW12765" s="29">
        <v>12760</v>
      </c>
      <c r="BX12765">
        <f t="shared" si="712"/>
        <v>1</v>
      </c>
      <c r="BY12765">
        <f t="shared" si="713"/>
        <v>1</v>
      </c>
    </row>
    <row r="12766" spans="1:77">
      <c r="A12766" s="15">
        <v>12761</v>
      </c>
      <c r="BP12766">
        <v>0.779918644610031</v>
      </c>
      <c r="BQ12766">
        <v>21701.5615805312</v>
      </c>
      <c r="BR12766">
        <v>1.32517756376581</v>
      </c>
      <c r="BS12766">
        <v>77171.7445067987</v>
      </c>
      <c r="BW12766" s="29">
        <v>12761</v>
      </c>
      <c r="BX12766">
        <f t="shared" si="712"/>
        <v>1</v>
      </c>
      <c r="BY12766">
        <f t="shared" si="713"/>
        <v>1</v>
      </c>
    </row>
    <row r="12767" spans="1:77">
      <c r="A12767" s="15">
        <v>12762</v>
      </c>
      <c r="BP12767">
        <v>0.761104533406496</v>
      </c>
      <c r="BQ12767">
        <v>12165.1439585796</v>
      </c>
      <c r="BR12767">
        <v>1.28561789211535</v>
      </c>
      <c r="BS12767">
        <v>71277.0723848018</v>
      </c>
      <c r="BW12767" s="29">
        <v>12762</v>
      </c>
      <c r="BX12767">
        <f t="shared" si="712"/>
        <v>1</v>
      </c>
      <c r="BY12767">
        <f t="shared" si="713"/>
        <v>1</v>
      </c>
    </row>
    <row r="12768" spans="1:77">
      <c r="A12768" s="15">
        <v>12763</v>
      </c>
      <c r="BP12768">
        <v>0.834732091753612</v>
      </c>
      <c r="BQ12768">
        <v>11427.2814647315</v>
      </c>
      <c r="BR12768">
        <v>1.45365861367422</v>
      </c>
      <c r="BS12768">
        <v>89203.34588164</v>
      </c>
      <c r="BW12768" s="29">
        <v>12763</v>
      </c>
      <c r="BX12768">
        <f t="shared" si="712"/>
        <v>1</v>
      </c>
      <c r="BY12768">
        <f t="shared" si="713"/>
        <v>1</v>
      </c>
    </row>
    <row r="12769" spans="1:77">
      <c r="A12769" s="15">
        <v>12764</v>
      </c>
      <c r="BP12769">
        <v>0.754766099701866</v>
      </c>
      <c r="BQ12769">
        <v>20716.2451497133</v>
      </c>
      <c r="BR12769">
        <v>1.30260652844264</v>
      </c>
      <c r="BS12769">
        <v>83154.7992969251</v>
      </c>
      <c r="BW12769" s="29">
        <v>12764</v>
      </c>
      <c r="BX12769">
        <f t="shared" si="712"/>
        <v>1</v>
      </c>
      <c r="BY12769">
        <f t="shared" si="713"/>
        <v>1</v>
      </c>
    </row>
    <row r="12770" spans="1:77">
      <c r="A12770" s="15">
        <v>12765</v>
      </c>
      <c r="BP12770">
        <v>0.868013810564068</v>
      </c>
      <c r="BQ12770">
        <v>12989.7345311228</v>
      </c>
      <c r="BR12770">
        <v>1.51286439041288</v>
      </c>
      <c r="BS12770">
        <v>90534.8957408537</v>
      </c>
      <c r="BW12770" s="29">
        <v>12765</v>
      </c>
      <c r="BX12770">
        <f t="shared" si="712"/>
        <v>1</v>
      </c>
      <c r="BY12770">
        <f t="shared" si="713"/>
        <v>1</v>
      </c>
    </row>
    <row r="12771" spans="1:77">
      <c r="A12771" s="15">
        <v>12766</v>
      </c>
      <c r="BP12771">
        <v>0.871584665976555</v>
      </c>
      <c r="BQ12771">
        <v>17203.5944120626</v>
      </c>
      <c r="BR12771">
        <v>1.47536261390451</v>
      </c>
      <c r="BS12771">
        <v>78183.7176034927</v>
      </c>
      <c r="BW12771" s="29">
        <v>12766</v>
      </c>
      <c r="BX12771">
        <f t="shared" si="712"/>
        <v>1</v>
      </c>
      <c r="BY12771">
        <f t="shared" si="713"/>
        <v>1</v>
      </c>
    </row>
    <row r="12772" spans="1:77">
      <c r="A12772" s="15">
        <v>12767</v>
      </c>
      <c r="BP12772">
        <v>0.830627744442861</v>
      </c>
      <c r="BQ12772">
        <v>15086.7761975871</v>
      </c>
      <c r="BR12772">
        <v>1.39237719617232</v>
      </c>
      <c r="BS12772">
        <v>74559.8739199232</v>
      </c>
      <c r="BW12772" s="29">
        <v>12767</v>
      </c>
      <c r="BX12772">
        <f t="shared" si="712"/>
        <v>1</v>
      </c>
      <c r="BY12772">
        <f t="shared" si="713"/>
        <v>1</v>
      </c>
    </row>
    <row r="12773" spans="1:77">
      <c r="A12773" s="15">
        <v>12768</v>
      </c>
      <c r="BP12773">
        <v>0.836108440255957</v>
      </c>
      <c r="BQ12773">
        <v>14467.6583073752</v>
      </c>
      <c r="BR12773">
        <v>1.44079804808384</v>
      </c>
      <c r="BS12773">
        <v>75257.5359803598</v>
      </c>
      <c r="BW12773" s="29">
        <v>12768</v>
      </c>
      <c r="BX12773">
        <f t="shared" si="712"/>
        <v>1</v>
      </c>
      <c r="BY12773">
        <f t="shared" si="713"/>
        <v>1</v>
      </c>
    </row>
    <row r="12774" spans="1:77">
      <c r="A12774" s="15">
        <v>12769</v>
      </c>
      <c r="BP12774">
        <v>0.749927696488577</v>
      </c>
      <c r="BQ12774">
        <v>15594.277225985</v>
      </c>
      <c r="BR12774">
        <v>1.27075757178952</v>
      </c>
      <c r="BS12774">
        <v>93798.3535213344</v>
      </c>
      <c r="BW12774" s="29">
        <v>12769</v>
      </c>
      <c r="BX12774">
        <f t="shared" si="712"/>
        <v>1</v>
      </c>
      <c r="BY12774">
        <f t="shared" si="713"/>
        <v>1</v>
      </c>
    </row>
    <row r="12775" spans="1:77">
      <c r="A12775" s="15">
        <v>12770</v>
      </c>
      <c r="BP12775">
        <v>0.791750484835916</v>
      </c>
      <c r="BQ12775">
        <v>12841.986650328</v>
      </c>
      <c r="BR12775">
        <v>1.37348742116286</v>
      </c>
      <c r="BS12775">
        <v>91844.4430798199</v>
      </c>
      <c r="BW12775" s="29">
        <v>12770</v>
      </c>
      <c r="BX12775">
        <f t="shared" si="712"/>
        <v>1</v>
      </c>
      <c r="BY12775">
        <f t="shared" si="713"/>
        <v>1</v>
      </c>
    </row>
    <row r="12776" spans="1:77">
      <c r="A12776" s="15">
        <v>12771</v>
      </c>
      <c r="BP12776">
        <v>0.803083346989906</v>
      </c>
      <c r="BQ12776">
        <v>11405.1303705853</v>
      </c>
      <c r="BR12776">
        <v>1.37918414076635</v>
      </c>
      <c r="BS12776">
        <v>70862.1205289739</v>
      </c>
      <c r="BW12776" s="29">
        <v>12771</v>
      </c>
      <c r="BX12776">
        <f t="shared" si="712"/>
        <v>1</v>
      </c>
      <c r="BY12776">
        <f t="shared" si="713"/>
        <v>1</v>
      </c>
    </row>
    <row r="12777" spans="1:77">
      <c r="A12777" s="15">
        <v>12772</v>
      </c>
      <c r="BP12777">
        <v>0.86284550394305</v>
      </c>
      <c r="BQ12777">
        <v>15712.7507684858</v>
      </c>
      <c r="BR12777">
        <v>1.4816573987499</v>
      </c>
      <c r="BS12777">
        <v>79760.9918709886</v>
      </c>
      <c r="BW12777" s="29">
        <v>12772</v>
      </c>
      <c r="BX12777">
        <f t="shared" si="712"/>
        <v>1</v>
      </c>
      <c r="BY12777">
        <f t="shared" si="713"/>
        <v>1</v>
      </c>
    </row>
    <row r="12778" spans="1:77">
      <c r="A12778" s="15">
        <v>12773</v>
      </c>
      <c r="BP12778">
        <v>0.819983645701091</v>
      </c>
      <c r="BQ12778">
        <v>14851.2456958429</v>
      </c>
      <c r="BR12778">
        <v>1.43488891144746</v>
      </c>
      <c r="BS12778">
        <v>93094.5613625519</v>
      </c>
      <c r="BW12778" s="29">
        <v>12773</v>
      </c>
      <c r="BX12778">
        <f t="shared" si="712"/>
        <v>1</v>
      </c>
      <c r="BY12778">
        <f t="shared" si="713"/>
        <v>1</v>
      </c>
    </row>
    <row r="12779" spans="1:77">
      <c r="A12779" s="15">
        <v>12774</v>
      </c>
      <c r="BP12779">
        <v>0.796452358429546</v>
      </c>
      <c r="BQ12779">
        <v>13928.6102954864</v>
      </c>
      <c r="BR12779">
        <v>1.33979683377415</v>
      </c>
      <c r="BS12779">
        <v>73148.063391843</v>
      </c>
      <c r="BW12779" s="29">
        <v>12774</v>
      </c>
      <c r="BX12779">
        <f t="shared" si="712"/>
        <v>1</v>
      </c>
      <c r="BY12779">
        <f t="shared" si="713"/>
        <v>1</v>
      </c>
    </row>
    <row r="12780" spans="1:77">
      <c r="A12780" s="15">
        <v>12775</v>
      </c>
      <c r="BP12780">
        <v>0.809019044438252</v>
      </c>
      <c r="BQ12780">
        <v>13903.8077928782</v>
      </c>
      <c r="BR12780">
        <v>1.38555997592438</v>
      </c>
      <c r="BS12780">
        <v>71787.8922877552</v>
      </c>
      <c r="BW12780" s="29">
        <v>12775</v>
      </c>
      <c r="BX12780">
        <f t="shared" si="712"/>
        <v>1</v>
      </c>
      <c r="BY12780">
        <f t="shared" si="713"/>
        <v>1</v>
      </c>
    </row>
    <row r="12781" spans="1:77">
      <c r="A12781" s="15">
        <v>12776</v>
      </c>
      <c r="BP12781">
        <v>0.835693697383019</v>
      </c>
      <c r="BQ12781">
        <v>13739.4937950014</v>
      </c>
      <c r="BR12781">
        <v>1.41325849842136</v>
      </c>
      <c r="BS12781">
        <v>74073.7796475062</v>
      </c>
      <c r="BW12781" s="29">
        <v>12776</v>
      </c>
      <c r="BX12781">
        <f t="shared" si="712"/>
        <v>1</v>
      </c>
      <c r="BY12781">
        <f t="shared" si="713"/>
        <v>1</v>
      </c>
    </row>
    <row r="12782" spans="1:77">
      <c r="A12782" s="15">
        <v>12777</v>
      </c>
      <c r="BP12782">
        <v>0.773535916384741</v>
      </c>
      <c r="BQ12782">
        <v>15626.1643477908</v>
      </c>
      <c r="BR12782">
        <v>1.34856522113892</v>
      </c>
      <c r="BS12782">
        <v>78057.1567739018</v>
      </c>
      <c r="BW12782" s="29">
        <v>12777</v>
      </c>
      <c r="BX12782">
        <f t="shared" si="712"/>
        <v>1</v>
      </c>
      <c r="BY12782">
        <f t="shared" si="713"/>
        <v>1</v>
      </c>
    </row>
    <row r="12783" spans="1:77">
      <c r="A12783" s="15">
        <v>12778</v>
      </c>
      <c r="BP12783">
        <v>0.818968570251401</v>
      </c>
      <c r="BQ12783">
        <v>12434.2159097685</v>
      </c>
      <c r="BR12783">
        <v>1.38948572702071</v>
      </c>
      <c r="BS12783">
        <v>70839.1320776545</v>
      </c>
      <c r="BW12783" s="29">
        <v>12778</v>
      </c>
      <c r="BX12783">
        <f t="shared" si="712"/>
        <v>1</v>
      </c>
      <c r="BY12783">
        <f t="shared" si="713"/>
        <v>1</v>
      </c>
    </row>
    <row r="12784" spans="1:77">
      <c r="A12784" s="15">
        <v>12779</v>
      </c>
      <c r="BP12784">
        <v>0.809886344594186</v>
      </c>
      <c r="BQ12784">
        <v>19411.7219180935</v>
      </c>
      <c r="BR12784">
        <v>1.36882998552685</v>
      </c>
      <c r="BS12784">
        <v>96993.9453681584</v>
      </c>
      <c r="BW12784" s="29">
        <v>12779</v>
      </c>
      <c r="BX12784">
        <f t="shared" si="712"/>
        <v>1</v>
      </c>
      <c r="BY12784">
        <f t="shared" si="713"/>
        <v>1</v>
      </c>
    </row>
    <row r="12785" spans="1:77">
      <c r="A12785" s="15">
        <v>12780</v>
      </c>
      <c r="BP12785">
        <v>0.80302764318856</v>
      </c>
      <c r="BQ12785">
        <v>12653.3650647538</v>
      </c>
      <c r="BR12785">
        <v>1.35060302631804</v>
      </c>
      <c r="BS12785">
        <v>88861.6317417771</v>
      </c>
      <c r="BW12785" s="29">
        <v>12780</v>
      </c>
      <c r="BX12785">
        <f t="shared" si="712"/>
        <v>1</v>
      </c>
      <c r="BY12785">
        <f t="shared" si="713"/>
        <v>1</v>
      </c>
    </row>
    <row r="12786" spans="1:77">
      <c r="A12786" s="15">
        <v>12781</v>
      </c>
      <c r="BP12786">
        <v>0.780561208610097</v>
      </c>
      <c r="BQ12786">
        <v>12054.1015099272</v>
      </c>
      <c r="BR12786">
        <v>1.32539031147755</v>
      </c>
      <c r="BS12786">
        <v>69533.6749717015</v>
      </c>
      <c r="BW12786" s="29">
        <v>12781</v>
      </c>
      <c r="BX12786">
        <f t="shared" si="712"/>
        <v>1</v>
      </c>
      <c r="BY12786">
        <f t="shared" si="713"/>
        <v>1</v>
      </c>
    </row>
    <row r="12787" spans="1:77">
      <c r="A12787" s="15">
        <v>12782</v>
      </c>
      <c r="BP12787">
        <v>0.796160172032074</v>
      </c>
      <c r="BQ12787">
        <v>11162.7264960601</v>
      </c>
      <c r="BR12787">
        <v>1.38789447705882</v>
      </c>
      <c r="BS12787">
        <v>71498.6928408785</v>
      </c>
      <c r="BW12787" s="29">
        <v>12782</v>
      </c>
      <c r="BX12787">
        <f t="shared" si="712"/>
        <v>1</v>
      </c>
      <c r="BY12787">
        <f t="shared" si="713"/>
        <v>1</v>
      </c>
    </row>
    <row r="12788" spans="1:77">
      <c r="A12788" s="15">
        <v>12783</v>
      </c>
      <c r="BP12788">
        <v>0.808158488928783</v>
      </c>
      <c r="BQ12788">
        <v>12665.7598313767</v>
      </c>
      <c r="BR12788">
        <v>1.40164620580652</v>
      </c>
      <c r="BS12788">
        <v>91325.921291948</v>
      </c>
      <c r="BW12788" s="29">
        <v>12783</v>
      </c>
      <c r="BX12788">
        <f t="shared" si="712"/>
        <v>1</v>
      </c>
      <c r="BY12788">
        <f t="shared" si="713"/>
        <v>1</v>
      </c>
    </row>
    <row r="12789" spans="1:77">
      <c r="A12789" s="15">
        <v>12784</v>
      </c>
      <c r="BP12789">
        <v>0.780053812089811</v>
      </c>
      <c r="BQ12789">
        <v>12561.7933050748</v>
      </c>
      <c r="BR12789">
        <v>1.31610719061853</v>
      </c>
      <c r="BS12789">
        <v>89038.5440308958</v>
      </c>
      <c r="BW12789" s="29">
        <v>12784</v>
      </c>
      <c r="BX12789">
        <f t="shared" si="712"/>
        <v>1</v>
      </c>
      <c r="BY12789">
        <f t="shared" si="713"/>
        <v>1</v>
      </c>
    </row>
    <row r="12790" spans="1:77">
      <c r="A12790" s="15">
        <v>12785</v>
      </c>
      <c r="BP12790">
        <v>0.773196399840667</v>
      </c>
      <c r="BQ12790">
        <v>13167.4000070051</v>
      </c>
      <c r="BR12790">
        <v>1.32546083188899</v>
      </c>
      <c r="BS12790">
        <v>90709.0164593656</v>
      </c>
      <c r="BW12790" s="29">
        <v>12785</v>
      </c>
      <c r="BX12790">
        <f t="shared" si="712"/>
        <v>1</v>
      </c>
      <c r="BY12790">
        <f t="shared" si="713"/>
        <v>1</v>
      </c>
    </row>
    <row r="12791" spans="1:77">
      <c r="A12791" s="15">
        <v>12786</v>
      </c>
      <c r="BP12791">
        <v>0.844781055973243</v>
      </c>
      <c r="BQ12791">
        <v>14335.742219626</v>
      </c>
      <c r="BR12791">
        <v>1.46165935754692</v>
      </c>
      <c r="BS12791">
        <v>73471.767591888</v>
      </c>
      <c r="BW12791" s="29">
        <v>12786</v>
      </c>
      <c r="BX12791">
        <f t="shared" si="712"/>
        <v>1</v>
      </c>
      <c r="BY12791">
        <f t="shared" si="713"/>
        <v>1</v>
      </c>
    </row>
    <row r="12792" spans="1:77">
      <c r="A12792" s="15">
        <v>12787</v>
      </c>
      <c r="BP12792">
        <v>0.819469551053871</v>
      </c>
      <c r="BQ12792">
        <v>16820.9136735896</v>
      </c>
      <c r="BR12792">
        <v>1.40054421566172</v>
      </c>
      <c r="BS12792">
        <v>79502.5696523356</v>
      </c>
      <c r="BW12792" s="29">
        <v>12787</v>
      </c>
      <c r="BX12792">
        <f t="shared" si="712"/>
        <v>1</v>
      </c>
      <c r="BY12792">
        <f t="shared" si="713"/>
        <v>1</v>
      </c>
    </row>
    <row r="12793" spans="1:77">
      <c r="A12793" s="15">
        <v>12788</v>
      </c>
      <c r="BP12793">
        <v>0.776697649031379</v>
      </c>
      <c r="BQ12793">
        <v>15443.4531509376</v>
      </c>
      <c r="BR12793">
        <v>1.34764629414675</v>
      </c>
      <c r="BS12793">
        <v>75122.9010246763</v>
      </c>
      <c r="BW12793" s="29">
        <v>12788</v>
      </c>
      <c r="BX12793">
        <f t="shared" si="712"/>
        <v>1</v>
      </c>
      <c r="BY12793">
        <f t="shared" si="713"/>
        <v>1</v>
      </c>
    </row>
    <row r="12794" spans="1:77">
      <c r="A12794" s="15">
        <v>12789</v>
      </c>
      <c r="BP12794">
        <v>0.811995846296365</v>
      </c>
      <c r="BQ12794">
        <v>16116.3915389286</v>
      </c>
      <c r="BR12794">
        <v>1.37549322253331</v>
      </c>
      <c r="BS12794">
        <v>76480.2336267332</v>
      </c>
      <c r="BW12794" s="29">
        <v>12789</v>
      </c>
      <c r="BX12794">
        <f t="shared" si="712"/>
        <v>1</v>
      </c>
      <c r="BY12794">
        <f t="shared" si="713"/>
        <v>1</v>
      </c>
    </row>
    <row r="12795" spans="1:77">
      <c r="A12795" s="15">
        <v>12790</v>
      </c>
      <c r="BP12795">
        <v>0.77950496989266</v>
      </c>
      <c r="BQ12795">
        <v>16147.7817400861</v>
      </c>
      <c r="BR12795">
        <v>1.33114580196005</v>
      </c>
      <c r="BS12795">
        <v>77745.3772360872</v>
      </c>
      <c r="BW12795" s="29">
        <v>12790</v>
      </c>
      <c r="BX12795">
        <f t="shared" si="712"/>
        <v>1</v>
      </c>
      <c r="BY12795">
        <f t="shared" si="713"/>
        <v>1</v>
      </c>
    </row>
    <row r="12796" spans="1:77">
      <c r="A12796" s="15">
        <v>12791</v>
      </c>
      <c r="BP12796">
        <v>0.833281604786432</v>
      </c>
      <c r="BQ12796">
        <v>15496.0063328132</v>
      </c>
      <c r="BR12796">
        <v>1.44356200119829</v>
      </c>
      <c r="BS12796">
        <v>91924.6882641356</v>
      </c>
      <c r="BW12796" s="29">
        <v>12791</v>
      </c>
      <c r="BX12796">
        <f t="shared" si="712"/>
        <v>1</v>
      </c>
      <c r="BY12796">
        <f t="shared" si="713"/>
        <v>1</v>
      </c>
    </row>
    <row r="12797" spans="1:77">
      <c r="A12797" s="15">
        <v>12792</v>
      </c>
      <c r="BP12797">
        <v>0.779898516210781</v>
      </c>
      <c r="BQ12797">
        <v>12181.345357316</v>
      </c>
      <c r="BR12797">
        <v>1.34605415959925</v>
      </c>
      <c r="BS12797">
        <v>70429.529725485</v>
      </c>
      <c r="BW12797" s="29">
        <v>12792</v>
      </c>
      <c r="BX12797">
        <f t="shared" si="712"/>
        <v>1</v>
      </c>
      <c r="BY12797">
        <f t="shared" si="713"/>
        <v>1</v>
      </c>
    </row>
    <row r="12798" spans="1:77">
      <c r="A12798" s="15">
        <v>12793</v>
      </c>
      <c r="BP12798">
        <v>0.855839271887985</v>
      </c>
      <c r="BQ12798">
        <v>19157.5140759845</v>
      </c>
      <c r="BR12798">
        <v>1.46928369643484</v>
      </c>
      <c r="BS12798">
        <v>83005.4735266318</v>
      </c>
      <c r="BW12798" s="29">
        <v>12793</v>
      </c>
      <c r="BX12798">
        <f t="shared" si="712"/>
        <v>1</v>
      </c>
      <c r="BY12798">
        <f t="shared" si="713"/>
        <v>1</v>
      </c>
    </row>
    <row r="12799" spans="1:77">
      <c r="A12799" s="15">
        <v>12794</v>
      </c>
      <c r="BP12799">
        <v>0.805845386783645</v>
      </c>
      <c r="BQ12799">
        <v>15100.920130343</v>
      </c>
      <c r="BR12799">
        <v>1.40040807870483</v>
      </c>
      <c r="BS12799">
        <v>75643.7677348409</v>
      </c>
      <c r="BW12799" s="29">
        <v>12794</v>
      </c>
      <c r="BX12799">
        <f t="shared" si="712"/>
        <v>1</v>
      </c>
      <c r="BY12799">
        <f t="shared" si="713"/>
        <v>1</v>
      </c>
    </row>
    <row r="12800" spans="1:77">
      <c r="A12800" s="15">
        <v>12795</v>
      </c>
      <c r="BP12800">
        <v>0.840892493191138</v>
      </c>
      <c r="BQ12800">
        <v>11614.3013773448</v>
      </c>
      <c r="BR12800">
        <v>1.47450453715665</v>
      </c>
      <c r="BS12800">
        <v>87671.4424064497</v>
      </c>
      <c r="BW12800" s="29">
        <v>12795</v>
      </c>
      <c r="BX12800">
        <f t="shared" si="712"/>
        <v>1</v>
      </c>
      <c r="BY12800">
        <f t="shared" si="713"/>
        <v>1</v>
      </c>
    </row>
    <row r="12801" spans="1:77">
      <c r="A12801" s="15">
        <v>12796</v>
      </c>
      <c r="BP12801">
        <v>0.750399931396646</v>
      </c>
      <c r="BQ12801">
        <v>14183.248456045</v>
      </c>
      <c r="BR12801">
        <v>1.27447960118006</v>
      </c>
      <c r="BS12801">
        <v>72710.6875811274</v>
      </c>
      <c r="BW12801" s="29">
        <v>12796</v>
      </c>
      <c r="BX12801">
        <f t="shared" si="712"/>
        <v>1</v>
      </c>
      <c r="BY12801">
        <f t="shared" si="713"/>
        <v>1</v>
      </c>
    </row>
    <row r="12802" spans="1:77">
      <c r="A12802" s="15">
        <v>12797</v>
      </c>
      <c r="BP12802">
        <v>0.809133955134063</v>
      </c>
      <c r="BQ12802">
        <v>15313.5414953443</v>
      </c>
      <c r="BR12802">
        <v>1.37348666922857</v>
      </c>
      <c r="BS12802">
        <v>90615.6343273056</v>
      </c>
      <c r="BW12802" s="29">
        <v>12797</v>
      </c>
      <c r="BX12802">
        <f t="shared" si="712"/>
        <v>1</v>
      </c>
      <c r="BY12802">
        <f t="shared" si="713"/>
        <v>1</v>
      </c>
    </row>
    <row r="12803" spans="1:77">
      <c r="A12803" s="15">
        <v>12798</v>
      </c>
      <c r="BP12803">
        <v>0.827481726507156</v>
      </c>
      <c r="BQ12803">
        <v>16181.0416540709</v>
      </c>
      <c r="BR12803">
        <v>1.42806586425249</v>
      </c>
      <c r="BS12803">
        <v>78497.5462725441</v>
      </c>
      <c r="BW12803" s="29">
        <v>12798</v>
      </c>
      <c r="BX12803">
        <f t="shared" si="712"/>
        <v>1</v>
      </c>
      <c r="BY12803">
        <f t="shared" si="713"/>
        <v>1</v>
      </c>
    </row>
    <row r="12804" spans="1:77">
      <c r="A12804" s="15">
        <v>12799</v>
      </c>
      <c r="BP12804">
        <v>0.73501754763234</v>
      </c>
      <c r="BQ12804">
        <v>15091.4178042698</v>
      </c>
      <c r="BR12804">
        <v>1.23739399895103</v>
      </c>
      <c r="BS12804">
        <v>75022.4220156268</v>
      </c>
      <c r="BW12804" s="29">
        <v>12799</v>
      </c>
      <c r="BX12804">
        <f t="shared" si="712"/>
        <v>1</v>
      </c>
      <c r="BY12804">
        <f t="shared" si="713"/>
        <v>1</v>
      </c>
    </row>
    <row r="12805" spans="1:77">
      <c r="A12805" s="15">
        <v>12800</v>
      </c>
      <c r="BP12805">
        <v>0.799051658912719</v>
      </c>
      <c r="BQ12805">
        <v>18372.9980370851</v>
      </c>
      <c r="BR12805">
        <v>1.36866753273363</v>
      </c>
      <c r="BS12805">
        <v>79931.2147351291</v>
      </c>
      <c r="BW12805" s="29">
        <v>12800</v>
      </c>
      <c r="BX12805">
        <f t="shared" si="712"/>
        <v>1</v>
      </c>
      <c r="BY12805">
        <f t="shared" si="713"/>
        <v>1</v>
      </c>
    </row>
    <row r="12806" spans="1:77">
      <c r="A12806" s="15">
        <v>12801</v>
      </c>
      <c r="BP12806">
        <v>0.823726459389483</v>
      </c>
      <c r="BQ12806">
        <v>18821.2095082041</v>
      </c>
      <c r="BR12806">
        <v>1.41629667330285</v>
      </c>
      <c r="BS12806">
        <v>80075.7310460966</v>
      </c>
      <c r="BW12806" s="29">
        <v>12801</v>
      </c>
      <c r="BX12806">
        <f t="shared" si="712"/>
        <v>1</v>
      </c>
      <c r="BY12806">
        <f t="shared" si="713"/>
        <v>1</v>
      </c>
    </row>
    <row r="12807" spans="1:77">
      <c r="A12807" s="15">
        <v>12802</v>
      </c>
      <c r="BP12807">
        <v>0.807784333472564</v>
      </c>
      <c r="BQ12807">
        <v>19633.6329828252</v>
      </c>
      <c r="BR12807">
        <v>1.34105823470292</v>
      </c>
      <c r="BS12807">
        <v>81243.8605593043</v>
      </c>
      <c r="BW12807" s="29">
        <v>12802</v>
      </c>
      <c r="BX12807">
        <f t="shared" ref="BX12807:BX12870" si="714">IF(BU12807=MAX($BU12807:$BV12807),1,0)</f>
        <v>1</v>
      </c>
      <c r="BY12807">
        <f t="shared" ref="BY12807:BY12870" si="715">IF(BV12807=MAX($BU12807:$BV12807),1,0)</f>
        <v>1</v>
      </c>
    </row>
    <row r="12808" spans="1:77">
      <c r="A12808" s="15">
        <v>12803</v>
      </c>
      <c r="BP12808">
        <v>0.877799952804849</v>
      </c>
      <c r="BQ12808">
        <v>11855.7410584537</v>
      </c>
      <c r="BR12808">
        <v>1.53645755136168</v>
      </c>
      <c r="BS12808">
        <v>70427.6531325389</v>
      </c>
      <c r="BW12808" s="29">
        <v>12803</v>
      </c>
      <c r="BX12808">
        <f t="shared" si="714"/>
        <v>1</v>
      </c>
      <c r="BY12808">
        <f t="shared" si="715"/>
        <v>1</v>
      </c>
    </row>
    <row r="12809" spans="1:77">
      <c r="A12809" s="15">
        <v>12804</v>
      </c>
      <c r="BP12809">
        <v>0.826121641984374</v>
      </c>
      <c r="BQ12809">
        <v>14964.451372821</v>
      </c>
      <c r="BR12809">
        <v>1.43102949017496</v>
      </c>
      <c r="BS12809">
        <v>75236.9005033524</v>
      </c>
      <c r="BW12809" s="29">
        <v>12804</v>
      </c>
      <c r="BX12809">
        <f t="shared" si="714"/>
        <v>1</v>
      </c>
      <c r="BY12809">
        <f t="shared" si="715"/>
        <v>1</v>
      </c>
    </row>
    <row r="12810" spans="1:77">
      <c r="A12810" s="15">
        <v>12805</v>
      </c>
      <c r="BP12810">
        <v>0.845525318949929</v>
      </c>
      <c r="BQ12810">
        <v>13694.577056329</v>
      </c>
      <c r="BR12810">
        <v>1.46316364336651</v>
      </c>
      <c r="BS12810">
        <v>73859.3968010333</v>
      </c>
      <c r="BW12810" s="29">
        <v>12805</v>
      </c>
      <c r="BX12810">
        <f t="shared" si="714"/>
        <v>1</v>
      </c>
      <c r="BY12810">
        <f t="shared" si="715"/>
        <v>1</v>
      </c>
    </row>
    <row r="12811" spans="1:77">
      <c r="A12811" s="15">
        <v>12806</v>
      </c>
      <c r="BP12811">
        <v>0.682150834144153</v>
      </c>
      <c r="BQ12811">
        <v>15250.4181433075</v>
      </c>
      <c r="BR12811">
        <v>1.13676907904507</v>
      </c>
      <c r="BS12811">
        <v>75205.6041384758</v>
      </c>
      <c r="BW12811" s="29">
        <v>12806</v>
      </c>
      <c r="BX12811">
        <f t="shared" si="714"/>
        <v>1</v>
      </c>
      <c r="BY12811">
        <f t="shared" si="715"/>
        <v>1</v>
      </c>
    </row>
    <row r="12812" spans="1:77">
      <c r="A12812" s="15">
        <v>12807</v>
      </c>
      <c r="BP12812">
        <v>0.81760545710011</v>
      </c>
      <c r="BQ12812">
        <v>13160.8705061566</v>
      </c>
      <c r="BR12812">
        <v>1.38780082853036</v>
      </c>
      <c r="BS12812">
        <v>71355.6218653278</v>
      </c>
      <c r="BW12812" s="29">
        <v>12807</v>
      </c>
      <c r="BX12812">
        <f t="shared" si="714"/>
        <v>1</v>
      </c>
      <c r="BY12812">
        <f t="shared" si="715"/>
        <v>1</v>
      </c>
    </row>
    <row r="12813" spans="1:77">
      <c r="A12813" s="15">
        <v>12808</v>
      </c>
      <c r="BP12813">
        <v>0.816019374930411</v>
      </c>
      <c r="BQ12813">
        <v>16433.042880343</v>
      </c>
      <c r="BR12813">
        <v>1.41459197518978</v>
      </c>
      <c r="BS12813">
        <v>74944.2357750483</v>
      </c>
      <c r="BW12813" s="29">
        <v>12808</v>
      </c>
      <c r="BX12813">
        <f t="shared" si="714"/>
        <v>1</v>
      </c>
      <c r="BY12813">
        <f t="shared" si="715"/>
        <v>1</v>
      </c>
    </row>
    <row r="12814" spans="1:77">
      <c r="A12814" s="15">
        <v>12809</v>
      </c>
      <c r="BP12814">
        <v>0.785245189927805</v>
      </c>
      <c r="BQ12814">
        <v>14050.0796393821</v>
      </c>
      <c r="BR12814">
        <v>1.34827165648426</v>
      </c>
      <c r="BS12814">
        <v>74388.9274077894</v>
      </c>
      <c r="BW12814" s="29">
        <v>12809</v>
      </c>
      <c r="BX12814">
        <f t="shared" si="714"/>
        <v>1</v>
      </c>
      <c r="BY12814">
        <f t="shared" si="715"/>
        <v>1</v>
      </c>
    </row>
    <row r="12815" spans="1:77">
      <c r="A12815" s="15">
        <v>12810</v>
      </c>
      <c r="BP12815">
        <v>0.840380347904202</v>
      </c>
      <c r="BQ12815">
        <v>11807.4814292905</v>
      </c>
      <c r="BR12815">
        <v>1.45089452839236</v>
      </c>
      <c r="BS12815">
        <v>87240.6226607056</v>
      </c>
      <c r="BW12815" s="29">
        <v>12810</v>
      </c>
      <c r="BX12815">
        <f t="shared" si="714"/>
        <v>1</v>
      </c>
      <c r="BY12815">
        <f t="shared" si="715"/>
        <v>1</v>
      </c>
    </row>
    <row r="12816" spans="1:77">
      <c r="A12816" s="15">
        <v>12811</v>
      </c>
      <c r="BP12816">
        <v>0.765649203216977</v>
      </c>
      <c r="BQ12816">
        <v>11959.4987290742</v>
      </c>
      <c r="BR12816">
        <v>1.31229894375242</v>
      </c>
      <c r="BS12816">
        <v>72112.8041704278</v>
      </c>
      <c r="BW12816" s="29">
        <v>12811</v>
      </c>
      <c r="BX12816">
        <f t="shared" si="714"/>
        <v>1</v>
      </c>
      <c r="BY12816">
        <f t="shared" si="715"/>
        <v>1</v>
      </c>
    </row>
    <row r="12817" spans="1:77">
      <c r="A12817" s="15">
        <v>12812</v>
      </c>
      <c r="BP12817">
        <v>0.823704338068698</v>
      </c>
      <c r="BQ12817">
        <v>15072.214006767</v>
      </c>
      <c r="BR12817">
        <v>1.42665886556092</v>
      </c>
      <c r="BS12817">
        <v>92801.7666010977</v>
      </c>
      <c r="BW12817" s="29">
        <v>12812</v>
      </c>
      <c r="BX12817">
        <f t="shared" si="714"/>
        <v>1</v>
      </c>
      <c r="BY12817">
        <f t="shared" si="715"/>
        <v>1</v>
      </c>
    </row>
    <row r="12818" spans="1:77">
      <c r="A12818" s="15">
        <v>12813</v>
      </c>
      <c r="BP12818">
        <v>0.851754779687958</v>
      </c>
      <c r="BQ12818">
        <v>11802.4359492733</v>
      </c>
      <c r="BR12818">
        <v>1.44405406435145</v>
      </c>
      <c r="BS12818">
        <v>71860.2520805179</v>
      </c>
      <c r="BW12818" s="29">
        <v>12813</v>
      </c>
      <c r="BX12818">
        <f t="shared" si="714"/>
        <v>1</v>
      </c>
      <c r="BY12818">
        <f t="shared" si="715"/>
        <v>1</v>
      </c>
    </row>
    <row r="12819" spans="1:77">
      <c r="A12819" s="15">
        <v>12814</v>
      </c>
      <c r="BP12819">
        <v>0.798594445772007</v>
      </c>
      <c r="BQ12819">
        <v>13812.3445972178</v>
      </c>
      <c r="BR12819">
        <v>1.3819668102233</v>
      </c>
      <c r="BS12819">
        <v>71730.9372053805</v>
      </c>
      <c r="BW12819" s="29">
        <v>12814</v>
      </c>
      <c r="BX12819">
        <f t="shared" si="714"/>
        <v>1</v>
      </c>
      <c r="BY12819">
        <f t="shared" si="715"/>
        <v>1</v>
      </c>
    </row>
    <row r="12820" spans="1:77">
      <c r="A12820" s="15">
        <v>12815</v>
      </c>
      <c r="BP12820">
        <v>0.81496586293746</v>
      </c>
      <c r="BQ12820">
        <v>14051.5414572066</v>
      </c>
      <c r="BR12820">
        <v>1.41145925468828</v>
      </c>
      <c r="BS12820">
        <v>92089.2995733565</v>
      </c>
      <c r="BW12820" s="29">
        <v>12815</v>
      </c>
      <c r="BX12820">
        <f t="shared" si="714"/>
        <v>1</v>
      </c>
      <c r="BY12820">
        <f t="shared" si="715"/>
        <v>1</v>
      </c>
    </row>
    <row r="12821" spans="1:77">
      <c r="A12821" s="15">
        <v>12816</v>
      </c>
      <c r="BP12821">
        <v>0.809964279330977</v>
      </c>
      <c r="BQ12821">
        <v>13847.878418273</v>
      </c>
      <c r="BR12821">
        <v>1.41089243017843</v>
      </c>
      <c r="BS12821">
        <v>75581.4946269223</v>
      </c>
      <c r="BW12821" s="29">
        <v>12816</v>
      </c>
      <c r="BX12821">
        <f t="shared" si="714"/>
        <v>1</v>
      </c>
      <c r="BY12821">
        <f t="shared" si="715"/>
        <v>1</v>
      </c>
    </row>
    <row r="12822" spans="1:77">
      <c r="A12822" s="15">
        <v>12817</v>
      </c>
      <c r="BP12822">
        <v>0.808381424908135</v>
      </c>
      <c r="BQ12822">
        <v>13892.4918957381</v>
      </c>
      <c r="BR12822">
        <v>1.38587900360668</v>
      </c>
      <c r="BS12822">
        <v>72047.2982813793</v>
      </c>
      <c r="BW12822" s="29">
        <v>12817</v>
      </c>
      <c r="BX12822">
        <f t="shared" si="714"/>
        <v>1</v>
      </c>
      <c r="BY12822">
        <f t="shared" si="715"/>
        <v>1</v>
      </c>
    </row>
    <row r="12823" spans="1:77">
      <c r="A12823" s="15">
        <v>12818</v>
      </c>
      <c r="BP12823">
        <v>0.795922834105974</v>
      </c>
      <c r="BQ12823">
        <v>16088.3449419114</v>
      </c>
      <c r="BR12823">
        <v>1.34856950517852</v>
      </c>
      <c r="BS12823">
        <v>78395.3847421418</v>
      </c>
      <c r="BW12823" s="29">
        <v>12818</v>
      </c>
      <c r="BX12823">
        <f t="shared" si="714"/>
        <v>1</v>
      </c>
      <c r="BY12823">
        <f t="shared" si="715"/>
        <v>1</v>
      </c>
    </row>
    <row r="12824" spans="1:77">
      <c r="A12824" s="15">
        <v>12819</v>
      </c>
      <c r="BP12824">
        <v>0.832629898087234</v>
      </c>
      <c r="BQ12824">
        <v>12267.8057285464</v>
      </c>
      <c r="BR12824">
        <v>1.41343074617678</v>
      </c>
      <c r="BS12824">
        <v>69482.9478871152</v>
      </c>
      <c r="BW12824" s="29">
        <v>12819</v>
      </c>
      <c r="BX12824">
        <f t="shared" si="714"/>
        <v>1</v>
      </c>
      <c r="BY12824">
        <f t="shared" si="715"/>
        <v>1</v>
      </c>
    </row>
    <row r="12825" spans="1:77">
      <c r="A12825" s="15">
        <v>12820</v>
      </c>
      <c r="BP12825">
        <v>0.822590649030919</v>
      </c>
      <c r="BQ12825">
        <v>14012.8083056629</v>
      </c>
      <c r="BR12825">
        <v>1.42792294250155</v>
      </c>
      <c r="BS12825">
        <v>93228.3149072541</v>
      </c>
      <c r="BW12825" s="29">
        <v>12820</v>
      </c>
      <c r="BX12825">
        <f t="shared" si="714"/>
        <v>1</v>
      </c>
      <c r="BY12825">
        <f t="shared" si="715"/>
        <v>1</v>
      </c>
    </row>
    <row r="12826" spans="1:77">
      <c r="A12826" s="15">
        <v>12821</v>
      </c>
      <c r="BP12826">
        <v>0.820200747342693</v>
      </c>
      <c r="BQ12826">
        <v>17151.3141380354</v>
      </c>
      <c r="BR12826">
        <v>1.40394332089278</v>
      </c>
      <c r="BS12826">
        <v>77884.7183979457</v>
      </c>
      <c r="BW12826" s="29">
        <v>12821</v>
      </c>
      <c r="BX12826">
        <f t="shared" si="714"/>
        <v>1</v>
      </c>
      <c r="BY12826">
        <f t="shared" si="715"/>
        <v>1</v>
      </c>
    </row>
    <row r="12827" spans="1:77">
      <c r="A12827" s="15">
        <v>12822</v>
      </c>
      <c r="BP12827">
        <v>0.803827262587334</v>
      </c>
      <c r="BQ12827">
        <v>15786.2704099954</v>
      </c>
      <c r="BR12827">
        <v>1.40489535420788</v>
      </c>
      <c r="BS12827">
        <v>75795.3543380191</v>
      </c>
      <c r="BW12827" s="29">
        <v>12822</v>
      </c>
      <c r="BX12827">
        <f t="shared" si="714"/>
        <v>1</v>
      </c>
      <c r="BY12827">
        <f t="shared" si="715"/>
        <v>1</v>
      </c>
    </row>
    <row r="12828" spans="1:77">
      <c r="A12828" s="15">
        <v>12823</v>
      </c>
      <c r="BP12828">
        <v>0.809471618590336</v>
      </c>
      <c r="BQ12828">
        <v>14532.7194913265</v>
      </c>
      <c r="BR12828">
        <v>1.399462106163</v>
      </c>
      <c r="BS12828">
        <v>90783.4314638935</v>
      </c>
      <c r="BW12828" s="29">
        <v>12823</v>
      </c>
      <c r="BX12828">
        <f t="shared" si="714"/>
        <v>1</v>
      </c>
      <c r="BY12828">
        <f t="shared" si="715"/>
        <v>1</v>
      </c>
    </row>
    <row r="12829" spans="1:77">
      <c r="A12829" s="15">
        <v>12824</v>
      </c>
      <c r="BP12829">
        <v>0.858169315799651</v>
      </c>
      <c r="BQ12829">
        <v>13711.1630770731</v>
      </c>
      <c r="BR12829">
        <v>1.50059204118577</v>
      </c>
      <c r="BS12829">
        <v>78191.8951988975</v>
      </c>
      <c r="BW12829" s="29">
        <v>12824</v>
      </c>
      <c r="BX12829">
        <f t="shared" si="714"/>
        <v>1</v>
      </c>
      <c r="BY12829">
        <f t="shared" si="715"/>
        <v>1</v>
      </c>
    </row>
    <row r="12830" spans="1:77">
      <c r="A12830" s="15">
        <v>12825</v>
      </c>
      <c r="BP12830">
        <v>0.796058491983654</v>
      </c>
      <c r="BQ12830">
        <v>13377.4039063091</v>
      </c>
      <c r="BR12830">
        <v>1.37187944321548</v>
      </c>
      <c r="BS12830">
        <v>76837.1710178509</v>
      </c>
      <c r="BW12830" s="29">
        <v>12825</v>
      </c>
      <c r="BX12830">
        <f t="shared" si="714"/>
        <v>1</v>
      </c>
      <c r="BY12830">
        <f t="shared" si="715"/>
        <v>1</v>
      </c>
    </row>
    <row r="12831" spans="1:77">
      <c r="A12831" s="15">
        <v>12826</v>
      </c>
      <c r="BP12831">
        <v>0.781287353190007</v>
      </c>
      <c r="BQ12831">
        <v>12189.2811224829</v>
      </c>
      <c r="BR12831">
        <v>1.33004885639176</v>
      </c>
      <c r="BS12831">
        <v>70402.6736480102</v>
      </c>
      <c r="BW12831" s="29">
        <v>12826</v>
      </c>
      <c r="BX12831">
        <f t="shared" si="714"/>
        <v>1</v>
      </c>
      <c r="BY12831">
        <f t="shared" si="715"/>
        <v>1</v>
      </c>
    </row>
    <row r="12832" spans="1:77">
      <c r="A12832" s="15">
        <v>12827</v>
      </c>
      <c r="BP12832">
        <v>0.786951662604531</v>
      </c>
      <c r="BQ12832">
        <v>18988.0061795433</v>
      </c>
      <c r="BR12832">
        <v>1.33301435495404</v>
      </c>
      <c r="BS12832">
        <v>96904.8874679011</v>
      </c>
      <c r="BW12832" s="29">
        <v>12827</v>
      </c>
      <c r="BX12832">
        <f t="shared" si="714"/>
        <v>1</v>
      </c>
      <c r="BY12832">
        <f t="shared" si="715"/>
        <v>1</v>
      </c>
    </row>
    <row r="12833" spans="1:77">
      <c r="A12833" s="15">
        <v>12828</v>
      </c>
      <c r="BP12833">
        <v>0.781353041277541</v>
      </c>
      <c r="BQ12833">
        <v>17847.535437877</v>
      </c>
      <c r="BR12833">
        <v>1.32436807305272</v>
      </c>
      <c r="BS12833">
        <v>75284.1858249945</v>
      </c>
      <c r="BW12833" s="29">
        <v>12828</v>
      </c>
      <c r="BX12833">
        <f t="shared" si="714"/>
        <v>1</v>
      </c>
      <c r="BY12833">
        <f t="shared" si="715"/>
        <v>1</v>
      </c>
    </row>
    <row r="12834" spans="1:77">
      <c r="A12834" s="15">
        <v>12829</v>
      </c>
      <c r="BP12834">
        <v>0.810711836842319</v>
      </c>
      <c r="BQ12834">
        <v>15284.2171829517</v>
      </c>
      <c r="BR12834">
        <v>1.38535778783986</v>
      </c>
      <c r="BS12834">
        <v>73690.6132210659</v>
      </c>
      <c r="BW12834" s="29">
        <v>12829</v>
      </c>
      <c r="BX12834">
        <f t="shared" si="714"/>
        <v>1</v>
      </c>
      <c r="BY12834">
        <f t="shared" si="715"/>
        <v>1</v>
      </c>
    </row>
    <row r="12835" spans="1:77">
      <c r="A12835" s="15">
        <v>12830</v>
      </c>
      <c r="BP12835">
        <v>0.806922024427399</v>
      </c>
      <c r="BQ12835">
        <v>12404.5567159781</v>
      </c>
      <c r="BR12835">
        <v>1.39206802549573</v>
      </c>
      <c r="BS12835">
        <v>70580.8438780122</v>
      </c>
      <c r="BW12835" s="29">
        <v>12830</v>
      </c>
      <c r="BX12835">
        <f t="shared" si="714"/>
        <v>1</v>
      </c>
      <c r="BY12835">
        <f t="shared" si="715"/>
        <v>1</v>
      </c>
    </row>
    <row r="12836" spans="1:77">
      <c r="A12836" s="15">
        <v>12831</v>
      </c>
      <c r="BP12836">
        <v>0.833171306567831</v>
      </c>
      <c r="BQ12836">
        <v>18221.9914873672</v>
      </c>
      <c r="BR12836">
        <v>1.45723517737079</v>
      </c>
      <c r="BS12836">
        <v>83690.821334049</v>
      </c>
      <c r="BW12836" s="29">
        <v>12831</v>
      </c>
      <c r="BX12836">
        <f t="shared" si="714"/>
        <v>1</v>
      </c>
      <c r="BY12836">
        <f t="shared" si="715"/>
        <v>1</v>
      </c>
    </row>
    <row r="12837" spans="1:77">
      <c r="A12837" s="15">
        <v>12832</v>
      </c>
      <c r="BP12837">
        <v>0.798836358533326</v>
      </c>
      <c r="BQ12837">
        <v>13568.0140391061</v>
      </c>
      <c r="BR12837">
        <v>1.37756091807711</v>
      </c>
      <c r="BS12837">
        <v>73572.1306025689</v>
      </c>
      <c r="BW12837" s="29">
        <v>12832</v>
      </c>
      <c r="BX12837">
        <f t="shared" si="714"/>
        <v>1</v>
      </c>
      <c r="BY12837">
        <f t="shared" si="715"/>
        <v>1</v>
      </c>
    </row>
    <row r="12838" spans="1:77">
      <c r="A12838" s="15">
        <v>12833</v>
      </c>
      <c r="BP12838">
        <v>0.834267295903126</v>
      </c>
      <c r="BQ12838">
        <v>11210.7949600532</v>
      </c>
      <c r="BR12838">
        <v>1.42768576954835</v>
      </c>
      <c r="BS12838">
        <v>70507.3270877399</v>
      </c>
      <c r="BW12838" s="29">
        <v>12833</v>
      </c>
      <c r="BX12838">
        <f t="shared" si="714"/>
        <v>1</v>
      </c>
      <c r="BY12838">
        <f t="shared" si="715"/>
        <v>1</v>
      </c>
    </row>
    <row r="12839" spans="1:77">
      <c r="A12839" s="15">
        <v>12834</v>
      </c>
      <c r="BP12839">
        <v>0.796775023772252</v>
      </c>
      <c r="BQ12839">
        <v>14535.9229195568</v>
      </c>
      <c r="BR12839">
        <v>1.35051487053472</v>
      </c>
      <c r="BS12839">
        <v>77410.3404851971</v>
      </c>
      <c r="BW12839" s="29">
        <v>12834</v>
      </c>
      <c r="BX12839">
        <f t="shared" si="714"/>
        <v>1</v>
      </c>
      <c r="BY12839">
        <f t="shared" si="715"/>
        <v>1</v>
      </c>
    </row>
    <row r="12840" spans="1:77">
      <c r="A12840" s="15">
        <v>12835</v>
      </c>
      <c r="BP12840">
        <v>0.824159716960153</v>
      </c>
      <c r="BQ12840">
        <v>17336.1521598665</v>
      </c>
      <c r="BR12840">
        <v>1.43122548220649</v>
      </c>
      <c r="BS12840">
        <v>97608.5850581786</v>
      </c>
      <c r="BW12840" s="29">
        <v>12835</v>
      </c>
      <c r="BX12840">
        <f t="shared" si="714"/>
        <v>1</v>
      </c>
      <c r="BY12840">
        <f t="shared" si="715"/>
        <v>1</v>
      </c>
    </row>
    <row r="12841" spans="1:77">
      <c r="A12841" s="15">
        <v>12836</v>
      </c>
      <c r="BP12841">
        <v>0.807960631017192</v>
      </c>
      <c r="BQ12841">
        <v>16428.4102595425</v>
      </c>
      <c r="BR12841">
        <v>1.39098721967399</v>
      </c>
      <c r="BS12841">
        <v>78423.0171337801</v>
      </c>
      <c r="BW12841" s="29">
        <v>12836</v>
      </c>
      <c r="BX12841">
        <f t="shared" si="714"/>
        <v>1</v>
      </c>
      <c r="BY12841">
        <f t="shared" si="715"/>
        <v>1</v>
      </c>
    </row>
    <row r="12842" spans="1:77">
      <c r="A12842" s="15">
        <v>12837</v>
      </c>
      <c r="BP12842">
        <v>0.773001086369487</v>
      </c>
      <c r="BQ12842">
        <v>21884.9094384659</v>
      </c>
      <c r="BR12842">
        <v>1.33406409275485</v>
      </c>
      <c r="BS12842">
        <v>105632.76150311</v>
      </c>
      <c r="BW12842" s="29">
        <v>12837</v>
      </c>
      <c r="BX12842">
        <f t="shared" si="714"/>
        <v>1</v>
      </c>
      <c r="BY12842">
        <f t="shared" si="715"/>
        <v>1</v>
      </c>
    </row>
    <row r="12843" spans="1:77">
      <c r="A12843" s="15">
        <v>12838</v>
      </c>
      <c r="BP12843">
        <v>0.79144121332501</v>
      </c>
      <c r="BQ12843">
        <v>12918.9680295645</v>
      </c>
      <c r="BR12843">
        <v>1.34629479257716</v>
      </c>
      <c r="BS12843">
        <v>93792.5714990825</v>
      </c>
      <c r="BW12843" s="29">
        <v>12838</v>
      </c>
      <c r="BX12843">
        <f t="shared" si="714"/>
        <v>1</v>
      </c>
      <c r="BY12843">
        <f t="shared" si="715"/>
        <v>1</v>
      </c>
    </row>
    <row r="12844" spans="1:77">
      <c r="A12844" s="15">
        <v>12839</v>
      </c>
      <c r="BP12844">
        <v>0.778634627161334</v>
      </c>
      <c r="BQ12844">
        <v>13406.458897215</v>
      </c>
      <c r="BR12844">
        <v>1.32599083189154</v>
      </c>
      <c r="BS12844">
        <v>72837.5291196153</v>
      </c>
      <c r="BW12844" s="29">
        <v>12839</v>
      </c>
      <c r="BX12844">
        <f t="shared" si="714"/>
        <v>1</v>
      </c>
      <c r="BY12844">
        <f t="shared" si="715"/>
        <v>1</v>
      </c>
    </row>
    <row r="12845" spans="1:77">
      <c r="A12845" s="15">
        <v>12840</v>
      </c>
      <c r="BP12845">
        <v>0.820913941171612</v>
      </c>
      <c r="BQ12845">
        <v>15024.4462837908</v>
      </c>
      <c r="BR12845">
        <v>1.39521813373578</v>
      </c>
      <c r="BS12845">
        <v>76461.5062870242</v>
      </c>
      <c r="BW12845" s="29">
        <v>12840</v>
      </c>
      <c r="BX12845">
        <f t="shared" si="714"/>
        <v>1</v>
      </c>
      <c r="BY12845">
        <f t="shared" si="715"/>
        <v>1</v>
      </c>
    </row>
    <row r="12846" spans="1:77">
      <c r="A12846" s="15">
        <v>12841</v>
      </c>
      <c r="BP12846">
        <v>0.854717424738449</v>
      </c>
      <c r="BQ12846">
        <v>13484.7978668573</v>
      </c>
      <c r="BR12846">
        <v>1.46599362387159</v>
      </c>
      <c r="BS12846">
        <v>88186.8632243844</v>
      </c>
      <c r="BW12846" s="29">
        <v>12841</v>
      </c>
      <c r="BX12846">
        <f t="shared" si="714"/>
        <v>1</v>
      </c>
      <c r="BY12846">
        <f t="shared" si="715"/>
        <v>1</v>
      </c>
    </row>
    <row r="12847" spans="1:77">
      <c r="A12847" s="15">
        <v>12842</v>
      </c>
      <c r="BP12847">
        <v>0.802468867554246</v>
      </c>
      <c r="BQ12847">
        <v>10755.6378122892</v>
      </c>
      <c r="BR12847">
        <v>1.37760026641878</v>
      </c>
      <c r="BS12847">
        <v>70157.4392524567</v>
      </c>
      <c r="BW12847" s="29">
        <v>12842</v>
      </c>
      <c r="BX12847">
        <f t="shared" si="714"/>
        <v>1</v>
      </c>
      <c r="BY12847">
        <f t="shared" si="715"/>
        <v>1</v>
      </c>
    </row>
    <row r="12848" spans="1:77">
      <c r="A12848" s="15">
        <v>12843</v>
      </c>
      <c r="BP12848">
        <v>0.813429239123836</v>
      </c>
      <c r="BQ12848">
        <v>19986.3473998438</v>
      </c>
      <c r="BR12848">
        <v>1.43696713711469</v>
      </c>
      <c r="BS12848">
        <v>99794.5134977697</v>
      </c>
      <c r="BW12848" s="29">
        <v>12843</v>
      </c>
      <c r="BX12848">
        <f t="shared" si="714"/>
        <v>1</v>
      </c>
      <c r="BY12848">
        <f t="shared" si="715"/>
        <v>1</v>
      </c>
    </row>
    <row r="12849" spans="1:77">
      <c r="A12849" s="15">
        <v>12844</v>
      </c>
      <c r="BP12849">
        <v>0.779117575194265</v>
      </c>
      <c r="BQ12849">
        <v>12319.0265318444</v>
      </c>
      <c r="BR12849">
        <v>1.34175232463834</v>
      </c>
      <c r="BS12849">
        <v>88640.0647736938</v>
      </c>
      <c r="BW12849" s="29">
        <v>12844</v>
      </c>
      <c r="BX12849">
        <f t="shared" si="714"/>
        <v>1</v>
      </c>
      <c r="BY12849">
        <f t="shared" si="715"/>
        <v>1</v>
      </c>
    </row>
    <row r="12850" spans="1:77">
      <c r="A12850" s="15">
        <v>12845</v>
      </c>
      <c r="BP12850">
        <v>0.796339068225245</v>
      </c>
      <c r="BQ12850">
        <v>15242.248605027</v>
      </c>
      <c r="BR12850">
        <v>1.34940012151792</v>
      </c>
      <c r="BS12850">
        <v>77885.8519321301</v>
      </c>
      <c r="BW12850" s="29">
        <v>12845</v>
      </c>
      <c r="BX12850">
        <f t="shared" si="714"/>
        <v>1</v>
      </c>
      <c r="BY12850">
        <f t="shared" si="715"/>
        <v>1</v>
      </c>
    </row>
    <row r="12851" spans="1:77">
      <c r="A12851" s="15">
        <v>12846</v>
      </c>
      <c r="BP12851">
        <v>0.805152968121971</v>
      </c>
      <c r="BQ12851">
        <v>15950.5146010462</v>
      </c>
      <c r="BR12851">
        <v>1.39371890490057</v>
      </c>
      <c r="BS12851">
        <v>76967.2268090978</v>
      </c>
      <c r="BW12851" s="29">
        <v>12846</v>
      </c>
      <c r="BX12851">
        <f t="shared" si="714"/>
        <v>1</v>
      </c>
      <c r="BY12851">
        <f t="shared" si="715"/>
        <v>1</v>
      </c>
    </row>
    <row r="12852" spans="1:77">
      <c r="A12852" s="15">
        <v>12847</v>
      </c>
      <c r="BP12852">
        <v>0.841733960458905</v>
      </c>
      <c r="BQ12852">
        <v>12525.4930952573</v>
      </c>
      <c r="BR12852">
        <v>1.45021369267122</v>
      </c>
      <c r="BS12852">
        <v>71964.5044774145</v>
      </c>
      <c r="BW12852" s="29">
        <v>12847</v>
      </c>
      <c r="BX12852">
        <f t="shared" si="714"/>
        <v>1</v>
      </c>
      <c r="BY12852">
        <f t="shared" si="715"/>
        <v>1</v>
      </c>
    </row>
    <row r="12853" spans="1:77">
      <c r="A12853" s="15">
        <v>12848</v>
      </c>
      <c r="BP12853">
        <v>0.839059399850952</v>
      </c>
      <c r="BQ12853">
        <v>15620.6463544382</v>
      </c>
      <c r="BR12853">
        <v>1.46262314626707</v>
      </c>
      <c r="BS12853">
        <v>76781.4471432111</v>
      </c>
      <c r="BW12853" s="29">
        <v>12848</v>
      </c>
      <c r="BX12853">
        <f t="shared" si="714"/>
        <v>1</v>
      </c>
      <c r="BY12853">
        <f t="shared" si="715"/>
        <v>1</v>
      </c>
    </row>
    <row r="12854" spans="1:77">
      <c r="A12854" s="15">
        <v>12849</v>
      </c>
      <c r="BP12854">
        <v>0.766450141736808</v>
      </c>
      <c r="BQ12854">
        <v>12788.1694999824</v>
      </c>
      <c r="BR12854">
        <v>1.32321419534028</v>
      </c>
      <c r="BS12854">
        <v>74603.3294624938</v>
      </c>
      <c r="BW12854" s="29">
        <v>12849</v>
      </c>
      <c r="BX12854">
        <f t="shared" si="714"/>
        <v>1</v>
      </c>
      <c r="BY12854">
        <f t="shared" si="715"/>
        <v>1</v>
      </c>
    </row>
    <row r="12855" spans="1:77">
      <c r="A12855" s="15">
        <v>12850</v>
      </c>
      <c r="BP12855">
        <v>0.83550575968825</v>
      </c>
      <c r="BQ12855">
        <v>15231.712398251</v>
      </c>
      <c r="BR12855">
        <v>1.43382170384934</v>
      </c>
      <c r="BS12855">
        <v>90053.4954714136</v>
      </c>
      <c r="BW12855" s="29">
        <v>12850</v>
      </c>
      <c r="BX12855">
        <f t="shared" si="714"/>
        <v>1</v>
      </c>
      <c r="BY12855">
        <f t="shared" si="715"/>
        <v>1</v>
      </c>
    </row>
    <row r="12856" spans="1:77">
      <c r="A12856" s="15">
        <v>12851</v>
      </c>
      <c r="BP12856">
        <v>0.784626839401856</v>
      </c>
      <c r="BQ12856">
        <v>13188.2909784585</v>
      </c>
      <c r="BR12856">
        <v>1.33958797008378</v>
      </c>
      <c r="BS12856">
        <v>73482.9820341611</v>
      </c>
      <c r="BW12856" s="29">
        <v>12851</v>
      </c>
      <c r="BX12856">
        <f t="shared" si="714"/>
        <v>1</v>
      </c>
      <c r="BY12856">
        <f t="shared" si="715"/>
        <v>1</v>
      </c>
    </row>
    <row r="12857" spans="1:77">
      <c r="A12857" s="15">
        <v>12852</v>
      </c>
      <c r="BP12857">
        <v>0.856557630751457</v>
      </c>
      <c r="BQ12857">
        <v>14857.091521316</v>
      </c>
      <c r="BR12857">
        <v>1.48649862845355</v>
      </c>
      <c r="BS12857">
        <v>73851.1227087458</v>
      </c>
      <c r="BW12857" s="29">
        <v>12852</v>
      </c>
      <c r="BX12857">
        <f t="shared" si="714"/>
        <v>1</v>
      </c>
      <c r="BY12857">
        <f t="shared" si="715"/>
        <v>1</v>
      </c>
    </row>
    <row r="12858" spans="1:77">
      <c r="A12858" s="15">
        <v>12853</v>
      </c>
      <c r="BP12858">
        <v>0.846561259305102</v>
      </c>
      <c r="BQ12858">
        <v>16972.2154347614</v>
      </c>
      <c r="BR12858">
        <v>1.48853618285324</v>
      </c>
      <c r="BS12858">
        <v>102461.413221011</v>
      </c>
      <c r="BW12858" s="29">
        <v>12853</v>
      </c>
      <c r="BX12858">
        <f t="shared" si="714"/>
        <v>1</v>
      </c>
      <c r="BY12858">
        <f t="shared" si="715"/>
        <v>1</v>
      </c>
    </row>
    <row r="12859" spans="1:77">
      <c r="A12859" s="15">
        <v>12854</v>
      </c>
      <c r="BP12859">
        <v>0.796264683475433</v>
      </c>
      <c r="BQ12859">
        <v>16397.3851328447</v>
      </c>
      <c r="BR12859">
        <v>1.35705280241924</v>
      </c>
      <c r="BS12859">
        <v>75315.0526036588</v>
      </c>
      <c r="BW12859" s="29">
        <v>12854</v>
      </c>
      <c r="BX12859">
        <f t="shared" si="714"/>
        <v>1</v>
      </c>
      <c r="BY12859">
        <f t="shared" si="715"/>
        <v>1</v>
      </c>
    </row>
    <row r="12860" spans="1:77">
      <c r="A12860" s="15">
        <v>12855</v>
      </c>
      <c r="BP12860">
        <v>0.844854664017525</v>
      </c>
      <c r="BQ12860">
        <v>13361.4016922821</v>
      </c>
      <c r="BR12860">
        <v>1.45303997945294</v>
      </c>
      <c r="BS12860">
        <v>92810.8290202676</v>
      </c>
      <c r="BW12860" s="29">
        <v>12855</v>
      </c>
      <c r="BX12860">
        <f t="shared" si="714"/>
        <v>1</v>
      </c>
      <c r="BY12860">
        <f t="shared" si="715"/>
        <v>1</v>
      </c>
    </row>
    <row r="12861" spans="1:77">
      <c r="A12861" s="15">
        <v>12856</v>
      </c>
      <c r="BP12861">
        <v>0.819529563696805</v>
      </c>
      <c r="BQ12861">
        <v>11490.1878938955</v>
      </c>
      <c r="BR12861">
        <v>1.40175662044479</v>
      </c>
      <c r="BS12861">
        <v>88798.4599425135</v>
      </c>
      <c r="BW12861" s="29">
        <v>12856</v>
      </c>
      <c r="BX12861">
        <f t="shared" si="714"/>
        <v>1</v>
      </c>
      <c r="BY12861">
        <f t="shared" si="715"/>
        <v>1</v>
      </c>
    </row>
    <row r="12862" spans="1:77">
      <c r="A12862" s="15">
        <v>12857</v>
      </c>
      <c r="BP12862">
        <v>0.810194880853879</v>
      </c>
      <c r="BQ12862">
        <v>12192.3149284503</v>
      </c>
      <c r="BR12862">
        <v>1.38597272879551</v>
      </c>
      <c r="BS12862">
        <v>70328.8286049036</v>
      </c>
      <c r="BW12862" s="29">
        <v>12857</v>
      </c>
      <c r="BX12862">
        <f t="shared" si="714"/>
        <v>1</v>
      </c>
      <c r="BY12862">
        <f t="shared" si="715"/>
        <v>1</v>
      </c>
    </row>
    <row r="12863" spans="1:77">
      <c r="A12863" s="15">
        <v>12858</v>
      </c>
      <c r="BP12863">
        <v>0.799515254578393</v>
      </c>
      <c r="BQ12863">
        <v>11437.1164266571</v>
      </c>
      <c r="BR12863">
        <v>1.36402748783616</v>
      </c>
      <c r="BS12863">
        <v>71640.0268618858</v>
      </c>
      <c r="BW12863" s="29">
        <v>12858</v>
      </c>
      <c r="BX12863">
        <f t="shared" si="714"/>
        <v>1</v>
      </c>
      <c r="BY12863">
        <f t="shared" si="715"/>
        <v>1</v>
      </c>
    </row>
    <row r="12864" spans="1:77">
      <c r="A12864" s="15">
        <v>12859</v>
      </c>
      <c r="BP12864">
        <v>0.834117049039579</v>
      </c>
      <c r="BQ12864">
        <v>13483.9164729268</v>
      </c>
      <c r="BR12864">
        <v>1.4199079532789</v>
      </c>
      <c r="BS12864">
        <v>90600.4098552102</v>
      </c>
      <c r="BW12864" s="29">
        <v>12859</v>
      </c>
      <c r="BX12864">
        <f t="shared" si="714"/>
        <v>1</v>
      </c>
      <c r="BY12864">
        <f t="shared" si="715"/>
        <v>1</v>
      </c>
    </row>
    <row r="12865" spans="1:77">
      <c r="A12865" s="15">
        <v>12860</v>
      </c>
      <c r="BP12865">
        <v>0.792281745175341</v>
      </c>
      <c r="BQ12865">
        <v>11020.3395401529</v>
      </c>
      <c r="BR12865">
        <v>1.3545593896347</v>
      </c>
      <c r="BS12865">
        <v>69551.7727572239</v>
      </c>
      <c r="BW12865" s="29">
        <v>12860</v>
      </c>
      <c r="BX12865">
        <f t="shared" si="714"/>
        <v>1</v>
      </c>
      <c r="BY12865">
        <f t="shared" si="715"/>
        <v>1</v>
      </c>
    </row>
    <row r="12866" spans="1:77">
      <c r="A12866" s="15">
        <v>12861</v>
      </c>
      <c r="BP12866">
        <v>0.813405529420446</v>
      </c>
      <c r="BQ12866">
        <v>13430.6928243513</v>
      </c>
      <c r="BR12866">
        <v>1.40629977051463</v>
      </c>
      <c r="BS12866">
        <v>89200.8211623802</v>
      </c>
      <c r="BW12866" s="29">
        <v>12861</v>
      </c>
      <c r="BX12866">
        <f t="shared" si="714"/>
        <v>1</v>
      </c>
      <c r="BY12866">
        <f t="shared" si="715"/>
        <v>1</v>
      </c>
    </row>
    <row r="12867" spans="1:77">
      <c r="A12867" s="15">
        <v>12862</v>
      </c>
      <c r="BP12867">
        <v>0.804132795756484</v>
      </c>
      <c r="BQ12867">
        <v>18501.600373874</v>
      </c>
      <c r="BR12867">
        <v>1.40210822618699</v>
      </c>
      <c r="BS12867">
        <v>79061.5097507259</v>
      </c>
      <c r="BW12867" s="29">
        <v>12862</v>
      </c>
      <c r="BX12867">
        <f t="shared" si="714"/>
        <v>1</v>
      </c>
      <c r="BY12867">
        <f t="shared" si="715"/>
        <v>1</v>
      </c>
    </row>
    <row r="12868" spans="1:77">
      <c r="A12868" s="15">
        <v>12863</v>
      </c>
      <c r="BP12868">
        <v>0.820890965664787</v>
      </c>
      <c r="BQ12868">
        <v>12907.6584004438</v>
      </c>
      <c r="BR12868">
        <v>1.38547586534052</v>
      </c>
      <c r="BS12868">
        <v>71350.5481955755</v>
      </c>
      <c r="BW12868" s="29">
        <v>12863</v>
      </c>
      <c r="BX12868">
        <f t="shared" si="714"/>
        <v>1</v>
      </c>
      <c r="BY12868">
        <f t="shared" si="715"/>
        <v>1</v>
      </c>
    </row>
    <row r="12869" spans="1:77">
      <c r="A12869" s="15">
        <v>12864</v>
      </c>
      <c r="BP12869">
        <v>0.852172342562709</v>
      </c>
      <c r="BQ12869">
        <v>14921.8571739528</v>
      </c>
      <c r="BR12869">
        <v>1.45335677172434</v>
      </c>
      <c r="BS12869">
        <v>93177.3813697353</v>
      </c>
      <c r="BW12869" s="29">
        <v>12864</v>
      </c>
      <c r="BX12869">
        <f t="shared" si="714"/>
        <v>1</v>
      </c>
      <c r="BY12869">
        <f t="shared" si="715"/>
        <v>1</v>
      </c>
    </row>
    <row r="12870" spans="1:77">
      <c r="A12870" s="15">
        <v>12865</v>
      </c>
      <c r="BP12870">
        <v>0.790792359203185</v>
      </c>
      <c r="BQ12870">
        <v>16773.9556994607</v>
      </c>
      <c r="BR12870">
        <v>1.37824327050347</v>
      </c>
      <c r="BS12870">
        <v>96232.0826512328</v>
      </c>
      <c r="BW12870" s="29">
        <v>12865</v>
      </c>
      <c r="BX12870">
        <f t="shared" si="714"/>
        <v>1</v>
      </c>
      <c r="BY12870">
        <f t="shared" si="715"/>
        <v>1</v>
      </c>
    </row>
    <row r="12871" spans="1:77">
      <c r="A12871" s="15">
        <v>12866</v>
      </c>
      <c r="BP12871">
        <v>0.789723655127265</v>
      </c>
      <c r="BQ12871">
        <v>11259.6437886578</v>
      </c>
      <c r="BR12871">
        <v>1.34141322586711</v>
      </c>
      <c r="BS12871">
        <v>84832.5991064208</v>
      </c>
      <c r="BW12871" s="29">
        <v>12866</v>
      </c>
      <c r="BX12871">
        <f t="shared" ref="BX12871:BX12934" si="716">IF(BU12871=MAX($BU12871:$BV12871),1,0)</f>
        <v>1</v>
      </c>
      <c r="BY12871">
        <f t="shared" ref="BY12871:BY12934" si="717">IF(BV12871=MAX($BU12871:$BV12871),1,0)</f>
        <v>1</v>
      </c>
    </row>
    <row r="12872" spans="1:77">
      <c r="A12872" s="15">
        <v>12867</v>
      </c>
      <c r="BP12872">
        <v>0.809359762146404</v>
      </c>
      <c r="BQ12872">
        <v>12213.7174180145</v>
      </c>
      <c r="BR12872">
        <v>1.41095776477144</v>
      </c>
      <c r="BS12872">
        <v>88273.3450322751</v>
      </c>
      <c r="BW12872" s="29">
        <v>12867</v>
      </c>
      <c r="BX12872">
        <f t="shared" si="716"/>
        <v>1</v>
      </c>
      <c r="BY12872">
        <f t="shared" si="717"/>
        <v>1</v>
      </c>
    </row>
    <row r="12873" spans="1:77">
      <c r="A12873" s="15">
        <v>12868</v>
      </c>
      <c r="BP12873">
        <v>0.807884172612477</v>
      </c>
      <c r="BQ12873">
        <v>14498.1467300724</v>
      </c>
      <c r="BR12873">
        <v>1.38290984741267</v>
      </c>
      <c r="BS12873">
        <v>91077.6649159</v>
      </c>
      <c r="BW12873" s="29">
        <v>12868</v>
      </c>
      <c r="BX12873">
        <f t="shared" si="716"/>
        <v>1</v>
      </c>
      <c r="BY12873">
        <f t="shared" si="717"/>
        <v>1</v>
      </c>
    </row>
    <row r="12874" spans="1:77">
      <c r="A12874" s="15">
        <v>12869</v>
      </c>
      <c r="BP12874">
        <v>0.790443608389662</v>
      </c>
      <c r="BQ12874">
        <v>18088.3297346193</v>
      </c>
      <c r="BR12874">
        <v>1.34046809672587</v>
      </c>
      <c r="BS12874">
        <v>77623.0247792188</v>
      </c>
      <c r="BW12874" s="29">
        <v>12869</v>
      </c>
      <c r="BX12874">
        <f t="shared" si="716"/>
        <v>1</v>
      </c>
      <c r="BY12874">
        <f t="shared" si="717"/>
        <v>1</v>
      </c>
    </row>
    <row r="12875" spans="1:77">
      <c r="A12875" s="15">
        <v>12870</v>
      </c>
      <c r="BP12875">
        <v>0.798838553736585</v>
      </c>
      <c r="BQ12875">
        <v>15182.6438880411</v>
      </c>
      <c r="BR12875">
        <v>1.36697986249746</v>
      </c>
      <c r="BS12875">
        <v>95583.2303726659</v>
      </c>
      <c r="BW12875" s="29">
        <v>12870</v>
      </c>
      <c r="BX12875">
        <f t="shared" si="716"/>
        <v>1</v>
      </c>
      <c r="BY12875">
        <f t="shared" si="717"/>
        <v>1</v>
      </c>
    </row>
    <row r="12876" spans="1:77">
      <c r="A12876" s="15">
        <v>12871</v>
      </c>
      <c r="BP12876">
        <v>0.854578148365358</v>
      </c>
      <c r="BQ12876">
        <v>11065.5698451861</v>
      </c>
      <c r="BR12876">
        <v>1.48677865602696</v>
      </c>
      <c r="BS12876">
        <v>87523.2569605954</v>
      </c>
      <c r="BW12876" s="29">
        <v>12871</v>
      </c>
      <c r="BX12876">
        <f t="shared" si="716"/>
        <v>1</v>
      </c>
      <c r="BY12876">
        <f t="shared" si="717"/>
        <v>1</v>
      </c>
    </row>
    <row r="12877" spans="1:77">
      <c r="A12877" s="15">
        <v>12872</v>
      </c>
      <c r="BP12877">
        <v>0.798197984035153</v>
      </c>
      <c r="BQ12877">
        <v>13720.1555303579</v>
      </c>
      <c r="BR12877">
        <v>1.36257040914865</v>
      </c>
      <c r="BS12877">
        <v>89328.4909676434</v>
      </c>
      <c r="BW12877" s="29">
        <v>12872</v>
      </c>
      <c r="BX12877">
        <f t="shared" si="716"/>
        <v>1</v>
      </c>
      <c r="BY12877">
        <f t="shared" si="717"/>
        <v>1</v>
      </c>
    </row>
    <row r="12878" spans="1:77">
      <c r="A12878" s="15">
        <v>12873</v>
      </c>
      <c r="BP12878">
        <v>0.79642802850166</v>
      </c>
      <c r="BQ12878">
        <v>16270.0496866029</v>
      </c>
      <c r="BR12878">
        <v>1.37789776753702</v>
      </c>
      <c r="BS12878">
        <v>77991.9105336984</v>
      </c>
      <c r="BW12878" s="29">
        <v>12873</v>
      </c>
      <c r="BX12878">
        <f t="shared" si="716"/>
        <v>1</v>
      </c>
      <c r="BY12878">
        <f t="shared" si="717"/>
        <v>1</v>
      </c>
    </row>
    <row r="12879" spans="1:77">
      <c r="A12879" s="15">
        <v>12874</v>
      </c>
      <c r="BP12879">
        <v>0.793457461405077</v>
      </c>
      <c r="BQ12879">
        <v>12116.8054549458</v>
      </c>
      <c r="BR12879">
        <v>1.35108827877043</v>
      </c>
      <c r="BS12879">
        <v>69315.2893066551</v>
      </c>
      <c r="BW12879" s="29">
        <v>12874</v>
      </c>
      <c r="BX12879">
        <f t="shared" si="716"/>
        <v>1</v>
      </c>
      <c r="BY12879">
        <f t="shared" si="717"/>
        <v>1</v>
      </c>
    </row>
    <row r="12880" spans="1:77">
      <c r="A12880" s="15">
        <v>12875</v>
      </c>
      <c r="BP12880">
        <v>0.825156624795017</v>
      </c>
      <c r="BQ12880">
        <v>15840.6575349505</v>
      </c>
      <c r="BR12880">
        <v>1.419716004824</v>
      </c>
      <c r="BS12880">
        <v>92883.2550672075</v>
      </c>
      <c r="BW12880" s="29">
        <v>12875</v>
      </c>
      <c r="BX12880">
        <f t="shared" si="716"/>
        <v>1</v>
      </c>
      <c r="BY12880">
        <f t="shared" si="717"/>
        <v>1</v>
      </c>
    </row>
    <row r="12881" spans="1:77">
      <c r="A12881" s="15">
        <v>12876</v>
      </c>
      <c r="BP12881">
        <v>0.794253669158917</v>
      </c>
      <c r="BQ12881">
        <v>15174.7560442625</v>
      </c>
      <c r="BR12881">
        <v>1.36307005365228</v>
      </c>
      <c r="BS12881">
        <v>74917.2379191954</v>
      </c>
      <c r="BW12881" s="29">
        <v>12876</v>
      </c>
      <c r="BX12881">
        <f t="shared" si="716"/>
        <v>1</v>
      </c>
      <c r="BY12881">
        <f t="shared" si="717"/>
        <v>1</v>
      </c>
    </row>
    <row r="12882" spans="1:77">
      <c r="A12882" s="15">
        <v>12877</v>
      </c>
      <c r="BP12882">
        <v>0.858681913300877</v>
      </c>
      <c r="BQ12882">
        <v>13721.6779889059</v>
      </c>
      <c r="BR12882">
        <v>1.48263940519067</v>
      </c>
      <c r="BS12882">
        <v>73485.4387489944</v>
      </c>
      <c r="BW12882" s="29">
        <v>12877</v>
      </c>
      <c r="BX12882">
        <f t="shared" si="716"/>
        <v>1</v>
      </c>
      <c r="BY12882">
        <f t="shared" si="717"/>
        <v>1</v>
      </c>
    </row>
    <row r="12883" spans="1:77">
      <c r="A12883" s="15">
        <v>12878</v>
      </c>
      <c r="BP12883">
        <v>0.814215428837511</v>
      </c>
      <c r="BQ12883">
        <v>14267.9344037556</v>
      </c>
      <c r="BR12883">
        <v>1.39171249469356</v>
      </c>
      <c r="BS12883">
        <v>91373.162622207</v>
      </c>
      <c r="BW12883" s="29">
        <v>12878</v>
      </c>
      <c r="BX12883">
        <f t="shared" si="716"/>
        <v>1</v>
      </c>
      <c r="BY12883">
        <f t="shared" si="717"/>
        <v>1</v>
      </c>
    </row>
    <row r="12884" spans="1:77">
      <c r="A12884" s="15">
        <v>12879</v>
      </c>
      <c r="BP12884">
        <v>0.856047656108965</v>
      </c>
      <c r="BQ12884">
        <v>13436.0186576218</v>
      </c>
      <c r="BR12884">
        <v>1.48302529248894</v>
      </c>
      <c r="BS12884">
        <v>74611.0692374084</v>
      </c>
      <c r="BW12884" s="29">
        <v>12879</v>
      </c>
      <c r="BX12884">
        <f t="shared" si="716"/>
        <v>1</v>
      </c>
      <c r="BY12884">
        <f t="shared" si="717"/>
        <v>1</v>
      </c>
    </row>
    <row r="12885" spans="1:77">
      <c r="A12885" s="15">
        <v>12880</v>
      </c>
      <c r="BP12885">
        <v>0.707306063684826</v>
      </c>
      <c r="BQ12885">
        <v>14318.8785916957</v>
      </c>
      <c r="BR12885">
        <v>1.19902527730951</v>
      </c>
      <c r="BS12885">
        <v>71532.7877457625</v>
      </c>
      <c r="BW12885" s="29">
        <v>12880</v>
      </c>
      <c r="BX12885">
        <f t="shared" si="716"/>
        <v>1</v>
      </c>
      <c r="BY12885">
        <f t="shared" si="717"/>
        <v>1</v>
      </c>
    </row>
    <row r="12886" spans="1:77">
      <c r="A12886" s="15">
        <v>12881</v>
      </c>
      <c r="BP12886">
        <v>0.823746889875744</v>
      </c>
      <c r="BQ12886">
        <v>19148.1686793013</v>
      </c>
      <c r="BR12886">
        <v>1.40668988802648</v>
      </c>
      <c r="BS12886">
        <v>81206.0305790809</v>
      </c>
      <c r="BW12886" s="29">
        <v>12881</v>
      </c>
      <c r="BX12886">
        <f t="shared" si="716"/>
        <v>1</v>
      </c>
      <c r="BY12886">
        <f t="shared" si="717"/>
        <v>1</v>
      </c>
    </row>
    <row r="12887" spans="1:77">
      <c r="A12887" s="15">
        <v>12882</v>
      </c>
      <c r="BP12887">
        <v>0.778215789298951</v>
      </c>
      <c r="BQ12887">
        <v>11198.055878049</v>
      </c>
      <c r="BR12887">
        <v>1.31614954732602</v>
      </c>
      <c r="BS12887">
        <v>69523.9281545404</v>
      </c>
      <c r="BW12887" s="29">
        <v>12882</v>
      </c>
      <c r="BX12887">
        <f t="shared" si="716"/>
        <v>1</v>
      </c>
      <c r="BY12887">
        <f t="shared" si="717"/>
        <v>1</v>
      </c>
    </row>
    <row r="12888" spans="1:77">
      <c r="A12888" s="15">
        <v>12883</v>
      </c>
      <c r="BP12888">
        <v>0.794910722389245</v>
      </c>
      <c r="BQ12888">
        <v>26202.6535730921</v>
      </c>
      <c r="BR12888">
        <v>1.38564500095549</v>
      </c>
      <c r="BS12888">
        <v>96212.4772645676</v>
      </c>
      <c r="BW12888" s="29">
        <v>12883</v>
      </c>
      <c r="BX12888">
        <f t="shared" si="716"/>
        <v>1</v>
      </c>
      <c r="BY12888">
        <f t="shared" si="717"/>
        <v>1</v>
      </c>
    </row>
    <row r="12889" spans="1:77">
      <c r="A12889" s="15">
        <v>12884</v>
      </c>
      <c r="BP12889">
        <v>0.773000795578953</v>
      </c>
      <c r="BQ12889">
        <v>17165.7281295761</v>
      </c>
      <c r="BR12889">
        <v>1.30779220828274</v>
      </c>
      <c r="BS12889">
        <v>74534.8045490582</v>
      </c>
      <c r="BW12889" s="29">
        <v>12884</v>
      </c>
      <c r="BX12889">
        <f t="shared" si="716"/>
        <v>1</v>
      </c>
      <c r="BY12889">
        <f t="shared" si="717"/>
        <v>1</v>
      </c>
    </row>
    <row r="12890" spans="1:77">
      <c r="A12890" s="15">
        <v>12885</v>
      </c>
      <c r="BP12890">
        <v>0.778840627427234</v>
      </c>
      <c r="BQ12890">
        <v>14292.2221776629</v>
      </c>
      <c r="BR12890">
        <v>1.34755558718169</v>
      </c>
      <c r="BS12890">
        <v>74990.9267045471</v>
      </c>
      <c r="BW12890" s="29">
        <v>12885</v>
      </c>
      <c r="BX12890">
        <f t="shared" si="716"/>
        <v>1</v>
      </c>
      <c r="BY12890">
        <f t="shared" si="717"/>
        <v>1</v>
      </c>
    </row>
    <row r="12891" spans="1:77">
      <c r="A12891" s="15">
        <v>12886</v>
      </c>
      <c r="BP12891">
        <v>0.791140672300377</v>
      </c>
      <c r="BQ12891">
        <v>12507.8890178916</v>
      </c>
      <c r="BR12891">
        <v>1.35937534150297</v>
      </c>
      <c r="BS12891">
        <v>91526.0943023661</v>
      </c>
      <c r="BW12891" s="29">
        <v>12886</v>
      </c>
      <c r="BX12891">
        <f t="shared" si="716"/>
        <v>1</v>
      </c>
      <c r="BY12891">
        <f t="shared" si="717"/>
        <v>1</v>
      </c>
    </row>
    <row r="12892" spans="1:77">
      <c r="A12892" s="15">
        <v>12887</v>
      </c>
      <c r="BP12892">
        <v>0.853146155916471</v>
      </c>
      <c r="BQ12892">
        <v>17190.1937183638</v>
      </c>
      <c r="BR12892">
        <v>1.47763788156289</v>
      </c>
      <c r="BS12892">
        <v>97056.7118320132</v>
      </c>
      <c r="BW12892" s="29">
        <v>12887</v>
      </c>
      <c r="BX12892">
        <f t="shared" si="716"/>
        <v>1</v>
      </c>
      <c r="BY12892">
        <f t="shared" si="717"/>
        <v>1</v>
      </c>
    </row>
    <row r="12893" spans="1:77">
      <c r="A12893" s="15">
        <v>12888</v>
      </c>
      <c r="BP12893">
        <v>0.866107898261897</v>
      </c>
      <c r="BQ12893">
        <v>13810.1649941056</v>
      </c>
      <c r="BR12893">
        <v>1.49893894368922</v>
      </c>
      <c r="BS12893">
        <v>89431.5171405053</v>
      </c>
      <c r="BW12893" s="29">
        <v>12888</v>
      </c>
      <c r="BX12893">
        <f t="shared" si="716"/>
        <v>1</v>
      </c>
      <c r="BY12893">
        <f t="shared" si="717"/>
        <v>1</v>
      </c>
    </row>
    <row r="12894" spans="1:77">
      <c r="A12894" s="15">
        <v>12889</v>
      </c>
      <c r="BP12894">
        <v>0.865393741320212</v>
      </c>
      <c r="BQ12894">
        <v>17503.6007261018</v>
      </c>
      <c r="BR12894">
        <v>1.51106196122247</v>
      </c>
      <c r="BS12894">
        <v>79793.4377710162</v>
      </c>
      <c r="BW12894" s="29">
        <v>12889</v>
      </c>
      <c r="BX12894">
        <f t="shared" si="716"/>
        <v>1</v>
      </c>
      <c r="BY12894">
        <f t="shared" si="717"/>
        <v>1</v>
      </c>
    </row>
    <row r="12895" spans="1:77">
      <c r="A12895" s="15">
        <v>12890</v>
      </c>
      <c r="BP12895">
        <v>0.876065049686951</v>
      </c>
      <c r="BQ12895">
        <v>9253.36649366726</v>
      </c>
      <c r="BR12895">
        <v>1.48921558938562</v>
      </c>
      <c r="BS12895">
        <v>65664.5925306225</v>
      </c>
      <c r="BW12895" s="29">
        <v>12890</v>
      </c>
      <c r="BX12895">
        <f t="shared" si="716"/>
        <v>1</v>
      </c>
      <c r="BY12895">
        <f t="shared" si="717"/>
        <v>1</v>
      </c>
    </row>
    <row r="12896" spans="1:77">
      <c r="A12896" s="15">
        <v>12891</v>
      </c>
      <c r="BP12896">
        <v>0.79193549433877</v>
      </c>
      <c r="BQ12896">
        <v>17228.2720215864</v>
      </c>
      <c r="BR12896">
        <v>1.33228195963993</v>
      </c>
      <c r="BS12896">
        <v>76783.3568119363</v>
      </c>
      <c r="BW12896" s="29">
        <v>12891</v>
      </c>
      <c r="BX12896">
        <f t="shared" si="716"/>
        <v>1</v>
      </c>
      <c r="BY12896">
        <f t="shared" si="717"/>
        <v>1</v>
      </c>
    </row>
    <row r="12897" spans="1:77">
      <c r="A12897" s="15">
        <v>12892</v>
      </c>
      <c r="BP12897">
        <v>0.844082213835535</v>
      </c>
      <c r="BQ12897">
        <v>12024.8458385486</v>
      </c>
      <c r="BR12897">
        <v>1.41830578967948</v>
      </c>
      <c r="BS12897">
        <v>69255.084218544</v>
      </c>
      <c r="BW12897" s="29">
        <v>12892</v>
      </c>
      <c r="BX12897">
        <f t="shared" si="716"/>
        <v>1</v>
      </c>
      <c r="BY12897">
        <f t="shared" si="717"/>
        <v>1</v>
      </c>
    </row>
    <row r="12898" spans="1:77">
      <c r="A12898" s="15">
        <v>12893</v>
      </c>
      <c r="BP12898">
        <v>0.785373429715483</v>
      </c>
      <c r="BQ12898">
        <v>15625.6117282555</v>
      </c>
      <c r="BR12898">
        <v>1.3356826890091</v>
      </c>
      <c r="BS12898">
        <v>93556.3431813507</v>
      </c>
      <c r="BW12898" s="29">
        <v>12893</v>
      </c>
      <c r="BX12898">
        <f t="shared" si="716"/>
        <v>1</v>
      </c>
      <c r="BY12898">
        <f t="shared" si="717"/>
        <v>1</v>
      </c>
    </row>
    <row r="12899" spans="1:77">
      <c r="A12899" s="15">
        <v>12894</v>
      </c>
      <c r="BP12899">
        <v>0.773323018360204</v>
      </c>
      <c r="BQ12899">
        <v>12023.3332729497</v>
      </c>
      <c r="BR12899">
        <v>1.33969164436588</v>
      </c>
      <c r="BS12899">
        <v>70806.2043973838</v>
      </c>
      <c r="BW12899" s="29">
        <v>12894</v>
      </c>
      <c r="BX12899">
        <f t="shared" si="716"/>
        <v>1</v>
      </c>
      <c r="BY12899">
        <f t="shared" si="717"/>
        <v>1</v>
      </c>
    </row>
    <row r="12900" spans="1:77">
      <c r="A12900" s="15">
        <v>12895</v>
      </c>
      <c r="BP12900">
        <v>0.805554967609065</v>
      </c>
      <c r="BQ12900">
        <v>16344.470177706</v>
      </c>
      <c r="BR12900">
        <v>1.41098525415749</v>
      </c>
      <c r="BS12900">
        <v>77334.9906259624</v>
      </c>
      <c r="BW12900" s="29">
        <v>12895</v>
      </c>
      <c r="BX12900">
        <f t="shared" si="716"/>
        <v>1</v>
      </c>
      <c r="BY12900">
        <f t="shared" si="717"/>
        <v>1</v>
      </c>
    </row>
    <row r="12901" spans="1:77">
      <c r="A12901" s="15">
        <v>12896</v>
      </c>
      <c r="BP12901">
        <v>0.764196505837236</v>
      </c>
      <c r="BQ12901">
        <v>19148.4984437206</v>
      </c>
      <c r="BR12901">
        <v>1.31033722006788</v>
      </c>
      <c r="BS12901">
        <v>78745.2062794348</v>
      </c>
      <c r="BW12901" s="29">
        <v>12896</v>
      </c>
      <c r="BX12901">
        <f t="shared" si="716"/>
        <v>1</v>
      </c>
      <c r="BY12901">
        <f t="shared" si="717"/>
        <v>1</v>
      </c>
    </row>
    <row r="12902" spans="1:77">
      <c r="A12902" s="15">
        <v>12897</v>
      </c>
      <c r="BP12902">
        <v>0.828253287486549</v>
      </c>
      <c r="BQ12902">
        <v>15055.3867081287</v>
      </c>
      <c r="BR12902">
        <v>1.39307428655687</v>
      </c>
      <c r="BS12902">
        <v>91328.8863469315</v>
      </c>
      <c r="BW12902" s="29">
        <v>12897</v>
      </c>
      <c r="BX12902">
        <f t="shared" si="716"/>
        <v>1</v>
      </c>
      <c r="BY12902">
        <f t="shared" si="717"/>
        <v>1</v>
      </c>
    </row>
    <row r="12903" spans="1:77">
      <c r="A12903" s="15">
        <v>12898</v>
      </c>
      <c r="BP12903">
        <v>0.786955589450122</v>
      </c>
      <c r="BQ12903">
        <v>19770.7242381551</v>
      </c>
      <c r="BR12903">
        <v>1.31454380476585</v>
      </c>
      <c r="BS12903">
        <v>98553.0590216267</v>
      </c>
      <c r="BW12903" s="29">
        <v>12898</v>
      </c>
      <c r="BX12903">
        <f t="shared" si="716"/>
        <v>1</v>
      </c>
      <c r="BY12903">
        <f t="shared" si="717"/>
        <v>1</v>
      </c>
    </row>
    <row r="12904" spans="1:77">
      <c r="A12904" s="15">
        <v>12899</v>
      </c>
      <c r="BP12904">
        <v>0.799705077231607</v>
      </c>
      <c r="BQ12904">
        <v>14530.0990359017</v>
      </c>
      <c r="BR12904">
        <v>1.37068360728701</v>
      </c>
      <c r="BS12904">
        <v>76341.1906450267</v>
      </c>
      <c r="BW12904" s="29">
        <v>12899</v>
      </c>
      <c r="BX12904">
        <f t="shared" si="716"/>
        <v>1</v>
      </c>
      <c r="BY12904">
        <f t="shared" si="717"/>
        <v>1</v>
      </c>
    </row>
    <row r="12905" spans="1:77">
      <c r="A12905" s="15">
        <v>12900</v>
      </c>
      <c r="BP12905">
        <v>0.825128443249605</v>
      </c>
      <c r="BQ12905">
        <v>15942.223634221</v>
      </c>
      <c r="BR12905">
        <v>1.40774796425502</v>
      </c>
      <c r="BS12905">
        <v>73402.9990171549</v>
      </c>
      <c r="BW12905" s="29">
        <v>12900</v>
      </c>
      <c r="BX12905">
        <f t="shared" si="716"/>
        <v>1</v>
      </c>
      <c r="BY12905">
        <f t="shared" si="717"/>
        <v>1</v>
      </c>
    </row>
    <row r="12906" spans="1:77">
      <c r="A12906" s="15">
        <v>12901</v>
      </c>
      <c r="BP12906">
        <v>0.824536464893044</v>
      </c>
      <c r="BQ12906">
        <v>11362.4994788341</v>
      </c>
      <c r="BR12906">
        <v>1.41840706832712</v>
      </c>
      <c r="BS12906">
        <v>71013.8634419827</v>
      </c>
      <c r="BW12906" s="29">
        <v>12901</v>
      </c>
      <c r="BX12906">
        <f t="shared" si="716"/>
        <v>1</v>
      </c>
      <c r="BY12906">
        <f t="shared" si="717"/>
        <v>1</v>
      </c>
    </row>
    <row r="12907" spans="1:77">
      <c r="A12907" s="15">
        <v>12902</v>
      </c>
      <c r="BP12907">
        <v>0.826539659610525</v>
      </c>
      <c r="BQ12907">
        <v>15504.2601855769</v>
      </c>
      <c r="BR12907">
        <v>1.41941049265595</v>
      </c>
      <c r="BS12907">
        <v>75690.6778377855</v>
      </c>
      <c r="BW12907" s="29">
        <v>12902</v>
      </c>
      <c r="BX12907">
        <f t="shared" si="716"/>
        <v>1</v>
      </c>
      <c r="BY12907">
        <f t="shared" si="717"/>
        <v>1</v>
      </c>
    </row>
    <row r="12908" spans="1:77">
      <c r="A12908" s="15">
        <v>12903</v>
      </c>
      <c r="BP12908">
        <v>0.847514034614904</v>
      </c>
      <c r="BQ12908">
        <v>16978.9346916863</v>
      </c>
      <c r="BR12908">
        <v>1.46295105829305</v>
      </c>
      <c r="BS12908">
        <v>76343.0409709521</v>
      </c>
      <c r="BW12908" s="29">
        <v>12903</v>
      </c>
      <c r="BX12908">
        <f t="shared" si="716"/>
        <v>1</v>
      </c>
      <c r="BY12908">
        <f t="shared" si="717"/>
        <v>1</v>
      </c>
    </row>
    <row r="12909" spans="1:77">
      <c r="A12909" s="15">
        <v>12904</v>
      </c>
      <c r="BP12909">
        <v>0.77861763528797</v>
      </c>
      <c r="BQ12909">
        <v>14737.9347971694</v>
      </c>
      <c r="BR12909">
        <v>1.30822140343482</v>
      </c>
      <c r="BS12909">
        <v>73708.3987307125</v>
      </c>
      <c r="BW12909" s="29">
        <v>12904</v>
      </c>
      <c r="BX12909">
        <f t="shared" si="716"/>
        <v>1</v>
      </c>
      <c r="BY12909">
        <f t="shared" si="717"/>
        <v>1</v>
      </c>
    </row>
    <row r="12910" spans="1:77">
      <c r="A12910" s="15">
        <v>12905</v>
      </c>
      <c r="BP12910">
        <v>0.788718396013842</v>
      </c>
      <c r="BQ12910">
        <v>18063.5588729327</v>
      </c>
      <c r="BR12910">
        <v>1.363558566681</v>
      </c>
      <c r="BS12910">
        <v>96989.4615492892</v>
      </c>
      <c r="BW12910" s="29">
        <v>12905</v>
      </c>
      <c r="BX12910">
        <f t="shared" si="716"/>
        <v>1</v>
      </c>
      <c r="BY12910">
        <f t="shared" si="717"/>
        <v>1</v>
      </c>
    </row>
    <row r="12911" spans="1:77">
      <c r="A12911" s="15">
        <v>12906</v>
      </c>
      <c r="BP12911">
        <v>0.780611310699344</v>
      </c>
      <c r="BQ12911">
        <v>12263.8182449391</v>
      </c>
      <c r="BR12911">
        <v>1.33047125701038</v>
      </c>
      <c r="BS12911">
        <v>88162.1911020667</v>
      </c>
      <c r="BW12911" s="29">
        <v>12906</v>
      </c>
      <c r="BX12911">
        <f t="shared" si="716"/>
        <v>1</v>
      </c>
      <c r="BY12911">
        <f t="shared" si="717"/>
        <v>1</v>
      </c>
    </row>
    <row r="12912" spans="1:77">
      <c r="A12912" s="15">
        <v>12907</v>
      </c>
      <c r="BP12912">
        <v>0.83962224873124</v>
      </c>
      <c r="BQ12912">
        <v>15367.3878234691</v>
      </c>
      <c r="BR12912">
        <v>1.44216639697404</v>
      </c>
      <c r="BS12912">
        <v>75289.4618502953</v>
      </c>
      <c r="BW12912" s="29">
        <v>12907</v>
      </c>
      <c r="BX12912">
        <f t="shared" si="716"/>
        <v>1</v>
      </c>
      <c r="BY12912">
        <f t="shared" si="717"/>
        <v>1</v>
      </c>
    </row>
    <row r="12913" spans="1:77">
      <c r="A12913" s="15">
        <v>12908</v>
      </c>
      <c r="BP12913">
        <v>0.80805941513516</v>
      </c>
      <c r="BQ12913">
        <v>16694.981459492</v>
      </c>
      <c r="BR12913">
        <v>1.40402698734368</v>
      </c>
      <c r="BS12913">
        <v>100017.095331675</v>
      </c>
      <c r="BW12913" s="29">
        <v>12908</v>
      </c>
      <c r="BX12913">
        <f t="shared" si="716"/>
        <v>1</v>
      </c>
      <c r="BY12913">
        <f t="shared" si="717"/>
        <v>1</v>
      </c>
    </row>
    <row r="12914" spans="1:77">
      <c r="A12914" s="15">
        <v>12909</v>
      </c>
      <c r="BP12914">
        <v>0.733911975228791</v>
      </c>
      <c r="BQ12914">
        <v>19029.123834965</v>
      </c>
      <c r="BR12914">
        <v>1.23551302965939</v>
      </c>
      <c r="BS12914">
        <v>99738.9199070719</v>
      </c>
      <c r="BW12914" s="29">
        <v>12909</v>
      </c>
      <c r="BX12914">
        <f t="shared" si="716"/>
        <v>1</v>
      </c>
      <c r="BY12914">
        <f t="shared" si="717"/>
        <v>1</v>
      </c>
    </row>
    <row r="12915" spans="1:77">
      <c r="A12915" s="15">
        <v>12910</v>
      </c>
      <c r="BP12915">
        <v>0.8195796878091</v>
      </c>
      <c r="BQ12915">
        <v>14965.3146946417</v>
      </c>
      <c r="BR12915">
        <v>1.40976243776185</v>
      </c>
      <c r="BS12915">
        <v>74180.0223222591</v>
      </c>
      <c r="BW12915" s="29">
        <v>12910</v>
      </c>
      <c r="BX12915">
        <f t="shared" si="716"/>
        <v>1</v>
      </c>
      <c r="BY12915">
        <f t="shared" si="717"/>
        <v>1</v>
      </c>
    </row>
    <row r="12916" spans="1:77">
      <c r="A12916" s="15">
        <v>12911</v>
      </c>
      <c r="BP12916">
        <v>0.770004344410916</v>
      </c>
      <c r="BQ12916">
        <v>12976.0621356352</v>
      </c>
      <c r="BR12916">
        <v>1.29245229233863</v>
      </c>
      <c r="BS12916">
        <v>73149.5910846816</v>
      </c>
      <c r="BW12916" s="29">
        <v>12911</v>
      </c>
      <c r="BX12916">
        <f t="shared" si="716"/>
        <v>1</v>
      </c>
      <c r="BY12916">
        <f t="shared" si="717"/>
        <v>1</v>
      </c>
    </row>
    <row r="12917" spans="1:77">
      <c r="A12917" s="15">
        <v>12912</v>
      </c>
      <c r="BP12917">
        <v>0.828433174052123</v>
      </c>
      <c r="BQ12917">
        <v>13187.8755522078</v>
      </c>
      <c r="BR12917">
        <v>1.41832130245921</v>
      </c>
      <c r="BS12917">
        <v>89971.3566155357</v>
      </c>
      <c r="BW12917" s="29">
        <v>12912</v>
      </c>
      <c r="BX12917">
        <f t="shared" si="716"/>
        <v>1</v>
      </c>
      <c r="BY12917">
        <f t="shared" si="717"/>
        <v>1</v>
      </c>
    </row>
    <row r="12918" spans="1:77">
      <c r="A12918" s="15">
        <v>12913</v>
      </c>
      <c r="BP12918">
        <v>0.798241752727154</v>
      </c>
      <c r="BQ12918">
        <v>13604.6829435436</v>
      </c>
      <c r="BR12918">
        <v>1.38279404717341</v>
      </c>
      <c r="BS12918">
        <v>72815.4276120863</v>
      </c>
      <c r="BW12918" s="29">
        <v>12913</v>
      </c>
      <c r="BX12918">
        <f t="shared" si="716"/>
        <v>1</v>
      </c>
      <c r="BY12918">
        <f t="shared" si="717"/>
        <v>1</v>
      </c>
    </row>
    <row r="12919" spans="1:77">
      <c r="A12919" s="15">
        <v>12914</v>
      </c>
      <c r="BP12919">
        <v>0.762378016786342</v>
      </c>
      <c r="BQ12919">
        <v>11557.4878679614</v>
      </c>
      <c r="BR12919">
        <v>1.29320721175412</v>
      </c>
      <c r="BS12919">
        <v>68812.1246580639</v>
      </c>
      <c r="BW12919" s="29">
        <v>12914</v>
      </c>
      <c r="BX12919">
        <f t="shared" si="716"/>
        <v>1</v>
      </c>
      <c r="BY12919">
        <f t="shared" si="717"/>
        <v>1</v>
      </c>
    </row>
    <row r="12920" spans="1:77">
      <c r="A12920" s="15">
        <v>12915</v>
      </c>
      <c r="BP12920">
        <v>0.8490961452396</v>
      </c>
      <c r="BQ12920">
        <v>11730.2415799493</v>
      </c>
      <c r="BR12920">
        <v>1.45209449566708</v>
      </c>
      <c r="BS12920">
        <v>69624.0999083324</v>
      </c>
      <c r="BW12920" s="29">
        <v>12915</v>
      </c>
      <c r="BX12920">
        <f t="shared" si="716"/>
        <v>1</v>
      </c>
      <c r="BY12920">
        <f t="shared" si="717"/>
        <v>1</v>
      </c>
    </row>
    <row r="12921" spans="1:77">
      <c r="A12921" s="15">
        <v>12916</v>
      </c>
      <c r="BP12921">
        <v>0.792254236965425</v>
      </c>
      <c r="BQ12921">
        <v>13663.7526166207</v>
      </c>
      <c r="BR12921">
        <v>1.37058671356031</v>
      </c>
      <c r="BS12921">
        <v>91980.2320326723</v>
      </c>
      <c r="BW12921" s="29">
        <v>12916</v>
      </c>
      <c r="BX12921">
        <f t="shared" si="716"/>
        <v>1</v>
      </c>
      <c r="BY12921">
        <f t="shared" si="717"/>
        <v>1</v>
      </c>
    </row>
    <row r="12922" spans="1:77">
      <c r="A12922" s="15">
        <v>12917</v>
      </c>
      <c r="BP12922">
        <v>0.833141762138169</v>
      </c>
      <c r="BQ12922">
        <v>21094.8771921982</v>
      </c>
      <c r="BR12922">
        <v>1.41816039830948</v>
      </c>
      <c r="BS12922">
        <v>84424.5491723827</v>
      </c>
      <c r="BW12922" s="29">
        <v>12917</v>
      </c>
      <c r="BX12922">
        <f t="shared" si="716"/>
        <v>1</v>
      </c>
      <c r="BY12922">
        <f t="shared" si="717"/>
        <v>1</v>
      </c>
    </row>
    <row r="12923" spans="1:77">
      <c r="A12923" s="15">
        <v>12918</v>
      </c>
      <c r="BP12923">
        <v>0.736572571538062</v>
      </c>
      <c r="BQ12923">
        <v>11139.9006089817</v>
      </c>
      <c r="BR12923">
        <v>1.2473681318317</v>
      </c>
      <c r="BS12923">
        <v>68513.1448989411</v>
      </c>
      <c r="BW12923" s="29">
        <v>12918</v>
      </c>
      <c r="BX12923">
        <f t="shared" si="716"/>
        <v>1</v>
      </c>
      <c r="BY12923">
        <f t="shared" si="717"/>
        <v>1</v>
      </c>
    </row>
    <row r="12924" spans="1:77">
      <c r="A12924" s="15">
        <v>12919</v>
      </c>
      <c r="BP12924">
        <v>0.81986224377699</v>
      </c>
      <c r="BQ12924">
        <v>12222.44016088</v>
      </c>
      <c r="BR12924">
        <v>1.41111434969313</v>
      </c>
      <c r="BS12924">
        <v>69868.1070420279</v>
      </c>
      <c r="BW12924" s="29">
        <v>12919</v>
      </c>
      <c r="BX12924">
        <f t="shared" si="716"/>
        <v>1</v>
      </c>
      <c r="BY12924">
        <f t="shared" si="717"/>
        <v>1</v>
      </c>
    </row>
    <row r="12925" spans="1:77">
      <c r="A12925" s="15">
        <v>12920</v>
      </c>
      <c r="BP12925">
        <v>0.818028911199444</v>
      </c>
      <c r="BQ12925">
        <v>19154.260617513</v>
      </c>
      <c r="BR12925">
        <v>1.41584127396372</v>
      </c>
      <c r="BS12925">
        <v>99919.7979834631</v>
      </c>
      <c r="BW12925" s="29">
        <v>12920</v>
      </c>
      <c r="BX12925">
        <f t="shared" si="716"/>
        <v>1</v>
      </c>
      <c r="BY12925">
        <f t="shared" si="717"/>
        <v>1</v>
      </c>
    </row>
    <row r="12926" spans="1:77">
      <c r="A12926" s="15">
        <v>12921</v>
      </c>
      <c r="BP12926">
        <v>0.800846394303039</v>
      </c>
      <c r="BQ12926">
        <v>13673.5992948258</v>
      </c>
      <c r="BR12926">
        <v>1.35886116855218</v>
      </c>
      <c r="BS12926">
        <v>73995.1199369465</v>
      </c>
      <c r="BW12926" s="29">
        <v>12921</v>
      </c>
      <c r="BX12926">
        <f t="shared" si="716"/>
        <v>1</v>
      </c>
      <c r="BY12926">
        <f t="shared" si="717"/>
        <v>1</v>
      </c>
    </row>
    <row r="12927" spans="1:77">
      <c r="A12927" s="15">
        <v>12922</v>
      </c>
      <c r="BP12927">
        <v>0.848847601732189</v>
      </c>
      <c r="BQ12927">
        <v>12788.1399469861</v>
      </c>
      <c r="BR12927">
        <v>1.49113359045395</v>
      </c>
      <c r="BS12927">
        <v>72007.1563550547</v>
      </c>
      <c r="BW12927" s="29">
        <v>12922</v>
      </c>
      <c r="BX12927">
        <f t="shared" si="716"/>
        <v>1</v>
      </c>
      <c r="BY12927">
        <f t="shared" si="717"/>
        <v>1</v>
      </c>
    </row>
    <row r="12928" spans="1:77">
      <c r="A12928" s="15">
        <v>12923</v>
      </c>
      <c r="BP12928">
        <v>0.777098589536399</v>
      </c>
      <c r="BQ12928">
        <v>19531.9320186369</v>
      </c>
      <c r="BR12928">
        <v>1.32734871607261</v>
      </c>
      <c r="BS12928">
        <v>100340.807681997</v>
      </c>
      <c r="BW12928" s="29">
        <v>12923</v>
      </c>
      <c r="BX12928">
        <f t="shared" si="716"/>
        <v>1</v>
      </c>
      <c r="BY12928">
        <f t="shared" si="717"/>
        <v>1</v>
      </c>
    </row>
    <row r="12929" spans="1:77">
      <c r="A12929" s="15">
        <v>12924</v>
      </c>
      <c r="BP12929">
        <v>0.836976190821042</v>
      </c>
      <c r="BQ12929">
        <v>17312.1048479425</v>
      </c>
      <c r="BR12929">
        <v>1.4278707359971</v>
      </c>
      <c r="BS12929">
        <v>79274.3136668179</v>
      </c>
      <c r="BW12929" s="29">
        <v>12924</v>
      </c>
      <c r="BX12929">
        <f t="shared" si="716"/>
        <v>1</v>
      </c>
      <c r="BY12929">
        <f t="shared" si="717"/>
        <v>1</v>
      </c>
    </row>
    <row r="12930" spans="1:77">
      <c r="A12930" s="15">
        <v>12925</v>
      </c>
      <c r="BP12930">
        <v>0.80024429325139</v>
      </c>
      <c r="BQ12930">
        <v>17023.7349481232</v>
      </c>
      <c r="BR12930">
        <v>1.34894981236098</v>
      </c>
      <c r="BS12930">
        <v>74393.1632886572</v>
      </c>
      <c r="BW12930" s="29">
        <v>12925</v>
      </c>
      <c r="BX12930">
        <f t="shared" si="716"/>
        <v>1</v>
      </c>
      <c r="BY12930">
        <f t="shared" si="717"/>
        <v>1</v>
      </c>
    </row>
    <row r="12931" spans="1:77">
      <c r="A12931" s="15">
        <v>12926</v>
      </c>
      <c r="BP12931">
        <v>0.832018740045306</v>
      </c>
      <c r="BQ12931">
        <v>16003.6182825512</v>
      </c>
      <c r="BR12931">
        <v>1.45312392963963</v>
      </c>
      <c r="BS12931">
        <v>73186.4014755158</v>
      </c>
      <c r="BW12931" s="29">
        <v>12926</v>
      </c>
      <c r="BX12931">
        <f t="shared" si="716"/>
        <v>1</v>
      </c>
      <c r="BY12931">
        <f t="shared" si="717"/>
        <v>1</v>
      </c>
    </row>
    <row r="12932" spans="1:77">
      <c r="A12932" s="15">
        <v>12927</v>
      </c>
      <c r="BP12932">
        <v>0.852865998965942</v>
      </c>
      <c r="BQ12932">
        <v>13274.3760694798</v>
      </c>
      <c r="BR12932">
        <v>1.44501086730789</v>
      </c>
      <c r="BS12932">
        <v>89625.4412756285</v>
      </c>
      <c r="BW12932" s="29">
        <v>12927</v>
      </c>
      <c r="BX12932">
        <f t="shared" si="716"/>
        <v>1</v>
      </c>
      <c r="BY12932">
        <f t="shared" si="717"/>
        <v>1</v>
      </c>
    </row>
    <row r="12933" spans="1:77">
      <c r="A12933" s="15">
        <v>12928</v>
      </c>
      <c r="BP12933">
        <v>0.767034032868649</v>
      </c>
      <c r="BQ12933">
        <v>11213.2092421995</v>
      </c>
      <c r="BR12933">
        <v>1.29263323728688</v>
      </c>
      <c r="BS12933">
        <v>69129.2009786564</v>
      </c>
      <c r="BW12933" s="29">
        <v>12928</v>
      </c>
      <c r="BX12933">
        <f t="shared" si="716"/>
        <v>1</v>
      </c>
      <c r="BY12933">
        <f t="shared" si="717"/>
        <v>1</v>
      </c>
    </row>
    <row r="12934" spans="1:77">
      <c r="A12934" s="15">
        <v>12929</v>
      </c>
      <c r="BP12934">
        <v>0.818284363694694</v>
      </c>
      <c r="BQ12934">
        <v>12802.4375485098</v>
      </c>
      <c r="BR12934">
        <v>1.41499161026963</v>
      </c>
      <c r="BS12934">
        <v>70323.4899208905</v>
      </c>
      <c r="BW12934" s="29">
        <v>12929</v>
      </c>
      <c r="BX12934">
        <f t="shared" si="716"/>
        <v>1</v>
      </c>
      <c r="BY12934">
        <f t="shared" si="717"/>
        <v>1</v>
      </c>
    </row>
    <row r="12935" spans="1:77">
      <c r="A12935" s="15">
        <v>12930</v>
      </c>
      <c r="BP12935">
        <v>0.859183602645934</v>
      </c>
      <c r="BQ12935">
        <v>11885.3403164071</v>
      </c>
      <c r="BR12935">
        <v>1.48418656762151</v>
      </c>
      <c r="BS12935">
        <v>68862.533363937</v>
      </c>
      <c r="BW12935" s="29">
        <v>12930</v>
      </c>
      <c r="BX12935">
        <f t="shared" ref="BX12935:BX12998" si="718">IF(BU12935=MAX($BU12935:$BV12935),1,0)</f>
        <v>1</v>
      </c>
      <c r="BY12935">
        <f t="shared" ref="BY12935:BY12998" si="719">IF(BV12935=MAX($BU12935:$BV12935),1,0)</f>
        <v>1</v>
      </c>
    </row>
    <row r="12936" spans="1:77">
      <c r="A12936" s="15">
        <v>12931</v>
      </c>
      <c r="BP12936">
        <v>0.855843126867642</v>
      </c>
      <c r="BQ12936">
        <v>12623.3122683371</v>
      </c>
      <c r="BR12936">
        <v>1.48492051751435</v>
      </c>
      <c r="BS12936">
        <v>71004.3869942461</v>
      </c>
      <c r="BW12936" s="29">
        <v>12931</v>
      </c>
      <c r="BX12936">
        <f t="shared" si="718"/>
        <v>1</v>
      </c>
      <c r="BY12936">
        <f t="shared" si="719"/>
        <v>1</v>
      </c>
    </row>
    <row r="12937" spans="1:77">
      <c r="A12937" s="15">
        <v>12932</v>
      </c>
      <c r="BP12937">
        <v>0.789411582691356</v>
      </c>
      <c r="BQ12937">
        <v>17180.0440757843</v>
      </c>
      <c r="BR12937">
        <v>1.35017005846868</v>
      </c>
      <c r="BS12937">
        <v>78313.3114270127</v>
      </c>
      <c r="BW12937" s="29">
        <v>12932</v>
      </c>
      <c r="BX12937">
        <f t="shared" si="718"/>
        <v>1</v>
      </c>
      <c r="BY12937">
        <f t="shared" si="719"/>
        <v>1</v>
      </c>
    </row>
    <row r="12938" spans="1:77">
      <c r="A12938" s="15">
        <v>12933</v>
      </c>
      <c r="BP12938">
        <v>0.740403975080587</v>
      </c>
      <c r="BQ12938">
        <v>14023.680057523</v>
      </c>
      <c r="BR12938">
        <v>1.29271504375779</v>
      </c>
      <c r="BS12938">
        <v>75620.1788177718</v>
      </c>
      <c r="BW12938" s="29">
        <v>12933</v>
      </c>
      <c r="BX12938">
        <f t="shared" si="718"/>
        <v>1</v>
      </c>
      <c r="BY12938">
        <f t="shared" si="719"/>
        <v>1</v>
      </c>
    </row>
    <row r="12939" spans="1:77">
      <c r="A12939" s="15">
        <v>12934</v>
      </c>
      <c r="BP12939">
        <v>0.8132950828574</v>
      </c>
      <c r="BQ12939">
        <v>12727.4113562124</v>
      </c>
      <c r="BR12939">
        <v>1.41195861840615</v>
      </c>
      <c r="BS12939">
        <v>91117.0883256082</v>
      </c>
      <c r="BW12939" s="29">
        <v>12934</v>
      </c>
      <c r="BX12939">
        <f t="shared" si="718"/>
        <v>1</v>
      </c>
      <c r="BY12939">
        <f t="shared" si="719"/>
        <v>1</v>
      </c>
    </row>
    <row r="12940" spans="1:77">
      <c r="A12940" s="15">
        <v>12935</v>
      </c>
      <c r="BP12940">
        <v>0.872341133571693</v>
      </c>
      <c r="BQ12940">
        <v>14680.2182220369</v>
      </c>
      <c r="BR12940">
        <v>1.49709866879862</v>
      </c>
      <c r="BS12940">
        <v>74762.0204241378</v>
      </c>
      <c r="BW12940" s="29">
        <v>12935</v>
      </c>
      <c r="BX12940">
        <f t="shared" si="718"/>
        <v>1</v>
      </c>
      <c r="BY12940">
        <f t="shared" si="719"/>
        <v>1</v>
      </c>
    </row>
    <row r="12941" spans="1:77">
      <c r="A12941" s="15">
        <v>12936</v>
      </c>
      <c r="BP12941">
        <v>0.754237787486963</v>
      </c>
      <c r="BQ12941">
        <v>9760.01452218584</v>
      </c>
      <c r="BR12941">
        <v>1.28225833440364</v>
      </c>
      <c r="BS12941">
        <v>85291.8653785476</v>
      </c>
      <c r="BW12941" s="29">
        <v>12936</v>
      </c>
      <c r="BX12941">
        <f t="shared" si="718"/>
        <v>1</v>
      </c>
      <c r="BY12941">
        <f t="shared" si="719"/>
        <v>1</v>
      </c>
    </row>
    <row r="12942" spans="1:77">
      <c r="A12942" s="15">
        <v>12937</v>
      </c>
      <c r="BP12942">
        <v>0.781741532199639</v>
      </c>
      <c r="BQ12942">
        <v>21621.1119485874</v>
      </c>
      <c r="BR12942">
        <v>1.33920817538309</v>
      </c>
      <c r="BS12942">
        <v>89178.8742236406</v>
      </c>
      <c r="BW12942" s="29">
        <v>12937</v>
      </c>
      <c r="BX12942">
        <f t="shared" si="718"/>
        <v>1</v>
      </c>
      <c r="BY12942">
        <f t="shared" si="719"/>
        <v>1</v>
      </c>
    </row>
    <row r="12943" spans="1:77">
      <c r="A12943" s="15">
        <v>12938</v>
      </c>
      <c r="BP12943">
        <v>0.780456160843456</v>
      </c>
      <c r="BQ12943">
        <v>15878.7699410444</v>
      </c>
      <c r="BR12943">
        <v>1.33836130341502</v>
      </c>
      <c r="BS12943">
        <v>77913.7256028103</v>
      </c>
      <c r="BW12943" s="29">
        <v>12938</v>
      </c>
      <c r="BX12943">
        <f t="shared" si="718"/>
        <v>1</v>
      </c>
      <c r="BY12943">
        <f t="shared" si="719"/>
        <v>1</v>
      </c>
    </row>
    <row r="12944" spans="1:77">
      <c r="A12944" s="15">
        <v>12939</v>
      </c>
      <c r="BP12944">
        <v>0.750783118018493</v>
      </c>
      <c r="BQ12944">
        <v>18715.7732863224</v>
      </c>
      <c r="BR12944">
        <v>1.28167909137003</v>
      </c>
      <c r="BS12944">
        <v>81162.7657470895</v>
      </c>
      <c r="BW12944" s="29">
        <v>12939</v>
      </c>
      <c r="BX12944">
        <f t="shared" si="718"/>
        <v>1</v>
      </c>
      <c r="BY12944">
        <f t="shared" si="719"/>
        <v>1</v>
      </c>
    </row>
    <row r="12945" spans="1:77">
      <c r="A12945" s="15">
        <v>12940</v>
      </c>
      <c r="BP12945">
        <v>0.770095603967173</v>
      </c>
      <c r="BQ12945">
        <v>12586.220671059</v>
      </c>
      <c r="BR12945">
        <v>1.31869608144934</v>
      </c>
      <c r="BS12945">
        <v>88960.4261335168</v>
      </c>
      <c r="BW12945" s="29">
        <v>12940</v>
      </c>
      <c r="BX12945">
        <f t="shared" si="718"/>
        <v>1</v>
      </c>
      <c r="BY12945">
        <f t="shared" si="719"/>
        <v>1</v>
      </c>
    </row>
    <row r="12946" spans="1:77">
      <c r="A12946" s="15">
        <v>12941</v>
      </c>
      <c r="BP12946">
        <v>0.842214247481282</v>
      </c>
      <c r="BQ12946">
        <v>13880.3566950249</v>
      </c>
      <c r="BR12946">
        <v>1.44446999947274</v>
      </c>
      <c r="BS12946">
        <v>72460.0369748787</v>
      </c>
      <c r="BW12946" s="29">
        <v>12941</v>
      </c>
      <c r="BX12946">
        <f t="shared" si="718"/>
        <v>1</v>
      </c>
      <c r="BY12946">
        <f t="shared" si="719"/>
        <v>1</v>
      </c>
    </row>
    <row r="12947" spans="1:77">
      <c r="A12947" s="15">
        <v>12942</v>
      </c>
      <c r="BP12947">
        <v>0.828998545507197</v>
      </c>
      <c r="BQ12947">
        <v>12133.9620255012</v>
      </c>
      <c r="BR12947">
        <v>1.41419287718799</v>
      </c>
      <c r="BS12947">
        <v>70755.4882228646</v>
      </c>
      <c r="BW12947" s="29">
        <v>12942</v>
      </c>
      <c r="BX12947">
        <f t="shared" si="718"/>
        <v>1</v>
      </c>
      <c r="BY12947">
        <f t="shared" si="719"/>
        <v>1</v>
      </c>
    </row>
    <row r="12948" spans="1:77">
      <c r="A12948" s="15">
        <v>12943</v>
      </c>
      <c r="BP12948">
        <v>0.798939355860628</v>
      </c>
      <c r="BQ12948">
        <v>20786.682016904</v>
      </c>
      <c r="BR12948">
        <v>1.37964031290367</v>
      </c>
      <c r="BS12948">
        <v>81950.7306795326</v>
      </c>
      <c r="BW12948" s="29">
        <v>12943</v>
      </c>
      <c r="BX12948">
        <f t="shared" si="718"/>
        <v>1</v>
      </c>
      <c r="BY12948">
        <f t="shared" si="719"/>
        <v>1</v>
      </c>
    </row>
    <row r="12949" spans="1:77">
      <c r="A12949" s="15">
        <v>12944</v>
      </c>
      <c r="BP12949">
        <v>0.827339778790272</v>
      </c>
      <c r="BQ12949">
        <v>15926.6935489441</v>
      </c>
      <c r="BR12949">
        <v>1.40683731489754</v>
      </c>
      <c r="BS12949">
        <v>96041.6527825807</v>
      </c>
      <c r="BW12949" s="29">
        <v>12944</v>
      </c>
      <c r="BX12949">
        <f t="shared" si="718"/>
        <v>1</v>
      </c>
      <c r="BY12949">
        <f t="shared" si="719"/>
        <v>1</v>
      </c>
    </row>
    <row r="12950" spans="1:77">
      <c r="A12950" s="15">
        <v>12945</v>
      </c>
      <c r="BP12950">
        <v>0.813798981248609</v>
      </c>
      <c r="BQ12950">
        <v>14374.9098353094</v>
      </c>
      <c r="BR12950">
        <v>1.39600161876846</v>
      </c>
      <c r="BS12950">
        <v>93107.4647213669</v>
      </c>
      <c r="BW12950" s="29">
        <v>12945</v>
      </c>
      <c r="BX12950">
        <f t="shared" si="718"/>
        <v>1</v>
      </c>
      <c r="BY12950">
        <f t="shared" si="719"/>
        <v>1</v>
      </c>
    </row>
    <row r="12951" spans="1:77">
      <c r="A12951" s="15">
        <v>12946</v>
      </c>
      <c r="BP12951">
        <v>0.805945812640355</v>
      </c>
      <c r="BQ12951">
        <v>13862.1501892871</v>
      </c>
      <c r="BR12951">
        <v>1.39877598635627</v>
      </c>
      <c r="BS12951">
        <v>91066.2276297472</v>
      </c>
      <c r="BW12951" s="29">
        <v>12946</v>
      </c>
      <c r="BX12951">
        <f t="shared" si="718"/>
        <v>1</v>
      </c>
      <c r="BY12951">
        <f t="shared" si="719"/>
        <v>1</v>
      </c>
    </row>
    <row r="12952" spans="1:77">
      <c r="A12952" s="15">
        <v>12947</v>
      </c>
      <c r="BP12952">
        <v>0.853957788411751</v>
      </c>
      <c r="BQ12952">
        <v>18721.5067634475</v>
      </c>
      <c r="BR12952">
        <v>1.45990787499934</v>
      </c>
      <c r="BS12952">
        <v>102191.399511335</v>
      </c>
      <c r="BW12952" s="29">
        <v>12947</v>
      </c>
      <c r="BX12952">
        <f t="shared" si="718"/>
        <v>1</v>
      </c>
      <c r="BY12952">
        <f t="shared" si="719"/>
        <v>1</v>
      </c>
    </row>
    <row r="12953" spans="1:77">
      <c r="A12953" s="15">
        <v>12948</v>
      </c>
      <c r="BP12953">
        <v>0.826913834829657</v>
      </c>
      <c r="BQ12953">
        <v>12294.9556535656</v>
      </c>
      <c r="BR12953">
        <v>1.43698036759769</v>
      </c>
      <c r="BS12953">
        <v>69474.6092710306</v>
      </c>
      <c r="BW12953" s="29">
        <v>12948</v>
      </c>
      <c r="BX12953">
        <f t="shared" si="718"/>
        <v>1</v>
      </c>
      <c r="BY12953">
        <f t="shared" si="719"/>
        <v>1</v>
      </c>
    </row>
    <row r="12954" spans="1:77">
      <c r="A12954" s="15">
        <v>12949</v>
      </c>
      <c r="BP12954">
        <v>0.799948479342824</v>
      </c>
      <c r="BQ12954">
        <v>13450.7664788889</v>
      </c>
      <c r="BR12954">
        <v>1.38877129399791</v>
      </c>
      <c r="BS12954">
        <v>73444.711156847</v>
      </c>
      <c r="BW12954" s="29">
        <v>12949</v>
      </c>
      <c r="BX12954">
        <f t="shared" si="718"/>
        <v>1</v>
      </c>
      <c r="BY12954">
        <f t="shared" si="719"/>
        <v>1</v>
      </c>
    </row>
    <row r="12955" spans="1:77">
      <c r="A12955" s="15">
        <v>12950</v>
      </c>
      <c r="BP12955">
        <v>0.837051992570304</v>
      </c>
      <c r="BQ12955">
        <v>21474.233361272</v>
      </c>
      <c r="BR12955">
        <v>1.47440836595446</v>
      </c>
      <c r="BS12955">
        <v>105037.396508533</v>
      </c>
      <c r="BW12955" s="29">
        <v>12950</v>
      </c>
      <c r="BX12955">
        <f t="shared" si="718"/>
        <v>1</v>
      </c>
      <c r="BY12955">
        <f t="shared" si="719"/>
        <v>1</v>
      </c>
    </row>
    <row r="12956" spans="1:77">
      <c r="A12956" s="15">
        <v>12951</v>
      </c>
      <c r="BP12956">
        <v>0.81515072196623</v>
      </c>
      <c r="BQ12956">
        <v>15425.3901096655</v>
      </c>
      <c r="BR12956">
        <v>1.39888102432573</v>
      </c>
      <c r="BS12956">
        <v>92725.5094094599</v>
      </c>
      <c r="BW12956" s="29">
        <v>12951</v>
      </c>
      <c r="BX12956">
        <f t="shared" si="718"/>
        <v>1</v>
      </c>
      <c r="BY12956">
        <f t="shared" si="719"/>
        <v>1</v>
      </c>
    </row>
    <row r="12957" spans="1:77">
      <c r="A12957" s="15">
        <v>12952</v>
      </c>
      <c r="BP12957">
        <v>0.808442904537931</v>
      </c>
      <c r="BQ12957">
        <v>13607.0025628459</v>
      </c>
      <c r="BR12957">
        <v>1.40009583564979</v>
      </c>
      <c r="BS12957">
        <v>92792.6100058026</v>
      </c>
      <c r="BW12957" s="29">
        <v>12952</v>
      </c>
      <c r="BX12957">
        <f t="shared" si="718"/>
        <v>1</v>
      </c>
      <c r="BY12957">
        <f t="shared" si="719"/>
        <v>1</v>
      </c>
    </row>
    <row r="12958" spans="1:77">
      <c r="A12958" s="15">
        <v>12953</v>
      </c>
      <c r="BP12958">
        <v>0.784676706114442</v>
      </c>
      <c r="BQ12958">
        <v>12849.3935910228</v>
      </c>
      <c r="BR12958">
        <v>1.34214329888793</v>
      </c>
      <c r="BS12958">
        <v>73338.792086659</v>
      </c>
      <c r="BW12958" s="29">
        <v>12953</v>
      </c>
      <c r="BX12958">
        <f t="shared" si="718"/>
        <v>1</v>
      </c>
      <c r="BY12958">
        <f t="shared" si="719"/>
        <v>1</v>
      </c>
    </row>
    <row r="12959" spans="1:77">
      <c r="A12959" s="15">
        <v>12954</v>
      </c>
      <c r="BP12959">
        <v>0.794956320459978</v>
      </c>
      <c r="BQ12959">
        <v>13577.5720704229</v>
      </c>
      <c r="BR12959">
        <v>1.35376928307443</v>
      </c>
      <c r="BS12959">
        <v>92049.9182472217</v>
      </c>
      <c r="BW12959" s="29">
        <v>12954</v>
      </c>
      <c r="BX12959">
        <f t="shared" si="718"/>
        <v>1</v>
      </c>
      <c r="BY12959">
        <f t="shared" si="719"/>
        <v>1</v>
      </c>
    </row>
    <row r="12960" spans="1:77">
      <c r="A12960" s="15">
        <v>12955</v>
      </c>
      <c r="BP12960">
        <v>0.818259028881124</v>
      </c>
      <c r="BQ12960">
        <v>10617.8374130835</v>
      </c>
      <c r="BR12960">
        <v>1.4105473404858</v>
      </c>
      <c r="BS12960">
        <v>67728.6467625232</v>
      </c>
      <c r="BW12960" s="29">
        <v>12955</v>
      </c>
      <c r="BX12960">
        <f t="shared" si="718"/>
        <v>1</v>
      </c>
      <c r="BY12960">
        <f t="shared" si="719"/>
        <v>1</v>
      </c>
    </row>
    <row r="12961" spans="1:77">
      <c r="A12961" s="15">
        <v>12956</v>
      </c>
      <c r="BP12961">
        <v>0.791879777868705</v>
      </c>
      <c r="BQ12961">
        <v>13275.9703110599</v>
      </c>
      <c r="BR12961">
        <v>1.37007189423649</v>
      </c>
      <c r="BS12961">
        <v>73157.4497306602</v>
      </c>
      <c r="BW12961" s="29">
        <v>12956</v>
      </c>
      <c r="BX12961">
        <f t="shared" si="718"/>
        <v>1</v>
      </c>
      <c r="BY12961">
        <f t="shared" si="719"/>
        <v>1</v>
      </c>
    </row>
    <row r="12962" spans="1:77">
      <c r="A12962" s="15">
        <v>12957</v>
      </c>
      <c r="BP12962">
        <v>0.795185603622052</v>
      </c>
      <c r="BQ12962">
        <v>15128.0245643456</v>
      </c>
      <c r="BR12962">
        <v>1.38220360505403</v>
      </c>
      <c r="BS12962">
        <v>93800.3701166656</v>
      </c>
      <c r="BW12962" s="29">
        <v>12957</v>
      </c>
      <c r="BX12962">
        <f t="shared" si="718"/>
        <v>1</v>
      </c>
      <c r="BY12962">
        <f t="shared" si="719"/>
        <v>1</v>
      </c>
    </row>
    <row r="12963" spans="1:77">
      <c r="A12963" s="15">
        <v>12958</v>
      </c>
      <c r="BP12963">
        <v>0.795112716383596</v>
      </c>
      <c r="BQ12963">
        <v>16748.889023232</v>
      </c>
      <c r="BR12963">
        <v>1.357425616141</v>
      </c>
      <c r="BS12963">
        <v>77712.4404104733</v>
      </c>
      <c r="BW12963" s="29">
        <v>12958</v>
      </c>
      <c r="BX12963">
        <f t="shared" si="718"/>
        <v>1</v>
      </c>
      <c r="BY12963">
        <f t="shared" si="719"/>
        <v>1</v>
      </c>
    </row>
    <row r="12964" spans="1:77">
      <c r="A12964" s="15">
        <v>12959</v>
      </c>
      <c r="BP12964">
        <v>0.767360462817272</v>
      </c>
      <c r="BQ12964">
        <v>16957.732335508</v>
      </c>
      <c r="BR12964">
        <v>1.27591742424661</v>
      </c>
      <c r="BS12964">
        <v>97229.873167695</v>
      </c>
      <c r="BW12964" s="29">
        <v>12959</v>
      </c>
      <c r="BX12964">
        <f t="shared" si="718"/>
        <v>1</v>
      </c>
      <c r="BY12964">
        <f t="shared" si="719"/>
        <v>1</v>
      </c>
    </row>
    <row r="12965" spans="1:77">
      <c r="A12965" s="15">
        <v>12960</v>
      </c>
      <c r="BP12965">
        <v>0.799268745537645</v>
      </c>
      <c r="BQ12965">
        <v>17715.7388838606</v>
      </c>
      <c r="BR12965">
        <v>1.36726314953699</v>
      </c>
      <c r="BS12965">
        <v>81055.6295624933</v>
      </c>
      <c r="BW12965" s="29">
        <v>12960</v>
      </c>
      <c r="BX12965">
        <f t="shared" si="718"/>
        <v>1</v>
      </c>
      <c r="BY12965">
        <f t="shared" si="719"/>
        <v>1</v>
      </c>
    </row>
    <row r="12966" spans="1:77">
      <c r="A12966" s="15">
        <v>12961</v>
      </c>
      <c r="BP12966">
        <v>0.784455242017705</v>
      </c>
      <c r="BQ12966">
        <v>13778.8235659279</v>
      </c>
      <c r="BR12966">
        <v>1.33802428539326</v>
      </c>
      <c r="BS12966">
        <v>74341.8092920119</v>
      </c>
      <c r="BW12966" s="29">
        <v>12961</v>
      </c>
      <c r="BX12966">
        <f t="shared" si="718"/>
        <v>1</v>
      </c>
      <c r="BY12966">
        <f t="shared" si="719"/>
        <v>1</v>
      </c>
    </row>
    <row r="12967" spans="1:77">
      <c r="A12967" s="15">
        <v>12962</v>
      </c>
      <c r="BP12967">
        <v>0.798610366472005</v>
      </c>
      <c r="BQ12967">
        <v>15215.1961674441</v>
      </c>
      <c r="BR12967">
        <v>1.37437495950921</v>
      </c>
      <c r="BS12967">
        <v>96012.541195229</v>
      </c>
      <c r="BW12967" s="29">
        <v>12962</v>
      </c>
      <c r="BX12967">
        <f t="shared" si="718"/>
        <v>1</v>
      </c>
      <c r="BY12967">
        <f t="shared" si="719"/>
        <v>1</v>
      </c>
    </row>
    <row r="12968" spans="1:77">
      <c r="A12968" s="15">
        <v>12963</v>
      </c>
      <c r="BP12968">
        <v>0.821565054281381</v>
      </c>
      <c r="BQ12968">
        <v>16119.6692145113</v>
      </c>
      <c r="BR12968">
        <v>1.40427386439415</v>
      </c>
      <c r="BS12968">
        <v>79258.8635164759</v>
      </c>
      <c r="BW12968" s="29">
        <v>12963</v>
      </c>
      <c r="BX12968">
        <f t="shared" si="718"/>
        <v>1</v>
      </c>
      <c r="BY12968">
        <f t="shared" si="719"/>
        <v>1</v>
      </c>
    </row>
    <row r="12969" spans="1:77">
      <c r="A12969" s="15">
        <v>12964</v>
      </c>
      <c r="BP12969">
        <v>0.749478721160132</v>
      </c>
      <c r="BQ12969">
        <v>15894.8875192652</v>
      </c>
      <c r="BR12969">
        <v>1.27201330429765</v>
      </c>
      <c r="BS12969">
        <v>75117.7251345732</v>
      </c>
      <c r="BW12969" s="29">
        <v>12964</v>
      </c>
      <c r="BX12969">
        <f t="shared" si="718"/>
        <v>1</v>
      </c>
      <c r="BY12969">
        <f t="shared" si="719"/>
        <v>1</v>
      </c>
    </row>
    <row r="12970" spans="1:77">
      <c r="A12970" s="15">
        <v>12965</v>
      </c>
      <c r="BP12970">
        <v>0.791260968073671</v>
      </c>
      <c r="BQ12970">
        <v>13230.5527797902</v>
      </c>
      <c r="BR12970">
        <v>1.36698902763617</v>
      </c>
      <c r="BS12970">
        <v>71185.5194223891</v>
      </c>
      <c r="BW12970" s="29">
        <v>12965</v>
      </c>
      <c r="BX12970">
        <f t="shared" si="718"/>
        <v>1</v>
      </c>
      <c r="BY12970">
        <f t="shared" si="719"/>
        <v>1</v>
      </c>
    </row>
    <row r="12971" spans="1:77">
      <c r="A12971" s="15">
        <v>12966</v>
      </c>
      <c r="BP12971">
        <v>0.848478671300964</v>
      </c>
      <c r="BQ12971">
        <v>13266.8980359728</v>
      </c>
      <c r="BR12971">
        <v>1.47552147902033</v>
      </c>
      <c r="BS12971">
        <v>88891.9531465615</v>
      </c>
      <c r="BW12971" s="29">
        <v>12966</v>
      </c>
      <c r="BX12971">
        <f t="shared" si="718"/>
        <v>1</v>
      </c>
      <c r="BY12971">
        <f t="shared" si="719"/>
        <v>1</v>
      </c>
    </row>
    <row r="12972" spans="1:77">
      <c r="A12972" s="15">
        <v>12967</v>
      </c>
      <c r="BP12972">
        <v>0.809777148233062</v>
      </c>
      <c r="BQ12972">
        <v>17286.0791498637</v>
      </c>
      <c r="BR12972">
        <v>1.38743645734277</v>
      </c>
      <c r="BS12972">
        <v>94936.7951758599</v>
      </c>
      <c r="BW12972" s="29">
        <v>12967</v>
      </c>
      <c r="BX12972">
        <f t="shared" si="718"/>
        <v>1</v>
      </c>
      <c r="BY12972">
        <f t="shared" si="719"/>
        <v>1</v>
      </c>
    </row>
    <row r="12973" spans="1:77">
      <c r="A12973" s="15">
        <v>12968</v>
      </c>
      <c r="BP12973">
        <v>0.835426077199191</v>
      </c>
      <c r="BQ12973">
        <v>12545.6345110919</v>
      </c>
      <c r="BR12973">
        <v>1.43767488433197</v>
      </c>
      <c r="BS12973">
        <v>90813.8969961602</v>
      </c>
      <c r="BW12973" s="29">
        <v>12968</v>
      </c>
      <c r="BX12973">
        <f t="shared" si="718"/>
        <v>1</v>
      </c>
      <c r="BY12973">
        <f t="shared" si="719"/>
        <v>1</v>
      </c>
    </row>
    <row r="12974" spans="1:77">
      <c r="A12974" s="15">
        <v>12969</v>
      </c>
      <c r="BP12974">
        <v>0.834536124294241</v>
      </c>
      <c r="BQ12974">
        <v>12340.1641967378</v>
      </c>
      <c r="BR12974">
        <v>1.41274560109064</v>
      </c>
      <c r="BS12974">
        <v>88830.9816485347</v>
      </c>
      <c r="BW12974" s="29">
        <v>12969</v>
      </c>
      <c r="BX12974">
        <f t="shared" si="718"/>
        <v>1</v>
      </c>
      <c r="BY12974">
        <f t="shared" si="719"/>
        <v>1</v>
      </c>
    </row>
    <row r="12975" spans="1:77">
      <c r="A12975" s="15">
        <v>12970</v>
      </c>
      <c r="BP12975">
        <v>0.835679965703525</v>
      </c>
      <c r="BQ12975">
        <v>19706.7251698391</v>
      </c>
      <c r="BR12975">
        <v>1.42420215248892</v>
      </c>
      <c r="BS12975">
        <v>98524.2940820704</v>
      </c>
      <c r="BW12975" s="29">
        <v>12970</v>
      </c>
      <c r="BX12975">
        <f t="shared" si="718"/>
        <v>1</v>
      </c>
      <c r="BY12975">
        <f t="shared" si="719"/>
        <v>1</v>
      </c>
    </row>
    <row r="12976" spans="1:77">
      <c r="A12976" s="15">
        <v>12971</v>
      </c>
      <c r="BP12976">
        <v>0.84396971960049</v>
      </c>
      <c r="BQ12976">
        <v>12087.728832033</v>
      </c>
      <c r="BR12976">
        <v>1.44145623466618</v>
      </c>
      <c r="BS12976">
        <v>88555.4047577724</v>
      </c>
      <c r="BW12976" s="29">
        <v>12971</v>
      </c>
      <c r="BX12976">
        <f t="shared" si="718"/>
        <v>1</v>
      </c>
      <c r="BY12976">
        <f t="shared" si="719"/>
        <v>1</v>
      </c>
    </row>
    <row r="12977" spans="1:77">
      <c r="A12977" s="15">
        <v>12972</v>
      </c>
      <c r="BP12977">
        <v>0.85244756677193</v>
      </c>
      <c r="BQ12977">
        <v>16295.9546731708</v>
      </c>
      <c r="BR12977">
        <v>1.47269609983762</v>
      </c>
      <c r="BS12977">
        <v>92038.7415981493</v>
      </c>
      <c r="BW12977" s="29">
        <v>12972</v>
      </c>
      <c r="BX12977">
        <f t="shared" si="718"/>
        <v>1</v>
      </c>
      <c r="BY12977">
        <f t="shared" si="719"/>
        <v>1</v>
      </c>
    </row>
    <row r="12978" spans="1:77">
      <c r="A12978" s="15">
        <v>12973</v>
      </c>
      <c r="BP12978">
        <v>0.739271583864908</v>
      </c>
      <c r="BQ12978">
        <v>16212.3979940088</v>
      </c>
      <c r="BR12978">
        <v>1.25392300323888</v>
      </c>
      <c r="BS12978">
        <v>94077.376441913</v>
      </c>
      <c r="BW12978" s="29">
        <v>12973</v>
      </c>
      <c r="BX12978">
        <f t="shared" si="718"/>
        <v>1</v>
      </c>
      <c r="BY12978">
        <f t="shared" si="719"/>
        <v>1</v>
      </c>
    </row>
    <row r="12979" spans="1:77">
      <c r="A12979" s="15">
        <v>12974</v>
      </c>
      <c r="BP12979">
        <v>0.784630980324504</v>
      </c>
      <c r="BQ12979">
        <v>12204.5545770101</v>
      </c>
      <c r="BR12979">
        <v>1.30209405990709</v>
      </c>
      <c r="BS12979">
        <v>68970.4394730551</v>
      </c>
      <c r="BW12979" s="29">
        <v>12974</v>
      </c>
      <c r="BX12979">
        <f t="shared" si="718"/>
        <v>1</v>
      </c>
      <c r="BY12979">
        <f t="shared" si="719"/>
        <v>1</v>
      </c>
    </row>
    <row r="12980" spans="1:77">
      <c r="A12980" s="15">
        <v>12975</v>
      </c>
      <c r="BP12980">
        <v>0.796565707190055</v>
      </c>
      <c r="BQ12980">
        <v>10575.0527460791</v>
      </c>
      <c r="BR12980">
        <v>1.37499538065146</v>
      </c>
      <c r="BS12980">
        <v>67724.5585530748</v>
      </c>
      <c r="BW12980" s="29">
        <v>12975</v>
      </c>
      <c r="BX12980">
        <f t="shared" si="718"/>
        <v>1</v>
      </c>
      <c r="BY12980">
        <f t="shared" si="719"/>
        <v>1</v>
      </c>
    </row>
    <row r="12981" spans="1:77">
      <c r="A12981" s="15">
        <v>12976</v>
      </c>
      <c r="BP12981">
        <v>0.84268131658211</v>
      </c>
      <c r="BQ12981">
        <v>12186.4480855528</v>
      </c>
      <c r="BR12981">
        <v>1.45812412348148</v>
      </c>
      <c r="BS12981">
        <v>72228.6144420105</v>
      </c>
      <c r="BW12981" s="29">
        <v>12976</v>
      </c>
      <c r="BX12981">
        <f t="shared" si="718"/>
        <v>1</v>
      </c>
      <c r="BY12981">
        <f t="shared" si="719"/>
        <v>1</v>
      </c>
    </row>
    <row r="12982" spans="1:77">
      <c r="A12982" s="15">
        <v>12977</v>
      </c>
      <c r="BP12982">
        <v>0.829134448367654</v>
      </c>
      <c r="BQ12982">
        <v>15906.2536111464</v>
      </c>
      <c r="BR12982">
        <v>1.42631789570155</v>
      </c>
      <c r="BS12982">
        <v>73333.5316197225</v>
      </c>
      <c r="BW12982" s="29">
        <v>12977</v>
      </c>
      <c r="BX12982">
        <f t="shared" si="718"/>
        <v>1</v>
      </c>
      <c r="BY12982">
        <f t="shared" si="719"/>
        <v>1</v>
      </c>
    </row>
    <row r="12983" spans="1:77">
      <c r="A12983" s="15">
        <v>12978</v>
      </c>
      <c r="BP12983">
        <v>0.685854689287106</v>
      </c>
      <c r="BQ12983">
        <v>14733.2404198601</v>
      </c>
      <c r="BR12983">
        <v>1.16622873064033</v>
      </c>
      <c r="BS12983">
        <v>70346.7128294706</v>
      </c>
      <c r="BW12983" s="29">
        <v>12978</v>
      </c>
      <c r="BX12983">
        <f t="shared" si="718"/>
        <v>1</v>
      </c>
      <c r="BY12983">
        <f t="shared" si="719"/>
        <v>1</v>
      </c>
    </row>
    <row r="12984" spans="1:77">
      <c r="A12984" s="15">
        <v>12979</v>
      </c>
      <c r="BP12984">
        <v>0.804767486955823</v>
      </c>
      <c r="BQ12984">
        <v>13895.9337071746</v>
      </c>
      <c r="BR12984">
        <v>1.36740370359354</v>
      </c>
      <c r="BS12984">
        <v>90260.5774888462</v>
      </c>
      <c r="BW12984" s="29">
        <v>12979</v>
      </c>
      <c r="BX12984">
        <f t="shared" si="718"/>
        <v>1</v>
      </c>
      <c r="BY12984">
        <f t="shared" si="719"/>
        <v>1</v>
      </c>
    </row>
    <row r="12985" spans="1:77">
      <c r="A12985" s="15">
        <v>12980</v>
      </c>
      <c r="BP12985">
        <v>0.725068445344966</v>
      </c>
      <c r="BQ12985">
        <v>14083.4239810798</v>
      </c>
      <c r="BR12985">
        <v>1.23896895788813</v>
      </c>
      <c r="BS12985">
        <v>74703.1778242758</v>
      </c>
      <c r="BW12985" s="29">
        <v>12980</v>
      </c>
      <c r="BX12985">
        <f t="shared" si="718"/>
        <v>1</v>
      </c>
      <c r="BY12985">
        <f t="shared" si="719"/>
        <v>1</v>
      </c>
    </row>
    <row r="12986" spans="1:77">
      <c r="A12986" s="15">
        <v>12981</v>
      </c>
      <c r="BP12986">
        <v>0.826603385781304</v>
      </c>
      <c r="BQ12986">
        <v>14079.5667264908</v>
      </c>
      <c r="BR12986">
        <v>1.43243637388994</v>
      </c>
      <c r="BS12986">
        <v>74352.7862808465</v>
      </c>
      <c r="BW12986" s="29">
        <v>12981</v>
      </c>
      <c r="BX12986">
        <f t="shared" si="718"/>
        <v>1</v>
      </c>
      <c r="BY12986">
        <f t="shared" si="719"/>
        <v>1</v>
      </c>
    </row>
    <row r="12987" spans="1:77">
      <c r="A12987" s="15">
        <v>12982</v>
      </c>
      <c r="BP12987">
        <v>0.835270428055</v>
      </c>
      <c r="BQ12987">
        <v>13638.4038614895</v>
      </c>
      <c r="BR12987">
        <v>1.43305403368043</v>
      </c>
      <c r="BS12987">
        <v>72419.4589238497</v>
      </c>
      <c r="BW12987" s="29">
        <v>12982</v>
      </c>
      <c r="BX12987">
        <f t="shared" si="718"/>
        <v>1</v>
      </c>
      <c r="BY12987">
        <f t="shared" si="719"/>
        <v>1</v>
      </c>
    </row>
    <row r="12988" spans="1:77">
      <c r="A12988" s="15">
        <v>12983</v>
      </c>
      <c r="BP12988">
        <v>0.813135728294962</v>
      </c>
      <c r="BQ12988">
        <v>15756.7695574047</v>
      </c>
      <c r="BR12988">
        <v>1.39672408371544</v>
      </c>
      <c r="BS12988">
        <v>75796.2085962436</v>
      </c>
      <c r="BW12988" s="29">
        <v>12983</v>
      </c>
      <c r="BX12988">
        <f t="shared" si="718"/>
        <v>1</v>
      </c>
      <c r="BY12988">
        <f t="shared" si="719"/>
        <v>1</v>
      </c>
    </row>
    <row r="12989" spans="1:77">
      <c r="A12989" s="15">
        <v>12984</v>
      </c>
      <c r="BP12989">
        <v>0.841204933688569</v>
      </c>
      <c r="BQ12989">
        <v>17845.3780676393</v>
      </c>
      <c r="BR12989">
        <v>1.43594868942851</v>
      </c>
      <c r="BS12989">
        <v>95318.321814518</v>
      </c>
      <c r="BW12989" s="29">
        <v>12984</v>
      </c>
      <c r="BX12989">
        <f t="shared" si="718"/>
        <v>1</v>
      </c>
      <c r="BY12989">
        <f t="shared" si="719"/>
        <v>1</v>
      </c>
    </row>
    <row r="12990" spans="1:77">
      <c r="A12990" s="15">
        <v>12985</v>
      </c>
      <c r="BP12990">
        <v>0.840060688285505</v>
      </c>
      <c r="BQ12990">
        <v>14801.7730275829</v>
      </c>
      <c r="BR12990">
        <v>1.45864345848157</v>
      </c>
      <c r="BS12990">
        <v>74847.2671735908</v>
      </c>
      <c r="BW12990" s="29">
        <v>12985</v>
      </c>
      <c r="BX12990">
        <f t="shared" si="718"/>
        <v>1</v>
      </c>
      <c r="BY12990">
        <f t="shared" si="719"/>
        <v>1</v>
      </c>
    </row>
    <row r="12991" spans="1:77">
      <c r="A12991" s="15">
        <v>12986</v>
      </c>
      <c r="BP12991">
        <v>0.807210780366791</v>
      </c>
      <c r="BQ12991">
        <v>11648.2084926541</v>
      </c>
      <c r="BR12991">
        <v>1.40481620739059</v>
      </c>
      <c r="BS12991">
        <v>67874.7893839652</v>
      </c>
      <c r="BW12991" s="29">
        <v>12986</v>
      </c>
      <c r="BX12991">
        <f t="shared" si="718"/>
        <v>1</v>
      </c>
      <c r="BY12991">
        <f t="shared" si="719"/>
        <v>1</v>
      </c>
    </row>
    <row r="12992" spans="1:77">
      <c r="A12992" s="15">
        <v>12987</v>
      </c>
      <c r="BP12992">
        <v>0.836263372388375</v>
      </c>
      <c r="BQ12992">
        <v>15794.0027995361</v>
      </c>
      <c r="BR12992">
        <v>1.4627405131724</v>
      </c>
      <c r="BS12992">
        <v>75368.2041561437</v>
      </c>
      <c r="BW12992" s="29">
        <v>12987</v>
      </c>
      <c r="BX12992">
        <f t="shared" si="718"/>
        <v>1</v>
      </c>
      <c r="BY12992">
        <f t="shared" si="719"/>
        <v>1</v>
      </c>
    </row>
    <row r="12993" spans="1:77">
      <c r="A12993" s="15">
        <v>12988</v>
      </c>
      <c r="BP12993">
        <v>0.800019140934493</v>
      </c>
      <c r="BQ12993">
        <v>11811.3437669835</v>
      </c>
      <c r="BR12993">
        <v>1.38606611114343</v>
      </c>
      <c r="BS12993">
        <v>70132.9236466606</v>
      </c>
      <c r="BW12993" s="29">
        <v>12988</v>
      </c>
      <c r="BX12993">
        <f t="shared" si="718"/>
        <v>1</v>
      </c>
      <c r="BY12993">
        <f t="shared" si="719"/>
        <v>1</v>
      </c>
    </row>
    <row r="12994" spans="1:77">
      <c r="A12994" s="15">
        <v>12989</v>
      </c>
      <c r="BP12994">
        <v>0.781940212910385</v>
      </c>
      <c r="BQ12994">
        <v>19362.629251987</v>
      </c>
      <c r="BR12994">
        <v>1.31856499102734</v>
      </c>
      <c r="BS12994">
        <v>98792.3939154007</v>
      </c>
      <c r="BW12994" s="29">
        <v>12989</v>
      </c>
      <c r="BX12994">
        <f t="shared" si="718"/>
        <v>1</v>
      </c>
      <c r="BY12994">
        <f t="shared" si="719"/>
        <v>1</v>
      </c>
    </row>
    <row r="12995" spans="1:77">
      <c r="A12995" s="15">
        <v>12990</v>
      </c>
      <c r="BP12995">
        <v>0.810526766753717</v>
      </c>
      <c r="BQ12995">
        <v>11456.7860735315</v>
      </c>
      <c r="BR12995">
        <v>1.41133176126837</v>
      </c>
      <c r="BS12995">
        <v>71922.436978981</v>
      </c>
      <c r="BW12995" s="29">
        <v>12990</v>
      </c>
      <c r="BX12995">
        <f t="shared" si="718"/>
        <v>1</v>
      </c>
      <c r="BY12995">
        <f t="shared" si="719"/>
        <v>1</v>
      </c>
    </row>
    <row r="12996" spans="1:77">
      <c r="A12996" s="15">
        <v>12991</v>
      </c>
      <c r="BP12996">
        <v>0.838737692498806</v>
      </c>
      <c r="BQ12996">
        <v>17764.5710655748</v>
      </c>
      <c r="BR12996">
        <v>1.41688071623103</v>
      </c>
      <c r="BS12996">
        <v>98749.7076242384</v>
      </c>
      <c r="BW12996" s="29">
        <v>12991</v>
      </c>
      <c r="BX12996">
        <f t="shared" si="718"/>
        <v>1</v>
      </c>
      <c r="BY12996">
        <f t="shared" si="719"/>
        <v>1</v>
      </c>
    </row>
    <row r="12997" spans="1:77">
      <c r="A12997" s="15">
        <v>12992</v>
      </c>
      <c r="BP12997">
        <v>0.808142157114334</v>
      </c>
      <c r="BQ12997">
        <v>12228.3929287041</v>
      </c>
      <c r="BR12997">
        <v>1.40286288940676</v>
      </c>
      <c r="BS12997">
        <v>71890.3502569073</v>
      </c>
      <c r="BW12997" s="29">
        <v>12992</v>
      </c>
      <c r="BX12997">
        <f t="shared" si="718"/>
        <v>1</v>
      </c>
      <c r="BY12997">
        <f t="shared" si="719"/>
        <v>1</v>
      </c>
    </row>
    <row r="12998" spans="1:77">
      <c r="A12998" s="15">
        <v>12993</v>
      </c>
      <c r="BP12998">
        <v>0.784465582443048</v>
      </c>
      <c r="BQ12998">
        <v>11252.8045432734</v>
      </c>
      <c r="BR12998">
        <v>1.35072365894732</v>
      </c>
      <c r="BS12998">
        <v>70839.6770924397</v>
      </c>
      <c r="BW12998" s="29">
        <v>12993</v>
      </c>
      <c r="BX12998">
        <f t="shared" si="718"/>
        <v>1</v>
      </c>
      <c r="BY12998">
        <f t="shared" si="719"/>
        <v>1</v>
      </c>
    </row>
    <row r="12999" spans="1:77">
      <c r="A12999" s="15">
        <v>12994</v>
      </c>
      <c r="BP12999">
        <v>0.812350288066394</v>
      </c>
      <c r="BQ12999">
        <v>14688.9141854939</v>
      </c>
      <c r="BR12999">
        <v>1.38852619200532</v>
      </c>
      <c r="BS12999">
        <v>92009.1945207439</v>
      </c>
      <c r="BW12999" s="29">
        <v>12994</v>
      </c>
      <c r="BX12999">
        <f t="shared" ref="BX12999:BX13062" si="720">IF(BU12999=MAX($BU12999:$BV12999),1,0)</f>
        <v>1</v>
      </c>
      <c r="BY12999">
        <f t="shared" ref="BY12999:BY13062" si="721">IF(BV12999=MAX($BU12999:$BV12999),1,0)</f>
        <v>1</v>
      </c>
    </row>
    <row r="13000" spans="1:77">
      <c r="A13000" s="15">
        <v>12995</v>
      </c>
      <c r="BP13000">
        <v>0.824770131553937</v>
      </c>
      <c r="BQ13000">
        <v>13423.4172410366</v>
      </c>
      <c r="BR13000">
        <v>1.42703305088361</v>
      </c>
      <c r="BS13000">
        <v>74211.8704842759</v>
      </c>
      <c r="BW13000" s="29">
        <v>12995</v>
      </c>
      <c r="BX13000">
        <f t="shared" si="720"/>
        <v>1</v>
      </c>
      <c r="BY13000">
        <f t="shared" si="721"/>
        <v>1</v>
      </c>
    </row>
    <row r="13001" spans="1:77">
      <c r="A13001" s="15">
        <v>12996</v>
      </c>
      <c r="BP13001">
        <v>0.769005183202131</v>
      </c>
      <c r="BQ13001">
        <v>13577.1537858938</v>
      </c>
      <c r="BR13001">
        <v>1.28914478660851</v>
      </c>
      <c r="BS13001">
        <v>91104.4253660394</v>
      </c>
      <c r="BW13001" s="29">
        <v>12996</v>
      </c>
      <c r="BX13001">
        <f t="shared" si="720"/>
        <v>1</v>
      </c>
      <c r="BY13001">
        <f t="shared" si="721"/>
        <v>1</v>
      </c>
    </row>
    <row r="13002" spans="1:77">
      <c r="A13002" s="15">
        <v>12997</v>
      </c>
      <c r="BP13002">
        <v>0.796202909981368</v>
      </c>
      <c r="BQ13002">
        <v>13088.1188327944</v>
      </c>
      <c r="BR13002">
        <v>1.36447392033959</v>
      </c>
      <c r="BS13002">
        <v>75566.2629799732</v>
      </c>
      <c r="BW13002" s="29">
        <v>12997</v>
      </c>
      <c r="BX13002">
        <f t="shared" si="720"/>
        <v>1</v>
      </c>
      <c r="BY13002">
        <f t="shared" si="721"/>
        <v>1</v>
      </c>
    </row>
    <row r="13003" spans="1:77">
      <c r="A13003" s="15">
        <v>12998</v>
      </c>
      <c r="BP13003">
        <v>0.860591835759974</v>
      </c>
      <c r="BQ13003">
        <v>14682.7368455746</v>
      </c>
      <c r="BR13003">
        <v>1.49273926388554</v>
      </c>
      <c r="BS13003">
        <v>75385.8993560059</v>
      </c>
      <c r="BW13003" s="29">
        <v>12998</v>
      </c>
      <c r="BX13003">
        <f t="shared" si="720"/>
        <v>1</v>
      </c>
      <c r="BY13003">
        <f t="shared" si="721"/>
        <v>1</v>
      </c>
    </row>
    <row r="13004" spans="1:77">
      <c r="A13004" s="15">
        <v>12999</v>
      </c>
      <c r="BP13004">
        <v>0.802243160531419</v>
      </c>
      <c r="BQ13004">
        <v>16580.0958278521</v>
      </c>
      <c r="BR13004">
        <v>1.34935648662263</v>
      </c>
      <c r="BS13004">
        <v>75571.224960939</v>
      </c>
      <c r="BW13004" s="29">
        <v>12999</v>
      </c>
      <c r="BX13004">
        <f t="shared" si="720"/>
        <v>1</v>
      </c>
      <c r="BY13004">
        <f t="shared" si="721"/>
        <v>1</v>
      </c>
    </row>
    <row r="13005" spans="1:77">
      <c r="A13005" s="15">
        <v>13000</v>
      </c>
      <c r="BP13005">
        <v>0.808775624265189</v>
      </c>
      <c r="BQ13005">
        <v>12324.7526755999</v>
      </c>
      <c r="BR13005">
        <v>1.37694292982501</v>
      </c>
      <c r="BS13005">
        <v>89166.6177797515</v>
      </c>
      <c r="BW13005" s="29">
        <v>13000</v>
      </c>
      <c r="BX13005">
        <f t="shared" si="720"/>
        <v>1</v>
      </c>
      <c r="BY13005">
        <f t="shared" si="721"/>
        <v>1</v>
      </c>
    </row>
    <row r="13006" spans="1:77">
      <c r="A13006" s="33">
        <v>13001</v>
      </c>
      <c r="BP13006">
        <v>0.794302332984215</v>
      </c>
      <c r="BQ13006">
        <v>16578.2919157919</v>
      </c>
      <c r="BR13006">
        <v>1.33670348415075</v>
      </c>
      <c r="BS13006">
        <v>104171.235769225</v>
      </c>
      <c r="BW13006" s="9">
        <v>13001</v>
      </c>
      <c r="BX13006">
        <f t="shared" si="720"/>
        <v>1</v>
      </c>
      <c r="BY13006">
        <f t="shared" si="721"/>
        <v>1</v>
      </c>
    </row>
    <row r="13007" spans="1:77">
      <c r="A13007" s="33">
        <v>13002</v>
      </c>
      <c r="BP13007">
        <v>0.861663255631235</v>
      </c>
      <c r="BQ13007">
        <v>16576.9038598063</v>
      </c>
      <c r="BR13007">
        <v>1.4734204714297</v>
      </c>
      <c r="BS13007">
        <v>81094.8827769365</v>
      </c>
      <c r="BW13007" s="9">
        <v>13002</v>
      </c>
      <c r="BX13007">
        <f t="shared" si="720"/>
        <v>1</v>
      </c>
      <c r="BY13007">
        <f t="shared" si="721"/>
        <v>1</v>
      </c>
    </row>
    <row r="13008" spans="1:77">
      <c r="A13008" s="33">
        <v>13003</v>
      </c>
      <c r="BP13008">
        <v>0.856511648825685</v>
      </c>
      <c r="BQ13008">
        <v>15980.671970576</v>
      </c>
      <c r="BR13008">
        <v>1.44813924729054</v>
      </c>
      <c r="BS13008">
        <v>79912.70847277</v>
      </c>
      <c r="BW13008" s="9">
        <v>13003</v>
      </c>
      <c r="BX13008">
        <f t="shared" si="720"/>
        <v>1</v>
      </c>
      <c r="BY13008">
        <f t="shared" si="721"/>
        <v>1</v>
      </c>
    </row>
    <row r="13009" spans="1:77">
      <c r="A13009" s="33">
        <v>13004</v>
      </c>
      <c r="BP13009">
        <v>0.798754386755817</v>
      </c>
      <c r="BQ13009">
        <v>15300.0551537971</v>
      </c>
      <c r="BR13009">
        <v>1.36761236960748</v>
      </c>
      <c r="BS13009">
        <v>99394.6771356069</v>
      </c>
      <c r="BW13009" s="9">
        <v>13004</v>
      </c>
      <c r="BX13009">
        <f t="shared" si="720"/>
        <v>1</v>
      </c>
      <c r="BY13009">
        <f t="shared" si="721"/>
        <v>1</v>
      </c>
    </row>
    <row r="13010" spans="1:77">
      <c r="A13010" s="33">
        <v>13005</v>
      </c>
      <c r="BP13010">
        <v>0.856374520861181</v>
      </c>
      <c r="BQ13010">
        <v>22519.3967240549</v>
      </c>
      <c r="BR13010">
        <v>1.4907510641807</v>
      </c>
      <c r="BS13010">
        <v>87976.0123674685</v>
      </c>
      <c r="BW13010" s="9">
        <v>13005</v>
      </c>
      <c r="BX13010">
        <f t="shared" si="720"/>
        <v>1</v>
      </c>
      <c r="BY13010">
        <f t="shared" si="721"/>
        <v>1</v>
      </c>
    </row>
    <row r="13011" spans="1:77">
      <c r="A13011" s="33">
        <v>13006</v>
      </c>
      <c r="BP13011">
        <v>0.778257477093442</v>
      </c>
      <c r="BQ13011">
        <v>10952.2043122633</v>
      </c>
      <c r="BR13011">
        <v>1.30435855075321</v>
      </c>
      <c r="BS13011">
        <v>91518.1131492951</v>
      </c>
      <c r="BW13011" s="9">
        <v>13006</v>
      </c>
      <c r="BX13011">
        <f t="shared" si="720"/>
        <v>1</v>
      </c>
      <c r="BY13011">
        <f t="shared" si="721"/>
        <v>1</v>
      </c>
    </row>
    <row r="13012" spans="1:77">
      <c r="A13012" s="33">
        <v>13007</v>
      </c>
      <c r="BP13012">
        <v>0.813628370415887</v>
      </c>
      <c r="BQ13012">
        <v>14621.2028796888</v>
      </c>
      <c r="BR13012">
        <v>1.39957299869688</v>
      </c>
      <c r="BS13012">
        <v>79244.0075312412</v>
      </c>
      <c r="BW13012" s="9">
        <v>13007</v>
      </c>
      <c r="BX13012">
        <f t="shared" si="720"/>
        <v>1</v>
      </c>
      <c r="BY13012">
        <f t="shared" si="721"/>
        <v>1</v>
      </c>
    </row>
    <row r="13013" spans="1:77">
      <c r="A13013" s="33">
        <v>13008</v>
      </c>
      <c r="BP13013">
        <v>0.758202572364089</v>
      </c>
      <c r="BQ13013">
        <v>13494.9260887288</v>
      </c>
      <c r="BR13013">
        <v>1.27211680509219</v>
      </c>
      <c r="BS13013">
        <v>74722.9993576603</v>
      </c>
      <c r="BW13013" s="9">
        <v>13008</v>
      </c>
      <c r="BX13013">
        <f t="shared" si="720"/>
        <v>1</v>
      </c>
      <c r="BY13013">
        <f t="shared" si="721"/>
        <v>1</v>
      </c>
    </row>
    <row r="13014" spans="1:77">
      <c r="A13014" s="33">
        <v>13009</v>
      </c>
      <c r="BP13014">
        <v>0.787456172874408</v>
      </c>
      <c r="BQ13014">
        <v>13169.0406560081</v>
      </c>
      <c r="BR13014">
        <v>1.35427803729694</v>
      </c>
      <c r="BS13014">
        <v>78222.4676184161</v>
      </c>
      <c r="BW13014" s="9">
        <v>13009</v>
      </c>
      <c r="BX13014">
        <f t="shared" si="720"/>
        <v>1</v>
      </c>
      <c r="BY13014">
        <f t="shared" si="721"/>
        <v>1</v>
      </c>
    </row>
    <row r="13015" spans="1:77">
      <c r="A13015" s="33">
        <v>13010</v>
      </c>
      <c r="BP13015">
        <v>0.81418766839517</v>
      </c>
      <c r="BQ13015">
        <v>21622.9933702274</v>
      </c>
      <c r="BR13015">
        <v>1.427901518966</v>
      </c>
      <c r="BS13015">
        <v>112596.579837637</v>
      </c>
      <c r="BW13015" s="9">
        <v>13010</v>
      </c>
      <c r="BX13015">
        <f t="shared" si="720"/>
        <v>1</v>
      </c>
      <c r="BY13015">
        <f t="shared" si="721"/>
        <v>1</v>
      </c>
    </row>
    <row r="13016" spans="1:77">
      <c r="A13016" s="33">
        <v>13011</v>
      </c>
      <c r="BP13016">
        <v>0.760851558794756</v>
      </c>
      <c r="BQ13016">
        <v>14780.3067683856</v>
      </c>
      <c r="BR13016">
        <v>1.28828381798626</v>
      </c>
      <c r="BS13016">
        <v>76838.3140190505</v>
      </c>
      <c r="BW13016" s="9">
        <v>13011</v>
      </c>
      <c r="BX13016">
        <f t="shared" si="720"/>
        <v>1</v>
      </c>
      <c r="BY13016">
        <f t="shared" si="721"/>
        <v>1</v>
      </c>
    </row>
    <row r="13017" spans="1:77">
      <c r="A13017" s="33">
        <v>13012</v>
      </c>
      <c r="BP13017">
        <v>0.818874205320993</v>
      </c>
      <c r="BQ13017">
        <v>16479.0246439339</v>
      </c>
      <c r="BR13017">
        <v>1.38938730117013</v>
      </c>
      <c r="BS13017">
        <v>82408.3552669745</v>
      </c>
      <c r="BW13017" s="9">
        <v>13012</v>
      </c>
      <c r="BX13017">
        <f t="shared" si="720"/>
        <v>1</v>
      </c>
      <c r="BY13017">
        <f t="shared" si="721"/>
        <v>1</v>
      </c>
    </row>
    <row r="13018" spans="1:77">
      <c r="A13018" s="33">
        <v>13013</v>
      </c>
      <c r="BP13018">
        <v>0.802726250872566</v>
      </c>
      <c r="BQ13018">
        <v>14799.1048023506</v>
      </c>
      <c r="BR13018">
        <v>1.37900286481786</v>
      </c>
      <c r="BS13018">
        <v>79709.573398236</v>
      </c>
      <c r="BW13018" s="9">
        <v>13013</v>
      </c>
      <c r="BX13018">
        <f t="shared" si="720"/>
        <v>1</v>
      </c>
      <c r="BY13018">
        <f t="shared" si="721"/>
        <v>1</v>
      </c>
    </row>
    <row r="13019" spans="1:77">
      <c r="A13019" s="33">
        <v>13014</v>
      </c>
      <c r="BP13019">
        <v>0.809256971078261</v>
      </c>
      <c r="BQ13019">
        <v>16811.3140894499</v>
      </c>
      <c r="BR13019">
        <v>1.38875484444175</v>
      </c>
      <c r="BS13019">
        <v>79353.6279805302</v>
      </c>
      <c r="BW13019" s="9">
        <v>13014</v>
      </c>
      <c r="BX13019">
        <f t="shared" si="720"/>
        <v>1</v>
      </c>
      <c r="BY13019">
        <f t="shared" si="721"/>
        <v>1</v>
      </c>
    </row>
    <row r="13020" spans="1:77">
      <c r="A13020" s="33">
        <v>13015</v>
      </c>
      <c r="BP13020">
        <v>0.777094204156179</v>
      </c>
      <c r="BQ13020">
        <v>15642.7386966586</v>
      </c>
      <c r="BR13020">
        <v>1.35761171739353</v>
      </c>
      <c r="BS13020">
        <v>101857.066823092</v>
      </c>
      <c r="BW13020" s="9">
        <v>13015</v>
      </c>
      <c r="BX13020">
        <f t="shared" si="720"/>
        <v>1</v>
      </c>
      <c r="BY13020">
        <f t="shared" si="721"/>
        <v>1</v>
      </c>
    </row>
    <row r="13021" spans="1:77">
      <c r="A13021" s="33">
        <v>13016</v>
      </c>
      <c r="BP13021">
        <v>0.828175923815722</v>
      </c>
      <c r="BQ13021">
        <v>11068.0719977981</v>
      </c>
      <c r="BR13021">
        <v>1.45086521105189</v>
      </c>
      <c r="BS13021">
        <v>73191.3200901118</v>
      </c>
      <c r="BW13021" s="9">
        <v>13016</v>
      </c>
      <c r="BX13021">
        <f t="shared" si="720"/>
        <v>1</v>
      </c>
      <c r="BY13021">
        <f t="shared" si="721"/>
        <v>1</v>
      </c>
    </row>
    <row r="13022" spans="1:77">
      <c r="A13022" s="33">
        <v>13017</v>
      </c>
      <c r="BP13022">
        <v>0.825655531598511</v>
      </c>
      <c r="BQ13022">
        <v>11770.8162283287</v>
      </c>
      <c r="BR13022">
        <v>1.43380888125185</v>
      </c>
      <c r="BS13022">
        <v>94528.0227585506</v>
      </c>
      <c r="BW13022" s="9">
        <v>13017</v>
      </c>
      <c r="BX13022">
        <f t="shared" si="720"/>
        <v>1</v>
      </c>
      <c r="BY13022">
        <f t="shared" si="721"/>
        <v>1</v>
      </c>
    </row>
    <row r="13023" spans="1:77">
      <c r="A13023" s="33">
        <v>13018</v>
      </c>
      <c r="BP13023">
        <v>0.80905401475222</v>
      </c>
      <c r="BQ13023">
        <v>17973.8681097446</v>
      </c>
      <c r="BR13023">
        <v>1.38910544028276</v>
      </c>
      <c r="BS13023">
        <v>106482.994526846</v>
      </c>
      <c r="BW13023" s="9">
        <v>13018</v>
      </c>
      <c r="BX13023">
        <f t="shared" si="720"/>
        <v>1</v>
      </c>
      <c r="BY13023">
        <f t="shared" si="721"/>
        <v>1</v>
      </c>
    </row>
    <row r="13024" spans="1:77">
      <c r="A13024" s="33">
        <v>13019</v>
      </c>
      <c r="BP13024">
        <v>0.772873235788229</v>
      </c>
      <c r="BQ13024">
        <v>16845.8242765208</v>
      </c>
      <c r="BR13024">
        <v>1.31109641280395</v>
      </c>
      <c r="BS13024">
        <v>100820.528438748</v>
      </c>
      <c r="BW13024" s="9">
        <v>13019</v>
      </c>
      <c r="BX13024">
        <f t="shared" si="720"/>
        <v>1</v>
      </c>
      <c r="BY13024">
        <f t="shared" si="721"/>
        <v>1</v>
      </c>
    </row>
    <row r="13025" spans="1:77">
      <c r="A13025" s="33">
        <v>13020</v>
      </c>
      <c r="BP13025">
        <v>0.796834016612781</v>
      </c>
      <c r="BQ13025">
        <v>16721.5768008772</v>
      </c>
      <c r="BR13025">
        <v>1.36505510669746</v>
      </c>
      <c r="BS13025">
        <v>79141.7743572498</v>
      </c>
      <c r="BW13025" s="9">
        <v>13020</v>
      </c>
      <c r="BX13025">
        <f t="shared" si="720"/>
        <v>1</v>
      </c>
      <c r="BY13025">
        <f t="shared" si="721"/>
        <v>1</v>
      </c>
    </row>
    <row r="13026" spans="1:77">
      <c r="A13026" s="33">
        <v>13021</v>
      </c>
      <c r="BP13026">
        <v>0.8549430131983</v>
      </c>
      <c r="BQ13026">
        <v>17036.3528098357</v>
      </c>
      <c r="BR13026">
        <v>1.48457082774869</v>
      </c>
      <c r="BS13026">
        <v>81287.0055070409</v>
      </c>
      <c r="BW13026" s="9">
        <v>13021</v>
      </c>
      <c r="BX13026">
        <f t="shared" si="720"/>
        <v>1</v>
      </c>
      <c r="BY13026">
        <f t="shared" si="721"/>
        <v>1</v>
      </c>
    </row>
    <row r="13027" spans="1:77">
      <c r="A13027" s="33">
        <v>13022</v>
      </c>
      <c r="BP13027">
        <v>0.778907687069827</v>
      </c>
      <c r="BQ13027">
        <v>15856.2941669014</v>
      </c>
      <c r="BR13027">
        <v>1.31892889857355</v>
      </c>
      <c r="BS13027">
        <v>79673.0950206491</v>
      </c>
      <c r="BW13027" s="9">
        <v>13022</v>
      </c>
      <c r="BX13027">
        <f t="shared" si="720"/>
        <v>1</v>
      </c>
      <c r="BY13027">
        <f t="shared" si="721"/>
        <v>1</v>
      </c>
    </row>
    <row r="13028" spans="1:77">
      <c r="A13028" s="33">
        <v>13023</v>
      </c>
      <c r="BP13028">
        <v>0.756371914045375</v>
      </c>
      <c r="BQ13028">
        <v>13746.3704501802</v>
      </c>
      <c r="BR13028">
        <v>1.28224601492682</v>
      </c>
      <c r="BS13028">
        <v>80267.4113450775</v>
      </c>
      <c r="BW13028" s="9">
        <v>13023</v>
      </c>
      <c r="BX13028">
        <f t="shared" si="720"/>
        <v>1</v>
      </c>
      <c r="BY13028">
        <f t="shared" si="721"/>
        <v>1</v>
      </c>
    </row>
    <row r="13029" spans="1:77">
      <c r="A13029" s="33">
        <v>13024</v>
      </c>
      <c r="BP13029">
        <v>0.828341115911412</v>
      </c>
      <c r="BQ13029">
        <v>19414.8717980397</v>
      </c>
      <c r="BR13029">
        <v>1.38866192180015</v>
      </c>
      <c r="BS13029">
        <v>79894.7963857138</v>
      </c>
      <c r="BW13029" s="9">
        <v>13024</v>
      </c>
      <c r="BX13029">
        <f t="shared" si="720"/>
        <v>1</v>
      </c>
      <c r="BY13029">
        <f t="shared" si="721"/>
        <v>1</v>
      </c>
    </row>
    <row r="13030" spans="1:77">
      <c r="A13030" s="33">
        <v>13025</v>
      </c>
      <c r="BP13030">
        <v>0.844367026811826</v>
      </c>
      <c r="BQ13030">
        <v>14572.5254735332</v>
      </c>
      <c r="BR13030">
        <v>1.47325731982041</v>
      </c>
      <c r="BS13030">
        <v>79673.8529572549</v>
      </c>
      <c r="BW13030" s="9">
        <v>13025</v>
      </c>
      <c r="BX13030">
        <f t="shared" si="720"/>
        <v>1</v>
      </c>
      <c r="BY13030">
        <f t="shared" si="721"/>
        <v>1</v>
      </c>
    </row>
    <row r="13031" spans="1:77">
      <c r="A13031" s="33">
        <v>13026</v>
      </c>
      <c r="BP13031">
        <v>0.843105109173507</v>
      </c>
      <c r="BQ13031">
        <v>12146.0444794685</v>
      </c>
      <c r="BR13031">
        <v>1.46731826463994</v>
      </c>
      <c r="BS13031">
        <v>76092.3509881242</v>
      </c>
      <c r="BW13031" s="9">
        <v>13026</v>
      </c>
      <c r="BX13031">
        <f t="shared" si="720"/>
        <v>1</v>
      </c>
      <c r="BY13031">
        <f t="shared" si="721"/>
        <v>1</v>
      </c>
    </row>
    <row r="13032" spans="1:77">
      <c r="A13032" s="33">
        <v>13027</v>
      </c>
      <c r="BP13032">
        <v>0.806959907240905</v>
      </c>
      <c r="BQ13032">
        <v>13964.6629383212</v>
      </c>
      <c r="BR13032">
        <v>1.3876027485212</v>
      </c>
      <c r="BS13032">
        <v>96524.7014089353</v>
      </c>
      <c r="BW13032" s="9">
        <v>13027</v>
      </c>
      <c r="BX13032">
        <f t="shared" si="720"/>
        <v>1</v>
      </c>
      <c r="BY13032">
        <f t="shared" si="721"/>
        <v>1</v>
      </c>
    </row>
    <row r="13033" spans="1:77">
      <c r="A13033" s="33">
        <v>13028</v>
      </c>
      <c r="BP13033">
        <v>0.827631393194729</v>
      </c>
      <c r="BQ13033">
        <v>18498.9763096468</v>
      </c>
      <c r="BR13033">
        <v>1.42842337369692</v>
      </c>
      <c r="BS13033">
        <v>82252.7885965893</v>
      </c>
      <c r="BW13033" s="9">
        <v>13028</v>
      </c>
      <c r="BX13033">
        <f t="shared" si="720"/>
        <v>1</v>
      </c>
      <c r="BY13033">
        <f t="shared" si="721"/>
        <v>1</v>
      </c>
    </row>
    <row r="13034" spans="1:77">
      <c r="A13034" s="33">
        <v>13029</v>
      </c>
      <c r="BP13034">
        <v>0.832784565905249</v>
      </c>
      <c r="BQ13034">
        <v>14612.4605467503</v>
      </c>
      <c r="BR13034">
        <v>1.44760807833969</v>
      </c>
      <c r="BS13034">
        <v>96798.4315037871</v>
      </c>
      <c r="BW13034" s="9">
        <v>13029</v>
      </c>
      <c r="BX13034">
        <f t="shared" si="720"/>
        <v>1</v>
      </c>
      <c r="BY13034">
        <f t="shared" si="721"/>
        <v>1</v>
      </c>
    </row>
    <row r="13035" spans="1:77">
      <c r="A13035" s="33">
        <v>13030</v>
      </c>
      <c r="BP13035">
        <v>0.826967826801518</v>
      </c>
      <c r="BQ13035">
        <v>15812.2870340462</v>
      </c>
      <c r="BR13035">
        <v>1.41024296055802</v>
      </c>
      <c r="BS13035">
        <v>79437.2862582082</v>
      </c>
      <c r="BW13035" s="9">
        <v>13030</v>
      </c>
      <c r="BX13035">
        <f t="shared" si="720"/>
        <v>1</v>
      </c>
      <c r="BY13035">
        <f t="shared" si="721"/>
        <v>1</v>
      </c>
    </row>
    <row r="13036" spans="1:77">
      <c r="A13036" s="33">
        <v>13031</v>
      </c>
      <c r="BP13036">
        <v>0.799996582804898</v>
      </c>
      <c r="BQ13036">
        <v>13483.1402890814</v>
      </c>
      <c r="BR13036">
        <v>1.3758199743288</v>
      </c>
      <c r="BS13036">
        <v>79716.95654092</v>
      </c>
      <c r="BW13036" s="9">
        <v>13031</v>
      </c>
      <c r="BX13036">
        <f t="shared" si="720"/>
        <v>1</v>
      </c>
      <c r="BY13036">
        <f t="shared" si="721"/>
        <v>1</v>
      </c>
    </row>
    <row r="13037" spans="1:77">
      <c r="A13037" s="33">
        <v>13032</v>
      </c>
      <c r="BP13037">
        <v>0.799738661563064</v>
      </c>
      <c r="BQ13037">
        <v>11971.2639473295</v>
      </c>
      <c r="BR13037">
        <v>1.35466433440589</v>
      </c>
      <c r="BS13037">
        <v>94121.4863019258</v>
      </c>
      <c r="BW13037" s="9">
        <v>13032</v>
      </c>
      <c r="BX13037">
        <f t="shared" si="720"/>
        <v>1</v>
      </c>
      <c r="BY13037">
        <f t="shared" si="721"/>
        <v>1</v>
      </c>
    </row>
    <row r="13038" spans="1:77">
      <c r="A13038" s="33">
        <v>13033</v>
      </c>
      <c r="BP13038">
        <v>0.790739260477744</v>
      </c>
      <c r="BQ13038">
        <v>13668.4964175158</v>
      </c>
      <c r="BR13038">
        <v>1.35760886436466</v>
      </c>
      <c r="BS13038">
        <v>76595.5706686459</v>
      </c>
      <c r="BW13038" s="9">
        <v>13033</v>
      </c>
      <c r="BX13038">
        <f t="shared" si="720"/>
        <v>1</v>
      </c>
      <c r="BY13038">
        <f t="shared" si="721"/>
        <v>1</v>
      </c>
    </row>
    <row r="13039" spans="1:77">
      <c r="A13039" s="33">
        <v>13034</v>
      </c>
      <c r="BP13039">
        <v>0.817767760030884</v>
      </c>
      <c r="BQ13039">
        <v>15098.3760714267</v>
      </c>
      <c r="BR13039">
        <v>1.41085342604429</v>
      </c>
      <c r="BS13039">
        <v>99868.8844969037</v>
      </c>
      <c r="BW13039" s="9">
        <v>13034</v>
      </c>
      <c r="BX13039">
        <f t="shared" si="720"/>
        <v>1</v>
      </c>
      <c r="BY13039">
        <f t="shared" si="721"/>
        <v>1</v>
      </c>
    </row>
    <row r="13040" spans="1:77">
      <c r="A13040" s="33">
        <v>13035</v>
      </c>
      <c r="BP13040">
        <v>0.820602848781002</v>
      </c>
      <c r="BQ13040">
        <v>13033.3695165267</v>
      </c>
      <c r="BR13040">
        <v>1.4235531557379</v>
      </c>
      <c r="BS13040">
        <v>99336.7111194648</v>
      </c>
      <c r="BW13040" s="9">
        <v>13035</v>
      </c>
      <c r="BX13040">
        <f t="shared" si="720"/>
        <v>1</v>
      </c>
      <c r="BY13040">
        <f t="shared" si="721"/>
        <v>1</v>
      </c>
    </row>
    <row r="13041" spans="1:77">
      <c r="A13041" s="33">
        <v>13036</v>
      </c>
      <c r="BP13041">
        <v>0.847373693502546</v>
      </c>
      <c r="BQ13041">
        <v>17431.987360242</v>
      </c>
      <c r="BR13041">
        <v>1.46146360676577</v>
      </c>
      <c r="BS13041">
        <v>83293.6597204908</v>
      </c>
      <c r="BW13041" s="9">
        <v>13036</v>
      </c>
      <c r="BX13041">
        <f t="shared" si="720"/>
        <v>1</v>
      </c>
      <c r="BY13041">
        <f t="shared" si="721"/>
        <v>1</v>
      </c>
    </row>
    <row r="13042" spans="1:77">
      <c r="A13042" s="33">
        <v>13037</v>
      </c>
      <c r="BP13042">
        <v>0.780125689619506</v>
      </c>
      <c r="BQ13042">
        <v>12681.1887440619</v>
      </c>
      <c r="BR13042">
        <v>1.33425949218272</v>
      </c>
      <c r="BS13042">
        <v>74215.4208773039</v>
      </c>
      <c r="BW13042" s="9">
        <v>13037</v>
      </c>
      <c r="BX13042">
        <f t="shared" si="720"/>
        <v>1</v>
      </c>
      <c r="BY13042">
        <f t="shared" si="721"/>
        <v>1</v>
      </c>
    </row>
    <row r="13043" spans="1:77">
      <c r="A13043" s="33">
        <v>13038</v>
      </c>
      <c r="BP13043">
        <v>0.776259960528602</v>
      </c>
      <c r="BQ13043">
        <v>11155.938098783</v>
      </c>
      <c r="BR13043">
        <v>1.29319476157737</v>
      </c>
      <c r="BS13043">
        <v>91289.3765834549</v>
      </c>
      <c r="BW13043" s="9">
        <v>13038</v>
      </c>
      <c r="BX13043">
        <f t="shared" si="720"/>
        <v>1</v>
      </c>
      <c r="BY13043">
        <f t="shared" si="721"/>
        <v>1</v>
      </c>
    </row>
    <row r="13044" spans="1:77">
      <c r="A13044" s="33">
        <v>13039</v>
      </c>
      <c r="BP13044">
        <v>0.796447692855119</v>
      </c>
      <c r="BQ13044">
        <v>14089.9536570715</v>
      </c>
      <c r="BR13044">
        <v>1.3630983004251</v>
      </c>
      <c r="BS13044">
        <v>80226.6758308166</v>
      </c>
      <c r="BW13044" s="9">
        <v>13039</v>
      </c>
      <c r="BX13044">
        <f t="shared" si="720"/>
        <v>1</v>
      </c>
      <c r="BY13044">
        <f t="shared" si="721"/>
        <v>1</v>
      </c>
    </row>
    <row r="13045" spans="1:77">
      <c r="A13045" s="33">
        <v>13040</v>
      </c>
      <c r="BP13045">
        <v>0.805275774589889</v>
      </c>
      <c r="BQ13045">
        <v>13662.975677748</v>
      </c>
      <c r="BR13045">
        <v>1.36606083584406</v>
      </c>
      <c r="BS13045">
        <v>97579.6816098539</v>
      </c>
      <c r="BW13045" s="9">
        <v>13040</v>
      </c>
      <c r="BX13045">
        <f t="shared" si="720"/>
        <v>1</v>
      </c>
      <c r="BY13045">
        <f t="shared" si="721"/>
        <v>1</v>
      </c>
    </row>
    <row r="13046" spans="1:77">
      <c r="A13046" s="33">
        <v>13041</v>
      </c>
      <c r="BP13046">
        <v>0.803661236103019</v>
      </c>
      <c r="BQ13046">
        <v>16381.7496327361</v>
      </c>
      <c r="BR13046">
        <v>1.3829442003301</v>
      </c>
      <c r="BS13046">
        <v>81641.6340488617</v>
      </c>
      <c r="BW13046" s="9">
        <v>13041</v>
      </c>
      <c r="BX13046">
        <f t="shared" si="720"/>
        <v>1</v>
      </c>
      <c r="BY13046">
        <f t="shared" si="721"/>
        <v>1</v>
      </c>
    </row>
    <row r="13047" spans="1:77">
      <c r="A13047" s="33">
        <v>13042</v>
      </c>
      <c r="BP13047">
        <v>0.852673897792796</v>
      </c>
      <c r="BQ13047">
        <v>13017.9391235804</v>
      </c>
      <c r="BR13047">
        <v>1.47216469827227</v>
      </c>
      <c r="BS13047">
        <v>76968.7874375727</v>
      </c>
      <c r="BW13047" s="9">
        <v>13042</v>
      </c>
      <c r="BX13047">
        <f t="shared" si="720"/>
        <v>1</v>
      </c>
      <c r="BY13047">
        <f t="shared" si="721"/>
        <v>1</v>
      </c>
    </row>
    <row r="13048" spans="1:77">
      <c r="A13048" s="33">
        <v>13043</v>
      </c>
      <c r="BP13048">
        <v>0.774137603093613</v>
      </c>
      <c r="BQ13048">
        <v>13677.5263350652</v>
      </c>
      <c r="BR13048">
        <v>1.34054134901092</v>
      </c>
      <c r="BS13048">
        <v>78481.7975443732</v>
      </c>
      <c r="BW13048" s="9">
        <v>13043</v>
      </c>
      <c r="BX13048">
        <f t="shared" si="720"/>
        <v>1</v>
      </c>
      <c r="BY13048">
        <f t="shared" si="721"/>
        <v>1</v>
      </c>
    </row>
    <row r="13049" spans="1:77">
      <c r="A13049" s="33">
        <v>13044</v>
      </c>
      <c r="BP13049">
        <v>0.767474989680302</v>
      </c>
      <c r="BQ13049">
        <v>14303.2480134286</v>
      </c>
      <c r="BR13049">
        <v>1.30921042635043</v>
      </c>
      <c r="BS13049">
        <v>96650.3430259359</v>
      </c>
      <c r="BW13049" s="9">
        <v>13044</v>
      </c>
      <c r="BX13049">
        <f t="shared" si="720"/>
        <v>1</v>
      </c>
      <c r="BY13049">
        <f t="shared" si="721"/>
        <v>1</v>
      </c>
    </row>
    <row r="13050" spans="1:77">
      <c r="A13050" s="33">
        <v>13045</v>
      </c>
      <c r="BP13050">
        <v>0.793334076854742</v>
      </c>
      <c r="BQ13050">
        <v>13675.532392742</v>
      </c>
      <c r="BR13050">
        <v>1.36119063275651</v>
      </c>
      <c r="BS13050">
        <v>79139.3128536787</v>
      </c>
      <c r="BW13050" s="9">
        <v>13045</v>
      </c>
      <c r="BX13050">
        <f t="shared" si="720"/>
        <v>1</v>
      </c>
      <c r="BY13050">
        <f t="shared" si="721"/>
        <v>1</v>
      </c>
    </row>
    <row r="13051" spans="1:77">
      <c r="A13051" s="33">
        <v>13046</v>
      </c>
      <c r="BP13051">
        <v>0.821020656091334</v>
      </c>
      <c r="BQ13051">
        <v>11292.5270174698</v>
      </c>
      <c r="BR13051">
        <v>1.42255209851785</v>
      </c>
      <c r="BS13051">
        <v>94714.5617381092</v>
      </c>
      <c r="BW13051" s="9">
        <v>13046</v>
      </c>
      <c r="BX13051">
        <f t="shared" si="720"/>
        <v>1</v>
      </c>
      <c r="BY13051">
        <f t="shared" si="721"/>
        <v>1</v>
      </c>
    </row>
    <row r="13052" spans="1:77">
      <c r="A13052" s="33">
        <v>13047</v>
      </c>
      <c r="BP13052">
        <v>0.821960049644747</v>
      </c>
      <c r="BQ13052">
        <v>15060.9537071905</v>
      </c>
      <c r="BR13052">
        <v>1.3707568034143</v>
      </c>
      <c r="BS13052">
        <v>79057.3717893291</v>
      </c>
      <c r="BW13052" s="9">
        <v>13047</v>
      </c>
      <c r="BX13052">
        <f t="shared" si="720"/>
        <v>1</v>
      </c>
      <c r="BY13052">
        <f t="shared" si="721"/>
        <v>1</v>
      </c>
    </row>
    <row r="13053" spans="1:77">
      <c r="A13053" s="33">
        <v>13048</v>
      </c>
      <c r="BP13053">
        <v>0.757483856117127</v>
      </c>
      <c r="BQ13053">
        <v>12986.9758722475</v>
      </c>
      <c r="BR13053">
        <v>1.30181411473619</v>
      </c>
      <c r="BS13053">
        <v>96359.4106754234</v>
      </c>
      <c r="BW13053" s="9">
        <v>13048</v>
      </c>
      <c r="BX13053">
        <f t="shared" si="720"/>
        <v>1</v>
      </c>
      <c r="BY13053">
        <f t="shared" si="721"/>
        <v>1</v>
      </c>
    </row>
    <row r="13054" spans="1:77">
      <c r="A13054" s="33">
        <v>13049</v>
      </c>
      <c r="BP13054">
        <v>0.854112528861742</v>
      </c>
      <c r="BQ13054">
        <v>15516.471162195</v>
      </c>
      <c r="BR13054">
        <v>1.44548244249534</v>
      </c>
      <c r="BS13054">
        <v>81520.7156396596</v>
      </c>
      <c r="BW13054" s="9">
        <v>13049</v>
      </c>
      <c r="BX13054">
        <f t="shared" si="720"/>
        <v>1</v>
      </c>
      <c r="BY13054">
        <f t="shared" si="721"/>
        <v>1</v>
      </c>
    </row>
    <row r="13055" spans="1:77">
      <c r="A13055" s="33">
        <v>13050</v>
      </c>
      <c r="BP13055">
        <v>0.818309030989602</v>
      </c>
      <c r="BQ13055">
        <v>12081.9995911209</v>
      </c>
      <c r="BR13055">
        <v>1.39362200338654</v>
      </c>
      <c r="BS13055">
        <v>74170.8719730588</v>
      </c>
      <c r="BW13055" s="9">
        <v>13050</v>
      </c>
      <c r="BX13055">
        <f t="shared" si="720"/>
        <v>1</v>
      </c>
      <c r="BY13055">
        <f t="shared" si="721"/>
        <v>1</v>
      </c>
    </row>
    <row r="13056" spans="1:77">
      <c r="A13056" s="33">
        <v>13051</v>
      </c>
      <c r="BP13056">
        <v>0.840749930653348</v>
      </c>
      <c r="BQ13056">
        <v>14382.5441207734</v>
      </c>
      <c r="BR13056">
        <v>1.45461494278919</v>
      </c>
      <c r="BS13056">
        <v>77760.3119520629</v>
      </c>
      <c r="BW13056" s="9">
        <v>13051</v>
      </c>
      <c r="BX13056">
        <f t="shared" si="720"/>
        <v>1</v>
      </c>
      <c r="BY13056">
        <f t="shared" si="721"/>
        <v>1</v>
      </c>
    </row>
    <row r="13057" spans="1:77">
      <c r="A13057" s="33">
        <v>13052</v>
      </c>
      <c r="BP13057">
        <v>0.817409991092042</v>
      </c>
      <c r="BQ13057">
        <v>15440.8590015319</v>
      </c>
      <c r="BR13057">
        <v>1.42886982515656</v>
      </c>
      <c r="BS13057">
        <v>78588.9337225773</v>
      </c>
      <c r="BW13057" s="9">
        <v>13052</v>
      </c>
      <c r="BX13057">
        <f t="shared" si="720"/>
        <v>1</v>
      </c>
      <c r="BY13057">
        <f t="shared" si="721"/>
        <v>1</v>
      </c>
    </row>
    <row r="13058" spans="1:77">
      <c r="A13058" s="33">
        <v>13053</v>
      </c>
      <c r="BP13058">
        <v>0.797933768767126</v>
      </c>
      <c r="BQ13058">
        <v>13334.1209225617</v>
      </c>
      <c r="BR13058">
        <v>1.35702967938546</v>
      </c>
      <c r="BS13058">
        <v>77275.0895774716</v>
      </c>
      <c r="BW13058" s="9">
        <v>13053</v>
      </c>
      <c r="BX13058">
        <f t="shared" si="720"/>
        <v>1</v>
      </c>
      <c r="BY13058">
        <f t="shared" si="721"/>
        <v>1</v>
      </c>
    </row>
    <row r="13059" spans="1:77">
      <c r="A13059" s="33">
        <v>13054</v>
      </c>
      <c r="BP13059">
        <v>0.848612196050569</v>
      </c>
      <c r="BQ13059">
        <v>13790.4470750171</v>
      </c>
      <c r="BR13059">
        <v>1.45581109278668</v>
      </c>
      <c r="BS13059">
        <v>79634.1552556168</v>
      </c>
      <c r="BW13059" s="9">
        <v>13054</v>
      </c>
      <c r="BX13059">
        <f t="shared" si="720"/>
        <v>1</v>
      </c>
      <c r="BY13059">
        <f t="shared" si="721"/>
        <v>1</v>
      </c>
    </row>
    <row r="13060" spans="1:77">
      <c r="A13060" s="33">
        <v>13055</v>
      </c>
      <c r="BP13060">
        <v>0.815459002639559</v>
      </c>
      <c r="BQ13060">
        <v>16398.1115578735</v>
      </c>
      <c r="BR13060">
        <v>1.41842517176964</v>
      </c>
      <c r="BS13060">
        <v>81022.0316852278</v>
      </c>
      <c r="BW13060" s="9">
        <v>13055</v>
      </c>
      <c r="BX13060">
        <f t="shared" si="720"/>
        <v>1</v>
      </c>
      <c r="BY13060">
        <f t="shared" si="721"/>
        <v>1</v>
      </c>
    </row>
    <row r="13061" spans="1:77">
      <c r="A13061" s="33">
        <v>13056</v>
      </c>
      <c r="BP13061">
        <v>0.782768265893228</v>
      </c>
      <c r="BQ13061">
        <v>19907.9446386175</v>
      </c>
      <c r="BR13061">
        <v>1.35251199407893</v>
      </c>
      <c r="BS13061">
        <v>109385.138754923</v>
      </c>
      <c r="BW13061" s="9">
        <v>13056</v>
      </c>
      <c r="BX13061">
        <f t="shared" si="720"/>
        <v>1</v>
      </c>
      <c r="BY13061">
        <f t="shared" si="721"/>
        <v>1</v>
      </c>
    </row>
    <row r="13062" spans="1:77">
      <c r="A13062" s="33">
        <v>13057</v>
      </c>
      <c r="BP13062">
        <v>0.805342188705182</v>
      </c>
      <c r="BQ13062">
        <v>14454.2540014745</v>
      </c>
      <c r="BR13062">
        <v>1.37849039959702</v>
      </c>
      <c r="BS13062">
        <v>78112.3886416156</v>
      </c>
      <c r="BW13062" s="9">
        <v>13057</v>
      </c>
      <c r="BX13062">
        <f t="shared" si="720"/>
        <v>1</v>
      </c>
      <c r="BY13062">
        <f t="shared" si="721"/>
        <v>1</v>
      </c>
    </row>
    <row r="13063" spans="1:77">
      <c r="A13063" s="33">
        <v>13058</v>
      </c>
      <c r="BP13063">
        <v>0.826148158606398</v>
      </c>
      <c r="BQ13063">
        <v>16126.8696532692</v>
      </c>
      <c r="BR13063">
        <v>1.42240789715283</v>
      </c>
      <c r="BS13063">
        <v>97043.8879476955</v>
      </c>
      <c r="BW13063" s="9">
        <v>13058</v>
      </c>
      <c r="BX13063">
        <f t="shared" ref="BX13063:BX13126" si="722">IF(BU13063=MAX($BU13063:$BV13063),1,0)</f>
        <v>1</v>
      </c>
      <c r="BY13063">
        <f t="shared" ref="BY13063:BY13126" si="723">IF(BV13063=MAX($BU13063:$BV13063),1,0)</f>
        <v>1</v>
      </c>
    </row>
    <row r="13064" spans="1:77">
      <c r="A13064" s="33">
        <v>13059</v>
      </c>
      <c r="BP13064">
        <v>0.84302414703157</v>
      </c>
      <c r="BQ13064">
        <v>21451.1745489779</v>
      </c>
      <c r="BR13064">
        <v>1.44454692280181</v>
      </c>
      <c r="BS13064">
        <v>93703.6173681049</v>
      </c>
      <c r="BW13064" s="9">
        <v>13059</v>
      </c>
      <c r="BX13064">
        <f t="shared" si="722"/>
        <v>1</v>
      </c>
      <c r="BY13064">
        <f t="shared" si="723"/>
        <v>1</v>
      </c>
    </row>
    <row r="13065" spans="1:77">
      <c r="A13065" s="33">
        <v>13060</v>
      </c>
      <c r="BP13065">
        <v>0.813597008577057</v>
      </c>
      <c r="BQ13065">
        <v>14456.9173481462</v>
      </c>
      <c r="BR13065">
        <v>1.38322345223936</v>
      </c>
      <c r="BS13065">
        <v>76451.3800600246</v>
      </c>
      <c r="BW13065" s="9">
        <v>13060</v>
      </c>
      <c r="BX13065">
        <f t="shared" si="722"/>
        <v>1</v>
      </c>
      <c r="BY13065">
        <f t="shared" si="723"/>
        <v>1</v>
      </c>
    </row>
    <row r="13066" spans="1:77">
      <c r="A13066" s="33">
        <v>13061</v>
      </c>
      <c r="BP13066">
        <v>0.80572102884272</v>
      </c>
      <c r="BQ13066">
        <v>19698.8729460436</v>
      </c>
      <c r="BR13066">
        <v>1.33428371520926</v>
      </c>
      <c r="BS13066">
        <v>85680.5423409124</v>
      </c>
      <c r="BW13066" s="9">
        <v>13061</v>
      </c>
      <c r="BX13066">
        <f t="shared" si="722"/>
        <v>1</v>
      </c>
      <c r="BY13066">
        <f t="shared" si="723"/>
        <v>1</v>
      </c>
    </row>
    <row r="13067" spans="1:77">
      <c r="A13067" s="33">
        <v>13062</v>
      </c>
      <c r="BP13067">
        <v>0.832675828280322</v>
      </c>
      <c r="BQ13067">
        <v>14256.9690351871</v>
      </c>
      <c r="BR13067">
        <v>1.42463838206034</v>
      </c>
      <c r="BS13067">
        <v>78198.9140038975</v>
      </c>
      <c r="BW13067" s="9">
        <v>13062</v>
      </c>
      <c r="BX13067">
        <f t="shared" si="722"/>
        <v>1</v>
      </c>
      <c r="BY13067">
        <f t="shared" si="723"/>
        <v>1</v>
      </c>
    </row>
    <row r="13068" spans="1:77">
      <c r="A13068" s="33">
        <v>13063</v>
      </c>
      <c r="BP13068">
        <v>0.820214562401142</v>
      </c>
      <c r="BQ13068">
        <v>18005.4482376039</v>
      </c>
      <c r="BR13068">
        <v>1.42295050061219</v>
      </c>
      <c r="BS13068">
        <v>106131.448263563</v>
      </c>
      <c r="BW13068" s="9">
        <v>13063</v>
      </c>
      <c r="BX13068">
        <f t="shared" si="722"/>
        <v>1</v>
      </c>
      <c r="BY13068">
        <f t="shared" si="723"/>
        <v>1</v>
      </c>
    </row>
    <row r="13069" spans="1:77">
      <c r="A13069" s="33">
        <v>13064</v>
      </c>
      <c r="BP13069">
        <v>0.802630121178543</v>
      </c>
      <c r="BQ13069">
        <v>17403.1354147384</v>
      </c>
      <c r="BR13069">
        <v>1.37456018513568</v>
      </c>
      <c r="BS13069">
        <v>88083.0939741911</v>
      </c>
      <c r="BW13069" s="9">
        <v>13064</v>
      </c>
      <c r="BX13069">
        <f t="shared" si="722"/>
        <v>1</v>
      </c>
      <c r="BY13069">
        <f t="shared" si="723"/>
        <v>1</v>
      </c>
    </row>
    <row r="13070" spans="1:77">
      <c r="A13070" s="33">
        <v>13065</v>
      </c>
      <c r="BP13070">
        <v>0.783662439124929</v>
      </c>
      <c r="BQ13070">
        <v>19782.6610143824</v>
      </c>
      <c r="BR13070">
        <v>1.35409524844569</v>
      </c>
      <c r="BS13070">
        <v>85242.1167186026</v>
      </c>
      <c r="BW13070" s="9">
        <v>13065</v>
      </c>
      <c r="BX13070">
        <f t="shared" si="722"/>
        <v>1</v>
      </c>
      <c r="BY13070">
        <f t="shared" si="723"/>
        <v>1</v>
      </c>
    </row>
    <row r="13071" spans="1:77">
      <c r="A13071" s="33">
        <v>13066</v>
      </c>
      <c r="BP13071">
        <v>0.759261959034367</v>
      </c>
      <c r="BQ13071">
        <v>11369.87584843</v>
      </c>
      <c r="BR13071">
        <v>1.28555599916921</v>
      </c>
      <c r="BS13071">
        <v>74167.2777388741</v>
      </c>
      <c r="BW13071" s="9">
        <v>13066</v>
      </c>
      <c r="BX13071">
        <f t="shared" si="722"/>
        <v>1</v>
      </c>
      <c r="BY13071">
        <f t="shared" si="723"/>
        <v>1</v>
      </c>
    </row>
    <row r="13072" spans="1:77">
      <c r="A13072" s="33">
        <v>13067</v>
      </c>
      <c r="BP13072">
        <v>0.802294136358175</v>
      </c>
      <c r="BQ13072">
        <v>16378.4649449418</v>
      </c>
      <c r="BR13072">
        <v>1.3858914495635</v>
      </c>
      <c r="BS13072">
        <v>80413.6958199286</v>
      </c>
      <c r="BW13072" s="9">
        <v>13067</v>
      </c>
      <c r="BX13072">
        <f t="shared" si="722"/>
        <v>1</v>
      </c>
      <c r="BY13072">
        <f t="shared" si="723"/>
        <v>1</v>
      </c>
    </row>
    <row r="13073" spans="1:77">
      <c r="A13073" s="33">
        <v>13068</v>
      </c>
      <c r="BP13073">
        <v>0.836755820841509</v>
      </c>
      <c r="BQ13073">
        <v>16949.7918095963</v>
      </c>
      <c r="BR13073">
        <v>1.44587794909701</v>
      </c>
      <c r="BS13073">
        <v>101335.223185218</v>
      </c>
      <c r="BW13073" s="9">
        <v>13068</v>
      </c>
      <c r="BX13073">
        <f t="shared" si="722"/>
        <v>1</v>
      </c>
      <c r="BY13073">
        <f t="shared" si="723"/>
        <v>1</v>
      </c>
    </row>
    <row r="13074" spans="1:77">
      <c r="A13074" s="33">
        <v>13069</v>
      </c>
      <c r="BP13074">
        <v>0.816046769622062</v>
      </c>
      <c r="BQ13074">
        <v>16522.1442615238</v>
      </c>
      <c r="BR13074">
        <v>1.40706174804415</v>
      </c>
      <c r="BS13074">
        <v>83328.0015423534</v>
      </c>
      <c r="BW13074" s="9">
        <v>13069</v>
      </c>
      <c r="BX13074">
        <f t="shared" si="722"/>
        <v>1</v>
      </c>
      <c r="BY13074">
        <f t="shared" si="723"/>
        <v>1</v>
      </c>
    </row>
    <row r="13075" spans="1:77">
      <c r="A13075" s="33">
        <v>13070</v>
      </c>
      <c r="BP13075">
        <v>0.803107739389046</v>
      </c>
      <c r="BQ13075">
        <v>13801.1937358757</v>
      </c>
      <c r="BR13075">
        <v>1.38290095584147</v>
      </c>
      <c r="BS13075">
        <v>77791.6420611223</v>
      </c>
      <c r="BW13075" s="9">
        <v>13070</v>
      </c>
      <c r="BX13075">
        <f t="shared" si="722"/>
        <v>1</v>
      </c>
      <c r="BY13075">
        <f t="shared" si="723"/>
        <v>1</v>
      </c>
    </row>
    <row r="13076" spans="1:77">
      <c r="A13076" s="33">
        <v>13071</v>
      </c>
      <c r="BP13076">
        <v>0.856133233035945</v>
      </c>
      <c r="BQ13076">
        <v>15425.1036410025</v>
      </c>
      <c r="BR13076">
        <v>1.48958259308664</v>
      </c>
      <c r="BS13076">
        <v>79099.8974249964</v>
      </c>
      <c r="BW13076" s="9">
        <v>13071</v>
      </c>
      <c r="BX13076">
        <f t="shared" si="722"/>
        <v>1</v>
      </c>
      <c r="BY13076">
        <f t="shared" si="723"/>
        <v>1</v>
      </c>
    </row>
    <row r="13077" spans="1:77">
      <c r="A13077" s="33">
        <v>13072</v>
      </c>
      <c r="BP13077">
        <v>0.810245526097173</v>
      </c>
      <c r="BQ13077">
        <v>12907.2780165922</v>
      </c>
      <c r="BR13077">
        <v>1.39084576667451</v>
      </c>
      <c r="BS13077">
        <v>95687.9774523362</v>
      </c>
      <c r="BW13077" s="9">
        <v>13072</v>
      </c>
      <c r="BX13077">
        <f t="shared" si="722"/>
        <v>1</v>
      </c>
      <c r="BY13077">
        <f t="shared" si="723"/>
        <v>1</v>
      </c>
    </row>
    <row r="13078" spans="1:77">
      <c r="A13078" s="33">
        <v>13073</v>
      </c>
      <c r="BP13078">
        <v>0.862955849240574</v>
      </c>
      <c r="BQ13078">
        <v>15088.7160463752</v>
      </c>
      <c r="BR13078">
        <v>1.50841600839884</v>
      </c>
      <c r="BS13078">
        <v>101704.408953086</v>
      </c>
      <c r="BW13078" s="9">
        <v>13073</v>
      </c>
      <c r="BX13078">
        <f t="shared" si="722"/>
        <v>1</v>
      </c>
      <c r="BY13078">
        <f t="shared" si="723"/>
        <v>1</v>
      </c>
    </row>
    <row r="13079" spans="1:77">
      <c r="A13079" s="33">
        <v>13074</v>
      </c>
      <c r="BP13079">
        <v>0.814666166903204</v>
      </c>
      <c r="BQ13079">
        <v>10951.4501485686</v>
      </c>
      <c r="BR13079">
        <v>1.41370724040674</v>
      </c>
      <c r="BS13079">
        <v>75408.2773497017</v>
      </c>
      <c r="BW13079" s="9">
        <v>13074</v>
      </c>
      <c r="BX13079">
        <f t="shared" si="722"/>
        <v>1</v>
      </c>
      <c r="BY13079">
        <f t="shared" si="723"/>
        <v>1</v>
      </c>
    </row>
    <row r="13080" spans="1:77">
      <c r="A13080" s="33">
        <v>13075</v>
      </c>
      <c r="BP13080">
        <v>0.806749581124941</v>
      </c>
      <c r="BQ13080">
        <v>20389.6748876401</v>
      </c>
      <c r="BR13080">
        <v>1.3811725992585</v>
      </c>
      <c r="BS13080">
        <v>87350.6949701003</v>
      </c>
      <c r="BW13080" s="9">
        <v>13075</v>
      </c>
      <c r="BX13080">
        <f t="shared" si="722"/>
        <v>1</v>
      </c>
      <c r="BY13080">
        <f t="shared" si="723"/>
        <v>1</v>
      </c>
    </row>
    <row r="13081" spans="1:77">
      <c r="A13081" s="33">
        <v>13076</v>
      </c>
      <c r="BP13081">
        <v>0.787315428466046</v>
      </c>
      <c r="BQ13081">
        <v>14660.5751834512</v>
      </c>
      <c r="BR13081">
        <v>1.33218823669501</v>
      </c>
      <c r="BS13081">
        <v>79982.8286137221</v>
      </c>
      <c r="BW13081" s="9">
        <v>13076</v>
      </c>
      <c r="BX13081">
        <f t="shared" si="722"/>
        <v>1</v>
      </c>
      <c r="BY13081">
        <f t="shared" si="723"/>
        <v>1</v>
      </c>
    </row>
    <row r="13082" spans="1:77">
      <c r="A13082" s="33">
        <v>13077</v>
      </c>
      <c r="BP13082">
        <v>0.833471974334763</v>
      </c>
      <c r="BQ13082">
        <v>16065.1860304948</v>
      </c>
      <c r="BR13082">
        <v>1.41476601593381</v>
      </c>
      <c r="BS13082">
        <v>76429.1851893729</v>
      </c>
      <c r="BW13082" s="9">
        <v>13077</v>
      </c>
      <c r="BX13082">
        <f t="shared" si="722"/>
        <v>1</v>
      </c>
      <c r="BY13082">
        <f t="shared" si="723"/>
        <v>1</v>
      </c>
    </row>
    <row r="13083" spans="1:77">
      <c r="A13083" s="33">
        <v>13078</v>
      </c>
      <c r="BP13083">
        <v>0.809181379642873</v>
      </c>
      <c r="BQ13083">
        <v>15532.5324666803</v>
      </c>
      <c r="BR13083">
        <v>1.36691885799691</v>
      </c>
      <c r="BS13083">
        <v>98695.1408268934</v>
      </c>
      <c r="BW13083" s="9">
        <v>13078</v>
      </c>
      <c r="BX13083">
        <f t="shared" si="722"/>
        <v>1</v>
      </c>
      <c r="BY13083">
        <f t="shared" si="723"/>
        <v>1</v>
      </c>
    </row>
    <row r="13084" spans="1:77">
      <c r="A13084" s="33">
        <v>13079</v>
      </c>
      <c r="BP13084">
        <v>0.772386381695362</v>
      </c>
      <c r="BQ13084">
        <v>21649.8785082835</v>
      </c>
      <c r="BR13084">
        <v>1.31226748009347</v>
      </c>
      <c r="BS13084">
        <v>102710.523144081</v>
      </c>
      <c r="BW13084" s="9">
        <v>13079</v>
      </c>
      <c r="BX13084">
        <f t="shared" si="722"/>
        <v>1</v>
      </c>
      <c r="BY13084">
        <f t="shared" si="723"/>
        <v>1</v>
      </c>
    </row>
    <row r="13085" spans="1:77">
      <c r="A13085" s="33">
        <v>13080</v>
      </c>
      <c r="BP13085">
        <v>0.829055694200145</v>
      </c>
      <c r="BQ13085">
        <v>14300.6883793214</v>
      </c>
      <c r="BR13085">
        <v>1.41221299975524</v>
      </c>
      <c r="BS13085">
        <v>78270.8022006979</v>
      </c>
      <c r="BW13085" s="9">
        <v>13080</v>
      </c>
      <c r="BX13085">
        <f t="shared" si="722"/>
        <v>1</v>
      </c>
      <c r="BY13085">
        <f t="shared" si="723"/>
        <v>1</v>
      </c>
    </row>
    <row r="13086" spans="1:77">
      <c r="A13086" s="33">
        <v>13081</v>
      </c>
      <c r="BP13086">
        <v>0.828645947420602</v>
      </c>
      <c r="BQ13086">
        <v>17007.7048226601</v>
      </c>
      <c r="BR13086">
        <v>1.42578275101008</v>
      </c>
      <c r="BS13086">
        <v>82571.8215320607</v>
      </c>
      <c r="BW13086" s="9">
        <v>13081</v>
      </c>
      <c r="BX13086">
        <f t="shared" si="722"/>
        <v>1</v>
      </c>
      <c r="BY13086">
        <f t="shared" si="723"/>
        <v>1</v>
      </c>
    </row>
    <row r="13087" spans="1:77">
      <c r="A13087" s="33">
        <v>13082</v>
      </c>
      <c r="BP13087">
        <v>0.775936778574536</v>
      </c>
      <c r="BQ13087">
        <v>13931.0640025169</v>
      </c>
      <c r="BR13087">
        <v>1.33809206845413</v>
      </c>
      <c r="BS13087">
        <v>96576.6752019628</v>
      </c>
      <c r="BW13087" s="9">
        <v>13082</v>
      </c>
      <c r="BX13087">
        <f t="shared" si="722"/>
        <v>1</v>
      </c>
      <c r="BY13087">
        <f t="shared" si="723"/>
        <v>1</v>
      </c>
    </row>
    <row r="13088" spans="1:77">
      <c r="A13088" s="33">
        <v>13083</v>
      </c>
      <c r="BP13088">
        <v>0.851018563228596</v>
      </c>
      <c r="BQ13088">
        <v>13847.5966486386</v>
      </c>
      <c r="BR13088">
        <v>1.46005571812955</v>
      </c>
      <c r="BS13088">
        <v>96039.6893038144</v>
      </c>
      <c r="BW13088" s="9">
        <v>13083</v>
      </c>
      <c r="BX13088">
        <f t="shared" si="722"/>
        <v>1</v>
      </c>
      <c r="BY13088">
        <f t="shared" si="723"/>
        <v>1</v>
      </c>
    </row>
    <row r="13089" spans="1:77">
      <c r="A13089" s="33">
        <v>13084</v>
      </c>
      <c r="BP13089">
        <v>0.80663319938046</v>
      </c>
      <c r="BQ13089">
        <v>18008.9276847189</v>
      </c>
      <c r="BR13089">
        <v>1.39307087416336</v>
      </c>
      <c r="BS13089">
        <v>82089.0737423714</v>
      </c>
      <c r="BW13089" s="9">
        <v>13084</v>
      </c>
      <c r="BX13089">
        <f t="shared" si="722"/>
        <v>1</v>
      </c>
      <c r="BY13089">
        <f t="shared" si="723"/>
        <v>1</v>
      </c>
    </row>
    <row r="13090" spans="1:77">
      <c r="A13090" s="33">
        <v>13085</v>
      </c>
      <c r="BP13090">
        <v>0.871290565610592</v>
      </c>
      <c r="BQ13090">
        <v>12150.9710771915</v>
      </c>
      <c r="BR13090">
        <v>1.51518211809879</v>
      </c>
      <c r="BS13090">
        <v>78727.038545418</v>
      </c>
      <c r="BW13090" s="9">
        <v>13085</v>
      </c>
      <c r="BX13090">
        <f t="shared" si="722"/>
        <v>1</v>
      </c>
      <c r="BY13090">
        <f t="shared" si="723"/>
        <v>1</v>
      </c>
    </row>
    <row r="13091" spans="1:77">
      <c r="A13091" s="33">
        <v>13086</v>
      </c>
      <c r="BP13091">
        <v>0.801473175603206</v>
      </c>
      <c r="BQ13091">
        <v>13608.8208542505</v>
      </c>
      <c r="BR13091">
        <v>1.38762974932315</v>
      </c>
      <c r="BS13091">
        <v>78154.46045586</v>
      </c>
      <c r="BW13091" s="9">
        <v>13086</v>
      </c>
      <c r="BX13091">
        <f t="shared" si="722"/>
        <v>1</v>
      </c>
      <c r="BY13091">
        <f t="shared" si="723"/>
        <v>1</v>
      </c>
    </row>
    <row r="13092" spans="1:77">
      <c r="A13092" s="33">
        <v>13087</v>
      </c>
      <c r="BP13092">
        <v>0.80462587739977</v>
      </c>
      <c r="BQ13092">
        <v>16319.8358990843</v>
      </c>
      <c r="BR13092">
        <v>1.39191773406278</v>
      </c>
      <c r="BS13092">
        <v>82149.1125770375</v>
      </c>
      <c r="BW13092" s="9">
        <v>13087</v>
      </c>
      <c r="BX13092">
        <f t="shared" si="722"/>
        <v>1</v>
      </c>
      <c r="BY13092">
        <f t="shared" si="723"/>
        <v>1</v>
      </c>
    </row>
    <row r="13093" spans="1:77">
      <c r="A13093" s="33">
        <v>13088</v>
      </c>
      <c r="BP13093">
        <v>0.790117991761626</v>
      </c>
      <c r="BQ13093">
        <v>13177.4998605998</v>
      </c>
      <c r="BR13093">
        <v>1.35072866071994</v>
      </c>
      <c r="BS13093">
        <v>76390.1584246116</v>
      </c>
      <c r="BW13093" s="9">
        <v>13088</v>
      </c>
      <c r="BX13093">
        <f t="shared" si="722"/>
        <v>1</v>
      </c>
      <c r="BY13093">
        <f t="shared" si="723"/>
        <v>1</v>
      </c>
    </row>
    <row r="13094" spans="1:77">
      <c r="A13094" s="33">
        <v>13089</v>
      </c>
      <c r="BP13094">
        <v>0.829232862895735</v>
      </c>
      <c r="BQ13094">
        <v>17237.8621259029</v>
      </c>
      <c r="BR13094">
        <v>1.42395501540465</v>
      </c>
      <c r="BS13094">
        <v>80669.2155555078</v>
      </c>
      <c r="BW13094" s="9">
        <v>13089</v>
      </c>
      <c r="BX13094">
        <f t="shared" si="722"/>
        <v>1</v>
      </c>
      <c r="BY13094">
        <f t="shared" si="723"/>
        <v>1</v>
      </c>
    </row>
    <row r="13095" spans="1:77">
      <c r="A13095" s="33">
        <v>13090</v>
      </c>
      <c r="BP13095">
        <v>0.799377094185021</v>
      </c>
      <c r="BQ13095">
        <v>15562.2522105648</v>
      </c>
      <c r="BR13095">
        <v>1.35762291553228</v>
      </c>
      <c r="BS13095">
        <v>78408.3536284372</v>
      </c>
      <c r="BW13095" s="9">
        <v>13090</v>
      </c>
      <c r="BX13095">
        <f t="shared" si="722"/>
        <v>1</v>
      </c>
      <c r="BY13095">
        <f t="shared" si="723"/>
        <v>1</v>
      </c>
    </row>
    <row r="13096" spans="1:77">
      <c r="A13096" s="33">
        <v>13091</v>
      </c>
      <c r="BP13096">
        <v>0.806529763336519</v>
      </c>
      <c r="BQ13096">
        <v>12607.6332083554</v>
      </c>
      <c r="BR13096">
        <v>1.39276102273365</v>
      </c>
      <c r="BS13096">
        <v>77979.3192740102</v>
      </c>
      <c r="BW13096" s="9">
        <v>13091</v>
      </c>
      <c r="BX13096">
        <f t="shared" si="722"/>
        <v>1</v>
      </c>
      <c r="BY13096">
        <f t="shared" si="723"/>
        <v>1</v>
      </c>
    </row>
    <row r="13097" spans="1:77">
      <c r="A13097" s="33">
        <v>13092</v>
      </c>
      <c r="BP13097">
        <v>0.782257306551254</v>
      </c>
      <c r="BQ13097">
        <v>16063.1452795614</v>
      </c>
      <c r="BR13097">
        <v>1.34837087643765</v>
      </c>
      <c r="BS13097">
        <v>83977.5802180508</v>
      </c>
      <c r="BW13097" s="9">
        <v>13092</v>
      </c>
      <c r="BX13097">
        <f t="shared" si="722"/>
        <v>1</v>
      </c>
      <c r="BY13097">
        <f t="shared" si="723"/>
        <v>1</v>
      </c>
    </row>
    <row r="13098" spans="1:77">
      <c r="A13098" s="33">
        <v>13093</v>
      </c>
      <c r="BP13098">
        <v>0.784583716997511</v>
      </c>
      <c r="BQ13098">
        <v>16668.1306912729</v>
      </c>
      <c r="BR13098">
        <v>1.32894761795605</v>
      </c>
      <c r="BS13098">
        <v>80556.433773325</v>
      </c>
      <c r="BW13098" s="9">
        <v>13093</v>
      </c>
      <c r="BX13098">
        <f t="shared" si="722"/>
        <v>1</v>
      </c>
      <c r="BY13098">
        <f t="shared" si="723"/>
        <v>1</v>
      </c>
    </row>
    <row r="13099" spans="1:77">
      <c r="A13099" s="33">
        <v>13094</v>
      </c>
      <c r="BP13099">
        <v>0.780837511412655</v>
      </c>
      <c r="BQ13099">
        <v>13154.3029554669</v>
      </c>
      <c r="BR13099">
        <v>1.33093824972152</v>
      </c>
      <c r="BS13099">
        <v>75708.2828203322</v>
      </c>
      <c r="BW13099" s="9">
        <v>13094</v>
      </c>
      <c r="BX13099">
        <f t="shared" si="722"/>
        <v>1</v>
      </c>
      <c r="BY13099">
        <f t="shared" si="723"/>
        <v>1</v>
      </c>
    </row>
    <row r="13100" spans="1:77">
      <c r="A13100" s="33">
        <v>13095</v>
      </c>
      <c r="BP13100">
        <v>0.806534368457254</v>
      </c>
      <c r="BQ13100">
        <v>16160.9365345973</v>
      </c>
      <c r="BR13100">
        <v>1.36632488521177</v>
      </c>
      <c r="BS13100">
        <v>79133.5954211376</v>
      </c>
      <c r="BW13100" s="9">
        <v>13095</v>
      </c>
      <c r="BX13100">
        <f t="shared" si="722"/>
        <v>1</v>
      </c>
      <c r="BY13100">
        <f t="shared" si="723"/>
        <v>1</v>
      </c>
    </row>
    <row r="13101" spans="1:77">
      <c r="A13101" s="33">
        <v>13096</v>
      </c>
      <c r="BP13101">
        <v>0.787657431962935</v>
      </c>
      <c r="BQ13101">
        <v>17642.9014898124</v>
      </c>
      <c r="BR13101">
        <v>1.34922263934271</v>
      </c>
      <c r="BS13101">
        <v>81380.5317221161</v>
      </c>
      <c r="BW13101" s="9">
        <v>13096</v>
      </c>
      <c r="BX13101">
        <f t="shared" si="722"/>
        <v>1</v>
      </c>
      <c r="BY13101">
        <f t="shared" si="723"/>
        <v>1</v>
      </c>
    </row>
    <row r="13102" spans="1:77">
      <c r="A13102" s="33">
        <v>13097</v>
      </c>
      <c r="BP13102">
        <v>0.793937722140329</v>
      </c>
      <c r="BQ13102">
        <v>14997.0155775354</v>
      </c>
      <c r="BR13102">
        <v>1.36703823624294</v>
      </c>
      <c r="BS13102">
        <v>79262.6784635427</v>
      </c>
      <c r="BW13102" s="9">
        <v>13097</v>
      </c>
      <c r="BX13102">
        <f t="shared" si="722"/>
        <v>1</v>
      </c>
      <c r="BY13102">
        <f t="shared" si="723"/>
        <v>1</v>
      </c>
    </row>
    <row r="13103" spans="1:77">
      <c r="A13103" s="33">
        <v>13098</v>
      </c>
      <c r="BP13103">
        <v>0.816348885049606</v>
      </c>
      <c r="BQ13103">
        <v>19093.4954928925</v>
      </c>
      <c r="BR13103">
        <v>1.40944022053101</v>
      </c>
      <c r="BS13103">
        <v>109432.779966389</v>
      </c>
      <c r="BW13103" s="9">
        <v>13098</v>
      </c>
      <c r="BX13103">
        <f t="shared" si="722"/>
        <v>1</v>
      </c>
      <c r="BY13103">
        <f t="shared" si="723"/>
        <v>1</v>
      </c>
    </row>
    <row r="13104" spans="1:77">
      <c r="A13104" s="33">
        <v>13099</v>
      </c>
      <c r="BP13104">
        <v>0.81020538115812</v>
      </c>
      <c r="BQ13104">
        <v>12385.7757746346</v>
      </c>
      <c r="BR13104">
        <v>1.37924093307492</v>
      </c>
      <c r="BS13104">
        <v>72411.7145230529</v>
      </c>
      <c r="BW13104" s="9">
        <v>13099</v>
      </c>
      <c r="BX13104">
        <f t="shared" si="722"/>
        <v>1</v>
      </c>
      <c r="BY13104">
        <f t="shared" si="723"/>
        <v>1</v>
      </c>
    </row>
    <row r="13105" spans="1:77">
      <c r="A13105" s="33">
        <v>13100</v>
      </c>
      <c r="BP13105">
        <v>0.80335166748603</v>
      </c>
      <c r="BQ13105">
        <v>16453.6527359388</v>
      </c>
      <c r="BR13105">
        <v>1.37779394563131</v>
      </c>
      <c r="BS13105">
        <v>80294.6599233673</v>
      </c>
      <c r="BW13105" s="9">
        <v>13100</v>
      </c>
      <c r="BX13105">
        <f t="shared" si="722"/>
        <v>1</v>
      </c>
      <c r="BY13105">
        <f t="shared" si="723"/>
        <v>1</v>
      </c>
    </row>
    <row r="13106" spans="1:77">
      <c r="A13106" s="33">
        <v>13101</v>
      </c>
      <c r="BP13106">
        <v>0.806452034829354</v>
      </c>
      <c r="BQ13106">
        <v>14361.3267772162</v>
      </c>
      <c r="BR13106">
        <v>1.34787508069742</v>
      </c>
      <c r="BS13106">
        <v>78058.6864395952</v>
      </c>
      <c r="BW13106" s="9">
        <v>13101</v>
      </c>
      <c r="BX13106">
        <f t="shared" si="722"/>
        <v>1</v>
      </c>
      <c r="BY13106">
        <f t="shared" si="723"/>
        <v>1</v>
      </c>
    </row>
    <row r="13107" spans="1:77">
      <c r="A13107" s="33">
        <v>13102</v>
      </c>
      <c r="BP13107">
        <v>0.792898058505438</v>
      </c>
      <c r="BQ13107">
        <v>13125.5403852197</v>
      </c>
      <c r="BR13107">
        <v>1.36536592068194</v>
      </c>
      <c r="BS13107">
        <v>77916.947557491</v>
      </c>
      <c r="BW13107" s="9">
        <v>13102</v>
      </c>
      <c r="BX13107">
        <f t="shared" si="722"/>
        <v>1</v>
      </c>
      <c r="BY13107">
        <f t="shared" si="723"/>
        <v>1</v>
      </c>
    </row>
    <row r="13108" spans="1:77">
      <c r="A13108" s="33">
        <v>13103</v>
      </c>
      <c r="BP13108">
        <v>0.772319842308589</v>
      </c>
      <c r="BQ13108">
        <v>21286.9311628077</v>
      </c>
      <c r="BR13108">
        <v>1.31645730353541</v>
      </c>
      <c r="BS13108">
        <v>90373.6611178201</v>
      </c>
      <c r="BW13108" s="9">
        <v>13103</v>
      </c>
      <c r="BX13108">
        <f t="shared" si="722"/>
        <v>1</v>
      </c>
      <c r="BY13108">
        <f t="shared" si="723"/>
        <v>1</v>
      </c>
    </row>
    <row r="13109" spans="1:77">
      <c r="A13109" s="33">
        <v>13104</v>
      </c>
      <c r="BP13109">
        <v>0.853804473498408</v>
      </c>
      <c r="BQ13109">
        <v>13889.3024975806</v>
      </c>
      <c r="BR13109">
        <v>1.47953585846117</v>
      </c>
      <c r="BS13109">
        <v>77225.7221916798</v>
      </c>
      <c r="BW13109" s="9">
        <v>13104</v>
      </c>
      <c r="BX13109">
        <f t="shared" si="722"/>
        <v>1</v>
      </c>
      <c r="BY13109">
        <f t="shared" si="723"/>
        <v>1</v>
      </c>
    </row>
    <row r="13110" spans="1:77">
      <c r="A13110" s="33">
        <v>13105</v>
      </c>
      <c r="BP13110">
        <v>0.804841664573565</v>
      </c>
      <c r="BQ13110">
        <v>17503.8244412586</v>
      </c>
      <c r="BR13110">
        <v>1.37998072598155</v>
      </c>
      <c r="BS13110">
        <v>107005.33131555</v>
      </c>
      <c r="BW13110" s="9">
        <v>13105</v>
      </c>
      <c r="BX13110">
        <f t="shared" si="722"/>
        <v>1</v>
      </c>
      <c r="BY13110">
        <f t="shared" si="723"/>
        <v>1</v>
      </c>
    </row>
    <row r="13111" spans="1:77">
      <c r="A13111" s="33">
        <v>13106</v>
      </c>
      <c r="BP13111">
        <v>0.843088086444973</v>
      </c>
      <c r="BQ13111">
        <v>12923.4932877421</v>
      </c>
      <c r="BR13111">
        <v>1.45126166842259</v>
      </c>
      <c r="BS13111">
        <v>93795.158097326</v>
      </c>
      <c r="BW13111" s="9">
        <v>13106</v>
      </c>
      <c r="BX13111">
        <f t="shared" si="722"/>
        <v>1</v>
      </c>
      <c r="BY13111">
        <f t="shared" si="723"/>
        <v>1</v>
      </c>
    </row>
    <row r="13112" spans="1:77">
      <c r="A13112" s="33">
        <v>13107</v>
      </c>
      <c r="BP13112">
        <v>0.757636419502332</v>
      </c>
      <c r="BQ13112">
        <v>13922.9741598503</v>
      </c>
      <c r="BR13112">
        <v>1.29722754282533</v>
      </c>
      <c r="BS13112">
        <v>79856.8200815215</v>
      </c>
      <c r="BW13112" s="9">
        <v>13107</v>
      </c>
      <c r="BX13112">
        <f t="shared" si="722"/>
        <v>1</v>
      </c>
      <c r="BY13112">
        <f t="shared" si="723"/>
        <v>1</v>
      </c>
    </row>
    <row r="13113" spans="1:77">
      <c r="A13113" s="33">
        <v>13108</v>
      </c>
      <c r="BP13113">
        <v>0.779837053043167</v>
      </c>
      <c r="BQ13113">
        <v>14047.2941630452</v>
      </c>
      <c r="BR13113">
        <v>1.29907739181478</v>
      </c>
      <c r="BS13113">
        <v>76110.9458553443</v>
      </c>
      <c r="BW13113" s="9">
        <v>13108</v>
      </c>
      <c r="BX13113">
        <f t="shared" si="722"/>
        <v>1</v>
      </c>
      <c r="BY13113">
        <f t="shared" si="723"/>
        <v>1</v>
      </c>
    </row>
    <row r="13114" spans="1:77">
      <c r="A13114" s="33">
        <v>13109</v>
      </c>
      <c r="BP13114">
        <v>0.828379155609809</v>
      </c>
      <c r="BQ13114">
        <v>14727.6273735557</v>
      </c>
      <c r="BR13114">
        <v>1.43078958857359</v>
      </c>
      <c r="BS13114">
        <v>78246.7174812338</v>
      </c>
      <c r="BW13114" s="9">
        <v>13109</v>
      </c>
      <c r="BX13114">
        <f t="shared" si="722"/>
        <v>1</v>
      </c>
      <c r="BY13114">
        <f t="shared" si="723"/>
        <v>1</v>
      </c>
    </row>
    <row r="13115" spans="1:77">
      <c r="A13115" s="33">
        <v>13110</v>
      </c>
      <c r="BP13115">
        <v>0.797930432747498</v>
      </c>
      <c r="BQ13115">
        <v>17408.2981337191</v>
      </c>
      <c r="BR13115">
        <v>1.3666124118734</v>
      </c>
      <c r="BS13115">
        <v>83672.7369981471</v>
      </c>
      <c r="BW13115" s="9">
        <v>13110</v>
      </c>
      <c r="BX13115">
        <f t="shared" si="722"/>
        <v>1</v>
      </c>
      <c r="BY13115">
        <f t="shared" si="723"/>
        <v>1</v>
      </c>
    </row>
    <row r="13116" spans="1:77">
      <c r="A13116" s="33">
        <v>13111</v>
      </c>
      <c r="BP13116">
        <v>0.773258636424115</v>
      </c>
      <c r="BQ13116">
        <v>11971.4921663132</v>
      </c>
      <c r="BR13116">
        <v>1.32572924494322</v>
      </c>
      <c r="BS13116">
        <v>95954.379021115</v>
      </c>
      <c r="BW13116" s="9">
        <v>13111</v>
      </c>
      <c r="BX13116">
        <f t="shared" si="722"/>
        <v>1</v>
      </c>
      <c r="BY13116">
        <f t="shared" si="723"/>
        <v>1</v>
      </c>
    </row>
    <row r="13117" spans="1:77">
      <c r="A13117" s="33">
        <v>13112</v>
      </c>
      <c r="BP13117">
        <v>0.786181729521033</v>
      </c>
      <c r="BQ13117">
        <v>12891.0926808415</v>
      </c>
      <c r="BR13117">
        <v>1.37004771253235</v>
      </c>
      <c r="BS13117">
        <v>76527.7657014742</v>
      </c>
      <c r="BW13117" s="9">
        <v>13112</v>
      </c>
      <c r="BX13117">
        <f t="shared" si="722"/>
        <v>1</v>
      </c>
      <c r="BY13117">
        <f t="shared" si="723"/>
        <v>1</v>
      </c>
    </row>
    <row r="13118" spans="1:77">
      <c r="A13118" s="33">
        <v>13113</v>
      </c>
      <c r="BP13118">
        <v>0.806434407559343</v>
      </c>
      <c r="BQ13118">
        <v>16376.2797688304</v>
      </c>
      <c r="BR13118">
        <v>1.37662710532762</v>
      </c>
      <c r="BS13118">
        <v>79252.9364305149</v>
      </c>
      <c r="BW13118" s="9">
        <v>13113</v>
      </c>
      <c r="BX13118">
        <f t="shared" si="722"/>
        <v>1</v>
      </c>
      <c r="BY13118">
        <f t="shared" si="723"/>
        <v>1</v>
      </c>
    </row>
    <row r="13119" spans="1:77">
      <c r="A13119" s="33">
        <v>13114</v>
      </c>
      <c r="BP13119">
        <v>0.82095398650709</v>
      </c>
      <c r="BQ13119">
        <v>14528.2722051819</v>
      </c>
      <c r="BR13119">
        <v>1.38097274571862</v>
      </c>
      <c r="BS13119">
        <v>78405.5734438792</v>
      </c>
      <c r="BW13119" s="9">
        <v>13114</v>
      </c>
      <c r="BX13119">
        <f t="shared" si="722"/>
        <v>1</v>
      </c>
      <c r="BY13119">
        <f t="shared" si="723"/>
        <v>1</v>
      </c>
    </row>
    <row r="13120" spans="1:77">
      <c r="A13120" s="33">
        <v>13115</v>
      </c>
      <c r="BP13120">
        <v>0.79252121871849</v>
      </c>
      <c r="BQ13120">
        <v>18119.1981102601</v>
      </c>
      <c r="BR13120">
        <v>1.35496057614303</v>
      </c>
      <c r="BS13120">
        <v>83499.0120925738</v>
      </c>
      <c r="BW13120" s="9">
        <v>13115</v>
      </c>
      <c r="BX13120">
        <f t="shared" si="722"/>
        <v>1</v>
      </c>
      <c r="BY13120">
        <f t="shared" si="723"/>
        <v>1</v>
      </c>
    </row>
    <row r="13121" spans="1:77">
      <c r="A13121" s="33">
        <v>13116</v>
      </c>
      <c r="BP13121">
        <v>0.788134461331144</v>
      </c>
      <c r="BQ13121">
        <v>11091.27209053</v>
      </c>
      <c r="BR13121">
        <v>1.34963088657629</v>
      </c>
      <c r="BS13121">
        <v>94237.6049405607</v>
      </c>
      <c r="BW13121" s="9">
        <v>13116</v>
      </c>
      <c r="BX13121">
        <f t="shared" si="722"/>
        <v>1</v>
      </c>
      <c r="BY13121">
        <f t="shared" si="723"/>
        <v>1</v>
      </c>
    </row>
    <row r="13122" spans="1:77">
      <c r="A13122" s="33">
        <v>13117</v>
      </c>
      <c r="BP13122">
        <v>0.808581980697785</v>
      </c>
      <c r="BQ13122">
        <v>14527.1094809205</v>
      </c>
      <c r="BR13122">
        <v>1.39449700740598</v>
      </c>
      <c r="BS13122">
        <v>80974.03527083</v>
      </c>
      <c r="BW13122" s="9">
        <v>13117</v>
      </c>
      <c r="BX13122">
        <f t="shared" si="722"/>
        <v>1</v>
      </c>
      <c r="BY13122">
        <f t="shared" si="723"/>
        <v>1</v>
      </c>
    </row>
    <row r="13123" spans="1:77">
      <c r="A13123" s="33">
        <v>13118</v>
      </c>
      <c r="BP13123">
        <v>0.845142075836282</v>
      </c>
      <c r="BQ13123">
        <v>18764.146578079</v>
      </c>
      <c r="BR13123">
        <v>1.46991439468941</v>
      </c>
      <c r="BS13123">
        <v>107762.251849882</v>
      </c>
      <c r="BW13123" s="9">
        <v>13118</v>
      </c>
      <c r="BX13123">
        <f t="shared" si="722"/>
        <v>1</v>
      </c>
      <c r="BY13123">
        <f t="shared" si="723"/>
        <v>1</v>
      </c>
    </row>
    <row r="13124" spans="1:77">
      <c r="A13124" s="33">
        <v>13119</v>
      </c>
      <c r="BP13124">
        <v>0.853075670663153</v>
      </c>
      <c r="BQ13124">
        <v>15477.7617881984</v>
      </c>
      <c r="BR13124">
        <v>1.4429449398831</v>
      </c>
      <c r="BS13124">
        <v>100816.733958793</v>
      </c>
      <c r="BW13124" s="9">
        <v>13119</v>
      </c>
      <c r="BX13124">
        <f t="shared" si="722"/>
        <v>1</v>
      </c>
      <c r="BY13124">
        <f t="shared" si="723"/>
        <v>1</v>
      </c>
    </row>
    <row r="13125" spans="1:77">
      <c r="A13125" s="33">
        <v>13120</v>
      </c>
      <c r="BP13125">
        <v>0.716726011856128</v>
      </c>
      <c r="BQ13125">
        <v>18621.3608530792</v>
      </c>
      <c r="BR13125">
        <v>1.21318675958963</v>
      </c>
      <c r="BS13125">
        <v>108556.679391776</v>
      </c>
      <c r="BW13125" s="9">
        <v>13120</v>
      </c>
      <c r="BX13125">
        <f t="shared" si="722"/>
        <v>1</v>
      </c>
      <c r="BY13125">
        <f t="shared" si="723"/>
        <v>1</v>
      </c>
    </row>
    <row r="13126" spans="1:77">
      <c r="A13126" s="33">
        <v>13121</v>
      </c>
      <c r="BP13126">
        <v>0.775601832027578</v>
      </c>
      <c r="BQ13126">
        <v>25216.6916795219</v>
      </c>
      <c r="BR13126">
        <v>1.34479992796422</v>
      </c>
      <c r="BS13126">
        <v>115661.796836828</v>
      </c>
      <c r="BW13126" s="9">
        <v>13121</v>
      </c>
      <c r="BX13126">
        <f t="shared" si="722"/>
        <v>1</v>
      </c>
      <c r="BY13126">
        <f t="shared" si="723"/>
        <v>1</v>
      </c>
    </row>
    <row r="13127" spans="1:77">
      <c r="A13127" s="33">
        <v>13122</v>
      </c>
      <c r="BP13127">
        <v>0.790818554305489</v>
      </c>
      <c r="BQ13127">
        <v>16324.5578557826</v>
      </c>
      <c r="BR13127">
        <v>1.34046258373706</v>
      </c>
      <c r="BS13127">
        <v>105627.238395646</v>
      </c>
      <c r="BW13127" s="9">
        <v>13122</v>
      </c>
      <c r="BX13127">
        <f t="shared" ref="BX13127:BX13190" si="724">IF(BU13127=MAX($BU13127:$BV13127),1,0)</f>
        <v>1</v>
      </c>
      <c r="BY13127">
        <f t="shared" ref="BY13127:BY13190" si="725">IF(BV13127=MAX($BU13127:$BV13127),1,0)</f>
        <v>1</v>
      </c>
    </row>
    <row r="13128" spans="1:77">
      <c r="A13128" s="33">
        <v>13123</v>
      </c>
      <c r="BP13128">
        <v>0.751191823072825</v>
      </c>
      <c r="BQ13128">
        <v>13044.944209853</v>
      </c>
      <c r="BR13128">
        <v>1.28230691413404</v>
      </c>
      <c r="BS13128">
        <v>75751.6469457565</v>
      </c>
      <c r="BW13128" s="9">
        <v>13123</v>
      </c>
      <c r="BX13128">
        <f t="shared" si="724"/>
        <v>1</v>
      </c>
      <c r="BY13128">
        <f t="shared" si="725"/>
        <v>1</v>
      </c>
    </row>
    <row r="13129" spans="1:77">
      <c r="A13129" s="33">
        <v>13124</v>
      </c>
      <c r="BP13129">
        <v>0.796850251463082</v>
      </c>
      <c r="BQ13129">
        <v>11437.7920076814</v>
      </c>
      <c r="BR13129">
        <v>1.33265231510146</v>
      </c>
      <c r="BS13129">
        <v>72279.1216861034</v>
      </c>
      <c r="BW13129" s="9">
        <v>13124</v>
      </c>
      <c r="BX13129">
        <f t="shared" si="724"/>
        <v>1</v>
      </c>
      <c r="BY13129">
        <f t="shared" si="725"/>
        <v>1</v>
      </c>
    </row>
    <row r="13130" spans="1:77">
      <c r="A13130" s="33">
        <v>13125</v>
      </c>
      <c r="BP13130">
        <v>0.774024125842334</v>
      </c>
      <c r="BQ13130">
        <v>13645.9773967928</v>
      </c>
      <c r="BR13130">
        <v>1.32282428558556</v>
      </c>
      <c r="BS13130">
        <v>98207.6420074431</v>
      </c>
      <c r="BW13130" s="9">
        <v>13125</v>
      </c>
      <c r="BX13130">
        <f t="shared" si="724"/>
        <v>1</v>
      </c>
      <c r="BY13130">
        <f t="shared" si="725"/>
        <v>1</v>
      </c>
    </row>
    <row r="13131" spans="1:77">
      <c r="A13131" s="33">
        <v>13126</v>
      </c>
      <c r="BP13131">
        <v>0.789223678971083</v>
      </c>
      <c r="BQ13131">
        <v>16695.0902814097</v>
      </c>
      <c r="BR13131">
        <v>1.36498294616633</v>
      </c>
      <c r="BS13131">
        <v>82358.6259290125</v>
      </c>
      <c r="BW13131" s="9">
        <v>13126</v>
      </c>
      <c r="BX13131">
        <f t="shared" si="724"/>
        <v>1</v>
      </c>
      <c r="BY13131">
        <f t="shared" si="725"/>
        <v>1</v>
      </c>
    </row>
    <row r="13132" spans="1:77">
      <c r="A13132" s="33">
        <v>13127</v>
      </c>
      <c r="BP13132">
        <v>0.757598256375248</v>
      </c>
      <c r="BQ13132">
        <v>12300.0729339306</v>
      </c>
      <c r="BR13132">
        <v>1.30220459244436</v>
      </c>
      <c r="BS13132">
        <v>95609.2250901178</v>
      </c>
      <c r="BW13132" s="9">
        <v>13127</v>
      </c>
      <c r="BX13132">
        <f t="shared" si="724"/>
        <v>1</v>
      </c>
      <c r="BY13132">
        <f t="shared" si="725"/>
        <v>1</v>
      </c>
    </row>
    <row r="13133" spans="1:77">
      <c r="A13133" s="33">
        <v>13128</v>
      </c>
      <c r="BP13133">
        <v>0.825917509517241</v>
      </c>
      <c r="BQ13133">
        <v>12290.2285074494</v>
      </c>
      <c r="BR13133">
        <v>1.43805897590512</v>
      </c>
      <c r="BS13133">
        <v>75553.0237165197</v>
      </c>
      <c r="BW13133" s="9">
        <v>13128</v>
      </c>
      <c r="BX13133">
        <f t="shared" si="724"/>
        <v>1</v>
      </c>
      <c r="BY13133">
        <f t="shared" si="725"/>
        <v>1</v>
      </c>
    </row>
    <row r="13134" spans="1:77">
      <c r="A13134" s="33">
        <v>13129</v>
      </c>
      <c r="BP13134">
        <v>0.737286444470639</v>
      </c>
      <c r="BQ13134">
        <v>14371.685863902</v>
      </c>
      <c r="BR13134">
        <v>1.27669004802988</v>
      </c>
      <c r="BS13134">
        <v>84187.9965008571</v>
      </c>
      <c r="BW13134" s="9">
        <v>13129</v>
      </c>
      <c r="BX13134">
        <f t="shared" si="724"/>
        <v>1</v>
      </c>
      <c r="BY13134">
        <f t="shared" si="725"/>
        <v>1</v>
      </c>
    </row>
    <row r="13135" spans="1:77">
      <c r="A13135" s="33">
        <v>13130</v>
      </c>
      <c r="BP13135">
        <v>0.8274631057754</v>
      </c>
      <c r="BQ13135">
        <v>13310.7542735167</v>
      </c>
      <c r="BR13135">
        <v>1.40692394740387</v>
      </c>
      <c r="BS13135">
        <v>74923.4421007252</v>
      </c>
      <c r="BW13135" s="9">
        <v>13130</v>
      </c>
      <c r="BX13135">
        <f t="shared" si="724"/>
        <v>1</v>
      </c>
      <c r="BY13135">
        <f t="shared" si="725"/>
        <v>1</v>
      </c>
    </row>
    <row r="13136" spans="1:77">
      <c r="A13136" s="33">
        <v>13131</v>
      </c>
      <c r="BP13136">
        <v>0.806940390722069</v>
      </c>
      <c r="BQ13136">
        <v>12877.7025560395</v>
      </c>
      <c r="BR13136">
        <v>1.38921570800431</v>
      </c>
      <c r="BS13136">
        <v>77309.3828338218</v>
      </c>
      <c r="BW13136" s="9">
        <v>13131</v>
      </c>
      <c r="BX13136">
        <f t="shared" si="724"/>
        <v>1</v>
      </c>
      <c r="BY13136">
        <f t="shared" si="725"/>
        <v>1</v>
      </c>
    </row>
    <row r="13137" spans="1:77">
      <c r="A13137" s="33">
        <v>13132</v>
      </c>
      <c r="BP13137">
        <v>0.869205393077224</v>
      </c>
      <c r="BQ13137">
        <v>11259.5575168922</v>
      </c>
      <c r="BR13137">
        <v>1.50145512324737</v>
      </c>
      <c r="BS13137">
        <v>94441.9152881039</v>
      </c>
      <c r="BW13137" s="9">
        <v>13132</v>
      </c>
      <c r="BX13137">
        <f t="shared" si="724"/>
        <v>1</v>
      </c>
      <c r="BY13137">
        <f t="shared" si="725"/>
        <v>1</v>
      </c>
    </row>
    <row r="13138" spans="1:77">
      <c r="A13138" s="33">
        <v>13133</v>
      </c>
      <c r="BP13138">
        <v>0.786590451079999</v>
      </c>
      <c r="BQ13138">
        <v>14238.5706124204</v>
      </c>
      <c r="BR13138">
        <v>1.34525180672287</v>
      </c>
      <c r="BS13138">
        <v>76721.3475747069</v>
      </c>
      <c r="BW13138" s="9">
        <v>13133</v>
      </c>
      <c r="BX13138">
        <f t="shared" si="724"/>
        <v>1</v>
      </c>
      <c r="BY13138">
        <f t="shared" si="725"/>
        <v>1</v>
      </c>
    </row>
    <row r="13139" spans="1:77">
      <c r="A13139" s="33">
        <v>13134</v>
      </c>
      <c r="BP13139">
        <v>0.829420394669154</v>
      </c>
      <c r="BQ13139">
        <v>14221.4424281221</v>
      </c>
      <c r="BR13139">
        <v>1.40941163859179</v>
      </c>
      <c r="BS13139">
        <v>96661.1632120145</v>
      </c>
      <c r="BW13139" s="9">
        <v>13134</v>
      </c>
      <c r="BX13139">
        <f t="shared" si="724"/>
        <v>1</v>
      </c>
      <c r="BY13139">
        <f t="shared" si="725"/>
        <v>1</v>
      </c>
    </row>
    <row r="13140" spans="1:77">
      <c r="A13140" s="33">
        <v>13135</v>
      </c>
      <c r="BP13140">
        <v>0.783766584425844</v>
      </c>
      <c r="BQ13140">
        <v>19141.6660222155</v>
      </c>
      <c r="BR13140">
        <v>1.32278402733552</v>
      </c>
      <c r="BS13140">
        <v>85893.464255652</v>
      </c>
      <c r="BW13140" s="9">
        <v>13135</v>
      </c>
      <c r="BX13140">
        <f t="shared" si="724"/>
        <v>1</v>
      </c>
      <c r="BY13140">
        <f t="shared" si="725"/>
        <v>1</v>
      </c>
    </row>
    <row r="13141" spans="1:77">
      <c r="A13141" s="33">
        <v>13136</v>
      </c>
      <c r="BP13141">
        <v>0.803583057462206</v>
      </c>
      <c r="BQ13141">
        <v>20284.0601854816</v>
      </c>
      <c r="BR13141">
        <v>1.36140012867146</v>
      </c>
      <c r="BS13141">
        <v>82332.1891201368</v>
      </c>
      <c r="BW13141" s="9">
        <v>13136</v>
      </c>
      <c r="BX13141">
        <f t="shared" si="724"/>
        <v>1</v>
      </c>
      <c r="BY13141">
        <f t="shared" si="725"/>
        <v>1</v>
      </c>
    </row>
    <row r="13142" spans="1:77">
      <c r="A13142" s="33">
        <v>13137</v>
      </c>
      <c r="BP13142">
        <v>0.818401645468414</v>
      </c>
      <c r="BQ13142">
        <v>14306.4290155618</v>
      </c>
      <c r="BR13142">
        <v>1.38588802559101</v>
      </c>
      <c r="BS13142">
        <v>78930.6632034233</v>
      </c>
      <c r="BW13142" s="9">
        <v>13137</v>
      </c>
      <c r="BX13142">
        <f t="shared" si="724"/>
        <v>1</v>
      </c>
      <c r="BY13142">
        <f t="shared" si="725"/>
        <v>1</v>
      </c>
    </row>
    <row r="13143" spans="1:77">
      <c r="A13143" s="33">
        <v>13138</v>
      </c>
      <c r="BP13143">
        <v>0.855547337112824</v>
      </c>
      <c r="BQ13143">
        <v>14447.247704529</v>
      </c>
      <c r="BR13143">
        <v>1.47658424951583</v>
      </c>
      <c r="BS13143">
        <v>99507.3627064813</v>
      </c>
      <c r="BW13143" s="9">
        <v>13138</v>
      </c>
      <c r="BX13143">
        <f t="shared" si="724"/>
        <v>1</v>
      </c>
      <c r="BY13143">
        <f t="shared" si="725"/>
        <v>1</v>
      </c>
    </row>
    <row r="13144" spans="1:77">
      <c r="A13144" s="33">
        <v>13139</v>
      </c>
      <c r="BP13144">
        <v>0.797400286825347</v>
      </c>
      <c r="BQ13144">
        <v>12701.9141941379</v>
      </c>
      <c r="BR13144">
        <v>1.37313389519617</v>
      </c>
      <c r="BS13144">
        <v>95753.5737829739</v>
      </c>
      <c r="BW13144" s="9">
        <v>13139</v>
      </c>
      <c r="BX13144">
        <f t="shared" si="724"/>
        <v>1</v>
      </c>
      <c r="BY13144">
        <f t="shared" si="725"/>
        <v>1</v>
      </c>
    </row>
    <row r="13145" spans="1:77">
      <c r="A13145" s="33">
        <v>13140</v>
      </c>
      <c r="BP13145">
        <v>0.804008605535228</v>
      </c>
      <c r="BQ13145">
        <v>12809.108417799</v>
      </c>
      <c r="BR13145">
        <v>1.38212960866841</v>
      </c>
      <c r="BS13145">
        <v>97571.988114368</v>
      </c>
      <c r="BW13145" s="9">
        <v>13140</v>
      </c>
      <c r="BX13145">
        <f t="shared" si="724"/>
        <v>1</v>
      </c>
      <c r="BY13145">
        <f t="shared" si="725"/>
        <v>1</v>
      </c>
    </row>
    <row r="13146" spans="1:77">
      <c r="A13146" s="33">
        <v>13141</v>
      </c>
      <c r="BP13146">
        <v>0.80211698257249</v>
      </c>
      <c r="BQ13146">
        <v>13172.189007048</v>
      </c>
      <c r="BR13146">
        <v>1.37545459243885</v>
      </c>
      <c r="BS13146">
        <v>76789.2090859814</v>
      </c>
      <c r="BW13146" s="9">
        <v>13141</v>
      </c>
      <c r="BX13146">
        <f t="shared" si="724"/>
        <v>1</v>
      </c>
      <c r="BY13146">
        <f t="shared" si="725"/>
        <v>1</v>
      </c>
    </row>
    <row r="13147" spans="1:77">
      <c r="A13147" s="33">
        <v>13142</v>
      </c>
      <c r="BP13147">
        <v>0.78990626272335</v>
      </c>
      <c r="BQ13147">
        <v>17698.8884050054</v>
      </c>
      <c r="BR13147">
        <v>1.36421589163815</v>
      </c>
      <c r="BS13147">
        <v>81404.0287147784</v>
      </c>
      <c r="BW13147" s="9">
        <v>13142</v>
      </c>
      <c r="BX13147">
        <f t="shared" si="724"/>
        <v>1</v>
      </c>
      <c r="BY13147">
        <f t="shared" si="725"/>
        <v>1</v>
      </c>
    </row>
    <row r="13148" spans="1:77">
      <c r="A13148" s="33">
        <v>13143</v>
      </c>
      <c r="BP13148">
        <v>0.837528989115408</v>
      </c>
      <c r="BQ13148">
        <v>11080.7346155961</v>
      </c>
      <c r="BR13148">
        <v>1.46141820241701</v>
      </c>
      <c r="BS13148">
        <v>73417.4166618474</v>
      </c>
      <c r="BW13148" s="9">
        <v>13143</v>
      </c>
      <c r="BX13148">
        <f t="shared" si="724"/>
        <v>1</v>
      </c>
      <c r="BY13148">
        <f t="shared" si="725"/>
        <v>1</v>
      </c>
    </row>
    <row r="13149" spans="1:77">
      <c r="A13149" s="33">
        <v>13144</v>
      </c>
      <c r="BP13149">
        <v>0.763854901061211</v>
      </c>
      <c r="BQ13149">
        <v>14530.1471978407</v>
      </c>
      <c r="BR13149">
        <v>1.30847239603463</v>
      </c>
      <c r="BS13149">
        <v>97616.7210655224</v>
      </c>
      <c r="BW13149" s="9">
        <v>13144</v>
      </c>
      <c r="BX13149">
        <f t="shared" si="724"/>
        <v>1</v>
      </c>
      <c r="BY13149">
        <f t="shared" si="725"/>
        <v>1</v>
      </c>
    </row>
    <row r="13150" spans="1:77">
      <c r="A13150" s="33">
        <v>13145</v>
      </c>
      <c r="BP13150">
        <v>0.793512535857101</v>
      </c>
      <c r="BQ13150">
        <v>13338.7054419314</v>
      </c>
      <c r="BR13150">
        <v>1.36811126110327</v>
      </c>
      <c r="BS13150">
        <v>76410.9422582566</v>
      </c>
      <c r="BW13150" s="9">
        <v>13145</v>
      </c>
      <c r="BX13150">
        <f t="shared" si="724"/>
        <v>1</v>
      </c>
      <c r="BY13150">
        <f t="shared" si="725"/>
        <v>1</v>
      </c>
    </row>
    <row r="13151" spans="1:77">
      <c r="A13151" s="33">
        <v>13146</v>
      </c>
      <c r="BP13151">
        <v>0.793452772377347</v>
      </c>
      <c r="BQ13151">
        <v>15812.0970796107</v>
      </c>
      <c r="BR13151">
        <v>1.3632597955798</v>
      </c>
      <c r="BS13151">
        <v>98472.6992145507</v>
      </c>
      <c r="BW13151" s="9">
        <v>13146</v>
      </c>
      <c r="BX13151">
        <f t="shared" si="724"/>
        <v>1</v>
      </c>
      <c r="BY13151">
        <f t="shared" si="725"/>
        <v>1</v>
      </c>
    </row>
    <row r="13152" spans="1:77">
      <c r="A13152" s="33">
        <v>13147</v>
      </c>
      <c r="BP13152">
        <v>0.783235448500795</v>
      </c>
      <c r="BQ13152">
        <v>16361.360146824</v>
      </c>
      <c r="BR13152">
        <v>1.31894841866402</v>
      </c>
      <c r="BS13152">
        <v>100047.429878043</v>
      </c>
      <c r="BW13152" s="9">
        <v>13147</v>
      </c>
      <c r="BX13152">
        <f t="shared" si="724"/>
        <v>1</v>
      </c>
      <c r="BY13152">
        <f t="shared" si="725"/>
        <v>1</v>
      </c>
    </row>
    <row r="13153" spans="1:77">
      <c r="A13153" s="33">
        <v>13148</v>
      </c>
      <c r="BP13153">
        <v>0.799229814439611</v>
      </c>
      <c r="BQ13153">
        <v>11403.6554803173</v>
      </c>
      <c r="BR13153">
        <v>1.37782361058905</v>
      </c>
      <c r="BS13153">
        <v>74264.3860778949</v>
      </c>
      <c r="BW13153" s="9">
        <v>13148</v>
      </c>
      <c r="BX13153">
        <f t="shared" si="724"/>
        <v>1</v>
      </c>
      <c r="BY13153">
        <f t="shared" si="725"/>
        <v>1</v>
      </c>
    </row>
    <row r="13154" spans="1:77">
      <c r="A13154" s="33">
        <v>13149</v>
      </c>
      <c r="BP13154">
        <v>0.809261104237637</v>
      </c>
      <c r="BQ13154">
        <v>14742.711617566</v>
      </c>
      <c r="BR13154">
        <v>1.40379351008968</v>
      </c>
      <c r="BS13154">
        <v>99996.5325015687</v>
      </c>
      <c r="BW13154" s="9">
        <v>13149</v>
      </c>
      <c r="BX13154">
        <f t="shared" si="724"/>
        <v>1</v>
      </c>
      <c r="BY13154">
        <f t="shared" si="725"/>
        <v>1</v>
      </c>
    </row>
    <row r="13155" spans="1:77">
      <c r="A13155" s="33">
        <v>13150</v>
      </c>
      <c r="BP13155">
        <v>0.789205862427495</v>
      </c>
      <c r="BQ13155">
        <v>15669.0265018815</v>
      </c>
      <c r="BR13155">
        <v>1.33829992709568</v>
      </c>
      <c r="BS13155">
        <v>99651.3793097615</v>
      </c>
      <c r="BW13155" s="9">
        <v>13150</v>
      </c>
      <c r="BX13155">
        <f t="shared" si="724"/>
        <v>1</v>
      </c>
      <c r="BY13155">
        <f t="shared" si="725"/>
        <v>1</v>
      </c>
    </row>
    <row r="13156" spans="1:77">
      <c r="A13156" s="33">
        <v>13151</v>
      </c>
      <c r="BP13156">
        <v>0.856986583988462</v>
      </c>
      <c r="BQ13156">
        <v>24101.8881788462</v>
      </c>
      <c r="BR13156">
        <v>1.50905269528132</v>
      </c>
      <c r="BS13156">
        <v>112769.493841997</v>
      </c>
      <c r="BW13156" s="9">
        <v>13151</v>
      </c>
      <c r="BX13156">
        <f t="shared" si="724"/>
        <v>1</v>
      </c>
      <c r="BY13156">
        <f t="shared" si="725"/>
        <v>1</v>
      </c>
    </row>
    <row r="13157" spans="1:77">
      <c r="A13157" s="33">
        <v>13152</v>
      </c>
      <c r="BP13157">
        <v>0.824056933243812</v>
      </c>
      <c r="BQ13157">
        <v>14527.9040143849</v>
      </c>
      <c r="BR13157">
        <v>1.40593089502809</v>
      </c>
      <c r="BS13157">
        <v>78694.5662556948</v>
      </c>
      <c r="BW13157" s="9">
        <v>13152</v>
      </c>
      <c r="BX13157">
        <f t="shared" si="724"/>
        <v>1</v>
      </c>
      <c r="BY13157">
        <f t="shared" si="725"/>
        <v>1</v>
      </c>
    </row>
    <row r="13158" spans="1:77">
      <c r="A13158" s="33">
        <v>13153</v>
      </c>
      <c r="BP13158">
        <v>0.774858010094767</v>
      </c>
      <c r="BQ13158">
        <v>14966.8055985953</v>
      </c>
      <c r="BR13158">
        <v>1.34796413315486</v>
      </c>
      <c r="BS13158">
        <v>82015.3100192898</v>
      </c>
      <c r="BW13158" s="9">
        <v>13153</v>
      </c>
      <c r="BX13158">
        <f t="shared" si="724"/>
        <v>1</v>
      </c>
      <c r="BY13158">
        <f t="shared" si="725"/>
        <v>1</v>
      </c>
    </row>
    <row r="13159" spans="1:77">
      <c r="A13159" s="33">
        <v>13154</v>
      </c>
      <c r="BP13159">
        <v>0.825701967447126</v>
      </c>
      <c r="BQ13159">
        <v>12070.0379410897</v>
      </c>
      <c r="BR13159">
        <v>1.42942684700335</v>
      </c>
      <c r="BS13159">
        <v>73935.1462231603</v>
      </c>
      <c r="BW13159" s="9">
        <v>13154</v>
      </c>
      <c r="BX13159">
        <f t="shared" si="724"/>
        <v>1</v>
      </c>
      <c r="BY13159">
        <f t="shared" si="725"/>
        <v>1</v>
      </c>
    </row>
    <row r="13160" spans="1:77">
      <c r="A13160" s="33">
        <v>13155</v>
      </c>
      <c r="BP13160">
        <v>0.774139324900426</v>
      </c>
      <c r="BQ13160">
        <v>15971.320685858</v>
      </c>
      <c r="BR13160">
        <v>1.32394650947983</v>
      </c>
      <c r="BS13160">
        <v>79975.4738051707</v>
      </c>
      <c r="BW13160" s="9">
        <v>13155</v>
      </c>
      <c r="BX13160">
        <f t="shared" si="724"/>
        <v>1</v>
      </c>
      <c r="BY13160">
        <f t="shared" si="725"/>
        <v>1</v>
      </c>
    </row>
    <row r="13161" spans="1:77">
      <c r="A13161" s="33">
        <v>13156</v>
      </c>
      <c r="BP13161">
        <v>0.816488261816404</v>
      </c>
      <c r="BQ13161">
        <v>18608.8377090261</v>
      </c>
      <c r="BR13161">
        <v>1.39217931154337</v>
      </c>
      <c r="BS13161">
        <v>83017.8600927343</v>
      </c>
      <c r="BW13161" s="9">
        <v>13156</v>
      </c>
      <c r="BX13161">
        <f t="shared" si="724"/>
        <v>1</v>
      </c>
      <c r="BY13161">
        <f t="shared" si="725"/>
        <v>1</v>
      </c>
    </row>
    <row r="13162" spans="1:77">
      <c r="A13162" s="33">
        <v>13157</v>
      </c>
      <c r="BP13162">
        <v>0.772704056813241</v>
      </c>
      <c r="BQ13162">
        <v>13588.1264121453</v>
      </c>
      <c r="BR13162">
        <v>1.31451994409903</v>
      </c>
      <c r="BS13162">
        <v>77705.3871598098</v>
      </c>
      <c r="BW13162" s="9">
        <v>13157</v>
      </c>
      <c r="BX13162">
        <f t="shared" si="724"/>
        <v>1</v>
      </c>
      <c r="BY13162">
        <f t="shared" si="725"/>
        <v>1</v>
      </c>
    </row>
    <row r="13163" spans="1:77">
      <c r="A13163" s="33">
        <v>13158</v>
      </c>
      <c r="BP13163">
        <v>0.83602821262459</v>
      </c>
      <c r="BQ13163">
        <v>10317.6492750854</v>
      </c>
      <c r="BR13163">
        <v>1.42236817599841</v>
      </c>
      <c r="BS13163">
        <v>93635.5501819982</v>
      </c>
      <c r="BW13163" s="9">
        <v>13158</v>
      </c>
      <c r="BX13163">
        <f t="shared" si="724"/>
        <v>1</v>
      </c>
      <c r="BY13163">
        <f t="shared" si="725"/>
        <v>1</v>
      </c>
    </row>
    <row r="13164" spans="1:77">
      <c r="A13164" s="33">
        <v>13159</v>
      </c>
      <c r="BP13164">
        <v>0.743139780723405</v>
      </c>
      <c r="BQ13164">
        <v>10614.8361722855</v>
      </c>
      <c r="BR13164">
        <v>1.27619490878334</v>
      </c>
      <c r="BS13164">
        <v>92733.1451655399</v>
      </c>
      <c r="BW13164" s="9">
        <v>13159</v>
      </c>
      <c r="BX13164">
        <f t="shared" si="724"/>
        <v>1</v>
      </c>
      <c r="BY13164">
        <f t="shared" si="725"/>
        <v>1</v>
      </c>
    </row>
    <row r="13165" spans="1:77">
      <c r="A13165" s="33">
        <v>13160</v>
      </c>
      <c r="BP13165">
        <v>0.802397440431279</v>
      </c>
      <c r="BQ13165">
        <v>17979.1926825464</v>
      </c>
      <c r="BR13165">
        <v>1.38606401900698</v>
      </c>
      <c r="BS13165">
        <v>82328.4325754897</v>
      </c>
      <c r="BW13165" s="9">
        <v>13160</v>
      </c>
      <c r="BX13165">
        <f t="shared" si="724"/>
        <v>1</v>
      </c>
      <c r="BY13165">
        <f t="shared" si="725"/>
        <v>1</v>
      </c>
    </row>
    <row r="13166" spans="1:77">
      <c r="A13166" s="33">
        <v>13161</v>
      </c>
      <c r="BP13166">
        <v>0.814222854600754</v>
      </c>
      <c r="BQ13166">
        <v>16969.75211046</v>
      </c>
      <c r="BR13166">
        <v>1.36902483514728</v>
      </c>
      <c r="BS13166">
        <v>101564.827908519</v>
      </c>
      <c r="BW13166" s="9">
        <v>13161</v>
      </c>
      <c r="BX13166">
        <f t="shared" si="724"/>
        <v>1</v>
      </c>
      <c r="BY13166">
        <f t="shared" si="725"/>
        <v>1</v>
      </c>
    </row>
    <row r="13167" spans="1:77">
      <c r="A13167" s="33">
        <v>13162</v>
      </c>
      <c r="BP13167">
        <v>0.859316503530525</v>
      </c>
      <c r="BQ13167">
        <v>12302.442214765</v>
      </c>
      <c r="BR13167">
        <v>1.49994420265714</v>
      </c>
      <c r="BS13167">
        <v>75017.3853430947</v>
      </c>
      <c r="BW13167" s="9">
        <v>13162</v>
      </c>
      <c r="BX13167">
        <f t="shared" si="724"/>
        <v>1</v>
      </c>
      <c r="BY13167">
        <f t="shared" si="725"/>
        <v>1</v>
      </c>
    </row>
    <row r="13168" spans="1:77">
      <c r="A13168" s="33">
        <v>13163</v>
      </c>
      <c r="BP13168">
        <v>0.798778825493579</v>
      </c>
      <c r="BQ13168">
        <v>12907.4081134471</v>
      </c>
      <c r="BR13168">
        <v>1.34790365717517</v>
      </c>
      <c r="BS13168">
        <v>75484.5344641416</v>
      </c>
      <c r="BW13168" s="9">
        <v>13163</v>
      </c>
      <c r="BX13168">
        <f t="shared" si="724"/>
        <v>1</v>
      </c>
      <c r="BY13168">
        <f t="shared" si="725"/>
        <v>1</v>
      </c>
    </row>
    <row r="13169" spans="1:77">
      <c r="A13169" s="33">
        <v>13164</v>
      </c>
      <c r="BP13169">
        <v>0.804915118418675</v>
      </c>
      <c r="BQ13169">
        <v>13937.7041351632</v>
      </c>
      <c r="BR13169">
        <v>1.37735641591713</v>
      </c>
      <c r="BS13169">
        <v>78940.7871025484</v>
      </c>
      <c r="BW13169" s="9">
        <v>13164</v>
      </c>
      <c r="BX13169">
        <f t="shared" si="724"/>
        <v>1</v>
      </c>
      <c r="BY13169">
        <f t="shared" si="725"/>
        <v>1</v>
      </c>
    </row>
    <row r="13170" spans="1:77">
      <c r="A13170" s="33">
        <v>13165</v>
      </c>
      <c r="BP13170">
        <v>0.794161494109531</v>
      </c>
      <c r="BQ13170">
        <v>16373.9280603603</v>
      </c>
      <c r="BR13170">
        <v>1.37126167155077</v>
      </c>
      <c r="BS13170">
        <v>102033.366072819</v>
      </c>
      <c r="BW13170" s="9">
        <v>13165</v>
      </c>
      <c r="BX13170">
        <f t="shared" si="724"/>
        <v>1</v>
      </c>
      <c r="BY13170">
        <f t="shared" si="725"/>
        <v>1</v>
      </c>
    </row>
    <row r="13171" spans="1:77">
      <c r="A13171" s="33">
        <v>13166</v>
      </c>
      <c r="BP13171">
        <v>0.775530135810495</v>
      </c>
      <c r="BQ13171">
        <v>22583.7465008877</v>
      </c>
      <c r="BR13171">
        <v>1.34504888907479</v>
      </c>
      <c r="BS13171">
        <v>91491.9439476033</v>
      </c>
      <c r="BW13171" s="9">
        <v>13166</v>
      </c>
      <c r="BX13171">
        <f t="shared" si="724"/>
        <v>1</v>
      </c>
      <c r="BY13171">
        <f t="shared" si="725"/>
        <v>1</v>
      </c>
    </row>
    <row r="13172" spans="1:77">
      <c r="A13172" s="33">
        <v>13167</v>
      </c>
      <c r="BP13172">
        <v>0.741075648899507</v>
      </c>
      <c r="BQ13172">
        <v>14379.5266110237</v>
      </c>
      <c r="BR13172">
        <v>1.24365566166811</v>
      </c>
      <c r="BS13172">
        <v>80566.3397074519</v>
      </c>
      <c r="BW13172" s="9">
        <v>13167</v>
      </c>
      <c r="BX13172">
        <f t="shared" si="724"/>
        <v>1</v>
      </c>
      <c r="BY13172">
        <f t="shared" si="725"/>
        <v>1</v>
      </c>
    </row>
    <row r="13173" spans="1:77">
      <c r="A13173" s="33">
        <v>13168</v>
      </c>
      <c r="BP13173">
        <v>0.82267509176747</v>
      </c>
      <c r="BQ13173">
        <v>13615.0326929941</v>
      </c>
      <c r="BR13173">
        <v>1.40575704837727</v>
      </c>
      <c r="BS13173">
        <v>78312.3023919346</v>
      </c>
      <c r="BW13173" s="9">
        <v>13168</v>
      </c>
      <c r="BX13173">
        <f t="shared" si="724"/>
        <v>1</v>
      </c>
      <c r="BY13173">
        <f t="shared" si="725"/>
        <v>1</v>
      </c>
    </row>
    <row r="13174" spans="1:77">
      <c r="A13174" s="33">
        <v>13169</v>
      </c>
      <c r="BP13174">
        <v>0.810722603788802</v>
      </c>
      <c r="BQ13174">
        <v>18477.1897489781</v>
      </c>
      <c r="BR13174">
        <v>1.40803213702298</v>
      </c>
      <c r="BS13174">
        <v>86313.3391484967</v>
      </c>
      <c r="BW13174" s="9">
        <v>13169</v>
      </c>
      <c r="BX13174">
        <f t="shared" si="724"/>
        <v>1</v>
      </c>
      <c r="BY13174">
        <f t="shared" si="725"/>
        <v>1</v>
      </c>
    </row>
    <row r="13175" spans="1:77">
      <c r="A13175" s="33">
        <v>13170</v>
      </c>
      <c r="BP13175">
        <v>0.827128008604772</v>
      </c>
      <c r="BQ13175">
        <v>15438.2643677008</v>
      </c>
      <c r="BR13175">
        <v>1.4051827122997</v>
      </c>
      <c r="BS13175">
        <v>79023.3367461941</v>
      </c>
      <c r="BW13175" s="9">
        <v>13170</v>
      </c>
      <c r="BX13175">
        <f t="shared" si="724"/>
        <v>1</v>
      </c>
      <c r="BY13175">
        <f t="shared" si="725"/>
        <v>1</v>
      </c>
    </row>
    <row r="13176" spans="1:77">
      <c r="A13176" s="33">
        <v>13171</v>
      </c>
      <c r="BP13176">
        <v>0.74281987264559</v>
      </c>
      <c r="BQ13176">
        <v>16317.6800018156</v>
      </c>
      <c r="BR13176">
        <v>1.25257214989955</v>
      </c>
      <c r="BS13176">
        <v>79374.1688711097</v>
      </c>
      <c r="BW13176" s="9">
        <v>13171</v>
      </c>
      <c r="BX13176">
        <f t="shared" si="724"/>
        <v>1</v>
      </c>
      <c r="BY13176">
        <f t="shared" si="725"/>
        <v>1</v>
      </c>
    </row>
    <row r="13177" spans="1:77">
      <c r="A13177" s="33">
        <v>13172</v>
      </c>
      <c r="BP13177">
        <v>0.756281509800466</v>
      </c>
      <c r="BQ13177">
        <v>14340.4390254076</v>
      </c>
      <c r="BR13177">
        <v>1.30023197772914</v>
      </c>
      <c r="BS13177">
        <v>79208.7252387395</v>
      </c>
      <c r="BW13177" s="9">
        <v>13172</v>
      </c>
      <c r="BX13177">
        <f t="shared" si="724"/>
        <v>1</v>
      </c>
      <c r="BY13177">
        <f t="shared" si="725"/>
        <v>1</v>
      </c>
    </row>
    <row r="13178" spans="1:77">
      <c r="A13178" s="33">
        <v>13173</v>
      </c>
      <c r="BP13178">
        <v>0.77340465925014</v>
      </c>
      <c r="BQ13178">
        <v>11182.4466396876</v>
      </c>
      <c r="BR13178">
        <v>1.3070593970606</v>
      </c>
      <c r="BS13178">
        <v>75480.3509587675</v>
      </c>
      <c r="BW13178" s="9">
        <v>13173</v>
      </c>
      <c r="BX13178">
        <f t="shared" si="724"/>
        <v>1</v>
      </c>
      <c r="BY13178">
        <f t="shared" si="725"/>
        <v>1</v>
      </c>
    </row>
    <row r="13179" spans="1:77">
      <c r="A13179" s="33">
        <v>13174</v>
      </c>
      <c r="BP13179">
        <v>0.844004887109412</v>
      </c>
      <c r="BQ13179">
        <v>12311.0587294971</v>
      </c>
      <c r="BR13179">
        <v>1.44516832564942</v>
      </c>
      <c r="BS13179">
        <v>95609.1509880413</v>
      </c>
      <c r="BW13179" s="9">
        <v>13174</v>
      </c>
      <c r="BX13179">
        <f t="shared" si="724"/>
        <v>1</v>
      </c>
      <c r="BY13179">
        <f t="shared" si="725"/>
        <v>1</v>
      </c>
    </row>
    <row r="13180" spans="1:77">
      <c r="A13180" s="33">
        <v>13175</v>
      </c>
      <c r="BP13180">
        <v>0.831386631206484</v>
      </c>
      <c r="BQ13180">
        <v>14323.3036598428</v>
      </c>
      <c r="BR13180">
        <v>1.41662678550673</v>
      </c>
      <c r="BS13180">
        <v>76201.5909112467</v>
      </c>
      <c r="BW13180" s="9">
        <v>13175</v>
      </c>
      <c r="BX13180">
        <f t="shared" si="724"/>
        <v>1</v>
      </c>
      <c r="BY13180">
        <f t="shared" si="725"/>
        <v>1</v>
      </c>
    </row>
    <row r="13181" spans="1:77">
      <c r="A13181" s="33">
        <v>13176</v>
      </c>
      <c r="BP13181">
        <v>0.811649877560205</v>
      </c>
      <c r="BQ13181">
        <v>14989.361021148</v>
      </c>
      <c r="BR13181">
        <v>1.38191138075103</v>
      </c>
      <c r="BS13181">
        <v>98461.0750443448</v>
      </c>
      <c r="BW13181" s="9">
        <v>13176</v>
      </c>
      <c r="BX13181">
        <f t="shared" si="724"/>
        <v>1</v>
      </c>
      <c r="BY13181">
        <f t="shared" si="725"/>
        <v>1</v>
      </c>
    </row>
    <row r="13182" spans="1:77">
      <c r="A13182" s="33">
        <v>13177</v>
      </c>
      <c r="BP13182">
        <v>0.813967228898505</v>
      </c>
      <c r="BQ13182">
        <v>13588.7061449822</v>
      </c>
      <c r="BR13182">
        <v>1.39037855461715</v>
      </c>
      <c r="BS13182">
        <v>75933.4501522842</v>
      </c>
      <c r="BW13182" s="9">
        <v>13177</v>
      </c>
      <c r="BX13182">
        <f t="shared" si="724"/>
        <v>1</v>
      </c>
      <c r="BY13182">
        <f t="shared" si="725"/>
        <v>1</v>
      </c>
    </row>
    <row r="13183" spans="1:77">
      <c r="A13183" s="33">
        <v>13178</v>
      </c>
      <c r="BP13183">
        <v>0.805247030540949</v>
      </c>
      <c r="BQ13183">
        <v>14651.3882586763</v>
      </c>
      <c r="BR13183">
        <v>1.38562183691305</v>
      </c>
      <c r="BS13183">
        <v>82055.5875407467</v>
      </c>
      <c r="BW13183" s="9">
        <v>13178</v>
      </c>
      <c r="BX13183">
        <f t="shared" si="724"/>
        <v>1</v>
      </c>
      <c r="BY13183">
        <f t="shared" si="725"/>
        <v>1</v>
      </c>
    </row>
    <row r="13184" spans="1:77">
      <c r="A13184" s="33">
        <v>13179</v>
      </c>
      <c r="BP13184">
        <v>0.809946466274076</v>
      </c>
      <c r="BQ13184">
        <v>14389.1199975808</v>
      </c>
      <c r="BR13184">
        <v>1.38559723887553</v>
      </c>
      <c r="BS13184">
        <v>79750.013352488</v>
      </c>
      <c r="BW13184" s="9">
        <v>13179</v>
      </c>
      <c r="BX13184">
        <f t="shared" si="724"/>
        <v>1</v>
      </c>
      <c r="BY13184">
        <f t="shared" si="725"/>
        <v>1</v>
      </c>
    </row>
    <row r="13185" spans="1:77">
      <c r="A13185" s="33">
        <v>13180</v>
      </c>
      <c r="BP13185">
        <v>0.857900110406193</v>
      </c>
      <c r="BQ13185">
        <v>13114.8458942585</v>
      </c>
      <c r="BR13185">
        <v>1.47738536766511</v>
      </c>
      <c r="BS13185">
        <v>76940.2369127743</v>
      </c>
      <c r="BW13185" s="9">
        <v>13180</v>
      </c>
      <c r="BX13185">
        <f t="shared" si="724"/>
        <v>1</v>
      </c>
      <c r="BY13185">
        <f t="shared" si="725"/>
        <v>1</v>
      </c>
    </row>
    <row r="13186" spans="1:77">
      <c r="A13186" s="33">
        <v>13181</v>
      </c>
      <c r="BP13186">
        <v>0.755643099350848</v>
      </c>
      <c r="BQ13186">
        <v>19180.9812792594</v>
      </c>
      <c r="BR13186">
        <v>1.29646914177391</v>
      </c>
      <c r="BS13186">
        <v>86114.6866070956</v>
      </c>
      <c r="BW13186" s="9">
        <v>13181</v>
      </c>
      <c r="BX13186">
        <f t="shared" si="724"/>
        <v>1</v>
      </c>
      <c r="BY13186">
        <f t="shared" si="725"/>
        <v>1</v>
      </c>
    </row>
    <row r="13187" spans="1:77">
      <c r="A13187" s="33">
        <v>13182</v>
      </c>
      <c r="BP13187">
        <v>0.844996098547994</v>
      </c>
      <c r="BQ13187">
        <v>14056.0003184233</v>
      </c>
      <c r="BR13187">
        <v>1.48424198808457</v>
      </c>
      <c r="BS13187">
        <v>101598.296218199</v>
      </c>
      <c r="BW13187" s="9">
        <v>13182</v>
      </c>
      <c r="BX13187">
        <f t="shared" si="724"/>
        <v>1</v>
      </c>
      <c r="BY13187">
        <f t="shared" si="725"/>
        <v>1</v>
      </c>
    </row>
    <row r="13188" spans="1:77">
      <c r="A13188" s="33">
        <v>13183</v>
      </c>
      <c r="BP13188">
        <v>0.789854257455714</v>
      </c>
      <c r="BQ13188">
        <v>14470.1064449936</v>
      </c>
      <c r="BR13188">
        <v>1.34380719475479</v>
      </c>
      <c r="BS13188">
        <v>78428.479035724</v>
      </c>
      <c r="BW13188" s="9">
        <v>13183</v>
      </c>
      <c r="BX13188">
        <f t="shared" si="724"/>
        <v>1</v>
      </c>
      <c r="BY13188">
        <f t="shared" si="725"/>
        <v>1</v>
      </c>
    </row>
    <row r="13189" spans="1:77">
      <c r="A13189" s="33">
        <v>13184</v>
      </c>
      <c r="BP13189">
        <v>0.847444322518193</v>
      </c>
      <c r="BQ13189">
        <v>17947.0329954692</v>
      </c>
      <c r="BR13189">
        <v>1.4346726739579</v>
      </c>
      <c r="BS13189">
        <v>99451.7271037097</v>
      </c>
      <c r="BW13189" s="9">
        <v>13184</v>
      </c>
      <c r="BX13189">
        <f t="shared" si="724"/>
        <v>1</v>
      </c>
      <c r="BY13189">
        <f t="shared" si="725"/>
        <v>1</v>
      </c>
    </row>
    <row r="13190" spans="1:77">
      <c r="A13190" s="33">
        <v>13185</v>
      </c>
      <c r="BP13190">
        <v>0.774308912359927</v>
      </c>
      <c r="BQ13190">
        <v>16863.4953023935</v>
      </c>
      <c r="BR13190">
        <v>1.29480038650175</v>
      </c>
      <c r="BS13190">
        <v>96099.1651314652</v>
      </c>
      <c r="BW13190" s="9">
        <v>13185</v>
      </c>
      <c r="BX13190">
        <f t="shared" si="724"/>
        <v>1</v>
      </c>
      <c r="BY13190">
        <f t="shared" si="725"/>
        <v>1</v>
      </c>
    </row>
    <row r="13191" spans="1:77">
      <c r="A13191" s="33">
        <v>13186</v>
      </c>
      <c r="BP13191">
        <v>0.87104343153317</v>
      </c>
      <c r="BQ13191">
        <v>14846.6110961044</v>
      </c>
      <c r="BR13191">
        <v>1.47473504125566</v>
      </c>
      <c r="BS13191">
        <v>81045.0350013932</v>
      </c>
      <c r="BW13191" s="9">
        <v>13186</v>
      </c>
      <c r="BX13191">
        <f t="shared" ref="BX13191:BX13254" si="726">IF(BU13191=MAX($BU13191:$BV13191),1,0)</f>
        <v>1</v>
      </c>
      <c r="BY13191">
        <f t="shared" ref="BY13191:BY13254" si="727">IF(BV13191=MAX($BU13191:$BV13191),1,0)</f>
        <v>1</v>
      </c>
    </row>
    <row r="13192" spans="1:77">
      <c r="A13192" s="33">
        <v>13187</v>
      </c>
      <c r="BP13192">
        <v>0.787232515491549</v>
      </c>
      <c r="BQ13192">
        <v>13121.2895111166</v>
      </c>
      <c r="BR13192">
        <v>1.32488888694344</v>
      </c>
      <c r="BS13192">
        <v>92546.5076257925</v>
      </c>
      <c r="BW13192" s="9">
        <v>13187</v>
      </c>
      <c r="BX13192">
        <f t="shared" si="726"/>
        <v>1</v>
      </c>
      <c r="BY13192">
        <f t="shared" si="727"/>
        <v>1</v>
      </c>
    </row>
    <row r="13193" spans="1:77">
      <c r="A13193" s="33">
        <v>13188</v>
      </c>
      <c r="BP13193">
        <v>0.813476089608369</v>
      </c>
      <c r="BQ13193">
        <v>15344.9321352387</v>
      </c>
      <c r="BR13193">
        <v>1.40008986666671</v>
      </c>
      <c r="BS13193">
        <v>77742.3378402391</v>
      </c>
      <c r="BW13193" s="9">
        <v>13188</v>
      </c>
      <c r="BX13193">
        <f t="shared" si="726"/>
        <v>1</v>
      </c>
      <c r="BY13193">
        <f t="shared" si="727"/>
        <v>1</v>
      </c>
    </row>
    <row r="13194" spans="1:77">
      <c r="A13194" s="33">
        <v>13189</v>
      </c>
      <c r="BP13194">
        <v>0.81728248553195</v>
      </c>
      <c r="BQ13194">
        <v>14742.1990512083</v>
      </c>
      <c r="BR13194">
        <v>1.36355332411038</v>
      </c>
      <c r="BS13194">
        <v>97608.4580421252</v>
      </c>
      <c r="BW13194" s="9">
        <v>13189</v>
      </c>
      <c r="BX13194">
        <f t="shared" si="726"/>
        <v>1</v>
      </c>
      <c r="BY13194">
        <f t="shared" si="727"/>
        <v>1</v>
      </c>
    </row>
    <row r="13195" spans="1:77">
      <c r="A13195" s="33">
        <v>13190</v>
      </c>
      <c r="BP13195">
        <v>0.777899403414026</v>
      </c>
      <c r="BQ13195">
        <v>15246.6101775737</v>
      </c>
      <c r="BR13195">
        <v>1.31816501543179</v>
      </c>
      <c r="BS13195">
        <v>98978.4819609576</v>
      </c>
      <c r="BW13195" s="9">
        <v>13190</v>
      </c>
      <c r="BX13195">
        <f t="shared" si="726"/>
        <v>1</v>
      </c>
      <c r="BY13195">
        <f t="shared" si="727"/>
        <v>1</v>
      </c>
    </row>
    <row r="13196" spans="1:77">
      <c r="A13196" s="33">
        <v>13191</v>
      </c>
      <c r="BP13196">
        <v>0.791137098348123</v>
      </c>
      <c r="BQ13196">
        <v>21403.4588827371</v>
      </c>
      <c r="BR13196">
        <v>1.35025018438479</v>
      </c>
      <c r="BS13196">
        <v>90878.1467231093</v>
      </c>
      <c r="BW13196" s="9">
        <v>13191</v>
      </c>
      <c r="BX13196">
        <f t="shared" si="726"/>
        <v>1</v>
      </c>
      <c r="BY13196">
        <f t="shared" si="727"/>
        <v>1</v>
      </c>
    </row>
    <row r="13197" spans="1:77">
      <c r="A13197" s="33">
        <v>13192</v>
      </c>
      <c r="BP13197">
        <v>0.776199380765707</v>
      </c>
      <c r="BQ13197">
        <v>14703.0761486683</v>
      </c>
      <c r="BR13197">
        <v>1.34375289978622</v>
      </c>
      <c r="BS13197">
        <v>95866.5606220456</v>
      </c>
      <c r="BW13197" s="9">
        <v>13192</v>
      </c>
      <c r="BX13197">
        <f t="shared" si="726"/>
        <v>1</v>
      </c>
      <c r="BY13197">
        <f t="shared" si="727"/>
        <v>1</v>
      </c>
    </row>
    <row r="13198" spans="1:77">
      <c r="A13198" s="33">
        <v>13193</v>
      </c>
      <c r="BP13198">
        <v>0.812841305957809</v>
      </c>
      <c r="BQ13198">
        <v>24273.4646218516</v>
      </c>
      <c r="BR13198">
        <v>1.37752184873008</v>
      </c>
      <c r="BS13198">
        <v>92021.413176361</v>
      </c>
      <c r="BW13198" s="9">
        <v>13193</v>
      </c>
      <c r="BX13198">
        <f t="shared" si="726"/>
        <v>1</v>
      </c>
      <c r="BY13198">
        <f t="shared" si="727"/>
        <v>1</v>
      </c>
    </row>
    <row r="13199" spans="1:77">
      <c r="A13199" s="33">
        <v>13194</v>
      </c>
      <c r="BP13199">
        <v>0.806749834807437</v>
      </c>
      <c r="BQ13199">
        <v>17016.2560048558</v>
      </c>
      <c r="BR13199">
        <v>1.38098737292829</v>
      </c>
      <c r="BS13199">
        <v>83954.9584187281</v>
      </c>
      <c r="BW13199" s="9">
        <v>13194</v>
      </c>
      <c r="BX13199">
        <f t="shared" si="726"/>
        <v>1</v>
      </c>
      <c r="BY13199">
        <f t="shared" si="727"/>
        <v>1</v>
      </c>
    </row>
    <row r="13200" spans="1:77">
      <c r="A13200" s="33">
        <v>13195</v>
      </c>
      <c r="BP13200">
        <v>0.78857388194214</v>
      </c>
      <c r="BQ13200">
        <v>15668.0041683389</v>
      </c>
      <c r="BR13200">
        <v>1.34904484376012</v>
      </c>
      <c r="BS13200">
        <v>79194.2598818634</v>
      </c>
      <c r="BW13200" s="9">
        <v>13195</v>
      </c>
      <c r="BX13200">
        <f t="shared" si="726"/>
        <v>1</v>
      </c>
      <c r="BY13200">
        <f t="shared" si="727"/>
        <v>1</v>
      </c>
    </row>
    <row r="13201" spans="1:77">
      <c r="A13201" s="33">
        <v>13196</v>
      </c>
      <c r="BP13201">
        <v>0.847829145944067</v>
      </c>
      <c r="BQ13201">
        <v>12578.4833560648</v>
      </c>
      <c r="BR13201">
        <v>1.45207778530145</v>
      </c>
      <c r="BS13201">
        <v>97648.9110951709</v>
      </c>
      <c r="BW13201" s="9">
        <v>13196</v>
      </c>
      <c r="BX13201">
        <f t="shared" si="726"/>
        <v>1</v>
      </c>
      <c r="BY13201">
        <f t="shared" si="727"/>
        <v>1</v>
      </c>
    </row>
    <row r="13202" spans="1:77">
      <c r="A13202" s="33">
        <v>13197</v>
      </c>
      <c r="BP13202">
        <v>0.764521380373189</v>
      </c>
      <c r="BQ13202">
        <v>16419.6614913814</v>
      </c>
      <c r="BR13202">
        <v>1.32081184235271</v>
      </c>
      <c r="BS13202">
        <v>100844.282351564</v>
      </c>
      <c r="BW13202" s="9">
        <v>13197</v>
      </c>
      <c r="BX13202">
        <f t="shared" si="726"/>
        <v>1</v>
      </c>
      <c r="BY13202">
        <f t="shared" si="727"/>
        <v>1</v>
      </c>
    </row>
    <row r="13203" spans="1:77">
      <c r="A13203" s="33">
        <v>13198</v>
      </c>
      <c r="BP13203">
        <v>0.768624084696919</v>
      </c>
      <c r="BQ13203">
        <v>14918.0786466963</v>
      </c>
      <c r="BR13203">
        <v>1.32379177189145</v>
      </c>
      <c r="BS13203">
        <v>76878.6671892586</v>
      </c>
      <c r="BW13203" s="9">
        <v>13198</v>
      </c>
      <c r="BX13203">
        <f t="shared" si="726"/>
        <v>1</v>
      </c>
      <c r="BY13203">
        <f t="shared" si="727"/>
        <v>1</v>
      </c>
    </row>
    <row r="13204" spans="1:77">
      <c r="A13204" s="33">
        <v>13199</v>
      </c>
      <c r="BP13204">
        <v>0.827983285997907</v>
      </c>
      <c r="BQ13204">
        <v>16281.4772385134</v>
      </c>
      <c r="BR13204">
        <v>1.44616195825496</v>
      </c>
      <c r="BS13204">
        <v>81333.6251472801</v>
      </c>
      <c r="BW13204" s="9">
        <v>13199</v>
      </c>
      <c r="BX13204">
        <f t="shared" si="726"/>
        <v>1</v>
      </c>
      <c r="BY13204">
        <f t="shared" si="727"/>
        <v>1</v>
      </c>
    </row>
    <row r="13205" spans="1:77">
      <c r="A13205" s="33">
        <v>13200</v>
      </c>
      <c r="BP13205">
        <v>0.809880533498983</v>
      </c>
      <c r="BQ13205">
        <v>15271.0414803899</v>
      </c>
      <c r="BR13205">
        <v>1.39294645326321</v>
      </c>
      <c r="BS13205">
        <v>79957.4325295153</v>
      </c>
      <c r="BW13205" s="9">
        <v>13200</v>
      </c>
      <c r="BX13205">
        <f t="shared" si="726"/>
        <v>1</v>
      </c>
      <c r="BY13205">
        <f t="shared" si="727"/>
        <v>1</v>
      </c>
    </row>
    <row r="13206" spans="1:77">
      <c r="A13206" s="33">
        <v>13201</v>
      </c>
      <c r="BP13206">
        <v>0.720831932482682</v>
      </c>
      <c r="BQ13206">
        <v>15061.345178032</v>
      </c>
      <c r="BR13206">
        <v>1.23036988939368</v>
      </c>
      <c r="BS13206">
        <v>80671.5437683427</v>
      </c>
      <c r="BW13206" s="9">
        <v>13201</v>
      </c>
      <c r="BX13206">
        <f t="shared" si="726"/>
        <v>1</v>
      </c>
      <c r="BY13206">
        <f t="shared" si="727"/>
        <v>1</v>
      </c>
    </row>
    <row r="13207" spans="1:77">
      <c r="A13207" s="33">
        <v>13202</v>
      </c>
      <c r="BP13207">
        <v>0.810966687709781</v>
      </c>
      <c r="BQ13207">
        <v>18214.9054728087</v>
      </c>
      <c r="BR13207">
        <v>1.41276669771648</v>
      </c>
      <c r="BS13207">
        <v>85112.2742513922</v>
      </c>
      <c r="BW13207" s="9">
        <v>13202</v>
      </c>
      <c r="BX13207">
        <f t="shared" si="726"/>
        <v>1</v>
      </c>
      <c r="BY13207">
        <f t="shared" si="727"/>
        <v>1</v>
      </c>
    </row>
    <row r="13208" spans="1:77">
      <c r="A13208" s="33">
        <v>13203</v>
      </c>
      <c r="BP13208">
        <v>0.762929930458643</v>
      </c>
      <c r="BQ13208">
        <v>14692.4979261501</v>
      </c>
      <c r="BR13208">
        <v>1.30688755320108</v>
      </c>
      <c r="BS13208">
        <v>82215.6537478705</v>
      </c>
      <c r="BW13208" s="9">
        <v>13203</v>
      </c>
      <c r="BX13208">
        <f t="shared" si="726"/>
        <v>1</v>
      </c>
      <c r="BY13208">
        <f t="shared" si="727"/>
        <v>1</v>
      </c>
    </row>
    <row r="13209" spans="1:77">
      <c r="A13209" s="33">
        <v>13204</v>
      </c>
      <c r="BP13209">
        <v>0.864766143426504</v>
      </c>
      <c r="BQ13209">
        <v>14605.9755871342</v>
      </c>
      <c r="BR13209">
        <v>1.48400613306134</v>
      </c>
      <c r="BS13209">
        <v>78746.3482986163</v>
      </c>
      <c r="BW13209" s="9">
        <v>13204</v>
      </c>
      <c r="BX13209">
        <f t="shared" si="726"/>
        <v>1</v>
      </c>
      <c r="BY13209">
        <f t="shared" si="727"/>
        <v>1</v>
      </c>
    </row>
    <row r="13210" spans="1:77">
      <c r="A13210" s="33">
        <v>13205</v>
      </c>
      <c r="BP13210">
        <v>0.821063370379328</v>
      </c>
      <c r="BQ13210">
        <v>15043.2278271197</v>
      </c>
      <c r="BR13210">
        <v>1.41616276320353</v>
      </c>
      <c r="BS13210">
        <v>77649.5726103036</v>
      </c>
      <c r="BW13210" s="9">
        <v>13205</v>
      </c>
      <c r="BX13210">
        <f t="shared" si="726"/>
        <v>1</v>
      </c>
      <c r="BY13210">
        <f t="shared" si="727"/>
        <v>1</v>
      </c>
    </row>
    <row r="13211" spans="1:77">
      <c r="A13211" s="33">
        <v>13206</v>
      </c>
      <c r="BP13211">
        <v>0.803437154508688</v>
      </c>
      <c r="BQ13211">
        <v>23648.0650579679</v>
      </c>
      <c r="BR13211">
        <v>1.36492177017891</v>
      </c>
      <c r="BS13211">
        <v>88510.5245696779</v>
      </c>
      <c r="BW13211" s="9">
        <v>13206</v>
      </c>
      <c r="BX13211">
        <f t="shared" si="726"/>
        <v>1</v>
      </c>
      <c r="BY13211">
        <f t="shared" si="727"/>
        <v>1</v>
      </c>
    </row>
    <row r="13212" spans="1:77">
      <c r="A13212" s="33">
        <v>13207</v>
      </c>
      <c r="BP13212">
        <v>0.846458837404089</v>
      </c>
      <c r="BQ13212">
        <v>14722.0566417942</v>
      </c>
      <c r="BR13212">
        <v>1.48616044519788</v>
      </c>
      <c r="BS13212">
        <v>78980.2754190136</v>
      </c>
      <c r="BW13212" s="9">
        <v>13207</v>
      </c>
      <c r="BX13212">
        <f t="shared" si="726"/>
        <v>1</v>
      </c>
      <c r="BY13212">
        <f t="shared" si="727"/>
        <v>1</v>
      </c>
    </row>
    <row r="13213" spans="1:77">
      <c r="A13213" s="33">
        <v>13208</v>
      </c>
      <c r="BP13213">
        <v>0.86609919384169</v>
      </c>
      <c r="BQ13213">
        <v>13746.0042113926</v>
      </c>
      <c r="BR13213">
        <v>1.50157518011247</v>
      </c>
      <c r="BS13213">
        <v>77933.5584296462</v>
      </c>
      <c r="BW13213" s="9">
        <v>13208</v>
      </c>
      <c r="BX13213">
        <f t="shared" si="726"/>
        <v>1</v>
      </c>
      <c r="BY13213">
        <f t="shared" si="727"/>
        <v>1</v>
      </c>
    </row>
    <row r="13214" spans="1:77">
      <c r="A13214" s="33">
        <v>13209</v>
      </c>
      <c r="BP13214">
        <v>0.828234719642203</v>
      </c>
      <c r="BQ13214">
        <v>14703.6008773758</v>
      </c>
      <c r="BR13214">
        <v>1.41885954104181</v>
      </c>
      <c r="BS13214">
        <v>99632.1958750046</v>
      </c>
      <c r="BW13214" s="9">
        <v>13209</v>
      </c>
      <c r="BX13214">
        <f t="shared" si="726"/>
        <v>1</v>
      </c>
      <c r="BY13214">
        <f t="shared" si="727"/>
        <v>1</v>
      </c>
    </row>
    <row r="13215" spans="1:77">
      <c r="A13215" s="33">
        <v>13210</v>
      </c>
      <c r="BP13215">
        <v>0.821751467635731</v>
      </c>
      <c r="BQ13215">
        <v>16882.0849378628</v>
      </c>
      <c r="BR13215">
        <v>1.43121582808599</v>
      </c>
      <c r="BS13215">
        <v>84127.644064703</v>
      </c>
      <c r="BW13215" s="9">
        <v>13210</v>
      </c>
      <c r="BX13215">
        <f t="shared" si="726"/>
        <v>1</v>
      </c>
      <c r="BY13215">
        <f t="shared" si="727"/>
        <v>1</v>
      </c>
    </row>
    <row r="13216" spans="1:77">
      <c r="A13216" s="33">
        <v>13211</v>
      </c>
      <c r="BP13216">
        <v>0.824650883844265</v>
      </c>
      <c r="BQ13216">
        <v>13648.4322217551</v>
      </c>
      <c r="BR13216">
        <v>1.42173320565001</v>
      </c>
      <c r="BS13216">
        <v>98688.0225417338</v>
      </c>
      <c r="BW13216" s="9">
        <v>13211</v>
      </c>
      <c r="BX13216">
        <f t="shared" si="726"/>
        <v>1</v>
      </c>
      <c r="BY13216">
        <f t="shared" si="727"/>
        <v>1</v>
      </c>
    </row>
    <row r="13217" spans="1:77">
      <c r="A13217" s="33">
        <v>13212</v>
      </c>
      <c r="BP13217">
        <v>0.796219930924936</v>
      </c>
      <c r="BQ13217">
        <v>15051.3553390755</v>
      </c>
      <c r="BR13217">
        <v>1.37090299026359</v>
      </c>
      <c r="BS13217">
        <v>96020.2966762379</v>
      </c>
      <c r="BW13217" s="9">
        <v>13212</v>
      </c>
      <c r="BX13217">
        <f t="shared" si="726"/>
        <v>1</v>
      </c>
      <c r="BY13217">
        <f t="shared" si="727"/>
        <v>1</v>
      </c>
    </row>
    <row r="13218" spans="1:77">
      <c r="A13218" s="33">
        <v>13213</v>
      </c>
      <c r="BP13218">
        <v>0.790101235955478</v>
      </c>
      <c r="BQ13218">
        <v>16027.4629381883</v>
      </c>
      <c r="BR13218">
        <v>1.33258696249848</v>
      </c>
      <c r="BS13218">
        <v>101386.678798906</v>
      </c>
      <c r="BW13218" s="9">
        <v>13213</v>
      </c>
      <c r="BX13218">
        <f t="shared" si="726"/>
        <v>1</v>
      </c>
      <c r="BY13218">
        <f t="shared" si="727"/>
        <v>1</v>
      </c>
    </row>
    <row r="13219" spans="1:77">
      <c r="A13219" s="33">
        <v>13214</v>
      </c>
      <c r="BP13219">
        <v>0.770585949908523</v>
      </c>
      <c r="BQ13219">
        <v>13771.2025957855</v>
      </c>
      <c r="BR13219">
        <v>1.30366042344278</v>
      </c>
      <c r="BS13219">
        <v>76262.8804862274</v>
      </c>
      <c r="BW13219" s="9">
        <v>13214</v>
      </c>
      <c r="BX13219">
        <f t="shared" si="726"/>
        <v>1</v>
      </c>
      <c r="BY13219">
        <f t="shared" si="727"/>
        <v>1</v>
      </c>
    </row>
    <row r="13220" spans="1:77">
      <c r="A13220" s="33">
        <v>13215</v>
      </c>
      <c r="BP13220">
        <v>0.772265356654926</v>
      </c>
      <c r="BQ13220">
        <v>15420.1333313864</v>
      </c>
      <c r="BR13220">
        <v>1.30540756844222</v>
      </c>
      <c r="BS13220">
        <v>96830.0537569333</v>
      </c>
      <c r="BW13220" s="9">
        <v>13215</v>
      </c>
      <c r="BX13220">
        <f t="shared" si="726"/>
        <v>1</v>
      </c>
      <c r="BY13220">
        <f t="shared" si="727"/>
        <v>1</v>
      </c>
    </row>
    <row r="13221" spans="1:77">
      <c r="A13221" s="33">
        <v>13216</v>
      </c>
      <c r="BP13221">
        <v>0.802804098992202</v>
      </c>
      <c r="BQ13221">
        <v>12230.7076319198</v>
      </c>
      <c r="BR13221">
        <v>1.38788360758003</v>
      </c>
      <c r="BS13221">
        <v>77382.8646375997</v>
      </c>
      <c r="BW13221" s="9">
        <v>13216</v>
      </c>
      <c r="BX13221">
        <f t="shared" si="726"/>
        <v>1</v>
      </c>
      <c r="BY13221">
        <f t="shared" si="727"/>
        <v>1</v>
      </c>
    </row>
    <row r="13222" spans="1:77">
      <c r="A13222" s="33">
        <v>13217</v>
      </c>
      <c r="BP13222">
        <v>0.783426523196103</v>
      </c>
      <c r="BQ13222">
        <v>13866.6635642085</v>
      </c>
      <c r="BR13222">
        <v>1.35072315197145</v>
      </c>
      <c r="BS13222">
        <v>79643.8167489523</v>
      </c>
      <c r="BW13222" s="9">
        <v>13217</v>
      </c>
      <c r="BX13222">
        <f t="shared" si="726"/>
        <v>1</v>
      </c>
      <c r="BY13222">
        <f t="shared" si="727"/>
        <v>1</v>
      </c>
    </row>
    <row r="13223" spans="1:77">
      <c r="A13223" s="33">
        <v>13218</v>
      </c>
      <c r="BP13223">
        <v>0.794155858753683</v>
      </c>
      <c r="BQ13223">
        <v>14834.232110605</v>
      </c>
      <c r="BR13223">
        <v>1.3513525173486</v>
      </c>
      <c r="BS13223">
        <v>79410.9546280028</v>
      </c>
      <c r="BW13223" s="9">
        <v>13218</v>
      </c>
      <c r="BX13223">
        <f t="shared" si="726"/>
        <v>1</v>
      </c>
      <c r="BY13223">
        <f t="shared" si="727"/>
        <v>1</v>
      </c>
    </row>
    <row r="13224" spans="1:77">
      <c r="A13224" s="33">
        <v>13219</v>
      </c>
      <c r="BP13224">
        <v>0.831600158347517</v>
      </c>
      <c r="BQ13224">
        <v>11686.0223558049</v>
      </c>
      <c r="BR13224">
        <v>1.42918780196588</v>
      </c>
      <c r="BS13224">
        <v>72549.3756563055</v>
      </c>
      <c r="BW13224" s="9">
        <v>13219</v>
      </c>
      <c r="BX13224">
        <f t="shared" si="726"/>
        <v>1</v>
      </c>
      <c r="BY13224">
        <f t="shared" si="727"/>
        <v>1</v>
      </c>
    </row>
    <row r="13225" spans="1:77">
      <c r="A13225" s="33">
        <v>13220</v>
      </c>
      <c r="BP13225">
        <v>0.753275153121824</v>
      </c>
      <c r="BQ13225">
        <v>14047.0077879245</v>
      </c>
      <c r="BR13225">
        <v>1.26424793339166</v>
      </c>
      <c r="BS13225">
        <v>96883.5341708168</v>
      </c>
      <c r="BW13225" s="9">
        <v>13220</v>
      </c>
      <c r="BX13225">
        <f t="shared" si="726"/>
        <v>1</v>
      </c>
      <c r="BY13225">
        <f t="shared" si="727"/>
        <v>1</v>
      </c>
    </row>
    <row r="13226" spans="1:77">
      <c r="A13226" s="33">
        <v>13221</v>
      </c>
      <c r="BP13226">
        <v>0.789313320292308</v>
      </c>
      <c r="BQ13226">
        <v>21743.2084325734</v>
      </c>
      <c r="BR13226">
        <v>1.36417647499508</v>
      </c>
      <c r="BS13226">
        <v>107304.830206154</v>
      </c>
      <c r="BW13226" s="9">
        <v>13221</v>
      </c>
      <c r="BX13226">
        <f t="shared" si="726"/>
        <v>1</v>
      </c>
      <c r="BY13226">
        <f t="shared" si="727"/>
        <v>1</v>
      </c>
    </row>
    <row r="13227" spans="1:77">
      <c r="A13227" s="33">
        <v>13222</v>
      </c>
      <c r="BP13227">
        <v>0.839577332686836</v>
      </c>
      <c r="BQ13227">
        <v>18299.7444326339</v>
      </c>
      <c r="BR13227">
        <v>1.45612646252405</v>
      </c>
      <c r="BS13227">
        <v>84801.1539345535</v>
      </c>
      <c r="BW13227" s="9">
        <v>13222</v>
      </c>
      <c r="BX13227">
        <f t="shared" si="726"/>
        <v>1</v>
      </c>
      <c r="BY13227">
        <f t="shared" si="727"/>
        <v>1</v>
      </c>
    </row>
    <row r="13228" spans="1:77">
      <c r="A13228" s="33">
        <v>13223</v>
      </c>
      <c r="BP13228">
        <v>0.830895377012831</v>
      </c>
      <c r="BQ13228">
        <v>14454.5014800558</v>
      </c>
      <c r="BR13228">
        <v>1.42439244280396</v>
      </c>
      <c r="BS13228">
        <v>79608.5318754675</v>
      </c>
      <c r="BW13228" s="9">
        <v>13223</v>
      </c>
      <c r="BX13228">
        <f t="shared" si="726"/>
        <v>1</v>
      </c>
      <c r="BY13228">
        <f t="shared" si="727"/>
        <v>1</v>
      </c>
    </row>
    <row r="13229" spans="1:77">
      <c r="A13229" s="33">
        <v>13224</v>
      </c>
      <c r="BP13229">
        <v>0.810172691307037</v>
      </c>
      <c r="BQ13229">
        <v>15628.4855356784</v>
      </c>
      <c r="BR13229">
        <v>1.41113802516017</v>
      </c>
      <c r="BS13229">
        <v>80971.1879056017</v>
      </c>
      <c r="BW13229" s="9">
        <v>13224</v>
      </c>
      <c r="BX13229">
        <f t="shared" si="726"/>
        <v>1</v>
      </c>
      <c r="BY13229">
        <f t="shared" si="727"/>
        <v>1</v>
      </c>
    </row>
    <row r="13230" spans="1:77">
      <c r="A13230" s="33">
        <v>13225</v>
      </c>
      <c r="BP13230">
        <v>0.843257843034914</v>
      </c>
      <c r="BQ13230">
        <v>19406.4754700418</v>
      </c>
      <c r="BR13230">
        <v>1.45747017729578</v>
      </c>
      <c r="BS13230">
        <v>112205.702487175</v>
      </c>
      <c r="BW13230" s="9">
        <v>13225</v>
      </c>
      <c r="BX13230">
        <f t="shared" si="726"/>
        <v>1</v>
      </c>
      <c r="BY13230">
        <f t="shared" si="727"/>
        <v>1</v>
      </c>
    </row>
    <row r="13231" spans="1:77">
      <c r="A13231" s="33">
        <v>13226</v>
      </c>
      <c r="BP13231">
        <v>0.839764425109616</v>
      </c>
      <c r="BQ13231">
        <v>13232.9858634824</v>
      </c>
      <c r="BR13231">
        <v>1.48450504773726</v>
      </c>
      <c r="BS13231">
        <v>78222.8815950636</v>
      </c>
      <c r="BW13231" s="9">
        <v>13226</v>
      </c>
      <c r="BX13231">
        <f t="shared" si="726"/>
        <v>1</v>
      </c>
      <c r="BY13231">
        <f t="shared" si="727"/>
        <v>1</v>
      </c>
    </row>
    <row r="13232" spans="1:77">
      <c r="A13232" s="33">
        <v>13227</v>
      </c>
      <c r="BP13232">
        <v>0.813775200375958</v>
      </c>
      <c r="BQ13232">
        <v>17007.9548007393</v>
      </c>
      <c r="BR13232">
        <v>1.40588936468309</v>
      </c>
      <c r="BS13232">
        <v>84287.3634208225</v>
      </c>
      <c r="BW13232" s="9">
        <v>13227</v>
      </c>
      <c r="BX13232">
        <f t="shared" si="726"/>
        <v>1</v>
      </c>
      <c r="BY13232">
        <f t="shared" si="727"/>
        <v>1</v>
      </c>
    </row>
    <row r="13233" spans="1:77">
      <c r="A13233" s="33">
        <v>13228</v>
      </c>
      <c r="BP13233">
        <v>0.79986032162787</v>
      </c>
      <c r="BQ13233">
        <v>11750.0533464227</v>
      </c>
      <c r="BR13233">
        <v>1.36551025300572</v>
      </c>
      <c r="BS13233">
        <v>93436.942778142</v>
      </c>
      <c r="BW13233" s="9">
        <v>13228</v>
      </c>
      <c r="BX13233">
        <f t="shared" si="726"/>
        <v>1</v>
      </c>
      <c r="BY13233">
        <f t="shared" si="727"/>
        <v>1</v>
      </c>
    </row>
    <row r="13234" spans="1:77">
      <c r="A13234" s="33">
        <v>13229</v>
      </c>
      <c r="BP13234">
        <v>0.770039241593289</v>
      </c>
      <c r="BQ13234">
        <v>16486.6911745807</v>
      </c>
      <c r="BR13234">
        <v>1.32813129086016</v>
      </c>
      <c r="BS13234">
        <v>82400.9063384999</v>
      </c>
      <c r="BW13234" s="9">
        <v>13229</v>
      </c>
      <c r="BX13234">
        <f t="shared" si="726"/>
        <v>1</v>
      </c>
      <c r="BY13234">
        <f t="shared" si="727"/>
        <v>1</v>
      </c>
    </row>
    <row r="13235" spans="1:77">
      <c r="A13235" s="33">
        <v>13230</v>
      </c>
      <c r="BP13235">
        <v>0.782475805618286</v>
      </c>
      <c r="BQ13235">
        <v>14777.6262626691</v>
      </c>
      <c r="BR13235">
        <v>1.32519358159057</v>
      </c>
      <c r="BS13235">
        <v>80348.8217677371</v>
      </c>
      <c r="BW13235" s="9">
        <v>13230</v>
      </c>
      <c r="BX13235">
        <f t="shared" si="726"/>
        <v>1</v>
      </c>
      <c r="BY13235">
        <f t="shared" si="727"/>
        <v>1</v>
      </c>
    </row>
    <row r="13236" spans="1:77">
      <c r="A13236" s="33">
        <v>13231</v>
      </c>
      <c r="BP13236">
        <v>0.764671265871904</v>
      </c>
      <c r="BQ13236">
        <v>18633.1142830871</v>
      </c>
      <c r="BR13236">
        <v>1.32579019313242</v>
      </c>
      <c r="BS13236">
        <v>106677.615827049</v>
      </c>
      <c r="BW13236" s="9">
        <v>13231</v>
      </c>
      <c r="BX13236">
        <f t="shared" si="726"/>
        <v>1</v>
      </c>
      <c r="BY13236">
        <f t="shared" si="727"/>
        <v>1</v>
      </c>
    </row>
    <row r="13237" spans="1:77">
      <c r="A13237" s="33">
        <v>13232</v>
      </c>
      <c r="BP13237">
        <v>0.818068453290807</v>
      </c>
      <c r="BQ13237">
        <v>14423.6021577136</v>
      </c>
      <c r="BR13237">
        <v>1.43040170653335</v>
      </c>
      <c r="BS13237">
        <v>100430.04267558</v>
      </c>
      <c r="BW13237" s="9">
        <v>13232</v>
      </c>
      <c r="BX13237">
        <f t="shared" si="726"/>
        <v>1</v>
      </c>
      <c r="BY13237">
        <f t="shared" si="727"/>
        <v>1</v>
      </c>
    </row>
    <row r="13238" spans="1:77">
      <c r="A13238" s="33">
        <v>13233</v>
      </c>
      <c r="BP13238">
        <v>0.828000641760226</v>
      </c>
      <c r="BQ13238">
        <v>12230.9598837953</v>
      </c>
      <c r="BR13238">
        <v>1.42585380782512</v>
      </c>
      <c r="BS13238">
        <v>72958.9257922015</v>
      </c>
      <c r="BW13238" s="9">
        <v>13233</v>
      </c>
      <c r="BX13238">
        <f t="shared" si="726"/>
        <v>1</v>
      </c>
      <c r="BY13238">
        <f t="shared" si="727"/>
        <v>1</v>
      </c>
    </row>
    <row r="13239" spans="1:77">
      <c r="A13239" s="33">
        <v>13234</v>
      </c>
      <c r="BP13239">
        <v>0.804903766697596</v>
      </c>
      <c r="BQ13239">
        <v>9586.79544787087</v>
      </c>
      <c r="BR13239">
        <v>1.38673871904731</v>
      </c>
      <c r="BS13239">
        <v>71334.4320608592</v>
      </c>
      <c r="BW13239" s="9">
        <v>13234</v>
      </c>
      <c r="BX13239">
        <f t="shared" si="726"/>
        <v>1</v>
      </c>
      <c r="BY13239">
        <f t="shared" si="727"/>
        <v>1</v>
      </c>
    </row>
    <row r="13240" spans="1:77">
      <c r="A13240" s="33">
        <v>13235</v>
      </c>
      <c r="BP13240">
        <v>0.812938805918496</v>
      </c>
      <c r="BQ13240">
        <v>13364.2287046192</v>
      </c>
      <c r="BR13240">
        <v>1.38359608709493</v>
      </c>
      <c r="BS13240">
        <v>79114.122804417</v>
      </c>
      <c r="BW13240" s="9">
        <v>13235</v>
      </c>
      <c r="BX13240">
        <f t="shared" si="726"/>
        <v>1</v>
      </c>
      <c r="BY13240">
        <f t="shared" si="727"/>
        <v>1</v>
      </c>
    </row>
    <row r="13241" spans="1:77">
      <c r="A13241" s="33">
        <v>13236</v>
      </c>
      <c r="BP13241">
        <v>0.776716854886022</v>
      </c>
      <c r="BQ13241">
        <v>13770.481891872</v>
      </c>
      <c r="BR13241">
        <v>1.33725869481397</v>
      </c>
      <c r="BS13241">
        <v>96419.9507855603</v>
      </c>
      <c r="BW13241" s="9">
        <v>13236</v>
      </c>
      <c r="BX13241">
        <f t="shared" si="726"/>
        <v>1</v>
      </c>
      <c r="BY13241">
        <f t="shared" si="727"/>
        <v>1</v>
      </c>
    </row>
    <row r="13242" spans="1:77">
      <c r="A13242" s="33">
        <v>13237</v>
      </c>
      <c r="BP13242">
        <v>0.813917291291768</v>
      </c>
      <c r="BQ13242">
        <v>13235.2392233534</v>
      </c>
      <c r="BR13242">
        <v>1.38514150111471</v>
      </c>
      <c r="BS13242">
        <v>76939.4683342</v>
      </c>
      <c r="BW13242" s="9">
        <v>13237</v>
      </c>
      <c r="BX13242">
        <f t="shared" si="726"/>
        <v>1</v>
      </c>
      <c r="BY13242">
        <f t="shared" si="727"/>
        <v>1</v>
      </c>
    </row>
    <row r="13243" spans="1:77">
      <c r="A13243" s="33">
        <v>13238</v>
      </c>
      <c r="BP13243">
        <v>0.830401032791892</v>
      </c>
      <c r="BQ13243">
        <v>15354.1065027126</v>
      </c>
      <c r="BR13243">
        <v>1.43728708776816</v>
      </c>
      <c r="BS13243">
        <v>84393.1552268764</v>
      </c>
      <c r="BW13243" s="9">
        <v>13238</v>
      </c>
      <c r="BX13243">
        <f t="shared" si="726"/>
        <v>1</v>
      </c>
      <c r="BY13243">
        <f t="shared" si="727"/>
        <v>1</v>
      </c>
    </row>
    <row r="13244" spans="1:77">
      <c r="A13244" s="33">
        <v>13239</v>
      </c>
      <c r="BP13244">
        <v>0.841581823586089</v>
      </c>
      <c r="BQ13244">
        <v>18423.0800249368</v>
      </c>
      <c r="BR13244">
        <v>1.48287566492046</v>
      </c>
      <c r="BS13244">
        <v>104008.909788367</v>
      </c>
      <c r="BW13244" s="9">
        <v>13239</v>
      </c>
      <c r="BX13244">
        <f t="shared" si="726"/>
        <v>1</v>
      </c>
      <c r="BY13244">
        <f t="shared" si="727"/>
        <v>1</v>
      </c>
    </row>
    <row r="13245" spans="1:77">
      <c r="A13245" s="33">
        <v>13240</v>
      </c>
      <c r="BP13245">
        <v>0.830045233899362</v>
      </c>
      <c r="BQ13245">
        <v>14793.4776611057</v>
      </c>
      <c r="BR13245">
        <v>1.44868609311774</v>
      </c>
      <c r="BS13245">
        <v>81101.0486629514</v>
      </c>
      <c r="BW13245" s="9">
        <v>13240</v>
      </c>
      <c r="BX13245">
        <f t="shared" si="726"/>
        <v>1</v>
      </c>
      <c r="BY13245">
        <f t="shared" si="727"/>
        <v>1</v>
      </c>
    </row>
    <row r="13246" spans="1:77">
      <c r="A13246" s="33">
        <v>13241</v>
      </c>
      <c r="BP13246">
        <v>0.837844036195406</v>
      </c>
      <c r="BQ13246">
        <v>16380.8357724416</v>
      </c>
      <c r="BR13246">
        <v>1.45673193591633</v>
      </c>
      <c r="BS13246">
        <v>77189.2201520705</v>
      </c>
      <c r="BW13246" s="9">
        <v>13241</v>
      </c>
      <c r="BX13246">
        <f t="shared" si="726"/>
        <v>1</v>
      </c>
      <c r="BY13246">
        <f t="shared" si="727"/>
        <v>1</v>
      </c>
    </row>
    <row r="13247" spans="1:77">
      <c r="A13247" s="33">
        <v>13242</v>
      </c>
      <c r="BP13247">
        <v>0.766269862951325</v>
      </c>
      <c r="BQ13247">
        <v>16150.7166276904</v>
      </c>
      <c r="BR13247">
        <v>1.31498739923043</v>
      </c>
      <c r="BS13247">
        <v>83685.0558298559</v>
      </c>
      <c r="BW13247" s="9">
        <v>13242</v>
      </c>
      <c r="BX13247">
        <f t="shared" si="726"/>
        <v>1</v>
      </c>
      <c r="BY13247">
        <f t="shared" si="727"/>
        <v>1</v>
      </c>
    </row>
    <row r="13248" spans="1:77">
      <c r="A13248" s="33">
        <v>13243</v>
      </c>
      <c r="BP13248">
        <v>0.772189738106415</v>
      </c>
      <c r="BQ13248">
        <v>11795.6288215714</v>
      </c>
      <c r="BR13248">
        <v>1.29382143298098</v>
      </c>
      <c r="BS13248">
        <v>75902.4685699304</v>
      </c>
      <c r="BW13248" s="9">
        <v>13243</v>
      </c>
      <c r="BX13248">
        <f t="shared" si="726"/>
        <v>1</v>
      </c>
      <c r="BY13248">
        <f t="shared" si="727"/>
        <v>1</v>
      </c>
    </row>
    <row r="13249" spans="1:77">
      <c r="A13249" s="33">
        <v>13244</v>
      </c>
      <c r="BP13249">
        <v>0.789660801699868</v>
      </c>
      <c r="BQ13249">
        <v>13136.9270891337</v>
      </c>
      <c r="BR13249">
        <v>1.36880733090212</v>
      </c>
      <c r="BS13249">
        <v>76423.1037585951</v>
      </c>
      <c r="BW13249" s="9">
        <v>13244</v>
      </c>
      <c r="BX13249">
        <f t="shared" si="726"/>
        <v>1</v>
      </c>
      <c r="BY13249">
        <f t="shared" si="727"/>
        <v>1</v>
      </c>
    </row>
    <row r="13250" spans="1:77">
      <c r="A13250" s="33">
        <v>13245</v>
      </c>
      <c r="BP13250">
        <v>0.875132048338481</v>
      </c>
      <c r="BQ13250">
        <v>14512.6553833428</v>
      </c>
      <c r="BR13250">
        <v>1.53146533419696</v>
      </c>
      <c r="BS13250">
        <v>99940.6335506884</v>
      </c>
      <c r="BW13250" s="9">
        <v>13245</v>
      </c>
      <c r="BX13250">
        <f t="shared" si="726"/>
        <v>1</v>
      </c>
      <c r="BY13250">
        <f t="shared" si="727"/>
        <v>1</v>
      </c>
    </row>
    <row r="13251" spans="1:77">
      <c r="A13251" s="33">
        <v>13246</v>
      </c>
      <c r="BP13251">
        <v>0.783907783477579</v>
      </c>
      <c r="BQ13251">
        <v>13464.944133294</v>
      </c>
      <c r="BR13251">
        <v>1.35186049720218</v>
      </c>
      <c r="BS13251">
        <v>97093.7163431149</v>
      </c>
      <c r="BW13251" s="9">
        <v>13246</v>
      </c>
      <c r="BX13251">
        <f t="shared" si="726"/>
        <v>1</v>
      </c>
      <c r="BY13251">
        <f t="shared" si="727"/>
        <v>1</v>
      </c>
    </row>
    <row r="13252" spans="1:77">
      <c r="A13252" s="33">
        <v>13247</v>
      </c>
      <c r="BP13252">
        <v>0.8021579277594</v>
      </c>
      <c r="BQ13252">
        <v>15965.1401374077</v>
      </c>
      <c r="BR13252">
        <v>1.38519200339769</v>
      </c>
      <c r="BS13252">
        <v>99563.9107758567</v>
      </c>
      <c r="BW13252" s="9">
        <v>13247</v>
      </c>
      <c r="BX13252">
        <f t="shared" si="726"/>
        <v>1</v>
      </c>
      <c r="BY13252">
        <f t="shared" si="727"/>
        <v>1</v>
      </c>
    </row>
    <row r="13253" spans="1:77">
      <c r="A13253" s="33">
        <v>13248</v>
      </c>
      <c r="BP13253">
        <v>0.853296391971241</v>
      </c>
      <c r="BQ13253">
        <v>15777.621177112</v>
      </c>
      <c r="BR13253">
        <v>1.46687902074003</v>
      </c>
      <c r="BS13253">
        <v>101716.084123041</v>
      </c>
      <c r="BW13253" s="9">
        <v>13248</v>
      </c>
      <c r="BX13253">
        <f t="shared" si="726"/>
        <v>1</v>
      </c>
      <c r="BY13253">
        <f t="shared" si="727"/>
        <v>1</v>
      </c>
    </row>
    <row r="13254" spans="1:77">
      <c r="A13254" s="33">
        <v>13249</v>
      </c>
      <c r="BP13254">
        <v>0.783214181550359</v>
      </c>
      <c r="BQ13254">
        <v>13917.1861204503</v>
      </c>
      <c r="BR13254">
        <v>1.35360828080255</v>
      </c>
      <c r="BS13254">
        <v>78244.226373464</v>
      </c>
      <c r="BW13254" s="9">
        <v>13249</v>
      </c>
      <c r="BX13254">
        <f t="shared" si="726"/>
        <v>1</v>
      </c>
      <c r="BY13254">
        <f t="shared" si="727"/>
        <v>1</v>
      </c>
    </row>
    <row r="13255" spans="1:77">
      <c r="A13255" s="33">
        <v>13250</v>
      </c>
      <c r="BP13255">
        <v>0.774793168077137</v>
      </c>
      <c r="BQ13255">
        <v>19005.4131270275</v>
      </c>
      <c r="BR13255">
        <v>1.29968804657417</v>
      </c>
      <c r="BS13255">
        <v>101346.406172313</v>
      </c>
      <c r="BW13255" s="9">
        <v>13250</v>
      </c>
      <c r="BX13255">
        <f t="shared" ref="BX13255:BX13318" si="728">IF(BU13255=MAX($BU13255:$BV13255),1,0)</f>
        <v>1</v>
      </c>
      <c r="BY13255">
        <f t="shared" ref="BY13255:BY13318" si="729">IF(BV13255=MAX($BU13255:$BV13255),1,0)</f>
        <v>1</v>
      </c>
    </row>
    <row r="13256" spans="1:77">
      <c r="A13256" s="33">
        <v>13251</v>
      </c>
      <c r="BP13256">
        <v>0.760073056831709</v>
      </c>
      <c r="BQ13256">
        <v>14902.8140117176</v>
      </c>
      <c r="BR13256">
        <v>1.32086407866545</v>
      </c>
      <c r="BS13256">
        <v>79859.8430418119</v>
      </c>
      <c r="BW13256" s="9">
        <v>13251</v>
      </c>
      <c r="BX13256">
        <f t="shared" si="728"/>
        <v>1</v>
      </c>
      <c r="BY13256">
        <f t="shared" si="729"/>
        <v>1</v>
      </c>
    </row>
    <row r="13257" spans="1:77">
      <c r="A13257" s="33">
        <v>13252</v>
      </c>
      <c r="BP13257">
        <v>0.793230396791064</v>
      </c>
      <c r="BQ13257">
        <v>12337.344634314</v>
      </c>
      <c r="BR13257">
        <v>1.38284330249578</v>
      </c>
      <c r="BS13257">
        <v>76760.7203829046</v>
      </c>
      <c r="BW13257" s="9">
        <v>13252</v>
      </c>
      <c r="BX13257">
        <f t="shared" si="728"/>
        <v>1</v>
      </c>
      <c r="BY13257">
        <f t="shared" si="729"/>
        <v>1</v>
      </c>
    </row>
    <row r="13258" spans="1:77">
      <c r="A13258" s="33">
        <v>13253</v>
      </c>
      <c r="BP13258">
        <v>0.845094865369331</v>
      </c>
      <c r="BQ13258">
        <v>16066.4656591953</v>
      </c>
      <c r="BR13258">
        <v>1.46993454794956</v>
      </c>
      <c r="BS13258">
        <v>106297.87079206</v>
      </c>
      <c r="BW13258" s="9">
        <v>13253</v>
      </c>
      <c r="BX13258">
        <f t="shared" si="728"/>
        <v>1</v>
      </c>
      <c r="BY13258">
        <f t="shared" si="729"/>
        <v>1</v>
      </c>
    </row>
    <row r="13259" spans="1:77">
      <c r="A13259" s="33">
        <v>13254</v>
      </c>
      <c r="BP13259">
        <v>0.8377076172369</v>
      </c>
      <c r="BQ13259">
        <v>11590.6686339361</v>
      </c>
      <c r="BR13259">
        <v>1.41939351314746</v>
      </c>
      <c r="BS13259">
        <v>75314.2519029986</v>
      </c>
      <c r="BW13259" s="9">
        <v>13254</v>
      </c>
      <c r="BX13259">
        <f t="shared" si="728"/>
        <v>1</v>
      </c>
      <c r="BY13259">
        <f t="shared" si="729"/>
        <v>1</v>
      </c>
    </row>
    <row r="13260" spans="1:77">
      <c r="A13260" s="33">
        <v>13255</v>
      </c>
      <c r="BP13260">
        <v>0.778083218966656</v>
      </c>
      <c r="BQ13260">
        <v>18533.4330558184</v>
      </c>
      <c r="BR13260">
        <v>1.31530810698159</v>
      </c>
      <c r="BS13260">
        <v>82891.1528790211</v>
      </c>
      <c r="BW13260" s="9">
        <v>13255</v>
      </c>
      <c r="BX13260">
        <f t="shared" si="728"/>
        <v>1</v>
      </c>
      <c r="BY13260">
        <f t="shared" si="729"/>
        <v>1</v>
      </c>
    </row>
    <row r="13261" spans="1:77">
      <c r="A13261" s="33">
        <v>13256</v>
      </c>
      <c r="BP13261">
        <v>0.776353167071796</v>
      </c>
      <c r="BQ13261">
        <v>12093.8392470394</v>
      </c>
      <c r="BR13261">
        <v>1.34277644585867</v>
      </c>
      <c r="BS13261">
        <v>97266.5904999246</v>
      </c>
      <c r="BW13261" s="9">
        <v>13256</v>
      </c>
      <c r="BX13261">
        <f t="shared" si="728"/>
        <v>1</v>
      </c>
      <c r="BY13261">
        <f t="shared" si="729"/>
        <v>1</v>
      </c>
    </row>
    <row r="13262" spans="1:77">
      <c r="A13262" s="33">
        <v>13257</v>
      </c>
      <c r="BP13262">
        <v>0.848847611884355</v>
      </c>
      <c r="BQ13262">
        <v>13345.2235141198</v>
      </c>
      <c r="BR13262">
        <v>1.48156194128688</v>
      </c>
      <c r="BS13262">
        <v>97600.7159003463</v>
      </c>
      <c r="BW13262" s="9">
        <v>13257</v>
      </c>
      <c r="BX13262">
        <f t="shared" si="728"/>
        <v>1</v>
      </c>
      <c r="BY13262">
        <f t="shared" si="729"/>
        <v>1</v>
      </c>
    </row>
    <row r="13263" spans="1:77">
      <c r="A13263" s="33">
        <v>13258</v>
      </c>
      <c r="BP13263">
        <v>0.781212388552143</v>
      </c>
      <c r="BQ13263">
        <v>15779.5522371243</v>
      </c>
      <c r="BR13263">
        <v>1.35854420532623</v>
      </c>
      <c r="BS13263">
        <v>79704.7021679398</v>
      </c>
      <c r="BW13263" s="9">
        <v>13258</v>
      </c>
      <c r="BX13263">
        <f t="shared" si="728"/>
        <v>1</v>
      </c>
      <c r="BY13263">
        <f t="shared" si="729"/>
        <v>1</v>
      </c>
    </row>
    <row r="13264" spans="1:77">
      <c r="A13264" s="33">
        <v>13259</v>
      </c>
      <c r="BP13264">
        <v>0.754488565982759</v>
      </c>
      <c r="BQ13264">
        <v>13674.6124194802</v>
      </c>
      <c r="BR13264">
        <v>1.28359894995241</v>
      </c>
      <c r="BS13264">
        <v>79450.6686549534</v>
      </c>
      <c r="BW13264" s="9">
        <v>13259</v>
      </c>
      <c r="BX13264">
        <f t="shared" si="728"/>
        <v>1</v>
      </c>
      <c r="BY13264">
        <f t="shared" si="729"/>
        <v>1</v>
      </c>
    </row>
    <row r="13265" spans="1:77">
      <c r="A13265" s="33">
        <v>13260</v>
      </c>
      <c r="BP13265">
        <v>0.804542116945268</v>
      </c>
      <c r="BQ13265">
        <v>11235.3255837033</v>
      </c>
      <c r="BR13265">
        <v>1.360528002386</v>
      </c>
      <c r="BS13265">
        <v>74671.7080509558</v>
      </c>
      <c r="BW13265" s="9">
        <v>13260</v>
      </c>
      <c r="BX13265">
        <f t="shared" si="728"/>
        <v>1</v>
      </c>
      <c r="BY13265">
        <f t="shared" si="729"/>
        <v>1</v>
      </c>
    </row>
    <row r="13266" spans="1:77">
      <c r="A13266" s="33">
        <v>13261</v>
      </c>
      <c r="BP13266">
        <v>0.849732501549873</v>
      </c>
      <c r="BQ13266">
        <v>10652.6790586449</v>
      </c>
      <c r="BR13266">
        <v>1.45484534860633</v>
      </c>
      <c r="BS13266">
        <v>71362.1233093927</v>
      </c>
      <c r="BW13266" s="9">
        <v>13261</v>
      </c>
      <c r="BX13266">
        <f t="shared" si="728"/>
        <v>1</v>
      </c>
      <c r="BY13266">
        <f t="shared" si="729"/>
        <v>1</v>
      </c>
    </row>
    <row r="13267" spans="1:77">
      <c r="A13267" s="33">
        <v>13262</v>
      </c>
      <c r="BP13267">
        <v>0.832253801396891</v>
      </c>
      <c r="BQ13267">
        <v>14938.861835323</v>
      </c>
      <c r="BR13267">
        <v>1.419696798266</v>
      </c>
      <c r="BS13267">
        <v>99019.418457816</v>
      </c>
      <c r="BW13267" s="9">
        <v>13262</v>
      </c>
      <c r="BX13267">
        <f t="shared" si="728"/>
        <v>1</v>
      </c>
      <c r="BY13267">
        <f t="shared" si="729"/>
        <v>1</v>
      </c>
    </row>
    <row r="13268" spans="1:77">
      <c r="A13268" s="33">
        <v>13263</v>
      </c>
      <c r="BP13268">
        <v>0.795258254741059</v>
      </c>
      <c r="BQ13268">
        <v>10686.2515565254</v>
      </c>
      <c r="BR13268">
        <v>1.37372594536993</v>
      </c>
      <c r="BS13268">
        <v>71847.4931891669</v>
      </c>
      <c r="BW13268" s="9">
        <v>13263</v>
      </c>
      <c r="BX13268">
        <f t="shared" si="728"/>
        <v>1</v>
      </c>
      <c r="BY13268">
        <f t="shared" si="729"/>
        <v>1</v>
      </c>
    </row>
    <row r="13269" spans="1:77">
      <c r="A13269" s="33">
        <v>13264</v>
      </c>
      <c r="BP13269">
        <v>0.838510518068838</v>
      </c>
      <c r="BQ13269">
        <v>14505.4594420311</v>
      </c>
      <c r="BR13269">
        <v>1.46503770077637</v>
      </c>
      <c r="BS13269">
        <v>82533.6701626818</v>
      </c>
      <c r="BW13269" s="9">
        <v>13264</v>
      </c>
      <c r="BX13269">
        <f t="shared" si="728"/>
        <v>1</v>
      </c>
      <c r="BY13269">
        <f t="shared" si="729"/>
        <v>1</v>
      </c>
    </row>
    <row r="13270" spans="1:77">
      <c r="A13270" s="33">
        <v>13265</v>
      </c>
      <c r="BP13270">
        <v>0.834930715920898</v>
      </c>
      <c r="BQ13270">
        <v>12111.1837024683</v>
      </c>
      <c r="BR13270">
        <v>1.46647433107865</v>
      </c>
      <c r="BS13270">
        <v>94803.2320106491</v>
      </c>
      <c r="BW13270" s="9">
        <v>13265</v>
      </c>
      <c r="BX13270">
        <f t="shared" si="728"/>
        <v>1</v>
      </c>
      <c r="BY13270">
        <f t="shared" si="729"/>
        <v>1</v>
      </c>
    </row>
    <row r="13271" spans="1:77">
      <c r="A13271" s="33">
        <v>13266</v>
      </c>
      <c r="BP13271">
        <v>0.764350756540727</v>
      </c>
      <c r="BQ13271">
        <v>15651.658691926</v>
      </c>
      <c r="BR13271">
        <v>1.29019663981198</v>
      </c>
      <c r="BS13271">
        <v>98685.5755526794</v>
      </c>
      <c r="BW13271" s="9">
        <v>13266</v>
      </c>
      <c r="BX13271">
        <f t="shared" si="728"/>
        <v>1</v>
      </c>
      <c r="BY13271">
        <f t="shared" si="729"/>
        <v>1</v>
      </c>
    </row>
    <row r="13272" spans="1:77">
      <c r="A13272" s="33">
        <v>13267</v>
      </c>
      <c r="BP13272">
        <v>0.8173344444092</v>
      </c>
      <c r="BQ13272">
        <v>13816.2856939767</v>
      </c>
      <c r="BR13272">
        <v>1.419572700151</v>
      </c>
      <c r="BS13272">
        <v>75811.7118872869</v>
      </c>
      <c r="BW13272" s="9">
        <v>13267</v>
      </c>
      <c r="BX13272">
        <f t="shared" si="728"/>
        <v>1</v>
      </c>
      <c r="BY13272">
        <f t="shared" si="729"/>
        <v>1</v>
      </c>
    </row>
    <row r="13273" spans="1:77">
      <c r="A13273" s="33">
        <v>13268</v>
      </c>
      <c r="BP13273">
        <v>0.856001129208363</v>
      </c>
      <c r="BQ13273">
        <v>12755.6388532021</v>
      </c>
      <c r="BR13273">
        <v>1.48053376280924</v>
      </c>
      <c r="BS13273">
        <v>76335.9937807401</v>
      </c>
      <c r="BW13273" s="9">
        <v>13268</v>
      </c>
      <c r="BX13273">
        <f t="shared" si="728"/>
        <v>1</v>
      </c>
      <c r="BY13273">
        <f t="shared" si="729"/>
        <v>1</v>
      </c>
    </row>
    <row r="13274" spans="1:77">
      <c r="A13274" s="33">
        <v>13269</v>
      </c>
      <c r="BP13274">
        <v>0.803237064408393</v>
      </c>
      <c r="BQ13274">
        <v>12293.4195249933</v>
      </c>
      <c r="BR13274">
        <v>1.36417477127377</v>
      </c>
      <c r="BS13274">
        <v>75350.0874242182</v>
      </c>
      <c r="BW13274" s="9">
        <v>13269</v>
      </c>
      <c r="BX13274">
        <f t="shared" si="728"/>
        <v>1</v>
      </c>
      <c r="BY13274">
        <f t="shared" si="729"/>
        <v>1</v>
      </c>
    </row>
    <row r="13275" spans="1:77">
      <c r="A13275" s="33">
        <v>13270</v>
      </c>
      <c r="BP13275">
        <v>0.780412877401375</v>
      </c>
      <c r="BQ13275">
        <v>15413.0437278267</v>
      </c>
      <c r="BR13275">
        <v>1.31953302537042</v>
      </c>
      <c r="BS13275">
        <v>96767.0820687332</v>
      </c>
      <c r="BW13275" s="9">
        <v>13270</v>
      </c>
      <c r="BX13275">
        <f t="shared" si="728"/>
        <v>1</v>
      </c>
      <c r="BY13275">
        <f t="shared" si="729"/>
        <v>1</v>
      </c>
    </row>
    <row r="13276" spans="1:77">
      <c r="A13276" s="33">
        <v>13271</v>
      </c>
      <c r="BP13276">
        <v>0.817874518404709</v>
      </c>
      <c r="BQ13276">
        <v>15348.4842896716</v>
      </c>
      <c r="BR13276">
        <v>1.39624915494348</v>
      </c>
      <c r="BS13276">
        <v>96749.1551717995</v>
      </c>
      <c r="BW13276" s="9">
        <v>13271</v>
      </c>
      <c r="BX13276">
        <f t="shared" si="728"/>
        <v>1</v>
      </c>
      <c r="BY13276">
        <f t="shared" si="729"/>
        <v>1</v>
      </c>
    </row>
    <row r="13277" spans="1:77">
      <c r="A13277" s="33">
        <v>13272</v>
      </c>
      <c r="BP13277">
        <v>0.820893037709314</v>
      </c>
      <c r="BQ13277">
        <v>13867.5747263339</v>
      </c>
      <c r="BR13277">
        <v>1.4384574965656</v>
      </c>
      <c r="BS13277">
        <v>79861.8714311076</v>
      </c>
      <c r="BW13277" s="9">
        <v>13272</v>
      </c>
      <c r="BX13277">
        <f t="shared" si="728"/>
        <v>1</v>
      </c>
      <c r="BY13277">
        <f t="shared" si="729"/>
        <v>1</v>
      </c>
    </row>
    <row r="13278" spans="1:77">
      <c r="A13278" s="33">
        <v>13273</v>
      </c>
      <c r="BP13278">
        <v>0.792072583996855</v>
      </c>
      <c r="BQ13278">
        <v>16313.0453752507</v>
      </c>
      <c r="BR13278">
        <v>1.3626570076877</v>
      </c>
      <c r="BS13278">
        <v>78491.9352172469</v>
      </c>
      <c r="BW13278" s="9">
        <v>13273</v>
      </c>
      <c r="BX13278">
        <f t="shared" si="728"/>
        <v>1</v>
      </c>
      <c r="BY13278">
        <f t="shared" si="729"/>
        <v>1</v>
      </c>
    </row>
    <row r="13279" spans="1:77">
      <c r="A13279" s="33">
        <v>13274</v>
      </c>
      <c r="BP13279">
        <v>0.840186494110975</v>
      </c>
      <c r="BQ13279">
        <v>14136.190804468</v>
      </c>
      <c r="BR13279">
        <v>1.44847374502947</v>
      </c>
      <c r="BS13279">
        <v>77405.1258670852</v>
      </c>
      <c r="BW13279" s="9">
        <v>13274</v>
      </c>
      <c r="BX13279">
        <f t="shared" si="728"/>
        <v>1</v>
      </c>
      <c r="BY13279">
        <f t="shared" si="729"/>
        <v>1</v>
      </c>
    </row>
    <row r="13280" spans="1:77">
      <c r="A13280" s="33">
        <v>13275</v>
      </c>
      <c r="BP13280">
        <v>0.777103076327063</v>
      </c>
      <c r="BQ13280">
        <v>12793.7737128708</v>
      </c>
      <c r="BR13280">
        <v>1.32829225060336</v>
      </c>
      <c r="BS13280">
        <v>79111.7349433109</v>
      </c>
      <c r="BW13280" s="9">
        <v>13275</v>
      </c>
      <c r="BX13280">
        <f t="shared" si="728"/>
        <v>1</v>
      </c>
      <c r="BY13280">
        <f t="shared" si="729"/>
        <v>1</v>
      </c>
    </row>
    <row r="13281" spans="1:77">
      <c r="A13281" s="33">
        <v>13276</v>
      </c>
      <c r="BP13281">
        <v>0.808564268509919</v>
      </c>
      <c r="BQ13281">
        <v>13357.6492438206</v>
      </c>
      <c r="BR13281">
        <v>1.39592445941954</v>
      </c>
      <c r="BS13281">
        <v>75939.4696612576</v>
      </c>
      <c r="BW13281" s="9">
        <v>13276</v>
      </c>
      <c r="BX13281">
        <f t="shared" si="728"/>
        <v>1</v>
      </c>
      <c r="BY13281">
        <f t="shared" si="729"/>
        <v>1</v>
      </c>
    </row>
    <row r="13282" spans="1:77">
      <c r="A13282" s="33">
        <v>13277</v>
      </c>
      <c r="BP13282">
        <v>0.82810964139465</v>
      </c>
      <c r="BQ13282">
        <v>19192.772667088</v>
      </c>
      <c r="BR13282">
        <v>1.45156284404853</v>
      </c>
      <c r="BS13282">
        <v>83666.8032252339</v>
      </c>
      <c r="BW13282" s="9">
        <v>13277</v>
      </c>
      <c r="BX13282">
        <f t="shared" si="728"/>
        <v>1</v>
      </c>
      <c r="BY13282">
        <f t="shared" si="729"/>
        <v>1</v>
      </c>
    </row>
    <row r="13283" spans="1:77">
      <c r="A13283" s="33">
        <v>13278</v>
      </c>
      <c r="BP13283">
        <v>0.824362893176811</v>
      </c>
      <c r="BQ13283">
        <v>12290.6461655764</v>
      </c>
      <c r="BR13283">
        <v>1.41191217349705</v>
      </c>
      <c r="BS13283">
        <v>73555.8237408602</v>
      </c>
      <c r="BW13283" s="9">
        <v>13278</v>
      </c>
      <c r="BX13283">
        <f t="shared" si="728"/>
        <v>1</v>
      </c>
      <c r="BY13283">
        <f t="shared" si="729"/>
        <v>1</v>
      </c>
    </row>
    <row r="13284" spans="1:77">
      <c r="A13284" s="33">
        <v>13279</v>
      </c>
      <c r="BP13284">
        <v>0.830380416386337</v>
      </c>
      <c r="BQ13284">
        <v>15663.796506562</v>
      </c>
      <c r="BR13284">
        <v>1.41084184590456</v>
      </c>
      <c r="BS13284">
        <v>80479.143194298</v>
      </c>
      <c r="BW13284" s="9">
        <v>13279</v>
      </c>
      <c r="BX13284">
        <f t="shared" si="728"/>
        <v>1</v>
      </c>
      <c r="BY13284">
        <f t="shared" si="729"/>
        <v>1</v>
      </c>
    </row>
    <row r="13285" spans="1:77">
      <c r="A13285" s="33">
        <v>13280</v>
      </c>
      <c r="BP13285">
        <v>0.835337619095703</v>
      </c>
      <c r="BQ13285">
        <v>15446.3055716497</v>
      </c>
      <c r="BR13285">
        <v>1.44170650784345</v>
      </c>
      <c r="BS13285">
        <v>78706.2860693996</v>
      </c>
      <c r="BW13285" s="9">
        <v>13280</v>
      </c>
      <c r="BX13285">
        <f t="shared" si="728"/>
        <v>1</v>
      </c>
      <c r="BY13285">
        <f t="shared" si="729"/>
        <v>1</v>
      </c>
    </row>
    <row r="13286" spans="1:77">
      <c r="A13286" s="33">
        <v>13281</v>
      </c>
      <c r="BP13286">
        <v>0.801073660227425</v>
      </c>
      <c r="BQ13286">
        <v>13501.3205597619</v>
      </c>
      <c r="BR13286">
        <v>1.3697033144543</v>
      </c>
      <c r="BS13286">
        <v>78307.5391070681</v>
      </c>
      <c r="BW13286" s="9">
        <v>13281</v>
      </c>
      <c r="BX13286">
        <f t="shared" si="728"/>
        <v>1</v>
      </c>
      <c r="BY13286">
        <f t="shared" si="729"/>
        <v>1</v>
      </c>
    </row>
    <row r="13287" spans="1:77">
      <c r="A13287" s="33">
        <v>13282</v>
      </c>
      <c r="BP13287">
        <v>0.875710132610255</v>
      </c>
      <c r="BQ13287">
        <v>17487.9216421105</v>
      </c>
      <c r="BR13287">
        <v>1.52163477462316</v>
      </c>
      <c r="BS13287">
        <v>86725.2368174478</v>
      </c>
      <c r="BW13287" s="9">
        <v>13282</v>
      </c>
      <c r="BX13287">
        <f t="shared" si="728"/>
        <v>1</v>
      </c>
      <c r="BY13287">
        <f t="shared" si="729"/>
        <v>1</v>
      </c>
    </row>
    <row r="13288" spans="1:77">
      <c r="A13288" s="33">
        <v>13283</v>
      </c>
      <c r="BP13288">
        <v>0.770888057758046</v>
      </c>
      <c r="BQ13288">
        <v>17388.894678633</v>
      </c>
      <c r="BR13288">
        <v>1.33426563307123</v>
      </c>
      <c r="BS13288">
        <v>85114.7501234244</v>
      </c>
      <c r="BW13288" s="9">
        <v>13283</v>
      </c>
      <c r="BX13288">
        <f t="shared" si="728"/>
        <v>1</v>
      </c>
      <c r="BY13288">
        <f t="shared" si="729"/>
        <v>1</v>
      </c>
    </row>
    <row r="13289" spans="1:77">
      <c r="A13289" s="33">
        <v>13284</v>
      </c>
      <c r="BP13289">
        <v>0.852401260834245</v>
      </c>
      <c r="BQ13289">
        <v>14609.8009621771</v>
      </c>
      <c r="BR13289">
        <v>1.47404793744671</v>
      </c>
      <c r="BS13289">
        <v>97222.1982381689</v>
      </c>
      <c r="BW13289" s="9">
        <v>13284</v>
      </c>
      <c r="BX13289">
        <f t="shared" si="728"/>
        <v>1</v>
      </c>
      <c r="BY13289">
        <f t="shared" si="729"/>
        <v>1</v>
      </c>
    </row>
    <row r="13290" spans="1:77">
      <c r="A13290" s="33">
        <v>13285</v>
      </c>
      <c r="BP13290">
        <v>0.804058561483495</v>
      </c>
      <c r="BQ13290">
        <v>13482.2875636618</v>
      </c>
      <c r="BR13290">
        <v>1.37199058352133</v>
      </c>
      <c r="BS13290">
        <v>96868.4081539341</v>
      </c>
      <c r="BW13290" s="9">
        <v>13285</v>
      </c>
      <c r="BX13290">
        <f t="shared" si="728"/>
        <v>1</v>
      </c>
      <c r="BY13290">
        <f t="shared" si="729"/>
        <v>1</v>
      </c>
    </row>
    <row r="13291" spans="1:77">
      <c r="A13291" s="33">
        <v>13286</v>
      </c>
      <c r="BP13291">
        <v>0.755890299249551</v>
      </c>
      <c r="BQ13291">
        <v>14279.2949295757</v>
      </c>
      <c r="BR13291">
        <v>1.30475228811935</v>
      </c>
      <c r="BS13291">
        <v>80272.7719498807</v>
      </c>
      <c r="BW13291" s="9">
        <v>13286</v>
      </c>
      <c r="BX13291">
        <f t="shared" si="728"/>
        <v>1</v>
      </c>
      <c r="BY13291">
        <f t="shared" si="729"/>
        <v>1</v>
      </c>
    </row>
    <row r="13292" spans="1:77">
      <c r="A13292" s="33">
        <v>13287</v>
      </c>
      <c r="BP13292">
        <v>0.837117365833152</v>
      </c>
      <c r="BQ13292">
        <v>14725.2808461873</v>
      </c>
      <c r="BR13292">
        <v>1.43575262060655</v>
      </c>
      <c r="BS13292">
        <v>78538.5621216242</v>
      </c>
      <c r="BW13292" s="9">
        <v>13287</v>
      </c>
      <c r="BX13292">
        <f t="shared" si="728"/>
        <v>1</v>
      </c>
      <c r="BY13292">
        <f t="shared" si="729"/>
        <v>1</v>
      </c>
    </row>
    <row r="13293" spans="1:77">
      <c r="A13293" s="33">
        <v>13288</v>
      </c>
      <c r="BP13293">
        <v>0.792132326515659</v>
      </c>
      <c r="BQ13293">
        <v>17860.9803448366</v>
      </c>
      <c r="BR13293">
        <v>1.35309635170438</v>
      </c>
      <c r="BS13293">
        <v>101874.074994814</v>
      </c>
      <c r="BW13293" s="9">
        <v>13288</v>
      </c>
      <c r="BX13293">
        <f t="shared" si="728"/>
        <v>1</v>
      </c>
      <c r="BY13293">
        <f t="shared" si="729"/>
        <v>1</v>
      </c>
    </row>
    <row r="13294" spans="1:77">
      <c r="A13294" s="33">
        <v>13289</v>
      </c>
      <c r="BP13294">
        <v>0.832437581021462</v>
      </c>
      <c r="BQ13294">
        <v>11357.5385226016</v>
      </c>
      <c r="BR13294">
        <v>1.45867217622281</v>
      </c>
      <c r="BS13294">
        <v>74887.7568961208</v>
      </c>
      <c r="BW13294" s="9">
        <v>13289</v>
      </c>
      <c r="BX13294">
        <f t="shared" si="728"/>
        <v>1</v>
      </c>
      <c r="BY13294">
        <f t="shared" si="729"/>
        <v>1</v>
      </c>
    </row>
    <row r="13295" spans="1:77">
      <c r="A13295" s="33">
        <v>13290</v>
      </c>
      <c r="BP13295">
        <v>0.815001810061413</v>
      </c>
      <c r="BQ13295">
        <v>11134.0698725924</v>
      </c>
      <c r="BR13295">
        <v>1.40431676741178</v>
      </c>
      <c r="BS13295">
        <v>93196.0356492686</v>
      </c>
      <c r="BW13295" s="9">
        <v>13290</v>
      </c>
      <c r="BX13295">
        <f t="shared" si="728"/>
        <v>1</v>
      </c>
      <c r="BY13295">
        <f t="shared" si="729"/>
        <v>1</v>
      </c>
    </row>
    <row r="13296" spans="1:77">
      <c r="A13296" s="33">
        <v>13291</v>
      </c>
      <c r="BP13296">
        <v>0.810542541379925</v>
      </c>
      <c r="BQ13296">
        <v>13904.073664385</v>
      </c>
      <c r="BR13296">
        <v>1.38573850793012</v>
      </c>
      <c r="BS13296">
        <v>77139.9812531217</v>
      </c>
      <c r="BW13296" s="9">
        <v>13291</v>
      </c>
      <c r="BX13296">
        <f t="shared" si="728"/>
        <v>1</v>
      </c>
      <c r="BY13296">
        <f t="shared" si="729"/>
        <v>1</v>
      </c>
    </row>
    <row r="13297" spans="1:77">
      <c r="A13297" s="33">
        <v>13292</v>
      </c>
      <c r="BP13297">
        <v>0.831407722369925</v>
      </c>
      <c r="BQ13297">
        <v>12199.041647639</v>
      </c>
      <c r="BR13297">
        <v>1.42505536644574</v>
      </c>
      <c r="BS13297">
        <v>76303.3412494275</v>
      </c>
      <c r="BW13297" s="9">
        <v>13292</v>
      </c>
      <c r="BX13297">
        <f t="shared" si="728"/>
        <v>1</v>
      </c>
      <c r="BY13297">
        <f t="shared" si="729"/>
        <v>1</v>
      </c>
    </row>
    <row r="13298" spans="1:77">
      <c r="A13298" s="33">
        <v>13293</v>
      </c>
      <c r="BP13298">
        <v>0.849206390795993</v>
      </c>
      <c r="BQ13298">
        <v>16729.4567935438</v>
      </c>
      <c r="BR13298">
        <v>1.47736673591166</v>
      </c>
      <c r="BS13298">
        <v>82584.3564055358</v>
      </c>
      <c r="BW13298" s="9">
        <v>13293</v>
      </c>
      <c r="BX13298">
        <f t="shared" si="728"/>
        <v>1</v>
      </c>
      <c r="BY13298">
        <f t="shared" si="729"/>
        <v>1</v>
      </c>
    </row>
    <row r="13299" spans="1:77">
      <c r="A13299" s="33">
        <v>13294</v>
      </c>
      <c r="BP13299">
        <v>0.815904891450708</v>
      </c>
      <c r="BQ13299">
        <v>15391.2495338967</v>
      </c>
      <c r="BR13299">
        <v>1.39499151781935</v>
      </c>
      <c r="BS13299">
        <v>79976.4573857938</v>
      </c>
      <c r="BW13299" s="9">
        <v>13294</v>
      </c>
      <c r="BX13299">
        <f t="shared" si="728"/>
        <v>1</v>
      </c>
      <c r="BY13299">
        <f t="shared" si="729"/>
        <v>1</v>
      </c>
    </row>
    <row r="13300" spans="1:77">
      <c r="A13300" s="33">
        <v>13295</v>
      </c>
      <c r="BP13300">
        <v>0.862579233563385</v>
      </c>
      <c r="BQ13300">
        <v>15780.2217068153</v>
      </c>
      <c r="BR13300">
        <v>1.50196359114739</v>
      </c>
      <c r="BS13300">
        <v>80942.3871611458</v>
      </c>
      <c r="BW13300" s="9">
        <v>13295</v>
      </c>
      <c r="BX13300">
        <f t="shared" si="728"/>
        <v>1</v>
      </c>
      <c r="BY13300">
        <f t="shared" si="729"/>
        <v>1</v>
      </c>
    </row>
    <row r="13301" spans="1:77">
      <c r="A13301" s="33">
        <v>13296</v>
      </c>
      <c r="BP13301">
        <v>0.824829418992394</v>
      </c>
      <c r="BQ13301">
        <v>13493.3802263148</v>
      </c>
      <c r="BR13301">
        <v>1.43677609108748</v>
      </c>
      <c r="BS13301">
        <v>98529.1673804628</v>
      </c>
      <c r="BW13301" s="9">
        <v>13296</v>
      </c>
      <c r="BX13301">
        <f t="shared" si="728"/>
        <v>1</v>
      </c>
      <c r="BY13301">
        <f t="shared" si="729"/>
        <v>1</v>
      </c>
    </row>
    <row r="13302" spans="1:77">
      <c r="A13302" s="33">
        <v>13297</v>
      </c>
      <c r="BP13302">
        <v>0.796086693730904</v>
      </c>
      <c r="BQ13302">
        <v>15941.2671538117</v>
      </c>
      <c r="BR13302">
        <v>1.38620660252258</v>
      </c>
      <c r="BS13302">
        <v>80528.589328644</v>
      </c>
      <c r="BW13302" s="9">
        <v>13297</v>
      </c>
      <c r="BX13302">
        <f t="shared" si="728"/>
        <v>1</v>
      </c>
      <c r="BY13302">
        <f t="shared" si="729"/>
        <v>1</v>
      </c>
    </row>
    <row r="13303" spans="1:77">
      <c r="A13303" s="33">
        <v>13298</v>
      </c>
      <c r="BP13303">
        <v>0.821075079940888</v>
      </c>
      <c r="BQ13303">
        <v>14464.4373215413</v>
      </c>
      <c r="BR13303">
        <v>1.42090247590533</v>
      </c>
      <c r="BS13303">
        <v>80317.7696371566</v>
      </c>
      <c r="BW13303" s="9">
        <v>13298</v>
      </c>
      <c r="BX13303">
        <f t="shared" si="728"/>
        <v>1</v>
      </c>
      <c r="BY13303">
        <f t="shared" si="729"/>
        <v>1</v>
      </c>
    </row>
    <row r="13304" spans="1:77">
      <c r="A13304" s="33">
        <v>13299</v>
      </c>
      <c r="BP13304">
        <v>0.890216390528225</v>
      </c>
      <c r="BQ13304">
        <v>14859.0221166068</v>
      </c>
      <c r="BR13304">
        <v>1.56299097659028</v>
      </c>
      <c r="BS13304">
        <v>98133.1185267389</v>
      </c>
      <c r="BW13304" s="9">
        <v>13299</v>
      </c>
      <c r="BX13304">
        <f t="shared" si="728"/>
        <v>1</v>
      </c>
      <c r="BY13304">
        <f t="shared" si="729"/>
        <v>1</v>
      </c>
    </row>
    <row r="13305" spans="1:77">
      <c r="A13305" s="33">
        <v>13300</v>
      </c>
      <c r="BP13305">
        <v>0.793068394675695</v>
      </c>
      <c r="BQ13305">
        <v>15158.2313376567</v>
      </c>
      <c r="BR13305">
        <v>1.34672741070454</v>
      </c>
      <c r="BS13305">
        <v>97326.4206275058</v>
      </c>
      <c r="BW13305" s="9">
        <v>13300</v>
      </c>
      <c r="BX13305">
        <f t="shared" si="728"/>
        <v>1</v>
      </c>
      <c r="BY13305">
        <f t="shared" si="729"/>
        <v>1</v>
      </c>
    </row>
    <row r="13306" spans="1:77">
      <c r="A13306" s="33">
        <v>13301</v>
      </c>
      <c r="BP13306">
        <v>0.781608324840859</v>
      </c>
      <c r="BQ13306">
        <v>14769.4203964314</v>
      </c>
      <c r="BR13306">
        <v>1.33382278319353</v>
      </c>
      <c r="BS13306">
        <v>99075.5916869789</v>
      </c>
      <c r="BW13306" s="9">
        <v>13301</v>
      </c>
      <c r="BX13306">
        <f t="shared" si="728"/>
        <v>1</v>
      </c>
      <c r="BY13306">
        <f t="shared" si="729"/>
        <v>1</v>
      </c>
    </row>
    <row r="13307" spans="1:77">
      <c r="A13307" s="33">
        <v>13302</v>
      </c>
      <c r="BP13307">
        <v>0.792107222383043</v>
      </c>
      <c r="BQ13307">
        <v>20865.2838560292</v>
      </c>
      <c r="BR13307">
        <v>1.36237018579115</v>
      </c>
      <c r="BS13307">
        <v>93339.4666594621</v>
      </c>
      <c r="BW13307" s="9">
        <v>13302</v>
      </c>
      <c r="BX13307">
        <f t="shared" si="728"/>
        <v>1</v>
      </c>
      <c r="BY13307">
        <f t="shared" si="729"/>
        <v>1</v>
      </c>
    </row>
    <row r="13308" spans="1:77">
      <c r="A13308" s="33">
        <v>13303</v>
      </c>
      <c r="BP13308">
        <v>0.834100444873251</v>
      </c>
      <c r="BQ13308">
        <v>14214.3913526517</v>
      </c>
      <c r="BR13308">
        <v>1.42575953937286</v>
      </c>
      <c r="BS13308">
        <v>77849.3149562549</v>
      </c>
      <c r="BW13308" s="9">
        <v>13303</v>
      </c>
      <c r="BX13308">
        <f t="shared" si="728"/>
        <v>1</v>
      </c>
      <c r="BY13308">
        <f t="shared" si="729"/>
        <v>1</v>
      </c>
    </row>
    <row r="13309" spans="1:77">
      <c r="A13309" s="33">
        <v>13304</v>
      </c>
      <c r="BP13309">
        <v>0.802829089936219</v>
      </c>
      <c r="BQ13309">
        <v>13670.8123621216</v>
      </c>
      <c r="BR13309">
        <v>1.33112895475446</v>
      </c>
      <c r="BS13309">
        <v>77134.0261140983</v>
      </c>
      <c r="BW13309" s="9">
        <v>13304</v>
      </c>
      <c r="BX13309">
        <f t="shared" si="728"/>
        <v>1</v>
      </c>
      <c r="BY13309">
        <f t="shared" si="729"/>
        <v>1</v>
      </c>
    </row>
    <row r="13310" spans="1:77">
      <c r="A13310" s="33">
        <v>13305</v>
      </c>
      <c r="BP13310">
        <v>0.867314132150447</v>
      </c>
      <c r="BQ13310">
        <v>12353.5641198549</v>
      </c>
      <c r="BR13310">
        <v>1.51256853310739</v>
      </c>
      <c r="BS13310">
        <v>74467.5186808927</v>
      </c>
      <c r="BW13310" s="9">
        <v>13305</v>
      </c>
      <c r="BX13310">
        <f t="shared" si="728"/>
        <v>1</v>
      </c>
      <c r="BY13310">
        <f t="shared" si="729"/>
        <v>1</v>
      </c>
    </row>
    <row r="13311" spans="1:77">
      <c r="A13311" s="33">
        <v>13306</v>
      </c>
      <c r="BP13311">
        <v>0.778209764326806</v>
      </c>
      <c r="BQ13311">
        <v>13086.3083946046</v>
      </c>
      <c r="BR13311">
        <v>1.34579192389773</v>
      </c>
      <c r="BS13311">
        <v>76754.2415267902</v>
      </c>
      <c r="BW13311" s="9">
        <v>13306</v>
      </c>
      <c r="BX13311">
        <f t="shared" si="728"/>
        <v>1</v>
      </c>
      <c r="BY13311">
        <f t="shared" si="729"/>
        <v>1</v>
      </c>
    </row>
    <row r="13312" spans="1:77">
      <c r="A13312" s="33">
        <v>13307</v>
      </c>
      <c r="BP13312">
        <v>0.774902814726993</v>
      </c>
      <c r="BQ13312">
        <v>24278.2149964258</v>
      </c>
      <c r="BR13312">
        <v>1.34391440758891</v>
      </c>
      <c r="BS13312">
        <v>96170.795073246</v>
      </c>
      <c r="BW13312" s="9">
        <v>13307</v>
      </c>
      <c r="BX13312">
        <f t="shared" si="728"/>
        <v>1</v>
      </c>
      <c r="BY13312">
        <f t="shared" si="729"/>
        <v>1</v>
      </c>
    </row>
    <row r="13313" spans="1:77">
      <c r="A13313" s="33">
        <v>13308</v>
      </c>
      <c r="BP13313">
        <v>0.809946681185511</v>
      </c>
      <c r="BQ13313">
        <v>14252.3716359221</v>
      </c>
      <c r="BR13313">
        <v>1.38645136925681</v>
      </c>
      <c r="BS13313">
        <v>79775.9473135698</v>
      </c>
      <c r="BW13313" s="9">
        <v>13308</v>
      </c>
      <c r="BX13313">
        <f t="shared" si="728"/>
        <v>1</v>
      </c>
      <c r="BY13313">
        <f t="shared" si="729"/>
        <v>1</v>
      </c>
    </row>
    <row r="13314" spans="1:77">
      <c r="A13314" s="33">
        <v>13309</v>
      </c>
      <c r="BP13314">
        <v>0.75230316423251</v>
      </c>
      <c r="BQ13314">
        <v>14123.9932962695</v>
      </c>
      <c r="BR13314">
        <v>1.29235189751466</v>
      </c>
      <c r="BS13314">
        <v>75546.8255465748</v>
      </c>
      <c r="BW13314" s="9">
        <v>13309</v>
      </c>
      <c r="BX13314">
        <f t="shared" si="728"/>
        <v>1</v>
      </c>
      <c r="BY13314">
        <f t="shared" si="729"/>
        <v>1</v>
      </c>
    </row>
    <row r="13315" spans="1:77">
      <c r="A13315" s="33">
        <v>13310</v>
      </c>
      <c r="BP13315">
        <v>0.809625959279975</v>
      </c>
      <c r="BQ13315">
        <v>15907.9049493003</v>
      </c>
      <c r="BR13315">
        <v>1.39853511255585</v>
      </c>
      <c r="BS13315">
        <v>100748.457958724</v>
      </c>
      <c r="BW13315" s="9">
        <v>13310</v>
      </c>
      <c r="BX13315">
        <f t="shared" si="728"/>
        <v>1</v>
      </c>
      <c r="BY13315">
        <f t="shared" si="729"/>
        <v>1</v>
      </c>
    </row>
    <row r="13316" spans="1:77">
      <c r="A13316" s="33">
        <v>13311</v>
      </c>
      <c r="BP13316">
        <v>0.825118333321356</v>
      </c>
      <c r="BQ13316">
        <v>10242.1365986759</v>
      </c>
      <c r="BR13316">
        <v>1.43107719704553</v>
      </c>
      <c r="BS13316">
        <v>91949.5572212614</v>
      </c>
      <c r="BW13316" s="9">
        <v>13311</v>
      </c>
      <c r="BX13316">
        <f t="shared" si="728"/>
        <v>1</v>
      </c>
      <c r="BY13316">
        <f t="shared" si="729"/>
        <v>1</v>
      </c>
    </row>
    <row r="13317" spans="1:77">
      <c r="A13317" s="33">
        <v>13312</v>
      </c>
      <c r="BP13317">
        <v>0.801208182556083</v>
      </c>
      <c r="BQ13317">
        <v>12667.0236313623</v>
      </c>
      <c r="BR13317">
        <v>1.37459013567784</v>
      </c>
      <c r="BS13317">
        <v>76955.8374087503</v>
      </c>
      <c r="BW13317" s="9">
        <v>13312</v>
      </c>
      <c r="BX13317">
        <f t="shared" si="728"/>
        <v>1</v>
      </c>
      <c r="BY13317">
        <f t="shared" si="729"/>
        <v>1</v>
      </c>
    </row>
    <row r="13318" spans="1:77">
      <c r="A13318" s="33">
        <v>13313</v>
      </c>
      <c r="BP13318">
        <v>0.750623241912503</v>
      </c>
      <c r="BQ13318">
        <v>13715.0714809537</v>
      </c>
      <c r="BR13318">
        <v>1.28612584882124</v>
      </c>
      <c r="BS13318">
        <v>77610.4971461941</v>
      </c>
      <c r="BW13318" s="9">
        <v>13313</v>
      </c>
      <c r="BX13318">
        <f t="shared" si="728"/>
        <v>1</v>
      </c>
      <c r="BY13318">
        <f t="shared" si="729"/>
        <v>1</v>
      </c>
    </row>
    <row r="13319" spans="1:77">
      <c r="A13319" s="33">
        <v>13314</v>
      </c>
      <c r="BP13319">
        <v>0.753144784616913</v>
      </c>
      <c r="BQ13319">
        <v>14183.9898773468</v>
      </c>
      <c r="BR13319">
        <v>1.28023360958433</v>
      </c>
      <c r="BS13319">
        <v>96611.8367939759</v>
      </c>
      <c r="BW13319" s="9">
        <v>13314</v>
      </c>
      <c r="BX13319">
        <f t="shared" ref="BX13319:BX13382" si="730">IF(BU13319=MAX($BU13319:$BV13319),1,0)</f>
        <v>1</v>
      </c>
      <c r="BY13319">
        <f t="shared" ref="BY13319:BY13382" si="731">IF(BV13319=MAX($BU13319:$BV13319),1,0)</f>
        <v>1</v>
      </c>
    </row>
    <row r="13320" spans="1:77">
      <c r="A13320" s="33">
        <v>13315</v>
      </c>
      <c r="BP13320">
        <v>0.71721904439882</v>
      </c>
      <c r="BQ13320">
        <v>18069.6415581883</v>
      </c>
      <c r="BR13320">
        <v>1.2224757865917</v>
      </c>
      <c r="BS13320">
        <v>78511.8695844795</v>
      </c>
      <c r="BW13320" s="9">
        <v>13315</v>
      </c>
      <c r="BX13320">
        <f t="shared" si="730"/>
        <v>1</v>
      </c>
      <c r="BY13320">
        <f t="shared" si="731"/>
        <v>1</v>
      </c>
    </row>
    <row r="13321" spans="1:77">
      <c r="A13321" s="33">
        <v>13316</v>
      </c>
      <c r="BP13321">
        <v>0.751398005430447</v>
      </c>
      <c r="BQ13321">
        <v>13357.2485816638</v>
      </c>
      <c r="BR13321">
        <v>1.2887223642407</v>
      </c>
      <c r="BS13321">
        <v>77079.19448567</v>
      </c>
      <c r="BW13321" s="9">
        <v>13316</v>
      </c>
      <c r="BX13321">
        <f t="shared" si="730"/>
        <v>1</v>
      </c>
      <c r="BY13321">
        <f t="shared" si="731"/>
        <v>1</v>
      </c>
    </row>
    <row r="13322" spans="1:77">
      <c r="A13322" s="33">
        <v>13317</v>
      </c>
      <c r="BP13322">
        <v>0.78520176562092</v>
      </c>
      <c r="BQ13322">
        <v>16319.6444734338</v>
      </c>
      <c r="BR13322">
        <v>1.34396290373391</v>
      </c>
      <c r="BS13322">
        <v>79015.7407298441</v>
      </c>
      <c r="BW13322" s="9">
        <v>13317</v>
      </c>
      <c r="BX13322">
        <f t="shared" si="730"/>
        <v>1</v>
      </c>
      <c r="BY13322">
        <f t="shared" si="731"/>
        <v>1</v>
      </c>
    </row>
    <row r="13323" spans="1:77">
      <c r="A13323" s="33">
        <v>13318</v>
      </c>
      <c r="BP13323">
        <v>0.823269979272788</v>
      </c>
      <c r="BQ13323">
        <v>17126.2144091181</v>
      </c>
      <c r="BR13323">
        <v>1.40334622491419</v>
      </c>
      <c r="BS13323">
        <v>100488.873923701</v>
      </c>
      <c r="BW13323" s="9">
        <v>13318</v>
      </c>
      <c r="BX13323">
        <f t="shared" si="730"/>
        <v>1</v>
      </c>
      <c r="BY13323">
        <f t="shared" si="731"/>
        <v>1</v>
      </c>
    </row>
    <row r="13324" spans="1:77">
      <c r="A13324" s="33">
        <v>13319</v>
      </c>
      <c r="BP13324">
        <v>0.79862253145791</v>
      </c>
      <c r="BQ13324">
        <v>11776.6866938772</v>
      </c>
      <c r="BR13324">
        <v>1.3586023692401</v>
      </c>
      <c r="BS13324">
        <v>94129.3757412997</v>
      </c>
      <c r="BW13324" s="9">
        <v>13319</v>
      </c>
      <c r="BX13324">
        <f t="shared" si="730"/>
        <v>1</v>
      </c>
      <c r="BY13324">
        <f t="shared" si="731"/>
        <v>1</v>
      </c>
    </row>
    <row r="13325" spans="1:77">
      <c r="A13325" s="33">
        <v>13320</v>
      </c>
      <c r="BP13325">
        <v>0.758243870368783</v>
      </c>
      <c r="BQ13325">
        <v>12091.5036397018</v>
      </c>
      <c r="BR13325">
        <v>1.28691150414604</v>
      </c>
      <c r="BS13325">
        <v>74545.4565009293</v>
      </c>
      <c r="BW13325" s="9">
        <v>13320</v>
      </c>
      <c r="BX13325">
        <f t="shared" si="730"/>
        <v>1</v>
      </c>
      <c r="BY13325">
        <f t="shared" si="731"/>
        <v>1</v>
      </c>
    </row>
    <row r="13326" spans="1:77">
      <c r="A13326" s="33">
        <v>13321</v>
      </c>
      <c r="BP13326">
        <v>0.848038520785439</v>
      </c>
      <c r="BQ13326">
        <v>17222.5290511429</v>
      </c>
      <c r="BR13326">
        <v>1.4725083036807</v>
      </c>
      <c r="BS13326">
        <v>83324.586254225</v>
      </c>
      <c r="BW13326" s="9">
        <v>13321</v>
      </c>
      <c r="BX13326">
        <f t="shared" si="730"/>
        <v>1</v>
      </c>
      <c r="BY13326">
        <f t="shared" si="731"/>
        <v>1</v>
      </c>
    </row>
    <row r="13327" spans="1:77">
      <c r="A13327" s="33">
        <v>13322</v>
      </c>
      <c r="BP13327">
        <v>0.746540179725263</v>
      </c>
      <c r="BQ13327">
        <v>11800.2840161182</v>
      </c>
      <c r="BR13327">
        <v>1.27733510502553</v>
      </c>
      <c r="BS13327">
        <v>94439.4134536081</v>
      </c>
      <c r="BW13327" s="9">
        <v>13322</v>
      </c>
      <c r="BX13327">
        <f t="shared" si="730"/>
        <v>1</v>
      </c>
      <c r="BY13327">
        <f t="shared" si="731"/>
        <v>1</v>
      </c>
    </row>
    <row r="13328" spans="1:77">
      <c r="A13328" s="33">
        <v>13323</v>
      </c>
      <c r="BP13328">
        <v>0.836864361153643</v>
      </c>
      <c r="BQ13328">
        <v>15305.3932449186</v>
      </c>
      <c r="BR13328">
        <v>1.44814862918386</v>
      </c>
      <c r="BS13328">
        <v>80603.4647072457</v>
      </c>
      <c r="BW13328" s="9">
        <v>13323</v>
      </c>
      <c r="BX13328">
        <f t="shared" si="730"/>
        <v>1</v>
      </c>
      <c r="BY13328">
        <f t="shared" si="731"/>
        <v>1</v>
      </c>
    </row>
    <row r="13329" spans="1:77">
      <c r="A13329" s="33">
        <v>13324</v>
      </c>
      <c r="BP13329">
        <v>0.774136271351501</v>
      </c>
      <c r="BQ13329">
        <v>14578.288810666</v>
      </c>
      <c r="BR13329">
        <v>1.31696651092169</v>
      </c>
      <c r="BS13329">
        <v>100410.539535444</v>
      </c>
      <c r="BW13329" s="9">
        <v>13324</v>
      </c>
      <c r="BX13329">
        <f t="shared" si="730"/>
        <v>1</v>
      </c>
      <c r="BY13329">
        <f t="shared" si="731"/>
        <v>1</v>
      </c>
    </row>
    <row r="13330" spans="1:77">
      <c r="A13330" s="33">
        <v>13325</v>
      </c>
      <c r="BP13330">
        <v>0.757817692241313</v>
      </c>
      <c r="BQ13330">
        <v>14549.7114723144</v>
      </c>
      <c r="BR13330">
        <v>1.30571767013294</v>
      </c>
      <c r="BS13330">
        <v>78862.415872782</v>
      </c>
      <c r="BW13330" s="9">
        <v>13325</v>
      </c>
      <c r="BX13330">
        <f t="shared" si="730"/>
        <v>1</v>
      </c>
      <c r="BY13330">
        <f t="shared" si="731"/>
        <v>1</v>
      </c>
    </row>
    <row r="13331" spans="1:77">
      <c r="A13331" s="33">
        <v>13326</v>
      </c>
      <c r="BP13331">
        <v>0.82755056342786</v>
      </c>
      <c r="BQ13331">
        <v>15257.0280800593</v>
      </c>
      <c r="BR13331">
        <v>1.39949296461985</v>
      </c>
      <c r="BS13331">
        <v>80387.8804554685</v>
      </c>
      <c r="BW13331" s="9">
        <v>13326</v>
      </c>
      <c r="BX13331">
        <f t="shared" si="730"/>
        <v>1</v>
      </c>
      <c r="BY13331">
        <f t="shared" si="731"/>
        <v>1</v>
      </c>
    </row>
    <row r="13332" spans="1:77">
      <c r="A13332" s="33">
        <v>13327</v>
      </c>
      <c r="BP13332">
        <v>0.80714483623871</v>
      </c>
      <c r="BQ13332">
        <v>21778.1715827637</v>
      </c>
      <c r="BR13332">
        <v>1.39837270905197</v>
      </c>
      <c r="BS13332">
        <v>85688.1422021532</v>
      </c>
      <c r="BW13332" s="9">
        <v>13327</v>
      </c>
      <c r="BX13332">
        <f t="shared" si="730"/>
        <v>1</v>
      </c>
      <c r="BY13332">
        <f t="shared" si="731"/>
        <v>1</v>
      </c>
    </row>
    <row r="13333" spans="1:77">
      <c r="A13333" s="33">
        <v>13328</v>
      </c>
      <c r="BP13333">
        <v>0.808758257951949</v>
      </c>
      <c r="BQ13333">
        <v>14814.0621144332</v>
      </c>
      <c r="BR13333">
        <v>1.38519662754916</v>
      </c>
      <c r="BS13333">
        <v>99486.2071280953</v>
      </c>
      <c r="BW13333" s="9">
        <v>13328</v>
      </c>
      <c r="BX13333">
        <f t="shared" si="730"/>
        <v>1</v>
      </c>
      <c r="BY13333">
        <f t="shared" si="731"/>
        <v>1</v>
      </c>
    </row>
    <row r="13334" spans="1:77">
      <c r="A13334" s="33">
        <v>13329</v>
      </c>
      <c r="BP13334">
        <v>0.79455678655691</v>
      </c>
      <c r="BQ13334">
        <v>11218.3039019398</v>
      </c>
      <c r="BR13334">
        <v>1.36631586213243</v>
      </c>
      <c r="BS13334">
        <v>74685.7924433086</v>
      </c>
      <c r="BW13334" s="9">
        <v>13329</v>
      </c>
      <c r="BX13334">
        <f t="shared" si="730"/>
        <v>1</v>
      </c>
      <c r="BY13334">
        <f t="shared" si="731"/>
        <v>1</v>
      </c>
    </row>
    <row r="13335" spans="1:77">
      <c r="A13335" s="33">
        <v>13330</v>
      </c>
      <c r="BP13335">
        <v>0.823475924250807</v>
      </c>
      <c r="BQ13335">
        <v>14567.6132006357</v>
      </c>
      <c r="BR13335">
        <v>1.38475641077061</v>
      </c>
      <c r="BS13335">
        <v>79486.2361231374</v>
      </c>
      <c r="BW13335" s="9">
        <v>13330</v>
      </c>
      <c r="BX13335">
        <f t="shared" si="730"/>
        <v>1</v>
      </c>
      <c r="BY13335">
        <f t="shared" si="731"/>
        <v>1</v>
      </c>
    </row>
    <row r="13336" spans="1:77">
      <c r="A13336" s="33">
        <v>13331</v>
      </c>
      <c r="BP13336">
        <v>0.791957066651001</v>
      </c>
      <c r="BQ13336">
        <v>17978.582427379</v>
      </c>
      <c r="BR13336">
        <v>1.35240061126553</v>
      </c>
      <c r="BS13336">
        <v>84803.5157690556</v>
      </c>
      <c r="BW13336" s="9">
        <v>13331</v>
      </c>
      <c r="BX13336">
        <f t="shared" si="730"/>
        <v>1</v>
      </c>
      <c r="BY13336">
        <f t="shared" si="731"/>
        <v>1</v>
      </c>
    </row>
    <row r="13337" spans="1:77">
      <c r="A13337" s="33">
        <v>13332</v>
      </c>
      <c r="BP13337">
        <v>0.822153918579206</v>
      </c>
      <c r="BQ13337">
        <v>11661.5016666639</v>
      </c>
      <c r="BR13337">
        <v>1.40592068476219</v>
      </c>
      <c r="BS13337">
        <v>95007.6538303923</v>
      </c>
      <c r="BW13337" s="9">
        <v>13332</v>
      </c>
      <c r="BX13337">
        <f t="shared" si="730"/>
        <v>1</v>
      </c>
      <c r="BY13337">
        <f t="shared" si="731"/>
        <v>1</v>
      </c>
    </row>
    <row r="13338" spans="1:77">
      <c r="A13338" s="33">
        <v>13333</v>
      </c>
      <c r="BP13338">
        <v>0.794418976734823</v>
      </c>
      <c r="BQ13338">
        <v>17411.5971338927</v>
      </c>
      <c r="BR13338">
        <v>1.39510029999848</v>
      </c>
      <c r="BS13338">
        <v>82919.2493919842</v>
      </c>
      <c r="BW13338" s="9">
        <v>13333</v>
      </c>
      <c r="BX13338">
        <f t="shared" si="730"/>
        <v>1</v>
      </c>
      <c r="BY13338">
        <f t="shared" si="731"/>
        <v>1</v>
      </c>
    </row>
    <row r="13339" spans="1:77">
      <c r="A13339" s="33">
        <v>13334</v>
      </c>
      <c r="BP13339">
        <v>0.825488013794652</v>
      </c>
      <c r="BQ13339">
        <v>13172.9964977174</v>
      </c>
      <c r="BR13339">
        <v>1.40130266325772</v>
      </c>
      <c r="BS13339">
        <v>76304.0209789044</v>
      </c>
      <c r="BW13339" s="9">
        <v>13334</v>
      </c>
      <c r="BX13339">
        <f t="shared" si="730"/>
        <v>1</v>
      </c>
      <c r="BY13339">
        <f t="shared" si="731"/>
        <v>1</v>
      </c>
    </row>
    <row r="13340" spans="1:77">
      <c r="A13340" s="33">
        <v>13335</v>
      </c>
      <c r="BP13340">
        <v>0.798326604183481</v>
      </c>
      <c r="BQ13340">
        <v>14267.817270489</v>
      </c>
      <c r="BR13340">
        <v>1.35597065975183</v>
      </c>
      <c r="BS13340">
        <v>100345.750610054</v>
      </c>
      <c r="BW13340" s="9">
        <v>13335</v>
      </c>
      <c r="BX13340">
        <f t="shared" si="730"/>
        <v>1</v>
      </c>
      <c r="BY13340">
        <f t="shared" si="731"/>
        <v>1</v>
      </c>
    </row>
    <row r="13341" spans="1:77">
      <c r="A13341" s="33">
        <v>13336</v>
      </c>
      <c r="BP13341">
        <v>0.832353224881999</v>
      </c>
      <c r="BQ13341">
        <v>13913.8005153737</v>
      </c>
      <c r="BR13341">
        <v>1.45210239750941</v>
      </c>
      <c r="BS13341">
        <v>99686.8207355139</v>
      </c>
      <c r="BW13341" s="9">
        <v>13336</v>
      </c>
      <c r="BX13341">
        <f t="shared" si="730"/>
        <v>1</v>
      </c>
      <c r="BY13341">
        <f t="shared" si="731"/>
        <v>1</v>
      </c>
    </row>
    <row r="13342" spans="1:77">
      <c r="A13342" s="33">
        <v>13337</v>
      </c>
      <c r="BP13342">
        <v>0.85903216360805</v>
      </c>
      <c r="BQ13342">
        <v>19298.633518347</v>
      </c>
      <c r="BR13342">
        <v>1.48408482703026</v>
      </c>
      <c r="BS13342">
        <v>106699.247206052</v>
      </c>
      <c r="BW13342" s="9">
        <v>13337</v>
      </c>
      <c r="BX13342">
        <f t="shared" si="730"/>
        <v>1</v>
      </c>
      <c r="BY13342">
        <f t="shared" si="731"/>
        <v>1</v>
      </c>
    </row>
    <row r="13343" spans="1:77">
      <c r="A13343" s="33">
        <v>13338</v>
      </c>
      <c r="BP13343">
        <v>0.789944072049622</v>
      </c>
      <c r="BQ13343">
        <v>15871.056050616</v>
      </c>
      <c r="BR13343">
        <v>1.35221808077462</v>
      </c>
      <c r="BS13343">
        <v>104658.52041515</v>
      </c>
      <c r="BW13343" s="9">
        <v>13338</v>
      </c>
      <c r="BX13343">
        <f t="shared" si="730"/>
        <v>1</v>
      </c>
      <c r="BY13343">
        <f t="shared" si="731"/>
        <v>1</v>
      </c>
    </row>
    <row r="13344" spans="1:77">
      <c r="A13344" s="33">
        <v>13339</v>
      </c>
      <c r="BP13344">
        <v>0.856321011181534</v>
      </c>
      <c r="BQ13344">
        <v>11833.8165792638</v>
      </c>
      <c r="BR13344">
        <v>1.49541625228646</v>
      </c>
      <c r="BS13344">
        <v>75248.7640229123</v>
      </c>
      <c r="BW13344" s="9">
        <v>13339</v>
      </c>
      <c r="BX13344">
        <f t="shared" si="730"/>
        <v>1</v>
      </c>
      <c r="BY13344">
        <f t="shared" si="731"/>
        <v>1</v>
      </c>
    </row>
    <row r="13345" spans="1:77">
      <c r="A13345" s="33">
        <v>13340</v>
      </c>
      <c r="BP13345">
        <v>0.845772475978475</v>
      </c>
      <c r="BQ13345">
        <v>12877.5036644884</v>
      </c>
      <c r="BR13345">
        <v>1.47748872946744</v>
      </c>
      <c r="BS13345">
        <v>77259.1565286528</v>
      </c>
      <c r="BW13345" s="9">
        <v>13340</v>
      </c>
      <c r="BX13345">
        <f t="shared" si="730"/>
        <v>1</v>
      </c>
      <c r="BY13345">
        <f t="shared" si="731"/>
        <v>1</v>
      </c>
    </row>
    <row r="13346" spans="1:77">
      <c r="A13346" s="33">
        <v>13341</v>
      </c>
      <c r="BP13346">
        <v>0.823887481854612</v>
      </c>
      <c r="BQ13346">
        <v>15435.4840942559</v>
      </c>
      <c r="BR13346">
        <v>1.43217453830083</v>
      </c>
      <c r="BS13346">
        <v>80115.3130432492</v>
      </c>
      <c r="BW13346" s="9">
        <v>13341</v>
      </c>
      <c r="BX13346">
        <f t="shared" si="730"/>
        <v>1</v>
      </c>
      <c r="BY13346">
        <f t="shared" si="731"/>
        <v>1</v>
      </c>
    </row>
    <row r="13347" spans="1:77">
      <c r="A13347" s="33">
        <v>13342</v>
      </c>
      <c r="BP13347">
        <v>0.813545321113563</v>
      </c>
      <c r="BQ13347">
        <v>15462.5767548661</v>
      </c>
      <c r="BR13347">
        <v>1.41413379573852</v>
      </c>
      <c r="BS13347">
        <v>98253.9875497396</v>
      </c>
      <c r="BW13347" s="9">
        <v>13342</v>
      </c>
      <c r="BX13347">
        <f t="shared" si="730"/>
        <v>1</v>
      </c>
      <c r="BY13347">
        <f t="shared" si="731"/>
        <v>1</v>
      </c>
    </row>
    <row r="13348" spans="1:77">
      <c r="A13348" s="33">
        <v>13343</v>
      </c>
      <c r="BP13348">
        <v>0.840241003345941</v>
      </c>
      <c r="BQ13348">
        <v>16836.3593407868</v>
      </c>
      <c r="BR13348">
        <v>1.4465878672966</v>
      </c>
      <c r="BS13348">
        <v>102446.240722521</v>
      </c>
      <c r="BW13348" s="9">
        <v>13343</v>
      </c>
      <c r="BX13348">
        <f t="shared" si="730"/>
        <v>1</v>
      </c>
      <c r="BY13348">
        <f t="shared" si="731"/>
        <v>1</v>
      </c>
    </row>
    <row r="13349" spans="1:77">
      <c r="A13349" s="33">
        <v>13344</v>
      </c>
      <c r="BP13349">
        <v>0.80311037433052</v>
      </c>
      <c r="BQ13349">
        <v>11873.9965518048</v>
      </c>
      <c r="BR13349">
        <v>1.37663667198082</v>
      </c>
      <c r="BS13349">
        <v>76729.148387871</v>
      </c>
      <c r="BW13349" s="9">
        <v>13344</v>
      </c>
      <c r="BX13349">
        <f t="shared" si="730"/>
        <v>1</v>
      </c>
      <c r="BY13349">
        <f t="shared" si="731"/>
        <v>1</v>
      </c>
    </row>
    <row r="13350" spans="1:77">
      <c r="A13350" s="33">
        <v>13345</v>
      </c>
      <c r="BP13350">
        <v>0.773459895826276</v>
      </c>
      <c r="BQ13350">
        <v>15154.0261982861</v>
      </c>
      <c r="BR13350">
        <v>1.33580833684352</v>
      </c>
      <c r="BS13350">
        <v>100279.814164022</v>
      </c>
      <c r="BW13350" s="9">
        <v>13345</v>
      </c>
      <c r="BX13350">
        <f t="shared" si="730"/>
        <v>1</v>
      </c>
      <c r="BY13350">
        <f t="shared" si="731"/>
        <v>1</v>
      </c>
    </row>
    <row r="13351" spans="1:77">
      <c r="A13351" s="33">
        <v>13346</v>
      </c>
      <c r="BP13351">
        <v>0.822907956939706</v>
      </c>
      <c r="BQ13351">
        <v>12573.4936964721</v>
      </c>
      <c r="BR13351">
        <v>1.40310227806179</v>
      </c>
      <c r="BS13351">
        <v>75822.7318797671</v>
      </c>
      <c r="BW13351" s="9">
        <v>13346</v>
      </c>
      <c r="BX13351">
        <f t="shared" si="730"/>
        <v>1</v>
      </c>
      <c r="BY13351">
        <f t="shared" si="731"/>
        <v>1</v>
      </c>
    </row>
    <row r="13352" spans="1:77">
      <c r="A13352" s="33">
        <v>13347</v>
      </c>
      <c r="BP13352">
        <v>0.79469347004639</v>
      </c>
      <c r="BQ13352">
        <v>15560.0504705334</v>
      </c>
      <c r="BR13352">
        <v>1.37328633633376</v>
      </c>
      <c r="BS13352">
        <v>78421.1583670221</v>
      </c>
      <c r="BW13352" s="9">
        <v>13347</v>
      </c>
      <c r="BX13352">
        <f t="shared" si="730"/>
        <v>1</v>
      </c>
      <c r="BY13352">
        <f t="shared" si="731"/>
        <v>1</v>
      </c>
    </row>
    <row r="13353" spans="1:77">
      <c r="A13353" s="33">
        <v>13348</v>
      </c>
      <c r="BP13353">
        <v>0.830269517681378</v>
      </c>
      <c r="BQ13353">
        <v>12784.3300900128</v>
      </c>
      <c r="BR13353">
        <v>1.42731996712011</v>
      </c>
      <c r="BS13353">
        <v>94986.0145262089</v>
      </c>
      <c r="BW13353" s="9">
        <v>13348</v>
      </c>
      <c r="BX13353">
        <f t="shared" si="730"/>
        <v>1</v>
      </c>
      <c r="BY13353">
        <f t="shared" si="731"/>
        <v>1</v>
      </c>
    </row>
    <row r="13354" spans="1:77">
      <c r="A13354" s="33">
        <v>13349</v>
      </c>
      <c r="BP13354">
        <v>0.788363107055545</v>
      </c>
      <c r="BQ13354">
        <v>13023.195516672</v>
      </c>
      <c r="BR13354">
        <v>1.36489222280678</v>
      </c>
      <c r="BS13354">
        <v>78593.194438048</v>
      </c>
      <c r="BW13354" s="9">
        <v>13349</v>
      </c>
      <c r="BX13354">
        <f t="shared" si="730"/>
        <v>1</v>
      </c>
      <c r="BY13354">
        <f t="shared" si="731"/>
        <v>1</v>
      </c>
    </row>
    <row r="13355" spans="1:77">
      <c r="A13355" s="33">
        <v>13350</v>
      </c>
      <c r="BP13355">
        <v>0.829215483764016</v>
      </c>
      <c r="BQ13355">
        <v>10307.2042962829</v>
      </c>
      <c r="BR13355">
        <v>1.43117259956782</v>
      </c>
      <c r="BS13355">
        <v>71888.8334039594</v>
      </c>
      <c r="BW13355" s="9">
        <v>13350</v>
      </c>
      <c r="BX13355">
        <f t="shared" si="730"/>
        <v>1</v>
      </c>
      <c r="BY13355">
        <f t="shared" si="731"/>
        <v>1</v>
      </c>
    </row>
    <row r="13356" spans="1:77">
      <c r="A13356" s="33">
        <v>13351</v>
      </c>
      <c r="BP13356">
        <v>0.862631123563645</v>
      </c>
      <c r="BQ13356">
        <v>15338.9116844658</v>
      </c>
      <c r="BR13356">
        <v>1.50025003663294</v>
      </c>
      <c r="BS13356">
        <v>98778.8523835408</v>
      </c>
      <c r="BW13356" s="9">
        <v>13351</v>
      </c>
      <c r="BX13356">
        <f t="shared" si="730"/>
        <v>1</v>
      </c>
      <c r="BY13356">
        <f t="shared" si="731"/>
        <v>1</v>
      </c>
    </row>
    <row r="13357" spans="1:77">
      <c r="A13357" s="33">
        <v>13352</v>
      </c>
      <c r="BP13357">
        <v>0.846264521051172</v>
      </c>
      <c r="BQ13357">
        <v>11136.1408008934</v>
      </c>
      <c r="BR13357">
        <v>1.45433727129097</v>
      </c>
      <c r="BS13357">
        <v>72303.8438507166</v>
      </c>
      <c r="BW13357" s="9">
        <v>13352</v>
      </c>
      <c r="BX13357">
        <f t="shared" si="730"/>
        <v>1</v>
      </c>
      <c r="BY13357">
        <f t="shared" si="731"/>
        <v>1</v>
      </c>
    </row>
    <row r="13358" spans="1:77">
      <c r="A13358" s="33">
        <v>13353</v>
      </c>
      <c r="BP13358">
        <v>0.822326525014766</v>
      </c>
      <c r="BQ13358">
        <v>18978.7496987088</v>
      </c>
      <c r="BR13358">
        <v>1.3841084825009</v>
      </c>
      <c r="BS13358">
        <v>80663.6171378952</v>
      </c>
      <c r="BW13358" s="9">
        <v>13353</v>
      </c>
      <c r="BX13358">
        <f t="shared" si="730"/>
        <v>1</v>
      </c>
      <c r="BY13358">
        <f t="shared" si="731"/>
        <v>1</v>
      </c>
    </row>
    <row r="13359" spans="1:77">
      <c r="A13359" s="33">
        <v>13354</v>
      </c>
      <c r="BP13359">
        <v>0.824137035749246</v>
      </c>
      <c r="BQ13359">
        <v>16804.8049237492</v>
      </c>
      <c r="BR13359">
        <v>1.42803363884668</v>
      </c>
      <c r="BS13359">
        <v>81141.0553407643</v>
      </c>
      <c r="BW13359" s="9">
        <v>13354</v>
      </c>
      <c r="BX13359">
        <f t="shared" si="730"/>
        <v>1</v>
      </c>
      <c r="BY13359">
        <f t="shared" si="731"/>
        <v>1</v>
      </c>
    </row>
    <row r="13360" spans="1:77">
      <c r="A13360" s="33">
        <v>13355</v>
      </c>
      <c r="BP13360">
        <v>0.805966286010618</v>
      </c>
      <c r="BQ13360">
        <v>16827.3644279966</v>
      </c>
      <c r="BR13360">
        <v>1.37433381128258</v>
      </c>
      <c r="BS13360">
        <v>78733.0903426175</v>
      </c>
      <c r="BW13360" s="9">
        <v>13355</v>
      </c>
      <c r="BX13360">
        <f t="shared" si="730"/>
        <v>1</v>
      </c>
      <c r="BY13360">
        <f t="shared" si="731"/>
        <v>1</v>
      </c>
    </row>
    <row r="13361" spans="1:77">
      <c r="A13361" s="33">
        <v>13356</v>
      </c>
      <c r="BP13361">
        <v>0.843527270195946</v>
      </c>
      <c r="BQ13361">
        <v>11743.0269272809</v>
      </c>
      <c r="BR13361">
        <v>1.46075251101932</v>
      </c>
      <c r="BS13361">
        <v>97198.9685343109</v>
      </c>
      <c r="BW13361" s="9">
        <v>13356</v>
      </c>
      <c r="BX13361">
        <f t="shared" si="730"/>
        <v>1</v>
      </c>
      <c r="BY13361">
        <f t="shared" si="731"/>
        <v>1</v>
      </c>
    </row>
    <row r="13362" spans="1:77">
      <c r="A13362" s="33">
        <v>13357</v>
      </c>
      <c r="BP13362">
        <v>0.806013549145439</v>
      </c>
      <c r="BQ13362">
        <v>11198.5783200312</v>
      </c>
      <c r="BR13362">
        <v>1.37006802241979</v>
      </c>
      <c r="BS13362">
        <v>74055.7932525133</v>
      </c>
      <c r="BW13362" s="9">
        <v>13357</v>
      </c>
      <c r="BX13362">
        <f t="shared" si="730"/>
        <v>1</v>
      </c>
      <c r="BY13362">
        <f t="shared" si="731"/>
        <v>1</v>
      </c>
    </row>
    <row r="13363" spans="1:77">
      <c r="A13363" s="33">
        <v>13358</v>
      </c>
      <c r="BP13363">
        <v>0.796473990229704</v>
      </c>
      <c r="BQ13363">
        <v>11494.6718814454</v>
      </c>
      <c r="BR13363">
        <v>1.33931290468482</v>
      </c>
      <c r="BS13363">
        <v>71756.1897904567</v>
      </c>
      <c r="BW13363" s="9">
        <v>13358</v>
      </c>
      <c r="BX13363">
        <f t="shared" si="730"/>
        <v>1</v>
      </c>
      <c r="BY13363">
        <f t="shared" si="731"/>
        <v>1</v>
      </c>
    </row>
    <row r="13364" spans="1:77">
      <c r="A13364" s="33">
        <v>13359</v>
      </c>
      <c r="BP13364">
        <v>0.838969108874833</v>
      </c>
      <c r="BQ13364">
        <v>13923.820599575</v>
      </c>
      <c r="BR13364">
        <v>1.47512015802869</v>
      </c>
      <c r="BS13364">
        <v>97879.5844854656</v>
      </c>
      <c r="BW13364" s="9">
        <v>13359</v>
      </c>
      <c r="BX13364">
        <f t="shared" si="730"/>
        <v>1</v>
      </c>
      <c r="BY13364">
        <f t="shared" si="731"/>
        <v>1</v>
      </c>
    </row>
    <row r="13365" spans="1:77">
      <c r="A13365" s="33">
        <v>13360</v>
      </c>
      <c r="BP13365">
        <v>0.829570622137524</v>
      </c>
      <c r="BQ13365">
        <v>14870.7952176181</v>
      </c>
      <c r="BR13365">
        <v>1.42616156085497</v>
      </c>
      <c r="BS13365">
        <v>102079.764972501</v>
      </c>
      <c r="BW13365" s="9">
        <v>13360</v>
      </c>
      <c r="BX13365">
        <f t="shared" si="730"/>
        <v>1</v>
      </c>
      <c r="BY13365">
        <f t="shared" si="731"/>
        <v>1</v>
      </c>
    </row>
    <row r="13366" spans="1:77">
      <c r="A13366" s="33">
        <v>13361</v>
      </c>
      <c r="BP13366">
        <v>0.792110912868126</v>
      </c>
      <c r="BQ13366">
        <v>15385.0062576267</v>
      </c>
      <c r="BR13366">
        <v>1.36741504049863</v>
      </c>
      <c r="BS13366">
        <v>101595.526011553</v>
      </c>
      <c r="BW13366" s="9">
        <v>13361</v>
      </c>
      <c r="BX13366">
        <f t="shared" si="730"/>
        <v>1</v>
      </c>
      <c r="BY13366">
        <f t="shared" si="731"/>
        <v>1</v>
      </c>
    </row>
    <row r="13367" spans="1:77">
      <c r="A13367" s="33">
        <v>13362</v>
      </c>
      <c r="BP13367">
        <v>0.847817083273484</v>
      </c>
      <c r="BQ13367">
        <v>13705.6011515556</v>
      </c>
      <c r="BR13367">
        <v>1.48882833424366</v>
      </c>
      <c r="BS13367">
        <v>76586.146563922</v>
      </c>
      <c r="BW13367" s="9">
        <v>13362</v>
      </c>
      <c r="BX13367">
        <f t="shared" si="730"/>
        <v>1</v>
      </c>
      <c r="BY13367">
        <f t="shared" si="731"/>
        <v>1</v>
      </c>
    </row>
    <row r="13368" spans="1:77">
      <c r="A13368" s="33">
        <v>13363</v>
      </c>
      <c r="BP13368">
        <v>0.835934635521948</v>
      </c>
      <c r="BQ13368">
        <v>16512.4934775704</v>
      </c>
      <c r="BR13368">
        <v>1.4528302020726</v>
      </c>
      <c r="BS13368">
        <v>83324.2914155707</v>
      </c>
      <c r="BW13368" s="9">
        <v>13363</v>
      </c>
      <c r="BX13368">
        <f t="shared" si="730"/>
        <v>1</v>
      </c>
      <c r="BY13368">
        <f t="shared" si="731"/>
        <v>1</v>
      </c>
    </row>
    <row r="13369" spans="1:77">
      <c r="A13369" s="33">
        <v>13364</v>
      </c>
      <c r="BP13369">
        <v>0.802209721727956</v>
      </c>
      <c r="BQ13369">
        <v>14734.0073593876</v>
      </c>
      <c r="BR13369">
        <v>1.39455620344392</v>
      </c>
      <c r="BS13369">
        <v>78686.8116099677</v>
      </c>
      <c r="BW13369" s="9">
        <v>13364</v>
      </c>
      <c r="BX13369">
        <f t="shared" si="730"/>
        <v>1</v>
      </c>
      <c r="BY13369">
        <f t="shared" si="731"/>
        <v>1</v>
      </c>
    </row>
    <row r="13370" spans="1:77">
      <c r="A13370" s="33">
        <v>13365</v>
      </c>
      <c r="BP13370">
        <v>0.805012204688956</v>
      </c>
      <c r="BQ13370">
        <v>14328.7289412676</v>
      </c>
      <c r="BR13370">
        <v>1.39516845007853</v>
      </c>
      <c r="BS13370">
        <v>77056.2417642001</v>
      </c>
      <c r="BW13370" s="9">
        <v>13365</v>
      </c>
      <c r="BX13370">
        <f t="shared" si="730"/>
        <v>1</v>
      </c>
      <c r="BY13370">
        <f t="shared" si="731"/>
        <v>1</v>
      </c>
    </row>
    <row r="13371" spans="1:77">
      <c r="A13371" s="33">
        <v>13366</v>
      </c>
      <c r="BP13371">
        <v>0.73618464743198</v>
      </c>
      <c r="BQ13371">
        <v>12237.5059104371</v>
      </c>
      <c r="BR13371">
        <v>1.25419610077854</v>
      </c>
      <c r="BS13371">
        <v>93801.2223856308</v>
      </c>
      <c r="BW13371" s="9">
        <v>13366</v>
      </c>
      <c r="BX13371">
        <f t="shared" si="730"/>
        <v>1</v>
      </c>
      <c r="BY13371">
        <f t="shared" si="731"/>
        <v>1</v>
      </c>
    </row>
    <row r="13372" spans="1:77">
      <c r="A13372" s="33">
        <v>13367</v>
      </c>
      <c r="BP13372">
        <v>0.781134626971189</v>
      </c>
      <c r="BQ13372">
        <v>11079.0023731324</v>
      </c>
      <c r="BR13372">
        <v>1.34720754979292</v>
      </c>
      <c r="BS13372">
        <v>92449.2235953071</v>
      </c>
      <c r="BW13372" s="9">
        <v>13367</v>
      </c>
      <c r="BX13372">
        <f t="shared" si="730"/>
        <v>1</v>
      </c>
      <c r="BY13372">
        <f t="shared" si="731"/>
        <v>1</v>
      </c>
    </row>
    <row r="13373" spans="1:77">
      <c r="A13373" s="33">
        <v>13368</v>
      </c>
      <c r="BP13373">
        <v>0.835986281453667</v>
      </c>
      <c r="BQ13373">
        <v>14731.3593979217</v>
      </c>
      <c r="BR13373">
        <v>1.45377022541225</v>
      </c>
      <c r="BS13373">
        <v>79889.3385371967</v>
      </c>
      <c r="BW13373" s="9">
        <v>13368</v>
      </c>
      <c r="BX13373">
        <f t="shared" si="730"/>
        <v>1</v>
      </c>
      <c r="BY13373">
        <f t="shared" si="731"/>
        <v>1</v>
      </c>
    </row>
    <row r="13374" spans="1:77">
      <c r="A13374" s="33">
        <v>13369</v>
      </c>
      <c r="BP13374">
        <v>0.840445304063201</v>
      </c>
      <c r="BQ13374">
        <v>17486.00881192</v>
      </c>
      <c r="BR13374">
        <v>1.40565273208526</v>
      </c>
      <c r="BS13374">
        <v>86964.1042980649</v>
      </c>
      <c r="BW13374" s="9">
        <v>13369</v>
      </c>
      <c r="BX13374">
        <f t="shared" si="730"/>
        <v>1</v>
      </c>
      <c r="BY13374">
        <f t="shared" si="731"/>
        <v>1</v>
      </c>
    </row>
    <row r="13375" spans="1:77">
      <c r="A13375" s="33">
        <v>13370</v>
      </c>
      <c r="BP13375">
        <v>0.789428687118935</v>
      </c>
      <c r="BQ13375">
        <v>12345.0459278688</v>
      </c>
      <c r="BR13375">
        <v>1.37220718013778</v>
      </c>
      <c r="BS13375">
        <v>92422.5597048255</v>
      </c>
      <c r="BW13375" s="9">
        <v>13370</v>
      </c>
      <c r="BX13375">
        <f t="shared" si="730"/>
        <v>1</v>
      </c>
      <c r="BY13375">
        <f t="shared" si="731"/>
        <v>1</v>
      </c>
    </row>
    <row r="13376" spans="1:77">
      <c r="A13376" s="33">
        <v>13371</v>
      </c>
      <c r="BP13376">
        <v>0.828606539667724</v>
      </c>
      <c r="BQ13376">
        <v>10926.6386928777</v>
      </c>
      <c r="BR13376">
        <v>1.44201639412119</v>
      </c>
      <c r="BS13376">
        <v>73321.5206144592</v>
      </c>
      <c r="BW13376" s="9">
        <v>13371</v>
      </c>
      <c r="BX13376">
        <f t="shared" si="730"/>
        <v>1</v>
      </c>
      <c r="BY13376">
        <f t="shared" si="731"/>
        <v>1</v>
      </c>
    </row>
    <row r="13377" spans="1:77">
      <c r="A13377" s="33">
        <v>13372</v>
      </c>
      <c r="BP13377">
        <v>0.813156623314841</v>
      </c>
      <c r="BQ13377">
        <v>15731.460368806</v>
      </c>
      <c r="BR13377">
        <v>1.38709781804218</v>
      </c>
      <c r="BS13377">
        <v>80356.1882455172</v>
      </c>
      <c r="BW13377" s="9">
        <v>13372</v>
      </c>
      <c r="BX13377">
        <f t="shared" si="730"/>
        <v>1</v>
      </c>
      <c r="BY13377">
        <f t="shared" si="731"/>
        <v>1</v>
      </c>
    </row>
    <row r="13378" spans="1:77">
      <c r="A13378" s="33">
        <v>13373</v>
      </c>
      <c r="BP13378">
        <v>0.797310841472917</v>
      </c>
      <c r="BQ13378">
        <v>15905.0187145834</v>
      </c>
      <c r="BR13378">
        <v>1.37908061170796</v>
      </c>
      <c r="BS13378">
        <v>98500.8337130457</v>
      </c>
      <c r="BW13378" s="9">
        <v>13373</v>
      </c>
      <c r="BX13378">
        <f t="shared" si="730"/>
        <v>1</v>
      </c>
      <c r="BY13378">
        <f t="shared" si="731"/>
        <v>1</v>
      </c>
    </row>
    <row r="13379" spans="1:77">
      <c r="A13379" s="33">
        <v>13374</v>
      </c>
      <c r="BP13379">
        <v>0.817910365244819</v>
      </c>
      <c r="BQ13379">
        <v>12895.6235399335</v>
      </c>
      <c r="BR13379">
        <v>1.40549794311497</v>
      </c>
      <c r="BS13379">
        <v>97116.8116553177</v>
      </c>
      <c r="BW13379" s="9">
        <v>13374</v>
      </c>
      <c r="BX13379">
        <f t="shared" si="730"/>
        <v>1</v>
      </c>
      <c r="BY13379">
        <f t="shared" si="731"/>
        <v>1</v>
      </c>
    </row>
    <row r="13380" spans="1:77">
      <c r="A13380" s="33">
        <v>13375</v>
      </c>
      <c r="BP13380">
        <v>0.78870044645149</v>
      </c>
      <c r="BQ13380">
        <v>14964.722406832</v>
      </c>
      <c r="BR13380">
        <v>1.33110328180321</v>
      </c>
      <c r="BS13380">
        <v>80388.8460249231</v>
      </c>
      <c r="BW13380" s="9">
        <v>13375</v>
      </c>
      <c r="BX13380">
        <f t="shared" si="730"/>
        <v>1</v>
      </c>
      <c r="BY13380">
        <f t="shared" si="731"/>
        <v>1</v>
      </c>
    </row>
    <row r="13381" spans="1:77">
      <c r="A13381" s="33">
        <v>13376</v>
      </c>
      <c r="BP13381">
        <v>0.805384827795005</v>
      </c>
      <c r="BQ13381">
        <v>14231.6645986616</v>
      </c>
      <c r="BR13381">
        <v>1.38779180770355</v>
      </c>
      <c r="BS13381">
        <v>80288.9710250515</v>
      </c>
      <c r="BW13381" s="9">
        <v>13376</v>
      </c>
      <c r="BX13381">
        <f t="shared" si="730"/>
        <v>1</v>
      </c>
      <c r="BY13381">
        <f t="shared" si="731"/>
        <v>1</v>
      </c>
    </row>
    <row r="13382" spans="1:77">
      <c r="A13382" s="33">
        <v>13377</v>
      </c>
      <c r="BP13382">
        <v>0.833347710444458</v>
      </c>
      <c r="BQ13382">
        <v>15327.5192205009</v>
      </c>
      <c r="BR13382">
        <v>1.43850137239279</v>
      </c>
      <c r="BS13382">
        <v>99895.1784181519</v>
      </c>
      <c r="BW13382" s="9">
        <v>13377</v>
      </c>
      <c r="BX13382">
        <f t="shared" si="730"/>
        <v>1</v>
      </c>
      <c r="BY13382">
        <f t="shared" si="731"/>
        <v>1</v>
      </c>
    </row>
    <row r="13383" spans="1:77">
      <c r="A13383" s="33">
        <v>13378</v>
      </c>
      <c r="BP13383">
        <v>0.810853985904299</v>
      </c>
      <c r="BQ13383">
        <v>13948.1816293557</v>
      </c>
      <c r="BR13383">
        <v>1.39840451612885</v>
      </c>
      <c r="BS13383">
        <v>78113.3170971513</v>
      </c>
      <c r="BW13383" s="9">
        <v>13378</v>
      </c>
      <c r="BX13383">
        <f t="shared" ref="BX13383:BX13446" si="732">IF(BU13383=MAX($BU13383:$BV13383),1,0)</f>
        <v>1</v>
      </c>
      <c r="BY13383">
        <f t="shared" ref="BY13383:BY13446" si="733">IF(BV13383=MAX($BU13383:$BV13383),1,0)</f>
        <v>1</v>
      </c>
    </row>
    <row r="13384" spans="1:77">
      <c r="A13384" s="33">
        <v>13379</v>
      </c>
      <c r="BP13384">
        <v>0.775420611797885</v>
      </c>
      <c r="BQ13384">
        <v>15718.8123164537</v>
      </c>
      <c r="BR13384">
        <v>1.32278636410823</v>
      </c>
      <c r="BS13384">
        <v>84984.9849561745</v>
      </c>
      <c r="BW13384" s="9">
        <v>13379</v>
      </c>
      <c r="BX13384">
        <f t="shared" si="732"/>
        <v>1</v>
      </c>
      <c r="BY13384">
        <f t="shared" si="733"/>
        <v>1</v>
      </c>
    </row>
    <row r="13385" spans="1:77">
      <c r="A13385" s="33">
        <v>13380</v>
      </c>
      <c r="BP13385">
        <v>0.858755183222601</v>
      </c>
      <c r="BQ13385">
        <v>12802.7783535055</v>
      </c>
      <c r="BR13385">
        <v>1.46583460590716</v>
      </c>
      <c r="BS13385">
        <v>76999.5990667602</v>
      </c>
      <c r="BW13385" s="9">
        <v>13380</v>
      </c>
      <c r="BX13385">
        <f t="shared" si="732"/>
        <v>1</v>
      </c>
      <c r="BY13385">
        <f t="shared" si="733"/>
        <v>1</v>
      </c>
    </row>
    <row r="13386" spans="1:77">
      <c r="A13386" s="33">
        <v>13381</v>
      </c>
      <c r="BP13386">
        <v>0.859593556503594</v>
      </c>
      <c r="BQ13386">
        <v>14007.2549343983</v>
      </c>
      <c r="BR13386">
        <v>1.50322534314406</v>
      </c>
      <c r="BS13386">
        <v>98941.3581538137</v>
      </c>
      <c r="BW13386" s="9">
        <v>13381</v>
      </c>
      <c r="BX13386">
        <f t="shared" si="732"/>
        <v>1</v>
      </c>
      <c r="BY13386">
        <f t="shared" si="733"/>
        <v>1</v>
      </c>
    </row>
    <row r="13387" spans="1:77">
      <c r="A13387" s="33">
        <v>13382</v>
      </c>
      <c r="BP13387">
        <v>0.79297673065707</v>
      </c>
      <c r="BQ13387">
        <v>12040.2657985335</v>
      </c>
      <c r="BR13387">
        <v>1.36072965887182</v>
      </c>
      <c r="BS13387">
        <v>76228.4250146143</v>
      </c>
      <c r="BW13387" s="9">
        <v>13382</v>
      </c>
      <c r="BX13387">
        <f t="shared" si="732"/>
        <v>1</v>
      </c>
      <c r="BY13387">
        <f t="shared" si="733"/>
        <v>1</v>
      </c>
    </row>
    <row r="13388" spans="1:77">
      <c r="A13388" s="33">
        <v>13383</v>
      </c>
      <c r="BP13388">
        <v>0.860749609375268</v>
      </c>
      <c r="BQ13388">
        <v>15552.2869317846</v>
      </c>
      <c r="BR13388">
        <v>1.49161119677165</v>
      </c>
      <c r="BS13388">
        <v>78973.8519162316</v>
      </c>
      <c r="BW13388" s="9">
        <v>13383</v>
      </c>
      <c r="BX13388">
        <f t="shared" si="732"/>
        <v>1</v>
      </c>
      <c r="BY13388">
        <f t="shared" si="733"/>
        <v>1</v>
      </c>
    </row>
    <row r="13389" spans="1:77">
      <c r="A13389" s="33">
        <v>13384</v>
      </c>
      <c r="BP13389">
        <v>0.817255393676259</v>
      </c>
      <c r="BQ13389">
        <v>14223.0350510733</v>
      </c>
      <c r="BR13389">
        <v>1.37645552829947</v>
      </c>
      <c r="BS13389">
        <v>77791.1956671988</v>
      </c>
      <c r="BW13389" s="9">
        <v>13384</v>
      </c>
      <c r="BX13389">
        <f t="shared" si="732"/>
        <v>1</v>
      </c>
      <c r="BY13389">
        <f t="shared" si="733"/>
        <v>1</v>
      </c>
    </row>
    <row r="13390" spans="1:77">
      <c r="A13390" s="33">
        <v>13385</v>
      </c>
      <c r="BP13390">
        <v>0.746186471251139</v>
      </c>
      <c r="BQ13390">
        <v>15372.0137556001</v>
      </c>
      <c r="BR13390">
        <v>1.27876820018371</v>
      </c>
      <c r="BS13390">
        <v>78225.0489477859</v>
      </c>
      <c r="BW13390" s="9">
        <v>13385</v>
      </c>
      <c r="BX13390">
        <f t="shared" si="732"/>
        <v>1</v>
      </c>
      <c r="BY13390">
        <f t="shared" si="733"/>
        <v>1</v>
      </c>
    </row>
    <row r="13391" spans="1:77">
      <c r="A13391" s="33">
        <v>13386</v>
      </c>
      <c r="BP13391">
        <v>0.777753895944325</v>
      </c>
      <c r="BQ13391">
        <v>15123.5786772848</v>
      </c>
      <c r="BR13391">
        <v>1.31585778695348</v>
      </c>
      <c r="BS13391">
        <v>79900.9867931495</v>
      </c>
      <c r="BW13391" s="9">
        <v>13386</v>
      </c>
      <c r="BX13391">
        <f t="shared" si="732"/>
        <v>1</v>
      </c>
      <c r="BY13391">
        <f t="shared" si="733"/>
        <v>1</v>
      </c>
    </row>
    <row r="13392" spans="1:77">
      <c r="A13392" s="33">
        <v>13387</v>
      </c>
      <c r="BP13392">
        <v>0.828318104881701</v>
      </c>
      <c r="BQ13392">
        <v>14654.6851855631</v>
      </c>
      <c r="BR13392">
        <v>1.42930373820628</v>
      </c>
      <c r="BS13392">
        <v>97775.4180311066</v>
      </c>
      <c r="BW13392" s="9">
        <v>13387</v>
      </c>
      <c r="BX13392">
        <f t="shared" si="732"/>
        <v>1</v>
      </c>
      <c r="BY13392">
        <f t="shared" si="733"/>
        <v>1</v>
      </c>
    </row>
    <row r="13393" spans="1:77">
      <c r="A13393" s="33">
        <v>13388</v>
      </c>
      <c r="BP13393">
        <v>0.835502143890169</v>
      </c>
      <c r="BQ13393">
        <v>12040.4179042198</v>
      </c>
      <c r="BR13393">
        <v>1.46720199541227</v>
      </c>
      <c r="BS13393">
        <v>95218.9846301725</v>
      </c>
      <c r="BW13393" s="9">
        <v>13388</v>
      </c>
      <c r="BX13393">
        <f t="shared" si="732"/>
        <v>1</v>
      </c>
      <c r="BY13393">
        <f t="shared" si="733"/>
        <v>1</v>
      </c>
    </row>
    <row r="13394" spans="1:77">
      <c r="A13394" s="33">
        <v>13389</v>
      </c>
      <c r="BP13394">
        <v>0.723024348846406</v>
      </c>
      <c r="BQ13394">
        <v>10256.7511682924</v>
      </c>
      <c r="BR13394">
        <v>1.1881570557158</v>
      </c>
      <c r="BS13394">
        <v>72739.2569197433</v>
      </c>
      <c r="BW13394" s="9">
        <v>13389</v>
      </c>
      <c r="BX13394">
        <f t="shared" si="732"/>
        <v>1</v>
      </c>
      <c r="BY13394">
        <f t="shared" si="733"/>
        <v>1</v>
      </c>
    </row>
    <row r="13395" spans="1:77">
      <c r="A13395" s="33">
        <v>13390</v>
      </c>
      <c r="BP13395">
        <v>0.78520079510451</v>
      </c>
      <c r="BQ13395">
        <v>17426.5303285859</v>
      </c>
      <c r="BR13395">
        <v>1.34759662987016</v>
      </c>
      <c r="BS13395">
        <v>80938.9499500721</v>
      </c>
      <c r="BW13395" s="9">
        <v>13390</v>
      </c>
      <c r="BX13395">
        <f t="shared" si="732"/>
        <v>1</v>
      </c>
      <c r="BY13395">
        <f t="shared" si="733"/>
        <v>1</v>
      </c>
    </row>
    <row r="13396" spans="1:77">
      <c r="A13396" s="33">
        <v>13391</v>
      </c>
      <c r="BP13396">
        <v>0.775260011745427</v>
      </c>
      <c r="BQ13396">
        <v>14160.4664020128</v>
      </c>
      <c r="BR13396">
        <v>1.32326140098889</v>
      </c>
      <c r="BS13396">
        <v>96734.9299390495</v>
      </c>
      <c r="BW13396" s="9">
        <v>13391</v>
      </c>
      <c r="BX13396">
        <f t="shared" si="732"/>
        <v>1</v>
      </c>
      <c r="BY13396">
        <f t="shared" si="733"/>
        <v>1</v>
      </c>
    </row>
    <row r="13397" spans="1:77">
      <c r="A13397" s="33">
        <v>13392</v>
      </c>
      <c r="BP13397">
        <v>0.819646799524908</v>
      </c>
      <c r="BQ13397">
        <v>10005.6094237402</v>
      </c>
      <c r="BR13397">
        <v>1.39538358213648</v>
      </c>
      <c r="BS13397">
        <v>72047.1148388941</v>
      </c>
      <c r="BW13397" s="9">
        <v>13392</v>
      </c>
      <c r="BX13397">
        <f t="shared" si="732"/>
        <v>1</v>
      </c>
      <c r="BY13397">
        <f t="shared" si="733"/>
        <v>1</v>
      </c>
    </row>
    <row r="13398" spans="1:77">
      <c r="A13398" s="33">
        <v>13393</v>
      </c>
      <c r="BP13398">
        <v>0.767542912650169</v>
      </c>
      <c r="BQ13398">
        <v>13860.2662239725</v>
      </c>
      <c r="BR13398">
        <v>1.33645982809959</v>
      </c>
      <c r="BS13398">
        <v>78078.2626536826</v>
      </c>
      <c r="BW13398" s="9">
        <v>13393</v>
      </c>
      <c r="BX13398">
        <f t="shared" si="732"/>
        <v>1</v>
      </c>
      <c r="BY13398">
        <f t="shared" si="733"/>
        <v>1</v>
      </c>
    </row>
    <row r="13399" spans="1:77">
      <c r="A13399" s="33">
        <v>13394</v>
      </c>
      <c r="BP13399">
        <v>0.812632533122714</v>
      </c>
      <c r="BQ13399">
        <v>25389.7321696128</v>
      </c>
      <c r="BR13399">
        <v>1.40112386727788</v>
      </c>
      <c r="BS13399">
        <v>89595.8223081806</v>
      </c>
      <c r="BW13399" s="9">
        <v>13394</v>
      </c>
      <c r="BX13399">
        <f t="shared" si="732"/>
        <v>1</v>
      </c>
      <c r="BY13399">
        <f t="shared" si="733"/>
        <v>1</v>
      </c>
    </row>
    <row r="13400" spans="1:77">
      <c r="A13400" s="33">
        <v>13395</v>
      </c>
      <c r="BP13400">
        <v>0.809224090713093</v>
      </c>
      <c r="BQ13400">
        <v>18308.0470630426</v>
      </c>
      <c r="BR13400">
        <v>1.40089905775723</v>
      </c>
      <c r="BS13400">
        <v>85848.8257427657</v>
      </c>
      <c r="BW13400" s="9">
        <v>13395</v>
      </c>
      <c r="BX13400">
        <f t="shared" si="732"/>
        <v>1</v>
      </c>
      <c r="BY13400">
        <f t="shared" si="733"/>
        <v>1</v>
      </c>
    </row>
    <row r="13401" spans="1:77">
      <c r="A13401" s="33">
        <v>13396</v>
      </c>
      <c r="BP13401">
        <v>0.794102801195864</v>
      </c>
      <c r="BQ13401">
        <v>11159.2586483074</v>
      </c>
      <c r="BR13401">
        <v>1.36667165968667</v>
      </c>
      <c r="BS13401">
        <v>73574.1141543503</v>
      </c>
      <c r="BW13401" s="9">
        <v>13396</v>
      </c>
      <c r="BX13401">
        <f t="shared" si="732"/>
        <v>1</v>
      </c>
      <c r="BY13401">
        <f t="shared" si="733"/>
        <v>1</v>
      </c>
    </row>
    <row r="13402" spans="1:77">
      <c r="A13402" s="33">
        <v>13397</v>
      </c>
      <c r="BP13402">
        <v>0.817436273504194</v>
      </c>
      <c r="BQ13402">
        <v>14547.2204091444</v>
      </c>
      <c r="BR13402">
        <v>1.39737626284608</v>
      </c>
      <c r="BS13402">
        <v>80969.2786918525</v>
      </c>
      <c r="BW13402" s="9">
        <v>13397</v>
      </c>
      <c r="BX13402">
        <f t="shared" si="732"/>
        <v>1</v>
      </c>
      <c r="BY13402">
        <f t="shared" si="733"/>
        <v>1</v>
      </c>
    </row>
    <row r="13403" spans="1:77">
      <c r="A13403" s="33">
        <v>13398</v>
      </c>
      <c r="BP13403">
        <v>0.776612385831378</v>
      </c>
      <c r="BQ13403">
        <v>13965.1677495969</v>
      </c>
      <c r="BR13403">
        <v>1.33262253608859</v>
      </c>
      <c r="BS13403">
        <v>76627.478800648</v>
      </c>
      <c r="BW13403" s="9">
        <v>13398</v>
      </c>
      <c r="BX13403">
        <f t="shared" si="732"/>
        <v>1</v>
      </c>
      <c r="BY13403">
        <f t="shared" si="733"/>
        <v>1</v>
      </c>
    </row>
    <row r="13404" spans="1:77">
      <c r="A13404" s="33">
        <v>13399</v>
      </c>
      <c r="BP13404">
        <v>0.779065450290501</v>
      </c>
      <c r="BQ13404">
        <v>16688.3955858567</v>
      </c>
      <c r="BR13404">
        <v>1.33682389851116</v>
      </c>
      <c r="BS13404">
        <v>101176.556280889</v>
      </c>
      <c r="BW13404" s="9">
        <v>13399</v>
      </c>
      <c r="BX13404">
        <f t="shared" si="732"/>
        <v>1</v>
      </c>
      <c r="BY13404">
        <f t="shared" si="733"/>
        <v>1</v>
      </c>
    </row>
    <row r="13405" spans="1:77">
      <c r="A13405" s="33">
        <v>13400</v>
      </c>
      <c r="BP13405">
        <v>0.844472628163928</v>
      </c>
      <c r="BQ13405">
        <v>18628.3279906245</v>
      </c>
      <c r="BR13405">
        <v>1.44385781009778</v>
      </c>
      <c r="BS13405">
        <v>84624.8827139599</v>
      </c>
      <c r="BW13405" s="9">
        <v>13400</v>
      </c>
      <c r="BX13405">
        <f t="shared" si="732"/>
        <v>1</v>
      </c>
      <c r="BY13405">
        <f t="shared" si="733"/>
        <v>1</v>
      </c>
    </row>
    <row r="13406" spans="1:77">
      <c r="A13406" s="33">
        <v>13401</v>
      </c>
      <c r="BP13406">
        <v>0.818163097466641</v>
      </c>
      <c r="BQ13406">
        <v>12207.573163548</v>
      </c>
      <c r="BR13406">
        <v>1.38612011879208</v>
      </c>
      <c r="BS13406">
        <v>73931.4590478605</v>
      </c>
      <c r="BW13406" s="9">
        <v>13401</v>
      </c>
      <c r="BX13406">
        <f t="shared" si="732"/>
        <v>1</v>
      </c>
      <c r="BY13406">
        <f t="shared" si="733"/>
        <v>1</v>
      </c>
    </row>
    <row r="13407" spans="1:77">
      <c r="A13407" s="33">
        <v>13402</v>
      </c>
      <c r="BP13407">
        <v>0.771708329750353</v>
      </c>
      <c r="BQ13407">
        <v>13179.9312265643</v>
      </c>
      <c r="BR13407">
        <v>1.34926620849162</v>
      </c>
      <c r="BS13407">
        <v>79668.8515321166</v>
      </c>
      <c r="BW13407" s="9">
        <v>13402</v>
      </c>
      <c r="BX13407">
        <f t="shared" si="732"/>
        <v>1</v>
      </c>
      <c r="BY13407">
        <f t="shared" si="733"/>
        <v>1</v>
      </c>
    </row>
    <row r="13408" spans="1:77">
      <c r="A13408" s="33">
        <v>13403</v>
      </c>
      <c r="BP13408">
        <v>0.817267994548356</v>
      </c>
      <c r="BQ13408">
        <v>10509.0106035062</v>
      </c>
      <c r="BR13408">
        <v>1.38364106125172</v>
      </c>
      <c r="BS13408">
        <v>73415.8074953259</v>
      </c>
      <c r="BW13408" s="9">
        <v>13403</v>
      </c>
      <c r="BX13408">
        <f t="shared" si="732"/>
        <v>1</v>
      </c>
      <c r="BY13408">
        <f t="shared" si="733"/>
        <v>1</v>
      </c>
    </row>
    <row r="13409" spans="1:77">
      <c r="A13409" s="33">
        <v>13404</v>
      </c>
      <c r="BP13409">
        <v>0.827683061513185</v>
      </c>
      <c r="BQ13409">
        <v>17212.3033025461</v>
      </c>
      <c r="BR13409">
        <v>1.39678445420749</v>
      </c>
      <c r="BS13409">
        <v>82775.6594575175</v>
      </c>
      <c r="BW13409" s="9">
        <v>13404</v>
      </c>
      <c r="BX13409">
        <f t="shared" si="732"/>
        <v>1</v>
      </c>
      <c r="BY13409">
        <f t="shared" si="733"/>
        <v>1</v>
      </c>
    </row>
    <row r="13410" spans="1:77">
      <c r="A13410" s="33">
        <v>13405</v>
      </c>
      <c r="BP13410">
        <v>0.776608177990256</v>
      </c>
      <c r="BQ13410">
        <v>15298.1701268927</v>
      </c>
      <c r="BR13410">
        <v>1.31064490179689</v>
      </c>
      <c r="BS13410">
        <v>101672.835191934</v>
      </c>
      <c r="BW13410" s="9">
        <v>13405</v>
      </c>
      <c r="BX13410">
        <f t="shared" si="732"/>
        <v>1</v>
      </c>
      <c r="BY13410">
        <f t="shared" si="733"/>
        <v>1</v>
      </c>
    </row>
    <row r="13411" spans="1:77">
      <c r="A13411" s="33">
        <v>13406</v>
      </c>
      <c r="BP13411">
        <v>0.848199401549038</v>
      </c>
      <c r="BQ13411">
        <v>15034.4365394129</v>
      </c>
      <c r="BR13411">
        <v>1.46350726652085</v>
      </c>
      <c r="BS13411">
        <v>79630.8138271607</v>
      </c>
      <c r="BW13411" s="9">
        <v>13406</v>
      </c>
      <c r="BX13411">
        <f t="shared" si="732"/>
        <v>1</v>
      </c>
      <c r="BY13411">
        <f t="shared" si="733"/>
        <v>1</v>
      </c>
    </row>
    <row r="13412" spans="1:77">
      <c r="A13412" s="33">
        <v>13407</v>
      </c>
      <c r="BP13412">
        <v>0.835390863406759</v>
      </c>
      <c r="BQ13412">
        <v>19984.5253664265</v>
      </c>
      <c r="BR13412">
        <v>1.44914215359612</v>
      </c>
      <c r="BS13412">
        <v>110064.240759373</v>
      </c>
      <c r="BW13412" s="9">
        <v>13407</v>
      </c>
      <c r="BX13412">
        <f t="shared" si="732"/>
        <v>1</v>
      </c>
      <c r="BY13412">
        <f t="shared" si="733"/>
        <v>1</v>
      </c>
    </row>
    <row r="13413" spans="1:77">
      <c r="A13413" s="33">
        <v>13408</v>
      </c>
      <c r="BP13413">
        <v>0.79051996396791</v>
      </c>
      <c r="BQ13413">
        <v>13359.3027191785</v>
      </c>
      <c r="BR13413">
        <v>1.33064805745344</v>
      </c>
      <c r="BS13413">
        <v>75169.5396893566</v>
      </c>
      <c r="BW13413" s="9">
        <v>13408</v>
      </c>
      <c r="BX13413">
        <f t="shared" si="732"/>
        <v>1</v>
      </c>
      <c r="BY13413">
        <f t="shared" si="733"/>
        <v>1</v>
      </c>
    </row>
    <row r="13414" spans="1:77">
      <c r="A13414" s="33">
        <v>13409</v>
      </c>
      <c r="BP13414">
        <v>0.800466682369675</v>
      </c>
      <c r="BQ13414">
        <v>12681.6861962769</v>
      </c>
      <c r="BR13414">
        <v>1.36803029702555</v>
      </c>
      <c r="BS13414">
        <v>95422.5014897665</v>
      </c>
      <c r="BW13414" s="9">
        <v>13409</v>
      </c>
      <c r="BX13414">
        <f t="shared" si="732"/>
        <v>1</v>
      </c>
      <c r="BY13414">
        <f t="shared" si="733"/>
        <v>1</v>
      </c>
    </row>
    <row r="13415" spans="1:77">
      <c r="A13415" s="33">
        <v>13410</v>
      </c>
      <c r="BP13415">
        <v>0.812538140875741</v>
      </c>
      <c r="BQ13415">
        <v>17757.2559115018</v>
      </c>
      <c r="BR13415">
        <v>1.41130240831411</v>
      </c>
      <c r="BS13415">
        <v>84236.1317498211</v>
      </c>
      <c r="BW13415" s="9">
        <v>13410</v>
      </c>
      <c r="BX13415">
        <f t="shared" si="732"/>
        <v>1</v>
      </c>
      <c r="BY13415">
        <f t="shared" si="733"/>
        <v>1</v>
      </c>
    </row>
    <row r="13416" spans="1:77">
      <c r="A13416" s="33">
        <v>13411</v>
      </c>
      <c r="BP13416">
        <v>0.821965823249543</v>
      </c>
      <c r="BQ13416">
        <v>14147.7211360426</v>
      </c>
      <c r="BR13416">
        <v>1.44160707867879</v>
      </c>
      <c r="BS13416">
        <v>80443.3767062041</v>
      </c>
      <c r="BW13416" s="9">
        <v>13411</v>
      </c>
      <c r="BX13416">
        <f t="shared" si="732"/>
        <v>1</v>
      </c>
      <c r="BY13416">
        <f t="shared" si="733"/>
        <v>1</v>
      </c>
    </row>
    <row r="13417" spans="1:77">
      <c r="A13417" s="33">
        <v>13412</v>
      </c>
      <c r="BP13417">
        <v>0.808682596277711</v>
      </c>
      <c r="BQ13417">
        <v>14562.1570011546</v>
      </c>
      <c r="BR13417">
        <v>1.37277851830446</v>
      </c>
      <c r="BS13417">
        <v>79062.0245207904</v>
      </c>
      <c r="BW13417" s="9">
        <v>13412</v>
      </c>
      <c r="BX13417">
        <f t="shared" si="732"/>
        <v>1</v>
      </c>
      <c r="BY13417">
        <f t="shared" si="733"/>
        <v>1</v>
      </c>
    </row>
    <row r="13418" spans="1:77">
      <c r="A13418" s="33">
        <v>13413</v>
      </c>
      <c r="BP13418">
        <v>0.842880694939774</v>
      </c>
      <c r="BQ13418">
        <v>12161.1688338227</v>
      </c>
      <c r="BR13418">
        <v>1.45539188765909</v>
      </c>
      <c r="BS13418">
        <v>76610.8523665718</v>
      </c>
      <c r="BW13418" s="9">
        <v>13413</v>
      </c>
      <c r="BX13418">
        <f t="shared" si="732"/>
        <v>1</v>
      </c>
      <c r="BY13418">
        <f t="shared" si="733"/>
        <v>1</v>
      </c>
    </row>
    <row r="13419" spans="1:77">
      <c r="A13419" s="33">
        <v>13414</v>
      </c>
      <c r="BP13419">
        <v>0.836289786371307</v>
      </c>
      <c r="BQ13419">
        <v>13794.5934547318</v>
      </c>
      <c r="BR13419">
        <v>1.44616524197076</v>
      </c>
      <c r="BS13419">
        <v>78900.5606573094</v>
      </c>
      <c r="BW13419" s="9">
        <v>13414</v>
      </c>
      <c r="BX13419">
        <f t="shared" si="732"/>
        <v>1</v>
      </c>
      <c r="BY13419">
        <f t="shared" si="733"/>
        <v>1</v>
      </c>
    </row>
    <row r="13420" spans="1:77">
      <c r="A13420" s="33">
        <v>13415</v>
      </c>
      <c r="BP13420">
        <v>0.818508104455778</v>
      </c>
      <c r="BQ13420">
        <v>19728.0853275871</v>
      </c>
      <c r="BR13420">
        <v>1.40711520862333</v>
      </c>
      <c r="BS13420">
        <v>86617.2916144083</v>
      </c>
      <c r="BW13420" s="9">
        <v>13415</v>
      </c>
      <c r="BX13420">
        <f t="shared" si="732"/>
        <v>1</v>
      </c>
      <c r="BY13420">
        <f t="shared" si="733"/>
        <v>1</v>
      </c>
    </row>
    <row r="13421" spans="1:77">
      <c r="A13421" s="33">
        <v>13416</v>
      </c>
      <c r="BP13421">
        <v>0.800320519871571</v>
      </c>
      <c r="BQ13421">
        <v>13313.9979884449</v>
      </c>
      <c r="BR13421">
        <v>1.38007841204253</v>
      </c>
      <c r="BS13421">
        <v>78161.3079205718</v>
      </c>
      <c r="BW13421" s="9">
        <v>13416</v>
      </c>
      <c r="BX13421">
        <f t="shared" si="732"/>
        <v>1</v>
      </c>
      <c r="BY13421">
        <f t="shared" si="733"/>
        <v>1</v>
      </c>
    </row>
    <row r="13422" spans="1:77">
      <c r="A13422" s="33">
        <v>13417</v>
      </c>
      <c r="BP13422">
        <v>0.848681634304422</v>
      </c>
      <c r="BQ13422">
        <v>14014.236750893</v>
      </c>
      <c r="BR13422">
        <v>1.4621145306514</v>
      </c>
      <c r="BS13422">
        <v>98673.5508192436</v>
      </c>
      <c r="BW13422" s="9">
        <v>13417</v>
      </c>
      <c r="BX13422">
        <f t="shared" si="732"/>
        <v>1</v>
      </c>
      <c r="BY13422">
        <f t="shared" si="733"/>
        <v>1</v>
      </c>
    </row>
    <row r="13423" spans="1:77">
      <c r="A13423" s="33">
        <v>13418</v>
      </c>
      <c r="BP13423">
        <v>0.749002880686267</v>
      </c>
      <c r="BQ13423">
        <v>17338.9527955152</v>
      </c>
      <c r="BR13423">
        <v>1.28997401002712</v>
      </c>
      <c r="BS13423">
        <v>79470.8020347986</v>
      </c>
      <c r="BW13423" s="9">
        <v>13418</v>
      </c>
      <c r="BX13423">
        <f t="shared" si="732"/>
        <v>1</v>
      </c>
      <c r="BY13423">
        <f t="shared" si="733"/>
        <v>1</v>
      </c>
    </row>
    <row r="13424" spans="1:77">
      <c r="A13424" s="33">
        <v>13419</v>
      </c>
      <c r="BP13424">
        <v>0.778444499008399</v>
      </c>
      <c r="BQ13424">
        <v>14031.824939597</v>
      </c>
      <c r="BR13424">
        <v>1.33547691007236</v>
      </c>
      <c r="BS13424">
        <v>99265.7167624131</v>
      </c>
      <c r="BW13424" s="9">
        <v>13419</v>
      </c>
      <c r="BX13424">
        <f t="shared" si="732"/>
        <v>1</v>
      </c>
      <c r="BY13424">
        <f t="shared" si="733"/>
        <v>1</v>
      </c>
    </row>
    <row r="13425" spans="1:77">
      <c r="A13425" s="33">
        <v>13420</v>
      </c>
      <c r="BP13425">
        <v>0.824709679719838</v>
      </c>
      <c r="BQ13425">
        <v>12624.1171264371</v>
      </c>
      <c r="BR13425">
        <v>1.40034720692391</v>
      </c>
      <c r="BS13425">
        <v>95600.9550783276</v>
      </c>
      <c r="BW13425" s="9">
        <v>13420</v>
      </c>
      <c r="BX13425">
        <f t="shared" si="732"/>
        <v>1</v>
      </c>
      <c r="BY13425">
        <f t="shared" si="733"/>
        <v>1</v>
      </c>
    </row>
    <row r="13426" spans="1:77">
      <c r="A13426" s="33">
        <v>13421</v>
      </c>
      <c r="BP13426">
        <v>0.802744429791226</v>
      </c>
      <c r="BQ13426">
        <v>18655.1744751451</v>
      </c>
      <c r="BR13426">
        <v>1.37466149375773</v>
      </c>
      <c r="BS13426">
        <v>85707.0718363784</v>
      </c>
      <c r="BW13426" s="9">
        <v>13421</v>
      </c>
      <c r="BX13426">
        <f t="shared" si="732"/>
        <v>1</v>
      </c>
      <c r="BY13426">
        <f t="shared" si="733"/>
        <v>1</v>
      </c>
    </row>
    <row r="13427" spans="1:77">
      <c r="A13427" s="33">
        <v>13422</v>
      </c>
      <c r="BP13427">
        <v>0.765067887515597</v>
      </c>
      <c r="BQ13427">
        <v>12970.1060324468</v>
      </c>
      <c r="BR13427">
        <v>1.30680243965219</v>
      </c>
      <c r="BS13427">
        <v>94290.1900150477</v>
      </c>
      <c r="BW13427" s="9">
        <v>13422</v>
      </c>
      <c r="BX13427">
        <f t="shared" si="732"/>
        <v>1</v>
      </c>
      <c r="BY13427">
        <f t="shared" si="733"/>
        <v>1</v>
      </c>
    </row>
    <row r="13428" spans="1:77">
      <c r="A13428" s="33">
        <v>13423</v>
      </c>
      <c r="BP13428">
        <v>0.77846724795655</v>
      </c>
      <c r="BQ13428">
        <v>13355.4028881126</v>
      </c>
      <c r="BR13428">
        <v>1.34523981713002</v>
      </c>
      <c r="BS13428">
        <v>75368.5197520731</v>
      </c>
      <c r="BW13428" s="9">
        <v>13423</v>
      </c>
      <c r="BX13428">
        <f t="shared" si="732"/>
        <v>1</v>
      </c>
      <c r="BY13428">
        <f t="shared" si="733"/>
        <v>1</v>
      </c>
    </row>
    <row r="13429" spans="1:77">
      <c r="A13429" s="33">
        <v>13424</v>
      </c>
      <c r="BP13429">
        <v>0.810466793517864</v>
      </c>
      <c r="BQ13429">
        <v>16607.2258419755</v>
      </c>
      <c r="BR13429">
        <v>1.40380052429809</v>
      </c>
      <c r="BS13429">
        <v>81559.4302395815</v>
      </c>
      <c r="BW13429" s="9">
        <v>13424</v>
      </c>
      <c r="BX13429">
        <f t="shared" si="732"/>
        <v>1</v>
      </c>
      <c r="BY13429">
        <f t="shared" si="733"/>
        <v>1</v>
      </c>
    </row>
    <row r="13430" spans="1:77">
      <c r="A13430" s="33">
        <v>13425</v>
      </c>
      <c r="BP13430">
        <v>0.824120412481843</v>
      </c>
      <c r="BQ13430">
        <v>14405.8028459246</v>
      </c>
      <c r="BR13430">
        <v>1.4407234313728</v>
      </c>
      <c r="BS13430">
        <v>79378.9562070391</v>
      </c>
      <c r="BW13430" s="9">
        <v>13425</v>
      </c>
      <c r="BX13430">
        <f t="shared" si="732"/>
        <v>1</v>
      </c>
      <c r="BY13430">
        <f t="shared" si="733"/>
        <v>1</v>
      </c>
    </row>
    <row r="13431" spans="1:77">
      <c r="A13431" s="33">
        <v>13426</v>
      </c>
      <c r="BP13431">
        <v>0.760896509827455</v>
      </c>
      <c r="BQ13431">
        <v>13110.2635281366</v>
      </c>
      <c r="BR13431">
        <v>1.30823868615048</v>
      </c>
      <c r="BS13431">
        <v>75719.8374218376</v>
      </c>
      <c r="BW13431" s="9">
        <v>13426</v>
      </c>
      <c r="BX13431">
        <f t="shared" si="732"/>
        <v>1</v>
      </c>
      <c r="BY13431">
        <f t="shared" si="733"/>
        <v>1</v>
      </c>
    </row>
    <row r="13432" spans="1:77">
      <c r="A13432" s="33">
        <v>13427</v>
      </c>
      <c r="BP13432">
        <v>0.810559096390262</v>
      </c>
      <c r="BQ13432">
        <v>13030.3438761088</v>
      </c>
      <c r="BR13432">
        <v>1.36513766752757</v>
      </c>
      <c r="BS13432">
        <v>95433.3698341522</v>
      </c>
      <c r="BW13432" s="9">
        <v>13427</v>
      </c>
      <c r="BX13432">
        <f t="shared" si="732"/>
        <v>1</v>
      </c>
      <c r="BY13432">
        <f t="shared" si="733"/>
        <v>1</v>
      </c>
    </row>
    <row r="13433" spans="1:77">
      <c r="A13433" s="33">
        <v>13428</v>
      </c>
      <c r="BP13433">
        <v>0.808848748385467</v>
      </c>
      <c r="BQ13433">
        <v>14292.7956028602</v>
      </c>
      <c r="BR13433">
        <v>1.4153756743493</v>
      </c>
      <c r="BS13433">
        <v>97482.2510239825</v>
      </c>
      <c r="BW13433" s="9">
        <v>13428</v>
      </c>
      <c r="BX13433">
        <f t="shared" si="732"/>
        <v>1</v>
      </c>
      <c r="BY13433">
        <f t="shared" si="733"/>
        <v>1</v>
      </c>
    </row>
    <row r="13434" spans="1:77">
      <c r="A13434" s="33">
        <v>13429</v>
      </c>
      <c r="BP13434">
        <v>0.764201133471954</v>
      </c>
      <c r="BQ13434">
        <v>13207.6756691263</v>
      </c>
      <c r="BR13434">
        <v>1.28689974391567</v>
      </c>
      <c r="BS13434">
        <v>94913.1280618007</v>
      </c>
      <c r="BW13434" s="9">
        <v>13429</v>
      </c>
      <c r="BX13434">
        <f t="shared" si="732"/>
        <v>1</v>
      </c>
      <c r="BY13434">
        <f t="shared" si="733"/>
        <v>1</v>
      </c>
    </row>
    <row r="13435" spans="1:77">
      <c r="A13435" s="33">
        <v>13430</v>
      </c>
      <c r="BP13435">
        <v>0.764426171221823</v>
      </c>
      <c r="BQ13435">
        <v>20264.2150385241</v>
      </c>
      <c r="BR13435">
        <v>1.29601662798305</v>
      </c>
      <c r="BS13435">
        <v>85696.9351470572</v>
      </c>
      <c r="BW13435" s="9">
        <v>13430</v>
      </c>
      <c r="BX13435">
        <f t="shared" si="732"/>
        <v>1</v>
      </c>
      <c r="BY13435">
        <f t="shared" si="733"/>
        <v>1</v>
      </c>
    </row>
    <row r="13436" spans="1:77">
      <c r="A13436" s="33">
        <v>13431</v>
      </c>
      <c r="BP13436">
        <v>0.836202685412429</v>
      </c>
      <c r="BQ13436">
        <v>13981.4083704224</v>
      </c>
      <c r="BR13436">
        <v>1.45473626399508</v>
      </c>
      <c r="BS13436">
        <v>97263.4322131951</v>
      </c>
      <c r="BW13436" s="9">
        <v>13431</v>
      </c>
      <c r="BX13436">
        <f t="shared" si="732"/>
        <v>1</v>
      </c>
      <c r="BY13436">
        <f t="shared" si="733"/>
        <v>1</v>
      </c>
    </row>
    <row r="13437" spans="1:77">
      <c r="A13437" s="33">
        <v>13432</v>
      </c>
      <c r="BP13437">
        <v>0.772133296763399</v>
      </c>
      <c r="BQ13437">
        <v>18535.2857180449</v>
      </c>
      <c r="BR13437">
        <v>1.27842720502158</v>
      </c>
      <c r="BS13437">
        <v>80300.1807455614</v>
      </c>
      <c r="BW13437" s="9">
        <v>13432</v>
      </c>
      <c r="BX13437">
        <f t="shared" si="732"/>
        <v>1</v>
      </c>
      <c r="BY13437">
        <f t="shared" si="733"/>
        <v>1</v>
      </c>
    </row>
    <row r="13438" spans="1:77">
      <c r="A13438" s="33">
        <v>13433</v>
      </c>
      <c r="BP13438">
        <v>0.789020807349278</v>
      </c>
      <c r="BQ13438">
        <v>18228.3756120396</v>
      </c>
      <c r="BR13438">
        <v>1.37069933084229</v>
      </c>
      <c r="BS13438">
        <v>84174.173911007</v>
      </c>
      <c r="BW13438" s="9">
        <v>13433</v>
      </c>
      <c r="BX13438">
        <f t="shared" si="732"/>
        <v>1</v>
      </c>
      <c r="BY13438">
        <f t="shared" si="733"/>
        <v>1</v>
      </c>
    </row>
    <row r="13439" spans="1:77">
      <c r="A13439" s="33">
        <v>13434</v>
      </c>
      <c r="BP13439">
        <v>0.864176806324608</v>
      </c>
      <c r="BQ13439">
        <v>19869.7187936897</v>
      </c>
      <c r="BR13439">
        <v>1.49716974469538</v>
      </c>
      <c r="BS13439">
        <v>87764.9872760153</v>
      </c>
      <c r="BW13439" s="9">
        <v>13434</v>
      </c>
      <c r="BX13439">
        <f t="shared" si="732"/>
        <v>1</v>
      </c>
      <c r="BY13439">
        <f t="shared" si="733"/>
        <v>1</v>
      </c>
    </row>
    <row r="13440" spans="1:77">
      <c r="A13440" s="33">
        <v>13435</v>
      </c>
      <c r="BP13440">
        <v>0.779745124991052</v>
      </c>
      <c r="BQ13440">
        <v>17124.5152843574</v>
      </c>
      <c r="BR13440">
        <v>1.32875476975018</v>
      </c>
      <c r="BS13440">
        <v>84270.1635380428</v>
      </c>
      <c r="BW13440" s="9">
        <v>13435</v>
      </c>
      <c r="BX13440">
        <f t="shared" si="732"/>
        <v>1</v>
      </c>
      <c r="BY13440">
        <f t="shared" si="733"/>
        <v>1</v>
      </c>
    </row>
    <row r="13441" spans="1:77">
      <c r="A13441" s="33">
        <v>13436</v>
      </c>
      <c r="BP13441">
        <v>0.826360589879905</v>
      </c>
      <c r="BQ13441">
        <v>16663.6641362828</v>
      </c>
      <c r="BR13441">
        <v>1.41155572533669</v>
      </c>
      <c r="BS13441">
        <v>81908.7825476901</v>
      </c>
      <c r="BW13441" s="9">
        <v>13436</v>
      </c>
      <c r="BX13441">
        <f t="shared" si="732"/>
        <v>1</v>
      </c>
      <c r="BY13441">
        <f t="shared" si="733"/>
        <v>1</v>
      </c>
    </row>
    <row r="13442" spans="1:77">
      <c r="A13442" s="33">
        <v>13437</v>
      </c>
      <c r="BP13442">
        <v>0.842483056672175</v>
      </c>
      <c r="BQ13442">
        <v>17889.0650795125</v>
      </c>
      <c r="BR13442">
        <v>1.4265444457418</v>
      </c>
      <c r="BS13442">
        <v>84672.2552589469</v>
      </c>
      <c r="BW13442" s="9">
        <v>13437</v>
      </c>
      <c r="BX13442">
        <f t="shared" si="732"/>
        <v>1</v>
      </c>
      <c r="BY13442">
        <f t="shared" si="733"/>
        <v>1</v>
      </c>
    </row>
    <row r="13443" spans="1:77">
      <c r="A13443" s="33">
        <v>13438</v>
      </c>
      <c r="BP13443">
        <v>0.786956503132119</v>
      </c>
      <c r="BQ13443">
        <v>15678.5385392988</v>
      </c>
      <c r="BR13443">
        <v>1.36232550076353</v>
      </c>
      <c r="BS13443">
        <v>106500.385012718</v>
      </c>
      <c r="BW13443" s="9">
        <v>13438</v>
      </c>
      <c r="BX13443">
        <f t="shared" si="732"/>
        <v>1</v>
      </c>
      <c r="BY13443">
        <f t="shared" si="733"/>
        <v>1</v>
      </c>
    </row>
    <row r="13444" spans="1:77">
      <c r="A13444" s="33">
        <v>13439</v>
      </c>
      <c r="BP13444">
        <v>0.792411557505638</v>
      </c>
      <c r="BQ13444">
        <v>13620.2918292942</v>
      </c>
      <c r="BR13444">
        <v>1.36922425549806</v>
      </c>
      <c r="BS13444">
        <v>100068.104643035</v>
      </c>
      <c r="BW13444" s="9">
        <v>13439</v>
      </c>
      <c r="BX13444">
        <f t="shared" si="732"/>
        <v>1</v>
      </c>
      <c r="BY13444">
        <f t="shared" si="733"/>
        <v>1</v>
      </c>
    </row>
    <row r="13445" spans="1:77">
      <c r="A13445" s="33">
        <v>13440</v>
      </c>
      <c r="BP13445">
        <v>0.794389601448009</v>
      </c>
      <c r="BQ13445">
        <v>12385.1166789338</v>
      </c>
      <c r="BR13445">
        <v>1.35695634191386</v>
      </c>
      <c r="BS13445">
        <v>77124.110934356</v>
      </c>
      <c r="BW13445" s="9">
        <v>13440</v>
      </c>
      <c r="BX13445">
        <f t="shared" si="732"/>
        <v>1</v>
      </c>
      <c r="BY13445">
        <f t="shared" si="733"/>
        <v>1</v>
      </c>
    </row>
    <row r="13446" spans="1:77">
      <c r="A13446" s="33">
        <v>13441</v>
      </c>
      <c r="BP13446">
        <v>0.767652759271052</v>
      </c>
      <c r="BQ13446">
        <v>14303.263159877</v>
      </c>
      <c r="BR13446">
        <v>1.33099687890478</v>
      </c>
      <c r="BS13446">
        <v>78722.1615508968</v>
      </c>
      <c r="BW13446" s="9">
        <v>13441</v>
      </c>
      <c r="BX13446">
        <f t="shared" si="732"/>
        <v>1</v>
      </c>
      <c r="BY13446">
        <f t="shared" si="733"/>
        <v>1</v>
      </c>
    </row>
    <row r="13447" spans="1:77">
      <c r="A13447" s="33">
        <v>13442</v>
      </c>
      <c r="BP13447">
        <v>0.852957871358341</v>
      </c>
      <c r="BQ13447">
        <v>15349.2494913368</v>
      </c>
      <c r="BR13447">
        <v>1.47064807888128</v>
      </c>
      <c r="BS13447">
        <v>99269.1025677187</v>
      </c>
      <c r="BW13447" s="9">
        <v>13442</v>
      </c>
      <c r="BX13447">
        <f t="shared" ref="BX13447:BX13510" si="734">IF(BU13447=MAX($BU13447:$BV13447),1,0)</f>
        <v>1</v>
      </c>
      <c r="BY13447">
        <f t="shared" ref="BY13447:BY13510" si="735">IF(BV13447=MAX($BU13447:$BV13447),1,0)</f>
        <v>1</v>
      </c>
    </row>
    <row r="13448" spans="1:77">
      <c r="A13448" s="33">
        <v>13443</v>
      </c>
      <c r="BP13448">
        <v>0.797280936120942</v>
      </c>
      <c r="BQ13448">
        <v>16078.0917955656</v>
      </c>
      <c r="BR13448">
        <v>1.37583757123518</v>
      </c>
      <c r="BS13448">
        <v>81218.7824791682</v>
      </c>
      <c r="BW13448" s="9">
        <v>13443</v>
      </c>
      <c r="BX13448">
        <f t="shared" si="734"/>
        <v>1</v>
      </c>
      <c r="BY13448">
        <f t="shared" si="735"/>
        <v>1</v>
      </c>
    </row>
    <row r="13449" spans="1:77">
      <c r="A13449" s="33">
        <v>13444</v>
      </c>
      <c r="BP13449">
        <v>0.796924255975527</v>
      </c>
      <c r="BQ13449">
        <v>15076.179510794</v>
      </c>
      <c r="BR13449">
        <v>1.35805394854051</v>
      </c>
      <c r="BS13449">
        <v>81779.8333227854</v>
      </c>
      <c r="BW13449" s="9">
        <v>13444</v>
      </c>
      <c r="BX13449">
        <f t="shared" si="734"/>
        <v>1</v>
      </c>
      <c r="BY13449">
        <f t="shared" si="735"/>
        <v>1</v>
      </c>
    </row>
    <row r="13450" spans="1:77">
      <c r="A13450" s="33">
        <v>13445</v>
      </c>
      <c r="BP13450">
        <v>0.814461533651829</v>
      </c>
      <c r="BQ13450">
        <v>18720.745308758</v>
      </c>
      <c r="BR13450">
        <v>1.38438071733463</v>
      </c>
      <c r="BS13450">
        <v>81051.8845804931</v>
      </c>
      <c r="BW13450" s="9">
        <v>13445</v>
      </c>
      <c r="BX13450">
        <f t="shared" si="734"/>
        <v>1</v>
      </c>
      <c r="BY13450">
        <f t="shared" si="735"/>
        <v>1</v>
      </c>
    </row>
    <row r="13451" spans="1:77">
      <c r="A13451" s="33">
        <v>13446</v>
      </c>
      <c r="BP13451">
        <v>0.835521521073287</v>
      </c>
      <c r="BQ13451">
        <v>13629.3524152324</v>
      </c>
      <c r="BR13451">
        <v>1.4138060043216</v>
      </c>
      <c r="BS13451">
        <v>76267.7805703416</v>
      </c>
      <c r="BW13451" s="9">
        <v>13446</v>
      </c>
      <c r="BX13451">
        <f t="shared" si="734"/>
        <v>1</v>
      </c>
      <c r="BY13451">
        <f t="shared" si="735"/>
        <v>1</v>
      </c>
    </row>
    <row r="13452" spans="1:77">
      <c r="A13452" s="33">
        <v>13447</v>
      </c>
      <c r="BP13452">
        <v>0.841385242649493</v>
      </c>
      <c r="BQ13452">
        <v>13864.3160402088</v>
      </c>
      <c r="BR13452">
        <v>1.45844367149278</v>
      </c>
      <c r="BS13452">
        <v>77714.3688670637</v>
      </c>
      <c r="BW13452" s="9">
        <v>13447</v>
      </c>
      <c r="BX13452">
        <f t="shared" si="734"/>
        <v>1</v>
      </c>
      <c r="BY13452">
        <f t="shared" si="735"/>
        <v>1</v>
      </c>
    </row>
    <row r="13453" spans="1:77">
      <c r="A13453" s="33">
        <v>13448</v>
      </c>
      <c r="BP13453">
        <v>0.794431552030038</v>
      </c>
      <c r="BQ13453">
        <v>14889.6714117166</v>
      </c>
      <c r="BR13453">
        <v>1.36969663447737</v>
      </c>
      <c r="BS13453">
        <v>79553.3717087238</v>
      </c>
      <c r="BW13453" s="9">
        <v>13448</v>
      </c>
      <c r="BX13453">
        <f t="shared" si="734"/>
        <v>1</v>
      </c>
      <c r="BY13453">
        <f t="shared" si="735"/>
        <v>1</v>
      </c>
    </row>
    <row r="13454" spans="1:77">
      <c r="A13454" s="33">
        <v>13449</v>
      </c>
      <c r="BP13454">
        <v>0.814880229748973</v>
      </c>
      <c r="BQ13454">
        <v>18307.6860375537</v>
      </c>
      <c r="BR13454">
        <v>1.40417265850905</v>
      </c>
      <c r="BS13454">
        <v>101151.006202891</v>
      </c>
      <c r="BW13454" s="9">
        <v>13449</v>
      </c>
      <c r="BX13454">
        <f t="shared" si="734"/>
        <v>1</v>
      </c>
      <c r="BY13454">
        <f t="shared" si="735"/>
        <v>1</v>
      </c>
    </row>
    <row r="13455" spans="1:77">
      <c r="A13455" s="33">
        <v>13450</v>
      </c>
      <c r="BP13455">
        <v>0.805910146238869</v>
      </c>
      <c r="BQ13455">
        <v>11888.8777512613</v>
      </c>
      <c r="BR13455">
        <v>1.40454954065388</v>
      </c>
      <c r="BS13455">
        <v>73287.1448354566</v>
      </c>
      <c r="BW13455" s="9">
        <v>13450</v>
      </c>
      <c r="BX13455">
        <f t="shared" si="734"/>
        <v>1</v>
      </c>
      <c r="BY13455">
        <f t="shared" si="735"/>
        <v>1</v>
      </c>
    </row>
    <row r="13456" spans="1:77">
      <c r="A13456" s="33">
        <v>13451</v>
      </c>
      <c r="BP13456">
        <v>0.784036537820236</v>
      </c>
      <c r="BQ13456">
        <v>15822.3306589752</v>
      </c>
      <c r="BR13456">
        <v>1.33870991533153</v>
      </c>
      <c r="BS13456">
        <v>98917.5455916039</v>
      </c>
      <c r="BW13456" s="9">
        <v>13451</v>
      </c>
      <c r="BX13456">
        <f t="shared" si="734"/>
        <v>1</v>
      </c>
      <c r="BY13456">
        <f t="shared" si="735"/>
        <v>1</v>
      </c>
    </row>
    <row r="13457" spans="1:77">
      <c r="A13457" s="33">
        <v>13452</v>
      </c>
      <c r="BP13457">
        <v>0.844465346216786</v>
      </c>
      <c r="BQ13457">
        <v>16300.9348822698</v>
      </c>
      <c r="BR13457">
        <v>1.44763611439004</v>
      </c>
      <c r="BS13457">
        <v>80623.961419761</v>
      </c>
      <c r="BW13457" s="9">
        <v>13452</v>
      </c>
      <c r="BX13457">
        <f t="shared" si="734"/>
        <v>1</v>
      </c>
      <c r="BY13457">
        <f t="shared" si="735"/>
        <v>1</v>
      </c>
    </row>
    <row r="13458" spans="1:77">
      <c r="A13458" s="33">
        <v>13453</v>
      </c>
      <c r="BP13458">
        <v>0.782730694793062</v>
      </c>
      <c r="BQ13458">
        <v>14720.6718884718</v>
      </c>
      <c r="BR13458">
        <v>1.37389520407465</v>
      </c>
      <c r="BS13458">
        <v>78709.7854135672</v>
      </c>
      <c r="BW13458" s="9">
        <v>13453</v>
      </c>
      <c r="BX13458">
        <f t="shared" si="734"/>
        <v>1</v>
      </c>
      <c r="BY13458">
        <f t="shared" si="735"/>
        <v>1</v>
      </c>
    </row>
    <row r="13459" spans="1:77">
      <c r="A13459" s="33">
        <v>13454</v>
      </c>
      <c r="BP13459">
        <v>0.76578797560181</v>
      </c>
      <c r="BQ13459">
        <v>13266.5966083193</v>
      </c>
      <c r="BR13459">
        <v>1.30476631101035</v>
      </c>
      <c r="BS13459">
        <v>78685.7063737444</v>
      </c>
      <c r="BW13459" s="9">
        <v>13454</v>
      </c>
      <c r="BX13459">
        <f t="shared" si="734"/>
        <v>1</v>
      </c>
      <c r="BY13459">
        <f t="shared" si="735"/>
        <v>1</v>
      </c>
    </row>
    <row r="13460" spans="1:77">
      <c r="A13460" s="33">
        <v>13455</v>
      </c>
      <c r="BP13460">
        <v>0.796638507756913</v>
      </c>
      <c r="BQ13460">
        <v>13294.185424034</v>
      </c>
      <c r="BR13460">
        <v>1.33680167356838</v>
      </c>
      <c r="BS13460">
        <v>76883.2064011072</v>
      </c>
      <c r="BW13460" s="9">
        <v>13455</v>
      </c>
      <c r="BX13460">
        <f t="shared" si="734"/>
        <v>1</v>
      </c>
      <c r="BY13460">
        <f t="shared" si="735"/>
        <v>1</v>
      </c>
    </row>
    <row r="13461" spans="1:77">
      <c r="A13461" s="33">
        <v>13456</v>
      </c>
      <c r="BP13461">
        <v>0.81615300984716</v>
      </c>
      <c r="BQ13461">
        <v>12404.20692619</v>
      </c>
      <c r="BR13461">
        <v>1.40549189056188</v>
      </c>
      <c r="BS13461">
        <v>72696.289318911</v>
      </c>
      <c r="BW13461" s="9">
        <v>13456</v>
      </c>
      <c r="BX13461">
        <f t="shared" si="734"/>
        <v>1</v>
      </c>
      <c r="BY13461">
        <f t="shared" si="735"/>
        <v>1</v>
      </c>
    </row>
    <row r="13462" spans="1:77">
      <c r="A13462" s="33">
        <v>13457</v>
      </c>
      <c r="BP13462">
        <v>0.795716909316687</v>
      </c>
      <c r="BQ13462">
        <v>11859.2211490478</v>
      </c>
      <c r="BR13462">
        <v>1.35404017597268</v>
      </c>
      <c r="BS13462">
        <v>93268.0132735862</v>
      </c>
      <c r="BW13462" s="9">
        <v>13457</v>
      </c>
      <c r="BX13462">
        <f t="shared" si="734"/>
        <v>1</v>
      </c>
      <c r="BY13462">
        <f t="shared" si="735"/>
        <v>1</v>
      </c>
    </row>
    <row r="13463" spans="1:77">
      <c r="A13463" s="33">
        <v>13458</v>
      </c>
      <c r="BP13463">
        <v>0.829539378447679</v>
      </c>
      <c r="BQ13463">
        <v>11924.4538272044</v>
      </c>
      <c r="BR13463">
        <v>1.43211076441614</v>
      </c>
      <c r="BS13463">
        <v>76740.9810930682</v>
      </c>
      <c r="BW13463" s="9">
        <v>13458</v>
      </c>
      <c r="BX13463">
        <f t="shared" si="734"/>
        <v>1</v>
      </c>
      <c r="BY13463">
        <f t="shared" si="735"/>
        <v>1</v>
      </c>
    </row>
    <row r="13464" spans="1:77">
      <c r="A13464" s="33">
        <v>13459</v>
      </c>
      <c r="BP13464">
        <v>0.796037940407005</v>
      </c>
      <c r="BQ13464">
        <v>14103.9503996876</v>
      </c>
      <c r="BR13464">
        <v>1.34058513738305</v>
      </c>
      <c r="BS13464">
        <v>77101.7203852301</v>
      </c>
      <c r="BW13464" s="9">
        <v>13459</v>
      </c>
      <c r="BX13464">
        <f t="shared" si="734"/>
        <v>1</v>
      </c>
      <c r="BY13464">
        <f t="shared" si="735"/>
        <v>1</v>
      </c>
    </row>
    <row r="13465" spans="1:77">
      <c r="A13465" s="33">
        <v>13460</v>
      </c>
      <c r="BP13465">
        <v>0.775411454258712</v>
      </c>
      <c r="BQ13465">
        <v>12761.3641921776</v>
      </c>
      <c r="BR13465">
        <v>1.31922151091773</v>
      </c>
      <c r="BS13465">
        <v>77109.7688283529</v>
      </c>
      <c r="BW13465" s="9">
        <v>13460</v>
      </c>
      <c r="BX13465">
        <f t="shared" si="734"/>
        <v>1</v>
      </c>
      <c r="BY13465">
        <f t="shared" si="735"/>
        <v>1</v>
      </c>
    </row>
    <row r="13466" spans="1:77">
      <c r="A13466" s="33">
        <v>13461</v>
      </c>
      <c r="BP13466">
        <v>0.803851553658223</v>
      </c>
      <c r="BQ13466">
        <v>13886.4869044224</v>
      </c>
      <c r="BR13466">
        <v>1.39263427086621</v>
      </c>
      <c r="BS13466">
        <v>77922.0284910168</v>
      </c>
      <c r="BW13466" s="9">
        <v>13461</v>
      </c>
      <c r="BX13466">
        <f t="shared" si="734"/>
        <v>1</v>
      </c>
      <c r="BY13466">
        <f t="shared" si="735"/>
        <v>1</v>
      </c>
    </row>
    <row r="13467" spans="1:77">
      <c r="A13467" s="33">
        <v>13462</v>
      </c>
      <c r="BP13467">
        <v>0.785082340183477</v>
      </c>
      <c r="BQ13467">
        <v>19077.5747111525</v>
      </c>
      <c r="BR13467">
        <v>1.34889813305694</v>
      </c>
      <c r="BS13467">
        <v>85958.746353165</v>
      </c>
      <c r="BW13467" s="9">
        <v>13462</v>
      </c>
      <c r="BX13467">
        <f t="shared" si="734"/>
        <v>1</v>
      </c>
      <c r="BY13467">
        <f t="shared" si="735"/>
        <v>1</v>
      </c>
    </row>
    <row r="13468" spans="1:77">
      <c r="A13468" s="33">
        <v>13463</v>
      </c>
      <c r="BP13468">
        <v>0.812083161603686</v>
      </c>
      <c r="BQ13468">
        <v>15062.7486524843</v>
      </c>
      <c r="BR13468">
        <v>1.39626360480726</v>
      </c>
      <c r="BS13468">
        <v>98279.1622194171</v>
      </c>
      <c r="BW13468" s="9">
        <v>13463</v>
      </c>
      <c r="BX13468">
        <f t="shared" si="734"/>
        <v>1</v>
      </c>
      <c r="BY13468">
        <f t="shared" si="735"/>
        <v>1</v>
      </c>
    </row>
    <row r="13469" spans="1:77">
      <c r="A13469" s="33">
        <v>13464</v>
      </c>
      <c r="BP13469">
        <v>0.756267230676988</v>
      </c>
      <c r="BQ13469">
        <v>20890.0410204254</v>
      </c>
      <c r="BR13469">
        <v>1.31851232768186</v>
      </c>
      <c r="BS13469">
        <v>90456.4954128908</v>
      </c>
      <c r="BW13469" s="9">
        <v>13464</v>
      </c>
      <c r="BX13469">
        <f t="shared" si="734"/>
        <v>1</v>
      </c>
      <c r="BY13469">
        <f t="shared" si="735"/>
        <v>1</v>
      </c>
    </row>
    <row r="13470" spans="1:77">
      <c r="A13470" s="33">
        <v>13465</v>
      </c>
      <c r="BP13470">
        <v>0.770757235202343</v>
      </c>
      <c r="BQ13470">
        <v>15249.7652496509</v>
      </c>
      <c r="BR13470">
        <v>1.3178446863747</v>
      </c>
      <c r="BS13470">
        <v>80173.0399031889</v>
      </c>
      <c r="BW13470" s="9">
        <v>13465</v>
      </c>
      <c r="BX13470">
        <f t="shared" si="734"/>
        <v>1</v>
      </c>
      <c r="BY13470">
        <f t="shared" si="735"/>
        <v>1</v>
      </c>
    </row>
    <row r="13471" spans="1:77">
      <c r="A13471" s="33">
        <v>13466</v>
      </c>
      <c r="BP13471">
        <v>0.851606567169218</v>
      </c>
      <c r="BQ13471">
        <v>15503.9546379054</v>
      </c>
      <c r="BR13471">
        <v>1.47153387031856</v>
      </c>
      <c r="BS13471">
        <v>79347.8237882292</v>
      </c>
      <c r="BW13471" s="9">
        <v>13466</v>
      </c>
      <c r="BX13471">
        <f t="shared" si="734"/>
        <v>1</v>
      </c>
      <c r="BY13471">
        <f t="shared" si="735"/>
        <v>1</v>
      </c>
    </row>
    <row r="13472" spans="1:77">
      <c r="A13472" s="33">
        <v>13467</v>
      </c>
      <c r="BP13472">
        <v>0.832049575503027</v>
      </c>
      <c r="BQ13472">
        <v>16895.5847415898</v>
      </c>
      <c r="BR13472">
        <v>1.4524878231776</v>
      </c>
      <c r="BS13472">
        <v>81473.6693068844</v>
      </c>
      <c r="BW13472" s="9">
        <v>13467</v>
      </c>
      <c r="BX13472">
        <f t="shared" si="734"/>
        <v>1</v>
      </c>
      <c r="BY13472">
        <f t="shared" si="735"/>
        <v>1</v>
      </c>
    </row>
    <row r="13473" spans="1:77">
      <c r="A13473" s="33">
        <v>13468</v>
      </c>
      <c r="BP13473">
        <v>0.832699569342633</v>
      </c>
      <c r="BQ13473">
        <v>13586.7489579689</v>
      </c>
      <c r="BR13473">
        <v>1.43998604864512</v>
      </c>
      <c r="BS13473">
        <v>98309.9976913249</v>
      </c>
      <c r="BW13473" s="9">
        <v>13468</v>
      </c>
      <c r="BX13473">
        <f t="shared" si="734"/>
        <v>1</v>
      </c>
      <c r="BY13473">
        <f t="shared" si="735"/>
        <v>1</v>
      </c>
    </row>
    <row r="13474" spans="1:77">
      <c r="A13474" s="33">
        <v>13469</v>
      </c>
      <c r="BP13474">
        <v>0.794723978451887</v>
      </c>
      <c r="BQ13474">
        <v>12339.1663745273</v>
      </c>
      <c r="BR13474">
        <v>1.33609189871556</v>
      </c>
      <c r="BS13474">
        <v>75825.456964019</v>
      </c>
      <c r="BW13474" s="9">
        <v>13469</v>
      </c>
      <c r="BX13474">
        <f t="shared" si="734"/>
        <v>1</v>
      </c>
      <c r="BY13474">
        <f t="shared" si="735"/>
        <v>1</v>
      </c>
    </row>
    <row r="13475" spans="1:77">
      <c r="A13475" s="33">
        <v>13470</v>
      </c>
      <c r="BP13475">
        <v>0.769842684433685</v>
      </c>
      <c r="BQ13475">
        <v>15210.5905286362</v>
      </c>
      <c r="BR13475">
        <v>1.31735746241158</v>
      </c>
      <c r="BS13475">
        <v>80360.907840276</v>
      </c>
      <c r="BW13475" s="9">
        <v>13470</v>
      </c>
      <c r="BX13475">
        <f t="shared" si="734"/>
        <v>1</v>
      </c>
      <c r="BY13475">
        <f t="shared" si="735"/>
        <v>1</v>
      </c>
    </row>
    <row r="13476" spans="1:77">
      <c r="A13476" s="33">
        <v>13471</v>
      </c>
      <c r="BP13476">
        <v>0.837598334924694</v>
      </c>
      <c r="BQ13476">
        <v>13281.836042697</v>
      </c>
      <c r="BR13476">
        <v>1.45330444221507</v>
      </c>
      <c r="BS13476">
        <v>77151.1448463873</v>
      </c>
      <c r="BW13476" s="9">
        <v>13471</v>
      </c>
      <c r="BX13476">
        <f t="shared" si="734"/>
        <v>1</v>
      </c>
      <c r="BY13476">
        <f t="shared" si="735"/>
        <v>1</v>
      </c>
    </row>
    <row r="13477" spans="1:77">
      <c r="A13477" s="33">
        <v>13472</v>
      </c>
      <c r="BP13477">
        <v>0.813117998615715</v>
      </c>
      <c r="BQ13477">
        <v>14707.0884977838</v>
      </c>
      <c r="BR13477">
        <v>1.42769048578451</v>
      </c>
      <c r="BS13477">
        <v>97312.5181134482</v>
      </c>
      <c r="BW13477" s="9">
        <v>13472</v>
      </c>
      <c r="BX13477">
        <f t="shared" si="734"/>
        <v>1</v>
      </c>
      <c r="BY13477">
        <f t="shared" si="735"/>
        <v>1</v>
      </c>
    </row>
    <row r="13478" spans="1:77">
      <c r="A13478" s="33">
        <v>13473</v>
      </c>
      <c r="BP13478">
        <v>0.811169078932114</v>
      </c>
      <c r="BQ13478">
        <v>11513.1901594049</v>
      </c>
      <c r="BR13478">
        <v>1.38108695820707</v>
      </c>
      <c r="BS13478">
        <v>94847.4879277002</v>
      </c>
      <c r="BW13478" s="9">
        <v>13473</v>
      </c>
      <c r="BX13478">
        <f t="shared" si="734"/>
        <v>1</v>
      </c>
      <c r="BY13478">
        <f t="shared" si="735"/>
        <v>1</v>
      </c>
    </row>
    <row r="13479" spans="1:77">
      <c r="A13479" s="33">
        <v>13474</v>
      </c>
      <c r="BP13479">
        <v>0.85145766827054</v>
      </c>
      <c r="BQ13479">
        <v>13888.2010919842</v>
      </c>
      <c r="BR13479">
        <v>1.50753109812219</v>
      </c>
      <c r="BS13479">
        <v>79195.5431865042</v>
      </c>
      <c r="BW13479" s="9">
        <v>13474</v>
      </c>
      <c r="BX13479">
        <f t="shared" si="734"/>
        <v>1</v>
      </c>
      <c r="BY13479">
        <f t="shared" si="735"/>
        <v>1</v>
      </c>
    </row>
    <row r="13480" spans="1:77">
      <c r="A13480" s="33">
        <v>13475</v>
      </c>
      <c r="BP13480">
        <v>0.741587829989116</v>
      </c>
      <c r="BQ13480">
        <v>15057.7636673975</v>
      </c>
      <c r="BR13480">
        <v>1.27311569954921</v>
      </c>
      <c r="BS13480">
        <v>100970.983432119</v>
      </c>
      <c r="BW13480" s="9">
        <v>13475</v>
      </c>
      <c r="BX13480">
        <f t="shared" si="734"/>
        <v>1</v>
      </c>
      <c r="BY13480">
        <f t="shared" si="735"/>
        <v>1</v>
      </c>
    </row>
    <row r="13481" spans="1:77">
      <c r="A13481" s="33">
        <v>13476</v>
      </c>
      <c r="BP13481">
        <v>0.844542479111085</v>
      </c>
      <c r="BQ13481">
        <v>10652.9898647681</v>
      </c>
      <c r="BR13481">
        <v>1.47170842861708</v>
      </c>
      <c r="BS13481">
        <v>73642.7940650871</v>
      </c>
      <c r="BW13481" s="9">
        <v>13476</v>
      </c>
      <c r="BX13481">
        <f t="shared" si="734"/>
        <v>1</v>
      </c>
      <c r="BY13481">
        <f t="shared" si="735"/>
        <v>1</v>
      </c>
    </row>
    <row r="13482" spans="1:77">
      <c r="A13482" s="33">
        <v>13477</v>
      </c>
      <c r="BP13482">
        <v>0.771288671767728</v>
      </c>
      <c r="BQ13482">
        <v>12310.2387666752</v>
      </c>
      <c r="BR13482">
        <v>1.3300646004807</v>
      </c>
      <c r="BS13482">
        <v>92282.8688163971</v>
      </c>
      <c r="BW13482" s="9">
        <v>13477</v>
      </c>
      <c r="BX13482">
        <f t="shared" si="734"/>
        <v>1</v>
      </c>
      <c r="BY13482">
        <f t="shared" si="735"/>
        <v>1</v>
      </c>
    </row>
    <row r="13483" spans="1:77">
      <c r="A13483" s="33">
        <v>13478</v>
      </c>
      <c r="BP13483">
        <v>0.805877565378065</v>
      </c>
      <c r="BQ13483">
        <v>15860.9153276873</v>
      </c>
      <c r="BR13483">
        <v>1.39327643678734</v>
      </c>
      <c r="BS13483">
        <v>78685.6411837164</v>
      </c>
      <c r="BW13483" s="9">
        <v>13478</v>
      </c>
      <c r="BX13483">
        <f t="shared" si="734"/>
        <v>1</v>
      </c>
      <c r="BY13483">
        <f t="shared" si="735"/>
        <v>1</v>
      </c>
    </row>
    <row r="13484" spans="1:77">
      <c r="A13484" s="33">
        <v>13479</v>
      </c>
      <c r="BP13484">
        <v>0.787015054243042</v>
      </c>
      <c r="BQ13484">
        <v>15597.3825728986</v>
      </c>
      <c r="BR13484">
        <v>1.33489597562409</v>
      </c>
      <c r="BS13484">
        <v>76741.5158478933</v>
      </c>
      <c r="BW13484" s="9">
        <v>13479</v>
      </c>
      <c r="BX13484">
        <f t="shared" si="734"/>
        <v>1</v>
      </c>
      <c r="BY13484">
        <f t="shared" si="735"/>
        <v>1</v>
      </c>
    </row>
    <row r="13485" spans="1:77">
      <c r="A13485" s="33">
        <v>13480</v>
      </c>
      <c r="BP13485">
        <v>0.836982044192389</v>
      </c>
      <c r="BQ13485">
        <v>23817.4468615803</v>
      </c>
      <c r="BR13485">
        <v>1.43640322158312</v>
      </c>
      <c r="BS13485">
        <v>111949.307375925</v>
      </c>
      <c r="BW13485" s="9">
        <v>13480</v>
      </c>
      <c r="BX13485">
        <f t="shared" si="734"/>
        <v>1</v>
      </c>
      <c r="BY13485">
        <f t="shared" si="735"/>
        <v>1</v>
      </c>
    </row>
    <row r="13486" spans="1:77">
      <c r="A13486" s="33">
        <v>13481</v>
      </c>
      <c r="BP13486">
        <v>0.82993872370611</v>
      </c>
      <c r="BQ13486">
        <v>21149.5189675656</v>
      </c>
      <c r="BR13486">
        <v>1.4310101082423</v>
      </c>
      <c r="BS13486">
        <v>84850.2394408437</v>
      </c>
      <c r="BW13486" s="9">
        <v>13481</v>
      </c>
      <c r="BX13486">
        <f t="shared" si="734"/>
        <v>1</v>
      </c>
      <c r="BY13486">
        <f t="shared" si="735"/>
        <v>1</v>
      </c>
    </row>
    <row r="13487" spans="1:77">
      <c r="A13487" s="33">
        <v>13482</v>
      </c>
      <c r="BP13487">
        <v>0.86642194651617</v>
      </c>
      <c r="BQ13487">
        <v>15873.7999217612</v>
      </c>
      <c r="BR13487">
        <v>1.51643137334718</v>
      </c>
      <c r="BS13487">
        <v>82373.5643854439</v>
      </c>
      <c r="BW13487" s="9">
        <v>13482</v>
      </c>
      <c r="BX13487">
        <f t="shared" si="734"/>
        <v>1</v>
      </c>
      <c r="BY13487">
        <f t="shared" si="735"/>
        <v>1</v>
      </c>
    </row>
    <row r="13488" spans="1:77">
      <c r="A13488" s="33">
        <v>13483</v>
      </c>
      <c r="BP13488">
        <v>0.801581358045591</v>
      </c>
      <c r="BQ13488">
        <v>17662.5574440621</v>
      </c>
      <c r="BR13488">
        <v>1.38718049160274</v>
      </c>
      <c r="BS13488">
        <v>103501.571319973</v>
      </c>
      <c r="BW13488" s="9">
        <v>13483</v>
      </c>
      <c r="BX13488">
        <f t="shared" si="734"/>
        <v>1</v>
      </c>
      <c r="BY13488">
        <f t="shared" si="735"/>
        <v>1</v>
      </c>
    </row>
    <row r="13489" spans="1:77">
      <c r="A13489" s="33">
        <v>13484</v>
      </c>
      <c r="BP13489">
        <v>0.818099287641859</v>
      </c>
      <c r="BQ13489">
        <v>14578.00122493</v>
      </c>
      <c r="BR13489">
        <v>1.41692406473159</v>
      </c>
      <c r="BS13489">
        <v>78510.6672779977</v>
      </c>
      <c r="BW13489" s="9">
        <v>13484</v>
      </c>
      <c r="BX13489">
        <f t="shared" si="734"/>
        <v>1</v>
      </c>
      <c r="BY13489">
        <f t="shared" si="735"/>
        <v>1</v>
      </c>
    </row>
    <row r="13490" spans="1:77">
      <c r="A13490" s="33">
        <v>13485</v>
      </c>
      <c r="BP13490">
        <v>0.793524310102811</v>
      </c>
      <c r="BQ13490">
        <v>13200.4942157959</v>
      </c>
      <c r="BR13490">
        <v>1.35507210200773</v>
      </c>
      <c r="BS13490">
        <v>79426.951104124</v>
      </c>
      <c r="BW13490" s="9">
        <v>13485</v>
      </c>
      <c r="BX13490">
        <f t="shared" si="734"/>
        <v>1</v>
      </c>
      <c r="BY13490">
        <f t="shared" si="735"/>
        <v>1</v>
      </c>
    </row>
    <row r="13491" spans="1:77">
      <c r="A13491" s="33">
        <v>13486</v>
      </c>
      <c r="BP13491">
        <v>0.841160648434685</v>
      </c>
      <c r="BQ13491">
        <v>13715.6963569047</v>
      </c>
      <c r="BR13491">
        <v>1.43502075211727</v>
      </c>
      <c r="BS13491">
        <v>95162.6226017104</v>
      </c>
      <c r="BW13491" s="9">
        <v>13486</v>
      </c>
      <c r="BX13491">
        <f t="shared" si="734"/>
        <v>1</v>
      </c>
      <c r="BY13491">
        <f t="shared" si="735"/>
        <v>1</v>
      </c>
    </row>
    <row r="13492" spans="1:77">
      <c r="A13492" s="33">
        <v>13487</v>
      </c>
      <c r="BP13492">
        <v>0.836949412916263</v>
      </c>
      <c r="BQ13492">
        <v>18907.3699395177</v>
      </c>
      <c r="BR13492">
        <v>1.44251909977146</v>
      </c>
      <c r="BS13492">
        <v>107815.531770242</v>
      </c>
      <c r="BW13492" s="9">
        <v>13487</v>
      </c>
      <c r="BX13492">
        <f t="shared" si="734"/>
        <v>1</v>
      </c>
      <c r="BY13492">
        <f t="shared" si="735"/>
        <v>1</v>
      </c>
    </row>
    <row r="13493" spans="1:77">
      <c r="A13493" s="33">
        <v>13488</v>
      </c>
      <c r="BP13493">
        <v>0.791692455792754</v>
      </c>
      <c r="BQ13493">
        <v>13997.3569672255</v>
      </c>
      <c r="BR13493">
        <v>1.35539905707327</v>
      </c>
      <c r="BS13493">
        <v>77914.9720714026</v>
      </c>
      <c r="BW13493" s="9">
        <v>13488</v>
      </c>
      <c r="BX13493">
        <f t="shared" si="734"/>
        <v>1</v>
      </c>
      <c r="BY13493">
        <f t="shared" si="735"/>
        <v>1</v>
      </c>
    </row>
    <row r="13494" spans="1:77">
      <c r="A13494" s="33">
        <v>13489</v>
      </c>
      <c r="BP13494">
        <v>0.787850651531578</v>
      </c>
      <c r="BQ13494">
        <v>11530.3539465868</v>
      </c>
      <c r="BR13494">
        <v>1.35848746005489</v>
      </c>
      <c r="BS13494">
        <v>75112.8990212602</v>
      </c>
      <c r="BW13494" s="9">
        <v>13489</v>
      </c>
      <c r="BX13494">
        <f t="shared" si="734"/>
        <v>1</v>
      </c>
      <c r="BY13494">
        <f t="shared" si="735"/>
        <v>1</v>
      </c>
    </row>
    <row r="13495" spans="1:77">
      <c r="A13495" s="33">
        <v>13490</v>
      </c>
      <c r="BP13495">
        <v>0.846680250767847</v>
      </c>
      <c r="BQ13495">
        <v>11773.2688704918</v>
      </c>
      <c r="BR13495">
        <v>1.44945735499025</v>
      </c>
      <c r="BS13495">
        <v>76059.5271025728</v>
      </c>
      <c r="BW13495" s="9">
        <v>13490</v>
      </c>
      <c r="BX13495">
        <f t="shared" si="734"/>
        <v>1</v>
      </c>
      <c r="BY13495">
        <f t="shared" si="735"/>
        <v>1</v>
      </c>
    </row>
    <row r="13496" spans="1:77">
      <c r="A13496" s="33">
        <v>13491</v>
      </c>
      <c r="BP13496">
        <v>0.806938509264287</v>
      </c>
      <c r="BQ13496">
        <v>12398.5636739806</v>
      </c>
      <c r="BR13496">
        <v>1.38838585201806</v>
      </c>
      <c r="BS13496">
        <v>75980.9784505223</v>
      </c>
      <c r="BW13496" s="9">
        <v>13491</v>
      </c>
      <c r="BX13496">
        <f t="shared" si="734"/>
        <v>1</v>
      </c>
      <c r="BY13496">
        <f t="shared" si="735"/>
        <v>1</v>
      </c>
    </row>
    <row r="13497" spans="1:77">
      <c r="A13497" s="33">
        <v>13492</v>
      </c>
      <c r="BP13497">
        <v>0.80798099991376</v>
      </c>
      <c r="BQ13497">
        <v>13129.6945145088</v>
      </c>
      <c r="BR13497">
        <v>1.39520804914216</v>
      </c>
      <c r="BS13497">
        <v>78036.2767743431</v>
      </c>
      <c r="BW13497" s="9">
        <v>13492</v>
      </c>
      <c r="BX13497">
        <f t="shared" si="734"/>
        <v>1</v>
      </c>
      <c r="BY13497">
        <f t="shared" si="735"/>
        <v>1</v>
      </c>
    </row>
    <row r="13498" spans="1:77">
      <c r="A13498" s="33">
        <v>13493</v>
      </c>
      <c r="BP13498">
        <v>0.747276032242477</v>
      </c>
      <c r="BQ13498">
        <v>18328.7522355216</v>
      </c>
      <c r="BR13498">
        <v>1.27577676292898</v>
      </c>
      <c r="BS13498">
        <v>81923.2900388218</v>
      </c>
      <c r="BW13498" s="9">
        <v>13493</v>
      </c>
      <c r="BX13498">
        <f t="shared" si="734"/>
        <v>1</v>
      </c>
      <c r="BY13498">
        <f t="shared" si="735"/>
        <v>1</v>
      </c>
    </row>
    <row r="13499" spans="1:77">
      <c r="A13499" s="33">
        <v>13494</v>
      </c>
      <c r="BP13499">
        <v>0.810010970310503</v>
      </c>
      <c r="BQ13499">
        <v>16276.7974577423</v>
      </c>
      <c r="BR13499">
        <v>1.39792950711005</v>
      </c>
      <c r="BS13499">
        <v>84059.1536248481</v>
      </c>
      <c r="BW13499" s="9">
        <v>13494</v>
      </c>
      <c r="BX13499">
        <f t="shared" si="734"/>
        <v>1</v>
      </c>
      <c r="BY13499">
        <f t="shared" si="735"/>
        <v>1</v>
      </c>
    </row>
    <row r="13500" spans="1:77">
      <c r="A13500" s="33">
        <v>13495</v>
      </c>
      <c r="BP13500">
        <v>0.831074027947609</v>
      </c>
      <c r="BQ13500">
        <v>16302.9197624706</v>
      </c>
      <c r="BR13500">
        <v>1.43332555641988</v>
      </c>
      <c r="BS13500">
        <v>83856.5383411928</v>
      </c>
      <c r="BW13500" s="9">
        <v>13495</v>
      </c>
      <c r="BX13500">
        <f t="shared" si="734"/>
        <v>1</v>
      </c>
      <c r="BY13500">
        <f t="shared" si="735"/>
        <v>1</v>
      </c>
    </row>
    <row r="13501" spans="1:77">
      <c r="A13501" s="33">
        <v>13496</v>
      </c>
      <c r="BP13501">
        <v>0.797092324607167</v>
      </c>
      <c r="BQ13501">
        <v>15844.9145656857</v>
      </c>
      <c r="BR13501">
        <v>1.3583915489112</v>
      </c>
      <c r="BS13501">
        <v>79702.6255456827</v>
      </c>
      <c r="BW13501" s="9">
        <v>13496</v>
      </c>
      <c r="BX13501">
        <f t="shared" si="734"/>
        <v>1</v>
      </c>
      <c r="BY13501">
        <f t="shared" si="735"/>
        <v>1</v>
      </c>
    </row>
    <row r="13502" spans="1:77">
      <c r="A13502" s="33">
        <v>13497</v>
      </c>
      <c r="BP13502">
        <v>0.838638304086195</v>
      </c>
      <c r="BQ13502">
        <v>14019.4350686824</v>
      </c>
      <c r="BR13502">
        <v>1.47177409254938</v>
      </c>
      <c r="BS13502">
        <v>78070.0379999454</v>
      </c>
      <c r="BW13502" s="9">
        <v>13497</v>
      </c>
      <c r="BX13502">
        <f t="shared" si="734"/>
        <v>1</v>
      </c>
      <c r="BY13502">
        <f t="shared" si="735"/>
        <v>1</v>
      </c>
    </row>
    <row r="13503" spans="1:77">
      <c r="A13503" s="33">
        <v>13498</v>
      </c>
      <c r="BP13503">
        <v>0.791322712130768</v>
      </c>
      <c r="BQ13503">
        <v>11075.3714449239</v>
      </c>
      <c r="BR13503">
        <v>1.37246040093232</v>
      </c>
      <c r="BS13503">
        <v>75329.6332653218</v>
      </c>
      <c r="BW13503" s="9">
        <v>13498</v>
      </c>
      <c r="BX13503">
        <f t="shared" si="734"/>
        <v>1</v>
      </c>
      <c r="BY13503">
        <f t="shared" si="735"/>
        <v>1</v>
      </c>
    </row>
    <row r="13504" spans="1:77">
      <c r="A13504" s="33">
        <v>13499</v>
      </c>
      <c r="BP13504">
        <v>0.792401512435041</v>
      </c>
      <c r="BQ13504">
        <v>17209.967362419</v>
      </c>
      <c r="BR13504">
        <v>1.37439622485874</v>
      </c>
      <c r="BS13504">
        <v>102962.209698371</v>
      </c>
      <c r="BW13504" s="9">
        <v>13499</v>
      </c>
      <c r="BX13504">
        <f t="shared" si="734"/>
        <v>1</v>
      </c>
      <c r="BY13504">
        <f t="shared" si="735"/>
        <v>1</v>
      </c>
    </row>
    <row r="13505" spans="1:77">
      <c r="A13505" s="33">
        <v>13500</v>
      </c>
      <c r="BP13505">
        <v>0.801668696625848</v>
      </c>
      <c r="BQ13505">
        <v>15989.059306401</v>
      </c>
      <c r="BR13505">
        <v>1.40056182933293</v>
      </c>
      <c r="BS13505">
        <v>80945.1159447632</v>
      </c>
      <c r="BW13505" s="9">
        <v>13500</v>
      </c>
      <c r="BX13505">
        <f t="shared" si="734"/>
        <v>1</v>
      </c>
      <c r="BY13505">
        <f t="shared" si="735"/>
        <v>1</v>
      </c>
    </row>
    <row r="13506" spans="1:77">
      <c r="A13506" s="33">
        <v>13501</v>
      </c>
      <c r="BP13506">
        <v>0.818665314854674</v>
      </c>
      <c r="BQ13506">
        <v>16288.8270777552</v>
      </c>
      <c r="BR13506">
        <v>1.41567585552101</v>
      </c>
      <c r="BS13506">
        <v>78523.0354327761</v>
      </c>
      <c r="BW13506" s="9">
        <v>13501</v>
      </c>
      <c r="BX13506">
        <f t="shared" si="734"/>
        <v>1</v>
      </c>
      <c r="BY13506">
        <f t="shared" si="735"/>
        <v>1</v>
      </c>
    </row>
    <row r="13507" spans="1:77">
      <c r="A13507" s="33">
        <v>13502</v>
      </c>
      <c r="BP13507">
        <v>0.814038861550547</v>
      </c>
      <c r="BQ13507">
        <v>14136.2036511559</v>
      </c>
      <c r="BR13507">
        <v>1.40907729403802</v>
      </c>
      <c r="BS13507">
        <v>79386.2988501389</v>
      </c>
      <c r="BW13507" s="9">
        <v>13502</v>
      </c>
      <c r="BX13507">
        <f t="shared" si="734"/>
        <v>1</v>
      </c>
      <c r="BY13507">
        <f t="shared" si="735"/>
        <v>1</v>
      </c>
    </row>
    <row r="13508" spans="1:77">
      <c r="A13508" s="33">
        <v>13503</v>
      </c>
      <c r="BP13508">
        <v>0.79474250385604</v>
      </c>
      <c r="BQ13508">
        <v>12537.3652919164</v>
      </c>
      <c r="BR13508">
        <v>1.35900477702573</v>
      </c>
      <c r="BS13508">
        <v>95065.6324525724</v>
      </c>
      <c r="BW13508" s="9">
        <v>13503</v>
      </c>
      <c r="BX13508">
        <f t="shared" si="734"/>
        <v>1</v>
      </c>
      <c r="BY13508">
        <f t="shared" si="735"/>
        <v>1</v>
      </c>
    </row>
    <row r="13509" spans="1:77">
      <c r="A13509" s="33">
        <v>13504</v>
      </c>
      <c r="BP13509">
        <v>0.792860337469012</v>
      </c>
      <c r="BQ13509">
        <v>12834.601279899</v>
      </c>
      <c r="BR13509">
        <v>1.34769237419651</v>
      </c>
      <c r="BS13509">
        <v>75300.0864227751</v>
      </c>
      <c r="BW13509" s="9">
        <v>13504</v>
      </c>
      <c r="BX13509">
        <f t="shared" si="734"/>
        <v>1</v>
      </c>
      <c r="BY13509">
        <f t="shared" si="735"/>
        <v>1</v>
      </c>
    </row>
    <row r="13510" spans="1:77">
      <c r="A13510" s="33">
        <v>13505</v>
      </c>
      <c r="BP13510">
        <v>0.814226892723512</v>
      </c>
      <c r="BQ13510">
        <v>17162.5413475923</v>
      </c>
      <c r="BR13510">
        <v>1.39683602567997</v>
      </c>
      <c r="BS13510">
        <v>81146.7046427942</v>
      </c>
      <c r="BW13510" s="9">
        <v>13505</v>
      </c>
      <c r="BX13510">
        <f t="shared" si="734"/>
        <v>1</v>
      </c>
      <c r="BY13510">
        <f t="shared" si="735"/>
        <v>1</v>
      </c>
    </row>
    <row r="13511" spans="1:77">
      <c r="A13511" s="33">
        <v>13506</v>
      </c>
      <c r="BP13511">
        <v>0.79934950669379</v>
      </c>
      <c r="BQ13511">
        <v>14760.9418486725</v>
      </c>
      <c r="BR13511">
        <v>1.39021078787979</v>
      </c>
      <c r="BS13511">
        <v>101110.130504813</v>
      </c>
      <c r="BW13511" s="9">
        <v>13506</v>
      </c>
      <c r="BX13511">
        <f t="shared" ref="BX13511:BX13574" si="736">IF(BU13511=MAX($BU13511:$BV13511),1,0)</f>
        <v>1</v>
      </c>
      <c r="BY13511">
        <f t="shared" ref="BY13511:BY13574" si="737">IF(BV13511=MAX($BU13511:$BV13511),1,0)</f>
        <v>1</v>
      </c>
    </row>
    <row r="13512" spans="1:77">
      <c r="A13512" s="33">
        <v>13507</v>
      </c>
      <c r="BP13512">
        <v>0.751550739497784</v>
      </c>
      <c r="BQ13512">
        <v>19845.7602093541</v>
      </c>
      <c r="BR13512">
        <v>1.29061290744975</v>
      </c>
      <c r="BS13512">
        <v>104109.652375255</v>
      </c>
      <c r="BW13512" s="9">
        <v>13507</v>
      </c>
      <c r="BX13512">
        <f t="shared" si="736"/>
        <v>1</v>
      </c>
      <c r="BY13512">
        <f t="shared" si="737"/>
        <v>1</v>
      </c>
    </row>
    <row r="13513" spans="1:77">
      <c r="A13513" s="33">
        <v>13508</v>
      </c>
      <c r="BP13513">
        <v>0.794476881170015</v>
      </c>
      <c r="BQ13513">
        <v>17982.029643783</v>
      </c>
      <c r="BR13513">
        <v>1.38208237558498</v>
      </c>
      <c r="BS13513">
        <v>83419.8140914869</v>
      </c>
      <c r="BW13513" s="9">
        <v>13508</v>
      </c>
      <c r="BX13513">
        <f t="shared" si="736"/>
        <v>1</v>
      </c>
      <c r="BY13513">
        <f t="shared" si="737"/>
        <v>1</v>
      </c>
    </row>
    <row r="13514" spans="1:77">
      <c r="A13514" s="33">
        <v>13509</v>
      </c>
      <c r="BP13514">
        <v>0.849849179416739</v>
      </c>
      <c r="BQ13514">
        <v>16710.5473330763</v>
      </c>
      <c r="BR13514">
        <v>1.47224292512284</v>
      </c>
      <c r="BS13514">
        <v>86064.2114465517</v>
      </c>
      <c r="BW13514" s="9">
        <v>13509</v>
      </c>
      <c r="BX13514">
        <f t="shared" si="736"/>
        <v>1</v>
      </c>
      <c r="BY13514">
        <f t="shared" si="737"/>
        <v>1</v>
      </c>
    </row>
    <row r="13515" spans="1:77">
      <c r="A13515" s="33">
        <v>13510</v>
      </c>
      <c r="BP13515">
        <v>0.828526206906504</v>
      </c>
      <c r="BQ13515">
        <v>12774.4299586254</v>
      </c>
      <c r="BR13515">
        <v>1.42455250640085</v>
      </c>
      <c r="BS13515">
        <v>76320.9217266471</v>
      </c>
      <c r="BW13515" s="9">
        <v>13510</v>
      </c>
      <c r="BX13515">
        <f t="shared" si="736"/>
        <v>1</v>
      </c>
      <c r="BY13515">
        <f t="shared" si="737"/>
        <v>1</v>
      </c>
    </row>
    <row r="13516" spans="1:77">
      <c r="A13516" s="33">
        <v>13511</v>
      </c>
      <c r="BP13516">
        <v>0.861072916855362</v>
      </c>
      <c r="BQ13516">
        <v>15747.6799461285</v>
      </c>
      <c r="BR13516">
        <v>1.4717294865526</v>
      </c>
      <c r="BS13516">
        <v>101528.422506286</v>
      </c>
      <c r="BW13516" s="9">
        <v>13511</v>
      </c>
      <c r="BX13516">
        <f t="shared" si="736"/>
        <v>1</v>
      </c>
      <c r="BY13516">
        <f t="shared" si="737"/>
        <v>1</v>
      </c>
    </row>
    <row r="13517" spans="1:77">
      <c r="A13517" s="33">
        <v>13512</v>
      </c>
      <c r="BP13517">
        <v>0.847081956884999</v>
      </c>
      <c r="BQ13517">
        <v>15533.5940649759</v>
      </c>
      <c r="BR13517">
        <v>1.44997227934654</v>
      </c>
      <c r="BS13517">
        <v>79300.0434370416</v>
      </c>
      <c r="BW13517" s="9">
        <v>13512</v>
      </c>
      <c r="BX13517">
        <f t="shared" si="736"/>
        <v>1</v>
      </c>
      <c r="BY13517">
        <f t="shared" si="737"/>
        <v>1</v>
      </c>
    </row>
    <row r="13518" spans="1:77">
      <c r="A13518" s="33">
        <v>13513</v>
      </c>
      <c r="BP13518">
        <v>0.815105431933794</v>
      </c>
      <c r="BQ13518">
        <v>13662.8245103711</v>
      </c>
      <c r="BR13518">
        <v>1.41577890181147</v>
      </c>
      <c r="BS13518">
        <v>75452.6294093147</v>
      </c>
      <c r="BW13518" s="9">
        <v>13513</v>
      </c>
      <c r="BX13518">
        <f t="shared" si="736"/>
        <v>1</v>
      </c>
      <c r="BY13518">
        <f t="shared" si="737"/>
        <v>1</v>
      </c>
    </row>
    <row r="13519" spans="1:77">
      <c r="A13519" s="33">
        <v>13514</v>
      </c>
      <c r="BP13519">
        <v>0.800827764568912</v>
      </c>
      <c r="BQ13519">
        <v>12132.749233614</v>
      </c>
      <c r="BR13519">
        <v>1.37197877169513</v>
      </c>
      <c r="BS13519">
        <v>76002.1986342184</v>
      </c>
      <c r="BW13519" s="9">
        <v>13514</v>
      </c>
      <c r="BX13519">
        <f t="shared" si="736"/>
        <v>1</v>
      </c>
      <c r="BY13519">
        <f t="shared" si="737"/>
        <v>1</v>
      </c>
    </row>
    <row r="13520" spans="1:77">
      <c r="A13520" s="33">
        <v>13515</v>
      </c>
      <c r="BP13520">
        <v>0.840502795588477</v>
      </c>
      <c r="BQ13520">
        <v>13411.6261880256</v>
      </c>
      <c r="BR13520">
        <v>1.42944514939925</v>
      </c>
      <c r="BS13520">
        <v>98023.2627861832</v>
      </c>
      <c r="BW13520" s="9">
        <v>13515</v>
      </c>
      <c r="BX13520">
        <f t="shared" si="736"/>
        <v>1</v>
      </c>
      <c r="BY13520">
        <f t="shared" si="737"/>
        <v>1</v>
      </c>
    </row>
    <row r="13521" spans="1:77">
      <c r="A13521" s="33">
        <v>13516</v>
      </c>
      <c r="BP13521">
        <v>0.81890891056989</v>
      </c>
      <c r="BQ13521">
        <v>13347.6998118066</v>
      </c>
      <c r="BR13521">
        <v>1.4214237498005</v>
      </c>
      <c r="BS13521">
        <v>97323.1781237779</v>
      </c>
      <c r="BW13521" s="9">
        <v>13516</v>
      </c>
      <c r="BX13521">
        <f t="shared" si="736"/>
        <v>1</v>
      </c>
      <c r="BY13521">
        <f t="shared" si="737"/>
        <v>1</v>
      </c>
    </row>
    <row r="13522" spans="1:77">
      <c r="A13522" s="33">
        <v>13517</v>
      </c>
      <c r="BP13522">
        <v>0.744295106748217</v>
      </c>
      <c r="BQ13522">
        <v>14115.7065543517</v>
      </c>
      <c r="BR13522">
        <v>1.26461796882469</v>
      </c>
      <c r="BS13522">
        <v>78674.3450407774</v>
      </c>
      <c r="BW13522" s="9">
        <v>13517</v>
      </c>
      <c r="BX13522">
        <f t="shared" si="736"/>
        <v>1</v>
      </c>
      <c r="BY13522">
        <f t="shared" si="737"/>
        <v>1</v>
      </c>
    </row>
    <row r="13523" spans="1:77">
      <c r="A13523" s="33">
        <v>13518</v>
      </c>
      <c r="BP13523">
        <v>0.831926236781634</v>
      </c>
      <c r="BQ13523">
        <v>11926.2056831969</v>
      </c>
      <c r="BR13523">
        <v>1.43493333113504</v>
      </c>
      <c r="BS13523">
        <v>75654.2483890101</v>
      </c>
      <c r="BW13523" s="9">
        <v>13518</v>
      </c>
      <c r="BX13523">
        <f t="shared" si="736"/>
        <v>1</v>
      </c>
      <c r="BY13523">
        <f t="shared" si="737"/>
        <v>1</v>
      </c>
    </row>
    <row r="13524" spans="1:77">
      <c r="A13524" s="33">
        <v>13519</v>
      </c>
      <c r="BP13524">
        <v>0.768790736968425</v>
      </c>
      <c r="BQ13524">
        <v>13514.3956572358</v>
      </c>
      <c r="BR13524">
        <v>1.30620057078224</v>
      </c>
      <c r="BS13524">
        <v>78804.4912225201</v>
      </c>
      <c r="BW13524" s="9">
        <v>13519</v>
      </c>
      <c r="BX13524">
        <f t="shared" si="736"/>
        <v>1</v>
      </c>
      <c r="BY13524">
        <f t="shared" si="737"/>
        <v>1</v>
      </c>
    </row>
    <row r="13525" spans="1:77">
      <c r="A13525" s="33">
        <v>13520</v>
      </c>
      <c r="BP13525">
        <v>0.756244904775529</v>
      </c>
      <c r="BQ13525">
        <v>14920.0796685608</v>
      </c>
      <c r="BR13525">
        <v>1.27259950099759</v>
      </c>
      <c r="BS13525">
        <v>76468.3509015822</v>
      </c>
      <c r="BW13525" s="9">
        <v>13520</v>
      </c>
      <c r="BX13525">
        <f t="shared" si="736"/>
        <v>1</v>
      </c>
      <c r="BY13525">
        <f t="shared" si="737"/>
        <v>1</v>
      </c>
    </row>
    <row r="13526" spans="1:77">
      <c r="A13526" s="33">
        <v>13521</v>
      </c>
      <c r="BP13526">
        <v>0.833237963561206</v>
      </c>
      <c r="BQ13526">
        <v>13009.5283963388</v>
      </c>
      <c r="BR13526">
        <v>1.44330421090805</v>
      </c>
      <c r="BS13526">
        <v>96030.4132942471</v>
      </c>
      <c r="BW13526" s="9">
        <v>13521</v>
      </c>
      <c r="BX13526">
        <f t="shared" si="736"/>
        <v>1</v>
      </c>
      <c r="BY13526">
        <f t="shared" si="737"/>
        <v>1</v>
      </c>
    </row>
    <row r="13527" spans="1:77">
      <c r="A13527" s="33">
        <v>13522</v>
      </c>
      <c r="BP13527">
        <v>0.783432390682108</v>
      </c>
      <c r="BQ13527">
        <v>14249.6598059369</v>
      </c>
      <c r="BR13527">
        <v>1.34648117397829</v>
      </c>
      <c r="BS13527">
        <v>75244.0257985258</v>
      </c>
      <c r="BW13527" s="9">
        <v>13522</v>
      </c>
      <c r="BX13527">
        <f t="shared" si="736"/>
        <v>1</v>
      </c>
      <c r="BY13527">
        <f t="shared" si="737"/>
        <v>1</v>
      </c>
    </row>
    <row r="13528" spans="1:77">
      <c r="A13528" s="33">
        <v>13523</v>
      </c>
      <c r="BP13528">
        <v>0.796156026043936</v>
      </c>
      <c r="BQ13528">
        <v>14363.8633211983</v>
      </c>
      <c r="BR13528">
        <v>1.38224231587019</v>
      </c>
      <c r="BS13528">
        <v>100867.023253282</v>
      </c>
      <c r="BW13528" s="9">
        <v>13523</v>
      </c>
      <c r="BX13528">
        <f t="shared" si="736"/>
        <v>1</v>
      </c>
      <c r="BY13528">
        <f t="shared" si="737"/>
        <v>1</v>
      </c>
    </row>
    <row r="13529" spans="1:77">
      <c r="A13529" s="33">
        <v>13524</v>
      </c>
      <c r="BP13529">
        <v>0.807214859925784</v>
      </c>
      <c r="BQ13529">
        <v>16391.6724023521</v>
      </c>
      <c r="BR13529">
        <v>1.39676799103814</v>
      </c>
      <c r="BS13529">
        <v>84797.4012889743</v>
      </c>
      <c r="BW13529" s="9">
        <v>13524</v>
      </c>
      <c r="BX13529">
        <f t="shared" si="736"/>
        <v>1</v>
      </c>
      <c r="BY13529">
        <f t="shared" si="737"/>
        <v>1</v>
      </c>
    </row>
    <row r="13530" spans="1:77">
      <c r="A13530" s="33">
        <v>13525</v>
      </c>
      <c r="BP13530">
        <v>0.799651261433323</v>
      </c>
      <c r="BQ13530">
        <v>11915.1239056274</v>
      </c>
      <c r="BR13530">
        <v>1.38195803056507</v>
      </c>
      <c r="BS13530">
        <v>93534.0452357084</v>
      </c>
      <c r="BW13530" s="9">
        <v>13525</v>
      </c>
      <c r="BX13530">
        <f t="shared" si="736"/>
        <v>1</v>
      </c>
      <c r="BY13530">
        <f t="shared" si="737"/>
        <v>1</v>
      </c>
    </row>
    <row r="13531" spans="1:77">
      <c r="A13531" s="33">
        <v>13526</v>
      </c>
      <c r="BP13531">
        <v>0.867752191501861</v>
      </c>
      <c r="BQ13531">
        <v>12090.9672744475</v>
      </c>
      <c r="BR13531">
        <v>1.51959626303061</v>
      </c>
      <c r="BS13531">
        <v>79088.129707285</v>
      </c>
      <c r="BW13531" s="9">
        <v>13526</v>
      </c>
      <c r="BX13531">
        <f t="shared" si="736"/>
        <v>1</v>
      </c>
      <c r="BY13531">
        <f t="shared" si="737"/>
        <v>1</v>
      </c>
    </row>
    <row r="13532" spans="1:77">
      <c r="A13532" s="33">
        <v>13527</v>
      </c>
      <c r="BP13532">
        <v>0.792406029995742</v>
      </c>
      <c r="BQ13532">
        <v>13672.0636347148</v>
      </c>
      <c r="BR13532">
        <v>1.35035201586998</v>
      </c>
      <c r="BS13532">
        <v>75610.5885080199</v>
      </c>
      <c r="BW13532" s="9">
        <v>13527</v>
      </c>
      <c r="BX13532">
        <f t="shared" si="736"/>
        <v>1</v>
      </c>
      <c r="BY13532">
        <f t="shared" si="737"/>
        <v>1</v>
      </c>
    </row>
    <row r="13533" spans="1:77">
      <c r="A13533" s="33">
        <v>13528</v>
      </c>
      <c r="BP13533">
        <v>0.854632433691811</v>
      </c>
      <c r="BQ13533">
        <v>14806.9943649045</v>
      </c>
      <c r="BR13533">
        <v>1.50719223423791</v>
      </c>
      <c r="BS13533">
        <v>100177.21464253</v>
      </c>
      <c r="BW13533" s="9">
        <v>13528</v>
      </c>
      <c r="BX13533">
        <f t="shared" si="736"/>
        <v>1</v>
      </c>
      <c r="BY13533">
        <f t="shared" si="737"/>
        <v>1</v>
      </c>
    </row>
    <row r="13534" spans="1:77">
      <c r="A13534" s="33">
        <v>13529</v>
      </c>
      <c r="BP13534">
        <v>0.815168520602702</v>
      </c>
      <c r="BQ13534">
        <v>9644.67550666425</v>
      </c>
      <c r="BR13534">
        <v>1.39762467267593</v>
      </c>
      <c r="BS13534">
        <v>73359.3751825214</v>
      </c>
      <c r="BW13534" s="9">
        <v>13529</v>
      </c>
      <c r="BX13534">
        <f t="shared" si="736"/>
        <v>1</v>
      </c>
      <c r="BY13534">
        <f t="shared" si="737"/>
        <v>1</v>
      </c>
    </row>
    <row r="13535" spans="1:77">
      <c r="A13535" s="33">
        <v>13530</v>
      </c>
      <c r="BP13535">
        <v>0.794380851108725</v>
      </c>
      <c r="BQ13535">
        <v>10985.3755537941</v>
      </c>
      <c r="BR13535">
        <v>1.38262196510867</v>
      </c>
      <c r="BS13535">
        <v>74367.2722661956</v>
      </c>
      <c r="BW13535" s="9">
        <v>13530</v>
      </c>
      <c r="BX13535">
        <f t="shared" si="736"/>
        <v>1</v>
      </c>
      <c r="BY13535">
        <f t="shared" si="737"/>
        <v>1</v>
      </c>
    </row>
    <row r="13536" spans="1:77">
      <c r="A13536" s="33">
        <v>13531</v>
      </c>
      <c r="BP13536">
        <v>0.800728811087002</v>
      </c>
      <c r="BQ13536">
        <v>12438.0719466867</v>
      </c>
      <c r="BR13536">
        <v>1.40319296365197</v>
      </c>
      <c r="BS13536">
        <v>77476.898101121</v>
      </c>
      <c r="BW13536" s="9">
        <v>13531</v>
      </c>
      <c r="BX13536">
        <f t="shared" si="736"/>
        <v>1</v>
      </c>
      <c r="BY13536">
        <f t="shared" si="737"/>
        <v>1</v>
      </c>
    </row>
    <row r="13537" spans="1:77">
      <c r="A13537" s="33">
        <v>13532</v>
      </c>
      <c r="BP13537">
        <v>0.763410716406461</v>
      </c>
      <c r="BQ13537">
        <v>13799.0112456321</v>
      </c>
      <c r="BR13537">
        <v>1.30129456388663</v>
      </c>
      <c r="BS13537">
        <v>96764.0885386979</v>
      </c>
      <c r="BW13537" s="9">
        <v>13532</v>
      </c>
      <c r="BX13537">
        <f t="shared" si="736"/>
        <v>1</v>
      </c>
      <c r="BY13537">
        <f t="shared" si="737"/>
        <v>1</v>
      </c>
    </row>
    <row r="13538" spans="1:77">
      <c r="A13538" s="33">
        <v>13533</v>
      </c>
      <c r="BP13538">
        <v>0.851053405104449</v>
      </c>
      <c r="BQ13538">
        <v>14860.3201622751</v>
      </c>
      <c r="BR13538">
        <v>1.46914228820304</v>
      </c>
      <c r="BS13538">
        <v>99591.9064046038</v>
      </c>
      <c r="BW13538" s="9">
        <v>13533</v>
      </c>
      <c r="BX13538">
        <f t="shared" si="736"/>
        <v>1</v>
      </c>
      <c r="BY13538">
        <f t="shared" si="737"/>
        <v>1</v>
      </c>
    </row>
    <row r="13539" spans="1:77">
      <c r="A13539" s="33">
        <v>13534</v>
      </c>
      <c r="BP13539">
        <v>0.804797538771583</v>
      </c>
      <c r="BQ13539">
        <v>17323.4005432685</v>
      </c>
      <c r="BR13539">
        <v>1.39266993323517</v>
      </c>
      <c r="BS13539">
        <v>101685.560218071</v>
      </c>
      <c r="BW13539" s="9">
        <v>13534</v>
      </c>
      <c r="BX13539">
        <f t="shared" si="736"/>
        <v>1</v>
      </c>
      <c r="BY13539">
        <f t="shared" si="737"/>
        <v>1</v>
      </c>
    </row>
    <row r="13540" spans="1:77">
      <c r="A13540" s="33">
        <v>13535</v>
      </c>
      <c r="BP13540">
        <v>0.801781122436674</v>
      </c>
      <c r="BQ13540">
        <v>14401.4867128259</v>
      </c>
      <c r="BR13540">
        <v>1.38103411031278</v>
      </c>
      <c r="BS13540">
        <v>99492.2638018712</v>
      </c>
      <c r="BW13540" s="9">
        <v>13535</v>
      </c>
      <c r="BX13540">
        <f t="shared" si="736"/>
        <v>1</v>
      </c>
      <c r="BY13540">
        <f t="shared" si="737"/>
        <v>1</v>
      </c>
    </row>
    <row r="13541" spans="1:77">
      <c r="A13541" s="33">
        <v>13536</v>
      </c>
      <c r="BP13541">
        <v>0.817116581736744</v>
      </c>
      <c r="BQ13541">
        <v>11752.4781828753</v>
      </c>
      <c r="BR13541">
        <v>1.41564135554533</v>
      </c>
      <c r="BS13541">
        <v>72841.3943314529</v>
      </c>
      <c r="BW13541" s="9">
        <v>13536</v>
      </c>
      <c r="BX13541">
        <f t="shared" si="736"/>
        <v>1</v>
      </c>
      <c r="BY13541">
        <f t="shared" si="737"/>
        <v>1</v>
      </c>
    </row>
    <row r="13542" spans="1:77">
      <c r="A13542" s="33">
        <v>13537</v>
      </c>
      <c r="BP13542">
        <v>0.759607038837526</v>
      </c>
      <c r="BQ13542">
        <v>13545.8561907604</v>
      </c>
      <c r="BR13542">
        <v>1.28352965789233</v>
      </c>
      <c r="BS13542">
        <v>77421.2358819406</v>
      </c>
      <c r="BW13542" s="9">
        <v>13537</v>
      </c>
      <c r="BX13542">
        <f t="shared" si="736"/>
        <v>1</v>
      </c>
      <c r="BY13542">
        <f t="shared" si="737"/>
        <v>1</v>
      </c>
    </row>
    <row r="13543" spans="1:77">
      <c r="A13543" s="33">
        <v>13538</v>
      </c>
      <c r="BP13543">
        <v>0.826961119331011</v>
      </c>
      <c r="BQ13543">
        <v>15969.4216247956</v>
      </c>
      <c r="BR13543">
        <v>1.41093938620494</v>
      </c>
      <c r="BS13543">
        <v>84357.9452121896</v>
      </c>
      <c r="BW13543" s="9">
        <v>13538</v>
      </c>
      <c r="BX13543">
        <f t="shared" si="736"/>
        <v>1</v>
      </c>
      <c r="BY13543">
        <f t="shared" si="737"/>
        <v>1</v>
      </c>
    </row>
    <row r="13544" spans="1:77">
      <c r="A13544" s="33">
        <v>13539</v>
      </c>
      <c r="BP13544">
        <v>0.778313393037273</v>
      </c>
      <c r="BQ13544">
        <v>13151.9983744894</v>
      </c>
      <c r="BR13544">
        <v>1.33378872498551</v>
      </c>
      <c r="BS13544">
        <v>94852.6636659547</v>
      </c>
      <c r="BW13544" s="9">
        <v>13539</v>
      </c>
      <c r="BX13544">
        <f t="shared" si="736"/>
        <v>1</v>
      </c>
      <c r="BY13544">
        <f t="shared" si="737"/>
        <v>1</v>
      </c>
    </row>
    <row r="13545" spans="1:77">
      <c r="A13545" s="33">
        <v>13540</v>
      </c>
      <c r="BP13545">
        <v>0.804095447481217</v>
      </c>
      <c r="BQ13545">
        <v>13943.4222181071</v>
      </c>
      <c r="BR13545">
        <v>1.39152228084602</v>
      </c>
      <c r="BS13545">
        <v>79798.6490465166</v>
      </c>
      <c r="BW13545" s="9">
        <v>13540</v>
      </c>
      <c r="BX13545">
        <f t="shared" si="736"/>
        <v>1</v>
      </c>
      <c r="BY13545">
        <f t="shared" si="737"/>
        <v>1</v>
      </c>
    </row>
    <row r="13546" spans="1:77">
      <c r="A13546" s="33">
        <v>13541</v>
      </c>
      <c r="BP13546">
        <v>0.812430696349994</v>
      </c>
      <c r="BQ13546">
        <v>16664.1630283045</v>
      </c>
      <c r="BR13546">
        <v>1.38113445362923</v>
      </c>
      <c r="BS13546">
        <v>101923.332623729</v>
      </c>
      <c r="BW13546" s="9">
        <v>13541</v>
      </c>
      <c r="BX13546">
        <f t="shared" si="736"/>
        <v>1</v>
      </c>
      <c r="BY13546">
        <f t="shared" si="737"/>
        <v>1</v>
      </c>
    </row>
    <row r="13547" spans="1:77">
      <c r="A13547" s="33">
        <v>13542</v>
      </c>
      <c r="BP13547">
        <v>0.754064107328246</v>
      </c>
      <c r="BQ13547">
        <v>15041.1603535189</v>
      </c>
      <c r="BR13547">
        <v>1.28801294141896</v>
      </c>
      <c r="BS13547">
        <v>80143.8158841673</v>
      </c>
      <c r="BW13547" s="9">
        <v>13542</v>
      </c>
      <c r="BX13547">
        <f t="shared" si="736"/>
        <v>1</v>
      </c>
      <c r="BY13547">
        <f t="shared" si="737"/>
        <v>1</v>
      </c>
    </row>
    <row r="13548" spans="1:77">
      <c r="A13548" s="33">
        <v>13543</v>
      </c>
      <c r="BP13548">
        <v>0.816361323373244</v>
      </c>
      <c r="BQ13548">
        <v>13223.8666889993</v>
      </c>
      <c r="BR13548">
        <v>1.41035074491843</v>
      </c>
      <c r="BS13548">
        <v>78685.2225589763</v>
      </c>
      <c r="BW13548" s="9">
        <v>13543</v>
      </c>
      <c r="BX13548">
        <f t="shared" si="736"/>
        <v>1</v>
      </c>
      <c r="BY13548">
        <f t="shared" si="737"/>
        <v>1</v>
      </c>
    </row>
    <row r="13549" spans="1:77">
      <c r="A13549" s="33">
        <v>13544</v>
      </c>
      <c r="BP13549">
        <v>0.819754617425425</v>
      </c>
      <c r="BQ13549">
        <v>17175.797428725</v>
      </c>
      <c r="BR13549">
        <v>1.37597084478336</v>
      </c>
      <c r="BS13549">
        <v>80604.2013338957</v>
      </c>
      <c r="BW13549" s="9">
        <v>13544</v>
      </c>
      <c r="BX13549">
        <f t="shared" si="736"/>
        <v>1</v>
      </c>
      <c r="BY13549">
        <f t="shared" si="737"/>
        <v>1</v>
      </c>
    </row>
    <row r="13550" spans="1:77">
      <c r="A13550" s="33">
        <v>13545</v>
      </c>
      <c r="BP13550">
        <v>0.832250640009473</v>
      </c>
      <c r="BQ13550">
        <v>14371.5060302513</v>
      </c>
      <c r="BR13550">
        <v>1.43947590262455</v>
      </c>
      <c r="BS13550">
        <v>79094.6912885138</v>
      </c>
      <c r="BW13550" s="9">
        <v>13545</v>
      </c>
      <c r="BX13550">
        <f t="shared" si="736"/>
        <v>1</v>
      </c>
      <c r="BY13550">
        <f t="shared" si="737"/>
        <v>1</v>
      </c>
    </row>
    <row r="13551" spans="1:77">
      <c r="A13551" s="33">
        <v>13546</v>
      </c>
      <c r="BP13551">
        <v>0.785187132504515</v>
      </c>
      <c r="BQ13551">
        <v>14209.8832386047</v>
      </c>
      <c r="BR13551">
        <v>1.34441714176138</v>
      </c>
      <c r="BS13551">
        <v>79708.9757626058</v>
      </c>
      <c r="BW13551" s="9">
        <v>13546</v>
      </c>
      <c r="BX13551">
        <f t="shared" si="736"/>
        <v>1</v>
      </c>
      <c r="BY13551">
        <f t="shared" si="737"/>
        <v>1</v>
      </c>
    </row>
    <row r="13552" spans="1:77">
      <c r="A13552" s="33">
        <v>13547</v>
      </c>
      <c r="BP13552">
        <v>0.780462641452496</v>
      </c>
      <c r="BQ13552">
        <v>14998.9926394343</v>
      </c>
      <c r="BR13552">
        <v>1.33618375188009</v>
      </c>
      <c r="BS13552">
        <v>82026.4930719824</v>
      </c>
      <c r="BW13552" s="9">
        <v>13547</v>
      </c>
      <c r="BX13552">
        <f t="shared" si="736"/>
        <v>1</v>
      </c>
      <c r="BY13552">
        <f t="shared" si="737"/>
        <v>1</v>
      </c>
    </row>
    <row r="13553" spans="1:77">
      <c r="A13553" s="33">
        <v>13548</v>
      </c>
      <c r="BP13553">
        <v>0.804347084289885</v>
      </c>
      <c r="BQ13553">
        <v>17161.8596311466</v>
      </c>
      <c r="BR13553">
        <v>1.41691650334844</v>
      </c>
      <c r="BS13553">
        <v>83125.6358569258</v>
      </c>
      <c r="BW13553" s="9">
        <v>13548</v>
      </c>
      <c r="BX13553">
        <f t="shared" si="736"/>
        <v>1</v>
      </c>
      <c r="BY13553">
        <f t="shared" si="737"/>
        <v>1</v>
      </c>
    </row>
    <row r="13554" spans="1:77">
      <c r="A13554" s="33">
        <v>13549</v>
      </c>
      <c r="BP13554">
        <v>0.840797352417799</v>
      </c>
      <c r="BQ13554">
        <v>11938.4832059358</v>
      </c>
      <c r="BR13554">
        <v>1.45692329360606</v>
      </c>
      <c r="BS13554">
        <v>76463.3912315692</v>
      </c>
      <c r="BW13554" s="9">
        <v>13549</v>
      </c>
      <c r="BX13554">
        <f t="shared" si="736"/>
        <v>1</v>
      </c>
      <c r="BY13554">
        <f t="shared" si="737"/>
        <v>1</v>
      </c>
    </row>
    <row r="13555" spans="1:77">
      <c r="A13555" s="33">
        <v>13550</v>
      </c>
      <c r="BP13555">
        <v>0.783987162672842</v>
      </c>
      <c r="BQ13555">
        <v>13993.2693596876</v>
      </c>
      <c r="BR13555">
        <v>1.31406321168736</v>
      </c>
      <c r="BS13555">
        <v>76685.1916535261</v>
      </c>
      <c r="BW13555" s="9">
        <v>13550</v>
      </c>
      <c r="BX13555">
        <f t="shared" si="736"/>
        <v>1</v>
      </c>
      <c r="BY13555">
        <f t="shared" si="737"/>
        <v>1</v>
      </c>
    </row>
    <row r="13556" spans="1:77">
      <c r="A13556" s="33">
        <v>13551</v>
      </c>
      <c r="BP13556">
        <v>0.825741950862725</v>
      </c>
      <c r="BQ13556">
        <v>17960.9243622964</v>
      </c>
      <c r="BR13556">
        <v>1.4267453313123</v>
      </c>
      <c r="BS13556">
        <v>82834.1323318153</v>
      </c>
      <c r="BW13556" s="9">
        <v>13551</v>
      </c>
      <c r="BX13556">
        <f t="shared" si="736"/>
        <v>1</v>
      </c>
      <c r="BY13556">
        <f t="shared" si="737"/>
        <v>1</v>
      </c>
    </row>
    <row r="13557" spans="1:77">
      <c r="A13557" s="33">
        <v>13552</v>
      </c>
      <c r="BP13557">
        <v>0.779055264153751</v>
      </c>
      <c r="BQ13557">
        <v>10464.7858082796</v>
      </c>
      <c r="BR13557">
        <v>1.32663417908982</v>
      </c>
      <c r="BS13557">
        <v>92695.6205310997</v>
      </c>
      <c r="BW13557" s="9">
        <v>13552</v>
      </c>
      <c r="BX13557">
        <f t="shared" si="736"/>
        <v>1</v>
      </c>
      <c r="BY13557">
        <f t="shared" si="737"/>
        <v>1</v>
      </c>
    </row>
    <row r="13558" spans="1:77">
      <c r="A13558" s="33">
        <v>13553</v>
      </c>
      <c r="BP13558">
        <v>0.821715047038625</v>
      </c>
      <c r="BQ13558">
        <v>14960.0407205097</v>
      </c>
      <c r="BR13558">
        <v>1.43257402339212</v>
      </c>
      <c r="BS13558">
        <v>76593.3745471733</v>
      </c>
      <c r="BW13558" s="9">
        <v>13553</v>
      </c>
      <c r="BX13558">
        <f t="shared" si="736"/>
        <v>1</v>
      </c>
      <c r="BY13558">
        <f t="shared" si="737"/>
        <v>1</v>
      </c>
    </row>
    <row r="13559" spans="1:77">
      <c r="A13559" s="33">
        <v>13554</v>
      </c>
      <c r="BP13559">
        <v>0.816452145675591</v>
      </c>
      <c r="BQ13559">
        <v>12965.2326940899</v>
      </c>
      <c r="BR13559">
        <v>1.40170206447626</v>
      </c>
      <c r="BS13559">
        <v>96230.4403361362</v>
      </c>
      <c r="BW13559" s="9">
        <v>13554</v>
      </c>
      <c r="BX13559">
        <f t="shared" si="736"/>
        <v>1</v>
      </c>
      <c r="BY13559">
        <f t="shared" si="737"/>
        <v>1</v>
      </c>
    </row>
    <row r="13560" spans="1:77">
      <c r="A13560" s="33">
        <v>13555</v>
      </c>
      <c r="BP13560">
        <v>0.800318617044583</v>
      </c>
      <c r="BQ13560">
        <v>14337.4235583723</v>
      </c>
      <c r="BR13560">
        <v>1.39389720859225</v>
      </c>
      <c r="BS13560">
        <v>82941.209624401</v>
      </c>
      <c r="BW13560" s="9">
        <v>13555</v>
      </c>
      <c r="BX13560">
        <f t="shared" si="736"/>
        <v>1</v>
      </c>
      <c r="BY13560">
        <f t="shared" si="737"/>
        <v>1</v>
      </c>
    </row>
    <row r="13561" spans="1:77">
      <c r="A13561" s="33">
        <v>13556</v>
      </c>
      <c r="BP13561">
        <v>0.79988368488693</v>
      </c>
      <c r="BQ13561">
        <v>13028.6784175259</v>
      </c>
      <c r="BR13561">
        <v>1.3343734846554</v>
      </c>
      <c r="BS13561">
        <v>94460.1688802662</v>
      </c>
      <c r="BW13561" s="9">
        <v>13556</v>
      </c>
      <c r="BX13561">
        <f t="shared" si="736"/>
        <v>1</v>
      </c>
      <c r="BY13561">
        <f t="shared" si="737"/>
        <v>1</v>
      </c>
    </row>
    <row r="13562" spans="1:77">
      <c r="A13562" s="33">
        <v>13557</v>
      </c>
      <c r="BP13562">
        <v>0.823892707998372</v>
      </c>
      <c r="BQ13562">
        <v>16020.08238702</v>
      </c>
      <c r="BR13562">
        <v>1.39513512544563</v>
      </c>
      <c r="BS13562">
        <v>80862.3992830067</v>
      </c>
      <c r="BW13562" s="9">
        <v>13557</v>
      </c>
      <c r="BX13562">
        <f t="shared" si="736"/>
        <v>1</v>
      </c>
      <c r="BY13562">
        <f t="shared" si="737"/>
        <v>1</v>
      </c>
    </row>
    <row r="13563" spans="1:77">
      <c r="A13563" s="33">
        <v>13558</v>
      </c>
      <c r="BP13563">
        <v>0.839037143056191</v>
      </c>
      <c r="BQ13563">
        <v>16411.7430211123</v>
      </c>
      <c r="BR13563">
        <v>1.44624083626812</v>
      </c>
      <c r="BS13563">
        <v>80497.631440991</v>
      </c>
      <c r="BW13563" s="9">
        <v>13558</v>
      </c>
      <c r="BX13563">
        <f t="shared" si="736"/>
        <v>1</v>
      </c>
      <c r="BY13563">
        <f t="shared" si="737"/>
        <v>1</v>
      </c>
    </row>
    <row r="13564" spans="1:77">
      <c r="A13564" s="33">
        <v>13559</v>
      </c>
      <c r="BP13564">
        <v>0.759228162479676</v>
      </c>
      <c r="BQ13564">
        <v>13678.383683114</v>
      </c>
      <c r="BR13564">
        <v>1.29578511871712</v>
      </c>
      <c r="BS13564">
        <v>75314.8967405398</v>
      </c>
      <c r="BW13564" s="9">
        <v>13559</v>
      </c>
      <c r="BX13564">
        <f t="shared" si="736"/>
        <v>1</v>
      </c>
      <c r="BY13564">
        <f t="shared" si="737"/>
        <v>1</v>
      </c>
    </row>
    <row r="13565" spans="1:77">
      <c r="A13565" s="33">
        <v>13560</v>
      </c>
      <c r="BP13565">
        <v>0.820623258180134</v>
      </c>
      <c r="BQ13565">
        <v>10985.6561696873</v>
      </c>
      <c r="BR13565">
        <v>1.38516035126898</v>
      </c>
      <c r="BS13565">
        <v>74951.4079945923</v>
      </c>
      <c r="BW13565" s="9">
        <v>13560</v>
      </c>
      <c r="BX13565">
        <f t="shared" si="736"/>
        <v>1</v>
      </c>
      <c r="BY13565">
        <f t="shared" si="737"/>
        <v>1</v>
      </c>
    </row>
    <row r="13566" spans="1:77">
      <c r="A13566" s="33">
        <v>13561</v>
      </c>
      <c r="BP13566">
        <v>0.846868610541946</v>
      </c>
      <c r="BQ13566">
        <v>17358.4200071377</v>
      </c>
      <c r="BR13566">
        <v>1.47283904303887</v>
      </c>
      <c r="BS13566">
        <v>84080.8729988738</v>
      </c>
      <c r="BW13566" s="9">
        <v>13561</v>
      </c>
      <c r="BX13566">
        <f t="shared" si="736"/>
        <v>1</v>
      </c>
      <c r="BY13566">
        <f t="shared" si="737"/>
        <v>1</v>
      </c>
    </row>
    <row r="13567" spans="1:77">
      <c r="A13567" s="33">
        <v>13562</v>
      </c>
      <c r="BP13567">
        <v>0.860512060534384</v>
      </c>
      <c r="BQ13567">
        <v>13425.5161150386</v>
      </c>
      <c r="BR13567">
        <v>1.49680400258746</v>
      </c>
      <c r="BS13567">
        <v>80233.7201165308</v>
      </c>
      <c r="BW13567" s="9">
        <v>13562</v>
      </c>
      <c r="BX13567">
        <f t="shared" si="736"/>
        <v>1</v>
      </c>
      <c r="BY13567">
        <f t="shared" si="737"/>
        <v>1</v>
      </c>
    </row>
    <row r="13568" spans="1:77">
      <c r="A13568" s="33">
        <v>13563</v>
      </c>
      <c r="BP13568">
        <v>0.814069601028903</v>
      </c>
      <c r="BQ13568">
        <v>15081.7908441755</v>
      </c>
      <c r="BR13568">
        <v>1.39030638351372</v>
      </c>
      <c r="BS13568">
        <v>78684.0538344814</v>
      </c>
      <c r="BW13568" s="9">
        <v>13563</v>
      </c>
      <c r="BX13568">
        <f t="shared" si="736"/>
        <v>1</v>
      </c>
      <c r="BY13568">
        <f t="shared" si="737"/>
        <v>1</v>
      </c>
    </row>
    <row r="13569" spans="1:77">
      <c r="A13569" s="33">
        <v>13564</v>
      </c>
      <c r="BP13569">
        <v>0.797189910623257</v>
      </c>
      <c r="BQ13569">
        <v>16033.5806904574</v>
      </c>
      <c r="BR13569">
        <v>1.39356136581641</v>
      </c>
      <c r="BS13569">
        <v>80211.9083197376</v>
      </c>
      <c r="BW13569" s="9">
        <v>13564</v>
      </c>
      <c r="BX13569">
        <f t="shared" si="736"/>
        <v>1</v>
      </c>
      <c r="BY13569">
        <f t="shared" si="737"/>
        <v>1</v>
      </c>
    </row>
    <row r="13570" spans="1:77">
      <c r="A13570" s="33">
        <v>13565</v>
      </c>
      <c r="BP13570">
        <v>0.80770466210031</v>
      </c>
      <c r="BQ13570">
        <v>13934.2521024043</v>
      </c>
      <c r="BR13570">
        <v>1.38069922657574</v>
      </c>
      <c r="BS13570">
        <v>98482.194603408</v>
      </c>
      <c r="BW13570" s="9">
        <v>13565</v>
      </c>
      <c r="BX13570">
        <f t="shared" si="736"/>
        <v>1</v>
      </c>
      <c r="BY13570">
        <f t="shared" si="737"/>
        <v>1</v>
      </c>
    </row>
    <row r="13571" spans="1:77">
      <c r="A13571" s="33">
        <v>13566</v>
      </c>
      <c r="BP13571">
        <v>0.820224430124445</v>
      </c>
      <c r="BQ13571">
        <v>17776.159154529</v>
      </c>
      <c r="BR13571">
        <v>1.41511865026431</v>
      </c>
      <c r="BS13571">
        <v>107376.843344766</v>
      </c>
      <c r="BW13571" s="9">
        <v>13566</v>
      </c>
      <c r="BX13571">
        <f t="shared" si="736"/>
        <v>1</v>
      </c>
      <c r="BY13571">
        <f t="shared" si="737"/>
        <v>1</v>
      </c>
    </row>
    <row r="13572" spans="1:77">
      <c r="A13572" s="33">
        <v>13567</v>
      </c>
      <c r="BP13572">
        <v>0.771160866909046</v>
      </c>
      <c r="BQ13572">
        <v>13631.3730638571</v>
      </c>
      <c r="BR13572">
        <v>1.29581929078432</v>
      </c>
      <c r="BS13572">
        <v>80579.2615401193</v>
      </c>
      <c r="BW13572" s="9">
        <v>13567</v>
      </c>
      <c r="BX13572">
        <f t="shared" si="736"/>
        <v>1</v>
      </c>
      <c r="BY13572">
        <f t="shared" si="737"/>
        <v>1</v>
      </c>
    </row>
    <row r="13573" spans="1:77">
      <c r="A13573" s="33">
        <v>13568</v>
      </c>
      <c r="BP13573">
        <v>0.754823826619563</v>
      </c>
      <c r="BQ13573">
        <v>12602.1189561318</v>
      </c>
      <c r="BR13573">
        <v>1.31452314599457</v>
      </c>
      <c r="BS13573">
        <v>73798.6487268026</v>
      </c>
      <c r="BW13573" s="9">
        <v>13568</v>
      </c>
      <c r="BX13573">
        <f t="shared" si="736"/>
        <v>1</v>
      </c>
      <c r="BY13573">
        <f t="shared" si="737"/>
        <v>1</v>
      </c>
    </row>
    <row r="13574" spans="1:77">
      <c r="A13574" s="33">
        <v>13569</v>
      </c>
      <c r="BP13574">
        <v>0.848836858377455</v>
      </c>
      <c r="BQ13574">
        <v>16977.3046694877</v>
      </c>
      <c r="BR13574">
        <v>1.48059147938601</v>
      </c>
      <c r="BS13574">
        <v>83236.2344204239</v>
      </c>
      <c r="BW13574" s="9">
        <v>13569</v>
      </c>
      <c r="BX13574">
        <f t="shared" si="736"/>
        <v>1</v>
      </c>
      <c r="BY13574">
        <f t="shared" si="737"/>
        <v>1</v>
      </c>
    </row>
    <row r="13575" spans="1:77">
      <c r="A13575" s="33">
        <v>13570</v>
      </c>
      <c r="BP13575">
        <v>0.845258683192895</v>
      </c>
      <c r="BQ13575">
        <v>13656.8462387953</v>
      </c>
      <c r="BR13575">
        <v>1.44533526397808</v>
      </c>
      <c r="BS13575">
        <v>95432.4118476981</v>
      </c>
      <c r="BW13575" s="9">
        <v>13570</v>
      </c>
      <c r="BX13575">
        <f t="shared" ref="BX13575:BX13638" si="738">IF(BU13575=MAX($BU13575:$BV13575),1,0)</f>
        <v>1</v>
      </c>
      <c r="BY13575">
        <f t="shared" ref="BY13575:BY13638" si="739">IF(BV13575=MAX($BU13575:$BV13575),1,0)</f>
        <v>1</v>
      </c>
    </row>
    <row r="13576" spans="1:77">
      <c r="A13576" s="33">
        <v>13571</v>
      </c>
      <c r="BP13576">
        <v>0.759327349813163</v>
      </c>
      <c r="BQ13576">
        <v>13450.9067700606</v>
      </c>
      <c r="BR13576">
        <v>1.28397082404543</v>
      </c>
      <c r="BS13576">
        <v>102030.394881167</v>
      </c>
      <c r="BW13576" s="9">
        <v>13571</v>
      </c>
      <c r="BX13576">
        <f t="shared" si="738"/>
        <v>1</v>
      </c>
      <c r="BY13576">
        <f t="shared" si="739"/>
        <v>1</v>
      </c>
    </row>
    <row r="13577" spans="1:77">
      <c r="A13577" s="33">
        <v>13572</v>
      </c>
      <c r="BP13577">
        <v>0.835194814710203</v>
      </c>
      <c r="BQ13577">
        <v>17573.0060331155</v>
      </c>
      <c r="BR13577">
        <v>1.44960488795297</v>
      </c>
      <c r="BS13577">
        <v>81544.0578679527</v>
      </c>
      <c r="BW13577" s="9">
        <v>13572</v>
      </c>
      <c r="BX13577">
        <f t="shared" si="738"/>
        <v>1</v>
      </c>
      <c r="BY13577">
        <f t="shared" si="739"/>
        <v>1</v>
      </c>
    </row>
    <row r="13578" spans="1:77">
      <c r="A13578" s="33">
        <v>13573</v>
      </c>
      <c r="BP13578">
        <v>0.824736402781784</v>
      </c>
      <c r="BQ13578">
        <v>13868.248738439</v>
      </c>
      <c r="BR13578">
        <v>1.42332012941012</v>
      </c>
      <c r="BS13578">
        <v>77977.3646149936</v>
      </c>
      <c r="BW13578" s="9">
        <v>13573</v>
      </c>
      <c r="BX13578">
        <f t="shared" si="738"/>
        <v>1</v>
      </c>
      <c r="BY13578">
        <f t="shared" si="739"/>
        <v>1</v>
      </c>
    </row>
    <row r="13579" spans="1:77">
      <c r="A13579" s="33">
        <v>13574</v>
      </c>
      <c r="BP13579">
        <v>0.794063116818306</v>
      </c>
      <c r="BQ13579">
        <v>11369.0908637996</v>
      </c>
      <c r="BR13579">
        <v>1.36827521584352</v>
      </c>
      <c r="BS13579">
        <v>72487.2179322273</v>
      </c>
      <c r="BW13579" s="9">
        <v>13574</v>
      </c>
      <c r="BX13579">
        <f t="shared" si="738"/>
        <v>1</v>
      </c>
      <c r="BY13579">
        <f t="shared" si="739"/>
        <v>1</v>
      </c>
    </row>
    <row r="13580" spans="1:77">
      <c r="A13580" s="33">
        <v>13575</v>
      </c>
      <c r="BP13580">
        <v>0.786009140878626</v>
      </c>
      <c r="BQ13580">
        <v>13862.7617557167</v>
      </c>
      <c r="BR13580">
        <v>1.33016883733178</v>
      </c>
      <c r="BS13580">
        <v>80935.8917392736</v>
      </c>
      <c r="BW13580" s="9">
        <v>13575</v>
      </c>
      <c r="BX13580">
        <f t="shared" si="738"/>
        <v>1</v>
      </c>
      <c r="BY13580">
        <f t="shared" si="739"/>
        <v>1</v>
      </c>
    </row>
    <row r="13581" spans="1:77">
      <c r="A13581" s="33">
        <v>13576</v>
      </c>
      <c r="BP13581">
        <v>0.742950370072943</v>
      </c>
      <c r="BQ13581">
        <v>13582.0374875586</v>
      </c>
      <c r="BR13581">
        <v>1.27049399128257</v>
      </c>
      <c r="BS13581">
        <v>76467.1160239677</v>
      </c>
      <c r="BW13581" s="9">
        <v>13576</v>
      </c>
      <c r="BX13581">
        <f t="shared" si="738"/>
        <v>1</v>
      </c>
      <c r="BY13581">
        <f t="shared" si="739"/>
        <v>1</v>
      </c>
    </row>
    <row r="13582" spans="1:77">
      <c r="A13582" s="33">
        <v>13577</v>
      </c>
      <c r="BP13582">
        <v>0.789162593475534</v>
      </c>
      <c r="BQ13582">
        <v>16434.3152406309</v>
      </c>
      <c r="BR13582">
        <v>1.34733525106358</v>
      </c>
      <c r="BS13582">
        <v>80381.4139100329</v>
      </c>
      <c r="BW13582" s="9">
        <v>13577</v>
      </c>
      <c r="BX13582">
        <f t="shared" si="738"/>
        <v>1</v>
      </c>
      <c r="BY13582">
        <f t="shared" si="739"/>
        <v>1</v>
      </c>
    </row>
    <row r="13583" spans="1:77">
      <c r="A13583" s="33">
        <v>13578</v>
      </c>
      <c r="BP13583">
        <v>0.812121552501821</v>
      </c>
      <c r="BQ13583">
        <v>12653.5823515921</v>
      </c>
      <c r="BR13583">
        <v>1.4022003379458</v>
      </c>
      <c r="BS13583">
        <v>75842.8980604853</v>
      </c>
      <c r="BW13583" s="9">
        <v>13578</v>
      </c>
      <c r="BX13583">
        <f t="shared" si="738"/>
        <v>1</v>
      </c>
      <c r="BY13583">
        <f t="shared" si="739"/>
        <v>1</v>
      </c>
    </row>
    <row r="13584" spans="1:77">
      <c r="A13584" s="33">
        <v>13579</v>
      </c>
      <c r="BP13584">
        <v>0.812817184980658</v>
      </c>
      <c r="BQ13584">
        <v>20395.4399274772</v>
      </c>
      <c r="BR13584">
        <v>1.40163564697298</v>
      </c>
      <c r="BS13584">
        <v>90305.0371820649</v>
      </c>
      <c r="BW13584" s="9">
        <v>13579</v>
      </c>
      <c r="BX13584">
        <f t="shared" si="738"/>
        <v>1</v>
      </c>
      <c r="BY13584">
        <f t="shared" si="739"/>
        <v>1</v>
      </c>
    </row>
    <row r="13585" spans="1:77">
      <c r="A13585" s="33">
        <v>13580</v>
      </c>
      <c r="BP13585">
        <v>0.814414831930451</v>
      </c>
      <c r="BQ13585">
        <v>17003.8435001351</v>
      </c>
      <c r="BR13585">
        <v>1.43470029589368</v>
      </c>
      <c r="BS13585">
        <v>104143.412493671</v>
      </c>
      <c r="BW13585" s="9">
        <v>13580</v>
      </c>
      <c r="BX13585">
        <f t="shared" si="738"/>
        <v>1</v>
      </c>
      <c r="BY13585">
        <f t="shared" si="739"/>
        <v>1</v>
      </c>
    </row>
    <row r="13586" spans="1:77">
      <c r="A13586" s="33">
        <v>13581</v>
      </c>
      <c r="BP13586">
        <v>0.830711489216212</v>
      </c>
      <c r="BQ13586">
        <v>11909.133604185</v>
      </c>
      <c r="BR13586">
        <v>1.44684766709656</v>
      </c>
      <c r="BS13586">
        <v>76448.2624722743</v>
      </c>
      <c r="BW13586" s="9">
        <v>13581</v>
      </c>
      <c r="BX13586">
        <f t="shared" si="738"/>
        <v>1</v>
      </c>
      <c r="BY13586">
        <f t="shared" si="739"/>
        <v>1</v>
      </c>
    </row>
    <row r="13587" spans="1:77">
      <c r="A13587" s="33">
        <v>13582</v>
      </c>
      <c r="BP13587">
        <v>0.834838534869644</v>
      </c>
      <c r="BQ13587">
        <v>13161.3567768685</v>
      </c>
      <c r="BR13587">
        <v>1.42878420993932</v>
      </c>
      <c r="BS13587">
        <v>76717.5227435137</v>
      </c>
      <c r="BW13587" s="9">
        <v>13582</v>
      </c>
      <c r="BX13587">
        <f t="shared" si="738"/>
        <v>1</v>
      </c>
      <c r="BY13587">
        <f t="shared" si="739"/>
        <v>1</v>
      </c>
    </row>
    <row r="13588" spans="1:77">
      <c r="A13588" s="33">
        <v>13583</v>
      </c>
      <c r="BP13588">
        <v>0.780971276383448</v>
      </c>
      <c r="BQ13588">
        <v>12995.7312211066</v>
      </c>
      <c r="BR13588">
        <v>1.33927620684347</v>
      </c>
      <c r="BS13588">
        <v>75683.0720832338</v>
      </c>
      <c r="BW13588" s="9">
        <v>13583</v>
      </c>
      <c r="BX13588">
        <f t="shared" si="738"/>
        <v>1</v>
      </c>
      <c r="BY13588">
        <f t="shared" si="739"/>
        <v>1</v>
      </c>
    </row>
    <row r="13589" spans="1:77">
      <c r="A13589" s="33">
        <v>13584</v>
      </c>
      <c r="BP13589">
        <v>0.745714658303189</v>
      </c>
      <c r="BQ13589">
        <v>20568.9343074609</v>
      </c>
      <c r="BR13589">
        <v>1.27120077444012</v>
      </c>
      <c r="BS13589">
        <v>88476.7873692165</v>
      </c>
      <c r="BW13589" s="9">
        <v>13584</v>
      </c>
      <c r="BX13589">
        <f t="shared" si="738"/>
        <v>1</v>
      </c>
      <c r="BY13589">
        <f t="shared" si="739"/>
        <v>1</v>
      </c>
    </row>
    <row r="13590" spans="1:77">
      <c r="A13590" s="33">
        <v>13585</v>
      </c>
      <c r="BP13590">
        <v>0.843368125818694</v>
      </c>
      <c r="BQ13590">
        <v>14835.7045265132</v>
      </c>
      <c r="BR13590">
        <v>1.44993818544158</v>
      </c>
      <c r="BS13590">
        <v>78270.7391402437</v>
      </c>
      <c r="BW13590" s="9">
        <v>13585</v>
      </c>
      <c r="BX13590">
        <f t="shared" si="738"/>
        <v>1</v>
      </c>
      <c r="BY13590">
        <f t="shared" si="739"/>
        <v>1</v>
      </c>
    </row>
    <row r="13591" spans="1:77">
      <c r="A13591" s="33">
        <v>13586</v>
      </c>
      <c r="BP13591">
        <v>0.813503374779385</v>
      </c>
      <c r="BQ13591">
        <v>16529.8751014159</v>
      </c>
      <c r="BR13591">
        <v>1.36368845764924</v>
      </c>
      <c r="BS13591">
        <v>79092.5137505043</v>
      </c>
      <c r="BW13591" s="9">
        <v>13586</v>
      </c>
      <c r="BX13591">
        <f t="shared" si="738"/>
        <v>1</v>
      </c>
      <c r="BY13591">
        <f t="shared" si="739"/>
        <v>1</v>
      </c>
    </row>
    <row r="13592" spans="1:77">
      <c r="A13592" s="33">
        <v>13587</v>
      </c>
      <c r="BP13592">
        <v>0.782673578058372</v>
      </c>
      <c r="BQ13592">
        <v>12042.6740647657</v>
      </c>
      <c r="BR13592">
        <v>1.34150869237027</v>
      </c>
      <c r="BS13592">
        <v>96709.2989307353</v>
      </c>
      <c r="BW13592" s="9">
        <v>13587</v>
      </c>
      <c r="BX13592">
        <f t="shared" si="738"/>
        <v>1</v>
      </c>
      <c r="BY13592">
        <f t="shared" si="739"/>
        <v>1</v>
      </c>
    </row>
    <row r="13593" spans="1:77">
      <c r="A13593" s="33">
        <v>13588</v>
      </c>
      <c r="BP13593">
        <v>0.845937950101005</v>
      </c>
      <c r="BQ13593">
        <v>15868.7557109513</v>
      </c>
      <c r="BR13593">
        <v>1.48024253434258</v>
      </c>
      <c r="BS13593">
        <v>84385.4657953164</v>
      </c>
      <c r="BW13593" s="9">
        <v>13588</v>
      </c>
      <c r="BX13593">
        <f t="shared" si="738"/>
        <v>1</v>
      </c>
      <c r="BY13593">
        <f t="shared" si="739"/>
        <v>1</v>
      </c>
    </row>
    <row r="13594" spans="1:77">
      <c r="A13594" s="33">
        <v>13589</v>
      </c>
      <c r="BP13594">
        <v>0.79168497296889</v>
      </c>
      <c r="BQ13594">
        <v>12779.8610010455</v>
      </c>
      <c r="BR13594">
        <v>1.36948639408695</v>
      </c>
      <c r="BS13594">
        <v>74824.5949691423</v>
      </c>
      <c r="BW13594" s="9">
        <v>13589</v>
      </c>
      <c r="BX13594">
        <f t="shared" si="738"/>
        <v>1</v>
      </c>
      <c r="BY13594">
        <f t="shared" si="739"/>
        <v>1</v>
      </c>
    </row>
    <row r="13595" spans="1:77">
      <c r="A13595" s="33">
        <v>13590</v>
      </c>
      <c r="BP13595">
        <v>0.851732203971376</v>
      </c>
      <c r="BQ13595">
        <v>16514.2898711687</v>
      </c>
      <c r="BR13595">
        <v>1.48607033410897</v>
      </c>
      <c r="BS13595">
        <v>78952.52180333</v>
      </c>
      <c r="BW13595" s="9">
        <v>13590</v>
      </c>
      <c r="BX13595">
        <f t="shared" si="738"/>
        <v>1</v>
      </c>
      <c r="BY13595">
        <f t="shared" si="739"/>
        <v>1</v>
      </c>
    </row>
    <row r="13596" spans="1:77">
      <c r="A13596" s="33">
        <v>13591</v>
      </c>
      <c r="BP13596">
        <v>0.822031093617508</v>
      </c>
      <c r="BQ13596">
        <v>10871.2814310622</v>
      </c>
      <c r="BR13596">
        <v>1.40726690046505</v>
      </c>
      <c r="BS13596">
        <v>93950.7349688599</v>
      </c>
      <c r="BW13596" s="9">
        <v>13591</v>
      </c>
      <c r="BX13596">
        <f t="shared" si="738"/>
        <v>1</v>
      </c>
      <c r="BY13596">
        <f t="shared" si="739"/>
        <v>1</v>
      </c>
    </row>
    <row r="13597" spans="1:77">
      <c r="A13597" s="33">
        <v>13592</v>
      </c>
      <c r="BP13597">
        <v>0.784710975247855</v>
      </c>
      <c r="BQ13597">
        <v>13761.2403620902</v>
      </c>
      <c r="BR13597">
        <v>1.31816990410223</v>
      </c>
      <c r="BS13597">
        <v>76659.5554616438</v>
      </c>
      <c r="BW13597" s="9">
        <v>13592</v>
      </c>
      <c r="BX13597">
        <f t="shared" si="738"/>
        <v>1</v>
      </c>
      <c r="BY13597">
        <f t="shared" si="739"/>
        <v>1</v>
      </c>
    </row>
    <row r="13598" spans="1:77">
      <c r="A13598" s="33">
        <v>13593</v>
      </c>
      <c r="BP13598">
        <v>0.811826818897771</v>
      </c>
      <c r="BQ13598">
        <v>13639.8578831367</v>
      </c>
      <c r="BR13598">
        <v>1.38349889446288</v>
      </c>
      <c r="BS13598">
        <v>95809.8224318022</v>
      </c>
      <c r="BW13598" s="9">
        <v>13593</v>
      </c>
      <c r="BX13598">
        <f t="shared" si="738"/>
        <v>1</v>
      </c>
      <c r="BY13598">
        <f t="shared" si="739"/>
        <v>1</v>
      </c>
    </row>
    <row r="13599" spans="1:77">
      <c r="A13599" s="33">
        <v>13594</v>
      </c>
      <c r="BP13599">
        <v>0.819524080506302</v>
      </c>
      <c r="BQ13599">
        <v>11534.8538261619</v>
      </c>
      <c r="BR13599">
        <v>1.40883922541564</v>
      </c>
      <c r="BS13599">
        <v>73566.9408403683</v>
      </c>
      <c r="BW13599" s="9">
        <v>13594</v>
      </c>
      <c r="BX13599">
        <f t="shared" si="738"/>
        <v>1</v>
      </c>
      <c r="BY13599">
        <f t="shared" si="739"/>
        <v>1</v>
      </c>
    </row>
    <row r="13600" spans="1:77">
      <c r="A13600" s="33">
        <v>13595</v>
      </c>
      <c r="BP13600">
        <v>0.808398509697799</v>
      </c>
      <c r="BQ13600">
        <v>15952.3837033177</v>
      </c>
      <c r="BR13600">
        <v>1.37737422343254</v>
      </c>
      <c r="BS13600">
        <v>80454.4828819895</v>
      </c>
      <c r="BW13600" s="9">
        <v>13595</v>
      </c>
      <c r="BX13600">
        <f t="shared" si="738"/>
        <v>1</v>
      </c>
      <c r="BY13600">
        <f t="shared" si="739"/>
        <v>1</v>
      </c>
    </row>
    <row r="13601" spans="1:77">
      <c r="A13601" s="33">
        <v>13596</v>
      </c>
      <c r="BP13601">
        <v>0.769370146067951</v>
      </c>
      <c r="BQ13601">
        <v>13452.3977450067</v>
      </c>
      <c r="BR13601">
        <v>1.30108817891073</v>
      </c>
      <c r="BS13601">
        <v>78532.1387960788</v>
      </c>
      <c r="BW13601" s="9">
        <v>13596</v>
      </c>
      <c r="BX13601">
        <f t="shared" si="738"/>
        <v>1</v>
      </c>
      <c r="BY13601">
        <f t="shared" si="739"/>
        <v>1</v>
      </c>
    </row>
    <row r="13602" spans="1:77">
      <c r="A13602" s="33">
        <v>13597</v>
      </c>
      <c r="BP13602">
        <v>0.786660263587363</v>
      </c>
      <c r="BQ13602">
        <v>15370.4441303121</v>
      </c>
      <c r="BR13602">
        <v>1.34534263775998</v>
      </c>
      <c r="BS13602">
        <v>81419.2327774539</v>
      </c>
      <c r="BW13602" s="9">
        <v>13597</v>
      </c>
      <c r="BX13602">
        <f t="shared" si="738"/>
        <v>1</v>
      </c>
      <c r="BY13602">
        <f t="shared" si="739"/>
        <v>1</v>
      </c>
    </row>
    <row r="13603" spans="1:77">
      <c r="A13603" s="33">
        <v>13598</v>
      </c>
      <c r="BP13603">
        <v>0.817491588286304</v>
      </c>
      <c r="BQ13603">
        <v>17105.9339703902</v>
      </c>
      <c r="BR13603">
        <v>1.41626557981148</v>
      </c>
      <c r="BS13603">
        <v>79109.3552445553</v>
      </c>
      <c r="BW13603" s="9">
        <v>13598</v>
      </c>
      <c r="BX13603">
        <f t="shared" si="738"/>
        <v>1</v>
      </c>
      <c r="BY13603">
        <f t="shared" si="739"/>
        <v>1</v>
      </c>
    </row>
    <row r="13604" spans="1:77">
      <c r="A13604" s="33">
        <v>13599</v>
      </c>
      <c r="BP13604">
        <v>0.874565224956553</v>
      </c>
      <c r="BQ13604">
        <v>11989.6751501725</v>
      </c>
      <c r="BR13604">
        <v>1.51790790869202</v>
      </c>
      <c r="BS13604">
        <v>95128.6418317412</v>
      </c>
      <c r="BW13604" s="9">
        <v>13599</v>
      </c>
      <c r="BX13604">
        <f t="shared" si="738"/>
        <v>1</v>
      </c>
      <c r="BY13604">
        <f t="shared" si="739"/>
        <v>1</v>
      </c>
    </row>
    <row r="13605" spans="1:77">
      <c r="A13605" s="33">
        <v>13600</v>
      </c>
      <c r="BP13605">
        <v>0.786913726109434</v>
      </c>
      <c r="BQ13605">
        <v>11992.9951071591</v>
      </c>
      <c r="BR13605">
        <v>1.34040777629302</v>
      </c>
      <c r="BS13605">
        <v>74635.4835502919</v>
      </c>
      <c r="BW13605" s="9">
        <v>13600</v>
      </c>
      <c r="BX13605">
        <f t="shared" si="738"/>
        <v>1</v>
      </c>
      <c r="BY13605">
        <f t="shared" si="739"/>
        <v>1</v>
      </c>
    </row>
    <row r="13606" spans="1:77">
      <c r="A13606" s="33">
        <v>13601</v>
      </c>
      <c r="BP13606">
        <v>0.791508246893329</v>
      </c>
      <c r="BQ13606">
        <v>17726.1846751313</v>
      </c>
      <c r="BR13606">
        <v>1.33156114192567</v>
      </c>
      <c r="BS13606">
        <v>80961.7753217899</v>
      </c>
      <c r="BW13606" s="9">
        <v>13601</v>
      </c>
      <c r="BX13606">
        <f t="shared" si="738"/>
        <v>1</v>
      </c>
      <c r="BY13606">
        <f t="shared" si="739"/>
        <v>1</v>
      </c>
    </row>
    <row r="13607" spans="1:77">
      <c r="A13607" s="33">
        <v>13602</v>
      </c>
      <c r="BP13607">
        <v>0.771232041906618</v>
      </c>
      <c r="BQ13607">
        <v>14149.573033333</v>
      </c>
      <c r="BR13607">
        <v>1.2878193699151</v>
      </c>
      <c r="BS13607">
        <v>77560.3335970122</v>
      </c>
      <c r="BW13607" s="9">
        <v>13602</v>
      </c>
      <c r="BX13607">
        <f t="shared" si="738"/>
        <v>1</v>
      </c>
      <c r="BY13607">
        <f t="shared" si="739"/>
        <v>1</v>
      </c>
    </row>
    <row r="13608" spans="1:77">
      <c r="A13608" s="33">
        <v>13603</v>
      </c>
      <c r="BP13608">
        <v>0.7695174900457</v>
      </c>
      <c r="BQ13608">
        <v>14758.7965483566</v>
      </c>
      <c r="BR13608">
        <v>1.29998296026</v>
      </c>
      <c r="BS13608">
        <v>79089.4018195788</v>
      </c>
      <c r="BW13608" s="9">
        <v>13603</v>
      </c>
      <c r="BX13608">
        <f t="shared" si="738"/>
        <v>1</v>
      </c>
      <c r="BY13608">
        <f t="shared" si="739"/>
        <v>1</v>
      </c>
    </row>
    <row r="13609" spans="1:77">
      <c r="A13609" s="33">
        <v>13604</v>
      </c>
      <c r="BP13609">
        <v>0.824830376849918</v>
      </c>
      <c r="BQ13609">
        <v>12566.0751690309</v>
      </c>
      <c r="BR13609">
        <v>1.41611494205759</v>
      </c>
      <c r="BS13609">
        <v>76433.137570101</v>
      </c>
      <c r="BW13609" s="9">
        <v>13604</v>
      </c>
      <c r="BX13609">
        <f t="shared" si="738"/>
        <v>1</v>
      </c>
      <c r="BY13609">
        <f t="shared" si="739"/>
        <v>1</v>
      </c>
    </row>
    <row r="13610" spans="1:77">
      <c r="A13610" s="33">
        <v>13605</v>
      </c>
      <c r="BP13610">
        <v>0.842321991443329</v>
      </c>
      <c r="BQ13610">
        <v>13965.288590423</v>
      </c>
      <c r="BR13610">
        <v>1.47262124965183</v>
      </c>
      <c r="BS13610">
        <v>79353.5984626773</v>
      </c>
      <c r="BW13610" s="9">
        <v>13605</v>
      </c>
      <c r="BX13610">
        <f t="shared" si="738"/>
        <v>1</v>
      </c>
      <c r="BY13610">
        <f t="shared" si="739"/>
        <v>1</v>
      </c>
    </row>
    <row r="13611" spans="1:77">
      <c r="A13611" s="33">
        <v>13606</v>
      </c>
      <c r="BP13611">
        <v>0.842629169216727</v>
      </c>
      <c r="BQ13611">
        <v>14260.7137268204</v>
      </c>
      <c r="BR13611">
        <v>1.44000992085573</v>
      </c>
      <c r="BS13611">
        <v>79951.6450945857</v>
      </c>
      <c r="BW13611" s="9">
        <v>13606</v>
      </c>
      <c r="BX13611">
        <f t="shared" si="738"/>
        <v>1</v>
      </c>
      <c r="BY13611">
        <f t="shared" si="739"/>
        <v>1</v>
      </c>
    </row>
    <row r="13612" spans="1:77">
      <c r="A13612" s="33">
        <v>13607</v>
      </c>
      <c r="BP13612">
        <v>0.816710095265829</v>
      </c>
      <c r="BQ13612">
        <v>10715.8665864715</v>
      </c>
      <c r="BR13612">
        <v>1.37006645203983</v>
      </c>
      <c r="BS13612">
        <v>72509.1396776874</v>
      </c>
      <c r="BW13612" s="9">
        <v>13607</v>
      </c>
      <c r="BX13612">
        <f t="shared" si="738"/>
        <v>1</v>
      </c>
      <c r="BY13612">
        <f t="shared" si="739"/>
        <v>1</v>
      </c>
    </row>
    <row r="13613" spans="1:77">
      <c r="A13613" s="33">
        <v>13608</v>
      </c>
      <c r="BP13613">
        <v>0.76652245379747</v>
      </c>
      <c r="BQ13613">
        <v>13554.0493562798</v>
      </c>
      <c r="BR13613">
        <v>1.29839724677203</v>
      </c>
      <c r="BS13613">
        <v>77286.6083368297</v>
      </c>
      <c r="BW13613" s="9">
        <v>13608</v>
      </c>
      <c r="BX13613">
        <f t="shared" si="738"/>
        <v>1</v>
      </c>
      <c r="BY13613">
        <f t="shared" si="739"/>
        <v>1</v>
      </c>
    </row>
    <row r="13614" spans="1:77">
      <c r="A13614" s="33">
        <v>13609</v>
      </c>
      <c r="BP13614">
        <v>0.824923201274236</v>
      </c>
      <c r="BQ13614">
        <v>12118.76174901</v>
      </c>
      <c r="BR13614">
        <v>1.42320427419108</v>
      </c>
      <c r="BS13614">
        <v>77923.9254165556</v>
      </c>
      <c r="BW13614" s="9">
        <v>13609</v>
      </c>
      <c r="BX13614">
        <f t="shared" si="738"/>
        <v>1</v>
      </c>
      <c r="BY13614">
        <f t="shared" si="739"/>
        <v>1</v>
      </c>
    </row>
    <row r="13615" spans="1:77">
      <c r="A13615" s="33">
        <v>13610</v>
      </c>
      <c r="BP13615">
        <v>0.816874251145144</v>
      </c>
      <c r="BQ13615">
        <v>14168.6504574158</v>
      </c>
      <c r="BR13615">
        <v>1.38857143297264</v>
      </c>
      <c r="BS13615">
        <v>77799.4133279146</v>
      </c>
      <c r="BW13615" s="9">
        <v>13610</v>
      </c>
      <c r="BX13615">
        <f t="shared" si="738"/>
        <v>1</v>
      </c>
      <c r="BY13615">
        <f t="shared" si="739"/>
        <v>1</v>
      </c>
    </row>
    <row r="13616" spans="1:77">
      <c r="A13616" s="33">
        <v>13611</v>
      </c>
      <c r="BP13616">
        <v>0.837049457008227</v>
      </c>
      <c r="BQ13616">
        <v>20758.2928198998</v>
      </c>
      <c r="BR13616">
        <v>1.4274750368086</v>
      </c>
      <c r="BS13616">
        <v>82889.4306950138</v>
      </c>
      <c r="BW13616" s="9">
        <v>13611</v>
      </c>
      <c r="BX13616">
        <f t="shared" si="738"/>
        <v>1</v>
      </c>
      <c r="BY13616">
        <f t="shared" si="739"/>
        <v>1</v>
      </c>
    </row>
    <row r="13617" spans="1:77">
      <c r="A13617" s="33">
        <v>13612</v>
      </c>
      <c r="BP13617">
        <v>0.822446870045546</v>
      </c>
      <c r="BQ13617">
        <v>11182.9736420398</v>
      </c>
      <c r="BR13617">
        <v>1.4299445813298</v>
      </c>
      <c r="BS13617">
        <v>73257.6622582754</v>
      </c>
      <c r="BW13617" s="9">
        <v>13612</v>
      </c>
      <c r="BX13617">
        <f t="shared" si="738"/>
        <v>1</v>
      </c>
      <c r="BY13617">
        <f t="shared" si="739"/>
        <v>1</v>
      </c>
    </row>
    <row r="13618" spans="1:77">
      <c r="A13618" s="33">
        <v>13613</v>
      </c>
      <c r="BP13618">
        <v>0.845107671345541</v>
      </c>
      <c r="BQ13618">
        <v>13049.4447843774</v>
      </c>
      <c r="BR13618">
        <v>1.43699610129747</v>
      </c>
      <c r="BS13618">
        <v>79004.7598555192</v>
      </c>
      <c r="BW13618" s="9">
        <v>13613</v>
      </c>
      <c r="BX13618">
        <f t="shared" si="738"/>
        <v>1</v>
      </c>
      <c r="BY13618">
        <f t="shared" si="739"/>
        <v>1</v>
      </c>
    </row>
    <row r="13619" spans="1:77">
      <c r="A13619" s="33">
        <v>13614</v>
      </c>
      <c r="BP13619">
        <v>0.744763089887857</v>
      </c>
      <c r="BQ13619">
        <v>12926.9059141269</v>
      </c>
      <c r="BR13619">
        <v>1.26452792049374</v>
      </c>
      <c r="BS13619">
        <v>77905.9181083376</v>
      </c>
      <c r="BW13619" s="9">
        <v>13614</v>
      </c>
      <c r="BX13619">
        <f t="shared" si="738"/>
        <v>1</v>
      </c>
      <c r="BY13619">
        <f t="shared" si="739"/>
        <v>1</v>
      </c>
    </row>
    <row r="13620" spans="1:77">
      <c r="A13620" s="33">
        <v>13615</v>
      </c>
      <c r="BP13620">
        <v>0.787737875748669</v>
      </c>
      <c r="BQ13620">
        <v>15748.9976720401</v>
      </c>
      <c r="BR13620">
        <v>1.37810265898994</v>
      </c>
      <c r="BS13620">
        <v>79964.8885578409</v>
      </c>
      <c r="BW13620" s="9">
        <v>13615</v>
      </c>
      <c r="BX13620">
        <f t="shared" si="738"/>
        <v>1</v>
      </c>
      <c r="BY13620">
        <f t="shared" si="739"/>
        <v>1</v>
      </c>
    </row>
    <row r="13621" spans="1:77">
      <c r="A13621" s="33">
        <v>13616</v>
      </c>
      <c r="BP13621">
        <v>0.790722390703195</v>
      </c>
      <c r="BQ13621">
        <v>12793.8706899306</v>
      </c>
      <c r="BR13621">
        <v>1.37656375844496</v>
      </c>
      <c r="BS13621">
        <v>79124.3091831575</v>
      </c>
      <c r="BW13621" s="9">
        <v>13616</v>
      </c>
      <c r="BX13621">
        <f t="shared" si="738"/>
        <v>1</v>
      </c>
      <c r="BY13621">
        <f t="shared" si="739"/>
        <v>1</v>
      </c>
    </row>
    <row r="13622" spans="1:77">
      <c r="A13622" s="33">
        <v>13617</v>
      </c>
      <c r="BP13622">
        <v>0.828466783430577</v>
      </c>
      <c r="BQ13622">
        <v>14114.962178973</v>
      </c>
      <c r="BR13622">
        <v>1.43495260078043</v>
      </c>
      <c r="BS13622">
        <v>78035.4803659291</v>
      </c>
      <c r="BW13622" s="9">
        <v>13617</v>
      </c>
      <c r="BX13622">
        <f t="shared" si="738"/>
        <v>1</v>
      </c>
      <c r="BY13622">
        <f t="shared" si="739"/>
        <v>1</v>
      </c>
    </row>
    <row r="13623" spans="1:77">
      <c r="A13623" s="33">
        <v>13618</v>
      </c>
      <c r="BP13623">
        <v>0.791778168345938</v>
      </c>
      <c r="BQ13623">
        <v>17987.2315661533</v>
      </c>
      <c r="BR13623">
        <v>1.34769949947157</v>
      </c>
      <c r="BS13623">
        <v>102651.059124675</v>
      </c>
      <c r="BW13623" s="9">
        <v>13618</v>
      </c>
      <c r="BX13623">
        <f t="shared" si="738"/>
        <v>1</v>
      </c>
      <c r="BY13623">
        <f t="shared" si="739"/>
        <v>1</v>
      </c>
    </row>
    <row r="13624" spans="1:77">
      <c r="A13624" s="33">
        <v>13619</v>
      </c>
      <c r="BP13624">
        <v>0.802181845430424</v>
      </c>
      <c r="BQ13624">
        <v>11656.1401521717</v>
      </c>
      <c r="BR13624">
        <v>1.36925763231211</v>
      </c>
      <c r="BS13624">
        <v>73804.516358997</v>
      </c>
      <c r="BW13624" s="9">
        <v>13619</v>
      </c>
      <c r="BX13624">
        <f t="shared" si="738"/>
        <v>1</v>
      </c>
      <c r="BY13624">
        <f t="shared" si="739"/>
        <v>1</v>
      </c>
    </row>
    <row r="13625" spans="1:77">
      <c r="A13625" s="33">
        <v>13620</v>
      </c>
      <c r="BP13625">
        <v>0.792826339585669</v>
      </c>
      <c r="BQ13625">
        <v>15037.0438304289</v>
      </c>
      <c r="BR13625">
        <v>1.34717919831071</v>
      </c>
      <c r="BS13625">
        <v>77163.9536524654</v>
      </c>
      <c r="BW13625" s="9">
        <v>13620</v>
      </c>
      <c r="BX13625">
        <f t="shared" si="738"/>
        <v>1</v>
      </c>
      <c r="BY13625">
        <f t="shared" si="739"/>
        <v>1</v>
      </c>
    </row>
    <row r="13626" spans="1:77">
      <c r="A13626" s="33">
        <v>13621</v>
      </c>
      <c r="BP13626">
        <v>0.806830316408622</v>
      </c>
      <c r="BQ13626">
        <v>13848.2268314256</v>
      </c>
      <c r="BR13626">
        <v>1.37326781843958</v>
      </c>
      <c r="BS13626">
        <v>76094.1383451424</v>
      </c>
      <c r="BW13626" s="9">
        <v>13621</v>
      </c>
      <c r="BX13626">
        <f t="shared" si="738"/>
        <v>1</v>
      </c>
      <c r="BY13626">
        <f t="shared" si="739"/>
        <v>1</v>
      </c>
    </row>
    <row r="13627" spans="1:77">
      <c r="A13627" s="33">
        <v>13622</v>
      </c>
      <c r="BP13627">
        <v>0.825633594052699</v>
      </c>
      <c r="BQ13627">
        <v>24359.5369378692</v>
      </c>
      <c r="BR13627">
        <v>1.44452317118992</v>
      </c>
      <c r="BS13627">
        <v>118806.343298056</v>
      </c>
      <c r="BW13627" s="9">
        <v>13622</v>
      </c>
      <c r="BX13627">
        <f t="shared" si="738"/>
        <v>1</v>
      </c>
      <c r="BY13627">
        <f t="shared" si="739"/>
        <v>1</v>
      </c>
    </row>
    <row r="13628" spans="1:77">
      <c r="A13628" s="33">
        <v>13623</v>
      </c>
      <c r="BP13628">
        <v>0.855368383353157</v>
      </c>
      <c r="BQ13628">
        <v>16030.1748115598</v>
      </c>
      <c r="BR13628">
        <v>1.48317694774575</v>
      </c>
      <c r="BS13628">
        <v>84621.5104553631</v>
      </c>
      <c r="BW13628" s="9">
        <v>13623</v>
      </c>
      <c r="BX13628">
        <f t="shared" si="738"/>
        <v>1</v>
      </c>
      <c r="BY13628">
        <f t="shared" si="739"/>
        <v>1</v>
      </c>
    </row>
    <row r="13629" spans="1:77">
      <c r="A13629" s="33">
        <v>13624</v>
      </c>
      <c r="BP13629">
        <v>0.851662273515645</v>
      </c>
      <c r="BQ13629">
        <v>19000.7111897083</v>
      </c>
      <c r="BR13629">
        <v>1.47837133115728</v>
      </c>
      <c r="BS13629">
        <v>105354.447650199</v>
      </c>
      <c r="BW13629" s="9">
        <v>13624</v>
      </c>
      <c r="BX13629">
        <f t="shared" si="738"/>
        <v>1</v>
      </c>
      <c r="BY13629">
        <f t="shared" si="739"/>
        <v>1</v>
      </c>
    </row>
    <row r="13630" spans="1:77">
      <c r="A13630" s="33">
        <v>13625</v>
      </c>
      <c r="BP13630">
        <v>0.81803459111552</v>
      </c>
      <c r="BQ13630">
        <v>14539.165947381</v>
      </c>
      <c r="BR13630">
        <v>1.40606381464202</v>
      </c>
      <c r="BS13630">
        <v>100301.950672717</v>
      </c>
      <c r="BW13630" s="9">
        <v>13625</v>
      </c>
      <c r="BX13630">
        <f t="shared" si="738"/>
        <v>1</v>
      </c>
      <c r="BY13630">
        <f t="shared" si="739"/>
        <v>1</v>
      </c>
    </row>
    <row r="13631" spans="1:77">
      <c r="A13631" s="33">
        <v>13626</v>
      </c>
      <c r="BP13631">
        <v>0.756916864487015</v>
      </c>
      <c r="BQ13631">
        <v>12202.0899308518</v>
      </c>
      <c r="BR13631">
        <v>1.28578040589243</v>
      </c>
      <c r="BS13631">
        <v>96278.368527178</v>
      </c>
      <c r="BW13631" s="9">
        <v>13626</v>
      </c>
      <c r="BX13631">
        <f t="shared" si="738"/>
        <v>1</v>
      </c>
      <c r="BY13631">
        <f t="shared" si="739"/>
        <v>1</v>
      </c>
    </row>
    <row r="13632" spans="1:77">
      <c r="A13632" s="33">
        <v>13627</v>
      </c>
      <c r="BP13632">
        <v>0.838494855143788</v>
      </c>
      <c r="BQ13632">
        <v>12432.6565780441</v>
      </c>
      <c r="BR13632">
        <v>1.44559653549915</v>
      </c>
      <c r="BS13632">
        <v>76430.2239984952</v>
      </c>
      <c r="BW13632" s="9">
        <v>13627</v>
      </c>
      <c r="BX13632">
        <f t="shared" si="738"/>
        <v>1</v>
      </c>
      <c r="BY13632">
        <f t="shared" si="739"/>
        <v>1</v>
      </c>
    </row>
    <row r="13633" spans="1:77">
      <c r="A13633" s="33">
        <v>13628</v>
      </c>
      <c r="BP13633">
        <v>0.761724097986012</v>
      </c>
      <c r="BQ13633">
        <v>11637.1229001603</v>
      </c>
      <c r="BR13633">
        <v>1.26812723699684</v>
      </c>
      <c r="BS13633">
        <v>74090.4224223254</v>
      </c>
      <c r="BW13633" s="9">
        <v>13628</v>
      </c>
      <c r="BX13633">
        <f t="shared" si="738"/>
        <v>1</v>
      </c>
      <c r="BY13633">
        <f t="shared" si="739"/>
        <v>1</v>
      </c>
    </row>
    <row r="13634" spans="1:77">
      <c r="A13634" s="33">
        <v>13629</v>
      </c>
      <c r="BP13634">
        <v>0.751573591039378</v>
      </c>
      <c r="BQ13634">
        <v>15739.0920670656</v>
      </c>
      <c r="BR13634">
        <v>1.2649781465868</v>
      </c>
      <c r="BS13634">
        <v>78467.2469344796</v>
      </c>
      <c r="BW13634" s="9">
        <v>13629</v>
      </c>
      <c r="BX13634">
        <f t="shared" si="738"/>
        <v>1</v>
      </c>
      <c r="BY13634">
        <f t="shared" si="739"/>
        <v>1</v>
      </c>
    </row>
    <row r="13635" spans="1:77">
      <c r="A13635" s="33">
        <v>13630</v>
      </c>
      <c r="BP13635">
        <v>0.850115593338806</v>
      </c>
      <c r="BQ13635">
        <v>14496.3769711085</v>
      </c>
      <c r="BR13635">
        <v>1.47326708699579</v>
      </c>
      <c r="BS13635">
        <v>78627.1371442148</v>
      </c>
      <c r="BW13635" s="9">
        <v>13630</v>
      </c>
      <c r="BX13635">
        <f t="shared" si="738"/>
        <v>1</v>
      </c>
      <c r="BY13635">
        <f t="shared" si="739"/>
        <v>1</v>
      </c>
    </row>
    <row r="13636" spans="1:77">
      <c r="A13636" s="33">
        <v>13631</v>
      </c>
      <c r="BP13636">
        <v>0.78345676540549</v>
      </c>
      <c r="BQ13636">
        <v>16493.810985605</v>
      </c>
      <c r="BR13636">
        <v>1.34845507638814</v>
      </c>
      <c r="BS13636">
        <v>84395.2512431256</v>
      </c>
      <c r="BW13636" s="9">
        <v>13631</v>
      </c>
      <c r="BX13636">
        <f t="shared" si="738"/>
        <v>1</v>
      </c>
      <c r="BY13636">
        <f t="shared" si="739"/>
        <v>1</v>
      </c>
    </row>
    <row r="13637" spans="1:77">
      <c r="A13637" s="33">
        <v>13632</v>
      </c>
      <c r="BP13637">
        <v>0.807781721747323</v>
      </c>
      <c r="BQ13637">
        <v>15879.1341080742</v>
      </c>
      <c r="BR13637">
        <v>1.39763051462665</v>
      </c>
      <c r="BS13637">
        <v>83374.2870308154</v>
      </c>
      <c r="BW13637" s="9">
        <v>13632</v>
      </c>
      <c r="BX13637">
        <f t="shared" si="738"/>
        <v>1</v>
      </c>
      <c r="BY13637">
        <f t="shared" si="739"/>
        <v>1</v>
      </c>
    </row>
    <row r="13638" spans="1:77">
      <c r="A13638" s="33">
        <v>13633</v>
      </c>
      <c r="BP13638">
        <v>0.81736972407419</v>
      </c>
      <c r="BQ13638">
        <v>13819.9783096364</v>
      </c>
      <c r="BR13638">
        <v>1.432600730617</v>
      </c>
      <c r="BS13638">
        <v>101344.23395283</v>
      </c>
      <c r="BW13638" s="9">
        <v>13633</v>
      </c>
      <c r="BX13638">
        <f t="shared" si="738"/>
        <v>1</v>
      </c>
      <c r="BY13638">
        <f t="shared" si="739"/>
        <v>1</v>
      </c>
    </row>
    <row r="13639" spans="1:77">
      <c r="A13639" s="33">
        <v>13634</v>
      </c>
      <c r="BP13639">
        <v>0.834076901934607</v>
      </c>
      <c r="BQ13639">
        <v>22822.5416406114</v>
      </c>
      <c r="BR13639">
        <v>1.43180121383688</v>
      </c>
      <c r="BS13639">
        <v>88635.8101909925</v>
      </c>
      <c r="BW13639" s="9">
        <v>13634</v>
      </c>
      <c r="BX13639">
        <f t="shared" ref="BX13639:BX13702" si="740">IF(BU13639=MAX($BU13639:$BV13639),1,0)</f>
        <v>1</v>
      </c>
      <c r="BY13639">
        <f t="shared" ref="BY13639:BY13702" si="741">IF(BV13639=MAX($BU13639:$BV13639),1,0)</f>
        <v>1</v>
      </c>
    </row>
    <row r="13640" spans="1:77">
      <c r="A13640" s="33">
        <v>13635</v>
      </c>
      <c r="BP13640">
        <v>0.791893788633715</v>
      </c>
      <c r="BQ13640">
        <v>14881.8526083535</v>
      </c>
      <c r="BR13640">
        <v>1.33895486767485</v>
      </c>
      <c r="BS13640">
        <v>79391.7345559108</v>
      </c>
      <c r="BW13640" s="9">
        <v>13635</v>
      </c>
      <c r="BX13640">
        <f t="shared" si="740"/>
        <v>1</v>
      </c>
      <c r="BY13640">
        <f t="shared" si="741"/>
        <v>1</v>
      </c>
    </row>
    <row r="13641" spans="1:77">
      <c r="A13641" s="33">
        <v>13636</v>
      </c>
      <c r="BP13641">
        <v>0.843023284120226</v>
      </c>
      <c r="BQ13641">
        <v>13667.101986842</v>
      </c>
      <c r="BR13641">
        <v>1.45941455766837</v>
      </c>
      <c r="BS13641">
        <v>95713.0278229184</v>
      </c>
      <c r="BW13641" s="9">
        <v>13636</v>
      </c>
      <c r="BX13641">
        <f t="shared" si="740"/>
        <v>1</v>
      </c>
      <c r="BY13641">
        <f t="shared" si="741"/>
        <v>1</v>
      </c>
    </row>
    <row r="13642" spans="1:77">
      <c r="A13642" s="33">
        <v>13637</v>
      </c>
      <c r="BP13642">
        <v>0.795629704475838</v>
      </c>
      <c r="BQ13642">
        <v>13979.7510474204</v>
      </c>
      <c r="BR13642">
        <v>1.34980646935641</v>
      </c>
      <c r="BS13642">
        <v>79330.3238271534</v>
      </c>
      <c r="BW13642" s="9">
        <v>13637</v>
      </c>
      <c r="BX13642">
        <f t="shared" si="740"/>
        <v>1</v>
      </c>
      <c r="BY13642">
        <f t="shared" si="741"/>
        <v>1</v>
      </c>
    </row>
    <row r="13643" spans="1:77">
      <c r="A13643" s="33">
        <v>13638</v>
      </c>
      <c r="BP13643">
        <v>0.791386402196959</v>
      </c>
      <c r="BQ13643">
        <v>13800.9330961527</v>
      </c>
      <c r="BR13643">
        <v>1.34596890507285</v>
      </c>
      <c r="BS13643">
        <v>75133.8095574081</v>
      </c>
      <c r="BW13643" s="9">
        <v>13638</v>
      </c>
      <c r="BX13643">
        <f t="shared" si="740"/>
        <v>1</v>
      </c>
      <c r="BY13643">
        <f t="shared" si="741"/>
        <v>1</v>
      </c>
    </row>
    <row r="13644" spans="1:77">
      <c r="A13644" s="33">
        <v>13639</v>
      </c>
      <c r="BP13644">
        <v>0.825666171832919</v>
      </c>
      <c r="BQ13644">
        <v>12365.6483268338</v>
      </c>
      <c r="BR13644">
        <v>1.42702240843956</v>
      </c>
      <c r="BS13644">
        <v>94099.7695865863</v>
      </c>
      <c r="BW13644" s="9">
        <v>13639</v>
      </c>
      <c r="BX13644">
        <f t="shared" si="740"/>
        <v>1</v>
      </c>
      <c r="BY13644">
        <f t="shared" si="741"/>
        <v>1</v>
      </c>
    </row>
    <row r="13645" spans="1:77">
      <c r="A13645" s="33">
        <v>13640</v>
      </c>
      <c r="BP13645">
        <v>0.846104347574046</v>
      </c>
      <c r="BQ13645">
        <v>17207.8263584967</v>
      </c>
      <c r="BR13645">
        <v>1.45428437469178</v>
      </c>
      <c r="BS13645">
        <v>99225.3316009611</v>
      </c>
      <c r="BW13645" s="9">
        <v>13640</v>
      </c>
      <c r="BX13645">
        <f t="shared" si="740"/>
        <v>1</v>
      </c>
      <c r="BY13645">
        <f t="shared" si="741"/>
        <v>1</v>
      </c>
    </row>
    <row r="13646" spans="1:77">
      <c r="A13646" s="33">
        <v>13641</v>
      </c>
      <c r="BP13646">
        <v>0.780923250966158</v>
      </c>
      <c r="BQ13646">
        <v>18742.1416957385</v>
      </c>
      <c r="BR13646">
        <v>1.3408794000152</v>
      </c>
      <c r="BS13646">
        <v>80051.8552182622</v>
      </c>
      <c r="BW13646" s="9">
        <v>13641</v>
      </c>
      <c r="BX13646">
        <f t="shared" si="740"/>
        <v>1</v>
      </c>
      <c r="BY13646">
        <f t="shared" si="741"/>
        <v>1</v>
      </c>
    </row>
    <row r="13647" spans="1:77">
      <c r="A13647" s="33">
        <v>13642</v>
      </c>
      <c r="BP13647">
        <v>0.875262697411082</v>
      </c>
      <c r="BQ13647">
        <v>11164.2426217225</v>
      </c>
      <c r="BR13647">
        <v>1.527476120848</v>
      </c>
      <c r="BS13647">
        <v>73907.9635110372</v>
      </c>
      <c r="BW13647" s="9">
        <v>13642</v>
      </c>
      <c r="BX13647">
        <f t="shared" si="740"/>
        <v>1</v>
      </c>
      <c r="BY13647">
        <f t="shared" si="741"/>
        <v>1</v>
      </c>
    </row>
    <row r="13648" spans="1:77">
      <c r="A13648" s="33">
        <v>13643</v>
      </c>
      <c r="BP13648">
        <v>0.841793119110978</v>
      </c>
      <c r="BQ13648">
        <v>17369.3644758463</v>
      </c>
      <c r="BR13648">
        <v>1.47440943693724</v>
      </c>
      <c r="BS13648">
        <v>86129.2052891659</v>
      </c>
      <c r="BW13648" s="9">
        <v>13643</v>
      </c>
      <c r="BX13648">
        <f t="shared" si="740"/>
        <v>1</v>
      </c>
      <c r="BY13648">
        <f t="shared" si="741"/>
        <v>1</v>
      </c>
    </row>
    <row r="13649" spans="1:77">
      <c r="A13649" s="33">
        <v>13644</v>
      </c>
      <c r="BP13649">
        <v>0.767724349700576</v>
      </c>
      <c r="BQ13649">
        <v>11847.6594317181</v>
      </c>
      <c r="BR13649">
        <v>1.26751449618675</v>
      </c>
      <c r="BS13649">
        <v>93736.1243264186</v>
      </c>
      <c r="BW13649" s="9">
        <v>13644</v>
      </c>
      <c r="BX13649">
        <f t="shared" si="740"/>
        <v>1</v>
      </c>
      <c r="BY13649">
        <f t="shared" si="741"/>
        <v>1</v>
      </c>
    </row>
    <row r="13650" spans="1:77">
      <c r="A13650" s="33">
        <v>13645</v>
      </c>
      <c r="BP13650">
        <v>0.790288731787038</v>
      </c>
      <c r="BQ13650">
        <v>17999.4995773032</v>
      </c>
      <c r="BR13650">
        <v>1.35268269731669</v>
      </c>
      <c r="BS13650">
        <v>82142.5941932635</v>
      </c>
      <c r="BW13650" s="9">
        <v>13645</v>
      </c>
      <c r="BX13650">
        <f t="shared" si="740"/>
        <v>1</v>
      </c>
      <c r="BY13650">
        <f t="shared" si="741"/>
        <v>1</v>
      </c>
    </row>
    <row r="13651" spans="1:77">
      <c r="A13651" s="33">
        <v>13646</v>
      </c>
      <c r="BP13651">
        <v>0.819425400013015</v>
      </c>
      <c r="BQ13651">
        <v>11976.6949631296</v>
      </c>
      <c r="BR13651">
        <v>1.37454706011057</v>
      </c>
      <c r="BS13651">
        <v>74869.3201182221</v>
      </c>
      <c r="BW13651" s="9">
        <v>13646</v>
      </c>
      <c r="BX13651">
        <f t="shared" si="740"/>
        <v>1</v>
      </c>
      <c r="BY13651">
        <f t="shared" si="741"/>
        <v>1</v>
      </c>
    </row>
    <row r="13652" spans="1:77">
      <c r="A13652" s="33">
        <v>13647</v>
      </c>
      <c r="BP13652">
        <v>0.805512537908038</v>
      </c>
      <c r="BQ13652">
        <v>10779.3564654021</v>
      </c>
      <c r="BR13652">
        <v>1.3804042640291</v>
      </c>
      <c r="BS13652">
        <v>72227.8701934157</v>
      </c>
      <c r="BW13652" s="9">
        <v>13647</v>
      </c>
      <c r="BX13652">
        <f t="shared" si="740"/>
        <v>1</v>
      </c>
      <c r="BY13652">
        <f t="shared" si="741"/>
        <v>1</v>
      </c>
    </row>
    <row r="13653" spans="1:77">
      <c r="A13653" s="33">
        <v>13648</v>
      </c>
      <c r="BP13653">
        <v>0.818203682873026</v>
      </c>
      <c r="BQ13653">
        <v>16128.8011022316</v>
      </c>
      <c r="BR13653">
        <v>1.42700592164861</v>
      </c>
      <c r="BS13653">
        <v>86271.99353156</v>
      </c>
      <c r="BW13653" s="9">
        <v>13648</v>
      </c>
      <c r="BX13653">
        <f t="shared" si="740"/>
        <v>1</v>
      </c>
      <c r="BY13653">
        <f t="shared" si="741"/>
        <v>1</v>
      </c>
    </row>
    <row r="13654" spans="1:77">
      <c r="A13654" s="33">
        <v>13649</v>
      </c>
      <c r="BP13654">
        <v>0.876333655645705</v>
      </c>
      <c r="BQ13654">
        <v>14446.2576082314</v>
      </c>
      <c r="BR13654">
        <v>1.47753902633561</v>
      </c>
      <c r="BS13654">
        <v>76587.4315334884</v>
      </c>
      <c r="BW13654" s="9">
        <v>13649</v>
      </c>
      <c r="BX13654">
        <f t="shared" si="740"/>
        <v>1</v>
      </c>
      <c r="BY13654">
        <f t="shared" si="741"/>
        <v>1</v>
      </c>
    </row>
    <row r="13655" spans="1:77">
      <c r="A13655" s="33">
        <v>13650</v>
      </c>
      <c r="BP13655">
        <v>0.739123197038517</v>
      </c>
      <c r="BQ13655">
        <v>13745.7220496268</v>
      </c>
      <c r="BR13655">
        <v>1.2607649183572</v>
      </c>
      <c r="BS13655">
        <v>78944.4014593003</v>
      </c>
      <c r="BW13655" s="9">
        <v>13650</v>
      </c>
      <c r="BX13655">
        <f t="shared" si="740"/>
        <v>1</v>
      </c>
      <c r="BY13655">
        <f t="shared" si="741"/>
        <v>1</v>
      </c>
    </row>
    <row r="13656" spans="1:77">
      <c r="A13656" s="33">
        <v>13651</v>
      </c>
      <c r="BP13656">
        <v>0.813354192218531</v>
      </c>
      <c r="BQ13656">
        <v>19444.378683016</v>
      </c>
      <c r="BR13656">
        <v>1.41332473582073</v>
      </c>
      <c r="BS13656">
        <v>106988.702349326</v>
      </c>
      <c r="BW13656" s="9">
        <v>13651</v>
      </c>
      <c r="BX13656">
        <f t="shared" si="740"/>
        <v>1</v>
      </c>
      <c r="BY13656">
        <f t="shared" si="741"/>
        <v>1</v>
      </c>
    </row>
    <row r="13657" spans="1:77">
      <c r="A13657" s="33">
        <v>13652</v>
      </c>
      <c r="BP13657">
        <v>0.841820932382249</v>
      </c>
      <c r="BQ13657">
        <v>14041.9615236891</v>
      </c>
      <c r="BR13657">
        <v>1.44211584973169</v>
      </c>
      <c r="BS13657">
        <v>80323.3956156943</v>
      </c>
      <c r="BW13657" s="9">
        <v>13652</v>
      </c>
      <c r="BX13657">
        <f t="shared" si="740"/>
        <v>1</v>
      </c>
      <c r="BY13657">
        <f t="shared" si="741"/>
        <v>1</v>
      </c>
    </row>
    <row r="13658" spans="1:77">
      <c r="A13658" s="33">
        <v>13653</v>
      </c>
      <c r="BP13658">
        <v>0.821419480487164</v>
      </c>
      <c r="BQ13658">
        <v>17624.1528353401</v>
      </c>
      <c r="BR13658">
        <v>1.38514587437019</v>
      </c>
      <c r="BS13658">
        <v>102496.587976299</v>
      </c>
      <c r="BW13658" s="9">
        <v>13653</v>
      </c>
      <c r="BX13658">
        <f t="shared" si="740"/>
        <v>1</v>
      </c>
      <c r="BY13658">
        <f t="shared" si="741"/>
        <v>1</v>
      </c>
    </row>
    <row r="13659" spans="1:77">
      <c r="A13659" s="33">
        <v>13654</v>
      </c>
      <c r="BP13659">
        <v>0.858955177632805</v>
      </c>
      <c r="BQ13659">
        <v>12898.2289722244</v>
      </c>
      <c r="BR13659">
        <v>1.49172901157798</v>
      </c>
      <c r="BS13659">
        <v>74311.026348953</v>
      </c>
      <c r="BW13659" s="9">
        <v>13654</v>
      </c>
      <c r="BX13659">
        <f t="shared" si="740"/>
        <v>1</v>
      </c>
      <c r="BY13659">
        <f t="shared" si="741"/>
        <v>1</v>
      </c>
    </row>
    <row r="13660" spans="1:77">
      <c r="A13660" s="33">
        <v>13655</v>
      </c>
      <c r="BP13660">
        <v>0.8506883116724</v>
      </c>
      <c r="BQ13660">
        <v>12439.4566119041</v>
      </c>
      <c r="BR13660">
        <v>1.48833345816228</v>
      </c>
      <c r="BS13660">
        <v>75957.7130670047</v>
      </c>
      <c r="BW13660" s="9">
        <v>13655</v>
      </c>
      <c r="BX13660">
        <f t="shared" si="740"/>
        <v>1</v>
      </c>
      <c r="BY13660">
        <f t="shared" si="741"/>
        <v>1</v>
      </c>
    </row>
    <row r="13661" spans="1:77">
      <c r="A13661" s="33">
        <v>13656</v>
      </c>
      <c r="BP13661">
        <v>0.808783111515453</v>
      </c>
      <c r="BQ13661">
        <v>13318.7545452006</v>
      </c>
      <c r="BR13661">
        <v>1.36516153129523</v>
      </c>
      <c r="BS13661">
        <v>91942.6373666758</v>
      </c>
      <c r="BW13661" s="9">
        <v>13656</v>
      </c>
      <c r="BX13661">
        <f t="shared" si="740"/>
        <v>1</v>
      </c>
      <c r="BY13661">
        <f t="shared" si="741"/>
        <v>1</v>
      </c>
    </row>
    <row r="13662" spans="1:77">
      <c r="A13662" s="33">
        <v>13657</v>
      </c>
      <c r="BP13662">
        <v>0.85779360787823</v>
      </c>
      <c r="BQ13662">
        <v>24876.6502321006</v>
      </c>
      <c r="BR13662">
        <v>1.46870806279798</v>
      </c>
      <c r="BS13662">
        <v>91075.0808165546</v>
      </c>
      <c r="BW13662" s="9">
        <v>13657</v>
      </c>
      <c r="BX13662">
        <f t="shared" si="740"/>
        <v>1</v>
      </c>
      <c r="BY13662">
        <f t="shared" si="741"/>
        <v>1</v>
      </c>
    </row>
    <row r="13663" spans="1:77">
      <c r="A13663" s="33">
        <v>13658</v>
      </c>
      <c r="BP13663">
        <v>0.734948684543003</v>
      </c>
      <c r="BQ13663">
        <v>12122.4140252232</v>
      </c>
      <c r="BR13663">
        <v>1.23816858783001</v>
      </c>
      <c r="BS13663">
        <v>74420.8867735917</v>
      </c>
      <c r="BW13663" s="9">
        <v>13658</v>
      </c>
      <c r="BX13663">
        <f t="shared" si="740"/>
        <v>1</v>
      </c>
      <c r="BY13663">
        <f t="shared" si="741"/>
        <v>1</v>
      </c>
    </row>
    <row r="13664" spans="1:77">
      <c r="A13664" s="33">
        <v>13659</v>
      </c>
      <c r="BP13664">
        <v>0.800397424837371</v>
      </c>
      <c r="BQ13664">
        <v>17141.2168053953</v>
      </c>
      <c r="BR13664">
        <v>1.33298614623207</v>
      </c>
      <c r="BS13664">
        <v>99251.5218926967</v>
      </c>
      <c r="BW13664" s="9">
        <v>13659</v>
      </c>
      <c r="BX13664">
        <f t="shared" si="740"/>
        <v>1</v>
      </c>
      <c r="BY13664">
        <f t="shared" si="741"/>
        <v>1</v>
      </c>
    </row>
    <row r="13665" spans="1:77">
      <c r="A13665" s="33">
        <v>13660</v>
      </c>
      <c r="BP13665">
        <v>0.848618392562469</v>
      </c>
      <c r="BQ13665">
        <v>12442.7044977187</v>
      </c>
      <c r="BR13665">
        <v>1.4593253917456</v>
      </c>
      <c r="BS13665">
        <v>74271.9027184343</v>
      </c>
      <c r="BW13665" s="9">
        <v>13660</v>
      </c>
      <c r="BX13665">
        <f t="shared" si="740"/>
        <v>1</v>
      </c>
      <c r="BY13665">
        <f t="shared" si="741"/>
        <v>1</v>
      </c>
    </row>
    <row r="13666" spans="1:77">
      <c r="A13666" s="33">
        <v>13661</v>
      </c>
      <c r="BP13666">
        <v>0.812821858014023</v>
      </c>
      <c r="BQ13666">
        <v>15412.4045088812</v>
      </c>
      <c r="BR13666">
        <v>1.39264935073379</v>
      </c>
      <c r="BS13666">
        <v>76668.0621909005</v>
      </c>
      <c r="BW13666" s="9">
        <v>13661</v>
      </c>
      <c r="BX13666">
        <f t="shared" si="740"/>
        <v>1</v>
      </c>
      <c r="BY13666">
        <f t="shared" si="741"/>
        <v>1</v>
      </c>
    </row>
    <row r="13667" spans="1:77">
      <c r="A13667" s="33">
        <v>13662</v>
      </c>
      <c r="BP13667">
        <v>0.806287732460517</v>
      </c>
      <c r="BQ13667">
        <v>18345.1016270837</v>
      </c>
      <c r="BR13667">
        <v>1.37292448811847</v>
      </c>
      <c r="BS13667">
        <v>85203.0655803003</v>
      </c>
      <c r="BW13667" s="9">
        <v>13662</v>
      </c>
      <c r="BX13667">
        <f t="shared" si="740"/>
        <v>1</v>
      </c>
      <c r="BY13667">
        <f t="shared" si="741"/>
        <v>1</v>
      </c>
    </row>
    <row r="13668" spans="1:77">
      <c r="A13668" s="33">
        <v>13663</v>
      </c>
      <c r="BP13668">
        <v>0.794064487514278</v>
      </c>
      <c r="BQ13668">
        <v>10825.1632890799</v>
      </c>
      <c r="BR13668">
        <v>1.36263611089919</v>
      </c>
      <c r="BS13668">
        <v>73275.3532962141</v>
      </c>
      <c r="BW13668" s="9">
        <v>13663</v>
      </c>
      <c r="BX13668">
        <f t="shared" si="740"/>
        <v>1</v>
      </c>
      <c r="BY13668">
        <f t="shared" si="741"/>
        <v>1</v>
      </c>
    </row>
    <row r="13669" spans="1:77">
      <c r="A13669" s="33">
        <v>13664</v>
      </c>
      <c r="BP13669">
        <v>0.762220755277767</v>
      </c>
      <c r="BQ13669">
        <v>18525.0071477171</v>
      </c>
      <c r="BR13669">
        <v>1.29828738494683</v>
      </c>
      <c r="BS13669">
        <v>85346.6444129959</v>
      </c>
      <c r="BW13669" s="9">
        <v>13664</v>
      </c>
      <c r="BX13669">
        <f t="shared" si="740"/>
        <v>1</v>
      </c>
      <c r="BY13669">
        <f t="shared" si="741"/>
        <v>1</v>
      </c>
    </row>
    <row r="13670" spans="1:77">
      <c r="A13670" s="33">
        <v>13665</v>
      </c>
      <c r="BP13670">
        <v>0.826060535271818</v>
      </c>
      <c r="BQ13670">
        <v>17821.3699228752</v>
      </c>
      <c r="BR13670">
        <v>1.42734125029117</v>
      </c>
      <c r="BS13670">
        <v>83371.0562936491</v>
      </c>
      <c r="BW13670" s="9">
        <v>13665</v>
      </c>
      <c r="BX13670">
        <f t="shared" si="740"/>
        <v>1</v>
      </c>
      <c r="BY13670">
        <f t="shared" si="741"/>
        <v>1</v>
      </c>
    </row>
    <row r="13671" spans="1:77">
      <c r="A13671" s="33">
        <v>13666</v>
      </c>
      <c r="BP13671">
        <v>0.773292923516159</v>
      </c>
      <c r="BQ13671">
        <v>11635.1907610848</v>
      </c>
      <c r="BR13671">
        <v>1.32855091338359</v>
      </c>
      <c r="BS13671">
        <v>74205.2721988251</v>
      </c>
      <c r="BW13671" s="9">
        <v>13666</v>
      </c>
      <c r="BX13671">
        <f t="shared" si="740"/>
        <v>1</v>
      </c>
      <c r="BY13671">
        <f t="shared" si="741"/>
        <v>1</v>
      </c>
    </row>
    <row r="13672" spans="1:77">
      <c r="A13672" s="33">
        <v>13667</v>
      </c>
      <c r="BP13672">
        <v>0.840002553815362</v>
      </c>
      <c r="BQ13672">
        <v>12435.5883592943</v>
      </c>
      <c r="BR13672">
        <v>1.46002623750206</v>
      </c>
      <c r="BS13672">
        <v>76699.9053866174</v>
      </c>
      <c r="BW13672" s="9">
        <v>13667</v>
      </c>
      <c r="BX13672">
        <f t="shared" si="740"/>
        <v>1</v>
      </c>
      <c r="BY13672">
        <f t="shared" si="741"/>
        <v>1</v>
      </c>
    </row>
    <row r="13673" spans="1:77">
      <c r="A13673" s="33">
        <v>13668</v>
      </c>
      <c r="BP13673">
        <v>0.813290127573863</v>
      </c>
      <c r="BQ13673">
        <v>15749.6469407772</v>
      </c>
      <c r="BR13673">
        <v>1.39645155270333</v>
      </c>
      <c r="BS13673">
        <v>78223.0446956251</v>
      </c>
      <c r="BW13673" s="9">
        <v>13668</v>
      </c>
      <c r="BX13673">
        <f t="shared" si="740"/>
        <v>1</v>
      </c>
      <c r="BY13673">
        <f t="shared" si="741"/>
        <v>1</v>
      </c>
    </row>
    <row r="13674" spans="1:77">
      <c r="A13674" s="33">
        <v>13669</v>
      </c>
      <c r="BP13674">
        <v>0.890912289906493</v>
      </c>
      <c r="BQ13674">
        <v>12669.1614864005</v>
      </c>
      <c r="BR13674">
        <v>1.56312895016919</v>
      </c>
      <c r="BS13674">
        <v>75284.3704081161</v>
      </c>
      <c r="BW13674" s="9">
        <v>13669</v>
      </c>
      <c r="BX13674">
        <f t="shared" si="740"/>
        <v>1</v>
      </c>
      <c r="BY13674">
        <f t="shared" si="741"/>
        <v>1</v>
      </c>
    </row>
    <row r="13675" spans="1:77">
      <c r="A13675" s="33">
        <v>13670</v>
      </c>
      <c r="BP13675">
        <v>0.787659181566246</v>
      </c>
      <c r="BQ13675">
        <v>14220.7297735048</v>
      </c>
      <c r="BR13675">
        <v>1.36863223862469</v>
      </c>
      <c r="BS13675">
        <v>78634.9958334678</v>
      </c>
      <c r="BW13675" s="9">
        <v>13670</v>
      </c>
      <c r="BX13675">
        <f t="shared" si="740"/>
        <v>1</v>
      </c>
      <c r="BY13675">
        <f t="shared" si="741"/>
        <v>1</v>
      </c>
    </row>
    <row r="13676" spans="1:77">
      <c r="A13676" s="33">
        <v>13671</v>
      </c>
      <c r="BP13676">
        <v>0.804863079666519</v>
      </c>
      <c r="BQ13676">
        <v>11319.9727154642</v>
      </c>
      <c r="BR13676">
        <v>1.38491255725126</v>
      </c>
      <c r="BS13676">
        <v>94530.9601527534</v>
      </c>
      <c r="BW13676" s="9">
        <v>13671</v>
      </c>
      <c r="BX13676">
        <f t="shared" si="740"/>
        <v>1</v>
      </c>
      <c r="BY13676">
        <f t="shared" si="741"/>
        <v>1</v>
      </c>
    </row>
    <row r="13677" spans="1:77">
      <c r="A13677" s="33">
        <v>13672</v>
      </c>
      <c r="BP13677">
        <v>0.805942033075194</v>
      </c>
      <c r="BQ13677">
        <v>10207.5520471337</v>
      </c>
      <c r="BR13677">
        <v>1.36906940552993</v>
      </c>
      <c r="BS13677">
        <v>70893.9915770276</v>
      </c>
      <c r="BW13677" s="9">
        <v>13672</v>
      </c>
      <c r="BX13677">
        <f t="shared" si="740"/>
        <v>1</v>
      </c>
      <c r="BY13677">
        <f t="shared" si="741"/>
        <v>1</v>
      </c>
    </row>
    <row r="13678" spans="1:77">
      <c r="A13678" s="33">
        <v>13673</v>
      </c>
      <c r="BP13678">
        <v>0.831797106166438</v>
      </c>
      <c r="BQ13678">
        <v>13443.0156213307</v>
      </c>
      <c r="BR13678">
        <v>1.44443709481913</v>
      </c>
      <c r="BS13678">
        <v>94359.1792479987</v>
      </c>
      <c r="BW13678" s="9">
        <v>13673</v>
      </c>
      <c r="BX13678">
        <f t="shared" si="740"/>
        <v>1</v>
      </c>
      <c r="BY13678">
        <f t="shared" si="741"/>
        <v>1</v>
      </c>
    </row>
    <row r="13679" spans="1:77">
      <c r="A13679" s="33">
        <v>13674</v>
      </c>
      <c r="BP13679">
        <v>0.775126088007238</v>
      </c>
      <c r="BQ13679">
        <v>13371.6573216437</v>
      </c>
      <c r="BR13679">
        <v>1.3449505700437</v>
      </c>
      <c r="BS13679">
        <v>97053.0196448218</v>
      </c>
      <c r="BW13679" s="9">
        <v>13674</v>
      </c>
      <c r="BX13679">
        <f t="shared" si="740"/>
        <v>1</v>
      </c>
      <c r="BY13679">
        <f t="shared" si="741"/>
        <v>1</v>
      </c>
    </row>
    <row r="13680" spans="1:77">
      <c r="A13680" s="33">
        <v>13675</v>
      </c>
      <c r="BP13680">
        <v>0.804210871537886</v>
      </c>
      <c r="BQ13680">
        <v>18210.1878296764</v>
      </c>
      <c r="BR13680">
        <v>1.35507149477031</v>
      </c>
      <c r="BS13680">
        <v>83803.6795534597</v>
      </c>
      <c r="BW13680" s="9">
        <v>13675</v>
      </c>
      <c r="BX13680">
        <f t="shared" si="740"/>
        <v>1</v>
      </c>
      <c r="BY13680">
        <f t="shared" si="741"/>
        <v>1</v>
      </c>
    </row>
    <row r="13681" spans="1:77">
      <c r="A13681" s="33">
        <v>13676</v>
      </c>
      <c r="BP13681">
        <v>0.816463856042906</v>
      </c>
      <c r="BQ13681">
        <v>13049.3704554679</v>
      </c>
      <c r="BR13681">
        <v>1.40034576485899</v>
      </c>
      <c r="BS13681">
        <v>94714.1930170773</v>
      </c>
      <c r="BW13681" s="9">
        <v>13676</v>
      </c>
      <c r="BX13681">
        <f t="shared" si="740"/>
        <v>1</v>
      </c>
      <c r="BY13681">
        <f t="shared" si="741"/>
        <v>1</v>
      </c>
    </row>
    <row r="13682" spans="1:77">
      <c r="A13682" s="33">
        <v>13677</v>
      </c>
      <c r="BP13682">
        <v>0.860402605482369</v>
      </c>
      <c r="BQ13682">
        <v>11044.3166302122</v>
      </c>
      <c r="BR13682">
        <v>1.49162248862603</v>
      </c>
      <c r="BS13682">
        <v>74651.3942134563</v>
      </c>
      <c r="BW13682" s="9">
        <v>13677</v>
      </c>
      <c r="BX13682">
        <f t="shared" si="740"/>
        <v>1</v>
      </c>
      <c r="BY13682">
        <f t="shared" si="741"/>
        <v>1</v>
      </c>
    </row>
    <row r="13683" spans="1:77">
      <c r="A13683" s="33">
        <v>13678</v>
      </c>
      <c r="BP13683">
        <v>0.774264652902401</v>
      </c>
      <c r="BQ13683">
        <v>16030.8285163931</v>
      </c>
      <c r="BR13683">
        <v>1.33453847958283</v>
      </c>
      <c r="BS13683">
        <v>79463.3020525012</v>
      </c>
      <c r="BW13683" s="9">
        <v>13678</v>
      </c>
      <c r="BX13683">
        <f t="shared" si="740"/>
        <v>1</v>
      </c>
      <c r="BY13683">
        <f t="shared" si="741"/>
        <v>1</v>
      </c>
    </row>
    <row r="13684" spans="1:77">
      <c r="A13684" s="33">
        <v>13679</v>
      </c>
      <c r="BP13684">
        <v>0.78915339682658</v>
      </c>
      <c r="BQ13684">
        <v>15455.6808126594</v>
      </c>
      <c r="BR13684">
        <v>1.34131814582429</v>
      </c>
      <c r="BS13684">
        <v>79681.6811922765</v>
      </c>
      <c r="BW13684" s="9">
        <v>13679</v>
      </c>
      <c r="BX13684">
        <f t="shared" si="740"/>
        <v>1</v>
      </c>
      <c r="BY13684">
        <f t="shared" si="741"/>
        <v>1</v>
      </c>
    </row>
    <row r="13685" spans="1:77">
      <c r="A13685" s="33">
        <v>13680</v>
      </c>
      <c r="BP13685">
        <v>0.828726813851621</v>
      </c>
      <c r="BQ13685">
        <v>15559.0980801969</v>
      </c>
      <c r="BR13685">
        <v>1.44015815127633</v>
      </c>
      <c r="BS13685">
        <v>101093.879670394</v>
      </c>
      <c r="BW13685" s="9">
        <v>13680</v>
      </c>
      <c r="BX13685">
        <f t="shared" si="740"/>
        <v>1</v>
      </c>
      <c r="BY13685">
        <f t="shared" si="741"/>
        <v>1</v>
      </c>
    </row>
    <row r="13686" spans="1:77">
      <c r="A13686" s="33">
        <v>13681</v>
      </c>
      <c r="BP13686">
        <v>0.724575534723517</v>
      </c>
      <c r="BQ13686">
        <v>15273.0997641182</v>
      </c>
      <c r="BR13686">
        <v>1.25350336850003</v>
      </c>
      <c r="BS13686">
        <v>80316.6350762259</v>
      </c>
      <c r="BW13686" s="9">
        <v>13681</v>
      </c>
      <c r="BX13686">
        <f t="shared" si="740"/>
        <v>1</v>
      </c>
      <c r="BY13686">
        <f t="shared" si="741"/>
        <v>1</v>
      </c>
    </row>
    <row r="13687" spans="1:77">
      <c r="A13687" s="33">
        <v>13682</v>
      </c>
      <c r="BP13687">
        <v>0.82174397978083</v>
      </c>
      <c r="BQ13687">
        <v>12797.0407930564</v>
      </c>
      <c r="BR13687">
        <v>1.39179735763466</v>
      </c>
      <c r="BS13687">
        <v>97843.2216307874</v>
      </c>
      <c r="BW13687" s="9">
        <v>13682</v>
      </c>
      <c r="BX13687">
        <f t="shared" si="740"/>
        <v>1</v>
      </c>
      <c r="BY13687">
        <f t="shared" si="741"/>
        <v>1</v>
      </c>
    </row>
    <row r="13688" spans="1:77">
      <c r="A13688" s="33">
        <v>13683</v>
      </c>
      <c r="BP13688">
        <v>0.827367919583754</v>
      </c>
      <c r="BQ13688">
        <v>15059.6674115973</v>
      </c>
      <c r="BR13688">
        <v>1.43372627066035</v>
      </c>
      <c r="BS13688">
        <v>78293.4534580877</v>
      </c>
      <c r="BW13688" s="9">
        <v>13683</v>
      </c>
      <c r="BX13688">
        <f t="shared" si="740"/>
        <v>1</v>
      </c>
      <c r="BY13688">
        <f t="shared" si="741"/>
        <v>1</v>
      </c>
    </row>
    <row r="13689" spans="1:77">
      <c r="A13689" s="33">
        <v>13684</v>
      </c>
      <c r="BP13689">
        <v>0.834970071817348</v>
      </c>
      <c r="BQ13689">
        <v>15426.8216044489</v>
      </c>
      <c r="BR13689">
        <v>1.43313515919619</v>
      </c>
      <c r="BS13689">
        <v>77125.0522491901</v>
      </c>
      <c r="BW13689" s="9">
        <v>13684</v>
      </c>
      <c r="BX13689">
        <f t="shared" si="740"/>
        <v>1</v>
      </c>
      <c r="BY13689">
        <f t="shared" si="741"/>
        <v>1</v>
      </c>
    </row>
    <row r="13690" spans="1:77">
      <c r="A13690" s="33">
        <v>13685</v>
      </c>
      <c r="BP13690">
        <v>0.813355221630963</v>
      </c>
      <c r="BQ13690">
        <v>12368.408441647</v>
      </c>
      <c r="BR13690">
        <v>1.42734071831073</v>
      </c>
      <c r="BS13690">
        <v>98643.718502557</v>
      </c>
      <c r="BW13690" s="9">
        <v>13685</v>
      </c>
      <c r="BX13690">
        <f t="shared" si="740"/>
        <v>1</v>
      </c>
      <c r="BY13690">
        <f t="shared" si="741"/>
        <v>1</v>
      </c>
    </row>
    <row r="13691" spans="1:77">
      <c r="A13691" s="33">
        <v>13686</v>
      </c>
      <c r="BP13691">
        <v>0.850430589691446</v>
      </c>
      <c r="BQ13691">
        <v>16217.815277837</v>
      </c>
      <c r="BR13691">
        <v>1.49094040394105</v>
      </c>
      <c r="BS13691">
        <v>101356.318460478</v>
      </c>
      <c r="BW13691" s="9">
        <v>13686</v>
      </c>
      <c r="BX13691">
        <f t="shared" si="740"/>
        <v>1</v>
      </c>
      <c r="BY13691">
        <f t="shared" si="741"/>
        <v>1</v>
      </c>
    </row>
    <row r="13692" spans="1:77">
      <c r="A13692" s="33">
        <v>13687</v>
      </c>
      <c r="BP13692">
        <v>0.826980201819818</v>
      </c>
      <c r="BQ13692">
        <v>13583.9879408487</v>
      </c>
      <c r="BR13692">
        <v>1.42025015217395</v>
      </c>
      <c r="BS13692">
        <v>77544.5486646559</v>
      </c>
      <c r="BW13692" s="9">
        <v>13687</v>
      </c>
      <c r="BX13692">
        <f t="shared" si="740"/>
        <v>1</v>
      </c>
      <c r="BY13692">
        <f t="shared" si="741"/>
        <v>1</v>
      </c>
    </row>
    <row r="13693" spans="1:77">
      <c r="A13693" s="33">
        <v>13688</v>
      </c>
      <c r="BP13693">
        <v>0.851252107785219</v>
      </c>
      <c r="BQ13693">
        <v>16932.356696575</v>
      </c>
      <c r="BR13693">
        <v>1.47803677833391</v>
      </c>
      <c r="BS13693">
        <v>82218.672173837</v>
      </c>
      <c r="BW13693" s="9">
        <v>13688</v>
      </c>
      <c r="BX13693">
        <f t="shared" si="740"/>
        <v>1</v>
      </c>
      <c r="BY13693">
        <f t="shared" si="741"/>
        <v>1</v>
      </c>
    </row>
    <row r="13694" spans="1:77">
      <c r="A13694" s="33">
        <v>13689</v>
      </c>
      <c r="BP13694">
        <v>0.807890366268485</v>
      </c>
      <c r="BQ13694">
        <v>15658.8210662571</v>
      </c>
      <c r="BR13694">
        <v>1.38085461067976</v>
      </c>
      <c r="BS13694">
        <v>77074.4800271324</v>
      </c>
      <c r="BW13694" s="9">
        <v>13689</v>
      </c>
      <c r="BX13694">
        <f t="shared" si="740"/>
        <v>1</v>
      </c>
      <c r="BY13694">
        <f t="shared" si="741"/>
        <v>1</v>
      </c>
    </row>
    <row r="13695" spans="1:77">
      <c r="A13695" s="33">
        <v>13690</v>
      </c>
      <c r="BP13695">
        <v>0.806176770307222</v>
      </c>
      <c r="BQ13695">
        <v>13233.8283205637</v>
      </c>
      <c r="BR13695">
        <v>1.37594098055144</v>
      </c>
      <c r="BS13695">
        <v>76529.8474898292</v>
      </c>
      <c r="BW13695" s="9">
        <v>13690</v>
      </c>
      <c r="BX13695">
        <f t="shared" si="740"/>
        <v>1</v>
      </c>
      <c r="BY13695">
        <f t="shared" si="741"/>
        <v>1</v>
      </c>
    </row>
    <row r="13696" spans="1:77">
      <c r="A13696" s="33">
        <v>13691</v>
      </c>
      <c r="BP13696">
        <v>0.767744360083825</v>
      </c>
      <c r="BQ13696">
        <v>14400.1078116158</v>
      </c>
      <c r="BR13696">
        <v>1.32025059642406</v>
      </c>
      <c r="BS13696">
        <v>98924.6858163651</v>
      </c>
      <c r="BW13696" s="9">
        <v>13691</v>
      </c>
      <c r="BX13696">
        <f t="shared" si="740"/>
        <v>1</v>
      </c>
      <c r="BY13696">
        <f t="shared" si="741"/>
        <v>1</v>
      </c>
    </row>
    <row r="13697" spans="1:77">
      <c r="A13697" s="33">
        <v>13692</v>
      </c>
      <c r="BP13697">
        <v>0.780015080101098</v>
      </c>
      <c r="BQ13697">
        <v>14474.7913284569</v>
      </c>
      <c r="BR13697">
        <v>1.34442087170988</v>
      </c>
      <c r="BS13697">
        <v>78301.1539827057</v>
      </c>
      <c r="BW13697" s="9">
        <v>13692</v>
      </c>
      <c r="BX13697">
        <f t="shared" si="740"/>
        <v>1</v>
      </c>
      <c r="BY13697">
        <f t="shared" si="741"/>
        <v>1</v>
      </c>
    </row>
    <row r="13698" spans="1:77">
      <c r="A13698" s="33">
        <v>13693</v>
      </c>
      <c r="BP13698">
        <v>0.820095742674069</v>
      </c>
      <c r="BQ13698">
        <v>19954.3489879279</v>
      </c>
      <c r="BR13698">
        <v>1.41109576016032</v>
      </c>
      <c r="BS13698">
        <v>106412.196751996</v>
      </c>
      <c r="BW13698" s="9">
        <v>13693</v>
      </c>
      <c r="BX13698">
        <f t="shared" si="740"/>
        <v>1</v>
      </c>
      <c r="BY13698">
        <f t="shared" si="741"/>
        <v>1</v>
      </c>
    </row>
    <row r="13699" spans="1:77">
      <c r="A13699" s="33">
        <v>13694</v>
      </c>
      <c r="BP13699">
        <v>0.851497296148508</v>
      </c>
      <c r="BQ13699">
        <v>13079.5242815229</v>
      </c>
      <c r="BR13699">
        <v>1.48352530600635</v>
      </c>
      <c r="BS13699">
        <v>77229.1428199093</v>
      </c>
      <c r="BW13699" s="9">
        <v>13694</v>
      </c>
      <c r="BX13699">
        <f t="shared" si="740"/>
        <v>1</v>
      </c>
      <c r="BY13699">
        <f t="shared" si="741"/>
        <v>1</v>
      </c>
    </row>
    <row r="13700" spans="1:77">
      <c r="A13700" s="33">
        <v>13695</v>
      </c>
      <c r="BP13700">
        <v>0.789820844971364</v>
      </c>
      <c r="BQ13700">
        <v>14513.7064940906</v>
      </c>
      <c r="BR13700">
        <v>1.35465675451943</v>
      </c>
      <c r="BS13700">
        <v>98897.5784055281</v>
      </c>
      <c r="BW13700" s="9">
        <v>13695</v>
      </c>
      <c r="BX13700">
        <f t="shared" si="740"/>
        <v>1</v>
      </c>
      <c r="BY13700">
        <f t="shared" si="741"/>
        <v>1</v>
      </c>
    </row>
    <row r="13701" spans="1:77">
      <c r="A13701" s="33">
        <v>13696</v>
      </c>
      <c r="BP13701">
        <v>0.842130084607448</v>
      </c>
      <c r="BQ13701">
        <v>11431.5078952443</v>
      </c>
      <c r="BR13701">
        <v>1.47819600948673</v>
      </c>
      <c r="BS13701">
        <v>74018.1780233044</v>
      </c>
      <c r="BW13701" s="9">
        <v>13696</v>
      </c>
      <c r="BX13701">
        <f t="shared" si="740"/>
        <v>1</v>
      </c>
      <c r="BY13701">
        <f t="shared" si="741"/>
        <v>1</v>
      </c>
    </row>
    <row r="13702" spans="1:77">
      <c r="A13702" s="33">
        <v>13697</v>
      </c>
      <c r="BP13702">
        <v>0.803385914301133</v>
      </c>
      <c r="BQ13702">
        <v>13686.3169223874</v>
      </c>
      <c r="BR13702">
        <v>1.39849055770874</v>
      </c>
      <c r="BS13702">
        <v>79002.5416775352</v>
      </c>
      <c r="BW13702" s="9">
        <v>13697</v>
      </c>
      <c r="BX13702">
        <f t="shared" si="740"/>
        <v>1</v>
      </c>
      <c r="BY13702">
        <f t="shared" si="741"/>
        <v>1</v>
      </c>
    </row>
    <row r="13703" spans="1:77">
      <c r="A13703" s="33">
        <v>13698</v>
      </c>
      <c r="BP13703">
        <v>0.792916906457162</v>
      </c>
      <c r="BQ13703">
        <v>15994.5230640704</v>
      </c>
      <c r="BR13703">
        <v>1.35690421547517</v>
      </c>
      <c r="BS13703">
        <v>80004.6078520773</v>
      </c>
      <c r="BW13703" s="9">
        <v>13698</v>
      </c>
      <c r="BX13703">
        <f t="shared" ref="BX13703:BX13766" si="742">IF(BU13703=MAX($BU13703:$BV13703),1,0)</f>
        <v>1</v>
      </c>
      <c r="BY13703">
        <f t="shared" ref="BY13703:BY13766" si="743">IF(BV13703=MAX($BU13703:$BV13703),1,0)</f>
        <v>1</v>
      </c>
    </row>
    <row r="13704" spans="1:77">
      <c r="A13704" s="33">
        <v>13699</v>
      </c>
      <c r="BP13704">
        <v>0.857332618855932</v>
      </c>
      <c r="BQ13704">
        <v>16989.2707325185</v>
      </c>
      <c r="BR13704">
        <v>1.48858304012147</v>
      </c>
      <c r="BS13704">
        <v>101017.050559693</v>
      </c>
      <c r="BW13704" s="9">
        <v>13699</v>
      </c>
      <c r="BX13704">
        <f t="shared" si="742"/>
        <v>1</v>
      </c>
      <c r="BY13704">
        <f t="shared" si="743"/>
        <v>1</v>
      </c>
    </row>
    <row r="13705" spans="1:77">
      <c r="A13705" s="33">
        <v>13700</v>
      </c>
      <c r="BP13705">
        <v>0.768119545754191</v>
      </c>
      <c r="BQ13705">
        <v>13469.2333680808</v>
      </c>
      <c r="BR13705">
        <v>1.32032511215868</v>
      </c>
      <c r="BS13705">
        <v>77933.1438699134</v>
      </c>
      <c r="BW13705" s="9">
        <v>13700</v>
      </c>
      <c r="BX13705">
        <f t="shared" si="742"/>
        <v>1</v>
      </c>
      <c r="BY13705">
        <f t="shared" si="743"/>
        <v>1</v>
      </c>
    </row>
    <row r="13706" spans="1:77">
      <c r="A13706" s="33">
        <v>13701</v>
      </c>
      <c r="BP13706">
        <v>0.824585159613438</v>
      </c>
      <c r="BQ13706">
        <v>17234.7410125774</v>
      </c>
      <c r="BR13706">
        <v>1.42956307776986</v>
      </c>
      <c r="BS13706">
        <v>81241.2215407923</v>
      </c>
      <c r="BW13706" s="9">
        <v>13701</v>
      </c>
      <c r="BX13706">
        <f t="shared" si="742"/>
        <v>1</v>
      </c>
      <c r="BY13706">
        <f t="shared" si="743"/>
        <v>1</v>
      </c>
    </row>
    <row r="13707" spans="1:77">
      <c r="A13707" s="33">
        <v>13702</v>
      </c>
      <c r="BP13707">
        <v>0.819837268191086</v>
      </c>
      <c r="BQ13707">
        <v>12550.4978748399</v>
      </c>
      <c r="BR13707">
        <v>1.42647717072499</v>
      </c>
      <c r="BS13707">
        <v>95812.1182045803</v>
      </c>
      <c r="BW13707" s="9">
        <v>13702</v>
      </c>
      <c r="BX13707">
        <f t="shared" si="742"/>
        <v>1</v>
      </c>
      <c r="BY13707">
        <f t="shared" si="743"/>
        <v>1</v>
      </c>
    </row>
    <row r="13708" spans="1:77">
      <c r="A13708" s="33">
        <v>13703</v>
      </c>
      <c r="BP13708">
        <v>0.861600129272529</v>
      </c>
      <c r="BQ13708">
        <v>14004.5491760766</v>
      </c>
      <c r="BR13708">
        <v>1.48721765310676</v>
      </c>
      <c r="BS13708">
        <v>78174.6734936085</v>
      </c>
      <c r="BW13708" s="9">
        <v>13703</v>
      </c>
      <c r="BX13708">
        <f t="shared" si="742"/>
        <v>1</v>
      </c>
      <c r="BY13708">
        <f t="shared" si="743"/>
        <v>1</v>
      </c>
    </row>
    <row r="13709" spans="1:77">
      <c r="A13709" s="33">
        <v>13704</v>
      </c>
      <c r="BP13709">
        <v>0.825687062515171</v>
      </c>
      <c r="BQ13709">
        <v>11007.4193540421</v>
      </c>
      <c r="BR13709">
        <v>1.43364298115635</v>
      </c>
      <c r="BS13709">
        <v>72032.2017083802</v>
      </c>
      <c r="BW13709" s="9">
        <v>13704</v>
      </c>
      <c r="BX13709">
        <f t="shared" si="742"/>
        <v>1</v>
      </c>
      <c r="BY13709">
        <f t="shared" si="743"/>
        <v>1</v>
      </c>
    </row>
    <row r="13710" spans="1:77">
      <c r="A13710" s="33">
        <v>13705</v>
      </c>
      <c r="BP13710">
        <v>0.802550952053485</v>
      </c>
      <c r="BQ13710">
        <v>13319.1472279176</v>
      </c>
      <c r="BR13710">
        <v>1.37594122541674</v>
      </c>
      <c r="BS13710">
        <v>74719.6809271991</v>
      </c>
      <c r="BW13710" s="9">
        <v>13705</v>
      </c>
      <c r="BX13710">
        <f t="shared" si="742"/>
        <v>1</v>
      </c>
      <c r="BY13710">
        <f t="shared" si="743"/>
        <v>1</v>
      </c>
    </row>
    <row r="13711" spans="1:77">
      <c r="A13711" s="33">
        <v>13706</v>
      </c>
      <c r="BP13711">
        <v>0.769386470985082</v>
      </c>
      <c r="BQ13711">
        <v>11589.6050856861</v>
      </c>
      <c r="BR13711">
        <v>1.33463652690738</v>
      </c>
      <c r="BS13711">
        <v>93951.5501687558</v>
      </c>
      <c r="BW13711" s="9">
        <v>13706</v>
      </c>
      <c r="BX13711">
        <f t="shared" si="742"/>
        <v>1</v>
      </c>
      <c r="BY13711">
        <f t="shared" si="743"/>
        <v>1</v>
      </c>
    </row>
    <row r="13712" spans="1:77">
      <c r="A13712" s="33">
        <v>13707</v>
      </c>
      <c r="BP13712">
        <v>0.840626712442743</v>
      </c>
      <c r="BQ13712">
        <v>13371.7148483011</v>
      </c>
      <c r="BR13712">
        <v>1.45223324959576</v>
      </c>
      <c r="BS13712">
        <v>80368.0132484857</v>
      </c>
      <c r="BW13712" s="9">
        <v>13707</v>
      </c>
      <c r="BX13712">
        <f t="shared" si="742"/>
        <v>1</v>
      </c>
      <c r="BY13712">
        <f t="shared" si="743"/>
        <v>1</v>
      </c>
    </row>
    <row r="13713" spans="1:77">
      <c r="A13713" s="33">
        <v>13708</v>
      </c>
      <c r="BP13713">
        <v>0.766826899568262</v>
      </c>
      <c r="BQ13713">
        <v>15824.8257240973</v>
      </c>
      <c r="BR13713">
        <v>1.30123118024788</v>
      </c>
      <c r="BS13713">
        <v>82366.203430278</v>
      </c>
      <c r="BW13713" s="9">
        <v>13708</v>
      </c>
      <c r="BX13713">
        <f t="shared" si="742"/>
        <v>1</v>
      </c>
      <c r="BY13713">
        <f t="shared" si="743"/>
        <v>1</v>
      </c>
    </row>
    <row r="13714" spans="1:77">
      <c r="A13714" s="33">
        <v>13709</v>
      </c>
      <c r="BP13714">
        <v>0.822240373072716</v>
      </c>
      <c r="BQ13714">
        <v>16098.9940198432</v>
      </c>
      <c r="BR13714">
        <v>1.40575105052061</v>
      </c>
      <c r="BS13714">
        <v>80765.168618029</v>
      </c>
      <c r="BW13714" s="9">
        <v>13709</v>
      </c>
      <c r="BX13714">
        <f t="shared" si="742"/>
        <v>1</v>
      </c>
      <c r="BY13714">
        <f t="shared" si="743"/>
        <v>1</v>
      </c>
    </row>
    <row r="13715" spans="1:77">
      <c r="A13715" s="33">
        <v>13710</v>
      </c>
      <c r="BP13715">
        <v>0.814087041814829</v>
      </c>
      <c r="BQ13715">
        <v>12239.8008994299</v>
      </c>
      <c r="BR13715">
        <v>1.38791884737929</v>
      </c>
      <c r="BS13715">
        <v>74506.7954538891</v>
      </c>
      <c r="BW13715" s="9">
        <v>13710</v>
      </c>
      <c r="BX13715">
        <f t="shared" si="742"/>
        <v>1</v>
      </c>
      <c r="BY13715">
        <f t="shared" si="743"/>
        <v>1</v>
      </c>
    </row>
    <row r="13716" spans="1:77">
      <c r="A13716" s="33">
        <v>13711</v>
      </c>
      <c r="BP13716">
        <v>0.786385605150127</v>
      </c>
      <c r="BQ13716">
        <v>20609.2784624405</v>
      </c>
      <c r="BR13716">
        <v>1.34134692468761</v>
      </c>
      <c r="BS13716">
        <v>110808.882327746</v>
      </c>
      <c r="BW13716" s="9">
        <v>13711</v>
      </c>
      <c r="BX13716">
        <f t="shared" si="742"/>
        <v>1</v>
      </c>
      <c r="BY13716">
        <f t="shared" si="743"/>
        <v>1</v>
      </c>
    </row>
    <row r="13717" spans="1:77">
      <c r="A13717" s="33">
        <v>13712</v>
      </c>
      <c r="BP13717">
        <v>0.827729025736156</v>
      </c>
      <c r="BQ13717">
        <v>12104.0933675639</v>
      </c>
      <c r="BR13717">
        <v>1.39678937398546</v>
      </c>
      <c r="BS13717">
        <v>96161.4045898223</v>
      </c>
      <c r="BW13717" s="9">
        <v>13712</v>
      </c>
      <c r="BX13717">
        <f t="shared" si="742"/>
        <v>1</v>
      </c>
      <c r="BY13717">
        <f t="shared" si="743"/>
        <v>1</v>
      </c>
    </row>
    <row r="13718" spans="1:77">
      <c r="A13718" s="33">
        <v>13713</v>
      </c>
      <c r="BP13718">
        <v>0.77678896507395</v>
      </c>
      <c r="BQ13718">
        <v>13969.219748478</v>
      </c>
      <c r="BR13718">
        <v>1.31660826675187</v>
      </c>
      <c r="BS13718">
        <v>80275.4661479693</v>
      </c>
      <c r="BW13718" s="9">
        <v>13713</v>
      </c>
      <c r="BX13718">
        <f t="shared" si="742"/>
        <v>1</v>
      </c>
      <c r="BY13718">
        <f t="shared" si="743"/>
        <v>1</v>
      </c>
    </row>
    <row r="13719" spans="1:77">
      <c r="A13719" s="33">
        <v>13714</v>
      </c>
      <c r="BP13719">
        <v>0.810160330050227</v>
      </c>
      <c r="BQ13719">
        <v>18375.0046505096</v>
      </c>
      <c r="BR13719">
        <v>1.37634611522542</v>
      </c>
      <c r="BS13719">
        <v>102721.339046934</v>
      </c>
      <c r="BW13719" s="9">
        <v>13714</v>
      </c>
      <c r="BX13719">
        <f t="shared" si="742"/>
        <v>1</v>
      </c>
      <c r="BY13719">
        <f t="shared" si="743"/>
        <v>1</v>
      </c>
    </row>
    <row r="13720" spans="1:77">
      <c r="A13720" s="33">
        <v>13715</v>
      </c>
      <c r="BP13720">
        <v>0.827495417050159</v>
      </c>
      <c r="BQ13720">
        <v>12695.8221101293</v>
      </c>
      <c r="BR13720">
        <v>1.44287333643311</v>
      </c>
      <c r="BS13720">
        <v>98596.7148234368</v>
      </c>
      <c r="BW13720" s="9">
        <v>13715</v>
      </c>
      <c r="BX13720">
        <f t="shared" si="742"/>
        <v>1</v>
      </c>
      <c r="BY13720">
        <f t="shared" si="743"/>
        <v>1</v>
      </c>
    </row>
    <row r="13721" spans="1:77">
      <c r="A13721" s="33">
        <v>13716</v>
      </c>
      <c r="BP13721">
        <v>0.81330680085342</v>
      </c>
      <c r="BQ13721">
        <v>13348.3821170685</v>
      </c>
      <c r="BR13721">
        <v>1.41058929951667</v>
      </c>
      <c r="BS13721">
        <v>94956.7931865147</v>
      </c>
      <c r="BW13721" s="9">
        <v>13716</v>
      </c>
      <c r="BX13721">
        <f t="shared" si="742"/>
        <v>1</v>
      </c>
      <c r="BY13721">
        <f t="shared" si="743"/>
        <v>1</v>
      </c>
    </row>
    <row r="13722" spans="1:77">
      <c r="A13722" s="33">
        <v>13717</v>
      </c>
      <c r="BP13722">
        <v>0.80443923523794</v>
      </c>
      <c r="BQ13722">
        <v>17448.894473738</v>
      </c>
      <c r="BR13722">
        <v>1.40947801949058</v>
      </c>
      <c r="BS13722">
        <v>88397.392334687</v>
      </c>
      <c r="BW13722" s="9">
        <v>13717</v>
      </c>
      <c r="BX13722">
        <f t="shared" si="742"/>
        <v>1</v>
      </c>
      <c r="BY13722">
        <f t="shared" si="743"/>
        <v>1</v>
      </c>
    </row>
    <row r="13723" spans="1:77">
      <c r="A13723" s="33">
        <v>13718</v>
      </c>
      <c r="BP13723">
        <v>0.790511709919569</v>
      </c>
      <c r="BQ13723">
        <v>15103.3361306568</v>
      </c>
      <c r="BR13723">
        <v>1.36591473633506</v>
      </c>
      <c r="BS13723">
        <v>79076.4284740475</v>
      </c>
      <c r="BW13723" s="9">
        <v>13718</v>
      </c>
      <c r="BX13723">
        <f t="shared" si="742"/>
        <v>1</v>
      </c>
      <c r="BY13723">
        <f t="shared" si="743"/>
        <v>1</v>
      </c>
    </row>
    <row r="13724" spans="1:77">
      <c r="A13724" s="33">
        <v>13719</v>
      </c>
      <c r="BP13724">
        <v>0.783713159812533</v>
      </c>
      <c r="BQ13724">
        <v>19695.0837501926</v>
      </c>
      <c r="BR13724">
        <v>1.33631308290118</v>
      </c>
      <c r="BS13724">
        <v>101739.944988672</v>
      </c>
      <c r="BW13724" s="9">
        <v>13719</v>
      </c>
      <c r="BX13724">
        <f t="shared" si="742"/>
        <v>1</v>
      </c>
      <c r="BY13724">
        <f t="shared" si="743"/>
        <v>1</v>
      </c>
    </row>
    <row r="13725" spans="1:77">
      <c r="A13725" s="33">
        <v>13720</v>
      </c>
      <c r="BP13725">
        <v>0.834851736850548</v>
      </c>
      <c r="BQ13725">
        <v>24818.1807828571</v>
      </c>
      <c r="BR13725">
        <v>1.42768207436814</v>
      </c>
      <c r="BS13725">
        <v>96478.8108619322</v>
      </c>
      <c r="BW13725" s="9">
        <v>13720</v>
      </c>
      <c r="BX13725">
        <f t="shared" si="742"/>
        <v>1</v>
      </c>
      <c r="BY13725">
        <f t="shared" si="743"/>
        <v>1</v>
      </c>
    </row>
    <row r="13726" spans="1:77">
      <c r="A13726" s="33">
        <v>13721</v>
      </c>
      <c r="BP13726">
        <v>0.807729537054258</v>
      </c>
      <c r="BQ13726">
        <v>13051.1805853835</v>
      </c>
      <c r="BR13726">
        <v>1.37840255310057</v>
      </c>
      <c r="BS13726">
        <v>75084.750646452</v>
      </c>
      <c r="BW13726" s="9">
        <v>13721</v>
      </c>
      <c r="BX13726">
        <f t="shared" si="742"/>
        <v>1</v>
      </c>
      <c r="BY13726">
        <f t="shared" si="743"/>
        <v>1</v>
      </c>
    </row>
    <row r="13727" spans="1:77">
      <c r="A13727" s="33">
        <v>13722</v>
      </c>
      <c r="BP13727">
        <v>0.750741032743181</v>
      </c>
      <c r="BQ13727">
        <v>11339.3876373179</v>
      </c>
      <c r="BR13727">
        <v>1.28563701030107</v>
      </c>
      <c r="BS13727">
        <v>73923.3354330801</v>
      </c>
      <c r="BW13727" s="9">
        <v>13722</v>
      </c>
      <c r="BX13727">
        <f t="shared" si="742"/>
        <v>1</v>
      </c>
      <c r="BY13727">
        <f t="shared" si="743"/>
        <v>1</v>
      </c>
    </row>
    <row r="13728" spans="1:77">
      <c r="A13728" s="33">
        <v>13723</v>
      </c>
      <c r="BP13728">
        <v>0.809377219360736</v>
      </c>
      <c r="BQ13728">
        <v>13760.9096910503</v>
      </c>
      <c r="BR13728">
        <v>1.4070527717524</v>
      </c>
      <c r="BS13728">
        <v>99251.4025865786</v>
      </c>
      <c r="BW13728" s="9">
        <v>13723</v>
      </c>
      <c r="BX13728">
        <f t="shared" si="742"/>
        <v>1</v>
      </c>
      <c r="BY13728">
        <f t="shared" si="743"/>
        <v>1</v>
      </c>
    </row>
    <row r="13729" spans="1:77">
      <c r="A13729" s="33">
        <v>13724</v>
      </c>
      <c r="BP13729">
        <v>0.842056171630825</v>
      </c>
      <c r="BQ13729">
        <v>13190.1079642141</v>
      </c>
      <c r="BR13729">
        <v>1.43063204591281</v>
      </c>
      <c r="BS13729">
        <v>78557.8035117862</v>
      </c>
      <c r="BW13729" s="9">
        <v>13724</v>
      </c>
      <c r="BX13729">
        <f t="shared" si="742"/>
        <v>1</v>
      </c>
      <c r="BY13729">
        <f t="shared" si="743"/>
        <v>1</v>
      </c>
    </row>
    <row r="13730" spans="1:77">
      <c r="A13730" s="33">
        <v>13725</v>
      </c>
      <c r="BP13730">
        <v>0.830127918664638</v>
      </c>
      <c r="BQ13730">
        <v>13490.258126042</v>
      </c>
      <c r="BR13730">
        <v>1.459986622805</v>
      </c>
      <c r="BS13730">
        <v>76468.0204836924</v>
      </c>
      <c r="BW13730" s="9">
        <v>13725</v>
      </c>
      <c r="BX13730">
        <f t="shared" si="742"/>
        <v>1</v>
      </c>
      <c r="BY13730">
        <f t="shared" si="743"/>
        <v>1</v>
      </c>
    </row>
    <row r="13731" spans="1:77">
      <c r="A13731" s="33">
        <v>13726</v>
      </c>
      <c r="BP13731">
        <v>0.751174527293885</v>
      </c>
      <c r="BQ13731">
        <v>15020.206386466</v>
      </c>
      <c r="BR13731">
        <v>1.27296667323624</v>
      </c>
      <c r="BS13731">
        <v>76028.9022911767</v>
      </c>
      <c r="BW13731" s="9">
        <v>13726</v>
      </c>
      <c r="BX13731">
        <f t="shared" si="742"/>
        <v>1</v>
      </c>
      <c r="BY13731">
        <f t="shared" si="743"/>
        <v>1</v>
      </c>
    </row>
    <row r="13732" spans="1:77">
      <c r="A13732" s="33">
        <v>13727</v>
      </c>
      <c r="BP13732">
        <v>0.821118113525484</v>
      </c>
      <c r="BQ13732">
        <v>17410.3949230048</v>
      </c>
      <c r="BR13732">
        <v>1.42971677962872</v>
      </c>
      <c r="BS13732">
        <v>80559.0702555679</v>
      </c>
      <c r="BW13732" s="9">
        <v>13727</v>
      </c>
      <c r="BX13732">
        <f t="shared" si="742"/>
        <v>1</v>
      </c>
      <c r="BY13732">
        <f t="shared" si="743"/>
        <v>1</v>
      </c>
    </row>
    <row r="13733" spans="1:77">
      <c r="A13733" s="33">
        <v>13728</v>
      </c>
      <c r="BP13733">
        <v>0.820442988016807</v>
      </c>
      <c r="BQ13733">
        <v>15790.0403646596</v>
      </c>
      <c r="BR13733">
        <v>1.41002473388992</v>
      </c>
      <c r="BS13733">
        <v>97490.9794907682</v>
      </c>
      <c r="BW13733" s="9">
        <v>13728</v>
      </c>
      <c r="BX13733">
        <f t="shared" si="742"/>
        <v>1</v>
      </c>
      <c r="BY13733">
        <f t="shared" si="743"/>
        <v>1</v>
      </c>
    </row>
    <row r="13734" spans="1:77">
      <c r="A13734" s="33">
        <v>13729</v>
      </c>
      <c r="BP13734">
        <v>0.862543090082177</v>
      </c>
      <c r="BQ13734">
        <v>14360.3609460879</v>
      </c>
      <c r="BR13734">
        <v>1.50342161010568</v>
      </c>
      <c r="BS13734">
        <v>99776.5325302886</v>
      </c>
      <c r="BW13734" s="9">
        <v>13729</v>
      </c>
      <c r="BX13734">
        <f t="shared" si="742"/>
        <v>1</v>
      </c>
      <c r="BY13734">
        <f t="shared" si="743"/>
        <v>1</v>
      </c>
    </row>
    <row r="13735" spans="1:77">
      <c r="A13735" s="33">
        <v>13730</v>
      </c>
      <c r="BP13735">
        <v>0.792186078444574</v>
      </c>
      <c r="BQ13735">
        <v>14010.8837648797</v>
      </c>
      <c r="BR13735">
        <v>1.3686640031712</v>
      </c>
      <c r="BS13735">
        <v>77044.846524143</v>
      </c>
      <c r="BW13735" s="9">
        <v>13730</v>
      </c>
      <c r="BX13735">
        <f t="shared" si="742"/>
        <v>1</v>
      </c>
      <c r="BY13735">
        <f t="shared" si="743"/>
        <v>1</v>
      </c>
    </row>
    <row r="13736" spans="1:77">
      <c r="A13736" s="33">
        <v>13731</v>
      </c>
      <c r="BP13736">
        <v>0.801766100379305</v>
      </c>
      <c r="BQ13736">
        <v>13547.4986885794</v>
      </c>
      <c r="BR13736">
        <v>1.38585601135078</v>
      </c>
      <c r="BS13736">
        <v>76183.8457101684</v>
      </c>
      <c r="BW13736" s="9">
        <v>13731</v>
      </c>
      <c r="BX13736">
        <f t="shared" si="742"/>
        <v>1</v>
      </c>
      <c r="BY13736">
        <f t="shared" si="743"/>
        <v>1</v>
      </c>
    </row>
    <row r="13737" spans="1:77">
      <c r="A13737" s="33">
        <v>13732</v>
      </c>
      <c r="BP13737">
        <v>0.809984554773792</v>
      </c>
      <c r="BQ13737">
        <v>16202.8387716844</v>
      </c>
      <c r="BR13737">
        <v>1.40942818657744</v>
      </c>
      <c r="BS13737">
        <v>81467.3622897266</v>
      </c>
      <c r="BW13737" s="9">
        <v>13732</v>
      </c>
      <c r="BX13737">
        <f t="shared" si="742"/>
        <v>1</v>
      </c>
      <c r="BY13737">
        <f t="shared" si="743"/>
        <v>1</v>
      </c>
    </row>
    <row r="13738" spans="1:77">
      <c r="A13738" s="33">
        <v>13733</v>
      </c>
      <c r="BP13738">
        <v>0.796509023493746</v>
      </c>
      <c r="BQ13738">
        <v>17275.0150953228</v>
      </c>
      <c r="BR13738">
        <v>1.32573058532874</v>
      </c>
      <c r="BS13738">
        <v>84034.0613793565</v>
      </c>
      <c r="BW13738" s="9">
        <v>13733</v>
      </c>
      <c r="BX13738">
        <f t="shared" si="742"/>
        <v>1</v>
      </c>
      <c r="BY13738">
        <f t="shared" si="743"/>
        <v>1</v>
      </c>
    </row>
    <row r="13739" spans="1:77">
      <c r="A13739" s="33">
        <v>13734</v>
      </c>
      <c r="BP13739">
        <v>0.773345147050126</v>
      </c>
      <c r="BQ13739">
        <v>13468.9708605263</v>
      </c>
      <c r="BR13739">
        <v>1.33029825833414</v>
      </c>
      <c r="BS13739">
        <v>96664.0703693619</v>
      </c>
      <c r="BW13739" s="9">
        <v>13734</v>
      </c>
      <c r="BX13739">
        <f t="shared" si="742"/>
        <v>1</v>
      </c>
      <c r="BY13739">
        <f t="shared" si="743"/>
        <v>1</v>
      </c>
    </row>
    <row r="13740" spans="1:77">
      <c r="A13740" s="33">
        <v>13735</v>
      </c>
      <c r="BP13740">
        <v>0.779592992018805</v>
      </c>
      <c r="BQ13740">
        <v>12233.1871507024</v>
      </c>
      <c r="BR13740">
        <v>1.35241667427105</v>
      </c>
      <c r="BS13740">
        <v>94759.7452901529</v>
      </c>
      <c r="BW13740" s="9">
        <v>13735</v>
      </c>
      <c r="BX13740">
        <f t="shared" si="742"/>
        <v>1</v>
      </c>
      <c r="BY13740">
        <f t="shared" si="743"/>
        <v>1</v>
      </c>
    </row>
    <row r="13741" spans="1:77">
      <c r="A13741" s="33">
        <v>13736</v>
      </c>
      <c r="BP13741">
        <v>0.818777578577638</v>
      </c>
      <c r="BQ13741">
        <v>18190.5848498719</v>
      </c>
      <c r="BR13741">
        <v>1.36870109895025</v>
      </c>
      <c r="BS13741">
        <v>82980.5586480447</v>
      </c>
      <c r="BW13741" s="9">
        <v>13736</v>
      </c>
      <c r="BX13741">
        <f t="shared" si="742"/>
        <v>1</v>
      </c>
      <c r="BY13741">
        <f t="shared" si="743"/>
        <v>1</v>
      </c>
    </row>
    <row r="13742" spans="1:77">
      <c r="A13742" s="33">
        <v>13737</v>
      </c>
      <c r="BP13742">
        <v>0.857582000080436</v>
      </c>
      <c r="BQ13742">
        <v>19791.3453801217</v>
      </c>
      <c r="BR13742">
        <v>1.46973869679026</v>
      </c>
      <c r="BS13742">
        <v>85955.9741833344</v>
      </c>
      <c r="BW13742" s="9">
        <v>13737</v>
      </c>
      <c r="BX13742">
        <f t="shared" si="742"/>
        <v>1</v>
      </c>
      <c r="BY13742">
        <f t="shared" si="743"/>
        <v>1</v>
      </c>
    </row>
    <row r="13743" spans="1:77">
      <c r="A13743" s="33">
        <v>13738</v>
      </c>
      <c r="BP13743">
        <v>0.80518640020902</v>
      </c>
      <c r="BQ13743">
        <v>12178.4764545363</v>
      </c>
      <c r="BR13743">
        <v>1.39113516484631</v>
      </c>
      <c r="BS13743">
        <v>76187.9366682653</v>
      </c>
      <c r="BW13743" s="9">
        <v>13738</v>
      </c>
      <c r="BX13743">
        <f t="shared" si="742"/>
        <v>1</v>
      </c>
      <c r="BY13743">
        <f t="shared" si="743"/>
        <v>1</v>
      </c>
    </row>
    <row r="13744" spans="1:77">
      <c r="A13744" s="33">
        <v>13739</v>
      </c>
      <c r="BP13744">
        <v>0.817302728896439</v>
      </c>
      <c r="BQ13744">
        <v>12410.0481482683</v>
      </c>
      <c r="BR13744">
        <v>1.40362713373402</v>
      </c>
      <c r="BS13744">
        <v>77138.6880593379</v>
      </c>
      <c r="BW13744" s="9">
        <v>13739</v>
      </c>
      <c r="BX13744">
        <f t="shared" si="742"/>
        <v>1</v>
      </c>
      <c r="BY13744">
        <f t="shared" si="743"/>
        <v>1</v>
      </c>
    </row>
    <row r="13745" spans="1:77">
      <c r="A13745" s="33">
        <v>13740</v>
      </c>
      <c r="BP13745">
        <v>0.770313132018251</v>
      </c>
      <c r="BQ13745">
        <v>15241.3646650101</v>
      </c>
      <c r="BR13745">
        <v>1.31096915991194</v>
      </c>
      <c r="BS13745">
        <v>83505.0905556846</v>
      </c>
      <c r="BW13745" s="9">
        <v>13740</v>
      </c>
      <c r="BX13745">
        <f t="shared" si="742"/>
        <v>1</v>
      </c>
      <c r="BY13745">
        <f t="shared" si="743"/>
        <v>1</v>
      </c>
    </row>
    <row r="13746" spans="1:77">
      <c r="A13746" s="33">
        <v>13741</v>
      </c>
      <c r="BP13746">
        <v>0.800380767014229</v>
      </c>
      <c r="BQ13746">
        <v>17286.5285277207</v>
      </c>
      <c r="BR13746">
        <v>1.3855960769501</v>
      </c>
      <c r="BS13746">
        <v>80130.8382072707</v>
      </c>
      <c r="BW13746" s="9">
        <v>13741</v>
      </c>
      <c r="BX13746">
        <f t="shared" si="742"/>
        <v>1</v>
      </c>
      <c r="BY13746">
        <f t="shared" si="743"/>
        <v>1</v>
      </c>
    </row>
    <row r="13747" spans="1:77">
      <c r="A13747" s="33">
        <v>13742</v>
      </c>
      <c r="BP13747">
        <v>0.825433071492376</v>
      </c>
      <c r="BQ13747">
        <v>16358.8663564226</v>
      </c>
      <c r="BR13747">
        <v>1.43753632891646</v>
      </c>
      <c r="BS13747">
        <v>101997.838904193</v>
      </c>
      <c r="BW13747" s="9">
        <v>13742</v>
      </c>
      <c r="BX13747">
        <f t="shared" si="742"/>
        <v>1</v>
      </c>
      <c r="BY13747">
        <f t="shared" si="743"/>
        <v>1</v>
      </c>
    </row>
    <row r="13748" spans="1:77">
      <c r="A13748" s="33">
        <v>13743</v>
      </c>
      <c r="BP13748">
        <v>0.79639318993378</v>
      </c>
      <c r="BQ13748">
        <v>10772.2122729702</v>
      </c>
      <c r="BR13748">
        <v>1.35904486273756</v>
      </c>
      <c r="BS13748">
        <v>91517.5540629131</v>
      </c>
      <c r="BW13748" s="9">
        <v>13743</v>
      </c>
      <c r="BX13748">
        <f t="shared" si="742"/>
        <v>1</v>
      </c>
      <c r="BY13748">
        <f t="shared" si="743"/>
        <v>1</v>
      </c>
    </row>
    <row r="13749" spans="1:77">
      <c r="A13749" s="33">
        <v>13744</v>
      </c>
      <c r="BP13749">
        <v>0.802860018355298</v>
      </c>
      <c r="BQ13749">
        <v>10705.3423649334</v>
      </c>
      <c r="BR13749">
        <v>1.36331754443259</v>
      </c>
      <c r="BS13749">
        <v>74111.2213508107</v>
      </c>
      <c r="BW13749" s="9">
        <v>13744</v>
      </c>
      <c r="BX13749">
        <f t="shared" si="742"/>
        <v>1</v>
      </c>
      <c r="BY13749">
        <f t="shared" si="743"/>
        <v>1</v>
      </c>
    </row>
    <row r="13750" spans="1:77">
      <c r="A13750" s="33">
        <v>13745</v>
      </c>
      <c r="BP13750">
        <v>0.865619984048386</v>
      </c>
      <c r="BQ13750">
        <v>17409.5112015504</v>
      </c>
      <c r="BR13750">
        <v>1.51534411541151</v>
      </c>
      <c r="BS13750">
        <v>83189.950660371</v>
      </c>
      <c r="BW13750" s="9">
        <v>13745</v>
      </c>
      <c r="BX13750">
        <f t="shared" si="742"/>
        <v>1</v>
      </c>
      <c r="BY13750">
        <f t="shared" si="743"/>
        <v>1</v>
      </c>
    </row>
    <row r="13751" spans="1:77">
      <c r="A13751" s="33">
        <v>13746</v>
      </c>
      <c r="BP13751">
        <v>0.839389854013751</v>
      </c>
      <c r="BQ13751">
        <v>13346.5891488323</v>
      </c>
      <c r="BR13751">
        <v>1.4391517639323</v>
      </c>
      <c r="BS13751">
        <v>98147.5143028376</v>
      </c>
      <c r="BW13751" s="9">
        <v>13746</v>
      </c>
      <c r="BX13751">
        <f t="shared" si="742"/>
        <v>1</v>
      </c>
      <c r="BY13751">
        <f t="shared" si="743"/>
        <v>1</v>
      </c>
    </row>
    <row r="13752" spans="1:77">
      <c r="A13752" s="33">
        <v>13747</v>
      </c>
      <c r="BP13752">
        <v>0.796733545267288</v>
      </c>
      <c r="BQ13752">
        <v>16473.4491463867</v>
      </c>
      <c r="BR13752">
        <v>1.36356321884004</v>
      </c>
      <c r="BS13752">
        <v>100277.020036147</v>
      </c>
      <c r="BW13752" s="9">
        <v>13747</v>
      </c>
      <c r="BX13752">
        <f t="shared" si="742"/>
        <v>1</v>
      </c>
      <c r="BY13752">
        <f t="shared" si="743"/>
        <v>1</v>
      </c>
    </row>
    <row r="13753" spans="1:77">
      <c r="A13753" s="33">
        <v>13748</v>
      </c>
      <c r="BP13753">
        <v>0.824200705812821</v>
      </c>
      <c r="BQ13753">
        <v>21325.310913216</v>
      </c>
      <c r="BR13753">
        <v>1.41950576307898</v>
      </c>
      <c r="BS13753">
        <v>85777.3371263194</v>
      </c>
      <c r="BW13753" s="9">
        <v>13748</v>
      </c>
      <c r="BX13753">
        <f t="shared" si="742"/>
        <v>1</v>
      </c>
      <c r="BY13753">
        <f t="shared" si="743"/>
        <v>1</v>
      </c>
    </row>
    <row r="13754" spans="1:77">
      <c r="A13754" s="33">
        <v>13749</v>
      </c>
      <c r="BP13754">
        <v>0.806603420088518</v>
      </c>
      <c r="BQ13754">
        <v>10415.9886373538</v>
      </c>
      <c r="BR13754">
        <v>1.3839462520034</v>
      </c>
      <c r="BS13754">
        <v>75665.1612853492</v>
      </c>
      <c r="BW13754" s="9">
        <v>13749</v>
      </c>
      <c r="BX13754">
        <f t="shared" si="742"/>
        <v>1</v>
      </c>
      <c r="BY13754">
        <f t="shared" si="743"/>
        <v>1</v>
      </c>
    </row>
    <row r="13755" spans="1:77">
      <c r="A13755" s="33">
        <v>13750</v>
      </c>
      <c r="BP13755">
        <v>0.834951604427003</v>
      </c>
      <c r="BQ13755">
        <v>19063.6806136197</v>
      </c>
      <c r="BR13755">
        <v>1.45276919532465</v>
      </c>
      <c r="BS13755">
        <v>84144.3312607337</v>
      </c>
      <c r="BW13755" s="9">
        <v>13750</v>
      </c>
      <c r="BX13755">
        <f t="shared" si="742"/>
        <v>1</v>
      </c>
      <c r="BY13755">
        <f t="shared" si="743"/>
        <v>1</v>
      </c>
    </row>
    <row r="13756" spans="1:77">
      <c r="A13756" s="33">
        <v>13751</v>
      </c>
      <c r="BP13756">
        <v>0.81252703265389</v>
      </c>
      <c r="BQ13756">
        <v>15502.1129397741</v>
      </c>
      <c r="BR13756">
        <v>1.41444090205642</v>
      </c>
      <c r="BS13756">
        <v>79468.8354088421</v>
      </c>
      <c r="BW13756" s="9">
        <v>13751</v>
      </c>
      <c r="BX13756">
        <f t="shared" si="742"/>
        <v>1</v>
      </c>
      <c r="BY13756">
        <f t="shared" si="743"/>
        <v>1</v>
      </c>
    </row>
    <row r="13757" spans="1:77">
      <c r="A13757" s="33">
        <v>13752</v>
      </c>
      <c r="BP13757">
        <v>0.799199743630538</v>
      </c>
      <c r="BQ13757">
        <v>13927.2130316667</v>
      </c>
      <c r="BR13757">
        <v>1.37645015234409</v>
      </c>
      <c r="BS13757">
        <v>75510.2600030992</v>
      </c>
      <c r="BW13757" s="9">
        <v>13752</v>
      </c>
      <c r="BX13757">
        <f t="shared" si="742"/>
        <v>1</v>
      </c>
      <c r="BY13757">
        <f t="shared" si="743"/>
        <v>1</v>
      </c>
    </row>
    <row r="13758" spans="1:77">
      <c r="A13758" s="33">
        <v>13753</v>
      </c>
      <c r="BP13758">
        <v>0.784581173080525</v>
      </c>
      <c r="BQ13758">
        <v>13616.4356426257</v>
      </c>
      <c r="BR13758">
        <v>1.34773224845528</v>
      </c>
      <c r="BS13758">
        <v>78182.5445231538</v>
      </c>
      <c r="BW13758" s="9">
        <v>13753</v>
      </c>
      <c r="BX13758">
        <f t="shared" si="742"/>
        <v>1</v>
      </c>
      <c r="BY13758">
        <f t="shared" si="743"/>
        <v>1</v>
      </c>
    </row>
    <row r="13759" spans="1:77">
      <c r="A13759" s="33">
        <v>13754</v>
      </c>
      <c r="BP13759">
        <v>0.765230158247593</v>
      </c>
      <c r="BQ13759">
        <v>13077.1846421724</v>
      </c>
      <c r="BR13759">
        <v>1.31362024052764</v>
      </c>
      <c r="BS13759">
        <v>77283.9138924094</v>
      </c>
      <c r="BW13759" s="9">
        <v>13754</v>
      </c>
      <c r="BX13759">
        <f t="shared" si="742"/>
        <v>1</v>
      </c>
      <c r="BY13759">
        <f t="shared" si="743"/>
        <v>1</v>
      </c>
    </row>
    <row r="13760" spans="1:77">
      <c r="A13760" s="33">
        <v>13755</v>
      </c>
      <c r="BP13760">
        <v>0.849892640851956</v>
      </c>
      <c r="BQ13760">
        <v>14375.3055081331</v>
      </c>
      <c r="BR13760">
        <v>1.49597354459564</v>
      </c>
      <c r="BS13760">
        <v>100900.351468473</v>
      </c>
      <c r="BW13760" s="9">
        <v>13755</v>
      </c>
      <c r="BX13760">
        <f t="shared" si="742"/>
        <v>1</v>
      </c>
      <c r="BY13760">
        <f t="shared" si="743"/>
        <v>1</v>
      </c>
    </row>
    <row r="13761" spans="1:77">
      <c r="A13761" s="33">
        <v>13756</v>
      </c>
      <c r="BP13761">
        <v>0.791282146309044</v>
      </c>
      <c r="BQ13761">
        <v>17820.1241320868</v>
      </c>
      <c r="BR13761">
        <v>1.35771816349432</v>
      </c>
      <c r="BS13761">
        <v>84195.4623031775</v>
      </c>
      <c r="BW13761" s="9">
        <v>13756</v>
      </c>
      <c r="BX13761">
        <f t="shared" si="742"/>
        <v>1</v>
      </c>
      <c r="BY13761">
        <f t="shared" si="743"/>
        <v>1</v>
      </c>
    </row>
    <row r="13762" spans="1:77">
      <c r="A13762" s="33">
        <v>13757</v>
      </c>
      <c r="BP13762">
        <v>0.811198432859933</v>
      </c>
      <c r="BQ13762">
        <v>17744.3293404166</v>
      </c>
      <c r="BR13762">
        <v>1.35862571852654</v>
      </c>
      <c r="BS13762">
        <v>78904.471604278</v>
      </c>
      <c r="BW13762" s="9">
        <v>13757</v>
      </c>
      <c r="BX13762">
        <f t="shared" si="742"/>
        <v>1</v>
      </c>
      <c r="BY13762">
        <f t="shared" si="743"/>
        <v>1</v>
      </c>
    </row>
    <row r="13763" spans="1:77">
      <c r="A13763" s="33">
        <v>13758</v>
      </c>
      <c r="BP13763">
        <v>0.827751470304525</v>
      </c>
      <c r="BQ13763">
        <v>17807.7028268895</v>
      </c>
      <c r="BR13763">
        <v>1.44466567477355</v>
      </c>
      <c r="BS13763">
        <v>106308.412991213</v>
      </c>
      <c r="BW13763" s="9">
        <v>13758</v>
      </c>
      <c r="BX13763">
        <f t="shared" si="742"/>
        <v>1</v>
      </c>
      <c r="BY13763">
        <f t="shared" si="743"/>
        <v>1</v>
      </c>
    </row>
    <row r="13764" spans="1:77">
      <c r="A13764" s="33">
        <v>13759</v>
      </c>
      <c r="BP13764">
        <v>0.815909309328066</v>
      </c>
      <c r="BQ13764">
        <v>13314.7534881204</v>
      </c>
      <c r="BR13764">
        <v>1.40728572412848</v>
      </c>
      <c r="BS13764">
        <v>75746.3600437237</v>
      </c>
      <c r="BW13764" s="9">
        <v>13759</v>
      </c>
      <c r="BX13764">
        <f t="shared" si="742"/>
        <v>1</v>
      </c>
      <c r="BY13764">
        <f t="shared" si="743"/>
        <v>1</v>
      </c>
    </row>
    <row r="13765" spans="1:77">
      <c r="A13765" s="33">
        <v>13760</v>
      </c>
      <c r="BP13765">
        <v>0.821233625482276</v>
      </c>
      <c r="BQ13765">
        <v>18993.100802219</v>
      </c>
      <c r="BR13765">
        <v>1.41478400041815</v>
      </c>
      <c r="BS13765">
        <v>83681.5893525663</v>
      </c>
      <c r="BW13765" s="9">
        <v>13760</v>
      </c>
      <c r="BX13765">
        <f t="shared" si="742"/>
        <v>1</v>
      </c>
      <c r="BY13765">
        <f t="shared" si="743"/>
        <v>1</v>
      </c>
    </row>
    <row r="13766" spans="1:77">
      <c r="A13766" s="33">
        <v>13761</v>
      </c>
      <c r="BP13766">
        <v>0.813855406052064</v>
      </c>
      <c r="BQ13766">
        <v>12617.8408402999</v>
      </c>
      <c r="BR13766">
        <v>1.39760014683541</v>
      </c>
      <c r="BS13766">
        <v>95142.6357101714</v>
      </c>
      <c r="BW13766" s="9">
        <v>13761</v>
      </c>
      <c r="BX13766">
        <f t="shared" si="742"/>
        <v>1</v>
      </c>
      <c r="BY13766">
        <f t="shared" si="743"/>
        <v>1</v>
      </c>
    </row>
    <row r="13767" spans="1:77">
      <c r="A13767" s="33">
        <v>13762</v>
      </c>
      <c r="BP13767">
        <v>0.843221593989196</v>
      </c>
      <c r="BQ13767">
        <v>18069.6368127446</v>
      </c>
      <c r="BR13767">
        <v>1.45164049474431</v>
      </c>
      <c r="BS13767">
        <v>84946.3410007786</v>
      </c>
      <c r="BW13767" s="9">
        <v>13762</v>
      </c>
      <c r="BX13767">
        <f t="shared" ref="BX13767:BX13830" si="744">IF(BU13767=MAX($BU13767:$BV13767),1,0)</f>
        <v>1</v>
      </c>
      <c r="BY13767">
        <f t="shared" ref="BY13767:BY13830" si="745">IF(BV13767=MAX($BU13767:$BV13767),1,0)</f>
        <v>1</v>
      </c>
    </row>
    <row r="13768" spans="1:77">
      <c r="A13768" s="33">
        <v>13763</v>
      </c>
      <c r="BP13768">
        <v>0.799858230544429</v>
      </c>
      <c r="BQ13768">
        <v>11273.0256698463</v>
      </c>
      <c r="BR13768">
        <v>1.34872251134956</v>
      </c>
      <c r="BS13768">
        <v>75124.8077614992</v>
      </c>
      <c r="BW13768" s="9">
        <v>13763</v>
      </c>
      <c r="BX13768">
        <f t="shared" si="744"/>
        <v>1</v>
      </c>
      <c r="BY13768">
        <f t="shared" si="745"/>
        <v>1</v>
      </c>
    </row>
    <row r="13769" spans="1:77">
      <c r="A13769" s="33">
        <v>13764</v>
      </c>
      <c r="BP13769">
        <v>0.811666428409871</v>
      </c>
      <c r="BQ13769">
        <v>15768.3398940772</v>
      </c>
      <c r="BR13769">
        <v>1.40798762339795</v>
      </c>
      <c r="BS13769">
        <v>80770.9665843817</v>
      </c>
      <c r="BW13769" s="9">
        <v>13764</v>
      </c>
      <c r="BX13769">
        <f t="shared" si="744"/>
        <v>1</v>
      </c>
      <c r="BY13769">
        <f t="shared" si="745"/>
        <v>1</v>
      </c>
    </row>
    <row r="13770" spans="1:77">
      <c r="A13770" s="33">
        <v>13765</v>
      </c>
      <c r="BP13770">
        <v>0.813533272098195</v>
      </c>
      <c r="BQ13770">
        <v>11957.4427290323</v>
      </c>
      <c r="BR13770">
        <v>1.40058634933426</v>
      </c>
      <c r="BS13770">
        <v>73999.2728240007</v>
      </c>
      <c r="BW13770" s="9">
        <v>13765</v>
      </c>
      <c r="BX13770">
        <f t="shared" si="744"/>
        <v>1</v>
      </c>
      <c r="BY13770">
        <f t="shared" si="745"/>
        <v>1</v>
      </c>
    </row>
    <row r="13771" spans="1:77">
      <c r="A13771" s="33">
        <v>13766</v>
      </c>
      <c r="BP13771">
        <v>0.781458916901112</v>
      </c>
      <c r="BQ13771">
        <v>14814.7587993438</v>
      </c>
      <c r="BR13771">
        <v>1.33651679164077</v>
      </c>
      <c r="BS13771">
        <v>101466.415011849</v>
      </c>
      <c r="BW13771" s="9">
        <v>13766</v>
      </c>
      <c r="BX13771">
        <f t="shared" si="744"/>
        <v>1</v>
      </c>
      <c r="BY13771">
        <f t="shared" si="745"/>
        <v>1</v>
      </c>
    </row>
    <row r="13772" spans="1:77">
      <c r="A13772" s="33">
        <v>13767</v>
      </c>
      <c r="BP13772">
        <v>0.772342715076628</v>
      </c>
      <c r="BQ13772">
        <v>13237.3977072596</v>
      </c>
      <c r="BR13772">
        <v>1.28796017999778</v>
      </c>
      <c r="BS13772">
        <v>76433.5056564204</v>
      </c>
      <c r="BW13772" s="9">
        <v>13767</v>
      </c>
      <c r="BX13772">
        <f t="shared" si="744"/>
        <v>1</v>
      </c>
      <c r="BY13772">
        <f t="shared" si="745"/>
        <v>1</v>
      </c>
    </row>
    <row r="13773" spans="1:77">
      <c r="A13773" s="33">
        <v>13768</v>
      </c>
      <c r="BP13773">
        <v>0.832651219556006</v>
      </c>
      <c r="BQ13773">
        <v>14281.5875136808</v>
      </c>
      <c r="BR13773">
        <v>1.43008819525849</v>
      </c>
      <c r="BS13773">
        <v>76478.4258508698</v>
      </c>
      <c r="BW13773" s="9">
        <v>13768</v>
      </c>
      <c r="BX13773">
        <f t="shared" si="744"/>
        <v>1</v>
      </c>
      <c r="BY13773">
        <f t="shared" si="745"/>
        <v>1</v>
      </c>
    </row>
    <row r="13774" spans="1:77">
      <c r="A13774" s="33">
        <v>13769</v>
      </c>
      <c r="BP13774">
        <v>0.787505868533264</v>
      </c>
      <c r="BQ13774">
        <v>11813.6458572712</v>
      </c>
      <c r="BR13774">
        <v>1.33488151888528</v>
      </c>
      <c r="BS13774">
        <v>74675.0016879844</v>
      </c>
      <c r="BW13774" s="9">
        <v>13769</v>
      </c>
      <c r="BX13774">
        <f t="shared" si="744"/>
        <v>1</v>
      </c>
      <c r="BY13774">
        <f t="shared" si="745"/>
        <v>1</v>
      </c>
    </row>
    <row r="13775" spans="1:77">
      <c r="A13775" s="33">
        <v>13770</v>
      </c>
      <c r="BP13775">
        <v>0.797028352033285</v>
      </c>
      <c r="BQ13775">
        <v>15405.6542447707</v>
      </c>
      <c r="BR13775">
        <v>1.35026152408531</v>
      </c>
      <c r="BS13775">
        <v>99503.8937306737</v>
      </c>
      <c r="BW13775" s="9">
        <v>13770</v>
      </c>
      <c r="BX13775">
        <f t="shared" si="744"/>
        <v>1</v>
      </c>
      <c r="BY13775">
        <f t="shared" si="745"/>
        <v>1</v>
      </c>
    </row>
    <row r="13776" spans="1:77">
      <c r="A13776" s="33">
        <v>13771</v>
      </c>
      <c r="BP13776">
        <v>0.798371831239524</v>
      </c>
      <c r="BQ13776">
        <v>17209.6455251436</v>
      </c>
      <c r="BR13776">
        <v>1.37107350761307</v>
      </c>
      <c r="BS13776">
        <v>83279.4168156225</v>
      </c>
      <c r="BW13776" s="9">
        <v>13771</v>
      </c>
      <c r="BX13776">
        <f t="shared" si="744"/>
        <v>1</v>
      </c>
      <c r="BY13776">
        <f t="shared" si="745"/>
        <v>1</v>
      </c>
    </row>
    <row r="13777" spans="1:77">
      <c r="A13777" s="33">
        <v>13772</v>
      </c>
      <c r="BP13777">
        <v>0.836042328414274</v>
      </c>
      <c r="BQ13777">
        <v>14359.5270524242</v>
      </c>
      <c r="BR13777">
        <v>1.44040694942438</v>
      </c>
      <c r="BS13777">
        <v>77356.1282706831</v>
      </c>
      <c r="BW13777" s="9">
        <v>13772</v>
      </c>
      <c r="BX13777">
        <f t="shared" si="744"/>
        <v>1</v>
      </c>
      <c r="BY13777">
        <f t="shared" si="745"/>
        <v>1</v>
      </c>
    </row>
    <row r="13778" spans="1:77">
      <c r="A13778" s="33">
        <v>13773</v>
      </c>
      <c r="BP13778">
        <v>0.785418063839204</v>
      </c>
      <c r="BQ13778">
        <v>14774.4579596188</v>
      </c>
      <c r="BR13778">
        <v>1.35921892165629</v>
      </c>
      <c r="BS13778">
        <v>80817.5451347137</v>
      </c>
      <c r="BW13778" s="9">
        <v>13773</v>
      </c>
      <c r="BX13778">
        <f t="shared" si="744"/>
        <v>1</v>
      </c>
      <c r="BY13778">
        <f t="shared" si="745"/>
        <v>1</v>
      </c>
    </row>
    <row r="13779" spans="1:77">
      <c r="A13779" s="33">
        <v>13774</v>
      </c>
      <c r="BP13779">
        <v>0.813423255849586</v>
      </c>
      <c r="BQ13779">
        <v>19690.1030038873</v>
      </c>
      <c r="BR13779">
        <v>1.36134117508099</v>
      </c>
      <c r="BS13779">
        <v>80967.8352817332</v>
      </c>
      <c r="BW13779" s="9">
        <v>13774</v>
      </c>
      <c r="BX13779">
        <f t="shared" si="744"/>
        <v>1</v>
      </c>
      <c r="BY13779">
        <f t="shared" si="745"/>
        <v>1</v>
      </c>
    </row>
    <row r="13780" spans="1:77">
      <c r="A13780" s="33">
        <v>13775</v>
      </c>
      <c r="BP13780">
        <v>0.808091722462191</v>
      </c>
      <c r="BQ13780">
        <v>10906.0275530741</v>
      </c>
      <c r="BR13780">
        <v>1.38177294502257</v>
      </c>
      <c r="BS13780">
        <v>92217.762171341</v>
      </c>
      <c r="BW13780" s="9">
        <v>13775</v>
      </c>
      <c r="BX13780">
        <f t="shared" si="744"/>
        <v>1</v>
      </c>
      <c r="BY13780">
        <f t="shared" si="745"/>
        <v>1</v>
      </c>
    </row>
    <row r="13781" spans="1:77">
      <c r="A13781" s="33">
        <v>13776</v>
      </c>
      <c r="BP13781">
        <v>0.803913334871744</v>
      </c>
      <c r="BQ13781">
        <v>13207.3870999761</v>
      </c>
      <c r="BR13781">
        <v>1.39180305581507</v>
      </c>
      <c r="BS13781">
        <v>76031.6114182653</v>
      </c>
      <c r="BW13781" s="9">
        <v>13776</v>
      </c>
      <c r="BX13781">
        <f t="shared" si="744"/>
        <v>1</v>
      </c>
      <c r="BY13781">
        <f t="shared" si="745"/>
        <v>1</v>
      </c>
    </row>
    <row r="13782" spans="1:77">
      <c r="A13782" s="33">
        <v>13777</v>
      </c>
      <c r="BP13782">
        <v>0.798550922583328</v>
      </c>
      <c r="BQ13782">
        <v>12588.4777941469</v>
      </c>
      <c r="BR13782">
        <v>1.37028635400833</v>
      </c>
      <c r="BS13782">
        <v>75636.6983419695</v>
      </c>
      <c r="BW13782" s="9">
        <v>13777</v>
      </c>
      <c r="BX13782">
        <f t="shared" si="744"/>
        <v>1</v>
      </c>
      <c r="BY13782">
        <f t="shared" si="745"/>
        <v>1</v>
      </c>
    </row>
    <row r="13783" spans="1:77">
      <c r="A13783" s="33">
        <v>13778</v>
      </c>
      <c r="BP13783">
        <v>0.785765254543758</v>
      </c>
      <c r="BQ13783">
        <v>14615.3816315062</v>
      </c>
      <c r="BR13783">
        <v>1.3398441151903</v>
      </c>
      <c r="BS13783">
        <v>98829.3891050002</v>
      </c>
      <c r="BW13783" s="9">
        <v>13778</v>
      </c>
      <c r="BX13783">
        <f t="shared" si="744"/>
        <v>1</v>
      </c>
      <c r="BY13783">
        <f t="shared" si="745"/>
        <v>1</v>
      </c>
    </row>
    <row r="13784" spans="1:77">
      <c r="A13784" s="33">
        <v>13779</v>
      </c>
      <c r="BP13784">
        <v>0.82058366647676</v>
      </c>
      <c r="BQ13784">
        <v>18209.6652272348</v>
      </c>
      <c r="BR13784">
        <v>1.43924942523132</v>
      </c>
      <c r="BS13784">
        <v>86628.8459872094</v>
      </c>
      <c r="BW13784" s="9">
        <v>13779</v>
      </c>
      <c r="BX13784">
        <f t="shared" si="744"/>
        <v>1</v>
      </c>
      <c r="BY13784">
        <f t="shared" si="745"/>
        <v>1</v>
      </c>
    </row>
    <row r="13785" spans="1:77">
      <c r="A13785" s="33">
        <v>13780</v>
      </c>
      <c r="BP13785">
        <v>0.782155445865296</v>
      </c>
      <c r="BQ13785">
        <v>12476.7577107483</v>
      </c>
      <c r="BR13785">
        <v>1.34811692085326</v>
      </c>
      <c r="BS13785">
        <v>75341.5394944867</v>
      </c>
      <c r="BW13785" s="9">
        <v>13780</v>
      </c>
      <c r="BX13785">
        <f t="shared" si="744"/>
        <v>1</v>
      </c>
      <c r="BY13785">
        <f t="shared" si="745"/>
        <v>1</v>
      </c>
    </row>
    <row r="13786" spans="1:77">
      <c r="A13786" s="33">
        <v>13781</v>
      </c>
      <c r="BP13786">
        <v>0.783141157913334</v>
      </c>
      <c r="BQ13786">
        <v>12227.7768935671</v>
      </c>
      <c r="BR13786">
        <v>1.31951065473943</v>
      </c>
      <c r="BS13786">
        <v>74865.8378814085</v>
      </c>
      <c r="BW13786" s="9">
        <v>13781</v>
      </c>
      <c r="BX13786">
        <f t="shared" si="744"/>
        <v>1</v>
      </c>
      <c r="BY13786">
        <f t="shared" si="745"/>
        <v>1</v>
      </c>
    </row>
    <row r="13787" spans="1:77">
      <c r="A13787" s="33">
        <v>13782</v>
      </c>
      <c r="BP13787">
        <v>0.784499051233328</v>
      </c>
      <c r="BQ13787">
        <v>13637.1476273038</v>
      </c>
      <c r="BR13787">
        <v>1.34160910857527</v>
      </c>
      <c r="BS13787">
        <v>102362.445711126</v>
      </c>
      <c r="BW13787" s="9">
        <v>13782</v>
      </c>
      <c r="BX13787">
        <f t="shared" si="744"/>
        <v>1</v>
      </c>
      <c r="BY13787">
        <f t="shared" si="745"/>
        <v>1</v>
      </c>
    </row>
    <row r="13788" spans="1:77">
      <c r="A13788" s="33">
        <v>13783</v>
      </c>
      <c r="BP13788">
        <v>0.817352261837365</v>
      </c>
      <c r="BQ13788">
        <v>19793.7834504392</v>
      </c>
      <c r="BR13788">
        <v>1.42950849505907</v>
      </c>
      <c r="BS13788">
        <v>87006.9237552367</v>
      </c>
      <c r="BW13788" s="9">
        <v>13783</v>
      </c>
      <c r="BX13788">
        <f t="shared" si="744"/>
        <v>1</v>
      </c>
      <c r="BY13788">
        <f t="shared" si="745"/>
        <v>1</v>
      </c>
    </row>
    <row r="13789" spans="1:77">
      <c r="A13789" s="33">
        <v>13784</v>
      </c>
      <c r="BP13789">
        <v>0.825474176073067</v>
      </c>
      <c r="BQ13789">
        <v>15896.5309019063</v>
      </c>
      <c r="BR13789">
        <v>1.42378386144283</v>
      </c>
      <c r="BS13789">
        <v>82705.1247990524</v>
      </c>
      <c r="BW13789" s="9">
        <v>13784</v>
      </c>
      <c r="BX13789">
        <f t="shared" si="744"/>
        <v>1</v>
      </c>
      <c r="BY13789">
        <f t="shared" si="745"/>
        <v>1</v>
      </c>
    </row>
    <row r="13790" spans="1:77">
      <c r="A13790" s="33">
        <v>13785</v>
      </c>
      <c r="BP13790">
        <v>0.836225179670169</v>
      </c>
      <c r="BQ13790">
        <v>19542.6270086753</v>
      </c>
      <c r="BR13790">
        <v>1.41755709666735</v>
      </c>
      <c r="BS13790">
        <v>86936.7721956132</v>
      </c>
      <c r="BW13790" s="9">
        <v>13785</v>
      </c>
      <c r="BX13790">
        <f t="shared" si="744"/>
        <v>1</v>
      </c>
      <c r="BY13790">
        <f t="shared" si="745"/>
        <v>1</v>
      </c>
    </row>
    <row r="13791" spans="1:77">
      <c r="A13791" s="33">
        <v>13786</v>
      </c>
      <c r="BP13791">
        <v>0.799051238365435</v>
      </c>
      <c r="BQ13791">
        <v>16057.7516523495</v>
      </c>
      <c r="BR13791">
        <v>1.35881000516127</v>
      </c>
      <c r="BS13791">
        <v>80669.3280223887</v>
      </c>
      <c r="BW13791" s="9">
        <v>13786</v>
      </c>
      <c r="BX13791">
        <f t="shared" si="744"/>
        <v>1</v>
      </c>
      <c r="BY13791">
        <f t="shared" si="745"/>
        <v>1</v>
      </c>
    </row>
    <row r="13792" spans="1:77">
      <c r="A13792" s="33">
        <v>13787</v>
      </c>
      <c r="BP13792">
        <v>0.839515330968036</v>
      </c>
      <c r="BQ13792">
        <v>14367.0293253833</v>
      </c>
      <c r="BR13792">
        <v>1.46555953080395</v>
      </c>
      <c r="BS13792">
        <v>78528.7038220971</v>
      </c>
      <c r="BW13792" s="9">
        <v>13787</v>
      </c>
      <c r="BX13792">
        <f t="shared" si="744"/>
        <v>1</v>
      </c>
      <c r="BY13792">
        <f t="shared" si="745"/>
        <v>1</v>
      </c>
    </row>
    <row r="13793" spans="1:77">
      <c r="A13793" s="33">
        <v>13788</v>
      </c>
      <c r="BP13793">
        <v>0.784962892231319</v>
      </c>
      <c r="BQ13793">
        <v>13376.295363553</v>
      </c>
      <c r="BR13793">
        <v>1.36127059328986</v>
      </c>
      <c r="BS13793">
        <v>74183.1699677677</v>
      </c>
      <c r="BW13793" s="9">
        <v>13788</v>
      </c>
      <c r="BX13793">
        <f t="shared" si="744"/>
        <v>1</v>
      </c>
      <c r="BY13793">
        <f t="shared" si="745"/>
        <v>1</v>
      </c>
    </row>
    <row r="13794" spans="1:77">
      <c r="A13794" s="33">
        <v>13789</v>
      </c>
      <c r="BP13794">
        <v>0.84034227543388</v>
      </c>
      <c r="BQ13794">
        <v>16805.6308963863</v>
      </c>
      <c r="BR13794">
        <v>1.44641404967792</v>
      </c>
      <c r="BS13794">
        <v>81064.6352024414</v>
      </c>
      <c r="BW13794" s="9">
        <v>13789</v>
      </c>
      <c r="BX13794">
        <f t="shared" si="744"/>
        <v>1</v>
      </c>
      <c r="BY13794">
        <f t="shared" si="745"/>
        <v>1</v>
      </c>
    </row>
    <row r="13795" spans="1:77">
      <c r="A13795" s="33">
        <v>13790</v>
      </c>
      <c r="BP13795">
        <v>0.855624631047394</v>
      </c>
      <c r="BQ13795">
        <v>14388.4533663641</v>
      </c>
      <c r="BR13795">
        <v>1.47192425143487</v>
      </c>
      <c r="BS13795">
        <v>78664.4760816906</v>
      </c>
      <c r="BW13795" s="9">
        <v>13790</v>
      </c>
      <c r="BX13795">
        <f t="shared" si="744"/>
        <v>1</v>
      </c>
      <c r="BY13795">
        <f t="shared" si="745"/>
        <v>1</v>
      </c>
    </row>
    <row r="13796" spans="1:77">
      <c r="A13796" s="33">
        <v>13791</v>
      </c>
      <c r="BP13796">
        <v>0.752050903691436</v>
      </c>
      <c r="BQ13796">
        <v>14432.9668852109</v>
      </c>
      <c r="BR13796">
        <v>1.27417453669993</v>
      </c>
      <c r="BS13796">
        <v>79125.3357687007</v>
      </c>
      <c r="BW13796" s="9">
        <v>13791</v>
      </c>
      <c r="BX13796">
        <f t="shared" si="744"/>
        <v>1</v>
      </c>
      <c r="BY13796">
        <f t="shared" si="745"/>
        <v>1</v>
      </c>
    </row>
    <row r="13797" spans="1:77">
      <c r="A13797" s="33">
        <v>13792</v>
      </c>
      <c r="BP13797">
        <v>0.83272786910906</v>
      </c>
      <c r="BQ13797">
        <v>19155.7244886937</v>
      </c>
      <c r="BR13797">
        <v>1.44561138978551</v>
      </c>
      <c r="BS13797">
        <v>82081.4658582632</v>
      </c>
      <c r="BW13797" s="9">
        <v>13792</v>
      </c>
      <c r="BX13797">
        <f t="shared" si="744"/>
        <v>1</v>
      </c>
      <c r="BY13797">
        <f t="shared" si="745"/>
        <v>1</v>
      </c>
    </row>
    <row r="13798" spans="1:77">
      <c r="A13798" s="33">
        <v>13793</v>
      </c>
      <c r="BP13798">
        <v>0.80102452943195</v>
      </c>
      <c r="BQ13798">
        <v>12896.2079789373</v>
      </c>
      <c r="BR13798">
        <v>1.36095852789968</v>
      </c>
      <c r="BS13798">
        <v>74694.0807505373</v>
      </c>
      <c r="BW13798" s="9">
        <v>13793</v>
      </c>
      <c r="BX13798">
        <f t="shared" si="744"/>
        <v>1</v>
      </c>
      <c r="BY13798">
        <f t="shared" si="745"/>
        <v>1</v>
      </c>
    </row>
    <row r="13799" spans="1:77">
      <c r="A13799" s="33">
        <v>13794</v>
      </c>
      <c r="BP13799">
        <v>0.76983779706538</v>
      </c>
      <c r="BQ13799">
        <v>14773.1298793129</v>
      </c>
      <c r="BR13799">
        <v>1.33666329947954</v>
      </c>
      <c r="BS13799">
        <v>77543.678961947</v>
      </c>
      <c r="BW13799" s="9">
        <v>13794</v>
      </c>
      <c r="BX13799">
        <f t="shared" si="744"/>
        <v>1</v>
      </c>
      <c r="BY13799">
        <f t="shared" si="745"/>
        <v>1</v>
      </c>
    </row>
    <row r="13800" spans="1:77">
      <c r="A13800" s="33">
        <v>13795</v>
      </c>
      <c r="BP13800">
        <v>0.79137074807645</v>
      </c>
      <c r="BQ13800">
        <v>12210.8233555716</v>
      </c>
      <c r="BR13800">
        <v>1.34924315635576</v>
      </c>
      <c r="BS13800">
        <v>75139.3995605107</v>
      </c>
      <c r="BW13800" s="9">
        <v>13795</v>
      </c>
      <c r="BX13800">
        <f t="shared" si="744"/>
        <v>1</v>
      </c>
      <c r="BY13800">
        <f t="shared" si="745"/>
        <v>1</v>
      </c>
    </row>
    <row r="13801" spans="1:77">
      <c r="A13801" s="33">
        <v>13796</v>
      </c>
      <c r="BP13801">
        <v>0.801373477570032</v>
      </c>
      <c r="BQ13801">
        <v>12391.0161253408</v>
      </c>
      <c r="BR13801">
        <v>1.3801541891205</v>
      </c>
      <c r="BS13801">
        <v>77151.345459974</v>
      </c>
      <c r="BW13801" s="9">
        <v>13796</v>
      </c>
      <c r="BX13801">
        <f t="shared" si="744"/>
        <v>1</v>
      </c>
      <c r="BY13801">
        <f t="shared" si="745"/>
        <v>1</v>
      </c>
    </row>
    <row r="13802" spans="1:77">
      <c r="A13802" s="33">
        <v>13797</v>
      </c>
      <c r="BP13802">
        <v>0.809298855712256</v>
      </c>
      <c r="BQ13802">
        <v>13850.483593668</v>
      </c>
      <c r="BR13802">
        <v>1.40496299929809</v>
      </c>
      <c r="BS13802">
        <v>82612.939144691</v>
      </c>
      <c r="BW13802" s="9">
        <v>13797</v>
      </c>
      <c r="BX13802">
        <f t="shared" si="744"/>
        <v>1</v>
      </c>
      <c r="BY13802">
        <f t="shared" si="745"/>
        <v>1</v>
      </c>
    </row>
    <row r="13803" spans="1:77">
      <c r="A13803" s="33">
        <v>13798</v>
      </c>
      <c r="BP13803">
        <v>0.778920325148369</v>
      </c>
      <c r="BQ13803">
        <v>13427.4604642093</v>
      </c>
      <c r="BR13803">
        <v>1.32282578017627</v>
      </c>
      <c r="BS13803">
        <v>77955.2219539173</v>
      </c>
      <c r="BW13803" s="9">
        <v>13798</v>
      </c>
      <c r="BX13803">
        <f t="shared" si="744"/>
        <v>1</v>
      </c>
      <c r="BY13803">
        <f t="shared" si="745"/>
        <v>1</v>
      </c>
    </row>
    <row r="13804" spans="1:77">
      <c r="A13804" s="33">
        <v>13799</v>
      </c>
      <c r="BP13804">
        <v>0.841795015936761</v>
      </c>
      <c r="BQ13804">
        <v>11970.2333568837</v>
      </c>
      <c r="BR13804">
        <v>1.45925104074371</v>
      </c>
      <c r="BS13804">
        <v>73339.544619707</v>
      </c>
      <c r="BW13804" s="9">
        <v>13799</v>
      </c>
      <c r="BX13804">
        <f t="shared" si="744"/>
        <v>1</v>
      </c>
      <c r="BY13804">
        <f t="shared" si="745"/>
        <v>1</v>
      </c>
    </row>
    <row r="13805" spans="1:77">
      <c r="A13805" s="33">
        <v>13800</v>
      </c>
      <c r="BP13805">
        <v>0.839321734782255</v>
      </c>
      <c r="BQ13805">
        <v>16211.9206437291</v>
      </c>
      <c r="BR13805">
        <v>1.44939085257</v>
      </c>
      <c r="BS13805">
        <v>81325.8385799777</v>
      </c>
      <c r="BW13805" s="9">
        <v>13800</v>
      </c>
      <c r="BX13805">
        <f t="shared" si="744"/>
        <v>1</v>
      </c>
      <c r="BY13805">
        <f t="shared" si="745"/>
        <v>1</v>
      </c>
    </row>
    <row r="13806" spans="1:77">
      <c r="A13806" s="33">
        <v>13801</v>
      </c>
      <c r="BP13806">
        <v>0.79642714732091</v>
      </c>
      <c r="BQ13806">
        <v>17772.6921055112</v>
      </c>
      <c r="BR13806">
        <v>1.36364932316125</v>
      </c>
      <c r="BS13806">
        <v>100747.189668849</v>
      </c>
      <c r="BW13806" s="9">
        <v>13801</v>
      </c>
      <c r="BX13806">
        <f t="shared" si="744"/>
        <v>1</v>
      </c>
      <c r="BY13806">
        <f t="shared" si="745"/>
        <v>1</v>
      </c>
    </row>
    <row r="13807" spans="1:77">
      <c r="A13807" s="33">
        <v>13802</v>
      </c>
      <c r="BP13807">
        <v>0.791469633576238</v>
      </c>
      <c r="BQ13807">
        <v>10978.4227146975</v>
      </c>
      <c r="BR13807">
        <v>1.33181801416491</v>
      </c>
      <c r="BS13807">
        <v>94178.3584590005</v>
      </c>
      <c r="BW13807" s="9">
        <v>13802</v>
      </c>
      <c r="BX13807">
        <f t="shared" si="744"/>
        <v>1</v>
      </c>
      <c r="BY13807">
        <f t="shared" si="745"/>
        <v>1</v>
      </c>
    </row>
    <row r="13808" spans="1:77">
      <c r="A13808" s="33">
        <v>13803</v>
      </c>
      <c r="BP13808">
        <v>0.778772548653289</v>
      </c>
      <c r="BQ13808">
        <v>11513.2299812412</v>
      </c>
      <c r="BR13808">
        <v>1.32966913526856</v>
      </c>
      <c r="BS13808">
        <v>95908.1806619034</v>
      </c>
      <c r="BW13808" s="9">
        <v>13803</v>
      </c>
      <c r="BX13808">
        <f t="shared" si="744"/>
        <v>1</v>
      </c>
      <c r="BY13808">
        <f t="shared" si="745"/>
        <v>1</v>
      </c>
    </row>
    <row r="13809" spans="1:77">
      <c r="A13809" s="33">
        <v>13804</v>
      </c>
      <c r="BP13809">
        <v>0.765866282446706</v>
      </c>
      <c r="BQ13809">
        <v>14737.1512814122</v>
      </c>
      <c r="BR13809">
        <v>1.28951314187561</v>
      </c>
      <c r="BS13809">
        <v>76345.0013038382</v>
      </c>
      <c r="BW13809" s="9">
        <v>13804</v>
      </c>
      <c r="BX13809">
        <f t="shared" si="744"/>
        <v>1</v>
      </c>
      <c r="BY13809">
        <f t="shared" si="745"/>
        <v>1</v>
      </c>
    </row>
    <row r="13810" spans="1:77">
      <c r="A13810" s="33">
        <v>13805</v>
      </c>
      <c r="BP13810">
        <v>0.794562618691478</v>
      </c>
      <c r="BQ13810">
        <v>12673.2501015484</v>
      </c>
      <c r="BR13810">
        <v>1.3658396249472</v>
      </c>
      <c r="BS13810">
        <v>75574.5920275563</v>
      </c>
      <c r="BW13810" s="9">
        <v>13805</v>
      </c>
      <c r="BX13810">
        <f t="shared" si="744"/>
        <v>1</v>
      </c>
      <c r="BY13810">
        <f t="shared" si="745"/>
        <v>1</v>
      </c>
    </row>
    <row r="13811" spans="1:77">
      <c r="A13811" s="33">
        <v>13806</v>
      </c>
      <c r="BP13811">
        <v>0.785842180610587</v>
      </c>
      <c r="BQ13811">
        <v>16628.5751510269</v>
      </c>
      <c r="BR13811">
        <v>1.35332821447526</v>
      </c>
      <c r="BS13811">
        <v>102882.380728358</v>
      </c>
      <c r="BW13811" s="9">
        <v>13806</v>
      </c>
      <c r="BX13811">
        <f t="shared" si="744"/>
        <v>1</v>
      </c>
      <c r="BY13811">
        <f t="shared" si="745"/>
        <v>1</v>
      </c>
    </row>
    <row r="13812" spans="1:77">
      <c r="A13812" s="33">
        <v>13807</v>
      </c>
      <c r="BP13812">
        <v>0.775246345293655</v>
      </c>
      <c r="BQ13812">
        <v>18025.2397494773</v>
      </c>
      <c r="BR13812">
        <v>1.34347124588224</v>
      </c>
      <c r="BS13812">
        <v>81778.1153703762</v>
      </c>
      <c r="BW13812" s="9">
        <v>13807</v>
      </c>
      <c r="BX13812">
        <f t="shared" si="744"/>
        <v>1</v>
      </c>
      <c r="BY13812">
        <f t="shared" si="745"/>
        <v>1</v>
      </c>
    </row>
    <row r="13813" spans="1:77">
      <c r="A13813" s="33">
        <v>13808</v>
      </c>
      <c r="BP13813">
        <v>0.799177345079868</v>
      </c>
      <c r="BQ13813">
        <v>14753.251768119</v>
      </c>
      <c r="BR13813">
        <v>1.37242485109635</v>
      </c>
      <c r="BS13813">
        <v>78837.2305225662</v>
      </c>
      <c r="BW13813" s="9">
        <v>13808</v>
      </c>
      <c r="BX13813">
        <f t="shared" si="744"/>
        <v>1</v>
      </c>
      <c r="BY13813">
        <f t="shared" si="745"/>
        <v>1</v>
      </c>
    </row>
    <row r="13814" spans="1:77">
      <c r="A13814" s="33">
        <v>13809</v>
      </c>
      <c r="BP13814">
        <v>0.783170855554575</v>
      </c>
      <c r="BQ13814">
        <v>17869.124864893</v>
      </c>
      <c r="BR13814">
        <v>1.33783093451558</v>
      </c>
      <c r="BS13814">
        <v>80542.6849072358</v>
      </c>
      <c r="BW13814" s="9">
        <v>13809</v>
      </c>
      <c r="BX13814">
        <f t="shared" si="744"/>
        <v>1</v>
      </c>
      <c r="BY13814">
        <f t="shared" si="745"/>
        <v>1</v>
      </c>
    </row>
    <row r="13815" spans="1:77">
      <c r="A13815" s="33">
        <v>13810</v>
      </c>
      <c r="BP13815">
        <v>0.772783980267192</v>
      </c>
      <c r="BQ13815">
        <v>18083.6205703395</v>
      </c>
      <c r="BR13815">
        <v>1.31581746751776</v>
      </c>
      <c r="BS13815">
        <v>86286.1055163616</v>
      </c>
      <c r="BW13815" s="9">
        <v>13810</v>
      </c>
      <c r="BX13815">
        <f t="shared" si="744"/>
        <v>1</v>
      </c>
      <c r="BY13815">
        <f t="shared" si="745"/>
        <v>1</v>
      </c>
    </row>
    <row r="13816" spans="1:77">
      <c r="A13816" s="33">
        <v>13811</v>
      </c>
      <c r="BP13816">
        <v>0.791311202474962</v>
      </c>
      <c r="BQ13816">
        <v>13218.8917003566</v>
      </c>
      <c r="BR13816">
        <v>1.38861553953616</v>
      </c>
      <c r="BS13816">
        <v>96765.6043284212</v>
      </c>
      <c r="BW13816" s="9">
        <v>13811</v>
      </c>
      <c r="BX13816">
        <f t="shared" si="744"/>
        <v>1</v>
      </c>
      <c r="BY13816">
        <f t="shared" si="745"/>
        <v>1</v>
      </c>
    </row>
    <row r="13817" spans="1:77">
      <c r="A13817" s="33">
        <v>13812</v>
      </c>
      <c r="BP13817">
        <v>0.837277317829622</v>
      </c>
      <c r="BQ13817">
        <v>12738.8027169839</v>
      </c>
      <c r="BR13817">
        <v>1.42597116344035</v>
      </c>
      <c r="BS13817">
        <v>92849.7709499397</v>
      </c>
      <c r="BW13817" s="9">
        <v>13812</v>
      </c>
      <c r="BX13817">
        <f t="shared" si="744"/>
        <v>1</v>
      </c>
      <c r="BY13817">
        <f t="shared" si="745"/>
        <v>1</v>
      </c>
    </row>
    <row r="13818" spans="1:77">
      <c r="A13818" s="33">
        <v>13813</v>
      </c>
      <c r="BP13818">
        <v>0.861572531041285</v>
      </c>
      <c r="BQ13818">
        <v>15218.5534204299</v>
      </c>
      <c r="BR13818">
        <v>1.48979927667437</v>
      </c>
      <c r="BS13818">
        <v>99970.4436662722</v>
      </c>
      <c r="BW13818" s="9">
        <v>13813</v>
      </c>
      <c r="BX13818">
        <f t="shared" si="744"/>
        <v>1</v>
      </c>
      <c r="BY13818">
        <f t="shared" si="745"/>
        <v>1</v>
      </c>
    </row>
    <row r="13819" spans="1:77">
      <c r="A13819" s="33">
        <v>13814</v>
      </c>
      <c r="BP13819">
        <v>0.813701716854831</v>
      </c>
      <c r="BQ13819">
        <v>15912.201491698</v>
      </c>
      <c r="BR13819">
        <v>1.43303479119348</v>
      </c>
      <c r="BS13819">
        <v>80808.8353846737</v>
      </c>
      <c r="BW13819" s="9">
        <v>13814</v>
      </c>
      <c r="BX13819">
        <f t="shared" si="744"/>
        <v>1</v>
      </c>
      <c r="BY13819">
        <f t="shared" si="745"/>
        <v>1</v>
      </c>
    </row>
    <row r="13820" spans="1:77">
      <c r="A13820" s="33">
        <v>13815</v>
      </c>
      <c r="BP13820">
        <v>0.825718579340264</v>
      </c>
      <c r="BQ13820">
        <v>17160.6270458288</v>
      </c>
      <c r="BR13820">
        <v>1.40981267712279</v>
      </c>
      <c r="BS13820">
        <v>80659.3474485577</v>
      </c>
      <c r="BW13820" s="9">
        <v>13815</v>
      </c>
      <c r="BX13820">
        <f t="shared" si="744"/>
        <v>1</v>
      </c>
      <c r="BY13820">
        <f t="shared" si="745"/>
        <v>1</v>
      </c>
    </row>
    <row r="13821" spans="1:77">
      <c r="A13821" s="33">
        <v>13816</v>
      </c>
      <c r="BP13821">
        <v>0.812446169608001</v>
      </c>
      <c r="BQ13821">
        <v>13306.9091674407</v>
      </c>
      <c r="BR13821">
        <v>1.40357656273667</v>
      </c>
      <c r="BS13821">
        <v>78677.665957283</v>
      </c>
      <c r="BW13821" s="9">
        <v>13816</v>
      </c>
      <c r="BX13821">
        <f t="shared" si="744"/>
        <v>1</v>
      </c>
      <c r="BY13821">
        <f t="shared" si="745"/>
        <v>1</v>
      </c>
    </row>
    <row r="13822" spans="1:77">
      <c r="A13822" s="33">
        <v>13817</v>
      </c>
      <c r="BP13822">
        <v>0.833196288699316</v>
      </c>
      <c r="BQ13822">
        <v>18147.0875070521</v>
      </c>
      <c r="BR13822">
        <v>1.46082037416205</v>
      </c>
      <c r="BS13822">
        <v>81504.9653480962</v>
      </c>
      <c r="BW13822" s="9">
        <v>13817</v>
      </c>
      <c r="BX13822">
        <f t="shared" si="744"/>
        <v>1</v>
      </c>
      <c r="BY13822">
        <f t="shared" si="745"/>
        <v>1</v>
      </c>
    </row>
    <row r="13823" spans="1:77">
      <c r="A13823" s="33">
        <v>13818</v>
      </c>
      <c r="BP13823">
        <v>0.785996116632495</v>
      </c>
      <c r="BQ13823">
        <v>17482.5415135825</v>
      </c>
      <c r="BR13823">
        <v>1.32846076425796</v>
      </c>
      <c r="BS13823">
        <v>82201.0136662124</v>
      </c>
      <c r="BW13823" s="9">
        <v>13818</v>
      </c>
      <c r="BX13823">
        <f t="shared" si="744"/>
        <v>1</v>
      </c>
      <c r="BY13823">
        <f t="shared" si="745"/>
        <v>1</v>
      </c>
    </row>
    <row r="13824" spans="1:77">
      <c r="A13824" s="33">
        <v>13819</v>
      </c>
      <c r="BP13824">
        <v>0.819204312032536</v>
      </c>
      <c r="BQ13824">
        <v>14275.1592870483</v>
      </c>
      <c r="BR13824">
        <v>1.40139452842205</v>
      </c>
      <c r="BS13824">
        <v>79826.2753917691</v>
      </c>
      <c r="BW13824" s="9">
        <v>13819</v>
      </c>
      <c r="BX13824">
        <f t="shared" si="744"/>
        <v>1</v>
      </c>
      <c r="BY13824">
        <f t="shared" si="745"/>
        <v>1</v>
      </c>
    </row>
    <row r="13825" spans="1:77">
      <c r="A13825" s="33">
        <v>13820</v>
      </c>
      <c r="BP13825">
        <v>0.857319021341598</v>
      </c>
      <c r="BQ13825">
        <v>9867.07936293399</v>
      </c>
      <c r="BR13825">
        <v>1.47837538126045</v>
      </c>
      <c r="BS13825">
        <v>92678.128410233</v>
      </c>
      <c r="BW13825" s="9">
        <v>13820</v>
      </c>
      <c r="BX13825">
        <f t="shared" si="744"/>
        <v>1</v>
      </c>
      <c r="BY13825">
        <f t="shared" si="745"/>
        <v>1</v>
      </c>
    </row>
    <row r="13826" spans="1:77">
      <c r="A13826" s="33">
        <v>13821</v>
      </c>
      <c r="BP13826">
        <v>0.863916864090401</v>
      </c>
      <c r="BQ13826">
        <v>13803.3325811365</v>
      </c>
      <c r="BR13826">
        <v>1.52873581336231</v>
      </c>
      <c r="BS13826">
        <v>98704.6005458788</v>
      </c>
      <c r="BW13826" s="9">
        <v>13821</v>
      </c>
      <c r="BX13826">
        <f t="shared" si="744"/>
        <v>1</v>
      </c>
      <c r="BY13826">
        <f t="shared" si="745"/>
        <v>1</v>
      </c>
    </row>
    <row r="13827" spans="1:77">
      <c r="A13827" s="33">
        <v>13822</v>
      </c>
      <c r="BP13827">
        <v>0.827922426728917</v>
      </c>
      <c r="BQ13827">
        <v>15359.4700875337</v>
      </c>
      <c r="BR13827">
        <v>1.44038439550269</v>
      </c>
      <c r="BS13827">
        <v>79053.8856379429</v>
      </c>
      <c r="BW13827" s="9">
        <v>13822</v>
      </c>
      <c r="BX13827">
        <f t="shared" si="744"/>
        <v>1</v>
      </c>
      <c r="BY13827">
        <f t="shared" si="745"/>
        <v>1</v>
      </c>
    </row>
    <row r="13828" spans="1:77">
      <c r="A13828" s="33">
        <v>13823</v>
      </c>
      <c r="BP13828">
        <v>0.797569554022819</v>
      </c>
      <c r="BQ13828">
        <v>13429.4209740803</v>
      </c>
      <c r="BR13828">
        <v>1.39463203877751</v>
      </c>
      <c r="BS13828">
        <v>78420.157194973</v>
      </c>
      <c r="BW13828" s="9">
        <v>13823</v>
      </c>
      <c r="BX13828">
        <f t="shared" si="744"/>
        <v>1</v>
      </c>
      <c r="BY13828">
        <f t="shared" si="745"/>
        <v>1</v>
      </c>
    </row>
    <row r="13829" spans="1:77">
      <c r="A13829" s="33">
        <v>13824</v>
      </c>
      <c r="BP13829">
        <v>0.839608737195283</v>
      </c>
      <c r="BQ13829">
        <v>16526.1808762062</v>
      </c>
      <c r="BR13829">
        <v>1.44191157535321</v>
      </c>
      <c r="BS13829">
        <v>81244.0231730951</v>
      </c>
      <c r="BW13829" s="9">
        <v>13824</v>
      </c>
      <c r="BX13829">
        <f t="shared" si="744"/>
        <v>1</v>
      </c>
      <c r="BY13829">
        <f t="shared" si="745"/>
        <v>1</v>
      </c>
    </row>
    <row r="13830" spans="1:77">
      <c r="A13830" s="33">
        <v>13825</v>
      </c>
      <c r="BP13830">
        <v>0.819965493130798</v>
      </c>
      <c r="BQ13830">
        <v>13606.3282810119</v>
      </c>
      <c r="BR13830">
        <v>1.41862726594594</v>
      </c>
      <c r="BS13830">
        <v>77426.0389711279</v>
      </c>
      <c r="BW13830" s="9">
        <v>13825</v>
      </c>
      <c r="BX13830">
        <f t="shared" si="744"/>
        <v>1</v>
      </c>
      <c r="BY13830">
        <f t="shared" si="745"/>
        <v>1</v>
      </c>
    </row>
    <row r="13831" spans="1:77">
      <c r="A13831" s="33">
        <v>13826</v>
      </c>
      <c r="BP13831">
        <v>0.784779593717862</v>
      </c>
      <c r="BQ13831">
        <v>21983.3642012296</v>
      </c>
      <c r="BR13831">
        <v>1.36324035089352</v>
      </c>
      <c r="BS13831">
        <v>89883.9884226143</v>
      </c>
      <c r="BW13831" s="9">
        <v>13826</v>
      </c>
      <c r="BX13831">
        <f t="shared" ref="BX13831:BX13894" si="746">IF(BU13831=MAX($BU13831:$BV13831),1,0)</f>
        <v>1</v>
      </c>
      <c r="BY13831">
        <f t="shared" ref="BY13831:BY13894" si="747">IF(BV13831=MAX($BU13831:$BV13831),1,0)</f>
        <v>1</v>
      </c>
    </row>
    <row r="13832" spans="1:77">
      <c r="A13832" s="33">
        <v>13827</v>
      </c>
      <c r="BP13832">
        <v>0.799537433528222</v>
      </c>
      <c r="BQ13832">
        <v>13911.8571071291</v>
      </c>
      <c r="BR13832">
        <v>1.39996427121198</v>
      </c>
      <c r="BS13832">
        <v>95141.0751463934</v>
      </c>
      <c r="BW13832" s="9">
        <v>13827</v>
      </c>
      <c r="BX13832">
        <f t="shared" si="746"/>
        <v>1</v>
      </c>
      <c r="BY13832">
        <f t="shared" si="747"/>
        <v>1</v>
      </c>
    </row>
    <row r="13833" spans="1:77">
      <c r="A13833" s="33">
        <v>13828</v>
      </c>
      <c r="BP13833">
        <v>0.825618104230795</v>
      </c>
      <c r="BQ13833">
        <v>14894.122314414</v>
      </c>
      <c r="BR13833">
        <v>1.44078278531807</v>
      </c>
      <c r="BS13833">
        <v>97329.0461001108</v>
      </c>
      <c r="BW13833" s="9">
        <v>13828</v>
      </c>
      <c r="BX13833">
        <f t="shared" si="746"/>
        <v>1</v>
      </c>
      <c r="BY13833">
        <f t="shared" si="747"/>
        <v>1</v>
      </c>
    </row>
    <row r="13834" spans="1:77">
      <c r="A13834" s="33">
        <v>13829</v>
      </c>
      <c r="BP13834">
        <v>0.774896248961214</v>
      </c>
      <c r="BQ13834">
        <v>11973.8027678776</v>
      </c>
      <c r="BR13834">
        <v>1.32966337836557</v>
      </c>
      <c r="BS13834">
        <v>74859.5157895311</v>
      </c>
      <c r="BW13834" s="9">
        <v>13829</v>
      </c>
      <c r="BX13834">
        <f t="shared" si="746"/>
        <v>1</v>
      </c>
      <c r="BY13834">
        <f t="shared" si="747"/>
        <v>1</v>
      </c>
    </row>
    <row r="13835" spans="1:77">
      <c r="A13835" s="33">
        <v>13830</v>
      </c>
      <c r="BP13835">
        <v>0.780088478293702</v>
      </c>
      <c r="BQ13835">
        <v>16851.6526404013</v>
      </c>
      <c r="BR13835">
        <v>1.32418616362939</v>
      </c>
      <c r="BS13835">
        <v>103994.052474394</v>
      </c>
      <c r="BW13835" s="9">
        <v>13830</v>
      </c>
      <c r="BX13835">
        <f t="shared" si="746"/>
        <v>1</v>
      </c>
      <c r="BY13835">
        <f t="shared" si="747"/>
        <v>1</v>
      </c>
    </row>
    <row r="13836" spans="1:77">
      <c r="A13836" s="33">
        <v>13831</v>
      </c>
      <c r="BP13836">
        <v>0.769931281297031</v>
      </c>
      <c r="BQ13836">
        <v>16504.9959698606</v>
      </c>
      <c r="BR13836">
        <v>1.31826397128772</v>
      </c>
      <c r="BS13836">
        <v>81855.3521415845</v>
      </c>
      <c r="BW13836" s="9">
        <v>13831</v>
      </c>
      <c r="BX13836">
        <f t="shared" si="746"/>
        <v>1</v>
      </c>
      <c r="BY13836">
        <f t="shared" si="747"/>
        <v>1</v>
      </c>
    </row>
    <row r="13837" spans="1:77">
      <c r="A13837" s="33">
        <v>13832</v>
      </c>
      <c r="BP13837">
        <v>0.788600658640437</v>
      </c>
      <c r="BQ13837">
        <v>17439.1748444398</v>
      </c>
      <c r="BR13837">
        <v>1.34670153677705</v>
      </c>
      <c r="BS13837">
        <v>81966.4949293577</v>
      </c>
      <c r="BW13837" s="9">
        <v>13832</v>
      </c>
      <c r="BX13837">
        <f t="shared" si="746"/>
        <v>1</v>
      </c>
      <c r="BY13837">
        <f t="shared" si="747"/>
        <v>1</v>
      </c>
    </row>
    <row r="13838" spans="1:77">
      <c r="A13838" s="33">
        <v>13833</v>
      </c>
      <c r="BP13838">
        <v>0.852881607351944</v>
      </c>
      <c r="BQ13838">
        <v>19029.7448776458</v>
      </c>
      <c r="BR13838">
        <v>1.46715804198066</v>
      </c>
      <c r="BS13838">
        <v>108047.141533334</v>
      </c>
      <c r="BW13838" s="9">
        <v>13833</v>
      </c>
      <c r="BX13838">
        <f t="shared" si="746"/>
        <v>1</v>
      </c>
      <c r="BY13838">
        <f t="shared" si="747"/>
        <v>1</v>
      </c>
    </row>
    <row r="13839" spans="1:77">
      <c r="A13839" s="33">
        <v>13834</v>
      </c>
      <c r="BP13839">
        <v>0.802753939374195</v>
      </c>
      <c r="BQ13839">
        <v>14357.7006902976</v>
      </c>
      <c r="BR13839">
        <v>1.38585070664911</v>
      </c>
      <c r="BS13839">
        <v>79761.3188057875</v>
      </c>
      <c r="BW13839" s="9">
        <v>13834</v>
      </c>
      <c r="BX13839">
        <f t="shared" si="746"/>
        <v>1</v>
      </c>
      <c r="BY13839">
        <f t="shared" si="747"/>
        <v>1</v>
      </c>
    </row>
    <row r="13840" spans="1:77">
      <c r="A13840" s="33">
        <v>13835</v>
      </c>
      <c r="BP13840">
        <v>0.831679692980937</v>
      </c>
      <c r="BQ13840">
        <v>13593.2911644615</v>
      </c>
      <c r="BR13840">
        <v>1.43375355153593</v>
      </c>
      <c r="BS13840">
        <v>77001.8387393285</v>
      </c>
      <c r="BW13840" s="9">
        <v>13835</v>
      </c>
      <c r="BX13840">
        <f t="shared" si="746"/>
        <v>1</v>
      </c>
      <c r="BY13840">
        <f t="shared" si="747"/>
        <v>1</v>
      </c>
    </row>
    <row r="13841" spans="1:77">
      <c r="A13841" s="33">
        <v>13836</v>
      </c>
      <c r="BP13841">
        <v>0.819564625820435</v>
      </c>
      <c r="BQ13841">
        <v>15644.9937431368</v>
      </c>
      <c r="BR13841">
        <v>1.39242500590759</v>
      </c>
      <c r="BS13841">
        <v>78262.010975513</v>
      </c>
      <c r="BW13841" s="9">
        <v>13836</v>
      </c>
      <c r="BX13841">
        <f t="shared" si="746"/>
        <v>1</v>
      </c>
      <c r="BY13841">
        <f t="shared" si="747"/>
        <v>1</v>
      </c>
    </row>
    <row r="13842" spans="1:77">
      <c r="A13842" s="33">
        <v>13837</v>
      </c>
      <c r="BP13842">
        <v>0.831659984363085</v>
      </c>
      <c r="BQ13842">
        <v>12552.9079990929</v>
      </c>
      <c r="BR13842">
        <v>1.42304800625853</v>
      </c>
      <c r="BS13842">
        <v>74710.1237198727</v>
      </c>
      <c r="BW13842" s="9">
        <v>13837</v>
      </c>
      <c r="BX13842">
        <f t="shared" si="746"/>
        <v>1</v>
      </c>
      <c r="BY13842">
        <f t="shared" si="747"/>
        <v>1</v>
      </c>
    </row>
    <row r="13843" spans="1:77">
      <c r="A13843" s="33">
        <v>13838</v>
      </c>
      <c r="BP13843">
        <v>0.833925119602194</v>
      </c>
      <c r="BQ13843">
        <v>17025.7264135799</v>
      </c>
      <c r="BR13843">
        <v>1.42083898751565</v>
      </c>
      <c r="BS13843">
        <v>97874.4895287401</v>
      </c>
      <c r="BW13843" s="9">
        <v>13838</v>
      </c>
      <c r="BX13843">
        <f t="shared" si="746"/>
        <v>1</v>
      </c>
      <c r="BY13843">
        <f t="shared" si="747"/>
        <v>1</v>
      </c>
    </row>
    <row r="13844" spans="1:77">
      <c r="A13844" s="33">
        <v>13839</v>
      </c>
      <c r="BP13844">
        <v>0.830460026643618</v>
      </c>
      <c r="BQ13844">
        <v>17783.8850774602</v>
      </c>
      <c r="BR13844">
        <v>1.40395344232163</v>
      </c>
      <c r="BS13844">
        <v>102754.98067096</v>
      </c>
      <c r="BW13844" s="9">
        <v>13839</v>
      </c>
      <c r="BX13844">
        <f t="shared" si="746"/>
        <v>1</v>
      </c>
      <c r="BY13844">
        <f t="shared" si="747"/>
        <v>1</v>
      </c>
    </row>
    <row r="13845" spans="1:77">
      <c r="A13845" s="33">
        <v>13840</v>
      </c>
      <c r="BP13845">
        <v>0.777738969110551</v>
      </c>
      <c r="BQ13845">
        <v>15581.0557328226</v>
      </c>
      <c r="BR13845">
        <v>1.32722493857466</v>
      </c>
      <c r="BS13845">
        <v>79934.3975048528</v>
      </c>
      <c r="BW13845" s="9">
        <v>13840</v>
      </c>
      <c r="BX13845">
        <f t="shared" si="746"/>
        <v>1</v>
      </c>
      <c r="BY13845">
        <f t="shared" si="747"/>
        <v>1</v>
      </c>
    </row>
    <row r="13846" spans="1:77">
      <c r="A13846" s="33">
        <v>13841</v>
      </c>
      <c r="BP13846">
        <v>0.737314914001141</v>
      </c>
      <c r="BQ13846">
        <v>15427.8217275692</v>
      </c>
      <c r="BR13846">
        <v>1.2556569774796</v>
      </c>
      <c r="BS13846">
        <v>79482.6474400462</v>
      </c>
      <c r="BW13846" s="9">
        <v>13841</v>
      </c>
      <c r="BX13846">
        <f t="shared" si="746"/>
        <v>1</v>
      </c>
      <c r="BY13846">
        <f t="shared" si="747"/>
        <v>1</v>
      </c>
    </row>
    <row r="13847" spans="1:77">
      <c r="A13847" s="33">
        <v>13842</v>
      </c>
      <c r="BP13847">
        <v>0.799946010271504</v>
      </c>
      <c r="BQ13847">
        <v>12394.6213811997</v>
      </c>
      <c r="BR13847">
        <v>1.36862005159483</v>
      </c>
      <c r="BS13847">
        <v>76014.2982035234</v>
      </c>
      <c r="BW13847" s="9">
        <v>13842</v>
      </c>
      <c r="BX13847">
        <f t="shared" si="746"/>
        <v>1</v>
      </c>
      <c r="BY13847">
        <f t="shared" si="747"/>
        <v>1</v>
      </c>
    </row>
    <row r="13848" spans="1:77">
      <c r="A13848" s="33">
        <v>13843</v>
      </c>
      <c r="BP13848">
        <v>0.82374621102872</v>
      </c>
      <c r="BQ13848">
        <v>14186.1105920352</v>
      </c>
      <c r="BR13848">
        <v>1.4128648992402</v>
      </c>
      <c r="BS13848">
        <v>77779.001715883</v>
      </c>
      <c r="BW13848" s="9">
        <v>13843</v>
      </c>
      <c r="BX13848">
        <f t="shared" si="746"/>
        <v>1</v>
      </c>
      <c r="BY13848">
        <f t="shared" si="747"/>
        <v>1</v>
      </c>
    </row>
    <row r="13849" spans="1:77">
      <c r="A13849" s="33">
        <v>13844</v>
      </c>
      <c r="BP13849">
        <v>0.762982138465791</v>
      </c>
      <c r="BQ13849">
        <v>13968.0099506193</v>
      </c>
      <c r="BR13849">
        <v>1.3141157419332</v>
      </c>
      <c r="BS13849">
        <v>98270.9029830523</v>
      </c>
      <c r="BW13849" s="9">
        <v>13844</v>
      </c>
      <c r="BX13849">
        <f t="shared" si="746"/>
        <v>1</v>
      </c>
      <c r="BY13849">
        <f t="shared" si="747"/>
        <v>1</v>
      </c>
    </row>
    <row r="13850" spans="1:77">
      <c r="A13850" s="33">
        <v>13845</v>
      </c>
      <c r="BP13850">
        <v>0.806610870469747</v>
      </c>
      <c r="BQ13850">
        <v>16875.0551160794</v>
      </c>
      <c r="BR13850">
        <v>1.36852943461485</v>
      </c>
      <c r="BS13850">
        <v>79156.087266346</v>
      </c>
      <c r="BW13850" s="9">
        <v>13845</v>
      </c>
      <c r="BX13850">
        <f t="shared" si="746"/>
        <v>1</v>
      </c>
      <c r="BY13850">
        <f t="shared" si="747"/>
        <v>1</v>
      </c>
    </row>
    <row r="13851" spans="1:77">
      <c r="A13851" s="33">
        <v>13846</v>
      </c>
      <c r="BP13851">
        <v>0.819616405733154</v>
      </c>
      <c r="BQ13851">
        <v>10811.9925083091</v>
      </c>
      <c r="BR13851">
        <v>1.4221397179944</v>
      </c>
      <c r="BS13851">
        <v>73509.0637857779</v>
      </c>
      <c r="BW13851" s="9">
        <v>13846</v>
      </c>
      <c r="BX13851">
        <f t="shared" si="746"/>
        <v>1</v>
      </c>
      <c r="BY13851">
        <f t="shared" si="747"/>
        <v>1</v>
      </c>
    </row>
    <row r="13852" spans="1:77">
      <c r="A13852" s="33">
        <v>13847</v>
      </c>
      <c r="BP13852">
        <v>0.80717164035602</v>
      </c>
      <c r="BQ13852">
        <v>12618.5255577882</v>
      </c>
      <c r="BR13852">
        <v>1.39290407839015</v>
      </c>
      <c r="BS13852">
        <v>94822.741552649</v>
      </c>
      <c r="BW13852" s="9">
        <v>13847</v>
      </c>
      <c r="BX13852">
        <f t="shared" si="746"/>
        <v>1</v>
      </c>
      <c r="BY13852">
        <f t="shared" si="747"/>
        <v>1</v>
      </c>
    </row>
    <row r="13853" spans="1:77">
      <c r="A13853" s="33">
        <v>13848</v>
      </c>
      <c r="BP13853">
        <v>0.828073140407429</v>
      </c>
      <c r="BQ13853">
        <v>18374.3732770312</v>
      </c>
      <c r="BR13853">
        <v>1.43075169268138</v>
      </c>
      <c r="BS13853">
        <v>86706.1363876673</v>
      </c>
      <c r="BW13853" s="9">
        <v>13848</v>
      </c>
      <c r="BX13853">
        <f t="shared" si="746"/>
        <v>1</v>
      </c>
      <c r="BY13853">
        <f t="shared" si="747"/>
        <v>1</v>
      </c>
    </row>
    <row r="13854" spans="1:77">
      <c r="A13854" s="33">
        <v>13849</v>
      </c>
      <c r="BP13854">
        <v>0.831610633531994</v>
      </c>
      <c r="BQ13854">
        <v>13835.2368150307</v>
      </c>
      <c r="BR13854">
        <v>1.43825927540816</v>
      </c>
      <c r="BS13854">
        <v>79347.7053861142</v>
      </c>
      <c r="BW13854" s="9">
        <v>13849</v>
      </c>
      <c r="BX13854">
        <f t="shared" si="746"/>
        <v>1</v>
      </c>
      <c r="BY13854">
        <f t="shared" si="747"/>
        <v>1</v>
      </c>
    </row>
    <row r="13855" spans="1:77">
      <c r="A13855" s="33">
        <v>13850</v>
      </c>
      <c r="BP13855">
        <v>0.798685853639666</v>
      </c>
      <c r="BQ13855">
        <v>13343.5526028755</v>
      </c>
      <c r="BR13855">
        <v>1.35156885976893</v>
      </c>
      <c r="BS13855">
        <v>94946.9171211257</v>
      </c>
      <c r="BW13855" s="9">
        <v>13850</v>
      </c>
      <c r="BX13855">
        <f t="shared" si="746"/>
        <v>1</v>
      </c>
      <c r="BY13855">
        <f t="shared" si="747"/>
        <v>1</v>
      </c>
    </row>
    <row r="13856" spans="1:77">
      <c r="A13856" s="33">
        <v>13851</v>
      </c>
      <c r="BP13856">
        <v>0.824069921772</v>
      </c>
      <c r="BQ13856">
        <v>16846.1503321683</v>
      </c>
      <c r="BR13856">
        <v>1.45322478191168</v>
      </c>
      <c r="BS13856">
        <v>102590.225042254</v>
      </c>
      <c r="BW13856" s="9">
        <v>13851</v>
      </c>
      <c r="BX13856">
        <f t="shared" si="746"/>
        <v>1</v>
      </c>
      <c r="BY13856">
        <f t="shared" si="747"/>
        <v>1</v>
      </c>
    </row>
    <row r="13857" spans="1:77">
      <c r="A13857" s="33">
        <v>13852</v>
      </c>
      <c r="BP13857">
        <v>0.832590530661749</v>
      </c>
      <c r="BQ13857">
        <v>11420.6546280343</v>
      </c>
      <c r="BR13857">
        <v>1.41425399145495</v>
      </c>
      <c r="BS13857">
        <v>92986.1245248484</v>
      </c>
      <c r="BW13857" s="9">
        <v>13852</v>
      </c>
      <c r="BX13857">
        <f t="shared" si="746"/>
        <v>1</v>
      </c>
      <c r="BY13857">
        <f t="shared" si="747"/>
        <v>1</v>
      </c>
    </row>
    <row r="13858" spans="1:77">
      <c r="A13858" s="33">
        <v>13853</v>
      </c>
      <c r="BP13858">
        <v>0.802633898223992</v>
      </c>
      <c r="BQ13858">
        <v>11786.1346407883</v>
      </c>
      <c r="BR13858">
        <v>1.38633420652219</v>
      </c>
      <c r="BS13858">
        <v>93149.9295002424</v>
      </c>
      <c r="BW13858" s="9">
        <v>13853</v>
      </c>
      <c r="BX13858">
        <f t="shared" si="746"/>
        <v>1</v>
      </c>
      <c r="BY13858">
        <f t="shared" si="747"/>
        <v>1</v>
      </c>
    </row>
    <row r="13859" spans="1:77">
      <c r="A13859" s="33">
        <v>13854</v>
      </c>
      <c r="BP13859">
        <v>0.818277495919638</v>
      </c>
      <c r="BQ13859">
        <v>13943.4918794484</v>
      </c>
      <c r="BR13859">
        <v>1.42915778049086</v>
      </c>
      <c r="BS13859">
        <v>77819.4993937217</v>
      </c>
      <c r="BW13859" s="9">
        <v>13854</v>
      </c>
      <c r="BX13859">
        <f t="shared" si="746"/>
        <v>1</v>
      </c>
      <c r="BY13859">
        <f t="shared" si="747"/>
        <v>1</v>
      </c>
    </row>
    <row r="13860" spans="1:77">
      <c r="A13860" s="33">
        <v>13855</v>
      </c>
      <c r="BP13860">
        <v>0.825694347286003</v>
      </c>
      <c r="BQ13860">
        <v>16736.9330014857</v>
      </c>
      <c r="BR13860">
        <v>1.43211288885283</v>
      </c>
      <c r="BS13860">
        <v>81874.1090501887</v>
      </c>
      <c r="BW13860" s="9">
        <v>13855</v>
      </c>
      <c r="BX13860">
        <f t="shared" si="746"/>
        <v>1</v>
      </c>
      <c r="BY13860">
        <f t="shared" si="747"/>
        <v>1</v>
      </c>
    </row>
    <row r="13861" spans="1:77">
      <c r="A13861" s="33">
        <v>13856</v>
      </c>
      <c r="BP13861">
        <v>0.833300112591724</v>
      </c>
      <c r="BQ13861">
        <v>14134.7860417843</v>
      </c>
      <c r="BR13861">
        <v>1.43412039332554</v>
      </c>
      <c r="BS13861">
        <v>95197.4011250599</v>
      </c>
      <c r="BW13861" s="9">
        <v>13856</v>
      </c>
      <c r="BX13861">
        <f t="shared" si="746"/>
        <v>1</v>
      </c>
      <c r="BY13861">
        <f t="shared" si="747"/>
        <v>1</v>
      </c>
    </row>
    <row r="13862" spans="1:77">
      <c r="A13862" s="33">
        <v>13857</v>
      </c>
      <c r="BP13862">
        <v>0.798888868366529</v>
      </c>
      <c r="BQ13862">
        <v>13083.9780094802</v>
      </c>
      <c r="BR13862">
        <v>1.36407551528225</v>
      </c>
      <c r="BS13862">
        <v>74173.0185561045</v>
      </c>
      <c r="BW13862" s="9">
        <v>13857</v>
      </c>
      <c r="BX13862">
        <f t="shared" si="746"/>
        <v>1</v>
      </c>
      <c r="BY13862">
        <f t="shared" si="747"/>
        <v>1</v>
      </c>
    </row>
    <row r="13863" spans="1:77">
      <c r="A13863" s="33">
        <v>13858</v>
      </c>
      <c r="BP13863">
        <v>0.819972164282755</v>
      </c>
      <c r="BQ13863">
        <v>16001.9417941552</v>
      </c>
      <c r="BR13863">
        <v>1.41952463729634</v>
      </c>
      <c r="BS13863">
        <v>80859.7737547026</v>
      </c>
      <c r="BW13863" s="9">
        <v>13858</v>
      </c>
      <c r="BX13863">
        <f t="shared" si="746"/>
        <v>1</v>
      </c>
      <c r="BY13863">
        <f t="shared" si="747"/>
        <v>1</v>
      </c>
    </row>
    <row r="13864" spans="1:77">
      <c r="A13864" s="33">
        <v>13859</v>
      </c>
      <c r="BP13864">
        <v>0.836109943764713</v>
      </c>
      <c r="BQ13864">
        <v>14001.5058458146</v>
      </c>
      <c r="BR13864">
        <v>1.45606779791515</v>
      </c>
      <c r="BS13864">
        <v>78225.1111682723</v>
      </c>
      <c r="BW13864" s="9">
        <v>13859</v>
      </c>
      <c r="BX13864">
        <f t="shared" si="746"/>
        <v>1</v>
      </c>
      <c r="BY13864">
        <f t="shared" si="747"/>
        <v>1</v>
      </c>
    </row>
    <row r="13865" spans="1:77">
      <c r="A13865" s="33">
        <v>13860</v>
      </c>
      <c r="BP13865">
        <v>0.839230645905697</v>
      </c>
      <c r="BQ13865">
        <v>13951.7155730604</v>
      </c>
      <c r="BR13865">
        <v>1.43441982165305</v>
      </c>
      <c r="BS13865">
        <v>80422.6375826523</v>
      </c>
      <c r="BW13865" s="9">
        <v>13860</v>
      </c>
      <c r="BX13865">
        <f t="shared" si="746"/>
        <v>1</v>
      </c>
      <c r="BY13865">
        <f t="shared" si="747"/>
        <v>1</v>
      </c>
    </row>
    <row r="13866" spans="1:77">
      <c r="A13866" s="33">
        <v>13861</v>
      </c>
      <c r="BP13866">
        <v>0.829010665796054</v>
      </c>
      <c r="BQ13866">
        <v>13145.7405220097</v>
      </c>
      <c r="BR13866">
        <v>1.39971878511409</v>
      </c>
      <c r="BS13866">
        <v>75592.260240204</v>
      </c>
      <c r="BW13866" s="9">
        <v>13861</v>
      </c>
      <c r="BX13866">
        <f t="shared" si="746"/>
        <v>1</v>
      </c>
      <c r="BY13866">
        <f t="shared" si="747"/>
        <v>1</v>
      </c>
    </row>
    <row r="13867" spans="1:77">
      <c r="A13867" s="33">
        <v>13862</v>
      </c>
      <c r="BP13867">
        <v>0.802058388035446</v>
      </c>
      <c r="BQ13867">
        <v>16645.0115442015</v>
      </c>
      <c r="BR13867">
        <v>1.38807387075025</v>
      </c>
      <c r="BS13867">
        <v>81539.6932720232</v>
      </c>
      <c r="BW13867" s="9">
        <v>13862</v>
      </c>
      <c r="BX13867">
        <f t="shared" si="746"/>
        <v>1</v>
      </c>
      <c r="BY13867">
        <f t="shared" si="747"/>
        <v>1</v>
      </c>
    </row>
    <row r="13868" spans="1:77">
      <c r="A13868" s="33">
        <v>13863</v>
      </c>
      <c r="BP13868">
        <v>0.83130536189402</v>
      </c>
      <c r="BQ13868">
        <v>11892.5766164264</v>
      </c>
      <c r="BR13868">
        <v>1.39945959449282</v>
      </c>
      <c r="BS13868">
        <v>73540.2155702612</v>
      </c>
      <c r="BW13868" s="9">
        <v>13863</v>
      </c>
      <c r="BX13868">
        <f t="shared" si="746"/>
        <v>1</v>
      </c>
      <c r="BY13868">
        <f t="shared" si="747"/>
        <v>1</v>
      </c>
    </row>
    <row r="13869" spans="1:77">
      <c r="A13869" s="33">
        <v>13864</v>
      </c>
      <c r="BP13869">
        <v>0.789978116098913</v>
      </c>
      <c r="BQ13869">
        <v>12565.6902387265</v>
      </c>
      <c r="BR13869">
        <v>1.34202781616973</v>
      </c>
      <c r="BS13869">
        <v>94482.4153531743</v>
      </c>
      <c r="BW13869" s="9">
        <v>13864</v>
      </c>
      <c r="BX13869">
        <f t="shared" si="746"/>
        <v>1</v>
      </c>
      <c r="BY13869">
        <f t="shared" si="747"/>
        <v>1</v>
      </c>
    </row>
    <row r="13870" spans="1:77">
      <c r="A13870" s="33">
        <v>13865</v>
      </c>
      <c r="BP13870">
        <v>0.841064112253075</v>
      </c>
      <c r="BQ13870">
        <v>16015.0804933039</v>
      </c>
      <c r="BR13870">
        <v>1.45107508494808</v>
      </c>
      <c r="BS13870">
        <v>100726.032248572</v>
      </c>
      <c r="BW13870" s="9">
        <v>13865</v>
      </c>
      <c r="BX13870">
        <f t="shared" si="746"/>
        <v>1</v>
      </c>
      <c r="BY13870">
        <f t="shared" si="747"/>
        <v>1</v>
      </c>
    </row>
    <row r="13871" spans="1:77">
      <c r="A13871" s="33">
        <v>13866</v>
      </c>
      <c r="BP13871">
        <v>0.842743286690231</v>
      </c>
      <c r="BQ13871">
        <v>13870.0409133196</v>
      </c>
      <c r="BR13871">
        <v>1.45038629213196</v>
      </c>
      <c r="BS13871">
        <v>77558.5412951405</v>
      </c>
      <c r="BW13871" s="9">
        <v>13866</v>
      </c>
      <c r="BX13871">
        <f t="shared" si="746"/>
        <v>1</v>
      </c>
      <c r="BY13871">
        <f t="shared" si="747"/>
        <v>1</v>
      </c>
    </row>
    <row r="13872" spans="1:77">
      <c r="A13872" s="33">
        <v>13867</v>
      </c>
      <c r="BP13872">
        <v>0.812972920185019</v>
      </c>
      <c r="BQ13872">
        <v>15047.6359521727</v>
      </c>
      <c r="BR13872">
        <v>1.38886191926467</v>
      </c>
      <c r="BS13872">
        <v>77753.3957169479</v>
      </c>
      <c r="BW13872" s="9">
        <v>13867</v>
      </c>
      <c r="BX13872">
        <f t="shared" si="746"/>
        <v>1</v>
      </c>
      <c r="BY13872">
        <f t="shared" si="747"/>
        <v>1</v>
      </c>
    </row>
    <row r="13873" spans="1:77">
      <c r="A13873" s="33">
        <v>13868</v>
      </c>
      <c r="BP13873">
        <v>0.833848241184314</v>
      </c>
      <c r="BQ13873">
        <v>14896.8656256656</v>
      </c>
      <c r="BR13873">
        <v>1.45905225313818</v>
      </c>
      <c r="BS13873">
        <v>80388.7572968956</v>
      </c>
      <c r="BW13873" s="9">
        <v>13868</v>
      </c>
      <c r="BX13873">
        <f t="shared" si="746"/>
        <v>1</v>
      </c>
      <c r="BY13873">
        <f t="shared" si="747"/>
        <v>1</v>
      </c>
    </row>
    <row r="13874" spans="1:77">
      <c r="A13874" s="33">
        <v>13869</v>
      </c>
      <c r="BP13874">
        <v>0.801006985849154</v>
      </c>
      <c r="BQ13874">
        <v>14479.006033904</v>
      </c>
      <c r="BR13874">
        <v>1.33747533174134</v>
      </c>
      <c r="BS13874">
        <v>77849.8514889292</v>
      </c>
      <c r="BW13874" s="9">
        <v>13869</v>
      </c>
      <c r="BX13874">
        <f t="shared" si="746"/>
        <v>1</v>
      </c>
      <c r="BY13874">
        <f t="shared" si="747"/>
        <v>1</v>
      </c>
    </row>
    <row r="13875" spans="1:77">
      <c r="A13875" s="33">
        <v>13870</v>
      </c>
      <c r="BP13875">
        <v>0.801458517929359</v>
      </c>
      <c r="BQ13875">
        <v>14193.9127592588</v>
      </c>
      <c r="BR13875">
        <v>1.40758201311779</v>
      </c>
      <c r="BS13875">
        <v>75497.5333810179</v>
      </c>
      <c r="BW13875" s="9">
        <v>13870</v>
      </c>
      <c r="BX13875">
        <f t="shared" si="746"/>
        <v>1</v>
      </c>
      <c r="BY13875">
        <f t="shared" si="747"/>
        <v>1</v>
      </c>
    </row>
    <row r="13876" spans="1:77">
      <c r="A13876" s="33">
        <v>13871</v>
      </c>
      <c r="BP13876">
        <v>0.846669888173366</v>
      </c>
      <c r="BQ13876">
        <v>11850.0460440891</v>
      </c>
      <c r="BR13876">
        <v>1.44356028196606</v>
      </c>
      <c r="BS13876">
        <v>94364.6036761462</v>
      </c>
      <c r="BW13876" s="9">
        <v>13871</v>
      </c>
      <c r="BX13876">
        <f t="shared" si="746"/>
        <v>1</v>
      </c>
      <c r="BY13876">
        <f t="shared" si="747"/>
        <v>1</v>
      </c>
    </row>
    <row r="13877" spans="1:77">
      <c r="A13877" s="33">
        <v>13872</v>
      </c>
      <c r="BP13877">
        <v>0.876334346534299</v>
      </c>
      <c r="BQ13877">
        <v>13135.8679208114</v>
      </c>
      <c r="BR13877">
        <v>1.51210370158088</v>
      </c>
      <c r="BS13877">
        <v>79002.9656125362</v>
      </c>
      <c r="BW13877" s="9">
        <v>13872</v>
      </c>
      <c r="BX13877">
        <f t="shared" si="746"/>
        <v>1</v>
      </c>
      <c r="BY13877">
        <f t="shared" si="747"/>
        <v>1</v>
      </c>
    </row>
    <row r="13878" spans="1:77">
      <c r="A13878" s="33">
        <v>13873</v>
      </c>
      <c r="BP13878">
        <v>0.744283346145532</v>
      </c>
      <c r="BQ13878">
        <v>20570.1357317061</v>
      </c>
      <c r="BR13878">
        <v>1.2388638588422</v>
      </c>
      <c r="BS13878">
        <v>87988.2115351358</v>
      </c>
      <c r="BW13878" s="9">
        <v>13873</v>
      </c>
      <c r="BX13878">
        <f t="shared" si="746"/>
        <v>1</v>
      </c>
      <c r="BY13878">
        <f t="shared" si="747"/>
        <v>1</v>
      </c>
    </row>
    <row r="13879" spans="1:77">
      <c r="A13879" s="33">
        <v>13874</v>
      </c>
      <c r="BP13879">
        <v>0.812313117939912</v>
      </c>
      <c r="BQ13879">
        <v>12323.5502995713</v>
      </c>
      <c r="BR13879">
        <v>1.41081391107948</v>
      </c>
      <c r="BS13879">
        <v>97031.4312847683</v>
      </c>
      <c r="BW13879" s="9">
        <v>13874</v>
      </c>
      <c r="BX13879">
        <f t="shared" si="746"/>
        <v>1</v>
      </c>
      <c r="BY13879">
        <f t="shared" si="747"/>
        <v>1</v>
      </c>
    </row>
    <row r="13880" spans="1:77">
      <c r="A13880" s="33">
        <v>13875</v>
      </c>
      <c r="BP13880">
        <v>0.83617348833437</v>
      </c>
      <c r="BQ13880">
        <v>13746.2311410321</v>
      </c>
      <c r="BR13880">
        <v>1.42176348302963</v>
      </c>
      <c r="BS13880">
        <v>98863.3821328595</v>
      </c>
      <c r="BW13880" s="9">
        <v>13875</v>
      </c>
      <c r="BX13880">
        <f t="shared" si="746"/>
        <v>1</v>
      </c>
      <c r="BY13880">
        <f t="shared" si="747"/>
        <v>1</v>
      </c>
    </row>
    <row r="13881" spans="1:77">
      <c r="A13881" s="33">
        <v>13876</v>
      </c>
      <c r="BP13881">
        <v>0.815225633605025</v>
      </c>
      <c r="BQ13881">
        <v>12537.8633350178</v>
      </c>
      <c r="BR13881">
        <v>1.40036130495801</v>
      </c>
      <c r="BS13881">
        <v>76043.64622227</v>
      </c>
      <c r="BW13881" s="9">
        <v>13876</v>
      </c>
      <c r="BX13881">
        <f t="shared" si="746"/>
        <v>1</v>
      </c>
      <c r="BY13881">
        <f t="shared" si="747"/>
        <v>1</v>
      </c>
    </row>
    <row r="13882" spans="1:77">
      <c r="A13882" s="33">
        <v>13877</v>
      </c>
      <c r="BP13882">
        <v>0.76028231354112</v>
      </c>
      <c r="BQ13882">
        <v>14475.3034283643</v>
      </c>
      <c r="BR13882">
        <v>1.27608330624811</v>
      </c>
      <c r="BS13882">
        <v>76927.3349972344</v>
      </c>
      <c r="BW13882" s="9">
        <v>13877</v>
      </c>
      <c r="BX13882">
        <f t="shared" si="746"/>
        <v>1</v>
      </c>
      <c r="BY13882">
        <f t="shared" si="747"/>
        <v>1</v>
      </c>
    </row>
    <row r="13883" spans="1:77">
      <c r="A13883" s="33">
        <v>13878</v>
      </c>
      <c r="BP13883">
        <v>0.812518710755324</v>
      </c>
      <c r="BQ13883">
        <v>15022.0921260782</v>
      </c>
      <c r="BR13883">
        <v>1.38382789216768</v>
      </c>
      <c r="BS13883">
        <v>98601.7960141741</v>
      </c>
      <c r="BW13883" s="9">
        <v>13878</v>
      </c>
      <c r="BX13883">
        <f t="shared" si="746"/>
        <v>1</v>
      </c>
      <c r="BY13883">
        <f t="shared" si="747"/>
        <v>1</v>
      </c>
    </row>
    <row r="13884" spans="1:77">
      <c r="A13884" s="33">
        <v>13879</v>
      </c>
      <c r="BP13884">
        <v>0.844348148413573</v>
      </c>
      <c r="BQ13884">
        <v>19372.1398235658</v>
      </c>
      <c r="BR13884">
        <v>1.47177214827679</v>
      </c>
      <c r="BS13884">
        <v>88986.9938892254</v>
      </c>
      <c r="BW13884" s="9">
        <v>13879</v>
      </c>
      <c r="BX13884">
        <f t="shared" si="746"/>
        <v>1</v>
      </c>
      <c r="BY13884">
        <f t="shared" si="747"/>
        <v>1</v>
      </c>
    </row>
    <row r="13885" spans="1:77">
      <c r="A13885" s="33">
        <v>13880</v>
      </c>
      <c r="BP13885">
        <v>0.76090245913151</v>
      </c>
      <c r="BQ13885">
        <v>14317.3039091735</v>
      </c>
      <c r="BR13885">
        <v>1.27101574168</v>
      </c>
      <c r="BS13885">
        <v>79867.7604933502</v>
      </c>
      <c r="BW13885" s="9">
        <v>13880</v>
      </c>
      <c r="BX13885">
        <f t="shared" si="746"/>
        <v>1</v>
      </c>
      <c r="BY13885">
        <f t="shared" si="747"/>
        <v>1</v>
      </c>
    </row>
    <row r="13886" spans="1:77">
      <c r="A13886" s="33">
        <v>13881</v>
      </c>
      <c r="BP13886">
        <v>0.794777120544683</v>
      </c>
      <c r="BQ13886">
        <v>10566.4311165296</v>
      </c>
      <c r="BR13886">
        <v>1.32825322745448</v>
      </c>
      <c r="BS13886">
        <v>91506.3752445376</v>
      </c>
      <c r="BW13886" s="9">
        <v>13881</v>
      </c>
      <c r="BX13886">
        <f t="shared" si="746"/>
        <v>1</v>
      </c>
      <c r="BY13886">
        <f t="shared" si="747"/>
        <v>1</v>
      </c>
    </row>
    <row r="13887" spans="1:77">
      <c r="A13887" s="33">
        <v>13882</v>
      </c>
      <c r="BP13887">
        <v>0.832510523608509</v>
      </c>
      <c r="BQ13887">
        <v>13253.844833687</v>
      </c>
      <c r="BR13887">
        <v>1.44419550815958</v>
      </c>
      <c r="BS13887">
        <v>77574.3337009845</v>
      </c>
      <c r="BW13887" s="9">
        <v>13882</v>
      </c>
      <c r="BX13887">
        <f t="shared" si="746"/>
        <v>1</v>
      </c>
      <c r="BY13887">
        <f t="shared" si="747"/>
        <v>1</v>
      </c>
    </row>
    <row r="13888" spans="1:77">
      <c r="A13888" s="33">
        <v>13883</v>
      </c>
      <c r="BP13888">
        <v>0.840753112481637</v>
      </c>
      <c r="BQ13888">
        <v>13139.3753010944</v>
      </c>
      <c r="BR13888">
        <v>1.44448367216805</v>
      </c>
      <c r="BS13888">
        <v>92653.2541315264</v>
      </c>
      <c r="BW13888" s="9">
        <v>13883</v>
      </c>
      <c r="BX13888">
        <f t="shared" si="746"/>
        <v>1</v>
      </c>
      <c r="BY13888">
        <f t="shared" si="747"/>
        <v>1</v>
      </c>
    </row>
    <row r="13889" spans="1:77">
      <c r="A13889" s="33">
        <v>13884</v>
      </c>
      <c r="BP13889">
        <v>0.783463557841888</v>
      </c>
      <c r="BQ13889">
        <v>20650.5717514686</v>
      </c>
      <c r="BR13889">
        <v>1.35071260414518</v>
      </c>
      <c r="BS13889">
        <v>83617.4402074293</v>
      </c>
      <c r="BW13889" s="9">
        <v>13884</v>
      </c>
      <c r="BX13889">
        <f t="shared" si="746"/>
        <v>1</v>
      </c>
      <c r="BY13889">
        <f t="shared" si="747"/>
        <v>1</v>
      </c>
    </row>
    <row r="13890" spans="1:77">
      <c r="A13890" s="33">
        <v>13885</v>
      </c>
      <c r="BP13890">
        <v>0.772724826543136</v>
      </c>
      <c r="BQ13890">
        <v>15540.1443585043</v>
      </c>
      <c r="BR13890">
        <v>1.28250340857185</v>
      </c>
      <c r="BS13890">
        <v>98578.7155689467</v>
      </c>
      <c r="BW13890" s="9">
        <v>13885</v>
      </c>
      <c r="BX13890">
        <f t="shared" si="746"/>
        <v>1</v>
      </c>
      <c r="BY13890">
        <f t="shared" si="747"/>
        <v>1</v>
      </c>
    </row>
    <row r="13891" spans="1:77">
      <c r="A13891" s="33">
        <v>13886</v>
      </c>
      <c r="BP13891">
        <v>0.821378204014796</v>
      </c>
      <c r="BQ13891">
        <v>13172.1359278043</v>
      </c>
      <c r="BR13891">
        <v>1.42812850054739</v>
      </c>
      <c r="BS13891">
        <v>76345.5748603405</v>
      </c>
      <c r="BW13891" s="9">
        <v>13886</v>
      </c>
      <c r="BX13891">
        <f t="shared" si="746"/>
        <v>1</v>
      </c>
      <c r="BY13891">
        <f t="shared" si="747"/>
        <v>1</v>
      </c>
    </row>
    <row r="13892" spans="1:77">
      <c r="A13892" s="33">
        <v>13887</v>
      </c>
      <c r="BP13892">
        <v>0.757834964242206</v>
      </c>
      <c r="BQ13892">
        <v>13003.4617467813</v>
      </c>
      <c r="BR13892">
        <v>1.28217200553737</v>
      </c>
      <c r="BS13892">
        <v>97183.6487303466</v>
      </c>
      <c r="BW13892" s="9">
        <v>13887</v>
      </c>
      <c r="BX13892">
        <f t="shared" si="746"/>
        <v>1</v>
      </c>
      <c r="BY13892">
        <f t="shared" si="747"/>
        <v>1</v>
      </c>
    </row>
    <row r="13893" spans="1:77">
      <c r="A13893" s="33">
        <v>13888</v>
      </c>
      <c r="BP13893">
        <v>0.819899340328992</v>
      </c>
      <c r="BQ13893">
        <v>13812.2287416595</v>
      </c>
      <c r="BR13893">
        <v>1.4350027069283</v>
      </c>
      <c r="BS13893">
        <v>77348.6054824319</v>
      </c>
      <c r="BW13893" s="9">
        <v>13888</v>
      </c>
      <c r="BX13893">
        <f t="shared" si="746"/>
        <v>1</v>
      </c>
      <c r="BY13893">
        <f t="shared" si="747"/>
        <v>1</v>
      </c>
    </row>
    <row r="13894" spans="1:77">
      <c r="A13894" s="33">
        <v>13889</v>
      </c>
      <c r="BP13894">
        <v>0.860038380989351</v>
      </c>
      <c r="BQ13894">
        <v>14539.819377089</v>
      </c>
      <c r="BR13894">
        <v>1.5018650707237</v>
      </c>
      <c r="BS13894">
        <v>81155.301677793</v>
      </c>
      <c r="BW13894" s="9">
        <v>13889</v>
      </c>
      <c r="BX13894">
        <f t="shared" si="746"/>
        <v>1</v>
      </c>
      <c r="BY13894">
        <f t="shared" si="747"/>
        <v>1</v>
      </c>
    </row>
    <row r="13895" spans="1:77">
      <c r="A13895" s="33">
        <v>13890</v>
      </c>
      <c r="BP13895">
        <v>0.81976683936412</v>
      </c>
      <c r="BQ13895">
        <v>16978.9262841183</v>
      </c>
      <c r="BR13895">
        <v>1.4146484201919</v>
      </c>
      <c r="BS13895">
        <v>82163.3758056617</v>
      </c>
      <c r="BW13895" s="9">
        <v>13890</v>
      </c>
      <c r="BX13895">
        <f t="shared" ref="BX13895:BX13958" si="748">IF(BU13895=MAX($BU13895:$BV13895),1,0)</f>
        <v>1</v>
      </c>
      <c r="BY13895">
        <f t="shared" ref="BY13895:BY13958" si="749">IF(BV13895=MAX($BU13895:$BV13895),1,0)</f>
        <v>1</v>
      </c>
    </row>
    <row r="13896" spans="1:77">
      <c r="A13896" s="33">
        <v>13891</v>
      </c>
      <c r="BP13896">
        <v>0.751082915596162</v>
      </c>
      <c r="BQ13896">
        <v>14575.6769622359</v>
      </c>
      <c r="BR13896">
        <v>1.28229960948183</v>
      </c>
      <c r="BS13896">
        <v>77309.6093845228</v>
      </c>
      <c r="BW13896" s="9">
        <v>13891</v>
      </c>
      <c r="BX13896">
        <f t="shared" si="748"/>
        <v>1</v>
      </c>
      <c r="BY13896">
        <f t="shared" si="749"/>
        <v>1</v>
      </c>
    </row>
    <row r="13897" spans="1:77">
      <c r="A13897" s="33">
        <v>13892</v>
      </c>
      <c r="BP13897">
        <v>0.799356874054095</v>
      </c>
      <c r="BQ13897">
        <v>13765.2084480791</v>
      </c>
      <c r="BR13897">
        <v>1.39441329120765</v>
      </c>
      <c r="BS13897">
        <v>78685.2368349118</v>
      </c>
      <c r="BW13897" s="9">
        <v>13892</v>
      </c>
      <c r="BX13897">
        <f t="shared" si="748"/>
        <v>1</v>
      </c>
      <c r="BY13897">
        <f t="shared" si="749"/>
        <v>1</v>
      </c>
    </row>
    <row r="13898" spans="1:77">
      <c r="A13898" s="33">
        <v>13893</v>
      </c>
      <c r="BP13898">
        <v>0.813701127255545</v>
      </c>
      <c r="BQ13898">
        <v>19274.8257269706</v>
      </c>
      <c r="BR13898">
        <v>1.39276281219514</v>
      </c>
      <c r="BS13898">
        <v>81655.1762313071</v>
      </c>
      <c r="BW13898" s="9">
        <v>13893</v>
      </c>
      <c r="BX13898">
        <f t="shared" si="748"/>
        <v>1</v>
      </c>
      <c r="BY13898">
        <f t="shared" si="749"/>
        <v>1</v>
      </c>
    </row>
    <row r="13899" spans="1:77">
      <c r="A13899" s="33">
        <v>13894</v>
      </c>
      <c r="BP13899">
        <v>0.79559600956555</v>
      </c>
      <c r="BQ13899">
        <v>13452.7124989624</v>
      </c>
      <c r="BR13899">
        <v>1.33774092459458</v>
      </c>
      <c r="BS13899">
        <v>76704.4044730269</v>
      </c>
      <c r="BW13899" s="9">
        <v>13894</v>
      </c>
      <c r="BX13899">
        <f t="shared" si="748"/>
        <v>1</v>
      </c>
      <c r="BY13899">
        <f t="shared" si="749"/>
        <v>1</v>
      </c>
    </row>
    <row r="13900" spans="1:77">
      <c r="A13900" s="33">
        <v>13895</v>
      </c>
      <c r="BP13900">
        <v>0.841322669334906</v>
      </c>
      <c r="BQ13900">
        <v>15918.350455114</v>
      </c>
      <c r="BR13900">
        <v>1.46891288180603</v>
      </c>
      <c r="BS13900">
        <v>82383.8549798492</v>
      </c>
      <c r="BW13900" s="9">
        <v>13895</v>
      </c>
      <c r="BX13900">
        <f t="shared" si="748"/>
        <v>1</v>
      </c>
      <c r="BY13900">
        <f t="shared" si="749"/>
        <v>1</v>
      </c>
    </row>
    <row r="13901" spans="1:77">
      <c r="A13901" s="33">
        <v>13896</v>
      </c>
      <c r="BP13901">
        <v>0.797431241557209</v>
      </c>
      <c r="BQ13901">
        <v>13523.8197857051</v>
      </c>
      <c r="BR13901">
        <v>1.37868749228991</v>
      </c>
      <c r="BS13901">
        <v>101374.496139484</v>
      </c>
      <c r="BW13901" s="9">
        <v>13896</v>
      </c>
      <c r="BX13901">
        <f t="shared" si="748"/>
        <v>1</v>
      </c>
      <c r="BY13901">
        <f t="shared" si="749"/>
        <v>1</v>
      </c>
    </row>
    <row r="13902" spans="1:77">
      <c r="A13902" s="33">
        <v>13897</v>
      </c>
      <c r="BP13902">
        <v>0.80463511350584</v>
      </c>
      <c r="BQ13902">
        <v>13168.8347198211</v>
      </c>
      <c r="BR13902">
        <v>1.38877704009434</v>
      </c>
      <c r="BS13902">
        <v>76487.940751441</v>
      </c>
      <c r="BW13902" s="9">
        <v>13897</v>
      </c>
      <c r="BX13902">
        <f t="shared" si="748"/>
        <v>1</v>
      </c>
      <c r="BY13902">
        <f t="shared" si="749"/>
        <v>1</v>
      </c>
    </row>
    <row r="13903" spans="1:77">
      <c r="A13903" s="33">
        <v>13898</v>
      </c>
      <c r="BP13903">
        <v>0.805189862519373</v>
      </c>
      <c r="BQ13903">
        <v>13836.9103687125</v>
      </c>
      <c r="BR13903">
        <v>1.38122872719065</v>
      </c>
      <c r="BS13903">
        <v>78402.6471218152</v>
      </c>
      <c r="BW13903" s="9">
        <v>13898</v>
      </c>
      <c r="BX13903">
        <f t="shared" si="748"/>
        <v>1</v>
      </c>
      <c r="BY13903">
        <f t="shared" si="749"/>
        <v>1</v>
      </c>
    </row>
    <row r="13904" spans="1:77">
      <c r="A13904" s="33">
        <v>13899</v>
      </c>
      <c r="BP13904">
        <v>0.843029194038431</v>
      </c>
      <c r="BQ13904">
        <v>16746.5655950905</v>
      </c>
      <c r="BR13904">
        <v>1.43613785215809</v>
      </c>
      <c r="BS13904">
        <v>83411.094590438</v>
      </c>
      <c r="BW13904" s="9">
        <v>13899</v>
      </c>
      <c r="BX13904">
        <f t="shared" si="748"/>
        <v>1</v>
      </c>
      <c r="BY13904">
        <f t="shared" si="749"/>
        <v>1</v>
      </c>
    </row>
    <row r="13905" spans="1:77">
      <c r="A13905" s="33">
        <v>13900</v>
      </c>
      <c r="BP13905">
        <v>0.731637655960724</v>
      </c>
      <c r="BQ13905">
        <v>14283.2393258073</v>
      </c>
      <c r="BR13905">
        <v>1.27067751827878</v>
      </c>
      <c r="BS13905">
        <v>82659.222419447</v>
      </c>
      <c r="BW13905" s="9">
        <v>13900</v>
      </c>
      <c r="BX13905">
        <f t="shared" si="748"/>
        <v>1</v>
      </c>
      <c r="BY13905">
        <f t="shared" si="749"/>
        <v>1</v>
      </c>
    </row>
    <row r="13906" spans="1:77">
      <c r="A13906" s="33">
        <v>13901</v>
      </c>
      <c r="BP13906">
        <v>0.815049898021939</v>
      </c>
      <c r="BQ13906">
        <v>15253.2960070627</v>
      </c>
      <c r="BR13906">
        <v>1.40487728348654</v>
      </c>
      <c r="BS13906">
        <v>82369.9012959687</v>
      </c>
      <c r="BW13906" s="9">
        <v>13901</v>
      </c>
      <c r="BX13906">
        <f t="shared" si="748"/>
        <v>1</v>
      </c>
      <c r="BY13906">
        <f t="shared" si="749"/>
        <v>1</v>
      </c>
    </row>
    <row r="13907" spans="1:77">
      <c r="A13907" s="33">
        <v>13902</v>
      </c>
      <c r="BP13907">
        <v>0.722686850720778</v>
      </c>
      <c r="BQ13907">
        <v>21500.6443115377</v>
      </c>
      <c r="BR13907">
        <v>1.20303447587687</v>
      </c>
      <c r="BS13907">
        <v>89330.1365606694</v>
      </c>
      <c r="BW13907" s="9">
        <v>13902</v>
      </c>
      <c r="BX13907">
        <f t="shared" si="748"/>
        <v>1</v>
      </c>
      <c r="BY13907">
        <f t="shared" si="749"/>
        <v>1</v>
      </c>
    </row>
    <row r="13908" spans="1:77">
      <c r="A13908" s="33">
        <v>13903</v>
      </c>
      <c r="BP13908">
        <v>0.842301254483341</v>
      </c>
      <c r="BQ13908">
        <v>11733.4579670393</v>
      </c>
      <c r="BR13908">
        <v>1.43938217204196</v>
      </c>
      <c r="BS13908">
        <v>75990.4369590805</v>
      </c>
      <c r="BW13908" s="9">
        <v>13903</v>
      </c>
      <c r="BX13908">
        <f t="shared" si="748"/>
        <v>1</v>
      </c>
      <c r="BY13908">
        <f t="shared" si="749"/>
        <v>1</v>
      </c>
    </row>
    <row r="13909" spans="1:77">
      <c r="A13909" s="33">
        <v>13904</v>
      </c>
      <c r="BP13909">
        <v>0.839487666565924</v>
      </c>
      <c r="BQ13909">
        <v>17740.6001461907</v>
      </c>
      <c r="BR13909">
        <v>1.45188807152804</v>
      </c>
      <c r="BS13909">
        <v>82630.6629469458</v>
      </c>
      <c r="BW13909" s="9">
        <v>13904</v>
      </c>
      <c r="BX13909">
        <f t="shared" si="748"/>
        <v>1</v>
      </c>
      <c r="BY13909">
        <f t="shared" si="749"/>
        <v>1</v>
      </c>
    </row>
    <row r="13910" spans="1:77">
      <c r="A13910" s="33">
        <v>13905</v>
      </c>
      <c r="BP13910">
        <v>0.805280256311963</v>
      </c>
      <c r="BQ13910">
        <v>13994.2848678776</v>
      </c>
      <c r="BR13910">
        <v>1.37830106183823</v>
      </c>
      <c r="BS13910">
        <v>77670.6263350126</v>
      </c>
      <c r="BW13910" s="9">
        <v>13905</v>
      </c>
      <c r="BX13910">
        <f t="shared" si="748"/>
        <v>1</v>
      </c>
      <c r="BY13910">
        <f t="shared" si="749"/>
        <v>1</v>
      </c>
    </row>
    <row r="13911" spans="1:77">
      <c r="A13911" s="33">
        <v>13906</v>
      </c>
      <c r="BP13911">
        <v>0.815325931604853</v>
      </c>
      <c r="BQ13911">
        <v>14272.7490346739</v>
      </c>
      <c r="BR13911">
        <v>1.41642214086768</v>
      </c>
      <c r="BS13911">
        <v>77424.2291971266</v>
      </c>
      <c r="BW13911" s="9">
        <v>13906</v>
      </c>
      <c r="BX13911">
        <f t="shared" si="748"/>
        <v>1</v>
      </c>
      <c r="BY13911">
        <f t="shared" si="749"/>
        <v>1</v>
      </c>
    </row>
    <row r="13912" spans="1:77">
      <c r="A13912" s="33">
        <v>13907</v>
      </c>
      <c r="BP13912">
        <v>0.766483500268287</v>
      </c>
      <c r="BQ13912">
        <v>13528.6596284884</v>
      </c>
      <c r="BR13912">
        <v>1.31397240543234</v>
      </c>
      <c r="BS13912">
        <v>98039.9122535642</v>
      </c>
      <c r="BW13912" s="9">
        <v>13907</v>
      </c>
      <c r="BX13912">
        <f t="shared" si="748"/>
        <v>1</v>
      </c>
      <c r="BY13912">
        <f t="shared" si="749"/>
        <v>1</v>
      </c>
    </row>
    <row r="13913" spans="1:77">
      <c r="A13913" s="33">
        <v>13908</v>
      </c>
      <c r="BP13913">
        <v>0.845131844857353</v>
      </c>
      <c r="BQ13913">
        <v>17459.3692893626</v>
      </c>
      <c r="BR13913">
        <v>1.4658872594917</v>
      </c>
      <c r="BS13913">
        <v>82881.9246658199</v>
      </c>
      <c r="BW13913" s="9">
        <v>13908</v>
      </c>
      <c r="BX13913">
        <f t="shared" si="748"/>
        <v>1</v>
      </c>
      <c r="BY13913">
        <f t="shared" si="749"/>
        <v>1</v>
      </c>
    </row>
    <row r="13914" spans="1:77">
      <c r="A13914" s="33">
        <v>13909</v>
      </c>
      <c r="BP13914">
        <v>0.785282166931828</v>
      </c>
      <c r="BQ13914">
        <v>12863.9107696769</v>
      </c>
      <c r="BR13914">
        <v>1.30379598135769</v>
      </c>
      <c r="BS13914">
        <v>75607.5654906011</v>
      </c>
      <c r="BW13914" s="9">
        <v>13909</v>
      </c>
      <c r="BX13914">
        <f t="shared" si="748"/>
        <v>1</v>
      </c>
      <c r="BY13914">
        <f t="shared" si="749"/>
        <v>1</v>
      </c>
    </row>
    <row r="13915" spans="1:77">
      <c r="A13915" s="33">
        <v>13910</v>
      </c>
      <c r="BP13915">
        <v>0.80222045255345</v>
      </c>
      <c r="BQ13915">
        <v>12536.4809556346</v>
      </c>
      <c r="BR13915">
        <v>1.35476591369223</v>
      </c>
      <c r="BS13915">
        <v>74643.5764215092</v>
      </c>
      <c r="BW13915" s="9">
        <v>13910</v>
      </c>
      <c r="BX13915">
        <f t="shared" si="748"/>
        <v>1</v>
      </c>
      <c r="BY13915">
        <f t="shared" si="749"/>
        <v>1</v>
      </c>
    </row>
    <row r="13916" spans="1:77">
      <c r="A13916" s="33">
        <v>13911</v>
      </c>
      <c r="BP13916">
        <v>0.770510702761276</v>
      </c>
      <c r="BQ13916">
        <v>14200.6639712222</v>
      </c>
      <c r="BR13916">
        <v>1.29378875377741</v>
      </c>
      <c r="BS13916">
        <v>78821.5473708464</v>
      </c>
      <c r="BW13916" s="9">
        <v>13911</v>
      </c>
      <c r="BX13916">
        <f t="shared" si="748"/>
        <v>1</v>
      </c>
      <c r="BY13916">
        <f t="shared" si="749"/>
        <v>1</v>
      </c>
    </row>
    <row r="13917" spans="1:77">
      <c r="A13917" s="33">
        <v>13912</v>
      </c>
      <c r="BP13917">
        <v>0.817035558134074</v>
      </c>
      <c r="BQ13917">
        <v>12189.1380480242</v>
      </c>
      <c r="BR13917">
        <v>1.38798340054493</v>
      </c>
      <c r="BS13917">
        <v>94495.0311540595</v>
      </c>
      <c r="BW13917" s="9">
        <v>13912</v>
      </c>
      <c r="BX13917">
        <f t="shared" si="748"/>
        <v>1</v>
      </c>
      <c r="BY13917">
        <f t="shared" si="749"/>
        <v>1</v>
      </c>
    </row>
    <row r="13918" spans="1:77">
      <c r="A13918" s="33">
        <v>13913</v>
      </c>
      <c r="BP13918">
        <v>0.828737251738971</v>
      </c>
      <c r="BQ13918">
        <v>14865.2682722702</v>
      </c>
      <c r="BR13918">
        <v>1.44704921832608</v>
      </c>
      <c r="BS13918">
        <v>81866.0213176891</v>
      </c>
      <c r="BW13918" s="9">
        <v>13913</v>
      </c>
      <c r="BX13918">
        <f t="shared" si="748"/>
        <v>1</v>
      </c>
      <c r="BY13918">
        <f t="shared" si="749"/>
        <v>1</v>
      </c>
    </row>
    <row r="13919" spans="1:77">
      <c r="A13919" s="33">
        <v>13914</v>
      </c>
      <c r="BP13919">
        <v>0.795398170956</v>
      </c>
      <c r="BQ13919">
        <v>12832.9061931738</v>
      </c>
      <c r="BR13919">
        <v>1.34440579755931</v>
      </c>
      <c r="BS13919">
        <v>77957.3762313167</v>
      </c>
      <c r="BW13919" s="9">
        <v>13914</v>
      </c>
      <c r="BX13919">
        <f t="shared" si="748"/>
        <v>1</v>
      </c>
      <c r="BY13919">
        <f t="shared" si="749"/>
        <v>1</v>
      </c>
    </row>
    <row r="13920" spans="1:77">
      <c r="A13920" s="33">
        <v>13915</v>
      </c>
      <c r="BP13920">
        <v>0.845150507385577</v>
      </c>
      <c r="BQ13920">
        <v>14783.2806703792</v>
      </c>
      <c r="BR13920">
        <v>1.49450067293218</v>
      </c>
      <c r="BS13920">
        <v>83737.4653891082</v>
      </c>
      <c r="BW13920" s="9">
        <v>13915</v>
      </c>
      <c r="BX13920">
        <f t="shared" si="748"/>
        <v>1</v>
      </c>
      <c r="BY13920">
        <f t="shared" si="749"/>
        <v>1</v>
      </c>
    </row>
    <row r="13921" spans="1:77">
      <c r="A13921" s="33">
        <v>13916</v>
      </c>
      <c r="BP13921">
        <v>0.848206041159346</v>
      </c>
      <c r="BQ13921">
        <v>13988.6569098718</v>
      </c>
      <c r="BR13921">
        <v>1.46993963321059</v>
      </c>
      <c r="BS13921">
        <v>78020.6668310076</v>
      </c>
      <c r="BW13921" s="9">
        <v>13916</v>
      </c>
      <c r="BX13921">
        <f t="shared" si="748"/>
        <v>1</v>
      </c>
      <c r="BY13921">
        <f t="shared" si="749"/>
        <v>1</v>
      </c>
    </row>
    <row r="13922" spans="1:77">
      <c r="A13922" s="33">
        <v>13917</v>
      </c>
      <c r="BP13922">
        <v>0.735456334774967</v>
      </c>
      <c r="BQ13922">
        <v>15072.1148426479</v>
      </c>
      <c r="BR13922">
        <v>1.22659843329613</v>
      </c>
      <c r="BS13922">
        <v>77918.9425110234</v>
      </c>
      <c r="BW13922" s="9">
        <v>13917</v>
      </c>
      <c r="BX13922">
        <f t="shared" si="748"/>
        <v>1</v>
      </c>
      <c r="BY13922">
        <f t="shared" si="749"/>
        <v>1</v>
      </c>
    </row>
    <row r="13923" spans="1:77">
      <c r="A13923" s="33">
        <v>13918</v>
      </c>
      <c r="BP13923">
        <v>0.773879336729848</v>
      </c>
      <c r="BQ13923">
        <v>19014.1294594829</v>
      </c>
      <c r="BR13923">
        <v>1.3322605169968</v>
      </c>
      <c r="BS13923">
        <v>105145.840260413</v>
      </c>
      <c r="BW13923" s="9">
        <v>13918</v>
      </c>
      <c r="BX13923">
        <f t="shared" si="748"/>
        <v>1</v>
      </c>
      <c r="BY13923">
        <f t="shared" si="749"/>
        <v>1</v>
      </c>
    </row>
    <row r="13924" spans="1:77">
      <c r="A13924" s="33">
        <v>13919</v>
      </c>
      <c r="BP13924">
        <v>0.825965717251086</v>
      </c>
      <c r="BQ13924">
        <v>15257.6646965505</v>
      </c>
      <c r="BR13924">
        <v>1.44153479985282</v>
      </c>
      <c r="BS13924">
        <v>78523.7508924783</v>
      </c>
      <c r="BW13924" s="9">
        <v>13919</v>
      </c>
      <c r="BX13924">
        <f t="shared" si="748"/>
        <v>1</v>
      </c>
      <c r="BY13924">
        <f t="shared" si="749"/>
        <v>1</v>
      </c>
    </row>
    <row r="13925" spans="1:77">
      <c r="A13925" s="33">
        <v>13920</v>
      </c>
      <c r="BP13925">
        <v>0.847769194508477</v>
      </c>
      <c r="BQ13925">
        <v>14112.0428940955</v>
      </c>
      <c r="BR13925">
        <v>1.46878974291545</v>
      </c>
      <c r="BS13925">
        <v>100364.941428662</v>
      </c>
      <c r="BW13925" s="9">
        <v>13920</v>
      </c>
      <c r="BX13925">
        <f t="shared" si="748"/>
        <v>1</v>
      </c>
      <c r="BY13925">
        <f t="shared" si="749"/>
        <v>1</v>
      </c>
    </row>
    <row r="13926" spans="1:77">
      <c r="A13926" s="33">
        <v>13921</v>
      </c>
      <c r="BP13926">
        <v>0.805108393033084</v>
      </c>
      <c r="BQ13926">
        <v>15933.9135346803</v>
      </c>
      <c r="BR13926">
        <v>1.36441659151209</v>
      </c>
      <c r="BS13926">
        <v>77241.0774077596</v>
      </c>
      <c r="BW13926" s="9">
        <v>13921</v>
      </c>
      <c r="BX13926">
        <f t="shared" si="748"/>
        <v>1</v>
      </c>
      <c r="BY13926">
        <f t="shared" si="749"/>
        <v>1</v>
      </c>
    </row>
    <row r="13927" spans="1:77">
      <c r="A13927" s="33">
        <v>13922</v>
      </c>
      <c r="BP13927">
        <v>0.76908436000396</v>
      </c>
      <c r="BQ13927">
        <v>14238.2271759805</v>
      </c>
      <c r="BR13927">
        <v>1.33809418085396</v>
      </c>
      <c r="BS13927">
        <v>100538.981489428</v>
      </c>
      <c r="BW13927" s="9">
        <v>13922</v>
      </c>
      <c r="BX13927">
        <f t="shared" si="748"/>
        <v>1</v>
      </c>
      <c r="BY13927">
        <f t="shared" si="749"/>
        <v>1</v>
      </c>
    </row>
    <row r="13928" spans="1:77">
      <c r="A13928" s="33">
        <v>13923</v>
      </c>
      <c r="BP13928">
        <v>0.825698438276207</v>
      </c>
      <c r="BQ13928">
        <v>12858.8040307909</v>
      </c>
      <c r="BR13928">
        <v>1.40062512876984</v>
      </c>
      <c r="BS13928">
        <v>74676.5217288063</v>
      </c>
      <c r="BW13928" s="9">
        <v>13923</v>
      </c>
      <c r="BX13928">
        <f t="shared" si="748"/>
        <v>1</v>
      </c>
      <c r="BY13928">
        <f t="shared" si="749"/>
        <v>1</v>
      </c>
    </row>
    <row r="13929" spans="1:77">
      <c r="A13929" s="33">
        <v>13924</v>
      </c>
      <c r="BP13929">
        <v>0.828601213306731</v>
      </c>
      <c r="BQ13929">
        <v>16729.7397193465</v>
      </c>
      <c r="BR13929">
        <v>1.43654835100111</v>
      </c>
      <c r="BS13929">
        <v>81646.2188263764</v>
      </c>
      <c r="BW13929" s="9">
        <v>13924</v>
      </c>
      <c r="BX13929">
        <f t="shared" si="748"/>
        <v>1</v>
      </c>
      <c r="BY13929">
        <f t="shared" si="749"/>
        <v>1</v>
      </c>
    </row>
    <row r="13930" spans="1:77">
      <c r="A13930" s="33">
        <v>13925</v>
      </c>
      <c r="BP13930">
        <v>0.819331053060882</v>
      </c>
      <c r="BQ13930">
        <v>14584.7554152907</v>
      </c>
      <c r="BR13930">
        <v>1.38588292270897</v>
      </c>
      <c r="BS13930">
        <v>78108.6941554867</v>
      </c>
      <c r="BW13930" s="9">
        <v>13925</v>
      </c>
      <c r="BX13930">
        <f t="shared" si="748"/>
        <v>1</v>
      </c>
      <c r="BY13930">
        <f t="shared" si="749"/>
        <v>1</v>
      </c>
    </row>
    <row r="13931" spans="1:77">
      <c r="A13931" s="33">
        <v>13926</v>
      </c>
      <c r="BP13931">
        <v>0.762644395375756</v>
      </c>
      <c r="BQ13931">
        <v>12692.3521040903</v>
      </c>
      <c r="BR13931">
        <v>1.32080542883578</v>
      </c>
      <c r="BS13931">
        <v>78887.2326305684</v>
      </c>
      <c r="BW13931" s="9">
        <v>13926</v>
      </c>
      <c r="BX13931">
        <f t="shared" si="748"/>
        <v>1</v>
      </c>
      <c r="BY13931">
        <f t="shared" si="749"/>
        <v>1</v>
      </c>
    </row>
    <row r="13932" spans="1:77">
      <c r="A13932" s="33">
        <v>13927</v>
      </c>
      <c r="BP13932">
        <v>0.831612222143917</v>
      </c>
      <c r="BQ13932">
        <v>12019.6236803904</v>
      </c>
      <c r="BR13932">
        <v>1.44112665387069</v>
      </c>
      <c r="BS13932">
        <v>74205.2642570181</v>
      </c>
      <c r="BW13932" s="9">
        <v>13927</v>
      </c>
      <c r="BX13932">
        <f t="shared" si="748"/>
        <v>1</v>
      </c>
      <c r="BY13932">
        <f t="shared" si="749"/>
        <v>1</v>
      </c>
    </row>
    <row r="13933" spans="1:77">
      <c r="A13933" s="33">
        <v>13928</v>
      </c>
      <c r="BP13933">
        <v>0.81128819357612</v>
      </c>
      <c r="BQ13933">
        <v>16829.4682643115</v>
      </c>
      <c r="BR13933">
        <v>1.4006413244748</v>
      </c>
      <c r="BS13933">
        <v>104936.951672896</v>
      </c>
      <c r="BW13933" s="9">
        <v>13928</v>
      </c>
      <c r="BX13933">
        <f t="shared" si="748"/>
        <v>1</v>
      </c>
      <c r="BY13933">
        <f t="shared" si="749"/>
        <v>1</v>
      </c>
    </row>
    <row r="13934" spans="1:77">
      <c r="A13934" s="33">
        <v>13929</v>
      </c>
      <c r="BP13934">
        <v>0.780201733289562</v>
      </c>
      <c r="BQ13934">
        <v>17849.240138617</v>
      </c>
      <c r="BR13934">
        <v>1.32517954540872</v>
      </c>
      <c r="BS13934">
        <v>81040.9949725985</v>
      </c>
      <c r="BW13934" s="9">
        <v>13929</v>
      </c>
      <c r="BX13934">
        <f t="shared" si="748"/>
        <v>1</v>
      </c>
      <c r="BY13934">
        <f t="shared" si="749"/>
        <v>1</v>
      </c>
    </row>
    <row r="13935" spans="1:77">
      <c r="A13935" s="33">
        <v>13930</v>
      </c>
      <c r="BP13935">
        <v>0.878285819714647</v>
      </c>
      <c r="BQ13935">
        <v>12904.6035506362</v>
      </c>
      <c r="BR13935">
        <v>1.55500682793454</v>
      </c>
      <c r="BS13935">
        <v>96498.7610016872</v>
      </c>
      <c r="BW13935" s="9">
        <v>13930</v>
      </c>
      <c r="BX13935">
        <f t="shared" si="748"/>
        <v>1</v>
      </c>
      <c r="BY13935">
        <f t="shared" si="749"/>
        <v>1</v>
      </c>
    </row>
    <row r="13936" spans="1:77">
      <c r="A13936" s="33">
        <v>13931</v>
      </c>
      <c r="BP13936">
        <v>0.809783938139659</v>
      </c>
      <c r="BQ13936">
        <v>15497.044374796</v>
      </c>
      <c r="BR13936">
        <v>1.38744216741424</v>
      </c>
      <c r="BS13936">
        <v>77630.3997462102</v>
      </c>
      <c r="BW13936" s="9">
        <v>13931</v>
      </c>
      <c r="BX13936">
        <f t="shared" si="748"/>
        <v>1</v>
      </c>
      <c r="BY13936">
        <f t="shared" si="749"/>
        <v>1</v>
      </c>
    </row>
    <row r="13937" spans="1:77">
      <c r="A13937" s="33">
        <v>13932</v>
      </c>
      <c r="BP13937">
        <v>0.767051911439228</v>
      </c>
      <c r="BQ13937">
        <v>12587.1200895715</v>
      </c>
      <c r="BR13937">
        <v>1.29090504325519</v>
      </c>
      <c r="BS13937">
        <v>76499.2348510954</v>
      </c>
      <c r="BW13937" s="9">
        <v>13932</v>
      </c>
      <c r="BX13937">
        <f t="shared" si="748"/>
        <v>1</v>
      </c>
      <c r="BY13937">
        <f t="shared" si="749"/>
        <v>1</v>
      </c>
    </row>
    <row r="13938" spans="1:77">
      <c r="A13938" s="33">
        <v>13933</v>
      </c>
      <c r="BP13938">
        <v>0.820516947570904</v>
      </c>
      <c r="BQ13938">
        <v>21154.9669941268</v>
      </c>
      <c r="BR13938">
        <v>1.42118030456811</v>
      </c>
      <c r="BS13938">
        <v>93617.4616351937</v>
      </c>
      <c r="BW13938" s="9">
        <v>13933</v>
      </c>
      <c r="BX13938">
        <f t="shared" si="748"/>
        <v>1</v>
      </c>
      <c r="BY13938">
        <f t="shared" si="749"/>
        <v>1</v>
      </c>
    </row>
    <row r="13939" spans="1:77">
      <c r="A13939" s="33">
        <v>13934</v>
      </c>
      <c r="BP13939">
        <v>0.796501800824993</v>
      </c>
      <c r="BQ13939">
        <v>15668.7163620314</v>
      </c>
      <c r="BR13939">
        <v>1.35063280619191</v>
      </c>
      <c r="BS13939">
        <v>78502.8850574697</v>
      </c>
      <c r="BW13939" s="9">
        <v>13934</v>
      </c>
      <c r="BX13939">
        <f t="shared" si="748"/>
        <v>1</v>
      </c>
      <c r="BY13939">
        <f t="shared" si="749"/>
        <v>1</v>
      </c>
    </row>
    <row r="13940" spans="1:77">
      <c r="A13940" s="33">
        <v>13935</v>
      </c>
      <c r="BP13940">
        <v>0.826132974583959</v>
      </c>
      <c r="BQ13940">
        <v>14882.758598386</v>
      </c>
      <c r="BR13940">
        <v>1.4453352066487</v>
      </c>
      <c r="BS13940">
        <v>99303.2961862623</v>
      </c>
      <c r="BW13940" s="9">
        <v>13935</v>
      </c>
      <c r="BX13940">
        <f t="shared" si="748"/>
        <v>1</v>
      </c>
      <c r="BY13940">
        <f t="shared" si="749"/>
        <v>1</v>
      </c>
    </row>
    <row r="13941" spans="1:77">
      <c r="A13941" s="33">
        <v>13936</v>
      </c>
      <c r="BP13941">
        <v>0.837490884090015</v>
      </c>
      <c r="BQ13941">
        <v>17513.3709598795</v>
      </c>
      <c r="BR13941">
        <v>1.43790445164983</v>
      </c>
      <c r="BS13941">
        <v>106136.508230399</v>
      </c>
      <c r="BW13941" s="9">
        <v>13936</v>
      </c>
      <c r="BX13941">
        <f t="shared" si="748"/>
        <v>1</v>
      </c>
      <c r="BY13941">
        <f t="shared" si="749"/>
        <v>1</v>
      </c>
    </row>
    <row r="13942" spans="1:77">
      <c r="A13942" s="33">
        <v>13937</v>
      </c>
      <c r="BP13942">
        <v>0.871355872637868</v>
      </c>
      <c r="BQ13942">
        <v>12827.3787784508</v>
      </c>
      <c r="BR13942">
        <v>1.51012728248156</v>
      </c>
      <c r="BS13942">
        <v>97166.4808984224</v>
      </c>
      <c r="BW13942" s="9">
        <v>13937</v>
      </c>
      <c r="BX13942">
        <f t="shared" si="748"/>
        <v>1</v>
      </c>
      <c r="BY13942">
        <f t="shared" si="749"/>
        <v>1</v>
      </c>
    </row>
    <row r="13943" spans="1:77">
      <c r="A13943" s="33">
        <v>13938</v>
      </c>
      <c r="BP13943">
        <v>0.815301744068377</v>
      </c>
      <c r="BQ13943">
        <v>13719.5059437359</v>
      </c>
      <c r="BR13943">
        <v>1.4049719091201</v>
      </c>
      <c r="BS13943">
        <v>78951.0743232187</v>
      </c>
      <c r="BW13943" s="9">
        <v>13938</v>
      </c>
      <c r="BX13943">
        <f t="shared" si="748"/>
        <v>1</v>
      </c>
      <c r="BY13943">
        <f t="shared" si="749"/>
        <v>1</v>
      </c>
    </row>
    <row r="13944" spans="1:77">
      <c r="A13944" s="33">
        <v>13939</v>
      </c>
      <c r="BP13944">
        <v>0.797677175333999</v>
      </c>
      <c r="BQ13944">
        <v>15411.9836314356</v>
      </c>
      <c r="BR13944">
        <v>1.36472781246494</v>
      </c>
      <c r="BS13944">
        <v>78917.1984560552</v>
      </c>
      <c r="BW13944" s="9">
        <v>13939</v>
      </c>
      <c r="BX13944">
        <f t="shared" si="748"/>
        <v>1</v>
      </c>
      <c r="BY13944">
        <f t="shared" si="749"/>
        <v>1</v>
      </c>
    </row>
    <row r="13945" spans="1:77">
      <c r="A13945" s="33">
        <v>13940</v>
      </c>
      <c r="BP13945">
        <v>0.797833552483487</v>
      </c>
      <c r="BQ13945">
        <v>13824.466361476</v>
      </c>
      <c r="BR13945">
        <v>1.34811196980148</v>
      </c>
      <c r="BS13945">
        <v>95361.7933316443</v>
      </c>
      <c r="BW13945" s="9">
        <v>13940</v>
      </c>
      <c r="BX13945">
        <f t="shared" si="748"/>
        <v>1</v>
      </c>
      <c r="BY13945">
        <f t="shared" si="749"/>
        <v>1</v>
      </c>
    </row>
    <row r="13946" spans="1:77">
      <c r="A13946" s="33">
        <v>13941</v>
      </c>
      <c r="BP13946">
        <v>0.844202961153543</v>
      </c>
      <c r="BQ13946">
        <v>19907.8907088948</v>
      </c>
      <c r="BR13946">
        <v>1.46101754052459</v>
      </c>
      <c r="BS13946">
        <v>91167.062385901</v>
      </c>
      <c r="BW13946" s="9">
        <v>13941</v>
      </c>
      <c r="BX13946">
        <f t="shared" si="748"/>
        <v>1</v>
      </c>
      <c r="BY13946">
        <f t="shared" si="749"/>
        <v>1</v>
      </c>
    </row>
    <row r="13947" spans="1:77">
      <c r="A13947" s="33">
        <v>13942</v>
      </c>
      <c r="BP13947">
        <v>0.760979307159301</v>
      </c>
      <c r="BQ13947">
        <v>15698.8905487496</v>
      </c>
      <c r="BR13947">
        <v>1.31075531173371</v>
      </c>
      <c r="BS13947">
        <v>100484.620687586</v>
      </c>
      <c r="BW13947" s="9">
        <v>13942</v>
      </c>
      <c r="BX13947">
        <f t="shared" si="748"/>
        <v>1</v>
      </c>
      <c r="BY13947">
        <f t="shared" si="749"/>
        <v>1</v>
      </c>
    </row>
    <row r="13948" spans="1:77">
      <c r="A13948" s="33">
        <v>13943</v>
      </c>
      <c r="BP13948">
        <v>0.782801665941348</v>
      </c>
      <c r="BQ13948">
        <v>16893.7540542403</v>
      </c>
      <c r="BR13948">
        <v>1.34007356149422</v>
      </c>
      <c r="BS13948">
        <v>82741.9628936485</v>
      </c>
      <c r="BW13948" s="9">
        <v>13943</v>
      </c>
      <c r="BX13948">
        <f t="shared" si="748"/>
        <v>1</v>
      </c>
      <c r="BY13948">
        <f t="shared" si="749"/>
        <v>1</v>
      </c>
    </row>
    <row r="13949" spans="1:77">
      <c r="A13949" s="33">
        <v>13944</v>
      </c>
      <c r="BP13949">
        <v>0.819084441066611</v>
      </c>
      <c r="BQ13949">
        <v>13239.6410531768</v>
      </c>
      <c r="BR13949">
        <v>1.41993119402639</v>
      </c>
      <c r="BS13949">
        <v>79511.6255315558</v>
      </c>
      <c r="BW13949" s="9">
        <v>13944</v>
      </c>
      <c r="BX13949">
        <f t="shared" si="748"/>
        <v>1</v>
      </c>
      <c r="BY13949">
        <f t="shared" si="749"/>
        <v>1</v>
      </c>
    </row>
    <row r="13950" spans="1:77">
      <c r="A13950" s="33">
        <v>13945</v>
      </c>
      <c r="BP13950">
        <v>0.821011509842995</v>
      </c>
      <c r="BQ13950">
        <v>14158.6998760359</v>
      </c>
      <c r="BR13950">
        <v>1.39296374976809</v>
      </c>
      <c r="BS13950">
        <v>81820.338990957</v>
      </c>
      <c r="BW13950" s="9">
        <v>13945</v>
      </c>
      <c r="BX13950">
        <f t="shared" si="748"/>
        <v>1</v>
      </c>
      <c r="BY13950">
        <f t="shared" si="749"/>
        <v>1</v>
      </c>
    </row>
    <row r="13951" spans="1:77">
      <c r="A13951" s="33">
        <v>13946</v>
      </c>
      <c r="BP13951">
        <v>0.784321502452677</v>
      </c>
      <c r="BQ13951">
        <v>13166.435814677</v>
      </c>
      <c r="BR13951">
        <v>1.3383576818832</v>
      </c>
      <c r="BS13951">
        <v>76710.8480307382</v>
      </c>
      <c r="BW13951" s="9">
        <v>13946</v>
      </c>
      <c r="BX13951">
        <f t="shared" si="748"/>
        <v>1</v>
      </c>
      <c r="BY13951">
        <f t="shared" si="749"/>
        <v>1</v>
      </c>
    </row>
    <row r="13952" spans="1:77">
      <c r="A13952" s="33">
        <v>13947</v>
      </c>
      <c r="BP13952">
        <v>0.753314834509338</v>
      </c>
      <c r="BQ13952">
        <v>15788.5424003887</v>
      </c>
      <c r="BR13952">
        <v>1.27382812383526</v>
      </c>
      <c r="BS13952">
        <v>80024.9071734026</v>
      </c>
      <c r="BW13952" s="9">
        <v>13947</v>
      </c>
      <c r="BX13952">
        <f t="shared" si="748"/>
        <v>1</v>
      </c>
      <c r="BY13952">
        <f t="shared" si="749"/>
        <v>1</v>
      </c>
    </row>
    <row r="13953" spans="1:77">
      <c r="A13953" s="33">
        <v>13948</v>
      </c>
      <c r="BP13953">
        <v>0.84334589551231</v>
      </c>
      <c r="BQ13953">
        <v>11588.6846755218</v>
      </c>
      <c r="BR13953">
        <v>1.47281583682019</v>
      </c>
      <c r="BS13953">
        <v>78022.8623504259</v>
      </c>
      <c r="BW13953" s="9">
        <v>13948</v>
      </c>
      <c r="BX13953">
        <f t="shared" si="748"/>
        <v>1</v>
      </c>
      <c r="BY13953">
        <f t="shared" si="749"/>
        <v>1</v>
      </c>
    </row>
    <row r="13954" spans="1:77">
      <c r="A13954" s="33">
        <v>13949</v>
      </c>
      <c r="BP13954">
        <v>0.818309237267561</v>
      </c>
      <c r="BQ13954">
        <v>13800.9692191063</v>
      </c>
      <c r="BR13954">
        <v>1.37512910835682</v>
      </c>
      <c r="BS13954">
        <v>77533.2436929693</v>
      </c>
      <c r="BW13954" s="9">
        <v>13949</v>
      </c>
      <c r="BX13954">
        <f t="shared" si="748"/>
        <v>1</v>
      </c>
      <c r="BY13954">
        <f t="shared" si="749"/>
        <v>1</v>
      </c>
    </row>
    <row r="13955" spans="1:77">
      <c r="A13955" s="33">
        <v>13950</v>
      </c>
      <c r="BP13955">
        <v>0.812657736904758</v>
      </c>
      <c r="BQ13955">
        <v>13121.1603208669</v>
      </c>
      <c r="BR13955">
        <v>1.3864564026648</v>
      </c>
      <c r="BS13955">
        <v>76453.2502287964</v>
      </c>
      <c r="BW13955" s="9">
        <v>13950</v>
      </c>
      <c r="BX13955">
        <f t="shared" si="748"/>
        <v>1</v>
      </c>
      <c r="BY13955">
        <f t="shared" si="749"/>
        <v>1</v>
      </c>
    </row>
    <row r="13956" spans="1:77">
      <c r="A13956" s="33">
        <v>13951</v>
      </c>
      <c r="BP13956">
        <v>0.751173222346439</v>
      </c>
      <c r="BQ13956">
        <v>14073.6539120066</v>
      </c>
      <c r="BR13956">
        <v>1.27027602462155</v>
      </c>
      <c r="BS13956">
        <v>76889.8073652384</v>
      </c>
      <c r="BW13956" s="9">
        <v>13951</v>
      </c>
      <c r="BX13956">
        <f t="shared" si="748"/>
        <v>1</v>
      </c>
      <c r="BY13956">
        <f t="shared" si="749"/>
        <v>1</v>
      </c>
    </row>
    <row r="13957" spans="1:77">
      <c r="A13957" s="33">
        <v>13952</v>
      </c>
      <c r="BP13957">
        <v>0.784527271757906</v>
      </c>
      <c r="BQ13957">
        <v>14308.4723708302</v>
      </c>
      <c r="BR13957">
        <v>1.33739373266277</v>
      </c>
      <c r="BS13957">
        <v>78093.1535901513</v>
      </c>
      <c r="BW13957" s="9">
        <v>13952</v>
      </c>
      <c r="BX13957">
        <f t="shared" si="748"/>
        <v>1</v>
      </c>
      <c r="BY13957">
        <f t="shared" si="749"/>
        <v>1</v>
      </c>
    </row>
    <row r="13958" spans="1:77">
      <c r="A13958" s="33">
        <v>13953</v>
      </c>
      <c r="BP13958">
        <v>0.799847151104556</v>
      </c>
      <c r="BQ13958">
        <v>12757.923970696</v>
      </c>
      <c r="BR13958">
        <v>1.38802146380571</v>
      </c>
      <c r="BS13958">
        <v>98301.572189328</v>
      </c>
      <c r="BW13958" s="9">
        <v>13953</v>
      </c>
      <c r="BX13958">
        <f t="shared" si="748"/>
        <v>1</v>
      </c>
      <c r="BY13958">
        <f t="shared" si="749"/>
        <v>1</v>
      </c>
    </row>
    <row r="13959" spans="1:77">
      <c r="A13959" s="33">
        <v>13954</v>
      </c>
      <c r="BP13959">
        <v>0.796136233865839</v>
      </c>
      <c r="BQ13959">
        <v>17041.5607334933</v>
      </c>
      <c r="BR13959">
        <v>1.35561116139305</v>
      </c>
      <c r="BS13959">
        <v>84562.8037912783</v>
      </c>
      <c r="BW13959" s="9">
        <v>13954</v>
      </c>
      <c r="BX13959">
        <f t="shared" ref="BX13959:BX14022" si="750">IF(BU13959=MAX($BU13959:$BV13959),1,0)</f>
        <v>1</v>
      </c>
      <c r="BY13959">
        <f t="shared" ref="BY13959:BY14022" si="751">IF(BV13959=MAX($BU13959:$BV13959),1,0)</f>
        <v>1</v>
      </c>
    </row>
    <row r="13960" spans="1:77">
      <c r="A13960" s="33">
        <v>13955</v>
      </c>
      <c r="BP13960">
        <v>0.80291464625459</v>
      </c>
      <c r="BQ13960">
        <v>16685.3293814183</v>
      </c>
      <c r="BR13960">
        <v>1.34679176215682</v>
      </c>
      <c r="BS13960">
        <v>82843.8109148817</v>
      </c>
      <c r="BW13960" s="9">
        <v>13955</v>
      </c>
      <c r="BX13960">
        <f t="shared" si="750"/>
        <v>1</v>
      </c>
      <c r="BY13960">
        <f t="shared" si="751"/>
        <v>1</v>
      </c>
    </row>
    <row r="13961" spans="1:77">
      <c r="A13961" s="33">
        <v>13956</v>
      </c>
      <c r="BP13961">
        <v>0.800371007747546</v>
      </c>
      <c r="BQ13961">
        <v>12206.9221019406</v>
      </c>
      <c r="BR13961">
        <v>1.32952661371885</v>
      </c>
      <c r="BS13961">
        <v>76145.2829312781</v>
      </c>
      <c r="BW13961" s="9">
        <v>13956</v>
      </c>
      <c r="BX13961">
        <f t="shared" si="750"/>
        <v>1</v>
      </c>
      <c r="BY13961">
        <f t="shared" si="751"/>
        <v>1</v>
      </c>
    </row>
    <row r="13962" spans="1:77">
      <c r="A13962" s="33">
        <v>13957</v>
      </c>
      <c r="BP13962">
        <v>0.752862961091547</v>
      </c>
      <c r="BQ13962">
        <v>18805.4883313718</v>
      </c>
      <c r="BR13962">
        <v>1.29630951381082</v>
      </c>
      <c r="BS13962">
        <v>103922.014590258</v>
      </c>
      <c r="BW13962" s="9">
        <v>13957</v>
      </c>
      <c r="BX13962">
        <f t="shared" si="750"/>
        <v>1</v>
      </c>
      <c r="BY13962">
        <f t="shared" si="751"/>
        <v>1</v>
      </c>
    </row>
    <row r="13963" spans="1:77">
      <c r="A13963" s="33">
        <v>13958</v>
      </c>
      <c r="BP13963">
        <v>0.787107069105717</v>
      </c>
      <c r="BQ13963">
        <v>14488.2557681976</v>
      </c>
      <c r="BR13963">
        <v>1.35811207207868</v>
      </c>
      <c r="BS13963">
        <v>99540.6686784153</v>
      </c>
      <c r="BW13963" s="9">
        <v>13958</v>
      </c>
      <c r="BX13963">
        <f t="shared" si="750"/>
        <v>1</v>
      </c>
      <c r="BY13963">
        <f t="shared" si="751"/>
        <v>1</v>
      </c>
    </row>
    <row r="13964" spans="1:77">
      <c r="A13964" s="33">
        <v>13959</v>
      </c>
      <c r="BP13964">
        <v>0.833236694460274</v>
      </c>
      <c r="BQ13964">
        <v>11816.5389379107</v>
      </c>
      <c r="BR13964">
        <v>1.43428410177132</v>
      </c>
      <c r="BS13964">
        <v>73863.8995853172</v>
      </c>
      <c r="BW13964" s="9">
        <v>13959</v>
      </c>
      <c r="BX13964">
        <f t="shared" si="750"/>
        <v>1</v>
      </c>
      <c r="BY13964">
        <f t="shared" si="751"/>
        <v>1</v>
      </c>
    </row>
    <row r="13965" spans="1:77">
      <c r="A13965" s="33">
        <v>13960</v>
      </c>
      <c r="BP13965">
        <v>0.792756953400446</v>
      </c>
      <c r="BQ13965">
        <v>14442.8785378443</v>
      </c>
      <c r="BR13965">
        <v>1.36564184840283</v>
      </c>
      <c r="BS13965">
        <v>77264.0227243248</v>
      </c>
      <c r="BW13965" s="9">
        <v>13960</v>
      </c>
      <c r="BX13965">
        <f t="shared" si="750"/>
        <v>1</v>
      </c>
      <c r="BY13965">
        <f t="shared" si="751"/>
        <v>1</v>
      </c>
    </row>
    <row r="13966" spans="1:77">
      <c r="A13966" s="33">
        <v>13961</v>
      </c>
      <c r="BP13966">
        <v>0.796215950137359</v>
      </c>
      <c r="BQ13966">
        <v>14652.0281173696</v>
      </c>
      <c r="BR13966">
        <v>1.39163551817895</v>
      </c>
      <c r="BS13966">
        <v>77879.485852614</v>
      </c>
      <c r="BW13966" s="9">
        <v>13961</v>
      </c>
      <c r="BX13966">
        <f t="shared" si="750"/>
        <v>1</v>
      </c>
      <c r="BY13966">
        <f t="shared" si="751"/>
        <v>1</v>
      </c>
    </row>
    <row r="13967" spans="1:77">
      <c r="A13967" s="33">
        <v>13962</v>
      </c>
      <c r="BP13967">
        <v>0.824748861228874</v>
      </c>
      <c r="BQ13967">
        <v>20591.1683267781</v>
      </c>
      <c r="BR13967">
        <v>1.41037733315509</v>
      </c>
      <c r="BS13967">
        <v>109012.064218978</v>
      </c>
      <c r="BW13967" s="9">
        <v>13962</v>
      </c>
      <c r="BX13967">
        <f t="shared" si="750"/>
        <v>1</v>
      </c>
      <c r="BY13967">
        <f t="shared" si="751"/>
        <v>1</v>
      </c>
    </row>
    <row r="13968" spans="1:77">
      <c r="A13968" s="33">
        <v>13963</v>
      </c>
      <c r="BP13968">
        <v>0.870300127261209</v>
      </c>
      <c r="BQ13968">
        <v>15802.9287695274</v>
      </c>
      <c r="BR13968">
        <v>1.52591018878182</v>
      </c>
      <c r="BS13968">
        <v>84090.2531139298</v>
      </c>
      <c r="BW13968" s="9">
        <v>13963</v>
      </c>
      <c r="BX13968">
        <f t="shared" si="750"/>
        <v>1</v>
      </c>
      <c r="BY13968">
        <f t="shared" si="751"/>
        <v>1</v>
      </c>
    </row>
    <row r="13969" spans="1:77">
      <c r="A13969" s="33">
        <v>13964</v>
      </c>
      <c r="BP13969">
        <v>0.808088515054843</v>
      </c>
      <c r="BQ13969">
        <v>15066.3058609132</v>
      </c>
      <c r="BR13969">
        <v>1.39971116168436</v>
      </c>
      <c r="BS13969">
        <v>99446.7682778171</v>
      </c>
      <c r="BW13969" s="9">
        <v>13964</v>
      </c>
      <c r="BX13969">
        <f t="shared" si="750"/>
        <v>1</v>
      </c>
      <c r="BY13969">
        <f t="shared" si="751"/>
        <v>1</v>
      </c>
    </row>
    <row r="13970" spans="1:77">
      <c r="A13970" s="33">
        <v>13965</v>
      </c>
      <c r="BP13970">
        <v>0.798661250322464</v>
      </c>
      <c r="BQ13970">
        <v>11180.8085335868</v>
      </c>
      <c r="BR13970">
        <v>1.37591563441254</v>
      </c>
      <c r="BS13970">
        <v>74504.7800357243</v>
      </c>
      <c r="BW13970" s="9">
        <v>13965</v>
      </c>
      <c r="BX13970">
        <f t="shared" si="750"/>
        <v>1</v>
      </c>
      <c r="BY13970">
        <f t="shared" si="751"/>
        <v>1</v>
      </c>
    </row>
    <row r="13971" spans="1:77">
      <c r="A13971" s="33">
        <v>13966</v>
      </c>
      <c r="BP13971">
        <v>0.777813141730719</v>
      </c>
      <c r="BQ13971">
        <v>12847.0693884188</v>
      </c>
      <c r="BR13971">
        <v>1.34361780370845</v>
      </c>
      <c r="BS13971">
        <v>77472.3992669721</v>
      </c>
      <c r="BW13971" s="9">
        <v>13966</v>
      </c>
      <c r="BX13971">
        <f t="shared" si="750"/>
        <v>1</v>
      </c>
      <c r="BY13971">
        <f t="shared" si="751"/>
        <v>1</v>
      </c>
    </row>
    <row r="13972" spans="1:77">
      <c r="A13972" s="33">
        <v>13967</v>
      </c>
      <c r="BP13972">
        <v>0.817796931168922</v>
      </c>
      <c r="BQ13972">
        <v>14091.2241706041</v>
      </c>
      <c r="BR13972">
        <v>1.36773100524955</v>
      </c>
      <c r="BS13972">
        <v>95952.3666900211</v>
      </c>
      <c r="BW13972" s="9">
        <v>13967</v>
      </c>
      <c r="BX13972">
        <f t="shared" si="750"/>
        <v>1</v>
      </c>
      <c r="BY13972">
        <f t="shared" si="751"/>
        <v>1</v>
      </c>
    </row>
    <row r="13973" spans="1:77">
      <c r="A13973" s="33">
        <v>13968</v>
      </c>
      <c r="BP13973">
        <v>0.818276354180366</v>
      </c>
      <c r="BQ13973">
        <v>18194.0115618083</v>
      </c>
      <c r="BR13973">
        <v>1.41793118875676</v>
      </c>
      <c r="BS13973">
        <v>86102.5108321349</v>
      </c>
      <c r="BW13973" s="9">
        <v>13968</v>
      </c>
      <c r="BX13973">
        <f t="shared" si="750"/>
        <v>1</v>
      </c>
      <c r="BY13973">
        <f t="shared" si="751"/>
        <v>1</v>
      </c>
    </row>
    <row r="13974" spans="1:77">
      <c r="A13974" s="33">
        <v>13969</v>
      </c>
      <c r="BP13974">
        <v>0.799303281258853</v>
      </c>
      <c r="BQ13974">
        <v>16773.0580638469</v>
      </c>
      <c r="BR13974">
        <v>1.37375286213217</v>
      </c>
      <c r="BS13974">
        <v>83627.5965455594</v>
      </c>
      <c r="BW13974" s="9">
        <v>13969</v>
      </c>
      <c r="BX13974">
        <f t="shared" si="750"/>
        <v>1</v>
      </c>
      <c r="BY13974">
        <f t="shared" si="751"/>
        <v>1</v>
      </c>
    </row>
    <row r="13975" spans="1:77">
      <c r="A13975" s="33">
        <v>13970</v>
      </c>
      <c r="BP13975">
        <v>0.824214077140684</v>
      </c>
      <c r="BQ13975">
        <v>14054.5941690829</v>
      </c>
      <c r="BR13975">
        <v>1.44015029913367</v>
      </c>
      <c r="BS13975">
        <v>80523.7804483568</v>
      </c>
      <c r="BW13975" s="9">
        <v>13970</v>
      </c>
      <c r="BX13975">
        <f t="shared" si="750"/>
        <v>1</v>
      </c>
      <c r="BY13975">
        <f t="shared" si="751"/>
        <v>1</v>
      </c>
    </row>
    <row r="13976" spans="1:77">
      <c r="A13976" s="33">
        <v>13971</v>
      </c>
      <c r="BP13976">
        <v>0.818440214007416</v>
      </c>
      <c r="BQ13976">
        <v>12877.4250302228</v>
      </c>
      <c r="BR13976">
        <v>1.4005549958304</v>
      </c>
      <c r="BS13976">
        <v>94860.0496968028</v>
      </c>
      <c r="BW13976" s="9">
        <v>13971</v>
      </c>
      <c r="BX13976">
        <f t="shared" si="750"/>
        <v>1</v>
      </c>
      <c r="BY13976">
        <f t="shared" si="751"/>
        <v>1</v>
      </c>
    </row>
    <row r="13977" spans="1:77">
      <c r="A13977" s="33">
        <v>13972</v>
      </c>
      <c r="BP13977">
        <v>0.817042580927475</v>
      </c>
      <c r="BQ13977">
        <v>13059.074658954</v>
      </c>
      <c r="BR13977">
        <v>1.37148047421146</v>
      </c>
      <c r="BS13977">
        <v>95774.1303491619</v>
      </c>
      <c r="BW13977" s="9">
        <v>13972</v>
      </c>
      <c r="BX13977">
        <f t="shared" si="750"/>
        <v>1</v>
      </c>
      <c r="BY13977">
        <f t="shared" si="751"/>
        <v>1</v>
      </c>
    </row>
    <row r="13978" spans="1:77">
      <c r="A13978" s="33">
        <v>13973</v>
      </c>
      <c r="BP13978">
        <v>0.816108440399803</v>
      </c>
      <c r="BQ13978">
        <v>13743.329780975</v>
      </c>
      <c r="BR13978">
        <v>1.4114306378081</v>
      </c>
      <c r="BS13978">
        <v>78573.0356287553</v>
      </c>
      <c r="BW13978" s="9">
        <v>13973</v>
      </c>
      <c r="BX13978">
        <f t="shared" si="750"/>
        <v>1</v>
      </c>
      <c r="BY13978">
        <f t="shared" si="751"/>
        <v>1</v>
      </c>
    </row>
    <row r="13979" spans="1:77">
      <c r="A13979" s="33">
        <v>13974</v>
      </c>
      <c r="BP13979">
        <v>0.855588991672843</v>
      </c>
      <c r="BQ13979">
        <v>18106.6841756017</v>
      </c>
      <c r="BR13979">
        <v>1.4730573596755</v>
      </c>
      <c r="BS13979">
        <v>82168.8202181183</v>
      </c>
      <c r="BW13979" s="9">
        <v>13974</v>
      </c>
      <c r="BX13979">
        <f t="shared" si="750"/>
        <v>1</v>
      </c>
      <c r="BY13979">
        <f t="shared" si="751"/>
        <v>1</v>
      </c>
    </row>
    <row r="13980" spans="1:77">
      <c r="A13980" s="33">
        <v>13975</v>
      </c>
      <c r="BP13980">
        <v>0.800452593496091</v>
      </c>
      <c r="BQ13980">
        <v>14039.185387943</v>
      </c>
      <c r="BR13980">
        <v>1.38550184545333</v>
      </c>
      <c r="BS13980">
        <v>97153.0904500066</v>
      </c>
      <c r="BW13980" s="9">
        <v>13975</v>
      </c>
      <c r="BX13980">
        <f t="shared" si="750"/>
        <v>1</v>
      </c>
      <c r="BY13980">
        <f t="shared" si="751"/>
        <v>1</v>
      </c>
    </row>
    <row r="13981" spans="1:77">
      <c r="A13981" s="33">
        <v>13976</v>
      </c>
      <c r="BP13981">
        <v>0.83378779613531</v>
      </c>
      <c r="BQ13981">
        <v>23267.731576768</v>
      </c>
      <c r="BR13981">
        <v>1.44535047813822</v>
      </c>
      <c r="BS13981">
        <v>96767.6578573719</v>
      </c>
      <c r="BW13981" s="9">
        <v>13976</v>
      </c>
      <c r="BX13981">
        <f t="shared" si="750"/>
        <v>1</v>
      </c>
      <c r="BY13981">
        <f t="shared" si="751"/>
        <v>1</v>
      </c>
    </row>
    <row r="13982" spans="1:77">
      <c r="A13982" s="33">
        <v>13977</v>
      </c>
      <c r="BP13982">
        <v>0.835760459261453</v>
      </c>
      <c r="BQ13982">
        <v>11612.3358597621</v>
      </c>
      <c r="BR13982">
        <v>1.40774790080652</v>
      </c>
      <c r="BS13982">
        <v>93861.707885855</v>
      </c>
      <c r="BW13982" s="9">
        <v>13977</v>
      </c>
      <c r="BX13982">
        <f t="shared" si="750"/>
        <v>1</v>
      </c>
      <c r="BY13982">
        <f t="shared" si="751"/>
        <v>1</v>
      </c>
    </row>
    <row r="13983" spans="1:77">
      <c r="A13983" s="33">
        <v>13978</v>
      </c>
      <c r="BP13983">
        <v>0.781182027652679</v>
      </c>
      <c r="BQ13983">
        <v>15254.3315363715</v>
      </c>
      <c r="BR13983">
        <v>1.33385592560942</v>
      </c>
      <c r="BS13983">
        <v>82589.7369645577</v>
      </c>
      <c r="BW13983" s="9">
        <v>13978</v>
      </c>
      <c r="BX13983">
        <f t="shared" si="750"/>
        <v>1</v>
      </c>
      <c r="BY13983">
        <f t="shared" si="751"/>
        <v>1</v>
      </c>
    </row>
    <row r="13984" spans="1:77">
      <c r="A13984" s="33">
        <v>13979</v>
      </c>
      <c r="BP13984">
        <v>0.863490039638624</v>
      </c>
      <c r="BQ13984">
        <v>11605.1958865128</v>
      </c>
      <c r="BR13984">
        <v>1.50029435292144</v>
      </c>
      <c r="BS13984">
        <v>74867.01574304</v>
      </c>
      <c r="BW13984" s="9">
        <v>13979</v>
      </c>
      <c r="BX13984">
        <f t="shared" si="750"/>
        <v>1</v>
      </c>
      <c r="BY13984">
        <f t="shared" si="751"/>
        <v>1</v>
      </c>
    </row>
    <row r="13985" spans="1:77">
      <c r="A13985" s="33">
        <v>13980</v>
      </c>
      <c r="BP13985">
        <v>0.805339442371498</v>
      </c>
      <c r="BQ13985">
        <v>15122.3342197149</v>
      </c>
      <c r="BR13985">
        <v>1.36697158890931</v>
      </c>
      <c r="BS13985">
        <v>95739.186699664</v>
      </c>
      <c r="BW13985" s="9">
        <v>13980</v>
      </c>
      <c r="BX13985">
        <f t="shared" si="750"/>
        <v>1</v>
      </c>
      <c r="BY13985">
        <f t="shared" si="751"/>
        <v>1</v>
      </c>
    </row>
    <row r="13986" spans="1:77">
      <c r="A13986" s="33">
        <v>13981</v>
      </c>
      <c r="BP13986">
        <v>0.748288712588626</v>
      </c>
      <c r="BQ13986">
        <v>16672.3269922996</v>
      </c>
      <c r="BR13986">
        <v>1.25047189522122</v>
      </c>
      <c r="BS13986">
        <v>97502.2940264643</v>
      </c>
      <c r="BW13986" s="9">
        <v>13981</v>
      </c>
      <c r="BX13986">
        <f t="shared" si="750"/>
        <v>1</v>
      </c>
      <c r="BY13986">
        <f t="shared" si="751"/>
        <v>1</v>
      </c>
    </row>
    <row r="13987" spans="1:77">
      <c r="A13987" s="33">
        <v>13982</v>
      </c>
      <c r="BP13987">
        <v>0.800841868349872</v>
      </c>
      <c r="BQ13987">
        <v>12911.5152124732</v>
      </c>
      <c r="BR13987">
        <v>1.38401873651019</v>
      </c>
      <c r="BS13987">
        <v>76992.2962361189</v>
      </c>
      <c r="BW13987" s="9">
        <v>13982</v>
      </c>
      <c r="BX13987">
        <f t="shared" si="750"/>
        <v>1</v>
      </c>
      <c r="BY13987">
        <f t="shared" si="751"/>
        <v>1</v>
      </c>
    </row>
    <row r="13988" spans="1:77">
      <c r="A13988" s="33">
        <v>13983</v>
      </c>
      <c r="BP13988">
        <v>0.796607256456905</v>
      </c>
      <c r="BQ13988">
        <v>17027.9346838824</v>
      </c>
      <c r="BR13988">
        <v>1.38117495852365</v>
      </c>
      <c r="BS13988">
        <v>83685.1462962822</v>
      </c>
      <c r="BW13988" s="9">
        <v>13983</v>
      </c>
      <c r="BX13988">
        <f t="shared" si="750"/>
        <v>1</v>
      </c>
      <c r="BY13988">
        <f t="shared" si="751"/>
        <v>1</v>
      </c>
    </row>
    <row r="13989" spans="1:77">
      <c r="A13989" s="33">
        <v>13984</v>
      </c>
      <c r="BP13989">
        <v>0.774282125472109</v>
      </c>
      <c r="BQ13989">
        <v>17265.2100375212</v>
      </c>
      <c r="BR13989">
        <v>1.33144731012449</v>
      </c>
      <c r="BS13989">
        <v>104700.120279063</v>
      </c>
      <c r="BW13989" s="9">
        <v>13984</v>
      </c>
      <c r="BX13989">
        <f t="shared" si="750"/>
        <v>1</v>
      </c>
      <c r="BY13989">
        <f t="shared" si="751"/>
        <v>1</v>
      </c>
    </row>
    <row r="13990" spans="1:77">
      <c r="A13990" s="33">
        <v>13985</v>
      </c>
      <c r="BP13990">
        <v>0.802575633686967</v>
      </c>
      <c r="BQ13990">
        <v>15841.5720826286</v>
      </c>
      <c r="BR13990">
        <v>1.36796105081232</v>
      </c>
      <c r="BS13990">
        <v>81241.5675848365</v>
      </c>
      <c r="BW13990" s="9">
        <v>13985</v>
      </c>
      <c r="BX13990">
        <f t="shared" si="750"/>
        <v>1</v>
      </c>
      <c r="BY13990">
        <f t="shared" si="751"/>
        <v>1</v>
      </c>
    </row>
    <row r="13991" spans="1:77">
      <c r="A13991" s="33">
        <v>13986</v>
      </c>
      <c r="BP13991">
        <v>0.829416393881876</v>
      </c>
      <c r="BQ13991">
        <v>11932.7438324113</v>
      </c>
      <c r="BR13991">
        <v>1.40695558415231</v>
      </c>
      <c r="BS13991">
        <v>92691.1177238962</v>
      </c>
      <c r="BW13991" s="9">
        <v>13986</v>
      </c>
      <c r="BX13991">
        <f t="shared" si="750"/>
        <v>1</v>
      </c>
      <c r="BY13991">
        <f t="shared" si="751"/>
        <v>1</v>
      </c>
    </row>
    <row r="13992" spans="1:77">
      <c r="A13992" s="33">
        <v>13987</v>
      </c>
      <c r="BP13992">
        <v>0.76263032814328</v>
      </c>
      <c r="BQ13992">
        <v>13335.344357701</v>
      </c>
      <c r="BR13992">
        <v>1.32260216848578</v>
      </c>
      <c r="BS13992">
        <v>75344.5588383096</v>
      </c>
      <c r="BW13992" s="9">
        <v>13987</v>
      </c>
      <c r="BX13992">
        <f t="shared" si="750"/>
        <v>1</v>
      </c>
      <c r="BY13992">
        <f t="shared" si="751"/>
        <v>1</v>
      </c>
    </row>
    <row r="13993" spans="1:77">
      <c r="A13993" s="33">
        <v>13988</v>
      </c>
      <c r="BP13993">
        <v>0.808666697471632</v>
      </c>
      <c r="BQ13993">
        <v>16572.7640439979</v>
      </c>
      <c r="BR13993">
        <v>1.40947624465471</v>
      </c>
      <c r="BS13993">
        <v>80552.1383197911</v>
      </c>
      <c r="BW13993" s="9">
        <v>13988</v>
      </c>
      <c r="BX13993">
        <f t="shared" si="750"/>
        <v>1</v>
      </c>
      <c r="BY13993">
        <f t="shared" si="751"/>
        <v>1</v>
      </c>
    </row>
    <row r="13994" spans="1:77">
      <c r="A13994" s="33">
        <v>13989</v>
      </c>
      <c r="BP13994">
        <v>0.754360426600526</v>
      </c>
      <c r="BQ13994">
        <v>16394.0576532799</v>
      </c>
      <c r="BR13994">
        <v>1.2821176485532</v>
      </c>
      <c r="BS13994">
        <v>103821.472990227</v>
      </c>
      <c r="BW13994" s="9">
        <v>13989</v>
      </c>
      <c r="BX13994">
        <f t="shared" si="750"/>
        <v>1</v>
      </c>
      <c r="BY13994">
        <f t="shared" si="751"/>
        <v>1</v>
      </c>
    </row>
    <row r="13995" spans="1:77">
      <c r="A13995" s="33">
        <v>13990</v>
      </c>
      <c r="BP13995">
        <v>0.828201749965795</v>
      </c>
      <c r="BQ13995">
        <v>13961.9431587609</v>
      </c>
      <c r="BR13995">
        <v>1.44753628639568</v>
      </c>
      <c r="BS13995">
        <v>76499.5577629096</v>
      </c>
      <c r="BW13995" s="9">
        <v>13990</v>
      </c>
      <c r="BX13995">
        <f t="shared" si="750"/>
        <v>1</v>
      </c>
      <c r="BY13995">
        <f t="shared" si="751"/>
        <v>1</v>
      </c>
    </row>
    <row r="13996" spans="1:77">
      <c r="A13996" s="33">
        <v>13991</v>
      </c>
      <c r="BP13996">
        <v>0.767845119884247</v>
      </c>
      <c r="BQ13996">
        <v>14244.2042821417</v>
      </c>
      <c r="BR13996">
        <v>1.31547792563781</v>
      </c>
      <c r="BS13996">
        <v>77760.3287661358</v>
      </c>
      <c r="BW13996" s="9">
        <v>13991</v>
      </c>
      <c r="BX13996">
        <f t="shared" si="750"/>
        <v>1</v>
      </c>
      <c r="BY13996">
        <f t="shared" si="751"/>
        <v>1</v>
      </c>
    </row>
    <row r="13997" spans="1:77">
      <c r="A13997" s="33">
        <v>13992</v>
      </c>
      <c r="BP13997">
        <v>0.78131314221438</v>
      </c>
      <c r="BQ13997">
        <v>10193.3939102509</v>
      </c>
      <c r="BR13997">
        <v>1.32719366190657</v>
      </c>
      <c r="BS13997">
        <v>92937.9048126014</v>
      </c>
      <c r="BW13997" s="9">
        <v>13992</v>
      </c>
      <c r="BX13997">
        <f t="shared" si="750"/>
        <v>1</v>
      </c>
      <c r="BY13997">
        <f t="shared" si="751"/>
        <v>1</v>
      </c>
    </row>
    <row r="13998" spans="1:77">
      <c r="A13998" s="33">
        <v>13993</v>
      </c>
      <c r="BP13998">
        <v>0.795167526217259</v>
      </c>
      <c r="BQ13998">
        <v>15372.5125599901</v>
      </c>
      <c r="BR13998">
        <v>1.34479893873044</v>
      </c>
      <c r="BS13998">
        <v>76039.8384017867</v>
      </c>
      <c r="BW13998" s="9">
        <v>13993</v>
      </c>
      <c r="BX13998">
        <f t="shared" si="750"/>
        <v>1</v>
      </c>
      <c r="BY13998">
        <f t="shared" si="751"/>
        <v>1</v>
      </c>
    </row>
    <row r="13999" spans="1:77">
      <c r="A13999" s="33">
        <v>13994</v>
      </c>
      <c r="BP13999">
        <v>0.842555604819399</v>
      </c>
      <c r="BQ13999">
        <v>13770.9525892703</v>
      </c>
      <c r="BR13999">
        <v>1.42501633049495</v>
      </c>
      <c r="BS13999">
        <v>74577.6293692459</v>
      </c>
      <c r="BW13999" s="9">
        <v>13994</v>
      </c>
      <c r="BX13999">
        <f t="shared" si="750"/>
        <v>1</v>
      </c>
      <c r="BY13999">
        <f t="shared" si="751"/>
        <v>1</v>
      </c>
    </row>
    <row r="14000" spans="1:77">
      <c r="A14000" s="33">
        <v>13995</v>
      </c>
      <c r="BP14000">
        <v>0.771991725943761</v>
      </c>
      <c r="BQ14000">
        <v>9828.55087266989</v>
      </c>
      <c r="BR14000">
        <v>1.29249298364012</v>
      </c>
      <c r="BS14000">
        <v>71494.439689146</v>
      </c>
      <c r="BW14000" s="9">
        <v>13995</v>
      </c>
      <c r="BX14000">
        <f t="shared" si="750"/>
        <v>1</v>
      </c>
      <c r="BY14000">
        <f t="shared" si="751"/>
        <v>1</v>
      </c>
    </row>
    <row r="14001" spans="1:77">
      <c r="A14001" s="33">
        <v>13996</v>
      </c>
      <c r="BP14001">
        <v>0.786215450511231</v>
      </c>
      <c r="BQ14001">
        <v>12856.7722896375</v>
      </c>
      <c r="BR14001">
        <v>1.34280404798228</v>
      </c>
      <c r="BS14001">
        <v>94967.1461226599</v>
      </c>
      <c r="BW14001" s="9">
        <v>13996</v>
      </c>
      <c r="BX14001">
        <f t="shared" si="750"/>
        <v>1</v>
      </c>
      <c r="BY14001">
        <f t="shared" si="751"/>
        <v>1</v>
      </c>
    </row>
    <row r="14002" spans="1:77">
      <c r="A14002" s="33">
        <v>13997</v>
      </c>
      <c r="BP14002">
        <v>0.782591214651875</v>
      </c>
      <c r="BQ14002">
        <v>13692.9413185695</v>
      </c>
      <c r="BR14002">
        <v>1.35642387091006</v>
      </c>
      <c r="BS14002">
        <v>78446.1516316808</v>
      </c>
      <c r="BW14002" s="9">
        <v>13997</v>
      </c>
      <c r="BX14002">
        <f t="shared" si="750"/>
        <v>1</v>
      </c>
      <c r="BY14002">
        <f t="shared" si="751"/>
        <v>1</v>
      </c>
    </row>
    <row r="14003" spans="1:77">
      <c r="A14003" s="33">
        <v>13998</v>
      </c>
      <c r="BP14003">
        <v>0.807618334832022</v>
      </c>
      <c r="BQ14003">
        <v>21564.232431579</v>
      </c>
      <c r="BR14003">
        <v>1.36241758284352</v>
      </c>
      <c r="BS14003">
        <v>105162.393126635</v>
      </c>
      <c r="BW14003" s="9">
        <v>13998</v>
      </c>
      <c r="BX14003">
        <f t="shared" si="750"/>
        <v>1</v>
      </c>
      <c r="BY14003">
        <f t="shared" si="751"/>
        <v>1</v>
      </c>
    </row>
    <row r="14004" spans="1:77">
      <c r="A14004" s="33">
        <v>13999</v>
      </c>
      <c r="BP14004">
        <v>0.866125566564301</v>
      </c>
      <c r="BQ14004">
        <v>19471.8771654816</v>
      </c>
      <c r="BR14004">
        <v>1.50141073405731</v>
      </c>
      <c r="BS14004">
        <v>106482.878682123</v>
      </c>
      <c r="BW14004" s="9">
        <v>13999</v>
      </c>
      <c r="BX14004">
        <f t="shared" si="750"/>
        <v>1</v>
      </c>
      <c r="BY14004">
        <f t="shared" si="751"/>
        <v>1</v>
      </c>
    </row>
    <row r="14005" spans="1:77">
      <c r="A14005" s="33">
        <v>14000</v>
      </c>
      <c r="BP14005">
        <v>0.817872347213739</v>
      </c>
      <c r="BQ14005">
        <v>12699.2663114695</v>
      </c>
      <c r="BR14005">
        <v>1.40220161898083</v>
      </c>
      <c r="BS14005">
        <v>93998.8502687789</v>
      </c>
      <c r="BW14005" s="9">
        <v>14000</v>
      </c>
      <c r="BX14005">
        <f t="shared" si="750"/>
        <v>1</v>
      </c>
      <c r="BY14005">
        <f t="shared" si="751"/>
        <v>1</v>
      </c>
    </row>
    <row r="14006" spans="1:77">
      <c r="A14006" s="15">
        <v>14001</v>
      </c>
      <c r="BP14006">
        <v>0.828148590823371</v>
      </c>
      <c r="BQ14006">
        <v>14062.6638911904</v>
      </c>
      <c r="BR14006">
        <v>1.44673470597599</v>
      </c>
      <c r="BS14006">
        <v>80916.1874515293</v>
      </c>
      <c r="BW14006" s="29">
        <v>14001</v>
      </c>
      <c r="BX14006">
        <f t="shared" si="750"/>
        <v>1</v>
      </c>
      <c r="BY14006">
        <f t="shared" si="751"/>
        <v>1</v>
      </c>
    </row>
    <row r="14007" spans="1:77">
      <c r="A14007" s="15">
        <v>14002</v>
      </c>
      <c r="BP14007">
        <v>0.814551913028431</v>
      </c>
      <c r="BQ14007">
        <v>13632.1579877882</v>
      </c>
      <c r="BR14007">
        <v>1.40243412886992</v>
      </c>
      <c r="BS14007">
        <v>103970.655401936</v>
      </c>
      <c r="BW14007" s="29">
        <v>14002</v>
      </c>
      <c r="BX14007">
        <f t="shared" si="750"/>
        <v>1</v>
      </c>
      <c r="BY14007">
        <f t="shared" si="751"/>
        <v>1</v>
      </c>
    </row>
    <row r="14008" spans="1:77">
      <c r="A14008" s="15">
        <v>14003</v>
      </c>
      <c r="BP14008">
        <v>0.78022183071797</v>
      </c>
      <c r="BQ14008">
        <v>13795.6761098415</v>
      </c>
      <c r="BR14008">
        <v>1.34160766914919</v>
      </c>
      <c r="BS14008">
        <v>81038.5898299221</v>
      </c>
      <c r="BW14008" s="29">
        <v>14003</v>
      </c>
      <c r="BX14008">
        <f t="shared" si="750"/>
        <v>1</v>
      </c>
      <c r="BY14008">
        <f t="shared" si="751"/>
        <v>1</v>
      </c>
    </row>
    <row r="14009" spans="1:77">
      <c r="A14009" s="15">
        <v>14004</v>
      </c>
      <c r="BP14009">
        <v>0.764582959437604</v>
      </c>
      <c r="BQ14009">
        <v>17892.8048015359</v>
      </c>
      <c r="BR14009">
        <v>1.31807713665362</v>
      </c>
      <c r="BS14009">
        <v>86976.5844981289</v>
      </c>
      <c r="BW14009" s="29">
        <v>14004</v>
      </c>
      <c r="BX14009">
        <f t="shared" si="750"/>
        <v>1</v>
      </c>
      <c r="BY14009">
        <f t="shared" si="751"/>
        <v>1</v>
      </c>
    </row>
    <row r="14010" spans="1:77">
      <c r="A14010" s="15">
        <v>14005</v>
      </c>
      <c r="BP14010">
        <v>0.849408279056069</v>
      </c>
      <c r="BQ14010">
        <v>18802.2130987981</v>
      </c>
      <c r="BR14010">
        <v>1.42419385509081</v>
      </c>
      <c r="BS14010">
        <v>112670.581802684</v>
      </c>
      <c r="BW14010" s="29">
        <v>14005</v>
      </c>
      <c r="BX14010">
        <f t="shared" si="750"/>
        <v>1</v>
      </c>
      <c r="BY14010">
        <f t="shared" si="751"/>
        <v>1</v>
      </c>
    </row>
    <row r="14011" spans="1:77">
      <c r="A14011" s="15">
        <v>14006</v>
      </c>
      <c r="BP14011">
        <v>0.8331091581255</v>
      </c>
      <c r="BQ14011">
        <v>12705.8079307913</v>
      </c>
      <c r="BR14011">
        <v>1.42224871618675</v>
      </c>
      <c r="BS14011">
        <v>101746.277818821</v>
      </c>
      <c r="BW14011" s="29">
        <v>14006</v>
      </c>
      <c r="BX14011">
        <f t="shared" si="750"/>
        <v>1</v>
      </c>
      <c r="BY14011">
        <f t="shared" si="751"/>
        <v>1</v>
      </c>
    </row>
    <row r="14012" spans="1:77">
      <c r="A14012" s="15">
        <v>14007</v>
      </c>
      <c r="BP14012">
        <v>0.831855282172816</v>
      </c>
      <c r="BQ14012">
        <v>16639.3084904811</v>
      </c>
      <c r="BR14012">
        <v>1.41251779240579</v>
      </c>
      <c r="BS14012">
        <v>84580.6539558907</v>
      </c>
      <c r="BW14012" s="29">
        <v>14007</v>
      </c>
      <c r="BX14012">
        <f t="shared" si="750"/>
        <v>1</v>
      </c>
      <c r="BY14012">
        <f t="shared" si="751"/>
        <v>1</v>
      </c>
    </row>
    <row r="14013" spans="1:77">
      <c r="A14013" s="15">
        <v>14008</v>
      </c>
      <c r="BP14013">
        <v>0.831294142911666</v>
      </c>
      <c r="BQ14013">
        <v>16921.9777402867</v>
      </c>
      <c r="BR14013">
        <v>1.45285655214716</v>
      </c>
      <c r="BS14013">
        <v>89726.7191850913</v>
      </c>
      <c r="BW14013" s="29">
        <v>14008</v>
      </c>
      <c r="BX14013">
        <f t="shared" si="750"/>
        <v>1</v>
      </c>
      <c r="BY14013">
        <f t="shared" si="751"/>
        <v>1</v>
      </c>
    </row>
    <row r="14014" spans="1:77">
      <c r="A14014" s="15">
        <v>14009</v>
      </c>
      <c r="BP14014">
        <v>0.848184477201272</v>
      </c>
      <c r="BQ14014">
        <v>13091.1583169462</v>
      </c>
      <c r="BR14014">
        <v>1.46661313710563</v>
      </c>
      <c r="BS14014">
        <v>81550.4106545193</v>
      </c>
      <c r="BW14014" s="29">
        <v>14009</v>
      </c>
      <c r="BX14014">
        <f t="shared" si="750"/>
        <v>1</v>
      </c>
      <c r="BY14014">
        <f t="shared" si="751"/>
        <v>1</v>
      </c>
    </row>
    <row r="14015" spans="1:77">
      <c r="A14015" s="15">
        <v>14010</v>
      </c>
      <c r="BP14015">
        <v>0.83615595213411</v>
      </c>
      <c r="BQ14015">
        <v>13654.6230572012</v>
      </c>
      <c r="BR14015">
        <v>1.48011547258885</v>
      </c>
      <c r="BS14015">
        <v>81826.6684513507</v>
      </c>
      <c r="BW14015" s="29">
        <v>14010</v>
      </c>
      <c r="BX14015">
        <f t="shared" si="750"/>
        <v>1</v>
      </c>
      <c r="BY14015">
        <f t="shared" si="751"/>
        <v>1</v>
      </c>
    </row>
    <row r="14016" spans="1:77">
      <c r="A14016" s="15">
        <v>14011</v>
      </c>
      <c r="BP14016">
        <v>0.774483537451697</v>
      </c>
      <c r="BQ14016">
        <v>10531.7946892491</v>
      </c>
      <c r="BR14016">
        <v>1.2967902450533</v>
      </c>
      <c r="BS14016">
        <v>78686.7757454564</v>
      </c>
      <c r="BW14016" s="29">
        <v>14011</v>
      </c>
      <c r="BX14016">
        <f t="shared" si="750"/>
        <v>1</v>
      </c>
      <c r="BY14016">
        <f t="shared" si="751"/>
        <v>1</v>
      </c>
    </row>
    <row r="14017" spans="1:77">
      <c r="A14017" s="15">
        <v>14012</v>
      </c>
      <c r="BP14017">
        <v>0.839730964972027</v>
      </c>
      <c r="BQ14017">
        <v>16662.8933157421</v>
      </c>
      <c r="BR14017">
        <v>1.47884196754443</v>
      </c>
      <c r="BS14017">
        <v>87803.9003535184</v>
      </c>
      <c r="BW14017" s="29">
        <v>14012</v>
      </c>
      <c r="BX14017">
        <f t="shared" si="750"/>
        <v>1</v>
      </c>
      <c r="BY14017">
        <f t="shared" si="751"/>
        <v>1</v>
      </c>
    </row>
    <row r="14018" spans="1:77">
      <c r="A14018" s="15">
        <v>14013</v>
      </c>
      <c r="BP14018">
        <v>0.805435695120202</v>
      </c>
      <c r="BQ14018">
        <v>21460.8113938667</v>
      </c>
      <c r="BR14018">
        <v>1.37693823601447</v>
      </c>
      <c r="BS14018">
        <v>91664.0855668887</v>
      </c>
      <c r="BW14018" s="29">
        <v>14013</v>
      </c>
      <c r="BX14018">
        <f t="shared" si="750"/>
        <v>1</v>
      </c>
      <c r="BY14018">
        <f t="shared" si="751"/>
        <v>1</v>
      </c>
    </row>
    <row r="14019" spans="1:77">
      <c r="A14019" s="15">
        <v>14014</v>
      </c>
      <c r="BP14019">
        <v>0.787525176951697</v>
      </c>
      <c r="BQ14019">
        <v>18498.6275379076</v>
      </c>
      <c r="BR14019">
        <v>1.34771238882619</v>
      </c>
      <c r="BS14019">
        <v>87450.5437732433</v>
      </c>
      <c r="BW14019" s="29">
        <v>14014</v>
      </c>
      <c r="BX14019">
        <f t="shared" si="750"/>
        <v>1</v>
      </c>
      <c r="BY14019">
        <f t="shared" si="751"/>
        <v>1</v>
      </c>
    </row>
    <row r="14020" spans="1:77">
      <c r="A14020" s="15">
        <v>14015</v>
      </c>
      <c r="BP14020">
        <v>0.792258798492755</v>
      </c>
      <c r="BQ14020">
        <v>12388.8412311085</v>
      </c>
      <c r="BR14020">
        <v>1.34866121318929</v>
      </c>
      <c r="BS14020">
        <v>82114.9507350241</v>
      </c>
      <c r="BW14020" s="29">
        <v>14015</v>
      </c>
      <c r="BX14020">
        <f t="shared" si="750"/>
        <v>1</v>
      </c>
      <c r="BY14020">
        <f t="shared" si="751"/>
        <v>1</v>
      </c>
    </row>
    <row r="14021" spans="1:77">
      <c r="A14021" s="15">
        <v>14016</v>
      </c>
      <c r="BP14021">
        <v>0.829215021030378</v>
      </c>
      <c r="BQ14021">
        <v>16385.4968951157</v>
      </c>
      <c r="BR14021">
        <v>1.38920092854314</v>
      </c>
      <c r="BS14021">
        <v>83972.5159231645</v>
      </c>
      <c r="BW14021" s="29">
        <v>14016</v>
      </c>
      <c r="BX14021">
        <f t="shared" si="750"/>
        <v>1</v>
      </c>
      <c r="BY14021">
        <f t="shared" si="751"/>
        <v>1</v>
      </c>
    </row>
    <row r="14022" spans="1:77">
      <c r="A14022" s="15">
        <v>14017</v>
      </c>
      <c r="BP14022">
        <v>0.792858574563256</v>
      </c>
      <c r="BQ14022">
        <v>15003.5267803972</v>
      </c>
      <c r="BR14022">
        <v>1.35467663200501</v>
      </c>
      <c r="BS14022">
        <v>85550.6345130422</v>
      </c>
      <c r="BW14022" s="29">
        <v>14017</v>
      </c>
      <c r="BX14022">
        <f t="shared" si="750"/>
        <v>1</v>
      </c>
      <c r="BY14022">
        <f t="shared" si="751"/>
        <v>1</v>
      </c>
    </row>
    <row r="14023" spans="1:77">
      <c r="A14023" s="15">
        <v>14018</v>
      </c>
      <c r="BP14023">
        <v>0.805128388418439</v>
      </c>
      <c r="BQ14023">
        <v>15120.8816612166</v>
      </c>
      <c r="BR14023">
        <v>1.36120506514045</v>
      </c>
      <c r="BS14023">
        <v>103861.429491834</v>
      </c>
      <c r="BW14023" s="29">
        <v>14018</v>
      </c>
      <c r="BX14023">
        <f t="shared" ref="BX14023:BX14086" si="752">IF(BU14023=MAX($BU14023:$BV14023),1,0)</f>
        <v>1</v>
      </c>
      <c r="BY14023">
        <f t="shared" ref="BY14023:BY14086" si="753">IF(BV14023=MAX($BU14023:$BV14023),1,0)</f>
        <v>1</v>
      </c>
    </row>
    <row r="14024" spans="1:77">
      <c r="A14024" s="15">
        <v>14019</v>
      </c>
      <c r="BP14024">
        <v>0.811068978964819</v>
      </c>
      <c r="BQ14024">
        <v>15911.3663578718</v>
      </c>
      <c r="BR14024">
        <v>1.42813481154897</v>
      </c>
      <c r="BS14024">
        <v>108937.864971172</v>
      </c>
      <c r="BW14024" s="29">
        <v>14019</v>
      </c>
      <c r="BX14024">
        <f t="shared" si="752"/>
        <v>1</v>
      </c>
      <c r="BY14024">
        <f t="shared" si="753"/>
        <v>1</v>
      </c>
    </row>
    <row r="14025" spans="1:77">
      <c r="A14025" s="15">
        <v>14020</v>
      </c>
      <c r="BP14025">
        <v>0.759545149132065</v>
      </c>
      <c r="BQ14025">
        <v>14493.6686048367</v>
      </c>
      <c r="BR14025">
        <v>1.29930557749058</v>
      </c>
      <c r="BS14025">
        <v>104283.149726094</v>
      </c>
      <c r="BW14025" s="29">
        <v>14020</v>
      </c>
      <c r="BX14025">
        <f t="shared" si="752"/>
        <v>1</v>
      </c>
      <c r="BY14025">
        <f t="shared" si="753"/>
        <v>1</v>
      </c>
    </row>
    <row r="14026" spans="1:77">
      <c r="A14026" s="15">
        <v>14021</v>
      </c>
      <c r="BP14026">
        <v>0.836932100917263</v>
      </c>
      <c r="BQ14026">
        <v>17917.9352986423</v>
      </c>
      <c r="BR14026">
        <v>1.45852439224401</v>
      </c>
      <c r="BS14026">
        <v>93800.2022283159</v>
      </c>
      <c r="BW14026" s="29">
        <v>14021</v>
      </c>
      <c r="BX14026">
        <f t="shared" si="752"/>
        <v>1</v>
      </c>
      <c r="BY14026">
        <f t="shared" si="753"/>
        <v>1</v>
      </c>
    </row>
    <row r="14027" spans="1:77">
      <c r="A14027" s="15">
        <v>14022</v>
      </c>
      <c r="BP14027">
        <v>0.776668014969919</v>
      </c>
      <c r="BQ14027">
        <v>12575.5539703027</v>
      </c>
      <c r="BR14027">
        <v>1.33312799170417</v>
      </c>
      <c r="BS14027">
        <v>99014.7464648515</v>
      </c>
      <c r="BW14027" s="29">
        <v>14022</v>
      </c>
      <c r="BX14027">
        <f t="shared" si="752"/>
        <v>1</v>
      </c>
      <c r="BY14027">
        <f t="shared" si="753"/>
        <v>1</v>
      </c>
    </row>
    <row r="14028" spans="1:77">
      <c r="A14028" s="15">
        <v>14023</v>
      </c>
      <c r="BP14028">
        <v>0.812741243418728</v>
      </c>
      <c r="BQ14028">
        <v>18551.9128410388</v>
      </c>
      <c r="BR14028">
        <v>1.41159346171166</v>
      </c>
      <c r="BS14028">
        <v>88763.8044649419</v>
      </c>
      <c r="BW14028" s="29">
        <v>14023</v>
      </c>
      <c r="BX14028">
        <f t="shared" si="752"/>
        <v>1</v>
      </c>
      <c r="BY14028">
        <f t="shared" si="753"/>
        <v>1</v>
      </c>
    </row>
    <row r="14029" spans="1:77">
      <c r="A14029" s="15">
        <v>14024</v>
      </c>
      <c r="BP14029">
        <v>0.814237142676018</v>
      </c>
      <c r="BQ14029">
        <v>19449.5047653622</v>
      </c>
      <c r="BR14029">
        <v>1.41910385190292</v>
      </c>
      <c r="BS14029">
        <v>97448.0373966948</v>
      </c>
      <c r="BW14029" s="29">
        <v>14024</v>
      </c>
      <c r="BX14029">
        <f t="shared" si="752"/>
        <v>1</v>
      </c>
      <c r="BY14029">
        <f t="shared" si="753"/>
        <v>1</v>
      </c>
    </row>
    <row r="14030" spans="1:77">
      <c r="A14030" s="15">
        <v>14025</v>
      </c>
      <c r="BP14030">
        <v>0.82321354856748</v>
      </c>
      <c r="BQ14030">
        <v>12545.5744174294</v>
      </c>
      <c r="BR14030">
        <v>1.38850462021173</v>
      </c>
      <c r="BS14030">
        <v>101149.145690989</v>
      </c>
      <c r="BW14030" s="29">
        <v>14025</v>
      </c>
      <c r="BX14030">
        <f t="shared" si="752"/>
        <v>1</v>
      </c>
      <c r="BY14030">
        <f t="shared" si="753"/>
        <v>1</v>
      </c>
    </row>
    <row r="14031" spans="1:77">
      <c r="A14031" s="15">
        <v>14026</v>
      </c>
      <c r="BP14031">
        <v>0.84205483146709</v>
      </c>
      <c r="BQ14031">
        <v>17262.875620393</v>
      </c>
      <c r="BR14031">
        <v>1.44295699881603</v>
      </c>
      <c r="BS14031">
        <v>85748.4656440949</v>
      </c>
      <c r="BW14031" s="29">
        <v>14026</v>
      </c>
      <c r="BX14031">
        <f t="shared" si="752"/>
        <v>1</v>
      </c>
      <c r="BY14031">
        <f t="shared" si="753"/>
        <v>1</v>
      </c>
    </row>
    <row r="14032" spans="1:77">
      <c r="A14032" s="15">
        <v>14027</v>
      </c>
      <c r="BP14032">
        <v>0.814508873865557</v>
      </c>
      <c r="BQ14032">
        <v>12895.0941438424</v>
      </c>
      <c r="BR14032">
        <v>1.39883061302455</v>
      </c>
      <c r="BS14032">
        <v>79247.3624165745</v>
      </c>
      <c r="BW14032" s="29">
        <v>14027</v>
      </c>
      <c r="BX14032">
        <f t="shared" si="752"/>
        <v>1</v>
      </c>
      <c r="BY14032">
        <f t="shared" si="753"/>
        <v>1</v>
      </c>
    </row>
    <row r="14033" spans="1:77">
      <c r="A14033" s="15">
        <v>14028</v>
      </c>
      <c r="BP14033">
        <v>0.77303690368585</v>
      </c>
      <c r="BQ14033">
        <v>14460.2065782089</v>
      </c>
      <c r="BR14033">
        <v>1.2757782808546</v>
      </c>
      <c r="BS14033">
        <v>81609.8403912471</v>
      </c>
      <c r="BW14033" s="29">
        <v>14028</v>
      </c>
      <c r="BX14033">
        <f t="shared" si="752"/>
        <v>1</v>
      </c>
      <c r="BY14033">
        <f t="shared" si="753"/>
        <v>1</v>
      </c>
    </row>
    <row r="14034" spans="1:77">
      <c r="A14034" s="15">
        <v>14029</v>
      </c>
      <c r="BP14034">
        <v>0.823902493422031</v>
      </c>
      <c r="BQ14034">
        <v>13986.0095602869</v>
      </c>
      <c r="BR14034">
        <v>1.42909268541074</v>
      </c>
      <c r="BS14034">
        <v>83138.6319483342</v>
      </c>
      <c r="BW14034" s="29">
        <v>14029</v>
      </c>
      <c r="BX14034">
        <f t="shared" si="752"/>
        <v>1</v>
      </c>
      <c r="BY14034">
        <f t="shared" si="753"/>
        <v>1</v>
      </c>
    </row>
    <row r="14035" spans="1:77">
      <c r="A14035" s="15">
        <v>14030</v>
      </c>
      <c r="BP14035">
        <v>0.798217059762382</v>
      </c>
      <c r="BQ14035">
        <v>10968.732865757</v>
      </c>
      <c r="BR14035">
        <v>1.37316081997303</v>
      </c>
      <c r="BS14035">
        <v>97668.2809816703</v>
      </c>
      <c r="BW14035" s="29">
        <v>14030</v>
      </c>
      <c r="BX14035">
        <f t="shared" si="752"/>
        <v>1</v>
      </c>
      <c r="BY14035">
        <f t="shared" si="753"/>
        <v>1</v>
      </c>
    </row>
    <row r="14036" spans="1:77">
      <c r="A14036" s="15">
        <v>14031</v>
      </c>
      <c r="BP14036">
        <v>0.801650403577388</v>
      </c>
      <c r="BQ14036">
        <v>12719.6682496084</v>
      </c>
      <c r="BR14036">
        <v>1.36462389845984</v>
      </c>
      <c r="BS14036">
        <v>79354.9751599727</v>
      </c>
      <c r="BW14036" s="29">
        <v>14031</v>
      </c>
      <c r="BX14036">
        <f t="shared" si="752"/>
        <v>1</v>
      </c>
      <c r="BY14036">
        <f t="shared" si="753"/>
        <v>1</v>
      </c>
    </row>
    <row r="14037" spans="1:77">
      <c r="A14037" s="15">
        <v>14032</v>
      </c>
      <c r="BP14037">
        <v>0.773080688220911</v>
      </c>
      <c r="BQ14037">
        <v>12404.0136392776</v>
      </c>
      <c r="BR14037">
        <v>1.31531353147285</v>
      </c>
      <c r="BS14037">
        <v>79520.0492870501</v>
      </c>
      <c r="BW14037" s="29">
        <v>14032</v>
      </c>
      <c r="BX14037">
        <f t="shared" si="752"/>
        <v>1</v>
      </c>
      <c r="BY14037">
        <f t="shared" si="753"/>
        <v>1</v>
      </c>
    </row>
    <row r="14038" spans="1:77">
      <c r="A14038" s="15">
        <v>14033</v>
      </c>
      <c r="BP14038">
        <v>0.799117783162399</v>
      </c>
      <c r="BQ14038">
        <v>15239.6318449947</v>
      </c>
      <c r="BR14038">
        <v>1.37705881845875</v>
      </c>
      <c r="BS14038">
        <v>103511.160321754</v>
      </c>
      <c r="BW14038" s="29">
        <v>14033</v>
      </c>
      <c r="BX14038">
        <f t="shared" si="752"/>
        <v>1</v>
      </c>
      <c r="BY14038">
        <f t="shared" si="753"/>
        <v>1</v>
      </c>
    </row>
    <row r="14039" spans="1:77">
      <c r="A14039" s="15">
        <v>14034</v>
      </c>
      <c r="BP14039">
        <v>0.79020635718817</v>
      </c>
      <c r="BQ14039">
        <v>14920.6071042172</v>
      </c>
      <c r="BR14039">
        <v>1.37223820734233</v>
      </c>
      <c r="BS14039">
        <v>84351.4349301694</v>
      </c>
      <c r="BW14039" s="29">
        <v>14034</v>
      </c>
      <c r="BX14039">
        <f t="shared" si="752"/>
        <v>1</v>
      </c>
      <c r="BY14039">
        <f t="shared" si="753"/>
        <v>1</v>
      </c>
    </row>
    <row r="14040" spans="1:77">
      <c r="A14040" s="15">
        <v>14035</v>
      </c>
      <c r="BP14040">
        <v>0.848046860096588</v>
      </c>
      <c r="BQ14040">
        <v>14189.6834956143</v>
      </c>
      <c r="BR14040">
        <v>1.45730401979534</v>
      </c>
      <c r="BS14040">
        <v>85453.8656511483</v>
      </c>
      <c r="BW14040" s="29">
        <v>14035</v>
      </c>
      <c r="BX14040">
        <f t="shared" si="752"/>
        <v>1</v>
      </c>
      <c r="BY14040">
        <f t="shared" si="753"/>
        <v>1</v>
      </c>
    </row>
    <row r="14041" spans="1:77">
      <c r="A14041" s="15">
        <v>14036</v>
      </c>
      <c r="BP14041">
        <v>0.801867255632159</v>
      </c>
      <c r="BQ14041">
        <v>16128.6901070074</v>
      </c>
      <c r="BR14041">
        <v>1.3602152448526</v>
      </c>
      <c r="BS14041">
        <v>81950.4978131101</v>
      </c>
      <c r="BW14041" s="29">
        <v>14036</v>
      </c>
      <c r="BX14041">
        <f t="shared" si="752"/>
        <v>1</v>
      </c>
      <c r="BY14041">
        <f t="shared" si="753"/>
        <v>1</v>
      </c>
    </row>
    <row r="14042" spans="1:77">
      <c r="A14042" s="15">
        <v>14037</v>
      </c>
      <c r="BP14042">
        <v>0.79291239720078</v>
      </c>
      <c r="BQ14042">
        <v>15545.8194208837</v>
      </c>
      <c r="BR14042">
        <v>1.37578323057683</v>
      </c>
      <c r="BS14042">
        <v>107952.778853808</v>
      </c>
      <c r="BW14042" s="29">
        <v>14037</v>
      </c>
      <c r="BX14042">
        <f t="shared" si="752"/>
        <v>1</v>
      </c>
      <c r="BY14042">
        <f t="shared" si="753"/>
        <v>1</v>
      </c>
    </row>
    <row r="14043" spans="1:77">
      <c r="A14043" s="15">
        <v>14038</v>
      </c>
      <c r="BP14043">
        <v>0.879280089310445</v>
      </c>
      <c r="BQ14043">
        <v>13892.2346491326</v>
      </c>
      <c r="BR14043">
        <v>1.52263425474846</v>
      </c>
      <c r="BS14043">
        <v>104109.141589228</v>
      </c>
      <c r="BW14043" s="29">
        <v>14038</v>
      </c>
      <c r="BX14043">
        <f t="shared" si="752"/>
        <v>1</v>
      </c>
      <c r="BY14043">
        <f t="shared" si="753"/>
        <v>1</v>
      </c>
    </row>
    <row r="14044" spans="1:77">
      <c r="A14044" s="15">
        <v>14039</v>
      </c>
      <c r="BP14044">
        <v>0.811030276782332</v>
      </c>
      <c r="BQ14044">
        <v>13348.2146295579</v>
      </c>
      <c r="BR14044">
        <v>1.36032820242194</v>
      </c>
      <c r="BS14044">
        <v>80416.4757122739</v>
      </c>
      <c r="BW14044" s="29">
        <v>14039</v>
      </c>
      <c r="BX14044">
        <f t="shared" si="752"/>
        <v>1</v>
      </c>
      <c r="BY14044">
        <f t="shared" si="753"/>
        <v>1</v>
      </c>
    </row>
    <row r="14045" spans="1:77">
      <c r="A14045" s="15">
        <v>14040</v>
      </c>
      <c r="BP14045">
        <v>0.828032337220001</v>
      </c>
      <c r="BQ14045">
        <v>12501.1586882519</v>
      </c>
      <c r="BR14045">
        <v>1.42194252580118</v>
      </c>
      <c r="BS14045">
        <v>105402.665847278</v>
      </c>
      <c r="BW14045" s="29">
        <v>14040</v>
      </c>
      <c r="BX14045">
        <f t="shared" si="752"/>
        <v>1</v>
      </c>
      <c r="BY14045">
        <f t="shared" si="753"/>
        <v>1</v>
      </c>
    </row>
    <row r="14046" spans="1:77">
      <c r="A14046" s="15">
        <v>14041</v>
      </c>
      <c r="BP14046">
        <v>0.794076982526949</v>
      </c>
      <c r="BQ14046">
        <v>13916.8378400503</v>
      </c>
      <c r="BR14046">
        <v>1.3725470764771</v>
      </c>
      <c r="BS14046">
        <v>104652.006454804</v>
      </c>
      <c r="BW14046" s="29">
        <v>14041</v>
      </c>
      <c r="BX14046">
        <f t="shared" si="752"/>
        <v>1</v>
      </c>
      <c r="BY14046">
        <f t="shared" si="753"/>
        <v>1</v>
      </c>
    </row>
    <row r="14047" spans="1:77">
      <c r="A14047" s="15">
        <v>14042</v>
      </c>
      <c r="BP14047">
        <v>0.830814103266005</v>
      </c>
      <c r="BQ14047">
        <v>18286.0191622243</v>
      </c>
      <c r="BR14047">
        <v>1.41573039095187</v>
      </c>
      <c r="BS14047">
        <v>84221.855567201</v>
      </c>
      <c r="BW14047" s="29">
        <v>14042</v>
      </c>
      <c r="BX14047">
        <f t="shared" si="752"/>
        <v>1</v>
      </c>
      <c r="BY14047">
        <f t="shared" si="753"/>
        <v>1</v>
      </c>
    </row>
    <row r="14048" spans="1:77">
      <c r="A14048" s="15">
        <v>14043</v>
      </c>
      <c r="BP14048">
        <v>0.842979663935172</v>
      </c>
      <c r="BQ14048">
        <v>17080.4071567691</v>
      </c>
      <c r="BR14048">
        <v>1.44227175429851</v>
      </c>
      <c r="BS14048">
        <v>86799.449996755</v>
      </c>
      <c r="BW14048" s="29">
        <v>14043</v>
      </c>
      <c r="BX14048">
        <f t="shared" si="752"/>
        <v>1</v>
      </c>
      <c r="BY14048">
        <f t="shared" si="753"/>
        <v>1</v>
      </c>
    </row>
    <row r="14049" spans="1:77">
      <c r="A14049" s="15">
        <v>14044</v>
      </c>
      <c r="BP14049">
        <v>0.808263143945343</v>
      </c>
      <c r="BQ14049">
        <v>13547.6591931511</v>
      </c>
      <c r="BR14049">
        <v>1.41681933016253</v>
      </c>
      <c r="BS14049">
        <v>84121.9052845914</v>
      </c>
      <c r="BW14049" s="29">
        <v>14044</v>
      </c>
      <c r="BX14049">
        <f t="shared" si="752"/>
        <v>1</v>
      </c>
      <c r="BY14049">
        <f t="shared" si="753"/>
        <v>1</v>
      </c>
    </row>
    <row r="14050" spans="1:77">
      <c r="A14050" s="15">
        <v>14045</v>
      </c>
      <c r="BP14050">
        <v>0.783949139145781</v>
      </c>
      <c r="BQ14050">
        <v>12876.6561868646</v>
      </c>
      <c r="BR14050">
        <v>1.34962450222512</v>
      </c>
      <c r="BS14050">
        <v>104897.86860735</v>
      </c>
      <c r="BW14050" s="29">
        <v>14045</v>
      </c>
      <c r="BX14050">
        <f t="shared" si="752"/>
        <v>1</v>
      </c>
      <c r="BY14050">
        <f t="shared" si="753"/>
        <v>1</v>
      </c>
    </row>
    <row r="14051" spans="1:77">
      <c r="A14051" s="15">
        <v>14046</v>
      </c>
      <c r="BP14051">
        <v>0.799718860758069</v>
      </c>
      <c r="BQ14051">
        <v>11802.010005564</v>
      </c>
      <c r="BR14051">
        <v>1.33413193436854</v>
      </c>
      <c r="BS14051">
        <v>76258.7415386795</v>
      </c>
      <c r="BW14051" s="29">
        <v>14046</v>
      </c>
      <c r="BX14051">
        <f t="shared" si="752"/>
        <v>1</v>
      </c>
      <c r="BY14051">
        <f t="shared" si="753"/>
        <v>1</v>
      </c>
    </row>
    <row r="14052" spans="1:77">
      <c r="A14052" s="15">
        <v>14047</v>
      </c>
      <c r="BP14052">
        <v>0.806440736209368</v>
      </c>
      <c r="BQ14052">
        <v>10210.3790864283</v>
      </c>
      <c r="BR14052">
        <v>1.38567974234102</v>
      </c>
      <c r="BS14052">
        <v>79560.0333671378</v>
      </c>
      <c r="BW14052" s="29">
        <v>14047</v>
      </c>
      <c r="BX14052">
        <f t="shared" si="752"/>
        <v>1</v>
      </c>
      <c r="BY14052">
        <f t="shared" si="753"/>
        <v>1</v>
      </c>
    </row>
    <row r="14053" spans="1:77">
      <c r="A14053" s="15">
        <v>14048</v>
      </c>
      <c r="BP14053">
        <v>0.704333352243854</v>
      </c>
      <c r="BQ14053">
        <v>13437.1214473792</v>
      </c>
      <c r="BR14053">
        <v>1.1927108515084</v>
      </c>
      <c r="BS14053">
        <v>102940.233030709</v>
      </c>
      <c r="BW14053" s="29">
        <v>14048</v>
      </c>
      <c r="BX14053">
        <f t="shared" si="752"/>
        <v>1</v>
      </c>
      <c r="BY14053">
        <f t="shared" si="753"/>
        <v>1</v>
      </c>
    </row>
    <row r="14054" spans="1:77">
      <c r="A14054" s="15">
        <v>14049</v>
      </c>
      <c r="BP14054">
        <v>0.796470151476396</v>
      </c>
      <c r="BQ14054">
        <v>18025.8916730907</v>
      </c>
      <c r="BR14054">
        <v>1.36525402932223</v>
      </c>
      <c r="BS14054">
        <v>88550.6497062408</v>
      </c>
      <c r="BW14054" s="29">
        <v>14049</v>
      </c>
      <c r="BX14054">
        <f t="shared" si="752"/>
        <v>1</v>
      </c>
      <c r="BY14054">
        <f t="shared" si="753"/>
        <v>1</v>
      </c>
    </row>
    <row r="14055" spans="1:77">
      <c r="A14055" s="15">
        <v>14050</v>
      </c>
      <c r="BP14055">
        <v>0.809722648437934</v>
      </c>
      <c r="BQ14055">
        <v>13035.6729726442</v>
      </c>
      <c r="BR14055">
        <v>1.35756556296238</v>
      </c>
      <c r="BS14055">
        <v>79723.143845623</v>
      </c>
      <c r="BW14055" s="29">
        <v>14050</v>
      </c>
      <c r="BX14055">
        <f t="shared" si="752"/>
        <v>1</v>
      </c>
      <c r="BY14055">
        <f t="shared" si="753"/>
        <v>1</v>
      </c>
    </row>
    <row r="14056" spans="1:77">
      <c r="A14056" s="15">
        <v>14051</v>
      </c>
      <c r="BP14056">
        <v>0.845580653388717</v>
      </c>
      <c r="BQ14056">
        <v>13323.8371064485</v>
      </c>
      <c r="BR14056">
        <v>1.43399299359926</v>
      </c>
      <c r="BS14056">
        <v>81344.6034831187</v>
      </c>
      <c r="BW14056" s="29">
        <v>14051</v>
      </c>
      <c r="BX14056">
        <f t="shared" si="752"/>
        <v>1</v>
      </c>
      <c r="BY14056">
        <f t="shared" si="753"/>
        <v>1</v>
      </c>
    </row>
    <row r="14057" spans="1:77">
      <c r="A14057" s="15">
        <v>14052</v>
      </c>
      <c r="BP14057">
        <v>0.816723975596512</v>
      </c>
      <c r="BQ14057">
        <v>17252.7316502204</v>
      </c>
      <c r="BR14057">
        <v>1.37785139909125</v>
      </c>
      <c r="BS14057">
        <v>87845.2097065282</v>
      </c>
      <c r="BW14057" s="29">
        <v>14052</v>
      </c>
      <c r="BX14057">
        <f t="shared" si="752"/>
        <v>1</v>
      </c>
      <c r="BY14057">
        <f t="shared" si="753"/>
        <v>1</v>
      </c>
    </row>
    <row r="14058" spans="1:77">
      <c r="A14058" s="15">
        <v>14053</v>
      </c>
      <c r="BP14058">
        <v>0.857174391452554</v>
      </c>
      <c r="BQ14058">
        <v>14088.4532621568</v>
      </c>
      <c r="BR14058">
        <v>1.4743230099202</v>
      </c>
      <c r="BS14058">
        <v>81246.206752441</v>
      </c>
      <c r="BW14058" s="29">
        <v>14053</v>
      </c>
      <c r="BX14058">
        <f t="shared" si="752"/>
        <v>1</v>
      </c>
      <c r="BY14058">
        <f t="shared" si="753"/>
        <v>1</v>
      </c>
    </row>
    <row r="14059" spans="1:77">
      <c r="A14059" s="15">
        <v>14054</v>
      </c>
      <c r="BP14059">
        <v>0.784393432707271</v>
      </c>
      <c r="BQ14059">
        <v>15477.926657431</v>
      </c>
      <c r="BR14059">
        <v>1.34098138481327</v>
      </c>
      <c r="BS14059">
        <v>84212.6069742221</v>
      </c>
      <c r="BW14059" s="29">
        <v>14054</v>
      </c>
      <c r="BX14059">
        <f t="shared" si="752"/>
        <v>1</v>
      </c>
      <c r="BY14059">
        <f t="shared" si="753"/>
        <v>1</v>
      </c>
    </row>
    <row r="14060" spans="1:77">
      <c r="A14060" s="15">
        <v>14055</v>
      </c>
      <c r="BP14060">
        <v>0.824515303968717</v>
      </c>
      <c r="BQ14060">
        <v>13049.9180070578</v>
      </c>
      <c r="BR14060">
        <v>1.40295510626533</v>
      </c>
      <c r="BS14060">
        <v>102014.956242293</v>
      </c>
      <c r="BW14060" s="29">
        <v>14055</v>
      </c>
      <c r="BX14060">
        <f t="shared" si="752"/>
        <v>1</v>
      </c>
      <c r="BY14060">
        <f t="shared" si="753"/>
        <v>1</v>
      </c>
    </row>
    <row r="14061" spans="1:77">
      <c r="A14061" s="15">
        <v>14056</v>
      </c>
      <c r="BP14061">
        <v>0.796183503504258</v>
      </c>
      <c r="BQ14061">
        <v>13767.22484962</v>
      </c>
      <c r="BR14061">
        <v>1.36661377893996</v>
      </c>
      <c r="BS14061">
        <v>103760.765110867</v>
      </c>
      <c r="BW14061" s="29">
        <v>14056</v>
      </c>
      <c r="BX14061">
        <f t="shared" si="752"/>
        <v>1</v>
      </c>
      <c r="BY14061">
        <f t="shared" si="753"/>
        <v>1</v>
      </c>
    </row>
    <row r="14062" spans="1:77">
      <c r="A14062" s="15">
        <v>14057</v>
      </c>
      <c r="BP14062">
        <v>0.790933447301878</v>
      </c>
      <c r="BQ14062">
        <v>14336.2720593935</v>
      </c>
      <c r="BR14062">
        <v>1.37366733605104</v>
      </c>
      <c r="BS14062">
        <v>86128.3365598184</v>
      </c>
      <c r="BW14062" s="29">
        <v>14057</v>
      </c>
      <c r="BX14062">
        <f t="shared" si="752"/>
        <v>1</v>
      </c>
      <c r="BY14062">
        <f t="shared" si="753"/>
        <v>1</v>
      </c>
    </row>
    <row r="14063" spans="1:77">
      <c r="A14063" s="15">
        <v>14058</v>
      </c>
      <c r="BP14063">
        <v>0.833302733632016</v>
      </c>
      <c r="BQ14063">
        <v>11193.7509084952</v>
      </c>
      <c r="BR14063">
        <v>1.45227878862921</v>
      </c>
      <c r="BS14063">
        <v>78425.9534930505</v>
      </c>
      <c r="BW14063" s="29">
        <v>14058</v>
      </c>
      <c r="BX14063">
        <f t="shared" si="752"/>
        <v>1</v>
      </c>
      <c r="BY14063">
        <f t="shared" si="753"/>
        <v>1</v>
      </c>
    </row>
    <row r="14064" spans="1:77">
      <c r="A14064" s="15">
        <v>14059</v>
      </c>
      <c r="BP14064">
        <v>0.807262483976909</v>
      </c>
      <c r="BQ14064">
        <v>19186.1605460151</v>
      </c>
      <c r="BR14064">
        <v>1.38463846505482</v>
      </c>
      <c r="BS14064">
        <v>110324.344849583</v>
      </c>
      <c r="BW14064" s="29">
        <v>14059</v>
      </c>
      <c r="BX14064">
        <f t="shared" si="752"/>
        <v>1</v>
      </c>
      <c r="BY14064">
        <f t="shared" si="753"/>
        <v>1</v>
      </c>
    </row>
    <row r="14065" spans="1:77">
      <c r="A14065" s="15">
        <v>14060</v>
      </c>
      <c r="BP14065">
        <v>0.735299163833143</v>
      </c>
      <c r="BQ14065">
        <v>17863.171627852</v>
      </c>
      <c r="BR14065">
        <v>1.2500446827475</v>
      </c>
      <c r="BS14065">
        <v>89143.1545728316</v>
      </c>
      <c r="BW14065" s="29">
        <v>14060</v>
      </c>
      <c r="BX14065">
        <f t="shared" si="752"/>
        <v>1</v>
      </c>
      <c r="BY14065">
        <f t="shared" si="753"/>
        <v>1</v>
      </c>
    </row>
    <row r="14066" spans="1:77">
      <c r="A14066" s="15">
        <v>14061</v>
      </c>
      <c r="BP14066">
        <v>0.831582191011102</v>
      </c>
      <c r="BQ14066">
        <v>14079.8517937707</v>
      </c>
      <c r="BR14066">
        <v>1.45356095469132</v>
      </c>
      <c r="BS14066">
        <v>81561.6846859097</v>
      </c>
      <c r="BW14066" s="29">
        <v>14061</v>
      </c>
      <c r="BX14066">
        <f t="shared" si="752"/>
        <v>1</v>
      </c>
      <c r="BY14066">
        <f t="shared" si="753"/>
        <v>1</v>
      </c>
    </row>
    <row r="14067" spans="1:77">
      <c r="A14067" s="15">
        <v>14062</v>
      </c>
      <c r="BP14067">
        <v>0.835484263255155</v>
      </c>
      <c r="BQ14067">
        <v>10627.6251469252</v>
      </c>
      <c r="BR14067">
        <v>1.41916873326677</v>
      </c>
      <c r="BS14067">
        <v>76956.7305444181</v>
      </c>
      <c r="BW14067" s="29">
        <v>14062</v>
      </c>
      <c r="BX14067">
        <f t="shared" si="752"/>
        <v>1</v>
      </c>
      <c r="BY14067">
        <f t="shared" si="753"/>
        <v>1</v>
      </c>
    </row>
    <row r="14068" spans="1:77">
      <c r="A14068" s="15">
        <v>14063</v>
      </c>
      <c r="BP14068">
        <v>0.826270608797478</v>
      </c>
      <c r="BQ14068">
        <v>12840.8089529898</v>
      </c>
      <c r="BR14068">
        <v>1.41337466612505</v>
      </c>
      <c r="BS14068">
        <v>101058.676429992</v>
      </c>
      <c r="BW14068" s="29">
        <v>14063</v>
      </c>
      <c r="BX14068">
        <f t="shared" si="752"/>
        <v>1</v>
      </c>
      <c r="BY14068">
        <f t="shared" si="753"/>
        <v>1</v>
      </c>
    </row>
    <row r="14069" spans="1:77">
      <c r="A14069" s="15">
        <v>14064</v>
      </c>
      <c r="BP14069">
        <v>0.781961953577043</v>
      </c>
      <c r="BQ14069">
        <v>13664.6825460338</v>
      </c>
      <c r="BR14069">
        <v>1.34448794292811</v>
      </c>
      <c r="BS14069">
        <v>102629.198849887</v>
      </c>
      <c r="BW14069" s="29">
        <v>14064</v>
      </c>
      <c r="BX14069">
        <f t="shared" si="752"/>
        <v>1</v>
      </c>
      <c r="BY14069">
        <f t="shared" si="753"/>
        <v>1</v>
      </c>
    </row>
    <row r="14070" spans="1:77">
      <c r="A14070" s="15">
        <v>14065</v>
      </c>
      <c r="BP14070">
        <v>0.785363576078628</v>
      </c>
      <c r="BQ14070">
        <v>16650.3800991104</v>
      </c>
      <c r="BR14070">
        <v>1.35120840705337</v>
      </c>
      <c r="BS14070">
        <v>87788.7408804555</v>
      </c>
      <c r="BW14070" s="29">
        <v>14065</v>
      </c>
      <c r="BX14070">
        <f t="shared" si="752"/>
        <v>1</v>
      </c>
      <c r="BY14070">
        <f t="shared" si="753"/>
        <v>1</v>
      </c>
    </row>
    <row r="14071" spans="1:77">
      <c r="A14071" s="15">
        <v>14066</v>
      </c>
      <c r="BP14071">
        <v>0.762150675289079</v>
      </c>
      <c r="BQ14071">
        <v>13786.579575301</v>
      </c>
      <c r="BR14071">
        <v>1.2829973868199</v>
      </c>
      <c r="BS14071">
        <v>80716.1486137949</v>
      </c>
      <c r="BW14071" s="29">
        <v>14066</v>
      </c>
      <c r="BX14071">
        <f t="shared" si="752"/>
        <v>1</v>
      </c>
      <c r="BY14071">
        <f t="shared" si="753"/>
        <v>1</v>
      </c>
    </row>
    <row r="14072" spans="1:77">
      <c r="A14072" s="15">
        <v>14067</v>
      </c>
      <c r="BP14072">
        <v>0.807223470962314</v>
      </c>
      <c r="BQ14072">
        <v>19281.4412001188</v>
      </c>
      <c r="BR14072">
        <v>1.35469726302126</v>
      </c>
      <c r="BS14072">
        <v>93068.6459921004</v>
      </c>
      <c r="BW14072" s="29">
        <v>14067</v>
      </c>
      <c r="BX14072">
        <f t="shared" si="752"/>
        <v>1</v>
      </c>
      <c r="BY14072">
        <f t="shared" si="753"/>
        <v>1</v>
      </c>
    </row>
    <row r="14073" spans="1:77">
      <c r="A14073" s="15">
        <v>14068</v>
      </c>
      <c r="BP14073">
        <v>0.867933176244965</v>
      </c>
      <c r="BQ14073">
        <v>20557.1421486058</v>
      </c>
      <c r="BR14073">
        <v>1.49383488668088</v>
      </c>
      <c r="BS14073">
        <v>109574.039823376</v>
      </c>
      <c r="BW14073" s="29">
        <v>14068</v>
      </c>
      <c r="BX14073">
        <f t="shared" si="752"/>
        <v>1</v>
      </c>
      <c r="BY14073">
        <f t="shared" si="753"/>
        <v>1</v>
      </c>
    </row>
    <row r="14074" spans="1:77">
      <c r="A14074" s="15">
        <v>14069</v>
      </c>
      <c r="BP14074">
        <v>0.79271532202705</v>
      </c>
      <c r="BQ14074">
        <v>14095.4796282676</v>
      </c>
      <c r="BR14074">
        <v>1.35130859493445</v>
      </c>
      <c r="BS14074">
        <v>103559.35176635</v>
      </c>
      <c r="BW14074" s="29">
        <v>14069</v>
      </c>
      <c r="BX14074">
        <f t="shared" si="752"/>
        <v>1</v>
      </c>
      <c r="BY14074">
        <f t="shared" si="753"/>
        <v>1</v>
      </c>
    </row>
    <row r="14075" spans="1:77">
      <c r="A14075" s="15">
        <v>14070</v>
      </c>
      <c r="BP14075">
        <v>0.790242253052462</v>
      </c>
      <c r="BQ14075">
        <v>18300.3926127243</v>
      </c>
      <c r="BR14075">
        <v>1.34683616393986</v>
      </c>
      <c r="BS14075">
        <v>90187.980145226</v>
      </c>
      <c r="BW14075" s="29">
        <v>14070</v>
      </c>
      <c r="BX14075">
        <f t="shared" si="752"/>
        <v>1</v>
      </c>
      <c r="BY14075">
        <f t="shared" si="753"/>
        <v>1</v>
      </c>
    </row>
    <row r="14076" spans="1:77">
      <c r="A14076" s="15">
        <v>14071</v>
      </c>
      <c r="BP14076">
        <v>0.862871656866101</v>
      </c>
      <c r="BQ14076">
        <v>10347.5070175988</v>
      </c>
      <c r="BR14076">
        <v>1.49625109203532</v>
      </c>
      <c r="BS14076">
        <v>78436.0077366472</v>
      </c>
      <c r="BW14076" s="29">
        <v>14071</v>
      </c>
      <c r="BX14076">
        <f t="shared" si="752"/>
        <v>1</v>
      </c>
      <c r="BY14076">
        <f t="shared" si="753"/>
        <v>1</v>
      </c>
    </row>
    <row r="14077" spans="1:77">
      <c r="A14077" s="15">
        <v>14072</v>
      </c>
      <c r="BP14077">
        <v>0.784005397774904</v>
      </c>
      <c r="BQ14077">
        <v>13072.2083426158</v>
      </c>
      <c r="BR14077">
        <v>1.342330859509</v>
      </c>
      <c r="BS14077">
        <v>81368.4701878175</v>
      </c>
      <c r="BW14077" s="29">
        <v>14072</v>
      </c>
      <c r="BX14077">
        <f t="shared" si="752"/>
        <v>1</v>
      </c>
      <c r="BY14077">
        <f t="shared" si="753"/>
        <v>1</v>
      </c>
    </row>
    <row r="14078" spans="1:77">
      <c r="A14078" s="15">
        <v>14073</v>
      </c>
      <c r="BP14078">
        <v>0.743271985988726</v>
      </c>
      <c r="BQ14078">
        <v>13411.4435654972</v>
      </c>
      <c r="BR14078">
        <v>1.25192632293695</v>
      </c>
      <c r="BS14078">
        <v>102544.37088609</v>
      </c>
      <c r="BW14078" s="29">
        <v>14073</v>
      </c>
      <c r="BX14078">
        <f t="shared" si="752"/>
        <v>1</v>
      </c>
      <c r="BY14078">
        <f t="shared" si="753"/>
        <v>1</v>
      </c>
    </row>
    <row r="14079" spans="1:77">
      <c r="A14079" s="15">
        <v>14074</v>
      </c>
      <c r="BP14079">
        <v>0.834453400606066</v>
      </c>
      <c r="BQ14079">
        <v>16448.9572031238</v>
      </c>
      <c r="BR14079">
        <v>1.4451046606378</v>
      </c>
      <c r="BS14079">
        <v>109327.817091158</v>
      </c>
      <c r="BW14079" s="29">
        <v>14074</v>
      </c>
      <c r="BX14079">
        <f t="shared" si="752"/>
        <v>1</v>
      </c>
      <c r="BY14079">
        <f t="shared" si="753"/>
        <v>1</v>
      </c>
    </row>
    <row r="14080" spans="1:77">
      <c r="A14080" s="15">
        <v>14075</v>
      </c>
      <c r="BP14080">
        <v>0.772707445616862</v>
      </c>
      <c r="BQ14080">
        <v>16627.6374380088</v>
      </c>
      <c r="BR14080">
        <v>1.34627870156082</v>
      </c>
      <c r="BS14080">
        <v>82111.9234460834</v>
      </c>
      <c r="BW14080" s="29">
        <v>14075</v>
      </c>
      <c r="BX14080">
        <f t="shared" si="752"/>
        <v>1</v>
      </c>
      <c r="BY14080">
        <f t="shared" si="753"/>
        <v>1</v>
      </c>
    </row>
    <row r="14081" spans="1:77">
      <c r="A14081" s="15">
        <v>14076</v>
      </c>
      <c r="BP14081">
        <v>0.847116489119208</v>
      </c>
      <c r="BQ14081">
        <v>12840.2719133845</v>
      </c>
      <c r="BR14081">
        <v>1.43422507751652</v>
      </c>
      <c r="BS14081">
        <v>79846.7403784082</v>
      </c>
      <c r="BW14081" s="29">
        <v>14076</v>
      </c>
      <c r="BX14081">
        <f t="shared" si="752"/>
        <v>1</v>
      </c>
      <c r="BY14081">
        <f t="shared" si="753"/>
        <v>1</v>
      </c>
    </row>
    <row r="14082" spans="1:77">
      <c r="A14082" s="15">
        <v>14077</v>
      </c>
      <c r="BP14082">
        <v>0.843143440464609</v>
      </c>
      <c r="BQ14082">
        <v>10351.3082127408</v>
      </c>
      <c r="BR14082">
        <v>1.45554965672177</v>
      </c>
      <c r="BS14082">
        <v>76530.7120806224</v>
      </c>
      <c r="BW14082" s="29">
        <v>14077</v>
      </c>
      <c r="BX14082">
        <f t="shared" si="752"/>
        <v>1</v>
      </c>
      <c r="BY14082">
        <f t="shared" si="753"/>
        <v>1</v>
      </c>
    </row>
    <row r="14083" spans="1:77">
      <c r="A14083" s="15">
        <v>14078</v>
      </c>
      <c r="BP14083">
        <v>0.811512341310507</v>
      </c>
      <c r="BQ14083">
        <v>17888.4779863459</v>
      </c>
      <c r="BR14083">
        <v>1.41117918402617</v>
      </c>
      <c r="BS14083">
        <v>91586.9056155172</v>
      </c>
      <c r="BW14083" s="29">
        <v>14078</v>
      </c>
      <c r="BX14083">
        <f t="shared" si="752"/>
        <v>1</v>
      </c>
      <c r="BY14083">
        <f t="shared" si="753"/>
        <v>1</v>
      </c>
    </row>
    <row r="14084" spans="1:77">
      <c r="A14084" s="15">
        <v>14079</v>
      </c>
      <c r="BP14084">
        <v>0.831931944961275</v>
      </c>
      <c r="BQ14084">
        <v>13545.8171991229</v>
      </c>
      <c r="BR14084">
        <v>1.46147912161448</v>
      </c>
      <c r="BS14084">
        <v>81706.3110831043</v>
      </c>
      <c r="BW14084" s="29">
        <v>14079</v>
      </c>
      <c r="BX14084">
        <f t="shared" si="752"/>
        <v>1</v>
      </c>
      <c r="BY14084">
        <f t="shared" si="753"/>
        <v>1</v>
      </c>
    </row>
    <row r="14085" spans="1:77">
      <c r="A14085" s="15">
        <v>14080</v>
      </c>
      <c r="BP14085">
        <v>0.783163606623664</v>
      </c>
      <c r="BQ14085">
        <v>15184.3616800484</v>
      </c>
      <c r="BR14085">
        <v>1.30806652065868</v>
      </c>
      <c r="BS14085">
        <v>83404.4473240836</v>
      </c>
      <c r="BW14085" s="29">
        <v>14080</v>
      </c>
      <c r="BX14085">
        <f t="shared" si="752"/>
        <v>1</v>
      </c>
      <c r="BY14085">
        <f t="shared" si="753"/>
        <v>1</v>
      </c>
    </row>
    <row r="14086" spans="1:77">
      <c r="A14086" s="15">
        <v>14081</v>
      </c>
      <c r="BP14086">
        <v>0.802101947840716</v>
      </c>
      <c r="BQ14086">
        <v>14343.4899567826</v>
      </c>
      <c r="BR14086">
        <v>1.380753627472</v>
      </c>
      <c r="BS14086">
        <v>84995.2081780966</v>
      </c>
      <c r="BW14086" s="29">
        <v>14081</v>
      </c>
      <c r="BX14086">
        <f t="shared" si="752"/>
        <v>1</v>
      </c>
      <c r="BY14086">
        <f t="shared" si="753"/>
        <v>1</v>
      </c>
    </row>
    <row r="14087" spans="1:77">
      <c r="A14087" s="15">
        <v>14082</v>
      </c>
      <c r="BP14087">
        <v>0.834173073296565</v>
      </c>
      <c r="BQ14087">
        <v>16849.8450391494</v>
      </c>
      <c r="BR14087">
        <v>1.42409761727916</v>
      </c>
      <c r="BS14087">
        <v>87519.0705317892</v>
      </c>
      <c r="BW14087" s="29">
        <v>14082</v>
      </c>
      <c r="BX14087">
        <f t="shared" ref="BX14087:BX14150" si="754">IF(BU14087=MAX($BU14087:$BV14087),1,0)</f>
        <v>1</v>
      </c>
      <c r="BY14087">
        <f t="shared" ref="BY14087:BY14150" si="755">IF(BV14087=MAX($BU14087:$BV14087),1,0)</f>
        <v>1</v>
      </c>
    </row>
    <row r="14088" spans="1:77">
      <c r="A14088" s="15">
        <v>14083</v>
      </c>
      <c r="BP14088">
        <v>0.803822452830023</v>
      </c>
      <c r="BQ14088">
        <v>14527.0883642696</v>
      </c>
      <c r="BR14088">
        <v>1.35994561126855</v>
      </c>
      <c r="BS14088">
        <v>100528.285157951</v>
      </c>
      <c r="BW14088" s="29">
        <v>14083</v>
      </c>
      <c r="BX14088">
        <f t="shared" si="754"/>
        <v>1</v>
      </c>
      <c r="BY14088">
        <f t="shared" si="755"/>
        <v>1</v>
      </c>
    </row>
    <row r="14089" spans="1:77">
      <c r="A14089" s="15">
        <v>14084</v>
      </c>
      <c r="BP14089">
        <v>0.820171429827711</v>
      </c>
      <c r="BQ14089">
        <v>16212.3852658643</v>
      </c>
      <c r="BR14089">
        <v>1.41385476722676</v>
      </c>
      <c r="BS14089">
        <v>84948.3289514641</v>
      </c>
      <c r="BW14089" s="29">
        <v>14084</v>
      </c>
      <c r="BX14089">
        <f t="shared" si="754"/>
        <v>1</v>
      </c>
      <c r="BY14089">
        <f t="shared" si="755"/>
        <v>1</v>
      </c>
    </row>
    <row r="14090" spans="1:77">
      <c r="A14090" s="15">
        <v>14085</v>
      </c>
      <c r="BP14090">
        <v>0.773998208673529</v>
      </c>
      <c r="BQ14090">
        <v>9956.34238917417</v>
      </c>
      <c r="BR14090">
        <v>1.31751296758327</v>
      </c>
      <c r="BS14090">
        <v>76445.8051867714</v>
      </c>
      <c r="BW14090" s="29">
        <v>14085</v>
      </c>
      <c r="BX14090">
        <f t="shared" si="754"/>
        <v>1</v>
      </c>
      <c r="BY14090">
        <f t="shared" si="755"/>
        <v>1</v>
      </c>
    </row>
    <row r="14091" spans="1:77">
      <c r="A14091" s="15">
        <v>14086</v>
      </c>
      <c r="BP14091">
        <v>0.784134914713083</v>
      </c>
      <c r="BQ14091">
        <v>16534.4972119411</v>
      </c>
      <c r="BR14091">
        <v>1.32553156973583</v>
      </c>
      <c r="BS14091">
        <v>104758.037599139</v>
      </c>
      <c r="BW14091" s="29">
        <v>14086</v>
      </c>
      <c r="BX14091">
        <f t="shared" si="754"/>
        <v>1</v>
      </c>
      <c r="BY14091">
        <f t="shared" si="755"/>
        <v>1</v>
      </c>
    </row>
    <row r="14092" spans="1:77">
      <c r="A14092" s="15">
        <v>14087</v>
      </c>
      <c r="BP14092">
        <v>0.843248786351559</v>
      </c>
      <c r="BQ14092">
        <v>15654.3230720507</v>
      </c>
      <c r="BR14092">
        <v>1.4510929935361</v>
      </c>
      <c r="BS14092">
        <v>107454.496415752</v>
      </c>
      <c r="BW14092" s="29">
        <v>14087</v>
      </c>
      <c r="BX14092">
        <f t="shared" si="754"/>
        <v>1</v>
      </c>
      <c r="BY14092">
        <f t="shared" si="755"/>
        <v>1</v>
      </c>
    </row>
    <row r="14093" spans="1:77">
      <c r="A14093" s="15">
        <v>14088</v>
      </c>
      <c r="BP14093">
        <v>0.844054318940672</v>
      </c>
      <c r="BQ14093">
        <v>16241.3372404076</v>
      </c>
      <c r="BR14093">
        <v>1.45144317630984</v>
      </c>
      <c r="BS14093">
        <v>86025.8693959185</v>
      </c>
      <c r="BW14093" s="29">
        <v>14088</v>
      </c>
      <c r="BX14093">
        <f t="shared" si="754"/>
        <v>1</v>
      </c>
      <c r="BY14093">
        <f t="shared" si="755"/>
        <v>1</v>
      </c>
    </row>
    <row r="14094" spans="1:77">
      <c r="A14094" s="15">
        <v>14089</v>
      </c>
      <c r="BP14094">
        <v>0.798564945821944</v>
      </c>
      <c r="BQ14094">
        <v>18811.7293011955</v>
      </c>
      <c r="BR14094">
        <v>1.35297536012226</v>
      </c>
      <c r="BS14094">
        <v>110170.79436293</v>
      </c>
      <c r="BW14094" s="29">
        <v>14089</v>
      </c>
      <c r="BX14094">
        <f t="shared" si="754"/>
        <v>1</v>
      </c>
      <c r="BY14094">
        <f t="shared" si="755"/>
        <v>1</v>
      </c>
    </row>
    <row r="14095" spans="1:77">
      <c r="A14095" s="15">
        <v>14090</v>
      </c>
      <c r="BP14095">
        <v>0.832965152631765</v>
      </c>
      <c r="BQ14095">
        <v>11924.6539194983</v>
      </c>
      <c r="BR14095">
        <v>1.44345769575239</v>
      </c>
      <c r="BS14095">
        <v>79603.1343812585</v>
      </c>
      <c r="BW14095" s="29">
        <v>14090</v>
      </c>
      <c r="BX14095">
        <f t="shared" si="754"/>
        <v>1</v>
      </c>
      <c r="BY14095">
        <f t="shared" si="755"/>
        <v>1</v>
      </c>
    </row>
    <row r="14096" spans="1:77">
      <c r="A14096" s="15">
        <v>14091</v>
      </c>
      <c r="BP14096">
        <v>0.847398312234395</v>
      </c>
      <c r="BQ14096">
        <v>10597.6517100004</v>
      </c>
      <c r="BR14096">
        <v>1.46071069261012</v>
      </c>
      <c r="BS14096">
        <v>80078.2807276868</v>
      </c>
      <c r="BW14096" s="29">
        <v>14091</v>
      </c>
      <c r="BX14096">
        <f t="shared" si="754"/>
        <v>1</v>
      </c>
      <c r="BY14096">
        <f t="shared" si="755"/>
        <v>1</v>
      </c>
    </row>
    <row r="14097" spans="1:77">
      <c r="A14097" s="15">
        <v>14092</v>
      </c>
      <c r="BP14097">
        <v>0.814501701487596</v>
      </c>
      <c r="BQ14097">
        <v>13265.8044986182</v>
      </c>
      <c r="BR14097">
        <v>1.38692788801556</v>
      </c>
      <c r="BS14097">
        <v>80524.592336275</v>
      </c>
      <c r="BW14097" s="29">
        <v>14092</v>
      </c>
      <c r="BX14097">
        <f t="shared" si="754"/>
        <v>1</v>
      </c>
      <c r="BY14097">
        <f t="shared" si="755"/>
        <v>1</v>
      </c>
    </row>
    <row r="14098" spans="1:77">
      <c r="A14098" s="15">
        <v>14093</v>
      </c>
      <c r="BP14098">
        <v>0.809040598728274</v>
      </c>
      <c r="BQ14098">
        <v>15623.3402707698</v>
      </c>
      <c r="BR14098">
        <v>1.37202013339535</v>
      </c>
      <c r="BS14098">
        <v>85734.1913824157</v>
      </c>
      <c r="BW14098" s="29">
        <v>14093</v>
      </c>
      <c r="BX14098">
        <f t="shared" si="754"/>
        <v>1</v>
      </c>
      <c r="BY14098">
        <f t="shared" si="755"/>
        <v>1</v>
      </c>
    </row>
    <row r="14099" spans="1:77">
      <c r="A14099" s="15">
        <v>14094</v>
      </c>
      <c r="BP14099">
        <v>0.806297730100502</v>
      </c>
      <c r="BQ14099">
        <v>9144.41205804035</v>
      </c>
      <c r="BR14099">
        <v>1.38805920430356</v>
      </c>
      <c r="BS14099">
        <v>75441.7581780729</v>
      </c>
      <c r="BW14099" s="29">
        <v>14094</v>
      </c>
      <c r="BX14099">
        <f t="shared" si="754"/>
        <v>1</v>
      </c>
      <c r="BY14099">
        <f t="shared" si="755"/>
        <v>1</v>
      </c>
    </row>
    <row r="14100" spans="1:77">
      <c r="A14100" s="15">
        <v>14095</v>
      </c>
      <c r="BP14100">
        <v>0.792412857489276</v>
      </c>
      <c r="BQ14100">
        <v>11637.8955973613</v>
      </c>
      <c r="BR14100">
        <v>1.36876561686705</v>
      </c>
      <c r="BS14100">
        <v>80055.5346124345</v>
      </c>
      <c r="BW14100" s="29">
        <v>14095</v>
      </c>
      <c r="BX14100">
        <f t="shared" si="754"/>
        <v>1</v>
      </c>
      <c r="BY14100">
        <f t="shared" si="755"/>
        <v>1</v>
      </c>
    </row>
    <row r="14101" spans="1:77">
      <c r="A14101" s="15">
        <v>14096</v>
      </c>
      <c r="BP14101">
        <v>0.885159976105803</v>
      </c>
      <c r="BQ14101">
        <v>14148.1018647427</v>
      </c>
      <c r="BR14101">
        <v>1.56308140359542</v>
      </c>
      <c r="BS14101">
        <v>103248.617236783</v>
      </c>
      <c r="BW14101" s="29">
        <v>14096</v>
      </c>
      <c r="BX14101">
        <f t="shared" si="754"/>
        <v>1</v>
      </c>
      <c r="BY14101">
        <f t="shared" si="755"/>
        <v>1</v>
      </c>
    </row>
    <row r="14102" spans="1:77">
      <c r="A14102" s="15">
        <v>14097</v>
      </c>
      <c r="BP14102">
        <v>0.783166135671272</v>
      </c>
      <c r="BQ14102">
        <v>13591.6601855155</v>
      </c>
      <c r="BR14102">
        <v>1.3352271382033</v>
      </c>
      <c r="BS14102">
        <v>101389.471580235</v>
      </c>
      <c r="BW14102" s="29">
        <v>14097</v>
      </c>
      <c r="BX14102">
        <f t="shared" si="754"/>
        <v>1</v>
      </c>
      <c r="BY14102">
        <f t="shared" si="755"/>
        <v>1</v>
      </c>
    </row>
    <row r="14103" spans="1:77">
      <c r="A14103" s="15">
        <v>14098</v>
      </c>
      <c r="BP14103">
        <v>0.822368083121641</v>
      </c>
      <c r="BQ14103">
        <v>15009.6362182313</v>
      </c>
      <c r="BR14103">
        <v>1.43029613487535</v>
      </c>
      <c r="BS14103">
        <v>85701.3173293537</v>
      </c>
      <c r="BW14103" s="29">
        <v>14098</v>
      </c>
      <c r="BX14103">
        <f t="shared" si="754"/>
        <v>1</v>
      </c>
      <c r="BY14103">
        <f t="shared" si="755"/>
        <v>1</v>
      </c>
    </row>
    <row r="14104" spans="1:77">
      <c r="A14104" s="15">
        <v>14099</v>
      </c>
      <c r="BP14104">
        <v>0.795509084525888</v>
      </c>
      <c r="BQ14104">
        <v>14327.2237273883</v>
      </c>
      <c r="BR14104">
        <v>1.34282160229087</v>
      </c>
      <c r="BS14104">
        <v>81747.752276355</v>
      </c>
      <c r="BW14104" s="29">
        <v>14099</v>
      </c>
      <c r="BX14104">
        <f t="shared" si="754"/>
        <v>1</v>
      </c>
      <c r="BY14104">
        <f t="shared" si="755"/>
        <v>1</v>
      </c>
    </row>
    <row r="14105" spans="1:77">
      <c r="A14105" s="15">
        <v>14100</v>
      </c>
      <c r="BP14105">
        <v>0.828060845200841</v>
      </c>
      <c r="BQ14105">
        <v>13311.1886468294</v>
      </c>
      <c r="BR14105">
        <v>1.39522332351718</v>
      </c>
      <c r="BS14105">
        <v>80560.7891151639</v>
      </c>
      <c r="BW14105" s="29">
        <v>14100</v>
      </c>
      <c r="BX14105">
        <f t="shared" si="754"/>
        <v>1</v>
      </c>
      <c r="BY14105">
        <f t="shared" si="755"/>
        <v>1</v>
      </c>
    </row>
    <row r="14106" spans="1:77">
      <c r="A14106" s="15">
        <v>14101</v>
      </c>
      <c r="BP14106">
        <v>0.844219942485075</v>
      </c>
      <c r="BQ14106">
        <v>14269.8421513244</v>
      </c>
      <c r="BR14106">
        <v>1.43946084489643</v>
      </c>
      <c r="BS14106">
        <v>102961.489978876</v>
      </c>
      <c r="BW14106" s="29">
        <v>14101</v>
      </c>
      <c r="BX14106">
        <f t="shared" si="754"/>
        <v>1</v>
      </c>
      <c r="BY14106">
        <f t="shared" si="755"/>
        <v>1</v>
      </c>
    </row>
    <row r="14107" spans="1:77">
      <c r="A14107" s="15">
        <v>14102</v>
      </c>
      <c r="BP14107">
        <v>0.833248287732278</v>
      </c>
      <c r="BQ14107">
        <v>17091.8956033849</v>
      </c>
      <c r="BR14107">
        <v>1.45439836686937</v>
      </c>
      <c r="BS14107">
        <v>88704.6300415155</v>
      </c>
      <c r="BW14107" s="29">
        <v>14102</v>
      </c>
      <c r="BX14107">
        <f t="shared" si="754"/>
        <v>1</v>
      </c>
      <c r="BY14107">
        <f t="shared" si="755"/>
        <v>1</v>
      </c>
    </row>
    <row r="14108" spans="1:77">
      <c r="A14108" s="15">
        <v>14103</v>
      </c>
      <c r="BP14108">
        <v>0.810950230131662</v>
      </c>
      <c r="BQ14108">
        <v>15707.1698697829</v>
      </c>
      <c r="BR14108">
        <v>1.40126389513456</v>
      </c>
      <c r="BS14108">
        <v>87613.2107968192</v>
      </c>
      <c r="BW14108" s="29">
        <v>14103</v>
      </c>
      <c r="BX14108">
        <f t="shared" si="754"/>
        <v>1</v>
      </c>
      <c r="BY14108">
        <f t="shared" si="755"/>
        <v>1</v>
      </c>
    </row>
    <row r="14109" spans="1:77">
      <c r="A14109" s="15">
        <v>14104</v>
      </c>
      <c r="BP14109">
        <v>0.803843742563685</v>
      </c>
      <c r="BQ14109">
        <v>12574.0632790804</v>
      </c>
      <c r="BR14109">
        <v>1.38533783543555</v>
      </c>
      <c r="BS14109">
        <v>81378.9610699712</v>
      </c>
      <c r="BW14109" s="29">
        <v>14104</v>
      </c>
      <c r="BX14109">
        <f t="shared" si="754"/>
        <v>1</v>
      </c>
      <c r="BY14109">
        <f t="shared" si="755"/>
        <v>1</v>
      </c>
    </row>
    <row r="14110" spans="1:77">
      <c r="A14110" s="15">
        <v>14105</v>
      </c>
      <c r="BP14110">
        <v>0.86867415339771</v>
      </c>
      <c r="BQ14110">
        <v>23404.0479356086</v>
      </c>
      <c r="BR14110">
        <v>1.49776260036297</v>
      </c>
      <c r="BS14110">
        <v>112759.812457519</v>
      </c>
      <c r="BW14110" s="29">
        <v>14105</v>
      </c>
      <c r="BX14110">
        <f t="shared" si="754"/>
        <v>1</v>
      </c>
      <c r="BY14110">
        <f t="shared" si="755"/>
        <v>1</v>
      </c>
    </row>
    <row r="14111" spans="1:77">
      <c r="A14111" s="15">
        <v>14106</v>
      </c>
      <c r="BP14111">
        <v>0.802720517700996</v>
      </c>
      <c r="BQ14111">
        <v>17439.9539707477</v>
      </c>
      <c r="BR14111">
        <v>1.35788914346282</v>
      </c>
      <c r="BS14111">
        <v>106196.928774497</v>
      </c>
      <c r="BW14111" s="29">
        <v>14106</v>
      </c>
      <c r="BX14111">
        <f t="shared" si="754"/>
        <v>1</v>
      </c>
      <c r="BY14111">
        <f t="shared" si="755"/>
        <v>1</v>
      </c>
    </row>
    <row r="14112" spans="1:77">
      <c r="A14112" s="15">
        <v>14107</v>
      </c>
      <c r="BP14112">
        <v>0.82339766979756</v>
      </c>
      <c r="BQ14112">
        <v>20469.2041390941</v>
      </c>
      <c r="BR14112">
        <v>1.42473617883311</v>
      </c>
      <c r="BS14112">
        <v>89923.4873017196</v>
      </c>
      <c r="BW14112" s="29">
        <v>14107</v>
      </c>
      <c r="BX14112">
        <f t="shared" si="754"/>
        <v>1</v>
      </c>
      <c r="BY14112">
        <f t="shared" si="755"/>
        <v>1</v>
      </c>
    </row>
    <row r="14113" spans="1:77">
      <c r="A14113" s="15">
        <v>14108</v>
      </c>
      <c r="BP14113">
        <v>0.823419626761945</v>
      </c>
      <c r="BQ14113">
        <v>11305.9298816604</v>
      </c>
      <c r="BR14113">
        <v>1.4388686680478</v>
      </c>
      <c r="BS14113">
        <v>79032.6813952371</v>
      </c>
      <c r="BW14113" s="29">
        <v>14108</v>
      </c>
      <c r="BX14113">
        <f t="shared" si="754"/>
        <v>1</v>
      </c>
      <c r="BY14113">
        <f t="shared" si="755"/>
        <v>1</v>
      </c>
    </row>
    <row r="14114" spans="1:77">
      <c r="A14114" s="15">
        <v>14109</v>
      </c>
      <c r="BP14114">
        <v>0.778494268404864</v>
      </c>
      <c r="BQ14114">
        <v>13759.9183287986</v>
      </c>
      <c r="BR14114">
        <v>1.32543994993659</v>
      </c>
      <c r="BS14114">
        <v>80043.4375839598</v>
      </c>
      <c r="BW14114" s="29">
        <v>14109</v>
      </c>
      <c r="BX14114">
        <f t="shared" si="754"/>
        <v>1</v>
      </c>
      <c r="BY14114">
        <f t="shared" si="755"/>
        <v>1</v>
      </c>
    </row>
    <row r="14115" spans="1:77">
      <c r="A14115" s="15">
        <v>14110</v>
      </c>
      <c r="BP14115">
        <v>0.809185411577963</v>
      </c>
      <c r="BQ14115">
        <v>12612.5250211507</v>
      </c>
      <c r="BR14115">
        <v>1.39980843305966</v>
      </c>
      <c r="BS14115">
        <v>80555.970412085</v>
      </c>
      <c r="BW14115" s="29">
        <v>14110</v>
      </c>
      <c r="BX14115">
        <f t="shared" si="754"/>
        <v>1</v>
      </c>
      <c r="BY14115">
        <f t="shared" si="755"/>
        <v>1</v>
      </c>
    </row>
    <row r="14116" spans="1:77">
      <c r="A14116" s="15">
        <v>14111</v>
      </c>
      <c r="BP14116">
        <v>0.759412062483729</v>
      </c>
      <c r="BQ14116">
        <v>13285.9748220032</v>
      </c>
      <c r="BR14116">
        <v>1.29835106656107</v>
      </c>
      <c r="BS14116">
        <v>81015.240999317</v>
      </c>
      <c r="BW14116" s="29">
        <v>14111</v>
      </c>
      <c r="BX14116">
        <f t="shared" si="754"/>
        <v>1</v>
      </c>
      <c r="BY14116">
        <f t="shared" si="755"/>
        <v>1</v>
      </c>
    </row>
    <row r="14117" spans="1:77">
      <c r="A14117" s="15">
        <v>14112</v>
      </c>
      <c r="BP14117">
        <v>0.787419774225831</v>
      </c>
      <c r="BQ14117">
        <v>11881.0495890827</v>
      </c>
      <c r="BR14117">
        <v>1.35122044158452</v>
      </c>
      <c r="BS14117">
        <v>79403.1253898437</v>
      </c>
      <c r="BW14117" s="29">
        <v>14112</v>
      </c>
      <c r="BX14117">
        <f t="shared" si="754"/>
        <v>1</v>
      </c>
      <c r="BY14117">
        <f t="shared" si="755"/>
        <v>1</v>
      </c>
    </row>
    <row r="14118" spans="1:77">
      <c r="A14118" s="15">
        <v>14113</v>
      </c>
      <c r="BP14118">
        <v>0.813672732076908</v>
      </c>
      <c r="BQ14118">
        <v>18195.9892003528</v>
      </c>
      <c r="BR14118">
        <v>1.399553197646</v>
      </c>
      <c r="BS14118">
        <v>88955.1842008425</v>
      </c>
      <c r="BW14118" s="29">
        <v>14113</v>
      </c>
      <c r="BX14118">
        <f t="shared" si="754"/>
        <v>1</v>
      </c>
      <c r="BY14118">
        <f t="shared" si="755"/>
        <v>1</v>
      </c>
    </row>
    <row r="14119" spans="1:77">
      <c r="A14119" s="15">
        <v>14114</v>
      </c>
      <c r="BP14119">
        <v>0.789353144416182</v>
      </c>
      <c r="BQ14119">
        <v>15183.257164207</v>
      </c>
      <c r="BR14119">
        <v>1.33878829060442</v>
      </c>
      <c r="BS14119">
        <v>84885.5660913745</v>
      </c>
      <c r="BW14119" s="29">
        <v>14114</v>
      </c>
      <c r="BX14119">
        <f t="shared" si="754"/>
        <v>1</v>
      </c>
      <c r="BY14119">
        <f t="shared" si="755"/>
        <v>1</v>
      </c>
    </row>
    <row r="14120" spans="1:77">
      <c r="A14120" s="15">
        <v>14115</v>
      </c>
      <c r="BP14120">
        <v>0.807396813716677</v>
      </c>
      <c r="BQ14120">
        <v>15131.7365309602</v>
      </c>
      <c r="BR14120">
        <v>1.38385469494376</v>
      </c>
      <c r="BS14120">
        <v>103966.325070054</v>
      </c>
      <c r="BW14120" s="29">
        <v>14115</v>
      </c>
      <c r="BX14120">
        <f t="shared" si="754"/>
        <v>1</v>
      </c>
      <c r="BY14120">
        <f t="shared" si="755"/>
        <v>1</v>
      </c>
    </row>
    <row r="14121" spans="1:77">
      <c r="A14121" s="15">
        <v>14116</v>
      </c>
      <c r="BP14121">
        <v>0.793405436597478</v>
      </c>
      <c r="BQ14121">
        <v>12737.2107483108</v>
      </c>
      <c r="BR14121">
        <v>1.350448725662</v>
      </c>
      <c r="BS14121">
        <v>103155.773742504</v>
      </c>
      <c r="BW14121" s="29">
        <v>14116</v>
      </c>
      <c r="BX14121">
        <f t="shared" si="754"/>
        <v>1</v>
      </c>
      <c r="BY14121">
        <f t="shared" si="755"/>
        <v>1</v>
      </c>
    </row>
    <row r="14122" spans="1:77">
      <c r="A14122" s="15">
        <v>14117</v>
      </c>
      <c r="BP14122">
        <v>0.756457402120058</v>
      </c>
      <c r="BQ14122">
        <v>18339.9308940381</v>
      </c>
      <c r="BR14122">
        <v>1.25010844737767</v>
      </c>
      <c r="BS14122">
        <v>86940.2157200326</v>
      </c>
      <c r="BW14122" s="29">
        <v>14117</v>
      </c>
      <c r="BX14122">
        <f t="shared" si="754"/>
        <v>1</v>
      </c>
      <c r="BY14122">
        <f t="shared" si="755"/>
        <v>1</v>
      </c>
    </row>
    <row r="14123" spans="1:77">
      <c r="A14123" s="15">
        <v>14118</v>
      </c>
      <c r="BP14123">
        <v>0.800542261049362</v>
      </c>
      <c r="BQ14123">
        <v>17351.4993452537</v>
      </c>
      <c r="BR14123">
        <v>1.35138691058324</v>
      </c>
      <c r="BS14123">
        <v>87770.4877286159</v>
      </c>
      <c r="BW14123" s="29">
        <v>14118</v>
      </c>
      <c r="BX14123">
        <f t="shared" si="754"/>
        <v>1</v>
      </c>
      <c r="BY14123">
        <f t="shared" si="755"/>
        <v>1</v>
      </c>
    </row>
    <row r="14124" spans="1:77">
      <c r="A14124" s="15">
        <v>14119</v>
      </c>
      <c r="BP14124">
        <v>0.723100413197795</v>
      </c>
      <c r="BQ14124">
        <v>12298.2601336935</v>
      </c>
      <c r="BR14124">
        <v>1.22415458104482</v>
      </c>
      <c r="BS14124">
        <v>79504.4217383111</v>
      </c>
      <c r="BW14124" s="29">
        <v>14119</v>
      </c>
      <c r="BX14124">
        <f t="shared" si="754"/>
        <v>1</v>
      </c>
      <c r="BY14124">
        <f t="shared" si="755"/>
        <v>1</v>
      </c>
    </row>
    <row r="14125" spans="1:77">
      <c r="A14125" s="15">
        <v>14120</v>
      </c>
      <c r="BP14125">
        <v>0.845034339651948</v>
      </c>
      <c r="BQ14125">
        <v>20697.9316077154</v>
      </c>
      <c r="BR14125">
        <v>1.45441849813601</v>
      </c>
      <c r="BS14125">
        <v>109647.258766065</v>
      </c>
      <c r="BW14125" s="29">
        <v>14120</v>
      </c>
      <c r="BX14125">
        <f t="shared" si="754"/>
        <v>1</v>
      </c>
      <c r="BY14125">
        <f t="shared" si="755"/>
        <v>1</v>
      </c>
    </row>
    <row r="14126" spans="1:77">
      <c r="A14126" s="15">
        <v>14121</v>
      </c>
      <c r="BP14126">
        <v>0.772661717290898</v>
      </c>
      <c r="BQ14126">
        <v>21281.9127132747</v>
      </c>
      <c r="BR14126">
        <v>1.33177290473346</v>
      </c>
      <c r="BS14126">
        <v>91652.7079382114</v>
      </c>
      <c r="BW14126" s="29">
        <v>14121</v>
      </c>
      <c r="BX14126">
        <f t="shared" si="754"/>
        <v>1</v>
      </c>
      <c r="BY14126">
        <f t="shared" si="755"/>
        <v>1</v>
      </c>
    </row>
    <row r="14127" spans="1:77">
      <c r="A14127" s="15">
        <v>14122</v>
      </c>
      <c r="BP14127">
        <v>0.797111533993109</v>
      </c>
      <c r="BQ14127">
        <v>13642.3534432202</v>
      </c>
      <c r="BR14127">
        <v>1.38205064770007</v>
      </c>
      <c r="BS14127">
        <v>103559.626211995</v>
      </c>
      <c r="BW14127" s="29">
        <v>14122</v>
      </c>
      <c r="BX14127">
        <f t="shared" si="754"/>
        <v>1</v>
      </c>
      <c r="BY14127">
        <f t="shared" si="755"/>
        <v>1</v>
      </c>
    </row>
    <row r="14128" spans="1:77">
      <c r="A14128" s="15">
        <v>14123</v>
      </c>
      <c r="BP14128">
        <v>0.795712275829899</v>
      </c>
      <c r="BQ14128">
        <v>10291.7900193881</v>
      </c>
      <c r="BR14128">
        <v>1.37939502519345</v>
      </c>
      <c r="BS14128">
        <v>75860.3039309474</v>
      </c>
      <c r="BW14128" s="29">
        <v>14123</v>
      </c>
      <c r="BX14128">
        <f t="shared" si="754"/>
        <v>1</v>
      </c>
      <c r="BY14128">
        <f t="shared" si="755"/>
        <v>1</v>
      </c>
    </row>
    <row r="14129" spans="1:77">
      <c r="A14129" s="15">
        <v>14124</v>
      </c>
      <c r="BP14129">
        <v>0.775276143762123</v>
      </c>
      <c r="BQ14129">
        <v>17054.0341907072</v>
      </c>
      <c r="BR14129">
        <v>1.33751303359595</v>
      </c>
      <c r="BS14129">
        <v>86339.7302710959</v>
      </c>
      <c r="BW14129" s="29">
        <v>14124</v>
      </c>
      <c r="BX14129">
        <f t="shared" si="754"/>
        <v>1</v>
      </c>
      <c r="BY14129">
        <f t="shared" si="755"/>
        <v>1</v>
      </c>
    </row>
    <row r="14130" spans="1:77">
      <c r="A14130" s="15">
        <v>14125</v>
      </c>
      <c r="BP14130">
        <v>0.783724519256111</v>
      </c>
      <c r="BQ14130">
        <v>14046.0371166536</v>
      </c>
      <c r="BR14130">
        <v>1.37211710844867</v>
      </c>
      <c r="BS14130">
        <v>85391.6175861508</v>
      </c>
      <c r="BW14130" s="29">
        <v>14125</v>
      </c>
      <c r="BX14130">
        <f t="shared" si="754"/>
        <v>1</v>
      </c>
      <c r="BY14130">
        <f t="shared" si="755"/>
        <v>1</v>
      </c>
    </row>
    <row r="14131" spans="1:77">
      <c r="A14131" s="15">
        <v>14126</v>
      </c>
      <c r="BP14131">
        <v>0.83217991944275</v>
      </c>
      <c r="BQ14131">
        <v>16246.6173017182</v>
      </c>
      <c r="BR14131">
        <v>1.43499761594321</v>
      </c>
      <c r="BS14131">
        <v>106363.760980966</v>
      </c>
      <c r="BW14131" s="29">
        <v>14126</v>
      </c>
      <c r="BX14131">
        <f t="shared" si="754"/>
        <v>1</v>
      </c>
      <c r="BY14131">
        <f t="shared" si="755"/>
        <v>1</v>
      </c>
    </row>
    <row r="14132" spans="1:77">
      <c r="A14132" s="15">
        <v>14127</v>
      </c>
      <c r="BP14132">
        <v>0.840779673988503</v>
      </c>
      <c r="BQ14132">
        <v>17039.7042496106</v>
      </c>
      <c r="BR14132">
        <v>1.47377710872061</v>
      </c>
      <c r="BS14132">
        <v>109163.616984807</v>
      </c>
      <c r="BW14132" s="29">
        <v>14127</v>
      </c>
      <c r="BX14132">
        <f t="shared" si="754"/>
        <v>1</v>
      </c>
      <c r="BY14132">
        <f t="shared" si="755"/>
        <v>1</v>
      </c>
    </row>
    <row r="14133" spans="1:77">
      <c r="A14133" s="15">
        <v>14128</v>
      </c>
      <c r="BP14133">
        <v>0.832560815330903</v>
      </c>
      <c r="BQ14133">
        <v>13928.640536462</v>
      </c>
      <c r="BR14133">
        <v>1.45279209836344</v>
      </c>
      <c r="BS14133">
        <v>83877.2368338367</v>
      </c>
      <c r="BW14133" s="29">
        <v>14128</v>
      </c>
      <c r="BX14133">
        <f t="shared" si="754"/>
        <v>1</v>
      </c>
      <c r="BY14133">
        <f t="shared" si="755"/>
        <v>1</v>
      </c>
    </row>
    <row r="14134" spans="1:77">
      <c r="A14134" s="15">
        <v>14129</v>
      </c>
      <c r="BP14134">
        <v>0.811012540955015</v>
      </c>
      <c r="BQ14134">
        <v>14468.0268005451</v>
      </c>
      <c r="BR14134">
        <v>1.41040662910174</v>
      </c>
      <c r="BS14134">
        <v>82929.3023703063</v>
      </c>
      <c r="BW14134" s="29">
        <v>14129</v>
      </c>
      <c r="BX14134">
        <f t="shared" si="754"/>
        <v>1</v>
      </c>
      <c r="BY14134">
        <f t="shared" si="755"/>
        <v>1</v>
      </c>
    </row>
    <row r="14135" spans="1:77">
      <c r="A14135" s="15">
        <v>14130</v>
      </c>
      <c r="BP14135">
        <v>0.79289813145689</v>
      </c>
      <c r="BQ14135">
        <v>13862.4819203464</v>
      </c>
      <c r="BR14135">
        <v>1.35720330777812</v>
      </c>
      <c r="BS14135">
        <v>80497.6628003381</v>
      </c>
      <c r="BW14135" s="29">
        <v>14130</v>
      </c>
      <c r="BX14135">
        <f t="shared" si="754"/>
        <v>1</v>
      </c>
      <c r="BY14135">
        <f t="shared" si="755"/>
        <v>1</v>
      </c>
    </row>
    <row r="14136" spans="1:77">
      <c r="A14136" s="15">
        <v>14131</v>
      </c>
      <c r="BP14136">
        <v>0.821741417951534</v>
      </c>
      <c r="BQ14136">
        <v>15838.3142625136</v>
      </c>
      <c r="BR14136">
        <v>1.45109411455952</v>
      </c>
      <c r="BS14136">
        <v>86603.2706941153</v>
      </c>
      <c r="BW14136" s="29">
        <v>14131</v>
      </c>
      <c r="BX14136">
        <f t="shared" si="754"/>
        <v>1</v>
      </c>
      <c r="BY14136">
        <f t="shared" si="755"/>
        <v>1</v>
      </c>
    </row>
    <row r="14137" spans="1:77">
      <c r="A14137" s="15">
        <v>14132</v>
      </c>
      <c r="BP14137">
        <v>0.806136949972646</v>
      </c>
      <c r="BQ14137">
        <v>15161.440471529</v>
      </c>
      <c r="BR14137">
        <v>1.36562500724046</v>
      </c>
      <c r="BS14137">
        <v>83253.3143152064</v>
      </c>
      <c r="BW14137" s="29">
        <v>14132</v>
      </c>
      <c r="BX14137">
        <f t="shared" si="754"/>
        <v>1</v>
      </c>
      <c r="BY14137">
        <f t="shared" si="755"/>
        <v>1</v>
      </c>
    </row>
    <row r="14138" spans="1:77">
      <c r="A14138" s="15">
        <v>14133</v>
      </c>
      <c r="BP14138">
        <v>0.830008594829748</v>
      </c>
      <c r="BQ14138">
        <v>13211.9572742645</v>
      </c>
      <c r="BR14138">
        <v>1.44253331574777</v>
      </c>
      <c r="BS14138">
        <v>98604.0717038747</v>
      </c>
      <c r="BW14138" s="29">
        <v>14133</v>
      </c>
      <c r="BX14138">
        <f t="shared" si="754"/>
        <v>1</v>
      </c>
      <c r="BY14138">
        <f t="shared" si="755"/>
        <v>1</v>
      </c>
    </row>
    <row r="14139" spans="1:77">
      <c r="A14139" s="15">
        <v>14134</v>
      </c>
      <c r="BP14139">
        <v>0.760777440225652</v>
      </c>
      <c r="BQ14139">
        <v>18550.6758463277</v>
      </c>
      <c r="BR14139">
        <v>1.30301912781569</v>
      </c>
      <c r="BS14139">
        <v>89300.5874426042</v>
      </c>
      <c r="BW14139" s="29">
        <v>14134</v>
      </c>
      <c r="BX14139">
        <f t="shared" si="754"/>
        <v>1</v>
      </c>
      <c r="BY14139">
        <f t="shared" si="755"/>
        <v>1</v>
      </c>
    </row>
    <row r="14140" spans="1:77">
      <c r="A14140" s="15">
        <v>14135</v>
      </c>
      <c r="BP14140">
        <v>0.821277131454448</v>
      </c>
      <c r="BQ14140">
        <v>13809.165272859</v>
      </c>
      <c r="BR14140">
        <v>1.41847608798497</v>
      </c>
      <c r="BS14140">
        <v>84665.4508158962</v>
      </c>
      <c r="BW14140" s="29">
        <v>14135</v>
      </c>
      <c r="BX14140">
        <f t="shared" si="754"/>
        <v>1</v>
      </c>
      <c r="BY14140">
        <f t="shared" si="755"/>
        <v>1</v>
      </c>
    </row>
    <row r="14141" spans="1:77">
      <c r="A14141" s="15">
        <v>14136</v>
      </c>
      <c r="BP14141">
        <v>0.802963670055405</v>
      </c>
      <c r="BQ14141">
        <v>11184.3213598495</v>
      </c>
      <c r="BR14141">
        <v>1.36405313032219</v>
      </c>
      <c r="BS14141">
        <v>98937.9437810541</v>
      </c>
      <c r="BW14141" s="29">
        <v>14136</v>
      </c>
      <c r="BX14141">
        <f t="shared" si="754"/>
        <v>1</v>
      </c>
      <c r="BY14141">
        <f t="shared" si="755"/>
        <v>1</v>
      </c>
    </row>
    <row r="14142" spans="1:77">
      <c r="A14142" s="15">
        <v>14137</v>
      </c>
      <c r="BP14142">
        <v>0.777887138298248</v>
      </c>
      <c r="BQ14142">
        <v>12887.4339021111</v>
      </c>
      <c r="BR14142">
        <v>1.33060561846777</v>
      </c>
      <c r="BS14142">
        <v>102670.519183384</v>
      </c>
      <c r="BW14142" s="29">
        <v>14137</v>
      </c>
      <c r="BX14142">
        <f t="shared" si="754"/>
        <v>1</v>
      </c>
      <c r="BY14142">
        <f t="shared" si="755"/>
        <v>1</v>
      </c>
    </row>
    <row r="14143" spans="1:77">
      <c r="A14143" s="15">
        <v>14138</v>
      </c>
      <c r="BP14143">
        <v>0.813370676292295</v>
      </c>
      <c r="BQ14143">
        <v>17963.7189381538</v>
      </c>
      <c r="BR14143">
        <v>1.42324827976322</v>
      </c>
      <c r="BS14143">
        <v>90018.3699478602</v>
      </c>
      <c r="BW14143" s="29">
        <v>14138</v>
      </c>
      <c r="BX14143">
        <f t="shared" si="754"/>
        <v>1</v>
      </c>
      <c r="BY14143">
        <f t="shared" si="755"/>
        <v>1</v>
      </c>
    </row>
    <row r="14144" spans="1:77">
      <c r="A14144" s="15">
        <v>14139</v>
      </c>
      <c r="BP14144">
        <v>0.755238986340864</v>
      </c>
      <c r="BQ14144">
        <v>13454.5798397261</v>
      </c>
      <c r="BR14144">
        <v>1.2849325340238</v>
      </c>
      <c r="BS14144">
        <v>80554.4429811014</v>
      </c>
      <c r="BW14144" s="29">
        <v>14139</v>
      </c>
      <c r="BX14144">
        <f t="shared" si="754"/>
        <v>1</v>
      </c>
      <c r="BY14144">
        <f t="shared" si="755"/>
        <v>1</v>
      </c>
    </row>
    <row r="14145" spans="1:77">
      <c r="A14145" s="15">
        <v>14140</v>
      </c>
      <c r="BP14145">
        <v>0.832286131452558</v>
      </c>
      <c r="BQ14145">
        <v>13335.87676343</v>
      </c>
      <c r="BR14145">
        <v>1.43388203643167</v>
      </c>
      <c r="BS14145">
        <v>80847.2324217182</v>
      </c>
      <c r="BW14145" s="29">
        <v>14140</v>
      </c>
      <c r="BX14145">
        <f t="shared" si="754"/>
        <v>1</v>
      </c>
      <c r="BY14145">
        <f t="shared" si="755"/>
        <v>1</v>
      </c>
    </row>
    <row r="14146" spans="1:77">
      <c r="A14146" s="15">
        <v>14141</v>
      </c>
      <c r="BP14146">
        <v>0.833450529981851</v>
      </c>
      <c r="BQ14146">
        <v>13279.8175027574</v>
      </c>
      <c r="BR14146">
        <v>1.45390102599604</v>
      </c>
      <c r="BS14146">
        <v>81785.7422618342</v>
      </c>
      <c r="BW14146" s="29">
        <v>14141</v>
      </c>
      <c r="BX14146">
        <f t="shared" si="754"/>
        <v>1</v>
      </c>
      <c r="BY14146">
        <f t="shared" si="755"/>
        <v>1</v>
      </c>
    </row>
    <row r="14147" spans="1:77">
      <c r="A14147" s="15">
        <v>14142</v>
      </c>
      <c r="BP14147">
        <v>0.844283330321227</v>
      </c>
      <c r="BQ14147">
        <v>15231.8712759107</v>
      </c>
      <c r="BR14147">
        <v>1.46575545241249</v>
      </c>
      <c r="BS14147">
        <v>85867.202862332</v>
      </c>
      <c r="BW14147" s="29">
        <v>14142</v>
      </c>
      <c r="BX14147">
        <f t="shared" si="754"/>
        <v>1</v>
      </c>
      <c r="BY14147">
        <f t="shared" si="755"/>
        <v>1</v>
      </c>
    </row>
    <row r="14148" spans="1:77">
      <c r="A14148" s="15">
        <v>14143</v>
      </c>
      <c r="BP14148">
        <v>0.808113603137839</v>
      </c>
      <c r="BQ14148">
        <v>15921.5105344518</v>
      </c>
      <c r="BR14148">
        <v>1.3557852394821</v>
      </c>
      <c r="BS14148">
        <v>82648.9807704466</v>
      </c>
      <c r="BW14148" s="29">
        <v>14143</v>
      </c>
      <c r="BX14148">
        <f t="shared" si="754"/>
        <v>1</v>
      </c>
      <c r="BY14148">
        <f t="shared" si="755"/>
        <v>1</v>
      </c>
    </row>
    <row r="14149" spans="1:77">
      <c r="A14149" s="15">
        <v>14144</v>
      </c>
      <c r="BP14149">
        <v>0.832936909605385</v>
      </c>
      <c r="BQ14149">
        <v>14830.4108196197</v>
      </c>
      <c r="BR14149">
        <v>1.42930544119507</v>
      </c>
      <c r="BS14149">
        <v>84048.0708730305</v>
      </c>
      <c r="BW14149" s="29">
        <v>14144</v>
      </c>
      <c r="BX14149">
        <f t="shared" si="754"/>
        <v>1</v>
      </c>
      <c r="BY14149">
        <f t="shared" si="755"/>
        <v>1</v>
      </c>
    </row>
    <row r="14150" spans="1:77">
      <c r="A14150" s="15">
        <v>14145</v>
      </c>
      <c r="BP14150">
        <v>0.833133945165155</v>
      </c>
      <c r="BQ14150">
        <v>15141.7554997158</v>
      </c>
      <c r="BR14150">
        <v>1.44080312666347</v>
      </c>
      <c r="BS14150">
        <v>103779.1923329</v>
      </c>
      <c r="BW14150" s="29">
        <v>14145</v>
      </c>
      <c r="BX14150">
        <f t="shared" si="754"/>
        <v>1</v>
      </c>
      <c r="BY14150">
        <f t="shared" si="755"/>
        <v>1</v>
      </c>
    </row>
    <row r="14151" spans="1:77">
      <c r="A14151" s="15">
        <v>14146</v>
      </c>
      <c r="BP14151">
        <v>0.773261678216382</v>
      </c>
      <c r="BQ14151">
        <v>14275.8524424858</v>
      </c>
      <c r="BR14151">
        <v>1.30565016464335</v>
      </c>
      <c r="BS14151">
        <v>82086.5078575552</v>
      </c>
      <c r="BW14151" s="29">
        <v>14146</v>
      </c>
      <c r="BX14151">
        <f t="shared" ref="BX14151:BX14214" si="756">IF(BU14151=MAX($BU14151:$BV14151),1,0)</f>
        <v>1</v>
      </c>
      <c r="BY14151">
        <f t="shared" ref="BY14151:BY14214" si="757">IF(BV14151=MAX($BU14151:$BV14151),1,0)</f>
        <v>1</v>
      </c>
    </row>
    <row r="14152" spans="1:77">
      <c r="A14152" s="15">
        <v>14147</v>
      </c>
      <c r="BP14152">
        <v>0.808913088064075</v>
      </c>
      <c r="BQ14152">
        <v>13229.1590612021</v>
      </c>
      <c r="BR14152">
        <v>1.37980754868127</v>
      </c>
      <c r="BS14152">
        <v>104914.434150493</v>
      </c>
      <c r="BW14152" s="29">
        <v>14147</v>
      </c>
      <c r="BX14152">
        <f t="shared" si="756"/>
        <v>1</v>
      </c>
      <c r="BY14152">
        <f t="shared" si="757"/>
        <v>1</v>
      </c>
    </row>
    <row r="14153" spans="1:77">
      <c r="A14153" s="15">
        <v>14148</v>
      </c>
      <c r="BP14153">
        <v>0.745877828034948</v>
      </c>
      <c r="BQ14153">
        <v>15265.1943214893</v>
      </c>
      <c r="BR14153">
        <v>1.25057847934945</v>
      </c>
      <c r="BS14153">
        <v>105516.280831357</v>
      </c>
      <c r="BW14153" s="29">
        <v>14148</v>
      </c>
      <c r="BX14153">
        <f t="shared" si="756"/>
        <v>1</v>
      </c>
      <c r="BY14153">
        <f t="shared" si="757"/>
        <v>1</v>
      </c>
    </row>
    <row r="14154" spans="1:77">
      <c r="A14154" s="15">
        <v>14149</v>
      </c>
      <c r="BP14154">
        <v>0.856269997564788</v>
      </c>
      <c r="BQ14154">
        <v>13108.1108167292</v>
      </c>
      <c r="BR14154">
        <v>1.49439513305352</v>
      </c>
      <c r="BS14154">
        <v>102032.487760434</v>
      </c>
      <c r="BW14154" s="29">
        <v>14149</v>
      </c>
      <c r="BX14154">
        <f t="shared" si="756"/>
        <v>1</v>
      </c>
      <c r="BY14154">
        <f t="shared" si="757"/>
        <v>1</v>
      </c>
    </row>
    <row r="14155" spans="1:77">
      <c r="A14155" s="15">
        <v>14150</v>
      </c>
      <c r="BP14155">
        <v>0.762732165995039</v>
      </c>
      <c r="BQ14155">
        <v>14488.894535233</v>
      </c>
      <c r="BR14155">
        <v>1.31048929374838</v>
      </c>
      <c r="BS14155">
        <v>103272.893863811</v>
      </c>
      <c r="BW14155" s="29">
        <v>14150</v>
      </c>
      <c r="BX14155">
        <f t="shared" si="756"/>
        <v>1</v>
      </c>
      <c r="BY14155">
        <f t="shared" si="757"/>
        <v>1</v>
      </c>
    </row>
    <row r="14156" spans="1:77">
      <c r="A14156" s="15">
        <v>14151</v>
      </c>
      <c r="BP14156">
        <v>0.851110405183739</v>
      </c>
      <c r="BQ14156">
        <v>11757.2166272414</v>
      </c>
      <c r="BR14156">
        <v>1.44845531889621</v>
      </c>
      <c r="BS14156">
        <v>78377.0773785489</v>
      </c>
      <c r="BW14156" s="29">
        <v>14151</v>
      </c>
      <c r="BX14156">
        <f t="shared" si="756"/>
        <v>1</v>
      </c>
      <c r="BY14156">
        <f t="shared" si="757"/>
        <v>1</v>
      </c>
    </row>
    <row r="14157" spans="1:77">
      <c r="A14157" s="15">
        <v>14152</v>
      </c>
      <c r="BP14157">
        <v>0.725127002331581</v>
      </c>
      <c r="BQ14157">
        <v>12695.8310207172</v>
      </c>
      <c r="BR14157">
        <v>1.20851060449487</v>
      </c>
      <c r="BS14157">
        <v>81869.2545593685</v>
      </c>
      <c r="BW14157" s="29">
        <v>14152</v>
      </c>
      <c r="BX14157">
        <f t="shared" si="756"/>
        <v>1</v>
      </c>
      <c r="BY14157">
        <f t="shared" si="757"/>
        <v>1</v>
      </c>
    </row>
    <row r="14158" spans="1:77">
      <c r="A14158" s="15">
        <v>14153</v>
      </c>
      <c r="BP14158">
        <v>0.818232205215403</v>
      </c>
      <c r="BQ14158">
        <v>12622.8800437054</v>
      </c>
      <c r="BR14158">
        <v>1.41034282066605</v>
      </c>
      <c r="BS14158">
        <v>82537.304859917</v>
      </c>
      <c r="BW14158" s="29">
        <v>14153</v>
      </c>
      <c r="BX14158">
        <f t="shared" si="756"/>
        <v>1</v>
      </c>
      <c r="BY14158">
        <f t="shared" si="757"/>
        <v>1</v>
      </c>
    </row>
    <row r="14159" spans="1:77">
      <c r="A14159" s="15">
        <v>14154</v>
      </c>
      <c r="BP14159">
        <v>0.78934624962934</v>
      </c>
      <c r="BQ14159">
        <v>14170.6879228821</v>
      </c>
      <c r="BR14159">
        <v>1.35799143994272</v>
      </c>
      <c r="BS14159">
        <v>103604.884679061</v>
      </c>
      <c r="BW14159" s="29">
        <v>14154</v>
      </c>
      <c r="BX14159">
        <f t="shared" si="756"/>
        <v>1</v>
      </c>
      <c r="BY14159">
        <f t="shared" si="757"/>
        <v>1</v>
      </c>
    </row>
    <row r="14160" spans="1:77">
      <c r="A14160" s="15">
        <v>14155</v>
      </c>
      <c r="BP14160">
        <v>0.836725516050132</v>
      </c>
      <c r="BQ14160">
        <v>12421.0660879232</v>
      </c>
      <c r="BR14160">
        <v>1.43073123444018</v>
      </c>
      <c r="BS14160">
        <v>80514.9517490532</v>
      </c>
      <c r="BW14160" s="29">
        <v>14155</v>
      </c>
      <c r="BX14160">
        <f t="shared" si="756"/>
        <v>1</v>
      </c>
      <c r="BY14160">
        <f t="shared" si="757"/>
        <v>1</v>
      </c>
    </row>
    <row r="14161" spans="1:77">
      <c r="A14161" s="15">
        <v>14156</v>
      </c>
      <c r="BP14161">
        <v>0.758294785507606</v>
      </c>
      <c r="BQ14161">
        <v>12896.8203221069</v>
      </c>
      <c r="BR14161">
        <v>1.28363840695786</v>
      </c>
      <c r="BS14161">
        <v>79234.2134335401</v>
      </c>
      <c r="BW14161" s="29">
        <v>14156</v>
      </c>
      <c r="BX14161">
        <f t="shared" si="756"/>
        <v>1</v>
      </c>
      <c r="BY14161">
        <f t="shared" si="757"/>
        <v>1</v>
      </c>
    </row>
    <row r="14162" spans="1:77">
      <c r="A14162" s="15">
        <v>14157</v>
      </c>
      <c r="BP14162">
        <v>0.824499562222169</v>
      </c>
      <c r="BQ14162">
        <v>19952.7369835308</v>
      </c>
      <c r="BR14162">
        <v>1.42886182499059</v>
      </c>
      <c r="BS14162">
        <v>96776.9811378052</v>
      </c>
      <c r="BW14162" s="29">
        <v>14157</v>
      </c>
      <c r="BX14162">
        <f t="shared" si="756"/>
        <v>1</v>
      </c>
      <c r="BY14162">
        <f t="shared" si="757"/>
        <v>1</v>
      </c>
    </row>
    <row r="14163" spans="1:77">
      <c r="A14163" s="15">
        <v>14158</v>
      </c>
      <c r="BP14163">
        <v>0.787056760497293</v>
      </c>
      <c r="BQ14163">
        <v>16603.8683963349</v>
      </c>
      <c r="BR14163">
        <v>1.36149388892867</v>
      </c>
      <c r="BS14163">
        <v>106673.698480292</v>
      </c>
      <c r="BW14163" s="29">
        <v>14158</v>
      </c>
      <c r="BX14163">
        <f t="shared" si="756"/>
        <v>1</v>
      </c>
      <c r="BY14163">
        <f t="shared" si="757"/>
        <v>1</v>
      </c>
    </row>
    <row r="14164" spans="1:77">
      <c r="A14164" s="15">
        <v>14159</v>
      </c>
      <c r="BP14164">
        <v>0.794528456901138</v>
      </c>
      <c r="BQ14164">
        <v>12740.4258333827</v>
      </c>
      <c r="BR14164">
        <v>1.35110763561878</v>
      </c>
      <c r="BS14164">
        <v>81049.7478642423</v>
      </c>
      <c r="BW14164" s="29">
        <v>14159</v>
      </c>
      <c r="BX14164">
        <f t="shared" si="756"/>
        <v>1</v>
      </c>
      <c r="BY14164">
        <f t="shared" si="757"/>
        <v>1</v>
      </c>
    </row>
    <row r="14165" spans="1:77">
      <c r="A14165" s="15">
        <v>14160</v>
      </c>
      <c r="BP14165">
        <v>0.837295994320292</v>
      </c>
      <c r="BQ14165">
        <v>12589.0738298454</v>
      </c>
      <c r="BR14165">
        <v>1.46623137947031</v>
      </c>
      <c r="BS14165">
        <v>79598.7138999385</v>
      </c>
      <c r="BW14165" s="29">
        <v>14160</v>
      </c>
      <c r="BX14165">
        <f t="shared" si="756"/>
        <v>1</v>
      </c>
      <c r="BY14165">
        <f t="shared" si="757"/>
        <v>1</v>
      </c>
    </row>
    <row r="14166" spans="1:77">
      <c r="A14166" s="15">
        <v>14161</v>
      </c>
      <c r="BP14166">
        <v>0.829895058044019</v>
      </c>
      <c r="BQ14166">
        <v>12467.0261605199</v>
      </c>
      <c r="BR14166">
        <v>1.42110464872398</v>
      </c>
      <c r="BS14166">
        <v>79592.8240858854</v>
      </c>
      <c r="BW14166" s="29">
        <v>14161</v>
      </c>
      <c r="BX14166">
        <f t="shared" si="756"/>
        <v>1</v>
      </c>
      <c r="BY14166">
        <f t="shared" si="757"/>
        <v>1</v>
      </c>
    </row>
    <row r="14167" spans="1:77">
      <c r="A14167" s="15">
        <v>14162</v>
      </c>
      <c r="BP14167">
        <v>0.811354937834648</v>
      </c>
      <c r="BQ14167">
        <v>21782.052141803</v>
      </c>
      <c r="BR14167">
        <v>1.39686997323848</v>
      </c>
      <c r="BS14167">
        <v>94881.6714660236</v>
      </c>
      <c r="BW14167" s="29">
        <v>14162</v>
      </c>
      <c r="BX14167">
        <f t="shared" si="756"/>
        <v>1</v>
      </c>
      <c r="BY14167">
        <f t="shared" si="757"/>
        <v>1</v>
      </c>
    </row>
    <row r="14168" spans="1:77">
      <c r="A14168" s="15">
        <v>14163</v>
      </c>
      <c r="BP14168">
        <v>0.818049224594795</v>
      </c>
      <c r="BQ14168">
        <v>16135.6245517173</v>
      </c>
      <c r="BR14168">
        <v>1.40927309994806</v>
      </c>
      <c r="BS14168">
        <v>105578.502919668</v>
      </c>
      <c r="BW14168" s="29">
        <v>14163</v>
      </c>
      <c r="BX14168">
        <f t="shared" si="756"/>
        <v>1</v>
      </c>
      <c r="BY14168">
        <f t="shared" si="757"/>
        <v>1</v>
      </c>
    </row>
    <row r="14169" spans="1:77">
      <c r="A14169" s="15">
        <v>14164</v>
      </c>
      <c r="BP14169">
        <v>0.809914898889331</v>
      </c>
      <c r="BQ14169">
        <v>14796.007419005</v>
      </c>
      <c r="BR14169">
        <v>1.37443746225259</v>
      </c>
      <c r="BS14169">
        <v>107350.890773564</v>
      </c>
      <c r="BW14169" s="29">
        <v>14164</v>
      </c>
      <c r="BX14169">
        <f t="shared" si="756"/>
        <v>1</v>
      </c>
      <c r="BY14169">
        <f t="shared" si="757"/>
        <v>1</v>
      </c>
    </row>
    <row r="14170" spans="1:77">
      <c r="A14170" s="15">
        <v>14165</v>
      </c>
      <c r="BP14170">
        <v>0.836089804859756</v>
      </c>
      <c r="BQ14170">
        <v>13881.9895815565</v>
      </c>
      <c r="BR14170">
        <v>1.45841129788118</v>
      </c>
      <c r="BS14170">
        <v>81316.056331025</v>
      </c>
      <c r="BW14170" s="29">
        <v>14165</v>
      </c>
      <c r="BX14170">
        <f t="shared" si="756"/>
        <v>1</v>
      </c>
      <c r="BY14170">
        <f t="shared" si="757"/>
        <v>1</v>
      </c>
    </row>
    <row r="14171" spans="1:77">
      <c r="A14171" s="15">
        <v>14166</v>
      </c>
      <c r="BP14171">
        <v>0.798672688274105</v>
      </c>
      <c r="BQ14171">
        <v>12281.7104755731</v>
      </c>
      <c r="BR14171">
        <v>1.3436255688232</v>
      </c>
      <c r="BS14171">
        <v>79940.4354651334</v>
      </c>
      <c r="BW14171" s="29">
        <v>14166</v>
      </c>
      <c r="BX14171">
        <f t="shared" si="756"/>
        <v>1</v>
      </c>
      <c r="BY14171">
        <f t="shared" si="757"/>
        <v>1</v>
      </c>
    </row>
    <row r="14172" spans="1:77">
      <c r="A14172" s="15">
        <v>14167</v>
      </c>
      <c r="BP14172">
        <v>0.801924783160681</v>
      </c>
      <c r="BQ14172">
        <v>19814.8690272429</v>
      </c>
      <c r="BR14172">
        <v>1.37532810239482</v>
      </c>
      <c r="BS14172">
        <v>91464.6613216621</v>
      </c>
      <c r="BW14172" s="29">
        <v>14167</v>
      </c>
      <c r="BX14172">
        <f t="shared" si="756"/>
        <v>1</v>
      </c>
      <c r="BY14172">
        <f t="shared" si="757"/>
        <v>1</v>
      </c>
    </row>
    <row r="14173" spans="1:77">
      <c r="A14173" s="15">
        <v>14168</v>
      </c>
      <c r="BP14173">
        <v>0.752421885868882</v>
      </c>
      <c r="BQ14173">
        <v>14201.0090303673</v>
      </c>
      <c r="BR14173">
        <v>1.28059018965763</v>
      </c>
      <c r="BS14173">
        <v>104824.472355259</v>
      </c>
      <c r="BW14173" s="29">
        <v>14168</v>
      </c>
      <c r="BX14173">
        <f t="shared" si="756"/>
        <v>1</v>
      </c>
      <c r="BY14173">
        <f t="shared" si="757"/>
        <v>1</v>
      </c>
    </row>
    <row r="14174" spans="1:77">
      <c r="A14174" s="15">
        <v>14169</v>
      </c>
      <c r="BP14174">
        <v>0.80508197790333</v>
      </c>
      <c r="BQ14174">
        <v>17055.6917421212</v>
      </c>
      <c r="BR14174">
        <v>1.37897823393045</v>
      </c>
      <c r="BS14174">
        <v>107822.200514486</v>
      </c>
      <c r="BW14174" s="29">
        <v>14169</v>
      </c>
      <c r="BX14174">
        <f t="shared" si="756"/>
        <v>1</v>
      </c>
      <c r="BY14174">
        <f t="shared" si="757"/>
        <v>1</v>
      </c>
    </row>
    <row r="14175" spans="1:77">
      <c r="A14175" s="15">
        <v>14170</v>
      </c>
      <c r="BP14175">
        <v>0.811702879586472</v>
      </c>
      <c r="BQ14175">
        <v>12641.279907361</v>
      </c>
      <c r="BR14175">
        <v>1.39099645879008</v>
      </c>
      <c r="BS14175">
        <v>80744.1138345338</v>
      </c>
      <c r="BW14175" s="29">
        <v>14170</v>
      </c>
      <c r="BX14175">
        <f t="shared" si="756"/>
        <v>1</v>
      </c>
      <c r="BY14175">
        <f t="shared" si="757"/>
        <v>1</v>
      </c>
    </row>
    <row r="14176" spans="1:77">
      <c r="A14176" s="15">
        <v>14171</v>
      </c>
      <c r="BP14176">
        <v>0.862866873976373</v>
      </c>
      <c r="BQ14176">
        <v>12919.5216804216</v>
      </c>
      <c r="BR14176">
        <v>1.49796325023805</v>
      </c>
      <c r="BS14176">
        <v>83923.3358402061</v>
      </c>
      <c r="BW14176" s="29">
        <v>14171</v>
      </c>
      <c r="BX14176">
        <f t="shared" si="756"/>
        <v>1</v>
      </c>
      <c r="BY14176">
        <f t="shared" si="757"/>
        <v>1</v>
      </c>
    </row>
    <row r="14177" spans="1:77">
      <c r="A14177" s="15">
        <v>14172</v>
      </c>
      <c r="BP14177">
        <v>0.788062218160427</v>
      </c>
      <c r="BQ14177">
        <v>16605.9437404404</v>
      </c>
      <c r="BR14177">
        <v>1.34795764318891</v>
      </c>
      <c r="BS14177">
        <v>104952.340756785</v>
      </c>
      <c r="BW14177" s="29">
        <v>14172</v>
      </c>
      <c r="BX14177">
        <f t="shared" si="756"/>
        <v>1</v>
      </c>
      <c r="BY14177">
        <f t="shared" si="757"/>
        <v>1</v>
      </c>
    </row>
    <row r="14178" spans="1:77">
      <c r="A14178" s="15">
        <v>14173</v>
      </c>
      <c r="BP14178">
        <v>0.820384328985454</v>
      </c>
      <c r="BQ14178">
        <v>12042.2321861227</v>
      </c>
      <c r="BR14178">
        <v>1.39646254691195</v>
      </c>
      <c r="BS14178">
        <v>79531.6947607094</v>
      </c>
      <c r="BW14178" s="29">
        <v>14173</v>
      </c>
      <c r="BX14178">
        <f t="shared" si="756"/>
        <v>1</v>
      </c>
      <c r="BY14178">
        <f t="shared" si="757"/>
        <v>1</v>
      </c>
    </row>
    <row r="14179" spans="1:77">
      <c r="A14179" s="15">
        <v>14174</v>
      </c>
      <c r="BP14179">
        <v>0.827606786982789</v>
      </c>
      <c r="BQ14179">
        <v>14685.5391102854</v>
      </c>
      <c r="BR14179">
        <v>1.46150458339661</v>
      </c>
      <c r="BS14179">
        <v>104770.136793992</v>
      </c>
      <c r="BW14179" s="29">
        <v>14174</v>
      </c>
      <c r="BX14179">
        <f t="shared" si="756"/>
        <v>1</v>
      </c>
      <c r="BY14179">
        <f t="shared" si="757"/>
        <v>1</v>
      </c>
    </row>
    <row r="14180" spans="1:77">
      <c r="A14180" s="15">
        <v>14175</v>
      </c>
      <c r="BP14180">
        <v>0.843317767620404</v>
      </c>
      <c r="BQ14180">
        <v>12937.6800251043</v>
      </c>
      <c r="BR14180">
        <v>1.45023765955161</v>
      </c>
      <c r="BS14180">
        <v>101216.487736507</v>
      </c>
      <c r="BW14180" s="29">
        <v>14175</v>
      </c>
      <c r="BX14180">
        <f t="shared" si="756"/>
        <v>1</v>
      </c>
      <c r="BY14180">
        <f t="shared" si="757"/>
        <v>1</v>
      </c>
    </row>
    <row r="14181" spans="1:77">
      <c r="A14181" s="15">
        <v>14176</v>
      </c>
      <c r="BP14181">
        <v>0.795516856990038</v>
      </c>
      <c r="BQ14181">
        <v>10192.415552886</v>
      </c>
      <c r="BR14181">
        <v>1.36084563019813</v>
      </c>
      <c r="BS14181">
        <v>100162.469433997</v>
      </c>
      <c r="BW14181" s="29">
        <v>14176</v>
      </c>
      <c r="BX14181">
        <f t="shared" si="756"/>
        <v>1</v>
      </c>
      <c r="BY14181">
        <f t="shared" si="757"/>
        <v>1</v>
      </c>
    </row>
    <row r="14182" spans="1:77">
      <c r="A14182" s="15">
        <v>14177</v>
      </c>
      <c r="BP14182">
        <v>0.78691667630181</v>
      </c>
      <c r="BQ14182">
        <v>15271.6885557571</v>
      </c>
      <c r="BR14182">
        <v>1.34812421708351</v>
      </c>
      <c r="BS14182">
        <v>104693.493488055</v>
      </c>
      <c r="BW14182" s="29">
        <v>14177</v>
      </c>
      <c r="BX14182">
        <f t="shared" si="756"/>
        <v>1</v>
      </c>
      <c r="BY14182">
        <f t="shared" si="757"/>
        <v>1</v>
      </c>
    </row>
    <row r="14183" spans="1:77">
      <c r="A14183" s="15">
        <v>14178</v>
      </c>
      <c r="BP14183">
        <v>0.804123178233138</v>
      </c>
      <c r="BQ14183">
        <v>14606.4793296419</v>
      </c>
      <c r="BR14183">
        <v>1.34865223829623</v>
      </c>
      <c r="BS14183">
        <v>83534.5701928128</v>
      </c>
      <c r="BW14183" s="29">
        <v>14178</v>
      </c>
      <c r="BX14183">
        <f t="shared" si="756"/>
        <v>1</v>
      </c>
      <c r="BY14183">
        <f t="shared" si="757"/>
        <v>1</v>
      </c>
    </row>
    <row r="14184" spans="1:77">
      <c r="A14184" s="15">
        <v>14179</v>
      </c>
      <c r="BP14184">
        <v>0.820707366332455</v>
      </c>
      <c r="BQ14184">
        <v>11846.2094090982</v>
      </c>
      <c r="BR14184">
        <v>1.42763210954008</v>
      </c>
      <c r="BS14184">
        <v>100655.030071064</v>
      </c>
      <c r="BW14184" s="29">
        <v>14179</v>
      </c>
      <c r="BX14184">
        <f t="shared" si="756"/>
        <v>1</v>
      </c>
      <c r="BY14184">
        <f t="shared" si="757"/>
        <v>1</v>
      </c>
    </row>
    <row r="14185" spans="1:77">
      <c r="A14185" s="15">
        <v>14180</v>
      </c>
      <c r="BP14185">
        <v>0.817021939176733</v>
      </c>
      <c r="BQ14185">
        <v>13861.0179983026</v>
      </c>
      <c r="BR14185">
        <v>1.40055551554255</v>
      </c>
      <c r="BS14185">
        <v>81927.6482342702</v>
      </c>
      <c r="BW14185" s="29">
        <v>14180</v>
      </c>
      <c r="BX14185">
        <f t="shared" si="756"/>
        <v>1</v>
      </c>
      <c r="BY14185">
        <f t="shared" si="757"/>
        <v>1</v>
      </c>
    </row>
    <row r="14186" spans="1:77">
      <c r="A14186" s="15">
        <v>14181</v>
      </c>
      <c r="BP14186">
        <v>0.829629528355012</v>
      </c>
      <c r="BQ14186">
        <v>21019.9816592247</v>
      </c>
      <c r="BR14186">
        <v>1.41783290677319</v>
      </c>
      <c r="BS14186">
        <v>90536.61767992</v>
      </c>
      <c r="BW14186" s="29">
        <v>14181</v>
      </c>
      <c r="BX14186">
        <f t="shared" si="756"/>
        <v>1</v>
      </c>
      <c r="BY14186">
        <f t="shared" si="757"/>
        <v>1</v>
      </c>
    </row>
    <row r="14187" spans="1:77">
      <c r="A14187" s="15">
        <v>14182</v>
      </c>
      <c r="BP14187">
        <v>0.77581308437461</v>
      </c>
      <c r="BQ14187">
        <v>14000.7960417097</v>
      </c>
      <c r="BR14187">
        <v>1.31779991573447</v>
      </c>
      <c r="BS14187">
        <v>108566.380069932</v>
      </c>
      <c r="BW14187" s="29">
        <v>14182</v>
      </c>
      <c r="BX14187">
        <f t="shared" si="756"/>
        <v>1</v>
      </c>
      <c r="BY14187">
        <f t="shared" si="757"/>
        <v>1</v>
      </c>
    </row>
    <row r="14188" spans="1:77">
      <c r="A14188" s="15">
        <v>14183</v>
      </c>
      <c r="BP14188">
        <v>0.799679291525186</v>
      </c>
      <c r="BQ14188">
        <v>10054.2042693044</v>
      </c>
      <c r="BR14188">
        <v>1.34808402696225</v>
      </c>
      <c r="BS14188">
        <v>97056.8826020422</v>
      </c>
      <c r="BW14188" s="29">
        <v>14183</v>
      </c>
      <c r="BX14188">
        <f t="shared" si="756"/>
        <v>1</v>
      </c>
      <c r="BY14188">
        <f t="shared" si="757"/>
        <v>1</v>
      </c>
    </row>
    <row r="14189" spans="1:77">
      <c r="A14189" s="15">
        <v>14184</v>
      </c>
      <c r="BP14189">
        <v>0.794729203837954</v>
      </c>
      <c r="BQ14189">
        <v>20032.1569763792</v>
      </c>
      <c r="BR14189">
        <v>1.36818234288798</v>
      </c>
      <c r="BS14189">
        <v>92198.3607292804</v>
      </c>
      <c r="BW14189" s="29">
        <v>14184</v>
      </c>
      <c r="BX14189">
        <f t="shared" si="756"/>
        <v>1</v>
      </c>
      <c r="BY14189">
        <f t="shared" si="757"/>
        <v>1</v>
      </c>
    </row>
    <row r="14190" spans="1:77">
      <c r="A14190" s="15">
        <v>14185</v>
      </c>
      <c r="BP14190">
        <v>0.754874479658326</v>
      </c>
      <c r="BQ14190">
        <v>17192.2726741672</v>
      </c>
      <c r="BR14190">
        <v>1.27352503982218</v>
      </c>
      <c r="BS14190">
        <v>103683.38813188</v>
      </c>
      <c r="BW14190" s="29">
        <v>14185</v>
      </c>
      <c r="BX14190">
        <f t="shared" si="756"/>
        <v>1</v>
      </c>
      <c r="BY14190">
        <f t="shared" si="757"/>
        <v>1</v>
      </c>
    </row>
    <row r="14191" spans="1:77">
      <c r="A14191" s="15">
        <v>14186</v>
      </c>
      <c r="BP14191">
        <v>0.818584380103232</v>
      </c>
      <c r="BQ14191">
        <v>17557.3068774103</v>
      </c>
      <c r="BR14191">
        <v>1.40765942971329</v>
      </c>
      <c r="BS14191">
        <v>86903.6254835238</v>
      </c>
      <c r="BW14191" s="29">
        <v>14186</v>
      </c>
      <c r="BX14191">
        <f t="shared" si="756"/>
        <v>1</v>
      </c>
      <c r="BY14191">
        <f t="shared" si="757"/>
        <v>1</v>
      </c>
    </row>
    <row r="14192" spans="1:77">
      <c r="A14192" s="15">
        <v>14187</v>
      </c>
      <c r="BP14192">
        <v>0.778086291951072</v>
      </c>
      <c r="BQ14192">
        <v>15316.5923300461</v>
      </c>
      <c r="BR14192">
        <v>1.33021857821239</v>
      </c>
      <c r="BS14192">
        <v>107507.878208894</v>
      </c>
      <c r="BW14192" s="29">
        <v>14187</v>
      </c>
      <c r="BX14192">
        <f t="shared" si="756"/>
        <v>1</v>
      </c>
      <c r="BY14192">
        <f t="shared" si="757"/>
        <v>1</v>
      </c>
    </row>
    <row r="14193" spans="1:77">
      <c r="A14193" s="15">
        <v>14188</v>
      </c>
      <c r="BP14193">
        <v>0.807646333036848</v>
      </c>
      <c r="BQ14193">
        <v>12193.8623759102</v>
      </c>
      <c r="BR14193">
        <v>1.38364445967378</v>
      </c>
      <c r="BS14193">
        <v>78781.291417815</v>
      </c>
      <c r="BW14193" s="29">
        <v>14188</v>
      </c>
      <c r="BX14193">
        <f t="shared" si="756"/>
        <v>1</v>
      </c>
      <c r="BY14193">
        <f t="shared" si="757"/>
        <v>1</v>
      </c>
    </row>
    <row r="14194" spans="1:77">
      <c r="A14194" s="15">
        <v>14189</v>
      </c>
      <c r="BP14194">
        <v>0.823308073366568</v>
      </c>
      <c r="BQ14194">
        <v>12055.1720382789</v>
      </c>
      <c r="BR14194">
        <v>1.44090555224839</v>
      </c>
      <c r="BS14194">
        <v>101339.746404091</v>
      </c>
      <c r="BW14194" s="29">
        <v>14189</v>
      </c>
      <c r="BX14194">
        <f t="shared" si="756"/>
        <v>1</v>
      </c>
      <c r="BY14194">
        <f t="shared" si="757"/>
        <v>1</v>
      </c>
    </row>
    <row r="14195" spans="1:77">
      <c r="A14195" s="15">
        <v>14190</v>
      </c>
      <c r="BP14195">
        <v>0.820715830993405</v>
      </c>
      <c r="BQ14195">
        <v>15200.2292727871</v>
      </c>
      <c r="BR14195">
        <v>1.40784753867393</v>
      </c>
      <c r="BS14195">
        <v>86567.0830347977</v>
      </c>
      <c r="BW14195" s="29">
        <v>14190</v>
      </c>
      <c r="BX14195">
        <f t="shared" si="756"/>
        <v>1</v>
      </c>
      <c r="BY14195">
        <f t="shared" si="757"/>
        <v>1</v>
      </c>
    </row>
    <row r="14196" spans="1:77">
      <c r="A14196" s="15">
        <v>14191</v>
      </c>
      <c r="BP14196">
        <v>0.805172209567751</v>
      </c>
      <c r="BQ14196">
        <v>14191.3436043827</v>
      </c>
      <c r="BR14196">
        <v>1.37165334351983</v>
      </c>
      <c r="BS14196">
        <v>82913.6212605668</v>
      </c>
      <c r="BW14196" s="29">
        <v>14191</v>
      </c>
      <c r="BX14196">
        <f t="shared" si="756"/>
        <v>1</v>
      </c>
      <c r="BY14196">
        <f t="shared" si="757"/>
        <v>1</v>
      </c>
    </row>
    <row r="14197" spans="1:77">
      <c r="A14197" s="15">
        <v>14192</v>
      </c>
      <c r="BP14197">
        <v>0.819737082241009</v>
      </c>
      <c r="BQ14197">
        <v>17998.4937470536</v>
      </c>
      <c r="BR14197">
        <v>1.4167375074135</v>
      </c>
      <c r="BS14197">
        <v>86108.4697992131</v>
      </c>
      <c r="BW14197" s="29">
        <v>14192</v>
      </c>
      <c r="BX14197">
        <f t="shared" si="756"/>
        <v>1</v>
      </c>
      <c r="BY14197">
        <f t="shared" si="757"/>
        <v>1</v>
      </c>
    </row>
    <row r="14198" spans="1:77">
      <c r="A14198" s="15">
        <v>14193</v>
      </c>
      <c r="BP14198">
        <v>0.822821430756915</v>
      </c>
      <c r="BQ14198">
        <v>15195.097717593</v>
      </c>
      <c r="BR14198">
        <v>1.43104035735954</v>
      </c>
      <c r="BS14198">
        <v>85443.9578254853</v>
      </c>
      <c r="BW14198" s="29">
        <v>14193</v>
      </c>
      <c r="BX14198">
        <f t="shared" si="756"/>
        <v>1</v>
      </c>
      <c r="BY14198">
        <f t="shared" si="757"/>
        <v>1</v>
      </c>
    </row>
    <row r="14199" spans="1:77">
      <c r="A14199" s="15">
        <v>14194</v>
      </c>
      <c r="BP14199">
        <v>0.757024900254589</v>
      </c>
      <c r="BQ14199">
        <v>13182.4832195322</v>
      </c>
      <c r="BR14199">
        <v>1.27538874872247</v>
      </c>
      <c r="BS14199">
        <v>107180.561942445</v>
      </c>
      <c r="BW14199" s="29">
        <v>14194</v>
      </c>
      <c r="BX14199">
        <f t="shared" si="756"/>
        <v>1</v>
      </c>
      <c r="BY14199">
        <f t="shared" si="757"/>
        <v>1</v>
      </c>
    </row>
    <row r="14200" spans="1:77">
      <c r="A14200" s="15">
        <v>14195</v>
      </c>
      <c r="BP14200">
        <v>0.766868916100716</v>
      </c>
      <c r="BQ14200">
        <v>12071.3539565856</v>
      </c>
      <c r="BR14200">
        <v>1.3190863609241</v>
      </c>
      <c r="BS14200">
        <v>79199.8078569236</v>
      </c>
      <c r="BW14200" s="29">
        <v>14195</v>
      </c>
      <c r="BX14200">
        <f t="shared" si="756"/>
        <v>1</v>
      </c>
      <c r="BY14200">
        <f t="shared" si="757"/>
        <v>1</v>
      </c>
    </row>
    <row r="14201" spans="1:77">
      <c r="A14201" s="15">
        <v>14196</v>
      </c>
      <c r="BP14201">
        <v>0.842722265701143</v>
      </c>
      <c r="BQ14201">
        <v>15321.6155663438</v>
      </c>
      <c r="BR14201">
        <v>1.48426542735617</v>
      </c>
      <c r="BS14201">
        <v>105310.372193473</v>
      </c>
      <c r="BW14201" s="29">
        <v>14196</v>
      </c>
      <c r="BX14201">
        <f t="shared" si="756"/>
        <v>1</v>
      </c>
      <c r="BY14201">
        <f t="shared" si="757"/>
        <v>1</v>
      </c>
    </row>
    <row r="14202" spans="1:77">
      <c r="A14202" s="15">
        <v>14197</v>
      </c>
      <c r="BP14202">
        <v>0.804306377444742</v>
      </c>
      <c r="BQ14202">
        <v>17215.8305678602</v>
      </c>
      <c r="BR14202">
        <v>1.35057641015689</v>
      </c>
      <c r="BS14202">
        <v>90961.5945642248</v>
      </c>
      <c r="BW14202" s="29">
        <v>14197</v>
      </c>
      <c r="BX14202">
        <f t="shared" si="756"/>
        <v>1</v>
      </c>
      <c r="BY14202">
        <f t="shared" si="757"/>
        <v>1</v>
      </c>
    </row>
    <row r="14203" spans="1:77">
      <c r="A14203" s="15">
        <v>14198</v>
      </c>
      <c r="BP14203">
        <v>0.800921126429506</v>
      </c>
      <c r="BQ14203">
        <v>21469.635700056</v>
      </c>
      <c r="BR14203">
        <v>1.38537750636819</v>
      </c>
      <c r="BS14203">
        <v>97574.3323959179</v>
      </c>
      <c r="BW14203" s="29">
        <v>14198</v>
      </c>
      <c r="BX14203">
        <f t="shared" si="756"/>
        <v>1</v>
      </c>
      <c r="BY14203">
        <f t="shared" si="757"/>
        <v>1</v>
      </c>
    </row>
    <row r="14204" spans="1:77">
      <c r="A14204" s="15">
        <v>14199</v>
      </c>
      <c r="BP14204">
        <v>0.771051602207074</v>
      </c>
      <c r="BQ14204">
        <v>14704.5613372751</v>
      </c>
      <c r="BR14204">
        <v>1.33250527848369</v>
      </c>
      <c r="BS14204">
        <v>80768.2734998232</v>
      </c>
      <c r="BW14204" s="29">
        <v>14199</v>
      </c>
      <c r="BX14204">
        <f t="shared" si="756"/>
        <v>1</v>
      </c>
      <c r="BY14204">
        <f t="shared" si="757"/>
        <v>1</v>
      </c>
    </row>
    <row r="14205" spans="1:77">
      <c r="A14205" s="15">
        <v>14200</v>
      </c>
      <c r="BP14205">
        <v>0.775066532256444</v>
      </c>
      <c r="BQ14205">
        <v>15491.8775517331</v>
      </c>
      <c r="BR14205">
        <v>1.33053305037697</v>
      </c>
      <c r="BS14205">
        <v>88173.3001148105</v>
      </c>
      <c r="BW14205" s="29">
        <v>14200</v>
      </c>
      <c r="BX14205">
        <f t="shared" si="756"/>
        <v>1</v>
      </c>
      <c r="BY14205">
        <f t="shared" si="757"/>
        <v>1</v>
      </c>
    </row>
    <row r="14206" spans="1:77">
      <c r="A14206" s="15">
        <v>14201</v>
      </c>
      <c r="BP14206">
        <v>0.824730458344301</v>
      </c>
      <c r="BQ14206">
        <v>13204.4348381759</v>
      </c>
      <c r="BR14206">
        <v>1.42982054201291</v>
      </c>
      <c r="BS14206">
        <v>102355.581620499</v>
      </c>
      <c r="BW14206" s="29">
        <v>14201</v>
      </c>
      <c r="BX14206">
        <f t="shared" si="756"/>
        <v>1</v>
      </c>
      <c r="BY14206">
        <f t="shared" si="757"/>
        <v>1</v>
      </c>
    </row>
    <row r="14207" spans="1:77">
      <c r="A14207" s="15">
        <v>14202</v>
      </c>
      <c r="BP14207">
        <v>0.79226721374186</v>
      </c>
      <c r="BQ14207">
        <v>14315.9398700174</v>
      </c>
      <c r="BR14207">
        <v>1.36084093030181</v>
      </c>
      <c r="BS14207">
        <v>82719.0870233271</v>
      </c>
      <c r="BW14207" s="29">
        <v>14202</v>
      </c>
      <c r="BX14207">
        <f t="shared" si="756"/>
        <v>1</v>
      </c>
      <c r="BY14207">
        <f t="shared" si="757"/>
        <v>1</v>
      </c>
    </row>
    <row r="14208" spans="1:77">
      <c r="A14208" s="15">
        <v>14203</v>
      </c>
      <c r="BP14208">
        <v>0.773243178956786</v>
      </c>
      <c r="BQ14208">
        <v>15018.0296102235</v>
      </c>
      <c r="BR14208">
        <v>1.31932906173066</v>
      </c>
      <c r="BS14208">
        <v>80473.7229864738</v>
      </c>
      <c r="BW14208" s="29">
        <v>14203</v>
      </c>
      <c r="BX14208">
        <f t="shared" si="756"/>
        <v>1</v>
      </c>
      <c r="BY14208">
        <f t="shared" si="757"/>
        <v>1</v>
      </c>
    </row>
    <row r="14209" spans="1:77">
      <c r="A14209" s="15">
        <v>14204</v>
      </c>
      <c r="BP14209">
        <v>0.822652478308491</v>
      </c>
      <c r="BQ14209">
        <v>12688.2688595797</v>
      </c>
      <c r="BR14209">
        <v>1.41834739535337</v>
      </c>
      <c r="BS14209">
        <v>83032.0050168377</v>
      </c>
      <c r="BW14209" s="29">
        <v>14204</v>
      </c>
      <c r="BX14209">
        <f t="shared" si="756"/>
        <v>1</v>
      </c>
      <c r="BY14209">
        <f t="shared" si="757"/>
        <v>1</v>
      </c>
    </row>
    <row r="14210" spans="1:77">
      <c r="A14210" s="15">
        <v>14205</v>
      </c>
      <c r="BP14210">
        <v>0.764914301289544</v>
      </c>
      <c r="BQ14210">
        <v>13905.6457217605</v>
      </c>
      <c r="BR14210">
        <v>1.30816568914345</v>
      </c>
      <c r="BS14210">
        <v>84841.982589314</v>
      </c>
      <c r="BW14210" s="29">
        <v>14205</v>
      </c>
      <c r="BX14210">
        <f t="shared" si="756"/>
        <v>1</v>
      </c>
      <c r="BY14210">
        <f t="shared" si="757"/>
        <v>1</v>
      </c>
    </row>
    <row r="14211" spans="1:77">
      <c r="A14211" s="15">
        <v>14206</v>
      </c>
      <c r="BP14211">
        <v>0.832378191385917</v>
      </c>
      <c r="BQ14211">
        <v>11988.2112809547</v>
      </c>
      <c r="BR14211">
        <v>1.42833638399137</v>
      </c>
      <c r="BS14211">
        <v>79875.5047528309</v>
      </c>
      <c r="BW14211" s="29">
        <v>14206</v>
      </c>
      <c r="BX14211">
        <f t="shared" si="756"/>
        <v>1</v>
      </c>
      <c r="BY14211">
        <f t="shared" si="757"/>
        <v>1</v>
      </c>
    </row>
    <row r="14212" spans="1:77">
      <c r="A14212" s="15">
        <v>14207</v>
      </c>
      <c r="BP14212">
        <v>0.785980428004319</v>
      </c>
      <c r="BQ14212">
        <v>17611.299779056</v>
      </c>
      <c r="BR14212">
        <v>1.36233126298823</v>
      </c>
      <c r="BS14212">
        <v>93127.2334542842</v>
      </c>
      <c r="BW14212" s="29">
        <v>14207</v>
      </c>
      <c r="BX14212">
        <f t="shared" si="756"/>
        <v>1</v>
      </c>
      <c r="BY14212">
        <f t="shared" si="757"/>
        <v>1</v>
      </c>
    </row>
    <row r="14213" spans="1:77">
      <c r="A14213" s="15">
        <v>14208</v>
      </c>
      <c r="BP14213">
        <v>0.842200155228412</v>
      </c>
      <c r="BQ14213">
        <v>15654.2410953932</v>
      </c>
      <c r="BR14213">
        <v>1.4295904770501</v>
      </c>
      <c r="BS14213">
        <v>85763.9758312881</v>
      </c>
      <c r="BW14213" s="29">
        <v>14208</v>
      </c>
      <c r="BX14213">
        <f t="shared" si="756"/>
        <v>1</v>
      </c>
      <c r="BY14213">
        <f t="shared" si="757"/>
        <v>1</v>
      </c>
    </row>
    <row r="14214" spans="1:77">
      <c r="A14214" s="15">
        <v>14209</v>
      </c>
      <c r="BP14214">
        <v>0.730849508468629</v>
      </c>
      <c r="BQ14214">
        <v>14938.1076186991</v>
      </c>
      <c r="BR14214">
        <v>1.24990828805618</v>
      </c>
      <c r="BS14214">
        <v>84244.1256153828</v>
      </c>
      <c r="BW14214" s="29">
        <v>14209</v>
      </c>
      <c r="BX14214">
        <f t="shared" si="756"/>
        <v>1</v>
      </c>
      <c r="BY14214">
        <f t="shared" si="757"/>
        <v>1</v>
      </c>
    </row>
    <row r="14215" spans="1:77">
      <c r="A14215" s="15">
        <v>14210</v>
      </c>
      <c r="BP14215">
        <v>0.806979698503943</v>
      </c>
      <c r="BQ14215">
        <v>16661.2714989066</v>
      </c>
      <c r="BR14215">
        <v>1.39491318279976</v>
      </c>
      <c r="BS14215">
        <v>89678.9242940035</v>
      </c>
      <c r="BW14215" s="29">
        <v>14210</v>
      </c>
      <c r="BX14215">
        <f t="shared" ref="BX14215:BX14278" si="758">IF(BU14215=MAX($BU14215:$BV14215),1,0)</f>
        <v>1</v>
      </c>
      <c r="BY14215">
        <f t="shared" ref="BY14215:BY14278" si="759">IF(BV14215=MAX($BU14215:$BV14215),1,0)</f>
        <v>1</v>
      </c>
    </row>
    <row r="14216" spans="1:77">
      <c r="A14216" s="15">
        <v>14211</v>
      </c>
      <c r="BP14216">
        <v>0.829202859359016</v>
      </c>
      <c r="BQ14216">
        <v>14150.8072166562</v>
      </c>
      <c r="BR14216">
        <v>1.41490909227321</v>
      </c>
      <c r="BS14216">
        <v>83384.8721658141</v>
      </c>
      <c r="BW14216" s="29">
        <v>14211</v>
      </c>
      <c r="BX14216">
        <f t="shared" si="758"/>
        <v>1</v>
      </c>
      <c r="BY14216">
        <f t="shared" si="759"/>
        <v>1</v>
      </c>
    </row>
    <row r="14217" spans="1:77">
      <c r="A14217" s="15">
        <v>14212</v>
      </c>
      <c r="BP14217">
        <v>0.82425102248055</v>
      </c>
      <c r="BQ14217">
        <v>16863.0572630586</v>
      </c>
      <c r="BR14217">
        <v>1.41473474490227</v>
      </c>
      <c r="BS14217">
        <v>105121.065478489</v>
      </c>
      <c r="BW14217" s="29">
        <v>14212</v>
      </c>
      <c r="BX14217">
        <f t="shared" si="758"/>
        <v>1</v>
      </c>
      <c r="BY14217">
        <f t="shared" si="759"/>
        <v>1</v>
      </c>
    </row>
    <row r="14218" spans="1:77">
      <c r="A14218" s="15">
        <v>14213</v>
      </c>
      <c r="BP14218">
        <v>0.708505783896442</v>
      </c>
      <c r="BQ14218">
        <v>15587.2944041457</v>
      </c>
      <c r="BR14218">
        <v>1.19290259234684</v>
      </c>
      <c r="BS14218">
        <v>85887.1288878216</v>
      </c>
      <c r="BW14218" s="29">
        <v>14213</v>
      </c>
      <c r="BX14218">
        <f t="shared" si="758"/>
        <v>1</v>
      </c>
      <c r="BY14218">
        <f t="shared" si="759"/>
        <v>1</v>
      </c>
    </row>
    <row r="14219" spans="1:77">
      <c r="A14219" s="15">
        <v>14214</v>
      </c>
      <c r="BP14219">
        <v>0.804271350782347</v>
      </c>
      <c r="BQ14219">
        <v>17109.7160957452</v>
      </c>
      <c r="BR14219">
        <v>1.39971023388706</v>
      </c>
      <c r="BS14219">
        <v>90036.4733026162</v>
      </c>
      <c r="BW14219" s="29">
        <v>14214</v>
      </c>
      <c r="BX14219">
        <f t="shared" si="758"/>
        <v>1</v>
      </c>
      <c r="BY14219">
        <f t="shared" si="759"/>
        <v>1</v>
      </c>
    </row>
    <row r="14220" spans="1:77">
      <c r="A14220" s="15">
        <v>14215</v>
      </c>
      <c r="BP14220">
        <v>0.773050932887624</v>
      </c>
      <c r="BQ14220">
        <v>14003.9757770726</v>
      </c>
      <c r="BR14220">
        <v>1.30269127037289</v>
      </c>
      <c r="BS14220">
        <v>82211.4885796613</v>
      </c>
      <c r="BW14220" s="29">
        <v>14215</v>
      </c>
      <c r="BX14220">
        <f t="shared" si="758"/>
        <v>1</v>
      </c>
      <c r="BY14220">
        <f t="shared" si="759"/>
        <v>1</v>
      </c>
    </row>
    <row r="14221" spans="1:77">
      <c r="A14221" s="15">
        <v>14216</v>
      </c>
      <c r="BP14221">
        <v>0.792278846422395</v>
      </c>
      <c r="BQ14221">
        <v>12958.94811453</v>
      </c>
      <c r="BR14221">
        <v>1.37656212333066</v>
      </c>
      <c r="BS14221">
        <v>103928.178716244</v>
      </c>
      <c r="BW14221" s="29">
        <v>14216</v>
      </c>
      <c r="BX14221">
        <f t="shared" si="758"/>
        <v>1</v>
      </c>
      <c r="BY14221">
        <f t="shared" si="759"/>
        <v>1</v>
      </c>
    </row>
    <row r="14222" spans="1:77">
      <c r="A14222" s="15">
        <v>14217</v>
      </c>
      <c r="BP14222">
        <v>0.817149132044861</v>
      </c>
      <c r="BQ14222">
        <v>15046.0415573958</v>
      </c>
      <c r="BR14222">
        <v>1.41627729363248</v>
      </c>
      <c r="BS14222">
        <v>103972.831700004</v>
      </c>
      <c r="BW14222" s="29">
        <v>14217</v>
      </c>
      <c r="BX14222">
        <f t="shared" si="758"/>
        <v>1</v>
      </c>
      <c r="BY14222">
        <f t="shared" si="759"/>
        <v>1</v>
      </c>
    </row>
    <row r="14223" spans="1:77">
      <c r="A14223" s="15">
        <v>14218</v>
      </c>
      <c r="BP14223">
        <v>0.769778546786552</v>
      </c>
      <c r="BQ14223">
        <v>14571.2895238561</v>
      </c>
      <c r="BR14223">
        <v>1.33912324455792</v>
      </c>
      <c r="BS14223">
        <v>106824.470612664</v>
      </c>
      <c r="BW14223" s="29">
        <v>14218</v>
      </c>
      <c r="BX14223">
        <f t="shared" si="758"/>
        <v>1</v>
      </c>
      <c r="BY14223">
        <f t="shared" si="759"/>
        <v>1</v>
      </c>
    </row>
    <row r="14224" spans="1:77">
      <c r="A14224" s="15">
        <v>14219</v>
      </c>
      <c r="BP14224">
        <v>0.781687260073818</v>
      </c>
      <c r="BQ14224">
        <v>14547.4579862858</v>
      </c>
      <c r="BR14224">
        <v>1.33363217020354</v>
      </c>
      <c r="BS14224">
        <v>108914.959153337</v>
      </c>
      <c r="BW14224" s="29">
        <v>14219</v>
      </c>
      <c r="BX14224">
        <f t="shared" si="758"/>
        <v>1</v>
      </c>
      <c r="BY14224">
        <f t="shared" si="759"/>
        <v>1</v>
      </c>
    </row>
    <row r="14225" spans="1:77">
      <c r="A14225" s="15">
        <v>14220</v>
      </c>
      <c r="BP14225">
        <v>0.848025053597563</v>
      </c>
      <c r="BQ14225">
        <v>11978.8360246173</v>
      </c>
      <c r="BR14225">
        <v>1.46005088655164</v>
      </c>
      <c r="BS14225">
        <v>80837.6881756204</v>
      </c>
      <c r="BW14225" s="29">
        <v>14220</v>
      </c>
      <c r="BX14225">
        <f t="shared" si="758"/>
        <v>1</v>
      </c>
      <c r="BY14225">
        <f t="shared" si="759"/>
        <v>1</v>
      </c>
    </row>
    <row r="14226" spans="1:77">
      <c r="A14226" s="15">
        <v>14221</v>
      </c>
      <c r="BP14226">
        <v>0.771014716306896</v>
      </c>
      <c r="BQ14226">
        <v>19592.8682462201</v>
      </c>
      <c r="BR14226">
        <v>1.32918113049271</v>
      </c>
      <c r="BS14226">
        <v>90518.7707952037</v>
      </c>
      <c r="BW14226" s="29">
        <v>14221</v>
      </c>
      <c r="BX14226">
        <f t="shared" si="758"/>
        <v>1</v>
      </c>
      <c r="BY14226">
        <f t="shared" si="759"/>
        <v>1</v>
      </c>
    </row>
    <row r="14227" spans="1:77">
      <c r="A14227" s="15">
        <v>14222</v>
      </c>
      <c r="BP14227">
        <v>0.79845091457921</v>
      </c>
      <c r="BQ14227">
        <v>12351.0881265146</v>
      </c>
      <c r="BR14227">
        <v>1.36587148326332</v>
      </c>
      <c r="BS14227">
        <v>78876.7352039795</v>
      </c>
      <c r="BW14227" s="29">
        <v>14222</v>
      </c>
      <c r="BX14227">
        <f t="shared" si="758"/>
        <v>1</v>
      </c>
      <c r="BY14227">
        <f t="shared" si="759"/>
        <v>1</v>
      </c>
    </row>
    <row r="14228" spans="1:77">
      <c r="A14228" s="15">
        <v>14223</v>
      </c>
      <c r="BP14228">
        <v>0.798982432745169</v>
      </c>
      <c r="BQ14228">
        <v>18163.0272635156</v>
      </c>
      <c r="BR14228">
        <v>1.37178830138118</v>
      </c>
      <c r="BS14228">
        <v>85961.6151604506</v>
      </c>
      <c r="BW14228" s="29">
        <v>14223</v>
      </c>
      <c r="BX14228">
        <f t="shared" si="758"/>
        <v>1</v>
      </c>
      <c r="BY14228">
        <f t="shared" si="759"/>
        <v>1</v>
      </c>
    </row>
    <row r="14229" spans="1:77">
      <c r="A14229" s="15">
        <v>14224</v>
      </c>
      <c r="BP14229">
        <v>0.870982277053242</v>
      </c>
      <c r="BQ14229">
        <v>12926.9954870312</v>
      </c>
      <c r="BR14229">
        <v>1.5349887409313</v>
      </c>
      <c r="BS14229">
        <v>81265.5280695767</v>
      </c>
      <c r="BW14229" s="29">
        <v>14224</v>
      </c>
      <c r="BX14229">
        <f t="shared" si="758"/>
        <v>1</v>
      </c>
      <c r="BY14229">
        <f t="shared" si="759"/>
        <v>1</v>
      </c>
    </row>
    <row r="14230" spans="1:77">
      <c r="A14230" s="15">
        <v>14225</v>
      </c>
      <c r="BP14230">
        <v>0.832849118814884</v>
      </c>
      <c r="BQ14230">
        <v>17229.0915694092</v>
      </c>
      <c r="BR14230">
        <v>1.44718716931552</v>
      </c>
      <c r="BS14230">
        <v>116369.722963859</v>
      </c>
      <c r="BW14230" s="29">
        <v>14225</v>
      </c>
      <c r="BX14230">
        <f t="shared" si="758"/>
        <v>1</v>
      </c>
      <c r="BY14230">
        <f t="shared" si="759"/>
        <v>1</v>
      </c>
    </row>
    <row r="14231" spans="1:77">
      <c r="A14231" s="15">
        <v>14226</v>
      </c>
      <c r="BP14231">
        <v>0.804891865441798</v>
      </c>
      <c r="BQ14231">
        <v>12680.6887375347</v>
      </c>
      <c r="BR14231">
        <v>1.37075186723144</v>
      </c>
      <c r="BS14231">
        <v>83394.4445540552</v>
      </c>
      <c r="BW14231" s="29">
        <v>14226</v>
      </c>
      <c r="BX14231">
        <f t="shared" si="758"/>
        <v>1</v>
      </c>
      <c r="BY14231">
        <f t="shared" si="759"/>
        <v>1</v>
      </c>
    </row>
    <row r="14232" spans="1:77">
      <c r="A14232" s="15">
        <v>14227</v>
      </c>
      <c r="BP14232">
        <v>0.803018796708744</v>
      </c>
      <c r="BQ14232">
        <v>14007.6910808572</v>
      </c>
      <c r="BR14232">
        <v>1.38382669658918</v>
      </c>
      <c r="BS14232">
        <v>82214.0998763076</v>
      </c>
      <c r="BW14232" s="29">
        <v>14227</v>
      </c>
      <c r="BX14232">
        <f t="shared" si="758"/>
        <v>1</v>
      </c>
      <c r="BY14232">
        <f t="shared" si="759"/>
        <v>1</v>
      </c>
    </row>
    <row r="14233" spans="1:77">
      <c r="A14233" s="15">
        <v>14228</v>
      </c>
      <c r="BP14233">
        <v>0.851521757958852</v>
      </c>
      <c r="BQ14233">
        <v>15606.7042923043</v>
      </c>
      <c r="BR14233">
        <v>1.48226897348055</v>
      </c>
      <c r="BS14233">
        <v>87163.2025532303</v>
      </c>
      <c r="BW14233" s="29">
        <v>14228</v>
      </c>
      <c r="BX14233">
        <f t="shared" si="758"/>
        <v>1</v>
      </c>
      <c r="BY14233">
        <f t="shared" si="759"/>
        <v>1</v>
      </c>
    </row>
    <row r="14234" spans="1:77">
      <c r="A14234" s="15">
        <v>14229</v>
      </c>
      <c r="BP14234">
        <v>0.738009406629305</v>
      </c>
      <c r="BQ14234">
        <v>14942.3401618946</v>
      </c>
      <c r="BR14234">
        <v>1.26620714545509</v>
      </c>
      <c r="BS14234">
        <v>81092.2602183768</v>
      </c>
      <c r="BW14234" s="29">
        <v>14229</v>
      </c>
      <c r="BX14234">
        <f t="shared" si="758"/>
        <v>1</v>
      </c>
      <c r="BY14234">
        <f t="shared" si="759"/>
        <v>1</v>
      </c>
    </row>
    <row r="14235" spans="1:77">
      <c r="A14235" s="15">
        <v>14230</v>
      </c>
      <c r="BP14235">
        <v>0.794227362055283</v>
      </c>
      <c r="BQ14235">
        <v>11957.2727129283</v>
      </c>
      <c r="BR14235">
        <v>1.35248915479517</v>
      </c>
      <c r="BS14235">
        <v>99781.1343209581</v>
      </c>
      <c r="BW14235" s="29">
        <v>14230</v>
      </c>
      <c r="BX14235">
        <f t="shared" si="758"/>
        <v>1</v>
      </c>
      <c r="BY14235">
        <f t="shared" si="759"/>
        <v>1</v>
      </c>
    </row>
    <row r="14236" spans="1:77">
      <c r="A14236" s="15">
        <v>14231</v>
      </c>
      <c r="BP14236">
        <v>0.816635582135308</v>
      </c>
      <c r="BQ14236">
        <v>10835.3049921991</v>
      </c>
      <c r="BR14236">
        <v>1.39743494020188</v>
      </c>
      <c r="BS14236">
        <v>78298.8042056105</v>
      </c>
      <c r="BW14236" s="29">
        <v>14231</v>
      </c>
      <c r="BX14236">
        <f t="shared" si="758"/>
        <v>1</v>
      </c>
      <c r="BY14236">
        <f t="shared" si="759"/>
        <v>1</v>
      </c>
    </row>
    <row r="14237" spans="1:77">
      <c r="A14237" s="15">
        <v>14232</v>
      </c>
      <c r="BP14237">
        <v>0.807486873683203</v>
      </c>
      <c r="BQ14237">
        <v>17168.8656003953</v>
      </c>
      <c r="BR14237">
        <v>1.36716384750033</v>
      </c>
      <c r="BS14237">
        <v>84980.4548735306</v>
      </c>
      <c r="BW14237" s="29">
        <v>14232</v>
      </c>
      <c r="BX14237">
        <f t="shared" si="758"/>
        <v>1</v>
      </c>
      <c r="BY14237">
        <f t="shared" si="759"/>
        <v>1</v>
      </c>
    </row>
    <row r="14238" spans="1:77">
      <c r="A14238" s="15">
        <v>14233</v>
      </c>
      <c r="BP14238">
        <v>0.844719333166771</v>
      </c>
      <c r="BQ14238">
        <v>13909.2724271768</v>
      </c>
      <c r="BR14238">
        <v>1.4420085814022</v>
      </c>
      <c r="BS14238">
        <v>82690.4596834721</v>
      </c>
      <c r="BW14238" s="29">
        <v>14233</v>
      </c>
      <c r="BX14238">
        <f t="shared" si="758"/>
        <v>1</v>
      </c>
      <c r="BY14238">
        <f t="shared" si="759"/>
        <v>1</v>
      </c>
    </row>
    <row r="14239" spans="1:77">
      <c r="A14239" s="15">
        <v>14234</v>
      </c>
      <c r="BP14239">
        <v>0.78509633664718</v>
      </c>
      <c r="BQ14239">
        <v>20306.9913786638</v>
      </c>
      <c r="BR14239">
        <v>1.35284827833498</v>
      </c>
      <c r="BS14239">
        <v>109843.068688667</v>
      </c>
      <c r="BW14239" s="29">
        <v>14234</v>
      </c>
      <c r="BX14239">
        <f t="shared" si="758"/>
        <v>1</v>
      </c>
      <c r="BY14239">
        <f t="shared" si="759"/>
        <v>1</v>
      </c>
    </row>
    <row r="14240" spans="1:77">
      <c r="A14240" s="15">
        <v>14235</v>
      </c>
      <c r="BP14240">
        <v>0.819662300790426</v>
      </c>
      <c r="BQ14240">
        <v>17146.6773207161</v>
      </c>
      <c r="BR14240">
        <v>1.41767995780395</v>
      </c>
      <c r="BS14240">
        <v>112459.109374686</v>
      </c>
      <c r="BW14240" s="29">
        <v>14235</v>
      </c>
      <c r="BX14240">
        <f t="shared" si="758"/>
        <v>1</v>
      </c>
      <c r="BY14240">
        <f t="shared" si="759"/>
        <v>1</v>
      </c>
    </row>
    <row r="14241" spans="1:77">
      <c r="A14241" s="15">
        <v>14236</v>
      </c>
      <c r="BP14241">
        <v>0.77769813885691</v>
      </c>
      <c r="BQ14241">
        <v>11262.1857353091</v>
      </c>
      <c r="BR14241">
        <v>1.3155821178006</v>
      </c>
      <c r="BS14241">
        <v>77985.7717662559</v>
      </c>
      <c r="BW14241" s="29">
        <v>14236</v>
      </c>
      <c r="BX14241">
        <f t="shared" si="758"/>
        <v>1</v>
      </c>
      <c r="BY14241">
        <f t="shared" si="759"/>
        <v>1</v>
      </c>
    </row>
    <row r="14242" spans="1:77">
      <c r="A14242" s="15">
        <v>14237</v>
      </c>
      <c r="BP14242">
        <v>0.787581443354968</v>
      </c>
      <c r="BQ14242">
        <v>15588.5182986903</v>
      </c>
      <c r="BR14242">
        <v>1.34111717766668</v>
      </c>
      <c r="BS14242">
        <v>85121.6105037094</v>
      </c>
      <c r="BW14242" s="29">
        <v>14237</v>
      </c>
      <c r="BX14242">
        <f t="shared" si="758"/>
        <v>1</v>
      </c>
      <c r="BY14242">
        <f t="shared" si="759"/>
        <v>1</v>
      </c>
    </row>
    <row r="14243" spans="1:77">
      <c r="A14243" s="15">
        <v>14238</v>
      </c>
      <c r="BP14243">
        <v>0.82702377300369</v>
      </c>
      <c r="BQ14243">
        <v>16968.4222903121</v>
      </c>
      <c r="BR14243">
        <v>1.44826197710193</v>
      </c>
      <c r="BS14243">
        <v>86882.5937389372</v>
      </c>
      <c r="BW14243" s="29">
        <v>14238</v>
      </c>
      <c r="BX14243">
        <f t="shared" si="758"/>
        <v>1</v>
      </c>
      <c r="BY14243">
        <f t="shared" si="759"/>
        <v>1</v>
      </c>
    </row>
    <row r="14244" spans="1:77">
      <c r="A14244" s="15">
        <v>14239</v>
      </c>
      <c r="BP14244">
        <v>0.827492806181506</v>
      </c>
      <c r="BQ14244">
        <v>14331.6420144498</v>
      </c>
      <c r="BR14244">
        <v>1.41170839590198</v>
      </c>
      <c r="BS14244">
        <v>80971.0217990141</v>
      </c>
      <c r="BW14244" s="29">
        <v>14239</v>
      </c>
      <c r="BX14244">
        <f t="shared" si="758"/>
        <v>1</v>
      </c>
      <c r="BY14244">
        <f t="shared" si="759"/>
        <v>1</v>
      </c>
    </row>
    <row r="14245" spans="1:77">
      <c r="A14245" s="15">
        <v>14240</v>
      </c>
      <c r="BP14245">
        <v>0.802418225422163</v>
      </c>
      <c r="BQ14245">
        <v>15294.4071717805</v>
      </c>
      <c r="BR14245">
        <v>1.35278844144826</v>
      </c>
      <c r="BS14245">
        <v>83566.501957836</v>
      </c>
      <c r="BW14245" s="29">
        <v>14240</v>
      </c>
      <c r="BX14245">
        <f t="shared" si="758"/>
        <v>1</v>
      </c>
      <c r="BY14245">
        <f t="shared" si="759"/>
        <v>1</v>
      </c>
    </row>
    <row r="14246" spans="1:77">
      <c r="A14246" s="15">
        <v>14241</v>
      </c>
      <c r="BP14246">
        <v>0.79104302798453</v>
      </c>
      <c r="BQ14246">
        <v>16342.1315421066</v>
      </c>
      <c r="BR14246">
        <v>1.36496912395353</v>
      </c>
      <c r="BS14246">
        <v>88428.0543791944</v>
      </c>
      <c r="BW14246" s="29">
        <v>14241</v>
      </c>
      <c r="BX14246">
        <f t="shared" si="758"/>
        <v>1</v>
      </c>
      <c r="BY14246">
        <f t="shared" si="759"/>
        <v>1</v>
      </c>
    </row>
    <row r="14247" spans="1:77">
      <c r="A14247" s="15">
        <v>14242</v>
      </c>
      <c r="BP14247">
        <v>0.845531703879484</v>
      </c>
      <c r="BQ14247">
        <v>11599.8182233794</v>
      </c>
      <c r="BR14247">
        <v>1.45839810382874</v>
      </c>
      <c r="BS14247">
        <v>77311.3109407257</v>
      </c>
      <c r="BW14247" s="29">
        <v>14242</v>
      </c>
      <c r="BX14247">
        <f t="shared" si="758"/>
        <v>1</v>
      </c>
      <c r="BY14247">
        <f t="shared" si="759"/>
        <v>1</v>
      </c>
    </row>
    <row r="14248" spans="1:77">
      <c r="A14248" s="15">
        <v>14243</v>
      </c>
      <c r="BP14248">
        <v>0.728960041531039</v>
      </c>
      <c r="BQ14248">
        <v>13833.7639538526</v>
      </c>
      <c r="BR14248">
        <v>1.23369217478216</v>
      </c>
      <c r="BS14248">
        <v>103461.09913014</v>
      </c>
      <c r="BW14248" s="29">
        <v>14243</v>
      </c>
      <c r="BX14248">
        <f t="shared" si="758"/>
        <v>1</v>
      </c>
      <c r="BY14248">
        <f t="shared" si="759"/>
        <v>1</v>
      </c>
    </row>
    <row r="14249" spans="1:77">
      <c r="A14249" s="15">
        <v>14244</v>
      </c>
      <c r="BP14249">
        <v>0.820193663676493</v>
      </c>
      <c r="BQ14249">
        <v>16043.5202152481</v>
      </c>
      <c r="BR14249">
        <v>1.38773627174202</v>
      </c>
      <c r="BS14249">
        <v>86040.2271451404</v>
      </c>
      <c r="BW14249" s="29">
        <v>14244</v>
      </c>
      <c r="BX14249">
        <f t="shared" si="758"/>
        <v>1</v>
      </c>
      <c r="BY14249">
        <f t="shared" si="759"/>
        <v>1</v>
      </c>
    </row>
    <row r="14250" spans="1:77">
      <c r="A14250" s="15">
        <v>14245</v>
      </c>
      <c r="BP14250">
        <v>0.861966499406159</v>
      </c>
      <c r="BQ14250">
        <v>15576.8250068349</v>
      </c>
      <c r="BR14250">
        <v>1.48034796560208</v>
      </c>
      <c r="BS14250">
        <v>104204.553002146</v>
      </c>
      <c r="BW14250" s="29">
        <v>14245</v>
      </c>
      <c r="BX14250">
        <f t="shared" si="758"/>
        <v>1</v>
      </c>
      <c r="BY14250">
        <f t="shared" si="759"/>
        <v>1</v>
      </c>
    </row>
    <row r="14251" spans="1:77">
      <c r="A14251" s="15">
        <v>14246</v>
      </c>
      <c r="BP14251">
        <v>0.765466199177904</v>
      </c>
      <c r="BQ14251">
        <v>11585.2213106963</v>
      </c>
      <c r="BR14251">
        <v>1.30870767374012</v>
      </c>
      <c r="BS14251">
        <v>79477.0299536305</v>
      </c>
      <c r="BW14251" s="29">
        <v>14246</v>
      </c>
      <c r="BX14251">
        <f t="shared" si="758"/>
        <v>1</v>
      </c>
      <c r="BY14251">
        <f t="shared" si="759"/>
        <v>1</v>
      </c>
    </row>
    <row r="14252" spans="1:77">
      <c r="A14252" s="15">
        <v>14247</v>
      </c>
      <c r="BP14252">
        <v>0.792331817487543</v>
      </c>
      <c r="BQ14252">
        <v>16279.4556212739</v>
      </c>
      <c r="BR14252">
        <v>1.32735326427043</v>
      </c>
      <c r="BS14252">
        <v>88261.4410441879</v>
      </c>
      <c r="BW14252" s="29">
        <v>14247</v>
      </c>
      <c r="BX14252">
        <f t="shared" si="758"/>
        <v>1</v>
      </c>
      <c r="BY14252">
        <f t="shared" si="759"/>
        <v>1</v>
      </c>
    </row>
    <row r="14253" spans="1:77">
      <c r="A14253" s="15">
        <v>14248</v>
      </c>
      <c r="BP14253">
        <v>0.861778970574598</v>
      </c>
      <c r="BQ14253">
        <v>14760.8274356323</v>
      </c>
      <c r="BR14253">
        <v>1.52030478484456</v>
      </c>
      <c r="BS14253">
        <v>84862.7532105642</v>
      </c>
      <c r="BW14253" s="29">
        <v>14248</v>
      </c>
      <c r="BX14253">
        <f t="shared" si="758"/>
        <v>1</v>
      </c>
      <c r="BY14253">
        <f t="shared" si="759"/>
        <v>1</v>
      </c>
    </row>
    <row r="14254" spans="1:77">
      <c r="A14254" s="15">
        <v>14249</v>
      </c>
      <c r="BP14254">
        <v>0.784717757380917</v>
      </c>
      <c r="BQ14254">
        <v>10823.7079976637</v>
      </c>
      <c r="BR14254">
        <v>1.35167905784955</v>
      </c>
      <c r="BS14254">
        <v>79450.1846666736</v>
      </c>
      <c r="BW14254" s="29">
        <v>14249</v>
      </c>
      <c r="BX14254">
        <f t="shared" si="758"/>
        <v>1</v>
      </c>
      <c r="BY14254">
        <f t="shared" si="759"/>
        <v>1</v>
      </c>
    </row>
    <row r="14255" spans="1:77">
      <c r="A14255" s="15">
        <v>14250</v>
      </c>
      <c r="BP14255">
        <v>0.839145785352231</v>
      </c>
      <c r="BQ14255">
        <v>14213.371391706</v>
      </c>
      <c r="BR14255">
        <v>1.43675965493234</v>
      </c>
      <c r="BS14255">
        <v>82005.9487616057</v>
      </c>
      <c r="BW14255" s="29">
        <v>14250</v>
      </c>
      <c r="BX14255">
        <f t="shared" si="758"/>
        <v>1</v>
      </c>
      <c r="BY14255">
        <f t="shared" si="759"/>
        <v>1</v>
      </c>
    </row>
    <row r="14256" spans="1:77">
      <c r="A14256" s="15">
        <v>14251</v>
      </c>
      <c r="BP14256">
        <v>0.828205281091305</v>
      </c>
      <c r="BQ14256">
        <v>18762.0906713746</v>
      </c>
      <c r="BR14256">
        <v>1.4275675168601</v>
      </c>
      <c r="BS14256">
        <v>90889.4007331161</v>
      </c>
      <c r="BW14256" s="29">
        <v>14251</v>
      </c>
      <c r="BX14256">
        <f t="shared" si="758"/>
        <v>1</v>
      </c>
      <c r="BY14256">
        <f t="shared" si="759"/>
        <v>1</v>
      </c>
    </row>
    <row r="14257" spans="1:77">
      <c r="A14257" s="15">
        <v>14252</v>
      </c>
      <c r="BP14257">
        <v>0.828443931991586</v>
      </c>
      <c r="BQ14257">
        <v>16586.5800600779</v>
      </c>
      <c r="BR14257">
        <v>1.42288407514166</v>
      </c>
      <c r="BS14257">
        <v>107894.128963982</v>
      </c>
      <c r="BW14257" s="29">
        <v>14252</v>
      </c>
      <c r="BX14257">
        <f t="shared" si="758"/>
        <v>1</v>
      </c>
      <c r="BY14257">
        <f t="shared" si="759"/>
        <v>1</v>
      </c>
    </row>
    <row r="14258" spans="1:77">
      <c r="A14258" s="15">
        <v>14253</v>
      </c>
      <c r="BP14258">
        <v>0.79738459120348</v>
      </c>
      <c r="BQ14258">
        <v>20325.4910497956</v>
      </c>
      <c r="BR14258">
        <v>1.3654471086594</v>
      </c>
      <c r="BS14258">
        <v>88063.4817465228</v>
      </c>
      <c r="BW14258" s="29">
        <v>14253</v>
      </c>
      <c r="BX14258">
        <f t="shared" si="758"/>
        <v>1</v>
      </c>
      <c r="BY14258">
        <f t="shared" si="759"/>
        <v>1</v>
      </c>
    </row>
    <row r="14259" spans="1:77">
      <c r="A14259" s="15">
        <v>14254</v>
      </c>
      <c r="BP14259">
        <v>0.852942510967784</v>
      </c>
      <c r="BQ14259">
        <v>15317.3573297825</v>
      </c>
      <c r="BR14259">
        <v>1.49665697081651</v>
      </c>
      <c r="BS14259">
        <v>84202.0974935722</v>
      </c>
      <c r="BW14259" s="29">
        <v>14254</v>
      </c>
      <c r="BX14259">
        <f t="shared" si="758"/>
        <v>1</v>
      </c>
      <c r="BY14259">
        <f t="shared" si="759"/>
        <v>1</v>
      </c>
    </row>
    <row r="14260" spans="1:77">
      <c r="A14260" s="15">
        <v>14255</v>
      </c>
      <c r="BP14260">
        <v>0.791613087863396</v>
      </c>
      <c r="BQ14260">
        <v>13124.2479507529</v>
      </c>
      <c r="BR14260">
        <v>1.37144935408119</v>
      </c>
      <c r="BS14260">
        <v>83685.2035651401</v>
      </c>
      <c r="BW14260" s="29">
        <v>14255</v>
      </c>
      <c r="BX14260">
        <f t="shared" si="758"/>
        <v>1</v>
      </c>
      <c r="BY14260">
        <f t="shared" si="759"/>
        <v>1</v>
      </c>
    </row>
    <row r="14261" spans="1:77">
      <c r="A14261" s="15">
        <v>14256</v>
      </c>
      <c r="BP14261">
        <v>0.826552460206033</v>
      </c>
      <c r="BQ14261">
        <v>16458.9512449503</v>
      </c>
      <c r="BR14261">
        <v>1.42901476784708</v>
      </c>
      <c r="BS14261">
        <v>84380.7907454992</v>
      </c>
      <c r="BW14261" s="29">
        <v>14256</v>
      </c>
      <c r="BX14261">
        <f t="shared" si="758"/>
        <v>1</v>
      </c>
      <c r="BY14261">
        <f t="shared" si="759"/>
        <v>1</v>
      </c>
    </row>
    <row r="14262" spans="1:77">
      <c r="A14262" s="15">
        <v>14257</v>
      </c>
      <c r="BP14262">
        <v>0.837301234932045</v>
      </c>
      <c r="BQ14262">
        <v>14657.7847021224</v>
      </c>
      <c r="BR14262">
        <v>1.44722482796536</v>
      </c>
      <c r="BS14262">
        <v>106430.562417733</v>
      </c>
      <c r="BW14262" s="29">
        <v>14257</v>
      </c>
      <c r="BX14262">
        <f t="shared" si="758"/>
        <v>1</v>
      </c>
      <c r="BY14262">
        <f t="shared" si="759"/>
        <v>1</v>
      </c>
    </row>
    <row r="14263" spans="1:77">
      <c r="A14263" s="15">
        <v>14258</v>
      </c>
      <c r="BP14263">
        <v>0.799865972005292</v>
      </c>
      <c r="BQ14263">
        <v>14669.3544000276</v>
      </c>
      <c r="BR14263">
        <v>1.37303688409844</v>
      </c>
      <c r="BS14263">
        <v>82831.775821752</v>
      </c>
      <c r="BW14263" s="29">
        <v>14258</v>
      </c>
      <c r="BX14263">
        <f t="shared" si="758"/>
        <v>1</v>
      </c>
      <c r="BY14263">
        <f t="shared" si="759"/>
        <v>1</v>
      </c>
    </row>
    <row r="14264" spans="1:77">
      <c r="A14264" s="15">
        <v>14259</v>
      </c>
      <c r="BP14264">
        <v>0.865562028162076</v>
      </c>
      <c r="BQ14264">
        <v>13782.809636576</v>
      </c>
      <c r="BR14264">
        <v>1.5031384216897</v>
      </c>
      <c r="BS14264">
        <v>107296.734544452</v>
      </c>
      <c r="BW14264" s="29">
        <v>14259</v>
      </c>
      <c r="BX14264">
        <f t="shared" si="758"/>
        <v>1</v>
      </c>
      <c r="BY14264">
        <f t="shared" si="759"/>
        <v>1</v>
      </c>
    </row>
    <row r="14265" spans="1:77">
      <c r="A14265" s="15">
        <v>14260</v>
      </c>
      <c r="BP14265">
        <v>0.795922424364028</v>
      </c>
      <c r="BQ14265">
        <v>16037.2001627926</v>
      </c>
      <c r="BR14265">
        <v>1.38540865695055</v>
      </c>
      <c r="BS14265">
        <v>86255.7521320469</v>
      </c>
      <c r="BW14265" s="29">
        <v>14260</v>
      </c>
      <c r="BX14265">
        <f t="shared" si="758"/>
        <v>1</v>
      </c>
      <c r="BY14265">
        <f t="shared" si="759"/>
        <v>1</v>
      </c>
    </row>
    <row r="14266" spans="1:77">
      <c r="A14266" s="15">
        <v>14261</v>
      </c>
      <c r="BP14266">
        <v>0.79795113269526</v>
      </c>
      <c r="BQ14266">
        <v>14030.154453348</v>
      </c>
      <c r="BR14266">
        <v>1.37469981777872</v>
      </c>
      <c r="BS14266">
        <v>105418.583480712</v>
      </c>
      <c r="BW14266" s="29">
        <v>14261</v>
      </c>
      <c r="BX14266">
        <f t="shared" si="758"/>
        <v>1</v>
      </c>
      <c r="BY14266">
        <f t="shared" si="759"/>
        <v>1</v>
      </c>
    </row>
    <row r="14267" spans="1:77">
      <c r="A14267" s="15">
        <v>14262</v>
      </c>
      <c r="BP14267">
        <v>0.861810996809116</v>
      </c>
      <c r="BQ14267">
        <v>15200.7378342565</v>
      </c>
      <c r="BR14267">
        <v>1.51988240362438</v>
      </c>
      <c r="BS14267">
        <v>104836.914440755</v>
      </c>
      <c r="BW14267" s="29">
        <v>14262</v>
      </c>
      <c r="BX14267">
        <f t="shared" si="758"/>
        <v>1</v>
      </c>
      <c r="BY14267">
        <f t="shared" si="759"/>
        <v>1</v>
      </c>
    </row>
    <row r="14268" spans="1:77">
      <c r="A14268" s="15">
        <v>14263</v>
      </c>
      <c r="BP14268">
        <v>0.816363447464806</v>
      </c>
      <c r="BQ14268">
        <v>18730.1489521807</v>
      </c>
      <c r="BR14268">
        <v>1.40768637787491</v>
      </c>
      <c r="BS14268">
        <v>87248.9433320904</v>
      </c>
      <c r="BW14268" s="29">
        <v>14263</v>
      </c>
      <c r="BX14268">
        <f t="shared" si="758"/>
        <v>1</v>
      </c>
      <c r="BY14268">
        <f t="shared" si="759"/>
        <v>1</v>
      </c>
    </row>
    <row r="14269" spans="1:77">
      <c r="A14269" s="15">
        <v>14264</v>
      </c>
      <c r="BP14269">
        <v>0.824398946874657</v>
      </c>
      <c r="BQ14269">
        <v>16734.58719881</v>
      </c>
      <c r="BR14269">
        <v>1.42700834346635</v>
      </c>
      <c r="BS14269">
        <v>84934.348919982</v>
      </c>
      <c r="BW14269" s="29">
        <v>14264</v>
      </c>
      <c r="BX14269">
        <f t="shared" si="758"/>
        <v>1</v>
      </c>
      <c r="BY14269">
        <f t="shared" si="759"/>
        <v>1</v>
      </c>
    </row>
    <row r="14270" spans="1:77">
      <c r="A14270" s="15">
        <v>14265</v>
      </c>
      <c r="BP14270">
        <v>0.826038368662805</v>
      </c>
      <c r="BQ14270">
        <v>11897.7513466542</v>
      </c>
      <c r="BR14270">
        <v>1.40049025935985</v>
      </c>
      <c r="BS14270">
        <v>99338.7927040701</v>
      </c>
      <c r="BW14270" s="29">
        <v>14265</v>
      </c>
      <c r="BX14270">
        <f t="shared" si="758"/>
        <v>1</v>
      </c>
      <c r="BY14270">
        <f t="shared" si="759"/>
        <v>1</v>
      </c>
    </row>
    <row r="14271" spans="1:77">
      <c r="A14271" s="15">
        <v>14266</v>
      </c>
      <c r="BP14271">
        <v>0.809808422604688</v>
      </c>
      <c r="BQ14271">
        <v>12528.7432834767</v>
      </c>
      <c r="BR14271">
        <v>1.39258858770276</v>
      </c>
      <c r="BS14271">
        <v>80528.9765242181</v>
      </c>
      <c r="BW14271" s="29">
        <v>14266</v>
      </c>
      <c r="BX14271">
        <f t="shared" si="758"/>
        <v>1</v>
      </c>
      <c r="BY14271">
        <f t="shared" si="759"/>
        <v>1</v>
      </c>
    </row>
    <row r="14272" spans="1:77">
      <c r="A14272" s="15">
        <v>14267</v>
      </c>
      <c r="BP14272">
        <v>0.826844071915148</v>
      </c>
      <c r="BQ14272">
        <v>13420.448034814</v>
      </c>
      <c r="BR14272">
        <v>1.43475239789419</v>
      </c>
      <c r="BS14272">
        <v>84440.270401347</v>
      </c>
      <c r="BW14272" s="29">
        <v>14267</v>
      </c>
      <c r="BX14272">
        <f t="shared" si="758"/>
        <v>1</v>
      </c>
      <c r="BY14272">
        <f t="shared" si="759"/>
        <v>1</v>
      </c>
    </row>
    <row r="14273" spans="1:77">
      <c r="A14273" s="15">
        <v>14268</v>
      </c>
      <c r="BP14273">
        <v>0.836222654619704</v>
      </c>
      <c r="BQ14273">
        <v>19072.1819423021</v>
      </c>
      <c r="BR14273">
        <v>1.39129016224692</v>
      </c>
      <c r="BS14273">
        <v>107640.708385729</v>
      </c>
      <c r="BW14273" s="29">
        <v>14268</v>
      </c>
      <c r="BX14273">
        <f t="shared" si="758"/>
        <v>1</v>
      </c>
      <c r="BY14273">
        <f t="shared" si="759"/>
        <v>1</v>
      </c>
    </row>
    <row r="14274" spans="1:77">
      <c r="A14274" s="15">
        <v>14269</v>
      </c>
      <c r="BP14274">
        <v>0.87556114386804</v>
      </c>
      <c r="BQ14274">
        <v>12523.2307961675</v>
      </c>
      <c r="BR14274">
        <v>1.50097945604821</v>
      </c>
      <c r="BS14274">
        <v>105158.824601199</v>
      </c>
      <c r="BW14274" s="29">
        <v>14269</v>
      </c>
      <c r="BX14274">
        <f t="shared" si="758"/>
        <v>1</v>
      </c>
      <c r="BY14274">
        <f t="shared" si="759"/>
        <v>1</v>
      </c>
    </row>
    <row r="14275" spans="1:77">
      <c r="A14275" s="15">
        <v>14270</v>
      </c>
      <c r="BP14275">
        <v>0.777514875826713</v>
      </c>
      <c r="BQ14275">
        <v>14419.2317942613</v>
      </c>
      <c r="BR14275">
        <v>1.33347047885723</v>
      </c>
      <c r="BS14275">
        <v>103421.95498571</v>
      </c>
      <c r="BW14275" s="29">
        <v>14270</v>
      </c>
      <c r="BX14275">
        <f t="shared" si="758"/>
        <v>1</v>
      </c>
      <c r="BY14275">
        <f t="shared" si="759"/>
        <v>1</v>
      </c>
    </row>
    <row r="14276" spans="1:77">
      <c r="A14276" s="15">
        <v>14271</v>
      </c>
      <c r="BP14276">
        <v>0.836041195817948</v>
      </c>
      <c r="BQ14276">
        <v>13709.2953635453</v>
      </c>
      <c r="BR14276">
        <v>1.45789367900398</v>
      </c>
      <c r="BS14276">
        <v>80601.1187979539</v>
      </c>
      <c r="BW14276" s="29">
        <v>14271</v>
      </c>
      <c r="BX14276">
        <f t="shared" si="758"/>
        <v>1</v>
      </c>
      <c r="BY14276">
        <f t="shared" si="759"/>
        <v>1</v>
      </c>
    </row>
    <row r="14277" spans="1:77">
      <c r="A14277" s="15">
        <v>14272</v>
      </c>
      <c r="BP14277">
        <v>0.76444076866599</v>
      </c>
      <c r="BQ14277">
        <v>13550.7028525458</v>
      </c>
      <c r="BR14277">
        <v>1.29878869209306</v>
      </c>
      <c r="BS14277">
        <v>83803.165119131</v>
      </c>
      <c r="BW14277" s="29">
        <v>14272</v>
      </c>
      <c r="BX14277">
        <f t="shared" si="758"/>
        <v>1</v>
      </c>
      <c r="BY14277">
        <f t="shared" si="759"/>
        <v>1</v>
      </c>
    </row>
    <row r="14278" spans="1:77">
      <c r="A14278" s="15">
        <v>14273</v>
      </c>
      <c r="BP14278">
        <v>0.837805208356267</v>
      </c>
      <c r="BQ14278">
        <v>11801.9376781919</v>
      </c>
      <c r="BR14278">
        <v>1.45611934466636</v>
      </c>
      <c r="BS14278">
        <v>103575.625950642</v>
      </c>
      <c r="BW14278" s="29">
        <v>14273</v>
      </c>
      <c r="BX14278">
        <f t="shared" si="758"/>
        <v>1</v>
      </c>
      <c r="BY14278">
        <f t="shared" si="759"/>
        <v>1</v>
      </c>
    </row>
    <row r="14279" spans="1:77">
      <c r="A14279" s="15">
        <v>14274</v>
      </c>
      <c r="BP14279">
        <v>0.816248955533222</v>
      </c>
      <c r="BQ14279">
        <v>10811.8089519474</v>
      </c>
      <c r="BR14279">
        <v>1.41674741673012</v>
      </c>
      <c r="BS14279">
        <v>76788.538197426</v>
      </c>
      <c r="BW14279" s="29">
        <v>14274</v>
      </c>
      <c r="BX14279">
        <f t="shared" ref="BX14279:BX14342" si="760">IF(BU14279=MAX($BU14279:$BV14279),1,0)</f>
        <v>1</v>
      </c>
      <c r="BY14279">
        <f t="shared" ref="BY14279:BY14342" si="761">IF(BV14279=MAX($BU14279:$BV14279),1,0)</f>
        <v>1</v>
      </c>
    </row>
    <row r="14280" spans="1:77">
      <c r="A14280" s="15">
        <v>14275</v>
      </c>
      <c r="BP14280">
        <v>0.799957203102211</v>
      </c>
      <c r="BQ14280">
        <v>15005.8160090243</v>
      </c>
      <c r="BR14280">
        <v>1.3538400426961</v>
      </c>
      <c r="BS14280">
        <v>101227.190867845</v>
      </c>
      <c r="BW14280" s="29">
        <v>14275</v>
      </c>
      <c r="BX14280">
        <f t="shared" si="760"/>
        <v>1</v>
      </c>
      <c r="BY14280">
        <f t="shared" si="761"/>
        <v>1</v>
      </c>
    </row>
    <row r="14281" spans="1:77">
      <c r="A14281" s="15">
        <v>14276</v>
      </c>
      <c r="BP14281">
        <v>0.793258350850063</v>
      </c>
      <c r="BQ14281">
        <v>13635.5460149456</v>
      </c>
      <c r="BR14281">
        <v>1.37572800096694</v>
      </c>
      <c r="BS14281">
        <v>103332.925652646</v>
      </c>
      <c r="BW14281" s="29">
        <v>14276</v>
      </c>
      <c r="BX14281">
        <f t="shared" si="760"/>
        <v>1</v>
      </c>
      <c r="BY14281">
        <f t="shared" si="761"/>
        <v>1</v>
      </c>
    </row>
    <row r="14282" spans="1:77">
      <c r="A14282" s="15">
        <v>14277</v>
      </c>
      <c r="BP14282">
        <v>0.811948066022871</v>
      </c>
      <c r="BQ14282">
        <v>14278.4101815661</v>
      </c>
      <c r="BR14282">
        <v>1.36764295149187</v>
      </c>
      <c r="BS14282">
        <v>80942.1673864618</v>
      </c>
      <c r="BW14282" s="29">
        <v>14277</v>
      </c>
      <c r="BX14282">
        <f t="shared" si="760"/>
        <v>1</v>
      </c>
      <c r="BY14282">
        <f t="shared" si="761"/>
        <v>1</v>
      </c>
    </row>
    <row r="14283" spans="1:77">
      <c r="A14283" s="15">
        <v>14278</v>
      </c>
      <c r="BP14283">
        <v>0.756383748497962</v>
      </c>
      <c r="BQ14283">
        <v>13549.1087968305</v>
      </c>
      <c r="BR14283">
        <v>1.28193766168739</v>
      </c>
      <c r="BS14283">
        <v>106059.58371794</v>
      </c>
      <c r="BW14283" s="29">
        <v>14278</v>
      </c>
      <c r="BX14283">
        <f t="shared" si="760"/>
        <v>1</v>
      </c>
      <c r="BY14283">
        <f t="shared" si="761"/>
        <v>1</v>
      </c>
    </row>
    <row r="14284" spans="1:77">
      <c r="A14284" s="15">
        <v>14279</v>
      </c>
      <c r="BP14284">
        <v>0.768091487499233</v>
      </c>
      <c r="BQ14284">
        <v>13964.2208683361</v>
      </c>
      <c r="BR14284">
        <v>1.29578390620829</v>
      </c>
      <c r="BS14284">
        <v>82687.2581544218</v>
      </c>
      <c r="BW14284" s="29">
        <v>14279</v>
      </c>
      <c r="BX14284">
        <f t="shared" si="760"/>
        <v>1</v>
      </c>
      <c r="BY14284">
        <f t="shared" si="761"/>
        <v>1</v>
      </c>
    </row>
    <row r="14285" spans="1:77">
      <c r="A14285" s="15">
        <v>14280</v>
      </c>
      <c r="BP14285">
        <v>0.838414571174892</v>
      </c>
      <c r="BQ14285">
        <v>13157.9538378775</v>
      </c>
      <c r="BR14285">
        <v>1.45708107722405</v>
      </c>
      <c r="BS14285">
        <v>81266.8896541494</v>
      </c>
      <c r="BW14285" s="29">
        <v>14280</v>
      </c>
      <c r="BX14285">
        <f t="shared" si="760"/>
        <v>1</v>
      </c>
      <c r="BY14285">
        <f t="shared" si="761"/>
        <v>1</v>
      </c>
    </row>
    <row r="14286" spans="1:77">
      <c r="A14286" s="15">
        <v>14281</v>
      </c>
      <c r="BP14286">
        <v>0.798298551034482</v>
      </c>
      <c r="BQ14286">
        <v>20734.4457412817</v>
      </c>
      <c r="BR14286">
        <v>1.35335715397</v>
      </c>
      <c r="BS14286">
        <v>93843.9071434597</v>
      </c>
      <c r="BW14286" s="29">
        <v>14281</v>
      </c>
      <c r="BX14286">
        <f t="shared" si="760"/>
        <v>1</v>
      </c>
      <c r="BY14286">
        <f t="shared" si="761"/>
        <v>1</v>
      </c>
    </row>
    <row r="14287" spans="1:77">
      <c r="A14287" s="15">
        <v>14282</v>
      </c>
      <c r="BP14287">
        <v>0.772732325239124</v>
      </c>
      <c r="BQ14287">
        <v>14904.7438466366</v>
      </c>
      <c r="BR14287">
        <v>1.32792140047735</v>
      </c>
      <c r="BS14287">
        <v>83230.3655598979</v>
      </c>
      <c r="BW14287" s="29">
        <v>14282</v>
      </c>
      <c r="BX14287">
        <f t="shared" si="760"/>
        <v>1</v>
      </c>
      <c r="BY14287">
        <f t="shared" si="761"/>
        <v>1</v>
      </c>
    </row>
    <row r="14288" spans="1:77">
      <c r="A14288" s="15">
        <v>14283</v>
      </c>
      <c r="BP14288">
        <v>0.859323583150393</v>
      </c>
      <c r="BQ14288">
        <v>13618.5062907563</v>
      </c>
      <c r="BR14288">
        <v>1.46104052921932</v>
      </c>
      <c r="BS14288">
        <v>82832.0381345726</v>
      </c>
      <c r="BW14288" s="29">
        <v>14283</v>
      </c>
      <c r="BX14288">
        <f t="shared" si="760"/>
        <v>1</v>
      </c>
      <c r="BY14288">
        <f t="shared" si="761"/>
        <v>1</v>
      </c>
    </row>
    <row r="14289" spans="1:77">
      <c r="A14289" s="15">
        <v>14284</v>
      </c>
      <c r="BP14289">
        <v>0.786615147655154</v>
      </c>
      <c r="BQ14289">
        <v>16468.1016600194</v>
      </c>
      <c r="BR14289">
        <v>1.30442968154702</v>
      </c>
      <c r="BS14289">
        <v>107851.046533893</v>
      </c>
      <c r="BW14289" s="29">
        <v>14284</v>
      </c>
      <c r="BX14289">
        <f t="shared" si="760"/>
        <v>1</v>
      </c>
      <c r="BY14289">
        <f t="shared" si="761"/>
        <v>1</v>
      </c>
    </row>
    <row r="14290" spans="1:77">
      <c r="A14290" s="15">
        <v>14285</v>
      </c>
      <c r="BP14290">
        <v>0.824139400141849</v>
      </c>
      <c r="BQ14290">
        <v>11381.4258901086</v>
      </c>
      <c r="BR14290">
        <v>1.43325018820034</v>
      </c>
      <c r="BS14290">
        <v>102311.692147085</v>
      </c>
      <c r="BW14290" s="29">
        <v>14285</v>
      </c>
      <c r="BX14290">
        <f t="shared" si="760"/>
        <v>1</v>
      </c>
      <c r="BY14290">
        <f t="shared" si="761"/>
        <v>1</v>
      </c>
    </row>
    <row r="14291" spans="1:77">
      <c r="A14291" s="15">
        <v>14286</v>
      </c>
      <c r="BP14291">
        <v>0.838289057740439</v>
      </c>
      <c r="BQ14291">
        <v>9727.82733991897</v>
      </c>
      <c r="BR14291">
        <v>1.44311921445578</v>
      </c>
      <c r="BS14291">
        <v>77209.5411825393</v>
      </c>
      <c r="BW14291" s="29">
        <v>14286</v>
      </c>
      <c r="BX14291">
        <f t="shared" si="760"/>
        <v>1</v>
      </c>
      <c r="BY14291">
        <f t="shared" si="761"/>
        <v>1</v>
      </c>
    </row>
    <row r="14292" spans="1:77">
      <c r="A14292" s="15">
        <v>14287</v>
      </c>
      <c r="BP14292">
        <v>0.814117997755989</v>
      </c>
      <c r="BQ14292">
        <v>17100.9439536893</v>
      </c>
      <c r="BR14292">
        <v>1.43188736530997</v>
      </c>
      <c r="BS14292">
        <v>109364.180297548</v>
      </c>
      <c r="BW14292" s="29">
        <v>14287</v>
      </c>
      <c r="BX14292">
        <f t="shared" si="760"/>
        <v>1</v>
      </c>
      <c r="BY14292">
        <f t="shared" si="761"/>
        <v>1</v>
      </c>
    </row>
    <row r="14293" spans="1:77">
      <c r="A14293" s="15">
        <v>14288</v>
      </c>
      <c r="BP14293">
        <v>0.762510866714087</v>
      </c>
      <c r="BQ14293">
        <v>13965.5339679993</v>
      </c>
      <c r="BR14293">
        <v>1.32240219964217</v>
      </c>
      <c r="BS14293">
        <v>79901.426835275</v>
      </c>
      <c r="BW14293" s="29">
        <v>14288</v>
      </c>
      <c r="BX14293">
        <f t="shared" si="760"/>
        <v>1</v>
      </c>
      <c r="BY14293">
        <f t="shared" si="761"/>
        <v>1</v>
      </c>
    </row>
    <row r="14294" spans="1:77">
      <c r="A14294" s="15">
        <v>14289</v>
      </c>
      <c r="BP14294">
        <v>0.802737988846731</v>
      </c>
      <c r="BQ14294">
        <v>16703.9542389635</v>
      </c>
      <c r="BR14294">
        <v>1.37531577197712</v>
      </c>
      <c r="BS14294">
        <v>105391.887652134</v>
      </c>
      <c r="BW14294" s="29">
        <v>14289</v>
      </c>
      <c r="BX14294">
        <f t="shared" si="760"/>
        <v>1</v>
      </c>
      <c r="BY14294">
        <f t="shared" si="761"/>
        <v>1</v>
      </c>
    </row>
    <row r="14295" spans="1:77">
      <c r="A14295" s="15">
        <v>14290</v>
      </c>
      <c r="BP14295">
        <v>0.861577716699405</v>
      </c>
      <c r="BQ14295">
        <v>17120.696810012</v>
      </c>
      <c r="BR14295">
        <v>1.4572697938946</v>
      </c>
      <c r="BS14295">
        <v>88275.245083454</v>
      </c>
      <c r="BW14295" s="29">
        <v>14290</v>
      </c>
      <c r="BX14295">
        <f t="shared" si="760"/>
        <v>1</v>
      </c>
      <c r="BY14295">
        <f t="shared" si="761"/>
        <v>1</v>
      </c>
    </row>
    <row r="14296" spans="1:77">
      <c r="A14296" s="15">
        <v>14291</v>
      </c>
      <c r="BP14296">
        <v>0.803275882856072</v>
      </c>
      <c r="BQ14296">
        <v>12793.8655885698</v>
      </c>
      <c r="BR14296">
        <v>1.38094863436125</v>
      </c>
      <c r="BS14296">
        <v>79864.6019398205</v>
      </c>
      <c r="BW14296" s="29">
        <v>14291</v>
      </c>
      <c r="BX14296">
        <f t="shared" si="760"/>
        <v>1</v>
      </c>
      <c r="BY14296">
        <f t="shared" si="761"/>
        <v>1</v>
      </c>
    </row>
    <row r="14297" spans="1:77">
      <c r="A14297" s="15">
        <v>14292</v>
      </c>
      <c r="BP14297">
        <v>0.813004493965664</v>
      </c>
      <c r="BQ14297">
        <v>12085.114925749</v>
      </c>
      <c r="BR14297">
        <v>1.3836456406458</v>
      </c>
      <c r="BS14297">
        <v>100847.752680775</v>
      </c>
      <c r="BW14297" s="29">
        <v>14292</v>
      </c>
      <c r="BX14297">
        <f t="shared" si="760"/>
        <v>1</v>
      </c>
      <c r="BY14297">
        <f t="shared" si="761"/>
        <v>1</v>
      </c>
    </row>
    <row r="14298" spans="1:77">
      <c r="A14298" s="15">
        <v>14293</v>
      </c>
      <c r="BP14298">
        <v>0.826713930328309</v>
      </c>
      <c r="BQ14298">
        <v>13416.65932029</v>
      </c>
      <c r="BR14298">
        <v>1.42652605009355</v>
      </c>
      <c r="BS14298">
        <v>81238.1843047228</v>
      </c>
      <c r="BW14298" s="29">
        <v>14293</v>
      </c>
      <c r="BX14298">
        <f t="shared" si="760"/>
        <v>1</v>
      </c>
      <c r="BY14298">
        <f t="shared" si="761"/>
        <v>1</v>
      </c>
    </row>
    <row r="14299" spans="1:77">
      <c r="A14299" s="15">
        <v>14294</v>
      </c>
      <c r="BP14299">
        <v>0.839990500913496</v>
      </c>
      <c r="BQ14299">
        <v>13843.2119731711</v>
      </c>
      <c r="BR14299">
        <v>1.46259776535939</v>
      </c>
      <c r="BS14299">
        <v>102893.1499629</v>
      </c>
      <c r="BW14299" s="29">
        <v>14294</v>
      </c>
      <c r="BX14299">
        <f t="shared" si="760"/>
        <v>1</v>
      </c>
      <c r="BY14299">
        <f t="shared" si="761"/>
        <v>1</v>
      </c>
    </row>
    <row r="14300" spans="1:77">
      <c r="A14300" s="15">
        <v>14295</v>
      </c>
      <c r="BP14300">
        <v>0.768921998189282</v>
      </c>
      <c r="BQ14300">
        <v>13045.1489397286</v>
      </c>
      <c r="BR14300">
        <v>1.32305068983325</v>
      </c>
      <c r="BS14300">
        <v>79093.7640734716</v>
      </c>
      <c r="BW14300" s="29">
        <v>14295</v>
      </c>
      <c r="BX14300">
        <f t="shared" si="760"/>
        <v>1</v>
      </c>
      <c r="BY14300">
        <f t="shared" si="761"/>
        <v>1</v>
      </c>
    </row>
    <row r="14301" spans="1:77">
      <c r="A14301" s="15">
        <v>14296</v>
      </c>
      <c r="BP14301">
        <v>0.788437843304416</v>
      </c>
      <c r="BQ14301">
        <v>14191.6106187247</v>
      </c>
      <c r="BR14301">
        <v>1.36406918132816</v>
      </c>
      <c r="BS14301">
        <v>80798.0459198392</v>
      </c>
      <c r="BW14301" s="29">
        <v>14296</v>
      </c>
      <c r="BX14301">
        <f t="shared" si="760"/>
        <v>1</v>
      </c>
      <c r="BY14301">
        <f t="shared" si="761"/>
        <v>1</v>
      </c>
    </row>
    <row r="14302" spans="1:77">
      <c r="A14302" s="15">
        <v>14297</v>
      </c>
      <c r="BP14302">
        <v>0.843673177705494</v>
      </c>
      <c r="BQ14302">
        <v>17773.6513592806</v>
      </c>
      <c r="BR14302">
        <v>1.46623106088725</v>
      </c>
      <c r="BS14302">
        <v>88274.6587880539</v>
      </c>
      <c r="BW14302" s="29">
        <v>14297</v>
      </c>
      <c r="BX14302">
        <f t="shared" si="760"/>
        <v>1</v>
      </c>
      <c r="BY14302">
        <f t="shared" si="761"/>
        <v>1</v>
      </c>
    </row>
    <row r="14303" spans="1:77">
      <c r="A14303" s="15">
        <v>14298</v>
      </c>
      <c r="BP14303">
        <v>0.821151417148332</v>
      </c>
      <c r="BQ14303">
        <v>10728.3431395198</v>
      </c>
      <c r="BR14303">
        <v>1.43922311186612</v>
      </c>
      <c r="BS14303">
        <v>99781.8078567136</v>
      </c>
      <c r="BW14303" s="29">
        <v>14298</v>
      </c>
      <c r="BX14303">
        <f t="shared" si="760"/>
        <v>1</v>
      </c>
      <c r="BY14303">
        <f t="shared" si="761"/>
        <v>1</v>
      </c>
    </row>
    <row r="14304" spans="1:77">
      <c r="A14304" s="15">
        <v>14299</v>
      </c>
      <c r="BP14304">
        <v>0.741199615642931</v>
      </c>
      <c r="BQ14304">
        <v>19003.5485022739</v>
      </c>
      <c r="BR14304">
        <v>1.2577272214987</v>
      </c>
      <c r="BS14304">
        <v>109799.590405053</v>
      </c>
      <c r="BW14304" s="29">
        <v>14299</v>
      </c>
      <c r="BX14304">
        <f t="shared" si="760"/>
        <v>1</v>
      </c>
      <c r="BY14304">
        <f t="shared" si="761"/>
        <v>1</v>
      </c>
    </row>
    <row r="14305" spans="1:77">
      <c r="A14305" s="15">
        <v>14300</v>
      </c>
      <c r="BP14305">
        <v>0.828375701926442</v>
      </c>
      <c r="BQ14305">
        <v>17928.3376607457</v>
      </c>
      <c r="BR14305">
        <v>1.44493057081009</v>
      </c>
      <c r="BS14305">
        <v>89559.405030236</v>
      </c>
      <c r="BW14305" s="29">
        <v>14300</v>
      </c>
      <c r="BX14305">
        <f t="shared" si="760"/>
        <v>1</v>
      </c>
      <c r="BY14305">
        <f t="shared" si="761"/>
        <v>1</v>
      </c>
    </row>
    <row r="14306" spans="1:77">
      <c r="A14306" s="15">
        <v>14301</v>
      </c>
      <c r="BP14306">
        <v>0.856209109579485</v>
      </c>
      <c r="BQ14306">
        <v>14788.0176615831</v>
      </c>
      <c r="BR14306">
        <v>1.4948980359128</v>
      </c>
      <c r="BS14306">
        <v>82933.8733055751</v>
      </c>
      <c r="BW14306" s="29">
        <v>14301</v>
      </c>
      <c r="BX14306">
        <f t="shared" si="760"/>
        <v>1</v>
      </c>
      <c r="BY14306">
        <f t="shared" si="761"/>
        <v>1</v>
      </c>
    </row>
    <row r="14307" spans="1:77">
      <c r="A14307" s="15">
        <v>14302</v>
      </c>
      <c r="BP14307">
        <v>0.829704264671887</v>
      </c>
      <c r="BQ14307">
        <v>13348.3551341743</v>
      </c>
      <c r="BR14307">
        <v>1.43238752609021</v>
      </c>
      <c r="BS14307">
        <v>81565.7610278648</v>
      </c>
      <c r="BW14307" s="29">
        <v>14302</v>
      </c>
      <c r="BX14307">
        <f t="shared" si="760"/>
        <v>1</v>
      </c>
      <c r="BY14307">
        <f t="shared" si="761"/>
        <v>1</v>
      </c>
    </row>
    <row r="14308" spans="1:77">
      <c r="A14308" s="15">
        <v>14303</v>
      </c>
      <c r="BP14308">
        <v>0.828641295331701</v>
      </c>
      <c r="BQ14308">
        <v>13046.8266283885</v>
      </c>
      <c r="BR14308">
        <v>1.43116837535655</v>
      </c>
      <c r="BS14308">
        <v>101248.922565329</v>
      </c>
      <c r="BW14308" s="29">
        <v>14303</v>
      </c>
      <c r="BX14308">
        <f t="shared" si="760"/>
        <v>1</v>
      </c>
      <c r="BY14308">
        <f t="shared" si="761"/>
        <v>1</v>
      </c>
    </row>
    <row r="14309" spans="1:77">
      <c r="A14309" s="15">
        <v>14304</v>
      </c>
      <c r="BP14309">
        <v>0.788301674380863</v>
      </c>
      <c r="BQ14309">
        <v>16888.8375665657</v>
      </c>
      <c r="BR14309">
        <v>1.35456613143997</v>
      </c>
      <c r="BS14309">
        <v>86249.048748543</v>
      </c>
      <c r="BW14309" s="29">
        <v>14304</v>
      </c>
      <c r="BX14309">
        <f t="shared" si="760"/>
        <v>1</v>
      </c>
      <c r="BY14309">
        <f t="shared" si="761"/>
        <v>1</v>
      </c>
    </row>
    <row r="14310" spans="1:77">
      <c r="A14310" s="15">
        <v>14305</v>
      </c>
      <c r="BP14310">
        <v>0.793912313165248</v>
      </c>
      <c r="BQ14310">
        <v>9446.82739622292</v>
      </c>
      <c r="BR14310">
        <v>1.38330695620964</v>
      </c>
      <c r="BS14310">
        <v>77546.7835573716</v>
      </c>
      <c r="BW14310" s="29">
        <v>14305</v>
      </c>
      <c r="BX14310">
        <f t="shared" si="760"/>
        <v>1</v>
      </c>
      <c r="BY14310">
        <f t="shared" si="761"/>
        <v>1</v>
      </c>
    </row>
    <row r="14311" spans="1:77">
      <c r="A14311" s="15">
        <v>14306</v>
      </c>
      <c r="BP14311">
        <v>0.820190090619355</v>
      </c>
      <c r="BQ14311">
        <v>19490.2450661696</v>
      </c>
      <c r="BR14311">
        <v>1.43430217342374</v>
      </c>
      <c r="BS14311">
        <v>89965.1487284632</v>
      </c>
      <c r="BW14311" s="29">
        <v>14306</v>
      </c>
      <c r="BX14311">
        <f t="shared" si="760"/>
        <v>1</v>
      </c>
      <c r="BY14311">
        <f t="shared" si="761"/>
        <v>1</v>
      </c>
    </row>
    <row r="14312" spans="1:77">
      <c r="A14312" s="15">
        <v>14307</v>
      </c>
      <c r="BP14312">
        <v>0.815851088322363</v>
      </c>
      <c r="BQ14312">
        <v>12585.6122844803</v>
      </c>
      <c r="BR14312">
        <v>1.41476776654924</v>
      </c>
      <c r="BS14312">
        <v>80380.5626803236</v>
      </c>
      <c r="BW14312" s="29">
        <v>14307</v>
      </c>
      <c r="BX14312">
        <f t="shared" si="760"/>
        <v>1</v>
      </c>
      <c r="BY14312">
        <f t="shared" si="761"/>
        <v>1</v>
      </c>
    </row>
    <row r="14313" spans="1:77">
      <c r="A14313" s="15">
        <v>14308</v>
      </c>
      <c r="BP14313">
        <v>0.817564106631875</v>
      </c>
      <c r="BQ14313">
        <v>16172.7447394018</v>
      </c>
      <c r="BR14313">
        <v>1.39962796334368</v>
      </c>
      <c r="BS14313">
        <v>84739.0147862997</v>
      </c>
      <c r="BW14313" s="29">
        <v>14308</v>
      </c>
      <c r="BX14313">
        <f t="shared" si="760"/>
        <v>1</v>
      </c>
      <c r="BY14313">
        <f t="shared" si="761"/>
        <v>1</v>
      </c>
    </row>
    <row r="14314" spans="1:77">
      <c r="A14314" s="15">
        <v>14309</v>
      </c>
      <c r="BP14314">
        <v>0.834971210935094</v>
      </c>
      <c r="BQ14314">
        <v>13548.4735342907</v>
      </c>
      <c r="BR14314">
        <v>1.4403529460488</v>
      </c>
      <c r="BS14314">
        <v>100028.01524632</v>
      </c>
      <c r="BW14314" s="29">
        <v>14309</v>
      </c>
      <c r="BX14314">
        <f t="shared" si="760"/>
        <v>1</v>
      </c>
      <c r="BY14314">
        <f t="shared" si="761"/>
        <v>1</v>
      </c>
    </row>
    <row r="14315" spans="1:77">
      <c r="A14315" s="15">
        <v>14310</v>
      </c>
      <c r="BP14315">
        <v>0.765145723834917</v>
      </c>
      <c r="BQ14315">
        <v>13246.3305632549</v>
      </c>
      <c r="BR14315">
        <v>1.28272426937513</v>
      </c>
      <c r="BS14315">
        <v>101083.795355462</v>
      </c>
      <c r="BW14315" s="29">
        <v>14310</v>
      </c>
      <c r="BX14315">
        <f t="shared" si="760"/>
        <v>1</v>
      </c>
      <c r="BY14315">
        <f t="shared" si="761"/>
        <v>1</v>
      </c>
    </row>
    <row r="14316" spans="1:77">
      <c r="A14316" s="15">
        <v>14311</v>
      </c>
      <c r="BP14316">
        <v>0.821388084550241</v>
      </c>
      <c r="BQ14316">
        <v>11134.7444659098</v>
      </c>
      <c r="BR14316">
        <v>1.41300995970158</v>
      </c>
      <c r="BS14316">
        <v>76973.3008191193</v>
      </c>
      <c r="BW14316" s="29">
        <v>14311</v>
      </c>
      <c r="BX14316">
        <f t="shared" si="760"/>
        <v>1</v>
      </c>
      <c r="BY14316">
        <f t="shared" si="761"/>
        <v>1</v>
      </c>
    </row>
    <row r="14317" spans="1:77">
      <c r="A14317" s="15">
        <v>14312</v>
      </c>
      <c r="BP14317">
        <v>0.807936891404002</v>
      </c>
      <c r="BQ14317">
        <v>16727.1929096017</v>
      </c>
      <c r="BR14317">
        <v>1.40086467999404</v>
      </c>
      <c r="BS14317">
        <v>84128.2749668435</v>
      </c>
      <c r="BW14317" s="29">
        <v>14312</v>
      </c>
      <c r="BX14317">
        <f t="shared" si="760"/>
        <v>1</v>
      </c>
      <c r="BY14317">
        <f t="shared" si="761"/>
        <v>1</v>
      </c>
    </row>
    <row r="14318" spans="1:77">
      <c r="A14318" s="15">
        <v>14313</v>
      </c>
      <c r="BP14318">
        <v>0.834375123487325</v>
      </c>
      <c r="BQ14318">
        <v>19663.7838008149</v>
      </c>
      <c r="BR14318">
        <v>1.45929825927996</v>
      </c>
      <c r="BS14318">
        <v>91831.1597951713</v>
      </c>
      <c r="BW14318" s="29">
        <v>14313</v>
      </c>
      <c r="BX14318">
        <f t="shared" si="760"/>
        <v>1</v>
      </c>
      <c r="BY14318">
        <f t="shared" si="761"/>
        <v>1</v>
      </c>
    </row>
    <row r="14319" spans="1:77">
      <c r="A14319" s="15">
        <v>14314</v>
      </c>
      <c r="BP14319">
        <v>0.795947138239182</v>
      </c>
      <c r="BQ14319">
        <v>15446.5995534673</v>
      </c>
      <c r="BR14319">
        <v>1.36959201802325</v>
      </c>
      <c r="BS14319">
        <v>83505.6630760532</v>
      </c>
      <c r="BW14319" s="29">
        <v>14314</v>
      </c>
      <c r="BX14319">
        <f t="shared" si="760"/>
        <v>1</v>
      </c>
      <c r="BY14319">
        <f t="shared" si="761"/>
        <v>1</v>
      </c>
    </row>
    <row r="14320" spans="1:77">
      <c r="A14320" s="15">
        <v>14315</v>
      </c>
      <c r="BP14320">
        <v>0.864926860547836</v>
      </c>
      <c r="BQ14320">
        <v>13701.470161471</v>
      </c>
      <c r="BR14320">
        <v>1.49544936331045</v>
      </c>
      <c r="BS14320">
        <v>100428.381401998</v>
      </c>
      <c r="BW14320" s="29">
        <v>14315</v>
      </c>
      <c r="BX14320">
        <f t="shared" si="760"/>
        <v>1</v>
      </c>
      <c r="BY14320">
        <f t="shared" si="761"/>
        <v>1</v>
      </c>
    </row>
    <row r="14321" spans="1:77">
      <c r="A14321" s="15">
        <v>14316</v>
      </c>
      <c r="BP14321">
        <v>0.840875220758481</v>
      </c>
      <c r="BQ14321">
        <v>14948.8196269669</v>
      </c>
      <c r="BR14321">
        <v>1.43427585947779</v>
      </c>
      <c r="BS14321">
        <v>88437.3270988675</v>
      </c>
      <c r="BW14321" s="29">
        <v>14316</v>
      </c>
      <c r="BX14321">
        <f t="shared" si="760"/>
        <v>1</v>
      </c>
      <c r="BY14321">
        <f t="shared" si="761"/>
        <v>1</v>
      </c>
    </row>
    <row r="14322" spans="1:77">
      <c r="A14322" s="15">
        <v>14317</v>
      </c>
      <c r="BP14322">
        <v>0.810073412892038</v>
      </c>
      <c r="BQ14322">
        <v>13359.9640082321</v>
      </c>
      <c r="BR14322">
        <v>1.39962572026131</v>
      </c>
      <c r="BS14322">
        <v>83174.8004025904</v>
      </c>
      <c r="BW14322" s="29">
        <v>14317</v>
      </c>
      <c r="BX14322">
        <f t="shared" si="760"/>
        <v>1</v>
      </c>
      <c r="BY14322">
        <f t="shared" si="761"/>
        <v>1</v>
      </c>
    </row>
    <row r="14323" spans="1:77">
      <c r="A14323" s="15">
        <v>14318</v>
      </c>
      <c r="BP14323">
        <v>0.778828377481825</v>
      </c>
      <c r="BQ14323">
        <v>10153.9410443274</v>
      </c>
      <c r="BR14323">
        <v>1.30645015074904</v>
      </c>
      <c r="BS14323">
        <v>76818.3377140092</v>
      </c>
      <c r="BW14323" s="29">
        <v>14318</v>
      </c>
      <c r="BX14323">
        <f t="shared" si="760"/>
        <v>1</v>
      </c>
      <c r="BY14323">
        <f t="shared" si="761"/>
        <v>1</v>
      </c>
    </row>
    <row r="14324" spans="1:77">
      <c r="A14324" s="15">
        <v>14319</v>
      </c>
      <c r="BP14324">
        <v>0.822963824955792</v>
      </c>
      <c r="BQ14324">
        <v>12688.2206823785</v>
      </c>
      <c r="BR14324">
        <v>1.39884652376221</v>
      </c>
      <c r="BS14324">
        <v>100871.52148877</v>
      </c>
      <c r="BW14324" s="29">
        <v>14319</v>
      </c>
      <c r="BX14324">
        <f t="shared" si="760"/>
        <v>1</v>
      </c>
      <c r="BY14324">
        <f t="shared" si="761"/>
        <v>1</v>
      </c>
    </row>
    <row r="14325" spans="1:77">
      <c r="A14325" s="15">
        <v>14320</v>
      </c>
      <c r="BP14325">
        <v>0.76419709927434</v>
      </c>
      <c r="BQ14325">
        <v>15065.4116632395</v>
      </c>
      <c r="BR14325">
        <v>1.28013457399584</v>
      </c>
      <c r="BS14325">
        <v>85215.5486700866</v>
      </c>
      <c r="BW14325" s="29">
        <v>14320</v>
      </c>
      <c r="BX14325">
        <f t="shared" si="760"/>
        <v>1</v>
      </c>
      <c r="BY14325">
        <f t="shared" si="761"/>
        <v>1</v>
      </c>
    </row>
    <row r="14326" spans="1:77">
      <c r="A14326" s="15">
        <v>14321</v>
      </c>
      <c r="BP14326">
        <v>0.807799484921796</v>
      </c>
      <c r="BQ14326">
        <v>11624.6691034308</v>
      </c>
      <c r="BR14326">
        <v>1.37903152043226</v>
      </c>
      <c r="BS14326">
        <v>79806.070581104</v>
      </c>
      <c r="BW14326" s="29">
        <v>14321</v>
      </c>
      <c r="BX14326">
        <f t="shared" si="760"/>
        <v>1</v>
      </c>
      <c r="BY14326">
        <f t="shared" si="761"/>
        <v>1</v>
      </c>
    </row>
    <row r="14327" spans="1:77">
      <c r="A14327" s="15">
        <v>14322</v>
      </c>
      <c r="BP14327">
        <v>0.825608341512122</v>
      </c>
      <c r="BQ14327">
        <v>11403.5547323965</v>
      </c>
      <c r="BR14327">
        <v>1.43636150264773</v>
      </c>
      <c r="BS14327">
        <v>79638.8945174433</v>
      </c>
      <c r="BW14327" s="29">
        <v>14322</v>
      </c>
      <c r="BX14327">
        <f t="shared" si="760"/>
        <v>1</v>
      </c>
      <c r="BY14327">
        <f t="shared" si="761"/>
        <v>1</v>
      </c>
    </row>
    <row r="14328" spans="1:77">
      <c r="A14328" s="15">
        <v>14323</v>
      </c>
      <c r="BP14328">
        <v>0.758002284932071</v>
      </c>
      <c r="BQ14328">
        <v>15227.9782122271</v>
      </c>
      <c r="BR14328">
        <v>1.28878095048774</v>
      </c>
      <c r="BS14328">
        <v>87973.3974880959</v>
      </c>
      <c r="BW14328" s="29">
        <v>14323</v>
      </c>
      <c r="BX14328">
        <f t="shared" si="760"/>
        <v>1</v>
      </c>
      <c r="BY14328">
        <f t="shared" si="761"/>
        <v>1</v>
      </c>
    </row>
    <row r="14329" spans="1:77">
      <c r="A14329" s="15">
        <v>14324</v>
      </c>
      <c r="BP14329">
        <v>0.819293657297582</v>
      </c>
      <c r="BQ14329">
        <v>15930.646905189</v>
      </c>
      <c r="BR14329">
        <v>1.41438676991251</v>
      </c>
      <c r="BS14329">
        <v>89832.8561367299</v>
      </c>
      <c r="BW14329" s="29">
        <v>14324</v>
      </c>
      <c r="BX14329">
        <f t="shared" si="760"/>
        <v>1</v>
      </c>
      <c r="BY14329">
        <f t="shared" si="761"/>
        <v>1</v>
      </c>
    </row>
    <row r="14330" spans="1:77">
      <c r="A14330" s="15">
        <v>14325</v>
      </c>
      <c r="BP14330">
        <v>0.750702661883003</v>
      </c>
      <c r="BQ14330">
        <v>25208.0488569016</v>
      </c>
      <c r="BR14330">
        <v>1.28204357858907</v>
      </c>
      <c r="BS14330">
        <v>98273.6644619499</v>
      </c>
      <c r="BW14330" s="29">
        <v>14325</v>
      </c>
      <c r="BX14330">
        <f t="shared" si="760"/>
        <v>1</v>
      </c>
      <c r="BY14330">
        <f t="shared" si="761"/>
        <v>1</v>
      </c>
    </row>
    <row r="14331" spans="1:77">
      <c r="A14331" s="15">
        <v>14326</v>
      </c>
      <c r="BP14331">
        <v>0.79147489542655</v>
      </c>
      <c r="BQ14331">
        <v>14836.5155918221</v>
      </c>
      <c r="BR14331">
        <v>1.36061733893313</v>
      </c>
      <c r="BS14331">
        <v>84913.4869118127</v>
      </c>
      <c r="BW14331" s="29">
        <v>14326</v>
      </c>
      <c r="BX14331">
        <f t="shared" si="760"/>
        <v>1</v>
      </c>
      <c r="BY14331">
        <f t="shared" si="761"/>
        <v>1</v>
      </c>
    </row>
    <row r="14332" spans="1:77">
      <c r="A14332" s="15">
        <v>14327</v>
      </c>
      <c r="BP14332">
        <v>0.839439098034699</v>
      </c>
      <c r="BQ14332">
        <v>17216.6853304306</v>
      </c>
      <c r="BR14332">
        <v>1.45840522012169</v>
      </c>
      <c r="BS14332">
        <v>88455.8792072457</v>
      </c>
      <c r="BW14332" s="29">
        <v>14327</v>
      </c>
      <c r="BX14332">
        <f t="shared" si="760"/>
        <v>1</v>
      </c>
      <c r="BY14332">
        <f t="shared" si="761"/>
        <v>1</v>
      </c>
    </row>
    <row r="14333" spans="1:77">
      <c r="A14333" s="15">
        <v>14328</v>
      </c>
      <c r="BP14333">
        <v>0.800983426121607</v>
      </c>
      <c r="BQ14333">
        <v>14308.0906024652</v>
      </c>
      <c r="BR14333">
        <v>1.37458333027134</v>
      </c>
      <c r="BS14333">
        <v>84765.0840298302</v>
      </c>
      <c r="BW14333" s="29">
        <v>14328</v>
      </c>
      <c r="BX14333">
        <f t="shared" si="760"/>
        <v>1</v>
      </c>
      <c r="BY14333">
        <f t="shared" si="761"/>
        <v>1</v>
      </c>
    </row>
    <row r="14334" spans="1:77">
      <c r="A14334" s="15">
        <v>14329</v>
      </c>
      <c r="BP14334">
        <v>0.766029687367647</v>
      </c>
      <c r="BQ14334">
        <v>14529.1301793858</v>
      </c>
      <c r="BR14334">
        <v>1.28982592919984</v>
      </c>
      <c r="BS14334">
        <v>103284.476222455</v>
      </c>
      <c r="BW14334" s="29">
        <v>14329</v>
      </c>
      <c r="BX14334">
        <f t="shared" si="760"/>
        <v>1</v>
      </c>
      <c r="BY14334">
        <f t="shared" si="761"/>
        <v>1</v>
      </c>
    </row>
    <row r="14335" spans="1:77">
      <c r="A14335" s="15">
        <v>14330</v>
      </c>
      <c r="BP14335">
        <v>0.845070032519975</v>
      </c>
      <c r="BQ14335">
        <v>12500.4747168896</v>
      </c>
      <c r="BR14335">
        <v>1.45883206671559</v>
      </c>
      <c r="BS14335">
        <v>106792.079948083</v>
      </c>
      <c r="BW14335" s="29">
        <v>14330</v>
      </c>
      <c r="BX14335">
        <f t="shared" si="760"/>
        <v>1</v>
      </c>
      <c r="BY14335">
        <f t="shared" si="761"/>
        <v>1</v>
      </c>
    </row>
    <row r="14336" spans="1:77">
      <c r="A14336" s="15">
        <v>14331</v>
      </c>
      <c r="BP14336">
        <v>0.792280228749224</v>
      </c>
      <c r="BQ14336">
        <v>14911.803517696</v>
      </c>
      <c r="BR14336">
        <v>1.31576779886243</v>
      </c>
      <c r="BS14336">
        <v>104458.272000646</v>
      </c>
      <c r="BW14336" s="29">
        <v>14331</v>
      </c>
      <c r="BX14336">
        <f t="shared" si="760"/>
        <v>1</v>
      </c>
      <c r="BY14336">
        <f t="shared" si="761"/>
        <v>1</v>
      </c>
    </row>
    <row r="14337" spans="1:77">
      <c r="A14337" s="15">
        <v>14332</v>
      </c>
      <c r="BP14337">
        <v>0.809136716040142</v>
      </c>
      <c r="BQ14337">
        <v>12432.4191607069</v>
      </c>
      <c r="BR14337">
        <v>1.36348631198553</v>
      </c>
      <c r="BS14337">
        <v>79668.597169646</v>
      </c>
      <c r="BW14337" s="29">
        <v>14332</v>
      </c>
      <c r="BX14337">
        <f t="shared" si="760"/>
        <v>1</v>
      </c>
      <c r="BY14337">
        <f t="shared" si="761"/>
        <v>1</v>
      </c>
    </row>
    <row r="14338" spans="1:77">
      <c r="A14338" s="15">
        <v>14333</v>
      </c>
      <c r="BP14338">
        <v>0.830731596105593</v>
      </c>
      <c r="BQ14338">
        <v>16159.2597505585</v>
      </c>
      <c r="BR14338">
        <v>1.43465563331313</v>
      </c>
      <c r="BS14338">
        <v>85972.8657955552</v>
      </c>
      <c r="BW14338" s="29">
        <v>14333</v>
      </c>
      <c r="BX14338">
        <f t="shared" si="760"/>
        <v>1</v>
      </c>
      <c r="BY14338">
        <f t="shared" si="761"/>
        <v>1</v>
      </c>
    </row>
    <row r="14339" spans="1:77">
      <c r="A14339" s="15">
        <v>14334</v>
      </c>
      <c r="BP14339">
        <v>0.809178786206229</v>
      </c>
      <c r="BQ14339">
        <v>17977.8283423141</v>
      </c>
      <c r="BR14339">
        <v>1.3907219455876</v>
      </c>
      <c r="BS14339">
        <v>103465.626386042</v>
      </c>
      <c r="BW14339" s="29">
        <v>14334</v>
      </c>
      <c r="BX14339">
        <f t="shared" si="760"/>
        <v>1</v>
      </c>
      <c r="BY14339">
        <f t="shared" si="761"/>
        <v>1</v>
      </c>
    </row>
    <row r="14340" spans="1:77">
      <c r="A14340" s="15">
        <v>14335</v>
      </c>
      <c r="BP14340">
        <v>0.788656309536122</v>
      </c>
      <c r="BQ14340">
        <v>17768.7759916696</v>
      </c>
      <c r="BR14340">
        <v>1.37565469254749</v>
      </c>
      <c r="BS14340">
        <v>93318.8641555624</v>
      </c>
      <c r="BW14340" s="29">
        <v>14335</v>
      </c>
      <c r="BX14340">
        <f t="shared" si="760"/>
        <v>1</v>
      </c>
      <c r="BY14340">
        <f t="shared" si="761"/>
        <v>1</v>
      </c>
    </row>
    <row r="14341" spans="1:77">
      <c r="A14341" s="15">
        <v>14336</v>
      </c>
      <c r="BP14341">
        <v>0.754810125305413</v>
      </c>
      <c r="BQ14341">
        <v>16348.3346903685</v>
      </c>
      <c r="BR14341">
        <v>1.28489588847441</v>
      </c>
      <c r="BS14341">
        <v>85442.704701172</v>
      </c>
      <c r="BW14341" s="29">
        <v>14336</v>
      </c>
      <c r="BX14341">
        <f t="shared" si="760"/>
        <v>1</v>
      </c>
      <c r="BY14341">
        <f t="shared" si="761"/>
        <v>1</v>
      </c>
    </row>
    <row r="14342" spans="1:77">
      <c r="A14342" s="15">
        <v>14337</v>
      </c>
      <c r="BP14342">
        <v>0.821503269088933</v>
      </c>
      <c r="BQ14342">
        <v>13037.0523606495</v>
      </c>
      <c r="BR14342">
        <v>1.42116180939045</v>
      </c>
      <c r="BS14342">
        <v>102076.961507463</v>
      </c>
      <c r="BW14342" s="29">
        <v>14337</v>
      </c>
      <c r="BX14342">
        <f t="shared" si="760"/>
        <v>1</v>
      </c>
      <c r="BY14342">
        <f t="shared" si="761"/>
        <v>1</v>
      </c>
    </row>
    <row r="14343" spans="1:77">
      <c r="A14343" s="15">
        <v>14338</v>
      </c>
      <c r="BP14343">
        <v>0.798396637692954</v>
      </c>
      <c r="BQ14343">
        <v>18875.2635357024</v>
      </c>
      <c r="BR14343">
        <v>1.35755852978752</v>
      </c>
      <c r="BS14343">
        <v>110999.37478753</v>
      </c>
      <c r="BW14343" s="29">
        <v>14338</v>
      </c>
      <c r="BX14343">
        <f t="shared" ref="BX14343:BX14406" si="762">IF(BU14343=MAX($BU14343:$BV14343),1,0)</f>
        <v>1</v>
      </c>
      <c r="BY14343">
        <f t="shared" ref="BY14343:BY14406" si="763">IF(BV14343=MAX($BU14343:$BV14343),1,0)</f>
        <v>1</v>
      </c>
    </row>
    <row r="14344" spans="1:77">
      <c r="A14344" s="15">
        <v>14339</v>
      </c>
      <c r="BP14344">
        <v>0.81866292407969</v>
      </c>
      <c r="BQ14344">
        <v>13799.1120208926</v>
      </c>
      <c r="BR14344">
        <v>1.41922560934593</v>
      </c>
      <c r="BS14344">
        <v>103914.001692986</v>
      </c>
      <c r="BW14344" s="29">
        <v>14339</v>
      </c>
      <c r="BX14344">
        <f t="shared" si="762"/>
        <v>1</v>
      </c>
      <c r="BY14344">
        <f t="shared" si="763"/>
        <v>1</v>
      </c>
    </row>
    <row r="14345" spans="1:77">
      <c r="A14345" s="15">
        <v>14340</v>
      </c>
      <c r="BP14345">
        <v>0.802753289471538</v>
      </c>
      <c r="BQ14345">
        <v>10879.2659548515</v>
      </c>
      <c r="BR14345">
        <v>1.36259497500048</v>
      </c>
      <c r="BS14345">
        <v>77733.0741791566</v>
      </c>
      <c r="BW14345" s="29">
        <v>14340</v>
      </c>
      <c r="BX14345">
        <f t="shared" si="762"/>
        <v>1</v>
      </c>
      <c r="BY14345">
        <f t="shared" si="763"/>
        <v>1</v>
      </c>
    </row>
    <row r="14346" spans="1:77">
      <c r="A14346" s="15">
        <v>14341</v>
      </c>
      <c r="BP14346">
        <v>0.826966234414762</v>
      </c>
      <c r="BQ14346">
        <v>17504.0828532307</v>
      </c>
      <c r="BR14346">
        <v>1.44471631547359</v>
      </c>
      <c r="BS14346">
        <v>88735.3457395984</v>
      </c>
      <c r="BW14346" s="29">
        <v>14341</v>
      </c>
      <c r="BX14346">
        <f t="shared" si="762"/>
        <v>1</v>
      </c>
      <c r="BY14346">
        <f t="shared" si="763"/>
        <v>1</v>
      </c>
    </row>
    <row r="14347" spans="1:77">
      <c r="A14347" s="15">
        <v>14342</v>
      </c>
      <c r="BP14347">
        <v>0.754640508482753</v>
      </c>
      <c r="BQ14347">
        <v>15089.5684212256</v>
      </c>
      <c r="BR14347">
        <v>1.27762716669886</v>
      </c>
      <c r="BS14347">
        <v>82921.1541797849</v>
      </c>
      <c r="BW14347" s="29">
        <v>14342</v>
      </c>
      <c r="BX14347">
        <f t="shared" si="762"/>
        <v>1</v>
      </c>
      <c r="BY14347">
        <f t="shared" si="763"/>
        <v>1</v>
      </c>
    </row>
    <row r="14348" spans="1:77">
      <c r="A14348" s="15">
        <v>14343</v>
      </c>
      <c r="BP14348">
        <v>0.844864264139883</v>
      </c>
      <c r="BQ14348">
        <v>12737.9295471117</v>
      </c>
      <c r="BR14348">
        <v>1.47282488247543</v>
      </c>
      <c r="BS14348">
        <v>80055.6404114155</v>
      </c>
      <c r="BW14348" s="29">
        <v>14343</v>
      </c>
      <c r="BX14348">
        <f t="shared" si="762"/>
        <v>1</v>
      </c>
      <c r="BY14348">
        <f t="shared" si="763"/>
        <v>1</v>
      </c>
    </row>
    <row r="14349" spans="1:77">
      <c r="A14349" s="15">
        <v>14344</v>
      </c>
      <c r="BP14349">
        <v>0.751363166588471</v>
      </c>
      <c r="BQ14349">
        <v>14568.3789352907</v>
      </c>
      <c r="BR14349">
        <v>1.27466610768093</v>
      </c>
      <c r="BS14349">
        <v>104989.45990719</v>
      </c>
      <c r="BW14349" s="29">
        <v>14344</v>
      </c>
      <c r="BX14349">
        <f t="shared" si="762"/>
        <v>1</v>
      </c>
      <c r="BY14349">
        <f t="shared" si="763"/>
        <v>1</v>
      </c>
    </row>
    <row r="14350" spans="1:77">
      <c r="A14350" s="15">
        <v>14345</v>
      </c>
      <c r="BP14350">
        <v>0.835891132436521</v>
      </c>
      <c r="BQ14350">
        <v>13874.141038778</v>
      </c>
      <c r="BR14350">
        <v>1.42622372749951</v>
      </c>
      <c r="BS14350">
        <v>80183.1310085736</v>
      </c>
      <c r="BW14350" s="29">
        <v>14345</v>
      </c>
      <c r="BX14350">
        <f t="shared" si="762"/>
        <v>1</v>
      </c>
      <c r="BY14350">
        <f t="shared" si="763"/>
        <v>1</v>
      </c>
    </row>
    <row r="14351" spans="1:77">
      <c r="A14351" s="15">
        <v>14346</v>
      </c>
      <c r="BP14351">
        <v>0.838160655351127</v>
      </c>
      <c r="BQ14351">
        <v>12236.4652914912</v>
      </c>
      <c r="BR14351">
        <v>1.46998828497574</v>
      </c>
      <c r="BS14351">
        <v>81613.5606860408</v>
      </c>
      <c r="BW14351" s="29">
        <v>14346</v>
      </c>
      <c r="BX14351">
        <f t="shared" si="762"/>
        <v>1</v>
      </c>
      <c r="BY14351">
        <f t="shared" si="763"/>
        <v>1</v>
      </c>
    </row>
    <row r="14352" spans="1:77">
      <c r="A14352" s="15">
        <v>14347</v>
      </c>
      <c r="BP14352">
        <v>0.818708009156381</v>
      </c>
      <c r="BQ14352">
        <v>11534.6533120578</v>
      </c>
      <c r="BR14352">
        <v>1.40629381283076</v>
      </c>
      <c r="BS14352">
        <v>98935.635846908</v>
      </c>
      <c r="BW14352" s="29">
        <v>14347</v>
      </c>
      <c r="BX14352">
        <f t="shared" si="762"/>
        <v>1</v>
      </c>
      <c r="BY14352">
        <f t="shared" si="763"/>
        <v>1</v>
      </c>
    </row>
    <row r="14353" spans="1:77">
      <c r="A14353" s="15">
        <v>14348</v>
      </c>
      <c r="BP14353">
        <v>0.785567900569419</v>
      </c>
      <c r="BQ14353">
        <v>14882.8745045596</v>
      </c>
      <c r="BR14353">
        <v>1.35292118040402</v>
      </c>
      <c r="BS14353">
        <v>81920.8291312849</v>
      </c>
      <c r="BW14353" s="29">
        <v>14348</v>
      </c>
      <c r="BX14353">
        <f t="shared" si="762"/>
        <v>1</v>
      </c>
      <c r="BY14353">
        <f t="shared" si="763"/>
        <v>1</v>
      </c>
    </row>
    <row r="14354" spans="1:77">
      <c r="A14354" s="15">
        <v>14349</v>
      </c>
      <c r="BP14354">
        <v>0.824852350537956</v>
      </c>
      <c r="BQ14354">
        <v>14719.730122668</v>
      </c>
      <c r="BR14354">
        <v>1.43266570997754</v>
      </c>
      <c r="BS14354">
        <v>84110.3724293435</v>
      </c>
      <c r="BW14354" s="29">
        <v>14349</v>
      </c>
      <c r="BX14354">
        <f t="shared" si="762"/>
        <v>1</v>
      </c>
      <c r="BY14354">
        <f t="shared" si="763"/>
        <v>1</v>
      </c>
    </row>
    <row r="14355" spans="1:77">
      <c r="A14355" s="15">
        <v>14350</v>
      </c>
      <c r="BP14355">
        <v>0.814163905702369</v>
      </c>
      <c r="BQ14355">
        <v>12852.3082824238</v>
      </c>
      <c r="BR14355">
        <v>1.39225345800035</v>
      </c>
      <c r="BS14355">
        <v>99395.7844474265</v>
      </c>
      <c r="BW14355" s="29">
        <v>14350</v>
      </c>
      <c r="BX14355">
        <f t="shared" si="762"/>
        <v>1</v>
      </c>
      <c r="BY14355">
        <f t="shared" si="763"/>
        <v>1</v>
      </c>
    </row>
    <row r="14356" spans="1:77">
      <c r="A14356" s="15">
        <v>14351</v>
      </c>
      <c r="BP14356">
        <v>0.783153117375048</v>
      </c>
      <c r="BQ14356">
        <v>13452.3255463235</v>
      </c>
      <c r="BR14356">
        <v>1.3274667911617</v>
      </c>
      <c r="BS14356">
        <v>102395.203231784</v>
      </c>
      <c r="BW14356" s="29">
        <v>14351</v>
      </c>
      <c r="BX14356">
        <f t="shared" si="762"/>
        <v>1</v>
      </c>
      <c r="BY14356">
        <f t="shared" si="763"/>
        <v>1</v>
      </c>
    </row>
    <row r="14357" spans="1:77">
      <c r="A14357" s="15">
        <v>14352</v>
      </c>
      <c r="BP14357">
        <v>0.798666873242035</v>
      </c>
      <c r="BQ14357">
        <v>13972.4568667531</v>
      </c>
      <c r="BR14357">
        <v>1.3619688023053</v>
      </c>
      <c r="BS14357">
        <v>103548.338591387</v>
      </c>
      <c r="BW14357" s="29">
        <v>14352</v>
      </c>
      <c r="BX14357">
        <f t="shared" si="762"/>
        <v>1</v>
      </c>
      <c r="BY14357">
        <f t="shared" si="763"/>
        <v>1</v>
      </c>
    </row>
    <row r="14358" spans="1:77">
      <c r="A14358" s="15">
        <v>14353</v>
      </c>
      <c r="BP14358">
        <v>0.803795049906995</v>
      </c>
      <c r="BQ14358">
        <v>11836.7797726767</v>
      </c>
      <c r="BR14358">
        <v>1.36800815963754</v>
      </c>
      <c r="BS14358">
        <v>80569.7180868334</v>
      </c>
      <c r="BW14358" s="29">
        <v>14353</v>
      </c>
      <c r="BX14358">
        <f t="shared" si="762"/>
        <v>1</v>
      </c>
      <c r="BY14358">
        <f t="shared" si="763"/>
        <v>1</v>
      </c>
    </row>
    <row r="14359" spans="1:77">
      <c r="A14359" s="15">
        <v>14354</v>
      </c>
      <c r="BP14359">
        <v>0.789292596964572</v>
      </c>
      <c r="BQ14359">
        <v>17872.8456704747</v>
      </c>
      <c r="BR14359">
        <v>1.35849801940378</v>
      </c>
      <c r="BS14359">
        <v>111207.805051775</v>
      </c>
      <c r="BW14359" s="29">
        <v>14354</v>
      </c>
      <c r="BX14359">
        <f t="shared" si="762"/>
        <v>1</v>
      </c>
      <c r="BY14359">
        <f t="shared" si="763"/>
        <v>1</v>
      </c>
    </row>
    <row r="14360" spans="1:77">
      <c r="A14360" s="15">
        <v>14355</v>
      </c>
      <c r="BP14360">
        <v>0.843567910566989</v>
      </c>
      <c r="BQ14360">
        <v>18037.0751808299</v>
      </c>
      <c r="BR14360">
        <v>1.43634744922845</v>
      </c>
      <c r="BS14360">
        <v>110215.507118678</v>
      </c>
      <c r="BW14360" s="29">
        <v>14355</v>
      </c>
      <c r="BX14360">
        <f t="shared" si="762"/>
        <v>1</v>
      </c>
      <c r="BY14360">
        <f t="shared" si="763"/>
        <v>1</v>
      </c>
    </row>
    <row r="14361" spans="1:77">
      <c r="A14361" s="15">
        <v>14356</v>
      </c>
      <c r="BP14361">
        <v>0.837714342065056</v>
      </c>
      <c r="BQ14361">
        <v>14195.6367888105</v>
      </c>
      <c r="BR14361">
        <v>1.46867472982817</v>
      </c>
      <c r="BS14361">
        <v>82106.1500234274</v>
      </c>
      <c r="BW14361" s="29">
        <v>14356</v>
      </c>
      <c r="BX14361">
        <f t="shared" si="762"/>
        <v>1</v>
      </c>
      <c r="BY14361">
        <f t="shared" si="763"/>
        <v>1</v>
      </c>
    </row>
    <row r="14362" spans="1:77">
      <c r="A14362" s="15">
        <v>14357</v>
      </c>
      <c r="BP14362">
        <v>0.767338936390348</v>
      </c>
      <c r="BQ14362">
        <v>16078.5528407168</v>
      </c>
      <c r="BR14362">
        <v>1.31794116453118</v>
      </c>
      <c r="BS14362">
        <v>108705.501254297</v>
      </c>
      <c r="BW14362" s="29">
        <v>14357</v>
      </c>
      <c r="BX14362">
        <f t="shared" si="762"/>
        <v>1</v>
      </c>
      <c r="BY14362">
        <f t="shared" si="763"/>
        <v>1</v>
      </c>
    </row>
    <row r="14363" spans="1:77">
      <c r="A14363" s="15">
        <v>14358</v>
      </c>
      <c r="BP14363">
        <v>0.759016857035343</v>
      </c>
      <c r="BQ14363">
        <v>10514.7863243087</v>
      </c>
      <c r="BR14363">
        <v>1.26971125318007</v>
      </c>
      <c r="BS14363">
        <v>76404.7024861098</v>
      </c>
      <c r="BW14363" s="29">
        <v>14358</v>
      </c>
      <c r="BX14363">
        <f t="shared" si="762"/>
        <v>1</v>
      </c>
      <c r="BY14363">
        <f t="shared" si="763"/>
        <v>1</v>
      </c>
    </row>
    <row r="14364" spans="1:77">
      <c r="A14364" s="15">
        <v>14359</v>
      </c>
      <c r="BP14364">
        <v>0.764802087299411</v>
      </c>
      <c r="BQ14364">
        <v>12532.995772127</v>
      </c>
      <c r="BR14364">
        <v>1.3154795907774</v>
      </c>
      <c r="BS14364">
        <v>100356.313601396</v>
      </c>
      <c r="BW14364" s="29">
        <v>14359</v>
      </c>
      <c r="BX14364">
        <f t="shared" si="762"/>
        <v>1</v>
      </c>
      <c r="BY14364">
        <f t="shared" si="763"/>
        <v>1</v>
      </c>
    </row>
    <row r="14365" spans="1:77">
      <c r="A14365" s="15">
        <v>14360</v>
      </c>
      <c r="BP14365">
        <v>0.762619968856588</v>
      </c>
      <c r="BQ14365">
        <v>11487.1785735772</v>
      </c>
      <c r="BR14365">
        <v>1.29492571984295</v>
      </c>
      <c r="BS14365">
        <v>100452.641369156</v>
      </c>
      <c r="BW14365" s="29">
        <v>14360</v>
      </c>
      <c r="BX14365">
        <f t="shared" si="762"/>
        <v>1</v>
      </c>
      <c r="BY14365">
        <f t="shared" si="763"/>
        <v>1</v>
      </c>
    </row>
    <row r="14366" spans="1:77">
      <c r="A14366" s="15">
        <v>14361</v>
      </c>
      <c r="BP14366">
        <v>0.805894648773448</v>
      </c>
      <c r="BQ14366">
        <v>16785.2267776398</v>
      </c>
      <c r="BR14366">
        <v>1.38731146952189</v>
      </c>
      <c r="BS14366">
        <v>88499.1905221714</v>
      </c>
      <c r="BW14366" s="29">
        <v>14361</v>
      </c>
      <c r="BX14366">
        <f t="shared" si="762"/>
        <v>1</v>
      </c>
      <c r="BY14366">
        <f t="shared" si="763"/>
        <v>1</v>
      </c>
    </row>
    <row r="14367" spans="1:77">
      <c r="A14367" s="15">
        <v>14362</v>
      </c>
      <c r="BP14367">
        <v>0.776768298795127</v>
      </c>
      <c r="BQ14367">
        <v>13283.4410265076</v>
      </c>
      <c r="BR14367">
        <v>1.31070811726501</v>
      </c>
      <c r="BS14367">
        <v>79871.4780848497</v>
      </c>
      <c r="BW14367" s="29">
        <v>14362</v>
      </c>
      <c r="BX14367">
        <f t="shared" si="762"/>
        <v>1</v>
      </c>
      <c r="BY14367">
        <f t="shared" si="763"/>
        <v>1</v>
      </c>
    </row>
    <row r="14368" spans="1:77">
      <c r="A14368" s="15">
        <v>14363</v>
      </c>
      <c r="BP14368">
        <v>0.866776335341555</v>
      </c>
      <c r="BQ14368">
        <v>20518.4623135967</v>
      </c>
      <c r="BR14368">
        <v>1.50519387050474</v>
      </c>
      <c r="BS14368">
        <v>92554.8114340536</v>
      </c>
      <c r="BW14368" s="29">
        <v>14363</v>
      </c>
      <c r="BX14368">
        <f t="shared" si="762"/>
        <v>1</v>
      </c>
      <c r="BY14368">
        <f t="shared" si="763"/>
        <v>1</v>
      </c>
    </row>
    <row r="14369" spans="1:77">
      <c r="A14369" s="15">
        <v>14364</v>
      </c>
      <c r="BP14369">
        <v>0.799768567341167</v>
      </c>
      <c r="BQ14369">
        <v>11967.3916279044</v>
      </c>
      <c r="BR14369">
        <v>1.36514297189718</v>
      </c>
      <c r="BS14369">
        <v>80163.5040962796</v>
      </c>
      <c r="BW14369" s="29">
        <v>14364</v>
      </c>
      <c r="BX14369">
        <f t="shared" si="762"/>
        <v>1</v>
      </c>
      <c r="BY14369">
        <f t="shared" si="763"/>
        <v>1</v>
      </c>
    </row>
    <row r="14370" spans="1:77">
      <c r="A14370" s="15">
        <v>14365</v>
      </c>
      <c r="BP14370">
        <v>0.791556649596136</v>
      </c>
      <c r="BQ14370">
        <v>10355.4595337325</v>
      </c>
      <c r="BR14370">
        <v>1.3616824308407</v>
      </c>
      <c r="BS14370">
        <v>77624.8538379942</v>
      </c>
      <c r="BW14370" s="29">
        <v>14365</v>
      </c>
      <c r="BX14370">
        <f t="shared" si="762"/>
        <v>1</v>
      </c>
      <c r="BY14370">
        <f t="shared" si="763"/>
        <v>1</v>
      </c>
    </row>
    <row r="14371" spans="1:77">
      <c r="A14371" s="15">
        <v>14366</v>
      </c>
      <c r="BP14371">
        <v>0.842713307999111</v>
      </c>
      <c r="BQ14371">
        <v>14221.0151717432</v>
      </c>
      <c r="BR14371">
        <v>1.42703075223627</v>
      </c>
      <c r="BS14371">
        <v>103773.356631039</v>
      </c>
      <c r="BW14371" s="29">
        <v>14366</v>
      </c>
      <c r="BX14371">
        <f t="shared" si="762"/>
        <v>1</v>
      </c>
      <c r="BY14371">
        <f t="shared" si="763"/>
        <v>1</v>
      </c>
    </row>
    <row r="14372" spans="1:77">
      <c r="A14372" s="15">
        <v>14367</v>
      </c>
      <c r="BP14372">
        <v>0.85771167753341</v>
      </c>
      <c r="BQ14372">
        <v>12157.985056926</v>
      </c>
      <c r="BR14372">
        <v>1.49291239449245</v>
      </c>
      <c r="BS14372">
        <v>103776.719144907</v>
      </c>
      <c r="BW14372" s="29">
        <v>14367</v>
      </c>
      <c r="BX14372">
        <f t="shared" si="762"/>
        <v>1</v>
      </c>
      <c r="BY14372">
        <f t="shared" si="763"/>
        <v>1</v>
      </c>
    </row>
    <row r="14373" spans="1:77">
      <c r="A14373" s="15">
        <v>14368</v>
      </c>
      <c r="BP14373">
        <v>0.795454211984943</v>
      </c>
      <c r="BQ14373">
        <v>19451.741311394</v>
      </c>
      <c r="BR14373">
        <v>1.32932869970724</v>
      </c>
      <c r="BS14373">
        <v>110546.647925524</v>
      </c>
      <c r="BW14373" s="29">
        <v>14368</v>
      </c>
      <c r="BX14373">
        <f t="shared" si="762"/>
        <v>1</v>
      </c>
      <c r="BY14373">
        <f t="shared" si="763"/>
        <v>1</v>
      </c>
    </row>
    <row r="14374" spans="1:77">
      <c r="A14374" s="15">
        <v>14369</v>
      </c>
      <c r="BP14374">
        <v>0.827025961031827</v>
      </c>
      <c r="BQ14374">
        <v>12445.2834795419</v>
      </c>
      <c r="BR14374">
        <v>1.43816558094684</v>
      </c>
      <c r="BS14374">
        <v>82240.956501055</v>
      </c>
      <c r="BW14374" s="29">
        <v>14369</v>
      </c>
      <c r="BX14374">
        <f t="shared" si="762"/>
        <v>1</v>
      </c>
      <c r="BY14374">
        <f t="shared" si="763"/>
        <v>1</v>
      </c>
    </row>
    <row r="14375" spans="1:77">
      <c r="A14375" s="15">
        <v>14370</v>
      </c>
      <c r="BP14375">
        <v>0.787529187557122</v>
      </c>
      <c r="BQ14375">
        <v>16815.3084718952</v>
      </c>
      <c r="BR14375">
        <v>1.34618307660704</v>
      </c>
      <c r="BS14375">
        <v>86731.6294723914</v>
      </c>
      <c r="BW14375" s="29">
        <v>14370</v>
      </c>
      <c r="BX14375">
        <f t="shared" si="762"/>
        <v>1</v>
      </c>
      <c r="BY14375">
        <f t="shared" si="763"/>
        <v>1</v>
      </c>
    </row>
    <row r="14376" spans="1:77">
      <c r="A14376" s="15">
        <v>14371</v>
      </c>
      <c r="BP14376">
        <v>0.788588923801825</v>
      </c>
      <c r="BQ14376">
        <v>12222.5253332411</v>
      </c>
      <c r="BR14376">
        <v>1.34609700251468</v>
      </c>
      <c r="BS14376">
        <v>81444.6882797953</v>
      </c>
      <c r="BW14376" s="29">
        <v>14371</v>
      </c>
      <c r="BX14376">
        <f t="shared" si="762"/>
        <v>1</v>
      </c>
      <c r="BY14376">
        <f t="shared" si="763"/>
        <v>1</v>
      </c>
    </row>
    <row r="14377" spans="1:77">
      <c r="A14377" s="15">
        <v>14372</v>
      </c>
      <c r="BP14377">
        <v>0.853073728728739</v>
      </c>
      <c r="BQ14377">
        <v>14993.9312994385</v>
      </c>
      <c r="BR14377">
        <v>1.45964211092351</v>
      </c>
      <c r="BS14377">
        <v>102783.42270424</v>
      </c>
      <c r="BW14377" s="29">
        <v>14372</v>
      </c>
      <c r="BX14377">
        <f t="shared" si="762"/>
        <v>1</v>
      </c>
      <c r="BY14377">
        <f t="shared" si="763"/>
        <v>1</v>
      </c>
    </row>
    <row r="14378" spans="1:77">
      <c r="A14378" s="15">
        <v>14373</v>
      </c>
      <c r="BP14378">
        <v>0.81152133625963</v>
      </c>
      <c r="BQ14378">
        <v>14013.1153068493</v>
      </c>
      <c r="BR14378">
        <v>1.40450038019473</v>
      </c>
      <c r="BS14378">
        <v>82653.6441414307</v>
      </c>
      <c r="BW14378" s="29">
        <v>14373</v>
      </c>
      <c r="BX14378">
        <f t="shared" si="762"/>
        <v>1</v>
      </c>
      <c r="BY14378">
        <f t="shared" si="763"/>
        <v>1</v>
      </c>
    </row>
    <row r="14379" spans="1:77">
      <c r="A14379" s="15">
        <v>14374</v>
      </c>
      <c r="BP14379">
        <v>0.85625182937145</v>
      </c>
      <c r="BQ14379">
        <v>14814.3894247757</v>
      </c>
      <c r="BR14379">
        <v>1.48235632438211</v>
      </c>
      <c r="BS14379">
        <v>83754.1823625899</v>
      </c>
      <c r="BW14379" s="29">
        <v>14374</v>
      </c>
      <c r="BX14379">
        <f t="shared" si="762"/>
        <v>1</v>
      </c>
      <c r="BY14379">
        <f t="shared" si="763"/>
        <v>1</v>
      </c>
    </row>
    <row r="14380" spans="1:77">
      <c r="A14380" s="15">
        <v>14375</v>
      </c>
      <c r="BP14380">
        <v>0.79011250607281</v>
      </c>
      <c r="BQ14380">
        <v>14986.0042369748</v>
      </c>
      <c r="BR14380">
        <v>1.35261110218623</v>
      </c>
      <c r="BS14380">
        <v>85214.9901663437</v>
      </c>
      <c r="BW14380" s="29">
        <v>14375</v>
      </c>
      <c r="BX14380">
        <f t="shared" si="762"/>
        <v>1</v>
      </c>
      <c r="BY14380">
        <f t="shared" si="763"/>
        <v>1</v>
      </c>
    </row>
    <row r="14381" spans="1:77">
      <c r="A14381" s="15">
        <v>14376</v>
      </c>
      <c r="BP14381">
        <v>0.852741718285843</v>
      </c>
      <c r="BQ14381">
        <v>11715.3629610636</v>
      </c>
      <c r="BR14381">
        <v>1.45690833037662</v>
      </c>
      <c r="BS14381">
        <v>77043.9464507768</v>
      </c>
      <c r="BW14381" s="29">
        <v>14376</v>
      </c>
      <c r="BX14381">
        <f t="shared" si="762"/>
        <v>1</v>
      </c>
      <c r="BY14381">
        <f t="shared" si="763"/>
        <v>1</v>
      </c>
    </row>
    <row r="14382" spans="1:77">
      <c r="A14382" s="15">
        <v>14377</v>
      </c>
      <c r="BP14382">
        <v>0.814657777203242</v>
      </c>
      <c r="BQ14382">
        <v>16209.3383850606</v>
      </c>
      <c r="BR14382">
        <v>1.41559932075824</v>
      </c>
      <c r="BS14382">
        <v>85713.9956064022</v>
      </c>
      <c r="BW14382" s="29">
        <v>14377</v>
      </c>
      <c r="BX14382">
        <f t="shared" si="762"/>
        <v>1</v>
      </c>
      <c r="BY14382">
        <f t="shared" si="763"/>
        <v>1</v>
      </c>
    </row>
    <row r="14383" spans="1:77">
      <c r="A14383" s="15">
        <v>14378</v>
      </c>
      <c r="BP14383">
        <v>0.783659904719569</v>
      </c>
      <c r="BQ14383">
        <v>12462.8406148379</v>
      </c>
      <c r="BR14383">
        <v>1.35703063452502</v>
      </c>
      <c r="BS14383">
        <v>81409.3655458578</v>
      </c>
      <c r="BW14383" s="29">
        <v>14378</v>
      </c>
      <c r="BX14383">
        <f t="shared" si="762"/>
        <v>1</v>
      </c>
      <c r="BY14383">
        <f t="shared" si="763"/>
        <v>1</v>
      </c>
    </row>
    <row r="14384" spans="1:77">
      <c r="A14384" s="15">
        <v>14379</v>
      </c>
      <c r="BP14384">
        <v>0.759120979335193</v>
      </c>
      <c r="BQ14384">
        <v>13995.7214307579</v>
      </c>
      <c r="BR14384">
        <v>1.2938869239226</v>
      </c>
      <c r="BS14384">
        <v>82611.0814130552</v>
      </c>
      <c r="BW14384" s="29">
        <v>14379</v>
      </c>
      <c r="BX14384">
        <f t="shared" si="762"/>
        <v>1</v>
      </c>
      <c r="BY14384">
        <f t="shared" si="763"/>
        <v>1</v>
      </c>
    </row>
    <row r="14385" spans="1:77">
      <c r="A14385" s="15">
        <v>14380</v>
      </c>
      <c r="BP14385">
        <v>0.754821815952985</v>
      </c>
      <c r="BQ14385">
        <v>13451.3489734244</v>
      </c>
      <c r="BR14385">
        <v>1.27686607313815</v>
      </c>
      <c r="BS14385">
        <v>83845.2613822824</v>
      </c>
      <c r="BW14385" s="29">
        <v>14380</v>
      </c>
      <c r="BX14385">
        <f t="shared" si="762"/>
        <v>1</v>
      </c>
      <c r="BY14385">
        <f t="shared" si="763"/>
        <v>1</v>
      </c>
    </row>
    <row r="14386" spans="1:77">
      <c r="A14386" s="15">
        <v>14381</v>
      </c>
      <c r="BP14386">
        <v>0.805469269375028</v>
      </c>
      <c r="BQ14386">
        <v>15029.4869538897</v>
      </c>
      <c r="BR14386">
        <v>1.39260325571838</v>
      </c>
      <c r="BS14386">
        <v>84568.9236537781</v>
      </c>
      <c r="BW14386" s="29">
        <v>14381</v>
      </c>
      <c r="BX14386">
        <f t="shared" si="762"/>
        <v>1</v>
      </c>
      <c r="BY14386">
        <f t="shared" si="763"/>
        <v>1</v>
      </c>
    </row>
    <row r="14387" spans="1:77">
      <c r="A14387" s="15">
        <v>14382</v>
      </c>
      <c r="BP14387">
        <v>0.831119710752318</v>
      </c>
      <c r="BQ14387">
        <v>18933.5078147381</v>
      </c>
      <c r="BR14387">
        <v>1.43787071216428</v>
      </c>
      <c r="BS14387">
        <v>90721.8546136823</v>
      </c>
      <c r="BW14387" s="29">
        <v>14382</v>
      </c>
      <c r="BX14387">
        <f t="shared" si="762"/>
        <v>1</v>
      </c>
      <c r="BY14387">
        <f t="shared" si="763"/>
        <v>1</v>
      </c>
    </row>
    <row r="14388" spans="1:77">
      <c r="A14388" s="15">
        <v>14383</v>
      </c>
      <c r="BP14388">
        <v>0.804670025150596</v>
      </c>
      <c r="BQ14388">
        <v>14454.4336718257</v>
      </c>
      <c r="BR14388">
        <v>1.36912740349982</v>
      </c>
      <c r="BS14388">
        <v>83235.4662919448</v>
      </c>
      <c r="BW14388" s="29">
        <v>14383</v>
      </c>
      <c r="BX14388">
        <f t="shared" si="762"/>
        <v>1</v>
      </c>
      <c r="BY14388">
        <f t="shared" si="763"/>
        <v>1</v>
      </c>
    </row>
    <row r="14389" spans="1:77">
      <c r="A14389" s="15">
        <v>14384</v>
      </c>
      <c r="BP14389">
        <v>0.80500415174066</v>
      </c>
      <c r="BQ14389">
        <v>15084.2283532439</v>
      </c>
      <c r="BR14389">
        <v>1.36289405658681</v>
      </c>
      <c r="BS14389">
        <v>83674.2349646759</v>
      </c>
      <c r="BW14389" s="29">
        <v>14384</v>
      </c>
      <c r="BX14389">
        <f t="shared" si="762"/>
        <v>1</v>
      </c>
      <c r="BY14389">
        <f t="shared" si="763"/>
        <v>1</v>
      </c>
    </row>
    <row r="14390" spans="1:77">
      <c r="A14390" s="15">
        <v>14385</v>
      </c>
      <c r="BP14390">
        <v>0.836123190772676</v>
      </c>
      <c r="BQ14390">
        <v>15322.9106473059</v>
      </c>
      <c r="BR14390">
        <v>1.42186397699987</v>
      </c>
      <c r="BS14390">
        <v>87646.7826768204</v>
      </c>
      <c r="BW14390" s="29">
        <v>14385</v>
      </c>
      <c r="BX14390">
        <f t="shared" si="762"/>
        <v>1</v>
      </c>
      <c r="BY14390">
        <f t="shared" si="763"/>
        <v>1</v>
      </c>
    </row>
    <row r="14391" spans="1:77">
      <c r="A14391" s="15">
        <v>14386</v>
      </c>
      <c r="BP14391">
        <v>0.80322214034188</v>
      </c>
      <c r="BQ14391">
        <v>18452.985004878</v>
      </c>
      <c r="BR14391">
        <v>1.37278001596376</v>
      </c>
      <c r="BS14391">
        <v>92875.5923721781</v>
      </c>
      <c r="BW14391" s="29">
        <v>14386</v>
      </c>
      <c r="BX14391">
        <f t="shared" si="762"/>
        <v>1</v>
      </c>
      <c r="BY14391">
        <f t="shared" si="763"/>
        <v>1</v>
      </c>
    </row>
    <row r="14392" spans="1:77">
      <c r="A14392" s="15">
        <v>14387</v>
      </c>
      <c r="BP14392">
        <v>0.802484611540094</v>
      </c>
      <c r="BQ14392">
        <v>10204.7440852249</v>
      </c>
      <c r="BR14392">
        <v>1.36503903249684</v>
      </c>
      <c r="BS14392">
        <v>95156.0449827312</v>
      </c>
      <c r="BW14392" s="29">
        <v>14387</v>
      </c>
      <c r="BX14392">
        <f t="shared" si="762"/>
        <v>1</v>
      </c>
      <c r="BY14392">
        <f t="shared" si="763"/>
        <v>1</v>
      </c>
    </row>
    <row r="14393" spans="1:77">
      <c r="A14393" s="15">
        <v>14388</v>
      </c>
      <c r="BP14393">
        <v>0.780393141106977</v>
      </c>
      <c r="BQ14393">
        <v>18820.1991811551</v>
      </c>
      <c r="BR14393">
        <v>1.33236358892211</v>
      </c>
      <c r="BS14393">
        <v>88554.0105093671</v>
      </c>
      <c r="BW14393" s="29">
        <v>14388</v>
      </c>
      <c r="BX14393">
        <f t="shared" si="762"/>
        <v>1</v>
      </c>
      <c r="BY14393">
        <f t="shared" si="763"/>
        <v>1</v>
      </c>
    </row>
    <row r="14394" spans="1:77">
      <c r="A14394" s="15">
        <v>14389</v>
      </c>
      <c r="BP14394">
        <v>0.847111710707617</v>
      </c>
      <c r="BQ14394">
        <v>13710.7212002114</v>
      </c>
      <c r="BR14394">
        <v>1.46332522910112</v>
      </c>
      <c r="BS14394">
        <v>105011.588645714</v>
      </c>
      <c r="BW14394" s="29">
        <v>14389</v>
      </c>
      <c r="BX14394">
        <f t="shared" si="762"/>
        <v>1</v>
      </c>
      <c r="BY14394">
        <f t="shared" si="763"/>
        <v>1</v>
      </c>
    </row>
    <row r="14395" spans="1:77">
      <c r="A14395" s="15">
        <v>14390</v>
      </c>
      <c r="BP14395">
        <v>0.852529413024691</v>
      </c>
      <c r="BQ14395">
        <v>11693.4913359027</v>
      </c>
      <c r="BR14395">
        <v>1.45278490794012</v>
      </c>
      <c r="BS14395">
        <v>99940.7243476317</v>
      </c>
      <c r="BW14395" s="29">
        <v>14390</v>
      </c>
      <c r="BX14395">
        <f t="shared" si="762"/>
        <v>1</v>
      </c>
      <c r="BY14395">
        <f t="shared" si="763"/>
        <v>1</v>
      </c>
    </row>
    <row r="14396" spans="1:77">
      <c r="A14396" s="15">
        <v>14391</v>
      </c>
      <c r="BP14396">
        <v>0.799007777228943</v>
      </c>
      <c r="BQ14396">
        <v>12678.7983674239</v>
      </c>
      <c r="BR14396">
        <v>1.36050239321354</v>
      </c>
      <c r="BS14396">
        <v>100890.809161622</v>
      </c>
      <c r="BW14396" s="29">
        <v>14391</v>
      </c>
      <c r="BX14396">
        <f t="shared" si="762"/>
        <v>1</v>
      </c>
      <c r="BY14396">
        <f t="shared" si="763"/>
        <v>1</v>
      </c>
    </row>
    <row r="14397" spans="1:77">
      <c r="A14397" s="15">
        <v>14392</v>
      </c>
      <c r="BP14397">
        <v>0.822159977075047</v>
      </c>
      <c r="BQ14397">
        <v>12294.8268472078</v>
      </c>
      <c r="BR14397">
        <v>1.39096522314981</v>
      </c>
      <c r="BS14397">
        <v>78685.0979311231</v>
      </c>
      <c r="BW14397" s="29">
        <v>14392</v>
      </c>
      <c r="BX14397">
        <f t="shared" si="762"/>
        <v>1</v>
      </c>
      <c r="BY14397">
        <f t="shared" si="763"/>
        <v>1</v>
      </c>
    </row>
    <row r="14398" spans="1:77">
      <c r="A14398" s="15">
        <v>14393</v>
      </c>
      <c r="BP14398">
        <v>0.750056357647388</v>
      </c>
      <c r="BQ14398">
        <v>12162.3677051897</v>
      </c>
      <c r="BR14398">
        <v>1.27606064687755</v>
      </c>
      <c r="BS14398">
        <v>79507.6358612977</v>
      </c>
      <c r="BW14398" s="29">
        <v>14393</v>
      </c>
      <c r="BX14398">
        <f t="shared" si="762"/>
        <v>1</v>
      </c>
      <c r="BY14398">
        <f t="shared" si="763"/>
        <v>1</v>
      </c>
    </row>
    <row r="14399" spans="1:77">
      <c r="A14399" s="15">
        <v>14394</v>
      </c>
      <c r="BP14399">
        <v>0.833559566554438</v>
      </c>
      <c r="BQ14399">
        <v>11197.970855574</v>
      </c>
      <c r="BR14399">
        <v>1.43759450766038</v>
      </c>
      <c r="BS14399">
        <v>98601.239923057</v>
      </c>
      <c r="BW14399" s="29">
        <v>14394</v>
      </c>
      <c r="BX14399">
        <f t="shared" si="762"/>
        <v>1</v>
      </c>
      <c r="BY14399">
        <f t="shared" si="763"/>
        <v>1</v>
      </c>
    </row>
    <row r="14400" spans="1:77">
      <c r="A14400" s="15">
        <v>14395</v>
      </c>
      <c r="BP14400">
        <v>0.77920824439948</v>
      </c>
      <c r="BQ14400">
        <v>13446.7267161251</v>
      </c>
      <c r="BR14400">
        <v>1.32975889436113</v>
      </c>
      <c r="BS14400">
        <v>100868.022424882</v>
      </c>
      <c r="BW14400" s="29">
        <v>14395</v>
      </c>
      <c r="BX14400">
        <f t="shared" si="762"/>
        <v>1</v>
      </c>
      <c r="BY14400">
        <f t="shared" si="763"/>
        <v>1</v>
      </c>
    </row>
    <row r="14401" spans="1:77">
      <c r="A14401" s="15">
        <v>14396</v>
      </c>
      <c r="BP14401">
        <v>0.753786048231884</v>
      </c>
      <c r="BQ14401">
        <v>12511.1389242624</v>
      </c>
      <c r="BR14401">
        <v>1.29577796758541</v>
      </c>
      <c r="BS14401">
        <v>102039.065163782</v>
      </c>
      <c r="BW14401" s="29">
        <v>14396</v>
      </c>
      <c r="BX14401">
        <f t="shared" si="762"/>
        <v>1</v>
      </c>
      <c r="BY14401">
        <f t="shared" si="763"/>
        <v>1</v>
      </c>
    </row>
    <row r="14402" spans="1:77">
      <c r="A14402" s="15">
        <v>14397</v>
      </c>
      <c r="BP14402">
        <v>0.817812987140818</v>
      </c>
      <c r="BQ14402">
        <v>17170.6475744542</v>
      </c>
      <c r="BR14402">
        <v>1.40721306506394</v>
      </c>
      <c r="BS14402">
        <v>84632.738388495</v>
      </c>
      <c r="BW14402" s="29">
        <v>14397</v>
      </c>
      <c r="BX14402">
        <f t="shared" si="762"/>
        <v>1</v>
      </c>
      <c r="BY14402">
        <f t="shared" si="763"/>
        <v>1</v>
      </c>
    </row>
    <row r="14403" spans="1:77">
      <c r="A14403" s="15">
        <v>14398</v>
      </c>
      <c r="BP14403">
        <v>0.738497142277821</v>
      </c>
      <c r="BQ14403">
        <v>12777.4571875306</v>
      </c>
      <c r="BR14403">
        <v>1.26889898648979</v>
      </c>
      <c r="BS14403">
        <v>83973.6557503542</v>
      </c>
      <c r="BW14403" s="29">
        <v>14398</v>
      </c>
      <c r="BX14403">
        <f t="shared" si="762"/>
        <v>1</v>
      </c>
      <c r="BY14403">
        <f t="shared" si="763"/>
        <v>1</v>
      </c>
    </row>
    <row r="14404" spans="1:77">
      <c r="A14404" s="15">
        <v>14399</v>
      </c>
      <c r="BP14404">
        <v>0.771596014113768</v>
      </c>
      <c r="BQ14404">
        <v>15079.8247822384</v>
      </c>
      <c r="BR14404">
        <v>1.32970189357625</v>
      </c>
      <c r="BS14404">
        <v>83601.6977270304</v>
      </c>
      <c r="BW14404" s="29">
        <v>14399</v>
      </c>
      <c r="BX14404">
        <f t="shared" si="762"/>
        <v>1</v>
      </c>
      <c r="BY14404">
        <f t="shared" si="763"/>
        <v>1</v>
      </c>
    </row>
    <row r="14405" spans="1:77">
      <c r="A14405" s="15">
        <v>14400</v>
      </c>
      <c r="BP14405">
        <v>0.812503919131926</v>
      </c>
      <c r="BQ14405">
        <v>15494.7518365483</v>
      </c>
      <c r="BR14405">
        <v>1.40864185224543</v>
      </c>
      <c r="BS14405">
        <v>84605.5732248235</v>
      </c>
      <c r="BW14405" s="29">
        <v>14400</v>
      </c>
      <c r="BX14405">
        <f t="shared" si="762"/>
        <v>1</v>
      </c>
      <c r="BY14405">
        <f t="shared" si="763"/>
        <v>1</v>
      </c>
    </row>
    <row r="14406" spans="1:77">
      <c r="A14406" s="15">
        <v>14401</v>
      </c>
      <c r="BP14406">
        <v>0.828571889844861</v>
      </c>
      <c r="BQ14406">
        <v>13241.793914874</v>
      </c>
      <c r="BR14406">
        <v>1.43111272663982</v>
      </c>
      <c r="BS14406">
        <v>80775.3119517277</v>
      </c>
      <c r="BW14406" s="29">
        <v>14401</v>
      </c>
      <c r="BX14406">
        <f t="shared" si="762"/>
        <v>1</v>
      </c>
      <c r="BY14406">
        <f t="shared" si="763"/>
        <v>1</v>
      </c>
    </row>
    <row r="14407" spans="1:77">
      <c r="A14407" s="15">
        <v>14402</v>
      </c>
      <c r="BP14407">
        <v>0.799436448860882</v>
      </c>
      <c r="BQ14407">
        <v>16530.5398128794</v>
      </c>
      <c r="BR14407">
        <v>1.36646106954149</v>
      </c>
      <c r="BS14407">
        <v>84322.2424921062</v>
      </c>
      <c r="BW14407" s="29">
        <v>14402</v>
      </c>
      <c r="BX14407">
        <f t="shared" ref="BX14407:BX14470" si="764">IF(BU14407=MAX($BU14407:$BV14407),1,0)</f>
        <v>1</v>
      </c>
      <c r="BY14407">
        <f t="shared" ref="BY14407:BY14470" si="765">IF(BV14407=MAX($BU14407:$BV14407),1,0)</f>
        <v>1</v>
      </c>
    </row>
    <row r="14408" spans="1:77">
      <c r="A14408" s="15">
        <v>14403</v>
      </c>
      <c r="BP14408">
        <v>0.844570333922214</v>
      </c>
      <c r="BQ14408">
        <v>19397.8134802044</v>
      </c>
      <c r="BR14408">
        <v>1.4622999745355</v>
      </c>
      <c r="BS14408">
        <v>114135.643197847</v>
      </c>
      <c r="BW14408" s="29">
        <v>14403</v>
      </c>
      <c r="BX14408">
        <f t="shared" si="764"/>
        <v>1</v>
      </c>
      <c r="BY14408">
        <f t="shared" si="765"/>
        <v>1</v>
      </c>
    </row>
    <row r="14409" spans="1:77">
      <c r="A14409" s="15">
        <v>14404</v>
      </c>
      <c r="BP14409">
        <v>0.784063057758456</v>
      </c>
      <c r="BQ14409">
        <v>12604.0241798604</v>
      </c>
      <c r="BR14409">
        <v>1.34150901583653</v>
      </c>
      <c r="BS14409">
        <v>101743.918192908</v>
      </c>
      <c r="BW14409" s="29">
        <v>14404</v>
      </c>
      <c r="BX14409">
        <f t="shared" si="764"/>
        <v>1</v>
      </c>
      <c r="BY14409">
        <f t="shared" si="765"/>
        <v>1</v>
      </c>
    </row>
    <row r="14410" spans="1:77">
      <c r="A14410" s="15">
        <v>14405</v>
      </c>
      <c r="BP14410">
        <v>0.773886337743016</v>
      </c>
      <c r="BQ14410">
        <v>14467.2480709261</v>
      </c>
      <c r="BR14410">
        <v>1.3206515084935</v>
      </c>
      <c r="BS14410">
        <v>100915.019767221</v>
      </c>
      <c r="BW14410" s="29">
        <v>14405</v>
      </c>
      <c r="BX14410">
        <f t="shared" si="764"/>
        <v>1</v>
      </c>
      <c r="BY14410">
        <f t="shared" si="765"/>
        <v>1</v>
      </c>
    </row>
    <row r="14411" spans="1:77">
      <c r="A14411" s="15">
        <v>14406</v>
      </c>
      <c r="BP14411">
        <v>0.771353259181814</v>
      </c>
      <c r="BQ14411">
        <v>12535.0444001003</v>
      </c>
      <c r="BR14411">
        <v>1.32370361884099</v>
      </c>
      <c r="BS14411">
        <v>81097.4366766765</v>
      </c>
      <c r="BW14411" s="29">
        <v>14406</v>
      </c>
      <c r="BX14411">
        <f t="shared" si="764"/>
        <v>1</v>
      </c>
      <c r="BY14411">
        <f t="shared" si="765"/>
        <v>1</v>
      </c>
    </row>
    <row r="14412" spans="1:77">
      <c r="A14412" s="15">
        <v>14407</v>
      </c>
      <c r="BP14412">
        <v>0.833103721860874</v>
      </c>
      <c r="BQ14412">
        <v>13110.2117043347</v>
      </c>
      <c r="BR14412">
        <v>1.43654779637545</v>
      </c>
      <c r="BS14412">
        <v>103430.54763834</v>
      </c>
      <c r="BW14412" s="29">
        <v>14407</v>
      </c>
      <c r="BX14412">
        <f t="shared" si="764"/>
        <v>1</v>
      </c>
      <c r="BY14412">
        <f t="shared" si="765"/>
        <v>1</v>
      </c>
    </row>
    <row r="14413" spans="1:77">
      <c r="A14413" s="15">
        <v>14408</v>
      </c>
      <c r="BP14413">
        <v>0.818438092340146</v>
      </c>
      <c r="BQ14413">
        <v>12279.8774889056</v>
      </c>
      <c r="BR14413">
        <v>1.42118408156718</v>
      </c>
      <c r="BS14413">
        <v>80995.6941132662</v>
      </c>
      <c r="BW14413" s="29">
        <v>14408</v>
      </c>
      <c r="BX14413">
        <f t="shared" si="764"/>
        <v>1</v>
      </c>
      <c r="BY14413">
        <f t="shared" si="765"/>
        <v>1</v>
      </c>
    </row>
    <row r="14414" spans="1:77">
      <c r="A14414" s="15">
        <v>14409</v>
      </c>
      <c r="BP14414">
        <v>0.816724998838043</v>
      </c>
      <c r="BQ14414">
        <v>13618.8434353566</v>
      </c>
      <c r="BR14414">
        <v>1.38939003482643</v>
      </c>
      <c r="BS14414">
        <v>79677.2502801721</v>
      </c>
      <c r="BW14414" s="29">
        <v>14409</v>
      </c>
      <c r="BX14414">
        <f t="shared" si="764"/>
        <v>1</v>
      </c>
      <c r="BY14414">
        <f t="shared" si="765"/>
        <v>1</v>
      </c>
    </row>
    <row r="14415" spans="1:77">
      <c r="A14415" s="15">
        <v>14410</v>
      </c>
      <c r="BP14415">
        <v>0.867865601531968</v>
      </c>
      <c r="BQ14415">
        <v>13066.7833503485</v>
      </c>
      <c r="BR14415">
        <v>1.51423512024819</v>
      </c>
      <c r="BS14415">
        <v>81883.3169694685</v>
      </c>
      <c r="BW14415" s="29">
        <v>14410</v>
      </c>
      <c r="BX14415">
        <f t="shared" si="764"/>
        <v>1</v>
      </c>
      <c r="BY14415">
        <f t="shared" si="765"/>
        <v>1</v>
      </c>
    </row>
    <row r="14416" spans="1:77">
      <c r="A14416" s="15">
        <v>14411</v>
      </c>
      <c r="BP14416">
        <v>0.838219329052725</v>
      </c>
      <c r="BQ14416">
        <v>13807.1798784319</v>
      </c>
      <c r="BR14416">
        <v>1.46162178710068</v>
      </c>
      <c r="BS14416">
        <v>104627.338906421</v>
      </c>
      <c r="BW14416" s="29">
        <v>14411</v>
      </c>
      <c r="BX14416">
        <f t="shared" si="764"/>
        <v>1</v>
      </c>
      <c r="BY14416">
        <f t="shared" si="765"/>
        <v>1</v>
      </c>
    </row>
    <row r="14417" spans="1:77">
      <c r="A14417" s="15">
        <v>14412</v>
      </c>
      <c r="BP14417">
        <v>0.827819577808384</v>
      </c>
      <c r="BQ14417">
        <v>12795.3474068682</v>
      </c>
      <c r="BR14417">
        <v>1.43649612211169</v>
      </c>
      <c r="BS14417">
        <v>81837.3712299019</v>
      </c>
      <c r="BW14417" s="29">
        <v>14412</v>
      </c>
      <c r="BX14417">
        <f t="shared" si="764"/>
        <v>1</v>
      </c>
      <c r="BY14417">
        <f t="shared" si="765"/>
        <v>1</v>
      </c>
    </row>
    <row r="14418" spans="1:77">
      <c r="A14418" s="15">
        <v>14413</v>
      </c>
      <c r="BP14418">
        <v>0.840689565784157</v>
      </c>
      <c r="BQ14418">
        <v>14419.6974239425</v>
      </c>
      <c r="BR14418">
        <v>1.46539664512775</v>
      </c>
      <c r="BS14418">
        <v>103002.947083596</v>
      </c>
      <c r="BW14418" s="29">
        <v>14413</v>
      </c>
      <c r="BX14418">
        <f t="shared" si="764"/>
        <v>1</v>
      </c>
      <c r="BY14418">
        <f t="shared" si="765"/>
        <v>1</v>
      </c>
    </row>
    <row r="14419" spans="1:77">
      <c r="A14419" s="15">
        <v>14414</v>
      </c>
      <c r="BP14419">
        <v>0.819775993424763</v>
      </c>
      <c r="BQ14419">
        <v>16031.4210646474</v>
      </c>
      <c r="BR14419">
        <v>1.42074536307588</v>
      </c>
      <c r="BS14419">
        <v>86389.9455995864</v>
      </c>
      <c r="BW14419" s="29">
        <v>14414</v>
      </c>
      <c r="BX14419">
        <f t="shared" si="764"/>
        <v>1</v>
      </c>
      <c r="BY14419">
        <f t="shared" si="765"/>
        <v>1</v>
      </c>
    </row>
    <row r="14420" spans="1:77">
      <c r="A14420" s="15">
        <v>14415</v>
      </c>
      <c r="BP14420">
        <v>0.845805816826498</v>
      </c>
      <c r="BQ14420">
        <v>10907.8638186989</v>
      </c>
      <c r="BR14420">
        <v>1.47687497217331</v>
      </c>
      <c r="BS14420">
        <v>100193.950249844</v>
      </c>
      <c r="BW14420" s="29">
        <v>14415</v>
      </c>
      <c r="BX14420">
        <f t="shared" si="764"/>
        <v>1</v>
      </c>
      <c r="BY14420">
        <f t="shared" si="765"/>
        <v>1</v>
      </c>
    </row>
    <row r="14421" spans="1:77">
      <c r="A14421" s="15">
        <v>14416</v>
      </c>
      <c r="BP14421">
        <v>0.811860375686066</v>
      </c>
      <c r="BQ14421">
        <v>14753.8324814943</v>
      </c>
      <c r="BR14421">
        <v>1.37650672508386</v>
      </c>
      <c r="BS14421">
        <v>85171.1619899601</v>
      </c>
      <c r="BW14421" s="29">
        <v>14416</v>
      </c>
      <c r="BX14421">
        <f t="shared" si="764"/>
        <v>1</v>
      </c>
      <c r="BY14421">
        <f t="shared" si="765"/>
        <v>1</v>
      </c>
    </row>
    <row r="14422" spans="1:77">
      <c r="A14422" s="15">
        <v>14417</v>
      </c>
      <c r="BP14422">
        <v>0.835255236832798</v>
      </c>
      <c r="BQ14422">
        <v>12669.623520755</v>
      </c>
      <c r="BR14422">
        <v>1.42896152548675</v>
      </c>
      <c r="BS14422">
        <v>80273.4261341542</v>
      </c>
      <c r="BW14422" s="29">
        <v>14417</v>
      </c>
      <c r="BX14422">
        <f t="shared" si="764"/>
        <v>1</v>
      </c>
      <c r="BY14422">
        <f t="shared" si="765"/>
        <v>1</v>
      </c>
    </row>
    <row r="14423" spans="1:77">
      <c r="A14423" s="15">
        <v>14418</v>
      </c>
      <c r="BP14423">
        <v>0.809379214653626</v>
      </c>
      <c r="BQ14423">
        <v>15646.6397041366</v>
      </c>
      <c r="BR14423">
        <v>1.3890684081617</v>
      </c>
      <c r="BS14423">
        <v>82016.3907206314</v>
      </c>
      <c r="BW14423" s="29">
        <v>14418</v>
      </c>
      <c r="BX14423">
        <f t="shared" si="764"/>
        <v>1</v>
      </c>
      <c r="BY14423">
        <f t="shared" si="765"/>
        <v>1</v>
      </c>
    </row>
    <row r="14424" spans="1:77">
      <c r="A14424" s="15">
        <v>14419</v>
      </c>
      <c r="BP14424">
        <v>0.803690089890809</v>
      </c>
      <c r="BQ14424">
        <v>12360.9158197285</v>
      </c>
      <c r="BR14424">
        <v>1.36406411260405</v>
      </c>
      <c r="BS14424">
        <v>80915.8591929688</v>
      </c>
      <c r="BW14424" s="29">
        <v>14419</v>
      </c>
      <c r="BX14424">
        <f t="shared" si="764"/>
        <v>1</v>
      </c>
      <c r="BY14424">
        <f t="shared" si="765"/>
        <v>1</v>
      </c>
    </row>
    <row r="14425" spans="1:77">
      <c r="A14425" s="15">
        <v>14420</v>
      </c>
      <c r="BP14425">
        <v>0.856806928078674</v>
      </c>
      <c r="BQ14425">
        <v>14016.693788843</v>
      </c>
      <c r="BR14425">
        <v>1.47905517620654</v>
      </c>
      <c r="BS14425">
        <v>82995.5937181195</v>
      </c>
      <c r="BW14425" s="29">
        <v>14420</v>
      </c>
      <c r="BX14425">
        <f t="shared" si="764"/>
        <v>1</v>
      </c>
      <c r="BY14425">
        <f t="shared" si="765"/>
        <v>1</v>
      </c>
    </row>
    <row r="14426" spans="1:77">
      <c r="A14426" s="15">
        <v>14421</v>
      </c>
      <c r="BP14426">
        <v>0.841599655834145</v>
      </c>
      <c r="BQ14426">
        <v>16526.8612380581</v>
      </c>
      <c r="BR14426">
        <v>1.42761055733106</v>
      </c>
      <c r="BS14426">
        <v>110023.802921905</v>
      </c>
      <c r="BW14426" s="29">
        <v>14421</v>
      </c>
      <c r="BX14426">
        <f t="shared" si="764"/>
        <v>1</v>
      </c>
      <c r="BY14426">
        <f t="shared" si="765"/>
        <v>1</v>
      </c>
    </row>
    <row r="14427" spans="1:77">
      <c r="A14427" s="15">
        <v>14422</v>
      </c>
      <c r="BP14427">
        <v>0.830084764289862</v>
      </c>
      <c r="BQ14427">
        <v>11945.0900340976</v>
      </c>
      <c r="BR14427">
        <v>1.43486292942427</v>
      </c>
      <c r="BS14427">
        <v>77909.8456928466</v>
      </c>
      <c r="BW14427" s="29">
        <v>14422</v>
      </c>
      <c r="BX14427">
        <f t="shared" si="764"/>
        <v>1</v>
      </c>
      <c r="BY14427">
        <f t="shared" si="765"/>
        <v>1</v>
      </c>
    </row>
    <row r="14428" spans="1:77">
      <c r="A14428" s="15">
        <v>14423</v>
      </c>
      <c r="BP14428">
        <v>0.816403410807295</v>
      </c>
      <c r="BQ14428">
        <v>14157.5049649168</v>
      </c>
      <c r="BR14428">
        <v>1.40953114191666</v>
      </c>
      <c r="BS14428">
        <v>82949.0255584622</v>
      </c>
      <c r="BW14428" s="29">
        <v>14423</v>
      </c>
      <c r="BX14428">
        <f t="shared" si="764"/>
        <v>1</v>
      </c>
      <c r="BY14428">
        <f t="shared" si="765"/>
        <v>1</v>
      </c>
    </row>
    <row r="14429" spans="1:77">
      <c r="A14429" s="15">
        <v>14424</v>
      </c>
      <c r="BP14429">
        <v>0.798638841370899</v>
      </c>
      <c r="BQ14429">
        <v>15545.5662805222</v>
      </c>
      <c r="BR14429">
        <v>1.35229045382179</v>
      </c>
      <c r="BS14429">
        <v>104765.229383485</v>
      </c>
      <c r="BW14429" s="29">
        <v>14424</v>
      </c>
      <c r="BX14429">
        <f t="shared" si="764"/>
        <v>1</v>
      </c>
      <c r="BY14429">
        <f t="shared" si="765"/>
        <v>1</v>
      </c>
    </row>
    <row r="14430" spans="1:77">
      <c r="A14430" s="15">
        <v>14425</v>
      </c>
      <c r="BP14430">
        <v>0.842675093040784</v>
      </c>
      <c r="BQ14430">
        <v>14057.8066399726</v>
      </c>
      <c r="BR14430">
        <v>1.45754348304135</v>
      </c>
      <c r="BS14430">
        <v>81945.0449506792</v>
      </c>
      <c r="BW14430" s="29">
        <v>14425</v>
      </c>
      <c r="BX14430">
        <f t="shared" si="764"/>
        <v>1</v>
      </c>
      <c r="BY14430">
        <f t="shared" si="765"/>
        <v>1</v>
      </c>
    </row>
    <row r="14431" spans="1:77">
      <c r="A14431" s="15">
        <v>14426</v>
      </c>
      <c r="BP14431">
        <v>0.785016344896646</v>
      </c>
      <c r="BQ14431">
        <v>11220.3963175347</v>
      </c>
      <c r="BR14431">
        <v>1.33120963335386</v>
      </c>
      <c r="BS14431">
        <v>78848.4610350818</v>
      </c>
      <c r="BW14431" s="29">
        <v>14426</v>
      </c>
      <c r="BX14431">
        <f t="shared" si="764"/>
        <v>1</v>
      </c>
      <c r="BY14431">
        <f t="shared" si="765"/>
        <v>1</v>
      </c>
    </row>
    <row r="14432" spans="1:77">
      <c r="A14432" s="15">
        <v>14427</v>
      </c>
      <c r="BP14432">
        <v>0.793338862168218</v>
      </c>
      <c r="BQ14432">
        <v>14879.3909104914</v>
      </c>
      <c r="BR14432">
        <v>1.37272599606485</v>
      </c>
      <c r="BS14432">
        <v>106782.226253343</v>
      </c>
      <c r="BW14432" s="29">
        <v>14427</v>
      </c>
      <c r="BX14432">
        <f t="shared" si="764"/>
        <v>1</v>
      </c>
      <c r="BY14432">
        <f t="shared" si="765"/>
        <v>1</v>
      </c>
    </row>
    <row r="14433" spans="1:77">
      <c r="A14433" s="15">
        <v>14428</v>
      </c>
      <c r="BP14433">
        <v>0.816882996026875</v>
      </c>
      <c r="BQ14433">
        <v>12655.1957797734</v>
      </c>
      <c r="BR14433">
        <v>1.42345902313406</v>
      </c>
      <c r="BS14433">
        <v>82210.0992077798</v>
      </c>
      <c r="BW14433" s="29">
        <v>14428</v>
      </c>
      <c r="BX14433">
        <f t="shared" si="764"/>
        <v>1</v>
      </c>
      <c r="BY14433">
        <f t="shared" si="765"/>
        <v>1</v>
      </c>
    </row>
    <row r="14434" spans="1:77">
      <c r="A14434" s="15">
        <v>14429</v>
      </c>
      <c r="BP14434">
        <v>0.82879892567632</v>
      </c>
      <c r="BQ14434">
        <v>14089.9827409462</v>
      </c>
      <c r="BR14434">
        <v>1.45283437672466</v>
      </c>
      <c r="BS14434">
        <v>84345.7787928741</v>
      </c>
      <c r="BW14434" s="29">
        <v>14429</v>
      </c>
      <c r="BX14434">
        <f t="shared" si="764"/>
        <v>1</v>
      </c>
      <c r="BY14434">
        <f t="shared" si="765"/>
        <v>1</v>
      </c>
    </row>
    <row r="14435" spans="1:77">
      <c r="A14435" s="15">
        <v>14430</v>
      </c>
      <c r="BP14435">
        <v>0.796101730407641</v>
      </c>
      <c r="BQ14435">
        <v>14128.7400691878</v>
      </c>
      <c r="BR14435">
        <v>1.37281588800078</v>
      </c>
      <c r="BS14435">
        <v>82191.6775609517</v>
      </c>
      <c r="BW14435" s="29">
        <v>14430</v>
      </c>
      <c r="BX14435">
        <f t="shared" si="764"/>
        <v>1</v>
      </c>
      <c r="BY14435">
        <f t="shared" si="765"/>
        <v>1</v>
      </c>
    </row>
    <row r="14436" spans="1:77">
      <c r="A14436" s="15">
        <v>14431</v>
      </c>
      <c r="BP14436">
        <v>0.765826951191334</v>
      </c>
      <c r="BQ14436">
        <v>15046.1065243708</v>
      </c>
      <c r="BR14436">
        <v>1.3096771554049</v>
      </c>
      <c r="BS14436">
        <v>80587.2258875561</v>
      </c>
      <c r="BW14436" s="29">
        <v>14431</v>
      </c>
      <c r="BX14436">
        <f t="shared" si="764"/>
        <v>1</v>
      </c>
      <c r="BY14436">
        <f t="shared" si="765"/>
        <v>1</v>
      </c>
    </row>
    <row r="14437" spans="1:77">
      <c r="A14437" s="15">
        <v>14432</v>
      </c>
      <c r="BP14437">
        <v>0.829747651413929</v>
      </c>
      <c r="BQ14437">
        <v>18575.5531801417</v>
      </c>
      <c r="BR14437">
        <v>1.43573711658182</v>
      </c>
      <c r="BS14437">
        <v>90846.5777907812</v>
      </c>
      <c r="BW14437" s="29">
        <v>14432</v>
      </c>
      <c r="BX14437">
        <f t="shared" si="764"/>
        <v>1</v>
      </c>
      <c r="BY14437">
        <f t="shared" si="765"/>
        <v>1</v>
      </c>
    </row>
    <row r="14438" spans="1:77">
      <c r="A14438" s="15">
        <v>14433</v>
      </c>
      <c r="BP14438">
        <v>0.80631590117774</v>
      </c>
      <c r="BQ14438">
        <v>15527.3381282676</v>
      </c>
      <c r="BR14438">
        <v>1.3958427500597</v>
      </c>
      <c r="BS14438">
        <v>82513.0448083042</v>
      </c>
      <c r="BW14438" s="29">
        <v>14433</v>
      </c>
      <c r="BX14438">
        <f t="shared" si="764"/>
        <v>1</v>
      </c>
      <c r="BY14438">
        <f t="shared" si="765"/>
        <v>1</v>
      </c>
    </row>
    <row r="14439" spans="1:77">
      <c r="A14439" s="15">
        <v>14434</v>
      </c>
      <c r="BP14439">
        <v>0.817182432903083</v>
      </c>
      <c r="BQ14439">
        <v>14401.424249648</v>
      </c>
      <c r="BR14439">
        <v>1.40185803264379</v>
      </c>
      <c r="BS14439">
        <v>105735.032938193</v>
      </c>
      <c r="BW14439" s="29">
        <v>14434</v>
      </c>
      <c r="BX14439">
        <f t="shared" si="764"/>
        <v>1</v>
      </c>
      <c r="BY14439">
        <f t="shared" si="765"/>
        <v>1</v>
      </c>
    </row>
    <row r="14440" spans="1:77">
      <c r="A14440" s="15">
        <v>14435</v>
      </c>
      <c r="BP14440">
        <v>0.801118919131283</v>
      </c>
      <c r="BQ14440">
        <v>13842.6198884168</v>
      </c>
      <c r="BR14440">
        <v>1.38550650336533</v>
      </c>
      <c r="BS14440">
        <v>80480.4581780297</v>
      </c>
      <c r="BW14440" s="29">
        <v>14435</v>
      </c>
      <c r="BX14440">
        <f t="shared" si="764"/>
        <v>1</v>
      </c>
      <c r="BY14440">
        <f t="shared" si="765"/>
        <v>1</v>
      </c>
    </row>
    <row r="14441" spans="1:77">
      <c r="A14441" s="15">
        <v>14436</v>
      </c>
      <c r="BP14441">
        <v>0.734379454698089</v>
      </c>
      <c r="BQ14441">
        <v>13336.0251674938</v>
      </c>
      <c r="BR14441">
        <v>1.24890769768621</v>
      </c>
      <c r="BS14441">
        <v>80847.7961297553</v>
      </c>
      <c r="BW14441" s="29">
        <v>14436</v>
      </c>
      <c r="BX14441">
        <f t="shared" si="764"/>
        <v>1</v>
      </c>
      <c r="BY14441">
        <f t="shared" si="765"/>
        <v>1</v>
      </c>
    </row>
    <row r="14442" spans="1:77">
      <c r="A14442" s="15">
        <v>14437</v>
      </c>
      <c r="BP14442">
        <v>0.81030372873433</v>
      </c>
      <c r="BQ14442">
        <v>14640.1449413323</v>
      </c>
      <c r="BR14442">
        <v>1.39642643310972</v>
      </c>
      <c r="BS14442">
        <v>80878.3613070108</v>
      </c>
      <c r="BW14442" s="29">
        <v>14437</v>
      </c>
      <c r="BX14442">
        <f t="shared" si="764"/>
        <v>1</v>
      </c>
      <c r="BY14442">
        <f t="shared" si="765"/>
        <v>1</v>
      </c>
    </row>
    <row r="14443" spans="1:77">
      <c r="A14443" s="15">
        <v>14438</v>
      </c>
      <c r="BP14443">
        <v>0.760440310310112</v>
      </c>
      <c r="BQ14443">
        <v>16473.656195395</v>
      </c>
      <c r="BR14443">
        <v>1.29129809217716</v>
      </c>
      <c r="BS14443">
        <v>82605.8468999175</v>
      </c>
      <c r="BW14443" s="29">
        <v>14438</v>
      </c>
      <c r="BX14443">
        <f t="shared" si="764"/>
        <v>1</v>
      </c>
      <c r="BY14443">
        <f t="shared" si="765"/>
        <v>1</v>
      </c>
    </row>
    <row r="14444" spans="1:77">
      <c r="A14444" s="15">
        <v>14439</v>
      </c>
      <c r="BP14444">
        <v>0.822678416503553</v>
      </c>
      <c r="BQ14444">
        <v>17736.1279655103</v>
      </c>
      <c r="BR14444">
        <v>1.43426232145334</v>
      </c>
      <c r="BS14444">
        <v>84533.6002989803</v>
      </c>
      <c r="BW14444" s="29">
        <v>14439</v>
      </c>
      <c r="BX14444">
        <f t="shared" si="764"/>
        <v>1</v>
      </c>
      <c r="BY14444">
        <f t="shared" si="765"/>
        <v>1</v>
      </c>
    </row>
    <row r="14445" spans="1:77">
      <c r="A14445" s="15">
        <v>14440</v>
      </c>
      <c r="BP14445">
        <v>0.804091915363027</v>
      </c>
      <c r="BQ14445">
        <v>12988.4573204761</v>
      </c>
      <c r="BR14445">
        <v>1.37421517465375</v>
      </c>
      <c r="BS14445">
        <v>78371.4709088882</v>
      </c>
      <c r="BW14445" s="29">
        <v>14440</v>
      </c>
      <c r="BX14445">
        <f t="shared" si="764"/>
        <v>1</v>
      </c>
      <c r="BY14445">
        <f t="shared" si="765"/>
        <v>1</v>
      </c>
    </row>
    <row r="14446" spans="1:77">
      <c r="A14446" s="15">
        <v>14441</v>
      </c>
      <c r="BP14446">
        <v>0.804740543479792</v>
      </c>
      <c r="BQ14446">
        <v>15201.3705645107</v>
      </c>
      <c r="BR14446">
        <v>1.34420582647991</v>
      </c>
      <c r="BS14446">
        <v>82688.0060021933</v>
      </c>
      <c r="BW14446" s="29">
        <v>14441</v>
      </c>
      <c r="BX14446">
        <f t="shared" si="764"/>
        <v>1</v>
      </c>
      <c r="BY14446">
        <f t="shared" si="765"/>
        <v>1</v>
      </c>
    </row>
    <row r="14447" spans="1:77">
      <c r="A14447" s="15">
        <v>14442</v>
      </c>
      <c r="BP14447">
        <v>0.791721866852255</v>
      </c>
      <c r="BQ14447">
        <v>15047.5169631106</v>
      </c>
      <c r="BR14447">
        <v>1.35715892136932</v>
      </c>
      <c r="BS14447">
        <v>103283.985324369</v>
      </c>
      <c r="BW14447" s="29">
        <v>14442</v>
      </c>
      <c r="BX14447">
        <f t="shared" si="764"/>
        <v>1</v>
      </c>
      <c r="BY14447">
        <f t="shared" si="765"/>
        <v>1</v>
      </c>
    </row>
    <row r="14448" spans="1:77">
      <c r="A14448" s="15">
        <v>14443</v>
      </c>
      <c r="BP14448">
        <v>0.828995143932629</v>
      </c>
      <c r="BQ14448">
        <v>18672.0917616986</v>
      </c>
      <c r="BR14448">
        <v>1.4375663536067</v>
      </c>
      <c r="BS14448">
        <v>92279.6352661038</v>
      </c>
      <c r="BW14448" s="29">
        <v>14443</v>
      </c>
      <c r="BX14448">
        <f t="shared" si="764"/>
        <v>1</v>
      </c>
      <c r="BY14448">
        <f t="shared" si="765"/>
        <v>1</v>
      </c>
    </row>
    <row r="14449" spans="1:77">
      <c r="A14449" s="15">
        <v>14444</v>
      </c>
      <c r="BP14449">
        <v>0.876180450292221</v>
      </c>
      <c r="BQ14449">
        <v>14998.2562375299</v>
      </c>
      <c r="BR14449">
        <v>1.50577515671856</v>
      </c>
      <c r="BS14449">
        <v>83834.0605049828</v>
      </c>
      <c r="BW14449" s="29">
        <v>14444</v>
      </c>
      <c r="BX14449">
        <f t="shared" si="764"/>
        <v>1</v>
      </c>
      <c r="BY14449">
        <f t="shared" si="765"/>
        <v>1</v>
      </c>
    </row>
    <row r="14450" spans="1:77">
      <c r="A14450" s="15">
        <v>14445</v>
      </c>
      <c r="BP14450">
        <v>0.772692888516149</v>
      </c>
      <c r="BQ14450">
        <v>22340.1606921704</v>
      </c>
      <c r="BR14450">
        <v>1.31988723927472</v>
      </c>
      <c r="BS14450">
        <v>113856.358910043</v>
      </c>
      <c r="BW14450" s="29">
        <v>14445</v>
      </c>
      <c r="BX14450">
        <f t="shared" si="764"/>
        <v>1</v>
      </c>
      <c r="BY14450">
        <f t="shared" si="765"/>
        <v>1</v>
      </c>
    </row>
    <row r="14451" spans="1:77">
      <c r="A14451" s="15">
        <v>14446</v>
      </c>
      <c r="BP14451">
        <v>0.82979344072371</v>
      </c>
      <c r="BQ14451">
        <v>16071.4668841823</v>
      </c>
      <c r="BR14451">
        <v>1.45413396210817</v>
      </c>
      <c r="BS14451">
        <v>86970.9172880418</v>
      </c>
      <c r="BW14451" s="29">
        <v>14446</v>
      </c>
      <c r="BX14451">
        <f t="shared" si="764"/>
        <v>1</v>
      </c>
      <c r="BY14451">
        <f t="shared" si="765"/>
        <v>1</v>
      </c>
    </row>
    <row r="14452" spans="1:77">
      <c r="A14452" s="15">
        <v>14447</v>
      </c>
      <c r="BP14452">
        <v>0.816234747260553</v>
      </c>
      <c r="BQ14452">
        <v>18036.8498258104</v>
      </c>
      <c r="BR14452">
        <v>1.41674476622715</v>
      </c>
      <c r="BS14452">
        <v>112857.129787145</v>
      </c>
      <c r="BW14452" s="29">
        <v>14447</v>
      </c>
      <c r="BX14452">
        <f t="shared" si="764"/>
        <v>1</v>
      </c>
      <c r="BY14452">
        <f t="shared" si="765"/>
        <v>1</v>
      </c>
    </row>
    <row r="14453" spans="1:77">
      <c r="A14453" s="15">
        <v>14448</v>
      </c>
      <c r="BP14453">
        <v>0.785145767467481</v>
      </c>
      <c r="BQ14453">
        <v>12303.0856973014</v>
      </c>
      <c r="BR14453">
        <v>1.31903143823652</v>
      </c>
      <c r="BS14453">
        <v>80271.4296433659</v>
      </c>
      <c r="BW14453" s="29">
        <v>14448</v>
      </c>
      <c r="BX14453">
        <f t="shared" si="764"/>
        <v>1</v>
      </c>
      <c r="BY14453">
        <f t="shared" si="765"/>
        <v>1</v>
      </c>
    </row>
    <row r="14454" spans="1:77">
      <c r="A14454" s="15">
        <v>14449</v>
      </c>
      <c r="BP14454">
        <v>0.807553082387627</v>
      </c>
      <c r="BQ14454">
        <v>12874.4154852285</v>
      </c>
      <c r="BR14454">
        <v>1.39324047994746</v>
      </c>
      <c r="BS14454">
        <v>101839.797973235</v>
      </c>
      <c r="BW14454" s="29">
        <v>14449</v>
      </c>
      <c r="BX14454">
        <f t="shared" si="764"/>
        <v>1</v>
      </c>
      <c r="BY14454">
        <f t="shared" si="765"/>
        <v>1</v>
      </c>
    </row>
    <row r="14455" spans="1:77">
      <c r="A14455" s="15">
        <v>14450</v>
      </c>
      <c r="BP14455">
        <v>0.782386349207049</v>
      </c>
      <c r="BQ14455">
        <v>12664.5140424661</v>
      </c>
      <c r="BR14455">
        <v>1.34085633190868</v>
      </c>
      <c r="BS14455">
        <v>103336.284859487</v>
      </c>
      <c r="BW14455" s="29">
        <v>14450</v>
      </c>
      <c r="BX14455">
        <f t="shared" si="764"/>
        <v>1</v>
      </c>
      <c r="BY14455">
        <f t="shared" si="765"/>
        <v>1</v>
      </c>
    </row>
    <row r="14456" spans="1:77">
      <c r="A14456" s="15">
        <v>14451</v>
      </c>
      <c r="BP14456">
        <v>0.812118331740216</v>
      </c>
      <c r="BQ14456">
        <v>13084.0735786288</v>
      </c>
      <c r="BR14456">
        <v>1.4143560854474</v>
      </c>
      <c r="BS14456">
        <v>81718.9941001451</v>
      </c>
      <c r="BW14456" s="29">
        <v>14451</v>
      </c>
      <c r="BX14456">
        <f t="shared" si="764"/>
        <v>1</v>
      </c>
      <c r="BY14456">
        <f t="shared" si="765"/>
        <v>1</v>
      </c>
    </row>
    <row r="14457" spans="1:77">
      <c r="A14457" s="15">
        <v>14452</v>
      </c>
      <c r="BP14457">
        <v>0.746043782362917</v>
      </c>
      <c r="BQ14457">
        <v>18011.286374051</v>
      </c>
      <c r="BR14457">
        <v>1.28458500950585</v>
      </c>
      <c r="BS14457">
        <v>114422.811395369</v>
      </c>
      <c r="BW14457" s="29">
        <v>14452</v>
      </c>
      <c r="BX14457">
        <f t="shared" si="764"/>
        <v>1</v>
      </c>
      <c r="BY14457">
        <f t="shared" si="765"/>
        <v>1</v>
      </c>
    </row>
    <row r="14458" spans="1:77">
      <c r="A14458" s="15">
        <v>14453</v>
      </c>
      <c r="BP14458">
        <v>0.763459317255904</v>
      </c>
      <c r="BQ14458">
        <v>12760.6216204239</v>
      </c>
      <c r="BR14458">
        <v>1.31608588478379</v>
      </c>
      <c r="BS14458">
        <v>104394.002207202</v>
      </c>
      <c r="BW14458" s="29">
        <v>14453</v>
      </c>
      <c r="BX14458">
        <f t="shared" si="764"/>
        <v>1</v>
      </c>
      <c r="BY14458">
        <f t="shared" si="765"/>
        <v>1</v>
      </c>
    </row>
    <row r="14459" spans="1:77">
      <c r="A14459" s="15">
        <v>14454</v>
      </c>
      <c r="BP14459">
        <v>0.789121170003342</v>
      </c>
      <c r="BQ14459">
        <v>13880.5949874487</v>
      </c>
      <c r="BR14459">
        <v>1.34532842226444</v>
      </c>
      <c r="BS14459">
        <v>82705.8382570361</v>
      </c>
      <c r="BW14459" s="29">
        <v>14454</v>
      </c>
      <c r="BX14459">
        <f t="shared" si="764"/>
        <v>1</v>
      </c>
      <c r="BY14459">
        <f t="shared" si="765"/>
        <v>1</v>
      </c>
    </row>
    <row r="14460" spans="1:77">
      <c r="A14460" s="15">
        <v>14455</v>
      </c>
      <c r="BP14460">
        <v>0.81232539065513</v>
      </c>
      <c r="BQ14460">
        <v>12331.5107955687</v>
      </c>
      <c r="BR14460">
        <v>1.41766745844674</v>
      </c>
      <c r="BS14460">
        <v>79440.1617998067</v>
      </c>
      <c r="BW14460" s="29">
        <v>14455</v>
      </c>
      <c r="BX14460">
        <f t="shared" si="764"/>
        <v>1</v>
      </c>
      <c r="BY14460">
        <f t="shared" si="765"/>
        <v>1</v>
      </c>
    </row>
    <row r="14461" spans="1:77">
      <c r="A14461" s="15">
        <v>14456</v>
      </c>
      <c r="BP14461">
        <v>0.799213535093779</v>
      </c>
      <c r="BQ14461">
        <v>16184.4943117295</v>
      </c>
      <c r="BR14461">
        <v>1.36668872565778</v>
      </c>
      <c r="BS14461">
        <v>86300.2141552796</v>
      </c>
      <c r="BW14461" s="29">
        <v>14456</v>
      </c>
      <c r="BX14461">
        <f t="shared" si="764"/>
        <v>1</v>
      </c>
      <c r="BY14461">
        <f t="shared" si="765"/>
        <v>1</v>
      </c>
    </row>
    <row r="14462" spans="1:77">
      <c r="A14462" s="15">
        <v>14457</v>
      </c>
      <c r="BP14462">
        <v>0.822295003528697</v>
      </c>
      <c r="BQ14462">
        <v>17950.1303342039</v>
      </c>
      <c r="BR14462">
        <v>1.39787090657637</v>
      </c>
      <c r="BS14462">
        <v>85821.257540397</v>
      </c>
      <c r="BW14462" s="29">
        <v>14457</v>
      </c>
      <c r="BX14462">
        <f t="shared" si="764"/>
        <v>1</v>
      </c>
      <c r="BY14462">
        <f t="shared" si="765"/>
        <v>1</v>
      </c>
    </row>
    <row r="14463" spans="1:77">
      <c r="A14463" s="15">
        <v>14458</v>
      </c>
      <c r="BP14463">
        <v>0.808394093088294</v>
      </c>
      <c r="BQ14463">
        <v>12588.2689420928</v>
      </c>
      <c r="BR14463">
        <v>1.40309423965938</v>
      </c>
      <c r="BS14463">
        <v>81525.1950815888</v>
      </c>
      <c r="BW14463" s="29">
        <v>14458</v>
      </c>
      <c r="BX14463">
        <f t="shared" si="764"/>
        <v>1</v>
      </c>
      <c r="BY14463">
        <f t="shared" si="765"/>
        <v>1</v>
      </c>
    </row>
    <row r="14464" spans="1:77">
      <c r="A14464" s="15">
        <v>14459</v>
      </c>
      <c r="BP14464">
        <v>0.821411915657321</v>
      </c>
      <c r="BQ14464">
        <v>14594.4846543112</v>
      </c>
      <c r="BR14464">
        <v>1.40932450009598</v>
      </c>
      <c r="BS14464">
        <v>82097.6215599341</v>
      </c>
      <c r="BW14464" s="29">
        <v>14459</v>
      </c>
      <c r="BX14464">
        <f t="shared" si="764"/>
        <v>1</v>
      </c>
      <c r="BY14464">
        <f t="shared" si="765"/>
        <v>1</v>
      </c>
    </row>
    <row r="14465" spans="1:77">
      <c r="A14465" s="15">
        <v>14460</v>
      </c>
      <c r="BP14465">
        <v>0.848563385020835</v>
      </c>
      <c r="BQ14465">
        <v>13156.6638746268</v>
      </c>
      <c r="BR14465">
        <v>1.45355962445559</v>
      </c>
      <c r="BS14465">
        <v>80586.5528615385</v>
      </c>
      <c r="BW14465" s="29">
        <v>14460</v>
      </c>
      <c r="BX14465">
        <f t="shared" si="764"/>
        <v>1</v>
      </c>
      <c r="BY14465">
        <f t="shared" si="765"/>
        <v>1</v>
      </c>
    </row>
    <row r="14466" spans="1:77">
      <c r="A14466" s="15">
        <v>14461</v>
      </c>
      <c r="BP14466">
        <v>0.797747555282958</v>
      </c>
      <c r="BQ14466">
        <v>17304.2636813759</v>
      </c>
      <c r="BR14466">
        <v>1.39860589897245</v>
      </c>
      <c r="BS14466">
        <v>110814.668082515</v>
      </c>
      <c r="BW14466" s="29">
        <v>14461</v>
      </c>
      <c r="BX14466">
        <f t="shared" si="764"/>
        <v>1</v>
      </c>
      <c r="BY14466">
        <f t="shared" si="765"/>
        <v>1</v>
      </c>
    </row>
    <row r="14467" spans="1:77">
      <c r="A14467" s="15">
        <v>14462</v>
      </c>
      <c r="BP14467">
        <v>0.83382838946721</v>
      </c>
      <c r="BQ14467">
        <v>16282.612326771</v>
      </c>
      <c r="BR14467">
        <v>1.43407837139602</v>
      </c>
      <c r="BS14467">
        <v>87271.4069097374</v>
      </c>
      <c r="BW14467" s="29">
        <v>14462</v>
      </c>
      <c r="BX14467">
        <f t="shared" si="764"/>
        <v>1</v>
      </c>
      <c r="BY14467">
        <f t="shared" si="765"/>
        <v>1</v>
      </c>
    </row>
    <row r="14468" spans="1:77">
      <c r="A14468" s="15">
        <v>14463</v>
      </c>
      <c r="BP14468">
        <v>0.856245813961361</v>
      </c>
      <c r="BQ14468">
        <v>11451.8573528546</v>
      </c>
      <c r="BR14468">
        <v>1.48327045199823</v>
      </c>
      <c r="BS14468">
        <v>78195.5196543866</v>
      </c>
      <c r="BW14468" s="29">
        <v>14463</v>
      </c>
      <c r="BX14468">
        <f t="shared" si="764"/>
        <v>1</v>
      </c>
      <c r="BY14468">
        <f t="shared" si="765"/>
        <v>1</v>
      </c>
    </row>
    <row r="14469" spans="1:77">
      <c r="A14469" s="15">
        <v>14464</v>
      </c>
      <c r="BP14469">
        <v>0.831002685051151</v>
      </c>
      <c r="BQ14469">
        <v>14677.9384566831</v>
      </c>
      <c r="BR14469">
        <v>1.43518505174097</v>
      </c>
      <c r="BS14469">
        <v>84117.9262677816</v>
      </c>
      <c r="BW14469" s="29">
        <v>14464</v>
      </c>
      <c r="BX14469">
        <f t="shared" si="764"/>
        <v>1</v>
      </c>
      <c r="BY14469">
        <f t="shared" si="765"/>
        <v>1</v>
      </c>
    </row>
    <row r="14470" spans="1:77">
      <c r="A14470" s="15">
        <v>14465</v>
      </c>
      <c r="BP14470">
        <v>0.773362886088159</v>
      </c>
      <c r="BQ14470">
        <v>13407.9332948495</v>
      </c>
      <c r="BR14470">
        <v>1.31353731038918</v>
      </c>
      <c r="BS14470">
        <v>82762.0272510494</v>
      </c>
      <c r="BW14470" s="29">
        <v>14465</v>
      </c>
      <c r="BX14470">
        <f t="shared" si="764"/>
        <v>1</v>
      </c>
      <c r="BY14470">
        <f t="shared" si="765"/>
        <v>1</v>
      </c>
    </row>
    <row r="14471" spans="1:77">
      <c r="A14471" s="15">
        <v>14466</v>
      </c>
      <c r="BP14471">
        <v>0.816157083800767</v>
      </c>
      <c r="BQ14471">
        <v>17416.2027074638</v>
      </c>
      <c r="BR14471">
        <v>1.40101760578559</v>
      </c>
      <c r="BS14471">
        <v>87406.8019924989</v>
      </c>
      <c r="BW14471" s="29">
        <v>14466</v>
      </c>
      <c r="BX14471">
        <f t="shared" ref="BX14471:BX14534" si="766">IF(BU14471=MAX($BU14471:$BV14471),1,0)</f>
        <v>1</v>
      </c>
      <c r="BY14471">
        <f t="shared" ref="BY14471:BY14534" si="767">IF(BV14471=MAX($BU14471:$BV14471),1,0)</f>
        <v>1</v>
      </c>
    </row>
    <row r="14472" spans="1:77">
      <c r="A14472" s="15">
        <v>14467</v>
      </c>
      <c r="BP14472">
        <v>0.889278896575604</v>
      </c>
      <c r="BQ14472">
        <v>13531.709454264</v>
      </c>
      <c r="BR14472">
        <v>1.54173185047977</v>
      </c>
      <c r="BS14472">
        <v>80512.5981359896</v>
      </c>
      <c r="BW14472" s="29">
        <v>14467</v>
      </c>
      <c r="BX14472">
        <f t="shared" si="766"/>
        <v>1</v>
      </c>
      <c r="BY14472">
        <f t="shared" si="767"/>
        <v>1</v>
      </c>
    </row>
    <row r="14473" spans="1:77">
      <c r="A14473" s="15">
        <v>14468</v>
      </c>
      <c r="BP14473">
        <v>0.823105543835944</v>
      </c>
      <c r="BQ14473">
        <v>12289.8582440518</v>
      </c>
      <c r="BR14473">
        <v>1.42825469120667</v>
      </c>
      <c r="BS14473">
        <v>100529.632871418</v>
      </c>
      <c r="BW14473" s="29">
        <v>14468</v>
      </c>
      <c r="BX14473">
        <f t="shared" si="766"/>
        <v>1</v>
      </c>
      <c r="BY14473">
        <f t="shared" si="767"/>
        <v>1</v>
      </c>
    </row>
    <row r="14474" spans="1:77">
      <c r="A14474" s="15">
        <v>14469</v>
      </c>
      <c r="BP14474">
        <v>0.85885177253829</v>
      </c>
      <c r="BQ14474">
        <v>19609.5676518402</v>
      </c>
      <c r="BR14474">
        <v>1.49442674488639</v>
      </c>
      <c r="BS14474">
        <v>90872.2116820114</v>
      </c>
      <c r="BW14474" s="29">
        <v>14469</v>
      </c>
      <c r="BX14474">
        <f t="shared" si="766"/>
        <v>1</v>
      </c>
      <c r="BY14474">
        <f t="shared" si="767"/>
        <v>1</v>
      </c>
    </row>
    <row r="14475" spans="1:77">
      <c r="A14475" s="15">
        <v>14470</v>
      </c>
      <c r="BP14475">
        <v>0.855406851963553</v>
      </c>
      <c r="BQ14475">
        <v>14975.9479688428</v>
      </c>
      <c r="BR14475">
        <v>1.47952267764381</v>
      </c>
      <c r="BS14475">
        <v>79903.4784448603</v>
      </c>
      <c r="BW14475" s="29">
        <v>14470</v>
      </c>
      <c r="BX14475">
        <f t="shared" si="766"/>
        <v>1</v>
      </c>
      <c r="BY14475">
        <f t="shared" si="767"/>
        <v>1</v>
      </c>
    </row>
    <row r="14476" spans="1:77">
      <c r="A14476" s="15">
        <v>14471</v>
      </c>
      <c r="BP14476">
        <v>0.809441959326434</v>
      </c>
      <c r="BQ14476">
        <v>20542.8793419527</v>
      </c>
      <c r="BR14476">
        <v>1.39570344012834</v>
      </c>
      <c r="BS14476">
        <v>90104.2156070483</v>
      </c>
      <c r="BW14476" s="29">
        <v>14471</v>
      </c>
      <c r="BX14476">
        <f t="shared" si="766"/>
        <v>1</v>
      </c>
      <c r="BY14476">
        <f t="shared" si="767"/>
        <v>1</v>
      </c>
    </row>
    <row r="14477" spans="1:77">
      <c r="A14477" s="15">
        <v>14472</v>
      </c>
      <c r="BP14477">
        <v>0.797132382762108</v>
      </c>
      <c r="BQ14477">
        <v>12128.7941965207</v>
      </c>
      <c r="BR14477">
        <v>1.38544621677733</v>
      </c>
      <c r="BS14477">
        <v>79735.0607341297</v>
      </c>
      <c r="BW14477" s="29">
        <v>14472</v>
      </c>
      <c r="BX14477">
        <f t="shared" si="766"/>
        <v>1</v>
      </c>
      <c r="BY14477">
        <f t="shared" si="767"/>
        <v>1</v>
      </c>
    </row>
    <row r="14478" spans="1:77">
      <c r="A14478" s="15">
        <v>14473</v>
      </c>
      <c r="BP14478">
        <v>0.783803501192627</v>
      </c>
      <c r="BQ14478">
        <v>10893.6611458877</v>
      </c>
      <c r="BR14478">
        <v>1.35588430494313</v>
      </c>
      <c r="BS14478">
        <v>78181.6430957723</v>
      </c>
      <c r="BW14478" s="29">
        <v>14473</v>
      </c>
      <c r="BX14478">
        <f t="shared" si="766"/>
        <v>1</v>
      </c>
      <c r="BY14478">
        <f t="shared" si="767"/>
        <v>1</v>
      </c>
    </row>
    <row r="14479" spans="1:77">
      <c r="A14479" s="15">
        <v>14474</v>
      </c>
      <c r="BP14479">
        <v>0.771756057126534</v>
      </c>
      <c r="BQ14479">
        <v>14494.97703761</v>
      </c>
      <c r="BR14479">
        <v>1.28486258023549</v>
      </c>
      <c r="BS14479">
        <v>79465.9020966744</v>
      </c>
      <c r="BW14479" s="29">
        <v>14474</v>
      </c>
      <c r="BX14479">
        <f t="shared" si="766"/>
        <v>1</v>
      </c>
      <c r="BY14479">
        <f t="shared" si="767"/>
        <v>1</v>
      </c>
    </row>
    <row r="14480" spans="1:77">
      <c r="A14480" s="15">
        <v>14475</v>
      </c>
      <c r="BP14480">
        <v>0.788844961089938</v>
      </c>
      <c r="BQ14480">
        <v>14081.897943246</v>
      </c>
      <c r="BR14480">
        <v>1.34221894758617</v>
      </c>
      <c r="BS14480">
        <v>80406.3957978879</v>
      </c>
      <c r="BW14480" s="29">
        <v>14475</v>
      </c>
      <c r="BX14480">
        <f t="shared" si="766"/>
        <v>1</v>
      </c>
      <c r="BY14480">
        <f t="shared" si="767"/>
        <v>1</v>
      </c>
    </row>
    <row r="14481" spans="1:77">
      <c r="A14481" s="15">
        <v>14476</v>
      </c>
      <c r="BP14481">
        <v>0.802832763018587</v>
      </c>
      <c r="BQ14481">
        <v>13593.3822691554</v>
      </c>
      <c r="BR14481">
        <v>1.39367484490248</v>
      </c>
      <c r="BS14481">
        <v>83071.147016367</v>
      </c>
      <c r="BW14481" s="29">
        <v>14476</v>
      </c>
      <c r="BX14481">
        <f t="shared" si="766"/>
        <v>1</v>
      </c>
      <c r="BY14481">
        <f t="shared" si="767"/>
        <v>1</v>
      </c>
    </row>
    <row r="14482" spans="1:77">
      <c r="A14482" s="15">
        <v>14477</v>
      </c>
      <c r="BP14482">
        <v>0.829394645370115</v>
      </c>
      <c r="BQ14482">
        <v>10831.8934280217</v>
      </c>
      <c r="BR14482">
        <v>1.41310831136075</v>
      </c>
      <c r="BS14482">
        <v>76698.2279302212</v>
      </c>
      <c r="BW14482" s="29">
        <v>14477</v>
      </c>
      <c r="BX14482">
        <f t="shared" si="766"/>
        <v>1</v>
      </c>
      <c r="BY14482">
        <f t="shared" si="767"/>
        <v>1</v>
      </c>
    </row>
    <row r="14483" spans="1:77">
      <c r="A14483" s="15">
        <v>14478</v>
      </c>
      <c r="BP14483">
        <v>0.848236504848615</v>
      </c>
      <c r="BQ14483">
        <v>15320.3326639815</v>
      </c>
      <c r="BR14483">
        <v>1.45828337374828</v>
      </c>
      <c r="BS14483">
        <v>83647.3417078094</v>
      </c>
      <c r="BW14483" s="29">
        <v>14478</v>
      </c>
      <c r="BX14483">
        <f t="shared" si="766"/>
        <v>1</v>
      </c>
      <c r="BY14483">
        <f t="shared" si="767"/>
        <v>1</v>
      </c>
    </row>
    <row r="14484" spans="1:77">
      <c r="A14484" s="15">
        <v>14479</v>
      </c>
      <c r="BP14484">
        <v>0.767516443163189</v>
      </c>
      <c r="BQ14484">
        <v>12843.9420654717</v>
      </c>
      <c r="BR14484">
        <v>1.32214981677384</v>
      </c>
      <c r="BS14484">
        <v>80674.9150019066</v>
      </c>
      <c r="BW14484" s="29">
        <v>14479</v>
      </c>
      <c r="BX14484">
        <f t="shared" si="766"/>
        <v>1</v>
      </c>
      <c r="BY14484">
        <f t="shared" si="767"/>
        <v>1</v>
      </c>
    </row>
    <row r="14485" spans="1:77">
      <c r="A14485" s="15">
        <v>14480</v>
      </c>
      <c r="BP14485">
        <v>0.862637541249662</v>
      </c>
      <c r="BQ14485">
        <v>14605.2585673065</v>
      </c>
      <c r="BR14485">
        <v>1.51165681351175</v>
      </c>
      <c r="BS14485">
        <v>83587.5507343516</v>
      </c>
      <c r="BW14485" s="29">
        <v>14480</v>
      </c>
      <c r="BX14485">
        <f t="shared" si="766"/>
        <v>1</v>
      </c>
      <c r="BY14485">
        <f t="shared" si="767"/>
        <v>1</v>
      </c>
    </row>
    <row r="14486" spans="1:77">
      <c r="A14486" s="15">
        <v>14481</v>
      </c>
      <c r="BP14486">
        <v>0.807959468536097</v>
      </c>
      <c r="BQ14486">
        <v>13841.0523023619</v>
      </c>
      <c r="BR14486">
        <v>1.35517186107397</v>
      </c>
      <c r="BS14486">
        <v>81572.6954133747</v>
      </c>
      <c r="BW14486" s="29">
        <v>14481</v>
      </c>
      <c r="BX14486">
        <f t="shared" si="766"/>
        <v>1</v>
      </c>
      <c r="BY14486">
        <f t="shared" si="767"/>
        <v>1</v>
      </c>
    </row>
    <row r="14487" spans="1:77">
      <c r="A14487" s="15">
        <v>14482</v>
      </c>
      <c r="BP14487">
        <v>0.832237903386594</v>
      </c>
      <c r="BQ14487">
        <v>14486.4754415458</v>
      </c>
      <c r="BR14487">
        <v>1.42225921658455</v>
      </c>
      <c r="BS14487">
        <v>82556.8128934964</v>
      </c>
      <c r="BW14487" s="29">
        <v>14482</v>
      </c>
      <c r="BX14487">
        <f t="shared" si="766"/>
        <v>1</v>
      </c>
      <c r="BY14487">
        <f t="shared" si="767"/>
        <v>1</v>
      </c>
    </row>
    <row r="14488" spans="1:77">
      <c r="A14488" s="15">
        <v>14483</v>
      </c>
      <c r="BP14488">
        <v>0.766199319482274</v>
      </c>
      <c r="BQ14488">
        <v>14708.9015192558</v>
      </c>
      <c r="BR14488">
        <v>1.30755669043088</v>
      </c>
      <c r="BS14488">
        <v>82262.29112656</v>
      </c>
      <c r="BW14488" s="29">
        <v>14483</v>
      </c>
      <c r="BX14488">
        <f t="shared" si="766"/>
        <v>1</v>
      </c>
      <c r="BY14488">
        <f t="shared" si="767"/>
        <v>1</v>
      </c>
    </row>
    <row r="14489" spans="1:77">
      <c r="A14489" s="15">
        <v>14484</v>
      </c>
      <c r="BP14489">
        <v>0.80233265987856</v>
      </c>
      <c r="BQ14489">
        <v>16871.3708047875</v>
      </c>
      <c r="BR14489">
        <v>1.38181690360718</v>
      </c>
      <c r="BS14489">
        <v>86392.7903501194</v>
      </c>
      <c r="BW14489" s="29">
        <v>14484</v>
      </c>
      <c r="BX14489">
        <f t="shared" si="766"/>
        <v>1</v>
      </c>
      <c r="BY14489">
        <f t="shared" si="767"/>
        <v>1</v>
      </c>
    </row>
    <row r="14490" spans="1:77">
      <c r="A14490" s="15">
        <v>14485</v>
      </c>
      <c r="BP14490">
        <v>0.79211365460467</v>
      </c>
      <c r="BQ14490">
        <v>12842.8138257038</v>
      </c>
      <c r="BR14490">
        <v>1.35472236222868</v>
      </c>
      <c r="BS14490">
        <v>83202.0938259205</v>
      </c>
      <c r="BW14490" s="29">
        <v>14485</v>
      </c>
      <c r="BX14490">
        <f t="shared" si="766"/>
        <v>1</v>
      </c>
      <c r="BY14490">
        <f t="shared" si="767"/>
        <v>1</v>
      </c>
    </row>
    <row r="14491" spans="1:77">
      <c r="A14491" s="15">
        <v>14486</v>
      </c>
      <c r="BP14491">
        <v>0.810198429231367</v>
      </c>
      <c r="BQ14491">
        <v>12860.8093610245</v>
      </c>
      <c r="BR14491">
        <v>1.39414907910516</v>
      </c>
      <c r="BS14491">
        <v>80606.1011638066</v>
      </c>
      <c r="BW14491" s="29">
        <v>14486</v>
      </c>
      <c r="BX14491">
        <f t="shared" si="766"/>
        <v>1</v>
      </c>
      <c r="BY14491">
        <f t="shared" si="767"/>
        <v>1</v>
      </c>
    </row>
    <row r="14492" spans="1:77">
      <c r="A14492" s="15">
        <v>14487</v>
      </c>
      <c r="BP14492">
        <v>0.846386960838288</v>
      </c>
      <c r="BQ14492">
        <v>14587.8609974668</v>
      </c>
      <c r="BR14492">
        <v>1.46029948262936</v>
      </c>
      <c r="BS14492">
        <v>105451.661723352</v>
      </c>
      <c r="BW14492" s="29">
        <v>14487</v>
      </c>
      <c r="BX14492">
        <f t="shared" si="766"/>
        <v>1</v>
      </c>
      <c r="BY14492">
        <f t="shared" si="767"/>
        <v>1</v>
      </c>
    </row>
    <row r="14493" spans="1:77">
      <c r="A14493" s="15">
        <v>14488</v>
      </c>
      <c r="BP14493">
        <v>0.809726134277906</v>
      </c>
      <c r="BQ14493">
        <v>19102.6059421441</v>
      </c>
      <c r="BR14493">
        <v>1.39265352523638</v>
      </c>
      <c r="BS14493">
        <v>90544.6266282866</v>
      </c>
      <c r="BW14493" s="29">
        <v>14488</v>
      </c>
      <c r="BX14493">
        <f t="shared" si="766"/>
        <v>1</v>
      </c>
      <c r="BY14493">
        <f t="shared" si="767"/>
        <v>1</v>
      </c>
    </row>
    <row r="14494" spans="1:77">
      <c r="A14494" s="15">
        <v>14489</v>
      </c>
      <c r="BP14494">
        <v>0.757395698140922</v>
      </c>
      <c r="BQ14494">
        <v>13733.3393937237</v>
      </c>
      <c r="BR14494">
        <v>1.3056908190383</v>
      </c>
      <c r="BS14494">
        <v>81708.0439439654</v>
      </c>
      <c r="BW14494" s="29">
        <v>14489</v>
      </c>
      <c r="BX14494">
        <f t="shared" si="766"/>
        <v>1</v>
      </c>
      <c r="BY14494">
        <f t="shared" si="767"/>
        <v>1</v>
      </c>
    </row>
    <row r="14495" spans="1:77">
      <c r="A14495" s="15">
        <v>14490</v>
      </c>
      <c r="BP14495">
        <v>0.762633787191004</v>
      </c>
      <c r="BQ14495">
        <v>11925.5289673848</v>
      </c>
      <c r="BR14495">
        <v>1.30634385133692</v>
      </c>
      <c r="BS14495">
        <v>79278.5851367162</v>
      </c>
      <c r="BW14495" s="29">
        <v>14490</v>
      </c>
      <c r="BX14495">
        <f t="shared" si="766"/>
        <v>1</v>
      </c>
      <c r="BY14495">
        <f t="shared" si="767"/>
        <v>1</v>
      </c>
    </row>
    <row r="14496" spans="1:77">
      <c r="A14496" s="15">
        <v>14491</v>
      </c>
      <c r="BP14496">
        <v>0.829024236758275</v>
      </c>
      <c r="BQ14496">
        <v>20601.9612883884</v>
      </c>
      <c r="BR14496">
        <v>1.3990336142474</v>
      </c>
      <c r="BS14496">
        <v>91960.2569853741</v>
      </c>
      <c r="BW14496" s="29">
        <v>14491</v>
      </c>
      <c r="BX14496">
        <f t="shared" si="766"/>
        <v>1</v>
      </c>
      <c r="BY14496">
        <f t="shared" si="767"/>
        <v>1</v>
      </c>
    </row>
    <row r="14497" spans="1:77">
      <c r="A14497" s="15">
        <v>14492</v>
      </c>
      <c r="BP14497">
        <v>0.798361151454874</v>
      </c>
      <c r="BQ14497">
        <v>17601.6007528883</v>
      </c>
      <c r="BR14497">
        <v>1.37880605169881</v>
      </c>
      <c r="BS14497">
        <v>90840.7692206905</v>
      </c>
      <c r="BW14497" s="29">
        <v>14492</v>
      </c>
      <c r="BX14497">
        <f t="shared" si="766"/>
        <v>1</v>
      </c>
      <c r="BY14497">
        <f t="shared" si="767"/>
        <v>1</v>
      </c>
    </row>
    <row r="14498" spans="1:77">
      <c r="A14498" s="15">
        <v>14493</v>
      </c>
      <c r="BP14498">
        <v>0.795759025617756</v>
      </c>
      <c r="BQ14498">
        <v>14456.9713431556</v>
      </c>
      <c r="BR14498">
        <v>1.34023916961717</v>
      </c>
      <c r="BS14498">
        <v>82449.5433744636</v>
      </c>
      <c r="BW14498" s="29">
        <v>14493</v>
      </c>
      <c r="BX14498">
        <f t="shared" si="766"/>
        <v>1</v>
      </c>
      <c r="BY14498">
        <f t="shared" si="767"/>
        <v>1</v>
      </c>
    </row>
    <row r="14499" spans="1:77">
      <c r="A14499" s="15">
        <v>14494</v>
      </c>
      <c r="BP14499">
        <v>0.749508820309747</v>
      </c>
      <c r="BQ14499">
        <v>17278.2432003519</v>
      </c>
      <c r="BR14499">
        <v>1.23188281371041</v>
      </c>
      <c r="BS14499">
        <v>84460.3220459969</v>
      </c>
      <c r="BW14499" s="29">
        <v>14494</v>
      </c>
      <c r="BX14499">
        <f t="shared" si="766"/>
        <v>1</v>
      </c>
      <c r="BY14499">
        <f t="shared" si="767"/>
        <v>1</v>
      </c>
    </row>
    <row r="14500" spans="1:77">
      <c r="A14500" s="15">
        <v>14495</v>
      </c>
      <c r="BP14500">
        <v>0.779589625419925</v>
      </c>
      <c r="BQ14500">
        <v>12486.3211308604</v>
      </c>
      <c r="BR14500">
        <v>1.35899096492528</v>
      </c>
      <c r="BS14500">
        <v>82807.0973917749</v>
      </c>
      <c r="BW14500" s="29">
        <v>14495</v>
      </c>
      <c r="BX14500">
        <f t="shared" si="766"/>
        <v>1</v>
      </c>
      <c r="BY14500">
        <f t="shared" si="767"/>
        <v>1</v>
      </c>
    </row>
    <row r="14501" spans="1:77">
      <c r="A14501" s="15">
        <v>14496</v>
      </c>
      <c r="BP14501">
        <v>0.808307861568328</v>
      </c>
      <c r="BQ14501">
        <v>12866.3053825823</v>
      </c>
      <c r="BR14501">
        <v>1.38512816840477</v>
      </c>
      <c r="BS14501">
        <v>78142.8005770624</v>
      </c>
      <c r="BW14501" s="29">
        <v>14496</v>
      </c>
      <c r="BX14501">
        <f t="shared" si="766"/>
        <v>1</v>
      </c>
      <c r="BY14501">
        <f t="shared" si="767"/>
        <v>1</v>
      </c>
    </row>
    <row r="14502" spans="1:77">
      <c r="A14502" s="15">
        <v>14497</v>
      </c>
      <c r="BP14502">
        <v>0.812190862968652</v>
      </c>
      <c r="BQ14502">
        <v>13329.735793875</v>
      </c>
      <c r="BR14502">
        <v>1.39337328244625</v>
      </c>
      <c r="BS14502">
        <v>82158.5252139904</v>
      </c>
      <c r="BW14502" s="29">
        <v>14497</v>
      </c>
      <c r="BX14502">
        <f t="shared" si="766"/>
        <v>1</v>
      </c>
      <c r="BY14502">
        <f t="shared" si="767"/>
        <v>1</v>
      </c>
    </row>
    <row r="14503" spans="1:77">
      <c r="A14503" s="15">
        <v>14498</v>
      </c>
      <c r="BP14503">
        <v>0.774378088402637</v>
      </c>
      <c r="BQ14503">
        <v>10205.9811189036</v>
      </c>
      <c r="BR14503">
        <v>1.30763255688065</v>
      </c>
      <c r="BS14503">
        <v>77680.4634414787</v>
      </c>
      <c r="BW14503" s="29">
        <v>14498</v>
      </c>
      <c r="BX14503">
        <f t="shared" si="766"/>
        <v>1</v>
      </c>
      <c r="BY14503">
        <f t="shared" si="767"/>
        <v>1</v>
      </c>
    </row>
    <row r="14504" spans="1:77">
      <c r="A14504" s="15">
        <v>14499</v>
      </c>
      <c r="BP14504">
        <v>0.773034901290352</v>
      </c>
      <c r="BQ14504">
        <v>14681.2590070088</v>
      </c>
      <c r="BR14504">
        <v>1.33230545023227</v>
      </c>
      <c r="BS14504">
        <v>86533.5729510525</v>
      </c>
      <c r="BW14504" s="29">
        <v>14499</v>
      </c>
      <c r="BX14504">
        <f t="shared" si="766"/>
        <v>1</v>
      </c>
      <c r="BY14504">
        <f t="shared" si="767"/>
        <v>1</v>
      </c>
    </row>
    <row r="14505" spans="1:77">
      <c r="A14505" s="15">
        <v>14500</v>
      </c>
      <c r="BP14505">
        <v>0.780837509574456</v>
      </c>
      <c r="BQ14505">
        <v>14324.6115377655</v>
      </c>
      <c r="BR14505">
        <v>1.34519625146023</v>
      </c>
      <c r="BS14505">
        <v>102547.548190765</v>
      </c>
      <c r="BW14505" s="29">
        <v>14500</v>
      </c>
      <c r="BX14505">
        <f t="shared" si="766"/>
        <v>1</v>
      </c>
      <c r="BY14505">
        <f t="shared" si="767"/>
        <v>1</v>
      </c>
    </row>
    <row r="14506" spans="1:77">
      <c r="A14506" s="15">
        <v>14501</v>
      </c>
      <c r="BP14506">
        <v>0.774069348184797</v>
      </c>
      <c r="BQ14506">
        <v>13863.3090663819</v>
      </c>
      <c r="BR14506">
        <v>1.32627600078741</v>
      </c>
      <c r="BS14506">
        <v>83732.7760742626</v>
      </c>
      <c r="BW14506" s="29">
        <v>14501</v>
      </c>
      <c r="BX14506">
        <f t="shared" si="766"/>
        <v>1</v>
      </c>
      <c r="BY14506">
        <f t="shared" si="767"/>
        <v>1</v>
      </c>
    </row>
    <row r="14507" spans="1:77">
      <c r="A14507" s="15">
        <v>14502</v>
      </c>
      <c r="BP14507">
        <v>0.816867435370718</v>
      </c>
      <c r="BQ14507">
        <v>17633.7731618828</v>
      </c>
      <c r="BR14507">
        <v>1.42177048120701</v>
      </c>
      <c r="BS14507">
        <v>91757.7161811345</v>
      </c>
      <c r="BW14507" s="29">
        <v>14502</v>
      </c>
      <c r="BX14507">
        <f t="shared" si="766"/>
        <v>1</v>
      </c>
      <c r="BY14507">
        <f t="shared" si="767"/>
        <v>1</v>
      </c>
    </row>
    <row r="14508" spans="1:77">
      <c r="A14508" s="15">
        <v>14503</v>
      </c>
      <c r="BP14508">
        <v>0.805855507100535</v>
      </c>
      <c r="BQ14508">
        <v>13057.5072500885</v>
      </c>
      <c r="BR14508">
        <v>1.41367487221643</v>
      </c>
      <c r="BS14508">
        <v>80426.6308826894</v>
      </c>
      <c r="BW14508" s="29">
        <v>14503</v>
      </c>
      <c r="BX14508">
        <f t="shared" si="766"/>
        <v>1</v>
      </c>
      <c r="BY14508">
        <f t="shared" si="767"/>
        <v>1</v>
      </c>
    </row>
    <row r="14509" spans="1:77">
      <c r="A14509" s="15">
        <v>14504</v>
      </c>
      <c r="BP14509">
        <v>0.812005207056676</v>
      </c>
      <c r="BQ14509">
        <v>14278.948516929</v>
      </c>
      <c r="BR14509">
        <v>1.38463701164479</v>
      </c>
      <c r="BS14509">
        <v>83602.5155570356</v>
      </c>
      <c r="BW14509" s="29">
        <v>14504</v>
      </c>
      <c r="BX14509">
        <f t="shared" si="766"/>
        <v>1</v>
      </c>
      <c r="BY14509">
        <f t="shared" si="767"/>
        <v>1</v>
      </c>
    </row>
    <row r="14510" spans="1:77">
      <c r="A14510" s="15">
        <v>14505</v>
      </c>
      <c r="BP14510">
        <v>0.841103196796328</v>
      </c>
      <c r="BQ14510">
        <v>17849.1563477629</v>
      </c>
      <c r="BR14510">
        <v>1.46445567034747</v>
      </c>
      <c r="BS14510">
        <v>85828.1474551936</v>
      </c>
      <c r="BW14510" s="29">
        <v>14505</v>
      </c>
      <c r="BX14510">
        <f t="shared" si="766"/>
        <v>1</v>
      </c>
      <c r="BY14510">
        <f t="shared" si="767"/>
        <v>1</v>
      </c>
    </row>
    <row r="14511" spans="1:77">
      <c r="A14511" s="15">
        <v>14506</v>
      </c>
      <c r="BP14511">
        <v>0.839932821761235</v>
      </c>
      <c r="BQ14511">
        <v>16184.9635324781</v>
      </c>
      <c r="BR14511">
        <v>1.4666260595417</v>
      </c>
      <c r="BS14511">
        <v>107282.926886181</v>
      </c>
      <c r="BW14511" s="29">
        <v>14506</v>
      </c>
      <c r="BX14511">
        <f t="shared" si="766"/>
        <v>1</v>
      </c>
      <c r="BY14511">
        <f t="shared" si="767"/>
        <v>1</v>
      </c>
    </row>
    <row r="14512" spans="1:77">
      <c r="A14512" s="15">
        <v>14507</v>
      </c>
      <c r="BP14512">
        <v>0.797575463053663</v>
      </c>
      <c r="BQ14512">
        <v>14883.1327195669</v>
      </c>
      <c r="BR14512">
        <v>1.36938563282518</v>
      </c>
      <c r="BS14512">
        <v>103781.231090074</v>
      </c>
      <c r="BW14512" s="29">
        <v>14507</v>
      </c>
      <c r="BX14512">
        <f t="shared" si="766"/>
        <v>1</v>
      </c>
      <c r="BY14512">
        <f t="shared" si="767"/>
        <v>1</v>
      </c>
    </row>
    <row r="14513" spans="1:77">
      <c r="A14513" s="15">
        <v>14508</v>
      </c>
      <c r="BP14513">
        <v>0.867083477842725</v>
      </c>
      <c r="BQ14513">
        <v>14630.6262750538</v>
      </c>
      <c r="BR14513">
        <v>1.52336387165531</v>
      </c>
      <c r="BS14513">
        <v>84817.9096621745</v>
      </c>
      <c r="BW14513" s="29">
        <v>14508</v>
      </c>
      <c r="BX14513">
        <f t="shared" si="766"/>
        <v>1</v>
      </c>
      <c r="BY14513">
        <f t="shared" si="767"/>
        <v>1</v>
      </c>
    </row>
    <row r="14514" spans="1:77">
      <c r="A14514" s="15">
        <v>14509</v>
      </c>
      <c r="BP14514">
        <v>0.840712212378841</v>
      </c>
      <c r="BQ14514">
        <v>14139.8818201463</v>
      </c>
      <c r="BR14514">
        <v>1.42558462958467</v>
      </c>
      <c r="BS14514">
        <v>82965.1397952781</v>
      </c>
      <c r="BW14514" s="29">
        <v>14509</v>
      </c>
      <c r="BX14514">
        <f t="shared" si="766"/>
        <v>1</v>
      </c>
      <c r="BY14514">
        <f t="shared" si="767"/>
        <v>1</v>
      </c>
    </row>
    <row r="14515" spans="1:77">
      <c r="A14515" s="15">
        <v>14510</v>
      </c>
      <c r="BP14515">
        <v>0.775564320013342</v>
      </c>
      <c r="BQ14515">
        <v>21293.1508444993</v>
      </c>
      <c r="BR14515">
        <v>1.32961810059298</v>
      </c>
      <c r="BS14515">
        <v>113431.466631953</v>
      </c>
      <c r="BW14515" s="29">
        <v>14510</v>
      </c>
      <c r="BX14515">
        <f t="shared" si="766"/>
        <v>1</v>
      </c>
      <c r="BY14515">
        <f t="shared" si="767"/>
        <v>1</v>
      </c>
    </row>
    <row r="14516" spans="1:77">
      <c r="A14516" s="15">
        <v>14511</v>
      </c>
      <c r="BP14516">
        <v>0.835258045635663</v>
      </c>
      <c r="BQ14516">
        <v>16987.5165331245</v>
      </c>
      <c r="BR14516">
        <v>1.44342452481531</v>
      </c>
      <c r="BS14516">
        <v>91691.9570118904</v>
      </c>
      <c r="BW14516" s="29">
        <v>14511</v>
      </c>
      <c r="BX14516">
        <f t="shared" si="766"/>
        <v>1</v>
      </c>
      <c r="BY14516">
        <f t="shared" si="767"/>
        <v>1</v>
      </c>
    </row>
    <row r="14517" spans="1:77">
      <c r="A14517" s="15">
        <v>14512</v>
      </c>
      <c r="BP14517">
        <v>0.840581546791766</v>
      </c>
      <c r="BQ14517">
        <v>11782.5270100449</v>
      </c>
      <c r="BR14517">
        <v>1.42716420535474</v>
      </c>
      <c r="BS14517">
        <v>79392.8921540885</v>
      </c>
      <c r="BW14517" s="29">
        <v>14512</v>
      </c>
      <c r="BX14517">
        <f t="shared" si="766"/>
        <v>1</v>
      </c>
      <c r="BY14517">
        <f t="shared" si="767"/>
        <v>1</v>
      </c>
    </row>
    <row r="14518" spans="1:77">
      <c r="A14518" s="15">
        <v>14513</v>
      </c>
      <c r="BP14518">
        <v>0.795397328310668</v>
      </c>
      <c r="BQ14518">
        <v>16999.0078197566</v>
      </c>
      <c r="BR14518">
        <v>1.35609186724657</v>
      </c>
      <c r="BS14518">
        <v>89426.7897465479</v>
      </c>
      <c r="BW14518" s="29">
        <v>14513</v>
      </c>
      <c r="BX14518">
        <f t="shared" si="766"/>
        <v>1</v>
      </c>
      <c r="BY14518">
        <f t="shared" si="767"/>
        <v>1</v>
      </c>
    </row>
    <row r="14519" spans="1:77">
      <c r="A14519" s="15">
        <v>14514</v>
      </c>
      <c r="BP14519">
        <v>0.819091694573187</v>
      </c>
      <c r="BQ14519">
        <v>22419.6773022931</v>
      </c>
      <c r="BR14519">
        <v>1.41754481179759</v>
      </c>
      <c r="BS14519">
        <v>96545.3709066976</v>
      </c>
      <c r="BW14519" s="29">
        <v>14514</v>
      </c>
      <c r="BX14519">
        <f t="shared" si="766"/>
        <v>1</v>
      </c>
      <c r="BY14519">
        <f t="shared" si="767"/>
        <v>1</v>
      </c>
    </row>
    <row r="14520" spans="1:77">
      <c r="A14520" s="15">
        <v>14515</v>
      </c>
      <c r="BP14520">
        <v>0.785410839150047</v>
      </c>
      <c r="BQ14520">
        <v>15052.3174216315</v>
      </c>
      <c r="BR14520">
        <v>1.33132529811193</v>
      </c>
      <c r="BS14520">
        <v>106677.716625416</v>
      </c>
      <c r="BW14520" s="29">
        <v>14515</v>
      </c>
      <c r="BX14520">
        <f t="shared" si="766"/>
        <v>1</v>
      </c>
      <c r="BY14520">
        <f t="shared" si="767"/>
        <v>1</v>
      </c>
    </row>
    <row r="14521" spans="1:77">
      <c r="A14521" s="15">
        <v>14516</v>
      </c>
      <c r="BP14521">
        <v>0.782470981619433</v>
      </c>
      <c r="BQ14521">
        <v>11531.7381958476</v>
      </c>
      <c r="BR14521">
        <v>1.36920932037769</v>
      </c>
      <c r="BS14521">
        <v>100308.175745607</v>
      </c>
      <c r="BW14521" s="29">
        <v>14516</v>
      </c>
      <c r="BX14521">
        <f t="shared" si="766"/>
        <v>1</v>
      </c>
      <c r="BY14521">
        <f t="shared" si="767"/>
        <v>1</v>
      </c>
    </row>
    <row r="14522" spans="1:77">
      <c r="A14522" s="15">
        <v>14517</v>
      </c>
      <c r="BP14522">
        <v>0.86036593879069</v>
      </c>
      <c r="BQ14522">
        <v>17698.5963496645</v>
      </c>
      <c r="BR14522">
        <v>1.49572728538978</v>
      </c>
      <c r="BS14522">
        <v>88686.8498769549</v>
      </c>
      <c r="BW14522" s="29">
        <v>14517</v>
      </c>
      <c r="BX14522">
        <f t="shared" si="766"/>
        <v>1</v>
      </c>
      <c r="BY14522">
        <f t="shared" si="767"/>
        <v>1</v>
      </c>
    </row>
    <row r="14523" spans="1:77">
      <c r="A14523" s="15">
        <v>14518</v>
      </c>
      <c r="BP14523">
        <v>0.739593223869456</v>
      </c>
      <c r="BQ14523">
        <v>14684.215092658</v>
      </c>
      <c r="BR14523">
        <v>1.2774586453196</v>
      </c>
      <c r="BS14523">
        <v>84212.1823862822</v>
      </c>
      <c r="BW14523" s="29">
        <v>14518</v>
      </c>
      <c r="BX14523">
        <f t="shared" si="766"/>
        <v>1</v>
      </c>
      <c r="BY14523">
        <f t="shared" si="767"/>
        <v>1</v>
      </c>
    </row>
    <row r="14524" spans="1:77">
      <c r="A14524" s="15">
        <v>14519</v>
      </c>
      <c r="BP14524">
        <v>0.7924152205597</v>
      </c>
      <c r="BQ14524">
        <v>20310.9649628368</v>
      </c>
      <c r="BR14524">
        <v>1.35145993392076</v>
      </c>
      <c r="BS14524">
        <v>93531.1988919907</v>
      </c>
      <c r="BW14524" s="29">
        <v>14519</v>
      </c>
      <c r="BX14524">
        <f t="shared" si="766"/>
        <v>1</v>
      </c>
      <c r="BY14524">
        <f t="shared" si="767"/>
        <v>1</v>
      </c>
    </row>
    <row r="14525" spans="1:77">
      <c r="A14525" s="15">
        <v>14520</v>
      </c>
      <c r="BP14525">
        <v>0.809938380961112</v>
      </c>
      <c r="BQ14525">
        <v>11423.1238219682</v>
      </c>
      <c r="BR14525">
        <v>1.36639247452968</v>
      </c>
      <c r="BS14525">
        <v>76756.0570395929</v>
      </c>
      <c r="BW14525" s="29">
        <v>14520</v>
      </c>
      <c r="BX14525">
        <f t="shared" si="766"/>
        <v>1</v>
      </c>
      <c r="BY14525">
        <f t="shared" si="767"/>
        <v>1</v>
      </c>
    </row>
    <row r="14526" spans="1:77">
      <c r="A14526" s="15">
        <v>14521</v>
      </c>
      <c r="BP14526">
        <v>0.861342552193653</v>
      </c>
      <c r="BQ14526">
        <v>14542.9434674466</v>
      </c>
      <c r="BR14526">
        <v>1.49440096718643</v>
      </c>
      <c r="BS14526">
        <v>104102.904371711</v>
      </c>
      <c r="BW14526" s="29">
        <v>14521</v>
      </c>
      <c r="BX14526">
        <f t="shared" si="766"/>
        <v>1</v>
      </c>
      <c r="BY14526">
        <f t="shared" si="767"/>
        <v>1</v>
      </c>
    </row>
    <row r="14527" spans="1:77">
      <c r="A14527" s="15">
        <v>14522</v>
      </c>
      <c r="BP14527">
        <v>0.793828164847727</v>
      </c>
      <c r="BQ14527">
        <v>12926.2944693277</v>
      </c>
      <c r="BR14527">
        <v>1.34549207054996</v>
      </c>
      <c r="BS14527">
        <v>79440.6234426538</v>
      </c>
      <c r="BW14527" s="29">
        <v>14522</v>
      </c>
      <c r="BX14527">
        <f t="shared" si="766"/>
        <v>1</v>
      </c>
      <c r="BY14527">
        <f t="shared" si="767"/>
        <v>1</v>
      </c>
    </row>
    <row r="14528" spans="1:77">
      <c r="A14528" s="15">
        <v>14523</v>
      </c>
      <c r="BP14528">
        <v>0.788888026870195</v>
      </c>
      <c r="BQ14528">
        <v>17443.9059880194</v>
      </c>
      <c r="BR14528">
        <v>1.36216284301521</v>
      </c>
      <c r="BS14528">
        <v>87129.101437291</v>
      </c>
      <c r="BW14528" s="29">
        <v>14523</v>
      </c>
      <c r="BX14528">
        <f t="shared" si="766"/>
        <v>1</v>
      </c>
      <c r="BY14528">
        <f t="shared" si="767"/>
        <v>1</v>
      </c>
    </row>
    <row r="14529" spans="1:77">
      <c r="A14529" s="15">
        <v>14524</v>
      </c>
      <c r="BP14529">
        <v>0.787705277921265</v>
      </c>
      <c r="BQ14529">
        <v>17004.3728452585</v>
      </c>
      <c r="BR14529">
        <v>1.3584811940721</v>
      </c>
      <c r="BS14529">
        <v>85926.2356533397</v>
      </c>
      <c r="BW14529" s="29">
        <v>14524</v>
      </c>
      <c r="BX14529">
        <f t="shared" si="766"/>
        <v>1</v>
      </c>
      <c r="BY14529">
        <f t="shared" si="767"/>
        <v>1</v>
      </c>
    </row>
    <row r="14530" spans="1:77">
      <c r="A14530" s="15">
        <v>14525</v>
      </c>
      <c r="BP14530">
        <v>0.797864472919175</v>
      </c>
      <c r="BQ14530">
        <v>18909.5139931635</v>
      </c>
      <c r="BR14530">
        <v>1.33723345268282</v>
      </c>
      <c r="BS14530">
        <v>83269.9678292191</v>
      </c>
      <c r="BW14530" s="29">
        <v>14525</v>
      </c>
      <c r="BX14530">
        <f t="shared" si="766"/>
        <v>1</v>
      </c>
      <c r="BY14530">
        <f t="shared" si="767"/>
        <v>1</v>
      </c>
    </row>
    <row r="14531" spans="1:77">
      <c r="A14531" s="15">
        <v>14526</v>
      </c>
      <c r="BP14531">
        <v>0.815508332408049</v>
      </c>
      <c r="BQ14531">
        <v>10898.0490945727</v>
      </c>
      <c r="BR14531">
        <v>1.40737266551703</v>
      </c>
      <c r="BS14531">
        <v>77919.9620604184</v>
      </c>
      <c r="BW14531" s="29">
        <v>14526</v>
      </c>
      <c r="BX14531">
        <f t="shared" si="766"/>
        <v>1</v>
      </c>
      <c r="BY14531">
        <f t="shared" si="767"/>
        <v>1</v>
      </c>
    </row>
    <row r="14532" spans="1:77">
      <c r="A14532" s="15">
        <v>14527</v>
      </c>
      <c r="BP14532">
        <v>0.757333075821218</v>
      </c>
      <c r="BQ14532">
        <v>18511.5941736092</v>
      </c>
      <c r="BR14532">
        <v>1.28158694372348</v>
      </c>
      <c r="BS14532">
        <v>111139.600690712</v>
      </c>
      <c r="BW14532" s="29">
        <v>14527</v>
      </c>
      <c r="BX14532">
        <f t="shared" si="766"/>
        <v>1</v>
      </c>
      <c r="BY14532">
        <f t="shared" si="767"/>
        <v>1</v>
      </c>
    </row>
    <row r="14533" spans="1:77">
      <c r="A14533" s="15">
        <v>14528</v>
      </c>
      <c r="BP14533">
        <v>0.841025388761747</v>
      </c>
      <c r="BQ14533">
        <v>10944.9488318501</v>
      </c>
      <c r="BR14533">
        <v>1.44734134030106</v>
      </c>
      <c r="BS14533">
        <v>99758.0738922011</v>
      </c>
      <c r="BW14533" s="29">
        <v>14528</v>
      </c>
      <c r="BX14533">
        <f t="shared" si="766"/>
        <v>1</v>
      </c>
      <c r="BY14533">
        <f t="shared" si="767"/>
        <v>1</v>
      </c>
    </row>
    <row r="14534" spans="1:77">
      <c r="A14534" s="15">
        <v>14529</v>
      </c>
      <c r="BP14534">
        <v>0.818363383564328</v>
      </c>
      <c r="BQ14534">
        <v>18348.0648030014</v>
      </c>
      <c r="BR14534">
        <v>1.3831767282338</v>
      </c>
      <c r="BS14534">
        <v>87590.1314910699</v>
      </c>
      <c r="BW14534" s="29">
        <v>14529</v>
      </c>
      <c r="BX14534">
        <f t="shared" si="766"/>
        <v>1</v>
      </c>
      <c r="BY14534">
        <f t="shared" si="767"/>
        <v>1</v>
      </c>
    </row>
    <row r="14535" spans="1:77">
      <c r="A14535" s="15">
        <v>14530</v>
      </c>
      <c r="BP14535">
        <v>0.810782231988436</v>
      </c>
      <c r="BQ14535">
        <v>12927.3431186579</v>
      </c>
      <c r="BR14535">
        <v>1.40386703075531</v>
      </c>
      <c r="BS14535">
        <v>81776.8080936869</v>
      </c>
      <c r="BW14535" s="29">
        <v>14530</v>
      </c>
      <c r="BX14535">
        <f t="shared" ref="BX14535:BX14598" si="768">IF(BU14535=MAX($BU14535:$BV14535),1,0)</f>
        <v>1</v>
      </c>
      <c r="BY14535">
        <f t="shared" ref="BY14535:BY14598" si="769">IF(BV14535=MAX($BU14535:$BV14535),1,0)</f>
        <v>1</v>
      </c>
    </row>
    <row r="14536" spans="1:77">
      <c r="A14536" s="15">
        <v>14531</v>
      </c>
      <c r="BP14536">
        <v>0.842208672003623</v>
      </c>
      <c r="BQ14536">
        <v>13229.2328907952</v>
      </c>
      <c r="BR14536">
        <v>1.47131491910768</v>
      </c>
      <c r="BS14536">
        <v>84836.291812646</v>
      </c>
      <c r="BW14536" s="29">
        <v>14531</v>
      </c>
      <c r="BX14536">
        <f t="shared" si="768"/>
        <v>1</v>
      </c>
      <c r="BY14536">
        <f t="shared" si="769"/>
        <v>1</v>
      </c>
    </row>
    <row r="14537" spans="1:77">
      <c r="A14537" s="15">
        <v>14532</v>
      </c>
      <c r="BP14537">
        <v>0.798256397248218</v>
      </c>
      <c r="BQ14537">
        <v>14816.9923659621</v>
      </c>
      <c r="BR14537">
        <v>1.37343972175946</v>
      </c>
      <c r="BS14537">
        <v>85538.8784650416</v>
      </c>
      <c r="BW14537" s="29">
        <v>14532</v>
      </c>
      <c r="BX14537">
        <f t="shared" si="768"/>
        <v>1</v>
      </c>
      <c r="BY14537">
        <f t="shared" si="769"/>
        <v>1</v>
      </c>
    </row>
    <row r="14538" spans="1:77">
      <c r="A14538" s="15">
        <v>14533</v>
      </c>
      <c r="BP14538">
        <v>0.811171017358199</v>
      </c>
      <c r="BQ14538">
        <v>17751.3683276611</v>
      </c>
      <c r="BR14538">
        <v>1.42078278948468</v>
      </c>
      <c r="BS14538">
        <v>116012.549058353</v>
      </c>
      <c r="BW14538" s="29">
        <v>14533</v>
      </c>
      <c r="BX14538">
        <f t="shared" si="768"/>
        <v>1</v>
      </c>
      <c r="BY14538">
        <f t="shared" si="769"/>
        <v>1</v>
      </c>
    </row>
    <row r="14539" spans="1:77">
      <c r="A14539" s="15">
        <v>14534</v>
      </c>
      <c r="BP14539">
        <v>0.813175960387474</v>
      </c>
      <c r="BQ14539">
        <v>12299.1070679777</v>
      </c>
      <c r="BR14539">
        <v>1.3983328362537</v>
      </c>
      <c r="BS14539">
        <v>79877.4178769139</v>
      </c>
      <c r="BW14539" s="29">
        <v>14534</v>
      </c>
      <c r="BX14539">
        <f t="shared" si="768"/>
        <v>1</v>
      </c>
      <c r="BY14539">
        <f t="shared" si="769"/>
        <v>1</v>
      </c>
    </row>
    <row r="14540" spans="1:77">
      <c r="A14540" s="15">
        <v>14535</v>
      </c>
      <c r="BP14540">
        <v>0.809241255869315</v>
      </c>
      <c r="BQ14540">
        <v>13404.209972528</v>
      </c>
      <c r="BR14540">
        <v>1.38698918787435</v>
      </c>
      <c r="BS14540">
        <v>100339.894635182</v>
      </c>
      <c r="BW14540" s="29">
        <v>14535</v>
      </c>
      <c r="BX14540">
        <f t="shared" si="768"/>
        <v>1</v>
      </c>
      <c r="BY14540">
        <f t="shared" si="769"/>
        <v>1</v>
      </c>
    </row>
    <row r="14541" spans="1:77">
      <c r="A14541" s="15">
        <v>14536</v>
      </c>
      <c r="BP14541">
        <v>0.815469941436904</v>
      </c>
      <c r="BQ14541">
        <v>12546.6899692359</v>
      </c>
      <c r="BR14541">
        <v>1.40295251060899</v>
      </c>
      <c r="BS14541">
        <v>77965.9628937805</v>
      </c>
      <c r="BW14541" s="29">
        <v>14536</v>
      </c>
      <c r="BX14541">
        <f t="shared" si="768"/>
        <v>1</v>
      </c>
      <c r="BY14541">
        <f t="shared" si="769"/>
        <v>1</v>
      </c>
    </row>
    <row r="14542" spans="1:77">
      <c r="A14542" s="15">
        <v>14537</v>
      </c>
      <c r="BP14542">
        <v>0.809668785841501</v>
      </c>
      <c r="BQ14542">
        <v>13096.3938297575</v>
      </c>
      <c r="BR14542">
        <v>1.39863019578151</v>
      </c>
      <c r="BS14542">
        <v>103846.710039542</v>
      </c>
      <c r="BW14542" s="29">
        <v>14537</v>
      </c>
      <c r="BX14542">
        <f t="shared" si="768"/>
        <v>1</v>
      </c>
      <c r="BY14542">
        <f t="shared" si="769"/>
        <v>1</v>
      </c>
    </row>
    <row r="14543" spans="1:77">
      <c r="A14543" s="15">
        <v>14538</v>
      </c>
      <c r="BP14543">
        <v>0.839156698464197</v>
      </c>
      <c r="BQ14543">
        <v>15551.7383019606</v>
      </c>
      <c r="BR14543">
        <v>1.43335531596347</v>
      </c>
      <c r="BS14543">
        <v>104969.268160073</v>
      </c>
      <c r="BW14543" s="29">
        <v>14538</v>
      </c>
      <c r="BX14543">
        <f t="shared" si="768"/>
        <v>1</v>
      </c>
      <c r="BY14543">
        <f t="shared" si="769"/>
        <v>1</v>
      </c>
    </row>
    <row r="14544" spans="1:77">
      <c r="A14544" s="15">
        <v>14539</v>
      </c>
      <c r="BP14544">
        <v>0.825730571990711</v>
      </c>
      <c r="BQ14544">
        <v>12598.010653577</v>
      </c>
      <c r="BR14544">
        <v>1.41927672913549</v>
      </c>
      <c r="BS14544">
        <v>82331.8052912944</v>
      </c>
      <c r="BW14544" s="29">
        <v>14539</v>
      </c>
      <c r="BX14544">
        <f t="shared" si="768"/>
        <v>1</v>
      </c>
      <c r="BY14544">
        <f t="shared" si="769"/>
        <v>1</v>
      </c>
    </row>
    <row r="14545" spans="1:77">
      <c r="A14545" s="15">
        <v>14540</v>
      </c>
      <c r="BP14545">
        <v>0.799868773038798</v>
      </c>
      <c r="BQ14545">
        <v>13684.5105530615</v>
      </c>
      <c r="BR14545">
        <v>1.39858636883125</v>
      </c>
      <c r="BS14545">
        <v>83146.650189897</v>
      </c>
      <c r="BW14545" s="29">
        <v>14540</v>
      </c>
      <c r="BX14545">
        <f t="shared" si="768"/>
        <v>1</v>
      </c>
      <c r="BY14545">
        <f t="shared" si="769"/>
        <v>1</v>
      </c>
    </row>
    <row r="14546" spans="1:77">
      <c r="A14546" s="15">
        <v>14541</v>
      </c>
      <c r="BP14546">
        <v>0.824888221499525</v>
      </c>
      <c r="BQ14546">
        <v>15228.7841476056</v>
      </c>
      <c r="BR14546">
        <v>1.41196400856824</v>
      </c>
      <c r="BS14546">
        <v>82056.5782648781</v>
      </c>
      <c r="BW14546" s="29">
        <v>14541</v>
      </c>
      <c r="BX14546">
        <f t="shared" si="768"/>
        <v>1</v>
      </c>
      <c r="BY14546">
        <f t="shared" si="769"/>
        <v>1</v>
      </c>
    </row>
    <row r="14547" spans="1:77">
      <c r="A14547" s="15">
        <v>14542</v>
      </c>
      <c r="BP14547">
        <v>0.840927181755603</v>
      </c>
      <c r="BQ14547">
        <v>16684.8843677911</v>
      </c>
      <c r="BR14547">
        <v>1.43565552488305</v>
      </c>
      <c r="BS14547">
        <v>106109.024150155</v>
      </c>
      <c r="BW14547" s="29">
        <v>14542</v>
      </c>
      <c r="BX14547">
        <f t="shared" si="768"/>
        <v>1</v>
      </c>
      <c r="BY14547">
        <f t="shared" si="769"/>
        <v>1</v>
      </c>
    </row>
    <row r="14548" spans="1:77">
      <c r="A14548" s="15">
        <v>14543</v>
      </c>
      <c r="BP14548">
        <v>0.799315773024586</v>
      </c>
      <c r="BQ14548">
        <v>13467.6630353923</v>
      </c>
      <c r="BR14548">
        <v>1.37566269490212</v>
      </c>
      <c r="BS14548">
        <v>105227.910399744</v>
      </c>
      <c r="BW14548" s="29">
        <v>14543</v>
      </c>
      <c r="BX14548">
        <f t="shared" si="768"/>
        <v>1</v>
      </c>
      <c r="BY14548">
        <f t="shared" si="769"/>
        <v>1</v>
      </c>
    </row>
    <row r="14549" spans="1:77">
      <c r="A14549" s="15">
        <v>14544</v>
      </c>
      <c r="BP14549">
        <v>0.837297886229445</v>
      </c>
      <c r="BQ14549">
        <v>16459.1216596069</v>
      </c>
      <c r="BR14549">
        <v>1.43950449786641</v>
      </c>
      <c r="BS14549">
        <v>110094.495720516</v>
      </c>
      <c r="BW14549" s="29">
        <v>14544</v>
      </c>
      <c r="BX14549">
        <f t="shared" si="768"/>
        <v>1</v>
      </c>
      <c r="BY14549">
        <f t="shared" si="769"/>
        <v>1</v>
      </c>
    </row>
    <row r="14550" spans="1:77">
      <c r="A14550" s="15">
        <v>14545</v>
      </c>
      <c r="BP14550">
        <v>0.787813987533833</v>
      </c>
      <c r="BQ14550">
        <v>11857.1374381253</v>
      </c>
      <c r="BR14550">
        <v>1.35542021091706</v>
      </c>
      <c r="BS14550">
        <v>81296.478364867</v>
      </c>
      <c r="BW14550" s="29">
        <v>14545</v>
      </c>
      <c r="BX14550">
        <f t="shared" si="768"/>
        <v>1</v>
      </c>
      <c r="BY14550">
        <f t="shared" si="769"/>
        <v>1</v>
      </c>
    </row>
    <row r="14551" spans="1:77">
      <c r="A14551" s="15">
        <v>14546</v>
      </c>
      <c r="BP14551">
        <v>0.78342288067508</v>
      </c>
      <c r="BQ14551">
        <v>14255.8098448566</v>
      </c>
      <c r="BR14551">
        <v>1.32574685238723</v>
      </c>
      <c r="BS14551">
        <v>83058.7975042983</v>
      </c>
      <c r="BW14551" s="29">
        <v>14546</v>
      </c>
      <c r="BX14551">
        <f t="shared" si="768"/>
        <v>1</v>
      </c>
      <c r="BY14551">
        <f t="shared" si="769"/>
        <v>1</v>
      </c>
    </row>
    <row r="14552" spans="1:77">
      <c r="A14552" s="15">
        <v>14547</v>
      </c>
      <c r="BP14552">
        <v>0.788208259945178</v>
      </c>
      <c r="BQ14552">
        <v>13157.3245409684</v>
      </c>
      <c r="BR14552">
        <v>1.34216262822182</v>
      </c>
      <c r="BS14552">
        <v>102035.503015742</v>
      </c>
      <c r="BW14552" s="29">
        <v>14547</v>
      </c>
      <c r="BX14552">
        <f t="shared" si="768"/>
        <v>1</v>
      </c>
      <c r="BY14552">
        <f t="shared" si="769"/>
        <v>1</v>
      </c>
    </row>
    <row r="14553" spans="1:77">
      <c r="A14553" s="15">
        <v>14548</v>
      </c>
      <c r="BP14553">
        <v>0.859339730624056</v>
      </c>
      <c r="BQ14553">
        <v>20198.3438711954</v>
      </c>
      <c r="BR14553">
        <v>1.48888490160429</v>
      </c>
      <c r="BS14553">
        <v>113292.260978683</v>
      </c>
      <c r="BW14553" s="29">
        <v>14548</v>
      </c>
      <c r="BX14553">
        <f t="shared" si="768"/>
        <v>1</v>
      </c>
      <c r="BY14553">
        <f t="shared" si="769"/>
        <v>1</v>
      </c>
    </row>
    <row r="14554" spans="1:77">
      <c r="A14554" s="15">
        <v>14549</v>
      </c>
      <c r="BP14554">
        <v>0.810206163878964</v>
      </c>
      <c r="BQ14554">
        <v>16520.1735738766</v>
      </c>
      <c r="BR14554">
        <v>1.36796467595919</v>
      </c>
      <c r="BS14554">
        <v>109989.653828749</v>
      </c>
      <c r="BW14554" s="29">
        <v>14549</v>
      </c>
      <c r="BX14554">
        <f t="shared" si="768"/>
        <v>1</v>
      </c>
      <c r="BY14554">
        <f t="shared" si="769"/>
        <v>1</v>
      </c>
    </row>
    <row r="14555" spans="1:77">
      <c r="A14555" s="15">
        <v>14550</v>
      </c>
      <c r="BP14555">
        <v>0.830711062234188</v>
      </c>
      <c r="BQ14555">
        <v>17450.6728274854</v>
      </c>
      <c r="BR14555">
        <v>1.40737763558211</v>
      </c>
      <c r="BS14555">
        <v>87153.5843548194</v>
      </c>
      <c r="BW14555" s="29">
        <v>14550</v>
      </c>
      <c r="BX14555">
        <f t="shared" si="768"/>
        <v>1</v>
      </c>
      <c r="BY14555">
        <f t="shared" si="769"/>
        <v>1</v>
      </c>
    </row>
    <row r="14556" spans="1:77">
      <c r="A14556" s="15">
        <v>14551</v>
      </c>
      <c r="BP14556">
        <v>0.867273029530963</v>
      </c>
      <c r="BQ14556">
        <v>13414.8388175885</v>
      </c>
      <c r="BR14556">
        <v>1.50494586335522</v>
      </c>
      <c r="BS14556">
        <v>83158.931590259</v>
      </c>
      <c r="BW14556" s="29">
        <v>14551</v>
      </c>
      <c r="BX14556">
        <f t="shared" si="768"/>
        <v>1</v>
      </c>
      <c r="BY14556">
        <f t="shared" si="769"/>
        <v>1</v>
      </c>
    </row>
    <row r="14557" spans="1:77">
      <c r="A14557" s="15">
        <v>14552</v>
      </c>
      <c r="BP14557">
        <v>0.817658403510332</v>
      </c>
      <c r="BQ14557">
        <v>15593.8300095798</v>
      </c>
      <c r="BR14557">
        <v>1.43551254302438</v>
      </c>
      <c r="BS14557">
        <v>85869.979033172</v>
      </c>
      <c r="BW14557" s="29">
        <v>14552</v>
      </c>
      <c r="BX14557">
        <f t="shared" si="768"/>
        <v>1</v>
      </c>
      <c r="BY14557">
        <f t="shared" si="769"/>
        <v>1</v>
      </c>
    </row>
    <row r="14558" spans="1:77">
      <c r="A14558" s="15">
        <v>14553</v>
      </c>
      <c r="BP14558">
        <v>0.833513233128577</v>
      </c>
      <c r="BQ14558">
        <v>13172.2383839517</v>
      </c>
      <c r="BR14558">
        <v>1.43528041355575</v>
      </c>
      <c r="BS14558">
        <v>82111.2534566548</v>
      </c>
      <c r="BW14558" s="29">
        <v>14553</v>
      </c>
      <c r="BX14558">
        <f t="shared" si="768"/>
        <v>1</v>
      </c>
      <c r="BY14558">
        <f t="shared" si="769"/>
        <v>1</v>
      </c>
    </row>
    <row r="14559" spans="1:77">
      <c r="A14559" s="15">
        <v>14554</v>
      </c>
      <c r="BP14559">
        <v>0.824205396589708</v>
      </c>
      <c r="BQ14559">
        <v>16599.5357040106</v>
      </c>
      <c r="BR14559">
        <v>1.40601807985545</v>
      </c>
      <c r="BS14559">
        <v>87570.5758927993</v>
      </c>
      <c r="BW14559" s="29">
        <v>14554</v>
      </c>
      <c r="BX14559">
        <f t="shared" si="768"/>
        <v>1</v>
      </c>
      <c r="BY14559">
        <f t="shared" si="769"/>
        <v>1</v>
      </c>
    </row>
    <row r="14560" spans="1:77">
      <c r="A14560" s="15">
        <v>14555</v>
      </c>
      <c r="BP14560">
        <v>0.841680298777449</v>
      </c>
      <c r="BQ14560">
        <v>14110.0143403439</v>
      </c>
      <c r="BR14560">
        <v>1.45167121525903</v>
      </c>
      <c r="BS14560">
        <v>82396.4525729194</v>
      </c>
      <c r="BW14560" s="29">
        <v>14555</v>
      </c>
      <c r="BX14560">
        <f t="shared" si="768"/>
        <v>1</v>
      </c>
      <c r="BY14560">
        <f t="shared" si="769"/>
        <v>1</v>
      </c>
    </row>
    <row r="14561" spans="1:77">
      <c r="A14561" s="15">
        <v>14556</v>
      </c>
      <c r="BP14561">
        <v>0.761920130636899</v>
      </c>
      <c r="BQ14561">
        <v>11404.0589557161</v>
      </c>
      <c r="BR14561">
        <v>1.27416843790584</v>
      </c>
      <c r="BS14561">
        <v>77584.6935802124</v>
      </c>
      <c r="BW14561" s="29">
        <v>14556</v>
      </c>
      <c r="BX14561">
        <f t="shared" si="768"/>
        <v>1</v>
      </c>
      <c r="BY14561">
        <f t="shared" si="769"/>
        <v>1</v>
      </c>
    </row>
    <row r="14562" spans="1:77">
      <c r="A14562" s="15">
        <v>14557</v>
      </c>
      <c r="BP14562">
        <v>0.80577059237565</v>
      </c>
      <c r="BQ14562">
        <v>12589.6595218439</v>
      </c>
      <c r="BR14562">
        <v>1.3966501598848</v>
      </c>
      <c r="BS14562">
        <v>82694.69805737</v>
      </c>
      <c r="BW14562" s="29">
        <v>14557</v>
      </c>
      <c r="BX14562">
        <f t="shared" si="768"/>
        <v>1</v>
      </c>
      <c r="BY14562">
        <f t="shared" si="769"/>
        <v>1</v>
      </c>
    </row>
    <row r="14563" spans="1:77">
      <c r="A14563" s="15">
        <v>14558</v>
      </c>
      <c r="BP14563">
        <v>0.785923497020661</v>
      </c>
      <c r="BQ14563">
        <v>18679.2259169541</v>
      </c>
      <c r="BR14563">
        <v>1.37266256376971</v>
      </c>
      <c r="BS14563">
        <v>109101.675313368</v>
      </c>
      <c r="BW14563" s="29">
        <v>14558</v>
      </c>
      <c r="BX14563">
        <f t="shared" si="768"/>
        <v>1</v>
      </c>
      <c r="BY14563">
        <f t="shared" si="769"/>
        <v>1</v>
      </c>
    </row>
    <row r="14564" spans="1:77">
      <c r="A14564" s="15">
        <v>14559</v>
      </c>
      <c r="BP14564">
        <v>0.788077219883188</v>
      </c>
      <c r="BQ14564">
        <v>18491.342369358</v>
      </c>
      <c r="BR14564">
        <v>1.36193963041731</v>
      </c>
      <c r="BS14564">
        <v>88034.1574353485</v>
      </c>
      <c r="BW14564" s="29">
        <v>14559</v>
      </c>
      <c r="BX14564">
        <f t="shared" si="768"/>
        <v>1</v>
      </c>
      <c r="BY14564">
        <f t="shared" si="769"/>
        <v>1</v>
      </c>
    </row>
    <row r="14565" spans="1:77">
      <c r="A14565" s="15">
        <v>14560</v>
      </c>
      <c r="BP14565">
        <v>0.845836562770133</v>
      </c>
      <c r="BQ14565">
        <v>19861.0059378497</v>
      </c>
      <c r="BR14565">
        <v>1.46298047582174</v>
      </c>
      <c r="BS14565">
        <v>93800.5011614978</v>
      </c>
      <c r="BW14565" s="29">
        <v>14560</v>
      </c>
      <c r="BX14565">
        <f t="shared" si="768"/>
        <v>1</v>
      </c>
      <c r="BY14565">
        <f t="shared" si="769"/>
        <v>1</v>
      </c>
    </row>
    <row r="14566" spans="1:77">
      <c r="A14566" s="15">
        <v>14561</v>
      </c>
      <c r="BP14566">
        <v>0.828078868952687</v>
      </c>
      <c r="BQ14566">
        <v>15374.4101880495</v>
      </c>
      <c r="BR14566">
        <v>1.41904578269052</v>
      </c>
      <c r="BS14566">
        <v>107381.310315158</v>
      </c>
      <c r="BW14566" s="29">
        <v>14561</v>
      </c>
      <c r="BX14566">
        <f t="shared" si="768"/>
        <v>1</v>
      </c>
      <c r="BY14566">
        <f t="shared" si="769"/>
        <v>1</v>
      </c>
    </row>
    <row r="14567" spans="1:77">
      <c r="A14567" s="15">
        <v>14562</v>
      </c>
      <c r="BP14567">
        <v>0.8461451277677</v>
      </c>
      <c r="BQ14567">
        <v>14254.1120557183</v>
      </c>
      <c r="BR14567">
        <v>1.44533567516987</v>
      </c>
      <c r="BS14567">
        <v>85970.3223807684</v>
      </c>
      <c r="BW14567" s="29">
        <v>14562</v>
      </c>
      <c r="BX14567">
        <f t="shared" si="768"/>
        <v>1</v>
      </c>
      <c r="BY14567">
        <f t="shared" si="769"/>
        <v>1</v>
      </c>
    </row>
    <row r="14568" spans="1:77">
      <c r="A14568" s="15">
        <v>14563</v>
      </c>
      <c r="BP14568">
        <v>0.847633012603612</v>
      </c>
      <c r="BQ14568">
        <v>16888.4376357918</v>
      </c>
      <c r="BR14568">
        <v>1.44770636751604</v>
      </c>
      <c r="BS14568">
        <v>85022.4335507924</v>
      </c>
      <c r="BW14568" s="29">
        <v>14563</v>
      </c>
      <c r="BX14568">
        <f t="shared" si="768"/>
        <v>1</v>
      </c>
      <c r="BY14568">
        <f t="shared" si="769"/>
        <v>1</v>
      </c>
    </row>
    <row r="14569" spans="1:77">
      <c r="A14569" s="15">
        <v>14564</v>
      </c>
      <c r="BP14569">
        <v>0.803779034924923</v>
      </c>
      <c r="BQ14569">
        <v>10833.1278789068</v>
      </c>
      <c r="BR14569">
        <v>1.39270817538301</v>
      </c>
      <c r="BS14569">
        <v>99806.8157922521</v>
      </c>
      <c r="BW14569" s="29">
        <v>14564</v>
      </c>
      <c r="BX14569">
        <f t="shared" si="768"/>
        <v>1</v>
      </c>
      <c r="BY14569">
        <f t="shared" si="769"/>
        <v>1</v>
      </c>
    </row>
    <row r="14570" spans="1:77">
      <c r="A14570" s="15">
        <v>14565</v>
      </c>
      <c r="BP14570">
        <v>0.799499622305737</v>
      </c>
      <c r="BQ14570">
        <v>15002.0533455949</v>
      </c>
      <c r="BR14570">
        <v>1.37277901457168</v>
      </c>
      <c r="BS14570">
        <v>88085.1657230479</v>
      </c>
      <c r="BW14570" s="29">
        <v>14565</v>
      </c>
      <c r="BX14570">
        <f t="shared" si="768"/>
        <v>1</v>
      </c>
      <c r="BY14570">
        <f t="shared" si="769"/>
        <v>1</v>
      </c>
    </row>
    <row r="14571" spans="1:77">
      <c r="A14571" s="15">
        <v>14566</v>
      </c>
      <c r="BP14571">
        <v>0.829709994124656</v>
      </c>
      <c r="BQ14571">
        <v>17281.4555336781</v>
      </c>
      <c r="BR14571">
        <v>1.43752462723987</v>
      </c>
      <c r="BS14571">
        <v>107239.436997316</v>
      </c>
      <c r="BW14571" s="29">
        <v>14566</v>
      </c>
      <c r="BX14571">
        <f t="shared" si="768"/>
        <v>1</v>
      </c>
      <c r="BY14571">
        <f t="shared" si="769"/>
        <v>1</v>
      </c>
    </row>
    <row r="14572" spans="1:77">
      <c r="A14572" s="15">
        <v>14567</v>
      </c>
      <c r="BP14572">
        <v>0.789242798086138</v>
      </c>
      <c r="BQ14572">
        <v>12882.8202713434</v>
      </c>
      <c r="BR14572">
        <v>1.34264162592199</v>
      </c>
      <c r="BS14572">
        <v>76729.2351622431</v>
      </c>
      <c r="BW14572" s="29">
        <v>14567</v>
      </c>
      <c r="BX14572">
        <f t="shared" si="768"/>
        <v>1</v>
      </c>
      <c r="BY14572">
        <f t="shared" si="769"/>
        <v>1</v>
      </c>
    </row>
    <row r="14573" spans="1:77">
      <c r="A14573" s="15">
        <v>14568</v>
      </c>
      <c r="BP14573">
        <v>0.791446419212636</v>
      </c>
      <c r="BQ14573">
        <v>13292.5049100869</v>
      </c>
      <c r="BR14573">
        <v>1.35299817336843</v>
      </c>
      <c r="BS14573">
        <v>105544.363298582</v>
      </c>
      <c r="BW14573" s="29">
        <v>14568</v>
      </c>
      <c r="BX14573">
        <f t="shared" si="768"/>
        <v>1</v>
      </c>
      <c r="BY14573">
        <f t="shared" si="769"/>
        <v>1</v>
      </c>
    </row>
    <row r="14574" spans="1:77">
      <c r="A14574" s="15">
        <v>14569</v>
      </c>
      <c r="BP14574">
        <v>0.819727870806742</v>
      </c>
      <c r="BQ14574">
        <v>15902.0608332762</v>
      </c>
      <c r="BR14574">
        <v>1.40340326956111</v>
      </c>
      <c r="BS14574">
        <v>105641.846393322</v>
      </c>
      <c r="BW14574" s="29">
        <v>14569</v>
      </c>
      <c r="BX14574">
        <f t="shared" si="768"/>
        <v>1</v>
      </c>
      <c r="BY14574">
        <f t="shared" si="769"/>
        <v>1</v>
      </c>
    </row>
    <row r="14575" spans="1:77">
      <c r="A14575" s="15">
        <v>14570</v>
      </c>
      <c r="BP14575">
        <v>0.833172404142582</v>
      </c>
      <c r="BQ14575">
        <v>16671.1865738855</v>
      </c>
      <c r="BR14575">
        <v>1.41890061687764</v>
      </c>
      <c r="BS14575">
        <v>89100.9156592512</v>
      </c>
      <c r="BW14575" s="29">
        <v>14570</v>
      </c>
      <c r="BX14575">
        <f t="shared" si="768"/>
        <v>1</v>
      </c>
      <c r="BY14575">
        <f t="shared" si="769"/>
        <v>1</v>
      </c>
    </row>
    <row r="14576" spans="1:77">
      <c r="A14576" s="15">
        <v>14571</v>
      </c>
      <c r="BP14576">
        <v>0.81482330996942</v>
      </c>
      <c r="BQ14576">
        <v>12336.8715861812</v>
      </c>
      <c r="BR14576">
        <v>1.39767613781839</v>
      </c>
      <c r="BS14576">
        <v>101913.286521899</v>
      </c>
      <c r="BW14576" s="29">
        <v>14571</v>
      </c>
      <c r="BX14576">
        <f t="shared" si="768"/>
        <v>1</v>
      </c>
      <c r="BY14576">
        <f t="shared" si="769"/>
        <v>1</v>
      </c>
    </row>
    <row r="14577" spans="1:77">
      <c r="A14577" s="15">
        <v>14572</v>
      </c>
      <c r="BP14577">
        <v>0.82328039999649</v>
      </c>
      <c r="BQ14577">
        <v>14723.2594731106</v>
      </c>
      <c r="BR14577">
        <v>1.39881341766279</v>
      </c>
      <c r="BS14577">
        <v>83309.2296512132</v>
      </c>
      <c r="BW14577" s="29">
        <v>14572</v>
      </c>
      <c r="BX14577">
        <f t="shared" si="768"/>
        <v>1</v>
      </c>
      <c r="BY14577">
        <f t="shared" si="769"/>
        <v>1</v>
      </c>
    </row>
    <row r="14578" spans="1:77">
      <c r="A14578" s="15">
        <v>14573</v>
      </c>
      <c r="BP14578">
        <v>0.827436178865563</v>
      </c>
      <c r="BQ14578">
        <v>14742.758000601</v>
      </c>
      <c r="BR14578">
        <v>1.38011864243462</v>
      </c>
      <c r="BS14578">
        <v>82709.3167881913</v>
      </c>
      <c r="BW14578" s="29">
        <v>14573</v>
      </c>
      <c r="BX14578">
        <f t="shared" si="768"/>
        <v>1</v>
      </c>
      <c r="BY14578">
        <f t="shared" si="769"/>
        <v>1</v>
      </c>
    </row>
    <row r="14579" spans="1:77">
      <c r="A14579" s="15">
        <v>14574</v>
      </c>
      <c r="BP14579">
        <v>0.822296610123221</v>
      </c>
      <c r="BQ14579">
        <v>14629.3072805665</v>
      </c>
      <c r="BR14579">
        <v>1.38642644548335</v>
      </c>
      <c r="BS14579">
        <v>106075.628417939</v>
      </c>
      <c r="BW14579" s="29">
        <v>14574</v>
      </c>
      <c r="BX14579">
        <f t="shared" si="768"/>
        <v>1</v>
      </c>
      <c r="BY14579">
        <f t="shared" si="769"/>
        <v>1</v>
      </c>
    </row>
    <row r="14580" spans="1:77">
      <c r="A14580" s="15">
        <v>14575</v>
      </c>
      <c r="BP14580">
        <v>0.80060696231277</v>
      </c>
      <c r="BQ14580">
        <v>12930.9717713387</v>
      </c>
      <c r="BR14580">
        <v>1.38225727141487</v>
      </c>
      <c r="BS14580">
        <v>82654.6410730184</v>
      </c>
      <c r="BW14580" s="29">
        <v>14575</v>
      </c>
      <c r="BX14580">
        <f t="shared" si="768"/>
        <v>1</v>
      </c>
      <c r="BY14580">
        <f t="shared" si="769"/>
        <v>1</v>
      </c>
    </row>
    <row r="14581" spans="1:77">
      <c r="A14581" s="15">
        <v>14576</v>
      </c>
      <c r="BP14581">
        <v>0.756831611662681</v>
      </c>
      <c r="BQ14581">
        <v>14034.2799726432</v>
      </c>
      <c r="BR14581">
        <v>1.31013187543923</v>
      </c>
      <c r="BS14581">
        <v>82947.1203774907</v>
      </c>
      <c r="BW14581" s="29">
        <v>14576</v>
      </c>
      <c r="BX14581">
        <f t="shared" si="768"/>
        <v>1</v>
      </c>
      <c r="BY14581">
        <f t="shared" si="769"/>
        <v>1</v>
      </c>
    </row>
    <row r="14582" spans="1:77">
      <c r="A14582" s="15">
        <v>14577</v>
      </c>
      <c r="BP14582">
        <v>0.789467661453375</v>
      </c>
      <c r="BQ14582">
        <v>17222.8376991321</v>
      </c>
      <c r="BR14582">
        <v>1.34693519244337</v>
      </c>
      <c r="BS14582">
        <v>108938.136064369</v>
      </c>
      <c r="BW14582" s="29">
        <v>14577</v>
      </c>
      <c r="BX14582">
        <f t="shared" si="768"/>
        <v>1</v>
      </c>
      <c r="BY14582">
        <f t="shared" si="769"/>
        <v>1</v>
      </c>
    </row>
    <row r="14583" spans="1:77">
      <c r="A14583" s="15">
        <v>14578</v>
      </c>
      <c r="BP14583">
        <v>0.762455128876554</v>
      </c>
      <c r="BQ14583">
        <v>16195.9319607252</v>
      </c>
      <c r="BR14583">
        <v>1.29341370406692</v>
      </c>
      <c r="BS14583">
        <v>84862.5671304589</v>
      </c>
      <c r="BW14583" s="29">
        <v>14578</v>
      </c>
      <c r="BX14583">
        <f t="shared" si="768"/>
        <v>1</v>
      </c>
      <c r="BY14583">
        <f t="shared" si="769"/>
        <v>1</v>
      </c>
    </row>
    <row r="14584" spans="1:77">
      <c r="A14584" s="15">
        <v>14579</v>
      </c>
      <c r="BP14584">
        <v>0.820706381224972</v>
      </c>
      <c r="BQ14584">
        <v>15158.9890343692</v>
      </c>
      <c r="BR14584">
        <v>1.40777108918191</v>
      </c>
      <c r="BS14584">
        <v>83968.4332791702</v>
      </c>
      <c r="BW14584" s="29">
        <v>14579</v>
      </c>
      <c r="BX14584">
        <f t="shared" si="768"/>
        <v>1</v>
      </c>
      <c r="BY14584">
        <f t="shared" si="769"/>
        <v>1</v>
      </c>
    </row>
    <row r="14585" spans="1:77">
      <c r="A14585" s="15">
        <v>14580</v>
      </c>
      <c r="BP14585">
        <v>0.809244511091137</v>
      </c>
      <c r="BQ14585">
        <v>12751.0237537927</v>
      </c>
      <c r="BR14585">
        <v>1.39375276865948</v>
      </c>
      <c r="BS14585">
        <v>80123.5495904599</v>
      </c>
      <c r="BW14585" s="29">
        <v>14580</v>
      </c>
      <c r="BX14585">
        <f t="shared" si="768"/>
        <v>1</v>
      </c>
      <c r="BY14585">
        <f t="shared" si="769"/>
        <v>1</v>
      </c>
    </row>
    <row r="14586" spans="1:77">
      <c r="A14586" s="15">
        <v>14581</v>
      </c>
      <c r="BP14586">
        <v>0.826519924076618</v>
      </c>
      <c r="BQ14586">
        <v>15021.1616876328</v>
      </c>
      <c r="BR14586">
        <v>1.39796425599006</v>
      </c>
      <c r="BS14586">
        <v>86574.6355026546</v>
      </c>
      <c r="BW14586" s="29">
        <v>14581</v>
      </c>
      <c r="BX14586">
        <f t="shared" si="768"/>
        <v>1</v>
      </c>
      <c r="BY14586">
        <f t="shared" si="769"/>
        <v>1</v>
      </c>
    </row>
    <row r="14587" spans="1:77">
      <c r="A14587" s="15">
        <v>14582</v>
      </c>
      <c r="BP14587">
        <v>0.828603796593229</v>
      </c>
      <c r="BQ14587">
        <v>17772.0891635414</v>
      </c>
      <c r="BR14587">
        <v>1.40151122100808</v>
      </c>
      <c r="BS14587">
        <v>86747.356232024</v>
      </c>
      <c r="BW14587" s="29">
        <v>14582</v>
      </c>
      <c r="BX14587">
        <f t="shared" si="768"/>
        <v>1</v>
      </c>
      <c r="BY14587">
        <f t="shared" si="769"/>
        <v>1</v>
      </c>
    </row>
    <row r="14588" spans="1:77">
      <c r="A14588" s="15">
        <v>14583</v>
      </c>
      <c r="BP14588">
        <v>0.755135611045122</v>
      </c>
      <c r="BQ14588">
        <v>12354.1730688424</v>
      </c>
      <c r="BR14588">
        <v>1.29351433809074</v>
      </c>
      <c r="BS14588">
        <v>103021.362565441</v>
      </c>
      <c r="BW14588" s="29">
        <v>14583</v>
      </c>
      <c r="BX14588">
        <f t="shared" si="768"/>
        <v>1</v>
      </c>
      <c r="BY14588">
        <f t="shared" si="769"/>
        <v>1</v>
      </c>
    </row>
    <row r="14589" spans="1:77">
      <c r="A14589" s="15">
        <v>14584</v>
      </c>
      <c r="BP14589">
        <v>0.809916666714945</v>
      </c>
      <c r="BQ14589">
        <v>12203.812870651</v>
      </c>
      <c r="BR14589">
        <v>1.40224279123727</v>
      </c>
      <c r="BS14589">
        <v>104496.280499945</v>
      </c>
      <c r="BW14589" s="29">
        <v>14584</v>
      </c>
      <c r="BX14589">
        <f t="shared" si="768"/>
        <v>1</v>
      </c>
      <c r="BY14589">
        <f t="shared" si="769"/>
        <v>1</v>
      </c>
    </row>
    <row r="14590" spans="1:77">
      <c r="A14590" s="15">
        <v>14585</v>
      </c>
      <c r="BP14590">
        <v>0.819949563503051</v>
      </c>
      <c r="BQ14590">
        <v>15609.9232144474</v>
      </c>
      <c r="BR14590">
        <v>1.41359815645599</v>
      </c>
      <c r="BS14590">
        <v>83863.8496202467</v>
      </c>
      <c r="BW14590" s="29">
        <v>14585</v>
      </c>
      <c r="BX14590">
        <f t="shared" si="768"/>
        <v>1</v>
      </c>
      <c r="BY14590">
        <f t="shared" si="769"/>
        <v>1</v>
      </c>
    </row>
    <row r="14591" spans="1:77">
      <c r="A14591" s="15">
        <v>14586</v>
      </c>
      <c r="BP14591">
        <v>0.809506488351749</v>
      </c>
      <c r="BQ14591">
        <v>16705.3852315247</v>
      </c>
      <c r="BR14591">
        <v>1.38501765555467</v>
      </c>
      <c r="BS14591">
        <v>85653.0477726496</v>
      </c>
      <c r="BW14591" s="29">
        <v>14586</v>
      </c>
      <c r="BX14591">
        <f t="shared" si="768"/>
        <v>1</v>
      </c>
      <c r="BY14591">
        <f t="shared" si="769"/>
        <v>1</v>
      </c>
    </row>
    <row r="14592" spans="1:77">
      <c r="A14592" s="15">
        <v>14587</v>
      </c>
      <c r="BP14592">
        <v>0.769657826219647</v>
      </c>
      <c r="BQ14592">
        <v>17915.9439344127</v>
      </c>
      <c r="BR14592">
        <v>1.29420167686682</v>
      </c>
      <c r="BS14592">
        <v>83421.2800508575</v>
      </c>
      <c r="BW14592" s="29">
        <v>14587</v>
      </c>
      <c r="BX14592">
        <f t="shared" si="768"/>
        <v>1</v>
      </c>
      <c r="BY14592">
        <f t="shared" si="769"/>
        <v>1</v>
      </c>
    </row>
    <row r="14593" spans="1:77">
      <c r="A14593" s="15">
        <v>14588</v>
      </c>
      <c r="BP14593">
        <v>0.868078552444547</v>
      </c>
      <c r="BQ14593">
        <v>14572.4825678996</v>
      </c>
      <c r="BR14593">
        <v>1.52232771783872</v>
      </c>
      <c r="BS14593">
        <v>85000.9246657528</v>
      </c>
      <c r="BW14593" s="29">
        <v>14588</v>
      </c>
      <c r="BX14593">
        <f t="shared" si="768"/>
        <v>1</v>
      </c>
      <c r="BY14593">
        <f t="shared" si="769"/>
        <v>1</v>
      </c>
    </row>
    <row r="14594" spans="1:77">
      <c r="A14594" s="15">
        <v>14589</v>
      </c>
      <c r="BP14594">
        <v>0.837684622389703</v>
      </c>
      <c r="BQ14594">
        <v>11584.2567333762</v>
      </c>
      <c r="BR14594">
        <v>1.42572763109145</v>
      </c>
      <c r="BS14594">
        <v>80346.2367201846</v>
      </c>
      <c r="BW14594" s="29">
        <v>14589</v>
      </c>
      <c r="BX14594">
        <f t="shared" si="768"/>
        <v>1</v>
      </c>
      <c r="BY14594">
        <f t="shared" si="769"/>
        <v>1</v>
      </c>
    </row>
    <row r="14595" spans="1:77">
      <c r="A14595" s="15">
        <v>14590</v>
      </c>
      <c r="BP14595">
        <v>0.812829887716792</v>
      </c>
      <c r="BQ14595">
        <v>16756.3137564829</v>
      </c>
      <c r="BR14595">
        <v>1.39136701984131</v>
      </c>
      <c r="BS14595">
        <v>106479.770485278</v>
      </c>
      <c r="BW14595" s="29">
        <v>14590</v>
      </c>
      <c r="BX14595">
        <f t="shared" si="768"/>
        <v>1</v>
      </c>
      <c r="BY14595">
        <f t="shared" si="769"/>
        <v>1</v>
      </c>
    </row>
    <row r="14596" spans="1:77">
      <c r="A14596" s="15">
        <v>14591</v>
      </c>
      <c r="BP14596">
        <v>0.866292764709444</v>
      </c>
      <c r="BQ14596">
        <v>19488.493530904</v>
      </c>
      <c r="BR14596">
        <v>1.51636909044889</v>
      </c>
      <c r="BS14596">
        <v>93588.591720862</v>
      </c>
      <c r="BW14596" s="29">
        <v>14591</v>
      </c>
      <c r="BX14596">
        <f t="shared" si="768"/>
        <v>1</v>
      </c>
      <c r="BY14596">
        <f t="shared" si="769"/>
        <v>1</v>
      </c>
    </row>
    <row r="14597" spans="1:77">
      <c r="A14597" s="15">
        <v>14592</v>
      </c>
      <c r="BP14597">
        <v>0.838038865273233</v>
      </c>
      <c r="BQ14597">
        <v>13417.8457392693</v>
      </c>
      <c r="BR14597">
        <v>1.43699298242721</v>
      </c>
      <c r="BS14597">
        <v>82919.2380183077</v>
      </c>
      <c r="BW14597" s="29">
        <v>14592</v>
      </c>
      <c r="BX14597">
        <f t="shared" si="768"/>
        <v>1</v>
      </c>
      <c r="BY14597">
        <f t="shared" si="769"/>
        <v>1</v>
      </c>
    </row>
    <row r="14598" spans="1:77">
      <c r="A14598" s="15">
        <v>14593</v>
      </c>
      <c r="BP14598">
        <v>0.831926287934253</v>
      </c>
      <c r="BQ14598">
        <v>11847.7140058459</v>
      </c>
      <c r="BR14598">
        <v>1.44441310227996</v>
      </c>
      <c r="BS14598">
        <v>78967.2735707597</v>
      </c>
      <c r="BW14598" s="29">
        <v>14593</v>
      </c>
      <c r="BX14598">
        <f t="shared" si="768"/>
        <v>1</v>
      </c>
      <c r="BY14598">
        <f t="shared" si="769"/>
        <v>1</v>
      </c>
    </row>
    <row r="14599" spans="1:77">
      <c r="A14599" s="15">
        <v>14594</v>
      </c>
      <c r="BP14599">
        <v>0.866691526658824</v>
      </c>
      <c r="BQ14599">
        <v>13646.8809757294</v>
      </c>
      <c r="BR14599">
        <v>1.51982431681919</v>
      </c>
      <c r="BS14599">
        <v>103123.623712482</v>
      </c>
      <c r="BW14599" s="29">
        <v>14594</v>
      </c>
      <c r="BX14599">
        <f t="shared" ref="BX14599:BX14662" si="770">IF(BU14599=MAX($BU14599:$BV14599),1,0)</f>
        <v>1</v>
      </c>
      <c r="BY14599">
        <f t="shared" ref="BY14599:BY14662" si="771">IF(BV14599=MAX($BU14599:$BV14599),1,0)</f>
        <v>1</v>
      </c>
    </row>
    <row r="14600" spans="1:77">
      <c r="A14600" s="15">
        <v>14595</v>
      </c>
      <c r="BP14600">
        <v>0.814059731520237</v>
      </c>
      <c r="BQ14600">
        <v>13323.360537061</v>
      </c>
      <c r="BR14600">
        <v>1.36719494702002</v>
      </c>
      <c r="BS14600">
        <v>78390.9895453834</v>
      </c>
      <c r="BW14600" s="29">
        <v>14595</v>
      </c>
      <c r="BX14600">
        <f t="shared" si="770"/>
        <v>1</v>
      </c>
      <c r="BY14600">
        <f t="shared" si="771"/>
        <v>1</v>
      </c>
    </row>
    <row r="14601" spans="1:77">
      <c r="A14601" s="15">
        <v>14596</v>
      </c>
      <c r="BP14601">
        <v>0.797221992674237</v>
      </c>
      <c r="BQ14601">
        <v>12462.1773410987</v>
      </c>
      <c r="BR14601">
        <v>1.35785571378889</v>
      </c>
      <c r="BS14601">
        <v>77237.3094265113</v>
      </c>
      <c r="BW14601" s="29">
        <v>14596</v>
      </c>
      <c r="BX14601">
        <f t="shared" si="770"/>
        <v>1</v>
      </c>
      <c r="BY14601">
        <f t="shared" si="771"/>
        <v>1</v>
      </c>
    </row>
    <row r="14602" spans="1:77">
      <c r="A14602" s="15">
        <v>14597</v>
      </c>
      <c r="BP14602">
        <v>0.802279879621991</v>
      </c>
      <c r="BQ14602">
        <v>19226.2391531423</v>
      </c>
      <c r="BR14602">
        <v>1.37940590948167</v>
      </c>
      <c r="BS14602">
        <v>89625.5385446723</v>
      </c>
      <c r="BW14602" s="29">
        <v>14597</v>
      </c>
      <c r="BX14602">
        <f t="shared" si="770"/>
        <v>1</v>
      </c>
      <c r="BY14602">
        <f t="shared" si="771"/>
        <v>1</v>
      </c>
    </row>
    <row r="14603" spans="1:77">
      <c r="A14603" s="15">
        <v>14598</v>
      </c>
      <c r="BP14603">
        <v>0.805964427508082</v>
      </c>
      <c r="BQ14603">
        <v>15583.1167712586</v>
      </c>
      <c r="BR14603">
        <v>1.37552568788886</v>
      </c>
      <c r="BS14603">
        <v>105699.342670453</v>
      </c>
      <c r="BW14603" s="29">
        <v>14598</v>
      </c>
      <c r="BX14603">
        <f t="shared" si="770"/>
        <v>1</v>
      </c>
      <c r="BY14603">
        <f t="shared" si="771"/>
        <v>1</v>
      </c>
    </row>
    <row r="14604" spans="1:77">
      <c r="A14604" s="15">
        <v>14599</v>
      </c>
      <c r="BP14604">
        <v>0.81363731324349</v>
      </c>
      <c r="BQ14604">
        <v>15291.1746057857</v>
      </c>
      <c r="BR14604">
        <v>1.42010065660364</v>
      </c>
      <c r="BS14604">
        <v>105476.913672175</v>
      </c>
      <c r="BW14604" s="29">
        <v>14599</v>
      </c>
      <c r="BX14604">
        <f t="shared" si="770"/>
        <v>1</v>
      </c>
      <c r="BY14604">
        <f t="shared" si="771"/>
        <v>1</v>
      </c>
    </row>
    <row r="14605" spans="1:77">
      <c r="A14605" s="15">
        <v>14600</v>
      </c>
      <c r="BP14605">
        <v>0.813600582550686</v>
      </c>
      <c r="BQ14605">
        <v>17213.869839788</v>
      </c>
      <c r="BR14605">
        <v>1.40560348018648</v>
      </c>
      <c r="BS14605">
        <v>89135.6266424209</v>
      </c>
      <c r="BW14605" s="29">
        <v>14600</v>
      </c>
      <c r="BX14605">
        <f t="shared" si="770"/>
        <v>1</v>
      </c>
      <c r="BY14605">
        <f t="shared" si="771"/>
        <v>1</v>
      </c>
    </row>
    <row r="14606" spans="1:77">
      <c r="A14606" s="15">
        <v>14601</v>
      </c>
      <c r="BP14606">
        <v>0.830628045455424</v>
      </c>
      <c r="BQ14606">
        <v>14538.3433286316</v>
      </c>
      <c r="BR14606">
        <v>1.43361775348168</v>
      </c>
      <c r="BS14606">
        <v>81240.3905161113</v>
      </c>
      <c r="BW14606" s="29">
        <v>14601</v>
      </c>
      <c r="BX14606">
        <f t="shared" si="770"/>
        <v>1</v>
      </c>
      <c r="BY14606">
        <f t="shared" si="771"/>
        <v>1</v>
      </c>
    </row>
    <row r="14607" spans="1:77">
      <c r="A14607" s="15">
        <v>14602</v>
      </c>
      <c r="BP14607">
        <v>0.840598725199042</v>
      </c>
      <c r="BQ14607">
        <v>11161.3010460949</v>
      </c>
      <c r="BR14607">
        <v>1.45227578385964</v>
      </c>
      <c r="BS14607">
        <v>81111.1885873353</v>
      </c>
      <c r="BW14607" s="29">
        <v>14602</v>
      </c>
      <c r="BX14607">
        <f t="shared" si="770"/>
        <v>1</v>
      </c>
      <c r="BY14607">
        <f t="shared" si="771"/>
        <v>1</v>
      </c>
    </row>
    <row r="14608" spans="1:77">
      <c r="A14608" s="15">
        <v>14603</v>
      </c>
      <c r="BP14608">
        <v>0.851894070844848</v>
      </c>
      <c r="BQ14608">
        <v>12194.4174495455</v>
      </c>
      <c r="BR14608">
        <v>1.47172723304112</v>
      </c>
      <c r="BS14608">
        <v>79356.6370443334</v>
      </c>
      <c r="BW14608" s="29">
        <v>14603</v>
      </c>
      <c r="BX14608">
        <f t="shared" si="770"/>
        <v>1</v>
      </c>
      <c r="BY14608">
        <f t="shared" si="771"/>
        <v>1</v>
      </c>
    </row>
    <row r="14609" spans="1:77">
      <c r="A14609" s="15">
        <v>14604</v>
      </c>
      <c r="BP14609">
        <v>0.831049501696577</v>
      </c>
      <c r="BQ14609">
        <v>14298.3116243874</v>
      </c>
      <c r="BR14609">
        <v>1.42979015238676</v>
      </c>
      <c r="BS14609">
        <v>83751.7697311186</v>
      </c>
      <c r="BW14609" s="29">
        <v>14604</v>
      </c>
      <c r="BX14609">
        <f t="shared" si="770"/>
        <v>1</v>
      </c>
      <c r="BY14609">
        <f t="shared" si="771"/>
        <v>1</v>
      </c>
    </row>
    <row r="14610" spans="1:77">
      <c r="A14610" s="15">
        <v>14605</v>
      </c>
      <c r="BP14610">
        <v>0.810537234618544</v>
      </c>
      <c r="BQ14610">
        <v>15233.2092416051</v>
      </c>
      <c r="BR14610">
        <v>1.38522809734219</v>
      </c>
      <c r="BS14610">
        <v>82596.5037841064</v>
      </c>
      <c r="BW14610" s="29">
        <v>14605</v>
      </c>
      <c r="BX14610">
        <f t="shared" si="770"/>
        <v>1</v>
      </c>
      <c r="BY14610">
        <f t="shared" si="771"/>
        <v>1</v>
      </c>
    </row>
    <row r="14611" spans="1:77">
      <c r="A14611" s="15">
        <v>14606</v>
      </c>
      <c r="BP14611">
        <v>0.799604239571025</v>
      </c>
      <c r="BQ14611">
        <v>14375.3221111442</v>
      </c>
      <c r="BR14611">
        <v>1.34797697528695</v>
      </c>
      <c r="BS14611">
        <v>81990.1603509478</v>
      </c>
      <c r="BW14611" s="29">
        <v>14606</v>
      </c>
      <c r="BX14611">
        <f t="shared" si="770"/>
        <v>1</v>
      </c>
      <c r="BY14611">
        <f t="shared" si="771"/>
        <v>1</v>
      </c>
    </row>
    <row r="14612" spans="1:77">
      <c r="A14612" s="15">
        <v>14607</v>
      </c>
      <c r="BP14612">
        <v>0.835347380263536</v>
      </c>
      <c r="BQ14612">
        <v>15474.2451532972</v>
      </c>
      <c r="BR14612">
        <v>1.45588694731833</v>
      </c>
      <c r="BS14612">
        <v>80474.4660918316</v>
      </c>
      <c r="BW14612" s="29">
        <v>14607</v>
      </c>
      <c r="BX14612">
        <f t="shared" si="770"/>
        <v>1</v>
      </c>
      <c r="BY14612">
        <f t="shared" si="771"/>
        <v>1</v>
      </c>
    </row>
    <row r="14613" spans="1:77">
      <c r="A14613" s="15">
        <v>14608</v>
      </c>
      <c r="BP14613">
        <v>0.791018692364317</v>
      </c>
      <c r="BQ14613">
        <v>14255.8393684459</v>
      </c>
      <c r="BR14613">
        <v>1.3634050987253</v>
      </c>
      <c r="BS14613">
        <v>105271.543203107</v>
      </c>
      <c r="BW14613" s="29">
        <v>14608</v>
      </c>
      <c r="BX14613">
        <f t="shared" si="770"/>
        <v>1</v>
      </c>
      <c r="BY14613">
        <f t="shared" si="771"/>
        <v>1</v>
      </c>
    </row>
    <row r="14614" spans="1:77">
      <c r="A14614" s="15">
        <v>14609</v>
      </c>
      <c r="BP14614">
        <v>0.838703395834749</v>
      </c>
      <c r="BQ14614">
        <v>9220.11681674386</v>
      </c>
      <c r="BR14614">
        <v>1.45469031374472</v>
      </c>
      <c r="BS14614">
        <v>76416.8428059588</v>
      </c>
      <c r="BW14614" s="29">
        <v>14609</v>
      </c>
      <c r="BX14614">
        <f t="shared" si="770"/>
        <v>1</v>
      </c>
      <c r="BY14614">
        <f t="shared" si="771"/>
        <v>1</v>
      </c>
    </row>
    <row r="14615" spans="1:77">
      <c r="A14615" s="15">
        <v>14610</v>
      </c>
      <c r="BP14615">
        <v>0.792161672897762</v>
      </c>
      <c r="BQ14615">
        <v>14191.377928551</v>
      </c>
      <c r="BR14615">
        <v>1.36204171700181</v>
      </c>
      <c r="BS14615">
        <v>106657.520877611</v>
      </c>
      <c r="BW14615" s="29">
        <v>14610</v>
      </c>
      <c r="BX14615">
        <f t="shared" si="770"/>
        <v>1</v>
      </c>
      <c r="BY14615">
        <f t="shared" si="771"/>
        <v>1</v>
      </c>
    </row>
    <row r="14616" spans="1:77">
      <c r="A14616" s="15">
        <v>14611</v>
      </c>
      <c r="BP14616">
        <v>0.793541153764101</v>
      </c>
      <c r="BQ14616">
        <v>13494.3710399146</v>
      </c>
      <c r="BR14616">
        <v>1.35684648022085</v>
      </c>
      <c r="BS14616">
        <v>79930.9267141755</v>
      </c>
      <c r="BW14616" s="29">
        <v>14611</v>
      </c>
      <c r="BX14616">
        <f t="shared" si="770"/>
        <v>1</v>
      </c>
      <c r="BY14616">
        <f t="shared" si="771"/>
        <v>1</v>
      </c>
    </row>
    <row r="14617" spans="1:77">
      <c r="A14617" s="15">
        <v>14612</v>
      </c>
      <c r="BP14617">
        <v>0.846040135819849</v>
      </c>
      <c r="BQ14617">
        <v>14595.3918724171</v>
      </c>
      <c r="BR14617">
        <v>1.47224570020982</v>
      </c>
      <c r="BS14617">
        <v>81026.5598393917</v>
      </c>
      <c r="BW14617" s="29">
        <v>14612</v>
      </c>
      <c r="BX14617">
        <f t="shared" si="770"/>
        <v>1</v>
      </c>
      <c r="BY14617">
        <f t="shared" si="771"/>
        <v>1</v>
      </c>
    </row>
    <row r="14618" spans="1:77">
      <c r="A14618" s="15">
        <v>14613</v>
      </c>
      <c r="BP14618">
        <v>0.809782356414349</v>
      </c>
      <c r="BQ14618">
        <v>12034.159683884</v>
      </c>
      <c r="BR14618">
        <v>1.38133351997246</v>
      </c>
      <c r="BS14618">
        <v>101544.905451851</v>
      </c>
      <c r="BW14618" s="29">
        <v>14613</v>
      </c>
      <c r="BX14618">
        <f t="shared" si="770"/>
        <v>1</v>
      </c>
      <c r="BY14618">
        <f t="shared" si="771"/>
        <v>1</v>
      </c>
    </row>
    <row r="14619" spans="1:77">
      <c r="A14619" s="15">
        <v>14614</v>
      </c>
      <c r="BP14619">
        <v>0.855519710216751</v>
      </c>
      <c r="BQ14619">
        <v>15005.2405887316</v>
      </c>
      <c r="BR14619">
        <v>1.45568223662074</v>
      </c>
      <c r="BS14619">
        <v>81156.1588572608</v>
      </c>
      <c r="BW14619" s="29">
        <v>14614</v>
      </c>
      <c r="BX14619">
        <f t="shared" si="770"/>
        <v>1</v>
      </c>
      <c r="BY14619">
        <f t="shared" si="771"/>
        <v>1</v>
      </c>
    </row>
    <row r="14620" spans="1:77">
      <c r="A14620" s="15">
        <v>14615</v>
      </c>
      <c r="BP14620">
        <v>0.847820500536059</v>
      </c>
      <c r="BQ14620">
        <v>23320.5562385447</v>
      </c>
      <c r="BR14620">
        <v>1.49563374109352</v>
      </c>
      <c r="BS14620">
        <v>94008.458785007</v>
      </c>
      <c r="BW14620" s="29">
        <v>14615</v>
      </c>
      <c r="BX14620">
        <f t="shared" si="770"/>
        <v>1</v>
      </c>
      <c r="BY14620">
        <f t="shared" si="771"/>
        <v>1</v>
      </c>
    </row>
    <row r="14621" spans="1:77">
      <c r="A14621" s="15">
        <v>14616</v>
      </c>
      <c r="BP14621">
        <v>0.789076195300451</v>
      </c>
      <c r="BQ14621">
        <v>16060.1664990874</v>
      </c>
      <c r="BR14621">
        <v>1.34710016461108</v>
      </c>
      <c r="BS14621">
        <v>108578.435365344</v>
      </c>
      <c r="BW14621" s="29">
        <v>14616</v>
      </c>
      <c r="BX14621">
        <f t="shared" si="770"/>
        <v>1</v>
      </c>
      <c r="BY14621">
        <f t="shared" si="771"/>
        <v>1</v>
      </c>
    </row>
    <row r="14622" spans="1:77">
      <c r="A14622" s="15">
        <v>14617</v>
      </c>
      <c r="BP14622">
        <v>0.817049834060847</v>
      </c>
      <c r="BQ14622">
        <v>18373.4042557154</v>
      </c>
      <c r="BR14622">
        <v>1.36568328488707</v>
      </c>
      <c r="BS14622">
        <v>111498.763992655</v>
      </c>
      <c r="BW14622" s="29">
        <v>14617</v>
      </c>
      <c r="BX14622">
        <f t="shared" si="770"/>
        <v>1</v>
      </c>
      <c r="BY14622">
        <f t="shared" si="771"/>
        <v>1</v>
      </c>
    </row>
    <row r="14623" spans="1:77">
      <c r="A14623" s="15">
        <v>14618</v>
      </c>
      <c r="BP14623">
        <v>0.769828908445985</v>
      </c>
      <c r="BQ14623">
        <v>16830.7125982605</v>
      </c>
      <c r="BR14623">
        <v>1.32446088403696</v>
      </c>
      <c r="BS14623">
        <v>106087.46759634</v>
      </c>
      <c r="BW14623" s="29">
        <v>14618</v>
      </c>
      <c r="BX14623">
        <f t="shared" si="770"/>
        <v>1</v>
      </c>
      <c r="BY14623">
        <f t="shared" si="771"/>
        <v>1</v>
      </c>
    </row>
    <row r="14624" spans="1:77">
      <c r="A14624" s="15">
        <v>14619</v>
      </c>
      <c r="BP14624">
        <v>0.819232063849356</v>
      </c>
      <c r="BQ14624">
        <v>17754.353537125</v>
      </c>
      <c r="BR14624">
        <v>1.40748877204559</v>
      </c>
      <c r="BS14624">
        <v>110554.600525352</v>
      </c>
      <c r="BW14624" s="29">
        <v>14619</v>
      </c>
      <c r="BX14624">
        <f t="shared" si="770"/>
        <v>1</v>
      </c>
      <c r="BY14624">
        <f t="shared" si="771"/>
        <v>1</v>
      </c>
    </row>
    <row r="14625" spans="1:77">
      <c r="A14625" s="15">
        <v>14620</v>
      </c>
      <c r="BP14625">
        <v>0.809831189054905</v>
      </c>
      <c r="BQ14625">
        <v>13315.2621659248</v>
      </c>
      <c r="BR14625">
        <v>1.3593339927902</v>
      </c>
      <c r="BS14625">
        <v>81052.1875532653</v>
      </c>
      <c r="BW14625" s="29">
        <v>14620</v>
      </c>
      <c r="BX14625">
        <f t="shared" si="770"/>
        <v>1</v>
      </c>
      <c r="BY14625">
        <f t="shared" si="771"/>
        <v>1</v>
      </c>
    </row>
    <row r="14626" spans="1:77">
      <c r="A14626" s="15">
        <v>14621</v>
      </c>
      <c r="BP14626">
        <v>0.806047745062946</v>
      </c>
      <c r="BQ14626">
        <v>14930.1178183426</v>
      </c>
      <c r="BR14626">
        <v>1.38203411516469</v>
      </c>
      <c r="BS14626">
        <v>83546.6191880286</v>
      </c>
      <c r="BW14626" s="29">
        <v>14621</v>
      </c>
      <c r="BX14626">
        <f t="shared" si="770"/>
        <v>1</v>
      </c>
      <c r="BY14626">
        <f t="shared" si="771"/>
        <v>1</v>
      </c>
    </row>
    <row r="14627" spans="1:77">
      <c r="A14627" s="15">
        <v>14622</v>
      </c>
      <c r="BP14627">
        <v>0.828772693320193</v>
      </c>
      <c r="BQ14627">
        <v>13643.0347898865</v>
      </c>
      <c r="BR14627">
        <v>1.4296646885276</v>
      </c>
      <c r="BS14627">
        <v>83902.6652517382</v>
      </c>
      <c r="BW14627" s="29">
        <v>14622</v>
      </c>
      <c r="BX14627">
        <f t="shared" si="770"/>
        <v>1</v>
      </c>
      <c r="BY14627">
        <f t="shared" si="771"/>
        <v>1</v>
      </c>
    </row>
    <row r="14628" spans="1:77">
      <c r="A14628" s="15">
        <v>14623</v>
      </c>
      <c r="BP14628">
        <v>0.82978987302546</v>
      </c>
      <c r="BQ14628">
        <v>19788.8938835953</v>
      </c>
      <c r="BR14628">
        <v>1.44036111240859</v>
      </c>
      <c r="BS14628">
        <v>90147.1474912906</v>
      </c>
      <c r="BW14628" s="29">
        <v>14623</v>
      </c>
      <c r="BX14628">
        <f t="shared" si="770"/>
        <v>1</v>
      </c>
      <c r="BY14628">
        <f t="shared" si="771"/>
        <v>1</v>
      </c>
    </row>
    <row r="14629" spans="1:77">
      <c r="A14629" s="15">
        <v>14624</v>
      </c>
      <c r="BP14629">
        <v>0.787159467184711</v>
      </c>
      <c r="BQ14629">
        <v>17938.4316626268</v>
      </c>
      <c r="BR14629">
        <v>1.34032073037675</v>
      </c>
      <c r="BS14629">
        <v>86583.9061815767</v>
      </c>
      <c r="BW14629" s="29">
        <v>14624</v>
      </c>
      <c r="BX14629">
        <f t="shared" si="770"/>
        <v>1</v>
      </c>
      <c r="BY14629">
        <f t="shared" si="771"/>
        <v>1</v>
      </c>
    </row>
    <row r="14630" spans="1:77">
      <c r="A14630" s="15">
        <v>14625</v>
      </c>
      <c r="BP14630">
        <v>0.801599328187899</v>
      </c>
      <c r="BQ14630">
        <v>11926.7177589198</v>
      </c>
      <c r="BR14630">
        <v>1.37018116413498</v>
      </c>
      <c r="BS14630">
        <v>77691.9996298726</v>
      </c>
      <c r="BW14630" s="29">
        <v>14625</v>
      </c>
      <c r="BX14630">
        <f t="shared" si="770"/>
        <v>1</v>
      </c>
      <c r="BY14630">
        <f t="shared" si="771"/>
        <v>1</v>
      </c>
    </row>
    <row r="14631" spans="1:77">
      <c r="A14631" s="15">
        <v>14626</v>
      </c>
      <c r="BP14631">
        <v>0.839662608746295</v>
      </c>
      <c r="BQ14631">
        <v>20625.4807395254</v>
      </c>
      <c r="BR14631">
        <v>1.4558764710782</v>
      </c>
      <c r="BS14631">
        <v>93647.5280695106</v>
      </c>
      <c r="BW14631" s="29">
        <v>14626</v>
      </c>
      <c r="BX14631">
        <f t="shared" si="770"/>
        <v>1</v>
      </c>
      <c r="BY14631">
        <f t="shared" si="771"/>
        <v>1</v>
      </c>
    </row>
    <row r="14632" spans="1:77">
      <c r="A14632" s="15">
        <v>14627</v>
      </c>
      <c r="BP14632">
        <v>0.813558597575317</v>
      </c>
      <c r="BQ14632">
        <v>10078.9495137727</v>
      </c>
      <c r="BR14632">
        <v>1.38242238770943</v>
      </c>
      <c r="BS14632">
        <v>78123.0536617702</v>
      </c>
      <c r="BW14632" s="29">
        <v>14627</v>
      </c>
      <c r="BX14632">
        <f t="shared" si="770"/>
        <v>1</v>
      </c>
      <c r="BY14632">
        <f t="shared" si="771"/>
        <v>1</v>
      </c>
    </row>
    <row r="14633" spans="1:77">
      <c r="A14633" s="15">
        <v>14628</v>
      </c>
      <c r="BP14633">
        <v>0.786109746019263</v>
      </c>
      <c r="BQ14633">
        <v>15407.996348555</v>
      </c>
      <c r="BR14633">
        <v>1.34600923078136</v>
      </c>
      <c r="BS14633">
        <v>107679.284242263</v>
      </c>
      <c r="BW14633" s="29">
        <v>14628</v>
      </c>
      <c r="BX14633">
        <f t="shared" si="770"/>
        <v>1</v>
      </c>
      <c r="BY14633">
        <f t="shared" si="771"/>
        <v>1</v>
      </c>
    </row>
    <row r="14634" spans="1:77">
      <c r="A14634" s="15">
        <v>14629</v>
      </c>
      <c r="BP14634">
        <v>0.849833028099439</v>
      </c>
      <c r="BQ14634">
        <v>13246.7633889012</v>
      </c>
      <c r="BR14634">
        <v>1.47333371844411</v>
      </c>
      <c r="BS14634">
        <v>81570.9802169691</v>
      </c>
      <c r="BW14634" s="29">
        <v>14629</v>
      </c>
      <c r="BX14634">
        <f t="shared" si="770"/>
        <v>1</v>
      </c>
      <c r="BY14634">
        <f t="shared" si="771"/>
        <v>1</v>
      </c>
    </row>
    <row r="14635" spans="1:77">
      <c r="A14635" s="15">
        <v>14630</v>
      </c>
      <c r="BP14635">
        <v>0.791065480558778</v>
      </c>
      <c r="BQ14635">
        <v>13820.9988203821</v>
      </c>
      <c r="BR14635">
        <v>1.33778462146372</v>
      </c>
      <c r="BS14635">
        <v>81483.1656162606</v>
      </c>
      <c r="BW14635" s="29">
        <v>14630</v>
      </c>
      <c r="BX14635">
        <f t="shared" si="770"/>
        <v>1</v>
      </c>
      <c r="BY14635">
        <f t="shared" si="771"/>
        <v>1</v>
      </c>
    </row>
    <row r="14636" spans="1:77">
      <c r="A14636" s="15">
        <v>14631</v>
      </c>
      <c r="BP14636">
        <v>0.723588917043173</v>
      </c>
      <c r="BQ14636">
        <v>19441.1793431974</v>
      </c>
      <c r="BR14636">
        <v>1.23378044461431</v>
      </c>
      <c r="BS14636">
        <v>113601.554559595</v>
      </c>
      <c r="BW14636" s="29">
        <v>14631</v>
      </c>
      <c r="BX14636">
        <f t="shared" si="770"/>
        <v>1</v>
      </c>
      <c r="BY14636">
        <f t="shared" si="771"/>
        <v>1</v>
      </c>
    </row>
    <row r="14637" spans="1:77">
      <c r="A14637" s="15">
        <v>14632</v>
      </c>
      <c r="BP14637">
        <v>0.801436751975869</v>
      </c>
      <c r="BQ14637">
        <v>14160.3414661865</v>
      </c>
      <c r="BR14637">
        <v>1.38296744132402</v>
      </c>
      <c r="BS14637">
        <v>80228.7832559448</v>
      </c>
      <c r="BW14637" s="29">
        <v>14632</v>
      </c>
      <c r="BX14637">
        <f t="shared" si="770"/>
        <v>1</v>
      </c>
      <c r="BY14637">
        <f t="shared" si="771"/>
        <v>1</v>
      </c>
    </row>
    <row r="14638" spans="1:77">
      <c r="A14638" s="15">
        <v>14633</v>
      </c>
      <c r="BP14638">
        <v>0.809196006493065</v>
      </c>
      <c r="BQ14638">
        <v>16621.9397018051</v>
      </c>
      <c r="BR14638">
        <v>1.41072880222515</v>
      </c>
      <c r="BS14638">
        <v>86742.9325500905</v>
      </c>
      <c r="BW14638" s="29">
        <v>14633</v>
      </c>
      <c r="BX14638">
        <f t="shared" si="770"/>
        <v>1</v>
      </c>
      <c r="BY14638">
        <f t="shared" si="771"/>
        <v>1</v>
      </c>
    </row>
    <row r="14639" spans="1:77">
      <c r="A14639" s="15">
        <v>14634</v>
      </c>
      <c r="BP14639">
        <v>0.842356915328752</v>
      </c>
      <c r="BQ14639">
        <v>17897.4678363436</v>
      </c>
      <c r="BR14639">
        <v>1.48125297294402</v>
      </c>
      <c r="BS14639">
        <v>108797.08301585</v>
      </c>
      <c r="BW14639" s="29">
        <v>14634</v>
      </c>
      <c r="BX14639">
        <f t="shared" si="770"/>
        <v>1</v>
      </c>
      <c r="BY14639">
        <f t="shared" si="771"/>
        <v>1</v>
      </c>
    </row>
    <row r="14640" spans="1:77">
      <c r="A14640" s="15">
        <v>14635</v>
      </c>
      <c r="BP14640">
        <v>0.809334152563189</v>
      </c>
      <c r="BQ14640">
        <v>14313.9059673962</v>
      </c>
      <c r="BR14640">
        <v>1.38714394820633</v>
      </c>
      <c r="BS14640">
        <v>84649.0716476561</v>
      </c>
      <c r="BW14640" s="29">
        <v>14635</v>
      </c>
      <c r="BX14640">
        <f t="shared" si="770"/>
        <v>1</v>
      </c>
      <c r="BY14640">
        <f t="shared" si="771"/>
        <v>1</v>
      </c>
    </row>
    <row r="14641" spans="1:77">
      <c r="A14641" s="15">
        <v>14636</v>
      </c>
      <c r="BP14641">
        <v>0.807995285736003</v>
      </c>
      <c r="BQ14641">
        <v>15617.2196155219</v>
      </c>
      <c r="BR14641">
        <v>1.39017527819767</v>
      </c>
      <c r="BS14641">
        <v>104477.375440812</v>
      </c>
      <c r="BW14641" s="29">
        <v>14636</v>
      </c>
      <c r="BX14641">
        <f t="shared" si="770"/>
        <v>1</v>
      </c>
      <c r="BY14641">
        <f t="shared" si="771"/>
        <v>1</v>
      </c>
    </row>
    <row r="14642" spans="1:77">
      <c r="A14642" s="15">
        <v>14637</v>
      </c>
      <c r="BP14642">
        <v>0.801866761217655</v>
      </c>
      <c r="BQ14642">
        <v>15179.3732741391</v>
      </c>
      <c r="BR14642">
        <v>1.39190295708392</v>
      </c>
      <c r="BS14642">
        <v>108187.081729921</v>
      </c>
      <c r="BW14642" s="29">
        <v>14637</v>
      </c>
      <c r="BX14642">
        <f t="shared" si="770"/>
        <v>1</v>
      </c>
      <c r="BY14642">
        <f t="shared" si="771"/>
        <v>1</v>
      </c>
    </row>
    <row r="14643" spans="1:77">
      <c r="A14643" s="15">
        <v>14638</v>
      </c>
      <c r="BP14643">
        <v>0.82388747448286</v>
      </c>
      <c r="BQ14643">
        <v>11664.8475240401</v>
      </c>
      <c r="BR14643">
        <v>1.39822646329884</v>
      </c>
      <c r="BS14643">
        <v>81220.8998785648</v>
      </c>
      <c r="BW14643" s="29">
        <v>14638</v>
      </c>
      <c r="BX14643">
        <f t="shared" si="770"/>
        <v>1</v>
      </c>
      <c r="BY14643">
        <f t="shared" si="771"/>
        <v>1</v>
      </c>
    </row>
    <row r="14644" spans="1:77">
      <c r="A14644" s="15">
        <v>14639</v>
      </c>
      <c r="BP14644">
        <v>0.826452687013692</v>
      </c>
      <c r="BQ14644">
        <v>20758.5925107815</v>
      </c>
      <c r="BR14644">
        <v>1.42820500620666</v>
      </c>
      <c r="BS14644">
        <v>93668.6495545022</v>
      </c>
      <c r="BW14644" s="29">
        <v>14639</v>
      </c>
      <c r="BX14644">
        <f t="shared" si="770"/>
        <v>1</v>
      </c>
      <c r="BY14644">
        <f t="shared" si="771"/>
        <v>1</v>
      </c>
    </row>
    <row r="14645" spans="1:77">
      <c r="A14645" s="15">
        <v>14640</v>
      </c>
      <c r="BP14645">
        <v>0.856646897916181</v>
      </c>
      <c r="BQ14645">
        <v>15714.623661065</v>
      </c>
      <c r="BR14645">
        <v>1.45114174892481</v>
      </c>
      <c r="BS14645">
        <v>85561.9169073616</v>
      </c>
      <c r="BW14645" s="29">
        <v>14640</v>
      </c>
      <c r="BX14645">
        <f t="shared" si="770"/>
        <v>1</v>
      </c>
      <c r="BY14645">
        <f t="shared" si="771"/>
        <v>1</v>
      </c>
    </row>
    <row r="14646" spans="1:77">
      <c r="A14646" s="15">
        <v>14641</v>
      </c>
      <c r="BP14646">
        <v>0.809939426858256</v>
      </c>
      <c r="BQ14646">
        <v>11814.5119431899</v>
      </c>
      <c r="BR14646">
        <v>1.38201167189178</v>
      </c>
      <c r="BS14646">
        <v>80049.7704243456</v>
      </c>
      <c r="BW14646" s="29">
        <v>14641</v>
      </c>
      <c r="BX14646">
        <f t="shared" si="770"/>
        <v>1</v>
      </c>
      <c r="BY14646">
        <f t="shared" si="771"/>
        <v>1</v>
      </c>
    </row>
    <row r="14647" spans="1:77">
      <c r="A14647" s="15">
        <v>14642</v>
      </c>
      <c r="BP14647">
        <v>0.797382668038311</v>
      </c>
      <c r="BQ14647">
        <v>13326.0699907943</v>
      </c>
      <c r="BR14647">
        <v>1.37586418493971</v>
      </c>
      <c r="BS14647">
        <v>80651.1468811146</v>
      </c>
      <c r="BW14647" s="29">
        <v>14642</v>
      </c>
      <c r="BX14647">
        <f t="shared" si="770"/>
        <v>1</v>
      </c>
      <c r="BY14647">
        <f t="shared" si="771"/>
        <v>1</v>
      </c>
    </row>
    <row r="14648" spans="1:77">
      <c r="A14648" s="15">
        <v>14643</v>
      </c>
      <c r="BP14648">
        <v>0.844874071694636</v>
      </c>
      <c r="BQ14648">
        <v>14923.9826542401</v>
      </c>
      <c r="BR14648">
        <v>1.44990655736395</v>
      </c>
      <c r="BS14648">
        <v>80242.23994561</v>
      </c>
      <c r="BW14648" s="29">
        <v>14643</v>
      </c>
      <c r="BX14648">
        <f t="shared" si="770"/>
        <v>1</v>
      </c>
      <c r="BY14648">
        <f t="shared" si="771"/>
        <v>1</v>
      </c>
    </row>
    <row r="14649" spans="1:77">
      <c r="A14649" s="15">
        <v>14644</v>
      </c>
      <c r="BP14649">
        <v>0.816959358608606</v>
      </c>
      <c r="BQ14649">
        <v>12096.9552702672</v>
      </c>
      <c r="BR14649">
        <v>1.40304029133062</v>
      </c>
      <c r="BS14649">
        <v>77964.4487738585</v>
      </c>
      <c r="BW14649" s="29">
        <v>14644</v>
      </c>
      <c r="BX14649">
        <f t="shared" si="770"/>
        <v>1</v>
      </c>
      <c r="BY14649">
        <f t="shared" si="771"/>
        <v>1</v>
      </c>
    </row>
    <row r="14650" spans="1:77">
      <c r="A14650" s="15">
        <v>14645</v>
      </c>
      <c r="BP14650">
        <v>0.794876994893871</v>
      </c>
      <c r="BQ14650">
        <v>13242.1060556048</v>
      </c>
      <c r="BR14650">
        <v>1.38653189881459</v>
      </c>
      <c r="BS14650">
        <v>81225.2162334231</v>
      </c>
      <c r="BW14650" s="29">
        <v>14645</v>
      </c>
      <c r="BX14650">
        <f t="shared" si="770"/>
        <v>1</v>
      </c>
      <c r="BY14650">
        <f t="shared" si="771"/>
        <v>1</v>
      </c>
    </row>
    <row r="14651" spans="1:77">
      <c r="A14651" s="15">
        <v>14646</v>
      </c>
      <c r="BP14651">
        <v>0.803690722269884</v>
      </c>
      <c r="BQ14651">
        <v>12649.8834411393</v>
      </c>
      <c r="BR14651">
        <v>1.34630177894145</v>
      </c>
      <c r="BS14651">
        <v>101327.974107532</v>
      </c>
      <c r="BW14651" s="29">
        <v>14646</v>
      </c>
      <c r="BX14651">
        <f t="shared" si="770"/>
        <v>1</v>
      </c>
      <c r="BY14651">
        <f t="shared" si="771"/>
        <v>1</v>
      </c>
    </row>
    <row r="14652" spans="1:77">
      <c r="A14652" s="15">
        <v>14647</v>
      </c>
      <c r="BP14652">
        <v>0.824544492426511</v>
      </c>
      <c r="BQ14652">
        <v>12980.7501920169</v>
      </c>
      <c r="BR14652">
        <v>1.42921655236941</v>
      </c>
      <c r="BS14652">
        <v>79336.3474861562</v>
      </c>
      <c r="BW14652" s="29">
        <v>14647</v>
      </c>
      <c r="BX14652">
        <f t="shared" si="770"/>
        <v>1</v>
      </c>
      <c r="BY14652">
        <f t="shared" si="771"/>
        <v>1</v>
      </c>
    </row>
    <row r="14653" spans="1:77">
      <c r="A14653" s="15">
        <v>14648</v>
      </c>
      <c r="BP14653">
        <v>0.873233493160491</v>
      </c>
      <c r="BQ14653">
        <v>11922.6658939089</v>
      </c>
      <c r="BR14653">
        <v>1.49961356325928</v>
      </c>
      <c r="BS14653">
        <v>78204.1104172716</v>
      </c>
      <c r="BW14653" s="29">
        <v>14648</v>
      </c>
      <c r="BX14653">
        <f t="shared" si="770"/>
        <v>1</v>
      </c>
      <c r="BY14653">
        <f t="shared" si="771"/>
        <v>1</v>
      </c>
    </row>
    <row r="14654" spans="1:77">
      <c r="A14654" s="15">
        <v>14649</v>
      </c>
      <c r="BP14654">
        <v>0.869585549085617</v>
      </c>
      <c r="BQ14654">
        <v>14105.6979358141</v>
      </c>
      <c r="BR14654">
        <v>1.48401810760709</v>
      </c>
      <c r="BS14654">
        <v>106242.341883224</v>
      </c>
      <c r="BW14654" s="29">
        <v>14649</v>
      </c>
      <c r="BX14654">
        <f t="shared" si="770"/>
        <v>1</v>
      </c>
      <c r="BY14654">
        <f t="shared" si="771"/>
        <v>1</v>
      </c>
    </row>
    <row r="14655" spans="1:77">
      <c r="A14655" s="15">
        <v>14650</v>
      </c>
      <c r="BP14655">
        <v>0.851744904697516</v>
      </c>
      <c r="BQ14655">
        <v>9963.74781148004</v>
      </c>
      <c r="BR14655">
        <v>1.4546305892911</v>
      </c>
      <c r="BS14655">
        <v>77398.5952161953</v>
      </c>
      <c r="BW14655" s="29">
        <v>14650</v>
      </c>
      <c r="BX14655">
        <f t="shared" si="770"/>
        <v>1</v>
      </c>
      <c r="BY14655">
        <f t="shared" si="771"/>
        <v>1</v>
      </c>
    </row>
    <row r="14656" spans="1:77">
      <c r="A14656" s="15">
        <v>14651</v>
      </c>
      <c r="BP14656">
        <v>0.774164929731427</v>
      </c>
      <c r="BQ14656">
        <v>16064.8711381147</v>
      </c>
      <c r="BR14656">
        <v>1.33105290565393</v>
      </c>
      <c r="BS14656">
        <v>84050.2598862463</v>
      </c>
      <c r="BW14656" s="29">
        <v>14651</v>
      </c>
      <c r="BX14656">
        <f t="shared" si="770"/>
        <v>1</v>
      </c>
      <c r="BY14656">
        <f t="shared" si="771"/>
        <v>1</v>
      </c>
    </row>
    <row r="14657" spans="1:77">
      <c r="A14657" s="15">
        <v>14652</v>
      </c>
      <c r="BP14657">
        <v>0.769861537047262</v>
      </c>
      <c r="BQ14657">
        <v>14518.4230406112</v>
      </c>
      <c r="BR14657">
        <v>1.31126168501469</v>
      </c>
      <c r="BS14657">
        <v>82232.3641905849</v>
      </c>
      <c r="BW14657" s="29">
        <v>14652</v>
      </c>
      <c r="BX14657">
        <f t="shared" si="770"/>
        <v>1</v>
      </c>
      <c r="BY14657">
        <f t="shared" si="771"/>
        <v>1</v>
      </c>
    </row>
    <row r="14658" spans="1:77">
      <c r="A14658" s="15">
        <v>14653</v>
      </c>
      <c r="BP14658">
        <v>0.791450278271049</v>
      </c>
      <c r="BQ14658">
        <v>11439.8875933375</v>
      </c>
      <c r="BR14658">
        <v>1.33233223313745</v>
      </c>
      <c r="BS14658">
        <v>99375.9314272638</v>
      </c>
      <c r="BW14658" s="29">
        <v>14653</v>
      </c>
      <c r="BX14658">
        <f t="shared" si="770"/>
        <v>1</v>
      </c>
      <c r="BY14658">
        <f t="shared" si="771"/>
        <v>1</v>
      </c>
    </row>
    <row r="14659" spans="1:77">
      <c r="A14659" s="15">
        <v>14654</v>
      </c>
      <c r="BP14659">
        <v>0.845266248433662</v>
      </c>
      <c r="BQ14659">
        <v>18968.2844629697</v>
      </c>
      <c r="BR14659">
        <v>1.4512442959437</v>
      </c>
      <c r="BS14659">
        <v>89449.8789864053</v>
      </c>
      <c r="BW14659" s="29">
        <v>14654</v>
      </c>
      <c r="BX14659">
        <f t="shared" si="770"/>
        <v>1</v>
      </c>
      <c r="BY14659">
        <f t="shared" si="771"/>
        <v>1</v>
      </c>
    </row>
    <row r="14660" spans="1:77">
      <c r="A14660" s="15">
        <v>14655</v>
      </c>
      <c r="BP14660">
        <v>0.824461496624097</v>
      </c>
      <c r="BQ14660">
        <v>14993.3080601628</v>
      </c>
      <c r="BR14660">
        <v>1.4125118660875</v>
      </c>
      <c r="BS14660">
        <v>84169.9981495688</v>
      </c>
      <c r="BW14660" s="29">
        <v>14655</v>
      </c>
      <c r="BX14660">
        <f t="shared" si="770"/>
        <v>1</v>
      </c>
      <c r="BY14660">
        <f t="shared" si="771"/>
        <v>1</v>
      </c>
    </row>
    <row r="14661" spans="1:77">
      <c r="A14661" s="15">
        <v>14656</v>
      </c>
      <c r="BP14661">
        <v>0.825119585905675</v>
      </c>
      <c r="BQ14661">
        <v>11359.0061392089</v>
      </c>
      <c r="BR14661">
        <v>1.41237278228528</v>
      </c>
      <c r="BS14661">
        <v>102319.67883783</v>
      </c>
      <c r="BW14661" s="29">
        <v>14656</v>
      </c>
      <c r="BX14661">
        <f t="shared" si="770"/>
        <v>1</v>
      </c>
      <c r="BY14661">
        <f t="shared" si="771"/>
        <v>1</v>
      </c>
    </row>
    <row r="14662" spans="1:77">
      <c r="A14662" s="15">
        <v>14657</v>
      </c>
      <c r="BP14662">
        <v>0.82122198171377</v>
      </c>
      <c r="BQ14662">
        <v>14237.131783305</v>
      </c>
      <c r="BR14662">
        <v>1.43087316946496</v>
      </c>
      <c r="BS14662">
        <v>83497.0990768625</v>
      </c>
      <c r="BW14662" s="29">
        <v>14657</v>
      </c>
      <c r="BX14662">
        <f t="shared" si="770"/>
        <v>1</v>
      </c>
      <c r="BY14662">
        <f t="shared" si="771"/>
        <v>1</v>
      </c>
    </row>
    <row r="14663" spans="1:77">
      <c r="A14663" s="15">
        <v>14658</v>
      </c>
      <c r="BP14663">
        <v>0.730552694447883</v>
      </c>
      <c r="BQ14663">
        <v>13658.2087899985</v>
      </c>
      <c r="BR14663">
        <v>1.25002069145534</v>
      </c>
      <c r="BS14663">
        <v>80327.0140996406</v>
      </c>
      <c r="BW14663" s="29">
        <v>14658</v>
      </c>
      <c r="BX14663">
        <f t="shared" ref="BX14663:BX14726" si="772">IF(BU14663=MAX($BU14663:$BV14663),1,0)</f>
        <v>1</v>
      </c>
      <c r="BY14663">
        <f t="shared" ref="BY14663:BY14726" si="773">IF(BV14663=MAX($BU14663:$BV14663),1,0)</f>
        <v>1</v>
      </c>
    </row>
    <row r="14664" spans="1:77">
      <c r="A14664" s="15">
        <v>14659</v>
      </c>
      <c r="BP14664">
        <v>0.762289072631325</v>
      </c>
      <c r="BQ14664">
        <v>14044.5916454992</v>
      </c>
      <c r="BR14664">
        <v>1.28845630867557</v>
      </c>
      <c r="BS14664">
        <v>84493.6435090345</v>
      </c>
      <c r="BW14664" s="29">
        <v>14659</v>
      </c>
      <c r="BX14664">
        <f t="shared" si="772"/>
        <v>1</v>
      </c>
      <c r="BY14664">
        <f t="shared" si="773"/>
        <v>1</v>
      </c>
    </row>
    <row r="14665" spans="1:77">
      <c r="A14665" s="15">
        <v>14660</v>
      </c>
      <c r="BP14665">
        <v>0.818857753496214</v>
      </c>
      <c r="BQ14665">
        <v>14958.1705781104</v>
      </c>
      <c r="BR14665">
        <v>1.39762655466698</v>
      </c>
      <c r="BS14665">
        <v>81645.3463711064</v>
      </c>
      <c r="BW14665" s="29">
        <v>14660</v>
      </c>
      <c r="BX14665">
        <f t="shared" si="772"/>
        <v>1</v>
      </c>
      <c r="BY14665">
        <f t="shared" si="773"/>
        <v>1</v>
      </c>
    </row>
    <row r="14666" spans="1:77">
      <c r="A14666" s="15">
        <v>14661</v>
      </c>
      <c r="BP14666">
        <v>0.76491806260805</v>
      </c>
      <c r="BQ14666">
        <v>15344.8936164407</v>
      </c>
      <c r="BR14666">
        <v>1.30015119666997</v>
      </c>
      <c r="BS14666">
        <v>85428.6442983023</v>
      </c>
      <c r="BW14666" s="29">
        <v>14661</v>
      </c>
      <c r="BX14666">
        <f t="shared" si="772"/>
        <v>1</v>
      </c>
      <c r="BY14666">
        <f t="shared" si="773"/>
        <v>1</v>
      </c>
    </row>
    <row r="14667" spans="1:77">
      <c r="A14667" s="15">
        <v>14662</v>
      </c>
      <c r="BP14667">
        <v>0.885251981273919</v>
      </c>
      <c r="BQ14667">
        <v>14574.7790715005</v>
      </c>
      <c r="BR14667">
        <v>1.55697908536711</v>
      </c>
      <c r="BS14667">
        <v>81651.6901435809</v>
      </c>
      <c r="BW14667" s="29">
        <v>14662</v>
      </c>
      <c r="BX14667">
        <f t="shared" si="772"/>
        <v>1</v>
      </c>
      <c r="BY14667">
        <f t="shared" si="773"/>
        <v>1</v>
      </c>
    </row>
    <row r="14668" spans="1:77">
      <c r="A14668" s="15">
        <v>14663</v>
      </c>
      <c r="BP14668">
        <v>0.753966641402354</v>
      </c>
      <c r="BQ14668">
        <v>14173.5788372695</v>
      </c>
      <c r="BR14668">
        <v>1.2981613904014</v>
      </c>
      <c r="BS14668">
        <v>84348.9043699542</v>
      </c>
      <c r="BW14668" s="29">
        <v>14663</v>
      </c>
      <c r="BX14668">
        <f t="shared" si="772"/>
        <v>1</v>
      </c>
      <c r="BY14668">
        <f t="shared" si="773"/>
        <v>1</v>
      </c>
    </row>
    <row r="14669" spans="1:77">
      <c r="A14669" s="15">
        <v>14664</v>
      </c>
      <c r="BP14669">
        <v>0.807310012498729</v>
      </c>
      <c r="BQ14669">
        <v>18818.5923142672</v>
      </c>
      <c r="BR14669">
        <v>1.38046258870141</v>
      </c>
      <c r="BS14669">
        <v>86762.8874633069</v>
      </c>
      <c r="BW14669" s="29">
        <v>14664</v>
      </c>
      <c r="BX14669">
        <f t="shared" si="772"/>
        <v>1</v>
      </c>
      <c r="BY14669">
        <f t="shared" si="773"/>
        <v>1</v>
      </c>
    </row>
    <row r="14670" spans="1:77">
      <c r="A14670" s="15">
        <v>14665</v>
      </c>
      <c r="BP14670">
        <v>0.730098659424217</v>
      </c>
      <c r="BQ14670">
        <v>11305.0802353776</v>
      </c>
      <c r="BR14670">
        <v>1.22675088107357</v>
      </c>
      <c r="BS14670">
        <v>103508.119467187</v>
      </c>
      <c r="BW14670" s="29">
        <v>14665</v>
      </c>
      <c r="BX14670">
        <f t="shared" si="772"/>
        <v>1</v>
      </c>
      <c r="BY14670">
        <f t="shared" si="773"/>
        <v>1</v>
      </c>
    </row>
    <row r="14671" spans="1:77">
      <c r="A14671" s="15">
        <v>14666</v>
      </c>
      <c r="BP14671">
        <v>0.869272127195192</v>
      </c>
      <c r="BQ14671">
        <v>17640.8163379953</v>
      </c>
      <c r="BR14671">
        <v>1.53008233806452</v>
      </c>
      <c r="BS14671">
        <v>84656.0191165778</v>
      </c>
      <c r="BW14671" s="29">
        <v>14666</v>
      </c>
      <c r="BX14671">
        <f t="shared" si="772"/>
        <v>1</v>
      </c>
      <c r="BY14671">
        <f t="shared" si="773"/>
        <v>1</v>
      </c>
    </row>
    <row r="14672" spans="1:77">
      <c r="A14672" s="15">
        <v>14667</v>
      </c>
      <c r="BP14672">
        <v>0.849129510447537</v>
      </c>
      <c r="BQ14672">
        <v>13587.1835009756</v>
      </c>
      <c r="BR14672">
        <v>1.4529548978973</v>
      </c>
      <c r="BS14672">
        <v>86455.1250490775</v>
      </c>
      <c r="BW14672" s="29">
        <v>14667</v>
      </c>
      <c r="BX14672">
        <f t="shared" si="772"/>
        <v>1</v>
      </c>
      <c r="BY14672">
        <f t="shared" si="773"/>
        <v>1</v>
      </c>
    </row>
    <row r="14673" spans="1:77">
      <c r="A14673" s="15">
        <v>14668</v>
      </c>
      <c r="BP14673">
        <v>0.797623716952351</v>
      </c>
      <c r="BQ14673">
        <v>18154.389204372</v>
      </c>
      <c r="BR14673">
        <v>1.37764922343192</v>
      </c>
      <c r="BS14673">
        <v>88958.6004150573</v>
      </c>
      <c r="BW14673" s="29">
        <v>14668</v>
      </c>
      <c r="BX14673">
        <f t="shared" si="772"/>
        <v>1</v>
      </c>
      <c r="BY14673">
        <f t="shared" si="773"/>
        <v>1</v>
      </c>
    </row>
    <row r="14674" spans="1:77">
      <c r="A14674" s="15">
        <v>14669</v>
      </c>
      <c r="BP14674">
        <v>0.812458813956155</v>
      </c>
      <c r="BQ14674">
        <v>17066.9565085393</v>
      </c>
      <c r="BR14674">
        <v>1.38454209930478</v>
      </c>
      <c r="BS14674">
        <v>86211.2314674105</v>
      </c>
      <c r="BW14674" s="29">
        <v>14669</v>
      </c>
      <c r="BX14674">
        <f t="shared" si="772"/>
        <v>1</v>
      </c>
      <c r="BY14674">
        <f t="shared" si="773"/>
        <v>1</v>
      </c>
    </row>
    <row r="14675" spans="1:77">
      <c r="A14675" s="15">
        <v>14670</v>
      </c>
      <c r="BP14675">
        <v>0.848981094824265</v>
      </c>
      <c r="BQ14675">
        <v>13257.8141518883</v>
      </c>
      <c r="BR14675">
        <v>1.48712508281715</v>
      </c>
      <c r="BS14675">
        <v>83817.4732071439</v>
      </c>
      <c r="BW14675" s="29">
        <v>14670</v>
      </c>
      <c r="BX14675">
        <f t="shared" si="772"/>
        <v>1</v>
      </c>
      <c r="BY14675">
        <f t="shared" si="773"/>
        <v>1</v>
      </c>
    </row>
    <row r="14676" spans="1:77">
      <c r="A14676" s="15">
        <v>14671</v>
      </c>
      <c r="BP14676">
        <v>0.847814640422606</v>
      </c>
      <c r="BQ14676">
        <v>15025.159599599</v>
      </c>
      <c r="BR14676">
        <v>1.45917577077062</v>
      </c>
      <c r="BS14676">
        <v>81877.4503786605</v>
      </c>
      <c r="BW14676" s="29">
        <v>14671</v>
      </c>
      <c r="BX14676">
        <f t="shared" si="772"/>
        <v>1</v>
      </c>
      <c r="BY14676">
        <f t="shared" si="773"/>
        <v>1</v>
      </c>
    </row>
    <row r="14677" spans="1:77">
      <c r="A14677" s="15">
        <v>14672</v>
      </c>
      <c r="BP14677">
        <v>0.830926250212952</v>
      </c>
      <c r="BQ14677">
        <v>13955.0183769023</v>
      </c>
      <c r="BR14677">
        <v>1.4070978407682</v>
      </c>
      <c r="BS14677">
        <v>79072.0348384162</v>
      </c>
      <c r="BW14677" s="29">
        <v>14672</v>
      </c>
      <c r="BX14677">
        <f t="shared" si="772"/>
        <v>1</v>
      </c>
      <c r="BY14677">
        <f t="shared" si="773"/>
        <v>1</v>
      </c>
    </row>
    <row r="14678" spans="1:77">
      <c r="A14678" s="15">
        <v>14673</v>
      </c>
      <c r="BP14678">
        <v>0.754165755945561</v>
      </c>
      <c r="BQ14678">
        <v>11119.6512488221</v>
      </c>
      <c r="BR14678">
        <v>1.26041039857935</v>
      </c>
      <c r="BS14678">
        <v>79667.466324812</v>
      </c>
      <c r="BW14678" s="29">
        <v>14673</v>
      </c>
      <c r="BX14678">
        <f t="shared" si="772"/>
        <v>1</v>
      </c>
      <c r="BY14678">
        <f t="shared" si="773"/>
        <v>1</v>
      </c>
    </row>
    <row r="14679" spans="1:77">
      <c r="A14679" s="15">
        <v>14674</v>
      </c>
      <c r="BP14679">
        <v>0.81086632964643</v>
      </c>
      <c r="BQ14679">
        <v>13503.300859688</v>
      </c>
      <c r="BR14679">
        <v>1.40603092452655</v>
      </c>
      <c r="BS14679">
        <v>83171.1657152015</v>
      </c>
      <c r="BW14679" s="29">
        <v>14674</v>
      </c>
      <c r="BX14679">
        <f t="shared" si="772"/>
        <v>1</v>
      </c>
      <c r="BY14679">
        <f t="shared" si="773"/>
        <v>1</v>
      </c>
    </row>
    <row r="14680" spans="1:77">
      <c r="A14680" s="15">
        <v>14675</v>
      </c>
      <c r="BP14680">
        <v>0.805092225300194</v>
      </c>
      <c r="BQ14680">
        <v>13769.0458946877</v>
      </c>
      <c r="BR14680">
        <v>1.38270661097281</v>
      </c>
      <c r="BS14680">
        <v>102565.353585548</v>
      </c>
      <c r="BW14680" s="29">
        <v>14675</v>
      </c>
      <c r="BX14680">
        <f t="shared" si="772"/>
        <v>1</v>
      </c>
      <c r="BY14680">
        <f t="shared" si="773"/>
        <v>1</v>
      </c>
    </row>
    <row r="14681" spans="1:77">
      <c r="A14681" s="15">
        <v>14676</v>
      </c>
      <c r="BP14681">
        <v>0.820765046469769</v>
      </c>
      <c r="BQ14681">
        <v>18551.8234199455</v>
      </c>
      <c r="BR14681">
        <v>1.41530130758683</v>
      </c>
      <c r="BS14681">
        <v>89642.9128093478</v>
      </c>
      <c r="BW14681" s="29">
        <v>14676</v>
      </c>
      <c r="BX14681">
        <f t="shared" si="772"/>
        <v>1</v>
      </c>
      <c r="BY14681">
        <f t="shared" si="773"/>
        <v>1</v>
      </c>
    </row>
    <row r="14682" spans="1:77">
      <c r="A14682" s="15">
        <v>14677</v>
      </c>
      <c r="BP14682">
        <v>0.805786625454279</v>
      </c>
      <c r="BQ14682">
        <v>12212.8294001714</v>
      </c>
      <c r="BR14682">
        <v>1.36988346508937</v>
      </c>
      <c r="BS14682">
        <v>97885.0099037533</v>
      </c>
      <c r="BW14682" s="29">
        <v>14677</v>
      </c>
      <c r="BX14682">
        <f t="shared" si="772"/>
        <v>1</v>
      </c>
      <c r="BY14682">
        <f t="shared" si="773"/>
        <v>1</v>
      </c>
    </row>
    <row r="14683" spans="1:77">
      <c r="A14683" s="15">
        <v>14678</v>
      </c>
      <c r="BP14683">
        <v>0.838781177397742</v>
      </c>
      <c r="BQ14683">
        <v>11998.9982235438</v>
      </c>
      <c r="BR14683">
        <v>1.43037042617421</v>
      </c>
      <c r="BS14683">
        <v>80465.87877274</v>
      </c>
      <c r="BW14683" s="29">
        <v>14678</v>
      </c>
      <c r="BX14683">
        <f t="shared" si="772"/>
        <v>1</v>
      </c>
      <c r="BY14683">
        <f t="shared" si="773"/>
        <v>1</v>
      </c>
    </row>
    <row r="14684" spans="1:77">
      <c r="A14684" s="15">
        <v>14679</v>
      </c>
      <c r="BP14684">
        <v>0.836613642006798</v>
      </c>
      <c r="BQ14684">
        <v>12195.4102123557</v>
      </c>
      <c r="BR14684">
        <v>1.45129064866203</v>
      </c>
      <c r="BS14684">
        <v>81211.2284654684</v>
      </c>
      <c r="BW14684" s="29">
        <v>14679</v>
      </c>
      <c r="BX14684">
        <f t="shared" si="772"/>
        <v>1</v>
      </c>
      <c r="BY14684">
        <f t="shared" si="773"/>
        <v>1</v>
      </c>
    </row>
    <row r="14685" spans="1:77">
      <c r="A14685" s="15">
        <v>14680</v>
      </c>
      <c r="BP14685">
        <v>0.823846580590236</v>
      </c>
      <c r="BQ14685">
        <v>14602.6984596903</v>
      </c>
      <c r="BR14685">
        <v>1.42830342267108</v>
      </c>
      <c r="BS14685">
        <v>83930.7417681032</v>
      </c>
      <c r="BW14685" s="29">
        <v>14680</v>
      </c>
      <c r="BX14685">
        <f t="shared" si="772"/>
        <v>1</v>
      </c>
      <c r="BY14685">
        <f t="shared" si="773"/>
        <v>1</v>
      </c>
    </row>
    <row r="14686" spans="1:77">
      <c r="A14686" s="15">
        <v>14681</v>
      </c>
      <c r="BP14686">
        <v>0.822747181170633</v>
      </c>
      <c r="BQ14686">
        <v>13027.5450746399</v>
      </c>
      <c r="BR14686">
        <v>1.41488539161161</v>
      </c>
      <c r="BS14686">
        <v>100596.305037929</v>
      </c>
      <c r="BW14686" s="29">
        <v>14681</v>
      </c>
      <c r="BX14686">
        <f t="shared" si="772"/>
        <v>1</v>
      </c>
      <c r="BY14686">
        <f t="shared" si="773"/>
        <v>1</v>
      </c>
    </row>
    <row r="14687" spans="1:77">
      <c r="A14687" s="15">
        <v>14682</v>
      </c>
      <c r="BP14687">
        <v>0.847828013967833</v>
      </c>
      <c r="BQ14687">
        <v>15471.4030503749</v>
      </c>
      <c r="BR14687">
        <v>1.44355432776937</v>
      </c>
      <c r="BS14687">
        <v>85097.1025746495</v>
      </c>
      <c r="BW14687" s="29">
        <v>14682</v>
      </c>
      <c r="BX14687">
        <f t="shared" si="772"/>
        <v>1</v>
      </c>
      <c r="BY14687">
        <f t="shared" si="773"/>
        <v>1</v>
      </c>
    </row>
    <row r="14688" spans="1:77">
      <c r="A14688" s="15">
        <v>14683</v>
      </c>
      <c r="BP14688">
        <v>0.829199706372483</v>
      </c>
      <c r="BQ14688">
        <v>13391.9771956167</v>
      </c>
      <c r="BR14688">
        <v>1.42631507928732</v>
      </c>
      <c r="BS14688">
        <v>81551.5820779123</v>
      </c>
      <c r="BW14688" s="29">
        <v>14683</v>
      </c>
      <c r="BX14688">
        <f t="shared" si="772"/>
        <v>1</v>
      </c>
      <c r="BY14688">
        <f t="shared" si="773"/>
        <v>1</v>
      </c>
    </row>
    <row r="14689" spans="1:77">
      <c r="A14689" s="15">
        <v>14684</v>
      </c>
      <c r="BP14689">
        <v>0.769109392448317</v>
      </c>
      <c r="BQ14689">
        <v>17468.4459688102</v>
      </c>
      <c r="BR14689">
        <v>1.30747351252425</v>
      </c>
      <c r="BS14689">
        <v>85362.5375338399</v>
      </c>
      <c r="BW14689" s="29">
        <v>14684</v>
      </c>
      <c r="BX14689">
        <f t="shared" si="772"/>
        <v>1</v>
      </c>
      <c r="BY14689">
        <f t="shared" si="773"/>
        <v>1</v>
      </c>
    </row>
    <row r="14690" spans="1:77">
      <c r="A14690" s="15">
        <v>14685</v>
      </c>
      <c r="BP14690">
        <v>0.779113138800031</v>
      </c>
      <c r="BQ14690">
        <v>13551.4636187797</v>
      </c>
      <c r="BR14690">
        <v>1.33940770762487</v>
      </c>
      <c r="BS14690">
        <v>102182.85801732</v>
      </c>
      <c r="BW14690" s="29">
        <v>14685</v>
      </c>
      <c r="BX14690">
        <f t="shared" si="772"/>
        <v>1</v>
      </c>
      <c r="BY14690">
        <f t="shared" si="773"/>
        <v>1</v>
      </c>
    </row>
    <row r="14691" spans="1:77">
      <c r="A14691" s="15">
        <v>14686</v>
      </c>
      <c r="BP14691">
        <v>0.796141252202964</v>
      </c>
      <c r="BQ14691">
        <v>15064.9746602129</v>
      </c>
      <c r="BR14691">
        <v>1.34649028613598</v>
      </c>
      <c r="BS14691">
        <v>85140.0436676039</v>
      </c>
      <c r="BW14691" s="29">
        <v>14686</v>
      </c>
      <c r="BX14691">
        <f t="shared" si="772"/>
        <v>1</v>
      </c>
      <c r="BY14691">
        <f t="shared" si="773"/>
        <v>1</v>
      </c>
    </row>
    <row r="14692" spans="1:77">
      <c r="A14692" s="15">
        <v>14687</v>
      </c>
      <c r="BP14692">
        <v>0.869516383665044</v>
      </c>
      <c r="BQ14692">
        <v>13499.0095577225</v>
      </c>
      <c r="BR14692">
        <v>1.47824338403441</v>
      </c>
      <c r="BS14692">
        <v>81348.5443071019</v>
      </c>
      <c r="BW14692" s="29">
        <v>14687</v>
      </c>
      <c r="BX14692">
        <f t="shared" si="772"/>
        <v>1</v>
      </c>
      <c r="BY14692">
        <f t="shared" si="773"/>
        <v>1</v>
      </c>
    </row>
    <row r="14693" spans="1:77">
      <c r="A14693" s="15">
        <v>14688</v>
      </c>
      <c r="BP14693">
        <v>0.805511275311893</v>
      </c>
      <c r="BQ14693">
        <v>14454.4106210739</v>
      </c>
      <c r="BR14693">
        <v>1.38668482944259</v>
      </c>
      <c r="BS14693">
        <v>84616.269530419</v>
      </c>
      <c r="BW14693" s="29">
        <v>14688</v>
      </c>
      <c r="BX14693">
        <f t="shared" si="772"/>
        <v>1</v>
      </c>
      <c r="BY14693">
        <f t="shared" si="773"/>
        <v>1</v>
      </c>
    </row>
    <row r="14694" spans="1:77">
      <c r="A14694" s="15">
        <v>14689</v>
      </c>
      <c r="BP14694">
        <v>0.814222593300945</v>
      </c>
      <c r="BQ14694">
        <v>15187.9762294392</v>
      </c>
      <c r="BR14694">
        <v>1.38408251938111</v>
      </c>
      <c r="BS14694">
        <v>81960.9994321925</v>
      </c>
      <c r="BW14694" s="29">
        <v>14689</v>
      </c>
      <c r="BX14694">
        <f t="shared" si="772"/>
        <v>1</v>
      </c>
      <c r="BY14694">
        <f t="shared" si="773"/>
        <v>1</v>
      </c>
    </row>
    <row r="14695" spans="1:77">
      <c r="A14695" s="15">
        <v>14690</v>
      </c>
      <c r="BP14695">
        <v>0.854338080658143</v>
      </c>
      <c r="BQ14695">
        <v>13401.4726661121</v>
      </c>
      <c r="BR14695">
        <v>1.47309204301662</v>
      </c>
      <c r="BS14695">
        <v>99260.788632973</v>
      </c>
      <c r="BW14695" s="29">
        <v>14690</v>
      </c>
      <c r="BX14695">
        <f t="shared" si="772"/>
        <v>1</v>
      </c>
      <c r="BY14695">
        <f t="shared" si="773"/>
        <v>1</v>
      </c>
    </row>
    <row r="14696" spans="1:77">
      <c r="A14696" s="15">
        <v>14691</v>
      </c>
      <c r="BP14696">
        <v>0.847135618219323</v>
      </c>
      <c r="BQ14696">
        <v>13294.803897508</v>
      </c>
      <c r="BR14696">
        <v>1.45969905248856</v>
      </c>
      <c r="BS14696">
        <v>82889.5718459154</v>
      </c>
      <c r="BW14696" s="29">
        <v>14691</v>
      </c>
      <c r="BX14696">
        <f t="shared" si="772"/>
        <v>1</v>
      </c>
      <c r="BY14696">
        <f t="shared" si="773"/>
        <v>1</v>
      </c>
    </row>
    <row r="14697" spans="1:77">
      <c r="A14697" s="15">
        <v>14692</v>
      </c>
      <c r="BP14697">
        <v>0.809662352880386</v>
      </c>
      <c r="BQ14697">
        <v>16655.0390228682</v>
      </c>
      <c r="BR14697">
        <v>1.38850013533445</v>
      </c>
      <c r="BS14697">
        <v>109621.66230997</v>
      </c>
      <c r="BW14697" s="29">
        <v>14692</v>
      </c>
      <c r="BX14697">
        <f t="shared" si="772"/>
        <v>1</v>
      </c>
      <c r="BY14697">
        <f t="shared" si="773"/>
        <v>1</v>
      </c>
    </row>
    <row r="14698" spans="1:77">
      <c r="A14698" s="15">
        <v>14693</v>
      </c>
      <c r="BP14698">
        <v>0.781982868838739</v>
      </c>
      <c r="BQ14698">
        <v>13525.0287024288</v>
      </c>
      <c r="BR14698">
        <v>1.34172800797122</v>
      </c>
      <c r="BS14698">
        <v>82648.259212279</v>
      </c>
      <c r="BW14698" s="29">
        <v>14693</v>
      </c>
      <c r="BX14698">
        <f t="shared" si="772"/>
        <v>1</v>
      </c>
      <c r="BY14698">
        <f t="shared" si="773"/>
        <v>1</v>
      </c>
    </row>
    <row r="14699" spans="1:77">
      <c r="A14699" s="15">
        <v>14694</v>
      </c>
      <c r="BP14699">
        <v>0.826622176990883</v>
      </c>
      <c r="BQ14699">
        <v>13143.3096822598</v>
      </c>
      <c r="BR14699">
        <v>1.42997356355423</v>
      </c>
      <c r="BS14699">
        <v>82155.6504305972</v>
      </c>
      <c r="BW14699" s="29">
        <v>14694</v>
      </c>
      <c r="BX14699">
        <f t="shared" si="772"/>
        <v>1</v>
      </c>
      <c r="BY14699">
        <f t="shared" si="773"/>
        <v>1</v>
      </c>
    </row>
    <row r="14700" spans="1:77">
      <c r="A14700" s="15">
        <v>14695</v>
      </c>
      <c r="BP14700">
        <v>0.806634305514739</v>
      </c>
      <c r="BQ14700">
        <v>14013.864247559</v>
      </c>
      <c r="BR14700">
        <v>1.36386119564232</v>
      </c>
      <c r="BS14700">
        <v>81701.074098504</v>
      </c>
      <c r="BW14700" s="29">
        <v>14695</v>
      </c>
      <c r="BX14700">
        <f t="shared" si="772"/>
        <v>1</v>
      </c>
      <c r="BY14700">
        <f t="shared" si="773"/>
        <v>1</v>
      </c>
    </row>
    <row r="14701" spans="1:77">
      <c r="A14701" s="15">
        <v>14696</v>
      </c>
      <c r="BP14701">
        <v>0.848059279944639</v>
      </c>
      <c r="BQ14701">
        <v>22710.975397186</v>
      </c>
      <c r="BR14701">
        <v>1.42254531000104</v>
      </c>
      <c r="BS14701">
        <v>113027.124356251</v>
      </c>
      <c r="BW14701" s="29">
        <v>14696</v>
      </c>
      <c r="BX14701">
        <f t="shared" si="772"/>
        <v>1</v>
      </c>
      <c r="BY14701">
        <f t="shared" si="773"/>
        <v>1</v>
      </c>
    </row>
    <row r="14702" spans="1:77">
      <c r="A14702" s="15">
        <v>14697</v>
      </c>
      <c r="BP14702">
        <v>0.75493681586936</v>
      </c>
      <c r="BQ14702">
        <v>13014.3125200031</v>
      </c>
      <c r="BR14702">
        <v>1.26699376293173</v>
      </c>
      <c r="BS14702">
        <v>82378.2976151936</v>
      </c>
      <c r="BW14702" s="29">
        <v>14697</v>
      </c>
      <c r="BX14702">
        <f t="shared" si="772"/>
        <v>1</v>
      </c>
      <c r="BY14702">
        <f t="shared" si="773"/>
        <v>1</v>
      </c>
    </row>
    <row r="14703" spans="1:77">
      <c r="A14703" s="15">
        <v>14698</v>
      </c>
      <c r="BP14703">
        <v>0.764710060087042</v>
      </c>
      <c r="BQ14703">
        <v>9197.69745781423</v>
      </c>
      <c r="BR14703">
        <v>1.30115762749272</v>
      </c>
      <c r="BS14703">
        <v>96285.2313145316</v>
      </c>
      <c r="BW14703" s="29">
        <v>14698</v>
      </c>
      <c r="BX14703">
        <f t="shared" si="772"/>
        <v>1</v>
      </c>
      <c r="BY14703">
        <f t="shared" si="773"/>
        <v>1</v>
      </c>
    </row>
    <row r="14704" spans="1:77">
      <c r="A14704" s="15">
        <v>14699</v>
      </c>
      <c r="BP14704">
        <v>0.748186097606412</v>
      </c>
      <c r="BQ14704">
        <v>15298.690953603</v>
      </c>
      <c r="BR14704">
        <v>1.26806636045791</v>
      </c>
      <c r="BS14704">
        <v>84971.081308502</v>
      </c>
      <c r="BW14704" s="29">
        <v>14699</v>
      </c>
      <c r="BX14704">
        <f t="shared" si="772"/>
        <v>1</v>
      </c>
      <c r="BY14704">
        <f t="shared" si="773"/>
        <v>1</v>
      </c>
    </row>
    <row r="14705" spans="1:77">
      <c r="A14705" s="15">
        <v>14700</v>
      </c>
      <c r="BP14705">
        <v>0.776369482265783</v>
      </c>
      <c r="BQ14705">
        <v>11414.5293336179</v>
      </c>
      <c r="BR14705">
        <v>1.32087468411662</v>
      </c>
      <c r="BS14705">
        <v>99633.6775697806</v>
      </c>
      <c r="BW14705" s="29">
        <v>14700</v>
      </c>
      <c r="BX14705">
        <f t="shared" si="772"/>
        <v>1</v>
      </c>
      <c r="BY14705">
        <f t="shared" si="773"/>
        <v>1</v>
      </c>
    </row>
    <row r="14706" spans="1:77">
      <c r="A14706" s="15">
        <v>14701</v>
      </c>
      <c r="BP14706">
        <v>0.796138523552398</v>
      </c>
      <c r="BQ14706">
        <v>12235.8831668496</v>
      </c>
      <c r="BR14706">
        <v>1.36998232909222</v>
      </c>
      <c r="BS14706">
        <v>80706.4259166174</v>
      </c>
      <c r="BW14706" s="29">
        <v>14701</v>
      </c>
      <c r="BX14706">
        <f t="shared" si="772"/>
        <v>1</v>
      </c>
      <c r="BY14706">
        <f t="shared" si="773"/>
        <v>1</v>
      </c>
    </row>
    <row r="14707" spans="1:77">
      <c r="A14707" s="15">
        <v>14702</v>
      </c>
      <c r="BP14707">
        <v>0.722287407041819</v>
      </c>
      <c r="BQ14707">
        <v>13521.3479664272</v>
      </c>
      <c r="BR14707">
        <v>1.20280139819883</v>
      </c>
      <c r="BS14707">
        <v>82247.0746690466</v>
      </c>
      <c r="BW14707" s="29">
        <v>14702</v>
      </c>
      <c r="BX14707">
        <f t="shared" si="772"/>
        <v>1</v>
      </c>
      <c r="BY14707">
        <f t="shared" si="773"/>
        <v>1</v>
      </c>
    </row>
    <row r="14708" spans="1:77">
      <c r="A14708" s="15">
        <v>14703</v>
      </c>
      <c r="BP14708">
        <v>0.750730340139019</v>
      </c>
      <c r="BQ14708">
        <v>14874.532756794</v>
      </c>
      <c r="BR14708">
        <v>1.31019220052151</v>
      </c>
      <c r="BS14708">
        <v>85305.7412857755</v>
      </c>
      <c r="BW14708" s="29">
        <v>14703</v>
      </c>
      <c r="BX14708">
        <f t="shared" si="772"/>
        <v>1</v>
      </c>
      <c r="BY14708">
        <f t="shared" si="773"/>
        <v>1</v>
      </c>
    </row>
    <row r="14709" spans="1:77">
      <c r="A14709" s="15">
        <v>14704</v>
      </c>
      <c r="BP14709">
        <v>0.846226857858038</v>
      </c>
      <c r="BQ14709">
        <v>15754.863699195</v>
      </c>
      <c r="BR14709">
        <v>1.46800676838958</v>
      </c>
      <c r="BS14709">
        <v>86262.0072005121</v>
      </c>
      <c r="BW14709" s="29">
        <v>14704</v>
      </c>
      <c r="BX14709">
        <f t="shared" si="772"/>
        <v>1</v>
      </c>
      <c r="BY14709">
        <f t="shared" si="773"/>
        <v>1</v>
      </c>
    </row>
    <row r="14710" spans="1:77">
      <c r="A14710" s="15">
        <v>14705</v>
      </c>
      <c r="BP14710">
        <v>0.834545584543971</v>
      </c>
      <c r="BQ14710">
        <v>13335.3800027154</v>
      </c>
      <c r="BR14710">
        <v>1.44593419256524</v>
      </c>
      <c r="BS14710">
        <v>85046.1329065745</v>
      </c>
      <c r="BW14710" s="29">
        <v>14705</v>
      </c>
      <c r="BX14710">
        <f t="shared" si="772"/>
        <v>1</v>
      </c>
      <c r="BY14710">
        <f t="shared" si="773"/>
        <v>1</v>
      </c>
    </row>
    <row r="14711" spans="1:77">
      <c r="A14711" s="15">
        <v>14706</v>
      </c>
      <c r="BP14711">
        <v>0.853219277358474</v>
      </c>
      <c r="BQ14711">
        <v>16931.8595467104</v>
      </c>
      <c r="BR14711">
        <v>1.45742604799508</v>
      </c>
      <c r="BS14711">
        <v>90927.5056763709</v>
      </c>
      <c r="BW14711" s="29">
        <v>14706</v>
      </c>
      <c r="BX14711">
        <f t="shared" si="772"/>
        <v>1</v>
      </c>
      <c r="BY14711">
        <f t="shared" si="773"/>
        <v>1</v>
      </c>
    </row>
    <row r="14712" spans="1:77">
      <c r="A14712" s="15">
        <v>14707</v>
      </c>
      <c r="BP14712">
        <v>0.803950743998886</v>
      </c>
      <c r="BQ14712">
        <v>10904.6823678384</v>
      </c>
      <c r="BR14712">
        <v>1.39523069642797</v>
      </c>
      <c r="BS14712">
        <v>78949.8029349251</v>
      </c>
      <c r="BW14712" s="29">
        <v>14707</v>
      </c>
      <c r="BX14712">
        <f t="shared" si="772"/>
        <v>1</v>
      </c>
      <c r="BY14712">
        <f t="shared" si="773"/>
        <v>1</v>
      </c>
    </row>
    <row r="14713" spans="1:77">
      <c r="A14713" s="15">
        <v>14708</v>
      </c>
      <c r="BP14713">
        <v>0.79805656342649</v>
      </c>
      <c r="BQ14713">
        <v>14403.7596082613</v>
      </c>
      <c r="BR14713">
        <v>1.3784684493362</v>
      </c>
      <c r="BS14713">
        <v>105912.858445157</v>
      </c>
      <c r="BW14713" s="29">
        <v>14708</v>
      </c>
      <c r="BX14713">
        <f t="shared" si="772"/>
        <v>1</v>
      </c>
      <c r="BY14713">
        <f t="shared" si="773"/>
        <v>1</v>
      </c>
    </row>
    <row r="14714" spans="1:77">
      <c r="A14714" s="15">
        <v>14709</v>
      </c>
      <c r="BP14714">
        <v>0.802346526525914</v>
      </c>
      <c r="BQ14714">
        <v>23515.5470904234</v>
      </c>
      <c r="BR14714">
        <v>1.37106219756964</v>
      </c>
      <c r="BS14714">
        <v>97651.3653075442</v>
      </c>
      <c r="BW14714" s="29">
        <v>14709</v>
      </c>
      <c r="BX14714">
        <f t="shared" si="772"/>
        <v>1</v>
      </c>
      <c r="BY14714">
        <f t="shared" si="773"/>
        <v>1</v>
      </c>
    </row>
    <row r="14715" spans="1:77">
      <c r="A14715" s="15">
        <v>14710</v>
      </c>
      <c r="BP14715">
        <v>0.842215107920118</v>
      </c>
      <c r="BQ14715">
        <v>15212.3675568712</v>
      </c>
      <c r="BR14715">
        <v>1.45978387580135</v>
      </c>
      <c r="BS14715">
        <v>104757.902534581</v>
      </c>
      <c r="BW14715" s="29">
        <v>14710</v>
      </c>
      <c r="BX14715">
        <f t="shared" si="772"/>
        <v>1</v>
      </c>
      <c r="BY14715">
        <f t="shared" si="773"/>
        <v>1</v>
      </c>
    </row>
    <row r="14716" spans="1:77">
      <c r="A14716" s="15">
        <v>14711</v>
      </c>
      <c r="BP14716">
        <v>0.824056235821236</v>
      </c>
      <c r="BQ14716">
        <v>12904.0822121014</v>
      </c>
      <c r="BR14716">
        <v>1.39526231994205</v>
      </c>
      <c r="BS14716">
        <v>79965.6553727294</v>
      </c>
      <c r="BW14716" s="29">
        <v>14711</v>
      </c>
      <c r="BX14716">
        <f t="shared" si="772"/>
        <v>1</v>
      </c>
      <c r="BY14716">
        <f t="shared" si="773"/>
        <v>1</v>
      </c>
    </row>
    <row r="14717" spans="1:77">
      <c r="A14717" s="15">
        <v>14712</v>
      </c>
      <c r="BP14717">
        <v>0.82795639766793</v>
      </c>
      <c r="BQ14717">
        <v>19655.3993847986</v>
      </c>
      <c r="BR14717">
        <v>1.44203706785847</v>
      </c>
      <c r="BS14717">
        <v>114293.9244039</v>
      </c>
      <c r="BW14717" s="29">
        <v>14712</v>
      </c>
      <c r="BX14717">
        <f t="shared" si="772"/>
        <v>1</v>
      </c>
      <c r="BY14717">
        <f t="shared" si="773"/>
        <v>1</v>
      </c>
    </row>
    <row r="14718" spans="1:77">
      <c r="A14718" s="15">
        <v>14713</v>
      </c>
      <c r="BP14718">
        <v>0.745456475038148</v>
      </c>
      <c r="BQ14718">
        <v>15712.6113110246</v>
      </c>
      <c r="BR14718">
        <v>1.28401248124369</v>
      </c>
      <c r="BS14718">
        <v>84111.0484672836</v>
      </c>
      <c r="BW14718" s="29">
        <v>14713</v>
      </c>
      <c r="BX14718">
        <f t="shared" si="772"/>
        <v>1</v>
      </c>
      <c r="BY14718">
        <f t="shared" si="773"/>
        <v>1</v>
      </c>
    </row>
    <row r="14719" spans="1:77">
      <c r="A14719" s="15">
        <v>14714</v>
      </c>
      <c r="BP14719">
        <v>0.781087639498169</v>
      </c>
      <c r="BQ14719">
        <v>13942.799157992</v>
      </c>
      <c r="BR14719">
        <v>1.35505875065429</v>
      </c>
      <c r="BS14719">
        <v>84245.7092100413</v>
      </c>
      <c r="BW14719" s="29">
        <v>14714</v>
      </c>
      <c r="BX14719">
        <f t="shared" si="772"/>
        <v>1</v>
      </c>
      <c r="BY14719">
        <f t="shared" si="773"/>
        <v>1</v>
      </c>
    </row>
    <row r="14720" spans="1:77">
      <c r="A14720" s="15">
        <v>14715</v>
      </c>
      <c r="BP14720">
        <v>0.80005058005336</v>
      </c>
      <c r="BQ14720">
        <v>18037.3175577759</v>
      </c>
      <c r="BR14720">
        <v>1.37143474944194</v>
      </c>
      <c r="BS14720">
        <v>88496.1345737378</v>
      </c>
      <c r="BW14720" s="29">
        <v>14715</v>
      </c>
      <c r="BX14720">
        <f t="shared" si="772"/>
        <v>1</v>
      </c>
      <c r="BY14720">
        <f t="shared" si="773"/>
        <v>1</v>
      </c>
    </row>
    <row r="14721" spans="1:77">
      <c r="A14721" s="15">
        <v>14716</v>
      </c>
      <c r="BP14721">
        <v>0.815181480414099</v>
      </c>
      <c r="BQ14721">
        <v>13725.864180283</v>
      </c>
      <c r="BR14721">
        <v>1.40430876933642</v>
      </c>
      <c r="BS14721">
        <v>104640.367971799</v>
      </c>
      <c r="BW14721" s="29">
        <v>14716</v>
      </c>
      <c r="BX14721">
        <f t="shared" si="772"/>
        <v>1</v>
      </c>
      <c r="BY14721">
        <f t="shared" si="773"/>
        <v>1</v>
      </c>
    </row>
    <row r="14722" spans="1:77">
      <c r="A14722" s="15">
        <v>14717</v>
      </c>
      <c r="BP14722">
        <v>0.754675083158772</v>
      </c>
      <c r="BQ14722">
        <v>14389.3105533534</v>
      </c>
      <c r="BR14722">
        <v>1.28650499632336</v>
      </c>
      <c r="BS14722">
        <v>81010.249662145</v>
      </c>
      <c r="BW14722" s="29">
        <v>14717</v>
      </c>
      <c r="BX14722">
        <f t="shared" si="772"/>
        <v>1</v>
      </c>
      <c r="BY14722">
        <f t="shared" si="773"/>
        <v>1</v>
      </c>
    </row>
    <row r="14723" spans="1:77">
      <c r="A14723" s="15">
        <v>14718</v>
      </c>
      <c r="BP14723">
        <v>0.832607070256672</v>
      </c>
      <c r="BQ14723">
        <v>13518.4526062286</v>
      </c>
      <c r="BR14723">
        <v>1.43070820546677</v>
      </c>
      <c r="BS14723">
        <v>102501.976569536</v>
      </c>
      <c r="BW14723" s="29">
        <v>14718</v>
      </c>
      <c r="BX14723">
        <f t="shared" si="772"/>
        <v>1</v>
      </c>
      <c r="BY14723">
        <f t="shared" si="773"/>
        <v>1</v>
      </c>
    </row>
    <row r="14724" spans="1:77">
      <c r="A14724" s="15">
        <v>14719</v>
      </c>
      <c r="BP14724">
        <v>0.812749731497539</v>
      </c>
      <c r="BQ14724">
        <v>12392.290017412</v>
      </c>
      <c r="BR14724">
        <v>1.37279589005912</v>
      </c>
      <c r="BS14724">
        <v>77749.7039722674</v>
      </c>
      <c r="BW14724" s="29">
        <v>14719</v>
      </c>
      <c r="BX14724">
        <f t="shared" si="772"/>
        <v>1</v>
      </c>
      <c r="BY14724">
        <f t="shared" si="773"/>
        <v>1</v>
      </c>
    </row>
    <row r="14725" spans="1:77">
      <c r="A14725" s="15">
        <v>14720</v>
      </c>
      <c r="BP14725">
        <v>0.829575555435274</v>
      </c>
      <c r="BQ14725">
        <v>14554.4976364402</v>
      </c>
      <c r="BR14725">
        <v>1.41979961288309</v>
      </c>
      <c r="BS14725">
        <v>81522.4565546905</v>
      </c>
      <c r="BW14725" s="29">
        <v>14720</v>
      </c>
      <c r="BX14725">
        <f t="shared" si="772"/>
        <v>1</v>
      </c>
      <c r="BY14725">
        <f t="shared" si="773"/>
        <v>1</v>
      </c>
    </row>
    <row r="14726" spans="1:77">
      <c r="A14726" s="15">
        <v>14721</v>
      </c>
      <c r="BP14726">
        <v>0.779873296373997</v>
      </c>
      <c r="BQ14726">
        <v>13038.3660380556</v>
      </c>
      <c r="BR14726">
        <v>1.33014967938038</v>
      </c>
      <c r="BS14726">
        <v>82224.0845760366</v>
      </c>
      <c r="BW14726" s="29">
        <v>14721</v>
      </c>
      <c r="BX14726">
        <f t="shared" si="772"/>
        <v>1</v>
      </c>
      <c r="BY14726">
        <f t="shared" si="773"/>
        <v>1</v>
      </c>
    </row>
    <row r="14727" spans="1:77">
      <c r="A14727" s="15">
        <v>14722</v>
      </c>
      <c r="BP14727">
        <v>0.783318080758548</v>
      </c>
      <c r="BQ14727">
        <v>17622.2472710136</v>
      </c>
      <c r="BR14727">
        <v>1.32472119148513</v>
      </c>
      <c r="BS14727">
        <v>106039.484214926</v>
      </c>
      <c r="BW14727" s="29">
        <v>14722</v>
      </c>
      <c r="BX14727">
        <f t="shared" ref="BX14727:BX14790" si="774">IF(BU14727=MAX($BU14727:$BV14727),1,0)</f>
        <v>1</v>
      </c>
      <c r="BY14727">
        <f t="shared" ref="BY14727:BY14790" si="775">IF(BV14727=MAX($BU14727:$BV14727),1,0)</f>
        <v>1</v>
      </c>
    </row>
    <row r="14728" spans="1:77">
      <c r="A14728" s="15">
        <v>14723</v>
      </c>
      <c r="BP14728">
        <v>0.805981127078372</v>
      </c>
      <c r="BQ14728">
        <v>12964.922910951</v>
      </c>
      <c r="BR14728">
        <v>1.38781313744921</v>
      </c>
      <c r="BS14728">
        <v>80868.9806104292</v>
      </c>
      <c r="BW14728" s="29">
        <v>14723</v>
      </c>
      <c r="BX14728">
        <f t="shared" si="774"/>
        <v>1</v>
      </c>
      <c r="BY14728">
        <f t="shared" si="775"/>
        <v>1</v>
      </c>
    </row>
    <row r="14729" spans="1:77">
      <c r="A14729" s="15">
        <v>14724</v>
      </c>
      <c r="BP14729">
        <v>0.790374262331288</v>
      </c>
      <c r="BQ14729">
        <v>16252.6489053019</v>
      </c>
      <c r="BR14729">
        <v>1.3582025480076</v>
      </c>
      <c r="BS14729">
        <v>104519.824072585</v>
      </c>
      <c r="BW14729" s="29">
        <v>14724</v>
      </c>
      <c r="BX14729">
        <f t="shared" si="774"/>
        <v>1</v>
      </c>
      <c r="BY14729">
        <f t="shared" si="775"/>
        <v>1</v>
      </c>
    </row>
    <row r="14730" spans="1:77">
      <c r="A14730" s="15">
        <v>14725</v>
      </c>
      <c r="BP14730">
        <v>0.84117492352945</v>
      </c>
      <c r="BQ14730">
        <v>14569.3205259595</v>
      </c>
      <c r="BR14730">
        <v>1.45745785917011</v>
      </c>
      <c r="BS14730">
        <v>105972.055282834</v>
      </c>
      <c r="BW14730" s="29">
        <v>14725</v>
      </c>
      <c r="BX14730">
        <f t="shared" si="774"/>
        <v>1</v>
      </c>
      <c r="BY14730">
        <f t="shared" si="775"/>
        <v>1</v>
      </c>
    </row>
    <row r="14731" spans="1:77">
      <c r="A14731" s="15">
        <v>14726</v>
      </c>
      <c r="BP14731">
        <v>0.838936574640757</v>
      </c>
      <c r="BQ14731">
        <v>14782.8918334254</v>
      </c>
      <c r="BR14731">
        <v>1.46850671922371</v>
      </c>
      <c r="BS14731">
        <v>85698.738486435</v>
      </c>
      <c r="BW14731" s="29">
        <v>14726</v>
      </c>
      <c r="BX14731">
        <f t="shared" si="774"/>
        <v>1</v>
      </c>
      <c r="BY14731">
        <f t="shared" si="775"/>
        <v>1</v>
      </c>
    </row>
    <row r="14732" spans="1:77">
      <c r="A14732" s="15">
        <v>14727</v>
      </c>
      <c r="BP14732">
        <v>0.842418970728865</v>
      </c>
      <c r="BQ14732">
        <v>12939.1166664332</v>
      </c>
      <c r="BR14732">
        <v>1.45244673683122</v>
      </c>
      <c r="BS14732">
        <v>82371.1942164815</v>
      </c>
      <c r="BW14732" s="29">
        <v>14727</v>
      </c>
      <c r="BX14732">
        <f t="shared" si="774"/>
        <v>1</v>
      </c>
      <c r="BY14732">
        <f t="shared" si="775"/>
        <v>1</v>
      </c>
    </row>
    <row r="14733" spans="1:77">
      <c r="A14733" s="15">
        <v>14728</v>
      </c>
      <c r="BP14733">
        <v>0.810829087114646</v>
      </c>
      <c r="BQ14733">
        <v>17570.1420242064</v>
      </c>
      <c r="BR14733">
        <v>1.41852935517185</v>
      </c>
      <c r="BS14733">
        <v>88326.4416295891</v>
      </c>
      <c r="BW14733" s="29">
        <v>14728</v>
      </c>
      <c r="BX14733">
        <f t="shared" si="774"/>
        <v>1</v>
      </c>
      <c r="BY14733">
        <f t="shared" si="775"/>
        <v>1</v>
      </c>
    </row>
    <row r="14734" spans="1:77">
      <c r="A14734" s="15">
        <v>14729</v>
      </c>
      <c r="BP14734">
        <v>0.809415607322216</v>
      </c>
      <c r="BQ14734">
        <v>14463.3463170112</v>
      </c>
      <c r="BR14734">
        <v>1.40614120027059</v>
      </c>
      <c r="BS14734">
        <v>85278.4779679822</v>
      </c>
      <c r="BW14734" s="29">
        <v>14729</v>
      </c>
      <c r="BX14734">
        <f t="shared" si="774"/>
        <v>1</v>
      </c>
      <c r="BY14734">
        <f t="shared" si="775"/>
        <v>1</v>
      </c>
    </row>
    <row r="14735" spans="1:77">
      <c r="A14735" s="15">
        <v>14730</v>
      </c>
      <c r="BP14735">
        <v>0.855112652963919</v>
      </c>
      <c r="BQ14735">
        <v>14204.8463242472</v>
      </c>
      <c r="BR14735">
        <v>1.50028472772807</v>
      </c>
      <c r="BS14735">
        <v>83868.6140073155</v>
      </c>
      <c r="BW14735" s="29">
        <v>14730</v>
      </c>
      <c r="BX14735">
        <f t="shared" si="774"/>
        <v>1</v>
      </c>
      <c r="BY14735">
        <f t="shared" si="775"/>
        <v>1</v>
      </c>
    </row>
    <row r="14736" spans="1:77">
      <c r="A14736" s="15">
        <v>14731</v>
      </c>
      <c r="BP14736">
        <v>0.855482976496816</v>
      </c>
      <c r="BQ14736">
        <v>18354.0892703654</v>
      </c>
      <c r="BR14736">
        <v>1.46571268276643</v>
      </c>
      <c r="BS14736">
        <v>88792.8697081101</v>
      </c>
      <c r="BW14736" s="29">
        <v>14731</v>
      </c>
      <c r="BX14736">
        <f t="shared" si="774"/>
        <v>1</v>
      </c>
      <c r="BY14736">
        <f t="shared" si="775"/>
        <v>1</v>
      </c>
    </row>
    <row r="14737" spans="1:77">
      <c r="A14737" s="15">
        <v>14732</v>
      </c>
      <c r="BP14737">
        <v>0.833661195019597</v>
      </c>
      <c r="BQ14737">
        <v>13562.3967715113</v>
      </c>
      <c r="BR14737">
        <v>1.46028347748621</v>
      </c>
      <c r="BS14737">
        <v>103320.73939549</v>
      </c>
      <c r="BW14737" s="29">
        <v>14732</v>
      </c>
      <c r="BX14737">
        <f t="shared" si="774"/>
        <v>1</v>
      </c>
      <c r="BY14737">
        <f t="shared" si="775"/>
        <v>1</v>
      </c>
    </row>
    <row r="14738" spans="1:77">
      <c r="A14738" s="15">
        <v>14733</v>
      </c>
      <c r="BP14738">
        <v>0.826051168073408</v>
      </c>
      <c r="BQ14738">
        <v>12000.923326209</v>
      </c>
      <c r="BR14738">
        <v>1.36509314281193</v>
      </c>
      <c r="BS14738">
        <v>76336.5011950452</v>
      </c>
      <c r="BW14738" s="29">
        <v>14733</v>
      </c>
      <c r="BX14738">
        <f t="shared" si="774"/>
        <v>1</v>
      </c>
      <c r="BY14738">
        <f t="shared" si="775"/>
        <v>1</v>
      </c>
    </row>
    <row r="14739" spans="1:77">
      <c r="A14739" s="15">
        <v>14734</v>
      </c>
      <c r="BP14739">
        <v>0.712496958316679</v>
      </c>
      <c r="BQ14739">
        <v>12287.6343847834</v>
      </c>
      <c r="BR14739">
        <v>1.19829424565286</v>
      </c>
      <c r="BS14739">
        <v>80840.8913143939</v>
      </c>
      <c r="BW14739" s="29">
        <v>14734</v>
      </c>
      <c r="BX14739">
        <f t="shared" si="774"/>
        <v>1</v>
      </c>
      <c r="BY14739">
        <f t="shared" si="775"/>
        <v>1</v>
      </c>
    </row>
    <row r="14740" spans="1:77">
      <c r="A14740" s="15">
        <v>14735</v>
      </c>
      <c r="BP14740">
        <v>0.819514553327888</v>
      </c>
      <c r="BQ14740">
        <v>16835.2878648893</v>
      </c>
      <c r="BR14740">
        <v>1.42016297863731</v>
      </c>
      <c r="BS14740">
        <v>112964.490930451</v>
      </c>
      <c r="BW14740" s="29">
        <v>14735</v>
      </c>
      <c r="BX14740">
        <f t="shared" si="774"/>
        <v>1</v>
      </c>
      <c r="BY14740">
        <f t="shared" si="775"/>
        <v>1</v>
      </c>
    </row>
    <row r="14741" spans="1:77">
      <c r="A14741" s="15">
        <v>14736</v>
      </c>
      <c r="BP14741">
        <v>0.869114868465756</v>
      </c>
      <c r="BQ14741">
        <v>15623.5431508965</v>
      </c>
      <c r="BR14741">
        <v>1.47549032303947</v>
      </c>
      <c r="BS14741">
        <v>85909.2156256186</v>
      </c>
      <c r="BW14741" s="29">
        <v>14736</v>
      </c>
      <c r="BX14741">
        <f t="shared" si="774"/>
        <v>1</v>
      </c>
      <c r="BY14741">
        <f t="shared" si="775"/>
        <v>1</v>
      </c>
    </row>
    <row r="14742" spans="1:77">
      <c r="A14742" s="15">
        <v>14737</v>
      </c>
      <c r="BP14742">
        <v>0.779104775471697</v>
      </c>
      <c r="BQ14742">
        <v>13972.9977901513</v>
      </c>
      <c r="BR14742">
        <v>1.3215619794825</v>
      </c>
      <c r="BS14742">
        <v>82602.734822899</v>
      </c>
      <c r="BW14742" s="29">
        <v>14737</v>
      </c>
      <c r="BX14742">
        <f t="shared" si="774"/>
        <v>1</v>
      </c>
      <c r="BY14742">
        <f t="shared" si="775"/>
        <v>1</v>
      </c>
    </row>
    <row r="14743" spans="1:77">
      <c r="A14743" s="15">
        <v>14738</v>
      </c>
      <c r="BP14743">
        <v>0.751039244168277</v>
      </c>
      <c r="BQ14743">
        <v>12754.3686552918</v>
      </c>
      <c r="BR14743">
        <v>1.29380098687765</v>
      </c>
      <c r="BS14743">
        <v>80459.6870756579</v>
      </c>
      <c r="BW14743" s="29">
        <v>14738</v>
      </c>
      <c r="BX14743">
        <f t="shared" si="774"/>
        <v>1</v>
      </c>
      <c r="BY14743">
        <f t="shared" si="775"/>
        <v>1</v>
      </c>
    </row>
    <row r="14744" spans="1:77">
      <c r="A14744" s="15">
        <v>14739</v>
      </c>
      <c r="BP14744">
        <v>0.878990986177742</v>
      </c>
      <c r="BQ14744">
        <v>10599.4110986661</v>
      </c>
      <c r="BR14744">
        <v>1.52738184927861</v>
      </c>
      <c r="BS14744">
        <v>79702.3096428557</v>
      </c>
      <c r="BW14744" s="29">
        <v>14739</v>
      </c>
      <c r="BX14744">
        <f t="shared" si="774"/>
        <v>1</v>
      </c>
      <c r="BY14744">
        <f t="shared" si="775"/>
        <v>1</v>
      </c>
    </row>
    <row r="14745" spans="1:77">
      <c r="A14745" s="15">
        <v>14740</v>
      </c>
      <c r="BP14745">
        <v>0.833594337827232</v>
      </c>
      <c r="BQ14745">
        <v>14526.1046123782</v>
      </c>
      <c r="BR14745">
        <v>1.43872472697285</v>
      </c>
      <c r="BS14745">
        <v>106288.585800812</v>
      </c>
      <c r="BW14745" s="29">
        <v>14740</v>
      </c>
      <c r="BX14745">
        <f t="shared" si="774"/>
        <v>1</v>
      </c>
      <c r="BY14745">
        <f t="shared" si="775"/>
        <v>1</v>
      </c>
    </row>
    <row r="14746" spans="1:77">
      <c r="A14746" s="15">
        <v>14741</v>
      </c>
      <c r="BP14746">
        <v>0.8155211251786</v>
      </c>
      <c r="BQ14746">
        <v>13568.1427164093</v>
      </c>
      <c r="BR14746">
        <v>1.41184368443645</v>
      </c>
      <c r="BS14746">
        <v>82681.7725194426</v>
      </c>
      <c r="BW14746" s="29">
        <v>14741</v>
      </c>
      <c r="BX14746">
        <f t="shared" si="774"/>
        <v>1</v>
      </c>
      <c r="BY14746">
        <f t="shared" si="775"/>
        <v>1</v>
      </c>
    </row>
    <row r="14747" spans="1:77">
      <c r="A14747" s="15">
        <v>14742</v>
      </c>
      <c r="BP14747">
        <v>0.793418059472222</v>
      </c>
      <c r="BQ14747">
        <v>18674.293869591</v>
      </c>
      <c r="BR14747">
        <v>1.35271844912113</v>
      </c>
      <c r="BS14747">
        <v>91241.0575677942</v>
      </c>
      <c r="BW14747" s="29">
        <v>14742</v>
      </c>
      <c r="BX14747">
        <f t="shared" si="774"/>
        <v>1</v>
      </c>
      <c r="BY14747">
        <f t="shared" si="775"/>
        <v>1</v>
      </c>
    </row>
    <row r="14748" spans="1:77">
      <c r="A14748" s="15">
        <v>14743</v>
      </c>
      <c r="BP14748">
        <v>0.863541731448538</v>
      </c>
      <c r="BQ14748">
        <v>13378.5532958889</v>
      </c>
      <c r="BR14748">
        <v>1.4843350602682</v>
      </c>
      <c r="BS14748">
        <v>101552.489044141</v>
      </c>
      <c r="BW14748" s="29">
        <v>14743</v>
      </c>
      <c r="BX14748">
        <f t="shared" si="774"/>
        <v>1</v>
      </c>
      <c r="BY14748">
        <f t="shared" si="775"/>
        <v>1</v>
      </c>
    </row>
    <row r="14749" spans="1:77">
      <c r="A14749" s="15">
        <v>14744</v>
      </c>
      <c r="BP14749">
        <v>0.803969670724685</v>
      </c>
      <c r="BQ14749">
        <v>13607.662655022</v>
      </c>
      <c r="BR14749">
        <v>1.37973606277301</v>
      </c>
      <c r="BS14749">
        <v>100188.413051627</v>
      </c>
      <c r="BW14749" s="29">
        <v>14744</v>
      </c>
      <c r="BX14749">
        <f t="shared" si="774"/>
        <v>1</v>
      </c>
      <c r="BY14749">
        <f t="shared" si="775"/>
        <v>1</v>
      </c>
    </row>
    <row r="14750" spans="1:77">
      <c r="A14750" s="15">
        <v>14745</v>
      </c>
      <c r="BP14750">
        <v>0.801384286729511</v>
      </c>
      <c r="BQ14750">
        <v>10797.7190056161</v>
      </c>
      <c r="BR14750">
        <v>1.39940924633255</v>
      </c>
      <c r="BS14750">
        <v>78838.0133698922</v>
      </c>
      <c r="BW14750" s="29">
        <v>14745</v>
      </c>
      <c r="BX14750">
        <f t="shared" si="774"/>
        <v>1</v>
      </c>
      <c r="BY14750">
        <f t="shared" si="775"/>
        <v>1</v>
      </c>
    </row>
    <row r="14751" spans="1:77">
      <c r="A14751" s="15">
        <v>14746</v>
      </c>
      <c r="BP14751">
        <v>0.799565007862281</v>
      </c>
      <c r="BQ14751">
        <v>12687.5746720552</v>
      </c>
      <c r="BR14751">
        <v>1.36419494077179</v>
      </c>
      <c r="BS14751">
        <v>79702.6662897685</v>
      </c>
      <c r="BW14751" s="29">
        <v>14746</v>
      </c>
      <c r="BX14751">
        <f t="shared" si="774"/>
        <v>1</v>
      </c>
      <c r="BY14751">
        <f t="shared" si="775"/>
        <v>1</v>
      </c>
    </row>
    <row r="14752" spans="1:77">
      <c r="A14752" s="15">
        <v>14747</v>
      </c>
      <c r="BP14752">
        <v>0.814163841072272</v>
      </c>
      <c r="BQ14752">
        <v>14305.9284055985</v>
      </c>
      <c r="BR14752">
        <v>1.36355662456963</v>
      </c>
      <c r="BS14752">
        <v>82214.8456748898</v>
      </c>
      <c r="BW14752" s="29">
        <v>14747</v>
      </c>
      <c r="BX14752">
        <f t="shared" si="774"/>
        <v>1</v>
      </c>
      <c r="BY14752">
        <f t="shared" si="775"/>
        <v>1</v>
      </c>
    </row>
    <row r="14753" spans="1:77">
      <c r="A14753" s="15">
        <v>14748</v>
      </c>
      <c r="BP14753">
        <v>0.847495048102876</v>
      </c>
      <c r="BQ14753">
        <v>15327.4615548445</v>
      </c>
      <c r="BR14753">
        <v>1.43672923346405</v>
      </c>
      <c r="BS14753">
        <v>106668.412978966</v>
      </c>
      <c r="BW14753" s="29">
        <v>14748</v>
      </c>
      <c r="BX14753">
        <f t="shared" si="774"/>
        <v>1</v>
      </c>
      <c r="BY14753">
        <f t="shared" si="775"/>
        <v>1</v>
      </c>
    </row>
    <row r="14754" spans="1:77">
      <c r="A14754" s="15">
        <v>14749</v>
      </c>
      <c r="BP14754">
        <v>0.800436621739084</v>
      </c>
      <c r="BQ14754">
        <v>14358.263284522</v>
      </c>
      <c r="BR14754">
        <v>1.3628600206557</v>
      </c>
      <c r="BS14754">
        <v>83820.1719610557</v>
      </c>
      <c r="BW14754" s="29">
        <v>14749</v>
      </c>
      <c r="BX14754">
        <f t="shared" si="774"/>
        <v>1</v>
      </c>
      <c r="BY14754">
        <f t="shared" si="775"/>
        <v>1</v>
      </c>
    </row>
    <row r="14755" spans="1:77">
      <c r="A14755" s="15">
        <v>14750</v>
      </c>
      <c r="BP14755">
        <v>0.807582785563318</v>
      </c>
      <c r="BQ14755">
        <v>14879.2235753062</v>
      </c>
      <c r="BR14755">
        <v>1.3733318635208</v>
      </c>
      <c r="BS14755">
        <v>84975.257048401</v>
      </c>
      <c r="BW14755" s="29">
        <v>14750</v>
      </c>
      <c r="BX14755">
        <f t="shared" si="774"/>
        <v>1</v>
      </c>
      <c r="BY14755">
        <f t="shared" si="775"/>
        <v>1</v>
      </c>
    </row>
    <row r="14756" spans="1:77">
      <c r="A14756" s="15">
        <v>14751</v>
      </c>
      <c r="BP14756">
        <v>0.817375067019831</v>
      </c>
      <c r="BQ14756">
        <v>14496.9588554182</v>
      </c>
      <c r="BR14756">
        <v>1.38656353832223</v>
      </c>
      <c r="BS14756">
        <v>81002.077069939</v>
      </c>
      <c r="BW14756" s="29">
        <v>14751</v>
      </c>
      <c r="BX14756">
        <f t="shared" si="774"/>
        <v>1</v>
      </c>
      <c r="BY14756">
        <f t="shared" si="775"/>
        <v>1</v>
      </c>
    </row>
    <row r="14757" spans="1:77">
      <c r="A14757" s="15">
        <v>14752</v>
      </c>
      <c r="BP14757">
        <v>0.837052841248304</v>
      </c>
      <c r="BQ14757">
        <v>16848.8627463335</v>
      </c>
      <c r="BR14757">
        <v>1.46747019984072</v>
      </c>
      <c r="BS14757">
        <v>89277.5097033631</v>
      </c>
      <c r="BW14757" s="29">
        <v>14752</v>
      </c>
      <c r="BX14757">
        <f t="shared" si="774"/>
        <v>1</v>
      </c>
      <c r="BY14757">
        <f t="shared" si="775"/>
        <v>1</v>
      </c>
    </row>
    <row r="14758" spans="1:77">
      <c r="A14758" s="15">
        <v>14753</v>
      </c>
      <c r="BP14758">
        <v>0.82103167252239</v>
      </c>
      <c r="BQ14758">
        <v>14942.0143758699</v>
      </c>
      <c r="BR14758">
        <v>1.37762911485984</v>
      </c>
      <c r="BS14758">
        <v>83792.9426381754</v>
      </c>
      <c r="BW14758" s="29">
        <v>14753</v>
      </c>
      <c r="BX14758">
        <f t="shared" si="774"/>
        <v>1</v>
      </c>
      <c r="BY14758">
        <f t="shared" si="775"/>
        <v>1</v>
      </c>
    </row>
    <row r="14759" spans="1:77">
      <c r="A14759" s="15">
        <v>14754</v>
      </c>
      <c r="BP14759">
        <v>0.830600757601957</v>
      </c>
      <c r="BQ14759">
        <v>10831.8331157358</v>
      </c>
      <c r="BR14759">
        <v>1.44566993411496</v>
      </c>
      <c r="BS14759">
        <v>79910.5521982473</v>
      </c>
      <c r="BW14759" s="29">
        <v>14754</v>
      </c>
      <c r="BX14759">
        <f t="shared" si="774"/>
        <v>1</v>
      </c>
      <c r="BY14759">
        <f t="shared" si="775"/>
        <v>1</v>
      </c>
    </row>
    <row r="14760" spans="1:77">
      <c r="A14760" s="15">
        <v>14755</v>
      </c>
      <c r="BP14760">
        <v>0.808215713744229</v>
      </c>
      <c r="BQ14760">
        <v>14692.112384746</v>
      </c>
      <c r="BR14760">
        <v>1.37775743527063</v>
      </c>
      <c r="BS14760">
        <v>86001.811642209</v>
      </c>
      <c r="BW14760" s="29">
        <v>14755</v>
      </c>
      <c r="BX14760">
        <f t="shared" si="774"/>
        <v>1</v>
      </c>
      <c r="BY14760">
        <f t="shared" si="775"/>
        <v>1</v>
      </c>
    </row>
    <row r="14761" spans="1:77">
      <c r="A14761" s="15">
        <v>14756</v>
      </c>
      <c r="BP14761">
        <v>0.820175293223799</v>
      </c>
      <c r="BQ14761">
        <v>14815.9956235297</v>
      </c>
      <c r="BR14761">
        <v>1.40597139521825</v>
      </c>
      <c r="BS14761">
        <v>104052.406477396</v>
      </c>
      <c r="BW14761" s="29">
        <v>14756</v>
      </c>
      <c r="BX14761">
        <f t="shared" si="774"/>
        <v>1</v>
      </c>
      <c r="BY14761">
        <f t="shared" si="775"/>
        <v>1</v>
      </c>
    </row>
    <row r="14762" spans="1:77">
      <c r="A14762" s="15">
        <v>14757</v>
      </c>
      <c r="BP14762">
        <v>0.827423173058129</v>
      </c>
      <c r="BQ14762">
        <v>19865.8609439131</v>
      </c>
      <c r="BR14762">
        <v>1.44908659938029</v>
      </c>
      <c r="BS14762">
        <v>85579.3037698417</v>
      </c>
      <c r="BW14762" s="29">
        <v>14757</v>
      </c>
      <c r="BX14762">
        <f t="shared" si="774"/>
        <v>1</v>
      </c>
      <c r="BY14762">
        <f t="shared" si="775"/>
        <v>1</v>
      </c>
    </row>
    <row r="14763" spans="1:77">
      <c r="A14763" s="15">
        <v>14758</v>
      </c>
      <c r="BP14763">
        <v>0.794439993679528</v>
      </c>
      <c r="BQ14763">
        <v>14292.3511843117</v>
      </c>
      <c r="BR14763">
        <v>1.37428976666664</v>
      </c>
      <c r="BS14763">
        <v>84428.3157394113</v>
      </c>
      <c r="BW14763" s="29">
        <v>14758</v>
      </c>
      <c r="BX14763">
        <f t="shared" si="774"/>
        <v>1</v>
      </c>
      <c r="BY14763">
        <f t="shared" si="775"/>
        <v>1</v>
      </c>
    </row>
    <row r="14764" spans="1:77">
      <c r="A14764" s="15">
        <v>14759</v>
      </c>
      <c r="BP14764">
        <v>0.79229624574726</v>
      </c>
      <c r="BQ14764">
        <v>15857.7816347088</v>
      </c>
      <c r="BR14764">
        <v>1.3523993630295</v>
      </c>
      <c r="BS14764">
        <v>82675.1235180398</v>
      </c>
      <c r="BW14764" s="29">
        <v>14759</v>
      </c>
      <c r="BX14764">
        <f t="shared" si="774"/>
        <v>1</v>
      </c>
      <c r="BY14764">
        <f t="shared" si="775"/>
        <v>1</v>
      </c>
    </row>
    <row r="14765" spans="1:77">
      <c r="A14765" s="15">
        <v>14760</v>
      </c>
      <c r="BP14765">
        <v>0.844914425525757</v>
      </c>
      <c r="BQ14765">
        <v>13450.7858516199</v>
      </c>
      <c r="BR14765">
        <v>1.44539669763941</v>
      </c>
      <c r="BS14765">
        <v>103136.074007282</v>
      </c>
      <c r="BW14765" s="29">
        <v>14760</v>
      </c>
      <c r="BX14765">
        <f t="shared" si="774"/>
        <v>1</v>
      </c>
      <c r="BY14765">
        <f t="shared" si="775"/>
        <v>1</v>
      </c>
    </row>
    <row r="14766" spans="1:77">
      <c r="A14766" s="15">
        <v>14761</v>
      </c>
      <c r="BP14766">
        <v>0.839534038049798</v>
      </c>
      <c r="BQ14766">
        <v>14838.8266209764</v>
      </c>
      <c r="BR14766">
        <v>1.43457251200151</v>
      </c>
      <c r="BS14766">
        <v>102013.924235064</v>
      </c>
      <c r="BW14766" s="29">
        <v>14761</v>
      </c>
      <c r="BX14766">
        <f t="shared" si="774"/>
        <v>1</v>
      </c>
      <c r="BY14766">
        <f t="shared" si="775"/>
        <v>1</v>
      </c>
    </row>
    <row r="14767" spans="1:77">
      <c r="A14767" s="15">
        <v>14762</v>
      </c>
      <c r="BP14767">
        <v>0.844252112516319</v>
      </c>
      <c r="BQ14767">
        <v>13216.4513189381</v>
      </c>
      <c r="BR14767">
        <v>1.43666394451087</v>
      </c>
      <c r="BS14767">
        <v>80988.0485412477</v>
      </c>
      <c r="BW14767" s="29">
        <v>14762</v>
      </c>
      <c r="BX14767">
        <f t="shared" si="774"/>
        <v>1</v>
      </c>
      <c r="BY14767">
        <f t="shared" si="775"/>
        <v>1</v>
      </c>
    </row>
    <row r="14768" spans="1:77">
      <c r="A14768" s="15">
        <v>14763</v>
      </c>
      <c r="BP14768">
        <v>0.812497398160181</v>
      </c>
      <c r="BQ14768">
        <v>18032.4011697761</v>
      </c>
      <c r="BR14768">
        <v>1.38707556167158</v>
      </c>
      <c r="BS14768">
        <v>85422.9448330739</v>
      </c>
      <c r="BW14768" s="29">
        <v>14763</v>
      </c>
      <c r="BX14768">
        <f t="shared" si="774"/>
        <v>1</v>
      </c>
      <c r="BY14768">
        <f t="shared" si="775"/>
        <v>1</v>
      </c>
    </row>
    <row r="14769" spans="1:77">
      <c r="A14769" s="15">
        <v>14764</v>
      </c>
      <c r="BP14769">
        <v>0.81657797005046</v>
      </c>
      <c r="BQ14769">
        <v>15572.1780233408</v>
      </c>
      <c r="BR14769">
        <v>1.39393042983498</v>
      </c>
      <c r="BS14769">
        <v>85113.2251825643</v>
      </c>
      <c r="BW14769" s="29">
        <v>14764</v>
      </c>
      <c r="BX14769">
        <f t="shared" si="774"/>
        <v>1</v>
      </c>
      <c r="BY14769">
        <f t="shared" si="775"/>
        <v>1</v>
      </c>
    </row>
    <row r="14770" spans="1:77">
      <c r="A14770" s="15">
        <v>14765</v>
      </c>
      <c r="BP14770">
        <v>0.780490770035807</v>
      </c>
      <c r="BQ14770">
        <v>10068.6092720133</v>
      </c>
      <c r="BR14770">
        <v>1.32745902077028</v>
      </c>
      <c r="BS14770">
        <v>79817.2060366141</v>
      </c>
      <c r="BW14770" s="29">
        <v>14765</v>
      </c>
      <c r="BX14770">
        <f t="shared" si="774"/>
        <v>1</v>
      </c>
      <c r="BY14770">
        <f t="shared" si="775"/>
        <v>1</v>
      </c>
    </row>
    <row r="14771" spans="1:77">
      <c r="A14771" s="15">
        <v>14766</v>
      </c>
      <c r="BP14771">
        <v>0.796991283150464</v>
      </c>
      <c r="BQ14771">
        <v>12886.973234451</v>
      </c>
      <c r="BR14771">
        <v>1.35920482345494</v>
      </c>
      <c r="BS14771">
        <v>81292.4803800811</v>
      </c>
      <c r="BW14771" s="29">
        <v>14766</v>
      </c>
      <c r="BX14771">
        <f t="shared" si="774"/>
        <v>1</v>
      </c>
      <c r="BY14771">
        <f t="shared" si="775"/>
        <v>1</v>
      </c>
    </row>
    <row r="14772" spans="1:77">
      <c r="A14772" s="15">
        <v>14767</v>
      </c>
      <c r="BP14772">
        <v>0.816669377575913</v>
      </c>
      <c r="BQ14772">
        <v>14572.168855501</v>
      </c>
      <c r="BR14772">
        <v>1.40358680913487</v>
      </c>
      <c r="BS14772">
        <v>104629.907469357</v>
      </c>
      <c r="BW14772" s="29">
        <v>14767</v>
      </c>
      <c r="BX14772">
        <f t="shared" si="774"/>
        <v>1</v>
      </c>
      <c r="BY14772">
        <f t="shared" si="775"/>
        <v>1</v>
      </c>
    </row>
    <row r="14773" spans="1:77">
      <c r="A14773" s="15">
        <v>14768</v>
      </c>
      <c r="BP14773">
        <v>0.839792993696693</v>
      </c>
      <c r="BQ14773">
        <v>16302.6161524695</v>
      </c>
      <c r="BR14773">
        <v>1.47036858467256</v>
      </c>
      <c r="BS14773">
        <v>88331.1684242907</v>
      </c>
      <c r="BW14773" s="29">
        <v>14768</v>
      </c>
      <c r="BX14773">
        <f t="shared" si="774"/>
        <v>1</v>
      </c>
      <c r="BY14773">
        <f t="shared" si="775"/>
        <v>1</v>
      </c>
    </row>
    <row r="14774" spans="1:77">
      <c r="A14774" s="15">
        <v>14769</v>
      </c>
      <c r="BP14774">
        <v>0.826954843211949</v>
      </c>
      <c r="BQ14774">
        <v>11157.2568742024</v>
      </c>
      <c r="BR14774">
        <v>1.40642048891787</v>
      </c>
      <c r="BS14774">
        <v>98544.2445642895</v>
      </c>
      <c r="BW14774" s="29">
        <v>14769</v>
      </c>
      <c r="BX14774">
        <f t="shared" si="774"/>
        <v>1</v>
      </c>
      <c r="BY14774">
        <f t="shared" si="775"/>
        <v>1</v>
      </c>
    </row>
    <row r="14775" spans="1:77">
      <c r="A14775" s="15">
        <v>14770</v>
      </c>
      <c r="BP14775">
        <v>0.774242273483704</v>
      </c>
      <c r="BQ14775">
        <v>17202.0729686374</v>
      </c>
      <c r="BR14775">
        <v>1.32888559955097</v>
      </c>
      <c r="BS14775">
        <v>108461.903832001</v>
      </c>
      <c r="BW14775" s="29">
        <v>14770</v>
      </c>
      <c r="BX14775">
        <f t="shared" si="774"/>
        <v>1</v>
      </c>
      <c r="BY14775">
        <f t="shared" si="775"/>
        <v>1</v>
      </c>
    </row>
    <row r="14776" spans="1:77">
      <c r="A14776" s="15">
        <v>14771</v>
      </c>
      <c r="BP14776">
        <v>0.784863390270522</v>
      </c>
      <c r="BQ14776">
        <v>13353.990006229</v>
      </c>
      <c r="BR14776">
        <v>1.33377356108171</v>
      </c>
      <c r="BS14776">
        <v>82608.3953926564</v>
      </c>
      <c r="BW14776" s="29">
        <v>14771</v>
      </c>
      <c r="BX14776">
        <f t="shared" si="774"/>
        <v>1</v>
      </c>
      <c r="BY14776">
        <f t="shared" si="775"/>
        <v>1</v>
      </c>
    </row>
    <row r="14777" spans="1:77">
      <c r="A14777" s="15">
        <v>14772</v>
      </c>
      <c r="BP14777">
        <v>0.695128672531898</v>
      </c>
      <c r="BQ14777">
        <v>15271.8189396335</v>
      </c>
      <c r="BR14777">
        <v>1.14880275342712</v>
      </c>
      <c r="BS14777">
        <v>103477.803592432</v>
      </c>
      <c r="BW14777" s="29">
        <v>14772</v>
      </c>
      <c r="BX14777">
        <f t="shared" si="774"/>
        <v>1</v>
      </c>
      <c r="BY14777">
        <f t="shared" si="775"/>
        <v>1</v>
      </c>
    </row>
    <row r="14778" spans="1:77">
      <c r="A14778" s="15">
        <v>14773</v>
      </c>
      <c r="BP14778">
        <v>0.789269491493055</v>
      </c>
      <c r="BQ14778">
        <v>14336.9048899107</v>
      </c>
      <c r="BR14778">
        <v>1.36121179606663</v>
      </c>
      <c r="BS14778">
        <v>82355.6286792164</v>
      </c>
      <c r="BW14778" s="29">
        <v>14773</v>
      </c>
      <c r="BX14778">
        <f t="shared" si="774"/>
        <v>1</v>
      </c>
      <c r="BY14778">
        <f t="shared" si="775"/>
        <v>1</v>
      </c>
    </row>
    <row r="14779" spans="1:77">
      <c r="A14779" s="15">
        <v>14774</v>
      </c>
      <c r="BP14779">
        <v>0.856985652736234</v>
      </c>
      <c r="BQ14779">
        <v>16206.0612690493</v>
      </c>
      <c r="BR14779">
        <v>1.47923592760251</v>
      </c>
      <c r="BS14779">
        <v>82801.5273085332</v>
      </c>
      <c r="BW14779" s="29">
        <v>14774</v>
      </c>
      <c r="BX14779">
        <f t="shared" si="774"/>
        <v>1</v>
      </c>
      <c r="BY14779">
        <f t="shared" si="775"/>
        <v>1</v>
      </c>
    </row>
    <row r="14780" spans="1:77">
      <c r="A14780" s="15">
        <v>14775</v>
      </c>
      <c r="BP14780">
        <v>0.811406062128373</v>
      </c>
      <c r="BQ14780">
        <v>15527.9906085859</v>
      </c>
      <c r="BR14780">
        <v>1.42921139096922</v>
      </c>
      <c r="BS14780">
        <v>106554.582851311</v>
      </c>
      <c r="BW14780" s="29">
        <v>14775</v>
      </c>
      <c r="BX14780">
        <f t="shared" si="774"/>
        <v>1</v>
      </c>
      <c r="BY14780">
        <f t="shared" si="775"/>
        <v>1</v>
      </c>
    </row>
    <row r="14781" spans="1:77">
      <c r="A14781" s="15">
        <v>14776</v>
      </c>
      <c r="BP14781">
        <v>0.793572638182943</v>
      </c>
      <c r="BQ14781">
        <v>9735.56518349244</v>
      </c>
      <c r="BR14781">
        <v>1.33928645059217</v>
      </c>
      <c r="BS14781">
        <v>100949.991147662</v>
      </c>
      <c r="BW14781" s="29">
        <v>14776</v>
      </c>
      <c r="BX14781">
        <f t="shared" si="774"/>
        <v>1</v>
      </c>
      <c r="BY14781">
        <f t="shared" si="775"/>
        <v>1</v>
      </c>
    </row>
    <row r="14782" spans="1:77">
      <c r="A14782" s="15">
        <v>14777</v>
      </c>
      <c r="BP14782">
        <v>0.841290799048093</v>
      </c>
      <c r="BQ14782">
        <v>13343.9043504889</v>
      </c>
      <c r="BR14782">
        <v>1.45281935339194</v>
      </c>
      <c r="BS14782">
        <v>106551.148428331</v>
      </c>
      <c r="BW14782" s="29">
        <v>14777</v>
      </c>
      <c r="BX14782">
        <f t="shared" si="774"/>
        <v>1</v>
      </c>
      <c r="BY14782">
        <f t="shared" si="775"/>
        <v>1</v>
      </c>
    </row>
    <row r="14783" spans="1:77">
      <c r="A14783" s="15">
        <v>14778</v>
      </c>
      <c r="BP14783">
        <v>0.815581510006797</v>
      </c>
      <c r="BQ14783">
        <v>11626.6417016254</v>
      </c>
      <c r="BR14783">
        <v>1.36908511276163</v>
      </c>
      <c r="BS14783">
        <v>82092.640778903</v>
      </c>
      <c r="BW14783" s="29">
        <v>14778</v>
      </c>
      <c r="BX14783">
        <f t="shared" si="774"/>
        <v>1</v>
      </c>
      <c r="BY14783">
        <f t="shared" si="775"/>
        <v>1</v>
      </c>
    </row>
    <row r="14784" spans="1:77">
      <c r="A14784" s="15">
        <v>14779</v>
      </c>
      <c r="BP14784">
        <v>0.795976027412698</v>
      </c>
      <c r="BQ14784">
        <v>22590.4154244592</v>
      </c>
      <c r="BR14784">
        <v>1.39832313497569</v>
      </c>
      <c r="BS14784">
        <v>91115.3584057183</v>
      </c>
      <c r="BW14784" s="29">
        <v>14779</v>
      </c>
      <c r="BX14784">
        <f t="shared" si="774"/>
        <v>1</v>
      </c>
      <c r="BY14784">
        <f t="shared" si="775"/>
        <v>1</v>
      </c>
    </row>
    <row r="14785" spans="1:77">
      <c r="A14785" s="15">
        <v>14780</v>
      </c>
      <c r="BP14785">
        <v>0.788087774238593</v>
      </c>
      <c r="BQ14785">
        <v>13905.168227687</v>
      </c>
      <c r="BR14785">
        <v>1.37287859085318</v>
      </c>
      <c r="BS14785">
        <v>83386.6368163039</v>
      </c>
      <c r="BW14785" s="29">
        <v>14780</v>
      </c>
      <c r="BX14785">
        <f t="shared" si="774"/>
        <v>1</v>
      </c>
      <c r="BY14785">
        <f t="shared" si="775"/>
        <v>1</v>
      </c>
    </row>
    <row r="14786" spans="1:77">
      <c r="A14786" s="15">
        <v>14781</v>
      </c>
      <c r="BP14786">
        <v>0.819948565144626</v>
      </c>
      <c r="BQ14786">
        <v>13971.3453579025</v>
      </c>
      <c r="BR14786">
        <v>1.40389568308918</v>
      </c>
      <c r="BS14786">
        <v>83522.4963617954</v>
      </c>
      <c r="BW14786" s="29">
        <v>14781</v>
      </c>
      <c r="BX14786">
        <f t="shared" si="774"/>
        <v>1</v>
      </c>
      <c r="BY14786">
        <f t="shared" si="775"/>
        <v>1</v>
      </c>
    </row>
    <row r="14787" spans="1:77">
      <c r="A14787" s="15">
        <v>14782</v>
      </c>
      <c r="BP14787">
        <v>0.802413762417015</v>
      </c>
      <c r="BQ14787">
        <v>12945.8335342508</v>
      </c>
      <c r="BR14787">
        <v>1.35842206994873</v>
      </c>
      <c r="BS14787">
        <v>100933.290622827</v>
      </c>
      <c r="BW14787" s="29">
        <v>14782</v>
      </c>
      <c r="BX14787">
        <f t="shared" si="774"/>
        <v>1</v>
      </c>
      <c r="BY14787">
        <f t="shared" si="775"/>
        <v>1</v>
      </c>
    </row>
    <row r="14788" spans="1:77">
      <c r="A14788" s="15">
        <v>14783</v>
      </c>
      <c r="BP14788">
        <v>0.794826293256895</v>
      </c>
      <c r="BQ14788">
        <v>13012.8516397858</v>
      </c>
      <c r="BR14788">
        <v>1.38951591981249</v>
      </c>
      <c r="BS14788">
        <v>80532.9986634241</v>
      </c>
      <c r="BW14788" s="29">
        <v>14783</v>
      </c>
      <c r="BX14788">
        <f t="shared" si="774"/>
        <v>1</v>
      </c>
      <c r="BY14788">
        <f t="shared" si="775"/>
        <v>1</v>
      </c>
    </row>
    <row r="14789" spans="1:77">
      <c r="A14789" s="15">
        <v>14784</v>
      </c>
      <c r="BP14789">
        <v>0.789482014220649</v>
      </c>
      <c r="BQ14789">
        <v>15061.8263090529</v>
      </c>
      <c r="BR14789">
        <v>1.36694558323232</v>
      </c>
      <c r="BS14789">
        <v>82414.7326620626</v>
      </c>
      <c r="BW14789" s="29">
        <v>14784</v>
      </c>
      <c r="BX14789">
        <f t="shared" si="774"/>
        <v>1</v>
      </c>
      <c r="BY14789">
        <f t="shared" si="775"/>
        <v>1</v>
      </c>
    </row>
    <row r="14790" spans="1:77">
      <c r="A14790" s="15">
        <v>14785</v>
      </c>
      <c r="BP14790">
        <v>0.789277394242295</v>
      </c>
      <c r="BQ14790">
        <v>13404.1276476106</v>
      </c>
      <c r="BR14790">
        <v>1.33513819844589</v>
      </c>
      <c r="BS14790">
        <v>100994.024425864</v>
      </c>
      <c r="BW14790" s="29">
        <v>14785</v>
      </c>
      <c r="BX14790">
        <f t="shared" si="774"/>
        <v>1</v>
      </c>
      <c r="BY14790">
        <f t="shared" si="775"/>
        <v>1</v>
      </c>
    </row>
    <row r="14791" spans="1:77">
      <c r="A14791" s="15">
        <v>14786</v>
      </c>
      <c r="BP14791">
        <v>0.792855029093124</v>
      </c>
      <c r="BQ14791">
        <v>11692.4932387814</v>
      </c>
      <c r="BR14791">
        <v>1.3329872135591</v>
      </c>
      <c r="BS14791">
        <v>79189.1909033307</v>
      </c>
      <c r="BW14791" s="29">
        <v>14786</v>
      </c>
      <c r="BX14791">
        <f t="shared" ref="BX14791:BX14854" si="776">IF(BU14791=MAX($BU14791:$BV14791),1,0)</f>
        <v>1</v>
      </c>
      <c r="BY14791">
        <f t="shared" ref="BY14791:BY14854" si="777">IF(BV14791=MAX($BU14791:$BV14791),1,0)</f>
        <v>1</v>
      </c>
    </row>
    <row r="14792" spans="1:77">
      <c r="A14792" s="15">
        <v>14787</v>
      </c>
      <c r="BP14792">
        <v>0.777085976468803</v>
      </c>
      <c r="BQ14792">
        <v>15063.0772922786</v>
      </c>
      <c r="BR14792">
        <v>1.33574499176496</v>
      </c>
      <c r="BS14792">
        <v>88556.5054782687</v>
      </c>
      <c r="BW14792" s="29">
        <v>14787</v>
      </c>
      <c r="BX14792">
        <f t="shared" si="776"/>
        <v>1</v>
      </c>
      <c r="BY14792">
        <f t="shared" si="777"/>
        <v>1</v>
      </c>
    </row>
    <row r="14793" spans="1:77">
      <c r="A14793" s="15">
        <v>14788</v>
      </c>
      <c r="BP14793">
        <v>0.823171835550307</v>
      </c>
      <c r="BQ14793">
        <v>18297.3470079751</v>
      </c>
      <c r="BR14793">
        <v>1.41380467681121</v>
      </c>
      <c r="BS14793">
        <v>86398.8294431603</v>
      </c>
      <c r="BW14793" s="29">
        <v>14788</v>
      </c>
      <c r="BX14793">
        <f t="shared" si="776"/>
        <v>1</v>
      </c>
      <c r="BY14793">
        <f t="shared" si="777"/>
        <v>1</v>
      </c>
    </row>
    <row r="14794" spans="1:77">
      <c r="A14794" s="15">
        <v>14789</v>
      </c>
      <c r="BP14794">
        <v>0.765484564802104</v>
      </c>
      <c r="BQ14794">
        <v>12807.9785162594</v>
      </c>
      <c r="BR14794">
        <v>1.27567299326169</v>
      </c>
      <c r="BS14794">
        <v>80615.3445901433</v>
      </c>
      <c r="BW14794" s="29">
        <v>14789</v>
      </c>
      <c r="BX14794">
        <f t="shared" si="776"/>
        <v>1</v>
      </c>
      <c r="BY14794">
        <f t="shared" si="777"/>
        <v>1</v>
      </c>
    </row>
    <row r="14795" spans="1:77">
      <c r="A14795" s="15">
        <v>14790</v>
      </c>
      <c r="BP14795">
        <v>0.84400142760547</v>
      </c>
      <c r="BQ14795">
        <v>14065.7194533143</v>
      </c>
      <c r="BR14795">
        <v>1.48452591999724</v>
      </c>
      <c r="BS14795">
        <v>86831.9918723689</v>
      </c>
      <c r="BW14795" s="29">
        <v>14790</v>
      </c>
      <c r="BX14795">
        <f t="shared" si="776"/>
        <v>1</v>
      </c>
      <c r="BY14795">
        <f t="shared" si="777"/>
        <v>1</v>
      </c>
    </row>
    <row r="14796" spans="1:77">
      <c r="A14796" s="15">
        <v>14791</v>
      </c>
      <c r="BP14796">
        <v>0.805089130203324</v>
      </c>
      <c r="BQ14796">
        <v>14169.3813736205</v>
      </c>
      <c r="BR14796">
        <v>1.36624590051908</v>
      </c>
      <c r="BS14796">
        <v>83345.4262236144</v>
      </c>
      <c r="BW14796" s="29">
        <v>14791</v>
      </c>
      <c r="BX14796">
        <f t="shared" si="776"/>
        <v>1</v>
      </c>
      <c r="BY14796">
        <f t="shared" si="777"/>
        <v>1</v>
      </c>
    </row>
    <row r="14797" spans="1:77">
      <c r="A14797" s="15">
        <v>14792</v>
      </c>
      <c r="BP14797">
        <v>0.780399132967891</v>
      </c>
      <c r="BQ14797">
        <v>15631.3952445898</v>
      </c>
      <c r="BR14797">
        <v>1.33881971366321</v>
      </c>
      <c r="BS14797">
        <v>104151.022273486</v>
      </c>
      <c r="BW14797" s="29">
        <v>14792</v>
      </c>
      <c r="BX14797">
        <f t="shared" si="776"/>
        <v>1</v>
      </c>
      <c r="BY14797">
        <f t="shared" si="777"/>
        <v>1</v>
      </c>
    </row>
    <row r="14798" spans="1:77">
      <c r="A14798" s="15">
        <v>14793</v>
      </c>
      <c r="BP14798">
        <v>0.847557714687261</v>
      </c>
      <c r="BQ14798">
        <v>12992.2244461955</v>
      </c>
      <c r="BR14798">
        <v>1.47946932210287</v>
      </c>
      <c r="BS14798">
        <v>80782.2463604894</v>
      </c>
      <c r="BW14798" s="29">
        <v>14793</v>
      </c>
      <c r="BX14798">
        <f t="shared" si="776"/>
        <v>1</v>
      </c>
      <c r="BY14798">
        <f t="shared" si="777"/>
        <v>1</v>
      </c>
    </row>
    <row r="14799" spans="1:77">
      <c r="A14799" s="15">
        <v>14794</v>
      </c>
      <c r="BP14799">
        <v>0.849288390729601</v>
      </c>
      <c r="BQ14799">
        <v>13480.9172377211</v>
      </c>
      <c r="BR14799">
        <v>1.47181557119274</v>
      </c>
      <c r="BS14799">
        <v>84999.9697353352</v>
      </c>
      <c r="BW14799" s="29">
        <v>14794</v>
      </c>
      <c r="BX14799">
        <f t="shared" si="776"/>
        <v>1</v>
      </c>
      <c r="BY14799">
        <f t="shared" si="777"/>
        <v>1</v>
      </c>
    </row>
    <row r="14800" spans="1:77">
      <c r="A14800" s="15">
        <v>14795</v>
      </c>
      <c r="BP14800">
        <v>0.807249832975511</v>
      </c>
      <c r="BQ14800">
        <v>14234.8830846501</v>
      </c>
      <c r="BR14800">
        <v>1.3949215807293</v>
      </c>
      <c r="BS14800">
        <v>83409.6284827343</v>
      </c>
      <c r="BW14800" s="29">
        <v>14795</v>
      </c>
      <c r="BX14800">
        <f t="shared" si="776"/>
        <v>1</v>
      </c>
      <c r="BY14800">
        <f t="shared" si="777"/>
        <v>1</v>
      </c>
    </row>
    <row r="14801" spans="1:77">
      <c r="A14801" s="15">
        <v>14796</v>
      </c>
      <c r="BP14801">
        <v>0.816621490414712</v>
      </c>
      <c r="BQ14801">
        <v>15324.9134904544</v>
      </c>
      <c r="BR14801">
        <v>1.42094884215696</v>
      </c>
      <c r="BS14801">
        <v>85014.7989571333</v>
      </c>
      <c r="BW14801" s="29">
        <v>14796</v>
      </c>
      <c r="BX14801">
        <f t="shared" si="776"/>
        <v>1</v>
      </c>
      <c r="BY14801">
        <f t="shared" si="777"/>
        <v>1</v>
      </c>
    </row>
    <row r="14802" spans="1:77">
      <c r="A14802" s="15">
        <v>14797</v>
      </c>
      <c r="BP14802">
        <v>0.80639223082647</v>
      </c>
      <c r="BQ14802">
        <v>12456.4913312529</v>
      </c>
      <c r="BR14802">
        <v>1.3755062185241</v>
      </c>
      <c r="BS14802">
        <v>79488.8945669408</v>
      </c>
      <c r="BW14802" s="29">
        <v>14797</v>
      </c>
      <c r="BX14802">
        <f t="shared" si="776"/>
        <v>1</v>
      </c>
      <c r="BY14802">
        <f t="shared" si="777"/>
        <v>1</v>
      </c>
    </row>
    <row r="14803" spans="1:77">
      <c r="A14803" s="15">
        <v>14798</v>
      </c>
      <c r="BP14803">
        <v>0.803904452676047</v>
      </c>
      <c r="BQ14803">
        <v>14719.8292253253</v>
      </c>
      <c r="BR14803">
        <v>1.38226215749311</v>
      </c>
      <c r="BS14803">
        <v>81593.6746094662</v>
      </c>
      <c r="BW14803" s="29">
        <v>14798</v>
      </c>
      <c r="BX14803">
        <f t="shared" si="776"/>
        <v>1</v>
      </c>
      <c r="BY14803">
        <f t="shared" si="777"/>
        <v>1</v>
      </c>
    </row>
    <row r="14804" spans="1:77">
      <c r="A14804" s="15">
        <v>14799</v>
      </c>
      <c r="BP14804">
        <v>0.804160946681051</v>
      </c>
      <c r="BQ14804">
        <v>20200.9425926577</v>
      </c>
      <c r="BR14804">
        <v>1.39814224420578</v>
      </c>
      <c r="BS14804">
        <v>114179.430698397</v>
      </c>
      <c r="BW14804" s="29">
        <v>14799</v>
      </c>
      <c r="BX14804">
        <f t="shared" si="776"/>
        <v>1</v>
      </c>
      <c r="BY14804">
        <f t="shared" si="777"/>
        <v>1</v>
      </c>
    </row>
    <row r="14805" spans="1:77">
      <c r="A14805" s="15">
        <v>14800</v>
      </c>
      <c r="BP14805">
        <v>0.785720484418007</v>
      </c>
      <c r="BQ14805">
        <v>13248.0564580398</v>
      </c>
      <c r="BR14805">
        <v>1.32542776043215</v>
      </c>
      <c r="BS14805">
        <v>80196.9150167151</v>
      </c>
      <c r="BW14805" s="29">
        <v>14800</v>
      </c>
      <c r="BX14805">
        <f t="shared" si="776"/>
        <v>1</v>
      </c>
      <c r="BY14805">
        <f t="shared" si="777"/>
        <v>1</v>
      </c>
    </row>
    <row r="14806" spans="1:77">
      <c r="A14806" s="15">
        <v>14801</v>
      </c>
      <c r="BP14806">
        <v>0.814802412393665</v>
      </c>
      <c r="BQ14806">
        <v>14795.3379119093</v>
      </c>
      <c r="BR14806">
        <v>1.3925240862209</v>
      </c>
      <c r="BS14806">
        <v>102208.06007156</v>
      </c>
      <c r="BW14806" s="29">
        <v>14801</v>
      </c>
      <c r="BX14806">
        <f t="shared" si="776"/>
        <v>1</v>
      </c>
      <c r="BY14806">
        <f t="shared" si="777"/>
        <v>1</v>
      </c>
    </row>
    <row r="14807" spans="1:77">
      <c r="A14807" s="15">
        <v>14802</v>
      </c>
      <c r="BP14807">
        <v>0.806438462021076</v>
      </c>
      <c r="BQ14807">
        <v>15010.3216171769</v>
      </c>
      <c r="BR14807">
        <v>1.38828836883062</v>
      </c>
      <c r="BS14807">
        <v>82885.8616418083</v>
      </c>
      <c r="BW14807" s="29">
        <v>14802</v>
      </c>
      <c r="BX14807">
        <f t="shared" si="776"/>
        <v>1</v>
      </c>
      <c r="BY14807">
        <f t="shared" si="777"/>
        <v>1</v>
      </c>
    </row>
    <row r="14808" spans="1:77">
      <c r="A14808" s="15">
        <v>14803</v>
      </c>
      <c r="BP14808">
        <v>0.775397170058716</v>
      </c>
      <c r="BQ14808">
        <v>12864.634433999</v>
      </c>
      <c r="BR14808">
        <v>1.34293186291435</v>
      </c>
      <c r="BS14808">
        <v>78876.9994732611</v>
      </c>
      <c r="BW14808" s="29">
        <v>14803</v>
      </c>
      <c r="BX14808">
        <f t="shared" si="776"/>
        <v>1</v>
      </c>
      <c r="BY14808">
        <f t="shared" si="777"/>
        <v>1</v>
      </c>
    </row>
    <row r="14809" spans="1:77">
      <c r="A14809" s="15">
        <v>14804</v>
      </c>
      <c r="BP14809">
        <v>0.803300571783976</v>
      </c>
      <c r="BQ14809">
        <v>12499.112034827</v>
      </c>
      <c r="BR14809">
        <v>1.34174909701855</v>
      </c>
      <c r="BS14809">
        <v>78227.5000949711</v>
      </c>
      <c r="BW14809" s="29">
        <v>14804</v>
      </c>
      <c r="BX14809">
        <f t="shared" si="776"/>
        <v>1</v>
      </c>
      <c r="BY14809">
        <f t="shared" si="777"/>
        <v>1</v>
      </c>
    </row>
    <row r="14810" spans="1:77">
      <c r="A14810" s="15">
        <v>14805</v>
      </c>
      <c r="BP14810">
        <v>0.81836974827799</v>
      </c>
      <c r="BQ14810">
        <v>14523.2923167991</v>
      </c>
      <c r="BR14810">
        <v>1.39275814264642</v>
      </c>
      <c r="BS14810">
        <v>103663.768737005</v>
      </c>
      <c r="BW14810" s="29">
        <v>14805</v>
      </c>
      <c r="BX14810">
        <f t="shared" si="776"/>
        <v>1</v>
      </c>
      <c r="BY14810">
        <f t="shared" si="777"/>
        <v>1</v>
      </c>
    </row>
    <row r="14811" spans="1:77">
      <c r="A14811" s="15">
        <v>14806</v>
      </c>
      <c r="BP14811">
        <v>0.83809928635881</v>
      </c>
      <c r="BQ14811">
        <v>14429.1231525906</v>
      </c>
      <c r="BR14811">
        <v>1.47930436476553</v>
      </c>
      <c r="BS14811">
        <v>83119.4731083524</v>
      </c>
      <c r="BW14811" s="29">
        <v>14806</v>
      </c>
      <c r="BX14811">
        <f t="shared" si="776"/>
        <v>1</v>
      </c>
      <c r="BY14811">
        <f t="shared" si="777"/>
        <v>1</v>
      </c>
    </row>
    <row r="14812" spans="1:77">
      <c r="A14812" s="15">
        <v>14807</v>
      </c>
      <c r="BP14812">
        <v>0.827865230677063</v>
      </c>
      <c r="BQ14812">
        <v>11457.2897006469</v>
      </c>
      <c r="BR14812">
        <v>1.40478847948763</v>
      </c>
      <c r="BS14812">
        <v>99875.6129608245</v>
      </c>
      <c r="BW14812" s="29">
        <v>14807</v>
      </c>
      <c r="BX14812">
        <f t="shared" si="776"/>
        <v>1</v>
      </c>
      <c r="BY14812">
        <f t="shared" si="777"/>
        <v>1</v>
      </c>
    </row>
    <row r="14813" spans="1:77">
      <c r="A14813" s="15">
        <v>14808</v>
      </c>
      <c r="BP14813">
        <v>0.765248774663729</v>
      </c>
      <c r="BQ14813">
        <v>18733.6821860598</v>
      </c>
      <c r="BR14813">
        <v>1.32404992031918</v>
      </c>
      <c r="BS14813">
        <v>92985.5399651129</v>
      </c>
      <c r="BW14813" s="29">
        <v>14808</v>
      </c>
      <c r="BX14813">
        <f t="shared" si="776"/>
        <v>1</v>
      </c>
      <c r="BY14813">
        <f t="shared" si="777"/>
        <v>1</v>
      </c>
    </row>
    <row r="14814" spans="1:77">
      <c r="A14814" s="15">
        <v>14809</v>
      </c>
      <c r="BP14814">
        <v>0.813464667250963</v>
      </c>
      <c r="BQ14814">
        <v>13452.6726218019</v>
      </c>
      <c r="BR14814">
        <v>1.38786266814554</v>
      </c>
      <c r="BS14814">
        <v>82591.8343218879</v>
      </c>
      <c r="BW14814" s="29">
        <v>14809</v>
      </c>
      <c r="BX14814">
        <f t="shared" si="776"/>
        <v>1</v>
      </c>
      <c r="BY14814">
        <f t="shared" si="777"/>
        <v>1</v>
      </c>
    </row>
    <row r="14815" spans="1:77">
      <c r="A14815" s="15">
        <v>14810</v>
      </c>
      <c r="BP14815">
        <v>0.826521507514356</v>
      </c>
      <c r="BQ14815">
        <v>12516.2914953747</v>
      </c>
      <c r="BR14815">
        <v>1.42184918723348</v>
      </c>
      <c r="BS14815">
        <v>80627.7926260471</v>
      </c>
      <c r="BW14815" s="29">
        <v>14810</v>
      </c>
      <c r="BX14815">
        <f t="shared" si="776"/>
        <v>1</v>
      </c>
      <c r="BY14815">
        <f t="shared" si="777"/>
        <v>1</v>
      </c>
    </row>
    <row r="14816" spans="1:77">
      <c r="A14816" s="15">
        <v>14811</v>
      </c>
      <c r="BP14816">
        <v>0.829796954657628</v>
      </c>
      <c r="BQ14816">
        <v>18670.2014051819</v>
      </c>
      <c r="BR14816">
        <v>1.41605933634003</v>
      </c>
      <c r="BS14816">
        <v>89307.242796637</v>
      </c>
      <c r="BW14816" s="29">
        <v>14811</v>
      </c>
      <c r="BX14816">
        <f t="shared" si="776"/>
        <v>1</v>
      </c>
      <c r="BY14816">
        <f t="shared" si="777"/>
        <v>1</v>
      </c>
    </row>
    <row r="14817" spans="1:77">
      <c r="A14817" s="15">
        <v>14812</v>
      </c>
      <c r="BP14817">
        <v>0.789621391163183</v>
      </c>
      <c r="BQ14817">
        <v>16842.3826711705</v>
      </c>
      <c r="BR14817">
        <v>1.36129607010774</v>
      </c>
      <c r="BS14817">
        <v>88346.2406865992</v>
      </c>
      <c r="BW14817" s="29">
        <v>14812</v>
      </c>
      <c r="BX14817">
        <f t="shared" si="776"/>
        <v>1</v>
      </c>
      <c r="BY14817">
        <f t="shared" si="777"/>
        <v>1</v>
      </c>
    </row>
    <row r="14818" spans="1:77">
      <c r="A14818" s="15">
        <v>14813</v>
      </c>
      <c r="BP14818">
        <v>0.783453309353537</v>
      </c>
      <c r="BQ14818">
        <v>12272.4303489384</v>
      </c>
      <c r="BR14818">
        <v>1.34839033723048</v>
      </c>
      <c r="BS14818">
        <v>79034.2928668265</v>
      </c>
      <c r="BW14818" s="29">
        <v>14813</v>
      </c>
      <c r="BX14818">
        <f t="shared" si="776"/>
        <v>1</v>
      </c>
      <c r="BY14818">
        <f t="shared" si="777"/>
        <v>1</v>
      </c>
    </row>
    <row r="14819" spans="1:77">
      <c r="A14819" s="15">
        <v>14814</v>
      </c>
      <c r="BP14819">
        <v>0.795413017208692</v>
      </c>
      <c r="BQ14819">
        <v>14133.5499617413</v>
      </c>
      <c r="BR14819">
        <v>1.35724935307044</v>
      </c>
      <c r="BS14819">
        <v>102257.984434586</v>
      </c>
      <c r="BW14819" s="29">
        <v>14814</v>
      </c>
      <c r="BX14819">
        <f t="shared" si="776"/>
        <v>1</v>
      </c>
      <c r="BY14819">
        <f t="shared" si="777"/>
        <v>1</v>
      </c>
    </row>
    <row r="14820" spans="1:77">
      <c r="A14820" s="15">
        <v>14815</v>
      </c>
      <c r="BP14820">
        <v>0.8018245257347</v>
      </c>
      <c r="BQ14820">
        <v>14854.6558131407</v>
      </c>
      <c r="BR14820">
        <v>1.36069479952651</v>
      </c>
      <c r="BS14820">
        <v>82986.7177551748</v>
      </c>
      <c r="BW14820" s="29">
        <v>14815</v>
      </c>
      <c r="BX14820">
        <f t="shared" si="776"/>
        <v>1</v>
      </c>
      <c r="BY14820">
        <f t="shared" si="777"/>
        <v>1</v>
      </c>
    </row>
    <row r="14821" spans="1:77">
      <c r="A14821" s="15">
        <v>14816</v>
      </c>
      <c r="BP14821">
        <v>0.835450240701534</v>
      </c>
      <c r="BQ14821">
        <v>15387.8012534659</v>
      </c>
      <c r="BR14821">
        <v>1.44105442183447</v>
      </c>
      <c r="BS14821">
        <v>86219.8099541918</v>
      </c>
      <c r="BW14821" s="29">
        <v>14816</v>
      </c>
      <c r="BX14821">
        <f t="shared" si="776"/>
        <v>1</v>
      </c>
      <c r="BY14821">
        <f t="shared" si="777"/>
        <v>1</v>
      </c>
    </row>
    <row r="14822" spans="1:77">
      <c r="A14822" s="15">
        <v>14817</v>
      </c>
      <c r="BP14822">
        <v>0.811710764943206</v>
      </c>
      <c r="BQ14822">
        <v>12468.0367259947</v>
      </c>
      <c r="BR14822">
        <v>1.39772548544356</v>
      </c>
      <c r="BS14822">
        <v>102864.803833425</v>
      </c>
      <c r="BW14822" s="29">
        <v>14817</v>
      </c>
      <c r="BX14822">
        <f t="shared" si="776"/>
        <v>1</v>
      </c>
      <c r="BY14822">
        <f t="shared" si="777"/>
        <v>1</v>
      </c>
    </row>
    <row r="14823" spans="1:77">
      <c r="A14823" s="15">
        <v>14818</v>
      </c>
      <c r="BP14823">
        <v>0.796884518595847</v>
      </c>
      <c r="BQ14823">
        <v>14271.2498577342</v>
      </c>
      <c r="BR14823">
        <v>1.36563269344222</v>
      </c>
      <c r="BS14823">
        <v>84432.8108237543</v>
      </c>
      <c r="BW14823" s="29">
        <v>14818</v>
      </c>
      <c r="BX14823">
        <f t="shared" si="776"/>
        <v>1</v>
      </c>
      <c r="BY14823">
        <f t="shared" si="777"/>
        <v>1</v>
      </c>
    </row>
    <row r="14824" spans="1:77">
      <c r="A14824" s="15">
        <v>14819</v>
      </c>
      <c r="BP14824">
        <v>0.814174131345898</v>
      </c>
      <c r="BQ14824">
        <v>14887.5988068225</v>
      </c>
      <c r="BR14824">
        <v>1.38327615985227</v>
      </c>
      <c r="BS14824">
        <v>103673.863070622</v>
      </c>
      <c r="BW14824" s="29">
        <v>14819</v>
      </c>
      <c r="BX14824">
        <f t="shared" si="776"/>
        <v>1</v>
      </c>
      <c r="BY14824">
        <f t="shared" si="777"/>
        <v>1</v>
      </c>
    </row>
    <row r="14825" spans="1:77">
      <c r="A14825" s="15">
        <v>14820</v>
      </c>
      <c r="BP14825">
        <v>0.794890395664261</v>
      </c>
      <c r="BQ14825">
        <v>18251.6173353535</v>
      </c>
      <c r="BR14825">
        <v>1.3570933369116</v>
      </c>
      <c r="BS14825">
        <v>84122.0258050446</v>
      </c>
      <c r="BW14825" s="29">
        <v>14820</v>
      </c>
      <c r="BX14825">
        <f t="shared" si="776"/>
        <v>1</v>
      </c>
      <c r="BY14825">
        <f t="shared" si="777"/>
        <v>1</v>
      </c>
    </row>
    <row r="14826" spans="1:77">
      <c r="A14826" s="15">
        <v>14821</v>
      </c>
      <c r="BP14826">
        <v>0.829299992735809</v>
      </c>
      <c r="BQ14826">
        <v>16935.0628415751</v>
      </c>
      <c r="BR14826">
        <v>1.42727722525084</v>
      </c>
      <c r="BS14826">
        <v>88126.5748747733</v>
      </c>
      <c r="BW14826" s="29">
        <v>14821</v>
      </c>
      <c r="BX14826">
        <f t="shared" si="776"/>
        <v>1</v>
      </c>
      <c r="BY14826">
        <f t="shared" si="777"/>
        <v>1</v>
      </c>
    </row>
    <row r="14827" spans="1:77">
      <c r="A14827" s="15">
        <v>14822</v>
      </c>
      <c r="BP14827">
        <v>0.806879372520832</v>
      </c>
      <c r="BQ14827">
        <v>15964.9519084194</v>
      </c>
      <c r="BR14827">
        <v>1.37613654731611</v>
      </c>
      <c r="BS14827">
        <v>104329.479161303</v>
      </c>
      <c r="BW14827" s="29">
        <v>14822</v>
      </c>
      <c r="BX14827">
        <f t="shared" si="776"/>
        <v>1</v>
      </c>
      <c r="BY14827">
        <f t="shared" si="777"/>
        <v>1</v>
      </c>
    </row>
    <row r="14828" spans="1:77">
      <c r="A14828" s="15">
        <v>14823</v>
      </c>
      <c r="BP14828">
        <v>0.856133260371167</v>
      </c>
      <c r="BQ14828">
        <v>12578.8519916745</v>
      </c>
      <c r="BR14828">
        <v>1.49248070022243</v>
      </c>
      <c r="BS14828">
        <v>80043.1691709481</v>
      </c>
      <c r="BW14828" s="29">
        <v>14823</v>
      </c>
      <c r="BX14828">
        <f t="shared" si="776"/>
        <v>1</v>
      </c>
      <c r="BY14828">
        <f t="shared" si="777"/>
        <v>1</v>
      </c>
    </row>
    <row r="14829" spans="1:77">
      <c r="A14829" s="15">
        <v>14824</v>
      </c>
      <c r="BP14829">
        <v>0.78131788293006</v>
      </c>
      <c r="BQ14829">
        <v>12499.6415125256</v>
      </c>
      <c r="BR14829">
        <v>1.34212324408467</v>
      </c>
      <c r="BS14829">
        <v>80742.750002989</v>
      </c>
      <c r="BW14829" s="29">
        <v>14824</v>
      </c>
      <c r="BX14829">
        <f t="shared" si="776"/>
        <v>1</v>
      </c>
      <c r="BY14829">
        <f t="shared" si="777"/>
        <v>1</v>
      </c>
    </row>
    <row r="14830" spans="1:77">
      <c r="A14830" s="15">
        <v>14825</v>
      </c>
      <c r="BP14830">
        <v>0.856394681729709</v>
      </c>
      <c r="BQ14830">
        <v>12498.1794477944</v>
      </c>
      <c r="BR14830">
        <v>1.45601448506779</v>
      </c>
      <c r="BS14830">
        <v>78805.2115304223</v>
      </c>
      <c r="BW14830" s="29">
        <v>14825</v>
      </c>
      <c r="BX14830">
        <f t="shared" si="776"/>
        <v>1</v>
      </c>
      <c r="BY14830">
        <f t="shared" si="777"/>
        <v>1</v>
      </c>
    </row>
    <row r="14831" spans="1:77">
      <c r="A14831" s="15">
        <v>14826</v>
      </c>
      <c r="BP14831">
        <v>0.819641504355973</v>
      </c>
      <c r="BQ14831">
        <v>16599.9548618743</v>
      </c>
      <c r="BR14831">
        <v>1.41360553664581</v>
      </c>
      <c r="BS14831">
        <v>111279.481758336</v>
      </c>
      <c r="BW14831" s="29">
        <v>14826</v>
      </c>
      <c r="BX14831">
        <f t="shared" si="776"/>
        <v>1</v>
      </c>
      <c r="BY14831">
        <f t="shared" si="777"/>
        <v>1</v>
      </c>
    </row>
    <row r="14832" spans="1:77">
      <c r="A14832" s="15">
        <v>14827</v>
      </c>
      <c r="BP14832">
        <v>0.814364128143068</v>
      </c>
      <c r="BQ14832">
        <v>13641.8419699324</v>
      </c>
      <c r="BR14832">
        <v>1.33084086554882</v>
      </c>
      <c r="BS14832">
        <v>79638.1740595271</v>
      </c>
      <c r="BW14832" s="29">
        <v>14827</v>
      </c>
      <c r="BX14832">
        <f t="shared" si="776"/>
        <v>1</v>
      </c>
      <c r="BY14832">
        <f t="shared" si="777"/>
        <v>1</v>
      </c>
    </row>
    <row r="14833" spans="1:77">
      <c r="A14833" s="15">
        <v>14828</v>
      </c>
      <c r="BP14833">
        <v>0.792616392896049</v>
      </c>
      <c r="BQ14833">
        <v>11041.2082605546</v>
      </c>
      <c r="BR14833">
        <v>1.35063152060311</v>
      </c>
      <c r="BS14833">
        <v>96877.4460550538</v>
      </c>
      <c r="BW14833" s="29">
        <v>14828</v>
      </c>
      <c r="BX14833">
        <f t="shared" si="776"/>
        <v>1</v>
      </c>
      <c r="BY14833">
        <f t="shared" si="777"/>
        <v>1</v>
      </c>
    </row>
    <row r="14834" spans="1:77">
      <c r="A14834" s="15">
        <v>14829</v>
      </c>
      <c r="BP14834">
        <v>0.765313737219691</v>
      </c>
      <c r="BQ14834">
        <v>10412.0521595862</v>
      </c>
      <c r="BR14834">
        <v>1.30280963385066</v>
      </c>
      <c r="BS14834">
        <v>76767.3979382483</v>
      </c>
      <c r="BW14834" s="29">
        <v>14829</v>
      </c>
      <c r="BX14834">
        <f t="shared" si="776"/>
        <v>1</v>
      </c>
      <c r="BY14834">
        <f t="shared" si="777"/>
        <v>1</v>
      </c>
    </row>
    <row r="14835" spans="1:77">
      <c r="A14835" s="15">
        <v>14830</v>
      </c>
      <c r="BP14835">
        <v>0.770199299407591</v>
      </c>
      <c r="BQ14835">
        <v>12769.4854146845</v>
      </c>
      <c r="BR14835">
        <v>1.26679078152078</v>
      </c>
      <c r="BS14835">
        <v>77866.4882278577</v>
      </c>
      <c r="BW14835" s="29">
        <v>14830</v>
      </c>
      <c r="BX14835">
        <f t="shared" si="776"/>
        <v>1</v>
      </c>
      <c r="BY14835">
        <f t="shared" si="777"/>
        <v>1</v>
      </c>
    </row>
    <row r="14836" spans="1:77">
      <c r="A14836" s="15">
        <v>14831</v>
      </c>
      <c r="BP14836">
        <v>0.81048398207618</v>
      </c>
      <c r="BQ14836">
        <v>14088.8295001834</v>
      </c>
      <c r="BR14836">
        <v>1.40516342624281</v>
      </c>
      <c r="BS14836">
        <v>82843.3740300892</v>
      </c>
      <c r="BW14836" s="29">
        <v>14831</v>
      </c>
      <c r="BX14836">
        <f t="shared" si="776"/>
        <v>1</v>
      </c>
      <c r="BY14836">
        <f t="shared" si="777"/>
        <v>1</v>
      </c>
    </row>
    <row r="14837" spans="1:77">
      <c r="A14837" s="15">
        <v>14832</v>
      </c>
      <c r="BP14837">
        <v>0.804139564291758</v>
      </c>
      <c r="BQ14837">
        <v>16686.1304504052</v>
      </c>
      <c r="BR14837">
        <v>1.39168890561267</v>
      </c>
      <c r="BS14837">
        <v>85284.2589607097</v>
      </c>
      <c r="BW14837" s="29">
        <v>14832</v>
      </c>
      <c r="BX14837">
        <f t="shared" si="776"/>
        <v>1</v>
      </c>
      <c r="BY14837">
        <f t="shared" si="777"/>
        <v>1</v>
      </c>
    </row>
    <row r="14838" spans="1:77">
      <c r="A14838" s="15">
        <v>14833</v>
      </c>
      <c r="BP14838">
        <v>0.789911772466109</v>
      </c>
      <c r="BQ14838">
        <v>17466.1674787371</v>
      </c>
      <c r="BR14838">
        <v>1.35719218771133</v>
      </c>
      <c r="BS14838">
        <v>88554.38100602</v>
      </c>
      <c r="BW14838" s="29">
        <v>14833</v>
      </c>
      <c r="BX14838">
        <f t="shared" si="776"/>
        <v>1</v>
      </c>
      <c r="BY14838">
        <f t="shared" si="777"/>
        <v>1</v>
      </c>
    </row>
    <row r="14839" spans="1:77">
      <c r="A14839" s="15">
        <v>14834</v>
      </c>
      <c r="BP14839">
        <v>0.816537548850235</v>
      </c>
      <c r="BQ14839">
        <v>17390.2569260405</v>
      </c>
      <c r="BR14839">
        <v>1.42135699994764</v>
      </c>
      <c r="BS14839">
        <v>89325.9968772105</v>
      </c>
      <c r="BW14839" s="29">
        <v>14834</v>
      </c>
      <c r="BX14839">
        <f t="shared" si="776"/>
        <v>1</v>
      </c>
      <c r="BY14839">
        <f t="shared" si="777"/>
        <v>1</v>
      </c>
    </row>
    <row r="14840" spans="1:77">
      <c r="A14840" s="15">
        <v>14835</v>
      </c>
      <c r="BP14840">
        <v>0.784088913681158</v>
      </c>
      <c r="BQ14840">
        <v>17997.6004527665</v>
      </c>
      <c r="BR14840">
        <v>1.34364971120787</v>
      </c>
      <c r="BS14840">
        <v>88813.200630819</v>
      </c>
      <c r="BW14840" s="29">
        <v>14835</v>
      </c>
      <c r="BX14840">
        <f t="shared" si="776"/>
        <v>1</v>
      </c>
      <c r="BY14840">
        <f t="shared" si="777"/>
        <v>1</v>
      </c>
    </row>
    <row r="14841" spans="1:77">
      <c r="A14841" s="15">
        <v>14836</v>
      </c>
      <c r="BP14841">
        <v>0.833654078953275</v>
      </c>
      <c r="BQ14841">
        <v>17432.4427133505</v>
      </c>
      <c r="BR14841">
        <v>1.44945911103926</v>
      </c>
      <c r="BS14841">
        <v>89325.2689029039</v>
      </c>
      <c r="BW14841" s="29">
        <v>14836</v>
      </c>
      <c r="BX14841">
        <f t="shared" si="776"/>
        <v>1</v>
      </c>
      <c r="BY14841">
        <f t="shared" si="777"/>
        <v>1</v>
      </c>
    </row>
    <row r="14842" spans="1:77">
      <c r="A14842" s="15">
        <v>14837</v>
      </c>
      <c r="BP14842">
        <v>0.82789239164978</v>
      </c>
      <c r="BQ14842">
        <v>14192.0258067263</v>
      </c>
      <c r="BR14842">
        <v>1.43490696832461</v>
      </c>
      <c r="BS14842">
        <v>83298.0417227274</v>
      </c>
      <c r="BW14842" s="29">
        <v>14837</v>
      </c>
      <c r="BX14842">
        <f t="shared" si="776"/>
        <v>1</v>
      </c>
      <c r="BY14842">
        <f t="shared" si="777"/>
        <v>1</v>
      </c>
    </row>
    <row r="14843" spans="1:77">
      <c r="A14843" s="15">
        <v>14838</v>
      </c>
      <c r="BP14843">
        <v>0.82153065319802</v>
      </c>
      <c r="BQ14843">
        <v>18015.111663165</v>
      </c>
      <c r="BR14843">
        <v>1.41385794455133</v>
      </c>
      <c r="BS14843">
        <v>108188.627941178</v>
      </c>
      <c r="BW14843" s="29">
        <v>14838</v>
      </c>
      <c r="BX14843">
        <f t="shared" si="776"/>
        <v>1</v>
      </c>
      <c r="BY14843">
        <f t="shared" si="777"/>
        <v>1</v>
      </c>
    </row>
    <row r="14844" spans="1:77">
      <c r="A14844" s="15">
        <v>14839</v>
      </c>
      <c r="BP14844">
        <v>0.803248073392872</v>
      </c>
      <c r="BQ14844">
        <v>17336.2193485676</v>
      </c>
      <c r="BR14844">
        <v>1.38882871549874</v>
      </c>
      <c r="BS14844">
        <v>105259.305133118</v>
      </c>
      <c r="BW14844" s="29">
        <v>14839</v>
      </c>
      <c r="BX14844">
        <f t="shared" si="776"/>
        <v>1</v>
      </c>
      <c r="BY14844">
        <f t="shared" si="777"/>
        <v>1</v>
      </c>
    </row>
    <row r="14845" spans="1:77">
      <c r="A14845" s="15">
        <v>14840</v>
      </c>
      <c r="BP14845">
        <v>0.818939483782073</v>
      </c>
      <c r="BQ14845">
        <v>12120.8939218873</v>
      </c>
      <c r="BR14845">
        <v>1.41888000372019</v>
      </c>
      <c r="BS14845">
        <v>80810.9928357219</v>
      </c>
      <c r="BW14845" s="29">
        <v>14840</v>
      </c>
      <c r="BX14845">
        <f t="shared" si="776"/>
        <v>1</v>
      </c>
      <c r="BY14845">
        <f t="shared" si="777"/>
        <v>1</v>
      </c>
    </row>
    <row r="14846" spans="1:77">
      <c r="A14846" s="15">
        <v>14841</v>
      </c>
      <c r="BP14846">
        <v>0.809841423941932</v>
      </c>
      <c r="BQ14846">
        <v>17430.5924707667</v>
      </c>
      <c r="BR14846">
        <v>1.3533598316758</v>
      </c>
      <c r="BS14846">
        <v>90017.8391653047</v>
      </c>
      <c r="BW14846" s="29">
        <v>14841</v>
      </c>
      <c r="BX14846">
        <f t="shared" si="776"/>
        <v>1</v>
      </c>
      <c r="BY14846">
        <f t="shared" si="777"/>
        <v>1</v>
      </c>
    </row>
    <row r="14847" spans="1:77">
      <c r="A14847" s="15">
        <v>14842</v>
      </c>
      <c r="BP14847">
        <v>0.818543505071122</v>
      </c>
      <c r="BQ14847">
        <v>14046.9156617747</v>
      </c>
      <c r="BR14847">
        <v>1.40986259141121</v>
      </c>
      <c r="BS14847">
        <v>101106.763789179</v>
      </c>
      <c r="BW14847" s="29">
        <v>14842</v>
      </c>
      <c r="BX14847">
        <f t="shared" si="776"/>
        <v>1</v>
      </c>
      <c r="BY14847">
        <f t="shared" si="777"/>
        <v>1</v>
      </c>
    </row>
    <row r="14848" spans="1:77">
      <c r="A14848" s="15">
        <v>14843</v>
      </c>
      <c r="BP14848">
        <v>0.78874919208057</v>
      </c>
      <c r="BQ14848">
        <v>15703.9285231727</v>
      </c>
      <c r="BR14848">
        <v>1.34801628201091</v>
      </c>
      <c r="BS14848">
        <v>84114.7266080347</v>
      </c>
      <c r="BW14848" s="29">
        <v>14843</v>
      </c>
      <c r="BX14848">
        <f t="shared" si="776"/>
        <v>1</v>
      </c>
      <c r="BY14848">
        <f t="shared" si="777"/>
        <v>1</v>
      </c>
    </row>
    <row r="14849" spans="1:77">
      <c r="A14849" s="15">
        <v>14844</v>
      </c>
      <c r="BP14849">
        <v>0.832850878187777</v>
      </c>
      <c r="BQ14849">
        <v>17919.3340628613</v>
      </c>
      <c r="BR14849">
        <v>1.41196834384854</v>
      </c>
      <c r="BS14849">
        <v>111367.375113956</v>
      </c>
      <c r="BW14849" s="29">
        <v>14844</v>
      </c>
      <c r="BX14849">
        <f t="shared" si="776"/>
        <v>1</v>
      </c>
      <c r="BY14849">
        <f t="shared" si="777"/>
        <v>1</v>
      </c>
    </row>
    <row r="14850" spans="1:77">
      <c r="A14850" s="15">
        <v>14845</v>
      </c>
      <c r="BP14850">
        <v>0.775023736589487</v>
      </c>
      <c r="BQ14850">
        <v>14938.4972914621</v>
      </c>
      <c r="BR14850">
        <v>1.35218609329497</v>
      </c>
      <c r="BS14850">
        <v>85364.121208211</v>
      </c>
      <c r="BW14850" s="29">
        <v>14845</v>
      </c>
      <c r="BX14850">
        <f t="shared" si="776"/>
        <v>1</v>
      </c>
      <c r="BY14850">
        <f t="shared" si="777"/>
        <v>1</v>
      </c>
    </row>
    <row r="14851" spans="1:77">
      <c r="A14851" s="15">
        <v>14846</v>
      </c>
      <c r="BP14851">
        <v>0.778034559841937</v>
      </c>
      <c r="BQ14851">
        <v>21393.1162664343</v>
      </c>
      <c r="BR14851">
        <v>1.31020824266834</v>
      </c>
      <c r="BS14851">
        <v>93176.0583742486</v>
      </c>
      <c r="BW14851" s="29">
        <v>14846</v>
      </c>
      <c r="BX14851">
        <f t="shared" si="776"/>
        <v>1</v>
      </c>
      <c r="BY14851">
        <f t="shared" si="777"/>
        <v>1</v>
      </c>
    </row>
    <row r="14852" spans="1:77">
      <c r="A14852" s="15">
        <v>14847</v>
      </c>
      <c r="BP14852">
        <v>0.762495996452779</v>
      </c>
      <c r="BQ14852">
        <v>11567.4769153092</v>
      </c>
      <c r="BR14852">
        <v>1.30534337316259</v>
      </c>
      <c r="BS14852">
        <v>80020.3184487672</v>
      </c>
      <c r="BW14852" s="29">
        <v>14847</v>
      </c>
      <c r="BX14852">
        <f t="shared" si="776"/>
        <v>1</v>
      </c>
      <c r="BY14852">
        <f t="shared" si="777"/>
        <v>1</v>
      </c>
    </row>
    <row r="14853" spans="1:77">
      <c r="A14853" s="15">
        <v>14848</v>
      </c>
      <c r="BP14853">
        <v>0.822553624331088</v>
      </c>
      <c r="BQ14853">
        <v>11900.7591362548</v>
      </c>
      <c r="BR14853">
        <v>1.43589808174408</v>
      </c>
      <c r="BS14853">
        <v>81299.4348148659</v>
      </c>
      <c r="BW14853" s="29">
        <v>14848</v>
      </c>
      <c r="BX14853">
        <f t="shared" si="776"/>
        <v>1</v>
      </c>
      <c r="BY14853">
        <f t="shared" si="777"/>
        <v>1</v>
      </c>
    </row>
    <row r="14854" spans="1:77">
      <c r="A14854" s="15">
        <v>14849</v>
      </c>
      <c r="BP14854">
        <v>0.820141778307108</v>
      </c>
      <c r="BQ14854">
        <v>11676.4802970668</v>
      </c>
      <c r="BR14854">
        <v>1.43177384886931</v>
      </c>
      <c r="BS14854">
        <v>103823.499660411</v>
      </c>
      <c r="BW14854" s="29">
        <v>14849</v>
      </c>
      <c r="BX14854">
        <f t="shared" si="776"/>
        <v>1</v>
      </c>
      <c r="BY14854">
        <f t="shared" si="777"/>
        <v>1</v>
      </c>
    </row>
    <row r="14855" spans="1:77">
      <c r="A14855" s="15">
        <v>14850</v>
      </c>
      <c r="BP14855">
        <v>0.791352831400906</v>
      </c>
      <c r="BQ14855">
        <v>14596.9584081074</v>
      </c>
      <c r="BR14855">
        <v>1.35102918650271</v>
      </c>
      <c r="BS14855">
        <v>83895.0463022062</v>
      </c>
      <c r="BW14855" s="29">
        <v>14850</v>
      </c>
      <c r="BX14855">
        <f t="shared" ref="BX14855:BX14918" si="778">IF(BU14855=MAX($BU14855:$BV14855),1,0)</f>
        <v>1</v>
      </c>
      <c r="BY14855">
        <f t="shared" ref="BY14855:BY14918" si="779">IF(BV14855=MAX($BU14855:$BV14855),1,0)</f>
        <v>1</v>
      </c>
    </row>
    <row r="14856" spans="1:77">
      <c r="A14856" s="15">
        <v>14851</v>
      </c>
      <c r="BP14856">
        <v>0.764420048512478</v>
      </c>
      <c r="BQ14856">
        <v>15966.1632612648</v>
      </c>
      <c r="BR14856">
        <v>1.30323340902516</v>
      </c>
      <c r="BS14856">
        <v>88312.1517314522</v>
      </c>
      <c r="BW14856" s="29">
        <v>14851</v>
      </c>
      <c r="BX14856">
        <f t="shared" si="778"/>
        <v>1</v>
      </c>
      <c r="BY14856">
        <f t="shared" si="779"/>
        <v>1</v>
      </c>
    </row>
    <row r="14857" spans="1:77">
      <c r="A14857" s="15">
        <v>14852</v>
      </c>
      <c r="BP14857">
        <v>0.795127754026887</v>
      </c>
      <c r="BQ14857">
        <v>16102.1009480273</v>
      </c>
      <c r="BR14857">
        <v>1.36142785662785</v>
      </c>
      <c r="BS14857">
        <v>106076.679343476</v>
      </c>
      <c r="BW14857" s="29">
        <v>14852</v>
      </c>
      <c r="BX14857">
        <f t="shared" si="778"/>
        <v>1</v>
      </c>
      <c r="BY14857">
        <f t="shared" si="779"/>
        <v>1</v>
      </c>
    </row>
    <row r="14858" spans="1:77">
      <c r="A14858" s="15">
        <v>14853</v>
      </c>
      <c r="BP14858">
        <v>0.867680050149017</v>
      </c>
      <c r="BQ14858">
        <v>13845.6728724731</v>
      </c>
      <c r="BR14858">
        <v>1.51174742305419</v>
      </c>
      <c r="BS14858">
        <v>83423.2251272297</v>
      </c>
      <c r="BW14858" s="29">
        <v>14853</v>
      </c>
      <c r="BX14858">
        <f t="shared" si="778"/>
        <v>1</v>
      </c>
      <c r="BY14858">
        <f t="shared" si="779"/>
        <v>1</v>
      </c>
    </row>
    <row r="14859" spans="1:77">
      <c r="A14859" s="15">
        <v>14854</v>
      </c>
      <c r="BP14859">
        <v>0.823299946126422</v>
      </c>
      <c r="BQ14859">
        <v>12831.5844974556</v>
      </c>
      <c r="BR14859">
        <v>1.3939724494328</v>
      </c>
      <c r="BS14859">
        <v>80177.6242994729</v>
      </c>
      <c r="BW14859" s="29">
        <v>14854</v>
      </c>
      <c r="BX14859">
        <f t="shared" si="778"/>
        <v>1</v>
      </c>
      <c r="BY14859">
        <f t="shared" si="779"/>
        <v>1</v>
      </c>
    </row>
    <row r="14860" spans="1:77">
      <c r="A14860" s="15">
        <v>14855</v>
      </c>
      <c r="BP14860">
        <v>0.809357754430537</v>
      </c>
      <c r="BQ14860">
        <v>14483.3411561914</v>
      </c>
      <c r="BR14860">
        <v>1.36328583979346</v>
      </c>
      <c r="BS14860">
        <v>82325.2659490758</v>
      </c>
      <c r="BW14860" s="29">
        <v>14855</v>
      </c>
      <c r="BX14860">
        <f t="shared" si="778"/>
        <v>1</v>
      </c>
      <c r="BY14860">
        <f t="shared" si="779"/>
        <v>1</v>
      </c>
    </row>
    <row r="14861" spans="1:77">
      <c r="A14861" s="15">
        <v>14856</v>
      </c>
      <c r="BP14861">
        <v>0.854279177596334</v>
      </c>
      <c r="BQ14861">
        <v>11617.3617440746</v>
      </c>
      <c r="BR14861">
        <v>1.48125001320673</v>
      </c>
      <c r="BS14861">
        <v>78462.3668937943</v>
      </c>
      <c r="BW14861" s="29">
        <v>14856</v>
      </c>
      <c r="BX14861">
        <f t="shared" si="778"/>
        <v>1</v>
      </c>
      <c r="BY14861">
        <f t="shared" si="779"/>
        <v>1</v>
      </c>
    </row>
    <row r="14862" spans="1:77">
      <c r="A14862" s="15">
        <v>14857</v>
      </c>
      <c r="BP14862">
        <v>0.856176123306796</v>
      </c>
      <c r="BQ14862">
        <v>10790.3260757586</v>
      </c>
      <c r="BR14862">
        <v>1.44937038253892</v>
      </c>
      <c r="BS14862">
        <v>96300.1466399316</v>
      </c>
      <c r="BW14862" s="29">
        <v>14857</v>
      </c>
      <c r="BX14862">
        <f t="shared" si="778"/>
        <v>1</v>
      </c>
      <c r="BY14862">
        <f t="shared" si="779"/>
        <v>1</v>
      </c>
    </row>
    <row r="14863" spans="1:77">
      <c r="A14863" s="15">
        <v>14858</v>
      </c>
      <c r="BP14863">
        <v>0.829939538375579</v>
      </c>
      <c r="BQ14863">
        <v>15332.5967129688</v>
      </c>
      <c r="BR14863">
        <v>1.41761375535539</v>
      </c>
      <c r="BS14863">
        <v>83554.1467234634</v>
      </c>
      <c r="BW14863" s="29">
        <v>14858</v>
      </c>
      <c r="BX14863">
        <f t="shared" si="778"/>
        <v>1</v>
      </c>
      <c r="BY14863">
        <f t="shared" si="779"/>
        <v>1</v>
      </c>
    </row>
    <row r="14864" spans="1:77">
      <c r="A14864" s="15">
        <v>14859</v>
      </c>
      <c r="BP14864">
        <v>0.816430690168979</v>
      </c>
      <c r="BQ14864">
        <v>15531.2565809845</v>
      </c>
      <c r="BR14864">
        <v>1.40514393169455</v>
      </c>
      <c r="BS14864">
        <v>84098.1984212706</v>
      </c>
      <c r="BW14864" s="29">
        <v>14859</v>
      </c>
      <c r="BX14864">
        <f t="shared" si="778"/>
        <v>1</v>
      </c>
      <c r="BY14864">
        <f t="shared" si="779"/>
        <v>1</v>
      </c>
    </row>
    <row r="14865" spans="1:77">
      <c r="A14865" s="15">
        <v>14860</v>
      </c>
      <c r="BP14865">
        <v>0.790451014301032</v>
      </c>
      <c r="BQ14865">
        <v>19366.2743614628</v>
      </c>
      <c r="BR14865">
        <v>1.36282325661795</v>
      </c>
      <c r="BS14865">
        <v>90203.4919386787</v>
      </c>
      <c r="BW14865" s="29">
        <v>14860</v>
      </c>
      <c r="BX14865">
        <f t="shared" si="778"/>
        <v>1</v>
      </c>
      <c r="BY14865">
        <f t="shared" si="779"/>
        <v>1</v>
      </c>
    </row>
    <row r="14866" spans="1:77">
      <c r="A14866" s="15">
        <v>14861</v>
      </c>
      <c r="BP14866">
        <v>0.844118466332292</v>
      </c>
      <c r="BQ14866">
        <v>11662.1491614256</v>
      </c>
      <c r="BR14866">
        <v>1.44830367642182</v>
      </c>
      <c r="BS14866">
        <v>101942.705113828</v>
      </c>
      <c r="BW14866" s="29">
        <v>14861</v>
      </c>
      <c r="BX14866">
        <f t="shared" si="778"/>
        <v>1</v>
      </c>
      <c r="BY14866">
        <f t="shared" si="779"/>
        <v>1</v>
      </c>
    </row>
    <row r="14867" spans="1:77">
      <c r="A14867" s="15">
        <v>14862</v>
      </c>
      <c r="BP14867">
        <v>0.812459849607987</v>
      </c>
      <c r="BQ14867">
        <v>12510.6369013355</v>
      </c>
      <c r="BR14867">
        <v>1.38831468788356</v>
      </c>
      <c r="BS14867">
        <v>78724.858845667</v>
      </c>
      <c r="BW14867" s="29">
        <v>14862</v>
      </c>
      <c r="BX14867">
        <f t="shared" si="778"/>
        <v>1</v>
      </c>
      <c r="BY14867">
        <f t="shared" si="779"/>
        <v>1</v>
      </c>
    </row>
    <row r="14868" spans="1:77">
      <c r="A14868" s="15">
        <v>14863</v>
      </c>
      <c r="BP14868">
        <v>0.843765195846708</v>
      </c>
      <c r="BQ14868">
        <v>13028.4535933738</v>
      </c>
      <c r="BR14868">
        <v>1.44476684579972</v>
      </c>
      <c r="BS14868">
        <v>104440.834888442</v>
      </c>
      <c r="BW14868" s="29">
        <v>14863</v>
      </c>
      <c r="BX14868">
        <f t="shared" si="778"/>
        <v>1</v>
      </c>
      <c r="BY14868">
        <f t="shared" si="779"/>
        <v>1</v>
      </c>
    </row>
    <row r="14869" spans="1:77">
      <c r="A14869" s="15">
        <v>14864</v>
      </c>
      <c r="BP14869">
        <v>0.823236275309285</v>
      </c>
      <c r="BQ14869">
        <v>16301.2665790511</v>
      </c>
      <c r="BR14869">
        <v>1.41161937966994</v>
      </c>
      <c r="BS14869">
        <v>87512.3332803837</v>
      </c>
      <c r="BW14869" s="29">
        <v>14864</v>
      </c>
      <c r="BX14869">
        <f t="shared" si="778"/>
        <v>1</v>
      </c>
      <c r="BY14869">
        <f t="shared" si="779"/>
        <v>1</v>
      </c>
    </row>
    <row r="14870" spans="1:77">
      <c r="A14870" s="15">
        <v>14865</v>
      </c>
      <c r="BP14870">
        <v>0.800739867967962</v>
      </c>
      <c r="BQ14870">
        <v>17559.7265630501</v>
      </c>
      <c r="BR14870">
        <v>1.37994851012604</v>
      </c>
      <c r="BS14870">
        <v>89613.8883495378</v>
      </c>
      <c r="BW14870" s="29">
        <v>14865</v>
      </c>
      <c r="BX14870">
        <f t="shared" si="778"/>
        <v>1</v>
      </c>
      <c r="BY14870">
        <f t="shared" si="779"/>
        <v>1</v>
      </c>
    </row>
    <row r="14871" spans="1:77">
      <c r="A14871" s="15">
        <v>14866</v>
      </c>
      <c r="BP14871">
        <v>0.809993792460147</v>
      </c>
      <c r="BQ14871">
        <v>14193.2903543698</v>
      </c>
      <c r="BR14871">
        <v>1.39649482814744</v>
      </c>
      <c r="BS14871">
        <v>107182.42930568</v>
      </c>
      <c r="BW14871" s="29">
        <v>14866</v>
      </c>
      <c r="BX14871">
        <f t="shared" si="778"/>
        <v>1</v>
      </c>
      <c r="BY14871">
        <f t="shared" si="779"/>
        <v>1</v>
      </c>
    </row>
    <row r="14872" spans="1:77">
      <c r="A14872" s="15">
        <v>14867</v>
      </c>
      <c r="BP14872">
        <v>0.835670523487269</v>
      </c>
      <c r="BQ14872">
        <v>17085.6538455403</v>
      </c>
      <c r="BR14872">
        <v>1.45646973539247</v>
      </c>
      <c r="BS14872">
        <v>89606.5795504132</v>
      </c>
      <c r="BW14872" s="29">
        <v>14867</v>
      </c>
      <c r="BX14872">
        <f t="shared" si="778"/>
        <v>1</v>
      </c>
      <c r="BY14872">
        <f t="shared" si="779"/>
        <v>1</v>
      </c>
    </row>
    <row r="14873" spans="1:77">
      <c r="A14873" s="15">
        <v>14868</v>
      </c>
      <c r="BP14873">
        <v>0.805729466740287</v>
      </c>
      <c r="BQ14873">
        <v>14972.7078435854</v>
      </c>
      <c r="BR14873">
        <v>1.38066422690853</v>
      </c>
      <c r="BS14873">
        <v>83179.3909477664</v>
      </c>
      <c r="BW14873" s="29">
        <v>14868</v>
      </c>
      <c r="BX14873">
        <f t="shared" si="778"/>
        <v>1</v>
      </c>
      <c r="BY14873">
        <f t="shared" si="779"/>
        <v>1</v>
      </c>
    </row>
    <row r="14874" spans="1:77">
      <c r="A14874" s="15">
        <v>14869</v>
      </c>
      <c r="BP14874">
        <v>0.811490807467579</v>
      </c>
      <c r="BQ14874">
        <v>13906.4717627924</v>
      </c>
      <c r="BR14874">
        <v>1.40794339034226</v>
      </c>
      <c r="BS14874">
        <v>82512.1764669594</v>
      </c>
      <c r="BW14874" s="29">
        <v>14869</v>
      </c>
      <c r="BX14874">
        <f t="shared" si="778"/>
        <v>1</v>
      </c>
      <c r="BY14874">
        <f t="shared" si="779"/>
        <v>1</v>
      </c>
    </row>
    <row r="14875" spans="1:77">
      <c r="A14875" s="15">
        <v>14870</v>
      </c>
      <c r="BP14875">
        <v>0.827624058336039</v>
      </c>
      <c r="BQ14875">
        <v>22745.5116972919</v>
      </c>
      <c r="BR14875">
        <v>1.44436985564058</v>
      </c>
      <c r="BS14875">
        <v>115672.066396683</v>
      </c>
      <c r="BW14875" s="29">
        <v>14870</v>
      </c>
      <c r="BX14875">
        <f t="shared" si="778"/>
        <v>1</v>
      </c>
      <c r="BY14875">
        <f t="shared" si="779"/>
        <v>1</v>
      </c>
    </row>
    <row r="14876" spans="1:77">
      <c r="A14876" s="15">
        <v>14871</v>
      </c>
      <c r="BP14876">
        <v>0.843218822182266</v>
      </c>
      <c r="BQ14876">
        <v>14122.1258241968</v>
      </c>
      <c r="BR14876">
        <v>1.42237281893424</v>
      </c>
      <c r="BS14876">
        <v>84220.0820784179</v>
      </c>
      <c r="BW14876" s="29">
        <v>14871</v>
      </c>
      <c r="BX14876">
        <f t="shared" si="778"/>
        <v>1</v>
      </c>
      <c r="BY14876">
        <f t="shared" si="779"/>
        <v>1</v>
      </c>
    </row>
    <row r="14877" spans="1:77">
      <c r="A14877" s="15">
        <v>14872</v>
      </c>
      <c r="BP14877">
        <v>0.847394886770181</v>
      </c>
      <c r="BQ14877">
        <v>14871.1880977088</v>
      </c>
      <c r="BR14877">
        <v>1.46664537950609</v>
      </c>
      <c r="BS14877">
        <v>86170.5950118527</v>
      </c>
      <c r="BW14877" s="29">
        <v>14872</v>
      </c>
      <c r="BX14877">
        <f t="shared" si="778"/>
        <v>1</v>
      </c>
      <c r="BY14877">
        <f t="shared" si="779"/>
        <v>1</v>
      </c>
    </row>
    <row r="14878" spans="1:77">
      <c r="A14878" s="15">
        <v>14873</v>
      </c>
      <c r="BP14878">
        <v>0.816720202705269</v>
      </c>
      <c r="BQ14878">
        <v>13666.7137146025</v>
      </c>
      <c r="BR14878">
        <v>1.41637702681844</v>
      </c>
      <c r="BS14878">
        <v>82723.9748467738</v>
      </c>
      <c r="BW14878" s="29">
        <v>14873</v>
      </c>
      <c r="BX14878">
        <f t="shared" si="778"/>
        <v>1</v>
      </c>
      <c r="BY14878">
        <f t="shared" si="779"/>
        <v>1</v>
      </c>
    </row>
    <row r="14879" spans="1:77">
      <c r="A14879" s="15">
        <v>14874</v>
      </c>
      <c r="BP14879">
        <v>0.772894256461607</v>
      </c>
      <c r="BQ14879">
        <v>11418.0693120766</v>
      </c>
      <c r="BR14879">
        <v>1.31621287308223</v>
      </c>
      <c r="BS14879">
        <v>78147.4325946806</v>
      </c>
      <c r="BW14879" s="29">
        <v>14874</v>
      </c>
      <c r="BX14879">
        <f t="shared" si="778"/>
        <v>1</v>
      </c>
      <c r="BY14879">
        <f t="shared" si="779"/>
        <v>1</v>
      </c>
    </row>
    <row r="14880" spans="1:77">
      <c r="A14880" s="15">
        <v>14875</v>
      </c>
      <c r="BP14880">
        <v>0.815334353225797</v>
      </c>
      <c r="BQ14880">
        <v>13521.5117938121</v>
      </c>
      <c r="BR14880">
        <v>1.38366393695645</v>
      </c>
      <c r="BS14880">
        <v>101710.518208204</v>
      </c>
      <c r="BW14880" s="29">
        <v>14875</v>
      </c>
      <c r="BX14880">
        <f t="shared" si="778"/>
        <v>1</v>
      </c>
      <c r="BY14880">
        <f t="shared" si="779"/>
        <v>1</v>
      </c>
    </row>
    <row r="14881" spans="1:77">
      <c r="A14881" s="15">
        <v>14876</v>
      </c>
      <c r="BP14881">
        <v>0.869495287235761</v>
      </c>
      <c r="BQ14881">
        <v>13977.1322535767</v>
      </c>
      <c r="BR14881">
        <v>1.50744634496557</v>
      </c>
      <c r="BS14881">
        <v>83746.6570358958</v>
      </c>
      <c r="BW14881" s="29">
        <v>14876</v>
      </c>
      <c r="BX14881">
        <f t="shared" si="778"/>
        <v>1</v>
      </c>
      <c r="BY14881">
        <f t="shared" si="779"/>
        <v>1</v>
      </c>
    </row>
    <row r="14882" spans="1:77">
      <c r="A14882" s="15">
        <v>14877</v>
      </c>
      <c r="BP14882">
        <v>0.823266381902996</v>
      </c>
      <c r="BQ14882">
        <v>13660.4685600408</v>
      </c>
      <c r="BR14882">
        <v>1.41924608740955</v>
      </c>
      <c r="BS14882">
        <v>83145.9979788989</v>
      </c>
      <c r="BW14882" s="29">
        <v>14877</v>
      </c>
      <c r="BX14882">
        <f t="shared" si="778"/>
        <v>1</v>
      </c>
      <c r="BY14882">
        <f t="shared" si="779"/>
        <v>1</v>
      </c>
    </row>
    <row r="14883" spans="1:77">
      <c r="A14883" s="15">
        <v>14878</v>
      </c>
      <c r="BP14883">
        <v>0.819063835872507</v>
      </c>
      <c r="BQ14883">
        <v>15386.6619304947</v>
      </c>
      <c r="BR14883">
        <v>1.42134085927596</v>
      </c>
      <c r="BS14883">
        <v>83004.2568241889</v>
      </c>
      <c r="BW14883" s="29">
        <v>14878</v>
      </c>
      <c r="BX14883">
        <f t="shared" si="778"/>
        <v>1</v>
      </c>
      <c r="BY14883">
        <f t="shared" si="779"/>
        <v>1</v>
      </c>
    </row>
    <row r="14884" spans="1:77">
      <c r="A14884" s="15">
        <v>14879</v>
      </c>
      <c r="BP14884">
        <v>0.828299589529868</v>
      </c>
      <c r="BQ14884">
        <v>12835.3154813277</v>
      </c>
      <c r="BR14884">
        <v>1.44614670775319</v>
      </c>
      <c r="BS14884">
        <v>83413.9939219576</v>
      </c>
      <c r="BW14884" s="29">
        <v>14879</v>
      </c>
      <c r="BX14884">
        <f t="shared" si="778"/>
        <v>1</v>
      </c>
      <c r="BY14884">
        <f t="shared" si="779"/>
        <v>1</v>
      </c>
    </row>
    <row r="14885" spans="1:77">
      <c r="A14885" s="15">
        <v>14880</v>
      </c>
      <c r="BP14885">
        <v>0.865337765710144</v>
      </c>
      <c r="BQ14885">
        <v>19166.0886248626</v>
      </c>
      <c r="BR14885">
        <v>1.50840135653056</v>
      </c>
      <c r="BS14885">
        <v>89755.2808704141</v>
      </c>
      <c r="BW14885" s="29">
        <v>14880</v>
      </c>
      <c r="BX14885">
        <f t="shared" si="778"/>
        <v>1</v>
      </c>
      <c r="BY14885">
        <f t="shared" si="779"/>
        <v>1</v>
      </c>
    </row>
    <row r="14886" spans="1:77">
      <c r="A14886" s="15">
        <v>14881</v>
      </c>
      <c r="BP14886">
        <v>0.841349305596549</v>
      </c>
      <c r="BQ14886">
        <v>13475.4958091373</v>
      </c>
      <c r="BR14886">
        <v>1.45383524580756</v>
      </c>
      <c r="BS14886">
        <v>103513.979036692</v>
      </c>
      <c r="BW14886" s="29">
        <v>14881</v>
      </c>
      <c r="BX14886">
        <f t="shared" si="778"/>
        <v>1</v>
      </c>
      <c r="BY14886">
        <f t="shared" si="779"/>
        <v>1</v>
      </c>
    </row>
    <row r="14887" spans="1:77">
      <c r="A14887" s="15">
        <v>14882</v>
      </c>
      <c r="BP14887">
        <v>0.782117666683276</v>
      </c>
      <c r="BQ14887">
        <v>12348.2265282153</v>
      </c>
      <c r="BR14887">
        <v>1.31524377836084</v>
      </c>
      <c r="BS14887">
        <v>101547.988910239</v>
      </c>
      <c r="BW14887" s="29">
        <v>14882</v>
      </c>
      <c r="BX14887">
        <f t="shared" si="778"/>
        <v>1</v>
      </c>
      <c r="BY14887">
        <f t="shared" si="779"/>
        <v>1</v>
      </c>
    </row>
    <row r="14888" spans="1:77">
      <c r="A14888" s="15">
        <v>14883</v>
      </c>
      <c r="BP14888">
        <v>0.837651860823922</v>
      </c>
      <c r="BQ14888">
        <v>12034.3580935512</v>
      </c>
      <c r="BR14888">
        <v>1.44102888515895</v>
      </c>
      <c r="BS14888">
        <v>101569.99772984</v>
      </c>
      <c r="BW14888" s="29">
        <v>14883</v>
      </c>
      <c r="BX14888">
        <f t="shared" si="778"/>
        <v>1</v>
      </c>
      <c r="BY14888">
        <f t="shared" si="779"/>
        <v>1</v>
      </c>
    </row>
    <row r="14889" spans="1:77">
      <c r="A14889" s="15">
        <v>14884</v>
      </c>
      <c r="BP14889">
        <v>0.87422302323112</v>
      </c>
      <c r="BQ14889">
        <v>19351.8390198136</v>
      </c>
      <c r="BR14889">
        <v>1.51744665199934</v>
      </c>
      <c r="BS14889">
        <v>109510.815700686</v>
      </c>
      <c r="BW14889" s="29">
        <v>14884</v>
      </c>
      <c r="BX14889">
        <f t="shared" si="778"/>
        <v>1</v>
      </c>
      <c r="BY14889">
        <f t="shared" si="779"/>
        <v>1</v>
      </c>
    </row>
    <row r="14890" spans="1:77">
      <c r="A14890" s="15">
        <v>14885</v>
      </c>
      <c r="BP14890">
        <v>0.807186168123861</v>
      </c>
      <c r="BQ14890">
        <v>13185.2931305954</v>
      </c>
      <c r="BR14890">
        <v>1.37173261590765</v>
      </c>
      <c r="BS14890">
        <v>81879.8645891057</v>
      </c>
      <c r="BW14890" s="29">
        <v>14885</v>
      </c>
      <c r="BX14890">
        <f t="shared" si="778"/>
        <v>1</v>
      </c>
      <c r="BY14890">
        <f t="shared" si="779"/>
        <v>1</v>
      </c>
    </row>
    <row r="14891" spans="1:77">
      <c r="A14891" s="15">
        <v>14886</v>
      </c>
      <c r="BP14891">
        <v>0.797657393213397</v>
      </c>
      <c r="BQ14891">
        <v>13777.9631033713</v>
      </c>
      <c r="BR14891">
        <v>1.3791387979772</v>
      </c>
      <c r="BS14891">
        <v>103643.323710345</v>
      </c>
      <c r="BW14891" s="29">
        <v>14886</v>
      </c>
      <c r="BX14891">
        <f t="shared" si="778"/>
        <v>1</v>
      </c>
      <c r="BY14891">
        <f t="shared" si="779"/>
        <v>1</v>
      </c>
    </row>
    <row r="14892" spans="1:77">
      <c r="A14892" s="15">
        <v>14887</v>
      </c>
      <c r="BP14892">
        <v>0.858173326952563</v>
      </c>
      <c r="BQ14892">
        <v>15498.8715512295</v>
      </c>
      <c r="BR14892">
        <v>1.50242180129249</v>
      </c>
      <c r="BS14892">
        <v>86539.321733524</v>
      </c>
      <c r="BW14892" s="29">
        <v>14887</v>
      </c>
      <c r="BX14892">
        <f t="shared" si="778"/>
        <v>1</v>
      </c>
      <c r="BY14892">
        <f t="shared" si="779"/>
        <v>1</v>
      </c>
    </row>
    <row r="14893" spans="1:77">
      <c r="A14893" s="15">
        <v>14888</v>
      </c>
      <c r="BP14893">
        <v>0.798685997678267</v>
      </c>
      <c r="BQ14893">
        <v>13620.0162789075</v>
      </c>
      <c r="BR14893">
        <v>1.33135214249681</v>
      </c>
      <c r="BS14893">
        <v>101711.722783233</v>
      </c>
      <c r="BW14893" s="29">
        <v>14888</v>
      </c>
      <c r="BX14893">
        <f t="shared" si="778"/>
        <v>1</v>
      </c>
      <c r="BY14893">
        <f t="shared" si="779"/>
        <v>1</v>
      </c>
    </row>
    <row r="14894" spans="1:77">
      <c r="A14894" s="15">
        <v>14889</v>
      </c>
      <c r="BP14894">
        <v>0.802327380331921</v>
      </c>
      <c r="BQ14894">
        <v>13633.7650038379</v>
      </c>
      <c r="BR14894">
        <v>1.38399007623975</v>
      </c>
      <c r="BS14894">
        <v>82332.4208759694</v>
      </c>
      <c r="BW14894" s="29">
        <v>14889</v>
      </c>
      <c r="BX14894">
        <f t="shared" si="778"/>
        <v>1</v>
      </c>
      <c r="BY14894">
        <f t="shared" si="779"/>
        <v>1</v>
      </c>
    </row>
    <row r="14895" spans="1:77">
      <c r="A14895" s="15">
        <v>14890</v>
      </c>
      <c r="BP14895">
        <v>0.84312976140977</v>
      </c>
      <c r="BQ14895">
        <v>15474.9230261432</v>
      </c>
      <c r="BR14895">
        <v>1.47201389428741</v>
      </c>
      <c r="BS14895">
        <v>104947.104031081</v>
      </c>
      <c r="BW14895" s="29">
        <v>14890</v>
      </c>
      <c r="BX14895">
        <f t="shared" si="778"/>
        <v>1</v>
      </c>
      <c r="BY14895">
        <f t="shared" si="779"/>
        <v>1</v>
      </c>
    </row>
    <row r="14896" spans="1:77">
      <c r="A14896" s="15">
        <v>14891</v>
      </c>
      <c r="BP14896">
        <v>0.753649159830518</v>
      </c>
      <c r="BQ14896">
        <v>17359.1860818506</v>
      </c>
      <c r="BR14896">
        <v>1.30241214174496</v>
      </c>
      <c r="BS14896">
        <v>110560.308589517</v>
      </c>
      <c r="BW14896" s="29">
        <v>14891</v>
      </c>
      <c r="BX14896">
        <f t="shared" si="778"/>
        <v>1</v>
      </c>
      <c r="BY14896">
        <f t="shared" si="779"/>
        <v>1</v>
      </c>
    </row>
    <row r="14897" spans="1:77">
      <c r="A14897" s="15">
        <v>14892</v>
      </c>
      <c r="BP14897">
        <v>0.852369800689004</v>
      </c>
      <c r="BQ14897">
        <v>18637.2690888542</v>
      </c>
      <c r="BR14897">
        <v>1.48239857956971</v>
      </c>
      <c r="BS14897">
        <v>86353.8331943537</v>
      </c>
      <c r="BW14897" s="29">
        <v>14892</v>
      </c>
      <c r="BX14897">
        <f t="shared" si="778"/>
        <v>1</v>
      </c>
      <c r="BY14897">
        <f t="shared" si="779"/>
        <v>1</v>
      </c>
    </row>
    <row r="14898" spans="1:77">
      <c r="A14898" s="15">
        <v>14893</v>
      </c>
      <c r="BP14898">
        <v>0.800087384088559</v>
      </c>
      <c r="BQ14898">
        <v>13837.583728678</v>
      </c>
      <c r="BR14898">
        <v>1.39765395841219</v>
      </c>
      <c r="BS14898">
        <v>79586.9591752081</v>
      </c>
      <c r="BW14898" s="29">
        <v>14893</v>
      </c>
      <c r="BX14898">
        <f t="shared" si="778"/>
        <v>1</v>
      </c>
      <c r="BY14898">
        <f t="shared" si="779"/>
        <v>1</v>
      </c>
    </row>
    <row r="14899" spans="1:77">
      <c r="A14899" s="15">
        <v>14894</v>
      </c>
      <c r="BP14899">
        <v>0.807278016077386</v>
      </c>
      <c r="BQ14899">
        <v>11272.2864923897</v>
      </c>
      <c r="BR14899">
        <v>1.36225878506564</v>
      </c>
      <c r="BS14899">
        <v>79272.5431456403</v>
      </c>
      <c r="BW14899" s="29">
        <v>14894</v>
      </c>
      <c r="BX14899">
        <f t="shared" si="778"/>
        <v>1</v>
      </c>
      <c r="BY14899">
        <f t="shared" si="779"/>
        <v>1</v>
      </c>
    </row>
    <row r="14900" spans="1:77">
      <c r="A14900" s="15">
        <v>14895</v>
      </c>
      <c r="BP14900">
        <v>0.850378874861549</v>
      </c>
      <c r="BQ14900">
        <v>16149.5114599667</v>
      </c>
      <c r="BR14900">
        <v>1.44117177908639</v>
      </c>
      <c r="BS14900">
        <v>82721.6918115788</v>
      </c>
      <c r="BW14900" s="29">
        <v>14895</v>
      </c>
      <c r="BX14900">
        <f t="shared" si="778"/>
        <v>1</v>
      </c>
      <c r="BY14900">
        <f t="shared" si="779"/>
        <v>1</v>
      </c>
    </row>
    <row r="14901" spans="1:77">
      <c r="A14901" s="15">
        <v>14896</v>
      </c>
      <c r="BP14901">
        <v>0.806523104145749</v>
      </c>
      <c r="BQ14901">
        <v>16576.7796790251</v>
      </c>
      <c r="BR14901">
        <v>1.3739882220029</v>
      </c>
      <c r="BS14901">
        <v>85611.1656051176</v>
      </c>
      <c r="BW14901" s="29">
        <v>14896</v>
      </c>
      <c r="BX14901">
        <f t="shared" si="778"/>
        <v>1</v>
      </c>
      <c r="BY14901">
        <f t="shared" si="779"/>
        <v>1</v>
      </c>
    </row>
    <row r="14902" spans="1:77">
      <c r="A14902" s="15">
        <v>14897</v>
      </c>
      <c r="BP14902">
        <v>0.786074458399773</v>
      </c>
      <c r="BQ14902">
        <v>12762.3776528972</v>
      </c>
      <c r="BR14902">
        <v>1.32228711229078</v>
      </c>
      <c r="BS14902">
        <v>100522.333827958</v>
      </c>
      <c r="BW14902" s="29">
        <v>14897</v>
      </c>
      <c r="BX14902">
        <f t="shared" si="778"/>
        <v>1</v>
      </c>
      <c r="BY14902">
        <f t="shared" si="779"/>
        <v>1</v>
      </c>
    </row>
    <row r="14903" spans="1:77">
      <c r="A14903" s="15">
        <v>14898</v>
      </c>
      <c r="BP14903">
        <v>0.771313772308807</v>
      </c>
      <c r="BQ14903">
        <v>13682.9282095389</v>
      </c>
      <c r="BR14903">
        <v>1.2920347926386</v>
      </c>
      <c r="BS14903">
        <v>80596.111644187</v>
      </c>
      <c r="BW14903" s="29">
        <v>14898</v>
      </c>
      <c r="BX14903">
        <f t="shared" si="778"/>
        <v>1</v>
      </c>
      <c r="BY14903">
        <f t="shared" si="779"/>
        <v>1</v>
      </c>
    </row>
    <row r="14904" spans="1:77">
      <c r="A14904" s="15">
        <v>14899</v>
      </c>
      <c r="BP14904">
        <v>0.798403264682055</v>
      </c>
      <c r="BQ14904">
        <v>18144.2717486988</v>
      </c>
      <c r="BR14904">
        <v>1.37622548664731</v>
      </c>
      <c r="BS14904">
        <v>105639.400903168</v>
      </c>
      <c r="BW14904" s="29">
        <v>14899</v>
      </c>
      <c r="BX14904">
        <f t="shared" si="778"/>
        <v>1</v>
      </c>
      <c r="BY14904">
        <f t="shared" si="779"/>
        <v>1</v>
      </c>
    </row>
    <row r="14905" spans="1:77">
      <c r="A14905" s="15">
        <v>14900</v>
      </c>
      <c r="BP14905">
        <v>0.846113765618013</v>
      </c>
      <c r="BQ14905">
        <v>17612.1614076122</v>
      </c>
      <c r="BR14905">
        <v>1.45497351456705</v>
      </c>
      <c r="BS14905">
        <v>87000.3434359675</v>
      </c>
      <c r="BW14905" s="29">
        <v>14900</v>
      </c>
      <c r="BX14905">
        <f t="shared" si="778"/>
        <v>1</v>
      </c>
      <c r="BY14905">
        <f t="shared" si="779"/>
        <v>1</v>
      </c>
    </row>
    <row r="14906" spans="1:77">
      <c r="A14906" s="15">
        <v>14901</v>
      </c>
      <c r="BP14906">
        <v>0.799600236935161</v>
      </c>
      <c r="BQ14906">
        <v>13406.2302566916</v>
      </c>
      <c r="BR14906">
        <v>1.39624903096045</v>
      </c>
      <c r="BS14906">
        <v>79052.745390361</v>
      </c>
      <c r="BW14906" s="29">
        <v>14901</v>
      </c>
      <c r="BX14906">
        <f t="shared" si="778"/>
        <v>1</v>
      </c>
      <c r="BY14906">
        <f t="shared" si="779"/>
        <v>1</v>
      </c>
    </row>
    <row r="14907" spans="1:77">
      <c r="A14907" s="15">
        <v>14902</v>
      </c>
      <c r="BP14907">
        <v>0.803518486362732</v>
      </c>
      <c r="BQ14907">
        <v>17767.3394245303</v>
      </c>
      <c r="BR14907">
        <v>1.35470854047736</v>
      </c>
      <c r="BS14907">
        <v>109162.192450067</v>
      </c>
      <c r="BW14907" s="29">
        <v>14902</v>
      </c>
      <c r="BX14907">
        <f t="shared" si="778"/>
        <v>1</v>
      </c>
      <c r="BY14907">
        <f t="shared" si="779"/>
        <v>1</v>
      </c>
    </row>
    <row r="14908" spans="1:77">
      <c r="A14908" s="15">
        <v>14903</v>
      </c>
      <c r="BP14908">
        <v>0.782773907665226</v>
      </c>
      <c r="BQ14908">
        <v>19413.8080354388</v>
      </c>
      <c r="BR14908">
        <v>1.32675605992377</v>
      </c>
      <c r="BS14908">
        <v>111391.011887515</v>
      </c>
      <c r="BW14908" s="29">
        <v>14903</v>
      </c>
      <c r="BX14908">
        <f t="shared" si="778"/>
        <v>1</v>
      </c>
      <c r="BY14908">
        <f t="shared" si="779"/>
        <v>1</v>
      </c>
    </row>
    <row r="14909" spans="1:77">
      <c r="A14909" s="15">
        <v>14904</v>
      </c>
      <c r="BP14909">
        <v>0.844298308269861</v>
      </c>
      <c r="BQ14909">
        <v>12030.5593421321</v>
      </c>
      <c r="BR14909">
        <v>1.48280073411223</v>
      </c>
      <c r="BS14909">
        <v>80350.3153649156</v>
      </c>
      <c r="BW14909" s="29">
        <v>14904</v>
      </c>
      <c r="BX14909">
        <f t="shared" si="778"/>
        <v>1</v>
      </c>
      <c r="BY14909">
        <f t="shared" si="779"/>
        <v>1</v>
      </c>
    </row>
    <row r="14910" spans="1:77">
      <c r="A14910" s="15">
        <v>14905</v>
      </c>
      <c r="BP14910">
        <v>0.806029692790415</v>
      </c>
      <c r="BQ14910">
        <v>19382.9553672512</v>
      </c>
      <c r="BR14910">
        <v>1.396095287149</v>
      </c>
      <c r="BS14910">
        <v>90591.5674124731</v>
      </c>
      <c r="BW14910" s="29">
        <v>14905</v>
      </c>
      <c r="BX14910">
        <f t="shared" si="778"/>
        <v>1</v>
      </c>
      <c r="BY14910">
        <f t="shared" si="779"/>
        <v>1</v>
      </c>
    </row>
    <row r="14911" spans="1:77">
      <c r="A14911" s="15">
        <v>14906</v>
      </c>
      <c r="BP14911">
        <v>0.816180657966439</v>
      </c>
      <c r="BQ14911">
        <v>14496.5027235574</v>
      </c>
      <c r="BR14911">
        <v>1.41739696453161</v>
      </c>
      <c r="BS14911">
        <v>104093.802902603</v>
      </c>
      <c r="BW14911" s="29">
        <v>14906</v>
      </c>
      <c r="BX14911">
        <f t="shared" si="778"/>
        <v>1</v>
      </c>
      <c r="BY14911">
        <f t="shared" si="779"/>
        <v>1</v>
      </c>
    </row>
    <row r="14912" spans="1:77">
      <c r="A14912" s="15">
        <v>14907</v>
      </c>
      <c r="BP14912">
        <v>0.806826200596689</v>
      </c>
      <c r="BQ14912">
        <v>16246.2748850956</v>
      </c>
      <c r="BR14912">
        <v>1.38037198707379</v>
      </c>
      <c r="BS14912">
        <v>85240.1397013928</v>
      </c>
      <c r="BW14912" s="29">
        <v>14907</v>
      </c>
      <c r="BX14912">
        <f t="shared" si="778"/>
        <v>1</v>
      </c>
      <c r="BY14912">
        <f t="shared" si="779"/>
        <v>1</v>
      </c>
    </row>
    <row r="14913" spans="1:77">
      <c r="A14913" s="15">
        <v>14908</v>
      </c>
      <c r="BP14913">
        <v>0.77807239978475</v>
      </c>
      <c r="BQ14913">
        <v>21012.6299170596</v>
      </c>
      <c r="BR14913">
        <v>1.30384392645722</v>
      </c>
      <c r="BS14913">
        <v>97864.0845840519</v>
      </c>
      <c r="BW14913" s="29">
        <v>14908</v>
      </c>
      <c r="BX14913">
        <f t="shared" si="778"/>
        <v>1</v>
      </c>
      <c r="BY14913">
        <f t="shared" si="779"/>
        <v>1</v>
      </c>
    </row>
    <row r="14914" spans="1:77">
      <c r="A14914" s="15">
        <v>14909</v>
      </c>
      <c r="BP14914">
        <v>0.80221100641896</v>
      </c>
      <c r="BQ14914">
        <v>12985.3801421826</v>
      </c>
      <c r="BR14914">
        <v>1.37692896791376</v>
      </c>
      <c r="BS14914">
        <v>79668.962701</v>
      </c>
      <c r="BW14914" s="29">
        <v>14909</v>
      </c>
      <c r="BX14914">
        <f t="shared" si="778"/>
        <v>1</v>
      </c>
      <c r="BY14914">
        <f t="shared" si="779"/>
        <v>1</v>
      </c>
    </row>
    <row r="14915" spans="1:77">
      <c r="A14915" s="15">
        <v>14910</v>
      </c>
      <c r="BP14915">
        <v>0.81239059836721</v>
      </c>
      <c r="BQ14915">
        <v>13977.6837319712</v>
      </c>
      <c r="BR14915">
        <v>1.37410665682838</v>
      </c>
      <c r="BS14915">
        <v>100630.784198254</v>
      </c>
      <c r="BW14915" s="29">
        <v>14910</v>
      </c>
      <c r="BX14915">
        <f t="shared" si="778"/>
        <v>1</v>
      </c>
      <c r="BY14915">
        <f t="shared" si="779"/>
        <v>1</v>
      </c>
    </row>
    <row r="14916" spans="1:77">
      <c r="A14916" s="15">
        <v>14911</v>
      </c>
      <c r="BP14916">
        <v>0.802350023180136</v>
      </c>
      <c r="BQ14916">
        <v>14321.8170598453</v>
      </c>
      <c r="BR14916">
        <v>1.38323765518174</v>
      </c>
      <c r="BS14916">
        <v>104003.615909681</v>
      </c>
      <c r="BW14916" s="29">
        <v>14911</v>
      </c>
      <c r="BX14916">
        <f t="shared" si="778"/>
        <v>1</v>
      </c>
      <c r="BY14916">
        <f t="shared" si="779"/>
        <v>1</v>
      </c>
    </row>
    <row r="14917" spans="1:77">
      <c r="A14917" s="15">
        <v>14912</v>
      </c>
      <c r="BP14917">
        <v>0.848242244593462</v>
      </c>
      <c r="BQ14917">
        <v>17048.9183169636</v>
      </c>
      <c r="BR14917">
        <v>1.44417390130321</v>
      </c>
      <c r="BS14917">
        <v>87927.7817452776</v>
      </c>
      <c r="BW14917" s="29">
        <v>14912</v>
      </c>
      <c r="BX14917">
        <f t="shared" si="778"/>
        <v>1</v>
      </c>
      <c r="BY14917">
        <f t="shared" si="779"/>
        <v>1</v>
      </c>
    </row>
    <row r="14918" spans="1:77">
      <c r="A14918" s="15">
        <v>14913</v>
      </c>
      <c r="BP14918">
        <v>0.826096115507744</v>
      </c>
      <c r="BQ14918">
        <v>17933.6020646042</v>
      </c>
      <c r="BR14918">
        <v>1.42548207171206</v>
      </c>
      <c r="BS14918">
        <v>89304.6753320062</v>
      </c>
      <c r="BW14918" s="29">
        <v>14913</v>
      </c>
      <c r="BX14918">
        <f t="shared" si="778"/>
        <v>1</v>
      </c>
      <c r="BY14918">
        <f t="shared" si="779"/>
        <v>1</v>
      </c>
    </row>
    <row r="14919" spans="1:77">
      <c r="A14919" s="15">
        <v>14914</v>
      </c>
      <c r="BP14919">
        <v>0.80485936707997</v>
      </c>
      <c r="BQ14919">
        <v>12582.090850646</v>
      </c>
      <c r="BR14919">
        <v>1.38782866532581</v>
      </c>
      <c r="BS14919">
        <v>104551.101409264</v>
      </c>
      <c r="BW14919" s="29">
        <v>14914</v>
      </c>
      <c r="BX14919">
        <f t="shared" ref="BX14919:BX14982" si="780">IF(BU14919=MAX($BU14919:$BV14919),1,0)</f>
        <v>1</v>
      </c>
      <c r="BY14919">
        <f t="shared" ref="BY14919:BY14982" si="781">IF(BV14919=MAX($BU14919:$BV14919),1,0)</f>
        <v>1</v>
      </c>
    </row>
    <row r="14920" spans="1:77">
      <c r="A14920" s="15">
        <v>14915</v>
      </c>
      <c r="BP14920">
        <v>0.824118364714972</v>
      </c>
      <c r="BQ14920">
        <v>21081.9482414309</v>
      </c>
      <c r="BR14920">
        <v>1.41913054828313</v>
      </c>
      <c r="BS14920">
        <v>94892.395660118</v>
      </c>
      <c r="BW14920" s="29">
        <v>14915</v>
      </c>
      <c r="BX14920">
        <f t="shared" si="780"/>
        <v>1</v>
      </c>
      <c r="BY14920">
        <f t="shared" si="781"/>
        <v>1</v>
      </c>
    </row>
    <row r="14921" spans="1:77">
      <c r="A14921" s="15">
        <v>14916</v>
      </c>
      <c r="BP14921">
        <v>0.807113136483497</v>
      </c>
      <c r="BQ14921">
        <v>12450.3225079509</v>
      </c>
      <c r="BR14921">
        <v>1.37119098247545</v>
      </c>
      <c r="BS14921">
        <v>78984.6788530838</v>
      </c>
      <c r="BW14921" s="29">
        <v>14916</v>
      </c>
      <c r="BX14921">
        <f t="shared" si="780"/>
        <v>1</v>
      </c>
      <c r="BY14921">
        <f t="shared" si="781"/>
        <v>1</v>
      </c>
    </row>
    <row r="14922" spans="1:77">
      <c r="A14922" s="15">
        <v>14917</v>
      </c>
      <c r="BP14922">
        <v>0.856704457178502</v>
      </c>
      <c r="BQ14922">
        <v>19406.6069062334</v>
      </c>
      <c r="BR14922">
        <v>1.47978774799934</v>
      </c>
      <c r="BS14922">
        <v>89827.6530602881</v>
      </c>
      <c r="BW14922" s="29">
        <v>14917</v>
      </c>
      <c r="BX14922">
        <f t="shared" si="780"/>
        <v>1</v>
      </c>
      <c r="BY14922">
        <f t="shared" si="781"/>
        <v>1</v>
      </c>
    </row>
    <row r="14923" spans="1:77">
      <c r="A14923" s="15">
        <v>14918</v>
      </c>
      <c r="BP14923">
        <v>0.81172272677809</v>
      </c>
      <c r="BQ14923">
        <v>11047.2330007237</v>
      </c>
      <c r="BR14923">
        <v>1.38105454474665</v>
      </c>
      <c r="BS14923">
        <v>79251.0158386284</v>
      </c>
      <c r="BW14923" s="29">
        <v>14918</v>
      </c>
      <c r="BX14923">
        <f t="shared" si="780"/>
        <v>1</v>
      </c>
      <c r="BY14923">
        <f t="shared" si="781"/>
        <v>1</v>
      </c>
    </row>
    <row r="14924" spans="1:77">
      <c r="A14924" s="15">
        <v>14919</v>
      </c>
      <c r="BP14924">
        <v>0.833430360637649</v>
      </c>
      <c r="BQ14924">
        <v>10462.3829668667</v>
      </c>
      <c r="BR14924">
        <v>1.43148588681842</v>
      </c>
      <c r="BS14924">
        <v>77439.5672703815</v>
      </c>
      <c r="BW14924" s="29">
        <v>14919</v>
      </c>
      <c r="BX14924">
        <f t="shared" si="780"/>
        <v>1</v>
      </c>
      <c r="BY14924">
        <f t="shared" si="781"/>
        <v>1</v>
      </c>
    </row>
    <row r="14925" spans="1:77">
      <c r="A14925" s="15">
        <v>14920</v>
      </c>
      <c r="BP14925">
        <v>0.812851695741307</v>
      </c>
      <c r="BQ14925">
        <v>16883.1840433677</v>
      </c>
      <c r="BR14925">
        <v>1.43403000205481</v>
      </c>
      <c r="BS14925">
        <v>90789.9088314884</v>
      </c>
      <c r="BW14925" s="29">
        <v>14920</v>
      </c>
      <c r="BX14925">
        <f t="shared" si="780"/>
        <v>1</v>
      </c>
      <c r="BY14925">
        <f t="shared" si="781"/>
        <v>1</v>
      </c>
    </row>
    <row r="14926" spans="1:77">
      <c r="A14926" s="15">
        <v>14921</v>
      </c>
      <c r="BP14926">
        <v>0.78699733618633</v>
      </c>
      <c r="BQ14926">
        <v>12201.4438966346</v>
      </c>
      <c r="BR14926">
        <v>1.33433143136378</v>
      </c>
      <c r="BS14926">
        <v>102282.661784243</v>
      </c>
      <c r="BW14926" s="29">
        <v>14921</v>
      </c>
      <c r="BX14926">
        <f t="shared" si="780"/>
        <v>1</v>
      </c>
      <c r="BY14926">
        <f t="shared" si="781"/>
        <v>1</v>
      </c>
    </row>
    <row r="14927" spans="1:77">
      <c r="A14927" s="15">
        <v>14922</v>
      </c>
      <c r="BP14927">
        <v>0.79815088956305</v>
      </c>
      <c r="BQ14927">
        <v>14124.2047007812</v>
      </c>
      <c r="BR14927">
        <v>1.37464999783664</v>
      </c>
      <c r="BS14927">
        <v>104103.703179773</v>
      </c>
      <c r="BW14927" s="29">
        <v>14922</v>
      </c>
      <c r="BX14927">
        <f t="shared" si="780"/>
        <v>1</v>
      </c>
      <c r="BY14927">
        <f t="shared" si="781"/>
        <v>1</v>
      </c>
    </row>
    <row r="14928" spans="1:77">
      <c r="A14928" s="15">
        <v>14923</v>
      </c>
      <c r="BP14928">
        <v>0.839003064112106</v>
      </c>
      <c r="BQ14928">
        <v>13797.4505107342</v>
      </c>
      <c r="BR14928">
        <v>1.42344900229945</v>
      </c>
      <c r="BS14928">
        <v>103465.960282027</v>
      </c>
      <c r="BW14928" s="29">
        <v>14923</v>
      </c>
      <c r="BX14928">
        <f t="shared" si="780"/>
        <v>1</v>
      </c>
      <c r="BY14928">
        <f t="shared" si="781"/>
        <v>1</v>
      </c>
    </row>
    <row r="14929" spans="1:77">
      <c r="A14929" s="15">
        <v>14924</v>
      </c>
      <c r="BP14929">
        <v>0.754604257403048</v>
      </c>
      <c r="BQ14929">
        <v>21554.1224059504</v>
      </c>
      <c r="BR14929">
        <v>1.27196118246361</v>
      </c>
      <c r="BS14929">
        <v>88581.5112963244</v>
      </c>
      <c r="BW14929" s="29">
        <v>14924</v>
      </c>
      <c r="BX14929">
        <f t="shared" si="780"/>
        <v>1</v>
      </c>
      <c r="BY14929">
        <f t="shared" si="781"/>
        <v>1</v>
      </c>
    </row>
    <row r="14930" spans="1:77">
      <c r="A14930" s="15">
        <v>14925</v>
      </c>
      <c r="BP14930">
        <v>0.774429140980321</v>
      </c>
      <c r="BQ14930">
        <v>12912.9710035727</v>
      </c>
      <c r="BR14930">
        <v>1.32471741509337</v>
      </c>
      <c r="BS14930">
        <v>80130.2697125035</v>
      </c>
      <c r="BW14930" s="29">
        <v>14925</v>
      </c>
      <c r="BX14930">
        <f t="shared" si="780"/>
        <v>1</v>
      </c>
      <c r="BY14930">
        <f t="shared" si="781"/>
        <v>1</v>
      </c>
    </row>
    <row r="14931" spans="1:77">
      <c r="A14931" s="15">
        <v>14926</v>
      </c>
      <c r="BP14931">
        <v>0.854956047756823</v>
      </c>
      <c r="BQ14931">
        <v>16786.6630775153</v>
      </c>
      <c r="BR14931">
        <v>1.47636890303305</v>
      </c>
      <c r="BS14931">
        <v>112503.933924823</v>
      </c>
      <c r="BW14931" s="29">
        <v>14926</v>
      </c>
      <c r="BX14931">
        <f t="shared" si="780"/>
        <v>1</v>
      </c>
      <c r="BY14931">
        <f t="shared" si="781"/>
        <v>1</v>
      </c>
    </row>
    <row r="14932" spans="1:77">
      <c r="A14932" s="15">
        <v>14927</v>
      </c>
      <c r="BP14932">
        <v>0.770978416134969</v>
      </c>
      <c r="BQ14932">
        <v>12787.6439034633</v>
      </c>
      <c r="BR14932">
        <v>1.31876883260315</v>
      </c>
      <c r="BS14932">
        <v>78287.0490759881</v>
      </c>
      <c r="BW14932" s="29">
        <v>14927</v>
      </c>
      <c r="BX14932">
        <f t="shared" si="780"/>
        <v>1</v>
      </c>
      <c r="BY14932">
        <f t="shared" si="781"/>
        <v>1</v>
      </c>
    </row>
    <row r="14933" spans="1:77">
      <c r="A14933" s="15">
        <v>14928</v>
      </c>
      <c r="BP14933">
        <v>0.851655794167945</v>
      </c>
      <c r="BQ14933">
        <v>18553.8980760412</v>
      </c>
      <c r="BR14933">
        <v>1.47865926930028</v>
      </c>
      <c r="BS14933">
        <v>85625.1692281166</v>
      </c>
      <c r="BW14933" s="29">
        <v>14928</v>
      </c>
      <c r="BX14933">
        <f t="shared" si="780"/>
        <v>1</v>
      </c>
      <c r="BY14933">
        <f t="shared" si="781"/>
        <v>1</v>
      </c>
    </row>
    <row r="14934" spans="1:77">
      <c r="A14934" s="15">
        <v>14929</v>
      </c>
      <c r="BP14934">
        <v>0.705472338331827</v>
      </c>
      <c r="BQ14934">
        <v>16601.999134526</v>
      </c>
      <c r="BR14934">
        <v>1.19884378453539</v>
      </c>
      <c r="BS14934">
        <v>85759.8271229294</v>
      </c>
      <c r="BW14934" s="29">
        <v>14929</v>
      </c>
      <c r="BX14934">
        <f t="shared" si="780"/>
        <v>1</v>
      </c>
      <c r="BY14934">
        <f t="shared" si="781"/>
        <v>1</v>
      </c>
    </row>
    <row r="14935" spans="1:77">
      <c r="A14935" s="15">
        <v>14930</v>
      </c>
      <c r="BP14935">
        <v>0.86292218076303</v>
      </c>
      <c r="BQ14935">
        <v>12838.1910969047</v>
      </c>
      <c r="BR14935">
        <v>1.48873199143427</v>
      </c>
      <c r="BS14935">
        <v>81339.5694542686</v>
      </c>
      <c r="BW14935" s="29">
        <v>14930</v>
      </c>
      <c r="BX14935">
        <f t="shared" si="780"/>
        <v>1</v>
      </c>
      <c r="BY14935">
        <f t="shared" si="781"/>
        <v>1</v>
      </c>
    </row>
    <row r="14936" spans="1:77">
      <c r="A14936" s="15">
        <v>14931</v>
      </c>
      <c r="BP14936">
        <v>0.769456401491562</v>
      </c>
      <c r="BQ14936">
        <v>13247.9885170759</v>
      </c>
      <c r="BR14936">
        <v>1.30452620537144</v>
      </c>
      <c r="BS14936">
        <v>80961.7526696972</v>
      </c>
      <c r="BW14936" s="29">
        <v>14931</v>
      </c>
      <c r="BX14936">
        <f t="shared" si="780"/>
        <v>1</v>
      </c>
      <c r="BY14936">
        <f t="shared" si="781"/>
        <v>1</v>
      </c>
    </row>
    <row r="14937" spans="1:77">
      <c r="A14937" s="15">
        <v>14932</v>
      </c>
      <c r="BP14937">
        <v>0.791842483392382</v>
      </c>
      <c r="BQ14937">
        <v>19524.6471276127</v>
      </c>
      <c r="BR14937">
        <v>1.34469578704507</v>
      </c>
      <c r="BS14937">
        <v>84944.451702101</v>
      </c>
      <c r="BW14937" s="29">
        <v>14932</v>
      </c>
      <c r="BX14937">
        <f t="shared" si="780"/>
        <v>1</v>
      </c>
      <c r="BY14937">
        <f t="shared" si="781"/>
        <v>1</v>
      </c>
    </row>
    <row r="14938" spans="1:77">
      <c r="A14938" s="15">
        <v>14933</v>
      </c>
      <c r="BP14938">
        <v>0.819926327869711</v>
      </c>
      <c r="BQ14938">
        <v>12623.3980111697</v>
      </c>
      <c r="BR14938">
        <v>1.39569772455317</v>
      </c>
      <c r="BS14938">
        <v>100815.73985809</v>
      </c>
      <c r="BW14938" s="29">
        <v>14933</v>
      </c>
      <c r="BX14938">
        <f t="shared" si="780"/>
        <v>1</v>
      </c>
      <c r="BY14938">
        <f t="shared" si="781"/>
        <v>1</v>
      </c>
    </row>
    <row r="14939" spans="1:77">
      <c r="A14939" s="15">
        <v>14934</v>
      </c>
      <c r="BP14939">
        <v>0.84227639163292</v>
      </c>
      <c r="BQ14939">
        <v>20192.320284637</v>
      </c>
      <c r="BR14939">
        <v>1.45456539888682</v>
      </c>
      <c r="BS14939">
        <v>108627.568556237</v>
      </c>
      <c r="BW14939" s="29">
        <v>14934</v>
      </c>
      <c r="BX14939">
        <f t="shared" si="780"/>
        <v>1</v>
      </c>
      <c r="BY14939">
        <f t="shared" si="781"/>
        <v>1</v>
      </c>
    </row>
    <row r="14940" spans="1:77">
      <c r="A14940" s="15">
        <v>14935</v>
      </c>
      <c r="BP14940">
        <v>0.747404694748858</v>
      </c>
      <c r="BQ14940">
        <v>19105.3256390924</v>
      </c>
      <c r="BR14940">
        <v>1.27569752413766</v>
      </c>
      <c r="BS14940">
        <v>87530.0103561259</v>
      </c>
      <c r="BW14940" s="29">
        <v>14935</v>
      </c>
      <c r="BX14940">
        <f t="shared" si="780"/>
        <v>1</v>
      </c>
      <c r="BY14940">
        <f t="shared" si="781"/>
        <v>1</v>
      </c>
    </row>
    <row r="14941" spans="1:77">
      <c r="A14941" s="15">
        <v>14936</v>
      </c>
      <c r="BP14941">
        <v>0.795603078041746</v>
      </c>
      <c r="BQ14941">
        <v>19677.0483441456</v>
      </c>
      <c r="BR14941">
        <v>1.35264116449687</v>
      </c>
      <c r="BS14941">
        <v>92612.1146827015</v>
      </c>
      <c r="BW14941" s="29">
        <v>14936</v>
      </c>
      <c r="BX14941">
        <f t="shared" si="780"/>
        <v>1</v>
      </c>
      <c r="BY14941">
        <f t="shared" si="781"/>
        <v>1</v>
      </c>
    </row>
    <row r="14942" spans="1:77">
      <c r="A14942" s="15">
        <v>14937</v>
      </c>
      <c r="BP14942">
        <v>0.828922834277767</v>
      </c>
      <c r="BQ14942">
        <v>10993.5291138388</v>
      </c>
      <c r="BR14942">
        <v>1.3792526340949</v>
      </c>
      <c r="BS14942">
        <v>76079.0632930244</v>
      </c>
      <c r="BW14942" s="29">
        <v>14937</v>
      </c>
      <c r="BX14942">
        <f t="shared" si="780"/>
        <v>1</v>
      </c>
      <c r="BY14942">
        <f t="shared" si="781"/>
        <v>1</v>
      </c>
    </row>
    <row r="14943" spans="1:77">
      <c r="A14943" s="15">
        <v>14938</v>
      </c>
      <c r="BP14943">
        <v>0.834012719768458</v>
      </c>
      <c r="BQ14943">
        <v>11045.8271909454</v>
      </c>
      <c r="BR14943">
        <v>1.41819217850676</v>
      </c>
      <c r="BS14943">
        <v>96986.6183029204</v>
      </c>
      <c r="BW14943" s="29">
        <v>14938</v>
      </c>
      <c r="BX14943">
        <f t="shared" si="780"/>
        <v>1</v>
      </c>
      <c r="BY14943">
        <f t="shared" si="781"/>
        <v>1</v>
      </c>
    </row>
    <row r="14944" spans="1:77">
      <c r="A14944" s="15">
        <v>14939</v>
      </c>
      <c r="BP14944">
        <v>0.887328275475957</v>
      </c>
      <c r="BQ14944">
        <v>15009.3227302132</v>
      </c>
      <c r="BR14944">
        <v>1.55448582599805</v>
      </c>
      <c r="BS14944">
        <v>109012.451309744</v>
      </c>
      <c r="BW14944" s="29">
        <v>14939</v>
      </c>
      <c r="BX14944">
        <f t="shared" si="780"/>
        <v>1</v>
      </c>
      <c r="BY14944">
        <f t="shared" si="781"/>
        <v>1</v>
      </c>
    </row>
    <row r="14945" spans="1:77">
      <c r="A14945" s="15">
        <v>14940</v>
      </c>
      <c r="BP14945">
        <v>0.831624064515827</v>
      </c>
      <c r="BQ14945">
        <v>16873.8358113476</v>
      </c>
      <c r="BR14945">
        <v>1.44172754987634</v>
      </c>
      <c r="BS14945">
        <v>101266.443534084</v>
      </c>
      <c r="BW14945" s="29">
        <v>14940</v>
      </c>
      <c r="BX14945">
        <f t="shared" si="780"/>
        <v>1</v>
      </c>
      <c r="BY14945">
        <f t="shared" si="781"/>
        <v>1</v>
      </c>
    </row>
    <row r="14946" spans="1:77">
      <c r="A14946" s="15">
        <v>14941</v>
      </c>
      <c r="BP14946">
        <v>0.83681348665572</v>
      </c>
      <c r="BQ14946">
        <v>13505.1312481875</v>
      </c>
      <c r="BR14946">
        <v>1.41756261320106</v>
      </c>
      <c r="BS14946">
        <v>99385.0736030736</v>
      </c>
      <c r="BW14946" s="29">
        <v>14941</v>
      </c>
      <c r="BX14946">
        <f t="shared" si="780"/>
        <v>1</v>
      </c>
      <c r="BY14946">
        <f t="shared" si="781"/>
        <v>1</v>
      </c>
    </row>
    <row r="14947" spans="1:77">
      <c r="A14947" s="15">
        <v>14942</v>
      </c>
      <c r="BP14947">
        <v>0.847998874286754</v>
      </c>
      <c r="BQ14947">
        <v>18003.5333423155</v>
      </c>
      <c r="BR14947">
        <v>1.44174533902157</v>
      </c>
      <c r="BS14947">
        <v>109453.408438908</v>
      </c>
      <c r="BW14947" s="29">
        <v>14942</v>
      </c>
      <c r="BX14947">
        <f t="shared" si="780"/>
        <v>1</v>
      </c>
      <c r="BY14947">
        <f t="shared" si="781"/>
        <v>1</v>
      </c>
    </row>
    <row r="14948" spans="1:77">
      <c r="A14948" s="15">
        <v>14943</v>
      </c>
      <c r="BP14948">
        <v>0.83579101190433</v>
      </c>
      <c r="BQ14948">
        <v>15331.222700098</v>
      </c>
      <c r="BR14948">
        <v>1.44558586894562</v>
      </c>
      <c r="BS14948">
        <v>107937.59399514</v>
      </c>
      <c r="BW14948" s="29">
        <v>14943</v>
      </c>
      <c r="BX14948">
        <f t="shared" si="780"/>
        <v>1</v>
      </c>
      <c r="BY14948">
        <f t="shared" si="781"/>
        <v>1</v>
      </c>
    </row>
    <row r="14949" spans="1:77">
      <c r="A14949" s="15">
        <v>14944</v>
      </c>
      <c r="BP14949">
        <v>0.842967997927804</v>
      </c>
      <c r="BQ14949">
        <v>11693.8663553653</v>
      </c>
      <c r="BR14949">
        <v>1.43700732061502</v>
      </c>
      <c r="BS14949">
        <v>102632.186929539</v>
      </c>
      <c r="BW14949" s="29">
        <v>14944</v>
      </c>
      <c r="BX14949">
        <f t="shared" si="780"/>
        <v>1</v>
      </c>
      <c r="BY14949">
        <f t="shared" si="781"/>
        <v>1</v>
      </c>
    </row>
    <row r="14950" spans="1:77">
      <c r="A14950" s="15">
        <v>14945</v>
      </c>
      <c r="BP14950">
        <v>0.813214500924968</v>
      </c>
      <c r="BQ14950">
        <v>14633.5626135326</v>
      </c>
      <c r="BR14950">
        <v>1.41356152011044</v>
      </c>
      <c r="BS14950">
        <v>81898.8961789135</v>
      </c>
      <c r="BW14950" s="29">
        <v>14945</v>
      </c>
      <c r="BX14950">
        <f t="shared" si="780"/>
        <v>1</v>
      </c>
      <c r="BY14950">
        <f t="shared" si="781"/>
        <v>1</v>
      </c>
    </row>
    <row r="14951" spans="1:77">
      <c r="A14951" s="15">
        <v>14946</v>
      </c>
      <c r="BP14951">
        <v>0.742255233475255</v>
      </c>
      <c r="BQ14951">
        <v>11674.6168208229</v>
      </c>
      <c r="BR14951">
        <v>1.25920439868535</v>
      </c>
      <c r="BS14951">
        <v>101043.343362301</v>
      </c>
      <c r="BW14951" s="29">
        <v>14946</v>
      </c>
      <c r="BX14951">
        <f t="shared" si="780"/>
        <v>1</v>
      </c>
      <c r="BY14951">
        <f t="shared" si="781"/>
        <v>1</v>
      </c>
    </row>
    <row r="14952" spans="1:77">
      <c r="A14952" s="15">
        <v>14947</v>
      </c>
      <c r="BP14952">
        <v>0.772576512368597</v>
      </c>
      <c r="BQ14952">
        <v>12788.9065088332</v>
      </c>
      <c r="BR14952">
        <v>1.30118426204188</v>
      </c>
      <c r="BS14952">
        <v>102086.953696868</v>
      </c>
      <c r="BW14952" s="29">
        <v>14947</v>
      </c>
      <c r="BX14952">
        <f t="shared" si="780"/>
        <v>1</v>
      </c>
      <c r="BY14952">
        <f t="shared" si="781"/>
        <v>1</v>
      </c>
    </row>
    <row r="14953" spans="1:77">
      <c r="A14953" s="15">
        <v>14948</v>
      </c>
      <c r="BP14953">
        <v>0.799334797215146</v>
      </c>
      <c r="BQ14953">
        <v>18696.3031685171</v>
      </c>
      <c r="BR14953">
        <v>1.37282433198814</v>
      </c>
      <c r="BS14953">
        <v>87544.1694599677</v>
      </c>
      <c r="BW14953" s="29">
        <v>14948</v>
      </c>
      <c r="BX14953">
        <f t="shared" si="780"/>
        <v>1</v>
      </c>
      <c r="BY14953">
        <f t="shared" si="781"/>
        <v>1</v>
      </c>
    </row>
    <row r="14954" spans="1:77">
      <c r="A14954" s="15">
        <v>14949</v>
      </c>
      <c r="BP14954">
        <v>0.831020202378944</v>
      </c>
      <c r="BQ14954">
        <v>12710.7196075112</v>
      </c>
      <c r="BR14954">
        <v>1.45025900081304</v>
      </c>
      <c r="BS14954">
        <v>80958.7908732548</v>
      </c>
      <c r="BW14954" s="29">
        <v>14949</v>
      </c>
      <c r="BX14954">
        <f t="shared" si="780"/>
        <v>1</v>
      </c>
      <c r="BY14954">
        <f t="shared" si="781"/>
        <v>1</v>
      </c>
    </row>
    <row r="14955" spans="1:77">
      <c r="A14955" s="15">
        <v>14950</v>
      </c>
      <c r="BP14955">
        <v>0.797978977624116</v>
      </c>
      <c r="BQ14955">
        <v>15648.4797239522</v>
      </c>
      <c r="BR14955">
        <v>1.37127479096246</v>
      </c>
      <c r="BS14955">
        <v>82676.9389940252</v>
      </c>
      <c r="BW14955" s="29">
        <v>14950</v>
      </c>
      <c r="BX14955">
        <f t="shared" si="780"/>
        <v>1</v>
      </c>
      <c r="BY14955">
        <f t="shared" si="781"/>
        <v>1</v>
      </c>
    </row>
    <row r="14956" spans="1:77">
      <c r="A14956" s="15">
        <v>14951</v>
      </c>
      <c r="BP14956">
        <v>0.774755129256993</v>
      </c>
      <c r="BQ14956">
        <v>14315.415263738</v>
      </c>
      <c r="BR14956">
        <v>1.30967143031003</v>
      </c>
      <c r="BS14956">
        <v>82566.3430897846</v>
      </c>
      <c r="BW14956" s="29">
        <v>14951</v>
      </c>
      <c r="BX14956">
        <f t="shared" si="780"/>
        <v>1</v>
      </c>
      <c r="BY14956">
        <f t="shared" si="781"/>
        <v>1</v>
      </c>
    </row>
    <row r="14957" spans="1:77">
      <c r="A14957" s="15">
        <v>14952</v>
      </c>
      <c r="BP14957">
        <v>0.821248260754205</v>
      </c>
      <c r="BQ14957">
        <v>14616.8506671978</v>
      </c>
      <c r="BR14957">
        <v>1.40876645812238</v>
      </c>
      <c r="BS14957">
        <v>85101.9278130093</v>
      </c>
      <c r="BW14957" s="29">
        <v>14952</v>
      </c>
      <c r="BX14957">
        <f t="shared" si="780"/>
        <v>1</v>
      </c>
      <c r="BY14957">
        <f t="shared" si="781"/>
        <v>1</v>
      </c>
    </row>
    <row r="14958" spans="1:77">
      <c r="A14958" s="15">
        <v>14953</v>
      </c>
      <c r="BP14958">
        <v>0.803072266026334</v>
      </c>
      <c r="BQ14958">
        <v>16048.9531467422</v>
      </c>
      <c r="BR14958">
        <v>1.38240642033461</v>
      </c>
      <c r="BS14958">
        <v>88751.3631017559</v>
      </c>
      <c r="BW14958" s="29">
        <v>14953</v>
      </c>
      <c r="BX14958">
        <f t="shared" si="780"/>
        <v>1</v>
      </c>
      <c r="BY14958">
        <f t="shared" si="781"/>
        <v>1</v>
      </c>
    </row>
    <row r="14959" spans="1:77">
      <c r="A14959" s="15">
        <v>14954</v>
      </c>
      <c r="BP14959">
        <v>0.810790919045048</v>
      </c>
      <c r="BQ14959">
        <v>22137.2960051943</v>
      </c>
      <c r="BR14959">
        <v>1.38428788782872</v>
      </c>
      <c r="BS14959">
        <v>115438.120362194</v>
      </c>
      <c r="BW14959" s="29">
        <v>14954</v>
      </c>
      <c r="BX14959">
        <f t="shared" si="780"/>
        <v>1</v>
      </c>
      <c r="BY14959">
        <f t="shared" si="781"/>
        <v>1</v>
      </c>
    </row>
    <row r="14960" spans="1:77">
      <c r="A14960" s="15">
        <v>14955</v>
      </c>
      <c r="BP14960">
        <v>0.785403998436394</v>
      </c>
      <c r="BQ14960">
        <v>13371.4637834248</v>
      </c>
      <c r="BR14960">
        <v>1.33792985281455</v>
      </c>
      <c r="BS14960">
        <v>79926.019508919</v>
      </c>
      <c r="BW14960" s="29">
        <v>14955</v>
      </c>
      <c r="BX14960">
        <f t="shared" si="780"/>
        <v>1</v>
      </c>
      <c r="BY14960">
        <f t="shared" si="781"/>
        <v>1</v>
      </c>
    </row>
    <row r="14961" spans="1:77">
      <c r="A14961" s="15">
        <v>14956</v>
      </c>
      <c r="BP14961">
        <v>0.7992103228148</v>
      </c>
      <c r="BQ14961">
        <v>15229.7386107381</v>
      </c>
      <c r="BR14961">
        <v>1.37881746911636</v>
      </c>
      <c r="BS14961">
        <v>88100.2429680341</v>
      </c>
      <c r="BW14961" s="29">
        <v>14956</v>
      </c>
      <c r="BX14961">
        <f t="shared" si="780"/>
        <v>1</v>
      </c>
      <c r="BY14961">
        <f t="shared" si="781"/>
        <v>1</v>
      </c>
    </row>
    <row r="14962" spans="1:77">
      <c r="A14962" s="15">
        <v>14957</v>
      </c>
      <c r="BP14962">
        <v>0.813081330988627</v>
      </c>
      <c r="BQ14962">
        <v>14116.8381258723</v>
      </c>
      <c r="BR14962">
        <v>1.40250220722794</v>
      </c>
      <c r="BS14962">
        <v>82726.0282131983</v>
      </c>
      <c r="BW14962" s="29">
        <v>14957</v>
      </c>
      <c r="BX14962">
        <f t="shared" si="780"/>
        <v>1</v>
      </c>
      <c r="BY14962">
        <f t="shared" si="781"/>
        <v>1</v>
      </c>
    </row>
    <row r="14963" spans="1:77">
      <c r="A14963" s="15">
        <v>14958</v>
      </c>
      <c r="BP14963">
        <v>0.82796964468633</v>
      </c>
      <c r="BQ14963">
        <v>14840.9021057623</v>
      </c>
      <c r="BR14963">
        <v>1.40629902411084</v>
      </c>
      <c r="BS14963">
        <v>82689.2050509978</v>
      </c>
      <c r="BW14963" s="29">
        <v>14958</v>
      </c>
      <c r="BX14963">
        <f t="shared" si="780"/>
        <v>1</v>
      </c>
      <c r="BY14963">
        <f t="shared" si="781"/>
        <v>1</v>
      </c>
    </row>
    <row r="14964" spans="1:77">
      <c r="A14964" s="15">
        <v>14959</v>
      </c>
      <c r="BP14964">
        <v>0.831644167799984</v>
      </c>
      <c r="BQ14964">
        <v>12836.7025807159</v>
      </c>
      <c r="BR14964">
        <v>1.43640931905892</v>
      </c>
      <c r="BS14964">
        <v>78638.4029089712</v>
      </c>
      <c r="BW14964" s="29">
        <v>14959</v>
      </c>
      <c r="BX14964">
        <f t="shared" si="780"/>
        <v>1</v>
      </c>
      <c r="BY14964">
        <f t="shared" si="781"/>
        <v>1</v>
      </c>
    </row>
    <row r="14965" spans="1:77">
      <c r="A14965" s="15">
        <v>14960</v>
      </c>
      <c r="BP14965">
        <v>0.822217949686343</v>
      </c>
      <c r="BQ14965">
        <v>13940.5090450164</v>
      </c>
      <c r="BR14965">
        <v>1.39477467962474</v>
      </c>
      <c r="BS14965">
        <v>84350.1471299735</v>
      </c>
      <c r="BW14965" s="29">
        <v>14960</v>
      </c>
      <c r="BX14965">
        <f t="shared" si="780"/>
        <v>1</v>
      </c>
      <c r="BY14965">
        <f t="shared" si="781"/>
        <v>1</v>
      </c>
    </row>
    <row r="14966" spans="1:77">
      <c r="A14966" s="15">
        <v>14961</v>
      </c>
      <c r="BP14966">
        <v>0.820192577103988</v>
      </c>
      <c r="BQ14966">
        <v>8585.222332074</v>
      </c>
      <c r="BR14966">
        <v>1.38984465494068</v>
      </c>
      <c r="BS14966">
        <v>75205.4425502159</v>
      </c>
      <c r="BW14966" s="29">
        <v>14961</v>
      </c>
      <c r="BX14966">
        <f t="shared" si="780"/>
        <v>1</v>
      </c>
      <c r="BY14966">
        <f t="shared" si="781"/>
        <v>1</v>
      </c>
    </row>
    <row r="14967" spans="1:77">
      <c r="A14967" s="15">
        <v>14962</v>
      </c>
      <c r="BP14967">
        <v>0.782912168338863</v>
      </c>
      <c r="BQ14967">
        <v>12769.0158974813</v>
      </c>
      <c r="BR14967">
        <v>1.3412444251266</v>
      </c>
      <c r="BS14967">
        <v>81063.2605724807</v>
      </c>
      <c r="BW14967" s="29">
        <v>14962</v>
      </c>
      <c r="BX14967">
        <f t="shared" si="780"/>
        <v>1</v>
      </c>
      <c r="BY14967">
        <f t="shared" si="781"/>
        <v>1</v>
      </c>
    </row>
    <row r="14968" spans="1:77">
      <c r="A14968" s="15">
        <v>14963</v>
      </c>
      <c r="BP14968">
        <v>0.860264581348729</v>
      </c>
      <c r="BQ14968">
        <v>16101.1957829438</v>
      </c>
      <c r="BR14968">
        <v>1.50069762379323</v>
      </c>
      <c r="BS14968">
        <v>85400.4841705218</v>
      </c>
      <c r="BW14968" s="29">
        <v>14963</v>
      </c>
      <c r="BX14968">
        <f t="shared" si="780"/>
        <v>1</v>
      </c>
      <c r="BY14968">
        <f t="shared" si="781"/>
        <v>1</v>
      </c>
    </row>
    <row r="14969" spans="1:77">
      <c r="A14969" s="15">
        <v>14964</v>
      </c>
      <c r="BP14969">
        <v>0.795707816270552</v>
      </c>
      <c r="BQ14969">
        <v>21660.1052241447</v>
      </c>
      <c r="BR14969">
        <v>1.36042073147422</v>
      </c>
      <c r="BS14969">
        <v>95501.7343683927</v>
      </c>
      <c r="BW14969" s="29">
        <v>14964</v>
      </c>
      <c r="BX14969">
        <f t="shared" si="780"/>
        <v>1</v>
      </c>
      <c r="BY14969">
        <f t="shared" si="781"/>
        <v>1</v>
      </c>
    </row>
    <row r="14970" spans="1:77">
      <c r="A14970" s="15">
        <v>14965</v>
      </c>
      <c r="BP14970">
        <v>0.817093703899589</v>
      </c>
      <c r="BQ14970">
        <v>18938.0750169867</v>
      </c>
      <c r="BR14970">
        <v>1.38464282791983</v>
      </c>
      <c r="BS14970">
        <v>88687.7402798134</v>
      </c>
      <c r="BW14970" s="29">
        <v>14965</v>
      </c>
      <c r="BX14970">
        <f t="shared" si="780"/>
        <v>1</v>
      </c>
      <c r="BY14970">
        <f t="shared" si="781"/>
        <v>1</v>
      </c>
    </row>
    <row r="14971" spans="1:77">
      <c r="A14971" s="15">
        <v>14966</v>
      </c>
      <c r="BP14971">
        <v>0.78979992517876</v>
      </c>
      <c r="BQ14971">
        <v>18259.9119910778</v>
      </c>
      <c r="BR14971">
        <v>1.33835690391947</v>
      </c>
      <c r="BS14971">
        <v>82301.9332221187</v>
      </c>
      <c r="BW14971" s="29">
        <v>14966</v>
      </c>
      <c r="BX14971">
        <f t="shared" si="780"/>
        <v>1</v>
      </c>
      <c r="BY14971">
        <f t="shared" si="781"/>
        <v>1</v>
      </c>
    </row>
    <row r="14972" spans="1:77">
      <c r="A14972" s="15">
        <v>14967</v>
      </c>
      <c r="BP14972">
        <v>0.817591186412292</v>
      </c>
      <c r="BQ14972">
        <v>17995.2133740146</v>
      </c>
      <c r="BR14972">
        <v>1.39373372851204</v>
      </c>
      <c r="BS14972">
        <v>84846.1856912246</v>
      </c>
      <c r="BW14972" s="29">
        <v>14967</v>
      </c>
      <c r="BX14972">
        <f t="shared" si="780"/>
        <v>1</v>
      </c>
      <c r="BY14972">
        <f t="shared" si="781"/>
        <v>1</v>
      </c>
    </row>
    <row r="14973" spans="1:77">
      <c r="A14973" s="15">
        <v>14968</v>
      </c>
      <c r="BP14973">
        <v>0.812076790997699</v>
      </c>
      <c r="BQ14973">
        <v>14443.32419747</v>
      </c>
      <c r="BR14973">
        <v>1.41989872458279</v>
      </c>
      <c r="BS14973">
        <v>84033.4829857032</v>
      </c>
      <c r="BW14973" s="29">
        <v>14968</v>
      </c>
      <c r="BX14973">
        <f t="shared" si="780"/>
        <v>1</v>
      </c>
      <c r="BY14973">
        <f t="shared" si="781"/>
        <v>1</v>
      </c>
    </row>
    <row r="14974" spans="1:77">
      <c r="A14974" s="15">
        <v>14969</v>
      </c>
      <c r="BP14974">
        <v>0.831018126855305</v>
      </c>
      <c r="BQ14974">
        <v>14788.3190648748</v>
      </c>
      <c r="BR14974">
        <v>1.45421581692316</v>
      </c>
      <c r="BS14974">
        <v>84605.9325481629</v>
      </c>
      <c r="BW14974" s="29">
        <v>14969</v>
      </c>
      <c r="BX14974">
        <f t="shared" si="780"/>
        <v>1</v>
      </c>
      <c r="BY14974">
        <f t="shared" si="781"/>
        <v>1</v>
      </c>
    </row>
    <row r="14975" spans="1:77">
      <c r="A14975" s="15">
        <v>14970</v>
      </c>
      <c r="BP14975">
        <v>0.823019727508874</v>
      </c>
      <c r="BQ14975">
        <v>19116.2273319581</v>
      </c>
      <c r="BR14975">
        <v>1.39200877683822</v>
      </c>
      <c r="BS14975">
        <v>90787.0015380944</v>
      </c>
      <c r="BW14975" s="29">
        <v>14970</v>
      </c>
      <c r="BX14975">
        <f t="shared" si="780"/>
        <v>1</v>
      </c>
      <c r="BY14975">
        <f t="shared" si="781"/>
        <v>1</v>
      </c>
    </row>
    <row r="14976" spans="1:77">
      <c r="A14976" s="15">
        <v>14971</v>
      </c>
      <c r="BP14976">
        <v>0.783857725958364</v>
      </c>
      <c r="BQ14976">
        <v>15149.4148412844</v>
      </c>
      <c r="BR14976">
        <v>1.32299301241724</v>
      </c>
      <c r="BS14976">
        <v>84851.063623083</v>
      </c>
      <c r="BW14976" s="29">
        <v>14971</v>
      </c>
      <c r="BX14976">
        <f t="shared" si="780"/>
        <v>1</v>
      </c>
      <c r="BY14976">
        <f t="shared" si="781"/>
        <v>1</v>
      </c>
    </row>
    <row r="14977" spans="1:77">
      <c r="A14977" s="15">
        <v>14972</v>
      </c>
      <c r="BP14977">
        <v>0.831239202413093</v>
      </c>
      <c r="BQ14977">
        <v>12362.5531435557</v>
      </c>
      <c r="BR14977">
        <v>1.40034200390183</v>
      </c>
      <c r="BS14977">
        <v>80697.7096284198</v>
      </c>
      <c r="BW14977" s="29">
        <v>14972</v>
      </c>
      <c r="BX14977">
        <f t="shared" si="780"/>
        <v>1</v>
      </c>
      <c r="BY14977">
        <f t="shared" si="781"/>
        <v>1</v>
      </c>
    </row>
    <row r="14978" spans="1:77">
      <c r="A14978" s="15">
        <v>14973</v>
      </c>
      <c r="BP14978">
        <v>0.832312829680451</v>
      </c>
      <c r="BQ14978">
        <v>13087.6778732365</v>
      </c>
      <c r="BR14978">
        <v>1.42358987201401</v>
      </c>
      <c r="BS14978">
        <v>79721.3128778951</v>
      </c>
      <c r="BW14978" s="29">
        <v>14973</v>
      </c>
      <c r="BX14978">
        <f t="shared" si="780"/>
        <v>1</v>
      </c>
      <c r="BY14978">
        <f t="shared" si="781"/>
        <v>1</v>
      </c>
    </row>
    <row r="14979" spans="1:77">
      <c r="A14979" s="15">
        <v>14974</v>
      </c>
      <c r="BP14979">
        <v>0.810260297256993</v>
      </c>
      <c r="BQ14979">
        <v>12135.9285822396</v>
      </c>
      <c r="BR14979">
        <v>1.40529085529073</v>
      </c>
      <c r="BS14979">
        <v>82432.9090043991</v>
      </c>
      <c r="BW14979" s="29">
        <v>14974</v>
      </c>
      <c r="BX14979">
        <f t="shared" si="780"/>
        <v>1</v>
      </c>
      <c r="BY14979">
        <f t="shared" si="781"/>
        <v>1</v>
      </c>
    </row>
    <row r="14980" spans="1:77">
      <c r="A14980" s="15">
        <v>14975</v>
      </c>
      <c r="BP14980">
        <v>0.813621692088084</v>
      </c>
      <c r="BQ14980">
        <v>13847.2723000974</v>
      </c>
      <c r="BR14980">
        <v>1.39084702203784</v>
      </c>
      <c r="BS14980">
        <v>100410.439346794</v>
      </c>
      <c r="BW14980" s="29">
        <v>14975</v>
      </c>
      <c r="BX14980">
        <f t="shared" si="780"/>
        <v>1</v>
      </c>
      <c r="BY14980">
        <f t="shared" si="781"/>
        <v>1</v>
      </c>
    </row>
    <row r="14981" spans="1:77">
      <c r="A14981" s="15">
        <v>14976</v>
      </c>
      <c r="BP14981">
        <v>0.797339473804485</v>
      </c>
      <c r="BQ14981">
        <v>13279.1552047435</v>
      </c>
      <c r="BR14981">
        <v>1.35960016065404</v>
      </c>
      <c r="BS14981">
        <v>106619.665230823</v>
      </c>
      <c r="BW14981" s="29">
        <v>14976</v>
      </c>
      <c r="BX14981">
        <f t="shared" si="780"/>
        <v>1</v>
      </c>
      <c r="BY14981">
        <f t="shared" si="781"/>
        <v>1</v>
      </c>
    </row>
    <row r="14982" spans="1:77">
      <c r="A14982" s="15">
        <v>14977</v>
      </c>
      <c r="BP14982">
        <v>0.819196190058565</v>
      </c>
      <c r="BQ14982">
        <v>16056.7752209602</v>
      </c>
      <c r="BR14982">
        <v>1.42856632222542</v>
      </c>
      <c r="BS14982">
        <v>86089.9947385267</v>
      </c>
      <c r="BW14982" s="29">
        <v>14977</v>
      </c>
      <c r="BX14982">
        <f t="shared" si="780"/>
        <v>1</v>
      </c>
      <c r="BY14982">
        <f t="shared" si="781"/>
        <v>1</v>
      </c>
    </row>
    <row r="14983" spans="1:77">
      <c r="A14983" s="15">
        <v>14978</v>
      </c>
      <c r="BP14983">
        <v>0.787654757790136</v>
      </c>
      <c r="BQ14983">
        <v>14484.8347856323</v>
      </c>
      <c r="BR14983">
        <v>1.36329301555439</v>
      </c>
      <c r="BS14983">
        <v>85598.5502167581</v>
      </c>
      <c r="BW14983" s="29">
        <v>14978</v>
      </c>
      <c r="BX14983">
        <f t="shared" ref="BX14983:BX15046" si="782">IF(BU14983=MAX($BU14983:$BV14983),1,0)</f>
        <v>1</v>
      </c>
      <c r="BY14983">
        <f t="shared" ref="BY14983:BY15046" si="783">IF(BV14983=MAX($BU14983:$BV14983),1,0)</f>
        <v>1</v>
      </c>
    </row>
    <row r="14984" spans="1:77">
      <c r="A14984" s="15">
        <v>14979</v>
      </c>
      <c r="BP14984">
        <v>0.861416696907064</v>
      </c>
      <c r="BQ14984">
        <v>12289.4135841154</v>
      </c>
      <c r="BR14984">
        <v>1.5035949848817</v>
      </c>
      <c r="BS14984">
        <v>105250.319645263</v>
      </c>
      <c r="BW14984" s="29">
        <v>14979</v>
      </c>
      <c r="BX14984">
        <f t="shared" si="782"/>
        <v>1</v>
      </c>
      <c r="BY14984">
        <f t="shared" si="783"/>
        <v>1</v>
      </c>
    </row>
    <row r="14985" spans="1:77">
      <c r="A14985" s="15">
        <v>14980</v>
      </c>
      <c r="BP14985">
        <v>0.792586750917232</v>
      </c>
      <c r="BQ14985">
        <v>14926.4147939133</v>
      </c>
      <c r="BR14985">
        <v>1.34404045864474</v>
      </c>
      <c r="BS14985">
        <v>82320.6882987073</v>
      </c>
      <c r="BW14985" s="29">
        <v>14980</v>
      </c>
      <c r="BX14985">
        <f t="shared" si="782"/>
        <v>1</v>
      </c>
      <c r="BY14985">
        <f t="shared" si="783"/>
        <v>1</v>
      </c>
    </row>
    <row r="14986" spans="1:77">
      <c r="A14986" s="15">
        <v>14981</v>
      </c>
      <c r="BP14986">
        <v>0.834150346684444</v>
      </c>
      <c r="BQ14986">
        <v>19241.5683116403</v>
      </c>
      <c r="BR14986">
        <v>1.45355764850091</v>
      </c>
      <c r="BS14986">
        <v>87554.7269782913</v>
      </c>
      <c r="BW14986" s="29">
        <v>14981</v>
      </c>
      <c r="BX14986">
        <f t="shared" si="782"/>
        <v>1</v>
      </c>
      <c r="BY14986">
        <f t="shared" si="783"/>
        <v>1</v>
      </c>
    </row>
    <row r="14987" spans="1:77">
      <c r="A14987" s="15">
        <v>14982</v>
      </c>
      <c r="BP14987">
        <v>0.817149032384005</v>
      </c>
      <c r="BQ14987">
        <v>20346.3193990828</v>
      </c>
      <c r="BR14987">
        <v>1.4062235999564</v>
      </c>
      <c r="BS14987">
        <v>85300.5472901301</v>
      </c>
      <c r="BW14987" s="29">
        <v>14982</v>
      </c>
      <c r="BX14987">
        <f t="shared" si="782"/>
        <v>1</v>
      </c>
      <c r="BY14987">
        <f t="shared" si="783"/>
        <v>1</v>
      </c>
    </row>
    <row r="14988" spans="1:77">
      <c r="A14988" s="15">
        <v>14983</v>
      </c>
      <c r="BP14988">
        <v>0.804899068521626</v>
      </c>
      <c r="BQ14988">
        <v>12910.1284039485</v>
      </c>
      <c r="BR14988">
        <v>1.35704857252973</v>
      </c>
      <c r="BS14988">
        <v>102390.228844951</v>
      </c>
      <c r="BW14988" s="29">
        <v>14983</v>
      </c>
      <c r="BX14988">
        <f t="shared" si="782"/>
        <v>1</v>
      </c>
      <c r="BY14988">
        <f t="shared" si="783"/>
        <v>1</v>
      </c>
    </row>
    <row r="14989" spans="1:77">
      <c r="A14989" s="15">
        <v>14984</v>
      </c>
      <c r="BP14989">
        <v>0.828723379857414</v>
      </c>
      <c r="BQ14989">
        <v>15861.8446113141</v>
      </c>
      <c r="BR14989">
        <v>1.41529636974719</v>
      </c>
      <c r="BS14989">
        <v>87604.5166966805</v>
      </c>
      <c r="BW14989" s="29">
        <v>14984</v>
      </c>
      <c r="BX14989">
        <f t="shared" si="782"/>
        <v>1</v>
      </c>
      <c r="BY14989">
        <f t="shared" si="783"/>
        <v>1</v>
      </c>
    </row>
    <row r="14990" spans="1:77">
      <c r="A14990" s="15">
        <v>14985</v>
      </c>
      <c r="BP14990">
        <v>0.80149196132989</v>
      </c>
      <c r="BQ14990">
        <v>16989.6535844901</v>
      </c>
      <c r="BR14990">
        <v>1.37328420345781</v>
      </c>
      <c r="BS14990">
        <v>108351.180441607</v>
      </c>
      <c r="BW14990" s="29">
        <v>14985</v>
      </c>
      <c r="BX14990">
        <f t="shared" si="782"/>
        <v>1</v>
      </c>
      <c r="BY14990">
        <f t="shared" si="783"/>
        <v>1</v>
      </c>
    </row>
    <row r="14991" spans="1:77">
      <c r="A14991" s="15">
        <v>14986</v>
      </c>
      <c r="BP14991">
        <v>0.811418093196376</v>
      </c>
      <c r="BQ14991">
        <v>16006.4988274077</v>
      </c>
      <c r="BR14991">
        <v>1.40082402360792</v>
      </c>
      <c r="BS14991">
        <v>82640.2960131576</v>
      </c>
      <c r="BW14991" s="29">
        <v>14986</v>
      </c>
      <c r="BX14991">
        <f t="shared" si="782"/>
        <v>1</v>
      </c>
      <c r="BY14991">
        <f t="shared" si="783"/>
        <v>1</v>
      </c>
    </row>
    <row r="14992" spans="1:77">
      <c r="A14992" s="15">
        <v>14987</v>
      </c>
      <c r="BP14992">
        <v>0.792293985353544</v>
      </c>
      <c r="BQ14992">
        <v>16291.4205040726</v>
      </c>
      <c r="BR14992">
        <v>1.36657250879922</v>
      </c>
      <c r="BS14992">
        <v>91789.9521172689</v>
      </c>
      <c r="BW14992" s="29">
        <v>14987</v>
      </c>
      <c r="BX14992">
        <f t="shared" si="782"/>
        <v>1</v>
      </c>
      <c r="BY14992">
        <f t="shared" si="783"/>
        <v>1</v>
      </c>
    </row>
    <row r="14993" spans="1:77">
      <c r="A14993" s="15">
        <v>14988</v>
      </c>
      <c r="BP14993">
        <v>0.849804701843469</v>
      </c>
      <c r="BQ14993">
        <v>16681.8958521915</v>
      </c>
      <c r="BR14993">
        <v>1.44913358308825</v>
      </c>
      <c r="BS14993">
        <v>85325.712149562</v>
      </c>
      <c r="BW14993" s="29">
        <v>14988</v>
      </c>
      <c r="BX14993">
        <f t="shared" si="782"/>
        <v>1</v>
      </c>
      <c r="BY14993">
        <f t="shared" si="783"/>
        <v>1</v>
      </c>
    </row>
    <row r="14994" spans="1:77">
      <c r="A14994" s="15">
        <v>14989</v>
      </c>
      <c r="BP14994">
        <v>0.849572320527516</v>
      </c>
      <c r="BQ14994">
        <v>12289.6722005846</v>
      </c>
      <c r="BR14994">
        <v>1.46515270934064</v>
      </c>
      <c r="BS14994">
        <v>102994.010390191</v>
      </c>
      <c r="BW14994" s="29">
        <v>14989</v>
      </c>
      <c r="BX14994">
        <f t="shared" si="782"/>
        <v>1</v>
      </c>
      <c r="BY14994">
        <f t="shared" si="783"/>
        <v>1</v>
      </c>
    </row>
    <row r="14995" spans="1:77">
      <c r="A14995" s="15">
        <v>14990</v>
      </c>
      <c r="BP14995">
        <v>0.813048196994396</v>
      </c>
      <c r="BQ14995">
        <v>13474.8630748174</v>
      </c>
      <c r="BR14995">
        <v>1.37709284121259</v>
      </c>
      <c r="BS14995">
        <v>81971.0459110461</v>
      </c>
      <c r="BW14995" s="29">
        <v>14990</v>
      </c>
      <c r="BX14995">
        <f t="shared" si="782"/>
        <v>1</v>
      </c>
      <c r="BY14995">
        <f t="shared" si="783"/>
        <v>1</v>
      </c>
    </row>
    <row r="14996" spans="1:77">
      <c r="A14996" s="15">
        <v>14991</v>
      </c>
      <c r="BP14996">
        <v>0.841189184869192</v>
      </c>
      <c r="BQ14996">
        <v>14648.2884008455</v>
      </c>
      <c r="BR14996">
        <v>1.42345136927095</v>
      </c>
      <c r="BS14996">
        <v>104882.210726685</v>
      </c>
      <c r="BW14996" s="29">
        <v>14991</v>
      </c>
      <c r="BX14996">
        <f t="shared" si="782"/>
        <v>1</v>
      </c>
      <c r="BY14996">
        <f t="shared" si="783"/>
        <v>1</v>
      </c>
    </row>
    <row r="14997" spans="1:77">
      <c r="A14997" s="15">
        <v>14992</v>
      </c>
      <c r="BP14997">
        <v>0.842679849432321</v>
      </c>
      <c r="BQ14997">
        <v>12264.9376993914</v>
      </c>
      <c r="BR14997">
        <v>1.45170413622137</v>
      </c>
      <c r="BS14997">
        <v>100143.23529082</v>
      </c>
      <c r="BW14997" s="29">
        <v>14992</v>
      </c>
      <c r="BX14997">
        <f t="shared" si="782"/>
        <v>1</v>
      </c>
      <c r="BY14997">
        <f t="shared" si="783"/>
        <v>1</v>
      </c>
    </row>
    <row r="14998" spans="1:77">
      <c r="A14998" s="15">
        <v>14993</v>
      </c>
      <c r="BP14998">
        <v>0.82766165582787</v>
      </c>
      <c r="BQ14998">
        <v>13836.2223923754</v>
      </c>
      <c r="BR14998">
        <v>1.43848164606951</v>
      </c>
      <c r="BS14998">
        <v>84217.0767743314</v>
      </c>
      <c r="BW14998" s="29">
        <v>14993</v>
      </c>
      <c r="BX14998">
        <f t="shared" si="782"/>
        <v>1</v>
      </c>
      <c r="BY14998">
        <f t="shared" si="783"/>
        <v>1</v>
      </c>
    </row>
    <row r="14999" spans="1:77">
      <c r="A14999" s="15">
        <v>14994</v>
      </c>
      <c r="BP14999">
        <v>0.843172090682511</v>
      </c>
      <c r="BQ14999">
        <v>11327.5562249147</v>
      </c>
      <c r="BR14999">
        <v>1.47514424906919</v>
      </c>
      <c r="BS14999">
        <v>77803.7729861509</v>
      </c>
      <c r="BW14999" s="29">
        <v>14994</v>
      </c>
      <c r="BX14999">
        <f t="shared" si="782"/>
        <v>1</v>
      </c>
      <c r="BY14999">
        <f t="shared" si="783"/>
        <v>1</v>
      </c>
    </row>
    <row r="15000" spans="1:77">
      <c r="A15000" s="15">
        <v>14995</v>
      </c>
      <c r="BP15000">
        <v>0.828112193906229</v>
      </c>
      <c r="BQ15000">
        <v>17455.7514902382</v>
      </c>
      <c r="BR15000">
        <v>1.45406870663563</v>
      </c>
      <c r="BS15000">
        <v>90285.674069184</v>
      </c>
      <c r="BW15000" s="29">
        <v>14995</v>
      </c>
      <c r="BX15000">
        <f t="shared" si="782"/>
        <v>1</v>
      </c>
      <c r="BY15000">
        <f t="shared" si="783"/>
        <v>1</v>
      </c>
    </row>
    <row r="15001" spans="1:77">
      <c r="A15001" s="15">
        <v>14996</v>
      </c>
      <c r="BP15001">
        <v>0.753067107866651</v>
      </c>
      <c r="BQ15001">
        <v>17235.6587937947</v>
      </c>
      <c r="BR15001">
        <v>1.28156210012165</v>
      </c>
      <c r="BS15001">
        <v>103999.921090098</v>
      </c>
      <c r="BW15001" s="29">
        <v>14996</v>
      </c>
      <c r="BX15001">
        <f t="shared" si="782"/>
        <v>1</v>
      </c>
      <c r="BY15001">
        <f t="shared" si="783"/>
        <v>1</v>
      </c>
    </row>
    <row r="15002" spans="1:77">
      <c r="A15002" s="15">
        <v>14997</v>
      </c>
      <c r="BP15002">
        <v>0.820333797395482</v>
      </c>
      <c r="BQ15002">
        <v>13242.2829861068</v>
      </c>
      <c r="BR15002">
        <v>1.4161266490969</v>
      </c>
      <c r="BS15002">
        <v>80714.0926241905</v>
      </c>
      <c r="BW15002" s="29">
        <v>14997</v>
      </c>
      <c r="BX15002">
        <f t="shared" si="782"/>
        <v>1</v>
      </c>
      <c r="BY15002">
        <f t="shared" si="783"/>
        <v>1</v>
      </c>
    </row>
    <row r="15003" spans="1:77">
      <c r="A15003" s="15">
        <v>14998</v>
      </c>
      <c r="BP15003">
        <v>0.808948765173407</v>
      </c>
      <c r="BQ15003">
        <v>11398.9941051142</v>
      </c>
      <c r="BR15003">
        <v>1.36947761408212</v>
      </c>
      <c r="BS15003">
        <v>77950.6136608784</v>
      </c>
      <c r="BW15003" s="29">
        <v>14998</v>
      </c>
      <c r="BX15003">
        <f t="shared" si="782"/>
        <v>1</v>
      </c>
      <c r="BY15003">
        <f t="shared" si="783"/>
        <v>1</v>
      </c>
    </row>
    <row r="15004" spans="1:77">
      <c r="A15004" s="15">
        <v>14999</v>
      </c>
      <c r="BP15004">
        <v>0.826613217570099</v>
      </c>
      <c r="BQ15004">
        <v>18485.6592693732</v>
      </c>
      <c r="BR15004">
        <v>1.41956945353688</v>
      </c>
      <c r="BS15004">
        <v>108593.34654643</v>
      </c>
      <c r="BW15004" s="29">
        <v>14999</v>
      </c>
      <c r="BX15004">
        <f t="shared" si="782"/>
        <v>1</v>
      </c>
      <c r="BY15004">
        <f t="shared" si="783"/>
        <v>1</v>
      </c>
    </row>
    <row r="15005" spans="1:77">
      <c r="A15005" s="15">
        <v>15000</v>
      </c>
      <c r="BP15005">
        <v>0.832780184648624</v>
      </c>
      <c r="BQ15005">
        <v>13943.5334608277</v>
      </c>
      <c r="BR15005">
        <v>1.43195071963154</v>
      </c>
      <c r="BS15005">
        <v>82868.9199588725</v>
      </c>
      <c r="BW15005" s="29">
        <v>15000</v>
      </c>
      <c r="BX15005">
        <f t="shared" si="782"/>
        <v>1</v>
      </c>
      <c r="BY15005">
        <f t="shared" si="783"/>
        <v>1</v>
      </c>
    </row>
    <row r="15006" spans="1:77">
      <c r="A15006" s="33">
        <v>15001</v>
      </c>
      <c r="BP15006">
        <v>0.814074611047657</v>
      </c>
      <c r="BQ15006">
        <v>12974.6913778426</v>
      </c>
      <c r="BR15006">
        <v>1.39270641905993</v>
      </c>
      <c r="BS15006">
        <v>82856.4989591878</v>
      </c>
      <c r="BW15006" s="9">
        <v>15001</v>
      </c>
      <c r="BX15006">
        <f t="shared" si="782"/>
        <v>1</v>
      </c>
      <c r="BY15006">
        <f t="shared" si="783"/>
        <v>1</v>
      </c>
    </row>
    <row r="15007" spans="1:77">
      <c r="A15007" s="33">
        <v>15002</v>
      </c>
      <c r="BP15007">
        <v>0.783658997994975</v>
      </c>
      <c r="BQ15007">
        <v>10301.4890431208</v>
      </c>
      <c r="BR15007">
        <v>1.3220002370558</v>
      </c>
      <c r="BS15007">
        <v>105682.98325431</v>
      </c>
      <c r="BW15007" s="9">
        <v>15002</v>
      </c>
      <c r="BX15007">
        <f t="shared" si="782"/>
        <v>1</v>
      </c>
      <c r="BY15007">
        <f t="shared" si="783"/>
        <v>1</v>
      </c>
    </row>
    <row r="15008" spans="1:77">
      <c r="A15008" s="33">
        <v>15003</v>
      </c>
      <c r="BP15008">
        <v>0.81387740888911</v>
      </c>
      <c r="BQ15008">
        <v>12046.2764142584</v>
      </c>
      <c r="BR15008">
        <v>1.40276005786937</v>
      </c>
      <c r="BS15008">
        <v>84684.7819535002</v>
      </c>
      <c r="BW15008" s="9">
        <v>15003</v>
      </c>
      <c r="BX15008">
        <f t="shared" si="782"/>
        <v>1</v>
      </c>
      <c r="BY15008">
        <f t="shared" si="783"/>
        <v>1</v>
      </c>
    </row>
    <row r="15009" spans="1:77">
      <c r="A15009" s="33">
        <v>15004</v>
      </c>
      <c r="BP15009">
        <v>0.830383104824437</v>
      </c>
      <c r="BQ15009">
        <v>13722.4901691948</v>
      </c>
      <c r="BR15009">
        <v>1.41757634311804</v>
      </c>
      <c r="BS15009">
        <v>86356.0446448642</v>
      </c>
      <c r="BW15009" s="9">
        <v>15004</v>
      </c>
      <c r="BX15009">
        <f t="shared" si="782"/>
        <v>1</v>
      </c>
      <c r="BY15009">
        <f t="shared" si="783"/>
        <v>1</v>
      </c>
    </row>
    <row r="15010" spans="1:77">
      <c r="A15010" s="33">
        <v>15005</v>
      </c>
      <c r="BP15010">
        <v>0.822797963412236</v>
      </c>
      <c r="BQ15010">
        <v>14910.530060849</v>
      </c>
      <c r="BR15010">
        <v>1.4129435037973</v>
      </c>
      <c r="BS15010">
        <v>87921.9771343749</v>
      </c>
      <c r="BW15010" s="9">
        <v>15005</v>
      </c>
      <c r="BX15010">
        <f t="shared" si="782"/>
        <v>1</v>
      </c>
      <c r="BY15010">
        <f t="shared" si="783"/>
        <v>1</v>
      </c>
    </row>
    <row r="15011" spans="1:77">
      <c r="A15011" s="33">
        <v>15006</v>
      </c>
      <c r="BP15011">
        <v>0.826654685999839</v>
      </c>
      <c r="BQ15011">
        <v>13157.3067454119</v>
      </c>
      <c r="BR15011">
        <v>1.42866681948109</v>
      </c>
      <c r="BS15011">
        <v>86396.2036121879</v>
      </c>
      <c r="BW15011" s="9">
        <v>15006</v>
      </c>
      <c r="BX15011">
        <f t="shared" si="782"/>
        <v>1</v>
      </c>
      <c r="BY15011">
        <f t="shared" si="783"/>
        <v>1</v>
      </c>
    </row>
    <row r="15012" spans="1:77">
      <c r="A15012" s="33">
        <v>15007</v>
      </c>
      <c r="BP15012">
        <v>0.822031318989687</v>
      </c>
      <c r="BQ15012">
        <v>15910.6557874683</v>
      </c>
      <c r="BR15012">
        <v>1.43123341028054</v>
      </c>
      <c r="BS15012">
        <v>115694.490741941</v>
      </c>
      <c r="BW15012" s="9">
        <v>15007</v>
      </c>
      <c r="BX15012">
        <f t="shared" si="782"/>
        <v>1</v>
      </c>
      <c r="BY15012">
        <f t="shared" si="783"/>
        <v>1</v>
      </c>
    </row>
    <row r="15013" spans="1:77">
      <c r="A15013" s="33">
        <v>15008</v>
      </c>
      <c r="BP15013">
        <v>0.792961677203714</v>
      </c>
      <c r="BQ15013">
        <v>16946.8355921095</v>
      </c>
      <c r="BR15013">
        <v>1.36723616958174</v>
      </c>
      <c r="BS15013">
        <v>90074.5769551479</v>
      </c>
      <c r="BW15013" s="9">
        <v>15008</v>
      </c>
      <c r="BX15013">
        <f t="shared" si="782"/>
        <v>1</v>
      </c>
      <c r="BY15013">
        <f t="shared" si="783"/>
        <v>1</v>
      </c>
    </row>
    <row r="15014" spans="1:77">
      <c r="A15014" s="33">
        <v>15009</v>
      </c>
      <c r="BP15014">
        <v>0.834526203838676</v>
      </c>
      <c r="BQ15014">
        <v>13714.6035381448</v>
      </c>
      <c r="BR15014">
        <v>1.42037784319289</v>
      </c>
      <c r="BS15014">
        <v>107262.163836324</v>
      </c>
      <c r="BW15014" s="9">
        <v>15009</v>
      </c>
      <c r="BX15014">
        <f t="shared" si="782"/>
        <v>1</v>
      </c>
      <c r="BY15014">
        <f t="shared" si="783"/>
        <v>1</v>
      </c>
    </row>
    <row r="15015" spans="1:77">
      <c r="A15015" s="33">
        <v>15010</v>
      </c>
      <c r="BP15015">
        <v>0.791978306612406</v>
      </c>
      <c r="BQ15015">
        <v>15001.1838982482</v>
      </c>
      <c r="BR15015">
        <v>1.34841873883447</v>
      </c>
      <c r="BS15015">
        <v>108398.088605344</v>
      </c>
      <c r="BW15015" s="9">
        <v>15010</v>
      </c>
      <c r="BX15015">
        <f t="shared" si="782"/>
        <v>1</v>
      </c>
      <c r="BY15015">
        <f t="shared" si="783"/>
        <v>1</v>
      </c>
    </row>
    <row r="15016" spans="1:77">
      <c r="A15016" s="33">
        <v>15011</v>
      </c>
      <c r="BP15016">
        <v>0.764445815444224</v>
      </c>
      <c r="BQ15016">
        <v>19149.4628120536</v>
      </c>
      <c r="BR15016">
        <v>1.32470757971086</v>
      </c>
      <c r="BS15016">
        <v>92012.3392485972</v>
      </c>
      <c r="BW15016" s="9">
        <v>15011</v>
      </c>
      <c r="BX15016">
        <f t="shared" si="782"/>
        <v>1</v>
      </c>
      <c r="BY15016">
        <f t="shared" si="783"/>
        <v>1</v>
      </c>
    </row>
    <row r="15017" spans="1:77">
      <c r="A15017" s="33">
        <v>15012</v>
      </c>
      <c r="BP15017">
        <v>0.85844191555402</v>
      </c>
      <c r="BQ15017">
        <v>14017.8206676523</v>
      </c>
      <c r="BR15017">
        <v>1.47858715987518</v>
      </c>
      <c r="BS15017">
        <v>88711.3865099595</v>
      </c>
      <c r="BW15017" s="9">
        <v>15012</v>
      </c>
      <c r="BX15017">
        <f t="shared" si="782"/>
        <v>1</v>
      </c>
      <c r="BY15017">
        <f t="shared" si="783"/>
        <v>1</v>
      </c>
    </row>
    <row r="15018" spans="1:77">
      <c r="A15018" s="33">
        <v>15013</v>
      </c>
      <c r="BP15018">
        <v>0.775439516197244</v>
      </c>
      <c r="BQ15018">
        <v>12855.1133574968</v>
      </c>
      <c r="BR15018">
        <v>1.32353790547272</v>
      </c>
      <c r="BS15018">
        <v>108487.686048865</v>
      </c>
      <c r="BW15018" s="9">
        <v>15013</v>
      </c>
      <c r="BX15018">
        <f t="shared" si="782"/>
        <v>1</v>
      </c>
      <c r="BY15018">
        <f t="shared" si="783"/>
        <v>1</v>
      </c>
    </row>
    <row r="15019" spans="1:77">
      <c r="A15019" s="33">
        <v>15014</v>
      </c>
      <c r="BP15019">
        <v>0.826241833280052</v>
      </c>
      <c r="BQ15019">
        <v>10099.7570240788</v>
      </c>
      <c r="BR15019">
        <v>1.44161506033201</v>
      </c>
      <c r="BS15019">
        <v>81822.4674991427</v>
      </c>
      <c r="BW15019" s="9">
        <v>15014</v>
      </c>
      <c r="BX15019">
        <f t="shared" si="782"/>
        <v>1</v>
      </c>
      <c r="BY15019">
        <f t="shared" si="783"/>
        <v>1</v>
      </c>
    </row>
    <row r="15020" spans="1:77">
      <c r="A15020" s="33">
        <v>15015</v>
      </c>
      <c r="BP15020">
        <v>0.840072927942489</v>
      </c>
      <c r="BQ15020">
        <v>11024.0106429296</v>
      </c>
      <c r="BR15020">
        <v>1.44683986583575</v>
      </c>
      <c r="BS15020">
        <v>80517.6871903398</v>
      </c>
      <c r="BW15020" s="9">
        <v>15015</v>
      </c>
      <c r="BX15020">
        <f t="shared" si="782"/>
        <v>1</v>
      </c>
      <c r="BY15020">
        <f t="shared" si="783"/>
        <v>1</v>
      </c>
    </row>
    <row r="15021" spans="1:77">
      <c r="A15021" s="33">
        <v>15016</v>
      </c>
      <c r="BP15021">
        <v>0.795596974552972</v>
      </c>
      <c r="BQ15021">
        <v>17011.6330047307</v>
      </c>
      <c r="BR15021">
        <v>1.36170054173203</v>
      </c>
      <c r="BS15021">
        <v>92935.2900365409</v>
      </c>
      <c r="BW15021" s="9">
        <v>15016</v>
      </c>
      <c r="BX15021">
        <f t="shared" si="782"/>
        <v>1</v>
      </c>
      <c r="BY15021">
        <f t="shared" si="783"/>
        <v>1</v>
      </c>
    </row>
    <row r="15022" spans="1:77">
      <c r="A15022" s="33">
        <v>15017</v>
      </c>
      <c r="BP15022">
        <v>0.835904652701208</v>
      </c>
      <c r="BQ15022">
        <v>15862.2395319624</v>
      </c>
      <c r="BR15022">
        <v>1.4481915675919</v>
      </c>
      <c r="BS15022">
        <v>112496.003241992</v>
      </c>
      <c r="BW15022" s="9">
        <v>15017</v>
      </c>
      <c r="BX15022">
        <f t="shared" si="782"/>
        <v>1</v>
      </c>
      <c r="BY15022">
        <f t="shared" si="783"/>
        <v>1</v>
      </c>
    </row>
    <row r="15023" spans="1:77">
      <c r="A15023" s="33">
        <v>15018</v>
      </c>
      <c r="BP15023">
        <v>0.80920430882509</v>
      </c>
      <c r="BQ15023">
        <v>13200.0805999226</v>
      </c>
      <c r="BR15023">
        <v>1.38699438330448</v>
      </c>
      <c r="BS15023">
        <v>85263.2491510371</v>
      </c>
      <c r="BW15023" s="9">
        <v>15018</v>
      </c>
      <c r="BX15023">
        <f t="shared" si="782"/>
        <v>1</v>
      </c>
      <c r="BY15023">
        <f t="shared" si="783"/>
        <v>1</v>
      </c>
    </row>
    <row r="15024" spans="1:77">
      <c r="A15024" s="33">
        <v>15019</v>
      </c>
      <c r="BP15024">
        <v>0.82889584966359</v>
      </c>
      <c r="BQ15024">
        <v>12789.7372913994</v>
      </c>
      <c r="BR15024">
        <v>1.4179263556699</v>
      </c>
      <c r="BS15024">
        <v>83604.8872742024</v>
      </c>
      <c r="BW15024" s="9">
        <v>15019</v>
      </c>
      <c r="BX15024">
        <f t="shared" si="782"/>
        <v>1</v>
      </c>
      <c r="BY15024">
        <f t="shared" si="783"/>
        <v>1</v>
      </c>
    </row>
    <row r="15025" spans="1:77">
      <c r="A15025" s="33">
        <v>15020</v>
      </c>
      <c r="BP15025">
        <v>0.734241075402807</v>
      </c>
      <c r="BQ15025">
        <v>11583.619335283</v>
      </c>
      <c r="BR15025">
        <v>1.25726444553502</v>
      </c>
      <c r="BS15025">
        <v>86830.9335896269</v>
      </c>
      <c r="BW15025" s="9">
        <v>15020</v>
      </c>
      <c r="BX15025">
        <f t="shared" si="782"/>
        <v>1</v>
      </c>
      <c r="BY15025">
        <f t="shared" si="783"/>
        <v>1</v>
      </c>
    </row>
    <row r="15026" spans="1:77">
      <c r="A15026" s="33">
        <v>15021</v>
      </c>
      <c r="BP15026">
        <v>0.801844108667862</v>
      </c>
      <c r="BQ15026">
        <v>13972.1074983075</v>
      </c>
      <c r="BR15026">
        <v>1.3895760310623</v>
      </c>
      <c r="BS15026">
        <v>87355.2104218838</v>
      </c>
      <c r="BW15026" s="9">
        <v>15021</v>
      </c>
      <c r="BX15026">
        <f t="shared" si="782"/>
        <v>1</v>
      </c>
      <c r="BY15026">
        <f t="shared" si="783"/>
        <v>1</v>
      </c>
    </row>
    <row r="15027" spans="1:77">
      <c r="A15027" s="33">
        <v>15022</v>
      </c>
      <c r="BP15027">
        <v>0.846194098317812</v>
      </c>
      <c r="BQ15027">
        <v>17294.6450655382</v>
      </c>
      <c r="BR15027">
        <v>1.49170797420299</v>
      </c>
      <c r="BS15027">
        <v>94686.6634598254</v>
      </c>
      <c r="BW15027" s="9">
        <v>15022</v>
      </c>
      <c r="BX15027">
        <f t="shared" si="782"/>
        <v>1</v>
      </c>
      <c r="BY15027">
        <f t="shared" si="783"/>
        <v>1</v>
      </c>
    </row>
    <row r="15028" spans="1:77">
      <c r="A15028" s="33">
        <v>15023</v>
      </c>
      <c r="BP15028">
        <v>0.806727579250626</v>
      </c>
      <c r="BQ15028">
        <v>14237.4433878034</v>
      </c>
      <c r="BR15028">
        <v>1.41974035097071</v>
      </c>
      <c r="BS15028">
        <v>111561.378254507</v>
      </c>
      <c r="BW15028" s="9">
        <v>15023</v>
      </c>
      <c r="BX15028">
        <f t="shared" si="782"/>
        <v>1</v>
      </c>
      <c r="BY15028">
        <f t="shared" si="783"/>
        <v>1</v>
      </c>
    </row>
    <row r="15029" spans="1:77">
      <c r="A15029" s="33">
        <v>15024</v>
      </c>
      <c r="BP15029">
        <v>0.775895379926782</v>
      </c>
      <c r="BQ15029">
        <v>15639.168047628</v>
      </c>
      <c r="BR15029">
        <v>1.31890848385571</v>
      </c>
      <c r="BS15029">
        <v>86545.4650792106</v>
      </c>
      <c r="BW15029" s="9">
        <v>15024</v>
      </c>
      <c r="BX15029">
        <f t="shared" si="782"/>
        <v>1</v>
      </c>
      <c r="BY15029">
        <f t="shared" si="783"/>
        <v>1</v>
      </c>
    </row>
    <row r="15030" spans="1:77">
      <c r="A15030" s="33">
        <v>15025</v>
      </c>
      <c r="BP15030">
        <v>0.824254632668425</v>
      </c>
      <c r="BQ15030">
        <v>16194.5208492894</v>
      </c>
      <c r="BR15030">
        <v>1.42004183656983</v>
      </c>
      <c r="BS15030">
        <v>90730.9141166066</v>
      </c>
      <c r="BW15030" s="9">
        <v>15025</v>
      </c>
      <c r="BX15030">
        <f t="shared" si="782"/>
        <v>1</v>
      </c>
      <c r="BY15030">
        <f t="shared" si="783"/>
        <v>1</v>
      </c>
    </row>
    <row r="15031" spans="1:77">
      <c r="A15031" s="33">
        <v>15026</v>
      </c>
      <c r="BP15031">
        <v>0.817728031054445</v>
      </c>
      <c r="BQ15031">
        <v>12734.8310593305</v>
      </c>
      <c r="BR15031">
        <v>1.39754244755425</v>
      </c>
      <c r="BS15031">
        <v>111085.466900808</v>
      </c>
      <c r="BW15031" s="9">
        <v>15026</v>
      </c>
      <c r="BX15031">
        <f t="shared" si="782"/>
        <v>1</v>
      </c>
      <c r="BY15031">
        <f t="shared" si="783"/>
        <v>1</v>
      </c>
    </row>
    <row r="15032" spans="1:77">
      <c r="A15032" s="33">
        <v>15027</v>
      </c>
      <c r="BP15032">
        <v>0.831737653921104</v>
      </c>
      <c r="BQ15032">
        <v>15296.0631624621</v>
      </c>
      <c r="BR15032">
        <v>1.42028606004017</v>
      </c>
      <c r="BS15032">
        <v>88199.0378531851</v>
      </c>
      <c r="BW15032" s="9">
        <v>15027</v>
      </c>
      <c r="BX15032">
        <f t="shared" si="782"/>
        <v>1</v>
      </c>
      <c r="BY15032">
        <f t="shared" si="783"/>
        <v>1</v>
      </c>
    </row>
    <row r="15033" spans="1:77">
      <c r="A15033" s="33">
        <v>15028</v>
      </c>
      <c r="BP15033">
        <v>0.816252007857656</v>
      </c>
      <c r="BQ15033">
        <v>15894.2306577114</v>
      </c>
      <c r="BR15033">
        <v>1.37788852854824</v>
      </c>
      <c r="BS15033">
        <v>93560.6187462131</v>
      </c>
      <c r="BW15033" s="9">
        <v>15028</v>
      </c>
      <c r="BX15033">
        <f t="shared" si="782"/>
        <v>1</v>
      </c>
      <c r="BY15033">
        <f t="shared" si="783"/>
        <v>1</v>
      </c>
    </row>
    <row r="15034" spans="1:77">
      <c r="A15034" s="33">
        <v>15029</v>
      </c>
      <c r="BP15034">
        <v>0.795350470162954</v>
      </c>
      <c r="BQ15034">
        <v>19353.6352372382</v>
      </c>
      <c r="BR15034">
        <v>1.37774372238525</v>
      </c>
      <c r="BS15034">
        <v>95506.3955573551</v>
      </c>
      <c r="BW15034" s="9">
        <v>15029</v>
      </c>
      <c r="BX15034">
        <f t="shared" si="782"/>
        <v>1</v>
      </c>
      <c r="BY15034">
        <f t="shared" si="783"/>
        <v>1</v>
      </c>
    </row>
    <row r="15035" spans="1:77">
      <c r="A15035" s="33">
        <v>15030</v>
      </c>
      <c r="BP15035">
        <v>0.832189895368014</v>
      </c>
      <c r="BQ15035">
        <v>18759.6857327535</v>
      </c>
      <c r="BR15035">
        <v>1.42181825644901</v>
      </c>
      <c r="BS15035">
        <v>93939.9404778681</v>
      </c>
      <c r="BW15035" s="9">
        <v>15030</v>
      </c>
      <c r="BX15035">
        <f t="shared" si="782"/>
        <v>1</v>
      </c>
      <c r="BY15035">
        <f t="shared" si="783"/>
        <v>1</v>
      </c>
    </row>
    <row r="15036" spans="1:77">
      <c r="A15036" s="33">
        <v>15031</v>
      </c>
      <c r="BP15036">
        <v>0.807789448390174</v>
      </c>
      <c r="BQ15036">
        <v>13319.1000096358</v>
      </c>
      <c r="BR15036">
        <v>1.40076138232957</v>
      </c>
      <c r="BS15036">
        <v>88946.3706515849</v>
      </c>
      <c r="BW15036" s="9">
        <v>15031</v>
      </c>
      <c r="BX15036">
        <f t="shared" si="782"/>
        <v>1</v>
      </c>
      <c r="BY15036">
        <f t="shared" si="783"/>
        <v>1</v>
      </c>
    </row>
    <row r="15037" spans="1:77">
      <c r="A15037" s="33">
        <v>15032</v>
      </c>
      <c r="BP15037">
        <v>0.811833005455267</v>
      </c>
      <c r="BQ15037">
        <v>16252.4698657617</v>
      </c>
      <c r="BR15037">
        <v>1.39871322741235</v>
      </c>
      <c r="BS15037">
        <v>111950.539776006</v>
      </c>
      <c r="BW15037" s="9">
        <v>15032</v>
      </c>
      <c r="BX15037">
        <f t="shared" si="782"/>
        <v>1</v>
      </c>
      <c r="BY15037">
        <f t="shared" si="783"/>
        <v>1</v>
      </c>
    </row>
    <row r="15038" spans="1:77">
      <c r="A15038" s="33">
        <v>15033</v>
      </c>
      <c r="BP15038">
        <v>0.806474553109981</v>
      </c>
      <c r="BQ15038">
        <v>13561.4343928338</v>
      </c>
      <c r="BR15038">
        <v>1.38723158007658</v>
      </c>
      <c r="BS15038">
        <v>106566.98161778</v>
      </c>
      <c r="BW15038" s="9">
        <v>15033</v>
      </c>
      <c r="BX15038">
        <f t="shared" si="782"/>
        <v>1</v>
      </c>
      <c r="BY15038">
        <f t="shared" si="783"/>
        <v>1</v>
      </c>
    </row>
    <row r="15039" spans="1:77">
      <c r="A15039" s="33">
        <v>15034</v>
      </c>
      <c r="BP15039">
        <v>0.810105529921456</v>
      </c>
      <c r="BQ15039">
        <v>12128.692136705</v>
      </c>
      <c r="BR15039">
        <v>1.40177773360673</v>
      </c>
      <c r="BS15039">
        <v>83819.6631488085</v>
      </c>
      <c r="BW15039" s="9">
        <v>15034</v>
      </c>
      <c r="BX15039">
        <f t="shared" si="782"/>
        <v>1</v>
      </c>
      <c r="BY15039">
        <f t="shared" si="783"/>
        <v>1</v>
      </c>
    </row>
    <row r="15040" spans="1:77">
      <c r="A15040" s="33">
        <v>15035</v>
      </c>
      <c r="BP15040">
        <v>0.826888729871183</v>
      </c>
      <c r="BQ15040">
        <v>11124.3046985956</v>
      </c>
      <c r="BR15040">
        <v>1.4197483292565</v>
      </c>
      <c r="BS15040">
        <v>83062.3087704501</v>
      </c>
      <c r="BW15040" s="9">
        <v>15035</v>
      </c>
      <c r="BX15040">
        <f t="shared" si="782"/>
        <v>1</v>
      </c>
      <c r="BY15040">
        <f t="shared" si="783"/>
        <v>1</v>
      </c>
    </row>
    <row r="15041" spans="1:77">
      <c r="A15041" s="33">
        <v>15036</v>
      </c>
      <c r="BP15041">
        <v>0.78352963137885</v>
      </c>
      <c r="BQ15041">
        <v>14167.4088706273</v>
      </c>
      <c r="BR15041">
        <v>1.3573886325394</v>
      </c>
      <c r="BS15041">
        <v>86129.7411019305</v>
      </c>
      <c r="BW15041" s="9">
        <v>15036</v>
      </c>
      <c r="BX15041">
        <f t="shared" si="782"/>
        <v>1</v>
      </c>
      <c r="BY15041">
        <f t="shared" si="783"/>
        <v>1</v>
      </c>
    </row>
    <row r="15042" spans="1:77">
      <c r="A15042" s="33">
        <v>15037</v>
      </c>
      <c r="BP15042">
        <v>0.83508102974848</v>
      </c>
      <c r="BQ15042">
        <v>14124.84609789</v>
      </c>
      <c r="BR15042">
        <v>1.44267332649039</v>
      </c>
      <c r="BS15042">
        <v>87597.5405902881</v>
      </c>
      <c r="BW15042" s="9">
        <v>15037</v>
      </c>
      <c r="BX15042">
        <f t="shared" si="782"/>
        <v>1</v>
      </c>
      <c r="BY15042">
        <f t="shared" si="783"/>
        <v>1</v>
      </c>
    </row>
    <row r="15043" spans="1:77">
      <c r="A15043" s="33">
        <v>15038</v>
      </c>
      <c r="BP15043">
        <v>0.75288070482606</v>
      </c>
      <c r="BQ15043">
        <v>16240.4526568403</v>
      </c>
      <c r="BR15043">
        <v>1.30267203759147</v>
      </c>
      <c r="BS15043">
        <v>88171.0825448106</v>
      </c>
      <c r="BW15043" s="9">
        <v>15038</v>
      </c>
      <c r="BX15043">
        <f t="shared" si="782"/>
        <v>1</v>
      </c>
      <c r="BY15043">
        <f t="shared" si="783"/>
        <v>1</v>
      </c>
    </row>
    <row r="15044" spans="1:77">
      <c r="A15044" s="33">
        <v>15039</v>
      </c>
      <c r="BP15044">
        <v>0.771268820697088</v>
      </c>
      <c r="BQ15044">
        <v>13759.414126492</v>
      </c>
      <c r="BR15044">
        <v>1.30574960421326</v>
      </c>
      <c r="BS15044">
        <v>85226.0257612568</v>
      </c>
      <c r="BW15044" s="9">
        <v>15039</v>
      </c>
      <c r="BX15044">
        <f t="shared" si="782"/>
        <v>1</v>
      </c>
      <c r="BY15044">
        <f t="shared" si="783"/>
        <v>1</v>
      </c>
    </row>
    <row r="15045" spans="1:77">
      <c r="A15045" s="33">
        <v>15040</v>
      </c>
      <c r="BP15045">
        <v>0.784564000946491</v>
      </c>
      <c r="BQ15045">
        <v>12151.5911686832</v>
      </c>
      <c r="BR15045">
        <v>1.34312737995046</v>
      </c>
      <c r="BS15045">
        <v>84833.8085433503</v>
      </c>
      <c r="BW15045" s="9">
        <v>15040</v>
      </c>
      <c r="BX15045">
        <f t="shared" si="782"/>
        <v>1</v>
      </c>
      <c r="BY15045">
        <f t="shared" si="783"/>
        <v>1</v>
      </c>
    </row>
    <row r="15046" spans="1:77">
      <c r="A15046" s="33">
        <v>15041</v>
      </c>
      <c r="BP15046">
        <v>0.838641929413188</v>
      </c>
      <c r="BQ15046">
        <v>15750.053740968</v>
      </c>
      <c r="BR15046">
        <v>1.43830906132375</v>
      </c>
      <c r="BS15046">
        <v>112489.163236438</v>
      </c>
      <c r="BW15046" s="9">
        <v>15041</v>
      </c>
      <c r="BX15046">
        <f t="shared" si="782"/>
        <v>1</v>
      </c>
      <c r="BY15046">
        <f t="shared" si="783"/>
        <v>1</v>
      </c>
    </row>
    <row r="15047" spans="1:77">
      <c r="A15047" s="33">
        <v>15042</v>
      </c>
      <c r="BP15047">
        <v>0.818614407949036</v>
      </c>
      <c r="BQ15047">
        <v>13519.5392350142</v>
      </c>
      <c r="BR15047">
        <v>1.40145203131913</v>
      </c>
      <c r="BS15047">
        <v>92419.8876489385</v>
      </c>
      <c r="BW15047" s="9">
        <v>15042</v>
      </c>
      <c r="BX15047">
        <f t="shared" ref="BX15047:BX15110" si="784">IF(BU15047=MAX($BU15047:$BV15047),1,0)</f>
        <v>1</v>
      </c>
      <c r="BY15047">
        <f t="shared" ref="BY15047:BY15110" si="785">IF(BV15047=MAX($BU15047:$BV15047),1,0)</f>
        <v>1</v>
      </c>
    </row>
    <row r="15048" spans="1:77">
      <c r="A15048" s="33">
        <v>15043</v>
      </c>
      <c r="BP15048">
        <v>0.818811822064929</v>
      </c>
      <c r="BQ15048">
        <v>15801.8868412508</v>
      </c>
      <c r="BR15048">
        <v>1.402937736524</v>
      </c>
      <c r="BS15048">
        <v>88269.3419813546</v>
      </c>
      <c r="BW15048" s="9">
        <v>15043</v>
      </c>
      <c r="BX15048">
        <f t="shared" si="784"/>
        <v>1</v>
      </c>
      <c r="BY15048">
        <f t="shared" si="785"/>
        <v>1</v>
      </c>
    </row>
    <row r="15049" spans="1:77">
      <c r="A15049" s="33">
        <v>15044</v>
      </c>
      <c r="BP15049">
        <v>0.803799797150772</v>
      </c>
      <c r="BQ15049">
        <v>17766.1818160748</v>
      </c>
      <c r="BR15049">
        <v>1.37537932286204</v>
      </c>
      <c r="BS15049">
        <v>87782.7549443977</v>
      </c>
      <c r="BW15049" s="9">
        <v>15044</v>
      </c>
      <c r="BX15049">
        <f t="shared" si="784"/>
        <v>1</v>
      </c>
      <c r="BY15049">
        <f t="shared" si="785"/>
        <v>1</v>
      </c>
    </row>
    <row r="15050" spans="1:77">
      <c r="A15050" s="33">
        <v>15045</v>
      </c>
      <c r="BP15050">
        <v>0.809607649073354</v>
      </c>
      <c r="BQ15050">
        <v>13049.2992815964</v>
      </c>
      <c r="BR15050">
        <v>1.352810033563</v>
      </c>
      <c r="BS15050">
        <v>105863.92361881</v>
      </c>
      <c r="BW15050" s="9">
        <v>15045</v>
      </c>
      <c r="BX15050">
        <f t="shared" si="784"/>
        <v>1</v>
      </c>
      <c r="BY15050">
        <f t="shared" si="785"/>
        <v>1</v>
      </c>
    </row>
    <row r="15051" spans="1:77">
      <c r="A15051" s="33">
        <v>15046</v>
      </c>
      <c r="BP15051">
        <v>0.810436566714845</v>
      </c>
      <c r="BQ15051">
        <v>13845.1951592214</v>
      </c>
      <c r="BR15051">
        <v>1.38036315578403</v>
      </c>
      <c r="BS15051">
        <v>85711.8071774379</v>
      </c>
      <c r="BW15051" s="9">
        <v>15046</v>
      </c>
      <c r="BX15051">
        <f t="shared" si="784"/>
        <v>1</v>
      </c>
      <c r="BY15051">
        <f t="shared" si="785"/>
        <v>1</v>
      </c>
    </row>
    <row r="15052" spans="1:77">
      <c r="A15052" s="33">
        <v>15047</v>
      </c>
      <c r="BP15052">
        <v>0.780488907291374</v>
      </c>
      <c r="BQ15052">
        <v>20725.1112548537</v>
      </c>
      <c r="BR15052">
        <v>1.34867190637727</v>
      </c>
      <c r="BS15052">
        <v>95629.4290119811</v>
      </c>
      <c r="BW15052" s="9">
        <v>15047</v>
      </c>
      <c r="BX15052">
        <f t="shared" si="784"/>
        <v>1</v>
      </c>
      <c r="BY15052">
        <f t="shared" si="785"/>
        <v>1</v>
      </c>
    </row>
    <row r="15053" spans="1:77">
      <c r="A15053" s="33">
        <v>15048</v>
      </c>
      <c r="BP15053">
        <v>0.836536663833256</v>
      </c>
      <c r="BQ15053">
        <v>11522.1105183432</v>
      </c>
      <c r="BR15053">
        <v>1.44317736087772</v>
      </c>
      <c r="BS15053">
        <v>83153.9459613794</v>
      </c>
      <c r="BW15053" s="9">
        <v>15048</v>
      </c>
      <c r="BX15053">
        <f t="shared" si="784"/>
        <v>1</v>
      </c>
      <c r="BY15053">
        <f t="shared" si="785"/>
        <v>1</v>
      </c>
    </row>
    <row r="15054" spans="1:77">
      <c r="A15054" s="33">
        <v>15049</v>
      </c>
      <c r="BP15054">
        <v>0.791358135620509</v>
      </c>
      <c r="BQ15054">
        <v>12656.5314046829</v>
      </c>
      <c r="BR15054">
        <v>1.36748174280045</v>
      </c>
      <c r="BS15054">
        <v>84347.0587721544</v>
      </c>
      <c r="BW15054" s="9">
        <v>15049</v>
      </c>
      <c r="BX15054">
        <f t="shared" si="784"/>
        <v>1</v>
      </c>
      <c r="BY15054">
        <f t="shared" si="785"/>
        <v>1</v>
      </c>
    </row>
    <row r="15055" spans="1:77">
      <c r="A15055" s="33">
        <v>15050</v>
      </c>
      <c r="BP15055">
        <v>0.796504297538665</v>
      </c>
      <c r="BQ15055">
        <v>11986.8858410996</v>
      </c>
      <c r="BR15055">
        <v>1.35459121630053</v>
      </c>
      <c r="BS15055">
        <v>84485.3832538558</v>
      </c>
      <c r="BW15055" s="9">
        <v>15050</v>
      </c>
      <c r="BX15055">
        <f t="shared" si="784"/>
        <v>1</v>
      </c>
      <c r="BY15055">
        <f t="shared" si="785"/>
        <v>1</v>
      </c>
    </row>
    <row r="15056" spans="1:77">
      <c r="A15056" s="33">
        <v>15051</v>
      </c>
      <c r="BP15056">
        <v>0.817323948172547</v>
      </c>
      <c r="BQ15056">
        <v>19108.2856463629</v>
      </c>
      <c r="BR15056">
        <v>1.41079085542282</v>
      </c>
      <c r="BS15056">
        <v>98634.2325780262</v>
      </c>
      <c r="BW15056" s="9">
        <v>15051</v>
      </c>
      <c r="BX15056">
        <f t="shared" si="784"/>
        <v>1</v>
      </c>
      <c r="BY15056">
        <f t="shared" si="785"/>
        <v>1</v>
      </c>
    </row>
    <row r="15057" spans="1:77">
      <c r="A15057" s="33">
        <v>15052</v>
      </c>
      <c r="BP15057">
        <v>0.811557326171533</v>
      </c>
      <c r="BQ15057">
        <v>12668.464278672</v>
      </c>
      <c r="BR15057">
        <v>1.38988258457104</v>
      </c>
      <c r="BS15057">
        <v>108664.125655138</v>
      </c>
      <c r="BW15057" s="9">
        <v>15052</v>
      </c>
      <c r="BX15057">
        <f t="shared" si="784"/>
        <v>1</v>
      </c>
      <c r="BY15057">
        <f t="shared" si="785"/>
        <v>1</v>
      </c>
    </row>
    <row r="15058" spans="1:77">
      <c r="A15058" s="33">
        <v>15053</v>
      </c>
      <c r="BP15058">
        <v>0.747052289828426</v>
      </c>
      <c r="BQ15058">
        <v>13746.9707124626</v>
      </c>
      <c r="BR15058">
        <v>1.28046301083935</v>
      </c>
      <c r="BS15058">
        <v>107044.872840285</v>
      </c>
      <c r="BW15058" s="9">
        <v>15053</v>
      </c>
      <c r="BX15058">
        <f t="shared" si="784"/>
        <v>1</v>
      </c>
      <c r="BY15058">
        <f t="shared" si="785"/>
        <v>1</v>
      </c>
    </row>
    <row r="15059" spans="1:77">
      <c r="A15059" s="33">
        <v>15054</v>
      </c>
      <c r="BP15059">
        <v>0.785044396440308</v>
      </c>
      <c r="BQ15059">
        <v>13211.7301517174</v>
      </c>
      <c r="BR15059">
        <v>1.3301852470313</v>
      </c>
      <c r="BS15059">
        <v>107643.025777279</v>
      </c>
      <c r="BW15059" s="9">
        <v>15054</v>
      </c>
      <c r="BX15059">
        <f t="shared" si="784"/>
        <v>1</v>
      </c>
      <c r="BY15059">
        <f t="shared" si="785"/>
        <v>1</v>
      </c>
    </row>
    <row r="15060" spans="1:77">
      <c r="A15060" s="33">
        <v>15055</v>
      </c>
      <c r="BP15060">
        <v>0.812910025852367</v>
      </c>
      <c r="BQ15060">
        <v>15197.3749542599</v>
      </c>
      <c r="BR15060">
        <v>1.37944200254811</v>
      </c>
      <c r="BS15060">
        <v>88538.2676447477</v>
      </c>
      <c r="BW15060" s="9">
        <v>15055</v>
      </c>
      <c r="BX15060">
        <f t="shared" si="784"/>
        <v>1</v>
      </c>
      <c r="BY15060">
        <f t="shared" si="785"/>
        <v>1</v>
      </c>
    </row>
    <row r="15061" spans="1:77">
      <c r="A15061" s="33">
        <v>15056</v>
      </c>
      <c r="BP15061">
        <v>0.78643615712028</v>
      </c>
      <c r="BQ15061">
        <v>15372.5683816317</v>
      </c>
      <c r="BR15061">
        <v>1.36056521431084</v>
      </c>
      <c r="BS15061">
        <v>91734.3383919163</v>
      </c>
      <c r="BW15061" s="9">
        <v>15056</v>
      </c>
      <c r="BX15061">
        <f t="shared" si="784"/>
        <v>1</v>
      </c>
      <c r="BY15061">
        <f t="shared" si="785"/>
        <v>1</v>
      </c>
    </row>
    <row r="15062" spans="1:77">
      <c r="A15062" s="33">
        <v>15057</v>
      </c>
      <c r="BP15062">
        <v>0.783934522589871</v>
      </c>
      <c r="BQ15062">
        <v>13911.1822111013</v>
      </c>
      <c r="BR15062">
        <v>1.32963350935151</v>
      </c>
      <c r="BS15062">
        <v>107387.597296269</v>
      </c>
      <c r="BW15062" s="9">
        <v>15057</v>
      </c>
      <c r="BX15062">
        <f t="shared" si="784"/>
        <v>1</v>
      </c>
      <c r="BY15062">
        <f t="shared" si="785"/>
        <v>1</v>
      </c>
    </row>
    <row r="15063" spans="1:77">
      <c r="A15063" s="33">
        <v>15058</v>
      </c>
      <c r="BP15063">
        <v>0.810877497794716</v>
      </c>
      <c r="BQ15063">
        <v>19934.8405774289</v>
      </c>
      <c r="BR15063">
        <v>1.42402420144097</v>
      </c>
      <c r="BS15063">
        <v>95944.5744529091</v>
      </c>
      <c r="BW15063" s="9">
        <v>15058</v>
      </c>
      <c r="BX15063">
        <f t="shared" si="784"/>
        <v>1</v>
      </c>
      <c r="BY15063">
        <f t="shared" si="785"/>
        <v>1</v>
      </c>
    </row>
    <row r="15064" spans="1:77">
      <c r="A15064" s="33">
        <v>15059</v>
      </c>
      <c r="BP15064">
        <v>0.811506872094858</v>
      </c>
      <c r="BQ15064">
        <v>11207.8377967338</v>
      </c>
      <c r="BR15064">
        <v>1.40029974545757</v>
      </c>
      <c r="BS15064">
        <v>83377.2109514465</v>
      </c>
      <c r="BW15064" s="9">
        <v>15059</v>
      </c>
      <c r="BX15064">
        <f t="shared" si="784"/>
        <v>1</v>
      </c>
      <c r="BY15064">
        <f t="shared" si="785"/>
        <v>1</v>
      </c>
    </row>
    <row r="15065" spans="1:77">
      <c r="A15065" s="33">
        <v>15060</v>
      </c>
      <c r="BP15065">
        <v>0.852713372340956</v>
      </c>
      <c r="BQ15065">
        <v>15533.4114852014</v>
      </c>
      <c r="BR15065">
        <v>1.48622530395207</v>
      </c>
      <c r="BS15065">
        <v>114085.374722465</v>
      </c>
      <c r="BW15065" s="9">
        <v>15060</v>
      </c>
      <c r="BX15065">
        <f t="shared" si="784"/>
        <v>1</v>
      </c>
      <c r="BY15065">
        <f t="shared" si="785"/>
        <v>1</v>
      </c>
    </row>
    <row r="15066" spans="1:77">
      <c r="A15066" s="33">
        <v>15061</v>
      </c>
      <c r="BP15066">
        <v>0.803042409992339</v>
      </c>
      <c r="BQ15066">
        <v>17065.7421586691</v>
      </c>
      <c r="BR15066">
        <v>1.35229664069833</v>
      </c>
      <c r="BS15066">
        <v>88485.0524590468</v>
      </c>
      <c r="BW15066" s="9">
        <v>15061</v>
      </c>
      <c r="BX15066">
        <f t="shared" si="784"/>
        <v>1</v>
      </c>
      <c r="BY15066">
        <f t="shared" si="785"/>
        <v>1</v>
      </c>
    </row>
    <row r="15067" spans="1:77">
      <c r="A15067" s="33">
        <v>15062</v>
      </c>
      <c r="BP15067">
        <v>0.807127401833908</v>
      </c>
      <c r="BQ15067">
        <v>11903.9265983612</v>
      </c>
      <c r="BR15067">
        <v>1.38632339015453</v>
      </c>
      <c r="BS15067">
        <v>82917.1813687684</v>
      </c>
      <c r="BW15067" s="9">
        <v>15062</v>
      </c>
      <c r="BX15067">
        <f t="shared" si="784"/>
        <v>1</v>
      </c>
      <c r="BY15067">
        <f t="shared" si="785"/>
        <v>1</v>
      </c>
    </row>
    <row r="15068" spans="1:77">
      <c r="A15068" s="33">
        <v>15063</v>
      </c>
      <c r="BP15068">
        <v>0.738502385661952</v>
      </c>
      <c r="BQ15068">
        <v>13893.7816621144</v>
      </c>
      <c r="BR15068">
        <v>1.27041331323054</v>
      </c>
      <c r="BS15068">
        <v>88627.9801049759</v>
      </c>
      <c r="BW15068" s="9">
        <v>15063</v>
      </c>
      <c r="BX15068">
        <f t="shared" si="784"/>
        <v>1</v>
      </c>
      <c r="BY15068">
        <f t="shared" si="785"/>
        <v>1</v>
      </c>
    </row>
    <row r="15069" spans="1:77">
      <c r="A15069" s="33">
        <v>15064</v>
      </c>
      <c r="BP15069">
        <v>0.820179833986948</v>
      </c>
      <c r="BQ15069">
        <v>14914.4749161992</v>
      </c>
      <c r="BR15069">
        <v>1.43557897829895</v>
      </c>
      <c r="BS15069">
        <v>112457.917766584</v>
      </c>
      <c r="BW15069" s="9">
        <v>15064</v>
      </c>
      <c r="BX15069">
        <f t="shared" si="784"/>
        <v>1</v>
      </c>
      <c r="BY15069">
        <f t="shared" si="785"/>
        <v>1</v>
      </c>
    </row>
    <row r="15070" spans="1:77">
      <c r="A15070" s="33">
        <v>15065</v>
      </c>
      <c r="BP15070">
        <v>0.832291590154792</v>
      </c>
      <c r="BQ15070">
        <v>13422.2627817991</v>
      </c>
      <c r="BR15070">
        <v>1.41935766150338</v>
      </c>
      <c r="BS15070">
        <v>85452.8880342031</v>
      </c>
      <c r="BW15070" s="9">
        <v>15065</v>
      </c>
      <c r="BX15070">
        <f t="shared" si="784"/>
        <v>1</v>
      </c>
      <c r="BY15070">
        <f t="shared" si="785"/>
        <v>1</v>
      </c>
    </row>
    <row r="15071" spans="1:77">
      <c r="A15071" s="33">
        <v>15066</v>
      </c>
      <c r="BP15071">
        <v>0.79804973466412</v>
      </c>
      <c r="BQ15071">
        <v>13951.5717406038</v>
      </c>
      <c r="BR15071">
        <v>1.36071226090612</v>
      </c>
      <c r="BS15071">
        <v>88504.5649760417</v>
      </c>
      <c r="BW15071" s="9">
        <v>15066</v>
      </c>
      <c r="BX15071">
        <f t="shared" si="784"/>
        <v>1</v>
      </c>
      <c r="BY15071">
        <f t="shared" si="785"/>
        <v>1</v>
      </c>
    </row>
    <row r="15072" spans="1:77">
      <c r="A15072" s="33">
        <v>15067</v>
      </c>
      <c r="BP15072">
        <v>0.823886909566484</v>
      </c>
      <c r="BQ15072">
        <v>11364.1296618576</v>
      </c>
      <c r="BR15072">
        <v>1.41926405820534</v>
      </c>
      <c r="BS15072">
        <v>85145.8282630822</v>
      </c>
      <c r="BW15072" s="9">
        <v>15067</v>
      </c>
      <c r="BX15072">
        <f t="shared" si="784"/>
        <v>1</v>
      </c>
      <c r="BY15072">
        <f t="shared" si="785"/>
        <v>1</v>
      </c>
    </row>
    <row r="15073" spans="1:77">
      <c r="A15073" s="33">
        <v>15068</v>
      </c>
      <c r="BP15073">
        <v>0.816867508476464</v>
      </c>
      <c r="BQ15073">
        <v>11700.1447854928</v>
      </c>
      <c r="BR15073">
        <v>1.4259582138745</v>
      </c>
      <c r="BS15073">
        <v>87801.41615813</v>
      </c>
      <c r="BW15073" s="9">
        <v>15068</v>
      </c>
      <c r="BX15073">
        <f t="shared" si="784"/>
        <v>1</v>
      </c>
      <c r="BY15073">
        <f t="shared" si="785"/>
        <v>1</v>
      </c>
    </row>
    <row r="15074" spans="1:77">
      <c r="A15074" s="33">
        <v>15069</v>
      </c>
      <c r="BP15074">
        <v>0.816504409975301</v>
      </c>
      <c r="BQ15074">
        <v>13973.5855482935</v>
      </c>
      <c r="BR15074">
        <v>1.43553505335088</v>
      </c>
      <c r="BS15074">
        <v>89404.1176452224</v>
      </c>
      <c r="BW15074" s="9">
        <v>15069</v>
      </c>
      <c r="BX15074">
        <f t="shared" si="784"/>
        <v>1</v>
      </c>
      <c r="BY15074">
        <f t="shared" si="785"/>
        <v>1</v>
      </c>
    </row>
    <row r="15075" spans="1:77">
      <c r="A15075" s="33">
        <v>15070</v>
      </c>
      <c r="BP15075">
        <v>0.811860453890832</v>
      </c>
      <c r="BQ15075">
        <v>17910.0325653916</v>
      </c>
      <c r="BR15075">
        <v>1.40802003462301</v>
      </c>
      <c r="BS15075">
        <v>93689.3459760565</v>
      </c>
      <c r="BW15075" s="9">
        <v>15070</v>
      </c>
      <c r="BX15075">
        <f t="shared" si="784"/>
        <v>1</v>
      </c>
      <c r="BY15075">
        <f t="shared" si="785"/>
        <v>1</v>
      </c>
    </row>
    <row r="15076" spans="1:77">
      <c r="A15076" s="33">
        <v>15071</v>
      </c>
      <c r="BP15076">
        <v>0.801991851844337</v>
      </c>
      <c r="BQ15076">
        <v>15324.2267952609</v>
      </c>
      <c r="BR15076">
        <v>1.38096521942355</v>
      </c>
      <c r="BS15076">
        <v>107610.541875433</v>
      </c>
      <c r="BW15076" s="9">
        <v>15071</v>
      </c>
      <c r="BX15076">
        <f t="shared" si="784"/>
        <v>1</v>
      </c>
      <c r="BY15076">
        <f t="shared" si="785"/>
        <v>1</v>
      </c>
    </row>
    <row r="15077" spans="1:77">
      <c r="A15077" s="33">
        <v>15072</v>
      </c>
      <c r="BP15077">
        <v>0.837717431836072</v>
      </c>
      <c r="BQ15077">
        <v>15121.5126275934</v>
      </c>
      <c r="BR15077">
        <v>1.44782160202862</v>
      </c>
      <c r="BS15077">
        <v>111021.980614765</v>
      </c>
      <c r="BW15077" s="9">
        <v>15072</v>
      </c>
      <c r="BX15077">
        <f t="shared" si="784"/>
        <v>1</v>
      </c>
      <c r="BY15077">
        <f t="shared" si="785"/>
        <v>1</v>
      </c>
    </row>
    <row r="15078" spans="1:77">
      <c r="A15078" s="33">
        <v>15073</v>
      </c>
      <c r="BP15078">
        <v>0.780195642858023</v>
      </c>
      <c r="BQ15078">
        <v>17320.2253062223</v>
      </c>
      <c r="BR15078">
        <v>1.35052774092732</v>
      </c>
      <c r="BS15078">
        <v>88616.745719295</v>
      </c>
      <c r="BW15078" s="9">
        <v>15073</v>
      </c>
      <c r="BX15078">
        <f t="shared" si="784"/>
        <v>1</v>
      </c>
      <c r="BY15078">
        <f t="shared" si="785"/>
        <v>1</v>
      </c>
    </row>
    <row r="15079" spans="1:77">
      <c r="A15079" s="33">
        <v>15074</v>
      </c>
      <c r="BP15079">
        <v>0.798720663063957</v>
      </c>
      <c r="BQ15079">
        <v>11549.1826477624</v>
      </c>
      <c r="BR15079">
        <v>1.34824119166525</v>
      </c>
      <c r="BS15079">
        <v>82921.2446046611</v>
      </c>
      <c r="BW15079" s="9">
        <v>15074</v>
      </c>
      <c r="BX15079">
        <f t="shared" si="784"/>
        <v>1</v>
      </c>
      <c r="BY15079">
        <f t="shared" si="785"/>
        <v>1</v>
      </c>
    </row>
    <row r="15080" spans="1:77">
      <c r="A15080" s="33">
        <v>15075</v>
      </c>
      <c r="BP15080">
        <v>0.792734921293582</v>
      </c>
      <c r="BQ15080">
        <v>9775.70037031759</v>
      </c>
      <c r="BR15080">
        <v>1.36963453277541</v>
      </c>
      <c r="BS15080">
        <v>81042.9171524888</v>
      </c>
      <c r="BW15080" s="9">
        <v>15075</v>
      </c>
      <c r="BX15080">
        <f t="shared" si="784"/>
        <v>1</v>
      </c>
      <c r="BY15080">
        <f t="shared" si="785"/>
        <v>1</v>
      </c>
    </row>
    <row r="15081" spans="1:77">
      <c r="A15081" s="33">
        <v>15076</v>
      </c>
      <c r="BP15081">
        <v>0.829247674557045</v>
      </c>
      <c r="BQ15081">
        <v>13724.0023202463</v>
      </c>
      <c r="BR15081">
        <v>1.42592607001634</v>
      </c>
      <c r="BS15081">
        <v>87290.5261164212</v>
      </c>
      <c r="BW15081" s="9">
        <v>15076</v>
      </c>
      <c r="BX15081">
        <f t="shared" si="784"/>
        <v>1</v>
      </c>
      <c r="BY15081">
        <f t="shared" si="785"/>
        <v>1</v>
      </c>
    </row>
    <row r="15082" spans="1:77">
      <c r="A15082" s="33">
        <v>15077</v>
      </c>
      <c r="BP15082">
        <v>0.807921154877563</v>
      </c>
      <c r="BQ15082">
        <v>15682.2029605822</v>
      </c>
      <c r="BR15082">
        <v>1.40885813726051</v>
      </c>
      <c r="BS15082">
        <v>112138.074670543</v>
      </c>
      <c r="BW15082" s="9">
        <v>15077</v>
      </c>
      <c r="BX15082">
        <f t="shared" si="784"/>
        <v>1</v>
      </c>
      <c r="BY15082">
        <f t="shared" si="785"/>
        <v>1</v>
      </c>
    </row>
    <row r="15083" spans="1:77">
      <c r="A15083" s="33">
        <v>15078</v>
      </c>
      <c r="BP15083">
        <v>0.829219141452533</v>
      </c>
      <c r="BQ15083">
        <v>12576.0564889875</v>
      </c>
      <c r="BR15083">
        <v>1.38335614165208</v>
      </c>
      <c r="BS15083">
        <v>106787.768826271</v>
      </c>
      <c r="BW15083" s="9">
        <v>15078</v>
      </c>
      <c r="BX15083">
        <f t="shared" si="784"/>
        <v>1</v>
      </c>
      <c r="BY15083">
        <f t="shared" si="785"/>
        <v>1</v>
      </c>
    </row>
    <row r="15084" spans="1:77">
      <c r="A15084" s="33">
        <v>15079</v>
      </c>
      <c r="BP15084">
        <v>0.730963085240533</v>
      </c>
      <c r="BQ15084">
        <v>11146.640357526</v>
      </c>
      <c r="BR15084">
        <v>1.25620415052198</v>
      </c>
      <c r="BS15084">
        <v>83320.409939617</v>
      </c>
      <c r="BW15084" s="9">
        <v>15079</v>
      </c>
      <c r="BX15084">
        <f t="shared" si="784"/>
        <v>1</v>
      </c>
      <c r="BY15084">
        <f t="shared" si="785"/>
        <v>1</v>
      </c>
    </row>
    <row r="15085" spans="1:77">
      <c r="A15085" s="33">
        <v>15080</v>
      </c>
      <c r="BP15085">
        <v>0.768930864527544</v>
      </c>
      <c r="BQ15085">
        <v>19983.4982478449</v>
      </c>
      <c r="BR15085">
        <v>1.3407393682556</v>
      </c>
      <c r="BS15085">
        <v>119993.329704226</v>
      </c>
      <c r="BW15085" s="9">
        <v>15080</v>
      </c>
      <c r="BX15085">
        <f t="shared" si="784"/>
        <v>1</v>
      </c>
      <c r="BY15085">
        <f t="shared" si="785"/>
        <v>1</v>
      </c>
    </row>
    <row r="15086" spans="1:77">
      <c r="A15086" s="33">
        <v>15081</v>
      </c>
      <c r="BP15086">
        <v>0.804554737287012</v>
      </c>
      <c r="BQ15086">
        <v>14471.0572030628</v>
      </c>
      <c r="BR15086">
        <v>1.38974744010354</v>
      </c>
      <c r="BS15086">
        <v>88187.6935341061</v>
      </c>
      <c r="BW15086" s="9">
        <v>15081</v>
      </c>
      <c r="BX15086">
        <f t="shared" si="784"/>
        <v>1</v>
      </c>
      <c r="BY15086">
        <f t="shared" si="785"/>
        <v>1</v>
      </c>
    </row>
    <row r="15087" spans="1:77">
      <c r="A15087" s="33">
        <v>15082</v>
      </c>
      <c r="BP15087">
        <v>0.850280819722999</v>
      </c>
      <c r="BQ15087">
        <v>12104.3205632686</v>
      </c>
      <c r="BR15087">
        <v>1.47125249172611</v>
      </c>
      <c r="BS15087">
        <v>103686.446824351</v>
      </c>
      <c r="BW15087" s="9">
        <v>15082</v>
      </c>
      <c r="BX15087">
        <f t="shared" si="784"/>
        <v>1</v>
      </c>
      <c r="BY15087">
        <f t="shared" si="785"/>
        <v>1</v>
      </c>
    </row>
    <row r="15088" spans="1:77">
      <c r="A15088" s="33">
        <v>15083</v>
      </c>
      <c r="BP15088">
        <v>0.822759124654638</v>
      </c>
      <c r="BQ15088">
        <v>16675.5072840622</v>
      </c>
      <c r="BR15088">
        <v>1.41973993859066</v>
      </c>
      <c r="BS15088">
        <v>112866.708746724</v>
      </c>
      <c r="BW15088" s="9">
        <v>15083</v>
      </c>
      <c r="BX15088">
        <f t="shared" si="784"/>
        <v>1</v>
      </c>
      <c r="BY15088">
        <f t="shared" si="785"/>
        <v>1</v>
      </c>
    </row>
    <row r="15089" spans="1:77">
      <c r="A15089" s="33">
        <v>15084</v>
      </c>
      <c r="BP15089">
        <v>0.831694626950587</v>
      </c>
      <c r="BQ15089">
        <v>14938.522357514</v>
      </c>
      <c r="BR15089">
        <v>1.43916476192958</v>
      </c>
      <c r="BS15089">
        <v>91667.0982782212</v>
      </c>
      <c r="BW15089" s="9">
        <v>15084</v>
      </c>
      <c r="BX15089">
        <f t="shared" si="784"/>
        <v>1</v>
      </c>
      <c r="BY15089">
        <f t="shared" si="785"/>
        <v>1</v>
      </c>
    </row>
    <row r="15090" spans="1:77">
      <c r="A15090" s="33">
        <v>15085</v>
      </c>
      <c r="BP15090">
        <v>0.815105209359957</v>
      </c>
      <c r="BQ15090">
        <v>17544.9640600009</v>
      </c>
      <c r="BR15090">
        <v>1.37743101851088</v>
      </c>
      <c r="BS15090">
        <v>112367.874194144</v>
      </c>
      <c r="BW15090" s="9">
        <v>15085</v>
      </c>
      <c r="BX15090">
        <f t="shared" si="784"/>
        <v>1</v>
      </c>
      <c r="BY15090">
        <f t="shared" si="785"/>
        <v>1</v>
      </c>
    </row>
    <row r="15091" spans="1:77">
      <c r="A15091" s="33">
        <v>15086</v>
      </c>
      <c r="BP15091">
        <v>0.798311568135411</v>
      </c>
      <c r="BQ15091">
        <v>16995.1658725518</v>
      </c>
      <c r="BR15091">
        <v>1.38703362440246</v>
      </c>
      <c r="BS15091">
        <v>95069.63431075</v>
      </c>
      <c r="BW15091" s="9">
        <v>15086</v>
      </c>
      <c r="BX15091">
        <f t="shared" si="784"/>
        <v>1</v>
      </c>
      <c r="BY15091">
        <f t="shared" si="785"/>
        <v>1</v>
      </c>
    </row>
    <row r="15092" spans="1:77">
      <c r="A15092" s="33">
        <v>15087</v>
      </c>
      <c r="BP15092">
        <v>0.826752222733011</v>
      </c>
      <c r="BQ15092">
        <v>17463.313332042</v>
      </c>
      <c r="BR15092">
        <v>1.42282108623018</v>
      </c>
      <c r="BS15092">
        <v>113730.986541777</v>
      </c>
      <c r="BW15092" s="9">
        <v>15087</v>
      </c>
      <c r="BX15092">
        <f t="shared" si="784"/>
        <v>1</v>
      </c>
      <c r="BY15092">
        <f t="shared" si="785"/>
        <v>1</v>
      </c>
    </row>
    <row r="15093" spans="1:77">
      <c r="A15093" s="33">
        <v>15088</v>
      </c>
      <c r="BP15093">
        <v>0.791814539469323</v>
      </c>
      <c r="BQ15093">
        <v>17780.6038440465</v>
      </c>
      <c r="BR15093">
        <v>1.33659466968352</v>
      </c>
      <c r="BS15093">
        <v>89933.0630124626</v>
      </c>
      <c r="BW15093" s="9">
        <v>15088</v>
      </c>
      <c r="BX15093">
        <f t="shared" si="784"/>
        <v>1</v>
      </c>
      <c r="BY15093">
        <f t="shared" si="785"/>
        <v>1</v>
      </c>
    </row>
    <row r="15094" spans="1:77">
      <c r="A15094" s="33">
        <v>15089</v>
      </c>
      <c r="BP15094">
        <v>0.825965397502586</v>
      </c>
      <c r="BQ15094">
        <v>13555.5991869311</v>
      </c>
      <c r="BR15094">
        <v>1.40748970672745</v>
      </c>
      <c r="BS15094">
        <v>86481.7506779524</v>
      </c>
      <c r="BW15094" s="9">
        <v>15089</v>
      </c>
      <c r="BX15094">
        <f t="shared" si="784"/>
        <v>1</v>
      </c>
      <c r="BY15094">
        <f t="shared" si="785"/>
        <v>1</v>
      </c>
    </row>
    <row r="15095" spans="1:77">
      <c r="A15095" s="33">
        <v>15090</v>
      </c>
      <c r="BP15095">
        <v>0.83423589670662</v>
      </c>
      <c r="BQ15095">
        <v>16279.5631561072</v>
      </c>
      <c r="BR15095">
        <v>1.41711624716025</v>
      </c>
      <c r="BS15095">
        <v>90618.5931861975</v>
      </c>
      <c r="BW15095" s="9">
        <v>15090</v>
      </c>
      <c r="BX15095">
        <f t="shared" si="784"/>
        <v>1</v>
      </c>
      <c r="BY15095">
        <f t="shared" si="785"/>
        <v>1</v>
      </c>
    </row>
    <row r="15096" spans="1:77">
      <c r="A15096" s="33">
        <v>15091</v>
      </c>
      <c r="BP15096">
        <v>0.867138689978976</v>
      </c>
      <c r="BQ15096">
        <v>10640.5535117067</v>
      </c>
      <c r="BR15096">
        <v>1.4912596337043</v>
      </c>
      <c r="BS15096">
        <v>81418.8786905135</v>
      </c>
      <c r="BW15096" s="9">
        <v>15091</v>
      </c>
      <c r="BX15096">
        <f t="shared" si="784"/>
        <v>1</v>
      </c>
      <c r="BY15096">
        <f t="shared" si="785"/>
        <v>1</v>
      </c>
    </row>
    <row r="15097" spans="1:77">
      <c r="A15097" s="33">
        <v>15092</v>
      </c>
      <c r="BP15097">
        <v>0.786060753027738</v>
      </c>
      <c r="BQ15097">
        <v>15830.5464295167</v>
      </c>
      <c r="BR15097">
        <v>1.35140906789142</v>
      </c>
      <c r="BS15097">
        <v>90985.1720006161</v>
      </c>
      <c r="BW15097" s="9">
        <v>15092</v>
      </c>
      <c r="BX15097">
        <f t="shared" si="784"/>
        <v>1</v>
      </c>
      <c r="BY15097">
        <f t="shared" si="785"/>
        <v>1</v>
      </c>
    </row>
    <row r="15098" spans="1:77">
      <c r="A15098" s="33">
        <v>15093</v>
      </c>
      <c r="BP15098">
        <v>0.803289754072086</v>
      </c>
      <c r="BQ15098">
        <v>16643.5059266629</v>
      </c>
      <c r="BR15098">
        <v>1.36495257340605</v>
      </c>
      <c r="BS15098">
        <v>91558.5015856429</v>
      </c>
      <c r="BW15098" s="9">
        <v>15093</v>
      </c>
      <c r="BX15098">
        <f t="shared" si="784"/>
        <v>1</v>
      </c>
      <c r="BY15098">
        <f t="shared" si="785"/>
        <v>1</v>
      </c>
    </row>
    <row r="15099" spans="1:77">
      <c r="A15099" s="33">
        <v>15094</v>
      </c>
      <c r="BP15099">
        <v>0.822814949156781</v>
      </c>
      <c r="BQ15099">
        <v>13060.9203043836</v>
      </c>
      <c r="BR15099">
        <v>1.42722602320238</v>
      </c>
      <c r="BS15099">
        <v>86134.2044244434</v>
      </c>
      <c r="BW15099" s="9">
        <v>15094</v>
      </c>
      <c r="BX15099">
        <f t="shared" si="784"/>
        <v>1</v>
      </c>
      <c r="BY15099">
        <f t="shared" si="785"/>
        <v>1</v>
      </c>
    </row>
    <row r="15100" spans="1:77">
      <c r="A15100" s="33">
        <v>15095</v>
      </c>
      <c r="BP15100">
        <v>0.767315706449562</v>
      </c>
      <c r="BQ15100">
        <v>16100.8315800982</v>
      </c>
      <c r="BR15100">
        <v>1.32941801636813</v>
      </c>
      <c r="BS15100">
        <v>92535.7439044495</v>
      </c>
      <c r="BW15100" s="9">
        <v>15095</v>
      </c>
      <c r="BX15100">
        <f t="shared" si="784"/>
        <v>1</v>
      </c>
      <c r="BY15100">
        <f t="shared" si="785"/>
        <v>1</v>
      </c>
    </row>
    <row r="15101" spans="1:77">
      <c r="A15101" s="33">
        <v>15096</v>
      </c>
      <c r="BP15101">
        <v>0.794856072041868</v>
      </c>
      <c r="BQ15101">
        <v>16940.658832897</v>
      </c>
      <c r="BR15101">
        <v>1.35613656822003</v>
      </c>
      <c r="BS15101">
        <v>112649.14085177</v>
      </c>
      <c r="BW15101" s="9">
        <v>15096</v>
      </c>
      <c r="BX15101">
        <f t="shared" si="784"/>
        <v>1</v>
      </c>
      <c r="BY15101">
        <f t="shared" si="785"/>
        <v>1</v>
      </c>
    </row>
    <row r="15102" spans="1:77">
      <c r="A15102" s="33">
        <v>15097</v>
      </c>
      <c r="BP15102">
        <v>0.828102147005727</v>
      </c>
      <c r="BQ15102">
        <v>12555.9050841304</v>
      </c>
      <c r="BR15102">
        <v>1.41521570388902</v>
      </c>
      <c r="BS15102">
        <v>84442.2325188911</v>
      </c>
      <c r="BW15102" s="9">
        <v>15097</v>
      </c>
      <c r="BX15102">
        <f t="shared" si="784"/>
        <v>1</v>
      </c>
      <c r="BY15102">
        <f t="shared" si="785"/>
        <v>1</v>
      </c>
    </row>
    <row r="15103" spans="1:77">
      <c r="A15103" s="33">
        <v>15098</v>
      </c>
      <c r="BP15103">
        <v>0.802746077928729</v>
      </c>
      <c r="BQ15103">
        <v>18263.1043857796</v>
      </c>
      <c r="BR15103">
        <v>1.39539928232253</v>
      </c>
      <c r="BS15103">
        <v>96080.3525169992</v>
      </c>
      <c r="BW15103" s="9">
        <v>15098</v>
      </c>
      <c r="BX15103">
        <f t="shared" si="784"/>
        <v>1</v>
      </c>
      <c r="BY15103">
        <f t="shared" si="785"/>
        <v>1</v>
      </c>
    </row>
    <row r="15104" spans="1:77">
      <c r="A15104" s="33">
        <v>15099</v>
      </c>
      <c r="BP15104">
        <v>0.824093072322179</v>
      </c>
      <c r="BQ15104">
        <v>16505.6541668376</v>
      </c>
      <c r="BR15104">
        <v>1.41908428813829</v>
      </c>
      <c r="BS15104">
        <v>90888.6902729869</v>
      </c>
      <c r="BW15104" s="9">
        <v>15099</v>
      </c>
      <c r="BX15104">
        <f t="shared" si="784"/>
        <v>1</v>
      </c>
      <c r="BY15104">
        <f t="shared" si="785"/>
        <v>1</v>
      </c>
    </row>
    <row r="15105" spans="1:77">
      <c r="A15105" s="33">
        <v>15100</v>
      </c>
      <c r="BP15105">
        <v>0.803305382113793</v>
      </c>
      <c r="BQ15105">
        <v>11590.9938093422</v>
      </c>
      <c r="BR15105">
        <v>1.36655474193686</v>
      </c>
      <c r="BS15105">
        <v>105443.468280518</v>
      </c>
      <c r="BW15105" s="9">
        <v>15100</v>
      </c>
      <c r="BX15105">
        <f t="shared" si="784"/>
        <v>1</v>
      </c>
      <c r="BY15105">
        <f t="shared" si="785"/>
        <v>1</v>
      </c>
    </row>
    <row r="15106" spans="1:77">
      <c r="A15106" s="33">
        <v>15101</v>
      </c>
      <c r="BP15106">
        <v>0.783806929474553</v>
      </c>
      <c r="BQ15106">
        <v>14139.169839357</v>
      </c>
      <c r="BR15106">
        <v>1.32290756169572</v>
      </c>
      <c r="BS15106">
        <v>88358.5256710119</v>
      </c>
      <c r="BW15106" s="9">
        <v>15101</v>
      </c>
      <c r="BX15106">
        <f t="shared" si="784"/>
        <v>1</v>
      </c>
      <c r="BY15106">
        <f t="shared" si="785"/>
        <v>1</v>
      </c>
    </row>
    <row r="15107" spans="1:77">
      <c r="A15107" s="33">
        <v>15102</v>
      </c>
      <c r="BP15107">
        <v>0.828159301710667</v>
      </c>
      <c r="BQ15107">
        <v>15242.9623114582</v>
      </c>
      <c r="BR15107">
        <v>1.42238160449795</v>
      </c>
      <c r="BS15107">
        <v>90673.1868786766</v>
      </c>
      <c r="BW15107" s="9">
        <v>15102</v>
      </c>
      <c r="BX15107">
        <f t="shared" si="784"/>
        <v>1</v>
      </c>
      <c r="BY15107">
        <f t="shared" si="785"/>
        <v>1</v>
      </c>
    </row>
    <row r="15108" spans="1:77">
      <c r="A15108" s="33">
        <v>15103</v>
      </c>
      <c r="BP15108">
        <v>0.797705985028745</v>
      </c>
      <c r="BQ15108">
        <v>13804.0655799066</v>
      </c>
      <c r="BR15108">
        <v>1.39462189279214</v>
      </c>
      <c r="BS15108">
        <v>87589.4019115162</v>
      </c>
      <c r="BW15108" s="9">
        <v>15103</v>
      </c>
      <c r="BX15108">
        <f t="shared" si="784"/>
        <v>1</v>
      </c>
      <c r="BY15108">
        <f t="shared" si="785"/>
        <v>1</v>
      </c>
    </row>
    <row r="15109" spans="1:77">
      <c r="A15109" s="33">
        <v>15104</v>
      </c>
      <c r="BP15109">
        <v>0.868923977002526</v>
      </c>
      <c r="BQ15109">
        <v>16481.1657511483</v>
      </c>
      <c r="BR15109">
        <v>1.50207603098127</v>
      </c>
      <c r="BS15109">
        <v>87708.6631598684</v>
      </c>
      <c r="BW15109" s="9">
        <v>15104</v>
      </c>
      <c r="BX15109">
        <f t="shared" si="784"/>
        <v>1</v>
      </c>
      <c r="BY15109">
        <f t="shared" si="785"/>
        <v>1</v>
      </c>
    </row>
    <row r="15110" spans="1:77">
      <c r="A15110" s="33">
        <v>15105</v>
      </c>
      <c r="BP15110">
        <v>0.825755628536812</v>
      </c>
      <c r="BQ15110">
        <v>16602.6996308256</v>
      </c>
      <c r="BR15110">
        <v>1.41604563733519</v>
      </c>
      <c r="BS15110">
        <v>91709.1548072117</v>
      </c>
      <c r="BW15110" s="9">
        <v>15105</v>
      </c>
      <c r="BX15110">
        <f t="shared" si="784"/>
        <v>1</v>
      </c>
      <c r="BY15110">
        <f t="shared" si="785"/>
        <v>1</v>
      </c>
    </row>
    <row r="15111" spans="1:77">
      <c r="A15111" s="33">
        <v>15106</v>
      </c>
      <c r="BP15111">
        <v>0.840414904729574</v>
      </c>
      <c r="BQ15111">
        <v>15987.1791914026</v>
      </c>
      <c r="BR15111">
        <v>1.4608851852015</v>
      </c>
      <c r="BS15111">
        <v>91614.1247892206</v>
      </c>
      <c r="BW15111" s="9">
        <v>15106</v>
      </c>
      <c r="BX15111">
        <f t="shared" ref="BX15111:BX15174" si="786">IF(BU15111=MAX($BU15111:$BV15111),1,0)</f>
        <v>1</v>
      </c>
      <c r="BY15111">
        <f t="shared" ref="BY15111:BY15174" si="787">IF(BV15111=MAX($BU15111:$BV15111),1,0)</f>
        <v>1</v>
      </c>
    </row>
    <row r="15112" spans="1:77">
      <c r="A15112" s="33">
        <v>15107</v>
      </c>
      <c r="BP15112">
        <v>0.829678515522635</v>
      </c>
      <c r="BQ15112">
        <v>11765.9163940981</v>
      </c>
      <c r="BR15112">
        <v>1.43215718955324</v>
      </c>
      <c r="BS15112">
        <v>108995.519920645</v>
      </c>
      <c r="BW15112" s="9">
        <v>15107</v>
      </c>
      <c r="BX15112">
        <f t="shared" si="786"/>
        <v>1</v>
      </c>
      <c r="BY15112">
        <f t="shared" si="787"/>
        <v>1</v>
      </c>
    </row>
    <row r="15113" spans="1:77">
      <c r="A15113" s="33">
        <v>15108</v>
      </c>
      <c r="BP15113">
        <v>0.816547518611021</v>
      </c>
      <c r="BQ15113">
        <v>12606.3624899625</v>
      </c>
      <c r="BR15113">
        <v>1.42025087388486</v>
      </c>
      <c r="BS15113">
        <v>86545.0742583927</v>
      </c>
      <c r="BW15113" s="9">
        <v>15108</v>
      </c>
      <c r="BX15113">
        <f t="shared" si="786"/>
        <v>1</v>
      </c>
      <c r="BY15113">
        <f t="shared" si="787"/>
        <v>1</v>
      </c>
    </row>
    <row r="15114" spans="1:77">
      <c r="A15114" s="33">
        <v>15109</v>
      </c>
      <c r="BP15114">
        <v>0.765358365531728</v>
      </c>
      <c r="BQ15114">
        <v>14163.5993640183</v>
      </c>
      <c r="BR15114">
        <v>1.29672900773505</v>
      </c>
      <c r="BS15114">
        <v>87305.450645947</v>
      </c>
      <c r="BW15114" s="9">
        <v>15109</v>
      </c>
      <c r="BX15114">
        <f t="shared" si="786"/>
        <v>1</v>
      </c>
      <c r="BY15114">
        <f t="shared" si="787"/>
        <v>1</v>
      </c>
    </row>
    <row r="15115" spans="1:77">
      <c r="A15115" s="33">
        <v>15110</v>
      </c>
      <c r="BP15115">
        <v>0.789152360778802</v>
      </c>
      <c r="BQ15115">
        <v>14519.9763812686</v>
      </c>
      <c r="BR15115">
        <v>1.37670471902881</v>
      </c>
      <c r="BS15115">
        <v>109102.94872113</v>
      </c>
      <c r="BW15115" s="9">
        <v>15110</v>
      </c>
      <c r="BX15115">
        <f t="shared" si="786"/>
        <v>1</v>
      </c>
      <c r="BY15115">
        <f t="shared" si="787"/>
        <v>1</v>
      </c>
    </row>
    <row r="15116" spans="1:77">
      <c r="A15116" s="33">
        <v>15111</v>
      </c>
      <c r="BP15116">
        <v>0.848682505092209</v>
      </c>
      <c r="BQ15116">
        <v>15178.5714884417</v>
      </c>
      <c r="BR15116">
        <v>1.47401920268497</v>
      </c>
      <c r="BS15116">
        <v>87303.9521817547</v>
      </c>
      <c r="BW15116" s="9">
        <v>15111</v>
      </c>
      <c r="BX15116">
        <f t="shared" si="786"/>
        <v>1</v>
      </c>
      <c r="BY15116">
        <f t="shared" si="787"/>
        <v>1</v>
      </c>
    </row>
    <row r="15117" spans="1:77">
      <c r="A15117" s="33">
        <v>15112</v>
      </c>
      <c r="BP15117">
        <v>0.837661300461957</v>
      </c>
      <c r="BQ15117">
        <v>15083.7850859964</v>
      </c>
      <c r="BR15117">
        <v>1.43646518230936</v>
      </c>
      <c r="BS15117">
        <v>112978.221690895</v>
      </c>
      <c r="BW15117" s="9">
        <v>15112</v>
      </c>
      <c r="BX15117">
        <f t="shared" si="786"/>
        <v>1</v>
      </c>
      <c r="BY15117">
        <f t="shared" si="787"/>
        <v>1</v>
      </c>
    </row>
    <row r="15118" spans="1:77">
      <c r="A15118" s="33">
        <v>15113</v>
      </c>
      <c r="BP15118">
        <v>0.839734951661328</v>
      </c>
      <c r="BQ15118">
        <v>16065.4568664036</v>
      </c>
      <c r="BR15118">
        <v>1.43964645456885</v>
      </c>
      <c r="BS15118">
        <v>88343.189309732</v>
      </c>
      <c r="BW15118" s="9">
        <v>15113</v>
      </c>
      <c r="BX15118">
        <f t="shared" si="786"/>
        <v>1</v>
      </c>
      <c r="BY15118">
        <f t="shared" si="787"/>
        <v>1</v>
      </c>
    </row>
    <row r="15119" spans="1:77">
      <c r="A15119" s="33">
        <v>15114</v>
      </c>
      <c r="BP15119">
        <v>0.858419800080038</v>
      </c>
      <c r="BQ15119">
        <v>12609.1138941474</v>
      </c>
      <c r="BR15119">
        <v>1.4952405235813</v>
      </c>
      <c r="BS15119">
        <v>85467.5316472347</v>
      </c>
      <c r="BW15119" s="9">
        <v>15114</v>
      </c>
      <c r="BX15119">
        <f t="shared" si="786"/>
        <v>1</v>
      </c>
      <c r="BY15119">
        <f t="shared" si="787"/>
        <v>1</v>
      </c>
    </row>
    <row r="15120" spans="1:77">
      <c r="A15120" s="33">
        <v>15115</v>
      </c>
      <c r="BP15120">
        <v>0.788386111659861</v>
      </c>
      <c r="BQ15120">
        <v>12402.1616246869</v>
      </c>
      <c r="BR15120">
        <v>1.35065025071811</v>
      </c>
      <c r="BS15120">
        <v>107294.892301732</v>
      </c>
      <c r="BW15120" s="9">
        <v>15115</v>
      </c>
      <c r="BX15120">
        <f t="shared" si="786"/>
        <v>1</v>
      </c>
      <c r="BY15120">
        <f t="shared" si="787"/>
        <v>1</v>
      </c>
    </row>
    <row r="15121" spans="1:77">
      <c r="A15121" s="33">
        <v>15116</v>
      </c>
      <c r="BP15121">
        <v>0.834037373592749</v>
      </c>
      <c r="BQ15121">
        <v>16231.2162423399</v>
      </c>
      <c r="BR15121">
        <v>1.4367174234933</v>
      </c>
      <c r="BS15121">
        <v>92615.0464009669</v>
      </c>
      <c r="BW15121" s="9">
        <v>15116</v>
      </c>
      <c r="BX15121">
        <f t="shared" si="786"/>
        <v>1</v>
      </c>
      <c r="BY15121">
        <f t="shared" si="787"/>
        <v>1</v>
      </c>
    </row>
    <row r="15122" spans="1:77">
      <c r="A15122" s="33">
        <v>15117</v>
      </c>
      <c r="BP15122">
        <v>0.811017363240628</v>
      </c>
      <c r="BQ15122">
        <v>16178.0141552864</v>
      </c>
      <c r="BR15122">
        <v>1.40570589341921</v>
      </c>
      <c r="BS15122">
        <v>91179.300149569</v>
      </c>
      <c r="BW15122" s="9">
        <v>15117</v>
      </c>
      <c r="BX15122">
        <f t="shared" si="786"/>
        <v>1</v>
      </c>
      <c r="BY15122">
        <f t="shared" si="787"/>
        <v>1</v>
      </c>
    </row>
    <row r="15123" spans="1:77">
      <c r="A15123" s="33">
        <v>15118</v>
      </c>
      <c r="BP15123">
        <v>0.773876990302267</v>
      </c>
      <c r="BQ15123">
        <v>14587.4842333061</v>
      </c>
      <c r="BR15123">
        <v>1.34573147690631</v>
      </c>
      <c r="BS15123">
        <v>110912.664743606</v>
      </c>
      <c r="BW15123" s="9">
        <v>15118</v>
      </c>
      <c r="BX15123">
        <f t="shared" si="786"/>
        <v>1</v>
      </c>
      <c r="BY15123">
        <f t="shared" si="787"/>
        <v>1</v>
      </c>
    </row>
    <row r="15124" spans="1:77">
      <c r="A15124" s="33">
        <v>15119</v>
      </c>
      <c r="BP15124">
        <v>0.782680426524975</v>
      </c>
      <c r="BQ15124">
        <v>17071.9556798509</v>
      </c>
      <c r="BR15124">
        <v>1.34553574078602</v>
      </c>
      <c r="BS15124">
        <v>92938.2693328677</v>
      </c>
      <c r="BW15124" s="9">
        <v>15119</v>
      </c>
      <c r="BX15124">
        <f t="shared" si="786"/>
        <v>1</v>
      </c>
      <c r="BY15124">
        <f t="shared" si="787"/>
        <v>1</v>
      </c>
    </row>
    <row r="15125" spans="1:77">
      <c r="A15125" s="33">
        <v>15120</v>
      </c>
      <c r="BP15125">
        <v>0.816774468584641</v>
      </c>
      <c r="BQ15125">
        <v>12311.6339862254</v>
      </c>
      <c r="BR15125">
        <v>1.41242444794076</v>
      </c>
      <c r="BS15125">
        <v>103845.574433247</v>
      </c>
      <c r="BW15125" s="9">
        <v>15120</v>
      </c>
      <c r="BX15125">
        <f t="shared" si="786"/>
        <v>1</v>
      </c>
      <c r="BY15125">
        <f t="shared" si="787"/>
        <v>1</v>
      </c>
    </row>
    <row r="15126" spans="1:77">
      <c r="A15126" s="33">
        <v>15121</v>
      </c>
      <c r="BP15126">
        <v>0.771569854406389</v>
      </c>
      <c r="BQ15126">
        <v>10873.9210936188</v>
      </c>
      <c r="BR15126">
        <v>1.30041424336683</v>
      </c>
      <c r="BS15126">
        <v>102173.41295902</v>
      </c>
      <c r="BW15126" s="9">
        <v>15121</v>
      </c>
      <c r="BX15126">
        <f t="shared" si="786"/>
        <v>1</v>
      </c>
      <c r="BY15126">
        <f t="shared" si="787"/>
        <v>1</v>
      </c>
    </row>
    <row r="15127" spans="1:77">
      <c r="A15127" s="33">
        <v>15122</v>
      </c>
      <c r="BP15127">
        <v>0.82459280488481</v>
      </c>
      <c r="BQ15127">
        <v>15910.1526999743</v>
      </c>
      <c r="BR15127">
        <v>1.38878669861357</v>
      </c>
      <c r="BS15127">
        <v>88744.068397327</v>
      </c>
      <c r="BW15127" s="9">
        <v>15122</v>
      </c>
      <c r="BX15127">
        <f t="shared" si="786"/>
        <v>1</v>
      </c>
      <c r="BY15127">
        <f t="shared" si="787"/>
        <v>1</v>
      </c>
    </row>
    <row r="15128" spans="1:77">
      <c r="A15128" s="33">
        <v>15123</v>
      </c>
      <c r="BP15128">
        <v>0.771196173879391</v>
      </c>
      <c r="BQ15128">
        <v>14001.7245349304</v>
      </c>
      <c r="BR15128">
        <v>1.33791044414325</v>
      </c>
      <c r="BS15128">
        <v>88571.0663756788</v>
      </c>
      <c r="BW15128" s="9">
        <v>15123</v>
      </c>
      <c r="BX15128">
        <f t="shared" si="786"/>
        <v>1</v>
      </c>
      <c r="BY15128">
        <f t="shared" si="787"/>
        <v>1</v>
      </c>
    </row>
    <row r="15129" spans="1:77">
      <c r="A15129" s="33">
        <v>15124</v>
      </c>
      <c r="BP15129">
        <v>0.822752638664944</v>
      </c>
      <c r="BQ15129">
        <v>15238.1436406488</v>
      </c>
      <c r="BR15129">
        <v>1.38558241261595</v>
      </c>
      <c r="BS15129">
        <v>88088.6632997</v>
      </c>
      <c r="BW15129" s="9">
        <v>15124</v>
      </c>
      <c r="BX15129">
        <f t="shared" si="786"/>
        <v>1</v>
      </c>
      <c r="BY15129">
        <f t="shared" si="787"/>
        <v>1</v>
      </c>
    </row>
    <row r="15130" spans="1:77">
      <c r="A15130" s="33">
        <v>15125</v>
      </c>
      <c r="BP15130">
        <v>0.788701145878797</v>
      </c>
      <c r="BQ15130">
        <v>11505.4327504111</v>
      </c>
      <c r="BR15130">
        <v>1.32245839047677</v>
      </c>
      <c r="BS15130">
        <v>84105.8514056508</v>
      </c>
      <c r="BW15130" s="9">
        <v>15125</v>
      </c>
      <c r="BX15130">
        <f t="shared" si="786"/>
        <v>1</v>
      </c>
      <c r="BY15130">
        <f t="shared" si="787"/>
        <v>1</v>
      </c>
    </row>
    <row r="15131" spans="1:77">
      <c r="A15131" s="33">
        <v>15126</v>
      </c>
      <c r="BP15131">
        <v>0.835899742286079</v>
      </c>
      <c r="BQ15131">
        <v>17056.4062321358</v>
      </c>
      <c r="BR15131">
        <v>1.41060935850481</v>
      </c>
      <c r="BS15131">
        <v>95751.4656277179</v>
      </c>
      <c r="BW15131" s="9">
        <v>15126</v>
      </c>
      <c r="BX15131">
        <f t="shared" si="786"/>
        <v>1</v>
      </c>
      <c r="BY15131">
        <f t="shared" si="787"/>
        <v>1</v>
      </c>
    </row>
    <row r="15132" spans="1:77">
      <c r="A15132" s="33">
        <v>15127</v>
      </c>
      <c r="BP15132">
        <v>0.823760743203763</v>
      </c>
      <c r="BQ15132">
        <v>10680.8396783586</v>
      </c>
      <c r="BR15132">
        <v>1.42528258236297</v>
      </c>
      <c r="BS15132">
        <v>79830.9533067006</v>
      </c>
      <c r="BW15132" s="9">
        <v>15127</v>
      </c>
      <c r="BX15132">
        <f t="shared" si="786"/>
        <v>1</v>
      </c>
      <c r="BY15132">
        <f t="shared" si="787"/>
        <v>1</v>
      </c>
    </row>
    <row r="15133" spans="1:77">
      <c r="A15133" s="33">
        <v>15128</v>
      </c>
      <c r="BP15133">
        <v>0.832222933036702</v>
      </c>
      <c r="BQ15133">
        <v>14749.7683378453</v>
      </c>
      <c r="BR15133">
        <v>1.40506479038023</v>
      </c>
      <c r="BS15133">
        <v>86036.4920872163</v>
      </c>
      <c r="BW15133" s="9">
        <v>15128</v>
      </c>
      <c r="BX15133">
        <f t="shared" si="786"/>
        <v>1</v>
      </c>
      <c r="BY15133">
        <f t="shared" si="787"/>
        <v>1</v>
      </c>
    </row>
    <row r="15134" spans="1:77">
      <c r="A15134" s="33">
        <v>15129</v>
      </c>
      <c r="BP15134">
        <v>0.779184944414447</v>
      </c>
      <c r="BQ15134">
        <v>15055.9994940002</v>
      </c>
      <c r="BR15134">
        <v>1.34568105407227</v>
      </c>
      <c r="BS15134">
        <v>110091.519468347</v>
      </c>
      <c r="BW15134" s="9">
        <v>15129</v>
      </c>
      <c r="BX15134">
        <f t="shared" si="786"/>
        <v>1</v>
      </c>
      <c r="BY15134">
        <f t="shared" si="787"/>
        <v>1</v>
      </c>
    </row>
    <row r="15135" spans="1:77">
      <c r="A15135" s="33">
        <v>15130</v>
      </c>
      <c r="BP15135">
        <v>0.753406850427801</v>
      </c>
      <c r="BQ15135">
        <v>16390.327456373</v>
      </c>
      <c r="BR15135">
        <v>1.30277714634115</v>
      </c>
      <c r="BS15135">
        <v>90662.9440149739</v>
      </c>
      <c r="BW15135" s="9">
        <v>15130</v>
      </c>
      <c r="BX15135">
        <f t="shared" si="786"/>
        <v>1</v>
      </c>
      <c r="BY15135">
        <f t="shared" si="787"/>
        <v>1</v>
      </c>
    </row>
    <row r="15136" spans="1:77">
      <c r="A15136" s="33">
        <v>15131</v>
      </c>
      <c r="BP15136">
        <v>0.787095910146638</v>
      </c>
      <c r="BQ15136">
        <v>18048.1095705794</v>
      </c>
      <c r="BR15136">
        <v>1.3488009615717</v>
      </c>
      <c r="BS15136">
        <v>90494.8133448116</v>
      </c>
      <c r="BW15136" s="9">
        <v>15131</v>
      </c>
      <c r="BX15136">
        <f t="shared" si="786"/>
        <v>1</v>
      </c>
      <c r="BY15136">
        <f t="shared" si="787"/>
        <v>1</v>
      </c>
    </row>
    <row r="15137" spans="1:77">
      <c r="A15137" s="33">
        <v>15132</v>
      </c>
      <c r="BP15137">
        <v>0.746600022438191</v>
      </c>
      <c r="BQ15137">
        <v>24417.2557208751</v>
      </c>
      <c r="BR15137">
        <v>1.29012463768979</v>
      </c>
      <c r="BS15137">
        <v>125828.169894705</v>
      </c>
      <c r="BW15137" s="9">
        <v>15132</v>
      </c>
      <c r="BX15137">
        <f t="shared" si="786"/>
        <v>1</v>
      </c>
      <c r="BY15137">
        <f t="shared" si="787"/>
        <v>1</v>
      </c>
    </row>
    <row r="15138" spans="1:77">
      <c r="A15138" s="33">
        <v>15133</v>
      </c>
      <c r="BP15138">
        <v>0.829635676556476</v>
      </c>
      <c r="BQ15138">
        <v>12362.6605480056</v>
      </c>
      <c r="BR15138">
        <v>1.43916384548536</v>
      </c>
      <c r="BS15138">
        <v>82361.5643108709</v>
      </c>
      <c r="BW15138" s="9">
        <v>15133</v>
      </c>
      <c r="BX15138">
        <f t="shared" si="786"/>
        <v>1</v>
      </c>
      <c r="BY15138">
        <f t="shared" si="787"/>
        <v>1</v>
      </c>
    </row>
    <row r="15139" spans="1:77">
      <c r="A15139" s="33">
        <v>15134</v>
      </c>
      <c r="BP15139">
        <v>0.793754887723428</v>
      </c>
      <c r="BQ15139">
        <v>14220.7304077057</v>
      </c>
      <c r="BR15139">
        <v>1.3795618262593</v>
      </c>
      <c r="BS15139">
        <v>88049.1200597553</v>
      </c>
      <c r="BW15139" s="9">
        <v>15134</v>
      </c>
      <c r="BX15139">
        <f t="shared" si="786"/>
        <v>1</v>
      </c>
      <c r="BY15139">
        <f t="shared" si="787"/>
        <v>1</v>
      </c>
    </row>
    <row r="15140" spans="1:77">
      <c r="A15140" s="33">
        <v>15135</v>
      </c>
      <c r="BP15140">
        <v>0.790682145493023</v>
      </c>
      <c r="BQ15140">
        <v>16385.6756173173</v>
      </c>
      <c r="BR15140">
        <v>1.36384147584373</v>
      </c>
      <c r="BS15140">
        <v>114101.177248445</v>
      </c>
      <c r="BW15140" s="9">
        <v>15135</v>
      </c>
      <c r="BX15140">
        <f t="shared" si="786"/>
        <v>1</v>
      </c>
      <c r="BY15140">
        <f t="shared" si="787"/>
        <v>1</v>
      </c>
    </row>
    <row r="15141" spans="1:77">
      <c r="A15141" s="33">
        <v>15136</v>
      </c>
      <c r="BP15141">
        <v>0.78371848964937</v>
      </c>
      <c r="BQ15141">
        <v>19504.2821799077</v>
      </c>
      <c r="BR15141">
        <v>1.32463956752062</v>
      </c>
      <c r="BS15141">
        <v>120017.687723473</v>
      </c>
      <c r="BW15141" s="9">
        <v>15136</v>
      </c>
      <c r="BX15141">
        <f t="shared" si="786"/>
        <v>1</v>
      </c>
      <c r="BY15141">
        <f t="shared" si="787"/>
        <v>1</v>
      </c>
    </row>
    <row r="15142" spans="1:77">
      <c r="A15142" s="33">
        <v>15137</v>
      </c>
      <c r="BP15142">
        <v>0.762803294230497</v>
      </c>
      <c r="BQ15142">
        <v>11325.211995274</v>
      </c>
      <c r="BR15142">
        <v>1.30072153795871</v>
      </c>
      <c r="BS15142">
        <v>105435.560452478</v>
      </c>
      <c r="BW15142" s="9">
        <v>15137</v>
      </c>
      <c r="BX15142">
        <f t="shared" si="786"/>
        <v>1</v>
      </c>
      <c r="BY15142">
        <f t="shared" si="787"/>
        <v>1</v>
      </c>
    </row>
    <row r="15143" spans="1:77">
      <c r="A15143" s="33">
        <v>15138</v>
      </c>
      <c r="BP15143">
        <v>0.817529412888226</v>
      </c>
      <c r="BQ15143">
        <v>12683.2591398913</v>
      </c>
      <c r="BR15143">
        <v>1.42372667539311</v>
      </c>
      <c r="BS15143">
        <v>86573.5998311742</v>
      </c>
      <c r="BW15143" s="9">
        <v>15138</v>
      </c>
      <c r="BX15143">
        <f t="shared" si="786"/>
        <v>1</v>
      </c>
      <c r="BY15143">
        <f t="shared" si="787"/>
        <v>1</v>
      </c>
    </row>
    <row r="15144" spans="1:77">
      <c r="A15144" s="33">
        <v>15139</v>
      </c>
      <c r="BP15144">
        <v>0.831656378226138</v>
      </c>
      <c r="BQ15144">
        <v>16124.47585499</v>
      </c>
      <c r="BR15144">
        <v>1.44143505012065</v>
      </c>
      <c r="BS15144">
        <v>109631.995716728</v>
      </c>
      <c r="BW15144" s="9">
        <v>15139</v>
      </c>
      <c r="BX15144">
        <f t="shared" si="786"/>
        <v>1</v>
      </c>
      <c r="BY15144">
        <f t="shared" si="787"/>
        <v>1</v>
      </c>
    </row>
    <row r="15145" spans="1:77">
      <c r="A15145" s="33">
        <v>15140</v>
      </c>
      <c r="BP15145">
        <v>0.836249966708291</v>
      </c>
      <c r="BQ15145">
        <v>12232.4737066592</v>
      </c>
      <c r="BR15145">
        <v>1.45070846563219</v>
      </c>
      <c r="BS15145">
        <v>107620.290545118</v>
      </c>
      <c r="BW15145" s="9">
        <v>15140</v>
      </c>
      <c r="BX15145">
        <f t="shared" si="786"/>
        <v>1</v>
      </c>
      <c r="BY15145">
        <f t="shared" si="787"/>
        <v>1</v>
      </c>
    </row>
    <row r="15146" spans="1:77">
      <c r="A15146" s="33">
        <v>15141</v>
      </c>
      <c r="BP15146">
        <v>0.788914964692939</v>
      </c>
      <c r="BQ15146">
        <v>13477.8875067428</v>
      </c>
      <c r="BR15146">
        <v>1.33576525213272</v>
      </c>
      <c r="BS15146">
        <v>84475.161895113</v>
      </c>
      <c r="BW15146" s="9">
        <v>15141</v>
      </c>
      <c r="BX15146">
        <f t="shared" si="786"/>
        <v>1</v>
      </c>
      <c r="BY15146">
        <f t="shared" si="787"/>
        <v>1</v>
      </c>
    </row>
    <row r="15147" spans="1:77">
      <c r="A15147" s="33">
        <v>15142</v>
      </c>
      <c r="BP15147">
        <v>0.829408086033292</v>
      </c>
      <c r="BQ15147">
        <v>12962.7616412685</v>
      </c>
      <c r="BR15147">
        <v>1.42062304109548</v>
      </c>
      <c r="BS15147">
        <v>86635.5973927909</v>
      </c>
      <c r="BW15147" s="9">
        <v>15142</v>
      </c>
      <c r="BX15147">
        <f t="shared" si="786"/>
        <v>1</v>
      </c>
      <c r="BY15147">
        <f t="shared" si="787"/>
        <v>1</v>
      </c>
    </row>
    <row r="15148" spans="1:77">
      <c r="A15148" s="33">
        <v>15143</v>
      </c>
      <c r="BP15148">
        <v>0.810469341770635</v>
      </c>
      <c r="BQ15148">
        <v>13960.1770506294</v>
      </c>
      <c r="BR15148">
        <v>1.39047469423454</v>
      </c>
      <c r="BS15148">
        <v>88974.9501277538</v>
      </c>
      <c r="BW15148" s="9">
        <v>15143</v>
      </c>
      <c r="BX15148">
        <f t="shared" si="786"/>
        <v>1</v>
      </c>
      <c r="BY15148">
        <f t="shared" si="787"/>
        <v>1</v>
      </c>
    </row>
    <row r="15149" spans="1:77">
      <c r="A15149" s="33">
        <v>15144</v>
      </c>
      <c r="BP15149">
        <v>0.807697458879299</v>
      </c>
      <c r="BQ15149">
        <v>14896.2760242531</v>
      </c>
      <c r="BR15149">
        <v>1.36894094375717</v>
      </c>
      <c r="BS15149">
        <v>111441.030827416</v>
      </c>
      <c r="BW15149" s="9">
        <v>15144</v>
      </c>
      <c r="BX15149">
        <f t="shared" si="786"/>
        <v>1</v>
      </c>
      <c r="BY15149">
        <f t="shared" si="787"/>
        <v>1</v>
      </c>
    </row>
    <row r="15150" spans="1:77">
      <c r="A15150" s="33">
        <v>15145</v>
      </c>
      <c r="BP15150">
        <v>0.833881443159677</v>
      </c>
      <c r="BQ15150">
        <v>15982.8537678007</v>
      </c>
      <c r="BR15150">
        <v>1.4549603788751</v>
      </c>
      <c r="BS15150">
        <v>88454.0468096563</v>
      </c>
      <c r="BW15150" s="9">
        <v>15145</v>
      </c>
      <c r="BX15150">
        <f t="shared" si="786"/>
        <v>1</v>
      </c>
      <c r="BY15150">
        <f t="shared" si="787"/>
        <v>1</v>
      </c>
    </row>
    <row r="15151" spans="1:77">
      <c r="A15151" s="33">
        <v>15146</v>
      </c>
      <c r="BP15151">
        <v>0.7832953683653</v>
      </c>
      <c r="BQ15151">
        <v>13991.5249575513</v>
      </c>
      <c r="BR15151">
        <v>1.31808364770238</v>
      </c>
      <c r="BS15151">
        <v>86830.021732881</v>
      </c>
      <c r="BW15151" s="9">
        <v>15146</v>
      </c>
      <c r="BX15151">
        <f t="shared" si="786"/>
        <v>1</v>
      </c>
      <c r="BY15151">
        <f t="shared" si="787"/>
        <v>1</v>
      </c>
    </row>
    <row r="15152" spans="1:77">
      <c r="A15152" s="33">
        <v>15147</v>
      </c>
      <c r="BP15152">
        <v>0.792003210064388</v>
      </c>
      <c r="BQ15152">
        <v>12541.4596857014</v>
      </c>
      <c r="BR15152">
        <v>1.33942938178214</v>
      </c>
      <c r="BS15152">
        <v>84270.1115799088</v>
      </c>
      <c r="BW15152" s="9">
        <v>15147</v>
      </c>
      <c r="BX15152">
        <f t="shared" si="786"/>
        <v>1</v>
      </c>
      <c r="BY15152">
        <f t="shared" si="787"/>
        <v>1</v>
      </c>
    </row>
    <row r="15153" spans="1:77">
      <c r="A15153" s="33">
        <v>15148</v>
      </c>
      <c r="BP15153">
        <v>0.826679437953061</v>
      </c>
      <c r="BQ15153">
        <v>13185.8719578912</v>
      </c>
      <c r="BR15153">
        <v>1.43564103043806</v>
      </c>
      <c r="BS15153">
        <v>87111.1621297017</v>
      </c>
      <c r="BW15153" s="9">
        <v>15148</v>
      </c>
      <c r="BX15153">
        <f t="shared" si="786"/>
        <v>1</v>
      </c>
      <c r="BY15153">
        <f t="shared" si="787"/>
        <v>1</v>
      </c>
    </row>
    <row r="15154" spans="1:77">
      <c r="A15154" s="33">
        <v>15149</v>
      </c>
      <c r="BP15154">
        <v>0.777174133310537</v>
      </c>
      <c r="BQ15154">
        <v>15168.2791568027</v>
      </c>
      <c r="BR15154">
        <v>1.28344431766669</v>
      </c>
      <c r="BS15154">
        <v>113453.483593526</v>
      </c>
      <c r="BW15154" s="9">
        <v>15149</v>
      </c>
      <c r="BX15154">
        <f t="shared" si="786"/>
        <v>1</v>
      </c>
      <c r="BY15154">
        <f t="shared" si="787"/>
        <v>1</v>
      </c>
    </row>
    <row r="15155" spans="1:77">
      <c r="A15155" s="33">
        <v>15150</v>
      </c>
      <c r="BP15155">
        <v>0.798686631833491</v>
      </c>
      <c r="BQ15155">
        <v>12224.9187211964</v>
      </c>
      <c r="BR15155">
        <v>1.35291748869071</v>
      </c>
      <c r="BS15155">
        <v>105266.271217797</v>
      </c>
      <c r="BW15155" s="9">
        <v>15150</v>
      </c>
      <c r="BX15155">
        <f t="shared" si="786"/>
        <v>1</v>
      </c>
      <c r="BY15155">
        <f t="shared" si="787"/>
        <v>1</v>
      </c>
    </row>
    <row r="15156" spans="1:77">
      <c r="A15156" s="33">
        <v>15151</v>
      </c>
      <c r="BP15156">
        <v>0.796587356971325</v>
      </c>
      <c r="BQ15156">
        <v>11736.524583001</v>
      </c>
      <c r="BR15156">
        <v>1.37343056274482</v>
      </c>
      <c r="BS15156">
        <v>108761.708632314</v>
      </c>
      <c r="BW15156" s="9">
        <v>15151</v>
      </c>
      <c r="BX15156">
        <f t="shared" si="786"/>
        <v>1</v>
      </c>
      <c r="BY15156">
        <f t="shared" si="787"/>
        <v>1</v>
      </c>
    </row>
    <row r="15157" spans="1:77">
      <c r="A15157" s="33">
        <v>15152</v>
      </c>
      <c r="BP15157">
        <v>0.836812150191247</v>
      </c>
      <c r="BQ15157">
        <v>17028.7597399567</v>
      </c>
      <c r="BR15157">
        <v>1.46140479504335</v>
      </c>
      <c r="BS15157">
        <v>95307.5417274005</v>
      </c>
      <c r="BW15157" s="9">
        <v>15152</v>
      </c>
      <c r="BX15157">
        <f t="shared" si="786"/>
        <v>1</v>
      </c>
      <c r="BY15157">
        <f t="shared" si="787"/>
        <v>1</v>
      </c>
    </row>
    <row r="15158" spans="1:77">
      <c r="A15158" s="33">
        <v>15153</v>
      </c>
      <c r="BP15158">
        <v>0.814506016993233</v>
      </c>
      <c r="BQ15158">
        <v>12122.5437343325</v>
      </c>
      <c r="BR15158">
        <v>1.41438021100318</v>
      </c>
      <c r="BS15158">
        <v>84685.1425930859</v>
      </c>
      <c r="BW15158" s="9">
        <v>15153</v>
      </c>
      <c r="BX15158">
        <f t="shared" si="786"/>
        <v>1</v>
      </c>
      <c r="BY15158">
        <f t="shared" si="787"/>
        <v>1</v>
      </c>
    </row>
    <row r="15159" spans="1:77">
      <c r="A15159" s="33">
        <v>15154</v>
      </c>
      <c r="BP15159">
        <v>0.854771436021402</v>
      </c>
      <c r="BQ15159">
        <v>13760.2958483088</v>
      </c>
      <c r="BR15159">
        <v>1.4502547415823</v>
      </c>
      <c r="BS15159">
        <v>83030.915272289</v>
      </c>
      <c r="BW15159" s="9">
        <v>15154</v>
      </c>
      <c r="BX15159">
        <f t="shared" si="786"/>
        <v>1</v>
      </c>
      <c r="BY15159">
        <f t="shared" si="787"/>
        <v>1</v>
      </c>
    </row>
    <row r="15160" spans="1:77">
      <c r="A15160" s="33">
        <v>15155</v>
      </c>
      <c r="BP15160">
        <v>0.809768147098789</v>
      </c>
      <c r="BQ15160">
        <v>14492.2145818452</v>
      </c>
      <c r="BR15160">
        <v>1.37539416095462</v>
      </c>
      <c r="BS15160">
        <v>90626.7769874249</v>
      </c>
      <c r="BW15160" s="9">
        <v>15155</v>
      </c>
      <c r="BX15160">
        <f t="shared" si="786"/>
        <v>1</v>
      </c>
      <c r="BY15160">
        <f t="shared" si="787"/>
        <v>1</v>
      </c>
    </row>
    <row r="15161" spans="1:77">
      <c r="A15161" s="33">
        <v>15156</v>
      </c>
      <c r="BP15161">
        <v>0.806358846617824</v>
      </c>
      <c r="BQ15161">
        <v>11703.1243310054</v>
      </c>
      <c r="BR15161">
        <v>1.39783769088448</v>
      </c>
      <c r="BS15161">
        <v>84608.6496374492</v>
      </c>
      <c r="BW15161" s="9">
        <v>15156</v>
      </c>
      <c r="BX15161">
        <f t="shared" si="786"/>
        <v>1</v>
      </c>
      <c r="BY15161">
        <f t="shared" si="787"/>
        <v>1</v>
      </c>
    </row>
    <row r="15162" spans="1:77">
      <c r="A15162" s="33">
        <v>15157</v>
      </c>
      <c r="BP15162">
        <v>0.824226796673104</v>
      </c>
      <c r="BQ15162">
        <v>13225.8598108595</v>
      </c>
      <c r="BR15162">
        <v>1.40898813277543</v>
      </c>
      <c r="BS15162">
        <v>84217.7355540482</v>
      </c>
      <c r="BW15162" s="9">
        <v>15157</v>
      </c>
      <c r="BX15162">
        <f t="shared" si="786"/>
        <v>1</v>
      </c>
      <c r="BY15162">
        <f t="shared" si="787"/>
        <v>1</v>
      </c>
    </row>
    <row r="15163" spans="1:77">
      <c r="A15163" s="33">
        <v>15158</v>
      </c>
      <c r="BP15163">
        <v>0.796177788781037</v>
      </c>
      <c r="BQ15163">
        <v>13141.5743443764</v>
      </c>
      <c r="BR15163">
        <v>1.34095700428638</v>
      </c>
      <c r="BS15163">
        <v>85427.8958613609</v>
      </c>
      <c r="BW15163" s="9">
        <v>15158</v>
      </c>
      <c r="BX15163">
        <f t="shared" si="786"/>
        <v>1</v>
      </c>
      <c r="BY15163">
        <f t="shared" si="787"/>
        <v>1</v>
      </c>
    </row>
    <row r="15164" spans="1:77">
      <c r="A15164" s="33">
        <v>15159</v>
      </c>
      <c r="BP15164">
        <v>0.829702806153657</v>
      </c>
      <c r="BQ15164">
        <v>17130.1382795778</v>
      </c>
      <c r="BR15164">
        <v>1.41420172761397</v>
      </c>
      <c r="BS15164">
        <v>91372.890726236</v>
      </c>
      <c r="BW15164" s="9">
        <v>15159</v>
      </c>
      <c r="BX15164">
        <f t="shared" si="786"/>
        <v>1</v>
      </c>
      <c r="BY15164">
        <f t="shared" si="787"/>
        <v>1</v>
      </c>
    </row>
    <row r="15165" spans="1:77">
      <c r="A15165" s="33">
        <v>15160</v>
      </c>
      <c r="BP15165">
        <v>0.784739586327521</v>
      </c>
      <c r="BQ15165">
        <v>15904.7875819156</v>
      </c>
      <c r="BR15165">
        <v>1.35827127698357</v>
      </c>
      <c r="BS15165">
        <v>92693.8932421462</v>
      </c>
      <c r="BW15165" s="9">
        <v>15160</v>
      </c>
      <c r="BX15165">
        <f t="shared" si="786"/>
        <v>1</v>
      </c>
      <c r="BY15165">
        <f t="shared" si="787"/>
        <v>1</v>
      </c>
    </row>
    <row r="15166" spans="1:77">
      <c r="A15166" s="33">
        <v>15161</v>
      </c>
      <c r="BP15166">
        <v>0.803823159840115</v>
      </c>
      <c r="BQ15166">
        <v>14425.7998886213</v>
      </c>
      <c r="BR15166">
        <v>1.36078040436227</v>
      </c>
      <c r="BS15166">
        <v>87432.6386035601</v>
      </c>
      <c r="BW15166" s="9">
        <v>15161</v>
      </c>
      <c r="BX15166">
        <f t="shared" si="786"/>
        <v>1</v>
      </c>
      <c r="BY15166">
        <f t="shared" si="787"/>
        <v>1</v>
      </c>
    </row>
    <row r="15167" spans="1:77">
      <c r="A15167" s="33">
        <v>15162</v>
      </c>
      <c r="BP15167">
        <v>0.790177628614808</v>
      </c>
      <c r="BQ15167">
        <v>12742.1745642041</v>
      </c>
      <c r="BR15167">
        <v>1.36798460972583</v>
      </c>
      <c r="BS15167">
        <v>108862.352729747</v>
      </c>
      <c r="BW15167" s="9">
        <v>15162</v>
      </c>
      <c r="BX15167">
        <f t="shared" si="786"/>
        <v>1</v>
      </c>
      <c r="BY15167">
        <f t="shared" si="787"/>
        <v>1</v>
      </c>
    </row>
    <row r="15168" spans="1:77">
      <c r="A15168" s="33">
        <v>15163</v>
      </c>
      <c r="BP15168">
        <v>0.817125555083582</v>
      </c>
      <c r="BQ15168">
        <v>16610.6125095655</v>
      </c>
      <c r="BR15168">
        <v>1.37634416579763</v>
      </c>
      <c r="BS15168">
        <v>114986.483857318</v>
      </c>
      <c r="BW15168" s="9">
        <v>15163</v>
      </c>
      <c r="BX15168">
        <f t="shared" si="786"/>
        <v>1</v>
      </c>
      <c r="BY15168">
        <f t="shared" si="787"/>
        <v>1</v>
      </c>
    </row>
    <row r="15169" spans="1:77">
      <c r="A15169" s="33">
        <v>15164</v>
      </c>
      <c r="BP15169">
        <v>0.805552304072282</v>
      </c>
      <c r="BQ15169">
        <v>13122.2967421015</v>
      </c>
      <c r="BR15169">
        <v>1.38305924855916</v>
      </c>
      <c r="BS15169">
        <v>86350.0566995055</v>
      </c>
      <c r="BW15169" s="9">
        <v>15164</v>
      </c>
      <c r="BX15169">
        <f t="shared" si="786"/>
        <v>1</v>
      </c>
      <c r="BY15169">
        <f t="shared" si="787"/>
        <v>1</v>
      </c>
    </row>
    <row r="15170" spans="1:77">
      <c r="A15170" s="33">
        <v>15165</v>
      </c>
      <c r="BP15170">
        <v>0.797491268993803</v>
      </c>
      <c r="BQ15170">
        <v>11460.3416293989</v>
      </c>
      <c r="BR15170">
        <v>1.36907757106221</v>
      </c>
      <c r="BS15170">
        <v>81028.4526088976</v>
      </c>
      <c r="BW15170" s="9">
        <v>15165</v>
      </c>
      <c r="BX15170">
        <f t="shared" si="786"/>
        <v>1</v>
      </c>
      <c r="BY15170">
        <f t="shared" si="787"/>
        <v>1</v>
      </c>
    </row>
    <row r="15171" spans="1:77">
      <c r="A15171" s="33">
        <v>15166</v>
      </c>
      <c r="BP15171">
        <v>0.829010429145646</v>
      </c>
      <c r="BQ15171">
        <v>18684.6664159345</v>
      </c>
      <c r="BR15171">
        <v>1.40555676933757</v>
      </c>
      <c r="BS15171">
        <v>113713.87278092</v>
      </c>
      <c r="BW15171" s="9">
        <v>15166</v>
      </c>
      <c r="BX15171">
        <f t="shared" si="786"/>
        <v>1</v>
      </c>
      <c r="BY15171">
        <f t="shared" si="787"/>
        <v>1</v>
      </c>
    </row>
    <row r="15172" spans="1:77">
      <c r="A15172" s="33">
        <v>15167</v>
      </c>
      <c r="BP15172">
        <v>0.798075019301511</v>
      </c>
      <c r="BQ15172">
        <v>16115.8585541337</v>
      </c>
      <c r="BR15172">
        <v>1.38230525124741</v>
      </c>
      <c r="BS15172">
        <v>91154.3540191254</v>
      </c>
      <c r="BW15172" s="9">
        <v>15167</v>
      </c>
      <c r="BX15172">
        <f t="shared" si="786"/>
        <v>1</v>
      </c>
      <c r="BY15172">
        <f t="shared" si="787"/>
        <v>1</v>
      </c>
    </row>
    <row r="15173" spans="1:77">
      <c r="A15173" s="33">
        <v>15168</v>
      </c>
      <c r="BP15173">
        <v>0.811364724454675</v>
      </c>
      <c r="BQ15173">
        <v>16283.1718469061</v>
      </c>
      <c r="BR15173">
        <v>1.41300179603178</v>
      </c>
      <c r="BS15173">
        <v>93225.3636659504</v>
      </c>
      <c r="BW15173" s="9">
        <v>15168</v>
      </c>
      <c r="BX15173">
        <f t="shared" si="786"/>
        <v>1</v>
      </c>
      <c r="BY15173">
        <f t="shared" si="787"/>
        <v>1</v>
      </c>
    </row>
    <row r="15174" spans="1:77">
      <c r="A15174" s="33">
        <v>15169</v>
      </c>
      <c r="BP15174">
        <v>0.787387387218736</v>
      </c>
      <c r="BQ15174">
        <v>11487.9727635428</v>
      </c>
      <c r="BR15174">
        <v>1.33717757328927</v>
      </c>
      <c r="BS15174">
        <v>82292.9119853592</v>
      </c>
      <c r="BW15174" s="9">
        <v>15169</v>
      </c>
      <c r="BX15174">
        <f t="shared" si="786"/>
        <v>1</v>
      </c>
      <c r="BY15174">
        <f t="shared" si="787"/>
        <v>1</v>
      </c>
    </row>
    <row r="15175" spans="1:77">
      <c r="A15175" s="33">
        <v>15170</v>
      </c>
      <c r="BP15175">
        <v>0.759060313150146</v>
      </c>
      <c r="BQ15175">
        <v>19561.4326137249</v>
      </c>
      <c r="BR15175">
        <v>1.29658464386782</v>
      </c>
      <c r="BS15175">
        <v>115628.191486395</v>
      </c>
      <c r="BW15175" s="9">
        <v>15170</v>
      </c>
      <c r="BX15175">
        <f t="shared" ref="BX15175:BX15238" si="788">IF(BU15175=MAX($BU15175:$BV15175),1,0)</f>
        <v>1</v>
      </c>
      <c r="BY15175">
        <f t="shared" ref="BY15175:BY15238" si="789">IF(BV15175=MAX($BU15175:$BV15175),1,0)</f>
        <v>1</v>
      </c>
    </row>
    <row r="15176" spans="1:77">
      <c r="A15176" s="33">
        <v>15171</v>
      </c>
      <c r="BP15176">
        <v>0.835684402492594</v>
      </c>
      <c r="BQ15176">
        <v>16812.4132226795</v>
      </c>
      <c r="BR15176">
        <v>1.45007160360225</v>
      </c>
      <c r="BS15176">
        <v>94430.3306468638</v>
      </c>
      <c r="BW15176" s="9">
        <v>15171</v>
      </c>
      <c r="BX15176">
        <f t="shared" si="788"/>
        <v>1</v>
      </c>
      <c r="BY15176">
        <f t="shared" si="789"/>
        <v>1</v>
      </c>
    </row>
    <row r="15177" spans="1:77">
      <c r="A15177" s="33">
        <v>15172</v>
      </c>
      <c r="BP15177">
        <v>0.83060007750755</v>
      </c>
      <c r="BQ15177">
        <v>13511.3801899747</v>
      </c>
      <c r="BR15177">
        <v>1.44357930720112</v>
      </c>
      <c r="BS15177">
        <v>110258.495398476</v>
      </c>
      <c r="BW15177" s="9">
        <v>15172</v>
      </c>
      <c r="BX15177">
        <f t="shared" si="788"/>
        <v>1</v>
      </c>
      <c r="BY15177">
        <f t="shared" si="789"/>
        <v>1</v>
      </c>
    </row>
    <row r="15178" spans="1:77">
      <c r="A15178" s="33">
        <v>15173</v>
      </c>
      <c r="BP15178">
        <v>0.840764028458537</v>
      </c>
      <c r="BQ15178">
        <v>17254.3708416665</v>
      </c>
      <c r="BR15178">
        <v>1.45782270518507</v>
      </c>
      <c r="BS15178">
        <v>90271.4726691275</v>
      </c>
      <c r="BW15178" s="9">
        <v>15173</v>
      </c>
      <c r="BX15178">
        <f t="shared" si="788"/>
        <v>1</v>
      </c>
      <c r="BY15178">
        <f t="shared" si="789"/>
        <v>1</v>
      </c>
    </row>
    <row r="15179" spans="1:77">
      <c r="A15179" s="33">
        <v>15174</v>
      </c>
      <c r="BP15179">
        <v>0.829275636709025</v>
      </c>
      <c r="BQ15179">
        <v>18362.2078582241</v>
      </c>
      <c r="BR15179">
        <v>1.4172017003487</v>
      </c>
      <c r="BS15179">
        <v>92372.0558691104</v>
      </c>
      <c r="BW15179" s="9">
        <v>15174</v>
      </c>
      <c r="BX15179">
        <f t="shared" si="788"/>
        <v>1</v>
      </c>
      <c r="BY15179">
        <f t="shared" si="789"/>
        <v>1</v>
      </c>
    </row>
    <row r="15180" spans="1:77">
      <c r="A15180" s="33">
        <v>15175</v>
      </c>
      <c r="BP15180">
        <v>0.833034932102216</v>
      </c>
      <c r="BQ15180">
        <v>16293.1008700959</v>
      </c>
      <c r="BR15180">
        <v>1.42562634982744</v>
      </c>
      <c r="BS15180">
        <v>116233.698340758</v>
      </c>
      <c r="BW15180" s="9">
        <v>15175</v>
      </c>
      <c r="BX15180">
        <f t="shared" si="788"/>
        <v>1</v>
      </c>
      <c r="BY15180">
        <f t="shared" si="789"/>
        <v>1</v>
      </c>
    </row>
    <row r="15181" spans="1:77">
      <c r="A15181" s="33">
        <v>15176</v>
      </c>
      <c r="BP15181">
        <v>0.821029199207956</v>
      </c>
      <c r="BQ15181">
        <v>14014.049593961</v>
      </c>
      <c r="BR15181">
        <v>1.38815283363511</v>
      </c>
      <c r="BS15181">
        <v>108019.535983808</v>
      </c>
      <c r="BW15181" s="9">
        <v>15176</v>
      </c>
      <c r="BX15181">
        <f t="shared" si="788"/>
        <v>1</v>
      </c>
      <c r="BY15181">
        <f t="shared" si="789"/>
        <v>1</v>
      </c>
    </row>
    <row r="15182" spans="1:77">
      <c r="A15182" s="33">
        <v>15177</v>
      </c>
      <c r="BP15182">
        <v>0.8355515048132</v>
      </c>
      <c r="BQ15182">
        <v>16173.9240699975</v>
      </c>
      <c r="BR15182">
        <v>1.45737687518652</v>
      </c>
      <c r="BS15182">
        <v>111051.627688461</v>
      </c>
      <c r="BW15182" s="9">
        <v>15177</v>
      </c>
      <c r="BX15182">
        <f t="shared" si="788"/>
        <v>1</v>
      </c>
      <c r="BY15182">
        <f t="shared" si="789"/>
        <v>1</v>
      </c>
    </row>
    <row r="15183" spans="1:77">
      <c r="A15183" s="33">
        <v>15178</v>
      </c>
      <c r="BP15183">
        <v>0.846430333928023</v>
      </c>
      <c r="BQ15183">
        <v>13391.9234848041</v>
      </c>
      <c r="BR15183">
        <v>1.46981011436395</v>
      </c>
      <c r="BS15183">
        <v>106243.149092885</v>
      </c>
      <c r="BW15183" s="9">
        <v>15178</v>
      </c>
      <c r="BX15183">
        <f t="shared" si="788"/>
        <v>1</v>
      </c>
      <c r="BY15183">
        <f t="shared" si="789"/>
        <v>1</v>
      </c>
    </row>
    <row r="15184" spans="1:77">
      <c r="A15184" s="33">
        <v>15179</v>
      </c>
      <c r="BP15184">
        <v>0.82522902484978</v>
      </c>
      <c r="BQ15184">
        <v>14250.9328301345</v>
      </c>
      <c r="BR15184">
        <v>1.44622356417668</v>
      </c>
      <c r="BS15184">
        <v>89513.9848437016</v>
      </c>
      <c r="BW15184" s="9">
        <v>15179</v>
      </c>
      <c r="BX15184">
        <f t="shared" si="788"/>
        <v>1</v>
      </c>
      <c r="BY15184">
        <f t="shared" si="789"/>
        <v>1</v>
      </c>
    </row>
    <row r="15185" spans="1:77">
      <c r="A15185" s="33">
        <v>15180</v>
      </c>
      <c r="BP15185">
        <v>0.821418039479222</v>
      </c>
      <c r="BQ15185">
        <v>12189.0629317946</v>
      </c>
      <c r="BR15185">
        <v>1.36867220332985</v>
      </c>
      <c r="BS15185">
        <v>85215.1976192635</v>
      </c>
      <c r="BW15185" s="9">
        <v>15180</v>
      </c>
      <c r="BX15185">
        <f t="shared" si="788"/>
        <v>1</v>
      </c>
      <c r="BY15185">
        <f t="shared" si="789"/>
        <v>1</v>
      </c>
    </row>
    <row r="15186" spans="1:77">
      <c r="A15186" s="33">
        <v>15181</v>
      </c>
      <c r="BP15186">
        <v>0.804939370705199</v>
      </c>
      <c r="BQ15186">
        <v>16512.6161627407</v>
      </c>
      <c r="BR15186">
        <v>1.36221291359197</v>
      </c>
      <c r="BS15186">
        <v>94271.5854630417</v>
      </c>
      <c r="BW15186" s="9">
        <v>15181</v>
      </c>
      <c r="BX15186">
        <f t="shared" si="788"/>
        <v>1</v>
      </c>
      <c r="BY15186">
        <f t="shared" si="789"/>
        <v>1</v>
      </c>
    </row>
    <row r="15187" spans="1:77">
      <c r="A15187" s="33">
        <v>15182</v>
      </c>
      <c r="BP15187">
        <v>0.85966512078249</v>
      </c>
      <c r="BQ15187">
        <v>10860.5948446733</v>
      </c>
      <c r="BR15187">
        <v>1.47026464188417</v>
      </c>
      <c r="BS15187">
        <v>84388.6095701034</v>
      </c>
      <c r="BW15187" s="9">
        <v>15182</v>
      </c>
      <c r="BX15187">
        <f t="shared" si="788"/>
        <v>1</v>
      </c>
      <c r="BY15187">
        <f t="shared" si="789"/>
        <v>1</v>
      </c>
    </row>
    <row r="15188" spans="1:77">
      <c r="A15188" s="33">
        <v>15183</v>
      </c>
      <c r="BP15188">
        <v>0.817660657071488</v>
      </c>
      <c r="BQ15188">
        <v>18257.5165512771</v>
      </c>
      <c r="BR15188">
        <v>1.40657177388388</v>
      </c>
      <c r="BS15188">
        <v>94918.5430311778</v>
      </c>
      <c r="BW15188" s="9">
        <v>15183</v>
      </c>
      <c r="BX15188">
        <f t="shared" si="788"/>
        <v>1</v>
      </c>
      <c r="BY15188">
        <f t="shared" si="789"/>
        <v>1</v>
      </c>
    </row>
    <row r="15189" spans="1:77">
      <c r="A15189" s="33">
        <v>15184</v>
      </c>
      <c r="BP15189">
        <v>0.823096979863802</v>
      </c>
      <c r="BQ15189">
        <v>14382.8327541579</v>
      </c>
      <c r="BR15189">
        <v>1.41572990165068</v>
      </c>
      <c r="BS15189">
        <v>87624.3468792692</v>
      </c>
      <c r="BW15189" s="9">
        <v>15184</v>
      </c>
      <c r="BX15189">
        <f t="shared" si="788"/>
        <v>1</v>
      </c>
      <c r="BY15189">
        <f t="shared" si="789"/>
        <v>1</v>
      </c>
    </row>
    <row r="15190" spans="1:77">
      <c r="A15190" s="33">
        <v>15185</v>
      </c>
      <c r="BP15190">
        <v>0.777690686121951</v>
      </c>
      <c r="BQ15190">
        <v>15172.5578082974</v>
      </c>
      <c r="BR15190">
        <v>1.3367522815776</v>
      </c>
      <c r="BS15190">
        <v>110761.200753287</v>
      </c>
      <c r="BW15190" s="9">
        <v>15185</v>
      </c>
      <c r="BX15190">
        <f t="shared" si="788"/>
        <v>1</v>
      </c>
      <c r="BY15190">
        <f t="shared" si="789"/>
        <v>1</v>
      </c>
    </row>
    <row r="15191" spans="1:77">
      <c r="A15191" s="33">
        <v>15186</v>
      </c>
      <c r="BP15191">
        <v>0.812959904556306</v>
      </c>
      <c r="BQ15191">
        <v>26806.534475505</v>
      </c>
      <c r="BR15191">
        <v>1.40266589684122</v>
      </c>
      <c r="BS15191">
        <v>105844.485153021</v>
      </c>
      <c r="BW15191" s="9">
        <v>15186</v>
      </c>
      <c r="BX15191">
        <f t="shared" si="788"/>
        <v>1</v>
      </c>
      <c r="BY15191">
        <f t="shared" si="789"/>
        <v>1</v>
      </c>
    </row>
    <row r="15192" spans="1:77">
      <c r="A15192" s="33">
        <v>15187</v>
      </c>
      <c r="BP15192">
        <v>0.81518956611095</v>
      </c>
      <c r="BQ15192">
        <v>13476.6598007608</v>
      </c>
      <c r="BR15192">
        <v>1.41996918302089</v>
      </c>
      <c r="BS15192">
        <v>85311.9798564228</v>
      </c>
      <c r="BW15192" s="9">
        <v>15187</v>
      </c>
      <c r="BX15192">
        <f t="shared" si="788"/>
        <v>1</v>
      </c>
      <c r="BY15192">
        <f t="shared" si="789"/>
        <v>1</v>
      </c>
    </row>
    <row r="15193" spans="1:77">
      <c r="A15193" s="33">
        <v>15188</v>
      </c>
      <c r="BP15193">
        <v>0.842402054487338</v>
      </c>
      <c r="BQ15193">
        <v>13691.5642815348</v>
      </c>
      <c r="BR15193">
        <v>1.47227860184614</v>
      </c>
      <c r="BS15193">
        <v>106985.807775973</v>
      </c>
      <c r="BW15193" s="9">
        <v>15188</v>
      </c>
      <c r="BX15193">
        <f t="shared" si="788"/>
        <v>1</v>
      </c>
      <c r="BY15193">
        <f t="shared" si="789"/>
        <v>1</v>
      </c>
    </row>
    <row r="15194" spans="1:77">
      <c r="A15194" s="33">
        <v>15189</v>
      </c>
      <c r="BP15194">
        <v>0.781284161372461</v>
      </c>
      <c r="BQ15194">
        <v>14167.6390967761</v>
      </c>
      <c r="BR15194">
        <v>1.35242895405579</v>
      </c>
      <c r="BS15194">
        <v>88713.7174748013</v>
      </c>
      <c r="BW15194" s="9">
        <v>15189</v>
      </c>
      <c r="BX15194">
        <f t="shared" si="788"/>
        <v>1</v>
      </c>
      <c r="BY15194">
        <f t="shared" si="789"/>
        <v>1</v>
      </c>
    </row>
    <row r="15195" spans="1:77">
      <c r="A15195" s="33">
        <v>15190</v>
      </c>
      <c r="BP15195">
        <v>0.768846090758262</v>
      </c>
      <c r="BQ15195">
        <v>12031.9755890235</v>
      </c>
      <c r="BR15195">
        <v>1.33357752923182</v>
      </c>
      <c r="BS15195">
        <v>108523.616128141</v>
      </c>
      <c r="BW15195" s="9">
        <v>15190</v>
      </c>
      <c r="BX15195">
        <f t="shared" si="788"/>
        <v>1</v>
      </c>
      <c r="BY15195">
        <f t="shared" si="789"/>
        <v>1</v>
      </c>
    </row>
    <row r="15196" spans="1:77">
      <c r="A15196" s="33">
        <v>15191</v>
      </c>
      <c r="BP15196">
        <v>0.809062300878005</v>
      </c>
      <c r="BQ15196">
        <v>13754.2228072422</v>
      </c>
      <c r="BR15196">
        <v>1.36421492537172</v>
      </c>
      <c r="BS15196">
        <v>108067.491831815</v>
      </c>
      <c r="BW15196" s="9">
        <v>15191</v>
      </c>
      <c r="BX15196">
        <f t="shared" si="788"/>
        <v>1</v>
      </c>
      <c r="BY15196">
        <f t="shared" si="789"/>
        <v>1</v>
      </c>
    </row>
    <row r="15197" spans="1:77">
      <c r="A15197" s="33">
        <v>15192</v>
      </c>
      <c r="BP15197">
        <v>0.815462387038601</v>
      </c>
      <c r="BQ15197">
        <v>13549.7316936666</v>
      </c>
      <c r="BR15197">
        <v>1.43057022936987</v>
      </c>
      <c r="BS15197">
        <v>111974.79229297</v>
      </c>
      <c r="BW15197" s="9">
        <v>15192</v>
      </c>
      <c r="BX15197">
        <f t="shared" si="788"/>
        <v>1</v>
      </c>
      <c r="BY15197">
        <f t="shared" si="789"/>
        <v>1</v>
      </c>
    </row>
    <row r="15198" spans="1:77">
      <c r="A15198" s="33">
        <v>15193</v>
      </c>
      <c r="BP15198">
        <v>0.801708678218666</v>
      </c>
      <c r="BQ15198">
        <v>16049.8316502851</v>
      </c>
      <c r="BR15198">
        <v>1.4128373848441</v>
      </c>
      <c r="BS15198">
        <v>90792.7174642226</v>
      </c>
      <c r="BW15198" s="9">
        <v>15193</v>
      </c>
      <c r="BX15198">
        <f t="shared" si="788"/>
        <v>1</v>
      </c>
      <c r="BY15198">
        <f t="shared" si="789"/>
        <v>1</v>
      </c>
    </row>
    <row r="15199" spans="1:77">
      <c r="A15199" s="33">
        <v>15194</v>
      </c>
      <c r="BP15199">
        <v>0.810496432833359</v>
      </c>
      <c r="BQ15199">
        <v>16780.808602872</v>
      </c>
      <c r="BR15199">
        <v>1.35894613513706</v>
      </c>
      <c r="BS15199">
        <v>110604.758299638</v>
      </c>
      <c r="BW15199" s="9">
        <v>15194</v>
      </c>
      <c r="BX15199">
        <f t="shared" si="788"/>
        <v>1</v>
      </c>
      <c r="BY15199">
        <f t="shared" si="789"/>
        <v>1</v>
      </c>
    </row>
    <row r="15200" spans="1:77">
      <c r="A15200" s="33">
        <v>15195</v>
      </c>
      <c r="BP15200">
        <v>0.745495721739064</v>
      </c>
      <c r="BQ15200">
        <v>12800.0658626206</v>
      </c>
      <c r="BR15200">
        <v>1.27931491093572</v>
      </c>
      <c r="BS15200">
        <v>88353.3333322669</v>
      </c>
      <c r="BW15200" s="9">
        <v>15195</v>
      </c>
      <c r="BX15200">
        <f t="shared" si="788"/>
        <v>1</v>
      </c>
      <c r="BY15200">
        <f t="shared" si="789"/>
        <v>1</v>
      </c>
    </row>
    <row r="15201" spans="1:77">
      <c r="A15201" s="33">
        <v>15196</v>
      </c>
      <c r="BP15201">
        <v>0.807163146422524</v>
      </c>
      <c r="BQ15201">
        <v>12085.1905705749</v>
      </c>
      <c r="BR15201">
        <v>1.3930946089533</v>
      </c>
      <c r="BS15201">
        <v>84178.2588415121</v>
      </c>
      <c r="BW15201" s="9">
        <v>15196</v>
      </c>
      <c r="BX15201">
        <f t="shared" si="788"/>
        <v>1</v>
      </c>
      <c r="BY15201">
        <f t="shared" si="789"/>
        <v>1</v>
      </c>
    </row>
    <row r="15202" spans="1:77">
      <c r="A15202" s="33">
        <v>15197</v>
      </c>
      <c r="BP15202">
        <v>0.86609804628806</v>
      </c>
      <c r="BQ15202">
        <v>12701.24059203</v>
      </c>
      <c r="BR15202">
        <v>1.4829834010785</v>
      </c>
      <c r="BS15202">
        <v>84217.6899189503</v>
      </c>
      <c r="BW15202" s="9">
        <v>15197</v>
      </c>
      <c r="BX15202">
        <f t="shared" si="788"/>
        <v>1</v>
      </c>
      <c r="BY15202">
        <f t="shared" si="789"/>
        <v>1</v>
      </c>
    </row>
    <row r="15203" spans="1:77">
      <c r="A15203" s="33">
        <v>15198</v>
      </c>
      <c r="BP15203">
        <v>0.841592509852239</v>
      </c>
      <c r="BQ15203">
        <v>10167.3624009602</v>
      </c>
      <c r="BR15203">
        <v>1.46311226758685</v>
      </c>
      <c r="BS15203">
        <v>102376.00764504</v>
      </c>
      <c r="BW15203" s="9">
        <v>15198</v>
      </c>
      <c r="BX15203">
        <f t="shared" si="788"/>
        <v>1</v>
      </c>
      <c r="BY15203">
        <f t="shared" si="789"/>
        <v>1</v>
      </c>
    </row>
    <row r="15204" spans="1:77">
      <c r="A15204" s="33">
        <v>15199</v>
      </c>
      <c r="BP15204">
        <v>0.805675502166919</v>
      </c>
      <c r="BQ15204">
        <v>12878.124339868</v>
      </c>
      <c r="BR15204">
        <v>1.37291864672838</v>
      </c>
      <c r="BS15204">
        <v>82411.8847840459</v>
      </c>
      <c r="BW15204" s="9">
        <v>15199</v>
      </c>
      <c r="BX15204">
        <f t="shared" si="788"/>
        <v>1</v>
      </c>
      <c r="BY15204">
        <f t="shared" si="789"/>
        <v>1</v>
      </c>
    </row>
    <row r="15205" spans="1:77">
      <c r="A15205" s="33">
        <v>15200</v>
      </c>
      <c r="BP15205">
        <v>0.841690617259539</v>
      </c>
      <c r="BQ15205">
        <v>14645.0723597878</v>
      </c>
      <c r="BR15205">
        <v>1.46629169575633</v>
      </c>
      <c r="BS15205">
        <v>89275.3776809245</v>
      </c>
      <c r="BW15205" s="9">
        <v>15200</v>
      </c>
      <c r="BX15205">
        <f t="shared" si="788"/>
        <v>1</v>
      </c>
      <c r="BY15205">
        <f t="shared" si="789"/>
        <v>1</v>
      </c>
    </row>
    <row r="15206" spans="1:77">
      <c r="A15206" s="33">
        <v>15201</v>
      </c>
      <c r="BP15206">
        <v>0.84424128638505</v>
      </c>
      <c r="BQ15206">
        <v>14698.5640108908</v>
      </c>
      <c r="BR15206">
        <v>1.43745566248275</v>
      </c>
      <c r="BS15206">
        <v>89422.5651642944</v>
      </c>
      <c r="BW15206" s="9">
        <v>15201</v>
      </c>
      <c r="BX15206">
        <f t="shared" si="788"/>
        <v>1</v>
      </c>
      <c r="BY15206">
        <f t="shared" si="789"/>
        <v>1</v>
      </c>
    </row>
    <row r="15207" spans="1:77">
      <c r="A15207" s="33">
        <v>15202</v>
      </c>
      <c r="BP15207">
        <v>0.810737394363174</v>
      </c>
      <c r="BQ15207">
        <v>11877.221711744</v>
      </c>
      <c r="BR15207">
        <v>1.37780774550297</v>
      </c>
      <c r="BS15207">
        <v>84143.9627755398</v>
      </c>
      <c r="BW15207" s="9">
        <v>15202</v>
      </c>
      <c r="BX15207">
        <f t="shared" si="788"/>
        <v>1</v>
      </c>
      <c r="BY15207">
        <f t="shared" si="789"/>
        <v>1</v>
      </c>
    </row>
    <row r="15208" spans="1:77">
      <c r="A15208" s="33">
        <v>15203</v>
      </c>
      <c r="BP15208">
        <v>0.797373194285347</v>
      </c>
      <c r="BQ15208">
        <v>14068.3896816849</v>
      </c>
      <c r="BR15208">
        <v>1.37242278997712</v>
      </c>
      <c r="BS15208">
        <v>85718.0632586727</v>
      </c>
      <c r="BW15208" s="9">
        <v>15203</v>
      </c>
      <c r="BX15208">
        <f t="shared" si="788"/>
        <v>1</v>
      </c>
      <c r="BY15208">
        <f t="shared" si="789"/>
        <v>1</v>
      </c>
    </row>
    <row r="15209" spans="1:77">
      <c r="A15209" s="33">
        <v>15204</v>
      </c>
      <c r="BP15209">
        <v>0.800665333129602</v>
      </c>
      <c r="BQ15209">
        <v>11860.9459233539</v>
      </c>
      <c r="BR15209">
        <v>1.40449690268567</v>
      </c>
      <c r="BS15209">
        <v>84284.1017128372</v>
      </c>
      <c r="BW15209" s="9">
        <v>15204</v>
      </c>
      <c r="BX15209">
        <f t="shared" si="788"/>
        <v>1</v>
      </c>
      <c r="BY15209">
        <f t="shared" si="789"/>
        <v>1</v>
      </c>
    </row>
    <row r="15210" spans="1:77">
      <c r="A15210" s="33">
        <v>15205</v>
      </c>
      <c r="BP15210">
        <v>0.838318582614467</v>
      </c>
      <c r="BQ15210">
        <v>17417.4490516643</v>
      </c>
      <c r="BR15210">
        <v>1.45277704088937</v>
      </c>
      <c r="BS15210">
        <v>119511.949008121</v>
      </c>
      <c r="BW15210" s="9">
        <v>15205</v>
      </c>
      <c r="BX15210">
        <f t="shared" si="788"/>
        <v>1</v>
      </c>
      <c r="BY15210">
        <f t="shared" si="789"/>
        <v>1</v>
      </c>
    </row>
    <row r="15211" spans="1:77">
      <c r="A15211" s="33">
        <v>15206</v>
      </c>
      <c r="BP15211">
        <v>0.852662119359465</v>
      </c>
      <c r="BQ15211">
        <v>13004.8289173661</v>
      </c>
      <c r="BR15211">
        <v>1.49556286759856</v>
      </c>
      <c r="BS15211">
        <v>108683.512281599</v>
      </c>
      <c r="BW15211" s="9">
        <v>15206</v>
      </c>
      <c r="BX15211">
        <f t="shared" si="788"/>
        <v>1</v>
      </c>
      <c r="BY15211">
        <f t="shared" si="789"/>
        <v>1</v>
      </c>
    </row>
    <row r="15212" spans="1:77">
      <c r="A15212" s="33">
        <v>15207</v>
      </c>
      <c r="BP15212">
        <v>0.820140837132115</v>
      </c>
      <c r="BQ15212">
        <v>17551.5217352297</v>
      </c>
      <c r="BR15212">
        <v>1.44004646763997</v>
      </c>
      <c r="BS15212">
        <v>93580.9325515362</v>
      </c>
      <c r="BW15212" s="9">
        <v>15207</v>
      </c>
      <c r="BX15212">
        <f t="shared" si="788"/>
        <v>1</v>
      </c>
      <c r="BY15212">
        <f t="shared" si="789"/>
        <v>1</v>
      </c>
    </row>
    <row r="15213" spans="1:77">
      <c r="A15213" s="33">
        <v>15208</v>
      </c>
      <c r="BP15213">
        <v>0.784487516581803</v>
      </c>
      <c r="BQ15213">
        <v>11592.9525264916</v>
      </c>
      <c r="BR15213">
        <v>1.32064787509231</v>
      </c>
      <c r="BS15213">
        <v>84417.9180155429</v>
      </c>
      <c r="BW15213" s="9">
        <v>15208</v>
      </c>
      <c r="BX15213">
        <f t="shared" si="788"/>
        <v>1</v>
      </c>
      <c r="BY15213">
        <f t="shared" si="789"/>
        <v>1</v>
      </c>
    </row>
    <row r="15214" spans="1:77">
      <c r="A15214" s="33">
        <v>15209</v>
      </c>
      <c r="BP15214">
        <v>0.781658375941161</v>
      </c>
      <c r="BQ15214">
        <v>17782.4548999074</v>
      </c>
      <c r="BR15214">
        <v>1.34863596428937</v>
      </c>
      <c r="BS15214">
        <v>112930.255892475</v>
      </c>
      <c r="BW15214" s="9">
        <v>15209</v>
      </c>
      <c r="BX15214">
        <f t="shared" si="788"/>
        <v>1</v>
      </c>
      <c r="BY15214">
        <f t="shared" si="789"/>
        <v>1</v>
      </c>
    </row>
    <row r="15215" spans="1:77">
      <c r="A15215" s="33">
        <v>15210</v>
      </c>
      <c r="BP15215">
        <v>0.731800274187184</v>
      </c>
      <c r="BQ15215">
        <v>12913.9472415312</v>
      </c>
      <c r="BR15215">
        <v>1.23214893745108</v>
      </c>
      <c r="BS15215">
        <v>84818.6292975127</v>
      </c>
      <c r="BW15215" s="9">
        <v>15210</v>
      </c>
      <c r="BX15215">
        <f t="shared" si="788"/>
        <v>1</v>
      </c>
      <c r="BY15215">
        <f t="shared" si="789"/>
        <v>1</v>
      </c>
    </row>
    <row r="15216" spans="1:77">
      <c r="A15216" s="33">
        <v>15211</v>
      </c>
      <c r="BP15216">
        <v>0.801672219355492</v>
      </c>
      <c r="BQ15216">
        <v>12847.3116399995</v>
      </c>
      <c r="BR15216">
        <v>1.36805408602996</v>
      </c>
      <c r="BS15216">
        <v>86795.1297715782</v>
      </c>
      <c r="BW15216" s="9">
        <v>15211</v>
      </c>
      <c r="BX15216">
        <f t="shared" si="788"/>
        <v>1</v>
      </c>
      <c r="BY15216">
        <f t="shared" si="789"/>
        <v>1</v>
      </c>
    </row>
    <row r="15217" spans="1:77">
      <c r="A15217" s="33">
        <v>15212</v>
      </c>
      <c r="BP15217">
        <v>0.817716715441773</v>
      </c>
      <c r="BQ15217">
        <v>15414.6814734616</v>
      </c>
      <c r="BR15217">
        <v>1.40174970615928</v>
      </c>
      <c r="BS15217">
        <v>111899.187297123</v>
      </c>
      <c r="BW15217" s="9">
        <v>15212</v>
      </c>
      <c r="BX15217">
        <f t="shared" si="788"/>
        <v>1</v>
      </c>
      <c r="BY15217">
        <f t="shared" si="789"/>
        <v>1</v>
      </c>
    </row>
    <row r="15218" spans="1:77">
      <c r="A15218" s="33">
        <v>15213</v>
      </c>
      <c r="BP15218">
        <v>0.82392230420578</v>
      </c>
      <c r="BQ15218">
        <v>17606.0904420523</v>
      </c>
      <c r="BR15218">
        <v>1.43366438699788</v>
      </c>
      <c r="BS15218">
        <v>94653.375868701</v>
      </c>
      <c r="BW15218" s="9">
        <v>15213</v>
      </c>
      <c r="BX15218">
        <f t="shared" si="788"/>
        <v>1</v>
      </c>
      <c r="BY15218">
        <f t="shared" si="789"/>
        <v>1</v>
      </c>
    </row>
    <row r="15219" spans="1:77">
      <c r="A15219" s="33">
        <v>15214</v>
      </c>
      <c r="BP15219">
        <v>0.82955790571695</v>
      </c>
      <c r="BQ15219">
        <v>13922.6166469826</v>
      </c>
      <c r="BR15219">
        <v>1.384609221548</v>
      </c>
      <c r="BS15219">
        <v>83437.6148608355</v>
      </c>
      <c r="BW15219" s="9">
        <v>15214</v>
      </c>
      <c r="BX15219">
        <f t="shared" si="788"/>
        <v>1</v>
      </c>
      <c r="BY15219">
        <f t="shared" si="789"/>
        <v>1</v>
      </c>
    </row>
    <row r="15220" spans="1:77">
      <c r="A15220" s="33">
        <v>15215</v>
      </c>
      <c r="BP15220">
        <v>0.828939279088636</v>
      </c>
      <c r="BQ15220">
        <v>11629.9720273946</v>
      </c>
      <c r="BR15220">
        <v>1.43911159843849</v>
      </c>
      <c r="BS15220">
        <v>84001.6751877938</v>
      </c>
      <c r="BW15220" s="9">
        <v>15215</v>
      </c>
      <c r="BX15220">
        <f t="shared" si="788"/>
        <v>1</v>
      </c>
      <c r="BY15220">
        <f t="shared" si="789"/>
        <v>1</v>
      </c>
    </row>
    <row r="15221" spans="1:77">
      <c r="A15221" s="33">
        <v>15216</v>
      </c>
      <c r="BP15221">
        <v>0.799652590180943</v>
      </c>
      <c r="BQ15221">
        <v>13019.0357360554</v>
      </c>
      <c r="BR15221">
        <v>1.36040944537258</v>
      </c>
      <c r="BS15221">
        <v>83972.1231193017</v>
      </c>
      <c r="BW15221" s="9">
        <v>15216</v>
      </c>
      <c r="BX15221">
        <f t="shared" si="788"/>
        <v>1</v>
      </c>
      <c r="BY15221">
        <f t="shared" si="789"/>
        <v>1</v>
      </c>
    </row>
    <row r="15222" spans="1:77">
      <c r="A15222" s="33">
        <v>15217</v>
      </c>
      <c r="BP15222">
        <v>0.817891398484637</v>
      </c>
      <c r="BQ15222">
        <v>14312.3778896533</v>
      </c>
      <c r="BR15222">
        <v>1.41306380956943</v>
      </c>
      <c r="BS15222">
        <v>87247.7259810258</v>
      </c>
      <c r="BW15222" s="9">
        <v>15217</v>
      </c>
      <c r="BX15222">
        <f t="shared" si="788"/>
        <v>1</v>
      </c>
      <c r="BY15222">
        <f t="shared" si="789"/>
        <v>1</v>
      </c>
    </row>
    <row r="15223" spans="1:77">
      <c r="A15223" s="33">
        <v>15218</v>
      </c>
      <c r="BP15223">
        <v>0.862628347615165</v>
      </c>
      <c r="BQ15223">
        <v>14392.7543515035</v>
      </c>
      <c r="BR15223">
        <v>1.53176169924959</v>
      </c>
      <c r="BS15223">
        <v>88379.8324648315</v>
      </c>
      <c r="BW15223" s="9">
        <v>15218</v>
      </c>
      <c r="BX15223">
        <f t="shared" si="788"/>
        <v>1</v>
      </c>
      <c r="BY15223">
        <f t="shared" si="789"/>
        <v>1</v>
      </c>
    </row>
    <row r="15224" spans="1:77">
      <c r="A15224" s="33">
        <v>15219</v>
      </c>
      <c r="BP15224">
        <v>0.793756016072647</v>
      </c>
      <c r="BQ15224">
        <v>15539.5045096033</v>
      </c>
      <c r="BR15224">
        <v>1.36091599329838</v>
      </c>
      <c r="BS15224">
        <v>86822.4201524262</v>
      </c>
      <c r="BW15224" s="9">
        <v>15219</v>
      </c>
      <c r="BX15224">
        <f t="shared" si="788"/>
        <v>1</v>
      </c>
      <c r="BY15224">
        <f t="shared" si="789"/>
        <v>1</v>
      </c>
    </row>
    <row r="15225" spans="1:77">
      <c r="A15225" s="33">
        <v>15220</v>
      </c>
      <c r="BP15225">
        <v>0.833523562354348</v>
      </c>
      <c r="BQ15225">
        <v>14145.267354659</v>
      </c>
      <c r="BR15225">
        <v>1.4066072146145</v>
      </c>
      <c r="BS15225">
        <v>85909.9540394043</v>
      </c>
      <c r="BW15225" s="9">
        <v>15220</v>
      </c>
      <c r="BX15225">
        <f t="shared" si="788"/>
        <v>1</v>
      </c>
      <c r="BY15225">
        <f t="shared" si="789"/>
        <v>1</v>
      </c>
    </row>
    <row r="15226" spans="1:77">
      <c r="A15226" s="33">
        <v>15221</v>
      </c>
      <c r="BP15226">
        <v>0.829319013201033</v>
      </c>
      <c r="BQ15226">
        <v>19009.1754137673</v>
      </c>
      <c r="BR15226">
        <v>1.44330712035267</v>
      </c>
      <c r="BS15226">
        <v>112341.1048356</v>
      </c>
      <c r="BW15226" s="9">
        <v>15221</v>
      </c>
      <c r="BX15226">
        <f t="shared" si="788"/>
        <v>1</v>
      </c>
      <c r="BY15226">
        <f t="shared" si="789"/>
        <v>1</v>
      </c>
    </row>
    <row r="15227" spans="1:77">
      <c r="A15227" s="33">
        <v>15222</v>
      </c>
      <c r="BP15227">
        <v>0.826380152677505</v>
      </c>
      <c r="BQ15227">
        <v>14951.08169726</v>
      </c>
      <c r="BR15227">
        <v>1.44546629807441</v>
      </c>
      <c r="BS15227">
        <v>91597.4509967485</v>
      </c>
      <c r="BW15227" s="9">
        <v>15222</v>
      </c>
      <c r="BX15227">
        <f t="shared" si="788"/>
        <v>1</v>
      </c>
      <c r="BY15227">
        <f t="shared" si="789"/>
        <v>1</v>
      </c>
    </row>
    <row r="15228" spans="1:77">
      <c r="A15228" s="33">
        <v>15223</v>
      </c>
      <c r="BP15228">
        <v>0.808213230188709</v>
      </c>
      <c r="BQ15228">
        <v>13616.2427311928</v>
      </c>
      <c r="BR15228">
        <v>1.36862156899848</v>
      </c>
      <c r="BS15228">
        <v>85887.3163111267</v>
      </c>
      <c r="BW15228" s="9">
        <v>15223</v>
      </c>
      <c r="BX15228">
        <f t="shared" si="788"/>
        <v>1</v>
      </c>
      <c r="BY15228">
        <f t="shared" si="789"/>
        <v>1</v>
      </c>
    </row>
    <row r="15229" spans="1:77">
      <c r="A15229" s="33">
        <v>15224</v>
      </c>
      <c r="BP15229">
        <v>0.793435964813668</v>
      </c>
      <c r="BQ15229">
        <v>13426.233137583</v>
      </c>
      <c r="BR15229">
        <v>1.3705600428305</v>
      </c>
      <c r="BS15229">
        <v>88592.3717071841</v>
      </c>
      <c r="BW15229" s="9">
        <v>15224</v>
      </c>
      <c r="BX15229">
        <f t="shared" si="788"/>
        <v>1</v>
      </c>
      <c r="BY15229">
        <f t="shared" si="789"/>
        <v>1</v>
      </c>
    </row>
    <row r="15230" spans="1:77">
      <c r="A15230" s="33">
        <v>15225</v>
      </c>
      <c r="BP15230">
        <v>0.772034494247211</v>
      </c>
      <c r="BQ15230">
        <v>12151.6329560914</v>
      </c>
      <c r="BR15230">
        <v>1.3102056685221</v>
      </c>
      <c r="BS15230">
        <v>107049.152195336</v>
      </c>
      <c r="BW15230" s="9">
        <v>15225</v>
      </c>
      <c r="BX15230">
        <f t="shared" si="788"/>
        <v>1</v>
      </c>
      <c r="BY15230">
        <f t="shared" si="789"/>
        <v>1</v>
      </c>
    </row>
    <row r="15231" spans="1:77">
      <c r="A15231" s="33">
        <v>15226</v>
      </c>
      <c r="BP15231">
        <v>0.796739777339587</v>
      </c>
      <c r="BQ15231">
        <v>20045.9852031636</v>
      </c>
      <c r="BR15231">
        <v>1.37203895860571</v>
      </c>
      <c r="BS15231">
        <v>92323.9830510225</v>
      </c>
      <c r="BW15231" s="9">
        <v>15226</v>
      </c>
      <c r="BX15231">
        <f t="shared" si="788"/>
        <v>1</v>
      </c>
      <c r="BY15231">
        <f t="shared" si="789"/>
        <v>1</v>
      </c>
    </row>
    <row r="15232" spans="1:77">
      <c r="A15232" s="33">
        <v>15227</v>
      </c>
      <c r="BP15232">
        <v>0.836785550311967</v>
      </c>
      <c r="BQ15232">
        <v>14375.760128627</v>
      </c>
      <c r="BR15232">
        <v>1.41741001299895</v>
      </c>
      <c r="BS15232">
        <v>109106.006993436</v>
      </c>
      <c r="BW15232" s="9">
        <v>15227</v>
      </c>
      <c r="BX15232">
        <f t="shared" si="788"/>
        <v>1</v>
      </c>
      <c r="BY15232">
        <f t="shared" si="789"/>
        <v>1</v>
      </c>
    </row>
    <row r="15233" spans="1:77">
      <c r="A15233" s="33">
        <v>15228</v>
      </c>
      <c r="BP15233">
        <v>0.830881286690768</v>
      </c>
      <c r="BQ15233">
        <v>10162.9961339884</v>
      </c>
      <c r="BR15233">
        <v>1.42402544482627</v>
      </c>
      <c r="BS15233">
        <v>103582.420806406</v>
      </c>
      <c r="BW15233" s="9">
        <v>15228</v>
      </c>
      <c r="BX15233">
        <f t="shared" si="788"/>
        <v>1</v>
      </c>
      <c r="BY15233">
        <f t="shared" si="789"/>
        <v>1</v>
      </c>
    </row>
    <row r="15234" spans="1:77">
      <c r="A15234" s="33">
        <v>15229</v>
      </c>
      <c r="BP15234">
        <v>0.796296006730811</v>
      </c>
      <c r="BQ15234">
        <v>11337.9922004343</v>
      </c>
      <c r="BR15234">
        <v>1.35243545126023</v>
      </c>
      <c r="BS15234">
        <v>80986.277289469</v>
      </c>
      <c r="BW15234" s="9">
        <v>15229</v>
      </c>
      <c r="BX15234">
        <f t="shared" si="788"/>
        <v>1</v>
      </c>
      <c r="BY15234">
        <f t="shared" si="789"/>
        <v>1</v>
      </c>
    </row>
    <row r="15235" spans="1:77">
      <c r="A15235" s="33">
        <v>15230</v>
      </c>
      <c r="BP15235">
        <v>0.801823979500198</v>
      </c>
      <c r="BQ15235">
        <v>20321.3222742024</v>
      </c>
      <c r="BR15235">
        <v>1.38286854481203</v>
      </c>
      <c r="BS15235">
        <v>94321.0630099621</v>
      </c>
      <c r="BW15235" s="9">
        <v>15230</v>
      </c>
      <c r="BX15235">
        <f t="shared" si="788"/>
        <v>1</v>
      </c>
      <c r="BY15235">
        <f t="shared" si="789"/>
        <v>1</v>
      </c>
    </row>
    <row r="15236" spans="1:77">
      <c r="A15236" s="33">
        <v>15231</v>
      </c>
      <c r="BP15236">
        <v>0.758472067995169</v>
      </c>
      <c r="BQ15236">
        <v>16504.1977692279</v>
      </c>
      <c r="BR15236">
        <v>1.3042966952686</v>
      </c>
      <c r="BS15236">
        <v>115856.714725157</v>
      </c>
      <c r="BW15236" s="9">
        <v>15231</v>
      </c>
      <c r="BX15236">
        <f t="shared" si="788"/>
        <v>1</v>
      </c>
      <c r="BY15236">
        <f t="shared" si="789"/>
        <v>1</v>
      </c>
    </row>
    <row r="15237" spans="1:77">
      <c r="A15237" s="33">
        <v>15232</v>
      </c>
      <c r="BP15237">
        <v>0.776146501293934</v>
      </c>
      <c r="BQ15237">
        <v>13028.2836532176</v>
      </c>
      <c r="BR15237">
        <v>1.35602430168662</v>
      </c>
      <c r="BS15237">
        <v>88158.1544317522</v>
      </c>
      <c r="BW15237" s="9">
        <v>15232</v>
      </c>
      <c r="BX15237">
        <f t="shared" si="788"/>
        <v>1</v>
      </c>
      <c r="BY15237">
        <f t="shared" si="789"/>
        <v>1</v>
      </c>
    </row>
    <row r="15238" spans="1:77">
      <c r="A15238" s="33">
        <v>15233</v>
      </c>
      <c r="BP15238">
        <v>0.788457569937141</v>
      </c>
      <c r="BQ15238">
        <v>16085.7522118776</v>
      </c>
      <c r="BR15238">
        <v>1.35714165281109</v>
      </c>
      <c r="BS15238">
        <v>110248.245637064</v>
      </c>
      <c r="BW15238" s="9">
        <v>15233</v>
      </c>
      <c r="BX15238">
        <f t="shared" si="788"/>
        <v>1</v>
      </c>
      <c r="BY15238">
        <f t="shared" si="789"/>
        <v>1</v>
      </c>
    </row>
    <row r="15239" spans="1:77">
      <c r="A15239" s="33">
        <v>15234</v>
      </c>
      <c r="BP15239">
        <v>0.869181447038228</v>
      </c>
      <c r="BQ15239">
        <v>17970.827873672</v>
      </c>
      <c r="BR15239">
        <v>1.53068742008873</v>
      </c>
      <c r="BS15239">
        <v>91032.7282048857</v>
      </c>
      <c r="BW15239" s="9">
        <v>15234</v>
      </c>
      <c r="BX15239">
        <f t="shared" ref="BX15239:BX15302" si="790">IF(BU15239=MAX($BU15239:$BV15239),1,0)</f>
        <v>1</v>
      </c>
      <c r="BY15239">
        <f t="shared" ref="BY15239:BY15302" si="791">IF(BV15239=MAX($BU15239:$BV15239),1,0)</f>
        <v>1</v>
      </c>
    </row>
    <row r="15240" spans="1:77">
      <c r="A15240" s="33">
        <v>15235</v>
      </c>
      <c r="BP15240">
        <v>0.83373448589504</v>
      </c>
      <c r="BQ15240">
        <v>14415.779835772</v>
      </c>
      <c r="BR15240">
        <v>1.45058195800056</v>
      </c>
      <c r="BS15240">
        <v>86254.7674392476</v>
      </c>
      <c r="BW15240" s="9">
        <v>15235</v>
      </c>
      <c r="BX15240">
        <f t="shared" si="790"/>
        <v>1</v>
      </c>
      <c r="BY15240">
        <f t="shared" si="791"/>
        <v>1</v>
      </c>
    </row>
    <row r="15241" spans="1:77">
      <c r="A15241" s="33">
        <v>15236</v>
      </c>
      <c r="BP15241">
        <v>0.774620830079426</v>
      </c>
      <c r="BQ15241">
        <v>14807.5581313071</v>
      </c>
      <c r="BR15241">
        <v>1.311876188797</v>
      </c>
      <c r="BS15241">
        <v>109544.234344851</v>
      </c>
      <c r="BW15241" s="9">
        <v>15236</v>
      </c>
      <c r="BX15241">
        <f t="shared" si="790"/>
        <v>1</v>
      </c>
      <c r="BY15241">
        <f t="shared" si="791"/>
        <v>1</v>
      </c>
    </row>
    <row r="15242" spans="1:77">
      <c r="A15242" s="33">
        <v>15237</v>
      </c>
      <c r="BP15242">
        <v>0.770571417522286</v>
      </c>
      <c r="BQ15242">
        <v>14088.7992770047</v>
      </c>
      <c r="BR15242">
        <v>1.32629539253008</v>
      </c>
      <c r="BS15242">
        <v>88651.8003486498</v>
      </c>
      <c r="BW15242" s="9">
        <v>15237</v>
      </c>
      <c r="BX15242">
        <f t="shared" si="790"/>
        <v>1</v>
      </c>
      <c r="BY15242">
        <f t="shared" si="791"/>
        <v>1</v>
      </c>
    </row>
    <row r="15243" spans="1:77">
      <c r="A15243" s="33">
        <v>15238</v>
      </c>
      <c r="BP15243">
        <v>0.800578238476808</v>
      </c>
      <c r="BQ15243">
        <v>10752.2708317802</v>
      </c>
      <c r="BR15243">
        <v>1.37282787488485</v>
      </c>
      <c r="BS15243">
        <v>82638.5139567611</v>
      </c>
      <c r="BW15243" s="9">
        <v>15238</v>
      </c>
      <c r="BX15243">
        <f t="shared" si="790"/>
        <v>1</v>
      </c>
      <c r="BY15243">
        <f t="shared" si="791"/>
        <v>1</v>
      </c>
    </row>
    <row r="15244" spans="1:77">
      <c r="A15244" s="33">
        <v>15239</v>
      </c>
      <c r="BP15244">
        <v>0.781304234460479</v>
      </c>
      <c r="BQ15244">
        <v>12629.0855671441</v>
      </c>
      <c r="BR15244">
        <v>1.32781607821438</v>
      </c>
      <c r="BS15244">
        <v>109573.458266061</v>
      </c>
      <c r="BW15244" s="9">
        <v>15239</v>
      </c>
      <c r="BX15244">
        <f t="shared" si="790"/>
        <v>1</v>
      </c>
      <c r="BY15244">
        <f t="shared" si="791"/>
        <v>1</v>
      </c>
    </row>
    <row r="15245" spans="1:77">
      <c r="A15245" s="33">
        <v>15240</v>
      </c>
      <c r="BP15245">
        <v>0.836500953198008</v>
      </c>
      <c r="BQ15245">
        <v>12235.8210190746</v>
      </c>
      <c r="BR15245">
        <v>1.45868850972611</v>
      </c>
      <c r="BS15245">
        <v>104943.889096412</v>
      </c>
      <c r="BW15245" s="9">
        <v>15240</v>
      </c>
      <c r="BX15245">
        <f t="shared" si="790"/>
        <v>1</v>
      </c>
      <c r="BY15245">
        <f t="shared" si="791"/>
        <v>1</v>
      </c>
    </row>
    <row r="15246" spans="1:77">
      <c r="A15246" s="33">
        <v>15241</v>
      </c>
      <c r="BP15246">
        <v>0.825523987945636</v>
      </c>
      <c r="BQ15246">
        <v>13043.4360784346</v>
      </c>
      <c r="BR15246">
        <v>1.42671843739328</v>
      </c>
      <c r="BS15246">
        <v>105005.466086607</v>
      </c>
      <c r="BW15246" s="9">
        <v>15241</v>
      </c>
      <c r="BX15246">
        <f t="shared" si="790"/>
        <v>1</v>
      </c>
      <c r="BY15246">
        <f t="shared" si="791"/>
        <v>1</v>
      </c>
    </row>
    <row r="15247" spans="1:77">
      <c r="A15247" s="33">
        <v>15242</v>
      </c>
      <c r="BP15247">
        <v>0.811843449928392</v>
      </c>
      <c r="BQ15247">
        <v>12092.7077087855</v>
      </c>
      <c r="BR15247">
        <v>1.34882546801452</v>
      </c>
      <c r="BS15247">
        <v>80832.3512946919</v>
      </c>
      <c r="BW15247" s="9">
        <v>15242</v>
      </c>
      <c r="BX15247">
        <f t="shared" si="790"/>
        <v>1</v>
      </c>
      <c r="BY15247">
        <f t="shared" si="791"/>
        <v>1</v>
      </c>
    </row>
    <row r="15248" spans="1:77">
      <c r="A15248" s="33">
        <v>15243</v>
      </c>
      <c r="BP15248">
        <v>0.801529755197836</v>
      </c>
      <c r="BQ15248">
        <v>18759.481864618</v>
      </c>
      <c r="BR15248">
        <v>1.37654855189018</v>
      </c>
      <c r="BS15248">
        <v>93648.3372078985</v>
      </c>
      <c r="BW15248" s="9">
        <v>15243</v>
      </c>
      <c r="BX15248">
        <f t="shared" si="790"/>
        <v>1</v>
      </c>
      <c r="BY15248">
        <f t="shared" si="791"/>
        <v>1</v>
      </c>
    </row>
    <row r="15249" spans="1:77">
      <c r="A15249" s="33">
        <v>15244</v>
      </c>
      <c r="BP15249">
        <v>0.821281435330243</v>
      </c>
      <c r="BQ15249">
        <v>13026.4072346693</v>
      </c>
      <c r="BR15249">
        <v>1.41391489133971</v>
      </c>
      <c r="BS15249">
        <v>87349.0030662271</v>
      </c>
      <c r="BW15249" s="9">
        <v>15244</v>
      </c>
      <c r="BX15249">
        <f t="shared" si="790"/>
        <v>1</v>
      </c>
      <c r="BY15249">
        <f t="shared" si="791"/>
        <v>1</v>
      </c>
    </row>
    <row r="15250" spans="1:77">
      <c r="A15250" s="33">
        <v>15245</v>
      </c>
      <c r="BP15250">
        <v>0.7739593293401</v>
      </c>
      <c r="BQ15250">
        <v>13163.3116346686</v>
      </c>
      <c r="BR15250">
        <v>1.30630253458569</v>
      </c>
      <c r="BS15250">
        <v>84385.1920582541</v>
      </c>
      <c r="BW15250" s="9">
        <v>15245</v>
      </c>
      <c r="BX15250">
        <f t="shared" si="790"/>
        <v>1</v>
      </c>
      <c r="BY15250">
        <f t="shared" si="791"/>
        <v>1</v>
      </c>
    </row>
    <row r="15251" spans="1:77">
      <c r="A15251" s="33">
        <v>15246</v>
      </c>
      <c r="BP15251">
        <v>0.845672616703712</v>
      </c>
      <c r="BQ15251">
        <v>10388.4530815697</v>
      </c>
      <c r="BR15251">
        <v>1.45999208076134</v>
      </c>
      <c r="BS15251">
        <v>103678.774625556</v>
      </c>
      <c r="BW15251" s="9">
        <v>15246</v>
      </c>
      <c r="BX15251">
        <f t="shared" si="790"/>
        <v>1</v>
      </c>
      <c r="BY15251">
        <f t="shared" si="791"/>
        <v>1</v>
      </c>
    </row>
    <row r="15252" spans="1:77">
      <c r="A15252" s="33">
        <v>15247</v>
      </c>
      <c r="BP15252">
        <v>0.767874099390953</v>
      </c>
      <c r="BQ15252">
        <v>14611.991829331</v>
      </c>
      <c r="BR15252">
        <v>1.32120958820896</v>
      </c>
      <c r="BS15252">
        <v>110227.576894925</v>
      </c>
      <c r="BW15252" s="9">
        <v>15247</v>
      </c>
      <c r="BX15252">
        <f t="shared" si="790"/>
        <v>1</v>
      </c>
      <c r="BY15252">
        <f t="shared" si="791"/>
        <v>1</v>
      </c>
    </row>
    <row r="15253" spans="1:77">
      <c r="A15253" s="33">
        <v>15248</v>
      </c>
      <c r="BP15253">
        <v>0.751171254418991</v>
      </c>
      <c r="BQ15253">
        <v>11766.2441934215</v>
      </c>
      <c r="BR15253">
        <v>1.28135498880865</v>
      </c>
      <c r="BS15253">
        <v>104881.618426829</v>
      </c>
      <c r="BW15253" s="9">
        <v>15248</v>
      </c>
      <c r="BX15253">
        <f t="shared" si="790"/>
        <v>1</v>
      </c>
      <c r="BY15253">
        <f t="shared" si="791"/>
        <v>1</v>
      </c>
    </row>
    <row r="15254" spans="1:77">
      <c r="A15254" s="33">
        <v>15249</v>
      </c>
      <c r="BP15254">
        <v>0.803066801099324</v>
      </c>
      <c r="BQ15254">
        <v>16505.0476514198</v>
      </c>
      <c r="BR15254">
        <v>1.36846087890181</v>
      </c>
      <c r="BS15254">
        <v>86870.0348390616</v>
      </c>
      <c r="BW15254" s="9">
        <v>15249</v>
      </c>
      <c r="BX15254">
        <f t="shared" si="790"/>
        <v>1</v>
      </c>
      <c r="BY15254">
        <f t="shared" si="791"/>
        <v>1</v>
      </c>
    </row>
    <row r="15255" spans="1:77">
      <c r="A15255" s="33">
        <v>15250</v>
      </c>
      <c r="BP15255">
        <v>0.811759403457148</v>
      </c>
      <c r="BQ15255">
        <v>13290.1521215584</v>
      </c>
      <c r="BR15255">
        <v>1.38497498416753</v>
      </c>
      <c r="BS15255">
        <v>111427.048058847</v>
      </c>
      <c r="BW15255" s="9">
        <v>15250</v>
      </c>
      <c r="BX15255">
        <f t="shared" si="790"/>
        <v>1</v>
      </c>
      <c r="BY15255">
        <f t="shared" si="791"/>
        <v>1</v>
      </c>
    </row>
    <row r="15256" spans="1:77">
      <c r="A15256" s="33">
        <v>15251</v>
      </c>
      <c r="BP15256">
        <v>0.806954536245955</v>
      </c>
      <c r="BQ15256">
        <v>15323.9849002721</v>
      </c>
      <c r="BR15256">
        <v>1.38546354097268</v>
      </c>
      <c r="BS15256">
        <v>87218.7290287773</v>
      </c>
      <c r="BW15256" s="9">
        <v>15251</v>
      </c>
      <c r="BX15256">
        <f t="shared" si="790"/>
        <v>1</v>
      </c>
      <c r="BY15256">
        <f t="shared" si="791"/>
        <v>1</v>
      </c>
    </row>
    <row r="15257" spans="1:77">
      <c r="A15257" s="33">
        <v>15252</v>
      </c>
      <c r="BP15257">
        <v>0.823901564018858</v>
      </c>
      <c r="BQ15257">
        <v>14811.9050102396</v>
      </c>
      <c r="BR15257">
        <v>1.43181693974041</v>
      </c>
      <c r="BS15257">
        <v>90714.2856424689</v>
      </c>
      <c r="BW15257" s="9">
        <v>15252</v>
      </c>
      <c r="BX15257">
        <f t="shared" si="790"/>
        <v>1</v>
      </c>
      <c r="BY15257">
        <f t="shared" si="791"/>
        <v>1</v>
      </c>
    </row>
    <row r="15258" spans="1:77">
      <c r="A15258" s="33">
        <v>15253</v>
      </c>
      <c r="BP15258">
        <v>0.827442661420388</v>
      </c>
      <c r="BQ15258">
        <v>19216.5884100336</v>
      </c>
      <c r="BR15258">
        <v>1.44345624720104</v>
      </c>
      <c r="BS15258">
        <v>97035.2630387015</v>
      </c>
      <c r="BW15258" s="9">
        <v>15253</v>
      </c>
      <c r="BX15258">
        <f t="shared" si="790"/>
        <v>1</v>
      </c>
      <c r="BY15258">
        <f t="shared" si="791"/>
        <v>1</v>
      </c>
    </row>
    <row r="15259" spans="1:77">
      <c r="A15259" s="33">
        <v>15254</v>
      </c>
      <c r="BP15259">
        <v>0.850811444061741</v>
      </c>
      <c r="BQ15259">
        <v>15134.6526549315</v>
      </c>
      <c r="BR15259">
        <v>1.48516794805688</v>
      </c>
      <c r="BS15259">
        <v>87381.8740066759</v>
      </c>
      <c r="BW15259" s="9">
        <v>15254</v>
      </c>
      <c r="BX15259">
        <f t="shared" si="790"/>
        <v>1</v>
      </c>
      <c r="BY15259">
        <f t="shared" si="791"/>
        <v>1</v>
      </c>
    </row>
    <row r="15260" spans="1:77">
      <c r="A15260" s="33">
        <v>15255</v>
      </c>
      <c r="BP15260">
        <v>0.815470392543375</v>
      </c>
      <c r="BQ15260">
        <v>13423.7237428348</v>
      </c>
      <c r="BR15260">
        <v>1.37059692112088</v>
      </c>
      <c r="BS15260">
        <v>86804.4884622575</v>
      </c>
      <c r="BW15260" s="9">
        <v>15255</v>
      </c>
      <c r="BX15260">
        <f t="shared" si="790"/>
        <v>1</v>
      </c>
      <c r="BY15260">
        <f t="shared" si="791"/>
        <v>1</v>
      </c>
    </row>
    <row r="15261" spans="1:77">
      <c r="A15261" s="33">
        <v>15256</v>
      </c>
      <c r="BP15261">
        <v>0.840934175436703</v>
      </c>
      <c r="BQ15261">
        <v>11885.1049284849</v>
      </c>
      <c r="BR15261">
        <v>1.45703943275001</v>
      </c>
      <c r="BS15261">
        <v>85722.0797182925</v>
      </c>
      <c r="BW15261" s="9">
        <v>15256</v>
      </c>
      <c r="BX15261">
        <f t="shared" si="790"/>
        <v>1</v>
      </c>
      <c r="BY15261">
        <f t="shared" si="791"/>
        <v>1</v>
      </c>
    </row>
    <row r="15262" spans="1:77">
      <c r="A15262" s="33">
        <v>15257</v>
      </c>
      <c r="BP15262">
        <v>0.764170986918184</v>
      </c>
      <c r="BQ15262">
        <v>13659.7591138664</v>
      </c>
      <c r="BR15262">
        <v>1.30761240015841</v>
      </c>
      <c r="BS15262">
        <v>88548.3233856002</v>
      </c>
      <c r="BW15262" s="9">
        <v>15257</v>
      </c>
      <c r="BX15262">
        <f t="shared" si="790"/>
        <v>1</v>
      </c>
      <c r="BY15262">
        <f t="shared" si="791"/>
        <v>1</v>
      </c>
    </row>
    <row r="15263" spans="1:77">
      <c r="A15263" s="33">
        <v>15258</v>
      </c>
      <c r="BP15263">
        <v>0.820081311688548</v>
      </c>
      <c r="BQ15263">
        <v>17780.138553811</v>
      </c>
      <c r="BR15263">
        <v>1.41094527822069</v>
      </c>
      <c r="BS15263">
        <v>92738.1469719982</v>
      </c>
      <c r="BW15263" s="9">
        <v>15258</v>
      </c>
      <c r="BX15263">
        <f t="shared" si="790"/>
        <v>1</v>
      </c>
      <c r="BY15263">
        <f t="shared" si="791"/>
        <v>1</v>
      </c>
    </row>
    <row r="15264" spans="1:77">
      <c r="A15264" s="33">
        <v>15259</v>
      </c>
      <c r="BP15264">
        <v>0.757767417931923</v>
      </c>
      <c r="BQ15264">
        <v>14133.9802063564</v>
      </c>
      <c r="BR15264">
        <v>1.29048961115193</v>
      </c>
      <c r="BS15264">
        <v>88047.4437053241</v>
      </c>
      <c r="BW15264" s="9">
        <v>15259</v>
      </c>
      <c r="BX15264">
        <f t="shared" si="790"/>
        <v>1</v>
      </c>
      <c r="BY15264">
        <f t="shared" si="791"/>
        <v>1</v>
      </c>
    </row>
    <row r="15265" spans="1:77">
      <c r="A15265" s="33">
        <v>15260</v>
      </c>
      <c r="BP15265">
        <v>0.822194560000742</v>
      </c>
      <c r="BQ15265">
        <v>14645.7810283748</v>
      </c>
      <c r="BR15265">
        <v>1.41842154109786</v>
      </c>
      <c r="BS15265">
        <v>85601.1879725425</v>
      </c>
      <c r="BW15265" s="9">
        <v>15260</v>
      </c>
      <c r="BX15265">
        <f t="shared" si="790"/>
        <v>1</v>
      </c>
      <c r="BY15265">
        <f t="shared" si="791"/>
        <v>1</v>
      </c>
    </row>
    <row r="15266" spans="1:77">
      <c r="A15266" s="33">
        <v>15261</v>
      </c>
      <c r="BP15266">
        <v>0.771426854580827</v>
      </c>
      <c r="BQ15266">
        <v>16048.2284809976</v>
      </c>
      <c r="BR15266">
        <v>1.32051331064554</v>
      </c>
      <c r="BS15266">
        <v>115111.605719713</v>
      </c>
      <c r="BW15266" s="9">
        <v>15261</v>
      </c>
      <c r="BX15266">
        <f t="shared" si="790"/>
        <v>1</v>
      </c>
      <c r="BY15266">
        <f t="shared" si="791"/>
        <v>1</v>
      </c>
    </row>
    <row r="15267" spans="1:77">
      <c r="A15267" s="33">
        <v>15262</v>
      </c>
      <c r="BP15267">
        <v>0.780034321200674</v>
      </c>
      <c r="BQ15267">
        <v>12541.6012576916</v>
      </c>
      <c r="BR15267">
        <v>1.32536194684292</v>
      </c>
      <c r="BS15267">
        <v>86113.8211316006</v>
      </c>
      <c r="BW15267" s="9">
        <v>15262</v>
      </c>
      <c r="BX15267">
        <f t="shared" si="790"/>
        <v>1</v>
      </c>
      <c r="BY15267">
        <f t="shared" si="791"/>
        <v>1</v>
      </c>
    </row>
    <row r="15268" spans="1:77">
      <c r="A15268" s="33">
        <v>15263</v>
      </c>
      <c r="BP15268">
        <v>0.82034254398831</v>
      </c>
      <c r="BQ15268">
        <v>14357.7433606279</v>
      </c>
      <c r="BR15268">
        <v>1.4082577055225</v>
      </c>
      <c r="BS15268">
        <v>86776.7266078655</v>
      </c>
      <c r="BW15268" s="9">
        <v>15263</v>
      </c>
      <c r="BX15268">
        <f t="shared" si="790"/>
        <v>1</v>
      </c>
      <c r="BY15268">
        <f t="shared" si="791"/>
        <v>1</v>
      </c>
    </row>
    <row r="15269" spans="1:77">
      <c r="A15269" s="33">
        <v>15264</v>
      </c>
      <c r="BP15269">
        <v>0.809086883587889</v>
      </c>
      <c r="BQ15269">
        <v>18618.7231239569</v>
      </c>
      <c r="BR15269">
        <v>1.39387413403089</v>
      </c>
      <c r="BS15269">
        <v>93922.1045284562</v>
      </c>
      <c r="BW15269" s="9">
        <v>15264</v>
      </c>
      <c r="BX15269">
        <f t="shared" si="790"/>
        <v>1</v>
      </c>
      <c r="BY15269">
        <f t="shared" si="791"/>
        <v>1</v>
      </c>
    </row>
    <row r="15270" spans="1:77">
      <c r="A15270" s="33">
        <v>15265</v>
      </c>
      <c r="BP15270">
        <v>0.851720675307119</v>
      </c>
      <c r="BQ15270">
        <v>15467.5930212602</v>
      </c>
      <c r="BR15270">
        <v>1.4607510096941</v>
      </c>
      <c r="BS15270">
        <v>86678.2575112536</v>
      </c>
      <c r="BW15270" s="9">
        <v>15265</v>
      </c>
      <c r="BX15270">
        <f t="shared" si="790"/>
        <v>1</v>
      </c>
      <c r="BY15270">
        <f t="shared" si="791"/>
        <v>1</v>
      </c>
    </row>
    <row r="15271" spans="1:77">
      <c r="A15271" s="33">
        <v>15266</v>
      </c>
      <c r="BP15271">
        <v>0.816128647792232</v>
      </c>
      <c r="BQ15271">
        <v>12231.1834295886</v>
      </c>
      <c r="BR15271">
        <v>1.3702988495228</v>
      </c>
      <c r="BS15271">
        <v>105542.559373794</v>
      </c>
      <c r="BW15271" s="9">
        <v>15266</v>
      </c>
      <c r="BX15271">
        <f t="shared" si="790"/>
        <v>1</v>
      </c>
      <c r="BY15271">
        <f t="shared" si="791"/>
        <v>1</v>
      </c>
    </row>
    <row r="15272" spans="1:77">
      <c r="A15272" s="33">
        <v>15267</v>
      </c>
      <c r="BP15272">
        <v>0.807759227514564</v>
      </c>
      <c r="BQ15272">
        <v>15898.0716175217</v>
      </c>
      <c r="BR15272">
        <v>1.38262390497948</v>
      </c>
      <c r="BS15272">
        <v>89882.1757981167</v>
      </c>
      <c r="BW15272" s="9">
        <v>15267</v>
      </c>
      <c r="BX15272">
        <f t="shared" si="790"/>
        <v>1</v>
      </c>
      <c r="BY15272">
        <f t="shared" si="791"/>
        <v>1</v>
      </c>
    </row>
    <row r="15273" spans="1:77">
      <c r="A15273" s="33">
        <v>15268</v>
      </c>
      <c r="BP15273">
        <v>0.827851415310804</v>
      </c>
      <c r="BQ15273">
        <v>14002.508678768</v>
      </c>
      <c r="BR15273">
        <v>1.39346174406402</v>
      </c>
      <c r="BS15273">
        <v>84666.5484282938</v>
      </c>
      <c r="BW15273" s="9">
        <v>15268</v>
      </c>
      <c r="BX15273">
        <f t="shared" si="790"/>
        <v>1</v>
      </c>
      <c r="BY15273">
        <f t="shared" si="791"/>
        <v>1</v>
      </c>
    </row>
    <row r="15274" spans="1:77">
      <c r="A15274" s="33">
        <v>15269</v>
      </c>
      <c r="BP15274">
        <v>0.798090735891653</v>
      </c>
      <c r="BQ15274">
        <v>17445.433706238</v>
      </c>
      <c r="BR15274">
        <v>1.37896161284302</v>
      </c>
      <c r="BS15274">
        <v>90984.0132806091</v>
      </c>
      <c r="BW15274" s="9">
        <v>15269</v>
      </c>
      <c r="BX15274">
        <f t="shared" si="790"/>
        <v>1</v>
      </c>
      <c r="BY15274">
        <f t="shared" si="791"/>
        <v>1</v>
      </c>
    </row>
    <row r="15275" spans="1:77">
      <c r="A15275" s="33">
        <v>15270</v>
      </c>
      <c r="BP15275">
        <v>0.728805820801052</v>
      </c>
      <c r="BQ15275">
        <v>11992.3607328365</v>
      </c>
      <c r="BR15275">
        <v>1.23781081120611</v>
      </c>
      <c r="BS15275">
        <v>106203.58517774</v>
      </c>
      <c r="BW15275" s="9">
        <v>15270</v>
      </c>
      <c r="BX15275">
        <f t="shared" si="790"/>
        <v>1</v>
      </c>
      <c r="BY15275">
        <f t="shared" si="791"/>
        <v>1</v>
      </c>
    </row>
    <row r="15276" spans="1:77">
      <c r="A15276" s="33">
        <v>15271</v>
      </c>
      <c r="BP15276">
        <v>0.759257697852322</v>
      </c>
      <c r="BQ15276">
        <v>16285.5558302302</v>
      </c>
      <c r="BR15276">
        <v>1.28488074874846</v>
      </c>
      <c r="BS15276">
        <v>89135.8150521843</v>
      </c>
      <c r="BW15276" s="9">
        <v>15271</v>
      </c>
      <c r="BX15276">
        <f t="shared" si="790"/>
        <v>1</v>
      </c>
      <c r="BY15276">
        <f t="shared" si="791"/>
        <v>1</v>
      </c>
    </row>
    <row r="15277" spans="1:77">
      <c r="A15277" s="33">
        <v>15272</v>
      </c>
      <c r="BP15277">
        <v>0.79752621214016</v>
      </c>
      <c r="BQ15277">
        <v>13728.2529899479</v>
      </c>
      <c r="BR15277">
        <v>1.36122025871672</v>
      </c>
      <c r="BS15277">
        <v>88965.0091404508</v>
      </c>
      <c r="BW15277" s="9">
        <v>15272</v>
      </c>
      <c r="BX15277">
        <f t="shared" si="790"/>
        <v>1</v>
      </c>
      <c r="BY15277">
        <f t="shared" si="791"/>
        <v>1</v>
      </c>
    </row>
    <row r="15278" spans="1:77">
      <c r="A15278" s="33">
        <v>15273</v>
      </c>
      <c r="BP15278">
        <v>0.779716953398329</v>
      </c>
      <c r="BQ15278">
        <v>14192.5963174942</v>
      </c>
      <c r="BR15278">
        <v>1.34072239155414</v>
      </c>
      <c r="BS15278">
        <v>89906.232369652</v>
      </c>
      <c r="BW15278" s="9">
        <v>15273</v>
      </c>
      <c r="BX15278">
        <f t="shared" si="790"/>
        <v>1</v>
      </c>
      <c r="BY15278">
        <f t="shared" si="791"/>
        <v>1</v>
      </c>
    </row>
    <row r="15279" spans="1:77">
      <c r="A15279" s="33">
        <v>15274</v>
      </c>
      <c r="BP15279">
        <v>0.818324482218693</v>
      </c>
      <c r="BQ15279">
        <v>18751.7353242755</v>
      </c>
      <c r="BR15279">
        <v>1.41129819685292</v>
      </c>
      <c r="BS15279">
        <v>90299.9551694158</v>
      </c>
      <c r="BW15279" s="9">
        <v>15274</v>
      </c>
      <c r="BX15279">
        <f t="shared" si="790"/>
        <v>1</v>
      </c>
      <c r="BY15279">
        <f t="shared" si="791"/>
        <v>1</v>
      </c>
    </row>
    <row r="15280" spans="1:77">
      <c r="A15280" s="33">
        <v>15275</v>
      </c>
      <c r="BP15280">
        <v>0.824041494820221</v>
      </c>
      <c r="BQ15280">
        <v>11768.9304957864</v>
      </c>
      <c r="BR15280">
        <v>1.41159783336216</v>
      </c>
      <c r="BS15280">
        <v>109604.976212994</v>
      </c>
      <c r="BW15280" s="9">
        <v>15275</v>
      </c>
      <c r="BX15280">
        <f t="shared" si="790"/>
        <v>1</v>
      </c>
      <c r="BY15280">
        <f t="shared" si="791"/>
        <v>1</v>
      </c>
    </row>
    <row r="15281" spans="1:77">
      <c r="A15281" s="33">
        <v>15276</v>
      </c>
      <c r="BP15281">
        <v>0.799594568606735</v>
      </c>
      <c r="BQ15281">
        <v>17396.8234947876</v>
      </c>
      <c r="BR15281">
        <v>1.374657708528</v>
      </c>
      <c r="BS15281">
        <v>93387.2709895823</v>
      </c>
      <c r="BW15281" s="9">
        <v>15276</v>
      </c>
      <c r="BX15281">
        <f t="shared" si="790"/>
        <v>1</v>
      </c>
      <c r="BY15281">
        <f t="shared" si="791"/>
        <v>1</v>
      </c>
    </row>
    <row r="15282" spans="1:77">
      <c r="A15282" s="33">
        <v>15277</v>
      </c>
      <c r="BP15282">
        <v>0.800812352463582</v>
      </c>
      <c r="BQ15282">
        <v>12902.103421086</v>
      </c>
      <c r="BR15282">
        <v>1.37063665769399</v>
      </c>
      <c r="BS15282">
        <v>108167.415683731</v>
      </c>
      <c r="BW15282" s="9">
        <v>15277</v>
      </c>
      <c r="BX15282">
        <f t="shared" si="790"/>
        <v>1</v>
      </c>
      <c r="BY15282">
        <f t="shared" si="791"/>
        <v>1</v>
      </c>
    </row>
    <row r="15283" spans="1:77">
      <c r="A15283" s="33">
        <v>15278</v>
      </c>
      <c r="BP15283">
        <v>0.829344416231623</v>
      </c>
      <c r="BQ15283">
        <v>14750.7702154349</v>
      </c>
      <c r="BR15283">
        <v>1.41618664035162</v>
      </c>
      <c r="BS15283">
        <v>111041.288370396</v>
      </c>
      <c r="BW15283" s="9">
        <v>15278</v>
      </c>
      <c r="BX15283">
        <f t="shared" si="790"/>
        <v>1</v>
      </c>
      <c r="BY15283">
        <f t="shared" si="791"/>
        <v>1</v>
      </c>
    </row>
    <row r="15284" spans="1:77">
      <c r="A15284" s="33">
        <v>15279</v>
      </c>
      <c r="BP15284">
        <v>0.768697047955183</v>
      </c>
      <c r="BQ15284">
        <v>11581.2737469223</v>
      </c>
      <c r="BR15284">
        <v>1.29757441856252</v>
      </c>
      <c r="BS15284">
        <v>105286.75475798</v>
      </c>
      <c r="BW15284" s="9">
        <v>15279</v>
      </c>
      <c r="BX15284">
        <f t="shared" si="790"/>
        <v>1</v>
      </c>
      <c r="BY15284">
        <f t="shared" si="791"/>
        <v>1</v>
      </c>
    </row>
    <row r="15285" spans="1:77">
      <c r="A15285" s="33">
        <v>15280</v>
      </c>
      <c r="BP15285">
        <v>0.792869188622606</v>
      </c>
      <c r="BQ15285">
        <v>16872.650255905</v>
      </c>
      <c r="BR15285">
        <v>1.36897691769264</v>
      </c>
      <c r="BS15285">
        <v>113564.035003818</v>
      </c>
      <c r="BW15285" s="9">
        <v>15280</v>
      </c>
      <c r="BX15285">
        <f t="shared" si="790"/>
        <v>1</v>
      </c>
      <c r="BY15285">
        <f t="shared" si="791"/>
        <v>1</v>
      </c>
    </row>
    <row r="15286" spans="1:77">
      <c r="A15286" s="33">
        <v>15281</v>
      </c>
      <c r="BP15286">
        <v>0.809214863890845</v>
      </c>
      <c r="BQ15286">
        <v>12961.7769455765</v>
      </c>
      <c r="BR15286">
        <v>1.39394907525676</v>
      </c>
      <c r="BS15286">
        <v>85618.2740923216</v>
      </c>
      <c r="BW15286" s="9">
        <v>15281</v>
      </c>
      <c r="BX15286">
        <f t="shared" si="790"/>
        <v>1</v>
      </c>
      <c r="BY15286">
        <f t="shared" si="791"/>
        <v>1</v>
      </c>
    </row>
    <row r="15287" spans="1:77">
      <c r="A15287" s="33">
        <v>15282</v>
      </c>
      <c r="BP15287">
        <v>0.820778350745533</v>
      </c>
      <c r="BQ15287">
        <v>13377.6403007635</v>
      </c>
      <c r="BR15287">
        <v>1.41748060909074</v>
      </c>
      <c r="BS15287">
        <v>86144.8185944402</v>
      </c>
      <c r="BW15287" s="9">
        <v>15282</v>
      </c>
      <c r="BX15287">
        <f t="shared" si="790"/>
        <v>1</v>
      </c>
      <c r="BY15287">
        <f t="shared" si="791"/>
        <v>1</v>
      </c>
    </row>
    <row r="15288" spans="1:77">
      <c r="A15288" s="33">
        <v>15283</v>
      </c>
      <c r="BP15288">
        <v>0.837825337881285</v>
      </c>
      <c r="BQ15288">
        <v>16017.8972795851</v>
      </c>
      <c r="BR15288">
        <v>1.42902259903708</v>
      </c>
      <c r="BS15288">
        <v>93610.6874522143</v>
      </c>
      <c r="BW15288" s="9">
        <v>15283</v>
      </c>
      <c r="BX15288">
        <f t="shared" si="790"/>
        <v>1</v>
      </c>
      <c r="BY15288">
        <f t="shared" si="791"/>
        <v>1</v>
      </c>
    </row>
    <row r="15289" spans="1:77">
      <c r="A15289" s="33">
        <v>15284</v>
      </c>
      <c r="BP15289">
        <v>0.827566718727767</v>
      </c>
      <c r="BQ15289">
        <v>16810.5308645885</v>
      </c>
      <c r="BR15289">
        <v>1.4370748589264</v>
      </c>
      <c r="BS15289">
        <v>91391.5630648419</v>
      </c>
      <c r="BW15289" s="9">
        <v>15284</v>
      </c>
      <c r="BX15289">
        <f t="shared" si="790"/>
        <v>1</v>
      </c>
      <c r="BY15289">
        <f t="shared" si="791"/>
        <v>1</v>
      </c>
    </row>
    <row r="15290" spans="1:77">
      <c r="A15290" s="33">
        <v>15285</v>
      </c>
      <c r="BP15290">
        <v>0.80676049768551</v>
      </c>
      <c r="BQ15290">
        <v>15021.7483244149</v>
      </c>
      <c r="BR15290">
        <v>1.3924470667417</v>
      </c>
      <c r="BS15290">
        <v>87911.3827007776</v>
      </c>
      <c r="BW15290" s="9">
        <v>15285</v>
      </c>
      <c r="BX15290">
        <f t="shared" si="790"/>
        <v>1</v>
      </c>
      <c r="BY15290">
        <f t="shared" si="791"/>
        <v>1</v>
      </c>
    </row>
    <row r="15291" spans="1:77">
      <c r="A15291" s="33">
        <v>15286</v>
      </c>
      <c r="BP15291">
        <v>0.810469532385465</v>
      </c>
      <c r="BQ15291">
        <v>20136.2778380614</v>
      </c>
      <c r="BR15291">
        <v>1.41251440270057</v>
      </c>
      <c r="BS15291">
        <v>91860.4310784852</v>
      </c>
      <c r="BW15291" s="9">
        <v>15286</v>
      </c>
      <c r="BX15291">
        <f t="shared" si="790"/>
        <v>1</v>
      </c>
      <c r="BY15291">
        <f t="shared" si="791"/>
        <v>1</v>
      </c>
    </row>
    <row r="15292" spans="1:77">
      <c r="A15292" s="33">
        <v>15287</v>
      </c>
      <c r="BP15292">
        <v>0.802749042023128</v>
      </c>
      <c r="BQ15292">
        <v>11373.3202376118</v>
      </c>
      <c r="BR15292">
        <v>1.38233438550633</v>
      </c>
      <c r="BS15292">
        <v>105556.747549839</v>
      </c>
      <c r="BW15292" s="9">
        <v>15287</v>
      </c>
      <c r="BX15292">
        <f t="shared" si="790"/>
        <v>1</v>
      </c>
      <c r="BY15292">
        <f t="shared" si="791"/>
        <v>1</v>
      </c>
    </row>
    <row r="15293" spans="1:77">
      <c r="A15293" s="33">
        <v>15288</v>
      </c>
      <c r="BP15293">
        <v>0.827763646478613</v>
      </c>
      <c r="BQ15293">
        <v>16378.5010548762</v>
      </c>
      <c r="BR15293">
        <v>1.41621005038074</v>
      </c>
      <c r="BS15293">
        <v>89475.3355719738</v>
      </c>
      <c r="BW15293" s="9">
        <v>15288</v>
      </c>
      <c r="BX15293">
        <f t="shared" si="790"/>
        <v>1</v>
      </c>
      <c r="BY15293">
        <f t="shared" si="791"/>
        <v>1</v>
      </c>
    </row>
    <row r="15294" spans="1:77">
      <c r="A15294" s="33">
        <v>15289</v>
      </c>
      <c r="BP15294">
        <v>0.809205890671957</v>
      </c>
      <c r="BQ15294">
        <v>15352.0809666636</v>
      </c>
      <c r="BR15294">
        <v>1.38977704695451</v>
      </c>
      <c r="BS15294">
        <v>89696.3874909201</v>
      </c>
      <c r="BW15294" s="9">
        <v>15289</v>
      </c>
      <c r="BX15294">
        <f t="shared" si="790"/>
        <v>1</v>
      </c>
      <c r="BY15294">
        <f t="shared" si="791"/>
        <v>1</v>
      </c>
    </row>
    <row r="15295" spans="1:77">
      <c r="A15295" s="33">
        <v>15290</v>
      </c>
      <c r="BP15295">
        <v>0.802527557389749</v>
      </c>
      <c r="BQ15295">
        <v>14010.7834891179</v>
      </c>
      <c r="BR15295">
        <v>1.35874128956225</v>
      </c>
      <c r="BS15295">
        <v>87176.4482757419</v>
      </c>
      <c r="BW15295" s="9">
        <v>15290</v>
      </c>
      <c r="BX15295">
        <f t="shared" si="790"/>
        <v>1</v>
      </c>
      <c r="BY15295">
        <f t="shared" si="791"/>
        <v>1</v>
      </c>
    </row>
    <row r="15296" spans="1:77">
      <c r="A15296" s="33">
        <v>15291</v>
      </c>
      <c r="BP15296">
        <v>0.822145313692829</v>
      </c>
      <c r="BQ15296">
        <v>13409.155169991</v>
      </c>
      <c r="BR15296">
        <v>1.40010370263346</v>
      </c>
      <c r="BS15296">
        <v>109797.757816536</v>
      </c>
      <c r="BW15296" s="9">
        <v>15291</v>
      </c>
      <c r="BX15296">
        <f t="shared" si="790"/>
        <v>1</v>
      </c>
      <c r="BY15296">
        <f t="shared" si="791"/>
        <v>1</v>
      </c>
    </row>
    <row r="15297" spans="1:77">
      <c r="A15297" s="33">
        <v>15292</v>
      </c>
      <c r="BP15297">
        <v>0.808894510450877</v>
      </c>
      <c r="BQ15297">
        <v>21544.9281037782</v>
      </c>
      <c r="BR15297">
        <v>1.39861389963146</v>
      </c>
      <c r="BS15297">
        <v>98915.7814646843</v>
      </c>
      <c r="BW15297" s="9">
        <v>15292</v>
      </c>
      <c r="BX15297">
        <f t="shared" si="790"/>
        <v>1</v>
      </c>
      <c r="BY15297">
        <f t="shared" si="791"/>
        <v>1</v>
      </c>
    </row>
    <row r="15298" spans="1:77">
      <c r="A15298" s="33">
        <v>15293</v>
      </c>
      <c r="BP15298">
        <v>0.780709937319101</v>
      </c>
      <c r="BQ15298">
        <v>15911.4176942909</v>
      </c>
      <c r="BR15298">
        <v>1.36886305494367</v>
      </c>
      <c r="BS15298">
        <v>91096.1123435415</v>
      </c>
      <c r="BW15298" s="9">
        <v>15293</v>
      </c>
      <c r="BX15298">
        <f t="shared" si="790"/>
        <v>1</v>
      </c>
      <c r="BY15298">
        <f t="shared" si="791"/>
        <v>1</v>
      </c>
    </row>
    <row r="15299" spans="1:77">
      <c r="A15299" s="33">
        <v>15294</v>
      </c>
      <c r="BP15299">
        <v>0.858771449576028</v>
      </c>
      <c r="BQ15299">
        <v>14024.2931412637</v>
      </c>
      <c r="BR15299">
        <v>1.49734772574582</v>
      </c>
      <c r="BS15299">
        <v>108856.11870553</v>
      </c>
      <c r="BW15299" s="9">
        <v>15294</v>
      </c>
      <c r="BX15299">
        <f t="shared" si="790"/>
        <v>1</v>
      </c>
      <c r="BY15299">
        <f t="shared" si="791"/>
        <v>1</v>
      </c>
    </row>
    <row r="15300" spans="1:77">
      <c r="A15300" s="33">
        <v>15295</v>
      </c>
      <c r="BP15300">
        <v>0.873491671977496</v>
      </c>
      <c r="BQ15300">
        <v>12728.2990191538</v>
      </c>
      <c r="BR15300">
        <v>1.53580815453587</v>
      </c>
      <c r="BS15300">
        <v>84530.2674799742</v>
      </c>
      <c r="BW15300" s="9">
        <v>15295</v>
      </c>
      <c r="BX15300">
        <f t="shared" si="790"/>
        <v>1</v>
      </c>
      <c r="BY15300">
        <f t="shared" si="791"/>
        <v>1</v>
      </c>
    </row>
    <row r="15301" spans="1:77">
      <c r="A15301" s="33">
        <v>15296</v>
      </c>
      <c r="BP15301">
        <v>0.829667204974976</v>
      </c>
      <c r="BQ15301">
        <v>12865.9269238165</v>
      </c>
      <c r="BR15301">
        <v>1.42686282825887</v>
      </c>
      <c r="BS15301">
        <v>84012.80263444</v>
      </c>
      <c r="BW15301" s="9">
        <v>15296</v>
      </c>
      <c r="BX15301">
        <f t="shared" si="790"/>
        <v>1</v>
      </c>
      <c r="BY15301">
        <f t="shared" si="791"/>
        <v>1</v>
      </c>
    </row>
    <row r="15302" spans="1:77">
      <c r="A15302" s="33">
        <v>15297</v>
      </c>
      <c r="BP15302">
        <v>0.825563338718845</v>
      </c>
      <c r="BQ15302">
        <v>13520.8160740615</v>
      </c>
      <c r="BR15302">
        <v>1.4352662814763</v>
      </c>
      <c r="BS15302">
        <v>109081.246276718</v>
      </c>
      <c r="BW15302" s="9">
        <v>15297</v>
      </c>
      <c r="BX15302">
        <f t="shared" si="790"/>
        <v>1</v>
      </c>
      <c r="BY15302">
        <f t="shared" si="791"/>
        <v>1</v>
      </c>
    </row>
    <row r="15303" spans="1:77">
      <c r="A15303" s="33">
        <v>15298</v>
      </c>
      <c r="BP15303">
        <v>0.820640862670371</v>
      </c>
      <c r="BQ15303">
        <v>14455.7647507186</v>
      </c>
      <c r="BR15303">
        <v>1.38502774756944</v>
      </c>
      <c r="BS15303">
        <v>112536.579926743</v>
      </c>
      <c r="BW15303" s="9">
        <v>15298</v>
      </c>
      <c r="BX15303">
        <f t="shared" ref="BX15303:BX15366" si="792">IF(BU15303=MAX($BU15303:$BV15303),1,0)</f>
        <v>1</v>
      </c>
      <c r="BY15303">
        <f t="shared" ref="BY15303:BY15366" si="793">IF(BV15303=MAX($BU15303:$BV15303),1,0)</f>
        <v>1</v>
      </c>
    </row>
    <row r="15304" spans="1:77">
      <c r="A15304" s="33">
        <v>15299</v>
      </c>
      <c r="BP15304">
        <v>0.798310519127454</v>
      </c>
      <c r="BQ15304">
        <v>12677.4520892944</v>
      </c>
      <c r="BR15304">
        <v>1.36077642088487</v>
      </c>
      <c r="BS15304">
        <v>106366.37269072</v>
      </c>
      <c r="BW15304" s="9">
        <v>15299</v>
      </c>
      <c r="BX15304">
        <f t="shared" si="792"/>
        <v>1</v>
      </c>
      <c r="BY15304">
        <f t="shared" si="793"/>
        <v>1</v>
      </c>
    </row>
    <row r="15305" spans="1:77">
      <c r="A15305" s="33">
        <v>15300</v>
      </c>
      <c r="BP15305">
        <v>0.797539383754151</v>
      </c>
      <c r="BQ15305">
        <v>15760.2838800557</v>
      </c>
      <c r="BR15305">
        <v>1.37651465596817</v>
      </c>
      <c r="BS15305">
        <v>88053.0773512486</v>
      </c>
      <c r="BW15305" s="9">
        <v>15300</v>
      </c>
      <c r="BX15305">
        <f t="shared" si="792"/>
        <v>1</v>
      </c>
      <c r="BY15305">
        <f t="shared" si="793"/>
        <v>1</v>
      </c>
    </row>
    <row r="15306" spans="1:77">
      <c r="A15306" s="33">
        <v>15301</v>
      </c>
      <c r="BP15306">
        <v>0.864702235702782</v>
      </c>
      <c r="BQ15306">
        <v>13726.1508122457</v>
      </c>
      <c r="BR15306">
        <v>1.48173868392716</v>
      </c>
      <c r="BS15306">
        <v>88139.5396754067</v>
      </c>
      <c r="BW15306" s="9">
        <v>15301</v>
      </c>
      <c r="BX15306">
        <f t="shared" si="792"/>
        <v>1</v>
      </c>
      <c r="BY15306">
        <f t="shared" si="793"/>
        <v>1</v>
      </c>
    </row>
    <row r="15307" spans="1:77">
      <c r="A15307" s="33">
        <v>15302</v>
      </c>
      <c r="BP15307">
        <v>0.796260909131981</v>
      </c>
      <c r="BQ15307">
        <v>13059.9696406437</v>
      </c>
      <c r="BR15307">
        <v>1.36904774946887</v>
      </c>
      <c r="BS15307">
        <v>85465.8736655941</v>
      </c>
      <c r="BW15307" s="9">
        <v>15302</v>
      </c>
      <c r="BX15307">
        <f t="shared" si="792"/>
        <v>1</v>
      </c>
      <c r="BY15307">
        <f t="shared" si="793"/>
        <v>1</v>
      </c>
    </row>
    <row r="15308" spans="1:77">
      <c r="A15308" s="33">
        <v>15303</v>
      </c>
      <c r="BP15308">
        <v>0.793387063707231</v>
      </c>
      <c r="BQ15308">
        <v>11388.4485089067</v>
      </c>
      <c r="BR15308">
        <v>1.33774348691425</v>
      </c>
      <c r="BS15308">
        <v>84126.4002377853</v>
      </c>
      <c r="BW15308" s="9">
        <v>15303</v>
      </c>
      <c r="BX15308">
        <f t="shared" si="792"/>
        <v>1</v>
      </c>
      <c r="BY15308">
        <f t="shared" si="793"/>
        <v>1</v>
      </c>
    </row>
    <row r="15309" spans="1:77">
      <c r="A15309" s="33">
        <v>15304</v>
      </c>
      <c r="BP15309">
        <v>0.73915837722894</v>
      </c>
      <c r="BQ15309">
        <v>18287.7311654479</v>
      </c>
      <c r="BR15309">
        <v>1.26886719625454</v>
      </c>
      <c r="BS15309">
        <v>89542.6609647286</v>
      </c>
      <c r="BW15309" s="9">
        <v>15304</v>
      </c>
      <c r="BX15309">
        <f t="shared" si="792"/>
        <v>1</v>
      </c>
      <c r="BY15309">
        <f t="shared" si="793"/>
        <v>1</v>
      </c>
    </row>
    <row r="15310" spans="1:77">
      <c r="A15310" s="33">
        <v>15305</v>
      </c>
      <c r="BP15310">
        <v>0.844717779917163</v>
      </c>
      <c r="BQ15310">
        <v>14360.1610114602</v>
      </c>
      <c r="BR15310">
        <v>1.44016040717493</v>
      </c>
      <c r="BS15310">
        <v>85108.0130685969</v>
      </c>
      <c r="BW15310" s="9">
        <v>15305</v>
      </c>
      <c r="BX15310">
        <f t="shared" si="792"/>
        <v>1</v>
      </c>
      <c r="BY15310">
        <f t="shared" si="793"/>
        <v>1</v>
      </c>
    </row>
    <row r="15311" spans="1:77">
      <c r="A15311" s="33">
        <v>15306</v>
      </c>
      <c r="BP15311">
        <v>0.81993116226727</v>
      </c>
      <c r="BQ15311">
        <v>13827.0182814707</v>
      </c>
      <c r="BR15311">
        <v>1.38264530396967</v>
      </c>
      <c r="BS15311">
        <v>85060.3567561408</v>
      </c>
      <c r="BW15311" s="9">
        <v>15306</v>
      </c>
      <c r="BX15311">
        <f t="shared" si="792"/>
        <v>1</v>
      </c>
      <c r="BY15311">
        <f t="shared" si="793"/>
        <v>1</v>
      </c>
    </row>
    <row r="15312" spans="1:77">
      <c r="A15312" s="33">
        <v>15307</v>
      </c>
      <c r="BP15312">
        <v>0.809692903028693</v>
      </c>
      <c r="BQ15312">
        <v>17168.2342702756</v>
      </c>
      <c r="BR15312">
        <v>1.40097029301626</v>
      </c>
      <c r="BS15312">
        <v>112195.416734148</v>
      </c>
      <c r="BW15312" s="9">
        <v>15307</v>
      </c>
      <c r="BX15312">
        <f t="shared" si="792"/>
        <v>1</v>
      </c>
      <c r="BY15312">
        <f t="shared" si="793"/>
        <v>1</v>
      </c>
    </row>
    <row r="15313" spans="1:77">
      <c r="A15313" s="33">
        <v>15308</v>
      </c>
      <c r="BP15313">
        <v>0.814389289818328</v>
      </c>
      <c r="BQ15313">
        <v>13485.4500014987</v>
      </c>
      <c r="BR15313">
        <v>1.422689008079</v>
      </c>
      <c r="BS15313">
        <v>86457.6229938443</v>
      </c>
      <c r="BW15313" s="9">
        <v>15308</v>
      </c>
      <c r="BX15313">
        <f t="shared" si="792"/>
        <v>1</v>
      </c>
      <c r="BY15313">
        <f t="shared" si="793"/>
        <v>1</v>
      </c>
    </row>
    <row r="15314" spans="1:77">
      <c r="A15314" s="33">
        <v>15309</v>
      </c>
      <c r="BP15314">
        <v>0.795948700875663</v>
      </c>
      <c r="BQ15314">
        <v>13026.7987650125</v>
      </c>
      <c r="BR15314">
        <v>1.34171939385982</v>
      </c>
      <c r="BS15314">
        <v>85178.4970241736</v>
      </c>
      <c r="BW15314" s="9">
        <v>15309</v>
      </c>
      <c r="BX15314">
        <f t="shared" si="792"/>
        <v>1</v>
      </c>
      <c r="BY15314">
        <f t="shared" si="793"/>
        <v>1</v>
      </c>
    </row>
    <row r="15315" spans="1:77">
      <c r="A15315" s="33">
        <v>15310</v>
      </c>
      <c r="BP15315">
        <v>0.823136024664197</v>
      </c>
      <c r="BQ15315">
        <v>10113.5280313611</v>
      </c>
      <c r="BR15315">
        <v>1.43035295827849</v>
      </c>
      <c r="BS15315">
        <v>83140.9015851516</v>
      </c>
      <c r="BW15315" s="9">
        <v>15310</v>
      </c>
      <c r="BX15315">
        <f t="shared" si="792"/>
        <v>1</v>
      </c>
      <c r="BY15315">
        <f t="shared" si="793"/>
        <v>1</v>
      </c>
    </row>
    <row r="15316" spans="1:77">
      <c r="A15316" s="33">
        <v>15311</v>
      </c>
      <c r="BP15316">
        <v>0.839332351543463</v>
      </c>
      <c r="BQ15316">
        <v>15346.9138075134</v>
      </c>
      <c r="BR15316">
        <v>1.40095836133579</v>
      </c>
      <c r="BS15316">
        <v>85481.886863604</v>
      </c>
      <c r="BW15316" s="9">
        <v>15311</v>
      </c>
      <c r="BX15316">
        <f t="shared" si="792"/>
        <v>1</v>
      </c>
      <c r="BY15316">
        <f t="shared" si="793"/>
        <v>1</v>
      </c>
    </row>
    <row r="15317" spans="1:77">
      <c r="A15317" s="33">
        <v>15312</v>
      </c>
      <c r="BP15317">
        <v>0.783725375358326</v>
      </c>
      <c r="BQ15317">
        <v>11079.3736447081</v>
      </c>
      <c r="BR15317">
        <v>1.32853025414897</v>
      </c>
      <c r="BS15317">
        <v>102932.872862687</v>
      </c>
      <c r="BW15317" s="9">
        <v>15312</v>
      </c>
      <c r="BX15317">
        <f t="shared" si="792"/>
        <v>1</v>
      </c>
      <c r="BY15317">
        <f t="shared" si="793"/>
        <v>1</v>
      </c>
    </row>
    <row r="15318" spans="1:77">
      <c r="A15318" s="33">
        <v>15313</v>
      </c>
      <c r="BP15318">
        <v>0.867265611041672</v>
      </c>
      <c r="BQ15318">
        <v>15018.0681834565</v>
      </c>
      <c r="BR15318">
        <v>1.51439203708694</v>
      </c>
      <c r="BS15318">
        <v>93431.4386102097</v>
      </c>
      <c r="BW15318" s="9">
        <v>15313</v>
      </c>
      <c r="BX15318">
        <f t="shared" si="792"/>
        <v>1</v>
      </c>
      <c r="BY15318">
        <f t="shared" si="793"/>
        <v>1</v>
      </c>
    </row>
    <row r="15319" spans="1:77">
      <c r="A15319" s="33">
        <v>15314</v>
      </c>
      <c r="BP15319">
        <v>0.800766084046677</v>
      </c>
      <c r="BQ15319">
        <v>19436.0554027035</v>
      </c>
      <c r="BR15319">
        <v>1.38805396771619</v>
      </c>
      <c r="BS15319">
        <v>93864.2013419964</v>
      </c>
      <c r="BW15319" s="9">
        <v>15314</v>
      </c>
      <c r="BX15319">
        <f t="shared" si="792"/>
        <v>1</v>
      </c>
      <c r="BY15319">
        <f t="shared" si="793"/>
        <v>1</v>
      </c>
    </row>
    <row r="15320" spans="1:77">
      <c r="A15320" s="33">
        <v>15315</v>
      </c>
      <c r="BP15320">
        <v>0.825782094302084</v>
      </c>
      <c r="BQ15320">
        <v>18609.332981898</v>
      </c>
      <c r="BR15320">
        <v>1.42569301883693</v>
      </c>
      <c r="BS15320">
        <v>91692.046611235</v>
      </c>
      <c r="BW15320" s="9">
        <v>15315</v>
      </c>
      <c r="BX15320">
        <f t="shared" si="792"/>
        <v>1</v>
      </c>
      <c r="BY15320">
        <f t="shared" si="793"/>
        <v>1</v>
      </c>
    </row>
    <row r="15321" spans="1:77">
      <c r="A15321" s="33">
        <v>15316</v>
      </c>
      <c r="BP15321">
        <v>0.80249785273393</v>
      </c>
      <c r="BQ15321">
        <v>15394.1939780809</v>
      </c>
      <c r="BR15321">
        <v>1.36842596792852</v>
      </c>
      <c r="BS15321">
        <v>88760.0847608283</v>
      </c>
      <c r="BW15321" s="9">
        <v>15316</v>
      </c>
      <c r="BX15321">
        <f t="shared" si="792"/>
        <v>1</v>
      </c>
      <c r="BY15321">
        <f t="shared" si="793"/>
        <v>1</v>
      </c>
    </row>
    <row r="15322" spans="1:77">
      <c r="A15322" s="33">
        <v>15317</v>
      </c>
      <c r="BP15322">
        <v>0.798203386931604</v>
      </c>
      <c r="BQ15322">
        <v>13642.7693500956</v>
      </c>
      <c r="BR15322">
        <v>1.37520675450935</v>
      </c>
      <c r="BS15322">
        <v>112973.956767592</v>
      </c>
      <c r="BW15322" s="9">
        <v>15317</v>
      </c>
      <c r="BX15322">
        <f t="shared" si="792"/>
        <v>1</v>
      </c>
      <c r="BY15322">
        <f t="shared" si="793"/>
        <v>1</v>
      </c>
    </row>
    <row r="15323" spans="1:77">
      <c r="A15323" s="33">
        <v>15318</v>
      </c>
      <c r="BP15323">
        <v>0.779523298946161</v>
      </c>
      <c r="BQ15323">
        <v>13973.4689085703</v>
      </c>
      <c r="BR15323">
        <v>1.31186043334282</v>
      </c>
      <c r="BS15323">
        <v>85094.0305104969</v>
      </c>
      <c r="BW15323" s="9">
        <v>15318</v>
      </c>
      <c r="BX15323">
        <f t="shared" si="792"/>
        <v>1</v>
      </c>
      <c r="BY15323">
        <f t="shared" si="793"/>
        <v>1</v>
      </c>
    </row>
    <row r="15324" spans="1:77">
      <c r="A15324" s="33">
        <v>15319</v>
      </c>
      <c r="BP15324">
        <v>0.849891651990667</v>
      </c>
      <c r="BQ15324">
        <v>10553.521729461</v>
      </c>
      <c r="BR15324">
        <v>1.46011340786424</v>
      </c>
      <c r="BS15324">
        <v>80859.5684675989</v>
      </c>
      <c r="BW15324" s="9">
        <v>15319</v>
      </c>
      <c r="BX15324">
        <f t="shared" si="792"/>
        <v>1</v>
      </c>
      <c r="BY15324">
        <f t="shared" si="793"/>
        <v>1</v>
      </c>
    </row>
    <row r="15325" spans="1:77">
      <c r="A15325" s="33">
        <v>15320</v>
      </c>
      <c r="BP15325">
        <v>0.836961101515223</v>
      </c>
      <c r="BQ15325">
        <v>15106.8567497483</v>
      </c>
      <c r="BR15325">
        <v>1.41217164904584</v>
      </c>
      <c r="BS15325">
        <v>110460.778470343</v>
      </c>
      <c r="BW15325" s="9">
        <v>15320</v>
      </c>
      <c r="BX15325">
        <f t="shared" si="792"/>
        <v>1</v>
      </c>
      <c r="BY15325">
        <f t="shared" si="793"/>
        <v>1</v>
      </c>
    </row>
    <row r="15326" spans="1:77">
      <c r="A15326" s="33">
        <v>15321</v>
      </c>
      <c r="BP15326">
        <v>0.865000408123792</v>
      </c>
      <c r="BQ15326">
        <v>14905.2068099304</v>
      </c>
      <c r="BR15326">
        <v>1.50333558351212</v>
      </c>
      <c r="BS15326">
        <v>91404.4704599954</v>
      </c>
      <c r="BW15326" s="9">
        <v>15321</v>
      </c>
      <c r="BX15326">
        <f t="shared" si="792"/>
        <v>1</v>
      </c>
      <c r="BY15326">
        <f t="shared" si="793"/>
        <v>1</v>
      </c>
    </row>
    <row r="15327" spans="1:77">
      <c r="A15327" s="33">
        <v>15322</v>
      </c>
      <c r="BP15327">
        <v>0.815349225601233</v>
      </c>
      <c r="BQ15327">
        <v>15602.1847465231</v>
      </c>
      <c r="BR15327">
        <v>1.40714279908365</v>
      </c>
      <c r="BS15327">
        <v>92215.383926788</v>
      </c>
      <c r="BW15327" s="9">
        <v>15322</v>
      </c>
      <c r="BX15327">
        <f t="shared" si="792"/>
        <v>1</v>
      </c>
      <c r="BY15327">
        <f t="shared" si="793"/>
        <v>1</v>
      </c>
    </row>
    <row r="15328" spans="1:77">
      <c r="A15328" s="33">
        <v>15323</v>
      </c>
      <c r="BP15328">
        <v>0.785019431941533</v>
      </c>
      <c r="BQ15328">
        <v>13222.58444243</v>
      </c>
      <c r="BR15328">
        <v>1.35782413981572</v>
      </c>
      <c r="BS15328">
        <v>84614.2953687083</v>
      </c>
      <c r="BW15328" s="9">
        <v>15323</v>
      </c>
      <c r="BX15328">
        <f t="shared" si="792"/>
        <v>1</v>
      </c>
      <c r="BY15328">
        <f t="shared" si="793"/>
        <v>1</v>
      </c>
    </row>
    <row r="15329" spans="1:77">
      <c r="A15329" s="33">
        <v>15324</v>
      </c>
      <c r="BP15329">
        <v>0.800096620921884</v>
      </c>
      <c r="BQ15329">
        <v>10953.8545343235</v>
      </c>
      <c r="BR15329">
        <v>1.39239844732176</v>
      </c>
      <c r="BS15329">
        <v>83947.0530791263</v>
      </c>
      <c r="BW15329" s="9">
        <v>15324</v>
      </c>
      <c r="BX15329">
        <f t="shared" si="792"/>
        <v>1</v>
      </c>
      <c r="BY15329">
        <f t="shared" si="793"/>
        <v>1</v>
      </c>
    </row>
    <row r="15330" spans="1:77">
      <c r="A15330" s="33">
        <v>15325</v>
      </c>
      <c r="BP15330">
        <v>0.836064706971914</v>
      </c>
      <c r="BQ15330">
        <v>15991.9010483156</v>
      </c>
      <c r="BR15330">
        <v>1.44669138675579</v>
      </c>
      <c r="BS15330">
        <v>114617.934441237</v>
      </c>
      <c r="BW15330" s="9">
        <v>15325</v>
      </c>
      <c r="BX15330">
        <f t="shared" si="792"/>
        <v>1</v>
      </c>
      <c r="BY15330">
        <f t="shared" si="793"/>
        <v>1</v>
      </c>
    </row>
    <row r="15331" spans="1:77">
      <c r="A15331" s="33">
        <v>15326</v>
      </c>
      <c r="BP15331">
        <v>0.805309571929489</v>
      </c>
      <c r="BQ15331">
        <v>13072.8658743203</v>
      </c>
      <c r="BR15331">
        <v>1.41200602139631</v>
      </c>
      <c r="BS15331">
        <v>106788.954532363</v>
      </c>
      <c r="BW15331" s="9">
        <v>15326</v>
      </c>
      <c r="BX15331">
        <f t="shared" si="792"/>
        <v>1</v>
      </c>
      <c r="BY15331">
        <f t="shared" si="793"/>
        <v>1</v>
      </c>
    </row>
    <row r="15332" spans="1:77">
      <c r="A15332" s="33">
        <v>15327</v>
      </c>
      <c r="BP15332">
        <v>0.86140912527266</v>
      </c>
      <c r="BQ15332">
        <v>12507.2446045681</v>
      </c>
      <c r="BR15332">
        <v>1.4906918160529</v>
      </c>
      <c r="BS15332">
        <v>85987.8542681946</v>
      </c>
      <c r="BW15332" s="9">
        <v>15327</v>
      </c>
      <c r="BX15332">
        <f t="shared" si="792"/>
        <v>1</v>
      </c>
      <c r="BY15332">
        <f t="shared" si="793"/>
        <v>1</v>
      </c>
    </row>
    <row r="15333" spans="1:77">
      <c r="A15333" s="33">
        <v>15328</v>
      </c>
      <c r="BP15333">
        <v>0.816262800995346</v>
      </c>
      <c r="BQ15333">
        <v>11819.8144900685</v>
      </c>
      <c r="BR15333">
        <v>1.40492488729264</v>
      </c>
      <c r="BS15333">
        <v>111063.246595202</v>
      </c>
      <c r="BW15333" s="9">
        <v>15328</v>
      </c>
      <c r="BX15333">
        <f t="shared" si="792"/>
        <v>1</v>
      </c>
      <c r="BY15333">
        <f t="shared" si="793"/>
        <v>1</v>
      </c>
    </row>
    <row r="15334" spans="1:77">
      <c r="A15334" s="33">
        <v>15329</v>
      </c>
      <c r="BP15334">
        <v>0.816094362087928</v>
      </c>
      <c r="BQ15334">
        <v>12821.3045971811</v>
      </c>
      <c r="BR15334">
        <v>1.38801540994603</v>
      </c>
      <c r="BS15334">
        <v>84971.2604678748</v>
      </c>
      <c r="BW15334" s="9">
        <v>15329</v>
      </c>
      <c r="BX15334">
        <f t="shared" si="792"/>
        <v>1</v>
      </c>
      <c r="BY15334">
        <f t="shared" si="793"/>
        <v>1</v>
      </c>
    </row>
    <row r="15335" spans="1:77">
      <c r="A15335" s="33">
        <v>15330</v>
      </c>
      <c r="BP15335">
        <v>0.791320482534364</v>
      </c>
      <c r="BQ15335">
        <v>12656.9622469399</v>
      </c>
      <c r="BR15335">
        <v>1.34848405698787</v>
      </c>
      <c r="BS15335">
        <v>108649.813060846</v>
      </c>
      <c r="BW15335" s="9">
        <v>15330</v>
      </c>
      <c r="BX15335">
        <f t="shared" si="792"/>
        <v>1</v>
      </c>
      <c r="BY15335">
        <f t="shared" si="793"/>
        <v>1</v>
      </c>
    </row>
    <row r="15336" spans="1:77">
      <c r="A15336" s="33">
        <v>15331</v>
      </c>
      <c r="BP15336">
        <v>0.802584895770129</v>
      </c>
      <c r="BQ15336">
        <v>17701.912530256</v>
      </c>
      <c r="BR15336">
        <v>1.32835737512021</v>
      </c>
      <c r="BS15336">
        <v>89762.9249209612</v>
      </c>
      <c r="BW15336" s="9">
        <v>15331</v>
      </c>
      <c r="BX15336">
        <f t="shared" si="792"/>
        <v>1</v>
      </c>
      <c r="BY15336">
        <f t="shared" si="793"/>
        <v>1</v>
      </c>
    </row>
    <row r="15337" spans="1:77">
      <c r="A15337" s="33">
        <v>15332</v>
      </c>
      <c r="BP15337">
        <v>0.843516475683682</v>
      </c>
      <c r="BQ15337">
        <v>14858.4123194389</v>
      </c>
      <c r="BR15337">
        <v>1.44601643187639</v>
      </c>
      <c r="BS15337">
        <v>85857.9136326844</v>
      </c>
      <c r="BW15337" s="9">
        <v>15332</v>
      </c>
      <c r="BX15337">
        <f t="shared" si="792"/>
        <v>1</v>
      </c>
      <c r="BY15337">
        <f t="shared" si="793"/>
        <v>1</v>
      </c>
    </row>
    <row r="15338" spans="1:77">
      <c r="A15338" s="33">
        <v>15333</v>
      </c>
      <c r="BP15338">
        <v>0.802213968024814</v>
      </c>
      <c r="BQ15338">
        <v>19649.0631450668</v>
      </c>
      <c r="BR15338">
        <v>1.36781108171597</v>
      </c>
      <c r="BS15338">
        <v>113889.62640901</v>
      </c>
      <c r="BW15338" s="9">
        <v>15333</v>
      </c>
      <c r="BX15338">
        <f t="shared" si="792"/>
        <v>1</v>
      </c>
      <c r="BY15338">
        <f t="shared" si="793"/>
        <v>1</v>
      </c>
    </row>
    <row r="15339" spans="1:77">
      <c r="A15339" s="33">
        <v>15334</v>
      </c>
      <c r="BP15339">
        <v>0.757465549685616</v>
      </c>
      <c r="BQ15339">
        <v>13988.0496043805</v>
      </c>
      <c r="BR15339">
        <v>1.30634233851435</v>
      </c>
      <c r="BS15339">
        <v>113244.904272087</v>
      </c>
      <c r="BW15339" s="9">
        <v>15334</v>
      </c>
      <c r="BX15339">
        <f t="shared" si="792"/>
        <v>1</v>
      </c>
      <c r="BY15339">
        <f t="shared" si="793"/>
        <v>1</v>
      </c>
    </row>
    <row r="15340" spans="1:77">
      <c r="A15340" s="33">
        <v>15335</v>
      </c>
      <c r="BP15340">
        <v>0.804814833539129</v>
      </c>
      <c r="BQ15340">
        <v>18622.3222728901</v>
      </c>
      <c r="BR15340">
        <v>1.3550696408296</v>
      </c>
      <c r="BS15340">
        <v>116880.485829445</v>
      </c>
      <c r="BW15340" s="9">
        <v>15335</v>
      </c>
      <c r="BX15340">
        <f t="shared" si="792"/>
        <v>1</v>
      </c>
      <c r="BY15340">
        <f t="shared" si="793"/>
        <v>1</v>
      </c>
    </row>
    <row r="15341" spans="1:77">
      <c r="A15341" s="33">
        <v>15336</v>
      </c>
      <c r="BP15341">
        <v>0.778219157568328</v>
      </c>
      <c r="BQ15341">
        <v>14844.0758938846</v>
      </c>
      <c r="BR15341">
        <v>1.31951884912438</v>
      </c>
      <c r="BS15341">
        <v>86748.6480072525</v>
      </c>
      <c r="BW15341" s="9">
        <v>15336</v>
      </c>
      <c r="BX15341">
        <f t="shared" si="792"/>
        <v>1</v>
      </c>
      <c r="BY15341">
        <f t="shared" si="793"/>
        <v>1</v>
      </c>
    </row>
    <row r="15342" spans="1:77">
      <c r="A15342" s="33">
        <v>15337</v>
      </c>
      <c r="BP15342">
        <v>0.752669157805766</v>
      </c>
      <c r="BQ15342">
        <v>13338.036028834</v>
      </c>
      <c r="BR15342">
        <v>1.27199481156379</v>
      </c>
      <c r="BS15342">
        <v>87163.9431466872</v>
      </c>
      <c r="BW15342" s="9">
        <v>15337</v>
      </c>
      <c r="BX15342">
        <f t="shared" si="792"/>
        <v>1</v>
      </c>
      <c r="BY15342">
        <f t="shared" si="793"/>
        <v>1</v>
      </c>
    </row>
    <row r="15343" spans="1:77">
      <c r="A15343" s="33">
        <v>15338</v>
      </c>
      <c r="BP15343">
        <v>0.820796599483447</v>
      </c>
      <c r="BQ15343">
        <v>14948.7873356091</v>
      </c>
      <c r="BR15343">
        <v>1.42402726747436</v>
      </c>
      <c r="BS15343">
        <v>88231.0192320877</v>
      </c>
      <c r="BW15343" s="9">
        <v>15338</v>
      </c>
      <c r="BX15343">
        <f t="shared" si="792"/>
        <v>1</v>
      </c>
      <c r="BY15343">
        <f t="shared" si="793"/>
        <v>1</v>
      </c>
    </row>
    <row r="15344" spans="1:77">
      <c r="A15344" s="33">
        <v>15339</v>
      </c>
      <c r="BP15344">
        <v>0.833129739658556</v>
      </c>
      <c r="BQ15344">
        <v>9973.80206894052</v>
      </c>
      <c r="BR15344">
        <v>1.44352099372827</v>
      </c>
      <c r="BS15344">
        <v>81394.2622961108</v>
      </c>
      <c r="BW15344" s="9">
        <v>15339</v>
      </c>
      <c r="BX15344">
        <f t="shared" si="792"/>
        <v>1</v>
      </c>
      <c r="BY15344">
        <f t="shared" si="793"/>
        <v>1</v>
      </c>
    </row>
    <row r="15345" spans="1:77">
      <c r="A15345" s="33">
        <v>15340</v>
      </c>
      <c r="BP15345">
        <v>0.772629381483834</v>
      </c>
      <c r="BQ15345">
        <v>15749.3413196248</v>
      </c>
      <c r="BR15345">
        <v>1.31038733403509</v>
      </c>
      <c r="BS15345">
        <v>89952.1418864196</v>
      </c>
      <c r="BW15345" s="9">
        <v>15340</v>
      </c>
      <c r="BX15345">
        <f t="shared" si="792"/>
        <v>1</v>
      </c>
      <c r="BY15345">
        <f t="shared" si="793"/>
        <v>1</v>
      </c>
    </row>
    <row r="15346" spans="1:77">
      <c r="A15346" s="33">
        <v>15341</v>
      </c>
      <c r="BP15346">
        <v>0.830164282354181</v>
      </c>
      <c r="BQ15346">
        <v>12813.8001727916</v>
      </c>
      <c r="BR15346">
        <v>1.45630445620083</v>
      </c>
      <c r="BS15346">
        <v>85740.0099302437</v>
      </c>
      <c r="BW15346" s="9">
        <v>15341</v>
      </c>
      <c r="BX15346">
        <f t="shared" si="792"/>
        <v>1</v>
      </c>
      <c r="BY15346">
        <f t="shared" si="793"/>
        <v>1</v>
      </c>
    </row>
    <row r="15347" spans="1:77">
      <c r="A15347" s="33">
        <v>15342</v>
      </c>
      <c r="BP15347">
        <v>0.797704137129576</v>
      </c>
      <c r="BQ15347">
        <v>13423.7671837441</v>
      </c>
      <c r="BR15347">
        <v>1.34226152385851</v>
      </c>
      <c r="BS15347">
        <v>112275.377961778</v>
      </c>
      <c r="BW15347" s="9">
        <v>15342</v>
      </c>
      <c r="BX15347">
        <f t="shared" si="792"/>
        <v>1</v>
      </c>
      <c r="BY15347">
        <f t="shared" si="793"/>
        <v>1</v>
      </c>
    </row>
    <row r="15348" spans="1:77">
      <c r="A15348" s="33">
        <v>15343</v>
      </c>
      <c r="BP15348">
        <v>0.792768315438775</v>
      </c>
      <c r="BQ15348">
        <v>13507.3002102443</v>
      </c>
      <c r="BR15348">
        <v>1.35586792164736</v>
      </c>
      <c r="BS15348">
        <v>83662.1806199871</v>
      </c>
      <c r="BW15348" s="9">
        <v>15343</v>
      </c>
      <c r="BX15348">
        <f t="shared" si="792"/>
        <v>1</v>
      </c>
      <c r="BY15348">
        <f t="shared" si="793"/>
        <v>1</v>
      </c>
    </row>
    <row r="15349" spans="1:77">
      <c r="A15349" s="33">
        <v>15344</v>
      </c>
      <c r="BP15349">
        <v>0.835587348310557</v>
      </c>
      <c r="BQ15349">
        <v>21054.175882429</v>
      </c>
      <c r="BR15349">
        <v>1.44273375678678</v>
      </c>
      <c r="BS15349">
        <v>113403.719397554</v>
      </c>
      <c r="BW15349" s="9">
        <v>15344</v>
      </c>
      <c r="BX15349">
        <f t="shared" si="792"/>
        <v>1</v>
      </c>
      <c r="BY15349">
        <f t="shared" si="793"/>
        <v>1</v>
      </c>
    </row>
    <row r="15350" spans="1:77">
      <c r="A15350" s="33">
        <v>15345</v>
      </c>
      <c r="BP15350">
        <v>0.828871499092425</v>
      </c>
      <c r="BQ15350">
        <v>13411.6370319886</v>
      </c>
      <c r="BR15350">
        <v>1.39254731464767</v>
      </c>
      <c r="BS15350">
        <v>85022.3688163043</v>
      </c>
      <c r="BW15350" s="9">
        <v>15345</v>
      </c>
      <c r="BX15350">
        <f t="shared" si="792"/>
        <v>1</v>
      </c>
      <c r="BY15350">
        <f t="shared" si="793"/>
        <v>1</v>
      </c>
    </row>
    <row r="15351" spans="1:77">
      <c r="A15351" s="33">
        <v>15346</v>
      </c>
      <c r="BP15351">
        <v>0.790438203709691</v>
      </c>
      <c r="BQ15351">
        <v>10146.8673778884</v>
      </c>
      <c r="BR15351">
        <v>1.35503675699783</v>
      </c>
      <c r="BS15351">
        <v>81583.2699056749</v>
      </c>
      <c r="BW15351" s="9">
        <v>15346</v>
      </c>
      <c r="BX15351">
        <f t="shared" si="792"/>
        <v>1</v>
      </c>
      <c r="BY15351">
        <f t="shared" si="793"/>
        <v>1</v>
      </c>
    </row>
    <row r="15352" spans="1:77">
      <c r="A15352" s="33">
        <v>15347</v>
      </c>
      <c r="BP15352">
        <v>0.895572903762401</v>
      </c>
      <c r="BQ15352">
        <v>12622.7405816745</v>
      </c>
      <c r="BR15352">
        <v>1.57362695513451</v>
      </c>
      <c r="BS15352">
        <v>108386.129203954</v>
      </c>
      <c r="BW15352" s="9">
        <v>15347</v>
      </c>
      <c r="BX15352">
        <f t="shared" si="792"/>
        <v>1</v>
      </c>
      <c r="BY15352">
        <f t="shared" si="793"/>
        <v>1</v>
      </c>
    </row>
    <row r="15353" spans="1:77">
      <c r="A15353" s="33">
        <v>15348</v>
      </c>
      <c r="BP15353">
        <v>0.788900644335584</v>
      </c>
      <c r="BQ15353">
        <v>17486.9605882763</v>
      </c>
      <c r="BR15353">
        <v>1.35136688009884</v>
      </c>
      <c r="BS15353">
        <v>115377.994437517</v>
      </c>
      <c r="BW15353" s="9">
        <v>15348</v>
      </c>
      <c r="BX15353">
        <f t="shared" si="792"/>
        <v>1</v>
      </c>
      <c r="BY15353">
        <f t="shared" si="793"/>
        <v>1</v>
      </c>
    </row>
    <row r="15354" spans="1:77">
      <c r="A15354" s="33">
        <v>15349</v>
      </c>
      <c r="BP15354">
        <v>0.855193710017511</v>
      </c>
      <c r="BQ15354">
        <v>14110.9593221705</v>
      </c>
      <c r="BR15354">
        <v>1.4717053240275</v>
      </c>
      <c r="BS15354">
        <v>87268.3259510186</v>
      </c>
      <c r="BW15354" s="9">
        <v>15349</v>
      </c>
      <c r="BX15354">
        <f t="shared" si="792"/>
        <v>1</v>
      </c>
      <c r="BY15354">
        <f t="shared" si="793"/>
        <v>1</v>
      </c>
    </row>
    <row r="15355" spans="1:77">
      <c r="A15355" s="33">
        <v>15350</v>
      </c>
      <c r="BP15355">
        <v>0.815993092602212</v>
      </c>
      <c r="BQ15355">
        <v>13928.5814726041</v>
      </c>
      <c r="BR15355">
        <v>1.41298640478301</v>
      </c>
      <c r="BS15355">
        <v>86248.3647435173</v>
      </c>
      <c r="BW15355" s="9">
        <v>15350</v>
      </c>
      <c r="BX15355">
        <f t="shared" si="792"/>
        <v>1</v>
      </c>
      <c r="BY15355">
        <f t="shared" si="793"/>
        <v>1</v>
      </c>
    </row>
    <row r="15356" spans="1:77">
      <c r="A15356" s="33">
        <v>15351</v>
      </c>
      <c r="BP15356">
        <v>0.750519263613254</v>
      </c>
      <c r="BQ15356">
        <v>11903.6809642273</v>
      </c>
      <c r="BR15356">
        <v>1.28089646437003</v>
      </c>
      <c r="BS15356">
        <v>84057.9776969073</v>
      </c>
      <c r="BW15356" s="9">
        <v>15351</v>
      </c>
      <c r="BX15356">
        <f t="shared" si="792"/>
        <v>1</v>
      </c>
      <c r="BY15356">
        <f t="shared" si="793"/>
        <v>1</v>
      </c>
    </row>
    <row r="15357" spans="1:77">
      <c r="A15357" s="33">
        <v>15352</v>
      </c>
      <c r="BP15357">
        <v>0.803862574442343</v>
      </c>
      <c r="BQ15357">
        <v>13548.5424845601</v>
      </c>
      <c r="BR15357">
        <v>1.35213828756121</v>
      </c>
      <c r="BS15357">
        <v>87388.8843359391</v>
      </c>
      <c r="BW15357" s="9">
        <v>15352</v>
      </c>
      <c r="BX15357">
        <f t="shared" si="792"/>
        <v>1</v>
      </c>
      <c r="BY15357">
        <f t="shared" si="793"/>
        <v>1</v>
      </c>
    </row>
    <row r="15358" spans="1:77">
      <c r="A15358" s="33">
        <v>15353</v>
      </c>
      <c r="BP15358">
        <v>0.803289864166514</v>
      </c>
      <c r="BQ15358">
        <v>13766.7539200677</v>
      </c>
      <c r="BR15358">
        <v>1.39066596284888</v>
      </c>
      <c r="BS15358">
        <v>87746.300340768</v>
      </c>
      <c r="BW15358" s="9">
        <v>15353</v>
      </c>
      <c r="BX15358">
        <f t="shared" si="792"/>
        <v>1</v>
      </c>
      <c r="BY15358">
        <f t="shared" si="793"/>
        <v>1</v>
      </c>
    </row>
    <row r="15359" spans="1:77">
      <c r="A15359" s="33">
        <v>15354</v>
      </c>
      <c r="BP15359">
        <v>0.809620579036584</v>
      </c>
      <c r="BQ15359">
        <v>12616.3811670427</v>
      </c>
      <c r="BR15359">
        <v>1.40087031838424</v>
      </c>
      <c r="BS15359">
        <v>105206.433053086</v>
      </c>
      <c r="BW15359" s="9">
        <v>15354</v>
      </c>
      <c r="BX15359">
        <f t="shared" si="792"/>
        <v>1</v>
      </c>
      <c r="BY15359">
        <f t="shared" si="793"/>
        <v>1</v>
      </c>
    </row>
    <row r="15360" spans="1:77">
      <c r="A15360" s="33">
        <v>15355</v>
      </c>
      <c r="BP15360">
        <v>0.852055700213053</v>
      </c>
      <c r="BQ15360">
        <v>14656.8937843055</v>
      </c>
      <c r="BR15360">
        <v>1.4814892771544</v>
      </c>
      <c r="BS15360">
        <v>85804.0660555179</v>
      </c>
      <c r="BW15360" s="9">
        <v>15355</v>
      </c>
      <c r="BX15360">
        <f t="shared" si="792"/>
        <v>1</v>
      </c>
      <c r="BY15360">
        <f t="shared" si="793"/>
        <v>1</v>
      </c>
    </row>
    <row r="15361" spans="1:77">
      <c r="A15361" s="33">
        <v>15356</v>
      </c>
      <c r="BP15361">
        <v>0.845088499465049</v>
      </c>
      <c r="BQ15361">
        <v>14058.2017795345</v>
      </c>
      <c r="BR15361">
        <v>1.46830575147413</v>
      </c>
      <c r="BS15361">
        <v>86780.0595782081</v>
      </c>
      <c r="BW15361" s="9">
        <v>15356</v>
      </c>
      <c r="BX15361">
        <f t="shared" si="792"/>
        <v>1</v>
      </c>
      <c r="BY15361">
        <f t="shared" si="793"/>
        <v>1</v>
      </c>
    </row>
    <row r="15362" spans="1:77">
      <c r="A15362" s="33">
        <v>15357</v>
      </c>
      <c r="BP15362">
        <v>0.764294163762515</v>
      </c>
      <c r="BQ15362">
        <v>18421.8741753603</v>
      </c>
      <c r="BR15362">
        <v>1.2897309057269</v>
      </c>
      <c r="BS15362">
        <v>92456.8641930538</v>
      </c>
      <c r="BW15362" s="9">
        <v>15357</v>
      </c>
      <c r="BX15362">
        <f t="shared" si="792"/>
        <v>1</v>
      </c>
      <c r="BY15362">
        <f t="shared" si="793"/>
        <v>1</v>
      </c>
    </row>
    <row r="15363" spans="1:77">
      <c r="A15363" s="33">
        <v>15358</v>
      </c>
      <c r="BP15363">
        <v>0.797633143960559</v>
      </c>
      <c r="BQ15363">
        <v>15041.0184920015</v>
      </c>
      <c r="BR15363">
        <v>1.37602155548119</v>
      </c>
      <c r="BS15363">
        <v>86897.746963385</v>
      </c>
      <c r="BW15363" s="9">
        <v>15358</v>
      </c>
      <c r="BX15363">
        <f t="shared" si="792"/>
        <v>1</v>
      </c>
      <c r="BY15363">
        <f t="shared" si="793"/>
        <v>1</v>
      </c>
    </row>
    <row r="15364" spans="1:77">
      <c r="A15364" s="33">
        <v>15359</v>
      </c>
      <c r="BP15364">
        <v>0.870594025044378</v>
      </c>
      <c r="BQ15364">
        <v>14309.2802640231</v>
      </c>
      <c r="BR15364">
        <v>1.51929135668987</v>
      </c>
      <c r="BS15364">
        <v>87692.749018672</v>
      </c>
      <c r="BW15364" s="9">
        <v>15359</v>
      </c>
      <c r="BX15364">
        <f t="shared" si="792"/>
        <v>1</v>
      </c>
      <c r="BY15364">
        <f t="shared" si="793"/>
        <v>1</v>
      </c>
    </row>
    <row r="15365" spans="1:77">
      <c r="A15365" s="33">
        <v>15360</v>
      </c>
      <c r="BP15365">
        <v>0.840814349409144</v>
      </c>
      <c r="BQ15365">
        <v>11159.2542119359</v>
      </c>
      <c r="BR15365">
        <v>1.47531538048621</v>
      </c>
      <c r="BS15365">
        <v>109221.748146486</v>
      </c>
      <c r="BW15365" s="9">
        <v>15360</v>
      </c>
      <c r="BX15365">
        <f t="shared" si="792"/>
        <v>1</v>
      </c>
      <c r="BY15365">
        <f t="shared" si="793"/>
        <v>1</v>
      </c>
    </row>
    <row r="15366" spans="1:77">
      <c r="A15366" s="33">
        <v>15361</v>
      </c>
      <c r="BP15366">
        <v>0.816232975193742</v>
      </c>
      <c r="BQ15366">
        <v>12693.3227143094</v>
      </c>
      <c r="BR15366">
        <v>1.37913557416772</v>
      </c>
      <c r="BS15366">
        <v>85367.843009651</v>
      </c>
      <c r="BW15366" s="9">
        <v>15361</v>
      </c>
      <c r="BX15366">
        <f t="shared" si="792"/>
        <v>1</v>
      </c>
      <c r="BY15366">
        <f t="shared" si="793"/>
        <v>1</v>
      </c>
    </row>
    <row r="15367" spans="1:77">
      <c r="A15367" s="33">
        <v>15362</v>
      </c>
      <c r="BP15367">
        <v>0.774434101410554</v>
      </c>
      <c r="BQ15367">
        <v>18293.114241604</v>
      </c>
      <c r="BR15367">
        <v>1.33417834289294</v>
      </c>
      <c r="BS15367">
        <v>90545.6366148589</v>
      </c>
      <c r="BW15367" s="9">
        <v>15362</v>
      </c>
      <c r="BX15367">
        <f t="shared" ref="BX15367:BX15430" si="794">IF(BU15367=MAX($BU15367:$BV15367),1,0)</f>
        <v>1</v>
      </c>
      <c r="BY15367">
        <f t="shared" ref="BY15367:BY15430" si="795">IF(BV15367=MAX($BU15367:$BV15367),1,0)</f>
        <v>1</v>
      </c>
    </row>
    <row r="15368" spans="1:77">
      <c r="A15368" s="33">
        <v>15363</v>
      </c>
      <c r="BP15368">
        <v>0.80464477021414</v>
      </c>
      <c r="BQ15368">
        <v>12556.8035490607</v>
      </c>
      <c r="BR15368">
        <v>1.37515051968746</v>
      </c>
      <c r="BS15368">
        <v>85669.30590116</v>
      </c>
      <c r="BW15368" s="9">
        <v>15363</v>
      </c>
      <c r="BX15368">
        <f t="shared" si="794"/>
        <v>1</v>
      </c>
      <c r="BY15368">
        <f t="shared" si="795"/>
        <v>1</v>
      </c>
    </row>
    <row r="15369" spans="1:77">
      <c r="A15369" s="33">
        <v>15364</v>
      </c>
      <c r="BP15369">
        <v>0.810078866210695</v>
      </c>
      <c r="BQ15369">
        <v>13681.1592310322</v>
      </c>
      <c r="BR15369">
        <v>1.40497168554339</v>
      </c>
      <c r="BS15369">
        <v>111136.345571035</v>
      </c>
      <c r="BW15369" s="9">
        <v>15364</v>
      </c>
      <c r="BX15369">
        <f t="shared" si="794"/>
        <v>1</v>
      </c>
      <c r="BY15369">
        <f t="shared" si="795"/>
        <v>1</v>
      </c>
    </row>
    <row r="15370" spans="1:77">
      <c r="A15370" s="33">
        <v>15365</v>
      </c>
      <c r="BP15370">
        <v>0.774898587632151</v>
      </c>
      <c r="BQ15370">
        <v>15393.2392761522</v>
      </c>
      <c r="BR15370">
        <v>1.32567729022266</v>
      </c>
      <c r="BS15370">
        <v>86776.1373792604</v>
      </c>
      <c r="BW15370" s="9">
        <v>15365</v>
      </c>
      <c r="BX15370">
        <f t="shared" si="794"/>
        <v>1</v>
      </c>
      <c r="BY15370">
        <f t="shared" si="795"/>
        <v>1</v>
      </c>
    </row>
    <row r="15371" spans="1:77">
      <c r="A15371" s="33">
        <v>15366</v>
      </c>
      <c r="BP15371">
        <v>0.822328104044811</v>
      </c>
      <c r="BQ15371">
        <v>13408.4522726954</v>
      </c>
      <c r="BR15371">
        <v>1.41784548516769</v>
      </c>
      <c r="BS15371">
        <v>105683.945874651</v>
      </c>
      <c r="BW15371" s="9">
        <v>15366</v>
      </c>
      <c r="BX15371">
        <f t="shared" si="794"/>
        <v>1</v>
      </c>
      <c r="BY15371">
        <f t="shared" si="795"/>
        <v>1</v>
      </c>
    </row>
    <row r="15372" spans="1:77">
      <c r="A15372" s="33">
        <v>15367</v>
      </c>
      <c r="BP15372">
        <v>0.81566349328921</v>
      </c>
      <c r="BQ15372">
        <v>11452.2158906136</v>
      </c>
      <c r="BR15372">
        <v>1.41382776546444</v>
      </c>
      <c r="BS15372">
        <v>107516.087375058</v>
      </c>
      <c r="BW15372" s="9">
        <v>15367</v>
      </c>
      <c r="BX15372">
        <f t="shared" si="794"/>
        <v>1</v>
      </c>
      <c r="BY15372">
        <f t="shared" si="795"/>
        <v>1</v>
      </c>
    </row>
    <row r="15373" spans="1:77">
      <c r="A15373" s="33">
        <v>15368</v>
      </c>
      <c r="BP15373">
        <v>0.746096314942384</v>
      </c>
      <c r="BQ15373">
        <v>12108.4023921644</v>
      </c>
      <c r="BR15373">
        <v>1.21459210257305</v>
      </c>
      <c r="BS15373">
        <v>85638.729820816</v>
      </c>
      <c r="BW15373" s="9">
        <v>15368</v>
      </c>
      <c r="BX15373">
        <f t="shared" si="794"/>
        <v>1</v>
      </c>
      <c r="BY15373">
        <f t="shared" si="795"/>
        <v>1</v>
      </c>
    </row>
    <row r="15374" spans="1:77">
      <c r="A15374" s="33">
        <v>15369</v>
      </c>
      <c r="BP15374">
        <v>0.80079254791207</v>
      </c>
      <c r="BQ15374">
        <v>18837.8510230498</v>
      </c>
      <c r="BR15374">
        <v>1.39165759113143</v>
      </c>
      <c r="BS15374">
        <v>90439.2878343102</v>
      </c>
      <c r="BW15374" s="9">
        <v>15369</v>
      </c>
      <c r="BX15374">
        <f t="shared" si="794"/>
        <v>1</v>
      </c>
      <c r="BY15374">
        <f t="shared" si="795"/>
        <v>1</v>
      </c>
    </row>
    <row r="15375" spans="1:77">
      <c r="A15375" s="33">
        <v>15370</v>
      </c>
      <c r="BP15375">
        <v>0.833443125858024</v>
      </c>
      <c r="BQ15375">
        <v>15950.0415870518</v>
      </c>
      <c r="BR15375">
        <v>1.44213832180393</v>
      </c>
      <c r="BS15375">
        <v>89776.8790571737</v>
      </c>
      <c r="BW15375" s="9">
        <v>15370</v>
      </c>
      <c r="BX15375">
        <f t="shared" si="794"/>
        <v>1</v>
      </c>
      <c r="BY15375">
        <f t="shared" si="795"/>
        <v>1</v>
      </c>
    </row>
    <row r="15376" spans="1:77">
      <c r="A15376" s="33">
        <v>15371</v>
      </c>
      <c r="BP15376">
        <v>0.780956955763793</v>
      </c>
      <c r="BQ15376">
        <v>16576.0173433036</v>
      </c>
      <c r="BR15376">
        <v>1.34765049080552</v>
      </c>
      <c r="BS15376">
        <v>112411.207499027</v>
      </c>
      <c r="BW15376" s="9">
        <v>15371</v>
      </c>
      <c r="BX15376">
        <f t="shared" si="794"/>
        <v>1</v>
      </c>
      <c r="BY15376">
        <f t="shared" si="795"/>
        <v>1</v>
      </c>
    </row>
    <row r="15377" spans="1:77">
      <c r="A15377" s="33">
        <v>15372</v>
      </c>
      <c r="BP15377">
        <v>0.802679594161202</v>
      </c>
      <c r="BQ15377">
        <v>11631.0895569103</v>
      </c>
      <c r="BR15377">
        <v>1.37475054275731</v>
      </c>
      <c r="BS15377">
        <v>85873.932298517</v>
      </c>
      <c r="BW15377" s="9">
        <v>15372</v>
      </c>
      <c r="BX15377">
        <f t="shared" si="794"/>
        <v>1</v>
      </c>
      <c r="BY15377">
        <f t="shared" si="795"/>
        <v>1</v>
      </c>
    </row>
    <row r="15378" spans="1:77">
      <c r="A15378" s="33">
        <v>15373</v>
      </c>
      <c r="BP15378">
        <v>0.819324938253768</v>
      </c>
      <c r="BQ15378">
        <v>13859.3956070244</v>
      </c>
      <c r="BR15378">
        <v>1.40085155122814</v>
      </c>
      <c r="BS15378">
        <v>109214.746859388</v>
      </c>
      <c r="BW15378" s="9">
        <v>15373</v>
      </c>
      <c r="BX15378">
        <f t="shared" si="794"/>
        <v>1</v>
      </c>
      <c r="BY15378">
        <f t="shared" si="795"/>
        <v>1</v>
      </c>
    </row>
    <row r="15379" spans="1:77">
      <c r="A15379" s="33">
        <v>15374</v>
      </c>
      <c r="BP15379">
        <v>0.819301874238414</v>
      </c>
      <c r="BQ15379">
        <v>14511.4672120068</v>
      </c>
      <c r="BR15379">
        <v>1.41311719079248</v>
      </c>
      <c r="BS15379">
        <v>86674.1782058604</v>
      </c>
      <c r="BW15379" s="9">
        <v>15374</v>
      </c>
      <c r="BX15379">
        <f t="shared" si="794"/>
        <v>1</v>
      </c>
      <c r="BY15379">
        <f t="shared" si="795"/>
        <v>1</v>
      </c>
    </row>
    <row r="15380" spans="1:77">
      <c r="A15380" s="33">
        <v>15375</v>
      </c>
      <c r="BP15380">
        <v>0.824539014582179</v>
      </c>
      <c r="BQ15380">
        <v>11979.7704200298</v>
      </c>
      <c r="BR15380">
        <v>1.43549252663387</v>
      </c>
      <c r="BS15380">
        <v>108583.256882668</v>
      </c>
      <c r="BW15380" s="9">
        <v>15375</v>
      </c>
      <c r="BX15380">
        <f t="shared" si="794"/>
        <v>1</v>
      </c>
      <c r="BY15380">
        <f t="shared" si="795"/>
        <v>1</v>
      </c>
    </row>
    <row r="15381" spans="1:77">
      <c r="A15381" s="33">
        <v>15376</v>
      </c>
      <c r="BP15381">
        <v>0.828340394074437</v>
      </c>
      <c r="BQ15381">
        <v>10281.3151743472</v>
      </c>
      <c r="BR15381">
        <v>1.44862324833737</v>
      </c>
      <c r="BS15381">
        <v>83260.4775423391</v>
      </c>
      <c r="BW15381" s="9">
        <v>15376</v>
      </c>
      <c r="BX15381">
        <f t="shared" si="794"/>
        <v>1</v>
      </c>
      <c r="BY15381">
        <f t="shared" si="795"/>
        <v>1</v>
      </c>
    </row>
    <row r="15382" spans="1:77">
      <c r="A15382" s="33">
        <v>15377</v>
      </c>
      <c r="BP15382">
        <v>0.874115299346452</v>
      </c>
      <c r="BQ15382">
        <v>15710.2824365329</v>
      </c>
      <c r="BR15382">
        <v>1.50193848265989</v>
      </c>
      <c r="BS15382">
        <v>88932.5078208129</v>
      </c>
      <c r="BW15382" s="9">
        <v>15377</v>
      </c>
      <c r="BX15382">
        <f t="shared" si="794"/>
        <v>1</v>
      </c>
      <c r="BY15382">
        <f t="shared" si="795"/>
        <v>1</v>
      </c>
    </row>
    <row r="15383" spans="1:77">
      <c r="A15383" s="33">
        <v>15378</v>
      </c>
      <c r="BP15383">
        <v>0.804751546204222</v>
      </c>
      <c r="BQ15383">
        <v>13942.8601713172</v>
      </c>
      <c r="BR15383">
        <v>1.39324256711812</v>
      </c>
      <c r="BS15383">
        <v>88655.7847242983</v>
      </c>
      <c r="BW15383" s="9">
        <v>15378</v>
      </c>
      <c r="BX15383">
        <f t="shared" si="794"/>
        <v>1</v>
      </c>
      <c r="BY15383">
        <f t="shared" si="795"/>
        <v>1</v>
      </c>
    </row>
    <row r="15384" spans="1:77">
      <c r="A15384" s="33">
        <v>15379</v>
      </c>
      <c r="BP15384">
        <v>0.804800450406463</v>
      </c>
      <c r="BQ15384">
        <v>11260.6111493788</v>
      </c>
      <c r="BR15384">
        <v>1.3652661047789</v>
      </c>
      <c r="BS15384">
        <v>81193.3758907859</v>
      </c>
      <c r="BW15384" s="9">
        <v>15379</v>
      </c>
      <c r="BX15384">
        <f t="shared" si="794"/>
        <v>1</v>
      </c>
      <c r="BY15384">
        <f t="shared" si="795"/>
        <v>1</v>
      </c>
    </row>
    <row r="15385" spans="1:77">
      <c r="A15385" s="33">
        <v>15380</v>
      </c>
      <c r="BP15385">
        <v>0.830220757898111</v>
      </c>
      <c r="BQ15385">
        <v>25665.562090276</v>
      </c>
      <c r="BR15385">
        <v>1.42566102874255</v>
      </c>
      <c r="BS15385">
        <v>104799.399030321</v>
      </c>
      <c r="BW15385" s="9">
        <v>15380</v>
      </c>
      <c r="BX15385">
        <f t="shared" si="794"/>
        <v>1</v>
      </c>
      <c r="BY15385">
        <f t="shared" si="795"/>
        <v>1</v>
      </c>
    </row>
    <row r="15386" spans="1:77">
      <c r="A15386" s="33">
        <v>15381</v>
      </c>
      <c r="BP15386">
        <v>0.792966759465854</v>
      </c>
      <c r="BQ15386">
        <v>14792.3375983382</v>
      </c>
      <c r="BR15386">
        <v>1.37515229878328</v>
      </c>
      <c r="BS15386">
        <v>111040.999002853</v>
      </c>
      <c r="BW15386" s="9">
        <v>15381</v>
      </c>
      <c r="BX15386">
        <f t="shared" si="794"/>
        <v>1</v>
      </c>
      <c r="BY15386">
        <f t="shared" si="795"/>
        <v>1</v>
      </c>
    </row>
    <row r="15387" spans="1:77">
      <c r="A15387" s="33">
        <v>15382</v>
      </c>
      <c r="BP15387">
        <v>0.820012131863983</v>
      </c>
      <c r="BQ15387">
        <v>12700.730649105</v>
      </c>
      <c r="BR15387">
        <v>1.42024495571159</v>
      </c>
      <c r="BS15387">
        <v>83249.3336735373</v>
      </c>
      <c r="BW15387" s="9">
        <v>15382</v>
      </c>
      <c r="BX15387">
        <f t="shared" si="794"/>
        <v>1</v>
      </c>
      <c r="BY15387">
        <f t="shared" si="795"/>
        <v>1</v>
      </c>
    </row>
    <row r="15388" spans="1:77">
      <c r="A15388" s="33">
        <v>15383</v>
      </c>
      <c r="BP15388">
        <v>0.812187535376372</v>
      </c>
      <c r="BQ15388">
        <v>13721.292999201</v>
      </c>
      <c r="BR15388">
        <v>1.38324872693084</v>
      </c>
      <c r="BS15388">
        <v>111051.403168595</v>
      </c>
      <c r="BW15388" s="9">
        <v>15383</v>
      </c>
      <c r="BX15388">
        <f t="shared" si="794"/>
        <v>1</v>
      </c>
      <c r="BY15388">
        <f t="shared" si="795"/>
        <v>1</v>
      </c>
    </row>
    <row r="15389" spans="1:77">
      <c r="A15389" s="33">
        <v>15384</v>
      </c>
      <c r="BP15389">
        <v>0.78006914573436</v>
      </c>
      <c r="BQ15389">
        <v>13311.1656935585</v>
      </c>
      <c r="BR15389">
        <v>1.31337045878902</v>
      </c>
      <c r="BS15389">
        <v>86011.9538520239</v>
      </c>
      <c r="BW15389" s="9">
        <v>15384</v>
      </c>
      <c r="BX15389">
        <f t="shared" si="794"/>
        <v>1</v>
      </c>
      <c r="BY15389">
        <f t="shared" si="795"/>
        <v>1</v>
      </c>
    </row>
    <row r="15390" spans="1:77">
      <c r="A15390" s="33">
        <v>15385</v>
      </c>
      <c r="BP15390">
        <v>0.814908021625216</v>
      </c>
      <c r="BQ15390">
        <v>14098.9924988093</v>
      </c>
      <c r="BR15390">
        <v>1.40707658566245</v>
      </c>
      <c r="BS15390">
        <v>88208.2359247829</v>
      </c>
      <c r="BW15390" s="9">
        <v>15385</v>
      </c>
      <c r="BX15390">
        <f t="shared" si="794"/>
        <v>1</v>
      </c>
      <c r="BY15390">
        <f t="shared" si="795"/>
        <v>1</v>
      </c>
    </row>
    <row r="15391" spans="1:77">
      <c r="A15391" s="33">
        <v>15386</v>
      </c>
      <c r="BP15391">
        <v>0.871775202879852</v>
      </c>
      <c r="BQ15391">
        <v>11026.6220869333</v>
      </c>
      <c r="BR15391">
        <v>1.52077703372025</v>
      </c>
      <c r="BS15391">
        <v>82175.40439619</v>
      </c>
      <c r="BW15391" s="9">
        <v>15386</v>
      </c>
      <c r="BX15391">
        <f t="shared" si="794"/>
        <v>1</v>
      </c>
      <c r="BY15391">
        <f t="shared" si="795"/>
        <v>1</v>
      </c>
    </row>
    <row r="15392" spans="1:77">
      <c r="A15392" s="33">
        <v>15387</v>
      </c>
      <c r="BP15392">
        <v>0.827304883024854</v>
      </c>
      <c r="BQ15392">
        <v>12062.1282648533</v>
      </c>
      <c r="BR15392">
        <v>1.43848258196331</v>
      </c>
      <c r="BS15392">
        <v>83921.7885933591</v>
      </c>
      <c r="BW15392" s="9">
        <v>15387</v>
      </c>
      <c r="BX15392">
        <f t="shared" si="794"/>
        <v>1</v>
      </c>
      <c r="BY15392">
        <f t="shared" si="795"/>
        <v>1</v>
      </c>
    </row>
    <row r="15393" spans="1:77">
      <c r="A15393" s="33">
        <v>15388</v>
      </c>
      <c r="BP15393">
        <v>0.805482196577666</v>
      </c>
      <c r="BQ15393">
        <v>15049.2868143687</v>
      </c>
      <c r="BR15393">
        <v>1.40645956226198</v>
      </c>
      <c r="BS15393">
        <v>88290.3127855963</v>
      </c>
      <c r="BW15393" s="9">
        <v>15388</v>
      </c>
      <c r="BX15393">
        <f t="shared" si="794"/>
        <v>1</v>
      </c>
      <c r="BY15393">
        <f t="shared" si="795"/>
        <v>1</v>
      </c>
    </row>
    <row r="15394" spans="1:77">
      <c r="A15394" s="33">
        <v>15389</v>
      </c>
      <c r="BP15394">
        <v>0.797230252862122</v>
      </c>
      <c r="BQ15394">
        <v>11163.011507453</v>
      </c>
      <c r="BR15394">
        <v>1.33289144465602</v>
      </c>
      <c r="BS15394">
        <v>101353.784082767</v>
      </c>
      <c r="BW15394" s="9">
        <v>15389</v>
      </c>
      <c r="BX15394">
        <f t="shared" si="794"/>
        <v>1</v>
      </c>
      <c r="BY15394">
        <f t="shared" si="795"/>
        <v>1</v>
      </c>
    </row>
    <row r="15395" spans="1:77">
      <c r="A15395" s="33">
        <v>15390</v>
      </c>
      <c r="BP15395">
        <v>0.843701536959403</v>
      </c>
      <c r="BQ15395">
        <v>13354.5018787083</v>
      </c>
      <c r="BR15395">
        <v>1.470154484977</v>
      </c>
      <c r="BS15395">
        <v>108563.481135933</v>
      </c>
      <c r="BW15395" s="9">
        <v>15390</v>
      </c>
      <c r="BX15395">
        <f t="shared" si="794"/>
        <v>1</v>
      </c>
      <c r="BY15395">
        <f t="shared" si="795"/>
        <v>1</v>
      </c>
    </row>
    <row r="15396" spans="1:77">
      <c r="A15396" s="33">
        <v>15391</v>
      </c>
      <c r="BP15396">
        <v>0.789026179413058</v>
      </c>
      <c r="BQ15396">
        <v>14358.2758131253</v>
      </c>
      <c r="BR15396">
        <v>1.36326921598345</v>
      </c>
      <c r="BS15396">
        <v>90979.4075915082</v>
      </c>
      <c r="BW15396" s="9">
        <v>15391</v>
      </c>
      <c r="BX15396">
        <f t="shared" si="794"/>
        <v>1</v>
      </c>
      <c r="BY15396">
        <f t="shared" si="795"/>
        <v>1</v>
      </c>
    </row>
    <row r="15397" spans="1:77">
      <c r="A15397" s="33">
        <v>15392</v>
      </c>
      <c r="BP15397">
        <v>0.805627177001807</v>
      </c>
      <c r="BQ15397">
        <v>16284.7267216278</v>
      </c>
      <c r="BR15397">
        <v>1.36156440262887</v>
      </c>
      <c r="BS15397">
        <v>109931.305166132</v>
      </c>
      <c r="BW15397" s="9">
        <v>15392</v>
      </c>
      <c r="BX15397">
        <f t="shared" si="794"/>
        <v>1</v>
      </c>
      <c r="BY15397">
        <f t="shared" si="795"/>
        <v>1</v>
      </c>
    </row>
    <row r="15398" spans="1:77">
      <c r="A15398" s="33">
        <v>15393</v>
      </c>
      <c r="BP15398">
        <v>0.871468152206279</v>
      </c>
      <c r="BQ15398">
        <v>13086.7148564646</v>
      </c>
      <c r="BR15398">
        <v>1.50497410390655</v>
      </c>
      <c r="BS15398">
        <v>85605.1806194524</v>
      </c>
      <c r="BW15398" s="9">
        <v>15393</v>
      </c>
      <c r="BX15398">
        <f t="shared" si="794"/>
        <v>1</v>
      </c>
      <c r="BY15398">
        <f t="shared" si="795"/>
        <v>1</v>
      </c>
    </row>
    <row r="15399" spans="1:77">
      <c r="A15399" s="33">
        <v>15394</v>
      </c>
      <c r="BP15399">
        <v>0.894369414804441</v>
      </c>
      <c r="BQ15399">
        <v>15338.4946680771</v>
      </c>
      <c r="BR15399">
        <v>1.56610689236084</v>
      </c>
      <c r="BS15399">
        <v>89597.1459435184</v>
      </c>
      <c r="BW15399" s="9">
        <v>15394</v>
      </c>
      <c r="BX15399">
        <f t="shared" si="794"/>
        <v>1</v>
      </c>
      <c r="BY15399">
        <f t="shared" si="795"/>
        <v>1</v>
      </c>
    </row>
    <row r="15400" spans="1:77">
      <c r="A15400" s="33">
        <v>15395</v>
      </c>
      <c r="BP15400">
        <v>0.827928506587232</v>
      </c>
      <c r="BQ15400">
        <v>13980.8745259324</v>
      </c>
      <c r="BR15400">
        <v>1.42882810551699</v>
      </c>
      <c r="BS15400">
        <v>89304.3587959827</v>
      </c>
      <c r="BW15400" s="9">
        <v>15395</v>
      </c>
      <c r="BX15400">
        <f t="shared" si="794"/>
        <v>1</v>
      </c>
      <c r="BY15400">
        <f t="shared" si="795"/>
        <v>1</v>
      </c>
    </row>
    <row r="15401" spans="1:77">
      <c r="A15401" s="33">
        <v>15396</v>
      </c>
      <c r="BP15401">
        <v>0.825452073907011</v>
      </c>
      <c r="BQ15401">
        <v>16515.8911089781</v>
      </c>
      <c r="BR15401">
        <v>1.41439109358251</v>
      </c>
      <c r="BS15401">
        <v>95356.1296535417</v>
      </c>
      <c r="BW15401" s="9">
        <v>15396</v>
      </c>
      <c r="BX15401">
        <f t="shared" si="794"/>
        <v>1</v>
      </c>
      <c r="BY15401">
        <f t="shared" si="795"/>
        <v>1</v>
      </c>
    </row>
    <row r="15402" spans="1:77">
      <c r="A15402" s="33">
        <v>15397</v>
      </c>
      <c r="BP15402">
        <v>0.829523715694021</v>
      </c>
      <c r="BQ15402">
        <v>12202.8831320125</v>
      </c>
      <c r="BR15402">
        <v>1.40993377155802</v>
      </c>
      <c r="BS15402">
        <v>106433.2054623</v>
      </c>
      <c r="BW15402" s="9">
        <v>15397</v>
      </c>
      <c r="BX15402">
        <f t="shared" si="794"/>
        <v>1</v>
      </c>
      <c r="BY15402">
        <f t="shared" si="795"/>
        <v>1</v>
      </c>
    </row>
    <row r="15403" spans="1:77">
      <c r="A15403" s="33">
        <v>15398</v>
      </c>
      <c r="BP15403">
        <v>0.794621851351394</v>
      </c>
      <c r="BQ15403">
        <v>13740.9594844462</v>
      </c>
      <c r="BR15403">
        <v>1.36704978628081</v>
      </c>
      <c r="BS15403">
        <v>109476.245207746</v>
      </c>
      <c r="BW15403" s="9">
        <v>15398</v>
      </c>
      <c r="BX15403">
        <f t="shared" si="794"/>
        <v>1</v>
      </c>
      <c r="BY15403">
        <f t="shared" si="795"/>
        <v>1</v>
      </c>
    </row>
    <row r="15404" spans="1:77">
      <c r="A15404" s="33">
        <v>15399</v>
      </c>
      <c r="BP15404">
        <v>0.83160594578764</v>
      </c>
      <c r="BQ15404">
        <v>11176.7379761813</v>
      </c>
      <c r="BR15404">
        <v>1.43372087609092</v>
      </c>
      <c r="BS15404">
        <v>79836.9897843106</v>
      </c>
      <c r="BW15404" s="9">
        <v>15399</v>
      </c>
      <c r="BX15404">
        <f t="shared" si="794"/>
        <v>1</v>
      </c>
      <c r="BY15404">
        <f t="shared" si="795"/>
        <v>1</v>
      </c>
    </row>
    <row r="15405" spans="1:77">
      <c r="A15405" s="33">
        <v>15400</v>
      </c>
      <c r="BP15405">
        <v>0.758123759229425</v>
      </c>
      <c r="BQ15405">
        <v>10761.4935198512</v>
      </c>
      <c r="BR15405">
        <v>1.28600719614511</v>
      </c>
      <c r="BS15405">
        <v>81758.3567501472</v>
      </c>
      <c r="BW15405" s="9">
        <v>15400</v>
      </c>
      <c r="BX15405">
        <f t="shared" si="794"/>
        <v>1</v>
      </c>
      <c r="BY15405">
        <f t="shared" si="795"/>
        <v>1</v>
      </c>
    </row>
    <row r="15406" spans="1:77">
      <c r="A15406" s="33">
        <v>15401</v>
      </c>
      <c r="BP15406">
        <v>0.760140449366649</v>
      </c>
      <c r="BQ15406">
        <v>14735.202464467</v>
      </c>
      <c r="BR15406">
        <v>1.29975313480897</v>
      </c>
      <c r="BS15406">
        <v>113385.685533945</v>
      </c>
      <c r="BW15406" s="9">
        <v>15401</v>
      </c>
      <c r="BX15406">
        <f t="shared" si="794"/>
        <v>1</v>
      </c>
      <c r="BY15406">
        <f t="shared" si="795"/>
        <v>1</v>
      </c>
    </row>
    <row r="15407" spans="1:77">
      <c r="A15407" s="33">
        <v>15402</v>
      </c>
      <c r="BP15407">
        <v>0.830252774129868</v>
      </c>
      <c r="BQ15407">
        <v>14500.36307517</v>
      </c>
      <c r="BR15407">
        <v>1.45834173984188</v>
      </c>
      <c r="BS15407">
        <v>116203.419879636</v>
      </c>
      <c r="BW15407" s="9">
        <v>15402</v>
      </c>
      <c r="BX15407">
        <f t="shared" si="794"/>
        <v>1</v>
      </c>
      <c r="BY15407">
        <f t="shared" si="795"/>
        <v>1</v>
      </c>
    </row>
    <row r="15408" spans="1:77">
      <c r="A15408" s="33">
        <v>15403</v>
      </c>
      <c r="BP15408">
        <v>0.836779900809247</v>
      </c>
      <c r="BQ15408">
        <v>13534.6254296443</v>
      </c>
      <c r="BR15408">
        <v>1.4666157218087</v>
      </c>
      <c r="BS15408">
        <v>88652.990712587</v>
      </c>
      <c r="BW15408" s="9">
        <v>15403</v>
      </c>
      <c r="BX15408">
        <f t="shared" si="794"/>
        <v>1</v>
      </c>
      <c r="BY15408">
        <f t="shared" si="795"/>
        <v>1</v>
      </c>
    </row>
    <row r="15409" spans="1:77">
      <c r="A15409" s="33">
        <v>15404</v>
      </c>
      <c r="BP15409">
        <v>0.80642684734037</v>
      </c>
      <c r="BQ15409">
        <v>15385.8386938952</v>
      </c>
      <c r="BR15409">
        <v>1.38177473420397</v>
      </c>
      <c r="BS15409">
        <v>111552.519044362</v>
      </c>
      <c r="BW15409" s="9">
        <v>15404</v>
      </c>
      <c r="BX15409">
        <f t="shared" si="794"/>
        <v>1</v>
      </c>
      <c r="BY15409">
        <f t="shared" si="795"/>
        <v>1</v>
      </c>
    </row>
    <row r="15410" spans="1:77">
      <c r="A15410" s="33">
        <v>15405</v>
      </c>
      <c r="BP15410">
        <v>0.818120194618904</v>
      </c>
      <c r="BQ15410">
        <v>14629.4146601161</v>
      </c>
      <c r="BR15410">
        <v>1.41449016701396</v>
      </c>
      <c r="BS15410">
        <v>86230.8116896766</v>
      </c>
      <c r="BW15410" s="9">
        <v>15405</v>
      </c>
      <c r="BX15410">
        <f t="shared" si="794"/>
        <v>1</v>
      </c>
      <c r="BY15410">
        <f t="shared" si="795"/>
        <v>1</v>
      </c>
    </row>
    <row r="15411" spans="1:77">
      <c r="A15411" s="33">
        <v>15406</v>
      </c>
      <c r="BP15411">
        <v>0.781969290624379</v>
      </c>
      <c r="BQ15411">
        <v>12002.9353762912</v>
      </c>
      <c r="BR15411">
        <v>1.34245445547464</v>
      </c>
      <c r="BS15411">
        <v>108965.580297911</v>
      </c>
      <c r="BW15411" s="9">
        <v>15406</v>
      </c>
      <c r="BX15411">
        <f t="shared" si="794"/>
        <v>1</v>
      </c>
      <c r="BY15411">
        <f t="shared" si="795"/>
        <v>1</v>
      </c>
    </row>
    <row r="15412" spans="1:77">
      <c r="A15412" s="33">
        <v>15407</v>
      </c>
      <c r="BP15412">
        <v>0.795827496622566</v>
      </c>
      <c r="BQ15412">
        <v>15805.4550304377</v>
      </c>
      <c r="BR15412">
        <v>1.37441797372991</v>
      </c>
      <c r="BS15412">
        <v>90166.4122658516</v>
      </c>
      <c r="BW15412" s="9">
        <v>15407</v>
      </c>
      <c r="BX15412">
        <f t="shared" si="794"/>
        <v>1</v>
      </c>
      <c r="BY15412">
        <f t="shared" si="795"/>
        <v>1</v>
      </c>
    </row>
    <row r="15413" spans="1:77">
      <c r="A15413" s="33">
        <v>15408</v>
      </c>
      <c r="BP15413">
        <v>0.805405158948509</v>
      </c>
      <c r="BQ15413">
        <v>14526.5374868508</v>
      </c>
      <c r="BR15413">
        <v>1.40609621391885</v>
      </c>
      <c r="BS15413">
        <v>87827.3106849005</v>
      </c>
      <c r="BW15413" s="9">
        <v>15408</v>
      </c>
      <c r="BX15413">
        <f t="shared" si="794"/>
        <v>1</v>
      </c>
      <c r="BY15413">
        <f t="shared" si="795"/>
        <v>1</v>
      </c>
    </row>
    <row r="15414" spans="1:77">
      <c r="A15414" s="33">
        <v>15409</v>
      </c>
      <c r="BP15414">
        <v>0.861708677490683</v>
      </c>
      <c r="BQ15414">
        <v>16056.1329495814</v>
      </c>
      <c r="BR15414">
        <v>1.50470986086806</v>
      </c>
      <c r="BS15414">
        <v>91202.5511969278</v>
      </c>
      <c r="BW15414" s="9">
        <v>15409</v>
      </c>
      <c r="BX15414">
        <f t="shared" si="794"/>
        <v>1</v>
      </c>
      <c r="BY15414">
        <f t="shared" si="795"/>
        <v>1</v>
      </c>
    </row>
    <row r="15415" spans="1:77">
      <c r="A15415" s="33">
        <v>15410</v>
      </c>
      <c r="BP15415">
        <v>0.749788453018471</v>
      </c>
      <c r="BQ15415">
        <v>13536.1166283316</v>
      </c>
      <c r="BR15415">
        <v>1.270173228232</v>
      </c>
      <c r="BS15415">
        <v>110541.481131459</v>
      </c>
      <c r="BW15415" s="9">
        <v>15410</v>
      </c>
      <c r="BX15415">
        <f t="shared" si="794"/>
        <v>1</v>
      </c>
      <c r="BY15415">
        <f t="shared" si="795"/>
        <v>1</v>
      </c>
    </row>
    <row r="15416" spans="1:77">
      <c r="A15416" s="33">
        <v>15411</v>
      </c>
      <c r="BP15416">
        <v>0.802991062397917</v>
      </c>
      <c r="BQ15416">
        <v>15792.4388683026</v>
      </c>
      <c r="BR15416">
        <v>1.36056227400555</v>
      </c>
      <c r="BS15416">
        <v>89245.2066903533</v>
      </c>
      <c r="BW15416" s="9">
        <v>15411</v>
      </c>
      <c r="BX15416">
        <f t="shared" si="794"/>
        <v>1</v>
      </c>
      <c r="BY15416">
        <f t="shared" si="795"/>
        <v>1</v>
      </c>
    </row>
    <row r="15417" spans="1:77">
      <c r="A15417" s="33">
        <v>15412</v>
      </c>
      <c r="BP15417">
        <v>0.829885017574071</v>
      </c>
      <c r="BQ15417">
        <v>10518.6547922193</v>
      </c>
      <c r="BR15417">
        <v>1.45496191247588</v>
      </c>
      <c r="BS15417">
        <v>105204.789442208</v>
      </c>
      <c r="BW15417" s="9">
        <v>15412</v>
      </c>
      <c r="BX15417">
        <f t="shared" si="794"/>
        <v>1</v>
      </c>
      <c r="BY15417">
        <f t="shared" si="795"/>
        <v>1</v>
      </c>
    </row>
    <row r="15418" spans="1:77">
      <c r="A15418" s="33">
        <v>15413</v>
      </c>
      <c r="BP15418">
        <v>0.787795070521787</v>
      </c>
      <c r="BQ15418">
        <v>16454.9298184958</v>
      </c>
      <c r="BR15418">
        <v>1.32252059401675</v>
      </c>
      <c r="BS15418">
        <v>109346.69148643</v>
      </c>
      <c r="BW15418" s="9">
        <v>15413</v>
      </c>
      <c r="BX15418">
        <f t="shared" si="794"/>
        <v>1</v>
      </c>
      <c r="BY15418">
        <f t="shared" si="795"/>
        <v>1</v>
      </c>
    </row>
    <row r="15419" spans="1:77">
      <c r="A15419" s="33">
        <v>15414</v>
      </c>
      <c r="BP15419">
        <v>0.828324140700195</v>
      </c>
      <c r="BQ15419">
        <v>15964.1899451001</v>
      </c>
      <c r="BR15419">
        <v>1.43081406498646</v>
      </c>
      <c r="BS15419">
        <v>91082.9352094095</v>
      </c>
      <c r="BW15419" s="9">
        <v>15414</v>
      </c>
      <c r="BX15419">
        <f t="shared" si="794"/>
        <v>1</v>
      </c>
      <c r="BY15419">
        <f t="shared" si="795"/>
        <v>1</v>
      </c>
    </row>
    <row r="15420" spans="1:77">
      <c r="A15420" s="33">
        <v>15415</v>
      </c>
      <c r="BP15420">
        <v>0.779131799578009</v>
      </c>
      <c r="BQ15420">
        <v>12313.2502793984</v>
      </c>
      <c r="BR15420">
        <v>1.33178290843712</v>
      </c>
      <c r="BS15420">
        <v>84515.4071720262</v>
      </c>
      <c r="BW15420" s="9">
        <v>15415</v>
      </c>
      <c r="BX15420">
        <f t="shared" si="794"/>
        <v>1</v>
      </c>
      <c r="BY15420">
        <f t="shared" si="795"/>
        <v>1</v>
      </c>
    </row>
    <row r="15421" spans="1:77">
      <c r="A15421" s="33">
        <v>15416</v>
      </c>
      <c r="BP15421">
        <v>0.819627736384375</v>
      </c>
      <c r="BQ15421">
        <v>13689.214220291</v>
      </c>
      <c r="BR15421">
        <v>1.41642759976279</v>
      </c>
      <c r="BS15421">
        <v>89476.988750941</v>
      </c>
      <c r="BW15421" s="9">
        <v>15416</v>
      </c>
      <c r="BX15421">
        <f t="shared" si="794"/>
        <v>1</v>
      </c>
      <c r="BY15421">
        <f t="shared" si="795"/>
        <v>1</v>
      </c>
    </row>
    <row r="15422" spans="1:77">
      <c r="A15422" s="33">
        <v>15417</v>
      </c>
      <c r="BP15422">
        <v>0.794149429915737</v>
      </c>
      <c r="BQ15422">
        <v>14439.5411364003</v>
      </c>
      <c r="BR15422">
        <v>1.34488541522114</v>
      </c>
      <c r="BS15422">
        <v>108001.156854602</v>
      </c>
      <c r="BW15422" s="9">
        <v>15417</v>
      </c>
      <c r="BX15422">
        <f t="shared" si="794"/>
        <v>1</v>
      </c>
      <c r="BY15422">
        <f t="shared" si="795"/>
        <v>1</v>
      </c>
    </row>
    <row r="15423" spans="1:77">
      <c r="A15423" s="33">
        <v>15418</v>
      </c>
      <c r="BP15423">
        <v>0.80742365656527</v>
      </c>
      <c r="BQ15423">
        <v>12279.1379902225</v>
      </c>
      <c r="BR15423">
        <v>1.39227308489335</v>
      </c>
      <c r="BS15423">
        <v>107707.316590746</v>
      </c>
      <c r="BW15423" s="9">
        <v>15418</v>
      </c>
      <c r="BX15423">
        <f t="shared" si="794"/>
        <v>1</v>
      </c>
      <c r="BY15423">
        <f t="shared" si="795"/>
        <v>1</v>
      </c>
    </row>
    <row r="15424" spans="1:77">
      <c r="A15424" s="33">
        <v>15419</v>
      </c>
      <c r="BP15424">
        <v>0.78888582438795</v>
      </c>
      <c r="BQ15424">
        <v>13105.6717284021</v>
      </c>
      <c r="BR15424">
        <v>1.34718403000867</v>
      </c>
      <c r="BS15424">
        <v>87215.1662965651</v>
      </c>
      <c r="BW15424" s="9">
        <v>15419</v>
      </c>
      <c r="BX15424">
        <f t="shared" si="794"/>
        <v>1</v>
      </c>
      <c r="BY15424">
        <f t="shared" si="795"/>
        <v>1</v>
      </c>
    </row>
    <row r="15425" spans="1:77">
      <c r="A15425" s="33">
        <v>15420</v>
      </c>
      <c r="BP15425">
        <v>0.843533369620047</v>
      </c>
      <c r="BQ15425">
        <v>18967.9959474306</v>
      </c>
      <c r="BR15425">
        <v>1.48972964986036</v>
      </c>
      <c r="BS15425">
        <v>112309.100404375</v>
      </c>
      <c r="BW15425" s="9">
        <v>15420</v>
      </c>
      <c r="BX15425">
        <f t="shared" si="794"/>
        <v>1</v>
      </c>
      <c r="BY15425">
        <f t="shared" si="795"/>
        <v>1</v>
      </c>
    </row>
    <row r="15426" spans="1:77">
      <c r="A15426" s="33">
        <v>15421</v>
      </c>
      <c r="BP15426">
        <v>0.790606844036972</v>
      </c>
      <c r="BQ15426">
        <v>13501.9089904888</v>
      </c>
      <c r="BR15426">
        <v>1.34069670780798</v>
      </c>
      <c r="BS15426">
        <v>83289.3365301693</v>
      </c>
      <c r="BW15426" s="9">
        <v>15421</v>
      </c>
      <c r="BX15426">
        <f t="shared" si="794"/>
        <v>1</v>
      </c>
      <c r="BY15426">
        <f t="shared" si="795"/>
        <v>1</v>
      </c>
    </row>
    <row r="15427" spans="1:77">
      <c r="A15427" s="33">
        <v>15422</v>
      </c>
      <c r="BP15427">
        <v>0.786646535423221</v>
      </c>
      <c r="BQ15427">
        <v>25086.1797462654</v>
      </c>
      <c r="BR15427">
        <v>1.36642404762072</v>
      </c>
      <c r="BS15427">
        <v>95864.0144324337</v>
      </c>
      <c r="BW15427" s="9">
        <v>15422</v>
      </c>
      <c r="BX15427">
        <f t="shared" si="794"/>
        <v>1</v>
      </c>
      <c r="BY15427">
        <f t="shared" si="795"/>
        <v>1</v>
      </c>
    </row>
    <row r="15428" spans="1:77">
      <c r="A15428" s="33">
        <v>15423</v>
      </c>
      <c r="BP15428">
        <v>0.895097940178333</v>
      </c>
      <c r="BQ15428">
        <v>17892.356239611</v>
      </c>
      <c r="BR15428">
        <v>1.56182140816278</v>
      </c>
      <c r="BS15428">
        <v>95281.7795148036</v>
      </c>
      <c r="BW15428" s="9">
        <v>15423</v>
      </c>
      <c r="BX15428">
        <f t="shared" si="794"/>
        <v>1</v>
      </c>
      <c r="BY15428">
        <f t="shared" si="795"/>
        <v>1</v>
      </c>
    </row>
    <row r="15429" spans="1:77">
      <c r="A15429" s="33">
        <v>15424</v>
      </c>
      <c r="BP15429">
        <v>0.835411380809596</v>
      </c>
      <c r="BQ15429">
        <v>18555.3013894483</v>
      </c>
      <c r="BR15429">
        <v>1.42085989683304</v>
      </c>
      <c r="BS15429">
        <v>113094.493284728</v>
      </c>
      <c r="BW15429" s="9">
        <v>15424</v>
      </c>
      <c r="BX15429">
        <f t="shared" si="794"/>
        <v>1</v>
      </c>
      <c r="BY15429">
        <f t="shared" si="795"/>
        <v>1</v>
      </c>
    </row>
    <row r="15430" spans="1:77">
      <c r="A15430" s="33">
        <v>15425</v>
      </c>
      <c r="BP15430">
        <v>0.795175223972092</v>
      </c>
      <c r="BQ15430">
        <v>17031.0586458985</v>
      </c>
      <c r="BR15430">
        <v>1.38445011549459</v>
      </c>
      <c r="BS15430">
        <v>111711.027008011</v>
      </c>
      <c r="BW15430" s="9">
        <v>15425</v>
      </c>
      <c r="BX15430">
        <f t="shared" si="794"/>
        <v>1</v>
      </c>
      <c r="BY15430">
        <f t="shared" si="795"/>
        <v>1</v>
      </c>
    </row>
    <row r="15431" spans="1:77">
      <c r="A15431" s="33">
        <v>15426</v>
      </c>
      <c r="BP15431">
        <v>0.83029783113784</v>
      </c>
      <c r="BQ15431">
        <v>10995.559688722</v>
      </c>
      <c r="BR15431">
        <v>1.41906876946909</v>
      </c>
      <c r="BS15431">
        <v>81765.8949622706</v>
      </c>
      <c r="BW15431" s="9">
        <v>15426</v>
      </c>
      <c r="BX15431">
        <f t="shared" ref="BX15431:BX15494" si="796">IF(BU15431=MAX($BU15431:$BV15431),1,0)</f>
        <v>1</v>
      </c>
      <c r="BY15431">
        <f t="shared" ref="BY15431:BY15494" si="797">IF(BV15431=MAX($BU15431:$BV15431),1,0)</f>
        <v>1</v>
      </c>
    </row>
    <row r="15432" spans="1:77">
      <c r="A15432" s="33">
        <v>15427</v>
      </c>
      <c r="BP15432">
        <v>0.771455936098157</v>
      </c>
      <c r="BQ15432">
        <v>13244.9291650543</v>
      </c>
      <c r="BR15432">
        <v>1.30634217682566</v>
      </c>
      <c r="BS15432">
        <v>110165.78009785</v>
      </c>
      <c r="BW15432" s="9">
        <v>15427</v>
      </c>
      <c r="BX15432">
        <f t="shared" si="796"/>
        <v>1</v>
      </c>
      <c r="BY15432">
        <f t="shared" si="797"/>
        <v>1</v>
      </c>
    </row>
    <row r="15433" spans="1:77">
      <c r="A15433" s="33">
        <v>15428</v>
      </c>
      <c r="BP15433">
        <v>0.782762871877841</v>
      </c>
      <c r="BQ15433">
        <v>21612.8398813982</v>
      </c>
      <c r="BR15433">
        <v>1.32836013120725</v>
      </c>
      <c r="BS15433">
        <v>95528.5436974465</v>
      </c>
      <c r="BW15433" s="9">
        <v>15428</v>
      </c>
      <c r="BX15433">
        <f t="shared" si="796"/>
        <v>1</v>
      </c>
      <c r="BY15433">
        <f t="shared" si="797"/>
        <v>1</v>
      </c>
    </row>
    <row r="15434" spans="1:77">
      <c r="A15434" s="33">
        <v>15429</v>
      </c>
      <c r="BP15434">
        <v>0.78230348193788</v>
      </c>
      <c r="BQ15434">
        <v>14347.7931280651</v>
      </c>
      <c r="BR15434">
        <v>1.3345912111368</v>
      </c>
      <c r="BS15434">
        <v>110538.471574621</v>
      </c>
      <c r="BW15434" s="9">
        <v>15429</v>
      </c>
      <c r="BX15434">
        <f t="shared" si="796"/>
        <v>1</v>
      </c>
      <c r="BY15434">
        <f t="shared" si="797"/>
        <v>1</v>
      </c>
    </row>
    <row r="15435" spans="1:77">
      <c r="A15435" s="33">
        <v>15430</v>
      </c>
      <c r="BP15435">
        <v>0.747337410383623</v>
      </c>
      <c r="BQ15435">
        <v>21231.7006572242</v>
      </c>
      <c r="BR15435">
        <v>1.25861272550503</v>
      </c>
      <c r="BS15435">
        <v>90966.3534514582</v>
      </c>
      <c r="BW15435" s="9">
        <v>15430</v>
      </c>
      <c r="BX15435">
        <f t="shared" si="796"/>
        <v>1</v>
      </c>
      <c r="BY15435">
        <f t="shared" si="797"/>
        <v>1</v>
      </c>
    </row>
    <row r="15436" spans="1:77">
      <c r="A15436" s="33">
        <v>15431</v>
      </c>
      <c r="BP15436">
        <v>0.780917940883696</v>
      </c>
      <c r="BQ15436">
        <v>13633.166001711</v>
      </c>
      <c r="BR15436">
        <v>1.33543791907906</v>
      </c>
      <c r="BS15436">
        <v>87275.6349795638</v>
      </c>
      <c r="BW15436" s="9">
        <v>15431</v>
      </c>
      <c r="BX15436">
        <f t="shared" si="796"/>
        <v>1</v>
      </c>
      <c r="BY15436">
        <f t="shared" si="797"/>
        <v>1</v>
      </c>
    </row>
    <row r="15437" spans="1:77">
      <c r="A15437" s="33">
        <v>15432</v>
      </c>
      <c r="BP15437">
        <v>0.801332359344345</v>
      </c>
      <c r="BQ15437">
        <v>17405.8724034961</v>
      </c>
      <c r="BR15437">
        <v>1.37095403663229</v>
      </c>
      <c r="BS15437">
        <v>89791.5109375576</v>
      </c>
      <c r="BW15437" s="9">
        <v>15432</v>
      </c>
      <c r="BX15437">
        <f t="shared" si="796"/>
        <v>1</v>
      </c>
      <c r="BY15437">
        <f t="shared" si="797"/>
        <v>1</v>
      </c>
    </row>
    <row r="15438" spans="1:77">
      <c r="A15438" s="33">
        <v>15433</v>
      </c>
      <c r="BP15438">
        <v>0.803366721261294</v>
      </c>
      <c r="BQ15438">
        <v>11373.8781852823</v>
      </c>
      <c r="BR15438">
        <v>1.38870178439562</v>
      </c>
      <c r="BS15438">
        <v>83581.7655846473</v>
      </c>
      <c r="BW15438" s="9">
        <v>15433</v>
      </c>
      <c r="BX15438">
        <f t="shared" si="796"/>
        <v>1</v>
      </c>
      <c r="BY15438">
        <f t="shared" si="797"/>
        <v>1</v>
      </c>
    </row>
    <row r="15439" spans="1:77">
      <c r="A15439" s="33">
        <v>15434</v>
      </c>
      <c r="BP15439">
        <v>0.79531930012413</v>
      </c>
      <c r="BQ15439">
        <v>13963.3308527211</v>
      </c>
      <c r="BR15439">
        <v>1.37368075252306</v>
      </c>
      <c r="BS15439">
        <v>109444.35478148</v>
      </c>
      <c r="BW15439" s="9">
        <v>15434</v>
      </c>
      <c r="BX15439">
        <f t="shared" si="796"/>
        <v>1</v>
      </c>
      <c r="BY15439">
        <f t="shared" si="797"/>
        <v>1</v>
      </c>
    </row>
    <row r="15440" spans="1:77">
      <c r="A15440" s="33">
        <v>15435</v>
      </c>
      <c r="BP15440">
        <v>0.819450210866735</v>
      </c>
      <c r="BQ15440">
        <v>13173.9383678966</v>
      </c>
      <c r="BR15440">
        <v>1.42365380823398</v>
      </c>
      <c r="BS15440">
        <v>84390.8677333141</v>
      </c>
      <c r="BW15440" s="9">
        <v>15435</v>
      </c>
      <c r="BX15440">
        <f t="shared" si="796"/>
        <v>1</v>
      </c>
      <c r="BY15440">
        <f t="shared" si="797"/>
        <v>1</v>
      </c>
    </row>
    <row r="15441" spans="1:77">
      <c r="A15441" s="33">
        <v>15436</v>
      </c>
      <c r="BP15441">
        <v>0.830828429950313</v>
      </c>
      <c r="BQ15441">
        <v>19271.564893412</v>
      </c>
      <c r="BR15441">
        <v>1.44198632960873</v>
      </c>
      <c r="BS15441">
        <v>93146.1748308081</v>
      </c>
      <c r="BW15441" s="9">
        <v>15436</v>
      </c>
      <c r="BX15441">
        <f t="shared" si="796"/>
        <v>1</v>
      </c>
      <c r="BY15441">
        <f t="shared" si="797"/>
        <v>1</v>
      </c>
    </row>
    <row r="15442" spans="1:77">
      <c r="A15442" s="33">
        <v>15437</v>
      </c>
      <c r="BP15442">
        <v>0.817201304145148</v>
      </c>
      <c r="BQ15442">
        <v>14522.3393572718</v>
      </c>
      <c r="BR15442">
        <v>1.41090687615835</v>
      </c>
      <c r="BS15442">
        <v>111233.348001805</v>
      </c>
      <c r="BW15442" s="9">
        <v>15437</v>
      </c>
      <c r="BX15442">
        <f t="shared" si="796"/>
        <v>1</v>
      </c>
      <c r="BY15442">
        <f t="shared" si="797"/>
        <v>1</v>
      </c>
    </row>
    <row r="15443" spans="1:77">
      <c r="A15443" s="33">
        <v>15438</v>
      </c>
      <c r="BP15443">
        <v>0.85054410934809</v>
      </c>
      <c r="BQ15443">
        <v>11680.3875921609</v>
      </c>
      <c r="BR15443">
        <v>1.47427373204227</v>
      </c>
      <c r="BS15443">
        <v>81925.4540100265</v>
      </c>
      <c r="BW15443" s="9">
        <v>15438</v>
      </c>
      <c r="BX15443">
        <f t="shared" si="796"/>
        <v>1</v>
      </c>
      <c r="BY15443">
        <f t="shared" si="797"/>
        <v>1</v>
      </c>
    </row>
    <row r="15444" spans="1:77">
      <c r="A15444" s="33">
        <v>15439</v>
      </c>
      <c r="BP15444">
        <v>0.834886775839163</v>
      </c>
      <c r="BQ15444">
        <v>16956.9799215292</v>
      </c>
      <c r="BR15444">
        <v>1.45151891893666</v>
      </c>
      <c r="BS15444">
        <v>90515.5716349041</v>
      </c>
      <c r="BW15444" s="9">
        <v>15439</v>
      </c>
      <c r="BX15444">
        <f t="shared" si="796"/>
        <v>1</v>
      </c>
      <c r="BY15444">
        <f t="shared" si="797"/>
        <v>1</v>
      </c>
    </row>
    <row r="15445" spans="1:77">
      <c r="A15445" s="33">
        <v>15440</v>
      </c>
      <c r="BP15445">
        <v>0.819071674106347</v>
      </c>
      <c r="BQ15445">
        <v>16163.5057351231</v>
      </c>
      <c r="BR15445">
        <v>1.42893529967845</v>
      </c>
      <c r="BS15445">
        <v>90945.9737332173</v>
      </c>
      <c r="BW15445" s="9">
        <v>15440</v>
      </c>
      <c r="BX15445">
        <f t="shared" si="796"/>
        <v>1</v>
      </c>
      <c r="BY15445">
        <f t="shared" si="797"/>
        <v>1</v>
      </c>
    </row>
    <row r="15446" spans="1:77">
      <c r="A15446" s="33">
        <v>15441</v>
      </c>
      <c r="BP15446">
        <v>0.798917529691928</v>
      </c>
      <c r="BQ15446">
        <v>12888.5142435133</v>
      </c>
      <c r="BR15446">
        <v>1.35404392846979</v>
      </c>
      <c r="BS15446">
        <v>84692.845039854</v>
      </c>
      <c r="BW15446" s="9">
        <v>15441</v>
      </c>
      <c r="BX15446">
        <f t="shared" si="796"/>
        <v>1</v>
      </c>
      <c r="BY15446">
        <f t="shared" si="797"/>
        <v>1</v>
      </c>
    </row>
    <row r="15447" spans="1:77">
      <c r="A15447" s="33">
        <v>15442</v>
      </c>
      <c r="BP15447">
        <v>0.769673401640643</v>
      </c>
      <c r="BQ15447">
        <v>16810.2301807348</v>
      </c>
      <c r="BR15447">
        <v>1.30191512916559</v>
      </c>
      <c r="BS15447">
        <v>113430.533280296</v>
      </c>
      <c r="BW15447" s="9">
        <v>15442</v>
      </c>
      <c r="BX15447">
        <f t="shared" si="796"/>
        <v>1</v>
      </c>
      <c r="BY15447">
        <f t="shared" si="797"/>
        <v>1</v>
      </c>
    </row>
    <row r="15448" spans="1:77">
      <c r="A15448" s="33">
        <v>15443</v>
      </c>
      <c r="BP15448">
        <v>0.797010448027117</v>
      </c>
      <c r="BQ15448">
        <v>11351.8668417421</v>
      </c>
      <c r="BR15448">
        <v>1.3815638262764</v>
      </c>
      <c r="BS15448">
        <v>105954.29238469</v>
      </c>
      <c r="BW15448" s="9">
        <v>15443</v>
      </c>
      <c r="BX15448">
        <f t="shared" si="796"/>
        <v>1</v>
      </c>
      <c r="BY15448">
        <f t="shared" si="797"/>
        <v>1</v>
      </c>
    </row>
    <row r="15449" spans="1:77">
      <c r="A15449" s="33">
        <v>15444</v>
      </c>
      <c r="BP15449">
        <v>0.799686935953015</v>
      </c>
      <c r="BQ15449">
        <v>12904.5072787055</v>
      </c>
      <c r="BR15449">
        <v>1.385339382597</v>
      </c>
      <c r="BS15449">
        <v>84476.1245538482</v>
      </c>
      <c r="BW15449" s="9">
        <v>15444</v>
      </c>
      <c r="BX15449">
        <f t="shared" si="796"/>
        <v>1</v>
      </c>
      <c r="BY15449">
        <f t="shared" si="797"/>
        <v>1</v>
      </c>
    </row>
    <row r="15450" spans="1:77">
      <c r="A15450" s="33">
        <v>15445</v>
      </c>
      <c r="BP15450">
        <v>0.751899985130736</v>
      </c>
      <c r="BQ15450">
        <v>15852.2241571481</v>
      </c>
      <c r="BR15450">
        <v>1.24039473750401</v>
      </c>
      <c r="BS15450">
        <v>88679.3470313875</v>
      </c>
      <c r="BW15450" s="9">
        <v>15445</v>
      </c>
      <c r="BX15450">
        <f t="shared" si="796"/>
        <v>1</v>
      </c>
      <c r="BY15450">
        <f t="shared" si="797"/>
        <v>1</v>
      </c>
    </row>
    <row r="15451" spans="1:77">
      <c r="A15451" s="33">
        <v>15446</v>
      </c>
      <c r="BP15451">
        <v>0.808809559537743</v>
      </c>
      <c r="BQ15451">
        <v>16673.4213511727</v>
      </c>
      <c r="BR15451">
        <v>1.39216824618411</v>
      </c>
      <c r="BS15451">
        <v>110822.995173511</v>
      </c>
      <c r="BW15451" s="9">
        <v>15446</v>
      </c>
      <c r="BX15451">
        <f t="shared" si="796"/>
        <v>1</v>
      </c>
      <c r="BY15451">
        <f t="shared" si="797"/>
        <v>1</v>
      </c>
    </row>
    <row r="15452" spans="1:77">
      <c r="A15452" s="33">
        <v>15447</v>
      </c>
      <c r="BP15452">
        <v>0.820564721332677</v>
      </c>
      <c r="BQ15452">
        <v>20516.6881102733</v>
      </c>
      <c r="BR15452">
        <v>1.39730742756748</v>
      </c>
      <c r="BS15452">
        <v>94455.6114723774</v>
      </c>
      <c r="BW15452" s="9">
        <v>15447</v>
      </c>
      <c r="BX15452">
        <f t="shared" si="796"/>
        <v>1</v>
      </c>
      <c r="BY15452">
        <f t="shared" si="797"/>
        <v>1</v>
      </c>
    </row>
    <row r="15453" spans="1:77">
      <c r="A15453" s="33">
        <v>15448</v>
      </c>
      <c r="BP15453">
        <v>0.772049142513848</v>
      </c>
      <c r="BQ15453">
        <v>12647.1051276417</v>
      </c>
      <c r="BR15453">
        <v>1.31027223840595</v>
      </c>
      <c r="BS15453">
        <v>85453.9665350021</v>
      </c>
      <c r="BW15453" s="9">
        <v>15448</v>
      </c>
      <c r="BX15453">
        <f t="shared" si="796"/>
        <v>1</v>
      </c>
      <c r="BY15453">
        <f t="shared" si="797"/>
        <v>1</v>
      </c>
    </row>
    <row r="15454" spans="1:77">
      <c r="A15454" s="33">
        <v>15449</v>
      </c>
      <c r="BP15454">
        <v>0.773880393450356</v>
      </c>
      <c r="BQ15454">
        <v>14781.662969003</v>
      </c>
      <c r="BR15454">
        <v>1.34701513854899</v>
      </c>
      <c r="BS15454">
        <v>114290.853784634</v>
      </c>
      <c r="BW15454" s="9">
        <v>15449</v>
      </c>
      <c r="BX15454">
        <f t="shared" si="796"/>
        <v>1</v>
      </c>
      <c r="BY15454">
        <f t="shared" si="797"/>
        <v>1</v>
      </c>
    </row>
    <row r="15455" spans="1:77">
      <c r="A15455" s="33">
        <v>15450</v>
      </c>
      <c r="BP15455">
        <v>0.807795600285986</v>
      </c>
      <c r="BQ15455">
        <v>14970.8245280541</v>
      </c>
      <c r="BR15455">
        <v>1.37018912835912</v>
      </c>
      <c r="BS15455">
        <v>86407.117250822</v>
      </c>
      <c r="BW15455" s="9">
        <v>15450</v>
      </c>
      <c r="BX15455">
        <f t="shared" si="796"/>
        <v>1</v>
      </c>
      <c r="BY15455">
        <f t="shared" si="797"/>
        <v>1</v>
      </c>
    </row>
    <row r="15456" spans="1:77">
      <c r="A15456" s="33">
        <v>15451</v>
      </c>
      <c r="BP15456">
        <v>0.851794270103359</v>
      </c>
      <c r="BQ15456">
        <v>14429.439508334</v>
      </c>
      <c r="BR15456">
        <v>1.47589554338226</v>
      </c>
      <c r="BS15456">
        <v>114761.248935396</v>
      </c>
      <c r="BW15456" s="9">
        <v>15451</v>
      </c>
      <c r="BX15456">
        <f t="shared" si="796"/>
        <v>1</v>
      </c>
      <c r="BY15456">
        <f t="shared" si="797"/>
        <v>1</v>
      </c>
    </row>
    <row r="15457" spans="1:77">
      <c r="A15457" s="33">
        <v>15452</v>
      </c>
      <c r="BP15457">
        <v>0.865374614894228</v>
      </c>
      <c r="BQ15457">
        <v>17609.9584049215</v>
      </c>
      <c r="BR15457">
        <v>1.49613475350779</v>
      </c>
      <c r="BS15457">
        <v>95476.6303857888</v>
      </c>
      <c r="BW15457" s="9">
        <v>15452</v>
      </c>
      <c r="BX15457">
        <f t="shared" si="796"/>
        <v>1</v>
      </c>
      <c r="BY15457">
        <f t="shared" si="797"/>
        <v>1</v>
      </c>
    </row>
    <row r="15458" spans="1:77">
      <c r="A15458" s="33">
        <v>15453</v>
      </c>
      <c r="BP15458">
        <v>0.785284405068989</v>
      </c>
      <c r="BQ15458">
        <v>12987.6985809635</v>
      </c>
      <c r="BR15458">
        <v>1.30962269037915</v>
      </c>
      <c r="BS15458">
        <v>106978.547311865</v>
      </c>
      <c r="BW15458" s="9">
        <v>15453</v>
      </c>
      <c r="BX15458">
        <f t="shared" si="796"/>
        <v>1</v>
      </c>
      <c r="BY15458">
        <f t="shared" si="797"/>
        <v>1</v>
      </c>
    </row>
    <row r="15459" spans="1:77">
      <c r="A15459" s="33">
        <v>15454</v>
      </c>
      <c r="BP15459">
        <v>0.802578779915548</v>
      </c>
      <c r="BQ15459">
        <v>26787.5555688531</v>
      </c>
      <c r="BR15459">
        <v>1.37377222025078</v>
      </c>
      <c r="BS15459">
        <v>106427.30674839</v>
      </c>
      <c r="BW15459" s="9">
        <v>15454</v>
      </c>
      <c r="BX15459">
        <f t="shared" si="796"/>
        <v>1</v>
      </c>
      <c r="BY15459">
        <f t="shared" si="797"/>
        <v>1</v>
      </c>
    </row>
    <row r="15460" spans="1:77">
      <c r="A15460" s="33">
        <v>15455</v>
      </c>
      <c r="BP15460">
        <v>0.802949457486962</v>
      </c>
      <c r="BQ15460">
        <v>11679.7641504101</v>
      </c>
      <c r="BR15460">
        <v>1.37921478958367</v>
      </c>
      <c r="BS15460">
        <v>105398.921181455</v>
      </c>
      <c r="BW15460" s="9">
        <v>15455</v>
      </c>
      <c r="BX15460">
        <f t="shared" si="796"/>
        <v>1</v>
      </c>
      <c r="BY15460">
        <f t="shared" si="797"/>
        <v>1</v>
      </c>
    </row>
    <row r="15461" spans="1:77">
      <c r="A15461" s="33">
        <v>15456</v>
      </c>
      <c r="BP15461">
        <v>0.822920657135462</v>
      </c>
      <c r="BQ15461">
        <v>14963.8817652232</v>
      </c>
      <c r="BR15461">
        <v>1.40782097613598</v>
      </c>
      <c r="BS15461">
        <v>110984.944212116</v>
      </c>
      <c r="BW15461" s="9">
        <v>15456</v>
      </c>
      <c r="BX15461">
        <f t="shared" si="796"/>
        <v>1</v>
      </c>
      <c r="BY15461">
        <f t="shared" si="797"/>
        <v>1</v>
      </c>
    </row>
    <row r="15462" spans="1:77">
      <c r="A15462" s="33">
        <v>15457</v>
      </c>
      <c r="BP15462">
        <v>0.798187872474217</v>
      </c>
      <c r="BQ15462">
        <v>16343.2488096207</v>
      </c>
      <c r="BR15462">
        <v>1.37903680072982</v>
      </c>
      <c r="BS15462">
        <v>108805.179288801</v>
      </c>
      <c r="BW15462" s="9">
        <v>15457</v>
      </c>
      <c r="BX15462">
        <f t="shared" si="796"/>
        <v>1</v>
      </c>
      <c r="BY15462">
        <f t="shared" si="797"/>
        <v>1</v>
      </c>
    </row>
    <row r="15463" spans="1:77">
      <c r="A15463" s="33">
        <v>15458</v>
      </c>
      <c r="BP15463">
        <v>0.791882028975695</v>
      </c>
      <c r="BQ15463">
        <v>12243.3172347622</v>
      </c>
      <c r="BR15463">
        <v>1.38314168000073</v>
      </c>
      <c r="BS15463">
        <v>83859.1504436255</v>
      </c>
      <c r="BW15463" s="9">
        <v>15458</v>
      </c>
      <c r="BX15463">
        <f t="shared" si="796"/>
        <v>1</v>
      </c>
      <c r="BY15463">
        <f t="shared" si="797"/>
        <v>1</v>
      </c>
    </row>
    <row r="15464" spans="1:77">
      <c r="A15464" s="33">
        <v>15459</v>
      </c>
      <c r="BP15464">
        <v>0.760664031029412</v>
      </c>
      <c r="BQ15464">
        <v>14585.364258945</v>
      </c>
      <c r="BR15464">
        <v>1.30269417652841</v>
      </c>
      <c r="BS15464">
        <v>87575.2821310952</v>
      </c>
      <c r="BW15464" s="9">
        <v>15459</v>
      </c>
      <c r="BX15464">
        <f t="shared" si="796"/>
        <v>1</v>
      </c>
      <c r="BY15464">
        <f t="shared" si="797"/>
        <v>1</v>
      </c>
    </row>
    <row r="15465" spans="1:77">
      <c r="A15465" s="33">
        <v>15460</v>
      </c>
      <c r="BP15465">
        <v>0.80804604485465</v>
      </c>
      <c r="BQ15465">
        <v>16383.6235563374</v>
      </c>
      <c r="BR15465">
        <v>1.37453769893964</v>
      </c>
      <c r="BS15465">
        <v>90043.551933531</v>
      </c>
      <c r="BW15465" s="9">
        <v>15460</v>
      </c>
      <c r="BX15465">
        <f t="shared" si="796"/>
        <v>1</v>
      </c>
      <c r="BY15465">
        <f t="shared" si="797"/>
        <v>1</v>
      </c>
    </row>
    <row r="15466" spans="1:77">
      <c r="A15466" s="33">
        <v>15461</v>
      </c>
      <c r="BP15466">
        <v>0.810735406507622</v>
      </c>
      <c r="BQ15466">
        <v>17137.4882261185</v>
      </c>
      <c r="BR15466">
        <v>1.40796051570933</v>
      </c>
      <c r="BS15466">
        <v>91870.7870703442</v>
      </c>
      <c r="BW15466" s="9">
        <v>15461</v>
      </c>
      <c r="BX15466">
        <f t="shared" si="796"/>
        <v>1</v>
      </c>
      <c r="BY15466">
        <f t="shared" si="797"/>
        <v>1</v>
      </c>
    </row>
    <row r="15467" spans="1:77">
      <c r="A15467" s="33">
        <v>15462</v>
      </c>
      <c r="BP15467">
        <v>0.763192691924069</v>
      </c>
      <c r="BQ15467">
        <v>15177.3372297791</v>
      </c>
      <c r="BR15467">
        <v>1.31810190855008</v>
      </c>
      <c r="BS15467">
        <v>87310.664913162</v>
      </c>
      <c r="BW15467" s="9">
        <v>15462</v>
      </c>
      <c r="BX15467">
        <f t="shared" si="796"/>
        <v>1</v>
      </c>
      <c r="BY15467">
        <f t="shared" si="797"/>
        <v>1</v>
      </c>
    </row>
    <row r="15468" spans="1:77">
      <c r="A15468" s="33">
        <v>15463</v>
      </c>
      <c r="BP15468">
        <v>0.834053772388654</v>
      </c>
      <c r="BQ15468">
        <v>15096.213464276</v>
      </c>
      <c r="BR15468">
        <v>1.41458849230459</v>
      </c>
      <c r="BS15468">
        <v>88460.1406464489</v>
      </c>
      <c r="BW15468" s="9">
        <v>15463</v>
      </c>
      <c r="BX15468">
        <f t="shared" si="796"/>
        <v>1</v>
      </c>
      <c r="BY15468">
        <f t="shared" si="797"/>
        <v>1</v>
      </c>
    </row>
    <row r="15469" spans="1:77">
      <c r="A15469" s="33">
        <v>15464</v>
      </c>
      <c r="BP15469">
        <v>0.819229107566709</v>
      </c>
      <c r="BQ15469">
        <v>15457.8471717338</v>
      </c>
      <c r="BR15469">
        <v>1.41358429156758</v>
      </c>
      <c r="BS15469">
        <v>90326.2729583802</v>
      </c>
      <c r="BW15469" s="9">
        <v>15464</v>
      </c>
      <c r="BX15469">
        <f t="shared" si="796"/>
        <v>1</v>
      </c>
      <c r="BY15469">
        <f t="shared" si="797"/>
        <v>1</v>
      </c>
    </row>
    <row r="15470" spans="1:77">
      <c r="A15470" s="33">
        <v>15465</v>
      </c>
      <c r="BP15470">
        <v>0.813570459540057</v>
      </c>
      <c r="BQ15470">
        <v>11012.6922419736</v>
      </c>
      <c r="BR15470">
        <v>1.38703989839783</v>
      </c>
      <c r="BS15470">
        <v>85230.8775469423</v>
      </c>
      <c r="BW15470" s="9">
        <v>15465</v>
      </c>
      <c r="BX15470">
        <f t="shared" si="796"/>
        <v>1</v>
      </c>
      <c r="BY15470">
        <f t="shared" si="797"/>
        <v>1</v>
      </c>
    </row>
    <row r="15471" spans="1:77">
      <c r="A15471" s="33">
        <v>15466</v>
      </c>
      <c r="BP15471">
        <v>0.842726428119772</v>
      </c>
      <c r="BQ15471">
        <v>13395.8217233986</v>
      </c>
      <c r="BR15471">
        <v>1.44689300598055</v>
      </c>
      <c r="BS15471">
        <v>88842.6276803052</v>
      </c>
      <c r="BW15471" s="9">
        <v>15466</v>
      </c>
      <c r="BX15471">
        <f t="shared" si="796"/>
        <v>1</v>
      </c>
      <c r="BY15471">
        <f t="shared" si="797"/>
        <v>1</v>
      </c>
    </row>
    <row r="15472" spans="1:77">
      <c r="A15472" s="33">
        <v>15467</v>
      </c>
      <c r="BP15472">
        <v>0.763318851800114</v>
      </c>
      <c r="BQ15472">
        <v>15279.2647105678</v>
      </c>
      <c r="BR15472">
        <v>1.310389358902</v>
      </c>
      <c r="BS15472">
        <v>111267.131564385</v>
      </c>
      <c r="BW15472" s="9">
        <v>15467</v>
      </c>
      <c r="BX15472">
        <f t="shared" si="796"/>
        <v>1</v>
      </c>
      <c r="BY15472">
        <f t="shared" si="797"/>
        <v>1</v>
      </c>
    </row>
    <row r="15473" spans="1:77">
      <c r="A15473" s="33">
        <v>15468</v>
      </c>
      <c r="BP15473">
        <v>0.775172061114364</v>
      </c>
      <c r="BQ15473">
        <v>11099.5834971068</v>
      </c>
      <c r="BR15473">
        <v>1.34016132038846</v>
      </c>
      <c r="BS15473">
        <v>83743.169519465</v>
      </c>
      <c r="BW15473" s="9">
        <v>15468</v>
      </c>
      <c r="BX15473">
        <f t="shared" si="796"/>
        <v>1</v>
      </c>
      <c r="BY15473">
        <f t="shared" si="797"/>
        <v>1</v>
      </c>
    </row>
    <row r="15474" spans="1:77">
      <c r="A15474" s="33">
        <v>15469</v>
      </c>
      <c r="BP15474">
        <v>0.832461043085279</v>
      </c>
      <c r="BQ15474">
        <v>12758.3644513672</v>
      </c>
      <c r="BR15474">
        <v>1.39962797077188</v>
      </c>
      <c r="BS15474">
        <v>104708.735028776</v>
      </c>
      <c r="BW15474" s="9">
        <v>15469</v>
      </c>
      <c r="BX15474">
        <f t="shared" si="796"/>
        <v>1</v>
      </c>
      <c r="BY15474">
        <f t="shared" si="797"/>
        <v>1</v>
      </c>
    </row>
    <row r="15475" spans="1:77">
      <c r="A15475" s="33">
        <v>15470</v>
      </c>
      <c r="BP15475">
        <v>0.780366970989671</v>
      </c>
      <c r="BQ15475">
        <v>12868.7500148345</v>
      </c>
      <c r="BR15475">
        <v>1.35233599081162</v>
      </c>
      <c r="BS15475">
        <v>88227.9570786574</v>
      </c>
      <c r="BW15475" s="9">
        <v>15470</v>
      </c>
      <c r="BX15475">
        <f t="shared" si="796"/>
        <v>1</v>
      </c>
      <c r="BY15475">
        <f t="shared" si="797"/>
        <v>1</v>
      </c>
    </row>
    <row r="15476" spans="1:77">
      <c r="A15476" s="33">
        <v>15471</v>
      </c>
      <c r="BP15476">
        <v>0.825150910730675</v>
      </c>
      <c r="BQ15476">
        <v>13834.7022757317</v>
      </c>
      <c r="BR15476">
        <v>1.38691321322974</v>
      </c>
      <c r="BS15476">
        <v>108544.229668435</v>
      </c>
      <c r="BW15476" s="9">
        <v>15471</v>
      </c>
      <c r="BX15476">
        <f t="shared" si="796"/>
        <v>1</v>
      </c>
      <c r="BY15476">
        <f t="shared" si="797"/>
        <v>1</v>
      </c>
    </row>
    <row r="15477" spans="1:77">
      <c r="A15477" s="33">
        <v>15472</v>
      </c>
      <c r="BP15477">
        <v>0.821480379321911</v>
      </c>
      <c r="BQ15477">
        <v>21209.6304559394</v>
      </c>
      <c r="BR15477">
        <v>1.41383732805959</v>
      </c>
      <c r="BS15477">
        <v>96194.296628905</v>
      </c>
      <c r="BW15477" s="9">
        <v>15472</v>
      </c>
      <c r="BX15477">
        <f t="shared" si="796"/>
        <v>1</v>
      </c>
      <c r="BY15477">
        <f t="shared" si="797"/>
        <v>1</v>
      </c>
    </row>
    <row r="15478" spans="1:77">
      <c r="A15478" s="33">
        <v>15473</v>
      </c>
      <c r="BP15478">
        <v>0.799224094374244</v>
      </c>
      <c r="BQ15478">
        <v>15130.7864835885</v>
      </c>
      <c r="BR15478">
        <v>1.37904640155957</v>
      </c>
      <c r="BS15478">
        <v>88191.3153739553</v>
      </c>
      <c r="BW15478" s="9">
        <v>15473</v>
      </c>
      <c r="BX15478">
        <f t="shared" si="796"/>
        <v>1</v>
      </c>
      <c r="BY15478">
        <f t="shared" si="797"/>
        <v>1</v>
      </c>
    </row>
    <row r="15479" spans="1:77">
      <c r="A15479" s="33">
        <v>15474</v>
      </c>
      <c r="BP15479">
        <v>0.830655479435368</v>
      </c>
      <c r="BQ15479">
        <v>12802.6064300316</v>
      </c>
      <c r="BR15479">
        <v>1.39126341916228</v>
      </c>
      <c r="BS15479">
        <v>85390.9016020577</v>
      </c>
      <c r="BW15479" s="9">
        <v>15474</v>
      </c>
      <c r="BX15479">
        <f t="shared" si="796"/>
        <v>1</v>
      </c>
      <c r="BY15479">
        <f t="shared" si="797"/>
        <v>1</v>
      </c>
    </row>
    <row r="15480" spans="1:77">
      <c r="A15480" s="33">
        <v>15475</v>
      </c>
      <c r="BP15480">
        <v>0.780588253233877</v>
      </c>
      <c r="BQ15480">
        <v>15834.6748366984</v>
      </c>
      <c r="BR15480">
        <v>1.35477155864035</v>
      </c>
      <c r="BS15480">
        <v>89982.9236022895</v>
      </c>
      <c r="BW15480" s="9">
        <v>15475</v>
      </c>
      <c r="BX15480">
        <f t="shared" si="796"/>
        <v>1</v>
      </c>
      <c r="BY15480">
        <f t="shared" si="797"/>
        <v>1</v>
      </c>
    </row>
    <row r="15481" spans="1:77">
      <c r="A15481" s="33">
        <v>15476</v>
      </c>
      <c r="BP15481">
        <v>0.862712668351412</v>
      </c>
      <c r="BQ15481">
        <v>13626.9648856268</v>
      </c>
      <c r="BR15481">
        <v>1.50437730781352</v>
      </c>
      <c r="BS15481">
        <v>87674.5194592761</v>
      </c>
      <c r="BW15481" s="9">
        <v>15476</v>
      </c>
      <c r="BX15481">
        <f t="shared" si="796"/>
        <v>1</v>
      </c>
      <c r="BY15481">
        <f t="shared" si="797"/>
        <v>1</v>
      </c>
    </row>
    <row r="15482" spans="1:77">
      <c r="A15482" s="33">
        <v>15477</v>
      </c>
      <c r="BP15482">
        <v>0.78127064475441</v>
      </c>
      <c r="BQ15482">
        <v>14816.1197023461</v>
      </c>
      <c r="BR15482">
        <v>1.32364908961723</v>
      </c>
      <c r="BS15482">
        <v>110254.226288061</v>
      </c>
      <c r="BW15482" s="9">
        <v>15477</v>
      </c>
      <c r="BX15482">
        <f t="shared" si="796"/>
        <v>1</v>
      </c>
      <c r="BY15482">
        <f t="shared" si="797"/>
        <v>1</v>
      </c>
    </row>
    <row r="15483" spans="1:77">
      <c r="A15483" s="33">
        <v>15478</v>
      </c>
      <c r="BP15483">
        <v>0.810726103004243</v>
      </c>
      <c r="BQ15483">
        <v>13099.8804716789</v>
      </c>
      <c r="BR15483">
        <v>1.38673309715258</v>
      </c>
      <c r="BS15483">
        <v>87034.8077909141</v>
      </c>
      <c r="BW15483" s="9">
        <v>15478</v>
      </c>
      <c r="BX15483">
        <f t="shared" si="796"/>
        <v>1</v>
      </c>
      <c r="BY15483">
        <f t="shared" si="797"/>
        <v>1</v>
      </c>
    </row>
    <row r="15484" spans="1:77">
      <c r="A15484" s="33">
        <v>15479</v>
      </c>
      <c r="BP15484">
        <v>0.762050779208756</v>
      </c>
      <c r="BQ15484">
        <v>12121.7342162736</v>
      </c>
      <c r="BR15484">
        <v>1.30009214504531</v>
      </c>
      <c r="BS15484">
        <v>108547.163041267</v>
      </c>
      <c r="BW15484" s="9">
        <v>15479</v>
      </c>
      <c r="BX15484">
        <f t="shared" si="796"/>
        <v>1</v>
      </c>
      <c r="BY15484">
        <f t="shared" si="797"/>
        <v>1</v>
      </c>
    </row>
    <row r="15485" spans="1:77">
      <c r="A15485" s="33">
        <v>15480</v>
      </c>
      <c r="BP15485">
        <v>0.837248847794216</v>
      </c>
      <c r="BQ15485">
        <v>10609.4562005118</v>
      </c>
      <c r="BR15485">
        <v>1.41462000530173</v>
      </c>
      <c r="BS15485">
        <v>83157.9766175323</v>
      </c>
      <c r="BW15485" s="9">
        <v>15480</v>
      </c>
      <c r="BX15485">
        <f t="shared" si="796"/>
        <v>1</v>
      </c>
      <c r="BY15485">
        <f t="shared" si="797"/>
        <v>1</v>
      </c>
    </row>
    <row r="15486" spans="1:77">
      <c r="A15486" s="33">
        <v>15481</v>
      </c>
      <c r="BP15486">
        <v>0.780849010955605</v>
      </c>
      <c r="BQ15486">
        <v>13044.1619630135</v>
      </c>
      <c r="BR15486">
        <v>1.30995524650749</v>
      </c>
      <c r="BS15486">
        <v>86659.9165036702</v>
      </c>
      <c r="BW15486" s="9">
        <v>15481</v>
      </c>
      <c r="BX15486">
        <f t="shared" si="796"/>
        <v>1</v>
      </c>
      <c r="BY15486">
        <f t="shared" si="797"/>
        <v>1</v>
      </c>
    </row>
    <row r="15487" spans="1:77">
      <c r="A15487" s="33">
        <v>15482</v>
      </c>
      <c r="BP15487">
        <v>0.828759528456131</v>
      </c>
      <c r="BQ15487">
        <v>19878.2077972666</v>
      </c>
      <c r="BR15487">
        <v>1.42771400260446</v>
      </c>
      <c r="BS15487">
        <v>117814.905142053</v>
      </c>
      <c r="BW15487" s="9">
        <v>15482</v>
      </c>
      <c r="BX15487">
        <f t="shared" si="796"/>
        <v>1</v>
      </c>
      <c r="BY15487">
        <f t="shared" si="797"/>
        <v>1</v>
      </c>
    </row>
    <row r="15488" spans="1:77">
      <c r="A15488" s="33">
        <v>15483</v>
      </c>
      <c r="BP15488">
        <v>0.775874066898374</v>
      </c>
      <c r="BQ15488">
        <v>18429.2109259963</v>
      </c>
      <c r="BR15488">
        <v>1.33147012560776</v>
      </c>
      <c r="BS15488">
        <v>92572.4987487015</v>
      </c>
      <c r="BW15488" s="9">
        <v>15483</v>
      </c>
      <c r="BX15488">
        <f t="shared" si="796"/>
        <v>1</v>
      </c>
      <c r="BY15488">
        <f t="shared" si="797"/>
        <v>1</v>
      </c>
    </row>
    <row r="15489" spans="1:77">
      <c r="A15489" s="33">
        <v>15484</v>
      </c>
      <c r="BP15489">
        <v>0.854211238393008</v>
      </c>
      <c r="BQ15489">
        <v>18363.8030314077</v>
      </c>
      <c r="BR15489">
        <v>1.49149960530766</v>
      </c>
      <c r="BS15489">
        <v>95065.4472863498</v>
      </c>
      <c r="BW15489" s="9">
        <v>15484</v>
      </c>
      <c r="BX15489">
        <f t="shared" si="796"/>
        <v>1</v>
      </c>
      <c r="BY15489">
        <f t="shared" si="797"/>
        <v>1</v>
      </c>
    </row>
    <row r="15490" spans="1:77">
      <c r="A15490" s="33">
        <v>15485</v>
      </c>
      <c r="BP15490">
        <v>0.792239218681659</v>
      </c>
      <c r="BQ15490">
        <v>25671.094060893</v>
      </c>
      <c r="BR15490">
        <v>1.36508285598093</v>
      </c>
      <c r="BS15490">
        <v>123511.887601859</v>
      </c>
      <c r="BW15490" s="9">
        <v>15485</v>
      </c>
      <c r="BX15490">
        <f t="shared" si="796"/>
        <v>1</v>
      </c>
      <c r="BY15490">
        <f t="shared" si="797"/>
        <v>1</v>
      </c>
    </row>
    <row r="15491" spans="1:77">
      <c r="A15491" s="33">
        <v>15486</v>
      </c>
      <c r="BP15491">
        <v>0.850161986323354</v>
      </c>
      <c r="BQ15491">
        <v>15446.7521836144</v>
      </c>
      <c r="BR15491">
        <v>1.48765742174798</v>
      </c>
      <c r="BS15491">
        <v>90578.9300567925</v>
      </c>
      <c r="BW15491" s="9">
        <v>15486</v>
      </c>
      <c r="BX15491">
        <f t="shared" si="796"/>
        <v>1</v>
      </c>
      <c r="BY15491">
        <f t="shared" si="797"/>
        <v>1</v>
      </c>
    </row>
    <row r="15492" spans="1:77">
      <c r="A15492" s="33">
        <v>15487</v>
      </c>
      <c r="BP15492">
        <v>0.825635122360783</v>
      </c>
      <c r="BQ15492">
        <v>13708.6091454012</v>
      </c>
      <c r="BR15492">
        <v>1.4356660386422</v>
      </c>
      <c r="BS15492">
        <v>112881.253914846</v>
      </c>
      <c r="BW15492" s="9">
        <v>15487</v>
      </c>
      <c r="BX15492">
        <f t="shared" si="796"/>
        <v>1</v>
      </c>
      <c r="BY15492">
        <f t="shared" si="797"/>
        <v>1</v>
      </c>
    </row>
    <row r="15493" spans="1:77">
      <c r="A15493" s="33">
        <v>15488</v>
      </c>
      <c r="BP15493">
        <v>0.856655834973961</v>
      </c>
      <c r="BQ15493">
        <v>12075.0212097962</v>
      </c>
      <c r="BR15493">
        <v>1.49497650207523</v>
      </c>
      <c r="BS15493">
        <v>83621.8532826178</v>
      </c>
      <c r="BW15493" s="9">
        <v>15488</v>
      </c>
      <c r="BX15493">
        <f t="shared" si="796"/>
        <v>1</v>
      </c>
      <c r="BY15493">
        <f t="shared" si="797"/>
        <v>1</v>
      </c>
    </row>
    <row r="15494" spans="1:77">
      <c r="A15494" s="33">
        <v>15489</v>
      </c>
      <c r="BP15494">
        <v>0.816532343338232</v>
      </c>
      <c r="BQ15494">
        <v>15216.916653957</v>
      </c>
      <c r="BR15494">
        <v>1.39230350907172</v>
      </c>
      <c r="BS15494">
        <v>89420.1663912113</v>
      </c>
      <c r="BW15494" s="9">
        <v>15489</v>
      </c>
      <c r="BX15494">
        <f t="shared" si="796"/>
        <v>1</v>
      </c>
      <c r="BY15494">
        <f t="shared" si="797"/>
        <v>1</v>
      </c>
    </row>
    <row r="15495" spans="1:77">
      <c r="A15495" s="33">
        <v>15490</v>
      </c>
      <c r="BP15495">
        <v>0.782165631607937</v>
      </c>
      <c r="BQ15495">
        <v>13113.6429465038</v>
      </c>
      <c r="BR15495">
        <v>1.33703500809812</v>
      </c>
      <c r="BS15495">
        <v>84020.1065326512</v>
      </c>
      <c r="BW15495" s="9">
        <v>15490</v>
      </c>
      <c r="BX15495">
        <f t="shared" ref="BX15495:BX15558" si="798">IF(BU15495=MAX($BU15495:$BV15495),1,0)</f>
        <v>1</v>
      </c>
      <c r="BY15495">
        <f t="shared" ref="BY15495:BY15558" si="799">IF(BV15495=MAX($BU15495:$BV15495),1,0)</f>
        <v>1</v>
      </c>
    </row>
    <row r="15496" spans="1:77">
      <c r="A15496" s="33">
        <v>15491</v>
      </c>
      <c r="BP15496">
        <v>0.829384417912486</v>
      </c>
      <c r="BQ15496">
        <v>17411.8053678642</v>
      </c>
      <c r="BR15496">
        <v>1.43925778970991</v>
      </c>
      <c r="BS15496">
        <v>91900.038916746</v>
      </c>
      <c r="BW15496" s="9">
        <v>15491</v>
      </c>
      <c r="BX15496">
        <f t="shared" si="798"/>
        <v>1</v>
      </c>
      <c r="BY15496">
        <f t="shared" si="799"/>
        <v>1</v>
      </c>
    </row>
    <row r="15497" spans="1:77">
      <c r="A15497" s="33">
        <v>15492</v>
      </c>
      <c r="BP15497">
        <v>0.839657353948358</v>
      </c>
      <c r="BQ15497">
        <v>17868.3802566145</v>
      </c>
      <c r="BR15497">
        <v>1.43796336529178</v>
      </c>
      <c r="BS15497">
        <v>119906.190102592</v>
      </c>
      <c r="BW15497" s="9">
        <v>15492</v>
      </c>
      <c r="BX15497">
        <f t="shared" si="798"/>
        <v>1</v>
      </c>
      <c r="BY15497">
        <f t="shared" si="799"/>
        <v>1</v>
      </c>
    </row>
    <row r="15498" spans="1:77">
      <c r="A15498" s="33">
        <v>15493</v>
      </c>
      <c r="BP15498">
        <v>0.796476906428632</v>
      </c>
      <c r="BQ15498">
        <v>15762.3157015846</v>
      </c>
      <c r="BR15498">
        <v>1.35064694121646</v>
      </c>
      <c r="BS15498">
        <v>88383.4752272345</v>
      </c>
      <c r="BW15498" s="9">
        <v>15493</v>
      </c>
      <c r="BX15498">
        <f t="shared" si="798"/>
        <v>1</v>
      </c>
      <c r="BY15498">
        <f t="shared" si="799"/>
        <v>1</v>
      </c>
    </row>
    <row r="15499" spans="1:77">
      <c r="A15499" s="33">
        <v>15494</v>
      </c>
      <c r="BP15499">
        <v>0.825079316907954</v>
      </c>
      <c r="BQ15499">
        <v>15496.6450323342</v>
      </c>
      <c r="BR15499">
        <v>1.41389285346595</v>
      </c>
      <c r="BS15499">
        <v>115317.400647263</v>
      </c>
      <c r="BW15499" s="9">
        <v>15494</v>
      </c>
      <c r="BX15499">
        <f t="shared" si="798"/>
        <v>1</v>
      </c>
      <c r="BY15499">
        <f t="shared" si="799"/>
        <v>1</v>
      </c>
    </row>
    <row r="15500" spans="1:77">
      <c r="A15500" s="33">
        <v>15495</v>
      </c>
      <c r="BP15500">
        <v>0.826324038757762</v>
      </c>
      <c r="BQ15500">
        <v>13958.230690525</v>
      </c>
      <c r="BR15500">
        <v>1.43852734113342</v>
      </c>
      <c r="BS15500">
        <v>87805.1133182425</v>
      </c>
      <c r="BW15500" s="9">
        <v>15495</v>
      </c>
      <c r="BX15500">
        <f t="shared" si="798"/>
        <v>1</v>
      </c>
      <c r="BY15500">
        <f t="shared" si="799"/>
        <v>1</v>
      </c>
    </row>
    <row r="15501" spans="1:77">
      <c r="A15501" s="33">
        <v>15496</v>
      </c>
      <c r="BP15501">
        <v>0.845767707912077</v>
      </c>
      <c r="BQ15501">
        <v>15709.1225711319</v>
      </c>
      <c r="BR15501">
        <v>1.45839519765988</v>
      </c>
      <c r="BS15501">
        <v>89068.0082699242</v>
      </c>
      <c r="BW15501" s="9">
        <v>15496</v>
      </c>
      <c r="BX15501">
        <f t="shared" si="798"/>
        <v>1</v>
      </c>
      <c r="BY15501">
        <f t="shared" si="799"/>
        <v>1</v>
      </c>
    </row>
    <row r="15502" spans="1:77">
      <c r="A15502" s="33">
        <v>15497</v>
      </c>
      <c r="BP15502">
        <v>0.82271393218896</v>
      </c>
      <c r="BQ15502">
        <v>14922.1883278387</v>
      </c>
      <c r="BR15502">
        <v>1.4274832738645</v>
      </c>
      <c r="BS15502">
        <v>110655.929851308</v>
      </c>
      <c r="BW15502" s="9">
        <v>15497</v>
      </c>
      <c r="BX15502">
        <f t="shared" si="798"/>
        <v>1</v>
      </c>
      <c r="BY15502">
        <f t="shared" si="799"/>
        <v>1</v>
      </c>
    </row>
    <row r="15503" spans="1:77">
      <c r="A15503" s="33">
        <v>15498</v>
      </c>
      <c r="BP15503">
        <v>0.819620207703264</v>
      </c>
      <c r="BQ15503">
        <v>13621.3098718257</v>
      </c>
      <c r="BR15503">
        <v>1.41728786736728</v>
      </c>
      <c r="BS15503">
        <v>87734.6018465334</v>
      </c>
      <c r="BW15503" s="9">
        <v>15498</v>
      </c>
      <c r="BX15503">
        <f t="shared" si="798"/>
        <v>1</v>
      </c>
      <c r="BY15503">
        <f t="shared" si="799"/>
        <v>1</v>
      </c>
    </row>
    <row r="15504" spans="1:77">
      <c r="A15504" s="33">
        <v>15499</v>
      </c>
      <c r="BP15504">
        <v>0.808290057464282</v>
      </c>
      <c r="BQ15504">
        <v>16123.8252809276</v>
      </c>
      <c r="BR15504">
        <v>1.39031026227412</v>
      </c>
      <c r="BS15504">
        <v>115737.791371131</v>
      </c>
      <c r="BW15504" s="9">
        <v>15499</v>
      </c>
      <c r="BX15504">
        <f t="shared" si="798"/>
        <v>1</v>
      </c>
      <c r="BY15504">
        <f t="shared" si="799"/>
        <v>1</v>
      </c>
    </row>
    <row r="15505" spans="1:77">
      <c r="A15505" s="33">
        <v>15500</v>
      </c>
      <c r="BP15505">
        <v>0.793637741432726</v>
      </c>
      <c r="BQ15505">
        <v>16476.5840688056</v>
      </c>
      <c r="BR15505">
        <v>1.35226342837241</v>
      </c>
      <c r="BS15505">
        <v>111583.870599279</v>
      </c>
      <c r="BW15505" s="9">
        <v>15500</v>
      </c>
      <c r="BX15505">
        <f t="shared" si="798"/>
        <v>1</v>
      </c>
      <c r="BY15505">
        <f t="shared" si="799"/>
        <v>1</v>
      </c>
    </row>
    <row r="15506" spans="1:77">
      <c r="A15506" s="33">
        <v>15501</v>
      </c>
      <c r="BP15506">
        <v>0.768797739582639</v>
      </c>
      <c r="BQ15506">
        <v>11468.4486413107</v>
      </c>
      <c r="BR15506">
        <v>1.28956323234979</v>
      </c>
      <c r="BS15506">
        <v>104071.740527005</v>
      </c>
      <c r="BW15506" s="9">
        <v>15501</v>
      </c>
      <c r="BX15506">
        <f t="shared" si="798"/>
        <v>1</v>
      </c>
      <c r="BY15506">
        <f t="shared" si="799"/>
        <v>1</v>
      </c>
    </row>
    <row r="15507" spans="1:77">
      <c r="A15507" s="33">
        <v>15502</v>
      </c>
      <c r="BP15507">
        <v>0.81424949609796</v>
      </c>
      <c r="BQ15507">
        <v>14149.5354405555</v>
      </c>
      <c r="BR15507">
        <v>1.39927130287844</v>
      </c>
      <c r="BS15507">
        <v>113180.987290866</v>
      </c>
      <c r="BW15507" s="9">
        <v>15502</v>
      </c>
      <c r="BX15507">
        <f t="shared" si="798"/>
        <v>1</v>
      </c>
      <c r="BY15507">
        <f t="shared" si="799"/>
        <v>1</v>
      </c>
    </row>
    <row r="15508" spans="1:77">
      <c r="A15508" s="33">
        <v>15503</v>
      </c>
      <c r="BP15508">
        <v>0.764527142215959</v>
      </c>
      <c r="BQ15508">
        <v>15372.1481703848</v>
      </c>
      <c r="BR15508">
        <v>1.28966021156916</v>
      </c>
      <c r="BS15508">
        <v>89023.6164971675</v>
      </c>
      <c r="BW15508" s="9">
        <v>15503</v>
      </c>
      <c r="BX15508">
        <f t="shared" si="798"/>
        <v>1</v>
      </c>
      <c r="BY15508">
        <f t="shared" si="799"/>
        <v>1</v>
      </c>
    </row>
    <row r="15509" spans="1:77">
      <c r="A15509" s="33">
        <v>15504</v>
      </c>
      <c r="BP15509">
        <v>0.826751956513438</v>
      </c>
      <c r="BQ15509">
        <v>15688.3881332577</v>
      </c>
      <c r="BR15509">
        <v>1.43908233705226</v>
      </c>
      <c r="BS15509">
        <v>90826.3313306152</v>
      </c>
      <c r="BW15509" s="9">
        <v>15504</v>
      </c>
      <c r="BX15509">
        <f t="shared" si="798"/>
        <v>1</v>
      </c>
      <c r="BY15509">
        <f t="shared" si="799"/>
        <v>1</v>
      </c>
    </row>
    <row r="15510" spans="1:77">
      <c r="A15510" s="33">
        <v>15505</v>
      </c>
      <c r="BP15510">
        <v>0.817205486355958</v>
      </c>
      <c r="BQ15510">
        <v>19398.4673916138</v>
      </c>
      <c r="BR15510">
        <v>1.43192861633184</v>
      </c>
      <c r="BS15510">
        <v>96177.8898661307</v>
      </c>
      <c r="BW15510" s="9">
        <v>15505</v>
      </c>
      <c r="BX15510">
        <f t="shared" si="798"/>
        <v>1</v>
      </c>
      <c r="BY15510">
        <f t="shared" si="799"/>
        <v>1</v>
      </c>
    </row>
    <row r="15511" spans="1:77">
      <c r="A15511" s="33">
        <v>15506</v>
      </c>
      <c r="BP15511">
        <v>0.773002928075133</v>
      </c>
      <c r="BQ15511">
        <v>13130.7020476656</v>
      </c>
      <c r="BR15511">
        <v>1.29840039559423</v>
      </c>
      <c r="BS15511">
        <v>85544.2224673249</v>
      </c>
      <c r="BW15511" s="9">
        <v>15506</v>
      </c>
      <c r="BX15511">
        <f t="shared" si="798"/>
        <v>1</v>
      </c>
      <c r="BY15511">
        <f t="shared" si="799"/>
        <v>1</v>
      </c>
    </row>
    <row r="15512" spans="1:77">
      <c r="A15512" s="33">
        <v>15507</v>
      </c>
      <c r="BP15512">
        <v>0.822728103924092</v>
      </c>
      <c r="BQ15512">
        <v>18020.853438842</v>
      </c>
      <c r="BR15512">
        <v>1.44153155620944</v>
      </c>
      <c r="BS15512">
        <v>91279.2294282159</v>
      </c>
      <c r="BW15512" s="9">
        <v>15507</v>
      </c>
      <c r="BX15512">
        <f t="shared" si="798"/>
        <v>1</v>
      </c>
      <c r="BY15512">
        <f t="shared" si="799"/>
        <v>1</v>
      </c>
    </row>
    <row r="15513" spans="1:77">
      <c r="A15513" s="33">
        <v>15508</v>
      </c>
      <c r="BP15513">
        <v>0.809236274478927</v>
      </c>
      <c r="BQ15513">
        <v>11719.9772483213</v>
      </c>
      <c r="BR15513">
        <v>1.37629508000544</v>
      </c>
      <c r="BS15513">
        <v>86230.5381437043</v>
      </c>
      <c r="BW15513" s="9">
        <v>15508</v>
      </c>
      <c r="BX15513">
        <f t="shared" si="798"/>
        <v>1</v>
      </c>
      <c r="BY15513">
        <f t="shared" si="799"/>
        <v>1</v>
      </c>
    </row>
    <row r="15514" spans="1:77">
      <c r="A15514" s="33">
        <v>15509</v>
      </c>
      <c r="BP15514">
        <v>0.805724684703593</v>
      </c>
      <c r="BQ15514">
        <v>13621.2918803025</v>
      </c>
      <c r="BR15514">
        <v>1.38970012386557</v>
      </c>
      <c r="BS15514">
        <v>89154.0795430343</v>
      </c>
      <c r="BW15514" s="9">
        <v>15509</v>
      </c>
      <c r="BX15514">
        <f t="shared" si="798"/>
        <v>1</v>
      </c>
      <c r="BY15514">
        <f t="shared" si="799"/>
        <v>1</v>
      </c>
    </row>
    <row r="15515" spans="1:77">
      <c r="A15515" s="33">
        <v>15510</v>
      </c>
      <c r="BP15515">
        <v>0.773051652184772</v>
      </c>
      <c r="BQ15515">
        <v>17327.5871780992</v>
      </c>
      <c r="BR15515">
        <v>1.32414113818205</v>
      </c>
      <c r="BS15515">
        <v>117286.965047334</v>
      </c>
      <c r="BW15515" s="9">
        <v>15510</v>
      </c>
      <c r="BX15515">
        <f t="shared" si="798"/>
        <v>1</v>
      </c>
      <c r="BY15515">
        <f t="shared" si="799"/>
        <v>1</v>
      </c>
    </row>
    <row r="15516" spans="1:77">
      <c r="A15516" s="33">
        <v>15511</v>
      </c>
      <c r="BP15516">
        <v>0.810858039566483</v>
      </c>
      <c r="BQ15516">
        <v>13081.6559639992</v>
      </c>
      <c r="BR15516">
        <v>1.3992732755958</v>
      </c>
      <c r="BS15516">
        <v>83120.3862847507</v>
      </c>
      <c r="BW15516" s="9">
        <v>15511</v>
      </c>
      <c r="BX15516">
        <f t="shared" si="798"/>
        <v>1</v>
      </c>
      <c r="BY15516">
        <f t="shared" si="799"/>
        <v>1</v>
      </c>
    </row>
    <row r="15517" spans="1:77">
      <c r="A15517" s="33">
        <v>15512</v>
      </c>
      <c r="BP15517">
        <v>0.877253303261997</v>
      </c>
      <c r="BQ15517">
        <v>19205.6108208464</v>
      </c>
      <c r="BR15517">
        <v>1.53295627154103</v>
      </c>
      <c r="BS15517">
        <v>94789.2998118105</v>
      </c>
      <c r="BW15517" s="9">
        <v>15512</v>
      </c>
      <c r="BX15517">
        <f t="shared" si="798"/>
        <v>1</v>
      </c>
      <c r="BY15517">
        <f t="shared" si="799"/>
        <v>1</v>
      </c>
    </row>
    <row r="15518" spans="1:77">
      <c r="A15518" s="33">
        <v>15513</v>
      </c>
      <c r="BP15518">
        <v>0.756673796696636</v>
      </c>
      <c r="BQ15518">
        <v>13722.3420237844</v>
      </c>
      <c r="BR15518">
        <v>1.29752907850401</v>
      </c>
      <c r="BS15518">
        <v>109261.75847903</v>
      </c>
      <c r="BW15518" s="9">
        <v>15513</v>
      </c>
      <c r="BX15518">
        <f t="shared" si="798"/>
        <v>1</v>
      </c>
      <c r="BY15518">
        <f t="shared" si="799"/>
        <v>1</v>
      </c>
    </row>
    <row r="15519" spans="1:77">
      <c r="A15519" s="33">
        <v>15514</v>
      </c>
      <c r="BP15519">
        <v>0.823953456818059</v>
      </c>
      <c r="BQ15519">
        <v>11908.8984198294</v>
      </c>
      <c r="BR15519">
        <v>1.40555316814405</v>
      </c>
      <c r="BS15519">
        <v>84588.0244686422</v>
      </c>
      <c r="BW15519" s="9">
        <v>15514</v>
      </c>
      <c r="BX15519">
        <f t="shared" si="798"/>
        <v>1</v>
      </c>
      <c r="BY15519">
        <f t="shared" si="799"/>
        <v>1</v>
      </c>
    </row>
    <row r="15520" spans="1:77">
      <c r="A15520" s="33">
        <v>15515</v>
      </c>
      <c r="BP15520">
        <v>0.850105152892753</v>
      </c>
      <c r="BQ15520">
        <v>12901.0962965704</v>
      </c>
      <c r="BR15520">
        <v>1.4834421729986</v>
      </c>
      <c r="BS15520">
        <v>86653.1714560021</v>
      </c>
      <c r="BW15520" s="9">
        <v>15515</v>
      </c>
      <c r="BX15520">
        <f t="shared" si="798"/>
        <v>1</v>
      </c>
      <c r="BY15520">
        <f t="shared" si="799"/>
        <v>1</v>
      </c>
    </row>
    <row r="15521" spans="1:77">
      <c r="A15521" s="33">
        <v>15516</v>
      </c>
      <c r="BP15521">
        <v>0.77643415591149</v>
      </c>
      <c r="BQ15521">
        <v>14913.6473002588</v>
      </c>
      <c r="BR15521">
        <v>1.32625387228708</v>
      </c>
      <c r="BS15521">
        <v>112221.942458482</v>
      </c>
      <c r="BW15521" s="9">
        <v>15516</v>
      </c>
      <c r="BX15521">
        <f t="shared" si="798"/>
        <v>1</v>
      </c>
      <c r="BY15521">
        <f t="shared" si="799"/>
        <v>1</v>
      </c>
    </row>
    <row r="15522" spans="1:77">
      <c r="A15522" s="33">
        <v>15517</v>
      </c>
      <c r="BP15522">
        <v>0.826008869126985</v>
      </c>
      <c r="BQ15522">
        <v>12158.4848027233</v>
      </c>
      <c r="BR15522">
        <v>1.43404211237544</v>
      </c>
      <c r="BS15522">
        <v>84353.3069335085</v>
      </c>
      <c r="BW15522" s="9">
        <v>15517</v>
      </c>
      <c r="BX15522">
        <f t="shared" si="798"/>
        <v>1</v>
      </c>
      <c r="BY15522">
        <f t="shared" si="799"/>
        <v>1</v>
      </c>
    </row>
    <row r="15523" spans="1:77">
      <c r="A15523" s="33">
        <v>15518</v>
      </c>
      <c r="BP15523">
        <v>0.746146738159484</v>
      </c>
      <c r="BQ15523">
        <v>13653.8036438431</v>
      </c>
      <c r="BR15523">
        <v>1.27759257808477</v>
      </c>
      <c r="BS15523">
        <v>88737.8386086617</v>
      </c>
      <c r="BW15523" s="9">
        <v>15518</v>
      </c>
      <c r="BX15523">
        <f t="shared" si="798"/>
        <v>1</v>
      </c>
      <c r="BY15523">
        <f t="shared" si="799"/>
        <v>1</v>
      </c>
    </row>
    <row r="15524" spans="1:77">
      <c r="A15524" s="33">
        <v>15519</v>
      </c>
      <c r="BP15524">
        <v>0.835052984111691</v>
      </c>
      <c r="BQ15524">
        <v>13260.8644307338</v>
      </c>
      <c r="BR15524">
        <v>1.43345585895662</v>
      </c>
      <c r="BS15524">
        <v>86707.5324831568</v>
      </c>
      <c r="BW15524" s="9">
        <v>15519</v>
      </c>
      <c r="BX15524">
        <f t="shared" si="798"/>
        <v>1</v>
      </c>
      <c r="BY15524">
        <f t="shared" si="799"/>
        <v>1</v>
      </c>
    </row>
    <row r="15525" spans="1:77">
      <c r="A15525" s="33">
        <v>15520</v>
      </c>
      <c r="BP15525">
        <v>0.783573054810464</v>
      </c>
      <c r="BQ15525">
        <v>16810.7385153471</v>
      </c>
      <c r="BR15525">
        <v>1.30943247636613</v>
      </c>
      <c r="BS15525">
        <v>112924.256143995</v>
      </c>
      <c r="BW15525" s="9">
        <v>15520</v>
      </c>
      <c r="BX15525">
        <f t="shared" si="798"/>
        <v>1</v>
      </c>
      <c r="BY15525">
        <f t="shared" si="799"/>
        <v>1</v>
      </c>
    </row>
    <row r="15526" spans="1:77">
      <c r="A15526" s="33">
        <v>15521</v>
      </c>
      <c r="BP15526">
        <v>0.755956303645329</v>
      </c>
      <c r="BQ15526">
        <v>13955.746492226</v>
      </c>
      <c r="BR15526">
        <v>1.30143099441561</v>
      </c>
      <c r="BS15526">
        <v>86554.2012581939</v>
      </c>
      <c r="BW15526" s="9">
        <v>15521</v>
      </c>
      <c r="BX15526">
        <f t="shared" si="798"/>
        <v>1</v>
      </c>
      <c r="BY15526">
        <f t="shared" si="799"/>
        <v>1</v>
      </c>
    </row>
    <row r="15527" spans="1:77">
      <c r="A15527" s="33">
        <v>15522</v>
      </c>
      <c r="BP15527">
        <v>0.806857678185146</v>
      </c>
      <c r="BQ15527">
        <v>14831.2493081933</v>
      </c>
      <c r="BR15527">
        <v>1.3791207999995</v>
      </c>
      <c r="BS15527">
        <v>86055.8289442898</v>
      </c>
      <c r="BW15527" s="9">
        <v>15522</v>
      </c>
      <c r="BX15527">
        <f t="shared" si="798"/>
        <v>1</v>
      </c>
      <c r="BY15527">
        <f t="shared" si="799"/>
        <v>1</v>
      </c>
    </row>
    <row r="15528" spans="1:77">
      <c r="A15528" s="33">
        <v>15523</v>
      </c>
      <c r="BP15528">
        <v>0.848086192269552</v>
      </c>
      <c r="BQ15528">
        <v>11468.1761717008</v>
      </c>
      <c r="BR15528">
        <v>1.47128822600375</v>
      </c>
      <c r="BS15528">
        <v>105285.548696498</v>
      </c>
      <c r="BW15528" s="9">
        <v>15523</v>
      </c>
      <c r="BX15528">
        <f t="shared" si="798"/>
        <v>1</v>
      </c>
      <c r="BY15528">
        <f t="shared" si="799"/>
        <v>1</v>
      </c>
    </row>
    <row r="15529" spans="1:77">
      <c r="A15529" s="33">
        <v>15524</v>
      </c>
      <c r="BP15529">
        <v>0.854639603471838</v>
      </c>
      <c r="BQ15529">
        <v>16139.8391851503</v>
      </c>
      <c r="BR15529">
        <v>1.47243318660548</v>
      </c>
      <c r="BS15529">
        <v>91553.6044575538</v>
      </c>
      <c r="BW15529" s="9">
        <v>15524</v>
      </c>
      <c r="BX15529">
        <f t="shared" si="798"/>
        <v>1</v>
      </c>
      <c r="BY15529">
        <f t="shared" si="799"/>
        <v>1</v>
      </c>
    </row>
    <row r="15530" spans="1:77">
      <c r="A15530" s="33">
        <v>15525</v>
      </c>
      <c r="BP15530">
        <v>0.781826834646585</v>
      </c>
      <c r="BQ15530">
        <v>19185.351335152</v>
      </c>
      <c r="BR15530">
        <v>1.34830871808113</v>
      </c>
      <c r="BS15530">
        <v>92663.2950399948</v>
      </c>
      <c r="BW15530" s="9">
        <v>15525</v>
      </c>
      <c r="BX15530">
        <f t="shared" si="798"/>
        <v>1</v>
      </c>
      <c r="BY15530">
        <f t="shared" si="799"/>
        <v>1</v>
      </c>
    </row>
    <row r="15531" spans="1:77">
      <c r="A15531" s="33">
        <v>15526</v>
      </c>
      <c r="BP15531">
        <v>0.805914055647084</v>
      </c>
      <c r="BQ15531">
        <v>22685.3034413915</v>
      </c>
      <c r="BR15531">
        <v>1.38173993983926</v>
      </c>
      <c r="BS15531">
        <v>98515.5994225998</v>
      </c>
      <c r="BW15531" s="9">
        <v>15526</v>
      </c>
      <c r="BX15531">
        <f t="shared" si="798"/>
        <v>1</v>
      </c>
      <c r="BY15531">
        <f t="shared" si="799"/>
        <v>1</v>
      </c>
    </row>
    <row r="15532" spans="1:77">
      <c r="A15532" s="33">
        <v>15527</v>
      </c>
      <c r="BP15532">
        <v>0.896825294807564</v>
      </c>
      <c r="BQ15532">
        <v>14684.0679928271</v>
      </c>
      <c r="BR15532">
        <v>1.55543018592209</v>
      </c>
      <c r="BS15532">
        <v>89241.8771070601</v>
      </c>
      <c r="BW15532" s="9">
        <v>15527</v>
      </c>
      <c r="BX15532">
        <f t="shared" si="798"/>
        <v>1</v>
      </c>
      <c r="BY15532">
        <f t="shared" si="799"/>
        <v>1</v>
      </c>
    </row>
    <row r="15533" spans="1:77">
      <c r="A15533" s="33">
        <v>15528</v>
      </c>
      <c r="BP15533">
        <v>0.788480021914067</v>
      </c>
      <c r="BQ15533">
        <v>17086.2788434165</v>
      </c>
      <c r="BR15533">
        <v>1.36958907311016</v>
      </c>
      <c r="BS15533">
        <v>94220.8870711859</v>
      </c>
      <c r="BW15533" s="9">
        <v>15528</v>
      </c>
      <c r="BX15533">
        <f t="shared" si="798"/>
        <v>1</v>
      </c>
      <c r="BY15533">
        <f t="shared" si="799"/>
        <v>1</v>
      </c>
    </row>
    <row r="15534" spans="1:77">
      <c r="A15534" s="33">
        <v>15529</v>
      </c>
      <c r="BP15534">
        <v>0.716893937904759</v>
      </c>
      <c r="BQ15534">
        <v>20013.414343358</v>
      </c>
      <c r="BR15534">
        <v>1.20211313350259</v>
      </c>
      <c r="BS15534">
        <v>96741.1494757892</v>
      </c>
      <c r="BW15534" s="9">
        <v>15529</v>
      </c>
      <c r="BX15534">
        <f t="shared" si="798"/>
        <v>1</v>
      </c>
      <c r="BY15534">
        <f t="shared" si="799"/>
        <v>1</v>
      </c>
    </row>
    <row r="15535" spans="1:77">
      <c r="A15535" s="33">
        <v>15530</v>
      </c>
      <c r="BP15535">
        <v>0.811514277814709</v>
      </c>
      <c r="BQ15535">
        <v>14574.0667522791</v>
      </c>
      <c r="BR15535">
        <v>1.3966310068522</v>
      </c>
      <c r="BS15535">
        <v>116526.29326625</v>
      </c>
      <c r="BW15535" s="9">
        <v>15530</v>
      </c>
      <c r="BX15535">
        <f t="shared" si="798"/>
        <v>1</v>
      </c>
      <c r="BY15535">
        <f t="shared" si="799"/>
        <v>1</v>
      </c>
    </row>
    <row r="15536" spans="1:77">
      <c r="A15536" s="33">
        <v>15531</v>
      </c>
      <c r="BP15536">
        <v>0.779690053021426</v>
      </c>
      <c r="BQ15536">
        <v>13442.1046344418</v>
      </c>
      <c r="BR15536">
        <v>1.35450788630464</v>
      </c>
      <c r="BS15536">
        <v>87510.9760369294</v>
      </c>
      <c r="BW15536" s="9">
        <v>15531</v>
      </c>
      <c r="BX15536">
        <f t="shared" si="798"/>
        <v>1</v>
      </c>
      <c r="BY15536">
        <f t="shared" si="799"/>
        <v>1</v>
      </c>
    </row>
    <row r="15537" spans="1:77">
      <c r="A15537" s="33">
        <v>15532</v>
      </c>
      <c r="BP15537">
        <v>0.820511898794202</v>
      </c>
      <c r="BQ15537">
        <v>11233.9546183181</v>
      </c>
      <c r="BR15537">
        <v>1.41974859745871</v>
      </c>
      <c r="BS15537">
        <v>83015.5610401063</v>
      </c>
      <c r="BW15537" s="9">
        <v>15532</v>
      </c>
      <c r="BX15537">
        <f t="shared" si="798"/>
        <v>1</v>
      </c>
      <c r="BY15537">
        <f t="shared" si="799"/>
        <v>1</v>
      </c>
    </row>
    <row r="15538" spans="1:77">
      <c r="A15538" s="33">
        <v>15533</v>
      </c>
      <c r="BP15538">
        <v>0.838736750232277</v>
      </c>
      <c r="BQ15538">
        <v>10547.8795919495</v>
      </c>
      <c r="BR15538">
        <v>1.44730033507576</v>
      </c>
      <c r="BS15538">
        <v>106852.424315008</v>
      </c>
      <c r="BW15538" s="9">
        <v>15533</v>
      </c>
      <c r="BX15538">
        <f t="shared" si="798"/>
        <v>1</v>
      </c>
      <c r="BY15538">
        <f t="shared" si="799"/>
        <v>1</v>
      </c>
    </row>
    <row r="15539" spans="1:77">
      <c r="A15539" s="33">
        <v>15534</v>
      </c>
      <c r="BP15539">
        <v>0.837949493440816</v>
      </c>
      <c r="BQ15539">
        <v>19146.7162558826</v>
      </c>
      <c r="BR15539">
        <v>1.44367611552394</v>
      </c>
      <c r="BS15539">
        <v>88797.5730187668</v>
      </c>
      <c r="BW15539" s="9">
        <v>15534</v>
      </c>
      <c r="BX15539">
        <f t="shared" si="798"/>
        <v>1</v>
      </c>
      <c r="BY15539">
        <f t="shared" si="799"/>
        <v>1</v>
      </c>
    </row>
    <row r="15540" spans="1:77">
      <c r="A15540" s="33">
        <v>15535</v>
      </c>
      <c r="BP15540">
        <v>0.782021458841282</v>
      </c>
      <c r="BQ15540">
        <v>14306.6790751125</v>
      </c>
      <c r="BR15540">
        <v>1.35558398734423</v>
      </c>
      <c r="BS15540">
        <v>88689.116349962</v>
      </c>
      <c r="BW15540" s="9">
        <v>15535</v>
      </c>
      <c r="BX15540">
        <f t="shared" si="798"/>
        <v>1</v>
      </c>
      <c r="BY15540">
        <f t="shared" si="799"/>
        <v>1</v>
      </c>
    </row>
    <row r="15541" spans="1:77">
      <c r="A15541" s="33">
        <v>15536</v>
      </c>
      <c r="BP15541">
        <v>0.850162800318494</v>
      </c>
      <c r="BQ15541">
        <v>12762.2137799528</v>
      </c>
      <c r="BR15541">
        <v>1.48697381898087</v>
      </c>
      <c r="BS15541">
        <v>107846.241815172</v>
      </c>
      <c r="BW15541" s="9">
        <v>15536</v>
      </c>
      <c r="BX15541">
        <f t="shared" si="798"/>
        <v>1</v>
      </c>
      <c r="BY15541">
        <f t="shared" si="799"/>
        <v>1</v>
      </c>
    </row>
    <row r="15542" spans="1:77">
      <c r="A15542" s="33">
        <v>15537</v>
      </c>
      <c r="BP15542">
        <v>0.828605890646524</v>
      </c>
      <c r="BQ15542">
        <v>20989.1009918817</v>
      </c>
      <c r="BR15542">
        <v>1.43988734321135</v>
      </c>
      <c r="BS15542">
        <v>94014.3439210196</v>
      </c>
      <c r="BW15542" s="9">
        <v>15537</v>
      </c>
      <c r="BX15542">
        <f t="shared" si="798"/>
        <v>1</v>
      </c>
      <c r="BY15542">
        <f t="shared" si="799"/>
        <v>1</v>
      </c>
    </row>
    <row r="15543" spans="1:77">
      <c r="A15543" s="33">
        <v>15538</v>
      </c>
      <c r="BP15543">
        <v>0.839422009907878</v>
      </c>
      <c r="BQ15543">
        <v>15284.4836737153</v>
      </c>
      <c r="BR15543">
        <v>1.43387864256239</v>
      </c>
      <c r="BS15543">
        <v>87204.6294239286</v>
      </c>
      <c r="BW15543" s="9">
        <v>15538</v>
      </c>
      <c r="BX15543">
        <f t="shared" si="798"/>
        <v>1</v>
      </c>
      <c r="BY15543">
        <f t="shared" si="799"/>
        <v>1</v>
      </c>
    </row>
    <row r="15544" spans="1:77">
      <c r="A15544" s="33">
        <v>15539</v>
      </c>
      <c r="BP15544">
        <v>0.793132017872083</v>
      </c>
      <c r="BQ15544">
        <v>13382.0381458811</v>
      </c>
      <c r="BR15544">
        <v>1.38626747070556</v>
      </c>
      <c r="BS15544">
        <v>108858.950729076</v>
      </c>
      <c r="BW15544" s="9">
        <v>15539</v>
      </c>
      <c r="BX15544">
        <f t="shared" si="798"/>
        <v>1</v>
      </c>
      <c r="BY15544">
        <f t="shared" si="799"/>
        <v>1</v>
      </c>
    </row>
    <row r="15545" spans="1:77">
      <c r="A15545" s="33">
        <v>15540</v>
      </c>
      <c r="BP15545">
        <v>0.793679160690524</v>
      </c>
      <c r="BQ15545">
        <v>14047.953967478</v>
      </c>
      <c r="BR15545">
        <v>1.36737196969855</v>
      </c>
      <c r="BS15545">
        <v>89813.7848925341</v>
      </c>
      <c r="BW15545" s="9">
        <v>15540</v>
      </c>
      <c r="BX15545">
        <f t="shared" si="798"/>
        <v>1</v>
      </c>
      <c r="BY15545">
        <f t="shared" si="799"/>
        <v>1</v>
      </c>
    </row>
    <row r="15546" spans="1:77">
      <c r="A15546" s="33">
        <v>15541</v>
      </c>
      <c r="BP15546">
        <v>0.822436865308498</v>
      </c>
      <c r="BQ15546">
        <v>17504.5084035679</v>
      </c>
      <c r="BR15546">
        <v>1.4160356735124</v>
      </c>
      <c r="BS15546">
        <v>90678.4534607148</v>
      </c>
      <c r="BW15546" s="9">
        <v>15541</v>
      </c>
      <c r="BX15546">
        <f t="shared" si="798"/>
        <v>1</v>
      </c>
      <c r="BY15546">
        <f t="shared" si="799"/>
        <v>1</v>
      </c>
    </row>
    <row r="15547" spans="1:77">
      <c r="A15547" s="33">
        <v>15542</v>
      </c>
      <c r="BP15547">
        <v>0.797938903667093</v>
      </c>
      <c r="BQ15547">
        <v>12490.798151423</v>
      </c>
      <c r="BR15547">
        <v>1.36098486504243</v>
      </c>
      <c r="BS15547">
        <v>106033.373785083</v>
      </c>
      <c r="BW15547" s="9">
        <v>15542</v>
      </c>
      <c r="BX15547">
        <f t="shared" si="798"/>
        <v>1</v>
      </c>
      <c r="BY15547">
        <f t="shared" si="799"/>
        <v>1</v>
      </c>
    </row>
    <row r="15548" spans="1:77">
      <c r="A15548" s="33">
        <v>15543</v>
      </c>
      <c r="BP15548">
        <v>0.823000949346646</v>
      </c>
      <c r="BQ15548">
        <v>13395.2342765603</v>
      </c>
      <c r="BR15548">
        <v>1.42909125870831</v>
      </c>
      <c r="BS15548">
        <v>110537.212048115</v>
      </c>
      <c r="BW15548" s="9">
        <v>15543</v>
      </c>
      <c r="BX15548">
        <f t="shared" si="798"/>
        <v>1</v>
      </c>
      <c r="BY15548">
        <f t="shared" si="799"/>
        <v>1</v>
      </c>
    </row>
    <row r="15549" spans="1:77">
      <c r="A15549" s="33">
        <v>15544</v>
      </c>
      <c r="BP15549">
        <v>0.831976463341967</v>
      </c>
      <c r="BQ15549">
        <v>15859.0084349761</v>
      </c>
      <c r="BR15549">
        <v>1.42423558473083</v>
      </c>
      <c r="BS15549">
        <v>94217.3817589959</v>
      </c>
      <c r="BW15549" s="9">
        <v>15544</v>
      </c>
      <c r="BX15549">
        <f t="shared" si="798"/>
        <v>1</v>
      </c>
      <c r="BY15549">
        <f t="shared" si="799"/>
        <v>1</v>
      </c>
    </row>
    <row r="15550" spans="1:77">
      <c r="A15550" s="33">
        <v>15545</v>
      </c>
      <c r="BP15550">
        <v>0.815001427189064</v>
      </c>
      <c r="BQ15550">
        <v>13894.712576169</v>
      </c>
      <c r="BR15550">
        <v>1.40660935840236</v>
      </c>
      <c r="BS15550">
        <v>87065.7020412246</v>
      </c>
      <c r="BW15550" s="9">
        <v>15545</v>
      </c>
      <c r="BX15550">
        <f t="shared" si="798"/>
        <v>1</v>
      </c>
      <c r="BY15550">
        <f t="shared" si="799"/>
        <v>1</v>
      </c>
    </row>
    <row r="15551" spans="1:77">
      <c r="A15551" s="33">
        <v>15546</v>
      </c>
      <c r="BP15551">
        <v>0.820326564649667</v>
      </c>
      <c r="BQ15551">
        <v>16834.0522936855</v>
      </c>
      <c r="BR15551">
        <v>1.42541819804564</v>
      </c>
      <c r="BS15551">
        <v>94234.186031393</v>
      </c>
      <c r="BW15551" s="9">
        <v>15546</v>
      </c>
      <c r="BX15551">
        <f t="shared" si="798"/>
        <v>1</v>
      </c>
      <c r="BY15551">
        <f t="shared" si="799"/>
        <v>1</v>
      </c>
    </row>
    <row r="15552" spans="1:77">
      <c r="A15552" s="33">
        <v>15547</v>
      </c>
      <c r="BP15552">
        <v>0.841124854325183</v>
      </c>
      <c r="BQ15552">
        <v>15342.5327082233</v>
      </c>
      <c r="BR15552">
        <v>1.44681909227587</v>
      </c>
      <c r="BS15552">
        <v>111926.056038889</v>
      </c>
      <c r="BW15552" s="9">
        <v>15547</v>
      </c>
      <c r="BX15552">
        <f t="shared" si="798"/>
        <v>1</v>
      </c>
      <c r="BY15552">
        <f t="shared" si="799"/>
        <v>1</v>
      </c>
    </row>
    <row r="15553" spans="1:77">
      <c r="A15553" s="33">
        <v>15548</v>
      </c>
      <c r="BP15553">
        <v>0.765035343079146</v>
      </c>
      <c r="BQ15553">
        <v>14452.4669697206</v>
      </c>
      <c r="BR15553">
        <v>1.30358080321872</v>
      </c>
      <c r="BS15553">
        <v>87450.7687490739</v>
      </c>
      <c r="BW15553" s="9">
        <v>15548</v>
      </c>
      <c r="BX15553">
        <f t="shared" si="798"/>
        <v>1</v>
      </c>
      <c r="BY15553">
        <f t="shared" si="799"/>
        <v>1</v>
      </c>
    </row>
    <row r="15554" spans="1:77">
      <c r="A15554" s="33">
        <v>15549</v>
      </c>
      <c r="BP15554">
        <v>0.8494710852304</v>
      </c>
      <c r="BQ15554">
        <v>15079.2398293838</v>
      </c>
      <c r="BR15554">
        <v>1.46470515699316</v>
      </c>
      <c r="BS15554">
        <v>91969.3299308972</v>
      </c>
      <c r="BW15554" s="9">
        <v>15549</v>
      </c>
      <c r="BX15554">
        <f t="shared" si="798"/>
        <v>1</v>
      </c>
      <c r="BY15554">
        <f t="shared" si="799"/>
        <v>1</v>
      </c>
    </row>
    <row r="15555" spans="1:77">
      <c r="A15555" s="33">
        <v>15550</v>
      </c>
      <c r="BP15555">
        <v>0.80632137012399</v>
      </c>
      <c r="BQ15555">
        <v>14271.1184840182</v>
      </c>
      <c r="BR15555">
        <v>1.36621231267164</v>
      </c>
      <c r="BS15555">
        <v>87192.8428595912</v>
      </c>
      <c r="BW15555" s="9">
        <v>15550</v>
      </c>
      <c r="BX15555">
        <f t="shared" si="798"/>
        <v>1</v>
      </c>
      <c r="BY15555">
        <f t="shared" si="799"/>
        <v>1</v>
      </c>
    </row>
    <row r="15556" spans="1:77">
      <c r="A15556" s="33">
        <v>15551</v>
      </c>
      <c r="BP15556">
        <v>0.788496837488818</v>
      </c>
      <c r="BQ15556">
        <v>12690.5724271676</v>
      </c>
      <c r="BR15556">
        <v>1.35781850197797</v>
      </c>
      <c r="BS15556">
        <v>85365.8459936763</v>
      </c>
      <c r="BW15556" s="9">
        <v>15551</v>
      </c>
      <c r="BX15556">
        <f t="shared" si="798"/>
        <v>1</v>
      </c>
      <c r="BY15556">
        <f t="shared" si="799"/>
        <v>1</v>
      </c>
    </row>
    <row r="15557" spans="1:77">
      <c r="A15557" s="33">
        <v>15552</v>
      </c>
      <c r="BP15557">
        <v>0.825553659198453</v>
      </c>
      <c r="BQ15557">
        <v>16917.2479792573</v>
      </c>
      <c r="BR15557">
        <v>1.42324645122183</v>
      </c>
      <c r="BS15557">
        <v>114040.715022005</v>
      </c>
      <c r="BW15557" s="9">
        <v>15552</v>
      </c>
      <c r="BX15557">
        <f t="shared" si="798"/>
        <v>1</v>
      </c>
      <c r="BY15557">
        <f t="shared" si="799"/>
        <v>1</v>
      </c>
    </row>
    <row r="15558" spans="1:77">
      <c r="A15558" s="33">
        <v>15553</v>
      </c>
      <c r="BP15558">
        <v>0.835030234679823</v>
      </c>
      <c r="BQ15558">
        <v>13665.4454963663</v>
      </c>
      <c r="BR15558">
        <v>1.43898192347392</v>
      </c>
      <c r="BS15558">
        <v>107241.094229636</v>
      </c>
      <c r="BW15558" s="9">
        <v>15553</v>
      </c>
      <c r="BX15558">
        <f t="shared" si="798"/>
        <v>1</v>
      </c>
      <c r="BY15558">
        <f t="shared" si="799"/>
        <v>1</v>
      </c>
    </row>
    <row r="15559" spans="1:77">
      <c r="A15559" s="33">
        <v>15554</v>
      </c>
      <c r="BP15559">
        <v>0.792814655136984</v>
      </c>
      <c r="BQ15559">
        <v>13945.5425975394</v>
      </c>
      <c r="BR15559">
        <v>1.35090396730183</v>
      </c>
      <c r="BS15559">
        <v>111955.239666852</v>
      </c>
      <c r="BW15559" s="9">
        <v>15554</v>
      </c>
      <c r="BX15559">
        <f t="shared" ref="BX15559:BX15622" si="800">IF(BU15559=MAX($BU15559:$BV15559),1,0)</f>
        <v>1</v>
      </c>
      <c r="BY15559">
        <f t="shared" ref="BY15559:BY15622" si="801">IF(BV15559=MAX($BU15559:$BV15559),1,0)</f>
        <v>1</v>
      </c>
    </row>
    <row r="15560" spans="1:77">
      <c r="A15560" s="33">
        <v>15555</v>
      </c>
      <c r="BP15560">
        <v>0.824305139752114</v>
      </c>
      <c r="BQ15560">
        <v>14858.1457911194</v>
      </c>
      <c r="BR15560">
        <v>1.40682300869894</v>
      </c>
      <c r="BS15560">
        <v>88219.0036443359</v>
      </c>
      <c r="BW15560" s="9">
        <v>15555</v>
      </c>
      <c r="BX15560">
        <f t="shared" si="800"/>
        <v>1</v>
      </c>
      <c r="BY15560">
        <f t="shared" si="801"/>
        <v>1</v>
      </c>
    </row>
    <row r="15561" spans="1:77">
      <c r="A15561" s="33">
        <v>15556</v>
      </c>
      <c r="BP15561">
        <v>0.78883523281361</v>
      </c>
      <c r="BQ15561">
        <v>15194.3017051006</v>
      </c>
      <c r="BR15561">
        <v>1.35812097862701</v>
      </c>
      <c r="BS15561">
        <v>88587.9761826667</v>
      </c>
      <c r="BW15561" s="9">
        <v>15556</v>
      </c>
      <c r="BX15561">
        <f t="shared" si="800"/>
        <v>1</v>
      </c>
      <c r="BY15561">
        <f t="shared" si="801"/>
        <v>1</v>
      </c>
    </row>
    <row r="15562" spans="1:77">
      <c r="A15562" s="33">
        <v>15557</v>
      </c>
      <c r="BP15562">
        <v>0.769792847466392</v>
      </c>
      <c r="BQ15562">
        <v>17116.5073607183</v>
      </c>
      <c r="BR15562">
        <v>1.3088750958723</v>
      </c>
      <c r="BS15562">
        <v>93423.434475363</v>
      </c>
      <c r="BW15562" s="9">
        <v>15557</v>
      </c>
      <c r="BX15562">
        <f t="shared" si="800"/>
        <v>1</v>
      </c>
      <c r="BY15562">
        <f t="shared" si="801"/>
        <v>1</v>
      </c>
    </row>
    <row r="15563" spans="1:77">
      <c r="A15563" s="33">
        <v>15558</v>
      </c>
      <c r="BP15563">
        <v>0.835310775256833</v>
      </c>
      <c r="BQ15563">
        <v>14728.1845345431</v>
      </c>
      <c r="BR15563">
        <v>1.42348624149311</v>
      </c>
      <c r="BS15563">
        <v>86526.187615841</v>
      </c>
      <c r="BW15563" s="9">
        <v>15558</v>
      </c>
      <c r="BX15563">
        <f t="shared" si="800"/>
        <v>1</v>
      </c>
      <c r="BY15563">
        <f t="shared" si="801"/>
        <v>1</v>
      </c>
    </row>
    <row r="15564" spans="1:77">
      <c r="A15564" s="33">
        <v>15559</v>
      </c>
      <c r="BP15564">
        <v>0.805668994724188</v>
      </c>
      <c r="BQ15564">
        <v>19388.1936908694</v>
      </c>
      <c r="BR15564">
        <v>1.39362751510341</v>
      </c>
      <c r="BS15564">
        <v>90153.636751497</v>
      </c>
      <c r="BW15564" s="9">
        <v>15559</v>
      </c>
      <c r="BX15564">
        <f t="shared" si="800"/>
        <v>1</v>
      </c>
      <c r="BY15564">
        <f t="shared" si="801"/>
        <v>1</v>
      </c>
    </row>
    <row r="15565" spans="1:77">
      <c r="A15565" s="33">
        <v>15560</v>
      </c>
      <c r="BP15565">
        <v>0.812931204522661</v>
      </c>
      <c r="BQ15565">
        <v>12750.8569187584</v>
      </c>
      <c r="BR15565">
        <v>1.40752211273885</v>
      </c>
      <c r="BS15565">
        <v>106882.818924824</v>
      </c>
      <c r="BW15565" s="9">
        <v>15560</v>
      </c>
      <c r="BX15565">
        <f t="shared" si="800"/>
        <v>1</v>
      </c>
      <c r="BY15565">
        <f t="shared" si="801"/>
        <v>1</v>
      </c>
    </row>
    <row r="15566" spans="1:77">
      <c r="A15566" s="33">
        <v>15561</v>
      </c>
      <c r="BP15566">
        <v>0.785173394216885</v>
      </c>
      <c r="BQ15566">
        <v>15842.5561559489</v>
      </c>
      <c r="BR15566">
        <v>1.3468491197674</v>
      </c>
      <c r="BS15566">
        <v>91872.7913775417</v>
      </c>
      <c r="BW15566" s="9">
        <v>15561</v>
      </c>
      <c r="BX15566">
        <f t="shared" si="800"/>
        <v>1</v>
      </c>
      <c r="BY15566">
        <f t="shared" si="801"/>
        <v>1</v>
      </c>
    </row>
    <row r="15567" spans="1:77">
      <c r="A15567" s="33">
        <v>15562</v>
      </c>
      <c r="BP15567">
        <v>0.791999793062018</v>
      </c>
      <c r="BQ15567">
        <v>13271.5010350975</v>
      </c>
      <c r="BR15567">
        <v>1.34663466492052</v>
      </c>
      <c r="BS15567">
        <v>85450.7520128304</v>
      </c>
      <c r="BW15567" s="9">
        <v>15562</v>
      </c>
      <c r="BX15567">
        <f t="shared" si="800"/>
        <v>1</v>
      </c>
      <c r="BY15567">
        <f t="shared" si="801"/>
        <v>1</v>
      </c>
    </row>
    <row r="15568" spans="1:77">
      <c r="A15568" s="33">
        <v>15563</v>
      </c>
      <c r="BP15568">
        <v>0.81064649318117</v>
      </c>
      <c r="BQ15568">
        <v>13317.4454495865</v>
      </c>
      <c r="BR15568">
        <v>1.39941478864334</v>
      </c>
      <c r="BS15568">
        <v>107798.071343285</v>
      </c>
      <c r="BW15568" s="9">
        <v>15563</v>
      </c>
      <c r="BX15568">
        <f t="shared" si="800"/>
        <v>1</v>
      </c>
      <c r="BY15568">
        <f t="shared" si="801"/>
        <v>1</v>
      </c>
    </row>
    <row r="15569" spans="1:77">
      <c r="A15569" s="33">
        <v>15564</v>
      </c>
      <c r="BP15569">
        <v>0.811136959709439</v>
      </c>
      <c r="BQ15569">
        <v>19350.9928782194</v>
      </c>
      <c r="BR15569">
        <v>1.40488273953865</v>
      </c>
      <c r="BS15569">
        <v>97068.3460159354</v>
      </c>
      <c r="BW15569" s="9">
        <v>15564</v>
      </c>
      <c r="BX15569">
        <f t="shared" si="800"/>
        <v>1</v>
      </c>
      <c r="BY15569">
        <f t="shared" si="801"/>
        <v>1</v>
      </c>
    </row>
    <row r="15570" spans="1:77">
      <c r="A15570" s="33">
        <v>15565</v>
      </c>
      <c r="BP15570">
        <v>0.74805936187516</v>
      </c>
      <c r="BQ15570">
        <v>27046.4231514406</v>
      </c>
      <c r="BR15570">
        <v>1.28321929381919</v>
      </c>
      <c r="BS15570">
        <v>100952.451526085</v>
      </c>
      <c r="BW15570" s="9">
        <v>15565</v>
      </c>
      <c r="BX15570">
        <f t="shared" si="800"/>
        <v>1</v>
      </c>
      <c r="BY15570">
        <f t="shared" si="801"/>
        <v>1</v>
      </c>
    </row>
    <row r="15571" spans="1:77">
      <c r="A15571" s="33">
        <v>15566</v>
      </c>
      <c r="BP15571">
        <v>0.830717526251202</v>
      </c>
      <c r="BQ15571">
        <v>16139.4034934903</v>
      </c>
      <c r="BR15571">
        <v>1.43312349605299</v>
      </c>
      <c r="BS15571">
        <v>89438.6991659157</v>
      </c>
      <c r="BW15571" s="9">
        <v>15566</v>
      </c>
      <c r="BX15571">
        <f t="shared" si="800"/>
        <v>1</v>
      </c>
      <c r="BY15571">
        <f t="shared" si="801"/>
        <v>1</v>
      </c>
    </row>
    <row r="15572" spans="1:77">
      <c r="A15572" s="33">
        <v>15567</v>
      </c>
      <c r="BP15572">
        <v>0.847439946697581</v>
      </c>
      <c r="BQ15572">
        <v>16201.6658793475</v>
      </c>
      <c r="BR15572">
        <v>1.49944572510224</v>
      </c>
      <c r="BS15572">
        <v>90209.4251685228</v>
      </c>
      <c r="BW15572" s="9">
        <v>15567</v>
      </c>
      <c r="BX15572">
        <f t="shared" si="800"/>
        <v>1</v>
      </c>
      <c r="BY15572">
        <f t="shared" si="801"/>
        <v>1</v>
      </c>
    </row>
    <row r="15573" spans="1:77">
      <c r="A15573" s="33">
        <v>15568</v>
      </c>
      <c r="BP15573">
        <v>0.786334057961676</v>
      </c>
      <c r="BQ15573">
        <v>13949.8592616137</v>
      </c>
      <c r="BR15573">
        <v>1.37851466296154</v>
      </c>
      <c r="BS15573">
        <v>88840.932989262</v>
      </c>
      <c r="BW15573" s="9">
        <v>15568</v>
      </c>
      <c r="BX15573">
        <f t="shared" si="800"/>
        <v>1</v>
      </c>
      <c r="BY15573">
        <f t="shared" si="801"/>
        <v>1</v>
      </c>
    </row>
    <row r="15574" spans="1:77">
      <c r="A15574" s="33">
        <v>15569</v>
      </c>
      <c r="BP15574">
        <v>0.769522606013817</v>
      </c>
      <c r="BQ15574">
        <v>14186.2972708932</v>
      </c>
      <c r="BR15574">
        <v>1.33397704720261</v>
      </c>
      <c r="BS15574">
        <v>88291.4871867552</v>
      </c>
      <c r="BW15574" s="9">
        <v>15569</v>
      </c>
      <c r="BX15574">
        <f t="shared" si="800"/>
        <v>1</v>
      </c>
      <c r="BY15574">
        <f t="shared" si="801"/>
        <v>1</v>
      </c>
    </row>
    <row r="15575" spans="1:77">
      <c r="A15575" s="33">
        <v>15570</v>
      </c>
      <c r="BP15575">
        <v>0.842454250152709</v>
      </c>
      <c r="BQ15575">
        <v>12368.2919920178</v>
      </c>
      <c r="BR15575">
        <v>1.46119333470746</v>
      </c>
      <c r="BS15575">
        <v>84777.649287425</v>
      </c>
      <c r="BW15575" s="9">
        <v>15570</v>
      </c>
      <c r="BX15575">
        <f t="shared" si="800"/>
        <v>1</v>
      </c>
      <c r="BY15575">
        <f t="shared" si="801"/>
        <v>1</v>
      </c>
    </row>
    <row r="15576" spans="1:77">
      <c r="A15576" s="33">
        <v>15571</v>
      </c>
      <c r="BP15576">
        <v>0.795394625636748</v>
      </c>
      <c r="BQ15576">
        <v>17416.8531661847</v>
      </c>
      <c r="BR15576">
        <v>1.35463896804573</v>
      </c>
      <c r="BS15576">
        <v>90102.6111531825</v>
      </c>
      <c r="BW15576" s="9">
        <v>15571</v>
      </c>
      <c r="BX15576">
        <f t="shared" si="800"/>
        <v>1</v>
      </c>
      <c r="BY15576">
        <f t="shared" si="801"/>
        <v>1</v>
      </c>
    </row>
    <row r="15577" spans="1:77">
      <c r="A15577" s="33">
        <v>15572</v>
      </c>
      <c r="BP15577">
        <v>0.836972298780155</v>
      </c>
      <c r="BQ15577">
        <v>16732.948575182</v>
      </c>
      <c r="BR15577">
        <v>1.46444449722352</v>
      </c>
      <c r="BS15577">
        <v>112352.841674064</v>
      </c>
      <c r="BW15577" s="9">
        <v>15572</v>
      </c>
      <c r="BX15577">
        <f t="shared" si="800"/>
        <v>1</v>
      </c>
      <c r="BY15577">
        <f t="shared" si="801"/>
        <v>1</v>
      </c>
    </row>
    <row r="15578" spans="1:77">
      <c r="A15578" s="33">
        <v>15573</v>
      </c>
      <c r="BP15578">
        <v>0.822365811449163</v>
      </c>
      <c r="BQ15578">
        <v>13543.1683757013</v>
      </c>
      <c r="BR15578">
        <v>1.40604809935364</v>
      </c>
      <c r="BS15578">
        <v>105748.278476087</v>
      </c>
      <c r="BW15578" s="9">
        <v>15573</v>
      </c>
      <c r="BX15578">
        <f t="shared" si="800"/>
        <v>1</v>
      </c>
      <c r="BY15578">
        <f t="shared" si="801"/>
        <v>1</v>
      </c>
    </row>
    <row r="15579" spans="1:77">
      <c r="A15579" s="33">
        <v>15574</v>
      </c>
      <c r="BP15579">
        <v>0.763664750910834</v>
      </c>
      <c r="BQ15579">
        <v>13217.8504607766</v>
      </c>
      <c r="BR15579">
        <v>1.29496633304656</v>
      </c>
      <c r="BS15579">
        <v>85329.2633338446</v>
      </c>
      <c r="BW15579" s="9">
        <v>15574</v>
      </c>
      <c r="BX15579">
        <f t="shared" si="800"/>
        <v>1</v>
      </c>
      <c r="BY15579">
        <f t="shared" si="801"/>
        <v>1</v>
      </c>
    </row>
    <row r="15580" spans="1:77">
      <c r="A15580" s="33">
        <v>15575</v>
      </c>
      <c r="BP15580">
        <v>0.746383803173183</v>
      </c>
      <c r="BQ15580">
        <v>11733.4439580267</v>
      </c>
      <c r="BR15580">
        <v>1.2646927225497</v>
      </c>
      <c r="BS15580">
        <v>81771.6175321476</v>
      </c>
      <c r="BW15580" s="9">
        <v>15575</v>
      </c>
      <c r="BX15580">
        <f t="shared" si="800"/>
        <v>1</v>
      </c>
      <c r="BY15580">
        <f t="shared" si="801"/>
        <v>1</v>
      </c>
    </row>
    <row r="15581" spans="1:77">
      <c r="A15581" s="33">
        <v>15576</v>
      </c>
      <c r="BP15581">
        <v>0.76653828387386</v>
      </c>
      <c r="BQ15581">
        <v>19121.5029089698</v>
      </c>
      <c r="BR15581">
        <v>1.27563177839632</v>
      </c>
      <c r="BS15581">
        <v>97829.3880751906</v>
      </c>
      <c r="BW15581" s="9">
        <v>15576</v>
      </c>
      <c r="BX15581">
        <f t="shared" si="800"/>
        <v>1</v>
      </c>
      <c r="BY15581">
        <f t="shared" si="801"/>
        <v>1</v>
      </c>
    </row>
    <row r="15582" spans="1:77">
      <c r="A15582" s="33">
        <v>15577</v>
      </c>
      <c r="BP15582">
        <v>0.802850206706571</v>
      </c>
      <c r="BQ15582">
        <v>11541.9073416759</v>
      </c>
      <c r="BR15582">
        <v>1.37297998925236</v>
      </c>
      <c r="BS15582">
        <v>81897.4266709802</v>
      </c>
      <c r="BW15582" s="9">
        <v>15577</v>
      </c>
      <c r="BX15582">
        <f t="shared" si="800"/>
        <v>1</v>
      </c>
      <c r="BY15582">
        <f t="shared" si="801"/>
        <v>1</v>
      </c>
    </row>
    <row r="15583" spans="1:77">
      <c r="A15583" s="33">
        <v>15578</v>
      </c>
      <c r="BP15583">
        <v>0.819911353292783</v>
      </c>
      <c r="BQ15583">
        <v>10773.8594103846</v>
      </c>
      <c r="BR15583">
        <v>1.4125918005827</v>
      </c>
      <c r="BS15583">
        <v>82057.816596299</v>
      </c>
      <c r="BW15583" s="9">
        <v>15578</v>
      </c>
      <c r="BX15583">
        <f t="shared" si="800"/>
        <v>1</v>
      </c>
      <c r="BY15583">
        <f t="shared" si="801"/>
        <v>1</v>
      </c>
    </row>
    <row r="15584" spans="1:77">
      <c r="A15584" s="33">
        <v>15579</v>
      </c>
      <c r="BP15584">
        <v>0.867519134042908</v>
      </c>
      <c r="BQ15584">
        <v>12995.9132724547</v>
      </c>
      <c r="BR15584">
        <v>1.47059997383765</v>
      </c>
      <c r="BS15584">
        <v>86646.8524925833</v>
      </c>
      <c r="BW15584" s="9">
        <v>15579</v>
      </c>
      <c r="BX15584">
        <f t="shared" si="800"/>
        <v>1</v>
      </c>
      <c r="BY15584">
        <f t="shared" si="801"/>
        <v>1</v>
      </c>
    </row>
    <row r="15585" spans="1:77">
      <c r="A15585" s="33">
        <v>15580</v>
      </c>
      <c r="BP15585">
        <v>0.764032798640955</v>
      </c>
      <c r="BQ15585">
        <v>15690.7832187944</v>
      </c>
      <c r="BR15585">
        <v>1.30712205121473</v>
      </c>
      <c r="BS15585">
        <v>88165.5296446271</v>
      </c>
      <c r="BW15585" s="9">
        <v>15580</v>
      </c>
      <c r="BX15585">
        <f t="shared" si="800"/>
        <v>1</v>
      </c>
      <c r="BY15585">
        <f t="shared" si="801"/>
        <v>1</v>
      </c>
    </row>
    <row r="15586" spans="1:77">
      <c r="A15586" s="33">
        <v>15581</v>
      </c>
      <c r="BP15586">
        <v>0.740577797042967</v>
      </c>
      <c r="BQ15586">
        <v>17726.2971473746</v>
      </c>
      <c r="BR15586">
        <v>1.26414209003965</v>
      </c>
      <c r="BS15586">
        <v>119620.032570058</v>
      </c>
      <c r="BW15586" s="9">
        <v>15581</v>
      </c>
      <c r="BX15586">
        <f t="shared" si="800"/>
        <v>1</v>
      </c>
      <c r="BY15586">
        <f t="shared" si="801"/>
        <v>1</v>
      </c>
    </row>
    <row r="15587" spans="1:77">
      <c r="A15587" s="33">
        <v>15582</v>
      </c>
      <c r="BP15587">
        <v>0.784338484068161</v>
      </c>
      <c r="BQ15587">
        <v>14335.1624171946</v>
      </c>
      <c r="BR15587">
        <v>1.35790876371465</v>
      </c>
      <c r="BS15587">
        <v>88100.1904170586</v>
      </c>
      <c r="BW15587" s="9">
        <v>15582</v>
      </c>
      <c r="BX15587">
        <f t="shared" si="800"/>
        <v>1</v>
      </c>
      <c r="BY15587">
        <f t="shared" si="801"/>
        <v>1</v>
      </c>
    </row>
    <row r="15588" spans="1:77">
      <c r="A15588" s="33">
        <v>15583</v>
      </c>
      <c r="BP15588">
        <v>0.833663346313623</v>
      </c>
      <c r="BQ15588">
        <v>15136.6061407851</v>
      </c>
      <c r="BR15588">
        <v>1.44291662872324</v>
      </c>
      <c r="BS15588">
        <v>87183.0481212495</v>
      </c>
      <c r="BW15588" s="9">
        <v>15583</v>
      </c>
      <c r="BX15588">
        <f t="shared" si="800"/>
        <v>1</v>
      </c>
      <c r="BY15588">
        <f t="shared" si="801"/>
        <v>1</v>
      </c>
    </row>
    <row r="15589" spans="1:77">
      <c r="A15589" s="33">
        <v>15584</v>
      </c>
      <c r="BP15589">
        <v>0.819183785372291</v>
      </c>
      <c r="BQ15589">
        <v>11738.6461195849</v>
      </c>
      <c r="BR15589">
        <v>1.40174078082493</v>
      </c>
      <c r="BS15589">
        <v>106796.502259411</v>
      </c>
      <c r="BW15589" s="9">
        <v>15584</v>
      </c>
      <c r="BX15589">
        <f t="shared" si="800"/>
        <v>1</v>
      </c>
      <c r="BY15589">
        <f t="shared" si="801"/>
        <v>1</v>
      </c>
    </row>
    <row r="15590" spans="1:77">
      <c r="A15590" s="33">
        <v>15585</v>
      </c>
      <c r="BP15590">
        <v>0.742168335253421</v>
      </c>
      <c r="BQ15590">
        <v>11168.0658954789</v>
      </c>
      <c r="BR15590">
        <v>1.28533724272984</v>
      </c>
      <c r="BS15590">
        <v>82447.2390123462</v>
      </c>
      <c r="BW15590" s="9">
        <v>15585</v>
      </c>
      <c r="BX15590">
        <f t="shared" si="800"/>
        <v>1</v>
      </c>
      <c r="BY15590">
        <f t="shared" si="801"/>
        <v>1</v>
      </c>
    </row>
    <row r="15591" spans="1:77">
      <c r="A15591" s="33">
        <v>15586</v>
      </c>
      <c r="BP15591">
        <v>0.795370470344806</v>
      </c>
      <c r="BQ15591">
        <v>17455.439423476</v>
      </c>
      <c r="BR15591">
        <v>1.37372062144654</v>
      </c>
      <c r="BS15591">
        <v>92883.8431638312</v>
      </c>
      <c r="BW15591" s="9">
        <v>15586</v>
      </c>
      <c r="BX15591">
        <f t="shared" si="800"/>
        <v>1</v>
      </c>
      <c r="BY15591">
        <f t="shared" si="801"/>
        <v>1</v>
      </c>
    </row>
    <row r="15592" spans="1:77">
      <c r="A15592" s="33">
        <v>15587</v>
      </c>
      <c r="BP15592">
        <v>0.790046771307722</v>
      </c>
      <c r="BQ15592">
        <v>18794.2849757602</v>
      </c>
      <c r="BR15592">
        <v>1.3753967513399</v>
      </c>
      <c r="BS15592">
        <v>91847.1199891418</v>
      </c>
      <c r="BW15592" s="9">
        <v>15587</v>
      </c>
      <c r="BX15592">
        <f t="shared" si="800"/>
        <v>1</v>
      </c>
      <c r="BY15592">
        <f t="shared" si="801"/>
        <v>1</v>
      </c>
    </row>
    <row r="15593" spans="1:77">
      <c r="A15593" s="33">
        <v>15588</v>
      </c>
      <c r="BP15593">
        <v>0.816879685977512</v>
      </c>
      <c r="BQ15593">
        <v>17088.3138103118</v>
      </c>
      <c r="BR15593">
        <v>1.39714406702834</v>
      </c>
      <c r="BS15593">
        <v>90968.796460458</v>
      </c>
      <c r="BW15593" s="9">
        <v>15588</v>
      </c>
      <c r="BX15593">
        <f t="shared" si="800"/>
        <v>1</v>
      </c>
      <c r="BY15593">
        <f t="shared" si="801"/>
        <v>1</v>
      </c>
    </row>
    <row r="15594" spans="1:77">
      <c r="A15594" s="33">
        <v>15589</v>
      </c>
      <c r="BP15594">
        <v>0.810760470471195</v>
      </c>
      <c r="BQ15594">
        <v>13426.4839233095</v>
      </c>
      <c r="BR15594">
        <v>1.39882410381278</v>
      </c>
      <c r="BS15594">
        <v>110286.47148509</v>
      </c>
      <c r="BW15594" s="9">
        <v>15589</v>
      </c>
      <c r="BX15594">
        <f t="shared" si="800"/>
        <v>1</v>
      </c>
      <c r="BY15594">
        <f t="shared" si="801"/>
        <v>1</v>
      </c>
    </row>
    <row r="15595" spans="1:77">
      <c r="A15595" s="33">
        <v>15590</v>
      </c>
      <c r="BP15595">
        <v>0.790818620863262</v>
      </c>
      <c r="BQ15595">
        <v>15017.6098489889</v>
      </c>
      <c r="BR15595">
        <v>1.34936060693163</v>
      </c>
      <c r="BS15595">
        <v>115617.484542879</v>
      </c>
      <c r="BW15595" s="9">
        <v>15590</v>
      </c>
      <c r="BX15595">
        <f t="shared" si="800"/>
        <v>1</v>
      </c>
      <c r="BY15595">
        <f t="shared" si="801"/>
        <v>1</v>
      </c>
    </row>
    <row r="15596" spans="1:77">
      <c r="A15596" s="33">
        <v>15591</v>
      </c>
      <c r="BP15596">
        <v>0.841761396353838</v>
      </c>
      <c r="BQ15596">
        <v>13101.2947813532</v>
      </c>
      <c r="BR15596">
        <v>1.46332854498256</v>
      </c>
      <c r="BS15596">
        <v>84979.7741037411</v>
      </c>
      <c r="BW15596" s="9">
        <v>15591</v>
      </c>
      <c r="BX15596">
        <f t="shared" si="800"/>
        <v>1</v>
      </c>
      <c r="BY15596">
        <f t="shared" si="801"/>
        <v>1</v>
      </c>
    </row>
    <row r="15597" spans="1:77">
      <c r="A15597" s="33">
        <v>15592</v>
      </c>
      <c r="BP15597">
        <v>0.834757851504607</v>
      </c>
      <c r="BQ15597">
        <v>17492.6332860524</v>
      </c>
      <c r="BR15597">
        <v>1.46061771006019</v>
      </c>
      <c r="BS15597">
        <v>90883.1526387926</v>
      </c>
      <c r="BW15597" s="9">
        <v>15592</v>
      </c>
      <c r="BX15597">
        <f t="shared" si="800"/>
        <v>1</v>
      </c>
      <c r="BY15597">
        <f t="shared" si="801"/>
        <v>1</v>
      </c>
    </row>
    <row r="15598" spans="1:77">
      <c r="A15598" s="33">
        <v>15593</v>
      </c>
      <c r="BP15598">
        <v>0.813749890576113</v>
      </c>
      <c r="BQ15598">
        <v>11656.4876550376</v>
      </c>
      <c r="BR15598">
        <v>1.3820599171597</v>
      </c>
      <c r="BS15598">
        <v>83617.3242745434</v>
      </c>
      <c r="BW15598" s="9">
        <v>15593</v>
      </c>
      <c r="BX15598">
        <f t="shared" si="800"/>
        <v>1</v>
      </c>
      <c r="BY15598">
        <f t="shared" si="801"/>
        <v>1</v>
      </c>
    </row>
    <row r="15599" spans="1:77">
      <c r="A15599" s="33">
        <v>15594</v>
      </c>
      <c r="BP15599">
        <v>0.840884434644813</v>
      </c>
      <c r="BQ15599">
        <v>16698.1682140392</v>
      </c>
      <c r="BR15599">
        <v>1.43685461237305</v>
      </c>
      <c r="BS15599">
        <v>114625.264206779</v>
      </c>
      <c r="BW15599" s="9">
        <v>15594</v>
      </c>
      <c r="BX15599">
        <f t="shared" si="800"/>
        <v>1</v>
      </c>
      <c r="BY15599">
        <f t="shared" si="801"/>
        <v>1</v>
      </c>
    </row>
    <row r="15600" spans="1:77">
      <c r="A15600" s="33">
        <v>15595</v>
      </c>
      <c r="BP15600">
        <v>0.785472114767423</v>
      </c>
      <c r="BQ15600">
        <v>13804.5758548118</v>
      </c>
      <c r="BR15600">
        <v>1.35669483349294</v>
      </c>
      <c r="BS15600">
        <v>87001.3561097306</v>
      </c>
      <c r="BW15600" s="9">
        <v>15595</v>
      </c>
      <c r="BX15600">
        <f t="shared" si="800"/>
        <v>1</v>
      </c>
      <c r="BY15600">
        <f t="shared" si="801"/>
        <v>1</v>
      </c>
    </row>
    <row r="15601" spans="1:77">
      <c r="A15601" s="33">
        <v>15596</v>
      </c>
      <c r="BP15601">
        <v>0.772397047590695</v>
      </c>
      <c r="BQ15601">
        <v>15369.53338287</v>
      </c>
      <c r="BR15601">
        <v>1.32477706105469</v>
      </c>
      <c r="BS15601">
        <v>115312.492729256</v>
      </c>
      <c r="BW15601" s="9">
        <v>15596</v>
      </c>
      <c r="BX15601">
        <f t="shared" si="800"/>
        <v>1</v>
      </c>
      <c r="BY15601">
        <f t="shared" si="801"/>
        <v>1</v>
      </c>
    </row>
    <row r="15602" spans="1:77">
      <c r="A15602" s="33">
        <v>15597</v>
      </c>
      <c r="BP15602">
        <v>0.806080244539928</v>
      </c>
      <c r="BQ15602">
        <v>11469.5575215424</v>
      </c>
      <c r="BR15602">
        <v>1.35211848574456</v>
      </c>
      <c r="BS15602">
        <v>84200.4792105543</v>
      </c>
      <c r="BW15602" s="9">
        <v>15597</v>
      </c>
      <c r="BX15602">
        <f t="shared" si="800"/>
        <v>1</v>
      </c>
      <c r="BY15602">
        <f t="shared" si="801"/>
        <v>1</v>
      </c>
    </row>
    <row r="15603" spans="1:77">
      <c r="A15603" s="33">
        <v>15598</v>
      </c>
      <c r="BP15603">
        <v>0.803622497083719</v>
      </c>
      <c r="BQ15603">
        <v>15619.990224769</v>
      </c>
      <c r="BR15603">
        <v>1.3881848636547</v>
      </c>
      <c r="BS15603">
        <v>88684.0751183706</v>
      </c>
      <c r="BW15603" s="9">
        <v>15598</v>
      </c>
      <c r="BX15603">
        <f t="shared" si="800"/>
        <v>1</v>
      </c>
      <c r="BY15603">
        <f t="shared" si="801"/>
        <v>1</v>
      </c>
    </row>
    <row r="15604" spans="1:77">
      <c r="A15604" s="33">
        <v>15599</v>
      </c>
      <c r="BP15604">
        <v>0.786421405501623</v>
      </c>
      <c r="BQ15604">
        <v>16815.0364421519</v>
      </c>
      <c r="BR15604">
        <v>1.34829320334914</v>
      </c>
      <c r="BS15604">
        <v>112402.320150104</v>
      </c>
      <c r="BW15604" s="9">
        <v>15599</v>
      </c>
      <c r="BX15604">
        <f t="shared" si="800"/>
        <v>1</v>
      </c>
      <c r="BY15604">
        <f t="shared" si="801"/>
        <v>1</v>
      </c>
    </row>
    <row r="15605" spans="1:77">
      <c r="A15605" s="33">
        <v>15600</v>
      </c>
      <c r="BP15605">
        <v>0.809002584112652</v>
      </c>
      <c r="BQ15605">
        <v>15262.1272424568</v>
      </c>
      <c r="BR15605">
        <v>1.38819486083812</v>
      </c>
      <c r="BS15605">
        <v>89678.4191310847</v>
      </c>
      <c r="BW15605" s="9">
        <v>15600</v>
      </c>
      <c r="BX15605">
        <f t="shared" si="800"/>
        <v>1</v>
      </c>
      <c r="BY15605">
        <f t="shared" si="801"/>
        <v>1</v>
      </c>
    </row>
    <row r="15606" spans="1:77">
      <c r="A15606" s="33">
        <v>15601</v>
      </c>
      <c r="BP15606">
        <v>0.835033320025483</v>
      </c>
      <c r="BQ15606">
        <v>11560.4696615958</v>
      </c>
      <c r="BR15606">
        <v>1.40589205123737</v>
      </c>
      <c r="BS15606">
        <v>81559.7108552428</v>
      </c>
      <c r="BW15606" s="9">
        <v>15601</v>
      </c>
      <c r="BX15606">
        <f t="shared" si="800"/>
        <v>1</v>
      </c>
      <c r="BY15606">
        <f t="shared" si="801"/>
        <v>1</v>
      </c>
    </row>
    <row r="15607" spans="1:77">
      <c r="A15607" s="33">
        <v>15602</v>
      </c>
      <c r="BP15607">
        <v>0.816059442899013</v>
      </c>
      <c r="BQ15607">
        <v>15505.4018226854</v>
      </c>
      <c r="BR15607">
        <v>1.41132563317224</v>
      </c>
      <c r="BS15607">
        <v>90077.0124023314</v>
      </c>
      <c r="BW15607" s="9">
        <v>15602</v>
      </c>
      <c r="BX15607">
        <f t="shared" si="800"/>
        <v>1</v>
      </c>
      <c r="BY15607">
        <f t="shared" si="801"/>
        <v>1</v>
      </c>
    </row>
    <row r="15608" spans="1:77">
      <c r="A15608" s="33">
        <v>15603</v>
      </c>
      <c r="BP15608">
        <v>0.815545056564423</v>
      </c>
      <c r="BQ15608">
        <v>15385.082832098</v>
      </c>
      <c r="BR15608">
        <v>1.37028449909141</v>
      </c>
      <c r="BS15608">
        <v>88508.4717991479</v>
      </c>
      <c r="BW15608" s="9">
        <v>15603</v>
      </c>
      <c r="BX15608">
        <f t="shared" si="800"/>
        <v>1</v>
      </c>
      <c r="BY15608">
        <f t="shared" si="801"/>
        <v>1</v>
      </c>
    </row>
    <row r="15609" spans="1:77">
      <c r="A15609" s="33">
        <v>15604</v>
      </c>
      <c r="BP15609">
        <v>0.831910116802057</v>
      </c>
      <c r="BQ15609">
        <v>14388.3571308032</v>
      </c>
      <c r="BR15609">
        <v>1.44559356778625</v>
      </c>
      <c r="BS15609">
        <v>110405.841627751</v>
      </c>
      <c r="BW15609" s="9">
        <v>15604</v>
      </c>
      <c r="BX15609">
        <f t="shared" si="800"/>
        <v>1</v>
      </c>
      <c r="BY15609">
        <f t="shared" si="801"/>
        <v>1</v>
      </c>
    </row>
    <row r="15610" spans="1:77">
      <c r="A15610" s="33">
        <v>15605</v>
      </c>
      <c r="BP15610">
        <v>0.814673905296688</v>
      </c>
      <c r="BQ15610">
        <v>18810.0671427844</v>
      </c>
      <c r="BR15610">
        <v>1.41021714980999</v>
      </c>
      <c r="BS15610">
        <v>95687.250493147</v>
      </c>
      <c r="BW15610" s="9">
        <v>15605</v>
      </c>
      <c r="BX15610">
        <f t="shared" si="800"/>
        <v>1</v>
      </c>
      <c r="BY15610">
        <f t="shared" si="801"/>
        <v>1</v>
      </c>
    </row>
    <row r="15611" spans="1:77">
      <c r="A15611" s="33">
        <v>15606</v>
      </c>
      <c r="BP15611">
        <v>0.731432120545279</v>
      </c>
      <c r="BQ15611">
        <v>14121.3933030873</v>
      </c>
      <c r="BR15611">
        <v>1.23111566815037</v>
      </c>
      <c r="BS15611">
        <v>87211.472115318</v>
      </c>
      <c r="BW15611" s="9">
        <v>15606</v>
      </c>
      <c r="BX15611">
        <f t="shared" si="800"/>
        <v>1</v>
      </c>
      <c r="BY15611">
        <f t="shared" si="801"/>
        <v>1</v>
      </c>
    </row>
    <row r="15612" spans="1:77">
      <c r="A15612" s="33">
        <v>15607</v>
      </c>
      <c r="BP15612">
        <v>0.777689001706192</v>
      </c>
      <c r="BQ15612">
        <v>12304.8825827254</v>
      </c>
      <c r="BR15612">
        <v>1.2914738563009</v>
      </c>
      <c r="BS15612">
        <v>84650.8933646752</v>
      </c>
      <c r="BW15612" s="9">
        <v>15607</v>
      </c>
      <c r="BX15612">
        <f t="shared" si="800"/>
        <v>1</v>
      </c>
      <c r="BY15612">
        <f t="shared" si="801"/>
        <v>1</v>
      </c>
    </row>
    <row r="15613" spans="1:77">
      <c r="A15613" s="33">
        <v>15608</v>
      </c>
      <c r="BP15613">
        <v>0.845088136159073</v>
      </c>
      <c r="BQ15613">
        <v>18607.7843495684</v>
      </c>
      <c r="BR15613">
        <v>1.45126537788041</v>
      </c>
      <c r="BS15613">
        <v>117047.503717705</v>
      </c>
      <c r="BW15613" s="9">
        <v>15608</v>
      </c>
      <c r="BX15613">
        <f t="shared" si="800"/>
        <v>1</v>
      </c>
      <c r="BY15613">
        <f t="shared" si="801"/>
        <v>1</v>
      </c>
    </row>
    <row r="15614" spans="1:77">
      <c r="A15614" s="33">
        <v>15609</v>
      </c>
      <c r="BP15614">
        <v>0.762165066317594</v>
      </c>
      <c r="BQ15614">
        <v>10994.1304760457</v>
      </c>
      <c r="BR15614">
        <v>1.26880057042488</v>
      </c>
      <c r="BS15614">
        <v>104053.33160306</v>
      </c>
      <c r="BW15614" s="9">
        <v>15609</v>
      </c>
      <c r="BX15614">
        <f t="shared" si="800"/>
        <v>1</v>
      </c>
      <c r="BY15614">
        <f t="shared" si="801"/>
        <v>1</v>
      </c>
    </row>
    <row r="15615" spans="1:77">
      <c r="A15615" s="33">
        <v>15610</v>
      </c>
      <c r="BP15615">
        <v>0.807607440750816</v>
      </c>
      <c r="BQ15615">
        <v>14218.5618805903</v>
      </c>
      <c r="BR15615">
        <v>1.39815869787398</v>
      </c>
      <c r="BS15615">
        <v>88761.1922819317</v>
      </c>
      <c r="BW15615" s="9">
        <v>15610</v>
      </c>
      <c r="BX15615">
        <f t="shared" si="800"/>
        <v>1</v>
      </c>
      <c r="BY15615">
        <f t="shared" si="801"/>
        <v>1</v>
      </c>
    </row>
    <row r="15616" spans="1:77">
      <c r="A15616" s="33">
        <v>15611</v>
      </c>
      <c r="BP15616">
        <v>0.844656586160096</v>
      </c>
      <c r="BQ15616">
        <v>13496.6369159297</v>
      </c>
      <c r="BR15616">
        <v>1.47011436761066</v>
      </c>
      <c r="BS15616">
        <v>86159.9091846517</v>
      </c>
      <c r="BW15616" s="9">
        <v>15611</v>
      </c>
      <c r="BX15616">
        <f t="shared" si="800"/>
        <v>1</v>
      </c>
      <c r="BY15616">
        <f t="shared" si="801"/>
        <v>1</v>
      </c>
    </row>
    <row r="15617" spans="1:77">
      <c r="A15617" s="33">
        <v>15612</v>
      </c>
      <c r="BP15617">
        <v>0.849629428281266</v>
      </c>
      <c r="BQ15617">
        <v>14469.7652972289</v>
      </c>
      <c r="BR15617">
        <v>1.47384098253459</v>
      </c>
      <c r="BS15617">
        <v>85996.5555168844</v>
      </c>
      <c r="BW15617" s="9">
        <v>15612</v>
      </c>
      <c r="BX15617">
        <f t="shared" si="800"/>
        <v>1</v>
      </c>
      <c r="BY15617">
        <f t="shared" si="801"/>
        <v>1</v>
      </c>
    </row>
    <row r="15618" spans="1:77">
      <c r="A15618" s="33">
        <v>15613</v>
      </c>
      <c r="BP15618">
        <v>0.83357296647435</v>
      </c>
      <c r="BQ15618">
        <v>12834.1000753782</v>
      </c>
      <c r="BR15618">
        <v>1.41396551570895</v>
      </c>
      <c r="BS15618">
        <v>85939.5375723228</v>
      </c>
      <c r="BW15618" s="9">
        <v>15613</v>
      </c>
      <c r="BX15618">
        <f t="shared" si="800"/>
        <v>1</v>
      </c>
      <c r="BY15618">
        <f t="shared" si="801"/>
        <v>1</v>
      </c>
    </row>
    <row r="15619" spans="1:77">
      <c r="A15619" s="33">
        <v>15614</v>
      </c>
      <c r="BP15619">
        <v>0.821560780311377</v>
      </c>
      <c r="BQ15619">
        <v>13600.7636805251</v>
      </c>
      <c r="BR15619">
        <v>1.42279089155403</v>
      </c>
      <c r="BS15619">
        <v>86650.4091265978</v>
      </c>
      <c r="BW15619" s="9">
        <v>15614</v>
      </c>
      <c r="BX15619">
        <f t="shared" si="800"/>
        <v>1</v>
      </c>
      <c r="BY15619">
        <f t="shared" si="801"/>
        <v>1</v>
      </c>
    </row>
    <row r="15620" spans="1:77">
      <c r="A15620" s="33">
        <v>15615</v>
      </c>
      <c r="BP15620">
        <v>0.76001467261915</v>
      </c>
      <c r="BQ15620">
        <v>16867.5554813653</v>
      </c>
      <c r="BR15620">
        <v>1.30445717585589</v>
      </c>
      <c r="BS15620">
        <v>89506.8473367172</v>
      </c>
      <c r="BW15620" s="9">
        <v>15615</v>
      </c>
      <c r="BX15620">
        <f t="shared" si="800"/>
        <v>1</v>
      </c>
      <c r="BY15620">
        <f t="shared" si="801"/>
        <v>1</v>
      </c>
    </row>
    <row r="15621" spans="1:77">
      <c r="A15621" s="33">
        <v>15616</v>
      </c>
      <c r="BP15621">
        <v>0.818425872026867</v>
      </c>
      <c r="BQ15621">
        <v>13719.6372182019</v>
      </c>
      <c r="BR15621">
        <v>1.42083339723623</v>
      </c>
      <c r="BS15621">
        <v>87499.377196675</v>
      </c>
      <c r="BW15621" s="9">
        <v>15616</v>
      </c>
      <c r="BX15621">
        <f t="shared" si="800"/>
        <v>1</v>
      </c>
      <c r="BY15621">
        <f t="shared" si="801"/>
        <v>1</v>
      </c>
    </row>
    <row r="15622" spans="1:77">
      <c r="A15622" s="33">
        <v>15617</v>
      </c>
      <c r="BP15622">
        <v>0.831581123303898</v>
      </c>
      <c r="BQ15622">
        <v>13366.070315774</v>
      </c>
      <c r="BR15622">
        <v>1.43161841489252</v>
      </c>
      <c r="BS15622">
        <v>87949.1595318444</v>
      </c>
      <c r="BW15622" s="9">
        <v>15617</v>
      </c>
      <c r="BX15622">
        <f t="shared" si="800"/>
        <v>1</v>
      </c>
      <c r="BY15622">
        <f t="shared" si="801"/>
        <v>1</v>
      </c>
    </row>
    <row r="15623" spans="1:77">
      <c r="A15623" s="33">
        <v>15618</v>
      </c>
      <c r="BP15623">
        <v>0.81639091490364</v>
      </c>
      <c r="BQ15623">
        <v>13224.9385008831</v>
      </c>
      <c r="BR15623">
        <v>1.4055605064204</v>
      </c>
      <c r="BS15623">
        <v>83608.5457053413</v>
      </c>
      <c r="BW15623" s="9">
        <v>15618</v>
      </c>
      <c r="BX15623">
        <f t="shared" ref="BX15623:BX15686" si="802">IF(BU15623=MAX($BU15623:$BV15623),1,0)</f>
        <v>1</v>
      </c>
      <c r="BY15623">
        <f t="shared" ref="BY15623:BY15686" si="803">IF(BV15623=MAX($BU15623:$BV15623),1,0)</f>
        <v>1</v>
      </c>
    </row>
    <row r="15624" spans="1:77">
      <c r="A15624" s="33">
        <v>15619</v>
      </c>
      <c r="BP15624">
        <v>0.749825078248612</v>
      </c>
      <c r="BQ15624">
        <v>15610.385646855</v>
      </c>
      <c r="BR15624">
        <v>1.27727940515445</v>
      </c>
      <c r="BS15624">
        <v>110868.620826207</v>
      </c>
      <c r="BW15624" s="9">
        <v>15619</v>
      </c>
      <c r="BX15624">
        <f t="shared" si="802"/>
        <v>1</v>
      </c>
      <c r="BY15624">
        <f t="shared" si="803"/>
        <v>1</v>
      </c>
    </row>
    <row r="15625" spans="1:77">
      <c r="A15625" s="33">
        <v>15620</v>
      </c>
      <c r="BP15625">
        <v>0.796960566249768</v>
      </c>
      <c r="BQ15625">
        <v>9608.45126863289</v>
      </c>
      <c r="BR15625">
        <v>1.37978684601713</v>
      </c>
      <c r="BS15625">
        <v>81487.7142447615</v>
      </c>
      <c r="BW15625" s="9">
        <v>15620</v>
      </c>
      <c r="BX15625">
        <f t="shared" si="802"/>
        <v>1</v>
      </c>
      <c r="BY15625">
        <f t="shared" si="803"/>
        <v>1</v>
      </c>
    </row>
    <row r="15626" spans="1:77">
      <c r="A15626" s="33">
        <v>15621</v>
      </c>
      <c r="BP15626">
        <v>0.801010016468231</v>
      </c>
      <c r="BQ15626">
        <v>10829.1083894436</v>
      </c>
      <c r="BR15626">
        <v>1.38836788952022</v>
      </c>
      <c r="BS15626">
        <v>82430.3652030915</v>
      </c>
      <c r="BW15626" s="9">
        <v>15621</v>
      </c>
      <c r="BX15626">
        <f t="shared" si="802"/>
        <v>1</v>
      </c>
      <c r="BY15626">
        <f t="shared" si="803"/>
        <v>1</v>
      </c>
    </row>
    <row r="15627" spans="1:77">
      <c r="A15627" s="33">
        <v>15622</v>
      </c>
      <c r="BP15627">
        <v>0.83060844677522</v>
      </c>
      <c r="BQ15627">
        <v>12798.2863965117</v>
      </c>
      <c r="BR15627">
        <v>1.4507064012784</v>
      </c>
      <c r="BS15627">
        <v>84470.0721468702</v>
      </c>
      <c r="BW15627" s="9">
        <v>15622</v>
      </c>
      <c r="BX15627">
        <f t="shared" si="802"/>
        <v>1</v>
      </c>
      <c r="BY15627">
        <f t="shared" si="803"/>
        <v>1</v>
      </c>
    </row>
    <row r="15628" spans="1:77">
      <c r="A15628" s="33">
        <v>15623</v>
      </c>
      <c r="BP15628">
        <v>0.806557119241117</v>
      </c>
      <c r="BQ15628">
        <v>14120.4267542653</v>
      </c>
      <c r="BR15628">
        <v>1.3898303211855</v>
      </c>
      <c r="BS15628">
        <v>107875.534856082</v>
      </c>
      <c r="BW15628" s="9">
        <v>15623</v>
      </c>
      <c r="BX15628">
        <f t="shared" si="802"/>
        <v>1</v>
      </c>
      <c r="BY15628">
        <f t="shared" si="803"/>
        <v>1</v>
      </c>
    </row>
    <row r="15629" spans="1:77">
      <c r="A15629" s="33">
        <v>15624</v>
      </c>
      <c r="BP15629">
        <v>0.801535335483392</v>
      </c>
      <c r="BQ15629">
        <v>16156.5712094276</v>
      </c>
      <c r="BR15629">
        <v>1.39351491359207</v>
      </c>
      <c r="BS15629">
        <v>90313.6055208268</v>
      </c>
      <c r="BW15629" s="9">
        <v>15624</v>
      </c>
      <c r="BX15629">
        <f t="shared" si="802"/>
        <v>1</v>
      </c>
      <c r="BY15629">
        <f t="shared" si="803"/>
        <v>1</v>
      </c>
    </row>
    <row r="15630" spans="1:77">
      <c r="A15630" s="33">
        <v>15625</v>
      </c>
      <c r="BP15630">
        <v>0.855548247624791</v>
      </c>
      <c r="BQ15630">
        <v>14247.5084761666</v>
      </c>
      <c r="BR15630">
        <v>1.47979790154541</v>
      </c>
      <c r="BS15630">
        <v>111775.191853489</v>
      </c>
      <c r="BW15630" s="9">
        <v>15625</v>
      </c>
      <c r="BX15630">
        <f t="shared" si="802"/>
        <v>1</v>
      </c>
      <c r="BY15630">
        <f t="shared" si="803"/>
        <v>1</v>
      </c>
    </row>
    <row r="15631" spans="1:77">
      <c r="A15631" s="33">
        <v>15626</v>
      </c>
      <c r="BP15631">
        <v>0.826683824509567</v>
      </c>
      <c r="BQ15631">
        <v>17207.9530010803</v>
      </c>
      <c r="BR15631">
        <v>1.41776661913563</v>
      </c>
      <c r="BS15631">
        <v>93026.902619589</v>
      </c>
      <c r="BW15631" s="9">
        <v>15626</v>
      </c>
      <c r="BX15631">
        <f t="shared" si="802"/>
        <v>1</v>
      </c>
      <c r="BY15631">
        <f t="shared" si="803"/>
        <v>1</v>
      </c>
    </row>
    <row r="15632" spans="1:77">
      <c r="A15632" s="33">
        <v>15627</v>
      </c>
      <c r="BP15632">
        <v>0.858694183039593</v>
      </c>
      <c r="BQ15632">
        <v>12649.0830581651</v>
      </c>
      <c r="BR15632">
        <v>1.47847002261323</v>
      </c>
      <c r="BS15632">
        <v>85939.7476596946</v>
      </c>
      <c r="BW15632" s="9">
        <v>15627</v>
      </c>
      <c r="BX15632">
        <f t="shared" si="802"/>
        <v>1</v>
      </c>
      <c r="BY15632">
        <f t="shared" si="803"/>
        <v>1</v>
      </c>
    </row>
    <row r="15633" spans="1:77">
      <c r="A15633" s="33">
        <v>15628</v>
      </c>
      <c r="BP15633">
        <v>0.85199138127273</v>
      </c>
      <c r="BQ15633">
        <v>14355.3687967413</v>
      </c>
      <c r="BR15633">
        <v>1.48299853780487</v>
      </c>
      <c r="BS15633">
        <v>90999.803636339</v>
      </c>
      <c r="BW15633" s="9">
        <v>15628</v>
      </c>
      <c r="BX15633">
        <f t="shared" si="802"/>
        <v>1</v>
      </c>
      <c r="BY15633">
        <f t="shared" si="803"/>
        <v>1</v>
      </c>
    </row>
    <row r="15634" spans="1:77">
      <c r="A15634" s="33">
        <v>15629</v>
      </c>
      <c r="BP15634">
        <v>0.798038422121566</v>
      </c>
      <c r="BQ15634">
        <v>13997.5559192248</v>
      </c>
      <c r="BR15634">
        <v>1.38280062875389</v>
      </c>
      <c r="BS15634">
        <v>85687.2895521649</v>
      </c>
      <c r="BW15634" s="9">
        <v>15629</v>
      </c>
      <c r="BX15634">
        <f t="shared" si="802"/>
        <v>1</v>
      </c>
      <c r="BY15634">
        <f t="shared" si="803"/>
        <v>1</v>
      </c>
    </row>
    <row r="15635" spans="1:77">
      <c r="A15635" s="33">
        <v>15630</v>
      </c>
      <c r="BP15635">
        <v>0.834825372448687</v>
      </c>
      <c r="BQ15635">
        <v>13064.2646759647</v>
      </c>
      <c r="BR15635">
        <v>1.42024405337898</v>
      </c>
      <c r="BS15635">
        <v>85655.6967469498</v>
      </c>
      <c r="BW15635" s="9">
        <v>15630</v>
      </c>
      <c r="BX15635">
        <f t="shared" si="802"/>
        <v>1</v>
      </c>
      <c r="BY15635">
        <f t="shared" si="803"/>
        <v>1</v>
      </c>
    </row>
    <row r="15636" spans="1:77">
      <c r="A15636" s="33">
        <v>15631</v>
      </c>
      <c r="BP15636">
        <v>0.782367522482071</v>
      </c>
      <c r="BQ15636">
        <v>18334.9913328916</v>
      </c>
      <c r="BR15636">
        <v>1.34273193749269</v>
      </c>
      <c r="BS15636">
        <v>94854.7195240124</v>
      </c>
      <c r="BW15636" s="9">
        <v>15631</v>
      </c>
      <c r="BX15636">
        <f t="shared" si="802"/>
        <v>1</v>
      </c>
      <c r="BY15636">
        <f t="shared" si="803"/>
        <v>1</v>
      </c>
    </row>
    <row r="15637" spans="1:77">
      <c r="A15637" s="33">
        <v>15632</v>
      </c>
      <c r="BP15637">
        <v>0.81486843935917</v>
      </c>
      <c r="BQ15637">
        <v>17156.5173039801</v>
      </c>
      <c r="BR15637">
        <v>1.38889383353867</v>
      </c>
      <c r="BS15637">
        <v>114583.520719831</v>
      </c>
      <c r="BW15637" s="9">
        <v>15632</v>
      </c>
      <c r="BX15637">
        <f t="shared" si="802"/>
        <v>1</v>
      </c>
      <c r="BY15637">
        <f t="shared" si="803"/>
        <v>1</v>
      </c>
    </row>
    <row r="15638" spans="1:77">
      <c r="A15638" s="33">
        <v>15633</v>
      </c>
      <c r="BP15638">
        <v>0.821628308713778</v>
      </c>
      <c r="BQ15638">
        <v>14407.3255866046</v>
      </c>
      <c r="BR15638">
        <v>1.42162436337015</v>
      </c>
      <c r="BS15638">
        <v>89525.1699042211</v>
      </c>
      <c r="BW15638" s="9">
        <v>15633</v>
      </c>
      <c r="BX15638">
        <f t="shared" si="802"/>
        <v>1</v>
      </c>
      <c r="BY15638">
        <f t="shared" si="803"/>
        <v>1</v>
      </c>
    </row>
    <row r="15639" spans="1:77">
      <c r="A15639" s="33">
        <v>15634</v>
      </c>
      <c r="BP15639">
        <v>0.802068969697839</v>
      </c>
      <c r="BQ15639">
        <v>13801.4413345037</v>
      </c>
      <c r="BR15639">
        <v>1.38448451249703</v>
      </c>
      <c r="BS15639">
        <v>85918.3812145712</v>
      </c>
      <c r="BW15639" s="9">
        <v>15634</v>
      </c>
      <c r="BX15639">
        <f t="shared" si="802"/>
        <v>1</v>
      </c>
      <c r="BY15639">
        <f t="shared" si="803"/>
        <v>1</v>
      </c>
    </row>
    <row r="15640" spans="1:77">
      <c r="A15640" s="33">
        <v>15635</v>
      </c>
      <c r="BP15640">
        <v>0.798612717180521</v>
      </c>
      <c r="BQ15640">
        <v>13822.7685086224</v>
      </c>
      <c r="BR15640">
        <v>1.37776443607482</v>
      </c>
      <c r="BS15640">
        <v>110214.083029592</v>
      </c>
      <c r="BW15640" s="9">
        <v>15635</v>
      </c>
      <c r="BX15640">
        <f t="shared" si="802"/>
        <v>1</v>
      </c>
      <c r="BY15640">
        <f t="shared" si="803"/>
        <v>1</v>
      </c>
    </row>
    <row r="15641" spans="1:77">
      <c r="A15641" s="33">
        <v>15636</v>
      </c>
      <c r="BP15641">
        <v>0.755811560546727</v>
      </c>
      <c r="BQ15641">
        <v>18400.2299119257</v>
      </c>
      <c r="BR15641">
        <v>1.26965759124934</v>
      </c>
      <c r="BS15641">
        <v>94265.7794294699</v>
      </c>
      <c r="BW15641" s="9">
        <v>15636</v>
      </c>
      <c r="BX15641">
        <f t="shared" si="802"/>
        <v>1</v>
      </c>
      <c r="BY15641">
        <f t="shared" si="803"/>
        <v>1</v>
      </c>
    </row>
    <row r="15642" spans="1:77">
      <c r="A15642" s="33">
        <v>15637</v>
      </c>
      <c r="BP15642">
        <v>0.784601512797942</v>
      </c>
      <c r="BQ15642">
        <v>12878.2205862981</v>
      </c>
      <c r="BR15642">
        <v>1.33778335975183</v>
      </c>
      <c r="BS15642">
        <v>106841.060982874</v>
      </c>
      <c r="BW15642" s="9">
        <v>15637</v>
      </c>
      <c r="BX15642">
        <f t="shared" si="802"/>
        <v>1</v>
      </c>
      <c r="BY15642">
        <f t="shared" si="803"/>
        <v>1</v>
      </c>
    </row>
    <row r="15643" spans="1:77">
      <c r="A15643" s="33">
        <v>15638</v>
      </c>
      <c r="BP15643">
        <v>0.797376108668683</v>
      </c>
      <c r="BQ15643">
        <v>16826.5097520587</v>
      </c>
      <c r="BR15643">
        <v>1.34315505818548</v>
      </c>
      <c r="BS15643">
        <v>92402.064521502</v>
      </c>
      <c r="BW15643" s="9">
        <v>15638</v>
      </c>
      <c r="BX15643">
        <f t="shared" si="802"/>
        <v>1</v>
      </c>
      <c r="BY15643">
        <f t="shared" si="803"/>
        <v>1</v>
      </c>
    </row>
    <row r="15644" spans="1:77">
      <c r="A15644" s="33">
        <v>15639</v>
      </c>
      <c r="BP15644">
        <v>0.802871729197063</v>
      </c>
      <c r="BQ15644">
        <v>14974.2577706374</v>
      </c>
      <c r="BR15644">
        <v>1.388404930719</v>
      </c>
      <c r="BS15644">
        <v>89601.2918575928</v>
      </c>
      <c r="BW15644" s="9">
        <v>15639</v>
      </c>
      <c r="BX15644">
        <f t="shared" si="802"/>
        <v>1</v>
      </c>
      <c r="BY15644">
        <f t="shared" si="803"/>
        <v>1</v>
      </c>
    </row>
    <row r="15645" spans="1:77">
      <c r="A15645" s="33">
        <v>15640</v>
      </c>
      <c r="BP15645">
        <v>0.736720638511098</v>
      </c>
      <c r="BQ15645">
        <v>14404.5233972462</v>
      </c>
      <c r="BR15645">
        <v>1.25228725827556</v>
      </c>
      <c r="BS15645">
        <v>89662.2065121117</v>
      </c>
      <c r="BW15645" s="9">
        <v>15640</v>
      </c>
      <c r="BX15645">
        <f t="shared" si="802"/>
        <v>1</v>
      </c>
      <c r="BY15645">
        <f t="shared" si="803"/>
        <v>1</v>
      </c>
    </row>
    <row r="15646" spans="1:77">
      <c r="A15646" s="33">
        <v>15641</v>
      </c>
      <c r="BP15646">
        <v>0.809005959722472</v>
      </c>
      <c r="BQ15646">
        <v>18103.3863185833</v>
      </c>
      <c r="BR15646">
        <v>1.40760784200991</v>
      </c>
      <c r="BS15646">
        <v>125237.959248862</v>
      </c>
      <c r="BW15646" s="9">
        <v>15641</v>
      </c>
      <c r="BX15646">
        <f t="shared" si="802"/>
        <v>1</v>
      </c>
      <c r="BY15646">
        <f t="shared" si="803"/>
        <v>1</v>
      </c>
    </row>
    <row r="15647" spans="1:77">
      <c r="A15647" s="33">
        <v>15642</v>
      </c>
      <c r="BP15647">
        <v>0.783613873633115</v>
      </c>
      <c r="BQ15647">
        <v>12987.1294549196</v>
      </c>
      <c r="BR15647">
        <v>1.33607023137051</v>
      </c>
      <c r="BS15647">
        <v>84488.1821952367</v>
      </c>
      <c r="BW15647" s="9">
        <v>15642</v>
      </c>
      <c r="BX15647">
        <f t="shared" si="802"/>
        <v>1</v>
      </c>
      <c r="BY15647">
        <f t="shared" si="803"/>
        <v>1</v>
      </c>
    </row>
    <row r="15648" spans="1:77">
      <c r="A15648" s="33">
        <v>15643</v>
      </c>
      <c r="BP15648">
        <v>0.817136725039381</v>
      </c>
      <c r="BQ15648">
        <v>12030.6805179916</v>
      </c>
      <c r="BR15648">
        <v>1.39485940457721</v>
      </c>
      <c r="BS15648">
        <v>106881.20668844</v>
      </c>
      <c r="BW15648" s="9">
        <v>15643</v>
      </c>
      <c r="BX15648">
        <f t="shared" si="802"/>
        <v>1</v>
      </c>
      <c r="BY15648">
        <f t="shared" si="803"/>
        <v>1</v>
      </c>
    </row>
    <row r="15649" spans="1:77">
      <c r="A15649" s="33">
        <v>15644</v>
      </c>
      <c r="BP15649">
        <v>0.809828781436528</v>
      </c>
      <c r="BQ15649">
        <v>11848.5986975329</v>
      </c>
      <c r="BR15649">
        <v>1.39465678207542</v>
      </c>
      <c r="BS15649">
        <v>84635.8933211273</v>
      </c>
      <c r="BW15649" s="9">
        <v>15644</v>
      </c>
      <c r="BX15649">
        <f t="shared" si="802"/>
        <v>1</v>
      </c>
      <c r="BY15649">
        <f t="shared" si="803"/>
        <v>1</v>
      </c>
    </row>
    <row r="15650" spans="1:77">
      <c r="A15650" s="33">
        <v>15645</v>
      </c>
      <c r="BP15650">
        <v>0.799447089832397</v>
      </c>
      <c r="BQ15650">
        <v>15775.9078249009</v>
      </c>
      <c r="BR15650">
        <v>1.38440560904665</v>
      </c>
      <c r="BS15650">
        <v>89036.1076350696</v>
      </c>
      <c r="BW15650" s="9">
        <v>15645</v>
      </c>
      <c r="BX15650">
        <f t="shared" si="802"/>
        <v>1</v>
      </c>
      <c r="BY15650">
        <f t="shared" si="803"/>
        <v>1</v>
      </c>
    </row>
    <row r="15651" spans="1:77">
      <c r="A15651" s="33">
        <v>15646</v>
      </c>
      <c r="BP15651">
        <v>0.787707244561368</v>
      </c>
      <c r="BQ15651">
        <v>12302.3027141551</v>
      </c>
      <c r="BR15651">
        <v>1.34106915889128</v>
      </c>
      <c r="BS15651">
        <v>83398.6420779985</v>
      </c>
      <c r="BW15651" s="9">
        <v>15646</v>
      </c>
      <c r="BX15651">
        <f t="shared" si="802"/>
        <v>1</v>
      </c>
      <c r="BY15651">
        <f t="shared" si="803"/>
        <v>1</v>
      </c>
    </row>
    <row r="15652" spans="1:77">
      <c r="A15652" s="33">
        <v>15647</v>
      </c>
      <c r="BP15652">
        <v>0.810860229504113</v>
      </c>
      <c r="BQ15652">
        <v>14131.3399164971</v>
      </c>
      <c r="BR15652">
        <v>1.40282053322134</v>
      </c>
      <c r="BS15652">
        <v>88308.3003491941</v>
      </c>
      <c r="BW15652" s="9">
        <v>15647</v>
      </c>
      <c r="BX15652">
        <f t="shared" si="802"/>
        <v>1</v>
      </c>
      <c r="BY15652">
        <f t="shared" si="803"/>
        <v>1</v>
      </c>
    </row>
    <row r="15653" spans="1:77">
      <c r="A15653" s="33">
        <v>15648</v>
      </c>
      <c r="BP15653">
        <v>0.790543446527262</v>
      </c>
      <c r="BQ15653">
        <v>16054.4007317057</v>
      </c>
      <c r="BR15653">
        <v>1.37798058806823</v>
      </c>
      <c r="BS15653">
        <v>111702.446293333</v>
      </c>
      <c r="BW15653" s="9">
        <v>15648</v>
      </c>
      <c r="BX15653">
        <f t="shared" si="802"/>
        <v>1</v>
      </c>
      <c r="BY15653">
        <f t="shared" si="803"/>
        <v>1</v>
      </c>
    </row>
    <row r="15654" spans="1:77">
      <c r="A15654" s="33">
        <v>15649</v>
      </c>
      <c r="BP15654">
        <v>0.802867728305957</v>
      </c>
      <c r="BQ15654">
        <v>18160.4173155272</v>
      </c>
      <c r="BR15654">
        <v>1.39359113987089</v>
      </c>
      <c r="BS15654">
        <v>94915.2455021118</v>
      </c>
      <c r="BW15654" s="9">
        <v>15649</v>
      </c>
      <c r="BX15654">
        <f t="shared" si="802"/>
        <v>1</v>
      </c>
      <c r="BY15654">
        <f t="shared" si="803"/>
        <v>1</v>
      </c>
    </row>
    <row r="15655" spans="1:77">
      <c r="A15655" s="33">
        <v>15650</v>
      </c>
      <c r="BP15655">
        <v>0.83543484476519</v>
      </c>
      <c r="BQ15655">
        <v>15190.4969320447</v>
      </c>
      <c r="BR15655">
        <v>1.43341381337249</v>
      </c>
      <c r="BS15655">
        <v>86205.5673275846</v>
      </c>
      <c r="BW15655" s="9">
        <v>15650</v>
      </c>
      <c r="BX15655">
        <f t="shared" si="802"/>
        <v>1</v>
      </c>
      <c r="BY15655">
        <f t="shared" si="803"/>
        <v>1</v>
      </c>
    </row>
    <row r="15656" spans="1:77">
      <c r="A15656" s="33">
        <v>15651</v>
      </c>
      <c r="BP15656">
        <v>0.736969398344386</v>
      </c>
      <c r="BQ15656">
        <v>15122.796598902</v>
      </c>
      <c r="BR15656">
        <v>1.29247925614791</v>
      </c>
      <c r="BS15656">
        <v>92603.2537321434</v>
      </c>
      <c r="BW15656" s="9">
        <v>15651</v>
      </c>
      <c r="BX15656">
        <f t="shared" si="802"/>
        <v>1</v>
      </c>
      <c r="BY15656">
        <f t="shared" si="803"/>
        <v>1</v>
      </c>
    </row>
    <row r="15657" spans="1:77">
      <c r="A15657" s="33">
        <v>15652</v>
      </c>
      <c r="BP15657">
        <v>0.801204200851557</v>
      </c>
      <c r="BQ15657">
        <v>13471.3186270533</v>
      </c>
      <c r="BR15657">
        <v>1.37503675017343</v>
      </c>
      <c r="BS15657">
        <v>112294.322095846</v>
      </c>
      <c r="BW15657" s="9">
        <v>15652</v>
      </c>
      <c r="BX15657">
        <f t="shared" si="802"/>
        <v>1</v>
      </c>
      <c r="BY15657">
        <f t="shared" si="803"/>
        <v>1</v>
      </c>
    </row>
    <row r="15658" spans="1:77">
      <c r="A15658" s="33">
        <v>15653</v>
      </c>
      <c r="BP15658">
        <v>0.808808575979029</v>
      </c>
      <c r="BQ15658">
        <v>11593.294813636</v>
      </c>
      <c r="BR15658">
        <v>1.37298330134041</v>
      </c>
      <c r="BS15658">
        <v>83427.3292520845</v>
      </c>
      <c r="BW15658" s="9">
        <v>15653</v>
      </c>
      <c r="BX15658">
        <f t="shared" si="802"/>
        <v>1</v>
      </c>
      <c r="BY15658">
        <f t="shared" si="803"/>
        <v>1</v>
      </c>
    </row>
    <row r="15659" spans="1:77">
      <c r="A15659" s="33">
        <v>15654</v>
      </c>
      <c r="BP15659">
        <v>0.758146724148782</v>
      </c>
      <c r="BQ15659">
        <v>13125.680186979</v>
      </c>
      <c r="BR15659">
        <v>1.30225117090413</v>
      </c>
      <c r="BS15659">
        <v>84124.1434708684</v>
      </c>
      <c r="BW15659" s="9">
        <v>15654</v>
      </c>
      <c r="BX15659">
        <f t="shared" si="802"/>
        <v>1</v>
      </c>
      <c r="BY15659">
        <f t="shared" si="803"/>
        <v>1</v>
      </c>
    </row>
    <row r="15660" spans="1:77">
      <c r="A15660" s="33">
        <v>15655</v>
      </c>
      <c r="BP15660">
        <v>0.83543223984896</v>
      </c>
      <c r="BQ15660">
        <v>13105.7261853253</v>
      </c>
      <c r="BR15660">
        <v>1.45340199167305</v>
      </c>
      <c r="BS15660">
        <v>87415.7274004875</v>
      </c>
      <c r="BW15660" s="9">
        <v>15655</v>
      </c>
      <c r="BX15660">
        <f t="shared" si="802"/>
        <v>1</v>
      </c>
      <c r="BY15660">
        <f t="shared" si="803"/>
        <v>1</v>
      </c>
    </row>
    <row r="15661" spans="1:77">
      <c r="A15661" s="33">
        <v>15656</v>
      </c>
      <c r="BP15661">
        <v>0.812633346534294</v>
      </c>
      <c r="BQ15661">
        <v>12893.7828552816</v>
      </c>
      <c r="BR15661">
        <v>1.36936506653751</v>
      </c>
      <c r="BS15661">
        <v>83656.1778784641</v>
      </c>
      <c r="BW15661" s="9">
        <v>15656</v>
      </c>
      <c r="BX15661">
        <f t="shared" si="802"/>
        <v>1</v>
      </c>
      <c r="BY15661">
        <f t="shared" si="803"/>
        <v>1</v>
      </c>
    </row>
    <row r="15662" spans="1:77">
      <c r="A15662" s="33">
        <v>15657</v>
      </c>
      <c r="BP15662">
        <v>0.80925073136112</v>
      </c>
      <c r="BQ15662">
        <v>14426.4531081252</v>
      </c>
      <c r="BR15662">
        <v>1.4162880095031</v>
      </c>
      <c r="BS15662">
        <v>88241.1020056919</v>
      </c>
      <c r="BW15662" s="9">
        <v>15657</v>
      </c>
      <c r="BX15662">
        <f t="shared" si="802"/>
        <v>1</v>
      </c>
      <c r="BY15662">
        <f t="shared" si="803"/>
        <v>1</v>
      </c>
    </row>
    <row r="15663" spans="1:77">
      <c r="A15663" s="33">
        <v>15658</v>
      </c>
      <c r="BP15663">
        <v>0.871779679615582</v>
      </c>
      <c r="BQ15663">
        <v>21027.1642628401</v>
      </c>
      <c r="BR15663">
        <v>1.50876454240676</v>
      </c>
      <c r="BS15663">
        <v>95847.0493667511</v>
      </c>
      <c r="BW15663" s="9">
        <v>15658</v>
      </c>
      <c r="BX15663">
        <f t="shared" si="802"/>
        <v>1</v>
      </c>
      <c r="BY15663">
        <f t="shared" si="803"/>
        <v>1</v>
      </c>
    </row>
    <row r="15664" spans="1:77">
      <c r="A15664" s="33">
        <v>15659</v>
      </c>
      <c r="BP15664">
        <v>0.764087367319145</v>
      </c>
      <c r="BQ15664">
        <v>19179.8672271443</v>
      </c>
      <c r="BR15664">
        <v>1.33093084310483</v>
      </c>
      <c r="BS15664">
        <v>113777.614813089</v>
      </c>
      <c r="BW15664" s="9">
        <v>15659</v>
      </c>
      <c r="BX15664">
        <f t="shared" si="802"/>
        <v>1</v>
      </c>
      <c r="BY15664">
        <f t="shared" si="803"/>
        <v>1</v>
      </c>
    </row>
    <row r="15665" spans="1:77">
      <c r="A15665" s="33">
        <v>15660</v>
      </c>
      <c r="BP15665">
        <v>0.814497587356393</v>
      </c>
      <c r="BQ15665">
        <v>12358.3771463158</v>
      </c>
      <c r="BR15665">
        <v>1.40871587957581</v>
      </c>
      <c r="BS15665">
        <v>82218.2388037929</v>
      </c>
      <c r="BW15665" s="9">
        <v>15660</v>
      </c>
      <c r="BX15665">
        <f t="shared" si="802"/>
        <v>1</v>
      </c>
      <c r="BY15665">
        <f t="shared" si="803"/>
        <v>1</v>
      </c>
    </row>
    <row r="15666" spans="1:77">
      <c r="A15666" s="33">
        <v>15661</v>
      </c>
      <c r="BP15666">
        <v>0.804247879350548</v>
      </c>
      <c r="BQ15666">
        <v>14432.1436107845</v>
      </c>
      <c r="BR15666">
        <v>1.39692599872062</v>
      </c>
      <c r="BS15666">
        <v>90115.0913801566</v>
      </c>
      <c r="BW15666" s="9">
        <v>15661</v>
      </c>
      <c r="BX15666">
        <f t="shared" si="802"/>
        <v>1</v>
      </c>
      <c r="BY15666">
        <f t="shared" si="803"/>
        <v>1</v>
      </c>
    </row>
    <row r="15667" spans="1:77">
      <c r="A15667" s="33">
        <v>15662</v>
      </c>
      <c r="BP15667">
        <v>0.821516849602415</v>
      </c>
      <c r="BQ15667">
        <v>13177.2104179181</v>
      </c>
      <c r="BR15667">
        <v>1.40519978422154</v>
      </c>
      <c r="BS15667">
        <v>86869.8296214484</v>
      </c>
      <c r="BW15667" s="9">
        <v>15662</v>
      </c>
      <c r="BX15667">
        <f t="shared" si="802"/>
        <v>1</v>
      </c>
      <c r="BY15667">
        <f t="shared" si="803"/>
        <v>1</v>
      </c>
    </row>
    <row r="15668" spans="1:77">
      <c r="A15668" s="33">
        <v>15663</v>
      </c>
      <c r="BP15668">
        <v>0.780162783480266</v>
      </c>
      <c r="BQ15668">
        <v>21374.0320464202</v>
      </c>
      <c r="BR15668">
        <v>1.3273849009184</v>
      </c>
      <c r="BS15668">
        <v>95790.0061016413</v>
      </c>
      <c r="BW15668" s="9">
        <v>15663</v>
      </c>
      <c r="BX15668">
        <f t="shared" si="802"/>
        <v>1</v>
      </c>
      <c r="BY15668">
        <f t="shared" si="803"/>
        <v>1</v>
      </c>
    </row>
    <row r="15669" spans="1:77">
      <c r="A15669" s="33">
        <v>15664</v>
      </c>
      <c r="BP15669">
        <v>0.824567352734427</v>
      </c>
      <c r="BQ15669">
        <v>15069.7646448647</v>
      </c>
      <c r="BR15669">
        <v>1.4046475822574</v>
      </c>
      <c r="BS15669">
        <v>89201.7146696652</v>
      </c>
      <c r="BW15669" s="9">
        <v>15664</v>
      </c>
      <c r="BX15669">
        <f t="shared" si="802"/>
        <v>1</v>
      </c>
      <c r="BY15669">
        <f t="shared" si="803"/>
        <v>1</v>
      </c>
    </row>
    <row r="15670" spans="1:77">
      <c r="A15670" s="33">
        <v>15665</v>
      </c>
      <c r="BP15670">
        <v>0.875626748592704</v>
      </c>
      <c r="BQ15670">
        <v>16045.6338329831</v>
      </c>
      <c r="BR15670">
        <v>1.54373034497676</v>
      </c>
      <c r="BS15670">
        <v>113128.051621172</v>
      </c>
      <c r="BW15670" s="9">
        <v>15665</v>
      </c>
      <c r="BX15670">
        <f t="shared" si="802"/>
        <v>1</v>
      </c>
      <c r="BY15670">
        <f t="shared" si="803"/>
        <v>1</v>
      </c>
    </row>
    <row r="15671" spans="1:77">
      <c r="A15671" s="33">
        <v>15666</v>
      </c>
      <c r="BP15671">
        <v>0.760961929200214</v>
      </c>
      <c r="BQ15671">
        <v>11383.0105159096</v>
      </c>
      <c r="BR15671">
        <v>1.28788359903652</v>
      </c>
      <c r="BS15671">
        <v>106568.736692934</v>
      </c>
      <c r="BW15671" s="9">
        <v>15666</v>
      </c>
      <c r="BX15671">
        <f t="shared" si="802"/>
        <v>1</v>
      </c>
      <c r="BY15671">
        <f t="shared" si="803"/>
        <v>1</v>
      </c>
    </row>
    <row r="15672" spans="1:77">
      <c r="A15672" s="33">
        <v>15667</v>
      </c>
      <c r="BP15672">
        <v>0.818816097401105</v>
      </c>
      <c r="BQ15672">
        <v>16735.2436328666</v>
      </c>
      <c r="BR15672">
        <v>1.41351028341743</v>
      </c>
      <c r="BS15672">
        <v>87690.3142362473</v>
      </c>
      <c r="BW15672" s="9">
        <v>15667</v>
      </c>
      <c r="BX15672">
        <f t="shared" si="802"/>
        <v>1</v>
      </c>
      <c r="BY15672">
        <f t="shared" si="803"/>
        <v>1</v>
      </c>
    </row>
    <row r="15673" spans="1:77">
      <c r="A15673" s="33">
        <v>15668</v>
      </c>
      <c r="BP15673">
        <v>0.812385980812612</v>
      </c>
      <c r="BQ15673">
        <v>19829.5292473321</v>
      </c>
      <c r="BR15673">
        <v>1.38362241428069</v>
      </c>
      <c r="BS15673">
        <v>93163.6132108857</v>
      </c>
      <c r="BW15673" s="9">
        <v>15668</v>
      </c>
      <c r="BX15673">
        <f t="shared" si="802"/>
        <v>1</v>
      </c>
      <c r="BY15673">
        <f t="shared" si="803"/>
        <v>1</v>
      </c>
    </row>
    <row r="15674" spans="1:77">
      <c r="A15674" s="33">
        <v>15669</v>
      </c>
      <c r="BP15674">
        <v>0.809648886781436</v>
      </c>
      <c r="BQ15674">
        <v>15872.8615890693</v>
      </c>
      <c r="BR15674">
        <v>1.383333152349</v>
      </c>
      <c r="BS15674">
        <v>88692.7280911195</v>
      </c>
      <c r="BW15674" s="9">
        <v>15669</v>
      </c>
      <c r="BX15674">
        <f t="shared" si="802"/>
        <v>1</v>
      </c>
      <c r="BY15674">
        <f t="shared" si="803"/>
        <v>1</v>
      </c>
    </row>
    <row r="15675" spans="1:77">
      <c r="A15675" s="33">
        <v>15670</v>
      </c>
      <c r="BP15675">
        <v>0.809468331780477</v>
      </c>
      <c r="BQ15675">
        <v>11015.6608635889</v>
      </c>
      <c r="BR15675">
        <v>1.3669266918011</v>
      </c>
      <c r="BS15675">
        <v>81651.9697150891</v>
      </c>
      <c r="BW15675" s="9">
        <v>15670</v>
      </c>
      <c r="BX15675">
        <f t="shared" si="802"/>
        <v>1</v>
      </c>
      <c r="BY15675">
        <f t="shared" si="803"/>
        <v>1</v>
      </c>
    </row>
    <row r="15676" spans="1:77">
      <c r="A15676" s="33">
        <v>15671</v>
      </c>
      <c r="BP15676">
        <v>0.849504969770255</v>
      </c>
      <c r="BQ15676">
        <v>17439.6661349043</v>
      </c>
      <c r="BR15676">
        <v>1.46849738883232</v>
      </c>
      <c r="BS15676">
        <v>113383.440201851</v>
      </c>
      <c r="BW15676" s="9">
        <v>15671</v>
      </c>
      <c r="BX15676">
        <f t="shared" si="802"/>
        <v>1</v>
      </c>
      <c r="BY15676">
        <f t="shared" si="803"/>
        <v>1</v>
      </c>
    </row>
    <row r="15677" spans="1:77">
      <c r="A15677" s="33">
        <v>15672</v>
      </c>
      <c r="BP15677">
        <v>0.779345060545889</v>
      </c>
      <c r="BQ15677">
        <v>11026.9079196874</v>
      </c>
      <c r="BR15677">
        <v>1.27977966265631</v>
      </c>
      <c r="BS15677">
        <v>83327.7314687263</v>
      </c>
      <c r="BW15677" s="9">
        <v>15672</v>
      </c>
      <c r="BX15677">
        <f t="shared" si="802"/>
        <v>1</v>
      </c>
      <c r="BY15677">
        <f t="shared" si="803"/>
        <v>1</v>
      </c>
    </row>
    <row r="15678" spans="1:77">
      <c r="A15678" s="33">
        <v>15673</v>
      </c>
      <c r="BP15678">
        <v>0.795807347870793</v>
      </c>
      <c r="BQ15678">
        <v>13207.3425327162</v>
      </c>
      <c r="BR15678">
        <v>1.38855714699279</v>
      </c>
      <c r="BS15678">
        <v>111558.06403698</v>
      </c>
      <c r="BW15678" s="9">
        <v>15673</v>
      </c>
      <c r="BX15678">
        <f t="shared" si="802"/>
        <v>1</v>
      </c>
      <c r="BY15678">
        <f t="shared" si="803"/>
        <v>1</v>
      </c>
    </row>
    <row r="15679" spans="1:77">
      <c r="A15679" s="33">
        <v>15674</v>
      </c>
      <c r="BP15679">
        <v>0.761587467890473</v>
      </c>
      <c r="BQ15679">
        <v>20653.5123495695</v>
      </c>
      <c r="BR15679">
        <v>1.30907999802127</v>
      </c>
      <c r="BS15679">
        <v>97362.3752555925</v>
      </c>
      <c r="BW15679" s="9">
        <v>15674</v>
      </c>
      <c r="BX15679">
        <f t="shared" si="802"/>
        <v>1</v>
      </c>
      <c r="BY15679">
        <f t="shared" si="803"/>
        <v>1</v>
      </c>
    </row>
    <row r="15680" spans="1:77">
      <c r="A15680" s="33">
        <v>15675</v>
      </c>
      <c r="BP15680">
        <v>0.777830228204076</v>
      </c>
      <c r="BQ15680">
        <v>18465.0403870401</v>
      </c>
      <c r="BR15680">
        <v>1.3208066106461</v>
      </c>
      <c r="BS15680">
        <v>96817.1080801119</v>
      </c>
      <c r="BW15680" s="9">
        <v>15675</v>
      </c>
      <c r="BX15680">
        <f t="shared" si="802"/>
        <v>1</v>
      </c>
      <c r="BY15680">
        <f t="shared" si="803"/>
        <v>1</v>
      </c>
    </row>
    <row r="15681" spans="1:77">
      <c r="A15681" s="33">
        <v>15676</v>
      </c>
      <c r="BP15681">
        <v>0.848723741963307</v>
      </c>
      <c r="BQ15681">
        <v>11275.5367597245</v>
      </c>
      <c r="BR15681">
        <v>1.43882218188643</v>
      </c>
      <c r="BS15681">
        <v>105405.676114214</v>
      </c>
      <c r="BW15681" s="9">
        <v>15676</v>
      </c>
      <c r="BX15681">
        <f t="shared" si="802"/>
        <v>1</v>
      </c>
      <c r="BY15681">
        <f t="shared" si="803"/>
        <v>1</v>
      </c>
    </row>
    <row r="15682" spans="1:77">
      <c r="A15682" s="33">
        <v>15677</v>
      </c>
      <c r="BP15682">
        <v>0.735866064058678</v>
      </c>
      <c r="BQ15682">
        <v>14120.8683957294</v>
      </c>
      <c r="BR15682">
        <v>1.22365170337657</v>
      </c>
      <c r="BS15682">
        <v>85789.6946061325</v>
      </c>
      <c r="BW15682" s="9">
        <v>15677</v>
      </c>
      <c r="BX15682">
        <f t="shared" si="802"/>
        <v>1</v>
      </c>
      <c r="BY15682">
        <f t="shared" si="803"/>
        <v>1</v>
      </c>
    </row>
    <row r="15683" spans="1:77">
      <c r="A15683" s="33">
        <v>15678</v>
      </c>
      <c r="BP15683">
        <v>0.830954823198654</v>
      </c>
      <c r="BQ15683">
        <v>11914.5199985622</v>
      </c>
      <c r="BR15683">
        <v>1.4423982710469</v>
      </c>
      <c r="BS15683">
        <v>82376.0381071921</v>
      </c>
      <c r="BW15683" s="9">
        <v>15678</v>
      </c>
      <c r="BX15683">
        <f t="shared" si="802"/>
        <v>1</v>
      </c>
      <c r="BY15683">
        <f t="shared" si="803"/>
        <v>1</v>
      </c>
    </row>
    <row r="15684" spans="1:77">
      <c r="A15684" s="33">
        <v>15679</v>
      </c>
      <c r="BP15684">
        <v>0.819757428870568</v>
      </c>
      <c r="BQ15684">
        <v>11971.391252541</v>
      </c>
      <c r="BR15684">
        <v>1.43356424570083</v>
      </c>
      <c r="BS15684">
        <v>85702.4608789483</v>
      </c>
      <c r="BW15684" s="9">
        <v>15679</v>
      </c>
      <c r="BX15684">
        <f t="shared" si="802"/>
        <v>1</v>
      </c>
      <c r="BY15684">
        <f t="shared" si="803"/>
        <v>1</v>
      </c>
    </row>
    <row r="15685" spans="1:77">
      <c r="A15685" s="33">
        <v>15680</v>
      </c>
      <c r="BP15685">
        <v>0.829128146502406</v>
      </c>
      <c r="BQ15685">
        <v>18541.0131117015</v>
      </c>
      <c r="BR15685">
        <v>1.4322427630275</v>
      </c>
      <c r="BS15685">
        <v>90072.3572648679</v>
      </c>
      <c r="BW15685" s="9">
        <v>15680</v>
      </c>
      <c r="BX15685">
        <f t="shared" si="802"/>
        <v>1</v>
      </c>
      <c r="BY15685">
        <f t="shared" si="803"/>
        <v>1</v>
      </c>
    </row>
    <row r="15686" spans="1:77">
      <c r="A15686" s="33">
        <v>15681</v>
      </c>
      <c r="BP15686">
        <v>0.809370005109081</v>
      </c>
      <c r="BQ15686">
        <v>22845.6698380871</v>
      </c>
      <c r="BR15686">
        <v>1.40544095315224</v>
      </c>
      <c r="BS15686">
        <v>116084.941851814</v>
      </c>
      <c r="BW15686" s="9">
        <v>15681</v>
      </c>
      <c r="BX15686">
        <f t="shared" si="802"/>
        <v>1</v>
      </c>
      <c r="BY15686">
        <f t="shared" si="803"/>
        <v>1</v>
      </c>
    </row>
    <row r="15687" spans="1:77">
      <c r="A15687" s="33">
        <v>15682</v>
      </c>
      <c r="BP15687">
        <v>0.822171909712713</v>
      </c>
      <c r="BQ15687">
        <v>17043.4777493351</v>
      </c>
      <c r="BR15687">
        <v>1.40826833082018</v>
      </c>
      <c r="BS15687">
        <v>110687.393091139</v>
      </c>
      <c r="BW15687" s="9">
        <v>15682</v>
      </c>
      <c r="BX15687">
        <f t="shared" ref="BX15687:BX15750" si="804">IF(BU15687=MAX($BU15687:$BV15687),1,0)</f>
        <v>1</v>
      </c>
      <c r="BY15687">
        <f t="shared" ref="BY15687:BY15750" si="805">IF(BV15687=MAX($BU15687:$BV15687),1,0)</f>
        <v>1</v>
      </c>
    </row>
    <row r="15688" spans="1:77">
      <c r="A15688" s="33">
        <v>15683</v>
      </c>
      <c r="BP15688">
        <v>0.832867120248225</v>
      </c>
      <c r="BQ15688">
        <v>13615.3512589631</v>
      </c>
      <c r="BR15688">
        <v>1.43382941891264</v>
      </c>
      <c r="BS15688">
        <v>105217.844319786</v>
      </c>
      <c r="BW15688" s="9">
        <v>15683</v>
      </c>
      <c r="BX15688">
        <f t="shared" si="804"/>
        <v>1</v>
      </c>
      <c r="BY15688">
        <f t="shared" si="805"/>
        <v>1</v>
      </c>
    </row>
    <row r="15689" spans="1:77">
      <c r="A15689" s="33">
        <v>15684</v>
      </c>
      <c r="BP15689">
        <v>0.779288364904158</v>
      </c>
      <c r="BQ15689">
        <v>15160.7092531454</v>
      </c>
      <c r="BR15689">
        <v>1.33636216665737</v>
      </c>
      <c r="BS15689">
        <v>87956.5720466132</v>
      </c>
      <c r="BW15689" s="9">
        <v>15684</v>
      </c>
      <c r="BX15689">
        <f t="shared" si="804"/>
        <v>1</v>
      </c>
      <c r="BY15689">
        <f t="shared" si="805"/>
        <v>1</v>
      </c>
    </row>
    <row r="15690" spans="1:77">
      <c r="A15690" s="33">
        <v>15685</v>
      </c>
      <c r="BP15690">
        <v>0.812328062032719</v>
      </c>
      <c r="BQ15690">
        <v>16638.8225985703</v>
      </c>
      <c r="BR15690">
        <v>1.36790957759128</v>
      </c>
      <c r="BS15690">
        <v>89688.9104588213</v>
      </c>
      <c r="BW15690" s="9">
        <v>15685</v>
      </c>
      <c r="BX15690">
        <f t="shared" si="804"/>
        <v>1</v>
      </c>
      <c r="BY15690">
        <f t="shared" si="805"/>
        <v>1</v>
      </c>
    </row>
    <row r="15691" spans="1:77">
      <c r="A15691" s="33">
        <v>15686</v>
      </c>
      <c r="BP15691">
        <v>0.794480857419961</v>
      </c>
      <c r="BQ15691">
        <v>17076.586040434</v>
      </c>
      <c r="BR15691">
        <v>1.34733472683626</v>
      </c>
      <c r="BS15691">
        <v>115925.767777175</v>
      </c>
      <c r="BW15691" s="9">
        <v>15686</v>
      </c>
      <c r="BX15691">
        <f t="shared" si="804"/>
        <v>1</v>
      </c>
      <c r="BY15691">
        <f t="shared" si="805"/>
        <v>1</v>
      </c>
    </row>
    <row r="15692" spans="1:77">
      <c r="A15692" s="33">
        <v>15687</v>
      </c>
      <c r="BP15692">
        <v>0.789060629216379</v>
      </c>
      <c r="BQ15692">
        <v>15785.8037163466</v>
      </c>
      <c r="BR15692">
        <v>1.38492197499041</v>
      </c>
      <c r="BS15692">
        <v>113307.583330132</v>
      </c>
      <c r="BW15692" s="9">
        <v>15687</v>
      </c>
      <c r="BX15692">
        <f t="shared" si="804"/>
        <v>1</v>
      </c>
      <c r="BY15692">
        <f t="shared" si="805"/>
        <v>1</v>
      </c>
    </row>
    <row r="15693" spans="1:77">
      <c r="A15693" s="33">
        <v>15688</v>
      </c>
      <c r="BP15693">
        <v>0.861677164093072</v>
      </c>
      <c r="BQ15693">
        <v>12283.4542092689</v>
      </c>
      <c r="BR15693">
        <v>1.49114348193286</v>
      </c>
      <c r="BS15693">
        <v>83393.3325627462</v>
      </c>
      <c r="BW15693" s="9">
        <v>15688</v>
      </c>
      <c r="BX15693">
        <f t="shared" si="804"/>
        <v>1</v>
      </c>
      <c r="BY15693">
        <f t="shared" si="805"/>
        <v>1</v>
      </c>
    </row>
    <row r="15694" spans="1:77">
      <c r="A15694" s="33">
        <v>15689</v>
      </c>
      <c r="BP15694">
        <v>0.834710025321073</v>
      </c>
      <c r="BQ15694">
        <v>16421.3184576288</v>
      </c>
      <c r="BR15694">
        <v>1.42591696250524</v>
      </c>
      <c r="BS15694">
        <v>89059.9135576241</v>
      </c>
      <c r="BW15694" s="9">
        <v>15689</v>
      </c>
      <c r="BX15694">
        <f t="shared" si="804"/>
        <v>1</v>
      </c>
      <c r="BY15694">
        <f t="shared" si="805"/>
        <v>1</v>
      </c>
    </row>
    <row r="15695" spans="1:77">
      <c r="A15695" s="33">
        <v>15690</v>
      </c>
      <c r="BP15695">
        <v>0.868518424017331</v>
      </c>
      <c r="BQ15695">
        <v>10892.7588602287</v>
      </c>
      <c r="BR15695">
        <v>1.52092656756182</v>
      </c>
      <c r="BS15695">
        <v>82731.0996704176</v>
      </c>
      <c r="BW15695" s="9">
        <v>15690</v>
      </c>
      <c r="BX15695">
        <f t="shared" si="804"/>
        <v>1</v>
      </c>
      <c r="BY15695">
        <f t="shared" si="805"/>
        <v>1</v>
      </c>
    </row>
    <row r="15696" spans="1:77">
      <c r="A15696" s="33">
        <v>15691</v>
      </c>
      <c r="BP15696">
        <v>0.806979429846192</v>
      </c>
      <c r="BQ15696">
        <v>14833.5586607287</v>
      </c>
      <c r="BR15696">
        <v>1.40217145561397</v>
      </c>
      <c r="BS15696">
        <v>91000.0063329363</v>
      </c>
      <c r="BW15696" s="9">
        <v>15691</v>
      </c>
      <c r="BX15696">
        <f t="shared" si="804"/>
        <v>1</v>
      </c>
      <c r="BY15696">
        <f t="shared" si="805"/>
        <v>1</v>
      </c>
    </row>
    <row r="15697" spans="1:77">
      <c r="A15697" s="33">
        <v>15692</v>
      </c>
      <c r="BP15697">
        <v>0.779125508668061</v>
      </c>
      <c r="BQ15697">
        <v>20341.1898068024</v>
      </c>
      <c r="BR15697">
        <v>1.32750978768569</v>
      </c>
      <c r="BS15697">
        <v>94679.4225833298</v>
      </c>
      <c r="BW15697" s="9">
        <v>15692</v>
      </c>
      <c r="BX15697">
        <f t="shared" si="804"/>
        <v>1</v>
      </c>
      <c r="BY15697">
        <f t="shared" si="805"/>
        <v>1</v>
      </c>
    </row>
    <row r="15698" spans="1:77">
      <c r="A15698" s="33">
        <v>15693</v>
      </c>
      <c r="BP15698">
        <v>0.841930035563119</v>
      </c>
      <c r="BQ15698">
        <v>11311.2482079723</v>
      </c>
      <c r="BR15698">
        <v>1.44685557429308</v>
      </c>
      <c r="BS15698">
        <v>106556.077642309</v>
      </c>
      <c r="BW15698" s="9">
        <v>15693</v>
      </c>
      <c r="BX15698">
        <f t="shared" si="804"/>
        <v>1</v>
      </c>
      <c r="BY15698">
        <f t="shared" si="805"/>
        <v>1</v>
      </c>
    </row>
    <row r="15699" spans="1:77">
      <c r="A15699" s="33">
        <v>15694</v>
      </c>
      <c r="BP15699">
        <v>0.766546871484751</v>
      </c>
      <c r="BQ15699">
        <v>12373.5771020069</v>
      </c>
      <c r="BR15699">
        <v>1.30748611724507</v>
      </c>
      <c r="BS15699">
        <v>108359.107127687</v>
      </c>
      <c r="BW15699" s="9">
        <v>15694</v>
      </c>
      <c r="BX15699">
        <f t="shared" si="804"/>
        <v>1</v>
      </c>
      <c r="BY15699">
        <f t="shared" si="805"/>
        <v>1</v>
      </c>
    </row>
    <row r="15700" spans="1:77">
      <c r="A15700" s="33">
        <v>15695</v>
      </c>
      <c r="BP15700">
        <v>0.776106483974965</v>
      </c>
      <c r="BQ15700">
        <v>17915.8847829695</v>
      </c>
      <c r="BR15700">
        <v>1.31712508229157</v>
      </c>
      <c r="BS15700">
        <v>92160.4842745615</v>
      </c>
      <c r="BW15700" s="9">
        <v>15695</v>
      </c>
      <c r="BX15700">
        <f t="shared" si="804"/>
        <v>1</v>
      </c>
      <c r="BY15700">
        <f t="shared" si="805"/>
        <v>1</v>
      </c>
    </row>
    <row r="15701" spans="1:77">
      <c r="A15701" s="33">
        <v>15696</v>
      </c>
      <c r="BP15701">
        <v>0.763247624041103</v>
      </c>
      <c r="BQ15701">
        <v>12704.4806411694</v>
      </c>
      <c r="BR15701">
        <v>1.29848157622601</v>
      </c>
      <c r="BS15701">
        <v>88313.6868882331</v>
      </c>
      <c r="BW15701" s="9">
        <v>15696</v>
      </c>
      <c r="BX15701">
        <f t="shared" si="804"/>
        <v>1</v>
      </c>
      <c r="BY15701">
        <f t="shared" si="805"/>
        <v>1</v>
      </c>
    </row>
    <row r="15702" spans="1:77">
      <c r="A15702" s="33">
        <v>15697</v>
      </c>
      <c r="BP15702">
        <v>0.789412601335233</v>
      </c>
      <c r="BQ15702">
        <v>19271.6138079558</v>
      </c>
      <c r="BR15702">
        <v>1.35352337974982</v>
      </c>
      <c r="BS15702">
        <v>118385.195204989</v>
      </c>
      <c r="BW15702" s="9">
        <v>15697</v>
      </c>
      <c r="BX15702">
        <f t="shared" si="804"/>
        <v>1</v>
      </c>
      <c r="BY15702">
        <f t="shared" si="805"/>
        <v>1</v>
      </c>
    </row>
    <row r="15703" spans="1:77">
      <c r="A15703" s="33">
        <v>15698</v>
      </c>
      <c r="BP15703">
        <v>0.842836788630072</v>
      </c>
      <c r="BQ15703">
        <v>17785.2350175109</v>
      </c>
      <c r="BR15703">
        <v>1.44523838905356</v>
      </c>
      <c r="BS15703">
        <v>91461.5235905257</v>
      </c>
      <c r="BW15703" s="9">
        <v>15698</v>
      </c>
      <c r="BX15703">
        <f t="shared" si="804"/>
        <v>1</v>
      </c>
      <c r="BY15703">
        <f t="shared" si="805"/>
        <v>1</v>
      </c>
    </row>
    <row r="15704" spans="1:77">
      <c r="A15704" s="33">
        <v>15699</v>
      </c>
      <c r="BP15704">
        <v>0.804699807443506</v>
      </c>
      <c r="BQ15704">
        <v>13732.2198951394</v>
      </c>
      <c r="BR15704">
        <v>1.39118559903197</v>
      </c>
      <c r="BS15704">
        <v>86309.3743934114</v>
      </c>
      <c r="BW15704" s="9">
        <v>15699</v>
      </c>
      <c r="BX15704">
        <f t="shared" si="804"/>
        <v>1</v>
      </c>
      <c r="BY15704">
        <f t="shared" si="805"/>
        <v>1</v>
      </c>
    </row>
    <row r="15705" spans="1:77">
      <c r="A15705" s="33">
        <v>15700</v>
      </c>
      <c r="BP15705">
        <v>0.782934207380149</v>
      </c>
      <c r="BQ15705">
        <v>14615.1249920676</v>
      </c>
      <c r="BR15705">
        <v>1.33921206026662</v>
      </c>
      <c r="BS15705">
        <v>112061.496668562</v>
      </c>
      <c r="BW15705" s="9">
        <v>15700</v>
      </c>
      <c r="BX15705">
        <f t="shared" si="804"/>
        <v>1</v>
      </c>
      <c r="BY15705">
        <f t="shared" si="805"/>
        <v>1</v>
      </c>
    </row>
    <row r="15706" spans="1:77">
      <c r="A15706" s="33">
        <v>15701</v>
      </c>
      <c r="BP15706">
        <v>0.841123666152516</v>
      </c>
      <c r="BQ15706">
        <v>15825.4685465248</v>
      </c>
      <c r="BR15706">
        <v>1.4556213602539</v>
      </c>
      <c r="BS15706">
        <v>88715.651685152</v>
      </c>
      <c r="BW15706" s="9">
        <v>15701</v>
      </c>
      <c r="BX15706">
        <f t="shared" si="804"/>
        <v>1</v>
      </c>
      <c r="BY15706">
        <f t="shared" si="805"/>
        <v>1</v>
      </c>
    </row>
    <row r="15707" spans="1:77">
      <c r="A15707" s="33">
        <v>15702</v>
      </c>
      <c r="BP15707">
        <v>0.768859439595549</v>
      </c>
      <c r="BQ15707">
        <v>15986.6235836805</v>
      </c>
      <c r="BR15707">
        <v>1.31127449660633</v>
      </c>
      <c r="BS15707">
        <v>91792.6644673121</v>
      </c>
      <c r="BW15707" s="9">
        <v>15702</v>
      </c>
      <c r="BX15707">
        <f t="shared" si="804"/>
        <v>1</v>
      </c>
      <c r="BY15707">
        <f t="shared" si="805"/>
        <v>1</v>
      </c>
    </row>
    <row r="15708" spans="1:77">
      <c r="A15708" s="33">
        <v>15703</v>
      </c>
      <c r="BP15708">
        <v>0.744332246190302</v>
      </c>
      <c r="BQ15708">
        <v>12811.4931203462</v>
      </c>
      <c r="BR15708">
        <v>1.23050844861363</v>
      </c>
      <c r="BS15708">
        <v>82939.4962238525</v>
      </c>
      <c r="BW15708" s="9">
        <v>15703</v>
      </c>
      <c r="BX15708">
        <f t="shared" si="804"/>
        <v>1</v>
      </c>
      <c r="BY15708">
        <f t="shared" si="805"/>
        <v>1</v>
      </c>
    </row>
    <row r="15709" spans="1:77">
      <c r="A15709" s="33">
        <v>15704</v>
      </c>
      <c r="BP15709">
        <v>0.838679043962234</v>
      </c>
      <c r="BQ15709">
        <v>13726.412910184</v>
      </c>
      <c r="BR15709">
        <v>1.45844328434115</v>
      </c>
      <c r="BS15709">
        <v>85242.8456969763</v>
      </c>
      <c r="BW15709" s="9">
        <v>15704</v>
      </c>
      <c r="BX15709">
        <f t="shared" si="804"/>
        <v>1</v>
      </c>
      <c r="BY15709">
        <f t="shared" si="805"/>
        <v>1</v>
      </c>
    </row>
    <row r="15710" spans="1:77">
      <c r="A15710" s="33">
        <v>15705</v>
      </c>
      <c r="BP15710">
        <v>0.803379942411189</v>
      </c>
      <c r="BQ15710">
        <v>13143.9627657705</v>
      </c>
      <c r="BR15710">
        <v>1.38239653086849</v>
      </c>
      <c r="BS15710">
        <v>88839.5451274993</v>
      </c>
      <c r="BW15710" s="9">
        <v>15705</v>
      </c>
      <c r="BX15710">
        <f t="shared" si="804"/>
        <v>1</v>
      </c>
      <c r="BY15710">
        <f t="shared" si="805"/>
        <v>1</v>
      </c>
    </row>
    <row r="15711" spans="1:77">
      <c r="A15711" s="33">
        <v>15706</v>
      </c>
      <c r="BP15711">
        <v>0.768060157598022</v>
      </c>
      <c r="BQ15711">
        <v>15551.0780585711</v>
      </c>
      <c r="BR15711">
        <v>1.31825699007508</v>
      </c>
      <c r="BS15711">
        <v>108760.359375946</v>
      </c>
      <c r="BW15711" s="9">
        <v>15706</v>
      </c>
      <c r="BX15711">
        <f t="shared" si="804"/>
        <v>1</v>
      </c>
      <c r="BY15711">
        <f t="shared" si="805"/>
        <v>1</v>
      </c>
    </row>
    <row r="15712" spans="1:77">
      <c r="A15712" s="33">
        <v>15707</v>
      </c>
      <c r="BP15712">
        <v>0.840715029016553</v>
      </c>
      <c r="BQ15712">
        <v>17553.8743342318</v>
      </c>
      <c r="BR15712">
        <v>1.45579925663706</v>
      </c>
      <c r="BS15712">
        <v>90148.9166425531</v>
      </c>
      <c r="BW15712" s="9">
        <v>15707</v>
      </c>
      <c r="BX15712">
        <f t="shared" si="804"/>
        <v>1</v>
      </c>
      <c r="BY15712">
        <f t="shared" si="805"/>
        <v>1</v>
      </c>
    </row>
    <row r="15713" spans="1:77">
      <c r="A15713" s="33">
        <v>15708</v>
      </c>
      <c r="BP15713">
        <v>0.845225676805522</v>
      </c>
      <c r="BQ15713">
        <v>21492.3619344753</v>
      </c>
      <c r="BR15713">
        <v>1.4859492045559</v>
      </c>
      <c r="BS15713">
        <v>94829.9673874895</v>
      </c>
      <c r="BW15713" s="9">
        <v>15708</v>
      </c>
      <c r="BX15713">
        <f t="shared" si="804"/>
        <v>1</v>
      </c>
      <c r="BY15713">
        <f t="shared" si="805"/>
        <v>1</v>
      </c>
    </row>
    <row r="15714" spans="1:77">
      <c r="A15714" s="33">
        <v>15709</v>
      </c>
      <c r="BP15714">
        <v>0.748070775502635</v>
      </c>
      <c r="BQ15714">
        <v>10794.6914481744</v>
      </c>
      <c r="BR15714">
        <v>1.2684157018393</v>
      </c>
      <c r="BS15714">
        <v>82093.8737926192</v>
      </c>
      <c r="BW15714" s="9">
        <v>15709</v>
      </c>
      <c r="BX15714">
        <f t="shared" si="804"/>
        <v>1</v>
      </c>
      <c r="BY15714">
        <f t="shared" si="805"/>
        <v>1</v>
      </c>
    </row>
    <row r="15715" spans="1:77">
      <c r="A15715" s="33">
        <v>15710</v>
      </c>
      <c r="BP15715">
        <v>0.769214568645708</v>
      </c>
      <c r="BQ15715">
        <v>18945.9897938348</v>
      </c>
      <c r="BR15715">
        <v>1.31469562887795</v>
      </c>
      <c r="BS15715">
        <v>97972.6937088009</v>
      </c>
      <c r="BW15715" s="9">
        <v>15710</v>
      </c>
      <c r="BX15715">
        <f t="shared" si="804"/>
        <v>1</v>
      </c>
      <c r="BY15715">
        <f t="shared" si="805"/>
        <v>1</v>
      </c>
    </row>
    <row r="15716" spans="1:77">
      <c r="A15716" s="33">
        <v>15711</v>
      </c>
      <c r="BP15716">
        <v>0.836712137982414</v>
      </c>
      <c r="BQ15716">
        <v>15036.1008665161</v>
      </c>
      <c r="BR15716">
        <v>1.43599433019479</v>
      </c>
      <c r="BS15716">
        <v>90527.6429543899</v>
      </c>
      <c r="BW15716" s="9">
        <v>15711</v>
      </c>
      <c r="BX15716">
        <f t="shared" si="804"/>
        <v>1</v>
      </c>
      <c r="BY15716">
        <f t="shared" si="805"/>
        <v>1</v>
      </c>
    </row>
    <row r="15717" spans="1:77">
      <c r="A15717" s="33">
        <v>15712</v>
      </c>
      <c r="BP15717">
        <v>0.757555401413898</v>
      </c>
      <c r="BQ15717">
        <v>13925.8287313484</v>
      </c>
      <c r="BR15717">
        <v>1.26590684169103</v>
      </c>
      <c r="BS15717">
        <v>85072.408292179</v>
      </c>
      <c r="BW15717" s="9">
        <v>15712</v>
      </c>
      <c r="BX15717">
        <f t="shared" si="804"/>
        <v>1</v>
      </c>
      <c r="BY15717">
        <f t="shared" si="805"/>
        <v>1</v>
      </c>
    </row>
    <row r="15718" spans="1:77">
      <c r="A15718" s="33">
        <v>15713</v>
      </c>
      <c r="BP15718">
        <v>0.74333819871574</v>
      </c>
      <c r="BQ15718">
        <v>15836.2899337553</v>
      </c>
      <c r="BR15718">
        <v>1.26717023289372</v>
      </c>
      <c r="BS15718">
        <v>115274.807291147</v>
      </c>
      <c r="BW15718" s="9">
        <v>15713</v>
      </c>
      <c r="BX15718">
        <f t="shared" si="804"/>
        <v>1</v>
      </c>
      <c r="BY15718">
        <f t="shared" si="805"/>
        <v>1</v>
      </c>
    </row>
    <row r="15719" spans="1:77">
      <c r="A15719" s="33">
        <v>15714</v>
      </c>
      <c r="BP15719">
        <v>0.841168802853799</v>
      </c>
      <c r="BQ15719">
        <v>11020.8711874968</v>
      </c>
      <c r="BR15719">
        <v>1.44471688503673</v>
      </c>
      <c r="BS15719">
        <v>82893.118237278</v>
      </c>
      <c r="BW15719" s="9">
        <v>15714</v>
      </c>
      <c r="BX15719">
        <f t="shared" si="804"/>
        <v>1</v>
      </c>
      <c r="BY15719">
        <f t="shared" si="805"/>
        <v>1</v>
      </c>
    </row>
    <row r="15720" spans="1:77">
      <c r="A15720" s="33">
        <v>15715</v>
      </c>
      <c r="BP15720">
        <v>0.814032074614197</v>
      </c>
      <c r="BQ15720">
        <v>12956.5290427801</v>
      </c>
      <c r="BR15720">
        <v>1.39413894684009</v>
      </c>
      <c r="BS15720">
        <v>107429.285795085</v>
      </c>
      <c r="BW15720" s="9">
        <v>15715</v>
      </c>
      <c r="BX15720">
        <f t="shared" si="804"/>
        <v>1</v>
      </c>
      <c r="BY15720">
        <f t="shared" si="805"/>
        <v>1</v>
      </c>
    </row>
    <row r="15721" spans="1:77">
      <c r="A15721" s="33">
        <v>15716</v>
      </c>
      <c r="BP15721">
        <v>0.874553635779641</v>
      </c>
      <c r="BQ15721">
        <v>18255.4473992431</v>
      </c>
      <c r="BR15721">
        <v>1.49526624269569</v>
      </c>
      <c r="BS15721">
        <v>118646.55728546</v>
      </c>
      <c r="BW15721" s="9">
        <v>15716</v>
      </c>
      <c r="BX15721">
        <f t="shared" si="804"/>
        <v>1</v>
      </c>
      <c r="BY15721">
        <f t="shared" si="805"/>
        <v>1</v>
      </c>
    </row>
    <row r="15722" spans="1:77">
      <c r="A15722" s="33">
        <v>15717</v>
      </c>
      <c r="BP15722">
        <v>0.830657700140329</v>
      </c>
      <c r="BQ15722">
        <v>16173.0234244105</v>
      </c>
      <c r="BR15722">
        <v>1.41131136357142</v>
      </c>
      <c r="BS15722">
        <v>111370.62762684</v>
      </c>
      <c r="BW15722" s="9">
        <v>15717</v>
      </c>
      <c r="BX15722">
        <f t="shared" si="804"/>
        <v>1</v>
      </c>
      <c r="BY15722">
        <f t="shared" si="805"/>
        <v>1</v>
      </c>
    </row>
    <row r="15723" spans="1:77">
      <c r="A15723" s="33">
        <v>15718</v>
      </c>
      <c r="BP15723">
        <v>0.795145416764163</v>
      </c>
      <c r="BQ15723">
        <v>13708.9092489912</v>
      </c>
      <c r="BR15723">
        <v>1.34380923511204</v>
      </c>
      <c r="BS15723">
        <v>84952.3116735953</v>
      </c>
      <c r="BW15723" s="9">
        <v>15718</v>
      </c>
      <c r="BX15723">
        <f t="shared" si="804"/>
        <v>1</v>
      </c>
      <c r="BY15723">
        <f t="shared" si="805"/>
        <v>1</v>
      </c>
    </row>
    <row r="15724" spans="1:77">
      <c r="A15724" s="33">
        <v>15719</v>
      </c>
      <c r="BP15724">
        <v>0.819550846562506</v>
      </c>
      <c r="BQ15724">
        <v>12880.0458892427</v>
      </c>
      <c r="BR15724">
        <v>1.41484070206575</v>
      </c>
      <c r="BS15724">
        <v>85527.8015551956</v>
      </c>
      <c r="BW15724" s="9">
        <v>15719</v>
      </c>
      <c r="BX15724">
        <f t="shared" si="804"/>
        <v>1</v>
      </c>
      <c r="BY15724">
        <f t="shared" si="805"/>
        <v>1</v>
      </c>
    </row>
    <row r="15725" spans="1:77">
      <c r="A15725" s="33">
        <v>15720</v>
      </c>
      <c r="BP15725">
        <v>0.804961977108735</v>
      </c>
      <c r="BQ15725">
        <v>12033.6905700813</v>
      </c>
      <c r="BR15725">
        <v>1.37901065667279</v>
      </c>
      <c r="BS15725">
        <v>103598.974589603</v>
      </c>
      <c r="BW15725" s="9">
        <v>15720</v>
      </c>
      <c r="BX15725">
        <f t="shared" si="804"/>
        <v>1</v>
      </c>
      <c r="BY15725">
        <f t="shared" si="805"/>
        <v>1</v>
      </c>
    </row>
    <row r="15726" spans="1:77">
      <c r="A15726" s="33">
        <v>15721</v>
      </c>
      <c r="BP15726">
        <v>0.810140594318144</v>
      </c>
      <c r="BQ15726">
        <v>11118.0465765688</v>
      </c>
      <c r="BR15726">
        <v>1.4000328307801</v>
      </c>
      <c r="BS15726">
        <v>84405.2655758283</v>
      </c>
      <c r="BW15726" s="9">
        <v>15721</v>
      </c>
      <c r="BX15726">
        <f t="shared" si="804"/>
        <v>1</v>
      </c>
      <c r="BY15726">
        <f t="shared" si="805"/>
        <v>1</v>
      </c>
    </row>
    <row r="15727" spans="1:77">
      <c r="A15727" s="33">
        <v>15722</v>
      </c>
      <c r="BP15727">
        <v>0.772409104096037</v>
      </c>
      <c r="BQ15727">
        <v>16508.2697567989</v>
      </c>
      <c r="BR15727">
        <v>1.30110370785153</v>
      </c>
      <c r="BS15727">
        <v>89793.1944212309</v>
      </c>
      <c r="BW15727" s="9">
        <v>15722</v>
      </c>
      <c r="BX15727">
        <f t="shared" si="804"/>
        <v>1</v>
      </c>
      <c r="BY15727">
        <f t="shared" si="805"/>
        <v>1</v>
      </c>
    </row>
    <row r="15728" spans="1:77">
      <c r="A15728" s="33">
        <v>15723</v>
      </c>
      <c r="BP15728">
        <v>0.811681084888156</v>
      </c>
      <c r="BQ15728">
        <v>13293.8758103733</v>
      </c>
      <c r="BR15728">
        <v>1.42559211856606</v>
      </c>
      <c r="BS15728">
        <v>86214.0504318596</v>
      </c>
      <c r="BW15728" s="9">
        <v>15723</v>
      </c>
      <c r="BX15728">
        <f t="shared" si="804"/>
        <v>1</v>
      </c>
      <c r="BY15728">
        <f t="shared" si="805"/>
        <v>1</v>
      </c>
    </row>
    <row r="15729" spans="1:77">
      <c r="A15729" s="33">
        <v>15724</v>
      </c>
      <c r="BP15729">
        <v>0.809480627432376</v>
      </c>
      <c r="BQ15729">
        <v>9985.71489125209</v>
      </c>
      <c r="BR15729">
        <v>1.40174581363955</v>
      </c>
      <c r="BS15729">
        <v>106283.761997076</v>
      </c>
      <c r="BW15729" s="9">
        <v>15724</v>
      </c>
      <c r="BX15729">
        <f t="shared" si="804"/>
        <v>1</v>
      </c>
      <c r="BY15729">
        <f t="shared" si="805"/>
        <v>1</v>
      </c>
    </row>
    <row r="15730" spans="1:77">
      <c r="A15730" s="33">
        <v>15725</v>
      </c>
      <c r="BP15730">
        <v>0.826526681914665</v>
      </c>
      <c r="BQ15730">
        <v>11081.2076701566</v>
      </c>
      <c r="BR15730">
        <v>1.42788970605381</v>
      </c>
      <c r="BS15730">
        <v>105283.416499071</v>
      </c>
      <c r="BW15730" s="9">
        <v>15725</v>
      </c>
      <c r="BX15730">
        <f t="shared" si="804"/>
        <v>1</v>
      </c>
      <c r="BY15730">
        <f t="shared" si="805"/>
        <v>1</v>
      </c>
    </row>
    <row r="15731" spans="1:77">
      <c r="A15731" s="33">
        <v>15726</v>
      </c>
      <c r="BP15731">
        <v>0.782766075257952</v>
      </c>
      <c r="BQ15731">
        <v>11437.6818024341</v>
      </c>
      <c r="BR15731">
        <v>1.33514358959157</v>
      </c>
      <c r="BS15731">
        <v>105390.670888464</v>
      </c>
      <c r="BW15731" s="9">
        <v>15726</v>
      </c>
      <c r="BX15731">
        <f t="shared" si="804"/>
        <v>1</v>
      </c>
      <c r="BY15731">
        <f t="shared" si="805"/>
        <v>1</v>
      </c>
    </row>
    <row r="15732" spans="1:77">
      <c r="A15732" s="33">
        <v>15727</v>
      </c>
      <c r="BP15732">
        <v>0.827442344911046</v>
      </c>
      <c r="BQ15732">
        <v>13145.0201143933</v>
      </c>
      <c r="BR15732">
        <v>1.38867578176453</v>
      </c>
      <c r="BS15732">
        <v>84950.4865794627</v>
      </c>
      <c r="BW15732" s="9">
        <v>15727</v>
      </c>
      <c r="BX15732">
        <f t="shared" si="804"/>
        <v>1</v>
      </c>
      <c r="BY15732">
        <f t="shared" si="805"/>
        <v>1</v>
      </c>
    </row>
    <row r="15733" spans="1:77">
      <c r="A15733" s="33">
        <v>15728</v>
      </c>
      <c r="BP15733">
        <v>0.80931073928386</v>
      </c>
      <c r="BQ15733">
        <v>13722.1749843831</v>
      </c>
      <c r="BR15733">
        <v>1.40001710426711</v>
      </c>
      <c r="BS15733">
        <v>90083.3516880615</v>
      </c>
      <c r="BW15733" s="9">
        <v>15728</v>
      </c>
      <c r="BX15733">
        <f t="shared" si="804"/>
        <v>1</v>
      </c>
      <c r="BY15733">
        <f t="shared" si="805"/>
        <v>1</v>
      </c>
    </row>
    <row r="15734" spans="1:77">
      <c r="A15734" s="33">
        <v>15729</v>
      </c>
      <c r="BP15734">
        <v>0.849196464772178</v>
      </c>
      <c r="BQ15734">
        <v>14273.8063320864</v>
      </c>
      <c r="BR15734">
        <v>1.48385902387072</v>
      </c>
      <c r="BS15734">
        <v>86033.6450131784</v>
      </c>
      <c r="BW15734" s="9">
        <v>15729</v>
      </c>
      <c r="BX15734">
        <f t="shared" si="804"/>
        <v>1</v>
      </c>
      <c r="BY15734">
        <f t="shared" si="805"/>
        <v>1</v>
      </c>
    </row>
    <row r="15735" spans="1:77">
      <c r="A15735" s="33">
        <v>15730</v>
      </c>
      <c r="BP15735">
        <v>0.809560234433359</v>
      </c>
      <c r="BQ15735">
        <v>18115.2696625514</v>
      </c>
      <c r="BR15735">
        <v>1.36051524094997</v>
      </c>
      <c r="BS15735">
        <v>117789.590862354</v>
      </c>
      <c r="BW15735" s="9">
        <v>15730</v>
      </c>
      <c r="BX15735">
        <f t="shared" si="804"/>
        <v>1</v>
      </c>
      <c r="BY15735">
        <f t="shared" si="805"/>
        <v>1</v>
      </c>
    </row>
    <row r="15736" spans="1:77">
      <c r="A15736" s="33">
        <v>15731</v>
      </c>
      <c r="BP15736">
        <v>0.800128762510748</v>
      </c>
      <c r="BQ15736">
        <v>12667.730528688</v>
      </c>
      <c r="BR15736">
        <v>1.35475421046494</v>
      </c>
      <c r="BS15736">
        <v>85337.4688258142</v>
      </c>
      <c r="BW15736" s="9">
        <v>15731</v>
      </c>
      <c r="BX15736">
        <f t="shared" si="804"/>
        <v>1</v>
      </c>
      <c r="BY15736">
        <f t="shared" si="805"/>
        <v>1</v>
      </c>
    </row>
    <row r="15737" spans="1:77">
      <c r="A15737" s="33">
        <v>15732</v>
      </c>
      <c r="BP15737">
        <v>0.814098034835197</v>
      </c>
      <c r="BQ15737">
        <v>12970.3342996552</v>
      </c>
      <c r="BR15737">
        <v>1.41356363363119</v>
      </c>
      <c r="BS15737">
        <v>84624.0757502644</v>
      </c>
      <c r="BW15737" s="9">
        <v>15732</v>
      </c>
      <c r="BX15737">
        <f t="shared" si="804"/>
        <v>1</v>
      </c>
      <c r="BY15737">
        <f t="shared" si="805"/>
        <v>1</v>
      </c>
    </row>
    <row r="15738" spans="1:77">
      <c r="A15738" s="33">
        <v>15733</v>
      </c>
      <c r="BP15738">
        <v>0.786321187804798</v>
      </c>
      <c r="BQ15738">
        <v>14957.8066310177</v>
      </c>
      <c r="BR15738">
        <v>1.33636610850291</v>
      </c>
      <c r="BS15738">
        <v>87245.8649059636</v>
      </c>
      <c r="BW15738" s="9">
        <v>15733</v>
      </c>
      <c r="BX15738">
        <f t="shared" si="804"/>
        <v>1</v>
      </c>
      <c r="BY15738">
        <f t="shared" si="805"/>
        <v>1</v>
      </c>
    </row>
    <row r="15739" spans="1:77">
      <c r="A15739" s="33">
        <v>15734</v>
      </c>
      <c r="BP15739">
        <v>0.82448513942288</v>
      </c>
      <c r="BQ15739">
        <v>12951.1631408314</v>
      </c>
      <c r="BR15739">
        <v>1.40543569733718</v>
      </c>
      <c r="BS15739">
        <v>85254.5651832552</v>
      </c>
      <c r="BW15739" s="9">
        <v>15734</v>
      </c>
      <c r="BX15739">
        <f t="shared" si="804"/>
        <v>1</v>
      </c>
      <c r="BY15739">
        <f t="shared" si="805"/>
        <v>1</v>
      </c>
    </row>
    <row r="15740" spans="1:77">
      <c r="A15740" s="33">
        <v>15735</v>
      </c>
      <c r="BP15740">
        <v>0.850101587881899</v>
      </c>
      <c r="BQ15740">
        <v>15840.4100864682</v>
      </c>
      <c r="BR15740">
        <v>1.45004705960496</v>
      </c>
      <c r="BS15740">
        <v>86080.7143599811</v>
      </c>
      <c r="BW15740" s="9">
        <v>15735</v>
      </c>
      <c r="BX15740">
        <f t="shared" si="804"/>
        <v>1</v>
      </c>
      <c r="BY15740">
        <f t="shared" si="805"/>
        <v>1</v>
      </c>
    </row>
    <row r="15741" spans="1:77">
      <c r="A15741" s="33">
        <v>15736</v>
      </c>
      <c r="BP15741">
        <v>0.820063311414061</v>
      </c>
      <c r="BQ15741">
        <v>14191.0742206943</v>
      </c>
      <c r="BR15741">
        <v>1.42036997180629</v>
      </c>
      <c r="BS15741">
        <v>86310.7129473467</v>
      </c>
      <c r="BW15741" s="9">
        <v>15736</v>
      </c>
      <c r="BX15741">
        <f t="shared" si="804"/>
        <v>1</v>
      </c>
      <c r="BY15741">
        <f t="shared" si="805"/>
        <v>1</v>
      </c>
    </row>
    <row r="15742" spans="1:77">
      <c r="A15742" s="33">
        <v>15737</v>
      </c>
      <c r="BP15742">
        <v>0.814149485419426</v>
      </c>
      <c r="BQ15742">
        <v>11808.7283895375</v>
      </c>
      <c r="BR15742">
        <v>1.40952599807819</v>
      </c>
      <c r="BS15742">
        <v>85510.5406267554</v>
      </c>
      <c r="BW15742" s="9">
        <v>15737</v>
      </c>
      <c r="BX15742">
        <f t="shared" si="804"/>
        <v>1</v>
      </c>
      <c r="BY15742">
        <f t="shared" si="805"/>
        <v>1</v>
      </c>
    </row>
    <row r="15743" spans="1:77">
      <c r="A15743" s="33">
        <v>15738</v>
      </c>
      <c r="BP15743">
        <v>0.828031371507607</v>
      </c>
      <c r="BQ15743">
        <v>15758.155163055</v>
      </c>
      <c r="BR15743">
        <v>1.43854728665443</v>
      </c>
      <c r="BS15743">
        <v>94968.6651163388</v>
      </c>
      <c r="BW15743" s="9">
        <v>15738</v>
      </c>
      <c r="BX15743">
        <f t="shared" si="804"/>
        <v>1</v>
      </c>
      <c r="BY15743">
        <f t="shared" si="805"/>
        <v>1</v>
      </c>
    </row>
    <row r="15744" spans="1:77">
      <c r="A15744" s="33">
        <v>15739</v>
      </c>
      <c r="BP15744">
        <v>0.764788907621519</v>
      </c>
      <c r="BQ15744">
        <v>13479.347434734</v>
      </c>
      <c r="BR15744">
        <v>1.3060647574755</v>
      </c>
      <c r="BS15744">
        <v>84710.65531023</v>
      </c>
      <c r="BW15744" s="9">
        <v>15739</v>
      </c>
      <c r="BX15744">
        <f t="shared" si="804"/>
        <v>1</v>
      </c>
      <c r="BY15744">
        <f t="shared" si="805"/>
        <v>1</v>
      </c>
    </row>
    <row r="15745" spans="1:77">
      <c r="A15745" s="33">
        <v>15740</v>
      </c>
      <c r="BP15745">
        <v>0.810471615664498</v>
      </c>
      <c r="BQ15745">
        <v>15638.6389497736</v>
      </c>
      <c r="BR15745">
        <v>1.37785379777586</v>
      </c>
      <c r="BS15745">
        <v>89538.8588385118</v>
      </c>
      <c r="BW15745" s="9">
        <v>15740</v>
      </c>
      <c r="BX15745">
        <f t="shared" si="804"/>
        <v>1</v>
      </c>
      <c r="BY15745">
        <f t="shared" si="805"/>
        <v>1</v>
      </c>
    </row>
    <row r="15746" spans="1:77">
      <c r="A15746" s="33">
        <v>15741</v>
      </c>
      <c r="BP15746">
        <v>0.813602600649408</v>
      </c>
      <c r="BQ15746">
        <v>11770.9920982469</v>
      </c>
      <c r="BR15746">
        <v>1.3978314664456</v>
      </c>
      <c r="BS15746">
        <v>82832.4123789065</v>
      </c>
      <c r="BW15746" s="9">
        <v>15741</v>
      </c>
      <c r="BX15746">
        <f t="shared" si="804"/>
        <v>1</v>
      </c>
      <c r="BY15746">
        <f t="shared" si="805"/>
        <v>1</v>
      </c>
    </row>
    <row r="15747" spans="1:77">
      <c r="A15747" s="33">
        <v>15742</v>
      </c>
      <c r="BP15747">
        <v>0.732498012897448</v>
      </c>
      <c r="BQ15747">
        <v>13185.4794791951</v>
      </c>
      <c r="BR15747">
        <v>1.24652382736682</v>
      </c>
      <c r="BS15747">
        <v>86471.1104800332</v>
      </c>
      <c r="BW15747" s="9">
        <v>15742</v>
      </c>
      <c r="BX15747">
        <f t="shared" si="804"/>
        <v>1</v>
      </c>
      <c r="BY15747">
        <f t="shared" si="805"/>
        <v>1</v>
      </c>
    </row>
    <row r="15748" spans="1:77">
      <c r="A15748" s="33">
        <v>15743</v>
      </c>
      <c r="BP15748">
        <v>0.792509256159512</v>
      </c>
      <c r="BQ15748">
        <v>13459.8053246302</v>
      </c>
      <c r="BR15748">
        <v>1.36502233479838</v>
      </c>
      <c r="BS15748">
        <v>88065.4839477653</v>
      </c>
      <c r="BW15748" s="9">
        <v>15743</v>
      </c>
      <c r="BX15748">
        <f t="shared" si="804"/>
        <v>1</v>
      </c>
      <c r="BY15748">
        <f t="shared" si="805"/>
        <v>1</v>
      </c>
    </row>
    <row r="15749" spans="1:77">
      <c r="A15749" s="33">
        <v>15744</v>
      </c>
      <c r="BP15749">
        <v>0.785219838903437</v>
      </c>
      <c r="BQ15749">
        <v>15807.0766111878</v>
      </c>
      <c r="BR15749">
        <v>1.34591017844422</v>
      </c>
      <c r="BS15749">
        <v>87120.4252411425</v>
      </c>
      <c r="BW15749" s="9">
        <v>15744</v>
      </c>
      <c r="BX15749">
        <f t="shared" si="804"/>
        <v>1</v>
      </c>
      <c r="BY15749">
        <f t="shared" si="805"/>
        <v>1</v>
      </c>
    </row>
    <row r="15750" spans="1:77">
      <c r="A15750" s="33">
        <v>15745</v>
      </c>
      <c r="BP15750">
        <v>0.816156458460094</v>
      </c>
      <c r="BQ15750">
        <v>13266.6265883578</v>
      </c>
      <c r="BR15750">
        <v>1.37766709563956</v>
      </c>
      <c r="BS15750">
        <v>84635.8047060417</v>
      </c>
      <c r="BW15750" s="9">
        <v>15745</v>
      </c>
      <c r="BX15750">
        <f t="shared" si="804"/>
        <v>1</v>
      </c>
      <c r="BY15750">
        <f t="shared" si="805"/>
        <v>1</v>
      </c>
    </row>
    <row r="15751" spans="1:77">
      <c r="A15751" s="33">
        <v>15746</v>
      </c>
      <c r="BP15751">
        <v>0.82639263194768</v>
      </c>
      <c r="BQ15751">
        <v>17296.5960070286</v>
      </c>
      <c r="BR15751">
        <v>1.44199867410495</v>
      </c>
      <c r="BS15751">
        <v>112823.145726708</v>
      </c>
      <c r="BW15751" s="9">
        <v>15746</v>
      </c>
      <c r="BX15751">
        <f t="shared" ref="BX15751:BX15814" si="806">IF(BU15751=MAX($BU15751:$BV15751),1,0)</f>
        <v>1</v>
      </c>
      <c r="BY15751">
        <f t="shared" ref="BY15751:BY15814" si="807">IF(BV15751=MAX($BU15751:$BV15751),1,0)</f>
        <v>1</v>
      </c>
    </row>
    <row r="15752" spans="1:77">
      <c r="A15752" s="33">
        <v>15747</v>
      </c>
      <c r="BP15752">
        <v>0.827380708222686</v>
      </c>
      <c r="BQ15752">
        <v>19235.5638136725</v>
      </c>
      <c r="BR15752">
        <v>1.42808043105214</v>
      </c>
      <c r="BS15752">
        <v>114100.775534008</v>
      </c>
      <c r="BW15752" s="9">
        <v>15747</v>
      </c>
      <c r="BX15752">
        <f t="shared" si="806"/>
        <v>1</v>
      </c>
      <c r="BY15752">
        <f t="shared" si="807"/>
        <v>1</v>
      </c>
    </row>
    <row r="15753" spans="1:77">
      <c r="A15753" s="33">
        <v>15748</v>
      </c>
      <c r="BP15753">
        <v>0.777638568965203</v>
      </c>
      <c r="BQ15753">
        <v>12896.086717282</v>
      </c>
      <c r="BR15753">
        <v>1.32125051557875</v>
      </c>
      <c r="BS15753">
        <v>106276.668192388</v>
      </c>
      <c r="BW15753" s="9">
        <v>15748</v>
      </c>
      <c r="BX15753">
        <f t="shared" si="806"/>
        <v>1</v>
      </c>
      <c r="BY15753">
        <f t="shared" si="807"/>
        <v>1</v>
      </c>
    </row>
    <row r="15754" spans="1:77">
      <c r="A15754" s="33">
        <v>15749</v>
      </c>
      <c r="BP15754">
        <v>0.767117584534935</v>
      </c>
      <c r="BQ15754">
        <v>13406.274467492</v>
      </c>
      <c r="BR15754">
        <v>1.30917824000828</v>
      </c>
      <c r="BS15754">
        <v>87279.1422142592</v>
      </c>
      <c r="BW15754" s="9">
        <v>15749</v>
      </c>
      <c r="BX15754">
        <f t="shared" si="806"/>
        <v>1</v>
      </c>
      <c r="BY15754">
        <f t="shared" si="807"/>
        <v>1</v>
      </c>
    </row>
    <row r="15755" spans="1:77">
      <c r="A15755" s="33">
        <v>15750</v>
      </c>
      <c r="BP15755">
        <v>0.836163802986982</v>
      </c>
      <c r="BQ15755">
        <v>13557.7622515101</v>
      </c>
      <c r="BR15755">
        <v>1.4773081541788</v>
      </c>
      <c r="BS15755">
        <v>109854.714518351</v>
      </c>
      <c r="BW15755" s="9">
        <v>15750</v>
      </c>
      <c r="BX15755">
        <f t="shared" si="806"/>
        <v>1</v>
      </c>
      <c r="BY15755">
        <f t="shared" si="807"/>
        <v>1</v>
      </c>
    </row>
    <row r="15756" spans="1:77">
      <c r="A15756" s="33">
        <v>15751</v>
      </c>
      <c r="BP15756">
        <v>0.87082270161842</v>
      </c>
      <c r="BQ15756">
        <v>21019.0143403577</v>
      </c>
      <c r="BR15756">
        <v>1.52729514253099</v>
      </c>
      <c r="BS15756">
        <v>117743.224565554</v>
      </c>
      <c r="BW15756" s="9">
        <v>15751</v>
      </c>
      <c r="BX15756">
        <f t="shared" si="806"/>
        <v>1</v>
      </c>
      <c r="BY15756">
        <f t="shared" si="807"/>
        <v>1</v>
      </c>
    </row>
    <row r="15757" spans="1:77">
      <c r="A15757" s="33">
        <v>15752</v>
      </c>
      <c r="BP15757">
        <v>0.784669469040972</v>
      </c>
      <c r="BQ15757">
        <v>12631.0602999585</v>
      </c>
      <c r="BR15757">
        <v>1.3604502989768</v>
      </c>
      <c r="BS15757">
        <v>84274.4034773027</v>
      </c>
      <c r="BW15757" s="9">
        <v>15752</v>
      </c>
      <c r="BX15757">
        <f t="shared" si="806"/>
        <v>1</v>
      </c>
      <c r="BY15757">
        <f t="shared" si="807"/>
        <v>1</v>
      </c>
    </row>
    <row r="15758" spans="1:77">
      <c r="A15758" s="33">
        <v>15753</v>
      </c>
      <c r="BP15758">
        <v>0.853494793175206</v>
      </c>
      <c r="BQ15758">
        <v>16330.3946930182</v>
      </c>
      <c r="BR15758">
        <v>1.44580005648549</v>
      </c>
      <c r="BS15758">
        <v>91047.2562585103</v>
      </c>
      <c r="BW15758" s="9">
        <v>15753</v>
      </c>
      <c r="BX15758">
        <f t="shared" si="806"/>
        <v>1</v>
      </c>
      <c r="BY15758">
        <f t="shared" si="807"/>
        <v>1</v>
      </c>
    </row>
    <row r="15759" spans="1:77">
      <c r="A15759" s="33">
        <v>15754</v>
      </c>
      <c r="BP15759">
        <v>0.76219304405297</v>
      </c>
      <c r="BQ15759">
        <v>13788.0782849244</v>
      </c>
      <c r="BR15759">
        <v>1.28345129232432</v>
      </c>
      <c r="BS15759">
        <v>87706.2772624229</v>
      </c>
      <c r="BW15759" s="9">
        <v>15754</v>
      </c>
      <c r="BX15759">
        <f t="shared" si="806"/>
        <v>1</v>
      </c>
      <c r="BY15759">
        <f t="shared" si="807"/>
        <v>1</v>
      </c>
    </row>
    <row r="15760" spans="1:77">
      <c r="A15760" s="33">
        <v>15755</v>
      </c>
      <c r="BP15760">
        <v>0.856481944254931</v>
      </c>
      <c r="BQ15760">
        <v>21651.8912011814</v>
      </c>
      <c r="BR15760">
        <v>1.48498283932877</v>
      </c>
      <c r="BS15760">
        <v>122070.174044396</v>
      </c>
      <c r="BW15760" s="9">
        <v>15755</v>
      </c>
      <c r="BX15760">
        <f t="shared" si="806"/>
        <v>1</v>
      </c>
      <c r="BY15760">
        <f t="shared" si="807"/>
        <v>1</v>
      </c>
    </row>
    <row r="15761" spans="1:77">
      <c r="A15761" s="33">
        <v>15756</v>
      </c>
      <c r="BP15761">
        <v>0.810848162727301</v>
      </c>
      <c r="BQ15761">
        <v>13021.839642752</v>
      </c>
      <c r="BR15761">
        <v>1.40426201367752</v>
      </c>
      <c r="BS15761">
        <v>108848.154381181</v>
      </c>
      <c r="BW15761" s="9">
        <v>15756</v>
      </c>
      <c r="BX15761">
        <f t="shared" si="806"/>
        <v>1</v>
      </c>
      <c r="BY15761">
        <f t="shared" si="807"/>
        <v>1</v>
      </c>
    </row>
    <row r="15762" spans="1:77">
      <c r="A15762" s="33">
        <v>15757</v>
      </c>
      <c r="BP15762">
        <v>0.763141254858372</v>
      </c>
      <c r="BQ15762">
        <v>14439.6274867541</v>
      </c>
      <c r="BR15762">
        <v>1.30018707786423</v>
      </c>
      <c r="BS15762">
        <v>89571.6467304704</v>
      </c>
      <c r="BW15762" s="9">
        <v>15757</v>
      </c>
      <c r="BX15762">
        <f t="shared" si="806"/>
        <v>1</v>
      </c>
      <c r="BY15762">
        <f t="shared" si="807"/>
        <v>1</v>
      </c>
    </row>
    <row r="15763" spans="1:77">
      <c r="A15763" s="33">
        <v>15758</v>
      </c>
      <c r="BP15763">
        <v>0.796984183623358</v>
      </c>
      <c r="BQ15763">
        <v>10810.168678442</v>
      </c>
      <c r="BR15763">
        <v>1.38826899648886</v>
      </c>
      <c r="BS15763">
        <v>104948.07953141</v>
      </c>
      <c r="BW15763" s="9">
        <v>15758</v>
      </c>
      <c r="BX15763">
        <f t="shared" si="806"/>
        <v>1</v>
      </c>
      <c r="BY15763">
        <f t="shared" si="807"/>
        <v>1</v>
      </c>
    </row>
    <row r="15764" spans="1:77">
      <c r="A15764" s="33">
        <v>15759</v>
      </c>
      <c r="BP15764">
        <v>0.820268283973739</v>
      </c>
      <c r="BQ15764">
        <v>17275.4059142897</v>
      </c>
      <c r="BR15764">
        <v>1.41892968884272</v>
      </c>
      <c r="BS15764">
        <v>96666.8145876283</v>
      </c>
      <c r="BW15764" s="9">
        <v>15759</v>
      </c>
      <c r="BX15764">
        <f t="shared" si="806"/>
        <v>1</v>
      </c>
      <c r="BY15764">
        <f t="shared" si="807"/>
        <v>1</v>
      </c>
    </row>
    <row r="15765" spans="1:77">
      <c r="A15765" s="33">
        <v>15760</v>
      </c>
      <c r="BP15765">
        <v>0.857492954604977</v>
      </c>
      <c r="BQ15765">
        <v>14598.8840879418</v>
      </c>
      <c r="BR15765">
        <v>1.45288001754813</v>
      </c>
      <c r="BS15765">
        <v>86572.3283593211</v>
      </c>
      <c r="BW15765" s="9">
        <v>15760</v>
      </c>
      <c r="BX15765">
        <f t="shared" si="806"/>
        <v>1</v>
      </c>
      <c r="BY15765">
        <f t="shared" si="807"/>
        <v>1</v>
      </c>
    </row>
    <row r="15766" spans="1:77">
      <c r="A15766" s="33">
        <v>15761</v>
      </c>
      <c r="BP15766">
        <v>0.820519946372611</v>
      </c>
      <c r="BQ15766">
        <v>13612.0653035599</v>
      </c>
      <c r="BR15766">
        <v>1.42294723883345</v>
      </c>
      <c r="BS15766">
        <v>109496.352437805</v>
      </c>
      <c r="BW15766" s="9">
        <v>15761</v>
      </c>
      <c r="BX15766">
        <f t="shared" si="806"/>
        <v>1</v>
      </c>
      <c r="BY15766">
        <f t="shared" si="807"/>
        <v>1</v>
      </c>
    </row>
    <row r="15767" spans="1:77">
      <c r="A15767" s="33">
        <v>15762</v>
      </c>
      <c r="BP15767">
        <v>0.821404949930702</v>
      </c>
      <c r="BQ15767">
        <v>18123.6759414427</v>
      </c>
      <c r="BR15767">
        <v>1.41884315661887</v>
      </c>
      <c r="BS15767">
        <v>93030.3390055185</v>
      </c>
      <c r="BW15767" s="9">
        <v>15762</v>
      </c>
      <c r="BX15767">
        <f t="shared" si="806"/>
        <v>1</v>
      </c>
      <c r="BY15767">
        <f t="shared" si="807"/>
        <v>1</v>
      </c>
    </row>
    <row r="15768" spans="1:77">
      <c r="A15768" s="33">
        <v>15763</v>
      </c>
      <c r="BP15768">
        <v>0.778123108052603</v>
      </c>
      <c r="BQ15768">
        <v>19747.0295355411</v>
      </c>
      <c r="BR15768">
        <v>1.31714032613214</v>
      </c>
      <c r="BS15768">
        <v>98468.3171976607</v>
      </c>
      <c r="BW15768" s="9">
        <v>15763</v>
      </c>
      <c r="BX15768">
        <f t="shared" si="806"/>
        <v>1</v>
      </c>
      <c r="BY15768">
        <f t="shared" si="807"/>
        <v>1</v>
      </c>
    </row>
    <row r="15769" spans="1:77">
      <c r="A15769" s="33">
        <v>15764</v>
      </c>
      <c r="BP15769">
        <v>0.837080795717149</v>
      </c>
      <c r="BQ15769">
        <v>17366.908448525</v>
      </c>
      <c r="BR15769">
        <v>1.45419756400782</v>
      </c>
      <c r="BS15769">
        <v>90793.0319108509</v>
      </c>
      <c r="BW15769" s="9">
        <v>15764</v>
      </c>
      <c r="BX15769">
        <f t="shared" si="806"/>
        <v>1</v>
      </c>
      <c r="BY15769">
        <f t="shared" si="807"/>
        <v>1</v>
      </c>
    </row>
    <row r="15770" spans="1:77">
      <c r="A15770" s="33">
        <v>15765</v>
      </c>
      <c r="BP15770">
        <v>0.796523376715785</v>
      </c>
      <c r="BQ15770">
        <v>14198.4481968461</v>
      </c>
      <c r="BR15770">
        <v>1.35717479473294</v>
      </c>
      <c r="BS15770">
        <v>111040.277032252</v>
      </c>
      <c r="BW15770" s="9">
        <v>15765</v>
      </c>
      <c r="BX15770">
        <f t="shared" si="806"/>
        <v>1</v>
      </c>
      <c r="BY15770">
        <f t="shared" si="807"/>
        <v>1</v>
      </c>
    </row>
    <row r="15771" spans="1:77">
      <c r="A15771" s="33">
        <v>15766</v>
      </c>
      <c r="BP15771">
        <v>0.796264219867557</v>
      </c>
      <c r="BQ15771">
        <v>12617.1089548127</v>
      </c>
      <c r="BR15771">
        <v>1.38114197737877</v>
      </c>
      <c r="BS15771">
        <v>85089.4244289559</v>
      </c>
      <c r="BW15771" s="9">
        <v>15766</v>
      </c>
      <c r="BX15771">
        <f t="shared" si="806"/>
        <v>1</v>
      </c>
      <c r="BY15771">
        <f t="shared" si="807"/>
        <v>1</v>
      </c>
    </row>
    <row r="15772" spans="1:77">
      <c r="A15772" s="33">
        <v>15767</v>
      </c>
      <c r="BP15772">
        <v>0.83781667088058</v>
      </c>
      <c r="BQ15772">
        <v>12833.9819098762</v>
      </c>
      <c r="BR15772">
        <v>1.45657737133721</v>
      </c>
      <c r="BS15772">
        <v>107456.935258375</v>
      </c>
      <c r="BW15772" s="9">
        <v>15767</v>
      </c>
      <c r="BX15772">
        <f t="shared" si="806"/>
        <v>1</v>
      </c>
      <c r="BY15772">
        <f t="shared" si="807"/>
        <v>1</v>
      </c>
    </row>
    <row r="15773" spans="1:77">
      <c r="A15773" s="33">
        <v>15768</v>
      </c>
      <c r="BP15773">
        <v>0.766998678485955</v>
      </c>
      <c r="BQ15773">
        <v>14852.7227760821</v>
      </c>
      <c r="BR15773">
        <v>1.30605871211455</v>
      </c>
      <c r="BS15773">
        <v>90393.1171526235</v>
      </c>
      <c r="BW15773" s="9">
        <v>15768</v>
      </c>
      <c r="BX15773">
        <f t="shared" si="806"/>
        <v>1</v>
      </c>
      <c r="BY15773">
        <f t="shared" si="807"/>
        <v>1</v>
      </c>
    </row>
    <row r="15774" spans="1:77">
      <c r="A15774" s="33">
        <v>15769</v>
      </c>
      <c r="BP15774">
        <v>0.794618785394511</v>
      </c>
      <c r="BQ15774">
        <v>13469.4961335939</v>
      </c>
      <c r="BR15774">
        <v>1.3736476483145</v>
      </c>
      <c r="BS15774">
        <v>86122.1917346238</v>
      </c>
      <c r="BW15774" s="9">
        <v>15769</v>
      </c>
      <c r="BX15774">
        <f t="shared" si="806"/>
        <v>1</v>
      </c>
      <c r="BY15774">
        <f t="shared" si="807"/>
        <v>1</v>
      </c>
    </row>
    <row r="15775" spans="1:77">
      <c r="A15775" s="33">
        <v>15770</v>
      </c>
      <c r="BP15775">
        <v>0.779336608609321</v>
      </c>
      <c r="BQ15775">
        <v>22997.5444720048</v>
      </c>
      <c r="BR15775">
        <v>1.33900356335711</v>
      </c>
      <c r="BS15775">
        <v>102650.353604566</v>
      </c>
      <c r="BW15775" s="9">
        <v>15770</v>
      </c>
      <c r="BX15775">
        <f t="shared" si="806"/>
        <v>1</v>
      </c>
      <c r="BY15775">
        <f t="shared" si="807"/>
        <v>1</v>
      </c>
    </row>
    <row r="15776" spans="1:77">
      <c r="A15776" s="33">
        <v>15771</v>
      </c>
      <c r="BP15776">
        <v>0.791074714665578</v>
      </c>
      <c r="BQ15776">
        <v>15362.3307852073</v>
      </c>
      <c r="BR15776">
        <v>1.34623169241739</v>
      </c>
      <c r="BS15776">
        <v>89210.3061902202</v>
      </c>
      <c r="BW15776" s="9">
        <v>15771</v>
      </c>
      <c r="BX15776">
        <f t="shared" si="806"/>
        <v>1</v>
      </c>
      <c r="BY15776">
        <f t="shared" si="807"/>
        <v>1</v>
      </c>
    </row>
    <row r="15777" spans="1:77">
      <c r="A15777" s="33">
        <v>15772</v>
      </c>
      <c r="BP15777">
        <v>0.831807459433024</v>
      </c>
      <c r="BQ15777">
        <v>11728.8013514319</v>
      </c>
      <c r="BR15777">
        <v>1.45946635607268</v>
      </c>
      <c r="BS15777">
        <v>87911.8349129879</v>
      </c>
      <c r="BW15777" s="9">
        <v>15772</v>
      </c>
      <c r="BX15777">
        <f t="shared" si="806"/>
        <v>1</v>
      </c>
      <c r="BY15777">
        <f t="shared" si="807"/>
        <v>1</v>
      </c>
    </row>
    <row r="15778" spans="1:77">
      <c r="A15778" s="33">
        <v>15773</v>
      </c>
      <c r="BP15778">
        <v>0.78749862953714</v>
      </c>
      <c r="BQ15778">
        <v>14836.722875905</v>
      </c>
      <c r="BR15778">
        <v>1.35332752415371</v>
      </c>
      <c r="BS15778">
        <v>112258.649544935</v>
      </c>
      <c r="BW15778" s="9">
        <v>15773</v>
      </c>
      <c r="BX15778">
        <f t="shared" si="806"/>
        <v>1</v>
      </c>
      <c r="BY15778">
        <f t="shared" si="807"/>
        <v>1</v>
      </c>
    </row>
    <row r="15779" spans="1:77">
      <c r="A15779" s="33">
        <v>15774</v>
      </c>
      <c r="BP15779">
        <v>0.760436642624538</v>
      </c>
      <c r="BQ15779">
        <v>15302.9097915637</v>
      </c>
      <c r="BR15779">
        <v>1.29376254880816</v>
      </c>
      <c r="BS15779">
        <v>90718.5430729154</v>
      </c>
      <c r="BW15779" s="9">
        <v>15774</v>
      </c>
      <c r="BX15779">
        <f t="shared" si="806"/>
        <v>1</v>
      </c>
      <c r="BY15779">
        <f t="shared" si="807"/>
        <v>1</v>
      </c>
    </row>
    <row r="15780" spans="1:77">
      <c r="A15780" s="33">
        <v>15775</v>
      </c>
      <c r="BP15780">
        <v>0.846405857974885</v>
      </c>
      <c r="BQ15780">
        <v>13112.4791243355</v>
      </c>
      <c r="BR15780">
        <v>1.45723577473929</v>
      </c>
      <c r="BS15780">
        <v>107891.368745832</v>
      </c>
      <c r="BW15780" s="9">
        <v>15775</v>
      </c>
      <c r="BX15780">
        <f t="shared" si="806"/>
        <v>1</v>
      </c>
      <c r="BY15780">
        <f t="shared" si="807"/>
        <v>1</v>
      </c>
    </row>
    <row r="15781" spans="1:77">
      <c r="A15781" s="33">
        <v>15776</v>
      </c>
      <c r="BP15781">
        <v>0.811748156600276</v>
      </c>
      <c r="BQ15781">
        <v>17141.8337725692</v>
      </c>
      <c r="BR15781">
        <v>1.38035069970101</v>
      </c>
      <c r="BS15781">
        <v>89666.25909608</v>
      </c>
      <c r="BW15781" s="9">
        <v>15776</v>
      </c>
      <c r="BX15781">
        <f t="shared" si="806"/>
        <v>1</v>
      </c>
      <c r="BY15781">
        <f t="shared" si="807"/>
        <v>1</v>
      </c>
    </row>
    <row r="15782" spans="1:77">
      <c r="A15782" s="33">
        <v>15777</v>
      </c>
      <c r="BP15782">
        <v>0.838222854639057</v>
      </c>
      <c r="BQ15782">
        <v>11769.6002174635</v>
      </c>
      <c r="BR15782">
        <v>1.44168030386469</v>
      </c>
      <c r="BS15782">
        <v>82756.9546108072</v>
      </c>
      <c r="BW15782" s="9">
        <v>15777</v>
      </c>
      <c r="BX15782">
        <f t="shared" si="806"/>
        <v>1</v>
      </c>
      <c r="BY15782">
        <f t="shared" si="807"/>
        <v>1</v>
      </c>
    </row>
    <row r="15783" spans="1:77">
      <c r="A15783" s="33">
        <v>15778</v>
      </c>
      <c r="BP15783">
        <v>0.811458005520254</v>
      </c>
      <c r="BQ15783">
        <v>14983.4107393306</v>
      </c>
      <c r="BR15783">
        <v>1.39401440352328</v>
      </c>
      <c r="BS15783">
        <v>86647.6811797866</v>
      </c>
      <c r="BW15783" s="9">
        <v>15778</v>
      </c>
      <c r="BX15783">
        <f t="shared" si="806"/>
        <v>1</v>
      </c>
      <c r="BY15783">
        <f t="shared" si="807"/>
        <v>1</v>
      </c>
    </row>
    <row r="15784" spans="1:77">
      <c r="A15784" s="33">
        <v>15779</v>
      </c>
      <c r="BP15784">
        <v>0.760867296515386</v>
      </c>
      <c r="BQ15784">
        <v>14432.5971130321</v>
      </c>
      <c r="BR15784">
        <v>1.28398439770099</v>
      </c>
      <c r="BS15784">
        <v>107345.4361768</v>
      </c>
      <c r="BW15784" s="9">
        <v>15779</v>
      </c>
      <c r="BX15784">
        <f t="shared" si="806"/>
        <v>1</v>
      </c>
      <c r="BY15784">
        <f t="shared" si="807"/>
        <v>1</v>
      </c>
    </row>
    <row r="15785" spans="1:77">
      <c r="A15785" s="33">
        <v>15780</v>
      </c>
      <c r="BP15785">
        <v>0.802291317301129</v>
      </c>
      <c r="BQ15785">
        <v>12880.0218894469</v>
      </c>
      <c r="BR15785">
        <v>1.37470510212646</v>
      </c>
      <c r="BS15785">
        <v>83600.8328224939</v>
      </c>
      <c r="BW15785" s="9">
        <v>15780</v>
      </c>
      <c r="BX15785">
        <f t="shared" si="806"/>
        <v>1</v>
      </c>
      <c r="BY15785">
        <f t="shared" si="807"/>
        <v>1</v>
      </c>
    </row>
    <row r="15786" spans="1:77">
      <c r="A15786" s="33">
        <v>15781</v>
      </c>
      <c r="BP15786">
        <v>0.858821031025413</v>
      </c>
      <c r="BQ15786">
        <v>11672.4933126568</v>
      </c>
      <c r="BR15786">
        <v>1.49688872982618</v>
      </c>
      <c r="BS15786">
        <v>107667.563431712</v>
      </c>
      <c r="BW15786" s="9">
        <v>15781</v>
      </c>
      <c r="BX15786">
        <f t="shared" si="806"/>
        <v>1</v>
      </c>
      <c r="BY15786">
        <f t="shared" si="807"/>
        <v>1</v>
      </c>
    </row>
    <row r="15787" spans="1:77">
      <c r="A15787" s="33">
        <v>15782</v>
      </c>
      <c r="BP15787">
        <v>0.770226179042619</v>
      </c>
      <c r="BQ15787">
        <v>14159.6064130197</v>
      </c>
      <c r="BR15787">
        <v>1.32275886667158</v>
      </c>
      <c r="BS15787">
        <v>90379.391844701</v>
      </c>
      <c r="BW15787" s="9">
        <v>15782</v>
      </c>
      <c r="BX15787">
        <f t="shared" si="806"/>
        <v>1</v>
      </c>
      <c r="BY15787">
        <f t="shared" si="807"/>
        <v>1</v>
      </c>
    </row>
    <row r="15788" spans="1:77">
      <c r="A15788" s="33">
        <v>15783</v>
      </c>
      <c r="BP15788">
        <v>0.804410260248053</v>
      </c>
      <c r="BQ15788">
        <v>15554.465182546</v>
      </c>
      <c r="BR15788">
        <v>1.38575599244764</v>
      </c>
      <c r="BS15788">
        <v>93550.491107692</v>
      </c>
      <c r="BW15788" s="9">
        <v>15783</v>
      </c>
      <c r="BX15788">
        <f t="shared" si="806"/>
        <v>1</v>
      </c>
      <c r="BY15788">
        <f t="shared" si="807"/>
        <v>1</v>
      </c>
    </row>
    <row r="15789" spans="1:77">
      <c r="A15789" s="33">
        <v>15784</v>
      </c>
      <c r="BP15789">
        <v>0.847254559224633</v>
      </c>
      <c r="BQ15789">
        <v>14777.6914008208</v>
      </c>
      <c r="BR15789">
        <v>1.48089117774758</v>
      </c>
      <c r="BS15789">
        <v>89222.4800656504</v>
      </c>
      <c r="BW15789" s="9">
        <v>15784</v>
      </c>
      <c r="BX15789">
        <f t="shared" si="806"/>
        <v>1</v>
      </c>
      <c r="BY15789">
        <f t="shared" si="807"/>
        <v>1</v>
      </c>
    </row>
    <row r="15790" spans="1:77">
      <c r="A15790" s="33">
        <v>15785</v>
      </c>
      <c r="BP15790">
        <v>0.787971342329001</v>
      </c>
      <c r="BQ15790">
        <v>15135.7994876734</v>
      </c>
      <c r="BR15790">
        <v>1.31579342860892</v>
      </c>
      <c r="BS15790">
        <v>90974.3712281894</v>
      </c>
      <c r="BW15790" s="9">
        <v>15785</v>
      </c>
      <c r="BX15790">
        <f t="shared" si="806"/>
        <v>1</v>
      </c>
      <c r="BY15790">
        <f t="shared" si="807"/>
        <v>1</v>
      </c>
    </row>
    <row r="15791" spans="1:77">
      <c r="A15791" s="33">
        <v>15786</v>
      </c>
      <c r="BP15791">
        <v>0.749254209147335</v>
      </c>
      <c r="BQ15791">
        <v>12726.3189209933</v>
      </c>
      <c r="BR15791">
        <v>1.28270475081724</v>
      </c>
      <c r="BS15791">
        <v>85194.0477218687</v>
      </c>
      <c r="BW15791" s="9">
        <v>15786</v>
      </c>
      <c r="BX15791">
        <f t="shared" si="806"/>
        <v>1</v>
      </c>
      <c r="BY15791">
        <f t="shared" si="807"/>
        <v>1</v>
      </c>
    </row>
    <row r="15792" spans="1:77">
      <c r="A15792" s="33">
        <v>15787</v>
      </c>
      <c r="BP15792">
        <v>0.821068631407719</v>
      </c>
      <c r="BQ15792">
        <v>16683.4482605414</v>
      </c>
      <c r="BR15792">
        <v>1.41404058120002</v>
      </c>
      <c r="BS15792">
        <v>90702.0447203275</v>
      </c>
      <c r="BW15792" s="9">
        <v>15787</v>
      </c>
      <c r="BX15792">
        <f t="shared" si="806"/>
        <v>1</v>
      </c>
      <c r="BY15792">
        <f t="shared" si="807"/>
        <v>1</v>
      </c>
    </row>
    <row r="15793" spans="1:77">
      <c r="A15793" s="33">
        <v>15788</v>
      </c>
      <c r="BP15793">
        <v>0.832218399227609</v>
      </c>
      <c r="BQ15793">
        <v>10098.9777434597</v>
      </c>
      <c r="BR15793">
        <v>1.39739283693796</v>
      </c>
      <c r="BS15793">
        <v>99779.7884382138</v>
      </c>
      <c r="BW15793" s="9">
        <v>15788</v>
      </c>
      <c r="BX15793">
        <f t="shared" si="806"/>
        <v>1</v>
      </c>
      <c r="BY15793">
        <f t="shared" si="807"/>
        <v>1</v>
      </c>
    </row>
    <row r="15794" spans="1:77">
      <c r="A15794" s="33">
        <v>15789</v>
      </c>
      <c r="BP15794">
        <v>0.80208633889143</v>
      </c>
      <c r="BQ15794">
        <v>14193.3809726202</v>
      </c>
      <c r="BR15794">
        <v>1.38719344277515</v>
      </c>
      <c r="BS15794">
        <v>86039.6168078795</v>
      </c>
      <c r="BW15794" s="9">
        <v>15789</v>
      </c>
      <c r="BX15794">
        <f t="shared" si="806"/>
        <v>1</v>
      </c>
      <c r="BY15794">
        <f t="shared" si="807"/>
        <v>1</v>
      </c>
    </row>
    <row r="15795" spans="1:77">
      <c r="A15795" s="33">
        <v>15790</v>
      </c>
      <c r="BP15795">
        <v>0.768524256395617</v>
      </c>
      <c r="BQ15795">
        <v>15327.4272712445</v>
      </c>
      <c r="BR15795">
        <v>1.31432911861454</v>
      </c>
      <c r="BS15795">
        <v>87692.7486508523</v>
      </c>
      <c r="BW15795" s="9">
        <v>15790</v>
      </c>
      <c r="BX15795">
        <f t="shared" si="806"/>
        <v>1</v>
      </c>
      <c r="BY15795">
        <f t="shared" si="807"/>
        <v>1</v>
      </c>
    </row>
    <row r="15796" spans="1:77">
      <c r="A15796" s="33">
        <v>15791</v>
      </c>
      <c r="BP15796">
        <v>0.79207907666651</v>
      </c>
      <c r="BQ15796">
        <v>16760.5056828684</v>
      </c>
      <c r="BR15796">
        <v>1.34763003575538</v>
      </c>
      <c r="BS15796">
        <v>91221.9360588198</v>
      </c>
      <c r="BW15796" s="9">
        <v>15791</v>
      </c>
      <c r="BX15796">
        <f t="shared" si="806"/>
        <v>1</v>
      </c>
      <c r="BY15796">
        <f t="shared" si="807"/>
        <v>1</v>
      </c>
    </row>
    <row r="15797" spans="1:77">
      <c r="A15797" s="33">
        <v>15792</v>
      </c>
      <c r="BP15797">
        <v>0.778533777201976</v>
      </c>
      <c r="BQ15797">
        <v>13870.7202093916</v>
      </c>
      <c r="BR15797">
        <v>1.33466014950206</v>
      </c>
      <c r="BS15797">
        <v>89357.5823201294</v>
      </c>
      <c r="BW15797" s="9">
        <v>15792</v>
      </c>
      <c r="BX15797">
        <f t="shared" si="806"/>
        <v>1</v>
      </c>
      <c r="BY15797">
        <f t="shared" si="807"/>
        <v>1</v>
      </c>
    </row>
    <row r="15798" spans="1:77">
      <c r="A15798" s="33">
        <v>15793</v>
      </c>
      <c r="BP15798">
        <v>0.781728349494011</v>
      </c>
      <c r="BQ15798">
        <v>15030.2007694741</v>
      </c>
      <c r="BR15798">
        <v>1.33072250536495</v>
      </c>
      <c r="BS15798">
        <v>114372.736681644</v>
      </c>
      <c r="BW15798" s="9">
        <v>15793</v>
      </c>
      <c r="BX15798">
        <f t="shared" si="806"/>
        <v>1</v>
      </c>
      <c r="BY15798">
        <f t="shared" si="807"/>
        <v>1</v>
      </c>
    </row>
    <row r="15799" spans="1:77">
      <c r="A15799" s="33">
        <v>15794</v>
      </c>
      <c r="BP15799">
        <v>0.768142607385675</v>
      </c>
      <c r="BQ15799">
        <v>14058.2630685459</v>
      </c>
      <c r="BR15799">
        <v>1.33724964452273</v>
      </c>
      <c r="BS15799">
        <v>107740.514754405</v>
      </c>
      <c r="BW15799" s="9">
        <v>15794</v>
      </c>
      <c r="BX15799">
        <f t="shared" si="806"/>
        <v>1</v>
      </c>
      <c r="BY15799">
        <f t="shared" si="807"/>
        <v>1</v>
      </c>
    </row>
    <row r="15800" spans="1:77">
      <c r="A15800" s="33">
        <v>15795</v>
      </c>
      <c r="BP15800">
        <v>0.795583063688734</v>
      </c>
      <c r="BQ15800">
        <v>18884.6656740374</v>
      </c>
      <c r="BR15800">
        <v>1.38352564344403</v>
      </c>
      <c r="BS15800">
        <v>91094.9643299681</v>
      </c>
      <c r="BW15800" s="9">
        <v>15795</v>
      </c>
      <c r="BX15800">
        <f t="shared" si="806"/>
        <v>1</v>
      </c>
      <c r="BY15800">
        <f t="shared" si="807"/>
        <v>1</v>
      </c>
    </row>
    <row r="15801" spans="1:77">
      <c r="A15801" s="33">
        <v>15796</v>
      </c>
      <c r="BP15801">
        <v>0.796696663995581</v>
      </c>
      <c r="BQ15801">
        <v>17113.1178410373</v>
      </c>
      <c r="BR15801">
        <v>1.37043766605273</v>
      </c>
      <c r="BS15801">
        <v>90935.8674434134</v>
      </c>
      <c r="BW15801" s="9">
        <v>15796</v>
      </c>
      <c r="BX15801">
        <f t="shared" si="806"/>
        <v>1</v>
      </c>
      <c r="BY15801">
        <f t="shared" si="807"/>
        <v>1</v>
      </c>
    </row>
    <row r="15802" spans="1:77">
      <c r="A15802" s="33">
        <v>15797</v>
      </c>
      <c r="BP15802">
        <v>0.762294782492285</v>
      </c>
      <c r="BQ15802">
        <v>14363.7886227031</v>
      </c>
      <c r="BR15802">
        <v>1.29691688007914</v>
      </c>
      <c r="BS15802">
        <v>86548.9564255901</v>
      </c>
      <c r="BW15802" s="9">
        <v>15797</v>
      </c>
      <c r="BX15802">
        <f t="shared" si="806"/>
        <v>1</v>
      </c>
      <c r="BY15802">
        <f t="shared" si="807"/>
        <v>1</v>
      </c>
    </row>
    <row r="15803" spans="1:77">
      <c r="A15803" s="33">
        <v>15798</v>
      </c>
      <c r="BP15803">
        <v>0.806831655951631</v>
      </c>
      <c r="BQ15803">
        <v>15257.2633057679</v>
      </c>
      <c r="BR15803">
        <v>1.40016811546669</v>
      </c>
      <c r="BS15803">
        <v>90424.8961849173</v>
      </c>
      <c r="BW15803" s="9">
        <v>15798</v>
      </c>
      <c r="BX15803">
        <f t="shared" si="806"/>
        <v>1</v>
      </c>
      <c r="BY15803">
        <f t="shared" si="807"/>
        <v>1</v>
      </c>
    </row>
    <row r="15804" spans="1:77">
      <c r="A15804" s="33">
        <v>15799</v>
      </c>
      <c r="BP15804">
        <v>0.829464778235024</v>
      </c>
      <c r="BQ15804">
        <v>11436.3373645321</v>
      </c>
      <c r="BR15804">
        <v>1.40310890793793</v>
      </c>
      <c r="BS15804">
        <v>83117.4518424841</v>
      </c>
      <c r="BW15804" s="9">
        <v>15799</v>
      </c>
      <c r="BX15804">
        <f t="shared" si="806"/>
        <v>1</v>
      </c>
      <c r="BY15804">
        <f t="shared" si="807"/>
        <v>1</v>
      </c>
    </row>
    <row r="15805" spans="1:77">
      <c r="A15805" s="33">
        <v>15800</v>
      </c>
      <c r="BP15805">
        <v>0.82134921639435</v>
      </c>
      <c r="BQ15805">
        <v>13802.8025779845</v>
      </c>
      <c r="BR15805">
        <v>1.41444559583938</v>
      </c>
      <c r="BS15805">
        <v>87939.6146903579</v>
      </c>
      <c r="BW15805" s="9">
        <v>15800</v>
      </c>
      <c r="BX15805">
        <f t="shared" si="806"/>
        <v>1</v>
      </c>
      <c r="BY15805">
        <f t="shared" si="807"/>
        <v>1</v>
      </c>
    </row>
    <row r="15806" spans="1:77">
      <c r="A15806" s="33">
        <v>15801</v>
      </c>
      <c r="BP15806">
        <v>0.809960095790163</v>
      </c>
      <c r="BQ15806">
        <v>13361.8261948632</v>
      </c>
      <c r="BR15806">
        <v>1.39327026099868</v>
      </c>
      <c r="BS15806">
        <v>85915.775546898</v>
      </c>
      <c r="BW15806" s="9">
        <v>15801</v>
      </c>
      <c r="BX15806">
        <f t="shared" si="806"/>
        <v>1</v>
      </c>
      <c r="BY15806">
        <f t="shared" si="807"/>
        <v>1</v>
      </c>
    </row>
    <row r="15807" spans="1:77">
      <c r="A15807" s="33">
        <v>15802</v>
      </c>
      <c r="BP15807">
        <v>0.805422941682229</v>
      </c>
      <c r="BQ15807">
        <v>21409.0371109481</v>
      </c>
      <c r="BR15807">
        <v>1.36649320648579</v>
      </c>
      <c r="BS15807">
        <v>96172.0361971396</v>
      </c>
      <c r="BW15807" s="9">
        <v>15802</v>
      </c>
      <c r="BX15807">
        <f t="shared" si="806"/>
        <v>1</v>
      </c>
      <c r="BY15807">
        <f t="shared" si="807"/>
        <v>1</v>
      </c>
    </row>
    <row r="15808" spans="1:77">
      <c r="A15808" s="33">
        <v>15803</v>
      </c>
      <c r="BP15808">
        <v>0.819669445674755</v>
      </c>
      <c r="BQ15808">
        <v>11080.1075707403</v>
      </c>
      <c r="BR15808">
        <v>1.44029962157544</v>
      </c>
      <c r="BS15808">
        <v>83089.1114899254</v>
      </c>
      <c r="BW15808" s="9">
        <v>15803</v>
      </c>
      <c r="BX15808">
        <f t="shared" si="806"/>
        <v>1</v>
      </c>
      <c r="BY15808">
        <f t="shared" si="807"/>
        <v>1</v>
      </c>
    </row>
    <row r="15809" spans="1:77">
      <c r="A15809" s="33">
        <v>15804</v>
      </c>
      <c r="BP15809">
        <v>0.809472799598833</v>
      </c>
      <c r="BQ15809">
        <v>17003.5005414003</v>
      </c>
      <c r="BR15809">
        <v>1.39303743352779</v>
      </c>
      <c r="BS15809">
        <v>94229.5197087964</v>
      </c>
      <c r="BW15809" s="9">
        <v>15804</v>
      </c>
      <c r="BX15809">
        <f t="shared" si="806"/>
        <v>1</v>
      </c>
      <c r="BY15809">
        <f t="shared" si="807"/>
        <v>1</v>
      </c>
    </row>
    <row r="15810" spans="1:77">
      <c r="A15810" s="33">
        <v>15805</v>
      </c>
      <c r="BP15810">
        <v>0.825924646993003</v>
      </c>
      <c r="BQ15810">
        <v>12720.9234335051</v>
      </c>
      <c r="BR15810">
        <v>1.42503084074935</v>
      </c>
      <c r="BS15810">
        <v>85432.3911722667</v>
      </c>
      <c r="BW15810" s="9">
        <v>15805</v>
      </c>
      <c r="BX15810">
        <f t="shared" si="806"/>
        <v>1</v>
      </c>
      <c r="BY15810">
        <f t="shared" si="807"/>
        <v>1</v>
      </c>
    </row>
    <row r="15811" spans="1:77">
      <c r="A15811" s="33">
        <v>15806</v>
      </c>
      <c r="BP15811">
        <v>0.786773139645412</v>
      </c>
      <c r="BQ15811">
        <v>13122.1330239135</v>
      </c>
      <c r="BR15811">
        <v>1.3657365705582</v>
      </c>
      <c r="BS15811">
        <v>109044.560268106</v>
      </c>
      <c r="BW15811" s="9">
        <v>15806</v>
      </c>
      <c r="BX15811">
        <f t="shared" si="806"/>
        <v>1</v>
      </c>
      <c r="BY15811">
        <f t="shared" si="807"/>
        <v>1</v>
      </c>
    </row>
    <row r="15812" spans="1:77">
      <c r="A15812" s="33">
        <v>15807</v>
      </c>
      <c r="BP15812">
        <v>0.768910376354416</v>
      </c>
      <c r="BQ15812">
        <v>15706.6261294894</v>
      </c>
      <c r="BR15812">
        <v>1.30510524528535</v>
      </c>
      <c r="BS15812">
        <v>109643.144456472</v>
      </c>
      <c r="BW15812" s="9">
        <v>15807</v>
      </c>
      <c r="BX15812">
        <f t="shared" si="806"/>
        <v>1</v>
      </c>
      <c r="BY15812">
        <f t="shared" si="807"/>
        <v>1</v>
      </c>
    </row>
    <row r="15813" spans="1:77">
      <c r="A15813" s="33">
        <v>15808</v>
      </c>
      <c r="BP15813">
        <v>0.762998062772111</v>
      </c>
      <c r="BQ15813">
        <v>19805.9609763753</v>
      </c>
      <c r="BR15813">
        <v>1.30547388365541</v>
      </c>
      <c r="BS15813">
        <v>96746.2650230239</v>
      </c>
      <c r="BW15813" s="9">
        <v>15808</v>
      </c>
      <c r="BX15813">
        <f t="shared" si="806"/>
        <v>1</v>
      </c>
      <c r="BY15813">
        <f t="shared" si="807"/>
        <v>1</v>
      </c>
    </row>
    <row r="15814" spans="1:77">
      <c r="A15814" s="33">
        <v>15809</v>
      </c>
      <c r="BP15814">
        <v>0.826649252891743</v>
      </c>
      <c r="BQ15814">
        <v>15014.0777163181</v>
      </c>
      <c r="BR15814">
        <v>1.43106360111472</v>
      </c>
      <c r="BS15814">
        <v>113208.165765187</v>
      </c>
      <c r="BW15814" s="9">
        <v>15809</v>
      </c>
      <c r="BX15814">
        <f t="shared" si="806"/>
        <v>1</v>
      </c>
      <c r="BY15814">
        <f t="shared" si="807"/>
        <v>1</v>
      </c>
    </row>
    <row r="15815" spans="1:77">
      <c r="A15815" s="33">
        <v>15810</v>
      </c>
      <c r="BP15815">
        <v>0.787352618644494</v>
      </c>
      <c r="BQ15815">
        <v>15805.0544882163</v>
      </c>
      <c r="BR15815">
        <v>1.32985720591022</v>
      </c>
      <c r="BS15815">
        <v>87296.1212262196</v>
      </c>
      <c r="BW15815" s="9">
        <v>15810</v>
      </c>
      <c r="BX15815">
        <f t="shared" ref="BX15815:BX15878" si="808">IF(BU15815=MAX($BU15815:$BV15815),1,0)</f>
        <v>1</v>
      </c>
      <c r="BY15815">
        <f t="shared" ref="BY15815:BY15878" si="809">IF(BV15815=MAX($BU15815:$BV15815),1,0)</f>
        <v>1</v>
      </c>
    </row>
    <row r="15816" spans="1:77">
      <c r="A15816" s="33">
        <v>15811</v>
      </c>
      <c r="BP15816">
        <v>0.819071586380221</v>
      </c>
      <c r="BQ15816">
        <v>16436.6692891033</v>
      </c>
      <c r="BR15816">
        <v>1.42130485737874</v>
      </c>
      <c r="BS15816">
        <v>115672.00941219</v>
      </c>
      <c r="BW15816" s="9">
        <v>15811</v>
      </c>
      <c r="BX15816">
        <f t="shared" si="808"/>
        <v>1</v>
      </c>
      <c r="BY15816">
        <f t="shared" si="809"/>
        <v>1</v>
      </c>
    </row>
    <row r="15817" spans="1:77">
      <c r="A15817" s="33">
        <v>15812</v>
      </c>
      <c r="BP15817">
        <v>0.816999008359592</v>
      </c>
      <c r="BQ15817">
        <v>12061.2599062644</v>
      </c>
      <c r="BR15817">
        <v>1.38697829318213</v>
      </c>
      <c r="BS15817">
        <v>84044.8384680142</v>
      </c>
      <c r="BW15817" s="9">
        <v>15812</v>
      </c>
      <c r="BX15817">
        <f t="shared" si="808"/>
        <v>1</v>
      </c>
      <c r="BY15817">
        <f t="shared" si="809"/>
        <v>1</v>
      </c>
    </row>
    <row r="15818" spans="1:77">
      <c r="A15818" s="33">
        <v>15813</v>
      </c>
      <c r="BP15818">
        <v>0.849144365715144</v>
      </c>
      <c r="BQ15818">
        <v>12224.4727194139</v>
      </c>
      <c r="BR15818">
        <v>1.4821909711812</v>
      </c>
      <c r="BS15818">
        <v>86396.8888045931</v>
      </c>
      <c r="BW15818" s="9">
        <v>15813</v>
      </c>
      <c r="BX15818">
        <f t="shared" si="808"/>
        <v>1</v>
      </c>
      <c r="BY15818">
        <f t="shared" si="809"/>
        <v>1</v>
      </c>
    </row>
    <row r="15819" spans="1:77">
      <c r="A15819" s="33">
        <v>15814</v>
      </c>
      <c r="BP15819">
        <v>0.795308626145946</v>
      </c>
      <c r="BQ15819">
        <v>13599.328102329</v>
      </c>
      <c r="BR15819">
        <v>1.40127031705324</v>
      </c>
      <c r="BS15819">
        <v>105203.614499457</v>
      </c>
      <c r="BW15819" s="9">
        <v>15814</v>
      </c>
      <c r="BX15819">
        <f t="shared" si="808"/>
        <v>1</v>
      </c>
      <c r="BY15819">
        <f t="shared" si="809"/>
        <v>1</v>
      </c>
    </row>
    <row r="15820" spans="1:77">
      <c r="A15820" s="33">
        <v>15815</v>
      </c>
      <c r="BP15820">
        <v>0.815870293266138</v>
      </c>
      <c r="BQ15820">
        <v>11742.6820615552</v>
      </c>
      <c r="BR15820">
        <v>1.40295522565946</v>
      </c>
      <c r="BS15820">
        <v>82832.2822176655</v>
      </c>
      <c r="BW15820" s="9">
        <v>15815</v>
      </c>
      <c r="BX15820">
        <f t="shared" si="808"/>
        <v>1</v>
      </c>
      <c r="BY15820">
        <f t="shared" si="809"/>
        <v>1</v>
      </c>
    </row>
    <row r="15821" spans="1:77">
      <c r="A15821" s="33">
        <v>15816</v>
      </c>
      <c r="BP15821">
        <v>0.8241340690803</v>
      </c>
      <c r="BQ15821">
        <v>11933.0619507412</v>
      </c>
      <c r="BR15821">
        <v>1.40900978374623</v>
      </c>
      <c r="BS15821">
        <v>82586.296116709</v>
      </c>
      <c r="BW15821" s="9">
        <v>15816</v>
      </c>
      <c r="BX15821">
        <f t="shared" si="808"/>
        <v>1</v>
      </c>
      <c r="BY15821">
        <f t="shared" si="809"/>
        <v>1</v>
      </c>
    </row>
    <row r="15822" spans="1:77">
      <c r="A15822" s="33">
        <v>15817</v>
      </c>
      <c r="BP15822">
        <v>0.823743254975741</v>
      </c>
      <c r="BQ15822">
        <v>15841.6982187121</v>
      </c>
      <c r="BR15822">
        <v>1.41368485949973</v>
      </c>
      <c r="BS15822">
        <v>89597.4210701504</v>
      </c>
      <c r="BW15822" s="9">
        <v>15817</v>
      </c>
      <c r="BX15822">
        <f t="shared" si="808"/>
        <v>1</v>
      </c>
      <c r="BY15822">
        <f t="shared" si="809"/>
        <v>1</v>
      </c>
    </row>
    <row r="15823" spans="1:77">
      <c r="A15823" s="33">
        <v>15818</v>
      </c>
      <c r="BP15823">
        <v>0.779639499308623</v>
      </c>
      <c r="BQ15823">
        <v>15565.1575029061</v>
      </c>
      <c r="BR15823">
        <v>1.34797394711065</v>
      </c>
      <c r="BS15823">
        <v>90944.2411557907</v>
      </c>
      <c r="BW15823" s="9">
        <v>15818</v>
      </c>
      <c r="BX15823">
        <f t="shared" si="808"/>
        <v>1</v>
      </c>
      <c r="BY15823">
        <f t="shared" si="809"/>
        <v>1</v>
      </c>
    </row>
    <row r="15824" spans="1:77">
      <c r="A15824" s="33">
        <v>15819</v>
      </c>
      <c r="BP15824">
        <v>0.8210506020216</v>
      </c>
      <c r="BQ15824">
        <v>9874.47479589888</v>
      </c>
      <c r="BR15824">
        <v>1.40571398864227</v>
      </c>
      <c r="BS15824">
        <v>79587.1594370941</v>
      </c>
      <c r="BW15824" s="9">
        <v>15819</v>
      </c>
      <c r="BX15824">
        <f t="shared" si="808"/>
        <v>1</v>
      </c>
      <c r="BY15824">
        <f t="shared" si="809"/>
        <v>1</v>
      </c>
    </row>
    <row r="15825" spans="1:77">
      <c r="A15825" s="33">
        <v>15820</v>
      </c>
      <c r="BP15825">
        <v>0.820644625324725</v>
      </c>
      <c r="BQ15825">
        <v>14753.2147009334</v>
      </c>
      <c r="BR15825">
        <v>1.40148548889969</v>
      </c>
      <c r="BS15825">
        <v>88613.5039559139</v>
      </c>
      <c r="BW15825" s="9">
        <v>15820</v>
      </c>
      <c r="BX15825">
        <f t="shared" si="808"/>
        <v>1</v>
      </c>
      <c r="BY15825">
        <f t="shared" si="809"/>
        <v>1</v>
      </c>
    </row>
    <row r="15826" spans="1:77">
      <c r="A15826" s="33">
        <v>15821</v>
      </c>
      <c r="BP15826">
        <v>0.784743178704609</v>
      </c>
      <c r="BQ15826">
        <v>11185.0123075844</v>
      </c>
      <c r="BR15826">
        <v>1.33244755022977</v>
      </c>
      <c r="BS15826">
        <v>82512.6259945716</v>
      </c>
      <c r="BW15826" s="9">
        <v>15821</v>
      </c>
      <c r="BX15826">
        <f t="shared" si="808"/>
        <v>1</v>
      </c>
      <c r="BY15826">
        <f t="shared" si="809"/>
        <v>1</v>
      </c>
    </row>
    <row r="15827" spans="1:77">
      <c r="A15827" s="33">
        <v>15822</v>
      </c>
      <c r="BP15827">
        <v>0.750209264844383</v>
      </c>
      <c r="BQ15827">
        <v>12214.1166234137</v>
      </c>
      <c r="BR15827">
        <v>1.28870760620509</v>
      </c>
      <c r="BS15827">
        <v>109982.9329314</v>
      </c>
      <c r="BW15827" s="9">
        <v>15822</v>
      </c>
      <c r="BX15827">
        <f t="shared" si="808"/>
        <v>1</v>
      </c>
      <c r="BY15827">
        <f t="shared" si="809"/>
        <v>1</v>
      </c>
    </row>
    <row r="15828" spans="1:77">
      <c r="A15828" s="33">
        <v>15823</v>
      </c>
      <c r="BP15828">
        <v>0.773143358920094</v>
      </c>
      <c r="BQ15828">
        <v>16900.5515881065</v>
      </c>
      <c r="BR15828">
        <v>1.34574873723095</v>
      </c>
      <c r="BS15828">
        <v>115153.877592183</v>
      </c>
      <c r="BW15828" s="9">
        <v>15823</v>
      </c>
      <c r="BX15828">
        <f t="shared" si="808"/>
        <v>1</v>
      </c>
      <c r="BY15828">
        <f t="shared" si="809"/>
        <v>1</v>
      </c>
    </row>
    <row r="15829" spans="1:77">
      <c r="A15829" s="33">
        <v>15824</v>
      </c>
      <c r="BP15829">
        <v>0.843280993075707</v>
      </c>
      <c r="BQ15829">
        <v>16539.8932528907</v>
      </c>
      <c r="BR15829">
        <v>1.42249191408103</v>
      </c>
      <c r="BS15829">
        <v>93132.6515926292</v>
      </c>
      <c r="BW15829" s="9">
        <v>15824</v>
      </c>
      <c r="BX15829">
        <f t="shared" si="808"/>
        <v>1</v>
      </c>
      <c r="BY15829">
        <f t="shared" si="809"/>
        <v>1</v>
      </c>
    </row>
    <row r="15830" spans="1:77">
      <c r="A15830" s="33">
        <v>15825</v>
      </c>
      <c r="BP15830">
        <v>0.826929314785821</v>
      </c>
      <c r="BQ15830">
        <v>10699.8187946158</v>
      </c>
      <c r="BR15830">
        <v>1.42534749437024</v>
      </c>
      <c r="BS15830">
        <v>104573.482482816</v>
      </c>
      <c r="BW15830" s="9">
        <v>15825</v>
      </c>
      <c r="BX15830">
        <f t="shared" si="808"/>
        <v>1</v>
      </c>
      <c r="BY15830">
        <f t="shared" si="809"/>
        <v>1</v>
      </c>
    </row>
    <row r="15831" spans="1:77">
      <c r="A15831" s="33">
        <v>15826</v>
      </c>
      <c r="BP15831">
        <v>0.821785319682623</v>
      </c>
      <c r="BQ15831">
        <v>12526.4304545113</v>
      </c>
      <c r="BR15831">
        <v>1.39703647883244</v>
      </c>
      <c r="BS15831">
        <v>83273.633608713</v>
      </c>
      <c r="BW15831" s="9">
        <v>15826</v>
      </c>
      <c r="BX15831">
        <f t="shared" si="808"/>
        <v>1</v>
      </c>
      <c r="BY15831">
        <f t="shared" si="809"/>
        <v>1</v>
      </c>
    </row>
    <row r="15832" spans="1:77">
      <c r="A15832" s="33">
        <v>15827</v>
      </c>
      <c r="BP15832">
        <v>0.869639869942239</v>
      </c>
      <c r="BQ15832">
        <v>11463.0783484456</v>
      </c>
      <c r="BR15832">
        <v>1.5075221035829</v>
      </c>
      <c r="BS15832">
        <v>84283.5977624632</v>
      </c>
      <c r="BW15832" s="9">
        <v>15827</v>
      </c>
      <c r="BX15832">
        <f t="shared" si="808"/>
        <v>1</v>
      </c>
      <c r="BY15832">
        <f t="shared" si="809"/>
        <v>1</v>
      </c>
    </row>
    <row r="15833" spans="1:77">
      <c r="A15833" s="33">
        <v>15828</v>
      </c>
      <c r="BP15833">
        <v>0.806797201810498</v>
      </c>
      <c r="BQ15833">
        <v>16734.1617177114</v>
      </c>
      <c r="BR15833">
        <v>1.39206283306338</v>
      </c>
      <c r="BS15833">
        <v>111965.873480755</v>
      </c>
      <c r="BW15833" s="9">
        <v>15828</v>
      </c>
      <c r="BX15833">
        <f t="shared" si="808"/>
        <v>1</v>
      </c>
      <c r="BY15833">
        <f t="shared" si="809"/>
        <v>1</v>
      </c>
    </row>
    <row r="15834" spans="1:77">
      <c r="A15834" s="33">
        <v>15829</v>
      </c>
      <c r="BP15834">
        <v>0.795168021484183</v>
      </c>
      <c r="BQ15834">
        <v>11469.0972918896</v>
      </c>
      <c r="BR15834">
        <v>1.35036112163423</v>
      </c>
      <c r="BS15834">
        <v>83457.2155150686</v>
      </c>
      <c r="BW15834" s="9">
        <v>15829</v>
      </c>
      <c r="BX15834">
        <f t="shared" si="808"/>
        <v>1</v>
      </c>
      <c r="BY15834">
        <f t="shared" si="809"/>
        <v>1</v>
      </c>
    </row>
    <row r="15835" spans="1:77">
      <c r="A15835" s="33">
        <v>15830</v>
      </c>
      <c r="BP15835">
        <v>0.760123822804998</v>
      </c>
      <c r="BQ15835">
        <v>17305.7186292204</v>
      </c>
      <c r="BR15835">
        <v>1.29391181118712</v>
      </c>
      <c r="BS15835">
        <v>92981.5334997545</v>
      </c>
      <c r="BW15835" s="9">
        <v>15830</v>
      </c>
      <c r="BX15835">
        <f t="shared" si="808"/>
        <v>1</v>
      </c>
      <c r="BY15835">
        <f t="shared" si="809"/>
        <v>1</v>
      </c>
    </row>
    <row r="15836" spans="1:77">
      <c r="A15836" s="33">
        <v>15831</v>
      </c>
      <c r="BP15836">
        <v>0.77441309351274</v>
      </c>
      <c r="BQ15836">
        <v>14240.3811799338</v>
      </c>
      <c r="BR15836">
        <v>1.30468383343106</v>
      </c>
      <c r="BS15836">
        <v>85676.5251833346</v>
      </c>
      <c r="BW15836" s="9">
        <v>15831</v>
      </c>
      <c r="BX15836">
        <f t="shared" si="808"/>
        <v>1</v>
      </c>
      <c r="BY15836">
        <f t="shared" si="809"/>
        <v>1</v>
      </c>
    </row>
    <row r="15837" spans="1:77">
      <c r="A15837" s="33">
        <v>15832</v>
      </c>
      <c r="BP15837">
        <v>0.794888384940018</v>
      </c>
      <c r="BQ15837">
        <v>18148.1371361804</v>
      </c>
      <c r="BR15837">
        <v>1.36180875391791</v>
      </c>
      <c r="BS15837">
        <v>91221.2164501128</v>
      </c>
      <c r="BW15837" s="9">
        <v>15832</v>
      </c>
      <c r="BX15837">
        <f t="shared" si="808"/>
        <v>1</v>
      </c>
      <c r="BY15837">
        <f t="shared" si="809"/>
        <v>1</v>
      </c>
    </row>
    <row r="15838" spans="1:77">
      <c r="A15838" s="33">
        <v>15833</v>
      </c>
      <c r="BP15838">
        <v>0.84742762794306</v>
      </c>
      <c r="BQ15838">
        <v>12230.7827069763</v>
      </c>
      <c r="BR15838">
        <v>1.45326368923314</v>
      </c>
      <c r="BS15838">
        <v>102524.918275105</v>
      </c>
      <c r="BW15838" s="9">
        <v>15833</v>
      </c>
      <c r="BX15838">
        <f t="shared" si="808"/>
        <v>1</v>
      </c>
      <c r="BY15838">
        <f t="shared" si="809"/>
        <v>1</v>
      </c>
    </row>
    <row r="15839" spans="1:77">
      <c r="A15839" s="33">
        <v>15834</v>
      </c>
      <c r="BP15839">
        <v>0.806319890345858</v>
      </c>
      <c r="BQ15839">
        <v>15787.544651035</v>
      </c>
      <c r="BR15839">
        <v>1.37786377766829</v>
      </c>
      <c r="BS15839">
        <v>86621.050996365</v>
      </c>
      <c r="BW15839" s="9">
        <v>15834</v>
      </c>
      <c r="BX15839">
        <f t="shared" si="808"/>
        <v>1</v>
      </c>
      <c r="BY15839">
        <f t="shared" si="809"/>
        <v>1</v>
      </c>
    </row>
    <row r="15840" spans="1:77">
      <c r="A15840" s="33">
        <v>15835</v>
      </c>
      <c r="BP15840">
        <v>0.821984298806847</v>
      </c>
      <c r="BQ15840">
        <v>12686.8223035761</v>
      </c>
      <c r="BR15840">
        <v>1.4324635399981</v>
      </c>
      <c r="BS15840">
        <v>109008.1662388</v>
      </c>
      <c r="BW15840" s="9">
        <v>15835</v>
      </c>
      <c r="BX15840">
        <f t="shared" si="808"/>
        <v>1</v>
      </c>
      <c r="BY15840">
        <f t="shared" si="809"/>
        <v>1</v>
      </c>
    </row>
    <row r="15841" spans="1:77">
      <c r="A15841" s="33">
        <v>15836</v>
      </c>
      <c r="BP15841">
        <v>0.81709603603592</v>
      </c>
      <c r="BQ15841">
        <v>14313.4697032842</v>
      </c>
      <c r="BR15841">
        <v>1.40657780901568</v>
      </c>
      <c r="BS15841">
        <v>88395.8713061956</v>
      </c>
      <c r="BW15841" s="9">
        <v>15836</v>
      </c>
      <c r="BX15841">
        <f t="shared" si="808"/>
        <v>1</v>
      </c>
      <c r="BY15841">
        <f t="shared" si="809"/>
        <v>1</v>
      </c>
    </row>
    <row r="15842" spans="1:77">
      <c r="A15842" s="33">
        <v>15837</v>
      </c>
      <c r="BP15842">
        <v>0.822176908948214</v>
      </c>
      <c r="BQ15842">
        <v>13560.3054865128</v>
      </c>
      <c r="BR15842">
        <v>1.43585722035897</v>
      </c>
      <c r="BS15842">
        <v>87763.4908570486</v>
      </c>
      <c r="BW15842" s="9">
        <v>15837</v>
      </c>
      <c r="BX15842">
        <f t="shared" si="808"/>
        <v>1</v>
      </c>
      <c r="BY15842">
        <f t="shared" si="809"/>
        <v>1</v>
      </c>
    </row>
    <row r="15843" spans="1:77">
      <c r="A15843" s="33">
        <v>15838</v>
      </c>
      <c r="BP15843">
        <v>0.800034909620434</v>
      </c>
      <c r="BQ15843">
        <v>15659.3987748042</v>
      </c>
      <c r="BR15843">
        <v>1.38182530857632</v>
      </c>
      <c r="BS15843">
        <v>113243.225407123</v>
      </c>
      <c r="BW15843" s="9">
        <v>15838</v>
      </c>
      <c r="BX15843">
        <f t="shared" si="808"/>
        <v>1</v>
      </c>
      <c r="BY15843">
        <f t="shared" si="809"/>
        <v>1</v>
      </c>
    </row>
    <row r="15844" spans="1:77">
      <c r="A15844" s="33">
        <v>15839</v>
      </c>
      <c r="BP15844">
        <v>0.746109464251607</v>
      </c>
      <c r="BQ15844">
        <v>12449.2100208546</v>
      </c>
      <c r="BR15844">
        <v>1.27674653582322</v>
      </c>
      <c r="BS15844">
        <v>86595.1334516881</v>
      </c>
      <c r="BW15844" s="9">
        <v>15839</v>
      </c>
      <c r="BX15844">
        <f t="shared" si="808"/>
        <v>1</v>
      </c>
      <c r="BY15844">
        <f t="shared" si="809"/>
        <v>1</v>
      </c>
    </row>
    <row r="15845" spans="1:77">
      <c r="A15845" s="33">
        <v>15840</v>
      </c>
      <c r="BP15845">
        <v>0.780593867896764</v>
      </c>
      <c r="BQ15845">
        <v>13969.8270621928</v>
      </c>
      <c r="BR15845">
        <v>1.33355090160942</v>
      </c>
      <c r="BS15845">
        <v>87120.3766128342</v>
      </c>
      <c r="BW15845" s="9">
        <v>15840</v>
      </c>
      <c r="BX15845">
        <f t="shared" si="808"/>
        <v>1</v>
      </c>
      <c r="BY15845">
        <f t="shared" si="809"/>
        <v>1</v>
      </c>
    </row>
    <row r="15846" spans="1:77">
      <c r="A15846" s="33">
        <v>15841</v>
      </c>
      <c r="BP15846">
        <v>0.786486619101565</v>
      </c>
      <c r="BQ15846">
        <v>13080.4733504747</v>
      </c>
      <c r="BR15846">
        <v>1.34512366942921</v>
      </c>
      <c r="BS15846">
        <v>84856.0095291669</v>
      </c>
      <c r="BW15846" s="9">
        <v>15841</v>
      </c>
      <c r="BX15846">
        <f t="shared" si="808"/>
        <v>1</v>
      </c>
      <c r="BY15846">
        <f t="shared" si="809"/>
        <v>1</v>
      </c>
    </row>
    <row r="15847" spans="1:77">
      <c r="A15847" s="33">
        <v>15842</v>
      </c>
      <c r="BP15847">
        <v>0.839423589120745</v>
      </c>
      <c r="BQ15847">
        <v>16597.0471353749</v>
      </c>
      <c r="BR15847">
        <v>1.48115896670628</v>
      </c>
      <c r="BS15847">
        <v>88348.0180947449</v>
      </c>
      <c r="BW15847" s="9">
        <v>15842</v>
      </c>
      <c r="BX15847">
        <f t="shared" si="808"/>
        <v>1</v>
      </c>
      <c r="BY15847">
        <f t="shared" si="809"/>
        <v>1</v>
      </c>
    </row>
    <row r="15848" spans="1:77">
      <c r="A15848" s="33">
        <v>15843</v>
      </c>
      <c r="BP15848">
        <v>0.824795312727747</v>
      </c>
      <c r="BQ15848">
        <v>13263.8287053071</v>
      </c>
      <c r="BR15848">
        <v>1.4050707505459</v>
      </c>
      <c r="BS15848">
        <v>83502.845866013</v>
      </c>
      <c r="BW15848" s="9">
        <v>15843</v>
      </c>
      <c r="BX15848">
        <f t="shared" si="808"/>
        <v>1</v>
      </c>
      <c r="BY15848">
        <f t="shared" si="809"/>
        <v>1</v>
      </c>
    </row>
    <row r="15849" spans="1:77">
      <c r="A15849" s="33">
        <v>15844</v>
      </c>
      <c r="BP15849">
        <v>0.786920672470985</v>
      </c>
      <c r="BQ15849">
        <v>15756.1255769329</v>
      </c>
      <c r="BR15849">
        <v>1.36060465079108</v>
      </c>
      <c r="BS15849">
        <v>113651.343479703</v>
      </c>
      <c r="BW15849" s="9">
        <v>15844</v>
      </c>
      <c r="BX15849">
        <f t="shared" si="808"/>
        <v>1</v>
      </c>
      <c r="BY15849">
        <f t="shared" si="809"/>
        <v>1</v>
      </c>
    </row>
    <row r="15850" spans="1:77">
      <c r="A15850" s="33">
        <v>15845</v>
      </c>
      <c r="BP15850">
        <v>0.776291399197461</v>
      </c>
      <c r="BQ15850">
        <v>12975.2561667682</v>
      </c>
      <c r="BR15850">
        <v>1.33632262777049</v>
      </c>
      <c r="BS15850">
        <v>85155.6859249318</v>
      </c>
      <c r="BW15850" s="9">
        <v>15845</v>
      </c>
      <c r="BX15850">
        <f t="shared" si="808"/>
        <v>1</v>
      </c>
      <c r="BY15850">
        <f t="shared" si="809"/>
        <v>1</v>
      </c>
    </row>
    <row r="15851" spans="1:77">
      <c r="A15851" s="33">
        <v>15846</v>
      </c>
      <c r="BP15851">
        <v>0.839545959159897</v>
      </c>
      <c r="BQ15851">
        <v>11749.7483428969</v>
      </c>
      <c r="BR15851">
        <v>1.45098719864175</v>
      </c>
      <c r="BS15851">
        <v>85025.6387596226</v>
      </c>
      <c r="BW15851" s="9">
        <v>15846</v>
      </c>
      <c r="BX15851">
        <f t="shared" si="808"/>
        <v>1</v>
      </c>
      <c r="BY15851">
        <f t="shared" si="809"/>
        <v>1</v>
      </c>
    </row>
    <row r="15852" spans="1:77">
      <c r="A15852" s="33">
        <v>15847</v>
      </c>
      <c r="BP15852">
        <v>0.849128162022275</v>
      </c>
      <c r="BQ15852">
        <v>13199.7354132918</v>
      </c>
      <c r="BR15852">
        <v>1.48179991127946</v>
      </c>
      <c r="BS15852">
        <v>86845.0953908611</v>
      </c>
      <c r="BW15852" s="9">
        <v>15847</v>
      </c>
      <c r="BX15852">
        <f t="shared" si="808"/>
        <v>1</v>
      </c>
      <c r="BY15852">
        <f t="shared" si="809"/>
        <v>1</v>
      </c>
    </row>
    <row r="15853" spans="1:77">
      <c r="A15853" s="33">
        <v>15848</v>
      </c>
      <c r="BP15853">
        <v>0.73598791198815</v>
      </c>
      <c r="BQ15853">
        <v>14597.5886536805</v>
      </c>
      <c r="BR15853">
        <v>1.25892255280172</v>
      </c>
      <c r="BS15853">
        <v>90320.8076461014</v>
      </c>
      <c r="BW15853" s="9">
        <v>15848</v>
      </c>
      <c r="BX15853">
        <f t="shared" si="808"/>
        <v>1</v>
      </c>
      <c r="BY15853">
        <f t="shared" si="809"/>
        <v>1</v>
      </c>
    </row>
    <row r="15854" spans="1:77">
      <c r="A15854" s="33">
        <v>15849</v>
      </c>
      <c r="BP15854">
        <v>0.86376017225061</v>
      </c>
      <c r="BQ15854">
        <v>16370.6067137141</v>
      </c>
      <c r="BR15854">
        <v>1.49454939412996</v>
      </c>
      <c r="BS15854">
        <v>91569.647732136</v>
      </c>
      <c r="BW15854" s="9">
        <v>15849</v>
      </c>
      <c r="BX15854">
        <f t="shared" si="808"/>
        <v>1</v>
      </c>
      <c r="BY15854">
        <f t="shared" si="809"/>
        <v>1</v>
      </c>
    </row>
    <row r="15855" spans="1:77">
      <c r="A15855" s="33">
        <v>15850</v>
      </c>
      <c r="BP15855">
        <v>0.838425335977661</v>
      </c>
      <c r="BQ15855">
        <v>18403.640305385</v>
      </c>
      <c r="BR15855">
        <v>1.42810616909842</v>
      </c>
      <c r="BS15855">
        <v>113853.465769106</v>
      </c>
      <c r="BW15855" s="9">
        <v>15850</v>
      </c>
      <c r="BX15855">
        <f t="shared" si="808"/>
        <v>1</v>
      </c>
      <c r="BY15855">
        <f t="shared" si="809"/>
        <v>1</v>
      </c>
    </row>
    <row r="15856" spans="1:77">
      <c r="A15856" s="33">
        <v>15851</v>
      </c>
      <c r="BP15856">
        <v>0.799724467210108</v>
      </c>
      <c r="BQ15856">
        <v>13886.397160411</v>
      </c>
      <c r="BR15856">
        <v>1.36209655294383</v>
      </c>
      <c r="BS15856">
        <v>89326.4704352261</v>
      </c>
      <c r="BW15856" s="9">
        <v>15851</v>
      </c>
      <c r="BX15856">
        <f t="shared" si="808"/>
        <v>1</v>
      </c>
      <c r="BY15856">
        <f t="shared" si="809"/>
        <v>1</v>
      </c>
    </row>
    <row r="15857" spans="1:77">
      <c r="A15857" s="33">
        <v>15852</v>
      </c>
      <c r="BP15857">
        <v>0.792480537931771</v>
      </c>
      <c r="BQ15857">
        <v>12918.3871877447</v>
      </c>
      <c r="BR15857">
        <v>1.3750147024684</v>
      </c>
      <c r="BS15857">
        <v>86284.5298296568</v>
      </c>
      <c r="BW15857" s="9">
        <v>15852</v>
      </c>
      <c r="BX15857">
        <f t="shared" si="808"/>
        <v>1</v>
      </c>
      <c r="BY15857">
        <f t="shared" si="809"/>
        <v>1</v>
      </c>
    </row>
    <row r="15858" spans="1:77">
      <c r="A15858" s="33">
        <v>15853</v>
      </c>
      <c r="BP15858">
        <v>0.799242547655982</v>
      </c>
      <c r="BQ15858">
        <v>13085.6362351296</v>
      </c>
      <c r="BR15858">
        <v>1.37876525300406</v>
      </c>
      <c r="BS15858">
        <v>86090.3245256599</v>
      </c>
      <c r="BW15858" s="9">
        <v>15853</v>
      </c>
      <c r="BX15858">
        <f t="shared" si="808"/>
        <v>1</v>
      </c>
      <c r="BY15858">
        <f t="shared" si="809"/>
        <v>1</v>
      </c>
    </row>
    <row r="15859" spans="1:77">
      <c r="A15859" s="33">
        <v>15854</v>
      </c>
      <c r="BP15859">
        <v>0.778401926370746</v>
      </c>
      <c r="BQ15859">
        <v>19055.8677692024</v>
      </c>
      <c r="BR15859">
        <v>1.31775979222428</v>
      </c>
      <c r="BS15859">
        <v>121829.750591896</v>
      </c>
      <c r="BW15859" s="9">
        <v>15854</v>
      </c>
      <c r="BX15859">
        <f t="shared" si="808"/>
        <v>1</v>
      </c>
      <c r="BY15859">
        <f t="shared" si="809"/>
        <v>1</v>
      </c>
    </row>
    <row r="15860" spans="1:77">
      <c r="A15860" s="33">
        <v>15855</v>
      </c>
      <c r="BP15860">
        <v>0.786909479635204</v>
      </c>
      <c r="BQ15860">
        <v>13983.7074425341</v>
      </c>
      <c r="BR15860">
        <v>1.33348706727983</v>
      </c>
      <c r="BS15860">
        <v>109493.71508847</v>
      </c>
      <c r="BW15860" s="9">
        <v>15855</v>
      </c>
      <c r="BX15860">
        <f t="shared" si="808"/>
        <v>1</v>
      </c>
      <c r="BY15860">
        <f t="shared" si="809"/>
        <v>1</v>
      </c>
    </row>
    <row r="15861" spans="1:77">
      <c r="A15861" s="33">
        <v>15856</v>
      </c>
      <c r="BP15861">
        <v>0.820355617586089</v>
      </c>
      <c r="BQ15861">
        <v>11829.3923158385</v>
      </c>
      <c r="BR15861">
        <v>1.44071462063055</v>
      </c>
      <c r="BS15861">
        <v>86506.5682039766</v>
      </c>
      <c r="BW15861" s="9">
        <v>15856</v>
      </c>
      <c r="BX15861">
        <f t="shared" si="808"/>
        <v>1</v>
      </c>
      <c r="BY15861">
        <f t="shared" si="809"/>
        <v>1</v>
      </c>
    </row>
    <row r="15862" spans="1:77">
      <c r="A15862" s="33">
        <v>15857</v>
      </c>
      <c r="BP15862">
        <v>0.851011099608033</v>
      </c>
      <c r="BQ15862">
        <v>13480.3455675655</v>
      </c>
      <c r="BR15862">
        <v>1.49154856654345</v>
      </c>
      <c r="BS15862">
        <v>88914.3646800891</v>
      </c>
      <c r="BW15862" s="9">
        <v>15857</v>
      </c>
      <c r="BX15862">
        <f t="shared" si="808"/>
        <v>1</v>
      </c>
      <c r="BY15862">
        <f t="shared" si="809"/>
        <v>1</v>
      </c>
    </row>
    <row r="15863" spans="1:77">
      <c r="A15863" s="33">
        <v>15858</v>
      </c>
      <c r="BP15863">
        <v>0.761138857143833</v>
      </c>
      <c r="BQ15863">
        <v>16112.215738944</v>
      </c>
      <c r="BR15863">
        <v>1.3214736149515</v>
      </c>
      <c r="BS15863">
        <v>113875.26701254</v>
      </c>
      <c r="BW15863" s="9">
        <v>15858</v>
      </c>
      <c r="BX15863">
        <f t="shared" si="808"/>
        <v>1</v>
      </c>
      <c r="BY15863">
        <f t="shared" si="809"/>
        <v>1</v>
      </c>
    </row>
    <row r="15864" spans="1:77">
      <c r="A15864" s="33">
        <v>15859</v>
      </c>
      <c r="BP15864">
        <v>0.804838564329166</v>
      </c>
      <c r="BQ15864">
        <v>13601.1048734689</v>
      </c>
      <c r="BR15864">
        <v>1.40012506645739</v>
      </c>
      <c r="BS15864">
        <v>111090.052306177</v>
      </c>
      <c r="BW15864" s="9">
        <v>15859</v>
      </c>
      <c r="BX15864">
        <f t="shared" si="808"/>
        <v>1</v>
      </c>
      <c r="BY15864">
        <f t="shared" si="809"/>
        <v>1</v>
      </c>
    </row>
    <row r="15865" spans="1:77">
      <c r="A15865" s="33">
        <v>15860</v>
      </c>
      <c r="BP15865">
        <v>0.753056177227602</v>
      </c>
      <c r="BQ15865">
        <v>13747.4586137178</v>
      </c>
      <c r="BR15865">
        <v>1.29319683619329</v>
      </c>
      <c r="BS15865">
        <v>85643.5997459448</v>
      </c>
      <c r="BW15865" s="9">
        <v>15860</v>
      </c>
      <c r="BX15865">
        <f t="shared" si="808"/>
        <v>1</v>
      </c>
      <c r="BY15865">
        <f t="shared" si="809"/>
        <v>1</v>
      </c>
    </row>
    <row r="15866" spans="1:77">
      <c r="A15866" s="33">
        <v>15861</v>
      </c>
      <c r="BP15866">
        <v>0.769607116645738</v>
      </c>
      <c r="BQ15866">
        <v>13206.7192853274</v>
      </c>
      <c r="BR15866">
        <v>1.29178568942681</v>
      </c>
      <c r="BS15866">
        <v>84884.2021616453</v>
      </c>
      <c r="BW15866" s="9">
        <v>15861</v>
      </c>
      <c r="BX15866">
        <f t="shared" si="808"/>
        <v>1</v>
      </c>
      <c r="BY15866">
        <f t="shared" si="809"/>
        <v>1</v>
      </c>
    </row>
    <row r="15867" spans="1:77">
      <c r="A15867" s="33">
        <v>15862</v>
      </c>
      <c r="BP15867">
        <v>0.799184040767793</v>
      </c>
      <c r="BQ15867">
        <v>13731.3574352605</v>
      </c>
      <c r="BR15867">
        <v>1.36182971418368</v>
      </c>
      <c r="BS15867">
        <v>86571.77787636</v>
      </c>
      <c r="BW15867" s="9">
        <v>15862</v>
      </c>
      <c r="BX15867">
        <f t="shared" si="808"/>
        <v>1</v>
      </c>
      <c r="BY15867">
        <f t="shared" si="809"/>
        <v>1</v>
      </c>
    </row>
    <row r="15868" spans="1:77">
      <c r="A15868" s="33">
        <v>15863</v>
      </c>
      <c r="BP15868">
        <v>0.837411972345653</v>
      </c>
      <c r="BQ15868">
        <v>13938.9693850504</v>
      </c>
      <c r="BR15868">
        <v>1.45067085612588</v>
      </c>
      <c r="BS15868">
        <v>86028.5597363013</v>
      </c>
      <c r="BW15868" s="9">
        <v>15863</v>
      </c>
      <c r="BX15868">
        <f t="shared" si="808"/>
        <v>1</v>
      </c>
      <c r="BY15868">
        <f t="shared" si="809"/>
        <v>1</v>
      </c>
    </row>
    <row r="15869" spans="1:77">
      <c r="A15869" s="33">
        <v>15864</v>
      </c>
      <c r="BP15869">
        <v>0.808637178356936</v>
      </c>
      <c r="BQ15869">
        <v>16951.1549547497</v>
      </c>
      <c r="BR15869">
        <v>1.38355022723091</v>
      </c>
      <c r="BS15869">
        <v>90088.8430004444</v>
      </c>
      <c r="BW15869" s="9">
        <v>15864</v>
      </c>
      <c r="BX15869">
        <f t="shared" si="808"/>
        <v>1</v>
      </c>
      <c r="BY15869">
        <f t="shared" si="809"/>
        <v>1</v>
      </c>
    </row>
    <row r="15870" spans="1:77">
      <c r="A15870" s="33">
        <v>15865</v>
      </c>
      <c r="BP15870">
        <v>0.793508547616699</v>
      </c>
      <c r="BQ15870">
        <v>25557.9476493889</v>
      </c>
      <c r="BR15870">
        <v>1.32757070658342</v>
      </c>
      <c r="BS15870">
        <v>101227.348703401</v>
      </c>
      <c r="BW15870" s="9">
        <v>15865</v>
      </c>
      <c r="BX15870">
        <f t="shared" si="808"/>
        <v>1</v>
      </c>
      <c r="BY15870">
        <f t="shared" si="809"/>
        <v>1</v>
      </c>
    </row>
    <row r="15871" spans="1:77">
      <c r="A15871" s="33">
        <v>15866</v>
      </c>
      <c r="BP15871">
        <v>0.856097911583345</v>
      </c>
      <c r="BQ15871">
        <v>13055.4838564481</v>
      </c>
      <c r="BR15871">
        <v>1.47290145668953</v>
      </c>
      <c r="BS15871">
        <v>110378.942818647</v>
      </c>
      <c r="BW15871" s="9">
        <v>15866</v>
      </c>
      <c r="BX15871">
        <f t="shared" si="808"/>
        <v>1</v>
      </c>
      <c r="BY15871">
        <f t="shared" si="809"/>
        <v>1</v>
      </c>
    </row>
    <row r="15872" spans="1:77">
      <c r="A15872" s="33">
        <v>15867</v>
      </c>
      <c r="BP15872">
        <v>0.779826754908273</v>
      </c>
      <c r="BQ15872">
        <v>11318.9855312368</v>
      </c>
      <c r="BR15872">
        <v>1.34552002855018</v>
      </c>
      <c r="BS15872">
        <v>82439.6251201323</v>
      </c>
      <c r="BW15872" s="9">
        <v>15867</v>
      </c>
      <c r="BX15872">
        <f t="shared" si="808"/>
        <v>1</v>
      </c>
      <c r="BY15872">
        <f t="shared" si="809"/>
        <v>1</v>
      </c>
    </row>
    <row r="15873" spans="1:77">
      <c r="A15873" s="33">
        <v>15868</v>
      </c>
      <c r="BP15873">
        <v>0.76990569463444</v>
      </c>
      <c r="BQ15873">
        <v>16135.2296929534</v>
      </c>
      <c r="BR15873">
        <v>1.31411191314549</v>
      </c>
      <c r="BS15873">
        <v>94455.0762772421</v>
      </c>
      <c r="BW15873" s="9">
        <v>15868</v>
      </c>
      <c r="BX15873">
        <f t="shared" si="808"/>
        <v>1</v>
      </c>
      <c r="BY15873">
        <f t="shared" si="809"/>
        <v>1</v>
      </c>
    </row>
    <row r="15874" spans="1:77">
      <c r="A15874" s="33">
        <v>15869</v>
      </c>
      <c r="BP15874">
        <v>0.818313982568307</v>
      </c>
      <c r="BQ15874">
        <v>13334.6344269993</v>
      </c>
      <c r="BR15874">
        <v>1.41588108748948</v>
      </c>
      <c r="BS15874">
        <v>85838.2140019363</v>
      </c>
      <c r="BW15874" s="9">
        <v>15869</v>
      </c>
      <c r="BX15874">
        <f t="shared" si="808"/>
        <v>1</v>
      </c>
      <c r="BY15874">
        <f t="shared" si="809"/>
        <v>1</v>
      </c>
    </row>
    <row r="15875" spans="1:77">
      <c r="A15875" s="33">
        <v>15870</v>
      </c>
      <c r="BP15875">
        <v>0.815121592956658</v>
      </c>
      <c r="BQ15875">
        <v>12996.3507214946</v>
      </c>
      <c r="BR15875">
        <v>1.39984541579489</v>
      </c>
      <c r="BS15875">
        <v>86207.6807937147</v>
      </c>
      <c r="BW15875" s="9">
        <v>15870</v>
      </c>
      <c r="BX15875">
        <f t="shared" si="808"/>
        <v>1</v>
      </c>
      <c r="BY15875">
        <f t="shared" si="809"/>
        <v>1</v>
      </c>
    </row>
    <row r="15876" spans="1:77">
      <c r="A15876" s="33">
        <v>15871</v>
      </c>
      <c r="BP15876">
        <v>0.836996401756755</v>
      </c>
      <c r="BQ15876">
        <v>14124.2130429722</v>
      </c>
      <c r="BR15876">
        <v>1.40513945140478</v>
      </c>
      <c r="BS15876">
        <v>87477.4922162197</v>
      </c>
      <c r="BW15876" s="9">
        <v>15871</v>
      </c>
      <c r="BX15876">
        <f t="shared" si="808"/>
        <v>1</v>
      </c>
      <c r="BY15876">
        <f t="shared" si="809"/>
        <v>1</v>
      </c>
    </row>
    <row r="15877" spans="1:77">
      <c r="A15877" s="33">
        <v>15872</v>
      </c>
      <c r="BP15877">
        <v>0.815518771126541</v>
      </c>
      <c r="BQ15877">
        <v>13878.5680601254</v>
      </c>
      <c r="BR15877">
        <v>1.40005782869242</v>
      </c>
      <c r="BS15877">
        <v>83673.8810528285</v>
      </c>
      <c r="BW15877" s="9">
        <v>15872</v>
      </c>
      <c r="BX15877">
        <f t="shared" si="808"/>
        <v>1</v>
      </c>
      <c r="BY15877">
        <f t="shared" si="809"/>
        <v>1</v>
      </c>
    </row>
    <row r="15878" spans="1:77">
      <c r="A15878" s="33">
        <v>15873</v>
      </c>
      <c r="BP15878">
        <v>0.799210736701228</v>
      </c>
      <c r="BQ15878">
        <v>12686.960463635</v>
      </c>
      <c r="BR15878">
        <v>1.36457998204889</v>
      </c>
      <c r="BS15878">
        <v>85095.4518950848</v>
      </c>
      <c r="BW15878" s="9">
        <v>15873</v>
      </c>
      <c r="BX15878">
        <f t="shared" si="808"/>
        <v>1</v>
      </c>
      <c r="BY15878">
        <f t="shared" si="809"/>
        <v>1</v>
      </c>
    </row>
    <row r="15879" spans="1:77">
      <c r="A15879" s="33">
        <v>15874</v>
      </c>
      <c r="BP15879">
        <v>0.857215809088286</v>
      </c>
      <c r="BQ15879">
        <v>17435.9065500972</v>
      </c>
      <c r="BR15879">
        <v>1.46749356738166</v>
      </c>
      <c r="BS15879">
        <v>92966.9705176951</v>
      </c>
      <c r="BW15879" s="9">
        <v>15874</v>
      </c>
      <c r="BX15879">
        <f t="shared" ref="BX15879:BX15942" si="810">IF(BU15879=MAX($BU15879:$BV15879),1,0)</f>
        <v>1</v>
      </c>
      <c r="BY15879">
        <f t="shared" ref="BY15879:BY15942" si="811">IF(BV15879=MAX($BU15879:$BV15879),1,0)</f>
        <v>1</v>
      </c>
    </row>
    <row r="15880" spans="1:77">
      <c r="A15880" s="33">
        <v>15875</v>
      </c>
      <c r="BP15880">
        <v>0.846545934854029</v>
      </c>
      <c r="BQ15880">
        <v>22898.2464577672</v>
      </c>
      <c r="BR15880">
        <v>1.47729767457045</v>
      </c>
      <c r="BS15880">
        <v>92915.0223736317</v>
      </c>
      <c r="BW15880" s="9">
        <v>15875</v>
      </c>
      <c r="BX15880">
        <f t="shared" si="810"/>
        <v>1</v>
      </c>
      <c r="BY15880">
        <f t="shared" si="811"/>
        <v>1</v>
      </c>
    </row>
    <row r="15881" spans="1:77">
      <c r="A15881" s="33">
        <v>15876</v>
      </c>
      <c r="BP15881">
        <v>0.789278369116173</v>
      </c>
      <c r="BQ15881">
        <v>21382.9047990102</v>
      </c>
      <c r="BR15881">
        <v>1.35622882611798</v>
      </c>
      <c r="BS15881">
        <v>93913.6559676305</v>
      </c>
      <c r="BW15881" s="9">
        <v>15876</v>
      </c>
      <c r="BX15881">
        <f t="shared" si="810"/>
        <v>1</v>
      </c>
      <c r="BY15881">
        <f t="shared" si="811"/>
        <v>1</v>
      </c>
    </row>
    <row r="15882" spans="1:77">
      <c r="A15882" s="33">
        <v>15877</v>
      </c>
      <c r="BP15882">
        <v>0.771661966827889</v>
      </c>
      <c r="BQ15882">
        <v>15588.3210833588</v>
      </c>
      <c r="BR15882">
        <v>1.31945696919335</v>
      </c>
      <c r="BS15882">
        <v>107699.829039588</v>
      </c>
      <c r="BW15882" s="9">
        <v>15877</v>
      </c>
      <c r="BX15882">
        <f t="shared" si="810"/>
        <v>1</v>
      </c>
      <c r="BY15882">
        <f t="shared" si="811"/>
        <v>1</v>
      </c>
    </row>
    <row r="15883" spans="1:77">
      <c r="A15883" s="33">
        <v>15878</v>
      </c>
      <c r="BP15883">
        <v>0.816940093737783</v>
      </c>
      <c r="BQ15883">
        <v>15146.0333731814</v>
      </c>
      <c r="BR15883">
        <v>1.38308169514624</v>
      </c>
      <c r="BS15883">
        <v>88010.7617358722</v>
      </c>
      <c r="BW15883" s="9">
        <v>15878</v>
      </c>
      <c r="BX15883">
        <f t="shared" si="810"/>
        <v>1</v>
      </c>
      <c r="BY15883">
        <f t="shared" si="811"/>
        <v>1</v>
      </c>
    </row>
    <row r="15884" spans="1:77">
      <c r="A15884" s="33">
        <v>15879</v>
      </c>
      <c r="BP15884">
        <v>0.807063327914834</v>
      </c>
      <c r="BQ15884">
        <v>16046.3265206021</v>
      </c>
      <c r="BR15884">
        <v>1.39859060858992</v>
      </c>
      <c r="BS15884">
        <v>90786.540480177</v>
      </c>
      <c r="BW15884" s="9">
        <v>15879</v>
      </c>
      <c r="BX15884">
        <f t="shared" si="810"/>
        <v>1</v>
      </c>
      <c r="BY15884">
        <f t="shared" si="811"/>
        <v>1</v>
      </c>
    </row>
    <row r="15885" spans="1:77">
      <c r="A15885" s="33">
        <v>15880</v>
      </c>
      <c r="BP15885">
        <v>0.829643182180046</v>
      </c>
      <c r="BQ15885">
        <v>17246.8379876185</v>
      </c>
      <c r="BR15885">
        <v>1.4309546306629</v>
      </c>
      <c r="BS15885">
        <v>111445.096877683</v>
      </c>
      <c r="BW15885" s="9">
        <v>15880</v>
      </c>
      <c r="BX15885">
        <f t="shared" si="810"/>
        <v>1</v>
      </c>
      <c r="BY15885">
        <f t="shared" si="811"/>
        <v>1</v>
      </c>
    </row>
    <row r="15886" spans="1:77">
      <c r="A15886" s="33">
        <v>15881</v>
      </c>
      <c r="BP15886">
        <v>0.819159415415423</v>
      </c>
      <c r="BQ15886">
        <v>11267.2444251378</v>
      </c>
      <c r="BR15886">
        <v>1.42559760670666</v>
      </c>
      <c r="BS15886">
        <v>106581.766622869</v>
      </c>
      <c r="BW15886" s="9">
        <v>15881</v>
      </c>
      <c r="BX15886">
        <f t="shared" si="810"/>
        <v>1</v>
      </c>
      <c r="BY15886">
        <f t="shared" si="811"/>
        <v>1</v>
      </c>
    </row>
    <row r="15887" spans="1:77">
      <c r="A15887" s="33">
        <v>15882</v>
      </c>
      <c r="BP15887">
        <v>0.797759488923555</v>
      </c>
      <c r="BQ15887">
        <v>13963.8874938146</v>
      </c>
      <c r="BR15887">
        <v>1.37371148825338</v>
      </c>
      <c r="BS15887">
        <v>114131.471823301</v>
      </c>
      <c r="BW15887" s="9">
        <v>15882</v>
      </c>
      <c r="BX15887">
        <f t="shared" si="810"/>
        <v>1</v>
      </c>
      <c r="BY15887">
        <f t="shared" si="811"/>
        <v>1</v>
      </c>
    </row>
    <row r="15888" spans="1:77">
      <c r="A15888" s="33">
        <v>15883</v>
      </c>
      <c r="BP15888">
        <v>0.806064522850093</v>
      </c>
      <c r="BQ15888">
        <v>12612.1539711896</v>
      </c>
      <c r="BR15888">
        <v>1.39411371517788</v>
      </c>
      <c r="BS15888">
        <v>85468.6703092292</v>
      </c>
      <c r="BW15888" s="9">
        <v>15883</v>
      </c>
      <c r="BX15888">
        <f t="shared" si="810"/>
        <v>1</v>
      </c>
      <c r="BY15888">
        <f t="shared" si="811"/>
        <v>1</v>
      </c>
    </row>
    <row r="15889" spans="1:77">
      <c r="A15889" s="33">
        <v>15884</v>
      </c>
      <c r="BP15889">
        <v>0.854156263083997</v>
      </c>
      <c r="BQ15889">
        <v>16899.757686222</v>
      </c>
      <c r="BR15889">
        <v>1.47536265142289</v>
      </c>
      <c r="BS15889">
        <v>92703.2782676545</v>
      </c>
      <c r="BW15889" s="9">
        <v>15884</v>
      </c>
      <c r="BX15889">
        <f t="shared" si="810"/>
        <v>1</v>
      </c>
      <c r="BY15889">
        <f t="shared" si="811"/>
        <v>1</v>
      </c>
    </row>
    <row r="15890" spans="1:77">
      <c r="A15890" s="33">
        <v>15885</v>
      </c>
      <c r="BP15890">
        <v>0.827353854512126</v>
      </c>
      <c r="BQ15890">
        <v>13589.163125354</v>
      </c>
      <c r="BR15890">
        <v>1.4316157429732</v>
      </c>
      <c r="BS15890">
        <v>86769.9276290843</v>
      </c>
      <c r="BW15890" s="9">
        <v>15885</v>
      </c>
      <c r="BX15890">
        <f t="shared" si="810"/>
        <v>1</v>
      </c>
      <c r="BY15890">
        <f t="shared" si="811"/>
        <v>1</v>
      </c>
    </row>
    <row r="15891" spans="1:77">
      <c r="A15891" s="33">
        <v>15886</v>
      </c>
      <c r="BP15891">
        <v>0.824406950033409</v>
      </c>
      <c r="BQ15891">
        <v>13166.7901950153</v>
      </c>
      <c r="BR15891">
        <v>1.44015188560061</v>
      </c>
      <c r="BS15891">
        <v>85643.4427964032</v>
      </c>
      <c r="BW15891" s="9">
        <v>15886</v>
      </c>
      <c r="BX15891">
        <f t="shared" si="810"/>
        <v>1</v>
      </c>
      <c r="BY15891">
        <f t="shared" si="811"/>
        <v>1</v>
      </c>
    </row>
    <row r="15892" spans="1:77">
      <c r="A15892" s="33">
        <v>15887</v>
      </c>
      <c r="BP15892">
        <v>0.756568319292795</v>
      </c>
      <c r="BQ15892">
        <v>15006.7868407811</v>
      </c>
      <c r="BR15892">
        <v>1.28719270973522</v>
      </c>
      <c r="BS15892">
        <v>93191.5641858172</v>
      </c>
      <c r="BW15892" s="9">
        <v>15887</v>
      </c>
      <c r="BX15892">
        <f t="shared" si="810"/>
        <v>1</v>
      </c>
      <c r="BY15892">
        <f t="shared" si="811"/>
        <v>1</v>
      </c>
    </row>
    <row r="15893" spans="1:77">
      <c r="A15893" s="33">
        <v>15888</v>
      </c>
      <c r="BP15893">
        <v>0.837688698691631</v>
      </c>
      <c r="BQ15893">
        <v>13323.6537990786</v>
      </c>
      <c r="BR15893">
        <v>1.45183601441667</v>
      </c>
      <c r="BS15893">
        <v>109485.284637365</v>
      </c>
      <c r="BW15893" s="9">
        <v>15888</v>
      </c>
      <c r="BX15893">
        <f t="shared" si="810"/>
        <v>1</v>
      </c>
      <c r="BY15893">
        <f t="shared" si="811"/>
        <v>1</v>
      </c>
    </row>
    <row r="15894" spans="1:77">
      <c r="A15894" s="33">
        <v>15889</v>
      </c>
      <c r="BP15894">
        <v>0.775583015906457</v>
      </c>
      <c r="BQ15894">
        <v>10868.9645431359</v>
      </c>
      <c r="BR15894">
        <v>1.32239125867258</v>
      </c>
      <c r="BS15894">
        <v>85329.8254922902</v>
      </c>
      <c r="BW15894" s="9">
        <v>15889</v>
      </c>
      <c r="BX15894">
        <f t="shared" si="810"/>
        <v>1</v>
      </c>
      <c r="BY15894">
        <f t="shared" si="811"/>
        <v>1</v>
      </c>
    </row>
    <row r="15895" spans="1:77">
      <c r="A15895" s="33">
        <v>15890</v>
      </c>
      <c r="BP15895">
        <v>0.831960955398495</v>
      </c>
      <c r="BQ15895">
        <v>11184.3841485296</v>
      </c>
      <c r="BR15895">
        <v>1.41761701806432</v>
      </c>
      <c r="BS15895">
        <v>84986.3427988284</v>
      </c>
      <c r="BW15895" s="9">
        <v>15890</v>
      </c>
      <c r="BX15895">
        <f t="shared" si="810"/>
        <v>1</v>
      </c>
      <c r="BY15895">
        <f t="shared" si="811"/>
        <v>1</v>
      </c>
    </row>
    <row r="15896" spans="1:77">
      <c r="A15896" s="33">
        <v>15891</v>
      </c>
      <c r="BP15896">
        <v>0.801614955432546</v>
      </c>
      <c r="BQ15896">
        <v>11513.0136251379</v>
      </c>
      <c r="BR15896">
        <v>1.38024622308124</v>
      </c>
      <c r="BS15896">
        <v>104036.010165478</v>
      </c>
      <c r="BW15896" s="9">
        <v>15891</v>
      </c>
      <c r="BX15896">
        <f t="shared" si="810"/>
        <v>1</v>
      </c>
      <c r="BY15896">
        <f t="shared" si="811"/>
        <v>1</v>
      </c>
    </row>
    <row r="15897" spans="1:77">
      <c r="A15897" s="33">
        <v>15892</v>
      </c>
      <c r="BP15897">
        <v>0.795851650294547</v>
      </c>
      <c r="BQ15897">
        <v>15661.3060159293</v>
      </c>
      <c r="BR15897">
        <v>1.37303728804552</v>
      </c>
      <c r="BS15897">
        <v>90864.5022219311</v>
      </c>
      <c r="BW15897" s="9">
        <v>15892</v>
      </c>
      <c r="BX15897">
        <f t="shared" si="810"/>
        <v>1</v>
      </c>
      <c r="BY15897">
        <f t="shared" si="811"/>
        <v>1</v>
      </c>
    </row>
    <row r="15898" spans="1:77">
      <c r="A15898" s="33">
        <v>15893</v>
      </c>
      <c r="BP15898">
        <v>0.837720130693789</v>
      </c>
      <c r="BQ15898">
        <v>14514.6906813021</v>
      </c>
      <c r="BR15898">
        <v>1.43748932311821</v>
      </c>
      <c r="BS15898">
        <v>85520.6782012456</v>
      </c>
      <c r="BW15898" s="9">
        <v>15893</v>
      </c>
      <c r="BX15898">
        <f t="shared" si="810"/>
        <v>1</v>
      </c>
      <c r="BY15898">
        <f t="shared" si="811"/>
        <v>1</v>
      </c>
    </row>
    <row r="15899" spans="1:77">
      <c r="A15899" s="33">
        <v>15894</v>
      </c>
      <c r="BP15899">
        <v>0.799546277530776</v>
      </c>
      <c r="BQ15899">
        <v>11991.0762478216</v>
      </c>
      <c r="BR15899">
        <v>1.36467112983496</v>
      </c>
      <c r="BS15899">
        <v>85308.8736175946</v>
      </c>
      <c r="BW15899" s="9">
        <v>15894</v>
      </c>
      <c r="BX15899">
        <f t="shared" si="810"/>
        <v>1</v>
      </c>
      <c r="BY15899">
        <f t="shared" si="811"/>
        <v>1</v>
      </c>
    </row>
    <row r="15900" spans="1:77">
      <c r="A15900" s="33">
        <v>15895</v>
      </c>
      <c r="BP15900">
        <v>0.816644417805075</v>
      </c>
      <c r="BQ15900">
        <v>15193.8205721323</v>
      </c>
      <c r="BR15900">
        <v>1.41235615612204</v>
      </c>
      <c r="BS15900">
        <v>117857.486093968</v>
      </c>
      <c r="BW15900" s="9">
        <v>15895</v>
      </c>
      <c r="BX15900">
        <f t="shared" si="810"/>
        <v>1</v>
      </c>
      <c r="BY15900">
        <f t="shared" si="811"/>
        <v>1</v>
      </c>
    </row>
    <row r="15901" spans="1:77">
      <c r="A15901" s="33">
        <v>15896</v>
      </c>
      <c r="BP15901">
        <v>0.813606512764836</v>
      </c>
      <c r="BQ15901">
        <v>16568.6535779587</v>
      </c>
      <c r="BR15901">
        <v>1.42006134844981</v>
      </c>
      <c r="BS15901">
        <v>93400.9959646719</v>
      </c>
      <c r="BW15901" s="9">
        <v>15896</v>
      </c>
      <c r="BX15901">
        <f t="shared" si="810"/>
        <v>1</v>
      </c>
      <c r="BY15901">
        <f t="shared" si="811"/>
        <v>1</v>
      </c>
    </row>
    <row r="15902" spans="1:77">
      <c r="A15902" s="33">
        <v>15897</v>
      </c>
      <c r="BP15902">
        <v>0.839897397106606</v>
      </c>
      <c r="BQ15902">
        <v>15111.8653952161</v>
      </c>
      <c r="BR15902">
        <v>1.46148942707606</v>
      </c>
      <c r="BS15902">
        <v>112878.180776965</v>
      </c>
      <c r="BW15902" s="9">
        <v>15897</v>
      </c>
      <c r="BX15902">
        <f t="shared" si="810"/>
        <v>1</v>
      </c>
      <c r="BY15902">
        <f t="shared" si="811"/>
        <v>1</v>
      </c>
    </row>
    <row r="15903" spans="1:77">
      <c r="A15903" s="33">
        <v>15898</v>
      </c>
      <c r="BP15903">
        <v>0.817069360815729</v>
      </c>
      <c r="BQ15903">
        <v>13628.1749960687</v>
      </c>
      <c r="BR15903">
        <v>1.43611803322505</v>
      </c>
      <c r="BS15903">
        <v>107006.642375943</v>
      </c>
      <c r="BW15903" s="9">
        <v>15898</v>
      </c>
      <c r="BX15903">
        <f t="shared" si="810"/>
        <v>1</v>
      </c>
      <c r="BY15903">
        <f t="shared" si="811"/>
        <v>1</v>
      </c>
    </row>
    <row r="15904" spans="1:77">
      <c r="A15904" s="33">
        <v>15899</v>
      </c>
      <c r="BP15904">
        <v>0.83847533452219</v>
      </c>
      <c r="BQ15904">
        <v>16295.6772845644</v>
      </c>
      <c r="BR15904">
        <v>1.4027632280844</v>
      </c>
      <c r="BS15904">
        <v>87886.369588083</v>
      </c>
      <c r="BW15904" s="9">
        <v>15899</v>
      </c>
      <c r="BX15904">
        <f t="shared" si="810"/>
        <v>1</v>
      </c>
      <c r="BY15904">
        <f t="shared" si="811"/>
        <v>1</v>
      </c>
    </row>
    <row r="15905" spans="1:77">
      <c r="A15905" s="33">
        <v>15900</v>
      </c>
      <c r="BP15905">
        <v>0.794292907017836</v>
      </c>
      <c r="BQ15905">
        <v>17937.1507925999</v>
      </c>
      <c r="BR15905">
        <v>1.37795624363471</v>
      </c>
      <c r="BS15905">
        <v>92268.7216689164</v>
      </c>
      <c r="BW15905" s="9">
        <v>15900</v>
      </c>
      <c r="BX15905">
        <f t="shared" si="810"/>
        <v>1</v>
      </c>
      <c r="BY15905">
        <f t="shared" si="811"/>
        <v>1</v>
      </c>
    </row>
    <row r="15906" spans="1:77">
      <c r="A15906" s="33">
        <v>15901</v>
      </c>
      <c r="BP15906">
        <v>0.85640303589267</v>
      </c>
      <c r="BQ15906">
        <v>12953.7898064623</v>
      </c>
      <c r="BR15906">
        <v>1.48301117270593</v>
      </c>
      <c r="BS15906">
        <v>85803.7663318678</v>
      </c>
      <c r="BW15906" s="9">
        <v>15901</v>
      </c>
      <c r="BX15906">
        <f t="shared" si="810"/>
        <v>1</v>
      </c>
      <c r="BY15906">
        <f t="shared" si="811"/>
        <v>1</v>
      </c>
    </row>
    <row r="15907" spans="1:77">
      <c r="A15907" s="33">
        <v>15902</v>
      </c>
      <c r="BP15907">
        <v>0.865984522536865</v>
      </c>
      <c r="BQ15907">
        <v>14263.6634991949</v>
      </c>
      <c r="BR15907">
        <v>1.46686162630698</v>
      </c>
      <c r="BS15907">
        <v>84245.501893537</v>
      </c>
      <c r="BW15907" s="9">
        <v>15902</v>
      </c>
      <c r="BX15907">
        <f t="shared" si="810"/>
        <v>1</v>
      </c>
      <c r="BY15907">
        <f t="shared" si="811"/>
        <v>1</v>
      </c>
    </row>
    <row r="15908" spans="1:77">
      <c r="A15908" s="33">
        <v>15903</v>
      </c>
      <c r="BP15908">
        <v>0.854501678973513</v>
      </c>
      <c r="BQ15908">
        <v>14766.455614286</v>
      </c>
      <c r="BR15908">
        <v>1.47856058287833</v>
      </c>
      <c r="BS15908">
        <v>114533.34828985</v>
      </c>
      <c r="BW15908" s="9">
        <v>15903</v>
      </c>
      <c r="BX15908">
        <f t="shared" si="810"/>
        <v>1</v>
      </c>
      <c r="BY15908">
        <f t="shared" si="811"/>
        <v>1</v>
      </c>
    </row>
    <row r="15909" spans="1:77">
      <c r="A15909" s="33">
        <v>15904</v>
      </c>
      <c r="BP15909">
        <v>0.801636016369241</v>
      </c>
      <c r="BQ15909">
        <v>17512.6873827951</v>
      </c>
      <c r="BR15909">
        <v>1.36000436176102</v>
      </c>
      <c r="BS15909">
        <v>94934.1838737002</v>
      </c>
      <c r="BW15909" s="9">
        <v>15904</v>
      </c>
      <c r="BX15909">
        <f t="shared" si="810"/>
        <v>1</v>
      </c>
      <c r="BY15909">
        <f t="shared" si="811"/>
        <v>1</v>
      </c>
    </row>
    <row r="15910" spans="1:77">
      <c r="A15910" s="33">
        <v>15905</v>
      </c>
      <c r="BP15910">
        <v>0.85129743836478</v>
      </c>
      <c r="BQ15910">
        <v>14219.3227674681</v>
      </c>
      <c r="BR15910">
        <v>1.48357245671094</v>
      </c>
      <c r="BS15910">
        <v>112847.489699289</v>
      </c>
      <c r="BW15910" s="9">
        <v>15905</v>
      </c>
      <c r="BX15910">
        <f t="shared" si="810"/>
        <v>1</v>
      </c>
      <c r="BY15910">
        <f t="shared" si="811"/>
        <v>1</v>
      </c>
    </row>
    <row r="15911" spans="1:77">
      <c r="A15911" s="33">
        <v>15906</v>
      </c>
      <c r="BP15911">
        <v>0.784728357365688</v>
      </c>
      <c r="BQ15911">
        <v>14318.6137938197</v>
      </c>
      <c r="BR15911">
        <v>1.35367711048335</v>
      </c>
      <c r="BS15911">
        <v>88140.3097815395</v>
      </c>
      <c r="BW15911" s="9">
        <v>15906</v>
      </c>
      <c r="BX15911">
        <f t="shared" si="810"/>
        <v>1</v>
      </c>
      <c r="BY15911">
        <f t="shared" si="811"/>
        <v>1</v>
      </c>
    </row>
    <row r="15912" spans="1:77">
      <c r="A15912" s="33">
        <v>15907</v>
      </c>
      <c r="BP15912">
        <v>0.771368870431166</v>
      </c>
      <c r="BQ15912">
        <v>15931.7632338877</v>
      </c>
      <c r="BR15912">
        <v>1.28617340378465</v>
      </c>
      <c r="BS15912">
        <v>91712.8057337759</v>
      </c>
      <c r="BW15912" s="9">
        <v>15907</v>
      </c>
      <c r="BX15912">
        <f t="shared" si="810"/>
        <v>1</v>
      </c>
      <c r="BY15912">
        <f t="shared" si="811"/>
        <v>1</v>
      </c>
    </row>
    <row r="15913" spans="1:77">
      <c r="A15913" s="33">
        <v>15908</v>
      </c>
      <c r="BP15913">
        <v>0.811243527783777</v>
      </c>
      <c r="BQ15913">
        <v>21580.550261774</v>
      </c>
      <c r="BR15913">
        <v>1.41399553935508</v>
      </c>
      <c r="BS15913">
        <v>102033.634581178</v>
      </c>
      <c r="BW15913" s="9">
        <v>15908</v>
      </c>
      <c r="BX15913">
        <f t="shared" si="810"/>
        <v>1</v>
      </c>
      <c r="BY15913">
        <f t="shared" si="811"/>
        <v>1</v>
      </c>
    </row>
    <row r="15914" spans="1:77">
      <c r="A15914" s="33">
        <v>15909</v>
      </c>
      <c r="BP15914">
        <v>0.792458885556434</v>
      </c>
      <c r="BQ15914">
        <v>17734.4007620806</v>
      </c>
      <c r="BR15914">
        <v>1.31548763889606</v>
      </c>
      <c r="BS15914">
        <v>90584.1812022395</v>
      </c>
      <c r="BW15914" s="9">
        <v>15909</v>
      </c>
      <c r="BX15914">
        <f t="shared" si="810"/>
        <v>1</v>
      </c>
      <c r="BY15914">
        <f t="shared" si="811"/>
        <v>1</v>
      </c>
    </row>
    <row r="15915" spans="1:77">
      <c r="A15915" s="33">
        <v>15910</v>
      </c>
      <c r="BP15915">
        <v>0.814997092135622</v>
      </c>
      <c r="BQ15915">
        <v>11865.9106260857</v>
      </c>
      <c r="BR15915">
        <v>1.3833132097737</v>
      </c>
      <c r="BS15915">
        <v>82451.8083649448</v>
      </c>
      <c r="BW15915" s="9">
        <v>15910</v>
      </c>
      <c r="BX15915">
        <f t="shared" si="810"/>
        <v>1</v>
      </c>
      <c r="BY15915">
        <f t="shared" si="811"/>
        <v>1</v>
      </c>
    </row>
    <row r="15916" spans="1:77">
      <c r="A15916" s="33">
        <v>15911</v>
      </c>
      <c r="BP15916">
        <v>0.822904144155467</v>
      </c>
      <c r="BQ15916">
        <v>15872.8581314647</v>
      </c>
      <c r="BR15916">
        <v>1.41596739722806</v>
      </c>
      <c r="BS15916">
        <v>113329.722605292</v>
      </c>
      <c r="BW15916" s="9">
        <v>15911</v>
      </c>
      <c r="BX15916">
        <f t="shared" si="810"/>
        <v>1</v>
      </c>
      <c r="BY15916">
        <f t="shared" si="811"/>
        <v>1</v>
      </c>
    </row>
    <row r="15917" spans="1:77">
      <c r="A15917" s="33">
        <v>15912</v>
      </c>
      <c r="BP15917">
        <v>0.818213089712387</v>
      </c>
      <c r="BQ15917">
        <v>15683.424685459</v>
      </c>
      <c r="BR15917">
        <v>1.40111158300485</v>
      </c>
      <c r="BS15917">
        <v>113955.510033678</v>
      </c>
      <c r="BW15917" s="9">
        <v>15912</v>
      </c>
      <c r="BX15917">
        <f t="shared" si="810"/>
        <v>1</v>
      </c>
      <c r="BY15917">
        <f t="shared" si="811"/>
        <v>1</v>
      </c>
    </row>
    <row r="15918" spans="1:77">
      <c r="A15918" s="33">
        <v>15913</v>
      </c>
      <c r="BP15918">
        <v>0.819475129439416</v>
      </c>
      <c r="BQ15918">
        <v>12072.185867875</v>
      </c>
      <c r="BR15918">
        <v>1.38347331159303</v>
      </c>
      <c r="BS15918">
        <v>107207.909871033</v>
      </c>
      <c r="BW15918" s="9">
        <v>15913</v>
      </c>
      <c r="BX15918">
        <f t="shared" si="810"/>
        <v>1</v>
      </c>
      <c r="BY15918">
        <f t="shared" si="811"/>
        <v>1</v>
      </c>
    </row>
    <row r="15919" spans="1:77">
      <c r="A15919" s="33">
        <v>15914</v>
      </c>
      <c r="BP15919">
        <v>0.811443477376532</v>
      </c>
      <c r="BQ15919">
        <v>15547.663030735</v>
      </c>
      <c r="BR15919">
        <v>1.38919770362929</v>
      </c>
      <c r="BS15919">
        <v>86917.2302115387</v>
      </c>
      <c r="BW15919" s="9">
        <v>15914</v>
      </c>
      <c r="BX15919">
        <f t="shared" si="810"/>
        <v>1</v>
      </c>
      <c r="BY15919">
        <f t="shared" si="811"/>
        <v>1</v>
      </c>
    </row>
    <row r="15920" spans="1:77">
      <c r="A15920" s="33">
        <v>15915</v>
      </c>
      <c r="BP15920">
        <v>0.829205912061571</v>
      </c>
      <c r="BQ15920">
        <v>15343.7546013431</v>
      </c>
      <c r="BR15920">
        <v>1.41279212886943</v>
      </c>
      <c r="BS15920">
        <v>111925.565312709</v>
      </c>
      <c r="BW15920" s="9">
        <v>15915</v>
      </c>
      <c r="BX15920">
        <f t="shared" si="810"/>
        <v>1</v>
      </c>
      <c r="BY15920">
        <f t="shared" si="811"/>
        <v>1</v>
      </c>
    </row>
    <row r="15921" spans="1:77">
      <c r="A15921" s="33">
        <v>15916</v>
      </c>
      <c r="BP15921">
        <v>0.822682197996802</v>
      </c>
      <c r="BQ15921">
        <v>14968.4625580099</v>
      </c>
      <c r="BR15921">
        <v>1.41694449163245</v>
      </c>
      <c r="BS15921">
        <v>90071.9041227409</v>
      </c>
      <c r="BW15921" s="9">
        <v>15916</v>
      </c>
      <c r="BX15921">
        <f t="shared" si="810"/>
        <v>1</v>
      </c>
      <c r="BY15921">
        <f t="shared" si="811"/>
        <v>1</v>
      </c>
    </row>
    <row r="15922" spans="1:77">
      <c r="A15922" s="33">
        <v>15917</v>
      </c>
      <c r="BP15922">
        <v>0.801285335401071</v>
      </c>
      <c r="BQ15922">
        <v>15394.6271801322</v>
      </c>
      <c r="BR15922">
        <v>1.36410905350548</v>
      </c>
      <c r="BS15922">
        <v>92653.2141009243</v>
      </c>
      <c r="BW15922" s="9">
        <v>15917</v>
      </c>
      <c r="BX15922">
        <f t="shared" si="810"/>
        <v>1</v>
      </c>
      <c r="BY15922">
        <f t="shared" si="811"/>
        <v>1</v>
      </c>
    </row>
    <row r="15923" spans="1:77">
      <c r="A15923" s="33">
        <v>15918</v>
      </c>
      <c r="BP15923">
        <v>0.82067066846384</v>
      </c>
      <c r="BQ15923">
        <v>19341.4647543901</v>
      </c>
      <c r="BR15923">
        <v>1.39333472424418</v>
      </c>
      <c r="BS15923">
        <v>93746.8105606233</v>
      </c>
      <c r="BW15923" s="9">
        <v>15918</v>
      </c>
      <c r="BX15923">
        <f t="shared" si="810"/>
        <v>1</v>
      </c>
      <c r="BY15923">
        <f t="shared" si="811"/>
        <v>1</v>
      </c>
    </row>
    <row r="15924" spans="1:77">
      <c r="A15924" s="33">
        <v>15919</v>
      </c>
      <c r="BP15924">
        <v>0.812734365430279</v>
      </c>
      <c r="BQ15924">
        <v>18233.5858140487</v>
      </c>
      <c r="BR15924">
        <v>1.39102407405518</v>
      </c>
      <c r="BS15924">
        <v>92099.41366378</v>
      </c>
      <c r="BW15924" s="9">
        <v>15919</v>
      </c>
      <c r="BX15924">
        <f t="shared" si="810"/>
        <v>1</v>
      </c>
      <c r="BY15924">
        <f t="shared" si="811"/>
        <v>1</v>
      </c>
    </row>
    <row r="15925" spans="1:77">
      <c r="A15925" s="33">
        <v>15920</v>
      </c>
      <c r="BP15925">
        <v>0.798036967279612</v>
      </c>
      <c r="BQ15925">
        <v>11542.5919030397</v>
      </c>
      <c r="BR15925">
        <v>1.35303216609722</v>
      </c>
      <c r="BS15925">
        <v>84219.7206049534</v>
      </c>
      <c r="BW15925" s="9">
        <v>15920</v>
      </c>
      <c r="BX15925">
        <f t="shared" si="810"/>
        <v>1</v>
      </c>
      <c r="BY15925">
        <f t="shared" si="811"/>
        <v>1</v>
      </c>
    </row>
    <row r="15926" spans="1:77">
      <c r="A15926" s="33">
        <v>15921</v>
      </c>
      <c r="BP15926">
        <v>0.753363814879532</v>
      </c>
      <c r="BQ15926">
        <v>12703.0162140775</v>
      </c>
      <c r="BR15926">
        <v>1.28398960343938</v>
      </c>
      <c r="BS15926">
        <v>84007.2072795277</v>
      </c>
      <c r="BW15926" s="9">
        <v>15921</v>
      </c>
      <c r="BX15926">
        <f t="shared" si="810"/>
        <v>1</v>
      </c>
      <c r="BY15926">
        <f t="shared" si="811"/>
        <v>1</v>
      </c>
    </row>
    <row r="15927" spans="1:77">
      <c r="A15927" s="33">
        <v>15922</v>
      </c>
      <c r="BP15927">
        <v>0.820985075884527</v>
      </c>
      <c r="BQ15927">
        <v>12530.7549033205</v>
      </c>
      <c r="BR15927">
        <v>1.42196574842232</v>
      </c>
      <c r="BS15927">
        <v>83533.6311428984</v>
      </c>
      <c r="BW15927" s="9">
        <v>15922</v>
      </c>
      <c r="BX15927">
        <f t="shared" si="810"/>
        <v>1</v>
      </c>
      <c r="BY15927">
        <f t="shared" si="811"/>
        <v>1</v>
      </c>
    </row>
    <row r="15928" spans="1:77">
      <c r="A15928" s="33">
        <v>15923</v>
      </c>
      <c r="BP15928">
        <v>0.808748599479435</v>
      </c>
      <c r="BQ15928">
        <v>10751.7659077901</v>
      </c>
      <c r="BR15928">
        <v>1.35838395525356</v>
      </c>
      <c r="BS15928">
        <v>104986.275411785</v>
      </c>
      <c r="BW15928" s="9">
        <v>15923</v>
      </c>
      <c r="BX15928">
        <f t="shared" si="810"/>
        <v>1</v>
      </c>
      <c r="BY15928">
        <f t="shared" si="811"/>
        <v>1</v>
      </c>
    </row>
    <row r="15929" spans="1:77">
      <c r="A15929" s="33">
        <v>15924</v>
      </c>
      <c r="BP15929">
        <v>0.804615295250177</v>
      </c>
      <c r="BQ15929">
        <v>16733.1129117721</v>
      </c>
      <c r="BR15929">
        <v>1.38668550896847</v>
      </c>
      <c r="BS15929">
        <v>113986.063413688</v>
      </c>
      <c r="BW15929" s="9">
        <v>15924</v>
      </c>
      <c r="BX15929">
        <f t="shared" si="810"/>
        <v>1</v>
      </c>
      <c r="BY15929">
        <f t="shared" si="811"/>
        <v>1</v>
      </c>
    </row>
    <row r="15930" spans="1:77">
      <c r="A15930" s="33">
        <v>15925</v>
      </c>
      <c r="BP15930">
        <v>0.838525946172809</v>
      </c>
      <c r="BQ15930">
        <v>15603.5891633823</v>
      </c>
      <c r="BR15930">
        <v>1.44001848889153</v>
      </c>
      <c r="BS15930">
        <v>89436.1095683448</v>
      </c>
      <c r="BW15930" s="9">
        <v>15925</v>
      </c>
      <c r="BX15930">
        <f t="shared" si="810"/>
        <v>1</v>
      </c>
      <c r="BY15930">
        <f t="shared" si="811"/>
        <v>1</v>
      </c>
    </row>
    <row r="15931" spans="1:77">
      <c r="A15931" s="33">
        <v>15926</v>
      </c>
      <c r="BP15931">
        <v>0.847771338057924</v>
      </c>
      <c r="BQ15931">
        <v>20461.0190462535</v>
      </c>
      <c r="BR15931">
        <v>1.45987007704773</v>
      </c>
      <c r="BS15931">
        <v>92397.577802005</v>
      </c>
      <c r="BW15931" s="9">
        <v>15926</v>
      </c>
      <c r="BX15931">
        <f t="shared" si="810"/>
        <v>1</v>
      </c>
      <c r="BY15931">
        <f t="shared" si="811"/>
        <v>1</v>
      </c>
    </row>
    <row r="15932" spans="1:77">
      <c r="A15932" s="33">
        <v>15927</v>
      </c>
      <c r="BP15932">
        <v>0.886602889561515</v>
      </c>
      <c r="BQ15932">
        <v>14667.465527755</v>
      </c>
      <c r="BR15932">
        <v>1.54068594725712</v>
      </c>
      <c r="BS15932">
        <v>89399.6176620345</v>
      </c>
      <c r="BW15932" s="9">
        <v>15927</v>
      </c>
      <c r="BX15932">
        <f t="shared" si="810"/>
        <v>1</v>
      </c>
      <c r="BY15932">
        <f t="shared" si="811"/>
        <v>1</v>
      </c>
    </row>
    <row r="15933" spans="1:77">
      <c r="A15933" s="33">
        <v>15928</v>
      </c>
      <c r="BP15933">
        <v>0.824326176812889</v>
      </c>
      <c r="BQ15933">
        <v>12487.6606684916</v>
      </c>
      <c r="BR15933">
        <v>1.41595329792108</v>
      </c>
      <c r="BS15933">
        <v>85871.087408184</v>
      </c>
      <c r="BW15933" s="9">
        <v>15928</v>
      </c>
      <c r="BX15933">
        <f t="shared" si="810"/>
        <v>1</v>
      </c>
      <c r="BY15933">
        <f t="shared" si="811"/>
        <v>1</v>
      </c>
    </row>
    <row r="15934" spans="1:77">
      <c r="A15934" s="33">
        <v>15929</v>
      </c>
      <c r="BP15934">
        <v>0.815303850851705</v>
      </c>
      <c r="BQ15934">
        <v>15487.3238356013</v>
      </c>
      <c r="BR15934">
        <v>1.38586059338961</v>
      </c>
      <c r="BS15934">
        <v>88954.0273148508</v>
      </c>
      <c r="BW15934" s="9">
        <v>15929</v>
      </c>
      <c r="BX15934">
        <f t="shared" si="810"/>
        <v>1</v>
      </c>
      <c r="BY15934">
        <f t="shared" si="811"/>
        <v>1</v>
      </c>
    </row>
    <row r="15935" spans="1:77">
      <c r="A15935" s="33">
        <v>15930</v>
      </c>
      <c r="BP15935">
        <v>0.862673616402891</v>
      </c>
      <c r="BQ15935">
        <v>16382.9388040477</v>
      </c>
      <c r="BR15935">
        <v>1.51502854438531</v>
      </c>
      <c r="BS15935">
        <v>92457.2469386849</v>
      </c>
      <c r="BW15935" s="9">
        <v>15930</v>
      </c>
      <c r="BX15935">
        <f t="shared" si="810"/>
        <v>1</v>
      </c>
      <c r="BY15935">
        <f t="shared" si="811"/>
        <v>1</v>
      </c>
    </row>
    <row r="15936" spans="1:77">
      <c r="A15936" s="33">
        <v>15931</v>
      </c>
      <c r="BP15936">
        <v>0.816607342035353</v>
      </c>
      <c r="BQ15936">
        <v>12949.7956878303</v>
      </c>
      <c r="BR15936">
        <v>1.39190104736457</v>
      </c>
      <c r="BS15936">
        <v>86164.1825699619</v>
      </c>
      <c r="BW15936" s="9">
        <v>15931</v>
      </c>
      <c r="BX15936">
        <f t="shared" si="810"/>
        <v>1</v>
      </c>
      <c r="BY15936">
        <f t="shared" si="811"/>
        <v>1</v>
      </c>
    </row>
    <row r="15937" spans="1:77">
      <c r="A15937" s="33">
        <v>15932</v>
      </c>
      <c r="BP15937">
        <v>0.726182445346088</v>
      </c>
      <c r="BQ15937">
        <v>13844.6318765822</v>
      </c>
      <c r="BR15937">
        <v>1.22291100924067</v>
      </c>
      <c r="BS15937">
        <v>110108.02212866</v>
      </c>
      <c r="BW15937" s="9">
        <v>15932</v>
      </c>
      <c r="BX15937">
        <f t="shared" si="810"/>
        <v>1</v>
      </c>
      <c r="BY15937">
        <f t="shared" si="811"/>
        <v>1</v>
      </c>
    </row>
    <row r="15938" spans="1:77">
      <c r="A15938" s="33">
        <v>15933</v>
      </c>
      <c r="BP15938">
        <v>0.809684604400899</v>
      </c>
      <c r="BQ15938">
        <v>12039.8152401541</v>
      </c>
      <c r="BR15938">
        <v>1.40918021414105</v>
      </c>
      <c r="BS15938">
        <v>86177.7246690388</v>
      </c>
      <c r="BW15938" s="9">
        <v>15933</v>
      </c>
      <c r="BX15938">
        <f t="shared" si="810"/>
        <v>1</v>
      </c>
      <c r="BY15938">
        <f t="shared" si="811"/>
        <v>1</v>
      </c>
    </row>
    <row r="15939" spans="1:77">
      <c r="A15939" s="33">
        <v>15934</v>
      </c>
      <c r="BP15939">
        <v>0.80676168269393</v>
      </c>
      <c r="BQ15939">
        <v>19001.8573689914</v>
      </c>
      <c r="BR15939">
        <v>1.39951843803715</v>
      </c>
      <c r="BS15939">
        <v>90300.2409066013</v>
      </c>
      <c r="BW15939" s="9">
        <v>15934</v>
      </c>
      <c r="BX15939">
        <f t="shared" si="810"/>
        <v>1</v>
      </c>
      <c r="BY15939">
        <f t="shared" si="811"/>
        <v>1</v>
      </c>
    </row>
    <row r="15940" spans="1:77">
      <c r="A15940" s="33">
        <v>15935</v>
      </c>
      <c r="BP15940">
        <v>0.783586461649991</v>
      </c>
      <c r="BQ15940">
        <v>14377.1881389023</v>
      </c>
      <c r="BR15940">
        <v>1.34626915722355</v>
      </c>
      <c r="BS15940">
        <v>86050.7830945633</v>
      </c>
      <c r="BW15940" s="9">
        <v>15935</v>
      </c>
      <c r="BX15940">
        <f t="shared" si="810"/>
        <v>1</v>
      </c>
      <c r="BY15940">
        <f t="shared" si="811"/>
        <v>1</v>
      </c>
    </row>
    <row r="15941" spans="1:77">
      <c r="A15941" s="33">
        <v>15936</v>
      </c>
      <c r="BP15941">
        <v>0.834641037543076</v>
      </c>
      <c r="BQ15941">
        <v>12012.0733430645</v>
      </c>
      <c r="BR15941">
        <v>1.43100208170054</v>
      </c>
      <c r="BS15941">
        <v>84052.8831565961</v>
      </c>
      <c r="BW15941" s="9">
        <v>15936</v>
      </c>
      <c r="BX15941">
        <f t="shared" si="810"/>
        <v>1</v>
      </c>
      <c r="BY15941">
        <f t="shared" si="811"/>
        <v>1</v>
      </c>
    </row>
    <row r="15942" spans="1:77">
      <c r="A15942" s="33">
        <v>15937</v>
      </c>
      <c r="BP15942">
        <v>0.884620698974463</v>
      </c>
      <c r="BQ15942">
        <v>13844.4201497154</v>
      </c>
      <c r="BR15942">
        <v>1.52686424471613</v>
      </c>
      <c r="BS15942">
        <v>86033.7993921871</v>
      </c>
      <c r="BW15942" s="9">
        <v>15937</v>
      </c>
      <c r="BX15942">
        <f t="shared" si="810"/>
        <v>1</v>
      </c>
      <c r="BY15942">
        <f t="shared" si="811"/>
        <v>1</v>
      </c>
    </row>
    <row r="15943" spans="1:77">
      <c r="A15943" s="33">
        <v>15938</v>
      </c>
      <c r="BP15943">
        <v>0.821211506367565</v>
      </c>
      <c r="BQ15943">
        <v>11799.8148972091</v>
      </c>
      <c r="BR15943">
        <v>1.40640856552074</v>
      </c>
      <c r="BS15943">
        <v>85149.6338176355</v>
      </c>
      <c r="BW15943" s="9">
        <v>15938</v>
      </c>
      <c r="BX15943">
        <f t="shared" ref="BX15943:BX16006" si="812">IF(BU15943=MAX($BU15943:$BV15943),1,0)</f>
        <v>1</v>
      </c>
      <c r="BY15943">
        <f t="shared" ref="BY15943:BY16006" si="813">IF(BV15943=MAX($BU15943:$BV15943),1,0)</f>
        <v>1</v>
      </c>
    </row>
    <row r="15944" spans="1:77">
      <c r="A15944" s="33">
        <v>15939</v>
      </c>
      <c r="BP15944">
        <v>0.844756385345807</v>
      </c>
      <c r="BQ15944">
        <v>17390.4913209245</v>
      </c>
      <c r="BR15944">
        <v>1.47196802053654</v>
      </c>
      <c r="BS15944">
        <v>93414.533383269</v>
      </c>
      <c r="BW15944" s="9">
        <v>15939</v>
      </c>
      <c r="BX15944">
        <f t="shared" si="812"/>
        <v>1</v>
      </c>
      <c r="BY15944">
        <f t="shared" si="813"/>
        <v>1</v>
      </c>
    </row>
    <row r="15945" spans="1:77">
      <c r="A15945" s="33">
        <v>15940</v>
      </c>
      <c r="BP15945">
        <v>0.816843533531243</v>
      </c>
      <c r="BQ15945">
        <v>16538.8931371026</v>
      </c>
      <c r="BR15945">
        <v>1.38518872060428</v>
      </c>
      <c r="BS15945">
        <v>110247.903972658</v>
      </c>
      <c r="BW15945" s="9">
        <v>15940</v>
      </c>
      <c r="BX15945">
        <f t="shared" si="812"/>
        <v>1</v>
      </c>
      <c r="BY15945">
        <f t="shared" si="813"/>
        <v>1</v>
      </c>
    </row>
    <row r="15946" spans="1:77">
      <c r="A15946" s="33">
        <v>15941</v>
      </c>
      <c r="BP15946">
        <v>0.768045452453203</v>
      </c>
      <c r="BQ15946">
        <v>19064.3663166892</v>
      </c>
      <c r="BR15946">
        <v>1.32245685940134</v>
      </c>
      <c r="BS15946">
        <v>117908.637664542</v>
      </c>
      <c r="BW15946" s="9">
        <v>15941</v>
      </c>
      <c r="BX15946">
        <f t="shared" si="812"/>
        <v>1</v>
      </c>
      <c r="BY15946">
        <f t="shared" si="813"/>
        <v>1</v>
      </c>
    </row>
    <row r="15947" spans="1:77">
      <c r="A15947" s="33">
        <v>15942</v>
      </c>
      <c r="BP15947">
        <v>0.780397500777589</v>
      </c>
      <c r="BQ15947">
        <v>15581.8445915436</v>
      </c>
      <c r="BR15947">
        <v>1.35786712075221</v>
      </c>
      <c r="BS15947">
        <v>90632.5040766772</v>
      </c>
      <c r="BW15947" s="9">
        <v>15942</v>
      </c>
      <c r="BX15947">
        <f t="shared" si="812"/>
        <v>1</v>
      </c>
      <c r="BY15947">
        <f t="shared" si="813"/>
        <v>1</v>
      </c>
    </row>
    <row r="15948" spans="1:77">
      <c r="A15948" s="33">
        <v>15943</v>
      </c>
      <c r="BP15948">
        <v>0.834515315659137</v>
      </c>
      <c r="BQ15948">
        <v>11951.3989705344</v>
      </c>
      <c r="BR15948">
        <v>1.43702306988198</v>
      </c>
      <c r="BS15948">
        <v>102875.059959982</v>
      </c>
      <c r="BW15948" s="9">
        <v>15943</v>
      </c>
      <c r="BX15948">
        <f t="shared" si="812"/>
        <v>1</v>
      </c>
      <c r="BY15948">
        <f t="shared" si="813"/>
        <v>1</v>
      </c>
    </row>
    <row r="15949" spans="1:77">
      <c r="A15949" s="33">
        <v>15944</v>
      </c>
      <c r="BP15949">
        <v>0.805669050146116</v>
      </c>
      <c r="BQ15949">
        <v>11712.1470986239</v>
      </c>
      <c r="BR15949">
        <v>1.4031539164091</v>
      </c>
      <c r="BS15949">
        <v>83861.352956306</v>
      </c>
      <c r="BW15949" s="9">
        <v>15944</v>
      </c>
      <c r="BX15949">
        <f t="shared" si="812"/>
        <v>1</v>
      </c>
      <c r="BY15949">
        <f t="shared" si="813"/>
        <v>1</v>
      </c>
    </row>
    <row r="15950" spans="1:77">
      <c r="A15950" s="33">
        <v>15945</v>
      </c>
      <c r="BP15950">
        <v>0.803341613576163</v>
      </c>
      <c r="BQ15950">
        <v>11423.5064012358</v>
      </c>
      <c r="BR15950">
        <v>1.37705386215005</v>
      </c>
      <c r="BS15950">
        <v>83284.7314890752</v>
      </c>
      <c r="BW15950" s="9">
        <v>15945</v>
      </c>
      <c r="BX15950">
        <f t="shared" si="812"/>
        <v>1</v>
      </c>
      <c r="BY15950">
        <f t="shared" si="813"/>
        <v>1</v>
      </c>
    </row>
    <row r="15951" spans="1:77">
      <c r="A15951" s="33">
        <v>15946</v>
      </c>
      <c r="BP15951">
        <v>0.817841090947795</v>
      </c>
      <c r="BQ15951">
        <v>15019.1958634671</v>
      </c>
      <c r="BR15951">
        <v>1.38801087779758</v>
      </c>
      <c r="BS15951">
        <v>113456.135054301</v>
      </c>
      <c r="BW15951" s="9">
        <v>15946</v>
      </c>
      <c r="BX15951">
        <f t="shared" si="812"/>
        <v>1</v>
      </c>
      <c r="BY15951">
        <f t="shared" si="813"/>
        <v>1</v>
      </c>
    </row>
    <row r="15952" spans="1:77">
      <c r="A15952" s="33">
        <v>15947</v>
      </c>
      <c r="BP15952">
        <v>0.868556605210297</v>
      </c>
      <c r="BQ15952">
        <v>15132.9139682839</v>
      </c>
      <c r="BR15952">
        <v>1.51647472018389</v>
      </c>
      <c r="BS15952">
        <v>112197.072564349</v>
      </c>
      <c r="BW15952" s="9">
        <v>15947</v>
      </c>
      <c r="BX15952">
        <f t="shared" si="812"/>
        <v>1</v>
      </c>
      <c r="BY15952">
        <f t="shared" si="813"/>
        <v>1</v>
      </c>
    </row>
    <row r="15953" spans="1:77">
      <c r="A15953" s="33">
        <v>15948</v>
      </c>
      <c r="BP15953">
        <v>0.778496938268514</v>
      </c>
      <c r="BQ15953">
        <v>11828.704747889</v>
      </c>
      <c r="BR15953">
        <v>1.33242514406812</v>
      </c>
      <c r="BS15953">
        <v>105353.445070167</v>
      </c>
      <c r="BW15953" s="9">
        <v>15948</v>
      </c>
      <c r="BX15953">
        <f t="shared" si="812"/>
        <v>1</v>
      </c>
      <c r="BY15953">
        <f t="shared" si="813"/>
        <v>1</v>
      </c>
    </row>
    <row r="15954" spans="1:77">
      <c r="A15954" s="33">
        <v>15949</v>
      </c>
      <c r="BP15954">
        <v>0.818626291172827</v>
      </c>
      <c r="BQ15954">
        <v>12442.851723104</v>
      </c>
      <c r="BR15954">
        <v>1.3999195019737</v>
      </c>
      <c r="BS15954">
        <v>85764.3458544125</v>
      </c>
      <c r="BW15954" s="9">
        <v>15949</v>
      </c>
      <c r="BX15954">
        <f t="shared" si="812"/>
        <v>1</v>
      </c>
      <c r="BY15954">
        <f t="shared" si="813"/>
        <v>1</v>
      </c>
    </row>
    <row r="15955" spans="1:77">
      <c r="A15955" s="33">
        <v>15950</v>
      </c>
      <c r="BP15955">
        <v>0.810109950855182</v>
      </c>
      <c r="BQ15955">
        <v>15713.3203312021</v>
      </c>
      <c r="BR15955">
        <v>1.3870289949698</v>
      </c>
      <c r="BS15955">
        <v>92290.4572014972</v>
      </c>
      <c r="BW15955" s="9">
        <v>15950</v>
      </c>
      <c r="BX15955">
        <f t="shared" si="812"/>
        <v>1</v>
      </c>
      <c r="BY15955">
        <f t="shared" si="813"/>
        <v>1</v>
      </c>
    </row>
    <row r="15956" spans="1:77">
      <c r="A15956" s="33">
        <v>15951</v>
      </c>
      <c r="BP15956">
        <v>0.84017971565498</v>
      </c>
      <c r="BQ15956">
        <v>12185.6429950089</v>
      </c>
      <c r="BR15956">
        <v>1.47240487905613</v>
      </c>
      <c r="BS15956">
        <v>85847.8709958271</v>
      </c>
      <c r="BW15956" s="9">
        <v>15951</v>
      </c>
      <c r="BX15956">
        <f t="shared" si="812"/>
        <v>1</v>
      </c>
      <c r="BY15956">
        <f t="shared" si="813"/>
        <v>1</v>
      </c>
    </row>
    <row r="15957" spans="1:77">
      <c r="A15957" s="33">
        <v>15952</v>
      </c>
      <c r="BP15957">
        <v>0.821882612122961</v>
      </c>
      <c r="BQ15957">
        <v>16527.7451133863</v>
      </c>
      <c r="BR15957">
        <v>1.41723674109707</v>
      </c>
      <c r="BS15957">
        <v>112792.480510401</v>
      </c>
      <c r="BW15957" s="9">
        <v>15952</v>
      </c>
      <c r="BX15957">
        <f t="shared" si="812"/>
        <v>1</v>
      </c>
      <c r="BY15957">
        <f t="shared" si="813"/>
        <v>1</v>
      </c>
    </row>
    <row r="15958" spans="1:77">
      <c r="A15958" s="33">
        <v>15953</v>
      </c>
      <c r="BP15958">
        <v>0.769755916812728</v>
      </c>
      <c r="BQ15958">
        <v>12465.4178733963</v>
      </c>
      <c r="BR15958">
        <v>1.32020133616304</v>
      </c>
      <c r="BS15958">
        <v>85953.6439738926</v>
      </c>
      <c r="BW15958" s="9">
        <v>15953</v>
      </c>
      <c r="BX15958">
        <f t="shared" si="812"/>
        <v>1</v>
      </c>
      <c r="BY15958">
        <f t="shared" si="813"/>
        <v>1</v>
      </c>
    </row>
    <row r="15959" spans="1:77">
      <c r="A15959" s="33">
        <v>15954</v>
      </c>
      <c r="BP15959">
        <v>0.814426951684688</v>
      </c>
      <c r="BQ15959">
        <v>12262.7965834827</v>
      </c>
      <c r="BR15959">
        <v>1.38916466388369</v>
      </c>
      <c r="BS15959">
        <v>88461.3258075354</v>
      </c>
      <c r="BW15959" s="9">
        <v>15954</v>
      </c>
      <c r="BX15959">
        <f t="shared" si="812"/>
        <v>1</v>
      </c>
      <c r="BY15959">
        <f t="shared" si="813"/>
        <v>1</v>
      </c>
    </row>
    <row r="15960" spans="1:77">
      <c r="A15960" s="33">
        <v>15955</v>
      </c>
      <c r="BP15960">
        <v>0.853399340372992</v>
      </c>
      <c r="BQ15960">
        <v>13648.4284598438</v>
      </c>
      <c r="BR15960">
        <v>1.46080418892612</v>
      </c>
      <c r="BS15960">
        <v>85559.5493866729</v>
      </c>
      <c r="BW15960" s="9">
        <v>15955</v>
      </c>
      <c r="BX15960">
        <f t="shared" si="812"/>
        <v>1</v>
      </c>
      <c r="BY15960">
        <f t="shared" si="813"/>
        <v>1</v>
      </c>
    </row>
    <row r="15961" spans="1:77">
      <c r="A15961" s="33">
        <v>15956</v>
      </c>
      <c r="BP15961">
        <v>0.877294147973882</v>
      </c>
      <c r="BQ15961">
        <v>10788.1724550271</v>
      </c>
      <c r="BR15961">
        <v>1.51962775360912</v>
      </c>
      <c r="BS15961">
        <v>87120.3052579707</v>
      </c>
      <c r="BW15961" s="9">
        <v>15956</v>
      </c>
      <c r="BX15961">
        <f t="shared" si="812"/>
        <v>1</v>
      </c>
      <c r="BY15961">
        <f t="shared" si="813"/>
        <v>1</v>
      </c>
    </row>
    <row r="15962" spans="1:77">
      <c r="A15962" s="33">
        <v>15957</v>
      </c>
      <c r="BP15962">
        <v>0.84867094143025</v>
      </c>
      <c r="BQ15962">
        <v>13873.4613186365</v>
      </c>
      <c r="BR15962">
        <v>1.4881859045616</v>
      </c>
      <c r="BS15962">
        <v>86542.3853226263</v>
      </c>
      <c r="BW15962" s="9">
        <v>15957</v>
      </c>
      <c r="BX15962">
        <f t="shared" si="812"/>
        <v>1</v>
      </c>
      <c r="BY15962">
        <f t="shared" si="813"/>
        <v>1</v>
      </c>
    </row>
    <row r="15963" spans="1:77">
      <c r="A15963" s="33">
        <v>15958</v>
      </c>
      <c r="BP15963">
        <v>0.781608227269231</v>
      </c>
      <c r="BQ15963">
        <v>13213.3730709115</v>
      </c>
      <c r="BR15963">
        <v>1.35083863308343</v>
      </c>
      <c r="BS15963">
        <v>87868.5913532825</v>
      </c>
      <c r="BW15963" s="9">
        <v>15958</v>
      </c>
      <c r="BX15963">
        <f t="shared" si="812"/>
        <v>1</v>
      </c>
      <c r="BY15963">
        <f t="shared" si="813"/>
        <v>1</v>
      </c>
    </row>
    <row r="15964" spans="1:77">
      <c r="A15964" s="33">
        <v>15959</v>
      </c>
      <c r="BP15964">
        <v>0.858570828277637</v>
      </c>
      <c r="BQ15964">
        <v>15083.2980911267</v>
      </c>
      <c r="BR15964">
        <v>1.48513772864885</v>
      </c>
      <c r="BS15964">
        <v>90644.5667291164</v>
      </c>
      <c r="BW15964" s="9">
        <v>15959</v>
      </c>
      <c r="BX15964">
        <f t="shared" si="812"/>
        <v>1</v>
      </c>
      <c r="BY15964">
        <f t="shared" si="813"/>
        <v>1</v>
      </c>
    </row>
    <row r="15965" spans="1:77">
      <c r="A15965" s="33">
        <v>15960</v>
      </c>
      <c r="BP15965">
        <v>0.795228340897531</v>
      </c>
      <c r="BQ15965">
        <v>17036.505684844</v>
      </c>
      <c r="BR15965">
        <v>1.37687659293984</v>
      </c>
      <c r="BS15965">
        <v>91832.6568721147</v>
      </c>
      <c r="BW15965" s="9">
        <v>15960</v>
      </c>
      <c r="BX15965">
        <f t="shared" si="812"/>
        <v>1</v>
      </c>
      <c r="BY15965">
        <f t="shared" si="813"/>
        <v>1</v>
      </c>
    </row>
    <row r="15966" spans="1:77">
      <c r="A15966" s="33">
        <v>15961</v>
      </c>
      <c r="BP15966">
        <v>0.822487414081615</v>
      </c>
      <c r="BQ15966">
        <v>15671.1413481285</v>
      </c>
      <c r="BR15966">
        <v>1.41852141248859</v>
      </c>
      <c r="BS15966">
        <v>112268.299447033</v>
      </c>
      <c r="BW15966" s="9">
        <v>15961</v>
      </c>
      <c r="BX15966">
        <f t="shared" si="812"/>
        <v>1</v>
      </c>
      <c r="BY15966">
        <f t="shared" si="813"/>
        <v>1</v>
      </c>
    </row>
    <row r="15967" spans="1:77">
      <c r="A15967" s="33">
        <v>15962</v>
      </c>
      <c r="BP15967">
        <v>0.754437474844629</v>
      </c>
      <c r="BQ15967">
        <v>10276.5020980124</v>
      </c>
      <c r="BR15967">
        <v>1.29957863111217</v>
      </c>
      <c r="BS15967">
        <v>105696.804682601</v>
      </c>
      <c r="BW15967" s="9">
        <v>15962</v>
      </c>
      <c r="BX15967">
        <f t="shared" si="812"/>
        <v>1</v>
      </c>
      <c r="BY15967">
        <f t="shared" si="813"/>
        <v>1</v>
      </c>
    </row>
    <row r="15968" spans="1:77">
      <c r="A15968" s="33">
        <v>15963</v>
      </c>
      <c r="BP15968">
        <v>0.825112386171419</v>
      </c>
      <c r="BQ15968">
        <v>11774.2198671428</v>
      </c>
      <c r="BR15968">
        <v>1.41301790543265</v>
      </c>
      <c r="BS15968">
        <v>84578.8564109705</v>
      </c>
      <c r="BW15968" s="9">
        <v>15963</v>
      </c>
      <c r="BX15968">
        <f t="shared" si="812"/>
        <v>1</v>
      </c>
      <c r="BY15968">
        <f t="shared" si="813"/>
        <v>1</v>
      </c>
    </row>
    <row r="15969" spans="1:77">
      <c r="A15969" s="33">
        <v>15964</v>
      </c>
      <c r="BP15969">
        <v>0.815945086848185</v>
      </c>
      <c r="BQ15969">
        <v>12441.5562787299</v>
      </c>
      <c r="BR15969">
        <v>1.42012223253033</v>
      </c>
      <c r="BS15969">
        <v>85563.7827059358</v>
      </c>
      <c r="BW15969" s="9">
        <v>15964</v>
      </c>
      <c r="BX15969">
        <f t="shared" si="812"/>
        <v>1</v>
      </c>
      <c r="BY15969">
        <f t="shared" si="813"/>
        <v>1</v>
      </c>
    </row>
    <row r="15970" spans="1:77">
      <c r="A15970" s="33">
        <v>15965</v>
      </c>
      <c r="BP15970">
        <v>0.819420460381157</v>
      </c>
      <c r="BQ15970">
        <v>14020.1584274042</v>
      </c>
      <c r="BR15970">
        <v>1.41854961731498</v>
      </c>
      <c r="BS15970">
        <v>88229.6484376272</v>
      </c>
      <c r="BW15970" s="9">
        <v>15965</v>
      </c>
      <c r="BX15970">
        <f t="shared" si="812"/>
        <v>1</v>
      </c>
      <c r="BY15970">
        <f t="shared" si="813"/>
        <v>1</v>
      </c>
    </row>
    <row r="15971" spans="1:77">
      <c r="A15971" s="33">
        <v>15966</v>
      </c>
      <c r="BP15971">
        <v>0.788614350384599</v>
      </c>
      <c r="BQ15971">
        <v>19995.7555616262</v>
      </c>
      <c r="BR15971">
        <v>1.37477830465079</v>
      </c>
      <c r="BS15971">
        <v>97477.5260020521</v>
      </c>
      <c r="BW15971" s="9">
        <v>15966</v>
      </c>
      <c r="BX15971">
        <f t="shared" si="812"/>
        <v>1</v>
      </c>
      <c r="BY15971">
        <f t="shared" si="813"/>
        <v>1</v>
      </c>
    </row>
    <row r="15972" spans="1:77">
      <c r="A15972" s="33">
        <v>15967</v>
      </c>
      <c r="BP15972">
        <v>0.835821387397234</v>
      </c>
      <c r="BQ15972">
        <v>12057.2781630999</v>
      </c>
      <c r="BR15972">
        <v>1.47087003931618</v>
      </c>
      <c r="BS15972">
        <v>84412.6571030245</v>
      </c>
      <c r="BW15972" s="9">
        <v>15967</v>
      </c>
      <c r="BX15972">
        <f t="shared" si="812"/>
        <v>1</v>
      </c>
      <c r="BY15972">
        <f t="shared" si="813"/>
        <v>1</v>
      </c>
    </row>
    <row r="15973" spans="1:77">
      <c r="A15973" s="33">
        <v>15968</v>
      </c>
      <c r="BP15973">
        <v>0.823918586470582</v>
      </c>
      <c r="BQ15973">
        <v>14156.2829592498</v>
      </c>
      <c r="BR15973">
        <v>1.43810159828708</v>
      </c>
      <c r="BS15973">
        <v>91919.6131909573</v>
      </c>
      <c r="BW15973" s="9">
        <v>15968</v>
      </c>
      <c r="BX15973">
        <f t="shared" si="812"/>
        <v>1</v>
      </c>
      <c r="BY15973">
        <f t="shared" si="813"/>
        <v>1</v>
      </c>
    </row>
    <row r="15974" spans="1:77">
      <c r="A15974" s="33">
        <v>15969</v>
      </c>
      <c r="BP15974">
        <v>0.735696287499266</v>
      </c>
      <c r="BQ15974">
        <v>20380.4437396272</v>
      </c>
      <c r="BR15974">
        <v>1.23865684652702</v>
      </c>
      <c r="BS15974">
        <v>96320.4901880628</v>
      </c>
      <c r="BW15974" s="9">
        <v>15969</v>
      </c>
      <c r="BX15974">
        <f t="shared" si="812"/>
        <v>1</v>
      </c>
      <c r="BY15974">
        <f t="shared" si="813"/>
        <v>1</v>
      </c>
    </row>
    <row r="15975" spans="1:77">
      <c r="A15975" s="33">
        <v>15970</v>
      </c>
      <c r="BP15975">
        <v>0.8495196268922</v>
      </c>
      <c r="BQ15975">
        <v>10974.8800340336</v>
      </c>
      <c r="BR15975">
        <v>1.46919640688587</v>
      </c>
      <c r="BS15975">
        <v>81424.7567154309</v>
      </c>
      <c r="BW15975" s="9">
        <v>15970</v>
      </c>
      <c r="BX15975">
        <f t="shared" si="812"/>
        <v>1</v>
      </c>
      <c r="BY15975">
        <f t="shared" si="813"/>
        <v>1</v>
      </c>
    </row>
    <row r="15976" spans="1:77">
      <c r="A15976" s="33">
        <v>15971</v>
      </c>
      <c r="BP15976">
        <v>0.858292424773545</v>
      </c>
      <c r="BQ15976">
        <v>20208.6127140869</v>
      </c>
      <c r="BR15976">
        <v>1.47822985330846</v>
      </c>
      <c r="BS15976">
        <v>97293.0083529514</v>
      </c>
      <c r="BW15976" s="9">
        <v>15971</v>
      </c>
      <c r="BX15976">
        <f t="shared" si="812"/>
        <v>1</v>
      </c>
      <c r="BY15976">
        <f t="shared" si="813"/>
        <v>1</v>
      </c>
    </row>
    <row r="15977" spans="1:77">
      <c r="A15977" s="33">
        <v>15972</v>
      </c>
      <c r="BP15977">
        <v>0.82345850280027</v>
      </c>
      <c r="BQ15977">
        <v>17637.8580182017</v>
      </c>
      <c r="BR15977">
        <v>1.42868595838596</v>
      </c>
      <c r="BS15977">
        <v>118613.111956034</v>
      </c>
      <c r="BW15977" s="9">
        <v>15972</v>
      </c>
      <c r="BX15977">
        <f t="shared" si="812"/>
        <v>1</v>
      </c>
      <c r="BY15977">
        <f t="shared" si="813"/>
        <v>1</v>
      </c>
    </row>
    <row r="15978" spans="1:77">
      <c r="A15978" s="33">
        <v>15973</v>
      </c>
      <c r="BP15978">
        <v>0.85157125475469</v>
      </c>
      <c r="BQ15978">
        <v>17702.5791555315</v>
      </c>
      <c r="BR15978">
        <v>1.4759220804212</v>
      </c>
      <c r="BS15978">
        <v>114030.501428685</v>
      </c>
      <c r="BW15978" s="9">
        <v>15973</v>
      </c>
      <c r="BX15978">
        <f t="shared" si="812"/>
        <v>1</v>
      </c>
      <c r="BY15978">
        <f t="shared" si="813"/>
        <v>1</v>
      </c>
    </row>
    <row r="15979" spans="1:77">
      <c r="A15979" s="33">
        <v>15974</v>
      </c>
      <c r="BP15979">
        <v>0.807890040719255</v>
      </c>
      <c r="BQ15979">
        <v>13260.972700315</v>
      </c>
      <c r="BR15979">
        <v>1.41891845055886</v>
      </c>
      <c r="BS15979">
        <v>87675.1697496857</v>
      </c>
      <c r="BW15979" s="9">
        <v>15974</v>
      </c>
      <c r="BX15979">
        <f t="shared" si="812"/>
        <v>1</v>
      </c>
      <c r="BY15979">
        <f t="shared" si="813"/>
        <v>1</v>
      </c>
    </row>
    <row r="15980" spans="1:77">
      <c r="A15980" s="33">
        <v>15975</v>
      </c>
      <c r="BP15980">
        <v>0.851880040984259</v>
      </c>
      <c r="BQ15980">
        <v>12973.7145053544</v>
      </c>
      <c r="BR15980">
        <v>1.46777952082788</v>
      </c>
      <c r="BS15980">
        <v>82868.5821424759</v>
      </c>
      <c r="BW15980" s="9">
        <v>15975</v>
      </c>
      <c r="BX15980">
        <f t="shared" si="812"/>
        <v>1</v>
      </c>
      <c r="BY15980">
        <f t="shared" si="813"/>
        <v>1</v>
      </c>
    </row>
    <row r="15981" spans="1:77">
      <c r="A15981" s="33">
        <v>15976</v>
      </c>
      <c r="BP15981">
        <v>0.775920958527559</v>
      </c>
      <c r="BQ15981">
        <v>16689.8688144673</v>
      </c>
      <c r="BR15981">
        <v>1.34142302599612</v>
      </c>
      <c r="BS15981">
        <v>115201.533408107</v>
      </c>
      <c r="BW15981" s="9">
        <v>15976</v>
      </c>
      <c r="BX15981">
        <f t="shared" si="812"/>
        <v>1</v>
      </c>
      <c r="BY15981">
        <f t="shared" si="813"/>
        <v>1</v>
      </c>
    </row>
    <row r="15982" spans="1:77">
      <c r="A15982" s="33">
        <v>15977</v>
      </c>
      <c r="BP15982">
        <v>0.786910553065443</v>
      </c>
      <c r="BQ15982">
        <v>13403.741673713</v>
      </c>
      <c r="BR15982">
        <v>1.35287248298201</v>
      </c>
      <c r="BS15982">
        <v>112131.082198183</v>
      </c>
      <c r="BW15982" s="9">
        <v>15977</v>
      </c>
      <c r="BX15982">
        <f t="shared" si="812"/>
        <v>1</v>
      </c>
      <c r="BY15982">
        <f t="shared" si="813"/>
        <v>1</v>
      </c>
    </row>
    <row r="15983" spans="1:77">
      <c r="A15983" s="33">
        <v>15978</v>
      </c>
      <c r="BP15983">
        <v>0.814349734091332</v>
      </c>
      <c r="BQ15983">
        <v>15579.3793932875</v>
      </c>
      <c r="BR15983">
        <v>1.40725235872969</v>
      </c>
      <c r="BS15983">
        <v>92867.2937879541</v>
      </c>
      <c r="BW15983" s="9">
        <v>15978</v>
      </c>
      <c r="BX15983">
        <f t="shared" si="812"/>
        <v>1</v>
      </c>
      <c r="BY15983">
        <f t="shared" si="813"/>
        <v>1</v>
      </c>
    </row>
    <row r="15984" spans="1:77">
      <c r="A15984" s="33">
        <v>15979</v>
      </c>
      <c r="BP15984">
        <v>0.791776647724468</v>
      </c>
      <c r="BQ15984">
        <v>17905.7104246656</v>
      </c>
      <c r="BR15984">
        <v>1.36703470799345</v>
      </c>
      <c r="BS15984">
        <v>116231.234002956</v>
      </c>
      <c r="BW15984" s="9">
        <v>15979</v>
      </c>
      <c r="BX15984">
        <f t="shared" si="812"/>
        <v>1</v>
      </c>
      <c r="BY15984">
        <f t="shared" si="813"/>
        <v>1</v>
      </c>
    </row>
    <row r="15985" spans="1:77">
      <c r="A15985" s="33">
        <v>15980</v>
      </c>
      <c r="BP15985">
        <v>0.865712045529605</v>
      </c>
      <c r="BQ15985">
        <v>11061.9048456962</v>
      </c>
      <c r="BR15985">
        <v>1.5227174324446</v>
      </c>
      <c r="BS15985">
        <v>84463.8856387094</v>
      </c>
      <c r="BW15985" s="9">
        <v>15980</v>
      </c>
      <c r="BX15985">
        <f t="shared" si="812"/>
        <v>1</v>
      </c>
      <c r="BY15985">
        <f t="shared" si="813"/>
        <v>1</v>
      </c>
    </row>
    <row r="15986" spans="1:77">
      <c r="A15986" s="33">
        <v>15981</v>
      </c>
      <c r="BP15986">
        <v>0.754405510943722</v>
      </c>
      <c r="BQ15986">
        <v>14778.906334452</v>
      </c>
      <c r="BR15986">
        <v>1.30131515482552</v>
      </c>
      <c r="BS15986">
        <v>87255.5880660089</v>
      </c>
      <c r="BW15986" s="9">
        <v>15981</v>
      </c>
      <c r="BX15986">
        <f t="shared" si="812"/>
        <v>1</v>
      </c>
      <c r="BY15986">
        <f t="shared" si="813"/>
        <v>1</v>
      </c>
    </row>
    <row r="15987" spans="1:77">
      <c r="A15987" s="33">
        <v>15982</v>
      </c>
      <c r="BP15987">
        <v>0.81785352235845</v>
      </c>
      <c r="BQ15987">
        <v>19166.9250640233</v>
      </c>
      <c r="BR15987">
        <v>1.41017765796533</v>
      </c>
      <c r="BS15987">
        <v>92758.5472363736</v>
      </c>
      <c r="BW15987" s="9">
        <v>15982</v>
      </c>
      <c r="BX15987">
        <f t="shared" si="812"/>
        <v>1</v>
      </c>
      <c r="BY15987">
        <f t="shared" si="813"/>
        <v>1</v>
      </c>
    </row>
    <row r="15988" spans="1:77">
      <c r="A15988" s="33">
        <v>15983</v>
      </c>
      <c r="BP15988">
        <v>0.849148238417212</v>
      </c>
      <c r="BQ15988">
        <v>14250.7270801529</v>
      </c>
      <c r="BR15988">
        <v>1.47175650663698</v>
      </c>
      <c r="BS15988">
        <v>90222.2990192766</v>
      </c>
      <c r="BW15988" s="9">
        <v>15983</v>
      </c>
      <c r="BX15988">
        <f t="shared" si="812"/>
        <v>1</v>
      </c>
      <c r="BY15988">
        <f t="shared" si="813"/>
        <v>1</v>
      </c>
    </row>
    <row r="15989" spans="1:77">
      <c r="A15989" s="33">
        <v>15984</v>
      </c>
      <c r="BP15989">
        <v>0.797997881198885</v>
      </c>
      <c r="BQ15989">
        <v>11809.0284696003</v>
      </c>
      <c r="BR15989">
        <v>1.38511105677603</v>
      </c>
      <c r="BS15989">
        <v>86125.786665504</v>
      </c>
      <c r="BW15989" s="9">
        <v>15984</v>
      </c>
      <c r="BX15989">
        <f t="shared" si="812"/>
        <v>1</v>
      </c>
      <c r="BY15989">
        <f t="shared" si="813"/>
        <v>1</v>
      </c>
    </row>
    <row r="15990" spans="1:77">
      <c r="A15990" s="33">
        <v>15985</v>
      </c>
      <c r="BP15990">
        <v>0.786514920840803</v>
      </c>
      <c r="BQ15990">
        <v>14880.9930726814</v>
      </c>
      <c r="BR15990">
        <v>1.33793345312582</v>
      </c>
      <c r="BS15990">
        <v>106611.589936717</v>
      </c>
      <c r="BW15990" s="9">
        <v>15985</v>
      </c>
      <c r="BX15990">
        <f t="shared" si="812"/>
        <v>1</v>
      </c>
      <c r="BY15990">
        <f t="shared" si="813"/>
        <v>1</v>
      </c>
    </row>
    <row r="15991" spans="1:77">
      <c r="A15991" s="33">
        <v>15986</v>
      </c>
      <c r="BP15991">
        <v>0.82507465533982</v>
      </c>
      <c r="BQ15991">
        <v>19771.8103429425</v>
      </c>
      <c r="BR15991">
        <v>1.41126411644373</v>
      </c>
      <c r="BS15991">
        <v>94058.6968009855</v>
      </c>
      <c r="BW15991" s="9">
        <v>15986</v>
      </c>
      <c r="BX15991">
        <f t="shared" si="812"/>
        <v>1</v>
      </c>
      <c r="BY15991">
        <f t="shared" si="813"/>
        <v>1</v>
      </c>
    </row>
    <row r="15992" spans="1:77">
      <c r="A15992" s="33">
        <v>15987</v>
      </c>
      <c r="BP15992">
        <v>0.81995202287941</v>
      </c>
      <c r="BQ15992">
        <v>13599.8536117448</v>
      </c>
      <c r="BR15992">
        <v>1.39964791231741</v>
      </c>
      <c r="BS15992">
        <v>85505.1649167736</v>
      </c>
      <c r="BW15992" s="9">
        <v>15987</v>
      </c>
      <c r="BX15992">
        <f t="shared" si="812"/>
        <v>1</v>
      </c>
      <c r="BY15992">
        <f t="shared" si="813"/>
        <v>1</v>
      </c>
    </row>
    <row r="15993" spans="1:77">
      <c r="A15993" s="33">
        <v>15988</v>
      </c>
      <c r="BP15993">
        <v>0.788066681063091</v>
      </c>
      <c r="BQ15993">
        <v>15837.5213744061</v>
      </c>
      <c r="BR15993">
        <v>1.33820571455327</v>
      </c>
      <c r="BS15993">
        <v>112985.323886011</v>
      </c>
      <c r="BW15993" s="9">
        <v>15988</v>
      </c>
      <c r="BX15993">
        <f t="shared" si="812"/>
        <v>1</v>
      </c>
      <c r="BY15993">
        <f t="shared" si="813"/>
        <v>1</v>
      </c>
    </row>
    <row r="15994" spans="1:77">
      <c r="A15994" s="33">
        <v>15989</v>
      </c>
      <c r="BP15994">
        <v>0.853973513730876</v>
      </c>
      <c r="BQ15994">
        <v>17967.8511197823</v>
      </c>
      <c r="BR15994">
        <v>1.48532350719292</v>
      </c>
      <c r="BS15994">
        <v>96270.4803591552</v>
      </c>
      <c r="BW15994" s="9">
        <v>15989</v>
      </c>
      <c r="BX15994">
        <f t="shared" si="812"/>
        <v>1</v>
      </c>
      <c r="BY15994">
        <f t="shared" si="813"/>
        <v>1</v>
      </c>
    </row>
    <row r="15995" spans="1:77">
      <c r="A15995" s="33">
        <v>15990</v>
      </c>
      <c r="BP15995">
        <v>0.8716438200985</v>
      </c>
      <c r="BQ15995">
        <v>12154.5815471718</v>
      </c>
      <c r="BR15995">
        <v>1.50196273943581</v>
      </c>
      <c r="BS15995">
        <v>83931.9171785998</v>
      </c>
      <c r="BW15995" s="9">
        <v>15990</v>
      </c>
      <c r="BX15995">
        <f t="shared" si="812"/>
        <v>1</v>
      </c>
      <c r="BY15995">
        <f t="shared" si="813"/>
        <v>1</v>
      </c>
    </row>
    <row r="15996" spans="1:77">
      <c r="A15996" s="33">
        <v>15991</v>
      </c>
      <c r="BP15996">
        <v>0.826489752537569</v>
      </c>
      <c r="BQ15996">
        <v>14353.7231487335</v>
      </c>
      <c r="BR15996">
        <v>1.43197930917115</v>
      </c>
      <c r="BS15996">
        <v>86032.6177560059</v>
      </c>
      <c r="BW15996" s="9">
        <v>15991</v>
      </c>
      <c r="BX15996">
        <f t="shared" si="812"/>
        <v>1</v>
      </c>
      <c r="BY15996">
        <f t="shared" si="813"/>
        <v>1</v>
      </c>
    </row>
    <row r="15997" spans="1:77">
      <c r="A15997" s="33">
        <v>15992</v>
      </c>
      <c r="BP15997">
        <v>0.82098473629433</v>
      </c>
      <c r="BQ15997">
        <v>13373.4716315956</v>
      </c>
      <c r="BR15997">
        <v>1.3959732240784</v>
      </c>
      <c r="BS15997">
        <v>110802.467030487</v>
      </c>
      <c r="BW15997" s="9">
        <v>15992</v>
      </c>
      <c r="BX15997">
        <f t="shared" si="812"/>
        <v>1</v>
      </c>
      <c r="BY15997">
        <f t="shared" si="813"/>
        <v>1</v>
      </c>
    </row>
    <row r="15998" spans="1:77">
      <c r="A15998" s="33">
        <v>15993</v>
      </c>
      <c r="BP15998">
        <v>0.822384299766654</v>
      </c>
      <c r="BQ15998">
        <v>11659.9440546842</v>
      </c>
      <c r="BR15998">
        <v>1.39619942568598</v>
      </c>
      <c r="BS15998">
        <v>105738.231469075</v>
      </c>
      <c r="BW15998" s="9">
        <v>15993</v>
      </c>
      <c r="BX15998">
        <f t="shared" si="812"/>
        <v>1</v>
      </c>
      <c r="BY15998">
        <f t="shared" si="813"/>
        <v>1</v>
      </c>
    </row>
    <row r="15999" spans="1:77">
      <c r="A15999" s="33">
        <v>15994</v>
      </c>
      <c r="BP15999">
        <v>0.81472602286852</v>
      </c>
      <c r="BQ15999">
        <v>11885.3495155776</v>
      </c>
      <c r="BR15999">
        <v>1.37793982623541</v>
      </c>
      <c r="BS15999">
        <v>106281.534707418</v>
      </c>
      <c r="BW15999" s="9">
        <v>15994</v>
      </c>
      <c r="BX15999">
        <f t="shared" si="812"/>
        <v>1</v>
      </c>
      <c r="BY15999">
        <f t="shared" si="813"/>
        <v>1</v>
      </c>
    </row>
    <row r="16000" spans="1:77">
      <c r="A16000" s="33">
        <v>15995</v>
      </c>
      <c r="BP16000">
        <v>0.784456795090203</v>
      </c>
      <c r="BQ16000">
        <v>20109.0007113633</v>
      </c>
      <c r="BR16000">
        <v>1.35645924438034</v>
      </c>
      <c r="BS16000">
        <v>97378.1073728028</v>
      </c>
      <c r="BW16000" s="9">
        <v>15995</v>
      </c>
      <c r="BX16000">
        <f t="shared" si="812"/>
        <v>1</v>
      </c>
      <c r="BY16000">
        <f t="shared" si="813"/>
        <v>1</v>
      </c>
    </row>
    <row r="16001" spans="1:77">
      <c r="A16001" s="33">
        <v>15996</v>
      </c>
      <c r="BP16001">
        <v>0.828649154713179</v>
      </c>
      <c r="BQ16001">
        <v>14511.2421555035</v>
      </c>
      <c r="BR16001">
        <v>1.42482645253408</v>
      </c>
      <c r="BS16001">
        <v>88070.9395117267</v>
      </c>
      <c r="BW16001" s="9">
        <v>15996</v>
      </c>
      <c r="BX16001">
        <f t="shared" si="812"/>
        <v>1</v>
      </c>
      <c r="BY16001">
        <f t="shared" si="813"/>
        <v>1</v>
      </c>
    </row>
    <row r="16002" spans="1:77">
      <c r="A16002" s="33">
        <v>15997</v>
      </c>
      <c r="BP16002">
        <v>0.805828972889451</v>
      </c>
      <c r="BQ16002">
        <v>15526.4072586254</v>
      </c>
      <c r="BR16002">
        <v>1.38678784576499</v>
      </c>
      <c r="BS16002">
        <v>89194.2367686413</v>
      </c>
      <c r="BW16002" s="9">
        <v>15997</v>
      </c>
      <c r="BX16002">
        <f t="shared" si="812"/>
        <v>1</v>
      </c>
      <c r="BY16002">
        <f t="shared" si="813"/>
        <v>1</v>
      </c>
    </row>
    <row r="16003" spans="1:77">
      <c r="A16003" s="33">
        <v>15998</v>
      </c>
      <c r="BP16003">
        <v>0.789728065019033</v>
      </c>
      <c r="BQ16003">
        <v>13694.2115870769</v>
      </c>
      <c r="BR16003">
        <v>1.37697767132324</v>
      </c>
      <c r="BS16003">
        <v>111203.841437516</v>
      </c>
      <c r="BW16003" s="9">
        <v>15998</v>
      </c>
      <c r="BX16003">
        <f t="shared" si="812"/>
        <v>1</v>
      </c>
      <c r="BY16003">
        <f t="shared" si="813"/>
        <v>1</v>
      </c>
    </row>
    <row r="16004" spans="1:77">
      <c r="A16004" s="33">
        <v>15999</v>
      </c>
      <c r="BP16004">
        <v>0.793695971731045</v>
      </c>
      <c r="BQ16004">
        <v>18424.1159218566</v>
      </c>
      <c r="BR16004">
        <v>1.35552452461704</v>
      </c>
      <c r="BS16004">
        <v>113849.346127241</v>
      </c>
      <c r="BW16004" s="9">
        <v>15999</v>
      </c>
      <c r="BX16004">
        <f t="shared" si="812"/>
        <v>1</v>
      </c>
      <c r="BY16004">
        <f t="shared" si="813"/>
        <v>1</v>
      </c>
    </row>
    <row r="16005" spans="1:77">
      <c r="A16005" s="33">
        <v>16000</v>
      </c>
      <c r="BP16005">
        <v>0.819768306518796</v>
      </c>
      <c r="BQ16005">
        <v>12996.7155213275</v>
      </c>
      <c r="BR16005">
        <v>1.42962746986569</v>
      </c>
      <c r="BS16005">
        <v>82540.8841120992</v>
      </c>
      <c r="BW16005" s="9">
        <v>16000</v>
      </c>
      <c r="BX16005">
        <f t="shared" si="812"/>
        <v>1</v>
      </c>
      <c r="BY16005">
        <f t="shared" si="813"/>
        <v>1</v>
      </c>
    </row>
    <row r="16006" spans="1:77">
      <c r="A16006" s="15">
        <v>16001</v>
      </c>
      <c r="BP16006">
        <v>0.808209681919846</v>
      </c>
      <c r="BQ16006">
        <v>20849.2936836598</v>
      </c>
      <c r="BR16006">
        <v>1.39800512286282</v>
      </c>
      <c r="BS16006">
        <v>102217.193954658</v>
      </c>
      <c r="BW16006" s="29">
        <v>16001</v>
      </c>
      <c r="BX16006">
        <f t="shared" si="812"/>
        <v>1</v>
      </c>
      <c r="BY16006">
        <f t="shared" si="813"/>
        <v>1</v>
      </c>
    </row>
    <row r="16007" spans="1:77">
      <c r="A16007" s="15">
        <v>16002</v>
      </c>
      <c r="BP16007">
        <v>0.798298268019351</v>
      </c>
      <c r="BQ16007">
        <v>12170.1277199147</v>
      </c>
      <c r="BR16007">
        <v>1.35504765690385</v>
      </c>
      <c r="BS16007">
        <v>91274.0348211717</v>
      </c>
      <c r="BW16007" s="29">
        <v>16002</v>
      </c>
      <c r="BX16007">
        <f t="shared" ref="BX16007:BX16070" si="814">IF(BU16007=MAX($BU16007:$BV16007),1,0)</f>
        <v>1</v>
      </c>
      <c r="BY16007">
        <f t="shared" ref="BY16007:BY16070" si="815">IF(BV16007=MAX($BU16007:$BV16007),1,0)</f>
        <v>1</v>
      </c>
    </row>
    <row r="16008" spans="1:77">
      <c r="A16008" s="15">
        <v>16003</v>
      </c>
      <c r="BP16008">
        <v>0.746637672852554</v>
      </c>
      <c r="BQ16008">
        <v>19754.1029821385</v>
      </c>
      <c r="BR16008">
        <v>1.2757252120099</v>
      </c>
      <c r="BS16008">
        <v>100959.10574305</v>
      </c>
      <c r="BW16008" s="29">
        <v>16003</v>
      </c>
      <c r="BX16008">
        <f t="shared" si="814"/>
        <v>1</v>
      </c>
      <c r="BY16008">
        <f t="shared" si="815"/>
        <v>1</v>
      </c>
    </row>
    <row r="16009" spans="1:77">
      <c r="A16009" s="15">
        <v>16004</v>
      </c>
      <c r="BP16009">
        <v>0.809291149693292</v>
      </c>
      <c r="BQ16009">
        <v>13709.204020991</v>
      </c>
      <c r="BR16009">
        <v>1.37978348748922</v>
      </c>
      <c r="BS16009">
        <v>91819.4781060775</v>
      </c>
      <c r="BW16009" s="29">
        <v>16004</v>
      </c>
      <c r="BX16009">
        <f t="shared" si="814"/>
        <v>1</v>
      </c>
      <c r="BY16009">
        <f t="shared" si="815"/>
        <v>1</v>
      </c>
    </row>
    <row r="16010" spans="1:77">
      <c r="A16010" s="15">
        <v>16005</v>
      </c>
      <c r="BP16010">
        <v>0.811076036093197</v>
      </c>
      <c r="BQ16010">
        <v>15797.6170608604</v>
      </c>
      <c r="BR16010">
        <v>1.41840509837215</v>
      </c>
      <c r="BS16010">
        <v>96330.5672457773</v>
      </c>
      <c r="BW16010" s="29">
        <v>16005</v>
      </c>
      <c r="BX16010">
        <f t="shared" si="814"/>
        <v>1</v>
      </c>
      <c r="BY16010">
        <f t="shared" si="815"/>
        <v>1</v>
      </c>
    </row>
    <row r="16011" spans="1:77">
      <c r="A16011" s="15">
        <v>16006</v>
      </c>
      <c r="BP16011">
        <v>0.78591578720163</v>
      </c>
      <c r="BQ16011">
        <v>19037.9365157282</v>
      </c>
      <c r="BR16011">
        <v>1.33663944668519</v>
      </c>
      <c r="BS16011">
        <v>101711.538969278</v>
      </c>
      <c r="BW16011" s="29">
        <v>16006</v>
      </c>
      <c r="BX16011">
        <f t="shared" si="814"/>
        <v>1</v>
      </c>
      <c r="BY16011">
        <f t="shared" si="815"/>
        <v>1</v>
      </c>
    </row>
    <row r="16012" spans="1:77">
      <c r="A16012" s="15">
        <v>16007</v>
      </c>
      <c r="BP16012">
        <v>0.808570757945196</v>
      </c>
      <c r="BQ16012">
        <v>14344.9269179162</v>
      </c>
      <c r="BR16012">
        <v>1.39884037528451</v>
      </c>
      <c r="BS16012">
        <v>93190.4742275553</v>
      </c>
      <c r="BW16012" s="29">
        <v>16007</v>
      </c>
      <c r="BX16012">
        <f t="shared" si="814"/>
        <v>1</v>
      </c>
      <c r="BY16012">
        <f t="shared" si="815"/>
        <v>1</v>
      </c>
    </row>
    <row r="16013" spans="1:77">
      <c r="A16013" s="15">
        <v>16008</v>
      </c>
      <c r="BP16013">
        <v>0.830810340051122</v>
      </c>
      <c r="BQ16013">
        <v>13442.2367931771</v>
      </c>
      <c r="BR16013">
        <v>1.44382297994837</v>
      </c>
      <c r="BS16013">
        <v>90941.2374533197</v>
      </c>
      <c r="BW16013" s="29">
        <v>16008</v>
      </c>
      <c r="BX16013">
        <f t="shared" si="814"/>
        <v>1</v>
      </c>
      <c r="BY16013">
        <f t="shared" si="815"/>
        <v>1</v>
      </c>
    </row>
    <row r="16014" spans="1:77">
      <c r="A16014" s="15">
        <v>16009</v>
      </c>
      <c r="BP16014">
        <v>0.80009067685814</v>
      </c>
      <c r="BQ16014">
        <v>22225.2144904456</v>
      </c>
      <c r="BR16014">
        <v>1.36409378163289</v>
      </c>
      <c r="BS16014">
        <v>105599.957663337</v>
      </c>
      <c r="BW16014" s="29">
        <v>16009</v>
      </c>
      <c r="BX16014">
        <f t="shared" si="814"/>
        <v>1</v>
      </c>
      <c r="BY16014">
        <f t="shared" si="815"/>
        <v>1</v>
      </c>
    </row>
    <row r="16015" spans="1:77">
      <c r="A16015" s="15">
        <v>16010</v>
      </c>
      <c r="BP16015">
        <v>0.833825363123998</v>
      </c>
      <c r="BQ16015">
        <v>14836.0791924958</v>
      </c>
      <c r="BR16015">
        <v>1.43977180587417</v>
      </c>
      <c r="BS16015">
        <v>93066.2387962388</v>
      </c>
      <c r="BW16015" s="29">
        <v>16010</v>
      </c>
      <c r="BX16015">
        <f t="shared" si="814"/>
        <v>1</v>
      </c>
      <c r="BY16015">
        <f t="shared" si="815"/>
        <v>1</v>
      </c>
    </row>
    <row r="16016" spans="1:77">
      <c r="A16016" s="15">
        <v>16011</v>
      </c>
      <c r="BP16016">
        <v>0.824301338063679</v>
      </c>
      <c r="BQ16016">
        <v>15130.3608752957</v>
      </c>
      <c r="BR16016">
        <v>1.42701070749962</v>
      </c>
      <c r="BS16016">
        <v>116772.504900032</v>
      </c>
      <c r="BW16016" s="29">
        <v>16011</v>
      </c>
      <c r="BX16016">
        <f t="shared" si="814"/>
        <v>1</v>
      </c>
      <c r="BY16016">
        <f t="shared" si="815"/>
        <v>1</v>
      </c>
    </row>
    <row r="16017" spans="1:77">
      <c r="A16017" s="15">
        <v>16012</v>
      </c>
      <c r="BP16017">
        <v>0.793440250951829</v>
      </c>
      <c r="BQ16017">
        <v>22736.3685746127</v>
      </c>
      <c r="BR16017">
        <v>1.34580738875708</v>
      </c>
      <c r="BS16017">
        <v>106366.221619591</v>
      </c>
      <c r="BW16017" s="29">
        <v>16012</v>
      </c>
      <c r="BX16017">
        <f t="shared" si="814"/>
        <v>1</v>
      </c>
      <c r="BY16017">
        <f t="shared" si="815"/>
        <v>1</v>
      </c>
    </row>
    <row r="16018" spans="1:77">
      <c r="A16018" s="15">
        <v>16013</v>
      </c>
      <c r="BP16018">
        <v>0.815358261271727</v>
      </c>
      <c r="BQ16018">
        <v>14821.3285361024</v>
      </c>
      <c r="BR16018">
        <v>1.40704980855176</v>
      </c>
      <c r="BS16018">
        <v>116092.783559264</v>
      </c>
      <c r="BW16018" s="29">
        <v>16013</v>
      </c>
      <c r="BX16018">
        <f t="shared" si="814"/>
        <v>1</v>
      </c>
      <c r="BY16018">
        <f t="shared" si="815"/>
        <v>1</v>
      </c>
    </row>
    <row r="16019" spans="1:77">
      <c r="A16019" s="15">
        <v>16014</v>
      </c>
      <c r="BP16019">
        <v>0.817173220782953</v>
      </c>
      <c r="BQ16019">
        <v>14168.1591525787</v>
      </c>
      <c r="BR16019">
        <v>1.39029118141374</v>
      </c>
      <c r="BS16019">
        <v>115146.48238972</v>
      </c>
      <c r="BW16019" s="29">
        <v>16014</v>
      </c>
      <c r="BX16019">
        <f t="shared" si="814"/>
        <v>1</v>
      </c>
      <c r="BY16019">
        <f t="shared" si="815"/>
        <v>1</v>
      </c>
    </row>
    <row r="16020" spans="1:77">
      <c r="A16020" s="15">
        <v>16015</v>
      </c>
      <c r="BP16020">
        <v>0.848413472111345</v>
      </c>
      <c r="BQ16020">
        <v>14847.4146040752</v>
      </c>
      <c r="BR16020">
        <v>1.47032654625793</v>
      </c>
      <c r="BS16020">
        <v>96464.716521494</v>
      </c>
      <c r="BW16020" s="29">
        <v>16015</v>
      </c>
      <c r="BX16020">
        <f t="shared" si="814"/>
        <v>1</v>
      </c>
      <c r="BY16020">
        <f t="shared" si="815"/>
        <v>1</v>
      </c>
    </row>
    <row r="16021" spans="1:77">
      <c r="A16021" s="15">
        <v>16016</v>
      </c>
      <c r="BP16021">
        <v>0.84894983530664</v>
      </c>
      <c r="BQ16021">
        <v>12735.1430300232</v>
      </c>
      <c r="BR16021">
        <v>1.49973632490569</v>
      </c>
      <c r="BS16021">
        <v>92324.7319937901</v>
      </c>
      <c r="BW16021" s="29">
        <v>16016</v>
      </c>
      <c r="BX16021">
        <f t="shared" si="814"/>
        <v>1</v>
      </c>
      <c r="BY16021">
        <f t="shared" si="815"/>
        <v>1</v>
      </c>
    </row>
    <row r="16022" spans="1:77">
      <c r="A16022" s="15">
        <v>16017</v>
      </c>
      <c r="BP16022">
        <v>0.728311017784845</v>
      </c>
      <c r="BQ16022">
        <v>17998.3812939992</v>
      </c>
      <c r="BR16022">
        <v>1.2070366740329</v>
      </c>
      <c r="BS16022">
        <v>92050.7368918122</v>
      </c>
      <c r="BW16022" s="29">
        <v>16017</v>
      </c>
      <c r="BX16022">
        <f t="shared" si="814"/>
        <v>1</v>
      </c>
      <c r="BY16022">
        <f t="shared" si="815"/>
        <v>1</v>
      </c>
    </row>
    <row r="16023" spans="1:77">
      <c r="A16023" s="15">
        <v>16018</v>
      </c>
      <c r="BP16023">
        <v>0.82818050028119</v>
      </c>
      <c r="BQ16023">
        <v>12597.3802154582</v>
      </c>
      <c r="BR16023">
        <v>1.41667873411533</v>
      </c>
      <c r="BS16023">
        <v>88957.4834235028</v>
      </c>
      <c r="BW16023" s="29">
        <v>16018</v>
      </c>
      <c r="BX16023">
        <f t="shared" si="814"/>
        <v>1</v>
      </c>
      <c r="BY16023">
        <f t="shared" si="815"/>
        <v>1</v>
      </c>
    </row>
    <row r="16024" spans="1:77">
      <c r="A16024" s="15">
        <v>16019</v>
      </c>
      <c r="BP16024">
        <v>0.806048887314143</v>
      </c>
      <c r="BQ16024">
        <v>16189.8687718653</v>
      </c>
      <c r="BR16024">
        <v>1.3793105055243</v>
      </c>
      <c r="BS16024">
        <v>117632.63822854</v>
      </c>
      <c r="BW16024" s="29">
        <v>16019</v>
      </c>
      <c r="BX16024">
        <f t="shared" si="814"/>
        <v>1</v>
      </c>
      <c r="BY16024">
        <f t="shared" si="815"/>
        <v>1</v>
      </c>
    </row>
    <row r="16025" spans="1:77">
      <c r="A16025" s="15">
        <v>16020</v>
      </c>
      <c r="BP16025">
        <v>0.830992352273058</v>
      </c>
      <c r="BQ16025">
        <v>15025.2334094619</v>
      </c>
      <c r="BR16025">
        <v>1.42922631367741</v>
      </c>
      <c r="BS16025">
        <v>95205.7110998709</v>
      </c>
      <c r="BW16025" s="29">
        <v>16020</v>
      </c>
      <c r="BX16025">
        <f t="shared" si="814"/>
        <v>1</v>
      </c>
      <c r="BY16025">
        <f t="shared" si="815"/>
        <v>1</v>
      </c>
    </row>
    <row r="16026" spans="1:77">
      <c r="A16026" s="15">
        <v>16021</v>
      </c>
      <c r="BP16026">
        <v>0.845833474640494</v>
      </c>
      <c r="BQ16026">
        <v>13952.7069228974</v>
      </c>
      <c r="BR16026">
        <v>1.47021366021017</v>
      </c>
      <c r="BS16026">
        <v>90986.1077074543</v>
      </c>
      <c r="BW16026" s="29">
        <v>16021</v>
      </c>
      <c r="BX16026">
        <f t="shared" si="814"/>
        <v>1</v>
      </c>
      <c r="BY16026">
        <f t="shared" si="815"/>
        <v>1</v>
      </c>
    </row>
    <row r="16027" spans="1:77">
      <c r="A16027" s="15">
        <v>16022</v>
      </c>
      <c r="BP16027">
        <v>0.865625787859026</v>
      </c>
      <c r="BQ16027">
        <v>14407.1825515791</v>
      </c>
      <c r="BR16027">
        <v>1.50311519231303</v>
      </c>
      <c r="BS16027">
        <v>118569.224371762</v>
      </c>
      <c r="BW16027" s="29">
        <v>16022</v>
      </c>
      <c r="BX16027">
        <f t="shared" si="814"/>
        <v>1</v>
      </c>
      <c r="BY16027">
        <f t="shared" si="815"/>
        <v>1</v>
      </c>
    </row>
    <row r="16028" spans="1:77">
      <c r="A16028" s="15">
        <v>16023</v>
      </c>
      <c r="BP16028">
        <v>0.805715415797916</v>
      </c>
      <c r="BQ16028">
        <v>14251.9046141283</v>
      </c>
      <c r="BR16028">
        <v>1.35895664854062</v>
      </c>
      <c r="BS16028">
        <v>88505.6073363128</v>
      </c>
      <c r="BW16028" s="29">
        <v>16023</v>
      </c>
      <c r="BX16028">
        <f t="shared" si="814"/>
        <v>1</v>
      </c>
      <c r="BY16028">
        <f t="shared" si="815"/>
        <v>1</v>
      </c>
    </row>
    <row r="16029" spans="1:77">
      <c r="A16029" s="15">
        <v>16024</v>
      </c>
      <c r="BP16029">
        <v>0.797977529991558</v>
      </c>
      <c r="BQ16029">
        <v>17476.2686737567</v>
      </c>
      <c r="BR16029">
        <v>1.33621785009787</v>
      </c>
      <c r="BS16029">
        <v>94496.8654486864</v>
      </c>
      <c r="BW16029" s="29">
        <v>16024</v>
      </c>
      <c r="BX16029">
        <f t="shared" si="814"/>
        <v>1</v>
      </c>
      <c r="BY16029">
        <f t="shared" si="815"/>
        <v>1</v>
      </c>
    </row>
    <row r="16030" spans="1:77">
      <c r="A16030" s="15">
        <v>16025</v>
      </c>
      <c r="BP16030">
        <v>0.830956494381089</v>
      </c>
      <c r="BQ16030">
        <v>12292.221831968</v>
      </c>
      <c r="BR16030">
        <v>1.40440975417807</v>
      </c>
      <c r="BS16030">
        <v>89050.8432891124</v>
      </c>
      <c r="BW16030" s="29">
        <v>16025</v>
      </c>
      <c r="BX16030">
        <f t="shared" si="814"/>
        <v>1</v>
      </c>
      <c r="BY16030">
        <f t="shared" si="815"/>
        <v>1</v>
      </c>
    </row>
    <row r="16031" spans="1:77">
      <c r="A16031" s="15">
        <v>16026</v>
      </c>
      <c r="BP16031">
        <v>0.771548858712885</v>
      </c>
      <c r="BQ16031">
        <v>13198.4526592332</v>
      </c>
      <c r="BR16031">
        <v>1.32817591342527</v>
      </c>
      <c r="BS16031">
        <v>89922.8873105106</v>
      </c>
      <c r="BW16031" s="29">
        <v>16026</v>
      </c>
      <c r="BX16031">
        <f t="shared" si="814"/>
        <v>1</v>
      </c>
      <c r="BY16031">
        <f t="shared" si="815"/>
        <v>1</v>
      </c>
    </row>
    <row r="16032" spans="1:77">
      <c r="A16032" s="15">
        <v>16027</v>
      </c>
      <c r="BP16032">
        <v>0.826390481121485</v>
      </c>
      <c r="BQ16032">
        <v>20298.3220890161</v>
      </c>
      <c r="BR16032">
        <v>1.43243234763367</v>
      </c>
      <c r="BS16032">
        <v>101051.064083696</v>
      </c>
      <c r="BW16032" s="29">
        <v>16027</v>
      </c>
      <c r="BX16032">
        <f t="shared" si="814"/>
        <v>1</v>
      </c>
      <c r="BY16032">
        <f t="shared" si="815"/>
        <v>1</v>
      </c>
    </row>
    <row r="16033" spans="1:77">
      <c r="A16033" s="15">
        <v>16028</v>
      </c>
      <c r="BP16033">
        <v>0.791558506793046</v>
      </c>
      <c r="BQ16033">
        <v>18540.7336259368</v>
      </c>
      <c r="BR16033">
        <v>1.35329384179767</v>
      </c>
      <c r="BS16033">
        <v>119508.523465477</v>
      </c>
      <c r="BW16033" s="29">
        <v>16028</v>
      </c>
      <c r="BX16033">
        <f t="shared" si="814"/>
        <v>1</v>
      </c>
      <c r="BY16033">
        <f t="shared" si="815"/>
        <v>1</v>
      </c>
    </row>
    <row r="16034" spans="1:77">
      <c r="A16034" s="15">
        <v>16029</v>
      </c>
      <c r="BP16034">
        <v>0.826859043102827</v>
      </c>
      <c r="BQ16034">
        <v>11362.589251895</v>
      </c>
      <c r="BR16034">
        <v>1.40547456153939</v>
      </c>
      <c r="BS16034">
        <v>89301.9812167327</v>
      </c>
      <c r="BW16034" s="29">
        <v>16029</v>
      </c>
      <c r="BX16034">
        <f t="shared" si="814"/>
        <v>1</v>
      </c>
      <c r="BY16034">
        <f t="shared" si="815"/>
        <v>1</v>
      </c>
    </row>
    <row r="16035" spans="1:77">
      <c r="A16035" s="15">
        <v>16030</v>
      </c>
      <c r="BP16035">
        <v>0.793176514222169</v>
      </c>
      <c r="BQ16035">
        <v>11627.1766118986</v>
      </c>
      <c r="BR16035">
        <v>1.36414505930123</v>
      </c>
      <c r="BS16035">
        <v>90145.1957664135</v>
      </c>
      <c r="BW16035" s="29">
        <v>16030</v>
      </c>
      <c r="BX16035">
        <f t="shared" si="814"/>
        <v>1</v>
      </c>
      <c r="BY16035">
        <f t="shared" si="815"/>
        <v>1</v>
      </c>
    </row>
    <row r="16036" spans="1:77">
      <c r="A16036" s="15">
        <v>16031</v>
      </c>
      <c r="BP16036">
        <v>0.824647348190965</v>
      </c>
      <c r="BQ16036">
        <v>18661.3979001908</v>
      </c>
      <c r="BR16036">
        <v>1.38406313319136</v>
      </c>
      <c r="BS16036">
        <v>116146.874761706</v>
      </c>
      <c r="BW16036" s="29">
        <v>16031</v>
      </c>
      <c r="BX16036">
        <f t="shared" si="814"/>
        <v>1</v>
      </c>
      <c r="BY16036">
        <f t="shared" si="815"/>
        <v>1</v>
      </c>
    </row>
    <row r="16037" spans="1:77">
      <c r="A16037" s="15">
        <v>16032</v>
      </c>
      <c r="BP16037">
        <v>0.784311876760382</v>
      </c>
      <c r="BQ16037">
        <v>13926.0602597838</v>
      </c>
      <c r="BR16037">
        <v>1.35000160774674</v>
      </c>
      <c r="BS16037">
        <v>89326.4160799685</v>
      </c>
      <c r="BW16037" s="29">
        <v>16032</v>
      </c>
      <c r="BX16037">
        <f t="shared" si="814"/>
        <v>1</v>
      </c>
      <c r="BY16037">
        <f t="shared" si="815"/>
        <v>1</v>
      </c>
    </row>
    <row r="16038" spans="1:77">
      <c r="A16038" s="15">
        <v>16033</v>
      </c>
      <c r="BP16038">
        <v>0.787983310104718</v>
      </c>
      <c r="BQ16038">
        <v>14304.4315853114</v>
      </c>
      <c r="BR16038">
        <v>1.31732400198094</v>
      </c>
      <c r="BS16038">
        <v>91072.1863307396</v>
      </c>
      <c r="BW16038" s="29">
        <v>16033</v>
      </c>
      <c r="BX16038">
        <f t="shared" si="814"/>
        <v>1</v>
      </c>
      <c r="BY16038">
        <f t="shared" si="815"/>
        <v>1</v>
      </c>
    </row>
    <row r="16039" spans="1:77">
      <c r="A16039" s="15">
        <v>16034</v>
      </c>
      <c r="BP16039">
        <v>0.886118476950568</v>
      </c>
      <c r="BQ16039">
        <v>15286.6391936014</v>
      </c>
      <c r="BR16039">
        <v>1.53705116608896</v>
      </c>
      <c r="BS16039">
        <v>114354.841652401</v>
      </c>
      <c r="BW16039" s="29">
        <v>16034</v>
      </c>
      <c r="BX16039">
        <f t="shared" si="814"/>
        <v>1</v>
      </c>
      <c r="BY16039">
        <f t="shared" si="815"/>
        <v>1</v>
      </c>
    </row>
    <row r="16040" spans="1:77">
      <c r="A16040" s="15">
        <v>16035</v>
      </c>
      <c r="BP16040">
        <v>0.773044473331472</v>
      </c>
      <c r="BQ16040">
        <v>12300.1726661812</v>
      </c>
      <c r="BR16040">
        <v>1.31903007015017</v>
      </c>
      <c r="BS16040">
        <v>113859.769379645</v>
      </c>
      <c r="BW16040" s="29">
        <v>16035</v>
      </c>
      <c r="BX16040">
        <f t="shared" si="814"/>
        <v>1</v>
      </c>
      <c r="BY16040">
        <f t="shared" si="815"/>
        <v>1</v>
      </c>
    </row>
    <row r="16041" spans="1:77">
      <c r="A16041" s="15">
        <v>16036</v>
      </c>
      <c r="BP16041">
        <v>0.795850536186313</v>
      </c>
      <c r="BQ16041">
        <v>14905.9032043025</v>
      </c>
      <c r="BR16041">
        <v>1.38142184704053</v>
      </c>
      <c r="BS16041">
        <v>95916.664698864</v>
      </c>
      <c r="BW16041" s="29">
        <v>16036</v>
      </c>
      <c r="BX16041">
        <f t="shared" si="814"/>
        <v>1</v>
      </c>
      <c r="BY16041">
        <f t="shared" si="815"/>
        <v>1</v>
      </c>
    </row>
    <row r="16042" spans="1:77">
      <c r="A16042" s="15">
        <v>16037</v>
      </c>
      <c r="BP16042">
        <v>0.821701849705957</v>
      </c>
      <c r="BQ16042">
        <v>18349.0710155395</v>
      </c>
      <c r="BR16042">
        <v>1.42466729490082</v>
      </c>
      <c r="BS16042">
        <v>101419.790170777</v>
      </c>
      <c r="BW16042" s="29">
        <v>16037</v>
      </c>
      <c r="BX16042">
        <f t="shared" si="814"/>
        <v>1</v>
      </c>
      <c r="BY16042">
        <f t="shared" si="815"/>
        <v>1</v>
      </c>
    </row>
    <row r="16043" spans="1:77">
      <c r="A16043" s="15">
        <v>16038</v>
      </c>
      <c r="BP16043">
        <v>0.753817325446804</v>
      </c>
      <c r="BQ16043">
        <v>13671.2841682191</v>
      </c>
      <c r="BR16043">
        <v>1.30025919024688</v>
      </c>
      <c r="BS16043">
        <v>118280.801499858</v>
      </c>
      <c r="BW16043" s="29">
        <v>16038</v>
      </c>
      <c r="BX16043">
        <f t="shared" si="814"/>
        <v>1</v>
      </c>
      <c r="BY16043">
        <f t="shared" si="815"/>
        <v>1</v>
      </c>
    </row>
    <row r="16044" spans="1:77">
      <c r="A16044" s="15">
        <v>16039</v>
      </c>
      <c r="BP16044">
        <v>0.823824289804788</v>
      </c>
      <c r="BQ16044">
        <v>12936.2644184621</v>
      </c>
      <c r="BR16044">
        <v>1.40580577886317</v>
      </c>
      <c r="BS16044">
        <v>90324.7114563639</v>
      </c>
      <c r="BW16044" s="29">
        <v>16039</v>
      </c>
      <c r="BX16044">
        <f t="shared" si="814"/>
        <v>1</v>
      </c>
      <c r="BY16044">
        <f t="shared" si="815"/>
        <v>1</v>
      </c>
    </row>
    <row r="16045" spans="1:77">
      <c r="A16045" s="15">
        <v>16040</v>
      </c>
      <c r="BP16045">
        <v>0.725429836878635</v>
      </c>
      <c r="BQ16045">
        <v>13619.8428870366</v>
      </c>
      <c r="BR16045">
        <v>1.25820887896733</v>
      </c>
      <c r="BS16045">
        <v>89239.8214063232</v>
      </c>
      <c r="BW16045" s="29">
        <v>16040</v>
      </c>
      <c r="BX16045">
        <f t="shared" si="814"/>
        <v>1</v>
      </c>
      <c r="BY16045">
        <f t="shared" si="815"/>
        <v>1</v>
      </c>
    </row>
    <row r="16046" spans="1:77">
      <c r="A16046" s="15">
        <v>16041</v>
      </c>
      <c r="BP16046">
        <v>0.820662147022764</v>
      </c>
      <c r="BQ16046">
        <v>28763.1871497424</v>
      </c>
      <c r="BR16046">
        <v>1.4084066183789</v>
      </c>
      <c r="BS16046">
        <v>134942.894558643</v>
      </c>
      <c r="BW16046" s="29">
        <v>16041</v>
      </c>
      <c r="BX16046">
        <f t="shared" si="814"/>
        <v>1</v>
      </c>
      <c r="BY16046">
        <f t="shared" si="815"/>
        <v>1</v>
      </c>
    </row>
    <row r="16047" spans="1:77">
      <c r="A16047" s="15">
        <v>16042</v>
      </c>
      <c r="BP16047">
        <v>0.80435502438484</v>
      </c>
      <c r="BQ16047">
        <v>12705.5190905273</v>
      </c>
      <c r="BR16047">
        <v>1.39702569778252</v>
      </c>
      <c r="BS16047">
        <v>91225.1470986272</v>
      </c>
      <c r="BW16047" s="29">
        <v>16042</v>
      </c>
      <c r="BX16047">
        <f t="shared" si="814"/>
        <v>1</v>
      </c>
      <c r="BY16047">
        <f t="shared" si="815"/>
        <v>1</v>
      </c>
    </row>
    <row r="16048" spans="1:77">
      <c r="A16048" s="15">
        <v>16043</v>
      </c>
      <c r="BP16048">
        <v>0.822667970172162</v>
      </c>
      <c r="BQ16048">
        <v>16079.0202999054</v>
      </c>
      <c r="BR16048">
        <v>1.42978312269604</v>
      </c>
      <c r="BS16048">
        <v>118468.636680246</v>
      </c>
      <c r="BW16048" s="29">
        <v>16043</v>
      </c>
      <c r="BX16048">
        <f t="shared" si="814"/>
        <v>1</v>
      </c>
      <c r="BY16048">
        <f t="shared" si="815"/>
        <v>1</v>
      </c>
    </row>
    <row r="16049" spans="1:77">
      <c r="A16049" s="15">
        <v>16044</v>
      </c>
      <c r="BP16049">
        <v>0.775592844481283</v>
      </c>
      <c r="BQ16049">
        <v>14343.3014814574</v>
      </c>
      <c r="BR16049">
        <v>1.29495005477331</v>
      </c>
      <c r="BS16049">
        <v>90262.6822379263</v>
      </c>
      <c r="BW16049" s="29">
        <v>16044</v>
      </c>
      <c r="BX16049">
        <f t="shared" si="814"/>
        <v>1</v>
      </c>
      <c r="BY16049">
        <f t="shared" si="815"/>
        <v>1</v>
      </c>
    </row>
    <row r="16050" spans="1:77">
      <c r="A16050" s="15">
        <v>16045</v>
      </c>
      <c r="BP16050">
        <v>0.801678190587554</v>
      </c>
      <c r="BQ16050">
        <v>11810.1276843734</v>
      </c>
      <c r="BR16050">
        <v>1.34005365169928</v>
      </c>
      <c r="BS16050">
        <v>87702.6096168983</v>
      </c>
      <c r="BW16050" s="29">
        <v>16045</v>
      </c>
      <c r="BX16050">
        <f t="shared" si="814"/>
        <v>1</v>
      </c>
      <c r="BY16050">
        <f t="shared" si="815"/>
        <v>1</v>
      </c>
    </row>
    <row r="16051" spans="1:77">
      <c r="A16051" s="15">
        <v>16046</v>
      </c>
      <c r="BP16051">
        <v>0.798803442201249</v>
      </c>
      <c r="BQ16051">
        <v>15356.1381023698</v>
      </c>
      <c r="BR16051">
        <v>1.36930569197296</v>
      </c>
      <c r="BS16051">
        <v>94582.8932478303</v>
      </c>
      <c r="BW16051" s="29">
        <v>16046</v>
      </c>
      <c r="BX16051">
        <f t="shared" si="814"/>
        <v>1</v>
      </c>
      <c r="BY16051">
        <f t="shared" si="815"/>
        <v>1</v>
      </c>
    </row>
    <row r="16052" spans="1:77">
      <c r="A16052" s="15">
        <v>16047</v>
      </c>
      <c r="BP16052">
        <v>0.754413914528145</v>
      </c>
      <c r="BQ16052">
        <v>14327.1867189453</v>
      </c>
      <c r="BR16052">
        <v>1.26791904735817</v>
      </c>
      <c r="BS16052">
        <v>118093.072234389</v>
      </c>
      <c r="BW16052" s="29">
        <v>16047</v>
      </c>
      <c r="BX16052">
        <f t="shared" si="814"/>
        <v>1</v>
      </c>
      <c r="BY16052">
        <f t="shared" si="815"/>
        <v>1</v>
      </c>
    </row>
    <row r="16053" spans="1:77">
      <c r="A16053" s="15">
        <v>16048</v>
      </c>
      <c r="BP16053">
        <v>0.827729309140556</v>
      </c>
      <c r="BQ16053">
        <v>15510.0583216739</v>
      </c>
      <c r="BR16053">
        <v>1.41979145056418</v>
      </c>
      <c r="BS16053">
        <v>94045.5088477551</v>
      </c>
      <c r="BW16053" s="29">
        <v>16048</v>
      </c>
      <c r="BX16053">
        <f t="shared" si="814"/>
        <v>1</v>
      </c>
      <c r="BY16053">
        <f t="shared" si="815"/>
        <v>1</v>
      </c>
    </row>
    <row r="16054" spans="1:77">
      <c r="A16054" s="15">
        <v>16049</v>
      </c>
      <c r="BP16054">
        <v>0.810271836097305</v>
      </c>
      <c r="BQ16054">
        <v>19878.8596727651</v>
      </c>
      <c r="BR16054">
        <v>1.37805312058744</v>
      </c>
      <c r="BS16054">
        <v>102149.262091122</v>
      </c>
      <c r="BW16054" s="29">
        <v>16049</v>
      </c>
      <c r="BX16054">
        <f t="shared" si="814"/>
        <v>1</v>
      </c>
      <c r="BY16054">
        <f t="shared" si="815"/>
        <v>1</v>
      </c>
    </row>
    <row r="16055" spans="1:77">
      <c r="A16055" s="15">
        <v>16050</v>
      </c>
      <c r="BP16055">
        <v>0.826368007505259</v>
      </c>
      <c r="BQ16055">
        <v>13989.0893726733</v>
      </c>
      <c r="BR16055">
        <v>1.43505073938495</v>
      </c>
      <c r="BS16055">
        <v>111965.819879061</v>
      </c>
      <c r="BW16055" s="29">
        <v>16050</v>
      </c>
      <c r="BX16055">
        <f t="shared" si="814"/>
        <v>1</v>
      </c>
      <c r="BY16055">
        <f t="shared" si="815"/>
        <v>1</v>
      </c>
    </row>
    <row r="16056" spans="1:77">
      <c r="A16056" s="15">
        <v>16051</v>
      </c>
      <c r="BP16056">
        <v>0.747500510639905</v>
      </c>
      <c r="BQ16056">
        <v>16646.1325807545</v>
      </c>
      <c r="BR16056">
        <v>1.24842498313993</v>
      </c>
      <c r="BS16056">
        <v>96440.2667592378</v>
      </c>
      <c r="BW16056" s="29">
        <v>16051</v>
      </c>
      <c r="BX16056">
        <f t="shared" si="814"/>
        <v>1</v>
      </c>
      <c r="BY16056">
        <f t="shared" si="815"/>
        <v>1</v>
      </c>
    </row>
    <row r="16057" spans="1:77">
      <c r="A16057" s="15">
        <v>16052</v>
      </c>
      <c r="BP16057">
        <v>0.837704429666107</v>
      </c>
      <c r="BQ16057">
        <v>18735.2931947859</v>
      </c>
      <c r="BR16057">
        <v>1.47417789101062</v>
      </c>
      <c r="BS16057">
        <v>98044.7965477366</v>
      </c>
      <c r="BW16057" s="29">
        <v>16052</v>
      </c>
      <c r="BX16057">
        <f t="shared" si="814"/>
        <v>1</v>
      </c>
      <c r="BY16057">
        <f t="shared" si="815"/>
        <v>1</v>
      </c>
    </row>
    <row r="16058" spans="1:77">
      <c r="A16058" s="15">
        <v>16053</v>
      </c>
      <c r="BP16058">
        <v>0.788358109363196</v>
      </c>
      <c r="BQ16058">
        <v>13053.8647058343</v>
      </c>
      <c r="BR16058">
        <v>1.33995356641431</v>
      </c>
      <c r="BS16058">
        <v>91135.6203987991</v>
      </c>
      <c r="BW16058" s="29">
        <v>16053</v>
      </c>
      <c r="BX16058">
        <f t="shared" si="814"/>
        <v>1</v>
      </c>
      <c r="BY16058">
        <f t="shared" si="815"/>
        <v>1</v>
      </c>
    </row>
    <row r="16059" spans="1:77">
      <c r="A16059" s="15">
        <v>16054</v>
      </c>
      <c r="BP16059">
        <v>0.792871201854325</v>
      </c>
      <c r="BQ16059">
        <v>13414.9419084743</v>
      </c>
      <c r="BR16059">
        <v>1.35660510179729</v>
      </c>
      <c r="BS16059">
        <v>92149.8628124755</v>
      </c>
      <c r="BW16059" s="29">
        <v>16054</v>
      </c>
      <c r="BX16059">
        <f t="shared" si="814"/>
        <v>1</v>
      </c>
      <c r="BY16059">
        <f t="shared" si="815"/>
        <v>1</v>
      </c>
    </row>
    <row r="16060" spans="1:77">
      <c r="A16060" s="15">
        <v>16055</v>
      </c>
      <c r="BP16060">
        <v>0.815293372394333</v>
      </c>
      <c r="BQ16060">
        <v>16825.180628759</v>
      </c>
      <c r="BR16060">
        <v>1.38741525081708</v>
      </c>
      <c r="BS16060">
        <v>93590.8934596718</v>
      </c>
      <c r="BW16060" s="29">
        <v>16055</v>
      </c>
      <c r="BX16060">
        <f t="shared" si="814"/>
        <v>1</v>
      </c>
      <c r="BY16060">
        <f t="shared" si="815"/>
        <v>1</v>
      </c>
    </row>
    <row r="16061" spans="1:77">
      <c r="A16061" s="15">
        <v>16056</v>
      </c>
      <c r="BP16061">
        <v>0.812955386588814</v>
      </c>
      <c r="BQ16061">
        <v>14085.2869601025</v>
      </c>
      <c r="BR16061">
        <v>1.39324454422151</v>
      </c>
      <c r="BS16061">
        <v>88647.8987525982</v>
      </c>
      <c r="BW16061" s="29">
        <v>16056</v>
      </c>
      <c r="BX16061">
        <f t="shared" si="814"/>
        <v>1</v>
      </c>
      <c r="BY16061">
        <f t="shared" si="815"/>
        <v>1</v>
      </c>
    </row>
    <row r="16062" spans="1:77">
      <c r="A16062" s="15">
        <v>16057</v>
      </c>
      <c r="BP16062">
        <v>0.855502435300219</v>
      </c>
      <c r="BQ16062">
        <v>16425.3810105573</v>
      </c>
      <c r="BR16062">
        <v>1.49232364585799</v>
      </c>
      <c r="BS16062">
        <v>92769.651680191</v>
      </c>
      <c r="BW16062" s="29">
        <v>16057</v>
      </c>
      <c r="BX16062">
        <f t="shared" si="814"/>
        <v>1</v>
      </c>
      <c r="BY16062">
        <f t="shared" si="815"/>
        <v>1</v>
      </c>
    </row>
    <row r="16063" spans="1:77">
      <c r="A16063" s="15">
        <v>16058</v>
      </c>
      <c r="BP16063">
        <v>0.780920536818173</v>
      </c>
      <c r="BQ16063">
        <v>14934.0092098911</v>
      </c>
      <c r="BR16063">
        <v>1.33169976282883</v>
      </c>
      <c r="BS16063">
        <v>93589.3393853461</v>
      </c>
      <c r="BW16063" s="29">
        <v>16058</v>
      </c>
      <c r="BX16063">
        <f t="shared" si="814"/>
        <v>1</v>
      </c>
      <c r="BY16063">
        <f t="shared" si="815"/>
        <v>1</v>
      </c>
    </row>
    <row r="16064" spans="1:77">
      <c r="A16064" s="15">
        <v>16059</v>
      </c>
      <c r="BP16064">
        <v>0.772078332504129</v>
      </c>
      <c r="BQ16064">
        <v>15504.4370597531</v>
      </c>
      <c r="BR16064">
        <v>1.33965691265834</v>
      </c>
      <c r="BS16064">
        <v>93897.0160110788</v>
      </c>
      <c r="BW16064" s="29">
        <v>16059</v>
      </c>
      <c r="BX16064">
        <f t="shared" si="814"/>
        <v>1</v>
      </c>
      <c r="BY16064">
        <f t="shared" si="815"/>
        <v>1</v>
      </c>
    </row>
    <row r="16065" spans="1:77">
      <c r="A16065" s="15">
        <v>16060</v>
      </c>
      <c r="BP16065">
        <v>0.848025959806806</v>
      </c>
      <c r="BQ16065">
        <v>10084.394677391</v>
      </c>
      <c r="BR16065">
        <v>1.4750986024846</v>
      </c>
      <c r="BS16065">
        <v>85480.5364176521</v>
      </c>
      <c r="BW16065" s="29">
        <v>16060</v>
      </c>
      <c r="BX16065">
        <f t="shared" si="814"/>
        <v>1</v>
      </c>
      <c r="BY16065">
        <f t="shared" si="815"/>
        <v>1</v>
      </c>
    </row>
    <row r="16066" spans="1:77">
      <c r="A16066" s="15">
        <v>16061</v>
      </c>
      <c r="BP16066">
        <v>0.822271333515851</v>
      </c>
      <c r="BQ16066">
        <v>19652.6454666392</v>
      </c>
      <c r="BR16066">
        <v>1.41023431154818</v>
      </c>
      <c r="BS16066">
        <v>121290.207683573</v>
      </c>
      <c r="BW16066" s="29">
        <v>16061</v>
      </c>
      <c r="BX16066">
        <f t="shared" si="814"/>
        <v>1</v>
      </c>
      <c r="BY16066">
        <f t="shared" si="815"/>
        <v>1</v>
      </c>
    </row>
    <row r="16067" spans="1:77">
      <c r="A16067" s="15">
        <v>16062</v>
      </c>
      <c r="BP16067">
        <v>0.824170579361283</v>
      </c>
      <c r="BQ16067">
        <v>14839.9842676249</v>
      </c>
      <c r="BR16067">
        <v>1.43263349537736</v>
      </c>
      <c r="BS16067">
        <v>117845.600493917</v>
      </c>
      <c r="BW16067" s="29">
        <v>16062</v>
      </c>
      <c r="BX16067">
        <f t="shared" si="814"/>
        <v>1</v>
      </c>
      <c r="BY16067">
        <f t="shared" si="815"/>
        <v>1</v>
      </c>
    </row>
    <row r="16068" spans="1:77">
      <c r="A16068" s="15">
        <v>16063</v>
      </c>
      <c r="BP16068">
        <v>0.742865678673698</v>
      </c>
      <c r="BQ16068">
        <v>16081.151962138</v>
      </c>
      <c r="BR16068">
        <v>1.26880630221624</v>
      </c>
      <c r="BS16068">
        <v>119973.278478657</v>
      </c>
      <c r="BW16068" s="29">
        <v>16063</v>
      </c>
      <c r="BX16068">
        <f t="shared" si="814"/>
        <v>1</v>
      </c>
      <c r="BY16068">
        <f t="shared" si="815"/>
        <v>1</v>
      </c>
    </row>
    <row r="16069" spans="1:77">
      <c r="A16069" s="15">
        <v>16064</v>
      </c>
      <c r="BP16069">
        <v>0.798507267989924</v>
      </c>
      <c r="BQ16069">
        <v>13122.1472329875</v>
      </c>
      <c r="BR16069">
        <v>1.36807974194592</v>
      </c>
      <c r="BS16069">
        <v>89371.7424026739</v>
      </c>
      <c r="BW16069" s="29">
        <v>16064</v>
      </c>
      <c r="BX16069">
        <f t="shared" si="814"/>
        <v>1</v>
      </c>
      <c r="BY16069">
        <f t="shared" si="815"/>
        <v>1</v>
      </c>
    </row>
    <row r="16070" spans="1:77">
      <c r="A16070" s="15">
        <v>16065</v>
      </c>
      <c r="BP16070">
        <v>0.823704100384778</v>
      </c>
      <c r="BQ16070">
        <v>12830.6012718087</v>
      </c>
      <c r="BR16070">
        <v>1.42171469762331</v>
      </c>
      <c r="BS16070">
        <v>87961.7349354731</v>
      </c>
      <c r="BW16070" s="29">
        <v>16065</v>
      </c>
      <c r="BX16070">
        <f t="shared" si="814"/>
        <v>1</v>
      </c>
      <c r="BY16070">
        <f t="shared" si="815"/>
        <v>1</v>
      </c>
    </row>
    <row r="16071" spans="1:77">
      <c r="A16071" s="15">
        <v>16066</v>
      </c>
      <c r="BP16071">
        <v>0.787331372498312</v>
      </c>
      <c r="BQ16071">
        <v>16715.7644479768</v>
      </c>
      <c r="BR16071">
        <v>1.34223961156752</v>
      </c>
      <c r="BS16071">
        <v>116182.531729217</v>
      </c>
      <c r="BW16071" s="29">
        <v>16066</v>
      </c>
      <c r="BX16071">
        <f t="shared" ref="BX16071:BX16134" si="816">IF(BU16071=MAX($BU16071:$BV16071),1,0)</f>
        <v>1</v>
      </c>
      <c r="BY16071">
        <f t="shared" ref="BY16071:BY16134" si="817">IF(BV16071=MAX($BU16071:$BV16071),1,0)</f>
        <v>1</v>
      </c>
    </row>
    <row r="16072" spans="1:77">
      <c r="A16072" s="15">
        <v>16067</v>
      </c>
      <c r="BP16072">
        <v>0.862050744951001</v>
      </c>
      <c r="BQ16072">
        <v>17508.9756316563</v>
      </c>
      <c r="BR16072">
        <v>1.46882842581933</v>
      </c>
      <c r="BS16072">
        <v>99323.1481954249</v>
      </c>
      <c r="BW16072" s="29">
        <v>16067</v>
      </c>
      <c r="BX16072">
        <f t="shared" si="816"/>
        <v>1</v>
      </c>
      <c r="BY16072">
        <f t="shared" si="817"/>
        <v>1</v>
      </c>
    </row>
    <row r="16073" spans="1:77">
      <c r="A16073" s="15">
        <v>16068</v>
      </c>
      <c r="BP16073">
        <v>0.810834918845671</v>
      </c>
      <c r="BQ16073">
        <v>15827.2679506048</v>
      </c>
      <c r="BR16073">
        <v>1.39790960715476</v>
      </c>
      <c r="BS16073">
        <v>95179.3153740907</v>
      </c>
      <c r="BW16073" s="29">
        <v>16068</v>
      </c>
      <c r="BX16073">
        <f t="shared" si="816"/>
        <v>1</v>
      </c>
      <c r="BY16073">
        <f t="shared" si="817"/>
        <v>1</v>
      </c>
    </row>
    <row r="16074" spans="1:77">
      <c r="A16074" s="15">
        <v>16069</v>
      </c>
      <c r="BP16074">
        <v>0.813959793309573</v>
      </c>
      <c r="BQ16074">
        <v>17243.230937935</v>
      </c>
      <c r="BR16074">
        <v>1.41225095389544</v>
      </c>
      <c r="BS16074">
        <v>97316.1907098804</v>
      </c>
      <c r="BW16074" s="29">
        <v>16069</v>
      </c>
      <c r="BX16074">
        <f t="shared" si="816"/>
        <v>1</v>
      </c>
      <c r="BY16074">
        <f t="shared" si="817"/>
        <v>1</v>
      </c>
    </row>
    <row r="16075" spans="1:77">
      <c r="A16075" s="15">
        <v>16070</v>
      </c>
      <c r="BP16075">
        <v>0.860455600529448</v>
      </c>
      <c r="BQ16075">
        <v>14396.217004858</v>
      </c>
      <c r="BR16075">
        <v>1.51792142624074</v>
      </c>
      <c r="BS16075">
        <v>94431.1422860254</v>
      </c>
      <c r="BW16075" s="29">
        <v>16070</v>
      </c>
      <c r="BX16075">
        <f t="shared" si="816"/>
        <v>1</v>
      </c>
      <c r="BY16075">
        <f t="shared" si="817"/>
        <v>1</v>
      </c>
    </row>
    <row r="16076" spans="1:77">
      <c r="A16076" s="15">
        <v>16071</v>
      </c>
      <c r="BP16076">
        <v>0.846311808044564</v>
      </c>
      <c r="BQ16076">
        <v>17071.4074204823</v>
      </c>
      <c r="BR16076">
        <v>1.4650448357179</v>
      </c>
      <c r="BS16076">
        <v>98881.6831369166</v>
      </c>
      <c r="BW16076" s="29">
        <v>16071</v>
      </c>
      <c r="BX16076">
        <f t="shared" si="816"/>
        <v>1</v>
      </c>
      <c r="BY16076">
        <f t="shared" si="817"/>
        <v>1</v>
      </c>
    </row>
    <row r="16077" spans="1:77">
      <c r="A16077" s="15">
        <v>16072</v>
      </c>
      <c r="BP16077">
        <v>0.817049893928045</v>
      </c>
      <c r="BQ16077">
        <v>13865.957668213</v>
      </c>
      <c r="BR16077">
        <v>1.42278635536337</v>
      </c>
      <c r="BS16077">
        <v>96019.255510437</v>
      </c>
      <c r="BW16077" s="29">
        <v>16072</v>
      </c>
      <c r="BX16077">
        <f t="shared" si="816"/>
        <v>1</v>
      </c>
      <c r="BY16077">
        <f t="shared" si="817"/>
        <v>1</v>
      </c>
    </row>
    <row r="16078" spans="1:77">
      <c r="A16078" s="15">
        <v>16073</v>
      </c>
      <c r="BP16078">
        <v>0.763807007460922</v>
      </c>
      <c r="BQ16078">
        <v>16207.3920754619</v>
      </c>
      <c r="BR16078">
        <v>1.31610829610016</v>
      </c>
      <c r="BS16078">
        <v>94187.8892995974</v>
      </c>
      <c r="BW16078" s="29">
        <v>16073</v>
      </c>
      <c r="BX16078">
        <f t="shared" si="816"/>
        <v>1</v>
      </c>
      <c r="BY16078">
        <f t="shared" si="817"/>
        <v>1</v>
      </c>
    </row>
    <row r="16079" spans="1:77">
      <c r="A16079" s="15">
        <v>16074</v>
      </c>
      <c r="BP16079">
        <v>0.818258293128219</v>
      </c>
      <c r="BQ16079">
        <v>12424.3170997395</v>
      </c>
      <c r="BR16079">
        <v>1.40670005286462</v>
      </c>
      <c r="BS16079">
        <v>115062.647841059</v>
      </c>
      <c r="BW16079" s="29">
        <v>16074</v>
      </c>
      <c r="BX16079">
        <f t="shared" si="816"/>
        <v>1</v>
      </c>
      <c r="BY16079">
        <f t="shared" si="817"/>
        <v>1</v>
      </c>
    </row>
    <row r="16080" spans="1:77">
      <c r="A16080" s="15">
        <v>16075</v>
      </c>
      <c r="BP16080">
        <v>0.804718415835349</v>
      </c>
      <c r="BQ16080">
        <v>16754.3612423114</v>
      </c>
      <c r="BR16080">
        <v>1.37816498162971</v>
      </c>
      <c r="BS16080">
        <v>92121.7776870315</v>
      </c>
      <c r="BW16080" s="29">
        <v>16075</v>
      </c>
      <c r="BX16080">
        <f t="shared" si="816"/>
        <v>1</v>
      </c>
      <c r="BY16080">
        <f t="shared" si="817"/>
        <v>1</v>
      </c>
    </row>
    <row r="16081" spans="1:77">
      <c r="A16081" s="15">
        <v>16076</v>
      </c>
      <c r="BP16081">
        <v>0.81088710209859</v>
      </c>
      <c r="BQ16081">
        <v>12651.4653887393</v>
      </c>
      <c r="BR16081">
        <v>1.4013161716903</v>
      </c>
      <c r="BS16081">
        <v>90834.3059158337</v>
      </c>
      <c r="BW16081" s="29">
        <v>16076</v>
      </c>
      <c r="BX16081">
        <f t="shared" si="816"/>
        <v>1</v>
      </c>
      <c r="BY16081">
        <f t="shared" si="817"/>
        <v>1</v>
      </c>
    </row>
    <row r="16082" spans="1:77">
      <c r="A16082" s="15">
        <v>16077</v>
      </c>
      <c r="BP16082">
        <v>0.800001273508106</v>
      </c>
      <c r="BQ16082">
        <v>12639.2217736428</v>
      </c>
      <c r="BR16082">
        <v>1.37228593900031</v>
      </c>
      <c r="BS16082">
        <v>91203.5873004657</v>
      </c>
      <c r="BW16082" s="29">
        <v>16077</v>
      </c>
      <c r="BX16082">
        <f t="shared" si="816"/>
        <v>1</v>
      </c>
      <c r="BY16082">
        <f t="shared" si="817"/>
        <v>1</v>
      </c>
    </row>
    <row r="16083" spans="1:77">
      <c r="A16083" s="15">
        <v>16078</v>
      </c>
      <c r="BP16083">
        <v>0.83746121759419</v>
      </c>
      <c r="BQ16083">
        <v>12562.0899502885</v>
      </c>
      <c r="BR16083">
        <v>1.43701274045608</v>
      </c>
      <c r="BS16083">
        <v>116339.90751129</v>
      </c>
      <c r="BW16083" s="29">
        <v>16078</v>
      </c>
      <c r="BX16083">
        <f t="shared" si="816"/>
        <v>1</v>
      </c>
      <c r="BY16083">
        <f t="shared" si="817"/>
        <v>1</v>
      </c>
    </row>
    <row r="16084" spans="1:77">
      <c r="A16084" s="15">
        <v>16079</v>
      </c>
      <c r="BP16084">
        <v>0.846502602892066</v>
      </c>
      <c r="BQ16084">
        <v>15364.2214947496</v>
      </c>
      <c r="BR16084">
        <v>1.47344530412266</v>
      </c>
      <c r="BS16084">
        <v>116575.64198936</v>
      </c>
      <c r="BW16084" s="29">
        <v>16079</v>
      </c>
      <c r="BX16084">
        <f t="shared" si="816"/>
        <v>1</v>
      </c>
      <c r="BY16084">
        <f t="shared" si="817"/>
        <v>1</v>
      </c>
    </row>
    <row r="16085" spans="1:77">
      <c r="A16085" s="15">
        <v>16080</v>
      </c>
      <c r="BP16085">
        <v>0.865823170785725</v>
      </c>
      <c r="BQ16085">
        <v>16132.7872428937</v>
      </c>
      <c r="BR16085">
        <v>1.47839288797114</v>
      </c>
      <c r="BS16085">
        <v>95963.5298310415</v>
      </c>
      <c r="BW16085" s="29">
        <v>16080</v>
      </c>
      <c r="BX16085">
        <f t="shared" si="816"/>
        <v>1</v>
      </c>
      <c r="BY16085">
        <f t="shared" si="817"/>
        <v>1</v>
      </c>
    </row>
    <row r="16086" spans="1:77">
      <c r="A16086" s="15">
        <v>16081</v>
      </c>
      <c r="BP16086">
        <v>0.772031237570276</v>
      </c>
      <c r="BQ16086">
        <v>18945.6272841597</v>
      </c>
      <c r="BR16086">
        <v>1.33280556405308</v>
      </c>
      <c r="BS16086">
        <v>127242.421861581</v>
      </c>
      <c r="BW16086" s="29">
        <v>16081</v>
      </c>
      <c r="BX16086">
        <f t="shared" si="816"/>
        <v>1</v>
      </c>
      <c r="BY16086">
        <f t="shared" si="817"/>
        <v>1</v>
      </c>
    </row>
    <row r="16087" spans="1:77">
      <c r="A16087" s="15">
        <v>16082</v>
      </c>
      <c r="BP16087">
        <v>0.807860197811761</v>
      </c>
      <c r="BQ16087">
        <v>18621.4542330841</v>
      </c>
      <c r="BR16087">
        <v>1.3860235679641</v>
      </c>
      <c r="BS16087">
        <v>96542.2014108718</v>
      </c>
      <c r="BW16087" s="29">
        <v>16082</v>
      </c>
      <c r="BX16087">
        <f t="shared" si="816"/>
        <v>1</v>
      </c>
      <c r="BY16087">
        <f t="shared" si="817"/>
        <v>1</v>
      </c>
    </row>
    <row r="16088" spans="1:77">
      <c r="A16088" s="15">
        <v>16083</v>
      </c>
      <c r="BP16088">
        <v>0.786812660932923</v>
      </c>
      <c r="BQ16088">
        <v>13843.2734222752</v>
      </c>
      <c r="BR16088">
        <v>1.35162312661152</v>
      </c>
      <c r="BS16088">
        <v>91202.7551772617</v>
      </c>
      <c r="BW16088" s="29">
        <v>16083</v>
      </c>
      <c r="BX16088">
        <f t="shared" si="816"/>
        <v>1</v>
      </c>
      <c r="BY16088">
        <f t="shared" si="817"/>
        <v>1</v>
      </c>
    </row>
    <row r="16089" spans="1:77">
      <c r="A16089" s="15">
        <v>16084</v>
      </c>
      <c r="BP16089">
        <v>0.864750995887593</v>
      </c>
      <c r="BQ16089">
        <v>12615.874113861</v>
      </c>
      <c r="BR16089">
        <v>1.49388559344853</v>
      </c>
      <c r="BS16089">
        <v>91382.1408092511</v>
      </c>
      <c r="BW16089" s="29">
        <v>16084</v>
      </c>
      <c r="BX16089">
        <f t="shared" si="816"/>
        <v>1</v>
      </c>
      <c r="BY16089">
        <f t="shared" si="817"/>
        <v>1</v>
      </c>
    </row>
    <row r="16090" spans="1:77">
      <c r="A16090" s="15">
        <v>16085</v>
      </c>
      <c r="BP16090">
        <v>0.740901648124437</v>
      </c>
      <c r="BQ16090">
        <v>13523.5172606351</v>
      </c>
      <c r="BR16090">
        <v>1.2229580360454</v>
      </c>
      <c r="BS16090">
        <v>113802.710689171</v>
      </c>
      <c r="BW16090" s="29">
        <v>16085</v>
      </c>
      <c r="BX16090">
        <f t="shared" si="816"/>
        <v>1</v>
      </c>
      <c r="BY16090">
        <f t="shared" si="817"/>
        <v>1</v>
      </c>
    </row>
    <row r="16091" spans="1:77">
      <c r="A16091" s="15">
        <v>16086</v>
      </c>
      <c r="BP16091">
        <v>0.801851138911934</v>
      </c>
      <c r="BQ16091">
        <v>13338.7029039865</v>
      </c>
      <c r="BR16091">
        <v>1.39198469762059</v>
      </c>
      <c r="BS16091">
        <v>118462.07082456</v>
      </c>
      <c r="BW16091" s="29">
        <v>16086</v>
      </c>
      <c r="BX16091">
        <f t="shared" si="816"/>
        <v>1</v>
      </c>
      <c r="BY16091">
        <f t="shared" si="817"/>
        <v>1</v>
      </c>
    </row>
    <row r="16092" spans="1:77">
      <c r="A16092" s="15">
        <v>16087</v>
      </c>
      <c r="BP16092">
        <v>0.791337028736876</v>
      </c>
      <c r="BQ16092">
        <v>13462.9630350565</v>
      </c>
      <c r="BR16092">
        <v>1.38014447605182</v>
      </c>
      <c r="BS16092">
        <v>113688.140417056</v>
      </c>
      <c r="BW16092" s="29">
        <v>16087</v>
      </c>
      <c r="BX16092">
        <f t="shared" si="816"/>
        <v>1</v>
      </c>
      <c r="BY16092">
        <f t="shared" si="817"/>
        <v>1</v>
      </c>
    </row>
    <row r="16093" spans="1:77">
      <c r="A16093" s="15">
        <v>16088</v>
      </c>
      <c r="BP16093">
        <v>0.791618733640097</v>
      </c>
      <c r="BQ16093">
        <v>19422.3441104129</v>
      </c>
      <c r="BR16093">
        <v>1.36886828775232</v>
      </c>
      <c r="BS16093">
        <v>123157.088820912</v>
      </c>
      <c r="BW16093" s="29">
        <v>16088</v>
      </c>
      <c r="BX16093">
        <f t="shared" si="816"/>
        <v>1</v>
      </c>
      <c r="BY16093">
        <f t="shared" si="817"/>
        <v>1</v>
      </c>
    </row>
    <row r="16094" spans="1:77">
      <c r="A16094" s="15">
        <v>16089</v>
      </c>
      <c r="BP16094">
        <v>0.845543219915778</v>
      </c>
      <c r="BQ16094">
        <v>14539.68056728</v>
      </c>
      <c r="BR16094">
        <v>1.45648085680122</v>
      </c>
      <c r="BS16094">
        <v>92308.1515223446</v>
      </c>
      <c r="BW16094" s="29">
        <v>16089</v>
      </c>
      <c r="BX16094">
        <f t="shared" si="816"/>
        <v>1</v>
      </c>
      <c r="BY16094">
        <f t="shared" si="817"/>
        <v>1</v>
      </c>
    </row>
    <row r="16095" spans="1:77">
      <c r="A16095" s="15">
        <v>16090</v>
      </c>
      <c r="BP16095">
        <v>0.780536661604605</v>
      </c>
      <c r="BQ16095">
        <v>10472.6467403051</v>
      </c>
      <c r="BR16095">
        <v>1.32583599499138</v>
      </c>
      <c r="BS16095">
        <v>84515.813847433</v>
      </c>
      <c r="BW16095" s="29">
        <v>16090</v>
      </c>
      <c r="BX16095">
        <f t="shared" si="816"/>
        <v>1</v>
      </c>
      <c r="BY16095">
        <f t="shared" si="817"/>
        <v>1</v>
      </c>
    </row>
    <row r="16096" spans="1:77">
      <c r="A16096" s="15">
        <v>16091</v>
      </c>
      <c r="BP16096">
        <v>0.847213589230925</v>
      </c>
      <c r="BQ16096">
        <v>19505.0180011768</v>
      </c>
      <c r="BR16096">
        <v>1.45470811343763</v>
      </c>
      <c r="BS16096">
        <v>128146.261141996</v>
      </c>
      <c r="BW16096" s="29">
        <v>16091</v>
      </c>
      <c r="BX16096">
        <f t="shared" si="816"/>
        <v>1</v>
      </c>
      <c r="BY16096">
        <f t="shared" si="817"/>
        <v>1</v>
      </c>
    </row>
    <row r="16097" spans="1:77">
      <c r="A16097" s="15">
        <v>16092</v>
      </c>
      <c r="BP16097">
        <v>0.821007403721914</v>
      </c>
      <c r="BQ16097">
        <v>18805.4691447922</v>
      </c>
      <c r="BR16097">
        <v>1.41507332493136</v>
      </c>
      <c r="BS16097">
        <v>119507.376848077</v>
      </c>
      <c r="BW16097" s="29">
        <v>16092</v>
      </c>
      <c r="BX16097">
        <f t="shared" si="816"/>
        <v>1</v>
      </c>
      <c r="BY16097">
        <f t="shared" si="817"/>
        <v>1</v>
      </c>
    </row>
    <row r="16098" spans="1:77">
      <c r="A16098" s="15">
        <v>16093</v>
      </c>
      <c r="BP16098">
        <v>0.850384531008365</v>
      </c>
      <c r="BQ16098">
        <v>12539.642576736</v>
      </c>
      <c r="BR16098">
        <v>1.49143828574079</v>
      </c>
      <c r="BS16098">
        <v>90485.4998750851</v>
      </c>
      <c r="BW16098" s="29">
        <v>16093</v>
      </c>
      <c r="BX16098">
        <f t="shared" si="816"/>
        <v>1</v>
      </c>
      <c r="BY16098">
        <f t="shared" si="817"/>
        <v>1</v>
      </c>
    </row>
    <row r="16099" spans="1:77">
      <c r="A16099" s="15">
        <v>16094</v>
      </c>
      <c r="BP16099">
        <v>0.801879131875696</v>
      </c>
      <c r="BQ16099">
        <v>10151.2071213338</v>
      </c>
      <c r="BR16099">
        <v>1.40154934707208</v>
      </c>
      <c r="BS16099">
        <v>109445.346067733</v>
      </c>
      <c r="BW16099" s="29">
        <v>16094</v>
      </c>
      <c r="BX16099">
        <f t="shared" si="816"/>
        <v>1</v>
      </c>
      <c r="BY16099">
        <f t="shared" si="817"/>
        <v>1</v>
      </c>
    </row>
    <row r="16100" spans="1:77">
      <c r="A16100" s="15">
        <v>16095</v>
      </c>
      <c r="BP16100">
        <v>0.797435082404047</v>
      </c>
      <c r="BQ16100">
        <v>12957.2950495719</v>
      </c>
      <c r="BR16100">
        <v>1.36956747453006</v>
      </c>
      <c r="BS16100">
        <v>116196.406667141</v>
      </c>
      <c r="BW16100" s="29">
        <v>16095</v>
      </c>
      <c r="BX16100">
        <f t="shared" si="816"/>
        <v>1</v>
      </c>
      <c r="BY16100">
        <f t="shared" si="817"/>
        <v>1</v>
      </c>
    </row>
    <row r="16101" spans="1:77">
      <c r="A16101" s="15">
        <v>16096</v>
      </c>
      <c r="BP16101">
        <v>0.751452068598635</v>
      </c>
      <c r="BQ16101">
        <v>12190.5545715207</v>
      </c>
      <c r="BR16101">
        <v>1.27652273769047</v>
      </c>
      <c r="BS16101">
        <v>87725.3667571252</v>
      </c>
      <c r="BW16101" s="29">
        <v>16096</v>
      </c>
      <c r="BX16101">
        <f t="shared" si="816"/>
        <v>1</v>
      </c>
      <c r="BY16101">
        <f t="shared" si="817"/>
        <v>1</v>
      </c>
    </row>
    <row r="16102" spans="1:77">
      <c r="A16102" s="15">
        <v>16097</v>
      </c>
      <c r="BP16102">
        <v>0.822805015436674</v>
      </c>
      <c r="BQ16102">
        <v>10231.3496401767</v>
      </c>
      <c r="BR16102">
        <v>1.40613185233863</v>
      </c>
      <c r="BS16102">
        <v>88210.6741370147</v>
      </c>
      <c r="BW16102" s="29">
        <v>16097</v>
      </c>
      <c r="BX16102">
        <f t="shared" si="816"/>
        <v>1</v>
      </c>
      <c r="BY16102">
        <f t="shared" si="817"/>
        <v>1</v>
      </c>
    </row>
    <row r="16103" spans="1:77">
      <c r="A16103" s="15">
        <v>16098</v>
      </c>
      <c r="BP16103">
        <v>0.787053098640416</v>
      </c>
      <c r="BQ16103">
        <v>13002.8997741872</v>
      </c>
      <c r="BR16103">
        <v>1.36054634425543</v>
      </c>
      <c r="BS16103">
        <v>89244.5706041428</v>
      </c>
      <c r="BW16103" s="29">
        <v>16098</v>
      </c>
      <c r="BX16103">
        <f t="shared" si="816"/>
        <v>1</v>
      </c>
      <c r="BY16103">
        <f t="shared" si="817"/>
        <v>1</v>
      </c>
    </row>
    <row r="16104" spans="1:77">
      <c r="A16104" s="15">
        <v>16099</v>
      </c>
      <c r="BP16104">
        <v>0.837907945064795</v>
      </c>
      <c r="BQ16104">
        <v>13095.8925790291</v>
      </c>
      <c r="BR16104">
        <v>1.43641877201894</v>
      </c>
      <c r="BS16104">
        <v>113759.357613341</v>
      </c>
      <c r="BW16104" s="29">
        <v>16099</v>
      </c>
      <c r="BX16104">
        <f t="shared" si="816"/>
        <v>1</v>
      </c>
      <c r="BY16104">
        <f t="shared" si="817"/>
        <v>1</v>
      </c>
    </row>
    <row r="16105" spans="1:77">
      <c r="A16105" s="15">
        <v>16100</v>
      </c>
      <c r="BP16105">
        <v>0.839070602239902</v>
      </c>
      <c r="BQ16105">
        <v>19191.050294087</v>
      </c>
      <c r="BR16105">
        <v>1.44854684575177</v>
      </c>
      <c r="BS16105">
        <v>99581.5341725784</v>
      </c>
      <c r="BW16105" s="29">
        <v>16100</v>
      </c>
      <c r="BX16105">
        <f t="shared" si="816"/>
        <v>1</v>
      </c>
      <c r="BY16105">
        <f t="shared" si="817"/>
        <v>1</v>
      </c>
    </row>
    <row r="16106" spans="1:77">
      <c r="A16106" s="15">
        <v>16101</v>
      </c>
      <c r="BP16106">
        <v>0.789625645706102</v>
      </c>
      <c r="BQ16106">
        <v>14164.0267358331</v>
      </c>
      <c r="BR16106">
        <v>1.36118052677686</v>
      </c>
      <c r="BS16106">
        <v>92828.6739550072</v>
      </c>
      <c r="BW16106" s="29">
        <v>16101</v>
      </c>
      <c r="BX16106">
        <f t="shared" si="816"/>
        <v>1</v>
      </c>
      <c r="BY16106">
        <f t="shared" si="817"/>
        <v>1</v>
      </c>
    </row>
    <row r="16107" spans="1:77">
      <c r="A16107" s="15">
        <v>16102</v>
      </c>
      <c r="BP16107">
        <v>0.77704290722285</v>
      </c>
      <c r="BQ16107">
        <v>13309.3374799982</v>
      </c>
      <c r="BR16107">
        <v>1.31486138652732</v>
      </c>
      <c r="BS16107">
        <v>116352.446132826</v>
      </c>
      <c r="BW16107" s="29">
        <v>16102</v>
      </c>
      <c r="BX16107">
        <f t="shared" si="816"/>
        <v>1</v>
      </c>
      <c r="BY16107">
        <f t="shared" si="817"/>
        <v>1</v>
      </c>
    </row>
    <row r="16108" spans="1:77">
      <c r="A16108" s="15">
        <v>16103</v>
      </c>
      <c r="BP16108">
        <v>0.802479141833239</v>
      </c>
      <c r="BQ16108">
        <v>15164.8694398115</v>
      </c>
      <c r="BR16108">
        <v>1.40626917410047</v>
      </c>
      <c r="BS16108">
        <v>115453.228876928</v>
      </c>
      <c r="BW16108" s="29">
        <v>16103</v>
      </c>
      <c r="BX16108">
        <f t="shared" si="816"/>
        <v>1</v>
      </c>
      <c r="BY16108">
        <f t="shared" si="817"/>
        <v>1</v>
      </c>
    </row>
    <row r="16109" spans="1:77">
      <c r="A16109" s="15">
        <v>16104</v>
      </c>
      <c r="BP16109">
        <v>0.827488079278711</v>
      </c>
      <c r="BQ16109">
        <v>13284.4501050244</v>
      </c>
      <c r="BR16109">
        <v>1.44448661589978</v>
      </c>
      <c r="BS16109">
        <v>117776.758610502</v>
      </c>
      <c r="BW16109" s="29">
        <v>16104</v>
      </c>
      <c r="BX16109">
        <f t="shared" si="816"/>
        <v>1</v>
      </c>
      <c r="BY16109">
        <f t="shared" si="817"/>
        <v>1</v>
      </c>
    </row>
    <row r="16110" spans="1:77">
      <c r="A16110" s="15">
        <v>16105</v>
      </c>
      <c r="BP16110">
        <v>0.827047481067461</v>
      </c>
      <c r="BQ16110">
        <v>17167.920523076</v>
      </c>
      <c r="BR16110">
        <v>1.43999795934555</v>
      </c>
      <c r="BS16110">
        <v>96480.1563104095</v>
      </c>
      <c r="BW16110" s="29">
        <v>16105</v>
      </c>
      <c r="BX16110">
        <f t="shared" si="816"/>
        <v>1</v>
      </c>
      <c r="BY16110">
        <f t="shared" si="817"/>
        <v>1</v>
      </c>
    </row>
    <row r="16111" spans="1:77">
      <c r="A16111" s="15">
        <v>16106</v>
      </c>
      <c r="BP16111">
        <v>0.766927946300549</v>
      </c>
      <c r="BQ16111">
        <v>18462.8696683833</v>
      </c>
      <c r="BR16111">
        <v>1.29493201428574</v>
      </c>
      <c r="BS16111">
        <v>101507.052751631</v>
      </c>
      <c r="BW16111" s="29">
        <v>16106</v>
      </c>
      <c r="BX16111">
        <f t="shared" si="816"/>
        <v>1</v>
      </c>
      <c r="BY16111">
        <f t="shared" si="817"/>
        <v>1</v>
      </c>
    </row>
    <row r="16112" spans="1:77">
      <c r="A16112" s="15">
        <v>16107</v>
      </c>
      <c r="BP16112">
        <v>0.85646748193777</v>
      </c>
      <c r="BQ16112">
        <v>21787.1743550923</v>
      </c>
      <c r="BR16112">
        <v>1.48090497880247</v>
      </c>
      <c r="BS16112">
        <v>104191.808877313</v>
      </c>
      <c r="BW16112" s="29">
        <v>16107</v>
      </c>
      <c r="BX16112">
        <f t="shared" si="816"/>
        <v>1</v>
      </c>
      <c r="BY16112">
        <f t="shared" si="817"/>
        <v>1</v>
      </c>
    </row>
    <row r="16113" spans="1:77">
      <c r="A16113" s="15">
        <v>16108</v>
      </c>
      <c r="BP16113">
        <v>0.775370359606983</v>
      </c>
      <c r="BQ16113">
        <v>14513.5090588251</v>
      </c>
      <c r="BR16113">
        <v>1.34947209783413</v>
      </c>
      <c r="BS16113">
        <v>91584.3037286124</v>
      </c>
      <c r="BW16113" s="29">
        <v>16108</v>
      </c>
      <c r="BX16113">
        <f t="shared" si="816"/>
        <v>1</v>
      </c>
      <c r="BY16113">
        <f t="shared" si="817"/>
        <v>1</v>
      </c>
    </row>
    <row r="16114" spans="1:77">
      <c r="A16114" s="15">
        <v>16109</v>
      </c>
      <c r="BP16114">
        <v>0.868713321098143</v>
      </c>
      <c r="BQ16114">
        <v>12689.4407581776</v>
      </c>
      <c r="BR16114">
        <v>1.48674989098823</v>
      </c>
      <c r="BS16114">
        <v>89269.3275767921</v>
      </c>
      <c r="BW16114" s="29">
        <v>16109</v>
      </c>
      <c r="BX16114">
        <f t="shared" si="816"/>
        <v>1</v>
      </c>
      <c r="BY16114">
        <f t="shared" si="817"/>
        <v>1</v>
      </c>
    </row>
    <row r="16115" spans="1:77">
      <c r="A16115" s="15">
        <v>16110</v>
      </c>
      <c r="BP16115">
        <v>0.737789546801383</v>
      </c>
      <c r="BQ16115">
        <v>12047.8505980004</v>
      </c>
      <c r="BR16115">
        <v>1.24714798823632</v>
      </c>
      <c r="BS16115">
        <v>90193.5455019879</v>
      </c>
      <c r="BW16115" s="29">
        <v>16110</v>
      </c>
      <c r="BX16115">
        <f t="shared" si="816"/>
        <v>1</v>
      </c>
      <c r="BY16115">
        <f t="shared" si="817"/>
        <v>1</v>
      </c>
    </row>
    <row r="16116" spans="1:77">
      <c r="A16116" s="15">
        <v>16111</v>
      </c>
      <c r="BP16116">
        <v>0.812081106509116</v>
      </c>
      <c r="BQ16116">
        <v>17208.1603255884</v>
      </c>
      <c r="BR16116">
        <v>1.41927951854649</v>
      </c>
      <c r="BS16116">
        <v>119926.635893105</v>
      </c>
      <c r="BW16116" s="29">
        <v>16111</v>
      </c>
      <c r="BX16116">
        <f t="shared" si="816"/>
        <v>1</v>
      </c>
      <c r="BY16116">
        <f t="shared" si="817"/>
        <v>1</v>
      </c>
    </row>
    <row r="16117" spans="1:77">
      <c r="A16117" s="15">
        <v>16112</v>
      </c>
      <c r="BP16117">
        <v>0.789803504668967</v>
      </c>
      <c r="BQ16117">
        <v>18894.6332304219</v>
      </c>
      <c r="BR16117">
        <v>1.37332147712659</v>
      </c>
      <c r="BS16117">
        <v>123541.990706565</v>
      </c>
      <c r="BW16117" s="29">
        <v>16112</v>
      </c>
      <c r="BX16117">
        <f t="shared" si="816"/>
        <v>1</v>
      </c>
      <c r="BY16117">
        <f t="shared" si="817"/>
        <v>1</v>
      </c>
    </row>
    <row r="16118" spans="1:77">
      <c r="A16118" s="15">
        <v>16113</v>
      </c>
      <c r="BP16118">
        <v>0.771201782263171</v>
      </c>
      <c r="BQ16118">
        <v>15022.2424781623</v>
      </c>
      <c r="BR16118">
        <v>1.33550070800886</v>
      </c>
      <c r="BS16118">
        <v>120585.791851411</v>
      </c>
      <c r="BW16118" s="29">
        <v>16113</v>
      </c>
      <c r="BX16118">
        <f t="shared" si="816"/>
        <v>1</v>
      </c>
      <c r="BY16118">
        <f t="shared" si="817"/>
        <v>1</v>
      </c>
    </row>
    <row r="16119" spans="1:77">
      <c r="A16119" s="15">
        <v>16114</v>
      </c>
      <c r="BP16119">
        <v>0.81365024205388</v>
      </c>
      <c r="BQ16119">
        <v>15468.9886660217</v>
      </c>
      <c r="BR16119">
        <v>1.40898110207039</v>
      </c>
      <c r="BS16119">
        <v>121315.669271566</v>
      </c>
      <c r="BW16119" s="29">
        <v>16114</v>
      </c>
      <c r="BX16119">
        <f t="shared" si="816"/>
        <v>1</v>
      </c>
      <c r="BY16119">
        <f t="shared" si="817"/>
        <v>1</v>
      </c>
    </row>
    <row r="16120" spans="1:77">
      <c r="A16120" s="15">
        <v>16115</v>
      </c>
      <c r="BP16120">
        <v>0.852774713234268</v>
      </c>
      <c r="BQ16120">
        <v>12866.2842620875</v>
      </c>
      <c r="BR16120">
        <v>1.46976578714859</v>
      </c>
      <c r="BS16120">
        <v>115713.446899757</v>
      </c>
      <c r="BW16120" s="29">
        <v>16115</v>
      </c>
      <c r="BX16120">
        <f t="shared" si="816"/>
        <v>1</v>
      </c>
      <c r="BY16120">
        <f t="shared" si="817"/>
        <v>1</v>
      </c>
    </row>
    <row r="16121" spans="1:77">
      <c r="A16121" s="15">
        <v>16116</v>
      </c>
      <c r="BP16121">
        <v>0.791225513221436</v>
      </c>
      <c r="BQ16121">
        <v>12548.9953951684</v>
      </c>
      <c r="BR16121">
        <v>1.35836858101614</v>
      </c>
      <c r="BS16121">
        <v>91085.9861493636</v>
      </c>
      <c r="BW16121" s="29">
        <v>16116</v>
      </c>
      <c r="BX16121">
        <f t="shared" si="816"/>
        <v>1</v>
      </c>
      <c r="BY16121">
        <f t="shared" si="817"/>
        <v>1</v>
      </c>
    </row>
    <row r="16122" spans="1:77">
      <c r="A16122" s="15">
        <v>16117</v>
      </c>
      <c r="BP16122">
        <v>0.804990800099365</v>
      </c>
      <c r="BQ16122">
        <v>16810.2007952104</v>
      </c>
      <c r="BR16122">
        <v>1.39364287381693</v>
      </c>
      <c r="BS16122">
        <v>96381.2535631758</v>
      </c>
      <c r="BW16122" s="29">
        <v>16117</v>
      </c>
      <c r="BX16122">
        <f t="shared" si="816"/>
        <v>1</v>
      </c>
      <c r="BY16122">
        <f t="shared" si="817"/>
        <v>1</v>
      </c>
    </row>
    <row r="16123" spans="1:77">
      <c r="A16123" s="15">
        <v>16118</v>
      </c>
      <c r="BP16123">
        <v>0.784405104734755</v>
      </c>
      <c r="BQ16123">
        <v>11802.5309384225</v>
      </c>
      <c r="BR16123">
        <v>1.3440116212105</v>
      </c>
      <c r="BS16123">
        <v>88412.8189802202</v>
      </c>
      <c r="BW16123" s="29">
        <v>16118</v>
      </c>
      <c r="BX16123">
        <f t="shared" si="816"/>
        <v>1</v>
      </c>
      <c r="BY16123">
        <f t="shared" si="817"/>
        <v>1</v>
      </c>
    </row>
    <row r="16124" spans="1:77">
      <c r="A16124" s="15">
        <v>16119</v>
      </c>
      <c r="BP16124">
        <v>0.831485332264157</v>
      </c>
      <c r="BQ16124">
        <v>17231.4556802566</v>
      </c>
      <c r="BR16124">
        <v>1.43126429127513</v>
      </c>
      <c r="BS16124">
        <v>119386.703177315</v>
      </c>
      <c r="BW16124" s="29">
        <v>16119</v>
      </c>
      <c r="BX16124">
        <f t="shared" si="816"/>
        <v>1</v>
      </c>
      <c r="BY16124">
        <f t="shared" si="817"/>
        <v>1</v>
      </c>
    </row>
    <row r="16125" spans="1:77">
      <c r="A16125" s="15">
        <v>16120</v>
      </c>
      <c r="BP16125">
        <v>0.817083022244522</v>
      </c>
      <c r="BQ16125">
        <v>15977.5254527467</v>
      </c>
      <c r="BR16125">
        <v>1.41449508660273</v>
      </c>
      <c r="BS16125">
        <v>98826.1700751569</v>
      </c>
      <c r="BW16125" s="29">
        <v>16120</v>
      </c>
      <c r="BX16125">
        <f t="shared" si="816"/>
        <v>1</v>
      </c>
      <c r="BY16125">
        <f t="shared" si="817"/>
        <v>1</v>
      </c>
    </row>
    <row r="16126" spans="1:77">
      <c r="A16126" s="15">
        <v>16121</v>
      </c>
      <c r="BP16126">
        <v>0.810084314478656</v>
      </c>
      <c r="BQ16126">
        <v>14288.0813757381</v>
      </c>
      <c r="BR16126">
        <v>1.41912653792525</v>
      </c>
      <c r="BS16126">
        <v>118701.494667443</v>
      </c>
      <c r="BW16126" s="29">
        <v>16121</v>
      </c>
      <c r="BX16126">
        <f t="shared" si="816"/>
        <v>1</v>
      </c>
      <c r="BY16126">
        <f t="shared" si="817"/>
        <v>1</v>
      </c>
    </row>
    <row r="16127" spans="1:77">
      <c r="A16127" s="15">
        <v>16122</v>
      </c>
      <c r="BP16127">
        <v>0.787153873070314</v>
      </c>
      <c r="BQ16127">
        <v>14345.6675695401</v>
      </c>
      <c r="BR16127">
        <v>1.35016274699878</v>
      </c>
      <c r="BS16127">
        <v>111866.431613565</v>
      </c>
      <c r="BW16127" s="29">
        <v>16122</v>
      </c>
      <c r="BX16127">
        <f t="shared" si="816"/>
        <v>1</v>
      </c>
      <c r="BY16127">
        <f t="shared" si="817"/>
        <v>1</v>
      </c>
    </row>
    <row r="16128" spans="1:77">
      <c r="A16128" s="15">
        <v>16123</v>
      </c>
      <c r="BP16128">
        <v>0.769195102781717</v>
      </c>
      <c r="BQ16128">
        <v>11674.7908508481</v>
      </c>
      <c r="BR16128">
        <v>1.32508662892964</v>
      </c>
      <c r="BS16128">
        <v>114067.867278655</v>
      </c>
      <c r="BW16128" s="29">
        <v>16123</v>
      </c>
      <c r="BX16128">
        <f t="shared" si="816"/>
        <v>1</v>
      </c>
      <c r="BY16128">
        <f t="shared" si="817"/>
        <v>1</v>
      </c>
    </row>
    <row r="16129" spans="1:77">
      <c r="A16129" s="15">
        <v>16124</v>
      </c>
      <c r="BP16129">
        <v>0.794458992371359</v>
      </c>
      <c r="BQ16129">
        <v>12850.0815178147</v>
      </c>
      <c r="BR16129">
        <v>1.38485992566799</v>
      </c>
      <c r="BS16129">
        <v>90809.4087664847</v>
      </c>
      <c r="BW16129" s="29">
        <v>16124</v>
      </c>
      <c r="BX16129">
        <f t="shared" si="816"/>
        <v>1</v>
      </c>
      <c r="BY16129">
        <f t="shared" si="817"/>
        <v>1</v>
      </c>
    </row>
    <row r="16130" spans="1:77">
      <c r="A16130" s="15">
        <v>16125</v>
      </c>
      <c r="BP16130">
        <v>0.806605372557747</v>
      </c>
      <c r="BQ16130">
        <v>10763.4417288945</v>
      </c>
      <c r="BR16130">
        <v>1.37060898451625</v>
      </c>
      <c r="BS16130">
        <v>110245.983638567</v>
      </c>
      <c r="BW16130" s="29">
        <v>16125</v>
      </c>
      <c r="BX16130">
        <f t="shared" si="816"/>
        <v>1</v>
      </c>
      <c r="BY16130">
        <f t="shared" si="817"/>
        <v>1</v>
      </c>
    </row>
    <row r="16131" spans="1:77">
      <c r="A16131" s="15">
        <v>16126</v>
      </c>
      <c r="BP16131">
        <v>0.740989042703677</v>
      </c>
      <c r="BQ16131">
        <v>10857.0781439163</v>
      </c>
      <c r="BR16131">
        <v>1.24544615329077</v>
      </c>
      <c r="BS16131">
        <v>89447.6924092192</v>
      </c>
      <c r="BW16131" s="29">
        <v>16126</v>
      </c>
      <c r="BX16131">
        <f t="shared" si="816"/>
        <v>1</v>
      </c>
      <c r="BY16131">
        <f t="shared" si="817"/>
        <v>1</v>
      </c>
    </row>
    <row r="16132" spans="1:77">
      <c r="A16132" s="15">
        <v>16127</v>
      </c>
      <c r="BP16132">
        <v>0.829339806467542</v>
      </c>
      <c r="BQ16132">
        <v>12343.1355638148</v>
      </c>
      <c r="BR16132">
        <v>1.41621170947779</v>
      </c>
      <c r="BS16132">
        <v>89980.1033271941</v>
      </c>
      <c r="BW16132" s="29">
        <v>16127</v>
      </c>
      <c r="BX16132">
        <f t="shared" si="816"/>
        <v>1</v>
      </c>
      <c r="BY16132">
        <f t="shared" si="817"/>
        <v>1</v>
      </c>
    </row>
    <row r="16133" spans="1:77">
      <c r="A16133" s="15">
        <v>16128</v>
      </c>
      <c r="BP16133">
        <v>0.780199760197583</v>
      </c>
      <c r="BQ16133">
        <v>14412.3123107924</v>
      </c>
      <c r="BR16133">
        <v>1.30762003114268</v>
      </c>
      <c r="BS16133">
        <v>117039.161800667</v>
      </c>
      <c r="BW16133" s="29">
        <v>16128</v>
      </c>
      <c r="BX16133">
        <f t="shared" si="816"/>
        <v>1</v>
      </c>
      <c r="BY16133">
        <f t="shared" si="817"/>
        <v>1</v>
      </c>
    </row>
    <row r="16134" spans="1:77">
      <c r="A16134" s="15">
        <v>16129</v>
      </c>
      <c r="BP16134">
        <v>0.801342619721793</v>
      </c>
      <c r="BQ16134">
        <v>16147.4698076245</v>
      </c>
      <c r="BR16134">
        <v>1.37168157765856</v>
      </c>
      <c r="BS16134">
        <v>121109.428261476</v>
      </c>
      <c r="BW16134" s="29">
        <v>16129</v>
      </c>
      <c r="BX16134">
        <f t="shared" si="816"/>
        <v>1</v>
      </c>
      <c r="BY16134">
        <f t="shared" si="817"/>
        <v>1</v>
      </c>
    </row>
    <row r="16135" spans="1:77">
      <c r="A16135" s="15">
        <v>16130</v>
      </c>
      <c r="BP16135">
        <v>0.780487351995786</v>
      </c>
      <c r="BQ16135">
        <v>10000.1907005324</v>
      </c>
      <c r="BR16135">
        <v>1.3159909912537</v>
      </c>
      <c r="BS16135">
        <v>84940.2520515044</v>
      </c>
      <c r="BW16135" s="29">
        <v>16130</v>
      </c>
      <c r="BX16135">
        <f t="shared" ref="BX16135:BX16198" si="818">IF(BU16135=MAX($BU16135:$BV16135),1,0)</f>
        <v>1</v>
      </c>
      <c r="BY16135">
        <f t="shared" ref="BY16135:BY16198" si="819">IF(BV16135=MAX($BU16135:$BV16135),1,0)</f>
        <v>1</v>
      </c>
    </row>
    <row r="16136" spans="1:77">
      <c r="A16136" s="15">
        <v>16131</v>
      </c>
      <c r="BP16136">
        <v>0.797182977473564</v>
      </c>
      <c r="BQ16136">
        <v>12149.7356123535</v>
      </c>
      <c r="BR16136">
        <v>1.37005284473692</v>
      </c>
      <c r="BS16136">
        <v>112934.597085552</v>
      </c>
      <c r="BW16136" s="29">
        <v>16131</v>
      </c>
      <c r="BX16136">
        <f t="shared" si="818"/>
        <v>1</v>
      </c>
      <c r="BY16136">
        <f t="shared" si="819"/>
        <v>1</v>
      </c>
    </row>
    <row r="16137" spans="1:77">
      <c r="A16137" s="15">
        <v>16132</v>
      </c>
      <c r="BP16137">
        <v>0.843113222602169</v>
      </c>
      <c r="BQ16137">
        <v>15156.6790262881</v>
      </c>
      <c r="BR16137">
        <v>1.44527517805989</v>
      </c>
      <c r="BS16137">
        <v>91824.6970467553</v>
      </c>
      <c r="BW16137" s="29">
        <v>16132</v>
      </c>
      <c r="BX16137">
        <f t="shared" si="818"/>
        <v>1</v>
      </c>
      <c r="BY16137">
        <f t="shared" si="819"/>
        <v>1</v>
      </c>
    </row>
    <row r="16138" spans="1:77">
      <c r="A16138" s="15">
        <v>16133</v>
      </c>
      <c r="BP16138">
        <v>0.865953439376865</v>
      </c>
      <c r="BQ16138">
        <v>15826.7341830142</v>
      </c>
      <c r="BR16138">
        <v>1.50246021318876</v>
      </c>
      <c r="BS16138">
        <v>98767.4036099115</v>
      </c>
      <c r="BW16138" s="29">
        <v>16133</v>
      </c>
      <c r="BX16138">
        <f t="shared" si="818"/>
        <v>1</v>
      </c>
      <c r="BY16138">
        <f t="shared" si="819"/>
        <v>1</v>
      </c>
    </row>
    <row r="16139" spans="1:77">
      <c r="A16139" s="15">
        <v>16134</v>
      </c>
      <c r="BP16139">
        <v>0.789205551991605</v>
      </c>
      <c r="BQ16139">
        <v>16187.7875500843</v>
      </c>
      <c r="BR16139">
        <v>1.34946962248708</v>
      </c>
      <c r="BS16139">
        <v>118731.23663462</v>
      </c>
      <c r="BW16139" s="29">
        <v>16134</v>
      </c>
      <c r="BX16139">
        <f t="shared" si="818"/>
        <v>1</v>
      </c>
      <c r="BY16139">
        <f t="shared" si="819"/>
        <v>1</v>
      </c>
    </row>
    <row r="16140" spans="1:77">
      <c r="A16140" s="15">
        <v>16135</v>
      </c>
      <c r="BP16140">
        <v>0.82989062524547</v>
      </c>
      <c r="BQ16140">
        <v>15396.4782463164</v>
      </c>
      <c r="BR16140">
        <v>1.4525553368933</v>
      </c>
      <c r="BS16140">
        <v>94603.6257098068</v>
      </c>
      <c r="BW16140" s="29">
        <v>16135</v>
      </c>
      <c r="BX16140">
        <f t="shared" si="818"/>
        <v>1</v>
      </c>
      <c r="BY16140">
        <f t="shared" si="819"/>
        <v>1</v>
      </c>
    </row>
    <row r="16141" spans="1:77">
      <c r="A16141" s="15">
        <v>16136</v>
      </c>
      <c r="BP16141">
        <v>0.861877935874873</v>
      </c>
      <c r="BQ16141">
        <v>13196.4484641437</v>
      </c>
      <c r="BR16141">
        <v>1.5147937559234</v>
      </c>
      <c r="BS16141">
        <v>96783.5332654251</v>
      </c>
      <c r="BW16141" s="29">
        <v>16136</v>
      </c>
      <c r="BX16141">
        <f t="shared" si="818"/>
        <v>1</v>
      </c>
      <c r="BY16141">
        <f t="shared" si="819"/>
        <v>1</v>
      </c>
    </row>
    <row r="16142" spans="1:77">
      <c r="A16142" s="15">
        <v>16137</v>
      </c>
      <c r="BP16142">
        <v>0.808109200750357</v>
      </c>
      <c r="BQ16142">
        <v>11976.0131362745</v>
      </c>
      <c r="BR16142">
        <v>1.40399716948112</v>
      </c>
      <c r="BS16142">
        <v>112094.559149777</v>
      </c>
      <c r="BW16142" s="29">
        <v>16137</v>
      </c>
      <c r="BX16142">
        <f t="shared" si="818"/>
        <v>1</v>
      </c>
      <c r="BY16142">
        <f t="shared" si="819"/>
        <v>1</v>
      </c>
    </row>
    <row r="16143" spans="1:77">
      <c r="A16143" s="15">
        <v>16138</v>
      </c>
      <c r="BP16143">
        <v>0.80678517908275</v>
      </c>
      <c r="BQ16143">
        <v>14068.21101494</v>
      </c>
      <c r="BR16143">
        <v>1.37437528641336</v>
      </c>
      <c r="BS16143">
        <v>91579.601229288</v>
      </c>
      <c r="BW16143" s="29">
        <v>16138</v>
      </c>
      <c r="BX16143">
        <f t="shared" si="818"/>
        <v>1</v>
      </c>
      <c r="BY16143">
        <f t="shared" si="819"/>
        <v>1</v>
      </c>
    </row>
    <row r="16144" spans="1:77">
      <c r="A16144" s="15">
        <v>16139</v>
      </c>
      <c r="BP16144">
        <v>0.836389197791844</v>
      </c>
      <c r="BQ16144">
        <v>14390.588733614</v>
      </c>
      <c r="BR16144">
        <v>1.44778537345606</v>
      </c>
      <c r="BS16144">
        <v>92771.6447718218</v>
      </c>
      <c r="BW16144" s="29">
        <v>16139</v>
      </c>
      <c r="BX16144">
        <f t="shared" si="818"/>
        <v>1</v>
      </c>
      <c r="BY16144">
        <f t="shared" si="819"/>
        <v>1</v>
      </c>
    </row>
    <row r="16145" spans="1:77">
      <c r="A16145" s="15">
        <v>16140</v>
      </c>
      <c r="BP16145">
        <v>0.82534193476397</v>
      </c>
      <c r="BQ16145">
        <v>14175.9668308363</v>
      </c>
      <c r="BR16145">
        <v>1.4352014060822</v>
      </c>
      <c r="BS16145">
        <v>90591.3914149542</v>
      </c>
      <c r="BW16145" s="29">
        <v>16140</v>
      </c>
      <c r="BX16145">
        <f t="shared" si="818"/>
        <v>1</v>
      </c>
      <c r="BY16145">
        <f t="shared" si="819"/>
        <v>1</v>
      </c>
    </row>
    <row r="16146" spans="1:77">
      <c r="A16146" s="15">
        <v>16141</v>
      </c>
      <c r="BP16146">
        <v>0.803218994429273</v>
      </c>
      <c r="BQ16146">
        <v>14535.8340741389</v>
      </c>
      <c r="BR16146">
        <v>1.38721343163872</v>
      </c>
      <c r="BS16146">
        <v>92553.7696801631</v>
      </c>
      <c r="BW16146" s="29">
        <v>16141</v>
      </c>
      <c r="BX16146">
        <f t="shared" si="818"/>
        <v>1</v>
      </c>
      <c r="BY16146">
        <f t="shared" si="819"/>
        <v>1</v>
      </c>
    </row>
    <row r="16147" spans="1:77">
      <c r="A16147" s="15">
        <v>16142</v>
      </c>
      <c r="BP16147">
        <v>0.841327223021571</v>
      </c>
      <c r="BQ16147">
        <v>17194.4398128032</v>
      </c>
      <c r="BR16147">
        <v>1.45102042088478</v>
      </c>
      <c r="BS16147">
        <v>124081.553181555</v>
      </c>
      <c r="BW16147" s="29">
        <v>16142</v>
      </c>
      <c r="BX16147">
        <f t="shared" si="818"/>
        <v>1</v>
      </c>
      <c r="BY16147">
        <f t="shared" si="819"/>
        <v>1</v>
      </c>
    </row>
    <row r="16148" spans="1:77">
      <c r="A16148" s="15">
        <v>16143</v>
      </c>
      <c r="BP16148">
        <v>0.815768363325853</v>
      </c>
      <c r="BQ16148">
        <v>18276.4566139404</v>
      </c>
      <c r="BR16148">
        <v>1.42897885179849</v>
      </c>
      <c r="BS16148">
        <v>125464.059204565</v>
      </c>
      <c r="BW16148" s="29">
        <v>16143</v>
      </c>
      <c r="BX16148">
        <f t="shared" si="818"/>
        <v>1</v>
      </c>
      <c r="BY16148">
        <f t="shared" si="819"/>
        <v>1</v>
      </c>
    </row>
    <row r="16149" spans="1:77">
      <c r="A16149" s="15">
        <v>16144</v>
      </c>
      <c r="BP16149">
        <v>0.820161099631918</v>
      </c>
      <c r="BQ16149">
        <v>17245.1729545154</v>
      </c>
      <c r="BR16149">
        <v>1.40312873935194</v>
      </c>
      <c r="BS16149">
        <v>96065.8253774376</v>
      </c>
      <c r="BW16149" s="29">
        <v>16144</v>
      </c>
      <c r="BX16149">
        <f t="shared" si="818"/>
        <v>1</v>
      </c>
      <c r="BY16149">
        <f t="shared" si="819"/>
        <v>1</v>
      </c>
    </row>
    <row r="16150" spans="1:77">
      <c r="A16150" s="15">
        <v>16145</v>
      </c>
      <c r="BP16150">
        <v>0.77059552562883</v>
      </c>
      <c r="BQ16150">
        <v>12288.9731910115</v>
      </c>
      <c r="BR16150">
        <v>1.29491583627165</v>
      </c>
      <c r="BS16150">
        <v>90282.8234758955</v>
      </c>
      <c r="BW16150" s="29">
        <v>16145</v>
      </c>
      <c r="BX16150">
        <f t="shared" si="818"/>
        <v>1</v>
      </c>
      <c r="BY16150">
        <f t="shared" si="819"/>
        <v>1</v>
      </c>
    </row>
    <row r="16151" spans="1:77">
      <c r="A16151" s="15">
        <v>16146</v>
      </c>
      <c r="BP16151">
        <v>0.764142785478967</v>
      </c>
      <c r="BQ16151">
        <v>11858.8745888943</v>
      </c>
      <c r="BR16151">
        <v>1.28176931499186</v>
      </c>
      <c r="BS16151">
        <v>89111.7129175799</v>
      </c>
      <c r="BW16151" s="29">
        <v>16146</v>
      </c>
      <c r="BX16151">
        <f t="shared" si="818"/>
        <v>1</v>
      </c>
      <c r="BY16151">
        <f t="shared" si="819"/>
        <v>1</v>
      </c>
    </row>
    <row r="16152" spans="1:77">
      <c r="A16152" s="15">
        <v>16147</v>
      </c>
      <c r="BP16152">
        <v>0.813676274936116</v>
      </c>
      <c r="BQ16152">
        <v>11943.2179092651</v>
      </c>
      <c r="BR16152">
        <v>1.40703336530801</v>
      </c>
      <c r="BS16152">
        <v>115913.156691016</v>
      </c>
      <c r="BW16152" s="29">
        <v>16147</v>
      </c>
      <c r="BX16152">
        <f t="shared" si="818"/>
        <v>1</v>
      </c>
      <c r="BY16152">
        <f t="shared" si="819"/>
        <v>1</v>
      </c>
    </row>
    <row r="16153" spans="1:77">
      <c r="A16153" s="15">
        <v>16148</v>
      </c>
      <c r="BP16153">
        <v>0.836462857826822</v>
      </c>
      <c r="BQ16153">
        <v>16759.948054982</v>
      </c>
      <c r="BR16153">
        <v>1.4703837969698</v>
      </c>
      <c r="BS16153">
        <v>121399.687663567</v>
      </c>
      <c r="BW16153" s="29">
        <v>16148</v>
      </c>
      <c r="BX16153">
        <f t="shared" si="818"/>
        <v>1</v>
      </c>
      <c r="BY16153">
        <f t="shared" si="819"/>
        <v>1</v>
      </c>
    </row>
    <row r="16154" spans="1:77">
      <c r="A16154" s="15">
        <v>16149</v>
      </c>
      <c r="BP16154">
        <v>0.789389017730054</v>
      </c>
      <c r="BQ16154">
        <v>18270.9459794019</v>
      </c>
      <c r="BR16154">
        <v>1.35944453581125</v>
      </c>
      <c r="BS16154">
        <v>98754.8170524459</v>
      </c>
      <c r="BW16154" s="29">
        <v>16149</v>
      </c>
      <c r="BX16154">
        <f t="shared" si="818"/>
        <v>1</v>
      </c>
      <c r="BY16154">
        <f t="shared" si="819"/>
        <v>1</v>
      </c>
    </row>
    <row r="16155" spans="1:77">
      <c r="A16155" s="15">
        <v>16150</v>
      </c>
      <c r="BP16155">
        <v>0.751831132678351</v>
      </c>
      <c r="BQ16155">
        <v>14813.7408022851</v>
      </c>
      <c r="BR16155">
        <v>1.29413740097757</v>
      </c>
      <c r="BS16155">
        <v>96131.2464059005</v>
      </c>
      <c r="BW16155" s="29">
        <v>16150</v>
      </c>
      <c r="BX16155">
        <f t="shared" si="818"/>
        <v>1</v>
      </c>
      <c r="BY16155">
        <f t="shared" si="819"/>
        <v>1</v>
      </c>
    </row>
    <row r="16156" spans="1:77">
      <c r="A16156" s="15">
        <v>16151</v>
      </c>
      <c r="BP16156">
        <v>0.75440926218349</v>
      </c>
      <c r="BQ16156">
        <v>11901.9262918554</v>
      </c>
      <c r="BR16156">
        <v>1.30422238950558</v>
      </c>
      <c r="BS16156">
        <v>89290.7939875404</v>
      </c>
      <c r="BW16156" s="29">
        <v>16151</v>
      </c>
      <c r="BX16156">
        <f t="shared" si="818"/>
        <v>1</v>
      </c>
      <c r="BY16156">
        <f t="shared" si="819"/>
        <v>1</v>
      </c>
    </row>
    <row r="16157" spans="1:77">
      <c r="A16157" s="15">
        <v>16152</v>
      </c>
      <c r="BP16157">
        <v>0.794449437590457</v>
      </c>
      <c r="BQ16157">
        <v>18806.1960412575</v>
      </c>
      <c r="BR16157">
        <v>1.37822764324791</v>
      </c>
      <c r="BS16157">
        <v>101191.485888555</v>
      </c>
      <c r="BW16157" s="29">
        <v>16152</v>
      </c>
      <c r="BX16157">
        <f t="shared" si="818"/>
        <v>1</v>
      </c>
      <c r="BY16157">
        <f t="shared" si="819"/>
        <v>1</v>
      </c>
    </row>
    <row r="16158" spans="1:77">
      <c r="A16158" s="15">
        <v>16153</v>
      </c>
      <c r="BP16158">
        <v>0.78104287777731</v>
      </c>
      <c r="BQ16158">
        <v>14608.5578998027</v>
      </c>
      <c r="BR16158">
        <v>1.32840707155229</v>
      </c>
      <c r="BS16158">
        <v>113612.42024814</v>
      </c>
      <c r="BW16158" s="29">
        <v>16153</v>
      </c>
      <c r="BX16158">
        <f t="shared" si="818"/>
        <v>1</v>
      </c>
      <c r="BY16158">
        <f t="shared" si="819"/>
        <v>1</v>
      </c>
    </row>
    <row r="16159" spans="1:77">
      <c r="A16159" s="15">
        <v>16154</v>
      </c>
      <c r="BP16159">
        <v>0.818335300110369</v>
      </c>
      <c r="BQ16159">
        <v>14920.4442341219</v>
      </c>
      <c r="BR16159">
        <v>1.40424794699169</v>
      </c>
      <c r="BS16159">
        <v>115917.483304586</v>
      </c>
      <c r="BW16159" s="29">
        <v>16154</v>
      </c>
      <c r="BX16159">
        <f t="shared" si="818"/>
        <v>1</v>
      </c>
      <c r="BY16159">
        <f t="shared" si="819"/>
        <v>1</v>
      </c>
    </row>
    <row r="16160" spans="1:77">
      <c r="A16160" s="15">
        <v>16155</v>
      </c>
      <c r="BP16160">
        <v>0.806106430626243</v>
      </c>
      <c r="BQ16160">
        <v>16009.1478079609</v>
      </c>
      <c r="BR16160">
        <v>1.37716884951679</v>
      </c>
      <c r="BS16160">
        <v>119947.234147862</v>
      </c>
      <c r="BW16160" s="29">
        <v>16155</v>
      </c>
      <c r="BX16160">
        <f t="shared" si="818"/>
        <v>1</v>
      </c>
      <c r="BY16160">
        <f t="shared" si="819"/>
        <v>1</v>
      </c>
    </row>
    <row r="16161" spans="1:77">
      <c r="A16161" s="15">
        <v>16156</v>
      </c>
      <c r="BP16161">
        <v>0.828361694992137</v>
      </c>
      <c r="BQ16161">
        <v>17417.0673566405</v>
      </c>
      <c r="BR16161">
        <v>1.4268137521276</v>
      </c>
      <c r="BS16161">
        <v>93900.2137203093</v>
      </c>
      <c r="BW16161" s="29">
        <v>16156</v>
      </c>
      <c r="BX16161">
        <f t="shared" si="818"/>
        <v>1</v>
      </c>
      <c r="BY16161">
        <f t="shared" si="819"/>
        <v>1</v>
      </c>
    </row>
    <row r="16162" spans="1:77">
      <c r="A16162" s="15">
        <v>16157</v>
      </c>
      <c r="BP16162">
        <v>0.831337174905053</v>
      </c>
      <c r="BQ16162">
        <v>16512.0116072437</v>
      </c>
      <c r="BR16162">
        <v>1.43851171732295</v>
      </c>
      <c r="BS16162">
        <v>95022.8565254698</v>
      </c>
      <c r="BW16162" s="29">
        <v>16157</v>
      </c>
      <c r="BX16162">
        <f t="shared" si="818"/>
        <v>1</v>
      </c>
      <c r="BY16162">
        <f t="shared" si="819"/>
        <v>1</v>
      </c>
    </row>
    <row r="16163" spans="1:77">
      <c r="A16163" s="15">
        <v>16158</v>
      </c>
      <c r="BP16163">
        <v>0.819979242490539</v>
      </c>
      <c r="BQ16163">
        <v>13418.6858406561</v>
      </c>
      <c r="BR16163">
        <v>1.41944862618727</v>
      </c>
      <c r="BS16163">
        <v>115117.300357951</v>
      </c>
      <c r="BW16163" s="29">
        <v>16158</v>
      </c>
      <c r="BX16163">
        <f t="shared" si="818"/>
        <v>1</v>
      </c>
      <c r="BY16163">
        <f t="shared" si="819"/>
        <v>1</v>
      </c>
    </row>
    <row r="16164" spans="1:77">
      <c r="A16164" s="15">
        <v>16159</v>
      </c>
      <c r="BP16164">
        <v>0.772627246444381</v>
      </c>
      <c r="BQ16164">
        <v>15578.728747993</v>
      </c>
      <c r="BR16164">
        <v>1.30987022110884</v>
      </c>
      <c r="BS16164">
        <v>116243.956077178</v>
      </c>
      <c r="BW16164" s="29">
        <v>16159</v>
      </c>
      <c r="BX16164">
        <f t="shared" si="818"/>
        <v>1</v>
      </c>
      <c r="BY16164">
        <f t="shared" si="819"/>
        <v>1</v>
      </c>
    </row>
    <row r="16165" spans="1:77">
      <c r="A16165" s="15">
        <v>16160</v>
      </c>
      <c r="BP16165">
        <v>0.839866998006743</v>
      </c>
      <c r="BQ16165">
        <v>15319.5121458971</v>
      </c>
      <c r="BR16165">
        <v>1.46999828933559</v>
      </c>
      <c r="BS16165">
        <v>95189.7781440043</v>
      </c>
      <c r="BW16165" s="29">
        <v>16160</v>
      </c>
      <c r="BX16165">
        <f t="shared" si="818"/>
        <v>1</v>
      </c>
      <c r="BY16165">
        <f t="shared" si="819"/>
        <v>1</v>
      </c>
    </row>
    <row r="16166" spans="1:77">
      <c r="A16166" s="15">
        <v>16161</v>
      </c>
      <c r="BP16166">
        <v>0.822746067981931</v>
      </c>
      <c r="BQ16166">
        <v>14119.943254636</v>
      </c>
      <c r="BR16166">
        <v>1.40114391409309</v>
      </c>
      <c r="BS16166">
        <v>90541.1448396403</v>
      </c>
      <c r="BW16166" s="29">
        <v>16161</v>
      </c>
      <c r="BX16166">
        <f t="shared" si="818"/>
        <v>1</v>
      </c>
      <c r="BY16166">
        <f t="shared" si="819"/>
        <v>1</v>
      </c>
    </row>
    <row r="16167" spans="1:77">
      <c r="A16167" s="15">
        <v>16162</v>
      </c>
      <c r="BP16167">
        <v>0.800071930526169</v>
      </c>
      <c r="BQ16167">
        <v>20178.1645938509</v>
      </c>
      <c r="BR16167">
        <v>1.37332509193943</v>
      </c>
      <c r="BS16167">
        <v>102178.965251015</v>
      </c>
      <c r="BW16167" s="29">
        <v>16162</v>
      </c>
      <c r="BX16167">
        <f t="shared" si="818"/>
        <v>1</v>
      </c>
      <c r="BY16167">
        <f t="shared" si="819"/>
        <v>1</v>
      </c>
    </row>
    <row r="16168" spans="1:77">
      <c r="A16168" s="15">
        <v>16163</v>
      </c>
      <c r="BP16168">
        <v>0.825914203234511</v>
      </c>
      <c r="BQ16168">
        <v>15951.2087078501</v>
      </c>
      <c r="BR16168">
        <v>1.414985522025</v>
      </c>
      <c r="BS16168">
        <v>93332.7297302358</v>
      </c>
      <c r="BW16168" s="29">
        <v>16163</v>
      </c>
      <c r="BX16168">
        <f t="shared" si="818"/>
        <v>1</v>
      </c>
      <c r="BY16168">
        <f t="shared" si="819"/>
        <v>1</v>
      </c>
    </row>
    <row r="16169" spans="1:77">
      <c r="A16169" s="15">
        <v>16164</v>
      </c>
      <c r="BP16169">
        <v>0.789487855140524</v>
      </c>
      <c r="BQ16169">
        <v>19483.8804915135</v>
      </c>
      <c r="BR16169">
        <v>1.33586941930293</v>
      </c>
      <c r="BS16169">
        <v>93732.8944508697</v>
      </c>
      <c r="BW16169" s="29">
        <v>16164</v>
      </c>
      <c r="BX16169">
        <f t="shared" si="818"/>
        <v>1</v>
      </c>
      <c r="BY16169">
        <f t="shared" si="819"/>
        <v>1</v>
      </c>
    </row>
    <row r="16170" spans="1:77">
      <c r="A16170" s="15">
        <v>16165</v>
      </c>
      <c r="BP16170">
        <v>0.790169368437115</v>
      </c>
      <c r="BQ16170">
        <v>18655.0547903157</v>
      </c>
      <c r="BR16170">
        <v>1.31487357882318</v>
      </c>
      <c r="BS16170">
        <v>97387.4705731602</v>
      </c>
      <c r="BW16170" s="29">
        <v>16165</v>
      </c>
      <c r="BX16170">
        <f t="shared" si="818"/>
        <v>1</v>
      </c>
      <c r="BY16170">
        <f t="shared" si="819"/>
        <v>1</v>
      </c>
    </row>
    <row r="16171" spans="1:77">
      <c r="A16171" s="15">
        <v>16166</v>
      </c>
      <c r="BP16171">
        <v>0.848402545999086</v>
      </c>
      <c r="BQ16171">
        <v>17134.7437169414</v>
      </c>
      <c r="BR16171">
        <v>1.45960778803178</v>
      </c>
      <c r="BS16171">
        <v>94407.9882045317</v>
      </c>
      <c r="BW16171" s="29">
        <v>16166</v>
      </c>
      <c r="BX16171">
        <f t="shared" si="818"/>
        <v>1</v>
      </c>
      <c r="BY16171">
        <f t="shared" si="819"/>
        <v>1</v>
      </c>
    </row>
    <row r="16172" spans="1:77">
      <c r="A16172" s="15">
        <v>16167</v>
      </c>
      <c r="BP16172">
        <v>0.820723482918198</v>
      </c>
      <c r="BQ16172">
        <v>15229.7443747324</v>
      </c>
      <c r="BR16172">
        <v>1.4151551153476</v>
      </c>
      <c r="BS16172">
        <v>117244.504691445</v>
      </c>
      <c r="BW16172" s="29">
        <v>16167</v>
      </c>
      <c r="BX16172">
        <f t="shared" si="818"/>
        <v>1</v>
      </c>
      <c r="BY16172">
        <f t="shared" si="819"/>
        <v>1</v>
      </c>
    </row>
    <row r="16173" spans="1:77">
      <c r="A16173" s="15">
        <v>16168</v>
      </c>
      <c r="BP16173">
        <v>0.789295925380637</v>
      </c>
      <c r="BQ16173">
        <v>12252.0364925363</v>
      </c>
      <c r="BR16173">
        <v>1.35001758180405</v>
      </c>
      <c r="BS16173">
        <v>87133.8880103873</v>
      </c>
      <c r="BW16173" s="29">
        <v>16168</v>
      </c>
      <c r="BX16173">
        <f t="shared" si="818"/>
        <v>1</v>
      </c>
      <c r="BY16173">
        <f t="shared" si="819"/>
        <v>1</v>
      </c>
    </row>
    <row r="16174" spans="1:77">
      <c r="A16174" s="15">
        <v>16169</v>
      </c>
      <c r="BP16174">
        <v>0.737587138751955</v>
      </c>
      <c r="BQ16174">
        <v>13448.5255018983</v>
      </c>
      <c r="BR16174">
        <v>1.27230477227011</v>
      </c>
      <c r="BS16174">
        <v>90981.7912174943</v>
      </c>
      <c r="BW16174" s="29">
        <v>16169</v>
      </c>
      <c r="BX16174">
        <f t="shared" si="818"/>
        <v>1</v>
      </c>
      <c r="BY16174">
        <f t="shared" si="819"/>
        <v>1</v>
      </c>
    </row>
    <row r="16175" spans="1:77">
      <c r="A16175" s="15">
        <v>16170</v>
      </c>
      <c r="BP16175">
        <v>0.690062236804257</v>
      </c>
      <c r="BQ16175">
        <v>15398.3558301883</v>
      </c>
      <c r="BR16175">
        <v>1.17935161514973</v>
      </c>
      <c r="BS16175">
        <v>92317.6064661251</v>
      </c>
      <c r="BW16175" s="29">
        <v>16170</v>
      </c>
      <c r="BX16175">
        <f t="shared" si="818"/>
        <v>1</v>
      </c>
      <c r="BY16175">
        <f t="shared" si="819"/>
        <v>1</v>
      </c>
    </row>
    <row r="16176" spans="1:77">
      <c r="A16176" s="15">
        <v>16171</v>
      </c>
      <c r="BP16176">
        <v>0.786463200229261</v>
      </c>
      <c r="BQ16176">
        <v>14513.0855676924</v>
      </c>
      <c r="BR16176">
        <v>1.3683325802729</v>
      </c>
      <c r="BS16176">
        <v>93938.7967105712</v>
      </c>
      <c r="BW16176" s="29">
        <v>16171</v>
      </c>
      <c r="BX16176">
        <f t="shared" si="818"/>
        <v>1</v>
      </c>
      <c r="BY16176">
        <f t="shared" si="819"/>
        <v>1</v>
      </c>
    </row>
    <row r="16177" spans="1:77">
      <c r="A16177" s="15">
        <v>16172</v>
      </c>
      <c r="BP16177">
        <v>0.796274587749745</v>
      </c>
      <c r="BQ16177">
        <v>10919.2158178087</v>
      </c>
      <c r="BR16177">
        <v>1.35070760295871</v>
      </c>
      <c r="BS16177">
        <v>86981.2712916767</v>
      </c>
      <c r="BW16177" s="29">
        <v>16172</v>
      </c>
      <c r="BX16177">
        <f t="shared" si="818"/>
        <v>1</v>
      </c>
      <c r="BY16177">
        <f t="shared" si="819"/>
        <v>1</v>
      </c>
    </row>
    <row r="16178" spans="1:77">
      <c r="A16178" s="15">
        <v>16173</v>
      </c>
      <c r="BP16178">
        <v>0.779552665570477</v>
      </c>
      <c r="BQ16178">
        <v>19708.9456887541</v>
      </c>
      <c r="BR16178">
        <v>1.34308629954665</v>
      </c>
      <c r="BS16178">
        <v>102183.912786772</v>
      </c>
      <c r="BW16178" s="29">
        <v>16173</v>
      </c>
      <c r="BX16178">
        <f t="shared" si="818"/>
        <v>1</v>
      </c>
      <c r="BY16178">
        <f t="shared" si="819"/>
        <v>1</v>
      </c>
    </row>
    <row r="16179" spans="1:77">
      <c r="A16179" s="15">
        <v>16174</v>
      </c>
      <c r="BP16179">
        <v>0.829722980888239</v>
      </c>
      <c r="BQ16179">
        <v>15659.4680406236</v>
      </c>
      <c r="BR16179">
        <v>1.45913301634901</v>
      </c>
      <c r="BS16179">
        <v>116793.932644191</v>
      </c>
      <c r="BW16179" s="29">
        <v>16174</v>
      </c>
      <c r="BX16179">
        <f t="shared" si="818"/>
        <v>1</v>
      </c>
      <c r="BY16179">
        <f t="shared" si="819"/>
        <v>1</v>
      </c>
    </row>
    <row r="16180" spans="1:77">
      <c r="A16180" s="15">
        <v>16175</v>
      </c>
      <c r="BP16180">
        <v>0.839419348946265</v>
      </c>
      <c r="BQ16180">
        <v>13878.958096478</v>
      </c>
      <c r="BR16180">
        <v>1.44973387962849</v>
      </c>
      <c r="BS16180">
        <v>90569.6868213485</v>
      </c>
      <c r="BW16180" s="29">
        <v>16175</v>
      </c>
      <c r="BX16180">
        <f t="shared" si="818"/>
        <v>1</v>
      </c>
      <c r="BY16180">
        <f t="shared" si="819"/>
        <v>1</v>
      </c>
    </row>
    <row r="16181" spans="1:77">
      <c r="A16181" s="15">
        <v>16176</v>
      </c>
      <c r="BP16181">
        <v>0.835515736701792</v>
      </c>
      <c r="BQ16181">
        <v>14339.9988416345</v>
      </c>
      <c r="BR16181">
        <v>1.43067480593866</v>
      </c>
      <c r="BS16181">
        <v>89454.079630704</v>
      </c>
      <c r="BW16181" s="29">
        <v>16176</v>
      </c>
      <c r="BX16181">
        <f t="shared" si="818"/>
        <v>1</v>
      </c>
      <c r="BY16181">
        <f t="shared" si="819"/>
        <v>1</v>
      </c>
    </row>
    <row r="16182" spans="1:77">
      <c r="A16182" s="15">
        <v>16177</v>
      </c>
      <c r="BP16182">
        <v>0.833839662737539</v>
      </c>
      <c r="BQ16182">
        <v>17720.5189750121</v>
      </c>
      <c r="BR16182">
        <v>1.42759984966918</v>
      </c>
      <c r="BS16182">
        <v>99358.3343054962</v>
      </c>
      <c r="BW16182" s="29">
        <v>16177</v>
      </c>
      <c r="BX16182">
        <f t="shared" si="818"/>
        <v>1</v>
      </c>
      <c r="BY16182">
        <f t="shared" si="819"/>
        <v>1</v>
      </c>
    </row>
    <row r="16183" spans="1:77">
      <c r="A16183" s="15">
        <v>16178</v>
      </c>
      <c r="BP16183">
        <v>0.783673202075015</v>
      </c>
      <c r="BQ16183">
        <v>19704.7334524556</v>
      </c>
      <c r="BR16183">
        <v>1.33088638918541</v>
      </c>
      <c r="BS16183">
        <v>121582.478080863</v>
      </c>
      <c r="BW16183" s="29">
        <v>16178</v>
      </c>
      <c r="BX16183">
        <f t="shared" si="818"/>
        <v>1</v>
      </c>
      <c r="BY16183">
        <f t="shared" si="819"/>
        <v>1</v>
      </c>
    </row>
    <row r="16184" spans="1:77">
      <c r="A16184" s="15">
        <v>16179</v>
      </c>
      <c r="BP16184">
        <v>0.814484230326475</v>
      </c>
      <c r="BQ16184">
        <v>14069.8044657939</v>
      </c>
      <c r="BR16184">
        <v>1.41045236583801</v>
      </c>
      <c r="BS16184">
        <v>118866.813088006</v>
      </c>
      <c r="BW16184" s="29">
        <v>16179</v>
      </c>
      <c r="BX16184">
        <f t="shared" si="818"/>
        <v>1</v>
      </c>
      <c r="BY16184">
        <f t="shared" si="819"/>
        <v>1</v>
      </c>
    </row>
    <row r="16185" spans="1:77">
      <c r="A16185" s="15">
        <v>16180</v>
      </c>
      <c r="BP16185">
        <v>0.829210629269764</v>
      </c>
      <c r="BQ16185">
        <v>19072.2678058596</v>
      </c>
      <c r="BR16185">
        <v>1.45430754228952</v>
      </c>
      <c r="BS16185">
        <v>99928.3016947507</v>
      </c>
      <c r="BW16185" s="29">
        <v>16180</v>
      </c>
      <c r="BX16185">
        <f t="shared" si="818"/>
        <v>1</v>
      </c>
      <c r="BY16185">
        <f t="shared" si="819"/>
        <v>1</v>
      </c>
    </row>
    <row r="16186" spans="1:77">
      <c r="A16186" s="15">
        <v>16181</v>
      </c>
      <c r="BP16186">
        <v>0.812049440330095</v>
      </c>
      <c r="BQ16186">
        <v>17103.7991906341</v>
      </c>
      <c r="BR16186">
        <v>1.37998534498994</v>
      </c>
      <c r="BS16186">
        <v>96398.8121937789</v>
      </c>
      <c r="BW16186" s="29">
        <v>16181</v>
      </c>
      <c r="BX16186">
        <f t="shared" si="818"/>
        <v>1</v>
      </c>
      <c r="BY16186">
        <f t="shared" si="819"/>
        <v>1</v>
      </c>
    </row>
    <row r="16187" spans="1:77">
      <c r="A16187" s="15">
        <v>16182</v>
      </c>
      <c r="BP16187">
        <v>0.848423468477793</v>
      </c>
      <c r="BQ16187">
        <v>14086.9382354654</v>
      </c>
      <c r="BR16187">
        <v>1.43912504699972</v>
      </c>
      <c r="BS16187">
        <v>93696.7955865535</v>
      </c>
      <c r="BW16187" s="29">
        <v>16182</v>
      </c>
      <c r="BX16187">
        <f t="shared" si="818"/>
        <v>1</v>
      </c>
      <c r="BY16187">
        <f t="shared" si="819"/>
        <v>1</v>
      </c>
    </row>
    <row r="16188" spans="1:77">
      <c r="A16188" s="15">
        <v>16183</v>
      </c>
      <c r="BP16188">
        <v>0.833283860287289</v>
      </c>
      <c r="BQ16188">
        <v>15610.732771761</v>
      </c>
      <c r="BR16188">
        <v>1.44373635548873</v>
      </c>
      <c r="BS16188">
        <v>115728.745970201</v>
      </c>
      <c r="BW16188" s="29">
        <v>16183</v>
      </c>
      <c r="BX16188">
        <f t="shared" si="818"/>
        <v>1</v>
      </c>
      <c r="BY16188">
        <f t="shared" si="819"/>
        <v>1</v>
      </c>
    </row>
    <row r="16189" spans="1:77">
      <c r="A16189" s="15">
        <v>16184</v>
      </c>
      <c r="BP16189">
        <v>0.859137377861535</v>
      </c>
      <c r="BQ16189">
        <v>15249.677861691</v>
      </c>
      <c r="BR16189">
        <v>1.4734877390797</v>
      </c>
      <c r="BS16189">
        <v>120225.363421684</v>
      </c>
      <c r="BW16189" s="29">
        <v>16184</v>
      </c>
      <c r="BX16189">
        <f t="shared" si="818"/>
        <v>1</v>
      </c>
      <c r="BY16189">
        <f t="shared" si="819"/>
        <v>1</v>
      </c>
    </row>
    <row r="16190" spans="1:77">
      <c r="A16190" s="15">
        <v>16185</v>
      </c>
      <c r="BP16190">
        <v>0.787495746074783</v>
      </c>
      <c r="BQ16190">
        <v>11636.9047657058</v>
      </c>
      <c r="BR16190">
        <v>1.35522428694481</v>
      </c>
      <c r="BS16190">
        <v>88610.6010886431</v>
      </c>
      <c r="BW16190" s="29">
        <v>16185</v>
      </c>
      <c r="BX16190">
        <f t="shared" si="818"/>
        <v>1</v>
      </c>
      <c r="BY16190">
        <f t="shared" si="819"/>
        <v>1</v>
      </c>
    </row>
    <row r="16191" spans="1:77">
      <c r="A16191" s="15">
        <v>16186</v>
      </c>
      <c r="BP16191">
        <v>0.766076139388024</v>
      </c>
      <c r="BQ16191">
        <v>13124.1883896895</v>
      </c>
      <c r="BR16191">
        <v>1.30065423166646</v>
      </c>
      <c r="BS16191">
        <v>114703.259559846</v>
      </c>
      <c r="BW16191" s="29">
        <v>16186</v>
      </c>
      <c r="BX16191">
        <f t="shared" si="818"/>
        <v>1</v>
      </c>
      <c r="BY16191">
        <f t="shared" si="819"/>
        <v>1</v>
      </c>
    </row>
    <row r="16192" spans="1:77">
      <c r="A16192" s="15">
        <v>16187</v>
      </c>
      <c r="BP16192">
        <v>0.848790293879981</v>
      </c>
      <c r="BQ16192">
        <v>16789.2805437771</v>
      </c>
      <c r="BR16192">
        <v>1.45690026016559</v>
      </c>
      <c r="BS16192">
        <v>99266.6876516191</v>
      </c>
      <c r="BW16192" s="29">
        <v>16187</v>
      </c>
      <c r="BX16192">
        <f t="shared" si="818"/>
        <v>1</v>
      </c>
      <c r="BY16192">
        <f t="shared" si="819"/>
        <v>1</v>
      </c>
    </row>
    <row r="16193" spans="1:77">
      <c r="A16193" s="15">
        <v>16188</v>
      </c>
      <c r="BP16193">
        <v>0.8057859170434</v>
      </c>
      <c r="BQ16193">
        <v>16676.8988694374</v>
      </c>
      <c r="BR16193">
        <v>1.39100684621692</v>
      </c>
      <c r="BS16193">
        <v>96411.320987995</v>
      </c>
      <c r="BW16193" s="29">
        <v>16188</v>
      </c>
      <c r="BX16193">
        <f t="shared" si="818"/>
        <v>1</v>
      </c>
      <c r="BY16193">
        <f t="shared" si="819"/>
        <v>1</v>
      </c>
    </row>
    <row r="16194" spans="1:77">
      <c r="A16194" s="15">
        <v>16189</v>
      </c>
      <c r="BP16194">
        <v>0.773156961395618</v>
      </c>
      <c r="BQ16194">
        <v>19308.563802849</v>
      </c>
      <c r="BR16194">
        <v>1.30845672857725</v>
      </c>
      <c r="BS16194">
        <v>122702.36855367</v>
      </c>
      <c r="BW16194" s="29">
        <v>16189</v>
      </c>
      <c r="BX16194">
        <f t="shared" si="818"/>
        <v>1</v>
      </c>
      <c r="BY16194">
        <f t="shared" si="819"/>
        <v>1</v>
      </c>
    </row>
    <row r="16195" spans="1:77">
      <c r="A16195" s="15">
        <v>16190</v>
      </c>
      <c r="BP16195">
        <v>0.742723136863411</v>
      </c>
      <c r="BQ16195">
        <v>18064.1552256901</v>
      </c>
      <c r="BR16195">
        <v>1.26583155562861</v>
      </c>
      <c r="BS16195">
        <v>122953.589321048</v>
      </c>
      <c r="BW16195" s="29">
        <v>16190</v>
      </c>
      <c r="BX16195">
        <f t="shared" si="818"/>
        <v>1</v>
      </c>
      <c r="BY16195">
        <f t="shared" si="819"/>
        <v>1</v>
      </c>
    </row>
    <row r="16196" spans="1:77">
      <c r="A16196" s="15">
        <v>16191</v>
      </c>
      <c r="BP16196">
        <v>0.846702539343576</v>
      </c>
      <c r="BQ16196">
        <v>12386.0452587714</v>
      </c>
      <c r="BR16196">
        <v>1.40862618174615</v>
      </c>
      <c r="BS16196">
        <v>86388.2735239874</v>
      </c>
      <c r="BW16196" s="29">
        <v>16191</v>
      </c>
      <c r="BX16196">
        <f t="shared" si="818"/>
        <v>1</v>
      </c>
      <c r="BY16196">
        <f t="shared" si="819"/>
        <v>1</v>
      </c>
    </row>
    <row r="16197" spans="1:77">
      <c r="A16197" s="15">
        <v>16192</v>
      </c>
      <c r="BP16197">
        <v>0.770259455865236</v>
      </c>
      <c r="BQ16197">
        <v>14663.4076255168</v>
      </c>
      <c r="BR16197">
        <v>1.32190710117505</v>
      </c>
      <c r="BS16197">
        <v>117220.600118214</v>
      </c>
      <c r="BW16197" s="29">
        <v>16192</v>
      </c>
      <c r="BX16197">
        <f t="shared" si="818"/>
        <v>1</v>
      </c>
      <c r="BY16197">
        <f t="shared" si="819"/>
        <v>1</v>
      </c>
    </row>
    <row r="16198" spans="1:77">
      <c r="A16198" s="15">
        <v>16193</v>
      </c>
      <c r="BP16198">
        <v>0.835800131710488</v>
      </c>
      <c r="BQ16198">
        <v>15052.5660051714</v>
      </c>
      <c r="BR16198">
        <v>1.44424202289217</v>
      </c>
      <c r="BS16198">
        <v>95066.9047026197</v>
      </c>
      <c r="BW16198" s="29">
        <v>16193</v>
      </c>
      <c r="BX16198">
        <f t="shared" si="818"/>
        <v>1</v>
      </c>
      <c r="BY16198">
        <f t="shared" si="819"/>
        <v>1</v>
      </c>
    </row>
    <row r="16199" spans="1:77">
      <c r="A16199" s="15">
        <v>16194</v>
      </c>
      <c r="BP16199">
        <v>0.824627698445103</v>
      </c>
      <c r="BQ16199">
        <v>16738.6880576851</v>
      </c>
      <c r="BR16199">
        <v>1.40040143094335</v>
      </c>
      <c r="BS16199">
        <v>95528.6505401432</v>
      </c>
      <c r="BW16199" s="29">
        <v>16194</v>
      </c>
      <c r="BX16199">
        <f t="shared" ref="BX16199:BX16262" si="820">IF(BU16199=MAX($BU16199:$BV16199),1,0)</f>
        <v>1</v>
      </c>
      <c r="BY16199">
        <f t="shared" ref="BY16199:BY16262" si="821">IF(BV16199=MAX($BU16199:$BV16199),1,0)</f>
        <v>1</v>
      </c>
    </row>
    <row r="16200" spans="1:77">
      <c r="A16200" s="15">
        <v>16195</v>
      </c>
      <c r="BP16200">
        <v>0.790514456232851</v>
      </c>
      <c r="BQ16200">
        <v>11771.6825195653</v>
      </c>
      <c r="BR16200">
        <v>1.36570155979311</v>
      </c>
      <c r="BS16200">
        <v>116209.072943218</v>
      </c>
      <c r="BW16200" s="29">
        <v>16195</v>
      </c>
      <c r="BX16200">
        <f t="shared" si="820"/>
        <v>1</v>
      </c>
      <c r="BY16200">
        <f t="shared" si="821"/>
        <v>1</v>
      </c>
    </row>
    <row r="16201" spans="1:77">
      <c r="A16201" s="15">
        <v>16196</v>
      </c>
      <c r="BP16201">
        <v>0.784810560755032</v>
      </c>
      <c r="BQ16201">
        <v>17327.4179581844</v>
      </c>
      <c r="BR16201">
        <v>1.34839145653327</v>
      </c>
      <c r="BS16201">
        <v>94221.6137653608</v>
      </c>
      <c r="BW16201" s="29">
        <v>16196</v>
      </c>
      <c r="BX16201">
        <f t="shared" si="820"/>
        <v>1</v>
      </c>
      <c r="BY16201">
        <f t="shared" si="821"/>
        <v>1</v>
      </c>
    </row>
    <row r="16202" spans="1:77">
      <c r="A16202" s="15">
        <v>16197</v>
      </c>
      <c r="BP16202">
        <v>0.841909858540405</v>
      </c>
      <c r="BQ16202">
        <v>12732.5682107485</v>
      </c>
      <c r="BR16202">
        <v>1.45641637458392</v>
      </c>
      <c r="BS16202">
        <v>115387.845613255</v>
      </c>
      <c r="BW16202" s="29">
        <v>16197</v>
      </c>
      <c r="BX16202">
        <f t="shared" si="820"/>
        <v>1</v>
      </c>
      <c r="BY16202">
        <f t="shared" si="821"/>
        <v>1</v>
      </c>
    </row>
    <row r="16203" spans="1:77">
      <c r="A16203" s="15">
        <v>16198</v>
      </c>
      <c r="BP16203">
        <v>0.813947720730952</v>
      </c>
      <c r="BQ16203">
        <v>15442.7882244539</v>
      </c>
      <c r="BR16203">
        <v>1.41142810465291</v>
      </c>
      <c r="BS16203">
        <v>92338.069241086</v>
      </c>
      <c r="BW16203" s="29">
        <v>16198</v>
      </c>
      <c r="BX16203">
        <f t="shared" si="820"/>
        <v>1</v>
      </c>
      <c r="BY16203">
        <f t="shared" si="821"/>
        <v>1</v>
      </c>
    </row>
    <row r="16204" spans="1:77">
      <c r="A16204" s="15">
        <v>16199</v>
      </c>
      <c r="BP16204">
        <v>0.821568919080829</v>
      </c>
      <c r="BQ16204">
        <v>13369.806202818</v>
      </c>
      <c r="BR16204">
        <v>1.41747759453611</v>
      </c>
      <c r="BS16204">
        <v>91229.4268182564</v>
      </c>
      <c r="BW16204" s="29">
        <v>16199</v>
      </c>
      <c r="BX16204">
        <f t="shared" si="820"/>
        <v>1</v>
      </c>
      <c r="BY16204">
        <f t="shared" si="821"/>
        <v>1</v>
      </c>
    </row>
    <row r="16205" spans="1:77">
      <c r="A16205" s="15">
        <v>16200</v>
      </c>
      <c r="BP16205">
        <v>0.783609632338159</v>
      </c>
      <c r="BQ16205">
        <v>15998.440203248</v>
      </c>
      <c r="BR16205">
        <v>1.3455091313587</v>
      </c>
      <c r="BS16205">
        <v>97574.0111755748</v>
      </c>
      <c r="BW16205" s="29">
        <v>16200</v>
      </c>
      <c r="BX16205">
        <f t="shared" si="820"/>
        <v>1</v>
      </c>
      <c r="BY16205">
        <f t="shared" si="821"/>
        <v>1</v>
      </c>
    </row>
    <row r="16206" spans="1:77">
      <c r="A16206" s="15">
        <v>16201</v>
      </c>
      <c r="BP16206">
        <v>0.798601225325091</v>
      </c>
      <c r="BQ16206">
        <v>22817.4617145646</v>
      </c>
      <c r="BR16206">
        <v>1.36577372301528</v>
      </c>
      <c r="BS16206">
        <v>138312.960650698</v>
      </c>
      <c r="BW16206" s="29">
        <v>16201</v>
      </c>
      <c r="BX16206">
        <f t="shared" si="820"/>
        <v>1</v>
      </c>
      <c r="BY16206">
        <f t="shared" si="821"/>
        <v>1</v>
      </c>
    </row>
    <row r="16207" spans="1:77">
      <c r="A16207" s="15">
        <v>16202</v>
      </c>
      <c r="BP16207">
        <v>0.820965464603901</v>
      </c>
      <c r="BQ16207">
        <v>17583.033219788</v>
      </c>
      <c r="BR16207">
        <v>1.4121956228529</v>
      </c>
      <c r="BS16207">
        <v>116363.643079138</v>
      </c>
      <c r="BW16207" s="29">
        <v>16202</v>
      </c>
      <c r="BX16207">
        <f t="shared" si="820"/>
        <v>1</v>
      </c>
      <c r="BY16207">
        <f t="shared" si="821"/>
        <v>1</v>
      </c>
    </row>
    <row r="16208" spans="1:77">
      <c r="A16208" s="15">
        <v>16203</v>
      </c>
      <c r="BP16208">
        <v>0.805462982449112</v>
      </c>
      <c r="BQ16208">
        <v>14275.707868869</v>
      </c>
      <c r="BR16208">
        <v>1.38540729311939</v>
      </c>
      <c r="BS16208">
        <v>91574.9312144814</v>
      </c>
      <c r="BW16208" s="29">
        <v>16203</v>
      </c>
      <c r="BX16208">
        <f t="shared" si="820"/>
        <v>1</v>
      </c>
      <c r="BY16208">
        <f t="shared" si="821"/>
        <v>1</v>
      </c>
    </row>
    <row r="16209" spans="1:77">
      <c r="A16209" s="15">
        <v>16204</v>
      </c>
      <c r="BP16209">
        <v>0.840130396368507</v>
      </c>
      <c r="BQ16209">
        <v>14419.5533049411</v>
      </c>
      <c r="BR16209">
        <v>1.45985648741142</v>
      </c>
      <c r="BS16209">
        <v>115175.79342004</v>
      </c>
      <c r="BW16209" s="29">
        <v>16204</v>
      </c>
      <c r="BX16209">
        <f t="shared" si="820"/>
        <v>1</v>
      </c>
      <c r="BY16209">
        <f t="shared" si="821"/>
        <v>1</v>
      </c>
    </row>
    <row r="16210" spans="1:77">
      <c r="A16210" s="15">
        <v>16205</v>
      </c>
      <c r="BP16210">
        <v>0.810620913891982</v>
      </c>
      <c r="BQ16210">
        <v>16558.7676929812</v>
      </c>
      <c r="BR16210">
        <v>1.36823280797338</v>
      </c>
      <c r="BS16210">
        <v>123320.777792007</v>
      </c>
      <c r="BW16210" s="29">
        <v>16205</v>
      </c>
      <c r="BX16210">
        <f t="shared" si="820"/>
        <v>1</v>
      </c>
      <c r="BY16210">
        <f t="shared" si="821"/>
        <v>1</v>
      </c>
    </row>
    <row r="16211" spans="1:77">
      <c r="A16211" s="15">
        <v>16206</v>
      </c>
      <c r="BP16211">
        <v>0.745789959517416</v>
      </c>
      <c r="BQ16211">
        <v>15565.5216265163</v>
      </c>
      <c r="BR16211">
        <v>1.25408381536755</v>
      </c>
      <c r="BS16211">
        <v>91891.6510625529</v>
      </c>
      <c r="BW16211" s="29">
        <v>16206</v>
      </c>
      <c r="BX16211">
        <f t="shared" si="820"/>
        <v>1</v>
      </c>
      <c r="BY16211">
        <f t="shared" si="821"/>
        <v>1</v>
      </c>
    </row>
    <row r="16212" spans="1:77">
      <c r="A16212" s="15">
        <v>16207</v>
      </c>
      <c r="BP16212">
        <v>0.847716517136936</v>
      </c>
      <c r="BQ16212">
        <v>14866.8088099447</v>
      </c>
      <c r="BR16212">
        <v>1.4591549536565</v>
      </c>
      <c r="BS16212">
        <v>90860.2098996654</v>
      </c>
      <c r="BW16212" s="29">
        <v>16207</v>
      </c>
      <c r="BX16212">
        <f t="shared" si="820"/>
        <v>1</v>
      </c>
      <c r="BY16212">
        <f t="shared" si="821"/>
        <v>1</v>
      </c>
    </row>
    <row r="16213" spans="1:77">
      <c r="A16213" s="15">
        <v>16208</v>
      </c>
      <c r="BP16213">
        <v>0.814699473070101</v>
      </c>
      <c r="BQ16213">
        <v>10324.6032500634</v>
      </c>
      <c r="BR16213">
        <v>1.37841314175239</v>
      </c>
      <c r="BS16213">
        <v>86548.6533764575</v>
      </c>
      <c r="BW16213" s="29">
        <v>16208</v>
      </c>
      <c r="BX16213">
        <f t="shared" si="820"/>
        <v>1</v>
      </c>
      <c r="BY16213">
        <f t="shared" si="821"/>
        <v>1</v>
      </c>
    </row>
    <row r="16214" spans="1:77">
      <c r="A16214" s="15">
        <v>16209</v>
      </c>
      <c r="BP16214">
        <v>0.827817317101477</v>
      </c>
      <c r="BQ16214">
        <v>14040.9224486321</v>
      </c>
      <c r="BR16214">
        <v>1.443800125756</v>
      </c>
      <c r="BS16214">
        <v>89361.5151134529</v>
      </c>
      <c r="BW16214" s="29">
        <v>16209</v>
      </c>
      <c r="BX16214">
        <f t="shared" si="820"/>
        <v>1</v>
      </c>
      <c r="BY16214">
        <f t="shared" si="821"/>
        <v>1</v>
      </c>
    </row>
    <row r="16215" spans="1:77">
      <c r="A16215" s="15">
        <v>16210</v>
      </c>
      <c r="BP16215">
        <v>0.835185577337396</v>
      </c>
      <c r="BQ16215">
        <v>12242.5247849407</v>
      </c>
      <c r="BR16215">
        <v>1.42162129490623</v>
      </c>
      <c r="BS16215">
        <v>89671.0461360477</v>
      </c>
      <c r="BW16215" s="29">
        <v>16210</v>
      </c>
      <c r="BX16215">
        <f t="shared" si="820"/>
        <v>1</v>
      </c>
      <c r="BY16215">
        <f t="shared" si="821"/>
        <v>1</v>
      </c>
    </row>
    <row r="16216" spans="1:77">
      <c r="A16216" s="15">
        <v>16211</v>
      </c>
      <c r="BP16216">
        <v>0.808492883173539</v>
      </c>
      <c r="BQ16216">
        <v>15077.9184887291</v>
      </c>
      <c r="BR16216">
        <v>1.37503349764214</v>
      </c>
      <c r="BS16216">
        <v>115488.608553641</v>
      </c>
      <c r="BW16216" s="29">
        <v>16211</v>
      </c>
      <c r="BX16216">
        <f t="shared" si="820"/>
        <v>1</v>
      </c>
      <c r="BY16216">
        <f t="shared" si="821"/>
        <v>1</v>
      </c>
    </row>
    <row r="16217" spans="1:77">
      <c r="A16217" s="15">
        <v>16212</v>
      </c>
      <c r="BP16217">
        <v>0.827445790614003</v>
      </c>
      <c r="BQ16217">
        <v>11025.8911765585</v>
      </c>
      <c r="BR16217">
        <v>1.43026433494729</v>
      </c>
      <c r="BS16217">
        <v>113256.385102692</v>
      </c>
      <c r="BW16217" s="29">
        <v>16212</v>
      </c>
      <c r="BX16217">
        <f t="shared" si="820"/>
        <v>1</v>
      </c>
      <c r="BY16217">
        <f t="shared" si="821"/>
        <v>1</v>
      </c>
    </row>
    <row r="16218" spans="1:77">
      <c r="A16218" s="15">
        <v>16213</v>
      </c>
      <c r="BP16218">
        <v>0.849636247071103</v>
      </c>
      <c r="BQ16218">
        <v>13235.1458201484</v>
      </c>
      <c r="BR16218">
        <v>1.47738476150184</v>
      </c>
      <c r="BS16218">
        <v>88057.9672582362</v>
      </c>
      <c r="BW16218" s="29">
        <v>16213</v>
      </c>
      <c r="BX16218">
        <f t="shared" si="820"/>
        <v>1</v>
      </c>
      <c r="BY16218">
        <f t="shared" si="821"/>
        <v>1</v>
      </c>
    </row>
    <row r="16219" spans="1:77">
      <c r="A16219" s="15">
        <v>16214</v>
      </c>
      <c r="BP16219">
        <v>0.795451664504979</v>
      </c>
      <c r="BQ16219">
        <v>13659.1959493695</v>
      </c>
      <c r="BR16219">
        <v>1.36881901080045</v>
      </c>
      <c r="BS16219">
        <v>116968.51668902</v>
      </c>
      <c r="BW16219" s="29">
        <v>16214</v>
      </c>
      <c r="BX16219">
        <f t="shared" si="820"/>
        <v>1</v>
      </c>
      <c r="BY16219">
        <f t="shared" si="821"/>
        <v>1</v>
      </c>
    </row>
    <row r="16220" spans="1:77">
      <c r="A16220" s="15">
        <v>16215</v>
      </c>
      <c r="BP16220">
        <v>0.808698203433245</v>
      </c>
      <c r="BQ16220">
        <v>14690.216890916</v>
      </c>
      <c r="BR16220">
        <v>1.37098748428398</v>
      </c>
      <c r="BS16220">
        <v>92696.3837428423</v>
      </c>
      <c r="BW16220" s="29">
        <v>16215</v>
      </c>
      <c r="BX16220">
        <f t="shared" si="820"/>
        <v>1</v>
      </c>
      <c r="BY16220">
        <f t="shared" si="821"/>
        <v>1</v>
      </c>
    </row>
    <row r="16221" spans="1:77">
      <c r="A16221" s="15">
        <v>16216</v>
      </c>
      <c r="BP16221">
        <v>0.827609626720798</v>
      </c>
      <c r="BQ16221">
        <v>14674.259635704</v>
      </c>
      <c r="BR16221">
        <v>1.43422674931391</v>
      </c>
      <c r="BS16221">
        <v>95375.2902590752</v>
      </c>
      <c r="BW16221" s="29">
        <v>16216</v>
      </c>
      <c r="BX16221">
        <f t="shared" si="820"/>
        <v>1</v>
      </c>
      <c r="BY16221">
        <f t="shared" si="821"/>
        <v>1</v>
      </c>
    </row>
    <row r="16222" spans="1:77">
      <c r="A16222" s="15">
        <v>16217</v>
      </c>
      <c r="BP16222">
        <v>0.784860281686729</v>
      </c>
      <c r="BQ16222">
        <v>12144.1683667925</v>
      </c>
      <c r="BR16222">
        <v>1.33462382828801</v>
      </c>
      <c r="BS16222">
        <v>88957.9001706689</v>
      </c>
      <c r="BW16222" s="29">
        <v>16217</v>
      </c>
      <c r="BX16222">
        <f t="shared" si="820"/>
        <v>1</v>
      </c>
      <c r="BY16222">
        <f t="shared" si="821"/>
        <v>1</v>
      </c>
    </row>
    <row r="16223" spans="1:77">
      <c r="A16223" s="15">
        <v>16218</v>
      </c>
      <c r="BP16223">
        <v>0.78923054066009</v>
      </c>
      <c r="BQ16223">
        <v>9746.1860752597</v>
      </c>
      <c r="BR16223">
        <v>1.34096779210978</v>
      </c>
      <c r="BS16223">
        <v>83664.888567752</v>
      </c>
      <c r="BW16223" s="29">
        <v>16218</v>
      </c>
      <c r="BX16223">
        <f t="shared" si="820"/>
        <v>1</v>
      </c>
      <c r="BY16223">
        <f t="shared" si="821"/>
        <v>1</v>
      </c>
    </row>
    <row r="16224" spans="1:77">
      <c r="A16224" s="15">
        <v>16219</v>
      </c>
      <c r="BP16224">
        <v>0.802221589599117</v>
      </c>
      <c r="BQ16224">
        <v>12708.6876825957</v>
      </c>
      <c r="BR16224">
        <v>1.3689945414846</v>
      </c>
      <c r="BS16224">
        <v>112674.838777115</v>
      </c>
      <c r="BW16224" s="29">
        <v>16219</v>
      </c>
      <c r="BX16224">
        <f t="shared" si="820"/>
        <v>1</v>
      </c>
      <c r="BY16224">
        <f t="shared" si="821"/>
        <v>1</v>
      </c>
    </row>
    <row r="16225" spans="1:77">
      <c r="A16225" s="15">
        <v>16220</v>
      </c>
      <c r="BP16225">
        <v>0.794995298476578</v>
      </c>
      <c r="BQ16225">
        <v>21798.3345067804</v>
      </c>
      <c r="BR16225">
        <v>1.38128239456268</v>
      </c>
      <c r="BS16225">
        <v>99187.8561582381</v>
      </c>
      <c r="BW16225" s="29">
        <v>16220</v>
      </c>
      <c r="BX16225">
        <f t="shared" si="820"/>
        <v>1</v>
      </c>
      <c r="BY16225">
        <f t="shared" si="821"/>
        <v>1</v>
      </c>
    </row>
    <row r="16226" spans="1:77">
      <c r="A16226" s="15">
        <v>16221</v>
      </c>
      <c r="BP16226">
        <v>0.779245305061786</v>
      </c>
      <c r="BQ16226">
        <v>11549.5199262019</v>
      </c>
      <c r="BR16226">
        <v>1.33057592583592</v>
      </c>
      <c r="BS16226">
        <v>88936.035216462</v>
      </c>
      <c r="BW16226" s="29">
        <v>16221</v>
      </c>
      <c r="BX16226">
        <f t="shared" si="820"/>
        <v>1</v>
      </c>
      <c r="BY16226">
        <f t="shared" si="821"/>
        <v>1</v>
      </c>
    </row>
    <row r="16227" spans="1:77">
      <c r="A16227" s="15">
        <v>16222</v>
      </c>
      <c r="BP16227">
        <v>0.851065512120355</v>
      </c>
      <c r="BQ16227">
        <v>11710.2474347917</v>
      </c>
      <c r="BR16227">
        <v>1.46731246270219</v>
      </c>
      <c r="BS16227">
        <v>87361.481174115</v>
      </c>
      <c r="BW16227" s="29">
        <v>16222</v>
      </c>
      <c r="BX16227">
        <f t="shared" si="820"/>
        <v>1</v>
      </c>
      <c r="BY16227">
        <f t="shared" si="821"/>
        <v>1</v>
      </c>
    </row>
    <row r="16228" spans="1:77">
      <c r="A16228" s="15">
        <v>16223</v>
      </c>
      <c r="BP16228">
        <v>0.744402090236303</v>
      </c>
      <c r="BQ16228">
        <v>15748.2453570259</v>
      </c>
      <c r="BR16228">
        <v>1.24748712372976</v>
      </c>
      <c r="BS16228">
        <v>93776.3134165427</v>
      </c>
      <c r="BW16228" s="29">
        <v>16223</v>
      </c>
      <c r="BX16228">
        <f t="shared" si="820"/>
        <v>1</v>
      </c>
      <c r="BY16228">
        <f t="shared" si="821"/>
        <v>1</v>
      </c>
    </row>
    <row r="16229" spans="1:77">
      <c r="A16229" s="15">
        <v>16224</v>
      </c>
      <c r="BP16229">
        <v>0.800050121885613</v>
      </c>
      <c r="BQ16229">
        <v>13494.9376176676</v>
      </c>
      <c r="BR16229">
        <v>1.35258152942661</v>
      </c>
      <c r="BS16229">
        <v>89465.8314842898</v>
      </c>
      <c r="BW16229" s="29">
        <v>16224</v>
      </c>
      <c r="BX16229">
        <f t="shared" si="820"/>
        <v>1</v>
      </c>
      <c r="BY16229">
        <f t="shared" si="821"/>
        <v>1</v>
      </c>
    </row>
    <row r="16230" spans="1:77">
      <c r="A16230" s="15">
        <v>16225</v>
      </c>
      <c r="BP16230">
        <v>0.812704857813067</v>
      </c>
      <c r="BQ16230">
        <v>12970.1216579167</v>
      </c>
      <c r="BR16230">
        <v>1.40702892580917</v>
      </c>
      <c r="BS16230">
        <v>116314.671297708</v>
      </c>
      <c r="BW16230" s="29">
        <v>16225</v>
      </c>
      <c r="BX16230">
        <f t="shared" si="820"/>
        <v>1</v>
      </c>
      <c r="BY16230">
        <f t="shared" si="821"/>
        <v>1</v>
      </c>
    </row>
    <row r="16231" spans="1:77">
      <c r="A16231" s="15">
        <v>16226</v>
      </c>
      <c r="BP16231">
        <v>0.847392520606706</v>
      </c>
      <c r="BQ16231">
        <v>19136.3627233721</v>
      </c>
      <c r="BR16231">
        <v>1.4536223802677</v>
      </c>
      <c r="BS16231">
        <v>96335.4468053681</v>
      </c>
      <c r="BW16231" s="29">
        <v>16226</v>
      </c>
      <c r="BX16231">
        <f t="shared" si="820"/>
        <v>1</v>
      </c>
      <c r="BY16231">
        <f t="shared" si="821"/>
        <v>1</v>
      </c>
    </row>
    <row r="16232" spans="1:77">
      <c r="A16232" s="15">
        <v>16227</v>
      </c>
      <c r="BP16232">
        <v>0.793042025284767</v>
      </c>
      <c r="BQ16232">
        <v>11008.7130938357</v>
      </c>
      <c r="BR16232">
        <v>1.38229252325957</v>
      </c>
      <c r="BS16232">
        <v>90202.3957933421</v>
      </c>
      <c r="BW16232" s="29">
        <v>16227</v>
      </c>
      <c r="BX16232">
        <f t="shared" si="820"/>
        <v>1</v>
      </c>
      <c r="BY16232">
        <f t="shared" si="821"/>
        <v>1</v>
      </c>
    </row>
    <row r="16233" spans="1:77">
      <c r="A16233" s="15">
        <v>16228</v>
      </c>
      <c r="BP16233">
        <v>0.833192096131868</v>
      </c>
      <c r="BQ16233">
        <v>12442.4715707998</v>
      </c>
      <c r="BR16233">
        <v>1.42282475607095</v>
      </c>
      <c r="BS16233">
        <v>113691.890129565</v>
      </c>
      <c r="BW16233" s="29">
        <v>16228</v>
      </c>
      <c r="BX16233">
        <f t="shared" si="820"/>
        <v>1</v>
      </c>
      <c r="BY16233">
        <f t="shared" si="821"/>
        <v>1</v>
      </c>
    </row>
    <row r="16234" spans="1:77">
      <c r="A16234" s="15">
        <v>16229</v>
      </c>
      <c r="BP16234">
        <v>0.811845571279218</v>
      </c>
      <c r="BQ16234">
        <v>13981.1791063801</v>
      </c>
      <c r="BR16234">
        <v>1.39239464928827</v>
      </c>
      <c r="BS16234">
        <v>91712.4205010833</v>
      </c>
      <c r="BW16234" s="29">
        <v>16229</v>
      </c>
      <c r="BX16234">
        <f t="shared" si="820"/>
        <v>1</v>
      </c>
      <c r="BY16234">
        <f t="shared" si="821"/>
        <v>1</v>
      </c>
    </row>
    <row r="16235" spans="1:77">
      <c r="A16235" s="15">
        <v>16230</v>
      </c>
      <c r="BP16235">
        <v>0.813627324411633</v>
      </c>
      <c r="BQ16235">
        <v>12914.024311591</v>
      </c>
      <c r="BR16235">
        <v>1.38027528269815</v>
      </c>
      <c r="BS16235">
        <v>112083.010654961</v>
      </c>
      <c r="BW16235" s="29">
        <v>16230</v>
      </c>
      <c r="BX16235">
        <f t="shared" si="820"/>
        <v>1</v>
      </c>
      <c r="BY16235">
        <f t="shared" si="821"/>
        <v>1</v>
      </c>
    </row>
    <row r="16236" spans="1:77">
      <c r="A16236" s="15">
        <v>16231</v>
      </c>
      <c r="BP16236">
        <v>0.804812448941873</v>
      </c>
      <c r="BQ16236">
        <v>13759.3922803672</v>
      </c>
      <c r="BR16236">
        <v>1.38133044229596</v>
      </c>
      <c r="BS16236">
        <v>116282.431095407</v>
      </c>
      <c r="BW16236" s="29">
        <v>16231</v>
      </c>
      <c r="BX16236">
        <f t="shared" si="820"/>
        <v>1</v>
      </c>
      <c r="BY16236">
        <f t="shared" si="821"/>
        <v>1</v>
      </c>
    </row>
    <row r="16237" spans="1:77">
      <c r="A16237" s="15">
        <v>16232</v>
      </c>
      <c r="BP16237">
        <v>0.783506960455508</v>
      </c>
      <c r="BQ16237">
        <v>14058.8447843226</v>
      </c>
      <c r="BR16237">
        <v>1.30124342527634</v>
      </c>
      <c r="BS16237">
        <v>112259.738761664</v>
      </c>
      <c r="BW16237" s="29">
        <v>16232</v>
      </c>
      <c r="BX16237">
        <f t="shared" si="820"/>
        <v>1</v>
      </c>
      <c r="BY16237">
        <f t="shared" si="821"/>
        <v>1</v>
      </c>
    </row>
    <row r="16238" spans="1:77">
      <c r="A16238" s="15">
        <v>16233</v>
      </c>
      <c r="BP16238">
        <v>0.826228221692131</v>
      </c>
      <c r="BQ16238">
        <v>19450.4658875162</v>
      </c>
      <c r="BR16238">
        <v>1.42258905430776</v>
      </c>
      <c r="BS16238">
        <v>103472.71114015</v>
      </c>
      <c r="BW16238" s="29">
        <v>16233</v>
      </c>
      <c r="BX16238">
        <f t="shared" si="820"/>
        <v>1</v>
      </c>
      <c r="BY16238">
        <f t="shared" si="821"/>
        <v>1</v>
      </c>
    </row>
    <row r="16239" spans="1:77">
      <c r="A16239" s="15">
        <v>16234</v>
      </c>
      <c r="BP16239">
        <v>0.843895950949352</v>
      </c>
      <c r="BQ16239">
        <v>13120.4789977924</v>
      </c>
      <c r="BR16239">
        <v>1.46154719366483</v>
      </c>
      <c r="BS16239">
        <v>90661.1702877835</v>
      </c>
      <c r="BW16239" s="29">
        <v>16234</v>
      </c>
      <c r="BX16239">
        <f t="shared" si="820"/>
        <v>1</v>
      </c>
      <c r="BY16239">
        <f t="shared" si="821"/>
        <v>1</v>
      </c>
    </row>
    <row r="16240" spans="1:77">
      <c r="A16240" s="15">
        <v>16235</v>
      </c>
      <c r="BP16240">
        <v>0.853126463216891</v>
      </c>
      <c r="BQ16240">
        <v>20685.5275170196</v>
      </c>
      <c r="BR16240">
        <v>1.451996452625</v>
      </c>
      <c r="BS16240">
        <v>101443.921341514</v>
      </c>
      <c r="BW16240" s="29">
        <v>16235</v>
      </c>
      <c r="BX16240">
        <f t="shared" si="820"/>
        <v>1</v>
      </c>
      <c r="BY16240">
        <f t="shared" si="821"/>
        <v>1</v>
      </c>
    </row>
    <row r="16241" spans="1:77">
      <c r="A16241" s="15">
        <v>16236</v>
      </c>
      <c r="BP16241">
        <v>0.760508660303008</v>
      </c>
      <c r="BQ16241">
        <v>13514.5221787658</v>
      </c>
      <c r="BR16241">
        <v>1.27589723204558</v>
      </c>
      <c r="BS16241">
        <v>116123.345095383</v>
      </c>
      <c r="BW16241" s="29">
        <v>16236</v>
      </c>
      <c r="BX16241">
        <f t="shared" si="820"/>
        <v>1</v>
      </c>
      <c r="BY16241">
        <f t="shared" si="821"/>
        <v>1</v>
      </c>
    </row>
    <row r="16242" spans="1:77">
      <c r="A16242" s="15">
        <v>16237</v>
      </c>
      <c r="BP16242">
        <v>0.846741883942374</v>
      </c>
      <c r="BQ16242">
        <v>12187.1980711431</v>
      </c>
      <c r="BR16242">
        <v>1.45080194646274</v>
      </c>
      <c r="BS16242">
        <v>119298.134861604</v>
      </c>
      <c r="BW16242" s="29">
        <v>16237</v>
      </c>
      <c r="BX16242">
        <f t="shared" si="820"/>
        <v>1</v>
      </c>
      <c r="BY16242">
        <f t="shared" si="821"/>
        <v>1</v>
      </c>
    </row>
    <row r="16243" spans="1:77">
      <c r="A16243" s="15">
        <v>16238</v>
      </c>
      <c r="BP16243">
        <v>0.76335034980054</v>
      </c>
      <c r="BQ16243">
        <v>15300.4288953557</v>
      </c>
      <c r="BR16243">
        <v>1.31622864952572</v>
      </c>
      <c r="BS16243">
        <v>96060.1813796658</v>
      </c>
      <c r="BW16243" s="29">
        <v>16238</v>
      </c>
      <c r="BX16243">
        <f t="shared" si="820"/>
        <v>1</v>
      </c>
      <c r="BY16243">
        <f t="shared" si="821"/>
        <v>1</v>
      </c>
    </row>
    <row r="16244" spans="1:77">
      <c r="A16244" s="15">
        <v>16239</v>
      </c>
      <c r="BP16244">
        <v>0.826228129818226</v>
      </c>
      <c r="BQ16244">
        <v>16175.8761669214</v>
      </c>
      <c r="BR16244">
        <v>1.43533642804933</v>
      </c>
      <c r="BS16244">
        <v>93943.9469955919</v>
      </c>
      <c r="BW16244" s="29">
        <v>16239</v>
      </c>
      <c r="BX16244">
        <f t="shared" si="820"/>
        <v>1</v>
      </c>
      <c r="BY16244">
        <f t="shared" si="821"/>
        <v>1</v>
      </c>
    </row>
    <row r="16245" spans="1:77">
      <c r="A16245" s="15">
        <v>16240</v>
      </c>
      <c r="BP16245">
        <v>0.839767381326918</v>
      </c>
      <c r="BQ16245">
        <v>19203.5006453809</v>
      </c>
      <c r="BR16245">
        <v>1.46798678508716</v>
      </c>
      <c r="BS16245">
        <v>101411.786232235</v>
      </c>
      <c r="BW16245" s="29">
        <v>16240</v>
      </c>
      <c r="BX16245">
        <f t="shared" si="820"/>
        <v>1</v>
      </c>
      <c r="BY16245">
        <f t="shared" si="821"/>
        <v>1</v>
      </c>
    </row>
    <row r="16246" spans="1:77">
      <c r="A16246" s="15">
        <v>16241</v>
      </c>
      <c r="BP16246">
        <v>0.830991601628287</v>
      </c>
      <c r="BQ16246">
        <v>14302.8965839384</v>
      </c>
      <c r="BR16246">
        <v>1.44492501906118</v>
      </c>
      <c r="BS16246">
        <v>93473.8191309227</v>
      </c>
      <c r="BW16246" s="29">
        <v>16241</v>
      </c>
      <c r="BX16246">
        <f t="shared" si="820"/>
        <v>1</v>
      </c>
      <c r="BY16246">
        <f t="shared" si="821"/>
        <v>1</v>
      </c>
    </row>
    <row r="16247" spans="1:77">
      <c r="A16247" s="15">
        <v>16242</v>
      </c>
      <c r="BP16247">
        <v>0.802893773566422</v>
      </c>
      <c r="BQ16247">
        <v>14635.9033670878</v>
      </c>
      <c r="BR16247">
        <v>1.35282997332095</v>
      </c>
      <c r="BS16247">
        <v>94705.5247222051</v>
      </c>
      <c r="BW16247" s="29">
        <v>16242</v>
      </c>
      <c r="BX16247">
        <f t="shared" si="820"/>
        <v>1</v>
      </c>
      <c r="BY16247">
        <f t="shared" si="821"/>
        <v>1</v>
      </c>
    </row>
    <row r="16248" spans="1:77">
      <c r="A16248" s="15">
        <v>16243</v>
      </c>
      <c r="BP16248">
        <v>0.761073904180911</v>
      </c>
      <c r="BQ16248">
        <v>18454.9531257366</v>
      </c>
      <c r="BR16248">
        <v>1.31953714689819</v>
      </c>
      <c r="BS16248">
        <v>121723.152463612</v>
      </c>
      <c r="BW16248" s="29">
        <v>16243</v>
      </c>
      <c r="BX16248">
        <f t="shared" si="820"/>
        <v>1</v>
      </c>
      <c r="BY16248">
        <f t="shared" si="821"/>
        <v>1</v>
      </c>
    </row>
    <row r="16249" spans="1:77">
      <c r="A16249" s="15">
        <v>16244</v>
      </c>
      <c r="BP16249">
        <v>0.8439630899845</v>
      </c>
      <c r="BQ16249">
        <v>10437.3409420355</v>
      </c>
      <c r="BR16249">
        <v>1.45547619899708</v>
      </c>
      <c r="BS16249">
        <v>112857.082849183</v>
      </c>
      <c r="BW16249" s="29">
        <v>16244</v>
      </c>
      <c r="BX16249">
        <f t="shared" si="820"/>
        <v>1</v>
      </c>
      <c r="BY16249">
        <f t="shared" si="821"/>
        <v>1</v>
      </c>
    </row>
    <row r="16250" spans="1:77">
      <c r="A16250" s="15">
        <v>16245</v>
      </c>
      <c r="BP16250">
        <v>0.817557228430723</v>
      </c>
      <c r="BQ16250">
        <v>14485.5734589442</v>
      </c>
      <c r="BR16250">
        <v>1.40925296318559</v>
      </c>
      <c r="BS16250">
        <v>93139.5067434321</v>
      </c>
      <c r="BW16250" s="29">
        <v>16245</v>
      </c>
      <c r="BX16250">
        <f t="shared" si="820"/>
        <v>1</v>
      </c>
      <c r="BY16250">
        <f t="shared" si="821"/>
        <v>1</v>
      </c>
    </row>
    <row r="16251" spans="1:77">
      <c r="A16251" s="15">
        <v>16246</v>
      </c>
      <c r="BP16251">
        <v>0.842516864853766</v>
      </c>
      <c r="BQ16251">
        <v>13790.161478973</v>
      </c>
      <c r="BR16251">
        <v>1.46954594022728</v>
      </c>
      <c r="BS16251">
        <v>116515.772649391</v>
      </c>
      <c r="BW16251" s="29">
        <v>16246</v>
      </c>
      <c r="BX16251">
        <f t="shared" si="820"/>
        <v>1</v>
      </c>
      <c r="BY16251">
        <f t="shared" si="821"/>
        <v>1</v>
      </c>
    </row>
    <row r="16252" spans="1:77">
      <c r="A16252" s="15">
        <v>16247</v>
      </c>
      <c r="BP16252">
        <v>0.805444336075692</v>
      </c>
      <c r="BQ16252">
        <v>15361.7723328971</v>
      </c>
      <c r="BR16252">
        <v>1.39133342797021</v>
      </c>
      <c r="BS16252">
        <v>116850.225435893</v>
      </c>
      <c r="BW16252" s="29">
        <v>16247</v>
      </c>
      <c r="BX16252">
        <f t="shared" si="820"/>
        <v>1</v>
      </c>
      <c r="BY16252">
        <f t="shared" si="821"/>
        <v>1</v>
      </c>
    </row>
    <row r="16253" spans="1:77">
      <c r="A16253" s="15">
        <v>16248</v>
      </c>
      <c r="BP16253">
        <v>0.809276459493237</v>
      </c>
      <c r="BQ16253">
        <v>14991.3661166995</v>
      </c>
      <c r="BR16253">
        <v>1.40252747048102</v>
      </c>
      <c r="BS16253">
        <v>93979.3643856539</v>
      </c>
      <c r="BW16253" s="29">
        <v>16248</v>
      </c>
      <c r="BX16253">
        <f t="shared" si="820"/>
        <v>1</v>
      </c>
      <c r="BY16253">
        <f t="shared" si="821"/>
        <v>1</v>
      </c>
    </row>
    <row r="16254" spans="1:77">
      <c r="A16254" s="15">
        <v>16249</v>
      </c>
      <c r="BP16254">
        <v>0.821939352759573</v>
      </c>
      <c r="BQ16254">
        <v>16135.586411521</v>
      </c>
      <c r="BR16254">
        <v>1.40897538357346</v>
      </c>
      <c r="BS16254">
        <v>122606.171272939</v>
      </c>
      <c r="BW16254" s="29">
        <v>16249</v>
      </c>
      <c r="BX16254">
        <f t="shared" si="820"/>
        <v>1</v>
      </c>
      <c r="BY16254">
        <f t="shared" si="821"/>
        <v>1</v>
      </c>
    </row>
    <row r="16255" spans="1:77">
      <c r="A16255" s="15">
        <v>16250</v>
      </c>
      <c r="BP16255">
        <v>0.834714196027437</v>
      </c>
      <c r="BQ16255">
        <v>16079.5571436243</v>
      </c>
      <c r="BR16255">
        <v>1.4276035883963</v>
      </c>
      <c r="BS16255">
        <v>94779.1089194569</v>
      </c>
      <c r="BW16255" s="29">
        <v>16250</v>
      </c>
      <c r="BX16255">
        <f t="shared" si="820"/>
        <v>1</v>
      </c>
      <c r="BY16255">
        <f t="shared" si="821"/>
        <v>1</v>
      </c>
    </row>
    <row r="16256" spans="1:77">
      <c r="A16256" s="15">
        <v>16251</v>
      </c>
      <c r="BP16256">
        <v>0.835532796604879</v>
      </c>
      <c r="BQ16256">
        <v>11901.7004465198</v>
      </c>
      <c r="BR16256">
        <v>1.43252875056505</v>
      </c>
      <c r="BS16256">
        <v>90832.3609891326</v>
      </c>
      <c r="BW16256" s="29">
        <v>16251</v>
      </c>
      <c r="BX16256">
        <f t="shared" si="820"/>
        <v>1</v>
      </c>
      <c r="BY16256">
        <f t="shared" si="821"/>
        <v>1</v>
      </c>
    </row>
    <row r="16257" spans="1:77">
      <c r="A16257" s="15">
        <v>16252</v>
      </c>
      <c r="BP16257">
        <v>0.836235414783201</v>
      </c>
      <c r="BQ16257">
        <v>13141.7292679104</v>
      </c>
      <c r="BR16257">
        <v>1.4597318815648</v>
      </c>
      <c r="BS16257">
        <v>112468.334695851</v>
      </c>
      <c r="BW16257" s="29">
        <v>16252</v>
      </c>
      <c r="BX16257">
        <f t="shared" si="820"/>
        <v>1</v>
      </c>
      <c r="BY16257">
        <f t="shared" si="821"/>
        <v>1</v>
      </c>
    </row>
    <row r="16258" spans="1:77">
      <c r="A16258" s="15">
        <v>16253</v>
      </c>
      <c r="BP16258">
        <v>0.793450396709603</v>
      </c>
      <c r="BQ16258">
        <v>13327.8503665844</v>
      </c>
      <c r="BR16258">
        <v>1.3168276171364</v>
      </c>
      <c r="BS16258">
        <v>87644.0201008712</v>
      </c>
      <c r="BW16258" s="29">
        <v>16253</v>
      </c>
      <c r="BX16258">
        <f t="shared" si="820"/>
        <v>1</v>
      </c>
      <c r="BY16258">
        <f t="shared" si="821"/>
        <v>1</v>
      </c>
    </row>
    <row r="16259" spans="1:77">
      <c r="A16259" s="15">
        <v>16254</v>
      </c>
      <c r="BP16259">
        <v>0.799162258550075</v>
      </c>
      <c r="BQ16259">
        <v>16699.6028122194</v>
      </c>
      <c r="BR16259">
        <v>1.36261490563215</v>
      </c>
      <c r="BS16259">
        <v>92671.477935996</v>
      </c>
      <c r="BW16259" s="29">
        <v>16254</v>
      </c>
      <c r="BX16259">
        <f t="shared" si="820"/>
        <v>1</v>
      </c>
      <c r="BY16259">
        <f t="shared" si="821"/>
        <v>1</v>
      </c>
    </row>
    <row r="16260" spans="1:77">
      <c r="A16260" s="15">
        <v>16255</v>
      </c>
      <c r="BP16260">
        <v>0.770386669802824</v>
      </c>
      <c r="BQ16260">
        <v>15939.2440475599</v>
      </c>
      <c r="BR16260">
        <v>1.3002636260554</v>
      </c>
      <c r="BS16260">
        <v>95583.6141267319</v>
      </c>
      <c r="BW16260" s="29">
        <v>16255</v>
      </c>
      <c r="BX16260">
        <f t="shared" si="820"/>
        <v>1</v>
      </c>
      <c r="BY16260">
        <f t="shared" si="821"/>
        <v>1</v>
      </c>
    </row>
    <row r="16261" spans="1:77">
      <c r="A16261" s="15">
        <v>16256</v>
      </c>
      <c r="BP16261">
        <v>0.840616848208781</v>
      </c>
      <c r="BQ16261">
        <v>15801.8156432074</v>
      </c>
      <c r="BR16261">
        <v>1.43804696033594</v>
      </c>
      <c r="BS16261">
        <v>95486.3202297506</v>
      </c>
      <c r="BW16261" s="29">
        <v>16256</v>
      </c>
      <c r="BX16261">
        <f t="shared" si="820"/>
        <v>1</v>
      </c>
      <c r="BY16261">
        <f t="shared" si="821"/>
        <v>1</v>
      </c>
    </row>
    <row r="16262" spans="1:77">
      <c r="A16262" s="15">
        <v>16257</v>
      </c>
      <c r="BP16262">
        <v>0.779218474993751</v>
      </c>
      <c r="BQ16262">
        <v>13865.0212350743</v>
      </c>
      <c r="BR16262">
        <v>1.29779109242752</v>
      </c>
      <c r="BS16262">
        <v>91292.6545541758</v>
      </c>
      <c r="BW16262" s="29">
        <v>16257</v>
      </c>
      <c r="BX16262">
        <f t="shared" si="820"/>
        <v>1</v>
      </c>
      <c r="BY16262">
        <f t="shared" si="821"/>
        <v>1</v>
      </c>
    </row>
    <row r="16263" spans="1:77">
      <c r="A16263" s="15">
        <v>16258</v>
      </c>
      <c r="BP16263">
        <v>0.752702356097383</v>
      </c>
      <c r="BQ16263">
        <v>14251.1280737697</v>
      </c>
      <c r="BR16263">
        <v>1.28909548049354</v>
      </c>
      <c r="BS16263">
        <v>115242.155778126</v>
      </c>
      <c r="BW16263" s="29">
        <v>16258</v>
      </c>
      <c r="BX16263">
        <f t="shared" ref="BX16263:BX16326" si="822">IF(BU16263=MAX($BU16263:$BV16263),1,0)</f>
        <v>1</v>
      </c>
      <c r="BY16263">
        <f t="shared" ref="BY16263:BY16326" si="823">IF(BV16263=MAX($BU16263:$BV16263),1,0)</f>
        <v>1</v>
      </c>
    </row>
    <row r="16264" spans="1:77">
      <c r="A16264" s="15">
        <v>16259</v>
      </c>
      <c r="BP16264">
        <v>0.804643845486346</v>
      </c>
      <c r="BQ16264">
        <v>13038.9385132666</v>
      </c>
      <c r="BR16264">
        <v>1.40396239545005</v>
      </c>
      <c r="BS16264">
        <v>90002.248061236</v>
      </c>
      <c r="BW16264" s="29">
        <v>16259</v>
      </c>
      <c r="BX16264">
        <f t="shared" si="822"/>
        <v>1</v>
      </c>
      <c r="BY16264">
        <f t="shared" si="823"/>
        <v>1</v>
      </c>
    </row>
    <row r="16265" spans="1:77">
      <c r="A16265" s="15">
        <v>16260</v>
      </c>
      <c r="BP16265">
        <v>0.806160382317816</v>
      </c>
      <c r="BQ16265">
        <v>14316.1596629476</v>
      </c>
      <c r="BR16265">
        <v>1.34513693226059</v>
      </c>
      <c r="BS16265">
        <v>92308.7762432122</v>
      </c>
      <c r="BW16265" s="29">
        <v>16260</v>
      </c>
      <c r="BX16265">
        <f t="shared" si="822"/>
        <v>1</v>
      </c>
      <c r="BY16265">
        <f t="shared" si="823"/>
        <v>1</v>
      </c>
    </row>
    <row r="16266" spans="1:77">
      <c r="A16266" s="15">
        <v>16261</v>
      </c>
      <c r="BP16266">
        <v>0.839494095239959</v>
      </c>
      <c r="BQ16266">
        <v>18530.5164187779</v>
      </c>
      <c r="BR16266">
        <v>1.46248309399774</v>
      </c>
      <c r="BS16266">
        <v>123205.619952915</v>
      </c>
      <c r="BW16266" s="29">
        <v>16261</v>
      </c>
      <c r="BX16266">
        <f t="shared" si="822"/>
        <v>1</v>
      </c>
      <c r="BY16266">
        <f t="shared" si="823"/>
        <v>1</v>
      </c>
    </row>
    <row r="16267" spans="1:77">
      <c r="A16267" s="15">
        <v>16262</v>
      </c>
      <c r="BP16267">
        <v>0.840353750760384</v>
      </c>
      <c r="BQ16267">
        <v>17136.7589646614</v>
      </c>
      <c r="BR16267">
        <v>1.44282946530667</v>
      </c>
      <c r="BS16267">
        <v>94016.218858442</v>
      </c>
      <c r="BW16267" s="29">
        <v>16262</v>
      </c>
      <c r="BX16267">
        <f t="shared" si="822"/>
        <v>1</v>
      </c>
      <c r="BY16267">
        <f t="shared" si="823"/>
        <v>1</v>
      </c>
    </row>
    <row r="16268" spans="1:77">
      <c r="A16268" s="15">
        <v>16263</v>
      </c>
      <c r="BP16268">
        <v>0.808104755595187</v>
      </c>
      <c r="BQ16268">
        <v>17058.9764907371</v>
      </c>
      <c r="BR16268">
        <v>1.39310588578444</v>
      </c>
      <c r="BS16268">
        <v>117290.313130378</v>
      </c>
      <c r="BW16268" s="29">
        <v>16263</v>
      </c>
      <c r="BX16268">
        <f t="shared" si="822"/>
        <v>1</v>
      </c>
      <c r="BY16268">
        <f t="shared" si="823"/>
        <v>1</v>
      </c>
    </row>
    <row r="16269" spans="1:77">
      <c r="A16269" s="15">
        <v>16264</v>
      </c>
      <c r="BP16269">
        <v>0.852176795430407</v>
      </c>
      <c r="BQ16269">
        <v>16574.6494852274</v>
      </c>
      <c r="BR16269">
        <v>1.45385785229019</v>
      </c>
      <c r="BS16269">
        <v>122205.827880505</v>
      </c>
      <c r="BW16269" s="29">
        <v>16264</v>
      </c>
      <c r="BX16269">
        <f t="shared" si="822"/>
        <v>1</v>
      </c>
      <c r="BY16269">
        <f t="shared" si="823"/>
        <v>1</v>
      </c>
    </row>
    <row r="16270" spans="1:77">
      <c r="A16270" s="15">
        <v>16265</v>
      </c>
      <c r="BP16270">
        <v>0.753673092110147</v>
      </c>
      <c r="BQ16270">
        <v>11628.6515015452</v>
      </c>
      <c r="BR16270">
        <v>1.28168733822609</v>
      </c>
      <c r="BS16270">
        <v>112872.550140516</v>
      </c>
      <c r="BW16270" s="29">
        <v>16265</v>
      </c>
      <c r="BX16270">
        <f t="shared" si="822"/>
        <v>1</v>
      </c>
      <c r="BY16270">
        <f t="shared" si="823"/>
        <v>1</v>
      </c>
    </row>
    <row r="16271" spans="1:77">
      <c r="A16271" s="15">
        <v>16266</v>
      </c>
      <c r="BP16271">
        <v>0.827205600119361</v>
      </c>
      <c r="BQ16271">
        <v>20782.0848886735</v>
      </c>
      <c r="BR16271">
        <v>1.44106416973908</v>
      </c>
      <c r="BS16271">
        <v>100868.485325544</v>
      </c>
      <c r="BW16271" s="29">
        <v>16266</v>
      </c>
      <c r="BX16271">
        <f t="shared" si="822"/>
        <v>1</v>
      </c>
      <c r="BY16271">
        <f t="shared" si="823"/>
        <v>1</v>
      </c>
    </row>
    <row r="16272" spans="1:77">
      <c r="A16272" s="15">
        <v>16267</v>
      </c>
      <c r="BP16272">
        <v>0.781141479082268</v>
      </c>
      <c r="BQ16272">
        <v>14946.3197159735</v>
      </c>
      <c r="BR16272">
        <v>1.31841028724432</v>
      </c>
      <c r="BS16272">
        <v>116357.932900031</v>
      </c>
      <c r="BW16272" s="29">
        <v>16267</v>
      </c>
      <c r="BX16272">
        <f t="shared" si="822"/>
        <v>1</v>
      </c>
      <c r="BY16272">
        <f t="shared" si="823"/>
        <v>1</v>
      </c>
    </row>
    <row r="16273" spans="1:77">
      <c r="A16273" s="15">
        <v>16268</v>
      </c>
      <c r="BP16273">
        <v>0.777455539373067</v>
      </c>
      <c r="BQ16273">
        <v>13579.9776740973</v>
      </c>
      <c r="BR16273">
        <v>1.33226897903961</v>
      </c>
      <c r="BS16273">
        <v>89295.7945809621</v>
      </c>
      <c r="BW16273" s="29">
        <v>16268</v>
      </c>
      <c r="BX16273">
        <f t="shared" si="822"/>
        <v>1</v>
      </c>
      <c r="BY16273">
        <f t="shared" si="823"/>
        <v>1</v>
      </c>
    </row>
    <row r="16274" spans="1:77">
      <c r="A16274" s="15">
        <v>16269</v>
      </c>
      <c r="BP16274">
        <v>0.82334110966317</v>
      </c>
      <c r="BQ16274">
        <v>13167.1936780019</v>
      </c>
      <c r="BR16274">
        <v>1.41035773826468</v>
      </c>
      <c r="BS16274">
        <v>91646.5836856118</v>
      </c>
      <c r="BW16274" s="29">
        <v>16269</v>
      </c>
      <c r="BX16274">
        <f t="shared" si="822"/>
        <v>1</v>
      </c>
      <c r="BY16274">
        <f t="shared" si="823"/>
        <v>1</v>
      </c>
    </row>
    <row r="16275" spans="1:77">
      <c r="A16275" s="15">
        <v>16270</v>
      </c>
      <c r="BP16275">
        <v>0.802292952905315</v>
      </c>
      <c r="BQ16275">
        <v>13723.9198744983</v>
      </c>
      <c r="BR16275">
        <v>1.37312950982244</v>
      </c>
      <c r="BS16275">
        <v>119461.018098091</v>
      </c>
      <c r="BW16275" s="29">
        <v>16270</v>
      </c>
      <c r="BX16275">
        <f t="shared" si="822"/>
        <v>1</v>
      </c>
      <c r="BY16275">
        <f t="shared" si="823"/>
        <v>1</v>
      </c>
    </row>
    <row r="16276" spans="1:77">
      <c r="A16276" s="15">
        <v>16271</v>
      </c>
      <c r="BP16276">
        <v>0.826281269525633</v>
      </c>
      <c r="BQ16276">
        <v>13262.8847317568</v>
      </c>
      <c r="BR16276">
        <v>1.42564072704449</v>
      </c>
      <c r="BS16276">
        <v>115454.291911784</v>
      </c>
      <c r="BW16276" s="29">
        <v>16271</v>
      </c>
      <c r="BX16276">
        <f t="shared" si="822"/>
        <v>1</v>
      </c>
      <c r="BY16276">
        <f t="shared" si="823"/>
        <v>1</v>
      </c>
    </row>
    <row r="16277" spans="1:77">
      <c r="A16277" s="15">
        <v>16272</v>
      </c>
      <c r="BP16277">
        <v>0.832746124969481</v>
      </c>
      <c r="BQ16277">
        <v>20318.9932616377</v>
      </c>
      <c r="BR16277">
        <v>1.43089137765989</v>
      </c>
      <c r="BS16277">
        <v>102015.375915608</v>
      </c>
      <c r="BW16277" s="29">
        <v>16272</v>
      </c>
      <c r="BX16277">
        <f t="shared" si="822"/>
        <v>1</v>
      </c>
      <c r="BY16277">
        <f t="shared" si="823"/>
        <v>1</v>
      </c>
    </row>
    <row r="16278" spans="1:77">
      <c r="A16278" s="15">
        <v>16273</v>
      </c>
      <c r="BP16278">
        <v>0.805114363066722</v>
      </c>
      <c r="BQ16278">
        <v>19057.7265878036</v>
      </c>
      <c r="BR16278">
        <v>1.37833845670389</v>
      </c>
      <c r="BS16278">
        <v>117627.596112137</v>
      </c>
      <c r="BW16278" s="29">
        <v>16273</v>
      </c>
      <c r="BX16278">
        <f t="shared" si="822"/>
        <v>1</v>
      </c>
      <c r="BY16278">
        <f t="shared" si="823"/>
        <v>1</v>
      </c>
    </row>
    <row r="16279" spans="1:77">
      <c r="A16279" s="15">
        <v>16274</v>
      </c>
      <c r="BP16279">
        <v>0.803308684079548</v>
      </c>
      <c r="BQ16279">
        <v>11506.6627092068</v>
      </c>
      <c r="BR16279">
        <v>1.37536651856264</v>
      </c>
      <c r="BS16279">
        <v>114189.562089343</v>
      </c>
      <c r="BW16279" s="29">
        <v>16274</v>
      </c>
      <c r="BX16279">
        <f t="shared" si="822"/>
        <v>1</v>
      </c>
      <c r="BY16279">
        <f t="shared" si="823"/>
        <v>1</v>
      </c>
    </row>
    <row r="16280" spans="1:77">
      <c r="A16280" s="15">
        <v>16275</v>
      </c>
      <c r="BP16280">
        <v>0.795076330208047</v>
      </c>
      <c r="BQ16280">
        <v>16789.7792398845</v>
      </c>
      <c r="BR16280">
        <v>1.38954394414913</v>
      </c>
      <c r="BS16280">
        <v>94259.423803004</v>
      </c>
      <c r="BW16280" s="29">
        <v>16275</v>
      </c>
      <c r="BX16280">
        <f t="shared" si="822"/>
        <v>1</v>
      </c>
      <c r="BY16280">
        <f t="shared" si="823"/>
        <v>1</v>
      </c>
    </row>
    <row r="16281" spans="1:77">
      <c r="A16281" s="15">
        <v>16276</v>
      </c>
      <c r="BP16281">
        <v>0.867032238301031</v>
      </c>
      <c r="BQ16281">
        <v>14958.2486036169</v>
      </c>
      <c r="BR16281">
        <v>1.53272775196756</v>
      </c>
      <c r="BS16281">
        <v>92735.0376045028</v>
      </c>
      <c r="BW16281" s="29">
        <v>16276</v>
      </c>
      <c r="BX16281">
        <f t="shared" si="822"/>
        <v>1</v>
      </c>
      <c r="BY16281">
        <f t="shared" si="823"/>
        <v>1</v>
      </c>
    </row>
    <row r="16282" spans="1:77">
      <c r="A16282" s="15">
        <v>16277</v>
      </c>
      <c r="BP16282">
        <v>0.815215217075144</v>
      </c>
      <c r="BQ16282">
        <v>11673.9982395962</v>
      </c>
      <c r="BR16282">
        <v>1.42016697070847</v>
      </c>
      <c r="BS16282">
        <v>86293.3698201784</v>
      </c>
      <c r="BW16282" s="29">
        <v>16277</v>
      </c>
      <c r="BX16282">
        <f t="shared" si="822"/>
        <v>1</v>
      </c>
      <c r="BY16282">
        <f t="shared" si="823"/>
        <v>1</v>
      </c>
    </row>
    <row r="16283" spans="1:77">
      <c r="A16283" s="15">
        <v>16278</v>
      </c>
      <c r="BP16283">
        <v>0.854893282052145</v>
      </c>
      <c r="BQ16283">
        <v>15024.3394472144</v>
      </c>
      <c r="BR16283">
        <v>1.46076180980284</v>
      </c>
      <c r="BS16283">
        <v>93462.8574956758</v>
      </c>
      <c r="BW16283" s="29">
        <v>16278</v>
      </c>
      <c r="BX16283">
        <f t="shared" si="822"/>
        <v>1</v>
      </c>
      <c r="BY16283">
        <f t="shared" si="823"/>
        <v>1</v>
      </c>
    </row>
    <row r="16284" spans="1:77">
      <c r="A16284" s="15">
        <v>16279</v>
      </c>
      <c r="BP16284">
        <v>0.850041615116564</v>
      </c>
      <c r="BQ16284">
        <v>15005.2799247786</v>
      </c>
      <c r="BR16284">
        <v>1.46109840491511</v>
      </c>
      <c r="BS16284">
        <v>93585.5009437279</v>
      </c>
      <c r="BW16284" s="29">
        <v>16279</v>
      </c>
      <c r="BX16284">
        <f t="shared" si="822"/>
        <v>1</v>
      </c>
      <c r="BY16284">
        <f t="shared" si="823"/>
        <v>1</v>
      </c>
    </row>
    <row r="16285" spans="1:77">
      <c r="A16285" s="15">
        <v>16280</v>
      </c>
      <c r="BP16285">
        <v>0.822319347370954</v>
      </c>
      <c r="BQ16285">
        <v>12968.2865837657</v>
      </c>
      <c r="BR16285">
        <v>1.4221802241989</v>
      </c>
      <c r="BS16285">
        <v>113403.42921556</v>
      </c>
      <c r="BW16285" s="29">
        <v>16280</v>
      </c>
      <c r="BX16285">
        <f t="shared" si="822"/>
        <v>1</v>
      </c>
      <c r="BY16285">
        <f t="shared" si="823"/>
        <v>1</v>
      </c>
    </row>
    <row r="16286" spans="1:77">
      <c r="A16286" s="15">
        <v>16281</v>
      </c>
      <c r="BP16286">
        <v>0.805304066061124</v>
      </c>
      <c r="BQ16286">
        <v>18740.2383622472</v>
      </c>
      <c r="BR16286">
        <v>1.35093032699743</v>
      </c>
      <c r="BS16286">
        <v>99621.6875460813</v>
      </c>
      <c r="BW16286" s="29">
        <v>16281</v>
      </c>
      <c r="BX16286">
        <f t="shared" si="822"/>
        <v>1</v>
      </c>
      <c r="BY16286">
        <f t="shared" si="823"/>
        <v>1</v>
      </c>
    </row>
    <row r="16287" spans="1:77">
      <c r="A16287" s="15">
        <v>16282</v>
      </c>
      <c r="BP16287">
        <v>0.808812951498227</v>
      </c>
      <c r="BQ16287">
        <v>13491.3653714174</v>
      </c>
      <c r="BR16287">
        <v>1.38271023483113</v>
      </c>
      <c r="BS16287">
        <v>90914.0662500137</v>
      </c>
      <c r="BW16287" s="29">
        <v>16282</v>
      </c>
      <c r="BX16287">
        <f t="shared" si="822"/>
        <v>1</v>
      </c>
      <c r="BY16287">
        <f t="shared" si="823"/>
        <v>1</v>
      </c>
    </row>
    <row r="16288" spans="1:77">
      <c r="A16288" s="15">
        <v>16283</v>
      </c>
      <c r="BP16288">
        <v>0.767181671289946</v>
      </c>
      <c r="BQ16288">
        <v>14952.3681513697</v>
      </c>
      <c r="BR16288">
        <v>1.29267403186543</v>
      </c>
      <c r="BS16288">
        <v>93677.890544202</v>
      </c>
      <c r="BW16288" s="29">
        <v>16283</v>
      </c>
      <c r="BX16288">
        <f t="shared" si="822"/>
        <v>1</v>
      </c>
      <c r="BY16288">
        <f t="shared" si="823"/>
        <v>1</v>
      </c>
    </row>
    <row r="16289" spans="1:77">
      <c r="A16289" s="15">
        <v>16284</v>
      </c>
      <c r="BP16289">
        <v>0.866676688072005</v>
      </c>
      <c r="BQ16289">
        <v>16016.9477866864</v>
      </c>
      <c r="BR16289">
        <v>1.50027748662974</v>
      </c>
      <c r="BS16289">
        <v>97238.2204949868</v>
      </c>
      <c r="BW16289" s="29">
        <v>16284</v>
      </c>
      <c r="BX16289">
        <f t="shared" si="822"/>
        <v>1</v>
      </c>
      <c r="BY16289">
        <f t="shared" si="823"/>
        <v>1</v>
      </c>
    </row>
    <row r="16290" spans="1:77">
      <c r="A16290" s="15">
        <v>16285</v>
      </c>
      <c r="BP16290">
        <v>0.808142931174288</v>
      </c>
      <c r="BQ16290">
        <v>12489.0692452992</v>
      </c>
      <c r="BR16290">
        <v>1.39416156403608</v>
      </c>
      <c r="BS16290">
        <v>91592.5680563064</v>
      </c>
      <c r="BW16290" s="29">
        <v>16285</v>
      </c>
      <c r="BX16290">
        <f t="shared" si="822"/>
        <v>1</v>
      </c>
      <c r="BY16290">
        <f t="shared" si="823"/>
        <v>1</v>
      </c>
    </row>
    <row r="16291" spans="1:77">
      <c r="A16291" s="15">
        <v>16286</v>
      </c>
      <c r="BP16291">
        <v>0.807388242458162</v>
      </c>
      <c r="BQ16291">
        <v>13692.2950089105</v>
      </c>
      <c r="BR16291">
        <v>1.41259266962127</v>
      </c>
      <c r="BS16291">
        <v>114229.771813823</v>
      </c>
      <c r="BW16291" s="29">
        <v>16286</v>
      </c>
      <c r="BX16291">
        <f t="shared" si="822"/>
        <v>1</v>
      </c>
      <c r="BY16291">
        <f t="shared" si="823"/>
        <v>1</v>
      </c>
    </row>
    <row r="16292" spans="1:77">
      <c r="A16292" s="15">
        <v>16287</v>
      </c>
      <c r="BP16292">
        <v>0.807744405124935</v>
      </c>
      <c r="BQ16292">
        <v>16171.1523833341</v>
      </c>
      <c r="BR16292">
        <v>1.3619469301101</v>
      </c>
      <c r="BS16292">
        <v>118864.414229643</v>
      </c>
      <c r="BW16292" s="29">
        <v>16287</v>
      </c>
      <c r="BX16292">
        <f t="shared" si="822"/>
        <v>1</v>
      </c>
      <c r="BY16292">
        <f t="shared" si="823"/>
        <v>1</v>
      </c>
    </row>
    <row r="16293" spans="1:77">
      <c r="A16293" s="15">
        <v>16288</v>
      </c>
      <c r="BP16293">
        <v>0.794230595012647</v>
      </c>
      <c r="BQ16293">
        <v>22349.7660969492</v>
      </c>
      <c r="BR16293">
        <v>1.37175459574031</v>
      </c>
      <c r="BS16293">
        <v>106466.245516511</v>
      </c>
      <c r="BW16293" s="29">
        <v>16288</v>
      </c>
      <c r="BX16293">
        <f t="shared" si="822"/>
        <v>1</v>
      </c>
      <c r="BY16293">
        <f t="shared" si="823"/>
        <v>1</v>
      </c>
    </row>
    <row r="16294" spans="1:77">
      <c r="A16294" s="15">
        <v>16289</v>
      </c>
      <c r="BP16294">
        <v>0.771065525005547</v>
      </c>
      <c r="BQ16294">
        <v>11701.2475887467</v>
      </c>
      <c r="BR16294">
        <v>1.30666326029307</v>
      </c>
      <c r="BS16294">
        <v>86188.7799094767</v>
      </c>
      <c r="BW16294" s="29">
        <v>16289</v>
      </c>
      <c r="BX16294">
        <f t="shared" si="822"/>
        <v>1</v>
      </c>
      <c r="BY16294">
        <f t="shared" si="823"/>
        <v>1</v>
      </c>
    </row>
    <row r="16295" spans="1:77">
      <c r="A16295" s="15">
        <v>16290</v>
      </c>
      <c r="BP16295">
        <v>0.832644646810679</v>
      </c>
      <c r="BQ16295">
        <v>17343.5365538193</v>
      </c>
      <c r="BR16295">
        <v>1.42460927469377</v>
      </c>
      <c r="BS16295">
        <v>97732.1310711833</v>
      </c>
      <c r="BW16295" s="29">
        <v>16290</v>
      </c>
      <c r="BX16295">
        <f t="shared" si="822"/>
        <v>1</v>
      </c>
      <c r="BY16295">
        <f t="shared" si="823"/>
        <v>1</v>
      </c>
    </row>
    <row r="16296" spans="1:77">
      <c r="A16296" s="15">
        <v>16291</v>
      </c>
      <c r="BP16296">
        <v>0.815960849769909</v>
      </c>
      <c r="BQ16296">
        <v>14327.0706369711</v>
      </c>
      <c r="BR16296">
        <v>1.4021827753201</v>
      </c>
      <c r="BS16296">
        <v>115786.280609882</v>
      </c>
      <c r="BW16296" s="29">
        <v>16291</v>
      </c>
      <c r="BX16296">
        <f t="shared" si="822"/>
        <v>1</v>
      </c>
      <c r="BY16296">
        <f t="shared" si="823"/>
        <v>1</v>
      </c>
    </row>
    <row r="16297" spans="1:77">
      <c r="A16297" s="15">
        <v>16292</v>
      </c>
      <c r="BP16297">
        <v>0.815953561595027</v>
      </c>
      <c r="BQ16297">
        <v>13706.6422387576</v>
      </c>
      <c r="BR16297">
        <v>1.41225286742833</v>
      </c>
      <c r="BS16297">
        <v>92568.4204441915</v>
      </c>
      <c r="BW16297" s="29">
        <v>16292</v>
      </c>
      <c r="BX16297">
        <f t="shared" si="822"/>
        <v>1</v>
      </c>
      <c r="BY16297">
        <f t="shared" si="823"/>
        <v>1</v>
      </c>
    </row>
    <row r="16298" spans="1:77">
      <c r="A16298" s="15">
        <v>16293</v>
      </c>
      <c r="BP16298">
        <v>0.817662558173232</v>
      </c>
      <c r="BQ16298">
        <v>14700.9659786893</v>
      </c>
      <c r="BR16298">
        <v>1.41252379812112</v>
      </c>
      <c r="BS16298">
        <v>95981.6141953022</v>
      </c>
      <c r="BW16298" s="29">
        <v>16293</v>
      </c>
      <c r="BX16298">
        <f t="shared" si="822"/>
        <v>1</v>
      </c>
      <c r="BY16298">
        <f t="shared" si="823"/>
        <v>1</v>
      </c>
    </row>
    <row r="16299" spans="1:77">
      <c r="A16299" s="15">
        <v>16294</v>
      </c>
      <c r="BP16299">
        <v>0.849956742413788</v>
      </c>
      <c r="BQ16299">
        <v>16842.8008898491</v>
      </c>
      <c r="BR16299">
        <v>1.42569918202359</v>
      </c>
      <c r="BS16299">
        <v>95630.5709159477</v>
      </c>
      <c r="BW16299" s="29">
        <v>16294</v>
      </c>
      <c r="BX16299">
        <f t="shared" si="822"/>
        <v>1</v>
      </c>
      <c r="BY16299">
        <f t="shared" si="823"/>
        <v>1</v>
      </c>
    </row>
    <row r="16300" spans="1:77">
      <c r="A16300" s="15">
        <v>16295</v>
      </c>
      <c r="BP16300">
        <v>0.843823046127628</v>
      </c>
      <c r="BQ16300">
        <v>17497.6173497016</v>
      </c>
      <c r="BR16300">
        <v>1.45448712128939</v>
      </c>
      <c r="BS16300">
        <v>124571.032265647</v>
      </c>
      <c r="BW16300" s="29">
        <v>16295</v>
      </c>
      <c r="BX16300">
        <f t="shared" si="822"/>
        <v>1</v>
      </c>
      <c r="BY16300">
        <f t="shared" si="823"/>
        <v>1</v>
      </c>
    </row>
    <row r="16301" spans="1:77">
      <c r="A16301" s="15">
        <v>16296</v>
      </c>
      <c r="BP16301">
        <v>0.852194478333242</v>
      </c>
      <c r="BQ16301">
        <v>18404.3473556293</v>
      </c>
      <c r="BR16301">
        <v>1.45970933117544</v>
      </c>
      <c r="BS16301">
        <v>121285.974811628</v>
      </c>
      <c r="BW16301" s="29">
        <v>16296</v>
      </c>
      <c r="BX16301">
        <f t="shared" si="822"/>
        <v>1</v>
      </c>
      <c r="BY16301">
        <f t="shared" si="823"/>
        <v>1</v>
      </c>
    </row>
    <row r="16302" spans="1:77">
      <c r="A16302" s="15">
        <v>16297</v>
      </c>
      <c r="BP16302">
        <v>0.803049825454285</v>
      </c>
      <c r="BQ16302">
        <v>14780.4008494347</v>
      </c>
      <c r="BR16302">
        <v>1.3773138139936</v>
      </c>
      <c r="BS16302">
        <v>91482.565969894</v>
      </c>
      <c r="BW16302" s="29">
        <v>16297</v>
      </c>
      <c r="BX16302">
        <f t="shared" si="822"/>
        <v>1</v>
      </c>
      <c r="BY16302">
        <f t="shared" si="823"/>
        <v>1</v>
      </c>
    </row>
    <row r="16303" spans="1:77">
      <c r="A16303" s="15">
        <v>16298</v>
      </c>
      <c r="BP16303">
        <v>0.804208288189749</v>
      </c>
      <c r="BQ16303">
        <v>11296.0928276741</v>
      </c>
      <c r="BR16303">
        <v>1.38454645363791</v>
      </c>
      <c r="BS16303">
        <v>87193.0151208828</v>
      </c>
      <c r="BW16303" s="29">
        <v>16298</v>
      </c>
      <c r="BX16303">
        <f t="shared" si="822"/>
        <v>1</v>
      </c>
      <c r="BY16303">
        <f t="shared" si="823"/>
        <v>1</v>
      </c>
    </row>
    <row r="16304" spans="1:77">
      <c r="A16304" s="15">
        <v>16299</v>
      </c>
      <c r="BP16304">
        <v>0.755993839819023</v>
      </c>
      <c r="BQ16304">
        <v>17328.5987980474</v>
      </c>
      <c r="BR16304">
        <v>1.27945173252079</v>
      </c>
      <c r="BS16304">
        <v>121454.060774457</v>
      </c>
      <c r="BW16304" s="29">
        <v>16299</v>
      </c>
      <c r="BX16304">
        <f t="shared" si="822"/>
        <v>1</v>
      </c>
      <c r="BY16304">
        <f t="shared" si="823"/>
        <v>1</v>
      </c>
    </row>
    <row r="16305" spans="1:77">
      <c r="A16305" s="15">
        <v>16300</v>
      </c>
      <c r="BP16305">
        <v>0.790586777001586</v>
      </c>
      <c r="BQ16305">
        <v>12097.5316065849</v>
      </c>
      <c r="BR16305">
        <v>1.35761268649981</v>
      </c>
      <c r="BS16305">
        <v>112529.879234423</v>
      </c>
      <c r="BW16305" s="29">
        <v>16300</v>
      </c>
      <c r="BX16305">
        <f t="shared" si="822"/>
        <v>1</v>
      </c>
      <c r="BY16305">
        <f t="shared" si="823"/>
        <v>1</v>
      </c>
    </row>
    <row r="16306" spans="1:77">
      <c r="A16306" s="15">
        <v>16301</v>
      </c>
      <c r="BP16306">
        <v>0.833302510174621</v>
      </c>
      <c r="BQ16306">
        <v>13959.807423796</v>
      </c>
      <c r="BR16306">
        <v>1.42402474185113</v>
      </c>
      <c r="BS16306">
        <v>91790.0472648139</v>
      </c>
      <c r="BW16306" s="29">
        <v>16301</v>
      </c>
      <c r="BX16306">
        <f t="shared" si="822"/>
        <v>1</v>
      </c>
      <c r="BY16306">
        <f t="shared" si="823"/>
        <v>1</v>
      </c>
    </row>
    <row r="16307" spans="1:77">
      <c r="A16307" s="15">
        <v>16302</v>
      </c>
      <c r="BP16307">
        <v>0.844997002629089</v>
      </c>
      <c r="BQ16307">
        <v>15896.0122508271</v>
      </c>
      <c r="BR16307">
        <v>1.4715925951003</v>
      </c>
      <c r="BS16307">
        <v>120746.460598046</v>
      </c>
      <c r="BW16307" s="29">
        <v>16302</v>
      </c>
      <c r="BX16307">
        <f t="shared" si="822"/>
        <v>1</v>
      </c>
      <c r="BY16307">
        <f t="shared" si="823"/>
        <v>1</v>
      </c>
    </row>
    <row r="16308" spans="1:77">
      <c r="A16308" s="15">
        <v>16303</v>
      </c>
      <c r="BP16308">
        <v>0.856124112792179</v>
      </c>
      <c r="BQ16308">
        <v>17391.3034313122</v>
      </c>
      <c r="BR16308">
        <v>1.48699338621273</v>
      </c>
      <c r="BS16308">
        <v>98543.4565600312</v>
      </c>
      <c r="BW16308" s="29">
        <v>16303</v>
      </c>
      <c r="BX16308">
        <f t="shared" si="822"/>
        <v>1</v>
      </c>
      <c r="BY16308">
        <f t="shared" si="823"/>
        <v>1</v>
      </c>
    </row>
    <row r="16309" spans="1:77">
      <c r="A16309" s="15">
        <v>16304</v>
      </c>
      <c r="BP16309">
        <v>0.765473509175394</v>
      </c>
      <c r="BQ16309">
        <v>15653.7499578899</v>
      </c>
      <c r="BR16309">
        <v>1.30745506342331</v>
      </c>
      <c r="BS16309">
        <v>120387.749079323</v>
      </c>
      <c r="BW16309" s="29">
        <v>16304</v>
      </c>
      <c r="BX16309">
        <f t="shared" si="822"/>
        <v>1</v>
      </c>
      <c r="BY16309">
        <f t="shared" si="823"/>
        <v>1</v>
      </c>
    </row>
    <row r="16310" spans="1:77">
      <c r="A16310" s="15">
        <v>16305</v>
      </c>
      <c r="BP16310">
        <v>0.836378676459781</v>
      </c>
      <c r="BQ16310">
        <v>9967.11330154521</v>
      </c>
      <c r="BR16310">
        <v>1.44893790686962</v>
      </c>
      <c r="BS16310">
        <v>85687.7810606472</v>
      </c>
      <c r="BW16310" s="29">
        <v>16305</v>
      </c>
      <c r="BX16310">
        <f t="shared" si="822"/>
        <v>1</v>
      </c>
      <c r="BY16310">
        <f t="shared" si="823"/>
        <v>1</v>
      </c>
    </row>
    <row r="16311" spans="1:77">
      <c r="A16311" s="15">
        <v>16306</v>
      </c>
      <c r="BP16311">
        <v>0.849874524320751</v>
      </c>
      <c r="BQ16311">
        <v>14837.5555064898</v>
      </c>
      <c r="BR16311">
        <v>1.48011974094389</v>
      </c>
      <c r="BS16311">
        <v>114148.162618533</v>
      </c>
      <c r="BW16311" s="29">
        <v>16306</v>
      </c>
      <c r="BX16311">
        <f t="shared" si="822"/>
        <v>1</v>
      </c>
      <c r="BY16311">
        <f t="shared" si="823"/>
        <v>1</v>
      </c>
    </row>
    <row r="16312" spans="1:77">
      <c r="A16312" s="15">
        <v>16307</v>
      </c>
      <c r="BP16312">
        <v>0.850893418315561</v>
      </c>
      <c r="BQ16312">
        <v>12898.7440420721</v>
      </c>
      <c r="BR16312">
        <v>1.48384554896587</v>
      </c>
      <c r="BS16312">
        <v>91761.4895472346</v>
      </c>
      <c r="BW16312" s="29">
        <v>16307</v>
      </c>
      <c r="BX16312">
        <f t="shared" si="822"/>
        <v>1</v>
      </c>
      <c r="BY16312">
        <f t="shared" si="823"/>
        <v>1</v>
      </c>
    </row>
    <row r="16313" spans="1:77">
      <c r="A16313" s="15">
        <v>16308</v>
      </c>
      <c r="BP16313">
        <v>0.797774737591542</v>
      </c>
      <c r="BQ16313">
        <v>13599.4505747344</v>
      </c>
      <c r="BR16313">
        <v>1.34519591727555</v>
      </c>
      <c r="BS16313">
        <v>91784.2730254565</v>
      </c>
      <c r="BW16313" s="29">
        <v>16308</v>
      </c>
      <c r="BX16313">
        <f t="shared" si="822"/>
        <v>1</v>
      </c>
      <c r="BY16313">
        <f t="shared" si="823"/>
        <v>1</v>
      </c>
    </row>
    <row r="16314" spans="1:77">
      <c r="A16314" s="15">
        <v>16309</v>
      </c>
      <c r="BP16314">
        <v>0.792312015659197</v>
      </c>
      <c r="BQ16314">
        <v>15070.3883280642</v>
      </c>
      <c r="BR16314">
        <v>1.36234881915974</v>
      </c>
      <c r="BS16314">
        <v>119825.335066252</v>
      </c>
      <c r="BW16314" s="29">
        <v>16309</v>
      </c>
      <c r="BX16314">
        <f t="shared" si="822"/>
        <v>1</v>
      </c>
      <c r="BY16314">
        <f t="shared" si="823"/>
        <v>1</v>
      </c>
    </row>
    <row r="16315" spans="1:77">
      <c r="A16315" s="15">
        <v>16310</v>
      </c>
      <c r="BP16315">
        <v>0.79082082846724</v>
      </c>
      <c r="BQ16315">
        <v>15784.7750163544</v>
      </c>
      <c r="BR16315">
        <v>1.33467688784104</v>
      </c>
      <c r="BS16315">
        <v>113460.928344566</v>
      </c>
      <c r="BW16315" s="29">
        <v>16310</v>
      </c>
      <c r="BX16315">
        <f t="shared" si="822"/>
        <v>1</v>
      </c>
      <c r="BY16315">
        <f t="shared" si="823"/>
        <v>1</v>
      </c>
    </row>
    <row r="16316" spans="1:77">
      <c r="A16316" s="15">
        <v>16311</v>
      </c>
      <c r="BP16316">
        <v>0.796690616406415</v>
      </c>
      <c r="BQ16316">
        <v>20521.473136136</v>
      </c>
      <c r="BR16316">
        <v>1.35169887745006</v>
      </c>
      <c r="BS16316">
        <v>122482.041438986</v>
      </c>
      <c r="BW16316" s="29">
        <v>16311</v>
      </c>
      <c r="BX16316">
        <f t="shared" si="822"/>
        <v>1</v>
      </c>
      <c r="BY16316">
        <f t="shared" si="823"/>
        <v>1</v>
      </c>
    </row>
    <row r="16317" spans="1:77">
      <c r="A16317" s="15">
        <v>16312</v>
      </c>
      <c r="BP16317">
        <v>0.799402983861437</v>
      </c>
      <c r="BQ16317">
        <v>11372.3200721212</v>
      </c>
      <c r="BR16317">
        <v>1.38097170288585</v>
      </c>
      <c r="BS16317">
        <v>89007.2377703721</v>
      </c>
      <c r="BW16317" s="29">
        <v>16312</v>
      </c>
      <c r="BX16317">
        <f t="shared" si="822"/>
        <v>1</v>
      </c>
      <c r="BY16317">
        <f t="shared" si="823"/>
        <v>1</v>
      </c>
    </row>
    <row r="16318" spans="1:77">
      <c r="A16318" s="15">
        <v>16313</v>
      </c>
      <c r="BP16318">
        <v>0.790691064880844</v>
      </c>
      <c r="BQ16318">
        <v>14500.6551108066</v>
      </c>
      <c r="BR16318">
        <v>1.35858781260908</v>
      </c>
      <c r="BS16318">
        <v>116878.484191045</v>
      </c>
      <c r="BW16318" s="29">
        <v>16313</v>
      </c>
      <c r="BX16318">
        <f t="shared" si="822"/>
        <v>1</v>
      </c>
      <c r="BY16318">
        <f t="shared" si="823"/>
        <v>1</v>
      </c>
    </row>
    <row r="16319" spans="1:77">
      <c r="A16319" s="15">
        <v>16314</v>
      </c>
      <c r="BP16319">
        <v>0.87015191574336</v>
      </c>
      <c r="BQ16319">
        <v>16599.7500282659</v>
      </c>
      <c r="BR16319">
        <v>1.50469606210271</v>
      </c>
      <c r="BS16319">
        <v>118693.539764072</v>
      </c>
      <c r="BW16319" s="29">
        <v>16314</v>
      </c>
      <c r="BX16319">
        <f t="shared" si="822"/>
        <v>1</v>
      </c>
      <c r="BY16319">
        <f t="shared" si="823"/>
        <v>1</v>
      </c>
    </row>
    <row r="16320" spans="1:77">
      <c r="A16320" s="15">
        <v>16315</v>
      </c>
      <c r="BP16320">
        <v>0.812024990142524</v>
      </c>
      <c r="BQ16320">
        <v>18588.635490932</v>
      </c>
      <c r="BR16320">
        <v>1.41307169060688</v>
      </c>
      <c r="BS16320">
        <v>123988.826005095</v>
      </c>
      <c r="BW16320" s="29">
        <v>16315</v>
      </c>
      <c r="BX16320">
        <f t="shared" si="822"/>
        <v>1</v>
      </c>
      <c r="BY16320">
        <f t="shared" si="823"/>
        <v>1</v>
      </c>
    </row>
    <row r="16321" spans="1:77">
      <c r="A16321" s="15">
        <v>16316</v>
      </c>
      <c r="BP16321">
        <v>0.823628807031003</v>
      </c>
      <c r="BQ16321">
        <v>13009.9879650041</v>
      </c>
      <c r="BR16321">
        <v>1.38019202190308</v>
      </c>
      <c r="BS16321">
        <v>113417.980815198</v>
      </c>
      <c r="BW16321" s="29">
        <v>16316</v>
      </c>
      <c r="BX16321">
        <f t="shared" si="822"/>
        <v>1</v>
      </c>
      <c r="BY16321">
        <f t="shared" si="823"/>
        <v>1</v>
      </c>
    </row>
    <row r="16322" spans="1:77">
      <c r="A16322" s="15">
        <v>16317</v>
      </c>
      <c r="BP16322">
        <v>0.75875916982821</v>
      </c>
      <c r="BQ16322">
        <v>15466.5752753263</v>
      </c>
      <c r="BR16322">
        <v>1.3120705945619</v>
      </c>
      <c r="BS16322">
        <v>116772.347433749</v>
      </c>
      <c r="BW16322" s="29">
        <v>16317</v>
      </c>
      <c r="BX16322">
        <f t="shared" si="822"/>
        <v>1</v>
      </c>
      <c r="BY16322">
        <f t="shared" si="823"/>
        <v>1</v>
      </c>
    </row>
    <row r="16323" spans="1:77">
      <c r="A16323" s="15">
        <v>16318</v>
      </c>
      <c r="BP16323">
        <v>0.755895998649312</v>
      </c>
      <c r="BQ16323">
        <v>12240.5381104925</v>
      </c>
      <c r="BR16323">
        <v>1.28392642662148</v>
      </c>
      <c r="BS16323">
        <v>114311.31394864</v>
      </c>
      <c r="BW16323" s="29">
        <v>16318</v>
      </c>
      <c r="BX16323">
        <f t="shared" si="822"/>
        <v>1</v>
      </c>
      <c r="BY16323">
        <f t="shared" si="823"/>
        <v>1</v>
      </c>
    </row>
    <row r="16324" spans="1:77">
      <c r="A16324" s="15">
        <v>16319</v>
      </c>
      <c r="BP16324">
        <v>0.854116304354512</v>
      </c>
      <c r="BQ16324">
        <v>14430.4510562846</v>
      </c>
      <c r="BR16324">
        <v>1.47390836924434</v>
      </c>
      <c r="BS16324">
        <v>93175.3869578089</v>
      </c>
      <c r="BW16324" s="29">
        <v>16319</v>
      </c>
      <c r="BX16324">
        <f t="shared" si="822"/>
        <v>1</v>
      </c>
      <c r="BY16324">
        <f t="shared" si="823"/>
        <v>1</v>
      </c>
    </row>
    <row r="16325" spans="1:77">
      <c r="A16325" s="15">
        <v>16320</v>
      </c>
      <c r="BP16325">
        <v>0.832318206333618</v>
      </c>
      <c r="BQ16325">
        <v>12700.0180017718</v>
      </c>
      <c r="BR16325">
        <v>1.42324025017656</v>
      </c>
      <c r="BS16325">
        <v>91977.6096439843</v>
      </c>
      <c r="BW16325" s="29">
        <v>16320</v>
      </c>
      <c r="BX16325">
        <f t="shared" si="822"/>
        <v>1</v>
      </c>
      <c r="BY16325">
        <f t="shared" si="823"/>
        <v>1</v>
      </c>
    </row>
    <row r="16326" spans="1:77">
      <c r="A16326" s="15">
        <v>16321</v>
      </c>
      <c r="BP16326">
        <v>0.781584961680005</v>
      </c>
      <c r="BQ16326">
        <v>15546.0699585348</v>
      </c>
      <c r="BR16326">
        <v>1.33737795184469</v>
      </c>
      <c r="BS16326">
        <v>94748.0179661119</v>
      </c>
      <c r="BW16326" s="29">
        <v>16321</v>
      </c>
      <c r="BX16326">
        <f t="shared" si="822"/>
        <v>1</v>
      </c>
      <c r="BY16326">
        <f t="shared" si="823"/>
        <v>1</v>
      </c>
    </row>
    <row r="16327" spans="1:77">
      <c r="A16327" s="15">
        <v>16322</v>
      </c>
      <c r="BP16327">
        <v>0.828134278135696</v>
      </c>
      <c r="BQ16327">
        <v>14369.2749392755</v>
      </c>
      <c r="BR16327">
        <v>1.41936780158842</v>
      </c>
      <c r="BS16327">
        <v>120425.186289686</v>
      </c>
      <c r="BW16327" s="29">
        <v>16322</v>
      </c>
      <c r="BX16327">
        <f t="shared" ref="BX16327:BX16390" si="824">IF(BU16327=MAX($BU16327:$BV16327),1,0)</f>
        <v>1</v>
      </c>
      <c r="BY16327">
        <f t="shared" ref="BY16327:BY16390" si="825">IF(BV16327=MAX($BU16327:$BV16327),1,0)</f>
        <v>1</v>
      </c>
    </row>
    <row r="16328" spans="1:77">
      <c r="A16328" s="15">
        <v>16323</v>
      </c>
      <c r="BP16328">
        <v>0.808437263964349</v>
      </c>
      <c r="BQ16328">
        <v>11163.8266676964</v>
      </c>
      <c r="BR16328">
        <v>1.36543664649529</v>
      </c>
      <c r="BS16328">
        <v>109687.617000421</v>
      </c>
      <c r="BW16328" s="29">
        <v>16323</v>
      </c>
      <c r="BX16328">
        <f t="shared" si="824"/>
        <v>1</v>
      </c>
      <c r="BY16328">
        <f t="shared" si="825"/>
        <v>1</v>
      </c>
    </row>
    <row r="16329" spans="1:77">
      <c r="A16329" s="15">
        <v>16324</v>
      </c>
      <c r="BP16329">
        <v>0.806944189814356</v>
      </c>
      <c r="BQ16329">
        <v>14789.1753688892</v>
      </c>
      <c r="BR16329">
        <v>1.38466283531715</v>
      </c>
      <c r="BS16329">
        <v>95268.8367229299</v>
      </c>
      <c r="BW16329" s="29">
        <v>16324</v>
      </c>
      <c r="BX16329">
        <f t="shared" si="824"/>
        <v>1</v>
      </c>
      <c r="BY16329">
        <f t="shared" si="825"/>
        <v>1</v>
      </c>
    </row>
    <row r="16330" spans="1:77">
      <c r="A16330" s="15">
        <v>16325</v>
      </c>
      <c r="BP16330">
        <v>0.828714548109739</v>
      </c>
      <c r="BQ16330">
        <v>13367.3079033518</v>
      </c>
      <c r="BR16330">
        <v>1.41728239744758</v>
      </c>
      <c r="BS16330">
        <v>115207.007176103</v>
      </c>
      <c r="BW16330" s="29">
        <v>16325</v>
      </c>
      <c r="BX16330">
        <f t="shared" si="824"/>
        <v>1</v>
      </c>
      <c r="BY16330">
        <f t="shared" si="825"/>
        <v>1</v>
      </c>
    </row>
    <row r="16331" spans="1:77">
      <c r="A16331" s="15">
        <v>16326</v>
      </c>
      <c r="BP16331">
        <v>0.797296140940453</v>
      </c>
      <c r="BQ16331">
        <v>18850.0283391884</v>
      </c>
      <c r="BR16331">
        <v>1.374665634698</v>
      </c>
      <c r="BS16331">
        <v>124707.935969549</v>
      </c>
      <c r="BW16331" s="29">
        <v>16326</v>
      </c>
      <c r="BX16331">
        <f t="shared" si="824"/>
        <v>1</v>
      </c>
      <c r="BY16331">
        <f t="shared" si="825"/>
        <v>1</v>
      </c>
    </row>
    <row r="16332" spans="1:77">
      <c r="A16332" s="15">
        <v>16327</v>
      </c>
      <c r="BP16332">
        <v>0.816552947861268</v>
      </c>
      <c r="BQ16332">
        <v>15963.2132671942</v>
      </c>
      <c r="BR16332">
        <v>1.40581591721946</v>
      </c>
      <c r="BS16332">
        <v>94792.8442915622</v>
      </c>
      <c r="BW16332" s="29">
        <v>16327</v>
      </c>
      <c r="BX16332">
        <f t="shared" si="824"/>
        <v>1</v>
      </c>
      <c r="BY16332">
        <f t="shared" si="825"/>
        <v>1</v>
      </c>
    </row>
    <row r="16333" spans="1:77">
      <c r="A16333" s="15">
        <v>16328</v>
      </c>
      <c r="BP16333">
        <v>0.816462618572358</v>
      </c>
      <c r="BQ16333">
        <v>12111.3042272934</v>
      </c>
      <c r="BR16333">
        <v>1.40775639774719</v>
      </c>
      <c r="BS16333">
        <v>89372.3715061956</v>
      </c>
      <c r="BW16333" s="29">
        <v>16328</v>
      </c>
      <c r="BX16333">
        <f t="shared" si="824"/>
        <v>1</v>
      </c>
      <c r="BY16333">
        <f t="shared" si="825"/>
        <v>1</v>
      </c>
    </row>
    <row r="16334" spans="1:77">
      <c r="A16334" s="15">
        <v>16329</v>
      </c>
      <c r="BP16334">
        <v>0.813006695609766</v>
      </c>
      <c r="BQ16334">
        <v>12517.6083968572</v>
      </c>
      <c r="BR16334">
        <v>1.38187609359381</v>
      </c>
      <c r="BS16334">
        <v>113390.340474032</v>
      </c>
      <c r="BW16334" s="29">
        <v>16329</v>
      </c>
      <c r="BX16334">
        <f t="shared" si="824"/>
        <v>1</v>
      </c>
      <c r="BY16334">
        <f t="shared" si="825"/>
        <v>1</v>
      </c>
    </row>
    <row r="16335" spans="1:77">
      <c r="A16335" s="15">
        <v>16330</v>
      </c>
      <c r="BP16335">
        <v>0.81267175551691</v>
      </c>
      <c r="BQ16335">
        <v>17069.0018376971</v>
      </c>
      <c r="BR16335">
        <v>1.4142130391367</v>
      </c>
      <c r="BS16335">
        <v>126038.172960011</v>
      </c>
      <c r="BW16335" s="29">
        <v>16330</v>
      </c>
      <c r="BX16335">
        <f t="shared" si="824"/>
        <v>1</v>
      </c>
      <c r="BY16335">
        <f t="shared" si="825"/>
        <v>1</v>
      </c>
    </row>
    <row r="16336" spans="1:77">
      <c r="A16336" s="15">
        <v>16331</v>
      </c>
      <c r="BP16336">
        <v>0.82444676198383</v>
      </c>
      <c r="BQ16336">
        <v>14365.6925529907</v>
      </c>
      <c r="BR16336">
        <v>1.42159802546621</v>
      </c>
      <c r="BS16336">
        <v>93025.2592103801</v>
      </c>
      <c r="BW16336" s="29">
        <v>16331</v>
      </c>
      <c r="BX16336">
        <f t="shared" si="824"/>
        <v>1</v>
      </c>
      <c r="BY16336">
        <f t="shared" si="825"/>
        <v>1</v>
      </c>
    </row>
    <row r="16337" spans="1:77">
      <c r="A16337" s="15">
        <v>16332</v>
      </c>
      <c r="BP16337">
        <v>0.807940101669572</v>
      </c>
      <c r="BQ16337">
        <v>19439.7853207086</v>
      </c>
      <c r="BR16337">
        <v>1.40195790855123</v>
      </c>
      <c r="BS16337">
        <v>100850.23655339</v>
      </c>
      <c r="BW16337" s="29">
        <v>16332</v>
      </c>
      <c r="BX16337">
        <f t="shared" si="824"/>
        <v>1</v>
      </c>
      <c r="BY16337">
        <f t="shared" si="825"/>
        <v>1</v>
      </c>
    </row>
    <row r="16338" spans="1:77">
      <c r="A16338" s="15">
        <v>16333</v>
      </c>
      <c r="BP16338">
        <v>0.848191140300456</v>
      </c>
      <c r="BQ16338">
        <v>14062.6718413036</v>
      </c>
      <c r="BR16338">
        <v>1.44854351669602</v>
      </c>
      <c r="BS16338">
        <v>114387.965633555</v>
      </c>
      <c r="BW16338" s="29">
        <v>16333</v>
      </c>
      <c r="BX16338">
        <f t="shared" si="824"/>
        <v>1</v>
      </c>
      <c r="BY16338">
        <f t="shared" si="825"/>
        <v>1</v>
      </c>
    </row>
    <row r="16339" spans="1:77">
      <c r="A16339" s="15">
        <v>16334</v>
      </c>
      <c r="BP16339">
        <v>0.806294718110084</v>
      </c>
      <c r="BQ16339">
        <v>11620.156008365</v>
      </c>
      <c r="BR16339">
        <v>1.38742686019073</v>
      </c>
      <c r="BS16339">
        <v>85743.269599189</v>
      </c>
      <c r="BW16339" s="29">
        <v>16334</v>
      </c>
      <c r="BX16339">
        <f t="shared" si="824"/>
        <v>1</v>
      </c>
      <c r="BY16339">
        <f t="shared" si="825"/>
        <v>1</v>
      </c>
    </row>
    <row r="16340" spans="1:77">
      <c r="A16340" s="15">
        <v>16335</v>
      </c>
      <c r="BP16340">
        <v>0.815508860645357</v>
      </c>
      <c r="BQ16340">
        <v>11593.2993604771</v>
      </c>
      <c r="BR16340">
        <v>1.39731884679548</v>
      </c>
      <c r="BS16340">
        <v>87400.6723041654</v>
      </c>
      <c r="BW16340" s="29">
        <v>16335</v>
      </c>
      <c r="BX16340">
        <f t="shared" si="824"/>
        <v>1</v>
      </c>
      <c r="BY16340">
        <f t="shared" si="825"/>
        <v>1</v>
      </c>
    </row>
    <row r="16341" spans="1:77">
      <c r="A16341" s="15">
        <v>16336</v>
      </c>
      <c r="BP16341">
        <v>0.828944483916213</v>
      </c>
      <c r="BQ16341">
        <v>14527.291583427</v>
      </c>
      <c r="BR16341">
        <v>1.44504781599067</v>
      </c>
      <c r="BS16341">
        <v>96006.8802293774</v>
      </c>
      <c r="BW16341" s="29">
        <v>16336</v>
      </c>
      <c r="BX16341">
        <f t="shared" si="824"/>
        <v>1</v>
      </c>
      <c r="BY16341">
        <f t="shared" si="825"/>
        <v>1</v>
      </c>
    </row>
    <row r="16342" spans="1:77">
      <c r="A16342" s="15">
        <v>16337</v>
      </c>
      <c r="BP16342">
        <v>0.75941695939001</v>
      </c>
      <c r="BQ16342">
        <v>15473.7975968184</v>
      </c>
      <c r="BR16342">
        <v>1.29441325334553</v>
      </c>
      <c r="BS16342">
        <v>93206.2815219255</v>
      </c>
      <c r="BW16342" s="29">
        <v>16337</v>
      </c>
      <c r="BX16342">
        <f t="shared" si="824"/>
        <v>1</v>
      </c>
      <c r="BY16342">
        <f t="shared" si="825"/>
        <v>1</v>
      </c>
    </row>
    <row r="16343" spans="1:77">
      <c r="A16343" s="15">
        <v>16338</v>
      </c>
      <c r="BP16343">
        <v>0.786655910334725</v>
      </c>
      <c r="BQ16343">
        <v>16429.7708199395</v>
      </c>
      <c r="BR16343">
        <v>1.37457194080628</v>
      </c>
      <c r="BS16343">
        <v>95909.9879722041</v>
      </c>
      <c r="BW16343" s="29">
        <v>16338</v>
      </c>
      <c r="BX16343">
        <f t="shared" si="824"/>
        <v>1</v>
      </c>
      <c r="BY16343">
        <f t="shared" si="825"/>
        <v>1</v>
      </c>
    </row>
    <row r="16344" spans="1:77">
      <c r="A16344" s="15">
        <v>16339</v>
      </c>
      <c r="BP16344">
        <v>0.820837280930659</v>
      </c>
      <c r="BQ16344">
        <v>18677.3714334019</v>
      </c>
      <c r="BR16344">
        <v>1.39590694343554</v>
      </c>
      <c r="BS16344">
        <v>96517.7956400023</v>
      </c>
      <c r="BW16344" s="29">
        <v>16339</v>
      </c>
      <c r="BX16344">
        <f t="shared" si="824"/>
        <v>1</v>
      </c>
      <c r="BY16344">
        <f t="shared" si="825"/>
        <v>1</v>
      </c>
    </row>
    <row r="16345" spans="1:77">
      <c r="A16345" s="15">
        <v>16340</v>
      </c>
      <c r="BP16345">
        <v>0.868626687566012</v>
      </c>
      <c r="BQ16345">
        <v>13178.5884184289</v>
      </c>
      <c r="BR16345">
        <v>1.50222901730156</v>
      </c>
      <c r="BS16345">
        <v>112876.545420304</v>
      </c>
      <c r="BW16345" s="29">
        <v>16340</v>
      </c>
      <c r="BX16345">
        <f t="shared" si="824"/>
        <v>1</v>
      </c>
      <c r="BY16345">
        <f t="shared" si="825"/>
        <v>1</v>
      </c>
    </row>
    <row r="16346" spans="1:77">
      <c r="A16346" s="15">
        <v>16341</v>
      </c>
      <c r="BP16346">
        <v>0.784062154340059</v>
      </c>
      <c r="BQ16346">
        <v>17741.6150813431</v>
      </c>
      <c r="BR16346">
        <v>1.34705079816929</v>
      </c>
      <c r="BS16346">
        <v>96025.4475310651</v>
      </c>
      <c r="BW16346" s="29">
        <v>16341</v>
      </c>
      <c r="BX16346">
        <f t="shared" si="824"/>
        <v>1</v>
      </c>
      <c r="BY16346">
        <f t="shared" si="825"/>
        <v>1</v>
      </c>
    </row>
    <row r="16347" spans="1:77">
      <c r="A16347" s="15">
        <v>16342</v>
      </c>
      <c r="BP16347">
        <v>0.813785729098745</v>
      </c>
      <c r="BQ16347">
        <v>19213.5334357859</v>
      </c>
      <c r="BR16347">
        <v>1.37397956382983</v>
      </c>
      <c r="BS16347">
        <v>104672.62216248</v>
      </c>
      <c r="BW16347" s="29">
        <v>16342</v>
      </c>
      <c r="BX16347">
        <f t="shared" si="824"/>
        <v>1</v>
      </c>
      <c r="BY16347">
        <f t="shared" si="825"/>
        <v>1</v>
      </c>
    </row>
    <row r="16348" spans="1:77">
      <c r="A16348" s="15">
        <v>16343</v>
      </c>
      <c r="BP16348">
        <v>0.760931350209947</v>
      </c>
      <c r="BQ16348">
        <v>12414.4471585479</v>
      </c>
      <c r="BR16348">
        <v>1.30761138225269</v>
      </c>
      <c r="BS16348">
        <v>88113.2753284452</v>
      </c>
      <c r="BW16348" s="29">
        <v>16343</v>
      </c>
      <c r="BX16348">
        <f t="shared" si="824"/>
        <v>1</v>
      </c>
      <c r="BY16348">
        <f t="shared" si="825"/>
        <v>1</v>
      </c>
    </row>
    <row r="16349" spans="1:77">
      <c r="A16349" s="15">
        <v>16344</v>
      </c>
      <c r="BP16349">
        <v>0.835229975265372</v>
      </c>
      <c r="BQ16349">
        <v>14060.4304250134</v>
      </c>
      <c r="BR16349">
        <v>1.43423239220982</v>
      </c>
      <c r="BS16349">
        <v>88862.0530710384</v>
      </c>
      <c r="BW16349" s="29">
        <v>16344</v>
      </c>
      <c r="BX16349">
        <f t="shared" si="824"/>
        <v>1</v>
      </c>
      <c r="BY16349">
        <f t="shared" si="825"/>
        <v>1</v>
      </c>
    </row>
    <row r="16350" spans="1:77">
      <c r="A16350" s="15">
        <v>16345</v>
      </c>
      <c r="BP16350">
        <v>0.824298244603844</v>
      </c>
      <c r="BQ16350">
        <v>18715.5848006982</v>
      </c>
      <c r="BR16350">
        <v>1.41302786362142</v>
      </c>
      <c r="BS16350">
        <v>92775.9310769254</v>
      </c>
      <c r="BW16350" s="29">
        <v>16345</v>
      </c>
      <c r="BX16350">
        <f t="shared" si="824"/>
        <v>1</v>
      </c>
      <c r="BY16350">
        <f t="shared" si="825"/>
        <v>1</v>
      </c>
    </row>
    <row r="16351" spans="1:77">
      <c r="A16351" s="15">
        <v>16346</v>
      </c>
      <c r="BP16351">
        <v>0.822103483455556</v>
      </c>
      <c r="BQ16351">
        <v>14260.358989503</v>
      </c>
      <c r="BR16351">
        <v>1.42825620714358</v>
      </c>
      <c r="BS16351">
        <v>90371.5930441596</v>
      </c>
      <c r="BW16351" s="29">
        <v>16346</v>
      </c>
      <c r="BX16351">
        <f t="shared" si="824"/>
        <v>1</v>
      </c>
      <c r="BY16351">
        <f t="shared" si="825"/>
        <v>1</v>
      </c>
    </row>
    <row r="16352" spans="1:77">
      <c r="A16352" s="15">
        <v>16347</v>
      </c>
      <c r="BP16352">
        <v>0.720405029481851</v>
      </c>
      <c r="BQ16352">
        <v>18427.2269862299</v>
      </c>
      <c r="BR16352">
        <v>1.21764430393745</v>
      </c>
      <c r="BS16352">
        <v>99682.7059195508</v>
      </c>
      <c r="BW16352" s="29">
        <v>16347</v>
      </c>
      <c r="BX16352">
        <f t="shared" si="824"/>
        <v>1</v>
      </c>
      <c r="BY16352">
        <f t="shared" si="825"/>
        <v>1</v>
      </c>
    </row>
    <row r="16353" spans="1:77">
      <c r="A16353" s="15">
        <v>16348</v>
      </c>
      <c r="BP16353">
        <v>0.783800925874608</v>
      </c>
      <c r="BQ16353">
        <v>10164.4239259803</v>
      </c>
      <c r="BR16353">
        <v>1.32462590405818</v>
      </c>
      <c r="BS16353">
        <v>88349.2909423991</v>
      </c>
      <c r="BW16353" s="29">
        <v>16348</v>
      </c>
      <c r="BX16353">
        <f t="shared" si="824"/>
        <v>1</v>
      </c>
      <c r="BY16353">
        <f t="shared" si="825"/>
        <v>1</v>
      </c>
    </row>
    <row r="16354" spans="1:77">
      <c r="A16354" s="15">
        <v>16349</v>
      </c>
      <c r="BP16354">
        <v>0.806201531262328</v>
      </c>
      <c r="BQ16354">
        <v>10425.7698914909</v>
      </c>
      <c r="BR16354">
        <v>1.38771635866099</v>
      </c>
      <c r="BS16354">
        <v>88126.7197780456</v>
      </c>
      <c r="BW16354" s="29">
        <v>16349</v>
      </c>
      <c r="BX16354">
        <f t="shared" si="824"/>
        <v>1</v>
      </c>
      <c r="BY16354">
        <f t="shared" si="825"/>
        <v>1</v>
      </c>
    </row>
    <row r="16355" spans="1:77">
      <c r="A16355" s="15">
        <v>16350</v>
      </c>
      <c r="BP16355">
        <v>0.791083440405511</v>
      </c>
      <c r="BQ16355">
        <v>15307.7121100871</v>
      </c>
      <c r="BR16355">
        <v>1.34636103175481</v>
      </c>
      <c r="BS16355">
        <v>118983.129361196</v>
      </c>
      <c r="BW16355" s="29">
        <v>16350</v>
      </c>
      <c r="BX16355">
        <f t="shared" si="824"/>
        <v>1</v>
      </c>
      <c r="BY16355">
        <f t="shared" si="825"/>
        <v>1</v>
      </c>
    </row>
    <row r="16356" spans="1:77">
      <c r="A16356" s="15">
        <v>16351</v>
      </c>
      <c r="BP16356">
        <v>0.796316451192739</v>
      </c>
      <c r="BQ16356">
        <v>16358.6351064047</v>
      </c>
      <c r="BR16356">
        <v>1.36547137447578</v>
      </c>
      <c r="BS16356">
        <v>99565.8498801902</v>
      </c>
      <c r="BW16356" s="29">
        <v>16351</v>
      </c>
      <c r="BX16356">
        <f t="shared" si="824"/>
        <v>1</v>
      </c>
      <c r="BY16356">
        <f t="shared" si="825"/>
        <v>1</v>
      </c>
    </row>
    <row r="16357" spans="1:77">
      <c r="A16357" s="15">
        <v>16352</v>
      </c>
      <c r="BP16357">
        <v>0.832329626587087</v>
      </c>
      <c r="BQ16357">
        <v>13597.8618385178</v>
      </c>
      <c r="BR16357">
        <v>1.42363960304938</v>
      </c>
      <c r="BS16357">
        <v>88619.0781871906</v>
      </c>
      <c r="BW16357" s="29">
        <v>16352</v>
      </c>
      <c r="BX16357">
        <f t="shared" si="824"/>
        <v>1</v>
      </c>
      <c r="BY16357">
        <f t="shared" si="825"/>
        <v>1</v>
      </c>
    </row>
    <row r="16358" spans="1:77">
      <c r="A16358" s="15">
        <v>16353</v>
      </c>
      <c r="BP16358">
        <v>0.811378449248816</v>
      </c>
      <c r="BQ16358">
        <v>14050.6576301532</v>
      </c>
      <c r="BR16358">
        <v>1.39229696006188</v>
      </c>
      <c r="BS16358">
        <v>95438.6026891263</v>
      </c>
      <c r="BW16358" s="29">
        <v>16353</v>
      </c>
      <c r="BX16358">
        <f t="shared" si="824"/>
        <v>1</v>
      </c>
      <c r="BY16358">
        <f t="shared" si="825"/>
        <v>1</v>
      </c>
    </row>
    <row r="16359" spans="1:77">
      <c r="A16359" s="15">
        <v>16354</v>
      </c>
      <c r="BP16359">
        <v>0.833354756500967</v>
      </c>
      <c r="BQ16359">
        <v>11340.5441305849</v>
      </c>
      <c r="BR16359">
        <v>1.45558718271914</v>
      </c>
      <c r="BS16359">
        <v>90274.1150170426</v>
      </c>
      <c r="BW16359" s="29">
        <v>16354</v>
      </c>
      <c r="BX16359">
        <f t="shared" si="824"/>
        <v>1</v>
      </c>
      <c r="BY16359">
        <f t="shared" si="825"/>
        <v>1</v>
      </c>
    </row>
    <row r="16360" spans="1:77">
      <c r="A16360" s="15">
        <v>16355</v>
      </c>
      <c r="BP16360">
        <v>0.850740076415007</v>
      </c>
      <c r="BQ16360">
        <v>14724.6319452342</v>
      </c>
      <c r="BR16360">
        <v>1.48768456568948</v>
      </c>
      <c r="BS16360">
        <v>94285.6438629277</v>
      </c>
      <c r="BW16360" s="29">
        <v>16355</v>
      </c>
      <c r="BX16360">
        <f t="shared" si="824"/>
        <v>1</v>
      </c>
      <c r="BY16360">
        <f t="shared" si="825"/>
        <v>1</v>
      </c>
    </row>
    <row r="16361" spans="1:77">
      <c r="A16361" s="15">
        <v>16356</v>
      </c>
      <c r="BP16361">
        <v>0.795721697247874</v>
      </c>
      <c r="BQ16361">
        <v>14248.8244657138</v>
      </c>
      <c r="BR16361">
        <v>1.38573356051199</v>
      </c>
      <c r="BS16361">
        <v>92161.1699853901</v>
      </c>
      <c r="BW16361" s="29">
        <v>16356</v>
      </c>
      <c r="BX16361">
        <f t="shared" si="824"/>
        <v>1</v>
      </c>
      <c r="BY16361">
        <f t="shared" si="825"/>
        <v>1</v>
      </c>
    </row>
    <row r="16362" spans="1:77">
      <c r="A16362" s="15">
        <v>16357</v>
      </c>
      <c r="BP16362">
        <v>0.806116117725631</v>
      </c>
      <c r="BQ16362">
        <v>12168.1742961801</v>
      </c>
      <c r="BR16362">
        <v>1.39731761545646</v>
      </c>
      <c r="BS16362">
        <v>91024.3746546762</v>
      </c>
      <c r="BW16362" s="29">
        <v>16357</v>
      </c>
      <c r="BX16362">
        <f t="shared" si="824"/>
        <v>1</v>
      </c>
      <c r="BY16362">
        <f t="shared" si="825"/>
        <v>1</v>
      </c>
    </row>
    <row r="16363" spans="1:77">
      <c r="A16363" s="15">
        <v>16358</v>
      </c>
      <c r="BP16363">
        <v>0.851083375172789</v>
      </c>
      <c r="BQ16363">
        <v>16865.5274324886</v>
      </c>
      <c r="BR16363">
        <v>1.48412794210112</v>
      </c>
      <c r="BS16363">
        <v>118059.515054663</v>
      </c>
      <c r="BW16363" s="29">
        <v>16358</v>
      </c>
      <c r="BX16363">
        <f t="shared" si="824"/>
        <v>1</v>
      </c>
      <c r="BY16363">
        <f t="shared" si="825"/>
        <v>1</v>
      </c>
    </row>
    <row r="16364" spans="1:77">
      <c r="A16364" s="15">
        <v>16359</v>
      </c>
      <c r="BP16364">
        <v>0.827570944817448</v>
      </c>
      <c r="BQ16364">
        <v>13222.2763759596</v>
      </c>
      <c r="BR16364">
        <v>1.41874743472529</v>
      </c>
      <c r="BS16364">
        <v>90709.3581584725</v>
      </c>
      <c r="BW16364" s="29">
        <v>16359</v>
      </c>
      <c r="BX16364">
        <f t="shared" si="824"/>
        <v>1</v>
      </c>
      <c r="BY16364">
        <f t="shared" si="825"/>
        <v>1</v>
      </c>
    </row>
    <row r="16365" spans="1:77">
      <c r="A16365" s="15">
        <v>16360</v>
      </c>
      <c r="BP16365">
        <v>0.801677969353209</v>
      </c>
      <c r="BQ16365">
        <v>14430.8530074548</v>
      </c>
      <c r="BR16365">
        <v>1.39429990836787</v>
      </c>
      <c r="BS16365">
        <v>116235.757756644</v>
      </c>
      <c r="BW16365" s="29">
        <v>16360</v>
      </c>
      <c r="BX16365">
        <f t="shared" si="824"/>
        <v>1</v>
      </c>
      <c r="BY16365">
        <f t="shared" si="825"/>
        <v>1</v>
      </c>
    </row>
    <row r="16366" spans="1:77">
      <c r="A16366" s="15">
        <v>16361</v>
      </c>
      <c r="BP16366">
        <v>0.750463720569657</v>
      </c>
      <c r="BQ16366">
        <v>15447.1362348109</v>
      </c>
      <c r="BR16366">
        <v>1.27512430181784</v>
      </c>
      <c r="BS16366">
        <v>95349.6495777286</v>
      </c>
      <c r="BW16366" s="29">
        <v>16361</v>
      </c>
      <c r="BX16366">
        <f t="shared" si="824"/>
        <v>1</v>
      </c>
      <c r="BY16366">
        <f t="shared" si="825"/>
        <v>1</v>
      </c>
    </row>
    <row r="16367" spans="1:77">
      <c r="A16367" s="15">
        <v>16362</v>
      </c>
      <c r="BP16367">
        <v>0.781418444277027</v>
      </c>
      <c r="BQ16367">
        <v>13508.2138176953</v>
      </c>
      <c r="BR16367">
        <v>1.35629225256566</v>
      </c>
      <c r="BS16367">
        <v>90358.3930497375</v>
      </c>
      <c r="BW16367" s="29">
        <v>16362</v>
      </c>
      <c r="BX16367">
        <f t="shared" si="824"/>
        <v>1</v>
      </c>
      <c r="BY16367">
        <f t="shared" si="825"/>
        <v>1</v>
      </c>
    </row>
    <row r="16368" spans="1:77">
      <c r="A16368" s="15">
        <v>16363</v>
      </c>
      <c r="BP16368">
        <v>0.790858798309505</v>
      </c>
      <c r="BQ16368">
        <v>22059.947802418</v>
      </c>
      <c r="BR16368">
        <v>1.38594056193397</v>
      </c>
      <c r="BS16368">
        <v>129838.057692803</v>
      </c>
      <c r="BW16368" s="29">
        <v>16363</v>
      </c>
      <c r="BX16368">
        <f t="shared" si="824"/>
        <v>1</v>
      </c>
      <c r="BY16368">
        <f t="shared" si="825"/>
        <v>1</v>
      </c>
    </row>
    <row r="16369" spans="1:77">
      <c r="A16369" s="15">
        <v>16364</v>
      </c>
      <c r="BP16369">
        <v>0.813241008411236</v>
      </c>
      <c r="BQ16369">
        <v>14798.2530548379</v>
      </c>
      <c r="BR16369">
        <v>1.39602064418077</v>
      </c>
      <c r="BS16369">
        <v>91772.7669498569</v>
      </c>
      <c r="BW16369" s="29">
        <v>16364</v>
      </c>
      <c r="BX16369">
        <f t="shared" si="824"/>
        <v>1</v>
      </c>
      <c r="BY16369">
        <f t="shared" si="825"/>
        <v>1</v>
      </c>
    </row>
    <row r="16370" spans="1:77">
      <c r="A16370" s="15">
        <v>16365</v>
      </c>
      <c r="BP16370">
        <v>0.77363141909271</v>
      </c>
      <c r="BQ16370">
        <v>11234.6761420096</v>
      </c>
      <c r="BR16370">
        <v>1.32532756633681</v>
      </c>
      <c r="BS16370">
        <v>109363.567467746</v>
      </c>
      <c r="BW16370" s="29">
        <v>16365</v>
      </c>
      <c r="BX16370">
        <f t="shared" si="824"/>
        <v>1</v>
      </c>
      <c r="BY16370">
        <f t="shared" si="825"/>
        <v>1</v>
      </c>
    </row>
    <row r="16371" spans="1:77">
      <c r="A16371" s="15">
        <v>16366</v>
      </c>
      <c r="BP16371">
        <v>0.815508528244977</v>
      </c>
      <c r="BQ16371">
        <v>18443.2863047592</v>
      </c>
      <c r="BR16371">
        <v>1.42490522607911</v>
      </c>
      <c r="BS16371">
        <v>102675.092299865</v>
      </c>
      <c r="BW16371" s="29">
        <v>16366</v>
      </c>
      <c r="BX16371">
        <f t="shared" si="824"/>
        <v>1</v>
      </c>
      <c r="BY16371">
        <f t="shared" si="825"/>
        <v>1</v>
      </c>
    </row>
    <row r="16372" spans="1:77">
      <c r="A16372" s="15">
        <v>16367</v>
      </c>
      <c r="BP16372">
        <v>0.798331853274007</v>
      </c>
      <c r="BQ16372">
        <v>21026.6880052916</v>
      </c>
      <c r="BR16372">
        <v>1.38499588303839</v>
      </c>
      <c r="BS16372">
        <v>102791.626324049</v>
      </c>
      <c r="BW16372" s="29">
        <v>16367</v>
      </c>
      <c r="BX16372">
        <f t="shared" si="824"/>
        <v>1</v>
      </c>
      <c r="BY16372">
        <f t="shared" si="825"/>
        <v>1</v>
      </c>
    </row>
    <row r="16373" spans="1:77">
      <c r="A16373" s="15">
        <v>16368</v>
      </c>
      <c r="BP16373">
        <v>0.854312848080976</v>
      </c>
      <c r="BQ16373">
        <v>16174.5085432314</v>
      </c>
      <c r="BR16373">
        <v>1.46328847131726</v>
      </c>
      <c r="BS16373">
        <v>94098.0307922455</v>
      </c>
      <c r="BW16373" s="29">
        <v>16368</v>
      </c>
      <c r="BX16373">
        <f t="shared" si="824"/>
        <v>1</v>
      </c>
      <c r="BY16373">
        <f t="shared" si="825"/>
        <v>1</v>
      </c>
    </row>
    <row r="16374" spans="1:77">
      <c r="A16374" s="15">
        <v>16369</v>
      </c>
      <c r="BP16374">
        <v>0.778921471177604</v>
      </c>
      <c r="BQ16374">
        <v>13180.0804196214</v>
      </c>
      <c r="BR16374">
        <v>1.32362725864126</v>
      </c>
      <c r="BS16374">
        <v>93173.4076226893</v>
      </c>
      <c r="BW16374" s="29">
        <v>16369</v>
      </c>
      <c r="BX16374">
        <f t="shared" si="824"/>
        <v>1</v>
      </c>
      <c r="BY16374">
        <f t="shared" si="825"/>
        <v>1</v>
      </c>
    </row>
    <row r="16375" spans="1:77">
      <c r="A16375" s="15">
        <v>16370</v>
      </c>
      <c r="BP16375">
        <v>0.780009777177416</v>
      </c>
      <c r="BQ16375">
        <v>13900.6972850566</v>
      </c>
      <c r="BR16375">
        <v>1.34906263265395</v>
      </c>
      <c r="BS16375">
        <v>90890.57950368</v>
      </c>
      <c r="BW16375" s="29">
        <v>16370</v>
      </c>
      <c r="BX16375">
        <f t="shared" si="824"/>
        <v>1</v>
      </c>
      <c r="BY16375">
        <f t="shared" si="825"/>
        <v>1</v>
      </c>
    </row>
    <row r="16376" spans="1:77">
      <c r="A16376" s="15">
        <v>16371</v>
      </c>
      <c r="BP16376">
        <v>0.818840530200185</v>
      </c>
      <c r="BQ16376">
        <v>19992.8867018476</v>
      </c>
      <c r="BR16376">
        <v>1.42135690717875</v>
      </c>
      <c r="BS16376">
        <v>100394.771609286</v>
      </c>
      <c r="BW16376" s="29">
        <v>16371</v>
      </c>
      <c r="BX16376">
        <f t="shared" si="824"/>
        <v>1</v>
      </c>
      <c r="BY16376">
        <f t="shared" si="825"/>
        <v>1</v>
      </c>
    </row>
    <row r="16377" spans="1:77">
      <c r="A16377" s="15">
        <v>16372</v>
      </c>
      <c r="BP16377">
        <v>0.801477603046175</v>
      </c>
      <c r="BQ16377">
        <v>14345.7941160878</v>
      </c>
      <c r="BR16377">
        <v>1.38470320276659</v>
      </c>
      <c r="BS16377">
        <v>118295.22921493</v>
      </c>
      <c r="BW16377" s="29">
        <v>16372</v>
      </c>
      <c r="BX16377">
        <f t="shared" si="824"/>
        <v>1</v>
      </c>
      <c r="BY16377">
        <f t="shared" si="825"/>
        <v>1</v>
      </c>
    </row>
    <row r="16378" spans="1:77">
      <c r="A16378" s="15">
        <v>16373</v>
      </c>
      <c r="BP16378">
        <v>0.783965296678118</v>
      </c>
      <c r="BQ16378">
        <v>10922.9637631465</v>
      </c>
      <c r="BR16378">
        <v>1.36255110676253</v>
      </c>
      <c r="BS16378">
        <v>110823.903557255</v>
      </c>
      <c r="BW16378" s="29">
        <v>16373</v>
      </c>
      <c r="BX16378">
        <f t="shared" si="824"/>
        <v>1</v>
      </c>
      <c r="BY16378">
        <f t="shared" si="825"/>
        <v>1</v>
      </c>
    </row>
    <row r="16379" spans="1:77">
      <c r="A16379" s="15">
        <v>16374</v>
      </c>
      <c r="BP16379">
        <v>0.814487414852026</v>
      </c>
      <c r="BQ16379">
        <v>14536.1111221533</v>
      </c>
      <c r="BR16379">
        <v>1.40944877483612</v>
      </c>
      <c r="BS16379">
        <v>93239.4637177307</v>
      </c>
      <c r="BW16379" s="29">
        <v>16374</v>
      </c>
      <c r="BX16379">
        <f t="shared" si="824"/>
        <v>1</v>
      </c>
      <c r="BY16379">
        <f t="shared" si="825"/>
        <v>1</v>
      </c>
    </row>
    <row r="16380" spans="1:77">
      <c r="A16380" s="15">
        <v>16375</v>
      </c>
      <c r="BP16380">
        <v>0.788350027572781</v>
      </c>
      <c r="BQ16380">
        <v>11683.0422664787</v>
      </c>
      <c r="BR16380">
        <v>1.35828662942152</v>
      </c>
      <c r="BS16380">
        <v>87717.3112293603</v>
      </c>
      <c r="BW16380" s="29">
        <v>16375</v>
      </c>
      <c r="BX16380">
        <f t="shared" si="824"/>
        <v>1</v>
      </c>
      <c r="BY16380">
        <f t="shared" si="825"/>
        <v>1</v>
      </c>
    </row>
    <row r="16381" spans="1:77">
      <c r="A16381" s="15">
        <v>16376</v>
      </c>
      <c r="BP16381">
        <v>0.780504657718097</v>
      </c>
      <c r="BQ16381">
        <v>14954.7827079787</v>
      </c>
      <c r="BR16381">
        <v>1.33608445542561</v>
      </c>
      <c r="BS16381">
        <v>115088.920489427</v>
      </c>
      <c r="BW16381" s="29">
        <v>16376</v>
      </c>
      <c r="BX16381">
        <f t="shared" si="824"/>
        <v>1</v>
      </c>
      <c r="BY16381">
        <f t="shared" si="825"/>
        <v>1</v>
      </c>
    </row>
    <row r="16382" spans="1:77">
      <c r="A16382" s="15">
        <v>16377</v>
      </c>
      <c r="BP16382">
        <v>0.789789437905929</v>
      </c>
      <c r="BQ16382">
        <v>16111.9263374381</v>
      </c>
      <c r="BR16382">
        <v>1.34320986668443</v>
      </c>
      <c r="BS16382">
        <v>93214.1843676048</v>
      </c>
      <c r="BW16382" s="29">
        <v>16377</v>
      </c>
      <c r="BX16382">
        <f t="shared" si="824"/>
        <v>1</v>
      </c>
      <c r="BY16382">
        <f t="shared" si="825"/>
        <v>1</v>
      </c>
    </row>
    <row r="16383" spans="1:77">
      <c r="A16383" s="15">
        <v>16378</v>
      </c>
      <c r="BP16383">
        <v>0.83822437588072</v>
      </c>
      <c r="BQ16383">
        <v>13806.0516629439</v>
      </c>
      <c r="BR16383">
        <v>1.41211625290452</v>
      </c>
      <c r="BS16383">
        <v>114626.5242621</v>
      </c>
      <c r="BW16383" s="29">
        <v>16378</v>
      </c>
      <c r="BX16383">
        <f t="shared" si="824"/>
        <v>1</v>
      </c>
      <c r="BY16383">
        <f t="shared" si="825"/>
        <v>1</v>
      </c>
    </row>
    <row r="16384" spans="1:77">
      <c r="A16384" s="15">
        <v>16379</v>
      </c>
      <c r="BP16384">
        <v>0.823112302166235</v>
      </c>
      <c r="BQ16384">
        <v>10139.9550006316</v>
      </c>
      <c r="BR16384">
        <v>1.41738350384364</v>
      </c>
      <c r="BS16384">
        <v>108409.542244645</v>
      </c>
      <c r="BW16384" s="29">
        <v>16379</v>
      </c>
      <c r="BX16384">
        <f t="shared" si="824"/>
        <v>1</v>
      </c>
      <c r="BY16384">
        <f t="shared" si="825"/>
        <v>1</v>
      </c>
    </row>
    <row r="16385" spans="1:77">
      <c r="A16385" s="15">
        <v>16380</v>
      </c>
      <c r="BP16385">
        <v>0.787839044455378</v>
      </c>
      <c r="BQ16385">
        <v>15578.1890528275</v>
      </c>
      <c r="BR16385">
        <v>1.36528698190799</v>
      </c>
      <c r="BS16385">
        <v>95978.7201006236</v>
      </c>
      <c r="BW16385" s="29">
        <v>16380</v>
      </c>
      <c r="BX16385">
        <f t="shared" si="824"/>
        <v>1</v>
      </c>
      <c r="BY16385">
        <f t="shared" si="825"/>
        <v>1</v>
      </c>
    </row>
    <row r="16386" spans="1:77">
      <c r="A16386" s="15">
        <v>16381</v>
      </c>
      <c r="BP16386">
        <v>0.8034816607545</v>
      </c>
      <c r="BQ16386">
        <v>13495.0636635678</v>
      </c>
      <c r="BR16386">
        <v>1.39703310254707</v>
      </c>
      <c r="BS16386">
        <v>92689.7067395294</v>
      </c>
      <c r="BW16386" s="29">
        <v>16381</v>
      </c>
      <c r="BX16386">
        <f t="shared" si="824"/>
        <v>1</v>
      </c>
      <c r="BY16386">
        <f t="shared" si="825"/>
        <v>1</v>
      </c>
    </row>
    <row r="16387" spans="1:77">
      <c r="A16387" s="15">
        <v>16382</v>
      </c>
      <c r="BP16387">
        <v>0.861576970632101</v>
      </c>
      <c r="BQ16387">
        <v>15352.0039057808</v>
      </c>
      <c r="BR16387">
        <v>1.49095752784881</v>
      </c>
      <c r="BS16387">
        <v>121212.586755689</v>
      </c>
      <c r="BW16387" s="29">
        <v>16382</v>
      </c>
      <c r="BX16387">
        <f t="shared" si="824"/>
        <v>1</v>
      </c>
      <c r="BY16387">
        <f t="shared" si="825"/>
        <v>1</v>
      </c>
    </row>
    <row r="16388" spans="1:77">
      <c r="A16388" s="15">
        <v>16383</v>
      </c>
      <c r="BP16388">
        <v>0.828032787626278</v>
      </c>
      <c r="BQ16388">
        <v>16483.2323030088</v>
      </c>
      <c r="BR16388">
        <v>1.40947713729603</v>
      </c>
      <c r="BS16388">
        <v>116937.308612227</v>
      </c>
      <c r="BW16388" s="29">
        <v>16383</v>
      </c>
      <c r="BX16388">
        <f t="shared" si="824"/>
        <v>1</v>
      </c>
      <c r="BY16388">
        <f t="shared" si="825"/>
        <v>1</v>
      </c>
    </row>
    <row r="16389" spans="1:77">
      <c r="A16389" s="15">
        <v>16384</v>
      </c>
      <c r="BP16389">
        <v>0.817947077067504</v>
      </c>
      <c r="BQ16389">
        <v>14289.2934483874</v>
      </c>
      <c r="BR16389">
        <v>1.41548063657678</v>
      </c>
      <c r="BS16389">
        <v>113713.692570016</v>
      </c>
      <c r="BW16389" s="29">
        <v>16384</v>
      </c>
      <c r="BX16389">
        <f t="shared" si="824"/>
        <v>1</v>
      </c>
      <c r="BY16389">
        <f t="shared" si="825"/>
        <v>1</v>
      </c>
    </row>
    <row r="16390" spans="1:77">
      <c r="A16390" s="15">
        <v>16385</v>
      </c>
      <c r="BP16390">
        <v>0.799175418926022</v>
      </c>
      <c r="BQ16390">
        <v>14177.5017287305</v>
      </c>
      <c r="BR16390">
        <v>1.38908310990921</v>
      </c>
      <c r="BS16390">
        <v>91334.6110335042</v>
      </c>
      <c r="BW16390" s="29">
        <v>16385</v>
      </c>
      <c r="BX16390">
        <f t="shared" si="824"/>
        <v>1</v>
      </c>
      <c r="BY16390">
        <f t="shared" si="825"/>
        <v>1</v>
      </c>
    </row>
    <row r="16391" spans="1:77">
      <c r="A16391" s="15">
        <v>16386</v>
      </c>
      <c r="BP16391">
        <v>0.830452693555416</v>
      </c>
      <c r="BQ16391">
        <v>14271.3261082695</v>
      </c>
      <c r="BR16391">
        <v>1.43653808880921</v>
      </c>
      <c r="BS16391">
        <v>116507.685211769</v>
      </c>
      <c r="BW16391" s="29">
        <v>16386</v>
      </c>
      <c r="BX16391">
        <f t="shared" ref="BX16391:BX16454" si="826">IF(BU16391=MAX($BU16391:$BV16391),1,0)</f>
        <v>1</v>
      </c>
      <c r="BY16391">
        <f t="shared" ref="BY16391:BY16454" si="827">IF(BV16391=MAX($BU16391:$BV16391),1,0)</f>
        <v>1</v>
      </c>
    </row>
    <row r="16392" spans="1:77">
      <c r="A16392" s="15">
        <v>16387</v>
      </c>
      <c r="BP16392">
        <v>0.816256535438437</v>
      </c>
      <c r="BQ16392">
        <v>13924.2747183825</v>
      </c>
      <c r="BR16392">
        <v>1.39711356472861</v>
      </c>
      <c r="BS16392">
        <v>114840.659469982</v>
      </c>
      <c r="BW16392" s="29">
        <v>16387</v>
      </c>
      <c r="BX16392">
        <f t="shared" si="826"/>
        <v>1</v>
      </c>
      <c r="BY16392">
        <f t="shared" si="827"/>
        <v>1</v>
      </c>
    </row>
    <row r="16393" spans="1:77">
      <c r="A16393" s="15">
        <v>16388</v>
      </c>
      <c r="BP16393">
        <v>0.757097885287634</v>
      </c>
      <c r="BQ16393">
        <v>23542.9317518309</v>
      </c>
      <c r="BR16393">
        <v>1.31194196558627</v>
      </c>
      <c r="BS16393">
        <v>109788.544222163</v>
      </c>
      <c r="BW16393" s="29">
        <v>16388</v>
      </c>
      <c r="BX16393">
        <f t="shared" si="826"/>
        <v>1</v>
      </c>
      <c r="BY16393">
        <f t="shared" si="827"/>
        <v>1</v>
      </c>
    </row>
    <row r="16394" spans="1:77">
      <c r="A16394" s="15">
        <v>16389</v>
      </c>
      <c r="BP16394">
        <v>0.837162274591868</v>
      </c>
      <c r="BQ16394">
        <v>13774.880288521</v>
      </c>
      <c r="BR16394">
        <v>1.44533072662929</v>
      </c>
      <c r="BS16394">
        <v>91904.2509910047</v>
      </c>
      <c r="BW16394" s="29">
        <v>16389</v>
      </c>
      <c r="BX16394">
        <f t="shared" si="826"/>
        <v>1</v>
      </c>
      <c r="BY16394">
        <f t="shared" si="827"/>
        <v>1</v>
      </c>
    </row>
    <row r="16395" spans="1:77">
      <c r="A16395" s="15">
        <v>16390</v>
      </c>
      <c r="BP16395">
        <v>0.825460830355965</v>
      </c>
      <c r="BQ16395">
        <v>15302.9082641863</v>
      </c>
      <c r="BR16395">
        <v>1.39041901964349</v>
      </c>
      <c r="BS16395">
        <v>92560.4536366499</v>
      </c>
      <c r="BW16395" s="29">
        <v>16390</v>
      </c>
      <c r="BX16395">
        <f t="shared" si="826"/>
        <v>1</v>
      </c>
      <c r="BY16395">
        <f t="shared" si="827"/>
        <v>1</v>
      </c>
    </row>
    <row r="16396" spans="1:77">
      <c r="A16396" s="15">
        <v>16391</v>
      </c>
      <c r="BP16396">
        <v>0.812635471881928</v>
      </c>
      <c r="BQ16396">
        <v>15874.8059397002</v>
      </c>
      <c r="BR16396">
        <v>1.40182692689622</v>
      </c>
      <c r="BS16396">
        <v>99142.9727569229</v>
      </c>
      <c r="BW16396" s="29">
        <v>16391</v>
      </c>
      <c r="BX16396">
        <f t="shared" si="826"/>
        <v>1</v>
      </c>
      <c r="BY16396">
        <f t="shared" si="827"/>
        <v>1</v>
      </c>
    </row>
    <row r="16397" spans="1:77">
      <c r="A16397" s="15">
        <v>16392</v>
      </c>
      <c r="BP16397">
        <v>0.831816559537893</v>
      </c>
      <c r="BQ16397">
        <v>12722.0286446179</v>
      </c>
      <c r="BR16397">
        <v>1.44301444238869</v>
      </c>
      <c r="BS16397">
        <v>114990.752127964</v>
      </c>
      <c r="BW16397" s="29">
        <v>16392</v>
      </c>
      <c r="BX16397">
        <f t="shared" si="826"/>
        <v>1</v>
      </c>
      <c r="BY16397">
        <f t="shared" si="827"/>
        <v>1</v>
      </c>
    </row>
    <row r="16398" spans="1:77">
      <c r="A16398" s="15">
        <v>16393</v>
      </c>
      <c r="BP16398">
        <v>0.73209990334965</v>
      </c>
      <c r="BQ16398">
        <v>15695.2534367533</v>
      </c>
      <c r="BR16398">
        <v>1.21927910832166</v>
      </c>
      <c r="BS16398">
        <v>115761.214577759</v>
      </c>
      <c r="BW16398" s="29">
        <v>16393</v>
      </c>
      <c r="BX16398">
        <f t="shared" si="826"/>
        <v>1</v>
      </c>
      <c r="BY16398">
        <f t="shared" si="827"/>
        <v>1</v>
      </c>
    </row>
    <row r="16399" spans="1:77">
      <c r="A16399" s="15">
        <v>16394</v>
      </c>
      <c r="BP16399">
        <v>0.818130946093119</v>
      </c>
      <c r="BQ16399">
        <v>13016.6601038666</v>
      </c>
      <c r="BR16399">
        <v>1.42518674930654</v>
      </c>
      <c r="BS16399">
        <v>91641.2806157873</v>
      </c>
      <c r="BW16399" s="29">
        <v>16394</v>
      </c>
      <c r="BX16399">
        <f t="shared" si="826"/>
        <v>1</v>
      </c>
      <c r="BY16399">
        <f t="shared" si="827"/>
        <v>1</v>
      </c>
    </row>
    <row r="16400" spans="1:77">
      <c r="A16400" s="15">
        <v>16395</v>
      </c>
      <c r="BP16400">
        <v>0.835866255492973</v>
      </c>
      <c r="BQ16400">
        <v>13854.3604226565</v>
      </c>
      <c r="BR16400">
        <v>1.45196818226091</v>
      </c>
      <c r="BS16400">
        <v>90237.9976168449</v>
      </c>
      <c r="BW16400" s="29">
        <v>16395</v>
      </c>
      <c r="BX16400">
        <f t="shared" si="826"/>
        <v>1</v>
      </c>
      <c r="BY16400">
        <f t="shared" si="827"/>
        <v>1</v>
      </c>
    </row>
    <row r="16401" spans="1:77">
      <c r="A16401" s="15">
        <v>16396</v>
      </c>
      <c r="BP16401">
        <v>0.85260504370992</v>
      </c>
      <c r="BQ16401">
        <v>14934.1004027978</v>
      </c>
      <c r="BR16401">
        <v>1.468691186294</v>
      </c>
      <c r="BS16401">
        <v>94075.0528622658</v>
      </c>
      <c r="BW16401" s="29">
        <v>16396</v>
      </c>
      <c r="BX16401">
        <f t="shared" si="826"/>
        <v>1</v>
      </c>
      <c r="BY16401">
        <f t="shared" si="827"/>
        <v>1</v>
      </c>
    </row>
    <row r="16402" spans="1:77">
      <c r="A16402" s="15">
        <v>16397</v>
      </c>
      <c r="BP16402">
        <v>0.754949019839742</v>
      </c>
      <c r="BQ16402">
        <v>15470.6919026866</v>
      </c>
      <c r="BR16402">
        <v>1.27632390052704</v>
      </c>
      <c r="BS16402">
        <v>93667.3660378358</v>
      </c>
      <c r="BW16402" s="29">
        <v>16397</v>
      </c>
      <c r="BX16402">
        <f t="shared" si="826"/>
        <v>1</v>
      </c>
      <c r="BY16402">
        <f t="shared" si="827"/>
        <v>1</v>
      </c>
    </row>
    <row r="16403" spans="1:77">
      <c r="A16403" s="15">
        <v>16398</v>
      </c>
      <c r="BP16403">
        <v>0.847686802503159</v>
      </c>
      <c r="BQ16403">
        <v>12104.5692436994</v>
      </c>
      <c r="BR16403">
        <v>1.45488522596918</v>
      </c>
      <c r="BS16403">
        <v>89669.3418081741</v>
      </c>
      <c r="BW16403" s="29">
        <v>16398</v>
      </c>
      <c r="BX16403">
        <f t="shared" si="826"/>
        <v>1</v>
      </c>
      <c r="BY16403">
        <f t="shared" si="827"/>
        <v>1</v>
      </c>
    </row>
    <row r="16404" spans="1:77">
      <c r="A16404" s="15">
        <v>16399</v>
      </c>
      <c r="BP16404">
        <v>0.789716612084345</v>
      </c>
      <c r="BQ16404">
        <v>20382.1507911924</v>
      </c>
      <c r="BR16404">
        <v>1.35290214251032</v>
      </c>
      <c r="BS16404">
        <v>102885.348247404</v>
      </c>
      <c r="BW16404" s="29">
        <v>16399</v>
      </c>
      <c r="BX16404">
        <f t="shared" si="826"/>
        <v>1</v>
      </c>
      <c r="BY16404">
        <f t="shared" si="827"/>
        <v>1</v>
      </c>
    </row>
    <row r="16405" spans="1:77">
      <c r="A16405" s="15">
        <v>16400</v>
      </c>
      <c r="BP16405">
        <v>0.799873179386063</v>
      </c>
      <c r="BQ16405">
        <v>14349.4665231621</v>
      </c>
      <c r="BR16405">
        <v>1.36935599378069</v>
      </c>
      <c r="BS16405">
        <v>118374.33293672</v>
      </c>
      <c r="BW16405" s="29">
        <v>16400</v>
      </c>
      <c r="BX16405">
        <f t="shared" si="826"/>
        <v>1</v>
      </c>
      <c r="BY16405">
        <f t="shared" si="827"/>
        <v>1</v>
      </c>
    </row>
    <row r="16406" spans="1:77">
      <c r="A16406" s="15">
        <v>16401</v>
      </c>
      <c r="BP16406">
        <v>0.82754178628231</v>
      </c>
      <c r="BQ16406">
        <v>12816.0611828998</v>
      </c>
      <c r="BR16406">
        <v>1.42140049342184</v>
      </c>
      <c r="BS16406">
        <v>91531.9302132905</v>
      </c>
      <c r="BW16406" s="29">
        <v>16401</v>
      </c>
      <c r="BX16406">
        <f t="shared" si="826"/>
        <v>1</v>
      </c>
      <c r="BY16406">
        <f t="shared" si="827"/>
        <v>1</v>
      </c>
    </row>
    <row r="16407" spans="1:77">
      <c r="A16407" s="15">
        <v>16402</v>
      </c>
      <c r="BP16407">
        <v>0.851452208501094</v>
      </c>
      <c r="BQ16407">
        <v>16345.0682014034</v>
      </c>
      <c r="BR16407">
        <v>1.45408192753229</v>
      </c>
      <c r="BS16407">
        <v>119741.354119574</v>
      </c>
      <c r="BW16407" s="29">
        <v>16402</v>
      </c>
      <c r="BX16407">
        <f t="shared" si="826"/>
        <v>1</v>
      </c>
      <c r="BY16407">
        <f t="shared" si="827"/>
        <v>1</v>
      </c>
    </row>
    <row r="16408" spans="1:77">
      <c r="A16408" s="15">
        <v>16403</v>
      </c>
      <c r="BP16408">
        <v>0.797860871479827</v>
      </c>
      <c r="BQ16408">
        <v>16505.0626230131</v>
      </c>
      <c r="BR16408">
        <v>1.38929596897775</v>
      </c>
      <c r="BS16408">
        <v>95770.267432746</v>
      </c>
      <c r="BW16408" s="29">
        <v>16403</v>
      </c>
      <c r="BX16408">
        <f t="shared" si="826"/>
        <v>1</v>
      </c>
      <c r="BY16408">
        <f t="shared" si="827"/>
        <v>1</v>
      </c>
    </row>
    <row r="16409" spans="1:77">
      <c r="A16409" s="15">
        <v>16404</v>
      </c>
      <c r="BP16409">
        <v>0.853745247869928</v>
      </c>
      <c r="BQ16409">
        <v>12976.5306733257</v>
      </c>
      <c r="BR16409">
        <v>1.46938145749622</v>
      </c>
      <c r="BS16409">
        <v>88738.3063984321</v>
      </c>
      <c r="BW16409" s="29">
        <v>16404</v>
      </c>
      <c r="BX16409">
        <f t="shared" si="826"/>
        <v>1</v>
      </c>
      <c r="BY16409">
        <f t="shared" si="827"/>
        <v>1</v>
      </c>
    </row>
    <row r="16410" spans="1:77">
      <c r="A16410" s="15">
        <v>16405</v>
      </c>
      <c r="BP16410">
        <v>0.778497863104899</v>
      </c>
      <c r="BQ16410">
        <v>13181.3656103573</v>
      </c>
      <c r="BR16410">
        <v>1.31783441025582</v>
      </c>
      <c r="BS16410">
        <v>89980.0674002397</v>
      </c>
      <c r="BW16410" s="29">
        <v>16405</v>
      </c>
      <c r="BX16410">
        <f t="shared" si="826"/>
        <v>1</v>
      </c>
      <c r="BY16410">
        <f t="shared" si="827"/>
        <v>1</v>
      </c>
    </row>
    <row r="16411" spans="1:77">
      <c r="A16411" s="15">
        <v>16406</v>
      </c>
      <c r="BP16411">
        <v>0.7623355308707</v>
      </c>
      <c r="BQ16411">
        <v>13722.7993007535</v>
      </c>
      <c r="BR16411">
        <v>1.28969733280874</v>
      </c>
      <c r="BS16411">
        <v>116357.322479938</v>
      </c>
      <c r="BW16411" s="29">
        <v>16406</v>
      </c>
      <c r="BX16411">
        <f t="shared" si="826"/>
        <v>1</v>
      </c>
      <c r="BY16411">
        <f t="shared" si="827"/>
        <v>1</v>
      </c>
    </row>
    <row r="16412" spans="1:77">
      <c r="A16412" s="15">
        <v>16407</v>
      </c>
      <c r="BP16412">
        <v>0.800023938981252</v>
      </c>
      <c r="BQ16412">
        <v>15182.326177054</v>
      </c>
      <c r="BR16412">
        <v>1.37886902333019</v>
      </c>
      <c r="BS16412">
        <v>117734.519296692</v>
      </c>
      <c r="BW16412" s="29">
        <v>16407</v>
      </c>
      <c r="BX16412">
        <f t="shared" si="826"/>
        <v>1</v>
      </c>
      <c r="BY16412">
        <f t="shared" si="827"/>
        <v>1</v>
      </c>
    </row>
    <row r="16413" spans="1:77">
      <c r="A16413" s="15">
        <v>16408</v>
      </c>
      <c r="BP16413">
        <v>0.832999281629692</v>
      </c>
      <c r="BQ16413">
        <v>14145.143740039</v>
      </c>
      <c r="BR16413">
        <v>1.41514947319512</v>
      </c>
      <c r="BS16413">
        <v>115461.149424074</v>
      </c>
      <c r="BW16413" s="29">
        <v>16408</v>
      </c>
      <c r="BX16413">
        <f t="shared" si="826"/>
        <v>1</v>
      </c>
      <c r="BY16413">
        <f t="shared" si="827"/>
        <v>1</v>
      </c>
    </row>
    <row r="16414" spans="1:77">
      <c r="A16414" s="15">
        <v>16409</v>
      </c>
      <c r="BP16414">
        <v>0.825751311783259</v>
      </c>
      <c r="BQ16414">
        <v>18178.2210737373</v>
      </c>
      <c r="BR16414">
        <v>1.40034868817744</v>
      </c>
      <c r="BS16414">
        <v>124242.276762253</v>
      </c>
      <c r="BW16414" s="29">
        <v>16409</v>
      </c>
      <c r="BX16414">
        <f t="shared" si="826"/>
        <v>1</v>
      </c>
      <c r="BY16414">
        <f t="shared" si="827"/>
        <v>1</v>
      </c>
    </row>
    <row r="16415" spans="1:77">
      <c r="A16415" s="15">
        <v>16410</v>
      </c>
      <c r="BP16415">
        <v>0.786047368783584</v>
      </c>
      <c r="BQ16415">
        <v>14422.6870443579</v>
      </c>
      <c r="BR16415">
        <v>1.32212276826946</v>
      </c>
      <c r="BS16415">
        <v>114277.396543458</v>
      </c>
      <c r="BW16415" s="29">
        <v>16410</v>
      </c>
      <c r="BX16415">
        <f t="shared" si="826"/>
        <v>1</v>
      </c>
      <c r="BY16415">
        <f t="shared" si="827"/>
        <v>1</v>
      </c>
    </row>
    <row r="16416" spans="1:77">
      <c r="A16416" s="15">
        <v>16411</v>
      </c>
      <c r="BP16416">
        <v>0.80471571844906</v>
      </c>
      <c r="BQ16416">
        <v>13081.0559662293</v>
      </c>
      <c r="BR16416">
        <v>1.38939634299662</v>
      </c>
      <c r="BS16416">
        <v>91169.7382527108</v>
      </c>
      <c r="BW16416" s="29">
        <v>16411</v>
      </c>
      <c r="BX16416">
        <f t="shared" si="826"/>
        <v>1</v>
      </c>
      <c r="BY16416">
        <f t="shared" si="827"/>
        <v>1</v>
      </c>
    </row>
    <row r="16417" spans="1:77">
      <c r="A16417" s="15">
        <v>16412</v>
      </c>
      <c r="BP16417">
        <v>0.815339685087283</v>
      </c>
      <c r="BQ16417">
        <v>19308.2392513717</v>
      </c>
      <c r="BR16417">
        <v>1.39368604812807</v>
      </c>
      <c r="BS16417">
        <v>106294.340342856</v>
      </c>
      <c r="BW16417" s="29">
        <v>16412</v>
      </c>
      <c r="BX16417">
        <f t="shared" si="826"/>
        <v>1</v>
      </c>
      <c r="BY16417">
        <f t="shared" si="827"/>
        <v>1</v>
      </c>
    </row>
    <row r="16418" spans="1:77">
      <c r="A16418" s="15">
        <v>16413</v>
      </c>
      <c r="BP16418">
        <v>0.78356157709251</v>
      </c>
      <c r="BQ16418">
        <v>13120.839705589</v>
      </c>
      <c r="BR16418">
        <v>1.33291033159469</v>
      </c>
      <c r="BS16418">
        <v>89981.5933602856</v>
      </c>
      <c r="BW16418" s="29">
        <v>16413</v>
      </c>
      <c r="BX16418">
        <f t="shared" si="826"/>
        <v>1</v>
      </c>
      <c r="BY16418">
        <f t="shared" si="827"/>
        <v>1</v>
      </c>
    </row>
    <row r="16419" spans="1:77">
      <c r="A16419" s="15">
        <v>16414</v>
      </c>
      <c r="BP16419">
        <v>0.805817909247738</v>
      </c>
      <c r="BQ16419">
        <v>15763.6778420148</v>
      </c>
      <c r="BR16419">
        <v>1.37973406630854</v>
      </c>
      <c r="BS16419">
        <v>92728.7729379696</v>
      </c>
      <c r="BW16419" s="29">
        <v>16414</v>
      </c>
      <c r="BX16419">
        <f t="shared" si="826"/>
        <v>1</v>
      </c>
      <c r="BY16419">
        <f t="shared" si="827"/>
        <v>1</v>
      </c>
    </row>
    <row r="16420" spans="1:77">
      <c r="A16420" s="15">
        <v>16415</v>
      </c>
      <c r="BP16420">
        <v>0.790176345614602</v>
      </c>
      <c r="BQ16420">
        <v>13569.9824867972</v>
      </c>
      <c r="BR16420">
        <v>1.35479303051865</v>
      </c>
      <c r="BS16420">
        <v>116120.12539391</v>
      </c>
      <c r="BW16420" s="29">
        <v>16415</v>
      </c>
      <c r="BX16420">
        <f t="shared" si="826"/>
        <v>1</v>
      </c>
      <c r="BY16420">
        <f t="shared" si="827"/>
        <v>1</v>
      </c>
    </row>
    <row r="16421" spans="1:77">
      <c r="A16421" s="15">
        <v>16416</v>
      </c>
      <c r="BP16421">
        <v>0.805700597273521</v>
      </c>
      <c r="BQ16421">
        <v>15538.0973516692</v>
      </c>
      <c r="BR16421">
        <v>1.36507782245581</v>
      </c>
      <c r="BS16421">
        <v>118939.67111913</v>
      </c>
      <c r="BW16421" s="29">
        <v>16416</v>
      </c>
      <c r="BX16421">
        <f t="shared" si="826"/>
        <v>1</v>
      </c>
      <c r="BY16421">
        <f t="shared" si="827"/>
        <v>1</v>
      </c>
    </row>
    <row r="16422" spans="1:77">
      <c r="A16422" s="15">
        <v>16417</v>
      </c>
      <c r="BP16422">
        <v>0.782065400230112</v>
      </c>
      <c r="BQ16422">
        <v>11309.3871774355</v>
      </c>
      <c r="BR16422">
        <v>1.33618362209743</v>
      </c>
      <c r="BS16422">
        <v>86907.7500938343</v>
      </c>
      <c r="BW16422" s="29">
        <v>16417</v>
      </c>
      <c r="BX16422">
        <f t="shared" si="826"/>
        <v>1</v>
      </c>
      <c r="BY16422">
        <f t="shared" si="827"/>
        <v>1</v>
      </c>
    </row>
    <row r="16423" spans="1:77">
      <c r="A16423" s="15">
        <v>16418</v>
      </c>
      <c r="BP16423">
        <v>0.818193967807008</v>
      </c>
      <c r="BQ16423">
        <v>9972.92006018996</v>
      </c>
      <c r="BR16423">
        <v>1.41810033495341</v>
      </c>
      <c r="BS16423">
        <v>86796.1236051655</v>
      </c>
      <c r="BW16423" s="29">
        <v>16418</v>
      </c>
      <c r="BX16423">
        <f t="shared" si="826"/>
        <v>1</v>
      </c>
      <c r="BY16423">
        <f t="shared" si="827"/>
        <v>1</v>
      </c>
    </row>
    <row r="16424" spans="1:77">
      <c r="A16424" s="15">
        <v>16419</v>
      </c>
      <c r="BP16424">
        <v>0.799649824137384</v>
      </c>
      <c r="BQ16424">
        <v>16686.8521631207</v>
      </c>
      <c r="BR16424">
        <v>1.35201765138743</v>
      </c>
      <c r="BS16424">
        <v>117564.11435034</v>
      </c>
      <c r="BW16424" s="29">
        <v>16419</v>
      </c>
      <c r="BX16424">
        <f t="shared" si="826"/>
        <v>1</v>
      </c>
      <c r="BY16424">
        <f t="shared" si="827"/>
        <v>1</v>
      </c>
    </row>
    <row r="16425" spans="1:77">
      <c r="A16425" s="15">
        <v>16420</v>
      </c>
      <c r="BP16425">
        <v>0.815318790213191</v>
      </c>
      <c r="BQ16425">
        <v>14297.6879821942</v>
      </c>
      <c r="BR16425">
        <v>1.40516102337274</v>
      </c>
      <c r="BS16425">
        <v>90709.6386442525</v>
      </c>
      <c r="BW16425" s="29">
        <v>16420</v>
      </c>
      <c r="BX16425">
        <f t="shared" si="826"/>
        <v>1</v>
      </c>
      <c r="BY16425">
        <f t="shared" si="827"/>
        <v>1</v>
      </c>
    </row>
    <row r="16426" spans="1:77">
      <c r="A16426" s="15">
        <v>16421</v>
      </c>
      <c r="BP16426">
        <v>0.789657351462683</v>
      </c>
      <c r="BQ16426">
        <v>12088.2951738073</v>
      </c>
      <c r="BR16426">
        <v>1.34153637239007</v>
      </c>
      <c r="BS16426">
        <v>91423.9890390769</v>
      </c>
      <c r="BW16426" s="29">
        <v>16421</v>
      </c>
      <c r="BX16426">
        <f t="shared" si="826"/>
        <v>1</v>
      </c>
      <c r="BY16426">
        <f t="shared" si="827"/>
        <v>1</v>
      </c>
    </row>
    <row r="16427" spans="1:77">
      <c r="A16427" s="15">
        <v>16422</v>
      </c>
      <c r="BP16427">
        <v>0.806824008759179</v>
      </c>
      <c r="BQ16427">
        <v>11952.9547629953</v>
      </c>
      <c r="BR16427">
        <v>1.38364827208898</v>
      </c>
      <c r="BS16427">
        <v>90694.8245135851</v>
      </c>
      <c r="BW16427" s="29">
        <v>16422</v>
      </c>
      <c r="BX16427">
        <f t="shared" si="826"/>
        <v>1</v>
      </c>
      <c r="BY16427">
        <f t="shared" si="827"/>
        <v>1</v>
      </c>
    </row>
    <row r="16428" spans="1:77">
      <c r="A16428" s="15">
        <v>16423</v>
      </c>
      <c r="BP16428">
        <v>0.847795774299523</v>
      </c>
      <c r="BQ16428">
        <v>15409.5442208747</v>
      </c>
      <c r="BR16428">
        <v>1.48002569250883</v>
      </c>
      <c r="BS16428">
        <v>89609.5078367243</v>
      </c>
      <c r="BW16428" s="29">
        <v>16423</v>
      </c>
      <c r="BX16428">
        <f t="shared" si="826"/>
        <v>1</v>
      </c>
      <c r="BY16428">
        <f t="shared" si="827"/>
        <v>1</v>
      </c>
    </row>
    <row r="16429" spans="1:77">
      <c r="A16429" s="15">
        <v>16424</v>
      </c>
      <c r="BP16429">
        <v>0.802659068068311</v>
      </c>
      <c r="BQ16429">
        <v>11548.1218178411</v>
      </c>
      <c r="BR16429">
        <v>1.36618889262512</v>
      </c>
      <c r="BS16429">
        <v>111010.415541952</v>
      </c>
      <c r="BW16429" s="29">
        <v>16424</v>
      </c>
      <c r="BX16429">
        <f t="shared" si="826"/>
        <v>1</v>
      </c>
      <c r="BY16429">
        <f t="shared" si="827"/>
        <v>1</v>
      </c>
    </row>
    <row r="16430" spans="1:77">
      <c r="A16430" s="15">
        <v>16425</v>
      </c>
      <c r="BP16430">
        <v>0.870050448157971</v>
      </c>
      <c r="BQ16430">
        <v>18494.2463114028</v>
      </c>
      <c r="BR16430">
        <v>1.47722895967992</v>
      </c>
      <c r="BS16430">
        <v>117815.391143105</v>
      </c>
      <c r="BW16430" s="29">
        <v>16425</v>
      </c>
      <c r="BX16430">
        <f t="shared" si="826"/>
        <v>1</v>
      </c>
      <c r="BY16430">
        <f t="shared" si="827"/>
        <v>1</v>
      </c>
    </row>
    <row r="16431" spans="1:77">
      <c r="A16431" s="15">
        <v>16426</v>
      </c>
      <c r="BP16431">
        <v>0.795228133914435</v>
      </c>
      <c r="BQ16431">
        <v>14466.7017639935</v>
      </c>
      <c r="BR16431">
        <v>1.37103283859606</v>
      </c>
      <c r="BS16431">
        <v>118846.078364173</v>
      </c>
      <c r="BW16431" s="29">
        <v>16426</v>
      </c>
      <c r="BX16431">
        <f t="shared" si="826"/>
        <v>1</v>
      </c>
      <c r="BY16431">
        <f t="shared" si="827"/>
        <v>1</v>
      </c>
    </row>
    <row r="16432" spans="1:77">
      <c r="A16432" s="15">
        <v>16427</v>
      </c>
      <c r="BP16432">
        <v>0.785485735752779</v>
      </c>
      <c r="BQ16432">
        <v>13464.5240432715</v>
      </c>
      <c r="BR16432">
        <v>1.3412950808996</v>
      </c>
      <c r="BS16432">
        <v>88572.5250318395</v>
      </c>
      <c r="BW16432" s="29">
        <v>16427</v>
      </c>
      <c r="BX16432">
        <f t="shared" si="826"/>
        <v>1</v>
      </c>
      <c r="BY16432">
        <f t="shared" si="827"/>
        <v>1</v>
      </c>
    </row>
    <row r="16433" spans="1:77">
      <c r="A16433" s="15">
        <v>16428</v>
      </c>
      <c r="BP16433">
        <v>0.828251159480054</v>
      </c>
      <c r="BQ16433">
        <v>18889.2671993379</v>
      </c>
      <c r="BR16433">
        <v>1.42785281974184</v>
      </c>
      <c r="BS16433">
        <v>95765.1070804562</v>
      </c>
      <c r="BW16433" s="29">
        <v>16428</v>
      </c>
      <c r="BX16433">
        <f t="shared" si="826"/>
        <v>1</v>
      </c>
      <c r="BY16433">
        <f t="shared" si="827"/>
        <v>1</v>
      </c>
    </row>
    <row r="16434" spans="1:77">
      <c r="A16434" s="15">
        <v>16429</v>
      </c>
      <c r="BP16434">
        <v>0.813652208420657</v>
      </c>
      <c r="BQ16434">
        <v>12237.581448047</v>
      </c>
      <c r="BR16434">
        <v>1.38052639704508</v>
      </c>
      <c r="BS16434">
        <v>87655.0296898858</v>
      </c>
      <c r="BW16434" s="29">
        <v>16429</v>
      </c>
      <c r="BX16434">
        <f t="shared" si="826"/>
        <v>1</v>
      </c>
      <c r="BY16434">
        <f t="shared" si="827"/>
        <v>1</v>
      </c>
    </row>
    <row r="16435" spans="1:77">
      <c r="A16435" s="15">
        <v>16430</v>
      </c>
      <c r="BP16435">
        <v>0.814782035138376</v>
      </c>
      <c r="BQ16435">
        <v>10649.3384905061</v>
      </c>
      <c r="BR16435">
        <v>1.39566568882866</v>
      </c>
      <c r="BS16435">
        <v>86562.6430992182</v>
      </c>
      <c r="BW16435" s="29">
        <v>16430</v>
      </c>
      <c r="BX16435">
        <f t="shared" si="826"/>
        <v>1</v>
      </c>
      <c r="BY16435">
        <f t="shared" si="827"/>
        <v>1</v>
      </c>
    </row>
    <row r="16436" spans="1:77">
      <c r="A16436" s="15">
        <v>16431</v>
      </c>
      <c r="BP16436">
        <v>0.815173152878859</v>
      </c>
      <c r="BQ16436">
        <v>15622.158413739</v>
      </c>
      <c r="BR16436">
        <v>1.4008364904571</v>
      </c>
      <c r="BS16436">
        <v>96309.2361476482</v>
      </c>
      <c r="BW16436" s="29">
        <v>16431</v>
      </c>
      <c r="BX16436">
        <f t="shared" si="826"/>
        <v>1</v>
      </c>
      <c r="BY16436">
        <f t="shared" si="827"/>
        <v>1</v>
      </c>
    </row>
    <row r="16437" spans="1:77">
      <c r="A16437" s="15">
        <v>16432</v>
      </c>
      <c r="BP16437">
        <v>0.83025323106992</v>
      </c>
      <c r="BQ16437">
        <v>13781.9389861107</v>
      </c>
      <c r="BR16437">
        <v>1.42674705934265</v>
      </c>
      <c r="BS16437">
        <v>90419.0099772177</v>
      </c>
      <c r="BW16437" s="29">
        <v>16432</v>
      </c>
      <c r="BX16437">
        <f t="shared" si="826"/>
        <v>1</v>
      </c>
      <c r="BY16437">
        <f t="shared" si="827"/>
        <v>1</v>
      </c>
    </row>
    <row r="16438" spans="1:77">
      <c r="A16438" s="15">
        <v>16433</v>
      </c>
      <c r="BP16438">
        <v>0.810645020029747</v>
      </c>
      <c r="BQ16438">
        <v>14904.6643887976</v>
      </c>
      <c r="BR16438">
        <v>1.43014236913585</v>
      </c>
      <c r="BS16438">
        <v>95391.8980490081</v>
      </c>
      <c r="BW16438" s="29">
        <v>16433</v>
      </c>
      <c r="BX16438">
        <f t="shared" si="826"/>
        <v>1</v>
      </c>
      <c r="BY16438">
        <f t="shared" si="827"/>
        <v>1</v>
      </c>
    </row>
    <row r="16439" spans="1:77">
      <c r="A16439" s="15">
        <v>16434</v>
      </c>
      <c r="BP16439">
        <v>0.779935261465957</v>
      </c>
      <c r="BQ16439">
        <v>15498.2478293118</v>
      </c>
      <c r="BR16439">
        <v>1.33218002337455</v>
      </c>
      <c r="BS16439">
        <v>119191.245731169</v>
      </c>
      <c r="BW16439" s="29">
        <v>16434</v>
      </c>
      <c r="BX16439">
        <f t="shared" si="826"/>
        <v>1</v>
      </c>
      <c r="BY16439">
        <f t="shared" si="827"/>
        <v>1</v>
      </c>
    </row>
    <row r="16440" spans="1:77">
      <c r="A16440" s="15">
        <v>16435</v>
      </c>
      <c r="BP16440">
        <v>0.811100204238845</v>
      </c>
      <c r="BQ16440">
        <v>11066.7707516103</v>
      </c>
      <c r="BR16440">
        <v>1.38557133242936</v>
      </c>
      <c r="BS16440">
        <v>112840.496146586</v>
      </c>
      <c r="BW16440" s="29">
        <v>16435</v>
      </c>
      <c r="BX16440">
        <f t="shared" si="826"/>
        <v>1</v>
      </c>
      <c r="BY16440">
        <f t="shared" si="827"/>
        <v>1</v>
      </c>
    </row>
    <row r="16441" spans="1:77">
      <c r="A16441" s="15">
        <v>16436</v>
      </c>
      <c r="BP16441">
        <v>0.828378580642937</v>
      </c>
      <c r="BQ16441">
        <v>14431.3498949802</v>
      </c>
      <c r="BR16441">
        <v>1.4514490283478</v>
      </c>
      <c r="BS16441">
        <v>94886.7039141698</v>
      </c>
      <c r="BW16441" s="29">
        <v>16436</v>
      </c>
      <c r="BX16441">
        <f t="shared" si="826"/>
        <v>1</v>
      </c>
      <c r="BY16441">
        <f t="shared" si="827"/>
        <v>1</v>
      </c>
    </row>
    <row r="16442" spans="1:77">
      <c r="A16442" s="15">
        <v>16437</v>
      </c>
      <c r="BP16442">
        <v>0.78100198971169</v>
      </c>
      <c r="BQ16442">
        <v>13301.263481478</v>
      </c>
      <c r="BR16442">
        <v>1.34254597641482</v>
      </c>
      <c r="BS16442">
        <v>90153.3320549148</v>
      </c>
      <c r="BW16442" s="29">
        <v>16437</v>
      </c>
      <c r="BX16442">
        <f t="shared" si="826"/>
        <v>1</v>
      </c>
      <c r="BY16442">
        <f t="shared" si="827"/>
        <v>1</v>
      </c>
    </row>
    <row r="16443" spans="1:77">
      <c r="A16443" s="15">
        <v>16438</v>
      </c>
      <c r="BP16443">
        <v>0.7963894485791</v>
      </c>
      <c r="BQ16443">
        <v>15270.8748441</v>
      </c>
      <c r="BR16443">
        <v>1.35358725588018</v>
      </c>
      <c r="BS16443">
        <v>92432.3042928448</v>
      </c>
      <c r="BW16443" s="29">
        <v>16438</v>
      </c>
      <c r="BX16443">
        <f t="shared" si="826"/>
        <v>1</v>
      </c>
      <c r="BY16443">
        <f t="shared" si="827"/>
        <v>1</v>
      </c>
    </row>
    <row r="16444" spans="1:77">
      <c r="A16444" s="15">
        <v>16439</v>
      </c>
      <c r="BP16444">
        <v>0.827131876452304</v>
      </c>
      <c r="BQ16444">
        <v>19024.3056167264</v>
      </c>
      <c r="BR16444">
        <v>1.41507832695771</v>
      </c>
      <c r="BS16444">
        <v>100348.12125308</v>
      </c>
      <c r="BW16444" s="29">
        <v>16439</v>
      </c>
      <c r="BX16444">
        <f t="shared" si="826"/>
        <v>1</v>
      </c>
      <c r="BY16444">
        <f t="shared" si="827"/>
        <v>1</v>
      </c>
    </row>
    <row r="16445" spans="1:77">
      <c r="A16445" s="15">
        <v>16440</v>
      </c>
      <c r="BP16445">
        <v>0.784476496034741</v>
      </c>
      <c r="BQ16445">
        <v>15079.2649769687</v>
      </c>
      <c r="BR16445">
        <v>1.3267992458741</v>
      </c>
      <c r="BS16445">
        <v>89441.8883380644</v>
      </c>
      <c r="BW16445" s="29">
        <v>16440</v>
      </c>
      <c r="BX16445">
        <f t="shared" si="826"/>
        <v>1</v>
      </c>
      <c r="BY16445">
        <f t="shared" si="827"/>
        <v>1</v>
      </c>
    </row>
    <row r="16446" spans="1:77">
      <c r="A16446" s="15">
        <v>16441</v>
      </c>
      <c r="BP16446">
        <v>0.806385935923526</v>
      </c>
      <c r="BQ16446">
        <v>13126.6641440326</v>
      </c>
      <c r="BR16446">
        <v>1.38068842353485</v>
      </c>
      <c r="BS16446">
        <v>90907.3226019513</v>
      </c>
      <c r="BW16446" s="29">
        <v>16441</v>
      </c>
      <c r="BX16446">
        <f t="shared" si="826"/>
        <v>1</v>
      </c>
      <c r="BY16446">
        <f t="shared" si="827"/>
        <v>1</v>
      </c>
    </row>
    <row r="16447" spans="1:77">
      <c r="A16447" s="15">
        <v>16442</v>
      </c>
      <c r="BP16447">
        <v>0.802918700065874</v>
      </c>
      <c r="BQ16447">
        <v>15696.4229346485</v>
      </c>
      <c r="BR16447">
        <v>1.36013201346293</v>
      </c>
      <c r="BS16447">
        <v>119521.120383299</v>
      </c>
      <c r="BW16447" s="29">
        <v>16442</v>
      </c>
      <c r="BX16447">
        <f t="shared" si="826"/>
        <v>1</v>
      </c>
      <c r="BY16447">
        <f t="shared" si="827"/>
        <v>1</v>
      </c>
    </row>
    <row r="16448" spans="1:77">
      <c r="A16448" s="15">
        <v>16443</v>
      </c>
      <c r="BP16448">
        <v>0.82690964733793</v>
      </c>
      <c r="BQ16448">
        <v>19015.2792941907</v>
      </c>
      <c r="BR16448">
        <v>1.4347820810507</v>
      </c>
      <c r="BS16448">
        <v>99991.6107048474</v>
      </c>
      <c r="BW16448" s="29">
        <v>16443</v>
      </c>
      <c r="BX16448">
        <f t="shared" si="826"/>
        <v>1</v>
      </c>
      <c r="BY16448">
        <f t="shared" si="827"/>
        <v>1</v>
      </c>
    </row>
    <row r="16449" spans="1:77">
      <c r="A16449" s="15">
        <v>16444</v>
      </c>
      <c r="BP16449">
        <v>0.805713883152761</v>
      </c>
      <c r="BQ16449">
        <v>17638.8343299261</v>
      </c>
      <c r="BR16449">
        <v>1.34367602997394</v>
      </c>
      <c r="BS16449">
        <v>98154.4319683199</v>
      </c>
      <c r="BW16449" s="29">
        <v>16444</v>
      </c>
      <c r="BX16449">
        <f t="shared" si="826"/>
        <v>1</v>
      </c>
      <c r="BY16449">
        <f t="shared" si="827"/>
        <v>1</v>
      </c>
    </row>
    <row r="16450" spans="1:77">
      <c r="A16450" s="15">
        <v>16445</v>
      </c>
      <c r="BP16450">
        <v>0.815379288253352</v>
      </c>
      <c r="BQ16450">
        <v>18903.5722686097</v>
      </c>
      <c r="BR16450">
        <v>1.41106438998533</v>
      </c>
      <c r="BS16450">
        <v>122713.274954404</v>
      </c>
      <c r="BW16450" s="29">
        <v>16445</v>
      </c>
      <c r="BX16450">
        <f t="shared" si="826"/>
        <v>1</v>
      </c>
      <c r="BY16450">
        <f t="shared" si="827"/>
        <v>1</v>
      </c>
    </row>
    <row r="16451" spans="1:77">
      <c r="A16451" s="15">
        <v>16446</v>
      </c>
      <c r="BP16451">
        <v>0.77220799749507</v>
      </c>
      <c r="BQ16451">
        <v>20003.6626569666</v>
      </c>
      <c r="BR16451">
        <v>1.28164428275035</v>
      </c>
      <c r="BS16451">
        <v>99285.3467732856</v>
      </c>
      <c r="BW16451" s="29">
        <v>16446</v>
      </c>
      <c r="BX16451">
        <f t="shared" si="826"/>
        <v>1</v>
      </c>
      <c r="BY16451">
        <f t="shared" si="827"/>
        <v>1</v>
      </c>
    </row>
    <row r="16452" spans="1:77">
      <c r="A16452" s="15">
        <v>16447</v>
      </c>
      <c r="BP16452">
        <v>0.813353122604322</v>
      </c>
      <c r="BQ16452">
        <v>13911.2567593181</v>
      </c>
      <c r="BR16452">
        <v>1.4016214296311</v>
      </c>
      <c r="BS16452">
        <v>118330.654944361</v>
      </c>
      <c r="BW16452" s="29">
        <v>16447</v>
      </c>
      <c r="BX16452">
        <f t="shared" si="826"/>
        <v>1</v>
      </c>
      <c r="BY16452">
        <f t="shared" si="827"/>
        <v>1</v>
      </c>
    </row>
    <row r="16453" spans="1:77">
      <c r="A16453" s="15">
        <v>16448</v>
      </c>
      <c r="BP16453">
        <v>0.792320798957169</v>
      </c>
      <c r="BQ16453">
        <v>12513.5725739409</v>
      </c>
      <c r="BR16453">
        <v>1.34514043413695</v>
      </c>
      <c r="BS16453">
        <v>113861.18698329</v>
      </c>
      <c r="BW16453" s="29">
        <v>16448</v>
      </c>
      <c r="BX16453">
        <f t="shared" si="826"/>
        <v>1</v>
      </c>
      <c r="BY16453">
        <f t="shared" si="827"/>
        <v>1</v>
      </c>
    </row>
    <row r="16454" spans="1:77">
      <c r="A16454" s="15">
        <v>16449</v>
      </c>
      <c r="BP16454">
        <v>0.783975049237622</v>
      </c>
      <c r="BQ16454">
        <v>13116.5925553415</v>
      </c>
      <c r="BR16454">
        <v>1.34127534327344</v>
      </c>
      <c r="BS16454">
        <v>112934.246844048</v>
      </c>
      <c r="BW16454" s="29">
        <v>16449</v>
      </c>
      <c r="BX16454">
        <f t="shared" si="826"/>
        <v>1</v>
      </c>
      <c r="BY16454">
        <f t="shared" si="827"/>
        <v>1</v>
      </c>
    </row>
    <row r="16455" spans="1:77">
      <c r="A16455" s="15">
        <v>16450</v>
      </c>
      <c r="BP16455">
        <v>0.867625058123154</v>
      </c>
      <c r="BQ16455">
        <v>9748.38025759104</v>
      </c>
      <c r="BR16455">
        <v>1.49865248562916</v>
      </c>
      <c r="BS16455">
        <v>110291.481414238</v>
      </c>
      <c r="BW16455" s="29">
        <v>16450</v>
      </c>
      <c r="BX16455">
        <f t="shared" ref="BX16455:BX16518" si="828">IF(BU16455=MAX($BU16455:$BV16455),1,0)</f>
        <v>1</v>
      </c>
      <c r="BY16455">
        <f t="shared" ref="BY16455:BY16518" si="829">IF(BV16455=MAX($BU16455:$BV16455),1,0)</f>
        <v>1</v>
      </c>
    </row>
    <row r="16456" spans="1:77">
      <c r="A16456" s="15">
        <v>16451</v>
      </c>
      <c r="BP16456">
        <v>0.821779743996593</v>
      </c>
      <c r="BQ16456">
        <v>14062.2305415048</v>
      </c>
      <c r="BR16456">
        <v>1.41144138493097</v>
      </c>
      <c r="BS16456">
        <v>112497.867413693</v>
      </c>
      <c r="BW16456" s="29">
        <v>16451</v>
      </c>
      <c r="BX16456">
        <f t="shared" si="828"/>
        <v>1</v>
      </c>
      <c r="BY16456">
        <f t="shared" si="829"/>
        <v>1</v>
      </c>
    </row>
    <row r="16457" spans="1:77">
      <c r="A16457" s="15">
        <v>16452</v>
      </c>
      <c r="BP16457">
        <v>0.818557298253715</v>
      </c>
      <c r="BQ16457">
        <v>15648.9973631068</v>
      </c>
      <c r="BR16457">
        <v>1.4053637040347</v>
      </c>
      <c r="BS16457">
        <v>92679.1082431454</v>
      </c>
      <c r="BW16457" s="29">
        <v>16452</v>
      </c>
      <c r="BX16457">
        <f t="shared" si="828"/>
        <v>1</v>
      </c>
      <c r="BY16457">
        <f t="shared" si="829"/>
        <v>1</v>
      </c>
    </row>
    <row r="16458" spans="1:77">
      <c r="A16458" s="15">
        <v>16453</v>
      </c>
      <c r="BP16458">
        <v>0.776236351650418</v>
      </c>
      <c r="BQ16458">
        <v>18654.084726799</v>
      </c>
      <c r="BR16458">
        <v>1.33635578664103</v>
      </c>
      <c r="BS16458">
        <v>122164.063093499</v>
      </c>
      <c r="BW16458" s="29">
        <v>16453</v>
      </c>
      <c r="BX16458">
        <f t="shared" si="828"/>
        <v>1</v>
      </c>
      <c r="BY16458">
        <f t="shared" si="829"/>
        <v>1</v>
      </c>
    </row>
    <row r="16459" spans="1:77">
      <c r="A16459" s="15">
        <v>16454</v>
      </c>
      <c r="BP16459">
        <v>0.813761726370259</v>
      </c>
      <c r="BQ16459">
        <v>13589.2986913868</v>
      </c>
      <c r="BR16459">
        <v>1.39067538487767</v>
      </c>
      <c r="BS16459">
        <v>116352.842495899</v>
      </c>
      <c r="BW16459" s="29">
        <v>16454</v>
      </c>
      <c r="BX16459">
        <f t="shared" si="828"/>
        <v>1</v>
      </c>
      <c r="BY16459">
        <f t="shared" si="829"/>
        <v>1</v>
      </c>
    </row>
    <row r="16460" spans="1:77">
      <c r="A16460" s="15">
        <v>16455</v>
      </c>
      <c r="BP16460">
        <v>0.834376188596234</v>
      </c>
      <c r="BQ16460">
        <v>14832.8387072654</v>
      </c>
      <c r="BR16460">
        <v>1.41605524969713</v>
      </c>
      <c r="BS16460">
        <v>93091.4118967538</v>
      </c>
      <c r="BW16460" s="29">
        <v>16455</v>
      </c>
      <c r="BX16460">
        <f t="shared" si="828"/>
        <v>1</v>
      </c>
      <c r="BY16460">
        <f t="shared" si="829"/>
        <v>1</v>
      </c>
    </row>
    <row r="16461" spans="1:77">
      <c r="A16461" s="15">
        <v>16456</v>
      </c>
      <c r="BP16461">
        <v>0.80936610714509</v>
      </c>
      <c r="BQ16461">
        <v>14798.7766514773</v>
      </c>
      <c r="BR16461">
        <v>1.39190768233042</v>
      </c>
      <c r="BS16461">
        <v>92504.4311344081</v>
      </c>
      <c r="BW16461" s="29">
        <v>16456</v>
      </c>
      <c r="BX16461">
        <f t="shared" si="828"/>
        <v>1</v>
      </c>
      <c r="BY16461">
        <f t="shared" si="829"/>
        <v>1</v>
      </c>
    </row>
    <row r="16462" spans="1:77">
      <c r="A16462" s="15">
        <v>16457</v>
      </c>
      <c r="BP16462">
        <v>0.794100841379151</v>
      </c>
      <c r="BQ16462">
        <v>15984.5580091648</v>
      </c>
      <c r="BR16462">
        <v>1.35897401470615</v>
      </c>
      <c r="BS16462">
        <v>118437.455811509</v>
      </c>
      <c r="BW16462" s="29">
        <v>16457</v>
      </c>
      <c r="BX16462">
        <f t="shared" si="828"/>
        <v>1</v>
      </c>
      <c r="BY16462">
        <f t="shared" si="829"/>
        <v>1</v>
      </c>
    </row>
    <row r="16463" spans="1:77">
      <c r="A16463" s="15">
        <v>16458</v>
      </c>
      <c r="BP16463">
        <v>0.773553081515705</v>
      </c>
      <c r="BQ16463">
        <v>19558.3977758354</v>
      </c>
      <c r="BR16463">
        <v>1.31000744462929</v>
      </c>
      <c r="BS16463">
        <v>129839.974969248</v>
      </c>
      <c r="BW16463" s="29">
        <v>16458</v>
      </c>
      <c r="BX16463">
        <f t="shared" si="828"/>
        <v>1</v>
      </c>
      <c r="BY16463">
        <f t="shared" si="829"/>
        <v>1</v>
      </c>
    </row>
    <row r="16464" spans="1:77">
      <c r="A16464" s="15">
        <v>16459</v>
      </c>
      <c r="BP16464">
        <v>0.801468290265751</v>
      </c>
      <c r="BQ16464">
        <v>14681.3969055453</v>
      </c>
      <c r="BR16464">
        <v>1.38176777856169</v>
      </c>
      <c r="BS16464">
        <v>118125.553880244</v>
      </c>
      <c r="BW16464" s="29">
        <v>16459</v>
      </c>
      <c r="BX16464">
        <f t="shared" si="828"/>
        <v>1</v>
      </c>
      <c r="BY16464">
        <f t="shared" si="829"/>
        <v>1</v>
      </c>
    </row>
    <row r="16465" spans="1:77">
      <c r="A16465" s="15">
        <v>16460</v>
      </c>
      <c r="BP16465">
        <v>0.765967623599408</v>
      </c>
      <c r="BQ16465">
        <v>13652.6332740104</v>
      </c>
      <c r="BR16465">
        <v>1.29786524973743</v>
      </c>
      <c r="BS16465">
        <v>114704.994655258</v>
      </c>
      <c r="BW16465" s="29">
        <v>16460</v>
      </c>
      <c r="BX16465">
        <f t="shared" si="828"/>
        <v>1</v>
      </c>
      <c r="BY16465">
        <f t="shared" si="829"/>
        <v>1</v>
      </c>
    </row>
    <row r="16466" spans="1:77">
      <c r="A16466" s="15">
        <v>16461</v>
      </c>
      <c r="BP16466">
        <v>0.835772297073859</v>
      </c>
      <c r="BQ16466">
        <v>14283.4080114735</v>
      </c>
      <c r="BR16466">
        <v>1.46292555579747</v>
      </c>
      <c r="BS16466">
        <v>91533.2803688213</v>
      </c>
      <c r="BW16466" s="29">
        <v>16461</v>
      </c>
      <c r="BX16466">
        <f t="shared" si="828"/>
        <v>1</v>
      </c>
      <c r="BY16466">
        <f t="shared" si="829"/>
        <v>1</v>
      </c>
    </row>
    <row r="16467" spans="1:77">
      <c r="A16467" s="15">
        <v>16462</v>
      </c>
      <c r="BP16467">
        <v>0.87098386663701</v>
      </c>
      <c r="BQ16467">
        <v>18137.3232918411</v>
      </c>
      <c r="BR16467">
        <v>1.52208308685217</v>
      </c>
      <c r="BS16467">
        <v>98796.2016179352</v>
      </c>
      <c r="BW16467" s="29">
        <v>16462</v>
      </c>
      <c r="BX16467">
        <f t="shared" si="828"/>
        <v>1</v>
      </c>
      <c r="BY16467">
        <f t="shared" si="829"/>
        <v>1</v>
      </c>
    </row>
    <row r="16468" spans="1:77">
      <c r="A16468" s="15">
        <v>16463</v>
      </c>
      <c r="BP16468">
        <v>0.851165650557448</v>
      </c>
      <c r="BQ16468">
        <v>15338.7592095675</v>
      </c>
      <c r="BR16468">
        <v>1.48810625690137</v>
      </c>
      <c r="BS16468">
        <v>91423.1477739578</v>
      </c>
      <c r="BW16468" s="29">
        <v>16463</v>
      </c>
      <c r="BX16468">
        <f t="shared" si="828"/>
        <v>1</v>
      </c>
      <c r="BY16468">
        <f t="shared" si="829"/>
        <v>1</v>
      </c>
    </row>
    <row r="16469" spans="1:77">
      <c r="A16469" s="15">
        <v>16464</v>
      </c>
      <c r="BP16469">
        <v>0.813716203959881</v>
      </c>
      <c r="BQ16469">
        <v>13283.5352638088</v>
      </c>
      <c r="BR16469">
        <v>1.38292201449817</v>
      </c>
      <c r="BS16469">
        <v>91581.877994839</v>
      </c>
      <c r="BW16469" s="29">
        <v>16464</v>
      </c>
      <c r="BX16469">
        <f t="shared" si="828"/>
        <v>1</v>
      </c>
      <c r="BY16469">
        <f t="shared" si="829"/>
        <v>1</v>
      </c>
    </row>
    <row r="16470" spans="1:77">
      <c r="A16470" s="15">
        <v>16465</v>
      </c>
      <c r="BP16470">
        <v>0.819597327123477</v>
      </c>
      <c r="BQ16470">
        <v>11624.5811769903</v>
      </c>
      <c r="BR16470">
        <v>1.42199244377292</v>
      </c>
      <c r="BS16470">
        <v>114975.884463732</v>
      </c>
      <c r="BW16470" s="29">
        <v>16465</v>
      </c>
      <c r="BX16470">
        <f t="shared" si="828"/>
        <v>1</v>
      </c>
      <c r="BY16470">
        <f t="shared" si="829"/>
        <v>1</v>
      </c>
    </row>
    <row r="16471" spans="1:77">
      <c r="A16471" s="15">
        <v>16466</v>
      </c>
      <c r="BP16471">
        <v>0.814085829200727</v>
      </c>
      <c r="BQ16471">
        <v>14048.0235196267</v>
      </c>
      <c r="BR16471">
        <v>1.39017029979548</v>
      </c>
      <c r="BS16471">
        <v>92035.5066540353</v>
      </c>
      <c r="BW16471" s="29">
        <v>16466</v>
      </c>
      <c r="BX16471">
        <f t="shared" si="828"/>
        <v>1</v>
      </c>
      <c r="BY16471">
        <f t="shared" si="829"/>
        <v>1</v>
      </c>
    </row>
    <row r="16472" spans="1:77">
      <c r="A16472" s="15">
        <v>16467</v>
      </c>
      <c r="BP16472">
        <v>0.849097939555485</v>
      </c>
      <c r="BQ16472">
        <v>19056.0350722428</v>
      </c>
      <c r="BR16472">
        <v>1.43903799693827</v>
      </c>
      <c r="BS16472">
        <v>122702.004657873</v>
      </c>
      <c r="BW16472" s="29">
        <v>16467</v>
      </c>
      <c r="BX16472">
        <f t="shared" si="828"/>
        <v>1</v>
      </c>
      <c r="BY16472">
        <f t="shared" si="829"/>
        <v>1</v>
      </c>
    </row>
    <row r="16473" spans="1:77">
      <c r="A16473" s="15">
        <v>16468</v>
      </c>
      <c r="BP16473">
        <v>0.825521896571303</v>
      </c>
      <c r="BQ16473">
        <v>15926.3398455327</v>
      </c>
      <c r="BR16473">
        <v>1.43302850898286</v>
      </c>
      <c r="BS16473">
        <v>118028.115439519</v>
      </c>
      <c r="BW16473" s="29">
        <v>16468</v>
      </c>
      <c r="BX16473">
        <f t="shared" si="828"/>
        <v>1</v>
      </c>
      <c r="BY16473">
        <f t="shared" si="829"/>
        <v>1</v>
      </c>
    </row>
    <row r="16474" spans="1:77">
      <c r="A16474" s="15">
        <v>16469</v>
      </c>
      <c r="BP16474">
        <v>0.8072228939461</v>
      </c>
      <c r="BQ16474">
        <v>17733.7710573927</v>
      </c>
      <c r="BR16474">
        <v>1.39318498791724</v>
      </c>
      <c r="BS16474">
        <v>126133.002021503</v>
      </c>
      <c r="BW16474" s="29">
        <v>16469</v>
      </c>
      <c r="BX16474">
        <f t="shared" si="828"/>
        <v>1</v>
      </c>
      <c r="BY16474">
        <f t="shared" si="829"/>
        <v>1</v>
      </c>
    </row>
    <row r="16475" spans="1:77">
      <c r="A16475" s="15">
        <v>16470</v>
      </c>
      <c r="BP16475">
        <v>0.805075094164822</v>
      </c>
      <c r="BQ16475">
        <v>19463.0589409581</v>
      </c>
      <c r="BR16475">
        <v>1.3872041336011</v>
      </c>
      <c r="BS16475">
        <v>127685.475802183</v>
      </c>
      <c r="BW16475" s="29">
        <v>16470</v>
      </c>
      <c r="BX16475">
        <f t="shared" si="828"/>
        <v>1</v>
      </c>
      <c r="BY16475">
        <f t="shared" si="829"/>
        <v>1</v>
      </c>
    </row>
    <row r="16476" spans="1:77">
      <c r="A16476" s="15">
        <v>16471</v>
      </c>
      <c r="BP16476">
        <v>0.788935269176726</v>
      </c>
      <c r="BQ16476">
        <v>14614.8693221703</v>
      </c>
      <c r="BR16476">
        <v>1.36142465688141</v>
      </c>
      <c r="BS16476">
        <v>94208.7861130939</v>
      </c>
      <c r="BW16476" s="29">
        <v>16471</v>
      </c>
      <c r="BX16476">
        <f t="shared" si="828"/>
        <v>1</v>
      </c>
      <c r="BY16476">
        <f t="shared" si="829"/>
        <v>1</v>
      </c>
    </row>
    <row r="16477" spans="1:77">
      <c r="A16477" s="15">
        <v>16472</v>
      </c>
      <c r="BP16477">
        <v>0.774233509125251</v>
      </c>
      <c r="BQ16477">
        <v>12913.4814451397</v>
      </c>
      <c r="BR16477">
        <v>1.3002088428159</v>
      </c>
      <c r="BS16477">
        <v>85783.465312449</v>
      </c>
      <c r="BW16477" s="29">
        <v>16472</v>
      </c>
      <c r="BX16477">
        <f t="shared" si="828"/>
        <v>1</v>
      </c>
      <c r="BY16477">
        <f t="shared" si="829"/>
        <v>1</v>
      </c>
    </row>
    <row r="16478" spans="1:77">
      <c r="A16478" s="15">
        <v>16473</v>
      </c>
      <c r="BP16478">
        <v>0.831309760480245</v>
      </c>
      <c r="BQ16478">
        <v>13733.0119304612</v>
      </c>
      <c r="BR16478">
        <v>1.45591872812534</v>
      </c>
      <c r="BS16478">
        <v>119653.357049141</v>
      </c>
      <c r="BW16478" s="29">
        <v>16473</v>
      </c>
      <c r="BX16478">
        <f t="shared" si="828"/>
        <v>1</v>
      </c>
      <c r="BY16478">
        <f t="shared" si="829"/>
        <v>1</v>
      </c>
    </row>
    <row r="16479" spans="1:77">
      <c r="A16479" s="15">
        <v>16474</v>
      </c>
      <c r="BP16479">
        <v>0.800295442284937</v>
      </c>
      <c r="BQ16479">
        <v>16052.0642449816</v>
      </c>
      <c r="BR16479">
        <v>1.38586411158279</v>
      </c>
      <c r="BS16479">
        <v>96423.4413581867</v>
      </c>
      <c r="BW16479" s="29">
        <v>16474</v>
      </c>
      <c r="BX16479">
        <f t="shared" si="828"/>
        <v>1</v>
      </c>
      <c r="BY16479">
        <f t="shared" si="829"/>
        <v>1</v>
      </c>
    </row>
    <row r="16480" spans="1:77">
      <c r="A16480" s="15">
        <v>16475</v>
      </c>
      <c r="BP16480">
        <v>0.848650679494638</v>
      </c>
      <c r="BQ16480">
        <v>12697.6539187533</v>
      </c>
      <c r="BR16480">
        <v>1.48827428151885</v>
      </c>
      <c r="BS16480">
        <v>89466.8563574601</v>
      </c>
      <c r="BW16480" s="29">
        <v>16475</v>
      </c>
      <c r="BX16480">
        <f t="shared" si="828"/>
        <v>1</v>
      </c>
      <c r="BY16480">
        <f t="shared" si="829"/>
        <v>1</v>
      </c>
    </row>
    <row r="16481" spans="1:77">
      <c r="A16481" s="15">
        <v>16476</v>
      </c>
      <c r="BP16481">
        <v>0.836710117701499</v>
      </c>
      <c r="BQ16481">
        <v>14914.48806112</v>
      </c>
      <c r="BR16481">
        <v>1.45684975511721</v>
      </c>
      <c r="BS16481">
        <v>91003.9776484257</v>
      </c>
      <c r="BW16481" s="29">
        <v>16476</v>
      </c>
      <c r="BX16481">
        <f t="shared" si="828"/>
        <v>1</v>
      </c>
      <c r="BY16481">
        <f t="shared" si="829"/>
        <v>1</v>
      </c>
    </row>
    <row r="16482" spans="1:77">
      <c r="A16482" s="15">
        <v>16477</v>
      </c>
      <c r="BP16482">
        <v>0.812805473082049</v>
      </c>
      <c r="BQ16482">
        <v>13883.6438122314</v>
      </c>
      <c r="BR16482">
        <v>1.40229682149412</v>
      </c>
      <c r="BS16482">
        <v>92256.2581182156</v>
      </c>
      <c r="BW16482" s="29">
        <v>16477</v>
      </c>
      <c r="BX16482">
        <f t="shared" si="828"/>
        <v>1</v>
      </c>
      <c r="BY16482">
        <f t="shared" si="829"/>
        <v>1</v>
      </c>
    </row>
    <row r="16483" spans="1:77">
      <c r="A16483" s="15">
        <v>16478</v>
      </c>
      <c r="BP16483">
        <v>0.84597080910108</v>
      </c>
      <c r="BQ16483">
        <v>17121.0999048806</v>
      </c>
      <c r="BR16483">
        <v>1.44033369940215</v>
      </c>
      <c r="BS16483">
        <v>121221.065425868</v>
      </c>
      <c r="BW16483" s="29">
        <v>16478</v>
      </c>
      <c r="BX16483">
        <f t="shared" si="828"/>
        <v>1</v>
      </c>
      <c r="BY16483">
        <f t="shared" si="829"/>
        <v>1</v>
      </c>
    </row>
    <row r="16484" spans="1:77">
      <c r="A16484" s="15">
        <v>16479</v>
      </c>
      <c r="BP16484">
        <v>0.774549492751977</v>
      </c>
      <c r="BQ16484">
        <v>17243.914285723</v>
      </c>
      <c r="BR16484">
        <v>1.30293320989325</v>
      </c>
      <c r="BS16484">
        <v>97914.5668080613</v>
      </c>
      <c r="BW16484" s="29">
        <v>16479</v>
      </c>
      <c r="BX16484">
        <f t="shared" si="828"/>
        <v>1</v>
      </c>
      <c r="BY16484">
        <f t="shared" si="829"/>
        <v>1</v>
      </c>
    </row>
    <row r="16485" spans="1:77">
      <c r="A16485" s="15">
        <v>16480</v>
      </c>
      <c r="BP16485">
        <v>0.791504220698951</v>
      </c>
      <c r="BQ16485">
        <v>12657.1338318033</v>
      </c>
      <c r="BR16485">
        <v>1.33648556334409</v>
      </c>
      <c r="BS16485">
        <v>112918.184201346</v>
      </c>
      <c r="BW16485" s="29">
        <v>16480</v>
      </c>
      <c r="BX16485">
        <f t="shared" si="828"/>
        <v>1</v>
      </c>
      <c r="BY16485">
        <f t="shared" si="829"/>
        <v>1</v>
      </c>
    </row>
    <row r="16486" spans="1:77">
      <c r="A16486" s="15">
        <v>16481</v>
      </c>
      <c r="BP16486">
        <v>0.777915441399894</v>
      </c>
      <c r="BQ16486">
        <v>13843.9663260918</v>
      </c>
      <c r="BR16486">
        <v>1.31921422366224</v>
      </c>
      <c r="BS16486">
        <v>112803.399520321</v>
      </c>
      <c r="BW16486" s="29">
        <v>16481</v>
      </c>
      <c r="BX16486">
        <f t="shared" si="828"/>
        <v>1</v>
      </c>
      <c r="BY16486">
        <f t="shared" si="829"/>
        <v>1</v>
      </c>
    </row>
    <row r="16487" spans="1:77">
      <c r="A16487" s="15">
        <v>16482</v>
      </c>
      <c r="BP16487">
        <v>0.806428099925898</v>
      </c>
      <c r="BQ16487">
        <v>17872.0521391241</v>
      </c>
      <c r="BR16487">
        <v>1.40430826416822</v>
      </c>
      <c r="BS16487">
        <v>98027.2954791311</v>
      </c>
      <c r="BW16487" s="29">
        <v>16482</v>
      </c>
      <c r="BX16487">
        <f t="shared" si="828"/>
        <v>1</v>
      </c>
      <c r="BY16487">
        <f t="shared" si="829"/>
        <v>1</v>
      </c>
    </row>
    <row r="16488" spans="1:77">
      <c r="A16488" s="15">
        <v>16483</v>
      </c>
      <c r="BP16488">
        <v>0.777712660336018</v>
      </c>
      <c r="BQ16488">
        <v>12911.6215945096</v>
      </c>
      <c r="BR16488">
        <v>1.32107040893297</v>
      </c>
      <c r="BS16488">
        <v>112083.398487972</v>
      </c>
      <c r="BW16488" s="29">
        <v>16483</v>
      </c>
      <c r="BX16488">
        <f t="shared" si="828"/>
        <v>1</v>
      </c>
      <c r="BY16488">
        <f t="shared" si="829"/>
        <v>1</v>
      </c>
    </row>
    <row r="16489" spans="1:77">
      <c r="A16489" s="15">
        <v>16484</v>
      </c>
      <c r="BP16489">
        <v>0.75974036007146</v>
      </c>
      <c r="BQ16489">
        <v>15432.3168745134</v>
      </c>
      <c r="BR16489">
        <v>1.29923530945643</v>
      </c>
      <c r="BS16489">
        <v>94226.353681967</v>
      </c>
      <c r="BW16489" s="29">
        <v>16484</v>
      </c>
      <c r="BX16489">
        <f t="shared" si="828"/>
        <v>1</v>
      </c>
      <c r="BY16489">
        <f t="shared" si="829"/>
        <v>1</v>
      </c>
    </row>
    <row r="16490" spans="1:77">
      <c r="A16490" s="15">
        <v>16485</v>
      </c>
      <c r="BP16490">
        <v>0.834866545720622</v>
      </c>
      <c r="BQ16490">
        <v>13203.6450835219</v>
      </c>
      <c r="BR16490">
        <v>1.41338840227417</v>
      </c>
      <c r="BS16490">
        <v>91467.0116182167</v>
      </c>
      <c r="BW16490" s="29">
        <v>16485</v>
      </c>
      <c r="BX16490">
        <f t="shared" si="828"/>
        <v>1</v>
      </c>
      <c r="BY16490">
        <f t="shared" si="829"/>
        <v>1</v>
      </c>
    </row>
    <row r="16491" spans="1:77">
      <c r="A16491" s="15">
        <v>16486</v>
      </c>
      <c r="BP16491">
        <v>0.759178055241381</v>
      </c>
      <c r="BQ16491">
        <v>23782.060073322</v>
      </c>
      <c r="BR16491">
        <v>1.30689483213231</v>
      </c>
      <c r="BS16491">
        <v>104250.718795045</v>
      </c>
      <c r="BW16491" s="29">
        <v>16486</v>
      </c>
      <c r="BX16491">
        <f t="shared" si="828"/>
        <v>1</v>
      </c>
      <c r="BY16491">
        <f t="shared" si="829"/>
        <v>1</v>
      </c>
    </row>
    <row r="16492" spans="1:77">
      <c r="A16492" s="15">
        <v>16487</v>
      </c>
      <c r="BP16492">
        <v>0.80533144974801</v>
      </c>
      <c r="BQ16492">
        <v>12243.3376952047</v>
      </c>
      <c r="BR16492">
        <v>1.37918979486104</v>
      </c>
      <c r="BS16492">
        <v>90018.2128979243</v>
      </c>
      <c r="BW16492" s="29">
        <v>16487</v>
      </c>
      <c r="BX16492">
        <f t="shared" si="828"/>
        <v>1</v>
      </c>
      <c r="BY16492">
        <f t="shared" si="829"/>
        <v>1</v>
      </c>
    </row>
    <row r="16493" spans="1:77">
      <c r="A16493" s="15">
        <v>16488</v>
      </c>
      <c r="BP16493">
        <v>0.810583188105085</v>
      </c>
      <c r="BQ16493">
        <v>14073.8009795427</v>
      </c>
      <c r="BR16493">
        <v>1.40902696840048</v>
      </c>
      <c r="BS16493">
        <v>95071.4066282721</v>
      </c>
      <c r="BW16493" s="29">
        <v>16488</v>
      </c>
      <c r="BX16493">
        <f t="shared" si="828"/>
        <v>1</v>
      </c>
      <c r="BY16493">
        <f t="shared" si="829"/>
        <v>1</v>
      </c>
    </row>
    <row r="16494" spans="1:77">
      <c r="A16494" s="15">
        <v>16489</v>
      </c>
      <c r="BP16494">
        <v>0.787759599974639</v>
      </c>
      <c r="BQ16494">
        <v>14349.1857601096</v>
      </c>
      <c r="BR16494">
        <v>1.33537610600581</v>
      </c>
      <c r="BS16494">
        <v>90566.0347466969</v>
      </c>
      <c r="BW16494" s="29">
        <v>16489</v>
      </c>
      <c r="BX16494">
        <f t="shared" si="828"/>
        <v>1</v>
      </c>
      <c r="BY16494">
        <f t="shared" si="829"/>
        <v>1</v>
      </c>
    </row>
    <row r="16495" spans="1:77">
      <c r="A16495" s="15">
        <v>16490</v>
      </c>
      <c r="BP16495">
        <v>0.759633718678838</v>
      </c>
      <c r="BQ16495">
        <v>17602.3638151435</v>
      </c>
      <c r="BR16495">
        <v>1.30348142869193</v>
      </c>
      <c r="BS16495">
        <v>99818.1072712828</v>
      </c>
      <c r="BW16495" s="29">
        <v>16490</v>
      </c>
      <c r="BX16495">
        <f t="shared" si="828"/>
        <v>1</v>
      </c>
      <c r="BY16495">
        <f t="shared" si="829"/>
        <v>1</v>
      </c>
    </row>
    <row r="16496" spans="1:77">
      <c r="A16496" s="15">
        <v>16491</v>
      </c>
      <c r="BP16496">
        <v>0.812303845920293</v>
      </c>
      <c r="BQ16496">
        <v>12568.0625447274</v>
      </c>
      <c r="BR16496">
        <v>1.40033551478376</v>
      </c>
      <c r="BS16496">
        <v>92117.876640387</v>
      </c>
      <c r="BW16496" s="29">
        <v>16491</v>
      </c>
      <c r="BX16496">
        <f t="shared" si="828"/>
        <v>1</v>
      </c>
      <c r="BY16496">
        <f t="shared" si="829"/>
        <v>1</v>
      </c>
    </row>
    <row r="16497" spans="1:77">
      <c r="A16497" s="15">
        <v>16492</v>
      </c>
      <c r="BP16497">
        <v>0.799193334330921</v>
      </c>
      <c r="BQ16497">
        <v>13959.5389104763</v>
      </c>
      <c r="BR16497">
        <v>1.37351534178719</v>
      </c>
      <c r="BS16497">
        <v>118814.138595997</v>
      </c>
      <c r="BW16497" s="29">
        <v>16492</v>
      </c>
      <c r="BX16497">
        <f t="shared" si="828"/>
        <v>1</v>
      </c>
      <c r="BY16497">
        <f t="shared" si="829"/>
        <v>1</v>
      </c>
    </row>
    <row r="16498" spans="1:77">
      <c r="A16498" s="15">
        <v>16493</v>
      </c>
      <c r="BP16498">
        <v>0.802125260238388</v>
      </c>
      <c r="BQ16498">
        <v>18298.9748420245</v>
      </c>
      <c r="BR16498">
        <v>1.39914866137985</v>
      </c>
      <c r="BS16498">
        <v>102030.45141917</v>
      </c>
      <c r="BW16498" s="29">
        <v>16493</v>
      </c>
      <c r="BX16498">
        <f t="shared" si="828"/>
        <v>1</v>
      </c>
      <c r="BY16498">
        <f t="shared" si="829"/>
        <v>1</v>
      </c>
    </row>
    <row r="16499" spans="1:77">
      <c r="A16499" s="15">
        <v>16494</v>
      </c>
      <c r="BP16499">
        <v>0.840652178200313</v>
      </c>
      <c r="BQ16499">
        <v>15654.3837080002</v>
      </c>
      <c r="BR16499">
        <v>1.45823913011852</v>
      </c>
      <c r="BS16499">
        <v>122227.222857846</v>
      </c>
      <c r="BW16499" s="29">
        <v>16494</v>
      </c>
      <c r="BX16499">
        <f t="shared" si="828"/>
        <v>1</v>
      </c>
      <c r="BY16499">
        <f t="shared" si="829"/>
        <v>1</v>
      </c>
    </row>
    <row r="16500" spans="1:77">
      <c r="A16500" s="15">
        <v>16495</v>
      </c>
      <c r="BP16500">
        <v>0.803019658183281</v>
      </c>
      <c r="BQ16500">
        <v>16274.4144039997</v>
      </c>
      <c r="BR16500">
        <v>1.37252712775818</v>
      </c>
      <c r="BS16500">
        <v>94482.5073805639</v>
      </c>
      <c r="BW16500" s="29">
        <v>16495</v>
      </c>
      <c r="BX16500">
        <f t="shared" si="828"/>
        <v>1</v>
      </c>
      <c r="BY16500">
        <f t="shared" si="829"/>
        <v>1</v>
      </c>
    </row>
    <row r="16501" spans="1:77">
      <c r="A16501" s="15">
        <v>16496</v>
      </c>
      <c r="BP16501">
        <v>0.813542076949308</v>
      </c>
      <c r="BQ16501">
        <v>15678.7394648989</v>
      </c>
      <c r="BR16501">
        <v>1.38545519816165</v>
      </c>
      <c r="BS16501">
        <v>90480.6272460494</v>
      </c>
      <c r="BW16501" s="29">
        <v>16496</v>
      </c>
      <c r="BX16501">
        <f t="shared" si="828"/>
        <v>1</v>
      </c>
      <c r="BY16501">
        <f t="shared" si="829"/>
        <v>1</v>
      </c>
    </row>
    <row r="16502" spans="1:77">
      <c r="A16502" s="15">
        <v>16497</v>
      </c>
      <c r="BP16502">
        <v>0.763398726995495</v>
      </c>
      <c r="BQ16502">
        <v>11064.721050408</v>
      </c>
      <c r="BR16502">
        <v>1.30044782989777</v>
      </c>
      <c r="BS16502">
        <v>109027.349438495</v>
      </c>
      <c r="BW16502" s="29">
        <v>16497</v>
      </c>
      <c r="BX16502">
        <f t="shared" si="828"/>
        <v>1</v>
      </c>
      <c r="BY16502">
        <f t="shared" si="829"/>
        <v>1</v>
      </c>
    </row>
    <row r="16503" spans="1:77">
      <c r="A16503" s="15">
        <v>16498</v>
      </c>
      <c r="BP16503">
        <v>0.753730148885506</v>
      </c>
      <c r="BQ16503">
        <v>10580.5983458241</v>
      </c>
      <c r="BR16503">
        <v>1.28047384877384</v>
      </c>
      <c r="BS16503">
        <v>87766.1896402979</v>
      </c>
      <c r="BW16503" s="29">
        <v>16498</v>
      </c>
      <c r="BX16503">
        <f t="shared" si="828"/>
        <v>1</v>
      </c>
      <c r="BY16503">
        <f t="shared" si="829"/>
        <v>1</v>
      </c>
    </row>
    <row r="16504" spans="1:77">
      <c r="A16504" s="15">
        <v>16499</v>
      </c>
      <c r="BP16504">
        <v>0.845472510461655</v>
      </c>
      <c r="BQ16504">
        <v>19938.4128464569</v>
      </c>
      <c r="BR16504">
        <v>1.48479986053937</v>
      </c>
      <c r="BS16504">
        <v>98713.5128358571</v>
      </c>
      <c r="BW16504" s="29">
        <v>16499</v>
      </c>
      <c r="BX16504">
        <f t="shared" si="828"/>
        <v>1</v>
      </c>
      <c r="BY16504">
        <f t="shared" si="829"/>
        <v>1</v>
      </c>
    </row>
    <row r="16505" spans="1:77">
      <c r="A16505" s="15">
        <v>16500</v>
      </c>
      <c r="BP16505">
        <v>0.872821232851273</v>
      </c>
      <c r="BQ16505">
        <v>15410.6272631425</v>
      </c>
      <c r="BR16505">
        <v>1.49334949657393</v>
      </c>
      <c r="BS16505">
        <v>95251.8453503208</v>
      </c>
      <c r="BW16505" s="29">
        <v>16500</v>
      </c>
      <c r="BX16505">
        <f t="shared" si="828"/>
        <v>1</v>
      </c>
      <c r="BY16505">
        <f t="shared" si="829"/>
        <v>1</v>
      </c>
    </row>
    <row r="16506" spans="1:77">
      <c r="A16506" s="15">
        <v>16501</v>
      </c>
      <c r="BP16506">
        <v>0.821832427145348</v>
      </c>
      <c r="BQ16506">
        <v>10558.0179895157</v>
      </c>
      <c r="BR16506">
        <v>1.43133146533189</v>
      </c>
      <c r="BS16506">
        <v>88154.1652833856</v>
      </c>
      <c r="BW16506" s="29">
        <v>16501</v>
      </c>
      <c r="BX16506">
        <f t="shared" si="828"/>
        <v>1</v>
      </c>
      <c r="BY16506">
        <f t="shared" si="829"/>
        <v>1</v>
      </c>
    </row>
    <row r="16507" spans="1:77">
      <c r="A16507" s="15">
        <v>16502</v>
      </c>
      <c r="BP16507">
        <v>0.866499518969629</v>
      </c>
      <c r="BQ16507">
        <v>16686.7731633679</v>
      </c>
      <c r="BR16507">
        <v>1.48725207826272</v>
      </c>
      <c r="BS16507">
        <v>97628.9300168914</v>
      </c>
      <c r="BW16507" s="29">
        <v>16502</v>
      </c>
      <c r="BX16507">
        <f t="shared" si="828"/>
        <v>1</v>
      </c>
      <c r="BY16507">
        <f t="shared" si="829"/>
        <v>1</v>
      </c>
    </row>
    <row r="16508" spans="1:77">
      <c r="A16508" s="15">
        <v>16503</v>
      </c>
      <c r="BP16508">
        <v>0.84195286674915</v>
      </c>
      <c r="BQ16508">
        <v>14360.6897404445</v>
      </c>
      <c r="BR16508">
        <v>1.42184078221138</v>
      </c>
      <c r="BS16508">
        <v>92130.8994766461</v>
      </c>
      <c r="BW16508" s="29">
        <v>16503</v>
      </c>
      <c r="BX16508">
        <f t="shared" si="828"/>
        <v>1</v>
      </c>
      <c r="BY16508">
        <f t="shared" si="829"/>
        <v>1</v>
      </c>
    </row>
    <row r="16509" spans="1:77">
      <c r="A16509" s="15">
        <v>16504</v>
      </c>
      <c r="BP16509">
        <v>0.788896599780159</v>
      </c>
      <c r="BQ16509">
        <v>13618.9276216695</v>
      </c>
      <c r="BR16509">
        <v>1.35794649125821</v>
      </c>
      <c r="BS16509">
        <v>116134.48009097</v>
      </c>
      <c r="BW16509" s="29">
        <v>16504</v>
      </c>
      <c r="BX16509">
        <f t="shared" si="828"/>
        <v>1</v>
      </c>
      <c r="BY16509">
        <f t="shared" si="829"/>
        <v>1</v>
      </c>
    </row>
    <row r="16510" spans="1:77">
      <c r="A16510" s="15">
        <v>16505</v>
      </c>
      <c r="BP16510">
        <v>0.798363161893118</v>
      </c>
      <c r="BQ16510">
        <v>18731.1132701213</v>
      </c>
      <c r="BR16510">
        <v>1.37888344202923</v>
      </c>
      <c r="BS16510">
        <v>100452.08564442</v>
      </c>
      <c r="BW16510" s="29">
        <v>16505</v>
      </c>
      <c r="BX16510">
        <f t="shared" si="828"/>
        <v>1</v>
      </c>
      <c r="BY16510">
        <f t="shared" si="829"/>
        <v>1</v>
      </c>
    </row>
    <row r="16511" spans="1:77">
      <c r="A16511" s="15">
        <v>16506</v>
      </c>
      <c r="BP16511">
        <v>0.793751139316858</v>
      </c>
      <c r="BQ16511">
        <v>19084.5481775042</v>
      </c>
      <c r="BR16511">
        <v>1.37625831328863</v>
      </c>
      <c r="BS16511">
        <v>99346.5337601192</v>
      </c>
      <c r="BW16511" s="29">
        <v>16506</v>
      </c>
      <c r="BX16511">
        <f t="shared" si="828"/>
        <v>1</v>
      </c>
      <c r="BY16511">
        <f t="shared" si="829"/>
        <v>1</v>
      </c>
    </row>
    <row r="16512" spans="1:77">
      <c r="A16512" s="15">
        <v>16507</v>
      </c>
      <c r="BP16512">
        <v>0.837783670907463</v>
      </c>
      <c r="BQ16512">
        <v>17517.6407523981</v>
      </c>
      <c r="BR16512">
        <v>1.41794406317418</v>
      </c>
      <c r="BS16512">
        <v>94885.3636920564</v>
      </c>
      <c r="BW16512" s="29">
        <v>16507</v>
      </c>
      <c r="BX16512">
        <f t="shared" si="828"/>
        <v>1</v>
      </c>
      <c r="BY16512">
        <f t="shared" si="829"/>
        <v>1</v>
      </c>
    </row>
    <row r="16513" spans="1:77">
      <c r="A16513" s="15">
        <v>16508</v>
      </c>
      <c r="BP16513">
        <v>0.803437808987251</v>
      </c>
      <c r="BQ16513">
        <v>14924.6282004812</v>
      </c>
      <c r="BR16513">
        <v>1.37734585122633</v>
      </c>
      <c r="BS16513">
        <v>116417.570330492</v>
      </c>
      <c r="BW16513" s="29">
        <v>16508</v>
      </c>
      <c r="BX16513">
        <f t="shared" si="828"/>
        <v>1</v>
      </c>
      <c r="BY16513">
        <f t="shared" si="829"/>
        <v>1</v>
      </c>
    </row>
    <row r="16514" spans="1:77">
      <c r="A16514" s="15">
        <v>16509</v>
      </c>
      <c r="BP16514">
        <v>0.79000195235605</v>
      </c>
      <c r="BQ16514">
        <v>12916.1636015509</v>
      </c>
      <c r="BR16514">
        <v>1.36099671069166</v>
      </c>
      <c r="BS16514">
        <v>87215.9605681402</v>
      </c>
      <c r="BW16514" s="29">
        <v>16509</v>
      </c>
      <c r="BX16514">
        <f t="shared" si="828"/>
        <v>1</v>
      </c>
      <c r="BY16514">
        <f t="shared" si="829"/>
        <v>1</v>
      </c>
    </row>
    <row r="16515" spans="1:77">
      <c r="A16515" s="15">
        <v>16510</v>
      </c>
      <c r="BP16515">
        <v>0.79512454980354</v>
      </c>
      <c r="BQ16515">
        <v>14738.0442776793</v>
      </c>
      <c r="BR16515">
        <v>1.34864505514582</v>
      </c>
      <c r="BS16515">
        <v>91204.153309753</v>
      </c>
      <c r="BW16515" s="29">
        <v>16510</v>
      </c>
      <c r="BX16515">
        <f t="shared" si="828"/>
        <v>1</v>
      </c>
      <c r="BY16515">
        <f t="shared" si="829"/>
        <v>1</v>
      </c>
    </row>
    <row r="16516" spans="1:77">
      <c r="A16516" s="15">
        <v>16511</v>
      </c>
      <c r="BP16516">
        <v>0.762352182502429</v>
      </c>
      <c r="BQ16516">
        <v>13725.1778301481</v>
      </c>
      <c r="BR16516">
        <v>1.2896367749009</v>
      </c>
      <c r="BS16516">
        <v>115835.101629643</v>
      </c>
      <c r="BW16516" s="29">
        <v>16511</v>
      </c>
      <c r="BX16516">
        <f t="shared" si="828"/>
        <v>1</v>
      </c>
      <c r="BY16516">
        <f t="shared" si="829"/>
        <v>1</v>
      </c>
    </row>
    <row r="16517" spans="1:77">
      <c r="A16517" s="15">
        <v>16512</v>
      </c>
      <c r="BP16517">
        <v>0.734858197347291</v>
      </c>
      <c r="BQ16517">
        <v>13800.3337103377</v>
      </c>
      <c r="BR16517">
        <v>1.22217100937554</v>
      </c>
      <c r="BS16517">
        <v>92497.2570347749</v>
      </c>
      <c r="BW16517" s="29">
        <v>16512</v>
      </c>
      <c r="BX16517">
        <f t="shared" si="828"/>
        <v>1</v>
      </c>
      <c r="BY16517">
        <f t="shared" si="829"/>
        <v>1</v>
      </c>
    </row>
    <row r="16518" spans="1:77">
      <c r="A16518" s="15">
        <v>16513</v>
      </c>
      <c r="BP16518">
        <v>0.830178268441937</v>
      </c>
      <c r="BQ16518">
        <v>11613.600511014</v>
      </c>
      <c r="BR16518">
        <v>1.43004616389672</v>
      </c>
      <c r="BS16518">
        <v>90639.9897117568</v>
      </c>
      <c r="BW16518" s="29">
        <v>16513</v>
      </c>
      <c r="BX16518">
        <f t="shared" si="828"/>
        <v>1</v>
      </c>
      <c r="BY16518">
        <f t="shared" si="829"/>
        <v>1</v>
      </c>
    </row>
    <row r="16519" spans="1:77">
      <c r="A16519" s="15">
        <v>16514</v>
      </c>
      <c r="BP16519">
        <v>0.748996219087947</v>
      </c>
      <c r="BQ16519">
        <v>14990.3231223246</v>
      </c>
      <c r="BR16519">
        <v>1.28440398341402</v>
      </c>
      <c r="BS16519">
        <v>93811.2534424205</v>
      </c>
      <c r="BW16519" s="29">
        <v>16514</v>
      </c>
      <c r="BX16519">
        <f t="shared" ref="BX16519:BX16582" si="830">IF(BU16519=MAX($BU16519:$BV16519),1,0)</f>
        <v>1</v>
      </c>
      <c r="BY16519">
        <f t="shared" ref="BY16519:BY16582" si="831">IF(BV16519=MAX($BU16519:$BV16519),1,0)</f>
        <v>1</v>
      </c>
    </row>
    <row r="16520" spans="1:77">
      <c r="A16520" s="15">
        <v>16515</v>
      </c>
      <c r="BP16520">
        <v>0.796636190018738</v>
      </c>
      <c r="BQ16520">
        <v>11832.9927548588</v>
      </c>
      <c r="BR16520">
        <v>1.36547263649231</v>
      </c>
      <c r="BS16520">
        <v>114391.554532642</v>
      </c>
      <c r="BW16520" s="29">
        <v>16515</v>
      </c>
      <c r="BX16520">
        <f t="shared" si="830"/>
        <v>1</v>
      </c>
      <c r="BY16520">
        <f t="shared" si="831"/>
        <v>1</v>
      </c>
    </row>
    <row r="16521" spans="1:77">
      <c r="A16521" s="15">
        <v>16516</v>
      </c>
      <c r="BP16521">
        <v>0.801756148693842</v>
      </c>
      <c r="BQ16521">
        <v>13358.4715094912</v>
      </c>
      <c r="BR16521">
        <v>1.34760291806388</v>
      </c>
      <c r="BS16521">
        <v>90105.1761493674</v>
      </c>
      <c r="BW16521" s="29">
        <v>16516</v>
      </c>
      <c r="BX16521">
        <f t="shared" si="830"/>
        <v>1</v>
      </c>
      <c r="BY16521">
        <f t="shared" si="831"/>
        <v>1</v>
      </c>
    </row>
    <row r="16522" spans="1:77">
      <c r="A16522" s="15">
        <v>16517</v>
      </c>
      <c r="BP16522">
        <v>0.818259902486425</v>
      </c>
      <c r="BQ16522">
        <v>11450.9882940734</v>
      </c>
      <c r="BR16522">
        <v>1.41181667966615</v>
      </c>
      <c r="BS16522">
        <v>88127.7924358595</v>
      </c>
      <c r="BW16522" s="29">
        <v>16517</v>
      </c>
      <c r="BX16522">
        <f t="shared" si="830"/>
        <v>1</v>
      </c>
      <c r="BY16522">
        <f t="shared" si="831"/>
        <v>1</v>
      </c>
    </row>
    <row r="16523" spans="1:77">
      <c r="A16523" s="15">
        <v>16518</v>
      </c>
      <c r="BP16523">
        <v>0.886152447154716</v>
      </c>
      <c r="BQ16523">
        <v>11851.0908892726</v>
      </c>
      <c r="BR16523">
        <v>1.51790460959478</v>
      </c>
      <c r="BS16523">
        <v>89091.3171037158</v>
      </c>
      <c r="BW16523" s="29">
        <v>16518</v>
      </c>
      <c r="BX16523">
        <f t="shared" si="830"/>
        <v>1</v>
      </c>
      <c r="BY16523">
        <f t="shared" si="831"/>
        <v>1</v>
      </c>
    </row>
    <row r="16524" spans="1:77">
      <c r="A16524" s="15">
        <v>16519</v>
      </c>
      <c r="BP16524">
        <v>0.80940126657977</v>
      </c>
      <c r="BQ16524">
        <v>11305.3405291644</v>
      </c>
      <c r="BR16524">
        <v>1.41318058751226</v>
      </c>
      <c r="BS16524">
        <v>90247.5133310043</v>
      </c>
      <c r="BW16524" s="29">
        <v>16519</v>
      </c>
      <c r="BX16524">
        <f t="shared" si="830"/>
        <v>1</v>
      </c>
      <c r="BY16524">
        <f t="shared" si="831"/>
        <v>1</v>
      </c>
    </row>
    <row r="16525" spans="1:77">
      <c r="A16525" s="15">
        <v>16520</v>
      </c>
      <c r="BP16525">
        <v>0.800368793251587</v>
      </c>
      <c r="BQ16525">
        <v>12776.5337713276</v>
      </c>
      <c r="BR16525">
        <v>1.40629719729989</v>
      </c>
      <c r="BS16525">
        <v>92141.6102669075</v>
      </c>
      <c r="BW16525" s="29">
        <v>16520</v>
      </c>
      <c r="BX16525">
        <f t="shared" si="830"/>
        <v>1</v>
      </c>
      <c r="BY16525">
        <f t="shared" si="831"/>
        <v>1</v>
      </c>
    </row>
    <row r="16526" spans="1:77">
      <c r="A16526" s="15">
        <v>16521</v>
      </c>
      <c r="BP16526">
        <v>0.760979677734231</v>
      </c>
      <c r="BQ16526">
        <v>12723.8601513894</v>
      </c>
      <c r="BR16526">
        <v>1.31340452599965</v>
      </c>
      <c r="BS16526">
        <v>89194.2126075792</v>
      </c>
      <c r="BW16526" s="29">
        <v>16521</v>
      </c>
      <c r="BX16526">
        <f t="shared" si="830"/>
        <v>1</v>
      </c>
      <c r="BY16526">
        <f t="shared" si="831"/>
        <v>1</v>
      </c>
    </row>
    <row r="16527" spans="1:77">
      <c r="A16527" s="15">
        <v>16522</v>
      </c>
      <c r="BP16527">
        <v>0.860651559986196</v>
      </c>
      <c r="BQ16527">
        <v>10276.4322393394</v>
      </c>
      <c r="BR16527">
        <v>1.48278282471018</v>
      </c>
      <c r="BS16527">
        <v>84871.4488057576</v>
      </c>
      <c r="BW16527" s="29">
        <v>16522</v>
      </c>
      <c r="BX16527">
        <f t="shared" si="830"/>
        <v>1</v>
      </c>
      <c r="BY16527">
        <f t="shared" si="831"/>
        <v>1</v>
      </c>
    </row>
    <row r="16528" spans="1:77">
      <c r="A16528" s="15">
        <v>16523</v>
      </c>
      <c r="BP16528">
        <v>0.796021672964005</v>
      </c>
      <c r="BQ16528">
        <v>18337.3132939747</v>
      </c>
      <c r="BR16528">
        <v>1.34637800357019</v>
      </c>
      <c r="BS16528">
        <v>95421.8902452396</v>
      </c>
      <c r="BW16528" s="29">
        <v>16523</v>
      </c>
      <c r="BX16528">
        <f t="shared" si="830"/>
        <v>1</v>
      </c>
      <c r="BY16528">
        <f t="shared" si="831"/>
        <v>1</v>
      </c>
    </row>
    <row r="16529" spans="1:77">
      <c r="A16529" s="15">
        <v>16524</v>
      </c>
      <c r="BP16529">
        <v>0.797855995754884</v>
      </c>
      <c r="BQ16529">
        <v>12799.9035303228</v>
      </c>
      <c r="BR16529">
        <v>1.36320770220487</v>
      </c>
      <c r="BS16529">
        <v>92516.1729361644</v>
      </c>
      <c r="BW16529" s="29">
        <v>16524</v>
      </c>
      <c r="BX16529">
        <f t="shared" si="830"/>
        <v>1</v>
      </c>
      <c r="BY16529">
        <f t="shared" si="831"/>
        <v>1</v>
      </c>
    </row>
    <row r="16530" spans="1:77">
      <c r="A16530" s="15">
        <v>16525</v>
      </c>
      <c r="BP16530">
        <v>0.842053072340748</v>
      </c>
      <c r="BQ16530">
        <v>11102.8476942816</v>
      </c>
      <c r="BR16530">
        <v>1.46140938874183</v>
      </c>
      <c r="BS16530">
        <v>112396.290294577</v>
      </c>
      <c r="BW16530" s="29">
        <v>16525</v>
      </c>
      <c r="BX16530">
        <f t="shared" si="830"/>
        <v>1</v>
      </c>
      <c r="BY16530">
        <f t="shared" si="831"/>
        <v>1</v>
      </c>
    </row>
    <row r="16531" spans="1:77">
      <c r="A16531" s="15">
        <v>16526</v>
      </c>
      <c r="BP16531">
        <v>0.853610251402911</v>
      </c>
      <c r="BQ16531">
        <v>15922.8757382204</v>
      </c>
      <c r="BR16531">
        <v>1.47476242004277</v>
      </c>
      <c r="BS16531">
        <v>93754.8858680493</v>
      </c>
      <c r="BW16531" s="29">
        <v>16526</v>
      </c>
      <c r="BX16531">
        <f t="shared" si="830"/>
        <v>1</v>
      </c>
      <c r="BY16531">
        <f t="shared" si="831"/>
        <v>1</v>
      </c>
    </row>
    <row r="16532" spans="1:77">
      <c r="A16532" s="15">
        <v>16527</v>
      </c>
      <c r="BP16532">
        <v>0.796603706226065</v>
      </c>
      <c r="BQ16532">
        <v>13105.7612488442</v>
      </c>
      <c r="BR16532">
        <v>1.36683274498981</v>
      </c>
      <c r="BS16532">
        <v>90838.7245275944</v>
      </c>
      <c r="BW16532" s="29">
        <v>16527</v>
      </c>
      <c r="BX16532">
        <f t="shared" si="830"/>
        <v>1</v>
      </c>
      <c r="BY16532">
        <f t="shared" si="831"/>
        <v>1</v>
      </c>
    </row>
    <row r="16533" spans="1:77">
      <c r="A16533" s="15">
        <v>16528</v>
      </c>
      <c r="BP16533">
        <v>0.781306706001726</v>
      </c>
      <c r="BQ16533">
        <v>15622.3943811014</v>
      </c>
      <c r="BR16533">
        <v>1.32479071505249</v>
      </c>
      <c r="BS16533">
        <v>93169.5814958076</v>
      </c>
      <c r="BW16533" s="29">
        <v>16528</v>
      </c>
      <c r="BX16533">
        <f t="shared" si="830"/>
        <v>1</v>
      </c>
      <c r="BY16533">
        <f t="shared" si="831"/>
        <v>1</v>
      </c>
    </row>
    <row r="16534" spans="1:77">
      <c r="A16534" s="15">
        <v>16529</v>
      </c>
      <c r="BP16534">
        <v>0.821819372615861</v>
      </c>
      <c r="BQ16534">
        <v>18725.7379853306</v>
      </c>
      <c r="BR16534">
        <v>1.42692460396999</v>
      </c>
      <c r="BS16534">
        <v>95449.9042641895</v>
      </c>
      <c r="BW16534" s="29">
        <v>16529</v>
      </c>
      <c r="BX16534">
        <f t="shared" si="830"/>
        <v>1</v>
      </c>
      <c r="BY16534">
        <f t="shared" si="831"/>
        <v>1</v>
      </c>
    </row>
    <row r="16535" spans="1:77">
      <c r="A16535" s="15">
        <v>16530</v>
      </c>
      <c r="BP16535">
        <v>0.76203046848301</v>
      </c>
      <c r="BQ16535">
        <v>11522.4552466375</v>
      </c>
      <c r="BR16535">
        <v>1.31352985732732</v>
      </c>
      <c r="BS16535">
        <v>115400.219483853</v>
      </c>
      <c r="BW16535" s="29">
        <v>16530</v>
      </c>
      <c r="BX16535">
        <f t="shared" si="830"/>
        <v>1</v>
      </c>
      <c r="BY16535">
        <f t="shared" si="831"/>
        <v>1</v>
      </c>
    </row>
    <row r="16536" spans="1:77">
      <c r="A16536" s="15">
        <v>16531</v>
      </c>
      <c r="BP16536">
        <v>0.817492621833974</v>
      </c>
      <c r="BQ16536">
        <v>11593.1352951756</v>
      </c>
      <c r="BR16536">
        <v>1.4043608009223</v>
      </c>
      <c r="BS16536">
        <v>89618.944313054</v>
      </c>
      <c r="BW16536" s="29">
        <v>16531</v>
      </c>
      <c r="BX16536">
        <f t="shared" si="830"/>
        <v>1</v>
      </c>
      <c r="BY16536">
        <f t="shared" si="831"/>
        <v>1</v>
      </c>
    </row>
    <row r="16537" spans="1:77">
      <c r="A16537" s="15">
        <v>16532</v>
      </c>
      <c r="BP16537">
        <v>0.870556942768751</v>
      </c>
      <c r="BQ16537">
        <v>17951.2038168079</v>
      </c>
      <c r="BR16537">
        <v>1.51203348369082</v>
      </c>
      <c r="BS16537">
        <v>99084.6423191655</v>
      </c>
      <c r="BW16537" s="29">
        <v>16532</v>
      </c>
      <c r="BX16537">
        <f t="shared" si="830"/>
        <v>1</v>
      </c>
      <c r="BY16537">
        <f t="shared" si="831"/>
        <v>1</v>
      </c>
    </row>
    <row r="16538" spans="1:77">
      <c r="A16538" s="15">
        <v>16533</v>
      </c>
      <c r="BP16538">
        <v>0.84151791150134</v>
      </c>
      <c r="BQ16538">
        <v>13903.4491285605</v>
      </c>
      <c r="BR16538">
        <v>1.4578940409139</v>
      </c>
      <c r="BS16538">
        <v>91679.3380340782</v>
      </c>
      <c r="BW16538" s="29">
        <v>16533</v>
      </c>
      <c r="BX16538">
        <f t="shared" si="830"/>
        <v>1</v>
      </c>
      <c r="BY16538">
        <f t="shared" si="831"/>
        <v>1</v>
      </c>
    </row>
    <row r="16539" spans="1:77">
      <c r="A16539" s="15">
        <v>16534</v>
      </c>
      <c r="BP16539">
        <v>0.844137264809684</v>
      </c>
      <c r="BQ16539">
        <v>14289.2532260884</v>
      </c>
      <c r="BR16539">
        <v>1.45379764779468</v>
      </c>
      <c r="BS16539">
        <v>113292.864507009</v>
      </c>
      <c r="BW16539" s="29">
        <v>16534</v>
      </c>
      <c r="BX16539">
        <f t="shared" si="830"/>
        <v>1</v>
      </c>
      <c r="BY16539">
        <f t="shared" si="831"/>
        <v>1</v>
      </c>
    </row>
    <row r="16540" spans="1:77">
      <c r="A16540" s="15">
        <v>16535</v>
      </c>
      <c r="BP16540">
        <v>0.794038980620797</v>
      </c>
      <c r="BQ16540">
        <v>16954.0190235692</v>
      </c>
      <c r="BR16540">
        <v>1.34900876493697</v>
      </c>
      <c r="BS16540">
        <v>115302.925781994</v>
      </c>
      <c r="BW16540" s="29">
        <v>16535</v>
      </c>
      <c r="BX16540">
        <f t="shared" si="830"/>
        <v>1</v>
      </c>
      <c r="BY16540">
        <f t="shared" si="831"/>
        <v>1</v>
      </c>
    </row>
    <row r="16541" spans="1:77">
      <c r="A16541" s="15">
        <v>16536</v>
      </c>
      <c r="BP16541">
        <v>0.782274086312247</v>
      </c>
      <c r="BQ16541">
        <v>15329.5342732107</v>
      </c>
      <c r="BR16541">
        <v>1.31318366316722</v>
      </c>
      <c r="BS16541">
        <v>116681.13773975</v>
      </c>
      <c r="BW16541" s="29">
        <v>16536</v>
      </c>
      <c r="BX16541">
        <f t="shared" si="830"/>
        <v>1</v>
      </c>
      <c r="BY16541">
        <f t="shared" si="831"/>
        <v>1</v>
      </c>
    </row>
    <row r="16542" spans="1:77">
      <c r="A16542" s="15">
        <v>16537</v>
      </c>
      <c r="BP16542">
        <v>0.820754369334749</v>
      </c>
      <c r="BQ16542">
        <v>15596.9767683662</v>
      </c>
      <c r="BR16542">
        <v>1.39139822992171</v>
      </c>
      <c r="BS16542">
        <v>120612.153960608</v>
      </c>
      <c r="BW16542" s="29">
        <v>16537</v>
      </c>
      <c r="BX16542">
        <f t="shared" si="830"/>
        <v>1</v>
      </c>
      <c r="BY16542">
        <f t="shared" si="831"/>
        <v>1</v>
      </c>
    </row>
    <row r="16543" spans="1:77">
      <c r="A16543" s="15">
        <v>16538</v>
      </c>
      <c r="BP16543">
        <v>0.811666048490985</v>
      </c>
      <c r="BQ16543">
        <v>14808.4518130818</v>
      </c>
      <c r="BR16543">
        <v>1.39536233437127</v>
      </c>
      <c r="BS16543">
        <v>119374.496510802</v>
      </c>
      <c r="BW16543" s="29">
        <v>16538</v>
      </c>
      <c r="BX16543">
        <f t="shared" si="830"/>
        <v>1</v>
      </c>
      <c r="BY16543">
        <f t="shared" si="831"/>
        <v>1</v>
      </c>
    </row>
    <row r="16544" spans="1:77">
      <c r="A16544" s="15">
        <v>16539</v>
      </c>
      <c r="BP16544">
        <v>0.791132349624049</v>
      </c>
      <c r="BQ16544">
        <v>13870.1612958659</v>
      </c>
      <c r="BR16544">
        <v>1.36484626994799</v>
      </c>
      <c r="BS16544">
        <v>91430.2580237819</v>
      </c>
      <c r="BW16544" s="29">
        <v>16539</v>
      </c>
      <c r="BX16544">
        <f t="shared" si="830"/>
        <v>1</v>
      </c>
      <c r="BY16544">
        <f t="shared" si="831"/>
        <v>1</v>
      </c>
    </row>
    <row r="16545" spans="1:77">
      <c r="A16545" s="15">
        <v>16540</v>
      </c>
      <c r="BP16545">
        <v>0.822922812306621</v>
      </c>
      <c r="BQ16545">
        <v>15152.2424097754</v>
      </c>
      <c r="BR16545">
        <v>1.42682711665975</v>
      </c>
      <c r="BS16545">
        <v>119196.993577916</v>
      </c>
      <c r="BW16545" s="29">
        <v>16540</v>
      </c>
      <c r="BX16545">
        <f t="shared" si="830"/>
        <v>1</v>
      </c>
      <c r="BY16545">
        <f t="shared" si="831"/>
        <v>1</v>
      </c>
    </row>
    <row r="16546" spans="1:77">
      <c r="A16546" s="15">
        <v>16541</v>
      </c>
      <c r="BP16546">
        <v>0.821205939710469</v>
      </c>
      <c r="BQ16546">
        <v>18058.4611877147</v>
      </c>
      <c r="BR16546">
        <v>1.39712041043736</v>
      </c>
      <c r="BS16546">
        <v>97832.2271318039</v>
      </c>
      <c r="BW16546" s="29">
        <v>16541</v>
      </c>
      <c r="BX16546">
        <f t="shared" si="830"/>
        <v>1</v>
      </c>
      <c r="BY16546">
        <f t="shared" si="831"/>
        <v>1</v>
      </c>
    </row>
    <row r="16547" spans="1:77">
      <c r="A16547" s="15">
        <v>16542</v>
      </c>
      <c r="BP16547">
        <v>0.793426624737127</v>
      </c>
      <c r="BQ16547">
        <v>17060.8170363769</v>
      </c>
      <c r="BR16547">
        <v>1.36245721916283</v>
      </c>
      <c r="BS16547">
        <v>122515.266156401</v>
      </c>
      <c r="BW16547" s="29">
        <v>16542</v>
      </c>
      <c r="BX16547">
        <f t="shared" si="830"/>
        <v>1</v>
      </c>
      <c r="BY16547">
        <f t="shared" si="831"/>
        <v>1</v>
      </c>
    </row>
    <row r="16548" spans="1:77">
      <c r="A16548" s="15">
        <v>16543</v>
      </c>
      <c r="BP16548">
        <v>0.870389438988433</v>
      </c>
      <c r="BQ16548">
        <v>17847.0457315291</v>
      </c>
      <c r="BR16548">
        <v>1.49943218532695</v>
      </c>
      <c r="BS16548">
        <v>94784.5094403824</v>
      </c>
      <c r="BW16548" s="29">
        <v>16543</v>
      </c>
      <c r="BX16548">
        <f t="shared" si="830"/>
        <v>1</v>
      </c>
      <c r="BY16548">
        <f t="shared" si="831"/>
        <v>1</v>
      </c>
    </row>
    <row r="16549" spans="1:77">
      <c r="A16549" s="15">
        <v>16544</v>
      </c>
      <c r="BP16549">
        <v>0.870181243726813</v>
      </c>
      <c r="BQ16549">
        <v>11883.4995398864</v>
      </c>
      <c r="BR16549">
        <v>1.49248057640055</v>
      </c>
      <c r="BS16549">
        <v>87101.2992773347</v>
      </c>
      <c r="BW16549" s="29">
        <v>16544</v>
      </c>
      <c r="BX16549">
        <f t="shared" si="830"/>
        <v>1</v>
      </c>
      <c r="BY16549">
        <f t="shared" si="831"/>
        <v>1</v>
      </c>
    </row>
    <row r="16550" spans="1:77">
      <c r="A16550" s="15">
        <v>16545</v>
      </c>
      <c r="BP16550">
        <v>0.785708371309941</v>
      </c>
      <c r="BQ16550">
        <v>13915.6874064318</v>
      </c>
      <c r="BR16550">
        <v>1.33365549340483</v>
      </c>
      <c r="BS16550">
        <v>92180.3434822363</v>
      </c>
      <c r="BW16550" s="29">
        <v>16545</v>
      </c>
      <c r="BX16550">
        <f t="shared" si="830"/>
        <v>1</v>
      </c>
      <c r="BY16550">
        <f t="shared" si="831"/>
        <v>1</v>
      </c>
    </row>
    <row r="16551" spans="1:77">
      <c r="A16551" s="15">
        <v>16546</v>
      </c>
      <c r="BP16551">
        <v>0.769409123082767</v>
      </c>
      <c r="BQ16551">
        <v>16549.0816731874</v>
      </c>
      <c r="BR16551">
        <v>1.29731413107419</v>
      </c>
      <c r="BS16551">
        <v>91195.4699542414</v>
      </c>
      <c r="BW16551" s="29">
        <v>16546</v>
      </c>
      <c r="BX16551">
        <f t="shared" si="830"/>
        <v>1</v>
      </c>
      <c r="BY16551">
        <f t="shared" si="831"/>
        <v>1</v>
      </c>
    </row>
    <row r="16552" spans="1:77">
      <c r="A16552" s="15">
        <v>16547</v>
      </c>
      <c r="BP16552">
        <v>0.751173803106922</v>
      </c>
      <c r="BQ16552">
        <v>14835.7270408819</v>
      </c>
      <c r="BR16552">
        <v>1.28371619382546</v>
      </c>
      <c r="BS16552">
        <v>93191.7835590581</v>
      </c>
      <c r="BW16552" s="29">
        <v>16547</v>
      </c>
      <c r="BX16552">
        <f t="shared" si="830"/>
        <v>1</v>
      </c>
      <c r="BY16552">
        <f t="shared" si="831"/>
        <v>1</v>
      </c>
    </row>
    <row r="16553" spans="1:77">
      <c r="A16553" s="15">
        <v>16548</v>
      </c>
      <c r="BP16553">
        <v>0.855682265304606</v>
      </c>
      <c r="BQ16553">
        <v>12214.7498484954</v>
      </c>
      <c r="BR16553">
        <v>1.4785120209042</v>
      </c>
      <c r="BS16553">
        <v>112668.911459977</v>
      </c>
      <c r="BW16553" s="29">
        <v>16548</v>
      </c>
      <c r="BX16553">
        <f t="shared" si="830"/>
        <v>1</v>
      </c>
      <c r="BY16553">
        <f t="shared" si="831"/>
        <v>1</v>
      </c>
    </row>
    <row r="16554" spans="1:77">
      <c r="A16554" s="15">
        <v>16549</v>
      </c>
      <c r="BP16554">
        <v>0.776599087783507</v>
      </c>
      <c r="BQ16554">
        <v>15580.1398029006</v>
      </c>
      <c r="BR16554">
        <v>1.35200528583038</v>
      </c>
      <c r="BS16554">
        <v>94423.4255733801</v>
      </c>
      <c r="BW16554" s="29">
        <v>16549</v>
      </c>
      <c r="BX16554">
        <f t="shared" si="830"/>
        <v>1</v>
      </c>
      <c r="BY16554">
        <f t="shared" si="831"/>
        <v>1</v>
      </c>
    </row>
    <row r="16555" spans="1:77">
      <c r="A16555" s="15">
        <v>16550</v>
      </c>
      <c r="BP16555">
        <v>0.795893864606765</v>
      </c>
      <c r="BQ16555">
        <v>13923.0147634721</v>
      </c>
      <c r="BR16555">
        <v>1.38372500668813</v>
      </c>
      <c r="BS16555">
        <v>116161.935068916</v>
      </c>
      <c r="BW16555" s="29">
        <v>16550</v>
      </c>
      <c r="BX16555">
        <f t="shared" si="830"/>
        <v>1</v>
      </c>
      <c r="BY16555">
        <f t="shared" si="831"/>
        <v>1</v>
      </c>
    </row>
    <row r="16556" spans="1:77">
      <c r="A16556" s="15">
        <v>16551</v>
      </c>
      <c r="BP16556">
        <v>0.837917711570767</v>
      </c>
      <c r="BQ16556">
        <v>12896.9798244805</v>
      </c>
      <c r="BR16556">
        <v>1.45718791358731</v>
      </c>
      <c r="BS16556">
        <v>89454.1505820639</v>
      </c>
      <c r="BW16556" s="29">
        <v>16551</v>
      </c>
      <c r="BX16556">
        <f t="shared" si="830"/>
        <v>1</v>
      </c>
      <c r="BY16556">
        <f t="shared" si="831"/>
        <v>1</v>
      </c>
    </row>
    <row r="16557" spans="1:77">
      <c r="A16557" s="15">
        <v>16552</v>
      </c>
      <c r="BP16557">
        <v>0.791548814042881</v>
      </c>
      <c r="BQ16557">
        <v>13882.9773856917</v>
      </c>
      <c r="BR16557">
        <v>1.33876283417102</v>
      </c>
      <c r="BS16557">
        <v>112236.691527385</v>
      </c>
      <c r="BW16557" s="29">
        <v>16552</v>
      </c>
      <c r="BX16557">
        <f t="shared" si="830"/>
        <v>1</v>
      </c>
      <c r="BY16557">
        <f t="shared" si="831"/>
        <v>1</v>
      </c>
    </row>
    <row r="16558" spans="1:77">
      <c r="A16558" s="15">
        <v>16553</v>
      </c>
      <c r="BP16558">
        <v>0.811291841023546</v>
      </c>
      <c r="BQ16558">
        <v>13130.7164113</v>
      </c>
      <c r="BR16558">
        <v>1.40551878255419</v>
      </c>
      <c r="BS16558">
        <v>89275.4456937116</v>
      </c>
      <c r="BW16558" s="29">
        <v>16553</v>
      </c>
      <c r="BX16558">
        <f t="shared" si="830"/>
        <v>1</v>
      </c>
      <c r="BY16558">
        <f t="shared" si="831"/>
        <v>1</v>
      </c>
    </row>
    <row r="16559" spans="1:77">
      <c r="A16559" s="15">
        <v>16554</v>
      </c>
      <c r="BP16559">
        <v>0.812832803055446</v>
      </c>
      <c r="BQ16559">
        <v>14226.7453110703</v>
      </c>
      <c r="BR16559">
        <v>1.40033495742888</v>
      </c>
      <c r="BS16559">
        <v>92011.8563829375</v>
      </c>
      <c r="BW16559" s="29">
        <v>16554</v>
      </c>
      <c r="BX16559">
        <f t="shared" si="830"/>
        <v>1</v>
      </c>
      <c r="BY16559">
        <f t="shared" si="831"/>
        <v>1</v>
      </c>
    </row>
    <row r="16560" spans="1:77">
      <c r="A16560" s="15">
        <v>16555</v>
      </c>
      <c r="BP16560">
        <v>0.821688770996815</v>
      </c>
      <c r="BQ16560">
        <v>17725.4898429581</v>
      </c>
      <c r="BR16560">
        <v>1.42238340042659</v>
      </c>
      <c r="BS16560">
        <v>93669.1879288994</v>
      </c>
      <c r="BW16560" s="29">
        <v>16555</v>
      </c>
      <c r="BX16560">
        <f t="shared" si="830"/>
        <v>1</v>
      </c>
      <c r="BY16560">
        <f t="shared" si="831"/>
        <v>1</v>
      </c>
    </row>
    <row r="16561" spans="1:77">
      <c r="A16561" s="15">
        <v>16556</v>
      </c>
      <c r="BP16561">
        <v>0.787206459651388</v>
      </c>
      <c r="BQ16561">
        <v>11618.1774557259</v>
      </c>
      <c r="BR16561">
        <v>1.35036084840343</v>
      </c>
      <c r="BS16561">
        <v>90466.415095755</v>
      </c>
      <c r="BW16561" s="29">
        <v>16556</v>
      </c>
      <c r="BX16561">
        <f t="shared" si="830"/>
        <v>1</v>
      </c>
      <c r="BY16561">
        <f t="shared" si="831"/>
        <v>1</v>
      </c>
    </row>
    <row r="16562" spans="1:77">
      <c r="A16562" s="15">
        <v>16557</v>
      </c>
      <c r="BP16562">
        <v>0.831474444894746</v>
      </c>
      <c r="BQ16562">
        <v>12240.7982636657</v>
      </c>
      <c r="BR16562">
        <v>1.42343435454316</v>
      </c>
      <c r="BS16562">
        <v>88995.5174829495</v>
      </c>
      <c r="BW16562" s="29">
        <v>16557</v>
      </c>
      <c r="BX16562">
        <f t="shared" si="830"/>
        <v>1</v>
      </c>
      <c r="BY16562">
        <f t="shared" si="831"/>
        <v>1</v>
      </c>
    </row>
    <row r="16563" spans="1:77">
      <c r="A16563" s="15">
        <v>16558</v>
      </c>
      <c r="BP16563">
        <v>0.858318729354973</v>
      </c>
      <c r="BQ16563">
        <v>18655.6745409227</v>
      </c>
      <c r="BR16563">
        <v>1.49869317510086</v>
      </c>
      <c r="BS16563">
        <v>120961.378639428</v>
      </c>
      <c r="BW16563" s="29">
        <v>16558</v>
      </c>
      <c r="BX16563">
        <f t="shared" si="830"/>
        <v>1</v>
      </c>
      <c r="BY16563">
        <f t="shared" si="831"/>
        <v>1</v>
      </c>
    </row>
    <row r="16564" spans="1:77">
      <c r="A16564" s="15">
        <v>16559</v>
      </c>
      <c r="BP16564">
        <v>0.791314085255188</v>
      </c>
      <c r="BQ16564">
        <v>18288.6810796437</v>
      </c>
      <c r="BR16564">
        <v>1.31586267427111</v>
      </c>
      <c r="BS16564">
        <v>95938.3258567971</v>
      </c>
      <c r="BW16564" s="29">
        <v>16559</v>
      </c>
      <c r="BX16564">
        <f t="shared" si="830"/>
        <v>1</v>
      </c>
      <c r="BY16564">
        <f t="shared" si="831"/>
        <v>1</v>
      </c>
    </row>
    <row r="16565" spans="1:77">
      <c r="A16565" s="15">
        <v>16560</v>
      </c>
      <c r="BP16565">
        <v>0.819184417830444</v>
      </c>
      <c r="BQ16565">
        <v>16447.7266264301</v>
      </c>
      <c r="BR16565">
        <v>1.4173021051981</v>
      </c>
      <c r="BS16565">
        <v>95536.8165176364</v>
      </c>
      <c r="BW16565" s="29">
        <v>16560</v>
      </c>
      <c r="BX16565">
        <f t="shared" si="830"/>
        <v>1</v>
      </c>
      <c r="BY16565">
        <f t="shared" si="831"/>
        <v>1</v>
      </c>
    </row>
    <row r="16566" spans="1:77">
      <c r="A16566" s="15">
        <v>16561</v>
      </c>
      <c r="BP16566">
        <v>0.755168450471173</v>
      </c>
      <c r="BQ16566">
        <v>14136.2562557903</v>
      </c>
      <c r="BR16566">
        <v>1.26349901224188</v>
      </c>
      <c r="BS16566">
        <v>88953.5909169631</v>
      </c>
      <c r="BW16566" s="29">
        <v>16561</v>
      </c>
      <c r="BX16566">
        <f t="shared" si="830"/>
        <v>1</v>
      </c>
      <c r="BY16566">
        <f t="shared" si="831"/>
        <v>1</v>
      </c>
    </row>
    <row r="16567" spans="1:77">
      <c r="A16567" s="15">
        <v>16562</v>
      </c>
      <c r="BP16567">
        <v>0.837398263643869</v>
      </c>
      <c r="BQ16567">
        <v>12797.7693211263</v>
      </c>
      <c r="BR16567">
        <v>1.46100047594393</v>
      </c>
      <c r="BS16567">
        <v>92110.8598323259</v>
      </c>
      <c r="BW16567" s="29">
        <v>16562</v>
      </c>
      <c r="BX16567">
        <f t="shared" si="830"/>
        <v>1</v>
      </c>
      <c r="BY16567">
        <f t="shared" si="831"/>
        <v>1</v>
      </c>
    </row>
    <row r="16568" spans="1:77">
      <c r="A16568" s="15">
        <v>16563</v>
      </c>
      <c r="BP16568">
        <v>0.820583264741055</v>
      </c>
      <c r="BQ16568">
        <v>18617.709980117</v>
      </c>
      <c r="BR16568">
        <v>1.43007616219654</v>
      </c>
      <c r="BS16568">
        <v>124910.16483047</v>
      </c>
      <c r="BW16568" s="29">
        <v>16563</v>
      </c>
      <c r="BX16568">
        <f t="shared" si="830"/>
        <v>1</v>
      </c>
      <c r="BY16568">
        <f t="shared" si="831"/>
        <v>1</v>
      </c>
    </row>
    <row r="16569" spans="1:77">
      <c r="A16569" s="15">
        <v>16564</v>
      </c>
      <c r="BP16569">
        <v>0.757402478313561</v>
      </c>
      <c r="BQ16569">
        <v>13171.2411061654</v>
      </c>
      <c r="BR16569">
        <v>1.29602368034785</v>
      </c>
      <c r="BS16569">
        <v>114780.935260938</v>
      </c>
      <c r="BW16569" s="29">
        <v>16564</v>
      </c>
      <c r="BX16569">
        <f t="shared" si="830"/>
        <v>1</v>
      </c>
      <c r="BY16569">
        <f t="shared" si="831"/>
        <v>1</v>
      </c>
    </row>
    <row r="16570" spans="1:77">
      <c r="A16570" s="15">
        <v>16565</v>
      </c>
      <c r="BP16570">
        <v>0.856439587148195</v>
      </c>
      <c r="BQ16570">
        <v>12148.6022309718</v>
      </c>
      <c r="BR16570">
        <v>1.48221857927583</v>
      </c>
      <c r="BS16570">
        <v>89554.1821561601</v>
      </c>
      <c r="BW16570" s="29">
        <v>16565</v>
      </c>
      <c r="BX16570">
        <f t="shared" si="830"/>
        <v>1</v>
      </c>
      <c r="BY16570">
        <f t="shared" si="831"/>
        <v>1</v>
      </c>
    </row>
    <row r="16571" spans="1:77">
      <c r="A16571" s="15">
        <v>16566</v>
      </c>
      <c r="BP16571">
        <v>0.839622604032582</v>
      </c>
      <c r="BQ16571">
        <v>12938.1443714308</v>
      </c>
      <c r="BR16571">
        <v>1.44297891048066</v>
      </c>
      <c r="BS16571">
        <v>89891.8326894235</v>
      </c>
      <c r="BW16571" s="29">
        <v>16566</v>
      </c>
      <c r="BX16571">
        <f t="shared" si="830"/>
        <v>1</v>
      </c>
      <c r="BY16571">
        <f t="shared" si="831"/>
        <v>1</v>
      </c>
    </row>
    <row r="16572" spans="1:77">
      <c r="A16572" s="15">
        <v>16567</v>
      </c>
      <c r="BP16572">
        <v>0.845624696097406</v>
      </c>
      <c r="BQ16572">
        <v>12657.5377878041</v>
      </c>
      <c r="BR16572">
        <v>1.4845009074807</v>
      </c>
      <c r="BS16572">
        <v>88690.7618693306</v>
      </c>
      <c r="BW16572" s="29">
        <v>16567</v>
      </c>
      <c r="BX16572">
        <f t="shared" si="830"/>
        <v>1</v>
      </c>
      <c r="BY16572">
        <f t="shared" si="831"/>
        <v>1</v>
      </c>
    </row>
    <row r="16573" spans="1:77">
      <c r="A16573" s="15">
        <v>16568</v>
      </c>
      <c r="BP16573">
        <v>0.783443230465186</v>
      </c>
      <c r="BQ16573">
        <v>15600.0213534963</v>
      </c>
      <c r="BR16573">
        <v>1.34323635975473</v>
      </c>
      <c r="BS16573">
        <v>115303.714975251</v>
      </c>
      <c r="BW16573" s="29">
        <v>16568</v>
      </c>
      <c r="BX16573">
        <f t="shared" si="830"/>
        <v>1</v>
      </c>
      <c r="BY16573">
        <f t="shared" si="831"/>
        <v>1</v>
      </c>
    </row>
    <row r="16574" spans="1:77">
      <c r="A16574" s="15">
        <v>16569</v>
      </c>
      <c r="BP16574">
        <v>0.798108516738307</v>
      </c>
      <c r="BQ16574">
        <v>11266.7724449962</v>
      </c>
      <c r="BR16574">
        <v>1.37303661390021</v>
      </c>
      <c r="BS16574">
        <v>87328.6836407822</v>
      </c>
      <c r="BW16574" s="29">
        <v>16569</v>
      </c>
      <c r="BX16574">
        <f t="shared" si="830"/>
        <v>1</v>
      </c>
      <c r="BY16574">
        <f t="shared" si="831"/>
        <v>1</v>
      </c>
    </row>
    <row r="16575" spans="1:77">
      <c r="A16575" s="15">
        <v>16570</v>
      </c>
      <c r="BP16575">
        <v>0.851282028995725</v>
      </c>
      <c r="BQ16575">
        <v>14594.7728891944</v>
      </c>
      <c r="BR16575">
        <v>1.48289870346301</v>
      </c>
      <c r="BS16575">
        <v>89992.2957975401</v>
      </c>
      <c r="BW16575" s="29">
        <v>16570</v>
      </c>
      <c r="BX16575">
        <f t="shared" si="830"/>
        <v>1</v>
      </c>
      <c r="BY16575">
        <f t="shared" si="831"/>
        <v>1</v>
      </c>
    </row>
    <row r="16576" spans="1:77">
      <c r="A16576" s="15">
        <v>16571</v>
      </c>
      <c r="BP16576">
        <v>0.749130621438372</v>
      </c>
      <c r="BQ16576">
        <v>11082.2572949784</v>
      </c>
      <c r="BR16576">
        <v>1.24005133869846</v>
      </c>
      <c r="BS16576">
        <v>109109.560306596</v>
      </c>
      <c r="BW16576" s="29">
        <v>16571</v>
      </c>
      <c r="BX16576">
        <f t="shared" si="830"/>
        <v>1</v>
      </c>
      <c r="BY16576">
        <f t="shared" si="831"/>
        <v>1</v>
      </c>
    </row>
    <row r="16577" spans="1:77">
      <c r="A16577" s="15">
        <v>16572</v>
      </c>
      <c r="BP16577">
        <v>0.777946471317255</v>
      </c>
      <c r="BQ16577">
        <v>15674.2630559017</v>
      </c>
      <c r="BR16577">
        <v>1.35307643785385</v>
      </c>
      <c r="BS16577">
        <v>93411.9367519665</v>
      </c>
      <c r="BW16577" s="29">
        <v>16572</v>
      </c>
      <c r="BX16577">
        <f t="shared" si="830"/>
        <v>1</v>
      </c>
      <c r="BY16577">
        <f t="shared" si="831"/>
        <v>1</v>
      </c>
    </row>
    <row r="16578" spans="1:77">
      <c r="A16578" s="15">
        <v>16573</v>
      </c>
      <c r="BP16578">
        <v>0.860797348208344</v>
      </c>
      <c r="BQ16578">
        <v>13881.8272793813</v>
      </c>
      <c r="BR16578">
        <v>1.5105136100749</v>
      </c>
      <c r="BS16578">
        <v>116620.27669213</v>
      </c>
      <c r="BW16578" s="29">
        <v>16573</v>
      </c>
      <c r="BX16578">
        <f t="shared" si="830"/>
        <v>1</v>
      </c>
      <c r="BY16578">
        <f t="shared" si="831"/>
        <v>1</v>
      </c>
    </row>
    <row r="16579" spans="1:77">
      <c r="A16579" s="15">
        <v>16574</v>
      </c>
      <c r="BP16579">
        <v>0.814711852454899</v>
      </c>
      <c r="BQ16579">
        <v>15386.7693604645</v>
      </c>
      <c r="BR16579">
        <v>1.41242529303413</v>
      </c>
      <c r="BS16579">
        <v>92892.0119006941</v>
      </c>
      <c r="BW16579" s="29">
        <v>16574</v>
      </c>
      <c r="BX16579">
        <f t="shared" si="830"/>
        <v>1</v>
      </c>
      <c r="BY16579">
        <f t="shared" si="831"/>
        <v>1</v>
      </c>
    </row>
    <row r="16580" spans="1:77">
      <c r="A16580" s="15">
        <v>16575</v>
      </c>
      <c r="BP16580">
        <v>0.789110543452734</v>
      </c>
      <c r="BQ16580">
        <v>16903.4680879944</v>
      </c>
      <c r="BR16580">
        <v>1.35611776854311</v>
      </c>
      <c r="BS16580">
        <v>121048.676783152</v>
      </c>
      <c r="BW16580" s="29">
        <v>16575</v>
      </c>
      <c r="BX16580">
        <f t="shared" si="830"/>
        <v>1</v>
      </c>
      <c r="BY16580">
        <f t="shared" si="831"/>
        <v>1</v>
      </c>
    </row>
    <row r="16581" spans="1:77">
      <c r="A16581" s="15">
        <v>16576</v>
      </c>
      <c r="BP16581">
        <v>0.842835922589583</v>
      </c>
      <c r="BQ16581">
        <v>14589.7101930972</v>
      </c>
      <c r="BR16581">
        <v>1.49243659671913</v>
      </c>
      <c r="BS16581">
        <v>116750.29187694</v>
      </c>
      <c r="BW16581" s="29">
        <v>16576</v>
      </c>
      <c r="BX16581">
        <f t="shared" si="830"/>
        <v>1</v>
      </c>
      <c r="BY16581">
        <f t="shared" si="831"/>
        <v>1</v>
      </c>
    </row>
    <row r="16582" spans="1:77">
      <c r="A16582" s="15">
        <v>16577</v>
      </c>
      <c r="BP16582">
        <v>0.805574576161135</v>
      </c>
      <c r="BQ16582">
        <v>13675.3509938749</v>
      </c>
      <c r="BR16582">
        <v>1.36525868324409</v>
      </c>
      <c r="BS16582">
        <v>114895.334179624</v>
      </c>
      <c r="BW16582" s="29">
        <v>16577</v>
      </c>
      <c r="BX16582">
        <f t="shared" si="830"/>
        <v>1</v>
      </c>
      <c r="BY16582">
        <f t="shared" si="831"/>
        <v>1</v>
      </c>
    </row>
    <row r="16583" spans="1:77">
      <c r="A16583" s="15">
        <v>16578</v>
      </c>
      <c r="BP16583">
        <v>0.789390810046417</v>
      </c>
      <c r="BQ16583">
        <v>22248.6189011299</v>
      </c>
      <c r="BR16583">
        <v>1.33386001428366</v>
      </c>
      <c r="BS16583">
        <v>120903.378971013</v>
      </c>
      <c r="BW16583" s="29">
        <v>16578</v>
      </c>
      <c r="BX16583">
        <f t="shared" ref="BX16583:BX16646" si="832">IF(BU16583=MAX($BU16583:$BV16583),1,0)</f>
        <v>1</v>
      </c>
      <c r="BY16583">
        <f t="shared" ref="BY16583:BY16646" si="833">IF(BV16583=MAX($BU16583:$BV16583),1,0)</f>
        <v>1</v>
      </c>
    </row>
    <row r="16584" spans="1:77">
      <c r="A16584" s="15">
        <v>16579</v>
      </c>
      <c r="BP16584">
        <v>0.844230184811904</v>
      </c>
      <c r="BQ16584">
        <v>20048.3788528916</v>
      </c>
      <c r="BR16584">
        <v>1.45160336934058</v>
      </c>
      <c r="BS16584">
        <v>122886.388362888</v>
      </c>
      <c r="BW16584" s="29">
        <v>16579</v>
      </c>
      <c r="BX16584">
        <f t="shared" si="832"/>
        <v>1</v>
      </c>
      <c r="BY16584">
        <f t="shared" si="833"/>
        <v>1</v>
      </c>
    </row>
    <row r="16585" spans="1:77">
      <c r="A16585" s="15">
        <v>16580</v>
      </c>
      <c r="BP16585">
        <v>0.828360491139049</v>
      </c>
      <c r="BQ16585">
        <v>14546.7620391636</v>
      </c>
      <c r="BR16585">
        <v>1.42589477597415</v>
      </c>
      <c r="BS16585">
        <v>117267.290364769</v>
      </c>
      <c r="BW16585" s="29">
        <v>16580</v>
      </c>
      <c r="BX16585">
        <f t="shared" si="832"/>
        <v>1</v>
      </c>
      <c r="BY16585">
        <f t="shared" si="833"/>
        <v>1</v>
      </c>
    </row>
    <row r="16586" spans="1:77">
      <c r="A16586" s="15">
        <v>16581</v>
      </c>
      <c r="BP16586">
        <v>0.83508755831246</v>
      </c>
      <c r="BQ16586">
        <v>11698.8889980062</v>
      </c>
      <c r="BR16586">
        <v>1.45527678680055</v>
      </c>
      <c r="BS16586">
        <v>115267.662180259</v>
      </c>
      <c r="BW16586" s="29">
        <v>16581</v>
      </c>
      <c r="BX16586">
        <f t="shared" si="832"/>
        <v>1</v>
      </c>
      <c r="BY16586">
        <f t="shared" si="833"/>
        <v>1</v>
      </c>
    </row>
    <row r="16587" spans="1:77">
      <c r="A16587" s="15">
        <v>16582</v>
      </c>
      <c r="BP16587">
        <v>0.873606189884609</v>
      </c>
      <c r="BQ16587">
        <v>12209.7009871155</v>
      </c>
      <c r="BR16587">
        <v>1.52761225731972</v>
      </c>
      <c r="BS16587">
        <v>88168.7935383613</v>
      </c>
      <c r="BW16587" s="29">
        <v>16582</v>
      </c>
      <c r="BX16587">
        <f t="shared" si="832"/>
        <v>1</v>
      </c>
      <c r="BY16587">
        <f t="shared" si="833"/>
        <v>1</v>
      </c>
    </row>
    <row r="16588" spans="1:77">
      <c r="A16588" s="15">
        <v>16583</v>
      </c>
      <c r="BP16588">
        <v>0.812907559325763</v>
      </c>
      <c r="BQ16588">
        <v>18107.5890841589</v>
      </c>
      <c r="BR16588">
        <v>1.414349042505</v>
      </c>
      <c r="BS16588">
        <v>121628.545080689</v>
      </c>
      <c r="BW16588" s="29">
        <v>16583</v>
      </c>
      <c r="BX16588">
        <f t="shared" si="832"/>
        <v>1</v>
      </c>
      <c r="BY16588">
        <f t="shared" si="833"/>
        <v>1</v>
      </c>
    </row>
    <row r="16589" spans="1:77">
      <c r="A16589" s="15">
        <v>16584</v>
      </c>
      <c r="BP16589">
        <v>0.835491712048543</v>
      </c>
      <c r="BQ16589">
        <v>13095.8654685015</v>
      </c>
      <c r="BR16589">
        <v>1.46439182865225</v>
      </c>
      <c r="BS16589">
        <v>90819.6401900979</v>
      </c>
      <c r="BW16589" s="29">
        <v>16584</v>
      </c>
      <c r="BX16589">
        <f t="shared" si="832"/>
        <v>1</v>
      </c>
      <c r="BY16589">
        <f t="shared" si="833"/>
        <v>1</v>
      </c>
    </row>
    <row r="16590" spans="1:77">
      <c r="A16590" s="15">
        <v>16585</v>
      </c>
      <c r="BP16590">
        <v>0.869491903892004</v>
      </c>
      <c r="BQ16590">
        <v>11851.6644936014</v>
      </c>
      <c r="BR16590">
        <v>1.49807517306879</v>
      </c>
      <c r="BS16590">
        <v>89942.6273029535</v>
      </c>
      <c r="BW16590" s="29">
        <v>16585</v>
      </c>
      <c r="BX16590">
        <f t="shared" si="832"/>
        <v>1</v>
      </c>
      <c r="BY16590">
        <f t="shared" si="833"/>
        <v>1</v>
      </c>
    </row>
    <row r="16591" spans="1:77">
      <c r="A16591" s="15">
        <v>16586</v>
      </c>
      <c r="BP16591">
        <v>0.796760938280149</v>
      </c>
      <c r="BQ16591">
        <v>17495.1262250409</v>
      </c>
      <c r="BR16591">
        <v>1.35120733679367</v>
      </c>
      <c r="BS16591">
        <v>95165.6452305374</v>
      </c>
      <c r="BW16591" s="29">
        <v>16586</v>
      </c>
      <c r="BX16591">
        <f t="shared" si="832"/>
        <v>1</v>
      </c>
      <c r="BY16591">
        <f t="shared" si="833"/>
        <v>1</v>
      </c>
    </row>
    <row r="16592" spans="1:77">
      <c r="A16592" s="15">
        <v>16587</v>
      </c>
      <c r="BP16592">
        <v>0.809892878301816</v>
      </c>
      <c r="BQ16592">
        <v>16489.871618863</v>
      </c>
      <c r="BR16592">
        <v>1.41221261361959</v>
      </c>
      <c r="BS16592">
        <v>95963.6105455496</v>
      </c>
      <c r="BW16592" s="29">
        <v>16587</v>
      </c>
      <c r="BX16592">
        <f t="shared" si="832"/>
        <v>1</v>
      </c>
      <c r="BY16592">
        <f t="shared" si="833"/>
        <v>1</v>
      </c>
    </row>
    <row r="16593" spans="1:77">
      <c r="A16593" s="15">
        <v>16588</v>
      </c>
      <c r="BP16593">
        <v>0.768161493695366</v>
      </c>
      <c r="BQ16593">
        <v>13686.6224312821</v>
      </c>
      <c r="BR16593">
        <v>1.32592611601546</v>
      </c>
      <c r="BS16593">
        <v>94412.5269872125</v>
      </c>
      <c r="BW16593" s="29">
        <v>16588</v>
      </c>
      <c r="BX16593">
        <f t="shared" si="832"/>
        <v>1</v>
      </c>
      <c r="BY16593">
        <f t="shared" si="833"/>
        <v>1</v>
      </c>
    </row>
    <row r="16594" spans="1:77">
      <c r="A16594" s="15">
        <v>16589</v>
      </c>
      <c r="BP16594">
        <v>0.837948941664504</v>
      </c>
      <c r="BQ16594">
        <v>19036.3228962409</v>
      </c>
      <c r="BR16594">
        <v>1.45277300420862</v>
      </c>
      <c r="BS16594">
        <v>125524.92644066</v>
      </c>
      <c r="BW16594" s="29">
        <v>16589</v>
      </c>
      <c r="BX16594">
        <f t="shared" si="832"/>
        <v>1</v>
      </c>
      <c r="BY16594">
        <f t="shared" si="833"/>
        <v>1</v>
      </c>
    </row>
    <row r="16595" spans="1:77">
      <c r="A16595" s="15">
        <v>16590</v>
      </c>
      <c r="BP16595">
        <v>0.819856230687134</v>
      </c>
      <c r="BQ16595">
        <v>10877.1449460394</v>
      </c>
      <c r="BR16595">
        <v>1.41019004850264</v>
      </c>
      <c r="BS16595">
        <v>87171.6778801028</v>
      </c>
      <c r="BW16595" s="29">
        <v>16590</v>
      </c>
      <c r="BX16595">
        <f t="shared" si="832"/>
        <v>1</v>
      </c>
      <c r="BY16595">
        <f t="shared" si="833"/>
        <v>1</v>
      </c>
    </row>
    <row r="16596" spans="1:77">
      <c r="A16596" s="15">
        <v>16591</v>
      </c>
      <c r="BP16596">
        <v>0.873059139186764</v>
      </c>
      <c r="BQ16596">
        <v>14541.8361582031</v>
      </c>
      <c r="BR16596">
        <v>1.52807296614377</v>
      </c>
      <c r="BS16596">
        <v>92051.8821368786</v>
      </c>
      <c r="BW16596" s="29">
        <v>16591</v>
      </c>
      <c r="BX16596">
        <f t="shared" si="832"/>
        <v>1</v>
      </c>
      <c r="BY16596">
        <f t="shared" si="833"/>
        <v>1</v>
      </c>
    </row>
    <row r="16597" spans="1:77">
      <c r="A16597" s="15">
        <v>16592</v>
      </c>
      <c r="BP16597">
        <v>0.802996176252789</v>
      </c>
      <c r="BQ16597">
        <v>18349.3569544779</v>
      </c>
      <c r="BR16597">
        <v>1.37109740948297</v>
      </c>
      <c r="BS16597">
        <v>99656.3141795772</v>
      </c>
      <c r="BW16597" s="29">
        <v>16592</v>
      </c>
      <c r="BX16597">
        <f t="shared" si="832"/>
        <v>1</v>
      </c>
      <c r="BY16597">
        <f t="shared" si="833"/>
        <v>1</v>
      </c>
    </row>
    <row r="16598" spans="1:77">
      <c r="A16598" s="15">
        <v>16593</v>
      </c>
      <c r="BP16598">
        <v>0.859510363708531</v>
      </c>
      <c r="BQ16598">
        <v>15542.1505224877</v>
      </c>
      <c r="BR16598">
        <v>1.47520137058841</v>
      </c>
      <c r="BS16598">
        <v>93261.8440391512</v>
      </c>
      <c r="BW16598" s="29">
        <v>16593</v>
      </c>
      <c r="BX16598">
        <f t="shared" si="832"/>
        <v>1</v>
      </c>
      <c r="BY16598">
        <f t="shared" si="833"/>
        <v>1</v>
      </c>
    </row>
    <row r="16599" spans="1:77">
      <c r="A16599" s="15">
        <v>16594</v>
      </c>
      <c r="BP16599">
        <v>0.791802960868797</v>
      </c>
      <c r="BQ16599">
        <v>13239.7428762257</v>
      </c>
      <c r="BR16599">
        <v>1.37731074302528</v>
      </c>
      <c r="BS16599">
        <v>88460.8284085923</v>
      </c>
      <c r="BW16599" s="29">
        <v>16594</v>
      </c>
      <c r="BX16599">
        <f t="shared" si="832"/>
        <v>1</v>
      </c>
      <c r="BY16599">
        <f t="shared" si="833"/>
        <v>1</v>
      </c>
    </row>
    <row r="16600" spans="1:77">
      <c r="A16600" s="15">
        <v>16595</v>
      </c>
      <c r="BP16600">
        <v>0.794826967773519</v>
      </c>
      <c r="BQ16600">
        <v>16305.3118325963</v>
      </c>
      <c r="BR16600">
        <v>1.35065449015409</v>
      </c>
      <c r="BS16600">
        <v>115815.445096784</v>
      </c>
      <c r="BW16600" s="29">
        <v>16595</v>
      </c>
      <c r="BX16600">
        <f t="shared" si="832"/>
        <v>1</v>
      </c>
      <c r="BY16600">
        <f t="shared" si="833"/>
        <v>1</v>
      </c>
    </row>
    <row r="16601" spans="1:77">
      <c r="A16601" s="15">
        <v>16596</v>
      </c>
      <c r="BP16601">
        <v>0.777058481426573</v>
      </c>
      <c r="BQ16601">
        <v>19763.4866302476</v>
      </c>
      <c r="BR16601">
        <v>1.32343482233202</v>
      </c>
      <c r="BS16601">
        <v>104033.665282779</v>
      </c>
      <c r="BW16601" s="29">
        <v>16596</v>
      </c>
      <c r="BX16601">
        <f t="shared" si="832"/>
        <v>1</v>
      </c>
      <c r="BY16601">
        <f t="shared" si="833"/>
        <v>1</v>
      </c>
    </row>
    <row r="16602" spans="1:77">
      <c r="A16602" s="15">
        <v>16597</v>
      </c>
      <c r="BP16602">
        <v>0.783791360097959</v>
      </c>
      <c r="BQ16602">
        <v>15269.0910763053</v>
      </c>
      <c r="BR16602">
        <v>1.333971372323</v>
      </c>
      <c r="BS16602">
        <v>116636.933456702</v>
      </c>
      <c r="BW16602" s="29">
        <v>16597</v>
      </c>
      <c r="BX16602">
        <f t="shared" si="832"/>
        <v>1</v>
      </c>
      <c r="BY16602">
        <f t="shared" si="833"/>
        <v>1</v>
      </c>
    </row>
    <row r="16603" spans="1:77">
      <c r="A16603" s="15">
        <v>16598</v>
      </c>
      <c r="BP16603">
        <v>0.767256836868339</v>
      </c>
      <c r="BQ16603">
        <v>15901.2338909022</v>
      </c>
      <c r="BR16603">
        <v>1.29327932885593</v>
      </c>
      <c r="BS16603">
        <v>92978.1684841689</v>
      </c>
      <c r="BW16603" s="29">
        <v>16598</v>
      </c>
      <c r="BX16603">
        <f t="shared" si="832"/>
        <v>1</v>
      </c>
      <c r="BY16603">
        <f t="shared" si="833"/>
        <v>1</v>
      </c>
    </row>
    <row r="16604" spans="1:77">
      <c r="A16604" s="15">
        <v>16599</v>
      </c>
      <c r="BP16604">
        <v>0.796296203813801</v>
      </c>
      <c r="BQ16604">
        <v>15940.5883991459</v>
      </c>
      <c r="BR16604">
        <v>1.32262094193875</v>
      </c>
      <c r="BS16604">
        <v>94176.5311231526</v>
      </c>
      <c r="BW16604" s="29">
        <v>16599</v>
      </c>
      <c r="BX16604">
        <f t="shared" si="832"/>
        <v>1</v>
      </c>
      <c r="BY16604">
        <f t="shared" si="833"/>
        <v>1</v>
      </c>
    </row>
    <row r="16605" spans="1:77">
      <c r="A16605" s="15">
        <v>16600</v>
      </c>
      <c r="BP16605">
        <v>0.811484015886891</v>
      </c>
      <c r="BQ16605">
        <v>13832.147410306</v>
      </c>
      <c r="BR16605">
        <v>1.4025698697234</v>
      </c>
      <c r="BS16605">
        <v>114742.334928456</v>
      </c>
      <c r="BW16605" s="29">
        <v>16600</v>
      </c>
      <c r="BX16605">
        <f t="shared" si="832"/>
        <v>1</v>
      </c>
      <c r="BY16605">
        <f t="shared" si="833"/>
        <v>1</v>
      </c>
    </row>
    <row r="16606" spans="1:77">
      <c r="A16606" s="15">
        <v>16601</v>
      </c>
      <c r="BP16606">
        <v>0.801005984992348</v>
      </c>
      <c r="BQ16606">
        <v>14245.2036846688</v>
      </c>
      <c r="BR16606">
        <v>1.37134019551144</v>
      </c>
      <c r="BS16606">
        <v>117884.29380648</v>
      </c>
      <c r="BW16606" s="29">
        <v>16601</v>
      </c>
      <c r="BX16606">
        <f t="shared" si="832"/>
        <v>1</v>
      </c>
      <c r="BY16606">
        <f t="shared" si="833"/>
        <v>1</v>
      </c>
    </row>
    <row r="16607" spans="1:77">
      <c r="A16607" s="15">
        <v>16602</v>
      </c>
      <c r="BP16607">
        <v>0.817252055669724</v>
      </c>
      <c r="BQ16607">
        <v>16202.0172512235</v>
      </c>
      <c r="BR16607">
        <v>1.42420369429998</v>
      </c>
      <c r="BS16607">
        <v>117321.086544408</v>
      </c>
      <c r="BW16607" s="29">
        <v>16602</v>
      </c>
      <c r="BX16607">
        <f t="shared" si="832"/>
        <v>1</v>
      </c>
      <c r="BY16607">
        <f t="shared" si="833"/>
        <v>1</v>
      </c>
    </row>
    <row r="16608" spans="1:77">
      <c r="A16608" s="15">
        <v>16603</v>
      </c>
      <c r="BP16608">
        <v>0.770052673460501</v>
      </c>
      <c r="BQ16608">
        <v>13180.2531068977</v>
      </c>
      <c r="BR16608">
        <v>1.32284056713211</v>
      </c>
      <c r="BS16608">
        <v>113781.690403381</v>
      </c>
      <c r="BW16608" s="29">
        <v>16603</v>
      </c>
      <c r="BX16608">
        <f t="shared" si="832"/>
        <v>1</v>
      </c>
      <c r="BY16608">
        <f t="shared" si="833"/>
        <v>1</v>
      </c>
    </row>
    <row r="16609" spans="1:77">
      <c r="A16609" s="15">
        <v>16604</v>
      </c>
      <c r="BP16609">
        <v>0.837862027914405</v>
      </c>
      <c r="BQ16609">
        <v>14936.39908703</v>
      </c>
      <c r="BR16609">
        <v>1.42933884225993</v>
      </c>
      <c r="BS16609">
        <v>116317.56304971</v>
      </c>
      <c r="BW16609" s="29">
        <v>16604</v>
      </c>
      <c r="BX16609">
        <f t="shared" si="832"/>
        <v>1</v>
      </c>
      <c r="BY16609">
        <f t="shared" si="833"/>
        <v>1</v>
      </c>
    </row>
    <row r="16610" spans="1:77">
      <c r="A16610" s="15">
        <v>16605</v>
      </c>
      <c r="BP16610">
        <v>0.814019480313976</v>
      </c>
      <c r="BQ16610">
        <v>18892.8554180908</v>
      </c>
      <c r="BR16610">
        <v>1.40807384236371</v>
      </c>
      <c r="BS16610">
        <v>122376.883580222</v>
      </c>
      <c r="BW16610" s="29">
        <v>16605</v>
      </c>
      <c r="BX16610">
        <f t="shared" si="832"/>
        <v>1</v>
      </c>
      <c r="BY16610">
        <f t="shared" si="833"/>
        <v>1</v>
      </c>
    </row>
    <row r="16611" spans="1:77">
      <c r="A16611" s="15">
        <v>16606</v>
      </c>
      <c r="BP16611">
        <v>0.787595274538555</v>
      </c>
      <c r="BQ16611">
        <v>16552.169041861</v>
      </c>
      <c r="BR16611">
        <v>1.34330243458699</v>
      </c>
      <c r="BS16611">
        <v>92647.0104635148</v>
      </c>
      <c r="BW16611" s="29">
        <v>16606</v>
      </c>
      <c r="BX16611">
        <f t="shared" si="832"/>
        <v>1</v>
      </c>
      <c r="BY16611">
        <f t="shared" si="833"/>
        <v>1</v>
      </c>
    </row>
    <row r="16612" spans="1:77">
      <c r="A16612" s="15">
        <v>16607</v>
      </c>
      <c r="BP16612">
        <v>0.848202864458965</v>
      </c>
      <c r="BQ16612">
        <v>16499.4303548362</v>
      </c>
      <c r="BR16612">
        <v>1.44402148801952</v>
      </c>
      <c r="BS16612">
        <v>94343.5464853636</v>
      </c>
      <c r="BW16612" s="29">
        <v>16607</v>
      </c>
      <c r="BX16612">
        <f t="shared" si="832"/>
        <v>1</v>
      </c>
      <c r="BY16612">
        <f t="shared" si="833"/>
        <v>1</v>
      </c>
    </row>
    <row r="16613" spans="1:77">
      <c r="A16613" s="15">
        <v>16608</v>
      </c>
      <c r="BP16613">
        <v>0.760991515558906</v>
      </c>
      <c r="BQ16613">
        <v>13575.0848570023</v>
      </c>
      <c r="BR16613">
        <v>1.26046878773551</v>
      </c>
      <c r="BS16613">
        <v>91729.0452215694</v>
      </c>
      <c r="BW16613" s="29">
        <v>16608</v>
      </c>
      <c r="BX16613">
        <f t="shared" si="832"/>
        <v>1</v>
      </c>
      <c r="BY16613">
        <f t="shared" si="833"/>
        <v>1</v>
      </c>
    </row>
    <row r="16614" spans="1:77">
      <c r="A16614" s="15">
        <v>16609</v>
      </c>
      <c r="BP16614">
        <v>0.796300601017689</v>
      </c>
      <c r="BQ16614">
        <v>11048.9416918264</v>
      </c>
      <c r="BR16614">
        <v>1.34679019466951</v>
      </c>
      <c r="BS16614">
        <v>111178.448611081</v>
      </c>
      <c r="BW16614" s="29">
        <v>16609</v>
      </c>
      <c r="BX16614">
        <f t="shared" si="832"/>
        <v>1</v>
      </c>
      <c r="BY16614">
        <f t="shared" si="833"/>
        <v>1</v>
      </c>
    </row>
    <row r="16615" spans="1:77">
      <c r="A16615" s="15">
        <v>16610</v>
      </c>
      <c r="BP16615">
        <v>0.823448096019973</v>
      </c>
      <c r="BQ16615">
        <v>14133.9022716331</v>
      </c>
      <c r="BR16615">
        <v>1.40154748572295</v>
      </c>
      <c r="BS16615">
        <v>90904.5867409211</v>
      </c>
      <c r="BW16615" s="29">
        <v>16610</v>
      </c>
      <c r="BX16615">
        <f t="shared" si="832"/>
        <v>1</v>
      </c>
      <c r="BY16615">
        <f t="shared" si="833"/>
        <v>1</v>
      </c>
    </row>
    <row r="16616" spans="1:77">
      <c r="A16616" s="15">
        <v>16611</v>
      </c>
      <c r="BP16616">
        <v>0.863673219838497</v>
      </c>
      <c r="BQ16616">
        <v>12694.9928339931</v>
      </c>
      <c r="BR16616">
        <v>1.49698388276138</v>
      </c>
      <c r="BS16616">
        <v>87750.4847226529</v>
      </c>
      <c r="BW16616" s="29">
        <v>16611</v>
      </c>
      <c r="BX16616">
        <f t="shared" si="832"/>
        <v>1</v>
      </c>
      <c r="BY16616">
        <f t="shared" si="833"/>
        <v>1</v>
      </c>
    </row>
    <row r="16617" spans="1:77">
      <c r="A16617" s="15">
        <v>16612</v>
      </c>
      <c r="BP16617">
        <v>0.81990779507818</v>
      </c>
      <c r="BQ16617">
        <v>17410.6359974646</v>
      </c>
      <c r="BR16617">
        <v>1.39765440230197</v>
      </c>
      <c r="BS16617">
        <v>96061.9251810135</v>
      </c>
      <c r="BW16617" s="29">
        <v>16612</v>
      </c>
      <c r="BX16617">
        <f t="shared" si="832"/>
        <v>1</v>
      </c>
      <c r="BY16617">
        <f t="shared" si="833"/>
        <v>1</v>
      </c>
    </row>
    <row r="16618" spans="1:77">
      <c r="A16618" s="15">
        <v>16613</v>
      </c>
      <c r="BP16618">
        <v>0.79944878243208</v>
      </c>
      <c r="BQ16618">
        <v>11501.1638053498</v>
      </c>
      <c r="BR16618">
        <v>1.33503034073182</v>
      </c>
      <c r="BS16618">
        <v>86828.5659264219</v>
      </c>
      <c r="BW16618" s="29">
        <v>16613</v>
      </c>
      <c r="BX16618">
        <f t="shared" si="832"/>
        <v>1</v>
      </c>
      <c r="BY16618">
        <f t="shared" si="833"/>
        <v>1</v>
      </c>
    </row>
    <row r="16619" spans="1:77">
      <c r="A16619" s="15">
        <v>16614</v>
      </c>
      <c r="BP16619">
        <v>0.834944885279726</v>
      </c>
      <c r="BQ16619">
        <v>13261.9079969553</v>
      </c>
      <c r="BR16619">
        <v>1.45429666118132</v>
      </c>
      <c r="BS16619">
        <v>90835.9500400593</v>
      </c>
      <c r="BW16619" s="29">
        <v>16614</v>
      </c>
      <c r="BX16619">
        <f t="shared" si="832"/>
        <v>1</v>
      </c>
      <c r="BY16619">
        <f t="shared" si="833"/>
        <v>1</v>
      </c>
    </row>
    <row r="16620" spans="1:77">
      <c r="A16620" s="15">
        <v>16615</v>
      </c>
      <c r="BP16620">
        <v>0.828953191571158</v>
      </c>
      <c r="BQ16620">
        <v>17884.7202023203</v>
      </c>
      <c r="BR16620">
        <v>1.41045572057279</v>
      </c>
      <c r="BS16620">
        <v>120113.468750976</v>
      </c>
      <c r="BW16620" s="29">
        <v>16615</v>
      </c>
      <c r="BX16620">
        <f t="shared" si="832"/>
        <v>1</v>
      </c>
      <c r="BY16620">
        <f t="shared" si="833"/>
        <v>1</v>
      </c>
    </row>
    <row r="16621" spans="1:77">
      <c r="A16621" s="15">
        <v>16616</v>
      </c>
      <c r="BP16621">
        <v>0.846749419032787</v>
      </c>
      <c r="BQ16621">
        <v>14637.9763254505</v>
      </c>
      <c r="BR16621">
        <v>1.47579453769663</v>
      </c>
      <c r="BS16621">
        <v>91628.9120178964</v>
      </c>
      <c r="BW16621" s="29">
        <v>16616</v>
      </c>
      <c r="BX16621">
        <f t="shared" si="832"/>
        <v>1</v>
      </c>
      <c r="BY16621">
        <f t="shared" si="833"/>
        <v>1</v>
      </c>
    </row>
    <row r="16622" spans="1:77">
      <c r="A16622" s="15">
        <v>16617</v>
      </c>
      <c r="BP16622">
        <v>0.8601353843547</v>
      </c>
      <c r="BQ16622">
        <v>13992.4720937052</v>
      </c>
      <c r="BR16622">
        <v>1.48749135263154</v>
      </c>
      <c r="BS16622">
        <v>89828.5485449223</v>
      </c>
      <c r="BW16622" s="29">
        <v>16617</v>
      </c>
      <c r="BX16622">
        <f t="shared" si="832"/>
        <v>1</v>
      </c>
      <c r="BY16622">
        <f t="shared" si="833"/>
        <v>1</v>
      </c>
    </row>
    <row r="16623" spans="1:77">
      <c r="A16623" s="15">
        <v>16618</v>
      </c>
      <c r="BP16623">
        <v>0.830991211221444</v>
      </c>
      <c r="BQ16623">
        <v>14815.44320645</v>
      </c>
      <c r="BR16623">
        <v>1.43813251296236</v>
      </c>
      <c r="BS16623">
        <v>92104.7880977031</v>
      </c>
      <c r="BW16623" s="29">
        <v>16618</v>
      </c>
      <c r="BX16623">
        <f t="shared" si="832"/>
        <v>1</v>
      </c>
      <c r="BY16623">
        <f t="shared" si="833"/>
        <v>1</v>
      </c>
    </row>
    <row r="16624" spans="1:77">
      <c r="A16624" s="15">
        <v>16619</v>
      </c>
      <c r="BP16624">
        <v>0.810392072557399</v>
      </c>
      <c r="BQ16624">
        <v>12345.2222325811</v>
      </c>
      <c r="BR16624">
        <v>1.38144769397136</v>
      </c>
      <c r="BS16624">
        <v>85958.6011659959</v>
      </c>
      <c r="BW16624" s="29">
        <v>16619</v>
      </c>
      <c r="BX16624">
        <f t="shared" si="832"/>
        <v>1</v>
      </c>
      <c r="BY16624">
        <f t="shared" si="833"/>
        <v>1</v>
      </c>
    </row>
    <row r="16625" spans="1:77">
      <c r="A16625" s="15">
        <v>16620</v>
      </c>
      <c r="BP16625">
        <v>0.806911983442596</v>
      </c>
      <c r="BQ16625">
        <v>11412.788541503</v>
      </c>
      <c r="BR16625">
        <v>1.36467040913285</v>
      </c>
      <c r="BS16625">
        <v>112230.783318014</v>
      </c>
      <c r="BW16625" s="29">
        <v>16620</v>
      </c>
      <c r="BX16625">
        <f t="shared" si="832"/>
        <v>1</v>
      </c>
      <c r="BY16625">
        <f t="shared" si="833"/>
        <v>1</v>
      </c>
    </row>
    <row r="16626" spans="1:77">
      <c r="A16626" s="15">
        <v>16621</v>
      </c>
      <c r="BP16626">
        <v>0.835513167761761</v>
      </c>
      <c r="BQ16626">
        <v>12890.9342739122</v>
      </c>
      <c r="BR16626">
        <v>1.44810545256635</v>
      </c>
      <c r="BS16626">
        <v>113089.611207504</v>
      </c>
      <c r="BW16626" s="29">
        <v>16621</v>
      </c>
      <c r="BX16626">
        <f t="shared" si="832"/>
        <v>1</v>
      </c>
      <c r="BY16626">
        <f t="shared" si="833"/>
        <v>1</v>
      </c>
    </row>
    <row r="16627" spans="1:77">
      <c r="A16627" s="15">
        <v>16622</v>
      </c>
      <c r="BP16627">
        <v>0.770489184024461</v>
      </c>
      <c r="BQ16627">
        <v>16201.4103979352</v>
      </c>
      <c r="BR16627">
        <v>1.32230820841858</v>
      </c>
      <c r="BS16627">
        <v>123795.143357297</v>
      </c>
      <c r="BW16627" s="29">
        <v>16622</v>
      </c>
      <c r="BX16627">
        <f t="shared" si="832"/>
        <v>1</v>
      </c>
      <c r="BY16627">
        <f t="shared" si="833"/>
        <v>1</v>
      </c>
    </row>
    <row r="16628" spans="1:77">
      <c r="A16628" s="15">
        <v>16623</v>
      </c>
      <c r="BP16628">
        <v>0.794089356603891</v>
      </c>
      <c r="BQ16628">
        <v>12768.8193057929</v>
      </c>
      <c r="BR16628">
        <v>1.3628344702174</v>
      </c>
      <c r="BS16628">
        <v>90688.8361736019</v>
      </c>
      <c r="BW16628" s="29">
        <v>16623</v>
      </c>
      <c r="BX16628">
        <f t="shared" si="832"/>
        <v>1</v>
      </c>
      <c r="BY16628">
        <f t="shared" si="833"/>
        <v>1</v>
      </c>
    </row>
    <row r="16629" spans="1:77">
      <c r="A16629" s="15">
        <v>16624</v>
      </c>
      <c r="BP16629">
        <v>0.837353362981895</v>
      </c>
      <c r="BQ16629">
        <v>13965.4104642192</v>
      </c>
      <c r="BR16629">
        <v>1.46831256385763</v>
      </c>
      <c r="BS16629">
        <v>92334.9522398666</v>
      </c>
      <c r="BW16629" s="29">
        <v>16624</v>
      </c>
      <c r="BX16629">
        <f t="shared" si="832"/>
        <v>1</v>
      </c>
      <c r="BY16629">
        <f t="shared" si="833"/>
        <v>1</v>
      </c>
    </row>
    <row r="16630" spans="1:77">
      <c r="A16630" s="15">
        <v>16625</v>
      </c>
      <c r="BP16630">
        <v>0.835205286616143</v>
      </c>
      <c r="BQ16630">
        <v>14532.7285530253</v>
      </c>
      <c r="BR16630">
        <v>1.43062446447467</v>
      </c>
      <c r="BS16630">
        <v>118025.553272778</v>
      </c>
      <c r="BW16630" s="29">
        <v>16625</v>
      </c>
      <c r="BX16630">
        <f t="shared" si="832"/>
        <v>1</v>
      </c>
      <c r="BY16630">
        <f t="shared" si="833"/>
        <v>1</v>
      </c>
    </row>
    <row r="16631" spans="1:77">
      <c r="A16631" s="15">
        <v>16626</v>
      </c>
      <c r="BP16631">
        <v>0.828674716583561</v>
      </c>
      <c r="BQ16631">
        <v>15734.7784775835</v>
      </c>
      <c r="BR16631">
        <v>1.44393463824594</v>
      </c>
      <c r="BS16631">
        <v>117648.467413207</v>
      </c>
      <c r="BW16631" s="29">
        <v>16626</v>
      </c>
      <c r="BX16631">
        <f t="shared" si="832"/>
        <v>1</v>
      </c>
      <c r="BY16631">
        <f t="shared" si="833"/>
        <v>1</v>
      </c>
    </row>
    <row r="16632" spans="1:77">
      <c r="A16632" s="15">
        <v>16627</v>
      </c>
      <c r="BP16632">
        <v>0.800231060479468</v>
      </c>
      <c r="BQ16632">
        <v>13356.1061653689</v>
      </c>
      <c r="BR16632">
        <v>1.37491300493336</v>
      </c>
      <c r="BS16632">
        <v>90980.5319447786</v>
      </c>
      <c r="BW16632" s="29">
        <v>16627</v>
      </c>
      <c r="BX16632">
        <f t="shared" si="832"/>
        <v>1</v>
      </c>
      <c r="BY16632">
        <f t="shared" si="833"/>
        <v>1</v>
      </c>
    </row>
    <row r="16633" spans="1:77">
      <c r="A16633" s="15">
        <v>16628</v>
      </c>
      <c r="BP16633">
        <v>0.823819141850292</v>
      </c>
      <c r="BQ16633">
        <v>14087.6962172915</v>
      </c>
      <c r="BR16633">
        <v>1.43765962361877</v>
      </c>
      <c r="BS16633">
        <v>117746.373711491</v>
      </c>
      <c r="BW16633" s="29">
        <v>16628</v>
      </c>
      <c r="BX16633">
        <f t="shared" si="832"/>
        <v>1</v>
      </c>
      <c r="BY16633">
        <f t="shared" si="833"/>
        <v>1</v>
      </c>
    </row>
    <row r="16634" spans="1:77">
      <c r="A16634" s="15">
        <v>16629</v>
      </c>
      <c r="BP16634">
        <v>0.7484068855973</v>
      </c>
      <c r="BQ16634">
        <v>11934.3978296419</v>
      </c>
      <c r="BR16634">
        <v>1.26153025947017</v>
      </c>
      <c r="BS16634">
        <v>113647.636827248</v>
      </c>
      <c r="BW16634" s="29">
        <v>16629</v>
      </c>
      <c r="BX16634">
        <f t="shared" si="832"/>
        <v>1</v>
      </c>
      <c r="BY16634">
        <f t="shared" si="833"/>
        <v>1</v>
      </c>
    </row>
    <row r="16635" spans="1:77">
      <c r="A16635" s="15">
        <v>16630</v>
      </c>
      <c r="BP16635">
        <v>0.844664472585913</v>
      </c>
      <c r="BQ16635">
        <v>14646.6302781808</v>
      </c>
      <c r="BR16635">
        <v>1.47780105367087</v>
      </c>
      <c r="BS16635">
        <v>91881.4559330024</v>
      </c>
      <c r="BW16635" s="29">
        <v>16630</v>
      </c>
      <c r="BX16635">
        <f t="shared" si="832"/>
        <v>1</v>
      </c>
      <c r="BY16635">
        <f t="shared" si="833"/>
        <v>1</v>
      </c>
    </row>
    <row r="16636" spans="1:77">
      <c r="A16636" s="15">
        <v>16631</v>
      </c>
      <c r="BP16636">
        <v>0.788304424889497</v>
      </c>
      <c r="BQ16636">
        <v>13970.1016490081</v>
      </c>
      <c r="BR16636">
        <v>1.32663283499061</v>
      </c>
      <c r="BS16636">
        <v>111241.112484392</v>
      </c>
      <c r="BW16636" s="29">
        <v>16631</v>
      </c>
      <c r="BX16636">
        <f t="shared" si="832"/>
        <v>1</v>
      </c>
      <c r="BY16636">
        <f t="shared" si="833"/>
        <v>1</v>
      </c>
    </row>
    <row r="16637" spans="1:77">
      <c r="A16637" s="15">
        <v>16632</v>
      </c>
      <c r="BP16637">
        <v>0.771084430677241</v>
      </c>
      <c r="BQ16637">
        <v>16106.7835475603</v>
      </c>
      <c r="BR16637">
        <v>1.32067925605969</v>
      </c>
      <c r="BS16637">
        <v>92069.1479350904</v>
      </c>
      <c r="BW16637" s="29">
        <v>16632</v>
      </c>
      <c r="BX16637">
        <f t="shared" si="832"/>
        <v>1</v>
      </c>
      <c r="BY16637">
        <f t="shared" si="833"/>
        <v>1</v>
      </c>
    </row>
    <row r="16638" spans="1:77">
      <c r="A16638" s="15">
        <v>16633</v>
      </c>
      <c r="BP16638">
        <v>0.810454703945024</v>
      </c>
      <c r="BQ16638">
        <v>13013.1194674135</v>
      </c>
      <c r="BR16638">
        <v>1.39777031173535</v>
      </c>
      <c r="BS16638">
        <v>90055.1044533247</v>
      </c>
      <c r="BW16638" s="29">
        <v>16633</v>
      </c>
      <c r="BX16638">
        <f t="shared" si="832"/>
        <v>1</v>
      </c>
      <c r="BY16638">
        <f t="shared" si="833"/>
        <v>1</v>
      </c>
    </row>
    <row r="16639" spans="1:77">
      <c r="A16639" s="15">
        <v>16634</v>
      </c>
      <c r="BP16639">
        <v>0.744775848047518</v>
      </c>
      <c r="BQ16639">
        <v>14394.0883790872</v>
      </c>
      <c r="BR16639">
        <v>1.27601944113898</v>
      </c>
      <c r="BS16639">
        <v>92671.7271279711</v>
      </c>
      <c r="BW16639" s="29">
        <v>16634</v>
      </c>
      <c r="BX16639">
        <f t="shared" si="832"/>
        <v>1</v>
      </c>
      <c r="BY16639">
        <f t="shared" si="833"/>
        <v>1</v>
      </c>
    </row>
    <row r="16640" spans="1:77">
      <c r="A16640" s="15">
        <v>16635</v>
      </c>
      <c r="BP16640">
        <v>0.807893781870715</v>
      </c>
      <c r="BQ16640">
        <v>12424.8636693545</v>
      </c>
      <c r="BR16640">
        <v>1.4014985457619</v>
      </c>
      <c r="BS16640">
        <v>86685.3150903481</v>
      </c>
      <c r="BW16640" s="29">
        <v>16635</v>
      </c>
      <c r="BX16640">
        <f t="shared" si="832"/>
        <v>1</v>
      </c>
      <c r="BY16640">
        <f t="shared" si="833"/>
        <v>1</v>
      </c>
    </row>
    <row r="16641" spans="1:77">
      <c r="A16641" s="15">
        <v>16636</v>
      </c>
      <c r="BP16641">
        <v>0.853182675945472</v>
      </c>
      <c r="BQ16641">
        <v>11845.8964139871</v>
      </c>
      <c r="BR16641">
        <v>1.49892329432311</v>
      </c>
      <c r="BS16641">
        <v>89728.2119377373</v>
      </c>
      <c r="BW16641" s="29">
        <v>16636</v>
      </c>
      <c r="BX16641">
        <f t="shared" si="832"/>
        <v>1</v>
      </c>
      <c r="BY16641">
        <f t="shared" si="833"/>
        <v>1</v>
      </c>
    </row>
    <row r="16642" spans="1:77">
      <c r="A16642" s="15">
        <v>16637</v>
      </c>
      <c r="BP16642">
        <v>0.806603050093087</v>
      </c>
      <c r="BQ16642">
        <v>16765.7881416487</v>
      </c>
      <c r="BR16642">
        <v>1.38052612100532</v>
      </c>
      <c r="BS16642">
        <v>118670.425978185</v>
      </c>
      <c r="BW16642" s="29">
        <v>16637</v>
      </c>
      <c r="BX16642">
        <f t="shared" si="832"/>
        <v>1</v>
      </c>
      <c r="BY16642">
        <f t="shared" si="833"/>
        <v>1</v>
      </c>
    </row>
    <row r="16643" spans="1:77">
      <c r="A16643" s="15">
        <v>16638</v>
      </c>
      <c r="BP16643">
        <v>0.786871728177492</v>
      </c>
      <c r="BQ16643">
        <v>13834.463616417</v>
      </c>
      <c r="BR16643">
        <v>1.3536243348409</v>
      </c>
      <c r="BS16643">
        <v>91568.695509512</v>
      </c>
      <c r="BW16643" s="29">
        <v>16638</v>
      </c>
      <c r="BX16643">
        <f t="shared" si="832"/>
        <v>1</v>
      </c>
      <c r="BY16643">
        <f t="shared" si="833"/>
        <v>1</v>
      </c>
    </row>
    <row r="16644" spans="1:77">
      <c r="A16644" s="15">
        <v>16639</v>
      </c>
      <c r="BP16644">
        <v>0.881717033747553</v>
      </c>
      <c r="BQ16644">
        <v>13346.2982664761</v>
      </c>
      <c r="BR16644">
        <v>1.52066345814408</v>
      </c>
      <c r="BS16644">
        <v>89615.7374305312</v>
      </c>
      <c r="BW16644" s="29">
        <v>16639</v>
      </c>
      <c r="BX16644">
        <f t="shared" si="832"/>
        <v>1</v>
      </c>
      <c r="BY16644">
        <f t="shared" si="833"/>
        <v>1</v>
      </c>
    </row>
    <row r="16645" spans="1:77">
      <c r="A16645" s="15">
        <v>16640</v>
      </c>
      <c r="BP16645">
        <v>0.86116513297618</v>
      </c>
      <c r="BQ16645">
        <v>16458.0499753062</v>
      </c>
      <c r="BR16645">
        <v>1.48308167769536</v>
      </c>
      <c r="BS16645">
        <v>96262.8555625054</v>
      </c>
      <c r="BW16645" s="29">
        <v>16640</v>
      </c>
      <c r="BX16645">
        <f t="shared" si="832"/>
        <v>1</v>
      </c>
      <c r="BY16645">
        <f t="shared" si="833"/>
        <v>1</v>
      </c>
    </row>
    <row r="16646" spans="1:77">
      <c r="A16646" s="15">
        <v>16641</v>
      </c>
      <c r="BP16646">
        <v>0.773225927085328</v>
      </c>
      <c r="BQ16646">
        <v>10421.1959639017</v>
      </c>
      <c r="BR16646">
        <v>1.31536187232536</v>
      </c>
      <c r="BS16646">
        <v>85653.833525125</v>
      </c>
      <c r="BW16646" s="29">
        <v>16641</v>
      </c>
      <c r="BX16646">
        <f t="shared" si="832"/>
        <v>1</v>
      </c>
      <c r="BY16646">
        <f t="shared" si="833"/>
        <v>1</v>
      </c>
    </row>
    <row r="16647" spans="1:77">
      <c r="A16647" s="15">
        <v>16642</v>
      </c>
      <c r="BP16647">
        <v>0.856521854391986</v>
      </c>
      <c r="BQ16647">
        <v>11766.3707719084</v>
      </c>
      <c r="BR16647">
        <v>1.47811509707633</v>
      </c>
      <c r="BS16647">
        <v>114604.669840681</v>
      </c>
      <c r="BW16647" s="29">
        <v>16642</v>
      </c>
      <c r="BX16647">
        <f t="shared" ref="BX16647:BX16710" si="834">IF(BU16647=MAX($BU16647:$BV16647),1,0)</f>
        <v>1</v>
      </c>
      <c r="BY16647">
        <f t="shared" ref="BY16647:BY16710" si="835">IF(BV16647=MAX($BU16647:$BV16647),1,0)</f>
        <v>1</v>
      </c>
    </row>
    <row r="16648" spans="1:77">
      <c r="A16648" s="15">
        <v>16643</v>
      </c>
      <c r="BP16648">
        <v>0.778022691218885</v>
      </c>
      <c r="BQ16648">
        <v>13213.2207152873</v>
      </c>
      <c r="BR16648">
        <v>1.30203550071762</v>
      </c>
      <c r="BS16648">
        <v>113410.150206677</v>
      </c>
      <c r="BW16648" s="29">
        <v>16643</v>
      </c>
      <c r="BX16648">
        <f t="shared" si="834"/>
        <v>1</v>
      </c>
      <c r="BY16648">
        <f t="shared" si="835"/>
        <v>1</v>
      </c>
    </row>
    <row r="16649" spans="1:77">
      <c r="A16649" s="15">
        <v>16644</v>
      </c>
      <c r="BP16649">
        <v>0.814583480450371</v>
      </c>
      <c r="BQ16649">
        <v>14012.4818845022</v>
      </c>
      <c r="BR16649">
        <v>1.36156763150778</v>
      </c>
      <c r="BS16649">
        <v>112468.907434021</v>
      </c>
      <c r="BW16649" s="29">
        <v>16644</v>
      </c>
      <c r="BX16649">
        <f t="shared" si="834"/>
        <v>1</v>
      </c>
      <c r="BY16649">
        <f t="shared" si="835"/>
        <v>1</v>
      </c>
    </row>
    <row r="16650" spans="1:77">
      <c r="A16650" s="15">
        <v>16645</v>
      </c>
      <c r="BP16650">
        <v>0.824871860098345</v>
      </c>
      <c r="BQ16650">
        <v>13264.612746506</v>
      </c>
      <c r="BR16650">
        <v>1.42273327059575</v>
      </c>
      <c r="BS16650">
        <v>89272.668593127</v>
      </c>
      <c r="BW16650" s="29">
        <v>16645</v>
      </c>
      <c r="BX16650">
        <f t="shared" si="834"/>
        <v>1</v>
      </c>
      <c r="BY16650">
        <f t="shared" si="835"/>
        <v>1</v>
      </c>
    </row>
    <row r="16651" spans="1:77">
      <c r="A16651" s="15">
        <v>16646</v>
      </c>
      <c r="BP16651">
        <v>0.831215179056183</v>
      </c>
      <c r="BQ16651">
        <v>10944.0735934025</v>
      </c>
      <c r="BR16651">
        <v>1.4325345724852</v>
      </c>
      <c r="BS16651">
        <v>114952.817247701</v>
      </c>
      <c r="BW16651" s="29">
        <v>16646</v>
      </c>
      <c r="BX16651">
        <f t="shared" si="834"/>
        <v>1</v>
      </c>
      <c r="BY16651">
        <f t="shared" si="835"/>
        <v>1</v>
      </c>
    </row>
    <row r="16652" spans="1:77">
      <c r="A16652" s="15">
        <v>16647</v>
      </c>
      <c r="BP16652">
        <v>0.836694719566377</v>
      </c>
      <c r="BQ16652">
        <v>11804.6622657141</v>
      </c>
      <c r="BR16652">
        <v>1.43764848266442</v>
      </c>
      <c r="BS16652">
        <v>87939.3448367849</v>
      </c>
      <c r="BW16652" s="29">
        <v>16647</v>
      </c>
      <c r="BX16652">
        <f t="shared" si="834"/>
        <v>1</v>
      </c>
      <c r="BY16652">
        <f t="shared" si="835"/>
        <v>1</v>
      </c>
    </row>
    <row r="16653" spans="1:77">
      <c r="A16653" s="15">
        <v>16648</v>
      </c>
      <c r="BP16653">
        <v>0.771674878248387</v>
      </c>
      <c r="BQ16653">
        <v>15141.7806520293</v>
      </c>
      <c r="BR16653">
        <v>1.3355596265845</v>
      </c>
      <c r="BS16653">
        <v>90146.4240867784</v>
      </c>
      <c r="BW16653" s="29">
        <v>16648</v>
      </c>
      <c r="BX16653">
        <f t="shared" si="834"/>
        <v>1</v>
      </c>
      <c r="BY16653">
        <f t="shared" si="835"/>
        <v>1</v>
      </c>
    </row>
    <row r="16654" spans="1:77">
      <c r="A16654" s="15">
        <v>16649</v>
      </c>
      <c r="BP16654">
        <v>0.736411931645799</v>
      </c>
      <c r="BQ16654">
        <v>15743.1868761325</v>
      </c>
      <c r="BR16654">
        <v>1.26301162379641</v>
      </c>
      <c r="BS16654">
        <v>92478.4687055629</v>
      </c>
      <c r="BW16654" s="29">
        <v>16649</v>
      </c>
      <c r="BX16654">
        <f t="shared" si="834"/>
        <v>1</v>
      </c>
      <c r="BY16654">
        <f t="shared" si="835"/>
        <v>1</v>
      </c>
    </row>
    <row r="16655" spans="1:77">
      <c r="A16655" s="15">
        <v>16650</v>
      </c>
      <c r="BP16655">
        <v>0.818442401439582</v>
      </c>
      <c r="BQ16655">
        <v>18685.7320097413</v>
      </c>
      <c r="BR16655">
        <v>1.40863546285622</v>
      </c>
      <c r="BS16655">
        <v>96088.3065062449</v>
      </c>
      <c r="BW16655" s="29">
        <v>16650</v>
      </c>
      <c r="BX16655">
        <f t="shared" si="834"/>
        <v>1</v>
      </c>
      <c r="BY16655">
        <f t="shared" si="835"/>
        <v>1</v>
      </c>
    </row>
    <row r="16656" spans="1:77">
      <c r="A16656" s="15">
        <v>16651</v>
      </c>
      <c r="BP16656">
        <v>0.788955722782993</v>
      </c>
      <c r="BQ16656">
        <v>12416.9519032529</v>
      </c>
      <c r="BR16656">
        <v>1.32613613820771</v>
      </c>
      <c r="BS16656">
        <v>109499.491293324</v>
      </c>
      <c r="BW16656" s="29">
        <v>16651</v>
      </c>
      <c r="BX16656">
        <f t="shared" si="834"/>
        <v>1</v>
      </c>
      <c r="BY16656">
        <f t="shared" si="835"/>
        <v>1</v>
      </c>
    </row>
    <row r="16657" spans="1:77">
      <c r="A16657" s="15">
        <v>16652</v>
      </c>
      <c r="BP16657">
        <v>0.812573002934953</v>
      </c>
      <c r="BQ16657">
        <v>15578.3116053548</v>
      </c>
      <c r="BR16657">
        <v>1.39321469077985</v>
      </c>
      <c r="BS16657">
        <v>118040.556773117</v>
      </c>
      <c r="BW16657" s="29">
        <v>16652</v>
      </c>
      <c r="BX16657">
        <f t="shared" si="834"/>
        <v>1</v>
      </c>
      <c r="BY16657">
        <f t="shared" si="835"/>
        <v>1</v>
      </c>
    </row>
    <row r="16658" spans="1:77">
      <c r="A16658" s="15">
        <v>16653</v>
      </c>
      <c r="BP16658">
        <v>0.816512948327895</v>
      </c>
      <c r="BQ16658">
        <v>11911.2922892349</v>
      </c>
      <c r="BR16658">
        <v>1.41006712276536</v>
      </c>
      <c r="BS16658">
        <v>112398.621115782</v>
      </c>
      <c r="BW16658" s="29">
        <v>16653</v>
      </c>
      <c r="BX16658">
        <f t="shared" si="834"/>
        <v>1</v>
      </c>
      <c r="BY16658">
        <f t="shared" si="835"/>
        <v>1</v>
      </c>
    </row>
    <row r="16659" spans="1:77">
      <c r="A16659" s="15">
        <v>16654</v>
      </c>
      <c r="BP16659">
        <v>0.790481040165465</v>
      </c>
      <c r="BQ16659">
        <v>18381.5184268037</v>
      </c>
      <c r="BR16659">
        <v>1.36102393252684</v>
      </c>
      <c r="BS16659">
        <v>119405.323566232</v>
      </c>
      <c r="BW16659" s="29">
        <v>16654</v>
      </c>
      <c r="BX16659">
        <f t="shared" si="834"/>
        <v>1</v>
      </c>
      <c r="BY16659">
        <f t="shared" si="835"/>
        <v>1</v>
      </c>
    </row>
    <row r="16660" spans="1:77">
      <c r="A16660" s="15">
        <v>16655</v>
      </c>
      <c r="BP16660">
        <v>0.757495380531541</v>
      </c>
      <c r="BQ16660">
        <v>13991.1892703325</v>
      </c>
      <c r="BR16660">
        <v>1.29176637717983</v>
      </c>
      <c r="BS16660">
        <v>90081.6801050036</v>
      </c>
      <c r="BW16660" s="29">
        <v>16655</v>
      </c>
      <c r="BX16660">
        <f t="shared" si="834"/>
        <v>1</v>
      </c>
      <c r="BY16660">
        <f t="shared" si="835"/>
        <v>1</v>
      </c>
    </row>
    <row r="16661" spans="1:77">
      <c r="A16661" s="15">
        <v>16656</v>
      </c>
      <c r="BP16661">
        <v>0.784725071842301</v>
      </c>
      <c r="BQ16661">
        <v>13817.1594963698</v>
      </c>
      <c r="BR16661">
        <v>1.34138920836784</v>
      </c>
      <c r="BS16661">
        <v>90982.0249714547</v>
      </c>
      <c r="BW16661" s="29">
        <v>16656</v>
      </c>
      <c r="BX16661">
        <f t="shared" si="834"/>
        <v>1</v>
      </c>
      <c r="BY16661">
        <f t="shared" si="835"/>
        <v>1</v>
      </c>
    </row>
    <row r="16662" spans="1:77">
      <c r="A16662" s="15">
        <v>16657</v>
      </c>
      <c r="BP16662">
        <v>0.822992389051916</v>
      </c>
      <c r="BQ16662">
        <v>13806.3668895066</v>
      </c>
      <c r="BR16662">
        <v>1.41652627148219</v>
      </c>
      <c r="BS16662">
        <v>113374.389673453</v>
      </c>
      <c r="BW16662" s="29">
        <v>16657</v>
      </c>
      <c r="BX16662">
        <f t="shared" si="834"/>
        <v>1</v>
      </c>
      <c r="BY16662">
        <f t="shared" si="835"/>
        <v>1</v>
      </c>
    </row>
    <row r="16663" spans="1:77">
      <c r="A16663" s="15">
        <v>16658</v>
      </c>
      <c r="BP16663">
        <v>0.806671576873445</v>
      </c>
      <c r="BQ16663">
        <v>14259.3651696921</v>
      </c>
      <c r="BR16663">
        <v>1.3764425897574</v>
      </c>
      <c r="BS16663">
        <v>91813.6027489791</v>
      </c>
      <c r="BW16663" s="29">
        <v>16658</v>
      </c>
      <c r="BX16663">
        <f t="shared" si="834"/>
        <v>1</v>
      </c>
      <c r="BY16663">
        <f t="shared" si="835"/>
        <v>1</v>
      </c>
    </row>
    <row r="16664" spans="1:77">
      <c r="A16664" s="15">
        <v>16659</v>
      </c>
      <c r="BP16664">
        <v>0.801735106089467</v>
      </c>
      <c r="BQ16664">
        <v>14883.8882437697</v>
      </c>
      <c r="BR16664">
        <v>1.37691184020051</v>
      </c>
      <c r="BS16664">
        <v>116628.836959026</v>
      </c>
      <c r="BW16664" s="29">
        <v>16659</v>
      </c>
      <c r="BX16664">
        <f t="shared" si="834"/>
        <v>1</v>
      </c>
      <c r="BY16664">
        <f t="shared" si="835"/>
        <v>1</v>
      </c>
    </row>
    <row r="16665" spans="1:77">
      <c r="A16665" s="15">
        <v>16660</v>
      </c>
      <c r="BP16665">
        <v>0.834933517616658</v>
      </c>
      <c r="BQ16665">
        <v>10938.1754053701</v>
      </c>
      <c r="BR16665">
        <v>1.40840049591992</v>
      </c>
      <c r="BS16665">
        <v>109595.698925865</v>
      </c>
      <c r="BW16665" s="29">
        <v>16660</v>
      </c>
      <c r="BX16665">
        <f t="shared" si="834"/>
        <v>1</v>
      </c>
      <c r="BY16665">
        <f t="shared" si="835"/>
        <v>1</v>
      </c>
    </row>
    <row r="16666" spans="1:77">
      <c r="A16666" s="15">
        <v>16661</v>
      </c>
      <c r="BP16666">
        <v>0.770044405193042</v>
      </c>
      <c r="BQ16666">
        <v>14887.5102564816</v>
      </c>
      <c r="BR16666">
        <v>1.33104302224232</v>
      </c>
      <c r="BS16666">
        <v>115966.61734685</v>
      </c>
      <c r="BW16666" s="29">
        <v>16661</v>
      </c>
      <c r="BX16666">
        <f t="shared" si="834"/>
        <v>1</v>
      </c>
      <c r="BY16666">
        <f t="shared" si="835"/>
        <v>1</v>
      </c>
    </row>
    <row r="16667" spans="1:77">
      <c r="A16667" s="15">
        <v>16662</v>
      </c>
      <c r="BP16667">
        <v>0.767322561198287</v>
      </c>
      <c r="BQ16667">
        <v>11521.3250687788</v>
      </c>
      <c r="BR16667">
        <v>1.29758846192505</v>
      </c>
      <c r="BS16667">
        <v>87512.1990571732</v>
      </c>
      <c r="BW16667" s="29">
        <v>16662</v>
      </c>
      <c r="BX16667">
        <f t="shared" si="834"/>
        <v>1</v>
      </c>
      <c r="BY16667">
        <f t="shared" si="835"/>
        <v>1</v>
      </c>
    </row>
    <row r="16668" spans="1:77">
      <c r="A16668" s="15">
        <v>16663</v>
      </c>
      <c r="BP16668">
        <v>0.816714567544835</v>
      </c>
      <c r="BQ16668">
        <v>13221.3970178119</v>
      </c>
      <c r="BR16668">
        <v>1.40808795777504</v>
      </c>
      <c r="BS16668">
        <v>89188.4321672873</v>
      </c>
      <c r="BW16668" s="29">
        <v>16663</v>
      </c>
      <c r="BX16668">
        <f t="shared" si="834"/>
        <v>1</v>
      </c>
      <c r="BY16668">
        <f t="shared" si="835"/>
        <v>1</v>
      </c>
    </row>
    <row r="16669" spans="1:77">
      <c r="A16669" s="15">
        <v>16664</v>
      </c>
      <c r="BP16669">
        <v>0.749417511613841</v>
      </c>
      <c r="BQ16669">
        <v>14174.9987331549</v>
      </c>
      <c r="BR16669">
        <v>1.2760912416089</v>
      </c>
      <c r="BS16669">
        <v>116480.162214193</v>
      </c>
      <c r="BW16669" s="29">
        <v>16664</v>
      </c>
      <c r="BX16669">
        <f t="shared" si="834"/>
        <v>1</v>
      </c>
      <c r="BY16669">
        <f t="shared" si="835"/>
        <v>1</v>
      </c>
    </row>
    <row r="16670" spans="1:77">
      <c r="A16670" s="15">
        <v>16665</v>
      </c>
      <c r="BP16670">
        <v>0.812392545505498</v>
      </c>
      <c r="BQ16670">
        <v>12070.0329956925</v>
      </c>
      <c r="BR16670">
        <v>1.37551833439277</v>
      </c>
      <c r="BS16670">
        <v>112197.516132434</v>
      </c>
      <c r="BW16670" s="29">
        <v>16665</v>
      </c>
      <c r="BX16670">
        <f t="shared" si="834"/>
        <v>1</v>
      </c>
      <c r="BY16670">
        <f t="shared" si="835"/>
        <v>1</v>
      </c>
    </row>
    <row r="16671" spans="1:77">
      <c r="A16671" s="15">
        <v>16666</v>
      </c>
      <c r="BP16671">
        <v>0.848528543462628</v>
      </c>
      <c r="BQ16671">
        <v>11233.2288317126</v>
      </c>
      <c r="BR16671">
        <v>1.46075927834136</v>
      </c>
      <c r="BS16671">
        <v>113747.589723978</v>
      </c>
      <c r="BW16671" s="29">
        <v>16666</v>
      </c>
      <c r="BX16671">
        <f t="shared" si="834"/>
        <v>1</v>
      </c>
      <c r="BY16671">
        <f t="shared" si="835"/>
        <v>1</v>
      </c>
    </row>
    <row r="16672" spans="1:77">
      <c r="A16672" s="15">
        <v>16667</v>
      </c>
      <c r="BP16672">
        <v>0.82826932459296</v>
      </c>
      <c r="BQ16672">
        <v>13412.7481186099</v>
      </c>
      <c r="BR16672">
        <v>1.42574310456286</v>
      </c>
      <c r="BS16672">
        <v>88399.4999577263</v>
      </c>
      <c r="BW16672" s="29">
        <v>16667</v>
      </c>
      <c r="BX16672">
        <f t="shared" si="834"/>
        <v>1</v>
      </c>
      <c r="BY16672">
        <f t="shared" si="835"/>
        <v>1</v>
      </c>
    </row>
    <row r="16673" spans="1:77">
      <c r="A16673" s="15">
        <v>16668</v>
      </c>
      <c r="BP16673">
        <v>0.825394339880568</v>
      </c>
      <c r="BQ16673">
        <v>19047.1580796403</v>
      </c>
      <c r="BR16673">
        <v>1.44194492940493</v>
      </c>
      <c r="BS16673">
        <v>97517.6365740269</v>
      </c>
      <c r="BW16673" s="29">
        <v>16668</v>
      </c>
      <c r="BX16673">
        <f t="shared" si="834"/>
        <v>1</v>
      </c>
      <c r="BY16673">
        <f t="shared" si="835"/>
        <v>1</v>
      </c>
    </row>
    <row r="16674" spans="1:77">
      <c r="A16674" s="15">
        <v>16669</v>
      </c>
      <c r="BP16674">
        <v>0.821076747926006</v>
      </c>
      <c r="BQ16674">
        <v>14567.8200892788</v>
      </c>
      <c r="BR16674">
        <v>1.38495999575854</v>
      </c>
      <c r="BS16674">
        <v>116847.14417304</v>
      </c>
      <c r="BW16674" s="29">
        <v>16669</v>
      </c>
      <c r="BX16674">
        <f t="shared" si="834"/>
        <v>1</v>
      </c>
      <c r="BY16674">
        <f t="shared" si="835"/>
        <v>1</v>
      </c>
    </row>
    <row r="16675" spans="1:77">
      <c r="A16675" s="15">
        <v>16670</v>
      </c>
      <c r="BP16675">
        <v>0.836625012460724</v>
      </c>
      <c r="BQ16675">
        <v>12249.2130766151</v>
      </c>
      <c r="BR16675">
        <v>1.4132077928727</v>
      </c>
      <c r="BS16675">
        <v>88970.7819229019</v>
      </c>
      <c r="BW16675" s="29">
        <v>16670</v>
      </c>
      <c r="BX16675">
        <f t="shared" si="834"/>
        <v>1</v>
      </c>
      <c r="BY16675">
        <f t="shared" si="835"/>
        <v>1</v>
      </c>
    </row>
    <row r="16676" spans="1:77">
      <c r="A16676" s="15">
        <v>16671</v>
      </c>
      <c r="BP16676">
        <v>0.804427362207679</v>
      </c>
      <c r="BQ16676">
        <v>14325.7815437352</v>
      </c>
      <c r="BR16676">
        <v>1.37560170772687</v>
      </c>
      <c r="BS16676">
        <v>92178.539971093</v>
      </c>
      <c r="BW16676" s="29">
        <v>16671</v>
      </c>
      <c r="BX16676">
        <f t="shared" si="834"/>
        <v>1</v>
      </c>
      <c r="BY16676">
        <f t="shared" si="835"/>
        <v>1</v>
      </c>
    </row>
    <row r="16677" spans="1:77">
      <c r="A16677" s="15">
        <v>16672</v>
      </c>
      <c r="BP16677">
        <v>0.787507620814243</v>
      </c>
      <c r="BQ16677">
        <v>16430.0923022254</v>
      </c>
      <c r="BR16677">
        <v>1.32663839666495</v>
      </c>
      <c r="BS16677">
        <v>91609.0626978628</v>
      </c>
      <c r="BW16677" s="29">
        <v>16672</v>
      </c>
      <c r="BX16677">
        <f t="shared" si="834"/>
        <v>1</v>
      </c>
      <c r="BY16677">
        <f t="shared" si="835"/>
        <v>1</v>
      </c>
    </row>
    <row r="16678" spans="1:77">
      <c r="A16678" s="15">
        <v>16673</v>
      </c>
      <c r="BP16678">
        <v>0.789162143119837</v>
      </c>
      <c r="BQ16678">
        <v>11693.7411687742</v>
      </c>
      <c r="BR16678">
        <v>1.35223674292912</v>
      </c>
      <c r="BS16678">
        <v>89672.0696118185</v>
      </c>
      <c r="BW16678" s="29">
        <v>16673</v>
      </c>
      <c r="BX16678">
        <f t="shared" si="834"/>
        <v>1</v>
      </c>
      <c r="BY16678">
        <f t="shared" si="835"/>
        <v>1</v>
      </c>
    </row>
    <row r="16679" spans="1:77">
      <c r="A16679" s="15">
        <v>16674</v>
      </c>
      <c r="BP16679">
        <v>0.834963040878827</v>
      </c>
      <c r="BQ16679">
        <v>13647.7168896166</v>
      </c>
      <c r="BR16679">
        <v>1.46504587367049</v>
      </c>
      <c r="BS16679">
        <v>92064.3776632206</v>
      </c>
      <c r="BW16679" s="29">
        <v>16674</v>
      </c>
      <c r="BX16679">
        <f t="shared" si="834"/>
        <v>1</v>
      </c>
      <c r="BY16679">
        <f t="shared" si="835"/>
        <v>1</v>
      </c>
    </row>
    <row r="16680" spans="1:77">
      <c r="A16680" s="15">
        <v>16675</v>
      </c>
      <c r="BP16680">
        <v>0.785501341352322</v>
      </c>
      <c r="BQ16680">
        <v>11016.2174158973</v>
      </c>
      <c r="BR16680">
        <v>1.35308495289879</v>
      </c>
      <c r="BS16680">
        <v>92766.9027452585</v>
      </c>
      <c r="BW16680" s="29">
        <v>16675</v>
      </c>
      <c r="BX16680">
        <f t="shared" si="834"/>
        <v>1</v>
      </c>
      <c r="BY16680">
        <f t="shared" si="835"/>
        <v>1</v>
      </c>
    </row>
    <row r="16681" spans="1:77">
      <c r="A16681" s="15">
        <v>16676</v>
      </c>
      <c r="BP16681">
        <v>0.838004797793875</v>
      </c>
      <c r="BQ16681">
        <v>10908.5401506475</v>
      </c>
      <c r="BR16681">
        <v>1.46131235548414</v>
      </c>
      <c r="BS16681">
        <v>85867.2592686753</v>
      </c>
      <c r="BW16681" s="29">
        <v>16676</v>
      </c>
      <c r="BX16681">
        <f t="shared" si="834"/>
        <v>1</v>
      </c>
      <c r="BY16681">
        <f t="shared" si="835"/>
        <v>1</v>
      </c>
    </row>
    <row r="16682" spans="1:77">
      <c r="A16682" s="15">
        <v>16677</v>
      </c>
      <c r="BP16682">
        <v>0.844626209316267</v>
      </c>
      <c r="BQ16682">
        <v>12633.7008373082</v>
      </c>
      <c r="BR16682">
        <v>1.47833805850589</v>
      </c>
      <c r="BS16682">
        <v>113375.329941061</v>
      </c>
      <c r="BW16682" s="29">
        <v>16677</v>
      </c>
      <c r="BX16682">
        <f t="shared" si="834"/>
        <v>1</v>
      </c>
      <c r="BY16682">
        <f t="shared" si="835"/>
        <v>1</v>
      </c>
    </row>
    <row r="16683" spans="1:77">
      <c r="A16683" s="15">
        <v>16678</v>
      </c>
      <c r="BP16683">
        <v>0.837040249112471</v>
      </c>
      <c r="BQ16683">
        <v>10955.8305378295</v>
      </c>
      <c r="BR16683">
        <v>1.445323418885</v>
      </c>
      <c r="BS16683">
        <v>115399.629138595</v>
      </c>
      <c r="BW16683" s="29">
        <v>16678</v>
      </c>
      <c r="BX16683">
        <f t="shared" si="834"/>
        <v>1</v>
      </c>
      <c r="BY16683">
        <f t="shared" si="835"/>
        <v>1</v>
      </c>
    </row>
    <row r="16684" spans="1:77">
      <c r="A16684" s="15">
        <v>16679</v>
      </c>
      <c r="BP16684">
        <v>0.880510445648975</v>
      </c>
      <c r="BQ16684">
        <v>17559.8754990927</v>
      </c>
      <c r="BR16684">
        <v>1.51787392937687</v>
      </c>
      <c r="BS16684">
        <v>96062.3229604924</v>
      </c>
      <c r="BW16684" s="29">
        <v>16679</v>
      </c>
      <c r="BX16684">
        <f t="shared" si="834"/>
        <v>1</v>
      </c>
      <c r="BY16684">
        <f t="shared" si="835"/>
        <v>1</v>
      </c>
    </row>
    <row r="16685" spans="1:77">
      <c r="A16685" s="15">
        <v>16680</v>
      </c>
      <c r="BP16685">
        <v>0.806231186959621</v>
      </c>
      <c r="BQ16685">
        <v>12421.0373794898</v>
      </c>
      <c r="BR16685">
        <v>1.35181012507787</v>
      </c>
      <c r="BS16685">
        <v>89521.0034046477</v>
      </c>
      <c r="BW16685" s="29">
        <v>16680</v>
      </c>
      <c r="BX16685">
        <f t="shared" si="834"/>
        <v>1</v>
      </c>
      <c r="BY16685">
        <f t="shared" si="835"/>
        <v>1</v>
      </c>
    </row>
    <row r="16686" spans="1:77">
      <c r="A16686" s="15">
        <v>16681</v>
      </c>
      <c r="BP16686">
        <v>0.806320442365088</v>
      </c>
      <c r="BQ16686">
        <v>11920.9539247166</v>
      </c>
      <c r="BR16686">
        <v>1.36850649991209</v>
      </c>
      <c r="BS16686">
        <v>112491.661753183</v>
      </c>
      <c r="BW16686" s="29">
        <v>16681</v>
      </c>
      <c r="BX16686">
        <f t="shared" si="834"/>
        <v>1</v>
      </c>
      <c r="BY16686">
        <f t="shared" si="835"/>
        <v>1</v>
      </c>
    </row>
    <row r="16687" spans="1:77">
      <c r="A16687" s="15">
        <v>16682</v>
      </c>
      <c r="BP16687">
        <v>0.803546747230805</v>
      </c>
      <c r="BQ16687">
        <v>11494.1323946169</v>
      </c>
      <c r="BR16687">
        <v>1.37492953345242</v>
      </c>
      <c r="BS16687">
        <v>115144.069672124</v>
      </c>
      <c r="BW16687" s="29">
        <v>16682</v>
      </c>
      <c r="BX16687">
        <f t="shared" si="834"/>
        <v>1</v>
      </c>
      <c r="BY16687">
        <f t="shared" si="835"/>
        <v>1</v>
      </c>
    </row>
    <row r="16688" spans="1:77">
      <c r="A16688" s="15">
        <v>16683</v>
      </c>
      <c r="BP16688">
        <v>0.795417968584822</v>
      </c>
      <c r="BQ16688">
        <v>19799.2399580956</v>
      </c>
      <c r="BR16688">
        <v>1.35723678871066</v>
      </c>
      <c r="BS16688">
        <v>94931.1287028296</v>
      </c>
      <c r="BW16688" s="29">
        <v>16683</v>
      </c>
      <c r="BX16688">
        <f t="shared" si="834"/>
        <v>1</v>
      </c>
      <c r="BY16688">
        <f t="shared" si="835"/>
        <v>1</v>
      </c>
    </row>
    <row r="16689" spans="1:77">
      <c r="A16689" s="15">
        <v>16684</v>
      </c>
      <c r="BP16689">
        <v>0.830849692125039</v>
      </c>
      <c r="BQ16689">
        <v>13308.9657949281</v>
      </c>
      <c r="BR16689">
        <v>1.43014962123687</v>
      </c>
      <c r="BS16689">
        <v>90657.1040034478</v>
      </c>
      <c r="BW16689" s="29">
        <v>16684</v>
      </c>
      <c r="BX16689">
        <f t="shared" si="834"/>
        <v>1</v>
      </c>
      <c r="BY16689">
        <f t="shared" si="835"/>
        <v>1</v>
      </c>
    </row>
    <row r="16690" spans="1:77">
      <c r="A16690" s="15">
        <v>16685</v>
      </c>
      <c r="BP16690">
        <v>0.809913737386789</v>
      </c>
      <c r="BQ16690">
        <v>17628.9136527461</v>
      </c>
      <c r="BR16690">
        <v>1.39609608347036</v>
      </c>
      <c r="BS16690">
        <v>120270.365498689</v>
      </c>
      <c r="BW16690" s="29">
        <v>16685</v>
      </c>
      <c r="BX16690">
        <f t="shared" si="834"/>
        <v>1</v>
      </c>
      <c r="BY16690">
        <f t="shared" si="835"/>
        <v>1</v>
      </c>
    </row>
    <row r="16691" spans="1:77">
      <c r="A16691" s="15">
        <v>16686</v>
      </c>
      <c r="BP16691">
        <v>0.822784725201171</v>
      </c>
      <c r="BQ16691">
        <v>17091.4003337366</v>
      </c>
      <c r="BR16691">
        <v>1.43048218152518</v>
      </c>
      <c r="BS16691">
        <v>123197.753447305</v>
      </c>
      <c r="BW16691" s="29">
        <v>16686</v>
      </c>
      <c r="BX16691">
        <f t="shared" si="834"/>
        <v>1</v>
      </c>
      <c r="BY16691">
        <f t="shared" si="835"/>
        <v>1</v>
      </c>
    </row>
    <row r="16692" spans="1:77">
      <c r="A16692" s="15">
        <v>16687</v>
      </c>
      <c r="BP16692">
        <v>0.707006645457178</v>
      </c>
      <c r="BQ16692">
        <v>16071.4778236232</v>
      </c>
      <c r="BR16692">
        <v>1.19727392337607</v>
      </c>
      <c r="BS16692">
        <v>117859.764505531</v>
      </c>
      <c r="BW16692" s="29">
        <v>16687</v>
      </c>
      <c r="BX16692">
        <f t="shared" si="834"/>
        <v>1</v>
      </c>
      <c r="BY16692">
        <f t="shared" si="835"/>
        <v>1</v>
      </c>
    </row>
    <row r="16693" spans="1:77">
      <c r="A16693" s="15">
        <v>16688</v>
      </c>
      <c r="BP16693">
        <v>0.778653543776308</v>
      </c>
      <c r="BQ16693">
        <v>15487.6835234798</v>
      </c>
      <c r="BR16693">
        <v>1.3193819310012</v>
      </c>
      <c r="BS16693">
        <v>120644.380324912</v>
      </c>
      <c r="BW16693" s="29">
        <v>16688</v>
      </c>
      <c r="BX16693">
        <f t="shared" si="834"/>
        <v>1</v>
      </c>
      <c r="BY16693">
        <f t="shared" si="835"/>
        <v>1</v>
      </c>
    </row>
    <row r="16694" spans="1:77">
      <c r="A16694" s="15">
        <v>16689</v>
      </c>
      <c r="BP16694">
        <v>0.800233708018754</v>
      </c>
      <c r="BQ16694">
        <v>9484.38335776672</v>
      </c>
      <c r="BR16694">
        <v>1.37197727978733</v>
      </c>
      <c r="BS16694">
        <v>109768.518304179</v>
      </c>
      <c r="BW16694" s="29">
        <v>16689</v>
      </c>
      <c r="BX16694">
        <f t="shared" si="834"/>
        <v>1</v>
      </c>
      <c r="BY16694">
        <f t="shared" si="835"/>
        <v>1</v>
      </c>
    </row>
    <row r="16695" spans="1:77">
      <c r="A16695" s="15">
        <v>16690</v>
      </c>
      <c r="BP16695">
        <v>0.810362276277207</v>
      </c>
      <c r="BQ16695">
        <v>16348.6675443941</v>
      </c>
      <c r="BR16695">
        <v>1.38151952964112</v>
      </c>
      <c r="BS16695">
        <v>94709.4745509024</v>
      </c>
      <c r="BW16695" s="29">
        <v>16690</v>
      </c>
      <c r="BX16695">
        <f t="shared" si="834"/>
        <v>1</v>
      </c>
      <c r="BY16695">
        <f t="shared" si="835"/>
        <v>1</v>
      </c>
    </row>
    <row r="16696" spans="1:77">
      <c r="A16696" s="15">
        <v>16691</v>
      </c>
      <c r="BP16696">
        <v>0.758470053936177</v>
      </c>
      <c r="BQ16696">
        <v>15400.1116904461</v>
      </c>
      <c r="BR16696">
        <v>1.30829674347427</v>
      </c>
      <c r="BS16696">
        <v>94606.4637345204</v>
      </c>
      <c r="BW16696" s="29">
        <v>16691</v>
      </c>
      <c r="BX16696">
        <f t="shared" si="834"/>
        <v>1</v>
      </c>
      <c r="BY16696">
        <f t="shared" si="835"/>
        <v>1</v>
      </c>
    </row>
    <row r="16697" spans="1:77">
      <c r="A16697" s="15">
        <v>16692</v>
      </c>
      <c r="BP16697">
        <v>0.802962320070633</v>
      </c>
      <c r="BQ16697">
        <v>14014.8174499615</v>
      </c>
      <c r="BR16697">
        <v>1.3734046707728</v>
      </c>
      <c r="BS16697">
        <v>94888.3553727316</v>
      </c>
      <c r="BW16697" s="29">
        <v>16692</v>
      </c>
      <c r="BX16697">
        <f t="shared" si="834"/>
        <v>1</v>
      </c>
      <c r="BY16697">
        <f t="shared" si="835"/>
        <v>1</v>
      </c>
    </row>
    <row r="16698" spans="1:77">
      <c r="A16698" s="15">
        <v>16693</v>
      </c>
      <c r="BP16698">
        <v>0.789947693873644</v>
      </c>
      <c r="BQ16698">
        <v>13699.8007538995</v>
      </c>
      <c r="BR16698">
        <v>1.36362811429413</v>
      </c>
      <c r="BS16698">
        <v>93857.7523775976</v>
      </c>
      <c r="BW16698" s="29">
        <v>16693</v>
      </c>
      <c r="BX16698">
        <f t="shared" si="834"/>
        <v>1</v>
      </c>
      <c r="BY16698">
        <f t="shared" si="835"/>
        <v>1</v>
      </c>
    </row>
    <row r="16699" spans="1:77">
      <c r="A16699" s="15">
        <v>16694</v>
      </c>
      <c r="BP16699">
        <v>0.825789029809239</v>
      </c>
      <c r="BQ16699">
        <v>14633.4779810638</v>
      </c>
      <c r="BR16699">
        <v>1.41307895813933</v>
      </c>
      <c r="BS16699">
        <v>117676.981852855</v>
      </c>
      <c r="BW16699" s="29">
        <v>16694</v>
      </c>
      <c r="BX16699">
        <f t="shared" si="834"/>
        <v>1</v>
      </c>
      <c r="BY16699">
        <f t="shared" si="835"/>
        <v>1</v>
      </c>
    </row>
    <row r="16700" spans="1:77">
      <c r="A16700" s="15">
        <v>16695</v>
      </c>
      <c r="BP16700">
        <v>0.843759039898454</v>
      </c>
      <c r="BQ16700">
        <v>13431.7259258682</v>
      </c>
      <c r="BR16700">
        <v>1.46183503689611</v>
      </c>
      <c r="BS16700">
        <v>91300.3620446829</v>
      </c>
      <c r="BW16700" s="29">
        <v>16695</v>
      </c>
      <c r="BX16700">
        <f t="shared" si="834"/>
        <v>1</v>
      </c>
      <c r="BY16700">
        <f t="shared" si="835"/>
        <v>1</v>
      </c>
    </row>
    <row r="16701" spans="1:77">
      <c r="A16701" s="15">
        <v>16696</v>
      </c>
      <c r="BP16701">
        <v>0.820471758482437</v>
      </c>
      <c r="BQ16701">
        <v>11829.3222606856</v>
      </c>
      <c r="BR16701">
        <v>1.40215148124032</v>
      </c>
      <c r="BS16701">
        <v>112077.416005521</v>
      </c>
      <c r="BW16701" s="29">
        <v>16696</v>
      </c>
      <c r="BX16701">
        <f t="shared" si="834"/>
        <v>1</v>
      </c>
      <c r="BY16701">
        <f t="shared" si="835"/>
        <v>1</v>
      </c>
    </row>
    <row r="16702" spans="1:77">
      <c r="A16702" s="15">
        <v>16697</v>
      </c>
      <c r="BP16702">
        <v>0.823516647472578</v>
      </c>
      <c r="BQ16702">
        <v>16080.9127708352</v>
      </c>
      <c r="BR16702">
        <v>1.43057497519246</v>
      </c>
      <c r="BS16702">
        <v>120732.715291122</v>
      </c>
      <c r="BW16702" s="29">
        <v>16697</v>
      </c>
      <c r="BX16702">
        <f t="shared" si="834"/>
        <v>1</v>
      </c>
      <c r="BY16702">
        <f t="shared" si="835"/>
        <v>1</v>
      </c>
    </row>
    <row r="16703" spans="1:77">
      <c r="A16703" s="15">
        <v>16698</v>
      </c>
      <c r="BP16703">
        <v>0.801534018138144</v>
      </c>
      <c r="BQ16703">
        <v>10952.2029104405</v>
      </c>
      <c r="BR16703">
        <v>1.38228309643517</v>
      </c>
      <c r="BS16703">
        <v>110023.046654048</v>
      </c>
      <c r="BW16703" s="29">
        <v>16698</v>
      </c>
      <c r="BX16703">
        <f t="shared" si="834"/>
        <v>1</v>
      </c>
      <c r="BY16703">
        <f t="shared" si="835"/>
        <v>1</v>
      </c>
    </row>
    <row r="16704" spans="1:77">
      <c r="A16704" s="15">
        <v>16699</v>
      </c>
      <c r="BP16704">
        <v>0.7822869830339</v>
      </c>
      <c r="BQ16704">
        <v>13361.87346353</v>
      </c>
      <c r="BR16704">
        <v>1.31452683001941</v>
      </c>
      <c r="BS16704">
        <v>89470.6105890711</v>
      </c>
      <c r="BW16704" s="29">
        <v>16699</v>
      </c>
      <c r="BX16704">
        <f t="shared" si="834"/>
        <v>1</v>
      </c>
      <c r="BY16704">
        <f t="shared" si="835"/>
        <v>1</v>
      </c>
    </row>
    <row r="16705" spans="1:77">
      <c r="A16705" s="15">
        <v>16700</v>
      </c>
      <c r="BP16705">
        <v>0.855783579707069</v>
      </c>
      <c r="BQ16705">
        <v>18658.4144258835</v>
      </c>
      <c r="BR16705">
        <v>1.4833823763361</v>
      </c>
      <c r="BS16705">
        <v>95196.466280883</v>
      </c>
      <c r="BW16705" s="29">
        <v>16700</v>
      </c>
      <c r="BX16705">
        <f t="shared" si="834"/>
        <v>1</v>
      </c>
      <c r="BY16705">
        <f t="shared" si="835"/>
        <v>1</v>
      </c>
    </row>
    <row r="16706" spans="1:77">
      <c r="A16706" s="15">
        <v>16701</v>
      </c>
      <c r="BP16706">
        <v>0.817218410206044</v>
      </c>
      <c r="BQ16706">
        <v>16771.9326847882</v>
      </c>
      <c r="BR16706">
        <v>1.39753216467254</v>
      </c>
      <c r="BS16706">
        <v>96008.3591215861</v>
      </c>
      <c r="BW16706" s="29">
        <v>16701</v>
      </c>
      <c r="BX16706">
        <f t="shared" si="834"/>
        <v>1</v>
      </c>
      <c r="BY16706">
        <f t="shared" si="835"/>
        <v>1</v>
      </c>
    </row>
    <row r="16707" spans="1:77">
      <c r="A16707" s="15">
        <v>16702</v>
      </c>
      <c r="BP16707">
        <v>0.825002187906433</v>
      </c>
      <c r="BQ16707">
        <v>12773.1112398884</v>
      </c>
      <c r="BR16707">
        <v>1.41450905895605</v>
      </c>
      <c r="BS16707">
        <v>114373.408915875</v>
      </c>
      <c r="BW16707" s="29">
        <v>16702</v>
      </c>
      <c r="BX16707">
        <f t="shared" si="834"/>
        <v>1</v>
      </c>
      <c r="BY16707">
        <f t="shared" si="835"/>
        <v>1</v>
      </c>
    </row>
    <row r="16708" spans="1:77">
      <c r="A16708" s="15">
        <v>16703</v>
      </c>
      <c r="BP16708">
        <v>0.830753141770692</v>
      </c>
      <c r="BQ16708">
        <v>13600.5455477734</v>
      </c>
      <c r="BR16708">
        <v>1.44983693338857</v>
      </c>
      <c r="BS16708">
        <v>93269.9326128378</v>
      </c>
      <c r="BW16708" s="29">
        <v>16703</v>
      </c>
      <c r="BX16708">
        <f t="shared" si="834"/>
        <v>1</v>
      </c>
      <c r="BY16708">
        <f t="shared" si="835"/>
        <v>1</v>
      </c>
    </row>
    <row r="16709" spans="1:77">
      <c r="A16709" s="15">
        <v>16704</v>
      </c>
      <c r="BP16709">
        <v>0.771677988683053</v>
      </c>
      <c r="BQ16709">
        <v>16559.8285924978</v>
      </c>
      <c r="BR16709">
        <v>1.32559677148847</v>
      </c>
      <c r="BS16709">
        <v>99166.4275160785</v>
      </c>
      <c r="BW16709" s="29">
        <v>16704</v>
      </c>
      <c r="BX16709">
        <f t="shared" si="834"/>
        <v>1</v>
      </c>
      <c r="BY16709">
        <f t="shared" si="835"/>
        <v>1</v>
      </c>
    </row>
    <row r="16710" spans="1:77">
      <c r="A16710" s="15">
        <v>16705</v>
      </c>
      <c r="BP16710">
        <v>0.795033361444796</v>
      </c>
      <c r="BQ16710">
        <v>13567.5701937112</v>
      </c>
      <c r="BR16710">
        <v>1.36782615880316</v>
      </c>
      <c r="BS16710">
        <v>112531.188344283</v>
      </c>
      <c r="BW16710" s="29">
        <v>16705</v>
      </c>
      <c r="BX16710">
        <f t="shared" si="834"/>
        <v>1</v>
      </c>
      <c r="BY16710">
        <f t="shared" si="835"/>
        <v>1</v>
      </c>
    </row>
    <row r="16711" spans="1:77">
      <c r="A16711" s="15">
        <v>16706</v>
      </c>
      <c r="BP16711">
        <v>0.802936151592656</v>
      </c>
      <c r="BQ16711">
        <v>14387.0240664877</v>
      </c>
      <c r="BR16711">
        <v>1.34216559439532</v>
      </c>
      <c r="BS16711">
        <v>90014.101877815</v>
      </c>
      <c r="BW16711" s="29">
        <v>16706</v>
      </c>
      <c r="BX16711">
        <f t="shared" ref="BX16711:BX16774" si="836">IF(BU16711=MAX($BU16711:$BV16711),1,0)</f>
        <v>1</v>
      </c>
      <c r="BY16711">
        <f t="shared" ref="BY16711:BY16774" si="837">IF(BV16711=MAX($BU16711:$BV16711),1,0)</f>
        <v>1</v>
      </c>
    </row>
    <row r="16712" spans="1:77">
      <c r="A16712" s="15">
        <v>16707</v>
      </c>
      <c r="BP16712">
        <v>0.760538119546821</v>
      </c>
      <c r="BQ16712">
        <v>21895.198558714</v>
      </c>
      <c r="BR16712">
        <v>1.31189604523814</v>
      </c>
      <c r="BS16712">
        <v>98733.0819776971</v>
      </c>
      <c r="BW16712" s="29">
        <v>16707</v>
      </c>
      <c r="BX16712">
        <f t="shared" si="836"/>
        <v>1</v>
      </c>
      <c r="BY16712">
        <f t="shared" si="837"/>
        <v>1</v>
      </c>
    </row>
    <row r="16713" spans="1:77">
      <c r="A16713" s="15">
        <v>16708</v>
      </c>
      <c r="BP16713">
        <v>0.793029484118596</v>
      </c>
      <c r="BQ16713">
        <v>18396.9375389523</v>
      </c>
      <c r="BR16713">
        <v>1.36629699072469</v>
      </c>
      <c r="BS16713">
        <v>102433.459433996</v>
      </c>
      <c r="BW16713" s="29">
        <v>16708</v>
      </c>
      <c r="BX16713">
        <f t="shared" si="836"/>
        <v>1</v>
      </c>
      <c r="BY16713">
        <f t="shared" si="837"/>
        <v>1</v>
      </c>
    </row>
    <row r="16714" spans="1:77">
      <c r="A16714" s="15">
        <v>16709</v>
      </c>
      <c r="BP16714">
        <v>0.784507191257921</v>
      </c>
      <c r="BQ16714">
        <v>18986.1393432304</v>
      </c>
      <c r="BR16714">
        <v>1.33954313554528</v>
      </c>
      <c r="BS16714">
        <v>97333.2290768403</v>
      </c>
      <c r="BW16714" s="29">
        <v>16709</v>
      </c>
      <c r="BX16714">
        <f t="shared" si="836"/>
        <v>1</v>
      </c>
      <c r="BY16714">
        <f t="shared" si="837"/>
        <v>1</v>
      </c>
    </row>
    <row r="16715" spans="1:77">
      <c r="A16715" s="15">
        <v>16710</v>
      </c>
      <c r="BP16715">
        <v>0.782610185137341</v>
      </c>
      <c r="BQ16715">
        <v>13285.7176475754</v>
      </c>
      <c r="BR16715">
        <v>1.33420944944013</v>
      </c>
      <c r="BS16715">
        <v>92276.4738164382</v>
      </c>
      <c r="BW16715" s="29">
        <v>16710</v>
      </c>
      <c r="BX16715">
        <f t="shared" si="836"/>
        <v>1</v>
      </c>
      <c r="BY16715">
        <f t="shared" si="837"/>
        <v>1</v>
      </c>
    </row>
    <row r="16716" spans="1:77">
      <c r="A16716" s="15">
        <v>16711</v>
      </c>
      <c r="BP16716">
        <v>0.853455472122972</v>
      </c>
      <c r="BQ16716">
        <v>12782.68621854</v>
      </c>
      <c r="BR16716">
        <v>1.47305327272605</v>
      </c>
      <c r="BS16716">
        <v>91434.5981428731</v>
      </c>
      <c r="BW16716" s="29">
        <v>16711</v>
      </c>
      <c r="BX16716">
        <f t="shared" si="836"/>
        <v>1</v>
      </c>
      <c r="BY16716">
        <f t="shared" si="837"/>
        <v>1</v>
      </c>
    </row>
    <row r="16717" spans="1:77">
      <c r="A16717" s="15">
        <v>16712</v>
      </c>
      <c r="BP16717">
        <v>0.813138080761463</v>
      </c>
      <c r="BQ16717">
        <v>22289.381932068</v>
      </c>
      <c r="BR16717">
        <v>1.39844194764096</v>
      </c>
      <c r="BS16717">
        <v>102580.872052378</v>
      </c>
      <c r="BW16717" s="29">
        <v>16712</v>
      </c>
      <c r="BX16717">
        <f t="shared" si="836"/>
        <v>1</v>
      </c>
      <c r="BY16717">
        <f t="shared" si="837"/>
        <v>1</v>
      </c>
    </row>
    <row r="16718" spans="1:77">
      <c r="A16718" s="15">
        <v>16713</v>
      </c>
      <c r="BP16718">
        <v>0.770939380205188</v>
      </c>
      <c r="BQ16718">
        <v>16758.07639674</v>
      </c>
      <c r="BR16718">
        <v>1.32711850118566</v>
      </c>
      <c r="BS16718">
        <v>94095.1422492679</v>
      </c>
      <c r="BW16718" s="29">
        <v>16713</v>
      </c>
      <c r="BX16718">
        <f t="shared" si="836"/>
        <v>1</v>
      </c>
      <c r="BY16718">
        <f t="shared" si="837"/>
        <v>1</v>
      </c>
    </row>
    <row r="16719" spans="1:77">
      <c r="A16719" s="15">
        <v>16714</v>
      </c>
      <c r="BP16719">
        <v>0.812318159980493</v>
      </c>
      <c r="BQ16719">
        <v>16858.5280740832</v>
      </c>
      <c r="BR16719">
        <v>1.40566139426935</v>
      </c>
      <c r="BS16719">
        <v>97692.325396925</v>
      </c>
      <c r="BW16719" s="29">
        <v>16714</v>
      </c>
      <c r="BX16719">
        <f t="shared" si="836"/>
        <v>1</v>
      </c>
      <c r="BY16719">
        <f t="shared" si="837"/>
        <v>1</v>
      </c>
    </row>
    <row r="16720" spans="1:77">
      <c r="A16720" s="15">
        <v>16715</v>
      </c>
      <c r="BP16720">
        <v>0.768067021106016</v>
      </c>
      <c r="BQ16720">
        <v>17993.8129846566</v>
      </c>
      <c r="BR16720">
        <v>1.30347871868842</v>
      </c>
      <c r="BS16720">
        <v>96167.0473026738</v>
      </c>
      <c r="BW16720" s="29">
        <v>16715</v>
      </c>
      <c r="BX16720">
        <f t="shared" si="836"/>
        <v>1</v>
      </c>
      <c r="BY16720">
        <f t="shared" si="837"/>
        <v>1</v>
      </c>
    </row>
    <row r="16721" spans="1:77">
      <c r="A16721" s="15">
        <v>16716</v>
      </c>
      <c r="BP16721">
        <v>0.819744735548818</v>
      </c>
      <c r="BQ16721">
        <v>15303.6007915204</v>
      </c>
      <c r="BR16721">
        <v>1.39848502839031</v>
      </c>
      <c r="BS16721">
        <v>96068.2747244658</v>
      </c>
      <c r="BW16721" s="29">
        <v>16716</v>
      </c>
      <c r="BX16721">
        <f t="shared" si="836"/>
        <v>1</v>
      </c>
      <c r="BY16721">
        <f t="shared" si="837"/>
        <v>1</v>
      </c>
    </row>
    <row r="16722" spans="1:77">
      <c r="A16722" s="15">
        <v>16717</v>
      </c>
      <c r="BP16722">
        <v>0.813627139902908</v>
      </c>
      <c r="BQ16722">
        <v>14185.9748641706</v>
      </c>
      <c r="BR16722">
        <v>1.36474445721581</v>
      </c>
      <c r="BS16722">
        <v>88674.2990724307</v>
      </c>
      <c r="BW16722" s="29">
        <v>16717</v>
      </c>
      <c r="BX16722">
        <f t="shared" si="836"/>
        <v>1</v>
      </c>
      <c r="BY16722">
        <f t="shared" si="837"/>
        <v>1</v>
      </c>
    </row>
    <row r="16723" spans="1:77">
      <c r="A16723" s="15">
        <v>16718</v>
      </c>
      <c r="BP16723">
        <v>0.779164999425802</v>
      </c>
      <c r="BQ16723">
        <v>17374.3491060161</v>
      </c>
      <c r="BR16723">
        <v>1.35999121226018</v>
      </c>
      <c r="BS16723">
        <v>120620.191760406</v>
      </c>
      <c r="BW16723" s="29">
        <v>16718</v>
      </c>
      <c r="BX16723">
        <f t="shared" si="836"/>
        <v>1</v>
      </c>
      <c r="BY16723">
        <f t="shared" si="837"/>
        <v>1</v>
      </c>
    </row>
    <row r="16724" spans="1:77">
      <c r="A16724" s="15">
        <v>16719</v>
      </c>
      <c r="BP16724">
        <v>0.788954262212336</v>
      </c>
      <c r="BQ16724">
        <v>13768.0363144458</v>
      </c>
      <c r="BR16724">
        <v>1.34166128034847</v>
      </c>
      <c r="BS16724">
        <v>91887.350768719</v>
      </c>
      <c r="BW16724" s="29">
        <v>16719</v>
      </c>
      <c r="BX16724">
        <f t="shared" si="836"/>
        <v>1</v>
      </c>
      <c r="BY16724">
        <f t="shared" si="837"/>
        <v>1</v>
      </c>
    </row>
    <row r="16725" spans="1:77">
      <c r="A16725" s="15">
        <v>16720</v>
      </c>
      <c r="BP16725">
        <v>0.81463285737529</v>
      </c>
      <c r="BQ16725">
        <v>13053.0666747083</v>
      </c>
      <c r="BR16725">
        <v>1.40645251552726</v>
      </c>
      <c r="BS16725">
        <v>92768.3200925824</v>
      </c>
      <c r="BW16725" s="29">
        <v>16720</v>
      </c>
      <c r="BX16725">
        <f t="shared" si="836"/>
        <v>1</v>
      </c>
      <c r="BY16725">
        <f t="shared" si="837"/>
        <v>1</v>
      </c>
    </row>
    <row r="16726" spans="1:77">
      <c r="A16726" s="15">
        <v>16721</v>
      </c>
      <c r="BP16726">
        <v>0.809491759858758</v>
      </c>
      <c r="BQ16726">
        <v>13310.3888202575</v>
      </c>
      <c r="BR16726">
        <v>1.38537617900099</v>
      </c>
      <c r="BS16726">
        <v>90407.5445546517</v>
      </c>
      <c r="BW16726" s="29">
        <v>16721</v>
      </c>
      <c r="BX16726">
        <f t="shared" si="836"/>
        <v>1</v>
      </c>
      <c r="BY16726">
        <f t="shared" si="837"/>
        <v>1</v>
      </c>
    </row>
    <row r="16727" spans="1:77">
      <c r="A16727" s="15">
        <v>16722</v>
      </c>
      <c r="BP16727">
        <v>0.822982119417161</v>
      </c>
      <c r="BQ16727">
        <v>15736.2074280197</v>
      </c>
      <c r="BR16727">
        <v>1.43131877424194</v>
      </c>
      <c r="BS16727">
        <v>89340.1216350091</v>
      </c>
      <c r="BW16727" s="29">
        <v>16722</v>
      </c>
      <c r="BX16727">
        <f t="shared" si="836"/>
        <v>1</v>
      </c>
      <c r="BY16727">
        <f t="shared" si="837"/>
        <v>1</v>
      </c>
    </row>
    <row r="16728" spans="1:77">
      <c r="A16728" s="15">
        <v>16723</v>
      </c>
      <c r="BP16728">
        <v>0.809747931575143</v>
      </c>
      <c r="BQ16728">
        <v>17572.5428941954</v>
      </c>
      <c r="BR16728">
        <v>1.38385013172078</v>
      </c>
      <c r="BS16728">
        <v>118519.096163412</v>
      </c>
      <c r="BW16728" s="29">
        <v>16723</v>
      </c>
      <c r="BX16728">
        <f t="shared" si="836"/>
        <v>1</v>
      </c>
      <c r="BY16728">
        <f t="shared" si="837"/>
        <v>1</v>
      </c>
    </row>
    <row r="16729" spans="1:77">
      <c r="A16729" s="15">
        <v>16724</v>
      </c>
      <c r="BP16729">
        <v>0.828694620888623</v>
      </c>
      <c r="BQ16729">
        <v>17854.2643858506</v>
      </c>
      <c r="BR16729">
        <v>1.42104057565608</v>
      </c>
      <c r="BS16729">
        <v>94454.2825020224</v>
      </c>
      <c r="BW16729" s="29">
        <v>16724</v>
      </c>
      <c r="BX16729">
        <f t="shared" si="836"/>
        <v>1</v>
      </c>
      <c r="BY16729">
        <f t="shared" si="837"/>
        <v>1</v>
      </c>
    </row>
    <row r="16730" spans="1:77">
      <c r="A16730" s="15">
        <v>16725</v>
      </c>
      <c r="BP16730">
        <v>0.830723161523612</v>
      </c>
      <c r="BQ16730">
        <v>17327.6646326876</v>
      </c>
      <c r="BR16730">
        <v>1.4381480510755</v>
      </c>
      <c r="BS16730">
        <v>96681.6050513465</v>
      </c>
      <c r="BW16730" s="29">
        <v>16725</v>
      </c>
      <c r="BX16730">
        <f t="shared" si="836"/>
        <v>1</v>
      </c>
      <c r="BY16730">
        <f t="shared" si="837"/>
        <v>1</v>
      </c>
    </row>
    <row r="16731" spans="1:77">
      <c r="A16731" s="15">
        <v>16726</v>
      </c>
      <c r="BP16731">
        <v>0.828949647745059</v>
      </c>
      <c r="BQ16731">
        <v>14034.1180352993</v>
      </c>
      <c r="BR16731">
        <v>1.4352747126551</v>
      </c>
      <c r="BS16731">
        <v>94272.9535673925</v>
      </c>
      <c r="BW16731" s="29">
        <v>16726</v>
      </c>
      <c r="BX16731">
        <f t="shared" si="836"/>
        <v>1</v>
      </c>
      <c r="BY16731">
        <f t="shared" si="837"/>
        <v>1</v>
      </c>
    </row>
    <row r="16732" spans="1:77">
      <c r="A16732" s="15">
        <v>16727</v>
      </c>
      <c r="BP16732">
        <v>0.802601091321702</v>
      </c>
      <c r="BQ16732">
        <v>17820.8500167529</v>
      </c>
      <c r="BR16732">
        <v>1.38957656880793</v>
      </c>
      <c r="BS16732">
        <v>97712.6084581</v>
      </c>
      <c r="BW16732" s="29">
        <v>16727</v>
      </c>
      <c r="BX16732">
        <f t="shared" si="836"/>
        <v>1</v>
      </c>
      <c r="BY16732">
        <f t="shared" si="837"/>
        <v>1</v>
      </c>
    </row>
    <row r="16733" spans="1:77">
      <c r="A16733" s="15">
        <v>16728</v>
      </c>
      <c r="BP16733">
        <v>0.805147453457201</v>
      </c>
      <c r="BQ16733">
        <v>9796.22626823508</v>
      </c>
      <c r="BR16733">
        <v>1.3537331938077</v>
      </c>
      <c r="BS16733">
        <v>107180.885614173</v>
      </c>
      <c r="BW16733" s="29">
        <v>16728</v>
      </c>
      <c r="BX16733">
        <f t="shared" si="836"/>
        <v>1</v>
      </c>
      <c r="BY16733">
        <f t="shared" si="837"/>
        <v>1</v>
      </c>
    </row>
    <row r="16734" spans="1:77">
      <c r="A16734" s="15">
        <v>16729</v>
      </c>
      <c r="BP16734">
        <v>0.811529879184439</v>
      </c>
      <c r="BQ16734">
        <v>16295.7706330078</v>
      </c>
      <c r="BR16734">
        <v>1.35555109108302</v>
      </c>
      <c r="BS16734">
        <v>93792.4085788433</v>
      </c>
      <c r="BW16734" s="29">
        <v>16729</v>
      </c>
      <c r="BX16734">
        <f t="shared" si="836"/>
        <v>1</v>
      </c>
      <c r="BY16734">
        <f t="shared" si="837"/>
        <v>1</v>
      </c>
    </row>
    <row r="16735" spans="1:77">
      <c r="A16735" s="15">
        <v>16730</v>
      </c>
      <c r="BP16735">
        <v>0.809279606569677</v>
      </c>
      <c r="BQ16735">
        <v>16217.9387389103</v>
      </c>
      <c r="BR16735">
        <v>1.398445735186</v>
      </c>
      <c r="BS16735">
        <v>93741.741431547</v>
      </c>
      <c r="BW16735" s="29">
        <v>16730</v>
      </c>
      <c r="BX16735">
        <f t="shared" si="836"/>
        <v>1</v>
      </c>
      <c r="BY16735">
        <f t="shared" si="837"/>
        <v>1</v>
      </c>
    </row>
    <row r="16736" spans="1:77">
      <c r="A16736" s="15">
        <v>16731</v>
      </c>
      <c r="BP16736">
        <v>0.851090290269216</v>
      </c>
      <c r="BQ16736">
        <v>16650.1590341514</v>
      </c>
      <c r="BR16736">
        <v>1.47113660480754</v>
      </c>
      <c r="BS16736">
        <v>116795.553180028</v>
      </c>
      <c r="BW16736" s="29">
        <v>16731</v>
      </c>
      <c r="BX16736">
        <f t="shared" si="836"/>
        <v>1</v>
      </c>
      <c r="BY16736">
        <f t="shared" si="837"/>
        <v>1</v>
      </c>
    </row>
    <row r="16737" spans="1:77">
      <c r="A16737" s="15">
        <v>16732</v>
      </c>
      <c r="BP16737">
        <v>0.815958397301076</v>
      </c>
      <c r="BQ16737">
        <v>18270.3738553039</v>
      </c>
      <c r="BR16737">
        <v>1.38577908838502</v>
      </c>
      <c r="BS16737">
        <v>122893.85365664</v>
      </c>
      <c r="BW16737" s="29">
        <v>16732</v>
      </c>
      <c r="BX16737">
        <f t="shared" si="836"/>
        <v>1</v>
      </c>
      <c r="BY16737">
        <f t="shared" si="837"/>
        <v>1</v>
      </c>
    </row>
    <row r="16738" spans="1:77">
      <c r="A16738" s="15">
        <v>16733</v>
      </c>
      <c r="BP16738">
        <v>0.825507033666676</v>
      </c>
      <c r="BQ16738">
        <v>11610.8594965837</v>
      </c>
      <c r="BR16738">
        <v>1.38037626472746</v>
      </c>
      <c r="BS16738">
        <v>112474.626705653</v>
      </c>
      <c r="BW16738" s="29">
        <v>16733</v>
      </c>
      <c r="BX16738">
        <f t="shared" si="836"/>
        <v>1</v>
      </c>
      <c r="BY16738">
        <f t="shared" si="837"/>
        <v>1</v>
      </c>
    </row>
    <row r="16739" spans="1:77">
      <c r="A16739" s="15">
        <v>16734</v>
      </c>
      <c r="BP16739">
        <v>0.77819521746474</v>
      </c>
      <c r="BQ16739">
        <v>12723.9111581689</v>
      </c>
      <c r="BR16739">
        <v>1.32761747093211</v>
      </c>
      <c r="BS16739">
        <v>111150.344835282</v>
      </c>
      <c r="BW16739" s="29">
        <v>16734</v>
      </c>
      <c r="BX16739">
        <f t="shared" si="836"/>
        <v>1</v>
      </c>
      <c r="BY16739">
        <f t="shared" si="837"/>
        <v>1</v>
      </c>
    </row>
    <row r="16740" spans="1:77">
      <c r="A16740" s="15">
        <v>16735</v>
      </c>
      <c r="BP16740">
        <v>0.795743795482725</v>
      </c>
      <c r="BQ16740">
        <v>9852.45440966197</v>
      </c>
      <c r="BR16740">
        <v>1.34745091833263</v>
      </c>
      <c r="BS16740">
        <v>87911.128134658</v>
      </c>
      <c r="BW16740" s="29">
        <v>16735</v>
      </c>
      <c r="BX16740">
        <f t="shared" si="836"/>
        <v>1</v>
      </c>
      <c r="BY16740">
        <f t="shared" si="837"/>
        <v>1</v>
      </c>
    </row>
    <row r="16741" spans="1:77">
      <c r="A16741" s="15">
        <v>16736</v>
      </c>
      <c r="BP16741">
        <v>0.791246496474222</v>
      </c>
      <c r="BQ16741">
        <v>10849.3436774349</v>
      </c>
      <c r="BR16741">
        <v>1.35494951406338</v>
      </c>
      <c r="BS16741">
        <v>110005.611193992</v>
      </c>
      <c r="BW16741" s="29">
        <v>16736</v>
      </c>
      <c r="BX16741">
        <f t="shared" si="836"/>
        <v>1</v>
      </c>
      <c r="BY16741">
        <f t="shared" si="837"/>
        <v>1</v>
      </c>
    </row>
    <row r="16742" spans="1:77">
      <c r="A16742" s="15">
        <v>16737</v>
      </c>
      <c r="BP16742">
        <v>0.832088865040844</v>
      </c>
      <c r="BQ16742">
        <v>11164.190467329</v>
      </c>
      <c r="BR16742">
        <v>1.43428994229525</v>
      </c>
      <c r="BS16742">
        <v>86899.1379378411</v>
      </c>
      <c r="BW16742" s="29">
        <v>16737</v>
      </c>
      <c r="BX16742">
        <f t="shared" si="836"/>
        <v>1</v>
      </c>
      <c r="BY16742">
        <f t="shared" si="837"/>
        <v>1</v>
      </c>
    </row>
    <row r="16743" spans="1:77">
      <c r="A16743" s="15">
        <v>16738</v>
      </c>
      <c r="BP16743">
        <v>0.7581995961108</v>
      </c>
      <c r="BQ16743">
        <v>18026.7481606752</v>
      </c>
      <c r="BR16743">
        <v>1.31529973945546</v>
      </c>
      <c r="BS16743">
        <v>100077.731320533</v>
      </c>
      <c r="BW16743" s="29">
        <v>16738</v>
      </c>
      <c r="BX16743">
        <f t="shared" si="836"/>
        <v>1</v>
      </c>
      <c r="BY16743">
        <f t="shared" si="837"/>
        <v>1</v>
      </c>
    </row>
    <row r="16744" spans="1:77">
      <c r="A16744" s="15">
        <v>16739</v>
      </c>
      <c r="BP16744">
        <v>0.812174709983219</v>
      </c>
      <c r="BQ16744">
        <v>13701.4989684013</v>
      </c>
      <c r="BR16744">
        <v>1.37017965588374</v>
      </c>
      <c r="BS16744">
        <v>91172.0030799352</v>
      </c>
      <c r="BW16744" s="29">
        <v>16739</v>
      </c>
      <c r="BX16744">
        <f t="shared" si="836"/>
        <v>1</v>
      </c>
      <c r="BY16744">
        <f t="shared" si="837"/>
        <v>1</v>
      </c>
    </row>
    <row r="16745" spans="1:77">
      <c r="A16745" s="15">
        <v>16740</v>
      </c>
      <c r="BP16745">
        <v>0.804779374558835</v>
      </c>
      <c r="BQ16745">
        <v>14157.6959545933</v>
      </c>
      <c r="BR16745">
        <v>1.38019929936371</v>
      </c>
      <c r="BS16745">
        <v>112717.12002636</v>
      </c>
      <c r="BW16745" s="29">
        <v>16740</v>
      </c>
      <c r="BX16745">
        <f t="shared" si="836"/>
        <v>1</v>
      </c>
      <c r="BY16745">
        <f t="shared" si="837"/>
        <v>1</v>
      </c>
    </row>
    <row r="16746" spans="1:77">
      <c r="A16746" s="15">
        <v>16741</v>
      </c>
      <c r="BP16746">
        <v>0.797218338775379</v>
      </c>
      <c r="BQ16746">
        <v>14085.5876485807</v>
      </c>
      <c r="BR16746">
        <v>1.35064085397862</v>
      </c>
      <c r="BS16746">
        <v>93234.4053910422</v>
      </c>
      <c r="BW16746" s="29">
        <v>16741</v>
      </c>
      <c r="BX16746">
        <f t="shared" si="836"/>
        <v>1</v>
      </c>
      <c r="BY16746">
        <f t="shared" si="837"/>
        <v>1</v>
      </c>
    </row>
    <row r="16747" spans="1:77">
      <c r="A16747" s="15">
        <v>16742</v>
      </c>
      <c r="BP16747">
        <v>0.814615797093055</v>
      </c>
      <c r="BQ16747">
        <v>13452.3561962636</v>
      </c>
      <c r="BR16747">
        <v>1.38517684585261</v>
      </c>
      <c r="BS16747">
        <v>113938.407430939</v>
      </c>
      <c r="BW16747" s="29">
        <v>16742</v>
      </c>
      <c r="BX16747">
        <f t="shared" si="836"/>
        <v>1</v>
      </c>
      <c r="BY16747">
        <f t="shared" si="837"/>
        <v>1</v>
      </c>
    </row>
    <row r="16748" spans="1:77">
      <c r="A16748" s="15">
        <v>16743</v>
      </c>
      <c r="BP16748">
        <v>0.782925244808952</v>
      </c>
      <c r="BQ16748">
        <v>14756.3597104451</v>
      </c>
      <c r="BR16748">
        <v>1.33550279485092</v>
      </c>
      <c r="BS16748">
        <v>94985.1577400404</v>
      </c>
      <c r="BW16748" s="29">
        <v>16743</v>
      </c>
      <c r="BX16748">
        <f t="shared" si="836"/>
        <v>1</v>
      </c>
      <c r="BY16748">
        <f t="shared" si="837"/>
        <v>1</v>
      </c>
    </row>
    <row r="16749" spans="1:77">
      <c r="A16749" s="15">
        <v>16744</v>
      </c>
      <c r="BP16749">
        <v>0.752340533551342</v>
      </c>
      <c r="BQ16749">
        <v>13206.2614768884</v>
      </c>
      <c r="BR16749">
        <v>1.27281639602036</v>
      </c>
      <c r="BS16749">
        <v>115754.499772287</v>
      </c>
      <c r="BW16749" s="29">
        <v>16744</v>
      </c>
      <c r="BX16749">
        <f t="shared" si="836"/>
        <v>1</v>
      </c>
      <c r="BY16749">
        <f t="shared" si="837"/>
        <v>1</v>
      </c>
    </row>
    <row r="16750" spans="1:77">
      <c r="A16750" s="15">
        <v>16745</v>
      </c>
      <c r="BP16750">
        <v>0.773814542353977</v>
      </c>
      <c r="BQ16750">
        <v>14904.2181647321</v>
      </c>
      <c r="BR16750">
        <v>1.31604478275853</v>
      </c>
      <c r="BS16750">
        <v>112537.874367832</v>
      </c>
      <c r="BW16750" s="29">
        <v>16745</v>
      </c>
      <c r="BX16750">
        <f t="shared" si="836"/>
        <v>1</v>
      </c>
      <c r="BY16750">
        <f t="shared" si="837"/>
        <v>1</v>
      </c>
    </row>
    <row r="16751" spans="1:77">
      <c r="A16751" s="15">
        <v>16746</v>
      </c>
      <c r="BP16751">
        <v>0.773863547459828</v>
      </c>
      <c r="BQ16751">
        <v>12162.3663655834</v>
      </c>
      <c r="BR16751">
        <v>1.33467960870556</v>
      </c>
      <c r="BS16751">
        <v>114066.442640232</v>
      </c>
      <c r="BW16751" s="29">
        <v>16746</v>
      </c>
      <c r="BX16751">
        <f t="shared" si="836"/>
        <v>1</v>
      </c>
      <c r="BY16751">
        <f t="shared" si="837"/>
        <v>1</v>
      </c>
    </row>
    <row r="16752" spans="1:77">
      <c r="A16752" s="15">
        <v>16747</v>
      </c>
      <c r="BP16752">
        <v>0.811256470340619</v>
      </c>
      <c r="BQ16752">
        <v>15831.3354826414</v>
      </c>
      <c r="BR16752">
        <v>1.36953541877861</v>
      </c>
      <c r="BS16752">
        <v>93130.1416667286</v>
      </c>
      <c r="BW16752" s="29">
        <v>16747</v>
      </c>
      <c r="BX16752">
        <f t="shared" si="836"/>
        <v>1</v>
      </c>
      <c r="BY16752">
        <f t="shared" si="837"/>
        <v>1</v>
      </c>
    </row>
    <row r="16753" spans="1:77">
      <c r="A16753" s="15">
        <v>16748</v>
      </c>
      <c r="BP16753">
        <v>0.794777492930515</v>
      </c>
      <c r="BQ16753">
        <v>15905.7824349904</v>
      </c>
      <c r="BR16753">
        <v>1.35831730997025</v>
      </c>
      <c r="BS16753">
        <v>92791.6081228039</v>
      </c>
      <c r="BW16753" s="29">
        <v>16748</v>
      </c>
      <c r="BX16753">
        <f t="shared" si="836"/>
        <v>1</v>
      </c>
      <c r="BY16753">
        <f t="shared" si="837"/>
        <v>1</v>
      </c>
    </row>
    <row r="16754" spans="1:77">
      <c r="A16754" s="15">
        <v>16749</v>
      </c>
      <c r="BP16754">
        <v>0.802579438975972</v>
      </c>
      <c r="BQ16754">
        <v>12993.4337791137</v>
      </c>
      <c r="BR16754">
        <v>1.37787245904511</v>
      </c>
      <c r="BS16754">
        <v>113860.343274786</v>
      </c>
      <c r="BW16754" s="29">
        <v>16749</v>
      </c>
      <c r="BX16754">
        <f t="shared" si="836"/>
        <v>1</v>
      </c>
      <c r="BY16754">
        <f t="shared" si="837"/>
        <v>1</v>
      </c>
    </row>
    <row r="16755" spans="1:77">
      <c r="A16755" s="15">
        <v>16750</v>
      </c>
      <c r="BP16755">
        <v>0.808737990254906</v>
      </c>
      <c r="BQ16755">
        <v>16253.3514926896</v>
      </c>
      <c r="BR16755">
        <v>1.39056418905092</v>
      </c>
      <c r="BS16755">
        <v>100347.499668853</v>
      </c>
      <c r="BW16755" s="29">
        <v>16750</v>
      </c>
      <c r="BX16755">
        <f t="shared" si="836"/>
        <v>1</v>
      </c>
      <c r="BY16755">
        <f t="shared" si="837"/>
        <v>1</v>
      </c>
    </row>
    <row r="16756" spans="1:77">
      <c r="A16756" s="15">
        <v>16751</v>
      </c>
      <c r="BP16756">
        <v>0.821437980932113</v>
      </c>
      <c r="BQ16756">
        <v>13934.8669830322</v>
      </c>
      <c r="BR16756">
        <v>1.41653785594637</v>
      </c>
      <c r="BS16756">
        <v>90278.5582788127</v>
      </c>
      <c r="BW16756" s="29">
        <v>16751</v>
      </c>
      <c r="BX16756">
        <f t="shared" si="836"/>
        <v>1</v>
      </c>
      <c r="BY16756">
        <f t="shared" si="837"/>
        <v>1</v>
      </c>
    </row>
    <row r="16757" spans="1:77">
      <c r="A16757" s="15">
        <v>16752</v>
      </c>
      <c r="BP16757">
        <v>0.736251054959718</v>
      </c>
      <c r="BQ16757">
        <v>16838.8157295359</v>
      </c>
      <c r="BR16757">
        <v>1.21235575826218</v>
      </c>
      <c r="BS16757">
        <v>120124.095207984</v>
      </c>
      <c r="BW16757" s="29">
        <v>16752</v>
      </c>
      <c r="BX16757">
        <f t="shared" si="836"/>
        <v>1</v>
      </c>
      <c r="BY16757">
        <f t="shared" si="837"/>
        <v>1</v>
      </c>
    </row>
    <row r="16758" spans="1:77">
      <c r="A16758" s="15">
        <v>16753</v>
      </c>
      <c r="BP16758">
        <v>0.861224970318286</v>
      </c>
      <c r="BQ16758">
        <v>13118.2468696595</v>
      </c>
      <c r="BR16758">
        <v>1.48985827363188</v>
      </c>
      <c r="BS16758">
        <v>112957.255014519</v>
      </c>
      <c r="BW16758" s="29">
        <v>16753</v>
      </c>
      <c r="BX16758">
        <f t="shared" si="836"/>
        <v>1</v>
      </c>
      <c r="BY16758">
        <f t="shared" si="837"/>
        <v>1</v>
      </c>
    </row>
    <row r="16759" spans="1:77">
      <c r="A16759" s="15">
        <v>16754</v>
      </c>
      <c r="BP16759">
        <v>0.797319285321565</v>
      </c>
      <c r="BQ16759">
        <v>21524.880293384</v>
      </c>
      <c r="BR16759">
        <v>1.37654176483078</v>
      </c>
      <c r="BS16759">
        <v>99786.7183550752</v>
      </c>
      <c r="BW16759" s="29">
        <v>16754</v>
      </c>
      <c r="BX16759">
        <f t="shared" si="836"/>
        <v>1</v>
      </c>
      <c r="BY16759">
        <f t="shared" si="837"/>
        <v>1</v>
      </c>
    </row>
    <row r="16760" spans="1:77">
      <c r="A16760" s="15">
        <v>16755</v>
      </c>
      <c r="BP16760">
        <v>0.736068420693033</v>
      </c>
      <c r="BQ16760">
        <v>19310.6012503132</v>
      </c>
      <c r="BR16760">
        <v>1.22496597054943</v>
      </c>
      <c r="BS16760">
        <v>97313.2692872076</v>
      </c>
      <c r="BW16760" s="29">
        <v>16755</v>
      </c>
      <c r="BX16760">
        <f t="shared" si="836"/>
        <v>1</v>
      </c>
      <c r="BY16760">
        <f t="shared" si="837"/>
        <v>1</v>
      </c>
    </row>
    <row r="16761" spans="1:77">
      <c r="A16761" s="15">
        <v>16756</v>
      </c>
      <c r="BP16761">
        <v>0.766096783724845</v>
      </c>
      <c r="BQ16761">
        <v>11409.8150401682</v>
      </c>
      <c r="BR16761">
        <v>1.30278145773669</v>
      </c>
      <c r="BS16761">
        <v>110506.147774397</v>
      </c>
      <c r="BW16761" s="29">
        <v>16756</v>
      </c>
      <c r="BX16761">
        <f t="shared" si="836"/>
        <v>1</v>
      </c>
      <c r="BY16761">
        <f t="shared" si="837"/>
        <v>1</v>
      </c>
    </row>
    <row r="16762" spans="1:77">
      <c r="A16762" s="15">
        <v>16757</v>
      </c>
      <c r="BP16762">
        <v>0.771269852757067</v>
      </c>
      <c r="BQ16762">
        <v>10979.4449436494</v>
      </c>
      <c r="BR16762">
        <v>1.2808238006813</v>
      </c>
      <c r="BS16762">
        <v>85858.7490388505</v>
      </c>
      <c r="BW16762" s="29">
        <v>16757</v>
      </c>
      <c r="BX16762">
        <f t="shared" si="836"/>
        <v>1</v>
      </c>
      <c r="BY16762">
        <f t="shared" si="837"/>
        <v>1</v>
      </c>
    </row>
    <row r="16763" spans="1:77">
      <c r="A16763" s="15">
        <v>16758</v>
      </c>
      <c r="BP16763">
        <v>0.833110240300111</v>
      </c>
      <c r="BQ16763">
        <v>13987.6721893761</v>
      </c>
      <c r="BR16763">
        <v>1.43785438277797</v>
      </c>
      <c r="BS16763">
        <v>91349.0731726305</v>
      </c>
      <c r="BW16763" s="29">
        <v>16758</v>
      </c>
      <c r="BX16763">
        <f t="shared" si="836"/>
        <v>1</v>
      </c>
      <c r="BY16763">
        <f t="shared" si="837"/>
        <v>1</v>
      </c>
    </row>
    <row r="16764" spans="1:77">
      <c r="A16764" s="15">
        <v>16759</v>
      </c>
      <c r="BP16764">
        <v>0.832849376738264</v>
      </c>
      <c r="BQ16764">
        <v>15829.6385178967</v>
      </c>
      <c r="BR16764">
        <v>1.44546966886252</v>
      </c>
      <c r="BS16764">
        <v>95544.557081824</v>
      </c>
      <c r="BW16764" s="29">
        <v>16759</v>
      </c>
      <c r="BX16764">
        <f t="shared" si="836"/>
        <v>1</v>
      </c>
      <c r="BY16764">
        <f t="shared" si="837"/>
        <v>1</v>
      </c>
    </row>
    <row r="16765" spans="1:77">
      <c r="A16765" s="15">
        <v>16760</v>
      </c>
      <c r="BP16765">
        <v>0.802066820671528</v>
      </c>
      <c r="BQ16765">
        <v>14900.4950391279</v>
      </c>
      <c r="BR16765">
        <v>1.37449743906637</v>
      </c>
      <c r="BS16765">
        <v>90084.4590522518</v>
      </c>
      <c r="BW16765" s="29">
        <v>16760</v>
      </c>
      <c r="BX16765">
        <f t="shared" si="836"/>
        <v>1</v>
      </c>
      <c r="BY16765">
        <f t="shared" si="837"/>
        <v>1</v>
      </c>
    </row>
    <row r="16766" spans="1:77">
      <c r="A16766" s="15">
        <v>16761</v>
      </c>
      <c r="BP16766">
        <v>0.811924493409134</v>
      </c>
      <c r="BQ16766">
        <v>13895.020732744</v>
      </c>
      <c r="BR16766">
        <v>1.39315795489494</v>
      </c>
      <c r="BS16766">
        <v>95334.2010592887</v>
      </c>
      <c r="BW16766" s="29">
        <v>16761</v>
      </c>
      <c r="BX16766">
        <f t="shared" si="836"/>
        <v>1</v>
      </c>
      <c r="BY16766">
        <f t="shared" si="837"/>
        <v>1</v>
      </c>
    </row>
    <row r="16767" spans="1:77">
      <c r="A16767" s="15">
        <v>16762</v>
      </c>
      <c r="BP16767">
        <v>0.831683078463402</v>
      </c>
      <c r="BQ16767">
        <v>12170.4806701433</v>
      </c>
      <c r="BR16767">
        <v>1.45690619485989</v>
      </c>
      <c r="BS16767">
        <v>88239.1512122062</v>
      </c>
      <c r="BW16767" s="29">
        <v>16762</v>
      </c>
      <c r="BX16767">
        <f t="shared" si="836"/>
        <v>1</v>
      </c>
      <c r="BY16767">
        <f t="shared" si="837"/>
        <v>1</v>
      </c>
    </row>
    <row r="16768" spans="1:77">
      <c r="A16768" s="15">
        <v>16763</v>
      </c>
      <c r="BP16768">
        <v>0.820914940268366</v>
      </c>
      <c r="BQ16768">
        <v>17145.9963361611</v>
      </c>
      <c r="BR16768">
        <v>1.37890556718357</v>
      </c>
      <c r="BS16768">
        <v>95770.5619900879</v>
      </c>
      <c r="BW16768" s="29">
        <v>16763</v>
      </c>
      <c r="BX16768">
        <f t="shared" si="836"/>
        <v>1</v>
      </c>
      <c r="BY16768">
        <f t="shared" si="837"/>
        <v>1</v>
      </c>
    </row>
    <row r="16769" spans="1:77">
      <c r="A16769" s="15">
        <v>16764</v>
      </c>
      <c r="BP16769">
        <v>0.790982322130781</v>
      </c>
      <c r="BQ16769">
        <v>14646.4151516092</v>
      </c>
      <c r="BR16769">
        <v>1.36046059437745</v>
      </c>
      <c r="BS16769">
        <v>91603.1424324996</v>
      </c>
      <c r="BW16769" s="29">
        <v>16764</v>
      </c>
      <c r="BX16769">
        <f t="shared" si="836"/>
        <v>1</v>
      </c>
      <c r="BY16769">
        <f t="shared" si="837"/>
        <v>1</v>
      </c>
    </row>
    <row r="16770" spans="1:77">
      <c r="A16770" s="15">
        <v>16765</v>
      </c>
      <c r="BP16770">
        <v>0.776667725503892</v>
      </c>
      <c r="BQ16770">
        <v>14209.4673973992</v>
      </c>
      <c r="BR16770">
        <v>1.30331033731222</v>
      </c>
      <c r="BS16770">
        <v>91373.9451328927</v>
      </c>
      <c r="BW16770" s="29">
        <v>16765</v>
      </c>
      <c r="BX16770">
        <f t="shared" si="836"/>
        <v>1</v>
      </c>
      <c r="BY16770">
        <f t="shared" si="837"/>
        <v>1</v>
      </c>
    </row>
    <row r="16771" spans="1:77">
      <c r="A16771" s="15">
        <v>16766</v>
      </c>
      <c r="BP16771">
        <v>0.79593786546929</v>
      </c>
      <c r="BQ16771">
        <v>14555.6094741073</v>
      </c>
      <c r="BR16771">
        <v>1.37243934524245</v>
      </c>
      <c r="BS16771">
        <v>91417.8740907825</v>
      </c>
      <c r="BW16771" s="29">
        <v>16766</v>
      </c>
      <c r="BX16771">
        <f t="shared" si="836"/>
        <v>1</v>
      </c>
      <c r="BY16771">
        <f t="shared" si="837"/>
        <v>1</v>
      </c>
    </row>
    <row r="16772" spans="1:77">
      <c r="A16772" s="15">
        <v>16767</v>
      </c>
      <c r="BP16772">
        <v>0.783071334161439</v>
      </c>
      <c r="BQ16772">
        <v>19517.323017031</v>
      </c>
      <c r="BR16772">
        <v>1.32499129486909</v>
      </c>
      <c r="BS16772">
        <v>97553.528961554</v>
      </c>
      <c r="BW16772" s="29">
        <v>16767</v>
      </c>
      <c r="BX16772">
        <f t="shared" si="836"/>
        <v>1</v>
      </c>
      <c r="BY16772">
        <f t="shared" si="837"/>
        <v>1</v>
      </c>
    </row>
    <row r="16773" spans="1:77">
      <c r="A16773" s="15">
        <v>16768</v>
      </c>
      <c r="BP16773">
        <v>0.8019318611068</v>
      </c>
      <c r="BQ16773">
        <v>13747.6395278654</v>
      </c>
      <c r="BR16773">
        <v>1.37806346054518</v>
      </c>
      <c r="BS16773">
        <v>92957.7105459944</v>
      </c>
      <c r="BW16773" s="29">
        <v>16768</v>
      </c>
      <c r="BX16773">
        <f t="shared" si="836"/>
        <v>1</v>
      </c>
      <c r="BY16773">
        <f t="shared" si="837"/>
        <v>1</v>
      </c>
    </row>
    <row r="16774" spans="1:77">
      <c r="A16774" s="15">
        <v>16769</v>
      </c>
      <c r="BP16774">
        <v>0.795738023659637</v>
      </c>
      <c r="BQ16774">
        <v>14962.4242578008</v>
      </c>
      <c r="BR16774">
        <v>1.37528662829057</v>
      </c>
      <c r="BS16774">
        <v>93068.6353541678</v>
      </c>
      <c r="BW16774" s="29">
        <v>16769</v>
      </c>
      <c r="BX16774">
        <f t="shared" si="836"/>
        <v>1</v>
      </c>
      <c r="BY16774">
        <f t="shared" si="837"/>
        <v>1</v>
      </c>
    </row>
    <row r="16775" spans="1:77">
      <c r="A16775" s="15">
        <v>16770</v>
      </c>
      <c r="BP16775">
        <v>0.805510473872561</v>
      </c>
      <c r="BQ16775">
        <v>13556.7918238445</v>
      </c>
      <c r="BR16775">
        <v>1.37370109827001</v>
      </c>
      <c r="BS16775">
        <v>89779.880461603</v>
      </c>
      <c r="BW16775" s="29">
        <v>16770</v>
      </c>
      <c r="BX16775">
        <f t="shared" ref="BX16775:BX16838" si="838">IF(BU16775=MAX($BU16775:$BV16775),1,0)</f>
        <v>1</v>
      </c>
      <c r="BY16775">
        <f t="shared" ref="BY16775:BY16838" si="839">IF(BV16775=MAX($BU16775:$BV16775),1,0)</f>
        <v>1</v>
      </c>
    </row>
    <row r="16776" spans="1:77">
      <c r="A16776" s="15">
        <v>16771</v>
      </c>
      <c r="BP16776">
        <v>0.802035323712741</v>
      </c>
      <c r="BQ16776">
        <v>16608.0838084069</v>
      </c>
      <c r="BR16776">
        <v>1.37562107448445</v>
      </c>
      <c r="BS16776">
        <v>92689.5416796371</v>
      </c>
      <c r="BW16776" s="29">
        <v>16771</v>
      </c>
      <c r="BX16776">
        <f t="shared" si="838"/>
        <v>1</v>
      </c>
      <c r="BY16776">
        <f t="shared" si="839"/>
        <v>1</v>
      </c>
    </row>
    <row r="16777" spans="1:77">
      <c r="A16777" s="15">
        <v>16772</v>
      </c>
      <c r="BP16777">
        <v>0.826465267147657</v>
      </c>
      <c r="BQ16777">
        <v>15640.8276684503</v>
      </c>
      <c r="BR16777">
        <v>1.43661283324349</v>
      </c>
      <c r="BS16777">
        <v>98022.4473866903</v>
      </c>
      <c r="BW16777" s="29">
        <v>16772</v>
      </c>
      <c r="BX16777">
        <f t="shared" si="838"/>
        <v>1</v>
      </c>
      <c r="BY16777">
        <f t="shared" si="839"/>
        <v>1</v>
      </c>
    </row>
    <row r="16778" spans="1:77">
      <c r="A16778" s="15">
        <v>16773</v>
      </c>
      <c r="BP16778">
        <v>0.849573735009932</v>
      </c>
      <c r="BQ16778">
        <v>13013.4908103734</v>
      </c>
      <c r="BR16778">
        <v>1.47144895445911</v>
      </c>
      <c r="BS16778">
        <v>114905.935117243</v>
      </c>
      <c r="BW16778" s="29">
        <v>16773</v>
      </c>
      <c r="BX16778">
        <f t="shared" si="838"/>
        <v>1</v>
      </c>
      <c r="BY16778">
        <f t="shared" si="839"/>
        <v>1</v>
      </c>
    </row>
    <row r="16779" spans="1:77">
      <c r="A16779" s="15">
        <v>16774</v>
      </c>
      <c r="BP16779">
        <v>0.775510764342713</v>
      </c>
      <c r="BQ16779">
        <v>13556.7283001012</v>
      </c>
      <c r="BR16779">
        <v>1.33852837464486</v>
      </c>
      <c r="BS16779">
        <v>92123.1540539707</v>
      </c>
      <c r="BW16779" s="29">
        <v>16774</v>
      </c>
      <c r="BX16779">
        <f t="shared" si="838"/>
        <v>1</v>
      </c>
      <c r="BY16779">
        <f t="shared" si="839"/>
        <v>1</v>
      </c>
    </row>
    <row r="16780" spans="1:77">
      <c r="A16780" s="15">
        <v>16775</v>
      </c>
      <c r="BP16780">
        <v>0.841105913645505</v>
      </c>
      <c r="BQ16780">
        <v>15640.8904135734</v>
      </c>
      <c r="BR16780">
        <v>1.46102930650449</v>
      </c>
      <c r="BS16780">
        <v>93770.5744935335</v>
      </c>
      <c r="BW16780" s="29">
        <v>16775</v>
      </c>
      <c r="BX16780">
        <f t="shared" si="838"/>
        <v>1</v>
      </c>
      <c r="BY16780">
        <f t="shared" si="839"/>
        <v>1</v>
      </c>
    </row>
    <row r="16781" spans="1:77">
      <c r="A16781" s="15">
        <v>16776</v>
      </c>
      <c r="BP16781">
        <v>0.77043926635903</v>
      </c>
      <c r="BQ16781">
        <v>13780.8049179696</v>
      </c>
      <c r="BR16781">
        <v>1.30316895872273</v>
      </c>
      <c r="BS16781">
        <v>116374.033468345</v>
      </c>
      <c r="BW16781" s="29">
        <v>16776</v>
      </c>
      <c r="BX16781">
        <f t="shared" si="838"/>
        <v>1</v>
      </c>
      <c r="BY16781">
        <f t="shared" si="839"/>
        <v>1</v>
      </c>
    </row>
    <row r="16782" spans="1:77">
      <c r="A16782" s="15">
        <v>16777</v>
      </c>
      <c r="BP16782">
        <v>0.841776269129126</v>
      </c>
      <c r="BQ16782">
        <v>13567.7285017372</v>
      </c>
      <c r="BR16782">
        <v>1.43872930723039</v>
      </c>
      <c r="BS16782">
        <v>91173.2387926557</v>
      </c>
      <c r="BW16782" s="29">
        <v>16777</v>
      </c>
      <c r="BX16782">
        <f t="shared" si="838"/>
        <v>1</v>
      </c>
      <c r="BY16782">
        <f t="shared" si="839"/>
        <v>1</v>
      </c>
    </row>
    <row r="16783" spans="1:77">
      <c r="A16783" s="15">
        <v>16778</v>
      </c>
      <c r="BP16783">
        <v>0.80580990705366</v>
      </c>
      <c r="BQ16783">
        <v>14544.3997300031</v>
      </c>
      <c r="BR16783">
        <v>1.39010375489686</v>
      </c>
      <c r="BS16783">
        <v>92180.2008902036</v>
      </c>
      <c r="BW16783" s="29">
        <v>16778</v>
      </c>
      <c r="BX16783">
        <f t="shared" si="838"/>
        <v>1</v>
      </c>
      <c r="BY16783">
        <f t="shared" si="839"/>
        <v>1</v>
      </c>
    </row>
    <row r="16784" spans="1:77">
      <c r="A16784" s="15">
        <v>16779</v>
      </c>
      <c r="BP16784">
        <v>0.810152752084625</v>
      </c>
      <c r="BQ16784">
        <v>10753.1290815346</v>
      </c>
      <c r="BR16784">
        <v>1.39602246687692</v>
      </c>
      <c r="BS16784">
        <v>88039.6358450762</v>
      </c>
      <c r="BW16784" s="29">
        <v>16779</v>
      </c>
      <c r="BX16784">
        <f t="shared" si="838"/>
        <v>1</v>
      </c>
      <c r="BY16784">
        <f t="shared" si="839"/>
        <v>1</v>
      </c>
    </row>
    <row r="16785" spans="1:77">
      <c r="A16785" s="15">
        <v>16780</v>
      </c>
      <c r="BP16785">
        <v>0.819738327301431</v>
      </c>
      <c r="BQ16785">
        <v>12277.0521580916</v>
      </c>
      <c r="BR16785">
        <v>1.41180683131533</v>
      </c>
      <c r="BS16785">
        <v>90812.6666349462</v>
      </c>
      <c r="BW16785" s="29">
        <v>16780</v>
      </c>
      <c r="BX16785">
        <f t="shared" si="838"/>
        <v>1</v>
      </c>
      <c r="BY16785">
        <f t="shared" si="839"/>
        <v>1</v>
      </c>
    </row>
    <row r="16786" spans="1:77">
      <c r="A16786" s="15">
        <v>16781</v>
      </c>
      <c r="BP16786">
        <v>0.808401418596148</v>
      </c>
      <c r="BQ16786">
        <v>12703.008834666</v>
      </c>
      <c r="BR16786">
        <v>1.39824953000601</v>
      </c>
      <c r="BS16786">
        <v>88483.373406333</v>
      </c>
      <c r="BW16786" s="29">
        <v>16781</v>
      </c>
      <c r="BX16786">
        <f t="shared" si="838"/>
        <v>1</v>
      </c>
      <c r="BY16786">
        <f t="shared" si="839"/>
        <v>1</v>
      </c>
    </row>
    <row r="16787" spans="1:77">
      <c r="A16787" s="15">
        <v>16782</v>
      </c>
      <c r="BP16787">
        <v>0.78971383488216</v>
      </c>
      <c r="BQ16787">
        <v>14772.7244243925</v>
      </c>
      <c r="BR16787">
        <v>1.34288290496013</v>
      </c>
      <c r="BS16787">
        <v>115156.130199581</v>
      </c>
      <c r="BW16787" s="29">
        <v>16782</v>
      </c>
      <c r="BX16787">
        <f t="shared" si="838"/>
        <v>1</v>
      </c>
      <c r="BY16787">
        <f t="shared" si="839"/>
        <v>1</v>
      </c>
    </row>
    <row r="16788" spans="1:77">
      <c r="A16788" s="15">
        <v>16783</v>
      </c>
      <c r="BP16788">
        <v>0.82562684225424</v>
      </c>
      <c r="BQ16788">
        <v>13875.9572024458</v>
      </c>
      <c r="BR16788">
        <v>1.39963093838359</v>
      </c>
      <c r="BS16788">
        <v>91018.483397857</v>
      </c>
      <c r="BW16788" s="29">
        <v>16783</v>
      </c>
      <c r="BX16788">
        <f t="shared" si="838"/>
        <v>1</v>
      </c>
      <c r="BY16788">
        <f t="shared" si="839"/>
        <v>1</v>
      </c>
    </row>
    <row r="16789" spans="1:77">
      <c r="A16789" s="15">
        <v>16784</v>
      </c>
      <c r="BP16789">
        <v>0.812225561906514</v>
      </c>
      <c r="BQ16789">
        <v>11824.0865335737</v>
      </c>
      <c r="BR16789">
        <v>1.41777944671888</v>
      </c>
      <c r="BS16789">
        <v>114055.239777245</v>
      </c>
      <c r="BW16789" s="29">
        <v>16784</v>
      </c>
      <c r="BX16789">
        <f t="shared" si="838"/>
        <v>1</v>
      </c>
      <c r="BY16789">
        <f t="shared" si="839"/>
        <v>1</v>
      </c>
    </row>
    <row r="16790" spans="1:77">
      <c r="A16790" s="15">
        <v>16785</v>
      </c>
      <c r="BP16790">
        <v>0.792995508928021</v>
      </c>
      <c r="BQ16790">
        <v>13834.1327304772</v>
      </c>
      <c r="BR16790">
        <v>1.34649467411922</v>
      </c>
      <c r="BS16790">
        <v>115928.284300153</v>
      </c>
      <c r="BW16790" s="29">
        <v>16785</v>
      </c>
      <c r="BX16790">
        <f t="shared" si="838"/>
        <v>1</v>
      </c>
      <c r="BY16790">
        <f t="shared" si="839"/>
        <v>1</v>
      </c>
    </row>
    <row r="16791" spans="1:77">
      <c r="A16791" s="15">
        <v>16786</v>
      </c>
      <c r="BP16791">
        <v>0.782382245997379</v>
      </c>
      <c r="BQ16791">
        <v>18698.8163956677</v>
      </c>
      <c r="BR16791">
        <v>1.36032083422129</v>
      </c>
      <c r="BS16791">
        <v>126081.921638417</v>
      </c>
      <c r="BW16791" s="29">
        <v>16786</v>
      </c>
      <c r="BX16791">
        <f t="shared" si="838"/>
        <v>1</v>
      </c>
      <c r="BY16791">
        <f t="shared" si="839"/>
        <v>1</v>
      </c>
    </row>
    <row r="16792" spans="1:77">
      <c r="A16792" s="15">
        <v>16787</v>
      </c>
      <c r="BP16792">
        <v>0.84247881880765</v>
      </c>
      <c r="BQ16792">
        <v>12949.3211646596</v>
      </c>
      <c r="BR16792">
        <v>1.4297781150837</v>
      </c>
      <c r="BS16792">
        <v>110161.901319437</v>
      </c>
      <c r="BW16792" s="29">
        <v>16787</v>
      </c>
      <c r="BX16792">
        <f t="shared" si="838"/>
        <v>1</v>
      </c>
      <c r="BY16792">
        <f t="shared" si="839"/>
        <v>1</v>
      </c>
    </row>
    <row r="16793" spans="1:77">
      <c r="A16793" s="15">
        <v>16788</v>
      </c>
      <c r="BP16793">
        <v>0.801045897046917</v>
      </c>
      <c r="BQ16793">
        <v>11127.6346490418</v>
      </c>
      <c r="BR16793">
        <v>1.36062101348346</v>
      </c>
      <c r="BS16793">
        <v>86397.5433461809</v>
      </c>
      <c r="BW16793" s="29">
        <v>16788</v>
      </c>
      <c r="BX16793">
        <f t="shared" si="838"/>
        <v>1</v>
      </c>
      <c r="BY16793">
        <f t="shared" si="839"/>
        <v>1</v>
      </c>
    </row>
    <row r="16794" spans="1:77">
      <c r="A16794" s="15">
        <v>16789</v>
      </c>
      <c r="BP16794">
        <v>0.828056190828584</v>
      </c>
      <c r="BQ16794">
        <v>12554.7780815161</v>
      </c>
      <c r="BR16794">
        <v>1.42403410667571</v>
      </c>
      <c r="BS16794">
        <v>87656.8195194335</v>
      </c>
      <c r="BW16794" s="29">
        <v>16789</v>
      </c>
      <c r="BX16794">
        <f t="shared" si="838"/>
        <v>1</v>
      </c>
      <c r="BY16794">
        <f t="shared" si="839"/>
        <v>1</v>
      </c>
    </row>
    <row r="16795" spans="1:77">
      <c r="A16795" s="15">
        <v>16790</v>
      </c>
      <c r="BP16795">
        <v>0.823946740709947</v>
      </c>
      <c r="BQ16795">
        <v>15014.4078952796</v>
      </c>
      <c r="BR16795">
        <v>1.3872998636295</v>
      </c>
      <c r="BS16795">
        <v>92956.6196660894</v>
      </c>
      <c r="BW16795" s="29">
        <v>16790</v>
      </c>
      <c r="BX16795">
        <f t="shared" si="838"/>
        <v>1</v>
      </c>
      <c r="BY16795">
        <f t="shared" si="839"/>
        <v>1</v>
      </c>
    </row>
    <row r="16796" spans="1:77">
      <c r="A16796" s="15">
        <v>16791</v>
      </c>
      <c r="BP16796">
        <v>0.833461658476474</v>
      </c>
      <c r="BQ16796">
        <v>15933.5765038783</v>
      </c>
      <c r="BR16796">
        <v>1.43139890660222</v>
      </c>
      <c r="BS16796">
        <v>96384.7496957902</v>
      </c>
      <c r="BW16796" s="29">
        <v>16791</v>
      </c>
      <c r="BX16796">
        <f t="shared" si="838"/>
        <v>1</v>
      </c>
      <c r="BY16796">
        <f t="shared" si="839"/>
        <v>1</v>
      </c>
    </row>
    <row r="16797" spans="1:77">
      <c r="A16797" s="15">
        <v>16792</v>
      </c>
      <c r="BP16797">
        <v>0.805399704318532</v>
      </c>
      <c r="BQ16797">
        <v>14494.5546341026</v>
      </c>
      <c r="BR16797">
        <v>1.37887940507515</v>
      </c>
      <c r="BS16797">
        <v>90812.9763311791</v>
      </c>
      <c r="BW16797" s="29">
        <v>16792</v>
      </c>
      <c r="BX16797">
        <f t="shared" si="838"/>
        <v>1</v>
      </c>
      <c r="BY16797">
        <f t="shared" si="839"/>
        <v>1</v>
      </c>
    </row>
    <row r="16798" spans="1:77">
      <c r="A16798" s="15">
        <v>16793</v>
      </c>
      <c r="BP16798">
        <v>0.780794932767312</v>
      </c>
      <c r="BQ16798">
        <v>11139.9140222319</v>
      </c>
      <c r="BR16798">
        <v>1.34867052063332</v>
      </c>
      <c r="BS16798">
        <v>88527.5633792628</v>
      </c>
      <c r="BW16798" s="29">
        <v>16793</v>
      </c>
      <c r="BX16798">
        <f t="shared" si="838"/>
        <v>1</v>
      </c>
      <c r="BY16798">
        <f t="shared" si="839"/>
        <v>1</v>
      </c>
    </row>
    <row r="16799" spans="1:77">
      <c r="A16799" s="15">
        <v>16794</v>
      </c>
      <c r="BP16799">
        <v>0.83507655323377</v>
      </c>
      <c r="BQ16799">
        <v>12462.1083449709</v>
      </c>
      <c r="BR16799">
        <v>1.43852338310413</v>
      </c>
      <c r="BS16799">
        <v>114808.499255497</v>
      </c>
      <c r="BW16799" s="29">
        <v>16794</v>
      </c>
      <c r="BX16799">
        <f t="shared" si="838"/>
        <v>1</v>
      </c>
      <c r="BY16799">
        <f t="shared" si="839"/>
        <v>1</v>
      </c>
    </row>
    <row r="16800" spans="1:77">
      <c r="A16800" s="15">
        <v>16795</v>
      </c>
      <c r="BP16800">
        <v>0.77650003841597</v>
      </c>
      <c r="BQ16800">
        <v>10942.1558576806</v>
      </c>
      <c r="BR16800">
        <v>1.33211879630426</v>
      </c>
      <c r="BS16800">
        <v>87914.2102363044</v>
      </c>
      <c r="BW16800" s="29">
        <v>16795</v>
      </c>
      <c r="BX16800">
        <f t="shared" si="838"/>
        <v>1</v>
      </c>
      <c r="BY16800">
        <f t="shared" si="839"/>
        <v>1</v>
      </c>
    </row>
    <row r="16801" spans="1:77">
      <c r="A16801" s="15">
        <v>16796</v>
      </c>
      <c r="BP16801">
        <v>0.813331878782503</v>
      </c>
      <c r="BQ16801">
        <v>12757.0780207623</v>
      </c>
      <c r="BR16801">
        <v>1.37606723963657</v>
      </c>
      <c r="BS16801">
        <v>89879.9576780044</v>
      </c>
      <c r="BW16801" s="29">
        <v>16796</v>
      </c>
      <c r="BX16801">
        <f t="shared" si="838"/>
        <v>1</v>
      </c>
      <c r="BY16801">
        <f t="shared" si="839"/>
        <v>1</v>
      </c>
    </row>
    <row r="16802" spans="1:77">
      <c r="A16802" s="15">
        <v>16797</v>
      </c>
      <c r="BP16802">
        <v>0.845195570812171</v>
      </c>
      <c r="BQ16802">
        <v>15692.0736896607</v>
      </c>
      <c r="BR16802">
        <v>1.46309919419619</v>
      </c>
      <c r="BS16802">
        <v>93671.7816418941</v>
      </c>
      <c r="BW16802" s="29">
        <v>16797</v>
      </c>
      <c r="BX16802">
        <f t="shared" si="838"/>
        <v>1</v>
      </c>
      <c r="BY16802">
        <f t="shared" si="839"/>
        <v>1</v>
      </c>
    </row>
    <row r="16803" spans="1:77">
      <c r="A16803" s="15">
        <v>16798</v>
      </c>
      <c r="BP16803">
        <v>0.80711086250337</v>
      </c>
      <c r="BQ16803">
        <v>12457.6312798787</v>
      </c>
      <c r="BR16803">
        <v>1.3852351932794</v>
      </c>
      <c r="BS16803">
        <v>89316.7332348315</v>
      </c>
      <c r="BW16803" s="29">
        <v>16798</v>
      </c>
      <c r="BX16803">
        <f t="shared" si="838"/>
        <v>1</v>
      </c>
      <c r="BY16803">
        <f t="shared" si="839"/>
        <v>1</v>
      </c>
    </row>
    <row r="16804" spans="1:77">
      <c r="A16804" s="15">
        <v>16799</v>
      </c>
      <c r="BP16804">
        <v>0.846118970909713</v>
      </c>
      <c r="BQ16804">
        <v>17825.1752655393</v>
      </c>
      <c r="BR16804">
        <v>1.47891192706194</v>
      </c>
      <c r="BS16804">
        <v>123231.302294068</v>
      </c>
      <c r="BW16804" s="29">
        <v>16799</v>
      </c>
      <c r="BX16804">
        <f t="shared" si="838"/>
        <v>1</v>
      </c>
      <c r="BY16804">
        <f t="shared" si="839"/>
        <v>1</v>
      </c>
    </row>
    <row r="16805" spans="1:77">
      <c r="A16805" s="15">
        <v>16800</v>
      </c>
      <c r="BP16805">
        <v>0.856631979091653</v>
      </c>
      <c r="BQ16805">
        <v>12648.7925213855</v>
      </c>
      <c r="BR16805">
        <v>1.50517919376543</v>
      </c>
      <c r="BS16805">
        <v>91281.2276658023</v>
      </c>
      <c r="BW16805" s="29">
        <v>16800</v>
      </c>
      <c r="BX16805">
        <f t="shared" si="838"/>
        <v>1</v>
      </c>
      <c r="BY16805">
        <f t="shared" si="839"/>
        <v>1</v>
      </c>
    </row>
    <row r="16806" spans="1:77">
      <c r="A16806" s="15">
        <v>16801</v>
      </c>
      <c r="BP16806">
        <v>0.837040282614635</v>
      </c>
      <c r="BQ16806">
        <v>11044.3128632591</v>
      </c>
      <c r="BR16806">
        <v>1.45492293518454</v>
      </c>
      <c r="BS16806">
        <v>109552.641133553</v>
      </c>
      <c r="BW16806" s="29">
        <v>16801</v>
      </c>
      <c r="BX16806">
        <f t="shared" si="838"/>
        <v>1</v>
      </c>
      <c r="BY16806">
        <f t="shared" si="839"/>
        <v>1</v>
      </c>
    </row>
    <row r="16807" spans="1:77">
      <c r="A16807" s="15">
        <v>16802</v>
      </c>
      <c r="BP16807">
        <v>0.781387852259465</v>
      </c>
      <c r="BQ16807">
        <v>12864.2217065868</v>
      </c>
      <c r="BR16807">
        <v>1.3306782008205</v>
      </c>
      <c r="BS16807">
        <v>89563.8861471108</v>
      </c>
      <c r="BW16807" s="29">
        <v>16802</v>
      </c>
      <c r="BX16807">
        <f t="shared" si="838"/>
        <v>1</v>
      </c>
      <c r="BY16807">
        <f t="shared" si="839"/>
        <v>1</v>
      </c>
    </row>
    <row r="16808" spans="1:77">
      <c r="A16808" s="15">
        <v>16803</v>
      </c>
      <c r="BP16808">
        <v>0.834674790854468</v>
      </c>
      <c r="BQ16808">
        <v>14089.1153014599</v>
      </c>
      <c r="BR16808">
        <v>1.43528941596062</v>
      </c>
      <c r="BS16808">
        <v>119786.129365396</v>
      </c>
      <c r="BW16808" s="29">
        <v>16803</v>
      </c>
      <c r="BX16808">
        <f t="shared" si="838"/>
        <v>1</v>
      </c>
      <c r="BY16808">
        <f t="shared" si="839"/>
        <v>1</v>
      </c>
    </row>
    <row r="16809" spans="1:77">
      <c r="A16809" s="15">
        <v>16804</v>
      </c>
      <c r="BP16809">
        <v>0.791926671203218</v>
      </c>
      <c r="BQ16809">
        <v>19750.3081472894</v>
      </c>
      <c r="BR16809">
        <v>1.33964905690963</v>
      </c>
      <c r="BS16809">
        <v>125111.074751255</v>
      </c>
      <c r="BW16809" s="29">
        <v>16804</v>
      </c>
      <c r="BX16809">
        <f t="shared" si="838"/>
        <v>1</v>
      </c>
      <c r="BY16809">
        <f t="shared" si="839"/>
        <v>1</v>
      </c>
    </row>
    <row r="16810" spans="1:77">
      <c r="A16810" s="15">
        <v>16805</v>
      </c>
      <c r="BP16810">
        <v>0.81221878762638</v>
      </c>
      <c r="BQ16810">
        <v>13088.2233385462</v>
      </c>
      <c r="BR16810">
        <v>1.4200616523782</v>
      </c>
      <c r="BS16810">
        <v>91277.8062638776</v>
      </c>
      <c r="BW16810" s="29">
        <v>16805</v>
      </c>
      <c r="BX16810">
        <f t="shared" si="838"/>
        <v>1</v>
      </c>
      <c r="BY16810">
        <f t="shared" si="839"/>
        <v>1</v>
      </c>
    </row>
    <row r="16811" spans="1:77">
      <c r="A16811" s="15">
        <v>16806</v>
      </c>
      <c r="BP16811">
        <v>0.781673588500155</v>
      </c>
      <c r="BQ16811">
        <v>14735.4063597322</v>
      </c>
      <c r="BR16811">
        <v>1.34674273739335</v>
      </c>
      <c r="BS16811">
        <v>120759.558881024</v>
      </c>
      <c r="BW16811" s="29">
        <v>16806</v>
      </c>
      <c r="BX16811">
        <f t="shared" si="838"/>
        <v>1</v>
      </c>
      <c r="BY16811">
        <f t="shared" si="839"/>
        <v>1</v>
      </c>
    </row>
    <row r="16812" spans="1:77">
      <c r="A16812" s="15">
        <v>16807</v>
      </c>
      <c r="BP16812">
        <v>0.827199501105544</v>
      </c>
      <c r="BQ16812">
        <v>14164.2880739201</v>
      </c>
      <c r="BR16812">
        <v>1.40843839856389</v>
      </c>
      <c r="BS16812">
        <v>90511.7696925161</v>
      </c>
      <c r="BW16812" s="29">
        <v>16807</v>
      </c>
      <c r="BX16812">
        <f t="shared" si="838"/>
        <v>1</v>
      </c>
      <c r="BY16812">
        <f t="shared" si="839"/>
        <v>1</v>
      </c>
    </row>
    <row r="16813" spans="1:77">
      <c r="A16813" s="15">
        <v>16808</v>
      </c>
      <c r="BP16813">
        <v>0.852742140779858</v>
      </c>
      <c r="BQ16813">
        <v>11972.6113741069</v>
      </c>
      <c r="BR16813">
        <v>1.43842165680721</v>
      </c>
      <c r="BS16813">
        <v>88060.815357056</v>
      </c>
      <c r="BW16813" s="29">
        <v>16808</v>
      </c>
      <c r="BX16813">
        <f t="shared" si="838"/>
        <v>1</v>
      </c>
      <c r="BY16813">
        <f t="shared" si="839"/>
        <v>1</v>
      </c>
    </row>
    <row r="16814" spans="1:77">
      <c r="A16814" s="15">
        <v>16809</v>
      </c>
      <c r="BP16814">
        <v>0.778117689127955</v>
      </c>
      <c r="BQ16814">
        <v>17336.9531191082</v>
      </c>
      <c r="BR16814">
        <v>1.34624443896185</v>
      </c>
      <c r="BS16814">
        <v>121614.594447126</v>
      </c>
      <c r="BW16814" s="29">
        <v>16809</v>
      </c>
      <c r="BX16814">
        <f t="shared" si="838"/>
        <v>1</v>
      </c>
      <c r="BY16814">
        <f t="shared" si="839"/>
        <v>1</v>
      </c>
    </row>
    <row r="16815" spans="1:77">
      <c r="A16815" s="15">
        <v>16810</v>
      </c>
      <c r="BP16815">
        <v>0.872725672959234</v>
      </c>
      <c r="BQ16815">
        <v>15722.7580106128</v>
      </c>
      <c r="BR16815">
        <v>1.56303142710357</v>
      </c>
      <c r="BS16815">
        <v>92495.6424521276</v>
      </c>
      <c r="BW16815" s="29">
        <v>16810</v>
      </c>
      <c r="BX16815">
        <f t="shared" si="838"/>
        <v>1</v>
      </c>
      <c r="BY16815">
        <f t="shared" si="839"/>
        <v>1</v>
      </c>
    </row>
    <row r="16816" spans="1:77">
      <c r="A16816" s="15">
        <v>16811</v>
      </c>
      <c r="BP16816">
        <v>0.853853573991813</v>
      </c>
      <c r="BQ16816">
        <v>16572.1155311368</v>
      </c>
      <c r="BR16816">
        <v>1.46451028922533</v>
      </c>
      <c r="BS16816">
        <v>119062.414588261</v>
      </c>
      <c r="BW16816" s="29">
        <v>16811</v>
      </c>
      <c r="BX16816">
        <f t="shared" si="838"/>
        <v>1</v>
      </c>
      <c r="BY16816">
        <f t="shared" si="839"/>
        <v>1</v>
      </c>
    </row>
    <row r="16817" spans="1:77">
      <c r="A16817" s="15">
        <v>16812</v>
      </c>
      <c r="BP16817">
        <v>0.849252886682774</v>
      </c>
      <c r="BQ16817">
        <v>13006.5014789683</v>
      </c>
      <c r="BR16817">
        <v>1.45064973282926</v>
      </c>
      <c r="BS16817">
        <v>89221.3027569753</v>
      </c>
      <c r="BW16817" s="29">
        <v>16812</v>
      </c>
      <c r="BX16817">
        <f t="shared" si="838"/>
        <v>1</v>
      </c>
      <c r="BY16817">
        <f t="shared" si="839"/>
        <v>1</v>
      </c>
    </row>
    <row r="16818" spans="1:77">
      <c r="A16818" s="15">
        <v>16813</v>
      </c>
      <c r="BP16818">
        <v>0.808078138141092</v>
      </c>
      <c r="BQ16818">
        <v>16579.7620737662</v>
      </c>
      <c r="BR16818">
        <v>1.37518251347986</v>
      </c>
      <c r="BS16818">
        <v>117978.384082119</v>
      </c>
      <c r="BW16818" s="29">
        <v>16813</v>
      </c>
      <c r="BX16818">
        <f t="shared" si="838"/>
        <v>1</v>
      </c>
      <c r="BY16818">
        <f t="shared" si="839"/>
        <v>1</v>
      </c>
    </row>
    <row r="16819" spans="1:77">
      <c r="A16819" s="15">
        <v>16814</v>
      </c>
      <c r="BP16819">
        <v>0.831178495190908</v>
      </c>
      <c r="BQ16819">
        <v>15168.0584477281</v>
      </c>
      <c r="BR16819">
        <v>1.44149187560608</v>
      </c>
      <c r="BS16819">
        <v>93673.864931842</v>
      </c>
      <c r="BW16819" s="29">
        <v>16814</v>
      </c>
      <c r="BX16819">
        <f t="shared" si="838"/>
        <v>1</v>
      </c>
      <c r="BY16819">
        <f t="shared" si="839"/>
        <v>1</v>
      </c>
    </row>
    <row r="16820" spans="1:77">
      <c r="A16820" s="15">
        <v>16815</v>
      </c>
      <c r="BP16820">
        <v>0.693696628370963</v>
      </c>
      <c r="BQ16820">
        <v>12045.1046483884</v>
      </c>
      <c r="BR16820">
        <v>1.1613219194411</v>
      </c>
      <c r="BS16820">
        <v>87108.4647882887</v>
      </c>
      <c r="BW16820" s="29">
        <v>16815</v>
      </c>
      <c r="BX16820">
        <f t="shared" si="838"/>
        <v>1</v>
      </c>
      <c r="BY16820">
        <f t="shared" si="839"/>
        <v>1</v>
      </c>
    </row>
    <row r="16821" spans="1:77">
      <c r="A16821" s="15">
        <v>16816</v>
      </c>
      <c r="BP16821">
        <v>0.816190002260497</v>
      </c>
      <c r="BQ16821">
        <v>13721.889303881</v>
      </c>
      <c r="BR16821">
        <v>1.42126935504512</v>
      </c>
      <c r="BS16821">
        <v>95733.3790022521</v>
      </c>
      <c r="BW16821" s="29">
        <v>16816</v>
      </c>
      <c r="BX16821">
        <f t="shared" si="838"/>
        <v>1</v>
      </c>
      <c r="BY16821">
        <f t="shared" si="839"/>
        <v>1</v>
      </c>
    </row>
    <row r="16822" spans="1:77">
      <c r="A16822" s="15">
        <v>16817</v>
      </c>
      <c r="BP16822">
        <v>0.841796425450941</v>
      </c>
      <c r="BQ16822">
        <v>12616.5732284176</v>
      </c>
      <c r="BR16822">
        <v>1.4536917094113</v>
      </c>
      <c r="BS16822">
        <v>92137.4315768534</v>
      </c>
      <c r="BW16822" s="29">
        <v>16817</v>
      </c>
      <c r="BX16822">
        <f t="shared" si="838"/>
        <v>1</v>
      </c>
      <c r="BY16822">
        <f t="shared" si="839"/>
        <v>1</v>
      </c>
    </row>
    <row r="16823" spans="1:77">
      <c r="A16823" s="15">
        <v>16818</v>
      </c>
      <c r="BP16823">
        <v>0.847887686813487</v>
      </c>
      <c r="BQ16823">
        <v>14531.3427308647</v>
      </c>
      <c r="BR16823">
        <v>1.4915570417589</v>
      </c>
      <c r="BS16823">
        <v>96044.6851307334</v>
      </c>
      <c r="BW16823" s="29">
        <v>16818</v>
      </c>
      <c r="BX16823">
        <f t="shared" si="838"/>
        <v>1</v>
      </c>
      <c r="BY16823">
        <f t="shared" si="839"/>
        <v>1</v>
      </c>
    </row>
    <row r="16824" spans="1:77">
      <c r="A16824" s="15">
        <v>16819</v>
      </c>
      <c r="BP16824">
        <v>0.816405159047379</v>
      </c>
      <c r="BQ16824">
        <v>10899.2183912293</v>
      </c>
      <c r="BR16824">
        <v>1.39020897371191</v>
      </c>
      <c r="BS16824">
        <v>89730.0747183367</v>
      </c>
      <c r="BW16824" s="29">
        <v>16819</v>
      </c>
      <c r="BX16824">
        <f t="shared" si="838"/>
        <v>1</v>
      </c>
      <c r="BY16824">
        <f t="shared" si="839"/>
        <v>1</v>
      </c>
    </row>
    <row r="16825" spans="1:77">
      <c r="A16825" s="15">
        <v>16820</v>
      </c>
      <c r="BP16825">
        <v>0.815093300086297</v>
      </c>
      <c r="BQ16825">
        <v>14212.5894089189</v>
      </c>
      <c r="BR16825">
        <v>1.38841781050812</v>
      </c>
      <c r="BS16825">
        <v>92184.3224686782</v>
      </c>
      <c r="BW16825" s="29">
        <v>16820</v>
      </c>
      <c r="BX16825">
        <f t="shared" si="838"/>
        <v>1</v>
      </c>
      <c r="BY16825">
        <f t="shared" si="839"/>
        <v>1</v>
      </c>
    </row>
    <row r="16826" spans="1:77">
      <c r="A16826" s="15">
        <v>16821</v>
      </c>
      <c r="BP16826">
        <v>0.760900951121812</v>
      </c>
      <c r="BQ16826">
        <v>13960.4370018295</v>
      </c>
      <c r="BR16826">
        <v>1.28945011825194</v>
      </c>
      <c r="BS16826">
        <v>115556.946856605</v>
      </c>
      <c r="BW16826" s="29">
        <v>16821</v>
      </c>
      <c r="BX16826">
        <f t="shared" si="838"/>
        <v>1</v>
      </c>
      <c r="BY16826">
        <f t="shared" si="839"/>
        <v>1</v>
      </c>
    </row>
    <row r="16827" spans="1:77">
      <c r="A16827" s="15">
        <v>16822</v>
      </c>
      <c r="BP16827">
        <v>0.831507659617798</v>
      </c>
      <c r="BQ16827">
        <v>13811.2053750325</v>
      </c>
      <c r="BR16827">
        <v>1.42431216131801</v>
      </c>
      <c r="BS16827">
        <v>115798.8941055</v>
      </c>
      <c r="BW16827" s="29">
        <v>16822</v>
      </c>
      <c r="BX16827">
        <f t="shared" si="838"/>
        <v>1</v>
      </c>
      <c r="BY16827">
        <f t="shared" si="839"/>
        <v>1</v>
      </c>
    </row>
    <row r="16828" spans="1:77">
      <c r="A16828" s="15">
        <v>16823</v>
      </c>
      <c r="BP16828">
        <v>0.811867157642482</v>
      </c>
      <c r="BQ16828">
        <v>19701.0054898176</v>
      </c>
      <c r="BR16828">
        <v>1.36685051089839</v>
      </c>
      <c r="BS16828">
        <v>101992.523539435</v>
      </c>
      <c r="BW16828" s="29">
        <v>16823</v>
      </c>
      <c r="BX16828">
        <f t="shared" si="838"/>
        <v>1</v>
      </c>
      <c r="BY16828">
        <f t="shared" si="839"/>
        <v>1</v>
      </c>
    </row>
    <row r="16829" spans="1:77">
      <c r="A16829" s="15">
        <v>16824</v>
      </c>
      <c r="BP16829">
        <v>0.7562529652586</v>
      </c>
      <c r="BQ16829">
        <v>12914.1914344884</v>
      </c>
      <c r="BR16829">
        <v>1.32333574005859</v>
      </c>
      <c r="BS16829">
        <v>93199.1972506477</v>
      </c>
      <c r="BW16829" s="29">
        <v>16824</v>
      </c>
      <c r="BX16829">
        <f t="shared" si="838"/>
        <v>1</v>
      </c>
      <c r="BY16829">
        <f t="shared" si="839"/>
        <v>1</v>
      </c>
    </row>
    <row r="16830" spans="1:77">
      <c r="A16830" s="15">
        <v>16825</v>
      </c>
      <c r="BP16830">
        <v>0.843608026195912</v>
      </c>
      <c r="BQ16830">
        <v>13574.5576912122</v>
      </c>
      <c r="BR16830">
        <v>1.46052637166469</v>
      </c>
      <c r="BS16830">
        <v>118365.883513503</v>
      </c>
      <c r="BW16830" s="29">
        <v>16825</v>
      </c>
      <c r="BX16830">
        <f t="shared" si="838"/>
        <v>1</v>
      </c>
      <c r="BY16830">
        <f t="shared" si="839"/>
        <v>1</v>
      </c>
    </row>
    <row r="16831" spans="1:77">
      <c r="A16831" s="15">
        <v>16826</v>
      </c>
      <c r="BP16831">
        <v>0.767272660638381</v>
      </c>
      <c r="BQ16831">
        <v>20354.9668276554</v>
      </c>
      <c r="BR16831">
        <v>1.32547778094349</v>
      </c>
      <c r="BS16831">
        <v>102385.853053225</v>
      </c>
      <c r="BW16831" s="29">
        <v>16826</v>
      </c>
      <c r="BX16831">
        <f t="shared" si="838"/>
        <v>1</v>
      </c>
      <c r="BY16831">
        <f t="shared" si="839"/>
        <v>1</v>
      </c>
    </row>
    <row r="16832" spans="1:77">
      <c r="A16832" s="15">
        <v>16827</v>
      </c>
      <c r="BP16832">
        <v>0.763598899800336</v>
      </c>
      <c r="BQ16832">
        <v>18089.1847606942</v>
      </c>
      <c r="BR16832">
        <v>1.31846435653397</v>
      </c>
      <c r="BS16832">
        <v>121146.890314336</v>
      </c>
      <c r="BW16832" s="29">
        <v>16827</v>
      </c>
      <c r="BX16832">
        <f t="shared" si="838"/>
        <v>1</v>
      </c>
      <c r="BY16832">
        <f t="shared" si="839"/>
        <v>1</v>
      </c>
    </row>
    <row r="16833" spans="1:77">
      <c r="A16833" s="15">
        <v>16828</v>
      </c>
      <c r="BP16833">
        <v>0.801059242403744</v>
      </c>
      <c r="BQ16833">
        <v>16993.208051947</v>
      </c>
      <c r="BR16833">
        <v>1.34783182397242</v>
      </c>
      <c r="BS16833">
        <v>121980.763993069</v>
      </c>
      <c r="BW16833" s="29">
        <v>16828</v>
      </c>
      <c r="BX16833">
        <f t="shared" si="838"/>
        <v>1</v>
      </c>
      <c r="BY16833">
        <f t="shared" si="839"/>
        <v>1</v>
      </c>
    </row>
    <row r="16834" spans="1:77">
      <c r="A16834" s="15">
        <v>16829</v>
      </c>
      <c r="BP16834">
        <v>0.852162979680799</v>
      </c>
      <c r="BQ16834">
        <v>14706.8140983506</v>
      </c>
      <c r="BR16834">
        <v>1.46923287601365</v>
      </c>
      <c r="BS16834">
        <v>116684.447370741</v>
      </c>
      <c r="BW16834" s="29">
        <v>16829</v>
      </c>
      <c r="BX16834">
        <f t="shared" si="838"/>
        <v>1</v>
      </c>
      <c r="BY16834">
        <f t="shared" si="839"/>
        <v>1</v>
      </c>
    </row>
    <row r="16835" spans="1:77">
      <c r="A16835" s="15">
        <v>16830</v>
      </c>
      <c r="BP16835">
        <v>0.858633581437609</v>
      </c>
      <c r="BQ16835">
        <v>16091.5561151426</v>
      </c>
      <c r="BR16835">
        <v>1.5085853578986</v>
      </c>
      <c r="BS16835">
        <v>117977.548858387</v>
      </c>
      <c r="BW16835" s="29">
        <v>16830</v>
      </c>
      <c r="BX16835">
        <f t="shared" si="838"/>
        <v>1</v>
      </c>
      <c r="BY16835">
        <f t="shared" si="839"/>
        <v>1</v>
      </c>
    </row>
    <row r="16836" spans="1:77">
      <c r="A16836" s="15">
        <v>16831</v>
      </c>
      <c r="BP16836">
        <v>0.747624648429677</v>
      </c>
      <c r="BQ16836">
        <v>15542.8477518524</v>
      </c>
      <c r="BR16836">
        <v>1.25389135746038</v>
      </c>
      <c r="BS16836">
        <v>115989.665205783</v>
      </c>
      <c r="BW16836" s="29">
        <v>16831</v>
      </c>
      <c r="BX16836">
        <f t="shared" si="838"/>
        <v>1</v>
      </c>
      <c r="BY16836">
        <f t="shared" si="839"/>
        <v>1</v>
      </c>
    </row>
    <row r="16837" spans="1:77">
      <c r="A16837" s="15">
        <v>16832</v>
      </c>
      <c r="BP16837">
        <v>0.810048268096166</v>
      </c>
      <c r="BQ16837">
        <v>13254.3784240685</v>
      </c>
      <c r="BR16837">
        <v>1.37995222719858</v>
      </c>
      <c r="BS16837">
        <v>88553.5408023492</v>
      </c>
      <c r="BW16837" s="29">
        <v>16832</v>
      </c>
      <c r="BX16837">
        <f t="shared" si="838"/>
        <v>1</v>
      </c>
      <c r="BY16837">
        <f t="shared" si="839"/>
        <v>1</v>
      </c>
    </row>
    <row r="16838" spans="1:77">
      <c r="A16838" s="15">
        <v>16833</v>
      </c>
      <c r="BP16838">
        <v>0.805537899430935</v>
      </c>
      <c r="BQ16838">
        <v>13538.8119852943</v>
      </c>
      <c r="BR16838">
        <v>1.38632055817434</v>
      </c>
      <c r="BS16838">
        <v>116953.080035369</v>
      </c>
      <c r="BW16838" s="29">
        <v>16833</v>
      </c>
      <c r="BX16838">
        <f t="shared" si="838"/>
        <v>1</v>
      </c>
      <c r="BY16838">
        <f t="shared" si="839"/>
        <v>1</v>
      </c>
    </row>
    <row r="16839" spans="1:77">
      <c r="A16839" s="15">
        <v>16834</v>
      </c>
      <c r="BP16839">
        <v>0.76136272840108</v>
      </c>
      <c r="BQ16839">
        <v>16183.5447467462</v>
      </c>
      <c r="BR16839">
        <v>1.30322682571294</v>
      </c>
      <c r="BS16839">
        <v>95345.4357426707</v>
      </c>
      <c r="BW16839" s="29">
        <v>16834</v>
      </c>
      <c r="BX16839">
        <f t="shared" ref="BX16839:BX16902" si="840">IF(BU16839=MAX($BU16839:$BV16839),1,0)</f>
        <v>1</v>
      </c>
      <c r="BY16839">
        <f t="shared" ref="BY16839:BY16902" si="841">IF(BV16839=MAX($BU16839:$BV16839),1,0)</f>
        <v>1</v>
      </c>
    </row>
    <row r="16840" spans="1:77">
      <c r="A16840" s="15">
        <v>16835</v>
      </c>
      <c r="BP16840">
        <v>0.837705347094506</v>
      </c>
      <c r="BQ16840">
        <v>10675.1423452697</v>
      </c>
      <c r="BR16840">
        <v>1.45480366820896</v>
      </c>
      <c r="BS16840">
        <v>113399.317822</v>
      </c>
      <c r="BW16840" s="29">
        <v>16835</v>
      </c>
      <c r="BX16840">
        <f t="shared" si="840"/>
        <v>1</v>
      </c>
      <c r="BY16840">
        <f t="shared" si="841"/>
        <v>1</v>
      </c>
    </row>
    <row r="16841" spans="1:77">
      <c r="A16841" s="15">
        <v>16836</v>
      </c>
      <c r="BP16841">
        <v>0.778647110729892</v>
      </c>
      <c r="BQ16841">
        <v>15873.2060099205</v>
      </c>
      <c r="BR16841">
        <v>1.3294462436076</v>
      </c>
      <c r="BS16841">
        <v>118311.985481038</v>
      </c>
      <c r="BW16841" s="29">
        <v>16836</v>
      </c>
      <c r="BX16841">
        <f t="shared" si="840"/>
        <v>1</v>
      </c>
      <c r="BY16841">
        <f t="shared" si="841"/>
        <v>1</v>
      </c>
    </row>
    <row r="16842" spans="1:77">
      <c r="A16842" s="15">
        <v>16837</v>
      </c>
      <c r="BP16842">
        <v>0.822511945373784</v>
      </c>
      <c r="BQ16842">
        <v>13888.3618839448</v>
      </c>
      <c r="BR16842">
        <v>1.41667192088238</v>
      </c>
      <c r="BS16842">
        <v>115189.28669741</v>
      </c>
      <c r="BW16842" s="29">
        <v>16837</v>
      </c>
      <c r="BX16842">
        <f t="shared" si="840"/>
        <v>1</v>
      </c>
      <c r="BY16842">
        <f t="shared" si="841"/>
        <v>1</v>
      </c>
    </row>
    <row r="16843" spans="1:77">
      <c r="A16843" s="15">
        <v>16838</v>
      </c>
      <c r="BP16843">
        <v>0.75380332847922</v>
      </c>
      <c r="BQ16843">
        <v>14585.2194985851</v>
      </c>
      <c r="BR16843">
        <v>1.28632883762588</v>
      </c>
      <c r="BS16843">
        <v>92801.6979933768</v>
      </c>
      <c r="BW16843" s="29">
        <v>16838</v>
      </c>
      <c r="BX16843">
        <f t="shared" si="840"/>
        <v>1</v>
      </c>
      <c r="BY16843">
        <f t="shared" si="841"/>
        <v>1</v>
      </c>
    </row>
    <row r="16844" spans="1:77">
      <c r="A16844" s="15">
        <v>16839</v>
      </c>
      <c r="BP16844">
        <v>0.8399252946545</v>
      </c>
      <c r="BQ16844">
        <v>11429.0866504869</v>
      </c>
      <c r="BR16844">
        <v>1.44566636900448</v>
      </c>
      <c r="BS16844">
        <v>112810.573036622</v>
      </c>
      <c r="BW16844" s="29">
        <v>16839</v>
      </c>
      <c r="BX16844">
        <f t="shared" si="840"/>
        <v>1</v>
      </c>
      <c r="BY16844">
        <f t="shared" si="841"/>
        <v>1</v>
      </c>
    </row>
    <row r="16845" spans="1:77">
      <c r="A16845" s="15">
        <v>16840</v>
      </c>
      <c r="BP16845">
        <v>0.789393044671051</v>
      </c>
      <c r="BQ16845">
        <v>16626.7582214536</v>
      </c>
      <c r="BR16845">
        <v>1.36672791314229</v>
      </c>
      <c r="BS16845">
        <v>96606.815067668</v>
      </c>
      <c r="BW16845" s="29">
        <v>16840</v>
      </c>
      <c r="BX16845">
        <f t="shared" si="840"/>
        <v>1</v>
      </c>
      <c r="BY16845">
        <f t="shared" si="841"/>
        <v>1</v>
      </c>
    </row>
    <row r="16846" spans="1:77">
      <c r="A16846" s="15">
        <v>16841</v>
      </c>
      <c r="BP16846">
        <v>0.845618541350087</v>
      </c>
      <c r="BQ16846">
        <v>11687.3163494102</v>
      </c>
      <c r="BR16846">
        <v>1.45497000966781</v>
      </c>
      <c r="BS16846">
        <v>111014.676507651</v>
      </c>
      <c r="BW16846" s="29">
        <v>16841</v>
      </c>
      <c r="BX16846">
        <f t="shared" si="840"/>
        <v>1</v>
      </c>
      <c r="BY16846">
        <f t="shared" si="841"/>
        <v>1</v>
      </c>
    </row>
    <row r="16847" spans="1:77">
      <c r="A16847" s="15">
        <v>16842</v>
      </c>
      <c r="BP16847">
        <v>0.805027737747597</v>
      </c>
      <c r="BQ16847">
        <v>17051.4741704993</v>
      </c>
      <c r="BR16847">
        <v>1.39010700695051</v>
      </c>
      <c r="BS16847">
        <v>98755.1323323839</v>
      </c>
      <c r="BW16847" s="29">
        <v>16842</v>
      </c>
      <c r="BX16847">
        <f t="shared" si="840"/>
        <v>1</v>
      </c>
      <c r="BY16847">
        <f t="shared" si="841"/>
        <v>1</v>
      </c>
    </row>
    <row r="16848" spans="1:77">
      <c r="A16848" s="15">
        <v>16843</v>
      </c>
      <c r="BP16848">
        <v>0.805285446430657</v>
      </c>
      <c r="BQ16848">
        <v>17182.4487895633</v>
      </c>
      <c r="BR16848">
        <v>1.38746200621273</v>
      </c>
      <c r="BS16848">
        <v>93468.354201489</v>
      </c>
      <c r="BW16848" s="29">
        <v>16843</v>
      </c>
      <c r="BX16848">
        <f t="shared" si="840"/>
        <v>1</v>
      </c>
      <c r="BY16848">
        <f t="shared" si="841"/>
        <v>1</v>
      </c>
    </row>
    <row r="16849" spans="1:77">
      <c r="A16849" s="15">
        <v>16844</v>
      </c>
      <c r="BP16849">
        <v>0.834170062397281</v>
      </c>
      <c r="BQ16849">
        <v>13265.2391110798</v>
      </c>
      <c r="BR16849">
        <v>1.42118435374402</v>
      </c>
      <c r="BS16849">
        <v>90855.8418372723</v>
      </c>
      <c r="BW16849" s="29">
        <v>16844</v>
      </c>
      <c r="BX16849">
        <f t="shared" si="840"/>
        <v>1</v>
      </c>
      <c r="BY16849">
        <f t="shared" si="841"/>
        <v>1</v>
      </c>
    </row>
    <row r="16850" spans="1:77">
      <c r="A16850" s="15">
        <v>16845</v>
      </c>
      <c r="BP16850">
        <v>0.78704433667582</v>
      </c>
      <c r="BQ16850">
        <v>18378.4664615714</v>
      </c>
      <c r="BR16850">
        <v>1.33669104931179</v>
      </c>
      <c r="BS16850">
        <v>98762.2917282706</v>
      </c>
      <c r="BW16850" s="29">
        <v>16845</v>
      </c>
      <c r="BX16850">
        <f t="shared" si="840"/>
        <v>1</v>
      </c>
      <c r="BY16850">
        <f t="shared" si="841"/>
        <v>1</v>
      </c>
    </row>
    <row r="16851" spans="1:77">
      <c r="A16851" s="15">
        <v>16846</v>
      </c>
      <c r="BP16851">
        <v>0.838433007825672</v>
      </c>
      <c r="BQ16851">
        <v>15341.4271076141</v>
      </c>
      <c r="BR16851">
        <v>1.42739144066022</v>
      </c>
      <c r="BS16851">
        <v>118561.880655705</v>
      </c>
      <c r="BW16851" s="29">
        <v>16846</v>
      </c>
      <c r="BX16851">
        <f t="shared" si="840"/>
        <v>1</v>
      </c>
      <c r="BY16851">
        <f t="shared" si="841"/>
        <v>1</v>
      </c>
    </row>
    <row r="16852" spans="1:77">
      <c r="A16852" s="15">
        <v>16847</v>
      </c>
      <c r="BP16852">
        <v>0.808015970241109</v>
      </c>
      <c r="BQ16852">
        <v>12913.4977619279</v>
      </c>
      <c r="BR16852">
        <v>1.41883233212631</v>
      </c>
      <c r="BS16852">
        <v>111756.572097028</v>
      </c>
      <c r="BW16852" s="29">
        <v>16847</v>
      </c>
      <c r="BX16852">
        <f t="shared" si="840"/>
        <v>1</v>
      </c>
      <c r="BY16852">
        <f t="shared" si="841"/>
        <v>1</v>
      </c>
    </row>
    <row r="16853" spans="1:77">
      <c r="A16853" s="15">
        <v>16848</v>
      </c>
      <c r="BP16853">
        <v>0.811491986613979</v>
      </c>
      <c r="BQ16853">
        <v>14895.5950906409</v>
      </c>
      <c r="BR16853">
        <v>1.35025053502939</v>
      </c>
      <c r="BS16853">
        <v>89357.9128531509</v>
      </c>
      <c r="BW16853" s="29">
        <v>16848</v>
      </c>
      <c r="BX16853">
        <f t="shared" si="840"/>
        <v>1</v>
      </c>
      <c r="BY16853">
        <f t="shared" si="841"/>
        <v>1</v>
      </c>
    </row>
    <row r="16854" spans="1:77">
      <c r="A16854" s="15">
        <v>16849</v>
      </c>
      <c r="BP16854">
        <v>0.78741102700905</v>
      </c>
      <c r="BQ16854">
        <v>12041.8032506681</v>
      </c>
      <c r="BR16854">
        <v>1.34540652181184</v>
      </c>
      <c r="BS16854">
        <v>110566.48169386</v>
      </c>
      <c r="BW16854" s="29">
        <v>16849</v>
      </c>
      <c r="BX16854">
        <f t="shared" si="840"/>
        <v>1</v>
      </c>
      <c r="BY16854">
        <f t="shared" si="841"/>
        <v>1</v>
      </c>
    </row>
    <row r="16855" spans="1:77">
      <c r="A16855" s="15">
        <v>16850</v>
      </c>
      <c r="BP16855">
        <v>0.781625172109217</v>
      </c>
      <c r="BQ16855">
        <v>10958.2174031107</v>
      </c>
      <c r="BR16855">
        <v>1.32719065060659</v>
      </c>
      <c r="BS16855">
        <v>113748.629843359</v>
      </c>
      <c r="BW16855" s="29">
        <v>16850</v>
      </c>
      <c r="BX16855">
        <f t="shared" si="840"/>
        <v>1</v>
      </c>
      <c r="BY16855">
        <f t="shared" si="841"/>
        <v>1</v>
      </c>
    </row>
    <row r="16856" spans="1:77">
      <c r="A16856" s="15">
        <v>16851</v>
      </c>
      <c r="BP16856">
        <v>0.841170391973963</v>
      </c>
      <c r="BQ16856">
        <v>17136.3145751563</v>
      </c>
      <c r="BR16856">
        <v>1.43739404409298</v>
      </c>
      <c r="BS16856">
        <v>94340.3575701791</v>
      </c>
      <c r="BW16856" s="29">
        <v>16851</v>
      </c>
      <c r="BX16856">
        <f t="shared" si="840"/>
        <v>1</v>
      </c>
      <c r="BY16856">
        <f t="shared" si="841"/>
        <v>1</v>
      </c>
    </row>
    <row r="16857" spans="1:77">
      <c r="A16857" s="15">
        <v>16852</v>
      </c>
      <c r="BP16857">
        <v>0.773273667570485</v>
      </c>
      <c r="BQ16857">
        <v>10215.5561702009</v>
      </c>
      <c r="BR16857">
        <v>1.30299518860955</v>
      </c>
      <c r="BS16857">
        <v>83325.6672413638</v>
      </c>
      <c r="BW16857" s="29">
        <v>16852</v>
      </c>
      <c r="BX16857">
        <f t="shared" si="840"/>
        <v>1</v>
      </c>
      <c r="BY16857">
        <f t="shared" si="841"/>
        <v>1</v>
      </c>
    </row>
    <row r="16858" spans="1:77">
      <c r="A16858" s="15">
        <v>16853</v>
      </c>
      <c r="BP16858">
        <v>0.824961774836528</v>
      </c>
      <c r="BQ16858">
        <v>14011.1854656637</v>
      </c>
      <c r="BR16858">
        <v>1.44286289872255</v>
      </c>
      <c r="BS16858">
        <v>118891.208643311</v>
      </c>
      <c r="BW16858" s="29">
        <v>16853</v>
      </c>
      <c r="BX16858">
        <f t="shared" si="840"/>
        <v>1</v>
      </c>
      <c r="BY16858">
        <f t="shared" si="841"/>
        <v>1</v>
      </c>
    </row>
    <row r="16859" spans="1:77">
      <c r="A16859" s="15">
        <v>16854</v>
      </c>
      <c r="BP16859">
        <v>0.813192052252259</v>
      </c>
      <c r="BQ16859">
        <v>13212.6302439227</v>
      </c>
      <c r="BR16859">
        <v>1.38436402130774</v>
      </c>
      <c r="BS16859">
        <v>91164.0840853095</v>
      </c>
      <c r="BW16859" s="29">
        <v>16854</v>
      </c>
      <c r="BX16859">
        <f t="shared" si="840"/>
        <v>1</v>
      </c>
      <c r="BY16859">
        <f t="shared" si="841"/>
        <v>1</v>
      </c>
    </row>
    <row r="16860" spans="1:77">
      <c r="A16860" s="15">
        <v>16855</v>
      </c>
      <c r="BP16860">
        <v>0.854549191862573</v>
      </c>
      <c r="BQ16860">
        <v>11195.1385461841</v>
      </c>
      <c r="BR16860">
        <v>1.44449048811272</v>
      </c>
      <c r="BS16860">
        <v>110747.170878927</v>
      </c>
      <c r="BW16860" s="29">
        <v>16855</v>
      </c>
      <c r="BX16860">
        <f t="shared" si="840"/>
        <v>1</v>
      </c>
      <c r="BY16860">
        <f t="shared" si="841"/>
        <v>1</v>
      </c>
    </row>
    <row r="16861" spans="1:77">
      <c r="A16861" s="15">
        <v>16856</v>
      </c>
      <c r="BP16861">
        <v>0.830690386553396</v>
      </c>
      <c r="BQ16861">
        <v>11211.5460792059</v>
      </c>
      <c r="BR16861">
        <v>1.4223434393874</v>
      </c>
      <c r="BS16861">
        <v>88237.3057693722</v>
      </c>
      <c r="BW16861" s="29">
        <v>16856</v>
      </c>
      <c r="BX16861">
        <f t="shared" si="840"/>
        <v>1</v>
      </c>
      <c r="BY16861">
        <f t="shared" si="841"/>
        <v>1</v>
      </c>
    </row>
    <row r="16862" spans="1:77">
      <c r="A16862" s="15">
        <v>16857</v>
      </c>
      <c r="BP16862">
        <v>0.826158520066811</v>
      </c>
      <c r="BQ16862">
        <v>15853.7899018864</v>
      </c>
      <c r="BR16862">
        <v>1.42038014762238</v>
      </c>
      <c r="BS16862">
        <v>95469.2956655279</v>
      </c>
      <c r="BW16862" s="29">
        <v>16857</v>
      </c>
      <c r="BX16862">
        <f t="shared" si="840"/>
        <v>1</v>
      </c>
      <c r="BY16862">
        <f t="shared" si="841"/>
        <v>1</v>
      </c>
    </row>
    <row r="16863" spans="1:77">
      <c r="A16863" s="15">
        <v>16858</v>
      </c>
      <c r="BP16863">
        <v>0.778143948833733</v>
      </c>
      <c r="BQ16863">
        <v>15987.7472245706</v>
      </c>
      <c r="BR16863">
        <v>1.3287001072396</v>
      </c>
      <c r="BS16863">
        <v>95055.395945084</v>
      </c>
      <c r="BW16863" s="29">
        <v>16858</v>
      </c>
      <c r="BX16863">
        <f t="shared" si="840"/>
        <v>1</v>
      </c>
      <c r="BY16863">
        <f t="shared" si="841"/>
        <v>1</v>
      </c>
    </row>
    <row r="16864" spans="1:77">
      <c r="A16864" s="15">
        <v>16859</v>
      </c>
      <c r="BP16864">
        <v>0.842227197713131</v>
      </c>
      <c r="BQ16864">
        <v>15444.0522887601</v>
      </c>
      <c r="BR16864">
        <v>1.47522399748025</v>
      </c>
      <c r="BS16864">
        <v>123086.515183781</v>
      </c>
      <c r="BW16864" s="29">
        <v>16859</v>
      </c>
      <c r="BX16864">
        <f t="shared" si="840"/>
        <v>1</v>
      </c>
      <c r="BY16864">
        <f t="shared" si="841"/>
        <v>1</v>
      </c>
    </row>
    <row r="16865" spans="1:77">
      <c r="A16865" s="15">
        <v>16860</v>
      </c>
      <c r="BP16865">
        <v>0.803189232130305</v>
      </c>
      <c r="BQ16865">
        <v>13201.6946323653</v>
      </c>
      <c r="BR16865">
        <v>1.34677060650798</v>
      </c>
      <c r="BS16865">
        <v>88398.5906698785</v>
      </c>
      <c r="BW16865" s="29">
        <v>16860</v>
      </c>
      <c r="BX16865">
        <f t="shared" si="840"/>
        <v>1</v>
      </c>
      <c r="BY16865">
        <f t="shared" si="841"/>
        <v>1</v>
      </c>
    </row>
    <row r="16866" spans="1:77">
      <c r="A16866" s="15">
        <v>16861</v>
      </c>
      <c r="BP16866">
        <v>0.859587091783243</v>
      </c>
      <c r="BQ16866">
        <v>15819.6890956875</v>
      </c>
      <c r="BR16866">
        <v>1.50043920006889</v>
      </c>
      <c r="BS16866">
        <v>92647.5436909425</v>
      </c>
      <c r="BW16866" s="29">
        <v>16861</v>
      </c>
      <c r="BX16866">
        <f t="shared" si="840"/>
        <v>1</v>
      </c>
      <c r="BY16866">
        <f t="shared" si="841"/>
        <v>1</v>
      </c>
    </row>
    <row r="16867" spans="1:77">
      <c r="A16867" s="15">
        <v>16862</v>
      </c>
      <c r="BP16867">
        <v>0.790121440912666</v>
      </c>
      <c r="BQ16867">
        <v>16321.1810876542</v>
      </c>
      <c r="BR16867">
        <v>1.34919721638496</v>
      </c>
      <c r="BS16867">
        <v>96050.405482194</v>
      </c>
      <c r="BW16867" s="29">
        <v>16862</v>
      </c>
      <c r="BX16867">
        <f t="shared" si="840"/>
        <v>1</v>
      </c>
      <c r="BY16867">
        <f t="shared" si="841"/>
        <v>1</v>
      </c>
    </row>
    <row r="16868" spans="1:77">
      <c r="A16868" s="15">
        <v>16863</v>
      </c>
      <c r="BP16868">
        <v>0.801837225017361</v>
      </c>
      <c r="BQ16868">
        <v>10519.9223700466</v>
      </c>
      <c r="BR16868">
        <v>1.37752088117443</v>
      </c>
      <c r="BS16868">
        <v>84358.5473561576</v>
      </c>
      <c r="BW16868" s="29">
        <v>16863</v>
      </c>
      <c r="BX16868">
        <f t="shared" si="840"/>
        <v>1</v>
      </c>
      <c r="BY16868">
        <f t="shared" si="841"/>
        <v>1</v>
      </c>
    </row>
    <row r="16869" spans="1:77">
      <c r="A16869" s="15">
        <v>16864</v>
      </c>
      <c r="BP16869">
        <v>0.793043579256366</v>
      </c>
      <c r="BQ16869">
        <v>12575.6716195845</v>
      </c>
      <c r="BR16869">
        <v>1.38089770331425</v>
      </c>
      <c r="BS16869">
        <v>92680.0573333479</v>
      </c>
      <c r="BW16869" s="29">
        <v>16864</v>
      </c>
      <c r="BX16869">
        <f t="shared" si="840"/>
        <v>1</v>
      </c>
      <c r="BY16869">
        <f t="shared" si="841"/>
        <v>1</v>
      </c>
    </row>
    <row r="16870" spans="1:77">
      <c r="A16870" s="15">
        <v>16865</v>
      </c>
      <c r="BP16870">
        <v>0.822696454378299</v>
      </c>
      <c r="BQ16870">
        <v>10492.3868400074</v>
      </c>
      <c r="BR16870">
        <v>1.40890112983474</v>
      </c>
      <c r="BS16870">
        <v>110284.042370951</v>
      </c>
      <c r="BW16870" s="29">
        <v>16865</v>
      </c>
      <c r="BX16870">
        <f t="shared" si="840"/>
        <v>1</v>
      </c>
      <c r="BY16870">
        <f t="shared" si="841"/>
        <v>1</v>
      </c>
    </row>
    <row r="16871" spans="1:77">
      <c r="A16871" s="15">
        <v>16866</v>
      </c>
      <c r="BP16871">
        <v>0.787405331526014</v>
      </c>
      <c r="BQ16871">
        <v>15144.9779163402</v>
      </c>
      <c r="BR16871">
        <v>1.33195118969971</v>
      </c>
      <c r="BS16871">
        <v>92394.5672600501</v>
      </c>
      <c r="BW16871" s="29">
        <v>16866</v>
      </c>
      <c r="BX16871">
        <f t="shared" si="840"/>
        <v>1</v>
      </c>
      <c r="BY16871">
        <f t="shared" si="841"/>
        <v>1</v>
      </c>
    </row>
    <row r="16872" spans="1:77">
      <c r="A16872" s="15">
        <v>16867</v>
      </c>
      <c r="BP16872">
        <v>0.772519924476563</v>
      </c>
      <c r="BQ16872">
        <v>12715.3342610914</v>
      </c>
      <c r="BR16872">
        <v>1.33237952579521</v>
      </c>
      <c r="BS16872">
        <v>89249.7325171513</v>
      </c>
      <c r="BW16872" s="29">
        <v>16867</v>
      </c>
      <c r="BX16872">
        <f t="shared" si="840"/>
        <v>1</v>
      </c>
      <c r="BY16872">
        <f t="shared" si="841"/>
        <v>1</v>
      </c>
    </row>
    <row r="16873" spans="1:77">
      <c r="A16873" s="15">
        <v>16868</v>
      </c>
      <c r="BP16873">
        <v>0.856480482328625</v>
      </c>
      <c r="BQ16873">
        <v>14633.8618195338</v>
      </c>
      <c r="BR16873">
        <v>1.46415229952703</v>
      </c>
      <c r="BS16873">
        <v>116408.174247353</v>
      </c>
      <c r="BW16873" s="29">
        <v>16868</v>
      </c>
      <c r="BX16873">
        <f t="shared" si="840"/>
        <v>1</v>
      </c>
      <c r="BY16873">
        <f t="shared" si="841"/>
        <v>1</v>
      </c>
    </row>
    <row r="16874" spans="1:77">
      <c r="A16874" s="15">
        <v>16869</v>
      </c>
      <c r="BP16874">
        <v>0.763825133377644</v>
      </c>
      <c r="BQ16874">
        <v>14105.4564131305</v>
      </c>
      <c r="BR16874">
        <v>1.29275710799777</v>
      </c>
      <c r="BS16874">
        <v>116460.323328044</v>
      </c>
      <c r="BW16874" s="29">
        <v>16869</v>
      </c>
      <c r="BX16874">
        <f t="shared" si="840"/>
        <v>1</v>
      </c>
      <c r="BY16874">
        <f t="shared" si="841"/>
        <v>1</v>
      </c>
    </row>
    <row r="16875" spans="1:77">
      <c r="A16875" s="15">
        <v>16870</v>
      </c>
      <c r="BP16875">
        <v>0.76746190627824</v>
      </c>
      <c r="BQ16875">
        <v>13095.1494284341</v>
      </c>
      <c r="BR16875">
        <v>1.31457811129085</v>
      </c>
      <c r="BS16875">
        <v>116103.393599412</v>
      </c>
      <c r="BW16875" s="29">
        <v>16870</v>
      </c>
      <c r="BX16875">
        <f t="shared" si="840"/>
        <v>1</v>
      </c>
      <c r="BY16875">
        <f t="shared" si="841"/>
        <v>1</v>
      </c>
    </row>
    <row r="16876" spans="1:77">
      <c r="A16876" s="15">
        <v>16871</v>
      </c>
      <c r="BP16876">
        <v>0.792345102528007</v>
      </c>
      <c r="BQ16876">
        <v>13847.1685980665</v>
      </c>
      <c r="BR16876">
        <v>1.36893778734883</v>
      </c>
      <c r="BS16876">
        <v>93559.1892771964</v>
      </c>
      <c r="BW16876" s="29">
        <v>16871</v>
      </c>
      <c r="BX16876">
        <f t="shared" si="840"/>
        <v>1</v>
      </c>
      <c r="BY16876">
        <f t="shared" si="841"/>
        <v>1</v>
      </c>
    </row>
    <row r="16877" spans="1:77">
      <c r="A16877" s="15">
        <v>16872</v>
      </c>
      <c r="BP16877">
        <v>0.761902345796303</v>
      </c>
      <c r="BQ16877">
        <v>11298.2094701851</v>
      </c>
      <c r="BR16877">
        <v>1.30500615611731</v>
      </c>
      <c r="BS16877">
        <v>111310.045001821</v>
      </c>
      <c r="BW16877" s="29">
        <v>16872</v>
      </c>
      <c r="BX16877">
        <f t="shared" si="840"/>
        <v>1</v>
      </c>
      <c r="BY16877">
        <f t="shared" si="841"/>
        <v>1</v>
      </c>
    </row>
    <row r="16878" spans="1:77">
      <c r="A16878" s="15">
        <v>16873</v>
      </c>
      <c r="BP16878">
        <v>0.813353770159144</v>
      </c>
      <c r="BQ16878">
        <v>14436.5331353495</v>
      </c>
      <c r="BR16878">
        <v>1.40304245906891</v>
      </c>
      <c r="BS16878">
        <v>91114.6796365542</v>
      </c>
      <c r="BW16878" s="29">
        <v>16873</v>
      </c>
      <c r="BX16878">
        <f t="shared" si="840"/>
        <v>1</v>
      </c>
      <c r="BY16878">
        <f t="shared" si="841"/>
        <v>1</v>
      </c>
    </row>
    <row r="16879" spans="1:77">
      <c r="A16879" s="15">
        <v>16874</v>
      </c>
      <c r="BP16879">
        <v>0.797713935450669</v>
      </c>
      <c r="BQ16879">
        <v>11577.1359102144</v>
      </c>
      <c r="BR16879">
        <v>1.36892489466308</v>
      </c>
      <c r="BS16879">
        <v>87271.2065047164</v>
      </c>
      <c r="BW16879" s="29">
        <v>16874</v>
      </c>
      <c r="BX16879">
        <f t="shared" si="840"/>
        <v>1</v>
      </c>
      <c r="BY16879">
        <f t="shared" si="841"/>
        <v>1</v>
      </c>
    </row>
    <row r="16880" spans="1:77">
      <c r="A16880" s="15">
        <v>16875</v>
      </c>
      <c r="BP16880">
        <v>0.819521827457888</v>
      </c>
      <c r="BQ16880">
        <v>17516.7410859983</v>
      </c>
      <c r="BR16880">
        <v>1.42286273332302</v>
      </c>
      <c r="BS16880">
        <v>96109.3190793564</v>
      </c>
      <c r="BW16880" s="29">
        <v>16875</v>
      </c>
      <c r="BX16880">
        <f t="shared" si="840"/>
        <v>1</v>
      </c>
      <c r="BY16880">
        <f t="shared" si="841"/>
        <v>1</v>
      </c>
    </row>
    <row r="16881" spans="1:77">
      <c r="A16881" s="15">
        <v>16876</v>
      </c>
      <c r="BP16881">
        <v>0.724450859271249</v>
      </c>
      <c r="BQ16881">
        <v>12809.2888015591</v>
      </c>
      <c r="BR16881">
        <v>1.22007384944627</v>
      </c>
      <c r="BS16881">
        <v>88780.9026053351</v>
      </c>
      <c r="BW16881" s="29">
        <v>16876</v>
      </c>
      <c r="BX16881">
        <f t="shared" si="840"/>
        <v>1</v>
      </c>
      <c r="BY16881">
        <f t="shared" si="841"/>
        <v>1</v>
      </c>
    </row>
    <row r="16882" spans="1:77">
      <c r="A16882" s="15">
        <v>16877</v>
      </c>
      <c r="BP16882">
        <v>0.783185471773183</v>
      </c>
      <c r="BQ16882">
        <v>13040.8572370211</v>
      </c>
      <c r="BR16882">
        <v>1.3028604353674</v>
      </c>
      <c r="BS16882">
        <v>114247.322565761</v>
      </c>
      <c r="BW16882" s="29">
        <v>16877</v>
      </c>
      <c r="BX16882">
        <f t="shared" si="840"/>
        <v>1</v>
      </c>
      <c r="BY16882">
        <f t="shared" si="841"/>
        <v>1</v>
      </c>
    </row>
    <row r="16883" spans="1:77">
      <c r="A16883" s="15">
        <v>16878</v>
      </c>
      <c r="BP16883">
        <v>0.766667014717096</v>
      </c>
      <c r="BQ16883">
        <v>15385.4335165633</v>
      </c>
      <c r="BR16883">
        <v>1.30693697526004</v>
      </c>
      <c r="BS16883">
        <v>92420.5558109386</v>
      </c>
      <c r="BW16883" s="29">
        <v>16878</v>
      </c>
      <c r="BX16883">
        <f t="shared" si="840"/>
        <v>1</v>
      </c>
      <c r="BY16883">
        <f t="shared" si="841"/>
        <v>1</v>
      </c>
    </row>
    <row r="16884" spans="1:77">
      <c r="A16884" s="15">
        <v>16879</v>
      </c>
      <c r="BP16884">
        <v>0.776142744956187</v>
      </c>
      <c r="BQ16884">
        <v>20252.0462579608</v>
      </c>
      <c r="BR16884">
        <v>1.33260843260347</v>
      </c>
      <c r="BS16884">
        <v>99961.7995395477</v>
      </c>
      <c r="BW16884" s="29">
        <v>16879</v>
      </c>
      <c r="BX16884">
        <f t="shared" si="840"/>
        <v>1</v>
      </c>
      <c r="BY16884">
        <f t="shared" si="841"/>
        <v>1</v>
      </c>
    </row>
    <row r="16885" spans="1:77">
      <c r="A16885" s="15">
        <v>16880</v>
      </c>
      <c r="BP16885">
        <v>0.853225835675759</v>
      </c>
      <c r="BQ16885">
        <v>17725.5456050831</v>
      </c>
      <c r="BR16885">
        <v>1.50699719416802</v>
      </c>
      <c r="BS16885">
        <v>94532.1658029609</v>
      </c>
      <c r="BW16885" s="29">
        <v>16880</v>
      </c>
      <c r="BX16885">
        <f t="shared" si="840"/>
        <v>1</v>
      </c>
      <c r="BY16885">
        <f t="shared" si="841"/>
        <v>1</v>
      </c>
    </row>
    <row r="16886" spans="1:77">
      <c r="A16886" s="15">
        <v>16881</v>
      </c>
      <c r="BP16886">
        <v>0.785370832642555</v>
      </c>
      <c r="BQ16886">
        <v>15727.3225192668</v>
      </c>
      <c r="BR16886">
        <v>1.37121898535412</v>
      </c>
      <c r="BS16886">
        <v>94356.9757355872</v>
      </c>
      <c r="BW16886" s="29">
        <v>16881</v>
      </c>
      <c r="BX16886">
        <f t="shared" si="840"/>
        <v>1</v>
      </c>
      <c r="BY16886">
        <f t="shared" si="841"/>
        <v>1</v>
      </c>
    </row>
    <row r="16887" spans="1:77">
      <c r="A16887" s="15">
        <v>16882</v>
      </c>
      <c r="BP16887">
        <v>0.78429306885093</v>
      </c>
      <c r="BQ16887">
        <v>13647.2417052036</v>
      </c>
      <c r="BR16887">
        <v>1.34413065314109</v>
      </c>
      <c r="BS16887">
        <v>113118.87743697</v>
      </c>
      <c r="BW16887" s="29">
        <v>16882</v>
      </c>
      <c r="BX16887">
        <f t="shared" si="840"/>
        <v>1</v>
      </c>
      <c r="BY16887">
        <f t="shared" si="841"/>
        <v>1</v>
      </c>
    </row>
    <row r="16888" spans="1:77">
      <c r="A16888" s="15">
        <v>16883</v>
      </c>
      <c r="BP16888">
        <v>0.799787153945595</v>
      </c>
      <c r="BQ16888">
        <v>14731.0714031561</v>
      </c>
      <c r="BR16888">
        <v>1.36929151991339</v>
      </c>
      <c r="BS16888">
        <v>93823.0927174551</v>
      </c>
      <c r="BW16888" s="29">
        <v>16883</v>
      </c>
      <c r="BX16888">
        <f t="shared" si="840"/>
        <v>1</v>
      </c>
      <c r="BY16888">
        <f t="shared" si="841"/>
        <v>1</v>
      </c>
    </row>
    <row r="16889" spans="1:77">
      <c r="A16889" s="15">
        <v>16884</v>
      </c>
      <c r="BP16889">
        <v>0.804409012103613</v>
      </c>
      <c r="BQ16889">
        <v>13634.6923569313</v>
      </c>
      <c r="BR16889">
        <v>1.40468087570309</v>
      </c>
      <c r="BS16889">
        <v>90439.1196579619</v>
      </c>
      <c r="BW16889" s="29">
        <v>16884</v>
      </c>
      <c r="BX16889">
        <f t="shared" si="840"/>
        <v>1</v>
      </c>
      <c r="BY16889">
        <f t="shared" si="841"/>
        <v>1</v>
      </c>
    </row>
    <row r="16890" spans="1:77">
      <c r="A16890" s="15">
        <v>16885</v>
      </c>
      <c r="BP16890">
        <v>0.783272534099833</v>
      </c>
      <c r="BQ16890">
        <v>14518.4816255926</v>
      </c>
      <c r="BR16890">
        <v>1.31526406320405</v>
      </c>
      <c r="BS16890">
        <v>90463.0245936584</v>
      </c>
      <c r="BW16890" s="29">
        <v>16885</v>
      </c>
      <c r="BX16890">
        <f t="shared" si="840"/>
        <v>1</v>
      </c>
      <c r="BY16890">
        <f t="shared" si="841"/>
        <v>1</v>
      </c>
    </row>
    <row r="16891" spans="1:77">
      <c r="A16891" s="15">
        <v>16886</v>
      </c>
      <c r="BP16891">
        <v>0.820405552628169</v>
      </c>
      <c r="BQ16891">
        <v>15147.0779718062</v>
      </c>
      <c r="BR16891">
        <v>1.4172904015544</v>
      </c>
      <c r="BS16891">
        <v>91001.1199410741</v>
      </c>
      <c r="BW16891" s="29">
        <v>16886</v>
      </c>
      <c r="BX16891">
        <f t="shared" si="840"/>
        <v>1</v>
      </c>
      <c r="BY16891">
        <f t="shared" si="841"/>
        <v>1</v>
      </c>
    </row>
    <row r="16892" spans="1:77">
      <c r="A16892" s="15">
        <v>16887</v>
      </c>
      <c r="BP16892">
        <v>0.80259339040541</v>
      </c>
      <c r="BQ16892">
        <v>14521.2792342437</v>
      </c>
      <c r="BR16892">
        <v>1.38598556539542</v>
      </c>
      <c r="BS16892">
        <v>117018.010568001</v>
      </c>
      <c r="BW16892" s="29">
        <v>16887</v>
      </c>
      <c r="BX16892">
        <f t="shared" si="840"/>
        <v>1</v>
      </c>
      <c r="BY16892">
        <f t="shared" si="841"/>
        <v>1</v>
      </c>
    </row>
    <row r="16893" spans="1:77">
      <c r="A16893" s="15">
        <v>16888</v>
      </c>
      <c r="BP16893">
        <v>0.862429069299118</v>
      </c>
      <c r="BQ16893">
        <v>15452.5243557506</v>
      </c>
      <c r="BR16893">
        <v>1.49318443040579</v>
      </c>
      <c r="BS16893">
        <v>93442.5835080152</v>
      </c>
      <c r="BW16893" s="29">
        <v>16888</v>
      </c>
      <c r="BX16893">
        <f t="shared" si="840"/>
        <v>1</v>
      </c>
      <c r="BY16893">
        <f t="shared" si="841"/>
        <v>1</v>
      </c>
    </row>
    <row r="16894" spans="1:77">
      <c r="A16894" s="15">
        <v>16889</v>
      </c>
      <c r="BP16894">
        <v>0.824299611960103</v>
      </c>
      <c r="BQ16894">
        <v>13396.7666384281</v>
      </c>
      <c r="BR16894">
        <v>1.41826491190716</v>
      </c>
      <c r="BS16894">
        <v>87651.914207417</v>
      </c>
      <c r="BW16894" s="29">
        <v>16889</v>
      </c>
      <c r="BX16894">
        <f t="shared" si="840"/>
        <v>1</v>
      </c>
      <c r="BY16894">
        <f t="shared" si="841"/>
        <v>1</v>
      </c>
    </row>
    <row r="16895" spans="1:77">
      <c r="A16895" s="15">
        <v>16890</v>
      </c>
      <c r="BP16895">
        <v>0.833215334655282</v>
      </c>
      <c r="BQ16895">
        <v>14796.6284490435</v>
      </c>
      <c r="BR16895">
        <v>1.43110322790952</v>
      </c>
      <c r="BS16895">
        <v>92948.6277358553</v>
      </c>
      <c r="BW16895" s="29">
        <v>16890</v>
      </c>
      <c r="BX16895">
        <f t="shared" si="840"/>
        <v>1</v>
      </c>
      <c r="BY16895">
        <f t="shared" si="841"/>
        <v>1</v>
      </c>
    </row>
    <row r="16896" spans="1:77">
      <c r="A16896" s="15">
        <v>16891</v>
      </c>
      <c r="BP16896">
        <v>0.774116891847005</v>
      </c>
      <c r="BQ16896">
        <v>9678.48772131011</v>
      </c>
      <c r="BR16896">
        <v>1.33298390379899</v>
      </c>
      <c r="BS16896">
        <v>85696.2831596636</v>
      </c>
      <c r="BW16896" s="29">
        <v>16891</v>
      </c>
      <c r="BX16896">
        <f t="shared" si="840"/>
        <v>1</v>
      </c>
      <c r="BY16896">
        <f t="shared" si="841"/>
        <v>1</v>
      </c>
    </row>
    <row r="16897" spans="1:77">
      <c r="A16897" s="15">
        <v>16892</v>
      </c>
      <c r="BP16897">
        <v>0.755142767628473</v>
      </c>
      <c r="BQ16897">
        <v>13290.235970497</v>
      </c>
      <c r="BR16897">
        <v>1.28002654942319</v>
      </c>
      <c r="BS16897">
        <v>115853.622837667</v>
      </c>
      <c r="BW16897" s="29">
        <v>16892</v>
      </c>
      <c r="BX16897">
        <f t="shared" si="840"/>
        <v>1</v>
      </c>
      <c r="BY16897">
        <f t="shared" si="841"/>
        <v>1</v>
      </c>
    </row>
    <row r="16898" spans="1:77">
      <c r="A16898" s="15">
        <v>16893</v>
      </c>
      <c r="BP16898">
        <v>0.78593667613771</v>
      </c>
      <c r="BQ16898">
        <v>14989.8816496977</v>
      </c>
      <c r="BR16898">
        <v>1.34290907208416</v>
      </c>
      <c r="BS16898">
        <v>95568.5540205619</v>
      </c>
      <c r="BW16898" s="29">
        <v>16893</v>
      </c>
      <c r="BX16898">
        <f t="shared" si="840"/>
        <v>1</v>
      </c>
      <c r="BY16898">
        <f t="shared" si="841"/>
        <v>1</v>
      </c>
    </row>
    <row r="16899" spans="1:77">
      <c r="A16899" s="15">
        <v>16894</v>
      </c>
      <c r="BP16899">
        <v>0.838615593628385</v>
      </c>
      <c r="BQ16899">
        <v>17029.9150304148</v>
      </c>
      <c r="BR16899">
        <v>1.42086331795445</v>
      </c>
      <c r="BS16899">
        <v>96037.4963019963</v>
      </c>
      <c r="BW16899" s="29">
        <v>16894</v>
      </c>
      <c r="BX16899">
        <f t="shared" si="840"/>
        <v>1</v>
      </c>
      <c r="BY16899">
        <f t="shared" si="841"/>
        <v>1</v>
      </c>
    </row>
    <row r="16900" spans="1:77">
      <c r="A16900" s="15">
        <v>16895</v>
      </c>
      <c r="BP16900">
        <v>0.842312375587571</v>
      </c>
      <c r="BQ16900">
        <v>16955.9470863699</v>
      </c>
      <c r="BR16900">
        <v>1.46663990298355</v>
      </c>
      <c r="BS16900">
        <v>96953.0560913782</v>
      </c>
      <c r="BW16900" s="29">
        <v>16895</v>
      </c>
      <c r="BX16900">
        <f t="shared" si="840"/>
        <v>1</v>
      </c>
      <c r="BY16900">
        <f t="shared" si="841"/>
        <v>1</v>
      </c>
    </row>
    <row r="16901" spans="1:77">
      <c r="A16901" s="15">
        <v>16896</v>
      </c>
      <c r="BP16901">
        <v>0.769964851163409</v>
      </c>
      <c r="BQ16901">
        <v>15195.2139960794</v>
      </c>
      <c r="BR16901">
        <v>1.31840090387563</v>
      </c>
      <c r="BS16901">
        <v>93305.3768447481</v>
      </c>
      <c r="BW16901" s="29">
        <v>16896</v>
      </c>
      <c r="BX16901">
        <f t="shared" si="840"/>
        <v>1</v>
      </c>
      <c r="BY16901">
        <f t="shared" si="841"/>
        <v>1</v>
      </c>
    </row>
    <row r="16902" spans="1:77">
      <c r="A16902" s="15">
        <v>16897</v>
      </c>
      <c r="BP16902">
        <v>0.831878113169213</v>
      </c>
      <c r="BQ16902">
        <v>17202.5011270402</v>
      </c>
      <c r="BR16902">
        <v>1.45098749071322</v>
      </c>
      <c r="BS16902">
        <v>119222.296182648</v>
      </c>
      <c r="BW16902" s="29">
        <v>16897</v>
      </c>
      <c r="BX16902">
        <f t="shared" si="840"/>
        <v>1</v>
      </c>
      <c r="BY16902">
        <f t="shared" si="841"/>
        <v>1</v>
      </c>
    </row>
    <row r="16903" spans="1:77">
      <c r="A16903" s="15">
        <v>16898</v>
      </c>
      <c r="BP16903">
        <v>0.806158908635189</v>
      </c>
      <c r="BQ16903">
        <v>12102.9341154607</v>
      </c>
      <c r="BR16903">
        <v>1.40679843372762</v>
      </c>
      <c r="BS16903">
        <v>88974.7560509587</v>
      </c>
      <c r="BW16903" s="29">
        <v>16898</v>
      </c>
      <c r="BX16903">
        <f t="shared" ref="BX16903:BX16966" si="842">IF(BU16903=MAX($BU16903:$BV16903),1,0)</f>
        <v>1</v>
      </c>
      <c r="BY16903">
        <f t="shared" ref="BY16903:BY16966" si="843">IF(BV16903=MAX($BU16903:$BV16903),1,0)</f>
        <v>1</v>
      </c>
    </row>
    <row r="16904" spans="1:77">
      <c r="A16904" s="15">
        <v>16899</v>
      </c>
      <c r="BP16904">
        <v>0.756730165438417</v>
      </c>
      <c r="BQ16904">
        <v>20313.6210876233</v>
      </c>
      <c r="BR16904">
        <v>1.26815099882302</v>
      </c>
      <c r="BS16904">
        <v>99324.6860348851</v>
      </c>
      <c r="BW16904" s="29">
        <v>16899</v>
      </c>
      <c r="BX16904">
        <f t="shared" si="842"/>
        <v>1</v>
      </c>
      <c r="BY16904">
        <f t="shared" si="843"/>
        <v>1</v>
      </c>
    </row>
    <row r="16905" spans="1:77">
      <c r="A16905" s="15">
        <v>16900</v>
      </c>
      <c r="BP16905">
        <v>0.818497868120435</v>
      </c>
      <c r="BQ16905">
        <v>17400.9486866331</v>
      </c>
      <c r="BR16905">
        <v>1.39920815348858</v>
      </c>
      <c r="BS16905">
        <v>95801.7810086878</v>
      </c>
      <c r="BW16905" s="29">
        <v>16900</v>
      </c>
      <c r="BX16905">
        <f t="shared" si="842"/>
        <v>1</v>
      </c>
      <c r="BY16905">
        <f t="shared" si="843"/>
        <v>1</v>
      </c>
    </row>
    <row r="16906" spans="1:77">
      <c r="A16906" s="15">
        <v>16901</v>
      </c>
      <c r="BP16906">
        <v>0.773258272154768</v>
      </c>
      <c r="BQ16906">
        <v>12635.5520980108</v>
      </c>
      <c r="BR16906">
        <v>1.32856385979354</v>
      </c>
      <c r="BS16906">
        <v>90143.5747463462</v>
      </c>
      <c r="BW16906" s="29">
        <v>16901</v>
      </c>
      <c r="BX16906">
        <f t="shared" si="842"/>
        <v>1</v>
      </c>
      <c r="BY16906">
        <f t="shared" si="843"/>
        <v>1</v>
      </c>
    </row>
    <row r="16907" spans="1:77">
      <c r="A16907" s="15">
        <v>16902</v>
      </c>
      <c r="BP16907">
        <v>0.838797860138901</v>
      </c>
      <c r="BQ16907">
        <v>15868.1248070993</v>
      </c>
      <c r="BR16907">
        <v>1.47542691788799</v>
      </c>
      <c r="BS16907">
        <v>95365.929324541</v>
      </c>
      <c r="BW16907" s="29">
        <v>16902</v>
      </c>
      <c r="BX16907">
        <f t="shared" si="842"/>
        <v>1</v>
      </c>
      <c r="BY16907">
        <f t="shared" si="843"/>
        <v>1</v>
      </c>
    </row>
    <row r="16908" spans="1:77">
      <c r="A16908" s="15">
        <v>16903</v>
      </c>
      <c r="BP16908">
        <v>0.85311056596365</v>
      </c>
      <c r="BQ16908">
        <v>14012.8672776084</v>
      </c>
      <c r="BR16908">
        <v>1.46866483145089</v>
      </c>
      <c r="BS16908">
        <v>120031.897968078</v>
      </c>
      <c r="BW16908" s="29">
        <v>16903</v>
      </c>
      <c r="BX16908">
        <f t="shared" si="842"/>
        <v>1</v>
      </c>
      <c r="BY16908">
        <f t="shared" si="843"/>
        <v>1</v>
      </c>
    </row>
    <row r="16909" spans="1:77">
      <c r="A16909" s="15">
        <v>16904</v>
      </c>
      <c r="BP16909">
        <v>0.81812006476122</v>
      </c>
      <c r="BQ16909">
        <v>13350.8889985184</v>
      </c>
      <c r="BR16909">
        <v>1.40396151388862</v>
      </c>
      <c r="BS16909">
        <v>89376.6701266337</v>
      </c>
      <c r="BW16909" s="29">
        <v>16904</v>
      </c>
      <c r="BX16909">
        <f t="shared" si="842"/>
        <v>1</v>
      </c>
      <c r="BY16909">
        <f t="shared" si="843"/>
        <v>1</v>
      </c>
    </row>
    <row r="16910" spans="1:77">
      <c r="A16910" s="15">
        <v>16905</v>
      </c>
      <c r="BP16910">
        <v>0.739590633940974</v>
      </c>
      <c r="BQ16910">
        <v>15689.2382291377</v>
      </c>
      <c r="BR16910">
        <v>1.27711848918768</v>
      </c>
      <c r="BS16910">
        <v>94919.0416024208</v>
      </c>
      <c r="BW16910" s="29">
        <v>16905</v>
      </c>
      <c r="BX16910">
        <f t="shared" si="842"/>
        <v>1</v>
      </c>
      <c r="BY16910">
        <f t="shared" si="843"/>
        <v>1</v>
      </c>
    </row>
    <row r="16911" spans="1:77">
      <c r="A16911" s="15">
        <v>16906</v>
      </c>
      <c r="BP16911">
        <v>0.803294487838226</v>
      </c>
      <c r="BQ16911">
        <v>15841.3419700205</v>
      </c>
      <c r="BR16911">
        <v>1.39859976698392</v>
      </c>
      <c r="BS16911">
        <v>96123.6745001098</v>
      </c>
      <c r="BW16911" s="29">
        <v>16906</v>
      </c>
      <c r="BX16911">
        <f t="shared" si="842"/>
        <v>1</v>
      </c>
      <c r="BY16911">
        <f t="shared" si="843"/>
        <v>1</v>
      </c>
    </row>
    <row r="16912" spans="1:77">
      <c r="A16912" s="15">
        <v>16907</v>
      </c>
      <c r="BP16912">
        <v>0.809612390980125</v>
      </c>
      <c r="BQ16912">
        <v>12484.3580998383</v>
      </c>
      <c r="BR16912">
        <v>1.38413956682874</v>
      </c>
      <c r="BS16912">
        <v>89849.0529521093</v>
      </c>
      <c r="BW16912" s="29">
        <v>16907</v>
      </c>
      <c r="BX16912">
        <f t="shared" si="842"/>
        <v>1</v>
      </c>
      <c r="BY16912">
        <f t="shared" si="843"/>
        <v>1</v>
      </c>
    </row>
    <row r="16913" spans="1:77">
      <c r="A16913" s="15">
        <v>16908</v>
      </c>
      <c r="BP16913">
        <v>0.795193133261247</v>
      </c>
      <c r="BQ16913">
        <v>17858.7562192926</v>
      </c>
      <c r="BR16913">
        <v>1.3389693567879</v>
      </c>
      <c r="BS16913">
        <v>95378.2956977732</v>
      </c>
      <c r="BW16913" s="29">
        <v>16908</v>
      </c>
      <c r="BX16913">
        <f t="shared" si="842"/>
        <v>1</v>
      </c>
      <c r="BY16913">
        <f t="shared" si="843"/>
        <v>1</v>
      </c>
    </row>
    <row r="16914" spans="1:77">
      <c r="A16914" s="15">
        <v>16909</v>
      </c>
      <c r="BP16914">
        <v>0.757458711029272</v>
      </c>
      <c r="BQ16914">
        <v>16120.8908530125</v>
      </c>
      <c r="BR16914">
        <v>1.31585915582382</v>
      </c>
      <c r="BS16914">
        <v>93284.1909186743</v>
      </c>
      <c r="BW16914" s="29">
        <v>16909</v>
      </c>
      <c r="BX16914">
        <f t="shared" si="842"/>
        <v>1</v>
      </c>
      <c r="BY16914">
        <f t="shared" si="843"/>
        <v>1</v>
      </c>
    </row>
    <row r="16915" spans="1:77">
      <c r="A16915" s="15">
        <v>16910</v>
      </c>
      <c r="BP16915">
        <v>0.824050850902708</v>
      </c>
      <c r="BQ16915">
        <v>10690.4334730034</v>
      </c>
      <c r="BR16915">
        <v>1.42080928530847</v>
      </c>
      <c r="BS16915">
        <v>113772.443491806</v>
      </c>
      <c r="BW16915" s="29">
        <v>16910</v>
      </c>
      <c r="BX16915">
        <f t="shared" si="842"/>
        <v>1</v>
      </c>
      <c r="BY16915">
        <f t="shared" si="843"/>
        <v>1</v>
      </c>
    </row>
    <row r="16916" spans="1:77">
      <c r="A16916" s="15">
        <v>16911</v>
      </c>
      <c r="BP16916">
        <v>0.796679242695153</v>
      </c>
      <c r="BQ16916">
        <v>18641.9951413693</v>
      </c>
      <c r="BR16916">
        <v>1.38437524408368</v>
      </c>
      <c r="BS16916">
        <v>124659.624329539</v>
      </c>
      <c r="BW16916" s="29">
        <v>16911</v>
      </c>
      <c r="BX16916">
        <f t="shared" si="842"/>
        <v>1</v>
      </c>
      <c r="BY16916">
        <f t="shared" si="843"/>
        <v>1</v>
      </c>
    </row>
    <row r="16917" spans="1:77">
      <c r="A16917" s="15">
        <v>16912</v>
      </c>
      <c r="BP16917">
        <v>0.801176124098167</v>
      </c>
      <c r="BQ16917">
        <v>12775.1347081449</v>
      </c>
      <c r="BR16917">
        <v>1.3683088841634</v>
      </c>
      <c r="BS16917">
        <v>87966.5139690366</v>
      </c>
      <c r="BW16917" s="29">
        <v>16912</v>
      </c>
      <c r="BX16917">
        <f t="shared" si="842"/>
        <v>1</v>
      </c>
      <c r="BY16917">
        <f t="shared" si="843"/>
        <v>1</v>
      </c>
    </row>
    <row r="16918" spans="1:77">
      <c r="A16918" s="15">
        <v>16913</v>
      </c>
      <c r="BP16918">
        <v>0.827365344647662</v>
      </c>
      <c r="BQ16918">
        <v>14380.649004193</v>
      </c>
      <c r="BR16918">
        <v>1.39770495258711</v>
      </c>
      <c r="BS16918">
        <v>89631.0813987085</v>
      </c>
      <c r="BW16918" s="29">
        <v>16913</v>
      </c>
      <c r="BX16918">
        <f t="shared" si="842"/>
        <v>1</v>
      </c>
      <c r="BY16918">
        <f t="shared" si="843"/>
        <v>1</v>
      </c>
    </row>
    <row r="16919" spans="1:77">
      <c r="A16919" s="15">
        <v>16914</v>
      </c>
      <c r="BP16919">
        <v>0.780616813990786</v>
      </c>
      <c r="BQ16919">
        <v>11614.2073927161</v>
      </c>
      <c r="BR16919">
        <v>1.3594242091992</v>
      </c>
      <c r="BS16919">
        <v>88821.3587019427</v>
      </c>
      <c r="BW16919" s="29">
        <v>16914</v>
      </c>
      <c r="BX16919">
        <f t="shared" si="842"/>
        <v>1</v>
      </c>
      <c r="BY16919">
        <f t="shared" si="843"/>
        <v>1</v>
      </c>
    </row>
    <row r="16920" spans="1:77">
      <c r="A16920" s="15">
        <v>16915</v>
      </c>
      <c r="BP16920">
        <v>0.803733579329035</v>
      </c>
      <c r="BQ16920">
        <v>14746.190332608</v>
      </c>
      <c r="BR16920">
        <v>1.37743325262705</v>
      </c>
      <c r="BS16920">
        <v>117144.171845061</v>
      </c>
      <c r="BW16920" s="29">
        <v>16915</v>
      </c>
      <c r="BX16920">
        <f t="shared" si="842"/>
        <v>1</v>
      </c>
      <c r="BY16920">
        <f t="shared" si="843"/>
        <v>1</v>
      </c>
    </row>
    <row r="16921" spans="1:77">
      <c r="A16921" s="15">
        <v>16916</v>
      </c>
      <c r="BP16921">
        <v>0.763188819767418</v>
      </c>
      <c r="BQ16921">
        <v>10796.0570296119</v>
      </c>
      <c r="BR16921">
        <v>1.31094250015027</v>
      </c>
      <c r="BS16921">
        <v>90463.3087949266</v>
      </c>
      <c r="BW16921" s="29">
        <v>16916</v>
      </c>
      <c r="BX16921">
        <f t="shared" si="842"/>
        <v>1</v>
      </c>
      <c r="BY16921">
        <f t="shared" si="843"/>
        <v>1</v>
      </c>
    </row>
    <row r="16922" spans="1:77">
      <c r="A16922" s="15">
        <v>16917</v>
      </c>
      <c r="BP16922">
        <v>0.823825598703165</v>
      </c>
      <c r="BQ16922">
        <v>13760.8114637511</v>
      </c>
      <c r="BR16922">
        <v>1.42334297769342</v>
      </c>
      <c r="BS16922">
        <v>114855.304034545</v>
      </c>
      <c r="BW16922" s="29">
        <v>16917</v>
      </c>
      <c r="BX16922">
        <f t="shared" si="842"/>
        <v>1</v>
      </c>
      <c r="BY16922">
        <f t="shared" si="843"/>
        <v>1</v>
      </c>
    </row>
    <row r="16923" spans="1:77">
      <c r="A16923" s="15">
        <v>16918</v>
      </c>
      <c r="BP16923">
        <v>0.778920943870929</v>
      </c>
      <c r="BQ16923">
        <v>18380.9218369545</v>
      </c>
      <c r="BR16923">
        <v>1.3249473928241</v>
      </c>
      <c r="BS16923">
        <v>94370.2222093406</v>
      </c>
      <c r="BW16923" s="29">
        <v>16918</v>
      </c>
      <c r="BX16923">
        <f t="shared" si="842"/>
        <v>1</v>
      </c>
      <c r="BY16923">
        <f t="shared" si="843"/>
        <v>1</v>
      </c>
    </row>
    <row r="16924" spans="1:77">
      <c r="A16924" s="15">
        <v>16919</v>
      </c>
      <c r="BP16924">
        <v>0.784404740049202</v>
      </c>
      <c r="BQ16924">
        <v>17675.5796548816</v>
      </c>
      <c r="BR16924">
        <v>1.35222337837937</v>
      </c>
      <c r="BS16924">
        <v>120580.241420908</v>
      </c>
      <c r="BW16924" s="29">
        <v>16919</v>
      </c>
      <c r="BX16924">
        <f t="shared" si="842"/>
        <v>1</v>
      </c>
      <c r="BY16924">
        <f t="shared" si="843"/>
        <v>1</v>
      </c>
    </row>
    <row r="16925" spans="1:77">
      <c r="A16925" s="15">
        <v>16920</v>
      </c>
      <c r="BP16925">
        <v>0.818281876967733</v>
      </c>
      <c r="BQ16925">
        <v>12532.1347167433</v>
      </c>
      <c r="BR16925">
        <v>1.38160672418966</v>
      </c>
      <c r="BS16925">
        <v>87256.0523372789</v>
      </c>
      <c r="BW16925" s="29">
        <v>16920</v>
      </c>
      <c r="BX16925">
        <f t="shared" si="842"/>
        <v>1</v>
      </c>
      <c r="BY16925">
        <f t="shared" si="843"/>
        <v>1</v>
      </c>
    </row>
    <row r="16926" spans="1:77">
      <c r="A16926" s="15">
        <v>16921</v>
      </c>
      <c r="BP16926">
        <v>0.795498015416649</v>
      </c>
      <c r="BQ16926">
        <v>15093.3886229085</v>
      </c>
      <c r="BR16926">
        <v>1.37882756280442</v>
      </c>
      <c r="BS16926">
        <v>117722.52111679</v>
      </c>
      <c r="BW16926" s="29">
        <v>16921</v>
      </c>
      <c r="BX16926">
        <f t="shared" si="842"/>
        <v>1</v>
      </c>
      <c r="BY16926">
        <f t="shared" si="843"/>
        <v>1</v>
      </c>
    </row>
    <row r="16927" spans="1:77">
      <c r="A16927" s="15">
        <v>16922</v>
      </c>
      <c r="BP16927">
        <v>0.797995332326202</v>
      </c>
      <c r="BQ16927">
        <v>14151.7131640984</v>
      </c>
      <c r="BR16927">
        <v>1.32237261267576</v>
      </c>
      <c r="BS16927">
        <v>95121.1732322583</v>
      </c>
      <c r="BW16927" s="29">
        <v>16922</v>
      </c>
      <c r="BX16927">
        <f t="shared" si="842"/>
        <v>1</v>
      </c>
      <c r="BY16927">
        <f t="shared" si="843"/>
        <v>1</v>
      </c>
    </row>
    <row r="16928" spans="1:77">
      <c r="A16928" s="15">
        <v>16923</v>
      </c>
      <c r="BP16928">
        <v>0.794091145812781</v>
      </c>
      <c r="BQ16928">
        <v>13292.4086206189</v>
      </c>
      <c r="BR16928">
        <v>1.34903738047198</v>
      </c>
      <c r="BS16928">
        <v>112518.872541496</v>
      </c>
      <c r="BW16928" s="29">
        <v>16923</v>
      </c>
      <c r="BX16928">
        <f t="shared" si="842"/>
        <v>1</v>
      </c>
      <c r="BY16928">
        <f t="shared" si="843"/>
        <v>1</v>
      </c>
    </row>
    <row r="16929" spans="1:77">
      <c r="A16929" s="15">
        <v>16924</v>
      </c>
      <c r="BP16929">
        <v>0.774847831947667</v>
      </c>
      <c r="BQ16929">
        <v>16093.1092228713</v>
      </c>
      <c r="BR16929">
        <v>1.31317018040766</v>
      </c>
      <c r="BS16929">
        <v>94078.5023362702</v>
      </c>
      <c r="BW16929" s="29">
        <v>16924</v>
      </c>
      <c r="BX16929">
        <f t="shared" si="842"/>
        <v>1</v>
      </c>
      <c r="BY16929">
        <f t="shared" si="843"/>
        <v>1</v>
      </c>
    </row>
    <row r="16930" spans="1:77">
      <c r="A16930" s="15">
        <v>16925</v>
      </c>
      <c r="BP16930">
        <v>0.775640985169673</v>
      </c>
      <c r="BQ16930">
        <v>10916.4375739065</v>
      </c>
      <c r="BR16930">
        <v>1.3184823992082</v>
      </c>
      <c r="BS16930">
        <v>85584.343941616</v>
      </c>
      <c r="BW16930" s="29">
        <v>16925</v>
      </c>
      <c r="BX16930">
        <f t="shared" si="842"/>
        <v>1</v>
      </c>
      <c r="BY16930">
        <f t="shared" si="843"/>
        <v>1</v>
      </c>
    </row>
    <row r="16931" spans="1:77">
      <c r="A16931" s="15">
        <v>16926</v>
      </c>
      <c r="BP16931">
        <v>0.794324493161341</v>
      </c>
      <c r="BQ16931">
        <v>16185.8743090544</v>
      </c>
      <c r="BR16931">
        <v>1.37792138929027</v>
      </c>
      <c r="BS16931">
        <v>97449.5716965406</v>
      </c>
      <c r="BW16931" s="29">
        <v>16926</v>
      </c>
      <c r="BX16931">
        <f t="shared" si="842"/>
        <v>1</v>
      </c>
      <c r="BY16931">
        <f t="shared" si="843"/>
        <v>1</v>
      </c>
    </row>
    <row r="16932" spans="1:77">
      <c r="A16932" s="15">
        <v>16927</v>
      </c>
      <c r="BP16932">
        <v>0.836787571321772</v>
      </c>
      <c r="BQ16932">
        <v>14334.4653258693</v>
      </c>
      <c r="BR16932">
        <v>1.42766118282396</v>
      </c>
      <c r="BS16932">
        <v>90223.7349330066</v>
      </c>
      <c r="BW16932" s="29">
        <v>16927</v>
      </c>
      <c r="BX16932">
        <f t="shared" si="842"/>
        <v>1</v>
      </c>
      <c r="BY16932">
        <f t="shared" si="843"/>
        <v>1</v>
      </c>
    </row>
    <row r="16933" spans="1:77">
      <c r="A16933" s="15">
        <v>16928</v>
      </c>
      <c r="BP16933">
        <v>0.801811689577281</v>
      </c>
      <c r="BQ16933">
        <v>16559.384394899</v>
      </c>
      <c r="BR16933">
        <v>1.39601364651973</v>
      </c>
      <c r="BS16933">
        <v>97342.5408209055</v>
      </c>
      <c r="BW16933" s="29">
        <v>16928</v>
      </c>
      <c r="BX16933">
        <f t="shared" si="842"/>
        <v>1</v>
      </c>
      <c r="BY16933">
        <f t="shared" si="843"/>
        <v>1</v>
      </c>
    </row>
    <row r="16934" spans="1:77">
      <c r="A16934" s="15">
        <v>16929</v>
      </c>
      <c r="BP16934">
        <v>0.772419904584398</v>
      </c>
      <c r="BQ16934">
        <v>12844.5719684586</v>
      </c>
      <c r="BR16934">
        <v>1.31904644158667</v>
      </c>
      <c r="BS16934">
        <v>89950.677338537</v>
      </c>
      <c r="BW16934" s="29">
        <v>16929</v>
      </c>
      <c r="BX16934">
        <f t="shared" si="842"/>
        <v>1</v>
      </c>
      <c r="BY16934">
        <f t="shared" si="843"/>
        <v>1</v>
      </c>
    </row>
    <row r="16935" spans="1:77">
      <c r="A16935" s="15">
        <v>16930</v>
      </c>
      <c r="BP16935">
        <v>0.771938210813749</v>
      </c>
      <c r="BQ16935">
        <v>14950.7062872925</v>
      </c>
      <c r="BR16935">
        <v>1.3472717174096</v>
      </c>
      <c r="BS16935">
        <v>96039.4370472762</v>
      </c>
      <c r="BW16935" s="29">
        <v>16930</v>
      </c>
      <c r="BX16935">
        <f t="shared" si="842"/>
        <v>1</v>
      </c>
      <c r="BY16935">
        <f t="shared" si="843"/>
        <v>1</v>
      </c>
    </row>
    <row r="16936" spans="1:77">
      <c r="A16936" s="15">
        <v>16931</v>
      </c>
      <c r="BP16936">
        <v>0.831783096777404</v>
      </c>
      <c r="BQ16936">
        <v>13742.8440865818</v>
      </c>
      <c r="BR16936">
        <v>1.41887262339825</v>
      </c>
      <c r="BS16936">
        <v>88398.6050014756</v>
      </c>
      <c r="BW16936" s="29">
        <v>16931</v>
      </c>
      <c r="BX16936">
        <f t="shared" si="842"/>
        <v>1</v>
      </c>
      <c r="BY16936">
        <f t="shared" si="843"/>
        <v>1</v>
      </c>
    </row>
    <row r="16937" spans="1:77">
      <c r="A16937" s="15">
        <v>16932</v>
      </c>
      <c r="BP16937">
        <v>0.850396859755872</v>
      </c>
      <c r="BQ16937">
        <v>13664.5232825093</v>
      </c>
      <c r="BR16937">
        <v>1.4508245968954</v>
      </c>
      <c r="BS16937">
        <v>90268.8967223417</v>
      </c>
      <c r="BW16937" s="29">
        <v>16932</v>
      </c>
      <c r="BX16937">
        <f t="shared" si="842"/>
        <v>1</v>
      </c>
      <c r="BY16937">
        <f t="shared" si="843"/>
        <v>1</v>
      </c>
    </row>
    <row r="16938" spans="1:77">
      <c r="A16938" s="15">
        <v>16933</v>
      </c>
      <c r="BP16938">
        <v>0.866239156255102</v>
      </c>
      <c r="BQ16938">
        <v>12836.8277906971</v>
      </c>
      <c r="BR16938">
        <v>1.5005895922433</v>
      </c>
      <c r="BS16938">
        <v>89965.4240144517</v>
      </c>
      <c r="BW16938" s="29">
        <v>16933</v>
      </c>
      <c r="BX16938">
        <f t="shared" si="842"/>
        <v>1</v>
      </c>
      <c r="BY16938">
        <f t="shared" si="843"/>
        <v>1</v>
      </c>
    </row>
    <row r="16939" spans="1:77">
      <c r="A16939" s="15">
        <v>16934</v>
      </c>
      <c r="BP16939">
        <v>0.851482517752608</v>
      </c>
      <c r="BQ16939">
        <v>14757.2559823281</v>
      </c>
      <c r="BR16939">
        <v>1.48068461910291</v>
      </c>
      <c r="BS16939">
        <v>116102.882376902</v>
      </c>
      <c r="BW16939" s="29">
        <v>16934</v>
      </c>
      <c r="BX16939">
        <f t="shared" si="842"/>
        <v>1</v>
      </c>
      <c r="BY16939">
        <f t="shared" si="843"/>
        <v>1</v>
      </c>
    </row>
    <row r="16940" spans="1:77">
      <c r="A16940" s="15">
        <v>16935</v>
      </c>
      <c r="BP16940">
        <v>0.754255740090124</v>
      </c>
      <c r="BQ16940">
        <v>20234.5197295704</v>
      </c>
      <c r="BR16940">
        <v>1.26698937873085</v>
      </c>
      <c r="BS16940">
        <v>99465.4219443405</v>
      </c>
      <c r="BW16940" s="29">
        <v>16935</v>
      </c>
      <c r="BX16940">
        <f t="shared" si="842"/>
        <v>1</v>
      </c>
      <c r="BY16940">
        <f t="shared" si="843"/>
        <v>1</v>
      </c>
    </row>
    <row r="16941" spans="1:77">
      <c r="A16941" s="15">
        <v>16936</v>
      </c>
      <c r="BP16941">
        <v>0.819029773367855</v>
      </c>
      <c r="BQ16941">
        <v>15051.4487752214</v>
      </c>
      <c r="BR16941">
        <v>1.40447493110029</v>
      </c>
      <c r="BS16941">
        <v>93497.9876552548</v>
      </c>
      <c r="BW16941" s="29">
        <v>16936</v>
      </c>
      <c r="BX16941">
        <f t="shared" si="842"/>
        <v>1</v>
      </c>
      <c r="BY16941">
        <f t="shared" si="843"/>
        <v>1</v>
      </c>
    </row>
    <row r="16942" spans="1:77">
      <c r="A16942" s="15">
        <v>16937</v>
      </c>
      <c r="BP16942">
        <v>0.787597806131301</v>
      </c>
      <c r="BQ16942">
        <v>13224.1326060257</v>
      </c>
      <c r="BR16942">
        <v>1.36499443504729</v>
      </c>
      <c r="BS16942">
        <v>91419.1462137404</v>
      </c>
      <c r="BW16942" s="29">
        <v>16937</v>
      </c>
      <c r="BX16942">
        <f t="shared" si="842"/>
        <v>1</v>
      </c>
      <c r="BY16942">
        <f t="shared" si="843"/>
        <v>1</v>
      </c>
    </row>
    <row r="16943" spans="1:77">
      <c r="A16943" s="15">
        <v>16938</v>
      </c>
      <c r="BP16943">
        <v>0.753135310299934</v>
      </c>
      <c r="BQ16943">
        <v>15901.3778364285</v>
      </c>
      <c r="BR16943">
        <v>1.28027239572714</v>
      </c>
      <c r="BS16943">
        <v>94030.9828523675</v>
      </c>
      <c r="BW16943" s="29">
        <v>16938</v>
      </c>
      <c r="BX16943">
        <f t="shared" si="842"/>
        <v>1</v>
      </c>
      <c r="BY16943">
        <f t="shared" si="843"/>
        <v>1</v>
      </c>
    </row>
    <row r="16944" spans="1:77">
      <c r="A16944" s="15">
        <v>16939</v>
      </c>
      <c r="BP16944">
        <v>0.810491800565936</v>
      </c>
      <c r="BQ16944">
        <v>17207.0482075005</v>
      </c>
      <c r="BR16944">
        <v>1.38735239591532</v>
      </c>
      <c r="BS16944">
        <v>124964.322894802</v>
      </c>
      <c r="BW16944" s="29">
        <v>16939</v>
      </c>
      <c r="BX16944">
        <f t="shared" si="842"/>
        <v>1</v>
      </c>
      <c r="BY16944">
        <f t="shared" si="843"/>
        <v>1</v>
      </c>
    </row>
    <row r="16945" spans="1:77">
      <c r="A16945" s="15">
        <v>16940</v>
      </c>
      <c r="BP16945">
        <v>0.819773288583425</v>
      </c>
      <c r="BQ16945">
        <v>16227.5232822537</v>
      </c>
      <c r="BR16945">
        <v>1.41962653525655</v>
      </c>
      <c r="BS16945">
        <v>95577.0179354683</v>
      </c>
      <c r="BW16945" s="29">
        <v>16940</v>
      </c>
      <c r="BX16945">
        <f t="shared" si="842"/>
        <v>1</v>
      </c>
      <c r="BY16945">
        <f t="shared" si="843"/>
        <v>1</v>
      </c>
    </row>
    <row r="16946" spans="1:77">
      <c r="A16946" s="15">
        <v>16941</v>
      </c>
      <c r="BP16946">
        <v>0.820262072219791</v>
      </c>
      <c r="BQ16946">
        <v>12663.3454922751</v>
      </c>
      <c r="BR16946">
        <v>1.44674545902546</v>
      </c>
      <c r="BS16946">
        <v>90227.7481298865</v>
      </c>
      <c r="BW16946" s="29">
        <v>16941</v>
      </c>
      <c r="BX16946">
        <f t="shared" si="842"/>
        <v>1</v>
      </c>
      <c r="BY16946">
        <f t="shared" si="843"/>
        <v>1</v>
      </c>
    </row>
    <row r="16947" spans="1:77">
      <c r="A16947" s="15">
        <v>16942</v>
      </c>
      <c r="BP16947">
        <v>0.807380931475265</v>
      </c>
      <c r="BQ16947">
        <v>12457.1994694078</v>
      </c>
      <c r="BR16947">
        <v>1.39406512579967</v>
      </c>
      <c r="BS16947">
        <v>113664.639686221</v>
      </c>
      <c r="BW16947" s="29">
        <v>16942</v>
      </c>
      <c r="BX16947">
        <f t="shared" si="842"/>
        <v>1</v>
      </c>
      <c r="BY16947">
        <f t="shared" si="843"/>
        <v>1</v>
      </c>
    </row>
    <row r="16948" spans="1:77">
      <c r="A16948" s="15">
        <v>16943</v>
      </c>
      <c r="BP16948">
        <v>0.815929742889653</v>
      </c>
      <c r="BQ16948">
        <v>12544.8569109559</v>
      </c>
      <c r="BR16948">
        <v>1.4056404692405</v>
      </c>
      <c r="BS16948">
        <v>114284.91986052</v>
      </c>
      <c r="BW16948" s="29">
        <v>16943</v>
      </c>
      <c r="BX16948">
        <f t="shared" si="842"/>
        <v>1</v>
      </c>
      <c r="BY16948">
        <f t="shared" si="843"/>
        <v>1</v>
      </c>
    </row>
    <row r="16949" spans="1:77">
      <c r="A16949" s="15">
        <v>16944</v>
      </c>
      <c r="BP16949">
        <v>0.790468781787121</v>
      </c>
      <c r="BQ16949">
        <v>13100.9866265813</v>
      </c>
      <c r="BR16949">
        <v>1.34299815486916</v>
      </c>
      <c r="BS16949">
        <v>92744.37024085</v>
      </c>
      <c r="BW16949" s="29">
        <v>16944</v>
      </c>
      <c r="BX16949">
        <f t="shared" si="842"/>
        <v>1</v>
      </c>
      <c r="BY16949">
        <f t="shared" si="843"/>
        <v>1</v>
      </c>
    </row>
    <row r="16950" spans="1:77">
      <c r="A16950" s="15">
        <v>16945</v>
      </c>
      <c r="BP16950">
        <v>0.804026397794499</v>
      </c>
      <c r="BQ16950">
        <v>11244.6861205158</v>
      </c>
      <c r="BR16950">
        <v>1.37733520794247</v>
      </c>
      <c r="BS16950">
        <v>112699.492065009</v>
      </c>
      <c r="BW16950" s="29">
        <v>16945</v>
      </c>
      <c r="BX16950">
        <f t="shared" si="842"/>
        <v>1</v>
      </c>
      <c r="BY16950">
        <f t="shared" si="843"/>
        <v>1</v>
      </c>
    </row>
    <row r="16951" spans="1:77">
      <c r="A16951" s="15">
        <v>16946</v>
      </c>
      <c r="BP16951">
        <v>0.794582923918401</v>
      </c>
      <c r="BQ16951">
        <v>13143.4028336614</v>
      </c>
      <c r="BR16951">
        <v>1.34736238645155</v>
      </c>
      <c r="BS16951">
        <v>114388.187733092</v>
      </c>
      <c r="BW16951" s="29">
        <v>16946</v>
      </c>
      <c r="BX16951">
        <f t="shared" si="842"/>
        <v>1</v>
      </c>
      <c r="BY16951">
        <f t="shared" si="843"/>
        <v>1</v>
      </c>
    </row>
    <row r="16952" spans="1:77">
      <c r="A16952" s="15">
        <v>16947</v>
      </c>
      <c r="BP16952">
        <v>0.851139545973558</v>
      </c>
      <c r="BQ16952">
        <v>13213.2427769669</v>
      </c>
      <c r="BR16952">
        <v>1.48175134837102</v>
      </c>
      <c r="BS16952">
        <v>112274.249504428</v>
      </c>
      <c r="BW16952" s="29">
        <v>16947</v>
      </c>
      <c r="BX16952">
        <f t="shared" si="842"/>
        <v>1</v>
      </c>
      <c r="BY16952">
        <f t="shared" si="843"/>
        <v>1</v>
      </c>
    </row>
    <row r="16953" spans="1:77">
      <c r="A16953" s="15">
        <v>16948</v>
      </c>
      <c r="BP16953">
        <v>0.855736188741997</v>
      </c>
      <c r="BQ16953">
        <v>12581.4711829126</v>
      </c>
      <c r="BR16953">
        <v>1.46397649912496</v>
      </c>
      <c r="BS16953">
        <v>92202.6029255489</v>
      </c>
      <c r="BW16953" s="29">
        <v>16948</v>
      </c>
      <c r="BX16953">
        <f t="shared" si="842"/>
        <v>1</v>
      </c>
      <c r="BY16953">
        <f t="shared" si="843"/>
        <v>1</v>
      </c>
    </row>
    <row r="16954" spans="1:77">
      <c r="A16954" s="15">
        <v>16949</v>
      </c>
      <c r="BP16954">
        <v>0.818214808293873</v>
      </c>
      <c r="BQ16954">
        <v>19727.0801458015</v>
      </c>
      <c r="BR16954">
        <v>1.43119906145451</v>
      </c>
      <c r="BS16954">
        <v>99192.2992563488</v>
      </c>
      <c r="BW16954" s="29">
        <v>16949</v>
      </c>
      <c r="BX16954">
        <f t="shared" si="842"/>
        <v>1</v>
      </c>
      <c r="BY16954">
        <f t="shared" si="843"/>
        <v>1</v>
      </c>
    </row>
    <row r="16955" spans="1:77">
      <c r="A16955" s="15">
        <v>16950</v>
      </c>
      <c r="BP16955">
        <v>0.812688873514244</v>
      </c>
      <c r="BQ16955">
        <v>14806.8108347405</v>
      </c>
      <c r="BR16955">
        <v>1.39174804757601</v>
      </c>
      <c r="BS16955">
        <v>117248.028455553</v>
      </c>
      <c r="BW16955" s="29">
        <v>16950</v>
      </c>
      <c r="BX16955">
        <f t="shared" si="842"/>
        <v>1</v>
      </c>
      <c r="BY16955">
        <f t="shared" si="843"/>
        <v>1</v>
      </c>
    </row>
    <row r="16956" spans="1:77">
      <c r="A16956" s="15">
        <v>16951</v>
      </c>
      <c r="BP16956">
        <v>0.846861071631581</v>
      </c>
      <c r="BQ16956">
        <v>12719.8605203258</v>
      </c>
      <c r="BR16956">
        <v>1.47381534321157</v>
      </c>
      <c r="BS16956">
        <v>89699.1700206175</v>
      </c>
      <c r="BW16956" s="29">
        <v>16951</v>
      </c>
      <c r="BX16956">
        <f t="shared" si="842"/>
        <v>1</v>
      </c>
      <c r="BY16956">
        <f t="shared" si="843"/>
        <v>1</v>
      </c>
    </row>
    <row r="16957" spans="1:77">
      <c r="A16957" s="15">
        <v>16952</v>
      </c>
      <c r="BP16957">
        <v>0.814960927371658</v>
      </c>
      <c r="BQ16957">
        <v>12494.8720508479</v>
      </c>
      <c r="BR16957">
        <v>1.41613294061262</v>
      </c>
      <c r="BS16957">
        <v>119230.156547403</v>
      </c>
      <c r="BW16957" s="29">
        <v>16952</v>
      </c>
      <c r="BX16957">
        <f t="shared" si="842"/>
        <v>1</v>
      </c>
      <c r="BY16957">
        <f t="shared" si="843"/>
        <v>1</v>
      </c>
    </row>
    <row r="16958" spans="1:77">
      <c r="A16958" s="15">
        <v>16953</v>
      </c>
      <c r="BP16958">
        <v>0.8646622771773</v>
      </c>
      <c r="BQ16958">
        <v>14639.1657167859</v>
      </c>
      <c r="BR16958">
        <v>1.51095935941892</v>
      </c>
      <c r="BS16958">
        <v>97389.4215934682</v>
      </c>
      <c r="BW16958" s="29">
        <v>16953</v>
      </c>
      <c r="BX16958">
        <f t="shared" si="842"/>
        <v>1</v>
      </c>
      <c r="BY16958">
        <f t="shared" si="843"/>
        <v>1</v>
      </c>
    </row>
    <row r="16959" spans="1:77">
      <c r="A16959" s="15">
        <v>16954</v>
      </c>
      <c r="BP16959">
        <v>0.842151068632938</v>
      </c>
      <c r="BQ16959">
        <v>17467.1257915547</v>
      </c>
      <c r="BR16959">
        <v>1.44027188609306</v>
      </c>
      <c r="BS16959">
        <v>123454.730407228</v>
      </c>
      <c r="BW16959" s="29">
        <v>16954</v>
      </c>
      <c r="BX16959">
        <f t="shared" si="842"/>
        <v>1</v>
      </c>
      <c r="BY16959">
        <f t="shared" si="843"/>
        <v>1</v>
      </c>
    </row>
    <row r="16960" spans="1:77">
      <c r="A16960" s="15">
        <v>16955</v>
      </c>
      <c r="BP16960">
        <v>0.838202755097616</v>
      </c>
      <c r="BQ16960">
        <v>12852.0974423879</v>
      </c>
      <c r="BR16960">
        <v>1.44606711384631</v>
      </c>
      <c r="BS16960">
        <v>89195.7647191183</v>
      </c>
      <c r="BW16960" s="29">
        <v>16955</v>
      </c>
      <c r="BX16960">
        <f t="shared" si="842"/>
        <v>1</v>
      </c>
      <c r="BY16960">
        <f t="shared" si="843"/>
        <v>1</v>
      </c>
    </row>
    <row r="16961" spans="1:77">
      <c r="A16961" s="15">
        <v>16956</v>
      </c>
      <c r="BP16961">
        <v>0.815118206102327</v>
      </c>
      <c r="BQ16961">
        <v>14874.0770739426</v>
      </c>
      <c r="BR16961">
        <v>1.40658967717882</v>
      </c>
      <c r="BS16961">
        <v>93452.8716175442</v>
      </c>
      <c r="BW16961" s="29">
        <v>16956</v>
      </c>
      <c r="BX16961">
        <f t="shared" si="842"/>
        <v>1</v>
      </c>
      <c r="BY16961">
        <f t="shared" si="843"/>
        <v>1</v>
      </c>
    </row>
    <row r="16962" spans="1:77">
      <c r="A16962" s="15">
        <v>16957</v>
      </c>
      <c r="BP16962">
        <v>0.741944420965312</v>
      </c>
      <c r="BQ16962">
        <v>19471.0742152514</v>
      </c>
      <c r="BR16962">
        <v>1.25342907365379</v>
      </c>
      <c r="BS16962">
        <v>102264.445713257</v>
      </c>
      <c r="BW16962" s="29">
        <v>16957</v>
      </c>
      <c r="BX16962">
        <f t="shared" si="842"/>
        <v>1</v>
      </c>
      <c r="BY16962">
        <f t="shared" si="843"/>
        <v>1</v>
      </c>
    </row>
    <row r="16963" spans="1:77">
      <c r="A16963" s="15">
        <v>16958</v>
      </c>
      <c r="BP16963">
        <v>0.836152294939081</v>
      </c>
      <c r="BQ16963">
        <v>11854.9336075986</v>
      </c>
      <c r="BR16963">
        <v>1.45615914136443</v>
      </c>
      <c r="BS16963">
        <v>86607.5739720779</v>
      </c>
      <c r="BW16963" s="29">
        <v>16958</v>
      </c>
      <c r="BX16963">
        <f t="shared" si="842"/>
        <v>1</v>
      </c>
      <c r="BY16963">
        <f t="shared" si="843"/>
        <v>1</v>
      </c>
    </row>
    <row r="16964" spans="1:77">
      <c r="A16964" s="15">
        <v>16959</v>
      </c>
      <c r="BP16964">
        <v>0.774117770979242</v>
      </c>
      <c r="BQ16964">
        <v>14327.2390214326</v>
      </c>
      <c r="BR16964">
        <v>1.31877768036766</v>
      </c>
      <c r="BS16964">
        <v>118246.0505234</v>
      </c>
      <c r="BW16964" s="29">
        <v>16959</v>
      </c>
      <c r="BX16964">
        <f t="shared" si="842"/>
        <v>1</v>
      </c>
      <c r="BY16964">
        <f t="shared" si="843"/>
        <v>1</v>
      </c>
    </row>
    <row r="16965" spans="1:77">
      <c r="A16965" s="15">
        <v>16960</v>
      </c>
      <c r="BP16965">
        <v>0.836735103141645</v>
      </c>
      <c r="BQ16965">
        <v>15571.2159909031</v>
      </c>
      <c r="BR16965">
        <v>1.44186446210261</v>
      </c>
      <c r="BS16965">
        <v>91130.3267404261</v>
      </c>
      <c r="BW16965" s="29">
        <v>16960</v>
      </c>
      <c r="BX16965">
        <f t="shared" si="842"/>
        <v>1</v>
      </c>
      <c r="BY16965">
        <f t="shared" si="843"/>
        <v>1</v>
      </c>
    </row>
    <row r="16966" spans="1:77">
      <c r="A16966" s="15">
        <v>16961</v>
      </c>
      <c r="BP16966">
        <v>0.818273539551757</v>
      </c>
      <c r="BQ16966">
        <v>10422.7568809699</v>
      </c>
      <c r="BR16966">
        <v>1.41650233442848</v>
      </c>
      <c r="BS16966">
        <v>111183.34567428</v>
      </c>
      <c r="BW16966" s="29">
        <v>16961</v>
      </c>
      <c r="BX16966">
        <f t="shared" si="842"/>
        <v>1</v>
      </c>
      <c r="BY16966">
        <f t="shared" si="843"/>
        <v>1</v>
      </c>
    </row>
    <row r="16967" spans="1:77">
      <c r="A16967" s="15">
        <v>16962</v>
      </c>
      <c r="BP16967">
        <v>0.79082910231511</v>
      </c>
      <c r="BQ16967">
        <v>11500.728064872</v>
      </c>
      <c r="BR16967">
        <v>1.37076431481583</v>
      </c>
      <c r="BS16967">
        <v>113272.134801032</v>
      </c>
      <c r="BW16967" s="29">
        <v>16962</v>
      </c>
      <c r="BX16967">
        <f t="shared" ref="BX16967:BX17030" si="844">IF(BU16967=MAX($BU16967:$BV16967),1,0)</f>
        <v>1</v>
      </c>
      <c r="BY16967">
        <f t="shared" ref="BY16967:BY17030" si="845">IF(BV16967=MAX($BU16967:$BV16967),1,0)</f>
        <v>1</v>
      </c>
    </row>
    <row r="16968" spans="1:77">
      <c r="A16968" s="15">
        <v>16963</v>
      </c>
      <c r="BP16968">
        <v>0.83057641081533</v>
      </c>
      <c r="BQ16968">
        <v>16063.1581761358</v>
      </c>
      <c r="BR16968">
        <v>1.41204529553071</v>
      </c>
      <c r="BS16968">
        <v>119672.660234972</v>
      </c>
      <c r="BW16968" s="29">
        <v>16963</v>
      </c>
      <c r="BX16968">
        <f t="shared" si="844"/>
        <v>1</v>
      </c>
      <c r="BY16968">
        <f t="shared" si="845"/>
        <v>1</v>
      </c>
    </row>
    <row r="16969" spans="1:77">
      <c r="A16969" s="15">
        <v>16964</v>
      </c>
      <c r="BP16969">
        <v>0.804552167911718</v>
      </c>
      <c r="BQ16969">
        <v>15369.9965583894</v>
      </c>
      <c r="BR16969">
        <v>1.38333100787288</v>
      </c>
      <c r="BS16969">
        <v>118164.607779662</v>
      </c>
      <c r="BW16969" s="29">
        <v>16964</v>
      </c>
      <c r="BX16969">
        <f t="shared" si="844"/>
        <v>1</v>
      </c>
      <c r="BY16969">
        <f t="shared" si="845"/>
        <v>1</v>
      </c>
    </row>
    <row r="16970" spans="1:77">
      <c r="A16970" s="15">
        <v>16965</v>
      </c>
      <c r="BP16970">
        <v>0.796115398710241</v>
      </c>
      <c r="BQ16970">
        <v>12933.3681367189</v>
      </c>
      <c r="BR16970">
        <v>1.39155850949864</v>
      </c>
      <c r="BS16970">
        <v>92428.8065684292</v>
      </c>
      <c r="BW16970" s="29">
        <v>16965</v>
      </c>
      <c r="BX16970">
        <f t="shared" si="844"/>
        <v>1</v>
      </c>
      <c r="BY16970">
        <f t="shared" si="845"/>
        <v>1</v>
      </c>
    </row>
    <row r="16971" spans="1:77">
      <c r="A16971" s="15">
        <v>16966</v>
      </c>
      <c r="BP16971">
        <v>0.772760740187138</v>
      </c>
      <c r="BQ16971">
        <v>14496.728024233</v>
      </c>
      <c r="BR16971">
        <v>1.34702763309483</v>
      </c>
      <c r="BS16971">
        <v>92464.1876968241</v>
      </c>
      <c r="BW16971" s="29">
        <v>16966</v>
      </c>
      <c r="BX16971">
        <f t="shared" si="844"/>
        <v>1</v>
      </c>
      <c r="BY16971">
        <f t="shared" si="845"/>
        <v>1</v>
      </c>
    </row>
    <row r="16972" spans="1:77">
      <c r="A16972" s="15">
        <v>16967</v>
      </c>
      <c r="BP16972">
        <v>0.808743317252964</v>
      </c>
      <c r="BQ16972">
        <v>13358.7883645043</v>
      </c>
      <c r="BR16972">
        <v>1.37153238927783</v>
      </c>
      <c r="BS16972">
        <v>89975.699248311</v>
      </c>
      <c r="BW16972" s="29">
        <v>16967</v>
      </c>
      <c r="BX16972">
        <f t="shared" si="844"/>
        <v>1</v>
      </c>
      <c r="BY16972">
        <f t="shared" si="845"/>
        <v>1</v>
      </c>
    </row>
    <row r="16973" spans="1:77">
      <c r="A16973" s="15">
        <v>16968</v>
      </c>
      <c r="BP16973">
        <v>0.838430641559241</v>
      </c>
      <c r="BQ16973">
        <v>14142.0106538455</v>
      </c>
      <c r="BR16973">
        <v>1.42410648681636</v>
      </c>
      <c r="BS16973">
        <v>93772.5055852638</v>
      </c>
      <c r="BW16973" s="29">
        <v>16968</v>
      </c>
      <c r="BX16973">
        <f t="shared" si="844"/>
        <v>1</v>
      </c>
      <c r="BY16973">
        <f t="shared" si="845"/>
        <v>1</v>
      </c>
    </row>
    <row r="16974" spans="1:77">
      <c r="A16974" s="15">
        <v>16969</v>
      </c>
      <c r="BP16974">
        <v>0.857858369665712</v>
      </c>
      <c r="BQ16974">
        <v>15197.2869681269</v>
      </c>
      <c r="BR16974">
        <v>1.48429401465299</v>
      </c>
      <c r="BS16974">
        <v>92663.5573489325</v>
      </c>
      <c r="BW16974" s="29">
        <v>16969</v>
      </c>
      <c r="BX16974">
        <f t="shared" si="844"/>
        <v>1</v>
      </c>
      <c r="BY16974">
        <f t="shared" si="845"/>
        <v>1</v>
      </c>
    </row>
    <row r="16975" spans="1:77">
      <c r="A16975" s="15">
        <v>16970</v>
      </c>
      <c r="BP16975">
        <v>0.802482921435606</v>
      </c>
      <c r="BQ16975">
        <v>15724.5194894394</v>
      </c>
      <c r="BR16975">
        <v>1.37482303026362</v>
      </c>
      <c r="BS16975">
        <v>97756.8721039928</v>
      </c>
      <c r="BW16975" s="29">
        <v>16970</v>
      </c>
      <c r="BX16975">
        <f t="shared" si="844"/>
        <v>1</v>
      </c>
      <c r="BY16975">
        <f t="shared" si="845"/>
        <v>1</v>
      </c>
    </row>
    <row r="16976" spans="1:77">
      <c r="A16976" s="15">
        <v>16971</v>
      </c>
      <c r="BP16976">
        <v>0.799537222979377</v>
      </c>
      <c r="BQ16976">
        <v>15637.1303712644</v>
      </c>
      <c r="BR16976">
        <v>1.38279787151636</v>
      </c>
      <c r="BS16976">
        <v>94668.3730838421</v>
      </c>
      <c r="BW16976" s="29">
        <v>16971</v>
      </c>
      <c r="BX16976">
        <f t="shared" si="844"/>
        <v>1</v>
      </c>
      <c r="BY16976">
        <f t="shared" si="845"/>
        <v>1</v>
      </c>
    </row>
    <row r="16977" spans="1:77">
      <c r="A16977" s="15">
        <v>16972</v>
      </c>
      <c r="BP16977">
        <v>0.766729948644872</v>
      </c>
      <c r="BQ16977">
        <v>11754.2406505873</v>
      </c>
      <c r="BR16977">
        <v>1.28669654149037</v>
      </c>
      <c r="BS16977">
        <v>112738.846636393</v>
      </c>
      <c r="BW16977" s="29">
        <v>16972</v>
      </c>
      <c r="BX16977">
        <f t="shared" si="844"/>
        <v>1</v>
      </c>
      <c r="BY16977">
        <f t="shared" si="845"/>
        <v>1</v>
      </c>
    </row>
    <row r="16978" spans="1:77">
      <c r="A16978" s="15">
        <v>16973</v>
      </c>
      <c r="BP16978">
        <v>0.853155472831768</v>
      </c>
      <c r="BQ16978">
        <v>13597.2162577541</v>
      </c>
      <c r="BR16978">
        <v>1.44530696847577</v>
      </c>
      <c r="BS16978">
        <v>90559.3144691619</v>
      </c>
      <c r="BW16978" s="29">
        <v>16973</v>
      </c>
      <c r="BX16978">
        <f t="shared" si="844"/>
        <v>1</v>
      </c>
      <c r="BY16978">
        <f t="shared" si="845"/>
        <v>1</v>
      </c>
    </row>
    <row r="16979" spans="1:77">
      <c r="A16979" s="15">
        <v>16974</v>
      </c>
      <c r="BP16979">
        <v>0.839890322283906</v>
      </c>
      <c r="BQ16979">
        <v>16197.5464272043</v>
      </c>
      <c r="BR16979">
        <v>1.45819452877108</v>
      </c>
      <c r="BS16979">
        <v>122951.59294239</v>
      </c>
      <c r="BW16979" s="29">
        <v>16974</v>
      </c>
      <c r="BX16979">
        <f t="shared" si="844"/>
        <v>1</v>
      </c>
      <c r="BY16979">
        <f t="shared" si="845"/>
        <v>1</v>
      </c>
    </row>
    <row r="16980" spans="1:77">
      <c r="A16980" s="15">
        <v>16975</v>
      </c>
      <c r="BP16980">
        <v>0.81790073521522</v>
      </c>
      <c r="BQ16980">
        <v>19230.8275637946</v>
      </c>
      <c r="BR16980">
        <v>1.40840163721952</v>
      </c>
      <c r="BS16980">
        <v>124196.657116339</v>
      </c>
      <c r="BW16980" s="29">
        <v>16975</v>
      </c>
      <c r="BX16980">
        <f t="shared" si="844"/>
        <v>1</v>
      </c>
      <c r="BY16980">
        <f t="shared" si="845"/>
        <v>1</v>
      </c>
    </row>
    <row r="16981" spans="1:77">
      <c r="A16981" s="15">
        <v>16976</v>
      </c>
      <c r="BP16981">
        <v>0.816998030544621</v>
      </c>
      <c r="BQ16981">
        <v>14724.3350470409</v>
      </c>
      <c r="BR16981">
        <v>1.41669235639199</v>
      </c>
      <c r="BS16981">
        <v>92568.9411774139</v>
      </c>
      <c r="BW16981" s="29">
        <v>16976</v>
      </c>
      <c r="BX16981">
        <f t="shared" si="844"/>
        <v>1</v>
      </c>
      <c r="BY16981">
        <f t="shared" si="845"/>
        <v>1</v>
      </c>
    </row>
    <row r="16982" spans="1:77">
      <c r="A16982" s="15">
        <v>16977</v>
      </c>
      <c r="BP16982">
        <v>0.829151257102582</v>
      </c>
      <c r="BQ16982">
        <v>17246.8556350719</v>
      </c>
      <c r="BR16982">
        <v>1.38186019312129</v>
      </c>
      <c r="BS16982">
        <v>115222.74553751</v>
      </c>
      <c r="BW16982" s="29">
        <v>16977</v>
      </c>
      <c r="BX16982">
        <f t="shared" si="844"/>
        <v>1</v>
      </c>
      <c r="BY16982">
        <f t="shared" si="845"/>
        <v>1</v>
      </c>
    </row>
    <row r="16983" spans="1:77">
      <c r="A16983" s="15">
        <v>16978</v>
      </c>
      <c r="BP16983">
        <v>0.803701796938042</v>
      </c>
      <c r="BQ16983">
        <v>13630.1406197503</v>
      </c>
      <c r="BR16983">
        <v>1.36593136680795</v>
      </c>
      <c r="BS16983">
        <v>114465.679789442</v>
      </c>
      <c r="BW16983" s="29">
        <v>16978</v>
      </c>
      <c r="BX16983">
        <f t="shared" si="844"/>
        <v>1</v>
      </c>
      <c r="BY16983">
        <f t="shared" si="845"/>
        <v>1</v>
      </c>
    </row>
    <row r="16984" spans="1:77">
      <c r="A16984" s="15">
        <v>16979</v>
      </c>
      <c r="BP16984">
        <v>0.821751353567254</v>
      </c>
      <c r="BQ16984">
        <v>12053.0438858268</v>
      </c>
      <c r="BR16984">
        <v>1.39799638624869</v>
      </c>
      <c r="BS16984">
        <v>90054.5121325529</v>
      </c>
      <c r="BW16984" s="29">
        <v>16979</v>
      </c>
      <c r="BX16984">
        <f t="shared" si="844"/>
        <v>1</v>
      </c>
      <c r="BY16984">
        <f t="shared" si="845"/>
        <v>1</v>
      </c>
    </row>
    <row r="16985" spans="1:77">
      <c r="A16985" s="15">
        <v>16980</v>
      </c>
      <c r="BP16985">
        <v>0.857056235087789</v>
      </c>
      <c r="BQ16985">
        <v>16329.385115049</v>
      </c>
      <c r="BR16985">
        <v>1.47982187237589</v>
      </c>
      <c r="BS16985">
        <v>118033.74954664</v>
      </c>
      <c r="BW16985" s="29">
        <v>16980</v>
      </c>
      <c r="BX16985">
        <f t="shared" si="844"/>
        <v>1</v>
      </c>
      <c r="BY16985">
        <f t="shared" si="845"/>
        <v>1</v>
      </c>
    </row>
    <row r="16986" spans="1:77">
      <c r="A16986" s="15">
        <v>16981</v>
      </c>
      <c r="BP16986">
        <v>0.852421286851647</v>
      </c>
      <c r="BQ16986">
        <v>15062.1189676217</v>
      </c>
      <c r="BR16986">
        <v>1.44109951294792</v>
      </c>
      <c r="BS16986">
        <v>114513.050023827</v>
      </c>
      <c r="BW16986" s="29">
        <v>16981</v>
      </c>
      <c r="BX16986">
        <f t="shared" si="844"/>
        <v>1</v>
      </c>
      <c r="BY16986">
        <f t="shared" si="845"/>
        <v>1</v>
      </c>
    </row>
    <row r="16987" spans="1:77">
      <c r="A16987" s="15">
        <v>16982</v>
      </c>
      <c r="BP16987">
        <v>0.788396067015694</v>
      </c>
      <c r="BQ16987">
        <v>17460.2949516938</v>
      </c>
      <c r="BR16987">
        <v>1.32271035595052</v>
      </c>
      <c r="BS16987">
        <v>95660.8859719754</v>
      </c>
      <c r="BW16987" s="29">
        <v>16982</v>
      </c>
      <c r="BX16987">
        <f t="shared" si="844"/>
        <v>1</v>
      </c>
      <c r="BY16987">
        <f t="shared" si="845"/>
        <v>1</v>
      </c>
    </row>
    <row r="16988" spans="1:77">
      <c r="A16988" s="15">
        <v>16983</v>
      </c>
      <c r="BP16988">
        <v>0.822580177990512</v>
      </c>
      <c r="BQ16988">
        <v>13503.5833224638</v>
      </c>
      <c r="BR16988">
        <v>1.41530166693942</v>
      </c>
      <c r="BS16988">
        <v>91434.3431005731</v>
      </c>
      <c r="BW16988" s="29">
        <v>16983</v>
      </c>
      <c r="BX16988">
        <f t="shared" si="844"/>
        <v>1</v>
      </c>
      <c r="BY16988">
        <f t="shared" si="845"/>
        <v>1</v>
      </c>
    </row>
    <row r="16989" spans="1:77">
      <c r="A16989" s="15">
        <v>16984</v>
      </c>
      <c r="BP16989">
        <v>0.822166846990562</v>
      </c>
      <c r="BQ16989">
        <v>21348.6554883884</v>
      </c>
      <c r="BR16989">
        <v>1.40650059290931</v>
      </c>
      <c r="BS16989">
        <v>129221.765087787</v>
      </c>
      <c r="BW16989" s="29">
        <v>16984</v>
      </c>
      <c r="BX16989">
        <f t="shared" si="844"/>
        <v>1</v>
      </c>
      <c r="BY16989">
        <f t="shared" si="845"/>
        <v>1</v>
      </c>
    </row>
    <row r="16990" spans="1:77">
      <c r="A16990" s="15">
        <v>16985</v>
      </c>
      <c r="BP16990">
        <v>0.797499498536731</v>
      </c>
      <c r="BQ16990">
        <v>17538.1142267564</v>
      </c>
      <c r="BR16990">
        <v>1.36769774873517</v>
      </c>
      <c r="BS16990">
        <v>96153.7611731055</v>
      </c>
      <c r="BW16990" s="29">
        <v>16985</v>
      </c>
      <c r="BX16990">
        <f t="shared" si="844"/>
        <v>1</v>
      </c>
      <c r="BY16990">
        <f t="shared" si="845"/>
        <v>1</v>
      </c>
    </row>
    <row r="16991" spans="1:77">
      <c r="A16991" s="15">
        <v>16986</v>
      </c>
      <c r="BP16991">
        <v>0.810459298350548</v>
      </c>
      <c r="BQ16991">
        <v>14793.4169011932</v>
      </c>
      <c r="BR16991">
        <v>1.38283605284428</v>
      </c>
      <c r="BS16991">
        <v>113334.974501005</v>
      </c>
      <c r="BW16991" s="29">
        <v>16986</v>
      </c>
      <c r="BX16991">
        <f t="shared" si="844"/>
        <v>1</v>
      </c>
      <c r="BY16991">
        <f t="shared" si="845"/>
        <v>1</v>
      </c>
    </row>
    <row r="16992" spans="1:77">
      <c r="A16992" s="15">
        <v>16987</v>
      </c>
      <c r="BP16992">
        <v>0.80153315124849</v>
      </c>
      <c r="BQ16992">
        <v>19409.0499649642</v>
      </c>
      <c r="BR16992">
        <v>1.40687277439807</v>
      </c>
      <c r="BS16992">
        <v>99824.3125632025</v>
      </c>
      <c r="BW16992" s="29">
        <v>16987</v>
      </c>
      <c r="BX16992">
        <f t="shared" si="844"/>
        <v>1</v>
      </c>
      <c r="BY16992">
        <f t="shared" si="845"/>
        <v>1</v>
      </c>
    </row>
    <row r="16993" spans="1:77">
      <c r="A16993" s="15">
        <v>16988</v>
      </c>
      <c r="BP16993">
        <v>0.802788028390987</v>
      </c>
      <c r="BQ16993">
        <v>13667.1979481543</v>
      </c>
      <c r="BR16993">
        <v>1.3837900226836</v>
      </c>
      <c r="BS16993">
        <v>91579.7656977263</v>
      </c>
      <c r="BW16993" s="29">
        <v>16988</v>
      </c>
      <c r="BX16993">
        <f t="shared" si="844"/>
        <v>1</v>
      </c>
      <c r="BY16993">
        <f t="shared" si="845"/>
        <v>1</v>
      </c>
    </row>
    <row r="16994" spans="1:77">
      <c r="A16994" s="15">
        <v>16989</v>
      </c>
      <c r="BP16994">
        <v>0.816814855405621</v>
      </c>
      <c r="BQ16994">
        <v>13278.6416106125</v>
      </c>
      <c r="BR16994">
        <v>1.4145387366452</v>
      </c>
      <c r="BS16994">
        <v>113163.756601766</v>
      </c>
      <c r="BW16994" s="29">
        <v>16989</v>
      </c>
      <c r="BX16994">
        <f t="shared" si="844"/>
        <v>1</v>
      </c>
      <c r="BY16994">
        <f t="shared" si="845"/>
        <v>1</v>
      </c>
    </row>
    <row r="16995" spans="1:77">
      <c r="A16995" s="15">
        <v>16990</v>
      </c>
      <c r="BP16995">
        <v>0.759157485181078</v>
      </c>
      <c r="BQ16995">
        <v>11200.9139355409</v>
      </c>
      <c r="BR16995">
        <v>1.30696861201062</v>
      </c>
      <c r="BS16995">
        <v>109843.762899186</v>
      </c>
      <c r="BW16995" s="29">
        <v>16990</v>
      </c>
      <c r="BX16995">
        <f t="shared" si="844"/>
        <v>1</v>
      </c>
      <c r="BY16995">
        <f t="shared" si="845"/>
        <v>1</v>
      </c>
    </row>
    <row r="16996" spans="1:77">
      <c r="A16996" s="15">
        <v>16991</v>
      </c>
      <c r="BP16996">
        <v>0.848989127180047</v>
      </c>
      <c r="BQ16996">
        <v>13080.197836908</v>
      </c>
      <c r="BR16996">
        <v>1.46901980226993</v>
      </c>
      <c r="BS16996">
        <v>88806.1996617664</v>
      </c>
      <c r="BW16996" s="29">
        <v>16991</v>
      </c>
      <c r="BX16996">
        <f t="shared" si="844"/>
        <v>1</v>
      </c>
      <c r="BY16996">
        <f t="shared" si="845"/>
        <v>1</v>
      </c>
    </row>
    <row r="16997" spans="1:77">
      <c r="A16997" s="15">
        <v>16992</v>
      </c>
      <c r="BP16997">
        <v>0.82362838570648</v>
      </c>
      <c r="BQ16997">
        <v>15584.6959958229</v>
      </c>
      <c r="BR16997">
        <v>1.41975047572945</v>
      </c>
      <c r="BS16997">
        <v>92618.6599771027</v>
      </c>
      <c r="BW16997" s="29">
        <v>16992</v>
      </c>
      <c r="BX16997">
        <f t="shared" si="844"/>
        <v>1</v>
      </c>
      <c r="BY16997">
        <f t="shared" si="845"/>
        <v>1</v>
      </c>
    </row>
    <row r="16998" spans="1:77">
      <c r="A16998" s="15">
        <v>16993</v>
      </c>
      <c r="BP16998">
        <v>0.81960241865447</v>
      </c>
      <c r="BQ16998">
        <v>18107.5378667758</v>
      </c>
      <c r="BR16998">
        <v>1.42829123079817</v>
      </c>
      <c r="BS16998">
        <v>122809.122975244</v>
      </c>
      <c r="BW16998" s="29">
        <v>16993</v>
      </c>
      <c r="BX16998">
        <f t="shared" si="844"/>
        <v>1</v>
      </c>
      <c r="BY16998">
        <f t="shared" si="845"/>
        <v>1</v>
      </c>
    </row>
    <row r="16999" spans="1:77">
      <c r="A16999" s="15">
        <v>16994</v>
      </c>
      <c r="BP16999">
        <v>0.764402478721896</v>
      </c>
      <c r="BQ16999">
        <v>17886.7063200797</v>
      </c>
      <c r="BR16999">
        <v>1.28662893520932</v>
      </c>
      <c r="BS16999">
        <v>94347.9447233687</v>
      </c>
      <c r="BW16999" s="29">
        <v>16994</v>
      </c>
      <c r="BX16999">
        <f t="shared" si="844"/>
        <v>1</v>
      </c>
      <c r="BY16999">
        <f t="shared" si="845"/>
        <v>1</v>
      </c>
    </row>
    <row r="17000" spans="1:77">
      <c r="A17000" s="15">
        <v>16995</v>
      </c>
      <c r="BP17000">
        <v>0.825670990868926</v>
      </c>
      <c r="BQ17000">
        <v>14943.1030358759</v>
      </c>
      <c r="BR17000">
        <v>1.41109301131082</v>
      </c>
      <c r="BS17000">
        <v>95657.2811187321</v>
      </c>
      <c r="BW17000" s="29">
        <v>16995</v>
      </c>
      <c r="BX17000">
        <f t="shared" si="844"/>
        <v>1</v>
      </c>
      <c r="BY17000">
        <f t="shared" si="845"/>
        <v>1</v>
      </c>
    </row>
    <row r="17001" spans="1:77">
      <c r="A17001" s="15">
        <v>16996</v>
      </c>
      <c r="BP17001">
        <v>0.80439833815535</v>
      </c>
      <c r="BQ17001">
        <v>14742.2028570806</v>
      </c>
      <c r="BR17001">
        <v>1.39959323036544</v>
      </c>
      <c r="BS17001">
        <v>92216.4727532129</v>
      </c>
      <c r="BW17001" s="29">
        <v>16996</v>
      </c>
      <c r="BX17001">
        <f t="shared" si="844"/>
        <v>1</v>
      </c>
      <c r="BY17001">
        <f t="shared" si="845"/>
        <v>1</v>
      </c>
    </row>
    <row r="17002" spans="1:77">
      <c r="A17002" s="15">
        <v>16997</v>
      </c>
      <c r="BP17002">
        <v>0.814895567926807</v>
      </c>
      <c r="BQ17002">
        <v>15108.4690138368</v>
      </c>
      <c r="BR17002">
        <v>1.38524061950242</v>
      </c>
      <c r="BS17002">
        <v>118669.497528774</v>
      </c>
      <c r="BW17002" s="29">
        <v>16997</v>
      </c>
      <c r="BX17002">
        <f t="shared" si="844"/>
        <v>1</v>
      </c>
      <c r="BY17002">
        <f t="shared" si="845"/>
        <v>1</v>
      </c>
    </row>
    <row r="17003" spans="1:77">
      <c r="A17003" s="15">
        <v>16998</v>
      </c>
      <c r="BP17003">
        <v>0.849041783768542</v>
      </c>
      <c r="BQ17003">
        <v>16304.9918948773</v>
      </c>
      <c r="BR17003">
        <v>1.42779485704353</v>
      </c>
      <c r="BS17003">
        <v>115026.246672082</v>
      </c>
      <c r="BW17003" s="29">
        <v>16998</v>
      </c>
      <c r="BX17003">
        <f t="shared" si="844"/>
        <v>1</v>
      </c>
      <c r="BY17003">
        <f t="shared" si="845"/>
        <v>1</v>
      </c>
    </row>
    <row r="17004" spans="1:77">
      <c r="A17004" s="15">
        <v>16999</v>
      </c>
      <c r="BP17004">
        <v>0.769761649766777</v>
      </c>
      <c r="BQ17004">
        <v>11540.7707562846</v>
      </c>
      <c r="BR17004">
        <v>1.29716402401122</v>
      </c>
      <c r="BS17004">
        <v>86425.5177941431</v>
      </c>
      <c r="BW17004" s="29">
        <v>16999</v>
      </c>
      <c r="BX17004">
        <f t="shared" si="844"/>
        <v>1</v>
      </c>
      <c r="BY17004">
        <f t="shared" si="845"/>
        <v>1</v>
      </c>
    </row>
    <row r="17005" spans="1:77">
      <c r="A17005" s="15">
        <v>17000</v>
      </c>
      <c r="BP17005">
        <v>0.886683217195768</v>
      </c>
      <c r="BQ17005">
        <v>14898.4086561079</v>
      </c>
      <c r="BR17005">
        <v>1.54620763298472</v>
      </c>
      <c r="BS17005">
        <v>92573.983692281</v>
      </c>
      <c r="BW17005" s="29">
        <v>17000</v>
      </c>
      <c r="BX17005">
        <f t="shared" si="844"/>
        <v>1</v>
      </c>
      <c r="BY17005">
        <f t="shared" si="845"/>
        <v>1</v>
      </c>
    </row>
    <row r="17006" spans="1:77">
      <c r="A17006" s="33">
        <v>17001</v>
      </c>
      <c r="BP17006">
        <v>0.810662265259643</v>
      </c>
      <c r="BQ17006">
        <v>13960.5897965435</v>
      </c>
      <c r="BR17006">
        <v>1.39822549033588</v>
      </c>
      <c r="BS17006">
        <v>96175.1065135647</v>
      </c>
      <c r="BW17006" s="9">
        <v>17001</v>
      </c>
      <c r="BX17006">
        <f t="shared" si="844"/>
        <v>1</v>
      </c>
      <c r="BY17006">
        <f t="shared" si="845"/>
        <v>1</v>
      </c>
    </row>
    <row r="17007" spans="1:77">
      <c r="A17007" s="33">
        <v>17002</v>
      </c>
      <c r="BP17007">
        <v>0.734936975161205</v>
      </c>
      <c r="BQ17007">
        <v>18760.7109955917</v>
      </c>
      <c r="BR17007">
        <v>1.24408149080655</v>
      </c>
      <c r="BS17007">
        <v>129271.926005383</v>
      </c>
      <c r="BW17007" s="9">
        <v>17002</v>
      </c>
      <c r="BX17007">
        <f t="shared" si="844"/>
        <v>1</v>
      </c>
      <c r="BY17007">
        <f t="shared" si="845"/>
        <v>1</v>
      </c>
    </row>
    <row r="17008" spans="1:77">
      <c r="A17008" s="33">
        <v>17003</v>
      </c>
      <c r="BP17008">
        <v>0.818631499335557</v>
      </c>
      <c r="BQ17008">
        <v>14465.7821558139</v>
      </c>
      <c r="BR17008">
        <v>1.41072518571448</v>
      </c>
      <c r="BS17008">
        <v>95788.9801914862</v>
      </c>
      <c r="BW17008" s="9">
        <v>17003</v>
      </c>
      <c r="BX17008">
        <f t="shared" si="844"/>
        <v>1</v>
      </c>
      <c r="BY17008">
        <f t="shared" si="845"/>
        <v>1</v>
      </c>
    </row>
    <row r="17009" spans="1:77">
      <c r="A17009" s="33">
        <v>17004</v>
      </c>
      <c r="BP17009">
        <v>0.794269429535857</v>
      </c>
      <c r="BQ17009">
        <v>12197.9320416013</v>
      </c>
      <c r="BR17009">
        <v>1.36217286625231</v>
      </c>
      <c r="BS17009">
        <v>119695.818314438</v>
      </c>
      <c r="BW17009" s="9">
        <v>17004</v>
      </c>
      <c r="BX17009">
        <f t="shared" si="844"/>
        <v>1</v>
      </c>
      <c r="BY17009">
        <f t="shared" si="845"/>
        <v>1</v>
      </c>
    </row>
    <row r="17010" spans="1:77">
      <c r="A17010" s="33">
        <v>17005</v>
      </c>
      <c r="BP17010">
        <v>0.794545350371977</v>
      </c>
      <c r="BQ17010">
        <v>14051.6751693145</v>
      </c>
      <c r="BR17010">
        <v>1.35899877943466</v>
      </c>
      <c r="BS17010">
        <v>117237.418063906</v>
      </c>
      <c r="BW17010" s="9">
        <v>17005</v>
      </c>
      <c r="BX17010">
        <f t="shared" si="844"/>
        <v>1</v>
      </c>
      <c r="BY17010">
        <f t="shared" si="845"/>
        <v>1</v>
      </c>
    </row>
    <row r="17011" spans="1:77">
      <c r="A17011" s="33">
        <v>17006</v>
      </c>
      <c r="BP17011">
        <v>0.859985353968499</v>
      </c>
      <c r="BQ17011">
        <v>15074.3879544079</v>
      </c>
      <c r="BR17011">
        <v>1.48381962643902</v>
      </c>
      <c r="BS17011">
        <v>97689.4188536568</v>
      </c>
      <c r="BW17011" s="9">
        <v>17006</v>
      </c>
      <c r="BX17011">
        <f t="shared" si="844"/>
        <v>1</v>
      </c>
      <c r="BY17011">
        <f t="shared" si="845"/>
        <v>1</v>
      </c>
    </row>
    <row r="17012" spans="1:77">
      <c r="A17012" s="33">
        <v>17007</v>
      </c>
      <c r="BP17012">
        <v>0.839410637664146</v>
      </c>
      <c r="BQ17012">
        <v>15326.3643659913</v>
      </c>
      <c r="BR17012">
        <v>1.47898173944455</v>
      </c>
      <c r="BS17012">
        <v>98249.1575557152</v>
      </c>
      <c r="BW17012" s="9">
        <v>17007</v>
      </c>
      <c r="BX17012">
        <f t="shared" si="844"/>
        <v>1</v>
      </c>
      <c r="BY17012">
        <f t="shared" si="845"/>
        <v>1</v>
      </c>
    </row>
    <row r="17013" spans="1:77">
      <c r="A17013" s="33">
        <v>17008</v>
      </c>
      <c r="BP17013">
        <v>0.821155716385707</v>
      </c>
      <c r="BQ17013">
        <v>16555.8198643677</v>
      </c>
      <c r="BR17013">
        <v>1.42159544356841</v>
      </c>
      <c r="BS17013">
        <v>103452.500019881</v>
      </c>
      <c r="BW17013" s="9">
        <v>17008</v>
      </c>
      <c r="BX17013">
        <f t="shared" si="844"/>
        <v>1</v>
      </c>
      <c r="BY17013">
        <f t="shared" si="845"/>
        <v>1</v>
      </c>
    </row>
    <row r="17014" spans="1:77">
      <c r="A17014" s="33">
        <v>17009</v>
      </c>
      <c r="BP17014">
        <v>0.842697255752748</v>
      </c>
      <c r="BQ17014">
        <v>18626.1648883085</v>
      </c>
      <c r="BR17014">
        <v>1.46714309677082</v>
      </c>
      <c r="BS17014">
        <v>103805.858154931</v>
      </c>
      <c r="BW17014" s="9">
        <v>17009</v>
      </c>
      <c r="BX17014">
        <f t="shared" si="844"/>
        <v>1</v>
      </c>
      <c r="BY17014">
        <f t="shared" si="845"/>
        <v>1</v>
      </c>
    </row>
    <row r="17015" spans="1:77">
      <c r="A17015" s="33">
        <v>17010</v>
      </c>
      <c r="BP17015">
        <v>0.808816357284936</v>
      </c>
      <c r="BQ17015">
        <v>14200.5764575303</v>
      </c>
      <c r="BR17015">
        <v>1.36872866606963</v>
      </c>
      <c r="BS17015">
        <v>116138.489036933</v>
      </c>
      <c r="BW17015" s="9">
        <v>17010</v>
      </c>
      <c r="BX17015">
        <f t="shared" si="844"/>
        <v>1</v>
      </c>
      <c r="BY17015">
        <f t="shared" si="845"/>
        <v>1</v>
      </c>
    </row>
    <row r="17016" spans="1:77">
      <c r="A17016" s="33">
        <v>17011</v>
      </c>
      <c r="BP17016">
        <v>0.803936544108738</v>
      </c>
      <c r="BQ17016">
        <v>12043.4468588073</v>
      </c>
      <c r="BR17016">
        <v>1.38012506321321</v>
      </c>
      <c r="BS17016">
        <v>90607.1806463522</v>
      </c>
      <c r="BW17016" s="9">
        <v>17011</v>
      </c>
      <c r="BX17016">
        <f t="shared" si="844"/>
        <v>1</v>
      </c>
      <c r="BY17016">
        <f t="shared" si="845"/>
        <v>1</v>
      </c>
    </row>
    <row r="17017" spans="1:77">
      <c r="A17017" s="33">
        <v>17012</v>
      </c>
      <c r="BP17017">
        <v>0.830439334748341</v>
      </c>
      <c r="BQ17017">
        <v>12150.0370913609</v>
      </c>
      <c r="BR17017">
        <v>1.38474128009654</v>
      </c>
      <c r="BS17017">
        <v>93366.0226569553</v>
      </c>
      <c r="BW17017" s="9">
        <v>17012</v>
      </c>
      <c r="BX17017">
        <f t="shared" si="844"/>
        <v>1</v>
      </c>
      <c r="BY17017">
        <f t="shared" si="845"/>
        <v>1</v>
      </c>
    </row>
    <row r="17018" spans="1:77">
      <c r="A17018" s="33">
        <v>17013</v>
      </c>
      <c r="BP17018">
        <v>0.794490133644831</v>
      </c>
      <c r="BQ17018">
        <v>13593.0473646302</v>
      </c>
      <c r="BR17018">
        <v>1.37419498989704</v>
      </c>
      <c r="BS17018">
        <v>94615.9660895691</v>
      </c>
      <c r="BW17018" s="9">
        <v>17013</v>
      </c>
      <c r="BX17018">
        <f t="shared" si="844"/>
        <v>1</v>
      </c>
      <c r="BY17018">
        <f t="shared" si="845"/>
        <v>1</v>
      </c>
    </row>
    <row r="17019" spans="1:77">
      <c r="A17019" s="33">
        <v>17014</v>
      </c>
      <c r="BP17019">
        <v>0.863468983497421</v>
      </c>
      <c r="BQ17019">
        <v>17119.4493302348</v>
      </c>
      <c r="BR17019">
        <v>1.49935651655534</v>
      </c>
      <c r="BS17019">
        <v>99276.0260513578</v>
      </c>
      <c r="BW17019" s="9">
        <v>17014</v>
      </c>
      <c r="BX17019">
        <f t="shared" si="844"/>
        <v>1</v>
      </c>
      <c r="BY17019">
        <f t="shared" si="845"/>
        <v>1</v>
      </c>
    </row>
    <row r="17020" spans="1:77">
      <c r="A17020" s="33">
        <v>17015</v>
      </c>
      <c r="BP17020">
        <v>0.84461398284196</v>
      </c>
      <c r="BQ17020">
        <v>11052.5959365654</v>
      </c>
      <c r="BR17020">
        <v>1.43731586365438</v>
      </c>
      <c r="BS17020">
        <v>119349.093947426</v>
      </c>
      <c r="BW17020" s="9">
        <v>17015</v>
      </c>
      <c r="BX17020">
        <f t="shared" si="844"/>
        <v>1</v>
      </c>
      <c r="BY17020">
        <f t="shared" si="845"/>
        <v>1</v>
      </c>
    </row>
    <row r="17021" spans="1:77">
      <c r="A17021" s="33">
        <v>17016</v>
      </c>
      <c r="BP17021">
        <v>0.729333394104779</v>
      </c>
      <c r="BQ17021">
        <v>14018.3193324591</v>
      </c>
      <c r="BR17021">
        <v>1.2391344148238</v>
      </c>
      <c r="BS17021">
        <v>97426.8364766413</v>
      </c>
      <c r="BW17021" s="9">
        <v>17016</v>
      </c>
      <c r="BX17021">
        <f t="shared" si="844"/>
        <v>1</v>
      </c>
      <c r="BY17021">
        <f t="shared" si="845"/>
        <v>1</v>
      </c>
    </row>
    <row r="17022" spans="1:77">
      <c r="A17022" s="33">
        <v>17017</v>
      </c>
      <c r="BP17022">
        <v>0.802540384903772</v>
      </c>
      <c r="BQ17022">
        <v>12079.3106900599</v>
      </c>
      <c r="BR17022">
        <v>1.36066295664966</v>
      </c>
      <c r="BS17022">
        <v>93120.1896611837</v>
      </c>
      <c r="BW17022" s="9">
        <v>17017</v>
      </c>
      <c r="BX17022">
        <f t="shared" si="844"/>
        <v>1</v>
      </c>
      <c r="BY17022">
        <f t="shared" si="845"/>
        <v>1</v>
      </c>
    </row>
    <row r="17023" spans="1:77">
      <c r="A17023" s="33">
        <v>17018</v>
      </c>
      <c r="BP17023">
        <v>0.829169695739371</v>
      </c>
      <c r="BQ17023">
        <v>12779.8181917964</v>
      </c>
      <c r="BR17023">
        <v>1.40817423263942</v>
      </c>
      <c r="BS17023">
        <v>120491.305368438</v>
      </c>
      <c r="BW17023" s="9">
        <v>17018</v>
      </c>
      <c r="BX17023">
        <f t="shared" si="844"/>
        <v>1</v>
      </c>
      <c r="BY17023">
        <f t="shared" si="845"/>
        <v>1</v>
      </c>
    </row>
    <row r="17024" spans="1:77">
      <c r="A17024" s="33">
        <v>17019</v>
      </c>
      <c r="BP17024">
        <v>0.794948676426575</v>
      </c>
      <c r="BQ17024">
        <v>24547.8802590262</v>
      </c>
      <c r="BR17024">
        <v>1.34411557542828</v>
      </c>
      <c r="BS17024">
        <v>134023.147972658</v>
      </c>
      <c r="BW17024" s="9">
        <v>17019</v>
      </c>
      <c r="BX17024">
        <f t="shared" si="844"/>
        <v>1</v>
      </c>
      <c r="BY17024">
        <f t="shared" si="845"/>
        <v>1</v>
      </c>
    </row>
    <row r="17025" spans="1:77">
      <c r="A17025" s="33">
        <v>17020</v>
      </c>
      <c r="BP17025">
        <v>0.819521852705454</v>
      </c>
      <c r="BQ17025">
        <v>13621.3759459466</v>
      </c>
      <c r="BR17025">
        <v>1.42638496075621</v>
      </c>
      <c r="BS17025">
        <v>94178.1485446797</v>
      </c>
      <c r="BW17025" s="9">
        <v>17020</v>
      </c>
      <c r="BX17025">
        <f t="shared" si="844"/>
        <v>1</v>
      </c>
      <c r="BY17025">
        <f t="shared" si="845"/>
        <v>1</v>
      </c>
    </row>
    <row r="17026" spans="1:77">
      <c r="A17026" s="33">
        <v>17021</v>
      </c>
      <c r="BP17026">
        <v>0.865423177900748</v>
      </c>
      <c r="BQ17026">
        <v>10061.6608332225</v>
      </c>
      <c r="BR17026">
        <v>1.49093941527483</v>
      </c>
      <c r="BS17026">
        <v>92788.6602890674</v>
      </c>
      <c r="BW17026" s="9">
        <v>17021</v>
      </c>
      <c r="BX17026">
        <f t="shared" si="844"/>
        <v>1</v>
      </c>
      <c r="BY17026">
        <f t="shared" si="845"/>
        <v>1</v>
      </c>
    </row>
    <row r="17027" spans="1:77">
      <c r="A17027" s="33">
        <v>17022</v>
      </c>
      <c r="BP17027">
        <v>0.844378170563024</v>
      </c>
      <c r="BQ17027">
        <v>15148.6395830465</v>
      </c>
      <c r="BR17027">
        <v>1.45897716384072</v>
      </c>
      <c r="BS17027">
        <v>100463.090790623</v>
      </c>
      <c r="BW17027" s="9">
        <v>17022</v>
      </c>
      <c r="BX17027">
        <f t="shared" si="844"/>
        <v>1</v>
      </c>
      <c r="BY17027">
        <f t="shared" si="845"/>
        <v>1</v>
      </c>
    </row>
    <row r="17028" spans="1:77">
      <c r="A17028" s="33">
        <v>17023</v>
      </c>
      <c r="BP17028">
        <v>0.745339057395206</v>
      </c>
      <c r="BQ17028">
        <v>16561.9391662664</v>
      </c>
      <c r="BR17028">
        <v>1.27709925271779</v>
      </c>
      <c r="BS17028">
        <v>121766.101687504</v>
      </c>
      <c r="BW17028" s="9">
        <v>17023</v>
      </c>
      <c r="BX17028">
        <f t="shared" si="844"/>
        <v>1</v>
      </c>
      <c r="BY17028">
        <f t="shared" si="845"/>
        <v>1</v>
      </c>
    </row>
    <row r="17029" spans="1:77">
      <c r="A17029" s="33">
        <v>17024</v>
      </c>
      <c r="BP17029">
        <v>0.837299210484562</v>
      </c>
      <c r="BQ17029">
        <v>13602.5584897353</v>
      </c>
      <c r="BR17029">
        <v>1.43303518642028</v>
      </c>
      <c r="BS17029">
        <v>122334.734349754</v>
      </c>
      <c r="BW17029" s="9">
        <v>17024</v>
      </c>
      <c r="BX17029">
        <f t="shared" si="844"/>
        <v>1</v>
      </c>
      <c r="BY17029">
        <f t="shared" si="845"/>
        <v>1</v>
      </c>
    </row>
    <row r="17030" spans="1:77">
      <c r="A17030" s="33">
        <v>17025</v>
      </c>
      <c r="BP17030">
        <v>0.866718164506503</v>
      </c>
      <c r="BQ17030">
        <v>17682.0859579389</v>
      </c>
      <c r="BR17030">
        <v>1.49190621268025</v>
      </c>
      <c r="BS17030">
        <v>97139.8676438594</v>
      </c>
      <c r="BW17030" s="9">
        <v>17025</v>
      </c>
      <c r="BX17030">
        <f t="shared" si="844"/>
        <v>1</v>
      </c>
      <c r="BY17030">
        <f t="shared" si="845"/>
        <v>1</v>
      </c>
    </row>
    <row r="17031" spans="1:77">
      <c r="A17031" s="33">
        <v>17026</v>
      </c>
      <c r="BP17031">
        <v>0.873276009128194</v>
      </c>
      <c r="BQ17031">
        <v>15022.8207918504</v>
      </c>
      <c r="BR17031">
        <v>1.51731873938016</v>
      </c>
      <c r="BS17031">
        <v>123826.961310658</v>
      </c>
      <c r="BW17031" s="9">
        <v>17026</v>
      </c>
      <c r="BX17031">
        <f t="shared" ref="BX17031:BX17094" si="846">IF(BU17031=MAX($BU17031:$BV17031),1,0)</f>
        <v>1</v>
      </c>
      <c r="BY17031">
        <f t="shared" ref="BY17031:BY17094" si="847">IF(BV17031=MAX($BU17031:$BV17031),1,0)</f>
        <v>1</v>
      </c>
    </row>
    <row r="17032" spans="1:77">
      <c r="A17032" s="33">
        <v>17027</v>
      </c>
      <c r="BP17032">
        <v>0.845923949976183</v>
      </c>
      <c r="BQ17032">
        <v>13596.9015772899</v>
      </c>
      <c r="BR17032">
        <v>1.45315198778256</v>
      </c>
      <c r="BS17032">
        <v>96299.9639663381</v>
      </c>
      <c r="BW17032" s="9">
        <v>17027</v>
      </c>
      <c r="BX17032">
        <f t="shared" si="846"/>
        <v>1</v>
      </c>
      <c r="BY17032">
        <f t="shared" si="847"/>
        <v>1</v>
      </c>
    </row>
    <row r="17033" spans="1:77">
      <c r="A17033" s="33">
        <v>17028</v>
      </c>
      <c r="BP17033">
        <v>0.827942937913672</v>
      </c>
      <c r="BQ17033">
        <v>14949.1713168274</v>
      </c>
      <c r="BR17033">
        <v>1.42562325593035</v>
      </c>
      <c r="BS17033">
        <v>99351.8952293058</v>
      </c>
      <c r="BW17033" s="9">
        <v>17028</v>
      </c>
      <c r="BX17033">
        <f t="shared" si="846"/>
        <v>1</v>
      </c>
      <c r="BY17033">
        <f t="shared" si="847"/>
        <v>1</v>
      </c>
    </row>
    <row r="17034" spans="1:77">
      <c r="A17034" s="33">
        <v>17029</v>
      </c>
      <c r="BP17034">
        <v>0.813941644654316</v>
      </c>
      <c r="BQ17034">
        <v>11551.9021431219</v>
      </c>
      <c r="BR17034">
        <v>1.38329018865204</v>
      </c>
      <c r="BS17034">
        <v>115914.441211535</v>
      </c>
      <c r="BW17034" s="9">
        <v>17029</v>
      </c>
      <c r="BX17034">
        <f t="shared" si="846"/>
        <v>1</v>
      </c>
      <c r="BY17034">
        <f t="shared" si="847"/>
        <v>1</v>
      </c>
    </row>
    <row r="17035" spans="1:77">
      <c r="A17035" s="33">
        <v>17030</v>
      </c>
      <c r="BP17035">
        <v>0.851481694446</v>
      </c>
      <c r="BQ17035">
        <v>17199.4908204523</v>
      </c>
      <c r="BR17035">
        <v>1.48264083776737</v>
      </c>
      <c r="BS17035">
        <v>121754.135917928</v>
      </c>
      <c r="BW17035" s="9">
        <v>17030</v>
      </c>
      <c r="BX17035">
        <f t="shared" si="846"/>
        <v>1</v>
      </c>
      <c r="BY17035">
        <f t="shared" si="847"/>
        <v>1</v>
      </c>
    </row>
    <row r="17036" spans="1:77">
      <c r="A17036" s="33">
        <v>17031</v>
      </c>
      <c r="BP17036">
        <v>0.850446520189032</v>
      </c>
      <c r="BQ17036">
        <v>14867.1770682745</v>
      </c>
      <c r="BR17036">
        <v>1.44387802205267</v>
      </c>
      <c r="BS17036">
        <v>95112.7281607221</v>
      </c>
      <c r="BW17036" s="9">
        <v>17031</v>
      </c>
      <c r="BX17036">
        <f t="shared" si="846"/>
        <v>1</v>
      </c>
      <c r="BY17036">
        <f t="shared" si="847"/>
        <v>1</v>
      </c>
    </row>
    <row r="17037" spans="1:77">
      <c r="A17037" s="33">
        <v>17032</v>
      </c>
      <c r="BP17037">
        <v>0.849767451841758</v>
      </c>
      <c r="BQ17037">
        <v>16159.9486072827</v>
      </c>
      <c r="BR17037">
        <v>1.48250655458139</v>
      </c>
      <c r="BS17037">
        <v>100034.387086445</v>
      </c>
      <c r="BW17037" s="9">
        <v>17032</v>
      </c>
      <c r="BX17037">
        <f t="shared" si="846"/>
        <v>1</v>
      </c>
      <c r="BY17037">
        <f t="shared" si="847"/>
        <v>1</v>
      </c>
    </row>
    <row r="17038" spans="1:77">
      <c r="A17038" s="33">
        <v>17033</v>
      </c>
      <c r="BP17038">
        <v>0.797560165069381</v>
      </c>
      <c r="BQ17038">
        <v>14897.5465099931</v>
      </c>
      <c r="BR17038">
        <v>1.37058539387119</v>
      </c>
      <c r="BS17038">
        <v>97266.1060464397</v>
      </c>
      <c r="BW17038" s="9">
        <v>17033</v>
      </c>
      <c r="BX17038">
        <f t="shared" si="846"/>
        <v>1</v>
      </c>
      <c r="BY17038">
        <f t="shared" si="847"/>
        <v>1</v>
      </c>
    </row>
    <row r="17039" spans="1:77">
      <c r="A17039" s="33">
        <v>17034</v>
      </c>
      <c r="BP17039">
        <v>0.798113497732568</v>
      </c>
      <c r="BQ17039">
        <v>17782.9083775373</v>
      </c>
      <c r="BR17039">
        <v>1.37911871733443</v>
      </c>
      <c r="BS17039">
        <v>99240.1371964973</v>
      </c>
      <c r="BW17039" s="9">
        <v>17034</v>
      </c>
      <c r="BX17039">
        <f t="shared" si="846"/>
        <v>1</v>
      </c>
      <c r="BY17039">
        <f t="shared" si="847"/>
        <v>1</v>
      </c>
    </row>
    <row r="17040" spans="1:77">
      <c r="A17040" s="33">
        <v>17035</v>
      </c>
      <c r="BP17040">
        <v>0.811816053875079</v>
      </c>
      <c r="BQ17040">
        <v>11462.3666549236</v>
      </c>
      <c r="BR17040">
        <v>1.40673694951195</v>
      </c>
      <c r="BS17040">
        <v>92202.3371190535</v>
      </c>
      <c r="BW17040" s="9">
        <v>17035</v>
      </c>
      <c r="BX17040">
        <f t="shared" si="846"/>
        <v>1</v>
      </c>
      <c r="BY17040">
        <f t="shared" si="847"/>
        <v>1</v>
      </c>
    </row>
    <row r="17041" spans="1:77">
      <c r="A17041" s="33">
        <v>17036</v>
      </c>
      <c r="BP17041">
        <v>0.799945583928281</v>
      </c>
      <c r="BQ17041">
        <v>14940.3486960661</v>
      </c>
      <c r="BR17041">
        <v>1.36476991620553</v>
      </c>
      <c r="BS17041">
        <v>127038.207223178</v>
      </c>
      <c r="BW17041" s="9">
        <v>17036</v>
      </c>
      <c r="BX17041">
        <f t="shared" si="846"/>
        <v>1</v>
      </c>
      <c r="BY17041">
        <f t="shared" si="847"/>
        <v>1</v>
      </c>
    </row>
    <row r="17042" spans="1:77">
      <c r="A17042" s="33">
        <v>17037</v>
      </c>
      <c r="BP17042">
        <v>0.811961732763762</v>
      </c>
      <c r="BQ17042">
        <v>10998.9872374064</v>
      </c>
      <c r="BR17042">
        <v>1.40888331681297</v>
      </c>
      <c r="BS17042">
        <v>92799.5525377906</v>
      </c>
      <c r="BW17042" s="9">
        <v>17037</v>
      </c>
      <c r="BX17042">
        <f t="shared" si="846"/>
        <v>1</v>
      </c>
      <c r="BY17042">
        <f t="shared" si="847"/>
        <v>1</v>
      </c>
    </row>
    <row r="17043" spans="1:77">
      <c r="A17043" s="33">
        <v>17038</v>
      </c>
      <c r="BP17043">
        <v>0.810662964411516</v>
      </c>
      <c r="BQ17043">
        <v>11779.1650424298</v>
      </c>
      <c r="BR17043">
        <v>1.3635098341691</v>
      </c>
      <c r="BS17043">
        <v>118106.36420775</v>
      </c>
      <c r="BW17043" s="9">
        <v>17038</v>
      </c>
      <c r="BX17043">
        <f t="shared" si="846"/>
        <v>1</v>
      </c>
      <c r="BY17043">
        <f t="shared" si="847"/>
        <v>1</v>
      </c>
    </row>
    <row r="17044" spans="1:77">
      <c r="A17044" s="33">
        <v>17039</v>
      </c>
      <c r="BP17044">
        <v>0.817954376956545</v>
      </c>
      <c r="BQ17044">
        <v>13440.8460097282</v>
      </c>
      <c r="BR17044">
        <v>1.40198392560794</v>
      </c>
      <c r="BS17044">
        <v>120267.320747561</v>
      </c>
      <c r="BW17044" s="9">
        <v>17039</v>
      </c>
      <c r="BX17044">
        <f t="shared" si="846"/>
        <v>1</v>
      </c>
      <c r="BY17044">
        <f t="shared" si="847"/>
        <v>1</v>
      </c>
    </row>
    <row r="17045" spans="1:77">
      <c r="A17045" s="33">
        <v>17040</v>
      </c>
      <c r="BP17045">
        <v>0.804376352561825</v>
      </c>
      <c r="BQ17045">
        <v>15193.4448403884</v>
      </c>
      <c r="BR17045">
        <v>1.38716175440702</v>
      </c>
      <c r="BS17045">
        <v>98124.0388169941</v>
      </c>
      <c r="BW17045" s="9">
        <v>17040</v>
      </c>
      <c r="BX17045">
        <f t="shared" si="846"/>
        <v>1</v>
      </c>
      <c r="BY17045">
        <f t="shared" si="847"/>
        <v>1</v>
      </c>
    </row>
    <row r="17046" spans="1:77">
      <c r="A17046" s="33">
        <v>17041</v>
      </c>
      <c r="BP17046">
        <v>0.796798417621823</v>
      </c>
      <c r="BQ17046">
        <v>14878.8115864298</v>
      </c>
      <c r="BR17046">
        <v>1.36385081782753</v>
      </c>
      <c r="BS17046">
        <v>94714.966422272</v>
      </c>
      <c r="BW17046" s="9">
        <v>17041</v>
      </c>
      <c r="BX17046">
        <f t="shared" si="846"/>
        <v>1</v>
      </c>
      <c r="BY17046">
        <f t="shared" si="847"/>
        <v>1</v>
      </c>
    </row>
    <row r="17047" spans="1:77">
      <c r="A17047" s="33">
        <v>17042</v>
      </c>
      <c r="BP17047">
        <v>0.81376812077984</v>
      </c>
      <c r="BQ17047">
        <v>12130.6149713118</v>
      </c>
      <c r="BR17047">
        <v>1.37382434997255</v>
      </c>
      <c r="BS17047">
        <v>92095.3181220468</v>
      </c>
      <c r="BW17047" s="9">
        <v>17042</v>
      </c>
      <c r="BX17047">
        <f t="shared" si="846"/>
        <v>1</v>
      </c>
      <c r="BY17047">
        <f t="shared" si="847"/>
        <v>1</v>
      </c>
    </row>
    <row r="17048" spans="1:77">
      <c r="A17048" s="33">
        <v>17043</v>
      </c>
      <c r="BP17048">
        <v>0.813750356998738</v>
      </c>
      <c r="BQ17048">
        <v>11070.7234270492</v>
      </c>
      <c r="BR17048">
        <v>1.38305966014028</v>
      </c>
      <c r="BS17048">
        <v>92468.9337398532</v>
      </c>
      <c r="BW17048" s="9">
        <v>17043</v>
      </c>
      <c r="BX17048">
        <f t="shared" si="846"/>
        <v>1</v>
      </c>
      <c r="BY17048">
        <f t="shared" si="847"/>
        <v>1</v>
      </c>
    </row>
    <row r="17049" spans="1:77">
      <c r="A17049" s="33">
        <v>17044</v>
      </c>
      <c r="BP17049">
        <v>0.750648988129039</v>
      </c>
      <c r="BQ17049">
        <v>21237.3095229447</v>
      </c>
      <c r="BR17049">
        <v>1.28635406576606</v>
      </c>
      <c r="BS17049">
        <v>108356.701130675</v>
      </c>
      <c r="BW17049" s="9">
        <v>17044</v>
      </c>
      <c r="BX17049">
        <f t="shared" si="846"/>
        <v>1</v>
      </c>
      <c r="BY17049">
        <f t="shared" si="847"/>
        <v>1</v>
      </c>
    </row>
    <row r="17050" spans="1:77">
      <c r="A17050" s="33">
        <v>17045</v>
      </c>
      <c r="BP17050">
        <v>0.829157209164212</v>
      </c>
      <c r="BQ17050">
        <v>16328.6058503828</v>
      </c>
      <c r="BR17050">
        <v>1.39024630595504</v>
      </c>
      <c r="BS17050">
        <v>96829.8269866792</v>
      </c>
      <c r="BW17050" s="9">
        <v>17045</v>
      </c>
      <c r="BX17050">
        <f t="shared" si="846"/>
        <v>1</v>
      </c>
      <c r="BY17050">
        <f t="shared" si="847"/>
        <v>1</v>
      </c>
    </row>
    <row r="17051" spans="1:77">
      <c r="A17051" s="33">
        <v>17046</v>
      </c>
      <c r="BP17051">
        <v>0.806289176479157</v>
      </c>
      <c r="BQ17051">
        <v>11981.3591775483</v>
      </c>
      <c r="BR17051">
        <v>1.3788392188887</v>
      </c>
      <c r="BS17051">
        <v>94431.6234483296</v>
      </c>
      <c r="BW17051" s="9">
        <v>17046</v>
      </c>
      <c r="BX17051">
        <f t="shared" si="846"/>
        <v>1</v>
      </c>
      <c r="BY17051">
        <f t="shared" si="847"/>
        <v>1</v>
      </c>
    </row>
    <row r="17052" spans="1:77">
      <c r="A17052" s="33">
        <v>17047</v>
      </c>
      <c r="BP17052">
        <v>0.844663043292904</v>
      </c>
      <c r="BQ17052">
        <v>16969.4676339108</v>
      </c>
      <c r="BR17052">
        <v>1.48206210699649</v>
      </c>
      <c r="BS17052">
        <v>104546.084428805</v>
      </c>
      <c r="BW17052" s="9">
        <v>17047</v>
      </c>
      <c r="BX17052">
        <f t="shared" si="846"/>
        <v>1</v>
      </c>
      <c r="BY17052">
        <f t="shared" si="847"/>
        <v>1</v>
      </c>
    </row>
    <row r="17053" spans="1:77">
      <c r="A17053" s="33">
        <v>17048</v>
      </c>
      <c r="BP17053">
        <v>0.841608003856571</v>
      </c>
      <c r="BQ17053">
        <v>17743.2701852062</v>
      </c>
      <c r="BR17053">
        <v>1.43439352626894</v>
      </c>
      <c r="BS17053">
        <v>100379.603068849</v>
      </c>
      <c r="BW17053" s="9">
        <v>17048</v>
      </c>
      <c r="BX17053">
        <f t="shared" si="846"/>
        <v>1</v>
      </c>
      <c r="BY17053">
        <f t="shared" si="847"/>
        <v>1</v>
      </c>
    </row>
    <row r="17054" spans="1:77">
      <c r="A17054" s="33">
        <v>17049</v>
      </c>
      <c r="BP17054">
        <v>0.815653710270654</v>
      </c>
      <c r="BQ17054">
        <v>12589.4907338597</v>
      </c>
      <c r="BR17054">
        <v>1.3909979166</v>
      </c>
      <c r="BS17054">
        <v>120621.961548404</v>
      </c>
      <c r="BW17054" s="9">
        <v>17049</v>
      </c>
      <c r="BX17054">
        <f t="shared" si="846"/>
        <v>1</v>
      </c>
      <c r="BY17054">
        <f t="shared" si="847"/>
        <v>1</v>
      </c>
    </row>
    <row r="17055" spans="1:77">
      <c r="A17055" s="33">
        <v>17050</v>
      </c>
      <c r="BP17055">
        <v>0.796633807018582</v>
      </c>
      <c r="BQ17055">
        <v>11960.4310763235</v>
      </c>
      <c r="BR17055">
        <v>1.34980615467344</v>
      </c>
      <c r="BS17055">
        <v>92878.8019635606</v>
      </c>
      <c r="BW17055" s="9">
        <v>17050</v>
      </c>
      <c r="BX17055">
        <f t="shared" si="846"/>
        <v>1</v>
      </c>
      <c r="BY17055">
        <f t="shared" si="847"/>
        <v>1</v>
      </c>
    </row>
    <row r="17056" spans="1:77">
      <c r="A17056" s="33">
        <v>17051</v>
      </c>
      <c r="BP17056">
        <v>0.830356664655772</v>
      </c>
      <c r="BQ17056">
        <v>13607.5704659474</v>
      </c>
      <c r="BR17056">
        <v>1.44624946944407</v>
      </c>
      <c r="BS17056">
        <v>96051.1600722889</v>
      </c>
      <c r="BW17056" s="9">
        <v>17051</v>
      </c>
      <c r="BX17056">
        <f t="shared" si="846"/>
        <v>1</v>
      </c>
      <c r="BY17056">
        <f t="shared" si="847"/>
        <v>1</v>
      </c>
    </row>
    <row r="17057" spans="1:77">
      <c r="A17057" s="33">
        <v>17052</v>
      </c>
      <c r="BP17057">
        <v>0.812591066724521</v>
      </c>
      <c r="BQ17057">
        <v>13027.7787048595</v>
      </c>
      <c r="BR17057">
        <v>1.38986873588757</v>
      </c>
      <c r="BS17057">
        <v>94493.0075247375</v>
      </c>
      <c r="BW17057" s="9">
        <v>17052</v>
      </c>
      <c r="BX17057">
        <f t="shared" si="846"/>
        <v>1</v>
      </c>
      <c r="BY17057">
        <f t="shared" si="847"/>
        <v>1</v>
      </c>
    </row>
    <row r="17058" spans="1:77">
      <c r="A17058" s="33">
        <v>17053</v>
      </c>
      <c r="BP17058">
        <v>0.741790832272236</v>
      </c>
      <c r="BQ17058">
        <v>16497.5400111502</v>
      </c>
      <c r="BR17058">
        <v>1.2498045861401</v>
      </c>
      <c r="BS17058">
        <v>125672.790744314</v>
      </c>
      <c r="BW17058" s="9">
        <v>17053</v>
      </c>
      <c r="BX17058">
        <f t="shared" si="846"/>
        <v>1</v>
      </c>
      <c r="BY17058">
        <f t="shared" si="847"/>
        <v>1</v>
      </c>
    </row>
    <row r="17059" spans="1:77">
      <c r="A17059" s="33">
        <v>17054</v>
      </c>
      <c r="BP17059">
        <v>0.844877859126629</v>
      </c>
      <c r="BQ17059">
        <v>13553.1298819035</v>
      </c>
      <c r="BR17059">
        <v>1.46077389475655</v>
      </c>
      <c r="BS17059">
        <v>96082.0072008726</v>
      </c>
      <c r="BW17059" s="9">
        <v>17054</v>
      </c>
      <c r="BX17059">
        <f t="shared" si="846"/>
        <v>1</v>
      </c>
      <c r="BY17059">
        <f t="shared" si="847"/>
        <v>1</v>
      </c>
    </row>
    <row r="17060" spans="1:77">
      <c r="A17060" s="33">
        <v>17055</v>
      </c>
      <c r="BP17060">
        <v>0.836079503810743</v>
      </c>
      <c r="BQ17060">
        <v>12270.8799398566</v>
      </c>
      <c r="BR17060">
        <v>1.46800382769307</v>
      </c>
      <c r="BS17060">
        <v>119763.036899578</v>
      </c>
      <c r="BW17060" s="9">
        <v>17055</v>
      </c>
      <c r="BX17060">
        <f t="shared" si="846"/>
        <v>1</v>
      </c>
      <c r="BY17060">
        <f t="shared" si="847"/>
        <v>1</v>
      </c>
    </row>
    <row r="17061" spans="1:77">
      <c r="A17061" s="33">
        <v>17056</v>
      </c>
      <c r="BP17061">
        <v>0.83824375934366</v>
      </c>
      <c r="BQ17061">
        <v>12099.1406620689</v>
      </c>
      <c r="BR17061">
        <v>1.47044022917607</v>
      </c>
      <c r="BS17061">
        <v>118619.091937558</v>
      </c>
      <c r="BW17061" s="9">
        <v>17056</v>
      </c>
      <c r="BX17061">
        <f t="shared" si="846"/>
        <v>1</v>
      </c>
      <c r="BY17061">
        <f t="shared" si="847"/>
        <v>1</v>
      </c>
    </row>
    <row r="17062" spans="1:77">
      <c r="A17062" s="33">
        <v>17057</v>
      </c>
      <c r="BP17062">
        <v>0.845882853351407</v>
      </c>
      <c r="BQ17062">
        <v>12164.4191406629</v>
      </c>
      <c r="BR17062">
        <v>1.45803154059927</v>
      </c>
      <c r="BS17062">
        <v>94178.4430454322</v>
      </c>
      <c r="BW17062" s="9">
        <v>17057</v>
      </c>
      <c r="BX17062">
        <f t="shared" si="846"/>
        <v>1</v>
      </c>
      <c r="BY17062">
        <f t="shared" si="847"/>
        <v>1</v>
      </c>
    </row>
    <row r="17063" spans="1:77">
      <c r="A17063" s="33">
        <v>17058</v>
      </c>
      <c r="BP17063">
        <v>0.836632032759084</v>
      </c>
      <c r="BQ17063">
        <v>14887.2738827825</v>
      </c>
      <c r="BR17063">
        <v>1.44651068779379</v>
      </c>
      <c r="BS17063">
        <v>96676.6115384193</v>
      </c>
      <c r="BW17063" s="9">
        <v>17058</v>
      </c>
      <c r="BX17063">
        <f t="shared" si="846"/>
        <v>1</v>
      </c>
      <c r="BY17063">
        <f t="shared" si="847"/>
        <v>1</v>
      </c>
    </row>
    <row r="17064" spans="1:77">
      <c r="A17064" s="33">
        <v>17059</v>
      </c>
      <c r="BP17064">
        <v>0.784159305241577</v>
      </c>
      <c r="BQ17064">
        <v>16030.0662678534</v>
      </c>
      <c r="BR17064">
        <v>1.34394050380417</v>
      </c>
      <c r="BS17064">
        <v>99662.7737695879</v>
      </c>
      <c r="BW17064" s="9">
        <v>17059</v>
      </c>
      <c r="BX17064">
        <f t="shared" si="846"/>
        <v>1</v>
      </c>
      <c r="BY17064">
        <f t="shared" si="847"/>
        <v>1</v>
      </c>
    </row>
    <row r="17065" spans="1:77">
      <c r="A17065" s="33">
        <v>17060</v>
      </c>
      <c r="BP17065">
        <v>0.845608318219209</v>
      </c>
      <c r="BQ17065">
        <v>12362.6909037942</v>
      </c>
      <c r="BR17065">
        <v>1.42538571350398</v>
      </c>
      <c r="BS17065">
        <v>95827.8743427236</v>
      </c>
      <c r="BW17065" s="9">
        <v>17060</v>
      </c>
      <c r="BX17065">
        <f t="shared" si="846"/>
        <v>1</v>
      </c>
      <c r="BY17065">
        <f t="shared" si="847"/>
        <v>1</v>
      </c>
    </row>
    <row r="17066" spans="1:77">
      <c r="A17066" s="33">
        <v>17061</v>
      </c>
      <c r="BP17066">
        <v>0.81758422805051</v>
      </c>
      <c r="BQ17066">
        <v>15242.6462502352</v>
      </c>
      <c r="BR17066">
        <v>1.41267622703976</v>
      </c>
      <c r="BS17066">
        <v>95481.0140433615</v>
      </c>
      <c r="BW17066" s="9">
        <v>17061</v>
      </c>
      <c r="BX17066">
        <f t="shared" si="846"/>
        <v>1</v>
      </c>
      <c r="BY17066">
        <f t="shared" si="847"/>
        <v>1</v>
      </c>
    </row>
    <row r="17067" spans="1:77">
      <c r="A17067" s="33">
        <v>17062</v>
      </c>
      <c r="BP17067">
        <v>0.818509112587525</v>
      </c>
      <c r="BQ17067">
        <v>19662.1614711176</v>
      </c>
      <c r="BR17067">
        <v>1.40877479556998</v>
      </c>
      <c r="BS17067">
        <v>104273.813671289</v>
      </c>
      <c r="BW17067" s="9">
        <v>17062</v>
      </c>
      <c r="BX17067">
        <f t="shared" si="846"/>
        <v>1</v>
      </c>
      <c r="BY17067">
        <f t="shared" si="847"/>
        <v>1</v>
      </c>
    </row>
    <row r="17068" spans="1:77">
      <c r="A17068" s="33">
        <v>17063</v>
      </c>
      <c r="BP17068">
        <v>0.83970958594289</v>
      </c>
      <c r="BQ17068">
        <v>15393.4695059101</v>
      </c>
      <c r="BR17068">
        <v>1.45964310694466</v>
      </c>
      <c r="BS17068">
        <v>123557.898936863</v>
      </c>
      <c r="BW17068" s="9">
        <v>17063</v>
      </c>
      <c r="BX17068">
        <f t="shared" si="846"/>
        <v>1</v>
      </c>
      <c r="BY17068">
        <f t="shared" si="847"/>
        <v>1</v>
      </c>
    </row>
    <row r="17069" spans="1:77">
      <c r="A17069" s="33">
        <v>17064</v>
      </c>
      <c r="BP17069">
        <v>0.760558675676863</v>
      </c>
      <c r="BQ17069">
        <v>16740.4244584765</v>
      </c>
      <c r="BR17069">
        <v>1.29521274185568</v>
      </c>
      <c r="BS17069">
        <v>100237.001584469</v>
      </c>
      <c r="BW17069" s="9">
        <v>17064</v>
      </c>
      <c r="BX17069">
        <f t="shared" si="846"/>
        <v>1</v>
      </c>
      <c r="BY17069">
        <f t="shared" si="847"/>
        <v>1</v>
      </c>
    </row>
    <row r="17070" spans="1:77">
      <c r="A17070" s="33">
        <v>17065</v>
      </c>
      <c r="BP17070">
        <v>0.785017315162004</v>
      </c>
      <c r="BQ17070">
        <v>20150.9610722667</v>
      </c>
      <c r="BR17070">
        <v>1.35200176825643</v>
      </c>
      <c r="BS17070">
        <v>129189.203512423</v>
      </c>
      <c r="BW17070" s="9">
        <v>17065</v>
      </c>
      <c r="BX17070">
        <f t="shared" si="846"/>
        <v>1</v>
      </c>
      <c r="BY17070">
        <f t="shared" si="847"/>
        <v>1</v>
      </c>
    </row>
    <row r="17071" spans="1:77">
      <c r="A17071" s="33">
        <v>17066</v>
      </c>
      <c r="BP17071">
        <v>0.830132522935297</v>
      </c>
      <c r="BQ17071">
        <v>18250.9812004147</v>
      </c>
      <c r="BR17071">
        <v>1.44830267008401</v>
      </c>
      <c r="BS17071">
        <v>101454.013524464</v>
      </c>
      <c r="BW17071" s="9">
        <v>17066</v>
      </c>
      <c r="BX17071">
        <f t="shared" si="846"/>
        <v>1</v>
      </c>
      <c r="BY17071">
        <f t="shared" si="847"/>
        <v>1</v>
      </c>
    </row>
    <row r="17072" spans="1:77">
      <c r="A17072" s="33">
        <v>17067</v>
      </c>
      <c r="BP17072">
        <v>0.821621235126755</v>
      </c>
      <c r="BQ17072">
        <v>11601.9728040552</v>
      </c>
      <c r="BR17072">
        <v>1.39265630279555</v>
      </c>
      <c r="BS17072">
        <v>117638.67454638</v>
      </c>
      <c r="BW17072" s="9">
        <v>17067</v>
      </c>
      <c r="BX17072">
        <f t="shared" si="846"/>
        <v>1</v>
      </c>
      <c r="BY17072">
        <f t="shared" si="847"/>
        <v>1</v>
      </c>
    </row>
    <row r="17073" spans="1:77">
      <c r="A17073" s="33">
        <v>17068</v>
      </c>
      <c r="BP17073">
        <v>0.768536411257249</v>
      </c>
      <c r="BQ17073">
        <v>12342.3378016174</v>
      </c>
      <c r="BR17073">
        <v>1.32572983043241</v>
      </c>
      <c r="BS17073">
        <v>119541.923456035</v>
      </c>
      <c r="BW17073" s="9">
        <v>17068</v>
      </c>
      <c r="BX17073">
        <f t="shared" si="846"/>
        <v>1</v>
      </c>
      <c r="BY17073">
        <f t="shared" si="847"/>
        <v>1</v>
      </c>
    </row>
    <row r="17074" spans="1:77">
      <c r="A17074" s="33">
        <v>17069</v>
      </c>
      <c r="BP17074">
        <v>0.773870646480602</v>
      </c>
      <c r="BQ17074">
        <v>13128.3741940921</v>
      </c>
      <c r="BR17074">
        <v>1.31599904579985</v>
      </c>
      <c r="BS17074">
        <v>120095.51297715</v>
      </c>
      <c r="BW17074" s="9">
        <v>17069</v>
      </c>
      <c r="BX17074">
        <f t="shared" si="846"/>
        <v>1</v>
      </c>
      <c r="BY17074">
        <f t="shared" si="847"/>
        <v>1</v>
      </c>
    </row>
    <row r="17075" spans="1:77">
      <c r="A17075" s="33">
        <v>17070</v>
      </c>
      <c r="BP17075">
        <v>0.752986440445999</v>
      </c>
      <c r="BQ17075">
        <v>15273.4905798131</v>
      </c>
      <c r="BR17075">
        <v>1.28373555620803</v>
      </c>
      <c r="BS17075">
        <v>103121.62684016</v>
      </c>
      <c r="BW17075" s="9">
        <v>17070</v>
      </c>
      <c r="BX17075">
        <f t="shared" si="846"/>
        <v>1</v>
      </c>
      <c r="BY17075">
        <f t="shared" si="847"/>
        <v>1</v>
      </c>
    </row>
    <row r="17076" spans="1:77">
      <c r="A17076" s="33">
        <v>17071</v>
      </c>
      <c r="BP17076">
        <v>0.815806929692761</v>
      </c>
      <c r="BQ17076">
        <v>13809.9087765013</v>
      </c>
      <c r="BR17076">
        <v>1.38145251295423</v>
      </c>
      <c r="BS17076">
        <v>95910.016792347</v>
      </c>
      <c r="BW17076" s="9">
        <v>17071</v>
      </c>
      <c r="BX17076">
        <f t="shared" si="846"/>
        <v>1</v>
      </c>
      <c r="BY17076">
        <f t="shared" si="847"/>
        <v>1</v>
      </c>
    </row>
    <row r="17077" spans="1:77">
      <c r="A17077" s="33">
        <v>17072</v>
      </c>
      <c r="BP17077">
        <v>0.815575902965705</v>
      </c>
      <c r="BQ17077">
        <v>15502.7315911243</v>
      </c>
      <c r="BR17077">
        <v>1.40667836333625</v>
      </c>
      <c r="BS17077">
        <v>97411.7925776092</v>
      </c>
      <c r="BW17077" s="9">
        <v>17072</v>
      </c>
      <c r="BX17077">
        <f t="shared" si="846"/>
        <v>1</v>
      </c>
      <c r="BY17077">
        <f t="shared" si="847"/>
        <v>1</v>
      </c>
    </row>
    <row r="17078" spans="1:77">
      <c r="A17078" s="33">
        <v>17073</v>
      </c>
      <c r="BP17078">
        <v>0.797225770305229</v>
      </c>
      <c r="BQ17078">
        <v>15618.1675466458</v>
      </c>
      <c r="BR17078">
        <v>1.38533144178502</v>
      </c>
      <c r="BS17078">
        <v>98412.1216179895</v>
      </c>
      <c r="BW17078" s="9">
        <v>17073</v>
      </c>
      <c r="BX17078">
        <f t="shared" si="846"/>
        <v>1</v>
      </c>
      <c r="BY17078">
        <f t="shared" si="847"/>
        <v>1</v>
      </c>
    </row>
    <row r="17079" spans="1:77">
      <c r="A17079" s="33">
        <v>17074</v>
      </c>
      <c r="BP17079">
        <v>0.810704363114449</v>
      </c>
      <c r="BQ17079">
        <v>14103.3731632874</v>
      </c>
      <c r="BR17079">
        <v>1.42309431634151</v>
      </c>
      <c r="BS17079">
        <v>120884.727370704</v>
      </c>
      <c r="BW17079" s="9">
        <v>17074</v>
      </c>
      <c r="BX17079">
        <f t="shared" si="846"/>
        <v>1</v>
      </c>
      <c r="BY17079">
        <f t="shared" si="847"/>
        <v>1</v>
      </c>
    </row>
    <row r="17080" spans="1:77">
      <c r="A17080" s="33">
        <v>17075</v>
      </c>
      <c r="BP17080">
        <v>0.81048759951712</v>
      </c>
      <c r="BQ17080">
        <v>13717.9003145371</v>
      </c>
      <c r="BR17080">
        <v>1.4173200017561</v>
      </c>
      <c r="BS17080">
        <v>125644.372975328</v>
      </c>
      <c r="BW17080" s="9">
        <v>17075</v>
      </c>
      <c r="BX17080">
        <f t="shared" si="846"/>
        <v>1</v>
      </c>
      <c r="BY17080">
        <f t="shared" si="847"/>
        <v>1</v>
      </c>
    </row>
    <row r="17081" spans="1:77">
      <c r="A17081" s="33">
        <v>17076</v>
      </c>
      <c r="BP17081">
        <v>0.718035731888115</v>
      </c>
      <c r="BQ17081">
        <v>25581.0207504267</v>
      </c>
      <c r="BR17081">
        <v>1.24116357462689</v>
      </c>
      <c r="BS17081">
        <v>107046.255573588</v>
      </c>
      <c r="BW17081" s="9">
        <v>17076</v>
      </c>
      <c r="BX17081">
        <f t="shared" si="846"/>
        <v>1</v>
      </c>
      <c r="BY17081">
        <f t="shared" si="847"/>
        <v>1</v>
      </c>
    </row>
    <row r="17082" spans="1:77">
      <c r="A17082" s="33">
        <v>17077</v>
      </c>
      <c r="BP17082">
        <v>0.776176919582854</v>
      </c>
      <c r="BQ17082">
        <v>17783.9379141391</v>
      </c>
      <c r="BR17082">
        <v>1.32194244069883</v>
      </c>
      <c r="BS17082">
        <v>123062.490531806</v>
      </c>
      <c r="BW17082" s="9">
        <v>17077</v>
      </c>
      <c r="BX17082">
        <f t="shared" si="846"/>
        <v>1</v>
      </c>
      <c r="BY17082">
        <f t="shared" si="847"/>
        <v>1</v>
      </c>
    </row>
    <row r="17083" spans="1:77">
      <c r="A17083" s="33">
        <v>17078</v>
      </c>
      <c r="BP17083">
        <v>0.78212436113972</v>
      </c>
      <c r="BQ17083">
        <v>12250.1710916978</v>
      </c>
      <c r="BR17083">
        <v>1.31994106320733</v>
      </c>
      <c r="BS17083">
        <v>92546.925546189</v>
      </c>
      <c r="BW17083" s="9">
        <v>17078</v>
      </c>
      <c r="BX17083">
        <f t="shared" si="846"/>
        <v>1</v>
      </c>
      <c r="BY17083">
        <f t="shared" si="847"/>
        <v>1</v>
      </c>
    </row>
    <row r="17084" spans="1:77">
      <c r="A17084" s="33">
        <v>17079</v>
      </c>
      <c r="BP17084">
        <v>0.834058696050437</v>
      </c>
      <c r="BQ17084">
        <v>19487.9250581837</v>
      </c>
      <c r="BR17084">
        <v>1.42304675720865</v>
      </c>
      <c r="BS17084">
        <v>99755.6179875435</v>
      </c>
      <c r="BW17084" s="9">
        <v>17079</v>
      </c>
      <c r="BX17084">
        <f t="shared" si="846"/>
        <v>1</v>
      </c>
      <c r="BY17084">
        <f t="shared" si="847"/>
        <v>1</v>
      </c>
    </row>
    <row r="17085" spans="1:77">
      <c r="A17085" s="33">
        <v>17080</v>
      </c>
      <c r="BP17085">
        <v>0.82486698965929</v>
      </c>
      <c r="BQ17085">
        <v>14884.9999686324</v>
      </c>
      <c r="BR17085">
        <v>1.42594272983095</v>
      </c>
      <c r="BS17085">
        <v>98187.9054669467</v>
      </c>
      <c r="BW17085" s="9">
        <v>17080</v>
      </c>
      <c r="BX17085">
        <f t="shared" si="846"/>
        <v>1</v>
      </c>
      <c r="BY17085">
        <f t="shared" si="847"/>
        <v>1</v>
      </c>
    </row>
    <row r="17086" spans="1:77">
      <c r="A17086" s="33">
        <v>17081</v>
      </c>
      <c r="BP17086">
        <v>0.859834438288839</v>
      </c>
      <c r="BQ17086">
        <v>17959.6241178487</v>
      </c>
      <c r="BR17086">
        <v>1.48450363657556</v>
      </c>
      <c r="BS17086">
        <v>108734.43135607</v>
      </c>
      <c r="BW17086" s="9">
        <v>17081</v>
      </c>
      <c r="BX17086">
        <f t="shared" si="846"/>
        <v>1</v>
      </c>
      <c r="BY17086">
        <f t="shared" si="847"/>
        <v>1</v>
      </c>
    </row>
    <row r="17087" spans="1:77">
      <c r="A17087" s="33">
        <v>17082</v>
      </c>
      <c r="BP17087">
        <v>0.832880254611724</v>
      </c>
      <c r="BQ17087">
        <v>16310.5886828332</v>
      </c>
      <c r="BR17087">
        <v>1.43021085430065</v>
      </c>
      <c r="BS17087">
        <v>96718.9236813671</v>
      </c>
      <c r="BW17087" s="9">
        <v>17082</v>
      </c>
      <c r="BX17087">
        <f t="shared" si="846"/>
        <v>1</v>
      </c>
      <c r="BY17087">
        <f t="shared" si="847"/>
        <v>1</v>
      </c>
    </row>
    <row r="17088" spans="1:77">
      <c r="A17088" s="33">
        <v>17083</v>
      </c>
      <c r="BP17088">
        <v>0.812723121230662</v>
      </c>
      <c r="BQ17088">
        <v>19412.2109473036</v>
      </c>
      <c r="BR17088">
        <v>1.38761235129504</v>
      </c>
      <c r="BS17088">
        <v>102740.104344932</v>
      </c>
      <c r="BW17088" s="9">
        <v>17083</v>
      </c>
      <c r="BX17088">
        <f t="shared" si="846"/>
        <v>1</v>
      </c>
      <c r="BY17088">
        <f t="shared" si="847"/>
        <v>1</v>
      </c>
    </row>
    <row r="17089" spans="1:77">
      <c r="A17089" s="33">
        <v>17084</v>
      </c>
      <c r="BP17089">
        <v>0.860534990621679</v>
      </c>
      <c r="BQ17089">
        <v>16873.5465455868</v>
      </c>
      <c r="BR17089">
        <v>1.50473996632804</v>
      </c>
      <c r="BS17089">
        <v>103052.72548374</v>
      </c>
      <c r="BW17089" s="9">
        <v>17084</v>
      </c>
      <c r="BX17089">
        <f t="shared" si="846"/>
        <v>1</v>
      </c>
      <c r="BY17089">
        <f t="shared" si="847"/>
        <v>1</v>
      </c>
    </row>
    <row r="17090" spans="1:77">
      <c r="A17090" s="33">
        <v>17085</v>
      </c>
      <c r="BP17090">
        <v>0.842855999847986</v>
      </c>
      <c r="BQ17090">
        <v>15676.5596689011</v>
      </c>
      <c r="BR17090">
        <v>1.46706196552982</v>
      </c>
      <c r="BS17090">
        <v>126414.000830142</v>
      </c>
      <c r="BW17090" s="9">
        <v>17085</v>
      </c>
      <c r="BX17090">
        <f t="shared" si="846"/>
        <v>1</v>
      </c>
      <c r="BY17090">
        <f t="shared" si="847"/>
        <v>1</v>
      </c>
    </row>
    <row r="17091" spans="1:77">
      <c r="A17091" s="33">
        <v>17086</v>
      </c>
      <c r="BP17091">
        <v>0.774667138824089</v>
      </c>
      <c r="BQ17091">
        <v>15503.1337894016</v>
      </c>
      <c r="BR17091">
        <v>1.30244624648801</v>
      </c>
      <c r="BS17091">
        <v>125083.361636411</v>
      </c>
      <c r="BW17091" s="9">
        <v>17086</v>
      </c>
      <c r="BX17091">
        <f t="shared" si="846"/>
        <v>1</v>
      </c>
      <c r="BY17091">
        <f t="shared" si="847"/>
        <v>1</v>
      </c>
    </row>
    <row r="17092" spans="1:77">
      <c r="A17092" s="33">
        <v>17087</v>
      </c>
      <c r="BP17092">
        <v>0.783880048667427</v>
      </c>
      <c r="BQ17092">
        <v>15853.1718915398</v>
      </c>
      <c r="BR17092">
        <v>1.34197653389711</v>
      </c>
      <c r="BS17092">
        <v>128959.344815745</v>
      </c>
      <c r="BW17092" s="9">
        <v>17087</v>
      </c>
      <c r="BX17092">
        <f t="shared" si="846"/>
        <v>1</v>
      </c>
      <c r="BY17092">
        <f t="shared" si="847"/>
        <v>1</v>
      </c>
    </row>
    <row r="17093" spans="1:77">
      <c r="A17093" s="33">
        <v>17088</v>
      </c>
      <c r="BP17093">
        <v>0.83687534559351</v>
      </c>
      <c r="BQ17093">
        <v>15382.1481778494</v>
      </c>
      <c r="BR17093">
        <v>1.43905836656485</v>
      </c>
      <c r="BS17093">
        <v>122476.061185757</v>
      </c>
      <c r="BW17093" s="9">
        <v>17088</v>
      </c>
      <c r="BX17093">
        <f t="shared" si="846"/>
        <v>1</v>
      </c>
      <c r="BY17093">
        <f t="shared" si="847"/>
        <v>1</v>
      </c>
    </row>
    <row r="17094" spans="1:77">
      <c r="A17094" s="33">
        <v>17089</v>
      </c>
      <c r="BP17094">
        <v>0.803367156094072</v>
      </c>
      <c r="BQ17094">
        <v>13772.4538748609</v>
      </c>
      <c r="BR17094">
        <v>1.37468714598159</v>
      </c>
      <c r="BS17094">
        <v>94771.0842212277</v>
      </c>
      <c r="BW17094" s="9">
        <v>17089</v>
      </c>
      <c r="BX17094">
        <f t="shared" si="846"/>
        <v>1</v>
      </c>
      <c r="BY17094">
        <f t="shared" si="847"/>
        <v>1</v>
      </c>
    </row>
    <row r="17095" spans="1:77">
      <c r="A17095" s="33">
        <v>17090</v>
      </c>
      <c r="BP17095">
        <v>0.774611021570827</v>
      </c>
      <c r="BQ17095">
        <v>17145.3235833909</v>
      </c>
      <c r="BR17095">
        <v>1.33158713841467</v>
      </c>
      <c r="BS17095">
        <v>100861.069778704</v>
      </c>
      <c r="BW17095" s="9">
        <v>17090</v>
      </c>
      <c r="BX17095">
        <f t="shared" ref="BX17095:BX17158" si="848">IF(BU17095=MAX($BU17095:$BV17095),1,0)</f>
        <v>1</v>
      </c>
      <c r="BY17095">
        <f t="shared" ref="BY17095:BY17158" si="849">IF(BV17095=MAX($BU17095:$BV17095),1,0)</f>
        <v>1</v>
      </c>
    </row>
    <row r="17096" spans="1:77">
      <c r="A17096" s="33">
        <v>17091</v>
      </c>
      <c r="BP17096">
        <v>0.746515478405209</v>
      </c>
      <c r="BQ17096">
        <v>15702.935362047</v>
      </c>
      <c r="BR17096">
        <v>1.27780896843366</v>
      </c>
      <c r="BS17096">
        <v>125630.950055758</v>
      </c>
      <c r="BW17096" s="9">
        <v>17091</v>
      </c>
      <c r="BX17096">
        <f t="shared" si="848"/>
        <v>1</v>
      </c>
      <c r="BY17096">
        <f t="shared" si="849"/>
        <v>1</v>
      </c>
    </row>
    <row r="17097" spans="1:77">
      <c r="A17097" s="33">
        <v>17092</v>
      </c>
      <c r="BP17097">
        <v>0.859833793874951</v>
      </c>
      <c r="BQ17097">
        <v>14762.4962775282</v>
      </c>
      <c r="BR17097">
        <v>1.48701513560563</v>
      </c>
      <c r="BS17097">
        <v>96414.5991544441</v>
      </c>
      <c r="BW17097" s="9">
        <v>17092</v>
      </c>
      <c r="BX17097">
        <f t="shared" si="848"/>
        <v>1</v>
      </c>
      <c r="BY17097">
        <f t="shared" si="849"/>
        <v>1</v>
      </c>
    </row>
    <row r="17098" spans="1:77">
      <c r="A17098" s="33">
        <v>17093</v>
      </c>
      <c r="BP17098">
        <v>0.773140317005116</v>
      </c>
      <c r="BQ17098">
        <v>16253.330944308</v>
      </c>
      <c r="BR17098">
        <v>1.33677526290065</v>
      </c>
      <c r="BS17098">
        <v>99584.1052901074</v>
      </c>
      <c r="BW17098" s="9">
        <v>17093</v>
      </c>
      <c r="BX17098">
        <f t="shared" si="848"/>
        <v>1</v>
      </c>
      <c r="BY17098">
        <f t="shared" si="849"/>
        <v>1</v>
      </c>
    </row>
    <row r="17099" spans="1:77">
      <c r="A17099" s="33">
        <v>17094</v>
      </c>
      <c r="BP17099">
        <v>0.803702847189931</v>
      </c>
      <c r="BQ17099">
        <v>12504.4686120597</v>
      </c>
      <c r="BR17099">
        <v>1.3950643620358</v>
      </c>
      <c r="BS17099">
        <v>94606.9760434173</v>
      </c>
      <c r="BW17099" s="9">
        <v>17094</v>
      </c>
      <c r="BX17099">
        <f t="shared" si="848"/>
        <v>1</v>
      </c>
      <c r="BY17099">
        <f t="shared" si="849"/>
        <v>1</v>
      </c>
    </row>
    <row r="17100" spans="1:77">
      <c r="A17100" s="33">
        <v>17095</v>
      </c>
      <c r="BP17100">
        <v>0.817312981173656</v>
      </c>
      <c r="BQ17100">
        <v>13887.1262807588</v>
      </c>
      <c r="BR17100">
        <v>1.41504408413857</v>
      </c>
      <c r="BS17100">
        <v>94512.458223894</v>
      </c>
      <c r="BW17100" s="9">
        <v>17095</v>
      </c>
      <c r="BX17100">
        <f t="shared" si="848"/>
        <v>1</v>
      </c>
      <c r="BY17100">
        <f t="shared" si="849"/>
        <v>1</v>
      </c>
    </row>
    <row r="17101" spans="1:77">
      <c r="A17101" s="33">
        <v>17096</v>
      </c>
      <c r="BP17101">
        <v>0.781633666236858</v>
      </c>
      <c r="BQ17101">
        <v>13426.4720986329</v>
      </c>
      <c r="BR17101">
        <v>1.34475559365506</v>
      </c>
      <c r="BS17101">
        <v>97102.3797493112</v>
      </c>
      <c r="BW17101" s="9">
        <v>17096</v>
      </c>
      <c r="BX17101">
        <f t="shared" si="848"/>
        <v>1</v>
      </c>
      <c r="BY17101">
        <f t="shared" si="849"/>
        <v>1</v>
      </c>
    </row>
    <row r="17102" spans="1:77">
      <c r="A17102" s="33">
        <v>17097</v>
      </c>
      <c r="BP17102">
        <v>0.785722427732081</v>
      </c>
      <c r="BQ17102">
        <v>14441.0267666629</v>
      </c>
      <c r="BR17102">
        <v>1.3275530893316</v>
      </c>
      <c r="BS17102">
        <v>97418.832041138</v>
      </c>
      <c r="BW17102" s="9">
        <v>17097</v>
      </c>
      <c r="BX17102">
        <f t="shared" si="848"/>
        <v>1</v>
      </c>
      <c r="BY17102">
        <f t="shared" si="849"/>
        <v>1</v>
      </c>
    </row>
    <row r="17103" spans="1:77">
      <c r="A17103" s="33">
        <v>17098</v>
      </c>
      <c r="BP17103">
        <v>0.842776569635515</v>
      </c>
      <c r="BQ17103">
        <v>14632.2745965297</v>
      </c>
      <c r="BR17103">
        <v>1.45233299376502</v>
      </c>
      <c r="BS17103">
        <v>126230.387593747</v>
      </c>
      <c r="BW17103" s="9">
        <v>17098</v>
      </c>
      <c r="BX17103">
        <f t="shared" si="848"/>
        <v>1</v>
      </c>
      <c r="BY17103">
        <f t="shared" si="849"/>
        <v>1</v>
      </c>
    </row>
    <row r="17104" spans="1:77">
      <c r="A17104" s="33">
        <v>17099</v>
      </c>
      <c r="BP17104">
        <v>0.816768747836256</v>
      </c>
      <c r="BQ17104">
        <v>16862.8265737649</v>
      </c>
      <c r="BR17104">
        <v>1.40069276505461</v>
      </c>
      <c r="BS17104">
        <v>129115.951578251</v>
      </c>
      <c r="BW17104" s="9">
        <v>17099</v>
      </c>
      <c r="BX17104">
        <f t="shared" si="848"/>
        <v>1</v>
      </c>
      <c r="BY17104">
        <f t="shared" si="849"/>
        <v>1</v>
      </c>
    </row>
    <row r="17105" spans="1:77">
      <c r="A17105" s="33">
        <v>17100</v>
      </c>
      <c r="BP17105">
        <v>0.843011604168696</v>
      </c>
      <c r="BQ17105">
        <v>15316.4457617641</v>
      </c>
      <c r="BR17105">
        <v>1.45191262810192</v>
      </c>
      <c r="BS17105">
        <v>125922.268547571</v>
      </c>
      <c r="BW17105" s="9">
        <v>17100</v>
      </c>
      <c r="BX17105">
        <f t="shared" si="848"/>
        <v>1</v>
      </c>
      <c r="BY17105">
        <f t="shared" si="849"/>
        <v>1</v>
      </c>
    </row>
    <row r="17106" spans="1:77">
      <c r="A17106" s="33">
        <v>17101</v>
      </c>
      <c r="BP17106">
        <v>0.794724268250982</v>
      </c>
      <c r="BQ17106">
        <v>15158.7794860828</v>
      </c>
      <c r="BR17106">
        <v>1.38394182664998</v>
      </c>
      <c r="BS17106">
        <v>99561.3680569498</v>
      </c>
      <c r="BW17106" s="9">
        <v>17101</v>
      </c>
      <c r="BX17106">
        <f t="shared" si="848"/>
        <v>1</v>
      </c>
      <c r="BY17106">
        <f t="shared" si="849"/>
        <v>1</v>
      </c>
    </row>
    <row r="17107" spans="1:77">
      <c r="A17107" s="33">
        <v>17102</v>
      </c>
      <c r="BP17107">
        <v>0.83303599298702</v>
      </c>
      <c r="BQ17107">
        <v>13131.778596702</v>
      </c>
      <c r="BR17107">
        <v>1.4416312644226</v>
      </c>
      <c r="BS17107">
        <v>97056.7886490167</v>
      </c>
      <c r="BW17107" s="9">
        <v>17102</v>
      </c>
      <c r="BX17107">
        <f t="shared" si="848"/>
        <v>1</v>
      </c>
      <c r="BY17107">
        <f t="shared" si="849"/>
        <v>1</v>
      </c>
    </row>
    <row r="17108" spans="1:77">
      <c r="A17108" s="33">
        <v>17103</v>
      </c>
      <c r="BP17108">
        <v>0.859241202635232</v>
      </c>
      <c r="BQ17108">
        <v>13683.5910354547</v>
      </c>
      <c r="BR17108">
        <v>1.47845363068972</v>
      </c>
      <c r="BS17108">
        <v>99333.2684189821</v>
      </c>
      <c r="BW17108" s="9">
        <v>17103</v>
      </c>
      <c r="BX17108">
        <f t="shared" si="848"/>
        <v>1</v>
      </c>
      <c r="BY17108">
        <f t="shared" si="849"/>
        <v>1</v>
      </c>
    </row>
    <row r="17109" spans="1:77">
      <c r="A17109" s="33">
        <v>17104</v>
      </c>
      <c r="BP17109">
        <v>0.831141128677392</v>
      </c>
      <c r="BQ17109">
        <v>20958.1030635582</v>
      </c>
      <c r="BR17109">
        <v>1.44083114967799</v>
      </c>
      <c r="BS17109">
        <v>101941.351664515</v>
      </c>
      <c r="BW17109" s="9">
        <v>17104</v>
      </c>
      <c r="BX17109">
        <f t="shared" si="848"/>
        <v>1</v>
      </c>
      <c r="BY17109">
        <f t="shared" si="849"/>
        <v>1</v>
      </c>
    </row>
    <row r="17110" spans="1:77">
      <c r="A17110" s="33">
        <v>17105</v>
      </c>
      <c r="BP17110">
        <v>0.794447267712824</v>
      </c>
      <c r="BQ17110">
        <v>13727.1443782026</v>
      </c>
      <c r="BR17110">
        <v>1.35407753244846</v>
      </c>
      <c r="BS17110">
        <v>95543.4055979357</v>
      </c>
      <c r="BW17110" s="9">
        <v>17105</v>
      </c>
      <c r="BX17110">
        <f t="shared" si="848"/>
        <v>1</v>
      </c>
      <c r="BY17110">
        <f t="shared" si="849"/>
        <v>1</v>
      </c>
    </row>
    <row r="17111" spans="1:77">
      <c r="A17111" s="33">
        <v>17106</v>
      </c>
      <c r="BP17111">
        <v>0.822710947969015</v>
      </c>
      <c r="BQ17111">
        <v>11533.0641145331</v>
      </c>
      <c r="BR17111">
        <v>1.42993735823037</v>
      </c>
      <c r="BS17111">
        <v>93824.9152430321</v>
      </c>
      <c r="BW17111" s="9">
        <v>17106</v>
      </c>
      <c r="BX17111">
        <f t="shared" si="848"/>
        <v>1</v>
      </c>
      <c r="BY17111">
        <f t="shared" si="849"/>
        <v>1</v>
      </c>
    </row>
    <row r="17112" spans="1:77">
      <c r="A17112" s="33">
        <v>17107</v>
      </c>
      <c r="BP17112">
        <v>0.773309969003062</v>
      </c>
      <c r="BQ17112">
        <v>14624.4720881053</v>
      </c>
      <c r="BR17112">
        <v>1.31999331921781</v>
      </c>
      <c r="BS17112">
        <v>93377.2864490182</v>
      </c>
      <c r="BW17112" s="9">
        <v>17107</v>
      </c>
      <c r="BX17112">
        <f t="shared" si="848"/>
        <v>1</v>
      </c>
      <c r="BY17112">
        <f t="shared" si="849"/>
        <v>1</v>
      </c>
    </row>
    <row r="17113" spans="1:77">
      <c r="A17113" s="33">
        <v>17108</v>
      </c>
      <c r="BP17113">
        <v>0.881391110608977</v>
      </c>
      <c r="BQ17113">
        <v>15313.5087556907</v>
      </c>
      <c r="BR17113">
        <v>1.53797850009705</v>
      </c>
      <c r="BS17113">
        <v>95746.8794430074</v>
      </c>
      <c r="BW17113" s="9">
        <v>17108</v>
      </c>
      <c r="BX17113">
        <f t="shared" si="848"/>
        <v>1</v>
      </c>
      <c r="BY17113">
        <f t="shared" si="849"/>
        <v>1</v>
      </c>
    </row>
    <row r="17114" spans="1:77">
      <c r="A17114" s="33">
        <v>17109</v>
      </c>
      <c r="BP17114">
        <v>0.838322608176213</v>
      </c>
      <c r="BQ17114">
        <v>17843.92662522</v>
      </c>
      <c r="BR17114">
        <v>1.43638102291869</v>
      </c>
      <c r="BS17114">
        <v>102093.779640798</v>
      </c>
      <c r="BW17114" s="9">
        <v>17109</v>
      </c>
      <c r="BX17114">
        <f t="shared" si="848"/>
        <v>1</v>
      </c>
      <c r="BY17114">
        <f t="shared" si="849"/>
        <v>1</v>
      </c>
    </row>
    <row r="17115" spans="1:77">
      <c r="A17115" s="33">
        <v>17110</v>
      </c>
      <c r="BP17115">
        <v>0.822994964949908</v>
      </c>
      <c r="BQ17115">
        <v>13711.1156144155</v>
      </c>
      <c r="BR17115">
        <v>1.42998775988428</v>
      </c>
      <c r="BS17115">
        <v>119715.944261053</v>
      </c>
      <c r="BW17115" s="9">
        <v>17110</v>
      </c>
      <c r="BX17115">
        <f t="shared" si="848"/>
        <v>1</v>
      </c>
      <c r="BY17115">
        <f t="shared" si="849"/>
        <v>1</v>
      </c>
    </row>
    <row r="17116" spans="1:77">
      <c r="A17116" s="33">
        <v>17111</v>
      </c>
      <c r="BP17116">
        <v>0.789872316726621</v>
      </c>
      <c r="BQ17116">
        <v>12423.7958493093</v>
      </c>
      <c r="BR17116">
        <v>1.38446235695684</v>
      </c>
      <c r="BS17116">
        <v>124850.966964276</v>
      </c>
      <c r="BW17116" s="9">
        <v>17111</v>
      </c>
      <c r="BX17116">
        <f t="shared" si="848"/>
        <v>1</v>
      </c>
      <c r="BY17116">
        <f t="shared" si="849"/>
        <v>1</v>
      </c>
    </row>
    <row r="17117" spans="1:77">
      <c r="A17117" s="33">
        <v>17112</v>
      </c>
      <c r="BP17117">
        <v>0.795350628850408</v>
      </c>
      <c r="BQ17117">
        <v>13811.6766737833</v>
      </c>
      <c r="BR17117">
        <v>1.34619017191615</v>
      </c>
      <c r="BS17117">
        <v>122069.36510734</v>
      </c>
      <c r="BW17117" s="9">
        <v>17112</v>
      </c>
      <c r="BX17117">
        <f t="shared" si="848"/>
        <v>1</v>
      </c>
      <c r="BY17117">
        <f t="shared" si="849"/>
        <v>1</v>
      </c>
    </row>
    <row r="17118" spans="1:77">
      <c r="A17118" s="33">
        <v>17113</v>
      </c>
      <c r="BP17118">
        <v>0.766934279825731</v>
      </c>
      <c r="BQ17118">
        <v>14435.2575178249</v>
      </c>
      <c r="BR17118">
        <v>1.30679337050488</v>
      </c>
      <c r="BS17118">
        <v>120123.536170368</v>
      </c>
      <c r="BW17118" s="9">
        <v>17113</v>
      </c>
      <c r="BX17118">
        <f t="shared" si="848"/>
        <v>1</v>
      </c>
      <c r="BY17118">
        <f t="shared" si="849"/>
        <v>1</v>
      </c>
    </row>
    <row r="17119" spans="1:77">
      <c r="A17119" s="33">
        <v>17114</v>
      </c>
      <c r="BP17119">
        <v>0.797308223315343</v>
      </c>
      <c r="BQ17119">
        <v>15125.4865549161</v>
      </c>
      <c r="BR17119">
        <v>1.36411559918641</v>
      </c>
      <c r="BS17119">
        <v>125895.290819039</v>
      </c>
      <c r="BW17119" s="9">
        <v>17114</v>
      </c>
      <c r="BX17119">
        <f t="shared" si="848"/>
        <v>1</v>
      </c>
      <c r="BY17119">
        <f t="shared" si="849"/>
        <v>1</v>
      </c>
    </row>
    <row r="17120" spans="1:77">
      <c r="A17120" s="33">
        <v>17115</v>
      </c>
      <c r="BP17120">
        <v>0.838870934400186</v>
      </c>
      <c r="BQ17120">
        <v>17198.7625274339</v>
      </c>
      <c r="BR17120">
        <v>1.46867697344893</v>
      </c>
      <c r="BS17120">
        <v>100403.251953691</v>
      </c>
      <c r="BW17120" s="9">
        <v>17115</v>
      </c>
      <c r="BX17120">
        <f t="shared" si="848"/>
        <v>1</v>
      </c>
      <c r="BY17120">
        <f t="shared" si="849"/>
        <v>1</v>
      </c>
    </row>
    <row r="17121" spans="1:77">
      <c r="A17121" s="33">
        <v>17116</v>
      </c>
      <c r="BP17121">
        <v>0.788499059577234</v>
      </c>
      <c r="BQ17121">
        <v>13691.3956567065</v>
      </c>
      <c r="BR17121">
        <v>1.33972519813787</v>
      </c>
      <c r="BS17121">
        <v>119115.436537413</v>
      </c>
      <c r="BW17121" s="9">
        <v>17116</v>
      </c>
      <c r="BX17121">
        <f t="shared" si="848"/>
        <v>1</v>
      </c>
      <c r="BY17121">
        <f t="shared" si="849"/>
        <v>1</v>
      </c>
    </row>
    <row r="17122" spans="1:77">
      <c r="A17122" s="33">
        <v>17117</v>
      </c>
      <c r="BP17122">
        <v>0.817114577798398</v>
      </c>
      <c r="BQ17122">
        <v>10113.7907110165</v>
      </c>
      <c r="BR17122">
        <v>1.37891398663567</v>
      </c>
      <c r="BS17122">
        <v>116251.981893801</v>
      </c>
      <c r="BW17122" s="9">
        <v>17117</v>
      </c>
      <c r="BX17122">
        <f t="shared" si="848"/>
        <v>1</v>
      </c>
      <c r="BY17122">
        <f t="shared" si="849"/>
        <v>1</v>
      </c>
    </row>
    <row r="17123" spans="1:77">
      <c r="A17123" s="33">
        <v>17118</v>
      </c>
      <c r="BP17123">
        <v>0.851416055477567</v>
      </c>
      <c r="BQ17123">
        <v>14395.0215927545</v>
      </c>
      <c r="BR17123">
        <v>1.47523158538362</v>
      </c>
      <c r="BS17123">
        <v>125422.517153347</v>
      </c>
      <c r="BW17123" s="9">
        <v>17118</v>
      </c>
      <c r="BX17123">
        <f t="shared" si="848"/>
        <v>1</v>
      </c>
      <c r="BY17123">
        <f t="shared" si="849"/>
        <v>1</v>
      </c>
    </row>
    <row r="17124" spans="1:77">
      <c r="A17124" s="33">
        <v>17119</v>
      </c>
      <c r="BP17124">
        <v>0.817788522776936</v>
      </c>
      <c r="BQ17124">
        <v>14600.6464428219</v>
      </c>
      <c r="BR17124">
        <v>1.39886808736119</v>
      </c>
      <c r="BS17124">
        <v>94345.9687374467</v>
      </c>
      <c r="BW17124" s="9">
        <v>17119</v>
      </c>
      <c r="BX17124">
        <f t="shared" si="848"/>
        <v>1</v>
      </c>
      <c r="BY17124">
        <f t="shared" si="849"/>
        <v>1</v>
      </c>
    </row>
    <row r="17125" spans="1:77">
      <c r="A17125" s="33">
        <v>17120</v>
      </c>
      <c r="BP17125">
        <v>0.807528100195554</v>
      </c>
      <c r="BQ17125">
        <v>17168.8672446848</v>
      </c>
      <c r="BR17125">
        <v>1.36037255090575</v>
      </c>
      <c r="BS17125">
        <v>100554.954336266</v>
      </c>
      <c r="BW17125" s="9">
        <v>17120</v>
      </c>
      <c r="BX17125">
        <f t="shared" si="848"/>
        <v>1</v>
      </c>
      <c r="BY17125">
        <f t="shared" si="849"/>
        <v>1</v>
      </c>
    </row>
    <row r="17126" spans="1:77">
      <c r="A17126" s="33">
        <v>17121</v>
      </c>
      <c r="BP17126">
        <v>0.817352303971693</v>
      </c>
      <c r="BQ17126">
        <v>12006.2135300603</v>
      </c>
      <c r="BR17126">
        <v>1.40564970885383</v>
      </c>
      <c r="BS17126">
        <v>117647.23448194</v>
      </c>
      <c r="BW17126" s="9">
        <v>17121</v>
      </c>
      <c r="BX17126">
        <f t="shared" si="848"/>
        <v>1</v>
      </c>
      <c r="BY17126">
        <f t="shared" si="849"/>
        <v>1</v>
      </c>
    </row>
    <row r="17127" spans="1:77">
      <c r="A17127" s="33">
        <v>17122</v>
      </c>
      <c r="BP17127">
        <v>0.799985646173488</v>
      </c>
      <c r="BQ17127">
        <v>16359.9633796255</v>
      </c>
      <c r="BR17127">
        <v>1.38484031035634</v>
      </c>
      <c r="BS17127">
        <v>124464.292983231</v>
      </c>
      <c r="BW17127" s="9">
        <v>17122</v>
      </c>
      <c r="BX17127">
        <f t="shared" si="848"/>
        <v>1</v>
      </c>
      <c r="BY17127">
        <f t="shared" si="849"/>
        <v>1</v>
      </c>
    </row>
    <row r="17128" spans="1:77">
      <c r="A17128" s="33">
        <v>17123</v>
      </c>
      <c r="BP17128">
        <v>0.82792172196689</v>
      </c>
      <c r="BQ17128">
        <v>13566.7114330257</v>
      </c>
      <c r="BR17128">
        <v>1.44307815915497</v>
      </c>
      <c r="BS17128">
        <v>123073.720845232</v>
      </c>
      <c r="BW17128" s="9">
        <v>17123</v>
      </c>
      <c r="BX17128">
        <f t="shared" si="848"/>
        <v>1</v>
      </c>
      <c r="BY17128">
        <f t="shared" si="849"/>
        <v>1</v>
      </c>
    </row>
    <row r="17129" spans="1:77">
      <c r="A17129" s="33">
        <v>17124</v>
      </c>
      <c r="BP17129">
        <v>0.789213467371635</v>
      </c>
      <c r="BQ17129">
        <v>12047.1189359892</v>
      </c>
      <c r="BR17129">
        <v>1.3330664409948</v>
      </c>
      <c r="BS17129">
        <v>93598.9827218488</v>
      </c>
      <c r="BW17129" s="9">
        <v>17124</v>
      </c>
      <c r="BX17129">
        <f t="shared" si="848"/>
        <v>1</v>
      </c>
      <c r="BY17129">
        <f t="shared" si="849"/>
        <v>1</v>
      </c>
    </row>
    <row r="17130" spans="1:77">
      <c r="A17130" s="33">
        <v>17125</v>
      </c>
      <c r="BP17130">
        <v>0.84912537042568</v>
      </c>
      <c r="BQ17130">
        <v>21253.5246152787</v>
      </c>
      <c r="BR17130">
        <v>1.48734066587973</v>
      </c>
      <c r="BS17130">
        <v>125256.976925531</v>
      </c>
      <c r="BW17130" s="9">
        <v>17125</v>
      </c>
      <c r="BX17130">
        <f t="shared" si="848"/>
        <v>1</v>
      </c>
      <c r="BY17130">
        <f t="shared" si="849"/>
        <v>1</v>
      </c>
    </row>
    <row r="17131" spans="1:77">
      <c r="A17131" s="33">
        <v>17126</v>
      </c>
      <c r="BP17131">
        <v>0.873962122703267</v>
      </c>
      <c r="BQ17131">
        <v>13861.4007967246</v>
      </c>
      <c r="BR17131">
        <v>1.52039150230421</v>
      </c>
      <c r="BS17131">
        <v>96293.4463096459</v>
      </c>
      <c r="BW17131" s="9">
        <v>17126</v>
      </c>
      <c r="BX17131">
        <f t="shared" si="848"/>
        <v>1</v>
      </c>
      <c r="BY17131">
        <f t="shared" si="849"/>
        <v>1</v>
      </c>
    </row>
    <row r="17132" spans="1:77">
      <c r="A17132" s="33">
        <v>17127</v>
      </c>
      <c r="BP17132">
        <v>0.836361561897837</v>
      </c>
      <c r="BQ17132">
        <v>14428.2486340248</v>
      </c>
      <c r="BR17132">
        <v>1.46029303334234</v>
      </c>
      <c r="BS17132">
        <v>97290.7251149023</v>
      </c>
      <c r="BW17132" s="9">
        <v>17127</v>
      </c>
      <c r="BX17132">
        <f t="shared" si="848"/>
        <v>1</v>
      </c>
      <c r="BY17132">
        <f t="shared" si="849"/>
        <v>1</v>
      </c>
    </row>
    <row r="17133" spans="1:77">
      <c r="A17133" s="33">
        <v>17128</v>
      </c>
      <c r="BP17133">
        <v>0.788091602647563</v>
      </c>
      <c r="BQ17133">
        <v>20277.8599157567</v>
      </c>
      <c r="BR17133">
        <v>1.37337737669356</v>
      </c>
      <c r="BS17133">
        <v>104234.617061625</v>
      </c>
      <c r="BW17133" s="9">
        <v>17128</v>
      </c>
      <c r="BX17133">
        <f t="shared" si="848"/>
        <v>1</v>
      </c>
      <c r="BY17133">
        <f t="shared" si="849"/>
        <v>1</v>
      </c>
    </row>
    <row r="17134" spans="1:77">
      <c r="A17134" s="33">
        <v>17129</v>
      </c>
      <c r="BP17134">
        <v>0.83645333290094</v>
      </c>
      <c r="BQ17134">
        <v>15429.0397605164</v>
      </c>
      <c r="BR17134">
        <v>1.42782449667333</v>
      </c>
      <c r="BS17134">
        <v>99112.4651979849</v>
      </c>
      <c r="BW17134" s="9">
        <v>17129</v>
      </c>
      <c r="BX17134">
        <f t="shared" si="848"/>
        <v>1</v>
      </c>
      <c r="BY17134">
        <f t="shared" si="849"/>
        <v>1</v>
      </c>
    </row>
    <row r="17135" spans="1:77">
      <c r="A17135" s="33">
        <v>17130</v>
      </c>
      <c r="BP17135">
        <v>0.81169800982625</v>
      </c>
      <c r="BQ17135">
        <v>14988.4896428115</v>
      </c>
      <c r="BR17135">
        <v>1.35373241274437</v>
      </c>
      <c r="BS17135">
        <v>121746.195663264</v>
      </c>
      <c r="BW17135" s="9">
        <v>17130</v>
      </c>
      <c r="BX17135">
        <f t="shared" si="848"/>
        <v>1</v>
      </c>
      <c r="BY17135">
        <f t="shared" si="849"/>
        <v>1</v>
      </c>
    </row>
    <row r="17136" spans="1:77">
      <c r="A17136" s="33">
        <v>17131</v>
      </c>
      <c r="BP17136">
        <v>0.77264613713016</v>
      </c>
      <c r="BQ17136">
        <v>16108.4483228369</v>
      </c>
      <c r="BR17136">
        <v>1.32337498382883</v>
      </c>
      <c r="BS17136">
        <v>100236.652647327</v>
      </c>
      <c r="BW17136" s="9">
        <v>17131</v>
      </c>
      <c r="BX17136">
        <f t="shared" si="848"/>
        <v>1</v>
      </c>
      <c r="BY17136">
        <f t="shared" si="849"/>
        <v>1</v>
      </c>
    </row>
    <row r="17137" spans="1:77">
      <c r="A17137" s="33">
        <v>17132</v>
      </c>
      <c r="BP17137">
        <v>0.815430626721951</v>
      </c>
      <c r="BQ17137">
        <v>13341.9484392884</v>
      </c>
      <c r="BR17137">
        <v>1.40668260166095</v>
      </c>
      <c r="BS17137">
        <v>92798.2928318029</v>
      </c>
      <c r="BW17137" s="9">
        <v>17132</v>
      </c>
      <c r="BX17137">
        <f t="shared" si="848"/>
        <v>1</v>
      </c>
      <c r="BY17137">
        <f t="shared" si="849"/>
        <v>1</v>
      </c>
    </row>
    <row r="17138" spans="1:77">
      <c r="A17138" s="33">
        <v>17133</v>
      </c>
      <c r="BP17138">
        <v>0.854027979236895</v>
      </c>
      <c r="BQ17138">
        <v>13361.2199823047</v>
      </c>
      <c r="BR17138">
        <v>1.49187306521961</v>
      </c>
      <c r="BS17138">
        <v>93595.4406491077</v>
      </c>
      <c r="BW17138" s="9">
        <v>17133</v>
      </c>
      <c r="BX17138">
        <f t="shared" si="848"/>
        <v>1</v>
      </c>
      <c r="BY17138">
        <f t="shared" si="849"/>
        <v>1</v>
      </c>
    </row>
    <row r="17139" spans="1:77">
      <c r="A17139" s="33">
        <v>17134</v>
      </c>
      <c r="BP17139">
        <v>0.809290688869231</v>
      </c>
      <c r="BQ17139">
        <v>15476.4524198484</v>
      </c>
      <c r="BR17139">
        <v>1.39361132848204</v>
      </c>
      <c r="BS17139">
        <v>100934.112651189</v>
      </c>
      <c r="BW17139" s="9">
        <v>17134</v>
      </c>
      <c r="BX17139">
        <f t="shared" si="848"/>
        <v>1</v>
      </c>
      <c r="BY17139">
        <f t="shared" si="849"/>
        <v>1</v>
      </c>
    </row>
    <row r="17140" spans="1:77">
      <c r="A17140" s="33">
        <v>17135</v>
      </c>
      <c r="BP17140">
        <v>0.838847401907483</v>
      </c>
      <c r="BQ17140">
        <v>16805.1628685189</v>
      </c>
      <c r="BR17140">
        <v>1.47069824622644</v>
      </c>
      <c r="BS17140">
        <v>102355.773062511</v>
      </c>
      <c r="BW17140" s="9">
        <v>17135</v>
      </c>
      <c r="BX17140">
        <f t="shared" si="848"/>
        <v>1</v>
      </c>
      <c r="BY17140">
        <f t="shared" si="849"/>
        <v>1</v>
      </c>
    </row>
    <row r="17141" spans="1:77">
      <c r="A17141" s="33">
        <v>17136</v>
      </c>
      <c r="BP17141">
        <v>0.783970824397928</v>
      </c>
      <c r="BQ17141">
        <v>14848.3946206257</v>
      </c>
      <c r="BR17141">
        <v>1.35550660807363</v>
      </c>
      <c r="BS17141">
        <v>98032.3905987439</v>
      </c>
      <c r="BW17141" s="9">
        <v>17136</v>
      </c>
      <c r="BX17141">
        <f t="shared" si="848"/>
        <v>1</v>
      </c>
      <c r="BY17141">
        <f t="shared" si="849"/>
        <v>1</v>
      </c>
    </row>
    <row r="17142" spans="1:77">
      <c r="A17142" s="33">
        <v>17137</v>
      </c>
      <c r="BP17142">
        <v>0.784710560023727</v>
      </c>
      <c r="BQ17142">
        <v>11547.4614418756</v>
      </c>
      <c r="BR17142">
        <v>1.34752781218027</v>
      </c>
      <c r="BS17142">
        <v>95590.0647526876</v>
      </c>
      <c r="BW17142" s="9">
        <v>17137</v>
      </c>
      <c r="BX17142">
        <f t="shared" si="848"/>
        <v>1</v>
      </c>
      <c r="BY17142">
        <f t="shared" si="849"/>
        <v>1</v>
      </c>
    </row>
    <row r="17143" spans="1:77">
      <c r="A17143" s="33">
        <v>17138</v>
      </c>
      <c r="BP17143">
        <v>0.814126333886626</v>
      </c>
      <c r="BQ17143">
        <v>14461.3760976772</v>
      </c>
      <c r="BR17143">
        <v>1.3826487434832</v>
      </c>
      <c r="BS17143">
        <v>96320.7449546381</v>
      </c>
      <c r="BW17143" s="9">
        <v>17138</v>
      </c>
      <c r="BX17143">
        <f t="shared" si="848"/>
        <v>1</v>
      </c>
      <c r="BY17143">
        <f t="shared" si="849"/>
        <v>1</v>
      </c>
    </row>
    <row r="17144" spans="1:77">
      <c r="A17144" s="33">
        <v>17139</v>
      </c>
      <c r="BP17144">
        <v>0.786067929106732</v>
      </c>
      <c r="BQ17144">
        <v>14004.9660972178</v>
      </c>
      <c r="BR17144">
        <v>1.36107363860599</v>
      </c>
      <c r="BS17144">
        <v>95823.0533159402</v>
      </c>
      <c r="BW17144" s="9">
        <v>17139</v>
      </c>
      <c r="BX17144">
        <f t="shared" si="848"/>
        <v>1</v>
      </c>
      <c r="BY17144">
        <f t="shared" si="849"/>
        <v>1</v>
      </c>
    </row>
    <row r="17145" spans="1:77">
      <c r="A17145" s="33">
        <v>17140</v>
      </c>
      <c r="BP17145">
        <v>0.848883270141175</v>
      </c>
      <c r="BQ17145">
        <v>17398.6576793117</v>
      </c>
      <c r="BR17145">
        <v>1.4663581943162</v>
      </c>
      <c r="BS17145">
        <v>102360.362610669</v>
      </c>
      <c r="BW17145" s="9">
        <v>17140</v>
      </c>
      <c r="BX17145">
        <f t="shared" si="848"/>
        <v>1</v>
      </c>
      <c r="BY17145">
        <f t="shared" si="849"/>
        <v>1</v>
      </c>
    </row>
    <row r="17146" spans="1:77">
      <c r="A17146" s="33">
        <v>17141</v>
      </c>
      <c r="BP17146">
        <v>0.808666406062987</v>
      </c>
      <c r="BQ17146">
        <v>10198.2807786049</v>
      </c>
      <c r="BR17146">
        <v>1.39780621579522</v>
      </c>
      <c r="BS17146">
        <v>114730.149764669</v>
      </c>
      <c r="BW17146" s="9">
        <v>17141</v>
      </c>
      <c r="BX17146">
        <f t="shared" si="848"/>
        <v>1</v>
      </c>
      <c r="BY17146">
        <f t="shared" si="849"/>
        <v>1</v>
      </c>
    </row>
    <row r="17147" spans="1:77">
      <c r="A17147" s="33">
        <v>17142</v>
      </c>
      <c r="BP17147">
        <v>0.850561078080748</v>
      </c>
      <c r="BQ17147">
        <v>15007.7352699161</v>
      </c>
      <c r="BR17147">
        <v>1.46878800735654</v>
      </c>
      <c r="BS17147">
        <v>96474.7375454507</v>
      </c>
      <c r="BW17147" s="9">
        <v>17142</v>
      </c>
      <c r="BX17147">
        <f t="shared" si="848"/>
        <v>1</v>
      </c>
      <c r="BY17147">
        <f t="shared" si="849"/>
        <v>1</v>
      </c>
    </row>
    <row r="17148" spans="1:77">
      <c r="A17148" s="33">
        <v>17143</v>
      </c>
      <c r="BP17148">
        <v>0.816914471037726</v>
      </c>
      <c r="BQ17148">
        <v>14693.326007728</v>
      </c>
      <c r="BR17148">
        <v>1.41232430493043</v>
      </c>
      <c r="BS17148">
        <v>95998.5851778234</v>
      </c>
      <c r="BW17148" s="9">
        <v>17143</v>
      </c>
      <c r="BX17148">
        <f t="shared" si="848"/>
        <v>1</v>
      </c>
      <c r="BY17148">
        <f t="shared" si="849"/>
        <v>1</v>
      </c>
    </row>
    <row r="17149" spans="1:77">
      <c r="A17149" s="33">
        <v>17144</v>
      </c>
      <c r="BP17149">
        <v>0.804884980955837</v>
      </c>
      <c r="BQ17149">
        <v>13383.5778478468</v>
      </c>
      <c r="BR17149">
        <v>1.35620680986715</v>
      </c>
      <c r="BS17149">
        <v>120392.147549968</v>
      </c>
      <c r="BW17149" s="9">
        <v>17144</v>
      </c>
      <c r="BX17149">
        <f t="shared" si="848"/>
        <v>1</v>
      </c>
      <c r="BY17149">
        <f t="shared" si="849"/>
        <v>1</v>
      </c>
    </row>
    <row r="17150" spans="1:77">
      <c r="A17150" s="33">
        <v>17145</v>
      </c>
      <c r="BP17150">
        <v>0.8031317046499</v>
      </c>
      <c r="BQ17150">
        <v>13522.8230503033</v>
      </c>
      <c r="BR17150">
        <v>1.38076873268076</v>
      </c>
      <c r="BS17150">
        <v>92525.4352235501</v>
      </c>
      <c r="BW17150" s="9">
        <v>17145</v>
      </c>
      <c r="BX17150">
        <f t="shared" si="848"/>
        <v>1</v>
      </c>
      <c r="BY17150">
        <f t="shared" si="849"/>
        <v>1</v>
      </c>
    </row>
    <row r="17151" spans="1:77">
      <c r="A17151" s="33">
        <v>17146</v>
      </c>
      <c r="BP17151">
        <v>0.805343841886045</v>
      </c>
      <c r="BQ17151">
        <v>15751.8597838182</v>
      </c>
      <c r="BR17151">
        <v>1.35928614750534</v>
      </c>
      <c r="BS17151">
        <v>99217.1700375377</v>
      </c>
      <c r="BW17151" s="9">
        <v>17146</v>
      </c>
      <c r="BX17151">
        <f t="shared" si="848"/>
        <v>1</v>
      </c>
      <c r="BY17151">
        <f t="shared" si="849"/>
        <v>1</v>
      </c>
    </row>
    <row r="17152" spans="1:77">
      <c r="A17152" s="33">
        <v>17147</v>
      </c>
      <c r="BP17152">
        <v>0.774217299952477</v>
      </c>
      <c r="BQ17152">
        <v>11144.4777712787</v>
      </c>
      <c r="BR17152">
        <v>1.29924103246216</v>
      </c>
      <c r="BS17152">
        <v>93132.0287604887</v>
      </c>
      <c r="BW17152" s="9">
        <v>17147</v>
      </c>
      <c r="BX17152">
        <f t="shared" si="848"/>
        <v>1</v>
      </c>
      <c r="BY17152">
        <f t="shared" si="849"/>
        <v>1</v>
      </c>
    </row>
    <row r="17153" spans="1:77">
      <c r="A17153" s="33">
        <v>17148</v>
      </c>
      <c r="BP17153">
        <v>0.813717911904158</v>
      </c>
      <c r="BQ17153">
        <v>18768.6666328339</v>
      </c>
      <c r="BR17153">
        <v>1.3990361890484</v>
      </c>
      <c r="BS17153">
        <v>102246.37235003</v>
      </c>
      <c r="BW17153" s="9">
        <v>17148</v>
      </c>
      <c r="BX17153">
        <f t="shared" si="848"/>
        <v>1</v>
      </c>
      <c r="BY17153">
        <f t="shared" si="849"/>
        <v>1</v>
      </c>
    </row>
    <row r="17154" spans="1:77">
      <c r="A17154" s="33">
        <v>17149</v>
      </c>
      <c r="BP17154">
        <v>0.79609714116477</v>
      </c>
      <c r="BQ17154">
        <v>18980.8781126859</v>
      </c>
      <c r="BR17154">
        <v>1.37295753721265</v>
      </c>
      <c r="BS17154">
        <v>99416.4100268849</v>
      </c>
      <c r="BW17154" s="9">
        <v>17149</v>
      </c>
      <c r="BX17154">
        <f t="shared" si="848"/>
        <v>1</v>
      </c>
      <c r="BY17154">
        <f t="shared" si="849"/>
        <v>1</v>
      </c>
    </row>
    <row r="17155" spans="1:77">
      <c r="A17155" s="33">
        <v>17150</v>
      </c>
      <c r="BP17155">
        <v>0.769898316931675</v>
      </c>
      <c r="BQ17155">
        <v>18730.1819990054</v>
      </c>
      <c r="BR17155">
        <v>1.29759197582653</v>
      </c>
      <c r="BS17155">
        <v>102383.021794512</v>
      </c>
      <c r="BW17155" s="9">
        <v>17150</v>
      </c>
      <c r="BX17155">
        <f t="shared" si="848"/>
        <v>1</v>
      </c>
      <c r="BY17155">
        <f t="shared" si="849"/>
        <v>1</v>
      </c>
    </row>
    <row r="17156" spans="1:77">
      <c r="A17156" s="33">
        <v>17151</v>
      </c>
      <c r="BP17156">
        <v>0.813624225587038</v>
      </c>
      <c r="BQ17156">
        <v>18349.4426626865</v>
      </c>
      <c r="BR17156">
        <v>1.37805987487364</v>
      </c>
      <c r="BS17156">
        <v>126289.787251529</v>
      </c>
      <c r="BW17156" s="9">
        <v>17151</v>
      </c>
      <c r="BX17156">
        <f t="shared" si="848"/>
        <v>1</v>
      </c>
      <c r="BY17156">
        <f t="shared" si="849"/>
        <v>1</v>
      </c>
    </row>
    <row r="17157" spans="1:77">
      <c r="A17157" s="33">
        <v>17152</v>
      </c>
      <c r="BP17157">
        <v>0.800187579053665</v>
      </c>
      <c r="BQ17157">
        <v>13353.8119925334</v>
      </c>
      <c r="BR17157">
        <v>1.39678401579525</v>
      </c>
      <c r="BS17157">
        <v>122993.830384406</v>
      </c>
      <c r="BW17157" s="9">
        <v>17152</v>
      </c>
      <c r="BX17157">
        <f t="shared" si="848"/>
        <v>1</v>
      </c>
      <c r="BY17157">
        <f t="shared" si="849"/>
        <v>1</v>
      </c>
    </row>
    <row r="17158" spans="1:77">
      <c r="A17158" s="33">
        <v>17153</v>
      </c>
      <c r="BP17158">
        <v>0.813057047682218</v>
      </c>
      <c r="BQ17158">
        <v>14305.2929604646</v>
      </c>
      <c r="BR17158">
        <v>1.4192712791148</v>
      </c>
      <c r="BS17158">
        <v>121871.998996107</v>
      </c>
      <c r="BW17158" s="9">
        <v>17153</v>
      </c>
      <c r="BX17158">
        <f t="shared" si="848"/>
        <v>1</v>
      </c>
      <c r="BY17158">
        <f t="shared" si="849"/>
        <v>1</v>
      </c>
    </row>
    <row r="17159" spans="1:77">
      <c r="A17159" s="33">
        <v>17154</v>
      </c>
      <c r="BP17159">
        <v>0.815709341197911</v>
      </c>
      <c r="BQ17159">
        <v>12369.7728116525</v>
      </c>
      <c r="BR17159">
        <v>1.4149595282068</v>
      </c>
      <c r="BS17159">
        <v>93338.3520174498</v>
      </c>
      <c r="BW17159" s="9">
        <v>17154</v>
      </c>
      <c r="BX17159">
        <f t="shared" ref="BX17159:BX17222" si="850">IF(BU17159=MAX($BU17159:$BV17159),1,0)</f>
        <v>1</v>
      </c>
      <c r="BY17159">
        <f t="shared" ref="BY17159:BY17222" si="851">IF(BV17159=MAX($BU17159:$BV17159),1,0)</f>
        <v>1</v>
      </c>
    </row>
    <row r="17160" spans="1:77">
      <c r="A17160" s="33">
        <v>17155</v>
      </c>
      <c r="BP17160">
        <v>0.772169596843268</v>
      </c>
      <c r="BQ17160">
        <v>12136.1905667348</v>
      </c>
      <c r="BR17160">
        <v>1.30976490248449</v>
      </c>
      <c r="BS17160">
        <v>119894.930570189</v>
      </c>
      <c r="BW17160" s="9">
        <v>17155</v>
      </c>
      <c r="BX17160">
        <f t="shared" si="850"/>
        <v>1</v>
      </c>
      <c r="BY17160">
        <f t="shared" si="851"/>
        <v>1</v>
      </c>
    </row>
    <row r="17161" spans="1:77">
      <c r="A17161" s="33">
        <v>17156</v>
      </c>
      <c r="BP17161">
        <v>0.786097809853439</v>
      </c>
      <c r="BQ17161">
        <v>14295.9338162644</v>
      </c>
      <c r="BR17161">
        <v>1.33134623217131</v>
      </c>
      <c r="BS17161">
        <v>118245.20024956</v>
      </c>
      <c r="BW17161" s="9">
        <v>17156</v>
      </c>
      <c r="BX17161">
        <f t="shared" si="850"/>
        <v>1</v>
      </c>
      <c r="BY17161">
        <f t="shared" si="851"/>
        <v>1</v>
      </c>
    </row>
    <row r="17162" spans="1:77">
      <c r="A17162" s="33">
        <v>17157</v>
      </c>
      <c r="BP17162">
        <v>0.829780086389178</v>
      </c>
      <c r="BQ17162">
        <v>12234.3144401751</v>
      </c>
      <c r="BR17162">
        <v>1.43382947057778</v>
      </c>
      <c r="BS17162">
        <v>119073.115402045</v>
      </c>
      <c r="BW17162" s="9">
        <v>17157</v>
      </c>
      <c r="BX17162">
        <f t="shared" si="850"/>
        <v>1</v>
      </c>
      <c r="BY17162">
        <f t="shared" si="851"/>
        <v>1</v>
      </c>
    </row>
    <row r="17163" spans="1:77">
      <c r="A17163" s="33">
        <v>17158</v>
      </c>
      <c r="BP17163">
        <v>0.825136418312334</v>
      </c>
      <c r="BQ17163">
        <v>12284.0909091783</v>
      </c>
      <c r="BR17163">
        <v>1.42846220905694</v>
      </c>
      <c r="BS17163">
        <v>93754.4665627854</v>
      </c>
      <c r="BW17163" s="9">
        <v>17158</v>
      </c>
      <c r="BX17163">
        <f t="shared" si="850"/>
        <v>1</v>
      </c>
      <c r="BY17163">
        <f t="shared" si="851"/>
        <v>1</v>
      </c>
    </row>
    <row r="17164" spans="1:77">
      <c r="A17164" s="33">
        <v>17159</v>
      </c>
      <c r="BP17164">
        <v>0.748052744554042</v>
      </c>
      <c r="BQ17164">
        <v>13042.3908465779</v>
      </c>
      <c r="BR17164">
        <v>1.28309566258218</v>
      </c>
      <c r="BS17164">
        <v>92957.3739678906</v>
      </c>
      <c r="BW17164" s="9">
        <v>17159</v>
      </c>
      <c r="BX17164">
        <f t="shared" si="850"/>
        <v>1</v>
      </c>
      <c r="BY17164">
        <f t="shared" si="851"/>
        <v>1</v>
      </c>
    </row>
    <row r="17165" spans="1:77">
      <c r="A17165" s="33">
        <v>17160</v>
      </c>
      <c r="BP17165">
        <v>0.787990392924578</v>
      </c>
      <c r="BQ17165">
        <v>12548.2950594539</v>
      </c>
      <c r="BR17165">
        <v>1.35482410843673</v>
      </c>
      <c r="BS17165">
        <v>121142.149841719</v>
      </c>
      <c r="BW17165" s="9">
        <v>17160</v>
      </c>
      <c r="BX17165">
        <f t="shared" si="850"/>
        <v>1</v>
      </c>
      <c r="BY17165">
        <f t="shared" si="851"/>
        <v>1</v>
      </c>
    </row>
    <row r="17166" spans="1:77">
      <c r="A17166" s="33">
        <v>17161</v>
      </c>
      <c r="BP17166">
        <v>0.832958427400122</v>
      </c>
      <c r="BQ17166">
        <v>15349.5737211486</v>
      </c>
      <c r="BR17166">
        <v>1.44505262695248</v>
      </c>
      <c r="BS17166">
        <v>100375.459419638</v>
      </c>
      <c r="BW17166" s="9">
        <v>17161</v>
      </c>
      <c r="BX17166">
        <f t="shared" si="850"/>
        <v>1</v>
      </c>
      <c r="BY17166">
        <f t="shared" si="851"/>
        <v>1</v>
      </c>
    </row>
    <row r="17167" spans="1:77">
      <c r="A17167" s="33">
        <v>17162</v>
      </c>
      <c r="BP17167">
        <v>0.823169713610694</v>
      </c>
      <c r="BQ17167">
        <v>13657.7431459095</v>
      </c>
      <c r="BR17167">
        <v>1.44475857486598</v>
      </c>
      <c r="BS17167">
        <v>95197.7104317464</v>
      </c>
      <c r="BW17167" s="9">
        <v>17162</v>
      </c>
      <c r="BX17167">
        <f t="shared" si="850"/>
        <v>1</v>
      </c>
      <c r="BY17167">
        <f t="shared" si="851"/>
        <v>1</v>
      </c>
    </row>
    <row r="17168" spans="1:77">
      <c r="A17168" s="33">
        <v>17163</v>
      </c>
      <c r="BP17168">
        <v>0.777150979809943</v>
      </c>
      <c r="BQ17168">
        <v>13388.506010346</v>
      </c>
      <c r="BR17168">
        <v>1.33183182394752</v>
      </c>
      <c r="BS17168">
        <v>95402.5276114047</v>
      </c>
      <c r="BW17168" s="9">
        <v>17163</v>
      </c>
      <c r="BX17168">
        <f t="shared" si="850"/>
        <v>1</v>
      </c>
      <c r="BY17168">
        <f t="shared" si="851"/>
        <v>1</v>
      </c>
    </row>
    <row r="17169" spans="1:77">
      <c r="A17169" s="33">
        <v>17164</v>
      </c>
      <c r="BP17169">
        <v>0.815067527055731</v>
      </c>
      <c r="BQ17169">
        <v>14398.8179627118</v>
      </c>
      <c r="BR17169">
        <v>1.43144754745455</v>
      </c>
      <c r="BS17169">
        <v>93669.3008330652</v>
      </c>
      <c r="BW17169" s="9">
        <v>17164</v>
      </c>
      <c r="BX17169">
        <f t="shared" si="850"/>
        <v>1</v>
      </c>
      <c r="BY17169">
        <f t="shared" si="851"/>
        <v>1</v>
      </c>
    </row>
    <row r="17170" spans="1:77">
      <c r="A17170" s="33">
        <v>17165</v>
      </c>
      <c r="BP17170">
        <v>0.782295031026547</v>
      </c>
      <c r="BQ17170">
        <v>13818.0755225599</v>
      </c>
      <c r="BR17170">
        <v>1.36675750635815</v>
      </c>
      <c r="BS17170">
        <v>94956.3939463707</v>
      </c>
      <c r="BW17170" s="9">
        <v>17165</v>
      </c>
      <c r="BX17170">
        <f t="shared" si="850"/>
        <v>1</v>
      </c>
      <c r="BY17170">
        <f t="shared" si="851"/>
        <v>1</v>
      </c>
    </row>
    <row r="17171" spans="1:77">
      <c r="A17171" s="33">
        <v>17166</v>
      </c>
      <c r="BP17171">
        <v>0.783525639529308</v>
      </c>
      <c r="BQ17171">
        <v>19545.8448836781</v>
      </c>
      <c r="BR17171">
        <v>1.31034465495792</v>
      </c>
      <c r="BS17171">
        <v>100254.716082309</v>
      </c>
      <c r="BW17171" s="9">
        <v>17166</v>
      </c>
      <c r="BX17171">
        <f t="shared" si="850"/>
        <v>1</v>
      </c>
      <c r="BY17171">
        <f t="shared" si="851"/>
        <v>1</v>
      </c>
    </row>
    <row r="17172" spans="1:77">
      <c r="A17172" s="33">
        <v>17167</v>
      </c>
      <c r="BP17172">
        <v>0.773557472538122</v>
      </c>
      <c r="BQ17172">
        <v>14681.0492776632</v>
      </c>
      <c r="BR17172">
        <v>1.31064005601966</v>
      </c>
      <c r="BS17172">
        <v>95951.608673898</v>
      </c>
      <c r="BW17172" s="9">
        <v>17167</v>
      </c>
      <c r="BX17172">
        <f t="shared" si="850"/>
        <v>1</v>
      </c>
      <c r="BY17172">
        <f t="shared" si="851"/>
        <v>1</v>
      </c>
    </row>
    <row r="17173" spans="1:77">
      <c r="A17173" s="33">
        <v>17168</v>
      </c>
      <c r="BP17173">
        <v>0.811726605356257</v>
      </c>
      <c r="BQ17173">
        <v>14643.2834116072</v>
      </c>
      <c r="BR17173">
        <v>1.38224459999523</v>
      </c>
      <c r="BS17173">
        <v>97316.3053740232</v>
      </c>
      <c r="BW17173" s="9">
        <v>17168</v>
      </c>
      <c r="BX17173">
        <f t="shared" si="850"/>
        <v>1</v>
      </c>
      <c r="BY17173">
        <f t="shared" si="851"/>
        <v>1</v>
      </c>
    </row>
    <row r="17174" spans="1:77">
      <c r="A17174" s="33">
        <v>17169</v>
      </c>
      <c r="BP17174">
        <v>0.782131997897276</v>
      </c>
      <c r="BQ17174">
        <v>12327.019551906</v>
      </c>
      <c r="BR17174">
        <v>1.34126026763056</v>
      </c>
      <c r="BS17174">
        <v>93749.0148722204</v>
      </c>
      <c r="BW17174" s="9">
        <v>17169</v>
      </c>
      <c r="BX17174">
        <f t="shared" si="850"/>
        <v>1</v>
      </c>
      <c r="BY17174">
        <f t="shared" si="851"/>
        <v>1</v>
      </c>
    </row>
    <row r="17175" spans="1:77">
      <c r="A17175" s="33">
        <v>17170</v>
      </c>
      <c r="BP17175">
        <v>0.803146835096711</v>
      </c>
      <c r="BQ17175">
        <v>10708.3268357139</v>
      </c>
      <c r="BR17175">
        <v>1.3662000934445</v>
      </c>
      <c r="BS17175">
        <v>92225.7518348166</v>
      </c>
      <c r="BW17175" s="9">
        <v>17170</v>
      </c>
      <c r="BX17175">
        <f t="shared" si="850"/>
        <v>1</v>
      </c>
      <c r="BY17175">
        <f t="shared" si="851"/>
        <v>1</v>
      </c>
    </row>
    <row r="17176" spans="1:77">
      <c r="A17176" s="33">
        <v>17171</v>
      </c>
      <c r="BP17176">
        <v>0.846177979536977</v>
      </c>
      <c r="BQ17176">
        <v>17388.115729681</v>
      </c>
      <c r="BR17176">
        <v>1.45111677630109</v>
      </c>
      <c r="BS17176">
        <v>101190.894806258</v>
      </c>
      <c r="BW17176" s="9">
        <v>17171</v>
      </c>
      <c r="BX17176">
        <f t="shared" si="850"/>
        <v>1</v>
      </c>
      <c r="BY17176">
        <f t="shared" si="851"/>
        <v>1</v>
      </c>
    </row>
    <row r="17177" spans="1:77">
      <c r="A17177" s="33">
        <v>17172</v>
      </c>
      <c r="BP17177">
        <v>0.807479951955771</v>
      </c>
      <c r="BQ17177">
        <v>12481.7432156929</v>
      </c>
      <c r="BR17177">
        <v>1.36800556573545</v>
      </c>
      <c r="BS17177">
        <v>92567.8041537837</v>
      </c>
      <c r="BW17177" s="9">
        <v>17172</v>
      </c>
      <c r="BX17177">
        <f t="shared" si="850"/>
        <v>1</v>
      </c>
      <c r="BY17177">
        <f t="shared" si="851"/>
        <v>1</v>
      </c>
    </row>
    <row r="17178" spans="1:77">
      <c r="A17178" s="33">
        <v>17173</v>
      </c>
      <c r="BP17178">
        <v>0.828159341721659</v>
      </c>
      <c r="BQ17178">
        <v>15604.6810961581</v>
      </c>
      <c r="BR17178">
        <v>1.4239371973456</v>
      </c>
      <c r="BS17178">
        <v>97228.4266456571</v>
      </c>
      <c r="BW17178" s="9">
        <v>17173</v>
      </c>
      <c r="BX17178">
        <f t="shared" si="850"/>
        <v>1</v>
      </c>
      <c r="BY17178">
        <f t="shared" si="851"/>
        <v>1</v>
      </c>
    </row>
    <row r="17179" spans="1:77">
      <c r="A17179" s="33">
        <v>17174</v>
      </c>
      <c r="BP17179">
        <v>0.813525279444239</v>
      </c>
      <c r="BQ17179">
        <v>16855.6585512083</v>
      </c>
      <c r="BR17179">
        <v>1.4189734594849</v>
      </c>
      <c r="BS17179">
        <v>100651.713698986</v>
      </c>
      <c r="BW17179" s="9">
        <v>17174</v>
      </c>
      <c r="BX17179">
        <f t="shared" si="850"/>
        <v>1</v>
      </c>
      <c r="BY17179">
        <f t="shared" si="851"/>
        <v>1</v>
      </c>
    </row>
    <row r="17180" spans="1:77">
      <c r="A17180" s="33">
        <v>17175</v>
      </c>
      <c r="BP17180">
        <v>0.805785891732603</v>
      </c>
      <c r="BQ17180">
        <v>15772.9865714904</v>
      </c>
      <c r="BR17180">
        <v>1.38312640732542</v>
      </c>
      <c r="BS17180">
        <v>102361.792191826</v>
      </c>
      <c r="BW17180" s="9">
        <v>17175</v>
      </c>
      <c r="BX17180">
        <f t="shared" si="850"/>
        <v>1</v>
      </c>
      <c r="BY17180">
        <f t="shared" si="851"/>
        <v>1</v>
      </c>
    </row>
    <row r="17181" spans="1:77">
      <c r="A17181" s="33">
        <v>17176</v>
      </c>
      <c r="BP17181">
        <v>0.77143540120849</v>
      </c>
      <c r="BQ17181">
        <v>12223.6721931897</v>
      </c>
      <c r="BR17181">
        <v>1.32327002266031</v>
      </c>
      <c r="BS17181">
        <v>95335.3045919263</v>
      </c>
      <c r="BW17181" s="9">
        <v>17176</v>
      </c>
      <c r="BX17181">
        <f t="shared" si="850"/>
        <v>1</v>
      </c>
      <c r="BY17181">
        <f t="shared" si="851"/>
        <v>1</v>
      </c>
    </row>
    <row r="17182" spans="1:77">
      <c r="A17182" s="33">
        <v>17177</v>
      </c>
      <c r="BP17182">
        <v>0.739680574486576</v>
      </c>
      <c r="BQ17182">
        <v>19321.2712363308</v>
      </c>
      <c r="BR17182">
        <v>1.25167307789525</v>
      </c>
      <c r="BS17182">
        <v>135381.27082119</v>
      </c>
      <c r="BW17182" s="9">
        <v>17177</v>
      </c>
      <c r="BX17182">
        <f t="shared" si="850"/>
        <v>1</v>
      </c>
      <c r="BY17182">
        <f t="shared" si="851"/>
        <v>1</v>
      </c>
    </row>
    <row r="17183" spans="1:77">
      <c r="A17183" s="33">
        <v>17178</v>
      </c>
      <c r="BP17183">
        <v>0.85442267776596</v>
      </c>
      <c r="BQ17183">
        <v>13078.1021940378</v>
      </c>
      <c r="BR17183">
        <v>1.4892132797423</v>
      </c>
      <c r="BS17183">
        <v>93133.0216593455</v>
      </c>
      <c r="BW17183" s="9">
        <v>17178</v>
      </c>
      <c r="BX17183">
        <f t="shared" si="850"/>
        <v>1</v>
      </c>
      <c r="BY17183">
        <f t="shared" si="851"/>
        <v>1</v>
      </c>
    </row>
    <row r="17184" spans="1:77">
      <c r="A17184" s="33">
        <v>17179</v>
      </c>
      <c r="BP17184">
        <v>0.791214799505786</v>
      </c>
      <c r="BQ17184">
        <v>17486.107778518</v>
      </c>
      <c r="BR17184">
        <v>1.35001439729767</v>
      </c>
      <c r="BS17184">
        <v>104641.758835652</v>
      </c>
      <c r="BW17184" s="9">
        <v>17179</v>
      </c>
      <c r="BX17184">
        <f t="shared" si="850"/>
        <v>1</v>
      </c>
      <c r="BY17184">
        <f t="shared" si="851"/>
        <v>1</v>
      </c>
    </row>
    <row r="17185" spans="1:77">
      <c r="A17185" s="33">
        <v>17180</v>
      </c>
      <c r="BP17185">
        <v>0.806345590651948</v>
      </c>
      <c r="BQ17185">
        <v>20267.2473504386</v>
      </c>
      <c r="BR17185">
        <v>1.37181462717214</v>
      </c>
      <c r="BS17185">
        <v>134191.242132147</v>
      </c>
      <c r="BW17185" s="9">
        <v>17180</v>
      </c>
      <c r="BX17185">
        <f t="shared" si="850"/>
        <v>1</v>
      </c>
      <c r="BY17185">
        <f t="shared" si="851"/>
        <v>1</v>
      </c>
    </row>
    <row r="17186" spans="1:77">
      <c r="A17186" s="33">
        <v>17181</v>
      </c>
      <c r="BP17186">
        <v>0.804412750945125</v>
      </c>
      <c r="BQ17186">
        <v>15013.1545900826</v>
      </c>
      <c r="BR17186">
        <v>1.38185852097082</v>
      </c>
      <c r="BS17186">
        <v>128622.004547305</v>
      </c>
      <c r="BW17186" s="9">
        <v>17181</v>
      </c>
      <c r="BX17186">
        <f t="shared" si="850"/>
        <v>1</v>
      </c>
      <c r="BY17186">
        <f t="shared" si="851"/>
        <v>1</v>
      </c>
    </row>
    <row r="17187" spans="1:77">
      <c r="A17187" s="33">
        <v>17182</v>
      </c>
      <c r="BP17187">
        <v>0.809954176100418</v>
      </c>
      <c r="BQ17187">
        <v>13654.4640319364</v>
      </c>
      <c r="BR17187">
        <v>1.40052960003328</v>
      </c>
      <c r="BS17187">
        <v>120875.425274134</v>
      </c>
      <c r="BW17187" s="9">
        <v>17182</v>
      </c>
      <c r="BX17187">
        <f t="shared" si="850"/>
        <v>1</v>
      </c>
      <c r="BY17187">
        <f t="shared" si="851"/>
        <v>1</v>
      </c>
    </row>
    <row r="17188" spans="1:77">
      <c r="A17188" s="33">
        <v>17183</v>
      </c>
      <c r="BP17188">
        <v>0.818481828120916</v>
      </c>
      <c r="BQ17188">
        <v>16426.8393290425</v>
      </c>
      <c r="BR17188">
        <v>1.40714280162226</v>
      </c>
      <c r="BS17188">
        <v>119919.454801618</v>
      </c>
      <c r="BW17188" s="9">
        <v>17183</v>
      </c>
      <c r="BX17188">
        <f t="shared" si="850"/>
        <v>1</v>
      </c>
      <c r="BY17188">
        <f t="shared" si="851"/>
        <v>1</v>
      </c>
    </row>
    <row r="17189" spans="1:77">
      <c r="A17189" s="33">
        <v>17184</v>
      </c>
      <c r="BP17189">
        <v>0.811972669945618</v>
      </c>
      <c r="BQ17189">
        <v>13156.4916457142</v>
      </c>
      <c r="BR17189">
        <v>1.37467346969384</v>
      </c>
      <c r="BS17189">
        <v>94144.3870272514</v>
      </c>
      <c r="BW17189" s="9">
        <v>17184</v>
      </c>
      <c r="BX17189">
        <f t="shared" si="850"/>
        <v>1</v>
      </c>
      <c r="BY17189">
        <f t="shared" si="851"/>
        <v>1</v>
      </c>
    </row>
    <row r="17190" spans="1:77">
      <c r="A17190" s="33">
        <v>17185</v>
      </c>
      <c r="BP17190">
        <v>0.833965944113635</v>
      </c>
      <c r="BQ17190">
        <v>13800.0972821087</v>
      </c>
      <c r="BR17190">
        <v>1.40354309716101</v>
      </c>
      <c r="BS17190">
        <v>93329.6359877706</v>
      </c>
      <c r="BW17190" s="9">
        <v>17185</v>
      </c>
      <c r="BX17190">
        <f t="shared" si="850"/>
        <v>1</v>
      </c>
      <c r="BY17190">
        <f t="shared" si="851"/>
        <v>1</v>
      </c>
    </row>
    <row r="17191" spans="1:77">
      <c r="A17191" s="33">
        <v>17186</v>
      </c>
      <c r="BP17191">
        <v>0.792366493589545</v>
      </c>
      <c r="BQ17191">
        <v>14702.3870576404</v>
      </c>
      <c r="BR17191">
        <v>1.36724394187489</v>
      </c>
      <c r="BS17191">
        <v>121542.118594869</v>
      </c>
      <c r="BW17191" s="9">
        <v>17186</v>
      </c>
      <c r="BX17191">
        <f t="shared" si="850"/>
        <v>1</v>
      </c>
      <c r="BY17191">
        <f t="shared" si="851"/>
        <v>1</v>
      </c>
    </row>
    <row r="17192" spans="1:77">
      <c r="A17192" s="33">
        <v>17187</v>
      </c>
      <c r="BP17192">
        <v>0.847346631392783</v>
      </c>
      <c r="BQ17192">
        <v>13428.6396941581</v>
      </c>
      <c r="BR17192">
        <v>1.46702249765738</v>
      </c>
      <c r="BS17192">
        <v>122386.168206885</v>
      </c>
      <c r="BW17192" s="9">
        <v>17187</v>
      </c>
      <c r="BX17192">
        <f t="shared" si="850"/>
        <v>1</v>
      </c>
      <c r="BY17192">
        <f t="shared" si="851"/>
        <v>1</v>
      </c>
    </row>
    <row r="17193" spans="1:77">
      <c r="A17193" s="33">
        <v>17188</v>
      </c>
      <c r="BP17193">
        <v>0.807632373394506</v>
      </c>
      <c r="BQ17193">
        <v>16517.8888264433</v>
      </c>
      <c r="BR17193">
        <v>1.3655260611406</v>
      </c>
      <c r="BS17193">
        <v>98371.2569625187</v>
      </c>
      <c r="BW17193" s="9">
        <v>17188</v>
      </c>
      <c r="BX17193">
        <f t="shared" si="850"/>
        <v>1</v>
      </c>
      <c r="BY17193">
        <f t="shared" si="851"/>
        <v>1</v>
      </c>
    </row>
    <row r="17194" spans="1:77">
      <c r="A17194" s="33">
        <v>17189</v>
      </c>
      <c r="BP17194">
        <v>0.772943332915559</v>
      </c>
      <c r="BQ17194">
        <v>17205.8839586824</v>
      </c>
      <c r="BR17194">
        <v>1.33293954441537</v>
      </c>
      <c r="BS17194">
        <v>103414.15885439</v>
      </c>
      <c r="BW17194" s="9">
        <v>17189</v>
      </c>
      <c r="BX17194">
        <f t="shared" si="850"/>
        <v>1</v>
      </c>
      <c r="BY17194">
        <f t="shared" si="851"/>
        <v>1</v>
      </c>
    </row>
    <row r="17195" spans="1:77">
      <c r="A17195" s="33">
        <v>17190</v>
      </c>
      <c r="BP17195">
        <v>0.793128175787422</v>
      </c>
      <c r="BQ17195">
        <v>12227.0591923142</v>
      </c>
      <c r="BR17195">
        <v>1.35481905247596</v>
      </c>
      <c r="BS17195">
        <v>120225.390297371</v>
      </c>
      <c r="BW17195" s="9">
        <v>17190</v>
      </c>
      <c r="BX17195">
        <f t="shared" si="850"/>
        <v>1</v>
      </c>
      <c r="BY17195">
        <f t="shared" si="851"/>
        <v>1</v>
      </c>
    </row>
    <row r="17196" spans="1:77">
      <c r="A17196" s="33">
        <v>17191</v>
      </c>
      <c r="BP17196">
        <v>0.812605529292087</v>
      </c>
      <c r="BQ17196">
        <v>13443.6402593653</v>
      </c>
      <c r="BR17196">
        <v>1.35902409593679</v>
      </c>
      <c r="BS17196">
        <v>120647.051711899</v>
      </c>
      <c r="BW17196" s="9">
        <v>17191</v>
      </c>
      <c r="BX17196">
        <f t="shared" si="850"/>
        <v>1</v>
      </c>
      <c r="BY17196">
        <f t="shared" si="851"/>
        <v>1</v>
      </c>
    </row>
    <row r="17197" spans="1:77">
      <c r="A17197" s="33">
        <v>17192</v>
      </c>
      <c r="BP17197">
        <v>0.809679325388677</v>
      </c>
      <c r="BQ17197">
        <v>16365.5358722685</v>
      </c>
      <c r="BR17197">
        <v>1.36814118819478</v>
      </c>
      <c r="BS17197">
        <v>125823.199002433</v>
      </c>
      <c r="BW17197" s="9">
        <v>17192</v>
      </c>
      <c r="BX17197">
        <f t="shared" si="850"/>
        <v>1</v>
      </c>
      <c r="BY17197">
        <f t="shared" si="851"/>
        <v>1</v>
      </c>
    </row>
    <row r="17198" spans="1:77">
      <c r="A17198" s="33">
        <v>17193</v>
      </c>
      <c r="BP17198">
        <v>0.794118836561024</v>
      </c>
      <c r="BQ17198">
        <v>13727.8473462593</v>
      </c>
      <c r="BR17198">
        <v>1.37642857034494</v>
      </c>
      <c r="BS17198">
        <v>102694.057720937</v>
      </c>
      <c r="BW17198" s="9">
        <v>17193</v>
      </c>
      <c r="BX17198">
        <f t="shared" si="850"/>
        <v>1</v>
      </c>
      <c r="BY17198">
        <f t="shared" si="851"/>
        <v>1</v>
      </c>
    </row>
    <row r="17199" spans="1:77">
      <c r="A17199" s="33">
        <v>17194</v>
      </c>
      <c r="BP17199">
        <v>0.815520667160267</v>
      </c>
      <c r="BQ17199">
        <v>11235.2076868827</v>
      </c>
      <c r="BR17199">
        <v>1.41067097201574</v>
      </c>
      <c r="BS17199">
        <v>90187.3605092092</v>
      </c>
      <c r="BW17199" s="9">
        <v>17194</v>
      </c>
      <c r="BX17199">
        <f t="shared" si="850"/>
        <v>1</v>
      </c>
      <c r="BY17199">
        <f t="shared" si="851"/>
        <v>1</v>
      </c>
    </row>
    <row r="17200" spans="1:77">
      <c r="A17200" s="33">
        <v>17195</v>
      </c>
      <c r="BP17200">
        <v>0.809723561742835</v>
      </c>
      <c r="BQ17200">
        <v>15302.7249783784</v>
      </c>
      <c r="BR17200">
        <v>1.41939096873628</v>
      </c>
      <c r="BS17200">
        <v>99596.2568703824</v>
      </c>
      <c r="BW17200" s="9">
        <v>17195</v>
      </c>
      <c r="BX17200">
        <f t="shared" si="850"/>
        <v>1</v>
      </c>
      <c r="BY17200">
        <f t="shared" si="851"/>
        <v>1</v>
      </c>
    </row>
    <row r="17201" spans="1:77">
      <c r="A17201" s="33">
        <v>17196</v>
      </c>
      <c r="BP17201">
        <v>0.801522169856354</v>
      </c>
      <c r="BQ17201">
        <v>18490.2505514315</v>
      </c>
      <c r="BR17201">
        <v>1.38451867714295</v>
      </c>
      <c r="BS17201">
        <v>127021.194100199</v>
      </c>
      <c r="BW17201" s="9">
        <v>17196</v>
      </c>
      <c r="BX17201">
        <f t="shared" si="850"/>
        <v>1</v>
      </c>
      <c r="BY17201">
        <f t="shared" si="851"/>
        <v>1</v>
      </c>
    </row>
    <row r="17202" spans="1:77">
      <c r="A17202" s="33">
        <v>17197</v>
      </c>
      <c r="BP17202">
        <v>0.830769406183451</v>
      </c>
      <c r="BQ17202">
        <v>11918.6306626968</v>
      </c>
      <c r="BR17202">
        <v>1.4418248548193</v>
      </c>
      <c r="BS17202">
        <v>92080.6577445891</v>
      </c>
      <c r="BW17202" s="9">
        <v>17197</v>
      </c>
      <c r="BX17202">
        <f t="shared" si="850"/>
        <v>1</v>
      </c>
      <c r="BY17202">
        <f t="shared" si="851"/>
        <v>1</v>
      </c>
    </row>
    <row r="17203" spans="1:77">
      <c r="A17203" s="33">
        <v>17198</v>
      </c>
      <c r="BP17203">
        <v>0.848146009471481</v>
      </c>
      <c r="BQ17203">
        <v>16547.25140755</v>
      </c>
      <c r="BR17203">
        <v>1.45735126299696</v>
      </c>
      <c r="BS17203">
        <v>100714.29242303</v>
      </c>
      <c r="BW17203" s="9">
        <v>17198</v>
      </c>
      <c r="BX17203">
        <f t="shared" si="850"/>
        <v>1</v>
      </c>
      <c r="BY17203">
        <f t="shared" si="851"/>
        <v>1</v>
      </c>
    </row>
    <row r="17204" spans="1:77">
      <c r="A17204" s="33">
        <v>17199</v>
      </c>
      <c r="BP17204">
        <v>0.78062630648382</v>
      </c>
      <c r="BQ17204">
        <v>11980.5168061054</v>
      </c>
      <c r="BR17204">
        <v>1.35642552776252</v>
      </c>
      <c r="BS17204">
        <v>123504.720569737</v>
      </c>
      <c r="BW17204" s="9">
        <v>17199</v>
      </c>
      <c r="BX17204">
        <f t="shared" si="850"/>
        <v>1</v>
      </c>
      <c r="BY17204">
        <f t="shared" si="851"/>
        <v>1</v>
      </c>
    </row>
    <row r="17205" spans="1:77">
      <c r="A17205" s="33">
        <v>17200</v>
      </c>
      <c r="BP17205">
        <v>0.810079380009507</v>
      </c>
      <c r="BQ17205">
        <v>11674.1126788982</v>
      </c>
      <c r="BR17205">
        <v>1.39432812554506</v>
      </c>
      <c r="BS17205">
        <v>91540.8238740403</v>
      </c>
      <c r="BW17205" s="9">
        <v>17200</v>
      </c>
      <c r="BX17205">
        <f t="shared" si="850"/>
        <v>1</v>
      </c>
      <c r="BY17205">
        <f t="shared" si="851"/>
        <v>1</v>
      </c>
    </row>
    <row r="17206" spans="1:77">
      <c r="A17206" s="33">
        <v>17201</v>
      </c>
      <c r="BP17206">
        <v>0.792875686036023</v>
      </c>
      <c r="BQ17206">
        <v>18932.5364952076</v>
      </c>
      <c r="BR17206">
        <v>1.37624447302816</v>
      </c>
      <c r="BS17206">
        <v>102152.962142552</v>
      </c>
      <c r="BW17206" s="9">
        <v>17201</v>
      </c>
      <c r="BX17206">
        <f t="shared" si="850"/>
        <v>1</v>
      </c>
      <c r="BY17206">
        <f t="shared" si="851"/>
        <v>1</v>
      </c>
    </row>
    <row r="17207" spans="1:77">
      <c r="A17207" s="33">
        <v>17202</v>
      </c>
      <c r="BP17207">
        <v>0.846905786172671</v>
      </c>
      <c r="BQ17207">
        <v>17230.8322966081</v>
      </c>
      <c r="BR17207">
        <v>1.47676900221147</v>
      </c>
      <c r="BS17207">
        <v>100535.092145387</v>
      </c>
      <c r="BW17207" s="9">
        <v>17202</v>
      </c>
      <c r="BX17207">
        <f t="shared" si="850"/>
        <v>1</v>
      </c>
      <c r="BY17207">
        <f t="shared" si="851"/>
        <v>1</v>
      </c>
    </row>
    <row r="17208" spans="1:77">
      <c r="A17208" s="33">
        <v>17203</v>
      </c>
      <c r="BP17208">
        <v>0.831959223769353</v>
      </c>
      <c r="BQ17208">
        <v>11360.3877311003</v>
      </c>
      <c r="BR17208">
        <v>1.43285616175916</v>
      </c>
      <c r="BS17208">
        <v>92666.9051527796</v>
      </c>
      <c r="BW17208" s="9">
        <v>17203</v>
      </c>
      <c r="BX17208">
        <f t="shared" si="850"/>
        <v>1</v>
      </c>
      <c r="BY17208">
        <f t="shared" si="851"/>
        <v>1</v>
      </c>
    </row>
    <row r="17209" spans="1:77">
      <c r="A17209" s="33">
        <v>17204</v>
      </c>
      <c r="BP17209">
        <v>0.783843437305538</v>
      </c>
      <c r="BQ17209">
        <v>14880.3238406363</v>
      </c>
      <c r="BR17209">
        <v>1.34520651835496</v>
      </c>
      <c r="BS17209">
        <v>124478.202510847</v>
      </c>
      <c r="BW17209" s="9">
        <v>17204</v>
      </c>
      <c r="BX17209">
        <f t="shared" si="850"/>
        <v>1</v>
      </c>
      <c r="BY17209">
        <f t="shared" si="851"/>
        <v>1</v>
      </c>
    </row>
    <row r="17210" spans="1:77">
      <c r="A17210" s="33">
        <v>17205</v>
      </c>
      <c r="BP17210">
        <v>0.852004697165107</v>
      </c>
      <c r="BQ17210">
        <v>16474.3555754865</v>
      </c>
      <c r="BR17210">
        <v>1.49610275294972</v>
      </c>
      <c r="BS17210">
        <v>102171.016275714</v>
      </c>
      <c r="BW17210" s="9">
        <v>17205</v>
      </c>
      <c r="BX17210">
        <f t="shared" si="850"/>
        <v>1</v>
      </c>
      <c r="BY17210">
        <f t="shared" si="851"/>
        <v>1</v>
      </c>
    </row>
    <row r="17211" spans="1:77">
      <c r="A17211" s="33">
        <v>17206</v>
      </c>
      <c r="BP17211">
        <v>0.846084896833856</v>
      </c>
      <c r="BQ17211">
        <v>16204.4800276409</v>
      </c>
      <c r="BR17211">
        <v>1.50196026509809</v>
      </c>
      <c r="BS17211">
        <v>102181.401369993</v>
      </c>
      <c r="BW17211" s="9">
        <v>17206</v>
      </c>
      <c r="BX17211">
        <f t="shared" si="850"/>
        <v>1</v>
      </c>
      <c r="BY17211">
        <f t="shared" si="851"/>
        <v>1</v>
      </c>
    </row>
    <row r="17212" spans="1:77">
      <c r="A17212" s="33">
        <v>17207</v>
      </c>
      <c r="BP17212">
        <v>0.741371279007706</v>
      </c>
      <c r="BQ17212">
        <v>22286.5484571057</v>
      </c>
      <c r="BR17212">
        <v>1.2438470057853</v>
      </c>
      <c r="BS17212">
        <v>105482.227480084</v>
      </c>
      <c r="BW17212" s="9">
        <v>17207</v>
      </c>
      <c r="BX17212">
        <f t="shared" si="850"/>
        <v>1</v>
      </c>
      <c r="BY17212">
        <f t="shared" si="851"/>
        <v>1</v>
      </c>
    </row>
    <row r="17213" spans="1:77">
      <c r="A17213" s="33">
        <v>17208</v>
      </c>
      <c r="BP17213">
        <v>0.781065514826578</v>
      </c>
      <c r="BQ17213">
        <v>18386.6200507775</v>
      </c>
      <c r="BR17213">
        <v>1.34199169163256</v>
      </c>
      <c r="BS17213">
        <v>104637.816586152</v>
      </c>
      <c r="BW17213" s="9">
        <v>17208</v>
      </c>
      <c r="BX17213">
        <f t="shared" si="850"/>
        <v>1</v>
      </c>
      <c r="BY17213">
        <f t="shared" si="851"/>
        <v>1</v>
      </c>
    </row>
    <row r="17214" spans="1:77">
      <c r="A17214" s="33">
        <v>17209</v>
      </c>
      <c r="BP17214">
        <v>0.780488565265705</v>
      </c>
      <c r="BQ17214">
        <v>11512.8150538056</v>
      </c>
      <c r="BR17214">
        <v>1.34289130072451</v>
      </c>
      <c r="BS17214">
        <v>95064.7574923093</v>
      </c>
      <c r="BW17214" s="9">
        <v>17209</v>
      </c>
      <c r="BX17214">
        <f t="shared" si="850"/>
        <v>1</v>
      </c>
      <c r="BY17214">
        <f t="shared" si="851"/>
        <v>1</v>
      </c>
    </row>
    <row r="17215" spans="1:77">
      <c r="A17215" s="33">
        <v>17210</v>
      </c>
      <c r="BP17215">
        <v>0.815781866112242</v>
      </c>
      <c r="BQ17215">
        <v>17376.6320568539</v>
      </c>
      <c r="BR17215">
        <v>1.40820387478679</v>
      </c>
      <c r="BS17215">
        <v>129458.560235752</v>
      </c>
      <c r="BW17215" s="9">
        <v>17210</v>
      </c>
      <c r="BX17215">
        <f t="shared" si="850"/>
        <v>1</v>
      </c>
      <c r="BY17215">
        <f t="shared" si="851"/>
        <v>1</v>
      </c>
    </row>
    <row r="17216" spans="1:77">
      <c r="A17216" s="33">
        <v>17211</v>
      </c>
      <c r="BP17216">
        <v>0.787574506512869</v>
      </c>
      <c r="BQ17216">
        <v>16460.1088874065</v>
      </c>
      <c r="BR17216">
        <v>1.36620940602912</v>
      </c>
      <c r="BS17216">
        <v>127180.699191629</v>
      </c>
      <c r="BW17216" s="9">
        <v>17211</v>
      </c>
      <c r="BX17216">
        <f t="shared" si="850"/>
        <v>1</v>
      </c>
      <c r="BY17216">
        <f t="shared" si="851"/>
        <v>1</v>
      </c>
    </row>
    <row r="17217" spans="1:77">
      <c r="A17217" s="33">
        <v>17212</v>
      </c>
      <c r="BP17217">
        <v>0.825493087968784</v>
      </c>
      <c r="BQ17217">
        <v>20194.4120345512</v>
      </c>
      <c r="BR17217">
        <v>1.41732987363363</v>
      </c>
      <c r="BS17217">
        <v>130596.150884025</v>
      </c>
      <c r="BW17217" s="9">
        <v>17212</v>
      </c>
      <c r="BX17217">
        <f t="shared" si="850"/>
        <v>1</v>
      </c>
      <c r="BY17217">
        <f t="shared" si="851"/>
        <v>1</v>
      </c>
    </row>
    <row r="17218" spans="1:77">
      <c r="A17218" s="33">
        <v>17213</v>
      </c>
      <c r="BP17218">
        <v>0.814172580337529</v>
      </c>
      <c r="BQ17218">
        <v>16039.324943968</v>
      </c>
      <c r="BR17218">
        <v>1.4042181695431</v>
      </c>
      <c r="BS17218">
        <v>123997.363130325</v>
      </c>
      <c r="BW17218" s="9">
        <v>17213</v>
      </c>
      <c r="BX17218">
        <f t="shared" si="850"/>
        <v>1</v>
      </c>
      <c r="BY17218">
        <f t="shared" si="851"/>
        <v>1</v>
      </c>
    </row>
    <row r="17219" spans="1:77">
      <c r="A17219" s="33">
        <v>17214</v>
      </c>
      <c r="BP17219">
        <v>0.810001252799197</v>
      </c>
      <c r="BQ17219">
        <v>17657.4404419872</v>
      </c>
      <c r="BR17219">
        <v>1.38997065865441</v>
      </c>
      <c r="BS17219">
        <v>128576.911808298</v>
      </c>
      <c r="BW17219" s="9">
        <v>17214</v>
      </c>
      <c r="BX17219">
        <f t="shared" si="850"/>
        <v>1</v>
      </c>
      <c r="BY17219">
        <f t="shared" si="851"/>
        <v>1</v>
      </c>
    </row>
    <row r="17220" spans="1:77">
      <c r="A17220" s="33">
        <v>17215</v>
      </c>
      <c r="BP17220">
        <v>0.790655239692053</v>
      </c>
      <c r="BQ17220">
        <v>13798.9372517817</v>
      </c>
      <c r="BR17220">
        <v>1.33495325165341</v>
      </c>
      <c r="BS17220">
        <v>97025.580229531</v>
      </c>
      <c r="BW17220" s="9">
        <v>17215</v>
      </c>
      <c r="BX17220">
        <f t="shared" si="850"/>
        <v>1</v>
      </c>
      <c r="BY17220">
        <f t="shared" si="851"/>
        <v>1</v>
      </c>
    </row>
    <row r="17221" spans="1:77">
      <c r="A17221" s="33">
        <v>17216</v>
      </c>
      <c r="BP17221">
        <v>0.807738979553443</v>
      </c>
      <c r="BQ17221">
        <v>13050.8262866499</v>
      </c>
      <c r="BR17221">
        <v>1.40173376663229</v>
      </c>
      <c r="BS17221">
        <v>119322.416099473</v>
      </c>
      <c r="BW17221" s="9">
        <v>17216</v>
      </c>
      <c r="BX17221">
        <f t="shared" si="850"/>
        <v>1</v>
      </c>
      <c r="BY17221">
        <f t="shared" si="851"/>
        <v>1</v>
      </c>
    </row>
    <row r="17222" spans="1:77">
      <c r="A17222" s="33">
        <v>17217</v>
      </c>
      <c r="BP17222">
        <v>0.824009288859761</v>
      </c>
      <c r="BQ17222">
        <v>13679.7208556706</v>
      </c>
      <c r="BR17222">
        <v>1.42712002601157</v>
      </c>
      <c r="BS17222">
        <v>95827.1075974037</v>
      </c>
      <c r="BW17222" s="9">
        <v>17217</v>
      </c>
      <c r="BX17222">
        <f t="shared" si="850"/>
        <v>1</v>
      </c>
      <c r="BY17222">
        <f t="shared" si="851"/>
        <v>1</v>
      </c>
    </row>
    <row r="17223" spans="1:77">
      <c r="A17223" s="33">
        <v>17218</v>
      </c>
      <c r="BP17223">
        <v>0.846494463062545</v>
      </c>
      <c r="BQ17223">
        <v>18292.5474444144</v>
      </c>
      <c r="BR17223">
        <v>1.46856523582395</v>
      </c>
      <c r="BS17223">
        <v>104549.999402862</v>
      </c>
      <c r="BW17223" s="9">
        <v>17218</v>
      </c>
      <c r="BX17223">
        <f t="shared" ref="BX17223:BX17286" si="852">IF(BU17223=MAX($BU17223:$BV17223),1,0)</f>
        <v>1</v>
      </c>
      <c r="BY17223">
        <f t="shared" ref="BY17223:BY17286" si="853">IF(BV17223=MAX($BU17223:$BV17223),1,0)</f>
        <v>1</v>
      </c>
    </row>
    <row r="17224" spans="1:77">
      <c r="A17224" s="33">
        <v>17219</v>
      </c>
      <c r="BP17224">
        <v>0.863511087883963</v>
      </c>
      <c r="BQ17224">
        <v>13083.3237519436</v>
      </c>
      <c r="BR17224">
        <v>1.49977061982792</v>
      </c>
      <c r="BS17224">
        <v>95357.6918111853</v>
      </c>
      <c r="BW17224" s="9">
        <v>17219</v>
      </c>
      <c r="BX17224">
        <f t="shared" si="852"/>
        <v>1</v>
      </c>
      <c r="BY17224">
        <f t="shared" si="853"/>
        <v>1</v>
      </c>
    </row>
    <row r="17225" spans="1:77">
      <c r="A17225" s="33">
        <v>17220</v>
      </c>
      <c r="BP17225">
        <v>0.808678690338492</v>
      </c>
      <c r="BQ17225">
        <v>13277.9626771244</v>
      </c>
      <c r="BR17225">
        <v>1.38969329924151</v>
      </c>
      <c r="BS17225">
        <v>94223.6045465464</v>
      </c>
      <c r="BW17225" s="9">
        <v>17220</v>
      </c>
      <c r="BX17225">
        <f t="shared" si="852"/>
        <v>1</v>
      </c>
      <c r="BY17225">
        <f t="shared" si="853"/>
        <v>1</v>
      </c>
    </row>
    <row r="17226" spans="1:77">
      <c r="A17226" s="33">
        <v>17221</v>
      </c>
      <c r="BP17226">
        <v>0.840928063926845</v>
      </c>
      <c r="BQ17226">
        <v>12131.5562651733</v>
      </c>
      <c r="BR17226">
        <v>1.4564469730344</v>
      </c>
      <c r="BS17226">
        <v>93684.6700276162</v>
      </c>
      <c r="BW17226" s="9">
        <v>17221</v>
      </c>
      <c r="BX17226">
        <f t="shared" si="852"/>
        <v>1</v>
      </c>
      <c r="BY17226">
        <f t="shared" si="853"/>
        <v>1</v>
      </c>
    </row>
    <row r="17227" spans="1:77">
      <c r="A17227" s="33">
        <v>17222</v>
      </c>
      <c r="BP17227">
        <v>0.774089705693059</v>
      </c>
      <c r="BQ17227">
        <v>14637.5141579707</v>
      </c>
      <c r="BR17227">
        <v>1.29151426983675</v>
      </c>
      <c r="BS17227">
        <v>94808.7498481954</v>
      </c>
      <c r="BW17227" s="9">
        <v>17222</v>
      </c>
      <c r="BX17227">
        <f t="shared" si="852"/>
        <v>1</v>
      </c>
      <c r="BY17227">
        <f t="shared" si="853"/>
        <v>1</v>
      </c>
    </row>
    <row r="17228" spans="1:77">
      <c r="A17228" s="33">
        <v>17223</v>
      </c>
      <c r="BP17228">
        <v>0.784231573408174</v>
      </c>
      <c r="BQ17228">
        <v>18133.750440288</v>
      </c>
      <c r="BR17228">
        <v>1.36027302347106</v>
      </c>
      <c r="BS17228">
        <v>103065.704467735</v>
      </c>
      <c r="BW17228" s="9">
        <v>17223</v>
      </c>
      <c r="BX17228">
        <f t="shared" si="852"/>
        <v>1</v>
      </c>
      <c r="BY17228">
        <f t="shared" si="853"/>
        <v>1</v>
      </c>
    </row>
    <row r="17229" spans="1:77">
      <c r="A17229" s="33">
        <v>17224</v>
      </c>
      <c r="BP17229">
        <v>0.813191200611646</v>
      </c>
      <c r="BQ17229">
        <v>13287.2396999999</v>
      </c>
      <c r="BR17229">
        <v>1.38291520571272</v>
      </c>
      <c r="BS17229">
        <v>95514.5016062812</v>
      </c>
      <c r="BW17229" s="9">
        <v>17224</v>
      </c>
      <c r="BX17229">
        <f t="shared" si="852"/>
        <v>1</v>
      </c>
      <c r="BY17229">
        <f t="shared" si="853"/>
        <v>1</v>
      </c>
    </row>
    <row r="17230" spans="1:77">
      <c r="A17230" s="33">
        <v>17225</v>
      </c>
      <c r="BP17230">
        <v>0.783932544580755</v>
      </c>
      <c r="BQ17230">
        <v>12747.1144408416</v>
      </c>
      <c r="BR17230">
        <v>1.33063234580531</v>
      </c>
      <c r="BS17230">
        <v>92384.3091627985</v>
      </c>
      <c r="BW17230" s="9">
        <v>17225</v>
      </c>
      <c r="BX17230">
        <f t="shared" si="852"/>
        <v>1</v>
      </c>
      <c r="BY17230">
        <f t="shared" si="853"/>
        <v>1</v>
      </c>
    </row>
    <row r="17231" spans="1:77">
      <c r="A17231" s="33">
        <v>17226</v>
      </c>
      <c r="BP17231">
        <v>0.7506098565404</v>
      </c>
      <c r="BQ17231">
        <v>16544.3579075694</v>
      </c>
      <c r="BR17231">
        <v>1.29401201858212</v>
      </c>
      <c r="BS17231">
        <v>99045.920677142</v>
      </c>
      <c r="BW17231" s="9">
        <v>17226</v>
      </c>
      <c r="BX17231">
        <f t="shared" si="852"/>
        <v>1</v>
      </c>
      <c r="BY17231">
        <f t="shared" si="853"/>
        <v>1</v>
      </c>
    </row>
    <row r="17232" spans="1:77">
      <c r="A17232" s="33">
        <v>17227</v>
      </c>
      <c r="BP17232">
        <v>0.840641394721493</v>
      </c>
      <c r="BQ17232">
        <v>19690.1013662437</v>
      </c>
      <c r="BR17232">
        <v>1.44034486744526</v>
      </c>
      <c r="BS17232">
        <v>102230.223372874</v>
      </c>
      <c r="BW17232" s="9">
        <v>17227</v>
      </c>
      <c r="BX17232">
        <f t="shared" si="852"/>
        <v>1</v>
      </c>
      <c r="BY17232">
        <f t="shared" si="853"/>
        <v>1</v>
      </c>
    </row>
    <row r="17233" spans="1:77">
      <c r="A17233" s="33">
        <v>17228</v>
      </c>
      <c r="BP17233">
        <v>0.827466880936918</v>
      </c>
      <c r="BQ17233">
        <v>14217.4858489802</v>
      </c>
      <c r="BR17233">
        <v>1.42874908971808</v>
      </c>
      <c r="BS17233">
        <v>121652.013483398</v>
      </c>
      <c r="BW17233" s="9">
        <v>17228</v>
      </c>
      <c r="BX17233">
        <f t="shared" si="852"/>
        <v>1</v>
      </c>
      <c r="BY17233">
        <f t="shared" si="853"/>
        <v>1</v>
      </c>
    </row>
    <row r="17234" spans="1:77">
      <c r="A17234" s="33">
        <v>17229</v>
      </c>
      <c r="BP17234">
        <v>0.803469768426145</v>
      </c>
      <c r="BQ17234">
        <v>18353.1579009218</v>
      </c>
      <c r="BR17234">
        <v>1.38759179704626</v>
      </c>
      <c r="BS17234">
        <v>104006.617471449</v>
      </c>
      <c r="BW17234" s="9">
        <v>17229</v>
      </c>
      <c r="BX17234">
        <f t="shared" si="852"/>
        <v>1</v>
      </c>
      <c r="BY17234">
        <f t="shared" si="853"/>
        <v>1</v>
      </c>
    </row>
    <row r="17235" spans="1:77">
      <c r="A17235" s="33">
        <v>17230</v>
      </c>
      <c r="BP17235">
        <v>0.81354439549287</v>
      </c>
      <c r="BQ17235">
        <v>13812.7011790451</v>
      </c>
      <c r="BR17235">
        <v>1.40264589385495</v>
      </c>
      <c r="BS17235">
        <v>96967.3201138166</v>
      </c>
      <c r="BW17235" s="9">
        <v>17230</v>
      </c>
      <c r="BX17235">
        <f t="shared" si="852"/>
        <v>1</v>
      </c>
      <c r="BY17235">
        <f t="shared" si="853"/>
        <v>1</v>
      </c>
    </row>
    <row r="17236" spans="1:77">
      <c r="A17236" s="33">
        <v>17231</v>
      </c>
      <c r="BP17236">
        <v>0.828451854409652</v>
      </c>
      <c r="BQ17236">
        <v>15351.5922219872</v>
      </c>
      <c r="BR17236">
        <v>1.43566648736586</v>
      </c>
      <c r="BS17236">
        <v>123028.076049914</v>
      </c>
      <c r="BW17236" s="9">
        <v>17231</v>
      </c>
      <c r="BX17236">
        <f t="shared" si="852"/>
        <v>1</v>
      </c>
      <c r="BY17236">
        <f t="shared" si="853"/>
        <v>1</v>
      </c>
    </row>
    <row r="17237" spans="1:77">
      <c r="A17237" s="33">
        <v>17232</v>
      </c>
      <c r="BP17237">
        <v>0.795986307988812</v>
      </c>
      <c r="BQ17237">
        <v>15228.652792005</v>
      </c>
      <c r="BR17237">
        <v>1.38247889246609</v>
      </c>
      <c r="BS17237">
        <v>125928.829549498</v>
      </c>
      <c r="BW17237" s="9">
        <v>17232</v>
      </c>
      <c r="BX17237">
        <f t="shared" si="852"/>
        <v>1</v>
      </c>
      <c r="BY17237">
        <f t="shared" si="853"/>
        <v>1</v>
      </c>
    </row>
    <row r="17238" spans="1:77">
      <c r="A17238" s="33">
        <v>17233</v>
      </c>
      <c r="BP17238">
        <v>0.77001507085543</v>
      </c>
      <c r="BQ17238">
        <v>13058.7654950196</v>
      </c>
      <c r="BR17238">
        <v>1.31492670636253</v>
      </c>
      <c r="BS17238">
        <v>121912.094895607</v>
      </c>
      <c r="BW17238" s="9">
        <v>17233</v>
      </c>
      <c r="BX17238">
        <f t="shared" si="852"/>
        <v>1</v>
      </c>
      <c r="BY17238">
        <f t="shared" si="853"/>
        <v>1</v>
      </c>
    </row>
    <row r="17239" spans="1:77">
      <c r="A17239" s="33">
        <v>17234</v>
      </c>
      <c r="BP17239">
        <v>0.859994043024693</v>
      </c>
      <c r="BQ17239">
        <v>13987.7561539878</v>
      </c>
      <c r="BR17239">
        <v>1.49953428941367</v>
      </c>
      <c r="BS17239">
        <v>96504.2168108697</v>
      </c>
      <c r="BW17239" s="9">
        <v>17234</v>
      </c>
      <c r="BX17239">
        <f t="shared" si="852"/>
        <v>1</v>
      </c>
      <c r="BY17239">
        <f t="shared" si="853"/>
        <v>1</v>
      </c>
    </row>
    <row r="17240" spans="1:77">
      <c r="A17240" s="33">
        <v>17235</v>
      </c>
      <c r="BP17240">
        <v>0.81710369622444</v>
      </c>
      <c r="BQ17240">
        <v>12009.1876862146</v>
      </c>
      <c r="BR17240">
        <v>1.42165671190197</v>
      </c>
      <c r="BS17240">
        <v>121905.525074721</v>
      </c>
      <c r="BW17240" s="9">
        <v>17235</v>
      </c>
      <c r="BX17240">
        <f t="shared" si="852"/>
        <v>1</v>
      </c>
      <c r="BY17240">
        <f t="shared" si="853"/>
        <v>1</v>
      </c>
    </row>
    <row r="17241" spans="1:77">
      <c r="A17241" s="33">
        <v>17236</v>
      </c>
      <c r="BP17241">
        <v>0.846454496086516</v>
      </c>
      <c r="BQ17241">
        <v>14811.7092869783</v>
      </c>
      <c r="BR17241">
        <v>1.47855854754035</v>
      </c>
      <c r="BS17241">
        <v>101011.420883592</v>
      </c>
      <c r="BW17241" s="9">
        <v>17236</v>
      </c>
      <c r="BX17241">
        <f t="shared" si="852"/>
        <v>1</v>
      </c>
      <c r="BY17241">
        <f t="shared" si="853"/>
        <v>1</v>
      </c>
    </row>
    <row r="17242" spans="1:77">
      <c r="A17242" s="33">
        <v>17237</v>
      </c>
      <c r="BP17242">
        <v>0.791322803221001</v>
      </c>
      <c r="BQ17242">
        <v>11603.4101140942</v>
      </c>
      <c r="BR17242">
        <v>1.3452240491065</v>
      </c>
      <c r="BS17242">
        <v>91889.1358224614</v>
      </c>
      <c r="BW17242" s="9">
        <v>17237</v>
      </c>
      <c r="BX17242">
        <f t="shared" si="852"/>
        <v>1</v>
      </c>
      <c r="BY17242">
        <f t="shared" si="853"/>
        <v>1</v>
      </c>
    </row>
    <row r="17243" spans="1:77">
      <c r="A17243" s="33">
        <v>17238</v>
      </c>
      <c r="BP17243">
        <v>0.785510946301056</v>
      </c>
      <c r="BQ17243">
        <v>11499.084788205</v>
      </c>
      <c r="BR17243">
        <v>1.33852567571123</v>
      </c>
      <c r="BS17243">
        <v>118126.21668974</v>
      </c>
      <c r="BW17243" s="9">
        <v>17238</v>
      </c>
      <c r="BX17243">
        <f t="shared" si="852"/>
        <v>1</v>
      </c>
      <c r="BY17243">
        <f t="shared" si="853"/>
        <v>1</v>
      </c>
    </row>
    <row r="17244" spans="1:77">
      <c r="A17244" s="33">
        <v>17239</v>
      </c>
      <c r="BP17244">
        <v>0.843159051376628</v>
      </c>
      <c r="BQ17244">
        <v>14880.4212567222</v>
      </c>
      <c r="BR17244">
        <v>1.4525463299334</v>
      </c>
      <c r="BS17244">
        <v>96113.139116858</v>
      </c>
      <c r="BW17244" s="9">
        <v>17239</v>
      </c>
      <c r="BX17244">
        <f t="shared" si="852"/>
        <v>1</v>
      </c>
      <c r="BY17244">
        <f t="shared" si="853"/>
        <v>1</v>
      </c>
    </row>
    <row r="17245" spans="1:77">
      <c r="A17245" s="33">
        <v>17240</v>
      </c>
      <c r="BP17245">
        <v>0.811592399778467</v>
      </c>
      <c r="BQ17245">
        <v>17630.2881906869</v>
      </c>
      <c r="BR17245">
        <v>1.36282271317887</v>
      </c>
      <c r="BS17245">
        <v>101146.28033695</v>
      </c>
      <c r="BW17245" s="9">
        <v>17240</v>
      </c>
      <c r="BX17245">
        <f t="shared" si="852"/>
        <v>1</v>
      </c>
      <c r="BY17245">
        <f t="shared" si="853"/>
        <v>1</v>
      </c>
    </row>
    <row r="17246" spans="1:77">
      <c r="A17246" s="33">
        <v>17241</v>
      </c>
      <c r="BP17246">
        <v>0.77409446263491</v>
      </c>
      <c r="BQ17246">
        <v>13264.9771402849</v>
      </c>
      <c r="BR17246">
        <v>1.30525883666008</v>
      </c>
      <c r="BS17246">
        <v>123948.554014617</v>
      </c>
      <c r="BW17246" s="9">
        <v>17241</v>
      </c>
      <c r="BX17246">
        <f t="shared" si="852"/>
        <v>1</v>
      </c>
      <c r="BY17246">
        <f t="shared" si="853"/>
        <v>1</v>
      </c>
    </row>
    <row r="17247" spans="1:77">
      <c r="A17247" s="33">
        <v>17242</v>
      </c>
      <c r="BP17247">
        <v>0.796108450059978</v>
      </c>
      <c r="BQ17247">
        <v>14091.1885363874</v>
      </c>
      <c r="BR17247">
        <v>1.35890664236222</v>
      </c>
      <c r="BS17247">
        <v>96958.6611265226</v>
      </c>
      <c r="BW17247" s="9">
        <v>17242</v>
      </c>
      <c r="BX17247">
        <f t="shared" si="852"/>
        <v>1</v>
      </c>
      <c r="BY17247">
        <f t="shared" si="853"/>
        <v>1</v>
      </c>
    </row>
    <row r="17248" spans="1:77">
      <c r="A17248" s="33">
        <v>17243</v>
      </c>
      <c r="BP17248">
        <v>0.817261409452555</v>
      </c>
      <c r="BQ17248">
        <v>13311.7379068632</v>
      </c>
      <c r="BR17248">
        <v>1.40532838396018</v>
      </c>
      <c r="BS17248">
        <v>92758.439266174</v>
      </c>
      <c r="BW17248" s="9">
        <v>17243</v>
      </c>
      <c r="BX17248">
        <f t="shared" si="852"/>
        <v>1</v>
      </c>
      <c r="BY17248">
        <f t="shared" si="853"/>
        <v>1</v>
      </c>
    </row>
    <row r="17249" spans="1:77">
      <c r="A17249" s="33">
        <v>17244</v>
      </c>
      <c r="BP17249">
        <v>0.845993606600613</v>
      </c>
      <c r="BQ17249">
        <v>15873.9302656391</v>
      </c>
      <c r="BR17249">
        <v>1.45333863714646</v>
      </c>
      <c r="BS17249">
        <v>99243.6435066805</v>
      </c>
      <c r="BW17249" s="9">
        <v>17244</v>
      </c>
      <c r="BX17249">
        <f t="shared" si="852"/>
        <v>1</v>
      </c>
      <c r="BY17249">
        <f t="shared" si="853"/>
        <v>1</v>
      </c>
    </row>
    <row r="17250" spans="1:77">
      <c r="A17250" s="33">
        <v>17245</v>
      </c>
      <c r="BP17250">
        <v>0.797630239687052</v>
      </c>
      <c r="BQ17250">
        <v>19398.0918853927</v>
      </c>
      <c r="BR17250">
        <v>1.38082083425557</v>
      </c>
      <c r="BS17250">
        <v>106646.827137331</v>
      </c>
      <c r="BW17250" s="9">
        <v>17245</v>
      </c>
      <c r="BX17250">
        <f t="shared" si="852"/>
        <v>1</v>
      </c>
      <c r="BY17250">
        <f t="shared" si="853"/>
        <v>1</v>
      </c>
    </row>
    <row r="17251" spans="1:77">
      <c r="A17251" s="33">
        <v>17246</v>
      </c>
      <c r="BP17251">
        <v>0.797005708871274</v>
      </c>
      <c r="BQ17251">
        <v>11193.6547753962</v>
      </c>
      <c r="BR17251">
        <v>1.36382098387768</v>
      </c>
      <c r="BS17251">
        <v>93531.1857928938</v>
      </c>
      <c r="BW17251" s="9">
        <v>17246</v>
      </c>
      <c r="BX17251">
        <f t="shared" si="852"/>
        <v>1</v>
      </c>
      <c r="BY17251">
        <f t="shared" si="853"/>
        <v>1</v>
      </c>
    </row>
    <row r="17252" spans="1:77">
      <c r="A17252" s="33">
        <v>17247</v>
      </c>
      <c r="BP17252">
        <v>0.803583668143912</v>
      </c>
      <c r="BQ17252">
        <v>17006.6660469482</v>
      </c>
      <c r="BR17252">
        <v>1.40012201246594</v>
      </c>
      <c r="BS17252">
        <v>93963.3699531526</v>
      </c>
      <c r="BW17252" s="9">
        <v>17247</v>
      </c>
      <c r="BX17252">
        <f t="shared" si="852"/>
        <v>1</v>
      </c>
      <c r="BY17252">
        <f t="shared" si="853"/>
        <v>1</v>
      </c>
    </row>
    <row r="17253" spans="1:77">
      <c r="A17253" s="33">
        <v>17248</v>
      </c>
      <c r="BP17253">
        <v>0.767158949600211</v>
      </c>
      <c r="BQ17253">
        <v>17750.4581327542</v>
      </c>
      <c r="BR17253">
        <v>1.30916778879006</v>
      </c>
      <c r="BS17253">
        <v>124967.92680969</v>
      </c>
      <c r="BW17253" s="9">
        <v>17248</v>
      </c>
      <c r="BX17253">
        <f t="shared" si="852"/>
        <v>1</v>
      </c>
      <c r="BY17253">
        <f t="shared" si="853"/>
        <v>1</v>
      </c>
    </row>
    <row r="17254" spans="1:77">
      <c r="A17254" s="33">
        <v>17249</v>
      </c>
      <c r="BP17254">
        <v>0.824075227261089</v>
      </c>
      <c r="BQ17254">
        <v>19564.6669053398</v>
      </c>
      <c r="BR17254">
        <v>1.4403754445642</v>
      </c>
      <c r="BS17254">
        <v>104851.619953578</v>
      </c>
      <c r="BW17254" s="9">
        <v>17249</v>
      </c>
      <c r="BX17254">
        <f t="shared" si="852"/>
        <v>1</v>
      </c>
      <c r="BY17254">
        <f t="shared" si="853"/>
        <v>1</v>
      </c>
    </row>
    <row r="17255" spans="1:77">
      <c r="A17255" s="33">
        <v>17250</v>
      </c>
      <c r="BP17255">
        <v>0.866383367104973</v>
      </c>
      <c r="BQ17255">
        <v>11088.9215540323</v>
      </c>
      <c r="BR17255">
        <v>1.48543604249038</v>
      </c>
      <c r="BS17255">
        <v>93536.4418385135</v>
      </c>
      <c r="BW17255" s="9">
        <v>17250</v>
      </c>
      <c r="BX17255">
        <f t="shared" si="852"/>
        <v>1</v>
      </c>
      <c r="BY17255">
        <f t="shared" si="853"/>
        <v>1</v>
      </c>
    </row>
    <row r="17256" spans="1:77">
      <c r="A17256" s="33">
        <v>17251</v>
      </c>
      <c r="BP17256">
        <v>0.841502670168202</v>
      </c>
      <c r="BQ17256">
        <v>15220.2615204961</v>
      </c>
      <c r="BR17256">
        <v>1.44319985876975</v>
      </c>
      <c r="BS17256">
        <v>120319.801006946</v>
      </c>
      <c r="BW17256" s="9">
        <v>17251</v>
      </c>
      <c r="BX17256">
        <f t="shared" si="852"/>
        <v>1</v>
      </c>
      <c r="BY17256">
        <f t="shared" si="853"/>
        <v>1</v>
      </c>
    </row>
    <row r="17257" spans="1:77">
      <c r="A17257" s="33">
        <v>17252</v>
      </c>
      <c r="BP17257">
        <v>0.808017615693639</v>
      </c>
      <c r="BQ17257">
        <v>13087.3871451683</v>
      </c>
      <c r="BR17257">
        <v>1.40167090791072</v>
      </c>
      <c r="BS17257">
        <v>92095.4808281227</v>
      </c>
      <c r="BW17257" s="9">
        <v>17252</v>
      </c>
      <c r="BX17257">
        <f t="shared" si="852"/>
        <v>1</v>
      </c>
      <c r="BY17257">
        <f t="shared" si="853"/>
        <v>1</v>
      </c>
    </row>
    <row r="17258" spans="1:77">
      <c r="A17258" s="33">
        <v>17253</v>
      </c>
      <c r="BP17258">
        <v>0.819391303259297</v>
      </c>
      <c r="BQ17258">
        <v>15473.713278963</v>
      </c>
      <c r="BR17258">
        <v>1.38980302586056</v>
      </c>
      <c r="BS17258">
        <v>122890.909690723</v>
      </c>
      <c r="BW17258" s="9">
        <v>17253</v>
      </c>
      <c r="BX17258">
        <f t="shared" si="852"/>
        <v>1</v>
      </c>
      <c r="BY17258">
        <f t="shared" si="853"/>
        <v>1</v>
      </c>
    </row>
    <row r="17259" spans="1:77">
      <c r="A17259" s="33">
        <v>17254</v>
      </c>
      <c r="BP17259">
        <v>0.76510409041051</v>
      </c>
      <c r="BQ17259">
        <v>13231.75025264</v>
      </c>
      <c r="BR17259">
        <v>1.29559993716876</v>
      </c>
      <c r="BS17259">
        <v>119914.567558126</v>
      </c>
      <c r="BW17259" s="9">
        <v>17254</v>
      </c>
      <c r="BX17259">
        <f t="shared" si="852"/>
        <v>1</v>
      </c>
      <c r="BY17259">
        <f t="shared" si="853"/>
        <v>1</v>
      </c>
    </row>
    <row r="17260" spans="1:77">
      <c r="A17260" s="33">
        <v>17255</v>
      </c>
      <c r="BP17260">
        <v>0.807751139620635</v>
      </c>
      <c r="BQ17260">
        <v>19015.1576736772</v>
      </c>
      <c r="BR17260">
        <v>1.36834229304387</v>
      </c>
      <c r="BS17260">
        <v>101989.705744892</v>
      </c>
      <c r="BW17260" s="9">
        <v>17255</v>
      </c>
      <c r="BX17260">
        <f t="shared" si="852"/>
        <v>1</v>
      </c>
      <c r="BY17260">
        <f t="shared" si="853"/>
        <v>1</v>
      </c>
    </row>
    <row r="17261" spans="1:77">
      <c r="A17261" s="33">
        <v>17256</v>
      </c>
      <c r="BP17261">
        <v>0.753250360234076</v>
      </c>
      <c r="BQ17261">
        <v>15443.9711996644</v>
      </c>
      <c r="BR17261">
        <v>1.26945527681482</v>
      </c>
      <c r="BS17261">
        <v>97908.8191409427</v>
      </c>
      <c r="BW17261" s="9">
        <v>17256</v>
      </c>
      <c r="BX17261">
        <f t="shared" si="852"/>
        <v>1</v>
      </c>
      <c r="BY17261">
        <f t="shared" si="853"/>
        <v>1</v>
      </c>
    </row>
    <row r="17262" spans="1:77">
      <c r="A17262" s="33">
        <v>17257</v>
      </c>
      <c r="BP17262">
        <v>0.823978264919261</v>
      </c>
      <c r="BQ17262">
        <v>14807.6702355503</v>
      </c>
      <c r="BR17262">
        <v>1.42110612342525</v>
      </c>
      <c r="BS17262">
        <v>95201.1953103246</v>
      </c>
      <c r="BW17262" s="9">
        <v>17257</v>
      </c>
      <c r="BX17262">
        <f t="shared" si="852"/>
        <v>1</v>
      </c>
      <c r="BY17262">
        <f t="shared" si="853"/>
        <v>1</v>
      </c>
    </row>
    <row r="17263" spans="1:77">
      <c r="A17263" s="33">
        <v>17258</v>
      </c>
      <c r="BP17263">
        <v>0.836491705950062</v>
      </c>
      <c r="BQ17263">
        <v>15571.1221090914</v>
      </c>
      <c r="BR17263">
        <v>1.4380212738897</v>
      </c>
      <c r="BS17263">
        <v>97907.9044749121</v>
      </c>
      <c r="BW17263" s="9">
        <v>17258</v>
      </c>
      <c r="BX17263">
        <f t="shared" si="852"/>
        <v>1</v>
      </c>
      <c r="BY17263">
        <f t="shared" si="853"/>
        <v>1</v>
      </c>
    </row>
    <row r="17264" spans="1:77">
      <c r="A17264" s="33">
        <v>17259</v>
      </c>
      <c r="BP17264">
        <v>0.723690576998705</v>
      </c>
      <c r="BQ17264">
        <v>13576.985872754</v>
      </c>
      <c r="BR17264">
        <v>1.22732797673811</v>
      </c>
      <c r="BS17264">
        <v>122185.280118227</v>
      </c>
      <c r="BW17264" s="9">
        <v>17259</v>
      </c>
      <c r="BX17264">
        <f t="shared" si="852"/>
        <v>1</v>
      </c>
      <c r="BY17264">
        <f t="shared" si="853"/>
        <v>1</v>
      </c>
    </row>
    <row r="17265" spans="1:77">
      <c r="A17265" s="33">
        <v>17260</v>
      </c>
      <c r="BP17265">
        <v>0.831211349922832</v>
      </c>
      <c r="BQ17265">
        <v>11683.1786887819</v>
      </c>
      <c r="BR17265">
        <v>1.39900393688563</v>
      </c>
      <c r="BS17265">
        <v>116512.878833928</v>
      </c>
      <c r="BW17265" s="9">
        <v>17260</v>
      </c>
      <c r="BX17265">
        <f t="shared" si="852"/>
        <v>1</v>
      </c>
      <c r="BY17265">
        <f t="shared" si="853"/>
        <v>1</v>
      </c>
    </row>
    <row r="17266" spans="1:77">
      <c r="A17266" s="33">
        <v>17261</v>
      </c>
      <c r="BP17266">
        <v>0.827631777365032</v>
      </c>
      <c r="BQ17266">
        <v>12616.4047312574</v>
      </c>
      <c r="BR17266">
        <v>1.436826085463</v>
      </c>
      <c r="BS17266">
        <v>95775.0598675453</v>
      </c>
      <c r="BW17266" s="9">
        <v>17261</v>
      </c>
      <c r="BX17266">
        <f t="shared" si="852"/>
        <v>1</v>
      </c>
      <c r="BY17266">
        <f t="shared" si="853"/>
        <v>1</v>
      </c>
    </row>
    <row r="17267" spans="1:77">
      <c r="A17267" s="33">
        <v>17262</v>
      </c>
      <c r="BP17267">
        <v>0.775799591182177</v>
      </c>
      <c r="BQ17267">
        <v>16810.5655478636</v>
      </c>
      <c r="BR17267">
        <v>1.30585034715533</v>
      </c>
      <c r="BS17267">
        <v>98690.6223163136</v>
      </c>
      <c r="BW17267" s="9">
        <v>17262</v>
      </c>
      <c r="BX17267">
        <f t="shared" si="852"/>
        <v>1</v>
      </c>
      <c r="BY17267">
        <f t="shared" si="853"/>
        <v>1</v>
      </c>
    </row>
    <row r="17268" spans="1:77">
      <c r="A17268" s="33">
        <v>17263</v>
      </c>
      <c r="BP17268">
        <v>0.809359584420776</v>
      </c>
      <c r="BQ17268">
        <v>22567.667563653</v>
      </c>
      <c r="BR17268">
        <v>1.34678199371024</v>
      </c>
      <c r="BS17268">
        <v>104858.306723203</v>
      </c>
      <c r="BW17268" s="9">
        <v>17263</v>
      </c>
      <c r="BX17268">
        <f t="shared" si="852"/>
        <v>1</v>
      </c>
      <c r="BY17268">
        <f t="shared" si="853"/>
        <v>1</v>
      </c>
    </row>
    <row r="17269" spans="1:77">
      <c r="A17269" s="33">
        <v>17264</v>
      </c>
      <c r="BP17269">
        <v>0.83904004915366</v>
      </c>
      <c r="BQ17269">
        <v>18254.5731319413</v>
      </c>
      <c r="BR17269">
        <v>1.43995989750698</v>
      </c>
      <c r="BS17269">
        <v>102983.315467113</v>
      </c>
      <c r="BW17269" s="9">
        <v>17264</v>
      </c>
      <c r="BX17269">
        <f t="shared" si="852"/>
        <v>1</v>
      </c>
      <c r="BY17269">
        <f t="shared" si="853"/>
        <v>1</v>
      </c>
    </row>
    <row r="17270" spans="1:77">
      <c r="A17270" s="33">
        <v>17265</v>
      </c>
      <c r="BP17270">
        <v>0.824860999138513</v>
      </c>
      <c r="BQ17270">
        <v>15230.5945474797</v>
      </c>
      <c r="BR17270">
        <v>1.41777537651874</v>
      </c>
      <c r="BS17270">
        <v>99672.007256469</v>
      </c>
      <c r="BW17270" s="9">
        <v>17265</v>
      </c>
      <c r="BX17270">
        <f t="shared" si="852"/>
        <v>1</v>
      </c>
      <c r="BY17270">
        <f t="shared" si="853"/>
        <v>1</v>
      </c>
    </row>
    <row r="17271" spans="1:77">
      <c r="A17271" s="33">
        <v>17266</v>
      </c>
      <c r="BP17271">
        <v>0.824237242384913</v>
      </c>
      <c r="BQ17271">
        <v>15692.3583275489</v>
      </c>
      <c r="BR17271">
        <v>1.40515550128379</v>
      </c>
      <c r="BS17271">
        <v>101273.227948833</v>
      </c>
      <c r="BW17271" s="9">
        <v>17266</v>
      </c>
      <c r="BX17271">
        <f t="shared" si="852"/>
        <v>1</v>
      </c>
      <c r="BY17271">
        <f t="shared" si="853"/>
        <v>1</v>
      </c>
    </row>
    <row r="17272" spans="1:77">
      <c r="A17272" s="33">
        <v>17267</v>
      </c>
      <c r="BP17272">
        <v>0.795068829964808</v>
      </c>
      <c r="BQ17272">
        <v>16125.8835072049</v>
      </c>
      <c r="BR17272">
        <v>1.34787162626871</v>
      </c>
      <c r="BS17272">
        <v>123773.847191832</v>
      </c>
      <c r="BW17272" s="9">
        <v>17267</v>
      </c>
      <c r="BX17272">
        <f t="shared" si="852"/>
        <v>1</v>
      </c>
      <c r="BY17272">
        <f t="shared" si="853"/>
        <v>1</v>
      </c>
    </row>
    <row r="17273" spans="1:77">
      <c r="A17273" s="33">
        <v>17268</v>
      </c>
      <c r="BP17273">
        <v>0.759690974462085</v>
      </c>
      <c r="BQ17273">
        <v>17937.7643098593</v>
      </c>
      <c r="BR17273">
        <v>1.30080046748071</v>
      </c>
      <c r="BS17273">
        <v>101341.935566277</v>
      </c>
      <c r="BW17273" s="9">
        <v>17268</v>
      </c>
      <c r="BX17273">
        <f t="shared" si="852"/>
        <v>1</v>
      </c>
      <c r="BY17273">
        <f t="shared" si="853"/>
        <v>1</v>
      </c>
    </row>
    <row r="17274" spans="1:77">
      <c r="A17274" s="33">
        <v>17269</v>
      </c>
      <c r="BP17274">
        <v>0.757253746254607</v>
      </c>
      <c r="BQ17274">
        <v>13410.7708860171</v>
      </c>
      <c r="BR17274">
        <v>1.29973360976631</v>
      </c>
      <c r="BS17274">
        <v>92415.6677546048</v>
      </c>
      <c r="BW17274" s="9">
        <v>17269</v>
      </c>
      <c r="BX17274">
        <f t="shared" si="852"/>
        <v>1</v>
      </c>
      <c r="BY17274">
        <f t="shared" si="853"/>
        <v>1</v>
      </c>
    </row>
    <row r="17275" spans="1:77">
      <c r="A17275" s="33">
        <v>17270</v>
      </c>
      <c r="BP17275">
        <v>0.821700520250764</v>
      </c>
      <c r="BQ17275">
        <v>12483.272680096</v>
      </c>
      <c r="BR17275">
        <v>1.44520631369388</v>
      </c>
      <c r="BS17275">
        <v>120571.903138504</v>
      </c>
      <c r="BW17275" s="9">
        <v>17270</v>
      </c>
      <c r="BX17275">
        <f t="shared" si="852"/>
        <v>1</v>
      </c>
      <c r="BY17275">
        <f t="shared" si="853"/>
        <v>1</v>
      </c>
    </row>
    <row r="17276" spans="1:77">
      <c r="A17276" s="33">
        <v>17271</v>
      </c>
      <c r="BP17276">
        <v>0.787416960156667</v>
      </c>
      <c r="BQ17276">
        <v>12146.4393886021</v>
      </c>
      <c r="BR17276">
        <v>1.34335649019442</v>
      </c>
      <c r="BS17276">
        <v>121732.367092209</v>
      </c>
      <c r="BW17276" s="9">
        <v>17271</v>
      </c>
      <c r="BX17276">
        <f t="shared" si="852"/>
        <v>1</v>
      </c>
      <c r="BY17276">
        <f t="shared" si="853"/>
        <v>1</v>
      </c>
    </row>
    <row r="17277" spans="1:77">
      <c r="A17277" s="33">
        <v>17272</v>
      </c>
      <c r="BP17277">
        <v>0.79828814260865</v>
      </c>
      <c r="BQ17277">
        <v>13510.56313657</v>
      </c>
      <c r="BR17277">
        <v>1.37220967517565</v>
      </c>
      <c r="BS17277">
        <v>120552.654612906</v>
      </c>
      <c r="BW17277" s="9">
        <v>17272</v>
      </c>
      <c r="BX17277">
        <f t="shared" si="852"/>
        <v>1</v>
      </c>
      <c r="BY17277">
        <f t="shared" si="853"/>
        <v>1</v>
      </c>
    </row>
    <row r="17278" spans="1:77">
      <c r="A17278" s="33">
        <v>17273</v>
      </c>
      <c r="BP17278">
        <v>0.779403831413525</v>
      </c>
      <c r="BQ17278">
        <v>16430.8740544331</v>
      </c>
      <c r="BR17278">
        <v>1.32901106474859</v>
      </c>
      <c r="BS17278">
        <v>126383.620797879</v>
      </c>
      <c r="BW17278" s="9">
        <v>17273</v>
      </c>
      <c r="BX17278">
        <f t="shared" si="852"/>
        <v>1</v>
      </c>
      <c r="BY17278">
        <f t="shared" si="853"/>
        <v>1</v>
      </c>
    </row>
    <row r="17279" spans="1:77">
      <c r="A17279" s="33">
        <v>17274</v>
      </c>
      <c r="BP17279">
        <v>0.837096747122297</v>
      </c>
      <c r="BQ17279">
        <v>19468.0745778674</v>
      </c>
      <c r="BR17279">
        <v>1.42597131572136</v>
      </c>
      <c r="BS17279">
        <v>109021.627398687</v>
      </c>
      <c r="BW17279" s="9">
        <v>17274</v>
      </c>
      <c r="BX17279">
        <f t="shared" si="852"/>
        <v>1</v>
      </c>
      <c r="BY17279">
        <f t="shared" si="853"/>
        <v>1</v>
      </c>
    </row>
    <row r="17280" spans="1:77">
      <c r="A17280" s="33">
        <v>17275</v>
      </c>
      <c r="BP17280">
        <v>0.804570107698381</v>
      </c>
      <c r="BQ17280">
        <v>16040.3913052745</v>
      </c>
      <c r="BR17280">
        <v>1.36635114155997</v>
      </c>
      <c r="BS17280">
        <v>99043.6688011441</v>
      </c>
      <c r="BW17280" s="9">
        <v>17275</v>
      </c>
      <c r="BX17280">
        <f t="shared" si="852"/>
        <v>1</v>
      </c>
      <c r="BY17280">
        <f t="shared" si="853"/>
        <v>1</v>
      </c>
    </row>
    <row r="17281" spans="1:77">
      <c r="A17281" s="33">
        <v>17276</v>
      </c>
      <c r="BP17281">
        <v>0.814123404306496</v>
      </c>
      <c r="BQ17281">
        <v>11433.2590126002</v>
      </c>
      <c r="BR17281">
        <v>1.39120324831971</v>
      </c>
      <c r="BS17281">
        <v>91246.7378926222</v>
      </c>
      <c r="BW17281" s="9">
        <v>17276</v>
      </c>
      <c r="BX17281">
        <f t="shared" si="852"/>
        <v>1</v>
      </c>
      <c r="BY17281">
        <f t="shared" si="853"/>
        <v>1</v>
      </c>
    </row>
    <row r="17282" spans="1:77">
      <c r="A17282" s="33">
        <v>17277</v>
      </c>
      <c r="BP17282">
        <v>0.742187958319303</v>
      </c>
      <c r="BQ17282">
        <v>11385.1286606421</v>
      </c>
      <c r="BR17282">
        <v>1.26629528565956</v>
      </c>
      <c r="BS17282">
        <v>89820.7843624256</v>
      </c>
      <c r="BW17282" s="9">
        <v>17277</v>
      </c>
      <c r="BX17282">
        <f t="shared" si="852"/>
        <v>1</v>
      </c>
      <c r="BY17282">
        <f t="shared" si="853"/>
        <v>1</v>
      </c>
    </row>
    <row r="17283" spans="1:77">
      <c r="A17283" s="33">
        <v>17278</v>
      </c>
      <c r="BP17283">
        <v>0.825998319930702</v>
      </c>
      <c r="BQ17283">
        <v>13132.2187622845</v>
      </c>
      <c r="BR17283">
        <v>1.39199941449512</v>
      </c>
      <c r="BS17283">
        <v>94930.9891100645</v>
      </c>
      <c r="BW17283" s="9">
        <v>17278</v>
      </c>
      <c r="BX17283">
        <f t="shared" si="852"/>
        <v>1</v>
      </c>
      <c r="BY17283">
        <f t="shared" si="853"/>
        <v>1</v>
      </c>
    </row>
    <row r="17284" spans="1:77">
      <c r="A17284" s="33">
        <v>17279</v>
      </c>
      <c r="BP17284">
        <v>0.81756031862749</v>
      </c>
      <c r="BQ17284">
        <v>15196.734771285</v>
      </c>
      <c r="BR17284">
        <v>1.40872000940403</v>
      </c>
      <c r="BS17284">
        <v>97233.16854122</v>
      </c>
      <c r="BW17284" s="9">
        <v>17279</v>
      </c>
      <c r="BX17284">
        <f t="shared" si="852"/>
        <v>1</v>
      </c>
      <c r="BY17284">
        <f t="shared" si="853"/>
        <v>1</v>
      </c>
    </row>
    <row r="17285" spans="1:77">
      <c r="A17285" s="33">
        <v>17280</v>
      </c>
      <c r="BP17285">
        <v>0.778468700324271</v>
      </c>
      <c r="BQ17285">
        <v>17736.5320997036</v>
      </c>
      <c r="BR17285">
        <v>1.3537475260285</v>
      </c>
      <c r="BS17285">
        <v>101381.125679838</v>
      </c>
      <c r="BW17285" s="9">
        <v>17280</v>
      </c>
      <c r="BX17285">
        <f t="shared" si="852"/>
        <v>1</v>
      </c>
      <c r="BY17285">
        <f t="shared" si="853"/>
        <v>1</v>
      </c>
    </row>
    <row r="17286" spans="1:77">
      <c r="A17286" s="33">
        <v>17281</v>
      </c>
      <c r="BP17286">
        <v>0.755258258811032</v>
      </c>
      <c r="BQ17286">
        <v>12521.0249120419</v>
      </c>
      <c r="BR17286">
        <v>1.26308071477008</v>
      </c>
      <c r="BS17286">
        <v>117670.227633362</v>
      </c>
      <c r="BW17286" s="9">
        <v>17281</v>
      </c>
      <c r="BX17286">
        <f t="shared" si="852"/>
        <v>1</v>
      </c>
      <c r="BY17286">
        <f t="shared" si="853"/>
        <v>1</v>
      </c>
    </row>
    <row r="17287" spans="1:77">
      <c r="A17287" s="33">
        <v>17282</v>
      </c>
      <c r="BP17287">
        <v>0.78802256302205</v>
      </c>
      <c r="BQ17287">
        <v>17358.1527585454</v>
      </c>
      <c r="BR17287">
        <v>1.35717673968939</v>
      </c>
      <c r="BS17287">
        <v>99816.9322862193</v>
      </c>
      <c r="BW17287" s="9">
        <v>17282</v>
      </c>
      <c r="BX17287">
        <f t="shared" ref="BX17287:BX17350" si="854">IF(BU17287=MAX($BU17287:$BV17287),1,0)</f>
        <v>1</v>
      </c>
      <c r="BY17287">
        <f t="shared" ref="BY17287:BY17350" si="855">IF(BV17287=MAX($BU17287:$BV17287),1,0)</f>
        <v>1</v>
      </c>
    </row>
    <row r="17288" spans="1:77">
      <c r="A17288" s="33">
        <v>17283</v>
      </c>
      <c r="BP17288">
        <v>0.819268121144841</v>
      </c>
      <c r="BQ17288">
        <v>14639.8825905179</v>
      </c>
      <c r="BR17288">
        <v>1.40424868113669</v>
      </c>
      <c r="BS17288">
        <v>121639.331699641</v>
      </c>
      <c r="BW17288" s="9">
        <v>17283</v>
      </c>
      <c r="BX17288">
        <f t="shared" si="854"/>
        <v>1</v>
      </c>
      <c r="BY17288">
        <f t="shared" si="855"/>
        <v>1</v>
      </c>
    </row>
    <row r="17289" spans="1:77">
      <c r="A17289" s="33">
        <v>17284</v>
      </c>
      <c r="BP17289">
        <v>0.840022396500044</v>
      </c>
      <c r="BQ17289">
        <v>13697.3329950516</v>
      </c>
      <c r="BR17289">
        <v>1.4279048115323</v>
      </c>
      <c r="BS17289">
        <v>94482.5751701379</v>
      </c>
      <c r="BW17289" s="9">
        <v>17284</v>
      </c>
      <c r="BX17289">
        <f t="shared" si="854"/>
        <v>1</v>
      </c>
      <c r="BY17289">
        <f t="shared" si="855"/>
        <v>1</v>
      </c>
    </row>
    <row r="17290" spans="1:77">
      <c r="A17290" s="33">
        <v>17285</v>
      </c>
      <c r="BP17290">
        <v>0.813020034190378</v>
      </c>
      <c r="BQ17290">
        <v>16167.9803447842</v>
      </c>
      <c r="BR17290">
        <v>1.3761517513895</v>
      </c>
      <c r="BS17290">
        <v>98216.849724135</v>
      </c>
      <c r="BW17290" s="9">
        <v>17285</v>
      </c>
      <c r="BX17290">
        <f t="shared" si="854"/>
        <v>1</v>
      </c>
      <c r="BY17290">
        <f t="shared" si="855"/>
        <v>1</v>
      </c>
    </row>
    <row r="17291" spans="1:77">
      <c r="A17291" s="33">
        <v>17286</v>
      </c>
      <c r="BP17291">
        <v>0.855568380942374</v>
      </c>
      <c r="BQ17291">
        <v>14345.1219209235</v>
      </c>
      <c r="BR17291">
        <v>1.49647614575859</v>
      </c>
      <c r="BS17291">
        <v>124840.583557241</v>
      </c>
      <c r="BW17291" s="9">
        <v>17286</v>
      </c>
      <c r="BX17291">
        <f t="shared" si="854"/>
        <v>1</v>
      </c>
      <c r="BY17291">
        <f t="shared" si="855"/>
        <v>1</v>
      </c>
    </row>
    <row r="17292" spans="1:77">
      <c r="A17292" s="33">
        <v>17287</v>
      </c>
      <c r="BP17292">
        <v>0.796940967253598</v>
      </c>
      <c r="BQ17292">
        <v>16120.4145301757</v>
      </c>
      <c r="BR17292">
        <v>1.35218611524227</v>
      </c>
      <c r="BS17292">
        <v>97102.0826874584</v>
      </c>
      <c r="BW17292" s="9">
        <v>17287</v>
      </c>
      <c r="BX17292">
        <f t="shared" si="854"/>
        <v>1</v>
      </c>
      <c r="BY17292">
        <f t="shared" si="855"/>
        <v>1</v>
      </c>
    </row>
    <row r="17293" spans="1:77">
      <c r="A17293" s="33">
        <v>17288</v>
      </c>
      <c r="BP17293">
        <v>0.800872835380553</v>
      </c>
      <c r="BQ17293">
        <v>14888.358073975</v>
      </c>
      <c r="BR17293">
        <v>1.38800649678914</v>
      </c>
      <c r="BS17293">
        <v>122624.796134717</v>
      </c>
      <c r="BW17293" s="9">
        <v>17288</v>
      </c>
      <c r="BX17293">
        <f t="shared" si="854"/>
        <v>1</v>
      </c>
      <c r="BY17293">
        <f t="shared" si="855"/>
        <v>1</v>
      </c>
    </row>
    <row r="17294" spans="1:77">
      <c r="A17294" s="33">
        <v>17289</v>
      </c>
      <c r="BP17294">
        <v>0.744035972691228</v>
      </c>
      <c r="BQ17294">
        <v>21027.6772577896</v>
      </c>
      <c r="BR17294">
        <v>1.28023946716654</v>
      </c>
      <c r="BS17294">
        <v>136687.047019855</v>
      </c>
      <c r="BW17294" s="9">
        <v>17289</v>
      </c>
      <c r="BX17294">
        <f t="shared" si="854"/>
        <v>1</v>
      </c>
      <c r="BY17294">
        <f t="shared" si="855"/>
        <v>1</v>
      </c>
    </row>
    <row r="17295" spans="1:77">
      <c r="A17295" s="33">
        <v>17290</v>
      </c>
      <c r="BP17295">
        <v>0.797511547619855</v>
      </c>
      <c r="BQ17295">
        <v>13584.2037385449</v>
      </c>
      <c r="BR17295">
        <v>1.36962583225015</v>
      </c>
      <c r="BS17295">
        <v>94027.9231983552</v>
      </c>
      <c r="BW17295" s="9">
        <v>17290</v>
      </c>
      <c r="BX17295">
        <f t="shared" si="854"/>
        <v>1</v>
      </c>
      <c r="BY17295">
        <f t="shared" si="855"/>
        <v>1</v>
      </c>
    </row>
    <row r="17296" spans="1:77">
      <c r="A17296" s="33">
        <v>17291</v>
      </c>
      <c r="BP17296">
        <v>0.824502903887531</v>
      </c>
      <c r="BQ17296">
        <v>14009.7737432853</v>
      </c>
      <c r="BR17296">
        <v>1.38923181620543</v>
      </c>
      <c r="BS17296">
        <v>93831.6743791972</v>
      </c>
      <c r="BW17296" s="9">
        <v>17291</v>
      </c>
      <c r="BX17296">
        <f t="shared" si="854"/>
        <v>1</v>
      </c>
      <c r="BY17296">
        <f t="shared" si="855"/>
        <v>1</v>
      </c>
    </row>
    <row r="17297" spans="1:77">
      <c r="A17297" s="33">
        <v>17292</v>
      </c>
      <c r="BP17297">
        <v>0.781474856234978</v>
      </c>
      <c r="BQ17297">
        <v>13176.8220061595</v>
      </c>
      <c r="BR17297">
        <v>1.34233579672765</v>
      </c>
      <c r="BS17297">
        <v>95937.7928514896</v>
      </c>
      <c r="BW17297" s="9">
        <v>17292</v>
      </c>
      <c r="BX17297">
        <f t="shared" si="854"/>
        <v>1</v>
      </c>
      <c r="BY17297">
        <f t="shared" si="855"/>
        <v>1</v>
      </c>
    </row>
    <row r="17298" spans="1:77">
      <c r="A17298" s="33">
        <v>17293</v>
      </c>
      <c r="BP17298">
        <v>0.730110746624938</v>
      </c>
      <c r="BQ17298">
        <v>16903.5030959778</v>
      </c>
      <c r="BR17298">
        <v>1.22775803980689</v>
      </c>
      <c r="BS17298">
        <v>95364.2084982197</v>
      </c>
      <c r="BW17298" s="9">
        <v>17293</v>
      </c>
      <c r="BX17298">
        <f t="shared" si="854"/>
        <v>1</v>
      </c>
      <c r="BY17298">
        <f t="shared" si="855"/>
        <v>1</v>
      </c>
    </row>
    <row r="17299" spans="1:77">
      <c r="A17299" s="33">
        <v>17294</v>
      </c>
      <c r="BP17299">
        <v>0.774706664012287</v>
      </c>
      <c r="BQ17299">
        <v>16465.9670101297</v>
      </c>
      <c r="BR17299">
        <v>1.32833933427391</v>
      </c>
      <c r="BS17299">
        <v>101021.92971106</v>
      </c>
      <c r="BW17299" s="9">
        <v>17294</v>
      </c>
      <c r="BX17299">
        <f t="shared" si="854"/>
        <v>1</v>
      </c>
      <c r="BY17299">
        <f t="shared" si="855"/>
        <v>1</v>
      </c>
    </row>
    <row r="17300" spans="1:77">
      <c r="A17300" s="33">
        <v>17295</v>
      </c>
      <c r="BP17300">
        <v>0.801707812063595</v>
      </c>
      <c r="BQ17300">
        <v>17639.5902946068</v>
      </c>
      <c r="BR17300">
        <v>1.39059398581557</v>
      </c>
      <c r="BS17300">
        <v>101038.574064391</v>
      </c>
      <c r="BW17300" s="9">
        <v>17295</v>
      </c>
      <c r="BX17300">
        <f t="shared" si="854"/>
        <v>1</v>
      </c>
      <c r="BY17300">
        <f t="shared" si="855"/>
        <v>1</v>
      </c>
    </row>
    <row r="17301" spans="1:77">
      <c r="A17301" s="33">
        <v>17296</v>
      </c>
      <c r="BP17301">
        <v>0.825711216447494</v>
      </c>
      <c r="BQ17301">
        <v>13003.7172337243</v>
      </c>
      <c r="BR17301">
        <v>1.41792763903715</v>
      </c>
      <c r="BS17301">
        <v>121197.295060993</v>
      </c>
      <c r="BW17301" s="9">
        <v>17296</v>
      </c>
      <c r="BX17301">
        <f t="shared" si="854"/>
        <v>1</v>
      </c>
      <c r="BY17301">
        <f t="shared" si="855"/>
        <v>1</v>
      </c>
    </row>
    <row r="17302" spans="1:77">
      <c r="A17302" s="33">
        <v>17297</v>
      </c>
      <c r="BP17302">
        <v>0.831926535936323</v>
      </c>
      <c r="BQ17302">
        <v>14073.0967560658</v>
      </c>
      <c r="BR17302">
        <v>1.42388200518843</v>
      </c>
      <c r="BS17302">
        <v>95751.3790613717</v>
      </c>
      <c r="BW17302" s="9">
        <v>17297</v>
      </c>
      <c r="BX17302">
        <f t="shared" si="854"/>
        <v>1</v>
      </c>
      <c r="BY17302">
        <f t="shared" si="855"/>
        <v>1</v>
      </c>
    </row>
    <row r="17303" spans="1:77">
      <c r="A17303" s="33">
        <v>17298</v>
      </c>
      <c r="BP17303">
        <v>0.82841231401218</v>
      </c>
      <c r="BQ17303">
        <v>13950.2445468377</v>
      </c>
      <c r="BR17303">
        <v>1.4348628981858</v>
      </c>
      <c r="BS17303">
        <v>97483.6944611006</v>
      </c>
      <c r="BW17303" s="9">
        <v>17298</v>
      </c>
      <c r="BX17303">
        <f t="shared" si="854"/>
        <v>1</v>
      </c>
      <c r="BY17303">
        <f t="shared" si="855"/>
        <v>1</v>
      </c>
    </row>
    <row r="17304" spans="1:77">
      <c r="A17304" s="33">
        <v>17299</v>
      </c>
      <c r="BP17304">
        <v>0.825770672690011</v>
      </c>
      <c r="BQ17304">
        <v>18999.3292855753</v>
      </c>
      <c r="BR17304">
        <v>1.41631170247023</v>
      </c>
      <c r="BS17304">
        <v>134749.563862847</v>
      </c>
      <c r="BW17304" s="9">
        <v>17299</v>
      </c>
      <c r="BX17304">
        <f t="shared" si="854"/>
        <v>1</v>
      </c>
      <c r="BY17304">
        <f t="shared" si="855"/>
        <v>1</v>
      </c>
    </row>
    <row r="17305" spans="1:77">
      <c r="A17305" s="33">
        <v>17300</v>
      </c>
      <c r="BP17305">
        <v>0.773818497190061</v>
      </c>
      <c r="BQ17305">
        <v>11346.5045633788</v>
      </c>
      <c r="BR17305">
        <v>1.32602185989729</v>
      </c>
      <c r="BS17305">
        <v>92159.3267326839</v>
      </c>
      <c r="BW17305" s="9">
        <v>17300</v>
      </c>
      <c r="BX17305">
        <f t="shared" si="854"/>
        <v>1</v>
      </c>
      <c r="BY17305">
        <f t="shared" si="855"/>
        <v>1</v>
      </c>
    </row>
    <row r="17306" spans="1:77">
      <c r="A17306" s="33">
        <v>17301</v>
      </c>
      <c r="BP17306">
        <v>0.826922770143405</v>
      </c>
      <c r="BQ17306">
        <v>13412.5996648564</v>
      </c>
      <c r="BR17306">
        <v>1.44475999646556</v>
      </c>
      <c r="BS17306">
        <v>96749.4724778398</v>
      </c>
      <c r="BW17306" s="9">
        <v>17301</v>
      </c>
      <c r="BX17306">
        <f t="shared" si="854"/>
        <v>1</v>
      </c>
      <c r="BY17306">
        <f t="shared" si="855"/>
        <v>1</v>
      </c>
    </row>
    <row r="17307" spans="1:77">
      <c r="A17307" s="33">
        <v>17302</v>
      </c>
      <c r="BP17307">
        <v>0.837833790746062</v>
      </c>
      <c r="BQ17307">
        <v>12463.4022061336</v>
      </c>
      <c r="BR17307">
        <v>1.43586723733725</v>
      </c>
      <c r="BS17307">
        <v>93685.7383682</v>
      </c>
      <c r="BW17307" s="9">
        <v>17302</v>
      </c>
      <c r="BX17307">
        <f t="shared" si="854"/>
        <v>1</v>
      </c>
      <c r="BY17307">
        <f t="shared" si="855"/>
        <v>1</v>
      </c>
    </row>
    <row r="17308" spans="1:77">
      <c r="A17308" s="33">
        <v>17303</v>
      </c>
      <c r="BP17308">
        <v>0.75835742717106</v>
      </c>
      <c r="BQ17308">
        <v>16546.347200772</v>
      </c>
      <c r="BR17308">
        <v>1.28256779554724</v>
      </c>
      <c r="BS17308">
        <v>128699.649818295</v>
      </c>
      <c r="BW17308" s="9">
        <v>17303</v>
      </c>
      <c r="BX17308">
        <f t="shared" si="854"/>
        <v>1</v>
      </c>
      <c r="BY17308">
        <f t="shared" si="855"/>
        <v>1</v>
      </c>
    </row>
    <row r="17309" spans="1:77">
      <c r="A17309" s="33">
        <v>17304</v>
      </c>
      <c r="BP17309">
        <v>0.874584636380127</v>
      </c>
      <c r="BQ17309">
        <v>13059.6744492802</v>
      </c>
      <c r="BR17309">
        <v>1.5119744405786</v>
      </c>
      <c r="BS17309">
        <v>95270.7793408584</v>
      </c>
      <c r="BW17309" s="9">
        <v>17304</v>
      </c>
      <c r="BX17309">
        <f t="shared" si="854"/>
        <v>1</v>
      </c>
      <c r="BY17309">
        <f t="shared" si="855"/>
        <v>1</v>
      </c>
    </row>
    <row r="17310" spans="1:77">
      <c r="A17310" s="33">
        <v>17305</v>
      </c>
      <c r="BP17310">
        <v>0.83817813196973</v>
      </c>
      <c r="BQ17310">
        <v>13780.0159426109</v>
      </c>
      <c r="BR17310">
        <v>1.45572502677574</v>
      </c>
      <c r="BS17310">
        <v>118322.289795927</v>
      </c>
      <c r="BW17310" s="9">
        <v>17305</v>
      </c>
      <c r="BX17310">
        <f t="shared" si="854"/>
        <v>1</v>
      </c>
      <c r="BY17310">
        <f t="shared" si="855"/>
        <v>1</v>
      </c>
    </row>
    <row r="17311" spans="1:77">
      <c r="A17311" s="33">
        <v>17306</v>
      </c>
      <c r="BP17311">
        <v>0.858349177609172</v>
      </c>
      <c r="BQ17311">
        <v>15573.1994534426</v>
      </c>
      <c r="BR17311">
        <v>1.50725246277078</v>
      </c>
      <c r="BS17311">
        <v>96906.1591663486</v>
      </c>
      <c r="BW17311" s="9">
        <v>17306</v>
      </c>
      <c r="BX17311">
        <f t="shared" si="854"/>
        <v>1</v>
      </c>
      <c r="BY17311">
        <f t="shared" si="855"/>
        <v>1</v>
      </c>
    </row>
    <row r="17312" spans="1:77">
      <c r="A17312" s="33">
        <v>17307</v>
      </c>
      <c r="BP17312">
        <v>0.796830673055707</v>
      </c>
      <c r="BQ17312">
        <v>14462.6528705174</v>
      </c>
      <c r="BR17312">
        <v>1.37726356528228</v>
      </c>
      <c r="BS17312">
        <v>95898.1585218505</v>
      </c>
      <c r="BW17312" s="9">
        <v>17307</v>
      </c>
      <c r="BX17312">
        <f t="shared" si="854"/>
        <v>1</v>
      </c>
      <c r="BY17312">
        <f t="shared" si="855"/>
        <v>1</v>
      </c>
    </row>
    <row r="17313" spans="1:77">
      <c r="A17313" s="33">
        <v>17308</v>
      </c>
      <c r="BP17313">
        <v>0.826725826258578</v>
      </c>
      <c r="BQ17313">
        <v>13695.0358097671</v>
      </c>
      <c r="BR17313">
        <v>1.41617369178957</v>
      </c>
      <c r="BS17313">
        <v>94608.1143205886</v>
      </c>
      <c r="BW17313" s="9">
        <v>17308</v>
      </c>
      <c r="BX17313">
        <f t="shared" si="854"/>
        <v>1</v>
      </c>
      <c r="BY17313">
        <f t="shared" si="855"/>
        <v>1</v>
      </c>
    </row>
    <row r="17314" spans="1:77">
      <c r="A17314" s="33">
        <v>17309</v>
      </c>
      <c r="BP17314">
        <v>0.812529101083489</v>
      </c>
      <c r="BQ17314">
        <v>21084.1755022127</v>
      </c>
      <c r="BR17314">
        <v>1.4091607608481</v>
      </c>
      <c r="BS17314">
        <v>105090.762576927</v>
      </c>
      <c r="BW17314" s="9">
        <v>17309</v>
      </c>
      <c r="BX17314">
        <f t="shared" si="854"/>
        <v>1</v>
      </c>
      <c r="BY17314">
        <f t="shared" si="855"/>
        <v>1</v>
      </c>
    </row>
    <row r="17315" spans="1:77">
      <c r="A17315" s="33">
        <v>17310</v>
      </c>
      <c r="BP17315">
        <v>0.837351140684367</v>
      </c>
      <c r="BQ17315">
        <v>13931.5685476577</v>
      </c>
      <c r="BR17315">
        <v>1.46496983554487</v>
      </c>
      <c r="BS17315">
        <v>95266.3930441333</v>
      </c>
      <c r="BW17315" s="9">
        <v>17310</v>
      </c>
      <c r="BX17315">
        <f t="shared" si="854"/>
        <v>1</v>
      </c>
      <c r="BY17315">
        <f t="shared" si="855"/>
        <v>1</v>
      </c>
    </row>
    <row r="17316" spans="1:77">
      <c r="A17316" s="33">
        <v>17311</v>
      </c>
      <c r="BP17316">
        <v>0.824251534562444</v>
      </c>
      <c r="BQ17316">
        <v>17633.401599737</v>
      </c>
      <c r="BR17316">
        <v>1.39331762312648</v>
      </c>
      <c r="BS17316">
        <v>96855.9066436877</v>
      </c>
      <c r="BW17316" s="9">
        <v>17311</v>
      </c>
      <c r="BX17316">
        <f t="shared" si="854"/>
        <v>1</v>
      </c>
      <c r="BY17316">
        <f t="shared" si="855"/>
        <v>1</v>
      </c>
    </row>
    <row r="17317" spans="1:77">
      <c r="A17317" s="33">
        <v>17312</v>
      </c>
      <c r="BP17317">
        <v>0.828949320380682</v>
      </c>
      <c r="BQ17317">
        <v>14074.8720471369</v>
      </c>
      <c r="BR17317">
        <v>1.40147176233207</v>
      </c>
      <c r="BS17317">
        <v>117905.18883509</v>
      </c>
      <c r="BW17317" s="9">
        <v>17312</v>
      </c>
      <c r="BX17317">
        <f t="shared" si="854"/>
        <v>1</v>
      </c>
      <c r="BY17317">
        <f t="shared" si="855"/>
        <v>1</v>
      </c>
    </row>
    <row r="17318" spans="1:77">
      <c r="A17318" s="33">
        <v>17313</v>
      </c>
      <c r="BP17318">
        <v>0.814650838402866</v>
      </c>
      <c r="BQ17318">
        <v>15292.5078814147</v>
      </c>
      <c r="BR17318">
        <v>1.39075959351599</v>
      </c>
      <c r="BS17318">
        <v>98504.7693590628</v>
      </c>
      <c r="BW17318" s="9">
        <v>17313</v>
      </c>
      <c r="BX17318">
        <f t="shared" si="854"/>
        <v>1</v>
      </c>
      <c r="BY17318">
        <f t="shared" si="855"/>
        <v>1</v>
      </c>
    </row>
    <row r="17319" spans="1:77">
      <c r="A17319" s="33">
        <v>17314</v>
      </c>
      <c r="BP17319">
        <v>0.825345461149435</v>
      </c>
      <c r="BQ17319">
        <v>12773.3544643718</v>
      </c>
      <c r="BR17319">
        <v>1.42490063123251</v>
      </c>
      <c r="BS17319">
        <v>93705.842069019</v>
      </c>
      <c r="BW17319" s="9">
        <v>17314</v>
      </c>
      <c r="BX17319">
        <f t="shared" si="854"/>
        <v>1</v>
      </c>
      <c r="BY17319">
        <f t="shared" si="855"/>
        <v>1</v>
      </c>
    </row>
    <row r="17320" spans="1:77">
      <c r="A17320" s="33">
        <v>17315</v>
      </c>
      <c r="BP17320">
        <v>0.837641895464116</v>
      </c>
      <c r="BQ17320">
        <v>12327.291662714</v>
      </c>
      <c r="BR17320">
        <v>1.4472353507629</v>
      </c>
      <c r="BS17320">
        <v>92276.7551304346</v>
      </c>
      <c r="BW17320" s="9">
        <v>17315</v>
      </c>
      <c r="BX17320">
        <f t="shared" si="854"/>
        <v>1</v>
      </c>
      <c r="BY17320">
        <f t="shared" si="855"/>
        <v>1</v>
      </c>
    </row>
    <row r="17321" spans="1:77">
      <c r="A17321" s="33">
        <v>17316</v>
      </c>
      <c r="BP17321">
        <v>0.837325710562714</v>
      </c>
      <c r="BQ17321">
        <v>17314.1318490642</v>
      </c>
      <c r="BR17321">
        <v>1.46142576738167</v>
      </c>
      <c r="BS17321">
        <v>105589.564908596</v>
      </c>
      <c r="BW17321" s="9">
        <v>17316</v>
      </c>
      <c r="BX17321">
        <f t="shared" si="854"/>
        <v>1</v>
      </c>
      <c r="BY17321">
        <f t="shared" si="855"/>
        <v>1</v>
      </c>
    </row>
    <row r="17322" spans="1:77">
      <c r="A17322" s="33">
        <v>17317</v>
      </c>
      <c r="BP17322">
        <v>0.759872025844238</v>
      </c>
      <c r="BQ17322">
        <v>12211.6644874718</v>
      </c>
      <c r="BR17322">
        <v>1.27595384143188</v>
      </c>
      <c r="BS17322">
        <v>92993.7153891905</v>
      </c>
      <c r="BW17322" s="9">
        <v>17317</v>
      </c>
      <c r="BX17322">
        <f t="shared" si="854"/>
        <v>1</v>
      </c>
      <c r="BY17322">
        <f t="shared" si="855"/>
        <v>1</v>
      </c>
    </row>
    <row r="17323" spans="1:77">
      <c r="A17323" s="33">
        <v>17318</v>
      </c>
      <c r="BP17323">
        <v>0.804815797416758</v>
      </c>
      <c r="BQ17323">
        <v>23364.9939733001</v>
      </c>
      <c r="BR17323">
        <v>1.38200233226986</v>
      </c>
      <c r="BS17323">
        <v>108628.971320334</v>
      </c>
      <c r="BW17323" s="9">
        <v>17318</v>
      </c>
      <c r="BX17323">
        <f t="shared" si="854"/>
        <v>1</v>
      </c>
      <c r="BY17323">
        <f t="shared" si="855"/>
        <v>1</v>
      </c>
    </row>
    <row r="17324" spans="1:77">
      <c r="A17324" s="33">
        <v>17319</v>
      </c>
      <c r="BP17324">
        <v>0.773211397400684</v>
      </c>
      <c r="BQ17324">
        <v>13491.9626895817</v>
      </c>
      <c r="BR17324">
        <v>1.34430841593548</v>
      </c>
      <c r="BS17324">
        <v>123416.461302197</v>
      </c>
      <c r="BW17324" s="9">
        <v>17319</v>
      </c>
      <c r="BX17324">
        <f t="shared" si="854"/>
        <v>1</v>
      </c>
      <c r="BY17324">
        <f t="shared" si="855"/>
        <v>1</v>
      </c>
    </row>
    <row r="17325" spans="1:77">
      <c r="A17325" s="33">
        <v>17320</v>
      </c>
      <c r="BP17325">
        <v>0.836469773951558</v>
      </c>
      <c r="BQ17325">
        <v>13462.1079783712</v>
      </c>
      <c r="BR17325">
        <v>1.43670287312771</v>
      </c>
      <c r="BS17325">
        <v>96127.5908707508</v>
      </c>
      <c r="BW17325" s="9">
        <v>17320</v>
      </c>
      <c r="BX17325">
        <f t="shared" si="854"/>
        <v>1</v>
      </c>
      <c r="BY17325">
        <f t="shared" si="855"/>
        <v>1</v>
      </c>
    </row>
    <row r="17326" spans="1:77">
      <c r="A17326" s="33">
        <v>17321</v>
      </c>
      <c r="BP17326">
        <v>0.78442359127228</v>
      </c>
      <c r="BQ17326">
        <v>15321.0776383526</v>
      </c>
      <c r="BR17326">
        <v>1.36850233947394</v>
      </c>
      <c r="BS17326">
        <v>126810.484072691</v>
      </c>
      <c r="BW17326" s="9">
        <v>17321</v>
      </c>
      <c r="BX17326">
        <f t="shared" si="854"/>
        <v>1</v>
      </c>
      <c r="BY17326">
        <f t="shared" si="855"/>
        <v>1</v>
      </c>
    </row>
    <row r="17327" spans="1:77">
      <c r="A17327" s="33">
        <v>17322</v>
      </c>
      <c r="BP17327">
        <v>0.79687889265682</v>
      </c>
      <c r="BQ17327">
        <v>12363.9773557965</v>
      </c>
      <c r="BR17327">
        <v>1.3683728061952</v>
      </c>
      <c r="BS17327">
        <v>92161.7803446051</v>
      </c>
      <c r="BW17327" s="9">
        <v>17322</v>
      </c>
      <c r="BX17327">
        <f t="shared" si="854"/>
        <v>1</v>
      </c>
      <c r="BY17327">
        <f t="shared" si="855"/>
        <v>1</v>
      </c>
    </row>
    <row r="17328" spans="1:77">
      <c r="A17328" s="33">
        <v>17323</v>
      </c>
      <c r="BP17328">
        <v>0.780596002041711</v>
      </c>
      <c r="BQ17328">
        <v>14774.8932874472</v>
      </c>
      <c r="BR17328">
        <v>1.31635864337478</v>
      </c>
      <c r="BS17328">
        <v>96219.8485008244</v>
      </c>
      <c r="BW17328" s="9">
        <v>17323</v>
      </c>
      <c r="BX17328">
        <f t="shared" si="854"/>
        <v>1</v>
      </c>
      <c r="BY17328">
        <f t="shared" si="855"/>
        <v>1</v>
      </c>
    </row>
    <row r="17329" spans="1:77">
      <c r="A17329" s="33">
        <v>17324</v>
      </c>
      <c r="BP17329">
        <v>0.789070665945491</v>
      </c>
      <c r="BQ17329">
        <v>14223.6721203078</v>
      </c>
      <c r="BR17329">
        <v>1.33477566354507</v>
      </c>
      <c r="BS17329">
        <v>122915.408634693</v>
      </c>
      <c r="BW17329" s="9">
        <v>17324</v>
      </c>
      <c r="BX17329">
        <f t="shared" si="854"/>
        <v>1</v>
      </c>
      <c r="BY17329">
        <f t="shared" si="855"/>
        <v>1</v>
      </c>
    </row>
    <row r="17330" spans="1:77">
      <c r="A17330" s="33">
        <v>17325</v>
      </c>
      <c r="BP17330">
        <v>0.819299197127866</v>
      </c>
      <c r="BQ17330">
        <v>14859.6094938174</v>
      </c>
      <c r="BR17330">
        <v>1.39503094753192</v>
      </c>
      <c r="BS17330">
        <v>95728.0750090794</v>
      </c>
      <c r="BW17330" s="9">
        <v>17325</v>
      </c>
      <c r="BX17330">
        <f t="shared" si="854"/>
        <v>1</v>
      </c>
      <c r="BY17330">
        <f t="shared" si="855"/>
        <v>1</v>
      </c>
    </row>
    <row r="17331" spans="1:77">
      <c r="A17331" s="33">
        <v>17326</v>
      </c>
      <c r="BP17331">
        <v>0.84430385038394</v>
      </c>
      <c r="BQ17331">
        <v>13744.5378796218</v>
      </c>
      <c r="BR17331">
        <v>1.46412325040179</v>
      </c>
      <c r="BS17331">
        <v>94791.5235460273</v>
      </c>
      <c r="BW17331" s="9">
        <v>17326</v>
      </c>
      <c r="BX17331">
        <f t="shared" si="854"/>
        <v>1</v>
      </c>
      <c r="BY17331">
        <f t="shared" si="855"/>
        <v>1</v>
      </c>
    </row>
    <row r="17332" spans="1:77">
      <c r="A17332" s="33">
        <v>17327</v>
      </c>
      <c r="BP17332">
        <v>0.846889159466716</v>
      </c>
      <c r="BQ17332">
        <v>20272.523617173</v>
      </c>
      <c r="BR17332">
        <v>1.47422654577494</v>
      </c>
      <c r="BS17332">
        <v>128453.881581709</v>
      </c>
      <c r="BW17332" s="9">
        <v>17327</v>
      </c>
      <c r="BX17332">
        <f t="shared" si="854"/>
        <v>1</v>
      </c>
      <c r="BY17332">
        <f t="shared" si="855"/>
        <v>1</v>
      </c>
    </row>
    <row r="17333" spans="1:77">
      <c r="A17333" s="33">
        <v>17328</v>
      </c>
      <c r="BP17333">
        <v>0.843805137039086</v>
      </c>
      <c r="BQ17333">
        <v>13189.1336635848</v>
      </c>
      <c r="BR17333">
        <v>1.47458676135163</v>
      </c>
      <c r="BS17333">
        <v>121050.619332317</v>
      </c>
      <c r="BW17333" s="9">
        <v>17328</v>
      </c>
      <c r="BX17333">
        <f t="shared" si="854"/>
        <v>1</v>
      </c>
      <c r="BY17333">
        <f t="shared" si="855"/>
        <v>1</v>
      </c>
    </row>
    <row r="17334" spans="1:77">
      <c r="A17334" s="33">
        <v>17329</v>
      </c>
      <c r="BP17334">
        <v>0.812382521655366</v>
      </c>
      <c r="BQ17334">
        <v>15259.9243125074</v>
      </c>
      <c r="BR17334">
        <v>1.39338975171966</v>
      </c>
      <c r="BS17334">
        <v>97298.8812341045</v>
      </c>
      <c r="BW17334" s="9">
        <v>17329</v>
      </c>
      <c r="BX17334">
        <f t="shared" si="854"/>
        <v>1</v>
      </c>
      <c r="BY17334">
        <f t="shared" si="855"/>
        <v>1</v>
      </c>
    </row>
    <row r="17335" spans="1:77">
      <c r="A17335" s="33">
        <v>17330</v>
      </c>
      <c r="BP17335">
        <v>0.836516580430145</v>
      </c>
      <c r="BQ17335">
        <v>15043.2621715813</v>
      </c>
      <c r="BR17335">
        <v>1.45959863204707</v>
      </c>
      <c r="BS17335">
        <v>123267.697999561</v>
      </c>
      <c r="BW17335" s="9">
        <v>17330</v>
      </c>
      <c r="BX17335">
        <f t="shared" si="854"/>
        <v>1</v>
      </c>
      <c r="BY17335">
        <f t="shared" si="855"/>
        <v>1</v>
      </c>
    </row>
    <row r="17336" spans="1:77">
      <c r="A17336" s="33">
        <v>17331</v>
      </c>
      <c r="BP17336">
        <v>0.833034535860503</v>
      </c>
      <c r="BQ17336">
        <v>21157.797406208</v>
      </c>
      <c r="BR17336">
        <v>1.43935949183951</v>
      </c>
      <c r="BS17336">
        <v>108035.280111127</v>
      </c>
      <c r="BW17336" s="9">
        <v>17331</v>
      </c>
      <c r="BX17336">
        <f t="shared" si="854"/>
        <v>1</v>
      </c>
      <c r="BY17336">
        <f t="shared" si="855"/>
        <v>1</v>
      </c>
    </row>
    <row r="17337" spans="1:77">
      <c r="A17337" s="33">
        <v>17332</v>
      </c>
      <c r="BP17337">
        <v>0.766309696766137</v>
      </c>
      <c r="BQ17337">
        <v>15841.7596334841</v>
      </c>
      <c r="BR17337">
        <v>1.3257625466138</v>
      </c>
      <c r="BS17337">
        <v>98297.3308840299</v>
      </c>
      <c r="BW17337" s="9">
        <v>17332</v>
      </c>
      <c r="BX17337">
        <f t="shared" si="854"/>
        <v>1</v>
      </c>
      <c r="BY17337">
        <f t="shared" si="855"/>
        <v>1</v>
      </c>
    </row>
    <row r="17338" spans="1:77">
      <c r="A17338" s="33">
        <v>17333</v>
      </c>
      <c r="BP17338">
        <v>0.845650319036852</v>
      </c>
      <c r="BQ17338">
        <v>18690.9091950132</v>
      </c>
      <c r="BR17338">
        <v>1.46178591203715</v>
      </c>
      <c r="BS17338">
        <v>101394.016258187</v>
      </c>
      <c r="BW17338" s="9">
        <v>17333</v>
      </c>
      <c r="BX17338">
        <f t="shared" si="854"/>
        <v>1</v>
      </c>
      <c r="BY17338">
        <f t="shared" si="855"/>
        <v>1</v>
      </c>
    </row>
    <row r="17339" spans="1:77">
      <c r="A17339" s="33">
        <v>17334</v>
      </c>
      <c r="BP17339">
        <v>0.796917067807685</v>
      </c>
      <c r="BQ17339">
        <v>15782.382806698</v>
      </c>
      <c r="BR17339">
        <v>1.3698261975851</v>
      </c>
      <c r="BS17339">
        <v>99605.337654812</v>
      </c>
      <c r="BW17339" s="9">
        <v>17334</v>
      </c>
      <c r="BX17339">
        <f t="shared" si="854"/>
        <v>1</v>
      </c>
      <c r="BY17339">
        <f t="shared" si="855"/>
        <v>1</v>
      </c>
    </row>
    <row r="17340" spans="1:77">
      <c r="A17340" s="33">
        <v>17335</v>
      </c>
      <c r="BP17340">
        <v>0.819069144975306</v>
      </c>
      <c r="BQ17340">
        <v>13357.9034311658</v>
      </c>
      <c r="BR17340">
        <v>1.4133627732185</v>
      </c>
      <c r="BS17340">
        <v>94111.1413673136</v>
      </c>
      <c r="BW17340" s="9">
        <v>17335</v>
      </c>
      <c r="BX17340">
        <f t="shared" si="854"/>
        <v>1</v>
      </c>
      <c r="BY17340">
        <f t="shared" si="855"/>
        <v>1</v>
      </c>
    </row>
    <row r="17341" spans="1:77">
      <c r="A17341" s="33">
        <v>17336</v>
      </c>
      <c r="BP17341">
        <v>0.816960525978763</v>
      </c>
      <c r="BQ17341">
        <v>13089.6942033001</v>
      </c>
      <c r="BR17341">
        <v>1.38268034144346</v>
      </c>
      <c r="BS17341">
        <v>94991.3126059055</v>
      </c>
      <c r="BW17341" s="9">
        <v>17336</v>
      </c>
      <c r="BX17341">
        <f t="shared" si="854"/>
        <v>1</v>
      </c>
      <c r="BY17341">
        <f t="shared" si="855"/>
        <v>1</v>
      </c>
    </row>
    <row r="17342" spans="1:77">
      <c r="A17342" s="33">
        <v>17337</v>
      </c>
      <c r="BP17342">
        <v>0.818286284063582</v>
      </c>
      <c r="BQ17342">
        <v>14969.079796653</v>
      </c>
      <c r="BR17342">
        <v>1.39459022884919</v>
      </c>
      <c r="BS17342">
        <v>100726.982888472</v>
      </c>
      <c r="BW17342" s="9">
        <v>17337</v>
      </c>
      <c r="BX17342">
        <f t="shared" si="854"/>
        <v>1</v>
      </c>
      <c r="BY17342">
        <f t="shared" si="855"/>
        <v>1</v>
      </c>
    </row>
    <row r="17343" spans="1:77">
      <c r="A17343" s="33">
        <v>17338</v>
      </c>
      <c r="BP17343">
        <v>0.760046798070804</v>
      </c>
      <c r="BQ17343">
        <v>17523.6586962264</v>
      </c>
      <c r="BR17343">
        <v>1.31215781155997</v>
      </c>
      <c r="BS17343">
        <v>102838.230540322</v>
      </c>
      <c r="BW17343" s="9">
        <v>17338</v>
      </c>
      <c r="BX17343">
        <f t="shared" si="854"/>
        <v>1</v>
      </c>
      <c r="BY17343">
        <f t="shared" si="855"/>
        <v>1</v>
      </c>
    </row>
    <row r="17344" spans="1:77">
      <c r="A17344" s="33">
        <v>17339</v>
      </c>
      <c r="BP17344">
        <v>0.783710183313727</v>
      </c>
      <c r="BQ17344">
        <v>12445.4895343538</v>
      </c>
      <c r="BR17344">
        <v>1.35356700839338</v>
      </c>
      <c r="BS17344">
        <v>93208.4500643261</v>
      </c>
      <c r="BW17344" s="9">
        <v>17339</v>
      </c>
      <c r="BX17344">
        <f t="shared" si="854"/>
        <v>1</v>
      </c>
      <c r="BY17344">
        <f t="shared" si="855"/>
        <v>1</v>
      </c>
    </row>
    <row r="17345" spans="1:77">
      <c r="A17345" s="33">
        <v>17340</v>
      </c>
      <c r="BP17345">
        <v>0.81863367101671</v>
      </c>
      <c r="BQ17345">
        <v>14793.8951089229</v>
      </c>
      <c r="BR17345">
        <v>1.39966577756481</v>
      </c>
      <c r="BS17345">
        <v>120696.668688772</v>
      </c>
      <c r="BW17345" s="9">
        <v>17340</v>
      </c>
      <c r="BX17345">
        <f t="shared" si="854"/>
        <v>1</v>
      </c>
      <c r="BY17345">
        <f t="shared" si="855"/>
        <v>1</v>
      </c>
    </row>
    <row r="17346" spans="1:77">
      <c r="A17346" s="33">
        <v>17341</v>
      </c>
      <c r="BP17346">
        <v>0.752948541842901</v>
      </c>
      <c r="BQ17346">
        <v>13264.9857678747</v>
      </c>
      <c r="BR17346">
        <v>1.2886896707463</v>
      </c>
      <c r="BS17346">
        <v>119779.376681539</v>
      </c>
      <c r="BW17346" s="9">
        <v>17341</v>
      </c>
      <c r="BX17346">
        <f t="shared" si="854"/>
        <v>1</v>
      </c>
      <c r="BY17346">
        <f t="shared" si="855"/>
        <v>1</v>
      </c>
    </row>
    <row r="17347" spans="1:77">
      <c r="A17347" s="33">
        <v>17342</v>
      </c>
      <c r="BP17347">
        <v>0.786999306061356</v>
      </c>
      <c r="BQ17347">
        <v>13207.2659271821</v>
      </c>
      <c r="BR17347">
        <v>1.36381358285637</v>
      </c>
      <c r="BS17347">
        <v>96909.5935674976</v>
      </c>
      <c r="BW17347" s="9">
        <v>17342</v>
      </c>
      <c r="BX17347">
        <f t="shared" si="854"/>
        <v>1</v>
      </c>
      <c r="BY17347">
        <f t="shared" si="855"/>
        <v>1</v>
      </c>
    </row>
    <row r="17348" spans="1:77">
      <c r="A17348" s="33">
        <v>17343</v>
      </c>
      <c r="BP17348">
        <v>0.850467444698664</v>
      </c>
      <c r="BQ17348">
        <v>13059.0153075115</v>
      </c>
      <c r="BR17348">
        <v>1.47180433034391</v>
      </c>
      <c r="BS17348">
        <v>94216.3003478208</v>
      </c>
      <c r="BW17348" s="9">
        <v>17343</v>
      </c>
      <c r="BX17348">
        <f t="shared" si="854"/>
        <v>1</v>
      </c>
      <c r="BY17348">
        <f t="shared" si="855"/>
        <v>1</v>
      </c>
    </row>
    <row r="17349" spans="1:77">
      <c r="A17349" s="33">
        <v>17344</v>
      </c>
      <c r="BP17349">
        <v>0.82060137188648</v>
      </c>
      <c r="BQ17349">
        <v>12006.2446554446</v>
      </c>
      <c r="BR17349">
        <v>1.43369677523433</v>
      </c>
      <c r="BS17349">
        <v>93754.4703891328</v>
      </c>
      <c r="BW17349" s="9">
        <v>17344</v>
      </c>
      <c r="BX17349">
        <f t="shared" si="854"/>
        <v>1</v>
      </c>
      <c r="BY17349">
        <f t="shared" si="855"/>
        <v>1</v>
      </c>
    </row>
    <row r="17350" spans="1:77">
      <c r="A17350" s="33">
        <v>17345</v>
      </c>
      <c r="BP17350">
        <v>0.815452488221581</v>
      </c>
      <c r="BQ17350">
        <v>16455.8553961432</v>
      </c>
      <c r="BR17350">
        <v>1.40502821280972</v>
      </c>
      <c r="BS17350">
        <v>100178.224030639</v>
      </c>
      <c r="BW17350" s="9">
        <v>17345</v>
      </c>
      <c r="BX17350">
        <f t="shared" si="854"/>
        <v>1</v>
      </c>
      <c r="BY17350">
        <f t="shared" si="855"/>
        <v>1</v>
      </c>
    </row>
    <row r="17351" spans="1:77">
      <c r="A17351" s="33">
        <v>17346</v>
      </c>
      <c r="BP17351">
        <v>0.799326010989237</v>
      </c>
      <c r="BQ17351">
        <v>17381.0007312389</v>
      </c>
      <c r="BR17351">
        <v>1.35017278429313</v>
      </c>
      <c r="BS17351">
        <v>104208.855071563</v>
      </c>
      <c r="BW17351" s="9">
        <v>17346</v>
      </c>
      <c r="BX17351">
        <f t="shared" ref="BX17351:BX17414" si="856">IF(BU17351=MAX($BU17351:$BV17351),1,0)</f>
        <v>1</v>
      </c>
      <c r="BY17351">
        <f t="shared" ref="BY17351:BY17414" si="857">IF(BV17351=MAX($BU17351:$BV17351),1,0)</f>
        <v>1</v>
      </c>
    </row>
    <row r="17352" spans="1:77">
      <c r="A17352" s="33">
        <v>17347</v>
      </c>
      <c r="BP17352">
        <v>0.855649135248603</v>
      </c>
      <c r="BQ17352">
        <v>15216.0111264495</v>
      </c>
      <c r="BR17352">
        <v>1.48039861419806</v>
      </c>
      <c r="BS17352">
        <v>125961.692854921</v>
      </c>
      <c r="BW17352" s="9">
        <v>17347</v>
      </c>
      <c r="BX17352">
        <f t="shared" si="856"/>
        <v>1</v>
      </c>
      <c r="BY17352">
        <f t="shared" si="857"/>
        <v>1</v>
      </c>
    </row>
    <row r="17353" spans="1:77">
      <c r="A17353" s="33">
        <v>17348</v>
      </c>
      <c r="BP17353">
        <v>0.834525900228466</v>
      </c>
      <c r="BQ17353">
        <v>15271.6800131632</v>
      </c>
      <c r="BR17353">
        <v>1.42068684350908</v>
      </c>
      <c r="BS17353">
        <v>94369.1517354576</v>
      </c>
      <c r="BW17353" s="9">
        <v>17348</v>
      </c>
      <c r="BX17353">
        <f t="shared" si="856"/>
        <v>1</v>
      </c>
      <c r="BY17353">
        <f t="shared" si="857"/>
        <v>1</v>
      </c>
    </row>
    <row r="17354" spans="1:77">
      <c r="A17354" s="33">
        <v>17349</v>
      </c>
      <c r="BP17354">
        <v>0.785522725927692</v>
      </c>
      <c r="BQ17354">
        <v>19822.9272141503</v>
      </c>
      <c r="BR17354">
        <v>1.35098257745829</v>
      </c>
      <c r="BS17354">
        <v>134576.049066185</v>
      </c>
      <c r="BW17354" s="9">
        <v>17349</v>
      </c>
      <c r="BX17354">
        <f t="shared" si="856"/>
        <v>1</v>
      </c>
      <c r="BY17354">
        <f t="shared" si="857"/>
        <v>1</v>
      </c>
    </row>
    <row r="17355" spans="1:77">
      <c r="A17355" s="33">
        <v>17350</v>
      </c>
      <c r="BP17355">
        <v>0.838290752504866</v>
      </c>
      <c r="BQ17355">
        <v>12481.4592215352</v>
      </c>
      <c r="BR17355">
        <v>1.42468469100877</v>
      </c>
      <c r="BS17355">
        <v>93071.16478874</v>
      </c>
      <c r="BW17355" s="9">
        <v>17350</v>
      </c>
      <c r="BX17355">
        <f t="shared" si="856"/>
        <v>1</v>
      </c>
      <c r="BY17355">
        <f t="shared" si="857"/>
        <v>1</v>
      </c>
    </row>
    <row r="17356" spans="1:77">
      <c r="A17356" s="33">
        <v>17351</v>
      </c>
      <c r="BP17356">
        <v>0.784742619613375</v>
      </c>
      <c r="BQ17356">
        <v>11630.3631413175</v>
      </c>
      <c r="BR17356">
        <v>1.3588491539694</v>
      </c>
      <c r="BS17356">
        <v>118846.069929538</v>
      </c>
      <c r="BW17356" s="9">
        <v>17351</v>
      </c>
      <c r="BX17356">
        <f t="shared" si="856"/>
        <v>1</v>
      </c>
      <c r="BY17356">
        <f t="shared" si="857"/>
        <v>1</v>
      </c>
    </row>
    <row r="17357" spans="1:77">
      <c r="A17357" s="33">
        <v>17352</v>
      </c>
      <c r="BP17357">
        <v>0.793793730483959</v>
      </c>
      <c r="BQ17357">
        <v>14564.0303605898</v>
      </c>
      <c r="BR17357">
        <v>1.33791970197394</v>
      </c>
      <c r="BS17357">
        <v>94294.3344651584</v>
      </c>
      <c r="BW17357" s="9">
        <v>17352</v>
      </c>
      <c r="BX17357">
        <f t="shared" si="856"/>
        <v>1</v>
      </c>
      <c r="BY17357">
        <f t="shared" si="857"/>
        <v>1</v>
      </c>
    </row>
    <row r="17358" spans="1:77">
      <c r="A17358" s="33">
        <v>17353</v>
      </c>
      <c r="BP17358">
        <v>0.876944120993049</v>
      </c>
      <c r="BQ17358">
        <v>13431.7092019649</v>
      </c>
      <c r="BR17358">
        <v>1.49787893433973</v>
      </c>
      <c r="BS17358">
        <v>94659.2909329507</v>
      </c>
      <c r="BW17358" s="9">
        <v>17353</v>
      </c>
      <c r="BX17358">
        <f t="shared" si="856"/>
        <v>1</v>
      </c>
      <c r="BY17358">
        <f t="shared" si="857"/>
        <v>1</v>
      </c>
    </row>
    <row r="17359" spans="1:77">
      <c r="A17359" s="33">
        <v>17354</v>
      </c>
      <c r="BP17359">
        <v>0.80606184663004</v>
      </c>
      <c r="BQ17359">
        <v>17047.6581917487</v>
      </c>
      <c r="BR17359">
        <v>1.37541970463692</v>
      </c>
      <c r="BS17359">
        <v>125838.445418215</v>
      </c>
      <c r="BW17359" s="9">
        <v>17354</v>
      </c>
      <c r="BX17359">
        <f t="shared" si="856"/>
        <v>1</v>
      </c>
      <c r="BY17359">
        <f t="shared" si="857"/>
        <v>1</v>
      </c>
    </row>
    <row r="17360" spans="1:77">
      <c r="A17360" s="33">
        <v>17355</v>
      </c>
      <c r="BP17360">
        <v>0.778247342398943</v>
      </c>
      <c r="BQ17360">
        <v>12627.949765253</v>
      </c>
      <c r="BR17360">
        <v>1.34527959899624</v>
      </c>
      <c r="BS17360">
        <v>94079.0785214622</v>
      </c>
      <c r="BW17360" s="9">
        <v>17355</v>
      </c>
      <c r="BX17360">
        <f t="shared" si="856"/>
        <v>1</v>
      </c>
      <c r="BY17360">
        <f t="shared" si="857"/>
        <v>1</v>
      </c>
    </row>
    <row r="17361" spans="1:77">
      <c r="A17361" s="33">
        <v>17356</v>
      </c>
      <c r="BP17361">
        <v>0.851168401614255</v>
      </c>
      <c r="BQ17361">
        <v>14164.1257207195</v>
      </c>
      <c r="BR17361">
        <v>1.45743199808179</v>
      </c>
      <c r="BS17361">
        <v>120816.645759184</v>
      </c>
      <c r="BW17361" s="9">
        <v>17356</v>
      </c>
      <c r="BX17361">
        <f t="shared" si="856"/>
        <v>1</v>
      </c>
      <c r="BY17361">
        <f t="shared" si="857"/>
        <v>1</v>
      </c>
    </row>
    <row r="17362" spans="1:77">
      <c r="A17362" s="33">
        <v>17357</v>
      </c>
      <c r="BP17362">
        <v>0.860307736515545</v>
      </c>
      <c r="BQ17362">
        <v>17975.2419485106</v>
      </c>
      <c r="BR17362">
        <v>1.50834322795358</v>
      </c>
      <c r="BS17362">
        <v>105470.191771592</v>
      </c>
      <c r="BW17362" s="9">
        <v>17357</v>
      </c>
      <c r="BX17362">
        <f t="shared" si="856"/>
        <v>1</v>
      </c>
      <c r="BY17362">
        <f t="shared" si="857"/>
        <v>1</v>
      </c>
    </row>
    <row r="17363" spans="1:77">
      <c r="A17363" s="33">
        <v>17358</v>
      </c>
      <c r="BP17363">
        <v>0.861813933221301</v>
      </c>
      <c r="BQ17363">
        <v>18302.847838334</v>
      </c>
      <c r="BR17363">
        <v>1.51437896188194</v>
      </c>
      <c r="BS17363">
        <v>123426.353375553</v>
      </c>
      <c r="BW17363" s="9">
        <v>17358</v>
      </c>
      <c r="BX17363">
        <f t="shared" si="856"/>
        <v>1</v>
      </c>
      <c r="BY17363">
        <f t="shared" si="857"/>
        <v>1</v>
      </c>
    </row>
    <row r="17364" spans="1:77">
      <c r="A17364" s="33">
        <v>17359</v>
      </c>
      <c r="BP17364">
        <v>0.77846535046141</v>
      </c>
      <c r="BQ17364">
        <v>14026.7634736663</v>
      </c>
      <c r="BR17364">
        <v>1.34051264388705</v>
      </c>
      <c r="BS17364">
        <v>95038.2416097022</v>
      </c>
      <c r="BW17364" s="9">
        <v>17359</v>
      </c>
      <c r="BX17364">
        <f t="shared" si="856"/>
        <v>1</v>
      </c>
      <c r="BY17364">
        <f t="shared" si="857"/>
        <v>1</v>
      </c>
    </row>
    <row r="17365" spans="1:77">
      <c r="A17365" s="33">
        <v>17360</v>
      </c>
      <c r="BP17365">
        <v>0.77585033050364</v>
      </c>
      <c r="BQ17365">
        <v>13279.4696821795</v>
      </c>
      <c r="BR17365">
        <v>1.32123776542121</v>
      </c>
      <c r="BS17365">
        <v>117385.413901015</v>
      </c>
      <c r="BW17365" s="9">
        <v>17360</v>
      </c>
      <c r="BX17365">
        <f t="shared" si="856"/>
        <v>1</v>
      </c>
      <c r="BY17365">
        <f t="shared" si="857"/>
        <v>1</v>
      </c>
    </row>
    <row r="17366" spans="1:77">
      <c r="A17366" s="33">
        <v>17361</v>
      </c>
      <c r="BP17366">
        <v>0.758114501369512</v>
      </c>
      <c r="BQ17366">
        <v>15559.8282211149</v>
      </c>
      <c r="BR17366">
        <v>1.29764488293422</v>
      </c>
      <c r="BS17366">
        <v>98306.3743164012</v>
      </c>
      <c r="BW17366" s="9">
        <v>17361</v>
      </c>
      <c r="BX17366">
        <f t="shared" si="856"/>
        <v>1</v>
      </c>
      <c r="BY17366">
        <f t="shared" si="857"/>
        <v>1</v>
      </c>
    </row>
    <row r="17367" spans="1:77">
      <c r="A17367" s="33">
        <v>17362</v>
      </c>
      <c r="BP17367">
        <v>0.839604185317189</v>
      </c>
      <c r="BQ17367">
        <v>16864.159892506</v>
      </c>
      <c r="BR17367">
        <v>1.44236441121013</v>
      </c>
      <c r="BS17367">
        <v>127148.857696397</v>
      </c>
      <c r="BW17367" s="9">
        <v>17362</v>
      </c>
      <c r="BX17367">
        <f t="shared" si="856"/>
        <v>1</v>
      </c>
      <c r="BY17367">
        <f t="shared" si="857"/>
        <v>1</v>
      </c>
    </row>
    <row r="17368" spans="1:77">
      <c r="A17368" s="33">
        <v>17363</v>
      </c>
      <c r="BP17368">
        <v>0.790461991228814</v>
      </c>
      <c r="BQ17368">
        <v>13341.2758975759</v>
      </c>
      <c r="BR17368">
        <v>1.33645320494246</v>
      </c>
      <c r="BS17368">
        <v>93000.5658153642</v>
      </c>
      <c r="BW17368" s="9">
        <v>17363</v>
      </c>
      <c r="BX17368">
        <f t="shared" si="856"/>
        <v>1</v>
      </c>
      <c r="BY17368">
        <f t="shared" si="857"/>
        <v>1</v>
      </c>
    </row>
    <row r="17369" spans="1:77">
      <c r="A17369" s="33">
        <v>17364</v>
      </c>
      <c r="BP17369">
        <v>0.868160125474381</v>
      </c>
      <c r="BQ17369">
        <v>12355.2142073512</v>
      </c>
      <c r="BR17369">
        <v>1.49958097995738</v>
      </c>
      <c r="BS17369">
        <v>94680.2503390448</v>
      </c>
      <c r="BW17369" s="9">
        <v>17364</v>
      </c>
      <c r="BX17369">
        <f t="shared" si="856"/>
        <v>1</v>
      </c>
      <c r="BY17369">
        <f t="shared" si="857"/>
        <v>1</v>
      </c>
    </row>
    <row r="17370" spans="1:77">
      <c r="A17370" s="33">
        <v>17365</v>
      </c>
      <c r="BP17370">
        <v>0.773522026157223</v>
      </c>
      <c r="BQ17370">
        <v>15512.7823928206</v>
      </c>
      <c r="BR17370">
        <v>1.32586345063681</v>
      </c>
      <c r="BS17370">
        <v>124149.148581462</v>
      </c>
      <c r="BW17370" s="9">
        <v>17365</v>
      </c>
      <c r="BX17370">
        <f t="shared" si="856"/>
        <v>1</v>
      </c>
      <c r="BY17370">
        <f t="shared" si="857"/>
        <v>1</v>
      </c>
    </row>
    <row r="17371" spans="1:77">
      <c r="A17371" s="33">
        <v>17366</v>
      </c>
      <c r="BP17371">
        <v>0.813370887120463</v>
      </c>
      <c r="BQ17371">
        <v>12247.3744007438</v>
      </c>
      <c r="BR17371">
        <v>1.39797058918033</v>
      </c>
      <c r="BS17371">
        <v>91980.7282626719</v>
      </c>
      <c r="BW17371" s="9">
        <v>17366</v>
      </c>
      <c r="BX17371">
        <f t="shared" si="856"/>
        <v>1</v>
      </c>
      <c r="BY17371">
        <f t="shared" si="857"/>
        <v>1</v>
      </c>
    </row>
    <row r="17372" spans="1:77">
      <c r="A17372" s="33">
        <v>17367</v>
      </c>
      <c r="BP17372">
        <v>0.786024967269499</v>
      </c>
      <c r="BQ17372">
        <v>16542.0657403257</v>
      </c>
      <c r="BR17372">
        <v>1.35565548062681</v>
      </c>
      <c r="BS17372">
        <v>96547.1110009988</v>
      </c>
      <c r="BW17372" s="9">
        <v>17367</v>
      </c>
      <c r="BX17372">
        <f t="shared" si="856"/>
        <v>1</v>
      </c>
      <c r="BY17372">
        <f t="shared" si="857"/>
        <v>1</v>
      </c>
    </row>
    <row r="17373" spans="1:77">
      <c r="A17373" s="33">
        <v>17368</v>
      </c>
      <c r="BP17373">
        <v>0.738801882411514</v>
      </c>
      <c r="BQ17373">
        <v>13803.6658377298</v>
      </c>
      <c r="BR17373">
        <v>1.25293497112514</v>
      </c>
      <c r="BS17373">
        <v>95451.3512061967</v>
      </c>
      <c r="BW17373" s="9">
        <v>17368</v>
      </c>
      <c r="BX17373">
        <f t="shared" si="856"/>
        <v>1</v>
      </c>
      <c r="BY17373">
        <f t="shared" si="857"/>
        <v>1</v>
      </c>
    </row>
    <row r="17374" spans="1:77">
      <c r="A17374" s="33">
        <v>17369</v>
      </c>
      <c r="BP17374">
        <v>0.801903730593468</v>
      </c>
      <c r="BQ17374">
        <v>12873.7183608089</v>
      </c>
      <c r="BR17374">
        <v>1.38503190379193</v>
      </c>
      <c r="BS17374">
        <v>120826.077878907</v>
      </c>
      <c r="BW17374" s="9">
        <v>17369</v>
      </c>
      <c r="BX17374">
        <f t="shared" si="856"/>
        <v>1</v>
      </c>
      <c r="BY17374">
        <f t="shared" si="857"/>
        <v>1</v>
      </c>
    </row>
    <row r="17375" spans="1:77">
      <c r="A17375" s="33">
        <v>17370</v>
      </c>
      <c r="BP17375">
        <v>0.823141056969325</v>
      </c>
      <c r="BQ17375">
        <v>18388.3598155179</v>
      </c>
      <c r="BR17375">
        <v>1.42828353973251</v>
      </c>
      <c r="BS17375">
        <v>104122.7311239</v>
      </c>
      <c r="BW17375" s="9">
        <v>17370</v>
      </c>
      <c r="BX17375">
        <f t="shared" si="856"/>
        <v>1</v>
      </c>
      <c r="BY17375">
        <f t="shared" si="857"/>
        <v>1</v>
      </c>
    </row>
    <row r="17376" spans="1:77">
      <c r="A17376" s="33">
        <v>17371</v>
      </c>
      <c r="BP17376">
        <v>0.777438156139048</v>
      </c>
      <c r="BQ17376">
        <v>17533.3767615766</v>
      </c>
      <c r="BR17376">
        <v>1.34992275781739</v>
      </c>
      <c r="BS17376">
        <v>102080.444616341</v>
      </c>
      <c r="BW17376" s="9">
        <v>17371</v>
      </c>
      <c r="BX17376">
        <f t="shared" si="856"/>
        <v>1</v>
      </c>
      <c r="BY17376">
        <f t="shared" si="857"/>
        <v>1</v>
      </c>
    </row>
    <row r="17377" spans="1:77">
      <c r="A17377" s="33">
        <v>17372</v>
      </c>
      <c r="BP17377">
        <v>0.775358955916879</v>
      </c>
      <c r="BQ17377">
        <v>16277.3001702036</v>
      </c>
      <c r="BR17377">
        <v>1.30988478342661</v>
      </c>
      <c r="BS17377">
        <v>100637.217582909</v>
      </c>
      <c r="BW17377" s="9">
        <v>17372</v>
      </c>
      <c r="BX17377">
        <f t="shared" si="856"/>
        <v>1</v>
      </c>
      <c r="BY17377">
        <f t="shared" si="857"/>
        <v>1</v>
      </c>
    </row>
    <row r="17378" spans="1:77">
      <c r="A17378" s="33">
        <v>17373</v>
      </c>
      <c r="BP17378">
        <v>0.828484051034843</v>
      </c>
      <c r="BQ17378">
        <v>12053.2187025997</v>
      </c>
      <c r="BR17378">
        <v>1.42303229878736</v>
      </c>
      <c r="BS17378">
        <v>95828.5189196397</v>
      </c>
      <c r="BW17378" s="9">
        <v>17373</v>
      </c>
      <c r="BX17378">
        <f t="shared" si="856"/>
        <v>1</v>
      </c>
      <c r="BY17378">
        <f t="shared" si="857"/>
        <v>1</v>
      </c>
    </row>
    <row r="17379" spans="1:77">
      <c r="A17379" s="33">
        <v>17374</v>
      </c>
      <c r="BP17379">
        <v>0.80079876425322</v>
      </c>
      <c r="BQ17379">
        <v>14436.6796097814</v>
      </c>
      <c r="BR17379">
        <v>1.3602918103317</v>
      </c>
      <c r="BS17379">
        <v>95707.4852989748</v>
      </c>
      <c r="BW17379" s="9">
        <v>17374</v>
      </c>
      <c r="BX17379">
        <f t="shared" si="856"/>
        <v>1</v>
      </c>
      <c r="BY17379">
        <f t="shared" si="857"/>
        <v>1</v>
      </c>
    </row>
    <row r="17380" spans="1:77">
      <c r="A17380" s="33">
        <v>17375</v>
      </c>
      <c r="BP17380">
        <v>0.822104834971678</v>
      </c>
      <c r="BQ17380">
        <v>12520.1412921725</v>
      </c>
      <c r="BR17380">
        <v>1.41021885619475</v>
      </c>
      <c r="BS17380">
        <v>120025.817081913</v>
      </c>
      <c r="BW17380" s="9">
        <v>17375</v>
      </c>
      <c r="BX17380">
        <f t="shared" si="856"/>
        <v>1</v>
      </c>
      <c r="BY17380">
        <f t="shared" si="857"/>
        <v>1</v>
      </c>
    </row>
    <row r="17381" spans="1:77">
      <c r="A17381" s="33">
        <v>17376</v>
      </c>
      <c r="BP17381">
        <v>0.843028545053934</v>
      </c>
      <c r="BQ17381">
        <v>16053.8484768366</v>
      </c>
      <c r="BR17381">
        <v>1.47499366910378</v>
      </c>
      <c r="BS17381">
        <v>127393.23373174</v>
      </c>
      <c r="BW17381" s="9">
        <v>17376</v>
      </c>
      <c r="BX17381">
        <f t="shared" si="856"/>
        <v>1</v>
      </c>
      <c r="BY17381">
        <f t="shared" si="857"/>
        <v>1</v>
      </c>
    </row>
    <row r="17382" spans="1:77">
      <c r="A17382" s="33">
        <v>17377</v>
      </c>
      <c r="BP17382">
        <v>0.775854059443607</v>
      </c>
      <c r="BQ17382">
        <v>16186.7759711849</v>
      </c>
      <c r="BR17382">
        <v>1.33473010735862</v>
      </c>
      <c r="BS17382">
        <v>127185.258914999</v>
      </c>
      <c r="BW17382" s="9">
        <v>17377</v>
      </c>
      <c r="BX17382">
        <f t="shared" si="856"/>
        <v>1</v>
      </c>
      <c r="BY17382">
        <f t="shared" si="857"/>
        <v>1</v>
      </c>
    </row>
    <row r="17383" spans="1:77">
      <c r="A17383" s="33">
        <v>17378</v>
      </c>
      <c r="BP17383">
        <v>0.75143731501266</v>
      </c>
      <c r="BQ17383">
        <v>19489.7332286485</v>
      </c>
      <c r="BR17383">
        <v>1.29173328835317</v>
      </c>
      <c r="BS17383">
        <v>127695.696588037</v>
      </c>
      <c r="BW17383" s="9">
        <v>17378</v>
      </c>
      <c r="BX17383">
        <f t="shared" si="856"/>
        <v>1</v>
      </c>
      <c r="BY17383">
        <f t="shared" si="857"/>
        <v>1</v>
      </c>
    </row>
    <row r="17384" spans="1:77">
      <c r="A17384" s="33">
        <v>17379</v>
      </c>
      <c r="BP17384">
        <v>0.825052146544255</v>
      </c>
      <c r="BQ17384">
        <v>15869.1361864076</v>
      </c>
      <c r="BR17384">
        <v>1.40655377587203</v>
      </c>
      <c r="BS17384">
        <v>122787.857813398</v>
      </c>
      <c r="BW17384" s="9">
        <v>17379</v>
      </c>
      <c r="BX17384">
        <f t="shared" si="856"/>
        <v>1</v>
      </c>
      <c r="BY17384">
        <f t="shared" si="857"/>
        <v>1</v>
      </c>
    </row>
    <row r="17385" spans="1:77">
      <c r="A17385" s="33">
        <v>17380</v>
      </c>
      <c r="BP17385">
        <v>0.757080475903309</v>
      </c>
      <c r="BQ17385">
        <v>12696.9171976673</v>
      </c>
      <c r="BR17385">
        <v>1.28198960202067</v>
      </c>
      <c r="BS17385">
        <v>117826.301950266</v>
      </c>
      <c r="BW17385" s="9">
        <v>17380</v>
      </c>
      <c r="BX17385">
        <f t="shared" si="856"/>
        <v>1</v>
      </c>
      <c r="BY17385">
        <f t="shared" si="857"/>
        <v>1</v>
      </c>
    </row>
    <row r="17386" spans="1:77">
      <c r="A17386" s="33">
        <v>17381</v>
      </c>
      <c r="BP17386">
        <v>0.872955843045761</v>
      </c>
      <c r="BQ17386">
        <v>22406.5481056583</v>
      </c>
      <c r="BR17386">
        <v>1.47783141418788</v>
      </c>
      <c r="BS17386">
        <v>108440.131559402</v>
      </c>
      <c r="BW17386" s="9">
        <v>17381</v>
      </c>
      <c r="BX17386">
        <f t="shared" si="856"/>
        <v>1</v>
      </c>
      <c r="BY17386">
        <f t="shared" si="857"/>
        <v>1</v>
      </c>
    </row>
    <row r="17387" spans="1:77">
      <c r="A17387" s="33">
        <v>17382</v>
      </c>
      <c r="BP17387">
        <v>0.802894595270965</v>
      </c>
      <c r="BQ17387">
        <v>15126.006866101</v>
      </c>
      <c r="BR17387">
        <v>1.36830144191403</v>
      </c>
      <c r="BS17387">
        <v>97922.5361579383</v>
      </c>
      <c r="BW17387" s="9">
        <v>17382</v>
      </c>
      <c r="BX17387">
        <f t="shared" si="856"/>
        <v>1</v>
      </c>
      <c r="BY17387">
        <f t="shared" si="857"/>
        <v>1</v>
      </c>
    </row>
    <row r="17388" spans="1:77">
      <c r="A17388" s="33">
        <v>17383</v>
      </c>
      <c r="BP17388">
        <v>0.803315457163972</v>
      </c>
      <c r="BQ17388">
        <v>17364.6483697402</v>
      </c>
      <c r="BR17388">
        <v>1.37310548038557</v>
      </c>
      <c r="BS17388">
        <v>128236.57447883</v>
      </c>
      <c r="BW17388" s="9">
        <v>17383</v>
      </c>
      <c r="BX17388">
        <f t="shared" si="856"/>
        <v>1</v>
      </c>
      <c r="BY17388">
        <f t="shared" si="857"/>
        <v>1</v>
      </c>
    </row>
    <row r="17389" spans="1:77">
      <c r="A17389" s="33">
        <v>17384</v>
      </c>
      <c r="BP17389">
        <v>0.765451188901222</v>
      </c>
      <c r="BQ17389">
        <v>9137.31975920606</v>
      </c>
      <c r="BR17389">
        <v>1.28014498045899</v>
      </c>
      <c r="BS17389">
        <v>88665.2139576429</v>
      </c>
      <c r="BW17389" s="9">
        <v>17384</v>
      </c>
      <c r="BX17389">
        <f t="shared" si="856"/>
        <v>1</v>
      </c>
      <c r="BY17389">
        <f t="shared" si="857"/>
        <v>1</v>
      </c>
    </row>
    <row r="17390" spans="1:77">
      <c r="A17390" s="33">
        <v>17385</v>
      </c>
      <c r="BP17390">
        <v>0.78458309577604</v>
      </c>
      <c r="BQ17390">
        <v>12942.3292990675</v>
      </c>
      <c r="BR17390">
        <v>1.37109628388114</v>
      </c>
      <c r="BS17390">
        <v>93399.8801699244</v>
      </c>
      <c r="BW17390" s="9">
        <v>17385</v>
      </c>
      <c r="BX17390">
        <f t="shared" si="856"/>
        <v>1</v>
      </c>
      <c r="BY17390">
        <f t="shared" si="857"/>
        <v>1</v>
      </c>
    </row>
    <row r="17391" spans="1:77">
      <c r="A17391" s="33">
        <v>17386</v>
      </c>
      <c r="BP17391">
        <v>0.750658492256226</v>
      </c>
      <c r="BQ17391">
        <v>17494.1044385999</v>
      </c>
      <c r="BR17391">
        <v>1.28135756937951</v>
      </c>
      <c r="BS17391">
        <v>104966.077613755</v>
      </c>
      <c r="BW17391" s="9">
        <v>17386</v>
      </c>
      <c r="BX17391">
        <f t="shared" si="856"/>
        <v>1</v>
      </c>
      <c r="BY17391">
        <f t="shared" si="857"/>
        <v>1</v>
      </c>
    </row>
    <row r="17392" spans="1:77">
      <c r="A17392" s="33">
        <v>17387</v>
      </c>
      <c r="BP17392">
        <v>0.807336912464809</v>
      </c>
      <c r="BQ17392">
        <v>11525.3944261515</v>
      </c>
      <c r="BR17392">
        <v>1.41131812847668</v>
      </c>
      <c r="BS17392">
        <v>93665.1092270332</v>
      </c>
      <c r="BW17392" s="9">
        <v>17387</v>
      </c>
      <c r="BX17392">
        <f t="shared" si="856"/>
        <v>1</v>
      </c>
      <c r="BY17392">
        <f t="shared" si="857"/>
        <v>1</v>
      </c>
    </row>
    <row r="17393" spans="1:77">
      <c r="A17393" s="33">
        <v>17388</v>
      </c>
      <c r="BP17393">
        <v>0.832913638862791</v>
      </c>
      <c r="BQ17393">
        <v>16995.6418254083</v>
      </c>
      <c r="BR17393">
        <v>1.42487123014707</v>
      </c>
      <c r="BS17393">
        <v>126734.620802904</v>
      </c>
      <c r="BW17393" s="9">
        <v>17388</v>
      </c>
      <c r="BX17393">
        <f t="shared" si="856"/>
        <v>1</v>
      </c>
      <c r="BY17393">
        <f t="shared" si="857"/>
        <v>1</v>
      </c>
    </row>
    <row r="17394" spans="1:77">
      <c r="A17394" s="33">
        <v>17389</v>
      </c>
      <c r="BP17394">
        <v>0.744904701516649</v>
      </c>
      <c r="BQ17394">
        <v>14482.2083274687</v>
      </c>
      <c r="BR17394">
        <v>1.2755722287421</v>
      </c>
      <c r="BS17394">
        <v>122456.777856529</v>
      </c>
      <c r="BW17394" s="9">
        <v>17389</v>
      </c>
      <c r="BX17394">
        <f t="shared" si="856"/>
        <v>1</v>
      </c>
      <c r="BY17394">
        <f t="shared" si="857"/>
        <v>1</v>
      </c>
    </row>
    <row r="17395" spans="1:77">
      <c r="A17395" s="33">
        <v>17390</v>
      </c>
      <c r="BP17395">
        <v>0.802948034553749</v>
      </c>
      <c r="BQ17395">
        <v>15426.7713881292</v>
      </c>
      <c r="BR17395">
        <v>1.39921761294799</v>
      </c>
      <c r="BS17395">
        <v>99421.9414743258</v>
      </c>
      <c r="BW17395" s="9">
        <v>17390</v>
      </c>
      <c r="BX17395">
        <f t="shared" si="856"/>
        <v>1</v>
      </c>
      <c r="BY17395">
        <f t="shared" si="857"/>
        <v>1</v>
      </c>
    </row>
    <row r="17396" spans="1:77">
      <c r="A17396" s="33">
        <v>17391</v>
      </c>
      <c r="BP17396">
        <v>0.84442309613706</v>
      </c>
      <c r="BQ17396">
        <v>19197.6711864794</v>
      </c>
      <c r="BR17396">
        <v>1.45964014196654</v>
      </c>
      <c r="BS17396">
        <v>103847.503485324</v>
      </c>
      <c r="BW17396" s="9">
        <v>17391</v>
      </c>
      <c r="BX17396">
        <f t="shared" si="856"/>
        <v>1</v>
      </c>
      <c r="BY17396">
        <f t="shared" si="857"/>
        <v>1</v>
      </c>
    </row>
    <row r="17397" spans="1:77">
      <c r="A17397" s="33">
        <v>17392</v>
      </c>
      <c r="BP17397">
        <v>0.855890632641762</v>
      </c>
      <c r="BQ17397">
        <v>16704.9890037278</v>
      </c>
      <c r="BR17397">
        <v>1.47935543179992</v>
      </c>
      <c r="BS17397">
        <v>126738.733446022</v>
      </c>
      <c r="BW17397" s="9">
        <v>17392</v>
      </c>
      <c r="BX17397">
        <f t="shared" si="856"/>
        <v>1</v>
      </c>
      <c r="BY17397">
        <f t="shared" si="857"/>
        <v>1</v>
      </c>
    </row>
    <row r="17398" spans="1:77">
      <c r="A17398" s="33">
        <v>17393</v>
      </c>
      <c r="BP17398">
        <v>0.781643246770467</v>
      </c>
      <c r="BQ17398">
        <v>16862.9898586589</v>
      </c>
      <c r="BR17398">
        <v>1.34342125449447</v>
      </c>
      <c r="BS17398">
        <v>102413.211085638</v>
      </c>
      <c r="BW17398" s="9">
        <v>17393</v>
      </c>
      <c r="BX17398">
        <f t="shared" si="856"/>
        <v>1</v>
      </c>
      <c r="BY17398">
        <f t="shared" si="857"/>
        <v>1</v>
      </c>
    </row>
    <row r="17399" spans="1:77">
      <c r="A17399" s="33">
        <v>17394</v>
      </c>
      <c r="BP17399">
        <v>0.80796306174697</v>
      </c>
      <c r="BQ17399">
        <v>17326.4199717782</v>
      </c>
      <c r="BR17399">
        <v>1.39647724141227</v>
      </c>
      <c r="BS17399">
        <v>97324.8666055714</v>
      </c>
      <c r="BW17399" s="9">
        <v>17394</v>
      </c>
      <c r="BX17399">
        <f t="shared" si="856"/>
        <v>1</v>
      </c>
      <c r="BY17399">
        <f t="shared" si="857"/>
        <v>1</v>
      </c>
    </row>
    <row r="17400" spans="1:77">
      <c r="A17400" s="33">
        <v>17395</v>
      </c>
      <c r="BP17400">
        <v>0.786138538118356</v>
      </c>
      <c r="BQ17400">
        <v>15383.8420311594</v>
      </c>
      <c r="BR17400">
        <v>1.36143647686019</v>
      </c>
      <c r="BS17400">
        <v>98855.920881061</v>
      </c>
      <c r="BW17400" s="9">
        <v>17395</v>
      </c>
      <c r="BX17400">
        <f t="shared" si="856"/>
        <v>1</v>
      </c>
      <c r="BY17400">
        <f t="shared" si="857"/>
        <v>1</v>
      </c>
    </row>
    <row r="17401" spans="1:77">
      <c r="A17401" s="33">
        <v>17396</v>
      </c>
      <c r="BP17401">
        <v>0.769978246527647</v>
      </c>
      <c r="BQ17401">
        <v>15620.9137533114</v>
      </c>
      <c r="BR17401">
        <v>1.27346049356017</v>
      </c>
      <c r="BS17401">
        <v>98627.4433109823</v>
      </c>
      <c r="BW17401" s="9">
        <v>17396</v>
      </c>
      <c r="BX17401">
        <f t="shared" si="856"/>
        <v>1</v>
      </c>
      <c r="BY17401">
        <f t="shared" si="857"/>
        <v>1</v>
      </c>
    </row>
    <row r="17402" spans="1:77">
      <c r="A17402" s="33">
        <v>17397</v>
      </c>
      <c r="BP17402">
        <v>0.800380603654719</v>
      </c>
      <c r="BQ17402">
        <v>9761.72666382905</v>
      </c>
      <c r="BR17402">
        <v>1.37218390766666</v>
      </c>
      <c r="BS17402">
        <v>117563.107660007</v>
      </c>
      <c r="BW17402" s="9">
        <v>17397</v>
      </c>
      <c r="BX17402">
        <f t="shared" si="856"/>
        <v>1</v>
      </c>
      <c r="BY17402">
        <f t="shared" si="857"/>
        <v>1</v>
      </c>
    </row>
    <row r="17403" spans="1:77">
      <c r="A17403" s="33">
        <v>17398</v>
      </c>
      <c r="BP17403">
        <v>0.828520366917794</v>
      </c>
      <c r="BQ17403">
        <v>14039.2735215098</v>
      </c>
      <c r="BR17403">
        <v>1.42448158705571</v>
      </c>
      <c r="BS17403">
        <v>94632.8839382708</v>
      </c>
      <c r="BW17403" s="9">
        <v>17398</v>
      </c>
      <c r="BX17403">
        <f t="shared" si="856"/>
        <v>1</v>
      </c>
      <c r="BY17403">
        <f t="shared" si="857"/>
        <v>1</v>
      </c>
    </row>
    <row r="17404" spans="1:77">
      <c r="A17404" s="33">
        <v>17399</v>
      </c>
      <c r="BP17404">
        <v>0.839468060476548</v>
      </c>
      <c r="BQ17404">
        <v>12866.2059369806</v>
      </c>
      <c r="BR17404">
        <v>1.44886853704819</v>
      </c>
      <c r="BS17404">
        <v>93502.387917677</v>
      </c>
      <c r="BW17404" s="9">
        <v>17399</v>
      </c>
      <c r="BX17404">
        <f t="shared" si="856"/>
        <v>1</v>
      </c>
      <c r="BY17404">
        <f t="shared" si="857"/>
        <v>1</v>
      </c>
    </row>
    <row r="17405" spans="1:77">
      <c r="A17405" s="33">
        <v>17400</v>
      </c>
      <c r="BP17405">
        <v>0.822791980165161</v>
      </c>
      <c r="BQ17405">
        <v>14103.3016898469</v>
      </c>
      <c r="BR17405">
        <v>1.39140702179935</v>
      </c>
      <c r="BS17405">
        <v>95345.590150597</v>
      </c>
      <c r="BW17405" s="9">
        <v>17400</v>
      </c>
      <c r="BX17405">
        <f t="shared" si="856"/>
        <v>1</v>
      </c>
      <c r="BY17405">
        <f t="shared" si="857"/>
        <v>1</v>
      </c>
    </row>
    <row r="17406" spans="1:77">
      <c r="A17406" s="33">
        <v>17401</v>
      </c>
      <c r="BP17406">
        <v>0.769031296790403</v>
      </c>
      <c r="BQ17406">
        <v>11273.1677594773</v>
      </c>
      <c r="BR17406">
        <v>1.32267394940888</v>
      </c>
      <c r="BS17406">
        <v>115766.941508395</v>
      </c>
      <c r="BW17406" s="9">
        <v>17401</v>
      </c>
      <c r="BX17406">
        <f t="shared" si="856"/>
        <v>1</v>
      </c>
      <c r="BY17406">
        <f t="shared" si="857"/>
        <v>1</v>
      </c>
    </row>
    <row r="17407" spans="1:77">
      <c r="A17407" s="33">
        <v>17402</v>
      </c>
      <c r="BP17407">
        <v>0.768433295495833</v>
      </c>
      <c r="BQ17407">
        <v>16536.961221554</v>
      </c>
      <c r="BR17407">
        <v>1.30731802602835</v>
      </c>
      <c r="BS17407">
        <v>96915.5926109778</v>
      </c>
      <c r="BW17407" s="9">
        <v>17402</v>
      </c>
      <c r="BX17407">
        <f t="shared" si="856"/>
        <v>1</v>
      </c>
      <c r="BY17407">
        <f t="shared" si="857"/>
        <v>1</v>
      </c>
    </row>
    <row r="17408" spans="1:77">
      <c r="A17408" s="33">
        <v>17403</v>
      </c>
      <c r="BP17408">
        <v>0.784224486410253</v>
      </c>
      <c r="BQ17408">
        <v>12441.8822856903</v>
      </c>
      <c r="BR17408">
        <v>1.33110513901171</v>
      </c>
      <c r="BS17408">
        <v>92724.8065334155</v>
      </c>
      <c r="BW17408" s="9">
        <v>17403</v>
      </c>
      <c r="BX17408">
        <f t="shared" si="856"/>
        <v>1</v>
      </c>
      <c r="BY17408">
        <f t="shared" si="857"/>
        <v>1</v>
      </c>
    </row>
    <row r="17409" spans="1:77">
      <c r="A17409" s="33">
        <v>17404</v>
      </c>
      <c r="BP17409">
        <v>0.802262691681648</v>
      </c>
      <c r="BQ17409">
        <v>14821.2043274413</v>
      </c>
      <c r="BR17409">
        <v>1.37196539209515</v>
      </c>
      <c r="BS17409">
        <v>126484.684607803</v>
      </c>
      <c r="BW17409" s="9">
        <v>17404</v>
      </c>
      <c r="BX17409">
        <f t="shared" si="856"/>
        <v>1</v>
      </c>
      <c r="BY17409">
        <f t="shared" si="857"/>
        <v>1</v>
      </c>
    </row>
    <row r="17410" spans="1:77">
      <c r="A17410" s="33">
        <v>17405</v>
      </c>
      <c r="BP17410">
        <v>0.772747932261551</v>
      </c>
      <c r="BQ17410">
        <v>12020.7132865808</v>
      </c>
      <c r="BR17410">
        <v>1.32516990514761</v>
      </c>
      <c r="BS17410">
        <v>93024.1687688481</v>
      </c>
      <c r="BW17410" s="9">
        <v>17405</v>
      </c>
      <c r="BX17410">
        <f t="shared" si="856"/>
        <v>1</v>
      </c>
      <c r="BY17410">
        <f t="shared" si="857"/>
        <v>1</v>
      </c>
    </row>
    <row r="17411" spans="1:77">
      <c r="A17411" s="33">
        <v>17406</v>
      </c>
      <c r="BP17411">
        <v>0.830608368368852</v>
      </c>
      <c r="BQ17411">
        <v>11921.4482650628</v>
      </c>
      <c r="BR17411">
        <v>1.46865693770799</v>
      </c>
      <c r="BS17411">
        <v>121378.911292533</v>
      </c>
      <c r="BW17411" s="9">
        <v>17406</v>
      </c>
      <c r="BX17411">
        <f t="shared" si="856"/>
        <v>1</v>
      </c>
      <c r="BY17411">
        <f t="shared" si="857"/>
        <v>1</v>
      </c>
    </row>
    <row r="17412" spans="1:77">
      <c r="A17412" s="33">
        <v>17407</v>
      </c>
      <c r="BP17412">
        <v>0.753742484987423</v>
      </c>
      <c r="BQ17412">
        <v>10556.9459572287</v>
      </c>
      <c r="BR17412">
        <v>1.3077575069794</v>
      </c>
      <c r="BS17412">
        <v>92909.8758772371</v>
      </c>
      <c r="BW17412" s="9">
        <v>17407</v>
      </c>
      <c r="BX17412">
        <f t="shared" si="856"/>
        <v>1</v>
      </c>
      <c r="BY17412">
        <f t="shared" si="857"/>
        <v>1</v>
      </c>
    </row>
    <row r="17413" spans="1:77">
      <c r="A17413" s="33">
        <v>17408</v>
      </c>
      <c r="BP17413">
        <v>0.8012715828683</v>
      </c>
      <c r="BQ17413">
        <v>19930.7755269181</v>
      </c>
      <c r="BR17413">
        <v>1.36118491689411</v>
      </c>
      <c r="BS17413">
        <v>106033.126896974</v>
      </c>
      <c r="BW17413" s="9">
        <v>17408</v>
      </c>
      <c r="BX17413">
        <f t="shared" si="856"/>
        <v>1</v>
      </c>
      <c r="BY17413">
        <f t="shared" si="857"/>
        <v>1</v>
      </c>
    </row>
    <row r="17414" spans="1:77">
      <c r="A17414" s="33">
        <v>17409</v>
      </c>
      <c r="BP17414">
        <v>0.862476524977524</v>
      </c>
      <c r="BQ17414">
        <v>12125.4897360929</v>
      </c>
      <c r="BR17414">
        <v>1.51050637455088</v>
      </c>
      <c r="BS17414">
        <v>93795.4954418659</v>
      </c>
      <c r="BW17414" s="9">
        <v>17409</v>
      </c>
      <c r="BX17414">
        <f t="shared" si="856"/>
        <v>1</v>
      </c>
      <c r="BY17414">
        <f t="shared" si="857"/>
        <v>1</v>
      </c>
    </row>
    <row r="17415" spans="1:77">
      <c r="A17415" s="33">
        <v>17410</v>
      </c>
      <c r="BP17415">
        <v>0.810921456562939</v>
      </c>
      <c r="BQ17415">
        <v>10291.5935721379</v>
      </c>
      <c r="BR17415">
        <v>1.39515125365895</v>
      </c>
      <c r="BS17415">
        <v>90696.7417928085</v>
      </c>
      <c r="BW17415" s="9">
        <v>17410</v>
      </c>
      <c r="BX17415">
        <f t="shared" ref="BX17415:BX17478" si="858">IF(BU17415=MAX($BU17415:$BV17415),1,0)</f>
        <v>1</v>
      </c>
      <c r="BY17415">
        <f t="shared" ref="BY17415:BY17478" si="859">IF(BV17415=MAX($BU17415:$BV17415),1,0)</f>
        <v>1</v>
      </c>
    </row>
    <row r="17416" spans="1:77">
      <c r="A17416" s="33">
        <v>17411</v>
      </c>
      <c r="BP17416">
        <v>0.812566624627779</v>
      </c>
      <c r="BQ17416">
        <v>13920.9515493969</v>
      </c>
      <c r="BR17416">
        <v>1.39211314709792</v>
      </c>
      <c r="BS17416">
        <v>118782.22921345</v>
      </c>
      <c r="BW17416" s="9">
        <v>17411</v>
      </c>
      <c r="BX17416">
        <f t="shared" si="858"/>
        <v>1</v>
      </c>
      <c r="BY17416">
        <f t="shared" si="859"/>
        <v>1</v>
      </c>
    </row>
    <row r="17417" spans="1:77">
      <c r="A17417" s="33">
        <v>17412</v>
      </c>
      <c r="BP17417">
        <v>0.780890093191956</v>
      </c>
      <c r="BQ17417">
        <v>12178.1377860711</v>
      </c>
      <c r="BR17417">
        <v>1.34220024419661</v>
      </c>
      <c r="BS17417">
        <v>92580.2193729224</v>
      </c>
      <c r="BW17417" s="9">
        <v>17412</v>
      </c>
      <c r="BX17417">
        <f t="shared" si="858"/>
        <v>1</v>
      </c>
      <c r="BY17417">
        <f t="shared" si="859"/>
        <v>1</v>
      </c>
    </row>
    <row r="17418" spans="1:77">
      <c r="A17418" s="33">
        <v>17413</v>
      </c>
      <c r="BP17418">
        <v>0.771853154218005</v>
      </c>
      <c r="BQ17418">
        <v>14646.6937797775</v>
      </c>
      <c r="BR17418">
        <v>1.30246798429134</v>
      </c>
      <c r="BS17418">
        <v>95259.5435736287</v>
      </c>
      <c r="BW17418" s="9">
        <v>17413</v>
      </c>
      <c r="BX17418">
        <f t="shared" si="858"/>
        <v>1</v>
      </c>
      <c r="BY17418">
        <f t="shared" si="859"/>
        <v>1</v>
      </c>
    </row>
    <row r="17419" spans="1:77">
      <c r="A17419" s="33">
        <v>17414</v>
      </c>
      <c r="BP17419">
        <v>0.805010410703624</v>
      </c>
      <c r="BQ17419">
        <v>14687.6652281966</v>
      </c>
      <c r="BR17419">
        <v>1.39280539343521</v>
      </c>
      <c r="BS17419">
        <v>125528.727306776</v>
      </c>
      <c r="BW17419" s="9">
        <v>17414</v>
      </c>
      <c r="BX17419">
        <f t="shared" si="858"/>
        <v>1</v>
      </c>
      <c r="BY17419">
        <f t="shared" si="859"/>
        <v>1</v>
      </c>
    </row>
    <row r="17420" spans="1:77">
      <c r="A17420" s="33">
        <v>17415</v>
      </c>
      <c r="BP17420">
        <v>0.797378053886266</v>
      </c>
      <c r="BQ17420">
        <v>13823.2486323045</v>
      </c>
      <c r="BR17420">
        <v>1.36932972834348</v>
      </c>
      <c r="BS17420">
        <v>93731.7278439742</v>
      </c>
      <c r="BW17420" s="9">
        <v>17415</v>
      </c>
      <c r="BX17420">
        <f t="shared" si="858"/>
        <v>1</v>
      </c>
      <c r="BY17420">
        <f t="shared" si="859"/>
        <v>1</v>
      </c>
    </row>
    <row r="17421" spans="1:77">
      <c r="A17421" s="33">
        <v>17416</v>
      </c>
      <c r="BP17421">
        <v>0.772606461598757</v>
      </c>
      <c r="BQ17421">
        <v>15120.7079532758</v>
      </c>
      <c r="BR17421">
        <v>1.31797594423385</v>
      </c>
      <c r="BS17421">
        <v>122208.810499687</v>
      </c>
      <c r="BW17421" s="9">
        <v>17416</v>
      </c>
      <c r="BX17421">
        <f t="shared" si="858"/>
        <v>1</v>
      </c>
      <c r="BY17421">
        <f t="shared" si="859"/>
        <v>1</v>
      </c>
    </row>
    <row r="17422" spans="1:77">
      <c r="A17422" s="33">
        <v>17417</v>
      </c>
      <c r="BP17422">
        <v>0.857572864318014</v>
      </c>
      <c r="BQ17422">
        <v>14578.6935439413</v>
      </c>
      <c r="BR17422">
        <v>1.5013929489985</v>
      </c>
      <c r="BS17422">
        <v>97106.4509236482</v>
      </c>
      <c r="BW17422" s="9">
        <v>17417</v>
      </c>
      <c r="BX17422">
        <f t="shared" si="858"/>
        <v>1</v>
      </c>
      <c r="BY17422">
        <f t="shared" si="859"/>
        <v>1</v>
      </c>
    </row>
    <row r="17423" spans="1:77">
      <c r="A17423" s="33">
        <v>17418</v>
      </c>
      <c r="BP17423">
        <v>0.794145708369387</v>
      </c>
      <c r="BQ17423">
        <v>11735.2273736439</v>
      </c>
      <c r="BR17423">
        <v>1.31685388328965</v>
      </c>
      <c r="BS17423">
        <v>92867.4119628218</v>
      </c>
      <c r="BW17423" s="9">
        <v>17418</v>
      </c>
      <c r="BX17423">
        <f t="shared" si="858"/>
        <v>1</v>
      </c>
      <c r="BY17423">
        <f t="shared" si="859"/>
        <v>1</v>
      </c>
    </row>
    <row r="17424" spans="1:77">
      <c r="A17424" s="33">
        <v>17419</v>
      </c>
      <c r="BP17424">
        <v>0.840110065095709</v>
      </c>
      <c r="BQ17424">
        <v>16626.6504439473</v>
      </c>
      <c r="BR17424">
        <v>1.44944345735279</v>
      </c>
      <c r="BS17424">
        <v>125472.752662336</v>
      </c>
      <c r="BW17424" s="9">
        <v>17419</v>
      </c>
      <c r="BX17424">
        <f t="shared" si="858"/>
        <v>1</v>
      </c>
      <c r="BY17424">
        <f t="shared" si="859"/>
        <v>1</v>
      </c>
    </row>
    <row r="17425" spans="1:77">
      <c r="A17425" s="33">
        <v>17420</v>
      </c>
      <c r="BP17425">
        <v>0.81363056208211</v>
      </c>
      <c r="BQ17425">
        <v>14292.5838954408</v>
      </c>
      <c r="BR17425">
        <v>1.39826805487052</v>
      </c>
      <c r="BS17425">
        <v>98448.9303822094</v>
      </c>
      <c r="BW17425" s="9">
        <v>17420</v>
      </c>
      <c r="BX17425">
        <f t="shared" si="858"/>
        <v>1</v>
      </c>
      <c r="BY17425">
        <f t="shared" si="859"/>
        <v>1</v>
      </c>
    </row>
    <row r="17426" spans="1:77">
      <c r="A17426" s="33">
        <v>17421</v>
      </c>
      <c r="BP17426">
        <v>0.807431268200975</v>
      </c>
      <c r="BQ17426">
        <v>17121.0132721076</v>
      </c>
      <c r="BR17426">
        <v>1.3949342843952</v>
      </c>
      <c r="BS17426">
        <v>102199.793385016</v>
      </c>
      <c r="BW17426" s="9">
        <v>17421</v>
      </c>
      <c r="BX17426">
        <f t="shared" si="858"/>
        <v>1</v>
      </c>
      <c r="BY17426">
        <f t="shared" si="859"/>
        <v>1</v>
      </c>
    </row>
    <row r="17427" spans="1:77">
      <c r="A17427" s="33">
        <v>17422</v>
      </c>
      <c r="BP17427">
        <v>0.829574689399693</v>
      </c>
      <c r="BQ17427">
        <v>13675.9226925211</v>
      </c>
      <c r="BR17427">
        <v>1.42983960637209</v>
      </c>
      <c r="BS17427">
        <v>95906.4126193332</v>
      </c>
      <c r="BW17427" s="9">
        <v>17422</v>
      </c>
      <c r="BX17427">
        <f t="shared" si="858"/>
        <v>1</v>
      </c>
      <c r="BY17427">
        <f t="shared" si="859"/>
        <v>1</v>
      </c>
    </row>
    <row r="17428" spans="1:77">
      <c r="A17428" s="33">
        <v>17423</v>
      </c>
      <c r="BP17428">
        <v>0.771554775602771</v>
      </c>
      <c r="BQ17428">
        <v>18017.0156457879</v>
      </c>
      <c r="BR17428">
        <v>1.33809285978644</v>
      </c>
      <c r="BS17428">
        <v>125887.308622422</v>
      </c>
      <c r="BW17428" s="9">
        <v>17423</v>
      </c>
      <c r="BX17428">
        <f t="shared" si="858"/>
        <v>1</v>
      </c>
      <c r="BY17428">
        <f t="shared" si="859"/>
        <v>1</v>
      </c>
    </row>
    <row r="17429" spans="1:77">
      <c r="A17429" s="33">
        <v>17424</v>
      </c>
      <c r="BP17429">
        <v>0.801528115699068</v>
      </c>
      <c r="BQ17429">
        <v>19459.7270375472</v>
      </c>
      <c r="BR17429">
        <v>1.38673369434357</v>
      </c>
      <c r="BS17429">
        <v>130120.76409085</v>
      </c>
      <c r="BW17429" s="9">
        <v>17424</v>
      </c>
      <c r="BX17429">
        <f t="shared" si="858"/>
        <v>1</v>
      </c>
      <c r="BY17429">
        <f t="shared" si="859"/>
        <v>1</v>
      </c>
    </row>
    <row r="17430" spans="1:77">
      <c r="A17430" s="33">
        <v>17425</v>
      </c>
      <c r="BP17430">
        <v>0.801674713310228</v>
      </c>
      <c r="BQ17430">
        <v>14261.7207958399</v>
      </c>
      <c r="BR17430">
        <v>1.37091184781911</v>
      </c>
      <c r="BS17430">
        <v>97099.6882254669</v>
      </c>
      <c r="BW17430" s="9">
        <v>17425</v>
      </c>
      <c r="BX17430">
        <f t="shared" si="858"/>
        <v>1</v>
      </c>
      <c r="BY17430">
        <f t="shared" si="859"/>
        <v>1</v>
      </c>
    </row>
    <row r="17431" spans="1:77">
      <c r="A17431" s="33">
        <v>17426</v>
      </c>
      <c r="BP17431">
        <v>0.795207198673729</v>
      </c>
      <c r="BQ17431">
        <v>14946.0911520396</v>
      </c>
      <c r="BR17431">
        <v>1.37241557720024</v>
      </c>
      <c r="BS17431">
        <v>96043.7892039582</v>
      </c>
      <c r="BW17431" s="9">
        <v>17426</v>
      </c>
      <c r="BX17431">
        <f t="shared" si="858"/>
        <v>1</v>
      </c>
      <c r="BY17431">
        <f t="shared" si="859"/>
        <v>1</v>
      </c>
    </row>
    <row r="17432" spans="1:77">
      <c r="A17432" s="33">
        <v>17427</v>
      </c>
      <c r="BP17432">
        <v>0.715440529397772</v>
      </c>
      <c r="BQ17432">
        <v>15988.7293905994</v>
      </c>
      <c r="BR17432">
        <v>1.2104863412991</v>
      </c>
      <c r="BS17432">
        <v>98267.7459452879</v>
      </c>
      <c r="BW17432" s="9">
        <v>17427</v>
      </c>
      <c r="BX17432">
        <f t="shared" si="858"/>
        <v>1</v>
      </c>
      <c r="BY17432">
        <f t="shared" si="859"/>
        <v>1</v>
      </c>
    </row>
    <row r="17433" spans="1:77">
      <c r="A17433" s="33">
        <v>17428</v>
      </c>
      <c r="BP17433">
        <v>0.848482860466897</v>
      </c>
      <c r="BQ17433">
        <v>12291.9306335722</v>
      </c>
      <c r="BR17433">
        <v>1.46301854130218</v>
      </c>
      <c r="BS17433">
        <v>94013.5020246722</v>
      </c>
      <c r="BW17433" s="9">
        <v>17428</v>
      </c>
      <c r="BX17433">
        <f t="shared" si="858"/>
        <v>1</v>
      </c>
      <c r="BY17433">
        <f t="shared" si="859"/>
        <v>1</v>
      </c>
    </row>
    <row r="17434" spans="1:77">
      <c r="A17434" s="33">
        <v>17429</v>
      </c>
      <c r="BP17434">
        <v>0.857548010220099</v>
      </c>
      <c r="BQ17434">
        <v>22854.0292987238</v>
      </c>
      <c r="BR17434">
        <v>1.47840300677428</v>
      </c>
      <c r="BS17434">
        <v>134167.413643087</v>
      </c>
      <c r="BW17434" s="9">
        <v>17429</v>
      </c>
      <c r="BX17434">
        <f t="shared" si="858"/>
        <v>1</v>
      </c>
      <c r="BY17434">
        <f t="shared" si="859"/>
        <v>1</v>
      </c>
    </row>
    <row r="17435" spans="1:77">
      <c r="A17435" s="33">
        <v>17430</v>
      </c>
      <c r="BP17435">
        <v>0.835762095086318</v>
      </c>
      <c r="BQ17435">
        <v>13848.3415516035</v>
      </c>
      <c r="BR17435">
        <v>1.43418306346983</v>
      </c>
      <c r="BS17435">
        <v>95689.1022543609</v>
      </c>
      <c r="BW17435" s="9">
        <v>17430</v>
      </c>
      <c r="BX17435">
        <f t="shared" si="858"/>
        <v>1</v>
      </c>
      <c r="BY17435">
        <f t="shared" si="859"/>
        <v>1</v>
      </c>
    </row>
    <row r="17436" spans="1:77">
      <c r="A17436" s="33">
        <v>17431</v>
      </c>
      <c r="BP17436">
        <v>0.810410635393743</v>
      </c>
      <c r="BQ17436">
        <v>13983.0976161455</v>
      </c>
      <c r="BR17436">
        <v>1.37731948617845</v>
      </c>
      <c r="BS17436">
        <v>95104.5935033494</v>
      </c>
      <c r="BW17436" s="9">
        <v>17431</v>
      </c>
      <c r="BX17436">
        <f t="shared" si="858"/>
        <v>1</v>
      </c>
      <c r="BY17436">
        <f t="shared" si="859"/>
        <v>1</v>
      </c>
    </row>
    <row r="17437" spans="1:77">
      <c r="A17437" s="33">
        <v>17432</v>
      </c>
      <c r="BP17437">
        <v>0.84318580670261</v>
      </c>
      <c r="BQ17437">
        <v>24473.4649970712</v>
      </c>
      <c r="BR17437">
        <v>1.45839970269032</v>
      </c>
      <c r="BS17437">
        <v>135040.37124051</v>
      </c>
      <c r="BW17437" s="9">
        <v>17432</v>
      </c>
      <c r="BX17437">
        <f t="shared" si="858"/>
        <v>1</v>
      </c>
      <c r="BY17437">
        <f t="shared" si="859"/>
        <v>1</v>
      </c>
    </row>
    <row r="17438" spans="1:77">
      <c r="A17438" s="33">
        <v>17433</v>
      </c>
      <c r="BP17438">
        <v>0.837069193522454</v>
      </c>
      <c r="BQ17438">
        <v>13687.1880950626</v>
      </c>
      <c r="BR17438">
        <v>1.45587873530928</v>
      </c>
      <c r="BS17438">
        <v>96153.0466723593</v>
      </c>
      <c r="BW17438" s="9">
        <v>17433</v>
      </c>
      <c r="BX17438">
        <f t="shared" si="858"/>
        <v>1</v>
      </c>
      <c r="BY17438">
        <f t="shared" si="859"/>
        <v>1</v>
      </c>
    </row>
    <row r="17439" spans="1:77">
      <c r="A17439" s="33">
        <v>17434</v>
      </c>
      <c r="BP17439">
        <v>0.871951738637739</v>
      </c>
      <c r="BQ17439">
        <v>14411.0826265169</v>
      </c>
      <c r="BR17439">
        <v>1.53811335665236</v>
      </c>
      <c r="BS17439">
        <v>99408.2396367313</v>
      </c>
      <c r="BW17439" s="9">
        <v>17434</v>
      </c>
      <c r="BX17439">
        <f t="shared" si="858"/>
        <v>1</v>
      </c>
      <c r="BY17439">
        <f t="shared" si="859"/>
        <v>1</v>
      </c>
    </row>
    <row r="17440" spans="1:77">
      <c r="A17440" s="33">
        <v>17435</v>
      </c>
      <c r="BP17440">
        <v>0.805432317310008</v>
      </c>
      <c r="BQ17440">
        <v>16961.606427027</v>
      </c>
      <c r="BR17440">
        <v>1.39811732343387</v>
      </c>
      <c r="BS17440">
        <v>105030.382954015</v>
      </c>
      <c r="BW17440" s="9">
        <v>17435</v>
      </c>
      <c r="BX17440">
        <f t="shared" si="858"/>
        <v>1</v>
      </c>
      <c r="BY17440">
        <f t="shared" si="859"/>
        <v>1</v>
      </c>
    </row>
    <row r="17441" spans="1:77">
      <c r="A17441" s="33">
        <v>17436</v>
      </c>
      <c r="BP17441">
        <v>0.814509314945177</v>
      </c>
      <c r="BQ17441">
        <v>17225.8823126547</v>
      </c>
      <c r="BR17441">
        <v>1.40845578680448</v>
      </c>
      <c r="BS17441">
        <v>97810.0050937945</v>
      </c>
      <c r="BW17441" s="9">
        <v>17436</v>
      </c>
      <c r="BX17441">
        <f t="shared" si="858"/>
        <v>1</v>
      </c>
      <c r="BY17441">
        <f t="shared" si="859"/>
        <v>1</v>
      </c>
    </row>
    <row r="17442" spans="1:77">
      <c r="A17442" s="33">
        <v>17437</v>
      </c>
      <c r="BP17442">
        <v>0.8016968681355</v>
      </c>
      <c r="BQ17442">
        <v>11678.0755776748</v>
      </c>
      <c r="BR17442">
        <v>1.35378191636416</v>
      </c>
      <c r="BS17442">
        <v>92174.8994969062</v>
      </c>
      <c r="BW17442" s="9">
        <v>17437</v>
      </c>
      <c r="BX17442">
        <f t="shared" si="858"/>
        <v>1</v>
      </c>
      <c r="BY17442">
        <f t="shared" si="859"/>
        <v>1</v>
      </c>
    </row>
    <row r="17443" spans="1:77">
      <c r="A17443" s="33">
        <v>17438</v>
      </c>
      <c r="BP17443">
        <v>0.795781185261827</v>
      </c>
      <c r="BQ17443">
        <v>12013.430000511</v>
      </c>
      <c r="BR17443">
        <v>1.37168476164048</v>
      </c>
      <c r="BS17443">
        <v>93670.4173602489</v>
      </c>
      <c r="BW17443" s="9">
        <v>17438</v>
      </c>
      <c r="BX17443">
        <f t="shared" si="858"/>
        <v>1</v>
      </c>
      <c r="BY17443">
        <f t="shared" si="859"/>
        <v>1</v>
      </c>
    </row>
    <row r="17444" spans="1:77">
      <c r="A17444" s="33">
        <v>17439</v>
      </c>
      <c r="BP17444">
        <v>0.770905775095844</v>
      </c>
      <c r="BQ17444">
        <v>12164.6490711645</v>
      </c>
      <c r="BR17444">
        <v>1.28121420435167</v>
      </c>
      <c r="BS17444">
        <v>92489.8971082348</v>
      </c>
      <c r="BW17444" s="9">
        <v>17439</v>
      </c>
      <c r="BX17444">
        <f t="shared" si="858"/>
        <v>1</v>
      </c>
      <c r="BY17444">
        <f t="shared" si="859"/>
        <v>1</v>
      </c>
    </row>
    <row r="17445" spans="1:77">
      <c r="A17445" s="33">
        <v>17440</v>
      </c>
      <c r="BP17445">
        <v>0.817253389167689</v>
      </c>
      <c r="BQ17445">
        <v>15296.3257310918</v>
      </c>
      <c r="BR17445">
        <v>1.38685273901139</v>
      </c>
      <c r="BS17445">
        <v>123014.861858324</v>
      </c>
      <c r="BW17445" s="9">
        <v>17440</v>
      </c>
      <c r="BX17445">
        <f t="shared" si="858"/>
        <v>1</v>
      </c>
      <c r="BY17445">
        <f t="shared" si="859"/>
        <v>1</v>
      </c>
    </row>
    <row r="17446" spans="1:77">
      <c r="A17446" s="33">
        <v>17441</v>
      </c>
      <c r="BP17446">
        <v>0.853360766763972</v>
      </c>
      <c r="BQ17446">
        <v>18560.5625873347</v>
      </c>
      <c r="BR17446">
        <v>1.46724209484892</v>
      </c>
      <c r="BS17446">
        <v>100049.152175726</v>
      </c>
      <c r="BW17446" s="9">
        <v>17441</v>
      </c>
      <c r="BX17446">
        <f t="shared" si="858"/>
        <v>1</v>
      </c>
      <c r="BY17446">
        <f t="shared" si="859"/>
        <v>1</v>
      </c>
    </row>
    <row r="17447" spans="1:77">
      <c r="A17447" s="33">
        <v>17442</v>
      </c>
      <c r="BP17447">
        <v>0.808194354301839</v>
      </c>
      <c r="BQ17447">
        <v>15630.0665709736</v>
      </c>
      <c r="BR17447">
        <v>1.3894297027457</v>
      </c>
      <c r="BS17447">
        <v>94455.019384298</v>
      </c>
      <c r="BW17447" s="9">
        <v>17442</v>
      </c>
      <c r="BX17447">
        <f t="shared" si="858"/>
        <v>1</v>
      </c>
      <c r="BY17447">
        <f t="shared" si="859"/>
        <v>1</v>
      </c>
    </row>
    <row r="17448" spans="1:77">
      <c r="A17448" s="33">
        <v>17443</v>
      </c>
      <c r="BP17448">
        <v>0.773965048671469</v>
      </c>
      <c r="BQ17448">
        <v>11914.812949989</v>
      </c>
      <c r="BR17448">
        <v>1.33998587078953</v>
      </c>
      <c r="BS17448">
        <v>93689.7114403648</v>
      </c>
      <c r="BW17448" s="9">
        <v>17443</v>
      </c>
      <c r="BX17448">
        <f t="shared" si="858"/>
        <v>1</v>
      </c>
      <c r="BY17448">
        <f t="shared" si="859"/>
        <v>1</v>
      </c>
    </row>
    <row r="17449" spans="1:77">
      <c r="A17449" s="33">
        <v>17444</v>
      </c>
      <c r="BP17449">
        <v>0.736470998983801</v>
      </c>
      <c r="BQ17449">
        <v>11566.9634656568</v>
      </c>
      <c r="BR17449">
        <v>1.25120884463762</v>
      </c>
      <c r="BS17449">
        <v>92848.4213685887</v>
      </c>
      <c r="BW17449" s="9">
        <v>17444</v>
      </c>
      <c r="BX17449">
        <f t="shared" si="858"/>
        <v>1</v>
      </c>
      <c r="BY17449">
        <f t="shared" si="859"/>
        <v>1</v>
      </c>
    </row>
    <row r="17450" spans="1:77">
      <c r="A17450" s="33">
        <v>17445</v>
      </c>
      <c r="BP17450">
        <v>0.802819763400553</v>
      </c>
      <c r="BQ17450">
        <v>10359.687384663</v>
      </c>
      <c r="BR17450">
        <v>1.3531082384194</v>
      </c>
      <c r="BS17450">
        <v>117014.878473171</v>
      </c>
      <c r="BW17450" s="9">
        <v>17445</v>
      </c>
      <c r="BX17450">
        <f t="shared" si="858"/>
        <v>1</v>
      </c>
      <c r="BY17450">
        <f t="shared" si="859"/>
        <v>1</v>
      </c>
    </row>
    <row r="17451" spans="1:77">
      <c r="A17451" s="33">
        <v>17446</v>
      </c>
      <c r="BP17451">
        <v>0.713036809706205</v>
      </c>
      <c r="BQ17451">
        <v>14126.513667171</v>
      </c>
      <c r="BR17451">
        <v>1.20831790903424</v>
      </c>
      <c r="BS17451">
        <v>93187.6672679871</v>
      </c>
      <c r="BW17451" s="9">
        <v>17446</v>
      </c>
      <c r="BX17451">
        <f t="shared" si="858"/>
        <v>1</v>
      </c>
      <c r="BY17451">
        <f t="shared" si="859"/>
        <v>1</v>
      </c>
    </row>
    <row r="17452" spans="1:77">
      <c r="A17452" s="33">
        <v>17447</v>
      </c>
      <c r="BP17452">
        <v>0.88630398789596</v>
      </c>
      <c r="BQ17452">
        <v>17454.9056852103</v>
      </c>
      <c r="BR17452">
        <v>1.54765598807557</v>
      </c>
      <c r="BS17452">
        <v>122657.355551413</v>
      </c>
      <c r="BW17452" s="9">
        <v>17447</v>
      </c>
      <c r="BX17452">
        <f t="shared" si="858"/>
        <v>1</v>
      </c>
      <c r="BY17452">
        <f t="shared" si="859"/>
        <v>1</v>
      </c>
    </row>
    <row r="17453" spans="1:77">
      <c r="A17453" s="33">
        <v>17448</v>
      </c>
      <c r="BP17453">
        <v>0.811850582637816</v>
      </c>
      <c r="BQ17453">
        <v>12669.5538572805</v>
      </c>
      <c r="BR17453">
        <v>1.40461987523549</v>
      </c>
      <c r="BS17453">
        <v>94156.75159547</v>
      </c>
      <c r="BW17453" s="9">
        <v>17448</v>
      </c>
      <c r="BX17453">
        <f t="shared" si="858"/>
        <v>1</v>
      </c>
      <c r="BY17453">
        <f t="shared" si="859"/>
        <v>1</v>
      </c>
    </row>
    <row r="17454" spans="1:77">
      <c r="A17454" s="33">
        <v>17449</v>
      </c>
      <c r="BP17454">
        <v>0.872112961702993</v>
      </c>
      <c r="BQ17454">
        <v>13340.2492850817</v>
      </c>
      <c r="BR17454">
        <v>1.50891391963284</v>
      </c>
      <c r="BS17454">
        <v>94906.1529664696</v>
      </c>
      <c r="BW17454" s="9">
        <v>17449</v>
      </c>
      <c r="BX17454">
        <f t="shared" si="858"/>
        <v>1</v>
      </c>
      <c r="BY17454">
        <f t="shared" si="859"/>
        <v>1</v>
      </c>
    </row>
    <row r="17455" spans="1:77">
      <c r="A17455" s="33">
        <v>17450</v>
      </c>
      <c r="BP17455">
        <v>0.786191938493128</v>
      </c>
      <c r="BQ17455">
        <v>20037.4910394213</v>
      </c>
      <c r="BR17455">
        <v>1.36463079002531</v>
      </c>
      <c r="BS17455">
        <v>102564.024658298</v>
      </c>
      <c r="BW17455" s="9">
        <v>17450</v>
      </c>
      <c r="BX17455">
        <f t="shared" si="858"/>
        <v>1</v>
      </c>
      <c r="BY17455">
        <f t="shared" si="859"/>
        <v>1</v>
      </c>
    </row>
    <row r="17456" spans="1:77">
      <c r="A17456" s="33">
        <v>17451</v>
      </c>
      <c r="BP17456">
        <v>0.799035836337047</v>
      </c>
      <c r="BQ17456">
        <v>16894.6620162935</v>
      </c>
      <c r="BR17456">
        <v>1.35918374953467</v>
      </c>
      <c r="BS17456">
        <v>100806.174176141</v>
      </c>
      <c r="BW17456" s="9">
        <v>17451</v>
      </c>
      <c r="BX17456">
        <f t="shared" si="858"/>
        <v>1</v>
      </c>
      <c r="BY17456">
        <f t="shared" si="859"/>
        <v>1</v>
      </c>
    </row>
    <row r="17457" spans="1:77">
      <c r="A17457" s="33">
        <v>17452</v>
      </c>
      <c r="BP17457">
        <v>0.805868524827445</v>
      </c>
      <c r="BQ17457">
        <v>14386.0046074766</v>
      </c>
      <c r="BR17457">
        <v>1.4152762056122</v>
      </c>
      <c r="BS17457">
        <v>126856.086954704</v>
      </c>
      <c r="BW17457" s="9">
        <v>17452</v>
      </c>
      <c r="BX17457">
        <f t="shared" si="858"/>
        <v>1</v>
      </c>
      <c r="BY17457">
        <f t="shared" si="859"/>
        <v>1</v>
      </c>
    </row>
    <row r="17458" spans="1:77">
      <c r="A17458" s="33">
        <v>17453</v>
      </c>
      <c r="BP17458">
        <v>0.811592341549032</v>
      </c>
      <c r="BQ17458">
        <v>14940.0012582497</v>
      </c>
      <c r="BR17458">
        <v>1.38688496403249</v>
      </c>
      <c r="BS17458">
        <v>97733.457977081</v>
      </c>
      <c r="BW17458" s="9">
        <v>17453</v>
      </c>
      <c r="BX17458">
        <f t="shared" si="858"/>
        <v>1</v>
      </c>
      <c r="BY17458">
        <f t="shared" si="859"/>
        <v>1</v>
      </c>
    </row>
    <row r="17459" spans="1:77">
      <c r="A17459" s="33">
        <v>17454</v>
      </c>
      <c r="BP17459">
        <v>0.767095543775832</v>
      </c>
      <c r="BQ17459">
        <v>14131.6699172169</v>
      </c>
      <c r="BR17459">
        <v>1.34123935968133</v>
      </c>
      <c r="BS17459">
        <v>97424.8198219317</v>
      </c>
      <c r="BW17459" s="9">
        <v>17454</v>
      </c>
      <c r="BX17459">
        <f t="shared" si="858"/>
        <v>1</v>
      </c>
      <c r="BY17459">
        <f t="shared" si="859"/>
        <v>1</v>
      </c>
    </row>
    <row r="17460" spans="1:77">
      <c r="A17460" s="33">
        <v>17455</v>
      </c>
      <c r="BP17460">
        <v>0.798807501435955</v>
      </c>
      <c r="BQ17460">
        <v>13493.8794297701</v>
      </c>
      <c r="BR17460">
        <v>1.37413725181881</v>
      </c>
      <c r="BS17460">
        <v>96444.0219708902</v>
      </c>
      <c r="BW17460" s="9">
        <v>17455</v>
      </c>
      <c r="BX17460">
        <f t="shared" si="858"/>
        <v>1</v>
      </c>
      <c r="BY17460">
        <f t="shared" si="859"/>
        <v>1</v>
      </c>
    </row>
    <row r="17461" spans="1:77">
      <c r="A17461" s="33">
        <v>17456</v>
      </c>
      <c r="BP17461">
        <v>0.78836793569068</v>
      </c>
      <c r="BQ17461">
        <v>16529.4071788913</v>
      </c>
      <c r="BR17461">
        <v>1.34988424936187</v>
      </c>
      <c r="BS17461">
        <v>126354.323803134</v>
      </c>
      <c r="BW17461" s="9">
        <v>17456</v>
      </c>
      <c r="BX17461">
        <f t="shared" si="858"/>
        <v>1</v>
      </c>
      <c r="BY17461">
        <f t="shared" si="859"/>
        <v>1</v>
      </c>
    </row>
    <row r="17462" spans="1:77">
      <c r="A17462" s="33">
        <v>17457</v>
      </c>
      <c r="BP17462">
        <v>0.836991276544795</v>
      </c>
      <c r="BQ17462">
        <v>13948.9250116146</v>
      </c>
      <c r="BR17462">
        <v>1.4728088602424</v>
      </c>
      <c r="BS17462">
        <v>95624.8759437695</v>
      </c>
      <c r="BW17462" s="9">
        <v>17457</v>
      </c>
      <c r="BX17462">
        <f t="shared" si="858"/>
        <v>1</v>
      </c>
      <c r="BY17462">
        <f t="shared" si="859"/>
        <v>1</v>
      </c>
    </row>
    <row r="17463" spans="1:77">
      <c r="A17463" s="33">
        <v>17458</v>
      </c>
      <c r="BP17463">
        <v>0.821117216327308</v>
      </c>
      <c r="BQ17463">
        <v>14387.0191853414</v>
      </c>
      <c r="BR17463">
        <v>1.41438080454247</v>
      </c>
      <c r="BS17463">
        <v>96014.5642854354</v>
      </c>
      <c r="BW17463" s="9">
        <v>17458</v>
      </c>
      <c r="BX17463">
        <f t="shared" si="858"/>
        <v>1</v>
      </c>
      <c r="BY17463">
        <f t="shared" si="859"/>
        <v>1</v>
      </c>
    </row>
    <row r="17464" spans="1:77">
      <c r="A17464" s="33">
        <v>17459</v>
      </c>
      <c r="BP17464">
        <v>0.816378527292935</v>
      </c>
      <c r="BQ17464">
        <v>11059.4483252728</v>
      </c>
      <c r="BR17464">
        <v>1.39439443207526</v>
      </c>
      <c r="BS17464">
        <v>117035.774052094</v>
      </c>
      <c r="BW17464" s="9">
        <v>17459</v>
      </c>
      <c r="BX17464">
        <f t="shared" si="858"/>
        <v>1</v>
      </c>
      <c r="BY17464">
        <f t="shared" si="859"/>
        <v>1</v>
      </c>
    </row>
    <row r="17465" spans="1:77">
      <c r="A17465" s="33">
        <v>17460</v>
      </c>
      <c r="BP17465">
        <v>0.743516824662766</v>
      </c>
      <c r="BQ17465">
        <v>13497.9783118283</v>
      </c>
      <c r="BR17465">
        <v>1.26180743006387</v>
      </c>
      <c r="BS17465">
        <v>94263.9357195455</v>
      </c>
      <c r="BW17465" s="9">
        <v>17460</v>
      </c>
      <c r="BX17465">
        <f t="shared" si="858"/>
        <v>1</v>
      </c>
      <c r="BY17465">
        <f t="shared" si="859"/>
        <v>1</v>
      </c>
    </row>
    <row r="17466" spans="1:77">
      <c r="A17466" s="33">
        <v>17461</v>
      </c>
      <c r="BP17466">
        <v>0.754544524809453</v>
      </c>
      <c r="BQ17466">
        <v>12498.4533095428</v>
      </c>
      <c r="BR17466">
        <v>1.27865362065407</v>
      </c>
      <c r="BS17466">
        <v>94159.6627255781</v>
      </c>
      <c r="BW17466" s="9">
        <v>17461</v>
      </c>
      <c r="BX17466">
        <f t="shared" si="858"/>
        <v>1</v>
      </c>
      <c r="BY17466">
        <f t="shared" si="859"/>
        <v>1</v>
      </c>
    </row>
    <row r="17467" spans="1:77">
      <c r="A17467" s="33">
        <v>17462</v>
      </c>
      <c r="BP17467">
        <v>0.744443334022767</v>
      </c>
      <c r="BQ17467">
        <v>14681.2393505294</v>
      </c>
      <c r="BR17467">
        <v>1.26148054523546</v>
      </c>
      <c r="BS17467">
        <v>100579.422424334</v>
      </c>
      <c r="BW17467" s="9">
        <v>17462</v>
      </c>
      <c r="BX17467">
        <f t="shared" si="858"/>
        <v>1</v>
      </c>
      <c r="BY17467">
        <f t="shared" si="859"/>
        <v>1</v>
      </c>
    </row>
    <row r="17468" spans="1:77">
      <c r="A17468" s="33">
        <v>17463</v>
      </c>
      <c r="BP17468">
        <v>0.828174240923569</v>
      </c>
      <c r="BQ17468">
        <v>12832.7915150935</v>
      </c>
      <c r="BR17468">
        <v>1.43526540807455</v>
      </c>
      <c r="BS17468">
        <v>120045.218894302</v>
      </c>
      <c r="BW17468" s="9">
        <v>17463</v>
      </c>
      <c r="BX17468">
        <f t="shared" si="858"/>
        <v>1</v>
      </c>
      <c r="BY17468">
        <f t="shared" si="859"/>
        <v>1</v>
      </c>
    </row>
    <row r="17469" spans="1:77">
      <c r="A17469" s="33">
        <v>17464</v>
      </c>
      <c r="BP17469">
        <v>0.819784565120445</v>
      </c>
      <c r="BQ17469">
        <v>13997.7753695067</v>
      </c>
      <c r="BR17469">
        <v>1.40263760461086</v>
      </c>
      <c r="BS17469">
        <v>95067.3847174284</v>
      </c>
      <c r="BW17469" s="9">
        <v>17464</v>
      </c>
      <c r="BX17469">
        <f t="shared" si="858"/>
        <v>1</v>
      </c>
      <c r="BY17469">
        <f t="shared" si="859"/>
        <v>1</v>
      </c>
    </row>
    <row r="17470" spans="1:77">
      <c r="A17470" s="33">
        <v>17465</v>
      </c>
      <c r="BP17470">
        <v>0.838169552207214</v>
      </c>
      <c r="BQ17470">
        <v>9908.63982580696</v>
      </c>
      <c r="BR17470">
        <v>1.45706096941312</v>
      </c>
      <c r="BS17470">
        <v>88979.9434257976</v>
      </c>
      <c r="BW17470" s="9">
        <v>17465</v>
      </c>
      <c r="BX17470">
        <f t="shared" si="858"/>
        <v>1</v>
      </c>
      <c r="BY17470">
        <f t="shared" si="859"/>
        <v>1</v>
      </c>
    </row>
    <row r="17471" spans="1:77">
      <c r="A17471" s="33">
        <v>17466</v>
      </c>
      <c r="BP17471">
        <v>0.814119657059995</v>
      </c>
      <c r="BQ17471">
        <v>12917.939429422</v>
      </c>
      <c r="BR17471">
        <v>1.39654816900544</v>
      </c>
      <c r="BS17471">
        <v>94452.8862330469</v>
      </c>
      <c r="BW17471" s="9">
        <v>17466</v>
      </c>
      <c r="BX17471">
        <f t="shared" si="858"/>
        <v>1</v>
      </c>
      <c r="BY17471">
        <f t="shared" si="859"/>
        <v>1</v>
      </c>
    </row>
    <row r="17472" spans="1:77">
      <c r="A17472" s="33">
        <v>17467</v>
      </c>
      <c r="BP17472">
        <v>0.835064539383371</v>
      </c>
      <c r="BQ17472">
        <v>17467.3878976892</v>
      </c>
      <c r="BR17472">
        <v>1.45554422840633</v>
      </c>
      <c r="BS17472">
        <v>131159.697953368</v>
      </c>
      <c r="BW17472" s="9">
        <v>17467</v>
      </c>
      <c r="BX17472">
        <f t="shared" si="858"/>
        <v>1</v>
      </c>
      <c r="BY17472">
        <f t="shared" si="859"/>
        <v>1</v>
      </c>
    </row>
    <row r="17473" spans="1:77">
      <c r="A17473" s="33">
        <v>17468</v>
      </c>
      <c r="BP17473">
        <v>0.842560690253444</v>
      </c>
      <c r="BQ17473">
        <v>14052.9530814605</v>
      </c>
      <c r="BR17473">
        <v>1.44009700503895</v>
      </c>
      <c r="BS17473">
        <v>98424.5757221472</v>
      </c>
      <c r="BW17473" s="9">
        <v>17468</v>
      </c>
      <c r="BX17473">
        <f t="shared" si="858"/>
        <v>1</v>
      </c>
      <c r="BY17473">
        <f t="shared" si="859"/>
        <v>1</v>
      </c>
    </row>
    <row r="17474" spans="1:77">
      <c r="A17474" s="33">
        <v>17469</v>
      </c>
      <c r="BP17474">
        <v>0.82421823128632</v>
      </c>
      <c r="BQ17474">
        <v>14503.6123179832</v>
      </c>
      <c r="BR17474">
        <v>1.42866994689236</v>
      </c>
      <c r="BS17474">
        <v>122589.990138956</v>
      </c>
      <c r="BW17474" s="9">
        <v>17469</v>
      </c>
      <c r="BX17474">
        <f t="shared" si="858"/>
        <v>1</v>
      </c>
      <c r="BY17474">
        <f t="shared" si="859"/>
        <v>1</v>
      </c>
    </row>
    <row r="17475" spans="1:77">
      <c r="A17475" s="33">
        <v>17470</v>
      </c>
      <c r="BP17475">
        <v>0.792304865319398</v>
      </c>
      <c r="BQ17475">
        <v>12781.9412976989</v>
      </c>
      <c r="BR17475">
        <v>1.37220947465433</v>
      </c>
      <c r="BS17475">
        <v>97020.7785869851</v>
      </c>
      <c r="BW17475" s="9">
        <v>17470</v>
      </c>
      <c r="BX17475">
        <f t="shared" si="858"/>
        <v>1</v>
      </c>
      <c r="BY17475">
        <f t="shared" si="859"/>
        <v>1</v>
      </c>
    </row>
    <row r="17476" spans="1:77">
      <c r="A17476" s="33">
        <v>17471</v>
      </c>
      <c r="BP17476">
        <v>0.750690922054778</v>
      </c>
      <c r="BQ17476">
        <v>14534.4384135882</v>
      </c>
      <c r="BR17476">
        <v>1.29265591698576</v>
      </c>
      <c r="BS17476">
        <v>96982.6650586113</v>
      </c>
      <c r="BW17476" s="9">
        <v>17471</v>
      </c>
      <c r="BX17476">
        <f t="shared" si="858"/>
        <v>1</v>
      </c>
      <c r="BY17476">
        <f t="shared" si="859"/>
        <v>1</v>
      </c>
    </row>
    <row r="17477" spans="1:77">
      <c r="A17477" s="33">
        <v>17472</v>
      </c>
      <c r="BP17477">
        <v>0.787876426318009</v>
      </c>
      <c r="BQ17477">
        <v>15185.9838152978</v>
      </c>
      <c r="BR17477">
        <v>1.35940425096786</v>
      </c>
      <c r="BS17477">
        <v>125168.757422214</v>
      </c>
      <c r="BW17477" s="9">
        <v>17472</v>
      </c>
      <c r="BX17477">
        <f t="shared" si="858"/>
        <v>1</v>
      </c>
      <c r="BY17477">
        <f t="shared" si="859"/>
        <v>1</v>
      </c>
    </row>
    <row r="17478" spans="1:77">
      <c r="A17478" s="33">
        <v>17473</v>
      </c>
      <c r="BP17478">
        <v>0.788432166688361</v>
      </c>
      <c r="BQ17478">
        <v>13702.6539751467</v>
      </c>
      <c r="BR17478">
        <v>1.35594518301359</v>
      </c>
      <c r="BS17478">
        <v>95997.9780520042</v>
      </c>
      <c r="BW17478" s="9">
        <v>17473</v>
      </c>
      <c r="BX17478">
        <f t="shared" si="858"/>
        <v>1</v>
      </c>
      <c r="BY17478">
        <f t="shared" si="859"/>
        <v>1</v>
      </c>
    </row>
    <row r="17479" spans="1:77">
      <c r="A17479" s="33">
        <v>17474</v>
      </c>
      <c r="BP17479">
        <v>0.825867629015222</v>
      </c>
      <c r="BQ17479">
        <v>16350.4249720366</v>
      </c>
      <c r="BR17479">
        <v>1.42890015879799</v>
      </c>
      <c r="BS17479">
        <v>97464.1529486022</v>
      </c>
      <c r="BW17479" s="9">
        <v>17474</v>
      </c>
      <c r="BX17479">
        <f t="shared" ref="BX17479:BX17542" si="860">IF(BU17479=MAX($BU17479:$BV17479),1,0)</f>
        <v>1</v>
      </c>
      <c r="BY17479">
        <f t="shared" ref="BY17479:BY17542" si="861">IF(BV17479=MAX($BU17479:$BV17479),1,0)</f>
        <v>1</v>
      </c>
    </row>
    <row r="17480" spans="1:77">
      <c r="A17480" s="33">
        <v>17475</v>
      </c>
      <c r="BP17480">
        <v>0.827023995321287</v>
      </c>
      <c r="BQ17480">
        <v>14463.8816710574</v>
      </c>
      <c r="BR17480">
        <v>1.42935644218755</v>
      </c>
      <c r="BS17480">
        <v>96595.2134419125</v>
      </c>
      <c r="BW17480" s="9">
        <v>17475</v>
      </c>
      <c r="BX17480">
        <f t="shared" si="860"/>
        <v>1</v>
      </c>
      <c r="BY17480">
        <f t="shared" si="861"/>
        <v>1</v>
      </c>
    </row>
    <row r="17481" spans="1:77">
      <c r="A17481" s="33">
        <v>17476</v>
      </c>
      <c r="BP17481">
        <v>0.801236174745672</v>
      </c>
      <c r="BQ17481">
        <v>11660.804320363</v>
      </c>
      <c r="BR17481">
        <v>1.35240785325906</v>
      </c>
      <c r="BS17481">
        <v>118341.219877941</v>
      </c>
      <c r="BW17481" s="9">
        <v>17476</v>
      </c>
      <c r="BX17481">
        <f t="shared" si="860"/>
        <v>1</v>
      </c>
      <c r="BY17481">
        <f t="shared" si="861"/>
        <v>1</v>
      </c>
    </row>
    <row r="17482" spans="1:77">
      <c r="A17482" s="33">
        <v>17477</v>
      </c>
      <c r="BP17482">
        <v>0.739003379839999</v>
      </c>
      <c r="BQ17482">
        <v>17292.575321271</v>
      </c>
      <c r="BR17482">
        <v>1.2648511425028</v>
      </c>
      <c r="BS17482">
        <v>101648.968048418</v>
      </c>
      <c r="BW17482" s="9">
        <v>17477</v>
      </c>
      <c r="BX17482">
        <f t="shared" si="860"/>
        <v>1</v>
      </c>
      <c r="BY17482">
        <f t="shared" si="861"/>
        <v>1</v>
      </c>
    </row>
    <row r="17483" spans="1:77">
      <c r="A17483" s="33">
        <v>17478</v>
      </c>
      <c r="BP17483">
        <v>0.82341453341633</v>
      </c>
      <c r="BQ17483">
        <v>13678.3401638824</v>
      </c>
      <c r="BR17483">
        <v>1.42618007759127</v>
      </c>
      <c r="BS17483">
        <v>94830.1443387075</v>
      </c>
      <c r="BW17483" s="9">
        <v>17478</v>
      </c>
      <c r="BX17483">
        <f t="shared" si="860"/>
        <v>1</v>
      </c>
      <c r="BY17483">
        <f t="shared" si="861"/>
        <v>1</v>
      </c>
    </row>
    <row r="17484" spans="1:77">
      <c r="A17484" s="33">
        <v>17479</v>
      </c>
      <c r="BP17484">
        <v>0.763267094943232</v>
      </c>
      <c r="BQ17484">
        <v>12500.0880969816</v>
      </c>
      <c r="BR17484">
        <v>1.30790650515921</v>
      </c>
      <c r="BS17484">
        <v>92858.5286191668</v>
      </c>
      <c r="BW17484" s="9">
        <v>17479</v>
      </c>
      <c r="BX17484">
        <f t="shared" si="860"/>
        <v>1</v>
      </c>
      <c r="BY17484">
        <f t="shared" si="861"/>
        <v>1</v>
      </c>
    </row>
    <row r="17485" spans="1:77">
      <c r="A17485" s="33">
        <v>17480</v>
      </c>
      <c r="BP17485">
        <v>0.796878678584524</v>
      </c>
      <c r="BQ17485">
        <v>13174.6450109486</v>
      </c>
      <c r="BR17485">
        <v>1.37516096496355</v>
      </c>
      <c r="BS17485">
        <v>123411.787286215</v>
      </c>
      <c r="BW17485" s="9">
        <v>17480</v>
      </c>
      <c r="BX17485">
        <f t="shared" si="860"/>
        <v>1</v>
      </c>
      <c r="BY17485">
        <f t="shared" si="861"/>
        <v>1</v>
      </c>
    </row>
    <row r="17486" spans="1:77">
      <c r="A17486" s="33">
        <v>17481</v>
      </c>
      <c r="BP17486">
        <v>0.827774294983538</v>
      </c>
      <c r="BQ17486">
        <v>11098.4459588052</v>
      </c>
      <c r="BR17486">
        <v>1.45927481143432</v>
      </c>
      <c r="BS17486">
        <v>118422.725404538</v>
      </c>
      <c r="BW17486" s="9">
        <v>17481</v>
      </c>
      <c r="BX17486">
        <f t="shared" si="860"/>
        <v>1</v>
      </c>
      <c r="BY17486">
        <f t="shared" si="861"/>
        <v>1</v>
      </c>
    </row>
    <row r="17487" spans="1:77">
      <c r="A17487" s="33">
        <v>17482</v>
      </c>
      <c r="BP17487">
        <v>0.827584630689538</v>
      </c>
      <c r="BQ17487">
        <v>14301.9633008731</v>
      </c>
      <c r="BR17487">
        <v>1.41475225331543</v>
      </c>
      <c r="BS17487">
        <v>96268.7637358057</v>
      </c>
      <c r="BW17487" s="9">
        <v>17482</v>
      </c>
      <c r="BX17487">
        <f t="shared" si="860"/>
        <v>1</v>
      </c>
      <c r="BY17487">
        <f t="shared" si="861"/>
        <v>1</v>
      </c>
    </row>
    <row r="17488" spans="1:77">
      <c r="A17488" s="33">
        <v>17483</v>
      </c>
      <c r="BP17488">
        <v>0.830940124369818</v>
      </c>
      <c r="BQ17488">
        <v>14067.3983100896</v>
      </c>
      <c r="BR17488">
        <v>1.43582581019267</v>
      </c>
      <c r="BS17488">
        <v>123692.95136167</v>
      </c>
      <c r="BW17488" s="9">
        <v>17483</v>
      </c>
      <c r="BX17488">
        <f t="shared" si="860"/>
        <v>1</v>
      </c>
      <c r="BY17488">
        <f t="shared" si="861"/>
        <v>1</v>
      </c>
    </row>
    <row r="17489" spans="1:77">
      <c r="A17489" s="33">
        <v>17484</v>
      </c>
      <c r="BP17489">
        <v>0.821485726060008</v>
      </c>
      <c r="BQ17489">
        <v>15317.0540202509</v>
      </c>
      <c r="BR17489">
        <v>1.42932470169278</v>
      </c>
      <c r="BS17489">
        <v>97355.0541928186</v>
      </c>
      <c r="BW17489" s="9">
        <v>17484</v>
      </c>
      <c r="BX17489">
        <f t="shared" si="860"/>
        <v>1</v>
      </c>
      <c r="BY17489">
        <f t="shared" si="861"/>
        <v>1</v>
      </c>
    </row>
    <row r="17490" spans="1:77">
      <c r="A17490" s="33">
        <v>17485</v>
      </c>
      <c r="BP17490">
        <v>0.797352056048248</v>
      </c>
      <c r="BQ17490">
        <v>12254.8148167788</v>
      </c>
      <c r="BR17490">
        <v>1.38173233723142</v>
      </c>
      <c r="BS17490">
        <v>121383.265950673</v>
      </c>
      <c r="BW17490" s="9">
        <v>17485</v>
      </c>
      <c r="BX17490">
        <f t="shared" si="860"/>
        <v>1</v>
      </c>
      <c r="BY17490">
        <f t="shared" si="861"/>
        <v>1</v>
      </c>
    </row>
    <row r="17491" spans="1:77">
      <c r="A17491" s="33">
        <v>17486</v>
      </c>
      <c r="BP17491">
        <v>0.793393666213952</v>
      </c>
      <c r="BQ17491">
        <v>16133.5342725132</v>
      </c>
      <c r="BR17491">
        <v>1.36785836877639</v>
      </c>
      <c r="BS17491">
        <v>102567.342508398</v>
      </c>
      <c r="BW17491" s="9">
        <v>17486</v>
      </c>
      <c r="BX17491">
        <f t="shared" si="860"/>
        <v>1</v>
      </c>
      <c r="BY17491">
        <f t="shared" si="861"/>
        <v>1</v>
      </c>
    </row>
    <row r="17492" spans="1:77">
      <c r="A17492" s="33">
        <v>17487</v>
      </c>
      <c r="BP17492">
        <v>0.734707000816842</v>
      </c>
      <c r="BQ17492">
        <v>12677.9654207766</v>
      </c>
      <c r="BR17492">
        <v>1.2339626661888</v>
      </c>
      <c r="BS17492">
        <v>93842.8687693348</v>
      </c>
      <c r="BW17492" s="9">
        <v>17487</v>
      </c>
      <c r="BX17492">
        <f t="shared" si="860"/>
        <v>1</v>
      </c>
      <c r="BY17492">
        <f t="shared" si="861"/>
        <v>1</v>
      </c>
    </row>
    <row r="17493" spans="1:77">
      <c r="A17493" s="33">
        <v>17488</v>
      </c>
      <c r="BP17493">
        <v>0.77186201377466</v>
      </c>
      <c r="BQ17493">
        <v>15029.8283395963</v>
      </c>
      <c r="BR17493">
        <v>1.33285580824242</v>
      </c>
      <c r="BS17493">
        <v>100952.88884658</v>
      </c>
      <c r="BW17493" s="9">
        <v>17488</v>
      </c>
      <c r="BX17493">
        <f t="shared" si="860"/>
        <v>1</v>
      </c>
      <c r="BY17493">
        <f t="shared" si="861"/>
        <v>1</v>
      </c>
    </row>
    <row r="17494" spans="1:77">
      <c r="A17494" s="33">
        <v>17489</v>
      </c>
      <c r="BP17494">
        <v>0.79772022668475</v>
      </c>
      <c r="BQ17494">
        <v>14437.1720586858</v>
      </c>
      <c r="BR17494">
        <v>1.3493085387793</v>
      </c>
      <c r="BS17494">
        <v>97243.5442642119</v>
      </c>
      <c r="BW17494" s="9">
        <v>17489</v>
      </c>
      <c r="BX17494">
        <f t="shared" si="860"/>
        <v>1</v>
      </c>
      <c r="BY17494">
        <f t="shared" si="861"/>
        <v>1</v>
      </c>
    </row>
    <row r="17495" spans="1:77">
      <c r="A17495" s="33">
        <v>17490</v>
      </c>
      <c r="BP17495">
        <v>0.811873740211111</v>
      </c>
      <c r="BQ17495">
        <v>14207.3895601713</v>
      </c>
      <c r="BR17495">
        <v>1.37292274916495</v>
      </c>
      <c r="BS17495">
        <v>120353.869113708</v>
      </c>
      <c r="BW17495" s="9">
        <v>17490</v>
      </c>
      <c r="BX17495">
        <f t="shared" si="860"/>
        <v>1</v>
      </c>
      <c r="BY17495">
        <f t="shared" si="861"/>
        <v>1</v>
      </c>
    </row>
    <row r="17496" spans="1:77">
      <c r="A17496" s="33">
        <v>17491</v>
      </c>
      <c r="BP17496">
        <v>0.852308606050407</v>
      </c>
      <c r="BQ17496">
        <v>12549.4036641579</v>
      </c>
      <c r="BR17496">
        <v>1.48162967698443</v>
      </c>
      <c r="BS17496">
        <v>121879.137436815</v>
      </c>
      <c r="BW17496" s="9">
        <v>17491</v>
      </c>
      <c r="BX17496">
        <f t="shared" si="860"/>
        <v>1</v>
      </c>
      <c r="BY17496">
        <f t="shared" si="861"/>
        <v>1</v>
      </c>
    </row>
    <row r="17497" spans="1:77">
      <c r="A17497" s="33">
        <v>17492</v>
      </c>
      <c r="BP17497">
        <v>0.759759579492506</v>
      </c>
      <c r="BQ17497">
        <v>13560.5100985087</v>
      </c>
      <c r="BR17497">
        <v>1.2824018922359</v>
      </c>
      <c r="BS17497">
        <v>119436.345965664</v>
      </c>
      <c r="BW17497" s="9">
        <v>17492</v>
      </c>
      <c r="BX17497">
        <f t="shared" si="860"/>
        <v>1</v>
      </c>
      <c r="BY17497">
        <f t="shared" si="861"/>
        <v>1</v>
      </c>
    </row>
    <row r="17498" spans="1:77">
      <c r="A17498" s="33">
        <v>17493</v>
      </c>
      <c r="BP17498">
        <v>0.821814292151869</v>
      </c>
      <c r="BQ17498">
        <v>11275.2167200813</v>
      </c>
      <c r="BR17498">
        <v>1.41146378848183</v>
      </c>
      <c r="BS17498">
        <v>91332.5541828695</v>
      </c>
      <c r="BW17498" s="9">
        <v>17493</v>
      </c>
      <c r="BX17498">
        <f t="shared" si="860"/>
        <v>1</v>
      </c>
      <c r="BY17498">
        <f t="shared" si="861"/>
        <v>1</v>
      </c>
    </row>
    <row r="17499" spans="1:77">
      <c r="A17499" s="33">
        <v>17494</v>
      </c>
      <c r="BP17499">
        <v>0.801455051267535</v>
      </c>
      <c r="BQ17499">
        <v>14739.5279135647</v>
      </c>
      <c r="BR17499">
        <v>1.3605066803246</v>
      </c>
      <c r="BS17499">
        <v>124047.067108898</v>
      </c>
      <c r="BW17499" s="9">
        <v>17494</v>
      </c>
      <c r="BX17499">
        <f t="shared" si="860"/>
        <v>1</v>
      </c>
      <c r="BY17499">
        <f t="shared" si="861"/>
        <v>1</v>
      </c>
    </row>
    <row r="17500" spans="1:77">
      <c r="A17500" s="33">
        <v>17495</v>
      </c>
      <c r="BP17500">
        <v>0.798491752295823</v>
      </c>
      <c r="BQ17500">
        <v>15063.718869457</v>
      </c>
      <c r="BR17500">
        <v>1.3904528873686</v>
      </c>
      <c r="BS17500">
        <v>97216.6727406195</v>
      </c>
      <c r="BW17500" s="9">
        <v>17495</v>
      </c>
      <c r="BX17500">
        <f t="shared" si="860"/>
        <v>1</v>
      </c>
      <c r="BY17500">
        <f t="shared" si="861"/>
        <v>1</v>
      </c>
    </row>
    <row r="17501" spans="1:77">
      <c r="A17501" s="33">
        <v>17496</v>
      </c>
      <c r="BP17501">
        <v>0.803480483816228</v>
      </c>
      <c r="BQ17501">
        <v>15203.4596391132</v>
      </c>
      <c r="BR17501">
        <v>1.38086377673838</v>
      </c>
      <c r="BS17501">
        <v>121947.82212792</v>
      </c>
      <c r="BW17501" s="9">
        <v>17496</v>
      </c>
      <c r="BX17501">
        <f t="shared" si="860"/>
        <v>1</v>
      </c>
      <c r="BY17501">
        <f t="shared" si="861"/>
        <v>1</v>
      </c>
    </row>
    <row r="17502" spans="1:77">
      <c r="A17502" s="33">
        <v>17497</v>
      </c>
      <c r="BP17502">
        <v>0.774275304794135</v>
      </c>
      <c r="BQ17502">
        <v>18858.1835579107</v>
      </c>
      <c r="BR17502">
        <v>1.33422685983502</v>
      </c>
      <c r="BS17502">
        <v>101149.182281738</v>
      </c>
      <c r="BW17502" s="9">
        <v>17497</v>
      </c>
      <c r="BX17502">
        <f t="shared" si="860"/>
        <v>1</v>
      </c>
      <c r="BY17502">
        <f t="shared" si="861"/>
        <v>1</v>
      </c>
    </row>
    <row r="17503" spans="1:77">
      <c r="A17503" s="33">
        <v>17498</v>
      </c>
      <c r="BP17503">
        <v>0.822270108611007</v>
      </c>
      <c r="BQ17503">
        <v>18816.7086107124</v>
      </c>
      <c r="BR17503">
        <v>1.40899842088739</v>
      </c>
      <c r="BS17503">
        <v>127161.056659413</v>
      </c>
      <c r="BW17503" s="9">
        <v>17498</v>
      </c>
      <c r="BX17503">
        <f t="shared" si="860"/>
        <v>1</v>
      </c>
      <c r="BY17503">
        <f t="shared" si="861"/>
        <v>1</v>
      </c>
    </row>
    <row r="17504" spans="1:77">
      <c r="A17504" s="33">
        <v>17499</v>
      </c>
      <c r="BP17504">
        <v>0.783298142313142</v>
      </c>
      <c r="BQ17504">
        <v>11821.7665909619</v>
      </c>
      <c r="BR17504">
        <v>1.33233622959788</v>
      </c>
      <c r="BS17504">
        <v>94378.2917380888</v>
      </c>
      <c r="BW17504" s="9">
        <v>17499</v>
      </c>
      <c r="BX17504">
        <f t="shared" si="860"/>
        <v>1</v>
      </c>
      <c r="BY17504">
        <f t="shared" si="861"/>
        <v>1</v>
      </c>
    </row>
    <row r="17505" spans="1:77">
      <c r="A17505" s="33">
        <v>17500</v>
      </c>
      <c r="BP17505">
        <v>0.821694149267916</v>
      </c>
      <c r="BQ17505">
        <v>20564.9686956745</v>
      </c>
      <c r="BR17505">
        <v>1.41598060409501</v>
      </c>
      <c r="BS17505">
        <v>110526.468466607</v>
      </c>
      <c r="BW17505" s="9">
        <v>17500</v>
      </c>
      <c r="BX17505">
        <f t="shared" si="860"/>
        <v>1</v>
      </c>
      <c r="BY17505">
        <f t="shared" si="861"/>
        <v>1</v>
      </c>
    </row>
    <row r="17506" spans="1:77">
      <c r="A17506" s="33">
        <v>17501</v>
      </c>
      <c r="BP17506">
        <v>0.851678888410904</v>
      </c>
      <c r="BQ17506">
        <v>19116.9404121555</v>
      </c>
      <c r="BR17506">
        <v>1.45040953655473</v>
      </c>
      <c r="BS17506">
        <v>104050.956907359</v>
      </c>
      <c r="BW17506" s="9">
        <v>17501</v>
      </c>
      <c r="BX17506">
        <f t="shared" si="860"/>
        <v>1</v>
      </c>
      <c r="BY17506">
        <f t="shared" si="861"/>
        <v>1</v>
      </c>
    </row>
    <row r="17507" spans="1:77">
      <c r="A17507" s="33">
        <v>17502</v>
      </c>
      <c r="BP17507">
        <v>0.812902363461973</v>
      </c>
      <c r="BQ17507">
        <v>15425.3954266445</v>
      </c>
      <c r="BR17507">
        <v>1.38983619998184</v>
      </c>
      <c r="BS17507">
        <v>123999.069097512</v>
      </c>
      <c r="BW17507" s="9">
        <v>17502</v>
      </c>
      <c r="BX17507">
        <f t="shared" si="860"/>
        <v>1</v>
      </c>
      <c r="BY17507">
        <f t="shared" si="861"/>
        <v>1</v>
      </c>
    </row>
    <row r="17508" spans="1:77">
      <c r="A17508" s="33">
        <v>17503</v>
      </c>
      <c r="BP17508">
        <v>0.770218395551424</v>
      </c>
      <c r="BQ17508">
        <v>14743.2338102512</v>
      </c>
      <c r="BR17508">
        <v>1.3122666017913</v>
      </c>
      <c r="BS17508">
        <v>97184.9089147674</v>
      </c>
      <c r="BW17508" s="9">
        <v>17503</v>
      </c>
      <c r="BX17508">
        <f t="shared" si="860"/>
        <v>1</v>
      </c>
      <c r="BY17508">
        <f t="shared" si="861"/>
        <v>1</v>
      </c>
    </row>
    <row r="17509" spans="1:77">
      <c r="A17509" s="33">
        <v>17504</v>
      </c>
      <c r="BP17509">
        <v>0.850556867239517</v>
      </c>
      <c r="BQ17509">
        <v>13375.3138929081</v>
      </c>
      <c r="BR17509">
        <v>1.4599551302108</v>
      </c>
      <c r="BS17509">
        <v>122728.932327297</v>
      </c>
      <c r="BW17509" s="9">
        <v>17504</v>
      </c>
      <c r="BX17509">
        <f t="shared" si="860"/>
        <v>1</v>
      </c>
      <c r="BY17509">
        <f t="shared" si="861"/>
        <v>1</v>
      </c>
    </row>
    <row r="17510" spans="1:77">
      <c r="A17510" s="33">
        <v>17505</v>
      </c>
      <c r="BP17510">
        <v>0.853313942834205</v>
      </c>
      <c r="BQ17510">
        <v>17754.5406153949</v>
      </c>
      <c r="BR17510">
        <v>1.47169995595087</v>
      </c>
      <c r="BS17510">
        <v>101876.461239873</v>
      </c>
      <c r="BW17510" s="9">
        <v>17505</v>
      </c>
      <c r="BX17510">
        <f t="shared" si="860"/>
        <v>1</v>
      </c>
      <c r="BY17510">
        <f t="shared" si="861"/>
        <v>1</v>
      </c>
    </row>
    <row r="17511" spans="1:77">
      <c r="A17511" s="33">
        <v>17506</v>
      </c>
      <c r="BP17511">
        <v>0.785354836983611</v>
      </c>
      <c r="BQ17511">
        <v>19699.3634794261</v>
      </c>
      <c r="BR17511">
        <v>1.3461301818378</v>
      </c>
      <c r="BS17511">
        <v>103673.70024216</v>
      </c>
      <c r="BW17511" s="9">
        <v>17506</v>
      </c>
      <c r="BX17511">
        <f t="shared" si="860"/>
        <v>1</v>
      </c>
      <c r="BY17511">
        <f t="shared" si="861"/>
        <v>1</v>
      </c>
    </row>
    <row r="17512" spans="1:77">
      <c r="A17512" s="33">
        <v>17507</v>
      </c>
      <c r="BP17512">
        <v>0.813246444035221</v>
      </c>
      <c r="BQ17512">
        <v>11685.6194079542</v>
      </c>
      <c r="BR17512">
        <v>1.41694130982056</v>
      </c>
      <c r="BS17512">
        <v>116542.720554335</v>
      </c>
      <c r="BW17512" s="9">
        <v>17507</v>
      </c>
      <c r="BX17512">
        <f t="shared" si="860"/>
        <v>1</v>
      </c>
      <c r="BY17512">
        <f t="shared" si="861"/>
        <v>1</v>
      </c>
    </row>
    <row r="17513" spans="1:77">
      <c r="A17513" s="33">
        <v>17508</v>
      </c>
      <c r="BP17513">
        <v>0.854161540076911</v>
      </c>
      <c r="BQ17513">
        <v>16613.6972821852</v>
      </c>
      <c r="BR17513">
        <v>1.45067462651183</v>
      </c>
      <c r="BS17513">
        <v>99751.4652771249</v>
      </c>
      <c r="BW17513" s="9">
        <v>17508</v>
      </c>
      <c r="BX17513">
        <f t="shared" si="860"/>
        <v>1</v>
      </c>
      <c r="BY17513">
        <f t="shared" si="861"/>
        <v>1</v>
      </c>
    </row>
    <row r="17514" spans="1:77">
      <c r="A17514" s="33">
        <v>17509</v>
      </c>
      <c r="BP17514">
        <v>0.81340209202578</v>
      </c>
      <c r="BQ17514">
        <v>15990.1028017384</v>
      </c>
      <c r="BR17514">
        <v>1.38968015659624</v>
      </c>
      <c r="BS17514">
        <v>131408.527064243</v>
      </c>
      <c r="BW17514" s="9">
        <v>17509</v>
      </c>
      <c r="BX17514">
        <f t="shared" si="860"/>
        <v>1</v>
      </c>
      <c r="BY17514">
        <f t="shared" si="861"/>
        <v>1</v>
      </c>
    </row>
    <row r="17515" spans="1:77">
      <c r="A17515" s="33">
        <v>17510</v>
      </c>
      <c r="BP17515">
        <v>0.81482240680677</v>
      </c>
      <c r="BQ17515">
        <v>15262.6751186995</v>
      </c>
      <c r="BR17515">
        <v>1.39816767866007</v>
      </c>
      <c r="BS17515">
        <v>96677.8729433243</v>
      </c>
      <c r="BW17515" s="9">
        <v>17510</v>
      </c>
      <c r="BX17515">
        <f t="shared" si="860"/>
        <v>1</v>
      </c>
      <c r="BY17515">
        <f t="shared" si="861"/>
        <v>1</v>
      </c>
    </row>
    <row r="17516" spans="1:77">
      <c r="A17516" s="33">
        <v>17511</v>
      </c>
      <c r="BP17516">
        <v>0.842059938564109</v>
      </c>
      <c r="BQ17516">
        <v>12533.9559678645</v>
      </c>
      <c r="BR17516">
        <v>1.45491761778793</v>
      </c>
      <c r="BS17516">
        <v>119791.279692734</v>
      </c>
      <c r="BW17516" s="9">
        <v>17511</v>
      </c>
      <c r="BX17516">
        <f t="shared" si="860"/>
        <v>1</v>
      </c>
      <c r="BY17516">
        <f t="shared" si="861"/>
        <v>1</v>
      </c>
    </row>
    <row r="17517" spans="1:77">
      <c r="A17517" s="33">
        <v>17512</v>
      </c>
      <c r="BP17517">
        <v>0.816176459783859</v>
      </c>
      <c r="BQ17517">
        <v>20086.6530728502</v>
      </c>
      <c r="BR17517">
        <v>1.41185274827723</v>
      </c>
      <c r="BS17517">
        <v>102408.280523334</v>
      </c>
      <c r="BW17517" s="9">
        <v>17512</v>
      </c>
      <c r="BX17517">
        <f t="shared" si="860"/>
        <v>1</v>
      </c>
      <c r="BY17517">
        <f t="shared" si="861"/>
        <v>1</v>
      </c>
    </row>
    <row r="17518" spans="1:77">
      <c r="A17518" s="33">
        <v>17513</v>
      </c>
      <c r="BP17518">
        <v>0.784025489478264</v>
      </c>
      <c r="BQ17518">
        <v>19082.604471818</v>
      </c>
      <c r="BR17518">
        <v>1.33090534775699</v>
      </c>
      <c r="BS17518">
        <v>130666.470133318</v>
      </c>
      <c r="BW17518" s="9">
        <v>17513</v>
      </c>
      <c r="BX17518">
        <f t="shared" si="860"/>
        <v>1</v>
      </c>
      <c r="BY17518">
        <f t="shared" si="861"/>
        <v>1</v>
      </c>
    </row>
    <row r="17519" spans="1:77">
      <c r="A17519" s="33">
        <v>17514</v>
      </c>
      <c r="BP17519">
        <v>0.802127310898687</v>
      </c>
      <c r="BQ17519">
        <v>14401.068772942</v>
      </c>
      <c r="BR17519">
        <v>1.37872486480626</v>
      </c>
      <c r="BS17519">
        <v>120379.176918301</v>
      </c>
      <c r="BW17519" s="9">
        <v>17514</v>
      </c>
      <c r="BX17519">
        <f t="shared" si="860"/>
        <v>1</v>
      </c>
      <c r="BY17519">
        <f t="shared" si="861"/>
        <v>1</v>
      </c>
    </row>
    <row r="17520" spans="1:77">
      <c r="A17520" s="33">
        <v>17515</v>
      </c>
      <c r="BP17520">
        <v>0.836346910772932</v>
      </c>
      <c r="BQ17520">
        <v>12268.0327828622</v>
      </c>
      <c r="BR17520">
        <v>1.4593439871813</v>
      </c>
      <c r="BS17520">
        <v>93013.9674304751</v>
      </c>
      <c r="BW17520" s="9">
        <v>17515</v>
      </c>
      <c r="BX17520">
        <f t="shared" si="860"/>
        <v>1</v>
      </c>
      <c r="BY17520">
        <f t="shared" si="861"/>
        <v>1</v>
      </c>
    </row>
    <row r="17521" spans="1:77">
      <c r="A17521" s="33">
        <v>17516</v>
      </c>
      <c r="BP17521">
        <v>0.777298954425163</v>
      </c>
      <c r="BQ17521">
        <v>14779.8212511964</v>
      </c>
      <c r="BR17521">
        <v>1.3200696689461</v>
      </c>
      <c r="BS17521">
        <v>93590.6013932742</v>
      </c>
      <c r="BW17521" s="9">
        <v>17516</v>
      </c>
      <c r="BX17521">
        <f t="shared" si="860"/>
        <v>1</v>
      </c>
      <c r="BY17521">
        <f t="shared" si="861"/>
        <v>1</v>
      </c>
    </row>
    <row r="17522" spans="1:77">
      <c r="A17522" s="33">
        <v>17517</v>
      </c>
      <c r="BP17522">
        <v>0.871803672590185</v>
      </c>
      <c r="BQ17522">
        <v>18953.2789905697</v>
      </c>
      <c r="BR17522">
        <v>1.51331186264344</v>
      </c>
      <c r="BS17522">
        <v>124330.807800604</v>
      </c>
      <c r="BW17522" s="9">
        <v>17517</v>
      </c>
      <c r="BX17522">
        <f t="shared" si="860"/>
        <v>1</v>
      </c>
      <c r="BY17522">
        <f t="shared" si="861"/>
        <v>1</v>
      </c>
    </row>
    <row r="17523" spans="1:77">
      <c r="A17523" s="33">
        <v>17518</v>
      </c>
      <c r="BP17523">
        <v>0.831034208810451</v>
      </c>
      <c r="BQ17523">
        <v>12460.5666713703</v>
      </c>
      <c r="BR17523">
        <v>1.44669360177608</v>
      </c>
      <c r="BS17523">
        <v>94842.1107756571</v>
      </c>
      <c r="BW17523" s="9">
        <v>17518</v>
      </c>
      <c r="BX17523">
        <f t="shared" si="860"/>
        <v>1</v>
      </c>
      <c r="BY17523">
        <f t="shared" si="861"/>
        <v>1</v>
      </c>
    </row>
    <row r="17524" spans="1:77">
      <c r="A17524" s="33">
        <v>17519</v>
      </c>
      <c r="BP17524">
        <v>0.784989239673303</v>
      </c>
      <c r="BQ17524">
        <v>12327.9374704996</v>
      </c>
      <c r="BR17524">
        <v>1.35162428658895</v>
      </c>
      <c r="BS17524">
        <v>94842.9027475501</v>
      </c>
      <c r="BW17524" s="9">
        <v>17519</v>
      </c>
      <c r="BX17524">
        <f t="shared" si="860"/>
        <v>1</v>
      </c>
      <c r="BY17524">
        <f t="shared" si="861"/>
        <v>1</v>
      </c>
    </row>
    <row r="17525" spans="1:77">
      <c r="A17525" s="33">
        <v>17520</v>
      </c>
      <c r="BP17525">
        <v>0.831924260651681</v>
      </c>
      <c r="BQ17525">
        <v>16410.0295020666</v>
      </c>
      <c r="BR17525">
        <v>1.46247120277137</v>
      </c>
      <c r="BS17525">
        <v>100312.277542616</v>
      </c>
      <c r="BW17525" s="9">
        <v>17520</v>
      </c>
      <c r="BX17525">
        <f t="shared" si="860"/>
        <v>1</v>
      </c>
      <c r="BY17525">
        <f t="shared" si="861"/>
        <v>1</v>
      </c>
    </row>
    <row r="17526" spans="1:77">
      <c r="A17526" s="33">
        <v>17521</v>
      </c>
      <c r="BP17526">
        <v>0.812751688935096</v>
      </c>
      <c r="BQ17526">
        <v>19211.2594643386</v>
      </c>
      <c r="BR17526">
        <v>1.39426075143162</v>
      </c>
      <c r="BS17526">
        <v>129551.039989588</v>
      </c>
      <c r="BW17526" s="9">
        <v>17521</v>
      </c>
      <c r="BX17526">
        <f t="shared" si="860"/>
        <v>1</v>
      </c>
      <c r="BY17526">
        <f t="shared" si="861"/>
        <v>1</v>
      </c>
    </row>
    <row r="17527" spans="1:77">
      <c r="A17527" s="33">
        <v>17522</v>
      </c>
      <c r="BP17527">
        <v>0.879623397104995</v>
      </c>
      <c r="BQ17527">
        <v>14827.7148558477</v>
      </c>
      <c r="BR17527">
        <v>1.5270085214055</v>
      </c>
      <c r="BS17527">
        <v>96831.9719641135</v>
      </c>
      <c r="BW17527" s="9">
        <v>17522</v>
      </c>
      <c r="BX17527">
        <f t="shared" si="860"/>
        <v>1</v>
      </c>
      <c r="BY17527">
        <f t="shared" si="861"/>
        <v>1</v>
      </c>
    </row>
    <row r="17528" spans="1:77">
      <c r="A17528" s="33">
        <v>17523</v>
      </c>
      <c r="BP17528">
        <v>0.834989329848659</v>
      </c>
      <c r="BQ17528">
        <v>13668.4139533189</v>
      </c>
      <c r="BR17528">
        <v>1.42228608134012</v>
      </c>
      <c r="BS17528">
        <v>95592.5650550705</v>
      </c>
      <c r="BW17528" s="9">
        <v>17523</v>
      </c>
      <c r="BX17528">
        <f t="shared" si="860"/>
        <v>1</v>
      </c>
      <c r="BY17528">
        <f t="shared" si="861"/>
        <v>1</v>
      </c>
    </row>
    <row r="17529" spans="1:77">
      <c r="A17529" s="33">
        <v>17524</v>
      </c>
      <c r="BP17529">
        <v>0.830659041458465</v>
      </c>
      <c r="BQ17529">
        <v>17220.8151604961</v>
      </c>
      <c r="BR17529">
        <v>1.44226704128832</v>
      </c>
      <c r="BS17529">
        <v>130002.923765097</v>
      </c>
      <c r="BW17529" s="9">
        <v>17524</v>
      </c>
      <c r="BX17529">
        <f t="shared" si="860"/>
        <v>1</v>
      </c>
      <c r="BY17529">
        <f t="shared" si="861"/>
        <v>1</v>
      </c>
    </row>
    <row r="17530" spans="1:77">
      <c r="A17530" s="33">
        <v>17525</v>
      </c>
      <c r="BP17530">
        <v>0.812289314132755</v>
      </c>
      <c r="BQ17530">
        <v>14402.3918707363</v>
      </c>
      <c r="BR17530">
        <v>1.40051765154383</v>
      </c>
      <c r="BS17530">
        <v>122629.010075529</v>
      </c>
      <c r="BW17530" s="9">
        <v>17525</v>
      </c>
      <c r="BX17530">
        <f t="shared" si="860"/>
        <v>1</v>
      </c>
      <c r="BY17530">
        <f t="shared" si="861"/>
        <v>1</v>
      </c>
    </row>
    <row r="17531" spans="1:77">
      <c r="A17531" s="33">
        <v>17526</v>
      </c>
      <c r="BP17531">
        <v>0.854142228676156</v>
      </c>
      <c r="BQ17531">
        <v>15096.9513807137</v>
      </c>
      <c r="BR17531">
        <v>1.49312484767106</v>
      </c>
      <c r="BS17531">
        <v>97538.9562198379</v>
      </c>
      <c r="BW17531" s="9">
        <v>17526</v>
      </c>
      <c r="BX17531">
        <f t="shared" si="860"/>
        <v>1</v>
      </c>
      <c r="BY17531">
        <f t="shared" si="861"/>
        <v>1</v>
      </c>
    </row>
    <row r="17532" spans="1:77">
      <c r="A17532" s="33">
        <v>17527</v>
      </c>
      <c r="BP17532">
        <v>0.774256054094932</v>
      </c>
      <c r="BQ17532">
        <v>18444.2386697881</v>
      </c>
      <c r="BR17532">
        <v>1.32040777570823</v>
      </c>
      <c r="BS17532">
        <v>101701.929496713</v>
      </c>
      <c r="BW17532" s="9">
        <v>17527</v>
      </c>
      <c r="BX17532">
        <f t="shared" si="860"/>
        <v>1</v>
      </c>
      <c r="BY17532">
        <f t="shared" si="861"/>
        <v>1</v>
      </c>
    </row>
    <row r="17533" spans="1:77">
      <c r="A17533" s="33">
        <v>17528</v>
      </c>
      <c r="BP17533">
        <v>0.790512334211684</v>
      </c>
      <c r="BQ17533">
        <v>13397.016054638</v>
      </c>
      <c r="BR17533">
        <v>1.32602886667042</v>
      </c>
      <c r="BS17533">
        <v>93793.546967391</v>
      </c>
      <c r="BW17533" s="9">
        <v>17528</v>
      </c>
      <c r="BX17533">
        <f t="shared" si="860"/>
        <v>1</v>
      </c>
      <c r="BY17533">
        <f t="shared" si="861"/>
        <v>1</v>
      </c>
    </row>
    <row r="17534" spans="1:77">
      <c r="A17534" s="33">
        <v>17529</v>
      </c>
      <c r="BP17534">
        <v>0.816863009476892</v>
      </c>
      <c r="BQ17534">
        <v>12787.3842442217</v>
      </c>
      <c r="BR17534">
        <v>1.38589626251671</v>
      </c>
      <c r="BS17534">
        <v>92291.9419942998</v>
      </c>
      <c r="BW17534" s="9">
        <v>17529</v>
      </c>
      <c r="BX17534">
        <f t="shared" si="860"/>
        <v>1</v>
      </c>
      <c r="BY17534">
        <f t="shared" si="861"/>
        <v>1</v>
      </c>
    </row>
    <row r="17535" spans="1:77">
      <c r="A17535" s="33">
        <v>17530</v>
      </c>
      <c r="BP17535">
        <v>0.783909856756539</v>
      </c>
      <c r="BQ17535">
        <v>16599.4275679</v>
      </c>
      <c r="BR17535">
        <v>1.34701080271594</v>
      </c>
      <c r="BS17535">
        <v>102277.754245141</v>
      </c>
      <c r="BW17535" s="9">
        <v>17530</v>
      </c>
      <c r="BX17535">
        <f t="shared" si="860"/>
        <v>1</v>
      </c>
      <c r="BY17535">
        <f t="shared" si="861"/>
        <v>1</v>
      </c>
    </row>
    <row r="17536" spans="1:77">
      <c r="A17536" s="33">
        <v>17531</v>
      </c>
      <c r="BP17536">
        <v>0.782113038792219</v>
      </c>
      <c r="BQ17536">
        <v>14044.5186757502</v>
      </c>
      <c r="BR17536">
        <v>1.37062763027157</v>
      </c>
      <c r="BS17536">
        <v>94504.0371531721</v>
      </c>
      <c r="BW17536" s="9">
        <v>17531</v>
      </c>
      <c r="BX17536">
        <f t="shared" si="860"/>
        <v>1</v>
      </c>
      <c r="BY17536">
        <f t="shared" si="861"/>
        <v>1</v>
      </c>
    </row>
    <row r="17537" spans="1:77">
      <c r="A17537" s="33">
        <v>17532</v>
      </c>
      <c r="BP17537">
        <v>0.840456631823557</v>
      </c>
      <c r="BQ17537">
        <v>11720.1149917583</v>
      </c>
      <c r="BR17537">
        <v>1.4665505108358</v>
      </c>
      <c r="BS17537">
        <v>115900.075856014</v>
      </c>
      <c r="BW17537" s="9">
        <v>17532</v>
      </c>
      <c r="BX17537">
        <f t="shared" si="860"/>
        <v>1</v>
      </c>
      <c r="BY17537">
        <f t="shared" si="861"/>
        <v>1</v>
      </c>
    </row>
    <row r="17538" spans="1:77">
      <c r="A17538" s="33">
        <v>17533</v>
      </c>
      <c r="BP17538">
        <v>0.811652898366672</v>
      </c>
      <c r="BQ17538">
        <v>12387.3325148044</v>
      </c>
      <c r="BR17538">
        <v>1.3821443656315</v>
      </c>
      <c r="BS17538">
        <v>96235.9061370642</v>
      </c>
      <c r="BW17538" s="9">
        <v>17533</v>
      </c>
      <c r="BX17538">
        <f t="shared" si="860"/>
        <v>1</v>
      </c>
      <c r="BY17538">
        <f t="shared" si="861"/>
        <v>1</v>
      </c>
    </row>
    <row r="17539" spans="1:77">
      <c r="A17539" s="33">
        <v>17534</v>
      </c>
      <c r="BP17539">
        <v>0.763342001390932</v>
      </c>
      <c r="BQ17539">
        <v>15661.362759431</v>
      </c>
      <c r="BR17539">
        <v>1.31914085154006</v>
      </c>
      <c r="BS17539">
        <v>96026.0560821783</v>
      </c>
      <c r="BW17539" s="9">
        <v>17534</v>
      </c>
      <c r="BX17539">
        <f t="shared" si="860"/>
        <v>1</v>
      </c>
      <c r="BY17539">
        <f t="shared" si="861"/>
        <v>1</v>
      </c>
    </row>
    <row r="17540" spans="1:77">
      <c r="A17540" s="33">
        <v>17535</v>
      </c>
      <c r="BP17540">
        <v>0.728502943748139</v>
      </c>
      <c r="BQ17540">
        <v>18262.4747210515</v>
      </c>
      <c r="BR17540">
        <v>1.24760775019138</v>
      </c>
      <c r="BS17540">
        <v>130929.395690047</v>
      </c>
      <c r="BW17540" s="9">
        <v>17535</v>
      </c>
      <c r="BX17540">
        <f t="shared" si="860"/>
        <v>1</v>
      </c>
      <c r="BY17540">
        <f t="shared" si="861"/>
        <v>1</v>
      </c>
    </row>
    <row r="17541" spans="1:77">
      <c r="A17541" s="33">
        <v>17536</v>
      </c>
      <c r="BP17541">
        <v>0.775367982798976</v>
      </c>
      <c r="BQ17541">
        <v>13266.2507228519</v>
      </c>
      <c r="BR17541">
        <v>1.32632519066104</v>
      </c>
      <c r="BS17541">
        <v>95775.2590374295</v>
      </c>
      <c r="BW17541" s="9">
        <v>17536</v>
      </c>
      <c r="BX17541">
        <f t="shared" si="860"/>
        <v>1</v>
      </c>
      <c r="BY17541">
        <f t="shared" si="861"/>
        <v>1</v>
      </c>
    </row>
    <row r="17542" spans="1:77">
      <c r="A17542" s="33">
        <v>17537</v>
      </c>
      <c r="BP17542">
        <v>0.773976201963702</v>
      </c>
      <c r="BQ17542">
        <v>17057.5214059428</v>
      </c>
      <c r="BR17542">
        <v>1.33061205392009</v>
      </c>
      <c r="BS17542">
        <v>103632.39962464</v>
      </c>
      <c r="BW17542" s="9">
        <v>17537</v>
      </c>
      <c r="BX17542">
        <f t="shared" si="860"/>
        <v>1</v>
      </c>
      <c r="BY17542">
        <f t="shared" si="861"/>
        <v>1</v>
      </c>
    </row>
    <row r="17543" spans="1:77">
      <c r="A17543" s="33">
        <v>17538</v>
      </c>
      <c r="BP17543">
        <v>0.856690586962364</v>
      </c>
      <c r="BQ17543">
        <v>20353.1726068589</v>
      </c>
      <c r="BR17543">
        <v>1.4705434216023</v>
      </c>
      <c r="BS17543">
        <v>128704.64434189</v>
      </c>
      <c r="BW17543" s="9">
        <v>17538</v>
      </c>
      <c r="BX17543">
        <f t="shared" ref="BX17543:BX17606" si="862">IF(BU17543=MAX($BU17543:$BV17543),1,0)</f>
        <v>1</v>
      </c>
      <c r="BY17543">
        <f t="shared" ref="BY17543:BY17606" si="863">IF(BV17543=MAX($BU17543:$BV17543),1,0)</f>
        <v>1</v>
      </c>
    </row>
    <row r="17544" spans="1:77">
      <c r="A17544" s="33">
        <v>17539</v>
      </c>
      <c r="BP17544">
        <v>0.831300747205634</v>
      </c>
      <c r="BQ17544">
        <v>14170.4224619393</v>
      </c>
      <c r="BR17544">
        <v>1.44460875907959</v>
      </c>
      <c r="BS17544">
        <v>119617.504106624</v>
      </c>
      <c r="BW17544" s="9">
        <v>17539</v>
      </c>
      <c r="BX17544">
        <f t="shared" si="862"/>
        <v>1</v>
      </c>
      <c r="BY17544">
        <f t="shared" si="863"/>
        <v>1</v>
      </c>
    </row>
    <row r="17545" spans="1:77">
      <c r="A17545" s="33">
        <v>17540</v>
      </c>
      <c r="BP17545">
        <v>0.777691580502717</v>
      </c>
      <c r="BQ17545">
        <v>13892.6183124597</v>
      </c>
      <c r="BR17545">
        <v>1.32292322286896</v>
      </c>
      <c r="BS17545">
        <v>96623.7732501967</v>
      </c>
      <c r="BW17545" s="9">
        <v>17540</v>
      </c>
      <c r="BX17545">
        <f t="shared" si="862"/>
        <v>1</v>
      </c>
      <c r="BY17545">
        <f t="shared" si="863"/>
        <v>1</v>
      </c>
    </row>
    <row r="17546" spans="1:77">
      <c r="A17546" s="33">
        <v>17541</v>
      </c>
      <c r="BP17546">
        <v>0.801660011117359</v>
      </c>
      <c r="BQ17546">
        <v>12259.5963288047</v>
      </c>
      <c r="BR17546">
        <v>1.36207355879332</v>
      </c>
      <c r="BS17546">
        <v>94278.982569079</v>
      </c>
      <c r="BW17546" s="9">
        <v>17541</v>
      </c>
      <c r="BX17546">
        <f t="shared" si="862"/>
        <v>1</v>
      </c>
      <c r="BY17546">
        <f t="shared" si="863"/>
        <v>1</v>
      </c>
    </row>
    <row r="17547" spans="1:77">
      <c r="A17547" s="33">
        <v>17542</v>
      </c>
      <c r="BP17547">
        <v>0.778337719331472</v>
      </c>
      <c r="BQ17547">
        <v>14210.2205056928</v>
      </c>
      <c r="BR17547">
        <v>1.32968945286262</v>
      </c>
      <c r="BS17547">
        <v>124993.706162727</v>
      </c>
      <c r="BW17547" s="9">
        <v>17542</v>
      </c>
      <c r="BX17547">
        <f t="shared" si="862"/>
        <v>1</v>
      </c>
      <c r="BY17547">
        <f t="shared" si="863"/>
        <v>1</v>
      </c>
    </row>
    <row r="17548" spans="1:77">
      <c r="A17548" s="33">
        <v>17543</v>
      </c>
      <c r="BP17548">
        <v>0.73261697371293</v>
      </c>
      <c r="BQ17548">
        <v>15269.3765613899</v>
      </c>
      <c r="BR17548">
        <v>1.25248790529056</v>
      </c>
      <c r="BS17548">
        <v>124766.5721344</v>
      </c>
      <c r="BW17548" s="9">
        <v>17543</v>
      </c>
      <c r="BX17548">
        <f t="shared" si="862"/>
        <v>1</v>
      </c>
      <c r="BY17548">
        <f t="shared" si="863"/>
        <v>1</v>
      </c>
    </row>
    <row r="17549" spans="1:77">
      <c r="A17549" s="33">
        <v>17544</v>
      </c>
      <c r="BP17549">
        <v>0.842373073135366</v>
      </c>
      <c r="BQ17549">
        <v>11660.6245241552</v>
      </c>
      <c r="BR17549">
        <v>1.45687078182906</v>
      </c>
      <c r="BS17549">
        <v>121515.852516871</v>
      </c>
      <c r="BW17549" s="9">
        <v>17544</v>
      </c>
      <c r="BX17549">
        <f t="shared" si="862"/>
        <v>1</v>
      </c>
      <c r="BY17549">
        <f t="shared" si="863"/>
        <v>1</v>
      </c>
    </row>
    <row r="17550" spans="1:77">
      <c r="A17550" s="33">
        <v>17545</v>
      </c>
      <c r="BP17550">
        <v>0.849786149289131</v>
      </c>
      <c r="BQ17550">
        <v>13692.7844303308</v>
      </c>
      <c r="BR17550">
        <v>1.46458835742831</v>
      </c>
      <c r="BS17550">
        <v>123422.099449507</v>
      </c>
      <c r="BW17550" s="9">
        <v>17545</v>
      </c>
      <c r="BX17550">
        <f t="shared" si="862"/>
        <v>1</v>
      </c>
      <c r="BY17550">
        <f t="shared" si="863"/>
        <v>1</v>
      </c>
    </row>
    <row r="17551" spans="1:77">
      <c r="A17551" s="33">
        <v>17546</v>
      </c>
      <c r="BP17551">
        <v>0.761798734524413</v>
      </c>
      <c r="BQ17551">
        <v>13887.8831719271</v>
      </c>
      <c r="BR17551">
        <v>1.30132242093898</v>
      </c>
      <c r="BS17551">
        <v>95243.0360534872</v>
      </c>
      <c r="BW17551" s="9">
        <v>17546</v>
      </c>
      <c r="BX17551">
        <f t="shared" si="862"/>
        <v>1</v>
      </c>
      <c r="BY17551">
        <f t="shared" si="863"/>
        <v>1</v>
      </c>
    </row>
    <row r="17552" spans="1:77">
      <c r="A17552" s="33">
        <v>17547</v>
      </c>
      <c r="BP17552">
        <v>0.784268571951714</v>
      </c>
      <c r="BQ17552">
        <v>11458.9290554311</v>
      </c>
      <c r="BR17552">
        <v>1.32248607741031</v>
      </c>
      <c r="BS17552">
        <v>122344.029201</v>
      </c>
      <c r="BW17552" s="9">
        <v>17547</v>
      </c>
      <c r="BX17552">
        <f t="shared" si="862"/>
        <v>1</v>
      </c>
      <c r="BY17552">
        <f t="shared" si="863"/>
        <v>1</v>
      </c>
    </row>
    <row r="17553" spans="1:77">
      <c r="A17553" s="33">
        <v>17548</v>
      </c>
      <c r="BP17553">
        <v>0.761873715979128</v>
      </c>
      <c r="BQ17553">
        <v>15071.5618175225</v>
      </c>
      <c r="BR17553">
        <v>1.32628448099747</v>
      </c>
      <c r="BS17553">
        <v>96692.924779565</v>
      </c>
      <c r="BW17553" s="9">
        <v>17548</v>
      </c>
      <c r="BX17553">
        <f t="shared" si="862"/>
        <v>1</v>
      </c>
      <c r="BY17553">
        <f t="shared" si="863"/>
        <v>1</v>
      </c>
    </row>
    <row r="17554" spans="1:77">
      <c r="A17554" s="33">
        <v>17549</v>
      </c>
      <c r="BP17554">
        <v>0.818255507652087</v>
      </c>
      <c r="BQ17554">
        <v>12839.609282602</v>
      </c>
      <c r="BR17554">
        <v>1.41041312192035</v>
      </c>
      <c r="BS17554">
        <v>122841.361274973</v>
      </c>
      <c r="BW17554" s="9">
        <v>17549</v>
      </c>
      <c r="BX17554">
        <f t="shared" si="862"/>
        <v>1</v>
      </c>
      <c r="BY17554">
        <f t="shared" si="863"/>
        <v>1</v>
      </c>
    </row>
    <row r="17555" spans="1:77">
      <c r="A17555" s="33">
        <v>17550</v>
      </c>
      <c r="BP17555">
        <v>0.816884857006354</v>
      </c>
      <c r="BQ17555">
        <v>13107.96832605</v>
      </c>
      <c r="BR17555">
        <v>1.43763172207604</v>
      </c>
      <c r="BS17555">
        <v>97580.9117025384</v>
      </c>
      <c r="BW17555" s="9">
        <v>17550</v>
      </c>
      <c r="BX17555">
        <f t="shared" si="862"/>
        <v>1</v>
      </c>
      <c r="BY17555">
        <f t="shared" si="863"/>
        <v>1</v>
      </c>
    </row>
    <row r="17556" spans="1:77">
      <c r="A17556" s="33">
        <v>17551</v>
      </c>
      <c r="BP17556">
        <v>0.790177273676654</v>
      </c>
      <c r="BQ17556">
        <v>13339.9131070942</v>
      </c>
      <c r="BR17556">
        <v>1.34679914150781</v>
      </c>
      <c r="BS17556">
        <v>95616.3117896375</v>
      </c>
      <c r="BW17556" s="9">
        <v>17551</v>
      </c>
      <c r="BX17556">
        <f t="shared" si="862"/>
        <v>1</v>
      </c>
      <c r="BY17556">
        <f t="shared" si="863"/>
        <v>1</v>
      </c>
    </row>
    <row r="17557" spans="1:77">
      <c r="A17557" s="33">
        <v>17552</v>
      </c>
      <c r="BP17557">
        <v>0.872468451931291</v>
      </c>
      <c r="BQ17557">
        <v>13021.0016215772</v>
      </c>
      <c r="BR17557">
        <v>1.50271842758808</v>
      </c>
      <c r="BS17557">
        <v>96623.3532027794</v>
      </c>
      <c r="BW17557" s="9">
        <v>17552</v>
      </c>
      <c r="BX17557">
        <f t="shared" si="862"/>
        <v>1</v>
      </c>
      <c r="BY17557">
        <f t="shared" si="863"/>
        <v>1</v>
      </c>
    </row>
    <row r="17558" spans="1:77">
      <c r="A17558" s="33">
        <v>17553</v>
      </c>
      <c r="BP17558">
        <v>0.845245883586932</v>
      </c>
      <c r="BQ17558">
        <v>13181.4732888947</v>
      </c>
      <c r="BR17558">
        <v>1.47449738515146</v>
      </c>
      <c r="BS17558">
        <v>94438.1614377736</v>
      </c>
      <c r="BW17558" s="9">
        <v>17553</v>
      </c>
      <c r="BX17558">
        <f t="shared" si="862"/>
        <v>1</v>
      </c>
      <c r="BY17558">
        <f t="shared" si="863"/>
        <v>1</v>
      </c>
    </row>
    <row r="17559" spans="1:77">
      <c r="A17559" s="33">
        <v>17554</v>
      </c>
      <c r="BP17559">
        <v>0.838156235636139</v>
      </c>
      <c r="BQ17559">
        <v>11960.3036896945</v>
      </c>
      <c r="BR17559">
        <v>1.42320637298838</v>
      </c>
      <c r="BS17559">
        <v>91757.1642557656</v>
      </c>
      <c r="BW17559" s="9">
        <v>17554</v>
      </c>
      <c r="BX17559">
        <f t="shared" si="862"/>
        <v>1</v>
      </c>
      <c r="BY17559">
        <f t="shared" si="863"/>
        <v>1</v>
      </c>
    </row>
    <row r="17560" spans="1:77">
      <c r="A17560" s="33">
        <v>17555</v>
      </c>
      <c r="BP17560">
        <v>0.799689295352185</v>
      </c>
      <c r="BQ17560">
        <v>12732.632663347</v>
      </c>
      <c r="BR17560">
        <v>1.38085470629497</v>
      </c>
      <c r="BS17560">
        <v>93205.8845565396</v>
      </c>
      <c r="BW17560" s="9">
        <v>17555</v>
      </c>
      <c r="BX17560">
        <f t="shared" si="862"/>
        <v>1</v>
      </c>
      <c r="BY17560">
        <f t="shared" si="863"/>
        <v>1</v>
      </c>
    </row>
    <row r="17561" spans="1:77">
      <c r="A17561" s="33">
        <v>17556</v>
      </c>
      <c r="BP17561">
        <v>0.798129963783162</v>
      </c>
      <c r="BQ17561">
        <v>11745.2368721572</v>
      </c>
      <c r="BR17561">
        <v>1.34153113259155</v>
      </c>
      <c r="BS17561">
        <v>92104.004076295</v>
      </c>
      <c r="BW17561" s="9">
        <v>17556</v>
      </c>
      <c r="BX17561">
        <f t="shared" si="862"/>
        <v>1</v>
      </c>
      <c r="BY17561">
        <f t="shared" si="863"/>
        <v>1</v>
      </c>
    </row>
    <row r="17562" spans="1:77">
      <c r="A17562" s="33">
        <v>17557</v>
      </c>
      <c r="BP17562">
        <v>0.794323669512627</v>
      </c>
      <c r="BQ17562">
        <v>17182.2066927261</v>
      </c>
      <c r="BR17562">
        <v>1.36828175048131</v>
      </c>
      <c r="BS17562">
        <v>103017.457606471</v>
      </c>
      <c r="BW17562" s="9">
        <v>17557</v>
      </c>
      <c r="BX17562">
        <f t="shared" si="862"/>
        <v>1</v>
      </c>
      <c r="BY17562">
        <f t="shared" si="863"/>
        <v>1</v>
      </c>
    </row>
    <row r="17563" spans="1:77">
      <c r="A17563" s="33">
        <v>17558</v>
      </c>
      <c r="BP17563">
        <v>0.811469170672663</v>
      </c>
      <c r="BQ17563">
        <v>14139.075940134</v>
      </c>
      <c r="BR17563">
        <v>1.40764710925207</v>
      </c>
      <c r="BS17563">
        <v>124251.038017697</v>
      </c>
      <c r="BW17563" s="9">
        <v>17558</v>
      </c>
      <c r="BX17563">
        <f t="shared" si="862"/>
        <v>1</v>
      </c>
      <c r="BY17563">
        <f t="shared" si="863"/>
        <v>1</v>
      </c>
    </row>
    <row r="17564" spans="1:77">
      <c r="A17564" s="33">
        <v>17559</v>
      </c>
      <c r="BP17564">
        <v>0.795534823000753</v>
      </c>
      <c r="BQ17564">
        <v>15852.9570431288</v>
      </c>
      <c r="BR17564">
        <v>1.38182220599101</v>
      </c>
      <c r="BS17564">
        <v>96770.8916454073</v>
      </c>
      <c r="BW17564" s="9">
        <v>17559</v>
      </c>
      <c r="BX17564">
        <f t="shared" si="862"/>
        <v>1</v>
      </c>
      <c r="BY17564">
        <f t="shared" si="863"/>
        <v>1</v>
      </c>
    </row>
    <row r="17565" spans="1:77">
      <c r="A17565" s="33">
        <v>17560</v>
      </c>
      <c r="BP17565">
        <v>0.831561277739642</v>
      </c>
      <c r="BQ17565">
        <v>14999.891867221</v>
      </c>
      <c r="BR17565">
        <v>1.42470024711188</v>
      </c>
      <c r="BS17565">
        <v>98966.3142050255</v>
      </c>
      <c r="BW17565" s="9">
        <v>17560</v>
      </c>
      <c r="BX17565">
        <f t="shared" si="862"/>
        <v>1</v>
      </c>
      <c r="BY17565">
        <f t="shared" si="863"/>
        <v>1</v>
      </c>
    </row>
    <row r="17566" spans="1:77">
      <c r="A17566" s="33">
        <v>17561</v>
      </c>
      <c r="BP17566">
        <v>0.758334122294311</v>
      </c>
      <c r="BQ17566">
        <v>15509.8226685879</v>
      </c>
      <c r="BR17566">
        <v>1.31064498456766</v>
      </c>
      <c r="BS17566">
        <v>98451.2339024806</v>
      </c>
      <c r="BW17566" s="9">
        <v>17561</v>
      </c>
      <c r="BX17566">
        <f t="shared" si="862"/>
        <v>1</v>
      </c>
      <c r="BY17566">
        <f t="shared" si="863"/>
        <v>1</v>
      </c>
    </row>
    <row r="17567" spans="1:77">
      <c r="A17567" s="33">
        <v>17562</v>
      </c>
      <c r="BP17567">
        <v>0.815658690549065</v>
      </c>
      <c r="BQ17567">
        <v>12792.9964789971</v>
      </c>
      <c r="BR17567">
        <v>1.36809537430092</v>
      </c>
      <c r="BS17567">
        <v>89395.5849947701</v>
      </c>
      <c r="BW17567" s="9">
        <v>17562</v>
      </c>
      <c r="BX17567">
        <f t="shared" si="862"/>
        <v>1</v>
      </c>
      <c r="BY17567">
        <f t="shared" si="863"/>
        <v>1</v>
      </c>
    </row>
    <row r="17568" spans="1:77">
      <c r="A17568" s="33">
        <v>17563</v>
      </c>
      <c r="BP17568">
        <v>0.823355002737278</v>
      </c>
      <c r="BQ17568">
        <v>11936.2765775849</v>
      </c>
      <c r="BR17568">
        <v>1.4087156717155</v>
      </c>
      <c r="BS17568">
        <v>118782.694393634</v>
      </c>
      <c r="BW17568" s="9">
        <v>17563</v>
      </c>
      <c r="BX17568">
        <f t="shared" si="862"/>
        <v>1</v>
      </c>
      <c r="BY17568">
        <f t="shared" si="863"/>
        <v>1</v>
      </c>
    </row>
    <row r="17569" spans="1:77">
      <c r="A17569" s="33">
        <v>17564</v>
      </c>
      <c r="BP17569">
        <v>0.795639307324912</v>
      </c>
      <c r="BQ17569">
        <v>12420.0302856356</v>
      </c>
      <c r="BR17569">
        <v>1.3618346782078</v>
      </c>
      <c r="BS17569">
        <v>118314.300133392</v>
      </c>
      <c r="BW17569" s="9">
        <v>17564</v>
      </c>
      <c r="BX17569">
        <f t="shared" si="862"/>
        <v>1</v>
      </c>
      <c r="BY17569">
        <f t="shared" si="863"/>
        <v>1</v>
      </c>
    </row>
    <row r="17570" spans="1:77">
      <c r="A17570" s="33">
        <v>17565</v>
      </c>
      <c r="BP17570">
        <v>0.816539522677893</v>
      </c>
      <c r="BQ17570">
        <v>14007.3137007885</v>
      </c>
      <c r="BR17570">
        <v>1.40970048319675</v>
      </c>
      <c r="BS17570">
        <v>120271.845254426</v>
      </c>
      <c r="BW17570" s="9">
        <v>17565</v>
      </c>
      <c r="BX17570">
        <f t="shared" si="862"/>
        <v>1</v>
      </c>
      <c r="BY17570">
        <f t="shared" si="863"/>
        <v>1</v>
      </c>
    </row>
    <row r="17571" spans="1:77">
      <c r="A17571" s="33">
        <v>17566</v>
      </c>
      <c r="BP17571">
        <v>0.856906168979632</v>
      </c>
      <c r="BQ17571">
        <v>11557.7193406766</v>
      </c>
      <c r="BR17571">
        <v>1.47125787099687</v>
      </c>
      <c r="BS17571">
        <v>93279.7046439521</v>
      </c>
      <c r="BW17571" s="9">
        <v>17566</v>
      </c>
      <c r="BX17571">
        <f t="shared" si="862"/>
        <v>1</v>
      </c>
      <c r="BY17571">
        <f t="shared" si="863"/>
        <v>1</v>
      </c>
    </row>
    <row r="17572" spans="1:77">
      <c r="A17572" s="33">
        <v>17567</v>
      </c>
      <c r="BP17572">
        <v>0.785897048191217</v>
      </c>
      <c r="BQ17572">
        <v>11221.4992092361</v>
      </c>
      <c r="BR17572">
        <v>1.35635199586128</v>
      </c>
      <c r="BS17572">
        <v>90920.0320341554</v>
      </c>
      <c r="BW17572" s="9">
        <v>17567</v>
      </c>
      <c r="BX17572">
        <f t="shared" si="862"/>
        <v>1</v>
      </c>
      <c r="BY17572">
        <f t="shared" si="863"/>
        <v>1</v>
      </c>
    </row>
    <row r="17573" spans="1:77">
      <c r="A17573" s="33">
        <v>17568</v>
      </c>
      <c r="BP17573">
        <v>0.779695770776552</v>
      </c>
      <c r="BQ17573">
        <v>17823.0931991635</v>
      </c>
      <c r="BR17573">
        <v>1.32783999080027</v>
      </c>
      <c r="BS17573">
        <v>102415.481410766</v>
      </c>
      <c r="BW17573" s="9">
        <v>17568</v>
      </c>
      <c r="BX17573">
        <f t="shared" si="862"/>
        <v>1</v>
      </c>
      <c r="BY17573">
        <f t="shared" si="863"/>
        <v>1</v>
      </c>
    </row>
    <row r="17574" spans="1:77">
      <c r="A17574" s="33">
        <v>17569</v>
      </c>
      <c r="BP17574">
        <v>0.84194555031605</v>
      </c>
      <c r="BQ17574">
        <v>15592.1951174191</v>
      </c>
      <c r="BR17574">
        <v>1.45582684052343</v>
      </c>
      <c r="BS17574">
        <v>100696.913771152</v>
      </c>
      <c r="BW17574" s="9">
        <v>17569</v>
      </c>
      <c r="BX17574">
        <f t="shared" si="862"/>
        <v>1</v>
      </c>
      <c r="BY17574">
        <f t="shared" si="863"/>
        <v>1</v>
      </c>
    </row>
    <row r="17575" spans="1:77">
      <c r="A17575" s="33">
        <v>17570</v>
      </c>
      <c r="BP17575">
        <v>0.832098196077641</v>
      </c>
      <c r="BQ17575">
        <v>13551.7532788569</v>
      </c>
      <c r="BR17575">
        <v>1.40555794443788</v>
      </c>
      <c r="BS17575">
        <v>96635.4627882939</v>
      </c>
      <c r="BW17575" s="9">
        <v>17570</v>
      </c>
      <c r="BX17575">
        <f t="shared" si="862"/>
        <v>1</v>
      </c>
      <c r="BY17575">
        <f t="shared" si="863"/>
        <v>1</v>
      </c>
    </row>
    <row r="17576" spans="1:77">
      <c r="A17576" s="33">
        <v>17571</v>
      </c>
      <c r="BP17576">
        <v>0.852718886063893</v>
      </c>
      <c r="BQ17576">
        <v>12788.7369786399</v>
      </c>
      <c r="BR17576">
        <v>1.49799827155611</v>
      </c>
      <c r="BS17576">
        <v>120381.576158836</v>
      </c>
      <c r="BW17576" s="9">
        <v>17571</v>
      </c>
      <c r="BX17576">
        <f t="shared" si="862"/>
        <v>1</v>
      </c>
      <c r="BY17576">
        <f t="shared" si="863"/>
        <v>1</v>
      </c>
    </row>
    <row r="17577" spans="1:77">
      <c r="A17577" s="33">
        <v>17572</v>
      </c>
      <c r="BP17577">
        <v>0.809546759543764</v>
      </c>
      <c r="BQ17577">
        <v>14678.2264221878</v>
      </c>
      <c r="BR17577">
        <v>1.3858650498878</v>
      </c>
      <c r="BS17577">
        <v>97381.3940846787</v>
      </c>
      <c r="BW17577" s="9">
        <v>17572</v>
      </c>
      <c r="BX17577">
        <f t="shared" si="862"/>
        <v>1</v>
      </c>
      <c r="BY17577">
        <f t="shared" si="863"/>
        <v>1</v>
      </c>
    </row>
    <row r="17578" spans="1:77">
      <c r="A17578" s="33">
        <v>17573</v>
      </c>
      <c r="BP17578">
        <v>0.787242018450249</v>
      </c>
      <c r="BQ17578">
        <v>21643.3928664839</v>
      </c>
      <c r="BR17578">
        <v>1.34071408155677</v>
      </c>
      <c r="BS17578">
        <v>137402.207760134</v>
      </c>
      <c r="BW17578" s="9">
        <v>17573</v>
      </c>
      <c r="BX17578">
        <f t="shared" si="862"/>
        <v>1</v>
      </c>
      <c r="BY17578">
        <f t="shared" si="863"/>
        <v>1</v>
      </c>
    </row>
    <row r="17579" spans="1:77">
      <c r="A17579" s="33">
        <v>17574</v>
      </c>
      <c r="BP17579">
        <v>0.742311371579877</v>
      </c>
      <c r="BQ17579">
        <v>21146.2633204984</v>
      </c>
      <c r="BR17579">
        <v>1.28671348301323</v>
      </c>
      <c r="BS17579">
        <v>106309.178896272</v>
      </c>
      <c r="BW17579" s="9">
        <v>17574</v>
      </c>
      <c r="BX17579">
        <f t="shared" si="862"/>
        <v>1</v>
      </c>
      <c r="BY17579">
        <f t="shared" si="863"/>
        <v>1</v>
      </c>
    </row>
    <row r="17580" spans="1:77">
      <c r="A17580" s="33">
        <v>17575</v>
      </c>
      <c r="BP17580">
        <v>0.830074100581301</v>
      </c>
      <c r="BQ17580">
        <v>15619.2074616958</v>
      </c>
      <c r="BR17580">
        <v>1.43935461146591</v>
      </c>
      <c r="BS17580">
        <v>99066.2009446427</v>
      </c>
      <c r="BW17580" s="9">
        <v>17575</v>
      </c>
      <c r="BX17580">
        <f t="shared" si="862"/>
        <v>1</v>
      </c>
      <c r="BY17580">
        <f t="shared" si="863"/>
        <v>1</v>
      </c>
    </row>
    <row r="17581" spans="1:77">
      <c r="A17581" s="33">
        <v>17576</v>
      </c>
      <c r="BP17581">
        <v>0.856252991426213</v>
      </c>
      <c r="BQ17581">
        <v>11273.0087242558</v>
      </c>
      <c r="BR17581">
        <v>1.50669823875103</v>
      </c>
      <c r="BS17581">
        <v>92350.9019934456</v>
      </c>
      <c r="BW17581" s="9">
        <v>17576</v>
      </c>
      <c r="BX17581">
        <f t="shared" si="862"/>
        <v>1</v>
      </c>
      <c r="BY17581">
        <f t="shared" si="863"/>
        <v>1</v>
      </c>
    </row>
    <row r="17582" spans="1:77">
      <c r="A17582" s="33">
        <v>17577</v>
      </c>
      <c r="BP17582">
        <v>0.789320749962655</v>
      </c>
      <c r="BQ17582">
        <v>12324.0277134284</v>
      </c>
      <c r="BR17582">
        <v>1.34550255579102</v>
      </c>
      <c r="BS17582">
        <v>93328.7726967454</v>
      </c>
      <c r="BW17582" s="9">
        <v>17577</v>
      </c>
      <c r="BX17582">
        <f t="shared" si="862"/>
        <v>1</v>
      </c>
      <c r="BY17582">
        <f t="shared" si="863"/>
        <v>1</v>
      </c>
    </row>
    <row r="17583" spans="1:77">
      <c r="A17583" s="33">
        <v>17578</v>
      </c>
      <c r="BP17583">
        <v>0.808619270012102</v>
      </c>
      <c r="BQ17583">
        <v>14875.6512654192</v>
      </c>
      <c r="BR17583">
        <v>1.38998804563402</v>
      </c>
      <c r="BS17583">
        <v>97403.6894921286</v>
      </c>
      <c r="BW17583" s="9">
        <v>17578</v>
      </c>
      <c r="BX17583">
        <f t="shared" si="862"/>
        <v>1</v>
      </c>
      <c r="BY17583">
        <f t="shared" si="863"/>
        <v>1</v>
      </c>
    </row>
    <row r="17584" spans="1:77">
      <c r="A17584" s="33">
        <v>17579</v>
      </c>
      <c r="BP17584">
        <v>0.791771656646221</v>
      </c>
      <c r="BQ17584">
        <v>14134.9941285462</v>
      </c>
      <c r="BR17584">
        <v>1.33414362635735</v>
      </c>
      <c r="BS17584">
        <v>123072.328021121</v>
      </c>
      <c r="BW17584" s="9">
        <v>17579</v>
      </c>
      <c r="BX17584">
        <f t="shared" si="862"/>
        <v>1</v>
      </c>
      <c r="BY17584">
        <f t="shared" si="863"/>
        <v>1</v>
      </c>
    </row>
    <row r="17585" spans="1:77">
      <c r="A17585" s="33">
        <v>17580</v>
      </c>
      <c r="BP17585">
        <v>0.841084007226173</v>
      </c>
      <c r="BQ17585">
        <v>16007.6997677843</v>
      </c>
      <c r="BR17585">
        <v>1.45813035657398</v>
      </c>
      <c r="BS17585">
        <v>97313.3111224818</v>
      </c>
      <c r="BW17585" s="9">
        <v>17580</v>
      </c>
      <c r="BX17585">
        <f t="shared" si="862"/>
        <v>1</v>
      </c>
      <c r="BY17585">
        <f t="shared" si="863"/>
        <v>1</v>
      </c>
    </row>
    <row r="17586" spans="1:77">
      <c r="A17586" s="33">
        <v>17581</v>
      </c>
      <c r="BP17586">
        <v>0.815099724461952</v>
      </c>
      <c r="BQ17586">
        <v>17504.94572127</v>
      </c>
      <c r="BR17586">
        <v>1.42562334691277</v>
      </c>
      <c r="BS17586">
        <v>101431.169706895</v>
      </c>
      <c r="BW17586" s="9">
        <v>17581</v>
      </c>
      <c r="BX17586">
        <f t="shared" si="862"/>
        <v>1</v>
      </c>
      <c r="BY17586">
        <f t="shared" si="863"/>
        <v>1</v>
      </c>
    </row>
    <row r="17587" spans="1:77">
      <c r="A17587" s="33">
        <v>17582</v>
      </c>
      <c r="BP17587">
        <v>0.737190212970337</v>
      </c>
      <c r="BQ17587">
        <v>19111.8304953805</v>
      </c>
      <c r="BR17587">
        <v>1.28442784129237</v>
      </c>
      <c r="BS17587">
        <v>106292.847023682</v>
      </c>
      <c r="BW17587" s="9">
        <v>17582</v>
      </c>
      <c r="BX17587">
        <f t="shared" si="862"/>
        <v>1</v>
      </c>
      <c r="BY17587">
        <f t="shared" si="863"/>
        <v>1</v>
      </c>
    </row>
    <row r="17588" spans="1:77">
      <c r="A17588" s="33">
        <v>17583</v>
      </c>
      <c r="BP17588">
        <v>0.777325663463717</v>
      </c>
      <c r="BQ17588">
        <v>17361.4782776625</v>
      </c>
      <c r="BR17588">
        <v>1.34720863567997</v>
      </c>
      <c r="BS17588">
        <v>100782.434889388</v>
      </c>
      <c r="BW17588" s="9">
        <v>17583</v>
      </c>
      <c r="BX17588">
        <f t="shared" si="862"/>
        <v>1</v>
      </c>
      <c r="BY17588">
        <f t="shared" si="863"/>
        <v>1</v>
      </c>
    </row>
    <row r="17589" spans="1:77">
      <c r="A17589" s="33">
        <v>17584</v>
      </c>
      <c r="BP17589">
        <v>0.80885921743067</v>
      </c>
      <c r="BQ17589">
        <v>21855.7653842099</v>
      </c>
      <c r="BR17589">
        <v>1.39605123075382</v>
      </c>
      <c r="BS17589">
        <v>111325.591072691</v>
      </c>
      <c r="BW17589" s="9">
        <v>17584</v>
      </c>
      <c r="BX17589">
        <f t="shared" si="862"/>
        <v>1</v>
      </c>
      <c r="BY17589">
        <f t="shared" si="863"/>
        <v>1</v>
      </c>
    </row>
    <row r="17590" spans="1:77">
      <c r="A17590" s="33">
        <v>17585</v>
      </c>
      <c r="BP17590">
        <v>0.7471253559767</v>
      </c>
      <c r="BQ17590">
        <v>15891.0899759119</v>
      </c>
      <c r="BR17590">
        <v>1.28348183889826</v>
      </c>
      <c r="BS17590">
        <v>102668.249780535</v>
      </c>
      <c r="BW17590" s="9">
        <v>17585</v>
      </c>
      <c r="BX17590">
        <f t="shared" si="862"/>
        <v>1</v>
      </c>
      <c r="BY17590">
        <f t="shared" si="863"/>
        <v>1</v>
      </c>
    </row>
    <row r="17591" spans="1:77">
      <c r="A17591" s="33">
        <v>17586</v>
      </c>
      <c r="BP17591">
        <v>0.807139889377086</v>
      </c>
      <c r="BQ17591">
        <v>11439.1249964089</v>
      </c>
      <c r="BR17591">
        <v>1.38602655040374</v>
      </c>
      <c r="BS17591">
        <v>92077.6761585173</v>
      </c>
      <c r="BW17591" s="9">
        <v>17586</v>
      </c>
      <c r="BX17591">
        <f t="shared" si="862"/>
        <v>1</v>
      </c>
      <c r="BY17591">
        <f t="shared" si="863"/>
        <v>1</v>
      </c>
    </row>
    <row r="17592" spans="1:77">
      <c r="A17592" s="33">
        <v>17587</v>
      </c>
      <c r="BP17592">
        <v>0.854545878565615</v>
      </c>
      <c r="BQ17592">
        <v>13508.0460665454</v>
      </c>
      <c r="BR17592">
        <v>1.47808861182309</v>
      </c>
      <c r="BS17592">
        <v>119419.405134949</v>
      </c>
      <c r="BW17592" s="9">
        <v>17587</v>
      </c>
      <c r="BX17592">
        <f t="shared" si="862"/>
        <v>1</v>
      </c>
      <c r="BY17592">
        <f t="shared" si="863"/>
        <v>1</v>
      </c>
    </row>
    <row r="17593" spans="1:77">
      <c r="A17593" s="33">
        <v>17588</v>
      </c>
      <c r="BP17593">
        <v>0.738845248757648</v>
      </c>
      <c r="BQ17593">
        <v>14577.8279961588</v>
      </c>
      <c r="BR17593">
        <v>1.2644180747252</v>
      </c>
      <c r="BS17593">
        <v>96486.8365457665</v>
      </c>
      <c r="BW17593" s="9">
        <v>17588</v>
      </c>
      <c r="BX17593">
        <f t="shared" si="862"/>
        <v>1</v>
      </c>
      <c r="BY17593">
        <f t="shared" si="863"/>
        <v>1</v>
      </c>
    </row>
    <row r="17594" spans="1:77">
      <c r="A17594" s="33">
        <v>17589</v>
      </c>
      <c r="BP17594">
        <v>0.850960661312002</v>
      </c>
      <c r="BQ17594">
        <v>13919.3223646009</v>
      </c>
      <c r="BR17594">
        <v>1.49635097227161</v>
      </c>
      <c r="BS17594">
        <v>99686.4636722819</v>
      </c>
      <c r="BW17594" s="9">
        <v>17589</v>
      </c>
      <c r="BX17594">
        <f t="shared" si="862"/>
        <v>1</v>
      </c>
      <c r="BY17594">
        <f t="shared" si="863"/>
        <v>1</v>
      </c>
    </row>
    <row r="17595" spans="1:77">
      <c r="A17595" s="33">
        <v>17590</v>
      </c>
      <c r="BP17595">
        <v>0.822826623353256</v>
      </c>
      <c r="BQ17595">
        <v>11370.6357008235</v>
      </c>
      <c r="BR17595">
        <v>1.40149223821233</v>
      </c>
      <c r="BS17595">
        <v>119950.524481293</v>
      </c>
      <c r="BW17595" s="9">
        <v>17590</v>
      </c>
      <c r="BX17595">
        <f t="shared" si="862"/>
        <v>1</v>
      </c>
      <c r="BY17595">
        <f t="shared" si="863"/>
        <v>1</v>
      </c>
    </row>
    <row r="17596" spans="1:77">
      <c r="A17596" s="33">
        <v>17591</v>
      </c>
      <c r="BP17596">
        <v>0.736508383114715</v>
      </c>
      <c r="BQ17596">
        <v>10718.5911605079</v>
      </c>
      <c r="BR17596">
        <v>1.24398999478822</v>
      </c>
      <c r="BS17596">
        <v>93629.2602251988</v>
      </c>
      <c r="BW17596" s="9">
        <v>17591</v>
      </c>
      <c r="BX17596">
        <f t="shared" si="862"/>
        <v>1</v>
      </c>
      <c r="BY17596">
        <f t="shared" si="863"/>
        <v>1</v>
      </c>
    </row>
    <row r="17597" spans="1:77">
      <c r="A17597" s="33">
        <v>17592</v>
      </c>
      <c r="BP17597">
        <v>0.809832303558524</v>
      </c>
      <c r="BQ17597">
        <v>14583.6453370464</v>
      </c>
      <c r="BR17597">
        <v>1.39889091162722</v>
      </c>
      <c r="BS17597">
        <v>96706.0525976104</v>
      </c>
      <c r="BW17597" s="9">
        <v>17592</v>
      </c>
      <c r="BX17597">
        <f t="shared" si="862"/>
        <v>1</v>
      </c>
      <c r="BY17597">
        <f t="shared" si="863"/>
        <v>1</v>
      </c>
    </row>
    <row r="17598" spans="1:77">
      <c r="A17598" s="33">
        <v>17593</v>
      </c>
      <c r="BP17598">
        <v>0.817344821296943</v>
      </c>
      <c r="BQ17598">
        <v>17053.1573035108</v>
      </c>
      <c r="BR17598">
        <v>1.4041312870416</v>
      </c>
      <c r="BS17598">
        <v>123514.984981583</v>
      </c>
      <c r="BW17598" s="9">
        <v>17593</v>
      </c>
      <c r="BX17598">
        <f t="shared" si="862"/>
        <v>1</v>
      </c>
      <c r="BY17598">
        <f t="shared" si="863"/>
        <v>1</v>
      </c>
    </row>
    <row r="17599" spans="1:77">
      <c r="A17599" s="33">
        <v>17594</v>
      </c>
      <c r="BP17599">
        <v>0.799562526413125</v>
      </c>
      <c r="BQ17599">
        <v>10642.4402645252</v>
      </c>
      <c r="BR17599">
        <v>1.3611751700923</v>
      </c>
      <c r="BS17599">
        <v>89589.07481077</v>
      </c>
      <c r="BW17599" s="9">
        <v>17594</v>
      </c>
      <c r="BX17599">
        <f t="shared" si="862"/>
        <v>1</v>
      </c>
      <c r="BY17599">
        <f t="shared" si="863"/>
        <v>1</v>
      </c>
    </row>
    <row r="17600" spans="1:77">
      <c r="A17600" s="33">
        <v>17595</v>
      </c>
      <c r="BP17600">
        <v>0.850307948513658</v>
      </c>
      <c r="BQ17600">
        <v>13279.2134220008</v>
      </c>
      <c r="BR17600">
        <v>1.47329215109641</v>
      </c>
      <c r="BS17600">
        <v>124739.822296402</v>
      </c>
      <c r="BW17600" s="9">
        <v>17595</v>
      </c>
      <c r="BX17600">
        <f t="shared" si="862"/>
        <v>1</v>
      </c>
      <c r="BY17600">
        <f t="shared" si="863"/>
        <v>1</v>
      </c>
    </row>
    <row r="17601" spans="1:77">
      <c r="A17601" s="33">
        <v>17596</v>
      </c>
      <c r="BP17601">
        <v>0.764486579155649</v>
      </c>
      <c r="BQ17601">
        <v>15181.4228620714</v>
      </c>
      <c r="BR17601">
        <v>1.29301317765139</v>
      </c>
      <c r="BS17601">
        <v>95418.7461910956</v>
      </c>
      <c r="BW17601" s="9">
        <v>17596</v>
      </c>
      <c r="BX17601">
        <f t="shared" si="862"/>
        <v>1</v>
      </c>
      <c r="BY17601">
        <f t="shared" si="863"/>
        <v>1</v>
      </c>
    </row>
    <row r="17602" spans="1:77">
      <c r="A17602" s="33">
        <v>17597</v>
      </c>
      <c r="BP17602">
        <v>0.776699308830628</v>
      </c>
      <c r="BQ17602">
        <v>12023.4713567704</v>
      </c>
      <c r="BR17602">
        <v>1.34706886624944</v>
      </c>
      <c r="BS17602">
        <v>119609.320252504</v>
      </c>
      <c r="BW17602" s="9">
        <v>17597</v>
      </c>
      <c r="BX17602">
        <f t="shared" si="862"/>
        <v>1</v>
      </c>
      <c r="BY17602">
        <f t="shared" si="863"/>
        <v>1</v>
      </c>
    </row>
    <row r="17603" spans="1:77">
      <c r="A17603" s="33">
        <v>17598</v>
      </c>
      <c r="BP17603">
        <v>0.837609564563907</v>
      </c>
      <c r="BQ17603">
        <v>12311.8735227618</v>
      </c>
      <c r="BR17603">
        <v>1.4637939767717</v>
      </c>
      <c r="BS17603">
        <v>95964.0977154429</v>
      </c>
      <c r="BW17603" s="9">
        <v>17598</v>
      </c>
      <c r="BX17603">
        <f t="shared" si="862"/>
        <v>1</v>
      </c>
      <c r="BY17603">
        <f t="shared" si="863"/>
        <v>1</v>
      </c>
    </row>
    <row r="17604" spans="1:77">
      <c r="A17604" s="33">
        <v>17599</v>
      </c>
      <c r="BP17604">
        <v>0.835038904886883</v>
      </c>
      <c r="BQ17604">
        <v>13733.2386540241</v>
      </c>
      <c r="BR17604">
        <v>1.43439315461058</v>
      </c>
      <c r="BS17604">
        <v>98954.2861126523</v>
      </c>
      <c r="BW17604" s="9">
        <v>17599</v>
      </c>
      <c r="BX17604">
        <f t="shared" si="862"/>
        <v>1</v>
      </c>
      <c r="BY17604">
        <f t="shared" si="863"/>
        <v>1</v>
      </c>
    </row>
    <row r="17605" spans="1:77">
      <c r="A17605" s="33">
        <v>17600</v>
      </c>
      <c r="BP17605">
        <v>0.792609207483245</v>
      </c>
      <c r="BQ17605">
        <v>12155.3842656956</v>
      </c>
      <c r="BR17605">
        <v>1.38558201856143</v>
      </c>
      <c r="BS17605">
        <v>94578.2710964322</v>
      </c>
      <c r="BW17605" s="9">
        <v>17600</v>
      </c>
      <c r="BX17605">
        <f t="shared" si="862"/>
        <v>1</v>
      </c>
      <c r="BY17605">
        <f t="shared" si="863"/>
        <v>1</v>
      </c>
    </row>
    <row r="17606" spans="1:77">
      <c r="A17606" s="33">
        <v>17601</v>
      </c>
      <c r="BP17606">
        <v>0.789495917630234</v>
      </c>
      <c r="BQ17606">
        <v>14504.2792024485</v>
      </c>
      <c r="BR17606">
        <v>1.32326821527991</v>
      </c>
      <c r="BS17606">
        <v>95708.0428000185</v>
      </c>
      <c r="BW17606" s="9">
        <v>17601</v>
      </c>
      <c r="BX17606">
        <f t="shared" si="862"/>
        <v>1</v>
      </c>
      <c r="BY17606">
        <f t="shared" si="863"/>
        <v>1</v>
      </c>
    </row>
    <row r="17607" spans="1:77">
      <c r="A17607" s="33">
        <v>17602</v>
      </c>
      <c r="BP17607">
        <v>0.82083279995221</v>
      </c>
      <c r="BQ17607">
        <v>14907.5630197011</v>
      </c>
      <c r="BR17607">
        <v>1.38635104793807</v>
      </c>
      <c r="BS17607">
        <v>120582.092244488</v>
      </c>
      <c r="BW17607" s="9">
        <v>17602</v>
      </c>
      <c r="BX17607">
        <f t="shared" ref="BX17607:BX17670" si="864">IF(BU17607=MAX($BU17607:$BV17607),1,0)</f>
        <v>1</v>
      </c>
      <c r="BY17607">
        <f t="shared" ref="BY17607:BY17670" si="865">IF(BV17607=MAX($BU17607:$BV17607),1,0)</f>
        <v>1</v>
      </c>
    </row>
    <row r="17608" spans="1:77">
      <c r="A17608" s="33">
        <v>17603</v>
      </c>
      <c r="BP17608">
        <v>0.792771565705512</v>
      </c>
      <c r="BQ17608">
        <v>17713.6449685542</v>
      </c>
      <c r="BR17608">
        <v>1.31298212154676</v>
      </c>
      <c r="BS17608">
        <v>98140.7762612997</v>
      </c>
      <c r="BW17608" s="9">
        <v>17603</v>
      </c>
      <c r="BX17608">
        <f t="shared" si="864"/>
        <v>1</v>
      </c>
      <c r="BY17608">
        <f t="shared" si="865"/>
        <v>1</v>
      </c>
    </row>
    <row r="17609" spans="1:77">
      <c r="A17609" s="33">
        <v>17604</v>
      </c>
      <c r="BP17609">
        <v>0.808705695309203</v>
      </c>
      <c r="BQ17609">
        <v>16153.7419145532</v>
      </c>
      <c r="BR17609">
        <v>1.39563957404618</v>
      </c>
      <c r="BS17609">
        <v>98236.0128386364</v>
      </c>
      <c r="BW17609" s="9">
        <v>17604</v>
      </c>
      <c r="BX17609">
        <f t="shared" si="864"/>
        <v>1</v>
      </c>
      <c r="BY17609">
        <f t="shared" si="865"/>
        <v>1</v>
      </c>
    </row>
    <row r="17610" spans="1:77">
      <c r="A17610" s="33">
        <v>17605</v>
      </c>
      <c r="BP17610">
        <v>0.837911976910075</v>
      </c>
      <c r="BQ17610">
        <v>17198.567846967</v>
      </c>
      <c r="BR17610">
        <v>1.4534878016298</v>
      </c>
      <c r="BS17610">
        <v>103947.987434127</v>
      </c>
      <c r="BW17610" s="9">
        <v>17605</v>
      </c>
      <c r="BX17610">
        <f t="shared" si="864"/>
        <v>1</v>
      </c>
      <c r="BY17610">
        <f t="shared" si="865"/>
        <v>1</v>
      </c>
    </row>
    <row r="17611" spans="1:77">
      <c r="A17611" s="33">
        <v>17606</v>
      </c>
      <c r="BP17611">
        <v>0.78927123721858</v>
      </c>
      <c r="BQ17611">
        <v>15303.4575940683</v>
      </c>
      <c r="BR17611">
        <v>1.32969833252322</v>
      </c>
      <c r="BS17611">
        <v>95225.3323733113</v>
      </c>
      <c r="BW17611" s="9">
        <v>17606</v>
      </c>
      <c r="BX17611">
        <f t="shared" si="864"/>
        <v>1</v>
      </c>
      <c r="BY17611">
        <f t="shared" si="865"/>
        <v>1</v>
      </c>
    </row>
    <row r="17612" spans="1:77">
      <c r="A17612" s="33">
        <v>17607</v>
      </c>
      <c r="BP17612">
        <v>0.800037120457027</v>
      </c>
      <c r="BQ17612">
        <v>16384.604947314</v>
      </c>
      <c r="BR17612">
        <v>1.37687436920592</v>
      </c>
      <c r="BS17612">
        <v>103661.29138956</v>
      </c>
      <c r="BW17612" s="9">
        <v>17607</v>
      </c>
      <c r="BX17612">
        <f t="shared" si="864"/>
        <v>1</v>
      </c>
      <c r="BY17612">
        <f t="shared" si="865"/>
        <v>1</v>
      </c>
    </row>
    <row r="17613" spans="1:77">
      <c r="A17613" s="33">
        <v>17608</v>
      </c>
      <c r="BP17613">
        <v>0.818355166484783</v>
      </c>
      <c r="BQ17613">
        <v>15484.7515001617</v>
      </c>
      <c r="BR17613">
        <v>1.42852136899982</v>
      </c>
      <c r="BS17613">
        <v>99275.3324961188</v>
      </c>
      <c r="BW17613" s="9">
        <v>17608</v>
      </c>
      <c r="BX17613">
        <f t="shared" si="864"/>
        <v>1</v>
      </c>
      <c r="BY17613">
        <f t="shared" si="865"/>
        <v>1</v>
      </c>
    </row>
    <row r="17614" spans="1:77">
      <c r="A17614" s="33">
        <v>17609</v>
      </c>
      <c r="BP17614">
        <v>0.774426343730989</v>
      </c>
      <c r="BQ17614">
        <v>16655.4889768934</v>
      </c>
      <c r="BR17614">
        <v>1.31307625816258</v>
      </c>
      <c r="BS17614">
        <v>125894.621060005</v>
      </c>
      <c r="BW17614" s="9">
        <v>17609</v>
      </c>
      <c r="BX17614">
        <f t="shared" si="864"/>
        <v>1</v>
      </c>
      <c r="BY17614">
        <f t="shared" si="865"/>
        <v>1</v>
      </c>
    </row>
    <row r="17615" spans="1:77">
      <c r="A17615" s="33">
        <v>17610</v>
      </c>
      <c r="BP17615">
        <v>0.791631701368534</v>
      </c>
      <c r="BQ17615">
        <v>11918.7905574323</v>
      </c>
      <c r="BR17615">
        <v>1.37472024936839</v>
      </c>
      <c r="BS17615">
        <v>96098.0897068482</v>
      </c>
      <c r="BW17615" s="9">
        <v>17610</v>
      </c>
      <c r="BX17615">
        <f t="shared" si="864"/>
        <v>1</v>
      </c>
      <c r="BY17615">
        <f t="shared" si="865"/>
        <v>1</v>
      </c>
    </row>
    <row r="17616" spans="1:77">
      <c r="A17616" s="33">
        <v>17611</v>
      </c>
      <c r="BP17616">
        <v>0.772034243918566</v>
      </c>
      <c r="BQ17616">
        <v>14489.3596557662</v>
      </c>
      <c r="BR17616">
        <v>1.29998687424273</v>
      </c>
      <c r="BS17616">
        <v>94918.5823644528</v>
      </c>
      <c r="BW17616" s="9">
        <v>17611</v>
      </c>
      <c r="BX17616">
        <f t="shared" si="864"/>
        <v>1</v>
      </c>
      <c r="BY17616">
        <f t="shared" si="865"/>
        <v>1</v>
      </c>
    </row>
    <row r="17617" spans="1:77">
      <c r="A17617" s="33">
        <v>17612</v>
      </c>
      <c r="BP17617">
        <v>0.809905453691709</v>
      </c>
      <c r="BQ17617">
        <v>13105.0054701944</v>
      </c>
      <c r="BR17617">
        <v>1.3763303432689</v>
      </c>
      <c r="BS17617">
        <v>93799.8294913893</v>
      </c>
      <c r="BW17617" s="9">
        <v>17612</v>
      </c>
      <c r="BX17617">
        <f t="shared" si="864"/>
        <v>1</v>
      </c>
      <c r="BY17617">
        <f t="shared" si="865"/>
        <v>1</v>
      </c>
    </row>
    <row r="17618" spans="1:77">
      <c r="A17618" s="33">
        <v>17613</v>
      </c>
      <c r="BP17618">
        <v>0.791428594255076</v>
      </c>
      <c r="BQ17618">
        <v>15391.1131367468</v>
      </c>
      <c r="BR17618">
        <v>1.35491710553869</v>
      </c>
      <c r="BS17618">
        <v>126558.36813462</v>
      </c>
      <c r="BW17618" s="9">
        <v>17613</v>
      </c>
      <c r="BX17618">
        <f t="shared" si="864"/>
        <v>1</v>
      </c>
      <c r="BY17618">
        <f t="shared" si="865"/>
        <v>1</v>
      </c>
    </row>
    <row r="17619" spans="1:77">
      <c r="A17619" s="33">
        <v>17614</v>
      </c>
      <c r="BP17619">
        <v>0.802783646611775</v>
      </c>
      <c r="BQ17619">
        <v>13717.8976775658</v>
      </c>
      <c r="BR17619">
        <v>1.3898734924384</v>
      </c>
      <c r="BS17619">
        <v>94495.1708794622</v>
      </c>
      <c r="BW17619" s="9">
        <v>17614</v>
      </c>
      <c r="BX17619">
        <f t="shared" si="864"/>
        <v>1</v>
      </c>
      <c r="BY17619">
        <f t="shared" si="865"/>
        <v>1</v>
      </c>
    </row>
    <row r="17620" spans="1:77">
      <c r="A17620" s="33">
        <v>17615</v>
      </c>
      <c r="BP17620">
        <v>0.819084328731557</v>
      </c>
      <c r="BQ17620">
        <v>17808.8908641998</v>
      </c>
      <c r="BR17620">
        <v>1.40445725855455</v>
      </c>
      <c r="BS17620">
        <v>131545.084908626</v>
      </c>
      <c r="BW17620" s="9">
        <v>17615</v>
      </c>
      <c r="BX17620">
        <f t="shared" si="864"/>
        <v>1</v>
      </c>
      <c r="BY17620">
        <f t="shared" si="865"/>
        <v>1</v>
      </c>
    </row>
    <row r="17621" spans="1:77">
      <c r="A17621" s="33">
        <v>17616</v>
      </c>
      <c r="BP17621">
        <v>0.820471128098997</v>
      </c>
      <c r="BQ17621">
        <v>20083.1522957319</v>
      </c>
      <c r="BR17621">
        <v>1.40800389940548</v>
      </c>
      <c r="BS17621">
        <v>105346.481714659</v>
      </c>
      <c r="BW17621" s="9">
        <v>17616</v>
      </c>
      <c r="BX17621">
        <f t="shared" si="864"/>
        <v>1</v>
      </c>
      <c r="BY17621">
        <f t="shared" si="865"/>
        <v>1</v>
      </c>
    </row>
    <row r="17622" spans="1:77">
      <c r="A17622" s="33">
        <v>17617</v>
      </c>
      <c r="BP17622">
        <v>0.797483013205766</v>
      </c>
      <c r="BQ17622">
        <v>12908.7638478563</v>
      </c>
      <c r="BR17622">
        <v>1.32716997919292</v>
      </c>
      <c r="BS17622">
        <v>93545.6578687746</v>
      </c>
      <c r="BW17622" s="9">
        <v>17617</v>
      </c>
      <c r="BX17622">
        <f t="shared" si="864"/>
        <v>1</v>
      </c>
      <c r="BY17622">
        <f t="shared" si="865"/>
        <v>1</v>
      </c>
    </row>
    <row r="17623" spans="1:77">
      <c r="A17623" s="33">
        <v>17618</v>
      </c>
      <c r="BP17623">
        <v>0.849134184502002</v>
      </c>
      <c r="BQ17623">
        <v>11975.0690868263</v>
      </c>
      <c r="BR17623">
        <v>1.46437082255624</v>
      </c>
      <c r="BS17623">
        <v>92740.7220794389</v>
      </c>
      <c r="BW17623" s="9">
        <v>17618</v>
      </c>
      <c r="BX17623">
        <f t="shared" si="864"/>
        <v>1</v>
      </c>
      <c r="BY17623">
        <f t="shared" si="865"/>
        <v>1</v>
      </c>
    </row>
    <row r="17624" spans="1:77">
      <c r="A17624" s="33">
        <v>17619</v>
      </c>
      <c r="BP17624">
        <v>0.7564725762974</v>
      </c>
      <c r="BQ17624">
        <v>13563.6940314017</v>
      </c>
      <c r="BR17624">
        <v>1.29407546912336</v>
      </c>
      <c r="BS17624">
        <v>94025.4975778816</v>
      </c>
      <c r="BW17624" s="9">
        <v>17619</v>
      </c>
      <c r="BX17624">
        <f t="shared" si="864"/>
        <v>1</v>
      </c>
      <c r="BY17624">
        <f t="shared" si="865"/>
        <v>1</v>
      </c>
    </row>
    <row r="17625" spans="1:77">
      <c r="A17625" s="33">
        <v>17620</v>
      </c>
      <c r="BP17625">
        <v>0.79022822230428</v>
      </c>
      <c r="BQ17625">
        <v>13457.7850817826</v>
      </c>
      <c r="BR17625">
        <v>1.32297669379005</v>
      </c>
      <c r="BS17625">
        <v>119330.241428598</v>
      </c>
      <c r="BW17625" s="9">
        <v>17620</v>
      </c>
      <c r="BX17625">
        <f t="shared" si="864"/>
        <v>1</v>
      </c>
      <c r="BY17625">
        <f t="shared" si="865"/>
        <v>1</v>
      </c>
    </row>
    <row r="17626" spans="1:77">
      <c r="A17626" s="33">
        <v>17621</v>
      </c>
      <c r="BP17626">
        <v>0.843301209238058</v>
      </c>
      <c r="BQ17626">
        <v>11671.6114657803</v>
      </c>
      <c r="BR17626">
        <v>1.472028716902</v>
      </c>
      <c r="BS17626">
        <v>92462.7172175651</v>
      </c>
      <c r="BW17626" s="9">
        <v>17621</v>
      </c>
      <c r="BX17626">
        <f t="shared" si="864"/>
        <v>1</v>
      </c>
      <c r="BY17626">
        <f t="shared" si="865"/>
        <v>1</v>
      </c>
    </row>
    <row r="17627" spans="1:77">
      <c r="A17627" s="33">
        <v>17622</v>
      </c>
      <c r="BP17627">
        <v>0.818737734651622</v>
      </c>
      <c r="BQ17627">
        <v>12731.8803903407</v>
      </c>
      <c r="BR17627">
        <v>1.41183328797074</v>
      </c>
      <c r="BS17627">
        <v>94252.2739985928</v>
      </c>
      <c r="BW17627" s="9">
        <v>17622</v>
      </c>
      <c r="BX17627">
        <f t="shared" si="864"/>
        <v>1</v>
      </c>
      <c r="BY17627">
        <f t="shared" si="865"/>
        <v>1</v>
      </c>
    </row>
    <row r="17628" spans="1:77">
      <c r="A17628" s="33">
        <v>17623</v>
      </c>
      <c r="BP17628">
        <v>0.838367069008509</v>
      </c>
      <c r="BQ17628">
        <v>14407.5107683246</v>
      </c>
      <c r="BR17628">
        <v>1.43106871636415</v>
      </c>
      <c r="BS17628">
        <v>94069.1433170743</v>
      </c>
      <c r="BW17628" s="9">
        <v>17623</v>
      </c>
      <c r="BX17628">
        <f t="shared" si="864"/>
        <v>1</v>
      </c>
      <c r="BY17628">
        <f t="shared" si="865"/>
        <v>1</v>
      </c>
    </row>
    <row r="17629" spans="1:77">
      <c r="A17629" s="33">
        <v>17624</v>
      </c>
      <c r="BP17629">
        <v>0.811289035477169</v>
      </c>
      <c r="BQ17629">
        <v>20759.520845625</v>
      </c>
      <c r="BR17629">
        <v>1.38773848884287</v>
      </c>
      <c r="BS17629">
        <v>107377.313582553</v>
      </c>
      <c r="BW17629" s="9">
        <v>17624</v>
      </c>
      <c r="BX17629">
        <f t="shared" si="864"/>
        <v>1</v>
      </c>
      <c r="BY17629">
        <f t="shared" si="865"/>
        <v>1</v>
      </c>
    </row>
    <row r="17630" spans="1:77">
      <c r="A17630" s="33">
        <v>17625</v>
      </c>
      <c r="BP17630">
        <v>0.780627811339881</v>
      </c>
      <c r="BQ17630">
        <v>10298.7389980796</v>
      </c>
      <c r="BR17630">
        <v>1.33654370004407</v>
      </c>
      <c r="BS17630">
        <v>92785.0060556929</v>
      </c>
      <c r="BW17630" s="9">
        <v>17625</v>
      </c>
      <c r="BX17630">
        <f t="shared" si="864"/>
        <v>1</v>
      </c>
      <c r="BY17630">
        <f t="shared" si="865"/>
        <v>1</v>
      </c>
    </row>
    <row r="17631" spans="1:77">
      <c r="A17631" s="33">
        <v>17626</v>
      </c>
      <c r="BP17631">
        <v>0.838613939255455</v>
      </c>
      <c r="BQ17631">
        <v>13487.7467420924</v>
      </c>
      <c r="BR17631">
        <v>1.45969953671906</v>
      </c>
      <c r="BS17631">
        <v>96276.4317092947</v>
      </c>
      <c r="BW17631" s="9">
        <v>17626</v>
      </c>
      <c r="BX17631">
        <f t="shared" si="864"/>
        <v>1</v>
      </c>
      <c r="BY17631">
        <f t="shared" si="865"/>
        <v>1</v>
      </c>
    </row>
    <row r="17632" spans="1:77">
      <c r="A17632" s="33">
        <v>17627</v>
      </c>
      <c r="BP17632">
        <v>0.846903928080668</v>
      </c>
      <c r="BQ17632">
        <v>17680.8681811106</v>
      </c>
      <c r="BR17632">
        <v>1.46486380163029</v>
      </c>
      <c r="BS17632">
        <v>99452.7834817478</v>
      </c>
      <c r="BW17632" s="9">
        <v>17627</v>
      </c>
      <c r="BX17632">
        <f t="shared" si="864"/>
        <v>1</v>
      </c>
      <c r="BY17632">
        <f t="shared" si="865"/>
        <v>1</v>
      </c>
    </row>
    <row r="17633" spans="1:77">
      <c r="A17633" s="33">
        <v>17628</v>
      </c>
      <c r="BP17633">
        <v>0.811331478953185</v>
      </c>
      <c r="BQ17633">
        <v>18933.1232858653</v>
      </c>
      <c r="BR17633">
        <v>1.38205444803891</v>
      </c>
      <c r="BS17633">
        <v>128315.61114782</v>
      </c>
      <c r="BW17633" s="9">
        <v>17628</v>
      </c>
      <c r="BX17633">
        <f t="shared" si="864"/>
        <v>1</v>
      </c>
      <c r="BY17633">
        <f t="shared" si="865"/>
        <v>1</v>
      </c>
    </row>
    <row r="17634" spans="1:77">
      <c r="A17634" s="33">
        <v>17629</v>
      </c>
      <c r="BP17634">
        <v>0.778219440571834</v>
      </c>
      <c r="BQ17634">
        <v>11651.1535000127</v>
      </c>
      <c r="BR17634">
        <v>1.34948872618797</v>
      </c>
      <c r="BS17634">
        <v>119565.873919809</v>
      </c>
      <c r="BW17634" s="9">
        <v>17629</v>
      </c>
      <c r="BX17634">
        <f t="shared" si="864"/>
        <v>1</v>
      </c>
      <c r="BY17634">
        <f t="shared" si="865"/>
        <v>1</v>
      </c>
    </row>
    <row r="17635" spans="1:77">
      <c r="A17635" s="33">
        <v>17630</v>
      </c>
      <c r="BP17635">
        <v>0.778227273816173</v>
      </c>
      <c r="BQ17635">
        <v>20221.3736652409</v>
      </c>
      <c r="BR17635">
        <v>1.33206672173403</v>
      </c>
      <c r="BS17635">
        <v>107428.749982067</v>
      </c>
      <c r="BW17635" s="9">
        <v>17630</v>
      </c>
      <c r="BX17635">
        <f t="shared" si="864"/>
        <v>1</v>
      </c>
      <c r="BY17635">
        <f t="shared" si="865"/>
        <v>1</v>
      </c>
    </row>
    <row r="17636" spans="1:77">
      <c r="A17636" s="33">
        <v>17631</v>
      </c>
      <c r="BP17636">
        <v>0.819828601747536</v>
      </c>
      <c r="BQ17636">
        <v>16262.6739639333</v>
      </c>
      <c r="BR17636">
        <v>1.40600174637629</v>
      </c>
      <c r="BS17636">
        <v>98296.8487845672</v>
      </c>
      <c r="BW17636" s="9">
        <v>17631</v>
      </c>
      <c r="BX17636">
        <f t="shared" si="864"/>
        <v>1</v>
      </c>
      <c r="BY17636">
        <f t="shared" si="865"/>
        <v>1</v>
      </c>
    </row>
    <row r="17637" spans="1:77">
      <c r="A17637" s="33">
        <v>17632</v>
      </c>
      <c r="BP17637">
        <v>0.78263825972081</v>
      </c>
      <c r="BQ17637">
        <v>19939.8927110848</v>
      </c>
      <c r="BR17637">
        <v>1.31490076544639</v>
      </c>
      <c r="BS17637">
        <v>104177.082857241</v>
      </c>
      <c r="BW17637" s="9">
        <v>17632</v>
      </c>
      <c r="BX17637">
        <f t="shared" si="864"/>
        <v>1</v>
      </c>
      <c r="BY17637">
        <f t="shared" si="865"/>
        <v>1</v>
      </c>
    </row>
    <row r="17638" spans="1:77">
      <c r="A17638" s="33">
        <v>17633</v>
      </c>
      <c r="BP17638">
        <v>0.774834372109359</v>
      </c>
      <c r="BQ17638">
        <v>12185.5185951343</v>
      </c>
      <c r="BR17638">
        <v>1.34040292455786</v>
      </c>
      <c r="BS17638">
        <v>93790.7073599402</v>
      </c>
      <c r="BW17638" s="9">
        <v>17633</v>
      </c>
      <c r="BX17638">
        <f t="shared" si="864"/>
        <v>1</v>
      </c>
      <c r="BY17638">
        <f t="shared" si="865"/>
        <v>1</v>
      </c>
    </row>
    <row r="17639" spans="1:77">
      <c r="A17639" s="33">
        <v>17634</v>
      </c>
      <c r="BP17639">
        <v>0.738255212085271</v>
      </c>
      <c r="BQ17639">
        <v>18953.1838871185</v>
      </c>
      <c r="BR17639">
        <v>1.26832986406163</v>
      </c>
      <c r="BS17639">
        <v>129243.786346728</v>
      </c>
      <c r="BW17639" s="9">
        <v>17634</v>
      </c>
      <c r="BX17639">
        <f t="shared" si="864"/>
        <v>1</v>
      </c>
      <c r="BY17639">
        <f t="shared" si="865"/>
        <v>1</v>
      </c>
    </row>
    <row r="17640" spans="1:77">
      <c r="A17640" s="33">
        <v>17635</v>
      </c>
      <c r="BP17640">
        <v>0.782751791195496</v>
      </c>
      <c r="BQ17640">
        <v>24021.0602825844</v>
      </c>
      <c r="BR17640">
        <v>1.37199948366252</v>
      </c>
      <c r="BS17640">
        <v>110356.156593774</v>
      </c>
      <c r="BW17640" s="9">
        <v>17635</v>
      </c>
      <c r="BX17640">
        <f t="shared" si="864"/>
        <v>1</v>
      </c>
      <c r="BY17640">
        <f t="shared" si="865"/>
        <v>1</v>
      </c>
    </row>
    <row r="17641" spans="1:77">
      <c r="A17641" s="33">
        <v>17636</v>
      </c>
      <c r="BP17641">
        <v>0.791211865882178</v>
      </c>
      <c r="BQ17641">
        <v>13566.4659172609</v>
      </c>
      <c r="BR17641">
        <v>1.34756913517702</v>
      </c>
      <c r="BS17641">
        <v>95115.3632629629</v>
      </c>
      <c r="BW17641" s="9">
        <v>17636</v>
      </c>
      <c r="BX17641">
        <f t="shared" si="864"/>
        <v>1</v>
      </c>
      <c r="BY17641">
        <f t="shared" si="865"/>
        <v>1</v>
      </c>
    </row>
    <row r="17642" spans="1:77">
      <c r="A17642" s="33">
        <v>17637</v>
      </c>
      <c r="BP17642">
        <v>0.781700070710158</v>
      </c>
      <c r="BQ17642">
        <v>13473.0972908224</v>
      </c>
      <c r="BR17642">
        <v>1.36505336622104</v>
      </c>
      <c r="BS17642">
        <v>97176.7495832507</v>
      </c>
      <c r="BW17642" s="9">
        <v>17637</v>
      </c>
      <c r="BX17642">
        <f t="shared" si="864"/>
        <v>1</v>
      </c>
      <c r="BY17642">
        <f t="shared" si="865"/>
        <v>1</v>
      </c>
    </row>
    <row r="17643" spans="1:77">
      <c r="A17643" s="33">
        <v>17638</v>
      </c>
      <c r="BP17643">
        <v>0.752599689267475</v>
      </c>
      <c r="BQ17643">
        <v>15321.464828336</v>
      </c>
      <c r="BR17643">
        <v>1.29580056979445</v>
      </c>
      <c r="BS17643">
        <v>124356.89097946</v>
      </c>
      <c r="BW17643" s="9">
        <v>17638</v>
      </c>
      <c r="BX17643">
        <f t="shared" si="864"/>
        <v>1</v>
      </c>
      <c r="BY17643">
        <f t="shared" si="865"/>
        <v>1</v>
      </c>
    </row>
    <row r="17644" spans="1:77">
      <c r="A17644" s="33">
        <v>17639</v>
      </c>
      <c r="BP17644">
        <v>0.79440345899212</v>
      </c>
      <c r="BQ17644">
        <v>16202.3787599403</v>
      </c>
      <c r="BR17644">
        <v>1.36999457836703</v>
      </c>
      <c r="BS17644">
        <v>122312.538972792</v>
      </c>
      <c r="BW17644" s="9">
        <v>17639</v>
      </c>
      <c r="BX17644">
        <f t="shared" si="864"/>
        <v>1</v>
      </c>
      <c r="BY17644">
        <f t="shared" si="865"/>
        <v>1</v>
      </c>
    </row>
    <row r="17645" spans="1:77">
      <c r="A17645" s="33">
        <v>17640</v>
      </c>
      <c r="BP17645">
        <v>0.795125137624933</v>
      </c>
      <c r="BQ17645">
        <v>12178.0298014275</v>
      </c>
      <c r="BR17645">
        <v>1.36832844449236</v>
      </c>
      <c r="BS17645">
        <v>95481.5000355427</v>
      </c>
      <c r="BW17645" s="9">
        <v>17640</v>
      </c>
      <c r="BX17645">
        <f t="shared" si="864"/>
        <v>1</v>
      </c>
      <c r="BY17645">
        <f t="shared" si="865"/>
        <v>1</v>
      </c>
    </row>
    <row r="17646" spans="1:77">
      <c r="A17646" s="33">
        <v>17641</v>
      </c>
      <c r="BP17646">
        <v>0.749452588625501</v>
      </c>
      <c r="BQ17646">
        <v>11264.9781752542</v>
      </c>
      <c r="BR17646">
        <v>1.28905978110245</v>
      </c>
      <c r="BS17646">
        <v>93160.7947290573</v>
      </c>
      <c r="BW17646" s="9">
        <v>17641</v>
      </c>
      <c r="BX17646">
        <f t="shared" si="864"/>
        <v>1</v>
      </c>
      <c r="BY17646">
        <f t="shared" si="865"/>
        <v>1</v>
      </c>
    </row>
    <row r="17647" spans="1:77">
      <c r="A17647" s="33">
        <v>17642</v>
      </c>
      <c r="BP17647">
        <v>0.776487552150482</v>
      </c>
      <c r="BQ17647">
        <v>13970.2772710316</v>
      </c>
      <c r="BR17647">
        <v>1.3396570194562</v>
      </c>
      <c r="BS17647">
        <v>98305.8223619777</v>
      </c>
      <c r="BW17647" s="9">
        <v>17642</v>
      </c>
      <c r="BX17647">
        <f t="shared" si="864"/>
        <v>1</v>
      </c>
      <c r="BY17647">
        <f t="shared" si="865"/>
        <v>1</v>
      </c>
    </row>
    <row r="17648" spans="1:77">
      <c r="A17648" s="33">
        <v>17643</v>
      </c>
      <c r="BP17648">
        <v>0.792822586128731</v>
      </c>
      <c r="BQ17648">
        <v>12190.6758157363</v>
      </c>
      <c r="BR17648">
        <v>1.36368989526407</v>
      </c>
      <c r="BS17648">
        <v>94869.5260340521</v>
      </c>
      <c r="BW17648" s="9">
        <v>17643</v>
      </c>
      <c r="BX17648">
        <f t="shared" si="864"/>
        <v>1</v>
      </c>
      <c r="BY17648">
        <f t="shared" si="865"/>
        <v>1</v>
      </c>
    </row>
    <row r="17649" spans="1:77">
      <c r="A17649" s="33">
        <v>17644</v>
      </c>
      <c r="BP17649">
        <v>0.843847369654738</v>
      </c>
      <c r="BQ17649">
        <v>12660.5071010701</v>
      </c>
      <c r="BR17649">
        <v>1.46327735544715</v>
      </c>
      <c r="BS17649">
        <v>98508.7460110441</v>
      </c>
      <c r="BW17649" s="9">
        <v>17644</v>
      </c>
      <c r="BX17649">
        <f t="shared" si="864"/>
        <v>1</v>
      </c>
      <c r="BY17649">
        <f t="shared" si="865"/>
        <v>1</v>
      </c>
    </row>
    <row r="17650" spans="1:77">
      <c r="A17650" s="33">
        <v>17645</v>
      </c>
      <c r="BP17650">
        <v>0.805832156952507</v>
      </c>
      <c r="BQ17650">
        <v>14422.5286883563</v>
      </c>
      <c r="BR17650">
        <v>1.39441845734048</v>
      </c>
      <c r="BS17650">
        <v>96362.9874124078</v>
      </c>
      <c r="BW17650" s="9">
        <v>17645</v>
      </c>
      <c r="BX17650">
        <f t="shared" si="864"/>
        <v>1</v>
      </c>
      <c r="BY17650">
        <f t="shared" si="865"/>
        <v>1</v>
      </c>
    </row>
    <row r="17651" spans="1:77">
      <c r="A17651" s="33">
        <v>17646</v>
      </c>
      <c r="BP17651">
        <v>0.792859140654471</v>
      </c>
      <c r="BQ17651">
        <v>15244.4781447619</v>
      </c>
      <c r="BR17651">
        <v>1.33779834697239</v>
      </c>
      <c r="BS17651">
        <v>98573.9324949165</v>
      </c>
      <c r="BW17651" s="9">
        <v>17646</v>
      </c>
      <c r="BX17651">
        <f t="shared" si="864"/>
        <v>1</v>
      </c>
      <c r="BY17651">
        <f t="shared" si="865"/>
        <v>1</v>
      </c>
    </row>
    <row r="17652" spans="1:77">
      <c r="A17652" s="33">
        <v>17647</v>
      </c>
      <c r="BP17652">
        <v>0.837432864088686</v>
      </c>
      <c r="BQ17652">
        <v>14394.0325104645</v>
      </c>
      <c r="BR17652">
        <v>1.44469134010283</v>
      </c>
      <c r="BS17652">
        <v>99806.4498849202</v>
      </c>
      <c r="BW17652" s="9">
        <v>17647</v>
      </c>
      <c r="BX17652">
        <f t="shared" si="864"/>
        <v>1</v>
      </c>
      <c r="BY17652">
        <f t="shared" si="865"/>
        <v>1</v>
      </c>
    </row>
    <row r="17653" spans="1:77">
      <c r="A17653" s="33">
        <v>17648</v>
      </c>
      <c r="BP17653">
        <v>0.840890931354312</v>
      </c>
      <c r="BQ17653">
        <v>16602.0408190427</v>
      </c>
      <c r="BR17653">
        <v>1.44134202083883</v>
      </c>
      <c r="BS17653">
        <v>100700.506895166</v>
      </c>
      <c r="BW17653" s="9">
        <v>17648</v>
      </c>
      <c r="BX17653">
        <f t="shared" si="864"/>
        <v>1</v>
      </c>
      <c r="BY17653">
        <f t="shared" si="865"/>
        <v>1</v>
      </c>
    </row>
    <row r="17654" spans="1:77">
      <c r="A17654" s="33">
        <v>17649</v>
      </c>
      <c r="BP17654">
        <v>0.891382316809337</v>
      </c>
      <c r="BQ17654">
        <v>16126.6318639457</v>
      </c>
      <c r="BR17654">
        <v>1.5529769894633</v>
      </c>
      <c r="BS17654">
        <v>102237.318425556</v>
      </c>
      <c r="BW17654" s="9">
        <v>17649</v>
      </c>
      <c r="BX17654">
        <f t="shared" si="864"/>
        <v>1</v>
      </c>
      <c r="BY17654">
        <f t="shared" si="865"/>
        <v>1</v>
      </c>
    </row>
    <row r="17655" spans="1:77">
      <c r="A17655" s="33">
        <v>17650</v>
      </c>
      <c r="BP17655">
        <v>0.81075310929066</v>
      </c>
      <c r="BQ17655">
        <v>18588.4312267949</v>
      </c>
      <c r="BR17655">
        <v>1.38882071890851</v>
      </c>
      <c r="BS17655">
        <v>98420.1193114513</v>
      </c>
      <c r="BW17655" s="9">
        <v>17650</v>
      </c>
      <c r="BX17655">
        <f t="shared" si="864"/>
        <v>1</v>
      </c>
      <c r="BY17655">
        <f t="shared" si="865"/>
        <v>1</v>
      </c>
    </row>
    <row r="17656" spans="1:77">
      <c r="A17656" s="33">
        <v>17651</v>
      </c>
      <c r="BP17656">
        <v>0.774846262746912</v>
      </c>
      <c r="BQ17656">
        <v>12412.2635530258</v>
      </c>
      <c r="BR17656">
        <v>1.32845793086212</v>
      </c>
      <c r="BS17656">
        <v>121123.348675276</v>
      </c>
      <c r="BW17656" s="9">
        <v>17651</v>
      </c>
      <c r="BX17656">
        <f t="shared" si="864"/>
        <v>1</v>
      </c>
      <c r="BY17656">
        <f t="shared" si="865"/>
        <v>1</v>
      </c>
    </row>
    <row r="17657" spans="1:77">
      <c r="A17657" s="33">
        <v>17652</v>
      </c>
      <c r="BP17657">
        <v>0.795873506073291</v>
      </c>
      <c r="BQ17657">
        <v>17292.0328082149</v>
      </c>
      <c r="BR17657">
        <v>1.338921585028</v>
      </c>
      <c r="BS17657">
        <v>128695.646842738</v>
      </c>
      <c r="BW17657" s="9">
        <v>17652</v>
      </c>
      <c r="BX17657">
        <f t="shared" si="864"/>
        <v>1</v>
      </c>
      <c r="BY17657">
        <f t="shared" si="865"/>
        <v>1</v>
      </c>
    </row>
    <row r="17658" spans="1:77">
      <c r="A17658" s="33">
        <v>17653</v>
      </c>
      <c r="BP17658">
        <v>0.805490833881232</v>
      </c>
      <c r="BQ17658">
        <v>12243.4723972269</v>
      </c>
      <c r="BR17658">
        <v>1.39330147907668</v>
      </c>
      <c r="BS17658">
        <v>122306.212601999</v>
      </c>
      <c r="BW17658" s="9">
        <v>17653</v>
      </c>
      <c r="BX17658">
        <f t="shared" si="864"/>
        <v>1</v>
      </c>
      <c r="BY17658">
        <f t="shared" si="865"/>
        <v>1</v>
      </c>
    </row>
    <row r="17659" spans="1:77">
      <c r="A17659" s="33">
        <v>17654</v>
      </c>
      <c r="BP17659">
        <v>0.829364277171836</v>
      </c>
      <c r="BQ17659">
        <v>14279.9215105434</v>
      </c>
      <c r="BR17659">
        <v>1.4559151206863</v>
      </c>
      <c r="BS17659">
        <v>98491.9285675124</v>
      </c>
      <c r="BW17659" s="9">
        <v>17654</v>
      </c>
      <c r="BX17659">
        <f t="shared" si="864"/>
        <v>1</v>
      </c>
      <c r="BY17659">
        <f t="shared" si="865"/>
        <v>1</v>
      </c>
    </row>
    <row r="17660" spans="1:77">
      <c r="A17660" s="33">
        <v>17655</v>
      </c>
      <c r="BP17660">
        <v>0.760771793792309</v>
      </c>
      <c r="BQ17660">
        <v>17123.4576603666</v>
      </c>
      <c r="BR17660">
        <v>1.27585813361611</v>
      </c>
      <c r="BS17660">
        <v>123924.99026139</v>
      </c>
      <c r="BW17660" s="9">
        <v>17655</v>
      </c>
      <c r="BX17660">
        <f t="shared" si="864"/>
        <v>1</v>
      </c>
      <c r="BY17660">
        <f t="shared" si="865"/>
        <v>1</v>
      </c>
    </row>
    <row r="17661" spans="1:77">
      <c r="A17661" s="33">
        <v>17656</v>
      </c>
      <c r="BP17661">
        <v>0.802168670562838</v>
      </c>
      <c r="BQ17661">
        <v>14090.070203221</v>
      </c>
      <c r="BR17661">
        <v>1.39886956271945</v>
      </c>
      <c r="BS17661">
        <v>97644.539516357</v>
      </c>
      <c r="BW17661" s="9">
        <v>17656</v>
      </c>
      <c r="BX17661">
        <f t="shared" si="864"/>
        <v>1</v>
      </c>
      <c r="BY17661">
        <f t="shared" si="865"/>
        <v>1</v>
      </c>
    </row>
    <row r="17662" spans="1:77">
      <c r="A17662" s="33">
        <v>17657</v>
      </c>
      <c r="BP17662">
        <v>0.771633588470872</v>
      </c>
      <c r="BQ17662">
        <v>12861.5316529084</v>
      </c>
      <c r="BR17662">
        <v>1.32612191398357</v>
      </c>
      <c r="BS17662">
        <v>97034.1786675313</v>
      </c>
      <c r="BW17662" s="9">
        <v>17657</v>
      </c>
      <c r="BX17662">
        <f t="shared" si="864"/>
        <v>1</v>
      </c>
      <c r="BY17662">
        <f t="shared" si="865"/>
        <v>1</v>
      </c>
    </row>
    <row r="17663" spans="1:77">
      <c r="A17663" s="33">
        <v>17658</v>
      </c>
      <c r="BP17663">
        <v>0.802179267382</v>
      </c>
      <c r="BQ17663">
        <v>17724.0467804161</v>
      </c>
      <c r="BR17663">
        <v>1.37039803405402</v>
      </c>
      <c r="BS17663">
        <v>103513.499906728</v>
      </c>
      <c r="BW17663" s="9">
        <v>17658</v>
      </c>
      <c r="BX17663">
        <f t="shared" si="864"/>
        <v>1</v>
      </c>
      <c r="BY17663">
        <f t="shared" si="865"/>
        <v>1</v>
      </c>
    </row>
    <row r="17664" spans="1:77">
      <c r="A17664" s="33">
        <v>17659</v>
      </c>
      <c r="BP17664">
        <v>0.844004491277532</v>
      </c>
      <c r="BQ17664">
        <v>12427.4391980293</v>
      </c>
      <c r="BR17664">
        <v>1.44093653104624</v>
      </c>
      <c r="BS17664">
        <v>118867.559517291</v>
      </c>
      <c r="BW17664" s="9">
        <v>17659</v>
      </c>
      <c r="BX17664">
        <f t="shared" si="864"/>
        <v>1</v>
      </c>
      <c r="BY17664">
        <f t="shared" si="865"/>
        <v>1</v>
      </c>
    </row>
    <row r="17665" spans="1:77">
      <c r="A17665" s="33">
        <v>17660</v>
      </c>
      <c r="BP17665">
        <v>0.807654740059573</v>
      </c>
      <c r="BQ17665">
        <v>18770.281905385</v>
      </c>
      <c r="BR17665">
        <v>1.39573247368228</v>
      </c>
      <c r="BS17665">
        <v>106669.979064704</v>
      </c>
      <c r="BW17665" s="9">
        <v>17660</v>
      </c>
      <c r="BX17665">
        <f t="shared" si="864"/>
        <v>1</v>
      </c>
      <c r="BY17665">
        <f t="shared" si="865"/>
        <v>1</v>
      </c>
    </row>
    <row r="17666" spans="1:77">
      <c r="A17666" s="33">
        <v>17661</v>
      </c>
      <c r="BP17666">
        <v>0.856077539964406</v>
      </c>
      <c r="BQ17666">
        <v>20213.973041684</v>
      </c>
      <c r="BR17666">
        <v>1.48425167699049</v>
      </c>
      <c r="BS17666">
        <v>102884.607838999</v>
      </c>
      <c r="BW17666" s="9">
        <v>17661</v>
      </c>
      <c r="BX17666">
        <f t="shared" si="864"/>
        <v>1</v>
      </c>
      <c r="BY17666">
        <f t="shared" si="865"/>
        <v>1</v>
      </c>
    </row>
    <row r="17667" spans="1:77">
      <c r="A17667" s="33">
        <v>17662</v>
      </c>
      <c r="BP17667">
        <v>0.780216000987794</v>
      </c>
      <c r="BQ17667">
        <v>12984.1344618223</v>
      </c>
      <c r="BR17667">
        <v>1.31696513345325</v>
      </c>
      <c r="BS17667">
        <v>117376.867806295</v>
      </c>
      <c r="BW17667" s="9">
        <v>17662</v>
      </c>
      <c r="BX17667">
        <f t="shared" si="864"/>
        <v>1</v>
      </c>
      <c r="BY17667">
        <f t="shared" si="865"/>
        <v>1</v>
      </c>
    </row>
    <row r="17668" spans="1:77">
      <c r="A17668" s="33">
        <v>17663</v>
      </c>
      <c r="BP17668">
        <v>0.736445596182599</v>
      </c>
      <c r="BQ17668">
        <v>14409.5511930697</v>
      </c>
      <c r="BR17668">
        <v>1.27781498544345</v>
      </c>
      <c r="BS17668">
        <v>96455.3048599805</v>
      </c>
      <c r="BW17668" s="9">
        <v>17663</v>
      </c>
      <c r="BX17668">
        <f t="shared" si="864"/>
        <v>1</v>
      </c>
      <c r="BY17668">
        <f t="shared" si="865"/>
        <v>1</v>
      </c>
    </row>
    <row r="17669" spans="1:77">
      <c r="A17669" s="33">
        <v>17664</v>
      </c>
      <c r="BP17669">
        <v>0.812973298820295</v>
      </c>
      <c r="BQ17669">
        <v>12144.9431014461</v>
      </c>
      <c r="BR17669">
        <v>1.39645102283014</v>
      </c>
      <c r="BS17669">
        <v>117600.185151314</v>
      </c>
      <c r="BW17669" s="9">
        <v>17664</v>
      </c>
      <c r="BX17669">
        <f t="shared" si="864"/>
        <v>1</v>
      </c>
      <c r="BY17669">
        <f t="shared" si="865"/>
        <v>1</v>
      </c>
    </row>
    <row r="17670" spans="1:77">
      <c r="A17670" s="33">
        <v>17665</v>
      </c>
      <c r="BP17670">
        <v>0.802079874130392</v>
      </c>
      <c r="BQ17670">
        <v>13381.1566882711</v>
      </c>
      <c r="BR17670">
        <v>1.3591622231088</v>
      </c>
      <c r="BS17670">
        <v>94550.250766705</v>
      </c>
      <c r="BW17670" s="9">
        <v>17665</v>
      </c>
      <c r="BX17670">
        <f t="shared" si="864"/>
        <v>1</v>
      </c>
      <c r="BY17670">
        <f t="shared" si="865"/>
        <v>1</v>
      </c>
    </row>
    <row r="17671" spans="1:77">
      <c r="A17671" s="33">
        <v>17666</v>
      </c>
      <c r="BP17671">
        <v>0.814057120389246</v>
      </c>
      <c r="BQ17671">
        <v>15975.6709038332</v>
      </c>
      <c r="BR17671">
        <v>1.41287403751948</v>
      </c>
      <c r="BS17671">
        <v>97646.786662648</v>
      </c>
      <c r="BW17671" s="9">
        <v>17666</v>
      </c>
      <c r="BX17671">
        <f t="shared" ref="BX17671:BX17734" si="866">IF(BU17671=MAX($BU17671:$BV17671),1,0)</f>
        <v>1</v>
      </c>
      <c r="BY17671">
        <f t="shared" ref="BY17671:BY17734" si="867">IF(BV17671=MAX($BU17671:$BV17671),1,0)</f>
        <v>1</v>
      </c>
    </row>
    <row r="17672" spans="1:77">
      <c r="A17672" s="33">
        <v>17667</v>
      </c>
      <c r="BP17672">
        <v>0.81143599546409</v>
      </c>
      <c r="BQ17672">
        <v>20090.7086177888</v>
      </c>
      <c r="BR17672">
        <v>1.41280824540385</v>
      </c>
      <c r="BS17672">
        <v>104852.148397726</v>
      </c>
      <c r="BW17672" s="9">
        <v>17667</v>
      </c>
      <c r="BX17672">
        <f t="shared" si="866"/>
        <v>1</v>
      </c>
      <c r="BY17672">
        <f t="shared" si="867"/>
        <v>1</v>
      </c>
    </row>
    <row r="17673" spans="1:77">
      <c r="A17673" s="33">
        <v>17668</v>
      </c>
      <c r="BP17673">
        <v>0.860060681406396</v>
      </c>
      <c r="BQ17673">
        <v>15911.8279336404</v>
      </c>
      <c r="BR17673">
        <v>1.50747215491768</v>
      </c>
      <c r="BS17673">
        <v>125397.114405001</v>
      </c>
      <c r="BW17673" s="9">
        <v>17668</v>
      </c>
      <c r="BX17673">
        <f t="shared" si="866"/>
        <v>1</v>
      </c>
      <c r="BY17673">
        <f t="shared" si="867"/>
        <v>1</v>
      </c>
    </row>
    <row r="17674" spans="1:77">
      <c r="A17674" s="33">
        <v>17669</v>
      </c>
      <c r="BP17674">
        <v>0.803996004826265</v>
      </c>
      <c r="BQ17674">
        <v>10489.0843582744</v>
      </c>
      <c r="BR17674">
        <v>1.38156809234639</v>
      </c>
      <c r="BS17674">
        <v>119275.531099804</v>
      </c>
      <c r="BW17674" s="9">
        <v>17669</v>
      </c>
      <c r="BX17674">
        <f t="shared" si="866"/>
        <v>1</v>
      </c>
      <c r="BY17674">
        <f t="shared" si="867"/>
        <v>1</v>
      </c>
    </row>
    <row r="17675" spans="1:77">
      <c r="A17675" s="33">
        <v>17670</v>
      </c>
      <c r="BP17675">
        <v>0.842428537263451</v>
      </c>
      <c r="BQ17675">
        <v>13673.5222968533</v>
      </c>
      <c r="BR17675">
        <v>1.46416689654534</v>
      </c>
      <c r="BS17675">
        <v>120714.982126032</v>
      </c>
      <c r="BW17675" s="9">
        <v>17670</v>
      </c>
      <c r="BX17675">
        <f t="shared" si="866"/>
        <v>1</v>
      </c>
      <c r="BY17675">
        <f t="shared" si="867"/>
        <v>1</v>
      </c>
    </row>
    <row r="17676" spans="1:77">
      <c r="A17676" s="33">
        <v>17671</v>
      </c>
      <c r="BP17676">
        <v>0.790476438238893</v>
      </c>
      <c r="BQ17676">
        <v>15087.2619057346</v>
      </c>
      <c r="BR17676">
        <v>1.33150353475365</v>
      </c>
      <c r="BS17676">
        <v>98480.8225996593</v>
      </c>
      <c r="BW17676" s="9">
        <v>17671</v>
      </c>
      <c r="BX17676">
        <f t="shared" si="866"/>
        <v>1</v>
      </c>
      <c r="BY17676">
        <f t="shared" si="867"/>
        <v>1</v>
      </c>
    </row>
    <row r="17677" spans="1:77">
      <c r="A17677" s="33">
        <v>17672</v>
      </c>
      <c r="BP17677">
        <v>0.79838933285917</v>
      </c>
      <c r="BQ17677">
        <v>15652.5890531026</v>
      </c>
      <c r="BR17677">
        <v>1.36605161739104</v>
      </c>
      <c r="BS17677">
        <v>124031.765953878</v>
      </c>
      <c r="BW17677" s="9">
        <v>17672</v>
      </c>
      <c r="BX17677">
        <f t="shared" si="866"/>
        <v>1</v>
      </c>
      <c r="BY17677">
        <f t="shared" si="867"/>
        <v>1</v>
      </c>
    </row>
    <row r="17678" spans="1:77">
      <c r="A17678" s="33">
        <v>17673</v>
      </c>
      <c r="BP17678">
        <v>0.749453416694446</v>
      </c>
      <c r="BQ17678">
        <v>11804.3933847662</v>
      </c>
      <c r="BR17678">
        <v>1.29045261689462</v>
      </c>
      <c r="BS17678">
        <v>90957.1134532228</v>
      </c>
      <c r="BW17678" s="9">
        <v>17673</v>
      </c>
      <c r="BX17678">
        <f t="shared" si="866"/>
        <v>1</v>
      </c>
      <c r="BY17678">
        <f t="shared" si="867"/>
        <v>1</v>
      </c>
    </row>
    <row r="17679" spans="1:77">
      <c r="A17679" s="33">
        <v>17674</v>
      </c>
      <c r="BP17679">
        <v>0.832815773183053</v>
      </c>
      <c r="BQ17679">
        <v>14070.0851333726</v>
      </c>
      <c r="BR17679">
        <v>1.44645986647302</v>
      </c>
      <c r="BS17679">
        <v>122762.102170706</v>
      </c>
      <c r="BW17679" s="9">
        <v>17674</v>
      </c>
      <c r="BX17679">
        <f t="shared" si="866"/>
        <v>1</v>
      </c>
      <c r="BY17679">
        <f t="shared" si="867"/>
        <v>1</v>
      </c>
    </row>
    <row r="17680" spans="1:77">
      <c r="A17680" s="33">
        <v>17675</v>
      </c>
      <c r="BP17680">
        <v>0.823788573285423</v>
      </c>
      <c r="BQ17680">
        <v>13596.3790879297</v>
      </c>
      <c r="BR17680">
        <v>1.41822121031702</v>
      </c>
      <c r="BS17680">
        <v>120551.388660727</v>
      </c>
      <c r="BW17680" s="9">
        <v>17675</v>
      </c>
      <c r="BX17680">
        <f t="shared" si="866"/>
        <v>1</v>
      </c>
      <c r="BY17680">
        <f t="shared" si="867"/>
        <v>1</v>
      </c>
    </row>
    <row r="17681" spans="1:77">
      <c r="A17681" s="33">
        <v>17676</v>
      </c>
      <c r="BP17681">
        <v>0.830069512914911</v>
      </c>
      <c r="BQ17681">
        <v>12234.1637371318</v>
      </c>
      <c r="BR17681">
        <v>1.43484249590292</v>
      </c>
      <c r="BS17681">
        <v>119371.577399874</v>
      </c>
      <c r="BW17681" s="9">
        <v>17676</v>
      </c>
      <c r="BX17681">
        <f t="shared" si="866"/>
        <v>1</v>
      </c>
      <c r="BY17681">
        <f t="shared" si="867"/>
        <v>1</v>
      </c>
    </row>
    <row r="17682" spans="1:77">
      <c r="A17682" s="33">
        <v>17677</v>
      </c>
      <c r="BP17682">
        <v>0.777822701577113</v>
      </c>
      <c r="BQ17682">
        <v>17594.4334437659</v>
      </c>
      <c r="BR17682">
        <v>1.33302795351654</v>
      </c>
      <c r="BS17682">
        <v>95867.0740300852</v>
      </c>
      <c r="BW17682" s="9">
        <v>17677</v>
      </c>
      <c r="BX17682">
        <f t="shared" si="866"/>
        <v>1</v>
      </c>
      <c r="BY17682">
        <f t="shared" si="867"/>
        <v>1</v>
      </c>
    </row>
    <row r="17683" spans="1:77">
      <c r="A17683" s="33">
        <v>17678</v>
      </c>
      <c r="BP17683">
        <v>0.813634653225881</v>
      </c>
      <c r="BQ17683">
        <v>14030.3139726318</v>
      </c>
      <c r="BR17683">
        <v>1.38903691485335</v>
      </c>
      <c r="BS17683">
        <v>94982.3940312122</v>
      </c>
      <c r="BW17683" s="9">
        <v>17678</v>
      </c>
      <c r="BX17683">
        <f t="shared" si="866"/>
        <v>1</v>
      </c>
      <c r="BY17683">
        <f t="shared" si="867"/>
        <v>1</v>
      </c>
    </row>
    <row r="17684" spans="1:77">
      <c r="A17684" s="33">
        <v>17679</v>
      </c>
      <c r="BP17684">
        <v>0.808207908568984</v>
      </c>
      <c r="BQ17684">
        <v>21225.4611113287</v>
      </c>
      <c r="BR17684">
        <v>1.38744712134701</v>
      </c>
      <c r="BS17684">
        <v>106493.001667926</v>
      </c>
      <c r="BW17684" s="9">
        <v>17679</v>
      </c>
      <c r="BX17684">
        <f t="shared" si="866"/>
        <v>1</v>
      </c>
      <c r="BY17684">
        <f t="shared" si="867"/>
        <v>1</v>
      </c>
    </row>
    <row r="17685" spans="1:77">
      <c r="A17685" s="33">
        <v>17680</v>
      </c>
      <c r="BP17685">
        <v>0.807691873659496</v>
      </c>
      <c r="BQ17685">
        <v>9671.19450064414</v>
      </c>
      <c r="BR17685">
        <v>1.40706992133081</v>
      </c>
      <c r="BS17685">
        <v>116427.157645347</v>
      </c>
      <c r="BW17685" s="9">
        <v>17680</v>
      </c>
      <c r="BX17685">
        <f t="shared" si="866"/>
        <v>1</v>
      </c>
      <c r="BY17685">
        <f t="shared" si="867"/>
        <v>1</v>
      </c>
    </row>
    <row r="17686" spans="1:77">
      <c r="A17686" s="33">
        <v>17681</v>
      </c>
      <c r="BP17686">
        <v>0.80784622851674</v>
      </c>
      <c r="BQ17686">
        <v>17479.9778995701</v>
      </c>
      <c r="BR17686">
        <v>1.39899055134945</v>
      </c>
      <c r="BS17686">
        <v>127632.60662009</v>
      </c>
      <c r="BW17686" s="9">
        <v>17681</v>
      </c>
      <c r="BX17686">
        <f t="shared" si="866"/>
        <v>1</v>
      </c>
      <c r="BY17686">
        <f t="shared" si="867"/>
        <v>1</v>
      </c>
    </row>
    <row r="17687" spans="1:77">
      <c r="A17687" s="33">
        <v>17682</v>
      </c>
      <c r="BP17687">
        <v>0.810268117795951</v>
      </c>
      <c r="BQ17687">
        <v>17222.1105589187</v>
      </c>
      <c r="BR17687">
        <v>1.40432694399658</v>
      </c>
      <c r="BS17687">
        <v>98612.1851079499</v>
      </c>
      <c r="BW17687" s="9">
        <v>17682</v>
      </c>
      <c r="BX17687">
        <f t="shared" si="866"/>
        <v>1</v>
      </c>
      <c r="BY17687">
        <f t="shared" si="867"/>
        <v>1</v>
      </c>
    </row>
    <row r="17688" spans="1:77">
      <c r="A17688" s="33">
        <v>17683</v>
      </c>
      <c r="BP17688">
        <v>0.801184462340916</v>
      </c>
      <c r="BQ17688">
        <v>23942.5954673248</v>
      </c>
      <c r="BR17688">
        <v>1.3818760568501</v>
      </c>
      <c r="BS17688">
        <v>139800.907504761</v>
      </c>
      <c r="BW17688" s="9">
        <v>17683</v>
      </c>
      <c r="BX17688">
        <f t="shared" si="866"/>
        <v>1</v>
      </c>
      <c r="BY17688">
        <f t="shared" si="867"/>
        <v>1</v>
      </c>
    </row>
    <row r="17689" spans="1:77">
      <c r="A17689" s="33">
        <v>17684</v>
      </c>
      <c r="BP17689">
        <v>0.80938696978879</v>
      </c>
      <c r="BQ17689">
        <v>11455.2575537918</v>
      </c>
      <c r="BR17689">
        <v>1.41257163619421</v>
      </c>
      <c r="BS17689">
        <v>114956.455887105</v>
      </c>
      <c r="BW17689" s="9">
        <v>17684</v>
      </c>
      <c r="BX17689">
        <f t="shared" si="866"/>
        <v>1</v>
      </c>
      <c r="BY17689">
        <f t="shared" si="867"/>
        <v>1</v>
      </c>
    </row>
    <row r="17690" spans="1:77">
      <c r="A17690" s="33">
        <v>17685</v>
      </c>
      <c r="BP17690">
        <v>0.832753426537548</v>
      </c>
      <c r="BQ17690">
        <v>17188.9884158309</v>
      </c>
      <c r="BR17690">
        <v>1.43049658682477</v>
      </c>
      <c r="BS17690">
        <v>99373.9179783668</v>
      </c>
      <c r="BW17690" s="9">
        <v>17685</v>
      </c>
      <c r="BX17690">
        <f t="shared" si="866"/>
        <v>1</v>
      </c>
      <c r="BY17690">
        <f t="shared" si="867"/>
        <v>1</v>
      </c>
    </row>
    <row r="17691" spans="1:77">
      <c r="A17691" s="33">
        <v>17686</v>
      </c>
      <c r="BP17691">
        <v>0.822280314347355</v>
      </c>
      <c r="BQ17691">
        <v>12051.8113406264</v>
      </c>
      <c r="BR17691">
        <v>1.39095655308106</v>
      </c>
      <c r="BS17691">
        <v>93367.3472118332</v>
      </c>
      <c r="BW17691" s="9">
        <v>17686</v>
      </c>
      <c r="BX17691">
        <f t="shared" si="866"/>
        <v>1</v>
      </c>
      <c r="BY17691">
        <f t="shared" si="867"/>
        <v>1</v>
      </c>
    </row>
    <row r="17692" spans="1:77">
      <c r="A17692" s="33">
        <v>17687</v>
      </c>
      <c r="BP17692">
        <v>0.814456343943287</v>
      </c>
      <c r="BQ17692">
        <v>14881.4980284156</v>
      </c>
      <c r="BR17692">
        <v>1.38555514507654</v>
      </c>
      <c r="BS17692">
        <v>124032.002017343</v>
      </c>
      <c r="BW17692" s="9">
        <v>17687</v>
      </c>
      <c r="BX17692">
        <f t="shared" si="866"/>
        <v>1</v>
      </c>
      <c r="BY17692">
        <f t="shared" si="867"/>
        <v>1</v>
      </c>
    </row>
    <row r="17693" spans="1:77">
      <c r="A17693" s="33">
        <v>17688</v>
      </c>
      <c r="BP17693">
        <v>0.851854451696872</v>
      </c>
      <c r="BQ17693">
        <v>12039.6224572503</v>
      </c>
      <c r="BR17693">
        <v>1.45772382471323</v>
      </c>
      <c r="BS17693">
        <v>93348.3841287712</v>
      </c>
      <c r="BW17693" s="9">
        <v>17688</v>
      </c>
      <c r="BX17693">
        <f t="shared" si="866"/>
        <v>1</v>
      </c>
      <c r="BY17693">
        <f t="shared" si="867"/>
        <v>1</v>
      </c>
    </row>
    <row r="17694" spans="1:77">
      <c r="A17694" s="33">
        <v>17689</v>
      </c>
      <c r="BP17694">
        <v>0.839479880015808</v>
      </c>
      <c r="BQ17694">
        <v>18265.3492122593</v>
      </c>
      <c r="BR17694">
        <v>1.4810499834209</v>
      </c>
      <c r="BS17694">
        <v>105500.881470261</v>
      </c>
      <c r="BW17694" s="9">
        <v>17689</v>
      </c>
      <c r="BX17694">
        <f t="shared" si="866"/>
        <v>1</v>
      </c>
      <c r="BY17694">
        <f t="shared" si="867"/>
        <v>1</v>
      </c>
    </row>
    <row r="17695" spans="1:77">
      <c r="A17695" s="33">
        <v>17690</v>
      </c>
      <c r="BP17695">
        <v>0.810568645089584</v>
      </c>
      <c r="BQ17695">
        <v>15384.8750412572</v>
      </c>
      <c r="BR17695">
        <v>1.39225240768606</v>
      </c>
      <c r="BS17695">
        <v>96870.1362693939</v>
      </c>
      <c r="BW17695" s="9">
        <v>17690</v>
      </c>
      <c r="BX17695">
        <f t="shared" si="866"/>
        <v>1</v>
      </c>
      <c r="BY17695">
        <f t="shared" si="867"/>
        <v>1</v>
      </c>
    </row>
    <row r="17696" spans="1:77">
      <c r="A17696" s="33">
        <v>17691</v>
      </c>
      <c r="BP17696">
        <v>0.731481341438005</v>
      </c>
      <c r="BQ17696">
        <v>19597.1762923986</v>
      </c>
      <c r="BR17696">
        <v>1.23770255492441</v>
      </c>
      <c r="BS17696">
        <v>108066.920273209</v>
      </c>
      <c r="BW17696" s="9">
        <v>17691</v>
      </c>
      <c r="BX17696">
        <f t="shared" si="866"/>
        <v>1</v>
      </c>
      <c r="BY17696">
        <f t="shared" si="867"/>
        <v>1</v>
      </c>
    </row>
    <row r="17697" spans="1:77">
      <c r="A17697" s="33">
        <v>17692</v>
      </c>
      <c r="BP17697">
        <v>0.792233777567074</v>
      </c>
      <c r="BQ17697">
        <v>15111.1179943957</v>
      </c>
      <c r="BR17697">
        <v>1.37275565836522</v>
      </c>
      <c r="BS17697">
        <v>121266.63686093</v>
      </c>
      <c r="BW17697" s="9">
        <v>17692</v>
      </c>
      <c r="BX17697">
        <f t="shared" si="866"/>
        <v>1</v>
      </c>
      <c r="BY17697">
        <f t="shared" si="867"/>
        <v>1</v>
      </c>
    </row>
    <row r="17698" spans="1:77">
      <c r="A17698" s="33">
        <v>17693</v>
      </c>
      <c r="BP17698">
        <v>0.80904713573787</v>
      </c>
      <c r="BQ17698">
        <v>14964.9764415126</v>
      </c>
      <c r="BR17698">
        <v>1.39873574694351</v>
      </c>
      <c r="BS17698">
        <v>95916.923961598</v>
      </c>
      <c r="BW17698" s="9">
        <v>17693</v>
      </c>
      <c r="BX17698">
        <f t="shared" si="866"/>
        <v>1</v>
      </c>
      <c r="BY17698">
        <f t="shared" si="867"/>
        <v>1</v>
      </c>
    </row>
    <row r="17699" spans="1:77">
      <c r="A17699" s="33">
        <v>17694</v>
      </c>
      <c r="BP17699">
        <v>0.816150145154886</v>
      </c>
      <c r="BQ17699">
        <v>14684.482550539</v>
      </c>
      <c r="BR17699">
        <v>1.37841057550952</v>
      </c>
      <c r="BS17699">
        <v>122881.554114942</v>
      </c>
      <c r="BW17699" s="9">
        <v>17694</v>
      </c>
      <c r="BX17699">
        <f t="shared" si="866"/>
        <v>1</v>
      </c>
      <c r="BY17699">
        <f t="shared" si="867"/>
        <v>1</v>
      </c>
    </row>
    <row r="17700" spans="1:77">
      <c r="A17700" s="33">
        <v>17695</v>
      </c>
      <c r="BP17700">
        <v>0.816793484784214</v>
      </c>
      <c r="BQ17700">
        <v>12565.2884092791</v>
      </c>
      <c r="BR17700">
        <v>1.40607201315543</v>
      </c>
      <c r="BS17700">
        <v>100172.076657801</v>
      </c>
      <c r="BW17700" s="9">
        <v>17695</v>
      </c>
      <c r="BX17700">
        <f t="shared" si="866"/>
        <v>1</v>
      </c>
      <c r="BY17700">
        <f t="shared" si="867"/>
        <v>1</v>
      </c>
    </row>
    <row r="17701" spans="1:77">
      <c r="A17701" s="33">
        <v>17696</v>
      </c>
      <c r="BP17701">
        <v>0.862622642524263</v>
      </c>
      <c r="BQ17701">
        <v>10747.6365294076</v>
      </c>
      <c r="BR17701">
        <v>1.48261792866924</v>
      </c>
      <c r="BS17701">
        <v>91225.0405189902</v>
      </c>
      <c r="BW17701" s="9">
        <v>17696</v>
      </c>
      <c r="BX17701">
        <f t="shared" si="866"/>
        <v>1</v>
      </c>
      <c r="BY17701">
        <f t="shared" si="867"/>
        <v>1</v>
      </c>
    </row>
    <row r="17702" spans="1:77">
      <c r="A17702" s="33">
        <v>17697</v>
      </c>
      <c r="BP17702">
        <v>0.828165703832649</v>
      </c>
      <c r="BQ17702">
        <v>16572.1822303584</v>
      </c>
      <c r="BR17702">
        <v>1.43267696390026</v>
      </c>
      <c r="BS17702">
        <v>102920.046222343</v>
      </c>
      <c r="BW17702" s="9">
        <v>17697</v>
      </c>
      <c r="BX17702">
        <f t="shared" si="866"/>
        <v>1</v>
      </c>
      <c r="BY17702">
        <f t="shared" si="867"/>
        <v>1</v>
      </c>
    </row>
    <row r="17703" spans="1:77">
      <c r="A17703" s="33">
        <v>17698</v>
      </c>
      <c r="BP17703">
        <v>0.815228813621824</v>
      </c>
      <c r="BQ17703">
        <v>15025.6712403117</v>
      </c>
      <c r="BR17703">
        <v>1.41788956948714</v>
      </c>
      <c r="BS17703">
        <v>123287.531610603</v>
      </c>
      <c r="BW17703" s="9">
        <v>17698</v>
      </c>
      <c r="BX17703">
        <f t="shared" si="866"/>
        <v>1</v>
      </c>
      <c r="BY17703">
        <f t="shared" si="867"/>
        <v>1</v>
      </c>
    </row>
    <row r="17704" spans="1:77">
      <c r="A17704" s="33">
        <v>17699</v>
      </c>
      <c r="BP17704">
        <v>0.738495101026143</v>
      </c>
      <c r="BQ17704">
        <v>13907.0422559696</v>
      </c>
      <c r="BR17704">
        <v>1.24965023183393</v>
      </c>
      <c r="BS17704">
        <v>102558.719610125</v>
      </c>
      <c r="BW17704" s="9">
        <v>17699</v>
      </c>
      <c r="BX17704">
        <f t="shared" si="866"/>
        <v>1</v>
      </c>
      <c r="BY17704">
        <f t="shared" si="867"/>
        <v>1</v>
      </c>
    </row>
    <row r="17705" spans="1:77">
      <c r="A17705" s="33">
        <v>17700</v>
      </c>
      <c r="BP17705">
        <v>0.841051505901895</v>
      </c>
      <c r="BQ17705">
        <v>14035.1240754774</v>
      </c>
      <c r="BR17705">
        <v>1.45624147164684</v>
      </c>
      <c r="BS17705">
        <v>95709.0786768299</v>
      </c>
      <c r="BW17705" s="9">
        <v>17700</v>
      </c>
      <c r="BX17705">
        <f t="shared" si="866"/>
        <v>1</v>
      </c>
      <c r="BY17705">
        <f t="shared" si="867"/>
        <v>1</v>
      </c>
    </row>
    <row r="17706" spans="1:77">
      <c r="A17706" s="33">
        <v>17701</v>
      </c>
      <c r="BP17706">
        <v>0.812354938394931</v>
      </c>
      <c r="BQ17706">
        <v>12289.1818549547</v>
      </c>
      <c r="BR17706">
        <v>1.39098344474033</v>
      </c>
      <c r="BS17706">
        <v>121602.58374722</v>
      </c>
      <c r="BW17706" s="9">
        <v>17701</v>
      </c>
      <c r="BX17706">
        <f t="shared" si="866"/>
        <v>1</v>
      </c>
      <c r="BY17706">
        <f t="shared" si="867"/>
        <v>1</v>
      </c>
    </row>
    <row r="17707" spans="1:77">
      <c r="A17707" s="33">
        <v>17702</v>
      </c>
      <c r="BP17707">
        <v>0.846555463214751</v>
      </c>
      <c r="BQ17707">
        <v>13943.3652867452</v>
      </c>
      <c r="BR17707">
        <v>1.47426933089788</v>
      </c>
      <c r="BS17707">
        <v>120774.905455898</v>
      </c>
      <c r="BW17707" s="9">
        <v>17702</v>
      </c>
      <c r="BX17707">
        <f t="shared" si="866"/>
        <v>1</v>
      </c>
      <c r="BY17707">
        <f t="shared" si="867"/>
        <v>1</v>
      </c>
    </row>
    <row r="17708" spans="1:77">
      <c r="A17708" s="33">
        <v>17703</v>
      </c>
      <c r="BP17708">
        <v>0.80178054557167</v>
      </c>
      <c r="BQ17708">
        <v>13033.1804698066</v>
      </c>
      <c r="BR17708">
        <v>1.37581893144721</v>
      </c>
      <c r="BS17708">
        <v>122493.371652527</v>
      </c>
      <c r="BW17708" s="9">
        <v>17703</v>
      </c>
      <c r="BX17708">
        <f t="shared" si="866"/>
        <v>1</v>
      </c>
      <c r="BY17708">
        <f t="shared" si="867"/>
        <v>1</v>
      </c>
    </row>
    <row r="17709" spans="1:77">
      <c r="A17709" s="33">
        <v>17704</v>
      </c>
      <c r="BP17709">
        <v>0.828485638909507</v>
      </c>
      <c r="BQ17709">
        <v>13036.8301925317</v>
      </c>
      <c r="BR17709">
        <v>1.4264253336799</v>
      </c>
      <c r="BS17709">
        <v>96989.3793774605</v>
      </c>
      <c r="BW17709" s="9">
        <v>17704</v>
      </c>
      <c r="BX17709">
        <f t="shared" si="866"/>
        <v>1</v>
      </c>
      <c r="BY17709">
        <f t="shared" si="867"/>
        <v>1</v>
      </c>
    </row>
    <row r="17710" spans="1:77">
      <c r="A17710" s="33">
        <v>17705</v>
      </c>
      <c r="BP17710">
        <v>0.811673780572427</v>
      </c>
      <c r="BQ17710">
        <v>15006.3031433328</v>
      </c>
      <c r="BR17710">
        <v>1.41084903867426</v>
      </c>
      <c r="BS17710">
        <v>100493.601255699</v>
      </c>
      <c r="BW17710" s="9">
        <v>17705</v>
      </c>
      <c r="BX17710">
        <f t="shared" si="866"/>
        <v>1</v>
      </c>
      <c r="BY17710">
        <f t="shared" si="867"/>
        <v>1</v>
      </c>
    </row>
    <row r="17711" spans="1:77">
      <c r="A17711" s="33">
        <v>17706</v>
      </c>
      <c r="BP17711">
        <v>0.79479890818096</v>
      </c>
      <c r="BQ17711">
        <v>14055.1971011653</v>
      </c>
      <c r="BR17711">
        <v>1.36256422435676</v>
      </c>
      <c r="BS17711">
        <v>122747.763494615</v>
      </c>
      <c r="BW17711" s="9">
        <v>17706</v>
      </c>
      <c r="BX17711">
        <f t="shared" si="866"/>
        <v>1</v>
      </c>
      <c r="BY17711">
        <f t="shared" si="867"/>
        <v>1</v>
      </c>
    </row>
    <row r="17712" spans="1:77">
      <c r="A17712" s="33">
        <v>17707</v>
      </c>
      <c r="BP17712">
        <v>0.774281279686457</v>
      </c>
      <c r="BQ17712">
        <v>13383.0013414893</v>
      </c>
      <c r="BR17712">
        <v>1.32791041632867</v>
      </c>
      <c r="BS17712">
        <v>96061.8704297517</v>
      </c>
      <c r="BW17712" s="9">
        <v>17707</v>
      </c>
      <c r="BX17712">
        <f t="shared" si="866"/>
        <v>1</v>
      </c>
      <c r="BY17712">
        <f t="shared" si="867"/>
        <v>1</v>
      </c>
    </row>
    <row r="17713" spans="1:77">
      <c r="A17713" s="33">
        <v>17708</v>
      </c>
      <c r="BP17713">
        <v>0.788988053750875</v>
      </c>
      <c r="BQ17713">
        <v>14173.6652983306</v>
      </c>
      <c r="BR17713">
        <v>1.33024335888311</v>
      </c>
      <c r="BS17713">
        <v>95721.6687760439</v>
      </c>
      <c r="BW17713" s="9">
        <v>17708</v>
      </c>
      <c r="BX17713">
        <f t="shared" si="866"/>
        <v>1</v>
      </c>
      <c r="BY17713">
        <f t="shared" si="867"/>
        <v>1</v>
      </c>
    </row>
    <row r="17714" spans="1:77">
      <c r="A17714" s="33">
        <v>17709</v>
      </c>
      <c r="BP17714">
        <v>0.810090834182957</v>
      </c>
      <c r="BQ17714">
        <v>12896.628347106</v>
      </c>
      <c r="BR17714">
        <v>1.36279438064511</v>
      </c>
      <c r="BS17714">
        <v>118799.677480941</v>
      </c>
      <c r="BW17714" s="9">
        <v>17709</v>
      </c>
      <c r="BX17714">
        <f t="shared" si="866"/>
        <v>1</v>
      </c>
      <c r="BY17714">
        <f t="shared" si="867"/>
        <v>1</v>
      </c>
    </row>
    <row r="17715" spans="1:77">
      <c r="A17715" s="33">
        <v>17710</v>
      </c>
      <c r="BP17715">
        <v>0.842775876635062</v>
      </c>
      <c r="BQ17715">
        <v>15021.8847821566</v>
      </c>
      <c r="BR17715">
        <v>1.45022456602577</v>
      </c>
      <c r="BS17715">
        <v>95075.0366656621</v>
      </c>
      <c r="BW17715" s="9">
        <v>17710</v>
      </c>
      <c r="BX17715">
        <f t="shared" si="866"/>
        <v>1</v>
      </c>
      <c r="BY17715">
        <f t="shared" si="867"/>
        <v>1</v>
      </c>
    </row>
    <row r="17716" spans="1:77">
      <c r="A17716" s="33">
        <v>17711</v>
      </c>
      <c r="BP17716">
        <v>0.796953455121486</v>
      </c>
      <c r="BQ17716">
        <v>14752.4899679133</v>
      </c>
      <c r="BR17716">
        <v>1.37921509160892</v>
      </c>
      <c r="BS17716">
        <v>95435.3918290577</v>
      </c>
      <c r="BW17716" s="9">
        <v>17711</v>
      </c>
      <c r="BX17716">
        <f t="shared" si="866"/>
        <v>1</v>
      </c>
      <c r="BY17716">
        <f t="shared" si="867"/>
        <v>1</v>
      </c>
    </row>
    <row r="17717" spans="1:77">
      <c r="A17717" s="33">
        <v>17712</v>
      </c>
      <c r="BP17717">
        <v>0.877306360132128</v>
      </c>
      <c r="BQ17717">
        <v>12281.945690521</v>
      </c>
      <c r="BR17717">
        <v>1.54946039381157</v>
      </c>
      <c r="BS17717">
        <v>93929.7373624118</v>
      </c>
      <c r="BW17717" s="9">
        <v>17712</v>
      </c>
      <c r="BX17717">
        <f t="shared" si="866"/>
        <v>1</v>
      </c>
      <c r="BY17717">
        <f t="shared" si="867"/>
        <v>1</v>
      </c>
    </row>
    <row r="17718" spans="1:77">
      <c r="A17718" s="33">
        <v>17713</v>
      </c>
      <c r="BP17718">
        <v>0.822624308164422</v>
      </c>
      <c r="BQ17718">
        <v>14506.2829147731</v>
      </c>
      <c r="BR17718">
        <v>1.4230887993459</v>
      </c>
      <c r="BS17718">
        <v>96367.4622398069</v>
      </c>
      <c r="BW17718" s="9">
        <v>17713</v>
      </c>
      <c r="BX17718">
        <f t="shared" si="866"/>
        <v>1</v>
      </c>
      <c r="BY17718">
        <f t="shared" si="867"/>
        <v>1</v>
      </c>
    </row>
    <row r="17719" spans="1:77">
      <c r="A17719" s="33">
        <v>17714</v>
      </c>
      <c r="BP17719">
        <v>0.844569525542455</v>
      </c>
      <c r="BQ17719">
        <v>18324.8578536384</v>
      </c>
      <c r="BR17719">
        <v>1.48178489985832</v>
      </c>
      <c r="BS17719">
        <v>131063.8463548</v>
      </c>
      <c r="BW17719" s="9">
        <v>17714</v>
      </c>
      <c r="BX17719">
        <f t="shared" si="866"/>
        <v>1</v>
      </c>
      <c r="BY17719">
        <f t="shared" si="867"/>
        <v>1</v>
      </c>
    </row>
    <row r="17720" spans="1:77">
      <c r="A17720" s="33">
        <v>17715</v>
      </c>
      <c r="BP17720">
        <v>0.783237957463813</v>
      </c>
      <c r="BQ17720">
        <v>19095.7863264817</v>
      </c>
      <c r="BR17720">
        <v>1.35595997564344</v>
      </c>
      <c r="BS17720">
        <v>129285.273711933</v>
      </c>
      <c r="BW17720" s="9">
        <v>17715</v>
      </c>
      <c r="BX17720">
        <f t="shared" si="866"/>
        <v>1</v>
      </c>
      <c r="BY17720">
        <f t="shared" si="867"/>
        <v>1</v>
      </c>
    </row>
    <row r="17721" spans="1:77">
      <c r="A17721" s="33">
        <v>17716</v>
      </c>
      <c r="BP17721">
        <v>0.780143892102433</v>
      </c>
      <c r="BQ17721">
        <v>11849.2902764803</v>
      </c>
      <c r="BR17721">
        <v>1.34065851600445</v>
      </c>
      <c r="BS17721">
        <v>93838.9240986236</v>
      </c>
      <c r="BW17721" s="9">
        <v>17716</v>
      </c>
      <c r="BX17721">
        <f t="shared" si="866"/>
        <v>1</v>
      </c>
      <c r="BY17721">
        <f t="shared" si="867"/>
        <v>1</v>
      </c>
    </row>
    <row r="17722" spans="1:77">
      <c r="A17722" s="33">
        <v>17717</v>
      </c>
      <c r="BP17722">
        <v>0.822732159073633</v>
      </c>
      <c r="BQ17722">
        <v>18058.1726486618</v>
      </c>
      <c r="BR17722">
        <v>1.39428970155633</v>
      </c>
      <c r="BS17722">
        <v>99465.4392889291</v>
      </c>
      <c r="BW17722" s="9">
        <v>17717</v>
      </c>
      <c r="BX17722">
        <f t="shared" si="866"/>
        <v>1</v>
      </c>
      <c r="BY17722">
        <f t="shared" si="867"/>
        <v>1</v>
      </c>
    </row>
    <row r="17723" spans="1:77">
      <c r="A17723" s="33">
        <v>17718</v>
      </c>
      <c r="BP17723">
        <v>0.784449225993741</v>
      </c>
      <c r="BQ17723">
        <v>13435.6859008467</v>
      </c>
      <c r="BR17723">
        <v>1.35471658398748</v>
      </c>
      <c r="BS17723">
        <v>93067.340336344</v>
      </c>
      <c r="BW17723" s="9">
        <v>17718</v>
      </c>
      <c r="BX17723">
        <f t="shared" si="866"/>
        <v>1</v>
      </c>
      <c r="BY17723">
        <f t="shared" si="867"/>
        <v>1</v>
      </c>
    </row>
    <row r="17724" spans="1:77">
      <c r="A17724" s="33">
        <v>17719</v>
      </c>
      <c r="BP17724">
        <v>0.79607889788435</v>
      </c>
      <c r="BQ17724">
        <v>14210.8896476651</v>
      </c>
      <c r="BR17724">
        <v>1.37558545381831</v>
      </c>
      <c r="BS17724">
        <v>95201.9002868633</v>
      </c>
      <c r="BW17724" s="9">
        <v>17719</v>
      </c>
      <c r="BX17724">
        <f t="shared" si="866"/>
        <v>1</v>
      </c>
      <c r="BY17724">
        <f t="shared" si="867"/>
        <v>1</v>
      </c>
    </row>
    <row r="17725" spans="1:77">
      <c r="A17725" s="33">
        <v>17720</v>
      </c>
      <c r="BP17725">
        <v>0.807593292892522</v>
      </c>
      <c r="BQ17725">
        <v>18023.0529899806</v>
      </c>
      <c r="BR17725">
        <v>1.38775089840912</v>
      </c>
      <c r="BS17725">
        <v>102983.551612717</v>
      </c>
      <c r="BW17725" s="9">
        <v>17720</v>
      </c>
      <c r="BX17725">
        <f t="shared" si="866"/>
        <v>1</v>
      </c>
      <c r="BY17725">
        <f t="shared" si="867"/>
        <v>1</v>
      </c>
    </row>
    <row r="17726" spans="1:77">
      <c r="A17726" s="33">
        <v>17721</v>
      </c>
      <c r="BP17726">
        <v>0.807446161551849</v>
      </c>
      <c r="BQ17726">
        <v>10954.1752232</v>
      </c>
      <c r="BR17726">
        <v>1.36697610491387</v>
      </c>
      <c r="BS17726">
        <v>117898.21139567</v>
      </c>
      <c r="BW17726" s="9">
        <v>17721</v>
      </c>
      <c r="BX17726">
        <f t="shared" si="866"/>
        <v>1</v>
      </c>
      <c r="BY17726">
        <f t="shared" si="867"/>
        <v>1</v>
      </c>
    </row>
    <row r="17727" spans="1:77">
      <c r="A17727" s="33">
        <v>17722</v>
      </c>
      <c r="BP17727">
        <v>0.814221081376518</v>
      </c>
      <c r="BQ17727">
        <v>16431.5834226979</v>
      </c>
      <c r="BR17727">
        <v>1.41959649471073</v>
      </c>
      <c r="BS17727">
        <v>126743.99737221</v>
      </c>
      <c r="BW17727" s="9">
        <v>17722</v>
      </c>
      <c r="BX17727">
        <f t="shared" si="866"/>
        <v>1</v>
      </c>
      <c r="BY17727">
        <f t="shared" si="867"/>
        <v>1</v>
      </c>
    </row>
    <row r="17728" spans="1:77">
      <c r="A17728" s="33">
        <v>17723</v>
      </c>
      <c r="BP17728">
        <v>0.804147045490196</v>
      </c>
      <c r="BQ17728">
        <v>14076.7716146853</v>
      </c>
      <c r="BR17728">
        <v>1.38448242778262</v>
      </c>
      <c r="BS17728">
        <v>94579.8773920973</v>
      </c>
      <c r="BW17728" s="9">
        <v>17723</v>
      </c>
      <c r="BX17728">
        <f t="shared" si="866"/>
        <v>1</v>
      </c>
      <c r="BY17728">
        <f t="shared" si="867"/>
        <v>1</v>
      </c>
    </row>
    <row r="17729" spans="1:77">
      <c r="A17729" s="33">
        <v>17724</v>
      </c>
      <c r="BP17729">
        <v>0.782582453287134</v>
      </c>
      <c r="BQ17729">
        <v>12842.5723665626</v>
      </c>
      <c r="BR17729">
        <v>1.33548873318587</v>
      </c>
      <c r="BS17729">
        <v>91728.355053245</v>
      </c>
      <c r="BW17729" s="9">
        <v>17724</v>
      </c>
      <c r="BX17729">
        <f t="shared" si="866"/>
        <v>1</v>
      </c>
      <c r="BY17729">
        <f t="shared" si="867"/>
        <v>1</v>
      </c>
    </row>
    <row r="17730" spans="1:77">
      <c r="A17730" s="33">
        <v>17725</v>
      </c>
      <c r="BP17730">
        <v>0.792483198505556</v>
      </c>
      <c r="BQ17730">
        <v>13920.1826600364</v>
      </c>
      <c r="BR17730">
        <v>1.34932902918169</v>
      </c>
      <c r="BS17730">
        <v>96087.3682913153</v>
      </c>
      <c r="BW17730" s="9">
        <v>17725</v>
      </c>
      <c r="BX17730">
        <f t="shared" si="866"/>
        <v>1</v>
      </c>
      <c r="BY17730">
        <f t="shared" si="867"/>
        <v>1</v>
      </c>
    </row>
    <row r="17731" spans="1:77">
      <c r="A17731" s="33">
        <v>17726</v>
      </c>
      <c r="BP17731">
        <v>0.774436641330589</v>
      </c>
      <c r="BQ17731">
        <v>10349.9461983669</v>
      </c>
      <c r="BR17731">
        <v>1.3233138102711</v>
      </c>
      <c r="BS17731">
        <v>90749.2859175711</v>
      </c>
      <c r="BW17731" s="9">
        <v>17726</v>
      </c>
      <c r="BX17731">
        <f t="shared" si="866"/>
        <v>1</v>
      </c>
      <c r="BY17731">
        <f t="shared" si="867"/>
        <v>1</v>
      </c>
    </row>
    <row r="17732" spans="1:77">
      <c r="A17732" s="33">
        <v>17727</v>
      </c>
      <c r="BP17732">
        <v>0.798078699663944</v>
      </c>
      <c r="BQ17732">
        <v>17531.6957935732</v>
      </c>
      <c r="BR17732">
        <v>1.38559747380114</v>
      </c>
      <c r="BS17732">
        <v>107794.784220311</v>
      </c>
      <c r="BW17732" s="9">
        <v>17727</v>
      </c>
      <c r="BX17732">
        <f t="shared" si="866"/>
        <v>1</v>
      </c>
      <c r="BY17732">
        <f t="shared" si="867"/>
        <v>1</v>
      </c>
    </row>
    <row r="17733" spans="1:77">
      <c r="A17733" s="33">
        <v>17728</v>
      </c>
      <c r="BP17733">
        <v>0.829186898067912</v>
      </c>
      <c r="BQ17733">
        <v>11866.7513272355</v>
      </c>
      <c r="BR17733">
        <v>1.43999315511616</v>
      </c>
      <c r="BS17733">
        <v>93411.4440587163</v>
      </c>
      <c r="BW17733" s="9">
        <v>17728</v>
      </c>
      <c r="BX17733">
        <f t="shared" si="866"/>
        <v>1</v>
      </c>
      <c r="BY17733">
        <f t="shared" si="867"/>
        <v>1</v>
      </c>
    </row>
    <row r="17734" spans="1:77">
      <c r="A17734" s="33">
        <v>17729</v>
      </c>
      <c r="BP17734">
        <v>0.799382890089618</v>
      </c>
      <c r="BQ17734">
        <v>14794.4507963077</v>
      </c>
      <c r="BR17734">
        <v>1.37553878436077</v>
      </c>
      <c r="BS17734">
        <v>98824.926101572</v>
      </c>
      <c r="BW17734" s="9">
        <v>17729</v>
      </c>
      <c r="BX17734">
        <f t="shared" si="866"/>
        <v>1</v>
      </c>
      <c r="BY17734">
        <f t="shared" si="867"/>
        <v>1</v>
      </c>
    </row>
    <row r="17735" spans="1:77">
      <c r="A17735" s="33">
        <v>17730</v>
      </c>
      <c r="BP17735">
        <v>0.810445819627237</v>
      </c>
      <c r="BQ17735">
        <v>13399.7849765585</v>
      </c>
      <c r="BR17735">
        <v>1.39710266960096</v>
      </c>
      <c r="BS17735">
        <v>94380.2215701676</v>
      </c>
      <c r="BW17735" s="9">
        <v>17730</v>
      </c>
      <c r="BX17735">
        <f t="shared" ref="BX17735:BX17798" si="868">IF(BU17735=MAX($BU17735:$BV17735),1,0)</f>
        <v>1</v>
      </c>
      <c r="BY17735">
        <f t="shared" ref="BY17735:BY17798" si="869">IF(BV17735=MAX($BU17735:$BV17735),1,0)</f>
        <v>1</v>
      </c>
    </row>
    <row r="17736" spans="1:77">
      <c r="A17736" s="33">
        <v>17731</v>
      </c>
      <c r="BP17736">
        <v>0.802961557747316</v>
      </c>
      <c r="BQ17736">
        <v>13473.2239058588</v>
      </c>
      <c r="BR17736">
        <v>1.37560850255402</v>
      </c>
      <c r="BS17736">
        <v>122085.405262263</v>
      </c>
      <c r="BW17736" s="9">
        <v>17731</v>
      </c>
      <c r="BX17736">
        <f t="shared" si="868"/>
        <v>1</v>
      </c>
      <c r="BY17736">
        <f t="shared" si="869"/>
        <v>1</v>
      </c>
    </row>
    <row r="17737" spans="1:77">
      <c r="A17737" s="33">
        <v>17732</v>
      </c>
      <c r="BP17737">
        <v>0.7545292232277</v>
      </c>
      <c r="BQ17737">
        <v>12836.1291907782</v>
      </c>
      <c r="BR17737">
        <v>1.28931370652241</v>
      </c>
      <c r="BS17737">
        <v>93271.6835025451</v>
      </c>
      <c r="BW17737" s="9">
        <v>17732</v>
      </c>
      <c r="BX17737">
        <f t="shared" si="868"/>
        <v>1</v>
      </c>
      <c r="BY17737">
        <f t="shared" si="869"/>
        <v>1</v>
      </c>
    </row>
    <row r="17738" spans="1:77">
      <c r="A17738" s="33">
        <v>17733</v>
      </c>
      <c r="BP17738">
        <v>0.816737245847921</v>
      </c>
      <c r="BQ17738">
        <v>12559.8052460042</v>
      </c>
      <c r="BR17738">
        <v>1.42884062568823</v>
      </c>
      <c r="BS17738">
        <v>95203.6265186</v>
      </c>
      <c r="BW17738" s="9">
        <v>17733</v>
      </c>
      <c r="BX17738">
        <f t="shared" si="868"/>
        <v>1</v>
      </c>
      <c r="BY17738">
        <f t="shared" si="869"/>
        <v>1</v>
      </c>
    </row>
    <row r="17739" spans="1:77">
      <c r="A17739" s="33">
        <v>17734</v>
      </c>
      <c r="BP17739">
        <v>0.841572419726623</v>
      </c>
      <c r="BQ17739">
        <v>14067.6213477213</v>
      </c>
      <c r="BR17739">
        <v>1.46166636129909</v>
      </c>
      <c r="BS17739">
        <v>121973.725984741</v>
      </c>
      <c r="BW17739" s="9">
        <v>17734</v>
      </c>
      <c r="BX17739">
        <f t="shared" si="868"/>
        <v>1</v>
      </c>
      <c r="BY17739">
        <f t="shared" si="869"/>
        <v>1</v>
      </c>
    </row>
    <row r="17740" spans="1:77">
      <c r="A17740" s="33">
        <v>17735</v>
      </c>
      <c r="BP17740">
        <v>0.830841813327349</v>
      </c>
      <c r="BQ17740">
        <v>16032.4429238979</v>
      </c>
      <c r="BR17740">
        <v>1.43642678405043</v>
      </c>
      <c r="BS17740">
        <v>98270.9580216936</v>
      </c>
      <c r="BW17740" s="9">
        <v>17735</v>
      </c>
      <c r="BX17740">
        <f t="shared" si="868"/>
        <v>1</v>
      </c>
      <c r="BY17740">
        <f t="shared" si="869"/>
        <v>1</v>
      </c>
    </row>
    <row r="17741" spans="1:77">
      <c r="A17741" s="33">
        <v>17736</v>
      </c>
      <c r="BP17741">
        <v>0.795444769560605</v>
      </c>
      <c r="BQ17741">
        <v>13582.0465417805</v>
      </c>
      <c r="BR17741">
        <v>1.35188512180855</v>
      </c>
      <c r="BS17741">
        <v>120105.088652135</v>
      </c>
      <c r="BW17741" s="9">
        <v>17736</v>
      </c>
      <c r="BX17741">
        <f t="shared" si="868"/>
        <v>1</v>
      </c>
      <c r="BY17741">
        <f t="shared" si="869"/>
        <v>1</v>
      </c>
    </row>
    <row r="17742" spans="1:77">
      <c r="A17742" s="33">
        <v>17737</v>
      </c>
      <c r="BP17742">
        <v>0.80113512492377</v>
      </c>
      <c r="BQ17742">
        <v>19456.5548539388</v>
      </c>
      <c r="BR17742">
        <v>1.37899658795583</v>
      </c>
      <c r="BS17742">
        <v>106808.78443303</v>
      </c>
      <c r="BW17742" s="9">
        <v>17737</v>
      </c>
      <c r="BX17742">
        <f t="shared" si="868"/>
        <v>1</v>
      </c>
      <c r="BY17742">
        <f t="shared" si="869"/>
        <v>1</v>
      </c>
    </row>
    <row r="17743" spans="1:77">
      <c r="A17743" s="33">
        <v>17738</v>
      </c>
      <c r="BP17743">
        <v>0.821580548987305</v>
      </c>
      <c r="BQ17743">
        <v>15957.5559388492</v>
      </c>
      <c r="BR17743">
        <v>1.41386262721697</v>
      </c>
      <c r="BS17743">
        <v>95802.8133254549</v>
      </c>
      <c r="BW17743" s="9">
        <v>17738</v>
      </c>
      <c r="BX17743">
        <f t="shared" si="868"/>
        <v>1</v>
      </c>
      <c r="BY17743">
        <f t="shared" si="869"/>
        <v>1</v>
      </c>
    </row>
    <row r="17744" spans="1:77">
      <c r="A17744" s="33">
        <v>17739</v>
      </c>
      <c r="BP17744">
        <v>0.746616446960667</v>
      </c>
      <c r="BQ17744">
        <v>11321.6316937687</v>
      </c>
      <c r="BR17744">
        <v>1.28616201935601</v>
      </c>
      <c r="BS17744">
        <v>116602.686362179</v>
      </c>
      <c r="BW17744" s="9">
        <v>17739</v>
      </c>
      <c r="BX17744">
        <f t="shared" si="868"/>
        <v>1</v>
      </c>
      <c r="BY17744">
        <f t="shared" si="869"/>
        <v>1</v>
      </c>
    </row>
    <row r="17745" spans="1:77">
      <c r="A17745" s="33">
        <v>17740</v>
      </c>
      <c r="BP17745">
        <v>0.844388675365875</v>
      </c>
      <c r="BQ17745">
        <v>16904.8525517611</v>
      </c>
      <c r="BR17745">
        <v>1.48358358747</v>
      </c>
      <c r="BS17745">
        <v>99405.0563226198</v>
      </c>
      <c r="BW17745" s="9">
        <v>17740</v>
      </c>
      <c r="BX17745">
        <f t="shared" si="868"/>
        <v>1</v>
      </c>
      <c r="BY17745">
        <f t="shared" si="869"/>
        <v>1</v>
      </c>
    </row>
    <row r="17746" spans="1:77">
      <c r="A17746" s="33">
        <v>17741</v>
      </c>
      <c r="BP17746">
        <v>0.843643558872536</v>
      </c>
      <c r="BQ17746">
        <v>15749.7132696119</v>
      </c>
      <c r="BR17746">
        <v>1.47409772542227</v>
      </c>
      <c r="BS17746">
        <v>99753.9924083938</v>
      </c>
      <c r="BW17746" s="9">
        <v>17741</v>
      </c>
      <c r="BX17746">
        <f t="shared" si="868"/>
        <v>1</v>
      </c>
      <c r="BY17746">
        <f t="shared" si="869"/>
        <v>1</v>
      </c>
    </row>
    <row r="17747" spans="1:77">
      <c r="A17747" s="33">
        <v>17742</v>
      </c>
      <c r="BP17747">
        <v>0.877336549354684</v>
      </c>
      <c r="BQ17747">
        <v>17843.5108456744</v>
      </c>
      <c r="BR17747">
        <v>1.52677269301959</v>
      </c>
      <c r="BS17747">
        <v>99079.2158343467</v>
      </c>
      <c r="BW17747" s="9">
        <v>17742</v>
      </c>
      <c r="BX17747">
        <f t="shared" si="868"/>
        <v>1</v>
      </c>
      <c r="BY17747">
        <f t="shared" si="869"/>
        <v>1</v>
      </c>
    </row>
    <row r="17748" spans="1:77">
      <c r="A17748" s="33">
        <v>17743</v>
      </c>
      <c r="BP17748">
        <v>0.777639904890595</v>
      </c>
      <c r="BQ17748">
        <v>13742.8312722455</v>
      </c>
      <c r="BR17748">
        <v>1.3455577113595</v>
      </c>
      <c r="BS17748">
        <v>96199.7387564317</v>
      </c>
      <c r="BW17748" s="9">
        <v>17743</v>
      </c>
      <c r="BX17748">
        <f t="shared" si="868"/>
        <v>1</v>
      </c>
      <c r="BY17748">
        <f t="shared" si="869"/>
        <v>1</v>
      </c>
    </row>
    <row r="17749" spans="1:77">
      <c r="A17749" s="33">
        <v>17744</v>
      </c>
      <c r="BP17749">
        <v>0.796419751010525</v>
      </c>
      <c r="BQ17749">
        <v>16950.0853617147</v>
      </c>
      <c r="BR17749">
        <v>1.37190754608969</v>
      </c>
      <c r="BS17749">
        <v>121983.752022375</v>
      </c>
      <c r="BW17749" s="9">
        <v>17744</v>
      </c>
      <c r="BX17749">
        <f t="shared" si="868"/>
        <v>1</v>
      </c>
      <c r="BY17749">
        <f t="shared" si="869"/>
        <v>1</v>
      </c>
    </row>
    <row r="17750" spans="1:77">
      <c r="A17750" s="33">
        <v>17745</v>
      </c>
      <c r="BP17750">
        <v>0.850409710666721</v>
      </c>
      <c r="BQ17750">
        <v>13553.7084934036</v>
      </c>
      <c r="BR17750">
        <v>1.48782565933353</v>
      </c>
      <c r="BS17750">
        <v>121836.241328941</v>
      </c>
      <c r="BW17750" s="9">
        <v>17745</v>
      </c>
      <c r="BX17750">
        <f t="shared" si="868"/>
        <v>1</v>
      </c>
      <c r="BY17750">
        <f t="shared" si="869"/>
        <v>1</v>
      </c>
    </row>
    <row r="17751" spans="1:77">
      <c r="A17751" s="33">
        <v>17746</v>
      </c>
      <c r="BP17751">
        <v>0.848187196079136</v>
      </c>
      <c r="BQ17751">
        <v>13386.8365533627</v>
      </c>
      <c r="BR17751">
        <v>1.47219075602072</v>
      </c>
      <c r="BS17751">
        <v>120568.530956029</v>
      </c>
      <c r="BW17751" s="9">
        <v>17746</v>
      </c>
      <c r="BX17751">
        <f t="shared" si="868"/>
        <v>1</v>
      </c>
      <c r="BY17751">
        <f t="shared" si="869"/>
        <v>1</v>
      </c>
    </row>
    <row r="17752" spans="1:77">
      <c r="A17752" s="33">
        <v>17747</v>
      </c>
      <c r="BP17752">
        <v>0.867634150846122</v>
      </c>
      <c r="BQ17752">
        <v>13747.1514957602</v>
      </c>
      <c r="BR17752">
        <v>1.49863727079433</v>
      </c>
      <c r="BS17752">
        <v>119921.004189971</v>
      </c>
      <c r="BW17752" s="9">
        <v>17747</v>
      </c>
      <c r="BX17752">
        <f t="shared" si="868"/>
        <v>1</v>
      </c>
      <c r="BY17752">
        <f t="shared" si="869"/>
        <v>1</v>
      </c>
    </row>
    <row r="17753" spans="1:77">
      <c r="A17753" s="33">
        <v>17748</v>
      </c>
      <c r="BP17753">
        <v>0.783521069858775</v>
      </c>
      <c r="BQ17753">
        <v>14379.9501989644</v>
      </c>
      <c r="BR17753">
        <v>1.33211216728138</v>
      </c>
      <c r="BS17753">
        <v>96617.2507316551</v>
      </c>
      <c r="BW17753" s="9">
        <v>17748</v>
      </c>
      <c r="BX17753">
        <f t="shared" si="868"/>
        <v>1</v>
      </c>
      <c r="BY17753">
        <f t="shared" si="869"/>
        <v>1</v>
      </c>
    </row>
    <row r="17754" spans="1:77">
      <c r="A17754" s="33">
        <v>17749</v>
      </c>
      <c r="BP17754">
        <v>0.844637953158061</v>
      </c>
      <c r="BQ17754">
        <v>15590.7404309727</v>
      </c>
      <c r="BR17754">
        <v>1.46803491963366</v>
      </c>
      <c r="BS17754">
        <v>98799.4516088493</v>
      </c>
      <c r="BW17754" s="9">
        <v>17749</v>
      </c>
      <c r="BX17754">
        <f t="shared" si="868"/>
        <v>1</v>
      </c>
      <c r="BY17754">
        <f t="shared" si="869"/>
        <v>1</v>
      </c>
    </row>
    <row r="17755" spans="1:77">
      <c r="A17755" s="33">
        <v>17750</v>
      </c>
      <c r="BP17755">
        <v>0.814759372093864</v>
      </c>
      <c r="BQ17755">
        <v>13300.2602234772</v>
      </c>
      <c r="BR17755">
        <v>1.41024306329991</v>
      </c>
      <c r="BS17755">
        <v>96057.8009850959</v>
      </c>
      <c r="BW17755" s="9">
        <v>17750</v>
      </c>
      <c r="BX17755">
        <f t="shared" si="868"/>
        <v>1</v>
      </c>
      <c r="BY17755">
        <f t="shared" si="869"/>
        <v>1</v>
      </c>
    </row>
    <row r="17756" spans="1:77">
      <c r="A17756" s="33">
        <v>17751</v>
      </c>
      <c r="BP17756">
        <v>0.809813927069562</v>
      </c>
      <c r="BQ17756">
        <v>13664.5007829035</v>
      </c>
      <c r="BR17756">
        <v>1.40793516482245</v>
      </c>
      <c r="BS17756">
        <v>95634.9559689848</v>
      </c>
      <c r="BW17756" s="9">
        <v>17751</v>
      </c>
      <c r="BX17756">
        <f t="shared" si="868"/>
        <v>1</v>
      </c>
      <c r="BY17756">
        <f t="shared" si="869"/>
        <v>1</v>
      </c>
    </row>
    <row r="17757" spans="1:77">
      <c r="A17757" s="33">
        <v>17752</v>
      </c>
      <c r="BP17757">
        <v>0.809537226510408</v>
      </c>
      <c r="BQ17757">
        <v>17864.9679113002</v>
      </c>
      <c r="BR17757">
        <v>1.36921178886693</v>
      </c>
      <c r="BS17757">
        <v>102719.137021072</v>
      </c>
      <c r="BW17757" s="9">
        <v>17752</v>
      </c>
      <c r="BX17757">
        <f t="shared" si="868"/>
        <v>1</v>
      </c>
      <c r="BY17757">
        <f t="shared" si="869"/>
        <v>1</v>
      </c>
    </row>
    <row r="17758" spans="1:77">
      <c r="A17758" s="33">
        <v>17753</v>
      </c>
      <c r="BP17758">
        <v>0.785489639491408</v>
      </c>
      <c r="BQ17758">
        <v>14436.3059302603</v>
      </c>
      <c r="BR17758">
        <v>1.31307925055245</v>
      </c>
      <c r="BS17758">
        <v>95028.47991797</v>
      </c>
      <c r="BW17758" s="9">
        <v>17753</v>
      </c>
      <c r="BX17758">
        <f t="shared" si="868"/>
        <v>1</v>
      </c>
      <c r="BY17758">
        <f t="shared" si="869"/>
        <v>1</v>
      </c>
    </row>
    <row r="17759" spans="1:77">
      <c r="A17759" s="33">
        <v>17754</v>
      </c>
      <c r="BP17759">
        <v>0.789543648830748</v>
      </c>
      <c r="BQ17759">
        <v>9786.82489308248</v>
      </c>
      <c r="BR17759">
        <v>1.3424305203362</v>
      </c>
      <c r="BS17759">
        <v>118735.842087021</v>
      </c>
      <c r="BW17759" s="9">
        <v>17754</v>
      </c>
      <c r="BX17759">
        <f t="shared" si="868"/>
        <v>1</v>
      </c>
      <c r="BY17759">
        <f t="shared" si="869"/>
        <v>1</v>
      </c>
    </row>
    <row r="17760" spans="1:77">
      <c r="A17760" s="33">
        <v>17755</v>
      </c>
      <c r="BP17760">
        <v>0.826443057753937</v>
      </c>
      <c r="BQ17760">
        <v>16381.4090607161</v>
      </c>
      <c r="BR17760">
        <v>1.40258230709958</v>
      </c>
      <c r="BS17760">
        <v>100081.007424876</v>
      </c>
      <c r="BW17760" s="9">
        <v>17755</v>
      </c>
      <c r="BX17760">
        <f t="shared" si="868"/>
        <v>1</v>
      </c>
      <c r="BY17760">
        <f t="shared" si="869"/>
        <v>1</v>
      </c>
    </row>
    <row r="17761" spans="1:77">
      <c r="A17761" s="33">
        <v>17756</v>
      </c>
      <c r="BP17761">
        <v>0.767200457761089</v>
      </c>
      <c r="BQ17761">
        <v>12011.6599116451</v>
      </c>
      <c r="BR17761">
        <v>1.31933130073228</v>
      </c>
      <c r="BS17761">
        <v>121804.778994805</v>
      </c>
      <c r="BW17761" s="9">
        <v>17756</v>
      </c>
      <c r="BX17761">
        <f t="shared" si="868"/>
        <v>1</v>
      </c>
      <c r="BY17761">
        <f t="shared" si="869"/>
        <v>1</v>
      </c>
    </row>
    <row r="17762" spans="1:77">
      <c r="A17762" s="33">
        <v>17757</v>
      </c>
      <c r="BP17762">
        <v>0.795960354115247</v>
      </c>
      <c r="BQ17762">
        <v>16329.345846327</v>
      </c>
      <c r="BR17762">
        <v>1.36187800377368</v>
      </c>
      <c r="BS17762">
        <v>98763.6916647863</v>
      </c>
      <c r="BW17762" s="9">
        <v>17757</v>
      </c>
      <c r="BX17762">
        <f t="shared" si="868"/>
        <v>1</v>
      </c>
      <c r="BY17762">
        <f t="shared" si="869"/>
        <v>1</v>
      </c>
    </row>
    <row r="17763" spans="1:77">
      <c r="A17763" s="33">
        <v>17758</v>
      </c>
      <c r="BP17763">
        <v>0.793680856012585</v>
      </c>
      <c r="BQ17763">
        <v>12191.7293692707</v>
      </c>
      <c r="BR17763">
        <v>1.37024780969685</v>
      </c>
      <c r="BS17763">
        <v>91608.4911890499</v>
      </c>
      <c r="BW17763" s="9">
        <v>17758</v>
      </c>
      <c r="BX17763">
        <f t="shared" si="868"/>
        <v>1</v>
      </c>
      <c r="BY17763">
        <f t="shared" si="869"/>
        <v>1</v>
      </c>
    </row>
    <row r="17764" spans="1:77">
      <c r="A17764" s="33">
        <v>17759</v>
      </c>
      <c r="BP17764">
        <v>0.762946246038754</v>
      </c>
      <c r="BQ17764">
        <v>17461.2546480536</v>
      </c>
      <c r="BR17764">
        <v>1.28871534139004</v>
      </c>
      <c r="BS17764">
        <v>125858.186812046</v>
      </c>
      <c r="BW17764" s="9">
        <v>17759</v>
      </c>
      <c r="BX17764">
        <f t="shared" si="868"/>
        <v>1</v>
      </c>
      <c r="BY17764">
        <f t="shared" si="869"/>
        <v>1</v>
      </c>
    </row>
    <row r="17765" spans="1:77">
      <c r="A17765" s="33">
        <v>17760</v>
      </c>
      <c r="BP17765">
        <v>0.860155748626384</v>
      </c>
      <c r="BQ17765">
        <v>15539.1787971868</v>
      </c>
      <c r="BR17765">
        <v>1.4837516173373</v>
      </c>
      <c r="BS17765">
        <v>99111.056980038</v>
      </c>
      <c r="BW17765" s="9">
        <v>17760</v>
      </c>
      <c r="BX17765">
        <f t="shared" si="868"/>
        <v>1</v>
      </c>
      <c r="BY17765">
        <f t="shared" si="869"/>
        <v>1</v>
      </c>
    </row>
    <row r="17766" spans="1:77">
      <c r="A17766" s="33">
        <v>17761</v>
      </c>
      <c r="BP17766">
        <v>0.738987481774885</v>
      </c>
      <c r="BQ17766">
        <v>15269.8959219059</v>
      </c>
      <c r="BR17766">
        <v>1.26139782591868</v>
      </c>
      <c r="BS17766">
        <v>98451.9250915999</v>
      </c>
      <c r="BW17766" s="9">
        <v>17761</v>
      </c>
      <c r="BX17766">
        <f t="shared" si="868"/>
        <v>1</v>
      </c>
      <c r="BY17766">
        <f t="shared" si="869"/>
        <v>1</v>
      </c>
    </row>
    <row r="17767" spans="1:77">
      <c r="A17767" s="33">
        <v>17762</v>
      </c>
      <c r="BP17767">
        <v>0.774250234745985</v>
      </c>
      <c r="BQ17767">
        <v>22192.1941360744</v>
      </c>
      <c r="BR17767">
        <v>1.28326792174498</v>
      </c>
      <c r="BS17767">
        <v>106683.194857063</v>
      </c>
      <c r="BW17767" s="9">
        <v>17762</v>
      </c>
      <c r="BX17767">
        <f t="shared" si="868"/>
        <v>1</v>
      </c>
      <c r="BY17767">
        <f t="shared" si="869"/>
        <v>1</v>
      </c>
    </row>
    <row r="17768" spans="1:77">
      <c r="A17768" s="33">
        <v>17763</v>
      </c>
      <c r="BP17768">
        <v>0.800795610443048</v>
      </c>
      <c r="BQ17768">
        <v>13015.1457706891</v>
      </c>
      <c r="BR17768">
        <v>1.38794833174453</v>
      </c>
      <c r="BS17768">
        <v>96226.5702681581</v>
      </c>
      <c r="BW17768" s="9">
        <v>17763</v>
      </c>
      <c r="BX17768">
        <f t="shared" si="868"/>
        <v>1</v>
      </c>
      <c r="BY17768">
        <f t="shared" si="869"/>
        <v>1</v>
      </c>
    </row>
    <row r="17769" spans="1:77">
      <c r="A17769" s="33">
        <v>17764</v>
      </c>
      <c r="BP17769">
        <v>0.795880635780184</v>
      </c>
      <c r="BQ17769">
        <v>14463.3853415543</v>
      </c>
      <c r="BR17769">
        <v>1.35830789209206</v>
      </c>
      <c r="BS17769">
        <v>94660.3851430567</v>
      </c>
      <c r="BW17769" s="9">
        <v>17764</v>
      </c>
      <c r="BX17769">
        <f t="shared" si="868"/>
        <v>1</v>
      </c>
      <c r="BY17769">
        <f t="shared" si="869"/>
        <v>1</v>
      </c>
    </row>
    <row r="17770" spans="1:77">
      <c r="A17770" s="33">
        <v>17765</v>
      </c>
      <c r="BP17770">
        <v>0.857625836600016</v>
      </c>
      <c r="BQ17770">
        <v>25212.390318464</v>
      </c>
      <c r="BR17770">
        <v>1.49884856136489</v>
      </c>
      <c r="BS17770">
        <v>108959.824362376</v>
      </c>
      <c r="BW17770" s="9">
        <v>17765</v>
      </c>
      <c r="BX17770">
        <f t="shared" si="868"/>
        <v>1</v>
      </c>
      <c r="BY17770">
        <f t="shared" si="869"/>
        <v>1</v>
      </c>
    </row>
    <row r="17771" spans="1:77">
      <c r="A17771" s="33">
        <v>17766</v>
      </c>
      <c r="BP17771">
        <v>0.837928389666925</v>
      </c>
      <c r="BQ17771">
        <v>17625.1643805725</v>
      </c>
      <c r="BR17771">
        <v>1.43547113699681</v>
      </c>
      <c r="BS17771">
        <v>103209.433527022</v>
      </c>
      <c r="BW17771" s="9">
        <v>17766</v>
      </c>
      <c r="BX17771">
        <f t="shared" si="868"/>
        <v>1</v>
      </c>
      <c r="BY17771">
        <f t="shared" si="869"/>
        <v>1</v>
      </c>
    </row>
    <row r="17772" spans="1:77">
      <c r="A17772" s="33">
        <v>17767</v>
      </c>
      <c r="BP17772">
        <v>0.821830424030304</v>
      </c>
      <c r="BQ17772">
        <v>12403.8405449996</v>
      </c>
      <c r="BR17772">
        <v>1.42750284209685</v>
      </c>
      <c r="BS17772">
        <v>95218.9945189065</v>
      </c>
      <c r="BW17772" s="9">
        <v>17767</v>
      </c>
      <c r="BX17772">
        <f t="shared" si="868"/>
        <v>1</v>
      </c>
      <c r="BY17772">
        <f t="shared" si="869"/>
        <v>1</v>
      </c>
    </row>
    <row r="17773" spans="1:77">
      <c r="A17773" s="33">
        <v>17768</v>
      </c>
      <c r="BP17773">
        <v>0.845633718332003</v>
      </c>
      <c r="BQ17773">
        <v>11893.7658333007</v>
      </c>
      <c r="BR17773">
        <v>1.45724144846431</v>
      </c>
      <c r="BS17773">
        <v>121021.347890093</v>
      </c>
      <c r="BW17773" s="9">
        <v>17768</v>
      </c>
      <c r="BX17773">
        <f t="shared" si="868"/>
        <v>1</v>
      </c>
      <c r="BY17773">
        <f t="shared" si="869"/>
        <v>1</v>
      </c>
    </row>
    <row r="17774" spans="1:77">
      <c r="A17774" s="33">
        <v>17769</v>
      </c>
      <c r="BP17774">
        <v>0.783611942450056</v>
      </c>
      <c r="BQ17774">
        <v>15613.9875265821</v>
      </c>
      <c r="BR17774">
        <v>1.34923101966955</v>
      </c>
      <c r="BS17774">
        <v>97796.1872525085</v>
      </c>
      <c r="BW17774" s="9">
        <v>17769</v>
      </c>
      <c r="BX17774">
        <f t="shared" si="868"/>
        <v>1</v>
      </c>
      <c r="BY17774">
        <f t="shared" si="869"/>
        <v>1</v>
      </c>
    </row>
    <row r="17775" spans="1:77">
      <c r="A17775" s="33">
        <v>17770</v>
      </c>
      <c r="BP17775">
        <v>0.793422165775118</v>
      </c>
      <c r="BQ17775">
        <v>15092.3703679546</v>
      </c>
      <c r="BR17775">
        <v>1.36467135259702</v>
      </c>
      <c r="BS17775">
        <v>126006.141193122</v>
      </c>
      <c r="BW17775" s="9">
        <v>17770</v>
      </c>
      <c r="BX17775">
        <f t="shared" si="868"/>
        <v>1</v>
      </c>
      <c r="BY17775">
        <f t="shared" si="869"/>
        <v>1</v>
      </c>
    </row>
    <row r="17776" spans="1:77">
      <c r="A17776" s="33">
        <v>17771</v>
      </c>
      <c r="BP17776">
        <v>0.843280101976727</v>
      </c>
      <c r="BQ17776">
        <v>12932.3841938259</v>
      </c>
      <c r="BR17776">
        <v>1.42780339746002</v>
      </c>
      <c r="BS17776">
        <v>93592.2515533789</v>
      </c>
      <c r="BW17776" s="9">
        <v>17771</v>
      </c>
      <c r="BX17776">
        <f t="shared" si="868"/>
        <v>1</v>
      </c>
      <c r="BY17776">
        <f t="shared" si="869"/>
        <v>1</v>
      </c>
    </row>
    <row r="17777" spans="1:77">
      <c r="A17777" s="33">
        <v>17772</v>
      </c>
      <c r="BP17777">
        <v>0.808087067899607</v>
      </c>
      <c r="BQ17777">
        <v>12791.3068992717</v>
      </c>
      <c r="BR17777">
        <v>1.38101306013604</v>
      </c>
      <c r="BS17777">
        <v>93058.0862259966</v>
      </c>
      <c r="BW17777" s="9">
        <v>17772</v>
      </c>
      <c r="BX17777">
        <f t="shared" si="868"/>
        <v>1</v>
      </c>
      <c r="BY17777">
        <f t="shared" si="869"/>
        <v>1</v>
      </c>
    </row>
    <row r="17778" spans="1:77">
      <c r="A17778" s="33">
        <v>17773</v>
      </c>
      <c r="BP17778">
        <v>0.823097192778273</v>
      </c>
      <c r="BQ17778">
        <v>13841.7470707452</v>
      </c>
      <c r="BR17778">
        <v>1.41326489911016</v>
      </c>
      <c r="BS17778">
        <v>124340.134876793</v>
      </c>
      <c r="BW17778" s="9">
        <v>17773</v>
      </c>
      <c r="BX17778">
        <f t="shared" si="868"/>
        <v>1</v>
      </c>
      <c r="BY17778">
        <f t="shared" si="869"/>
        <v>1</v>
      </c>
    </row>
    <row r="17779" spans="1:77">
      <c r="A17779" s="33">
        <v>17774</v>
      </c>
      <c r="BP17779">
        <v>0.769075353924277</v>
      </c>
      <c r="BQ17779">
        <v>12503.0315185939</v>
      </c>
      <c r="BR17779">
        <v>1.31092816998395</v>
      </c>
      <c r="BS17779">
        <v>97612.8990416142</v>
      </c>
      <c r="BW17779" s="9">
        <v>17774</v>
      </c>
      <c r="BX17779">
        <f t="shared" si="868"/>
        <v>1</v>
      </c>
      <c r="BY17779">
        <f t="shared" si="869"/>
        <v>1</v>
      </c>
    </row>
    <row r="17780" spans="1:77">
      <c r="A17780" s="33">
        <v>17775</v>
      </c>
      <c r="BP17780">
        <v>0.81792210306988</v>
      </c>
      <c r="BQ17780">
        <v>17276.5085787589</v>
      </c>
      <c r="BR17780">
        <v>1.40565453587412</v>
      </c>
      <c r="BS17780">
        <v>131460.045784697</v>
      </c>
      <c r="BW17780" s="9">
        <v>17775</v>
      </c>
      <c r="BX17780">
        <f t="shared" si="868"/>
        <v>1</v>
      </c>
      <c r="BY17780">
        <f t="shared" si="869"/>
        <v>1</v>
      </c>
    </row>
    <row r="17781" spans="1:77">
      <c r="A17781" s="33">
        <v>17776</v>
      </c>
      <c r="BP17781">
        <v>0.885860767171916</v>
      </c>
      <c r="BQ17781">
        <v>12741.330605849</v>
      </c>
      <c r="BR17781">
        <v>1.53335650134218</v>
      </c>
      <c r="BS17781">
        <v>91307.1216578236</v>
      </c>
      <c r="BW17781" s="9">
        <v>17776</v>
      </c>
      <c r="BX17781">
        <f t="shared" si="868"/>
        <v>1</v>
      </c>
      <c r="BY17781">
        <f t="shared" si="869"/>
        <v>1</v>
      </c>
    </row>
    <row r="17782" spans="1:77">
      <c r="A17782" s="33">
        <v>17777</v>
      </c>
      <c r="BP17782">
        <v>0.785002811810682</v>
      </c>
      <c r="BQ17782">
        <v>11320.4677413329</v>
      </c>
      <c r="BR17782">
        <v>1.31851790669502</v>
      </c>
      <c r="BS17782">
        <v>89635.2398064648</v>
      </c>
      <c r="BW17782" s="9">
        <v>17777</v>
      </c>
      <c r="BX17782">
        <f t="shared" si="868"/>
        <v>1</v>
      </c>
      <c r="BY17782">
        <f t="shared" si="869"/>
        <v>1</v>
      </c>
    </row>
    <row r="17783" spans="1:77">
      <c r="A17783" s="33">
        <v>17778</v>
      </c>
      <c r="BP17783">
        <v>0.792826385922153</v>
      </c>
      <c r="BQ17783">
        <v>15300.2833727184</v>
      </c>
      <c r="BR17783">
        <v>1.3360494843996</v>
      </c>
      <c r="BS17783">
        <v>96732.0217252283</v>
      </c>
      <c r="BW17783" s="9">
        <v>17778</v>
      </c>
      <c r="BX17783">
        <f t="shared" si="868"/>
        <v>1</v>
      </c>
      <c r="BY17783">
        <f t="shared" si="869"/>
        <v>1</v>
      </c>
    </row>
    <row r="17784" spans="1:77">
      <c r="A17784" s="33">
        <v>17779</v>
      </c>
      <c r="BP17784">
        <v>0.816637187262498</v>
      </c>
      <c r="BQ17784">
        <v>14132.4201295335</v>
      </c>
      <c r="BR17784">
        <v>1.36478814232699</v>
      </c>
      <c r="BS17784">
        <v>94878.3225108393</v>
      </c>
      <c r="BW17784" s="9">
        <v>17779</v>
      </c>
      <c r="BX17784">
        <f t="shared" si="868"/>
        <v>1</v>
      </c>
      <c r="BY17784">
        <f t="shared" si="869"/>
        <v>1</v>
      </c>
    </row>
    <row r="17785" spans="1:77">
      <c r="A17785" s="33">
        <v>17780</v>
      </c>
      <c r="BP17785">
        <v>0.798335554329451</v>
      </c>
      <c r="BQ17785">
        <v>17247.7704925485</v>
      </c>
      <c r="BR17785">
        <v>1.3411887629336</v>
      </c>
      <c r="BS17785">
        <v>98103.7709714227</v>
      </c>
      <c r="BW17785" s="9">
        <v>17780</v>
      </c>
      <c r="BX17785">
        <f t="shared" si="868"/>
        <v>1</v>
      </c>
      <c r="BY17785">
        <f t="shared" si="869"/>
        <v>1</v>
      </c>
    </row>
    <row r="17786" spans="1:77">
      <c r="A17786" s="33">
        <v>17781</v>
      </c>
      <c r="BP17786">
        <v>0.81315082313461</v>
      </c>
      <c r="BQ17786">
        <v>13998.6272949005</v>
      </c>
      <c r="BR17786">
        <v>1.39797124833392</v>
      </c>
      <c r="BS17786">
        <v>95080.3403833301</v>
      </c>
      <c r="BW17786" s="9">
        <v>17781</v>
      </c>
      <c r="BX17786">
        <f t="shared" si="868"/>
        <v>1</v>
      </c>
      <c r="BY17786">
        <f t="shared" si="869"/>
        <v>1</v>
      </c>
    </row>
    <row r="17787" spans="1:77">
      <c r="A17787" s="33">
        <v>17782</v>
      </c>
      <c r="BP17787">
        <v>0.828380760657458</v>
      </c>
      <c r="BQ17787">
        <v>11855.9840386086</v>
      </c>
      <c r="BR17787">
        <v>1.44914764003072</v>
      </c>
      <c r="BS17787">
        <v>118517.259066283</v>
      </c>
      <c r="BW17787" s="9">
        <v>17782</v>
      </c>
      <c r="BX17787">
        <f t="shared" si="868"/>
        <v>1</v>
      </c>
      <c r="BY17787">
        <f t="shared" si="869"/>
        <v>1</v>
      </c>
    </row>
    <row r="17788" spans="1:77">
      <c r="A17788" s="33">
        <v>17783</v>
      </c>
      <c r="BP17788">
        <v>0.802270463867398</v>
      </c>
      <c r="BQ17788">
        <v>16696.6938235243</v>
      </c>
      <c r="BR17788">
        <v>1.37307917886997</v>
      </c>
      <c r="BS17788">
        <v>99821.2354203453</v>
      </c>
      <c r="BW17788" s="9">
        <v>17783</v>
      </c>
      <c r="BX17788">
        <f t="shared" si="868"/>
        <v>1</v>
      </c>
      <c r="BY17788">
        <f t="shared" si="869"/>
        <v>1</v>
      </c>
    </row>
    <row r="17789" spans="1:77">
      <c r="A17789" s="33">
        <v>17784</v>
      </c>
      <c r="BP17789">
        <v>0.831808456870261</v>
      </c>
      <c r="BQ17789">
        <v>11847.3402561558</v>
      </c>
      <c r="BR17789">
        <v>1.43916431628416</v>
      </c>
      <c r="BS17789">
        <v>94911.9296116365</v>
      </c>
      <c r="BW17789" s="9">
        <v>17784</v>
      </c>
      <c r="BX17789">
        <f t="shared" si="868"/>
        <v>1</v>
      </c>
      <c r="BY17789">
        <f t="shared" si="869"/>
        <v>1</v>
      </c>
    </row>
    <row r="17790" spans="1:77">
      <c r="A17790" s="33">
        <v>17785</v>
      </c>
      <c r="BP17790">
        <v>0.790153201494991</v>
      </c>
      <c r="BQ17790">
        <v>19077.4108674853</v>
      </c>
      <c r="BR17790">
        <v>1.37566489522453</v>
      </c>
      <c r="BS17790">
        <v>100361.812785083</v>
      </c>
      <c r="BW17790" s="9">
        <v>17785</v>
      </c>
      <c r="BX17790">
        <f t="shared" si="868"/>
        <v>1</v>
      </c>
      <c r="BY17790">
        <f t="shared" si="869"/>
        <v>1</v>
      </c>
    </row>
    <row r="17791" spans="1:77">
      <c r="A17791" s="33">
        <v>17786</v>
      </c>
      <c r="BP17791">
        <v>0.799866770720177</v>
      </c>
      <c r="BQ17791">
        <v>11818.5349097343</v>
      </c>
      <c r="BR17791">
        <v>1.37357227889304</v>
      </c>
      <c r="BS17791">
        <v>115474.020778316</v>
      </c>
      <c r="BW17791" s="9">
        <v>17786</v>
      </c>
      <c r="BX17791">
        <f t="shared" si="868"/>
        <v>1</v>
      </c>
      <c r="BY17791">
        <f t="shared" si="869"/>
        <v>1</v>
      </c>
    </row>
    <row r="17792" spans="1:77">
      <c r="A17792" s="33">
        <v>17787</v>
      </c>
      <c r="BP17792">
        <v>0.881997034443428</v>
      </c>
      <c r="BQ17792">
        <v>19900.3713987046</v>
      </c>
      <c r="BR17792">
        <v>1.54543001870398</v>
      </c>
      <c r="BS17792">
        <v>102460.585900527</v>
      </c>
      <c r="BW17792" s="9">
        <v>17787</v>
      </c>
      <c r="BX17792">
        <f t="shared" si="868"/>
        <v>1</v>
      </c>
      <c r="BY17792">
        <f t="shared" si="869"/>
        <v>1</v>
      </c>
    </row>
    <row r="17793" spans="1:77">
      <c r="A17793" s="33">
        <v>17788</v>
      </c>
      <c r="BP17793">
        <v>0.789388278207512</v>
      </c>
      <c r="BQ17793">
        <v>15995.4732761853</v>
      </c>
      <c r="BR17793">
        <v>1.35435130249559</v>
      </c>
      <c r="BS17793">
        <v>101275.091818153</v>
      </c>
      <c r="BW17793" s="9">
        <v>17788</v>
      </c>
      <c r="BX17793">
        <f t="shared" si="868"/>
        <v>1</v>
      </c>
      <c r="BY17793">
        <f t="shared" si="869"/>
        <v>1</v>
      </c>
    </row>
    <row r="17794" spans="1:77">
      <c r="A17794" s="33">
        <v>17789</v>
      </c>
      <c r="BP17794">
        <v>0.832361330053318</v>
      </c>
      <c r="BQ17794">
        <v>13705.8107223011</v>
      </c>
      <c r="BR17794">
        <v>1.43166243886624</v>
      </c>
      <c r="BS17794">
        <v>95759.3463019183</v>
      </c>
      <c r="BW17794" s="9">
        <v>17789</v>
      </c>
      <c r="BX17794">
        <f t="shared" si="868"/>
        <v>1</v>
      </c>
      <c r="BY17794">
        <f t="shared" si="869"/>
        <v>1</v>
      </c>
    </row>
    <row r="17795" spans="1:77">
      <c r="A17795" s="33">
        <v>17790</v>
      </c>
      <c r="BP17795">
        <v>0.791705346881059</v>
      </c>
      <c r="BQ17795">
        <v>14744.9673241371</v>
      </c>
      <c r="BR17795">
        <v>1.33632690146156</v>
      </c>
      <c r="BS17795">
        <v>123912.634272896</v>
      </c>
      <c r="BW17795" s="9">
        <v>17790</v>
      </c>
      <c r="BX17795">
        <f t="shared" si="868"/>
        <v>1</v>
      </c>
      <c r="BY17795">
        <f t="shared" si="869"/>
        <v>1</v>
      </c>
    </row>
    <row r="17796" spans="1:77">
      <c r="A17796" s="33">
        <v>17791</v>
      </c>
      <c r="BP17796">
        <v>0.827315203690752</v>
      </c>
      <c r="BQ17796">
        <v>19913.1655006876</v>
      </c>
      <c r="BR17796">
        <v>1.42588034483926</v>
      </c>
      <c r="BS17796">
        <v>126806.968300966</v>
      </c>
      <c r="BW17796" s="9">
        <v>17791</v>
      </c>
      <c r="BX17796">
        <f t="shared" si="868"/>
        <v>1</v>
      </c>
      <c r="BY17796">
        <f t="shared" si="869"/>
        <v>1</v>
      </c>
    </row>
    <row r="17797" spans="1:77">
      <c r="A17797" s="33">
        <v>17792</v>
      </c>
      <c r="BP17797">
        <v>0.792068458472039</v>
      </c>
      <c r="BQ17797">
        <v>17023.7641486923</v>
      </c>
      <c r="BR17797">
        <v>1.36080101814076</v>
      </c>
      <c r="BS17797">
        <v>127410.856718723</v>
      </c>
      <c r="BW17797" s="9">
        <v>17792</v>
      </c>
      <c r="BX17797">
        <f t="shared" si="868"/>
        <v>1</v>
      </c>
      <c r="BY17797">
        <f t="shared" si="869"/>
        <v>1</v>
      </c>
    </row>
    <row r="17798" spans="1:77">
      <c r="A17798" s="33">
        <v>17793</v>
      </c>
      <c r="BP17798">
        <v>0.806735297214833</v>
      </c>
      <c r="BQ17798">
        <v>13900.9502776143</v>
      </c>
      <c r="BR17798">
        <v>1.39233806482961</v>
      </c>
      <c r="BS17798">
        <v>95732.641045368</v>
      </c>
      <c r="BW17798" s="9">
        <v>17793</v>
      </c>
      <c r="BX17798">
        <f t="shared" si="868"/>
        <v>1</v>
      </c>
      <c r="BY17798">
        <f t="shared" si="869"/>
        <v>1</v>
      </c>
    </row>
    <row r="17799" spans="1:77">
      <c r="A17799" s="33">
        <v>17794</v>
      </c>
      <c r="BP17799">
        <v>0.763234266044291</v>
      </c>
      <c r="BQ17799">
        <v>16800.3918092855</v>
      </c>
      <c r="BR17799">
        <v>1.3020832162354</v>
      </c>
      <c r="BS17799">
        <v>101153.978315144</v>
      </c>
      <c r="BW17799" s="9">
        <v>17794</v>
      </c>
      <c r="BX17799">
        <f t="shared" ref="BX17799:BX17862" si="870">IF(BU17799=MAX($BU17799:$BV17799),1,0)</f>
        <v>1</v>
      </c>
      <c r="BY17799">
        <f t="shared" ref="BY17799:BY17862" si="871">IF(BV17799=MAX($BU17799:$BV17799),1,0)</f>
        <v>1</v>
      </c>
    </row>
    <row r="17800" spans="1:77">
      <c r="A17800" s="33">
        <v>17795</v>
      </c>
      <c r="BP17800">
        <v>0.852834237350025</v>
      </c>
      <c r="BQ17800">
        <v>18334.2610527198</v>
      </c>
      <c r="BR17800">
        <v>1.49853492211324</v>
      </c>
      <c r="BS17800">
        <v>100064.587068665</v>
      </c>
      <c r="BW17800" s="9">
        <v>17795</v>
      </c>
      <c r="BX17800">
        <f t="shared" si="870"/>
        <v>1</v>
      </c>
      <c r="BY17800">
        <f t="shared" si="871"/>
        <v>1</v>
      </c>
    </row>
    <row r="17801" spans="1:77">
      <c r="A17801" s="33">
        <v>17796</v>
      </c>
      <c r="BP17801">
        <v>0.796850866898863</v>
      </c>
      <c r="BQ17801">
        <v>12924.661303996</v>
      </c>
      <c r="BR17801">
        <v>1.37003824001564</v>
      </c>
      <c r="BS17801">
        <v>97401.326115996</v>
      </c>
      <c r="BW17801" s="9">
        <v>17796</v>
      </c>
      <c r="BX17801">
        <f t="shared" si="870"/>
        <v>1</v>
      </c>
      <c r="BY17801">
        <f t="shared" si="871"/>
        <v>1</v>
      </c>
    </row>
    <row r="17802" spans="1:77">
      <c r="A17802" s="33">
        <v>17797</v>
      </c>
      <c r="BP17802">
        <v>0.840188690413278</v>
      </c>
      <c r="BQ17802">
        <v>13440.1390566065</v>
      </c>
      <c r="BR17802">
        <v>1.47788507387368</v>
      </c>
      <c r="BS17802">
        <v>97029.6164880712</v>
      </c>
      <c r="BW17802" s="9">
        <v>17797</v>
      </c>
      <c r="BX17802">
        <f t="shared" si="870"/>
        <v>1</v>
      </c>
      <c r="BY17802">
        <f t="shared" si="871"/>
        <v>1</v>
      </c>
    </row>
    <row r="17803" spans="1:77">
      <c r="A17803" s="33">
        <v>17798</v>
      </c>
      <c r="BP17803">
        <v>0.825821055792724</v>
      </c>
      <c r="BQ17803">
        <v>14761.7720736341</v>
      </c>
      <c r="BR17803">
        <v>1.43562655260037</v>
      </c>
      <c r="BS17803">
        <v>121808.826417687</v>
      </c>
      <c r="BW17803" s="9">
        <v>17798</v>
      </c>
      <c r="BX17803">
        <f t="shared" si="870"/>
        <v>1</v>
      </c>
      <c r="BY17803">
        <f t="shared" si="871"/>
        <v>1</v>
      </c>
    </row>
    <row r="17804" spans="1:77">
      <c r="A17804" s="33">
        <v>17799</v>
      </c>
      <c r="BP17804">
        <v>0.834293776814881</v>
      </c>
      <c r="BQ17804">
        <v>12746.6593346495</v>
      </c>
      <c r="BR17804">
        <v>1.44037663253041</v>
      </c>
      <c r="BS17804">
        <v>118849.624021399</v>
      </c>
      <c r="BW17804" s="9">
        <v>17799</v>
      </c>
      <c r="BX17804">
        <f t="shared" si="870"/>
        <v>1</v>
      </c>
      <c r="BY17804">
        <f t="shared" si="871"/>
        <v>1</v>
      </c>
    </row>
    <row r="17805" spans="1:77">
      <c r="A17805" s="33">
        <v>17800</v>
      </c>
      <c r="BP17805">
        <v>0.83153290436646</v>
      </c>
      <c r="BQ17805">
        <v>17361.8954011198</v>
      </c>
      <c r="BR17805">
        <v>1.44220129277841</v>
      </c>
      <c r="BS17805">
        <v>102219.989490101</v>
      </c>
      <c r="BW17805" s="9">
        <v>17800</v>
      </c>
      <c r="BX17805">
        <f t="shared" si="870"/>
        <v>1</v>
      </c>
      <c r="BY17805">
        <f t="shared" si="871"/>
        <v>1</v>
      </c>
    </row>
    <row r="17806" spans="1:77">
      <c r="A17806" s="33">
        <v>17801</v>
      </c>
      <c r="BP17806">
        <v>0.807284961025821</v>
      </c>
      <c r="BQ17806">
        <v>17561.0019234953</v>
      </c>
      <c r="BR17806">
        <v>1.34090305296196</v>
      </c>
      <c r="BS17806">
        <v>96322.1691762296</v>
      </c>
      <c r="BW17806" s="9">
        <v>17801</v>
      </c>
      <c r="BX17806">
        <f t="shared" si="870"/>
        <v>1</v>
      </c>
      <c r="BY17806">
        <f t="shared" si="871"/>
        <v>1</v>
      </c>
    </row>
    <row r="17807" spans="1:77">
      <c r="A17807" s="33">
        <v>17802</v>
      </c>
      <c r="BP17807">
        <v>0.836889970458775</v>
      </c>
      <c r="BQ17807">
        <v>14823.284783797</v>
      </c>
      <c r="BR17807">
        <v>1.45426206554697</v>
      </c>
      <c r="BS17807">
        <v>95198.2512891591</v>
      </c>
      <c r="BW17807" s="9">
        <v>17802</v>
      </c>
      <c r="BX17807">
        <f t="shared" si="870"/>
        <v>1</v>
      </c>
      <c r="BY17807">
        <f t="shared" si="871"/>
        <v>1</v>
      </c>
    </row>
    <row r="17808" spans="1:77">
      <c r="A17808" s="33">
        <v>17803</v>
      </c>
      <c r="BP17808">
        <v>0.824398213560724</v>
      </c>
      <c r="BQ17808">
        <v>11708.7587489195</v>
      </c>
      <c r="BR17808">
        <v>1.4061879063233</v>
      </c>
      <c r="BS17808">
        <v>91846.8085517871</v>
      </c>
      <c r="BW17808" s="9">
        <v>17803</v>
      </c>
      <c r="BX17808">
        <f t="shared" si="870"/>
        <v>1</v>
      </c>
      <c r="BY17808">
        <f t="shared" si="871"/>
        <v>1</v>
      </c>
    </row>
    <row r="17809" spans="1:77">
      <c r="A17809" s="33">
        <v>17804</v>
      </c>
      <c r="BP17809">
        <v>0.831697866243984</v>
      </c>
      <c r="BQ17809">
        <v>14059.8063316693</v>
      </c>
      <c r="BR17809">
        <v>1.4375857316102</v>
      </c>
      <c r="BS17809">
        <v>93493.1129275337</v>
      </c>
      <c r="BW17809" s="9">
        <v>17804</v>
      </c>
      <c r="BX17809">
        <f t="shared" si="870"/>
        <v>1</v>
      </c>
      <c r="BY17809">
        <f t="shared" si="871"/>
        <v>1</v>
      </c>
    </row>
    <row r="17810" spans="1:77">
      <c r="A17810" s="33">
        <v>17805</v>
      </c>
      <c r="BP17810">
        <v>0.795230075610562</v>
      </c>
      <c r="BQ17810">
        <v>14562.7465343342</v>
      </c>
      <c r="BR17810">
        <v>1.38056597471993</v>
      </c>
      <c r="BS17810">
        <v>97445.1258116149</v>
      </c>
      <c r="BW17810" s="9">
        <v>17805</v>
      </c>
      <c r="BX17810">
        <f t="shared" si="870"/>
        <v>1</v>
      </c>
      <c r="BY17810">
        <f t="shared" si="871"/>
        <v>1</v>
      </c>
    </row>
    <row r="17811" spans="1:77">
      <c r="A17811" s="33">
        <v>17806</v>
      </c>
      <c r="BP17811">
        <v>0.806539560307201</v>
      </c>
      <c r="BQ17811">
        <v>11528.1119297947</v>
      </c>
      <c r="BR17811">
        <v>1.36771628075476</v>
      </c>
      <c r="BS17811">
        <v>92776.7213369049</v>
      </c>
      <c r="BW17811" s="9">
        <v>17806</v>
      </c>
      <c r="BX17811">
        <f t="shared" si="870"/>
        <v>1</v>
      </c>
      <c r="BY17811">
        <f t="shared" si="871"/>
        <v>1</v>
      </c>
    </row>
    <row r="17812" spans="1:77">
      <c r="A17812" s="33">
        <v>17807</v>
      </c>
      <c r="BP17812">
        <v>0.812132900085296</v>
      </c>
      <c r="BQ17812">
        <v>17448.47220894</v>
      </c>
      <c r="BR17812">
        <v>1.40696604668364</v>
      </c>
      <c r="BS17812">
        <v>104040.808769328</v>
      </c>
      <c r="BW17812" s="9">
        <v>17807</v>
      </c>
      <c r="BX17812">
        <f t="shared" si="870"/>
        <v>1</v>
      </c>
      <c r="BY17812">
        <f t="shared" si="871"/>
        <v>1</v>
      </c>
    </row>
    <row r="17813" spans="1:77">
      <c r="A17813" s="33">
        <v>17808</v>
      </c>
      <c r="BP17813">
        <v>0.800193143660117</v>
      </c>
      <c r="BQ17813">
        <v>14060.8317126343</v>
      </c>
      <c r="BR17813">
        <v>1.3256038230178</v>
      </c>
      <c r="BS17813">
        <v>95232.0824473302</v>
      </c>
      <c r="BW17813" s="9">
        <v>17808</v>
      </c>
      <c r="BX17813">
        <f t="shared" si="870"/>
        <v>1</v>
      </c>
      <c r="BY17813">
        <f t="shared" si="871"/>
        <v>1</v>
      </c>
    </row>
    <row r="17814" spans="1:77">
      <c r="A17814" s="33">
        <v>17809</v>
      </c>
      <c r="BP17814">
        <v>0.861925733704397</v>
      </c>
      <c r="BQ17814">
        <v>15451.3946727795</v>
      </c>
      <c r="BR17814">
        <v>1.49873351014291</v>
      </c>
      <c r="BS17814">
        <v>102891.805087377</v>
      </c>
      <c r="BW17814" s="9">
        <v>17809</v>
      </c>
      <c r="BX17814">
        <f t="shared" si="870"/>
        <v>1</v>
      </c>
      <c r="BY17814">
        <f t="shared" si="871"/>
        <v>1</v>
      </c>
    </row>
    <row r="17815" spans="1:77">
      <c r="A17815" s="33">
        <v>17810</v>
      </c>
      <c r="BP17815">
        <v>0.794925760613402</v>
      </c>
      <c r="BQ17815">
        <v>14539.1236958887</v>
      </c>
      <c r="BR17815">
        <v>1.35285385880417</v>
      </c>
      <c r="BS17815">
        <v>94406.8675719123</v>
      </c>
      <c r="BW17815" s="9">
        <v>17810</v>
      </c>
      <c r="BX17815">
        <f t="shared" si="870"/>
        <v>1</v>
      </c>
      <c r="BY17815">
        <f t="shared" si="871"/>
        <v>1</v>
      </c>
    </row>
    <row r="17816" spans="1:77">
      <c r="A17816" s="33">
        <v>17811</v>
      </c>
      <c r="BP17816">
        <v>0.781243348851316</v>
      </c>
      <c r="BQ17816">
        <v>13914.6236542266</v>
      </c>
      <c r="BR17816">
        <v>1.3427570353838</v>
      </c>
      <c r="BS17816">
        <v>122870.465861709</v>
      </c>
      <c r="BW17816" s="9">
        <v>17811</v>
      </c>
      <c r="BX17816">
        <f t="shared" si="870"/>
        <v>1</v>
      </c>
      <c r="BY17816">
        <f t="shared" si="871"/>
        <v>1</v>
      </c>
    </row>
    <row r="17817" spans="1:77">
      <c r="A17817" s="33">
        <v>17812</v>
      </c>
      <c r="BP17817">
        <v>0.803686613713649</v>
      </c>
      <c r="BQ17817">
        <v>13318.1776187503</v>
      </c>
      <c r="BR17817">
        <v>1.38340277134092</v>
      </c>
      <c r="BS17817">
        <v>98011.4123597954</v>
      </c>
      <c r="BW17817" s="9">
        <v>17812</v>
      </c>
      <c r="BX17817">
        <f t="shared" si="870"/>
        <v>1</v>
      </c>
      <c r="BY17817">
        <f t="shared" si="871"/>
        <v>1</v>
      </c>
    </row>
    <row r="17818" spans="1:77">
      <c r="A17818" s="33">
        <v>17813</v>
      </c>
      <c r="BP17818">
        <v>0.798993232494914</v>
      </c>
      <c r="BQ17818">
        <v>14968.2293186302</v>
      </c>
      <c r="BR17818">
        <v>1.34843022034811</v>
      </c>
      <c r="BS17818">
        <v>95123.0838810725</v>
      </c>
      <c r="BW17818" s="9">
        <v>17813</v>
      </c>
      <c r="BX17818">
        <f t="shared" si="870"/>
        <v>1</v>
      </c>
      <c r="BY17818">
        <f t="shared" si="871"/>
        <v>1</v>
      </c>
    </row>
    <row r="17819" spans="1:77">
      <c r="A17819" s="33">
        <v>17814</v>
      </c>
      <c r="BP17819">
        <v>0.801655308445219</v>
      </c>
      <c r="BQ17819">
        <v>17079.5965858816</v>
      </c>
      <c r="BR17819">
        <v>1.36241642821253</v>
      </c>
      <c r="BS17819">
        <v>98499.6419866179</v>
      </c>
      <c r="BW17819" s="9">
        <v>17814</v>
      </c>
      <c r="BX17819">
        <f t="shared" si="870"/>
        <v>1</v>
      </c>
      <c r="BY17819">
        <f t="shared" si="871"/>
        <v>1</v>
      </c>
    </row>
    <row r="17820" spans="1:77">
      <c r="A17820" s="33">
        <v>17815</v>
      </c>
      <c r="BP17820">
        <v>0.831692570512341</v>
      </c>
      <c r="BQ17820">
        <v>14512.2926864505</v>
      </c>
      <c r="BR17820">
        <v>1.4287822694623</v>
      </c>
      <c r="BS17820">
        <v>99160.7371452859</v>
      </c>
      <c r="BW17820" s="9">
        <v>17815</v>
      </c>
      <c r="BX17820">
        <f t="shared" si="870"/>
        <v>1</v>
      </c>
      <c r="BY17820">
        <f t="shared" si="871"/>
        <v>1</v>
      </c>
    </row>
    <row r="17821" spans="1:77">
      <c r="A17821" s="33">
        <v>17816</v>
      </c>
      <c r="BP17821">
        <v>0.742286099486845</v>
      </c>
      <c r="BQ17821">
        <v>13755.921154656</v>
      </c>
      <c r="BR17821">
        <v>1.26335514916744</v>
      </c>
      <c r="BS17821">
        <v>95951.3829898337</v>
      </c>
      <c r="BW17821" s="9">
        <v>17816</v>
      </c>
      <c r="BX17821">
        <f t="shared" si="870"/>
        <v>1</v>
      </c>
      <c r="BY17821">
        <f t="shared" si="871"/>
        <v>1</v>
      </c>
    </row>
    <row r="17822" spans="1:77">
      <c r="A17822" s="33">
        <v>17817</v>
      </c>
      <c r="BP17822">
        <v>0.768521534954285</v>
      </c>
      <c r="BQ17822">
        <v>16829.7752028844</v>
      </c>
      <c r="BR17822">
        <v>1.32754857784226</v>
      </c>
      <c r="BS17822">
        <v>99305.1318235856</v>
      </c>
      <c r="BW17822" s="9">
        <v>17817</v>
      </c>
      <c r="BX17822">
        <f t="shared" si="870"/>
        <v>1</v>
      </c>
      <c r="BY17822">
        <f t="shared" si="871"/>
        <v>1</v>
      </c>
    </row>
    <row r="17823" spans="1:77">
      <c r="A17823" s="33">
        <v>17818</v>
      </c>
      <c r="BP17823">
        <v>0.828404397202938</v>
      </c>
      <c r="BQ17823">
        <v>13675.4645814499</v>
      </c>
      <c r="BR17823">
        <v>1.4252613286322</v>
      </c>
      <c r="BS17823">
        <v>96588.1982767199</v>
      </c>
      <c r="BW17823" s="9">
        <v>17818</v>
      </c>
      <c r="BX17823">
        <f t="shared" si="870"/>
        <v>1</v>
      </c>
      <c r="BY17823">
        <f t="shared" si="871"/>
        <v>1</v>
      </c>
    </row>
    <row r="17824" spans="1:77">
      <c r="A17824" s="33">
        <v>17819</v>
      </c>
      <c r="BP17824">
        <v>0.828571337059192</v>
      </c>
      <c r="BQ17824">
        <v>15458.8008835476</v>
      </c>
      <c r="BR17824">
        <v>1.43165070079539</v>
      </c>
      <c r="BS17824">
        <v>125259.666858158</v>
      </c>
      <c r="BW17824" s="9">
        <v>17819</v>
      </c>
      <c r="BX17824">
        <f t="shared" si="870"/>
        <v>1</v>
      </c>
      <c r="BY17824">
        <f t="shared" si="871"/>
        <v>1</v>
      </c>
    </row>
    <row r="17825" spans="1:77">
      <c r="A17825" s="33">
        <v>17820</v>
      </c>
      <c r="BP17825">
        <v>0.795266844252948</v>
      </c>
      <c r="BQ17825">
        <v>16117.1317182122</v>
      </c>
      <c r="BR17825">
        <v>1.3706876850726</v>
      </c>
      <c r="BS17825">
        <v>122976.386477529</v>
      </c>
      <c r="BW17825" s="9">
        <v>17820</v>
      </c>
      <c r="BX17825">
        <f t="shared" si="870"/>
        <v>1</v>
      </c>
      <c r="BY17825">
        <f t="shared" si="871"/>
        <v>1</v>
      </c>
    </row>
    <row r="17826" spans="1:77">
      <c r="A17826" s="33">
        <v>17821</v>
      </c>
      <c r="BP17826">
        <v>0.796258082048514</v>
      </c>
      <c r="BQ17826">
        <v>12235.1636398423</v>
      </c>
      <c r="BR17826">
        <v>1.36434725690965</v>
      </c>
      <c r="BS17826">
        <v>120636.809694111</v>
      </c>
      <c r="BW17826" s="9">
        <v>17821</v>
      </c>
      <c r="BX17826">
        <f t="shared" si="870"/>
        <v>1</v>
      </c>
      <c r="BY17826">
        <f t="shared" si="871"/>
        <v>1</v>
      </c>
    </row>
    <row r="17827" spans="1:77">
      <c r="A17827" s="33">
        <v>17822</v>
      </c>
      <c r="BP17827">
        <v>0.83391326511872</v>
      </c>
      <c r="BQ17827">
        <v>13129.1276750099</v>
      </c>
      <c r="BR17827">
        <v>1.46346404925674</v>
      </c>
      <c r="BS17827">
        <v>120259.492705474</v>
      </c>
      <c r="BW17827" s="9">
        <v>17822</v>
      </c>
      <c r="BX17827">
        <f t="shared" si="870"/>
        <v>1</v>
      </c>
      <c r="BY17827">
        <f t="shared" si="871"/>
        <v>1</v>
      </c>
    </row>
    <row r="17828" spans="1:77">
      <c r="A17828" s="33">
        <v>17823</v>
      </c>
      <c r="BP17828">
        <v>0.801276479030132</v>
      </c>
      <c r="BQ17828">
        <v>13444.5866031085</v>
      </c>
      <c r="BR17828">
        <v>1.38362060413915</v>
      </c>
      <c r="BS17828">
        <v>97180.4643757517</v>
      </c>
      <c r="BW17828" s="9">
        <v>17823</v>
      </c>
      <c r="BX17828">
        <f t="shared" si="870"/>
        <v>1</v>
      </c>
      <c r="BY17828">
        <f t="shared" si="871"/>
        <v>1</v>
      </c>
    </row>
    <row r="17829" spans="1:77">
      <c r="A17829" s="33">
        <v>17824</v>
      </c>
      <c r="BP17829">
        <v>0.790407281563125</v>
      </c>
      <c r="BQ17829">
        <v>16102.5257743763</v>
      </c>
      <c r="BR17829">
        <v>1.37592135844706</v>
      </c>
      <c r="BS17829">
        <v>128255.961315324</v>
      </c>
      <c r="BW17829" s="9">
        <v>17824</v>
      </c>
      <c r="BX17829">
        <f t="shared" si="870"/>
        <v>1</v>
      </c>
      <c r="BY17829">
        <f t="shared" si="871"/>
        <v>1</v>
      </c>
    </row>
    <row r="17830" spans="1:77">
      <c r="A17830" s="33">
        <v>17825</v>
      </c>
      <c r="BP17830">
        <v>0.842593985798821</v>
      </c>
      <c r="BQ17830">
        <v>11155.4786644035</v>
      </c>
      <c r="BR17830">
        <v>1.47741941187867</v>
      </c>
      <c r="BS17830">
        <v>92455.9624192238</v>
      </c>
      <c r="BW17830" s="9">
        <v>17825</v>
      </c>
      <c r="BX17830">
        <f t="shared" si="870"/>
        <v>1</v>
      </c>
      <c r="BY17830">
        <f t="shared" si="871"/>
        <v>1</v>
      </c>
    </row>
    <row r="17831" spans="1:77">
      <c r="A17831" s="33">
        <v>17826</v>
      </c>
      <c r="BP17831">
        <v>0.778438013321</v>
      </c>
      <c r="BQ17831">
        <v>11134.7438745304</v>
      </c>
      <c r="BR17831">
        <v>1.31834867679665</v>
      </c>
      <c r="BS17831">
        <v>91655.71322848</v>
      </c>
      <c r="BW17831" s="9">
        <v>17826</v>
      </c>
      <c r="BX17831">
        <f t="shared" si="870"/>
        <v>1</v>
      </c>
      <c r="BY17831">
        <f t="shared" si="871"/>
        <v>1</v>
      </c>
    </row>
    <row r="17832" spans="1:77">
      <c r="A17832" s="33">
        <v>17827</v>
      </c>
      <c r="BP17832">
        <v>0.768040464752481</v>
      </c>
      <c r="BQ17832">
        <v>17240.3990230912</v>
      </c>
      <c r="BR17832">
        <v>1.30105340639727</v>
      </c>
      <c r="BS17832">
        <v>99372.1640963151</v>
      </c>
      <c r="BW17832" s="9">
        <v>17827</v>
      </c>
      <c r="BX17832">
        <f t="shared" si="870"/>
        <v>1</v>
      </c>
      <c r="BY17832">
        <f t="shared" si="871"/>
        <v>1</v>
      </c>
    </row>
    <row r="17833" spans="1:77">
      <c r="A17833" s="33">
        <v>17828</v>
      </c>
      <c r="BP17833">
        <v>0.789935579078536</v>
      </c>
      <c r="BQ17833">
        <v>11174.383145006</v>
      </c>
      <c r="BR17833">
        <v>1.34970840042215</v>
      </c>
      <c r="BS17833">
        <v>91034.3649908532</v>
      </c>
      <c r="BW17833" s="9">
        <v>17828</v>
      </c>
      <c r="BX17833">
        <f t="shared" si="870"/>
        <v>1</v>
      </c>
      <c r="BY17833">
        <f t="shared" si="871"/>
        <v>1</v>
      </c>
    </row>
    <row r="17834" spans="1:77">
      <c r="A17834" s="33">
        <v>17829</v>
      </c>
      <c r="BP17834">
        <v>0.791381837924373</v>
      </c>
      <c r="BQ17834">
        <v>16503.2321038948</v>
      </c>
      <c r="BR17834">
        <v>1.36594532580255</v>
      </c>
      <c r="BS17834">
        <v>129648.657530646</v>
      </c>
      <c r="BW17834" s="9">
        <v>17829</v>
      </c>
      <c r="BX17834">
        <f t="shared" si="870"/>
        <v>1</v>
      </c>
      <c r="BY17834">
        <f t="shared" si="871"/>
        <v>1</v>
      </c>
    </row>
    <row r="17835" spans="1:77">
      <c r="A17835" s="33">
        <v>17830</v>
      </c>
      <c r="BP17835">
        <v>0.7896478463696</v>
      </c>
      <c r="BQ17835">
        <v>10413.5180603522</v>
      </c>
      <c r="BR17835">
        <v>1.36070045114393</v>
      </c>
      <c r="BS17835">
        <v>92084.1409512881</v>
      </c>
      <c r="BW17835" s="9">
        <v>17830</v>
      </c>
      <c r="BX17835">
        <f t="shared" si="870"/>
        <v>1</v>
      </c>
      <c r="BY17835">
        <f t="shared" si="871"/>
        <v>1</v>
      </c>
    </row>
    <row r="17836" spans="1:77">
      <c r="A17836" s="33">
        <v>17831</v>
      </c>
      <c r="BP17836">
        <v>0.775197339616617</v>
      </c>
      <c r="BQ17836">
        <v>14631.2884095298</v>
      </c>
      <c r="BR17836">
        <v>1.30635706202921</v>
      </c>
      <c r="BS17836">
        <v>119005.614212268</v>
      </c>
      <c r="BW17836" s="9">
        <v>17831</v>
      </c>
      <c r="BX17836">
        <f t="shared" si="870"/>
        <v>1</v>
      </c>
      <c r="BY17836">
        <f t="shared" si="871"/>
        <v>1</v>
      </c>
    </row>
    <row r="17837" spans="1:77">
      <c r="A17837" s="33">
        <v>17832</v>
      </c>
      <c r="BP17837">
        <v>0.778529234956008</v>
      </c>
      <c r="BQ17837">
        <v>13703.3166249159</v>
      </c>
      <c r="BR17837">
        <v>1.30629927549528</v>
      </c>
      <c r="BS17837">
        <v>93999.7697219689</v>
      </c>
      <c r="BW17837" s="9">
        <v>17832</v>
      </c>
      <c r="BX17837">
        <f t="shared" si="870"/>
        <v>1</v>
      </c>
      <c r="BY17837">
        <f t="shared" si="871"/>
        <v>1</v>
      </c>
    </row>
    <row r="17838" spans="1:77">
      <c r="A17838" s="33">
        <v>17833</v>
      </c>
      <c r="BP17838">
        <v>0.76482670602556</v>
      </c>
      <c r="BQ17838">
        <v>16529.0676646728</v>
      </c>
      <c r="BR17838">
        <v>1.31445591473719</v>
      </c>
      <c r="BS17838">
        <v>127200.068607428</v>
      </c>
      <c r="BW17838" s="9">
        <v>17833</v>
      </c>
      <c r="BX17838">
        <f t="shared" si="870"/>
        <v>1</v>
      </c>
      <c r="BY17838">
        <f t="shared" si="871"/>
        <v>1</v>
      </c>
    </row>
    <row r="17839" spans="1:77">
      <c r="A17839" s="33">
        <v>17834</v>
      </c>
      <c r="BP17839">
        <v>0.804151285130647</v>
      </c>
      <c r="BQ17839">
        <v>14636.4732182623</v>
      </c>
      <c r="BR17839">
        <v>1.403392969198</v>
      </c>
      <c r="BS17839">
        <v>97149.9267768745</v>
      </c>
      <c r="BW17839" s="9">
        <v>17834</v>
      </c>
      <c r="BX17839">
        <f t="shared" si="870"/>
        <v>1</v>
      </c>
      <c r="BY17839">
        <f t="shared" si="871"/>
        <v>1</v>
      </c>
    </row>
    <row r="17840" spans="1:77">
      <c r="A17840" s="33">
        <v>17835</v>
      </c>
      <c r="BP17840">
        <v>0.780430889551406</v>
      </c>
      <c r="BQ17840">
        <v>20463.1791681034</v>
      </c>
      <c r="BR17840">
        <v>1.35447173264603</v>
      </c>
      <c r="BS17840">
        <v>130742.710667781</v>
      </c>
      <c r="BW17840" s="9">
        <v>17835</v>
      </c>
      <c r="BX17840">
        <f t="shared" si="870"/>
        <v>1</v>
      </c>
      <c r="BY17840">
        <f t="shared" si="871"/>
        <v>1</v>
      </c>
    </row>
    <row r="17841" spans="1:77">
      <c r="A17841" s="33">
        <v>17836</v>
      </c>
      <c r="BP17841">
        <v>0.830606085108684</v>
      </c>
      <c r="BQ17841">
        <v>15296.3879103074</v>
      </c>
      <c r="BR17841">
        <v>1.40465777077402</v>
      </c>
      <c r="BS17841">
        <v>119667.915032695</v>
      </c>
      <c r="BW17841" s="9">
        <v>17836</v>
      </c>
      <c r="BX17841">
        <f t="shared" si="870"/>
        <v>1</v>
      </c>
      <c r="BY17841">
        <f t="shared" si="871"/>
        <v>1</v>
      </c>
    </row>
    <row r="17842" spans="1:77">
      <c r="A17842" s="33">
        <v>17837</v>
      </c>
      <c r="BP17842">
        <v>0.795180323990473</v>
      </c>
      <c r="BQ17842">
        <v>12067.0464682146</v>
      </c>
      <c r="BR17842">
        <v>1.36154176629494</v>
      </c>
      <c r="BS17842">
        <v>94416.9295770813</v>
      </c>
      <c r="BW17842" s="9">
        <v>17837</v>
      </c>
      <c r="BX17842">
        <f t="shared" si="870"/>
        <v>1</v>
      </c>
      <c r="BY17842">
        <f t="shared" si="871"/>
        <v>1</v>
      </c>
    </row>
    <row r="17843" spans="1:77">
      <c r="A17843" s="33">
        <v>17838</v>
      </c>
      <c r="BP17843">
        <v>0.799014733992343</v>
      </c>
      <c r="BQ17843">
        <v>15767.7658032513</v>
      </c>
      <c r="BR17843">
        <v>1.35593773031297</v>
      </c>
      <c r="BS17843">
        <v>99342.6390762631</v>
      </c>
      <c r="BW17843" s="9">
        <v>17838</v>
      </c>
      <c r="BX17843">
        <f t="shared" si="870"/>
        <v>1</v>
      </c>
      <c r="BY17843">
        <f t="shared" si="871"/>
        <v>1</v>
      </c>
    </row>
    <row r="17844" spans="1:77">
      <c r="A17844" s="33">
        <v>17839</v>
      </c>
      <c r="BP17844">
        <v>0.791439742673396</v>
      </c>
      <c r="BQ17844">
        <v>17825.3766043676</v>
      </c>
      <c r="BR17844">
        <v>1.36261776037373</v>
      </c>
      <c r="BS17844">
        <v>101130.84434356</v>
      </c>
      <c r="BW17844" s="9">
        <v>17839</v>
      </c>
      <c r="BX17844">
        <f t="shared" si="870"/>
        <v>1</v>
      </c>
      <c r="BY17844">
        <f t="shared" si="871"/>
        <v>1</v>
      </c>
    </row>
    <row r="17845" spans="1:77">
      <c r="A17845" s="33">
        <v>17840</v>
      </c>
      <c r="BP17845">
        <v>0.786622420890589</v>
      </c>
      <c r="BQ17845">
        <v>16461.1421816601</v>
      </c>
      <c r="BR17845">
        <v>1.3577290975104</v>
      </c>
      <c r="BS17845">
        <v>96356.6808981541</v>
      </c>
      <c r="BW17845" s="9">
        <v>17840</v>
      </c>
      <c r="BX17845">
        <f t="shared" si="870"/>
        <v>1</v>
      </c>
      <c r="BY17845">
        <f t="shared" si="871"/>
        <v>1</v>
      </c>
    </row>
    <row r="17846" spans="1:77">
      <c r="A17846" s="33">
        <v>17841</v>
      </c>
      <c r="BP17846">
        <v>0.769882124738152</v>
      </c>
      <c r="BQ17846">
        <v>18265.4657867125</v>
      </c>
      <c r="BR17846">
        <v>1.31873980914512</v>
      </c>
      <c r="BS17846">
        <v>101993.277572656</v>
      </c>
      <c r="BW17846" s="9">
        <v>17841</v>
      </c>
      <c r="BX17846">
        <f t="shared" si="870"/>
        <v>1</v>
      </c>
      <c r="BY17846">
        <f t="shared" si="871"/>
        <v>1</v>
      </c>
    </row>
    <row r="17847" spans="1:77">
      <c r="A17847" s="33">
        <v>17842</v>
      </c>
      <c r="BP17847">
        <v>0.799276035442896</v>
      </c>
      <c r="BQ17847">
        <v>11704.8698717167</v>
      </c>
      <c r="BR17847">
        <v>1.36526315045986</v>
      </c>
      <c r="BS17847">
        <v>91812.8791943305</v>
      </c>
      <c r="BW17847" s="9">
        <v>17842</v>
      </c>
      <c r="BX17847">
        <f t="shared" si="870"/>
        <v>1</v>
      </c>
      <c r="BY17847">
        <f t="shared" si="871"/>
        <v>1</v>
      </c>
    </row>
    <row r="17848" spans="1:77">
      <c r="A17848" s="33">
        <v>17843</v>
      </c>
      <c r="BP17848">
        <v>0.849071294222213</v>
      </c>
      <c r="BQ17848">
        <v>13197.9929207854</v>
      </c>
      <c r="BR17848">
        <v>1.47477517447357</v>
      </c>
      <c r="BS17848">
        <v>121437.032707945</v>
      </c>
      <c r="BW17848" s="9">
        <v>17843</v>
      </c>
      <c r="BX17848">
        <f t="shared" si="870"/>
        <v>1</v>
      </c>
      <c r="BY17848">
        <f t="shared" si="871"/>
        <v>1</v>
      </c>
    </row>
    <row r="17849" spans="1:77">
      <c r="A17849" s="33">
        <v>17844</v>
      </c>
      <c r="BP17849">
        <v>0.855891605153058</v>
      </c>
      <c r="BQ17849">
        <v>14005.7051195511</v>
      </c>
      <c r="BR17849">
        <v>1.49106090964944</v>
      </c>
      <c r="BS17849">
        <v>97062.8035143141</v>
      </c>
      <c r="BW17849" s="9">
        <v>17844</v>
      </c>
      <c r="BX17849">
        <f t="shared" si="870"/>
        <v>1</v>
      </c>
      <c r="BY17849">
        <f t="shared" si="871"/>
        <v>1</v>
      </c>
    </row>
    <row r="17850" spans="1:77">
      <c r="A17850" s="33">
        <v>17845</v>
      </c>
      <c r="BP17850">
        <v>0.780124879599772</v>
      </c>
      <c r="BQ17850">
        <v>15735.489436412</v>
      </c>
      <c r="BR17850">
        <v>1.34115486195586</v>
      </c>
      <c r="BS17850">
        <v>99614.2938182489</v>
      </c>
      <c r="BW17850" s="9">
        <v>17845</v>
      </c>
      <c r="BX17850">
        <f t="shared" si="870"/>
        <v>1</v>
      </c>
      <c r="BY17850">
        <f t="shared" si="871"/>
        <v>1</v>
      </c>
    </row>
    <row r="17851" spans="1:77">
      <c r="A17851" s="33">
        <v>17846</v>
      </c>
      <c r="BP17851">
        <v>0.813019526032358</v>
      </c>
      <c r="BQ17851">
        <v>12150.4641937922</v>
      </c>
      <c r="BR17851">
        <v>1.42438589444816</v>
      </c>
      <c r="BS17851">
        <v>93628.6803466412</v>
      </c>
      <c r="BW17851" s="9">
        <v>17846</v>
      </c>
      <c r="BX17851">
        <f t="shared" si="870"/>
        <v>1</v>
      </c>
      <c r="BY17851">
        <f t="shared" si="871"/>
        <v>1</v>
      </c>
    </row>
    <row r="17852" spans="1:77">
      <c r="A17852" s="33">
        <v>17847</v>
      </c>
      <c r="BP17852">
        <v>0.783185268362516</v>
      </c>
      <c r="BQ17852">
        <v>13306.9016293668</v>
      </c>
      <c r="BR17852">
        <v>1.35792271324233</v>
      </c>
      <c r="BS17852">
        <v>94471.7717319365</v>
      </c>
      <c r="BW17852" s="9">
        <v>17847</v>
      </c>
      <c r="BX17852">
        <f t="shared" si="870"/>
        <v>1</v>
      </c>
      <c r="BY17852">
        <f t="shared" si="871"/>
        <v>1</v>
      </c>
    </row>
    <row r="17853" spans="1:77">
      <c r="A17853" s="33">
        <v>17848</v>
      </c>
      <c r="BP17853">
        <v>0.775975276393869</v>
      </c>
      <c r="BQ17853">
        <v>15313.0167443045</v>
      </c>
      <c r="BR17853">
        <v>1.33313288764925</v>
      </c>
      <c r="BS17853">
        <v>124433.041096917</v>
      </c>
      <c r="BW17853" s="9">
        <v>17848</v>
      </c>
      <c r="BX17853">
        <f t="shared" si="870"/>
        <v>1</v>
      </c>
      <c r="BY17853">
        <f t="shared" si="871"/>
        <v>1</v>
      </c>
    </row>
    <row r="17854" spans="1:77">
      <c r="A17854" s="33">
        <v>17849</v>
      </c>
      <c r="BP17854">
        <v>0.841272754122938</v>
      </c>
      <c r="BQ17854">
        <v>12121.7866986399</v>
      </c>
      <c r="BR17854">
        <v>1.46885489327674</v>
      </c>
      <c r="BS17854">
        <v>98459.335176697</v>
      </c>
      <c r="BW17854" s="9">
        <v>17849</v>
      </c>
      <c r="BX17854">
        <f t="shared" si="870"/>
        <v>1</v>
      </c>
      <c r="BY17854">
        <f t="shared" si="871"/>
        <v>1</v>
      </c>
    </row>
    <row r="17855" spans="1:77">
      <c r="A17855" s="33">
        <v>17850</v>
      </c>
      <c r="BP17855">
        <v>0.835530614333582</v>
      </c>
      <c r="BQ17855">
        <v>15301.314497551</v>
      </c>
      <c r="BR17855">
        <v>1.42695829432282</v>
      </c>
      <c r="BS17855">
        <v>125314.210661149</v>
      </c>
      <c r="BW17855" s="9">
        <v>17850</v>
      </c>
      <c r="BX17855">
        <f t="shared" si="870"/>
        <v>1</v>
      </c>
      <c r="BY17855">
        <f t="shared" si="871"/>
        <v>1</v>
      </c>
    </row>
    <row r="17856" spans="1:77">
      <c r="A17856" s="33">
        <v>17851</v>
      </c>
      <c r="BP17856">
        <v>0.797348480659883</v>
      </c>
      <c r="BQ17856">
        <v>13674.8088538194</v>
      </c>
      <c r="BR17856">
        <v>1.3893452327394</v>
      </c>
      <c r="BS17856">
        <v>96336.571944635</v>
      </c>
      <c r="BW17856" s="9">
        <v>17851</v>
      </c>
      <c r="BX17856">
        <f t="shared" si="870"/>
        <v>1</v>
      </c>
      <c r="BY17856">
        <f t="shared" si="871"/>
        <v>1</v>
      </c>
    </row>
    <row r="17857" spans="1:77">
      <c r="A17857" s="33">
        <v>17852</v>
      </c>
      <c r="BP17857">
        <v>0.858345238785069</v>
      </c>
      <c r="BQ17857">
        <v>15261.30463123</v>
      </c>
      <c r="BR17857">
        <v>1.50529008234814</v>
      </c>
      <c r="BS17857">
        <v>102335.611497433</v>
      </c>
      <c r="BW17857" s="9">
        <v>17852</v>
      </c>
      <c r="BX17857">
        <f t="shared" si="870"/>
        <v>1</v>
      </c>
      <c r="BY17857">
        <f t="shared" si="871"/>
        <v>1</v>
      </c>
    </row>
    <row r="17858" spans="1:77">
      <c r="A17858" s="33">
        <v>17853</v>
      </c>
      <c r="BP17858">
        <v>0.784251538142003</v>
      </c>
      <c r="BQ17858">
        <v>16079.3389152784</v>
      </c>
      <c r="BR17858">
        <v>1.32368666910703</v>
      </c>
      <c r="BS17858">
        <v>125460.098356985</v>
      </c>
      <c r="BW17858" s="9">
        <v>17853</v>
      </c>
      <c r="BX17858">
        <f t="shared" si="870"/>
        <v>1</v>
      </c>
      <c r="BY17858">
        <f t="shared" si="871"/>
        <v>1</v>
      </c>
    </row>
    <row r="17859" spans="1:77">
      <c r="A17859" s="33">
        <v>17854</v>
      </c>
      <c r="BP17859">
        <v>0.778897972007733</v>
      </c>
      <c r="BQ17859">
        <v>12477.1915853492</v>
      </c>
      <c r="BR17859">
        <v>1.29524934538392</v>
      </c>
      <c r="BS17859">
        <v>94095.9597461101</v>
      </c>
      <c r="BW17859" s="9">
        <v>17854</v>
      </c>
      <c r="BX17859">
        <f t="shared" si="870"/>
        <v>1</v>
      </c>
      <c r="BY17859">
        <f t="shared" si="871"/>
        <v>1</v>
      </c>
    </row>
    <row r="17860" spans="1:77">
      <c r="A17860" s="33">
        <v>17855</v>
      </c>
      <c r="BP17860">
        <v>0.84076305687821</v>
      </c>
      <c r="BQ17860">
        <v>13108.7727598551</v>
      </c>
      <c r="BR17860">
        <v>1.4474155381243</v>
      </c>
      <c r="BS17860">
        <v>99359.4632901211</v>
      </c>
      <c r="BW17860" s="9">
        <v>17855</v>
      </c>
      <c r="BX17860">
        <f t="shared" si="870"/>
        <v>1</v>
      </c>
      <c r="BY17860">
        <f t="shared" si="871"/>
        <v>1</v>
      </c>
    </row>
    <row r="17861" spans="1:77">
      <c r="A17861" s="33">
        <v>17856</v>
      </c>
      <c r="BP17861">
        <v>0.819063295349364</v>
      </c>
      <c r="BQ17861">
        <v>18451.3171985856</v>
      </c>
      <c r="BR17861">
        <v>1.38942778876822</v>
      </c>
      <c r="BS17861">
        <v>127561.485237627</v>
      </c>
      <c r="BW17861" s="9">
        <v>17856</v>
      </c>
      <c r="BX17861">
        <f t="shared" si="870"/>
        <v>1</v>
      </c>
      <c r="BY17861">
        <f t="shared" si="871"/>
        <v>1</v>
      </c>
    </row>
    <row r="17862" spans="1:77">
      <c r="A17862" s="33">
        <v>17857</v>
      </c>
      <c r="BP17862">
        <v>0.812463461665171</v>
      </c>
      <c r="BQ17862">
        <v>15808.2756740183</v>
      </c>
      <c r="BR17862">
        <v>1.38232168075986</v>
      </c>
      <c r="BS17862">
        <v>98916.265666866</v>
      </c>
      <c r="BW17862" s="9">
        <v>17857</v>
      </c>
      <c r="BX17862">
        <f t="shared" si="870"/>
        <v>1</v>
      </c>
      <c r="BY17862">
        <f t="shared" si="871"/>
        <v>1</v>
      </c>
    </row>
    <row r="17863" spans="1:77">
      <c r="A17863" s="33">
        <v>17858</v>
      </c>
      <c r="BP17863">
        <v>0.850822475796563</v>
      </c>
      <c r="BQ17863">
        <v>19075.2229625586</v>
      </c>
      <c r="BR17863">
        <v>1.47194959330574</v>
      </c>
      <c r="BS17863">
        <v>103642.692599223</v>
      </c>
      <c r="BW17863" s="9">
        <v>17858</v>
      </c>
      <c r="BX17863">
        <f t="shared" ref="BX17863:BX17926" si="872">IF(BU17863=MAX($BU17863:$BV17863),1,0)</f>
        <v>1</v>
      </c>
      <c r="BY17863">
        <f t="shared" ref="BY17863:BY17926" si="873">IF(BV17863=MAX($BU17863:$BV17863),1,0)</f>
        <v>1</v>
      </c>
    </row>
    <row r="17864" spans="1:77">
      <c r="A17864" s="33">
        <v>17859</v>
      </c>
      <c r="BP17864">
        <v>0.823001759727366</v>
      </c>
      <c r="BQ17864">
        <v>12508.6926837504</v>
      </c>
      <c r="BR17864">
        <v>1.44242823299862</v>
      </c>
      <c r="BS17864">
        <v>120220.094750943</v>
      </c>
      <c r="BW17864" s="9">
        <v>17859</v>
      </c>
      <c r="BX17864">
        <f t="shared" si="872"/>
        <v>1</v>
      </c>
      <c r="BY17864">
        <f t="shared" si="873"/>
        <v>1</v>
      </c>
    </row>
    <row r="17865" spans="1:77">
      <c r="A17865" s="33">
        <v>17860</v>
      </c>
      <c r="BP17865">
        <v>0.833420236926989</v>
      </c>
      <c r="BQ17865">
        <v>14328.9987213584</v>
      </c>
      <c r="BR17865">
        <v>1.44426874810131</v>
      </c>
      <c r="BS17865">
        <v>94707.5729707675</v>
      </c>
      <c r="BW17865" s="9">
        <v>17860</v>
      </c>
      <c r="BX17865">
        <f t="shared" si="872"/>
        <v>1</v>
      </c>
      <c r="BY17865">
        <f t="shared" si="873"/>
        <v>1</v>
      </c>
    </row>
    <row r="17866" spans="1:77">
      <c r="A17866" s="33">
        <v>17861</v>
      </c>
      <c r="BP17866">
        <v>0.783746347103599</v>
      </c>
      <c r="BQ17866">
        <v>10694.4312046453</v>
      </c>
      <c r="BR17866">
        <v>1.33421723117433</v>
      </c>
      <c r="BS17866">
        <v>116782.182969685</v>
      </c>
      <c r="BW17866" s="9">
        <v>17861</v>
      </c>
      <c r="BX17866">
        <f t="shared" si="872"/>
        <v>1</v>
      </c>
      <c r="BY17866">
        <f t="shared" si="873"/>
        <v>1</v>
      </c>
    </row>
    <row r="17867" spans="1:77">
      <c r="A17867" s="33">
        <v>17862</v>
      </c>
      <c r="BP17867">
        <v>0.792070832625803</v>
      </c>
      <c r="BQ17867">
        <v>17182.8114995174</v>
      </c>
      <c r="BR17867">
        <v>1.37489272022164</v>
      </c>
      <c r="BS17867">
        <v>97665.0725218118</v>
      </c>
      <c r="BW17867" s="9">
        <v>17862</v>
      </c>
      <c r="BX17867">
        <f t="shared" si="872"/>
        <v>1</v>
      </c>
      <c r="BY17867">
        <f t="shared" si="873"/>
        <v>1</v>
      </c>
    </row>
    <row r="17868" spans="1:77">
      <c r="A17868" s="33">
        <v>17863</v>
      </c>
      <c r="BP17868">
        <v>0.785817174489781</v>
      </c>
      <c r="BQ17868">
        <v>15807.5984456691</v>
      </c>
      <c r="BR17868">
        <v>1.35623251282152</v>
      </c>
      <c r="BS17868">
        <v>98993.1099450639</v>
      </c>
      <c r="BW17868" s="9">
        <v>17863</v>
      </c>
      <c r="BX17868">
        <f t="shared" si="872"/>
        <v>1</v>
      </c>
      <c r="BY17868">
        <f t="shared" si="873"/>
        <v>1</v>
      </c>
    </row>
    <row r="17869" spans="1:77">
      <c r="A17869" s="33">
        <v>17864</v>
      </c>
      <c r="BP17869">
        <v>0.794384592263118</v>
      </c>
      <c r="BQ17869">
        <v>13668.2331881432</v>
      </c>
      <c r="BR17869">
        <v>1.34580096929593</v>
      </c>
      <c r="BS17869">
        <v>93750.6990846771</v>
      </c>
      <c r="BW17869" s="9">
        <v>17864</v>
      </c>
      <c r="BX17869">
        <f t="shared" si="872"/>
        <v>1</v>
      </c>
      <c r="BY17869">
        <f t="shared" si="873"/>
        <v>1</v>
      </c>
    </row>
    <row r="17870" spans="1:77">
      <c r="A17870" s="33">
        <v>17865</v>
      </c>
      <c r="BP17870">
        <v>0.840552952126325</v>
      </c>
      <c r="BQ17870">
        <v>14438.494785525</v>
      </c>
      <c r="BR17870">
        <v>1.4187607574505</v>
      </c>
      <c r="BS17870">
        <v>120478.883107002</v>
      </c>
      <c r="BW17870" s="9">
        <v>17865</v>
      </c>
      <c r="BX17870">
        <f t="shared" si="872"/>
        <v>1</v>
      </c>
      <c r="BY17870">
        <f t="shared" si="873"/>
        <v>1</v>
      </c>
    </row>
    <row r="17871" spans="1:77">
      <c r="A17871" s="33">
        <v>17866</v>
      </c>
      <c r="BP17871">
        <v>0.791410239713916</v>
      </c>
      <c r="BQ17871">
        <v>11482.0890937406</v>
      </c>
      <c r="BR17871">
        <v>1.35350194049903</v>
      </c>
      <c r="BS17871">
        <v>92748.223203818</v>
      </c>
      <c r="BW17871" s="9">
        <v>17866</v>
      </c>
      <c r="BX17871">
        <f t="shared" si="872"/>
        <v>1</v>
      </c>
      <c r="BY17871">
        <f t="shared" si="873"/>
        <v>1</v>
      </c>
    </row>
    <row r="17872" spans="1:77">
      <c r="A17872" s="33">
        <v>17867</v>
      </c>
      <c r="BP17872">
        <v>0.81680802297335</v>
      </c>
      <c r="BQ17872">
        <v>19753.5198568242</v>
      </c>
      <c r="BR17872">
        <v>1.4104763867909</v>
      </c>
      <c r="BS17872">
        <v>105521.841020989</v>
      </c>
      <c r="BW17872" s="9">
        <v>17867</v>
      </c>
      <c r="BX17872">
        <f t="shared" si="872"/>
        <v>1</v>
      </c>
      <c r="BY17872">
        <f t="shared" si="873"/>
        <v>1</v>
      </c>
    </row>
    <row r="17873" spans="1:77">
      <c r="A17873" s="33">
        <v>17868</v>
      </c>
      <c r="BP17873">
        <v>0.811106449296424</v>
      </c>
      <c r="BQ17873">
        <v>12400.8924028331</v>
      </c>
      <c r="BR17873">
        <v>1.40000426431881</v>
      </c>
      <c r="BS17873">
        <v>119502.291875015</v>
      </c>
      <c r="BW17873" s="9">
        <v>17868</v>
      </c>
      <c r="BX17873">
        <f t="shared" si="872"/>
        <v>1</v>
      </c>
      <c r="BY17873">
        <f t="shared" si="873"/>
        <v>1</v>
      </c>
    </row>
    <row r="17874" spans="1:77">
      <c r="A17874" s="33">
        <v>17869</v>
      </c>
      <c r="BP17874">
        <v>0.862307441105361</v>
      </c>
      <c r="BQ17874">
        <v>20040.9089234699</v>
      </c>
      <c r="BR17874">
        <v>1.50575678611671</v>
      </c>
      <c r="BS17874">
        <v>106711.65276343</v>
      </c>
      <c r="BW17874" s="9">
        <v>17869</v>
      </c>
      <c r="BX17874">
        <f t="shared" si="872"/>
        <v>1</v>
      </c>
      <c r="BY17874">
        <f t="shared" si="873"/>
        <v>1</v>
      </c>
    </row>
    <row r="17875" spans="1:77">
      <c r="A17875" s="33">
        <v>17870</v>
      </c>
      <c r="BP17875">
        <v>0.834531554671701</v>
      </c>
      <c r="BQ17875">
        <v>13105.22896179</v>
      </c>
      <c r="BR17875">
        <v>1.45093176926906</v>
      </c>
      <c r="BS17875">
        <v>96153.41365928</v>
      </c>
      <c r="BW17875" s="9">
        <v>17870</v>
      </c>
      <c r="BX17875">
        <f t="shared" si="872"/>
        <v>1</v>
      </c>
      <c r="BY17875">
        <f t="shared" si="873"/>
        <v>1</v>
      </c>
    </row>
    <row r="17876" spans="1:77">
      <c r="A17876" s="33">
        <v>17871</v>
      </c>
      <c r="BP17876">
        <v>0.804762035063663</v>
      </c>
      <c r="BQ17876">
        <v>11914.1867549622</v>
      </c>
      <c r="BR17876">
        <v>1.39206885443363</v>
      </c>
      <c r="BS17876">
        <v>121176.236640349</v>
      </c>
      <c r="BW17876" s="9">
        <v>17871</v>
      </c>
      <c r="BX17876">
        <f t="shared" si="872"/>
        <v>1</v>
      </c>
      <c r="BY17876">
        <f t="shared" si="873"/>
        <v>1</v>
      </c>
    </row>
    <row r="17877" spans="1:77">
      <c r="A17877" s="33">
        <v>17872</v>
      </c>
      <c r="BP17877">
        <v>0.782593730267558</v>
      </c>
      <c r="BQ17877">
        <v>18682.8093389375</v>
      </c>
      <c r="BR17877">
        <v>1.31923217906834</v>
      </c>
      <c r="BS17877">
        <v>100816.341409922</v>
      </c>
      <c r="BW17877" s="9">
        <v>17872</v>
      </c>
      <c r="BX17877">
        <f t="shared" si="872"/>
        <v>1</v>
      </c>
      <c r="BY17877">
        <f t="shared" si="873"/>
        <v>1</v>
      </c>
    </row>
    <row r="17878" spans="1:77">
      <c r="A17878" s="33">
        <v>17873</v>
      </c>
      <c r="BP17878">
        <v>0.874947209390561</v>
      </c>
      <c r="BQ17878">
        <v>15280.6684187776</v>
      </c>
      <c r="BR17878">
        <v>1.53432155049477</v>
      </c>
      <c r="BS17878">
        <v>98916.5992959101</v>
      </c>
      <c r="BW17878" s="9">
        <v>17873</v>
      </c>
      <c r="BX17878">
        <f t="shared" si="872"/>
        <v>1</v>
      </c>
      <c r="BY17878">
        <f t="shared" si="873"/>
        <v>1</v>
      </c>
    </row>
    <row r="17879" spans="1:77">
      <c r="A17879" s="33">
        <v>17874</v>
      </c>
      <c r="BP17879">
        <v>0.81750302958255</v>
      </c>
      <c r="BQ17879">
        <v>14761.767759321</v>
      </c>
      <c r="BR17879">
        <v>1.40213839068176</v>
      </c>
      <c r="BS17879">
        <v>122729.065751955</v>
      </c>
      <c r="BW17879" s="9">
        <v>17874</v>
      </c>
      <c r="BX17879">
        <f t="shared" si="872"/>
        <v>1</v>
      </c>
      <c r="BY17879">
        <f t="shared" si="873"/>
        <v>1</v>
      </c>
    </row>
    <row r="17880" spans="1:77">
      <c r="A17880" s="33">
        <v>17875</v>
      </c>
      <c r="BP17880">
        <v>0.818367958788814</v>
      </c>
      <c r="BQ17880">
        <v>13766.8367900785</v>
      </c>
      <c r="BR17880">
        <v>1.42975791814005</v>
      </c>
      <c r="BS17880">
        <v>93929.650386537</v>
      </c>
      <c r="BW17880" s="9">
        <v>17875</v>
      </c>
      <c r="BX17880">
        <f t="shared" si="872"/>
        <v>1</v>
      </c>
      <c r="BY17880">
        <f t="shared" si="873"/>
        <v>1</v>
      </c>
    </row>
    <row r="17881" spans="1:77">
      <c r="A17881" s="33">
        <v>17876</v>
      </c>
      <c r="BP17881">
        <v>0.828774263379602</v>
      </c>
      <c r="BQ17881">
        <v>19850.5294024464</v>
      </c>
      <c r="BR17881">
        <v>1.40706170697363</v>
      </c>
      <c r="BS17881">
        <v>101723.661449799</v>
      </c>
      <c r="BW17881" s="9">
        <v>17876</v>
      </c>
      <c r="BX17881">
        <f t="shared" si="872"/>
        <v>1</v>
      </c>
      <c r="BY17881">
        <f t="shared" si="873"/>
        <v>1</v>
      </c>
    </row>
    <row r="17882" spans="1:77">
      <c r="A17882" s="33">
        <v>17877</v>
      </c>
      <c r="BP17882">
        <v>0.801248559119545</v>
      </c>
      <c r="BQ17882">
        <v>13587.5103291049</v>
      </c>
      <c r="BR17882">
        <v>1.35798501517694</v>
      </c>
      <c r="BS17882">
        <v>121157.838163438</v>
      </c>
      <c r="BW17882" s="9">
        <v>17877</v>
      </c>
      <c r="BX17882">
        <f t="shared" si="872"/>
        <v>1</v>
      </c>
      <c r="BY17882">
        <f t="shared" si="873"/>
        <v>1</v>
      </c>
    </row>
    <row r="17883" spans="1:77">
      <c r="A17883" s="33">
        <v>17878</v>
      </c>
      <c r="BP17883">
        <v>0.820889510251901</v>
      </c>
      <c r="BQ17883">
        <v>16335.7709646822</v>
      </c>
      <c r="BR17883">
        <v>1.44263122565925</v>
      </c>
      <c r="BS17883">
        <v>104063.613501714</v>
      </c>
      <c r="BW17883" s="9">
        <v>17878</v>
      </c>
      <c r="BX17883">
        <f t="shared" si="872"/>
        <v>1</v>
      </c>
      <c r="BY17883">
        <f t="shared" si="873"/>
        <v>1</v>
      </c>
    </row>
    <row r="17884" spans="1:77">
      <c r="A17884" s="33">
        <v>17879</v>
      </c>
      <c r="BP17884">
        <v>0.797331374342143</v>
      </c>
      <c r="BQ17884">
        <v>20108.9609431245</v>
      </c>
      <c r="BR17884">
        <v>1.37575348003729</v>
      </c>
      <c r="BS17884">
        <v>107204.067180813</v>
      </c>
      <c r="BW17884" s="9">
        <v>17879</v>
      </c>
      <c r="BX17884">
        <f t="shared" si="872"/>
        <v>1</v>
      </c>
      <c r="BY17884">
        <f t="shared" si="873"/>
        <v>1</v>
      </c>
    </row>
    <row r="17885" spans="1:77">
      <c r="A17885" s="33">
        <v>17880</v>
      </c>
      <c r="BP17885">
        <v>0.778097524680363</v>
      </c>
      <c r="BQ17885">
        <v>9966.8784586586</v>
      </c>
      <c r="BR17885">
        <v>1.28329189078718</v>
      </c>
      <c r="BS17885">
        <v>115049.54608095</v>
      </c>
      <c r="BW17885" s="9">
        <v>17880</v>
      </c>
      <c r="BX17885">
        <f t="shared" si="872"/>
        <v>1</v>
      </c>
      <c r="BY17885">
        <f t="shared" si="873"/>
        <v>1</v>
      </c>
    </row>
    <row r="17886" spans="1:77">
      <c r="A17886" s="33">
        <v>17881</v>
      </c>
      <c r="BP17886">
        <v>0.767280956017505</v>
      </c>
      <c r="BQ17886">
        <v>11905.8453484612</v>
      </c>
      <c r="BR17886">
        <v>1.29905357276551</v>
      </c>
      <c r="BS17886">
        <v>92532.9613932364</v>
      </c>
      <c r="BW17886" s="9">
        <v>17881</v>
      </c>
      <c r="BX17886">
        <f t="shared" si="872"/>
        <v>1</v>
      </c>
      <c r="BY17886">
        <f t="shared" si="873"/>
        <v>1</v>
      </c>
    </row>
    <row r="17887" spans="1:77">
      <c r="A17887" s="33">
        <v>17882</v>
      </c>
      <c r="BP17887">
        <v>0.787988942784624</v>
      </c>
      <c r="BQ17887">
        <v>14019.3478490084</v>
      </c>
      <c r="BR17887">
        <v>1.33857612288662</v>
      </c>
      <c r="BS17887">
        <v>122131.786477491</v>
      </c>
      <c r="BW17887" s="9">
        <v>17882</v>
      </c>
      <c r="BX17887">
        <f t="shared" si="872"/>
        <v>1</v>
      </c>
      <c r="BY17887">
        <f t="shared" si="873"/>
        <v>1</v>
      </c>
    </row>
    <row r="17888" spans="1:77">
      <c r="A17888" s="33">
        <v>17883</v>
      </c>
      <c r="BP17888">
        <v>0.856360217352105</v>
      </c>
      <c r="BQ17888">
        <v>14575.1909432261</v>
      </c>
      <c r="BR17888">
        <v>1.46937215348678</v>
      </c>
      <c r="BS17888">
        <v>119513.168348251</v>
      </c>
      <c r="BW17888" s="9">
        <v>17883</v>
      </c>
      <c r="BX17888">
        <f t="shared" si="872"/>
        <v>1</v>
      </c>
      <c r="BY17888">
        <f t="shared" si="873"/>
        <v>1</v>
      </c>
    </row>
    <row r="17889" spans="1:77">
      <c r="A17889" s="33">
        <v>17884</v>
      </c>
      <c r="BP17889">
        <v>0.812958084073577</v>
      </c>
      <c r="BQ17889">
        <v>14668.7717125337</v>
      </c>
      <c r="BR17889">
        <v>1.40778039277855</v>
      </c>
      <c r="BS17889">
        <v>96292.2339794466</v>
      </c>
      <c r="BW17889" s="9">
        <v>17884</v>
      </c>
      <c r="BX17889">
        <f t="shared" si="872"/>
        <v>1</v>
      </c>
      <c r="BY17889">
        <f t="shared" si="873"/>
        <v>1</v>
      </c>
    </row>
    <row r="17890" spans="1:77">
      <c r="A17890" s="33">
        <v>17885</v>
      </c>
      <c r="BP17890">
        <v>0.81408194301283</v>
      </c>
      <c r="BQ17890">
        <v>14799.1909430334</v>
      </c>
      <c r="BR17890">
        <v>1.41017441475266</v>
      </c>
      <c r="BS17890">
        <v>96126.6323767431</v>
      </c>
      <c r="BW17890" s="9">
        <v>17885</v>
      </c>
      <c r="BX17890">
        <f t="shared" si="872"/>
        <v>1</v>
      </c>
      <c r="BY17890">
        <f t="shared" si="873"/>
        <v>1</v>
      </c>
    </row>
    <row r="17891" spans="1:77">
      <c r="A17891" s="33">
        <v>17886</v>
      </c>
      <c r="BP17891">
        <v>0.799540127085134</v>
      </c>
      <c r="BQ17891">
        <v>12353.803864355</v>
      </c>
      <c r="BR17891">
        <v>1.35925932173384</v>
      </c>
      <c r="BS17891">
        <v>92725.2936621929</v>
      </c>
      <c r="BW17891" s="9">
        <v>17886</v>
      </c>
      <c r="BX17891">
        <f t="shared" si="872"/>
        <v>1</v>
      </c>
      <c r="BY17891">
        <f t="shared" si="873"/>
        <v>1</v>
      </c>
    </row>
    <row r="17892" spans="1:77">
      <c r="A17892" s="33">
        <v>17887</v>
      </c>
      <c r="BP17892">
        <v>0.854304148194025</v>
      </c>
      <c r="BQ17892">
        <v>15095.2303262838</v>
      </c>
      <c r="BR17892">
        <v>1.49415957266962</v>
      </c>
      <c r="BS17892">
        <v>98762.1601211667</v>
      </c>
      <c r="BW17892" s="9">
        <v>17887</v>
      </c>
      <c r="BX17892">
        <f t="shared" si="872"/>
        <v>1</v>
      </c>
      <c r="BY17892">
        <f t="shared" si="873"/>
        <v>1</v>
      </c>
    </row>
    <row r="17893" spans="1:77">
      <c r="A17893" s="33">
        <v>17888</v>
      </c>
      <c r="BP17893">
        <v>0.810890245619875</v>
      </c>
      <c r="BQ17893">
        <v>13738.6176450398</v>
      </c>
      <c r="BR17893">
        <v>1.37354941222479</v>
      </c>
      <c r="BS17893">
        <v>122873.711137446</v>
      </c>
      <c r="BW17893" s="9">
        <v>17888</v>
      </c>
      <c r="BX17893">
        <f t="shared" si="872"/>
        <v>1</v>
      </c>
      <c r="BY17893">
        <f t="shared" si="873"/>
        <v>1</v>
      </c>
    </row>
    <row r="17894" spans="1:77">
      <c r="A17894" s="33">
        <v>17889</v>
      </c>
      <c r="BP17894">
        <v>0.797471711804409</v>
      </c>
      <c r="BQ17894">
        <v>17445.4781901519</v>
      </c>
      <c r="BR17894">
        <v>1.36880518499508</v>
      </c>
      <c r="BS17894">
        <v>101755.024844526</v>
      </c>
      <c r="BW17894" s="9">
        <v>17889</v>
      </c>
      <c r="BX17894">
        <f t="shared" si="872"/>
        <v>1</v>
      </c>
      <c r="BY17894">
        <f t="shared" si="873"/>
        <v>1</v>
      </c>
    </row>
    <row r="17895" spans="1:77">
      <c r="A17895" s="33">
        <v>17890</v>
      </c>
      <c r="BP17895">
        <v>0.85457682621521</v>
      </c>
      <c r="BQ17895">
        <v>13721.9402036093</v>
      </c>
      <c r="BR17895">
        <v>1.43860759697688</v>
      </c>
      <c r="BS17895">
        <v>118634.874888075</v>
      </c>
      <c r="BW17895" s="9">
        <v>17890</v>
      </c>
      <c r="BX17895">
        <f t="shared" si="872"/>
        <v>1</v>
      </c>
      <c r="BY17895">
        <f t="shared" si="873"/>
        <v>1</v>
      </c>
    </row>
    <row r="17896" spans="1:77">
      <c r="A17896" s="33">
        <v>17891</v>
      </c>
      <c r="BP17896">
        <v>0.793471511133017</v>
      </c>
      <c r="BQ17896">
        <v>11362.8789178564</v>
      </c>
      <c r="BR17896">
        <v>1.37423956566941</v>
      </c>
      <c r="BS17896">
        <v>92219.1035432766</v>
      </c>
      <c r="BW17896" s="9">
        <v>17891</v>
      </c>
      <c r="BX17896">
        <f t="shared" si="872"/>
        <v>1</v>
      </c>
      <c r="BY17896">
        <f t="shared" si="873"/>
        <v>1</v>
      </c>
    </row>
    <row r="17897" spans="1:77">
      <c r="A17897" s="33">
        <v>17892</v>
      </c>
      <c r="BP17897">
        <v>0.849109260511806</v>
      </c>
      <c r="BQ17897">
        <v>14078.0933290406</v>
      </c>
      <c r="BR17897">
        <v>1.45991447906925</v>
      </c>
      <c r="BS17897">
        <v>98986.0369585038</v>
      </c>
      <c r="BW17897" s="9">
        <v>17892</v>
      </c>
      <c r="BX17897">
        <f t="shared" si="872"/>
        <v>1</v>
      </c>
      <c r="BY17897">
        <f t="shared" si="873"/>
        <v>1</v>
      </c>
    </row>
    <row r="17898" spans="1:77">
      <c r="A17898" s="33">
        <v>17893</v>
      </c>
      <c r="BP17898">
        <v>0.818828522217396</v>
      </c>
      <c r="BQ17898">
        <v>14210.7523672271</v>
      </c>
      <c r="BR17898">
        <v>1.38369848775986</v>
      </c>
      <c r="BS17898">
        <v>95717.2642859304</v>
      </c>
      <c r="BW17898" s="9">
        <v>17893</v>
      </c>
      <c r="BX17898">
        <f t="shared" si="872"/>
        <v>1</v>
      </c>
      <c r="BY17898">
        <f t="shared" si="873"/>
        <v>1</v>
      </c>
    </row>
    <row r="17899" spans="1:77">
      <c r="A17899" s="33">
        <v>17894</v>
      </c>
      <c r="BP17899">
        <v>0.790649328987766</v>
      </c>
      <c r="BQ17899">
        <v>15445.86488214</v>
      </c>
      <c r="BR17899">
        <v>1.36592688296251</v>
      </c>
      <c r="BS17899">
        <v>96362.2021542696</v>
      </c>
      <c r="BW17899" s="9">
        <v>17894</v>
      </c>
      <c r="BX17899">
        <f t="shared" si="872"/>
        <v>1</v>
      </c>
      <c r="BY17899">
        <f t="shared" si="873"/>
        <v>1</v>
      </c>
    </row>
    <row r="17900" spans="1:77">
      <c r="A17900" s="33">
        <v>17895</v>
      </c>
      <c r="BP17900">
        <v>0.773283810388041</v>
      </c>
      <c r="BQ17900">
        <v>13968.9600416349</v>
      </c>
      <c r="BR17900">
        <v>1.30344997502395</v>
      </c>
      <c r="BS17900">
        <v>96469.496460105</v>
      </c>
      <c r="BW17900" s="9">
        <v>17895</v>
      </c>
      <c r="BX17900">
        <f t="shared" si="872"/>
        <v>1</v>
      </c>
      <c r="BY17900">
        <f t="shared" si="873"/>
        <v>1</v>
      </c>
    </row>
    <row r="17901" spans="1:77">
      <c r="A17901" s="33">
        <v>17896</v>
      </c>
      <c r="BP17901">
        <v>0.792627344661837</v>
      </c>
      <c r="BQ17901">
        <v>12292.421350534</v>
      </c>
      <c r="BR17901">
        <v>1.33993339227367</v>
      </c>
      <c r="BS17901">
        <v>95023.0992616289</v>
      </c>
      <c r="BW17901" s="9">
        <v>17896</v>
      </c>
      <c r="BX17901">
        <f t="shared" si="872"/>
        <v>1</v>
      </c>
      <c r="BY17901">
        <f t="shared" si="873"/>
        <v>1</v>
      </c>
    </row>
    <row r="17902" spans="1:77">
      <c r="A17902" s="33">
        <v>17897</v>
      </c>
      <c r="BP17902">
        <v>0.796453837303284</v>
      </c>
      <c r="BQ17902">
        <v>10278.6790627146</v>
      </c>
      <c r="BR17902">
        <v>1.36843728375115</v>
      </c>
      <c r="BS17902">
        <v>90520.0886832147</v>
      </c>
      <c r="BW17902" s="9">
        <v>17897</v>
      </c>
      <c r="BX17902">
        <f t="shared" si="872"/>
        <v>1</v>
      </c>
      <c r="BY17902">
        <f t="shared" si="873"/>
        <v>1</v>
      </c>
    </row>
    <row r="17903" spans="1:77">
      <c r="A17903" s="33">
        <v>17898</v>
      </c>
      <c r="BP17903">
        <v>0.764085309156009</v>
      </c>
      <c r="BQ17903">
        <v>10372.2486649711</v>
      </c>
      <c r="BR17903">
        <v>1.27130231729361</v>
      </c>
      <c r="BS17903">
        <v>119616.515750061</v>
      </c>
      <c r="BW17903" s="9">
        <v>17898</v>
      </c>
      <c r="BX17903">
        <f t="shared" si="872"/>
        <v>1</v>
      </c>
      <c r="BY17903">
        <f t="shared" si="873"/>
        <v>1</v>
      </c>
    </row>
    <row r="17904" spans="1:77">
      <c r="A17904" s="33">
        <v>17899</v>
      </c>
      <c r="BP17904">
        <v>0.807722376320781</v>
      </c>
      <c r="BQ17904">
        <v>15022.295626624</v>
      </c>
      <c r="BR17904">
        <v>1.39625691009238</v>
      </c>
      <c r="BS17904">
        <v>122977.752427423</v>
      </c>
      <c r="BW17904" s="9">
        <v>17899</v>
      </c>
      <c r="BX17904">
        <f t="shared" si="872"/>
        <v>1</v>
      </c>
      <c r="BY17904">
        <f t="shared" si="873"/>
        <v>1</v>
      </c>
    </row>
    <row r="17905" spans="1:77">
      <c r="A17905" s="33">
        <v>17900</v>
      </c>
      <c r="BP17905">
        <v>0.784519831996128</v>
      </c>
      <c r="BQ17905">
        <v>15746.7401027892</v>
      </c>
      <c r="BR17905">
        <v>1.32210044858747</v>
      </c>
      <c r="BS17905">
        <v>96661.060684851</v>
      </c>
      <c r="BW17905" s="9">
        <v>17900</v>
      </c>
      <c r="BX17905">
        <f t="shared" si="872"/>
        <v>1</v>
      </c>
      <c r="BY17905">
        <f t="shared" si="873"/>
        <v>1</v>
      </c>
    </row>
    <row r="17906" spans="1:77">
      <c r="A17906" s="33">
        <v>17901</v>
      </c>
      <c r="BP17906">
        <v>0.803506428310801</v>
      </c>
      <c r="BQ17906">
        <v>14003.6493374222</v>
      </c>
      <c r="BR17906">
        <v>1.38065784851862</v>
      </c>
      <c r="BS17906">
        <v>122402.181121465</v>
      </c>
      <c r="BW17906" s="9">
        <v>17901</v>
      </c>
      <c r="BX17906">
        <f t="shared" si="872"/>
        <v>1</v>
      </c>
      <c r="BY17906">
        <f t="shared" si="873"/>
        <v>1</v>
      </c>
    </row>
    <row r="17907" spans="1:77">
      <c r="A17907" s="33">
        <v>17902</v>
      </c>
      <c r="BP17907">
        <v>0.824556776430667</v>
      </c>
      <c r="BQ17907">
        <v>17078.9692142871</v>
      </c>
      <c r="BR17907">
        <v>1.40584850073965</v>
      </c>
      <c r="BS17907">
        <v>96317.4857171411</v>
      </c>
      <c r="BW17907" s="9">
        <v>17902</v>
      </c>
      <c r="BX17907">
        <f t="shared" si="872"/>
        <v>1</v>
      </c>
      <c r="BY17907">
        <f t="shared" si="873"/>
        <v>1</v>
      </c>
    </row>
    <row r="17908" spans="1:77">
      <c r="A17908" s="33">
        <v>17903</v>
      </c>
      <c r="BP17908">
        <v>0.749786376068654</v>
      </c>
      <c r="BQ17908">
        <v>12713.7663992967</v>
      </c>
      <c r="BR17908">
        <v>1.27544506338741</v>
      </c>
      <c r="BS17908">
        <v>122870.079234475</v>
      </c>
      <c r="BW17908" s="9">
        <v>17903</v>
      </c>
      <c r="BX17908">
        <f t="shared" si="872"/>
        <v>1</v>
      </c>
      <c r="BY17908">
        <f t="shared" si="873"/>
        <v>1</v>
      </c>
    </row>
    <row r="17909" spans="1:77">
      <c r="A17909" s="33">
        <v>17904</v>
      </c>
      <c r="BP17909">
        <v>0.826803230520596</v>
      </c>
      <c r="BQ17909">
        <v>21845.6714938715</v>
      </c>
      <c r="BR17909">
        <v>1.41818776344989</v>
      </c>
      <c r="BS17909">
        <v>107745.62599</v>
      </c>
      <c r="BW17909" s="9">
        <v>17904</v>
      </c>
      <c r="BX17909">
        <f t="shared" si="872"/>
        <v>1</v>
      </c>
      <c r="BY17909">
        <f t="shared" si="873"/>
        <v>1</v>
      </c>
    </row>
    <row r="17910" spans="1:77">
      <c r="A17910" s="33">
        <v>17905</v>
      </c>
      <c r="BP17910">
        <v>0.808216614727192</v>
      </c>
      <c r="BQ17910">
        <v>12834.8099089613</v>
      </c>
      <c r="BR17910">
        <v>1.38345102085238</v>
      </c>
      <c r="BS17910">
        <v>95706.6223540245</v>
      </c>
      <c r="BW17910" s="9">
        <v>17905</v>
      </c>
      <c r="BX17910">
        <f t="shared" si="872"/>
        <v>1</v>
      </c>
      <c r="BY17910">
        <f t="shared" si="873"/>
        <v>1</v>
      </c>
    </row>
    <row r="17911" spans="1:77">
      <c r="A17911" s="33">
        <v>17906</v>
      </c>
      <c r="BP17911">
        <v>0.809938850076498</v>
      </c>
      <c r="BQ17911">
        <v>13310.6418193721</v>
      </c>
      <c r="BR17911">
        <v>1.38765106608804</v>
      </c>
      <c r="BS17911">
        <v>118670.503447873</v>
      </c>
      <c r="BW17911" s="9">
        <v>17906</v>
      </c>
      <c r="BX17911">
        <f t="shared" si="872"/>
        <v>1</v>
      </c>
      <c r="BY17911">
        <f t="shared" si="873"/>
        <v>1</v>
      </c>
    </row>
    <row r="17912" spans="1:77">
      <c r="A17912" s="33">
        <v>17907</v>
      </c>
      <c r="BP17912">
        <v>0.806611366773225</v>
      </c>
      <c r="BQ17912">
        <v>13171.5980675215</v>
      </c>
      <c r="BR17912">
        <v>1.36180569133053</v>
      </c>
      <c r="BS17912">
        <v>118614.163412599</v>
      </c>
      <c r="BW17912" s="9">
        <v>17907</v>
      </c>
      <c r="BX17912">
        <f t="shared" si="872"/>
        <v>1</v>
      </c>
      <c r="BY17912">
        <f t="shared" si="873"/>
        <v>1</v>
      </c>
    </row>
    <row r="17913" spans="1:77">
      <c r="A17913" s="33">
        <v>17908</v>
      </c>
      <c r="BP17913">
        <v>0.804449713943902</v>
      </c>
      <c r="BQ17913">
        <v>15380.0870960812</v>
      </c>
      <c r="BR17913">
        <v>1.38408789658915</v>
      </c>
      <c r="BS17913">
        <v>100896.161063942</v>
      </c>
      <c r="BW17913" s="9">
        <v>17908</v>
      </c>
      <c r="BX17913">
        <f t="shared" si="872"/>
        <v>1</v>
      </c>
      <c r="BY17913">
        <f t="shared" si="873"/>
        <v>1</v>
      </c>
    </row>
    <row r="17914" spans="1:77">
      <c r="A17914" s="33">
        <v>17909</v>
      </c>
      <c r="BP17914">
        <v>0.864433412164166</v>
      </c>
      <c r="BQ17914">
        <v>17305.1954206834</v>
      </c>
      <c r="BR17914">
        <v>1.50635529831204</v>
      </c>
      <c r="BS17914">
        <v>105715.716040128</v>
      </c>
      <c r="BW17914" s="9">
        <v>17909</v>
      </c>
      <c r="BX17914">
        <f t="shared" si="872"/>
        <v>1</v>
      </c>
      <c r="BY17914">
        <f t="shared" si="873"/>
        <v>1</v>
      </c>
    </row>
    <row r="17915" spans="1:77">
      <c r="A17915" s="33">
        <v>17910</v>
      </c>
      <c r="BP17915">
        <v>0.82119894203253</v>
      </c>
      <c r="BQ17915">
        <v>15279.8795306272</v>
      </c>
      <c r="BR17915">
        <v>1.40297254291399</v>
      </c>
      <c r="BS17915">
        <v>93896.0940336675</v>
      </c>
      <c r="BW17915" s="9">
        <v>17910</v>
      </c>
      <c r="BX17915">
        <f t="shared" si="872"/>
        <v>1</v>
      </c>
      <c r="BY17915">
        <f t="shared" si="873"/>
        <v>1</v>
      </c>
    </row>
    <row r="17916" spans="1:77">
      <c r="A17916" s="33">
        <v>17911</v>
      </c>
      <c r="BP17916">
        <v>0.783471621013067</v>
      </c>
      <c r="BQ17916">
        <v>19580.5799627105</v>
      </c>
      <c r="BR17916">
        <v>1.34847349332224</v>
      </c>
      <c r="BS17916">
        <v>110505.765006492</v>
      </c>
      <c r="BW17916" s="9">
        <v>17911</v>
      </c>
      <c r="BX17916">
        <f t="shared" si="872"/>
        <v>1</v>
      </c>
      <c r="BY17916">
        <f t="shared" si="873"/>
        <v>1</v>
      </c>
    </row>
    <row r="17917" spans="1:77">
      <c r="A17917" s="33">
        <v>17912</v>
      </c>
      <c r="BP17917">
        <v>0.793638791445733</v>
      </c>
      <c r="BQ17917">
        <v>12669.8464369834</v>
      </c>
      <c r="BR17917">
        <v>1.34565091539883</v>
      </c>
      <c r="BS17917">
        <v>122120.687739454</v>
      </c>
      <c r="BW17917" s="9">
        <v>17912</v>
      </c>
      <c r="BX17917">
        <f t="shared" si="872"/>
        <v>1</v>
      </c>
      <c r="BY17917">
        <f t="shared" si="873"/>
        <v>1</v>
      </c>
    </row>
    <row r="17918" spans="1:77">
      <c r="A17918" s="33">
        <v>17913</v>
      </c>
      <c r="BP17918">
        <v>0.875557169022388</v>
      </c>
      <c r="BQ17918">
        <v>14295.9525615606</v>
      </c>
      <c r="BR17918">
        <v>1.51771595397047</v>
      </c>
      <c r="BS17918">
        <v>97505.8263777626</v>
      </c>
      <c r="BW17918" s="9">
        <v>17913</v>
      </c>
      <c r="BX17918">
        <f t="shared" si="872"/>
        <v>1</v>
      </c>
      <c r="BY17918">
        <f t="shared" si="873"/>
        <v>1</v>
      </c>
    </row>
    <row r="17919" spans="1:77">
      <c r="A17919" s="33">
        <v>17914</v>
      </c>
      <c r="BP17919">
        <v>0.763753358035266</v>
      </c>
      <c r="BQ17919">
        <v>13737.4847838787</v>
      </c>
      <c r="BR17919">
        <v>1.29370996539235</v>
      </c>
      <c r="BS17919">
        <v>97517.3227928818</v>
      </c>
      <c r="BW17919" s="9">
        <v>17914</v>
      </c>
      <c r="BX17919">
        <f t="shared" si="872"/>
        <v>1</v>
      </c>
      <c r="BY17919">
        <f t="shared" si="873"/>
        <v>1</v>
      </c>
    </row>
    <row r="17920" spans="1:77">
      <c r="A17920" s="33">
        <v>17915</v>
      </c>
      <c r="BP17920">
        <v>0.725362972476929</v>
      </c>
      <c r="BQ17920">
        <v>19276.9748888592</v>
      </c>
      <c r="BR17920">
        <v>1.24509456769726</v>
      </c>
      <c r="BS17920">
        <v>131128.306728577</v>
      </c>
      <c r="BW17920" s="9">
        <v>17915</v>
      </c>
      <c r="BX17920">
        <f t="shared" si="872"/>
        <v>1</v>
      </c>
      <c r="BY17920">
        <f t="shared" si="873"/>
        <v>1</v>
      </c>
    </row>
    <row r="17921" spans="1:77">
      <c r="A17921" s="33">
        <v>17916</v>
      </c>
      <c r="BP17921">
        <v>0.772057087956352</v>
      </c>
      <c r="BQ17921">
        <v>19681.1921062077</v>
      </c>
      <c r="BR17921">
        <v>1.31189480734514</v>
      </c>
      <c r="BS17921">
        <v>104343.071862339</v>
      </c>
      <c r="BW17921" s="9">
        <v>17916</v>
      </c>
      <c r="BX17921">
        <f t="shared" si="872"/>
        <v>1</v>
      </c>
      <c r="BY17921">
        <f t="shared" si="873"/>
        <v>1</v>
      </c>
    </row>
    <row r="17922" spans="1:77">
      <c r="A17922" s="33">
        <v>17917</v>
      </c>
      <c r="BP17922">
        <v>0.835429594896812</v>
      </c>
      <c r="BQ17922">
        <v>12483.0873829069</v>
      </c>
      <c r="BR17922">
        <v>1.4238823076214</v>
      </c>
      <c r="BS17922">
        <v>92553.8421924023</v>
      </c>
      <c r="BW17922" s="9">
        <v>17917</v>
      </c>
      <c r="BX17922">
        <f t="shared" si="872"/>
        <v>1</v>
      </c>
      <c r="BY17922">
        <f t="shared" si="873"/>
        <v>1</v>
      </c>
    </row>
    <row r="17923" spans="1:77">
      <c r="A17923" s="33">
        <v>17918</v>
      </c>
      <c r="BP17923">
        <v>0.79877225537453</v>
      </c>
      <c r="BQ17923">
        <v>15642.1587471253</v>
      </c>
      <c r="BR17923">
        <v>1.38506914511587</v>
      </c>
      <c r="BS17923">
        <v>122838.989878739</v>
      </c>
      <c r="BW17923" s="9">
        <v>17918</v>
      </c>
      <c r="BX17923">
        <f t="shared" si="872"/>
        <v>1</v>
      </c>
      <c r="BY17923">
        <f t="shared" si="873"/>
        <v>1</v>
      </c>
    </row>
    <row r="17924" spans="1:77">
      <c r="A17924" s="33">
        <v>17919</v>
      </c>
      <c r="BP17924">
        <v>0.845141376085594</v>
      </c>
      <c r="BQ17924">
        <v>14041.3468445493</v>
      </c>
      <c r="BR17924">
        <v>1.46655865526215</v>
      </c>
      <c r="BS17924">
        <v>94930.1554268838</v>
      </c>
      <c r="BW17924" s="9">
        <v>17919</v>
      </c>
      <c r="BX17924">
        <f t="shared" si="872"/>
        <v>1</v>
      </c>
      <c r="BY17924">
        <f t="shared" si="873"/>
        <v>1</v>
      </c>
    </row>
    <row r="17925" spans="1:77">
      <c r="A17925" s="33">
        <v>17920</v>
      </c>
      <c r="BP17925">
        <v>0.819129525499898</v>
      </c>
      <c r="BQ17925">
        <v>12311.4362684046</v>
      </c>
      <c r="BR17925">
        <v>1.38447457120803</v>
      </c>
      <c r="BS17925">
        <v>92712.8356061992</v>
      </c>
      <c r="BW17925" s="9">
        <v>17920</v>
      </c>
      <c r="BX17925">
        <f t="shared" si="872"/>
        <v>1</v>
      </c>
      <c r="BY17925">
        <f t="shared" si="873"/>
        <v>1</v>
      </c>
    </row>
    <row r="17926" spans="1:77">
      <c r="A17926" s="33">
        <v>17921</v>
      </c>
      <c r="BP17926">
        <v>0.843227667756021</v>
      </c>
      <c r="BQ17926">
        <v>12761.5293188921</v>
      </c>
      <c r="BR17926">
        <v>1.44884477992564</v>
      </c>
      <c r="BS17926">
        <v>96390.9267241594</v>
      </c>
      <c r="BW17926" s="9">
        <v>17921</v>
      </c>
      <c r="BX17926">
        <f t="shared" si="872"/>
        <v>1</v>
      </c>
      <c r="BY17926">
        <f t="shared" si="873"/>
        <v>1</v>
      </c>
    </row>
    <row r="17927" spans="1:77">
      <c r="A17927" s="33">
        <v>17922</v>
      </c>
      <c r="BP17927">
        <v>0.819630390855006</v>
      </c>
      <c r="BQ17927">
        <v>13065.4829255811</v>
      </c>
      <c r="BR17927">
        <v>1.41178832265667</v>
      </c>
      <c r="BS17927">
        <v>95490.6859896976</v>
      </c>
      <c r="BW17927" s="9">
        <v>17922</v>
      </c>
      <c r="BX17927">
        <f t="shared" ref="BX17927:BX17990" si="874">IF(BU17927=MAX($BU17927:$BV17927),1,0)</f>
        <v>1</v>
      </c>
      <c r="BY17927">
        <f t="shared" ref="BY17927:BY17990" si="875">IF(BV17927=MAX($BU17927:$BV17927),1,0)</f>
        <v>1</v>
      </c>
    </row>
    <row r="17928" spans="1:77">
      <c r="A17928" s="33">
        <v>17923</v>
      </c>
      <c r="BP17928">
        <v>0.818515457904184</v>
      </c>
      <c r="BQ17928">
        <v>12823.4720852165</v>
      </c>
      <c r="BR17928">
        <v>1.42754782062245</v>
      </c>
      <c r="BS17928">
        <v>96930.0553789917</v>
      </c>
      <c r="BW17928" s="9">
        <v>17923</v>
      </c>
      <c r="BX17928">
        <f t="shared" si="874"/>
        <v>1</v>
      </c>
      <c r="BY17928">
        <f t="shared" si="875"/>
        <v>1</v>
      </c>
    </row>
    <row r="17929" spans="1:77">
      <c r="A17929" s="33">
        <v>17924</v>
      </c>
      <c r="BP17929">
        <v>0.837887119199693</v>
      </c>
      <c r="BQ17929">
        <v>16613.6916284503</v>
      </c>
      <c r="BR17929">
        <v>1.45042037983364</v>
      </c>
      <c r="BS17929">
        <v>103245.458291472</v>
      </c>
      <c r="BW17929" s="9">
        <v>17924</v>
      </c>
      <c r="BX17929">
        <f t="shared" si="874"/>
        <v>1</v>
      </c>
      <c r="BY17929">
        <f t="shared" si="875"/>
        <v>1</v>
      </c>
    </row>
    <row r="17930" spans="1:77">
      <c r="A17930" s="33">
        <v>17925</v>
      </c>
      <c r="BP17930">
        <v>0.816589421918934</v>
      </c>
      <c r="BQ17930">
        <v>11684.5450952318</v>
      </c>
      <c r="BR17930">
        <v>1.39937468595015</v>
      </c>
      <c r="BS17930">
        <v>92705.5854359797</v>
      </c>
      <c r="BW17930" s="9">
        <v>17925</v>
      </c>
      <c r="BX17930">
        <f t="shared" si="874"/>
        <v>1</v>
      </c>
      <c r="BY17930">
        <f t="shared" si="875"/>
        <v>1</v>
      </c>
    </row>
    <row r="17931" spans="1:77">
      <c r="A17931" s="33">
        <v>17926</v>
      </c>
      <c r="BP17931">
        <v>0.837495988185711</v>
      </c>
      <c r="BQ17931">
        <v>12405.2933487578</v>
      </c>
      <c r="BR17931">
        <v>1.45373815101627</v>
      </c>
      <c r="BS17931">
        <v>94066.1421367853</v>
      </c>
      <c r="BW17931" s="9">
        <v>17926</v>
      </c>
      <c r="BX17931">
        <f t="shared" si="874"/>
        <v>1</v>
      </c>
      <c r="BY17931">
        <f t="shared" si="875"/>
        <v>1</v>
      </c>
    </row>
    <row r="17932" spans="1:77">
      <c r="A17932" s="33">
        <v>17927</v>
      </c>
      <c r="BP17932">
        <v>0.823078184911137</v>
      </c>
      <c r="BQ17932">
        <v>14363.5796141322</v>
      </c>
      <c r="BR17932">
        <v>1.42215555285394</v>
      </c>
      <c r="BS17932">
        <v>96263.3529414345</v>
      </c>
      <c r="BW17932" s="9">
        <v>17927</v>
      </c>
      <c r="BX17932">
        <f t="shared" si="874"/>
        <v>1</v>
      </c>
      <c r="BY17932">
        <f t="shared" si="875"/>
        <v>1</v>
      </c>
    </row>
    <row r="17933" spans="1:77">
      <c r="A17933" s="33">
        <v>17928</v>
      </c>
      <c r="BP17933">
        <v>0.759921921375376</v>
      </c>
      <c r="BQ17933">
        <v>14954.9034946038</v>
      </c>
      <c r="BR17933">
        <v>1.29477769456618</v>
      </c>
      <c r="BS17933">
        <v>96891.3493032611</v>
      </c>
      <c r="BW17933" s="9">
        <v>17928</v>
      </c>
      <c r="BX17933">
        <f t="shared" si="874"/>
        <v>1</v>
      </c>
      <c r="BY17933">
        <f t="shared" si="875"/>
        <v>1</v>
      </c>
    </row>
    <row r="17934" spans="1:77">
      <c r="A17934" s="33">
        <v>17929</v>
      </c>
      <c r="BP17934">
        <v>0.75364810853886</v>
      </c>
      <c r="BQ17934">
        <v>12949.5752791282</v>
      </c>
      <c r="BR17934">
        <v>1.26467392759361</v>
      </c>
      <c r="BS17934">
        <v>90746.2045570509</v>
      </c>
      <c r="BW17934" s="9">
        <v>17929</v>
      </c>
      <c r="BX17934">
        <f t="shared" si="874"/>
        <v>1</v>
      </c>
      <c r="BY17934">
        <f t="shared" si="875"/>
        <v>1</v>
      </c>
    </row>
    <row r="17935" spans="1:77">
      <c r="A17935" s="33">
        <v>17930</v>
      </c>
      <c r="BP17935">
        <v>0.849704811677751</v>
      </c>
      <c r="BQ17935">
        <v>11007.8085462007</v>
      </c>
      <c r="BR17935">
        <v>1.46003219721357</v>
      </c>
      <c r="BS17935">
        <v>93884.6824869503</v>
      </c>
      <c r="BW17935" s="9">
        <v>17930</v>
      </c>
      <c r="BX17935">
        <f t="shared" si="874"/>
        <v>1</v>
      </c>
      <c r="BY17935">
        <f t="shared" si="875"/>
        <v>1</v>
      </c>
    </row>
    <row r="17936" spans="1:77">
      <c r="A17936" s="33">
        <v>17931</v>
      </c>
      <c r="BP17936">
        <v>0.841696491982568</v>
      </c>
      <c r="BQ17936">
        <v>17141.0584245214</v>
      </c>
      <c r="BR17936">
        <v>1.43289171701683</v>
      </c>
      <c r="BS17936">
        <v>125260.195209426</v>
      </c>
      <c r="BW17936" s="9">
        <v>17931</v>
      </c>
      <c r="BX17936">
        <f t="shared" si="874"/>
        <v>1</v>
      </c>
      <c r="BY17936">
        <f t="shared" si="875"/>
        <v>1</v>
      </c>
    </row>
    <row r="17937" spans="1:77">
      <c r="A17937" s="33">
        <v>17932</v>
      </c>
      <c r="BP17937">
        <v>0.815166803251705</v>
      </c>
      <c r="BQ17937">
        <v>11578.7145537835</v>
      </c>
      <c r="BR17937">
        <v>1.41545715243176</v>
      </c>
      <c r="BS17937">
        <v>91975.1379062358</v>
      </c>
      <c r="BW17937" s="9">
        <v>17932</v>
      </c>
      <c r="BX17937">
        <f t="shared" si="874"/>
        <v>1</v>
      </c>
      <c r="BY17937">
        <f t="shared" si="875"/>
        <v>1</v>
      </c>
    </row>
    <row r="17938" spans="1:77">
      <c r="A17938" s="33">
        <v>17933</v>
      </c>
      <c r="BP17938">
        <v>0.78854750968748</v>
      </c>
      <c r="BQ17938">
        <v>17806.7741735432</v>
      </c>
      <c r="BR17938">
        <v>1.3402996892747</v>
      </c>
      <c r="BS17938">
        <v>124992.788333404</v>
      </c>
      <c r="BW17938" s="9">
        <v>17933</v>
      </c>
      <c r="BX17938">
        <f t="shared" si="874"/>
        <v>1</v>
      </c>
      <c r="BY17938">
        <f t="shared" si="875"/>
        <v>1</v>
      </c>
    </row>
    <row r="17939" spans="1:77">
      <c r="A17939" s="33">
        <v>17934</v>
      </c>
      <c r="BP17939">
        <v>0.787418066757217</v>
      </c>
      <c r="BQ17939">
        <v>15727.3073168117</v>
      </c>
      <c r="BR17939">
        <v>1.29324757671071</v>
      </c>
      <c r="BS17939">
        <v>125479.66268734</v>
      </c>
      <c r="BW17939" s="9">
        <v>17934</v>
      </c>
      <c r="BX17939">
        <f t="shared" si="874"/>
        <v>1</v>
      </c>
      <c r="BY17939">
        <f t="shared" si="875"/>
        <v>1</v>
      </c>
    </row>
    <row r="17940" spans="1:77">
      <c r="A17940" s="33">
        <v>17935</v>
      </c>
      <c r="BP17940">
        <v>0.803796249064911</v>
      </c>
      <c r="BQ17940">
        <v>14867.1810791547</v>
      </c>
      <c r="BR17940">
        <v>1.39557208296462</v>
      </c>
      <c r="BS17940">
        <v>95848.6618143343</v>
      </c>
      <c r="BW17940" s="9">
        <v>17935</v>
      </c>
      <c r="BX17940">
        <f t="shared" si="874"/>
        <v>1</v>
      </c>
      <c r="BY17940">
        <f t="shared" si="875"/>
        <v>1</v>
      </c>
    </row>
    <row r="17941" spans="1:77">
      <c r="A17941" s="33">
        <v>17936</v>
      </c>
      <c r="BP17941">
        <v>0.81783635448634</v>
      </c>
      <c r="BQ17941">
        <v>12020.0754324199</v>
      </c>
      <c r="BR17941">
        <v>1.39627497218251</v>
      </c>
      <c r="BS17941">
        <v>92138.8881991544</v>
      </c>
      <c r="BW17941" s="9">
        <v>17936</v>
      </c>
      <c r="BX17941">
        <f t="shared" si="874"/>
        <v>1</v>
      </c>
      <c r="BY17941">
        <f t="shared" si="875"/>
        <v>1</v>
      </c>
    </row>
    <row r="17942" spans="1:77">
      <c r="A17942" s="33">
        <v>17937</v>
      </c>
      <c r="BP17942">
        <v>0.827518444423026</v>
      </c>
      <c r="BQ17942">
        <v>13900.5662732827</v>
      </c>
      <c r="BR17942">
        <v>1.43944604316531</v>
      </c>
      <c r="BS17942">
        <v>123961.954019651</v>
      </c>
      <c r="BW17942" s="9">
        <v>17937</v>
      </c>
      <c r="BX17942">
        <f t="shared" si="874"/>
        <v>1</v>
      </c>
      <c r="BY17942">
        <f t="shared" si="875"/>
        <v>1</v>
      </c>
    </row>
    <row r="17943" spans="1:77">
      <c r="A17943" s="33">
        <v>17938</v>
      </c>
      <c r="BP17943">
        <v>0.782620268295508</v>
      </c>
      <c r="BQ17943">
        <v>13834.0511587591</v>
      </c>
      <c r="BR17943">
        <v>1.34353239070518</v>
      </c>
      <c r="BS17943">
        <v>95667.4119995275</v>
      </c>
      <c r="BW17943" s="9">
        <v>17938</v>
      </c>
      <c r="BX17943">
        <f t="shared" si="874"/>
        <v>1</v>
      </c>
      <c r="BY17943">
        <f t="shared" si="875"/>
        <v>1</v>
      </c>
    </row>
    <row r="17944" spans="1:77">
      <c r="A17944" s="33">
        <v>17939</v>
      </c>
      <c r="BP17944">
        <v>0.777975439098358</v>
      </c>
      <c r="BQ17944">
        <v>10637.5483577933</v>
      </c>
      <c r="BR17944">
        <v>1.33371983096534</v>
      </c>
      <c r="BS17944">
        <v>115788.627517529</v>
      </c>
      <c r="BW17944" s="9">
        <v>17939</v>
      </c>
      <c r="BX17944">
        <f t="shared" si="874"/>
        <v>1</v>
      </c>
      <c r="BY17944">
        <f t="shared" si="875"/>
        <v>1</v>
      </c>
    </row>
    <row r="17945" spans="1:77">
      <c r="A17945" s="33">
        <v>17940</v>
      </c>
      <c r="BP17945">
        <v>0.793587206987819</v>
      </c>
      <c r="BQ17945">
        <v>10246.9572895338</v>
      </c>
      <c r="BR17945">
        <v>1.3769441392598</v>
      </c>
      <c r="BS17945">
        <v>89333.7875778855</v>
      </c>
      <c r="BW17945" s="9">
        <v>17940</v>
      </c>
      <c r="BX17945">
        <f t="shared" si="874"/>
        <v>1</v>
      </c>
      <c r="BY17945">
        <f t="shared" si="875"/>
        <v>1</v>
      </c>
    </row>
    <row r="17946" spans="1:77">
      <c r="A17946" s="33">
        <v>17941</v>
      </c>
      <c r="BP17946">
        <v>0.831437516181599</v>
      </c>
      <c r="BQ17946">
        <v>14599.2420592544</v>
      </c>
      <c r="BR17946">
        <v>1.46266547650045</v>
      </c>
      <c r="BS17946">
        <v>99651.066586913</v>
      </c>
      <c r="BW17946" s="9">
        <v>17941</v>
      </c>
      <c r="BX17946">
        <f t="shared" si="874"/>
        <v>1</v>
      </c>
      <c r="BY17946">
        <f t="shared" si="875"/>
        <v>1</v>
      </c>
    </row>
    <row r="17947" spans="1:77">
      <c r="A17947" s="33">
        <v>17942</v>
      </c>
      <c r="BP17947">
        <v>0.810593800138006</v>
      </c>
      <c r="BQ17947">
        <v>13834.0867017945</v>
      </c>
      <c r="BR17947">
        <v>1.38349860439152</v>
      </c>
      <c r="BS17947">
        <v>123835.179356773</v>
      </c>
      <c r="BW17947" s="9">
        <v>17942</v>
      </c>
      <c r="BX17947">
        <f t="shared" si="874"/>
        <v>1</v>
      </c>
      <c r="BY17947">
        <f t="shared" si="875"/>
        <v>1</v>
      </c>
    </row>
    <row r="17948" spans="1:77">
      <c r="A17948" s="33">
        <v>17943</v>
      </c>
      <c r="BP17948">
        <v>0.799063517092059</v>
      </c>
      <c r="BQ17948">
        <v>15223.2388857645</v>
      </c>
      <c r="BR17948">
        <v>1.36265402718461</v>
      </c>
      <c r="BS17948">
        <v>99139.8358146849</v>
      </c>
      <c r="BW17948" s="9">
        <v>17943</v>
      </c>
      <c r="BX17948">
        <f t="shared" si="874"/>
        <v>1</v>
      </c>
      <c r="BY17948">
        <f t="shared" si="875"/>
        <v>1</v>
      </c>
    </row>
    <row r="17949" spans="1:77">
      <c r="A17949" s="33">
        <v>17944</v>
      </c>
      <c r="BP17949">
        <v>0.770496149979378</v>
      </c>
      <c r="BQ17949">
        <v>14246.6020128608</v>
      </c>
      <c r="BR17949">
        <v>1.30251016222721</v>
      </c>
      <c r="BS17949">
        <v>96061.7168484694</v>
      </c>
      <c r="BW17949" s="9">
        <v>17944</v>
      </c>
      <c r="BX17949">
        <f t="shared" si="874"/>
        <v>1</v>
      </c>
      <c r="BY17949">
        <f t="shared" si="875"/>
        <v>1</v>
      </c>
    </row>
    <row r="17950" spans="1:77">
      <c r="A17950" s="33">
        <v>17945</v>
      </c>
      <c r="BP17950">
        <v>0.8044983536968</v>
      </c>
      <c r="BQ17950">
        <v>11942.8618032672</v>
      </c>
      <c r="BR17950">
        <v>1.37260196592608</v>
      </c>
      <c r="BS17950">
        <v>117276.771949784</v>
      </c>
      <c r="BW17950" s="9">
        <v>17945</v>
      </c>
      <c r="BX17950">
        <f t="shared" si="874"/>
        <v>1</v>
      </c>
      <c r="BY17950">
        <f t="shared" si="875"/>
        <v>1</v>
      </c>
    </row>
    <row r="17951" spans="1:77">
      <c r="A17951" s="33">
        <v>17946</v>
      </c>
      <c r="BP17951">
        <v>0.740058802391196</v>
      </c>
      <c r="BQ17951">
        <v>14787.2465163953</v>
      </c>
      <c r="BR17951">
        <v>1.26033754268807</v>
      </c>
      <c r="BS17951">
        <v>123403.588597146</v>
      </c>
      <c r="BW17951" s="9">
        <v>17946</v>
      </c>
      <c r="BX17951">
        <f t="shared" si="874"/>
        <v>1</v>
      </c>
      <c r="BY17951">
        <f t="shared" si="875"/>
        <v>1</v>
      </c>
    </row>
    <row r="17952" spans="1:77">
      <c r="A17952" s="33">
        <v>17947</v>
      </c>
      <c r="BP17952">
        <v>0.79212247383774</v>
      </c>
      <c r="BQ17952">
        <v>16339.5063593147</v>
      </c>
      <c r="BR17952">
        <v>1.3288473940958</v>
      </c>
      <c r="BS17952">
        <v>120209.137332393</v>
      </c>
      <c r="BW17952" s="9">
        <v>17947</v>
      </c>
      <c r="BX17952">
        <f t="shared" si="874"/>
        <v>1</v>
      </c>
      <c r="BY17952">
        <f t="shared" si="875"/>
        <v>1</v>
      </c>
    </row>
    <row r="17953" spans="1:77">
      <c r="A17953" s="33">
        <v>17948</v>
      </c>
      <c r="BP17953">
        <v>0.815199072228742</v>
      </c>
      <c r="BQ17953">
        <v>15404.4527942746</v>
      </c>
      <c r="BR17953">
        <v>1.39934694611713</v>
      </c>
      <c r="BS17953">
        <v>98193.1447471424</v>
      </c>
      <c r="BW17953" s="9">
        <v>17948</v>
      </c>
      <c r="BX17953">
        <f t="shared" si="874"/>
        <v>1</v>
      </c>
      <c r="BY17953">
        <f t="shared" si="875"/>
        <v>1</v>
      </c>
    </row>
    <row r="17954" spans="1:77">
      <c r="A17954" s="33">
        <v>17949</v>
      </c>
      <c r="BP17954">
        <v>0.857986299326201</v>
      </c>
      <c r="BQ17954">
        <v>16573.8763807612</v>
      </c>
      <c r="BR17954">
        <v>1.50440304421986</v>
      </c>
      <c r="BS17954">
        <v>101239.609774768</v>
      </c>
      <c r="BW17954" s="9">
        <v>17949</v>
      </c>
      <c r="BX17954">
        <f t="shared" si="874"/>
        <v>1</v>
      </c>
      <c r="BY17954">
        <f t="shared" si="875"/>
        <v>1</v>
      </c>
    </row>
    <row r="17955" spans="1:77">
      <c r="A17955" s="33">
        <v>17950</v>
      </c>
      <c r="BP17955">
        <v>0.833943536008598</v>
      </c>
      <c r="BQ17955">
        <v>16772.3902873255</v>
      </c>
      <c r="BR17955">
        <v>1.45185683650508</v>
      </c>
      <c r="BS17955">
        <v>122079.299235193</v>
      </c>
      <c r="BW17955" s="9">
        <v>17950</v>
      </c>
      <c r="BX17955">
        <f t="shared" si="874"/>
        <v>1</v>
      </c>
      <c r="BY17955">
        <f t="shared" si="875"/>
        <v>1</v>
      </c>
    </row>
    <row r="17956" spans="1:77">
      <c r="A17956" s="33">
        <v>17951</v>
      </c>
      <c r="BP17956">
        <v>0.838885188714372</v>
      </c>
      <c r="BQ17956">
        <v>15513.891187759</v>
      </c>
      <c r="BR17956">
        <v>1.4476480007358</v>
      </c>
      <c r="BS17956">
        <v>95831.7268832232</v>
      </c>
      <c r="BW17956" s="9">
        <v>17951</v>
      </c>
      <c r="BX17956">
        <f t="shared" si="874"/>
        <v>1</v>
      </c>
      <c r="BY17956">
        <f t="shared" si="875"/>
        <v>1</v>
      </c>
    </row>
    <row r="17957" spans="1:77">
      <c r="A17957" s="33">
        <v>17952</v>
      </c>
      <c r="BP17957">
        <v>0.80996419016932</v>
      </c>
      <c r="BQ17957">
        <v>11537.2286557446</v>
      </c>
      <c r="BR17957">
        <v>1.40247092869934</v>
      </c>
      <c r="BS17957">
        <v>94106.691866539</v>
      </c>
      <c r="BW17957" s="9">
        <v>17952</v>
      </c>
      <c r="BX17957">
        <f t="shared" si="874"/>
        <v>1</v>
      </c>
      <c r="BY17957">
        <f t="shared" si="875"/>
        <v>1</v>
      </c>
    </row>
    <row r="17958" spans="1:77">
      <c r="A17958" s="33">
        <v>17953</v>
      </c>
      <c r="BP17958">
        <v>0.756391660782565</v>
      </c>
      <c r="BQ17958">
        <v>11920.3334801572</v>
      </c>
      <c r="BR17958">
        <v>1.31303569707008</v>
      </c>
      <c r="BS17958">
        <v>94410.0954946995</v>
      </c>
      <c r="BW17958" s="9">
        <v>17953</v>
      </c>
      <c r="BX17958">
        <f t="shared" si="874"/>
        <v>1</v>
      </c>
      <c r="BY17958">
        <f t="shared" si="875"/>
        <v>1</v>
      </c>
    </row>
    <row r="17959" spans="1:77">
      <c r="A17959" s="33">
        <v>17954</v>
      </c>
      <c r="BP17959">
        <v>0.787639990973535</v>
      </c>
      <c r="BQ17959">
        <v>14408.4326981775</v>
      </c>
      <c r="BR17959">
        <v>1.36715523365923</v>
      </c>
      <c r="BS17959">
        <v>97113.9773854175</v>
      </c>
      <c r="BW17959" s="9">
        <v>17954</v>
      </c>
      <c r="BX17959">
        <f t="shared" si="874"/>
        <v>1</v>
      </c>
      <c r="BY17959">
        <f t="shared" si="875"/>
        <v>1</v>
      </c>
    </row>
    <row r="17960" spans="1:77">
      <c r="A17960" s="33">
        <v>17955</v>
      </c>
      <c r="BP17960">
        <v>0.783238462369597</v>
      </c>
      <c r="BQ17960">
        <v>12469.708222389</v>
      </c>
      <c r="BR17960">
        <v>1.32896330717541</v>
      </c>
      <c r="BS17960">
        <v>119461.207924944</v>
      </c>
      <c r="BW17960" s="9">
        <v>17955</v>
      </c>
      <c r="BX17960">
        <f t="shared" si="874"/>
        <v>1</v>
      </c>
      <c r="BY17960">
        <f t="shared" si="875"/>
        <v>1</v>
      </c>
    </row>
    <row r="17961" spans="1:77">
      <c r="A17961" s="33">
        <v>17956</v>
      </c>
      <c r="BP17961">
        <v>0.823755683434255</v>
      </c>
      <c r="BQ17961">
        <v>14483.5555003286</v>
      </c>
      <c r="BR17961">
        <v>1.4164223163658</v>
      </c>
      <c r="BS17961">
        <v>97903.768175795</v>
      </c>
      <c r="BW17961" s="9">
        <v>17956</v>
      </c>
      <c r="BX17961">
        <f t="shared" si="874"/>
        <v>1</v>
      </c>
      <c r="BY17961">
        <f t="shared" si="875"/>
        <v>1</v>
      </c>
    </row>
    <row r="17962" spans="1:77">
      <c r="A17962" s="33">
        <v>17957</v>
      </c>
      <c r="BP17962">
        <v>0.816281199261139</v>
      </c>
      <c r="BQ17962">
        <v>15349.8997217555</v>
      </c>
      <c r="BR17962">
        <v>1.40578201074386</v>
      </c>
      <c r="BS17962">
        <v>97289.4290462631</v>
      </c>
      <c r="BW17962" s="9">
        <v>17957</v>
      </c>
      <c r="BX17962">
        <f t="shared" si="874"/>
        <v>1</v>
      </c>
      <c r="BY17962">
        <f t="shared" si="875"/>
        <v>1</v>
      </c>
    </row>
    <row r="17963" spans="1:77">
      <c r="A17963" s="33">
        <v>17958</v>
      </c>
      <c r="BP17963">
        <v>0.785661842106489</v>
      </c>
      <c r="BQ17963">
        <v>17116.7560060374</v>
      </c>
      <c r="BR17963">
        <v>1.35092150096681</v>
      </c>
      <c r="BS17963">
        <v>104078.947136506</v>
      </c>
      <c r="BW17963" s="9">
        <v>17958</v>
      </c>
      <c r="BX17963">
        <f t="shared" si="874"/>
        <v>1</v>
      </c>
      <c r="BY17963">
        <f t="shared" si="875"/>
        <v>1</v>
      </c>
    </row>
    <row r="17964" spans="1:77">
      <c r="A17964" s="33">
        <v>17959</v>
      </c>
      <c r="BP17964">
        <v>0.821905486336551</v>
      </c>
      <c r="BQ17964">
        <v>15819.2938029436</v>
      </c>
      <c r="BR17964">
        <v>1.41303134315512</v>
      </c>
      <c r="BS17964">
        <v>124887.350095887</v>
      </c>
      <c r="BW17964" s="9">
        <v>17959</v>
      </c>
      <c r="BX17964">
        <f t="shared" si="874"/>
        <v>1</v>
      </c>
      <c r="BY17964">
        <f t="shared" si="875"/>
        <v>1</v>
      </c>
    </row>
    <row r="17965" spans="1:77">
      <c r="A17965" s="33">
        <v>17960</v>
      </c>
      <c r="BP17965">
        <v>0.794816543764501</v>
      </c>
      <c r="BQ17965">
        <v>11228.8600472313</v>
      </c>
      <c r="BR17965">
        <v>1.34870445914796</v>
      </c>
      <c r="BS17965">
        <v>117554.360006978</v>
      </c>
      <c r="BW17965" s="9">
        <v>17960</v>
      </c>
      <c r="BX17965">
        <f t="shared" si="874"/>
        <v>1</v>
      </c>
      <c r="BY17965">
        <f t="shared" si="875"/>
        <v>1</v>
      </c>
    </row>
    <row r="17966" spans="1:77">
      <c r="A17966" s="33">
        <v>17961</v>
      </c>
      <c r="BP17966">
        <v>0.811063430924502</v>
      </c>
      <c r="BQ17966">
        <v>11941.1462915375</v>
      </c>
      <c r="BR17966">
        <v>1.37573824371266</v>
      </c>
      <c r="BS17966">
        <v>121341.823496567</v>
      </c>
      <c r="BW17966" s="9">
        <v>17961</v>
      </c>
      <c r="BX17966">
        <f t="shared" si="874"/>
        <v>1</v>
      </c>
      <c r="BY17966">
        <f t="shared" si="875"/>
        <v>1</v>
      </c>
    </row>
    <row r="17967" spans="1:77">
      <c r="A17967" s="33">
        <v>17962</v>
      </c>
      <c r="BP17967">
        <v>0.855556343184889</v>
      </c>
      <c r="BQ17967">
        <v>19615.3733305438</v>
      </c>
      <c r="BR17967">
        <v>1.52166989836513</v>
      </c>
      <c r="BS17967">
        <v>104634.243901224</v>
      </c>
      <c r="BW17967" s="9">
        <v>17962</v>
      </c>
      <c r="BX17967">
        <f t="shared" si="874"/>
        <v>1</v>
      </c>
      <c r="BY17967">
        <f t="shared" si="875"/>
        <v>1</v>
      </c>
    </row>
    <row r="17968" spans="1:77">
      <c r="A17968" s="33">
        <v>17963</v>
      </c>
      <c r="BP17968">
        <v>0.824701459378711</v>
      </c>
      <c r="BQ17968">
        <v>17263.4861873662</v>
      </c>
      <c r="BR17968">
        <v>1.41241305238338</v>
      </c>
      <c r="BS17968">
        <v>100993.584692039</v>
      </c>
      <c r="BW17968" s="9">
        <v>17963</v>
      </c>
      <c r="BX17968">
        <f t="shared" si="874"/>
        <v>1</v>
      </c>
      <c r="BY17968">
        <f t="shared" si="875"/>
        <v>1</v>
      </c>
    </row>
    <row r="17969" spans="1:77">
      <c r="A17969" s="33">
        <v>17964</v>
      </c>
      <c r="BP17969">
        <v>0.768125933051205</v>
      </c>
      <c r="BQ17969">
        <v>11639.1649509448</v>
      </c>
      <c r="BR17969">
        <v>1.29548688035474</v>
      </c>
      <c r="BS17969">
        <v>117739.824413796</v>
      </c>
      <c r="BW17969" s="9">
        <v>17964</v>
      </c>
      <c r="BX17969">
        <f t="shared" si="874"/>
        <v>1</v>
      </c>
      <c r="BY17969">
        <f t="shared" si="875"/>
        <v>1</v>
      </c>
    </row>
    <row r="17970" spans="1:77">
      <c r="A17970" s="33">
        <v>17965</v>
      </c>
      <c r="BP17970">
        <v>0.84832294570824</v>
      </c>
      <c r="BQ17970">
        <v>15730.0839532466</v>
      </c>
      <c r="BR17970">
        <v>1.46963618856494</v>
      </c>
      <c r="BS17970">
        <v>95280.9856797181</v>
      </c>
      <c r="BW17970" s="9">
        <v>17965</v>
      </c>
      <c r="BX17970">
        <f t="shared" si="874"/>
        <v>1</v>
      </c>
      <c r="BY17970">
        <f t="shared" si="875"/>
        <v>1</v>
      </c>
    </row>
    <row r="17971" spans="1:77">
      <c r="A17971" s="33">
        <v>17966</v>
      </c>
      <c r="BP17971">
        <v>0.816122833331737</v>
      </c>
      <c r="BQ17971">
        <v>10587.2627976219</v>
      </c>
      <c r="BR17971">
        <v>1.40114833387945</v>
      </c>
      <c r="BS17971">
        <v>114520.620255897</v>
      </c>
      <c r="BW17971" s="9">
        <v>17966</v>
      </c>
      <c r="BX17971">
        <f t="shared" si="874"/>
        <v>1</v>
      </c>
      <c r="BY17971">
        <f t="shared" si="875"/>
        <v>1</v>
      </c>
    </row>
    <row r="17972" spans="1:77">
      <c r="A17972" s="33">
        <v>17967</v>
      </c>
      <c r="BP17972">
        <v>0.833999241971135</v>
      </c>
      <c r="BQ17972">
        <v>18169.0474086559</v>
      </c>
      <c r="BR17972">
        <v>1.4342298754203</v>
      </c>
      <c r="BS17972">
        <v>130846.287397791</v>
      </c>
      <c r="BW17972" s="9">
        <v>17967</v>
      </c>
      <c r="BX17972">
        <f t="shared" si="874"/>
        <v>1</v>
      </c>
      <c r="BY17972">
        <f t="shared" si="875"/>
        <v>1</v>
      </c>
    </row>
    <row r="17973" spans="1:77">
      <c r="A17973" s="33">
        <v>17968</v>
      </c>
      <c r="BP17973">
        <v>0.77919345116198</v>
      </c>
      <c r="BQ17973">
        <v>12773.5440431548</v>
      </c>
      <c r="BR17973">
        <v>1.31663999814927</v>
      </c>
      <c r="BS17973">
        <v>118851.290592784</v>
      </c>
      <c r="BW17973" s="9">
        <v>17968</v>
      </c>
      <c r="BX17973">
        <f t="shared" si="874"/>
        <v>1</v>
      </c>
      <c r="BY17973">
        <f t="shared" si="875"/>
        <v>1</v>
      </c>
    </row>
    <row r="17974" spans="1:77">
      <c r="A17974" s="33">
        <v>17969</v>
      </c>
      <c r="BP17974">
        <v>0.823249811949733</v>
      </c>
      <c r="BQ17974">
        <v>16524.3795057841</v>
      </c>
      <c r="BR17974">
        <v>1.4027989941657</v>
      </c>
      <c r="BS17974">
        <v>97653.6034663034</v>
      </c>
      <c r="BW17974" s="9">
        <v>17969</v>
      </c>
      <c r="BX17974">
        <f t="shared" si="874"/>
        <v>1</v>
      </c>
      <c r="BY17974">
        <f t="shared" si="875"/>
        <v>1</v>
      </c>
    </row>
    <row r="17975" spans="1:77">
      <c r="A17975" s="33">
        <v>17970</v>
      </c>
      <c r="BP17975">
        <v>0.756342727118287</v>
      </c>
      <c r="BQ17975">
        <v>11505.1913751943</v>
      </c>
      <c r="BR17975">
        <v>1.28333909498889</v>
      </c>
      <c r="BS17975">
        <v>92822.7464542674</v>
      </c>
      <c r="BW17975" s="9">
        <v>17970</v>
      </c>
      <c r="BX17975">
        <f t="shared" si="874"/>
        <v>1</v>
      </c>
      <c r="BY17975">
        <f t="shared" si="875"/>
        <v>1</v>
      </c>
    </row>
    <row r="17976" spans="1:77">
      <c r="A17976" s="33">
        <v>17971</v>
      </c>
      <c r="BP17976">
        <v>0.84131061692133</v>
      </c>
      <c r="BQ17976">
        <v>20171.9796624288</v>
      </c>
      <c r="BR17976">
        <v>1.47415924507205</v>
      </c>
      <c r="BS17976">
        <v>106637.897095263</v>
      </c>
      <c r="BW17976" s="9">
        <v>17971</v>
      </c>
      <c r="BX17976">
        <f t="shared" si="874"/>
        <v>1</v>
      </c>
      <c r="BY17976">
        <f t="shared" si="875"/>
        <v>1</v>
      </c>
    </row>
    <row r="17977" spans="1:77">
      <c r="A17977" s="33">
        <v>17972</v>
      </c>
      <c r="BP17977">
        <v>0.835656022040301</v>
      </c>
      <c r="BQ17977">
        <v>16523.5671443207</v>
      </c>
      <c r="BR17977">
        <v>1.4440208137329</v>
      </c>
      <c r="BS17977">
        <v>128053.536110514</v>
      </c>
      <c r="BW17977" s="9">
        <v>17972</v>
      </c>
      <c r="BX17977">
        <f t="shared" si="874"/>
        <v>1</v>
      </c>
      <c r="BY17977">
        <f t="shared" si="875"/>
        <v>1</v>
      </c>
    </row>
    <row r="17978" spans="1:77">
      <c r="A17978" s="33">
        <v>17973</v>
      </c>
      <c r="BP17978">
        <v>0.816036814292612</v>
      </c>
      <c r="BQ17978">
        <v>16381.4311552651</v>
      </c>
      <c r="BR17978">
        <v>1.4228143162107</v>
      </c>
      <c r="BS17978">
        <v>123654.604975726</v>
      </c>
      <c r="BW17978" s="9">
        <v>17973</v>
      </c>
      <c r="BX17978">
        <f t="shared" si="874"/>
        <v>1</v>
      </c>
      <c r="BY17978">
        <f t="shared" si="875"/>
        <v>1</v>
      </c>
    </row>
    <row r="17979" spans="1:77">
      <c r="A17979" s="33">
        <v>17974</v>
      </c>
      <c r="BP17979">
        <v>0.741224121083848</v>
      </c>
      <c r="BQ17979">
        <v>13684.3175667579</v>
      </c>
      <c r="BR17979">
        <v>1.27281677689793</v>
      </c>
      <c r="BS17979">
        <v>96974.7794468905</v>
      </c>
      <c r="BW17979" s="9">
        <v>17974</v>
      </c>
      <c r="BX17979">
        <f t="shared" si="874"/>
        <v>1</v>
      </c>
      <c r="BY17979">
        <f t="shared" si="875"/>
        <v>1</v>
      </c>
    </row>
    <row r="17980" spans="1:77">
      <c r="A17980" s="33">
        <v>17975</v>
      </c>
      <c r="BP17980">
        <v>0.787826249872501</v>
      </c>
      <c r="BQ17980">
        <v>16770.8125281048</v>
      </c>
      <c r="BR17980">
        <v>1.36464862961953</v>
      </c>
      <c r="BS17980">
        <v>126197.662261847</v>
      </c>
      <c r="BW17980" s="9">
        <v>17975</v>
      </c>
      <c r="BX17980">
        <f t="shared" si="874"/>
        <v>1</v>
      </c>
      <c r="BY17980">
        <f t="shared" si="875"/>
        <v>1</v>
      </c>
    </row>
    <row r="17981" spans="1:77">
      <c r="A17981" s="33">
        <v>17976</v>
      </c>
      <c r="BP17981">
        <v>0.842449705104732</v>
      </c>
      <c r="BQ17981">
        <v>13405.175215305</v>
      </c>
      <c r="BR17981">
        <v>1.47359911949956</v>
      </c>
      <c r="BS17981">
        <v>97361.8731534891</v>
      </c>
      <c r="BW17981" s="9">
        <v>17976</v>
      </c>
      <c r="BX17981">
        <f t="shared" si="874"/>
        <v>1</v>
      </c>
      <c r="BY17981">
        <f t="shared" si="875"/>
        <v>1</v>
      </c>
    </row>
    <row r="17982" spans="1:77">
      <c r="A17982" s="33">
        <v>17977</v>
      </c>
      <c r="BP17982">
        <v>0.789875335864275</v>
      </c>
      <c r="BQ17982">
        <v>11946.0003051026</v>
      </c>
      <c r="BR17982">
        <v>1.31826056158942</v>
      </c>
      <c r="BS17982">
        <v>91146.6563462142</v>
      </c>
      <c r="BW17982" s="9">
        <v>17977</v>
      </c>
      <c r="BX17982">
        <f t="shared" si="874"/>
        <v>1</v>
      </c>
      <c r="BY17982">
        <f t="shared" si="875"/>
        <v>1</v>
      </c>
    </row>
    <row r="17983" spans="1:77">
      <c r="A17983" s="33">
        <v>17978</v>
      </c>
      <c r="BP17983">
        <v>0.811797808645166</v>
      </c>
      <c r="BQ17983">
        <v>16083.6364928583</v>
      </c>
      <c r="BR17983">
        <v>1.37946121610096</v>
      </c>
      <c r="BS17983">
        <v>96382.256972239</v>
      </c>
      <c r="BW17983" s="9">
        <v>17978</v>
      </c>
      <c r="BX17983">
        <f t="shared" si="874"/>
        <v>1</v>
      </c>
      <c r="BY17983">
        <f t="shared" si="875"/>
        <v>1</v>
      </c>
    </row>
    <row r="17984" spans="1:77">
      <c r="A17984" s="33">
        <v>17979</v>
      </c>
      <c r="BP17984">
        <v>0.832948501175635</v>
      </c>
      <c r="BQ17984">
        <v>16683.3345198285</v>
      </c>
      <c r="BR17984">
        <v>1.43311303609449</v>
      </c>
      <c r="BS17984">
        <v>97896.9558438074</v>
      </c>
      <c r="BW17984" s="9">
        <v>17979</v>
      </c>
      <c r="BX17984">
        <f t="shared" si="874"/>
        <v>1</v>
      </c>
      <c r="BY17984">
        <f t="shared" si="875"/>
        <v>1</v>
      </c>
    </row>
    <row r="17985" spans="1:77">
      <c r="A17985" s="33">
        <v>17980</v>
      </c>
      <c r="BP17985">
        <v>0.843019391551705</v>
      </c>
      <c r="BQ17985">
        <v>11172.1650362493</v>
      </c>
      <c r="BR17985">
        <v>1.45858957738455</v>
      </c>
      <c r="BS17985">
        <v>92462.0432814254</v>
      </c>
      <c r="BW17985" s="9">
        <v>17980</v>
      </c>
      <c r="BX17985">
        <f t="shared" si="874"/>
        <v>1</v>
      </c>
      <c r="BY17985">
        <f t="shared" si="875"/>
        <v>1</v>
      </c>
    </row>
    <row r="17986" spans="1:77">
      <c r="A17986" s="33">
        <v>17981</v>
      </c>
      <c r="BP17986">
        <v>0.817102883062401</v>
      </c>
      <c r="BQ17986">
        <v>14473.275963511</v>
      </c>
      <c r="BR17986">
        <v>1.39991163501221</v>
      </c>
      <c r="BS17986">
        <v>96283.2827449798</v>
      </c>
      <c r="BW17986" s="9">
        <v>17981</v>
      </c>
      <c r="BX17986">
        <f t="shared" si="874"/>
        <v>1</v>
      </c>
      <c r="BY17986">
        <f t="shared" si="875"/>
        <v>1</v>
      </c>
    </row>
    <row r="17987" spans="1:77">
      <c r="A17987" s="33">
        <v>17982</v>
      </c>
      <c r="BP17987">
        <v>0.808079834084464</v>
      </c>
      <c r="BQ17987">
        <v>15965.3086789981</v>
      </c>
      <c r="BR17987">
        <v>1.41573389713614</v>
      </c>
      <c r="BS17987">
        <v>100083.029341626</v>
      </c>
      <c r="BW17987" s="9">
        <v>17982</v>
      </c>
      <c r="BX17987">
        <f t="shared" si="874"/>
        <v>1</v>
      </c>
      <c r="BY17987">
        <f t="shared" si="875"/>
        <v>1</v>
      </c>
    </row>
    <row r="17988" spans="1:77">
      <c r="A17988" s="33">
        <v>17983</v>
      </c>
      <c r="BP17988">
        <v>0.825477997053075</v>
      </c>
      <c r="BQ17988">
        <v>13630.4691678576</v>
      </c>
      <c r="BR17988">
        <v>1.39726169629132</v>
      </c>
      <c r="BS17988">
        <v>94399.5836968135</v>
      </c>
      <c r="BW17988" s="9">
        <v>17983</v>
      </c>
      <c r="BX17988">
        <f t="shared" si="874"/>
        <v>1</v>
      </c>
      <c r="BY17988">
        <f t="shared" si="875"/>
        <v>1</v>
      </c>
    </row>
    <row r="17989" spans="1:77">
      <c r="A17989" s="33">
        <v>17984</v>
      </c>
      <c r="BP17989">
        <v>0.816966695809548</v>
      </c>
      <c r="BQ17989">
        <v>14811.1913590317</v>
      </c>
      <c r="BR17989">
        <v>1.37601299901921</v>
      </c>
      <c r="BS17989">
        <v>93052.1564697015</v>
      </c>
      <c r="BW17989" s="9">
        <v>17984</v>
      </c>
      <c r="BX17989">
        <f t="shared" si="874"/>
        <v>1</v>
      </c>
      <c r="BY17989">
        <f t="shared" si="875"/>
        <v>1</v>
      </c>
    </row>
    <row r="17990" spans="1:77">
      <c r="A17990" s="33">
        <v>17985</v>
      </c>
      <c r="BP17990">
        <v>0.830932232281709</v>
      </c>
      <c r="BQ17990">
        <v>17894.64297226</v>
      </c>
      <c r="BR17990">
        <v>1.42815091564167</v>
      </c>
      <c r="BS17990">
        <v>102259.910271632</v>
      </c>
      <c r="BW17990" s="9">
        <v>17985</v>
      </c>
      <c r="BX17990">
        <f t="shared" si="874"/>
        <v>1</v>
      </c>
      <c r="BY17990">
        <f t="shared" si="875"/>
        <v>1</v>
      </c>
    </row>
    <row r="17991" spans="1:77">
      <c r="A17991" s="33">
        <v>17986</v>
      </c>
      <c r="BP17991">
        <v>0.821698690117877</v>
      </c>
      <c r="BQ17991">
        <v>17051.2267744453</v>
      </c>
      <c r="BR17991">
        <v>1.41887039269881</v>
      </c>
      <c r="BS17991">
        <v>100978.018246958</v>
      </c>
      <c r="BW17991" s="9">
        <v>17986</v>
      </c>
      <c r="BX17991">
        <f t="shared" ref="BX17991:BX18054" si="876">IF(BU17991=MAX($BU17991:$BV17991),1,0)</f>
        <v>1</v>
      </c>
      <c r="BY17991">
        <f t="shared" ref="BY17991:BY18054" si="877">IF(BV17991=MAX($BU17991:$BV17991),1,0)</f>
        <v>1</v>
      </c>
    </row>
    <row r="17992" spans="1:77">
      <c r="A17992" s="33">
        <v>17987</v>
      </c>
      <c r="BP17992">
        <v>0.780551996388007</v>
      </c>
      <c r="BQ17992">
        <v>11650.2474271107</v>
      </c>
      <c r="BR17992">
        <v>1.3232878097109</v>
      </c>
      <c r="BS17992">
        <v>92283.6933160711</v>
      </c>
      <c r="BW17992" s="9">
        <v>17987</v>
      </c>
      <c r="BX17992">
        <f t="shared" si="876"/>
        <v>1</v>
      </c>
      <c r="BY17992">
        <f t="shared" si="877"/>
        <v>1</v>
      </c>
    </row>
    <row r="17993" spans="1:77">
      <c r="A17993" s="33">
        <v>17988</v>
      </c>
      <c r="BP17993">
        <v>0.817944466868312</v>
      </c>
      <c r="BQ17993">
        <v>16084.4117399192</v>
      </c>
      <c r="BR17993">
        <v>1.43426940867748</v>
      </c>
      <c r="BS17993">
        <v>123880.101135235</v>
      </c>
      <c r="BW17993" s="9">
        <v>17988</v>
      </c>
      <c r="BX17993">
        <f t="shared" si="876"/>
        <v>1</v>
      </c>
      <c r="BY17993">
        <f t="shared" si="877"/>
        <v>1</v>
      </c>
    </row>
    <row r="17994" spans="1:77">
      <c r="A17994" s="33">
        <v>17989</v>
      </c>
      <c r="BP17994">
        <v>0.813997259912275</v>
      </c>
      <c r="BQ17994">
        <v>18267.4017618944</v>
      </c>
      <c r="BR17994">
        <v>1.40381904238447</v>
      </c>
      <c r="BS17994">
        <v>128289.745408343</v>
      </c>
      <c r="BW17994" s="9">
        <v>17989</v>
      </c>
      <c r="BX17994">
        <f t="shared" si="876"/>
        <v>1</v>
      </c>
      <c r="BY17994">
        <f t="shared" si="877"/>
        <v>1</v>
      </c>
    </row>
    <row r="17995" spans="1:77">
      <c r="A17995" s="33">
        <v>17990</v>
      </c>
      <c r="BP17995">
        <v>0.800531150616549</v>
      </c>
      <c r="BQ17995">
        <v>11774.4543528895</v>
      </c>
      <c r="BR17995">
        <v>1.35668730347913</v>
      </c>
      <c r="BS17995">
        <v>94411.0780266565</v>
      </c>
      <c r="BW17995" s="9">
        <v>17990</v>
      </c>
      <c r="BX17995">
        <f t="shared" si="876"/>
        <v>1</v>
      </c>
      <c r="BY17995">
        <f t="shared" si="877"/>
        <v>1</v>
      </c>
    </row>
    <row r="17996" spans="1:77">
      <c r="A17996" s="33">
        <v>17991</v>
      </c>
      <c r="BP17996">
        <v>0.825223160418328</v>
      </c>
      <c r="BQ17996">
        <v>10895.5446756198</v>
      </c>
      <c r="BR17996">
        <v>1.42087953455605</v>
      </c>
      <c r="BS17996">
        <v>90246.0995985496</v>
      </c>
      <c r="BW17996" s="9">
        <v>17991</v>
      </c>
      <c r="BX17996">
        <f t="shared" si="876"/>
        <v>1</v>
      </c>
      <c r="BY17996">
        <f t="shared" si="877"/>
        <v>1</v>
      </c>
    </row>
    <row r="17997" spans="1:77">
      <c r="A17997" s="33">
        <v>17992</v>
      </c>
      <c r="BP17997">
        <v>0.809889500422651</v>
      </c>
      <c r="BQ17997">
        <v>18873.4972922757</v>
      </c>
      <c r="BR17997">
        <v>1.40111034240928</v>
      </c>
      <c r="BS17997">
        <v>130387.951183288</v>
      </c>
      <c r="BW17997" s="9">
        <v>17992</v>
      </c>
      <c r="BX17997">
        <f t="shared" si="876"/>
        <v>1</v>
      </c>
      <c r="BY17997">
        <f t="shared" si="877"/>
        <v>1</v>
      </c>
    </row>
    <row r="17998" spans="1:77">
      <c r="A17998" s="33">
        <v>17993</v>
      </c>
      <c r="BP17998">
        <v>0.815920308222865</v>
      </c>
      <c r="BQ17998">
        <v>13660.5426679489</v>
      </c>
      <c r="BR17998">
        <v>1.40573886002941</v>
      </c>
      <c r="BS17998">
        <v>95868.4038287546</v>
      </c>
      <c r="BW17998" s="9">
        <v>17993</v>
      </c>
      <c r="BX17998">
        <f t="shared" si="876"/>
        <v>1</v>
      </c>
      <c r="BY17998">
        <f t="shared" si="877"/>
        <v>1</v>
      </c>
    </row>
    <row r="17999" spans="1:77">
      <c r="A17999" s="33">
        <v>17994</v>
      </c>
      <c r="BP17999">
        <v>0.76165519114126</v>
      </c>
      <c r="BQ17999">
        <v>18186.4163457625</v>
      </c>
      <c r="BR17999">
        <v>1.31675427235425</v>
      </c>
      <c r="BS17999">
        <v>100981.358860585</v>
      </c>
      <c r="BW17999" s="9">
        <v>17994</v>
      </c>
      <c r="BX17999">
        <f t="shared" si="876"/>
        <v>1</v>
      </c>
      <c r="BY17999">
        <f t="shared" si="877"/>
        <v>1</v>
      </c>
    </row>
    <row r="18000" spans="1:77">
      <c r="A18000" s="33">
        <v>17995</v>
      </c>
      <c r="BP18000">
        <v>0.758723096629674</v>
      </c>
      <c r="BQ18000">
        <v>12843.0836471098</v>
      </c>
      <c r="BR18000">
        <v>1.27312388700003</v>
      </c>
      <c r="BS18000">
        <v>93972.2040792306</v>
      </c>
      <c r="BW18000" s="9">
        <v>17995</v>
      </c>
      <c r="BX18000">
        <f t="shared" si="876"/>
        <v>1</v>
      </c>
      <c r="BY18000">
        <f t="shared" si="877"/>
        <v>1</v>
      </c>
    </row>
    <row r="18001" spans="1:77">
      <c r="A18001" s="33">
        <v>17996</v>
      </c>
      <c r="BP18001">
        <v>0.801586578255258</v>
      </c>
      <c r="BQ18001">
        <v>12092.3616718105</v>
      </c>
      <c r="BR18001">
        <v>1.3510247510363</v>
      </c>
      <c r="BS18001">
        <v>93240.4616273584</v>
      </c>
      <c r="BW18001" s="9">
        <v>17996</v>
      </c>
      <c r="BX18001">
        <f t="shared" si="876"/>
        <v>1</v>
      </c>
      <c r="BY18001">
        <f t="shared" si="877"/>
        <v>1</v>
      </c>
    </row>
    <row r="18002" spans="1:77">
      <c r="A18002" s="33">
        <v>17997</v>
      </c>
      <c r="BP18002">
        <v>0.769401540667468</v>
      </c>
      <c r="BQ18002">
        <v>15942.2944817229</v>
      </c>
      <c r="BR18002">
        <v>1.3162534700222</v>
      </c>
      <c r="BS18002">
        <v>98720.9813854374</v>
      </c>
      <c r="BW18002" s="9">
        <v>17997</v>
      </c>
      <c r="BX18002">
        <f t="shared" si="876"/>
        <v>1</v>
      </c>
      <c r="BY18002">
        <f t="shared" si="877"/>
        <v>1</v>
      </c>
    </row>
    <row r="18003" spans="1:77">
      <c r="A18003" s="33">
        <v>17998</v>
      </c>
      <c r="BP18003">
        <v>0.811353758825143</v>
      </c>
      <c r="BQ18003">
        <v>16240.088290728</v>
      </c>
      <c r="BR18003">
        <v>1.36616654457128</v>
      </c>
      <c r="BS18003">
        <v>94674.7681505303</v>
      </c>
      <c r="BW18003" s="9">
        <v>17998</v>
      </c>
      <c r="BX18003">
        <f t="shared" si="876"/>
        <v>1</v>
      </c>
      <c r="BY18003">
        <f t="shared" si="877"/>
        <v>1</v>
      </c>
    </row>
    <row r="18004" spans="1:77">
      <c r="A18004" s="33">
        <v>17999</v>
      </c>
      <c r="BP18004">
        <v>0.806556338401948</v>
      </c>
      <c r="BQ18004">
        <v>16502.5678992215</v>
      </c>
      <c r="BR18004">
        <v>1.4011742734311</v>
      </c>
      <c r="BS18004">
        <v>128101.470683849</v>
      </c>
      <c r="BW18004" s="9">
        <v>17999</v>
      </c>
      <c r="BX18004">
        <f t="shared" si="876"/>
        <v>1</v>
      </c>
      <c r="BY18004">
        <f t="shared" si="877"/>
        <v>1</v>
      </c>
    </row>
    <row r="18005" spans="1:77">
      <c r="A18005" s="33">
        <v>18000</v>
      </c>
      <c r="BP18005">
        <v>0.830038491016968</v>
      </c>
      <c r="BQ18005">
        <v>11359.1767106373</v>
      </c>
      <c r="BR18005">
        <v>1.44731107801936</v>
      </c>
      <c r="BS18005">
        <v>94705.4643342009</v>
      </c>
      <c r="BW18005" s="9">
        <v>18000</v>
      </c>
      <c r="BX18005">
        <f t="shared" si="876"/>
        <v>1</v>
      </c>
      <c r="BY18005">
        <f t="shared" si="877"/>
        <v>1</v>
      </c>
    </row>
    <row r="18006" spans="1:77">
      <c r="A18006" s="15">
        <v>18001</v>
      </c>
      <c r="BP18006">
        <v>0.765612453095255</v>
      </c>
      <c r="BQ18006">
        <v>13682.9497948361</v>
      </c>
      <c r="BR18006">
        <v>1.28378715503145</v>
      </c>
      <c r="BS18006">
        <v>96948.2968060038</v>
      </c>
      <c r="BW18006" s="29">
        <v>18001</v>
      </c>
      <c r="BX18006">
        <f t="shared" si="876"/>
        <v>1</v>
      </c>
      <c r="BY18006">
        <f t="shared" si="877"/>
        <v>1</v>
      </c>
    </row>
    <row r="18007" spans="1:77">
      <c r="A18007" s="15">
        <v>18002</v>
      </c>
      <c r="BP18007">
        <v>0.803666233398121</v>
      </c>
      <c r="BQ18007">
        <v>15572.9571112352</v>
      </c>
      <c r="BR18007">
        <v>1.38833494553252</v>
      </c>
      <c r="BS18007">
        <v>131712.142065265</v>
      </c>
      <c r="BW18007" s="29">
        <v>18002</v>
      </c>
      <c r="BX18007">
        <f t="shared" si="876"/>
        <v>1</v>
      </c>
      <c r="BY18007">
        <f t="shared" si="877"/>
        <v>1</v>
      </c>
    </row>
    <row r="18008" spans="1:77">
      <c r="A18008" s="15">
        <v>18003</v>
      </c>
      <c r="BP18008">
        <v>0.780005096173773</v>
      </c>
      <c r="BQ18008">
        <v>12043.9811719825</v>
      </c>
      <c r="BR18008">
        <v>1.34373686762204</v>
      </c>
      <c r="BS18008">
        <v>96844.4779872086</v>
      </c>
      <c r="BW18008" s="29">
        <v>18003</v>
      </c>
      <c r="BX18008">
        <f t="shared" si="876"/>
        <v>1</v>
      </c>
      <c r="BY18008">
        <f t="shared" si="877"/>
        <v>1</v>
      </c>
    </row>
    <row r="18009" spans="1:77">
      <c r="A18009" s="15">
        <v>18004</v>
      </c>
      <c r="BP18009">
        <v>0.770717876091955</v>
      </c>
      <c r="BQ18009">
        <v>13013.0388887839</v>
      </c>
      <c r="BR18009">
        <v>1.32013772420771</v>
      </c>
      <c r="BS18009">
        <v>126568.808776952</v>
      </c>
      <c r="BW18009" s="29">
        <v>18004</v>
      </c>
      <c r="BX18009">
        <f t="shared" si="876"/>
        <v>1</v>
      </c>
      <c r="BY18009">
        <f t="shared" si="877"/>
        <v>1</v>
      </c>
    </row>
    <row r="18010" spans="1:77">
      <c r="A18010" s="15">
        <v>18005</v>
      </c>
      <c r="BP18010">
        <v>0.812439861469381</v>
      </c>
      <c r="BQ18010">
        <v>12935.8964374286</v>
      </c>
      <c r="BR18010">
        <v>1.40874086527711</v>
      </c>
      <c r="BS18010">
        <v>128442.042451731</v>
      </c>
      <c r="BW18010" s="29">
        <v>18005</v>
      </c>
      <c r="BX18010">
        <f t="shared" si="876"/>
        <v>1</v>
      </c>
      <c r="BY18010">
        <f t="shared" si="877"/>
        <v>1</v>
      </c>
    </row>
    <row r="18011" spans="1:77">
      <c r="A18011" s="15">
        <v>18006</v>
      </c>
      <c r="BP18011">
        <v>0.792263412996959</v>
      </c>
      <c r="BQ18011">
        <v>15006.4714743281</v>
      </c>
      <c r="BR18011">
        <v>1.34400817253286</v>
      </c>
      <c r="BS18011">
        <v>101235.058933135</v>
      </c>
      <c r="BW18011" s="29">
        <v>18006</v>
      </c>
      <c r="BX18011">
        <f t="shared" si="876"/>
        <v>1</v>
      </c>
      <c r="BY18011">
        <f t="shared" si="877"/>
        <v>1</v>
      </c>
    </row>
    <row r="18012" spans="1:77">
      <c r="A18012" s="15">
        <v>18007</v>
      </c>
      <c r="BP18012">
        <v>0.824028820622776</v>
      </c>
      <c r="BQ18012">
        <v>18670.6406256277</v>
      </c>
      <c r="BR18012">
        <v>1.39832418072445</v>
      </c>
      <c r="BS18012">
        <v>107164.393555634</v>
      </c>
      <c r="BW18012" s="29">
        <v>18007</v>
      </c>
      <c r="BX18012">
        <f t="shared" si="876"/>
        <v>1</v>
      </c>
      <c r="BY18012">
        <f t="shared" si="877"/>
        <v>1</v>
      </c>
    </row>
    <row r="18013" spans="1:77">
      <c r="A18013" s="15">
        <v>18008</v>
      </c>
      <c r="BP18013">
        <v>0.774598590783375</v>
      </c>
      <c r="BQ18013">
        <v>13979.6043111486</v>
      </c>
      <c r="BR18013">
        <v>1.34087845555486</v>
      </c>
      <c r="BS18013">
        <v>101087.317608787</v>
      </c>
      <c r="BW18013" s="29">
        <v>18008</v>
      </c>
      <c r="BX18013">
        <f t="shared" si="876"/>
        <v>1</v>
      </c>
      <c r="BY18013">
        <f t="shared" si="877"/>
        <v>1</v>
      </c>
    </row>
    <row r="18014" spans="1:77">
      <c r="A18014" s="15">
        <v>18009</v>
      </c>
      <c r="BP18014">
        <v>0.853245410997355</v>
      </c>
      <c r="BQ18014">
        <v>13308.6584450281</v>
      </c>
      <c r="BR18014">
        <v>1.45965460069915</v>
      </c>
      <c r="BS18014">
        <v>98244.367924419</v>
      </c>
      <c r="BW18014" s="29">
        <v>18009</v>
      </c>
      <c r="BX18014">
        <f t="shared" si="876"/>
        <v>1</v>
      </c>
      <c r="BY18014">
        <f t="shared" si="877"/>
        <v>1</v>
      </c>
    </row>
    <row r="18015" spans="1:77">
      <c r="A18015" s="15">
        <v>18010</v>
      </c>
      <c r="BP18015">
        <v>0.791708482190177</v>
      </c>
      <c r="BQ18015">
        <v>11857.0744701225</v>
      </c>
      <c r="BR18015">
        <v>1.35317744939903</v>
      </c>
      <c r="BS18015">
        <v>97623.3960694093</v>
      </c>
      <c r="BW18015" s="29">
        <v>18010</v>
      </c>
      <c r="BX18015">
        <f t="shared" si="876"/>
        <v>1</v>
      </c>
      <c r="BY18015">
        <f t="shared" si="877"/>
        <v>1</v>
      </c>
    </row>
    <row r="18016" spans="1:77">
      <c r="A18016" s="15">
        <v>18011</v>
      </c>
      <c r="BP18016">
        <v>0.763736752412524</v>
      </c>
      <c r="BQ18016">
        <v>17631.6724922468</v>
      </c>
      <c r="BR18016">
        <v>1.2855072492072</v>
      </c>
      <c r="BS18016">
        <v>105401.367241831</v>
      </c>
      <c r="BW18016" s="29">
        <v>18011</v>
      </c>
      <c r="BX18016">
        <f t="shared" si="876"/>
        <v>1</v>
      </c>
      <c r="BY18016">
        <f t="shared" si="877"/>
        <v>1</v>
      </c>
    </row>
    <row r="18017" spans="1:77">
      <c r="A18017" s="15">
        <v>18012</v>
      </c>
      <c r="BP18017">
        <v>0.866208097533584</v>
      </c>
      <c r="BQ18017">
        <v>12321.8553224911</v>
      </c>
      <c r="BR18017">
        <v>1.49056466843488</v>
      </c>
      <c r="BS18017">
        <v>97801.8241697115</v>
      </c>
      <c r="BW18017" s="29">
        <v>18012</v>
      </c>
      <c r="BX18017">
        <f t="shared" si="876"/>
        <v>1</v>
      </c>
      <c r="BY18017">
        <f t="shared" si="877"/>
        <v>1</v>
      </c>
    </row>
    <row r="18018" spans="1:77">
      <c r="A18018" s="15">
        <v>18013</v>
      </c>
      <c r="BP18018">
        <v>0.855443443770774</v>
      </c>
      <c r="BQ18018">
        <v>13223.8435411606</v>
      </c>
      <c r="BR18018">
        <v>1.47032670089982</v>
      </c>
      <c r="BS18018">
        <v>124829.644496091</v>
      </c>
      <c r="BW18018" s="29">
        <v>18013</v>
      </c>
      <c r="BX18018">
        <f t="shared" si="876"/>
        <v>1</v>
      </c>
      <c r="BY18018">
        <f t="shared" si="877"/>
        <v>1</v>
      </c>
    </row>
    <row r="18019" spans="1:77">
      <c r="A18019" s="15">
        <v>18014</v>
      </c>
      <c r="BP18019">
        <v>0.825630759749729</v>
      </c>
      <c r="BQ18019">
        <v>11053.1002905923</v>
      </c>
      <c r="BR18019">
        <v>1.41294002029549</v>
      </c>
      <c r="BS18019">
        <v>125925.761451224</v>
      </c>
      <c r="BW18019" s="29">
        <v>18014</v>
      </c>
      <c r="BX18019">
        <f t="shared" si="876"/>
        <v>1</v>
      </c>
      <c r="BY18019">
        <f t="shared" si="877"/>
        <v>1</v>
      </c>
    </row>
    <row r="18020" spans="1:77">
      <c r="A18020" s="15">
        <v>18015</v>
      </c>
      <c r="BP18020">
        <v>0.803157259117392</v>
      </c>
      <c r="BQ18020">
        <v>15237.3839388893</v>
      </c>
      <c r="BR18020">
        <v>1.34689386869174</v>
      </c>
      <c r="BS18020">
        <v>98358.1973740837</v>
      </c>
      <c r="BW18020" s="29">
        <v>18015</v>
      </c>
      <c r="BX18020">
        <f t="shared" si="876"/>
        <v>1</v>
      </c>
      <c r="BY18020">
        <f t="shared" si="877"/>
        <v>1</v>
      </c>
    </row>
    <row r="18021" spans="1:77">
      <c r="A18021" s="15">
        <v>18016</v>
      </c>
      <c r="BP18021">
        <v>0.829067686490184</v>
      </c>
      <c r="BQ18021">
        <v>15922.4937645802</v>
      </c>
      <c r="BR18021">
        <v>1.43465803921338</v>
      </c>
      <c r="BS18021">
        <v>104289.585213606</v>
      </c>
      <c r="BW18021" s="29">
        <v>18016</v>
      </c>
      <c r="BX18021">
        <f t="shared" si="876"/>
        <v>1</v>
      </c>
      <c r="BY18021">
        <f t="shared" si="877"/>
        <v>1</v>
      </c>
    </row>
    <row r="18022" spans="1:77">
      <c r="A18022" s="15">
        <v>18017</v>
      </c>
      <c r="BP18022">
        <v>0.816870573087863</v>
      </c>
      <c r="BQ18022">
        <v>15197.3348476488</v>
      </c>
      <c r="BR18022">
        <v>1.42133680742838</v>
      </c>
      <c r="BS18022">
        <v>100313.12374711</v>
      </c>
      <c r="BW18022" s="29">
        <v>18017</v>
      </c>
      <c r="BX18022">
        <f t="shared" si="876"/>
        <v>1</v>
      </c>
      <c r="BY18022">
        <f t="shared" si="877"/>
        <v>1</v>
      </c>
    </row>
    <row r="18023" spans="1:77">
      <c r="A18023" s="15">
        <v>18018</v>
      </c>
      <c r="BP18023">
        <v>0.816665715344742</v>
      </c>
      <c r="BQ18023">
        <v>10679.7972865326</v>
      </c>
      <c r="BR18023">
        <v>1.37799856892958</v>
      </c>
      <c r="BS18023">
        <v>95762.4260271619</v>
      </c>
      <c r="BW18023" s="29">
        <v>18018</v>
      </c>
      <c r="BX18023">
        <f t="shared" si="876"/>
        <v>1</v>
      </c>
      <c r="BY18023">
        <f t="shared" si="877"/>
        <v>1</v>
      </c>
    </row>
    <row r="18024" spans="1:77">
      <c r="A18024" s="15">
        <v>18019</v>
      </c>
      <c r="BP18024">
        <v>0.806417741814206</v>
      </c>
      <c r="BQ18024">
        <v>18387.4711057219</v>
      </c>
      <c r="BR18024">
        <v>1.38502515986382</v>
      </c>
      <c r="BS18024">
        <v>135137.276562504</v>
      </c>
      <c r="BW18024" s="29">
        <v>18019</v>
      </c>
      <c r="BX18024">
        <f t="shared" si="876"/>
        <v>1</v>
      </c>
      <c r="BY18024">
        <f t="shared" si="877"/>
        <v>1</v>
      </c>
    </row>
    <row r="18025" spans="1:77">
      <c r="A18025" s="15">
        <v>18020</v>
      </c>
      <c r="BP18025">
        <v>0.840423244542969</v>
      </c>
      <c r="BQ18025">
        <v>13265.9026417502</v>
      </c>
      <c r="BR18025">
        <v>1.431597036866</v>
      </c>
      <c r="BS18025">
        <v>100080.770712503</v>
      </c>
      <c r="BW18025" s="29">
        <v>18020</v>
      </c>
      <c r="BX18025">
        <f t="shared" si="876"/>
        <v>1</v>
      </c>
      <c r="BY18025">
        <f t="shared" si="877"/>
        <v>1</v>
      </c>
    </row>
    <row r="18026" spans="1:77">
      <c r="A18026" s="15">
        <v>18021</v>
      </c>
      <c r="BP18026">
        <v>0.84014344902312</v>
      </c>
      <c r="BQ18026">
        <v>18004.4672385248</v>
      </c>
      <c r="BR18026">
        <v>1.4551221036396</v>
      </c>
      <c r="BS18026">
        <v>109782.062813757</v>
      </c>
      <c r="BW18026" s="29">
        <v>18021</v>
      </c>
      <c r="BX18026">
        <f t="shared" si="876"/>
        <v>1</v>
      </c>
      <c r="BY18026">
        <f t="shared" si="877"/>
        <v>1</v>
      </c>
    </row>
    <row r="18027" spans="1:77">
      <c r="A18027" s="15">
        <v>18022</v>
      </c>
      <c r="BP18027">
        <v>0.840251087871126</v>
      </c>
      <c r="BQ18027">
        <v>13508.329094561</v>
      </c>
      <c r="BR18027">
        <v>1.45977982456714</v>
      </c>
      <c r="BS18027">
        <v>102120.482725591</v>
      </c>
      <c r="BW18027" s="29">
        <v>18022</v>
      </c>
      <c r="BX18027">
        <f t="shared" si="876"/>
        <v>1</v>
      </c>
      <c r="BY18027">
        <f t="shared" si="877"/>
        <v>1</v>
      </c>
    </row>
    <row r="18028" spans="1:77">
      <c r="A18028" s="15">
        <v>18023</v>
      </c>
      <c r="BP18028">
        <v>0.811638151721007</v>
      </c>
      <c r="BQ18028">
        <v>18494.1043487187</v>
      </c>
      <c r="BR18028">
        <v>1.37594650985817</v>
      </c>
      <c r="BS18028">
        <v>101509.130971189</v>
      </c>
      <c r="BW18028" s="29">
        <v>18023</v>
      </c>
      <c r="BX18028">
        <f t="shared" si="876"/>
        <v>1</v>
      </c>
      <c r="BY18028">
        <f t="shared" si="877"/>
        <v>1</v>
      </c>
    </row>
    <row r="18029" spans="1:77">
      <c r="A18029" s="15">
        <v>18024</v>
      </c>
      <c r="BP18029">
        <v>0.830793597480477</v>
      </c>
      <c r="BQ18029">
        <v>14145.3200616389</v>
      </c>
      <c r="BR18029">
        <v>1.45306572016596</v>
      </c>
      <c r="BS18029">
        <v>102142.254038342</v>
      </c>
      <c r="BW18029" s="29">
        <v>18024</v>
      </c>
      <c r="BX18029">
        <f t="shared" si="876"/>
        <v>1</v>
      </c>
      <c r="BY18029">
        <f t="shared" si="877"/>
        <v>1</v>
      </c>
    </row>
    <row r="18030" spans="1:77">
      <c r="A18030" s="15">
        <v>18025</v>
      </c>
      <c r="BP18030">
        <v>0.837079485310766</v>
      </c>
      <c r="BQ18030">
        <v>14335.4535034127</v>
      </c>
      <c r="BR18030">
        <v>1.41837344472469</v>
      </c>
      <c r="BS18030">
        <v>102416.152536795</v>
      </c>
      <c r="BW18030" s="29">
        <v>18025</v>
      </c>
      <c r="BX18030">
        <f t="shared" si="876"/>
        <v>1</v>
      </c>
      <c r="BY18030">
        <f t="shared" si="877"/>
        <v>1</v>
      </c>
    </row>
    <row r="18031" spans="1:77">
      <c r="A18031" s="15">
        <v>18026</v>
      </c>
      <c r="BP18031">
        <v>0.788878106413434</v>
      </c>
      <c r="BQ18031">
        <v>15088.3029753307</v>
      </c>
      <c r="BR18031">
        <v>1.3407789762966</v>
      </c>
      <c r="BS18031">
        <v>101765.449659353</v>
      </c>
      <c r="BW18031" s="29">
        <v>18026</v>
      </c>
      <c r="BX18031">
        <f t="shared" si="876"/>
        <v>1</v>
      </c>
      <c r="BY18031">
        <f t="shared" si="877"/>
        <v>1</v>
      </c>
    </row>
    <row r="18032" spans="1:77">
      <c r="A18032" s="15">
        <v>18027</v>
      </c>
      <c r="BP18032">
        <v>0.797074642278533</v>
      </c>
      <c r="BQ18032">
        <v>12338.8019108212</v>
      </c>
      <c r="BR18032">
        <v>1.3623051606458</v>
      </c>
      <c r="BS18032">
        <v>126664.135284394</v>
      </c>
      <c r="BW18032" s="29">
        <v>18027</v>
      </c>
      <c r="BX18032">
        <f t="shared" si="876"/>
        <v>1</v>
      </c>
      <c r="BY18032">
        <f t="shared" si="877"/>
        <v>1</v>
      </c>
    </row>
    <row r="18033" spans="1:77">
      <c r="A18033" s="15">
        <v>18028</v>
      </c>
      <c r="BP18033">
        <v>0.831157421616438</v>
      </c>
      <c r="BQ18033">
        <v>13315.3399704671</v>
      </c>
      <c r="BR18033">
        <v>1.42933828789244</v>
      </c>
      <c r="BS18033">
        <v>101543.090467911</v>
      </c>
      <c r="BW18033" s="29">
        <v>18028</v>
      </c>
      <c r="BX18033">
        <f t="shared" si="876"/>
        <v>1</v>
      </c>
      <c r="BY18033">
        <f t="shared" si="877"/>
        <v>1</v>
      </c>
    </row>
    <row r="18034" spans="1:77">
      <c r="A18034" s="15">
        <v>18029</v>
      </c>
      <c r="BP18034">
        <v>0.745720808825745</v>
      </c>
      <c r="BQ18034">
        <v>10586.5586130711</v>
      </c>
      <c r="BR18034">
        <v>1.28001520428072</v>
      </c>
      <c r="BS18034">
        <v>94384.1809575222</v>
      </c>
      <c r="BW18034" s="29">
        <v>18029</v>
      </c>
      <c r="BX18034">
        <f t="shared" si="876"/>
        <v>1</v>
      </c>
      <c r="BY18034">
        <f t="shared" si="877"/>
        <v>1</v>
      </c>
    </row>
    <row r="18035" spans="1:77">
      <c r="A18035" s="15">
        <v>18030</v>
      </c>
      <c r="BP18035">
        <v>0.837724777839064</v>
      </c>
      <c r="BQ18035">
        <v>14652.3452927035</v>
      </c>
      <c r="BR18035">
        <v>1.42275121873854</v>
      </c>
      <c r="BS18035">
        <v>101367.66069996</v>
      </c>
      <c r="BW18035" s="29">
        <v>18030</v>
      </c>
      <c r="BX18035">
        <f t="shared" si="876"/>
        <v>1</v>
      </c>
      <c r="BY18035">
        <f t="shared" si="877"/>
        <v>1</v>
      </c>
    </row>
    <row r="18036" spans="1:77">
      <c r="A18036" s="15">
        <v>18031</v>
      </c>
      <c r="BP18036">
        <v>0.815290444821618</v>
      </c>
      <c r="BQ18036">
        <v>14583.383856346</v>
      </c>
      <c r="BR18036">
        <v>1.41749515721642</v>
      </c>
      <c r="BS18036">
        <v>129310.855418611</v>
      </c>
      <c r="BW18036" s="29">
        <v>18031</v>
      </c>
      <c r="BX18036">
        <f t="shared" si="876"/>
        <v>1</v>
      </c>
      <c r="BY18036">
        <f t="shared" si="877"/>
        <v>1</v>
      </c>
    </row>
    <row r="18037" spans="1:77">
      <c r="A18037" s="15">
        <v>18032</v>
      </c>
      <c r="BP18037">
        <v>0.764339663767595</v>
      </c>
      <c r="BQ18037">
        <v>15255.4094663438</v>
      </c>
      <c r="BR18037">
        <v>1.30155934468531</v>
      </c>
      <c r="BS18037">
        <v>101656.248768882</v>
      </c>
      <c r="BW18037" s="29">
        <v>18032</v>
      </c>
      <c r="BX18037">
        <f t="shared" si="876"/>
        <v>1</v>
      </c>
      <c r="BY18037">
        <f t="shared" si="877"/>
        <v>1</v>
      </c>
    </row>
    <row r="18038" spans="1:77">
      <c r="A18038" s="15">
        <v>18033</v>
      </c>
      <c r="BP18038">
        <v>0.832397021953318</v>
      </c>
      <c r="BQ18038">
        <v>14361.6955579561</v>
      </c>
      <c r="BR18038">
        <v>1.45645593243867</v>
      </c>
      <c r="BS18038">
        <v>100721.647779044</v>
      </c>
      <c r="BW18038" s="29">
        <v>18033</v>
      </c>
      <c r="BX18038">
        <f t="shared" si="876"/>
        <v>1</v>
      </c>
      <c r="BY18038">
        <f t="shared" si="877"/>
        <v>1</v>
      </c>
    </row>
    <row r="18039" spans="1:77">
      <c r="A18039" s="15">
        <v>18034</v>
      </c>
      <c r="BP18039">
        <v>0.824882350382844</v>
      </c>
      <c r="BQ18039">
        <v>15734.5172356336</v>
      </c>
      <c r="BR18039">
        <v>1.4278763251142</v>
      </c>
      <c r="BS18039">
        <v>103045.075975768</v>
      </c>
      <c r="BW18039" s="29">
        <v>18034</v>
      </c>
      <c r="BX18039">
        <f t="shared" si="876"/>
        <v>1</v>
      </c>
      <c r="BY18039">
        <f t="shared" si="877"/>
        <v>1</v>
      </c>
    </row>
    <row r="18040" spans="1:77">
      <c r="A18040" s="15">
        <v>18035</v>
      </c>
      <c r="BP18040">
        <v>0.806958137014309</v>
      </c>
      <c r="BQ18040">
        <v>14983.9701293831</v>
      </c>
      <c r="BR18040">
        <v>1.40629850564237</v>
      </c>
      <c r="BS18040">
        <v>104846.452820083</v>
      </c>
      <c r="BW18040" s="29">
        <v>18035</v>
      </c>
      <c r="BX18040">
        <f t="shared" si="876"/>
        <v>1</v>
      </c>
      <c r="BY18040">
        <f t="shared" si="877"/>
        <v>1</v>
      </c>
    </row>
    <row r="18041" spans="1:77">
      <c r="A18041" s="15">
        <v>18036</v>
      </c>
      <c r="BP18041">
        <v>0.870783851700009</v>
      </c>
      <c r="BQ18041">
        <v>15568.3729506537</v>
      </c>
      <c r="BR18041">
        <v>1.45932827436862</v>
      </c>
      <c r="BS18041">
        <v>125667.134634175</v>
      </c>
      <c r="BW18041" s="29">
        <v>18036</v>
      </c>
      <c r="BX18041">
        <f t="shared" si="876"/>
        <v>1</v>
      </c>
      <c r="BY18041">
        <f t="shared" si="877"/>
        <v>1</v>
      </c>
    </row>
    <row r="18042" spans="1:77">
      <c r="A18042" s="15">
        <v>18037</v>
      </c>
      <c r="BP18042">
        <v>0.806603168739158</v>
      </c>
      <c r="BQ18042">
        <v>13495.5568739489</v>
      </c>
      <c r="BR18042">
        <v>1.38376944094702</v>
      </c>
      <c r="BS18042">
        <v>97853.7664104859</v>
      </c>
      <c r="BW18042" s="29">
        <v>18037</v>
      </c>
      <c r="BX18042">
        <f t="shared" si="876"/>
        <v>1</v>
      </c>
      <c r="BY18042">
        <f t="shared" si="877"/>
        <v>1</v>
      </c>
    </row>
    <row r="18043" spans="1:77">
      <c r="A18043" s="15">
        <v>18038</v>
      </c>
      <c r="BP18043">
        <v>0.774801978218821</v>
      </c>
      <c r="BQ18043">
        <v>12715.0713632059</v>
      </c>
      <c r="BR18043">
        <v>1.33126416654796</v>
      </c>
      <c r="BS18043">
        <v>99742.952293387</v>
      </c>
      <c r="BW18043" s="29">
        <v>18038</v>
      </c>
      <c r="BX18043">
        <f t="shared" si="876"/>
        <v>1</v>
      </c>
      <c r="BY18043">
        <f t="shared" si="877"/>
        <v>1</v>
      </c>
    </row>
    <row r="18044" spans="1:77">
      <c r="A18044" s="15">
        <v>18039</v>
      </c>
      <c r="BP18044">
        <v>0.774650360622884</v>
      </c>
      <c r="BQ18044">
        <v>14922.6117379597</v>
      </c>
      <c r="BR18044">
        <v>1.34976898230859</v>
      </c>
      <c r="BS18044">
        <v>103022.354532237</v>
      </c>
      <c r="BW18044" s="29">
        <v>18039</v>
      </c>
      <c r="BX18044">
        <f t="shared" si="876"/>
        <v>1</v>
      </c>
      <c r="BY18044">
        <f t="shared" si="877"/>
        <v>1</v>
      </c>
    </row>
    <row r="18045" spans="1:77">
      <c r="A18045" s="15">
        <v>18040</v>
      </c>
      <c r="BP18045">
        <v>0.852326098446232</v>
      </c>
      <c r="BQ18045">
        <v>15347.7381547969</v>
      </c>
      <c r="BR18045">
        <v>1.44807342624547</v>
      </c>
      <c r="BS18045">
        <v>102759.901616623</v>
      </c>
      <c r="BW18045" s="29">
        <v>18040</v>
      </c>
      <c r="BX18045">
        <f t="shared" si="876"/>
        <v>1</v>
      </c>
      <c r="BY18045">
        <f t="shared" si="877"/>
        <v>1</v>
      </c>
    </row>
    <row r="18046" spans="1:77">
      <c r="A18046" s="15">
        <v>18041</v>
      </c>
      <c r="BP18046">
        <v>0.816048682279934</v>
      </c>
      <c r="BQ18046">
        <v>13703.9549053721</v>
      </c>
      <c r="BR18046">
        <v>1.39586944322938</v>
      </c>
      <c r="BS18046">
        <v>129804.099870049</v>
      </c>
      <c r="BW18046" s="29">
        <v>18041</v>
      </c>
      <c r="BX18046">
        <f t="shared" si="876"/>
        <v>1</v>
      </c>
      <c r="BY18046">
        <f t="shared" si="877"/>
        <v>1</v>
      </c>
    </row>
    <row r="18047" spans="1:77">
      <c r="A18047" s="15">
        <v>18042</v>
      </c>
      <c r="BP18047">
        <v>0.798535242808559</v>
      </c>
      <c r="BQ18047">
        <v>12530.2346303566</v>
      </c>
      <c r="BR18047">
        <v>1.39025630252905</v>
      </c>
      <c r="BS18047">
        <v>97682.2910228739</v>
      </c>
      <c r="BW18047" s="29">
        <v>18042</v>
      </c>
      <c r="BX18047">
        <f t="shared" si="876"/>
        <v>1</v>
      </c>
      <c r="BY18047">
        <f t="shared" si="877"/>
        <v>1</v>
      </c>
    </row>
    <row r="18048" spans="1:77">
      <c r="A18048" s="15">
        <v>18043</v>
      </c>
      <c r="BP18048">
        <v>0.741289545309805</v>
      </c>
      <c r="BQ18048">
        <v>15264.2880737807</v>
      </c>
      <c r="BR18048">
        <v>1.26087646313834</v>
      </c>
      <c r="BS18048">
        <v>100601.680629344</v>
      </c>
      <c r="BW18048" s="29">
        <v>18043</v>
      </c>
      <c r="BX18048">
        <f t="shared" si="876"/>
        <v>1</v>
      </c>
      <c r="BY18048">
        <f t="shared" si="877"/>
        <v>1</v>
      </c>
    </row>
    <row r="18049" spans="1:77">
      <c r="A18049" s="15">
        <v>18044</v>
      </c>
      <c r="BP18049">
        <v>0.843886855680653</v>
      </c>
      <c r="BQ18049">
        <v>12864.7442413457</v>
      </c>
      <c r="BR18049">
        <v>1.46085023267642</v>
      </c>
      <c r="BS18049">
        <v>98891.0717597028</v>
      </c>
      <c r="BW18049" s="29">
        <v>18044</v>
      </c>
      <c r="BX18049">
        <f t="shared" si="876"/>
        <v>1</v>
      </c>
      <c r="BY18049">
        <f t="shared" si="877"/>
        <v>1</v>
      </c>
    </row>
    <row r="18050" spans="1:77">
      <c r="A18050" s="15">
        <v>18045</v>
      </c>
      <c r="BP18050">
        <v>0.780445021149728</v>
      </c>
      <c r="BQ18050">
        <v>14924.0826090311</v>
      </c>
      <c r="BR18050">
        <v>1.33258027335236</v>
      </c>
      <c r="BS18050">
        <v>129976.29928779</v>
      </c>
      <c r="BW18050" s="29">
        <v>18045</v>
      </c>
      <c r="BX18050">
        <f t="shared" si="876"/>
        <v>1</v>
      </c>
      <c r="BY18050">
        <f t="shared" si="877"/>
        <v>1</v>
      </c>
    </row>
    <row r="18051" spans="1:77">
      <c r="A18051" s="15">
        <v>18046</v>
      </c>
      <c r="BP18051">
        <v>0.767137626600802</v>
      </c>
      <c r="BQ18051">
        <v>17921.7510454996</v>
      </c>
      <c r="BR18051">
        <v>1.2917388016766</v>
      </c>
      <c r="BS18051">
        <v>104006.192103249</v>
      </c>
      <c r="BW18051" s="29">
        <v>18046</v>
      </c>
      <c r="BX18051">
        <f t="shared" si="876"/>
        <v>1</v>
      </c>
      <c r="BY18051">
        <f t="shared" si="877"/>
        <v>1</v>
      </c>
    </row>
    <row r="18052" spans="1:77">
      <c r="A18052" s="15">
        <v>18047</v>
      </c>
      <c r="BP18052">
        <v>0.820871329891991</v>
      </c>
      <c r="BQ18052">
        <v>14206.8420453165</v>
      </c>
      <c r="BR18052">
        <v>1.39137713034023</v>
      </c>
      <c r="BS18052">
        <v>99003.9748370218</v>
      </c>
      <c r="BW18052" s="29">
        <v>18047</v>
      </c>
      <c r="BX18052">
        <f t="shared" si="876"/>
        <v>1</v>
      </c>
      <c r="BY18052">
        <f t="shared" si="877"/>
        <v>1</v>
      </c>
    </row>
    <row r="18053" spans="1:77">
      <c r="A18053" s="15">
        <v>18048</v>
      </c>
      <c r="BP18053">
        <v>0.813950171784598</v>
      </c>
      <c r="BQ18053">
        <v>21632.1297292611</v>
      </c>
      <c r="BR18053">
        <v>1.41565743333738</v>
      </c>
      <c r="BS18053">
        <v>106082.490301393</v>
      </c>
      <c r="BW18053" s="29">
        <v>18048</v>
      </c>
      <c r="BX18053">
        <f t="shared" si="876"/>
        <v>1</v>
      </c>
      <c r="BY18053">
        <f t="shared" si="877"/>
        <v>1</v>
      </c>
    </row>
    <row r="18054" spans="1:77">
      <c r="A18054" s="15">
        <v>18049</v>
      </c>
      <c r="BP18054">
        <v>0.799334503413138</v>
      </c>
      <c r="BQ18054">
        <v>13194.4138885894</v>
      </c>
      <c r="BR18054">
        <v>1.34244063595496</v>
      </c>
      <c r="BS18054">
        <v>101095.977946051</v>
      </c>
      <c r="BW18054" s="29">
        <v>18049</v>
      </c>
      <c r="BX18054">
        <f t="shared" si="876"/>
        <v>1</v>
      </c>
      <c r="BY18054">
        <f t="shared" si="877"/>
        <v>1</v>
      </c>
    </row>
    <row r="18055" spans="1:77">
      <c r="A18055" s="15">
        <v>18050</v>
      </c>
      <c r="BP18055">
        <v>0.770195357856231</v>
      </c>
      <c r="BQ18055">
        <v>12119.6772377662</v>
      </c>
      <c r="BR18055">
        <v>1.32045093330903</v>
      </c>
      <c r="BS18055">
        <v>98572.8821416471</v>
      </c>
      <c r="BW18055" s="29">
        <v>18050</v>
      </c>
      <c r="BX18055">
        <f t="shared" ref="BX18055:BX18118" si="878">IF(BU18055=MAX($BU18055:$BV18055),1,0)</f>
        <v>1</v>
      </c>
      <c r="BY18055">
        <f t="shared" ref="BY18055:BY18118" si="879">IF(BV18055=MAX($BU18055:$BV18055),1,0)</f>
        <v>1</v>
      </c>
    </row>
    <row r="18056" spans="1:77">
      <c r="A18056" s="15">
        <v>18051</v>
      </c>
      <c r="BP18056">
        <v>0.859780703101769</v>
      </c>
      <c r="BQ18056">
        <v>14341.5130738899</v>
      </c>
      <c r="BR18056">
        <v>1.50566294345352</v>
      </c>
      <c r="BS18056">
        <v>102026.842040832</v>
      </c>
      <c r="BW18056" s="29">
        <v>18051</v>
      </c>
      <c r="BX18056">
        <f t="shared" si="878"/>
        <v>1</v>
      </c>
      <c r="BY18056">
        <f t="shared" si="879"/>
        <v>1</v>
      </c>
    </row>
    <row r="18057" spans="1:77">
      <c r="A18057" s="15">
        <v>18052</v>
      </c>
      <c r="BP18057">
        <v>0.798339535686296</v>
      </c>
      <c r="BQ18057">
        <v>13553.3377256783</v>
      </c>
      <c r="BR18057">
        <v>1.39117274155642</v>
      </c>
      <c r="BS18057">
        <v>130628.812619893</v>
      </c>
      <c r="BW18057" s="29">
        <v>18052</v>
      </c>
      <c r="BX18057">
        <f t="shared" si="878"/>
        <v>1</v>
      </c>
      <c r="BY18057">
        <f t="shared" si="879"/>
        <v>1</v>
      </c>
    </row>
    <row r="18058" spans="1:77">
      <c r="A18058" s="15">
        <v>18053</v>
      </c>
      <c r="BP18058">
        <v>0.816287786004587</v>
      </c>
      <c r="BQ18058">
        <v>12437.4445992885</v>
      </c>
      <c r="BR18058">
        <v>1.39037205040129</v>
      </c>
      <c r="BS18058">
        <v>123180.091347202</v>
      </c>
      <c r="BW18058" s="29">
        <v>18053</v>
      </c>
      <c r="BX18058">
        <f t="shared" si="878"/>
        <v>1</v>
      </c>
      <c r="BY18058">
        <f t="shared" si="879"/>
        <v>1</v>
      </c>
    </row>
    <row r="18059" spans="1:77">
      <c r="A18059" s="15">
        <v>18054</v>
      </c>
      <c r="BP18059">
        <v>0.805185113266918</v>
      </c>
      <c r="BQ18059">
        <v>11103.6329975484</v>
      </c>
      <c r="BR18059">
        <v>1.37279398779826</v>
      </c>
      <c r="BS18059">
        <v>122774.085012032</v>
      </c>
      <c r="BW18059" s="29">
        <v>18054</v>
      </c>
      <c r="BX18059">
        <f t="shared" si="878"/>
        <v>1</v>
      </c>
      <c r="BY18059">
        <f t="shared" si="879"/>
        <v>1</v>
      </c>
    </row>
    <row r="18060" spans="1:77">
      <c r="A18060" s="15">
        <v>18055</v>
      </c>
      <c r="BP18060">
        <v>0.812198710677458</v>
      </c>
      <c r="BQ18060">
        <v>11988.6995206048</v>
      </c>
      <c r="BR18060">
        <v>1.40924380705753</v>
      </c>
      <c r="BS18060">
        <v>98366.6322923094</v>
      </c>
      <c r="BW18060" s="29">
        <v>18055</v>
      </c>
      <c r="BX18060">
        <f t="shared" si="878"/>
        <v>1</v>
      </c>
      <c r="BY18060">
        <f t="shared" si="879"/>
        <v>1</v>
      </c>
    </row>
    <row r="18061" spans="1:77">
      <c r="A18061" s="15">
        <v>18056</v>
      </c>
      <c r="BP18061">
        <v>0.81771378037153</v>
      </c>
      <c r="BQ18061">
        <v>16436.043728369</v>
      </c>
      <c r="BR18061">
        <v>1.41691632589094</v>
      </c>
      <c r="BS18061">
        <v>104297.24916761</v>
      </c>
      <c r="BW18061" s="29">
        <v>18056</v>
      </c>
      <c r="BX18061">
        <f t="shared" si="878"/>
        <v>1</v>
      </c>
      <c r="BY18061">
        <f t="shared" si="879"/>
        <v>1</v>
      </c>
    </row>
    <row r="18062" spans="1:77">
      <c r="A18062" s="15">
        <v>18057</v>
      </c>
      <c r="BP18062">
        <v>0.850449687399444</v>
      </c>
      <c r="BQ18062">
        <v>17888.5500424501</v>
      </c>
      <c r="BR18062">
        <v>1.45423468798363</v>
      </c>
      <c r="BS18062">
        <v>132745.847315592</v>
      </c>
      <c r="BW18062" s="29">
        <v>18057</v>
      </c>
      <c r="BX18062">
        <f t="shared" si="878"/>
        <v>1</v>
      </c>
      <c r="BY18062">
        <f t="shared" si="879"/>
        <v>1</v>
      </c>
    </row>
    <row r="18063" spans="1:77">
      <c r="A18063" s="15">
        <v>18058</v>
      </c>
      <c r="BP18063">
        <v>0.816694604213431</v>
      </c>
      <c r="BQ18063">
        <v>16149.2329727172</v>
      </c>
      <c r="BR18063">
        <v>1.39176776277177</v>
      </c>
      <c r="BS18063">
        <v>128276.584185632</v>
      </c>
      <c r="BW18063" s="29">
        <v>18058</v>
      </c>
      <c r="BX18063">
        <f t="shared" si="878"/>
        <v>1</v>
      </c>
      <c r="BY18063">
        <f t="shared" si="879"/>
        <v>1</v>
      </c>
    </row>
    <row r="18064" spans="1:77">
      <c r="A18064" s="15">
        <v>18059</v>
      </c>
      <c r="BP18064">
        <v>0.806970454805142</v>
      </c>
      <c r="BQ18064">
        <v>12379.8632047061</v>
      </c>
      <c r="BR18064">
        <v>1.36599241893439</v>
      </c>
      <c r="BS18064">
        <v>125100.169650479</v>
      </c>
      <c r="BW18064" s="29">
        <v>18059</v>
      </c>
      <c r="BX18064">
        <f t="shared" si="878"/>
        <v>1</v>
      </c>
      <c r="BY18064">
        <f t="shared" si="879"/>
        <v>1</v>
      </c>
    </row>
    <row r="18065" spans="1:77">
      <c r="A18065" s="15">
        <v>18060</v>
      </c>
      <c r="BP18065">
        <v>0.821043303257162</v>
      </c>
      <c r="BQ18065">
        <v>14176.5781069663</v>
      </c>
      <c r="BR18065">
        <v>1.39814980701293</v>
      </c>
      <c r="BS18065">
        <v>102002.048303639</v>
      </c>
      <c r="BW18065" s="29">
        <v>18060</v>
      </c>
      <c r="BX18065">
        <f t="shared" si="878"/>
        <v>1</v>
      </c>
      <c r="BY18065">
        <f t="shared" si="879"/>
        <v>1</v>
      </c>
    </row>
    <row r="18066" spans="1:77">
      <c r="A18066" s="15">
        <v>18061</v>
      </c>
      <c r="BP18066">
        <v>0.773588154620941</v>
      </c>
      <c r="BQ18066">
        <v>11478.3041752239</v>
      </c>
      <c r="BR18066">
        <v>1.31375796959249</v>
      </c>
      <c r="BS18066">
        <v>97208.194782434</v>
      </c>
      <c r="BW18066" s="29">
        <v>18061</v>
      </c>
      <c r="BX18066">
        <f t="shared" si="878"/>
        <v>1</v>
      </c>
      <c r="BY18066">
        <f t="shared" si="879"/>
        <v>1</v>
      </c>
    </row>
    <row r="18067" spans="1:77">
      <c r="A18067" s="15">
        <v>18062</v>
      </c>
      <c r="BP18067">
        <v>0.846171446690283</v>
      </c>
      <c r="BQ18067">
        <v>25435.4712743847</v>
      </c>
      <c r="BR18067">
        <v>1.42304201904542</v>
      </c>
      <c r="BS18067">
        <v>113139.085461082</v>
      </c>
      <c r="BW18067" s="29">
        <v>18062</v>
      </c>
      <c r="BX18067">
        <f t="shared" si="878"/>
        <v>1</v>
      </c>
      <c r="BY18067">
        <f t="shared" si="879"/>
        <v>1</v>
      </c>
    </row>
    <row r="18068" spans="1:77">
      <c r="A18068" s="15">
        <v>18063</v>
      </c>
      <c r="BP18068">
        <v>0.762625052122806</v>
      </c>
      <c r="BQ18068">
        <v>12414.0959297857</v>
      </c>
      <c r="BR18068">
        <v>1.30504432373082</v>
      </c>
      <c r="BS18068">
        <v>100312.606255505</v>
      </c>
      <c r="BW18068" s="29">
        <v>18063</v>
      </c>
      <c r="BX18068">
        <f t="shared" si="878"/>
        <v>1</v>
      </c>
      <c r="BY18068">
        <f t="shared" si="879"/>
        <v>1</v>
      </c>
    </row>
    <row r="18069" spans="1:77">
      <c r="A18069" s="15">
        <v>18064</v>
      </c>
      <c r="BP18069">
        <v>0.822674550851464</v>
      </c>
      <c r="BQ18069">
        <v>13643.4544677037</v>
      </c>
      <c r="BR18069">
        <v>1.40444425828136</v>
      </c>
      <c r="BS18069">
        <v>99749.802822244</v>
      </c>
      <c r="BW18069" s="29">
        <v>18064</v>
      </c>
      <c r="BX18069">
        <f t="shared" si="878"/>
        <v>1</v>
      </c>
      <c r="BY18069">
        <f t="shared" si="879"/>
        <v>1</v>
      </c>
    </row>
    <row r="18070" spans="1:77">
      <c r="A18070" s="15">
        <v>18065</v>
      </c>
      <c r="BP18070">
        <v>0.778853089300691</v>
      </c>
      <c r="BQ18070">
        <v>11603.4122079613</v>
      </c>
      <c r="BR18070">
        <v>1.30085375152064</v>
      </c>
      <c r="BS18070">
        <v>95097.9594876062</v>
      </c>
      <c r="BW18070" s="29">
        <v>18065</v>
      </c>
      <c r="BX18070">
        <f t="shared" si="878"/>
        <v>1</v>
      </c>
      <c r="BY18070">
        <f t="shared" si="879"/>
        <v>1</v>
      </c>
    </row>
    <row r="18071" spans="1:77">
      <c r="A18071" s="15">
        <v>18066</v>
      </c>
      <c r="BP18071">
        <v>0.803125551864083</v>
      </c>
      <c r="BQ18071">
        <v>19282.523856559</v>
      </c>
      <c r="BR18071">
        <v>1.37266432763955</v>
      </c>
      <c r="BS18071">
        <v>108178.572524221</v>
      </c>
      <c r="BW18071" s="29">
        <v>18066</v>
      </c>
      <c r="BX18071">
        <f t="shared" si="878"/>
        <v>1</v>
      </c>
      <c r="BY18071">
        <f t="shared" si="879"/>
        <v>1</v>
      </c>
    </row>
    <row r="18072" spans="1:77">
      <c r="A18072" s="15">
        <v>18067</v>
      </c>
      <c r="BP18072">
        <v>0.802097113753649</v>
      </c>
      <c r="BQ18072">
        <v>13668.4195403872</v>
      </c>
      <c r="BR18072">
        <v>1.36210625869353</v>
      </c>
      <c r="BS18072">
        <v>99936.9061749169</v>
      </c>
      <c r="BW18072" s="29">
        <v>18067</v>
      </c>
      <c r="BX18072">
        <f t="shared" si="878"/>
        <v>1</v>
      </c>
      <c r="BY18072">
        <f t="shared" si="879"/>
        <v>1</v>
      </c>
    </row>
    <row r="18073" spans="1:77">
      <c r="A18073" s="15">
        <v>18068</v>
      </c>
      <c r="BP18073">
        <v>0.788926024742498</v>
      </c>
      <c r="BQ18073">
        <v>13220.3390646575</v>
      </c>
      <c r="BR18073">
        <v>1.3439683909453</v>
      </c>
      <c r="BS18073">
        <v>129209.558668253</v>
      </c>
      <c r="BW18073" s="29">
        <v>18068</v>
      </c>
      <c r="BX18073">
        <f t="shared" si="878"/>
        <v>1</v>
      </c>
      <c r="BY18073">
        <f t="shared" si="879"/>
        <v>1</v>
      </c>
    </row>
    <row r="18074" spans="1:77">
      <c r="A18074" s="15">
        <v>18069</v>
      </c>
      <c r="BP18074">
        <v>0.794647947823737</v>
      </c>
      <c r="BQ18074">
        <v>11567.9476570078</v>
      </c>
      <c r="BR18074">
        <v>1.36033044257481</v>
      </c>
      <c r="BS18074">
        <v>96029.2355060807</v>
      </c>
      <c r="BW18074" s="29">
        <v>18069</v>
      </c>
      <c r="BX18074">
        <f t="shared" si="878"/>
        <v>1</v>
      </c>
      <c r="BY18074">
        <f t="shared" si="879"/>
        <v>1</v>
      </c>
    </row>
    <row r="18075" spans="1:77">
      <c r="A18075" s="15">
        <v>18070</v>
      </c>
      <c r="BP18075">
        <v>0.819240259933344</v>
      </c>
      <c r="BQ18075">
        <v>17643.8212136216</v>
      </c>
      <c r="BR18075">
        <v>1.40691379717032</v>
      </c>
      <c r="BS18075">
        <v>138379.156349625</v>
      </c>
      <c r="BW18075" s="29">
        <v>18070</v>
      </c>
      <c r="BX18075">
        <f t="shared" si="878"/>
        <v>1</v>
      </c>
      <c r="BY18075">
        <f t="shared" si="879"/>
        <v>1</v>
      </c>
    </row>
    <row r="18076" spans="1:77">
      <c r="A18076" s="15">
        <v>18071</v>
      </c>
      <c r="BP18076">
        <v>0.852958425236425</v>
      </c>
      <c r="BQ18076">
        <v>21765.4560715099</v>
      </c>
      <c r="BR18076">
        <v>1.48012227684062</v>
      </c>
      <c r="BS18076">
        <v>142322.148009956</v>
      </c>
      <c r="BW18076" s="29">
        <v>18071</v>
      </c>
      <c r="BX18076">
        <f t="shared" si="878"/>
        <v>1</v>
      </c>
      <c r="BY18076">
        <f t="shared" si="879"/>
        <v>1</v>
      </c>
    </row>
    <row r="18077" spans="1:77">
      <c r="A18077" s="15">
        <v>18072</v>
      </c>
      <c r="BP18077">
        <v>0.831652279095473</v>
      </c>
      <c r="BQ18077">
        <v>18676.4242733787</v>
      </c>
      <c r="BR18077">
        <v>1.40061509769817</v>
      </c>
      <c r="BS18077">
        <v>133624.484049073</v>
      </c>
      <c r="BW18077" s="29">
        <v>18072</v>
      </c>
      <c r="BX18077">
        <f t="shared" si="878"/>
        <v>1</v>
      </c>
      <c r="BY18077">
        <f t="shared" si="879"/>
        <v>1</v>
      </c>
    </row>
    <row r="18078" spans="1:77">
      <c r="A18078" s="15">
        <v>18073</v>
      </c>
      <c r="BP18078">
        <v>0.838469410088149</v>
      </c>
      <c r="BQ18078">
        <v>17499.0583315139</v>
      </c>
      <c r="BR18078">
        <v>1.45349424048615</v>
      </c>
      <c r="BS18078">
        <v>107086.686269762</v>
      </c>
      <c r="BW18078" s="29">
        <v>18073</v>
      </c>
      <c r="BX18078">
        <f t="shared" si="878"/>
        <v>1</v>
      </c>
      <c r="BY18078">
        <f t="shared" si="879"/>
        <v>1</v>
      </c>
    </row>
    <row r="18079" spans="1:77">
      <c r="A18079" s="15">
        <v>18074</v>
      </c>
      <c r="BP18079">
        <v>0.833640784681599</v>
      </c>
      <c r="BQ18079">
        <v>16808.5475073943</v>
      </c>
      <c r="BR18079">
        <v>1.41340584324469</v>
      </c>
      <c r="BS18079">
        <v>105213.745075206</v>
      </c>
      <c r="BW18079" s="29">
        <v>18074</v>
      </c>
      <c r="BX18079">
        <f t="shared" si="878"/>
        <v>1</v>
      </c>
      <c r="BY18079">
        <f t="shared" si="879"/>
        <v>1</v>
      </c>
    </row>
    <row r="18080" spans="1:77">
      <c r="A18080" s="15">
        <v>18075</v>
      </c>
      <c r="BP18080">
        <v>0.823538261769722</v>
      </c>
      <c r="BQ18080">
        <v>12358.8194007009</v>
      </c>
      <c r="BR18080">
        <v>1.4105759567604</v>
      </c>
      <c r="BS18080">
        <v>126549.006033508</v>
      </c>
      <c r="BW18080" s="29">
        <v>18075</v>
      </c>
      <c r="BX18080">
        <f t="shared" si="878"/>
        <v>1</v>
      </c>
      <c r="BY18080">
        <f t="shared" si="879"/>
        <v>1</v>
      </c>
    </row>
    <row r="18081" spans="1:77">
      <c r="A18081" s="15">
        <v>18076</v>
      </c>
      <c r="BP18081">
        <v>0.800412507083741</v>
      </c>
      <c r="BQ18081">
        <v>12033.7788454079</v>
      </c>
      <c r="BR18081">
        <v>1.34831123531675</v>
      </c>
      <c r="BS18081">
        <v>121088.348440723</v>
      </c>
      <c r="BW18081" s="29">
        <v>18076</v>
      </c>
      <c r="BX18081">
        <f t="shared" si="878"/>
        <v>1</v>
      </c>
      <c r="BY18081">
        <f t="shared" si="879"/>
        <v>1</v>
      </c>
    </row>
    <row r="18082" spans="1:77">
      <c r="A18082" s="15">
        <v>18077</v>
      </c>
      <c r="BP18082">
        <v>0.803450406546825</v>
      </c>
      <c r="BQ18082">
        <v>11713.69360299</v>
      </c>
      <c r="BR18082">
        <v>1.39348253031735</v>
      </c>
      <c r="BS18082">
        <v>124931.013709712</v>
      </c>
      <c r="BW18082" s="29">
        <v>18077</v>
      </c>
      <c r="BX18082">
        <f t="shared" si="878"/>
        <v>1</v>
      </c>
      <c r="BY18082">
        <f t="shared" si="879"/>
        <v>1</v>
      </c>
    </row>
    <row r="18083" spans="1:77">
      <c r="A18083" s="15">
        <v>18078</v>
      </c>
      <c r="BP18083">
        <v>0.82671765118097</v>
      </c>
      <c r="BQ18083">
        <v>17185.8136435923</v>
      </c>
      <c r="BR18083">
        <v>1.42862520397158</v>
      </c>
      <c r="BS18083">
        <v>106827.499245351</v>
      </c>
      <c r="BW18083" s="29">
        <v>18078</v>
      </c>
      <c r="BX18083">
        <f t="shared" si="878"/>
        <v>1</v>
      </c>
      <c r="BY18083">
        <f t="shared" si="879"/>
        <v>1</v>
      </c>
    </row>
    <row r="18084" spans="1:77">
      <c r="A18084" s="15">
        <v>18079</v>
      </c>
      <c r="BP18084">
        <v>0.745678635234111</v>
      </c>
      <c r="BQ18084">
        <v>13587.7346266322</v>
      </c>
      <c r="BR18084">
        <v>1.29790343030983</v>
      </c>
      <c r="BS18084">
        <v>102188.200043811</v>
      </c>
      <c r="BW18084" s="29">
        <v>18079</v>
      </c>
      <c r="BX18084">
        <f t="shared" si="878"/>
        <v>1</v>
      </c>
      <c r="BY18084">
        <f t="shared" si="879"/>
        <v>1</v>
      </c>
    </row>
    <row r="18085" spans="1:77">
      <c r="A18085" s="15">
        <v>18080</v>
      </c>
      <c r="BP18085">
        <v>0.776592331308571</v>
      </c>
      <c r="BQ18085">
        <v>13434.9246443499</v>
      </c>
      <c r="BR18085">
        <v>1.32905391015079</v>
      </c>
      <c r="BS18085">
        <v>95194.0188405372</v>
      </c>
      <c r="BW18085" s="29">
        <v>18080</v>
      </c>
      <c r="BX18085">
        <f t="shared" si="878"/>
        <v>1</v>
      </c>
      <c r="BY18085">
        <f t="shared" si="879"/>
        <v>1</v>
      </c>
    </row>
    <row r="18086" spans="1:77">
      <c r="A18086" s="15">
        <v>18081</v>
      </c>
      <c r="BP18086">
        <v>0.816355839824214</v>
      </c>
      <c r="BQ18086">
        <v>15503.4328197312</v>
      </c>
      <c r="BR18086">
        <v>1.41081081969225</v>
      </c>
      <c r="BS18086">
        <v>101934.327633068</v>
      </c>
      <c r="BW18086" s="29">
        <v>18081</v>
      </c>
      <c r="BX18086">
        <f t="shared" si="878"/>
        <v>1</v>
      </c>
      <c r="BY18086">
        <f t="shared" si="879"/>
        <v>1</v>
      </c>
    </row>
    <row r="18087" spans="1:77">
      <c r="A18087" s="15">
        <v>18082</v>
      </c>
      <c r="BP18087">
        <v>0.848092484939286</v>
      </c>
      <c r="BQ18087">
        <v>14062.6257365881</v>
      </c>
      <c r="BR18087">
        <v>1.45303296275692</v>
      </c>
      <c r="BS18087">
        <v>124059.691341144</v>
      </c>
      <c r="BW18087" s="29">
        <v>18082</v>
      </c>
      <c r="BX18087">
        <f t="shared" si="878"/>
        <v>1</v>
      </c>
      <c r="BY18087">
        <f t="shared" si="879"/>
        <v>1</v>
      </c>
    </row>
    <row r="18088" spans="1:77">
      <c r="A18088" s="15">
        <v>18083</v>
      </c>
      <c r="BP18088">
        <v>0.805965505275459</v>
      </c>
      <c r="BQ18088">
        <v>13411.8864913046</v>
      </c>
      <c r="BR18088">
        <v>1.38845687950279</v>
      </c>
      <c r="BS18088">
        <v>129511.161670806</v>
      </c>
      <c r="BW18088" s="29">
        <v>18083</v>
      </c>
      <c r="BX18088">
        <f t="shared" si="878"/>
        <v>1</v>
      </c>
      <c r="BY18088">
        <f t="shared" si="879"/>
        <v>1</v>
      </c>
    </row>
    <row r="18089" spans="1:77">
      <c r="A18089" s="15">
        <v>18084</v>
      </c>
      <c r="BP18089">
        <v>0.780057087364917</v>
      </c>
      <c r="BQ18089">
        <v>13030.5223450427</v>
      </c>
      <c r="BR18089">
        <v>1.34044098186943</v>
      </c>
      <c r="BS18089">
        <v>99122.1586004815</v>
      </c>
      <c r="BW18089" s="29">
        <v>18084</v>
      </c>
      <c r="BX18089">
        <f t="shared" si="878"/>
        <v>1</v>
      </c>
      <c r="BY18089">
        <f t="shared" si="879"/>
        <v>1</v>
      </c>
    </row>
    <row r="18090" spans="1:77">
      <c r="A18090" s="15">
        <v>18085</v>
      </c>
      <c r="BP18090">
        <v>0.856862275386653</v>
      </c>
      <c r="BQ18090">
        <v>15774.4171412323</v>
      </c>
      <c r="BR18090">
        <v>1.51831509651435</v>
      </c>
      <c r="BS18090">
        <v>104219.310520617</v>
      </c>
      <c r="BW18090" s="29">
        <v>18085</v>
      </c>
      <c r="BX18090">
        <f t="shared" si="878"/>
        <v>1</v>
      </c>
      <c r="BY18090">
        <f t="shared" si="879"/>
        <v>1</v>
      </c>
    </row>
    <row r="18091" spans="1:77">
      <c r="A18091" s="15">
        <v>18086</v>
      </c>
      <c r="BP18091">
        <v>0.772653252622213</v>
      </c>
      <c r="BQ18091">
        <v>13878.2206592447</v>
      </c>
      <c r="BR18091">
        <v>1.27638846277096</v>
      </c>
      <c r="BS18091">
        <v>128604.497844769</v>
      </c>
      <c r="BW18091" s="29">
        <v>18086</v>
      </c>
      <c r="BX18091">
        <f t="shared" si="878"/>
        <v>1</v>
      </c>
      <c r="BY18091">
        <f t="shared" si="879"/>
        <v>1</v>
      </c>
    </row>
    <row r="18092" spans="1:77">
      <c r="A18092" s="15">
        <v>18087</v>
      </c>
      <c r="BP18092">
        <v>0.822664840662923</v>
      </c>
      <c r="BQ18092">
        <v>12633.516392731</v>
      </c>
      <c r="BR18092">
        <v>1.41078374836392</v>
      </c>
      <c r="BS18092">
        <v>98618.8997966125</v>
      </c>
      <c r="BW18092" s="29">
        <v>18087</v>
      </c>
      <c r="BX18092">
        <f t="shared" si="878"/>
        <v>1</v>
      </c>
      <c r="BY18092">
        <f t="shared" si="879"/>
        <v>1</v>
      </c>
    </row>
    <row r="18093" spans="1:77">
      <c r="A18093" s="15">
        <v>18088</v>
      </c>
      <c r="BP18093">
        <v>0.814811286643304</v>
      </c>
      <c r="BQ18093">
        <v>12160.0034048694</v>
      </c>
      <c r="BR18093">
        <v>1.38678327023376</v>
      </c>
      <c r="BS18093">
        <v>95910.5273931862</v>
      </c>
      <c r="BW18093" s="29">
        <v>18088</v>
      </c>
      <c r="BX18093">
        <f t="shared" si="878"/>
        <v>1</v>
      </c>
      <c r="BY18093">
        <f t="shared" si="879"/>
        <v>1</v>
      </c>
    </row>
    <row r="18094" spans="1:77">
      <c r="A18094" s="15">
        <v>18089</v>
      </c>
      <c r="BP18094">
        <v>0.784189667861702</v>
      </c>
      <c r="BQ18094">
        <v>13629.3624278098</v>
      </c>
      <c r="BR18094">
        <v>1.31390127546466</v>
      </c>
      <c r="BS18094">
        <v>98897.8765652776</v>
      </c>
      <c r="BW18094" s="29">
        <v>18089</v>
      </c>
      <c r="BX18094">
        <f t="shared" si="878"/>
        <v>1</v>
      </c>
      <c r="BY18094">
        <f t="shared" si="879"/>
        <v>1</v>
      </c>
    </row>
    <row r="18095" spans="1:77">
      <c r="A18095" s="15">
        <v>18090</v>
      </c>
      <c r="BP18095">
        <v>0.882253810042147</v>
      </c>
      <c r="BQ18095">
        <v>13390.3014786156</v>
      </c>
      <c r="BR18095">
        <v>1.54438645160307</v>
      </c>
      <c r="BS18095">
        <v>130445.553791424</v>
      </c>
      <c r="BW18095" s="29">
        <v>18090</v>
      </c>
      <c r="BX18095">
        <f t="shared" si="878"/>
        <v>1</v>
      </c>
      <c r="BY18095">
        <f t="shared" si="879"/>
        <v>1</v>
      </c>
    </row>
    <row r="18096" spans="1:77">
      <c r="A18096" s="15">
        <v>18091</v>
      </c>
      <c r="BP18096">
        <v>0.797298146942363</v>
      </c>
      <c r="BQ18096">
        <v>18202.3067225514</v>
      </c>
      <c r="BR18096">
        <v>1.35449031914455</v>
      </c>
      <c r="BS18096">
        <v>107659.385258709</v>
      </c>
      <c r="BW18096" s="29">
        <v>18091</v>
      </c>
      <c r="BX18096">
        <f t="shared" si="878"/>
        <v>1</v>
      </c>
      <c r="BY18096">
        <f t="shared" si="879"/>
        <v>1</v>
      </c>
    </row>
    <row r="18097" spans="1:77">
      <c r="A18097" s="15">
        <v>18092</v>
      </c>
      <c r="BP18097">
        <v>0.791345228877852</v>
      </c>
      <c r="BQ18097">
        <v>12759.8283437837</v>
      </c>
      <c r="BR18097">
        <v>1.34647478959829</v>
      </c>
      <c r="BS18097">
        <v>96129.3640018512</v>
      </c>
      <c r="BW18097" s="29">
        <v>18092</v>
      </c>
      <c r="BX18097">
        <f t="shared" si="878"/>
        <v>1</v>
      </c>
      <c r="BY18097">
        <f t="shared" si="879"/>
        <v>1</v>
      </c>
    </row>
    <row r="18098" spans="1:77">
      <c r="A18098" s="15">
        <v>18093</v>
      </c>
      <c r="BP18098">
        <v>0.861024910730493</v>
      </c>
      <c r="BQ18098">
        <v>14690.3283114828</v>
      </c>
      <c r="BR18098">
        <v>1.48768693260059</v>
      </c>
      <c r="BS18098">
        <v>131630.069505929</v>
      </c>
      <c r="BW18098" s="29">
        <v>18093</v>
      </c>
      <c r="BX18098">
        <f t="shared" si="878"/>
        <v>1</v>
      </c>
      <c r="BY18098">
        <f t="shared" si="879"/>
        <v>1</v>
      </c>
    </row>
    <row r="18099" spans="1:77">
      <c r="A18099" s="15">
        <v>18094</v>
      </c>
      <c r="BP18099">
        <v>0.866963159254603</v>
      </c>
      <c r="BQ18099">
        <v>17384.0532519405</v>
      </c>
      <c r="BR18099">
        <v>1.50813915358526</v>
      </c>
      <c r="BS18099">
        <v>105856.408994114</v>
      </c>
      <c r="BW18099" s="29">
        <v>18094</v>
      </c>
      <c r="BX18099">
        <f t="shared" si="878"/>
        <v>1</v>
      </c>
      <c r="BY18099">
        <f t="shared" si="879"/>
        <v>1</v>
      </c>
    </row>
    <row r="18100" spans="1:77">
      <c r="A18100" s="15">
        <v>18095</v>
      </c>
      <c r="BP18100">
        <v>0.813717723160385</v>
      </c>
      <c r="BQ18100">
        <v>13321.795915827</v>
      </c>
      <c r="BR18100">
        <v>1.38646717467871</v>
      </c>
      <c r="BS18100">
        <v>100369.255152745</v>
      </c>
      <c r="BW18100" s="29">
        <v>18095</v>
      </c>
      <c r="BX18100">
        <f t="shared" si="878"/>
        <v>1</v>
      </c>
      <c r="BY18100">
        <f t="shared" si="879"/>
        <v>1</v>
      </c>
    </row>
    <row r="18101" spans="1:77">
      <c r="A18101" s="15">
        <v>18096</v>
      </c>
      <c r="BP18101">
        <v>0.810632766246094</v>
      </c>
      <c r="BQ18101">
        <v>16424.3442185082</v>
      </c>
      <c r="BR18101">
        <v>1.40886290136631</v>
      </c>
      <c r="BS18101">
        <v>107228.922060688</v>
      </c>
      <c r="BW18101" s="29">
        <v>18096</v>
      </c>
      <c r="BX18101">
        <f t="shared" si="878"/>
        <v>1</v>
      </c>
      <c r="BY18101">
        <f t="shared" si="879"/>
        <v>1</v>
      </c>
    </row>
    <row r="18102" spans="1:77">
      <c r="A18102" s="15">
        <v>18097</v>
      </c>
      <c r="BP18102">
        <v>0.766658410181072</v>
      </c>
      <c r="BQ18102">
        <v>11990.7801768521</v>
      </c>
      <c r="BR18102">
        <v>1.3192953481875</v>
      </c>
      <c r="BS18102">
        <v>95534.4023611423</v>
      </c>
      <c r="BW18102" s="29">
        <v>18097</v>
      </c>
      <c r="BX18102">
        <f t="shared" si="878"/>
        <v>1</v>
      </c>
      <c r="BY18102">
        <f t="shared" si="879"/>
        <v>1</v>
      </c>
    </row>
    <row r="18103" spans="1:77">
      <c r="A18103" s="15">
        <v>18098</v>
      </c>
      <c r="BP18103">
        <v>0.754044288644634</v>
      </c>
      <c r="BQ18103">
        <v>16481.7682816403</v>
      </c>
      <c r="BR18103">
        <v>1.3089115976964</v>
      </c>
      <c r="BS18103">
        <v>106612.581667298</v>
      </c>
      <c r="BW18103" s="29">
        <v>18098</v>
      </c>
      <c r="BX18103">
        <f t="shared" si="878"/>
        <v>1</v>
      </c>
      <c r="BY18103">
        <f t="shared" si="879"/>
        <v>1</v>
      </c>
    </row>
    <row r="18104" spans="1:77">
      <c r="A18104" s="15">
        <v>18099</v>
      </c>
      <c r="BP18104">
        <v>0.811544442091947</v>
      </c>
      <c r="BQ18104">
        <v>17837.1109258908</v>
      </c>
      <c r="BR18104">
        <v>1.38719317140789</v>
      </c>
      <c r="BS18104">
        <v>106944.520961482</v>
      </c>
      <c r="BW18104" s="29">
        <v>18099</v>
      </c>
      <c r="BX18104">
        <f t="shared" si="878"/>
        <v>1</v>
      </c>
      <c r="BY18104">
        <f t="shared" si="879"/>
        <v>1</v>
      </c>
    </row>
    <row r="18105" spans="1:77">
      <c r="A18105" s="15">
        <v>18100</v>
      </c>
      <c r="BP18105">
        <v>0.830541022095335</v>
      </c>
      <c r="BQ18105">
        <v>14651.9905422841</v>
      </c>
      <c r="BR18105">
        <v>1.40182245676613</v>
      </c>
      <c r="BS18105">
        <v>128680.317324194</v>
      </c>
      <c r="BW18105" s="29">
        <v>18100</v>
      </c>
      <c r="BX18105">
        <f t="shared" si="878"/>
        <v>1</v>
      </c>
      <c r="BY18105">
        <f t="shared" si="879"/>
        <v>1</v>
      </c>
    </row>
    <row r="18106" spans="1:77">
      <c r="A18106" s="15">
        <v>18101</v>
      </c>
      <c r="BP18106">
        <v>0.777893320571823</v>
      </c>
      <c r="BQ18106">
        <v>18669.3692257616</v>
      </c>
      <c r="BR18106">
        <v>1.31762629585883</v>
      </c>
      <c r="BS18106">
        <v>111260.376463347</v>
      </c>
      <c r="BW18106" s="29">
        <v>18101</v>
      </c>
      <c r="BX18106">
        <f t="shared" si="878"/>
        <v>1</v>
      </c>
      <c r="BY18106">
        <f t="shared" si="879"/>
        <v>1</v>
      </c>
    </row>
    <row r="18107" spans="1:77">
      <c r="A18107" s="15">
        <v>18102</v>
      </c>
      <c r="BP18107">
        <v>0.839799411707849</v>
      </c>
      <c r="BQ18107">
        <v>12035.7300388487</v>
      </c>
      <c r="BR18107">
        <v>1.44713096100017</v>
      </c>
      <c r="BS18107">
        <v>99077.1511373325</v>
      </c>
      <c r="BW18107" s="29">
        <v>18102</v>
      </c>
      <c r="BX18107">
        <f t="shared" si="878"/>
        <v>1</v>
      </c>
      <c r="BY18107">
        <f t="shared" si="879"/>
        <v>1</v>
      </c>
    </row>
    <row r="18108" spans="1:77">
      <c r="A18108" s="15">
        <v>18103</v>
      </c>
      <c r="BP18108">
        <v>0.774852024015317</v>
      </c>
      <c r="BQ18108">
        <v>14681.0538171308</v>
      </c>
      <c r="BR18108">
        <v>1.31726226991783</v>
      </c>
      <c r="BS18108">
        <v>128746.746966421</v>
      </c>
      <c r="BW18108" s="29">
        <v>18103</v>
      </c>
      <c r="BX18108">
        <f t="shared" si="878"/>
        <v>1</v>
      </c>
      <c r="BY18108">
        <f t="shared" si="879"/>
        <v>1</v>
      </c>
    </row>
    <row r="18109" spans="1:77">
      <c r="A18109" s="15">
        <v>18104</v>
      </c>
      <c r="BP18109">
        <v>0.831513416844369</v>
      </c>
      <c r="BQ18109">
        <v>17658.2381726284</v>
      </c>
      <c r="BR18109">
        <v>1.44876071304534</v>
      </c>
      <c r="BS18109">
        <v>103540.759071032</v>
      </c>
      <c r="BW18109" s="29">
        <v>18104</v>
      </c>
      <c r="BX18109">
        <f t="shared" si="878"/>
        <v>1</v>
      </c>
      <c r="BY18109">
        <f t="shared" si="879"/>
        <v>1</v>
      </c>
    </row>
    <row r="18110" spans="1:77">
      <c r="A18110" s="15">
        <v>18105</v>
      </c>
      <c r="BP18110">
        <v>0.783064693850785</v>
      </c>
      <c r="BQ18110">
        <v>13546.6767137658</v>
      </c>
      <c r="BR18110">
        <v>1.32728911468217</v>
      </c>
      <c r="BS18110">
        <v>125788.479603554</v>
      </c>
      <c r="BW18110" s="29">
        <v>18105</v>
      </c>
      <c r="BX18110">
        <f t="shared" si="878"/>
        <v>1</v>
      </c>
      <c r="BY18110">
        <f t="shared" si="879"/>
        <v>1</v>
      </c>
    </row>
    <row r="18111" spans="1:77">
      <c r="A18111" s="15">
        <v>18106</v>
      </c>
      <c r="BP18111">
        <v>0.81054679645541</v>
      </c>
      <c r="BQ18111">
        <v>13376.9221529789</v>
      </c>
      <c r="BR18111">
        <v>1.38861395292643</v>
      </c>
      <c r="BS18111">
        <v>102811.934190992</v>
      </c>
      <c r="BW18111" s="29">
        <v>18106</v>
      </c>
      <c r="BX18111">
        <f t="shared" si="878"/>
        <v>1</v>
      </c>
      <c r="BY18111">
        <f t="shared" si="879"/>
        <v>1</v>
      </c>
    </row>
    <row r="18112" spans="1:77">
      <c r="A18112" s="15">
        <v>18107</v>
      </c>
      <c r="BP18112">
        <v>0.82137210917454</v>
      </c>
      <c r="BQ18112">
        <v>26355.3878458186</v>
      </c>
      <c r="BR18112">
        <v>1.40055513178643</v>
      </c>
      <c r="BS18112">
        <v>123857.534211126</v>
      </c>
      <c r="BW18112" s="29">
        <v>18107</v>
      </c>
      <c r="BX18112">
        <f t="shared" si="878"/>
        <v>1</v>
      </c>
      <c r="BY18112">
        <f t="shared" si="879"/>
        <v>1</v>
      </c>
    </row>
    <row r="18113" spans="1:77">
      <c r="A18113" s="15">
        <v>18108</v>
      </c>
      <c r="BP18113">
        <v>0.788326008305653</v>
      </c>
      <c r="BQ18113">
        <v>13161.7708560534</v>
      </c>
      <c r="BR18113">
        <v>1.37849924953057</v>
      </c>
      <c r="BS18113">
        <v>126833.619011018</v>
      </c>
      <c r="BW18113" s="29">
        <v>18108</v>
      </c>
      <c r="BX18113">
        <f t="shared" si="878"/>
        <v>1</v>
      </c>
      <c r="BY18113">
        <f t="shared" si="879"/>
        <v>1</v>
      </c>
    </row>
    <row r="18114" spans="1:77">
      <c r="A18114" s="15">
        <v>18109</v>
      </c>
      <c r="BP18114">
        <v>0.761781678642388</v>
      </c>
      <c r="BQ18114">
        <v>13328.1181795901</v>
      </c>
      <c r="BR18114">
        <v>1.28774567562938</v>
      </c>
      <c r="BS18114">
        <v>97803.1659027914</v>
      </c>
      <c r="BW18114" s="29">
        <v>18109</v>
      </c>
      <c r="BX18114">
        <f t="shared" si="878"/>
        <v>1</v>
      </c>
      <c r="BY18114">
        <f t="shared" si="879"/>
        <v>1</v>
      </c>
    </row>
    <row r="18115" spans="1:77">
      <c r="A18115" s="15">
        <v>18110</v>
      </c>
      <c r="BP18115">
        <v>0.830460494710528</v>
      </c>
      <c r="BQ18115">
        <v>13155.7494709701</v>
      </c>
      <c r="BR18115">
        <v>1.44170901005834</v>
      </c>
      <c r="BS18115">
        <v>101093.589423387</v>
      </c>
      <c r="BW18115" s="29">
        <v>18110</v>
      </c>
      <c r="BX18115">
        <f t="shared" si="878"/>
        <v>1</v>
      </c>
      <c r="BY18115">
        <f t="shared" si="879"/>
        <v>1</v>
      </c>
    </row>
    <row r="18116" spans="1:77">
      <c r="A18116" s="15">
        <v>18111</v>
      </c>
      <c r="BP18116">
        <v>0.807185310472818</v>
      </c>
      <c r="BQ18116">
        <v>16641.9202255903</v>
      </c>
      <c r="BR18116">
        <v>1.40234451879372</v>
      </c>
      <c r="BS18116">
        <v>131690.20907116</v>
      </c>
      <c r="BW18116" s="29">
        <v>18111</v>
      </c>
      <c r="BX18116">
        <f t="shared" si="878"/>
        <v>1</v>
      </c>
      <c r="BY18116">
        <f t="shared" si="879"/>
        <v>1</v>
      </c>
    </row>
    <row r="18117" spans="1:77">
      <c r="A18117" s="15">
        <v>18112</v>
      </c>
      <c r="BP18117">
        <v>0.817319859772085</v>
      </c>
      <c r="BQ18117">
        <v>15692.8987844604</v>
      </c>
      <c r="BR18117">
        <v>1.41648087021765</v>
      </c>
      <c r="BS18117">
        <v>102528.324697248</v>
      </c>
      <c r="BW18117" s="29">
        <v>18112</v>
      </c>
      <c r="BX18117">
        <f t="shared" si="878"/>
        <v>1</v>
      </c>
      <c r="BY18117">
        <f t="shared" si="879"/>
        <v>1</v>
      </c>
    </row>
    <row r="18118" spans="1:77">
      <c r="A18118" s="15">
        <v>18113</v>
      </c>
      <c r="BP18118">
        <v>0.844287289736397</v>
      </c>
      <c r="BQ18118">
        <v>21166.2912234405</v>
      </c>
      <c r="BR18118">
        <v>1.43794001025219</v>
      </c>
      <c r="BS18118">
        <v>130913.822321452</v>
      </c>
      <c r="BW18118" s="29">
        <v>18113</v>
      </c>
      <c r="BX18118">
        <f t="shared" si="878"/>
        <v>1</v>
      </c>
      <c r="BY18118">
        <f t="shared" si="879"/>
        <v>1</v>
      </c>
    </row>
    <row r="18119" spans="1:77">
      <c r="A18119" s="15">
        <v>18114</v>
      </c>
      <c r="BP18119">
        <v>0.82394687167369</v>
      </c>
      <c r="BQ18119">
        <v>13578.1968247059</v>
      </c>
      <c r="BR18119">
        <v>1.39979708829375</v>
      </c>
      <c r="BS18119">
        <v>99287.2154914773</v>
      </c>
      <c r="BW18119" s="29">
        <v>18114</v>
      </c>
      <c r="BX18119">
        <f t="shared" ref="BX18119:BX18182" si="880">IF(BU18119=MAX($BU18119:$BV18119),1,0)</f>
        <v>1</v>
      </c>
      <c r="BY18119">
        <f t="shared" ref="BY18119:BY18182" si="881">IF(BV18119=MAX($BU18119:$BV18119),1,0)</f>
        <v>1</v>
      </c>
    </row>
    <row r="18120" spans="1:77">
      <c r="A18120" s="15">
        <v>18115</v>
      </c>
      <c r="BP18120">
        <v>0.801860625044751</v>
      </c>
      <c r="BQ18120">
        <v>10331.4108305715</v>
      </c>
      <c r="BR18120">
        <v>1.384178003405</v>
      </c>
      <c r="BS18120">
        <v>123332.201513568</v>
      </c>
      <c r="BW18120" s="29">
        <v>18115</v>
      </c>
      <c r="BX18120">
        <f t="shared" si="880"/>
        <v>1</v>
      </c>
      <c r="BY18120">
        <f t="shared" si="881"/>
        <v>1</v>
      </c>
    </row>
    <row r="18121" spans="1:77">
      <c r="A18121" s="15">
        <v>18116</v>
      </c>
      <c r="BP18121">
        <v>0.818509009748937</v>
      </c>
      <c r="BQ18121">
        <v>11906.5614402533</v>
      </c>
      <c r="BR18121">
        <v>1.42822395797545</v>
      </c>
      <c r="BS18121">
        <v>98867.2638659826</v>
      </c>
      <c r="BW18121" s="29">
        <v>18116</v>
      </c>
      <c r="BX18121">
        <f t="shared" si="880"/>
        <v>1</v>
      </c>
      <c r="BY18121">
        <f t="shared" si="881"/>
        <v>1</v>
      </c>
    </row>
    <row r="18122" spans="1:77">
      <c r="A18122" s="15">
        <v>18117</v>
      </c>
      <c r="BP18122">
        <v>0.799925282588021</v>
      </c>
      <c r="BQ18122">
        <v>17690.6872899106</v>
      </c>
      <c r="BR18122">
        <v>1.40159207799441</v>
      </c>
      <c r="BS18122">
        <v>106024.450418291</v>
      </c>
      <c r="BW18122" s="29">
        <v>18117</v>
      </c>
      <c r="BX18122">
        <f t="shared" si="880"/>
        <v>1</v>
      </c>
      <c r="BY18122">
        <f t="shared" si="881"/>
        <v>1</v>
      </c>
    </row>
    <row r="18123" spans="1:77">
      <c r="A18123" s="15">
        <v>18118</v>
      </c>
      <c r="BP18123">
        <v>0.83831510603735</v>
      </c>
      <c r="BQ18123">
        <v>15970.6501111386</v>
      </c>
      <c r="BR18123">
        <v>1.45732727588759</v>
      </c>
      <c r="BS18123">
        <v>100405.292162492</v>
      </c>
      <c r="BW18123" s="29">
        <v>18118</v>
      </c>
      <c r="BX18123">
        <f t="shared" si="880"/>
        <v>1</v>
      </c>
      <c r="BY18123">
        <f t="shared" si="881"/>
        <v>1</v>
      </c>
    </row>
    <row r="18124" spans="1:77">
      <c r="A18124" s="15">
        <v>18119</v>
      </c>
      <c r="BP18124">
        <v>0.756293322104279</v>
      </c>
      <c r="BQ18124">
        <v>12421.6965067301</v>
      </c>
      <c r="BR18124">
        <v>1.28346712939801</v>
      </c>
      <c r="BS18124">
        <v>96248.1480369873</v>
      </c>
      <c r="BW18124" s="29">
        <v>18119</v>
      </c>
      <c r="BX18124">
        <f t="shared" si="880"/>
        <v>1</v>
      </c>
      <c r="BY18124">
        <f t="shared" si="881"/>
        <v>1</v>
      </c>
    </row>
    <row r="18125" spans="1:77">
      <c r="A18125" s="15">
        <v>18120</v>
      </c>
      <c r="BP18125">
        <v>0.791608660873944</v>
      </c>
      <c r="BQ18125">
        <v>18349.8568531902</v>
      </c>
      <c r="BR18125">
        <v>1.35128325934337</v>
      </c>
      <c r="BS18125">
        <v>107386.969567928</v>
      </c>
      <c r="BW18125" s="29">
        <v>18120</v>
      </c>
      <c r="BX18125">
        <f t="shared" si="880"/>
        <v>1</v>
      </c>
      <c r="BY18125">
        <f t="shared" si="881"/>
        <v>1</v>
      </c>
    </row>
    <row r="18126" spans="1:77">
      <c r="A18126" s="15">
        <v>18121</v>
      </c>
      <c r="BP18126">
        <v>0.804448835386745</v>
      </c>
      <c r="BQ18126">
        <v>12966.4608750842</v>
      </c>
      <c r="BR18126">
        <v>1.37624311231862</v>
      </c>
      <c r="BS18126">
        <v>102843.880429584</v>
      </c>
      <c r="BW18126" s="29">
        <v>18121</v>
      </c>
      <c r="BX18126">
        <f t="shared" si="880"/>
        <v>1</v>
      </c>
      <c r="BY18126">
        <f t="shared" si="881"/>
        <v>1</v>
      </c>
    </row>
    <row r="18127" spans="1:77">
      <c r="A18127" s="15">
        <v>18122</v>
      </c>
      <c r="BP18127">
        <v>0.806442493179654</v>
      </c>
      <c r="BQ18127">
        <v>17063.5015356296</v>
      </c>
      <c r="BR18127">
        <v>1.40617224236336</v>
      </c>
      <c r="BS18127">
        <v>136513.713085744</v>
      </c>
      <c r="BW18127" s="29">
        <v>18122</v>
      </c>
      <c r="BX18127">
        <f t="shared" si="880"/>
        <v>1</v>
      </c>
      <c r="BY18127">
        <f t="shared" si="881"/>
        <v>1</v>
      </c>
    </row>
    <row r="18128" spans="1:77">
      <c r="A18128" s="15">
        <v>18123</v>
      </c>
      <c r="BP18128">
        <v>0.804359751996288</v>
      </c>
      <c r="BQ18128">
        <v>14643.1770776803</v>
      </c>
      <c r="BR18128">
        <v>1.37630664476654</v>
      </c>
      <c r="BS18128">
        <v>126870.133185309</v>
      </c>
      <c r="BW18128" s="29">
        <v>18123</v>
      </c>
      <c r="BX18128">
        <f t="shared" si="880"/>
        <v>1</v>
      </c>
      <c r="BY18128">
        <f t="shared" si="881"/>
        <v>1</v>
      </c>
    </row>
    <row r="18129" spans="1:77">
      <c r="A18129" s="15">
        <v>18124</v>
      </c>
      <c r="BP18129">
        <v>0.865651944566777</v>
      </c>
      <c r="BQ18129">
        <v>15151.0622181261</v>
      </c>
      <c r="BR18129">
        <v>1.5039824906174</v>
      </c>
      <c r="BS18129">
        <v>130075.988358016</v>
      </c>
      <c r="BW18129" s="29">
        <v>18124</v>
      </c>
      <c r="BX18129">
        <f t="shared" si="880"/>
        <v>1</v>
      </c>
      <c r="BY18129">
        <f t="shared" si="881"/>
        <v>1</v>
      </c>
    </row>
    <row r="18130" spans="1:77">
      <c r="A18130" s="15">
        <v>18125</v>
      </c>
      <c r="BP18130">
        <v>0.828948998183002</v>
      </c>
      <c r="BQ18130">
        <v>16439.3056871781</v>
      </c>
      <c r="BR18130">
        <v>1.42629578018639</v>
      </c>
      <c r="BS18130">
        <v>103417.785298754</v>
      </c>
      <c r="BW18130" s="29">
        <v>18125</v>
      </c>
      <c r="BX18130">
        <f t="shared" si="880"/>
        <v>1</v>
      </c>
      <c r="BY18130">
        <f t="shared" si="881"/>
        <v>1</v>
      </c>
    </row>
    <row r="18131" spans="1:77">
      <c r="A18131" s="15">
        <v>18126</v>
      </c>
      <c r="BP18131">
        <v>0.821211514218074</v>
      </c>
      <c r="BQ18131">
        <v>14484.9495600275</v>
      </c>
      <c r="BR18131">
        <v>1.44012700477454</v>
      </c>
      <c r="BS18131">
        <v>101844.543979057</v>
      </c>
      <c r="BW18131" s="29">
        <v>18126</v>
      </c>
      <c r="BX18131">
        <f t="shared" si="880"/>
        <v>1</v>
      </c>
      <c r="BY18131">
        <f t="shared" si="881"/>
        <v>1</v>
      </c>
    </row>
    <row r="18132" spans="1:77">
      <c r="A18132" s="15">
        <v>18127</v>
      </c>
      <c r="BP18132">
        <v>0.824699730093038</v>
      </c>
      <c r="BQ18132">
        <v>11875.4714179125</v>
      </c>
      <c r="BR18132">
        <v>1.39008955822905</v>
      </c>
      <c r="BS18132">
        <v>96936.5628353556</v>
      </c>
      <c r="BW18132" s="29">
        <v>18127</v>
      </c>
      <c r="BX18132">
        <f t="shared" si="880"/>
        <v>1</v>
      </c>
      <c r="BY18132">
        <f t="shared" si="881"/>
        <v>1</v>
      </c>
    </row>
    <row r="18133" spans="1:77">
      <c r="A18133" s="15">
        <v>18128</v>
      </c>
      <c r="BP18133">
        <v>0.839020307003008</v>
      </c>
      <c r="BQ18133">
        <v>20537.4407496888</v>
      </c>
      <c r="BR18133">
        <v>1.41636109231562</v>
      </c>
      <c r="BS18133">
        <v>110155.570845318</v>
      </c>
      <c r="BW18133" s="29">
        <v>18128</v>
      </c>
      <c r="BX18133">
        <f t="shared" si="880"/>
        <v>1</v>
      </c>
      <c r="BY18133">
        <f t="shared" si="881"/>
        <v>1</v>
      </c>
    </row>
    <row r="18134" spans="1:77">
      <c r="A18134" s="15">
        <v>18129</v>
      </c>
      <c r="BP18134">
        <v>0.843986214525652</v>
      </c>
      <c r="BQ18134">
        <v>12617.4153210979</v>
      </c>
      <c r="BR18134">
        <v>1.45819220955427</v>
      </c>
      <c r="BS18134">
        <v>100872.999810488</v>
      </c>
      <c r="BW18134" s="29">
        <v>18129</v>
      </c>
      <c r="BX18134">
        <f t="shared" si="880"/>
        <v>1</v>
      </c>
      <c r="BY18134">
        <f t="shared" si="881"/>
        <v>1</v>
      </c>
    </row>
    <row r="18135" spans="1:77">
      <c r="A18135" s="15">
        <v>18130</v>
      </c>
      <c r="BP18135">
        <v>0.848656879479147</v>
      </c>
      <c r="BQ18135">
        <v>15818.0662582223</v>
      </c>
      <c r="BR18135">
        <v>1.46784115178659</v>
      </c>
      <c r="BS18135">
        <v>107162.658653677</v>
      </c>
      <c r="BW18135" s="29">
        <v>18130</v>
      </c>
      <c r="BX18135">
        <f t="shared" si="880"/>
        <v>1</v>
      </c>
      <c r="BY18135">
        <f t="shared" si="881"/>
        <v>1</v>
      </c>
    </row>
    <row r="18136" spans="1:77">
      <c r="A18136" s="15">
        <v>18131</v>
      </c>
      <c r="BP18136">
        <v>0.756061038322841</v>
      </c>
      <c r="BQ18136">
        <v>14875.0237448734</v>
      </c>
      <c r="BR18136">
        <v>1.29054755788847</v>
      </c>
      <c r="BS18136">
        <v>103078.91467609</v>
      </c>
      <c r="BW18136" s="29">
        <v>18131</v>
      </c>
      <c r="BX18136">
        <f t="shared" si="880"/>
        <v>1</v>
      </c>
      <c r="BY18136">
        <f t="shared" si="881"/>
        <v>1</v>
      </c>
    </row>
    <row r="18137" spans="1:77">
      <c r="A18137" s="15">
        <v>18132</v>
      </c>
      <c r="BP18137">
        <v>0.823033947349339</v>
      </c>
      <c r="BQ18137">
        <v>13444.7241739086</v>
      </c>
      <c r="BR18137">
        <v>1.41973243492221</v>
      </c>
      <c r="BS18137">
        <v>100829.677740748</v>
      </c>
      <c r="BW18137" s="29">
        <v>18132</v>
      </c>
      <c r="BX18137">
        <f t="shared" si="880"/>
        <v>1</v>
      </c>
      <c r="BY18137">
        <f t="shared" si="881"/>
        <v>1</v>
      </c>
    </row>
    <row r="18138" spans="1:77">
      <c r="A18138" s="15">
        <v>18133</v>
      </c>
      <c r="BP18138">
        <v>0.82563835302603</v>
      </c>
      <c r="BQ18138">
        <v>18427.6436892507</v>
      </c>
      <c r="BR18138">
        <v>1.45147324803342</v>
      </c>
      <c r="BS18138">
        <v>134922.296190746</v>
      </c>
      <c r="BW18138" s="29">
        <v>18133</v>
      </c>
      <c r="BX18138">
        <f t="shared" si="880"/>
        <v>1</v>
      </c>
      <c r="BY18138">
        <f t="shared" si="881"/>
        <v>1</v>
      </c>
    </row>
    <row r="18139" spans="1:77">
      <c r="A18139" s="15">
        <v>18134</v>
      </c>
      <c r="BP18139">
        <v>0.826877436984076</v>
      </c>
      <c r="BQ18139">
        <v>10973.5983622589</v>
      </c>
      <c r="BR18139">
        <v>1.43368379031479</v>
      </c>
      <c r="BS18139">
        <v>126472.984091991</v>
      </c>
      <c r="BW18139" s="29">
        <v>18134</v>
      </c>
      <c r="BX18139">
        <f t="shared" si="880"/>
        <v>1</v>
      </c>
      <c r="BY18139">
        <f t="shared" si="881"/>
        <v>1</v>
      </c>
    </row>
    <row r="18140" spans="1:77">
      <c r="A18140" s="15">
        <v>18135</v>
      </c>
      <c r="BP18140">
        <v>0.803587632631084</v>
      </c>
      <c r="BQ18140">
        <v>14695.1971947855</v>
      </c>
      <c r="BR18140">
        <v>1.38532319645191</v>
      </c>
      <c r="BS18140">
        <v>100690.928536019</v>
      </c>
      <c r="BW18140" s="29">
        <v>18135</v>
      </c>
      <c r="BX18140">
        <f t="shared" si="880"/>
        <v>1</v>
      </c>
      <c r="BY18140">
        <f t="shared" si="881"/>
        <v>1</v>
      </c>
    </row>
    <row r="18141" spans="1:77">
      <c r="A18141" s="15">
        <v>18136</v>
      </c>
      <c r="BP18141">
        <v>0.839712027905764</v>
      </c>
      <c r="BQ18141">
        <v>14785.2781863125</v>
      </c>
      <c r="BR18141">
        <v>1.45869276892822</v>
      </c>
      <c r="BS18141">
        <v>103351.70421757</v>
      </c>
      <c r="BW18141" s="29">
        <v>18136</v>
      </c>
      <c r="BX18141">
        <f t="shared" si="880"/>
        <v>1</v>
      </c>
      <c r="BY18141">
        <f t="shared" si="881"/>
        <v>1</v>
      </c>
    </row>
    <row r="18142" spans="1:77">
      <c r="A18142" s="15">
        <v>18137</v>
      </c>
      <c r="BP18142">
        <v>0.79692463993267</v>
      </c>
      <c r="BQ18142">
        <v>13041.4984139049</v>
      </c>
      <c r="BR18142">
        <v>1.36169162969987</v>
      </c>
      <c r="BS18142">
        <v>124794.172955771</v>
      </c>
      <c r="BW18142" s="29">
        <v>18137</v>
      </c>
      <c r="BX18142">
        <f t="shared" si="880"/>
        <v>1</v>
      </c>
      <c r="BY18142">
        <f t="shared" si="881"/>
        <v>1</v>
      </c>
    </row>
    <row r="18143" spans="1:77">
      <c r="A18143" s="15">
        <v>18138</v>
      </c>
      <c r="BP18143">
        <v>0.753566238825547</v>
      </c>
      <c r="BQ18143">
        <v>13842.2876999845</v>
      </c>
      <c r="BR18143">
        <v>1.25349006232535</v>
      </c>
      <c r="BS18143">
        <v>103020.798064163</v>
      </c>
      <c r="BW18143" s="29">
        <v>18138</v>
      </c>
      <c r="BX18143">
        <f t="shared" si="880"/>
        <v>1</v>
      </c>
      <c r="BY18143">
        <f t="shared" si="881"/>
        <v>1</v>
      </c>
    </row>
    <row r="18144" spans="1:77">
      <c r="A18144" s="15">
        <v>18139</v>
      </c>
      <c r="BP18144">
        <v>0.793445845539317</v>
      </c>
      <c r="BQ18144">
        <v>12461.1541887849</v>
      </c>
      <c r="BR18144">
        <v>1.33666736924804</v>
      </c>
      <c r="BS18144">
        <v>119900.534011484</v>
      </c>
      <c r="BW18144" s="29">
        <v>18139</v>
      </c>
      <c r="BX18144">
        <f t="shared" si="880"/>
        <v>1</v>
      </c>
      <c r="BY18144">
        <f t="shared" si="881"/>
        <v>1</v>
      </c>
    </row>
    <row r="18145" spans="1:77">
      <c r="A18145" s="15">
        <v>18140</v>
      </c>
      <c r="BP18145">
        <v>0.816786510386863</v>
      </c>
      <c r="BQ18145">
        <v>17926.8590361914</v>
      </c>
      <c r="BR18145">
        <v>1.4122738794285</v>
      </c>
      <c r="BS18145">
        <v>107758.012599608</v>
      </c>
      <c r="BW18145" s="29">
        <v>18140</v>
      </c>
      <c r="BX18145">
        <f t="shared" si="880"/>
        <v>1</v>
      </c>
      <c r="BY18145">
        <f t="shared" si="881"/>
        <v>1</v>
      </c>
    </row>
    <row r="18146" spans="1:77">
      <c r="A18146" s="15">
        <v>18141</v>
      </c>
      <c r="BP18146">
        <v>0.868547946552741</v>
      </c>
      <c r="BQ18146">
        <v>15363.5872344531</v>
      </c>
      <c r="BR18146">
        <v>1.4759456604086</v>
      </c>
      <c r="BS18146">
        <v>101633.260760618</v>
      </c>
      <c r="BW18146" s="29">
        <v>18141</v>
      </c>
      <c r="BX18146">
        <f t="shared" si="880"/>
        <v>1</v>
      </c>
      <c r="BY18146">
        <f t="shared" si="881"/>
        <v>1</v>
      </c>
    </row>
    <row r="18147" spans="1:77">
      <c r="A18147" s="15">
        <v>18142</v>
      </c>
      <c r="BP18147">
        <v>0.827842679437389</v>
      </c>
      <c r="BQ18147">
        <v>19810.5598009252</v>
      </c>
      <c r="BR18147">
        <v>1.43458948440305</v>
      </c>
      <c r="BS18147">
        <v>110913.152637635</v>
      </c>
      <c r="BW18147" s="29">
        <v>18142</v>
      </c>
      <c r="BX18147">
        <f t="shared" si="880"/>
        <v>1</v>
      </c>
      <c r="BY18147">
        <f t="shared" si="881"/>
        <v>1</v>
      </c>
    </row>
    <row r="18148" spans="1:77">
      <c r="A18148" s="15">
        <v>18143</v>
      </c>
      <c r="BP18148">
        <v>0.793455344732495</v>
      </c>
      <c r="BQ18148">
        <v>16370.9352032678</v>
      </c>
      <c r="BR18148">
        <v>1.35645282940083</v>
      </c>
      <c r="BS18148">
        <v>127892.495851093</v>
      </c>
      <c r="BW18148" s="29">
        <v>18143</v>
      </c>
      <c r="BX18148">
        <f t="shared" si="880"/>
        <v>1</v>
      </c>
      <c r="BY18148">
        <f t="shared" si="881"/>
        <v>1</v>
      </c>
    </row>
    <row r="18149" spans="1:77">
      <c r="A18149" s="15">
        <v>18144</v>
      </c>
      <c r="BP18149">
        <v>0.806525445845292</v>
      </c>
      <c r="BQ18149">
        <v>15942.9513891401</v>
      </c>
      <c r="BR18149">
        <v>1.39371150308877</v>
      </c>
      <c r="BS18149">
        <v>134020.514131202</v>
      </c>
      <c r="BW18149" s="29">
        <v>18144</v>
      </c>
      <c r="BX18149">
        <f t="shared" si="880"/>
        <v>1</v>
      </c>
      <c r="BY18149">
        <f t="shared" si="881"/>
        <v>1</v>
      </c>
    </row>
    <row r="18150" spans="1:77">
      <c r="A18150" s="15">
        <v>18145</v>
      </c>
      <c r="BP18150">
        <v>0.806283684081608</v>
      </c>
      <c r="BQ18150">
        <v>25551.1515636958</v>
      </c>
      <c r="BR18150">
        <v>1.36848572820926</v>
      </c>
      <c r="BS18150">
        <v>111389.254361433</v>
      </c>
      <c r="BW18150" s="29">
        <v>18145</v>
      </c>
      <c r="BX18150">
        <f t="shared" si="880"/>
        <v>1</v>
      </c>
      <c r="BY18150">
        <f t="shared" si="881"/>
        <v>1</v>
      </c>
    </row>
    <row r="18151" spans="1:77">
      <c r="A18151" s="15">
        <v>18146</v>
      </c>
      <c r="BP18151">
        <v>0.764356225669541</v>
      </c>
      <c r="BQ18151">
        <v>16538.1625022133</v>
      </c>
      <c r="BR18151">
        <v>1.30004382505037</v>
      </c>
      <c r="BS18151">
        <v>106226.9292103</v>
      </c>
      <c r="BW18151" s="29">
        <v>18146</v>
      </c>
      <c r="BX18151">
        <f t="shared" si="880"/>
        <v>1</v>
      </c>
      <c r="BY18151">
        <f t="shared" si="881"/>
        <v>1</v>
      </c>
    </row>
    <row r="18152" spans="1:77">
      <c r="A18152" s="15">
        <v>18147</v>
      </c>
      <c r="BP18152">
        <v>0.802649300290217</v>
      </c>
      <c r="BQ18152">
        <v>14708.977543502</v>
      </c>
      <c r="BR18152">
        <v>1.34341415195143</v>
      </c>
      <c r="BS18152">
        <v>127010.59619114</v>
      </c>
      <c r="BW18152" s="29">
        <v>18147</v>
      </c>
      <c r="BX18152">
        <f t="shared" si="880"/>
        <v>1</v>
      </c>
      <c r="BY18152">
        <f t="shared" si="881"/>
        <v>1</v>
      </c>
    </row>
    <row r="18153" spans="1:77">
      <c r="A18153" s="15">
        <v>18148</v>
      </c>
      <c r="BP18153">
        <v>0.842660846829732</v>
      </c>
      <c r="BQ18153">
        <v>11329.7080729808</v>
      </c>
      <c r="BR18153">
        <v>1.41357313574349</v>
      </c>
      <c r="BS18153">
        <v>96178.1626125722</v>
      </c>
      <c r="BW18153" s="29">
        <v>18148</v>
      </c>
      <c r="BX18153">
        <f t="shared" si="880"/>
        <v>1</v>
      </c>
      <c r="BY18153">
        <f t="shared" si="881"/>
        <v>1</v>
      </c>
    </row>
    <row r="18154" spans="1:77">
      <c r="A18154" s="15">
        <v>18149</v>
      </c>
      <c r="BP18154">
        <v>0.81429500602168</v>
      </c>
      <c r="BQ18154">
        <v>13623.7462248632</v>
      </c>
      <c r="BR18154">
        <v>1.39689489229314</v>
      </c>
      <c r="BS18154">
        <v>99035.5799807423</v>
      </c>
      <c r="BW18154" s="29">
        <v>18149</v>
      </c>
      <c r="BX18154">
        <f t="shared" si="880"/>
        <v>1</v>
      </c>
      <c r="BY18154">
        <f t="shared" si="881"/>
        <v>1</v>
      </c>
    </row>
    <row r="18155" spans="1:77">
      <c r="A18155" s="15">
        <v>18150</v>
      </c>
      <c r="BP18155">
        <v>0.804477833241537</v>
      </c>
      <c r="BQ18155">
        <v>14433.2517646939</v>
      </c>
      <c r="BR18155">
        <v>1.36274846047919</v>
      </c>
      <c r="BS18155">
        <v>103023.75753209</v>
      </c>
      <c r="BW18155" s="29">
        <v>18150</v>
      </c>
      <c r="BX18155">
        <f t="shared" si="880"/>
        <v>1</v>
      </c>
      <c r="BY18155">
        <f t="shared" si="881"/>
        <v>1</v>
      </c>
    </row>
    <row r="18156" spans="1:77">
      <c r="A18156" s="15">
        <v>18151</v>
      </c>
      <c r="BP18156">
        <v>0.828754718027924</v>
      </c>
      <c r="BQ18156">
        <v>14400.460350999</v>
      </c>
      <c r="BR18156">
        <v>1.45525426718741</v>
      </c>
      <c r="BS18156">
        <v>102917.971065871</v>
      </c>
      <c r="BW18156" s="29">
        <v>18151</v>
      </c>
      <c r="BX18156">
        <f t="shared" si="880"/>
        <v>1</v>
      </c>
      <c r="BY18156">
        <f t="shared" si="881"/>
        <v>1</v>
      </c>
    </row>
    <row r="18157" spans="1:77">
      <c r="A18157" s="15">
        <v>18152</v>
      </c>
      <c r="BP18157">
        <v>0.766725395134538</v>
      </c>
      <c r="BQ18157">
        <v>13066.3282355585</v>
      </c>
      <c r="BR18157">
        <v>1.30439334515922</v>
      </c>
      <c r="BS18157">
        <v>100221.901345388</v>
      </c>
      <c r="BW18157" s="29">
        <v>18152</v>
      </c>
      <c r="BX18157">
        <f t="shared" si="880"/>
        <v>1</v>
      </c>
      <c r="BY18157">
        <f t="shared" si="881"/>
        <v>1</v>
      </c>
    </row>
    <row r="18158" spans="1:77">
      <c r="A18158" s="15">
        <v>18153</v>
      </c>
      <c r="BP18158">
        <v>0.832137807563465</v>
      </c>
      <c r="BQ18158">
        <v>17268.9064623857</v>
      </c>
      <c r="BR18158">
        <v>1.43548846624238</v>
      </c>
      <c r="BS18158">
        <v>132778.150407541</v>
      </c>
      <c r="BW18158" s="29">
        <v>18153</v>
      </c>
      <c r="BX18158">
        <f t="shared" si="880"/>
        <v>1</v>
      </c>
      <c r="BY18158">
        <f t="shared" si="881"/>
        <v>1</v>
      </c>
    </row>
    <row r="18159" spans="1:77">
      <c r="A18159" s="15">
        <v>18154</v>
      </c>
      <c r="BP18159">
        <v>0.791063933129426</v>
      </c>
      <c r="BQ18159">
        <v>13731.602458297</v>
      </c>
      <c r="BR18159">
        <v>1.35731252841037</v>
      </c>
      <c r="BS18159">
        <v>99555.1160335827</v>
      </c>
      <c r="BW18159" s="29">
        <v>18154</v>
      </c>
      <c r="BX18159">
        <f t="shared" si="880"/>
        <v>1</v>
      </c>
      <c r="BY18159">
        <f t="shared" si="881"/>
        <v>1</v>
      </c>
    </row>
    <row r="18160" spans="1:77">
      <c r="A18160" s="15">
        <v>18155</v>
      </c>
      <c r="BP18160">
        <v>0.818118711763807</v>
      </c>
      <c r="BQ18160">
        <v>13646.1413307874</v>
      </c>
      <c r="BR18160">
        <v>1.40240810446926</v>
      </c>
      <c r="BS18160">
        <v>99712.8975758083</v>
      </c>
      <c r="BW18160" s="29">
        <v>18155</v>
      </c>
      <c r="BX18160">
        <f t="shared" si="880"/>
        <v>1</v>
      </c>
      <c r="BY18160">
        <f t="shared" si="881"/>
        <v>1</v>
      </c>
    </row>
    <row r="18161" spans="1:77">
      <c r="A18161" s="15">
        <v>18156</v>
      </c>
      <c r="BP18161">
        <v>0.816371402985985</v>
      </c>
      <c r="BQ18161">
        <v>14055.6132823377</v>
      </c>
      <c r="BR18161">
        <v>1.39315850276827</v>
      </c>
      <c r="BS18161">
        <v>101528.590145037</v>
      </c>
      <c r="BW18161" s="29">
        <v>18156</v>
      </c>
      <c r="BX18161">
        <f t="shared" si="880"/>
        <v>1</v>
      </c>
      <c r="BY18161">
        <f t="shared" si="881"/>
        <v>1</v>
      </c>
    </row>
    <row r="18162" spans="1:77">
      <c r="A18162" s="15">
        <v>18157</v>
      </c>
      <c r="BP18162">
        <v>0.843909922043997</v>
      </c>
      <c r="BQ18162">
        <v>15216.7547647667</v>
      </c>
      <c r="BR18162">
        <v>1.47865646879053</v>
      </c>
      <c r="BS18162">
        <v>103277.686817332</v>
      </c>
      <c r="BW18162" s="29">
        <v>18157</v>
      </c>
      <c r="BX18162">
        <f t="shared" si="880"/>
        <v>1</v>
      </c>
      <c r="BY18162">
        <f t="shared" si="881"/>
        <v>1</v>
      </c>
    </row>
    <row r="18163" spans="1:77">
      <c r="A18163" s="15">
        <v>18158</v>
      </c>
      <c r="BP18163">
        <v>0.769844390340059</v>
      </c>
      <c r="BQ18163">
        <v>12245.1356971679</v>
      </c>
      <c r="BR18163">
        <v>1.35292322385257</v>
      </c>
      <c r="BS18163">
        <v>98801.5099574499</v>
      </c>
      <c r="BW18163" s="29">
        <v>18158</v>
      </c>
      <c r="BX18163">
        <f t="shared" si="880"/>
        <v>1</v>
      </c>
      <c r="BY18163">
        <f t="shared" si="881"/>
        <v>1</v>
      </c>
    </row>
    <row r="18164" spans="1:77">
      <c r="A18164" s="15">
        <v>18159</v>
      </c>
      <c r="BP18164">
        <v>0.798832334289629</v>
      </c>
      <c r="BQ18164">
        <v>12183.6904180971</v>
      </c>
      <c r="BR18164">
        <v>1.37228642821873</v>
      </c>
      <c r="BS18164">
        <v>126394.912533757</v>
      </c>
      <c r="BW18164" s="29">
        <v>18159</v>
      </c>
      <c r="BX18164">
        <f t="shared" si="880"/>
        <v>1</v>
      </c>
      <c r="BY18164">
        <f t="shared" si="881"/>
        <v>1</v>
      </c>
    </row>
    <row r="18165" spans="1:77">
      <c r="A18165" s="15">
        <v>18160</v>
      </c>
      <c r="BP18165">
        <v>0.817829135620867</v>
      </c>
      <c r="BQ18165">
        <v>17577.8295317776</v>
      </c>
      <c r="BR18165">
        <v>1.42914724315256</v>
      </c>
      <c r="BS18165">
        <v>105435.349185097</v>
      </c>
      <c r="BW18165" s="29">
        <v>18160</v>
      </c>
      <c r="BX18165">
        <f t="shared" si="880"/>
        <v>1</v>
      </c>
      <c r="BY18165">
        <f t="shared" si="881"/>
        <v>1</v>
      </c>
    </row>
    <row r="18166" spans="1:77">
      <c r="A18166" s="15">
        <v>18161</v>
      </c>
      <c r="BP18166">
        <v>0.842291982409531</v>
      </c>
      <c r="BQ18166">
        <v>14795.6750597749</v>
      </c>
      <c r="BR18166">
        <v>1.45220708151627</v>
      </c>
      <c r="BS18166">
        <v>101154.473952865</v>
      </c>
      <c r="BW18166" s="29">
        <v>18161</v>
      </c>
      <c r="BX18166">
        <f t="shared" si="880"/>
        <v>1</v>
      </c>
      <c r="BY18166">
        <f t="shared" si="881"/>
        <v>1</v>
      </c>
    </row>
    <row r="18167" spans="1:77">
      <c r="A18167" s="15">
        <v>18162</v>
      </c>
      <c r="BP18167">
        <v>0.818435194459295</v>
      </c>
      <c r="BQ18167">
        <v>14721.244139507</v>
      </c>
      <c r="BR18167">
        <v>1.39008783732604</v>
      </c>
      <c r="BS18167">
        <v>129705.208847819</v>
      </c>
      <c r="BW18167" s="29">
        <v>18162</v>
      </c>
      <c r="BX18167">
        <f t="shared" si="880"/>
        <v>1</v>
      </c>
      <c r="BY18167">
        <f t="shared" si="881"/>
        <v>1</v>
      </c>
    </row>
    <row r="18168" spans="1:77">
      <c r="A18168" s="15">
        <v>18163</v>
      </c>
      <c r="BP18168">
        <v>0.834396066573355</v>
      </c>
      <c r="BQ18168">
        <v>23541.130075269</v>
      </c>
      <c r="BR18168">
        <v>1.44737853756286</v>
      </c>
      <c r="BS18168">
        <v>116384.026904232</v>
      </c>
      <c r="BW18168" s="29">
        <v>18163</v>
      </c>
      <c r="BX18168">
        <f t="shared" si="880"/>
        <v>1</v>
      </c>
      <c r="BY18168">
        <f t="shared" si="881"/>
        <v>1</v>
      </c>
    </row>
    <row r="18169" spans="1:77">
      <c r="A18169" s="15">
        <v>18164</v>
      </c>
      <c r="BP18169">
        <v>0.790790025693287</v>
      </c>
      <c r="BQ18169">
        <v>16554.6912486824</v>
      </c>
      <c r="BR18169">
        <v>1.37037726117424</v>
      </c>
      <c r="BS18169">
        <v>106132.22236737</v>
      </c>
      <c r="BW18169" s="29">
        <v>18164</v>
      </c>
      <c r="BX18169">
        <f t="shared" si="880"/>
        <v>1</v>
      </c>
      <c r="BY18169">
        <f t="shared" si="881"/>
        <v>1</v>
      </c>
    </row>
    <row r="18170" spans="1:77">
      <c r="A18170" s="15">
        <v>18165</v>
      </c>
      <c r="BP18170">
        <v>0.768274027303732</v>
      </c>
      <c r="BQ18170">
        <v>14240.5377388399</v>
      </c>
      <c r="BR18170">
        <v>1.2998071524695</v>
      </c>
      <c r="BS18170">
        <v>128182.946100953</v>
      </c>
      <c r="BW18170" s="29">
        <v>18165</v>
      </c>
      <c r="BX18170">
        <f t="shared" si="880"/>
        <v>1</v>
      </c>
      <c r="BY18170">
        <f t="shared" si="881"/>
        <v>1</v>
      </c>
    </row>
    <row r="18171" spans="1:77">
      <c r="A18171" s="15">
        <v>18166</v>
      </c>
      <c r="BP18171">
        <v>0.800207726065673</v>
      </c>
      <c r="BQ18171">
        <v>15713.1363160566</v>
      </c>
      <c r="BR18171">
        <v>1.33799750910131</v>
      </c>
      <c r="BS18171">
        <v>128685.23590391</v>
      </c>
      <c r="BW18171" s="29">
        <v>18166</v>
      </c>
      <c r="BX18171">
        <f t="shared" si="880"/>
        <v>1</v>
      </c>
      <c r="BY18171">
        <f t="shared" si="881"/>
        <v>1</v>
      </c>
    </row>
    <row r="18172" spans="1:77">
      <c r="A18172" s="15">
        <v>18167</v>
      </c>
      <c r="BP18172">
        <v>0.804949136109258</v>
      </c>
      <c r="BQ18172">
        <v>19406.6203131944</v>
      </c>
      <c r="BR18172">
        <v>1.38406861290236</v>
      </c>
      <c r="BS18172">
        <v>133201.834572084</v>
      </c>
      <c r="BW18172" s="29">
        <v>18167</v>
      </c>
      <c r="BX18172">
        <f t="shared" si="880"/>
        <v>1</v>
      </c>
      <c r="BY18172">
        <f t="shared" si="881"/>
        <v>1</v>
      </c>
    </row>
    <row r="18173" spans="1:77">
      <c r="A18173" s="15">
        <v>18168</v>
      </c>
      <c r="BP18173">
        <v>0.791563735405923</v>
      </c>
      <c r="BQ18173">
        <v>17842.7086320788</v>
      </c>
      <c r="BR18173">
        <v>1.3307267578165</v>
      </c>
      <c r="BS18173">
        <v>130200.016832003</v>
      </c>
      <c r="BW18173" s="29">
        <v>18168</v>
      </c>
      <c r="BX18173">
        <f t="shared" si="880"/>
        <v>1</v>
      </c>
      <c r="BY18173">
        <f t="shared" si="881"/>
        <v>1</v>
      </c>
    </row>
    <row r="18174" spans="1:77">
      <c r="A18174" s="15">
        <v>18169</v>
      </c>
      <c r="BP18174">
        <v>0.84872466103397</v>
      </c>
      <c r="BQ18174">
        <v>11479.810676317</v>
      </c>
      <c r="BR18174">
        <v>1.48588990286208</v>
      </c>
      <c r="BS18174">
        <v>124164.665995569</v>
      </c>
      <c r="BW18174" s="29">
        <v>18169</v>
      </c>
      <c r="BX18174">
        <f t="shared" si="880"/>
        <v>1</v>
      </c>
      <c r="BY18174">
        <f t="shared" si="881"/>
        <v>1</v>
      </c>
    </row>
    <row r="18175" spans="1:77">
      <c r="A18175" s="15">
        <v>18170</v>
      </c>
      <c r="BP18175">
        <v>0.782469932042817</v>
      </c>
      <c r="BQ18175">
        <v>18005.4438717474</v>
      </c>
      <c r="BR18175">
        <v>1.32642457624265</v>
      </c>
      <c r="BS18175">
        <v>105088.541184961</v>
      </c>
      <c r="BW18175" s="29">
        <v>18170</v>
      </c>
      <c r="BX18175">
        <f t="shared" si="880"/>
        <v>1</v>
      </c>
      <c r="BY18175">
        <f t="shared" si="881"/>
        <v>1</v>
      </c>
    </row>
    <row r="18176" spans="1:77">
      <c r="A18176" s="15">
        <v>18171</v>
      </c>
      <c r="BP18176">
        <v>0.817348674563458</v>
      </c>
      <c r="BQ18176">
        <v>12901.9746883465</v>
      </c>
      <c r="BR18176">
        <v>1.40689295369435</v>
      </c>
      <c r="BS18176">
        <v>101437.714086277</v>
      </c>
      <c r="BW18176" s="29">
        <v>18171</v>
      </c>
      <c r="BX18176">
        <f t="shared" si="880"/>
        <v>1</v>
      </c>
      <c r="BY18176">
        <f t="shared" si="881"/>
        <v>1</v>
      </c>
    </row>
    <row r="18177" spans="1:77">
      <c r="A18177" s="15">
        <v>18172</v>
      </c>
      <c r="BP18177">
        <v>0.803512932111304</v>
      </c>
      <c r="BQ18177">
        <v>15990.2560846092</v>
      </c>
      <c r="BR18177">
        <v>1.39803765014258</v>
      </c>
      <c r="BS18177">
        <v>103582.222700998</v>
      </c>
      <c r="BW18177" s="29">
        <v>18172</v>
      </c>
      <c r="BX18177">
        <f t="shared" si="880"/>
        <v>1</v>
      </c>
      <c r="BY18177">
        <f t="shared" si="881"/>
        <v>1</v>
      </c>
    </row>
    <row r="18178" spans="1:77">
      <c r="A18178" s="15">
        <v>18173</v>
      </c>
      <c r="BP18178">
        <v>0.76570170784083</v>
      </c>
      <c r="BQ18178">
        <v>17346.113564907</v>
      </c>
      <c r="BR18178">
        <v>1.31192039513744</v>
      </c>
      <c r="BS18178">
        <v>99857.6425448604</v>
      </c>
      <c r="BW18178" s="29">
        <v>18173</v>
      </c>
      <c r="BX18178">
        <f t="shared" si="880"/>
        <v>1</v>
      </c>
      <c r="BY18178">
        <f t="shared" si="881"/>
        <v>1</v>
      </c>
    </row>
    <row r="18179" spans="1:77">
      <c r="A18179" s="15">
        <v>18174</v>
      </c>
      <c r="BP18179">
        <v>0.764882545215013</v>
      </c>
      <c r="BQ18179">
        <v>15231.6182734739</v>
      </c>
      <c r="BR18179">
        <v>1.31102888052089</v>
      </c>
      <c r="BS18179">
        <v>100249.189161703</v>
      </c>
      <c r="BW18179" s="29">
        <v>18174</v>
      </c>
      <c r="BX18179">
        <f t="shared" si="880"/>
        <v>1</v>
      </c>
      <c r="BY18179">
        <f t="shared" si="881"/>
        <v>1</v>
      </c>
    </row>
    <row r="18180" spans="1:77">
      <c r="A18180" s="15">
        <v>18175</v>
      </c>
      <c r="BP18180">
        <v>0.831370310413411</v>
      </c>
      <c r="BQ18180">
        <v>16044.9978337409</v>
      </c>
      <c r="BR18180">
        <v>1.46213948936846</v>
      </c>
      <c r="BS18180">
        <v>102021.801562149</v>
      </c>
      <c r="BW18180" s="29">
        <v>18175</v>
      </c>
      <c r="BX18180">
        <f t="shared" si="880"/>
        <v>1</v>
      </c>
      <c r="BY18180">
        <f t="shared" si="881"/>
        <v>1</v>
      </c>
    </row>
    <row r="18181" spans="1:77">
      <c r="A18181" s="15">
        <v>18176</v>
      </c>
      <c r="BP18181">
        <v>0.777956917668307</v>
      </c>
      <c r="BQ18181">
        <v>16604.3316411028</v>
      </c>
      <c r="BR18181">
        <v>1.33109248893173</v>
      </c>
      <c r="BS18181">
        <v>101834.213132972</v>
      </c>
      <c r="BW18181" s="29">
        <v>18176</v>
      </c>
      <c r="BX18181">
        <f t="shared" si="880"/>
        <v>1</v>
      </c>
      <c r="BY18181">
        <f t="shared" si="881"/>
        <v>1</v>
      </c>
    </row>
    <row r="18182" spans="1:77">
      <c r="A18182" s="15">
        <v>18177</v>
      </c>
      <c r="BP18182">
        <v>0.855006921615363</v>
      </c>
      <c r="BQ18182">
        <v>12043.1505669189</v>
      </c>
      <c r="BR18182">
        <v>1.46811250139258</v>
      </c>
      <c r="BS18182">
        <v>98118.1848273022</v>
      </c>
      <c r="BW18182" s="29">
        <v>18177</v>
      </c>
      <c r="BX18182">
        <f t="shared" si="880"/>
        <v>1</v>
      </c>
      <c r="BY18182">
        <f t="shared" si="881"/>
        <v>1</v>
      </c>
    </row>
    <row r="18183" spans="1:77">
      <c r="A18183" s="15">
        <v>18178</v>
      </c>
      <c r="BP18183">
        <v>0.807159535870671</v>
      </c>
      <c r="BQ18183">
        <v>10717.2745209652</v>
      </c>
      <c r="BR18183">
        <v>1.38852573433738</v>
      </c>
      <c r="BS18183">
        <v>97232.878373331</v>
      </c>
      <c r="BW18183" s="29">
        <v>18178</v>
      </c>
      <c r="BX18183">
        <f t="shared" ref="BX18183:BX18246" si="882">IF(BU18183=MAX($BU18183:$BV18183),1,0)</f>
        <v>1</v>
      </c>
      <c r="BY18183">
        <f t="shared" ref="BY18183:BY18246" si="883">IF(BV18183=MAX($BU18183:$BV18183),1,0)</f>
        <v>1</v>
      </c>
    </row>
    <row r="18184" spans="1:77">
      <c r="A18184" s="15">
        <v>18179</v>
      </c>
      <c r="BP18184">
        <v>0.818671079216572</v>
      </c>
      <c r="BQ18184">
        <v>12220.343316434</v>
      </c>
      <c r="BR18184">
        <v>1.41999334356048</v>
      </c>
      <c r="BS18184">
        <v>124455.351662212</v>
      </c>
      <c r="BW18184" s="29">
        <v>18179</v>
      </c>
      <c r="BX18184">
        <f t="shared" si="882"/>
        <v>1</v>
      </c>
      <c r="BY18184">
        <f t="shared" si="883"/>
        <v>1</v>
      </c>
    </row>
    <row r="18185" spans="1:77">
      <c r="A18185" s="15">
        <v>18180</v>
      </c>
      <c r="BP18185">
        <v>0.794701803850655</v>
      </c>
      <c r="BQ18185">
        <v>16672.5041027632</v>
      </c>
      <c r="BR18185">
        <v>1.3693104458079</v>
      </c>
      <c r="BS18185">
        <v>105978.113200441</v>
      </c>
      <c r="BW18185" s="29">
        <v>18180</v>
      </c>
      <c r="BX18185">
        <f t="shared" si="882"/>
        <v>1</v>
      </c>
      <c r="BY18185">
        <f t="shared" si="883"/>
        <v>1</v>
      </c>
    </row>
    <row r="18186" spans="1:77">
      <c r="A18186" s="15">
        <v>18181</v>
      </c>
      <c r="BP18186">
        <v>0.81742642913808</v>
      </c>
      <c r="BQ18186">
        <v>12304.4026246896</v>
      </c>
      <c r="BR18186">
        <v>1.39992420095254</v>
      </c>
      <c r="BS18186">
        <v>124229.047230515</v>
      </c>
      <c r="BW18186" s="29">
        <v>18181</v>
      </c>
      <c r="BX18186">
        <f t="shared" si="882"/>
        <v>1</v>
      </c>
      <c r="BY18186">
        <f t="shared" si="883"/>
        <v>1</v>
      </c>
    </row>
    <row r="18187" spans="1:77">
      <c r="A18187" s="15">
        <v>18182</v>
      </c>
      <c r="BP18187">
        <v>0.81864595298829</v>
      </c>
      <c r="BQ18187">
        <v>13753.6816393938</v>
      </c>
      <c r="BR18187">
        <v>1.42289630585458</v>
      </c>
      <c r="BS18187">
        <v>101496.211866092</v>
      </c>
      <c r="BW18187" s="29">
        <v>18182</v>
      </c>
      <c r="BX18187">
        <f t="shared" si="882"/>
        <v>1</v>
      </c>
      <c r="BY18187">
        <f t="shared" si="883"/>
        <v>1</v>
      </c>
    </row>
    <row r="18188" spans="1:77">
      <c r="A18188" s="15">
        <v>18183</v>
      </c>
      <c r="BP18188">
        <v>0.811422241955259</v>
      </c>
      <c r="BQ18188">
        <v>15429.8266193811</v>
      </c>
      <c r="BR18188">
        <v>1.37320264664792</v>
      </c>
      <c r="BS18188">
        <v>104188.000074053</v>
      </c>
      <c r="BW18188" s="29">
        <v>18183</v>
      </c>
      <c r="BX18188">
        <f t="shared" si="882"/>
        <v>1</v>
      </c>
      <c r="BY18188">
        <f t="shared" si="883"/>
        <v>1</v>
      </c>
    </row>
    <row r="18189" spans="1:77">
      <c r="A18189" s="15">
        <v>18184</v>
      </c>
      <c r="BP18189">
        <v>0.813710629278313</v>
      </c>
      <c r="BQ18189">
        <v>13964.8147023005</v>
      </c>
      <c r="BR18189">
        <v>1.39466492267127</v>
      </c>
      <c r="BS18189">
        <v>130554.637330598</v>
      </c>
      <c r="BW18189" s="29">
        <v>18184</v>
      </c>
      <c r="BX18189">
        <f t="shared" si="882"/>
        <v>1</v>
      </c>
      <c r="BY18189">
        <f t="shared" si="883"/>
        <v>1</v>
      </c>
    </row>
    <row r="18190" spans="1:77">
      <c r="A18190" s="15">
        <v>18185</v>
      </c>
      <c r="BP18190">
        <v>0.802995807524941</v>
      </c>
      <c r="BQ18190">
        <v>17654.6757265999</v>
      </c>
      <c r="BR18190">
        <v>1.34675445887624</v>
      </c>
      <c r="BS18190">
        <v>134017.014163119</v>
      </c>
      <c r="BW18190" s="29">
        <v>18185</v>
      </c>
      <c r="BX18190">
        <f t="shared" si="882"/>
        <v>1</v>
      </c>
      <c r="BY18190">
        <f t="shared" si="883"/>
        <v>1</v>
      </c>
    </row>
    <row r="18191" spans="1:77">
      <c r="A18191" s="15">
        <v>18186</v>
      </c>
      <c r="BP18191">
        <v>0.812082833110583</v>
      </c>
      <c r="BQ18191">
        <v>16040.5149974644</v>
      </c>
      <c r="BR18191">
        <v>1.41333754108734</v>
      </c>
      <c r="BS18191">
        <v>104596.398506689</v>
      </c>
      <c r="BW18191" s="29">
        <v>18186</v>
      </c>
      <c r="BX18191">
        <f t="shared" si="882"/>
        <v>1</v>
      </c>
      <c r="BY18191">
        <f t="shared" si="883"/>
        <v>1</v>
      </c>
    </row>
    <row r="18192" spans="1:77">
      <c r="A18192" s="15">
        <v>18187</v>
      </c>
      <c r="BP18192">
        <v>0.811145871757241</v>
      </c>
      <c r="BQ18192">
        <v>13962.1666123042</v>
      </c>
      <c r="BR18192">
        <v>1.40855461311287</v>
      </c>
      <c r="BS18192">
        <v>99396.3686362337</v>
      </c>
      <c r="BW18192" s="29">
        <v>18187</v>
      </c>
      <c r="BX18192">
        <f t="shared" si="882"/>
        <v>1</v>
      </c>
      <c r="BY18192">
        <f t="shared" si="883"/>
        <v>1</v>
      </c>
    </row>
    <row r="18193" spans="1:77">
      <c r="A18193" s="15">
        <v>18188</v>
      </c>
      <c r="BP18193">
        <v>0.827856910132373</v>
      </c>
      <c r="BQ18193">
        <v>18001.7448490066</v>
      </c>
      <c r="BR18193">
        <v>1.40963467642219</v>
      </c>
      <c r="BS18193">
        <v>105845.970326825</v>
      </c>
      <c r="BW18193" s="29">
        <v>18188</v>
      </c>
      <c r="BX18193">
        <f t="shared" si="882"/>
        <v>1</v>
      </c>
      <c r="BY18193">
        <f t="shared" si="883"/>
        <v>1</v>
      </c>
    </row>
    <row r="18194" spans="1:77">
      <c r="A18194" s="15">
        <v>18189</v>
      </c>
      <c r="BP18194">
        <v>0.794272514851811</v>
      </c>
      <c r="BQ18194">
        <v>13479.7905580256</v>
      </c>
      <c r="BR18194">
        <v>1.33143692183969</v>
      </c>
      <c r="BS18194">
        <v>124418.252790017</v>
      </c>
      <c r="BW18194" s="29">
        <v>18189</v>
      </c>
      <c r="BX18194">
        <f t="shared" si="882"/>
        <v>1</v>
      </c>
      <c r="BY18194">
        <f t="shared" si="883"/>
        <v>1</v>
      </c>
    </row>
    <row r="18195" spans="1:77">
      <c r="A18195" s="15">
        <v>18190</v>
      </c>
      <c r="BP18195">
        <v>0.847842412345866</v>
      </c>
      <c r="BQ18195">
        <v>10478.6180385265</v>
      </c>
      <c r="BR18195">
        <v>1.45739895825219</v>
      </c>
      <c r="BS18195">
        <v>124849.548745318</v>
      </c>
      <c r="BW18195" s="29">
        <v>18190</v>
      </c>
      <c r="BX18195">
        <f t="shared" si="882"/>
        <v>1</v>
      </c>
      <c r="BY18195">
        <f t="shared" si="883"/>
        <v>1</v>
      </c>
    </row>
    <row r="18196" spans="1:77">
      <c r="A18196" s="15">
        <v>18191</v>
      </c>
      <c r="BP18196">
        <v>0.859815820689798</v>
      </c>
      <c r="BQ18196">
        <v>16872.9401241889</v>
      </c>
      <c r="BR18196">
        <v>1.4627764410358</v>
      </c>
      <c r="BS18196">
        <v>102042.320823146</v>
      </c>
      <c r="BW18196" s="29">
        <v>18191</v>
      </c>
      <c r="BX18196">
        <f t="shared" si="882"/>
        <v>1</v>
      </c>
      <c r="BY18196">
        <f t="shared" si="883"/>
        <v>1</v>
      </c>
    </row>
    <row r="18197" spans="1:77">
      <c r="A18197" s="15">
        <v>18192</v>
      </c>
      <c r="BP18197">
        <v>0.80434147055417</v>
      </c>
      <c r="BQ18197">
        <v>12962.901005899</v>
      </c>
      <c r="BR18197">
        <v>1.35640539287026</v>
      </c>
      <c r="BS18197">
        <v>125151.353609436</v>
      </c>
      <c r="BW18197" s="29">
        <v>18192</v>
      </c>
      <c r="BX18197">
        <f t="shared" si="882"/>
        <v>1</v>
      </c>
      <c r="BY18197">
        <f t="shared" si="883"/>
        <v>1</v>
      </c>
    </row>
    <row r="18198" spans="1:77">
      <c r="A18198" s="15">
        <v>18193</v>
      </c>
      <c r="BP18198">
        <v>0.771318318497204</v>
      </c>
      <c r="BQ18198">
        <v>13823.3017614326</v>
      </c>
      <c r="BR18198">
        <v>1.31133585980734</v>
      </c>
      <c r="BS18198">
        <v>101979.114798521</v>
      </c>
      <c r="BW18198" s="29">
        <v>18193</v>
      </c>
      <c r="BX18198">
        <f t="shared" si="882"/>
        <v>1</v>
      </c>
      <c r="BY18198">
        <f t="shared" si="883"/>
        <v>1</v>
      </c>
    </row>
    <row r="18199" spans="1:77">
      <c r="A18199" s="15">
        <v>18194</v>
      </c>
      <c r="BP18199">
        <v>0.810287970628092</v>
      </c>
      <c r="BQ18199">
        <v>11695.2895271764</v>
      </c>
      <c r="BR18199">
        <v>1.36808569365846</v>
      </c>
      <c r="BS18199">
        <v>124618.907927162</v>
      </c>
      <c r="BW18199" s="29">
        <v>18194</v>
      </c>
      <c r="BX18199">
        <f t="shared" si="882"/>
        <v>1</v>
      </c>
      <c r="BY18199">
        <f t="shared" si="883"/>
        <v>1</v>
      </c>
    </row>
    <row r="18200" spans="1:77">
      <c r="A18200" s="15">
        <v>18195</v>
      </c>
      <c r="BP18200">
        <v>0.81863419350537</v>
      </c>
      <c r="BQ18200">
        <v>16370.921170892</v>
      </c>
      <c r="BR18200">
        <v>1.40399978250344</v>
      </c>
      <c r="BS18200">
        <v>103473.722219877</v>
      </c>
      <c r="BW18200" s="29">
        <v>18195</v>
      </c>
      <c r="BX18200">
        <f t="shared" si="882"/>
        <v>1</v>
      </c>
      <c r="BY18200">
        <f t="shared" si="883"/>
        <v>1</v>
      </c>
    </row>
    <row r="18201" spans="1:77">
      <c r="A18201" s="15">
        <v>18196</v>
      </c>
      <c r="BP18201">
        <v>0.852652939643013</v>
      </c>
      <c r="BQ18201">
        <v>16051.8119493979</v>
      </c>
      <c r="BR18201">
        <v>1.47933653209707</v>
      </c>
      <c r="BS18201">
        <v>99865.9718481165</v>
      </c>
      <c r="BW18201" s="29">
        <v>18196</v>
      </c>
      <c r="BX18201">
        <f t="shared" si="882"/>
        <v>1</v>
      </c>
      <c r="BY18201">
        <f t="shared" si="883"/>
        <v>1</v>
      </c>
    </row>
    <row r="18202" spans="1:77">
      <c r="A18202" s="15">
        <v>18197</v>
      </c>
      <c r="BP18202">
        <v>0.817786109745871</v>
      </c>
      <c r="BQ18202">
        <v>21468.5055784528</v>
      </c>
      <c r="BR18202">
        <v>1.40408084038907</v>
      </c>
      <c r="BS18202">
        <v>109579.62948015</v>
      </c>
      <c r="BW18202" s="29">
        <v>18197</v>
      </c>
      <c r="BX18202">
        <f t="shared" si="882"/>
        <v>1</v>
      </c>
      <c r="BY18202">
        <f t="shared" si="883"/>
        <v>1</v>
      </c>
    </row>
    <row r="18203" spans="1:77">
      <c r="A18203" s="15">
        <v>18198</v>
      </c>
      <c r="BP18203">
        <v>0.802137217047535</v>
      </c>
      <c r="BQ18203">
        <v>11657.404382873</v>
      </c>
      <c r="BR18203">
        <v>1.39944460970517</v>
      </c>
      <c r="BS18203">
        <v>98363.5516770713</v>
      </c>
      <c r="BW18203" s="29">
        <v>18198</v>
      </c>
      <c r="BX18203">
        <f t="shared" si="882"/>
        <v>1</v>
      </c>
      <c r="BY18203">
        <f t="shared" si="883"/>
        <v>1</v>
      </c>
    </row>
    <row r="18204" spans="1:77">
      <c r="A18204" s="15">
        <v>18199</v>
      </c>
      <c r="BP18204">
        <v>0.784289797902714</v>
      </c>
      <c r="BQ18204">
        <v>17014.9200500334</v>
      </c>
      <c r="BR18204">
        <v>1.29868571173868</v>
      </c>
      <c r="BS18204">
        <v>99452.913971937</v>
      </c>
      <c r="BW18204" s="29">
        <v>18199</v>
      </c>
      <c r="BX18204">
        <f t="shared" si="882"/>
        <v>1</v>
      </c>
      <c r="BY18204">
        <f t="shared" si="883"/>
        <v>1</v>
      </c>
    </row>
    <row r="18205" spans="1:77">
      <c r="A18205" s="15">
        <v>18200</v>
      </c>
      <c r="BP18205">
        <v>0.779067609196252</v>
      </c>
      <c r="BQ18205">
        <v>16445.7556628477</v>
      </c>
      <c r="BR18205">
        <v>1.31666514346456</v>
      </c>
      <c r="BS18205">
        <v>132890.193475119</v>
      </c>
      <c r="BW18205" s="29">
        <v>18200</v>
      </c>
      <c r="BX18205">
        <f t="shared" si="882"/>
        <v>1</v>
      </c>
      <c r="BY18205">
        <f t="shared" si="883"/>
        <v>1</v>
      </c>
    </row>
    <row r="18206" spans="1:77">
      <c r="A18206" s="15">
        <v>18201</v>
      </c>
      <c r="BP18206">
        <v>0.803578688236151</v>
      </c>
      <c r="BQ18206">
        <v>13231.9269959022</v>
      </c>
      <c r="BR18206">
        <v>1.39266092594944</v>
      </c>
      <c r="BS18206">
        <v>99920.1627198397</v>
      </c>
      <c r="BW18206" s="29">
        <v>18201</v>
      </c>
      <c r="BX18206">
        <f t="shared" si="882"/>
        <v>1</v>
      </c>
      <c r="BY18206">
        <f t="shared" si="883"/>
        <v>1</v>
      </c>
    </row>
    <row r="18207" spans="1:77">
      <c r="A18207" s="15">
        <v>18202</v>
      </c>
      <c r="BP18207">
        <v>0.779615454886048</v>
      </c>
      <c r="BQ18207">
        <v>13873.9360717846</v>
      </c>
      <c r="BR18207">
        <v>1.34678734765028</v>
      </c>
      <c r="BS18207">
        <v>100036.723153827</v>
      </c>
      <c r="BW18207" s="29">
        <v>18202</v>
      </c>
      <c r="BX18207">
        <f t="shared" si="882"/>
        <v>1</v>
      </c>
      <c r="BY18207">
        <f t="shared" si="883"/>
        <v>1</v>
      </c>
    </row>
    <row r="18208" spans="1:77">
      <c r="A18208" s="15">
        <v>18203</v>
      </c>
      <c r="BP18208">
        <v>0.838266308493216</v>
      </c>
      <c r="BQ18208">
        <v>12459.9005565558</v>
      </c>
      <c r="BR18208">
        <v>1.46438909812021</v>
      </c>
      <c r="BS18208">
        <v>96987.5141104524</v>
      </c>
      <c r="BW18208" s="29">
        <v>18203</v>
      </c>
      <c r="BX18208">
        <f t="shared" si="882"/>
        <v>1</v>
      </c>
      <c r="BY18208">
        <f t="shared" si="883"/>
        <v>1</v>
      </c>
    </row>
    <row r="18209" spans="1:77">
      <c r="A18209" s="15">
        <v>18204</v>
      </c>
      <c r="BP18209">
        <v>0.80143916384447</v>
      </c>
      <c r="BQ18209">
        <v>12442.4587551175</v>
      </c>
      <c r="BR18209">
        <v>1.38040591641682</v>
      </c>
      <c r="BS18209">
        <v>100241.922208158</v>
      </c>
      <c r="BW18209" s="29">
        <v>18204</v>
      </c>
      <c r="BX18209">
        <f t="shared" si="882"/>
        <v>1</v>
      </c>
      <c r="BY18209">
        <f t="shared" si="883"/>
        <v>1</v>
      </c>
    </row>
    <row r="18210" spans="1:77">
      <c r="A18210" s="15">
        <v>18205</v>
      </c>
      <c r="BP18210">
        <v>0.791347944870867</v>
      </c>
      <c r="BQ18210">
        <v>21862.1284272123</v>
      </c>
      <c r="BR18210">
        <v>1.35696787561257</v>
      </c>
      <c r="BS18210">
        <v>138411.771036324</v>
      </c>
      <c r="BW18210" s="29">
        <v>18205</v>
      </c>
      <c r="BX18210">
        <f t="shared" si="882"/>
        <v>1</v>
      </c>
      <c r="BY18210">
        <f t="shared" si="883"/>
        <v>1</v>
      </c>
    </row>
    <row r="18211" spans="1:77">
      <c r="A18211" s="15">
        <v>18206</v>
      </c>
      <c r="BP18211">
        <v>0.803159689064535</v>
      </c>
      <c r="BQ18211">
        <v>20769.6521419528</v>
      </c>
      <c r="BR18211">
        <v>1.39838705671268</v>
      </c>
      <c r="BS18211">
        <v>111919.443191383</v>
      </c>
      <c r="BW18211" s="29">
        <v>18206</v>
      </c>
      <c r="BX18211">
        <f t="shared" si="882"/>
        <v>1</v>
      </c>
      <c r="BY18211">
        <f t="shared" si="883"/>
        <v>1</v>
      </c>
    </row>
    <row r="18212" spans="1:77">
      <c r="A18212" s="15">
        <v>18207</v>
      </c>
      <c r="BP18212">
        <v>0.855826253570162</v>
      </c>
      <c r="BQ18212">
        <v>11888.3728737129</v>
      </c>
      <c r="BR18212">
        <v>1.49230710685138</v>
      </c>
      <c r="BS18212">
        <v>126952.292668501</v>
      </c>
      <c r="BW18212" s="29">
        <v>18207</v>
      </c>
      <c r="BX18212">
        <f t="shared" si="882"/>
        <v>1</v>
      </c>
      <c r="BY18212">
        <f t="shared" si="883"/>
        <v>1</v>
      </c>
    </row>
    <row r="18213" spans="1:77">
      <c r="A18213" s="15">
        <v>18208</v>
      </c>
      <c r="BP18213">
        <v>0.792266242104845</v>
      </c>
      <c r="BQ18213">
        <v>20010.6151181092</v>
      </c>
      <c r="BR18213">
        <v>1.36960564299711</v>
      </c>
      <c r="BS18213">
        <v>112088.94747481</v>
      </c>
      <c r="BW18213" s="29">
        <v>18208</v>
      </c>
      <c r="BX18213">
        <f t="shared" si="882"/>
        <v>1</v>
      </c>
      <c r="BY18213">
        <f t="shared" si="883"/>
        <v>1</v>
      </c>
    </row>
    <row r="18214" spans="1:77">
      <c r="A18214" s="15">
        <v>18209</v>
      </c>
      <c r="BP18214">
        <v>0.815705706953247</v>
      </c>
      <c r="BQ18214">
        <v>15855.500264421</v>
      </c>
      <c r="BR18214">
        <v>1.40549468016479</v>
      </c>
      <c r="BS18214">
        <v>103829.930814626</v>
      </c>
      <c r="BW18214" s="29">
        <v>18209</v>
      </c>
      <c r="BX18214">
        <f t="shared" si="882"/>
        <v>1</v>
      </c>
      <c r="BY18214">
        <f t="shared" si="883"/>
        <v>1</v>
      </c>
    </row>
    <row r="18215" spans="1:77">
      <c r="A18215" s="15">
        <v>18210</v>
      </c>
      <c r="BP18215">
        <v>0.816117018970105</v>
      </c>
      <c r="BQ18215">
        <v>11897.5363045482</v>
      </c>
      <c r="BR18215">
        <v>1.39902183368414</v>
      </c>
      <c r="BS18215">
        <v>125097.549151731</v>
      </c>
      <c r="BW18215" s="29">
        <v>18210</v>
      </c>
      <c r="BX18215">
        <f t="shared" si="882"/>
        <v>1</v>
      </c>
      <c r="BY18215">
        <f t="shared" si="883"/>
        <v>1</v>
      </c>
    </row>
    <row r="18216" spans="1:77">
      <c r="A18216" s="15">
        <v>18211</v>
      </c>
      <c r="BP18216">
        <v>0.783937439694549</v>
      </c>
      <c r="BQ18216">
        <v>13766.587869943</v>
      </c>
      <c r="BR18216">
        <v>1.33116261169421</v>
      </c>
      <c r="BS18216">
        <v>126881.99690617</v>
      </c>
      <c r="BW18216" s="29">
        <v>18211</v>
      </c>
      <c r="BX18216">
        <f t="shared" si="882"/>
        <v>1</v>
      </c>
      <c r="BY18216">
        <f t="shared" si="883"/>
        <v>1</v>
      </c>
    </row>
    <row r="18217" spans="1:77">
      <c r="A18217" s="15">
        <v>18212</v>
      </c>
      <c r="BP18217">
        <v>0.786966988786547</v>
      </c>
      <c r="BQ18217">
        <v>21670.6335226151</v>
      </c>
      <c r="BR18217">
        <v>1.34511695292103</v>
      </c>
      <c r="BS18217">
        <v>133806.697277778</v>
      </c>
      <c r="BW18217" s="29">
        <v>18212</v>
      </c>
      <c r="BX18217">
        <f t="shared" si="882"/>
        <v>1</v>
      </c>
      <c r="BY18217">
        <f t="shared" si="883"/>
        <v>1</v>
      </c>
    </row>
    <row r="18218" spans="1:77">
      <c r="A18218" s="15">
        <v>18213</v>
      </c>
      <c r="BP18218">
        <v>0.797089404384009</v>
      </c>
      <c r="BQ18218">
        <v>12545.9182564734</v>
      </c>
      <c r="BR18218">
        <v>1.33889684411953</v>
      </c>
      <c r="BS18218">
        <v>96407.3130770417</v>
      </c>
      <c r="BW18218" s="29">
        <v>18213</v>
      </c>
      <c r="BX18218">
        <f t="shared" si="882"/>
        <v>1</v>
      </c>
      <c r="BY18218">
        <f t="shared" si="883"/>
        <v>1</v>
      </c>
    </row>
    <row r="18219" spans="1:77">
      <c r="A18219" s="15">
        <v>18214</v>
      </c>
      <c r="BP18219">
        <v>0.796860229878293</v>
      </c>
      <c r="BQ18219">
        <v>12462.2857691684</v>
      </c>
      <c r="BR18219">
        <v>1.38772939892359</v>
      </c>
      <c r="BS18219">
        <v>126662.210971501</v>
      </c>
      <c r="BW18219" s="29">
        <v>18214</v>
      </c>
      <c r="BX18219">
        <f t="shared" si="882"/>
        <v>1</v>
      </c>
      <c r="BY18219">
        <f t="shared" si="883"/>
        <v>1</v>
      </c>
    </row>
    <row r="18220" spans="1:77">
      <c r="A18220" s="15">
        <v>18215</v>
      </c>
      <c r="BP18220">
        <v>0.810740953010804</v>
      </c>
      <c r="BQ18220">
        <v>16019.920249381</v>
      </c>
      <c r="BR18220">
        <v>1.38058109004423</v>
      </c>
      <c r="BS18220">
        <v>105680.051219571</v>
      </c>
      <c r="BW18220" s="29">
        <v>18215</v>
      </c>
      <c r="BX18220">
        <f t="shared" si="882"/>
        <v>1</v>
      </c>
      <c r="BY18220">
        <f t="shared" si="883"/>
        <v>1</v>
      </c>
    </row>
    <row r="18221" spans="1:77">
      <c r="A18221" s="15">
        <v>18216</v>
      </c>
      <c r="BP18221">
        <v>0.856869949545286</v>
      </c>
      <c r="BQ18221">
        <v>14495.3626392504</v>
      </c>
      <c r="BR18221">
        <v>1.47219288435907</v>
      </c>
      <c r="BS18221">
        <v>103204.097178581</v>
      </c>
      <c r="BW18221" s="29">
        <v>18216</v>
      </c>
      <c r="BX18221">
        <f t="shared" si="882"/>
        <v>1</v>
      </c>
      <c r="BY18221">
        <f t="shared" si="883"/>
        <v>1</v>
      </c>
    </row>
    <row r="18222" spans="1:77">
      <c r="A18222" s="15">
        <v>18217</v>
      </c>
      <c r="BP18222">
        <v>0.787687149864079</v>
      </c>
      <c r="BQ18222">
        <v>12991.4292762032</v>
      </c>
      <c r="BR18222">
        <v>1.33985859528786</v>
      </c>
      <c r="BS18222">
        <v>98702.3818736357</v>
      </c>
      <c r="BW18222" s="29">
        <v>18217</v>
      </c>
      <c r="BX18222">
        <f t="shared" si="882"/>
        <v>1</v>
      </c>
      <c r="BY18222">
        <f t="shared" si="883"/>
        <v>1</v>
      </c>
    </row>
    <row r="18223" spans="1:77">
      <c r="A18223" s="15">
        <v>18218</v>
      </c>
      <c r="BP18223">
        <v>0.783795289779373</v>
      </c>
      <c r="BQ18223">
        <v>19014.8224815487</v>
      </c>
      <c r="BR18223">
        <v>1.33311534418853</v>
      </c>
      <c r="BS18223">
        <v>106134.351808102</v>
      </c>
      <c r="BW18223" s="29">
        <v>18218</v>
      </c>
      <c r="BX18223">
        <f t="shared" si="882"/>
        <v>1</v>
      </c>
      <c r="BY18223">
        <f t="shared" si="883"/>
        <v>1</v>
      </c>
    </row>
    <row r="18224" spans="1:77">
      <c r="A18224" s="15">
        <v>18219</v>
      </c>
      <c r="BP18224">
        <v>0.780646844270712</v>
      </c>
      <c r="BQ18224">
        <v>17153.184684396</v>
      </c>
      <c r="BR18224">
        <v>1.36031502985854</v>
      </c>
      <c r="BS18224">
        <v>105434.760413045</v>
      </c>
      <c r="BW18224" s="29">
        <v>18219</v>
      </c>
      <c r="BX18224">
        <f t="shared" si="882"/>
        <v>1</v>
      </c>
      <c r="BY18224">
        <f t="shared" si="883"/>
        <v>1</v>
      </c>
    </row>
    <row r="18225" spans="1:77">
      <c r="A18225" s="15">
        <v>18220</v>
      </c>
      <c r="BP18225">
        <v>0.821568279863602</v>
      </c>
      <c r="BQ18225">
        <v>11468.2740749999</v>
      </c>
      <c r="BR18225">
        <v>1.39386196337909</v>
      </c>
      <c r="BS18225">
        <v>95282.4520331249</v>
      </c>
      <c r="BW18225" s="29">
        <v>18220</v>
      </c>
      <c r="BX18225">
        <f t="shared" si="882"/>
        <v>1</v>
      </c>
      <c r="BY18225">
        <f t="shared" si="883"/>
        <v>1</v>
      </c>
    </row>
    <row r="18226" spans="1:77">
      <c r="A18226" s="15">
        <v>18221</v>
      </c>
      <c r="BP18226">
        <v>0.767553428542561</v>
      </c>
      <c r="BQ18226">
        <v>15754.0879263701</v>
      </c>
      <c r="BR18226">
        <v>1.29466198230504</v>
      </c>
      <c r="BS18226">
        <v>127693.609799728</v>
      </c>
      <c r="BW18226" s="29">
        <v>18221</v>
      </c>
      <c r="BX18226">
        <f t="shared" si="882"/>
        <v>1</v>
      </c>
      <c r="BY18226">
        <f t="shared" si="883"/>
        <v>1</v>
      </c>
    </row>
    <row r="18227" spans="1:77">
      <c r="A18227" s="15">
        <v>18222</v>
      </c>
      <c r="BP18227">
        <v>0.844793200092558</v>
      </c>
      <c r="BQ18227">
        <v>18226.5482806198</v>
      </c>
      <c r="BR18227">
        <v>1.45709375981774</v>
      </c>
      <c r="BS18227">
        <v>106973.12456706</v>
      </c>
      <c r="BW18227" s="29">
        <v>18222</v>
      </c>
      <c r="BX18227">
        <f t="shared" si="882"/>
        <v>1</v>
      </c>
      <c r="BY18227">
        <f t="shared" si="883"/>
        <v>1</v>
      </c>
    </row>
    <row r="18228" spans="1:77">
      <c r="A18228" s="15">
        <v>18223</v>
      </c>
      <c r="BP18228">
        <v>0.796165854786985</v>
      </c>
      <c r="BQ18228">
        <v>13530.6396492575</v>
      </c>
      <c r="BR18228">
        <v>1.36669006577864</v>
      </c>
      <c r="BS18228">
        <v>101443.555270952</v>
      </c>
      <c r="BW18228" s="29">
        <v>18223</v>
      </c>
      <c r="BX18228">
        <f t="shared" si="882"/>
        <v>1</v>
      </c>
      <c r="BY18228">
        <f t="shared" si="883"/>
        <v>1</v>
      </c>
    </row>
    <row r="18229" spans="1:77">
      <c r="A18229" s="15">
        <v>18224</v>
      </c>
      <c r="BP18229">
        <v>0.758518688550696</v>
      </c>
      <c r="BQ18229">
        <v>22451.1553460077</v>
      </c>
      <c r="BR18229">
        <v>1.31497771346779</v>
      </c>
      <c r="BS18229">
        <v>112001.963137022</v>
      </c>
      <c r="BW18229" s="29">
        <v>18224</v>
      </c>
      <c r="BX18229">
        <f t="shared" si="882"/>
        <v>1</v>
      </c>
      <c r="BY18229">
        <f t="shared" si="883"/>
        <v>1</v>
      </c>
    </row>
    <row r="18230" spans="1:77">
      <c r="A18230" s="15">
        <v>18225</v>
      </c>
      <c r="BP18230">
        <v>0.851139210052148</v>
      </c>
      <c r="BQ18230">
        <v>12457.7228021987</v>
      </c>
      <c r="BR18230">
        <v>1.44913714772052</v>
      </c>
      <c r="BS18230">
        <v>98578.108591392</v>
      </c>
      <c r="BW18230" s="29">
        <v>18225</v>
      </c>
      <c r="BX18230">
        <f t="shared" si="882"/>
        <v>1</v>
      </c>
      <c r="BY18230">
        <f t="shared" si="883"/>
        <v>1</v>
      </c>
    </row>
    <row r="18231" spans="1:77">
      <c r="A18231" s="15">
        <v>18226</v>
      </c>
      <c r="BP18231">
        <v>0.830565393571568</v>
      </c>
      <c r="BQ18231">
        <v>12988.8956617882</v>
      </c>
      <c r="BR18231">
        <v>1.46372836054557</v>
      </c>
      <c r="BS18231">
        <v>104360.806363396</v>
      </c>
      <c r="BW18231" s="29">
        <v>18226</v>
      </c>
      <c r="BX18231">
        <f t="shared" si="882"/>
        <v>1</v>
      </c>
      <c r="BY18231">
        <f t="shared" si="883"/>
        <v>1</v>
      </c>
    </row>
    <row r="18232" spans="1:77">
      <c r="A18232" s="15">
        <v>18227</v>
      </c>
      <c r="BP18232">
        <v>0.841171779633837</v>
      </c>
      <c r="BQ18232">
        <v>16192.3523151474</v>
      </c>
      <c r="BR18232">
        <v>1.46484020133169</v>
      </c>
      <c r="BS18232">
        <v>102245.114396057</v>
      </c>
      <c r="BW18232" s="29">
        <v>18227</v>
      </c>
      <c r="BX18232">
        <f t="shared" si="882"/>
        <v>1</v>
      </c>
      <c r="BY18232">
        <f t="shared" si="883"/>
        <v>1</v>
      </c>
    </row>
    <row r="18233" spans="1:77">
      <c r="A18233" s="15">
        <v>18228</v>
      </c>
      <c r="BP18233">
        <v>0.802997245538974</v>
      </c>
      <c r="BQ18233">
        <v>13968.7814529624</v>
      </c>
      <c r="BR18233">
        <v>1.37845203939309</v>
      </c>
      <c r="BS18233">
        <v>101188.394283566</v>
      </c>
      <c r="BW18233" s="29">
        <v>18228</v>
      </c>
      <c r="BX18233">
        <f t="shared" si="882"/>
        <v>1</v>
      </c>
      <c r="BY18233">
        <f t="shared" si="883"/>
        <v>1</v>
      </c>
    </row>
    <row r="18234" spans="1:77">
      <c r="A18234" s="15">
        <v>18229</v>
      </c>
      <c r="BP18234">
        <v>0.812632725321614</v>
      </c>
      <c r="BQ18234">
        <v>16600.9464061684</v>
      </c>
      <c r="BR18234">
        <v>1.39421337777795</v>
      </c>
      <c r="BS18234">
        <v>102269.815650886</v>
      </c>
      <c r="BW18234" s="29">
        <v>18229</v>
      </c>
      <c r="BX18234">
        <f t="shared" si="882"/>
        <v>1</v>
      </c>
      <c r="BY18234">
        <f t="shared" si="883"/>
        <v>1</v>
      </c>
    </row>
    <row r="18235" spans="1:77">
      <c r="A18235" s="15">
        <v>18230</v>
      </c>
      <c r="BP18235">
        <v>0.849945384276366</v>
      </c>
      <c r="BQ18235">
        <v>20361.9178198215</v>
      </c>
      <c r="BR18235">
        <v>1.47383232803109</v>
      </c>
      <c r="BS18235">
        <v>111606.7285445</v>
      </c>
      <c r="BW18235" s="29">
        <v>18230</v>
      </c>
      <c r="BX18235">
        <f t="shared" si="882"/>
        <v>1</v>
      </c>
      <c r="BY18235">
        <f t="shared" si="883"/>
        <v>1</v>
      </c>
    </row>
    <row r="18236" spans="1:77">
      <c r="A18236" s="15">
        <v>18231</v>
      </c>
      <c r="BP18236">
        <v>0.806370385795005</v>
      </c>
      <c r="BQ18236">
        <v>12160.0831801106</v>
      </c>
      <c r="BR18236">
        <v>1.39189819973246</v>
      </c>
      <c r="BS18236">
        <v>98958.1244587407</v>
      </c>
      <c r="BW18236" s="29">
        <v>18231</v>
      </c>
      <c r="BX18236">
        <f t="shared" si="882"/>
        <v>1</v>
      </c>
      <c r="BY18236">
        <f t="shared" si="883"/>
        <v>1</v>
      </c>
    </row>
    <row r="18237" spans="1:77">
      <c r="A18237" s="15">
        <v>18232</v>
      </c>
      <c r="BP18237">
        <v>0.78372996405071</v>
      </c>
      <c r="BQ18237">
        <v>14056.4270634824</v>
      </c>
      <c r="BR18237">
        <v>1.33971266032531</v>
      </c>
      <c r="BS18237">
        <v>122616.803054437</v>
      </c>
      <c r="BW18237" s="29">
        <v>18232</v>
      </c>
      <c r="BX18237">
        <f t="shared" si="882"/>
        <v>1</v>
      </c>
      <c r="BY18237">
        <f t="shared" si="883"/>
        <v>1</v>
      </c>
    </row>
    <row r="18238" spans="1:77">
      <c r="A18238" s="15">
        <v>18233</v>
      </c>
      <c r="BP18238">
        <v>0.861401320798942</v>
      </c>
      <c r="BQ18238">
        <v>11891.775707393</v>
      </c>
      <c r="BR18238">
        <v>1.48143560410909</v>
      </c>
      <c r="BS18238">
        <v>127642.609349265</v>
      </c>
      <c r="BW18238" s="29">
        <v>18233</v>
      </c>
      <c r="BX18238">
        <f t="shared" si="882"/>
        <v>1</v>
      </c>
      <c r="BY18238">
        <f t="shared" si="883"/>
        <v>1</v>
      </c>
    </row>
    <row r="18239" spans="1:77">
      <c r="A18239" s="15">
        <v>18234</v>
      </c>
      <c r="BP18239">
        <v>0.750571272544232</v>
      </c>
      <c r="BQ18239">
        <v>19144.1008442034</v>
      </c>
      <c r="BR18239">
        <v>1.28171433668017</v>
      </c>
      <c r="BS18239">
        <v>106771.632911692</v>
      </c>
      <c r="BW18239" s="29">
        <v>18234</v>
      </c>
      <c r="BX18239">
        <f t="shared" si="882"/>
        <v>1</v>
      </c>
      <c r="BY18239">
        <f t="shared" si="883"/>
        <v>1</v>
      </c>
    </row>
    <row r="18240" spans="1:77">
      <c r="A18240" s="15">
        <v>18235</v>
      </c>
      <c r="BP18240">
        <v>0.849634718809649</v>
      </c>
      <c r="BQ18240">
        <v>15815.0282633544</v>
      </c>
      <c r="BR18240">
        <v>1.48476459024825</v>
      </c>
      <c r="BS18240">
        <v>128863.55929349</v>
      </c>
      <c r="BW18240" s="29">
        <v>18235</v>
      </c>
      <c r="BX18240">
        <f t="shared" si="882"/>
        <v>1</v>
      </c>
      <c r="BY18240">
        <f t="shared" si="883"/>
        <v>1</v>
      </c>
    </row>
    <row r="18241" spans="1:77">
      <c r="A18241" s="15">
        <v>18236</v>
      </c>
      <c r="BP18241">
        <v>0.861048767238763</v>
      </c>
      <c r="BQ18241">
        <v>15356.6027269748</v>
      </c>
      <c r="BR18241">
        <v>1.51812365214063</v>
      </c>
      <c r="BS18241">
        <v>104543.885300743</v>
      </c>
      <c r="BW18241" s="29">
        <v>18236</v>
      </c>
      <c r="BX18241">
        <f t="shared" si="882"/>
        <v>1</v>
      </c>
      <c r="BY18241">
        <f t="shared" si="883"/>
        <v>1</v>
      </c>
    </row>
    <row r="18242" spans="1:77">
      <c r="A18242" s="15">
        <v>18237</v>
      </c>
      <c r="BP18242">
        <v>0.829204453291986</v>
      </c>
      <c r="BQ18242">
        <v>15927.7379282951</v>
      </c>
      <c r="BR18242">
        <v>1.4156367199034</v>
      </c>
      <c r="BS18242">
        <v>103329.84492128</v>
      </c>
      <c r="BW18242" s="29">
        <v>18237</v>
      </c>
      <c r="BX18242">
        <f t="shared" si="882"/>
        <v>1</v>
      </c>
      <c r="BY18242">
        <f t="shared" si="883"/>
        <v>1</v>
      </c>
    </row>
    <row r="18243" spans="1:77">
      <c r="A18243" s="15">
        <v>18238</v>
      </c>
      <c r="BP18243">
        <v>0.802443597803644</v>
      </c>
      <c r="BQ18243">
        <v>11388.7568970808</v>
      </c>
      <c r="BR18243">
        <v>1.39586133679442</v>
      </c>
      <c r="BS18243">
        <v>123936.333227084</v>
      </c>
      <c r="BW18243" s="29">
        <v>18238</v>
      </c>
      <c r="BX18243">
        <f t="shared" si="882"/>
        <v>1</v>
      </c>
      <c r="BY18243">
        <f t="shared" si="883"/>
        <v>1</v>
      </c>
    </row>
    <row r="18244" spans="1:77">
      <c r="A18244" s="15">
        <v>18239</v>
      </c>
      <c r="BP18244">
        <v>0.802021191453566</v>
      </c>
      <c r="BQ18244">
        <v>14588.7103691047</v>
      </c>
      <c r="BR18244">
        <v>1.39033118278444</v>
      </c>
      <c r="BS18244">
        <v>104969.515301751</v>
      </c>
      <c r="BW18244" s="29">
        <v>18239</v>
      </c>
      <c r="BX18244">
        <f t="shared" si="882"/>
        <v>1</v>
      </c>
      <c r="BY18244">
        <f t="shared" si="883"/>
        <v>1</v>
      </c>
    </row>
    <row r="18245" spans="1:77">
      <c r="A18245" s="15">
        <v>18240</v>
      </c>
      <c r="BP18245">
        <v>0.813515045687965</v>
      </c>
      <c r="BQ18245">
        <v>11063.1754041599</v>
      </c>
      <c r="BR18245">
        <v>1.405131089151</v>
      </c>
      <c r="BS18245">
        <v>127117.344297059</v>
      </c>
      <c r="BW18245" s="29">
        <v>18240</v>
      </c>
      <c r="BX18245">
        <f t="shared" si="882"/>
        <v>1</v>
      </c>
      <c r="BY18245">
        <f t="shared" si="883"/>
        <v>1</v>
      </c>
    </row>
    <row r="18246" spans="1:77">
      <c r="A18246" s="15">
        <v>18241</v>
      </c>
      <c r="BP18246">
        <v>0.823900921869764</v>
      </c>
      <c r="BQ18246">
        <v>11298.5773751975</v>
      </c>
      <c r="BR18246">
        <v>1.37167046408987</v>
      </c>
      <c r="BS18246">
        <v>94086.0504311989</v>
      </c>
      <c r="BW18246" s="29">
        <v>18241</v>
      </c>
      <c r="BX18246">
        <f t="shared" si="882"/>
        <v>1</v>
      </c>
      <c r="BY18246">
        <f t="shared" si="883"/>
        <v>1</v>
      </c>
    </row>
    <row r="18247" spans="1:77">
      <c r="A18247" s="15">
        <v>18242</v>
      </c>
      <c r="BP18247">
        <v>0.833554422692763</v>
      </c>
      <c r="BQ18247">
        <v>12475.1100393071</v>
      </c>
      <c r="BR18247">
        <v>1.43670761599243</v>
      </c>
      <c r="BS18247">
        <v>97839.4602534488</v>
      </c>
      <c r="BW18247" s="29">
        <v>18242</v>
      </c>
      <c r="BX18247">
        <f t="shared" ref="BX18247:BX18310" si="884">IF(BU18247=MAX($BU18247:$BV18247),1,0)</f>
        <v>1</v>
      </c>
      <c r="BY18247">
        <f t="shared" ref="BY18247:BY18310" si="885">IF(BV18247=MAX($BU18247:$BV18247),1,0)</f>
        <v>1</v>
      </c>
    </row>
    <row r="18248" spans="1:77">
      <c r="A18248" s="15">
        <v>18243</v>
      </c>
      <c r="BP18248">
        <v>0.820302226212709</v>
      </c>
      <c r="BQ18248">
        <v>15396.9297577357</v>
      </c>
      <c r="BR18248">
        <v>1.4101036887822</v>
      </c>
      <c r="BS18248">
        <v>99513.7842475185</v>
      </c>
      <c r="BW18248" s="29">
        <v>18243</v>
      </c>
      <c r="BX18248">
        <f t="shared" si="884"/>
        <v>1</v>
      </c>
      <c r="BY18248">
        <f t="shared" si="885"/>
        <v>1</v>
      </c>
    </row>
    <row r="18249" spans="1:77">
      <c r="A18249" s="15">
        <v>18244</v>
      </c>
      <c r="BP18249">
        <v>0.813036845546024</v>
      </c>
      <c r="BQ18249">
        <v>11067.8744847747</v>
      </c>
      <c r="BR18249">
        <v>1.41898691462667</v>
      </c>
      <c r="BS18249">
        <v>98507.732544658</v>
      </c>
      <c r="BW18249" s="29">
        <v>18244</v>
      </c>
      <c r="BX18249">
        <f t="shared" si="884"/>
        <v>1</v>
      </c>
      <c r="BY18249">
        <f t="shared" si="885"/>
        <v>1</v>
      </c>
    </row>
    <row r="18250" spans="1:77">
      <c r="A18250" s="15">
        <v>18245</v>
      </c>
      <c r="BP18250">
        <v>0.786515449163643</v>
      </c>
      <c r="BQ18250">
        <v>11284.5144242258</v>
      </c>
      <c r="BR18250">
        <v>1.34658015436911</v>
      </c>
      <c r="BS18250">
        <v>96883.3537349208</v>
      </c>
      <c r="BW18250" s="29">
        <v>18245</v>
      </c>
      <c r="BX18250">
        <f t="shared" si="884"/>
        <v>1</v>
      </c>
      <c r="BY18250">
        <f t="shared" si="885"/>
        <v>1</v>
      </c>
    </row>
    <row r="18251" spans="1:77">
      <c r="A18251" s="15">
        <v>18246</v>
      </c>
      <c r="BP18251">
        <v>0.825899617260149</v>
      </c>
      <c r="BQ18251">
        <v>17064.5492183686</v>
      </c>
      <c r="BR18251">
        <v>1.43720118475995</v>
      </c>
      <c r="BS18251">
        <v>136116.260313875</v>
      </c>
      <c r="BW18251" s="29">
        <v>18246</v>
      </c>
      <c r="BX18251">
        <f t="shared" si="884"/>
        <v>1</v>
      </c>
      <c r="BY18251">
        <f t="shared" si="885"/>
        <v>1</v>
      </c>
    </row>
    <row r="18252" spans="1:77">
      <c r="A18252" s="15">
        <v>18247</v>
      </c>
      <c r="BP18252">
        <v>0.826656387353348</v>
      </c>
      <c r="BQ18252">
        <v>13033.0962784963</v>
      </c>
      <c r="BR18252">
        <v>1.42161393674381</v>
      </c>
      <c r="BS18252">
        <v>98450.1971115826</v>
      </c>
      <c r="BW18252" s="29">
        <v>18247</v>
      </c>
      <c r="BX18252">
        <f t="shared" si="884"/>
        <v>1</v>
      </c>
      <c r="BY18252">
        <f t="shared" si="885"/>
        <v>1</v>
      </c>
    </row>
    <row r="18253" spans="1:77">
      <c r="A18253" s="15">
        <v>18248</v>
      </c>
      <c r="BP18253">
        <v>0.818762510859558</v>
      </c>
      <c r="BQ18253">
        <v>20020.4797395775</v>
      </c>
      <c r="BR18253">
        <v>1.40910737745344</v>
      </c>
      <c r="BS18253">
        <v>107031.540629762</v>
      </c>
      <c r="BW18253" s="29">
        <v>18248</v>
      </c>
      <c r="BX18253">
        <f t="shared" si="884"/>
        <v>1</v>
      </c>
      <c r="BY18253">
        <f t="shared" si="885"/>
        <v>1</v>
      </c>
    </row>
    <row r="18254" spans="1:77">
      <c r="A18254" s="15">
        <v>18249</v>
      </c>
      <c r="BP18254">
        <v>0.837120968476054</v>
      </c>
      <c r="BQ18254">
        <v>17423.5742297867</v>
      </c>
      <c r="BR18254">
        <v>1.41177806779175</v>
      </c>
      <c r="BS18254">
        <v>133323.644544469</v>
      </c>
      <c r="BW18254" s="29">
        <v>18249</v>
      </c>
      <c r="BX18254">
        <f t="shared" si="884"/>
        <v>1</v>
      </c>
      <c r="BY18254">
        <f t="shared" si="885"/>
        <v>1</v>
      </c>
    </row>
    <row r="18255" spans="1:77">
      <c r="A18255" s="15">
        <v>18250</v>
      </c>
      <c r="BP18255">
        <v>0.845358298291605</v>
      </c>
      <c r="BQ18255">
        <v>12443.1888273843</v>
      </c>
      <c r="BR18255">
        <v>1.45340518985322</v>
      </c>
      <c r="BS18255">
        <v>98925.7239360925</v>
      </c>
      <c r="BW18255" s="29">
        <v>18250</v>
      </c>
      <c r="BX18255">
        <f t="shared" si="884"/>
        <v>1</v>
      </c>
      <c r="BY18255">
        <f t="shared" si="885"/>
        <v>1</v>
      </c>
    </row>
    <row r="18256" spans="1:77">
      <c r="A18256" s="15">
        <v>18251</v>
      </c>
      <c r="BP18256">
        <v>0.813803860280047</v>
      </c>
      <c r="BQ18256">
        <v>12331.3639844054</v>
      </c>
      <c r="BR18256">
        <v>1.41597406308196</v>
      </c>
      <c r="BS18256">
        <v>126420.322754496</v>
      </c>
      <c r="BW18256" s="29">
        <v>18251</v>
      </c>
      <c r="BX18256">
        <f t="shared" si="884"/>
        <v>1</v>
      </c>
      <c r="BY18256">
        <f t="shared" si="885"/>
        <v>1</v>
      </c>
    </row>
    <row r="18257" spans="1:77">
      <c r="A18257" s="15">
        <v>18252</v>
      </c>
      <c r="BP18257">
        <v>0.798495588692361</v>
      </c>
      <c r="BQ18257">
        <v>14951.1458426129</v>
      </c>
      <c r="BR18257">
        <v>1.33988760219534</v>
      </c>
      <c r="BS18257">
        <v>98797.0794857216</v>
      </c>
      <c r="BW18257" s="29">
        <v>18252</v>
      </c>
      <c r="BX18257">
        <f t="shared" si="884"/>
        <v>1</v>
      </c>
      <c r="BY18257">
        <f t="shared" si="885"/>
        <v>1</v>
      </c>
    </row>
    <row r="18258" spans="1:77">
      <c r="A18258" s="15">
        <v>18253</v>
      </c>
      <c r="BP18258">
        <v>0.842409949312096</v>
      </c>
      <c r="BQ18258">
        <v>14566.9772384635</v>
      </c>
      <c r="BR18258">
        <v>1.476473734507</v>
      </c>
      <c r="BS18258">
        <v>100284.75746125</v>
      </c>
      <c r="BW18258" s="29">
        <v>18253</v>
      </c>
      <c r="BX18258">
        <f t="shared" si="884"/>
        <v>1</v>
      </c>
      <c r="BY18258">
        <f t="shared" si="885"/>
        <v>1</v>
      </c>
    </row>
    <row r="18259" spans="1:77">
      <c r="A18259" s="15">
        <v>18254</v>
      </c>
      <c r="BP18259">
        <v>0.754785539097966</v>
      </c>
      <c r="BQ18259">
        <v>17503.5067491271</v>
      </c>
      <c r="BR18259">
        <v>1.30265760324771</v>
      </c>
      <c r="BS18259">
        <v>104201.300831994</v>
      </c>
      <c r="BW18259" s="29">
        <v>18254</v>
      </c>
      <c r="BX18259">
        <f t="shared" si="884"/>
        <v>1</v>
      </c>
      <c r="BY18259">
        <f t="shared" si="885"/>
        <v>1</v>
      </c>
    </row>
    <row r="18260" spans="1:77">
      <c r="A18260" s="15">
        <v>18255</v>
      </c>
      <c r="BP18260">
        <v>0.790965994095678</v>
      </c>
      <c r="BQ18260">
        <v>16543.8503033678</v>
      </c>
      <c r="BR18260">
        <v>1.35687274676957</v>
      </c>
      <c r="BS18260">
        <v>103885.243067614</v>
      </c>
      <c r="BW18260" s="29">
        <v>18255</v>
      </c>
      <c r="BX18260">
        <f t="shared" si="884"/>
        <v>1</v>
      </c>
      <c r="BY18260">
        <f t="shared" si="885"/>
        <v>1</v>
      </c>
    </row>
    <row r="18261" spans="1:77">
      <c r="A18261" s="15">
        <v>18256</v>
      </c>
      <c r="BP18261">
        <v>0.768295579770399</v>
      </c>
      <c r="BQ18261">
        <v>12663.1229278988</v>
      </c>
      <c r="BR18261">
        <v>1.32171418724181</v>
      </c>
      <c r="BS18261">
        <v>126003.446358291</v>
      </c>
      <c r="BW18261" s="29">
        <v>18256</v>
      </c>
      <c r="BX18261">
        <f t="shared" si="884"/>
        <v>1</v>
      </c>
      <c r="BY18261">
        <f t="shared" si="885"/>
        <v>1</v>
      </c>
    </row>
    <row r="18262" spans="1:77">
      <c r="A18262" s="15">
        <v>18257</v>
      </c>
      <c r="BP18262">
        <v>0.785363231329943</v>
      </c>
      <c r="BQ18262">
        <v>13398.8881367357</v>
      </c>
      <c r="BR18262">
        <v>1.32103154554804</v>
      </c>
      <c r="BS18262">
        <v>98722.1517652634</v>
      </c>
      <c r="BW18262" s="29">
        <v>18257</v>
      </c>
      <c r="BX18262">
        <f t="shared" si="884"/>
        <v>1</v>
      </c>
      <c r="BY18262">
        <f t="shared" si="885"/>
        <v>1</v>
      </c>
    </row>
    <row r="18263" spans="1:77">
      <c r="A18263" s="15">
        <v>18258</v>
      </c>
      <c r="BP18263">
        <v>0.816688458405224</v>
      </c>
      <c r="BQ18263">
        <v>10831.2771949995</v>
      </c>
      <c r="BR18263">
        <v>1.41504993341678</v>
      </c>
      <c r="BS18263">
        <v>96909.6379863113</v>
      </c>
      <c r="BW18263" s="29">
        <v>18258</v>
      </c>
      <c r="BX18263">
        <f t="shared" si="884"/>
        <v>1</v>
      </c>
      <c r="BY18263">
        <f t="shared" si="885"/>
        <v>1</v>
      </c>
    </row>
    <row r="18264" spans="1:77">
      <c r="A18264" s="15">
        <v>18259</v>
      </c>
      <c r="BP18264">
        <v>0.815373922916681</v>
      </c>
      <c r="BQ18264">
        <v>17784.3646333377</v>
      </c>
      <c r="BR18264">
        <v>1.42205427481846</v>
      </c>
      <c r="BS18264">
        <v>107382.131950815</v>
      </c>
      <c r="BW18264" s="29">
        <v>18259</v>
      </c>
      <c r="BX18264">
        <f t="shared" si="884"/>
        <v>1</v>
      </c>
      <c r="BY18264">
        <f t="shared" si="885"/>
        <v>1</v>
      </c>
    </row>
    <row r="18265" spans="1:77">
      <c r="A18265" s="15">
        <v>18260</v>
      </c>
      <c r="BP18265">
        <v>0.831078926119445</v>
      </c>
      <c r="BQ18265">
        <v>15140.546559498</v>
      </c>
      <c r="BR18265">
        <v>1.43789624774455</v>
      </c>
      <c r="BS18265">
        <v>103344.465142779</v>
      </c>
      <c r="BW18265" s="29">
        <v>18260</v>
      </c>
      <c r="BX18265">
        <f t="shared" si="884"/>
        <v>1</v>
      </c>
      <c r="BY18265">
        <f t="shared" si="885"/>
        <v>1</v>
      </c>
    </row>
    <row r="18266" spans="1:77">
      <c r="A18266" s="15">
        <v>18261</v>
      </c>
      <c r="BP18266">
        <v>0.804016813994479</v>
      </c>
      <c r="BQ18266">
        <v>17531.9977701078</v>
      </c>
      <c r="BR18266">
        <v>1.36158301181818</v>
      </c>
      <c r="BS18266">
        <v>105284.963373916</v>
      </c>
      <c r="BW18266" s="29">
        <v>18261</v>
      </c>
      <c r="BX18266">
        <f t="shared" si="884"/>
        <v>1</v>
      </c>
      <c r="BY18266">
        <f t="shared" si="885"/>
        <v>1</v>
      </c>
    </row>
    <row r="18267" spans="1:77">
      <c r="A18267" s="15">
        <v>18262</v>
      </c>
      <c r="BP18267">
        <v>0.781609597116358</v>
      </c>
      <c r="BQ18267">
        <v>14546.3905164588</v>
      </c>
      <c r="BR18267">
        <v>1.32475307474309</v>
      </c>
      <c r="BS18267">
        <v>102457.645897152</v>
      </c>
      <c r="BW18267" s="29">
        <v>18262</v>
      </c>
      <c r="BX18267">
        <f t="shared" si="884"/>
        <v>1</v>
      </c>
      <c r="BY18267">
        <f t="shared" si="885"/>
        <v>1</v>
      </c>
    </row>
    <row r="18268" spans="1:77">
      <c r="A18268" s="15">
        <v>18263</v>
      </c>
      <c r="BP18268">
        <v>0.813395786209379</v>
      </c>
      <c r="BQ18268">
        <v>13166.1003473174</v>
      </c>
      <c r="BR18268">
        <v>1.38881691809578</v>
      </c>
      <c r="BS18268">
        <v>128582.751019276</v>
      </c>
      <c r="BW18268" s="29">
        <v>18263</v>
      </c>
      <c r="BX18268">
        <f t="shared" si="884"/>
        <v>1</v>
      </c>
      <c r="BY18268">
        <f t="shared" si="885"/>
        <v>1</v>
      </c>
    </row>
    <row r="18269" spans="1:77">
      <c r="A18269" s="15">
        <v>18264</v>
      </c>
      <c r="BP18269">
        <v>0.80135998122424</v>
      </c>
      <c r="BQ18269">
        <v>11712.1784786208</v>
      </c>
      <c r="BR18269">
        <v>1.38472976352417</v>
      </c>
      <c r="BS18269">
        <v>96716.24808533</v>
      </c>
      <c r="BW18269" s="29">
        <v>18264</v>
      </c>
      <c r="BX18269">
        <f t="shared" si="884"/>
        <v>1</v>
      </c>
      <c r="BY18269">
        <f t="shared" si="885"/>
        <v>1</v>
      </c>
    </row>
    <row r="18270" spans="1:77">
      <c r="A18270" s="15">
        <v>18265</v>
      </c>
      <c r="BP18270">
        <v>0.802994069719088</v>
      </c>
      <c r="BQ18270">
        <v>15744.8162001303</v>
      </c>
      <c r="BR18270">
        <v>1.37057970110981</v>
      </c>
      <c r="BS18270">
        <v>101718.611290137</v>
      </c>
      <c r="BW18270" s="29">
        <v>18265</v>
      </c>
      <c r="BX18270">
        <f t="shared" si="884"/>
        <v>1</v>
      </c>
      <c r="BY18270">
        <f t="shared" si="885"/>
        <v>1</v>
      </c>
    </row>
    <row r="18271" spans="1:77">
      <c r="A18271" s="15">
        <v>18266</v>
      </c>
      <c r="BP18271">
        <v>0.834231846276933</v>
      </c>
      <c r="BQ18271">
        <v>16187.92788899</v>
      </c>
      <c r="BR18271">
        <v>1.46379662190915</v>
      </c>
      <c r="BS18271">
        <v>130474.054051226</v>
      </c>
      <c r="BW18271" s="29">
        <v>18266</v>
      </c>
      <c r="BX18271">
        <f t="shared" si="884"/>
        <v>1</v>
      </c>
      <c r="BY18271">
        <f t="shared" si="885"/>
        <v>1</v>
      </c>
    </row>
    <row r="18272" spans="1:77">
      <c r="A18272" s="15">
        <v>18267</v>
      </c>
      <c r="BP18272">
        <v>0.79837336500739</v>
      </c>
      <c r="BQ18272">
        <v>13937.6342183915</v>
      </c>
      <c r="BR18272">
        <v>1.36362294823528</v>
      </c>
      <c r="BS18272">
        <v>128027.181004932</v>
      </c>
      <c r="BW18272" s="29">
        <v>18267</v>
      </c>
      <c r="BX18272">
        <f t="shared" si="884"/>
        <v>1</v>
      </c>
      <c r="BY18272">
        <f t="shared" si="885"/>
        <v>1</v>
      </c>
    </row>
    <row r="18273" spans="1:77">
      <c r="A18273" s="15">
        <v>18268</v>
      </c>
      <c r="BP18273">
        <v>0.834207105059604</v>
      </c>
      <c r="BQ18273">
        <v>14243.2278107219</v>
      </c>
      <c r="BR18273">
        <v>1.4343204937492</v>
      </c>
      <c r="BS18273">
        <v>126130.006585205</v>
      </c>
      <c r="BW18273" s="29">
        <v>18268</v>
      </c>
      <c r="BX18273">
        <f t="shared" si="884"/>
        <v>1</v>
      </c>
      <c r="BY18273">
        <f t="shared" si="885"/>
        <v>1</v>
      </c>
    </row>
    <row r="18274" spans="1:77">
      <c r="A18274" s="15">
        <v>18269</v>
      </c>
      <c r="BP18274">
        <v>0.754582224561249</v>
      </c>
      <c r="BQ18274">
        <v>18068.3814887017</v>
      </c>
      <c r="BR18274">
        <v>1.27839019706592</v>
      </c>
      <c r="BS18274">
        <v>104928.659116813</v>
      </c>
      <c r="BW18274" s="29">
        <v>18269</v>
      </c>
      <c r="BX18274">
        <f t="shared" si="884"/>
        <v>1</v>
      </c>
      <c r="BY18274">
        <f t="shared" si="885"/>
        <v>1</v>
      </c>
    </row>
    <row r="18275" spans="1:77">
      <c r="A18275" s="15">
        <v>18270</v>
      </c>
      <c r="BP18275">
        <v>0.793382871125049</v>
      </c>
      <c r="BQ18275">
        <v>15199.203626325</v>
      </c>
      <c r="BR18275">
        <v>1.35510159837177</v>
      </c>
      <c r="BS18275">
        <v>128026.583417319</v>
      </c>
      <c r="BW18275" s="29">
        <v>18270</v>
      </c>
      <c r="BX18275">
        <f t="shared" si="884"/>
        <v>1</v>
      </c>
      <c r="BY18275">
        <f t="shared" si="885"/>
        <v>1</v>
      </c>
    </row>
    <row r="18276" spans="1:77">
      <c r="A18276" s="15">
        <v>18271</v>
      </c>
      <c r="BP18276">
        <v>0.769091346693906</v>
      </c>
      <c r="BQ18276">
        <v>12068.7433134399</v>
      </c>
      <c r="BR18276">
        <v>1.3134460196087</v>
      </c>
      <c r="BS18276">
        <v>96871.7555486067</v>
      </c>
      <c r="BW18276" s="29">
        <v>18271</v>
      </c>
      <c r="BX18276">
        <f t="shared" si="884"/>
        <v>1</v>
      </c>
      <c r="BY18276">
        <f t="shared" si="885"/>
        <v>1</v>
      </c>
    </row>
    <row r="18277" spans="1:77">
      <c r="A18277" s="15">
        <v>18272</v>
      </c>
      <c r="BP18277">
        <v>0.795025559216711</v>
      </c>
      <c r="BQ18277">
        <v>13847.1536679051</v>
      </c>
      <c r="BR18277">
        <v>1.34187014728861</v>
      </c>
      <c r="BS18277">
        <v>97571.5162840085</v>
      </c>
      <c r="BW18277" s="29">
        <v>18272</v>
      </c>
      <c r="BX18277">
        <f t="shared" si="884"/>
        <v>1</v>
      </c>
      <c r="BY18277">
        <f t="shared" si="885"/>
        <v>1</v>
      </c>
    </row>
    <row r="18278" spans="1:77">
      <c r="A18278" s="15">
        <v>18273</v>
      </c>
      <c r="BP18278">
        <v>0.849229298689043</v>
      </c>
      <c r="BQ18278">
        <v>17064.7030862919</v>
      </c>
      <c r="BR18278">
        <v>1.46626179322001</v>
      </c>
      <c r="BS18278">
        <v>104871.891725129</v>
      </c>
      <c r="BW18278" s="29">
        <v>18273</v>
      </c>
      <c r="BX18278">
        <f t="shared" si="884"/>
        <v>1</v>
      </c>
      <c r="BY18278">
        <f t="shared" si="885"/>
        <v>1</v>
      </c>
    </row>
    <row r="18279" spans="1:77">
      <c r="A18279" s="15">
        <v>18274</v>
      </c>
      <c r="BP18279">
        <v>0.857706360870389</v>
      </c>
      <c r="BQ18279">
        <v>14874.7760893354</v>
      </c>
      <c r="BR18279">
        <v>1.4796751543285</v>
      </c>
      <c r="BS18279">
        <v>125455.583766787</v>
      </c>
      <c r="BW18279" s="29">
        <v>18274</v>
      </c>
      <c r="BX18279">
        <f t="shared" si="884"/>
        <v>1</v>
      </c>
      <c r="BY18279">
        <f t="shared" si="885"/>
        <v>1</v>
      </c>
    </row>
    <row r="18280" spans="1:77">
      <c r="A18280" s="15">
        <v>18275</v>
      </c>
      <c r="BP18280">
        <v>0.795343074606277</v>
      </c>
      <c r="BQ18280">
        <v>14789.2867654086</v>
      </c>
      <c r="BR18280">
        <v>1.35436351608286</v>
      </c>
      <c r="BS18280">
        <v>125018.77440093</v>
      </c>
      <c r="BW18280" s="29">
        <v>18275</v>
      </c>
      <c r="BX18280">
        <f t="shared" si="884"/>
        <v>1</v>
      </c>
      <c r="BY18280">
        <f t="shared" si="885"/>
        <v>1</v>
      </c>
    </row>
    <row r="18281" spans="1:77">
      <c r="A18281" s="15">
        <v>18276</v>
      </c>
      <c r="BP18281">
        <v>0.790236499212211</v>
      </c>
      <c r="BQ18281">
        <v>16322.4442601784</v>
      </c>
      <c r="BR18281">
        <v>1.37924415050198</v>
      </c>
      <c r="BS18281">
        <v>102394.125692876</v>
      </c>
      <c r="BW18281" s="29">
        <v>18276</v>
      </c>
      <c r="BX18281">
        <f t="shared" si="884"/>
        <v>1</v>
      </c>
      <c r="BY18281">
        <f t="shared" si="885"/>
        <v>1</v>
      </c>
    </row>
    <row r="18282" spans="1:77">
      <c r="A18282" s="15">
        <v>18277</v>
      </c>
      <c r="BP18282">
        <v>0.814972952964469</v>
      </c>
      <c r="BQ18282">
        <v>12302.604799884</v>
      </c>
      <c r="BR18282">
        <v>1.39682685712556</v>
      </c>
      <c r="BS18282">
        <v>98200.1089904664</v>
      </c>
      <c r="BW18282" s="29">
        <v>18277</v>
      </c>
      <c r="BX18282">
        <f t="shared" si="884"/>
        <v>1</v>
      </c>
      <c r="BY18282">
        <f t="shared" si="885"/>
        <v>1</v>
      </c>
    </row>
    <row r="18283" spans="1:77">
      <c r="A18283" s="15">
        <v>18278</v>
      </c>
      <c r="BP18283">
        <v>0.836261414446381</v>
      </c>
      <c r="BQ18283">
        <v>12870.1137679812</v>
      </c>
      <c r="BR18283">
        <v>1.40552760632648</v>
      </c>
      <c r="BS18283">
        <v>126266.936833722</v>
      </c>
      <c r="BW18283" s="29">
        <v>18278</v>
      </c>
      <c r="BX18283">
        <f t="shared" si="884"/>
        <v>1</v>
      </c>
      <c r="BY18283">
        <f t="shared" si="885"/>
        <v>1</v>
      </c>
    </row>
    <row r="18284" spans="1:77">
      <c r="A18284" s="15">
        <v>18279</v>
      </c>
      <c r="BP18284">
        <v>0.792639097191711</v>
      </c>
      <c r="BQ18284">
        <v>12839.0015357419</v>
      </c>
      <c r="BR18284">
        <v>1.3682307022787</v>
      </c>
      <c r="BS18284">
        <v>128001.84398576</v>
      </c>
      <c r="BW18284" s="29">
        <v>18279</v>
      </c>
      <c r="BX18284">
        <f t="shared" si="884"/>
        <v>1</v>
      </c>
      <c r="BY18284">
        <f t="shared" si="885"/>
        <v>1</v>
      </c>
    </row>
    <row r="18285" spans="1:77">
      <c r="A18285" s="15">
        <v>18280</v>
      </c>
      <c r="BP18285">
        <v>0.852750528165007</v>
      </c>
      <c r="BQ18285">
        <v>11615.9994763701</v>
      </c>
      <c r="BR18285">
        <v>1.46755206452011</v>
      </c>
      <c r="BS18285">
        <v>100080.83019063</v>
      </c>
      <c r="BW18285" s="29">
        <v>18280</v>
      </c>
      <c r="BX18285">
        <f t="shared" si="884"/>
        <v>1</v>
      </c>
      <c r="BY18285">
        <f t="shared" si="885"/>
        <v>1</v>
      </c>
    </row>
    <row r="18286" spans="1:77">
      <c r="A18286" s="15">
        <v>18281</v>
      </c>
      <c r="BP18286">
        <v>0.777129087397885</v>
      </c>
      <c r="BQ18286">
        <v>12526.2332244132</v>
      </c>
      <c r="BR18286">
        <v>1.33139719649863</v>
      </c>
      <c r="BS18286">
        <v>98134.689636856</v>
      </c>
      <c r="BW18286" s="29">
        <v>18281</v>
      </c>
      <c r="BX18286">
        <f t="shared" si="884"/>
        <v>1</v>
      </c>
      <c r="BY18286">
        <f t="shared" si="885"/>
        <v>1</v>
      </c>
    </row>
    <row r="18287" spans="1:77">
      <c r="A18287" s="15">
        <v>18282</v>
      </c>
      <c r="BP18287">
        <v>0.822523913291447</v>
      </c>
      <c r="BQ18287">
        <v>14980.2418238682</v>
      </c>
      <c r="BR18287">
        <v>1.41165082945113</v>
      </c>
      <c r="BS18287">
        <v>129646.931854387</v>
      </c>
      <c r="BW18287" s="29">
        <v>18282</v>
      </c>
      <c r="BX18287">
        <f t="shared" si="884"/>
        <v>1</v>
      </c>
      <c r="BY18287">
        <f t="shared" si="885"/>
        <v>1</v>
      </c>
    </row>
    <row r="18288" spans="1:77">
      <c r="A18288" s="15">
        <v>18283</v>
      </c>
      <c r="BP18288">
        <v>0.761530947210064</v>
      </c>
      <c r="BQ18288">
        <v>16939.569571678</v>
      </c>
      <c r="BR18288">
        <v>1.31285243951882</v>
      </c>
      <c r="BS18288">
        <v>101381.996569937</v>
      </c>
      <c r="BW18288" s="29">
        <v>18283</v>
      </c>
      <c r="BX18288">
        <f t="shared" si="884"/>
        <v>1</v>
      </c>
      <c r="BY18288">
        <f t="shared" si="885"/>
        <v>1</v>
      </c>
    </row>
    <row r="18289" spans="1:77">
      <c r="A18289" s="15">
        <v>18284</v>
      </c>
      <c r="BP18289">
        <v>0.832277749221591</v>
      </c>
      <c r="BQ18289">
        <v>14322.1319054488</v>
      </c>
      <c r="BR18289">
        <v>1.45335366975049</v>
      </c>
      <c r="BS18289">
        <v>103792.651926639</v>
      </c>
      <c r="BW18289" s="29">
        <v>18284</v>
      </c>
      <c r="BX18289">
        <f t="shared" si="884"/>
        <v>1</v>
      </c>
      <c r="BY18289">
        <f t="shared" si="885"/>
        <v>1</v>
      </c>
    </row>
    <row r="18290" spans="1:77">
      <c r="A18290" s="15">
        <v>18285</v>
      </c>
      <c r="BP18290">
        <v>0.84220878997556</v>
      </c>
      <c r="BQ18290">
        <v>15369.811936699</v>
      </c>
      <c r="BR18290">
        <v>1.44904934371254</v>
      </c>
      <c r="BS18290">
        <v>97788.7052909874</v>
      </c>
      <c r="BW18290" s="29">
        <v>18285</v>
      </c>
      <c r="BX18290">
        <f t="shared" si="884"/>
        <v>1</v>
      </c>
      <c r="BY18290">
        <f t="shared" si="885"/>
        <v>1</v>
      </c>
    </row>
    <row r="18291" spans="1:77">
      <c r="A18291" s="15">
        <v>18286</v>
      </c>
      <c r="BP18291">
        <v>0.848448246476271</v>
      </c>
      <c r="BQ18291">
        <v>13221.388041476</v>
      </c>
      <c r="BR18291">
        <v>1.44456791504223</v>
      </c>
      <c r="BS18291">
        <v>96128.4804153449</v>
      </c>
      <c r="BW18291" s="29">
        <v>18286</v>
      </c>
      <c r="BX18291">
        <f t="shared" si="884"/>
        <v>1</v>
      </c>
      <c r="BY18291">
        <f t="shared" si="885"/>
        <v>1</v>
      </c>
    </row>
    <row r="18292" spans="1:77">
      <c r="A18292" s="15">
        <v>18287</v>
      </c>
      <c r="BP18292">
        <v>0.819032884724146</v>
      </c>
      <c r="BQ18292">
        <v>11815.2171286296</v>
      </c>
      <c r="BR18292">
        <v>1.38451374082252</v>
      </c>
      <c r="BS18292">
        <v>96155.1978700736</v>
      </c>
      <c r="BW18292" s="29">
        <v>18287</v>
      </c>
      <c r="BX18292">
        <f t="shared" si="884"/>
        <v>1</v>
      </c>
      <c r="BY18292">
        <f t="shared" si="885"/>
        <v>1</v>
      </c>
    </row>
    <row r="18293" spans="1:77">
      <c r="A18293" s="15">
        <v>18288</v>
      </c>
      <c r="BP18293">
        <v>0.824103292927414</v>
      </c>
      <c r="BQ18293">
        <v>19432.9027938604</v>
      </c>
      <c r="BR18293">
        <v>1.41567822554927</v>
      </c>
      <c r="BS18293">
        <v>132144.29116702</v>
      </c>
      <c r="BW18293" s="29">
        <v>18288</v>
      </c>
      <c r="BX18293">
        <f t="shared" si="884"/>
        <v>1</v>
      </c>
      <c r="BY18293">
        <f t="shared" si="885"/>
        <v>1</v>
      </c>
    </row>
    <row r="18294" spans="1:77">
      <c r="A18294" s="15">
        <v>18289</v>
      </c>
      <c r="BP18294">
        <v>0.844416104045693</v>
      </c>
      <c r="BQ18294">
        <v>11997.8858846133</v>
      </c>
      <c r="BR18294">
        <v>1.46147869126367</v>
      </c>
      <c r="BS18294">
        <v>100507.095032521</v>
      </c>
      <c r="BW18294" s="29">
        <v>18289</v>
      </c>
      <c r="BX18294">
        <f t="shared" si="884"/>
        <v>1</v>
      </c>
      <c r="BY18294">
        <f t="shared" si="885"/>
        <v>1</v>
      </c>
    </row>
    <row r="18295" spans="1:77">
      <c r="A18295" s="15">
        <v>18290</v>
      </c>
      <c r="BP18295">
        <v>0.788107683741168</v>
      </c>
      <c r="BQ18295">
        <v>16332.8414275722</v>
      </c>
      <c r="BR18295">
        <v>1.35254552711815</v>
      </c>
      <c r="BS18295">
        <v>136681.45450397</v>
      </c>
      <c r="BW18295" s="29">
        <v>18290</v>
      </c>
      <c r="BX18295">
        <f t="shared" si="884"/>
        <v>1</v>
      </c>
      <c r="BY18295">
        <f t="shared" si="885"/>
        <v>1</v>
      </c>
    </row>
    <row r="18296" spans="1:77">
      <c r="A18296" s="15">
        <v>18291</v>
      </c>
      <c r="BP18296">
        <v>0.785286434009434</v>
      </c>
      <c r="BQ18296">
        <v>15135.8946666488</v>
      </c>
      <c r="BR18296">
        <v>1.3648691985646</v>
      </c>
      <c r="BS18296">
        <v>105947.368461703</v>
      </c>
      <c r="BW18296" s="29">
        <v>18291</v>
      </c>
      <c r="BX18296">
        <f t="shared" si="884"/>
        <v>1</v>
      </c>
      <c r="BY18296">
        <f t="shared" si="885"/>
        <v>1</v>
      </c>
    </row>
    <row r="18297" spans="1:77">
      <c r="A18297" s="15">
        <v>18292</v>
      </c>
      <c r="BP18297">
        <v>0.753284219625474</v>
      </c>
      <c r="BQ18297">
        <v>15654.3922895817</v>
      </c>
      <c r="BR18297">
        <v>1.29864411765065</v>
      </c>
      <c r="BS18297">
        <v>135415.86507381</v>
      </c>
      <c r="BW18297" s="29">
        <v>18292</v>
      </c>
      <c r="BX18297">
        <f t="shared" si="884"/>
        <v>1</v>
      </c>
      <c r="BY18297">
        <f t="shared" si="885"/>
        <v>1</v>
      </c>
    </row>
    <row r="18298" spans="1:77">
      <c r="A18298" s="15">
        <v>18293</v>
      </c>
      <c r="BP18298">
        <v>0.780658138970563</v>
      </c>
      <c r="BQ18298">
        <v>16970.7362456967</v>
      </c>
      <c r="BR18298">
        <v>1.34351722582248</v>
      </c>
      <c r="BS18298">
        <v>107916.39115912</v>
      </c>
      <c r="BW18298" s="29">
        <v>18293</v>
      </c>
      <c r="BX18298">
        <f t="shared" si="884"/>
        <v>1</v>
      </c>
      <c r="BY18298">
        <f t="shared" si="885"/>
        <v>1</v>
      </c>
    </row>
    <row r="18299" spans="1:77">
      <c r="A18299" s="15">
        <v>18294</v>
      </c>
      <c r="BP18299">
        <v>0.843917655666635</v>
      </c>
      <c r="BQ18299">
        <v>12524.6338393264</v>
      </c>
      <c r="BR18299">
        <v>1.43136685525287</v>
      </c>
      <c r="BS18299">
        <v>100503.474122818</v>
      </c>
      <c r="BW18299" s="29">
        <v>18294</v>
      </c>
      <c r="BX18299">
        <f t="shared" si="884"/>
        <v>1</v>
      </c>
      <c r="BY18299">
        <f t="shared" si="885"/>
        <v>1</v>
      </c>
    </row>
    <row r="18300" spans="1:77">
      <c r="A18300" s="15">
        <v>18295</v>
      </c>
      <c r="BP18300">
        <v>0.815368029857014</v>
      </c>
      <c r="BQ18300">
        <v>12407.4855967832</v>
      </c>
      <c r="BR18300">
        <v>1.40598732086041</v>
      </c>
      <c r="BS18300">
        <v>130206.904158528</v>
      </c>
      <c r="BW18300" s="29">
        <v>18295</v>
      </c>
      <c r="BX18300">
        <f t="shared" si="884"/>
        <v>1</v>
      </c>
      <c r="BY18300">
        <f t="shared" si="885"/>
        <v>1</v>
      </c>
    </row>
    <row r="18301" spans="1:77">
      <c r="A18301" s="15">
        <v>18296</v>
      </c>
      <c r="BP18301">
        <v>0.785496603173281</v>
      </c>
      <c r="BQ18301">
        <v>12867.2720688356</v>
      </c>
      <c r="BR18301">
        <v>1.35007600124566</v>
      </c>
      <c r="BS18301">
        <v>101009.980285351</v>
      </c>
      <c r="BW18301" s="29">
        <v>18296</v>
      </c>
      <c r="BX18301">
        <f t="shared" si="884"/>
        <v>1</v>
      </c>
      <c r="BY18301">
        <f t="shared" si="885"/>
        <v>1</v>
      </c>
    </row>
    <row r="18302" spans="1:77">
      <c r="A18302" s="15">
        <v>18297</v>
      </c>
      <c r="BP18302">
        <v>0.77718604916019</v>
      </c>
      <c r="BQ18302">
        <v>13157.7202346627</v>
      </c>
      <c r="BR18302">
        <v>1.31354663168666</v>
      </c>
      <c r="BS18302">
        <v>101669.506604979</v>
      </c>
      <c r="BW18302" s="29">
        <v>18297</v>
      </c>
      <c r="BX18302">
        <f t="shared" si="884"/>
        <v>1</v>
      </c>
      <c r="BY18302">
        <f t="shared" si="885"/>
        <v>1</v>
      </c>
    </row>
    <row r="18303" spans="1:77">
      <c r="A18303" s="15">
        <v>18298</v>
      </c>
      <c r="BP18303">
        <v>0.839788922395111</v>
      </c>
      <c r="BQ18303">
        <v>15842.9777803483</v>
      </c>
      <c r="BR18303">
        <v>1.4374839504339</v>
      </c>
      <c r="BS18303">
        <v>102765.505612991</v>
      </c>
      <c r="BW18303" s="29">
        <v>18298</v>
      </c>
      <c r="BX18303">
        <f t="shared" si="884"/>
        <v>1</v>
      </c>
      <c r="BY18303">
        <f t="shared" si="885"/>
        <v>1</v>
      </c>
    </row>
    <row r="18304" spans="1:77">
      <c r="A18304" s="15">
        <v>18299</v>
      </c>
      <c r="BP18304">
        <v>0.845957668683405</v>
      </c>
      <c r="BQ18304">
        <v>10145.0284684726</v>
      </c>
      <c r="BR18304">
        <v>1.460982056144</v>
      </c>
      <c r="BS18304">
        <v>93578.5258674436</v>
      </c>
      <c r="BW18304" s="29">
        <v>18299</v>
      </c>
      <c r="BX18304">
        <f t="shared" si="884"/>
        <v>1</v>
      </c>
      <c r="BY18304">
        <f t="shared" si="885"/>
        <v>1</v>
      </c>
    </row>
    <row r="18305" spans="1:77">
      <c r="A18305" s="15">
        <v>18300</v>
      </c>
      <c r="BP18305">
        <v>0.793745870085521</v>
      </c>
      <c r="BQ18305">
        <v>12673.4775816982</v>
      </c>
      <c r="BR18305">
        <v>1.36920746160644</v>
      </c>
      <c r="BS18305">
        <v>98977.2257773295</v>
      </c>
      <c r="BW18305" s="29">
        <v>18300</v>
      </c>
      <c r="BX18305">
        <f t="shared" si="884"/>
        <v>1</v>
      </c>
      <c r="BY18305">
        <f t="shared" si="885"/>
        <v>1</v>
      </c>
    </row>
    <row r="18306" spans="1:77">
      <c r="A18306" s="15">
        <v>18301</v>
      </c>
      <c r="BP18306">
        <v>0.78763069426093</v>
      </c>
      <c r="BQ18306">
        <v>12269.5485312027</v>
      </c>
      <c r="BR18306">
        <v>1.35409780791075</v>
      </c>
      <c r="BS18306">
        <v>124311.279127774</v>
      </c>
      <c r="BW18306" s="29">
        <v>18301</v>
      </c>
      <c r="BX18306">
        <f t="shared" si="884"/>
        <v>1</v>
      </c>
      <c r="BY18306">
        <f t="shared" si="885"/>
        <v>1</v>
      </c>
    </row>
    <row r="18307" spans="1:77">
      <c r="A18307" s="15">
        <v>18302</v>
      </c>
      <c r="BP18307">
        <v>0.832258780772609</v>
      </c>
      <c r="BQ18307">
        <v>15601.5781427017</v>
      </c>
      <c r="BR18307">
        <v>1.44824365552812</v>
      </c>
      <c r="BS18307">
        <v>103717.487935273</v>
      </c>
      <c r="BW18307" s="29">
        <v>18302</v>
      </c>
      <c r="BX18307">
        <f t="shared" si="884"/>
        <v>1</v>
      </c>
      <c r="BY18307">
        <f t="shared" si="885"/>
        <v>1</v>
      </c>
    </row>
    <row r="18308" spans="1:77">
      <c r="A18308" s="15">
        <v>18303</v>
      </c>
      <c r="BP18308">
        <v>0.784373845703048</v>
      </c>
      <c r="BQ18308">
        <v>20787.0267828486</v>
      </c>
      <c r="BR18308">
        <v>1.32888009730103</v>
      </c>
      <c r="BS18308">
        <v>137313.234548122</v>
      </c>
      <c r="BW18308" s="29">
        <v>18303</v>
      </c>
      <c r="BX18308">
        <f t="shared" si="884"/>
        <v>1</v>
      </c>
      <c r="BY18308">
        <f t="shared" si="885"/>
        <v>1</v>
      </c>
    </row>
    <row r="18309" spans="1:77">
      <c r="A18309" s="15">
        <v>18304</v>
      </c>
      <c r="BP18309">
        <v>0.780170647800463</v>
      </c>
      <c r="BQ18309">
        <v>17063.1763505537</v>
      </c>
      <c r="BR18309">
        <v>1.30789925902515</v>
      </c>
      <c r="BS18309">
        <v>104882.260156783</v>
      </c>
      <c r="BW18309" s="29">
        <v>18304</v>
      </c>
      <c r="BX18309">
        <f t="shared" si="884"/>
        <v>1</v>
      </c>
      <c r="BY18309">
        <f t="shared" si="885"/>
        <v>1</v>
      </c>
    </row>
    <row r="18310" spans="1:77">
      <c r="A18310" s="15">
        <v>18305</v>
      </c>
      <c r="BP18310">
        <v>0.785242502651543</v>
      </c>
      <c r="BQ18310">
        <v>19493.5981491558</v>
      </c>
      <c r="BR18310">
        <v>1.34411849611064</v>
      </c>
      <c r="BS18310">
        <v>107509.967342473</v>
      </c>
      <c r="BW18310" s="29">
        <v>18305</v>
      </c>
      <c r="BX18310">
        <f t="shared" si="884"/>
        <v>1</v>
      </c>
      <c r="BY18310">
        <f t="shared" si="885"/>
        <v>1</v>
      </c>
    </row>
    <row r="18311" spans="1:77">
      <c r="A18311" s="15">
        <v>18306</v>
      </c>
      <c r="BP18311">
        <v>0.853461916677091</v>
      </c>
      <c r="BQ18311">
        <v>18477.7672756841</v>
      </c>
      <c r="BR18311">
        <v>1.48474854550423</v>
      </c>
      <c r="BS18311">
        <v>107144.725471621</v>
      </c>
      <c r="BW18311" s="29">
        <v>18306</v>
      </c>
      <c r="BX18311">
        <f t="shared" ref="BX18311:BX18374" si="886">IF(BU18311=MAX($BU18311:$BV18311),1,0)</f>
        <v>1</v>
      </c>
      <c r="BY18311">
        <f t="shared" ref="BY18311:BY18374" si="887">IF(BV18311=MAX($BU18311:$BV18311),1,0)</f>
        <v>1</v>
      </c>
    </row>
    <row r="18312" spans="1:77">
      <c r="A18312" s="15">
        <v>18307</v>
      </c>
      <c r="BP18312">
        <v>0.838967928070441</v>
      </c>
      <c r="BQ18312">
        <v>15000.7678547133</v>
      </c>
      <c r="BR18312">
        <v>1.43918879052731</v>
      </c>
      <c r="BS18312">
        <v>130729.174141258</v>
      </c>
      <c r="BW18312" s="29">
        <v>18307</v>
      </c>
      <c r="BX18312">
        <f t="shared" si="886"/>
        <v>1</v>
      </c>
      <c r="BY18312">
        <f t="shared" si="887"/>
        <v>1</v>
      </c>
    </row>
    <row r="18313" spans="1:77">
      <c r="A18313" s="15">
        <v>18308</v>
      </c>
      <c r="BP18313">
        <v>0.756833172524731</v>
      </c>
      <c r="BQ18313">
        <v>11398.9038853807</v>
      </c>
      <c r="BR18313">
        <v>1.28941278283958</v>
      </c>
      <c r="BS18313">
        <v>125440.531810126</v>
      </c>
      <c r="BW18313" s="29">
        <v>18308</v>
      </c>
      <c r="BX18313">
        <f t="shared" si="886"/>
        <v>1</v>
      </c>
      <c r="BY18313">
        <f t="shared" si="887"/>
        <v>1</v>
      </c>
    </row>
    <row r="18314" spans="1:77">
      <c r="A18314" s="15">
        <v>18309</v>
      </c>
      <c r="BP18314">
        <v>0.759348026524143</v>
      </c>
      <c r="BQ18314">
        <v>14180.0644959555</v>
      </c>
      <c r="BR18314">
        <v>1.29270654576241</v>
      </c>
      <c r="BS18314">
        <v>129530.245742768</v>
      </c>
      <c r="BW18314" s="29">
        <v>18309</v>
      </c>
      <c r="BX18314">
        <f t="shared" si="886"/>
        <v>1</v>
      </c>
      <c r="BY18314">
        <f t="shared" si="887"/>
        <v>1</v>
      </c>
    </row>
    <row r="18315" spans="1:77">
      <c r="A18315" s="15">
        <v>18310</v>
      </c>
      <c r="BP18315">
        <v>0.838730649376881</v>
      </c>
      <c r="BQ18315">
        <v>13554.8964090022</v>
      </c>
      <c r="BR18315">
        <v>1.43326425297305</v>
      </c>
      <c r="BS18315">
        <v>99649.599495597</v>
      </c>
      <c r="BW18315" s="29">
        <v>18310</v>
      </c>
      <c r="BX18315">
        <f t="shared" si="886"/>
        <v>1</v>
      </c>
      <c r="BY18315">
        <f t="shared" si="887"/>
        <v>1</v>
      </c>
    </row>
    <row r="18316" spans="1:77">
      <c r="A18316" s="15">
        <v>18311</v>
      </c>
      <c r="BP18316">
        <v>0.787961016110958</v>
      </c>
      <c r="BQ18316">
        <v>13246.8311343311</v>
      </c>
      <c r="BR18316">
        <v>1.3470349947759</v>
      </c>
      <c r="BS18316">
        <v>130114.403525644</v>
      </c>
      <c r="BW18316" s="29">
        <v>18311</v>
      </c>
      <c r="BX18316">
        <f t="shared" si="886"/>
        <v>1</v>
      </c>
      <c r="BY18316">
        <f t="shared" si="887"/>
        <v>1</v>
      </c>
    </row>
    <row r="18317" spans="1:77">
      <c r="A18317" s="15">
        <v>18312</v>
      </c>
      <c r="BP18317">
        <v>0.786231340286959</v>
      </c>
      <c r="BQ18317">
        <v>11962.5249199158</v>
      </c>
      <c r="BR18317">
        <v>1.33389439235698</v>
      </c>
      <c r="BS18317">
        <v>123509.307551519</v>
      </c>
      <c r="BW18317" s="29">
        <v>18312</v>
      </c>
      <c r="BX18317">
        <f t="shared" si="886"/>
        <v>1</v>
      </c>
      <c r="BY18317">
        <f t="shared" si="887"/>
        <v>1</v>
      </c>
    </row>
    <row r="18318" spans="1:77">
      <c r="A18318" s="15">
        <v>18313</v>
      </c>
      <c r="BP18318">
        <v>0.818590327086599</v>
      </c>
      <c r="BQ18318">
        <v>13411.0104213413</v>
      </c>
      <c r="BR18318">
        <v>1.36930299202491</v>
      </c>
      <c r="BS18318">
        <v>99668.9100153506</v>
      </c>
      <c r="BW18318" s="29">
        <v>18313</v>
      </c>
      <c r="BX18318">
        <f t="shared" si="886"/>
        <v>1</v>
      </c>
      <c r="BY18318">
        <f t="shared" si="887"/>
        <v>1</v>
      </c>
    </row>
    <row r="18319" spans="1:77">
      <c r="A18319" s="15">
        <v>18314</v>
      </c>
      <c r="BP18319">
        <v>0.706043658754201</v>
      </c>
      <c r="BQ18319">
        <v>13688.075220883</v>
      </c>
      <c r="BR18319">
        <v>1.21219975962675</v>
      </c>
      <c r="BS18319">
        <v>99871.7894845267</v>
      </c>
      <c r="BW18319" s="29">
        <v>18314</v>
      </c>
      <c r="BX18319">
        <f t="shared" si="886"/>
        <v>1</v>
      </c>
      <c r="BY18319">
        <f t="shared" si="887"/>
        <v>1</v>
      </c>
    </row>
    <row r="18320" spans="1:77">
      <c r="A18320" s="15">
        <v>18315</v>
      </c>
      <c r="BP18320">
        <v>0.833834404757566</v>
      </c>
      <c r="BQ18320">
        <v>13663.5904172913</v>
      </c>
      <c r="BR18320">
        <v>1.41165374435553</v>
      </c>
      <c r="BS18320">
        <v>102086.214018193</v>
      </c>
      <c r="BW18320" s="29">
        <v>18315</v>
      </c>
      <c r="BX18320">
        <f t="shared" si="886"/>
        <v>1</v>
      </c>
      <c r="BY18320">
        <f t="shared" si="887"/>
        <v>1</v>
      </c>
    </row>
    <row r="18321" spans="1:77">
      <c r="A18321" s="15">
        <v>18316</v>
      </c>
      <c r="BP18321">
        <v>0.848410767840107</v>
      </c>
      <c r="BQ18321">
        <v>13473.3533108871</v>
      </c>
      <c r="BR18321">
        <v>1.46386687143374</v>
      </c>
      <c r="BS18321">
        <v>99276.4081940787</v>
      </c>
      <c r="BW18321" s="29">
        <v>18316</v>
      </c>
      <c r="BX18321">
        <f t="shared" si="886"/>
        <v>1</v>
      </c>
      <c r="BY18321">
        <f t="shared" si="887"/>
        <v>1</v>
      </c>
    </row>
    <row r="18322" spans="1:77">
      <c r="A18322" s="15">
        <v>18317</v>
      </c>
      <c r="BP18322">
        <v>0.78436654610504</v>
      </c>
      <c r="BQ18322">
        <v>10946.1174333653</v>
      </c>
      <c r="BR18322">
        <v>1.32554608521114</v>
      </c>
      <c r="BS18322">
        <v>95305.19521847</v>
      </c>
      <c r="BW18322" s="29">
        <v>18317</v>
      </c>
      <c r="BX18322">
        <f t="shared" si="886"/>
        <v>1</v>
      </c>
      <c r="BY18322">
        <f t="shared" si="887"/>
        <v>1</v>
      </c>
    </row>
    <row r="18323" spans="1:77">
      <c r="A18323" s="15">
        <v>18318</v>
      </c>
      <c r="BP18323">
        <v>0.855048768258121</v>
      </c>
      <c r="BQ18323">
        <v>19257.3594536925</v>
      </c>
      <c r="BR18323">
        <v>1.48548622613194</v>
      </c>
      <c r="BS18323">
        <v>104469.281790249</v>
      </c>
      <c r="BW18323" s="29">
        <v>18318</v>
      </c>
      <c r="BX18323">
        <f t="shared" si="886"/>
        <v>1</v>
      </c>
      <c r="BY18323">
        <f t="shared" si="887"/>
        <v>1</v>
      </c>
    </row>
    <row r="18324" spans="1:77">
      <c r="A18324" s="15">
        <v>18319</v>
      </c>
      <c r="BP18324">
        <v>0.828110024650421</v>
      </c>
      <c r="BQ18324">
        <v>13470.0358013006</v>
      </c>
      <c r="BR18324">
        <v>1.42907020165244</v>
      </c>
      <c r="BS18324">
        <v>101837.6724907</v>
      </c>
      <c r="BW18324" s="29">
        <v>18319</v>
      </c>
      <c r="BX18324">
        <f t="shared" si="886"/>
        <v>1</v>
      </c>
      <c r="BY18324">
        <f t="shared" si="887"/>
        <v>1</v>
      </c>
    </row>
    <row r="18325" spans="1:77">
      <c r="A18325" s="15">
        <v>18320</v>
      </c>
      <c r="BP18325">
        <v>0.756815404074825</v>
      </c>
      <c r="BQ18325">
        <v>15273.856176366</v>
      </c>
      <c r="BR18325">
        <v>1.30091200254496</v>
      </c>
      <c r="BS18325">
        <v>106842.073018362</v>
      </c>
      <c r="BW18325" s="29">
        <v>18320</v>
      </c>
      <c r="BX18325">
        <f t="shared" si="886"/>
        <v>1</v>
      </c>
      <c r="BY18325">
        <f t="shared" si="887"/>
        <v>1</v>
      </c>
    </row>
    <row r="18326" spans="1:77">
      <c r="A18326" s="15">
        <v>18321</v>
      </c>
      <c r="BP18326">
        <v>0.740372205266896</v>
      </c>
      <c r="BQ18326">
        <v>11462.9373273055</v>
      </c>
      <c r="BR18326">
        <v>1.27437960170924</v>
      </c>
      <c r="BS18326">
        <v>99706.774085284</v>
      </c>
      <c r="BW18326" s="29">
        <v>18321</v>
      </c>
      <c r="BX18326">
        <f t="shared" si="886"/>
        <v>1</v>
      </c>
      <c r="BY18326">
        <f t="shared" si="887"/>
        <v>1</v>
      </c>
    </row>
    <row r="18327" spans="1:77">
      <c r="A18327" s="15">
        <v>18322</v>
      </c>
      <c r="BP18327">
        <v>0.817681814980743</v>
      </c>
      <c r="BQ18327">
        <v>17201.3766957163</v>
      </c>
      <c r="BR18327">
        <v>1.41256024951128</v>
      </c>
      <c r="BS18327">
        <v>102814.716604981</v>
      </c>
      <c r="BW18327" s="29">
        <v>18322</v>
      </c>
      <c r="BX18327">
        <f t="shared" si="886"/>
        <v>1</v>
      </c>
      <c r="BY18327">
        <f t="shared" si="887"/>
        <v>1</v>
      </c>
    </row>
    <row r="18328" spans="1:77">
      <c r="A18328" s="15">
        <v>18323</v>
      </c>
      <c r="BP18328">
        <v>0.878020195393982</v>
      </c>
      <c r="BQ18328">
        <v>18629.5480712274</v>
      </c>
      <c r="BR18328">
        <v>1.53507402963607</v>
      </c>
      <c r="BS18328">
        <v>111468.168073302</v>
      </c>
      <c r="BW18328" s="29">
        <v>18323</v>
      </c>
      <c r="BX18328">
        <f t="shared" si="886"/>
        <v>1</v>
      </c>
      <c r="BY18328">
        <f t="shared" si="887"/>
        <v>1</v>
      </c>
    </row>
    <row r="18329" spans="1:77">
      <c r="A18329" s="15">
        <v>18324</v>
      </c>
      <c r="BP18329">
        <v>0.837416025324155</v>
      </c>
      <c r="BQ18329">
        <v>16701.6924610483</v>
      </c>
      <c r="BR18329">
        <v>1.39494369152355</v>
      </c>
      <c r="BS18329">
        <v>101915.415193387</v>
      </c>
      <c r="BW18329" s="29">
        <v>18324</v>
      </c>
      <c r="BX18329">
        <f t="shared" si="886"/>
        <v>1</v>
      </c>
      <c r="BY18329">
        <f t="shared" si="887"/>
        <v>1</v>
      </c>
    </row>
    <row r="18330" spans="1:77">
      <c r="A18330" s="15">
        <v>18325</v>
      </c>
      <c r="BP18330">
        <v>0.885833557037967</v>
      </c>
      <c r="BQ18330">
        <v>12469.094516806</v>
      </c>
      <c r="BR18330">
        <v>1.50877974565291</v>
      </c>
      <c r="BS18330">
        <v>98046.0861097861</v>
      </c>
      <c r="BW18330" s="29">
        <v>18325</v>
      </c>
      <c r="BX18330">
        <f t="shared" si="886"/>
        <v>1</v>
      </c>
      <c r="BY18330">
        <f t="shared" si="887"/>
        <v>1</v>
      </c>
    </row>
    <row r="18331" spans="1:77">
      <c r="A18331" s="15">
        <v>18326</v>
      </c>
      <c r="BP18331">
        <v>0.832864858204502</v>
      </c>
      <c r="BQ18331">
        <v>13353.6316323644</v>
      </c>
      <c r="BR18331">
        <v>1.45079416285116</v>
      </c>
      <c r="BS18331">
        <v>129735.406917281</v>
      </c>
      <c r="BW18331" s="29">
        <v>18326</v>
      </c>
      <c r="BX18331">
        <f t="shared" si="886"/>
        <v>1</v>
      </c>
      <c r="BY18331">
        <f t="shared" si="887"/>
        <v>1</v>
      </c>
    </row>
    <row r="18332" spans="1:77">
      <c r="A18332" s="15">
        <v>18327</v>
      </c>
      <c r="BP18332">
        <v>0.859624641415086</v>
      </c>
      <c r="BQ18332">
        <v>15005.3652828212</v>
      </c>
      <c r="BR18332">
        <v>1.49181767261149</v>
      </c>
      <c r="BS18332">
        <v>103019.444678887</v>
      </c>
      <c r="BW18332" s="29">
        <v>18327</v>
      </c>
      <c r="BX18332">
        <f t="shared" si="886"/>
        <v>1</v>
      </c>
      <c r="BY18332">
        <f t="shared" si="887"/>
        <v>1</v>
      </c>
    </row>
    <row r="18333" spans="1:77">
      <c r="A18333" s="15">
        <v>18328</v>
      </c>
      <c r="BP18333">
        <v>0.832603955921527</v>
      </c>
      <c r="BQ18333">
        <v>12504.0080944414</v>
      </c>
      <c r="BR18333">
        <v>1.42157781347336</v>
      </c>
      <c r="BS18333">
        <v>125011.229640657</v>
      </c>
      <c r="BW18333" s="29">
        <v>18328</v>
      </c>
      <c r="BX18333">
        <f t="shared" si="886"/>
        <v>1</v>
      </c>
      <c r="BY18333">
        <f t="shared" si="887"/>
        <v>1</v>
      </c>
    </row>
    <row r="18334" spans="1:77">
      <c r="A18334" s="15">
        <v>18329</v>
      </c>
      <c r="BP18334">
        <v>0.822927841618028</v>
      </c>
      <c r="BQ18334">
        <v>13866.9555796459</v>
      </c>
      <c r="BR18334">
        <v>1.41740348519119</v>
      </c>
      <c r="BS18334">
        <v>103200.098170224</v>
      </c>
      <c r="BW18334" s="29">
        <v>18329</v>
      </c>
      <c r="BX18334">
        <f t="shared" si="886"/>
        <v>1</v>
      </c>
      <c r="BY18334">
        <f t="shared" si="887"/>
        <v>1</v>
      </c>
    </row>
    <row r="18335" spans="1:77">
      <c r="A18335" s="15">
        <v>18330</v>
      </c>
      <c r="BP18335">
        <v>0.814372912338186</v>
      </c>
      <c r="BQ18335">
        <v>19451.6259467515</v>
      </c>
      <c r="BR18335">
        <v>1.42216651786892</v>
      </c>
      <c r="BS18335">
        <v>110701.166113626</v>
      </c>
      <c r="BW18335" s="29">
        <v>18330</v>
      </c>
      <c r="BX18335">
        <f t="shared" si="886"/>
        <v>1</v>
      </c>
      <c r="BY18335">
        <f t="shared" si="887"/>
        <v>1</v>
      </c>
    </row>
    <row r="18336" spans="1:77">
      <c r="A18336" s="15">
        <v>18331</v>
      </c>
      <c r="BP18336">
        <v>0.823572558490137</v>
      </c>
      <c r="BQ18336">
        <v>13126.4471315748</v>
      </c>
      <c r="BR18336">
        <v>1.41558314708947</v>
      </c>
      <c r="BS18336">
        <v>129430.465987886</v>
      </c>
      <c r="BW18336" s="29">
        <v>18331</v>
      </c>
      <c r="BX18336">
        <f t="shared" si="886"/>
        <v>1</v>
      </c>
      <c r="BY18336">
        <f t="shared" si="887"/>
        <v>1</v>
      </c>
    </row>
    <row r="18337" spans="1:77">
      <c r="A18337" s="15">
        <v>18332</v>
      </c>
      <c r="BP18337">
        <v>0.832337970029485</v>
      </c>
      <c r="BQ18337">
        <v>14634.5671229443</v>
      </c>
      <c r="BR18337">
        <v>1.41425085730699</v>
      </c>
      <c r="BS18337">
        <v>102701.253311397</v>
      </c>
      <c r="BW18337" s="29">
        <v>18332</v>
      </c>
      <c r="BX18337">
        <f t="shared" si="886"/>
        <v>1</v>
      </c>
      <c r="BY18337">
        <f t="shared" si="887"/>
        <v>1</v>
      </c>
    </row>
    <row r="18338" spans="1:77">
      <c r="A18338" s="15">
        <v>18333</v>
      </c>
      <c r="BP18338">
        <v>0.838407256903249</v>
      </c>
      <c r="BQ18338">
        <v>12763.7145873409</v>
      </c>
      <c r="BR18338">
        <v>1.45532918289925</v>
      </c>
      <c r="BS18338">
        <v>98775.8851294835</v>
      </c>
      <c r="BW18338" s="29">
        <v>18333</v>
      </c>
      <c r="BX18338">
        <f t="shared" si="886"/>
        <v>1</v>
      </c>
      <c r="BY18338">
        <f t="shared" si="887"/>
        <v>1</v>
      </c>
    </row>
    <row r="18339" spans="1:77">
      <c r="A18339" s="15">
        <v>18334</v>
      </c>
      <c r="BP18339">
        <v>0.830198744779706</v>
      </c>
      <c r="BQ18339">
        <v>15979.5806128516</v>
      </c>
      <c r="BR18339">
        <v>1.42467202564632</v>
      </c>
      <c r="BS18339">
        <v>127495.201437723</v>
      </c>
      <c r="BW18339" s="29">
        <v>18334</v>
      </c>
      <c r="BX18339">
        <f t="shared" si="886"/>
        <v>1</v>
      </c>
      <c r="BY18339">
        <f t="shared" si="887"/>
        <v>1</v>
      </c>
    </row>
    <row r="18340" spans="1:77">
      <c r="A18340" s="15">
        <v>18335</v>
      </c>
      <c r="BP18340">
        <v>0.779455318630825</v>
      </c>
      <c r="BQ18340">
        <v>15099.8372437161</v>
      </c>
      <c r="BR18340">
        <v>1.31857918667811</v>
      </c>
      <c r="BS18340">
        <v>133204.684846307</v>
      </c>
      <c r="BW18340" s="29">
        <v>18335</v>
      </c>
      <c r="BX18340">
        <f t="shared" si="886"/>
        <v>1</v>
      </c>
      <c r="BY18340">
        <f t="shared" si="887"/>
        <v>1</v>
      </c>
    </row>
    <row r="18341" spans="1:77">
      <c r="A18341" s="15">
        <v>18336</v>
      </c>
      <c r="BP18341">
        <v>0.714662443810063</v>
      </c>
      <c r="BQ18341">
        <v>11920.5328669047</v>
      </c>
      <c r="BR18341">
        <v>1.20952830868952</v>
      </c>
      <c r="BS18341">
        <v>99881.2313491247</v>
      </c>
      <c r="BW18341" s="29">
        <v>18336</v>
      </c>
      <c r="BX18341">
        <f t="shared" si="886"/>
        <v>1</v>
      </c>
      <c r="BY18341">
        <f t="shared" si="887"/>
        <v>1</v>
      </c>
    </row>
    <row r="18342" spans="1:77">
      <c r="A18342" s="15">
        <v>18337</v>
      </c>
      <c r="BP18342">
        <v>0.829914940241922</v>
      </c>
      <c r="BQ18342">
        <v>14433.113024501</v>
      </c>
      <c r="BR18342">
        <v>1.43210344971065</v>
      </c>
      <c r="BS18342">
        <v>99800.4699719048</v>
      </c>
      <c r="BW18342" s="29">
        <v>18337</v>
      </c>
      <c r="BX18342">
        <f t="shared" si="886"/>
        <v>1</v>
      </c>
      <c r="BY18342">
        <f t="shared" si="887"/>
        <v>1</v>
      </c>
    </row>
    <row r="18343" spans="1:77">
      <c r="A18343" s="15">
        <v>18338</v>
      </c>
      <c r="BP18343">
        <v>0.780255495773888</v>
      </c>
      <c r="BQ18343">
        <v>17039.5702619206</v>
      </c>
      <c r="BR18343">
        <v>1.32967853036244</v>
      </c>
      <c r="BS18343">
        <v>105747.045920021</v>
      </c>
      <c r="BW18343" s="29">
        <v>18338</v>
      </c>
      <c r="BX18343">
        <f t="shared" si="886"/>
        <v>1</v>
      </c>
      <c r="BY18343">
        <f t="shared" si="887"/>
        <v>1</v>
      </c>
    </row>
    <row r="18344" spans="1:77">
      <c r="A18344" s="15">
        <v>18339</v>
      </c>
      <c r="BP18344">
        <v>0.824171529408074</v>
      </c>
      <c r="BQ18344">
        <v>13841.651116816</v>
      </c>
      <c r="BR18344">
        <v>1.42631040018988</v>
      </c>
      <c r="BS18344">
        <v>100290.620177971</v>
      </c>
      <c r="BW18344" s="29">
        <v>18339</v>
      </c>
      <c r="BX18344">
        <f t="shared" si="886"/>
        <v>1</v>
      </c>
      <c r="BY18344">
        <f t="shared" si="887"/>
        <v>1</v>
      </c>
    </row>
    <row r="18345" spans="1:77">
      <c r="A18345" s="15">
        <v>18340</v>
      </c>
      <c r="BP18345">
        <v>0.772631027035501</v>
      </c>
      <c r="BQ18345">
        <v>15426.6048905858</v>
      </c>
      <c r="BR18345">
        <v>1.32670060191959</v>
      </c>
      <c r="BS18345">
        <v>133936.484051418</v>
      </c>
      <c r="BW18345" s="29">
        <v>18340</v>
      </c>
      <c r="BX18345">
        <f t="shared" si="886"/>
        <v>1</v>
      </c>
      <c r="BY18345">
        <f t="shared" si="887"/>
        <v>1</v>
      </c>
    </row>
    <row r="18346" spans="1:77">
      <c r="A18346" s="15">
        <v>18341</v>
      </c>
      <c r="BP18346">
        <v>0.838719365350149</v>
      </c>
      <c r="BQ18346">
        <v>19526.3112414912</v>
      </c>
      <c r="BR18346">
        <v>1.44534597893717</v>
      </c>
      <c r="BS18346">
        <v>132653.49411033</v>
      </c>
      <c r="BW18346" s="29">
        <v>18341</v>
      </c>
      <c r="BX18346">
        <f t="shared" si="886"/>
        <v>1</v>
      </c>
      <c r="BY18346">
        <f t="shared" si="887"/>
        <v>1</v>
      </c>
    </row>
    <row r="18347" spans="1:77">
      <c r="A18347" s="15">
        <v>18342</v>
      </c>
      <c r="BP18347">
        <v>0.789584575008581</v>
      </c>
      <c r="BQ18347">
        <v>12706.5048723578</v>
      </c>
      <c r="BR18347">
        <v>1.33798740250594</v>
      </c>
      <c r="BS18347">
        <v>100228.739849293</v>
      </c>
      <c r="BW18347" s="29">
        <v>18342</v>
      </c>
      <c r="BX18347">
        <f t="shared" si="886"/>
        <v>1</v>
      </c>
      <c r="BY18347">
        <f t="shared" si="887"/>
        <v>1</v>
      </c>
    </row>
    <row r="18348" spans="1:77">
      <c r="A18348" s="15">
        <v>18343</v>
      </c>
      <c r="BP18348">
        <v>0.8002871550558</v>
      </c>
      <c r="BQ18348">
        <v>12468.0105620465</v>
      </c>
      <c r="BR18348">
        <v>1.37279795922333</v>
      </c>
      <c r="BS18348">
        <v>99598.0790938081</v>
      </c>
      <c r="BW18348" s="29">
        <v>18343</v>
      </c>
      <c r="BX18348">
        <f t="shared" si="886"/>
        <v>1</v>
      </c>
      <c r="BY18348">
        <f t="shared" si="887"/>
        <v>1</v>
      </c>
    </row>
    <row r="18349" spans="1:77">
      <c r="A18349" s="15">
        <v>18344</v>
      </c>
      <c r="BP18349">
        <v>0.832231839488101</v>
      </c>
      <c r="BQ18349">
        <v>17089.3671117133</v>
      </c>
      <c r="BR18349">
        <v>1.40723661093595</v>
      </c>
      <c r="BS18349">
        <v>131729.633450849</v>
      </c>
      <c r="BW18349" s="29">
        <v>18344</v>
      </c>
      <c r="BX18349">
        <f t="shared" si="886"/>
        <v>1</v>
      </c>
      <c r="BY18349">
        <f t="shared" si="887"/>
        <v>1</v>
      </c>
    </row>
    <row r="18350" spans="1:77">
      <c r="A18350" s="15">
        <v>18345</v>
      </c>
      <c r="BP18350">
        <v>0.849366140934044</v>
      </c>
      <c r="BQ18350">
        <v>14552.7959331817</v>
      </c>
      <c r="BR18350">
        <v>1.45320167498655</v>
      </c>
      <c r="BS18350">
        <v>100399.186145806</v>
      </c>
      <c r="BW18350" s="29">
        <v>18345</v>
      </c>
      <c r="BX18350">
        <f t="shared" si="886"/>
        <v>1</v>
      </c>
      <c r="BY18350">
        <f t="shared" si="887"/>
        <v>1</v>
      </c>
    </row>
    <row r="18351" spans="1:77">
      <c r="A18351" s="15">
        <v>18346</v>
      </c>
      <c r="BP18351">
        <v>0.802623245913312</v>
      </c>
      <c r="BQ18351">
        <v>14712.2717064464</v>
      </c>
      <c r="BR18351">
        <v>1.38317724957539</v>
      </c>
      <c r="BS18351">
        <v>128785.15227952</v>
      </c>
      <c r="BW18351" s="29">
        <v>18346</v>
      </c>
      <c r="BX18351">
        <f t="shared" si="886"/>
        <v>1</v>
      </c>
      <c r="BY18351">
        <f t="shared" si="887"/>
        <v>1</v>
      </c>
    </row>
    <row r="18352" spans="1:77">
      <c r="A18352" s="15">
        <v>18347</v>
      </c>
      <c r="BP18352">
        <v>0.775559550889584</v>
      </c>
      <c r="BQ18352">
        <v>12918.0368028881</v>
      </c>
      <c r="BR18352">
        <v>1.3132285636252</v>
      </c>
      <c r="BS18352">
        <v>97110.2719139754</v>
      </c>
      <c r="BW18352" s="29">
        <v>18347</v>
      </c>
      <c r="BX18352">
        <f t="shared" si="886"/>
        <v>1</v>
      </c>
      <c r="BY18352">
        <f t="shared" si="887"/>
        <v>1</v>
      </c>
    </row>
    <row r="18353" spans="1:77">
      <c r="A18353" s="15">
        <v>18348</v>
      </c>
      <c r="BP18353">
        <v>0.835781342901656</v>
      </c>
      <c r="BQ18353">
        <v>13062.2815085672</v>
      </c>
      <c r="BR18353">
        <v>1.45035065391758</v>
      </c>
      <c r="BS18353">
        <v>95602.5241615772</v>
      </c>
      <c r="BW18353" s="29">
        <v>18348</v>
      </c>
      <c r="BX18353">
        <f t="shared" si="886"/>
        <v>1</v>
      </c>
      <c r="BY18353">
        <f t="shared" si="887"/>
        <v>1</v>
      </c>
    </row>
    <row r="18354" spans="1:77">
      <c r="A18354" s="15">
        <v>18349</v>
      </c>
      <c r="BP18354">
        <v>0.821899709984267</v>
      </c>
      <c r="BQ18354">
        <v>12355.6854957701</v>
      </c>
      <c r="BR18354">
        <v>1.39407539729381</v>
      </c>
      <c r="BS18354">
        <v>96599.6374444799</v>
      </c>
      <c r="BW18354" s="29">
        <v>18349</v>
      </c>
      <c r="BX18354">
        <f t="shared" si="886"/>
        <v>1</v>
      </c>
      <c r="BY18354">
        <f t="shared" si="887"/>
        <v>1</v>
      </c>
    </row>
    <row r="18355" spans="1:77">
      <c r="A18355" s="15">
        <v>18350</v>
      </c>
      <c r="BP18355">
        <v>0.812315128504115</v>
      </c>
      <c r="BQ18355">
        <v>14782.6693937925</v>
      </c>
      <c r="BR18355">
        <v>1.39626476330011</v>
      </c>
      <c r="BS18355">
        <v>130027.862431529</v>
      </c>
      <c r="BW18355" s="29">
        <v>18350</v>
      </c>
      <c r="BX18355">
        <f t="shared" si="886"/>
        <v>1</v>
      </c>
      <c r="BY18355">
        <f t="shared" si="887"/>
        <v>1</v>
      </c>
    </row>
    <row r="18356" spans="1:77">
      <c r="A18356" s="15">
        <v>18351</v>
      </c>
      <c r="BP18356">
        <v>0.73951049765295</v>
      </c>
      <c r="BQ18356">
        <v>19547.2358122393</v>
      </c>
      <c r="BR18356">
        <v>1.28207181749379</v>
      </c>
      <c r="BS18356">
        <v>134285.673675585</v>
      </c>
      <c r="BW18356" s="29">
        <v>18351</v>
      </c>
      <c r="BX18356">
        <f t="shared" si="886"/>
        <v>1</v>
      </c>
      <c r="BY18356">
        <f t="shared" si="887"/>
        <v>1</v>
      </c>
    </row>
    <row r="18357" spans="1:77">
      <c r="A18357" s="15">
        <v>18352</v>
      </c>
      <c r="BP18357">
        <v>0.791580010497459</v>
      </c>
      <c r="BQ18357">
        <v>15229.0904786763</v>
      </c>
      <c r="BR18357">
        <v>1.32779748509144</v>
      </c>
      <c r="BS18357">
        <v>102306.741590379</v>
      </c>
      <c r="BW18357" s="29">
        <v>18352</v>
      </c>
      <c r="BX18357">
        <f t="shared" si="886"/>
        <v>1</v>
      </c>
      <c r="BY18357">
        <f t="shared" si="887"/>
        <v>1</v>
      </c>
    </row>
    <row r="18358" spans="1:77">
      <c r="A18358" s="15">
        <v>18353</v>
      </c>
      <c r="BP18358">
        <v>0.82153738848655</v>
      </c>
      <c r="BQ18358">
        <v>13249.0915281431</v>
      </c>
      <c r="BR18358">
        <v>1.41933465790768</v>
      </c>
      <c r="BS18358">
        <v>100664.495286639</v>
      </c>
      <c r="BW18358" s="29">
        <v>18353</v>
      </c>
      <c r="BX18358">
        <f t="shared" si="886"/>
        <v>1</v>
      </c>
      <c r="BY18358">
        <f t="shared" si="887"/>
        <v>1</v>
      </c>
    </row>
    <row r="18359" spans="1:77">
      <c r="A18359" s="15">
        <v>18354</v>
      </c>
      <c r="BP18359">
        <v>0.837305972247991</v>
      </c>
      <c r="BQ18359">
        <v>13216.710440435</v>
      </c>
      <c r="BR18359">
        <v>1.44488854655543</v>
      </c>
      <c r="BS18359">
        <v>98544.3137059081</v>
      </c>
      <c r="BW18359" s="29">
        <v>18354</v>
      </c>
      <c r="BX18359">
        <f t="shared" si="886"/>
        <v>1</v>
      </c>
      <c r="BY18359">
        <f t="shared" si="887"/>
        <v>1</v>
      </c>
    </row>
    <row r="18360" spans="1:77">
      <c r="A18360" s="15">
        <v>18355</v>
      </c>
      <c r="BP18360">
        <v>0.805990927379588</v>
      </c>
      <c r="BQ18360">
        <v>14495.4496211847</v>
      </c>
      <c r="BR18360">
        <v>1.387074014196</v>
      </c>
      <c r="BS18360">
        <v>102008.14494028</v>
      </c>
      <c r="BW18360" s="29">
        <v>18355</v>
      </c>
      <c r="BX18360">
        <f t="shared" si="886"/>
        <v>1</v>
      </c>
      <c r="BY18360">
        <f t="shared" si="887"/>
        <v>1</v>
      </c>
    </row>
    <row r="18361" spans="1:77">
      <c r="A18361" s="15">
        <v>18356</v>
      </c>
      <c r="BP18361">
        <v>0.776408098837772</v>
      </c>
      <c r="BQ18361">
        <v>12002.5298341731</v>
      </c>
      <c r="BR18361">
        <v>1.33204216029914</v>
      </c>
      <c r="BS18361">
        <v>97688.2670922533</v>
      </c>
      <c r="BW18361" s="29">
        <v>18356</v>
      </c>
      <c r="BX18361">
        <f t="shared" si="886"/>
        <v>1</v>
      </c>
      <c r="BY18361">
        <f t="shared" si="887"/>
        <v>1</v>
      </c>
    </row>
    <row r="18362" spans="1:77">
      <c r="A18362" s="15">
        <v>18357</v>
      </c>
      <c r="BP18362">
        <v>0.827000912003319</v>
      </c>
      <c r="BQ18362">
        <v>22386.7400100958</v>
      </c>
      <c r="BR18362">
        <v>1.41665956705268</v>
      </c>
      <c r="BS18362">
        <v>111430.476583279</v>
      </c>
      <c r="BW18362" s="29">
        <v>18357</v>
      </c>
      <c r="BX18362">
        <f t="shared" si="886"/>
        <v>1</v>
      </c>
      <c r="BY18362">
        <f t="shared" si="887"/>
        <v>1</v>
      </c>
    </row>
    <row r="18363" spans="1:77">
      <c r="A18363" s="15">
        <v>18358</v>
      </c>
      <c r="BP18363">
        <v>0.766133355689995</v>
      </c>
      <c r="BQ18363">
        <v>12909.8148599938</v>
      </c>
      <c r="BR18363">
        <v>1.32430851256142</v>
      </c>
      <c r="BS18363">
        <v>126693.999970371</v>
      </c>
      <c r="BW18363" s="29">
        <v>18358</v>
      </c>
      <c r="BX18363">
        <f t="shared" si="886"/>
        <v>1</v>
      </c>
      <c r="BY18363">
        <f t="shared" si="887"/>
        <v>1</v>
      </c>
    </row>
    <row r="18364" spans="1:77">
      <c r="A18364" s="15">
        <v>18359</v>
      </c>
      <c r="BP18364">
        <v>0.801361282468271</v>
      </c>
      <c r="BQ18364">
        <v>17220.6161974034</v>
      </c>
      <c r="BR18364">
        <v>1.36779194382312</v>
      </c>
      <c r="BS18364">
        <v>133139.163414025</v>
      </c>
      <c r="BW18364" s="29">
        <v>18359</v>
      </c>
      <c r="BX18364">
        <f t="shared" si="886"/>
        <v>1</v>
      </c>
      <c r="BY18364">
        <f t="shared" si="887"/>
        <v>1</v>
      </c>
    </row>
    <row r="18365" spans="1:77">
      <c r="A18365" s="15">
        <v>18360</v>
      </c>
      <c r="BP18365">
        <v>0.74673392113431</v>
      </c>
      <c r="BQ18365">
        <v>13908.447721116</v>
      </c>
      <c r="BR18365">
        <v>1.25675078061691</v>
      </c>
      <c r="BS18365">
        <v>125206.398008977</v>
      </c>
      <c r="BW18365" s="29">
        <v>18360</v>
      </c>
      <c r="BX18365">
        <f t="shared" si="886"/>
        <v>1</v>
      </c>
      <c r="BY18365">
        <f t="shared" si="887"/>
        <v>1</v>
      </c>
    </row>
    <row r="18366" spans="1:77">
      <c r="A18366" s="15">
        <v>18361</v>
      </c>
      <c r="BP18366">
        <v>0.843509069315365</v>
      </c>
      <c r="BQ18366">
        <v>16365.396598954</v>
      </c>
      <c r="BR18366">
        <v>1.4679681753644</v>
      </c>
      <c r="BS18366">
        <v>132112.375945345</v>
      </c>
      <c r="BW18366" s="29">
        <v>18361</v>
      </c>
      <c r="BX18366">
        <f t="shared" si="886"/>
        <v>1</v>
      </c>
      <c r="BY18366">
        <f t="shared" si="887"/>
        <v>1</v>
      </c>
    </row>
    <row r="18367" spans="1:77">
      <c r="A18367" s="15">
        <v>18362</v>
      </c>
      <c r="BP18367">
        <v>0.816638225217789</v>
      </c>
      <c r="BQ18367">
        <v>15570.2908680775</v>
      </c>
      <c r="BR18367">
        <v>1.41634474320895</v>
      </c>
      <c r="BS18367">
        <v>98834.398895139</v>
      </c>
      <c r="BW18367" s="29">
        <v>18362</v>
      </c>
      <c r="BX18367">
        <f t="shared" si="886"/>
        <v>1</v>
      </c>
      <c r="BY18367">
        <f t="shared" si="887"/>
        <v>1</v>
      </c>
    </row>
    <row r="18368" spans="1:77">
      <c r="A18368" s="15">
        <v>18363</v>
      </c>
      <c r="BP18368">
        <v>0.800062335193196</v>
      </c>
      <c r="BQ18368">
        <v>11233.7557906338</v>
      </c>
      <c r="BR18368">
        <v>1.36368279551463</v>
      </c>
      <c r="BS18368">
        <v>97832.9723298906</v>
      </c>
      <c r="BW18368" s="29">
        <v>18363</v>
      </c>
      <c r="BX18368">
        <f t="shared" si="886"/>
        <v>1</v>
      </c>
      <c r="BY18368">
        <f t="shared" si="887"/>
        <v>1</v>
      </c>
    </row>
    <row r="18369" spans="1:77">
      <c r="A18369" s="15">
        <v>18364</v>
      </c>
      <c r="BP18369">
        <v>0.790612480266758</v>
      </c>
      <c r="BQ18369">
        <v>15134.1173067705</v>
      </c>
      <c r="BR18369">
        <v>1.3364951378344</v>
      </c>
      <c r="BS18369">
        <v>100509.432078825</v>
      </c>
      <c r="BW18369" s="29">
        <v>18364</v>
      </c>
      <c r="BX18369">
        <f t="shared" si="886"/>
        <v>1</v>
      </c>
      <c r="BY18369">
        <f t="shared" si="887"/>
        <v>1</v>
      </c>
    </row>
    <row r="18370" spans="1:77">
      <c r="A18370" s="15">
        <v>18365</v>
      </c>
      <c r="BP18370">
        <v>0.819190251432122</v>
      </c>
      <c r="BQ18370">
        <v>13830.1918792535</v>
      </c>
      <c r="BR18370">
        <v>1.406443675118</v>
      </c>
      <c r="BS18370">
        <v>98841.6551584318</v>
      </c>
      <c r="BW18370" s="29">
        <v>18365</v>
      </c>
      <c r="BX18370">
        <f t="shared" si="886"/>
        <v>1</v>
      </c>
      <c r="BY18370">
        <f t="shared" si="887"/>
        <v>1</v>
      </c>
    </row>
    <row r="18371" spans="1:77">
      <c r="A18371" s="15">
        <v>18366</v>
      </c>
      <c r="BP18371">
        <v>0.76766137182022</v>
      </c>
      <c r="BQ18371">
        <v>18675.8147674838</v>
      </c>
      <c r="BR18371">
        <v>1.31180755606164</v>
      </c>
      <c r="BS18371">
        <v>107230.133135418</v>
      </c>
      <c r="BW18371" s="29">
        <v>18366</v>
      </c>
      <c r="BX18371">
        <f t="shared" si="886"/>
        <v>1</v>
      </c>
      <c r="BY18371">
        <f t="shared" si="887"/>
        <v>1</v>
      </c>
    </row>
    <row r="18372" spans="1:77">
      <c r="A18372" s="15">
        <v>18367</v>
      </c>
      <c r="BP18372">
        <v>0.834018955943405</v>
      </c>
      <c r="BQ18372">
        <v>17071.5197919415</v>
      </c>
      <c r="BR18372">
        <v>1.43063764931835</v>
      </c>
      <c r="BS18372">
        <v>107191.17421139</v>
      </c>
      <c r="BW18372" s="29">
        <v>18367</v>
      </c>
      <c r="BX18372">
        <f t="shared" si="886"/>
        <v>1</v>
      </c>
      <c r="BY18372">
        <f t="shared" si="887"/>
        <v>1</v>
      </c>
    </row>
    <row r="18373" spans="1:77">
      <c r="A18373" s="15">
        <v>18368</v>
      </c>
      <c r="BP18373">
        <v>0.794460511297426</v>
      </c>
      <c r="BQ18373">
        <v>15586.8340085005</v>
      </c>
      <c r="BR18373">
        <v>1.36826204672225</v>
      </c>
      <c r="BS18373">
        <v>105293.462578965</v>
      </c>
      <c r="BW18373" s="29">
        <v>18368</v>
      </c>
      <c r="BX18373">
        <f t="shared" si="886"/>
        <v>1</v>
      </c>
      <c r="BY18373">
        <f t="shared" si="887"/>
        <v>1</v>
      </c>
    </row>
    <row r="18374" spans="1:77">
      <c r="A18374" s="15">
        <v>18369</v>
      </c>
      <c r="BP18374">
        <v>0.825920482887047</v>
      </c>
      <c r="BQ18374">
        <v>14021.5410677905</v>
      </c>
      <c r="BR18374">
        <v>1.43894467405123</v>
      </c>
      <c r="BS18374">
        <v>98582.2182185589</v>
      </c>
      <c r="BW18374" s="29">
        <v>18369</v>
      </c>
      <c r="BX18374">
        <f t="shared" si="886"/>
        <v>1</v>
      </c>
      <c r="BY18374">
        <f t="shared" si="887"/>
        <v>1</v>
      </c>
    </row>
    <row r="18375" spans="1:77">
      <c r="A18375" s="15">
        <v>18370</v>
      </c>
      <c r="BP18375">
        <v>0.797520873089056</v>
      </c>
      <c r="BQ18375">
        <v>12881.2290705073</v>
      </c>
      <c r="BR18375">
        <v>1.35978563037219</v>
      </c>
      <c r="BS18375">
        <v>99168.6307995681</v>
      </c>
      <c r="BW18375" s="29">
        <v>18370</v>
      </c>
      <c r="BX18375">
        <f t="shared" ref="BX18375:BX18438" si="888">IF(BU18375=MAX($BU18375:$BV18375),1,0)</f>
        <v>1</v>
      </c>
      <c r="BY18375">
        <f t="shared" ref="BY18375:BY18438" si="889">IF(BV18375=MAX($BU18375:$BV18375),1,0)</f>
        <v>1</v>
      </c>
    </row>
    <row r="18376" spans="1:77">
      <c r="A18376" s="15">
        <v>18371</v>
      </c>
      <c r="BP18376">
        <v>0.836161489531167</v>
      </c>
      <c r="BQ18376">
        <v>17332.5244387775</v>
      </c>
      <c r="BR18376">
        <v>1.43413306049088</v>
      </c>
      <c r="BS18376">
        <v>108495.567300459</v>
      </c>
      <c r="BW18376" s="29">
        <v>18371</v>
      </c>
      <c r="BX18376">
        <f t="shared" si="888"/>
        <v>1</v>
      </c>
      <c r="BY18376">
        <f t="shared" si="889"/>
        <v>1</v>
      </c>
    </row>
    <row r="18377" spans="1:77">
      <c r="A18377" s="15">
        <v>18372</v>
      </c>
      <c r="BP18377">
        <v>0.797647464361259</v>
      </c>
      <c r="BQ18377">
        <v>15082.1000270128</v>
      </c>
      <c r="BR18377">
        <v>1.39138348869853</v>
      </c>
      <c r="BS18377">
        <v>101844.200345925</v>
      </c>
      <c r="BW18377" s="29">
        <v>18372</v>
      </c>
      <c r="BX18377">
        <f t="shared" si="888"/>
        <v>1</v>
      </c>
      <c r="BY18377">
        <f t="shared" si="889"/>
        <v>1</v>
      </c>
    </row>
    <row r="18378" spans="1:77">
      <c r="A18378" s="15">
        <v>18373</v>
      </c>
      <c r="BP18378">
        <v>0.829550019053569</v>
      </c>
      <c r="BQ18378">
        <v>15585.1480812036</v>
      </c>
      <c r="BR18378">
        <v>1.42986815467725</v>
      </c>
      <c r="BS18378">
        <v>130858.399492833</v>
      </c>
      <c r="BW18378" s="29">
        <v>18373</v>
      </c>
      <c r="BX18378">
        <f t="shared" si="888"/>
        <v>1</v>
      </c>
      <c r="BY18378">
        <f t="shared" si="889"/>
        <v>1</v>
      </c>
    </row>
    <row r="18379" spans="1:77">
      <c r="A18379" s="15">
        <v>18374</v>
      </c>
      <c r="BP18379">
        <v>0.838685492262314</v>
      </c>
      <c r="BQ18379">
        <v>12332.7319474396</v>
      </c>
      <c r="BR18379">
        <v>1.45953897547524</v>
      </c>
      <c r="BS18379">
        <v>96250.1357292295</v>
      </c>
      <c r="BW18379" s="29">
        <v>18374</v>
      </c>
      <c r="BX18379">
        <f t="shared" si="888"/>
        <v>1</v>
      </c>
      <c r="BY18379">
        <f t="shared" si="889"/>
        <v>1</v>
      </c>
    </row>
    <row r="18380" spans="1:77">
      <c r="A18380" s="15">
        <v>18375</v>
      </c>
      <c r="BP18380">
        <v>0.832649670505353</v>
      </c>
      <c r="BQ18380">
        <v>12424.4121702618</v>
      </c>
      <c r="BR18380">
        <v>1.44277502570921</v>
      </c>
      <c r="BS18380">
        <v>124489.153194169</v>
      </c>
      <c r="BW18380" s="29">
        <v>18375</v>
      </c>
      <c r="BX18380">
        <f t="shared" si="888"/>
        <v>1</v>
      </c>
      <c r="BY18380">
        <f t="shared" si="889"/>
        <v>1</v>
      </c>
    </row>
    <row r="18381" spans="1:77">
      <c r="A18381" s="15">
        <v>18376</v>
      </c>
      <c r="BP18381">
        <v>0.738888486409876</v>
      </c>
      <c r="BQ18381">
        <v>11663.2745384335</v>
      </c>
      <c r="BR18381">
        <v>1.27153090381703</v>
      </c>
      <c r="BS18381">
        <v>99092.0979713923</v>
      </c>
      <c r="BW18381" s="29">
        <v>18376</v>
      </c>
      <c r="BX18381">
        <f t="shared" si="888"/>
        <v>1</v>
      </c>
      <c r="BY18381">
        <f t="shared" si="889"/>
        <v>1</v>
      </c>
    </row>
    <row r="18382" spans="1:77">
      <c r="A18382" s="15">
        <v>18377</v>
      </c>
      <c r="BP18382">
        <v>0.810164807981436</v>
      </c>
      <c r="BQ18382">
        <v>14534.81256114</v>
      </c>
      <c r="BR18382">
        <v>1.37632073665005</v>
      </c>
      <c r="BS18382">
        <v>132232.545135414</v>
      </c>
      <c r="BW18382" s="29">
        <v>18377</v>
      </c>
      <c r="BX18382">
        <f t="shared" si="888"/>
        <v>1</v>
      </c>
      <c r="BY18382">
        <f t="shared" si="889"/>
        <v>1</v>
      </c>
    </row>
    <row r="18383" spans="1:77">
      <c r="A18383" s="15">
        <v>18378</v>
      </c>
      <c r="BP18383">
        <v>0.780795661258384</v>
      </c>
      <c r="BQ18383">
        <v>10351.2977161979</v>
      </c>
      <c r="BR18383">
        <v>1.34342622198862</v>
      </c>
      <c r="BS18383">
        <v>94178.3129621469</v>
      </c>
      <c r="BW18383" s="29">
        <v>18378</v>
      </c>
      <c r="BX18383">
        <f t="shared" si="888"/>
        <v>1</v>
      </c>
      <c r="BY18383">
        <f t="shared" si="889"/>
        <v>1</v>
      </c>
    </row>
    <row r="18384" spans="1:77">
      <c r="A18384" s="15">
        <v>18379</v>
      </c>
      <c r="BP18384">
        <v>0.793545222388891</v>
      </c>
      <c r="BQ18384">
        <v>14759.9597785319</v>
      </c>
      <c r="BR18384">
        <v>1.35806524037649</v>
      </c>
      <c r="BS18384">
        <v>100625.942721005</v>
      </c>
      <c r="BW18384" s="29">
        <v>18379</v>
      </c>
      <c r="BX18384">
        <f t="shared" si="888"/>
        <v>1</v>
      </c>
      <c r="BY18384">
        <f t="shared" si="889"/>
        <v>1</v>
      </c>
    </row>
    <row r="18385" spans="1:77">
      <c r="A18385" s="15">
        <v>18380</v>
      </c>
      <c r="BP18385">
        <v>0.843391471772067</v>
      </c>
      <c r="BQ18385">
        <v>15312.0079444386</v>
      </c>
      <c r="BR18385">
        <v>1.44621807408563</v>
      </c>
      <c r="BS18385">
        <v>100712.843941128</v>
      </c>
      <c r="BW18385" s="29">
        <v>18380</v>
      </c>
      <c r="BX18385">
        <f t="shared" si="888"/>
        <v>1</v>
      </c>
      <c r="BY18385">
        <f t="shared" si="889"/>
        <v>1</v>
      </c>
    </row>
    <row r="18386" spans="1:77">
      <c r="A18386" s="15">
        <v>18381</v>
      </c>
      <c r="BP18386">
        <v>0.791250034594399</v>
      </c>
      <c r="BQ18386">
        <v>16613.1263324042</v>
      </c>
      <c r="BR18386">
        <v>1.32721008675367</v>
      </c>
      <c r="BS18386">
        <v>130633.142291839</v>
      </c>
      <c r="BW18386" s="29">
        <v>18381</v>
      </c>
      <c r="BX18386">
        <f t="shared" si="888"/>
        <v>1</v>
      </c>
      <c r="BY18386">
        <f t="shared" si="889"/>
        <v>1</v>
      </c>
    </row>
    <row r="18387" spans="1:77">
      <c r="A18387" s="15">
        <v>18382</v>
      </c>
      <c r="BP18387">
        <v>0.78301053946647</v>
      </c>
      <c r="BQ18387">
        <v>16513.3017466699</v>
      </c>
      <c r="BR18387">
        <v>1.32501822241147</v>
      </c>
      <c r="BS18387">
        <v>128669.588938944</v>
      </c>
      <c r="BW18387" s="29">
        <v>18382</v>
      </c>
      <c r="BX18387">
        <f t="shared" si="888"/>
        <v>1</v>
      </c>
      <c r="BY18387">
        <f t="shared" si="889"/>
        <v>1</v>
      </c>
    </row>
    <row r="18388" spans="1:77">
      <c r="A18388" s="15">
        <v>18383</v>
      </c>
      <c r="BP18388">
        <v>0.764680427724378</v>
      </c>
      <c r="BQ18388">
        <v>14058.9330193978</v>
      </c>
      <c r="BR18388">
        <v>1.32802075633103</v>
      </c>
      <c r="BS18388">
        <v>99115.6184317281</v>
      </c>
      <c r="BW18388" s="29">
        <v>18383</v>
      </c>
      <c r="BX18388">
        <f t="shared" si="888"/>
        <v>1</v>
      </c>
      <c r="BY18388">
        <f t="shared" si="889"/>
        <v>1</v>
      </c>
    </row>
    <row r="18389" spans="1:77">
      <c r="A18389" s="15">
        <v>18384</v>
      </c>
      <c r="BP18389">
        <v>0.804421812631253</v>
      </c>
      <c r="BQ18389">
        <v>16270.2952224826</v>
      </c>
      <c r="BR18389">
        <v>1.40038752656721</v>
      </c>
      <c r="BS18389">
        <v>104143.903994201</v>
      </c>
      <c r="BW18389" s="29">
        <v>18384</v>
      </c>
      <c r="BX18389">
        <f t="shared" si="888"/>
        <v>1</v>
      </c>
      <c r="BY18389">
        <f t="shared" si="889"/>
        <v>1</v>
      </c>
    </row>
    <row r="18390" spans="1:77">
      <c r="A18390" s="15">
        <v>18385</v>
      </c>
      <c r="BP18390">
        <v>0.819581569200438</v>
      </c>
      <c r="BQ18390">
        <v>19614.5009964351</v>
      </c>
      <c r="BR18390">
        <v>1.4181264740811</v>
      </c>
      <c r="BS18390">
        <v>137689.71516366</v>
      </c>
      <c r="BW18390" s="29">
        <v>18385</v>
      </c>
      <c r="BX18390">
        <f t="shared" si="888"/>
        <v>1</v>
      </c>
      <c r="BY18390">
        <f t="shared" si="889"/>
        <v>1</v>
      </c>
    </row>
    <row r="18391" spans="1:77">
      <c r="A18391" s="15">
        <v>18386</v>
      </c>
      <c r="BP18391">
        <v>0.765575690869553</v>
      </c>
      <c r="BQ18391">
        <v>9832.33013559698</v>
      </c>
      <c r="BR18391">
        <v>1.31930887933869</v>
      </c>
      <c r="BS18391">
        <v>121619.501267133</v>
      </c>
      <c r="BW18391" s="29">
        <v>18386</v>
      </c>
      <c r="BX18391">
        <f t="shared" si="888"/>
        <v>1</v>
      </c>
      <c r="BY18391">
        <f t="shared" si="889"/>
        <v>1</v>
      </c>
    </row>
    <row r="18392" spans="1:77">
      <c r="A18392" s="15">
        <v>18387</v>
      </c>
      <c r="BP18392">
        <v>0.828901620983063</v>
      </c>
      <c r="BQ18392">
        <v>13634.7602800812</v>
      </c>
      <c r="BR18392">
        <v>1.44697828609736</v>
      </c>
      <c r="BS18392">
        <v>101295.306583892</v>
      </c>
      <c r="BW18392" s="29">
        <v>18387</v>
      </c>
      <c r="BX18392">
        <f t="shared" si="888"/>
        <v>1</v>
      </c>
      <c r="BY18392">
        <f t="shared" si="889"/>
        <v>1</v>
      </c>
    </row>
    <row r="18393" spans="1:77">
      <c r="A18393" s="15">
        <v>18388</v>
      </c>
      <c r="BP18393">
        <v>0.765644788640496</v>
      </c>
      <c r="BQ18393">
        <v>13101.9770484232</v>
      </c>
      <c r="BR18393">
        <v>1.31046523693221</v>
      </c>
      <c r="BS18393">
        <v>101178.70595227</v>
      </c>
      <c r="BW18393" s="29">
        <v>18388</v>
      </c>
      <c r="BX18393">
        <f t="shared" si="888"/>
        <v>1</v>
      </c>
      <c r="BY18393">
        <f t="shared" si="889"/>
        <v>1</v>
      </c>
    </row>
    <row r="18394" spans="1:77">
      <c r="A18394" s="15">
        <v>18389</v>
      </c>
      <c r="BP18394">
        <v>0.813906854014085</v>
      </c>
      <c r="BQ18394">
        <v>14500.7174903229</v>
      </c>
      <c r="BR18394">
        <v>1.38542171671845</v>
      </c>
      <c r="BS18394">
        <v>129937.766758568</v>
      </c>
      <c r="BW18394" s="29">
        <v>18389</v>
      </c>
      <c r="BX18394">
        <f t="shared" si="888"/>
        <v>1</v>
      </c>
      <c r="BY18394">
        <f t="shared" si="889"/>
        <v>1</v>
      </c>
    </row>
    <row r="18395" spans="1:77">
      <c r="A18395" s="15">
        <v>18390</v>
      </c>
      <c r="BP18395">
        <v>0.852604113261553</v>
      </c>
      <c r="BQ18395">
        <v>13318.6545157687</v>
      </c>
      <c r="BR18395">
        <v>1.42736590349104</v>
      </c>
      <c r="BS18395">
        <v>97632.9857797859</v>
      </c>
      <c r="BW18395" s="29">
        <v>18390</v>
      </c>
      <c r="BX18395">
        <f t="shared" si="888"/>
        <v>1</v>
      </c>
      <c r="BY18395">
        <f t="shared" si="889"/>
        <v>1</v>
      </c>
    </row>
    <row r="18396" spans="1:77">
      <c r="A18396" s="15">
        <v>18391</v>
      </c>
      <c r="BP18396">
        <v>0.794717990916522</v>
      </c>
      <c r="BQ18396">
        <v>15205.7945556243</v>
      </c>
      <c r="BR18396">
        <v>1.3874784519292</v>
      </c>
      <c r="BS18396">
        <v>101600.85422416</v>
      </c>
      <c r="BW18396" s="29">
        <v>18391</v>
      </c>
      <c r="BX18396">
        <f t="shared" si="888"/>
        <v>1</v>
      </c>
      <c r="BY18396">
        <f t="shared" si="889"/>
        <v>1</v>
      </c>
    </row>
    <row r="18397" spans="1:77">
      <c r="A18397" s="15">
        <v>18392</v>
      </c>
      <c r="BP18397">
        <v>0.814539290904337</v>
      </c>
      <c r="BQ18397">
        <v>16576.1249479713</v>
      </c>
      <c r="BR18397">
        <v>1.40891170473461</v>
      </c>
      <c r="BS18397">
        <v>101959.254690019</v>
      </c>
      <c r="BW18397" s="29">
        <v>18392</v>
      </c>
      <c r="BX18397">
        <f t="shared" si="888"/>
        <v>1</v>
      </c>
      <c r="BY18397">
        <f t="shared" si="889"/>
        <v>1</v>
      </c>
    </row>
    <row r="18398" spans="1:77">
      <c r="A18398" s="15">
        <v>18393</v>
      </c>
      <c r="BP18398">
        <v>0.813161986176064</v>
      </c>
      <c r="BQ18398">
        <v>14008.3602149032</v>
      </c>
      <c r="BR18398">
        <v>1.37433345713992</v>
      </c>
      <c r="BS18398">
        <v>99997.8745021702</v>
      </c>
      <c r="BW18398" s="29">
        <v>18393</v>
      </c>
      <c r="BX18398">
        <f t="shared" si="888"/>
        <v>1</v>
      </c>
      <c r="BY18398">
        <f t="shared" si="889"/>
        <v>1</v>
      </c>
    </row>
    <row r="18399" spans="1:77">
      <c r="A18399" s="15">
        <v>18394</v>
      </c>
      <c r="BP18399">
        <v>0.773012407233144</v>
      </c>
      <c r="BQ18399">
        <v>15159.6403019597</v>
      </c>
      <c r="BR18399">
        <v>1.33025152664576</v>
      </c>
      <c r="BS18399">
        <v>131290.593806181</v>
      </c>
      <c r="BW18399" s="29">
        <v>18394</v>
      </c>
      <c r="BX18399">
        <f t="shared" si="888"/>
        <v>1</v>
      </c>
      <c r="BY18399">
        <f t="shared" si="889"/>
        <v>1</v>
      </c>
    </row>
    <row r="18400" spans="1:77">
      <c r="A18400" s="15">
        <v>18395</v>
      </c>
      <c r="BP18400">
        <v>0.84958104054634</v>
      </c>
      <c r="BQ18400">
        <v>14031.4546308632</v>
      </c>
      <c r="BR18400">
        <v>1.46783520193297</v>
      </c>
      <c r="BS18400">
        <v>128518.838970269</v>
      </c>
      <c r="BW18400" s="29">
        <v>18395</v>
      </c>
      <c r="BX18400">
        <f t="shared" si="888"/>
        <v>1</v>
      </c>
      <c r="BY18400">
        <f t="shared" si="889"/>
        <v>1</v>
      </c>
    </row>
    <row r="18401" spans="1:77">
      <c r="A18401" s="15">
        <v>18396</v>
      </c>
      <c r="BP18401">
        <v>0.84785141215293</v>
      </c>
      <c r="BQ18401">
        <v>11754.4102654234</v>
      </c>
      <c r="BR18401">
        <v>1.44424330389575</v>
      </c>
      <c r="BS18401">
        <v>96542.9839586057</v>
      </c>
      <c r="BW18401" s="29">
        <v>18396</v>
      </c>
      <c r="BX18401">
        <f t="shared" si="888"/>
        <v>1</v>
      </c>
      <c r="BY18401">
        <f t="shared" si="889"/>
        <v>1</v>
      </c>
    </row>
    <row r="18402" spans="1:77">
      <c r="A18402" s="15">
        <v>18397</v>
      </c>
      <c r="BP18402">
        <v>0.813985258178142</v>
      </c>
      <c r="BQ18402">
        <v>19853.7997803805</v>
      </c>
      <c r="BR18402">
        <v>1.39031305335407</v>
      </c>
      <c r="BS18402">
        <v>110466.290011684</v>
      </c>
      <c r="BW18402" s="29">
        <v>18397</v>
      </c>
      <c r="BX18402">
        <f t="shared" si="888"/>
        <v>1</v>
      </c>
      <c r="BY18402">
        <f t="shared" si="889"/>
        <v>1</v>
      </c>
    </row>
    <row r="18403" spans="1:77">
      <c r="A18403" s="15">
        <v>18398</v>
      </c>
      <c r="BP18403">
        <v>0.835650953101315</v>
      </c>
      <c r="BQ18403">
        <v>13229.0164518345</v>
      </c>
      <c r="BR18403">
        <v>1.44584995141714</v>
      </c>
      <c r="BS18403">
        <v>100618.25579949</v>
      </c>
      <c r="BW18403" s="29">
        <v>18398</v>
      </c>
      <c r="BX18403">
        <f t="shared" si="888"/>
        <v>1</v>
      </c>
      <c r="BY18403">
        <f t="shared" si="889"/>
        <v>1</v>
      </c>
    </row>
    <row r="18404" spans="1:77">
      <c r="A18404" s="15">
        <v>18399</v>
      </c>
      <c r="BP18404">
        <v>0.798091969804898</v>
      </c>
      <c r="BQ18404">
        <v>15251.13201292</v>
      </c>
      <c r="BR18404">
        <v>1.36921905749272</v>
      </c>
      <c r="BS18404">
        <v>101146.629252573</v>
      </c>
      <c r="BW18404" s="29">
        <v>18399</v>
      </c>
      <c r="BX18404">
        <f t="shared" si="888"/>
        <v>1</v>
      </c>
      <c r="BY18404">
        <f t="shared" si="889"/>
        <v>1</v>
      </c>
    </row>
    <row r="18405" spans="1:77">
      <c r="A18405" s="15">
        <v>18400</v>
      </c>
      <c r="BP18405">
        <v>0.769724268631085</v>
      </c>
      <c r="BQ18405">
        <v>14225.0138513631</v>
      </c>
      <c r="BR18405">
        <v>1.27824268393139</v>
      </c>
      <c r="BS18405">
        <v>101637.902607476</v>
      </c>
      <c r="BW18405" s="29">
        <v>18400</v>
      </c>
      <c r="BX18405">
        <f t="shared" si="888"/>
        <v>1</v>
      </c>
      <c r="BY18405">
        <f t="shared" si="889"/>
        <v>1</v>
      </c>
    </row>
    <row r="18406" spans="1:77">
      <c r="A18406" s="15">
        <v>18401</v>
      </c>
      <c r="BP18406">
        <v>0.788213852648057</v>
      </c>
      <c r="BQ18406">
        <v>10641.7263074994</v>
      </c>
      <c r="BR18406">
        <v>1.33725541836552</v>
      </c>
      <c r="BS18406">
        <v>122753.323972106</v>
      </c>
      <c r="BW18406" s="29">
        <v>18401</v>
      </c>
      <c r="BX18406">
        <f t="shared" si="888"/>
        <v>1</v>
      </c>
      <c r="BY18406">
        <f t="shared" si="889"/>
        <v>1</v>
      </c>
    </row>
    <row r="18407" spans="1:77">
      <c r="A18407" s="15">
        <v>18402</v>
      </c>
      <c r="BP18407">
        <v>0.831452472946706</v>
      </c>
      <c r="BQ18407">
        <v>15166.2197298342</v>
      </c>
      <c r="BR18407">
        <v>1.41933644229674</v>
      </c>
      <c r="BS18407">
        <v>125579.951601244</v>
      </c>
      <c r="BW18407" s="29">
        <v>18402</v>
      </c>
      <c r="BX18407">
        <f t="shared" si="888"/>
        <v>1</v>
      </c>
      <c r="BY18407">
        <f t="shared" si="889"/>
        <v>1</v>
      </c>
    </row>
    <row r="18408" spans="1:77">
      <c r="A18408" s="15">
        <v>18403</v>
      </c>
      <c r="BP18408">
        <v>0.836006434288241</v>
      </c>
      <c r="BQ18408">
        <v>17957.6942761995</v>
      </c>
      <c r="BR18408">
        <v>1.46111515576108</v>
      </c>
      <c r="BS18408">
        <v>113517.184301421</v>
      </c>
      <c r="BW18408" s="29">
        <v>18403</v>
      </c>
      <c r="BX18408">
        <f t="shared" si="888"/>
        <v>1</v>
      </c>
      <c r="BY18408">
        <f t="shared" si="889"/>
        <v>1</v>
      </c>
    </row>
    <row r="18409" spans="1:77">
      <c r="A18409" s="15">
        <v>18404</v>
      </c>
      <c r="BP18409">
        <v>0.781143827399879</v>
      </c>
      <c r="BQ18409">
        <v>17865.3170370702</v>
      </c>
      <c r="BR18409">
        <v>1.33779395220045</v>
      </c>
      <c r="BS18409">
        <v>105716.280027238</v>
      </c>
      <c r="BW18409" s="29">
        <v>18404</v>
      </c>
      <c r="BX18409">
        <f t="shared" si="888"/>
        <v>1</v>
      </c>
      <c r="BY18409">
        <f t="shared" si="889"/>
        <v>1</v>
      </c>
    </row>
    <row r="18410" spans="1:77">
      <c r="A18410" s="15">
        <v>18405</v>
      </c>
      <c r="BP18410">
        <v>0.79177697844992</v>
      </c>
      <c r="BQ18410">
        <v>18712.5855041545</v>
      </c>
      <c r="BR18410">
        <v>1.34629730329359</v>
      </c>
      <c r="BS18410">
        <v>132002.192548816</v>
      </c>
      <c r="BW18410" s="29">
        <v>18405</v>
      </c>
      <c r="BX18410">
        <f t="shared" si="888"/>
        <v>1</v>
      </c>
      <c r="BY18410">
        <f t="shared" si="889"/>
        <v>1</v>
      </c>
    </row>
    <row r="18411" spans="1:77">
      <c r="A18411" s="15">
        <v>18406</v>
      </c>
      <c r="BP18411">
        <v>0.866979068165478</v>
      </c>
      <c r="BQ18411">
        <v>12505.3717123383</v>
      </c>
      <c r="BR18411">
        <v>1.52974629241139</v>
      </c>
      <c r="BS18411">
        <v>99480.9676049138</v>
      </c>
      <c r="BW18411" s="29">
        <v>18406</v>
      </c>
      <c r="BX18411">
        <f t="shared" si="888"/>
        <v>1</v>
      </c>
      <c r="BY18411">
        <f t="shared" si="889"/>
        <v>1</v>
      </c>
    </row>
    <row r="18412" spans="1:77">
      <c r="A18412" s="15">
        <v>18407</v>
      </c>
      <c r="BP18412">
        <v>0.812593465116368</v>
      </c>
      <c r="BQ18412">
        <v>16690.487166318</v>
      </c>
      <c r="BR18412">
        <v>1.40074136369166</v>
      </c>
      <c r="BS18412">
        <v>132312.658446804</v>
      </c>
      <c r="BW18412" s="29">
        <v>18407</v>
      </c>
      <c r="BX18412">
        <f t="shared" si="888"/>
        <v>1</v>
      </c>
      <c r="BY18412">
        <f t="shared" si="889"/>
        <v>1</v>
      </c>
    </row>
    <row r="18413" spans="1:77">
      <c r="A18413" s="15">
        <v>18408</v>
      </c>
      <c r="BP18413">
        <v>0.781266717144671</v>
      </c>
      <c r="BQ18413">
        <v>12328.071301863</v>
      </c>
      <c r="BR18413">
        <v>1.3162911487916</v>
      </c>
      <c r="BS18413">
        <v>99825.760333624</v>
      </c>
      <c r="BW18413" s="29">
        <v>18408</v>
      </c>
      <c r="BX18413">
        <f t="shared" si="888"/>
        <v>1</v>
      </c>
      <c r="BY18413">
        <f t="shared" si="889"/>
        <v>1</v>
      </c>
    </row>
    <row r="18414" spans="1:77">
      <c r="A18414" s="15">
        <v>18409</v>
      </c>
      <c r="BP18414">
        <v>0.788928751384177</v>
      </c>
      <c r="BQ18414">
        <v>11680.461416842</v>
      </c>
      <c r="BR18414">
        <v>1.33509057720756</v>
      </c>
      <c r="BS18414">
        <v>97020.019026454</v>
      </c>
      <c r="BW18414" s="29">
        <v>18409</v>
      </c>
      <c r="BX18414">
        <f t="shared" si="888"/>
        <v>1</v>
      </c>
      <c r="BY18414">
        <f t="shared" si="889"/>
        <v>1</v>
      </c>
    </row>
    <row r="18415" spans="1:77">
      <c r="A18415" s="15">
        <v>18410</v>
      </c>
      <c r="BP18415">
        <v>0.830540970571141</v>
      </c>
      <c r="BQ18415">
        <v>17766.8209139633</v>
      </c>
      <c r="BR18415">
        <v>1.42968895647167</v>
      </c>
      <c r="BS18415">
        <v>107562.462633256</v>
      </c>
      <c r="BW18415" s="29">
        <v>18410</v>
      </c>
      <c r="BX18415">
        <f t="shared" si="888"/>
        <v>1</v>
      </c>
      <c r="BY18415">
        <f t="shared" si="889"/>
        <v>1</v>
      </c>
    </row>
    <row r="18416" spans="1:77">
      <c r="A18416" s="15">
        <v>18411</v>
      </c>
      <c r="BP18416">
        <v>0.833631267241553</v>
      </c>
      <c r="BQ18416">
        <v>15372.5475702755</v>
      </c>
      <c r="BR18416">
        <v>1.44573332607489</v>
      </c>
      <c r="BS18416">
        <v>128373.063808868</v>
      </c>
      <c r="BW18416" s="29">
        <v>18411</v>
      </c>
      <c r="BX18416">
        <f t="shared" si="888"/>
        <v>1</v>
      </c>
      <c r="BY18416">
        <f t="shared" si="889"/>
        <v>1</v>
      </c>
    </row>
    <row r="18417" spans="1:77">
      <c r="A18417" s="15">
        <v>18412</v>
      </c>
      <c r="BP18417">
        <v>0.826612635982199</v>
      </c>
      <c r="BQ18417">
        <v>11643.6115240543</v>
      </c>
      <c r="BR18417">
        <v>1.38696780380933</v>
      </c>
      <c r="BS18417">
        <v>95279.6992193188</v>
      </c>
      <c r="BW18417" s="29">
        <v>18412</v>
      </c>
      <c r="BX18417">
        <f t="shared" si="888"/>
        <v>1</v>
      </c>
      <c r="BY18417">
        <f t="shared" si="889"/>
        <v>1</v>
      </c>
    </row>
    <row r="18418" spans="1:77">
      <c r="A18418" s="15">
        <v>18413</v>
      </c>
      <c r="BP18418">
        <v>0.813703365118209</v>
      </c>
      <c r="BQ18418">
        <v>25183.6960228472</v>
      </c>
      <c r="BR18418">
        <v>1.39156592049202</v>
      </c>
      <c r="BS18418">
        <v>125254.409835531</v>
      </c>
      <c r="BW18418" s="29">
        <v>18413</v>
      </c>
      <c r="BX18418">
        <f t="shared" si="888"/>
        <v>1</v>
      </c>
      <c r="BY18418">
        <f t="shared" si="889"/>
        <v>1</v>
      </c>
    </row>
    <row r="18419" spans="1:77">
      <c r="A18419" s="15">
        <v>18414</v>
      </c>
      <c r="BP18419">
        <v>0.7671340439383</v>
      </c>
      <c r="BQ18419">
        <v>14367.7169738235</v>
      </c>
      <c r="BR18419">
        <v>1.31189195560447</v>
      </c>
      <c r="BS18419">
        <v>102075.288045464</v>
      </c>
      <c r="BW18419" s="29">
        <v>18414</v>
      </c>
      <c r="BX18419">
        <f t="shared" si="888"/>
        <v>1</v>
      </c>
      <c r="BY18419">
        <f t="shared" si="889"/>
        <v>1</v>
      </c>
    </row>
    <row r="18420" spans="1:77">
      <c r="A18420" s="15">
        <v>18415</v>
      </c>
      <c r="BP18420">
        <v>0.787076297890469</v>
      </c>
      <c r="BQ18420">
        <v>10897.3171329291</v>
      </c>
      <c r="BR18420">
        <v>1.30674641306037</v>
      </c>
      <c r="BS18420">
        <v>95242.615844234</v>
      </c>
      <c r="BW18420" s="29">
        <v>18415</v>
      </c>
      <c r="BX18420">
        <f t="shared" si="888"/>
        <v>1</v>
      </c>
      <c r="BY18420">
        <f t="shared" si="889"/>
        <v>1</v>
      </c>
    </row>
    <row r="18421" spans="1:77">
      <c r="A18421" s="15">
        <v>18416</v>
      </c>
      <c r="BP18421">
        <v>0.810845669561023</v>
      </c>
      <c r="BQ18421">
        <v>14110.1550593581</v>
      </c>
      <c r="BR18421">
        <v>1.40027154338334</v>
      </c>
      <c r="BS18421">
        <v>103902.684047541</v>
      </c>
      <c r="BW18421" s="29">
        <v>18416</v>
      </c>
      <c r="BX18421">
        <f t="shared" si="888"/>
        <v>1</v>
      </c>
      <c r="BY18421">
        <f t="shared" si="889"/>
        <v>1</v>
      </c>
    </row>
    <row r="18422" spans="1:77">
      <c r="A18422" s="15">
        <v>18417</v>
      </c>
      <c r="BP18422">
        <v>0.819195499852297</v>
      </c>
      <c r="BQ18422">
        <v>13269.8191913114</v>
      </c>
      <c r="BR18422">
        <v>1.43980154254588</v>
      </c>
      <c r="BS18422">
        <v>102413.677916358</v>
      </c>
      <c r="BW18422" s="29">
        <v>18417</v>
      </c>
      <c r="BX18422">
        <f t="shared" si="888"/>
        <v>1</v>
      </c>
      <c r="BY18422">
        <f t="shared" si="889"/>
        <v>1</v>
      </c>
    </row>
    <row r="18423" spans="1:77">
      <c r="A18423" s="15">
        <v>18418</v>
      </c>
      <c r="BP18423">
        <v>0.80601484768848</v>
      </c>
      <c r="BQ18423">
        <v>11414.4459264082</v>
      </c>
      <c r="BR18423">
        <v>1.39494998896413</v>
      </c>
      <c r="BS18423">
        <v>99456.8469295431</v>
      </c>
      <c r="BW18423" s="29">
        <v>18418</v>
      </c>
      <c r="BX18423">
        <f t="shared" si="888"/>
        <v>1</v>
      </c>
      <c r="BY18423">
        <f t="shared" si="889"/>
        <v>1</v>
      </c>
    </row>
    <row r="18424" spans="1:77">
      <c r="A18424" s="15">
        <v>18419</v>
      </c>
      <c r="BP18424">
        <v>0.832085359405809</v>
      </c>
      <c r="BQ18424">
        <v>12461.1059807165</v>
      </c>
      <c r="BR18424">
        <v>1.42653095687531</v>
      </c>
      <c r="BS18424">
        <v>124722.318756161</v>
      </c>
      <c r="BW18424" s="29">
        <v>18419</v>
      </c>
      <c r="BX18424">
        <f t="shared" si="888"/>
        <v>1</v>
      </c>
      <c r="BY18424">
        <f t="shared" si="889"/>
        <v>1</v>
      </c>
    </row>
    <row r="18425" spans="1:77">
      <c r="A18425" s="15">
        <v>18420</v>
      </c>
      <c r="BP18425">
        <v>0.801663365815821</v>
      </c>
      <c r="BQ18425">
        <v>14837.7053821741</v>
      </c>
      <c r="BR18425">
        <v>1.3742532889052</v>
      </c>
      <c r="BS18425">
        <v>125184.018983164</v>
      </c>
      <c r="BW18425" s="29">
        <v>18420</v>
      </c>
      <c r="BX18425">
        <f t="shared" si="888"/>
        <v>1</v>
      </c>
      <c r="BY18425">
        <f t="shared" si="889"/>
        <v>1</v>
      </c>
    </row>
    <row r="18426" spans="1:77">
      <c r="A18426" s="15">
        <v>18421</v>
      </c>
      <c r="BP18426">
        <v>0.786177281912255</v>
      </c>
      <c r="BQ18426">
        <v>16803.6785158649</v>
      </c>
      <c r="BR18426">
        <v>1.35724114851449</v>
      </c>
      <c r="BS18426">
        <v>134892.019558264</v>
      </c>
      <c r="BW18426" s="29">
        <v>18421</v>
      </c>
      <c r="BX18426">
        <f t="shared" si="888"/>
        <v>1</v>
      </c>
      <c r="BY18426">
        <f t="shared" si="889"/>
        <v>1</v>
      </c>
    </row>
    <row r="18427" spans="1:77">
      <c r="A18427" s="15">
        <v>18422</v>
      </c>
      <c r="BP18427">
        <v>0.81795328647714</v>
      </c>
      <c r="BQ18427">
        <v>18092.0894478546</v>
      </c>
      <c r="BR18427">
        <v>1.38996803198544</v>
      </c>
      <c r="BS18427">
        <v>100470.793692121</v>
      </c>
      <c r="BW18427" s="29">
        <v>18422</v>
      </c>
      <c r="BX18427">
        <f t="shared" si="888"/>
        <v>1</v>
      </c>
      <c r="BY18427">
        <f t="shared" si="889"/>
        <v>1</v>
      </c>
    </row>
    <row r="18428" spans="1:77">
      <c r="A18428" s="15">
        <v>18423</v>
      </c>
      <c r="BP18428">
        <v>0.856879064419968</v>
      </c>
      <c r="BQ18428">
        <v>11504.4637492257</v>
      </c>
      <c r="BR18428">
        <v>1.49576284535983</v>
      </c>
      <c r="BS18428">
        <v>100130.666163446</v>
      </c>
      <c r="BW18428" s="29">
        <v>18423</v>
      </c>
      <c r="BX18428">
        <f t="shared" si="888"/>
        <v>1</v>
      </c>
      <c r="BY18428">
        <f t="shared" si="889"/>
        <v>1</v>
      </c>
    </row>
    <row r="18429" spans="1:77">
      <c r="A18429" s="15">
        <v>18424</v>
      </c>
      <c r="BP18429">
        <v>0.800966982726334</v>
      </c>
      <c r="BQ18429">
        <v>16324.3849511127</v>
      </c>
      <c r="BR18429">
        <v>1.37792922530477</v>
      </c>
      <c r="BS18429">
        <v>136604.797561669</v>
      </c>
      <c r="BW18429" s="29">
        <v>18424</v>
      </c>
      <c r="BX18429">
        <f t="shared" si="888"/>
        <v>1</v>
      </c>
      <c r="BY18429">
        <f t="shared" si="889"/>
        <v>1</v>
      </c>
    </row>
    <row r="18430" spans="1:77">
      <c r="A18430" s="15">
        <v>18425</v>
      </c>
      <c r="BP18430">
        <v>0.832115884515294</v>
      </c>
      <c r="BQ18430">
        <v>17062.0350046737</v>
      </c>
      <c r="BR18430">
        <v>1.42355462933948</v>
      </c>
      <c r="BS18430">
        <v>105477.968229859</v>
      </c>
      <c r="BW18430" s="29">
        <v>18425</v>
      </c>
      <c r="BX18430">
        <f t="shared" si="888"/>
        <v>1</v>
      </c>
      <c r="BY18430">
        <f t="shared" si="889"/>
        <v>1</v>
      </c>
    </row>
    <row r="18431" spans="1:77">
      <c r="A18431" s="15">
        <v>18426</v>
      </c>
      <c r="BP18431">
        <v>0.779350825216097</v>
      </c>
      <c r="BQ18431">
        <v>15622.1213301198</v>
      </c>
      <c r="BR18431">
        <v>1.31042364689273</v>
      </c>
      <c r="BS18431">
        <v>128054.104311745</v>
      </c>
      <c r="BW18431" s="29">
        <v>18426</v>
      </c>
      <c r="BX18431">
        <f t="shared" si="888"/>
        <v>1</v>
      </c>
      <c r="BY18431">
        <f t="shared" si="889"/>
        <v>1</v>
      </c>
    </row>
    <row r="18432" spans="1:77">
      <c r="A18432" s="15">
        <v>18427</v>
      </c>
      <c r="BP18432">
        <v>0.805583138167231</v>
      </c>
      <c r="BQ18432">
        <v>16634.6237536219</v>
      </c>
      <c r="BR18432">
        <v>1.35582679159921</v>
      </c>
      <c r="BS18432">
        <v>132731.547883568</v>
      </c>
      <c r="BW18432" s="29">
        <v>18427</v>
      </c>
      <c r="BX18432">
        <f t="shared" si="888"/>
        <v>1</v>
      </c>
      <c r="BY18432">
        <f t="shared" si="889"/>
        <v>1</v>
      </c>
    </row>
    <row r="18433" spans="1:77">
      <c r="A18433" s="15">
        <v>18428</v>
      </c>
      <c r="BP18433">
        <v>0.831282526890353</v>
      </c>
      <c r="BQ18433">
        <v>13005.3999661816</v>
      </c>
      <c r="BR18433">
        <v>1.41754392041941</v>
      </c>
      <c r="BS18433">
        <v>99259.8414172162</v>
      </c>
      <c r="BW18433" s="29">
        <v>18428</v>
      </c>
      <c r="BX18433">
        <f t="shared" si="888"/>
        <v>1</v>
      </c>
      <c r="BY18433">
        <f t="shared" si="889"/>
        <v>1</v>
      </c>
    </row>
    <row r="18434" spans="1:77">
      <c r="A18434" s="15">
        <v>18429</v>
      </c>
      <c r="BP18434">
        <v>0.818270256634632</v>
      </c>
      <c r="BQ18434">
        <v>14254.4936332927</v>
      </c>
      <c r="BR18434">
        <v>1.42386148162123</v>
      </c>
      <c r="BS18434">
        <v>132680.76782444</v>
      </c>
      <c r="BW18434" s="29">
        <v>18429</v>
      </c>
      <c r="BX18434">
        <f t="shared" si="888"/>
        <v>1</v>
      </c>
      <c r="BY18434">
        <f t="shared" si="889"/>
        <v>1</v>
      </c>
    </row>
    <row r="18435" spans="1:77">
      <c r="A18435" s="15">
        <v>18430</v>
      </c>
      <c r="BP18435">
        <v>0.75359087751117</v>
      </c>
      <c r="BQ18435">
        <v>18387.4276401597</v>
      </c>
      <c r="BR18435">
        <v>1.29684672005237</v>
      </c>
      <c r="BS18435">
        <v>134612.75029483</v>
      </c>
      <c r="BW18435" s="29">
        <v>18430</v>
      </c>
      <c r="BX18435">
        <f t="shared" si="888"/>
        <v>1</v>
      </c>
      <c r="BY18435">
        <f t="shared" si="889"/>
        <v>1</v>
      </c>
    </row>
    <row r="18436" spans="1:77">
      <c r="A18436" s="15">
        <v>18431</v>
      </c>
      <c r="BP18436">
        <v>0.782287463333445</v>
      </c>
      <c r="BQ18436">
        <v>11937.9698647799</v>
      </c>
      <c r="BR18436">
        <v>1.33317850780229</v>
      </c>
      <c r="BS18436">
        <v>97093.6932447174</v>
      </c>
      <c r="BW18436" s="29">
        <v>18431</v>
      </c>
      <c r="BX18436">
        <f t="shared" si="888"/>
        <v>1</v>
      </c>
      <c r="BY18436">
        <f t="shared" si="889"/>
        <v>1</v>
      </c>
    </row>
    <row r="18437" spans="1:77">
      <c r="A18437" s="15">
        <v>18432</v>
      </c>
      <c r="BP18437">
        <v>0.801332940055406</v>
      </c>
      <c r="BQ18437">
        <v>12346.1940965444</v>
      </c>
      <c r="BR18437">
        <v>1.34608757346851</v>
      </c>
      <c r="BS18437">
        <v>125527.755409149</v>
      </c>
      <c r="BW18437" s="29">
        <v>18432</v>
      </c>
      <c r="BX18437">
        <f t="shared" si="888"/>
        <v>1</v>
      </c>
      <c r="BY18437">
        <f t="shared" si="889"/>
        <v>1</v>
      </c>
    </row>
    <row r="18438" spans="1:77">
      <c r="A18438" s="15">
        <v>18433</v>
      </c>
      <c r="BP18438">
        <v>0.851156996059571</v>
      </c>
      <c r="BQ18438">
        <v>16489.4006842526</v>
      </c>
      <c r="BR18438">
        <v>1.47453368757957</v>
      </c>
      <c r="BS18438">
        <v>105827.840305841</v>
      </c>
      <c r="BW18438" s="29">
        <v>18433</v>
      </c>
      <c r="BX18438">
        <f t="shared" si="888"/>
        <v>1</v>
      </c>
      <c r="BY18438">
        <f t="shared" si="889"/>
        <v>1</v>
      </c>
    </row>
    <row r="18439" spans="1:77">
      <c r="A18439" s="15">
        <v>18434</v>
      </c>
      <c r="BP18439">
        <v>0.812561786309762</v>
      </c>
      <c r="BQ18439">
        <v>18166.2913051168</v>
      </c>
      <c r="BR18439">
        <v>1.42295337077561</v>
      </c>
      <c r="BS18439">
        <v>107862.661725964</v>
      </c>
      <c r="BW18439" s="29">
        <v>18434</v>
      </c>
      <c r="BX18439">
        <f t="shared" ref="BX18439:BX18502" si="890">IF(BU18439=MAX($BU18439:$BV18439),1,0)</f>
        <v>1</v>
      </c>
      <c r="BY18439">
        <f t="shared" ref="BY18439:BY18502" si="891">IF(BV18439=MAX($BU18439:$BV18439),1,0)</f>
        <v>1</v>
      </c>
    </row>
    <row r="18440" spans="1:77">
      <c r="A18440" s="15">
        <v>18435</v>
      </c>
      <c r="BP18440">
        <v>0.769219080206079</v>
      </c>
      <c r="BQ18440">
        <v>16384.828199493</v>
      </c>
      <c r="BR18440">
        <v>1.26558685574201</v>
      </c>
      <c r="BS18440">
        <v>129108.234445547</v>
      </c>
      <c r="BW18440" s="29">
        <v>18435</v>
      </c>
      <c r="BX18440">
        <f t="shared" si="890"/>
        <v>1</v>
      </c>
      <c r="BY18440">
        <f t="shared" si="891"/>
        <v>1</v>
      </c>
    </row>
    <row r="18441" spans="1:77">
      <c r="A18441" s="15">
        <v>18436</v>
      </c>
      <c r="BP18441">
        <v>0.829122105729298</v>
      </c>
      <c r="BQ18441">
        <v>19327.1852660846</v>
      </c>
      <c r="BR18441">
        <v>1.43239766028045</v>
      </c>
      <c r="BS18441">
        <v>137668.794094322</v>
      </c>
      <c r="BW18441" s="29">
        <v>18436</v>
      </c>
      <c r="BX18441">
        <f t="shared" si="890"/>
        <v>1</v>
      </c>
      <c r="BY18441">
        <f t="shared" si="891"/>
        <v>1</v>
      </c>
    </row>
    <row r="18442" spans="1:77">
      <c r="A18442" s="15">
        <v>18437</v>
      </c>
      <c r="BP18442">
        <v>0.786758941204124</v>
      </c>
      <c r="BQ18442">
        <v>16993.2330925407</v>
      </c>
      <c r="BR18442">
        <v>1.35046531196624</v>
      </c>
      <c r="BS18442">
        <v>133000.496611891</v>
      </c>
      <c r="BW18442" s="29">
        <v>18437</v>
      </c>
      <c r="BX18442">
        <f t="shared" si="890"/>
        <v>1</v>
      </c>
      <c r="BY18442">
        <f t="shared" si="891"/>
        <v>1</v>
      </c>
    </row>
    <row r="18443" spans="1:77">
      <c r="A18443" s="15">
        <v>18438</v>
      </c>
      <c r="BP18443">
        <v>0.794665083470327</v>
      </c>
      <c r="BQ18443">
        <v>14583.7939962649</v>
      </c>
      <c r="BR18443">
        <v>1.34330754202328</v>
      </c>
      <c r="BS18443">
        <v>101164.068737579</v>
      </c>
      <c r="BW18443" s="29">
        <v>18438</v>
      </c>
      <c r="BX18443">
        <f t="shared" si="890"/>
        <v>1</v>
      </c>
      <c r="BY18443">
        <f t="shared" si="891"/>
        <v>1</v>
      </c>
    </row>
    <row r="18444" spans="1:77">
      <c r="A18444" s="15">
        <v>18439</v>
      </c>
      <c r="BP18444">
        <v>0.773901729353163</v>
      </c>
      <c r="BQ18444">
        <v>14262.956315465</v>
      </c>
      <c r="BR18444">
        <v>1.3050929003908</v>
      </c>
      <c r="BS18444">
        <v>100396.537250394</v>
      </c>
      <c r="BW18444" s="29">
        <v>18439</v>
      </c>
      <c r="BX18444">
        <f t="shared" si="890"/>
        <v>1</v>
      </c>
      <c r="BY18444">
        <f t="shared" si="891"/>
        <v>1</v>
      </c>
    </row>
    <row r="18445" spans="1:77">
      <c r="A18445" s="15">
        <v>18440</v>
      </c>
      <c r="BP18445">
        <v>0.712434322560773</v>
      </c>
      <c r="BQ18445">
        <v>16542.2630709881</v>
      </c>
      <c r="BR18445">
        <v>1.22210412075765</v>
      </c>
      <c r="BS18445">
        <v>106841.550871892</v>
      </c>
      <c r="BW18445" s="29">
        <v>18440</v>
      </c>
      <c r="BX18445">
        <f t="shared" si="890"/>
        <v>1</v>
      </c>
      <c r="BY18445">
        <f t="shared" si="891"/>
        <v>1</v>
      </c>
    </row>
    <row r="18446" spans="1:77">
      <c r="A18446" s="15">
        <v>18441</v>
      </c>
      <c r="BP18446">
        <v>0.792057031404789</v>
      </c>
      <c r="BQ18446">
        <v>11907.1235055034</v>
      </c>
      <c r="BR18446">
        <v>1.35153412831291</v>
      </c>
      <c r="BS18446">
        <v>124062.473822621</v>
      </c>
      <c r="BW18446" s="29">
        <v>18441</v>
      </c>
      <c r="BX18446">
        <f t="shared" si="890"/>
        <v>1</v>
      </c>
      <c r="BY18446">
        <f t="shared" si="891"/>
        <v>1</v>
      </c>
    </row>
    <row r="18447" spans="1:77">
      <c r="A18447" s="15">
        <v>18442</v>
      </c>
      <c r="BP18447">
        <v>0.766348091840302</v>
      </c>
      <c r="BQ18447">
        <v>11844.7336145095</v>
      </c>
      <c r="BR18447">
        <v>1.30795739885863</v>
      </c>
      <c r="BS18447">
        <v>98190.5872027879</v>
      </c>
      <c r="BW18447" s="29">
        <v>18442</v>
      </c>
      <c r="BX18447">
        <f t="shared" si="890"/>
        <v>1</v>
      </c>
      <c r="BY18447">
        <f t="shared" si="891"/>
        <v>1</v>
      </c>
    </row>
    <row r="18448" spans="1:77">
      <c r="A18448" s="15">
        <v>18443</v>
      </c>
      <c r="BP18448">
        <v>0.823608013060478</v>
      </c>
      <c r="BQ18448">
        <v>11247.1418079793</v>
      </c>
      <c r="BR18448">
        <v>1.42493846006921</v>
      </c>
      <c r="BS18448">
        <v>94914.3308160056</v>
      </c>
      <c r="BW18448" s="29">
        <v>18443</v>
      </c>
      <c r="BX18448">
        <f t="shared" si="890"/>
        <v>1</v>
      </c>
      <c r="BY18448">
        <f t="shared" si="891"/>
        <v>1</v>
      </c>
    </row>
    <row r="18449" spans="1:77">
      <c r="A18449" s="15">
        <v>18444</v>
      </c>
      <c r="BP18449">
        <v>0.794713942791096</v>
      </c>
      <c r="BQ18449">
        <v>13280.1882499436</v>
      </c>
      <c r="BR18449">
        <v>1.36001471838471</v>
      </c>
      <c r="BS18449">
        <v>102832.597668402</v>
      </c>
      <c r="BW18449" s="29">
        <v>18444</v>
      </c>
      <c r="BX18449">
        <f t="shared" si="890"/>
        <v>1</v>
      </c>
      <c r="BY18449">
        <f t="shared" si="891"/>
        <v>1</v>
      </c>
    </row>
    <row r="18450" spans="1:77">
      <c r="A18450" s="15">
        <v>18445</v>
      </c>
      <c r="BP18450">
        <v>0.816421703137689</v>
      </c>
      <c r="BQ18450">
        <v>14254.3385419059</v>
      </c>
      <c r="BR18450">
        <v>1.37850779423892</v>
      </c>
      <c r="BS18450">
        <v>99541.2079058766</v>
      </c>
      <c r="BW18450" s="29">
        <v>18445</v>
      </c>
      <c r="BX18450">
        <f t="shared" si="890"/>
        <v>1</v>
      </c>
      <c r="BY18450">
        <f t="shared" si="891"/>
        <v>1</v>
      </c>
    </row>
    <row r="18451" spans="1:77">
      <c r="A18451" s="15">
        <v>18446</v>
      </c>
      <c r="BP18451">
        <v>0.820646318998931</v>
      </c>
      <c r="BQ18451">
        <v>11057.7933503121</v>
      </c>
      <c r="BR18451">
        <v>1.39879849066829</v>
      </c>
      <c r="BS18451">
        <v>96056.9374160569</v>
      </c>
      <c r="BW18451" s="29">
        <v>18446</v>
      </c>
      <c r="BX18451">
        <f t="shared" si="890"/>
        <v>1</v>
      </c>
      <c r="BY18451">
        <f t="shared" si="891"/>
        <v>1</v>
      </c>
    </row>
    <row r="18452" spans="1:77">
      <c r="A18452" s="15">
        <v>18447</v>
      </c>
      <c r="BP18452">
        <v>0.845966592184368</v>
      </c>
      <c r="BQ18452">
        <v>16569.3948273169</v>
      </c>
      <c r="BR18452">
        <v>1.44666613691425</v>
      </c>
      <c r="BS18452">
        <v>101498.4645007</v>
      </c>
      <c r="BW18452" s="29">
        <v>18447</v>
      </c>
      <c r="BX18452">
        <f t="shared" si="890"/>
        <v>1</v>
      </c>
      <c r="BY18452">
        <f t="shared" si="891"/>
        <v>1</v>
      </c>
    </row>
    <row r="18453" spans="1:77">
      <c r="A18453" s="15">
        <v>18448</v>
      </c>
      <c r="BP18453">
        <v>0.845140442448455</v>
      </c>
      <c r="BQ18453">
        <v>15626.4166560795</v>
      </c>
      <c r="BR18453">
        <v>1.47157645205885</v>
      </c>
      <c r="BS18453">
        <v>129320.124039418</v>
      </c>
      <c r="BW18453" s="29">
        <v>18448</v>
      </c>
      <c r="BX18453">
        <f t="shared" si="890"/>
        <v>1</v>
      </c>
      <c r="BY18453">
        <f t="shared" si="891"/>
        <v>1</v>
      </c>
    </row>
    <row r="18454" spans="1:77">
      <c r="A18454" s="15">
        <v>18449</v>
      </c>
      <c r="BP18454">
        <v>0.835160150729659</v>
      </c>
      <c r="BQ18454">
        <v>15136.6963195297</v>
      </c>
      <c r="BR18454">
        <v>1.42988981566171</v>
      </c>
      <c r="BS18454">
        <v>126200.19019191</v>
      </c>
      <c r="BW18454" s="29">
        <v>18449</v>
      </c>
      <c r="BX18454">
        <f t="shared" si="890"/>
        <v>1</v>
      </c>
      <c r="BY18454">
        <f t="shared" si="891"/>
        <v>1</v>
      </c>
    </row>
    <row r="18455" spans="1:77">
      <c r="A18455" s="15">
        <v>18450</v>
      </c>
      <c r="BP18455">
        <v>0.777616497174577</v>
      </c>
      <c r="BQ18455">
        <v>17478.1849178693</v>
      </c>
      <c r="BR18455">
        <v>1.33115813626716</v>
      </c>
      <c r="BS18455">
        <v>109657.310164593</v>
      </c>
      <c r="BW18455" s="29">
        <v>18450</v>
      </c>
      <c r="BX18455">
        <f t="shared" si="890"/>
        <v>1</v>
      </c>
      <c r="BY18455">
        <f t="shared" si="891"/>
        <v>1</v>
      </c>
    </row>
    <row r="18456" spans="1:77">
      <c r="A18456" s="15">
        <v>18451</v>
      </c>
      <c r="BP18456">
        <v>0.826805101851922</v>
      </c>
      <c r="BQ18456">
        <v>13529.51469326</v>
      </c>
      <c r="BR18456">
        <v>1.42357655351931</v>
      </c>
      <c r="BS18456">
        <v>128632.383201177</v>
      </c>
      <c r="BW18456" s="29">
        <v>18451</v>
      </c>
      <c r="BX18456">
        <f t="shared" si="890"/>
        <v>1</v>
      </c>
      <c r="BY18456">
        <f t="shared" si="891"/>
        <v>1</v>
      </c>
    </row>
    <row r="18457" spans="1:77">
      <c r="A18457" s="15">
        <v>18452</v>
      </c>
      <c r="BP18457">
        <v>0.811080547086279</v>
      </c>
      <c r="BQ18457">
        <v>12013.5736589063</v>
      </c>
      <c r="BR18457">
        <v>1.37536786928723</v>
      </c>
      <c r="BS18457">
        <v>101133.856548946</v>
      </c>
      <c r="BW18457" s="29">
        <v>18452</v>
      </c>
      <c r="BX18457">
        <f t="shared" si="890"/>
        <v>1</v>
      </c>
      <c r="BY18457">
        <f t="shared" si="891"/>
        <v>1</v>
      </c>
    </row>
    <row r="18458" spans="1:77">
      <c r="A18458" s="15">
        <v>18453</v>
      </c>
      <c r="BP18458">
        <v>0.826547271425869</v>
      </c>
      <c r="BQ18458">
        <v>11572.4791931807</v>
      </c>
      <c r="BR18458">
        <v>1.43773382924697</v>
      </c>
      <c r="BS18458">
        <v>97300.9991937537</v>
      </c>
      <c r="BW18458" s="29">
        <v>18453</v>
      </c>
      <c r="BX18458">
        <f t="shared" si="890"/>
        <v>1</v>
      </c>
      <c r="BY18458">
        <f t="shared" si="891"/>
        <v>1</v>
      </c>
    </row>
    <row r="18459" spans="1:77">
      <c r="A18459" s="15">
        <v>18454</v>
      </c>
      <c r="BP18459">
        <v>0.851369292228539</v>
      </c>
      <c r="BQ18459">
        <v>17489.8123677948</v>
      </c>
      <c r="BR18459">
        <v>1.46093083711098</v>
      </c>
      <c r="BS18459">
        <v>102326.107160212</v>
      </c>
      <c r="BW18459" s="29">
        <v>18454</v>
      </c>
      <c r="BX18459">
        <f t="shared" si="890"/>
        <v>1</v>
      </c>
      <c r="BY18459">
        <f t="shared" si="891"/>
        <v>1</v>
      </c>
    </row>
    <row r="18460" spans="1:77">
      <c r="A18460" s="15">
        <v>18455</v>
      </c>
      <c r="BP18460">
        <v>0.790931273910138</v>
      </c>
      <c r="BQ18460">
        <v>15368.581585763</v>
      </c>
      <c r="BR18460">
        <v>1.36051030368767</v>
      </c>
      <c r="BS18460">
        <v>102411.990383209</v>
      </c>
      <c r="BW18460" s="29">
        <v>18455</v>
      </c>
      <c r="BX18460">
        <f t="shared" si="890"/>
        <v>1</v>
      </c>
      <c r="BY18460">
        <f t="shared" si="891"/>
        <v>1</v>
      </c>
    </row>
    <row r="18461" spans="1:77">
      <c r="A18461" s="15">
        <v>18456</v>
      </c>
      <c r="BP18461">
        <v>0.799117355537606</v>
      </c>
      <c r="BQ18461">
        <v>13812.804953544</v>
      </c>
      <c r="BR18461">
        <v>1.39708367263372</v>
      </c>
      <c r="BS18461">
        <v>101066.626235219</v>
      </c>
      <c r="BW18461" s="29">
        <v>18456</v>
      </c>
      <c r="BX18461">
        <f t="shared" si="890"/>
        <v>1</v>
      </c>
      <c r="BY18461">
        <f t="shared" si="891"/>
        <v>1</v>
      </c>
    </row>
    <row r="18462" spans="1:77">
      <c r="A18462" s="15">
        <v>18457</v>
      </c>
      <c r="BP18462">
        <v>0.808287787076838</v>
      </c>
      <c r="BQ18462">
        <v>15044.4755661956</v>
      </c>
      <c r="BR18462">
        <v>1.39186707825505</v>
      </c>
      <c r="BS18462">
        <v>131196.100321095</v>
      </c>
      <c r="BW18462" s="29">
        <v>18457</v>
      </c>
      <c r="BX18462">
        <f t="shared" si="890"/>
        <v>1</v>
      </c>
      <c r="BY18462">
        <f t="shared" si="891"/>
        <v>1</v>
      </c>
    </row>
    <row r="18463" spans="1:77">
      <c r="A18463" s="15">
        <v>18458</v>
      </c>
      <c r="BP18463">
        <v>0.834639045320405</v>
      </c>
      <c r="BQ18463">
        <v>14779.5182250435</v>
      </c>
      <c r="BR18463">
        <v>1.45013816171804</v>
      </c>
      <c r="BS18463">
        <v>129677.228608816</v>
      </c>
      <c r="BW18463" s="29">
        <v>18458</v>
      </c>
      <c r="BX18463">
        <f t="shared" si="890"/>
        <v>1</v>
      </c>
      <c r="BY18463">
        <f t="shared" si="891"/>
        <v>1</v>
      </c>
    </row>
    <row r="18464" spans="1:77">
      <c r="A18464" s="15">
        <v>18459</v>
      </c>
      <c r="BP18464">
        <v>0.787400608067958</v>
      </c>
      <c r="BQ18464">
        <v>12603.59950098</v>
      </c>
      <c r="BR18464">
        <v>1.34843077756303</v>
      </c>
      <c r="BS18464">
        <v>101117.32156787</v>
      </c>
      <c r="BW18464" s="29">
        <v>18459</v>
      </c>
      <c r="BX18464">
        <f t="shared" si="890"/>
        <v>1</v>
      </c>
      <c r="BY18464">
        <f t="shared" si="891"/>
        <v>1</v>
      </c>
    </row>
    <row r="18465" spans="1:77">
      <c r="A18465" s="15">
        <v>18460</v>
      </c>
      <c r="BP18465">
        <v>0.823364634928449</v>
      </c>
      <c r="BQ18465">
        <v>15994.7178465767</v>
      </c>
      <c r="BR18465">
        <v>1.4167910984822</v>
      </c>
      <c r="BS18465">
        <v>97102.9847965678</v>
      </c>
      <c r="BW18465" s="29">
        <v>18460</v>
      </c>
      <c r="BX18465">
        <f t="shared" si="890"/>
        <v>1</v>
      </c>
      <c r="BY18465">
        <f t="shared" si="891"/>
        <v>1</v>
      </c>
    </row>
    <row r="18466" spans="1:77">
      <c r="A18466" s="15">
        <v>18461</v>
      </c>
      <c r="BP18466">
        <v>0.826435639788539</v>
      </c>
      <c r="BQ18466">
        <v>14515.8029527818</v>
      </c>
      <c r="BR18466">
        <v>1.41804619263338</v>
      </c>
      <c r="BS18466">
        <v>98604.2472272899</v>
      </c>
      <c r="BW18466" s="29">
        <v>18461</v>
      </c>
      <c r="BX18466">
        <f t="shared" si="890"/>
        <v>1</v>
      </c>
      <c r="BY18466">
        <f t="shared" si="891"/>
        <v>1</v>
      </c>
    </row>
    <row r="18467" spans="1:77">
      <c r="A18467" s="15">
        <v>18462</v>
      </c>
      <c r="BP18467">
        <v>0.770666180845834</v>
      </c>
      <c r="BQ18467">
        <v>12434.5465022632</v>
      </c>
      <c r="BR18467">
        <v>1.33393402912778</v>
      </c>
      <c r="BS18467">
        <v>99590.3037973932</v>
      </c>
      <c r="BW18467" s="29">
        <v>18462</v>
      </c>
      <c r="BX18467">
        <f t="shared" si="890"/>
        <v>1</v>
      </c>
      <c r="BY18467">
        <f t="shared" si="891"/>
        <v>1</v>
      </c>
    </row>
    <row r="18468" spans="1:77">
      <c r="A18468" s="15">
        <v>18463</v>
      </c>
      <c r="BP18468">
        <v>0.816381869145272</v>
      </c>
      <c r="BQ18468">
        <v>11522.0045070595</v>
      </c>
      <c r="BR18468">
        <v>1.41616347922311</v>
      </c>
      <c r="BS18468">
        <v>126784.717711762</v>
      </c>
      <c r="BW18468" s="29">
        <v>18463</v>
      </c>
      <c r="BX18468">
        <f t="shared" si="890"/>
        <v>1</v>
      </c>
      <c r="BY18468">
        <f t="shared" si="891"/>
        <v>1</v>
      </c>
    </row>
    <row r="18469" spans="1:77">
      <c r="A18469" s="15">
        <v>18464</v>
      </c>
      <c r="BP18469">
        <v>0.836674642630527</v>
      </c>
      <c r="BQ18469">
        <v>12494.7947500195</v>
      </c>
      <c r="BR18469">
        <v>1.47070122810008</v>
      </c>
      <c r="BS18469">
        <v>99777.4028399021</v>
      </c>
      <c r="BW18469" s="29">
        <v>18464</v>
      </c>
      <c r="BX18469">
        <f t="shared" si="890"/>
        <v>1</v>
      </c>
      <c r="BY18469">
        <f t="shared" si="891"/>
        <v>1</v>
      </c>
    </row>
    <row r="18470" spans="1:77">
      <c r="A18470" s="15">
        <v>18465</v>
      </c>
      <c r="BP18470">
        <v>0.792389777157317</v>
      </c>
      <c r="BQ18470">
        <v>14559.9571575436</v>
      </c>
      <c r="BR18470">
        <v>1.35316692461713</v>
      </c>
      <c r="BS18470">
        <v>100534.901079575</v>
      </c>
      <c r="BW18470" s="29">
        <v>18465</v>
      </c>
      <c r="BX18470">
        <f t="shared" si="890"/>
        <v>1</v>
      </c>
      <c r="BY18470">
        <f t="shared" si="891"/>
        <v>1</v>
      </c>
    </row>
    <row r="18471" spans="1:77">
      <c r="A18471" s="15">
        <v>18466</v>
      </c>
      <c r="BP18471">
        <v>0.810894588085306</v>
      </c>
      <c r="BQ18471">
        <v>16029.4469053563</v>
      </c>
      <c r="BR18471">
        <v>1.41357312770546</v>
      </c>
      <c r="BS18471">
        <v>105858.561950423</v>
      </c>
      <c r="BW18471" s="29">
        <v>18466</v>
      </c>
      <c r="BX18471">
        <f t="shared" si="890"/>
        <v>1</v>
      </c>
      <c r="BY18471">
        <f t="shared" si="891"/>
        <v>1</v>
      </c>
    </row>
    <row r="18472" spans="1:77">
      <c r="A18472" s="15">
        <v>18467</v>
      </c>
      <c r="BP18472">
        <v>0.79018034124379</v>
      </c>
      <c r="BQ18472">
        <v>15750.6466216182</v>
      </c>
      <c r="BR18472">
        <v>1.33591639109327</v>
      </c>
      <c r="BS18472">
        <v>101710.518415211</v>
      </c>
      <c r="BW18472" s="29">
        <v>18467</v>
      </c>
      <c r="BX18472">
        <f t="shared" si="890"/>
        <v>1</v>
      </c>
      <c r="BY18472">
        <f t="shared" si="891"/>
        <v>1</v>
      </c>
    </row>
    <row r="18473" spans="1:77">
      <c r="A18473" s="15">
        <v>18468</v>
      </c>
      <c r="BP18473">
        <v>0.859302754548033</v>
      </c>
      <c r="BQ18473">
        <v>14118.6297808145</v>
      </c>
      <c r="BR18473">
        <v>1.48592883094142</v>
      </c>
      <c r="BS18473">
        <v>128368.75882765</v>
      </c>
      <c r="BW18473" s="29">
        <v>18468</v>
      </c>
      <c r="BX18473">
        <f t="shared" si="890"/>
        <v>1</v>
      </c>
      <c r="BY18473">
        <f t="shared" si="891"/>
        <v>1</v>
      </c>
    </row>
    <row r="18474" spans="1:77">
      <c r="A18474" s="15">
        <v>18469</v>
      </c>
      <c r="BP18474">
        <v>0.805629419556235</v>
      </c>
      <c r="BQ18474">
        <v>11399.8829557176</v>
      </c>
      <c r="BR18474">
        <v>1.37091088486425</v>
      </c>
      <c r="BS18474">
        <v>94505.4484239748</v>
      </c>
      <c r="BW18474" s="29">
        <v>18469</v>
      </c>
      <c r="BX18474">
        <f t="shared" si="890"/>
        <v>1</v>
      </c>
      <c r="BY18474">
        <f t="shared" si="891"/>
        <v>1</v>
      </c>
    </row>
    <row r="18475" spans="1:77">
      <c r="A18475" s="15">
        <v>18470</v>
      </c>
      <c r="BP18475">
        <v>0.808195866823927</v>
      </c>
      <c r="BQ18475">
        <v>14740.1144694666</v>
      </c>
      <c r="BR18475">
        <v>1.36146034362427</v>
      </c>
      <c r="BS18475">
        <v>98366.1722779892</v>
      </c>
      <c r="BW18475" s="29">
        <v>18470</v>
      </c>
      <c r="BX18475">
        <f t="shared" si="890"/>
        <v>1</v>
      </c>
      <c r="BY18475">
        <f t="shared" si="891"/>
        <v>1</v>
      </c>
    </row>
    <row r="18476" spans="1:77">
      <c r="A18476" s="15">
        <v>18471</v>
      </c>
      <c r="BP18476">
        <v>0.8211610155504</v>
      </c>
      <c r="BQ18476">
        <v>16520.9314609837</v>
      </c>
      <c r="BR18476">
        <v>1.39433417239619</v>
      </c>
      <c r="BS18476">
        <v>102636.774566962</v>
      </c>
      <c r="BW18476" s="29">
        <v>18471</v>
      </c>
      <c r="BX18476">
        <f t="shared" si="890"/>
        <v>1</v>
      </c>
      <c r="BY18476">
        <f t="shared" si="891"/>
        <v>1</v>
      </c>
    </row>
    <row r="18477" spans="1:77">
      <c r="A18477" s="15">
        <v>18472</v>
      </c>
      <c r="BP18477">
        <v>0.783247170907151</v>
      </c>
      <c r="BQ18477">
        <v>14905.3562801179</v>
      </c>
      <c r="BR18477">
        <v>1.32043276991833</v>
      </c>
      <c r="BS18477">
        <v>131232.297603086</v>
      </c>
      <c r="BW18477" s="29">
        <v>18472</v>
      </c>
      <c r="BX18477">
        <f t="shared" si="890"/>
        <v>1</v>
      </c>
      <c r="BY18477">
        <f t="shared" si="891"/>
        <v>1</v>
      </c>
    </row>
    <row r="18478" spans="1:77">
      <c r="A18478" s="15">
        <v>18473</v>
      </c>
      <c r="BP18478">
        <v>0.792130548566314</v>
      </c>
      <c r="BQ18478">
        <v>13121.1298769859</v>
      </c>
      <c r="BR18478">
        <v>1.34678380138363</v>
      </c>
      <c r="BS18478">
        <v>103002.051050025</v>
      </c>
      <c r="BW18478" s="29">
        <v>18473</v>
      </c>
      <c r="BX18478">
        <f t="shared" si="890"/>
        <v>1</v>
      </c>
      <c r="BY18478">
        <f t="shared" si="891"/>
        <v>1</v>
      </c>
    </row>
    <row r="18479" spans="1:77">
      <c r="A18479" s="15">
        <v>18474</v>
      </c>
      <c r="BP18479">
        <v>0.859970399701058</v>
      </c>
      <c r="BQ18479">
        <v>12787.4596571738</v>
      </c>
      <c r="BR18479">
        <v>1.47965145707654</v>
      </c>
      <c r="BS18479">
        <v>98310.3579556865</v>
      </c>
      <c r="BW18479" s="29">
        <v>18474</v>
      </c>
      <c r="BX18479">
        <f t="shared" si="890"/>
        <v>1</v>
      </c>
      <c r="BY18479">
        <f t="shared" si="891"/>
        <v>1</v>
      </c>
    </row>
    <row r="18480" spans="1:77">
      <c r="A18480" s="15">
        <v>18475</v>
      </c>
      <c r="BP18480">
        <v>0.79798699467262</v>
      </c>
      <c r="BQ18480">
        <v>12594.395189904</v>
      </c>
      <c r="BR18480">
        <v>1.37657420529685</v>
      </c>
      <c r="BS18480">
        <v>98337.54967846</v>
      </c>
      <c r="BW18480" s="29">
        <v>18475</v>
      </c>
      <c r="BX18480">
        <f t="shared" si="890"/>
        <v>1</v>
      </c>
      <c r="BY18480">
        <f t="shared" si="891"/>
        <v>1</v>
      </c>
    </row>
    <row r="18481" spans="1:77">
      <c r="A18481" s="15">
        <v>18476</v>
      </c>
      <c r="BP18481">
        <v>0.833058302341718</v>
      </c>
      <c r="BQ18481">
        <v>16514.8081335316</v>
      </c>
      <c r="BR18481">
        <v>1.44006676588811</v>
      </c>
      <c r="BS18481">
        <v>101905.511523196</v>
      </c>
      <c r="BW18481" s="29">
        <v>18476</v>
      </c>
      <c r="BX18481">
        <f t="shared" si="890"/>
        <v>1</v>
      </c>
      <c r="BY18481">
        <f t="shared" si="891"/>
        <v>1</v>
      </c>
    </row>
    <row r="18482" spans="1:77">
      <c r="A18482" s="15">
        <v>18477</v>
      </c>
      <c r="BP18482">
        <v>0.786580382273521</v>
      </c>
      <c r="BQ18482">
        <v>12684.6594328974</v>
      </c>
      <c r="BR18482">
        <v>1.36254208098279</v>
      </c>
      <c r="BS18482">
        <v>98695.2761632113</v>
      </c>
      <c r="BW18482" s="29">
        <v>18477</v>
      </c>
      <c r="BX18482">
        <f t="shared" si="890"/>
        <v>1</v>
      </c>
      <c r="BY18482">
        <f t="shared" si="891"/>
        <v>1</v>
      </c>
    </row>
    <row r="18483" spans="1:77">
      <c r="A18483" s="15">
        <v>18478</v>
      </c>
      <c r="BP18483">
        <v>0.771446880079879</v>
      </c>
      <c r="BQ18483">
        <v>13620.5179252977</v>
      </c>
      <c r="BR18483">
        <v>1.31467559989167</v>
      </c>
      <c r="BS18483">
        <v>103751.441969064</v>
      </c>
      <c r="BW18483" s="29">
        <v>18478</v>
      </c>
      <c r="BX18483">
        <f t="shared" si="890"/>
        <v>1</v>
      </c>
      <c r="BY18483">
        <f t="shared" si="891"/>
        <v>1</v>
      </c>
    </row>
    <row r="18484" spans="1:77">
      <c r="A18484" s="15">
        <v>18479</v>
      </c>
      <c r="BP18484">
        <v>0.849577856082409</v>
      </c>
      <c r="BQ18484">
        <v>16769.3144007192</v>
      </c>
      <c r="BR18484">
        <v>1.47604939748671</v>
      </c>
      <c r="BS18484">
        <v>103668.474063241</v>
      </c>
      <c r="BW18484" s="29">
        <v>18479</v>
      </c>
      <c r="BX18484">
        <f t="shared" si="890"/>
        <v>1</v>
      </c>
      <c r="BY18484">
        <f t="shared" si="891"/>
        <v>1</v>
      </c>
    </row>
    <row r="18485" spans="1:77">
      <c r="A18485" s="15">
        <v>18480</v>
      </c>
      <c r="BP18485">
        <v>0.842937732150841</v>
      </c>
      <c r="BQ18485">
        <v>11142.3831498782</v>
      </c>
      <c r="BR18485">
        <v>1.45109467420529</v>
      </c>
      <c r="BS18485">
        <v>125481.74018077</v>
      </c>
      <c r="BW18485" s="29">
        <v>18480</v>
      </c>
      <c r="BX18485">
        <f t="shared" si="890"/>
        <v>1</v>
      </c>
      <c r="BY18485">
        <f t="shared" si="891"/>
        <v>1</v>
      </c>
    </row>
    <row r="18486" spans="1:77">
      <c r="A18486" s="15">
        <v>18481</v>
      </c>
      <c r="BP18486">
        <v>0.835987841330107</v>
      </c>
      <c r="BQ18486">
        <v>14750.939907889</v>
      </c>
      <c r="BR18486">
        <v>1.44432211975917</v>
      </c>
      <c r="BS18486">
        <v>100984.154020271</v>
      </c>
      <c r="BW18486" s="29">
        <v>18481</v>
      </c>
      <c r="BX18486">
        <f t="shared" si="890"/>
        <v>1</v>
      </c>
      <c r="BY18486">
        <f t="shared" si="891"/>
        <v>1</v>
      </c>
    </row>
    <row r="18487" spans="1:77">
      <c r="A18487" s="15">
        <v>18482</v>
      </c>
      <c r="BP18487">
        <v>0.718797991840706</v>
      </c>
      <c r="BQ18487">
        <v>12503.6966306449</v>
      </c>
      <c r="BR18487">
        <v>1.20845196030253</v>
      </c>
      <c r="BS18487">
        <v>123042.616946655</v>
      </c>
      <c r="BW18487" s="29">
        <v>18482</v>
      </c>
      <c r="BX18487">
        <f t="shared" si="890"/>
        <v>1</v>
      </c>
      <c r="BY18487">
        <f t="shared" si="891"/>
        <v>1</v>
      </c>
    </row>
    <row r="18488" spans="1:77">
      <c r="A18488" s="15">
        <v>18483</v>
      </c>
      <c r="BP18488">
        <v>0.841815246543254</v>
      </c>
      <c r="BQ18488">
        <v>18129.7374840005</v>
      </c>
      <c r="BR18488">
        <v>1.45329579895846</v>
      </c>
      <c r="BS18488">
        <v>135716.065144214</v>
      </c>
      <c r="BW18488" s="29">
        <v>18483</v>
      </c>
      <c r="BX18488">
        <f t="shared" si="890"/>
        <v>1</v>
      </c>
      <c r="BY18488">
        <f t="shared" si="891"/>
        <v>1</v>
      </c>
    </row>
    <row r="18489" spans="1:77">
      <c r="A18489" s="15">
        <v>18484</v>
      </c>
      <c r="BP18489">
        <v>0.842752695264616</v>
      </c>
      <c r="BQ18489">
        <v>15930.5320368543</v>
      </c>
      <c r="BR18489">
        <v>1.4526674136847</v>
      </c>
      <c r="BS18489">
        <v>132667.982301491</v>
      </c>
      <c r="BW18489" s="29">
        <v>18484</v>
      </c>
      <c r="BX18489">
        <f t="shared" si="890"/>
        <v>1</v>
      </c>
      <c r="BY18489">
        <f t="shared" si="891"/>
        <v>1</v>
      </c>
    </row>
    <row r="18490" spans="1:77">
      <c r="A18490" s="15">
        <v>18485</v>
      </c>
      <c r="BP18490">
        <v>0.784658760194233</v>
      </c>
      <c r="BQ18490">
        <v>17990.8425452238</v>
      </c>
      <c r="BR18490">
        <v>1.34314818688497</v>
      </c>
      <c r="BS18490">
        <v>111184.887478576</v>
      </c>
      <c r="BW18490" s="29">
        <v>18485</v>
      </c>
      <c r="BX18490">
        <f t="shared" si="890"/>
        <v>1</v>
      </c>
      <c r="BY18490">
        <f t="shared" si="891"/>
        <v>1</v>
      </c>
    </row>
    <row r="18491" spans="1:77">
      <c r="A18491" s="15">
        <v>18486</v>
      </c>
      <c r="BP18491">
        <v>0.790811467727733</v>
      </c>
      <c r="BQ18491">
        <v>20980.7711565915</v>
      </c>
      <c r="BR18491">
        <v>1.34782633776945</v>
      </c>
      <c r="BS18491">
        <v>114346.076693764</v>
      </c>
      <c r="BW18491" s="29">
        <v>18486</v>
      </c>
      <c r="BX18491">
        <f t="shared" si="890"/>
        <v>1</v>
      </c>
      <c r="BY18491">
        <f t="shared" si="891"/>
        <v>1</v>
      </c>
    </row>
    <row r="18492" spans="1:77">
      <c r="A18492" s="15">
        <v>18487</v>
      </c>
      <c r="BP18492">
        <v>0.820018787404807</v>
      </c>
      <c r="BQ18492">
        <v>10677.6557710174</v>
      </c>
      <c r="BR18492">
        <v>1.41455559174675</v>
      </c>
      <c r="BS18492">
        <v>120708.665342006</v>
      </c>
      <c r="BW18492" s="29">
        <v>18487</v>
      </c>
      <c r="BX18492">
        <f t="shared" si="890"/>
        <v>1</v>
      </c>
      <c r="BY18492">
        <f t="shared" si="891"/>
        <v>1</v>
      </c>
    </row>
    <row r="18493" spans="1:77">
      <c r="A18493" s="15">
        <v>18488</v>
      </c>
      <c r="BP18493">
        <v>0.77581947603511</v>
      </c>
      <c r="BQ18493">
        <v>17673.9036302085</v>
      </c>
      <c r="BR18493">
        <v>1.32306801869209</v>
      </c>
      <c r="BS18493">
        <v>103774.782532102</v>
      </c>
      <c r="BW18493" s="29">
        <v>18488</v>
      </c>
      <c r="BX18493">
        <f t="shared" si="890"/>
        <v>1</v>
      </c>
      <c r="BY18493">
        <f t="shared" si="891"/>
        <v>1</v>
      </c>
    </row>
    <row r="18494" spans="1:77">
      <c r="A18494" s="15">
        <v>18489</v>
      </c>
      <c r="BP18494">
        <v>0.849400073521818</v>
      </c>
      <c r="BQ18494">
        <v>17942.6548397611</v>
      </c>
      <c r="BR18494">
        <v>1.47911985923103</v>
      </c>
      <c r="BS18494">
        <v>107242.195976126</v>
      </c>
      <c r="BW18494" s="29">
        <v>18489</v>
      </c>
      <c r="BX18494">
        <f t="shared" si="890"/>
        <v>1</v>
      </c>
      <c r="BY18494">
        <f t="shared" si="891"/>
        <v>1</v>
      </c>
    </row>
    <row r="18495" spans="1:77">
      <c r="A18495" s="15">
        <v>18490</v>
      </c>
      <c r="BP18495">
        <v>0.805537673373363</v>
      </c>
      <c r="BQ18495">
        <v>10842.224225844</v>
      </c>
      <c r="BR18495">
        <v>1.3768887920361</v>
      </c>
      <c r="BS18495">
        <v>95854.695655776</v>
      </c>
      <c r="BW18495" s="29">
        <v>18490</v>
      </c>
      <c r="BX18495">
        <f t="shared" si="890"/>
        <v>1</v>
      </c>
      <c r="BY18495">
        <f t="shared" si="891"/>
        <v>1</v>
      </c>
    </row>
    <row r="18496" spans="1:77">
      <c r="A18496" s="15">
        <v>18491</v>
      </c>
      <c r="BP18496">
        <v>0.805981154359955</v>
      </c>
      <c r="BQ18496">
        <v>14103.6927476952</v>
      </c>
      <c r="BR18496">
        <v>1.3715388451058</v>
      </c>
      <c r="BS18496">
        <v>98396.2256499553</v>
      </c>
      <c r="BW18496" s="29">
        <v>18491</v>
      </c>
      <c r="BX18496">
        <f t="shared" si="890"/>
        <v>1</v>
      </c>
      <c r="BY18496">
        <f t="shared" si="891"/>
        <v>1</v>
      </c>
    </row>
    <row r="18497" spans="1:77">
      <c r="A18497" s="15">
        <v>18492</v>
      </c>
      <c r="BP18497">
        <v>0.770173248615342</v>
      </c>
      <c r="BQ18497">
        <v>11456.6376052408</v>
      </c>
      <c r="BR18497">
        <v>1.29447638744827</v>
      </c>
      <c r="BS18497">
        <v>95826.5652005941</v>
      </c>
      <c r="BW18497" s="29">
        <v>18492</v>
      </c>
      <c r="BX18497">
        <f t="shared" si="890"/>
        <v>1</v>
      </c>
      <c r="BY18497">
        <f t="shared" si="891"/>
        <v>1</v>
      </c>
    </row>
    <row r="18498" spans="1:77">
      <c r="A18498" s="15">
        <v>18493</v>
      </c>
      <c r="BP18498">
        <v>0.83034681551677</v>
      </c>
      <c r="BQ18498">
        <v>15590.6700823999</v>
      </c>
      <c r="BR18498">
        <v>1.43161199484654</v>
      </c>
      <c r="BS18498">
        <v>104759.738906778</v>
      </c>
      <c r="BW18498" s="29">
        <v>18493</v>
      </c>
      <c r="BX18498">
        <f t="shared" si="890"/>
        <v>1</v>
      </c>
      <c r="BY18498">
        <f t="shared" si="891"/>
        <v>1</v>
      </c>
    </row>
    <row r="18499" spans="1:77">
      <c r="A18499" s="15">
        <v>18494</v>
      </c>
      <c r="BP18499">
        <v>0.76821693626875</v>
      </c>
      <c r="BQ18499">
        <v>12319.0069779636</v>
      </c>
      <c r="BR18499">
        <v>1.30131551552012</v>
      </c>
      <c r="BS18499">
        <v>97603.8606966875</v>
      </c>
      <c r="BW18499" s="29">
        <v>18494</v>
      </c>
      <c r="BX18499">
        <f t="shared" si="890"/>
        <v>1</v>
      </c>
      <c r="BY18499">
        <f t="shared" si="891"/>
        <v>1</v>
      </c>
    </row>
    <row r="18500" spans="1:77">
      <c r="A18500" s="15">
        <v>18495</v>
      </c>
      <c r="BP18500">
        <v>0.839795919086578</v>
      </c>
      <c r="BQ18500">
        <v>12932.5655289737</v>
      </c>
      <c r="BR18500">
        <v>1.45950261221227</v>
      </c>
      <c r="BS18500">
        <v>125573.856979684</v>
      </c>
      <c r="BW18500" s="29">
        <v>18495</v>
      </c>
      <c r="BX18500">
        <f t="shared" si="890"/>
        <v>1</v>
      </c>
      <c r="BY18500">
        <f t="shared" si="891"/>
        <v>1</v>
      </c>
    </row>
    <row r="18501" spans="1:77">
      <c r="A18501" s="15">
        <v>18496</v>
      </c>
      <c r="BP18501">
        <v>0.786168388486751</v>
      </c>
      <c r="BQ18501">
        <v>14321.2912460131</v>
      </c>
      <c r="BR18501">
        <v>1.35878607851834</v>
      </c>
      <c r="BS18501">
        <v>99915.4144110899</v>
      </c>
      <c r="BW18501" s="29">
        <v>18496</v>
      </c>
      <c r="BX18501">
        <f t="shared" si="890"/>
        <v>1</v>
      </c>
      <c r="BY18501">
        <f t="shared" si="891"/>
        <v>1</v>
      </c>
    </row>
    <row r="18502" spans="1:77">
      <c r="A18502" s="15">
        <v>18497</v>
      </c>
      <c r="BP18502">
        <v>0.750435746952803</v>
      </c>
      <c r="BQ18502">
        <v>11742.8854507355</v>
      </c>
      <c r="BR18502">
        <v>1.27757239123559</v>
      </c>
      <c r="BS18502">
        <v>98071.6119131163</v>
      </c>
      <c r="BW18502" s="29">
        <v>18497</v>
      </c>
      <c r="BX18502">
        <f t="shared" si="890"/>
        <v>1</v>
      </c>
      <c r="BY18502">
        <f t="shared" si="891"/>
        <v>1</v>
      </c>
    </row>
    <row r="18503" spans="1:77">
      <c r="A18503" s="15">
        <v>18498</v>
      </c>
      <c r="BP18503">
        <v>0.86828079703977</v>
      </c>
      <c r="BQ18503">
        <v>13622.1631507921</v>
      </c>
      <c r="BR18503">
        <v>1.48260638561406</v>
      </c>
      <c r="BS18503">
        <v>126828.209190842</v>
      </c>
      <c r="BW18503" s="29">
        <v>18498</v>
      </c>
      <c r="BX18503">
        <f t="shared" ref="BX18503:BX18566" si="892">IF(BU18503=MAX($BU18503:$BV18503),1,0)</f>
        <v>1</v>
      </c>
      <c r="BY18503">
        <f t="shared" ref="BY18503:BY18566" si="893">IF(BV18503=MAX($BU18503:$BV18503),1,0)</f>
        <v>1</v>
      </c>
    </row>
    <row r="18504" spans="1:77">
      <c r="A18504" s="15">
        <v>18499</v>
      </c>
      <c r="BP18504">
        <v>0.757135046736743</v>
      </c>
      <c r="BQ18504">
        <v>13639.6713307912</v>
      </c>
      <c r="BR18504">
        <v>1.28215480552754</v>
      </c>
      <c r="BS18504">
        <v>101408.713803234</v>
      </c>
      <c r="BW18504" s="29">
        <v>18499</v>
      </c>
      <c r="BX18504">
        <f t="shared" si="892"/>
        <v>1</v>
      </c>
      <c r="BY18504">
        <f t="shared" si="893"/>
        <v>1</v>
      </c>
    </row>
    <row r="18505" spans="1:77">
      <c r="A18505" s="15">
        <v>18500</v>
      </c>
      <c r="BP18505">
        <v>0.772557394418418</v>
      </c>
      <c r="BQ18505">
        <v>12726.1141492444</v>
      </c>
      <c r="BR18505">
        <v>1.30753043009928</v>
      </c>
      <c r="BS18505">
        <v>95542.1148360111</v>
      </c>
      <c r="BW18505" s="29">
        <v>18500</v>
      </c>
      <c r="BX18505">
        <f t="shared" si="892"/>
        <v>1</v>
      </c>
      <c r="BY18505">
        <f t="shared" si="893"/>
        <v>1</v>
      </c>
    </row>
    <row r="18506" spans="1:77">
      <c r="A18506" s="15">
        <v>18501</v>
      </c>
      <c r="BP18506">
        <v>0.788561269479862</v>
      </c>
      <c r="BQ18506">
        <v>15657.7548135537</v>
      </c>
      <c r="BR18506">
        <v>1.35486190514407</v>
      </c>
      <c r="BS18506">
        <v>103198.13794856</v>
      </c>
      <c r="BW18506" s="29">
        <v>18501</v>
      </c>
      <c r="BX18506">
        <f t="shared" si="892"/>
        <v>1</v>
      </c>
      <c r="BY18506">
        <f t="shared" si="893"/>
        <v>1</v>
      </c>
    </row>
    <row r="18507" spans="1:77">
      <c r="A18507" s="15">
        <v>18502</v>
      </c>
      <c r="BP18507">
        <v>0.785432621075538</v>
      </c>
      <c r="BQ18507">
        <v>12349.61334662</v>
      </c>
      <c r="BR18507">
        <v>1.36772419516833</v>
      </c>
      <c r="BS18507">
        <v>98552.4724007685</v>
      </c>
      <c r="BW18507" s="29">
        <v>18502</v>
      </c>
      <c r="BX18507">
        <f t="shared" si="892"/>
        <v>1</v>
      </c>
      <c r="BY18507">
        <f t="shared" si="893"/>
        <v>1</v>
      </c>
    </row>
    <row r="18508" spans="1:77">
      <c r="A18508" s="15">
        <v>18503</v>
      </c>
      <c r="BP18508">
        <v>0.855696693524112</v>
      </c>
      <c r="BQ18508">
        <v>13740.9171801576</v>
      </c>
      <c r="BR18508">
        <v>1.47024188005946</v>
      </c>
      <c r="BS18508">
        <v>121095.356813847</v>
      </c>
      <c r="BW18508" s="29">
        <v>18503</v>
      </c>
      <c r="BX18508">
        <f t="shared" si="892"/>
        <v>1</v>
      </c>
      <c r="BY18508">
        <f t="shared" si="893"/>
        <v>1</v>
      </c>
    </row>
    <row r="18509" spans="1:77">
      <c r="A18509" s="15">
        <v>18504</v>
      </c>
      <c r="BP18509">
        <v>0.841826295240304</v>
      </c>
      <c r="BQ18509">
        <v>12630.6859491775</v>
      </c>
      <c r="BR18509">
        <v>1.46115779288065</v>
      </c>
      <c r="BS18509">
        <v>97584.3225819375</v>
      </c>
      <c r="BW18509" s="29">
        <v>18504</v>
      </c>
      <c r="BX18509">
        <f t="shared" si="892"/>
        <v>1</v>
      </c>
      <c r="BY18509">
        <f t="shared" si="893"/>
        <v>1</v>
      </c>
    </row>
    <row r="18510" spans="1:77">
      <c r="A18510" s="15">
        <v>18505</v>
      </c>
      <c r="BP18510">
        <v>0.760534292501865</v>
      </c>
      <c r="BQ18510">
        <v>15726.4500484637</v>
      </c>
      <c r="BR18510">
        <v>1.30366061100127</v>
      </c>
      <c r="BS18510">
        <v>130154.829242005</v>
      </c>
      <c r="BW18510" s="29">
        <v>18505</v>
      </c>
      <c r="BX18510">
        <f t="shared" si="892"/>
        <v>1</v>
      </c>
      <c r="BY18510">
        <f t="shared" si="893"/>
        <v>1</v>
      </c>
    </row>
    <row r="18511" spans="1:77">
      <c r="A18511" s="15">
        <v>18506</v>
      </c>
      <c r="BP18511">
        <v>0.816024651917883</v>
      </c>
      <c r="BQ18511">
        <v>15859.5496412391</v>
      </c>
      <c r="BR18511">
        <v>1.40609964354087</v>
      </c>
      <c r="BS18511">
        <v>103667.499755511</v>
      </c>
      <c r="BW18511" s="29">
        <v>18506</v>
      </c>
      <c r="BX18511">
        <f t="shared" si="892"/>
        <v>1</v>
      </c>
      <c r="BY18511">
        <f t="shared" si="893"/>
        <v>1</v>
      </c>
    </row>
    <row r="18512" spans="1:77">
      <c r="A18512" s="15">
        <v>18507</v>
      </c>
      <c r="BP18512">
        <v>0.785779997814404</v>
      </c>
      <c r="BQ18512">
        <v>13225.8818303558</v>
      </c>
      <c r="BR18512">
        <v>1.32056945123755</v>
      </c>
      <c r="BS18512">
        <v>128902.695515825</v>
      </c>
      <c r="BW18512" s="29">
        <v>18507</v>
      </c>
      <c r="BX18512">
        <f t="shared" si="892"/>
        <v>1</v>
      </c>
      <c r="BY18512">
        <f t="shared" si="893"/>
        <v>1</v>
      </c>
    </row>
    <row r="18513" spans="1:77">
      <c r="A18513" s="15">
        <v>18508</v>
      </c>
      <c r="BP18513">
        <v>0.823197813312073</v>
      </c>
      <c r="BQ18513">
        <v>13162.0884809714</v>
      </c>
      <c r="BR18513">
        <v>1.44699075751085</v>
      </c>
      <c r="BS18513">
        <v>99384.2952528764</v>
      </c>
      <c r="BW18513" s="29">
        <v>18508</v>
      </c>
      <c r="BX18513">
        <f t="shared" si="892"/>
        <v>1</v>
      </c>
      <c r="BY18513">
        <f t="shared" si="893"/>
        <v>1</v>
      </c>
    </row>
    <row r="18514" spans="1:77">
      <c r="A18514" s="15">
        <v>18509</v>
      </c>
      <c r="BP18514">
        <v>0.740081150318532</v>
      </c>
      <c r="BQ18514">
        <v>12504.6263903509</v>
      </c>
      <c r="BR18514">
        <v>1.27079746007282</v>
      </c>
      <c r="BS18514">
        <v>98653.1912902494</v>
      </c>
      <c r="BW18514" s="29">
        <v>18509</v>
      </c>
      <c r="BX18514">
        <f t="shared" si="892"/>
        <v>1</v>
      </c>
      <c r="BY18514">
        <f t="shared" si="893"/>
        <v>1</v>
      </c>
    </row>
    <row r="18515" spans="1:77">
      <c r="A18515" s="15">
        <v>18510</v>
      </c>
      <c r="BP18515">
        <v>0.819234651886558</v>
      </c>
      <c r="BQ18515">
        <v>17204.4345964581</v>
      </c>
      <c r="BR18515">
        <v>1.4340639635803</v>
      </c>
      <c r="BS18515">
        <v>133003.567853152</v>
      </c>
      <c r="BW18515" s="29">
        <v>18510</v>
      </c>
      <c r="BX18515">
        <f t="shared" si="892"/>
        <v>1</v>
      </c>
      <c r="BY18515">
        <f t="shared" si="893"/>
        <v>1</v>
      </c>
    </row>
    <row r="18516" spans="1:77">
      <c r="A18516" s="15">
        <v>18511</v>
      </c>
      <c r="BP18516">
        <v>0.857157023519441</v>
      </c>
      <c r="BQ18516">
        <v>12887.4881618826</v>
      </c>
      <c r="BR18516">
        <v>1.49867552370144</v>
      </c>
      <c r="BS18516">
        <v>98752.9820633145</v>
      </c>
      <c r="BW18516" s="29">
        <v>18511</v>
      </c>
      <c r="BX18516">
        <f t="shared" si="892"/>
        <v>1</v>
      </c>
      <c r="BY18516">
        <f t="shared" si="893"/>
        <v>1</v>
      </c>
    </row>
    <row r="18517" spans="1:77">
      <c r="A18517" s="15">
        <v>18512</v>
      </c>
      <c r="BP18517">
        <v>0.808155467646443</v>
      </c>
      <c r="BQ18517">
        <v>19742.2400921983</v>
      </c>
      <c r="BR18517">
        <v>1.39032862597376</v>
      </c>
      <c r="BS18517">
        <v>106353.058404723</v>
      </c>
      <c r="BW18517" s="29">
        <v>18512</v>
      </c>
      <c r="BX18517">
        <f t="shared" si="892"/>
        <v>1</v>
      </c>
      <c r="BY18517">
        <f t="shared" si="893"/>
        <v>1</v>
      </c>
    </row>
    <row r="18518" spans="1:77">
      <c r="A18518" s="15">
        <v>18513</v>
      </c>
      <c r="BP18518">
        <v>0.812545293787071</v>
      </c>
      <c r="BQ18518">
        <v>14015.9840795503</v>
      </c>
      <c r="BR18518">
        <v>1.43134929904676</v>
      </c>
      <c r="BS18518">
        <v>100766.684930191</v>
      </c>
      <c r="BW18518" s="29">
        <v>18513</v>
      </c>
      <c r="BX18518">
        <f t="shared" si="892"/>
        <v>1</v>
      </c>
      <c r="BY18518">
        <f t="shared" si="893"/>
        <v>1</v>
      </c>
    </row>
    <row r="18519" spans="1:77">
      <c r="A18519" s="15">
        <v>18514</v>
      </c>
      <c r="BP18519">
        <v>0.85147269974034</v>
      </c>
      <c r="BQ18519">
        <v>17068.0394605348</v>
      </c>
      <c r="BR18519">
        <v>1.47096383928692</v>
      </c>
      <c r="BS18519">
        <v>104334.556460764</v>
      </c>
      <c r="BW18519" s="29">
        <v>18514</v>
      </c>
      <c r="BX18519">
        <f t="shared" si="892"/>
        <v>1</v>
      </c>
      <c r="BY18519">
        <f t="shared" si="893"/>
        <v>1</v>
      </c>
    </row>
    <row r="18520" spans="1:77">
      <c r="A18520" s="15">
        <v>18515</v>
      </c>
      <c r="BP18520">
        <v>0.823611157204319</v>
      </c>
      <c r="BQ18520">
        <v>16594.4181152219</v>
      </c>
      <c r="BR18520">
        <v>1.42358943934081</v>
      </c>
      <c r="BS18520">
        <v>131183.928795436</v>
      </c>
      <c r="BW18520" s="29">
        <v>18515</v>
      </c>
      <c r="BX18520">
        <f t="shared" si="892"/>
        <v>1</v>
      </c>
      <c r="BY18520">
        <f t="shared" si="893"/>
        <v>1</v>
      </c>
    </row>
    <row r="18521" spans="1:77">
      <c r="A18521" s="15">
        <v>18516</v>
      </c>
      <c r="BP18521">
        <v>0.802554510547568</v>
      </c>
      <c r="BQ18521">
        <v>11307.5264649667</v>
      </c>
      <c r="BR18521">
        <v>1.36025848110507</v>
      </c>
      <c r="BS18521">
        <v>94147.3578753793</v>
      </c>
      <c r="BW18521" s="29">
        <v>18516</v>
      </c>
      <c r="BX18521">
        <f t="shared" si="892"/>
        <v>1</v>
      </c>
      <c r="BY18521">
        <f t="shared" si="893"/>
        <v>1</v>
      </c>
    </row>
    <row r="18522" spans="1:77">
      <c r="A18522" s="15">
        <v>18517</v>
      </c>
      <c r="BP18522">
        <v>0.816952469529764</v>
      </c>
      <c r="BQ18522">
        <v>10734.2438016268</v>
      </c>
      <c r="BR18522">
        <v>1.38861363588527</v>
      </c>
      <c r="BS18522">
        <v>96572.7164567644</v>
      </c>
      <c r="BW18522" s="29">
        <v>18517</v>
      </c>
      <c r="BX18522">
        <f t="shared" si="892"/>
        <v>1</v>
      </c>
      <c r="BY18522">
        <f t="shared" si="893"/>
        <v>1</v>
      </c>
    </row>
    <row r="18523" spans="1:77">
      <c r="A18523" s="15">
        <v>18518</v>
      </c>
      <c r="BP18523">
        <v>0.805361334240725</v>
      </c>
      <c r="BQ18523">
        <v>16424.7139713659</v>
      </c>
      <c r="BR18523">
        <v>1.38803774130897</v>
      </c>
      <c r="BS18523">
        <v>103327.48152692</v>
      </c>
      <c r="BW18523" s="29">
        <v>18518</v>
      </c>
      <c r="BX18523">
        <f t="shared" si="892"/>
        <v>1</v>
      </c>
      <c r="BY18523">
        <f t="shared" si="893"/>
        <v>1</v>
      </c>
    </row>
    <row r="18524" spans="1:77">
      <c r="A18524" s="15">
        <v>18519</v>
      </c>
      <c r="BP18524">
        <v>0.830671395839448</v>
      </c>
      <c r="BQ18524">
        <v>13471.3266192699</v>
      </c>
      <c r="BR18524">
        <v>1.41968405863171</v>
      </c>
      <c r="BS18524">
        <v>100703.405367527</v>
      </c>
      <c r="BW18524" s="29">
        <v>18519</v>
      </c>
      <c r="BX18524">
        <f t="shared" si="892"/>
        <v>1</v>
      </c>
      <c r="BY18524">
        <f t="shared" si="893"/>
        <v>1</v>
      </c>
    </row>
    <row r="18525" spans="1:77">
      <c r="A18525" s="15">
        <v>18520</v>
      </c>
      <c r="BP18525">
        <v>0.87817191320348</v>
      </c>
      <c r="BQ18525">
        <v>14660.9065073759</v>
      </c>
      <c r="BR18525">
        <v>1.52989751225092</v>
      </c>
      <c r="BS18525">
        <v>101621.824280667</v>
      </c>
      <c r="BW18525" s="29">
        <v>18520</v>
      </c>
      <c r="BX18525">
        <f t="shared" si="892"/>
        <v>1</v>
      </c>
      <c r="BY18525">
        <f t="shared" si="893"/>
        <v>1</v>
      </c>
    </row>
    <row r="18526" spans="1:77">
      <c r="A18526" s="15">
        <v>18521</v>
      </c>
      <c r="BP18526">
        <v>0.835004942063344</v>
      </c>
      <c r="BQ18526">
        <v>14486.449972357</v>
      </c>
      <c r="BR18526">
        <v>1.43916277833237</v>
      </c>
      <c r="BS18526">
        <v>102763.928575575</v>
      </c>
      <c r="BW18526" s="29">
        <v>18521</v>
      </c>
      <c r="BX18526">
        <f t="shared" si="892"/>
        <v>1</v>
      </c>
      <c r="BY18526">
        <f t="shared" si="893"/>
        <v>1</v>
      </c>
    </row>
    <row r="18527" spans="1:77">
      <c r="A18527" s="15">
        <v>18522</v>
      </c>
      <c r="BP18527">
        <v>0.82155328165749</v>
      </c>
      <c r="BQ18527">
        <v>19687.300017151</v>
      </c>
      <c r="BR18527">
        <v>1.42212830319234</v>
      </c>
      <c r="BS18527">
        <v>117878.520093132</v>
      </c>
      <c r="BW18527" s="29">
        <v>18522</v>
      </c>
      <c r="BX18527">
        <f t="shared" si="892"/>
        <v>1</v>
      </c>
      <c r="BY18527">
        <f t="shared" si="893"/>
        <v>1</v>
      </c>
    </row>
    <row r="18528" spans="1:77">
      <c r="A18528" s="15">
        <v>18523</v>
      </c>
      <c r="BP18528">
        <v>0.799311347398103</v>
      </c>
      <c r="BQ18528">
        <v>14791.0323536207</v>
      </c>
      <c r="BR18528">
        <v>1.39125047172678</v>
      </c>
      <c r="BS18528">
        <v>99921.4374325837</v>
      </c>
      <c r="BW18528" s="29">
        <v>18523</v>
      </c>
      <c r="BX18528">
        <f t="shared" si="892"/>
        <v>1</v>
      </c>
      <c r="BY18528">
        <f t="shared" si="893"/>
        <v>1</v>
      </c>
    </row>
    <row r="18529" spans="1:77">
      <c r="A18529" s="15">
        <v>18524</v>
      </c>
      <c r="BP18529">
        <v>0.818261672810356</v>
      </c>
      <c r="BQ18529">
        <v>12126.5475675938</v>
      </c>
      <c r="BR18529">
        <v>1.41484147898148</v>
      </c>
      <c r="BS18529">
        <v>95792.4687288524</v>
      </c>
      <c r="BW18529" s="29">
        <v>18524</v>
      </c>
      <c r="BX18529">
        <f t="shared" si="892"/>
        <v>1</v>
      </c>
      <c r="BY18529">
        <f t="shared" si="893"/>
        <v>1</v>
      </c>
    </row>
    <row r="18530" spans="1:77">
      <c r="A18530" s="15">
        <v>18525</v>
      </c>
      <c r="BP18530">
        <v>0.784446594428735</v>
      </c>
      <c r="BQ18530">
        <v>16278.6176544587</v>
      </c>
      <c r="BR18530">
        <v>1.34998988629697</v>
      </c>
      <c r="BS18530">
        <v>131912.450706664</v>
      </c>
      <c r="BW18530" s="29">
        <v>18525</v>
      </c>
      <c r="BX18530">
        <f t="shared" si="892"/>
        <v>1</v>
      </c>
      <c r="BY18530">
        <f t="shared" si="893"/>
        <v>1</v>
      </c>
    </row>
    <row r="18531" spans="1:77">
      <c r="A18531" s="15">
        <v>18526</v>
      </c>
      <c r="BP18531">
        <v>0.83623604539805</v>
      </c>
      <c r="BQ18531">
        <v>16229.1190123319</v>
      </c>
      <c r="BR18531">
        <v>1.45660364915313</v>
      </c>
      <c r="BS18531">
        <v>103458.94545421</v>
      </c>
      <c r="BW18531" s="29">
        <v>18526</v>
      </c>
      <c r="BX18531">
        <f t="shared" si="892"/>
        <v>1</v>
      </c>
      <c r="BY18531">
        <f t="shared" si="893"/>
        <v>1</v>
      </c>
    </row>
    <row r="18532" spans="1:77">
      <c r="A18532" s="15">
        <v>18527</v>
      </c>
      <c r="BP18532">
        <v>0.736238182360187</v>
      </c>
      <c r="BQ18532">
        <v>11959.0418981709</v>
      </c>
      <c r="BR18532">
        <v>1.27446803078858</v>
      </c>
      <c r="BS18532">
        <v>124690.603432223</v>
      </c>
      <c r="BW18532" s="29">
        <v>18527</v>
      </c>
      <c r="BX18532">
        <f t="shared" si="892"/>
        <v>1</v>
      </c>
      <c r="BY18532">
        <f t="shared" si="893"/>
        <v>1</v>
      </c>
    </row>
    <row r="18533" spans="1:77">
      <c r="A18533" s="15">
        <v>18528</v>
      </c>
      <c r="BP18533">
        <v>0.73036816263688</v>
      </c>
      <c r="BQ18533">
        <v>12225.0091128005</v>
      </c>
      <c r="BR18533">
        <v>1.24924166016518</v>
      </c>
      <c r="BS18533">
        <v>96309.3846222396</v>
      </c>
      <c r="BW18533" s="29">
        <v>18528</v>
      </c>
      <c r="BX18533">
        <f t="shared" si="892"/>
        <v>1</v>
      </c>
      <c r="BY18533">
        <f t="shared" si="893"/>
        <v>1</v>
      </c>
    </row>
    <row r="18534" spans="1:77">
      <c r="A18534" s="15">
        <v>18529</v>
      </c>
      <c r="BP18534">
        <v>0.810631950317109</v>
      </c>
      <c r="BQ18534">
        <v>18870.2242848686</v>
      </c>
      <c r="BR18534">
        <v>1.39231785340667</v>
      </c>
      <c r="BS18534">
        <v>137879.90965976</v>
      </c>
      <c r="BW18534" s="29">
        <v>18529</v>
      </c>
      <c r="BX18534">
        <f t="shared" si="892"/>
        <v>1</v>
      </c>
      <c r="BY18534">
        <f t="shared" si="893"/>
        <v>1</v>
      </c>
    </row>
    <row r="18535" spans="1:77">
      <c r="A18535" s="15">
        <v>18530</v>
      </c>
      <c r="BP18535">
        <v>0.808609304145725</v>
      </c>
      <c r="BQ18535">
        <v>15640.7709665509</v>
      </c>
      <c r="BR18535">
        <v>1.39055873264391</v>
      </c>
      <c r="BS18535">
        <v>100285.07666513</v>
      </c>
      <c r="BW18535" s="29">
        <v>18530</v>
      </c>
      <c r="BX18535">
        <f t="shared" si="892"/>
        <v>1</v>
      </c>
      <c r="BY18535">
        <f t="shared" si="893"/>
        <v>1</v>
      </c>
    </row>
    <row r="18536" spans="1:77">
      <c r="A18536" s="15">
        <v>18531</v>
      </c>
      <c r="BP18536">
        <v>0.751906434383003</v>
      </c>
      <c r="BQ18536">
        <v>14276.2240694634</v>
      </c>
      <c r="BR18536">
        <v>1.29938411721738</v>
      </c>
      <c r="BS18536">
        <v>100052.991566985</v>
      </c>
      <c r="BW18536" s="29">
        <v>18531</v>
      </c>
      <c r="BX18536">
        <f t="shared" si="892"/>
        <v>1</v>
      </c>
      <c r="BY18536">
        <f t="shared" si="893"/>
        <v>1</v>
      </c>
    </row>
    <row r="18537" spans="1:77">
      <c r="A18537" s="15">
        <v>18532</v>
      </c>
      <c r="BP18537">
        <v>0.814418179251457</v>
      </c>
      <c r="BQ18537">
        <v>18448.5749151127</v>
      </c>
      <c r="BR18537">
        <v>1.41714678918626</v>
      </c>
      <c r="BS18537">
        <v>134675.942756396</v>
      </c>
      <c r="BW18537" s="29">
        <v>18532</v>
      </c>
      <c r="BX18537">
        <f t="shared" si="892"/>
        <v>1</v>
      </c>
      <c r="BY18537">
        <f t="shared" si="893"/>
        <v>1</v>
      </c>
    </row>
    <row r="18538" spans="1:77">
      <c r="A18538" s="15">
        <v>18533</v>
      </c>
      <c r="BP18538">
        <v>0.858381591937657</v>
      </c>
      <c r="BQ18538">
        <v>12520.2580650934</v>
      </c>
      <c r="BR18538">
        <v>1.46596941287835</v>
      </c>
      <c r="BS18538">
        <v>124450.776116441</v>
      </c>
      <c r="BW18538" s="29">
        <v>18533</v>
      </c>
      <c r="BX18538">
        <f t="shared" si="892"/>
        <v>1</v>
      </c>
      <c r="BY18538">
        <f t="shared" si="893"/>
        <v>1</v>
      </c>
    </row>
    <row r="18539" spans="1:77">
      <c r="A18539" s="15">
        <v>18534</v>
      </c>
      <c r="BP18539">
        <v>0.782278478327145</v>
      </c>
      <c r="BQ18539">
        <v>15483.7738838634</v>
      </c>
      <c r="BR18539">
        <v>1.32312507356984</v>
      </c>
      <c r="BS18539">
        <v>103894.135040678</v>
      </c>
      <c r="BW18539" s="29">
        <v>18534</v>
      </c>
      <c r="BX18539">
        <f t="shared" si="892"/>
        <v>1</v>
      </c>
      <c r="BY18539">
        <f t="shared" si="893"/>
        <v>1</v>
      </c>
    </row>
    <row r="18540" spans="1:77">
      <c r="A18540" s="15">
        <v>18535</v>
      </c>
      <c r="BP18540">
        <v>0.833767760855689</v>
      </c>
      <c r="BQ18540">
        <v>25007.6373442128</v>
      </c>
      <c r="BR18540">
        <v>1.4344848409953</v>
      </c>
      <c r="BS18540">
        <v>117479.051206667</v>
      </c>
      <c r="BW18540" s="29">
        <v>18535</v>
      </c>
      <c r="BX18540">
        <f t="shared" si="892"/>
        <v>1</v>
      </c>
      <c r="BY18540">
        <f t="shared" si="893"/>
        <v>1</v>
      </c>
    </row>
    <row r="18541" spans="1:77">
      <c r="A18541" s="15">
        <v>18536</v>
      </c>
      <c r="BP18541">
        <v>0.800586973778202</v>
      </c>
      <c r="BQ18541">
        <v>16460.0352915789</v>
      </c>
      <c r="BR18541">
        <v>1.35287360266543</v>
      </c>
      <c r="BS18541">
        <v>100383.894509227</v>
      </c>
      <c r="BW18541" s="29">
        <v>18536</v>
      </c>
      <c r="BX18541">
        <f t="shared" si="892"/>
        <v>1</v>
      </c>
      <c r="BY18541">
        <f t="shared" si="893"/>
        <v>1</v>
      </c>
    </row>
    <row r="18542" spans="1:77">
      <c r="A18542" s="15">
        <v>18537</v>
      </c>
      <c r="BP18542">
        <v>0.835020056339058</v>
      </c>
      <c r="BQ18542">
        <v>15259.6968100724</v>
      </c>
      <c r="BR18542">
        <v>1.46147484982433</v>
      </c>
      <c r="BS18542">
        <v>131309.024253053</v>
      </c>
      <c r="BW18542" s="29">
        <v>18537</v>
      </c>
      <c r="BX18542">
        <f t="shared" si="892"/>
        <v>1</v>
      </c>
      <c r="BY18542">
        <f t="shared" si="893"/>
        <v>1</v>
      </c>
    </row>
    <row r="18543" spans="1:77">
      <c r="A18543" s="15">
        <v>18538</v>
      </c>
      <c r="BP18543">
        <v>0.857047245592556</v>
      </c>
      <c r="BQ18543">
        <v>11427.5660138176</v>
      </c>
      <c r="BR18543">
        <v>1.47511627759143</v>
      </c>
      <c r="BS18543">
        <v>97138.8599585611</v>
      </c>
      <c r="BW18543" s="29">
        <v>18538</v>
      </c>
      <c r="BX18543">
        <f t="shared" si="892"/>
        <v>1</v>
      </c>
      <c r="BY18543">
        <f t="shared" si="893"/>
        <v>1</v>
      </c>
    </row>
    <row r="18544" spans="1:77">
      <c r="A18544" s="15">
        <v>18539</v>
      </c>
      <c r="BP18544">
        <v>0.757631179815321</v>
      </c>
      <c r="BQ18544">
        <v>16862.38382989</v>
      </c>
      <c r="BR18544">
        <v>1.29542723644291</v>
      </c>
      <c r="BS18544">
        <v>108875.894429621</v>
      </c>
      <c r="BW18544" s="29">
        <v>18539</v>
      </c>
      <c r="BX18544">
        <f t="shared" si="892"/>
        <v>1</v>
      </c>
      <c r="BY18544">
        <f t="shared" si="893"/>
        <v>1</v>
      </c>
    </row>
    <row r="18545" spans="1:77">
      <c r="A18545" s="15">
        <v>18540</v>
      </c>
      <c r="BP18545">
        <v>0.844107902358101</v>
      </c>
      <c r="BQ18545">
        <v>17235.2785820217</v>
      </c>
      <c r="BR18545">
        <v>1.46588059461619</v>
      </c>
      <c r="BS18545">
        <v>133155.14961002</v>
      </c>
      <c r="BW18545" s="29">
        <v>18540</v>
      </c>
      <c r="BX18545">
        <f t="shared" si="892"/>
        <v>1</v>
      </c>
      <c r="BY18545">
        <f t="shared" si="893"/>
        <v>1</v>
      </c>
    </row>
    <row r="18546" spans="1:77">
      <c r="A18546" s="15">
        <v>18541</v>
      </c>
      <c r="BP18546">
        <v>0.766143211508011</v>
      </c>
      <c r="BQ18546">
        <v>15291.3868701492</v>
      </c>
      <c r="BR18546">
        <v>1.30688685274782</v>
      </c>
      <c r="BS18546">
        <v>101840.564795063</v>
      </c>
      <c r="BW18546" s="29">
        <v>18541</v>
      </c>
      <c r="BX18546">
        <f t="shared" si="892"/>
        <v>1</v>
      </c>
      <c r="BY18546">
        <f t="shared" si="893"/>
        <v>1</v>
      </c>
    </row>
    <row r="18547" spans="1:77">
      <c r="A18547" s="15">
        <v>18542</v>
      </c>
      <c r="BP18547">
        <v>0.826504048123359</v>
      </c>
      <c r="BQ18547">
        <v>14119.3661348399</v>
      </c>
      <c r="BR18547">
        <v>1.41970846797236</v>
      </c>
      <c r="BS18547">
        <v>100905.762864185</v>
      </c>
      <c r="BW18547" s="29">
        <v>18542</v>
      </c>
      <c r="BX18547">
        <f t="shared" si="892"/>
        <v>1</v>
      </c>
      <c r="BY18547">
        <f t="shared" si="893"/>
        <v>1</v>
      </c>
    </row>
    <row r="18548" spans="1:77">
      <c r="A18548" s="15">
        <v>18543</v>
      </c>
      <c r="BP18548">
        <v>0.863864674833003</v>
      </c>
      <c r="BQ18548">
        <v>14172.2608439209</v>
      </c>
      <c r="BR18548">
        <v>1.49756005235421</v>
      </c>
      <c r="BS18548">
        <v>130180.395114928</v>
      </c>
      <c r="BW18548" s="29">
        <v>18543</v>
      </c>
      <c r="BX18548">
        <f t="shared" si="892"/>
        <v>1</v>
      </c>
      <c r="BY18548">
        <f t="shared" si="893"/>
        <v>1</v>
      </c>
    </row>
    <row r="18549" spans="1:77">
      <c r="A18549" s="15">
        <v>18544</v>
      </c>
      <c r="BP18549">
        <v>0.805364378539738</v>
      </c>
      <c r="BQ18549">
        <v>13001.2516623216</v>
      </c>
      <c r="BR18549">
        <v>1.36125453209772</v>
      </c>
      <c r="BS18549">
        <v>94805.9106374771</v>
      </c>
      <c r="BW18549" s="29">
        <v>18544</v>
      </c>
      <c r="BX18549">
        <f t="shared" si="892"/>
        <v>1</v>
      </c>
      <c r="BY18549">
        <f t="shared" si="893"/>
        <v>1</v>
      </c>
    </row>
    <row r="18550" spans="1:77">
      <c r="A18550" s="15">
        <v>18545</v>
      </c>
      <c r="BP18550">
        <v>0.735330878273878</v>
      </c>
      <c r="BQ18550">
        <v>13643.6409048607</v>
      </c>
      <c r="BR18550">
        <v>1.26054513268147</v>
      </c>
      <c r="BS18550">
        <v>131403.362641623</v>
      </c>
      <c r="BW18550" s="29">
        <v>18545</v>
      </c>
      <c r="BX18550">
        <f t="shared" si="892"/>
        <v>1</v>
      </c>
      <c r="BY18550">
        <f t="shared" si="893"/>
        <v>1</v>
      </c>
    </row>
    <row r="18551" spans="1:77">
      <c r="A18551" s="15">
        <v>18546</v>
      </c>
      <c r="BP18551">
        <v>0.827763877193338</v>
      </c>
      <c r="BQ18551">
        <v>16168.576338605</v>
      </c>
      <c r="BR18551">
        <v>1.41734651686285</v>
      </c>
      <c r="BS18551">
        <v>103158.621314019</v>
      </c>
      <c r="BW18551" s="29">
        <v>18546</v>
      </c>
      <c r="BX18551">
        <f t="shared" si="892"/>
        <v>1</v>
      </c>
      <c r="BY18551">
        <f t="shared" si="893"/>
        <v>1</v>
      </c>
    </row>
    <row r="18552" spans="1:77">
      <c r="A18552" s="15">
        <v>18547</v>
      </c>
      <c r="BP18552">
        <v>0.783248527448184</v>
      </c>
      <c r="BQ18552">
        <v>13778.1322276628</v>
      </c>
      <c r="BR18552">
        <v>1.32432964665322</v>
      </c>
      <c r="BS18552">
        <v>101968.84403995</v>
      </c>
      <c r="BW18552" s="29">
        <v>18547</v>
      </c>
      <c r="BX18552">
        <f t="shared" si="892"/>
        <v>1</v>
      </c>
      <c r="BY18552">
        <f t="shared" si="893"/>
        <v>1</v>
      </c>
    </row>
    <row r="18553" spans="1:77">
      <c r="A18553" s="15">
        <v>18548</v>
      </c>
      <c r="BP18553">
        <v>0.81238762778175</v>
      </c>
      <c r="BQ18553">
        <v>10623.5159003671</v>
      </c>
      <c r="BR18553">
        <v>1.38009456856818</v>
      </c>
      <c r="BS18553">
        <v>92717.9568018912</v>
      </c>
      <c r="BW18553" s="29">
        <v>18548</v>
      </c>
      <c r="BX18553">
        <f t="shared" si="892"/>
        <v>1</v>
      </c>
      <c r="BY18553">
        <f t="shared" si="893"/>
        <v>1</v>
      </c>
    </row>
    <row r="18554" spans="1:77">
      <c r="A18554" s="15">
        <v>18549</v>
      </c>
      <c r="BP18554">
        <v>0.801819882681876</v>
      </c>
      <c r="BQ18554">
        <v>16177.1831019618</v>
      </c>
      <c r="BR18554">
        <v>1.35403900314685</v>
      </c>
      <c r="BS18554">
        <v>130055.081080694</v>
      </c>
      <c r="BW18554" s="29">
        <v>18549</v>
      </c>
      <c r="BX18554">
        <f t="shared" si="892"/>
        <v>1</v>
      </c>
      <c r="BY18554">
        <f t="shared" si="893"/>
        <v>1</v>
      </c>
    </row>
    <row r="18555" spans="1:77">
      <c r="A18555" s="15">
        <v>18550</v>
      </c>
      <c r="BP18555">
        <v>0.758697202714281</v>
      </c>
      <c r="BQ18555">
        <v>14768.6935231961</v>
      </c>
      <c r="BR18555">
        <v>1.30907332543389</v>
      </c>
      <c r="BS18555">
        <v>131609.841966572</v>
      </c>
      <c r="BW18555" s="29">
        <v>18550</v>
      </c>
      <c r="BX18555">
        <f t="shared" si="892"/>
        <v>1</v>
      </c>
      <c r="BY18555">
        <f t="shared" si="893"/>
        <v>1</v>
      </c>
    </row>
    <row r="18556" spans="1:77">
      <c r="A18556" s="15">
        <v>18551</v>
      </c>
      <c r="BP18556">
        <v>0.775055000805678</v>
      </c>
      <c r="BQ18556">
        <v>19047.0266520997</v>
      </c>
      <c r="BR18556">
        <v>1.32487181364807</v>
      </c>
      <c r="BS18556">
        <v>134580.293238182</v>
      </c>
      <c r="BW18556" s="29">
        <v>18551</v>
      </c>
      <c r="BX18556">
        <f t="shared" si="892"/>
        <v>1</v>
      </c>
      <c r="BY18556">
        <f t="shared" si="893"/>
        <v>1</v>
      </c>
    </row>
    <row r="18557" spans="1:77">
      <c r="A18557" s="15">
        <v>18552</v>
      </c>
      <c r="BP18557">
        <v>0.805962330085047</v>
      </c>
      <c r="BQ18557">
        <v>12713.8358871659</v>
      </c>
      <c r="BR18557">
        <v>1.38341536328717</v>
      </c>
      <c r="BS18557">
        <v>98586.2845352085</v>
      </c>
      <c r="BW18557" s="29">
        <v>18552</v>
      </c>
      <c r="BX18557">
        <f t="shared" si="892"/>
        <v>1</v>
      </c>
      <c r="BY18557">
        <f t="shared" si="893"/>
        <v>1</v>
      </c>
    </row>
    <row r="18558" spans="1:77">
      <c r="A18558" s="15">
        <v>18553</v>
      </c>
      <c r="BP18558">
        <v>0.871884445726817</v>
      </c>
      <c r="BQ18558">
        <v>17469.2286202864</v>
      </c>
      <c r="BR18558">
        <v>1.51930815589523</v>
      </c>
      <c r="BS18558">
        <v>104893.473864981</v>
      </c>
      <c r="BW18558" s="29">
        <v>18553</v>
      </c>
      <c r="BX18558">
        <f t="shared" si="892"/>
        <v>1</v>
      </c>
      <c r="BY18558">
        <f t="shared" si="893"/>
        <v>1</v>
      </c>
    </row>
    <row r="18559" spans="1:77">
      <c r="A18559" s="15">
        <v>18554</v>
      </c>
      <c r="BP18559">
        <v>0.829557049671549</v>
      </c>
      <c r="BQ18559">
        <v>17580.2094915905</v>
      </c>
      <c r="BR18559">
        <v>1.4395831056041</v>
      </c>
      <c r="BS18559">
        <v>132313.81614674</v>
      </c>
      <c r="BW18559" s="29">
        <v>18554</v>
      </c>
      <c r="BX18559">
        <f t="shared" si="892"/>
        <v>1</v>
      </c>
      <c r="BY18559">
        <f t="shared" si="893"/>
        <v>1</v>
      </c>
    </row>
    <row r="18560" spans="1:77">
      <c r="A18560" s="15">
        <v>18555</v>
      </c>
      <c r="BP18560">
        <v>0.835402975035705</v>
      </c>
      <c r="BQ18560">
        <v>12568.4231335343</v>
      </c>
      <c r="BR18560">
        <v>1.45136400679024</v>
      </c>
      <c r="BS18560">
        <v>99322.4178799544</v>
      </c>
      <c r="BW18560" s="29">
        <v>18555</v>
      </c>
      <c r="BX18560">
        <f t="shared" si="892"/>
        <v>1</v>
      </c>
      <c r="BY18560">
        <f t="shared" si="893"/>
        <v>1</v>
      </c>
    </row>
    <row r="18561" spans="1:77">
      <c r="A18561" s="15">
        <v>18556</v>
      </c>
      <c r="BP18561">
        <v>0.806068533811019</v>
      </c>
      <c r="BQ18561">
        <v>12742.1895177638</v>
      </c>
      <c r="BR18561">
        <v>1.38437118529264</v>
      </c>
      <c r="BS18561">
        <v>127254.193688526</v>
      </c>
      <c r="BW18561" s="29">
        <v>18556</v>
      </c>
      <c r="BX18561">
        <f t="shared" si="892"/>
        <v>1</v>
      </c>
      <c r="BY18561">
        <f t="shared" si="893"/>
        <v>1</v>
      </c>
    </row>
    <row r="18562" spans="1:77">
      <c r="A18562" s="15">
        <v>18557</v>
      </c>
      <c r="BP18562">
        <v>0.851329910231692</v>
      </c>
      <c r="BQ18562">
        <v>15712.445578735</v>
      </c>
      <c r="BR18562">
        <v>1.47694245061787</v>
      </c>
      <c r="BS18562">
        <v>103317.090428258</v>
      </c>
      <c r="BW18562" s="29">
        <v>18557</v>
      </c>
      <c r="BX18562">
        <f t="shared" si="892"/>
        <v>1</v>
      </c>
      <c r="BY18562">
        <f t="shared" si="893"/>
        <v>1</v>
      </c>
    </row>
    <row r="18563" spans="1:77">
      <c r="A18563" s="15">
        <v>18558</v>
      </c>
      <c r="BP18563">
        <v>0.802005363930453</v>
      </c>
      <c r="BQ18563">
        <v>16969.4963220586</v>
      </c>
      <c r="BR18563">
        <v>1.37804111848369</v>
      </c>
      <c r="BS18563">
        <v>132737.630303165</v>
      </c>
      <c r="BW18563" s="29">
        <v>18558</v>
      </c>
      <c r="BX18563">
        <f t="shared" si="892"/>
        <v>1</v>
      </c>
      <c r="BY18563">
        <f t="shared" si="893"/>
        <v>1</v>
      </c>
    </row>
    <row r="18564" spans="1:77">
      <c r="A18564" s="15">
        <v>18559</v>
      </c>
      <c r="BP18564">
        <v>0.821483727709531</v>
      </c>
      <c r="BQ18564">
        <v>18992.8592804079</v>
      </c>
      <c r="BR18564">
        <v>1.42066454679516</v>
      </c>
      <c r="BS18564">
        <v>110868.727267609</v>
      </c>
      <c r="BW18564" s="29">
        <v>18559</v>
      </c>
      <c r="BX18564">
        <f t="shared" si="892"/>
        <v>1</v>
      </c>
      <c r="BY18564">
        <f t="shared" si="893"/>
        <v>1</v>
      </c>
    </row>
    <row r="18565" spans="1:77">
      <c r="A18565" s="15">
        <v>18560</v>
      </c>
      <c r="BP18565">
        <v>0.819195082114083</v>
      </c>
      <c r="BQ18565">
        <v>17960.4281977868</v>
      </c>
      <c r="BR18565">
        <v>1.40166289691347</v>
      </c>
      <c r="BS18565">
        <v>104134.721825646</v>
      </c>
      <c r="BW18565" s="29">
        <v>18560</v>
      </c>
      <c r="BX18565">
        <f t="shared" si="892"/>
        <v>1</v>
      </c>
      <c r="BY18565">
        <f t="shared" si="893"/>
        <v>1</v>
      </c>
    </row>
    <row r="18566" spans="1:77">
      <c r="A18566" s="15">
        <v>18561</v>
      </c>
      <c r="BP18566">
        <v>0.773765290196492</v>
      </c>
      <c r="BQ18566">
        <v>23719.6086448499</v>
      </c>
      <c r="BR18566">
        <v>1.32071245380555</v>
      </c>
      <c r="BS18566">
        <v>115601.054739165</v>
      </c>
      <c r="BW18566" s="29">
        <v>18561</v>
      </c>
      <c r="BX18566">
        <f t="shared" si="892"/>
        <v>1</v>
      </c>
      <c r="BY18566">
        <f t="shared" si="893"/>
        <v>1</v>
      </c>
    </row>
    <row r="18567" spans="1:77">
      <c r="A18567" s="15">
        <v>18562</v>
      </c>
      <c r="BP18567">
        <v>0.807744900186702</v>
      </c>
      <c r="BQ18567">
        <v>12624.8303088671</v>
      </c>
      <c r="BR18567">
        <v>1.37620474054734</v>
      </c>
      <c r="BS18567">
        <v>98811.8774243714</v>
      </c>
      <c r="BW18567" s="29">
        <v>18562</v>
      </c>
      <c r="BX18567">
        <f t="shared" ref="BX18567:BX18630" si="894">IF(BU18567=MAX($BU18567:$BV18567),1,0)</f>
        <v>1</v>
      </c>
      <c r="BY18567">
        <f t="shared" ref="BY18567:BY18630" si="895">IF(BV18567=MAX($BU18567:$BV18567),1,0)</f>
        <v>1</v>
      </c>
    </row>
    <row r="18568" spans="1:77">
      <c r="A18568" s="15">
        <v>18563</v>
      </c>
      <c r="BP18568">
        <v>0.863298070505775</v>
      </c>
      <c r="BQ18568">
        <v>14883.5153544</v>
      </c>
      <c r="BR18568">
        <v>1.50275127516348</v>
      </c>
      <c r="BS18568">
        <v>105587.182882027</v>
      </c>
      <c r="BW18568" s="29">
        <v>18563</v>
      </c>
      <c r="BX18568">
        <f t="shared" si="894"/>
        <v>1</v>
      </c>
      <c r="BY18568">
        <f t="shared" si="895"/>
        <v>1</v>
      </c>
    </row>
    <row r="18569" spans="1:77">
      <c r="A18569" s="15">
        <v>18564</v>
      </c>
      <c r="BP18569">
        <v>0.820816940744466</v>
      </c>
      <c r="BQ18569">
        <v>11888.7264163503</v>
      </c>
      <c r="BR18569">
        <v>1.42662933578498</v>
      </c>
      <c r="BS18569">
        <v>126677.290144995</v>
      </c>
      <c r="BW18569" s="29">
        <v>18564</v>
      </c>
      <c r="BX18569">
        <f t="shared" si="894"/>
        <v>1</v>
      </c>
      <c r="BY18569">
        <f t="shared" si="895"/>
        <v>1</v>
      </c>
    </row>
    <row r="18570" spans="1:77">
      <c r="A18570" s="15">
        <v>18565</v>
      </c>
      <c r="BP18570">
        <v>0.82346530500181</v>
      </c>
      <c r="BQ18570">
        <v>14311.6737276013</v>
      </c>
      <c r="BR18570">
        <v>1.38679408697981</v>
      </c>
      <c r="BS18570">
        <v>100346.67314794</v>
      </c>
      <c r="BW18570" s="29">
        <v>18565</v>
      </c>
      <c r="BX18570">
        <f t="shared" si="894"/>
        <v>1</v>
      </c>
      <c r="BY18570">
        <f t="shared" si="895"/>
        <v>1</v>
      </c>
    </row>
    <row r="18571" spans="1:77">
      <c r="A18571" s="15">
        <v>18566</v>
      </c>
      <c r="BP18571">
        <v>0.828431834359051</v>
      </c>
      <c r="BQ18571">
        <v>15971.4716740667</v>
      </c>
      <c r="BR18571">
        <v>1.43577278074573</v>
      </c>
      <c r="BS18571">
        <v>102728.385834068</v>
      </c>
      <c r="BW18571" s="29">
        <v>18566</v>
      </c>
      <c r="BX18571">
        <f t="shared" si="894"/>
        <v>1</v>
      </c>
      <c r="BY18571">
        <f t="shared" si="895"/>
        <v>1</v>
      </c>
    </row>
    <row r="18572" spans="1:77">
      <c r="A18572" s="15">
        <v>18567</v>
      </c>
      <c r="BP18572">
        <v>0.810629067573496</v>
      </c>
      <c r="BQ18572">
        <v>17718.5096776311</v>
      </c>
      <c r="BR18572">
        <v>1.39913603785859</v>
      </c>
      <c r="BS18572">
        <v>102613.276155774</v>
      </c>
      <c r="BW18572" s="29">
        <v>18567</v>
      </c>
      <c r="BX18572">
        <f t="shared" si="894"/>
        <v>1</v>
      </c>
      <c r="BY18572">
        <f t="shared" si="895"/>
        <v>1</v>
      </c>
    </row>
    <row r="18573" spans="1:77">
      <c r="A18573" s="15">
        <v>18568</v>
      </c>
      <c r="BP18573">
        <v>0.828050267036009</v>
      </c>
      <c r="BQ18573">
        <v>12010.1485500209</v>
      </c>
      <c r="BR18573">
        <v>1.42938232340679</v>
      </c>
      <c r="BS18573">
        <v>99116.0217920099</v>
      </c>
      <c r="BW18573" s="29">
        <v>18568</v>
      </c>
      <c r="BX18573">
        <f t="shared" si="894"/>
        <v>1</v>
      </c>
      <c r="BY18573">
        <f t="shared" si="895"/>
        <v>1</v>
      </c>
    </row>
    <row r="18574" spans="1:77">
      <c r="A18574" s="15">
        <v>18569</v>
      </c>
      <c r="BP18574">
        <v>0.778349230124754</v>
      </c>
      <c r="BQ18574">
        <v>16384.9870784304</v>
      </c>
      <c r="BR18574">
        <v>1.32032923324799</v>
      </c>
      <c r="BS18574">
        <v>104765.01310872</v>
      </c>
      <c r="BW18574" s="29">
        <v>18569</v>
      </c>
      <c r="BX18574">
        <f t="shared" si="894"/>
        <v>1</v>
      </c>
      <c r="BY18574">
        <f t="shared" si="895"/>
        <v>1</v>
      </c>
    </row>
    <row r="18575" spans="1:77">
      <c r="A18575" s="15">
        <v>18570</v>
      </c>
      <c r="BP18575">
        <v>0.829685438254681</v>
      </c>
      <c r="BQ18575">
        <v>16864.0425554846</v>
      </c>
      <c r="BR18575">
        <v>1.43773302769346</v>
      </c>
      <c r="BS18575">
        <v>99769.9189180123</v>
      </c>
      <c r="BW18575" s="29">
        <v>18570</v>
      </c>
      <c r="BX18575">
        <f t="shared" si="894"/>
        <v>1</v>
      </c>
      <c r="BY18575">
        <f t="shared" si="895"/>
        <v>1</v>
      </c>
    </row>
    <row r="18576" spans="1:77">
      <c r="A18576" s="15">
        <v>18571</v>
      </c>
      <c r="BP18576">
        <v>0.868876980057942</v>
      </c>
      <c r="BQ18576">
        <v>15454.3689459125</v>
      </c>
      <c r="BR18576">
        <v>1.52157863049581</v>
      </c>
      <c r="BS18576">
        <v>107150.6434322</v>
      </c>
      <c r="BW18576" s="29">
        <v>18571</v>
      </c>
      <c r="BX18576">
        <f t="shared" si="894"/>
        <v>1</v>
      </c>
      <c r="BY18576">
        <f t="shared" si="895"/>
        <v>1</v>
      </c>
    </row>
    <row r="18577" spans="1:77">
      <c r="A18577" s="15">
        <v>18572</v>
      </c>
      <c r="BP18577">
        <v>0.776704184527289</v>
      </c>
      <c r="BQ18577">
        <v>18826.3625460363</v>
      </c>
      <c r="BR18577">
        <v>1.31474881668165</v>
      </c>
      <c r="BS18577">
        <v>135643.817843218</v>
      </c>
      <c r="BW18577" s="29">
        <v>18572</v>
      </c>
      <c r="BX18577">
        <f t="shared" si="894"/>
        <v>1</v>
      </c>
      <c r="BY18577">
        <f t="shared" si="895"/>
        <v>1</v>
      </c>
    </row>
    <row r="18578" spans="1:77">
      <c r="A18578" s="15">
        <v>18573</v>
      </c>
      <c r="BP18578">
        <v>0.817637712846258</v>
      </c>
      <c r="BQ18578">
        <v>10587.5354157008</v>
      </c>
      <c r="BR18578">
        <v>1.4131448628134</v>
      </c>
      <c r="BS18578">
        <v>122491.271747173</v>
      </c>
      <c r="BW18578" s="29">
        <v>18573</v>
      </c>
      <c r="BX18578">
        <f t="shared" si="894"/>
        <v>1</v>
      </c>
      <c r="BY18578">
        <f t="shared" si="895"/>
        <v>1</v>
      </c>
    </row>
    <row r="18579" spans="1:77">
      <c r="A18579" s="15">
        <v>18574</v>
      </c>
      <c r="BP18579">
        <v>0.80204897664255</v>
      </c>
      <c r="BQ18579">
        <v>17367.1650252301</v>
      </c>
      <c r="BR18579">
        <v>1.384815984263</v>
      </c>
      <c r="BS18579">
        <v>107046.292401742</v>
      </c>
      <c r="BW18579" s="29">
        <v>18574</v>
      </c>
      <c r="BX18579">
        <f t="shared" si="894"/>
        <v>1</v>
      </c>
      <c r="BY18579">
        <f t="shared" si="895"/>
        <v>1</v>
      </c>
    </row>
    <row r="18580" spans="1:77">
      <c r="A18580" s="15">
        <v>18575</v>
      </c>
      <c r="BP18580">
        <v>0.854750123643005</v>
      </c>
      <c r="BQ18580">
        <v>13407.2657041657</v>
      </c>
      <c r="BR18580">
        <v>1.46706325859271</v>
      </c>
      <c r="BS18580">
        <v>101218.332542844</v>
      </c>
      <c r="BW18580" s="29">
        <v>18575</v>
      </c>
      <c r="BX18580">
        <f t="shared" si="894"/>
        <v>1</v>
      </c>
      <c r="BY18580">
        <f t="shared" si="895"/>
        <v>1</v>
      </c>
    </row>
    <row r="18581" spans="1:77">
      <c r="A18581" s="15">
        <v>18576</v>
      </c>
      <c r="BP18581">
        <v>0.764095262139411</v>
      </c>
      <c r="BQ18581">
        <v>13393.3032731784</v>
      </c>
      <c r="BR18581">
        <v>1.30651776306783</v>
      </c>
      <c r="BS18581">
        <v>101796.432754375</v>
      </c>
      <c r="BW18581" s="29">
        <v>18576</v>
      </c>
      <c r="BX18581">
        <f t="shared" si="894"/>
        <v>1</v>
      </c>
      <c r="BY18581">
        <f t="shared" si="895"/>
        <v>1</v>
      </c>
    </row>
    <row r="18582" spans="1:77">
      <c r="A18582" s="15">
        <v>18577</v>
      </c>
      <c r="BP18582">
        <v>0.843473253194348</v>
      </c>
      <c r="BQ18582">
        <v>21297.6316892654</v>
      </c>
      <c r="BR18582">
        <v>1.46751705599124</v>
      </c>
      <c r="BS18582">
        <v>141731.987096333</v>
      </c>
      <c r="BW18582" s="29">
        <v>18577</v>
      </c>
      <c r="BX18582">
        <f t="shared" si="894"/>
        <v>1</v>
      </c>
      <c r="BY18582">
        <f t="shared" si="895"/>
        <v>1</v>
      </c>
    </row>
    <row r="18583" spans="1:77">
      <c r="A18583" s="15">
        <v>18578</v>
      </c>
      <c r="BP18583">
        <v>0.861925242777489</v>
      </c>
      <c r="BQ18583">
        <v>18241.575626039</v>
      </c>
      <c r="BR18583">
        <v>1.49793272222027</v>
      </c>
      <c r="BS18583">
        <v>130902.975172889</v>
      </c>
      <c r="BW18583" s="29">
        <v>18578</v>
      </c>
      <c r="BX18583">
        <f t="shared" si="894"/>
        <v>1</v>
      </c>
      <c r="BY18583">
        <f t="shared" si="895"/>
        <v>1</v>
      </c>
    </row>
    <row r="18584" spans="1:77">
      <c r="A18584" s="15">
        <v>18579</v>
      </c>
      <c r="BP18584">
        <v>0.757265197015439</v>
      </c>
      <c r="BQ18584">
        <v>12463.4121744323</v>
      </c>
      <c r="BR18584">
        <v>1.30271749978505</v>
      </c>
      <c r="BS18584">
        <v>125713.85078482</v>
      </c>
      <c r="BW18584" s="29">
        <v>18579</v>
      </c>
      <c r="BX18584">
        <f t="shared" si="894"/>
        <v>1</v>
      </c>
      <c r="BY18584">
        <f t="shared" si="895"/>
        <v>1</v>
      </c>
    </row>
    <row r="18585" spans="1:77">
      <c r="A18585" s="15">
        <v>18580</v>
      </c>
      <c r="BP18585">
        <v>0.811504772928639</v>
      </c>
      <c r="BQ18585">
        <v>11832.6769899218</v>
      </c>
      <c r="BR18585">
        <v>1.38588023490117</v>
      </c>
      <c r="BS18585">
        <v>124648.391726918</v>
      </c>
      <c r="BW18585" s="29">
        <v>18580</v>
      </c>
      <c r="BX18585">
        <f t="shared" si="894"/>
        <v>1</v>
      </c>
      <c r="BY18585">
        <f t="shared" si="895"/>
        <v>1</v>
      </c>
    </row>
    <row r="18586" spans="1:77">
      <c r="A18586" s="15">
        <v>18581</v>
      </c>
      <c r="BP18586">
        <v>0.803951106286408</v>
      </c>
      <c r="BQ18586">
        <v>13658.4026270129</v>
      </c>
      <c r="BR18586">
        <v>1.38502378801145</v>
      </c>
      <c r="BS18586">
        <v>127424.120858722</v>
      </c>
      <c r="BW18586" s="29">
        <v>18581</v>
      </c>
      <c r="BX18586">
        <f t="shared" si="894"/>
        <v>1</v>
      </c>
      <c r="BY18586">
        <f t="shared" si="895"/>
        <v>1</v>
      </c>
    </row>
    <row r="18587" spans="1:77">
      <c r="A18587" s="15">
        <v>18582</v>
      </c>
      <c r="BP18587">
        <v>0.849442190337289</v>
      </c>
      <c r="BQ18587">
        <v>16613.5658394424</v>
      </c>
      <c r="BR18587">
        <v>1.44097660272552</v>
      </c>
      <c r="BS18587">
        <v>106830.273078971</v>
      </c>
      <c r="BW18587" s="29">
        <v>18582</v>
      </c>
      <c r="BX18587">
        <f t="shared" si="894"/>
        <v>1</v>
      </c>
      <c r="BY18587">
        <f t="shared" si="895"/>
        <v>1</v>
      </c>
    </row>
    <row r="18588" spans="1:77">
      <c r="A18588" s="15">
        <v>18583</v>
      </c>
      <c r="BP18588">
        <v>0.803812579344344</v>
      </c>
      <c r="BQ18588">
        <v>13356.4608193953</v>
      </c>
      <c r="BR18588">
        <v>1.36160045700859</v>
      </c>
      <c r="BS18588">
        <v>127863.778930014</v>
      </c>
      <c r="BW18588" s="29">
        <v>18583</v>
      </c>
      <c r="BX18588">
        <f t="shared" si="894"/>
        <v>1</v>
      </c>
      <c r="BY18588">
        <f t="shared" si="895"/>
        <v>1</v>
      </c>
    </row>
    <row r="18589" spans="1:77">
      <c r="A18589" s="15">
        <v>18584</v>
      </c>
      <c r="BP18589">
        <v>0.74782372070791</v>
      </c>
      <c r="BQ18589">
        <v>11291.809293192</v>
      </c>
      <c r="BR18589">
        <v>1.27242715279343</v>
      </c>
      <c r="BS18589">
        <v>96459.4949778252</v>
      </c>
      <c r="BW18589" s="29">
        <v>18584</v>
      </c>
      <c r="BX18589">
        <f t="shared" si="894"/>
        <v>1</v>
      </c>
      <c r="BY18589">
        <f t="shared" si="895"/>
        <v>1</v>
      </c>
    </row>
    <row r="18590" spans="1:77">
      <c r="A18590" s="15">
        <v>18585</v>
      </c>
      <c r="BP18590">
        <v>0.781005620774066</v>
      </c>
      <c r="BQ18590">
        <v>11729.914072914</v>
      </c>
      <c r="BR18590">
        <v>1.32653626808047</v>
      </c>
      <c r="BS18590">
        <v>126251.474473034</v>
      </c>
      <c r="BW18590" s="29">
        <v>18585</v>
      </c>
      <c r="BX18590">
        <f t="shared" si="894"/>
        <v>1</v>
      </c>
      <c r="BY18590">
        <f t="shared" si="895"/>
        <v>1</v>
      </c>
    </row>
    <row r="18591" spans="1:77">
      <c r="A18591" s="15">
        <v>18586</v>
      </c>
      <c r="BP18591">
        <v>0.768492053126563</v>
      </c>
      <c r="BQ18591">
        <v>15465.3001617986</v>
      </c>
      <c r="BR18591">
        <v>1.32119976267172</v>
      </c>
      <c r="BS18591">
        <v>103250.72399681</v>
      </c>
      <c r="BW18591" s="29">
        <v>18586</v>
      </c>
      <c r="BX18591">
        <f t="shared" si="894"/>
        <v>1</v>
      </c>
      <c r="BY18591">
        <f t="shared" si="895"/>
        <v>1</v>
      </c>
    </row>
    <row r="18592" spans="1:77">
      <c r="A18592" s="15">
        <v>18587</v>
      </c>
      <c r="BP18592">
        <v>0.814186440369259</v>
      </c>
      <c r="BQ18592">
        <v>11884.5844057046</v>
      </c>
      <c r="BR18592">
        <v>1.40810045716432</v>
      </c>
      <c r="BS18592">
        <v>124652.401557145</v>
      </c>
      <c r="BW18592" s="29">
        <v>18587</v>
      </c>
      <c r="BX18592">
        <f t="shared" si="894"/>
        <v>1</v>
      </c>
      <c r="BY18592">
        <f t="shared" si="895"/>
        <v>1</v>
      </c>
    </row>
    <row r="18593" spans="1:77">
      <c r="A18593" s="15">
        <v>18588</v>
      </c>
      <c r="BP18593">
        <v>0.720005982224371</v>
      </c>
      <c r="BQ18593">
        <v>18507.9933658003</v>
      </c>
      <c r="BR18593">
        <v>1.22569431211844</v>
      </c>
      <c r="BS18593">
        <v>106946.936444882</v>
      </c>
      <c r="BW18593" s="29">
        <v>18588</v>
      </c>
      <c r="BX18593">
        <f t="shared" si="894"/>
        <v>1</v>
      </c>
      <c r="BY18593">
        <f t="shared" si="895"/>
        <v>1</v>
      </c>
    </row>
    <row r="18594" spans="1:77">
      <c r="A18594" s="15">
        <v>18589</v>
      </c>
      <c r="BP18594">
        <v>0.800996781046755</v>
      </c>
      <c r="BQ18594">
        <v>13324.0411033972</v>
      </c>
      <c r="BR18594">
        <v>1.38515569219239</v>
      </c>
      <c r="BS18594">
        <v>100857.82511213</v>
      </c>
      <c r="BW18594" s="29">
        <v>18589</v>
      </c>
      <c r="BX18594">
        <f t="shared" si="894"/>
        <v>1</v>
      </c>
      <c r="BY18594">
        <f t="shared" si="895"/>
        <v>1</v>
      </c>
    </row>
    <row r="18595" spans="1:77">
      <c r="A18595" s="15">
        <v>18590</v>
      </c>
      <c r="BP18595">
        <v>0.807670619030108</v>
      </c>
      <c r="BQ18595">
        <v>13245.4190599269</v>
      </c>
      <c r="BR18595">
        <v>1.43471690997546</v>
      </c>
      <c r="BS18595">
        <v>97070.3654951574</v>
      </c>
      <c r="BW18595" s="29">
        <v>18590</v>
      </c>
      <c r="BX18595">
        <f t="shared" si="894"/>
        <v>1</v>
      </c>
      <c r="BY18595">
        <f t="shared" si="895"/>
        <v>1</v>
      </c>
    </row>
    <row r="18596" spans="1:77">
      <c r="A18596" s="15">
        <v>18591</v>
      </c>
      <c r="BP18596">
        <v>0.748794733398248</v>
      </c>
      <c r="BQ18596">
        <v>13513.6141357307</v>
      </c>
      <c r="BR18596">
        <v>1.27103626853284</v>
      </c>
      <c r="BS18596">
        <v>126899.76349807</v>
      </c>
      <c r="BW18596" s="29">
        <v>18591</v>
      </c>
      <c r="BX18596">
        <f t="shared" si="894"/>
        <v>1</v>
      </c>
      <c r="BY18596">
        <f t="shared" si="895"/>
        <v>1</v>
      </c>
    </row>
    <row r="18597" spans="1:77">
      <c r="A18597" s="15">
        <v>18592</v>
      </c>
      <c r="BP18597">
        <v>0.815385474274881</v>
      </c>
      <c r="BQ18597">
        <v>17695.9910657582</v>
      </c>
      <c r="BR18597">
        <v>1.40299266844063</v>
      </c>
      <c r="BS18597">
        <v>104389.609680163</v>
      </c>
      <c r="BW18597" s="29">
        <v>18592</v>
      </c>
      <c r="BX18597">
        <f t="shared" si="894"/>
        <v>1</v>
      </c>
      <c r="BY18597">
        <f t="shared" si="895"/>
        <v>1</v>
      </c>
    </row>
    <row r="18598" spans="1:77">
      <c r="A18598" s="15">
        <v>18593</v>
      </c>
      <c r="BP18598">
        <v>0.830601009994245</v>
      </c>
      <c r="BQ18598">
        <v>16716.5778945888</v>
      </c>
      <c r="BR18598">
        <v>1.43078866917098</v>
      </c>
      <c r="BS18598">
        <v>104466.476235054</v>
      </c>
      <c r="BW18598" s="29">
        <v>18593</v>
      </c>
      <c r="BX18598">
        <f t="shared" si="894"/>
        <v>1</v>
      </c>
      <c r="BY18598">
        <f t="shared" si="895"/>
        <v>1</v>
      </c>
    </row>
    <row r="18599" spans="1:77">
      <c r="A18599" s="15">
        <v>18594</v>
      </c>
      <c r="BP18599">
        <v>0.82261177873467</v>
      </c>
      <c r="BQ18599">
        <v>13564.6763059876</v>
      </c>
      <c r="BR18599">
        <v>1.42590064641841</v>
      </c>
      <c r="BS18599">
        <v>101460.179009844</v>
      </c>
      <c r="BW18599" s="29">
        <v>18594</v>
      </c>
      <c r="BX18599">
        <f t="shared" si="894"/>
        <v>1</v>
      </c>
      <c r="BY18599">
        <f t="shared" si="895"/>
        <v>1</v>
      </c>
    </row>
    <row r="18600" spans="1:77">
      <c r="A18600" s="15">
        <v>18595</v>
      </c>
      <c r="BP18600">
        <v>0.785622087868374</v>
      </c>
      <c r="BQ18600">
        <v>13177.6292769132</v>
      </c>
      <c r="BR18600">
        <v>1.33400781837917</v>
      </c>
      <c r="BS18600">
        <v>127637.073810121</v>
      </c>
      <c r="BW18600" s="29">
        <v>18595</v>
      </c>
      <c r="BX18600">
        <f t="shared" si="894"/>
        <v>1</v>
      </c>
      <c r="BY18600">
        <f t="shared" si="895"/>
        <v>1</v>
      </c>
    </row>
    <row r="18601" spans="1:77">
      <c r="A18601" s="15">
        <v>18596</v>
      </c>
      <c r="BP18601">
        <v>0.803935234102531</v>
      </c>
      <c r="BQ18601">
        <v>12533.0110109143</v>
      </c>
      <c r="BR18601">
        <v>1.34476668739337</v>
      </c>
      <c r="BS18601">
        <v>97256.3569079573</v>
      </c>
      <c r="BW18601" s="29">
        <v>18596</v>
      </c>
      <c r="BX18601">
        <f t="shared" si="894"/>
        <v>1</v>
      </c>
      <c r="BY18601">
        <f t="shared" si="895"/>
        <v>1</v>
      </c>
    </row>
    <row r="18602" spans="1:77">
      <c r="A18602" s="15">
        <v>18597</v>
      </c>
      <c r="BP18602">
        <v>0.799012617004077</v>
      </c>
      <c r="BQ18602">
        <v>14690.4342144697</v>
      </c>
      <c r="BR18602">
        <v>1.39823735459671</v>
      </c>
      <c r="BS18602">
        <v>101481.524005748</v>
      </c>
      <c r="BW18602" s="29">
        <v>18597</v>
      </c>
      <c r="BX18602">
        <f t="shared" si="894"/>
        <v>1</v>
      </c>
      <c r="BY18602">
        <f t="shared" si="895"/>
        <v>1</v>
      </c>
    </row>
    <row r="18603" spans="1:77">
      <c r="A18603" s="15">
        <v>18598</v>
      </c>
      <c r="BP18603">
        <v>0.774939086908931</v>
      </c>
      <c r="BQ18603">
        <v>18113.7408871101</v>
      </c>
      <c r="BR18603">
        <v>1.33125987855817</v>
      </c>
      <c r="BS18603">
        <v>133769.728214751</v>
      </c>
      <c r="BW18603" s="29">
        <v>18598</v>
      </c>
      <c r="BX18603">
        <f t="shared" si="894"/>
        <v>1</v>
      </c>
      <c r="BY18603">
        <f t="shared" si="895"/>
        <v>1</v>
      </c>
    </row>
    <row r="18604" spans="1:77">
      <c r="A18604" s="15">
        <v>18599</v>
      </c>
      <c r="BP18604">
        <v>0.816635978161763</v>
      </c>
      <c r="BQ18604">
        <v>14552.4696584484</v>
      </c>
      <c r="BR18604">
        <v>1.40327649480566</v>
      </c>
      <c r="BS18604">
        <v>102724.816223408</v>
      </c>
      <c r="BW18604" s="29">
        <v>18599</v>
      </c>
      <c r="BX18604">
        <f t="shared" si="894"/>
        <v>1</v>
      </c>
      <c r="BY18604">
        <f t="shared" si="895"/>
        <v>1</v>
      </c>
    </row>
    <row r="18605" spans="1:77">
      <c r="A18605" s="15">
        <v>18600</v>
      </c>
      <c r="BP18605">
        <v>0.801636533493365</v>
      </c>
      <c r="BQ18605">
        <v>16102.3146878562</v>
      </c>
      <c r="BR18605">
        <v>1.38030583992767</v>
      </c>
      <c r="BS18605">
        <v>130047.645577796</v>
      </c>
      <c r="BW18605" s="29">
        <v>18600</v>
      </c>
      <c r="BX18605">
        <f t="shared" si="894"/>
        <v>1</v>
      </c>
      <c r="BY18605">
        <f t="shared" si="895"/>
        <v>1</v>
      </c>
    </row>
    <row r="18606" spans="1:77">
      <c r="A18606" s="15">
        <v>18601</v>
      </c>
      <c r="BP18606">
        <v>0.8130250163758</v>
      </c>
      <c r="BQ18606">
        <v>18564.5892657876</v>
      </c>
      <c r="BR18606">
        <v>1.39023322004714</v>
      </c>
      <c r="BS18606">
        <v>105670.763674444</v>
      </c>
      <c r="BW18606" s="29">
        <v>18601</v>
      </c>
      <c r="BX18606">
        <f t="shared" si="894"/>
        <v>1</v>
      </c>
      <c r="BY18606">
        <f t="shared" si="895"/>
        <v>1</v>
      </c>
    </row>
    <row r="18607" spans="1:77">
      <c r="A18607" s="15">
        <v>18602</v>
      </c>
      <c r="BP18607">
        <v>0.736233743440283</v>
      </c>
      <c r="BQ18607">
        <v>13055.334209086</v>
      </c>
      <c r="BR18607">
        <v>1.25391061965893</v>
      </c>
      <c r="BS18607">
        <v>98150.1125010192</v>
      </c>
      <c r="BW18607" s="29">
        <v>18602</v>
      </c>
      <c r="BX18607">
        <f t="shared" si="894"/>
        <v>1</v>
      </c>
      <c r="BY18607">
        <f t="shared" si="895"/>
        <v>1</v>
      </c>
    </row>
    <row r="18608" spans="1:77">
      <c r="A18608" s="15">
        <v>18603</v>
      </c>
      <c r="BP18608">
        <v>0.805945439413434</v>
      </c>
      <c r="BQ18608">
        <v>13955.929459748</v>
      </c>
      <c r="BR18608">
        <v>1.38577848428489</v>
      </c>
      <c r="BS18608">
        <v>99331.5398975374</v>
      </c>
      <c r="BW18608" s="29">
        <v>18603</v>
      </c>
      <c r="BX18608">
        <f t="shared" si="894"/>
        <v>1</v>
      </c>
      <c r="BY18608">
        <f t="shared" si="895"/>
        <v>1</v>
      </c>
    </row>
    <row r="18609" spans="1:77">
      <c r="A18609" s="15">
        <v>18604</v>
      </c>
      <c r="BP18609">
        <v>0.826763499069815</v>
      </c>
      <c r="BQ18609">
        <v>15026.2979715019</v>
      </c>
      <c r="BR18609">
        <v>1.43263818899739</v>
      </c>
      <c r="BS18609">
        <v>102474.599202997</v>
      </c>
      <c r="BW18609" s="29">
        <v>18604</v>
      </c>
      <c r="BX18609">
        <f t="shared" si="894"/>
        <v>1</v>
      </c>
      <c r="BY18609">
        <f t="shared" si="895"/>
        <v>1</v>
      </c>
    </row>
    <row r="18610" spans="1:77">
      <c r="A18610" s="15">
        <v>18605</v>
      </c>
      <c r="BP18610">
        <v>0.812943978927577</v>
      </c>
      <c r="BQ18610">
        <v>23471.1887050495</v>
      </c>
      <c r="BR18610">
        <v>1.38991229240976</v>
      </c>
      <c r="BS18610">
        <v>110589.557298215</v>
      </c>
      <c r="BW18610" s="29">
        <v>18605</v>
      </c>
      <c r="BX18610">
        <f t="shared" si="894"/>
        <v>1</v>
      </c>
      <c r="BY18610">
        <f t="shared" si="895"/>
        <v>1</v>
      </c>
    </row>
    <row r="18611" spans="1:77">
      <c r="A18611" s="15">
        <v>18606</v>
      </c>
      <c r="BP18611">
        <v>0.790698974271283</v>
      </c>
      <c r="BQ18611">
        <v>11700.5183179587</v>
      </c>
      <c r="BR18611">
        <v>1.35038407918068</v>
      </c>
      <c r="BS18611">
        <v>125294.48561006</v>
      </c>
      <c r="BW18611" s="29">
        <v>18606</v>
      </c>
      <c r="BX18611">
        <f t="shared" si="894"/>
        <v>1</v>
      </c>
      <c r="BY18611">
        <f t="shared" si="895"/>
        <v>1</v>
      </c>
    </row>
    <row r="18612" spans="1:77">
      <c r="A18612" s="15">
        <v>18607</v>
      </c>
      <c r="BP18612">
        <v>0.843370226720306</v>
      </c>
      <c r="BQ18612">
        <v>19004.8040611776</v>
      </c>
      <c r="BR18612">
        <v>1.45216810835229</v>
      </c>
      <c r="BS18612">
        <v>135558.447559475</v>
      </c>
      <c r="BW18612" s="29">
        <v>18607</v>
      </c>
      <c r="BX18612">
        <f t="shared" si="894"/>
        <v>1</v>
      </c>
      <c r="BY18612">
        <f t="shared" si="895"/>
        <v>1</v>
      </c>
    </row>
    <row r="18613" spans="1:77">
      <c r="A18613" s="15">
        <v>18608</v>
      </c>
      <c r="BP18613">
        <v>0.82570788517373</v>
      </c>
      <c r="BQ18613">
        <v>15467.7582540407</v>
      </c>
      <c r="BR18613">
        <v>1.43003398479489</v>
      </c>
      <c r="BS18613">
        <v>129833.395638634</v>
      </c>
      <c r="BW18613" s="29">
        <v>18608</v>
      </c>
      <c r="BX18613">
        <f t="shared" si="894"/>
        <v>1</v>
      </c>
      <c r="BY18613">
        <f t="shared" si="895"/>
        <v>1</v>
      </c>
    </row>
    <row r="18614" spans="1:77">
      <c r="A18614" s="15">
        <v>18609</v>
      </c>
      <c r="BP18614">
        <v>0.84343980473969</v>
      </c>
      <c r="BQ18614">
        <v>11996.3626423136</v>
      </c>
      <c r="BR18614">
        <v>1.44451047313386</v>
      </c>
      <c r="BS18614">
        <v>121795.745845475</v>
      </c>
      <c r="BW18614" s="29">
        <v>18609</v>
      </c>
      <c r="BX18614">
        <f t="shared" si="894"/>
        <v>1</v>
      </c>
      <c r="BY18614">
        <f t="shared" si="895"/>
        <v>1</v>
      </c>
    </row>
    <row r="18615" spans="1:77">
      <c r="A18615" s="15">
        <v>18610</v>
      </c>
      <c r="BP18615">
        <v>0.811243029518774</v>
      </c>
      <c r="BQ18615">
        <v>18013.526273851</v>
      </c>
      <c r="BR18615">
        <v>1.40899382462858</v>
      </c>
      <c r="BS18615">
        <v>104158.98091745</v>
      </c>
      <c r="BW18615" s="29">
        <v>18610</v>
      </c>
      <c r="BX18615">
        <f t="shared" si="894"/>
        <v>1</v>
      </c>
      <c r="BY18615">
        <f t="shared" si="895"/>
        <v>1</v>
      </c>
    </row>
    <row r="18616" spans="1:77">
      <c r="A18616" s="15">
        <v>18611</v>
      </c>
      <c r="BP18616">
        <v>0.822527156104503</v>
      </c>
      <c r="BQ18616">
        <v>18299.9478531292</v>
      </c>
      <c r="BR18616">
        <v>1.42562578473899</v>
      </c>
      <c r="BS18616">
        <v>106489.536726201</v>
      </c>
      <c r="BW18616" s="29">
        <v>18611</v>
      </c>
      <c r="BX18616">
        <f t="shared" si="894"/>
        <v>1</v>
      </c>
      <c r="BY18616">
        <f t="shared" si="895"/>
        <v>1</v>
      </c>
    </row>
    <row r="18617" spans="1:77">
      <c r="A18617" s="15">
        <v>18612</v>
      </c>
      <c r="BP18617">
        <v>0.778435803976626</v>
      </c>
      <c r="BQ18617">
        <v>12758.7502950159</v>
      </c>
      <c r="BR18617">
        <v>1.32753019664976</v>
      </c>
      <c r="BS18617">
        <v>97586.56489083</v>
      </c>
      <c r="BW18617" s="29">
        <v>18612</v>
      </c>
      <c r="BX18617">
        <f t="shared" si="894"/>
        <v>1</v>
      </c>
      <c r="BY18617">
        <f t="shared" si="895"/>
        <v>1</v>
      </c>
    </row>
    <row r="18618" spans="1:77">
      <c r="A18618" s="15">
        <v>18613</v>
      </c>
      <c r="BP18618">
        <v>0.794850671543938</v>
      </c>
      <c r="BQ18618">
        <v>14243.8201379784</v>
      </c>
      <c r="BR18618">
        <v>1.35806834082809</v>
      </c>
      <c r="BS18618">
        <v>128148.469608984</v>
      </c>
      <c r="BW18618" s="29">
        <v>18613</v>
      </c>
      <c r="BX18618">
        <f t="shared" si="894"/>
        <v>1</v>
      </c>
      <c r="BY18618">
        <f t="shared" si="895"/>
        <v>1</v>
      </c>
    </row>
    <row r="18619" spans="1:77">
      <c r="A18619" s="15">
        <v>18614</v>
      </c>
      <c r="BP18619">
        <v>0.861503354186932</v>
      </c>
      <c r="BQ18619">
        <v>18362.3507507393</v>
      </c>
      <c r="BR18619">
        <v>1.49919552639089</v>
      </c>
      <c r="BS18619">
        <v>109334.163554056</v>
      </c>
      <c r="BW18619" s="29">
        <v>18614</v>
      </c>
      <c r="BX18619">
        <f t="shared" si="894"/>
        <v>1</v>
      </c>
      <c r="BY18619">
        <f t="shared" si="895"/>
        <v>1</v>
      </c>
    </row>
    <row r="18620" spans="1:77">
      <c r="A18620" s="15">
        <v>18615</v>
      </c>
      <c r="BP18620">
        <v>0.78968806818026</v>
      </c>
      <c r="BQ18620">
        <v>12338.0992795826</v>
      </c>
      <c r="BR18620">
        <v>1.38101685646769</v>
      </c>
      <c r="BS18620">
        <v>100742.882884265</v>
      </c>
      <c r="BW18620" s="29">
        <v>18615</v>
      </c>
      <c r="BX18620">
        <f t="shared" si="894"/>
        <v>1</v>
      </c>
      <c r="BY18620">
        <f t="shared" si="895"/>
        <v>1</v>
      </c>
    </row>
    <row r="18621" spans="1:77">
      <c r="A18621" s="15">
        <v>18616</v>
      </c>
      <c r="BP18621">
        <v>0.78674412094644</v>
      </c>
      <c r="BQ18621">
        <v>20594.6890781586</v>
      </c>
      <c r="BR18621">
        <v>1.35925892466908</v>
      </c>
      <c r="BS18621">
        <v>141320.15669898</v>
      </c>
      <c r="BW18621" s="29">
        <v>18616</v>
      </c>
      <c r="BX18621">
        <f t="shared" si="894"/>
        <v>1</v>
      </c>
      <c r="BY18621">
        <f t="shared" si="895"/>
        <v>1</v>
      </c>
    </row>
    <row r="18622" spans="1:77">
      <c r="A18622" s="15">
        <v>18617</v>
      </c>
      <c r="BP18622">
        <v>0.858249915793736</v>
      </c>
      <c r="BQ18622">
        <v>16058.5465380452</v>
      </c>
      <c r="BR18622">
        <v>1.50577235689624</v>
      </c>
      <c r="BS18622">
        <v>99726.6638210429</v>
      </c>
      <c r="BW18622" s="29">
        <v>18617</v>
      </c>
      <c r="BX18622">
        <f t="shared" si="894"/>
        <v>1</v>
      </c>
      <c r="BY18622">
        <f t="shared" si="895"/>
        <v>1</v>
      </c>
    </row>
    <row r="18623" spans="1:77">
      <c r="A18623" s="15">
        <v>18618</v>
      </c>
      <c r="BP18623">
        <v>0.807591738098779</v>
      </c>
      <c r="BQ18623">
        <v>14265.1561764104</v>
      </c>
      <c r="BR18623">
        <v>1.38297675547558</v>
      </c>
      <c r="BS18623">
        <v>130138.167996487</v>
      </c>
      <c r="BW18623" s="29">
        <v>18618</v>
      </c>
      <c r="BX18623">
        <f t="shared" si="894"/>
        <v>1</v>
      </c>
      <c r="BY18623">
        <f t="shared" si="895"/>
        <v>1</v>
      </c>
    </row>
    <row r="18624" spans="1:77">
      <c r="A18624" s="15">
        <v>18619</v>
      </c>
      <c r="BP18624">
        <v>0.760726222978651</v>
      </c>
      <c r="BQ18624">
        <v>18515.0560622189</v>
      </c>
      <c r="BR18624">
        <v>1.30519138435171</v>
      </c>
      <c r="BS18624">
        <v>102772.886382136</v>
      </c>
      <c r="BW18624" s="29">
        <v>18619</v>
      </c>
      <c r="BX18624">
        <f t="shared" si="894"/>
        <v>1</v>
      </c>
      <c r="BY18624">
        <f t="shared" si="895"/>
        <v>1</v>
      </c>
    </row>
    <row r="18625" spans="1:77">
      <c r="A18625" s="15">
        <v>18620</v>
      </c>
      <c r="BP18625">
        <v>0.79775295065452</v>
      </c>
      <c r="BQ18625">
        <v>15062.5990191162</v>
      </c>
      <c r="BR18625">
        <v>1.35782534129852</v>
      </c>
      <c r="BS18625">
        <v>100908.053763372</v>
      </c>
      <c r="BW18625" s="29">
        <v>18620</v>
      </c>
      <c r="BX18625">
        <f t="shared" si="894"/>
        <v>1</v>
      </c>
      <c r="BY18625">
        <f t="shared" si="895"/>
        <v>1</v>
      </c>
    </row>
    <row r="18626" spans="1:77">
      <c r="A18626" s="15">
        <v>18621</v>
      </c>
      <c r="BP18626">
        <v>0.800246269825234</v>
      </c>
      <c r="BQ18626">
        <v>15758.3009084892</v>
      </c>
      <c r="BR18626">
        <v>1.38917802921842</v>
      </c>
      <c r="BS18626">
        <v>138016.772759545</v>
      </c>
      <c r="BW18626" s="29">
        <v>18621</v>
      </c>
      <c r="BX18626">
        <f t="shared" si="894"/>
        <v>1</v>
      </c>
      <c r="BY18626">
        <f t="shared" si="895"/>
        <v>1</v>
      </c>
    </row>
    <row r="18627" spans="1:77">
      <c r="A18627" s="15">
        <v>18622</v>
      </c>
      <c r="BP18627">
        <v>0.831836908014386</v>
      </c>
      <c r="BQ18627">
        <v>13824.6699666842</v>
      </c>
      <c r="BR18627">
        <v>1.42845012638109</v>
      </c>
      <c r="BS18627">
        <v>98577.4209685579</v>
      </c>
      <c r="BW18627" s="29">
        <v>18622</v>
      </c>
      <c r="BX18627">
        <f t="shared" si="894"/>
        <v>1</v>
      </c>
      <c r="BY18627">
        <f t="shared" si="895"/>
        <v>1</v>
      </c>
    </row>
    <row r="18628" spans="1:77">
      <c r="A18628" s="15">
        <v>18623</v>
      </c>
      <c r="BP18628">
        <v>0.800183848057488</v>
      </c>
      <c r="BQ18628">
        <v>15023.7766496255</v>
      </c>
      <c r="BR18628">
        <v>1.39537292746006</v>
      </c>
      <c r="BS18628">
        <v>103770.216922148</v>
      </c>
      <c r="BW18628" s="29">
        <v>18623</v>
      </c>
      <c r="BX18628">
        <f t="shared" si="894"/>
        <v>1</v>
      </c>
      <c r="BY18628">
        <f t="shared" si="895"/>
        <v>1</v>
      </c>
    </row>
    <row r="18629" spans="1:77">
      <c r="A18629" s="15">
        <v>18624</v>
      </c>
      <c r="BP18629">
        <v>0.793904832278838</v>
      </c>
      <c r="BQ18629">
        <v>13559.2259989812</v>
      </c>
      <c r="BR18629">
        <v>1.38174525028469</v>
      </c>
      <c r="BS18629">
        <v>100166.842484031</v>
      </c>
      <c r="BW18629" s="29">
        <v>18624</v>
      </c>
      <c r="BX18629">
        <f t="shared" si="894"/>
        <v>1</v>
      </c>
      <c r="BY18629">
        <f t="shared" si="895"/>
        <v>1</v>
      </c>
    </row>
    <row r="18630" spans="1:77">
      <c r="A18630" s="15">
        <v>18625</v>
      </c>
      <c r="BP18630">
        <v>0.804435011818709</v>
      </c>
      <c r="BQ18630">
        <v>14250.8953586318</v>
      </c>
      <c r="BR18630">
        <v>1.38182073222817</v>
      </c>
      <c r="BS18630">
        <v>127939.531151424</v>
      </c>
      <c r="BW18630" s="29">
        <v>18625</v>
      </c>
      <c r="BX18630">
        <f t="shared" si="894"/>
        <v>1</v>
      </c>
      <c r="BY18630">
        <f t="shared" si="895"/>
        <v>1</v>
      </c>
    </row>
    <row r="18631" spans="1:77">
      <c r="A18631" s="15">
        <v>18626</v>
      </c>
      <c r="BP18631">
        <v>0.820303928236246</v>
      </c>
      <c r="BQ18631">
        <v>14071.2653259884</v>
      </c>
      <c r="BR18631">
        <v>1.41898912841227</v>
      </c>
      <c r="BS18631">
        <v>96993.846614336</v>
      </c>
      <c r="BW18631" s="29">
        <v>18626</v>
      </c>
      <c r="BX18631">
        <f t="shared" ref="BX18631:BX18694" si="896">IF(BU18631=MAX($BU18631:$BV18631),1,0)</f>
        <v>1</v>
      </c>
      <c r="BY18631">
        <f t="shared" ref="BY18631:BY18694" si="897">IF(BV18631=MAX($BU18631:$BV18631),1,0)</f>
        <v>1</v>
      </c>
    </row>
    <row r="18632" spans="1:77">
      <c r="A18632" s="15">
        <v>18627</v>
      </c>
      <c r="BP18632">
        <v>0.835213168094777</v>
      </c>
      <c r="BQ18632">
        <v>13411.499669125</v>
      </c>
      <c r="BR18632">
        <v>1.4532600742189</v>
      </c>
      <c r="BS18632">
        <v>100857.2516687</v>
      </c>
      <c r="BW18632" s="29">
        <v>18627</v>
      </c>
      <c r="BX18632">
        <f t="shared" si="896"/>
        <v>1</v>
      </c>
      <c r="BY18632">
        <f t="shared" si="897"/>
        <v>1</v>
      </c>
    </row>
    <row r="18633" spans="1:77">
      <c r="A18633" s="15">
        <v>18628</v>
      </c>
      <c r="BP18633">
        <v>0.817385954166094</v>
      </c>
      <c r="BQ18633">
        <v>17596.0890554465</v>
      </c>
      <c r="BR18633">
        <v>1.39292081127987</v>
      </c>
      <c r="BS18633">
        <v>102543.619008485</v>
      </c>
      <c r="BW18633" s="29">
        <v>18628</v>
      </c>
      <c r="BX18633">
        <f t="shared" si="896"/>
        <v>1</v>
      </c>
      <c r="BY18633">
        <f t="shared" si="897"/>
        <v>1</v>
      </c>
    </row>
    <row r="18634" spans="1:77">
      <c r="A18634" s="15">
        <v>18629</v>
      </c>
      <c r="BP18634">
        <v>0.771875262177217</v>
      </c>
      <c r="BQ18634">
        <v>15060.8486674819</v>
      </c>
      <c r="BR18634">
        <v>1.32661187564947</v>
      </c>
      <c r="BS18634">
        <v>128417.978630605</v>
      </c>
      <c r="BW18634" s="29">
        <v>18629</v>
      </c>
      <c r="BX18634">
        <f t="shared" si="896"/>
        <v>1</v>
      </c>
      <c r="BY18634">
        <f t="shared" si="897"/>
        <v>1</v>
      </c>
    </row>
    <row r="18635" spans="1:77">
      <c r="A18635" s="15">
        <v>18630</v>
      </c>
      <c r="BP18635">
        <v>0.811482862178514</v>
      </c>
      <c r="BQ18635">
        <v>16616.7292592029</v>
      </c>
      <c r="BR18635">
        <v>1.40840363306267</v>
      </c>
      <c r="BS18635">
        <v>106507.564663514</v>
      </c>
      <c r="BW18635" s="29">
        <v>18630</v>
      </c>
      <c r="BX18635">
        <f t="shared" si="896"/>
        <v>1</v>
      </c>
      <c r="BY18635">
        <f t="shared" si="897"/>
        <v>1</v>
      </c>
    </row>
    <row r="18636" spans="1:77">
      <c r="A18636" s="15">
        <v>18631</v>
      </c>
      <c r="BP18636">
        <v>0.758401047994803</v>
      </c>
      <c r="BQ18636">
        <v>16997.8987610432</v>
      </c>
      <c r="BR18636">
        <v>1.25883513922489</v>
      </c>
      <c r="BS18636">
        <v>101017.012666306</v>
      </c>
      <c r="BW18636" s="29">
        <v>18631</v>
      </c>
      <c r="BX18636">
        <f t="shared" si="896"/>
        <v>1</v>
      </c>
      <c r="BY18636">
        <f t="shared" si="897"/>
        <v>1</v>
      </c>
    </row>
    <row r="18637" spans="1:77">
      <c r="A18637" s="15">
        <v>18632</v>
      </c>
      <c r="BP18637">
        <v>0.777871118267893</v>
      </c>
      <c r="BQ18637">
        <v>17635.210568311</v>
      </c>
      <c r="BR18637">
        <v>1.3141170104938</v>
      </c>
      <c r="BS18637">
        <v>105690.678139254</v>
      </c>
      <c r="BW18637" s="29">
        <v>18632</v>
      </c>
      <c r="BX18637">
        <f t="shared" si="896"/>
        <v>1</v>
      </c>
      <c r="BY18637">
        <f t="shared" si="897"/>
        <v>1</v>
      </c>
    </row>
    <row r="18638" spans="1:77">
      <c r="A18638" s="15">
        <v>18633</v>
      </c>
      <c r="BP18638">
        <v>0.822488659208079</v>
      </c>
      <c r="BQ18638">
        <v>10995.5202539185</v>
      </c>
      <c r="BR18638">
        <v>1.40966625797268</v>
      </c>
      <c r="BS18638">
        <v>96531.4643356803</v>
      </c>
      <c r="BW18638" s="29">
        <v>18633</v>
      </c>
      <c r="BX18638">
        <f t="shared" si="896"/>
        <v>1</v>
      </c>
      <c r="BY18638">
        <f t="shared" si="897"/>
        <v>1</v>
      </c>
    </row>
    <row r="18639" spans="1:77">
      <c r="A18639" s="15">
        <v>18634</v>
      </c>
      <c r="BP18639">
        <v>0.779551959548787</v>
      </c>
      <c r="BQ18639">
        <v>18308.8582121784</v>
      </c>
      <c r="BR18639">
        <v>1.32425256364457</v>
      </c>
      <c r="BS18639">
        <v>140181.862197802</v>
      </c>
      <c r="BW18639" s="29">
        <v>18634</v>
      </c>
      <c r="BX18639">
        <f t="shared" si="896"/>
        <v>1</v>
      </c>
      <c r="BY18639">
        <f t="shared" si="897"/>
        <v>1</v>
      </c>
    </row>
    <row r="18640" spans="1:77">
      <c r="A18640" s="15">
        <v>18635</v>
      </c>
      <c r="BP18640">
        <v>0.81728762304761</v>
      </c>
      <c r="BQ18640">
        <v>11740.8298101734</v>
      </c>
      <c r="BR18640">
        <v>1.41716177181128</v>
      </c>
      <c r="BS18640">
        <v>101264.880900419</v>
      </c>
      <c r="BW18640" s="29">
        <v>18635</v>
      </c>
      <c r="BX18640">
        <f t="shared" si="896"/>
        <v>1</v>
      </c>
      <c r="BY18640">
        <f t="shared" si="897"/>
        <v>1</v>
      </c>
    </row>
    <row r="18641" spans="1:77">
      <c r="A18641" s="15">
        <v>18636</v>
      </c>
      <c r="BP18641">
        <v>0.839427204522156</v>
      </c>
      <c r="BQ18641">
        <v>15255.5644393794</v>
      </c>
      <c r="BR18641">
        <v>1.44727692026761</v>
      </c>
      <c r="BS18641">
        <v>129912.878381793</v>
      </c>
      <c r="BW18641" s="29">
        <v>18636</v>
      </c>
      <c r="BX18641">
        <f t="shared" si="896"/>
        <v>1</v>
      </c>
      <c r="BY18641">
        <f t="shared" si="897"/>
        <v>1</v>
      </c>
    </row>
    <row r="18642" spans="1:77">
      <c r="A18642" s="15">
        <v>18637</v>
      </c>
      <c r="BP18642">
        <v>0.797552809952004</v>
      </c>
      <c r="BQ18642">
        <v>19069.5571256929</v>
      </c>
      <c r="BR18642">
        <v>1.39480490805589</v>
      </c>
      <c r="BS18642">
        <v>137296.486569422</v>
      </c>
      <c r="BW18642" s="29">
        <v>18637</v>
      </c>
      <c r="BX18642">
        <f t="shared" si="896"/>
        <v>1</v>
      </c>
      <c r="BY18642">
        <f t="shared" si="897"/>
        <v>1</v>
      </c>
    </row>
    <row r="18643" spans="1:77">
      <c r="A18643" s="15">
        <v>18638</v>
      </c>
      <c r="BP18643">
        <v>0.830162028027524</v>
      </c>
      <c r="BQ18643">
        <v>11404.3660146166</v>
      </c>
      <c r="BR18643">
        <v>1.44383578440494</v>
      </c>
      <c r="BS18643">
        <v>98705.0309017823</v>
      </c>
      <c r="BW18643" s="29">
        <v>18638</v>
      </c>
      <c r="BX18643">
        <f t="shared" si="896"/>
        <v>1</v>
      </c>
      <c r="BY18643">
        <f t="shared" si="897"/>
        <v>1</v>
      </c>
    </row>
    <row r="18644" spans="1:77">
      <c r="A18644" s="15">
        <v>18639</v>
      </c>
      <c r="BP18644">
        <v>0.791503753523937</v>
      </c>
      <c r="BQ18644">
        <v>14862.174036074</v>
      </c>
      <c r="BR18644">
        <v>1.32927270501041</v>
      </c>
      <c r="BS18644">
        <v>130337.589634815</v>
      </c>
      <c r="BW18644" s="29">
        <v>18639</v>
      </c>
      <c r="BX18644">
        <f t="shared" si="896"/>
        <v>1</v>
      </c>
      <c r="BY18644">
        <f t="shared" si="897"/>
        <v>1</v>
      </c>
    </row>
    <row r="18645" spans="1:77">
      <c r="A18645" s="15">
        <v>18640</v>
      </c>
      <c r="BP18645">
        <v>0.784466772250219</v>
      </c>
      <c r="BQ18645">
        <v>18145.6153694859</v>
      </c>
      <c r="BR18645">
        <v>1.3364655360042</v>
      </c>
      <c r="BS18645">
        <v>105753.504588925</v>
      </c>
      <c r="BW18645" s="29">
        <v>18640</v>
      </c>
      <c r="BX18645">
        <f t="shared" si="896"/>
        <v>1</v>
      </c>
      <c r="BY18645">
        <f t="shared" si="897"/>
        <v>1</v>
      </c>
    </row>
    <row r="18646" spans="1:77">
      <c r="A18646" s="15">
        <v>18641</v>
      </c>
      <c r="BP18646">
        <v>0.813547116565561</v>
      </c>
      <c r="BQ18646">
        <v>14656.2489262879</v>
      </c>
      <c r="BR18646">
        <v>1.40282982490568</v>
      </c>
      <c r="BS18646">
        <v>100037.49828479</v>
      </c>
      <c r="BW18646" s="29">
        <v>18641</v>
      </c>
      <c r="BX18646">
        <f t="shared" si="896"/>
        <v>1</v>
      </c>
      <c r="BY18646">
        <f t="shared" si="897"/>
        <v>1</v>
      </c>
    </row>
    <row r="18647" spans="1:77">
      <c r="A18647" s="15">
        <v>18642</v>
      </c>
      <c r="BP18647">
        <v>0.803208872667045</v>
      </c>
      <c r="BQ18647">
        <v>12675.9225554939</v>
      </c>
      <c r="BR18647">
        <v>1.40980591691229</v>
      </c>
      <c r="BS18647">
        <v>97665.7784191542</v>
      </c>
      <c r="BW18647" s="29">
        <v>18642</v>
      </c>
      <c r="BX18647">
        <f t="shared" si="896"/>
        <v>1</v>
      </c>
      <c r="BY18647">
        <f t="shared" si="897"/>
        <v>1</v>
      </c>
    </row>
    <row r="18648" spans="1:77">
      <c r="A18648" s="15">
        <v>18643</v>
      </c>
      <c r="BP18648">
        <v>0.817559509530005</v>
      </c>
      <c r="BQ18648">
        <v>15395.5736582477</v>
      </c>
      <c r="BR18648">
        <v>1.39588417463935</v>
      </c>
      <c r="BS18648">
        <v>103370.840517195</v>
      </c>
      <c r="BW18648" s="29">
        <v>18643</v>
      </c>
      <c r="BX18648">
        <f t="shared" si="896"/>
        <v>1</v>
      </c>
      <c r="BY18648">
        <f t="shared" si="897"/>
        <v>1</v>
      </c>
    </row>
    <row r="18649" spans="1:77">
      <c r="A18649" s="15">
        <v>18644</v>
      </c>
      <c r="BP18649">
        <v>0.826263456668387</v>
      </c>
      <c r="BQ18649">
        <v>17857.1332387973</v>
      </c>
      <c r="BR18649">
        <v>1.42530659895922</v>
      </c>
      <c r="BS18649">
        <v>110602.704145297</v>
      </c>
      <c r="BW18649" s="29">
        <v>18644</v>
      </c>
      <c r="BX18649">
        <f t="shared" si="896"/>
        <v>1</v>
      </c>
      <c r="BY18649">
        <f t="shared" si="897"/>
        <v>1</v>
      </c>
    </row>
    <row r="18650" spans="1:77">
      <c r="A18650" s="15">
        <v>18645</v>
      </c>
      <c r="BP18650">
        <v>0.830434496521023</v>
      </c>
      <c r="BQ18650">
        <v>12219.9906763138</v>
      </c>
      <c r="BR18650">
        <v>1.43602408524992</v>
      </c>
      <c r="BS18650">
        <v>125671.143166547</v>
      </c>
      <c r="BW18650" s="29">
        <v>18645</v>
      </c>
      <c r="BX18650">
        <f t="shared" si="896"/>
        <v>1</v>
      </c>
      <c r="BY18650">
        <f t="shared" si="897"/>
        <v>1</v>
      </c>
    </row>
    <row r="18651" spans="1:77">
      <c r="A18651" s="15">
        <v>18646</v>
      </c>
      <c r="BP18651">
        <v>0.802974429533152</v>
      </c>
      <c r="BQ18651">
        <v>14194.419485154</v>
      </c>
      <c r="BR18651">
        <v>1.38018082591218</v>
      </c>
      <c r="BS18651">
        <v>101125.372538674</v>
      </c>
      <c r="BW18651" s="29">
        <v>18646</v>
      </c>
      <c r="BX18651">
        <f t="shared" si="896"/>
        <v>1</v>
      </c>
      <c r="BY18651">
        <f t="shared" si="897"/>
        <v>1</v>
      </c>
    </row>
    <row r="18652" spans="1:77">
      <c r="A18652" s="15">
        <v>18647</v>
      </c>
      <c r="BP18652">
        <v>0.765217424572747</v>
      </c>
      <c r="BQ18652">
        <v>14102.0140381116</v>
      </c>
      <c r="BR18652">
        <v>1.29991753827164</v>
      </c>
      <c r="BS18652">
        <v>103669.457531688</v>
      </c>
      <c r="BW18652" s="29">
        <v>18647</v>
      </c>
      <c r="BX18652">
        <f t="shared" si="896"/>
        <v>1</v>
      </c>
      <c r="BY18652">
        <f t="shared" si="897"/>
        <v>1</v>
      </c>
    </row>
    <row r="18653" spans="1:77">
      <c r="A18653" s="15">
        <v>18648</v>
      </c>
      <c r="BP18653">
        <v>0.845280358329444</v>
      </c>
      <c r="BQ18653">
        <v>17377.1740186211</v>
      </c>
      <c r="BR18653">
        <v>1.44918143865127</v>
      </c>
      <c r="BS18653">
        <v>106994.345118887</v>
      </c>
      <c r="BW18653" s="29">
        <v>18648</v>
      </c>
      <c r="BX18653">
        <f t="shared" si="896"/>
        <v>1</v>
      </c>
      <c r="BY18653">
        <f t="shared" si="897"/>
        <v>1</v>
      </c>
    </row>
    <row r="18654" spans="1:77">
      <c r="A18654" s="15">
        <v>18649</v>
      </c>
      <c r="BP18654">
        <v>0.806888140309794</v>
      </c>
      <c r="BQ18654">
        <v>13068.3449557001</v>
      </c>
      <c r="BR18654">
        <v>1.36522173728019</v>
      </c>
      <c r="BS18654">
        <v>99183.6972602929</v>
      </c>
      <c r="BW18654" s="29">
        <v>18649</v>
      </c>
      <c r="BX18654">
        <f t="shared" si="896"/>
        <v>1</v>
      </c>
      <c r="BY18654">
        <f t="shared" si="897"/>
        <v>1</v>
      </c>
    </row>
    <row r="18655" spans="1:77">
      <c r="A18655" s="15">
        <v>18650</v>
      </c>
      <c r="BP18655">
        <v>0.783516031697994</v>
      </c>
      <c r="BQ18655">
        <v>14807.0022681641</v>
      </c>
      <c r="BR18655">
        <v>1.31286403003755</v>
      </c>
      <c r="BS18655">
        <v>101441.038825776</v>
      </c>
      <c r="BW18655" s="29">
        <v>18650</v>
      </c>
      <c r="BX18655">
        <f t="shared" si="896"/>
        <v>1</v>
      </c>
      <c r="BY18655">
        <f t="shared" si="897"/>
        <v>1</v>
      </c>
    </row>
    <row r="18656" spans="1:77">
      <c r="A18656" s="15">
        <v>18651</v>
      </c>
      <c r="BP18656">
        <v>0.859401589103496</v>
      </c>
      <c r="BQ18656">
        <v>16776.3602616409</v>
      </c>
      <c r="BR18656">
        <v>1.48728143982007</v>
      </c>
      <c r="BS18656">
        <v>106855.821832065</v>
      </c>
      <c r="BW18656" s="29">
        <v>18651</v>
      </c>
      <c r="BX18656">
        <f t="shared" si="896"/>
        <v>1</v>
      </c>
      <c r="BY18656">
        <f t="shared" si="897"/>
        <v>1</v>
      </c>
    </row>
    <row r="18657" spans="1:77">
      <c r="A18657" s="15">
        <v>18652</v>
      </c>
      <c r="BP18657">
        <v>0.81786101805734</v>
      </c>
      <c r="BQ18657">
        <v>15710.2975091658</v>
      </c>
      <c r="BR18657">
        <v>1.39580024977462</v>
      </c>
      <c r="BS18657">
        <v>101440.460315915</v>
      </c>
      <c r="BW18657" s="29">
        <v>18652</v>
      </c>
      <c r="BX18657">
        <f t="shared" si="896"/>
        <v>1</v>
      </c>
      <c r="BY18657">
        <f t="shared" si="897"/>
        <v>1</v>
      </c>
    </row>
    <row r="18658" spans="1:77">
      <c r="A18658" s="15">
        <v>18653</v>
      </c>
      <c r="BP18658">
        <v>0.813834814142751</v>
      </c>
      <c r="BQ18658">
        <v>16436.4624166488</v>
      </c>
      <c r="BR18658">
        <v>1.39491840334039</v>
      </c>
      <c r="BS18658">
        <v>104362.667641345</v>
      </c>
      <c r="BW18658" s="29">
        <v>18653</v>
      </c>
      <c r="BX18658">
        <f t="shared" si="896"/>
        <v>1</v>
      </c>
      <c r="BY18658">
        <f t="shared" si="897"/>
        <v>1</v>
      </c>
    </row>
    <row r="18659" spans="1:77">
      <c r="A18659" s="15">
        <v>18654</v>
      </c>
      <c r="BP18659">
        <v>0.806418992513796</v>
      </c>
      <c r="BQ18659">
        <v>11737.3105280882</v>
      </c>
      <c r="BR18659">
        <v>1.38342064023726</v>
      </c>
      <c r="BS18659">
        <v>95998.5998778837</v>
      </c>
      <c r="BW18659" s="29">
        <v>18654</v>
      </c>
      <c r="BX18659">
        <f t="shared" si="896"/>
        <v>1</v>
      </c>
      <c r="BY18659">
        <f t="shared" si="897"/>
        <v>1</v>
      </c>
    </row>
    <row r="18660" spans="1:77">
      <c r="A18660" s="15">
        <v>18655</v>
      </c>
      <c r="BP18660">
        <v>0.826767939751414</v>
      </c>
      <c r="BQ18660">
        <v>15625.8424270384</v>
      </c>
      <c r="BR18660">
        <v>1.42701334948784</v>
      </c>
      <c r="BS18660">
        <v>102381.783779815</v>
      </c>
      <c r="BW18660" s="29">
        <v>18655</v>
      </c>
      <c r="BX18660">
        <f t="shared" si="896"/>
        <v>1</v>
      </c>
      <c r="BY18660">
        <f t="shared" si="897"/>
        <v>1</v>
      </c>
    </row>
    <row r="18661" spans="1:77">
      <c r="A18661" s="15">
        <v>18656</v>
      </c>
      <c r="BP18661">
        <v>0.779501227701236</v>
      </c>
      <c r="BQ18661">
        <v>16449.8963855075</v>
      </c>
      <c r="BR18661">
        <v>1.33847968829772</v>
      </c>
      <c r="BS18661">
        <v>105125.756752655</v>
      </c>
      <c r="BW18661" s="29">
        <v>18656</v>
      </c>
      <c r="BX18661">
        <f t="shared" si="896"/>
        <v>1</v>
      </c>
      <c r="BY18661">
        <f t="shared" si="897"/>
        <v>1</v>
      </c>
    </row>
    <row r="18662" spans="1:77">
      <c r="A18662" s="15">
        <v>18657</v>
      </c>
      <c r="BP18662">
        <v>0.838348086750438</v>
      </c>
      <c r="BQ18662">
        <v>19888.7033099011</v>
      </c>
      <c r="BR18662">
        <v>1.45744090395644</v>
      </c>
      <c r="BS18662">
        <v>112607.290251618</v>
      </c>
      <c r="BW18662" s="29">
        <v>18657</v>
      </c>
      <c r="BX18662">
        <f t="shared" si="896"/>
        <v>1</v>
      </c>
      <c r="BY18662">
        <f t="shared" si="897"/>
        <v>1</v>
      </c>
    </row>
    <row r="18663" spans="1:77">
      <c r="A18663" s="15">
        <v>18658</v>
      </c>
      <c r="BP18663">
        <v>0.8021353213413</v>
      </c>
      <c r="BQ18663">
        <v>14920.4759080874</v>
      </c>
      <c r="BR18663">
        <v>1.38787892680251</v>
      </c>
      <c r="BS18663">
        <v>128363.133091706</v>
      </c>
      <c r="BW18663" s="29">
        <v>18658</v>
      </c>
      <c r="BX18663">
        <f t="shared" si="896"/>
        <v>1</v>
      </c>
      <c r="BY18663">
        <f t="shared" si="897"/>
        <v>1</v>
      </c>
    </row>
    <row r="18664" spans="1:77">
      <c r="A18664" s="15">
        <v>18659</v>
      </c>
      <c r="BP18664">
        <v>0.800818863520671</v>
      </c>
      <c r="BQ18664">
        <v>11624.2247669632</v>
      </c>
      <c r="BR18664">
        <v>1.39642503677684</v>
      </c>
      <c r="BS18664">
        <v>99277.0006826528</v>
      </c>
      <c r="BW18664" s="29">
        <v>18659</v>
      </c>
      <c r="BX18664">
        <f t="shared" si="896"/>
        <v>1</v>
      </c>
      <c r="BY18664">
        <f t="shared" si="897"/>
        <v>1</v>
      </c>
    </row>
    <row r="18665" spans="1:77">
      <c r="A18665" s="15">
        <v>18660</v>
      </c>
      <c r="BP18665">
        <v>0.840342997718726</v>
      </c>
      <c r="BQ18665">
        <v>14633.4201828261</v>
      </c>
      <c r="BR18665">
        <v>1.45935799656645</v>
      </c>
      <c r="BS18665">
        <v>102556.800457774</v>
      </c>
      <c r="BW18665" s="29">
        <v>18660</v>
      </c>
      <c r="BX18665">
        <f t="shared" si="896"/>
        <v>1</v>
      </c>
      <c r="BY18665">
        <f t="shared" si="897"/>
        <v>1</v>
      </c>
    </row>
    <row r="18666" spans="1:77">
      <c r="A18666" s="15">
        <v>18661</v>
      </c>
      <c r="BP18666">
        <v>0.781538101328228</v>
      </c>
      <c r="BQ18666">
        <v>11746.4370632401</v>
      </c>
      <c r="BR18666">
        <v>1.3316906353675</v>
      </c>
      <c r="BS18666">
        <v>98877.3809538456</v>
      </c>
      <c r="BW18666" s="29">
        <v>18661</v>
      </c>
      <c r="BX18666">
        <f t="shared" si="896"/>
        <v>1</v>
      </c>
      <c r="BY18666">
        <f t="shared" si="897"/>
        <v>1</v>
      </c>
    </row>
    <row r="18667" spans="1:77">
      <c r="A18667" s="15">
        <v>18662</v>
      </c>
      <c r="BP18667">
        <v>0.769927465328805</v>
      </c>
      <c r="BQ18667">
        <v>20010.196934538</v>
      </c>
      <c r="BR18667">
        <v>1.32282596918284</v>
      </c>
      <c r="BS18667">
        <v>136938.435572025</v>
      </c>
      <c r="BW18667" s="29">
        <v>18662</v>
      </c>
      <c r="BX18667">
        <f t="shared" si="896"/>
        <v>1</v>
      </c>
      <c r="BY18667">
        <f t="shared" si="897"/>
        <v>1</v>
      </c>
    </row>
    <row r="18668" spans="1:77">
      <c r="A18668" s="15">
        <v>18663</v>
      </c>
      <c r="BP18668">
        <v>0.813800679431906</v>
      </c>
      <c r="BQ18668">
        <v>13527.9597481473</v>
      </c>
      <c r="BR18668">
        <v>1.39957060080308</v>
      </c>
      <c r="BS18668">
        <v>104499.89877955</v>
      </c>
      <c r="BW18668" s="29">
        <v>18663</v>
      </c>
      <c r="BX18668">
        <f t="shared" si="896"/>
        <v>1</v>
      </c>
      <c r="BY18668">
        <f t="shared" si="897"/>
        <v>1</v>
      </c>
    </row>
    <row r="18669" spans="1:77">
      <c r="A18669" s="15">
        <v>18664</v>
      </c>
      <c r="BP18669">
        <v>0.812540735222965</v>
      </c>
      <c r="BQ18669">
        <v>12832.1324703599</v>
      </c>
      <c r="BR18669">
        <v>1.41350015254291</v>
      </c>
      <c r="BS18669">
        <v>100863.561207135</v>
      </c>
      <c r="BW18669" s="29">
        <v>18664</v>
      </c>
      <c r="BX18669">
        <f t="shared" si="896"/>
        <v>1</v>
      </c>
      <c r="BY18669">
        <f t="shared" si="897"/>
        <v>1</v>
      </c>
    </row>
    <row r="18670" spans="1:77">
      <c r="A18670" s="15">
        <v>18665</v>
      </c>
      <c r="BP18670">
        <v>0.799076843725127</v>
      </c>
      <c r="BQ18670">
        <v>12838.9191834695</v>
      </c>
      <c r="BR18670">
        <v>1.37534156324967</v>
      </c>
      <c r="BS18670">
        <v>129727.950710565</v>
      </c>
      <c r="BW18670" s="29">
        <v>18665</v>
      </c>
      <c r="BX18670">
        <f t="shared" si="896"/>
        <v>1</v>
      </c>
      <c r="BY18670">
        <f t="shared" si="897"/>
        <v>1</v>
      </c>
    </row>
    <row r="18671" spans="1:77">
      <c r="A18671" s="15">
        <v>18666</v>
      </c>
      <c r="BP18671">
        <v>0.836041227634569</v>
      </c>
      <c r="BQ18671">
        <v>16929.250114247</v>
      </c>
      <c r="BR18671">
        <v>1.43801772233962</v>
      </c>
      <c r="BS18671">
        <v>104953.26508829</v>
      </c>
      <c r="BW18671" s="29">
        <v>18666</v>
      </c>
      <c r="BX18671">
        <f t="shared" si="896"/>
        <v>1</v>
      </c>
      <c r="BY18671">
        <f t="shared" si="897"/>
        <v>1</v>
      </c>
    </row>
    <row r="18672" spans="1:77">
      <c r="A18672" s="15">
        <v>18667</v>
      </c>
      <c r="BP18672">
        <v>0.827897419768851</v>
      </c>
      <c r="BQ18672">
        <v>14153.6186297031</v>
      </c>
      <c r="BR18672">
        <v>1.42247233420428</v>
      </c>
      <c r="BS18672">
        <v>101646.768152872</v>
      </c>
      <c r="BW18672" s="29">
        <v>18667</v>
      </c>
      <c r="BX18672">
        <f t="shared" si="896"/>
        <v>1</v>
      </c>
      <c r="BY18672">
        <f t="shared" si="897"/>
        <v>1</v>
      </c>
    </row>
    <row r="18673" spans="1:77">
      <c r="A18673" s="15">
        <v>18668</v>
      </c>
      <c r="BP18673">
        <v>0.779423540017405</v>
      </c>
      <c r="BQ18673">
        <v>19133.8143608938</v>
      </c>
      <c r="BR18673">
        <v>1.32855747114368</v>
      </c>
      <c r="BS18673">
        <v>108489.763269625</v>
      </c>
      <c r="BW18673" s="29">
        <v>18668</v>
      </c>
      <c r="BX18673">
        <f t="shared" si="896"/>
        <v>1</v>
      </c>
      <c r="BY18673">
        <f t="shared" si="897"/>
        <v>1</v>
      </c>
    </row>
    <row r="18674" spans="1:77">
      <c r="A18674" s="15">
        <v>18669</v>
      </c>
      <c r="BP18674">
        <v>0.804377870138801</v>
      </c>
      <c r="BQ18674">
        <v>13464.2297678207</v>
      </c>
      <c r="BR18674">
        <v>1.38827139685981</v>
      </c>
      <c r="BS18674">
        <v>99727.7371289252</v>
      </c>
      <c r="BW18674" s="29">
        <v>18669</v>
      </c>
      <c r="BX18674">
        <f t="shared" si="896"/>
        <v>1</v>
      </c>
      <c r="BY18674">
        <f t="shared" si="897"/>
        <v>1</v>
      </c>
    </row>
    <row r="18675" spans="1:77">
      <c r="A18675" s="15">
        <v>18670</v>
      </c>
      <c r="BP18675">
        <v>0.800890376007152</v>
      </c>
      <c r="BQ18675">
        <v>13845.4087867958</v>
      </c>
      <c r="BR18675">
        <v>1.37633745324918</v>
      </c>
      <c r="BS18675">
        <v>100765.294843284</v>
      </c>
      <c r="BW18675" s="29">
        <v>18670</v>
      </c>
      <c r="BX18675">
        <f t="shared" si="896"/>
        <v>1</v>
      </c>
      <c r="BY18675">
        <f t="shared" si="897"/>
        <v>1</v>
      </c>
    </row>
    <row r="18676" spans="1:77">
      <c r="A18676" s="15">
        <v>18671</v>
      </c>
      <c r="BP18676">
        <v>0.875177143811449</v>
      </c>
      <c r="BQ18676">
        <v>17323.2912861917</v>
      </c>
      <c r="BR18676">
        <v>1.52015676421217</v>
      </c>
      <c r="BS18676">
        <v>133855.612463503</v>
      </c>
      <c r="BW18676" s="29">
        <v>18671</v>
      </c>
      <c r="BX18676">
        <f t="shared" si="896"/>
        <v>1</v>
      </c>
      <c r="BY18676">
        <f t="shared" si="897"/>
        <v>1</v>
      </c>
    </row>
    <row r="18677" spans="1:77">
      <c r="A18677" s="15">
        <v>18672</v>
      </c>
      <c r="BP18677">
        <v>0.766124271806147</v>
      </c>
      <c r="BQ18677">
        <v>13643.4131958991</v>
      </c>
      <c r="BR18677">
        <v>1.26997085381279</v>
      </c>
      <c r="BS18677">
        <v>100869.257935868</v>
      </c>
      <c r="BW18677" s="29">
        <v>18672</v>
      </c>
      <c r="BX18677">
        <f t="shared" si="896"/>
        <v>1</v>
      </c>
      <c r="BY18677">
        <f t="shared" si="897"/>
        <v>1</v>
      </c>
    </row>
    <row r="18678" spans="1:77">
      <c r="A18678" s="15">
        <v>18673</v>
      </c>
      <c r="BP18678">
        <v>0.771065410563933</v>
      </c>
      <c r="BQ18678">
        <v>15074.8818447129</v>
      </c>
      <c r="BR18678">
        <v>1.30343754060167</v>
      </c>
      <c r="BS18678">
        <v>100761.831528839</v>
      </c>
      <c r="BW18678" s="29">
        <v>18673</v>
      </c>
      <c r="BX18678">
        <f t="shared" si="896"/>
        <v>1</v>
      </c>
      <c r="BY18678">
        <f t="shared" si="897"/>
        <v>1</v>
      </c>
    </row>
    <row r="18679" spans="1:77">
      <c r="A18679" s="15">
        <v>18674</v>
      </c>
      <c r="BP18679">
        <v>0.83020177066498</v>
      </c>
      <c r="BQ18679">
        <v>13916.6761304535</v>
      </c>
      <c r="BR18679">
        <v>1.42329941169334</v>
      </c>
      <c r="BS18679">
        <v>97864.6597541193</v>
      </c>
      <c r="BW18679" s="29">
        <v>18674</v>
      </c>
      <c r="BX18679">
        <f t="shared" si="896"/>
        <v>1</v>
      </c>
      <c r="BY18679">
        <f t="shared" si="897"/>
        <v>1</v>
      </c>
    </row>
    <row r="18680" spans="1:77">
      <c r="A18680" s="15">
        <v>18675</v>
      </c>
      <c r="BP18680">
        <v>0.794241744806722</v>
      </c>
      <c r="BQ18680">
        <v>17905.1595341963</v>
      </c>
      <c r="BR18680">
        <v>1.38622289639774</v>
      </c>
      <c r="BS18680">
        <v>103770.596297544</v>
      </c>
      <c r="BW18680" s="29">
        <v>18675</v>
      </c>
      <c r="BX18680">
        <f t="shared" si="896"/>
        <v>1</v>
      </c>
      <c r="BY18680">
        <f t="shared" si="897"/>
        <v>1</v>
      </c>
    </row>
    <row r="18681" spans="1:77">
      <c r="A18681" s="15">
        <v>18676</v>
      </c>
      <c r="BP18681">
        <v>0.816462714379806</v>
      </c>
      <c r="BQ18681">
        <v>15765.303707216</v>
      </c>
      <c r="BR18681">
        <v>1.40727620556631</v>
      </c>
      <c r="BS18681">
        <v>101210.653487716</v>
      </c>
      <c r="BW18681" s="29">
        <v>18676</v>
      </c>
      <c r="BX18681">
        <f t="shared" si="896"/>
        <v>1</v>
      </c>
      <c r="BY18681">
        <f t="shared" si="897"/>
        <v>1</v>
      </c>
    </row>
    <row r="18682" spans="1:77">
      <c r="A18682" s="15">
        <v>18677</v>
      </c>
      <c r="BP18682">
        <v>0.813060659954592</v>
      </c>
      <c r="BQ18682">
        <v>18217.4473670289</v>
      </c>
      <c r="BR18682">
        <v>1.41076243364416</v>
      </c>
      <c r="BS18682">
        <v>107019.647107259</v>
      </c>
      <c r="BW18682" s="29">
        <v>18677</v>
      </c>
      <c r="BX18682">
        <f t="shared" si="896"/>
        <v>1</v>
      </c>
      <c r="BY18682">
        <f t="shared" si="897"/>
        <v>1</v>
      </c>
    </row>
    <row r="18683" spans="1:77">
      <c r="A18683" s="15">
        <v>18678</v>
      </c>
      <c r="BP18683">
        <v>0.811365976581411</v>
      </c>
      <c r="BQ18683">
        <v>11707.9614780626</v>
      </c>
      <c r="BR18683">
        <v>1.38635537454866</v>
      </c>
      <c r="BS18683">
        <v>96994.2330288798</v>
      </c>
      <c r="BW18683" s="29">
        <v>18678</v>
      </c>
      <c r="BX18683">
        <f t="shared" si="896"/>
        <v>1</v>
      </c>
      <c r="BY18683">
        <f t="shared" si="897"/>
        <v>1</v>
      </c>
    </row>
    <row r="18684" spans="1:77">
      <c r="A18684" s="15">
        <v>18679</v>
      </c>
      <c r="BP18684">
        <v>0.780540211467275</v>
      </c>
      <c r="BQ18684">
        <v>11888.1176602968</v>
      </c>
      <c r="BR18684">
        <v>1.29833813385304</v>
      </c>
      <c r="BS18684">
        <v>96544.8125043251</v>
      </c>
      <c r="BW18684" s="29">
        <v>18679</v>
      </c>
      <c r="BX18684">
        <f t="shared" si="896"/>
        <v>1</v>
      </c>
      <c r="BY18684">
        <f t="shared" si="897"/>
        <v>1</v>
      </c>
    </row>
    <row r="18685" spans="1:77">
      <c r="A18685" s="15">
        <v>18680</v>
      </c>
      <c r="BP18685">
        <v>0.824441322834982</v>
      </c>
      <c r="BQ18685">
        <v>12638.4256552071</v>
      </c>
      <c r="BR18685">
        <v>1.39960756418703</v>
      </c>
      <c r="BS18685">
        <v>124490.002600477</v>
      </c>
      <c r="BW18685" s="29">
        <v>18680</v>
      </c>
      <c r="BX18685">
        <f t="shared" si="896"/>
        <v>1</v>
      </c>
      <c r="BY18685">
        <f t="shared" si="897"/>
        <v>1</v>
      </c>
    </row>
    <row r="18686" spans="1:77">
      <c r="A18686" s="15">
        <v>18681</v>
      </c>
      <c r="BP18686">
        <v>0.829913116562438</v>
      </c>
      <c r="BQ18686">
        <v>19639.2631539451</v>
      </c>
      <c r="BR18686">
        <v>1.44487834739281</v>
      </c>
      <c r="BS18686">
        <v>135678.526380661</v>
      </c>
      <c r="BW18686" s="29">
        <v>18681</v>
      </c>
      <c r="BX18686">
        <f t="shared" si="896"/>
        <v>1</v>
      </c>
      <c r="BY18686">
        <f t="shared" si="897"/>
        <v>1</v>
      </c>
    </row>
    <row r="18687" spans="1:77">
      <c r="A18687" s="15">
        <v>18682</v>
      </c>
      <c r="BP18687">
        <v>0.777195385257279</v>
      </c>
      <c r="BQ18687">
        <v>11913.0039481807</v>
      </c>
      <c r="BR18687">
        <v>1.32825624124697</v>
      </c>
      <c r="BS18687">
        <v>98031.7164801814</v>
      </c>
      <c r="BW18687" s="29">
        <v>18682</v>
      </c>
      <c r="BX18687">
        <f t="shared" si="896"/>
        <v>1</v>
      </c>
      <c r="BY18687">
        <f t="shared" si="897"/>
        <v>1</v>
      </c>
    </row>
    <row r="18688" spans="1:77">
      <c r="A18688" s="15">
        <v>18683</v>
      </c>
      <c r="BP18688">
        <v>0.787033748734803</v>
      </c>
      <c r="BQ18688">
        <v>13590.8767271354</v>
      </c>
      <c r="BR18688">
        <v>1.35327363201809</v>
      </c>
      <c r="BS18688">
        <v>102165.606576018</v>
      </c>
      <c r="BW18688" s="29">
        <v>18683</v>
      </c>
      <c r="BX18688">
        <f t="shared" si="896"/>
        <v>1</v>
      </c>
      <c r="BY18688">
        <f t="shared" si="897"/>
        <v>1</v>
      </c>
    </row>
    <row r="18689" spans="1:77">
      <c r="A18689" s="15">
        <v>18684</v>
      </c>
      <c r="BP18689">
        <v>0.845673218327748</v>
      </c>
      <c r="BQ18689">
        <v>13131.3088219874</v>
      </c>
      <c r="BR18689">
        <v>1.46471961357574</v>
      </c>
      <c r="BS18689">
        <v>97798.4707923454</v>
      </c>
      <c r="BW18689" s="29">
        <v>18684</v>
      </c>
      <c r="BX18689">
        <f t="shared" si="896"/>
        <v>1</v>
      </c>
      <c r="BY18689">
        <f t="shared" si="897"/>
        <v>1</v>
      </c>
    </row>
    <row r="18690" spans="1:77">
      <c r="A18690" s="15">
        <v>18685</v>
      </c>
      <c r="BP18690">
        <v>0.726866414961681</v>
      </c>
      <c r="BQ18690">
        <v>11617.2877240729</v>
      </c>
      <c r="BR18690">
        <v>1.22385182595293</v>
      </c>
      <c r="BS18690">
        <v>123956.030415069</v>
      </c>
      <c r="BW18690" s="29">
        <v>18685</v>
      </c>
      <c r="BX18690">
        <f t="shared" si="896"/>
        <v>1</v>
      </c>
      <c r="BY18690">
        <f t="shared" si="897"/>
        <v>1</v>
      </c>
    </row>
    <row r="18691" spans="1:77">
      <c r="A18691" s="15">
        <v>18686</v>
      </c>
      <c r="BP18691">
        <v>0.833959041859428</v>
      </c>
      <c r="BQ18691">
        <v>13310.0325044336</v>
      </c>
      <c r="BR18691">
        <v>1.44374587065521</v>
      </c>
      <c r="BS18691">
        <v>96935.7125447276</v>
      </c>
      <c r="BW18691" s="29">
        <v>18686</v>
      </c>
      <c r="BX18691">
        <f t="shared" si="896"/>
        <v>1</v>
      </c>
      <c r="BY18691">
        <f t="shared" si="897"/>
        <v>1</v>
      </c>
    </row>
    <row r="18692" spans="1:77">
      <c r="A18692" s="15">
        <v>18687</v>
      </c>
      <c r="BP18692">
        <v>0.798284400686624</v>
      </c>
      <c r="BQ18692">
        <v>14916.0684819827</v>
      </c>
      <c r="BR18692">
        <v>1.37952866699728</v>
      </c>
      <c r="BS18692">
        <v>132269.133477576</v>
      </c>
      <c r="BW18692" s="29">
        <v>18687</v>
      </c>
      <c r="BX18692">
        <f t="shared" si="896"/>
        <v>1</v>
      </c>
      <c r="BY18692">
        <f t="shared" si="897"/>
        <v>1</v>
      </c>
    </row>
    <row r="18693" spans="1:77">
      <c r="A18693" s="15">
        <v>18688</v>
      </c>
      <c r="BP18693">
        <v>0.809839929653733</v>
      </c>
      <c r="BQ18693">
        <v>11107.9768149945</v>
      </c>
      <c r="BR18693">
        <v>1.40559141309583</v>
      </c>
      <c r="BS18693">
        <v>124088.850444626</v>
      </c>
      <c r="BW18693" s="29">
        <v>18688</v>
      </c>
      <c r="BX18693">
        <f t="shared" si="896"/>
        <v>1</v>
      </c>
      <c r="BY18693">
        <f t="shared" si="897"/>
        <v>1</v>
      </c>
    </row>
    <row r="18694" spans="1:77">
      <c r="A18694" s="15">
        <v>18689</v>
      </c>
      <c r="BP18694">
        <v>0.801755538610757</v>
      </c>
      <c r="BQ18694">
        <v>10444.6390247377</v>
      </c>
      <c r="BR18694">
        <v>1.3719450526962</v>
      </c>
      <c r="BS18694">
        <v>124413.580064641</v>
      </c>
      <c r="BW18694" s="29">
        <v>18689</v>
      </c>
      <c r="BX18694">
        <f t="shared" si="896"/>
        <v>1</v>
      </c>
      <c r="BY18694">
        <f t="shared" si="897"/>
        <v>1</v>
      </c>
    </row>
    <row r="18695" spans="1:77">
      <c r="A18695" s="15">
        <v>18690</v>
      </c>
      <c r="BP18695">
        <v>0.794951945025649</v>
      </c>
      <c r="BQ18695">
        <v>16205.0477921318</v>
      </c>
      <c r="BR18695">
        <v>1.36979251716862</v>
      </c>
      <c r="BS18695">
        <v>102574.172349219</v>
      </c>
      <c r="BW18695" s="29">
        <v>18690</v>
      </c>
      <c r="BX18695">
        <f t="shared" ref="BX18695:BX18758" si="898">IF(BU18695=MAX($BU18695:$BV18695),1,0)</f>
        <v>1</v>
      </c>
      <c r="BY18695">
        <f t="shared" ref="BY18695:BY18758" si="899">IF(BV18695=MAX($BU18695:$BV18695),1,0)</f>
        <v>1</v>
      </c>
    </row>
    <row r="18696" spans="1:77">
      <c r="A18696" s="15">
        <v>18691</v>
      </c>
      <c r="BP18696">
        <v>0.779904185281852</v>
      </c>
      <c r="BQ18696">
        <v>9871.25168845166</v>
      </c>
      <c r="BR18696">
        <v>1.31665842608969</v>
      </c>
      <c r="BS18696">
        <v>95124.958218871</v>
      </c>
      <c r="BW18696" s="29">
        <v>18691</v>
      </c>
      <c r="BX18696">
        <f t="shared" si="898"/>
        <v>1</v>
      </c>
      <c r="BY18696">
        <f t="shared" si="899"/>
        <v>1</v>
      </c>
    </row>
    <row r="18697" spans="1:77">
      <c r="A18697" s="15">
        <v>18692</v>
      </c>
      <c r="BP18697">
        <v>0.718495677099268</v>
      </c>
      <c r="BQ18697">
        <v>13565.872183071</v>
      </c>
      <c r="BR18697">
        <v>1.21973302990388</v>
      </c>
      <c r="BS18697">
        <v>100173.418158996</v>
      </c>
      <c r="BW18697" s="29">
        <v>18692</v>
      </c>
      <c r="BX18697">
        <f t="shared" si="898"/>
        <v>1</v>
      </c>
      <c r="BY18697">
        <f t="shared" si="899"/>
        <v>1</v>
      </c>
    </row>
    <row r="18698" spans="1:77">
      <c r="A18698" s="15">
        <v>18693</v>
      </c>
      <c r="BP18698">
        <v>0.779470335079439</v>
      </c>
      <c r="BQ18698">
        <v>14226.6159953245</v>
      </c>
      <c r="BR18698">
        <v>1.33308756408586</v>
      </c>
      <c r="BS18698">
        <v>102350.381198067</v>
      </c>
      <c r="BW18698" s="29">
        <v>18693</v>
      </c>
      <c r="BX18698">
        <f t="shared" si="898"/>
        <v>1</v>
      </c>
      <c r="BY18698">
        <f t="shared" si="899"/>
        <v>1</v>
      </c>
    </row>
    <row r="18699" spans="1:77">
      <c r="A18699" s="15">
        <v>18694</v>
      </c>
      <c r="BP18699">
        <v>0.782379073527205</v>
      </c>
      <c r="BQ18699">
        <v>10608.2972562677</v>
      </c>
      <c r="BR18699">
        <v>1.33932975828375</v>
      </c>
      <c r="BS18699">
        <v>95375.163824382</v>
      </c>
      <c r="BW18699" s="29">
        <v>18694</v>
      </c>
      <c r="BX18699">
        <f t="shared" si="898"/>
        <v>1</v>
      </c>
      <c r="BY18699">
        <f t="shared" si="899"/>
        <v>1</v>
      </c>
    </row>
    <row r="18700" spans="1:77">
      <c r="A18700" s="15">
        <v>18695</v>
      </c>
      <c r="BP18700">
        <v>0.82768631628037</v>
      </c>
      <c r="BQ18700">
        <v>15496.2073655446</v>
      </c>
      <c r="BR18700">
        <v>1.43281264947269</v>
      </c>
      <c r="BS18700">
        <v>102218.841429476</v>
      </c>
      <c r="BW18700" s="29">
        <v>18695</v>
      </c>
      <c r="BX18700">
        <f t="shared" si="898"/>
        <v>1</v>
      </c>
      <c r="BY18700">
        <f t="shared" si="899"/>
        <v>1</v>
      </c>
    </row>
    <row r="18701" spans="1:77">
      <c r="A18701" s="15">
        <v>18696</v>
      </c>
      <c r="BP18701">
        <v>0.833977711423631</v>
      </c>
      <c r="BQ18701">
        <v>13439.3412481158</v>
      </c>
      <c r="BR18701">
        <v>1.44675128127888</v>
      </c>
      <c r="BS18701">
        <v>127259.021118299</v>
      </c>
      <c r="BW18701" s="29">
        <v>18696</v>
      </c>
      <c r="BX18701">
        <f t="shared" si="898"/>
        <v>1</v>
      </c>
      <c r="BY18701">
        <f t="shared" si="899"/>
        <v>1</v>
      </c>
    </row>
    <row r="18702" spans="1:77">
      <c r="A18702" s="15">
        <v>18697</v>
      </c>
      <c r="BP18702">
        <v>0.79966925476842</v>
      </c>
      <c r="BQ18702">
        <v>12891.6606869446</v>
      </c>
      <c r="BR18702">
        <v>1.34810332174206</v>
      </c>
      <c r="BS18702">
        <v>98370.0691049898</v>
      </c>
      <c r="BW18702" s="29">
        <v>18697</v>
      </c>
      <c r="BX18702">
        <f t="shared" si="898"/>
        <v>1</v>
      </c>
      <c r="BY18702">
        <f t="shared" si="899"/>
        <v>1</v>
      </c>
    </row>
    <row r="18703" spans="1:77">
      <c r="A18703" s="15">
        <v>18698</v>
      </c>
      <c r="BP18703">
        <v>0.744231670526445</v>
      </c>
      <c r="BQ18703">
        <v>12964.7514123155</v>
      </c>
      <c r="BR18703">
        <v>1.29254795894315</v>
      </c>
      <c r="BS18703">
        <v>130479.078120386</v>
      </c>
      <c r="BW18703" s="29">
        <v>18698</v>
      </c>
      <c r="BX18703">
        <f t="shared" si="898"/>
        <v>1</v>
      </c>
      <c r="BY18703">
        <f t="shared" si="899"/>
        <v>1</v>
      </c>
    </row>
    <row r="18704" spans="1:77">
      <c r="A18704" s="15">
        <v>18699</v>
      </c>
      <c r="BP18704">
        <v>0.808995938919857</v>
      </c>
      <c r="BQ18704">
        <v>11400.6656630806</v>
      </c>
      <c r="BR18704">
        <v>1.34766577332943</v>
      </c>
      <c r="BS18704">
        <v>94936.9937080536</v>
      </c>
      <c r="BW18704" s="29">
        <v>18699</v>
      </c>
      <c r="BX18704">
        <f t="shared" si="898"/>
        <v>1</v>
      </c>
      <c r="BY18704">
        <f t="shared" si="899"/>
        <v>1</v>
      </c>
    </row>
    <row r="18705" spans="1:77">
      <c r="A18705" s="15">
        <v>18700</v>
      </c>
      <c r="BP18705">
        <v>0.759328600195335</v>
      </c>
      <c r="BQ18705">
        <v>14639.6861653603</v>
      </c>
      <c r="BR18705">
        <v>1.27665120413437</v>
      </c>
      <c r="BS18705">
        <v>127509.090305154</v>
      </c>
      <c r="BW18705" s="29">
        <v>18700</v>
      </c>
      <c r="BX18705">
        <f t="shared" si="898"/>
        <v>1</v>
      </c>
      <c r="BY18705">
        <f t="shared" si="899"/>
        <v>1</v>
      </c>
    </row>
    <row r="18706" spans="1:77">
      <c r="A18706" s="15">
        <v>18701</v>
      </c>
      <c r="BP18706">
        <v>0.837319575146418</v>
      </c>
      <c r="BQ18706">
        <v>13533.1421477199</v>
      </c>
      <c r="BR18706">
        <v>1.4436910386952</v>
      </c>
      <c r="BS18706">
        <v>125986.346055639</v>
      </c>
      <c r="BW18706" s="29">
        <v>18701</v>
      </c>
      <c r="BX18706">
        <f t="shared" si="898"/>
        <v>1</v>
      </c>
      <c r="BY18706">
        <f t="shared" si="899"/>
        <v>1</v>
      </c>
    </row>
    <row r="18707" spans="1:77">
      <c r="A18707" s="15">
        <v>18702</v>
      </c>
      <c r="BP18707">
        <v>0.813058061269627</v>
      </c>
      <c r="BQ18707">
        <v>13533.8512794537</v>
      </c>
      <c r="BR18707">
        <v>1.40085442164628</v>
      </c>
      <c r="BS18707">
        <v>100272.342608927</v>
      </c>
      <c r="BW18707" s="29">
        <v>18702</v>
      </c>
      <c r="BX18707">
        <f t="shared" si="898"/>
        <v>1</v>
      </c>
      <c r="BY18707">
        <f t="shared" si="899"/>
        <v>1</v>
      </c>
    </row>
    <row r="18708" spans="1:77">
      <c r="A18708" s="15">
        <v>18703</v>
      </c>
      <c r="BP18708">
        <v>0.804667712377327</v>
      </c>
      <c r="BQ18708">
        <v>13550.468144902</v>
      </c>
      <c r="BR18708">
        <v>1.38553505237952</v>
      </c>
      <c r="BS18708">
        <v>100878.422585085</v>
      </c>
      <c r="BW18708" s="29">
        <v>18703</v>
      </c>
      <c r="BX18708">
        <f t="shared" si="898"/>
        <v>1</v>
      </c>
      <c r="BY18708">
        <f t="shared" si="899"/>
        <v>1</v>
      </c>
    </row>
    <row r="18709" spans="1:77">
      <c r="A18709" s="15">
        <v>18704</v>
      </c>
      <c r="BP18709">
        <v>0.825977411244253</v>
      </c>
      <c r="BQ18709">
        <v>18053.7570012668</v>
      </c>
      <c r="BR18709">
        <v>1.42795941374468</v>
      </c>
      <c r="BS18709">
        <v>104930.705822862</v>
      </c>
      <c r="BW18709" s="29">
        <v>18704</v>
      </c>
      <c r="BX18709">
        <f t="shared" si="898"/>
        <v>1</v>
      </c>
      <c r="BY18709">
        <f t="shared" si="899"/>
        <v>1</v>
      </c>
    </row>
    <row r="18710" spans="1:77">
      <c r="A18710" s="15">
        <v>18705</v>
      </c>
      <c r="BP18710">
        <v>0.788103857895402</v>
      </c>
      <c r="BQ18710">
        <v>13252.0443866394</v>
      </c>
      <c r="BR18710">
        <v>1.33713815234909</v>
      </c>
      <c r="BS18710">
        <v>98652.0109106427</v>
      </c>
      <c r="BW18710" s="29">
        <v>18705</v>
      </c>
      <c r="BX18710">
        <f t="shared" si="898"/>
        <v>1</v>
      </c>
      <c r="BY18710">
        <f t="shared" si="899"/>
        <v>1</v>
      </c>
    </row>
    <row r="18711" spans="1:77">
      <c r="A18711" s="15">
        <v>18706</v>
      </c>
      <c r="BP18711">
        <v>0.807481207856121</v>
      </c>
      <c r="BQ18711">
        <v>17717.6502518366</v>
      </c>
      <c r="BR18711">
        <v>1.39570847827441</v>
      </c>
      <c r="BS18711">
        <v>103844.342661355</v>
      </c>
      <c r="BW18711" s="29">
        <v>18706</v>
      </c>
      <c r="BX18711">
        <f t="shared" si="898"/>
        <v>1</v>
      </c>
      <c r="BY18711">
        <f t="shared" si="899"/>
        <v>1</v>
      </c>
    </row>
    <row r="18712" spans="1:77">
      <c r="A18712" s="15">
        <v>18707</v>
      </c>
      <c r="BP18712">
        <v>0.8160048080908</v>
      </c>
      <c r="BQ18712">
        <v>12631.148597241</v>
      </c>
      <c r="BR18712">
        <v>1.38992139611618</v>
      </c>
      <c r="BS18712">
        <v>98580.0036420593</v>
      </c>
      <c r="BW18712" s="29">
        <v>18707</v>
      </c>
      <c r="BX18712">
        <f t="shared" si="898"/>
        <v>1</v>
      </c>
      <c r="BY18712">
        <f t="shared" si="899"/>
        <v>1</v>
      </c>
    </row>
    <row r="18713" spans="1:77">
      <c r="A18713" s="15">
        <v>18708</v>
      </c>
      <c r="BP18713">
        <v>0.814466698373112</v>
      </c>
      <c r="BQ18713">
        <v>13728.8107369934</v>
      </c>
      <c r="BR18713">
        <v>1.39729099051136</v>
      </c>
      <c r="BS18713">
        <v>126148.150231231</v>
      </c>
      <c r="BW18713" s="29">
        <v>18708</v>
      </c>
      <c r="BX18713">
        <f t="shared" si="898"/>
        <v>1</v>
      </c>
      <c r="BY18713">
        <f t="shared" si="899"/>
        <v>1</v>
      </c>
    </row>
    <row r="18714" spans="1:77">
      <c r="A18714" s="15">
        <v>18709</v>
      </c>
      <c r="BP18714">
        <v>0.84463065707723</v>
      </c>
      <c r="BQ18714">
        <v>10454.6231383889</v>
      </c>
      <c r="BR18714">
        <v>1.43177910845269</v>
      </c>
      <c r="BS18714">
        <v>95523.1211805476</v>
      </c>
      <c r="BW18714" s="29">
        <v>18709</v>
      </c>
      <c r="BX18714">
        <f t="shared" si="898"/>
        <v>1</v>
      </c>
      <c r="BY18714">
        <f t="shared" si="899"/>
        <v>1</v>
      </c>
    </row>
    <row r="18715" spans="1:77">
      <c r="A18715" s="15">
        <v>18710</v>
      </c>
      <c r="BP18715">
        <v>0.833428641846231</v>
      </c>
      <c r="BQ18715">
        <v>11159.7145088608</v>
      </c>
      <c r="BR18715">
        <v>1.42134127495292</v>
      </c>
      <c r="BS18715">
        <v>123935.322465264</v>
      </c>
      <c r="BW18715" s="29">
        <v>18710</v>
      </c>
      <c r="BX18715">
        <f t="shared" si="898"/>
        <v>1</v>
      </c>
      <c r="BY18715">
        <f t="shared" si="899"/>
        <v>1</v>
      </c>
    </row>
    <row r="18716" spans="1:77">
      <c r="A18716" s="15">
        <v>18711</v>
      </c>
      <c r="BP18716">
        <v>0.793950548676822</v>
      </c>
      <c r="BQ18716">
        <v>14181.852290946</v>
      </c>
      <c r="BR18716">
        <v>1.36174793005431</v>
      </c>
      <c r="BS18716">
        <v>100759.697146074</v>
      </c>
      <c r="BW18716" s="29">
        <v>18711</v>
      </c>
      <c r="BX18716">
        <f t="shared" si="898"/>
        <v>1</v>
      </c>
      <c r="BY18716">
        <f t="shared" si="899"/>
        <v>1</v>
      </c>
    </row>
    <row r="18717" spans="1:77">
      <c r="A18717" s="15">
        <v>18712</v>
      </c>
      <c r="BP18717">
        <v>0.842793733490271</v>
      </c>
      <c r="BQ18717">
        <v>16642.1476772094</v>
      </c>
      <c r="BR18717">
        <v>1.46291907942705</v>
      </c>
      <c r="BS18717">
        <v>102489.008971294</v>
      </c>
      <c r="BW18717" s="29">
        <v>18712</v>
      </c>
      <c r="BX18717">
        <f t="shared" si="898"/>
        <v>1</v>
      </c>
      <c r="BY18717">
        <f t="shared" si="899"/>
        <v>1</v>
      </c>
    </row>
    <row r="18718" spans="1:77">
      <c r="A18718" s="15">
        <v>18713</v>
      </c>
      <c r="BP18718">
        <v>0.818011431520511</v>
      </c>
      <c r="BQ18718">
        <v>13250.3402356929</v>
      </c>
      <c r="BR18718">
        <v>1.39065086960645</v>
      </c>
      <c r="BS18718">
        <v>98957.6581512722</v>
      </c>
      <c r="BW18718" s="29">
        <v>18713</v>
      </c>
      <c r="BX18718">
        <f t="shared" si="898"/>
        <v>1</v>
      </c>
      <c r="BY18718">
        <f t="shared" si="899"/>
        <v>1</v>
      </c>
    </row>
    <row r="18719" spans="1:77">
      <c r="A18719" s="15">
        <v>18714</v>
      </c>
      <c r="BP18719">
        <v>0.729545701575241</v>
      </c>
      <c r="BQ18719">
        <v>12877.212982983</v>
      </c>
      <c r="BR18719">
        <v>1.24784315437194</v>
      </c>
      <c r="BS18719">
        <v>100237.827518683</v>
      </c>
      <c r="BW18719" s="29">
        <v>18714</v>
      </c>
      <c r="BX18719">
        <f t="shared" si="898"/>
        <v>1</v>
      </c>
      <c r="BY18719">
        <f t="shared" si="899"/>
        <v>1</v>
      </c>
    </row>
    <row r="18720" spans="1:77">
      <c r="A18720" s="15">
        <v>18715</v>
      </c>
      <c r="BP18720">
        <v>0.797531501850841</v>
      </c>
      <c r="BQ18720">
        <v>9931.21917754501</v>
      </c>
      <c r="BR18720">
        <v>1.36264553655836</v>
      </c>
      <c r="BS18720">
        <v>93555.3472201523</v>
      </c>
      <c r="BW18720" s="29">
        <v>18715</v>
      </c>
      <c r="BX18720">
        <f t="shared" si="898"/>
        <v>1</v>
      </c>
      <c r="BY18720">
        <f t="shared" si="899"/>
        <v>1</v>
      </c>
    </row>
    <row r="18721" spans="1:77">
      <c r="A18721" s="15">
        <v>18716</v>
      </c>
      <c r="BP18721">
        <v>0.785114120624453</v>
      </c>
      <c r="BQ18721">
        <v>14299.9657291087</v>
      </c>
      <c r="BR18721">
        <v>1.30498740212999</v>
      </c>
      <c r="BS18721">
        <v>98968.9097868726</v>
      </c>
      <c r="BW18721" s="29">
        <v>18716</v>
      </c>
      <c r="BX18721">
        <f t="shared" si="898"/>
        <v>1</v>
      </c>
      <c r="BY18721">
        <f t="shared" si="899"/>
        <v>1</v>
      </c>
    </row>
    <row r="18722" spans="1:77">
      <c r="A18722" s="15">
        <v>18717</v>
      </c>
      <c r="BP18722">
        <v>0.761660236271576</v>
      </c>
      <c r="BQ18722">
        <v>11770.5285555664</v>
      </c>
      <c r="BR18722">
        <v>1.29120613846676</v>
      </c>
      <c r="BS18722">
        <v>97993.3727307807</v>
      </c>
      <c r="BW18722" s="29">
        <v>18717</v>
      </c>
      <c r="BX18722">
        <f t="shared" si="898"/>
        <v>1</v>
      </c>
      <c r="BY18722">
        <f t="shared" si="899"/>
        <v>1</v>
      </c>
    </row>
    <row r="18723" spans="1:77">
      <c r="A18723" s="15">
        <v>18718</v>
      </c>
      <c r="BP18723">
        <v>0.747991365456587</v>
      </c>
      <c r="BQ18723">
        <v>12798.4893556091</v>
      </c>
      <c r="BR18723">
        <v>1.28626305771984</v>
      </c>
      <c r="BS18723">
        <v>125382.565335728</v>
      </c>
      <c r="BW18723" s="29">
        <v>18718</v>
      </c>
      <c r="BX18723">
        <f t="shared" si="898"/>
        <v>1</v>
      </c>
      <c r="BY18723">
        <f t="shared" si="899"/>
        <v>1</v>
      </c>
    </row>
    <row r="18724" spans="1:77">
      <c r="A18724" s="15">
        <v>18719</v>
      </c>
      <c r="BP18724">
        <v>0.817455724431872</v>
      </c>
      <c r="BQ18724">
        <v>12418.3749548757</v>
      </c>
      <c r="BR18724">
        <v>1.42155784438856</v>
      </c>
      <c r="BS18724">
        <v>123447.455711062</v>
      </c>
      <c r="BW18724" s="29">
        <v>18719</v>
      </c>
      <c r="BX18724">
        <f t="shared" si="898"/>
        <v>1</v>
      </c>
      <c r="BY18724">
        <f t="shared" si="899"/>
        <v>1</v>
      </c>
    </row>
    <row r="18725" spans="1:77">
      <c r="A18725" s="15">
        <v>18720</v>
      </c>
      <c r="BP18725">
        <v>0.833815263737321</v>
      </c>
      <c r="BQ18725">
        <v>14879.9623799395</v>
      </c>
      <c r="BR18725">
        <v>1.45971738209829</v>
      </c>
      <c r="BS18725">
        <v>131255.42676887</v>
      </c>
      <c r="BW18725" s="29">
        <v>18720</v>
      </c>
      <c r="BX18725">
        <f t="shared" si="898"/>
        <v>1</v>
      </c>
      <c r="BY18725">
        <f t="shared" si="899"/>
        <v>1</v>
      </c>
    </row>
    <row r="18726" spans="1:77">
      <c r="A18726" s="15">
        <v>18721</v>
      </c>
      <c r="BP18726">
        <v>0.749850251060359</v>
      </c>
      <c r="BQ18726">
        <v>15349.4311862032</v>
      </c>
      <c r="BR18726">
        <v>1.2697782762081</v>
      </c>
      <c r="BS18726">
        <v>102317.749113529</v>
      </c>
      <c r="BW18726" s="29">
        <v>18721</v>
      </c>
      <c r="BX18726">
        <f t="shared" si="898"/>
        <v>1</v>
      </c>
      <c r="BY18726">
        <f t="shared" si="899"/>
        <v>1</v>
      </c>
    </row>
    <row r="18727" spans="1:77">
      <c r="A18727" s="15">
        <v>18722</v>
      </c>
      <c r="BP18727">
        <v>0.773147844112112</v>
      </c>
      <c r="BQ18727">
        <v>10868.508614443</v>
      </c>
      <c r="BR18727">
        <v>1.31322572362198</v>
      </c>
      <c r="BS18727">
        <v>96243.159472712</v>
      </c>
      <c r="BW18727" s="29">
        <v>18722</v>
      </c>
      <c r="BX18727">
        <f t="shared" si="898"/>
        <v>1</v>
      </c>
      <c r="BY18727">
        <f t="shared" si="899"/>
        <v>1</v>
      </c>
    </row>
    <row r="18728" spans="1:77">
      <c r="A18728" s="15">
        <v>18723</v>
      </c>
      <c r="BP18728">
        <v>0.842618422722834</v>
      </c>
      <c r="BQ18728">
        <v>12315.7251098654</v>
      </c>
      <c r="BR18728">
        <v>1.45707309892833</v>
      </c>
      <c r="BS18728">
        <v>128616.319203677</v>
      </c>
      <c r="BW18728" s="29">
        <v>18723</v>
      </c>
      <c r="BX18728">
        <f t="shared" si="898"/>
        <v>1</v>
      </c>
      <c r="BY18728">
        <f t="shared" si="899"/>
        <v>1</v>
      </c>
    </row>
    <row r="18729" spans="1:77">
      <c r="A18729" s="15">
        <v>18724</v>
      </c>
      <c r="BP18729">
        <v>0.799150772281558</v>
      </c>
      <c r="BQ18729">
        <v>15251.0897665399</v>
      </c>
      <c r="BR18729">
        <v>1.35006966800326</v>
      </c>
      <c r="BS18729">
        <v>125435.113193682</v>
      </c>
      <c r="BW18729" s="29">
        <v>18724</v>
      </c>
      <c r="BX18729">
        <f t="shared" si="898"/>
        <v>1</v>
      </c>
      <c r="BY18729">
        <f t="shared" si="899"/>
        <v>1</v>
      </c>
    </row>
    <row r="18730" spans="1:77">
      <c r="A18730" s="15">
        <v>18725</v>
      </c>
      <c r="BP18730">
        <v>0.788598288069752</v>
      </c>
      <c r="BQ18730">
        <v>12254.935786218</v>
      </c>
      <c r="BR18730">
        <v>1.33189137240057</v>
      </c>
      <c r="BS18730">
        <v>122750.7897997</v>
      </c>
      <c r="BW18730" s="29">
        <v>18725</v>
      </c>
      <c r="BX18730">
        <f t="shared" si="898"/>
        <v>1</v>
      </c>
      <c r="BY18730">
        <f t="shared" si="899"/>
        <v>1</v>
      </c>
    </row>
    <row r="18731" spans="1:77">
      <c r="A18731" s="15">
        <v>18726</v>
      </c>
      <c r="BP18731">
        <v>0.838365356519268</v>
      </c>
      <c r="BQ18731">
        <v>15090.2639980617</v>
      </c>
      <c r="BR18731">
        <v>1.43477902151193</v>
      </c>
      <c r="BS18731">
        <v>131034.601513629</v>
      </c>
      <c r="BW18731" s="29">
        <v>18726</v>
      </c>
      <c r="BX18731">
        <f t="shared" si="898"/>
        <v>1</v>
      </c>
      <c r="BY18731">
        <f t="shared" si="899"/>
        <v>1</v>
      </c>
    </row>
    <row r="18732" spans="1:77">
      <c r="A18732" s="15">
        <v>18727</v>
      </c>
      <c r="BP18732">
        <v>0.851099367947194</v>
      </c>
      <c r="BQ18732">
        <v>11196.5200365076</v>
      </c>
      <c r="BR18732">
        <v>1.47103571078699</v>
      </c>
      <c r="BS18732">
        <v>126714.609722444</v>
      </c>
      <c r="BW18732" s="29">
        <v>18727</v>
      </c>
      <c r="BX18732">
        <f t="shared" si="898"/>
        <v>1</v>
      </c>
      <c r="BY18732">
        <f t="shared" si="899"/>
        <v>1</v>
      </c>
    </row>
    <row r="18733" spans="1:77">
      <c r="A18733" s="15">
        <v>18728</v>
      </c>
      <c r="BP18733">
        <v>0.828503439226274</v>
      </c>
      <c r="BQ18733">
        <v>9487.16286501514</v>
      </c>
      <c r="BR18733">
        <v>1.4543068746745</v>
      </c>
      <c r="BS18733">
        <v>95286.5551810401</v>
      </c>
      <c r="BW18733" s="29">
        <v>18728</v>
      </c>
      <c r="BX18733">
        <f t="shared" si="898"/>
        <v>1</v>
      </c>
      <c r="BY18733">
        <f t="shared" si="899"/>
        <v>1</v>
      </c>
    </row>
    <row r="18734" spans="1:77">
      <c r="A18734" s="15">
        <v>18729</v>
      </c>
      <c r="BP18734">
        <v>0.784145942811916</v>
      </c>
      <c r="BQ18734">
        <v>12962.2446120212</v>
      </c>
      <c r="BR18734">
        <v>1.32376181899543</v>
      </c>
      <c r="BS18734">
        <v>95501.3621156868</v>
      </c>
      <c r="BW18734" s="29">
        <v>18729</v>
      </c>
      <c r="BX18734">
        <f t="shared" si="898"/>
        <v>1</v>
      </c>
      <c r="BY18734">
        <f t="shared" si="899"/>
        <v>1</v>
      </c>
    </row>
    <row r="18735" spans="1:77">
      <c r="A18735" s="15">
        <v>18730</v>
      </c>
      <c r="BP18735">
        <v>0.809953050987215</v>
      </c>
      <c r="BQ18735">
        <v>11467.9185695309</v>
      </c>
      <c r="BR18735">
        <v>1.40271882173915</v>
      </c>
      <c r="BS18735">
        <v>95916.608255701</v>
      </c>
      <c r="BW18735" s="29">
        <v>18730</v>
      </c>
      <c r="BX18735">
        <f t="shared" si="898"/>
        <v>1</v>
      </c>
      <c r="BY18735">
        <f t="shared" si="899"/>
        <v>1</v>
      </c>
    </row>
    <row r="18736" spans="1:77">
      <c r="A18736" s="15">
        <v>18731</v>
      </c>
      <c r="BP18736">
        <v>0.769557103387417</v>
      </c>
      <c r="BQ18736">
        <v>15335.8471334625</v>
      </c>
      <c r="BR18736">
        <v>1.31355997745715</v>
      </c>
      <c r="BS18736">
        <v>99566.2559881061</v>
      </c>
      <c r="BW18736" s="29">
        <v>18731</v>
      </c>
      <c r="BX18736">
        <f t="shared" si="898"/>
        <v>1</v>
      </c>
      <c r="BY18736">
        <f t="shared" si="899"/>
        <v>1</v>
      </c>
    </row>
    <row r="18737" spans="1:77">
      <c r="A18737" s="15">
        <v>18732</v>
      </c>
      <c r="BP18737">
        <v>0.815626465542821</v>
      </c>
      <c r="BQ18737">
        <v>17265.2727470387</v>
      </c>
      <c r="BR18737">
        <v>1.3879646339523</v>
      </c>
      <c r="BS18737">
        <v>104654.125865489</v>
      </c>
      <c r="BW18737" s="29">
        <v>18732</v>
      </c>
      <c r="BX18737">
        <f t="shared" si="898"/>
        <v>1</v>
      </c>
      <c r="BY18737">
        <f t="shared" si="899"/>
        <v>1</v>
      </c>
    </row>
    <row r="18738" spans="1:77">
      <c r="A18738" s="15">
        <v>18733</v>
      </c>
      <c r="BP18738">
        <v>0.801801731783038</v>
      </c>
      <c r="BQ18738">
        <v>24876.4288122269</v>
      </c>
      <c r="BR18738">
        <v>1.38448295630567</v>
      </c>
      <c r="BS18738">
        <v>115906.069239964</v>
      </c>
      <c r="BW18738" s="29">
        <v>18733</v>
      </c>
      <c r="BX18738">
        <f t="shared" si="898"/>
        <v>1</v>
      </c>
      <c r="BY18738">
        <f t="shared" si="899"/>
        <v>1</v>
      </c>
    </row>
    <row r="18739" spans="1:77">
      <c r="A18739" s="15">
        <v>18734</v>
      </c>
      <c r="BP18739">
        <v>0.796106324639081</v>
      </c>
      <c r="BQ18739">
        <v>15485.708006742</v>
      </c>
      <c r="BR18739">
        <v>1.3496125993548</v>
      </c>
      <c r="BS18739">
        <v>129017.344717682</v>
      </c>
      <c r="BW18739" s="29">
        <v>18734</v>
      </c>
      <c r="BX18739">
        <f t="shared" si="898"/>
        <v>1</v>
      </c>
      <c r="BY18739">
        <f t="shared" si="899"/>
        <v>1</v>
      </c>
    </row>
    <row r="18740" spans="1:77">
      <c r="A18740" s="15">
        <v>18735</v>
      </c>
      <c r="BP18740">
        <v>0.852850988232141</v>
      </c>
      <c r="BQ18740">
        <v>15520.1826354245</v>
      </c>
      <c r="BR18740">
        <v>1.48762150521619</v>
      </c>
      <c r="BS18740">
        <v>102372.442340485</v>
      </c>
      <c r="BW18740" s="29">
        <v>18735</v>
      </c>
      <c r="BX18740">
        <f t="shared" si="898"/>
        <v>1</v>
      </c>
      <c r="BY18740">
        <f t="shared" si="899"/>
        <v>1</v>
      </c>
    </row>
    <row r="18741" spans="1:77">
      <c r="A18741" s="15">
        <v>18736</v>
      </c>
      <c r="BP18741">
        <v>0.853827021043859</v>
      </c>
      <c r="BQ18741">
        <v>11552.3620672557</v>
      </c>
      <c r="BR18741">
        <v>1.48674052631045</v>
      </c>
      <c r="BS18741">
        <v>127151.898960951</v>
      </c>
      <c r="BW18741" s="29">
        <v>18736</v>
      </c>
      <c r="BX18741">
        <f t="shared" si="898"/>
        <v>1</v>
      </c>
      <c r="BY18741">
        <f t="shared" si="899"/>
        <v>1</v>
      </c>
    </row>
    <row r="18742" spans="1:77">
      <c r="A18742" s="15">
        <v>18737</v>
      </c>
      <c r="BP18742">
        <v>0.823371175719616</v>
      </c>
      <c r="BQ18742">
        <v>14125.2263974376</v>
      </c>
      <c r="BR18742">
        <v>1.42081078697825</v>
      </c>
      <c r="BS18742">
        <v>131776.388882996</v>
      </c>
      <c r="BW18742" s="29">
        <v>18737</v>
      </c>
      <c r="BX18742">
        <f t="shared" si="898"/>
        <v>1</v>
      </c>
      <c r="BY18742">
        <f t="shared" si="899"/>
        <v>1</v>
      </c>
    </row>
    <row r="18743" spans="1:77">
      <c r="A18743" s="15">
        <v>18738</v>
      </c>
      <c r="BP18743">
        <v>0.836269665076952</v>
      </c>
      <c r="BQ18743">
        <v>11785.4144895976</v>
      </c>
      <c r="BR18743">
        <v>1.43273218216084</v>
      </c>
      <c r="BS18743">
        <v>129868.950353782</v>
      </c>
      <c r="BW18743" s="29">
        <v>18738</v>
      </c>
      <c r="BX18743">
        <f t="shared" si="898"/>
        <v>1</v>
      </c>
      <c r="BY18743">
        <f t="shared" si="899"/>
        <v>1</v>
      </c>
    </row>
    <row r="18744" spans="1:77">
      <c r="A18744" s="15">
        <v>18739</v>
      </c>
      <c r="BP18744">
        <v>0.795741713268893</v>
      </c>
      <c r="BQ18744">
        <v>19567.3289859546</v>
      </c>
      <c r="BR18744">
        <v>1.37206331996845</v>
      </c>
      <c r="BS18744">
        <v>113601.560312963</v>
      </c>
      <c r="BW18744" s="29">
        <v>18739</v>
      </c>
      <c r="BX18744">
        <f t="shared" si="898"/>
        <v>1</v>
      </c>
      <c r="BY18744">
        <f t="shared" si="899"/>
        <v>1</v>
      </c>
    </row>
    <row r="18745" spans="1:77">
      <c r="A18745" s="15">
        <v>18740</v>
      </c>
      <c r="BP18745">
        <v>0.851567145392921</v>
      </c>
      <c r="BQ18745">
        <v>14065.4120244131</v>
      </c>
      <c r="BR18745">
        <v>1.47590705655282</v>
      </c>
      <c r="BS18745">
        <v>100567.050818706</v>
      </c>
      <c r="BW18745" s="29">
        <v>18740</v>
      </c>
      <c r="BX18745">
        <f t="shared" si="898"/>
        <v>1</v>
      </c>
      <c r="BY18745">
        <f t="shared" si="899"/>
        <v>1</v>
      </c>
    </row>
    <row r="18746" spans="1:77">
      <c r="A18746" s="15">
        <v>18741</v>
      </c>
      <c r="BP18746">
        <v>0.83007360103356</v>
      </c>
      <c r="BQ18746">
        <v>14689.2852420048</v>
      </c>
      <c r="BR18746">
        <v>1.45927403300971</v>
      </c>
      <c r="BS18746">
        <v>103176.929410632</v>
      </c>
      <c r="BW18746" s="29">
        <v>18741</v>
      </c>
      <c r="BX18746">
        <f t="shared" si="898"/>
        <v>1</v>
      </c>
      <c r="BY18746">
        <f t="shared" si="899"/>
        <v>1</v>
      </c>
    </row>
    <row r="18747" spans="1:77">
      <c r="A18747" s="15">
        <v>18742</v>
      </c>
      <c r="BP18747">
        <v>0.840589183557736</v>
      </c>
      <c r="BQ18747">
        <v>18327.5316158095</v>
      </c>
      <c r="BR18747">
        <v>1.46590759224412</v>
      </c>
      <c r="BS18747">
        <v>136141.275004693</v>
      </c>
      <c r="BW18747" s="29">
        <v>18742</v>
      </c>
      <c r="BX18747">
        <f t="shared" si="898"/>
        <v>1</v>
      </c>
      <c r="BY18747">
        <f t="shared" si="899"/>
        <v>1</v>
      </c>
    </row>
    <row r="18748" spans="1:77">
      <c r="A18748" s="15">
        <v>18743</v>
      </c>
      <c r="BP18748">
        <v>0.84480563903535</v>
      </c>
      <c r="BQ18748">
        <v>14525.5013116694</v>
      </c>
      <c r="BR18748">
        <v>1.45850557619135</v>
      </c>
      <c r="BS18748">
        <v>102442.372823601</v>
      </c>
      <c r="BW18748" s="29">
        <v>18743</v>
      </c>
      <c r="BX18748">
        <f t="shared" si="898"/>
        <v>1</v>
      </c>
      <c r="BY18748">
        <f t="shared" si="899"/>
        <v>1</v>
      </c>
    </row>
    <row r="18749" spans="1:77">
      <c r="A18749" s="15">
        <v>18744</v>
      </c>
      <c r="BP18749">
        <v>0.891148239883414</v>
      </c>
      <c r="BQ18749">
        <v>14179.0674132974</v>
      </c>
      <c r="BR18749">
        <v>1.54556336659705</v>
      </c>
      <c r="BS18749">
        <v>128863.875364262</v>
      </c>
      <c r="BW18749" s="29">
        <v>18744</v>
      </c>
      <c r="BX18749">
        <f t="shared" si="898"/>
        <v>1</v>
      </c>
      <c r="BY18749">
        <f t="shared" si="899"/>
        <v>1</v>
      </c>
    </row>
    <row r="18750" spans="1:77">
      <c r="A18750" s="15">
        <v>18745</v>
      </c>
      <c r="BP18750">
        <v>0.825752708830837</v>
      </c>
      <c r="BQ18750">
        <v>13001.8822896384</v>
      </c>
      <c r="BR18750">
        <v>1.43499928823822</v>
      </c>
      <c r="BS18750">
        <v>100269.86865507</v>
      </c>
      <c r="BW18750" s="29">
        <v>18745</v>
      </c>
      <c r="BX18750">
        <f t="shared" si="898"/>
        <v>1</v>
      </c>
      <c r="BY18750">
        <f t="shared" si="899"/>
        <v>1</v>
      </c>
    </row>
    <row r="18751" spans="1:77">
      <c r="A18751" s="15">
        <v>18746</v>
      </c>
      <c r="BP18751">
        <v>0.811279942442557</v>
      </c>
      <c r="BQ18751">
        <v>15537.6920010988</v>
      </c>
      <c r="BR18751">
        <v>1.39340831701662</v>
      </c>
      <c r="BS18751">
        <v>103161.963352244</v>
      </c>
      <c r="BW18751" s="29">
        <v>18746</v>
      </c>
      <c r="BX18751">
        <f t="shared" si="898"/>
        <v>1</v>
      </c>
      <c r="BY18751">
        <f t="shared" si="899"/>
        <v>1</v>
      </c>
    </row>
    <row r="18752" spans="1:77">
      <c r="A18752" s="15">
        <v>18747</v>
      </c>
      <c r="BP18752">
        <v>0.874888175781453</v>
      </c>
      <c r="BQ18752">
        <v>17114.6022073968</v>
      </c>
      <c r="BR18752">
        <v>1.50435987891375</v>
      </c>
      <c r="BS18752">
        <v>102263.624154227</v>
      </c>
      <c r="BW18752" s="29">
        <v>18747</v>
      </c>
      <c r="BX18752">
        <f t="shared" si="898"/>
        <v>1</v>
      </c>
      <c r="BY18752">
        <f t="shared" si="899"/>
        <v>1</v>
      </c>
    </row>
    <row r="18753" spans="1:77">
      <c r="A18753" s="15">
        <v>18748</v>
      </c>
      <c r="BP18753">
        <v>0.8351677827857</v>
      </c>
      <c r="BQ18753">
        <v>15758.9383624681</v>
      </c>
      <c r="BR18753">
        <v>1.45015186221753</v>
      </c>
      <c r="BS18753">
        <v>105078.781115785</v>
      </c>
      <c r="BW18753" s="29">
        <v>18748</v>
      </c>
      <c r="BX18753">
        <f t="shared" si="898"/>
        <v>1</v>
      </c>
      <c r="BY18753">
        <f t="shared" si="899"/>
        <v>1</v>
      </c>
    </row>
    <row r="18754" spans="1:77">
      <c r="A18754" s="15">
        <v>18749</v>
      </c>
      <c r="BP18754">
        <v>0.829534985204989</v>
      </c>
      <c r="BQ18754">
        <v>13495.0780245897</v>
      </c>
      <c r="BR18754">
        <v>1.42679975576898</v>
      </c>
      <c r="BS18754">
        <v>99772.0171082675</v>
      </c>
      <c r="BW18754" s="29">
        <v>18749</v>
      </c>
      <c r="BX18754">
        <f t="shared" si="898"/>
        <v>1</v>
      </c>
      <c r="BY18754">
        <f t="shared" si="899"/>
        <v>1</v>
      </c>
    </row>
    <row r="18755" spans="1:77">
      <c r="A18755" s="15">
        <v>18750</v>
      </c>
      <c r="BP18755">
        <v>0.787728182132057</v>
      </c>
      <c r="BQ18755">
        <v>12570.7160705951</v>
      </c>
      <c r="BR18755">
        <v>1.35817878899375</v>
      </c>
      <c r="BS18755">
        <v>98643.0545509391</v>
      </c>
      <c r="BW18755" s="29">
        <v>18750</v>
      </c>
      <c r="BX18755">
        <f t="shared" si="898"/>
        <v>1</v>
      </c>
      <c r="BY18755">
        <f t="shared" si="899"/>
        <v>1</v>
      </c>
    </row>
    <row r="18756" spans="1:77">
      <c r="A18756" s="15">
        <v>18751</v>
      </c>
      <c r="BP18756">
        <v>0.863029622355711</v>
      </c>
      <c r="BQ18756">
        <v>15701.5703899623</v>
      </c>
      <c r="BR18756">
        <v>1.49385458364764</v>
      </c>
      <c r="BS18756">
        <v>106042.664587448</v>
      </c>
      <c r="BW18756" s="29">
        <v>18751</v>
      </c>
      <c r="BX18756">
        <f t="shared" si="898"/>
        <v>1</v>
      </c>
      <c r="BY18756">
        <f t="shared" si="899"/>
        <v>1</v>
      </c>
    </row>
    <row r="18757" spans="1:77">
      <c r="A18757" s="15">
        <v>18752</v>
      </c>
      <c r="BP18757">
        <v>0.835459263763884</v>
      </c>
      <c r="BQ18757">
        <v>19020.9206166813</v>
      </c>
      <c r="BR18757">
        <v>1.43563935859556</v>
      </c>
      <c r="BS18757">
        <v>102035.235556466</v>
      </c>
      <c r="BW18757" s="29">
        <v>18752</v>
      </c>
      <c r="BX18757">
        <f t="shared" si="898"/>
        <v>1</v>
      </c>
      <c r="BY18757">
        <f t="shared" si="899"/>
        <v>1</v>
      </c>
    </row>
    <row r="18758" spans="1:77">
      <c r="A18758" s="15">
        <v>18753</v>
      </c>
      <c r="BP18758">
        <v>0.795463282400339</v>
      </c>
      <c r="BQ18758">
        <v>10111.8755658563</v>
      </c>
      <c r="BR18758">
        <v>1.37376674793912</v>
      </c>
      <c r="BS18758">
        <v>123011.51933073</v>
      </c>
      <c r="BW18758" s="29">
        <v>18753</v>
      </c>
      <c r="BX18758">
        <f t="shared" si="898"/>
        <v>1</v>
      </c>
      <c r="BY18758">
        <f t="shared" si="899"/>
        <v>1</v>
      </c>
    </row>
    <row r="18759" spans="1:77">
      <c r="A18759" s="15">
        <v>18754</v>
      </c>
      <c r="BP18759">
        <v>0.823949101595917</v>
      </c>
      <c r="BQ18759">
        <v>15937.8642845314</v>
      </c>
      <c r="BR18759">
        <v>1.42632244291035</v>
      </c>
      <c r="BS18759">
        <v>101091.387321223</v>
      </c>
      <c r="BW18759" s="29">
        <v>18754</v>
      </c>
      <c r="BX18759">
        <f t="shared" ref="BX18759:BX18822" si="900">IF(BU18759=MAX($BU18759:$BV18759),1,0)</f>
        <v>1</v>
      </c>
      <c r="BY18759">
        <f t="shared" ref="BY18759:BY18822" si="901">IF(BV18759=MAX($BU18759:$BV18759),1,0)</f>
        <v>1</v>
      </c>
    </row>
    <row r="18760" spans="1:77">
      <c r="A18760" s="15">
        <v>18755</v>
      </c>
      <c r="BP18760">
        <v>0.825853568782297</v>
      </c>
      <c r="BQ18760">
        <v>15523.5010877332</v>
      </c>
      <c r="BR18760">
        <v>1.41929411374751</v>
      </c>
      <c r="BS18760">
        <v>127949.91104943</v>
      </c>
      <c r="BW18760" s="29">
        <v>18755</v>
      </c>
      <c r="BX18760">
        <f t="shared" si="900"/>
        <v>1</v>
      </c>
      <c r="BY18760">
        <f t="shared" si="901"/>
        <v>1</v>
      </c>
    </row>
    <row r="18761" spans="1:77">
      <c r="A18761" s="15">
        <v>18756</v>
      </c>
      <c r="BP18761">
        <v>0.763108416099912</v>
      </c>
      <c r="BQ18761">
        <v>12492.6441444181</v>
      </c>
      <c r="BR18761">
        <v>1.29042523030692</v>
      </c>
      <c r="BS18761">
        <v>96630.7080607228</v>
      </c>
      <c r="BW18761" s="29">
        <v>18756</v>
      </c>
      <c r="BX18761">
        <f t="shared" si="900"/>
        <v>1</v>
      </c>
      <c r="BY18761">
        <f t="shared" si="901"/>
        <v>1</v>
      </c>
    </row>
    <row r="18762" spans="1:77">
      <c r="A18762" s="15">
        <v>18757</v>
      </c>
      <c r="BP18762">
        <v>0.828632979504076</v>
      </c>
      <c r="BQ18762">
        <v>13439.9513174928</v>
      </c>
      <c r="BR18762">
        <v>1.40134005569712</v>
      </c>
      <c r="BS18762">
        <v>97741.0084089364</v>
      </c>
      <c r="BW18762" s="29">
        <v>18757</v>
      </c>
      <c r="BX18762">
        <f t="shared" si="900"/>
        <v>1</v>
      </c>
      <c r="BY18762">
        <f t="shared" si="901"/>
        <v>1</v>
      </c>
    </row>
    <row r="18763" spans="1:77">
      <c r="A18763" s="15">
        <v>18758</v>
      </c>
      <c r="BP18763">
        <v>0.807683827750115</v>
      </c>
      <c r="BQ18763">
        <v>15519.8529473074</v>
      </c>
      <c r="BR18763">
        <v>1.36790466280429</v>
      </c>
      <c r="BS18763">
        <v>101005.313007003</v>
      </c>
      <c r="BW18763" s="29">
        <v>18758</v>
      </c>
      <c r="BX18763">
        <f t="shared" si="900"/>
        <v>1</v>
      </c>
      <c r="BY18763">
        <f t="shared" si="901"/>
        <v>1</v>
      </c>
    </row>
    <row r="18764" spans="1:77">
      <c r="A18764" s="15">
        <v>18759</v>
      </c>
      <c r="BP18764">
        <v>0.809608003448314</v>
      </c>
      <c r="BQ18764">
        <v>15545.1855295218</v>
      </c>
      <c r="BR18764">
        <v>1.41519104594464</v>
      </c>
      <c r="BS18764">
        <v>102387.266295316</v>
      </c>
      <c r="BW18764" s="29">
        <v>18759</v>
      </c>
      <c r="BX18764">
        <f t="shared" si="900"/>
        <v>1</v>
      </c>
      <c r="BY18764">
        <f t="shared" si="901"/>
        <v>1</v>
      </c>
    </row>
    <row r="18765" spans="1:77">
      <c r="A18765" s="15">
        <v>18760</v>
      </c>
      <c r="BP18765">
        <v>0.831427828428158</v>
      </c>
      <c r="BQ18765">
        <v>11910.2377127619</v>
      </c>
      <c r="BR18765">
        <v>1.4227465026155</v>
      </c>
      <c r="BS18765">
        <v>129188.963286407</v>
      </c>
      <c r="BW18765" s="29">
        <v>18760</v>
      </c>
      <c r="BX18765">
        <f t="shared" si="900"/>
        <v>1</v>
      </c>
      <c r="BY18765">
        <f t="shared" si="901"/>
        <v>1</v>
      </c>
    </row>
    <row r="18766" spans="1:77">
      <c r="A18766" s="15">
        <v>18761</v>
      </c>
      <c r="BP18766">
        <v>0.804982721061778</v>
      </c>
      <c r="BQ18766">
        <v>14757.909872322</v>
      </c>
      <c r="BR18766">
        <v>1.38837634141676</v>
      </c>
      <c r="BS18766">
        <v>102068.98933449</v>
      </c>
      <c r="BW18766" s="29">
        <v>18761</v>
      </c>
      <c r="BX18766">
        <f t="shared" si="900"/>
        <v>1</v>
      </c>
      <c r="BY18766">
        <f t="shared" si="901"/>
        <v>1</v>
      </c>
    </row>
    <row r="18767" spans="1:77">
      <c r="A18767" s="15">
        <v>18762</v>
      </c>
      <c r="BP18767">
        <v>0.812063392850512</v>
      </c>
      <c r="BQ18767">
        <v>13250.0451825327</v>
      </c>
      <c r="BR18767">
        <v>1.38694654661491</v>
      </c>
      <c r="BS18767">
        <v>97821.6824423311</v>
      </c>
      <c r="BW18767" s="29">
        <v>18762</v>
      </c>
      <c r="BX18767">
        <f t="shared" si="900"/>
        <v>1</v>
      </c>
      <c r="BY18767">
        <f t="shared" si="901"/>
        <v>1</v>
      </c>
    </row>
    <row r="18768" spans="1:77">
      <c r="A18768" s="15">
        <v>18763</v>
      </c>
      <c r="BP18768">
        <v>0.814673736099958</v>
      </c>
      <c r="BQ18768">
        <v>14279.5369025607</v>
      </c>
      <c r="BR18768">
        <v>1.38594288058442</v>
      </c>
      <c r="BS18768">
        <v>102302.310465355</v>
      </c>
      <c r="BW18768" s="29">
        <v>18763</v>
      </c>
      <c r="BX18768">
        <f t="shared" si="900"/>
        <v>1</v>
      </c>
      <c r="BY18768">
        <f t="shared" si="901"/>
        <v>1</v>
      </c>
    </row>
    <row r="18769" spans="1:77">
      <c r="A18769" s="15">
        <v>18764</v>
      </c>
      <c r="BP18769">
        <v>0.78717934385935</v>
      </c>
      <c r="BQ18769">
        <v>11545.7387028862</v>
      </c>
      <c r="BR18769">
        <v>1.35089166823441</v>
      </c>
      <c r="BS18769">
        <v>129222.099217529</v>
      </c>
      <c r="BW18769" s="29">
        <v>18764</v>
      </c>
      <c r="BX18769">
        <f t="shared" si="900"/>
        <v>1</v>
      </c>
      <c r="BY18769">
        <f t="shared" si="901"/>
        <v>1</v>
      </c>
    </row>
    <row r="18770" spans="1:77">
      <c r="A18770" s="15">
        <v>18765</v>
      </c>
      <c r="BP18770">
        <v>0.837157295226219</v>
      </c>
      <c r="BQ18770">
        <v>15856.612410763</v>
      </c>
      <c r="BR18770">
        <v>1.45588005303258</v>
      </c>
      <c r="BS18770">
        <v>105193.743189718</v>
      </c>
      <c r="BW18770" s="29">
        <v>18765</v>
      </c>
      <c r="BX18770">
        <f t="shared" si="900"/>
        <v>1</v>
      </c>
      <c r="BY18770">
        <f t="shared" si="901"/>
        <v>1</v>
      </c>
    </row>
    <row r="18771" spans="1:77">
      <c r="A18771" s="15">
        <v>18766</v>
      </c>
      <c r="BP18771">
        <v>0.822171942652361</v>
      </c>
      <c r="BQ18771">
        <v>15089.3816818624</v>
      </c>
      <c r="BR18771">
        <v>1.39211933390522</v>
      </c>
      <c r="BS18771">
        <v>101471.06141097</v>
      </c>
      <c r="BW18771" s="29">
        <v>18766</v>
      </c>
      <c r="BX18771">
        <f t="shared" si="900"/>
        <v>1</v>
      </c>
      <c r="BY18771">
        <f t="shared" si="901"/>
        <v>1</v>
      </c>
    </row>
    <row r="18772" spans="1:77">
      <c r="A18772" s="15">
        <v>18767</v>
      </c>
      <c r="BP18772">
        <v>0.819157371605218</v>
      </c>
      <c r="BQ18772">
        <v>12635.810614627</v>
      </c>
      <c r="BR18772">
        <v>1.389869795993</v>
      </c>
      <c r="BS18772">
        <v>101920.384224957</v>
      </c>
      <c r="BW18772" s="29">
        <v>18767</v>
      </c>
      <c r="BX18772">
        <f t="shared" si="900"/>
        <v>1</v>
      </c>
      <c r="BY18772">
        <f t="shared" si="901"/>
        <v>1</v>
      </c>
    </row>
    <row r="18773" spans="1:77">
      <c r="A18773" s="15">
        <v>18768</v>
      </c>
      <c r="BP18773">
        <v>0.734459751045674</v>
      </c>
      <c r="BQ18773">
        <v>10867.635673413</v>
      </c>
      <c r="BR18773">
        <v>1.23830722717897</v>
      </c>
      <c r="BS18773">
        <v>92719.1507596327</v>
      </c>
      <c r="BW18773" s="29">
        <v>18768</v>
      </c>
      <c r="BX18773">
        <f t="shared" si="900"/>
        <v>1</v>
      </c>
      <c r="BY18773">
        <f t="shared" si="901"/>
        <v>1</v>
      </c>
    </row>
    <row r="18774" spans="1:77">
      <c r="A18774" s="15">
        <v>18769</v>
      </c>
      <c r="BP18774">
        <v>0.839719005100211</v>
      </c>
      <c r="BQ18774">
        <v>13441.885366918</v>
      </c>
      <c r="BR18774">
        <v>1.43198581044788</v>
      </c>
      <c r="BS18774">
        <v>127324.048269892</v>
      </c>
      <c r="BW18774" s="29">
        <v>18769</v>
      </c>
      <c r="BX18774">
        <f t="shared" si="900"/>
        <v>1</v>
      </c>
      <c r="BY18774">
        <f t="shared" si="901"/>
        <v>1</v>
      </c>
    </row>
    <row r="18775" spans="1:77">
      <c r="A18775" s="15">
        <v>18770</v>
      </c>
      <c r="BP18775">
        <v>0.792014741512541</v>
      </c>
      <c r="BQ18775">
        <v>16302.7546504954</v>
      </c>
      <c r="BR18775">
        <v>1.35428827647052</v>
      </c>
      <c r="BS18775">
        <v>108150.850420316</v>
      </c>
      <c r="BW18775" s="29">
        <v>18770</v>
      </c>
      <c r="BX18775">
        <f t="shared" si="900"/>
        <v>1</v>
      </c>
      <c r="BY18775">
        <f t="shared" si="901"/>
        <v>1</v>
      </c>
    </row>
    <row r="18776" spans="1:77">
      <c r="A18776" s="15">
        <v>18771</v>
      </c>
      <c r="BP18776">
        <v>0.796074699098103</v>
      </c>
      <c r="BQ18776">
        <v>18902.378065191</v>
      </c>
      <c r="BR18776">
        <v>1.3463962680932</v>
      </c>
      <c r="BS18776">
        <v>105082.716865623</v>
      </c>
      <c r="BW18776" s="29">
        <v>18771</v>
      </c>
      <c r="BX18776">
        <f t="shared" si="900"/>
        <v>1</v>
      </c>
      <c r="BY18776">
        <f t="shared" si="901"/>
        <v>1</v>
      </c>
    </row>
    <row r="18777" spans="1:77">
      <c r="A18777" s="15">
        <v>18772</v>
      </c>
      <c r="BP18777">
        <v>0.780980989373157</v>
      </c>
      <c r="BQ18777">
        <v>14470.1066261688</v>
      </c>
      <c r="BR18777">
        <v>1.34973075328697</v>
      </c>
      <c r="BS18777">
        <v>127473.033001729</v>
      </c>
      <c r="BW18777" s="29">
        <v>18772</v>
      </c>
      <c r="BX18777">
        <f t="shared" si="900"/>
        <v>1</v>
      </c>
      <c r="BY18777">
        <f t="shared" si="901"/>
        <v>1</v>
      </c>
    </row>
    <row r="18778" spans="1:77">
      <c r="A18778" s="15">
        <v>18773</v>
      </c>
      <c r="BP18778">
        <v>0.820571942171044</v>
      </c>
      <c r="BQ18778">
        <v>14139.2352379357</v>
      </c>
      <c r="BR18778">
        <v>1.37638163713597</v>
      </c>
      <c r="BS18778">
        <v>128107.777957407</v>
      </c>
      <c r="BW18778" s="29">
        <v>18773</v>
      </c>
      <c r="BX18778">
        <f t="shared" si="900"/>
        <v>1</v>
      </c>
      <c r="BY18778">
        <f t="shared" si="901"/>
        <v>1</v>
      </c>
    </row>
    <row r="18779" spans="1:77">
      <c r="A18779" s="15">
        <v>18774</v>
      </c>
      <c r="BP18779">
        <v>0.805689100285115</v>
      </c>
      <c r="BQ18779">
        <v>14448.9465021626</v>
      </c>
      <c r="BR18779">
        <v>1.40866552789392</v>
      </c>
      <c r="BS18779">
        <v>104650.751455187</v>
      </c>
      <c r="BW18779" s="29">
        <v>18774</v>
      </c>
      <c r="BX18779">
        <f t="shared" si="900"/>
        <v>1</v>
      </c>
      <c r="BY18779">
        <f t="shared" si="901"/>
        <v>1</v>
      </c>
    </row>
    <row r="18780" spans="1:77">
      <c r="A18780" s="15">
        <v>18775</v>
      </c>
      <c r="BP18780">
        <v>0.740589476516213</v>
      </c>
      <c r="BQ18780">
        <v>13773.7195118096</v>
      </c>
      <c r="BR18780">
        <v>1.2601555242035</v>
      </c>
      <c r="BS18780">
        <v>101811.20087329</v>
      </c>
      <c r="BW18780" s="29">
        <v>18775</v>
      </c>
      <c r="BX18780">
        <f t="shared" si="900"/>
        <v>1</v>
      </c>
      <c r="BY18780">
        <f t="shared" si="901"/>
        <v>1</v>
      </c>
    </row>
    <row r="18781" spans="1:77">
      <c r="A18781" s="15">
        <v>18776</v>
      </c>
      <c r="BP18781">
        <v>0.80130111229694</v>
      </c>
      <c r="BQ18781">
        <v>13091.828668223</v>
      </c>
      <c r="BR18781">
        <v>1.39981269732746</v>
      </c>
      <c r="BS18781">
        <v>100242.738115002</v>
      </c>
      <c r="BW18781" s="29">
        <v>18776</v>
      </c>
      <c r="BX18781">
        <f t="shared" si="900"/>
        <v>1</v>
      </c>
      <c r="BY18781">
        <f t="shared" si="901"/>
        <v>1</v>
      </c>
    </row>
    <row r="18782" spans="1:77">
      <c r="A18782" s="15">
        <v>18777</v>
      </c>
      <c r="BP18782">
        <v>0.799926833020834</v>
      </c>
      <c r="BQ18782">
        <v>12417.9426892753</v>
      </c>
      <c r="BR18782">
        <v>1.35509085107432</v>
      </c>
      <c r="BS18782">
        <v>122903.128290202</v>
      </c>
      <c r="BW18782" s="29">
        <v>18777</v>
      </c>
      <c r="BX18782">
        <f t="shared" si="900"/>
        <v>1</v>
      </c>
      <c r="BY18782">
        <f t="shared" si="901"/>
        <v>1</v>
      </c>
    </row>
    <row r="18783" spans="1:77">
      <c r="A18783" s="15">
        <v>18778</v>
      </c>
      <c r="BP18783">
        <v>0.823484131030857</v>
      </c>
      <c r="BQ18783">
        <v>13189.7883199727</v>
      </c>
      <c r="BR18783">
        <v>1.42108719897347</v>
      </c>
      <c r="BS18783">
        <v>124607.904533443</v>
      </c>
      <c r="BW18783" s="29">
        <v>18778</v>
      </c>
      <c r="BX18783">
        <f t="shared" si="900"/>
        <v>1</v>
      </c>
      <c r="BY18783">
        <f t="shared" si="901"/>
        <v>1</v>
      </c>
    </row>
    <row r="18784" spans="1:77">
      <c r="A18784" s="15">
        <v>18779</v>
      </c>
      <c r="BP18784">
        <v>0.90022175921095</v>
      </c>
      <c r="BQ18784">
        <v>12664.8961913481</v>
      </c>
      <c r="BR18784">
        <v>1.56297541683615</v>
      </c>
      <c r="BS18784">
        <v>98000.8885695581</v>
      </c>
      <c r="BW18784" s="29">
        <v>18779</v>
      </c>
      <c r="BX18784">
        <f t="shared" si="900"/>
        <v>1</v>
      </c>
      <c r="BY18784">
        <f t="shared" si="901"/>
        <v>1</v>
      </c>
    </row>
    <row r="18785" spans="1:77">
      <c r="A18785" s="15">
        <v>18780</v>
      </c>
      <c r="BP18785">
        <v>0.830468464374529</v>
      </c>
      <c r="BQ18785">
        <v>15084.321804082</v>
      </c>
      <c r="BR18785">
        <v>1.43554024814729</v>
      </c>
      <c r="BS18785">
        <v>106372.999736829</v>
      </c>
      <c r="BW18785" s="29">
        <v>18780</v>
      </c>
      <c r="BX18785">
        <f t="shared" si="900"/>
        <v>1</v>
      </c>
      <c r="BY18785">
        <f t="shared" si="901"/>
        <v>1</v>
      </c>
    </row>
    <row r="18786" spans="1:77">
      <c r="A18786" s="15">
        <v>18781</v>
      </c>
      <c r="BP18786">
        <v>0.765241351336741</v>
      </c>
      <c r="BQ18786">
        <v>15362.5347475444</v>
      </c>
      <c r="BR18786">
        <v>1.30873215403318</v>
      </c>
      <c r="BS18786">
        <v>104595.712707522</v>
      </c>
      <c r="BW18786" s="29">
        <v>18781</v>
      </c>
      <c r="BX18786">
        <f t="shared" si="900"/>
        <v>1</v>
      </c>
      <c r="BY18786">
        <f t="shared" si="901"/>
        <v>1</v>
      </c>
    </row>
    <row r="18787" spans="1:77">
      <c r="A18787" s="15">
        <v>18782</v>
      </c>
      <c r="BP18787">
        <v>0.818417844088764</v>
      </c>
      <c r="BQ18787">
        <v>15168.0374579069</v>
      </c>
      <c r="BR18787">
        <v>1.42038664302831</v>
      </c>
      <c r="BS18787">
        <v>103998.378010931</v>
      </c>
      <c r="BW18787" s="29">
        <v>18782</v>
      </c>
      <c r="BX18787">
        <f t="shared" si="900"/>
        <v>1</v>
      </c>
      <c r="BY18787">
        <f t="shared" si="901"/>
        <v>1</v>
      </c>
    </row>
    <row r="18788" spans="1:77">
      <c r="A18788" s="15">
        <v>18783</v>
      </c>
      <c r="BP18788">
        <v>0.78583471639527</v>
      </c>
      <c r="BQ18788">
        <v>13016.8687446583</v>
      </c>
      <c r="BR18788">
        <v>1.36404565739953</v>
      </c>
      <c r="BS18788">
        <v>101727.230734932</v>
      </c>
      <c r="BW18788" s="29">
        <v>18783</v>
      </c>
      <c r="BX18788">
        <f t="shared" si="900"/>
        <v>1</v>
      </c>
      <c r="BY18788">
        <f t="shared" si="901"/>
        <v>1</v>
      </c>
    </row>
    <row r="18789" spans="1:77">
      <c r="A18789" s="15">
        <v>18784</v>
      </c>
      <c r="BP18789">
        <v>0.808332841284858</v>
      </c>
      <c r="BQ18789">
        <v>15334.4969151442</v>
      </c>
      <c r="BR18789">
        <v>1.3558738690326</v>
      </c>
      <c r="BS18789">
        <v>125813.212301919</v>
      </c>
      <c r="BW18789" s="29">
        <v>18784</v>
      </c>
      <c r="BX18789">
        <f t="shared" si="900"/>
        <v>1</v>
      </c>
      <c r="BY18789">
        <f t="shared" si="901"/>
        <v>1</v>
      </c>
    </row>
    <row r="18790" spans="1:77">
      <c r="A18790" s="15">
        <v>18785</v>
      </c>
      <c r="BP18790">
        <v>0.814344587594931</v>
      </c>
      <c r="BQ18790">
        <v>15115.4001286257</v>
      </c>
      <c r="BR18790">
        <v>1.40591144736017</v>
      </c>
      <c r="BS18790">
        <v>104470.314081797</v>
      </c>
      <c r="BW18790" s="29">
        <v>18785</v>
      </c>
      <c r="BX18790">
        <f t="shared" si="900"/>
        <v>1</v>
      </c>
      <c r="BY18790">
        <f t="shared" si="901"/>
        <v>1</v>
      </c>
    </row>
    <row r="18791" spans="1:77">
      <c r="A18791" s="15">
        <v>18786</v>
      </c>
      <c r="BP18791">
        <v>0.830236676279473</v>
      </c>
      <c r="BQ18791">
        <v>14319.5076032469</v>
      </c>
      <c r="BR18791">
        <v>1.43050430185623</v>
      </c>
      <c r="BS18791">
        <v>103607.606351177</v>
      </c>
      <c r="BW18791" s="29">
        <v>18786</v>
      </c>
      <c r="BX18791">
        <f t="shared" si="900"/>
        <v>1</v>
      </c>
      <c r="BY18791">
        <f t="shared" si="901"/>
        <v>1</v>
      </c>
    </row>
    <row r="18792" spans="1:77">
      <c r="A18792" s="15">
        <v>18787</v>
      </c>
      <c r="BP18792">
        <v>0.796680777918506</v>
      </c>
      <c r="BQ18792">
        <v>15284.2700256131</v>
      </c>
      <c r="BR18792">
        <v>1.36060906310157</v>
      </c>
      <c r="BS18792">
        <v>103361.136210994</v>
      </c>
      <c r="BW18792" s="29">
        <v>18787</v>
      </c>
      <c r="BX18792">
        <f t="shared" si="900"/>
        <v>1</v>
      </c>
      <c r="BY18792">
        <f t="shared" si="901"/>
        <v>1</v>
      </c>
    </row>
    <row r="18793" spans="1:77">
      <c r="A18793" s="15">
        <v>18788</v>
      </c>
      <c r="BP18793">
        <v>0.813562088976131</v>
      </c>
      <c r="BQ18793">
        <v>18342.5889395249</v>
      </c>
      <c r="BR18793">
        <v>1.39850009643271</v>
      </c>
      <c r="BS18793">
        <v>134123.264319748</v>
      </c>
      <c r="BW18793" s="29">
        <v>18788</v>
      </c>
      <c r="BX18793">
        <f t="shared" si="900"/>
        <v>1</v>
      </c>
      <c r="BY18793">
        <f t="shared" si="901"/>
        <v>1</v>
      </c>
    </row>
    <row r="18794" spans="1:77">
      <c r="A18794" s="15">
        <v>18789</v>
      </c>
      <c r="BP18794">
        <v>0.834521376561818</v>
      </c>
      <c r="BQ18794">
        <v>11819.8536357835</v>
      </c>
      <c r="BR18794">
        <v>1.42344038672752</v>
      </c>
      <c r="BS18794">
        <v>122588.297131471</v>
      </c>
      <c r="BW18794" s="29">
        <v>18789</v>
      </c>
      <c r="BX18794">
        <f t="shared" si="900"/>
        <v>1</v>
      </c>
      <c r="BY18794">
        <f t="shared" si="901"/>
        <v>1</v>
      </c>
    </row>
    <row r="18795" spans="1:77">
      <c r="A18795" s="15">
        <v>18790</v>
      </c>
      <c r="BP18795">
        <v>0.797704157797749</v>
      </c>
      <c r="BQ18795">
        <v>16381.9705008668</v>
      </c>
      <c r="BR18795">
        <v>1.37528341033724</v>
      </c>
      <c r="BS18795">
        <v>131409.725006792</v>
      </c>
      <c r="BW18795" s="29">
        <v>18790</v>
      </c>
      <c r="BX18795">
        <f t="shared" si="900"/>
        <v>1</v>
      </c>
      <c r="BY18795">
        <f t="shared" si="901"/>
        <v>1</v>
      </c>
    </row>
    <row r="18796" spans="1:77">
      <c r="A18796" s="15">
        <v>18791</v>
      </c>
      <c r="BP18796">
        <v>0.837837615977404</v>
      </c>
      <c r="BQ18796">
        <v>11217.2178665898</v>
      </c>
      <c r="BR18796">
        <v>1.46152037861358</v>
      </c>
      <c r="BS18796">
        <v>95513.9559608604</v>
      </c>
      <c r="BW18796" s="29">
        <v>18791</v>
      </c>
      <c r="BX18796">
        <f t="shared" si="900"/>
        <v>1</v>
      </c>
      <c r="BY18796">
        <f t="shared" si="901"/>
        <v>1</v>
      </c>
    </row>
    <row r="18797" spans="1:77">
      <c r="A18797" s="15">
        <v>18792</v>
      </c>
      <c r="BP18797">
        <v>0.81197812010882</v>
      </c>
      <c r="BQ18797">
        <v>14919.9326184274</v>
      </c>
      <c r="BR18797">
        <v>1.41175424737127</v>
      </c>
      <c r="BS18797">
        <v>102889.542365458</v>
      </c>
      <c r="BW18797" s="29">
        <v>18792</v>
      </c>
      <c r="BX18797">
        <f t="shared" si="900"/>
        <v>1</v>
      </c>
      <c r="BY18797">
        <f t="shared" si="901"/>
        <v>1</v>
      </c>
    </row>
    <row r="18798" spans="1:77">
      <c r="A18798" s="15">
        <v>18793</v>
      </c>
      <c r="BP18798">
        <v>0.876159363394017</v>
      </c>
      <c r="BQ18798">
        <v>12747.5171310543</v>
      </c>
      <c r="BR18798">
        <v>1.52499647604449</v>
      </c>
      <c r="BS18798">
        <v>128007.396547998</v>
      </c>
      <c r="BW18798" s="29">
        <v>18793</v>
      </c>
      <c r="BX18798">
        <f t="shared" si="900"/>
        <v>1</v>
      </c>
      <c r="BY18798">
        <f t="shared" si="901"/>
        <v>1</v>
      </c>
    </row>
    <row r="18799" spans="1:77">
      <c r="A18799" s="15">
        <v>18794</v>
      </c>
      <c r="BP18799">
        <v>0.871342705699872</v>
      </c>
      <c r="BQ18799">
        <v>14300.3989618039</v>
      </c>
      <c r="BR18799">
        <v>1.53146015975224</v>
      </c>
      <c r="BS18799">
        <v>103920.419882191</v>
      </c>
      <c r="BW18799" s="29">
        <v>18794</v>
      </c>
      <c r="BX18799">
        <f t="shared" si="900"/>
        <v>1</v>
      </c>
      <c r="BY18799">
        <f t="shared" si="901"/>
        <v>1</v>
      </c>
    </row>
    <row r="18800" spans="1:77">
      <c r="A18800" s="15">
        <v>18795</v>
      </c>
      <c r="BP18800">
        <v>0.816644204492683</v>
      </c>
      <c r="BQ18800">
        <v>14525.0992113754</v>
      </c>
      <c r="BR18800">
        <v>1.37915098616851</v>
      </c>
      <c r="BS18800">
        <v>101629.574917988</v>
      </c>
      <c r="BW18800" s="29">
        <v>18795</v>
      </c>
      <c r="BX18800">
        <f t="shared" si="900"/>
        <v>1</v>
      </c>
      <c r="BY18800">
        <f t="shared" si="901"/>
        <v>1</v>
      </c>
    </row>
    <row r="18801" spans="1:77">
      <c r="A18801" s="15">
        <v>18796</v>
      </c>
      <c r="BP18801">
        <v>0.757500777800713</v>
      </c>
      <c r="BQ18801">
        <v>11680.0448958982</v>
      </c>
      <c r="BR18801">
        <v>1.29519854395666</v>
      </c>
      <c r="BS18801">
        <v>123837.019460441</v>
      </c>
      <c r="BW18801" s="29">
        <v>18796</v>
      </c>
      <c r="BX18801">
        <f t="shared" si="900"/>
        <v>1</v>
      </c>
      <c r="BY18801">
        <f t="shared" si="901"/>
        <v>1</v>
      </c>
    </row>
    <row r="18802" spans="1:77">
      <c r="A18802" s="15">
        <v>18797</v>
      </c>
      <c r="BP18802">
        <v>0.812525887890395</v>
      </c>
      <c r="BQ18802">
        <v>15552.7985585479</v>
      </c>
      <c r="BR18802">
        <v>1.39281285008576</v>
      </c>
      <c r="BS18802">
        <v>129565.602055969</v>
      </c>
      <c r="BW18802" s="29">
        <v>18797</v>
      </c>
      <c r="BX18802">
        <f t="shared" si="900"/>
        <v>1</v>
      </c>
      <c r="BY18802">
        <f t="shared" si="901"/>
        <v>1</v>
      </c>
    </row>
    <row r="18803" spans="1:77">
      <c r="A18803" s="15">
        <v>18798</v>
      </c>
      <c r="BP18803">
        <v>0.816858643105494</v>
      </c>
      <c r="BQ18803">
        <v>11964.1631045077</v>
      </c>
      <c r="BR18803">
        <v>1.3944996649541</v>
      </c>
      <c r="BS18803">
        <v>97329.671397809</v>
      </c>
      <c r="BW18803" s="29">
        <v>18798</v>
      </c>
      <c r="BX18803">
        <f t="shared" si="900"/>
        <v>1</v>
      </c>
      <c r="BY18803">
        <f t="shared" si="901"/>
        <v>1</v>
      </c>
    </row>
    <row r="18804" spans="1:77">
      <c r="A18804" s="15">
        <v>18799</v>
      </c>
      <c r="BP18804">
        <v>0.844484439062907</v>
      </c>
      <c r="BQ18804">
        <v>17672.5699550264</v>
      </c>
      <c r="BR18804">
        <v>1.47140864989191</v>
      </c>
      <c r="BS18804">
        <v>105278.526038556</v>
      </c>
      <c r="BW18804" s="29">
        <v>18799</v>
      </c>
      <c r="BX18804">
        <f t="shared" si="900"/>
        <v>1</v>
      </c>
      <c r="BY18804">
        <f t="shared" si="901"/>
        <v>1</v>
      </c>
    </row>
    <row r="18805" spans="1:77">
      <c r="A18805" s="15">
        <v>18800</v>
      </c>
      <c r="BP18805">
        <v>0.79054334489831</v>
      </c>
      <c r="BQ18805">
        <v>12303.5783867863</v>
      </c>
      <c r="BR18805">
        <v>1.34688900551397</v>
      </c>
      <c r="BS18805">
        <v>96719.1475922461</v>
      </c>
      <c r="BW18805" s="29">
        <v>18800</v>
      </c>
      <c r="BX18805">
        <f t="shared" si="900"/>
        <v>1</v>
      </c>
      <c r="BY18805">
        <f t="shared" si="901"/>
        <v>1</v>
      </c>
    </row>
    <row r="18806" spans="1:77">
      <c r="A18806" s="15">
        <v>18801</v>
      </c>
      <c r="BP18806">
        <v>0.792489258058345</v>
      </c>
      <c r="BQ18806">
        <v>15149.3212981595</v>
      </c>
      <c r="BR18806">
        <v>1.36641133519637</v>
      </c>
      <c r="BS18806">
        <v>102463.116380413</v>
      </c>
      <c r="BW18806" s="29">
        <v>18801</v>
      </c>
      <c r="BX18806">
        <f t="shared" si="900"/>
        <v>1</v>
      </c>
      <c r="BY18806">
        <f t="shared" si="901"/>
        <v>1</v>
      </c>
    </row>
    <row r="18807" spans="1:77">
      <c r="A18807" s="15">
        <v>18802</v>
      </c>
      <c r="BP18807">
        <v>0.78933206849117</v>
      </c>
      <c r="BQ18807">
        <v>12702.0155585277</v>
      </c>
      <c r="BR18807">
        <v>1.36076849353514</v>
      </c>
      <c r="BS18807">
        <v>96166.6077682245</v>
      </c>
      <c r="BW18807" s="29">
        <v>18802</v>
      </c>
      <c r="BX18807">
        <f t="shared" si="900"/>
        <v>1</v>
      </c>
      <c r="BY18807">
        <f t="shared" si="901"/>
        <v>1</v>
      </c>
    </row>
    <row r="18808" spans="1:77">
      <c r="A18808" s="15">
        <v>18803</v>
      </c>
      <c r="BP18808">
        <v>0.82849302277534</v>
      </c>
      <c r="BQ18808">
        <v>20215.5299219536</v>
      </c>
      <c r="BR18808">
        <v>1.40994969045337</v>
      </c>
      <c r="BS18808">
        <v>111083.432670335</v>
      </c>
      <c r="BW18808" s="29">
        <v>18803</v>
      </c>
      <c r="BX18808">
        <f t="shared" si="900"/>
        <v>1</v>
      </c>
      <c r="BY18808">
        <f t="shared" si="901"/>
        <v>1</v>
      </c>
    </row>
    <row r="18809" spans="1:77">
      <c r="A18809" s="15">
        <v>18804</v>
      </c>
      <c r="BP18809">
        <v>0.804455894975398</v>
      </c>
      <c r="BQ18809">
        <v>14639.0199731026</v>
      </c>
      <c r="BR18809">
        <v>1.37094322542738</v>
      </c>
      <c r="BS18809">
        <v>128693.392651809</v>
      </c>
      <c r="BW18809" s="29">
        <v>18804</v>
      </c>
      <c r="BX18809">
        <f t="shared" si="900"/>
        <v>1</v>
      </c>
      <c r="BY18809">
        <f t="shared" si="901"/>
        <v>1</v>
      </c>
    </row>
    <row r="18810" spans="1:77">
      <c r="A18810" s="15">
        <v>18805</v>
      </c>
      <c r="BP18810">
        <v>0.785431734130132</v>
      </c>
      <c r="BQ18810">
        <v>8955.23971217791</v>
      </c>
      <c r="BR18810">
        <v>1.33679837498506</v>
      </c>
      <c r="BS18810">
        <v>93593.2855588293</v>
      </c>
      <c r="BW18810" s="29">
        <v>18805</v>
      </c>
      <c r="BX18810">
        <f t="shared" si="900"/>
        <v>1</v>
      </c>
      <c r="BY18810">
        <f t="shared" si="901"/>
        <v>1</v>
      </c>
    </row>
    <row r="18811" spans="1:77">
      <c r="A18811" s="15">
        <v>18806</v>
      </c>
      <c r="BP18811">
        <v>0.794678502590086</v>
      </c>
      <c r="BQ18811">
        <v>19177.901720511</v>
      </c>
      <c r="BR18811">
        <v>1.36787599789927</v>
      </c>
      <c r="BS18811">
        <v>137241.470349091</v>
      </c>
      <c r="BW18811" s="29">
        <v>18806</v>
      </c>
      <c r="BX18811">
        <f t="shared" si="900"/>
        <v>1</v>
      </c>
      <c r="BY18811">
        <f t="shared" si="901"/>
        <v>1</v>
      </c>
    </row>
    <row r="18812" spans="1:77">
      <c r="A18812" s="15">
        <v>18807</v>
      </c>
      <c r="BP18812">
        <v>0.81235506078591</v>
      </c>
      <c r="BQ18812">
        <v>19909.1747055741</v>
      </c>
      <c r="BR18812">
        <v>1.41842260890997</v>
      </c>
      <c r="BS18812">
        <v>136473.712664307</v>
      </c>
      <c r="BW18812" s="29">
        <v>18807</v>
      </c>
      <c r="BX18812">
        <f t="shared" si="900"/>
        <v>1</v>
      </c>
      <c r="BY18812">
        <f t="shared" si="901"/>
        <v>1</v>
      </c>
    </row>
    <row r="18813" spans="1:77">
      <c r="A18813" s="15">
        <v>18808</v>
      </c>
      <c r="BP18813">
        <v>0.803295727515313</v>
      </c>
      <c r="BQ18813">
        <v>15729.9409124652</v>
      </c>
      <c r="BR18813">
        <v>1.37701774616711</v>
      </c>
      <c r="BS18813">
        <v>102069.307616168</v>
      </c>
      <c r="BW18813" s="29">
        <v>18808</v>
      </c>
      <c r="BX18813">
        <f t="shared" si="900"/>
        <v>1</v>
      </c>
      <c r="BY18813">
        <f t="shared" si="901"/>
        <v>1</v>
      </c>
    </row>
    <row r="18814" spans="1:77">
      <c r="A18814" s="15">
        <v>18809</v>
      </c>
      <c r="BP18814">
        <v>0.836763456984758</v>
      </c>
      <c r="BQ18814">
        <v>14338.07104659</v>
      </c>
      <c r="BR18814">
        <v>1.42899446333692</v>
      </c>
      <c r="BS18814">
        <v>98856.8192946129</v>
      </c>
      <c r="BW18814" s="29">
        <v>18809</v>
      </c>
      <c r="BX18814">
        <f t="shared" si="900"/>
        <v>1</v>
      </c>
      <c r="BY18814">
        <f t="shared" si="901"/>
        <v>1</v>
      </c>
    </row>
    <row r="18815" spans="1:77">
      <c r="A18815" s="15">
        <v>18810</v>
      </c>
      <c r="BP18815">
        <v>0.796828669527919</v>
      </c>
      <c r="BQ18815">
        <v>14283.4754145587</v>
      </c>
      <c r="BR18815">
        <v>1.36776939439303</v>
      </c>
      <c r="BS18815">
        <v>103816.262767037</v>
      </c>
      <c r="BW18815" s="29">
        <v>18810</v>
      </c>
      <c r="BX18815">
        <f t="shared" si="900"/>
        <v>1</v>
      </c>
      <c r="BY18815">
        <f t="shared" si="901"/>
        <v>1</v>
      </c>
    </row>
    <row r="18816" spans="1:77">
      <c r="A18816" s="15">
        <v>18811</v>
      </c>
      <c r="BP18816">
        <v>0.823620452403812</v>
      </c>
      <c r="BQ18816">
        <v>10992.858583868</v>
      </c>
      <c r="BR18816">
        <v>1.41121978754099</v>
      </c>
      <c r="BS18816">
        <v>123992.561772377</v>
      </c>
      <c r="BW18816" s="29">
        <v>18811</v>
      </c>
      <c r="BX18816">
        <f t="shared" si="900"/>
        <v>1</v>
      </c>
      <c r="BY18816">
        <f t="shared" si="901"/>
        <v>1</v>
      </c>
    </row>
    <row r="18817" spans="1:77">
      <c r="A18817" s="15">
        <v>18812</v>
      </c>
      <c r="BP18817">
        <v>0.798629000009823</v>
      </c>
      <c r="BQ18817">
        <v>16546.4539807842</v>
      </c>
      <c r="BR18817">
        <v>1.35217149904079</v>
      </c>
      <c r="BS18817">
        <v>102670.898839849</v>
      </c>
      <c r="BW18817" s="29">
        <v>18812</v>
      </c>
      <c r="BX18817">
        <f t="shared" si="900"/>
        <v>1</v>
      </c>
      <c r="BY18817">
        <f t="shared" si="901"/>
        <v>1</v>
      </c>
    </row>
    <row r="18818" spans="1:77">
      <c r="A18818" s="15">
        <v>18813</v>
      </c>
      <c r="BP18818">
        <v>0.814291869780437</v>
      </c>
      <c r="BQ18818">
        <v>13439.0152894885</v>
      </c>
      <c r="BR18818">
        <v>1.38744758932116</v>
      </c>
      <c r="BS18818">
        <v>100037.621219054</v>
      </c>
      <c r="BW18818" s="29">
        <v>18813</v>
      </c>
      <c r="BX18818">
        <f t="shared" si="900"/>
        <v>1</v>
      </c>
      <c r="BY18818">
        <f t="shared" si="901"/>
        <v>1</v>
      </c>
    </row>
    <row r="18819" spans="1:77">
      <c r="A18819" s="15">
        <v>18814</v>
      </c>
      <c r="BP18819">
        <v>0.827411597793292</v>
      </c>
      <c r="BQ18819">
        <v>13032.4849469343</v>
      </c>
      <c r="BR18819">
        <v>1.41284530431386</v>
      </c>
      <c r="BS18819">
        <v>124754.703440131</v>
      </c>
      <c r="BW18819" s="29">
        <v>18814</v>
      </c>
      <c r="BX18819">
        <f t="shared" si="900"/>
        <v>1</v>
      </c>
      <c r="BY18819">
        <f t="shared" si="901"/>
        <v>1</v>
      </c>
    </row>
    <row r="18820" spans="1:77">
      <c r="A18820" s="15">
        <v>18815</v>
      </c>
      <c r="BP18820">
        <v>0.790157161509922</v>
      </c>
      <c r="BQ18820">
        <v>19348.8187827812</v>
      </c>
      <c r="BR18820">
        <v>1.35230658616488</v>
      </c>
      <c r="BS18820">
        <v>107443.054703218</v>
      </c>
      <c r="BW18820" s="29">
        <v>18815</v>
      </c>
      <c r="BX18820">
        <f t="shared" si="900"/>
        <v>1</v>
      </c>
      <c r="BY18820">
        <f t="shared" si="901"/>
        <v>1</v>
      </c>
    </row>
    <row r="18821" spans="1:77">
      <c r="A18821" s="15">
        <v>18816</v>
      </c>
      <c r="BP18821">
        <v>0.828833379383157</v>
      </c>
      <c r="BQ18821">
        <v>14508.5940751021</v>
      </c>
      <c r="BR18821">
        <v>1.39563197746624</v>
      </c>
      <c r="BS18821">
        <v>100615.270423017</v>
      </c>
      <c r="BW18821" s="29">
        <v>18816</v>
      </c>
      <c r="BX18821">
        <f t="shared" si="900"/>
        <v>1</v>
      </c>
      <c r="BY18821">
        <f t="shared" si="901"/>
        <v>1</v>
      </c>
    </row>
    <row r="18822" spans="1:77">
      <c r="A18822" s="15">
        <v>18817</v>
      </c>
      <c r="BP18822">
        <v>0.870451819124174</v>
      </c>
      <c r="BQ18822">
        <v>12308.2640524645</v>
      </c>
      <c r="BR18822">
        <v>1.53423191327456</v>
      </c>
      <c r="BS18822">
        <v>100330.203333227</v>
      </c>
      <c r="BW18822" s="29">
        <v>18817</v>
      </c>
      <c r="BX18822">
        <f t="shared" si="900"/>
        <v>1</v>
      </c>
      <c r="BY18822">
        <f t="shared" si="901"/>
        <v>1</v>
      </c>
    </row>
    <row r="18823" spans="1:77">
      <c r="A18823" s="15">
        <v>18818</v>
      </c>
      <c r="BP18823">
        <v>0.826272984831709</v>
      </c>
      <c r="BQ18823">
        <v>11002.5191369633</v>
      </c>
      <c r="BR18823">
        <v>1.43170345208538</v>
      </c>
      <c r="BS18823">
        <v>126338.05477395</v>
      </c>
      <c r="BW18823" s="29">
        <v>18818</v>
      </c>
      <c r="BX18823">
        <f t="shared" ref="BX18823:BX18886" si="902">IF(BU18823=MAX($BU18823:$BV18823),1,0)</f>
        <v>1</v>
      </c>
      <c r="BY18823">
        <f t="shared" ref="BY18823:BY18886" si="903">IF(BV18823=MAX($BU18823:$BV18823),1,0)</f>
        <v>1</v>
      </c>
    </row>
    <row r="18824" spans="1:77">
      <c r="A18824" s="15">
        <v>18819</v>
      </c>
      <c r="BP18824">
        <v>0.799161215682267</v>
      </c>
      <c r="BQ18824">
        <v>14590.3910985442</v>
      </c>
      <c r="BR18824">
        <v>1.38300505398057</v>
      </c>
      <c r="BS18824">
        <v>97010.7123447851</v>
      </c>
      <c r="BW18824" s="29">
        <v>18819</v>
      </c>
      <c r="BX18824">
        <f t="shared" si="902"/>
        <v>1</v>
      </c>
      <c r="BY18824">
        <f t="shared" si="903"/>
        <v>1</v>
      </c>
    </row>
    <row r="18825" spans="1:77">
      <c r="A18825" s="15">
        <v>18820</v>
      </c>
      <c r="BP18825">
        <v>0.807319891117164</v>
      </c>
      <c r="BQ18825">
        <v>12171.1415834006</v>
      </c>
      <c r="BR18825">
        <v>1.40231101859052</v>
      </c>
      <c r="BS18825">
        <v>124529.700533207</v>
      </c>
      <c r="BW18825" s="29">
        <v>18820</v>
      </c>
      <c r="BX18825">
        <f t="shared" si="902"/>
        <v>1</v>
      </c>
      <c r="BY18825">
        <f t="shared" si="903"/>
        <v>1</v>
      </c>
    </row>
    <row r="18826" spans="1:77">
      <c r="A18826" s="15">
        <v>18821</v>
      </c>
      <c r="BP18826">
        <v>0.795120724075282</v>
      </c>
      <c r="BQ18826">
        <v>16028.198078628</v>
      </c>
      <c r="BR18826">
        <v>1.36075005730386</v>
      </c>
      <c r="BS18826">
        <v>105131.668822681</v>
      </c>
      <c r="BW18826" s="29">
        <v>18821</v>
      </c>
      <c r="BX18826">
        <f t="shared" si="902"/>
        <v>1</v>
      </c>
      <c r="BY18826">
        <f t="shared" si="903"/>
        <v>1</v>
      </c>
    </row>
    <row r="18827" spans="1:77">
      <c r="A18827" s="15">
        <v>18822</v>
      </c>
      <c r="BP18827">
        <v>0.836296764229901</v>
      </c>
      <c r="BQ18827">
        <v>12865.9632727954</v>
      </c>
      <c r="BR18827">
        <v>1.47105180310123</v>
      </c>
      <c r="BS18827">
        <v>100900.02494368</v>
      </c>
      <c r="BW18827" s="29">
        <v>18822</v>
      </c>
      <c r="BX18827">
        <f t="shared" si="902"/>
        <v>1</v>
      </c>
      <c r="BY18827">
        <f t="shared" si="903"/>
        <v>1</v>
      </c>
    </row>
    <row r="18828" spans="1:77">
      <c r="A18828" s="15">
        <v>18823</v>
      </c>
      <c r="BP18828">
        <v>0.824178733431783</v>
      </c>
      <c r="BQ18828">
        <v>12735.7164459262</v>
      </c>
      <c r="BR18828">
        <v>1.43146301053911</v>
      </c>
      <c r="BS18828">
        <v>97897.5604333105</v>
      </c>
      <c r="BW18828" s="29">
        <v>18823</v>
      </c>
      <c r="BX18828">
        <f t="shared" si="902"/>
        <v>1</v>
      </c>
      <c r="BY18828">
        <f t="shared" si="903"/>
        <v>1</v>
      </c>
    </row>
    <row r="18829" spans="1:77">
      <c r="A18829" s="15">
        <v>18824</v>
      </c>
      <c r="BP18829">
        <v>0.811895858242151</v>
      </c>
      <c r="BQ18829">
        <v>12425.6302008234</v>
      </c>
      <c r="BR18829">
        <v>1.38458863240091</v>
      </c>
      <c r="BS18829">
        <v>97755.3827613152</v>
      </c>
      <c r="BW18829" s="29">
        <v>18824</v>
      </c>
      <c r="BX18829">
        <f t="shared" si="902"/>
        <v>1</v>
      </c>
      <c r="BY18829">
        <f t="shared" si="903"/>
        <v>1</v>
      </c>
    </row>
    <row r="18830" spans="1:77">
      <c r="A18830" s="15">
        <v>18825</v>
      </c>
      <c r="BP18830">
        <v>0.819557636918325</v>
      </c>
      <c r="BQ18830">
        <v>11869.0234311783</v>
      </c>
      <c r="BR18830">
        <v>1.40896718090154</v>
      </c>
      <c r="BS18830">
        <v>128455.625061183</v>
      </c>
      <c r="BW18830" s="29">
        <v>18825</v>
      </c>
      <c r="BX18830">
        <f t="shared" si="902"/>
        <v>1</v>
      </c>
      <c r="BY18830">
        <f t="shared" si="903"/>
        <v>1</v>
      </c>
    </row>
    <row r="18831" spans="1:77">
      <c r="A18831" s="15">
        <v>18826</v>
      </c>
      <c r="BP18831">
        <v>0.811107792977428</v>
      </c>
      <c r="BQ18831">
        <v>17377.2431046195</v>
      </c>
      <c r="BR18831">
        <v>1.38746093164463</v>
      </c>
      <c r="BS18831">
        <v>103712.471954495</v>
      </c>
      <c r="BW18831" s="29">
        <v>18826</v>
      </c>
      <c r="BX18831">
        <f t="shared" si="902"/>
        <v>1</v>
      </c>
      <c r="BY18831">
        <f t="shared" si="903"/>
        <v>1</v>
      </c>
    </row>
    <row r="18832" spans="1:77">
      <c r="A18832" s="15">
        <v>18827</v>
      </c>
      <c r="BP18832">
        <v>0.819941416610443</v>
      </c>
      <c r="BQ18832">
        <v>12684.0033914025</v>
      </c>
      <c r="BR18832">
        <v>1.4503474016956</v>
      </c>
      <c r="BS18832">
        <v>101103.929908097</v>
      </c>
      <c r="BW18832" s="29">
        <v>18827</v>
      </c>
      <c r="BX18832">
        <f t="shared" si="902"/>
        <v>1</v>
      </c>
      <c r="BY18832">
        <f t="shared" si="903"/>
        <v>1</v>
      </c>
    </row>
    <row r="18833" spans="1:77">
      <c r="A18833" s="15">
        <v>18828</v>
      </c>
      <c r="BP18833">
        <v>0.842623057233207</v>
      </c>
      <c r="BQ18833">
        <v>16103.8995981333</v>
      </c>
      <c r="BR18833">
        <v>1.44473320250765</v>
      </c>
      <c r="BS18833">
        <v>102362.435411749</v>
      </c>
      <c r="BW18833" s="29">
        <v>18828</v>
      </c>
      <c r="BX18833">
        <f t="shared" si="902"/>
        <v>1</v>
      </c>
      <c r="BY18833">
        <f t="shared" si="903"/>
        <v>1</v>
      </c>
    </row>
    <row r="18834" spans="1:77">
      <c r="A18834" s="15">
        <v>18829</v>
      </c>
      <c r="BP18834">
        <v>0.824993121344437</v>
      </c>
      <c r="BQ18834">
        <v>14708.7818815455</v>
      </c>
      <c r="BR18834">
        <v>1.41732639853576</v>
      </c>
      <c r="BS18834">
        <v>130848.399335283</v>
      </c>
      <c r="BW18834" s="29">
        <v>18829</v>
      </c>
      <c r="BX18834">
        <f t="shared" si="902"/>
        <v>1</v>
      </c>
      <c r="BY18834">
        <f t="shared" si="903"/>
        <v>1</v>
      </c>
    </row>
    <row r="18835" spans="1:77">
      <c r="A18835" s="15">
        <v>18830</v>
      </c>
      <c r="BP18835">
        <v>0.830081471038442</v>
      </c>
      <c r="BQ18835">
        <v>13954.766290095</v>
      </c>
      <c r="BR18835">
        <v>1.43211220439277</v>
      </c>
      <c r="BS18835">
        <v>129357.928608209</v>
      </c>
      <c r="BW18835" s="29">
        <v>18830</v>
      </c>
      <c r="BX18835">
        <f t="shared" si="902"/>
        <v>1</v>
      </c>
      <c r="BY18835">
        <f t="shared" si="903"/>
        <v>1</v>
      </c>
    </row>
    <row r="18836" spans="1:77">
      <c r="A18836" s="15">
        <v>18831</v>
      </c>
      <c r="BP18836">
        <v>0.756580951278126</v>
      </c>
      <c r="BQ18836">
        <v>14765.8367785124</v>
      </c>
      <c r="BR18836">
        <v>1.29876034286345</v>
      </c>
      <c r="BS18836">
        <v>131210.417230379</v>
      </c>
      <c r="BW18836" s="29">
        <v>18831</v>
      </c>
      <c r="BX18836">
        <f t="shared" si="902"/>
        <v>1</v>
      </c>
      <c r="BY18836">
        <f t="shared" si="903"/>
        <v>1</v>
      </c>
    </row>
    <row r="18837" spans="1:77">
      <c r="A18837" s="15">
        <v>18832</v>
      </c>
      <c r="BP18837">
        <v>0.837899345318808</v>
      </c>
      <c r="BQ18837">
        <v>16534.0996030515</v>
      </c>
      <c r="BR18837">
        <v>1.43773358351605</v>
      </c>
      <c r="BS18837">
        <v>104792.353908312</v>
      </c>
      <c r="BW18837" s="29">
        <v>18832</v>
      </c>
      <c r="BX18837">
        <f t="shared" si="902"/>
        <v>1</v>
      </c>
      <c r="BY18837">
        <f t="shared" si="903"/>
        <v>1</v>
      </c>
    </row>
    <row r="18838" spans="1:77">
      <c r="A18838" s="15">
        <v>18833</v>
      </c>
      <c r="BP18838">
        <v>0.836307488642979</v>
      </c>
      <c r="BQ18838">
        <v>15211.9272505527</v>
      </c>
      <c r="BR18838">
        <v>1.42524866082667</v>
      </c>
      <c r="BS18838">
        <v>99605.3752723655</v>
      </c>
      <c r="BW18838" s="29">
        <v>18833</v>
      </c>
      <c r="BX18838">
        <f t="shared" si="902"/>
        <v>1</v>
      </c>
      <c r="BY18838">
        <f t="shared" si="903"/>
        <v>1</v>
      </c>
    </row>
    <row r="18839" spans="1:77">
      <c r="A18839" s="15">
        <v>18834</v>
      </c>
      <c r="BP18839">
        <v>0.813803066636152</v>
      </c>
      <c r="BQ18839">
        <v>18672.1599955582</v>
      </c>
      <c r="BR18839">
        <v>1.36653124067042</v>
      </c>
      <c r="BS18839">
        <v>109189.387342844</v>
      </c>
      <c r="BW18839" s="29">
        <v>18834</v>
      </c>
      <c r="BX18839">
        <f t="shared" si="902"/>
        <v>1</v>
      </c>
      <c r="BY18839">
        <f t="shared" si="903"/>
        <v>1</v>
      </c>
    </row>
    <row r="18840" spans="1:77">
      <c r="A18840" s="15">
        <v>18835</v>
      </c>
      <c r="BP18840">
        <v>0.832168597658935</v>
      </c>
      <c r="BQ18840">
        <v>11365.1340996073</v>
      </c>
      <c r="BR18840">
        <v>1.44419208470158</v>
      </c>
      <c r="BS18840">
        <v>100697.534596765</v>
      </c>
      <c r="BW18840" s="29">
        <v>18835</v>
      </c>
      <c r="BX18840">
        <f t="shared" si="902"/>
        <v>1</v>
      </c>
      <c r="BY18840">
        <f t="shared" si="903"/>
        <v>1</v>
      </c>
    </row>
    <row r="18841" spans="1:77">
      <c r="A18841" s="15">
        <v>18836</v>
      </c>
      <c r="BP18841">
        <v>0.789503409272235</v>
      </c>
      <c r="BQ18841">
        <v>12672.5561351051</v>
      </c>
      <c r="BR18841">
        <v>1.36531732676001</v>
      </c>
      <c r="BS18841">
        <v>125516.660254285</v>
      </c>
      <c r="BW18841" s="29">
        <v>18836</v>
      </c>
      <c r="BX18841">
        <f t="shared" si="902"/>
        <v>1</v>
      </c>
      <c r="BY18841">
        <f t="shared" si="903"/>
        <v>1</v>
      </c>
    </row>
    <row r="18842" spans="1:77">
      <c r="A18842" s="15">
        <v>18837</v>
      </c>
      <c r="BP18842">
        <v>0.834885172303646</v>
      </c>
      <c r="BQ18842">
        <v>11958.4679207874</v>
      </c>
      <c r="BR18842">
        <v>1.4416579277373</v>
      </c>
      <c r="BS18842">
        <v>99904.0984735191</v>
      </c>
      <c r="BW18842" s="29">
        <v>18837</v>
      </c>
      <c r="BX18842">
        <f t="shared" si="902"/>
        <v>1</v>
      </c>
      <c r="BY18842">
        <f t="shared" si="903"/>
        <v>1</v>
      </c>
    </row>
    <row r="18843" spans="1:77">
      <c r="A18843" s="15">
        <v>18838</v>
      </c>
      <c r="BP18843">
        <v>0.834941387574601</v>
      </c>
      <c r="BQ18843">
        <v>14183.3258438225</v>
      </c>
      <c r="BR18843">
        <v>1.48010663858049</v>
      </c>
      <c r="BS18843">
        <v>130130.750741435</v>
      </c>
      <c r="BW18843" s="29">
        <v>18838</v>
      </c>
      <c r="BX18843">
        <f t="shared" si="902"/>
        <v>1</v>
      </c>
      <c r="BY18843">
        <f t="shared" si="903"/>
        <v>1</v>
      </c>
    </row>
    <row r="18844" spans="1:77">
      <c r="A18844" s="15">
        <v>18839</v>
      </c>
      <c r="BP18844">
        <v>0.797546986948514</v>
      </c>
      <c r="BQ18844">
        <v>12931.0821741205</v>
      </c>
      <c r="BR18844">
        <v>1.3509834594301</v>
      </c>
      <c r="BS18844">
        <v>125823.502180065</v>
      </c>
      <c r="BW18844" s="29">
        <v>18839</v>
      </c>
      <c r="BX18844">
        <f t="shared" si="902"/>
        <v>1</v>
      </c>
      <c r="BY18844">
        <f t="shared" si="903"/>
        <v>1</v>
      </c>
    </row>
    <row r="18845" spans="1:77">
      <c r="A18845" s="15">
        <v>18840</v>
      </c>
      <c r="BP18845">
        <v>0.789273908925847</v>
      </c>
      <c r="BQ18845">
        <v>14105.2614943662</v>
      </c>
      <c r="BR18845">
        <v>1.36335921697254</v>
      </c>
      <c r="BS18845">
        <v>99869.8900375821</v>
      </c>
      <c r="BW18845" s="29">
        <v>18840</v>
      </c>
      <c r="BX18845">
        <f t="shared" si="902"/>
        <v>1</v>
      </c>
      <c r="BY18845">
        <f t="shared" si="903"/>
        <v>1</v>
      </c>
    </row>
    <row r="18846" spans="1:77">
      <c r="A18846" s="15">
        <v>18841</v>
      </c>
      <c r="BP18846">
        <v>0.784868798791721</v>
      </c>
      <c r="BQ18846">
        <v>15209.212042105</v>
      </c>
      <c r="BR18846">
        <v>1.37456695708832</v>
      </c>
      <c r="BS18846">
        <v>103409.894838381</v>
      </c>
      <c r="BW18846" s="29">
        <v>18841</v>
      </c>
      <c r="BX18846">
        <f t="shared" si="902"/>
        <v>1</v>
      </c>
      <c r="BY18846">
        <f t="shared" si="903"/>
        <v>1</v>
      </c>
    </row>
    <row r="18847" spans="1:77">
      <c r="A18847" s="15">
        <v>18842</v>
      </c>
      <c r="BP18847">
        <v>0.795000432242877</v>
      </c>
      <c r="BQ18847">
        <v>12369.7832229818</v>
      </c>
      <c r="BR18847">
        <v>1.38216920882599</v>
      </c>
      <c r="BS18847">
        <v>128884.022665874</v>
      </c>
      <c r="BW18847" s="29">
        <v>18842</v>
      </c>
      <c r="BX18847">
        <f t="shared" si="902"/>
        <v>1</v>
      </c>
      <c r="BY18847">
        <f t="shared" si="903"/>
        <v>1</v>
      </c>
    </row>
    <row r="18848" spans="1:77">
      <c r="A18848" s="15">
        <v>18843</v>
      </c>
      <c r="BP18848">
        <v>0.780321034506918</v>
      </c>
      <c r="BQ18848">
        <v>12469.7727157767</v>
      </c>
      <c r="BR18848">
        <v>1.31295245251551</v>
      </c>
      <c r="BS18848">
        <v>97857.1955685932</v>
      </c>
      <c r="BW18848" s="29">
        <v>18843</v>
      </c>
      <c r="BX18848">
        <f t="shared" si="902"/>
        <v>1</v>
      </c>
      <c r="BY18848">
        <f t="shared" si="903"/>
        <v>1</v>
      </c>
    </row>
    <row r="18849" spans="1:77">
      <c r="A18849" s="15">
        <v>18844</v>
      </c>
      <c r="BP18849">
        <v>0.763889875461152</v>
      </c>
      <c r="BQ18849">
        <v>13077.8468562654</v>
      </c>
      <c r="BR18849">
        <v>1.30867630984178</v>
      </c>
      <c r="BS18849">
        <v>129380.412460462</v>
      </c>
      <c r="BW18849" s="29">
        <v>18844</v>
      </c>
      <c r="BX18849">
        <f t="shared" si="902"/>
        <v>1</v>
      </c>
      <c r="BY18849">
        <f t="shared" si="903"/>
        <v>1</v>
      </c>
    </row>
    <row r="18850" spans="1:77">
      <c r="A18850" s="15">
        <v>18845</v>
      </c>
      <c r="BP18850">
        <v>0.814481331347095</v>
      </c>
      <c r="BQ18850">
        <v>11917.9839137834</v>
      </c>
      <c r="BR18850">
        <v>1.39453515840392</v>
      </c>
      <c r="BS18850">
        <v>124501.549945771</v>
      </c>
      <c r="BW18850" s="29">
        <v>18845</v>
      </c>
      <c r="BX18850">
        <f t="shared" si="902"/>
        <v>1</v>
      </c>
      <c r="BY18850">
        <f t="shared" si="903"/>
        <v>1</v>
      </c>
    </row>
    <row r="18851" spans="1:77">
      <c r="A18851" s="15">
        <v>18846</v>
      </c>
      <c r="BP18851">
        <v>0.785861613650128</v>
      </c>
      <c r="BQ18851">
        <v>14169.059617871</v>
      </c>
      <c r="BR18851">
        <v>1.34980190422765</v>
      </c>
      <c r="BS18851">
        <v>101499.826830339</v>
      </c>
      <c r="BW18851" s="29">
        <v>18846</v>
      </c>
      <c r="BX18851">
        <f t="shared" si="902"/>
        <v>1</v>
      </c>
      <c r="BY18851">
        <f t="shared" si="903"/>
        <v>1</v>
      </c>
    </row>
    <row r="18852" spans="1:77">
      <c r="A18852" s="15">
        <v>18847</v>
      </c>
      <c r="BP18852">
        <v>0.810357693573075</v>
      </c>
      <c r="BQ18852">
        <v>17667.6419278143</v>
      </c>
      <c r="BR18852">
        <v>1.39050790583048</v>
      </c>
      <c r="BS18852">
        <v>129670.75315276</v>
      </c>
      <c r="BW18852" s="29">
        <v>18847</v>
      </c>
      <c r="BX18852">
        <f t="shared" si="902"/>
        <v>1</v>
      </c>
      <c r="BY18852">
        <f t="shared" si="903"/>
        <v>1</v>
      </c>
    </row>
    <row r="18853" spans="1:77">
      <c r="A18853" s="15">
        <v>18848</v>
      </c>
      <c r="BP18853">
        <v>0.840326655353128</v>
      </c>
      <c r="BQ18853">
        <v>10244.248060683</v>
      </c>
      <c r="BR18853">
        <v>1.42732595157394</v>
      </c>
      <c r="BS18853">
        <v>119279.678922725</v>
      </c>
      <c r="BW18853" s="29">
        <v>18848</v>
      </c>
      <c r="BX18853">
        <f t="shared" si="902"/>
        <v>1</v>
      </c>
      <c r="BY18853">
        <f t="shared" si="903"/>
        <v>1</v>
      </c>
    </row>
    <row r="18854" spans="1:77">
      <c r="A18854" s="15">
        <v>18849</v>
      </c>
      <c r="BP18854">
        <v>0.861249097176623</v>
      </c>
      <c r="BQ18854">
        <v>13783.401225675</v>
      </c>
      <c r="BR18854">
        <v>1.50453712427148</v>
      </c>
      <c r="BS18854">
        <v>102026.094284906</v>
      </c>
      <c r="BW18854" s="29">
        <v>18849</v>
      </c>
      <c r="BX18854">
        <f t="shared" si="902"/>
        <v>1</v>
      </c>
      <c r="BY18854">
        <f t="shared" si="903"/>
        <v>1</v>
      </c>
    </row>
    <row r="18855" spans="1:77">
      <c r="A18855" s="15">
        <v>18850</v>
      </c>
      <c r="BP18855">
        <v>0.828433891823089</v>
      </c>
      <c r="BQ18855">
        <v>16552.4048666644</v>
      </c>
      <c r="BR18855">
        <v>1.45030336267735</v>
      </c>
      <c r="BS18855">
        <v>106205.487266396</v>
      </c>
      <c r="BW18855" s="29">
        <v>18850</v>
      </c>
      <c r="BX18855">
        <f t="shared" si="902"/>
        <v>1</v>
      </c>
      <c r="BY18855">
        <f t="shared" si="903"/>
        <v>1</v>
      </c>
    </row>
    <row r="18856" spans="1:77">
      <c r="A18856" s="15">
        <v>18851</v>
      </c>
      <c r="BP18856">
        <v>0.845612448907888</v>
      </c>
      <c r="BQ18856">
        <v>17157.5050907529</v>
      </c>
      <c r="BR18856">
        <v>1.47844020371602</v>
      </c>
      <c r="BS18856">
        <v>112578.63901056</v>
      </c>
      <c r="BW18856" s="29">
        <v>18851</v>
      </c>
      <c r="BX18856">
        <f t="shared" si="902"/>
        <v>1</v>
      </c>
      <c r="BY18856">
        <f t="shared" si="903"/>
        <v>1</v>
      </c>
    </row>
    <row r="18857" spans="1:77">
      <c r="A18857" s="15">
        <v>18852</v>
      </c>
      <c r="BP18857">
        <v>0.816160736088676</v>
      </c>
      <c r="BQ18857">
        <v>11665.3195284367</v>
      </c>
      <c r="BR18857">
        <v>1.3995547540918</v>
      </c>
      <c r="BS18857">
        <v>96081.8651915043</v>
      </c>
      <c r="BW18857" s="29">
        <v>18852</v>
      </c>
      <c r="BX18857">
        <f t="shared" si="902"/>
        <v>1</v>
      </c>
      <c r="BY18857">
        <f t="shared" si="903"/>
        <v>1</v>
      </c>
    </row>
    <row r="18858" spans="1:77">
      <c r="A18858" s="15">
        <v>18853</v>
      </c>
      <c r="BP18858">
        <v>0.813721615815067</v>
      </c>
      <c r="BQ18858">
        <v>23594.4713834686</v>
      </c>
      <c r="BR18858">
        <v>1.3957678387341</v>
      </c>
      <c r="BS18858">
        <v>143619.05891565</v>
      </c>
      <c r="BW18858" s="29">
        <v>18853</v>
      </c>
      <c r="BX18858">
        <f t="shared" si="902"/>
        <v>1</v>
      </c>
      <c r="BY18858">
        <f t="shared" si="903"/>
        <v>1</v>
      </c>
    </row>
    <row r="18859" spans="1:77">
      <c r="A18859" s="15">
        <v>18854</v>
      </c>
      <c r="BP18859">
        <v>0.836785203027102</v>
      </c>
      <c r="BQ18859">
        <v>13399.7978637458</v>
      </c>
      <c r="BR18859">
        <v>1.39861406485093</v>
      </c>
      <c r="BS18859">
        <v>96962.1199784772</v>
      </c>
      <c r="BW18859" s="29">
        <v>18854</v>
      </c>
      <c r="BX18859">
        <f t="shared" si="902"/>
        <v>1</v>
      </c>
      <c r="BY18859">
        <f t="shared" si="903"/>
        <v>1</v>
      </c>
    </row>
    <row r="18860" spans="1:77">
      <c r="A18860" s="15">
        <v>18855</v>
      </c>
      <c r="BP18860">
        <v>0.84064118045531</v>
      </c>
      <c r="BQ18860">
        <v>15687.2802906135</v>
      </c>
      <c r="BR18860">
        <v>1.48968986955857</v>
      </c>
      <c r="BS18860">
        <v>134531.908428241</v>
      </c>
      <c r="BW18860" s="29">
        <v>18855</v>
      </c>
      <c r="BX18860">
        <f t="shared" si="902"/>
        <v>1</v>
      </c>
      <c r="BY18860">
        <f t="shared" si="903"/>
        <v>1</v>
      </c>
    </row>
    <row r="18861" spans="1:77">
      <c r="A18861" s="15">
        <v>18856</v>
      </c>
      <c r="BP18861">
        <v>0.833449238871875</v>
      </c>
      <c r="BQ18861">
        <v>17731.8622049434</v>
      </c>
      <c r="BR18861">
        <v>1.44604801530412</v>
      </c>
      <c r="BS18861">
        <v>133972.165557928</v>
      </c>
      <c r="BW18861" s="29">
        <v>18856</v>
      </c>
      <c r="BX18861">
        <f t="shared" si="902"/>
        <v>1</v>
      </c>
      <c r="BY18861">
        <f t="shared" si="903"/>
        <v>1</v>
      </c>
    </row>
    <row r="18862" spans="1:77">
      <c r="A18862" s="15">
        <v>18857</v>
      </c>
      <c r="BP18862">
        <v>0.830433730895497</v>
      </c>
      <c r="BQ18862">
        <v>17701.077541744</v>
      </c>
      <c r="BR18862">
        <v>1.41258330747781</v>
      </c>
      <c r="BS18862">
        <v>108269.465613349</v>
      </c>
      <c r="BW18862" s="29">
        <v>18857</v>
      </c>
      <c r="BX18862">
        <f t="shared" si="902"/>
        <v>1</v>
      </c>
      <c r="BY18862">
        <f t="shared" si="903"/>
        <v>1</v>
      </c>
    </row>
    <row r="18863" spans="1:77">
      <c r="A18863" s="15">
        <v>18858</v>
      </c>
      <c r="BP18863">
        <v>0.797107094513547</v>
      </c>
      <c r="BQ18863">
        <v>15312.8696877759</v>
      </c>
      <c r="BR18863">
        <v>1.4018663431665</v>
      </c>
      <c r="BS18863">
        <v>108465.625334805</v>
      </c>
      <c r="BW18863" s="29">
        <v>18858</v>
      </c>
      <c r="BX18863">
        <f t="shared" si="902"/>
        <v>1</v>
      </c>
      <c r="BY18863">
        <f t="shared" si="903"/>
        <v>1</v>
      </c>
    </row>
    <row r="18864" spans="1:77">
      <c r="A18864" s="15">
        <v>18859</v>
      </c>
      <c r="BP18864">
        <v>0.785921861009958</v>
      </c>
      <c r="BQ18864">
        <v>16178.1475560026</v>
      </c>
      <c r="BR18864">
        <v>1.34407080075492</v>
      </c>
      <c r="BS18864">
        <v>132530.091865955</v>
      </c>
      <c r="BW18864" s="29">
        <v>18859</v>
      </c>
      <c r="BX18864">
        <f t="shared" si="902"/>
        <v>1</v>
      </c>
      <c r="BY18864">
        <f t="shared" si="903"/>
        <v>1</v>
      </c>
    </row>
    <row r="18865" spans="1:77">
      <c r="A18865" s="15">
        <v>18860</v>
      </c>
      <c r="BP18865">
        <v>0.787866608255442</v>
      </c>
      <c r="BQ18865">
        <v>12125.2434936652</v>
      </c>
      <c r="BR18865">
        <v>1.35136911269992</v>
      </c>
      <c r="BS18865">
        <v>98021.0311161162</v>
      </c>
      <c r="BW18865" s="29">
        <v>18860</v>
      </c>
      <c r="BX18865">
        <f t="shared" si="902"/>
        <v>1</v>
      </c>
      <c r="BY18865">
        <f t="shared" si="903"/>
        <v>1</v>
      </c>
    </row>
    <row r="18866" spans="1:77">
      <c r="A18866" s="15">
        <v>18861</v>
      </c>
      <c r="BP18866">
        <v>0.806391306864978</v>
      </c>
      <c r="BQ18866">
        <v>11152.566038981</v>
      </c>
      <c r="BR18866">
        <v>1.3909514360523</v>
      </c>
      <c r="BS18866">
        <v>94415.1108642454</v>
      </c>
      <c r="BW18866" s="29">
        <v>18861</v>
      </c>
      <c r="BX18866">
        <f t="shared" si="902"/>
        <v>1</v>
      </c>
      <c r="BY18866">
        <f t="shared" si="903"/>
        <v>1</v>
      </c>
    </row>
    <row r="18867" spans="1:77">
      <c r="A18867" s="15">
        <v>18862</v>
      </c>
      <c r="BP18867">
        <v>0.800893986957909</v>
      </c>
      <c r="BQ18867">
        <v>18730.4110550027</v>
      </c>
      <c r="BR18867">
        <v>1.34078583562748</v>
      </c>
      <c r="BS18867">
        <v>108672.717430071</v>
      </c>
      <c r="BW18867" s="29">
        <v>18862</v>
      </c>
      <c r="BX18867">
        <f t="shared" si="902"/>
        <v>1</v>
      </c>
      <c r="BY18867">
        <f t="shared" si="903"/>
        <v>1</v>
      </c>
    </row>
    <row r="18868" spans="1:77">
      <c r="A18868" s="15">
        <v>18863</v>
      </c>
      <c r="BP18868">
        <v>0.842218320153413</v>
      </c>
      <c r="BQ18868">
        <v>17751.138660319</v>
      </c>
      <c r="BR18868">
        <v>1.44039496482718</v>
      </c>
      <c r="BS18868">
        <v>105099.975749483</v>
      </c>
      <c r="BW18868" s="29">
        <v>18863</v>
      </c>
      <c r="BX18868">
        <f t="shared" si="902"/>
        <v>1</v>
      </c>
      <c r="BY18868">
        <f t="shared" si="903"/>
        <v>1</v>
      </c>
    </row>
    <row r="18869" spans="1:77">
      <c r="A18869" s="15">
        <v>18864</v>
      </c>
      <c r="BP18869">
        <v>0.800274523771591</v>
      </c>
      <c r="BQ18869">
        <v>16520.2786865445</v>
      </c>
      <c r="BR18869">
        <v>1.3454625291722</v>
      </c>
      <c r="BS18869">
        <v>105331.246662502</v>
      </c>
      <c r="BW18869" s="29">
        <v>18864</v>
      </c>
      <c r="BX18869">
        <f t="shared" si="902"/>
        <v>1</v>
      </c>
      <c r="BY18869">
        <f t="shared" si="903"/>
        <v>1</v>
      </c>
    </row>
    <row r="18870" spans="1:77">
      <c r="A18870" s="15">
        <v>18865</v>
      </c>
      <c r="BP18870">
        <v>0.807438431347965</v>
      </c>
      <c r="BQ18870">
        <v>14355.3307968455</v>
      </c>
      <c r="BR18870">
        <v>1.39556877357012</v>
      </c>
      <c r="BS18870">
        <v>103494.272284176</v>
      </c>
      <c r="BW18870" s="29">
        <v>18865</v>
      </c>
      <c r="BX18870">
        <f t="shared" si="902"/>
        <v>1</v>
      </c>
      <c r="BY18870">
        <f t="shared" si="903"/>
        <v>1</v>
      </c>
    </row>
    <row r="18871" spans="1:77">
      <c r="A18871" s="15">
        <v>18866</v>
      </c>
      <c r="BP18871">
        <v>0.748680642209229</v>
      </c>
      <c r="BQ18871">
        <v>13152.6773145316</v>
      </c>
      <c r="BR18871">
        <v>1.25700714220542</v>
      </c>
      <c r="BS18871">
        <v>99283.2670882083</v>
      </c>
      <c r="BW18871" s="29">
        <v>18866</v>
      </c>
      <c r="BX18871">
        <f t="shared" si="902"/>
        <v>1</v>
      </c>
      <c r="BY18871">
        <f t="shared" si="903"/>
        <v>1</v>
      </c>
    </row>
    <row r="18872" spans="1:77">
      <c r="A18872" s="15">
        <v>18867</v>
      </c>
      <c r="BP18872">
        <v>0.765621090999901</v>
      </c>
      <c r="BQ18872">
        <v>14340.9883120691</v>
      </c>
      <c r="BR18872">
        <v>1.28048569017717</v>
      </c>
      <c r="BS18872">
        <v>101333.482061186</v>
      </c>
      <c r="BW18872" s="29">
        <v>18867</v>
      </c>
      <c r="BX18872">
        <f t="shared" si="902"/>
        <v>1</v>
      </c>
      <c r="BY18872">
        <f t="shared" si="903"/>
        <v>1</v>
      </c>
    </row>
    <row r="18873" spans="1:77">
      <c r="A18873" s="15">
        <v>18868</v>
      </c>
      <c r="BP18873">
        <v>0.856194778710732</v>
      </c>
      <c r="BQ18873">
        <v>12677.5787518639</v>
      </c>
      <c r="BR18873">
        <v>1.47318666794264</v>
      </c>
      <c r="BS18873">
        <v>98140.0496405741</v>
      </c>
      <c r="BW18873" s="29">
        <v>18868</v>
      </c>
      <c r="BX18873">
        <f t="shared" si="902"/>
        <v>1</v>
      </c>
      <c r="BY18873">
        <f t="shared" si="903"/>
        <v>1</v>
      </c>
    </row>
    <row r="18874" spans="1:77">
      <c r="A18874" s="15">
        <v>18869</v>
      </c>
      <c r="BP18874">
        <v>0.839939757805179</v>
      </c>
      <c r="BQ18874">
        <v>14925.3928927335</v>
      </c>
      <c r="BR18874">
        <v>1.46528531075514</v>
      </c>
      <c r="BS18874">
        <v>101966.543619647</v>
      </c>
      <c r="BW18874" s="29">
        <v>18869</v>
      </c>
      <c r="BX18874">
        <f t="shared" si="902"/>
        <v>1</v>
      </c>
      <c r="BY18874">
        <f t="shared" si="903"/>
        <v>1</v>
      </c>
    </row>
    <row r="18875" spans="1:77">
      <c r="A18875" s="15">
        <v>18870</v>
      </c>
      <c r="BP18875">
        <v>0.839564626957655</v>
      </c>
      <c r="BQ18875">
        <v>16925.5500737031</v>
      </c>
      <c r="BR18875">
        <v>1.4580772155345</v>
      </c>
      <c r="BS18875">
        <v>109245.6316929</v>
      </c>
      <c r="BW18875" s="29">
        <v>18870</v>
      </c>
      <c r="BX18875">
        <f t="shared" si="902"/>
        <v>1</v>
      </c>
      <c r="BY18875">
        <f t="shared" si="903"/>
        <v>1</v>
      </c>
    </row>
    <row r="18876" spans="1:77">
      <c r="A18876" s="15">
        <v>18871</v>
      </c>
      <c r="BP18876">
        <v>0.809047419823919</v>
      </c>
      <c r="BQ18876">
        <v>12952.2983795869</v>
      </c>
      <c r="BR18876">
        <v>1.40573500070568</v>
      </c>
      <c r="BS18876">
        <v>128606.404238291</v>
      </c>
      <c r="BW18876" s="29">
        <v>18871</v>
      </c>
      <c r="BX18876">
        <f t="shared" si="902"/>
        <v>1</v>
      </c>
      <c r="BY18876">
        <f t="shared" si="903"/>
        <v>1</v>
      </c>
    </row>
    <row r="18877" spans="1:77">
      <c r="A18877" s="15">
        <v>18872</v>
      </c>
      <c r="BP18877">
        <v>0.82523877957269</v>
      </c>
      <c r="BQ18877">
        <v>16314.6865719322</v>
      </c>
      <c r="BR18877">
        <v>1.43234230464553</v>
      </c>
      <c r="BS18877">
        <v>101162.039265675</v>
      </c>
      <c r="BW18877" s="29">
        <v>18872</v>
      </c>
      <c r="BX18877">
        <f t="shared" si="902"/>
        <v>1</v>
      </c>
      <c r="BY18877">
        <f t="shared" si="903"/>
        <v>1</v>
      </c>
    </row>
    <row r="18878" spans="1:77">
      <c r="A18878" s="15">
        <v>18873</v>
      </c>
      <c r="BP18878">
        <v>0.801481985886592</v>
      </c>
      <c r="BQ18878">
        <v>16266.2604537834</v>
      </c>
      <c r="BR18878">
        <v>1.3911559144859</v>
      </c>
      <c r="BS18878">
        <v>105174.584700373</v>
      </c>
      <c r="BW18878" s="29">
        <v>18873</v>
      </c>
      <c r="BX18878">
        <f t="shared" si="902"/>
        <v>1</v>
      </c>
      <c r="BY18878">
        <f t="shared" si="903"/>
        <v>1</v>
      </c>
    </row>
    <row r="18879" spans="1:77">
      <c r="A18879" s="15">
        <v>18874</v>
      </c>
      <c r="BP18879">
        <v>0.808006186810766</v>
      </c>
      <c r="BQ18879">
        <v>20213.423329379</v>
      </c>
      <c r="BR18879">
        <v>1.3619227571016</v>
      </c>
      <c r="BS18879">
        <v>132100.053503365</v>
      </c>
      <c r="BW18879" s="29">
        <v>18874</v>
      </c>
      <c r="BX18879">
        <f t="shared" si="902"/>
        <v>1</v>
      </c>
      <c r="BY18879">
        <f t="shared" si="903"/>
        <v>1</v>
      </c>
    </row>
    <row r="18880" spans="1:77">
      <c r="A18880" s="15">
        <v>18875</v>
      </c>
      <c r="BP18880">
        <v>0.823262288042358</v>
      </c>
      <c r="BQ18880">
        <v>13880.0103537253</v>
      </c>
      <c r="BR18880">
        <v>1.39551491555754</v>
      </c>
      <c r="BS18880">
        <v>128383.170408754</v>
      </c>
      <c r="BW18880" s="29">
        <v>18875</v>
      </c>
      <c r="BX18880">
        <f t="shared" si="902"/>
        <v>1</v>
      </c>
      <c r="BY18880">
        <f t="shared" si="903"/>
        <v>1</v>
      </c>
    </row>
    <row r="18881" spans="1:77">
      <c r="A18881" s="15">
        <v>18876</v>
      </c>
      <c r="BP18881">
        <v>0.815025664553984</v>
      </c>
      <c r="BQ18881">
        <v>16008.1077008046</v>
      </c>
      <c r="BR18881">
        <v>1.41673420129462</v>
      </c>
      <c r="BS18881">
        <v>106810.024706488</v>
      </c>
      <c r="BW18881" s="29">
        <v>18876</v>
      </c>
      <c r="BX18881">
        <f t="shared" si="902"/>
        <v>1</v>
      </c>
      <c r="BY18881">
        <f t="shared" si="903"/>
        <v>1</v>
      </c>
    </row>
    <row r="18882" spans="1:77">
      <c r="A18882" s="15">
        <v>18877</v>
      </c>
      <c r="BP18882">
        <v>0.836373712247641</v>
      </c>
      <c r="BQ18882">
        <v>15417.385305427</v>
      </c>
      <c r="BR18882">
        <v>1.40629259903576</v>
      </c>
      <c r="BS18882">
        <v>127064.761853717</v>
      </c>
      <c r="BW18882" s="29">
        <v>18877</v>
      </c>
      <c r="BX18882">
        <f t="shared" si="902"/>
        <v>1</v>
      </c>
      <c r="BY18882">
        <f t="shared" si="903"/>
        <v>1</v>
      </c>
    </row>
    <row r="18883" spans="1:77">
      <c r="A18883" s="15">
        <v>18878</v>
      </c>
      <c r="BP18883">
        <v>0.782825136149753</v>
      </c>
      <c r="BQ18883">
        <v>13517.8142140205</v>
      </c>
      <c r="BR18883">
        <v>1.31076543452535</v>
      </c>
      <c r="BS18883">
        <v>95941.8957731998</v>
      </c>
      <c r="BW18883" s="29">
        <v>18878</v>
      </c>
      <c r="BX18883">
        <f t="shared" si="902"/>
        <v>1</v>
      </c>
      <c r="BY18883">
        <f t="shared" si="903"/>
        <v>1</v>
      </c>
    </row>
    <row r="18884" spans="1:77">
      <c r="A18884" s="15">
        <v>18879</v>
      </c>
      <c r="BP18884">
        <v>0.75830736510188</v>
      </c>
      <c r="BQ18884">
        <v>12973.759071052</v>
      </c>
      <c r="BR18884">
        <v>1.28807647893983</v>
      </c>
      <c r="BS18884">
        <v>129050.173259187</v>
      </c>
      <c r="BW18884" s="29">
        <v>18879</v>
      </c>
      <c r="BX18884">
        <f t="shared" si="902"/>
        <v>1</v>
      </c>
      <c r="BY18884">
        <f t="shared" si="903"/>
        <v>1</v>
      </c>
    </row>
    <row r="18885" spans="1:77">
      <c r="A18885" s="15">
        <v>18880</v>
      </c>
      <c r="BP18885">
        <v>0.867195232461198</v>
      </c>
      <c r="BQ18885">
        <v>12202.471181904</v>
      </c>
      <c r="BR18885">
        <v>1.50165597412069</v>
      </c>
      <c r="BS18885">
        <v>97476.5483893042</v>
      </c>
      <c r="BW18885" s="29">
        <v>18880</v>
      </c>
      <c r="BX18885">
        <f t="shared" si="902"/>
        <v>1</v>
      </c>
      <c r="BY18885">
        <f t="shared" si="903"/>
        <v>1</v>
      </c>
    </row>
    <row r="18886" spans="1:77">
      <c r="A18886" s="15">
        <v>18881</v>
      </c>
      <c r="BP18886">
        <v>0.824108083322902</v>
      </c>
      <c r="BQ18886">
        <v>17776.586164461</v>
      </c>
      <c r="BR18886">
        <v>1.3942739665279</v>
      </c>
      <c r="BS18886">
        <v>134994.785513122</v>
      </c>
      <c r="BW18886" s="29">
        <v>18881</v>
      </c>
      <c r="BX18886">
        <f t="shared" si="902"/>
        <v>1</v>
      </c>
      <c r="BY18886">
        <f t="shared" si="903"/>
        <v>1</v>
      </c>
    </row>
    <row r="18887" spans="1:77">
      <c r="A18887" s="15">
        <v>18882</v>
      </c>
      <c r="BP18887">
        <v>0.800139576170781</v>
      </c>
      <c r="BQ18887">
        <v>17557.887841187</v>
      </c>
      <c r="BR18887">
        <v>1.33997710990537</v>
      </c>
      <c r="BS18887">
        <v>107620.49490923</v>
      </c>
      <c r="BW18887" s="29">
        <v>18882</v>
      </c>
      <c r="BX18887">
        <f t="shared" ref="BX18887:BX18950" si="904">IF(BU18887=MAX($BU18887:$BV18887),1,0)</f>
        <v>1</v>
      </c>
      <c r="BY18887">
        <f t="shared" ref="BY18887:BY18950" si="905">IF(BV18887=MAX($BU18887:$BV18887),1,0)</f>
        <v>1</v>
      </c>
    </row>
    <row r="18888" spans="1:77">
      <c r="A18888" s="15">
        <v>18883</v>
      </c>
      <c r="BP18888">
        <v>0.823666854534515</v>
      </c>
      <c r="BQ18888">
        <v>16563.672772626</v>
      </c>
      <c r="BR18888">
        <v>1.41578199670505</v>
      </c>
      <c r="BS18888">
        <v>106996.072223085</v>
      </c>
      <c r="BW18888" s="29">
        <v>18883</v>
      </c>
      <c r="BX18888">
        <f t="shared" si="904"/>
        <v>1</v>
      </c>
      <c r="BY18888">
        <f t="shared" si="905"/>
        <v>1</v>
      </c>
    </row>
    <row r="18889" spans="1:77">
      <c r="A18889" s="15">
        <v>18884</v>
      </c>
      <c r="BP18889">
        <v>0.807184844370741</v>
      </c>
      <c r="BQ18889">
        <v>14436.4580651028</v>
      </c>
      <c r="BR18889">
        <v>1.33683284485137</v>
      </c>
      <c r="BS18889">
        <v>100452.766544148</v>
      </c>
      <c r="BW18889" s="29">
        <v>18884</v>
      </c>
      <c r="BX18889">
        <f t="shared" si="904"/>
        <v>1</v>
      </c>
      <c r="BY18889">
        <f t="shared" si="905"/>
        <v>1</v>
      </c>
    </row>
    <row r="18890" spans="1:77">
      <c r="A18890" s="15">
        <v>18885</v>
      </c>
      <c r="BP18890">
        <v>0.7824354774284</v>
      </c>
      <c r="BQ18890">
        <v>14062.5431553034</v>
      </c>
      <c r="BR18890">
        <v>1.31376797656002</v>
      </c>
      <c r="BS18890">
        <v>98372.7980036598</v>
      </c>
      <c r="BW18890" s="29">
        <v>18885</v>
      </c>
      <c r="BX18890">
        <f t="shared" si="904"/>
        <v>1</v>
      </c>
      <c r="BY18890">
        <f t="shared" si="905"/>
        <v>1</v>
      </c>
    </row>
    <row r="18891" spans="1:77">
      <c r="A18891" s="15">
        <v>18886</v>
      </c>
      <c r="BP18891">
        <v>0.813801614506821</v>
      </c>
      <c r="BQ18891">
        <v>13148.5214106384</v>
      </c>
      <c r="BR18891">
        <v>1.39186528426802</v>
      </c>
      <c r="BS18891">
        <v>131868.394913634</v>
      </c>
      <c r="BW18891" s="29">
        <v>18886</v>
      </c>
      <c r="BX18891">
        <f t="shared" si="904"/>
        <v>1</v>
      </c>
      <c r="BY18891">
        <f t="shared" si="905"/>
        <v>1</v>
      </c>
    </row>
    <row r="18892" spans="1:77">
      <c r="A18892" s="15">
        <v>18887</v>
      </c>
      <c r="BP18892">
        <v>0.84029284109928</v>
      </c>
      <c r="BQ18892">
        <v>14180.0618453655</v>
      </c>
      <c r="BR18892">
        <v>1.46010810242345</v>
      </c>
      <c r="BS18892">
        <v>99156.9910768005</v>
      </c>
      <c r="BW18892" s="29">
        <v>18887</v>
      </c>
      <c r="BX18892">
        <f t="shared" si="904"/>
        <v>1</v>
      </c>
      <c r="BY18892">
        <f t="shared" si="905"/>
        <v>1</v>
      </c>
    </row>
    <row r="18893" spans="1:77">
      <c r="A18893" s="15">
        <v>18888</v>
      </c>
      <c r="BP18893">
        <v>0.816596346583464</v>
      </c>
      <c r="BQ18893">
        <v>18557.3104244852</v>
      </c>
      <c r="BR18893">
        <v>1.39596887318096</v>
      </c>
      <c r="BS18893">
        <v>131063.722078439</v>
      </c>
      <c r="BW18893" s="29">
        <v>18888</v>
      </c>
      <c r="BX18893">
        <f t="shared" si="904"/>
        <v>1</v>
      </c>
      <c r="BY18893">
        <f t="shared" si="905"/>
        <v>1</v>
      </c>
    </row>
    <row r="18894" spans="1:77">
      <c r="A18894" s="15">
        <v>18889</v>
      </c>
      <c r="BP18894">
        <v>0.806321215537157</v>
      </c>
      <c r="BQ18894">
        <v>10340.3098567925</v>
      </c>
      <c r="BR18894">
        <v>1.37459097278253</v>
      </c>
      <c r="BS18894">
        <v>98401.628023844</v>
      </c>
      <c r="BW18894" s="29">
        <v>18889</v>
      </c>
      <c r="BX18894">
        <f t="shared" si="904"/>
        <v>1</v>
      </c>
      <c r="BY18894">
        <f t="shared" si="905"/>
        <v>1</v>
      </c>
    </row>
    <row r="18895" spans="1:77">
      <c r="A18895" s="15">
        <v>18890</v>
      </c>
      <c r="BP18895">
        <v>0.790814080786072</v>
      </c>
      <c r="BQ18895">
        <v>13163.074565786</v>
      </c>
      <c r="BR18895">
        <v>1.36306149606644</v>
      </c>
      <c r="BS18895">
        <v>103090.41791974</v>
      </c>
      <c r="BW18895" s="29">
        <v>18890</v>
      </c>
      <c r="BX18895">
        <f t="shared" si="904"/>
        <v>1</v>
      </c>
      <c r="BY18895">
        <f t="shared" si="905"/>
        <v>1</v>
      </c>
    </row>
    <row r="18896" spans="1:77">
      <c r="A18896" s="15">
        <v>18891</v>
      </c>
      <c r="BP18896">
        <v>0.829604587054783</v>
      </c>
      <c r="BQ18896">
        <v>13737.4232563855</v>
      </c>
      <c r="BR18896">
        <v>1.43972918429152</v>
      </c>
      <c r="BS18896">
        <v>98989.1676565741</v>
      </c>
      <c r="BW18896" s="29">
        <v>18891</v>
      </c>
      <c r="BX18896">
        <f t="shared" si="904"/>
        <v>1</v>
      </c>
      <c r="BY18896">
        <f t="shared" si="905"/>
        <v>1</v>
      </c>
    </row>
    <row r="18897" spans="1:77">
      <c r="A18897" s="15">
        <v>18892</v>
      </c>
      <c r="BP18897">
        <v>0.862608911285275</v>
      </c>
      <c r="BQ18897">
        <v>13741.1539432415</v>
      </c>
      <c r="BR18897">
        <v>1.46262511783722</v>
      </c>
      <c r="BS18897">
        <v>96424.8221009637</v>
      </c>
      <c r="BW18897" s="29">
        <v>18892</v>
      </c>
      <c r="BX18897">
        <f t="shared" si="904"/>
        <v>1</v>
      </c>
      <c r="BY18897">
        <f t="shared" si="905"/>
        <v>1</v>
      </c>
    </row>
    <row r="18898" spans="1:77">
      <c r="A18898" s="15">
        <v>18893</v>
      </c>
      <c r="BP18898">
        <v>0.838697378632926</v>
      </c>
      <c r="BQ18898">
        <v>25980.0137435806</v>
      </c>
      <c r="BR18898">
        <v>1.43962428953625</v>
      </c>
      <c r="BS18898">
        <v>120637.263944623</v>
      </c>
      <c r="BW18898" s="29">
        <v>18893</v>
      </c>
      <c r="BX18898">
        <f t="shared" si="904"/>
        <v>1</v>
      </c>
      <c r="BY18898">
        <f t="shared" si="905"/>
        <v>1</v>
      </c>
    </row>
    <row r="18899" spans="1:77">
      <c r="A18899" s="15">
        <v>18894</v>
      </c>
      <c r="BP18899">
        <v>0.803507632517343</v>
      </c>
      <c r="BQ18899">
        <v>14879.4243708875</v>
      </c>
      <c r="BR18899">
        <v>1.36924556631836</v>
      </c>
      <c r="BS18899">
        <v>102850.375286954</v>
      </c>
      <c r="BW18899" s="29">
        <v>18894</v>
      </c>
      <c r="BX18899">
        <f t="shared" si="904"/>
        <v>1</v>
      </c>
      <c r="BY18899">
        <f t="shared" si="905"/>
        <v>1</v>
      </c>
    </row>
    <row r="18900" spans="1:77">
      <c r="A18900" s="15">
        <v>18895</v>
      </c>
      <c r="BP18900">
        <v>0.788084507668649</v>
      </c>
      <c r="BQ18900">
        <v>15982.9327466059</v>
      </c>
      <c r="BR18900">
        <v>1.35280202329514</v>
      </c>
      <c r="BS18900">
        <v>127309.394142438</v>
      </c>
      <c r="BW18900" s="29">
        <v>18895</v>
      </c>
      <c r="BX18900">
        <f t="shared" si="904"/>
        <v>1</v>
      </c>
      <c r="BY18900">
        <f t="shared" si="905"/>
        <v>1</v>
      </c>
    </row>
    <row r="18901" spans="1:77">
      <c r="A18901" s="15">
        <v>18896</v>
      </c>
      <c r="BP18901">
        <v>0.818549183707475</v>
      </c>
      <c r="BQ18901">
        <v>15778.6372255982</v>
      </c>
      <c r="BR18901">
        <v>1.41194842731324</v>
      </c>
      <c r="BS18901">
        <v>127376.460693332</v>
      </c>
      <c r="BW18901" s="29">
        <v>18896</v>
      </c>
      <c r="BX18901">
        <f t="shared" si="904"/>
        <v>1</v>
      </c>
      <c r="BY18901">
        <f t="shared" si="905"/>
        <v>1</v>
      </c>
    </row>
    <row r="18902" spans="1:77">
      <c r="A18902" s="15">
        <v>18897</v>
      </c>
      <c r="BP18902">
        <v>0.815419149746372</v>
      </c>
      <c r="BQ18902">
        <v>12722.2084709619</v>
      </c>
      <c r="BR18902">
        <v>1.36929572395991</v>
      </c>
      <c r="BS18902">
        <v>126802.975760455</v>
      </c>
      <c r="BW18902" s="29">
        <v>18897</v>
      </c>
      <c r="BX18902">
        <f t="shared" si="904"/>
        <v>1</v>
      </c>
      <c r="BY18902">
        <f t="shared" si="905"/>
        <v>1</v>
      </c>
    </row>
    <row r="18903" spans="1:77">
      <c r="A18903" s="15">
        <v>18898</v>
      </c>
      <c r="BP18903">
        <v>0.837316935505349</v>
      </c>
      <c r="BQ18903">
        <v>14528.2200876729</v>
      </c>
      <c r="BR18903">
        <v>1.40262408494303</v>
      </c>
      <c r="BS18903">
        <v>101250.699806913</v>
      </c>
      <c r="BW18903" s="29">
        <v>18898</v>
      </c>
      <c r="BX18903">
        <f t="shared" si="904"/>
        <v>1</v>
      </c>
      <c r="BY18903">
        <f t="shared" si="905"/>
        <v>1</v>
      </c>
    </row>
    <row r="18904" spans="1:77">
      <c r="A18904" s="15">
        <v>18899</v>
      </c>
      <c r="BP18904">
        <v>0.854561393145566</v>
      </c>
      <c r="BQ18904">
        <v>12291.4974356827</v>
      </c>
      <c r="BR18904">
        <v>1.49392567523835</v>
      </c>
      <c r="BS18904">
        <v>96858.9765844145</v>
      </c>
      <c r="BW18904" s="29">
        <v>18899</v>
      </c>
      <c r="BX18904">
        <f t="shared" si="904"/>
        <v>1</v>
      </c>
      <c r="BY18904">
        <f t="shared" si="905"/>
        <v>1</v>
      </c>
    </row>
    <row r="18905" spans="1:77">
      <c r="A18905" s="15">
        <v>18900</v>
      </c>
      <c r="BP18905">
        <v>0.779060965909311</v>
      </c>
      <c r="BQ18905">
        <v>13008.5733887051</v>
      </c>
      <c r="BR18905">
        <v>1.31923288994409</v>
      </c>
      <c r="BS18905">
        <v>127285.934982742</v>
      </c>
      <c r="BW18905" s="29">
        <v>18900</v>
      </c>
      <c r="BX18905">
        <f t="shared" si="904"/>
        <v>1</v>
      </c>
      <c r="BY18905">
        <f t="shared" si="905"/>
        <v>1</v>
      </c>
    </row>
    <row r="18906" spans="1:77">
      <c r="A18906" s="15">
        <v>18901</v>
      </c>
      <c r="BP18906">
        <v>0.818338940765583</v>
      </c>
      <c r="BQ18906">
        <v>10663.4516936637</v>
      </c>
      <c r="BR18906">
        <v>1.42983385437443</v>
      </c>
      <c r="BS18906">
        <v>123408.726267824</v>
      </c>
      <c r="BW18906" s="29">
        <v>18901</v>
      </c>
      <c r="BX18906">
        <f t="shared" si="904"/>
        <v>1</v>
      </c>
      <c r="BY18906">
        <f t="shared" si="905"/>
        <v>1</v>
      </c>
    </row>
    <row r="18907" spans="1:77">
      <c r="A18907" s="15">
        <v>18902</v>
      </c>
      <c r="BP18907">
        <v>0.833896222072595</v>
      </c>
      <c r="BQ18907">
        <v>11601.1445898673</v>
      </c>
      <c r="BR18907">
        <v>1.44370059776485</v>
      </c>
      <c r="BS18907">
        <v>125675.869356402</v>
      </c>
      <c r="BW18907" s="29">
        <v>18902</v>
      </c>
      <c r="BX18907">
        <f t="shared" si="904"/>
        <v>1</v>
      </c>
      <c r="BY18907">
        <f t="shared" si="905"/>
        <v>1</v>
      </c>
    </row>
    <row r="18908" spans="1:77">
      <c r="A18908" s="15">
        <v>18903</v>
      </c>
      <c r="BP18908">
        <v>0.832490645572038</v>
      </c>
      <c r="BQ18908">
        <v>15888.4387621115</v>
      </c>
      <c r="BR18908">
        <v>1.41504889997475</v>
      </c>
      <c r="BS18908">
        <v>100616.793652504</v>
      </c>
      <c r="BW18908" s="29">
        <v>18903</v>
      </c>
      <c r="BX18908">
        <f t="shared" si="904"/>
        <v>1</v>
      </c>
      <c r="BY18908">
        <f t="shared" si="905"/>
        <v>1</v>
      </c>
    </row>
    <row r="18909" spans="1:77">
      <c r="A18909" s="15">
        <v>18904</v>
      </c>
      <c r="BP18909">
        <v>0.880269609523337</v>
      </c>
      <c r="BQ18909">
        <v>14207.9398945992</v>
      </c>
      <c r="BR18909">
        <v>1.54065050995496</v>
      </c>
      <c r="BS18909">
        <v>127781.112197883</v>
      </c>
      <c r="BW18909" s="29">
        <v>18904</v>
      </c>
      <c r="BX18909">
        <f t="shared" si="904"/>
        <v>1</v>
      </c>
      <c r="BY18909">
        <f t="shared" si="905"/>
        <v>1</v>
      </c>
    </row>
    <row r="18910" spans="1:77">
      <c r="A18910" s="15">
        <v>18905</v>
      </c>
      <c r="BP18910">
        <v>0.804375959133457</v>
      </c>
      <c r="BQ18910">
        <v>12663.3754385302</v>
      </c>
      <c r="BR18910">
        <v>1.38654183998749</v>
      </c>
      <c r="BS18910">
        <v>100993.519735942</v>
      </c>
      <c r="BW18910" s="29">
        <v>18905</v>
      </c>
      <c r="BX18910">
        <f t="shared" si="904"/>
        <v>1</v>
      </c>
      <c r="BY18910">
        <f t="shared" si="905"/>
        <v>1</v>
      </c>
    </row>
    <row r="18911" spans="1:77">
      <c r="A18911" s="15">
        <v>18906</v>
      </c>
      <c r="BP18911">
        <v>0.795073489415865</v>
      </c>
      <c r="BQ18911">
        <v>18179.7326953172</v>
      </c>
      <c r="BR18911">
        <v>1.39557064975267</v>
      </c>
      <c r="BS18911">
        <v>104842.09686566</v>
      </c>
      <c r="BW18911" s="29">
        <v>18906</v>
      </c>
      <c r="BX18911">
        <f t="shared" si="904"/>
        <v>1</v>
      </c>
      <c r="BY18911">
        <f t="shared" si="905"/>
        <v>1</v>
      </c>
    </row>
    <row r="18912" spans="1:77">
      <c r="A18912" s="15">
        <v>18907</v>
      </c>
      <c r="BP18912">
        <v>0.735336708806898</v>
      </c>
      <c r="BQ18912">
        <v>16971.5123033051</v>
      </c>
      <c r="BR18912">
        <v>1.26140285210769</v>
      </c>
      <c r="BS18912">
        <v>135178.671797458</v>
      </c>
      <c r="BW18912" s="29">
        <v>18907</v>
      </c>
      <c r="BX18912">
        <f t="shared" si="904"/>
        <v>1</v>
      </c>
      <c r="BY18912">
        <f t="shared" si="905"/>
        <v>1</v>
      </c>
    </row>
    <row r="18913" spans="1:77">
      <c r="A18913" s="15">
        <v>18908</v>
      </c>
      <c r="BP18913">
        <v>0.774992950780831</v>
      </c>
      <c r="BQ18913">
        <v>17564.6512728385</v>
      </c>
      <c r="BR18913">
        <v>1.34473404272362</v>
      </c>
      <c r="BS18913">
        <v>105574.533096746</v>
      </c>
      <c r="BW18913" s="29">
        <v>18908</v>
      </c>
      <c r="BX18913">
        <f t="shared" si="904"/>
        <v>1</v>
      </c>
      <c r="BY18913">
        <f t="shared" si="905"/>
        <v>1</v>
      </c>
    </row>
    <row r="18914" spans="1:77">
      <c r="A18914" s="15">
        <v>18909</v>
      </c>
      <c r="BP18914">
        <v>0.857920223382818</v>
      </c>
      <c r="BQ18914">
        <v>13152.4224427603</v>
      </c>
      <c r="BR18914">
        <v>1.47402972792861</v>
      </c>
      <c r="BS18914">
        <v>95824.853083393</v>
      </c>
      <c r="BW18914" s="29">
        <v>18909</v>
      </c>
      <c r="BX18914">
        <f t="shared" si="904"/>
        <v>1</v>
      </c>
      <c r="BY18914">
        <f t="shared" si="905"/>
        <v>1</v>
      </c>
    </row>
    <row r="18915" spans="1:77">
      <c r="A18915" s="15">
        <v>18910</v>
      </c>
      <c r="BP18915">
        <v>0.766646846630716</v>
      </c>
      <c r="BQ18915">
        <v>12312.9417555774</v>
      </c>
      <c r="BR18915">
        <v>1.29909269324606</v>
      </c>
      <c r="BS18915">
        <v>97271.9020931709</v>
      </c>
      <c r="BW18915" s="29">
        <v>18910</v>
      </c>
      <c r="BX18915">
        <f t="shared" si="904"/>
        <v>1</v>
      </c>
      <c r="BY18915">
        <f t="shared" si="905"/>
        <v>1</v>
      </c>
    </row>
    <row r="18916" spans="1:77">
      <c r="A18916" s="15">
        <v>18911</v>
      </c>
      <c r="BP18916">
        <v>0.762873645720704</v>
      </c>
      <c r="BQ18916">
        <v>13381.5439992552</v>
      </c>
      <c r="BR18916">
        <v>1.32137589797636</v>
      </c>
      <c r="BS18916">
        <v>102885.238478505</v>
      </c>
      <c r="BW18916" s="29">
        <v>18911</v>
      </c>
      <c r="BX18916">
        <f t="shared" si="904"/>
        <v>1</v>
      </c>
      <c r="BY18916">
        <f t="shared" si="905"/>
        <v>1</v>
      </c>
    </row>
    <row r="18917" spans="1:77">
      <c r="A18917" s="15">
        <v>18912</v>
      </c>
      <c r="BP18917">
        <v>0.822670346875489</v>
      </c>
      <c r="BQ18917">
        <v>11489.997620555</v>
      </c>
      <c r="BR18917">
        <v>1.42076857020209</v>
      </c>
      <c r="BS18917">
        <v>125301.729824642</v>
      </c>
      <c r="BW18917" s="29">
        <v>18912</v>
      </c>
      <c r="BX18917">
        <f t="shared" si="904"/>
        <v>1</v>
      </c>
      <c r="BY18917">
        <f t="shared" si="905"/>
        <v>1</v>
      </c>
    </row>
    <row r="18918" spans="1:77">
      <c r="A18918" s="15">
        <v>18913</v>
      </c>
      <c r="BP18918">
        <v>0.822632227387314</v>
      </c>
      <c r="BQ18918">
        <v>10755.8110648376</v>
      </c>
      <c r="BR18918">
        <v>1.42224792261103</v>
      </c>
      <c r="BS18918">
        <v>126235.733324659</v>
      </c>
      <c r="BW18918" s="29">
        <v>18913</v>
      </c>
      <c r="BX18918">
        <f t="shared" si="904"/>
        <v>1</v>
      </c>
      <c r="BY18918">
        <f t="shared" si="905"/>
        <v>1</v>
      </c>
    </row>
    <row r="18919" spans="1:77">
      <c r="A18919" s="15">
        <v>18914</v>
      </c>
      <c r="BP18919">
        <v>0.777640146847851</v>
      </c>
      <c r="BQ18919">
        <v>17027.6033015795</v>
      </c>
      <c r="BR18919">
        <v>1.33973305630329</v>
      </c>
      <c r="BS18919">
        <v>130215.910555276</v>
      </c>
      <c r="BW18919" s="29">
        <v>18914</v>
      </c>
      <c r="BX18919">
        <f t="shared" si="904"/>
        <v>1</v>
      </c>
      <c r="BY18919">
        <f t="shared" si="905"/>
        <v>1</v>
      </c>
    </row>
    <row r="18920" spans="1:77">
      <c r="A18920" s="15">
        <v>18915</v>
      </c>
      <c r="BP18920">
        <v>0.755098732291172</v>
      </c>
      <c r="BQ18920">
        <v>14419.8426383035</v>
      </c>
      <c r="BR18920">
        <v>1.27850823937558</v>
      </c>
      <c r="BS18920">
        <v>101496.684899273</v>
      </c>
      <c r="BW18920" s="29">
        <v>18915</v>
      </c>
      <c r="BX18920">
        <f t="shared" si="904"/>
        <v>1</v>
      </c>
      <c r="BY18920">
        <f t="shared" si="905"/>
        <v>1</v>
      </c>
    </row>
    <row r="18921" spans="1:77">
      <c r="A18921" s="15">
        <v>18916</v>
      </c>
      <c r="BP18921">
        <v>0.753633097329236</v>
      </c>
      <c r="BQ18921">
        <v>11809.6805914628</v>
      </c>
      <c r="BR18921">
        <v>1.28643780454281</v>
      </c>
      <c r="BS18921">
        <v>100284.087576354</v>
      </c>
      <c r="BW18921" s="29">
        <v>18916</v>
      </c>
      <c r="BX18921">
        <f t="shared" si="904"/>
        <v>1</v>
      </c>
      <c r="BY18921">
        <f t="shared" si="905"/>
        <v>1</v>
      </c>
    </row>
    <row r="18922" spans="1:77">
      <c r="A18922" s="15">
        <v>18917</v>
      </c>
      <c r="BP18922">
        <v>0.840067307493708</v>
      </c>
      <c r="BQ18922">
        <v>13490.6273464724</v>
      </c>
      <c r="BR18922">
        <v>1.40122697956452</v>
      </c>
      <c r="BS18922">
        <v>124514.864430897</v>
      </c>
      <c r="BW18922" s="29">
        <v>18917</v>
      </c>
      <c r="BX18922">
        <f t="shared" si="904"/>
        <v>1</v>
      </c>
      <c r="BY18922">
        <f t="shared" si="905"/>
        <v>1</v>
      </c>
    </row>
    <row r="18923" spans="1:77">
      <c r="A18923" s="15">
        <v>18918</v>
      </c>
      <c r="BP18923">
        <v>0.832341554268639</v>
      </c>
      <c r="BQ18923">
        <v>16917.5232179123</v>
      </c>
      <c r="BR18923">
        <v>1.44097000917045</v>
      </c>
      <c r="BS18923">
        <v>106451.230437508</v>
      </c>
      <c r="BW18923" s="29">
        <v>18918</v>
      </c>
      <c r="BX18923">
        <f t="shared" si="904"/>
        <v>1</v>
      </c>
      <c r="BY18923">
        <f t="shared" si="905"/>
        <v>1</v>
      </c>
    </row>
    <row r="18924" spans="1:77">
      <c r="A18924" s="15">
        <v>18919</v>
      </c>
      <c r="BP18924">
        <v>0.777563251363336</v>
      </c>
      <c r="BQ18924">
        <v>16050.688004753</v>
      </c>
      <c r="BR18924">
        <v>1.31359312956857</v>
      </c>
      <c r="BS18924">
        <v>131934.705909088</v>
      </c>
      <c r="BW18924" s="29">
        <v>18919</v>
      </c>
      <c r="BX18924">
        <f t="shared" si="904"/>
        <v>1</v>
      </c>
      <c r="BY18924">
        <f t="shared" si="905"/>
        <v>1</v>
      </c>
    </row>
    <row r="18925" spans="1:77">
      <c r="A18925" s="15">
        <v>18920</v>
      </c>
      <c r="BP18925">
        <v>0.858830148612675</v>
      </c>
      <c r="BQ18925">
        <v>15102.83044559</v>
      </c>
      <c r="BR18925">
        <v>1.50575674656004</v>
      </c>
      <c r="BS18925">
        <v>106764.79530488</v>
      </c>
      <c r="BW18925" s="29">
        <v>18920</v>
      </c>
      <c r="BX18925">
        <f t="shared" si="904"/>
        <v>1</v>
      </c>
      <c r="BY18925">
        <f t="shared" si="905"/>
        <v>1</v>
      </c>
    </row>
    <row r="18926" spans="1:77">
      <c r="A18926" s="15">
        <v>18921</v>
      </c>
      <c r="BP18926">
        <v>0.819026294229265</v>
      </c>
      <c r="BQ18926">
        <v>14794.3856461174</v>
      </c>
      <c r="BR18926">
        <v>1.42216064707694</v>
      </c>
      <c r="BS18926">
        <v>99808.6376784944</v>
      </c>
      <c r="BW18926" s="29">
        <v>18921</v>
      </c>
      <c r="BX18926">
        <f t="shared" si="904"/>
        <v>1</v>
      </c>
      <c r="BY18926">
        <f t="shared" si="905"/>
        <v>1</v>
      </c>
    </row>
    <row r="18927" spans="1:77">
      <c r="A18927" s="15">
        <v>18922</v>
      </c>
      <c r="BP18927">
        <v>0.851742950417444</v>
      </c>
      <c r="BQ18927">
        <v>14357.66333074</v>
      </c>
      <c r="BR18927">
        <v>1.4693864719546</v>
      </c>
      <c r="BS18927">
        <v>124661.210636803</v>
      </c>
      <c r="BW18927" s="29">
        <v>18922</v>
      </c>
      <c r="BX18927">
        <f t="shared" si="904"/>
        <v>1</v>
      </c>
      <c r="BY18927">
        <f t="shared" si="905"/>
        <v>1</v>
      </c>
    </row>
    <row r="18928" spans="1:77">
      <c r="A18928" s="15">
        <v>18923</v>
      </c>
      <c r="BP18928">
        <v>0.811569796312382</v>
      </c>
      <c r="BQ18928">
        <v>15594.0286366099</v>
      </c>
      <c r="BR18928">
        <v>1.40004641526961</v>
      </c>
      <c r="BS18928">
        <v>103064.647183533</v>
      </c>
      <c r="BW18928" s="29">
        <v>18923</v>
      </c>
      <c r="BX18928">
        <f t="shared" si="904"/>
        <v>1</v>
      </c>
      <c r="BY18928">
        <f t="shared" si="905"/>
        <v>1</v>
      </c>
    </row>
    <row r="18929" spans="1:77">
      <c r="A18929" s="15">
        <v>18924</v>
      </c>
      <c r="BP18929">
        <v>0.801733346486719</v>
      </c>
      <c r="BQ18929">
        <v>11506.183706222</v>
      </c>
      <c r="BR18929">
        <v>1.38687590510283</v>
      </c>
      <c r="BS18929">
        <v>98061.9543025</v>
      </c>
      <c r="BW18929" s="29">
        <v>18924</v>
      </c>
      <c r="BX18929">
        <f t="shared" si="904"/>
        <v>1</v>
      </c>
      <c r="BY18929">
        <f t="shared" si="905"/>
        <v>1</v>
      </c>
    </row>
    <row r="18930" spans="1:77">
      <c r="A18930" s="15">
        <v>18925</v>
      </c>
      <c r="BP18930">
        <v>0.780997308927375</v>
      </c>
      <c r="BQ18930">
        <v>16125.9628869963</v>
      </c>
      <c r="BR18930">
        <v>1.34430807195432</v>
      </c>
      <c r="BS18930">
        <v>107029.542090701</v>
      </c>
      <c r="BW18930" s="29">
        <v>18925</v>
      </c>
      <c r="BX18930">
        <f t="shared" si="904"/>
        <v>1</v>
      </c>
      <c r="BY18930">
        <f t="shared" si="905"/>
        <v>1</v>
      </c>
    </row>
    <row r="18931" spans="1:77">
      <c r="A18931" s="15">
        <v>18926</v>
      </c>
      <c r="BP18931">
        <v>0.801733582412166</v>
      </c>
      <c r="BQ18931">
        <v>11861.7950684309</v>
      </c>
      <c r="BR18931">
        <v>1.38037774838156</v>
      </c>
      <c r="BS18931">
        <v>97932.9080295745</v>
      </c>
      <c r="BW18931" s="29">
        <v>18926</v>
      </c>
      <c r="BX18931">
        <f t="shared" si="904"/>
        <v>1</v>
      </c>
      <c r="BY18931">
        <f t="shared" si="905"/>
        <v>1</v>
      </c>
    </row>
    <row r="18932" spans="1:77">
      <c r="A18932" s="15">
        <v>18927</v>
      </c>
      <c r="BP18932">
        <v>0.850161481389379</v>
      </c>
      <c r="BQ18932">
        <v>15980.9637317249</v>
      </c>
      <c r="BR18932">
        <v>1.47623081546356</v>
      </c>
      <c r="BS18932">
        <v>100957.970674167</v>
      </c>
      <c r="BW18932" s="29">
        <v>18927</v>
      </c>
      <c r="BX18932">
        <f t="shared" si="904"/>
        <v>1</v>
      </c>
      <c r="BY18932">
        <f t="shared" si="905"/>
        <v>1</v>
      </c>
    </row>
    <row r="18933" spans="1:77">
      <c r="A18933" s="15">
        <v>18928</v>
      </c>
      <c r="BP18933">
        <v>0.803769879798889</v>
      </c>
      <c r="BQ18933">
        <v>10049.0671707802</v>
      </c>
      <c r="BR18933">
        <v>1.38598465937676</v>
      </c>
      <c r="BS18933">
        <v>95111.3532562258</v>
      </c>
      <c r="BW18933" s="29">
        <v>18928</v>
      </c>
      <c r="BX18933">
        <f t="shared" si="904"/>
        <v>1</v>
      </c>
      <c r="BY18933">
        <f t="shared" si="905"/>
        <v>1</v>
      </c>
    </row>
    <row r="18934" spans="1:77">
      <c r="A18934" s="15">
        <v>18929</v>
      </c>
      <c r="BP18934">
        <v>0.791993295561135</v>
      </c>
      <c r="BQ18934">
        <v>14673.6777115793</v>
      </c>
      <c r="BR18934">
        <v>1.35764955009225</v>
      </c>
      <c r="BS18934">
        <v>125480.279260021</v>
      </c>
      <c r="BW18934" s="29">
        <v>18929</v>
      </c>
      <c r="BX18934">
        <f t="shared" si="904"/>
        <v>1</v>
      </c>
      <c r="BY18934">
        <f t="shared" si="905"/>
        <v>1</v>
      </c>
    </row>
    <row r="18935" spans="1:77">
      <c r="A18935" s="15">
        <v>18930</v>
      </c>
      <c r="BP18935">
        <v>0.768963201905951</v>
      </c>
      <c r="BQ18935">
        <v>13714.3447651843</v>
      </c>
      <c r="BR18935">
        <v>1.30693135627668</v>
      </c>
      <c r="BS18935">
        <v>99339.4124569875</v>
      </c>
      <c r="BW18935" s="29">
        <v>18930</v>
      </c>
      <c r="BX18935">
        <f t="shared" si="904"/>
        <v>1</v>
      </c>
      <c r="BY18935">
        <f t="shared" si="905"/>
        <v>1</v>
      </c>
    </row>
    <row r="18936" spans="1:77">
      <c r="A18936" s="15">
        <v>18931</v>
      </c>
      <c r="BP18936">
        <v>0.84645273383697</v>
      </c>
      <c r="BQ18936">
        <v>15003.326269189</v>
      </c>
      <c r="BR18936">
        <v>1.4880306882675</v>
      </c>
      <c r="BS18936">
        <v>126906.941494181</v>
      </c>
      <c r="BW18936" s="29">
        <v>18931</v>
      </c>
      <c r="BX18936">
        <f t="shared" si="904"/>
        <v>1</v>
      </c>
      <c r="BY18936">
        <f t="shared" si="905"/>
        <v>1</v>
      </c>
    </row>
    <row r="18937" spans="1:77">
      <c r="A18937" s="15">
        <v>18932</v>
      </c>
      <c r="BP18937">
        <v>0.858644113565542</v>
      </c>
      <c r="BQ18937">
        <v>15672.0037715386</v>
      </c>
      <c r="BR18937">
        <v>1.46629661372093</v>
      </c>
      <c r="BS18937">
        <v>104426.441331952</v>
      </c>
      <c r="BW18937" s="29">
        <v>18932</v>
      </c>
      <c r="BX18937">
        <f t="shared" si="904"/>
        <v>1</v>
      </c>
      <c r="BY18937">
        <f t="shared" si="905"/>
        <v>1</v>
      </c>
    </row>
    <row r="18938" spans="1:77">
      <c r="A18938" s="15">
        <v>18933</v>
      </c>
      <c r="BP18938">
        <v>0.807830593862913</v>
      </c>
      <c r="BQ18938">
        <v>12306.3215681954</v>
      </c>
      <c r="BR18938">
        <v>1.38819763161266</v>
      </c>
      <c r="BS18938">
        <v>100332.013050604</v>
      </c>
      <c r="BW18938" s="29">
        <v>18933</v>
      </c>
      <c r="BX18938">
        <f t="shared" si="904"/>
        <v>1</v>
      </c>
      <c r="BY18938">
        <f t="shared" si="905"/>
        <v>1</v>
      </c>
    </row>
    <row r="18939" spans="1:77">
      <c r="A18939" s="15">
        <v>18934</v>
      </c>
      <c r="BP18939">
        <v>0.818352841200466</v>
      </c>
      <c r="BQ18939">
        <v>16679.9587430423</v>
      </c>
      <c r="BR18939">
        <v>1.41448761261147</v>
      </c>
      <c r="BS18939">
        <v>102535.854778405</v>
      </c>
      <c r="BW18939" s="29">
        <v>18934</v>
      </c>
      <c r="BX18939">
        <f t="shared" si="904"/>
        <v>1</v>
      </c>
      <c r="BY18939">
        <f t="shared" si="905"/>
        <v>1</v>
      </c>
    </row>
    <row r="18940" spans="1:77">
      <c r="A18940" s="15">
        <v>18935</v>
      </c>
      <c r="BP18940">
        <v>0.796300029715446</v>
      </c>
      <c r="BQ18940">
        <v>20689.6433373119</v>
      </c>
      <c r="BR18940">
        <v>1.35595349528726</v>
      </c>
      <c r="BS18940">
        <v>135882.434033362</v>
      </c>
      <c r="BW18940" s="29">
        <v>18935</v>
      </c>
      <c r="BX18940">
        <f t="shared" si="904"/>
        <v>1</v>
      </c>
      <c r="BY18940">
        <f t="shared" si="905"/>
        <v>1</v>
      </c>
    </row>
    <row r="18941" spans="1:77">
      <c r="A18941" s="15">
        <v>18936</v>
      </c>
      <c r="BP18941">
        <v>0.850755063305752</v>
      </c>
      <c r="BQ18941">
        <v>11677.5644094194</v>
      </c>
      <c r="BR18941">
        <v>1.47192828017627</v>
      </c>
      <c r="BS18941">
        <v>96263.9727918151</v>
      </c>
      <c r="BW18941" s="29">
        <v>18936</v>
      </c>
      <c r="BX18941">
        <f t="shared" si="904"/>
        <v>1</v>
      </c>
      <c r="BY18941">
        <f t="shared" si="905"/>
        <v>1</v>
      </c>
    </row>
    <row r="18942" spans="1:77">
      <c r="A18942" s="15">
        <v>18937</v>
      </c>
      <c r="BP18942">
        <v>0.80415308332898</v>
      </c>
      <c r="BQ18942">
        <v>17434.4022727971</v>
      </c>
      <c r="BR18942">
        <v>1.38735169989352</v>
      </c>
      <c r="BS18942">
        <v>103777.762903374</v>
      </c>
      <c r="BW18942" s="29">
        <v>18937</v>
      </c>
      <c r="BX18942">
        <f t="shared" si="904"/>
        <v>1</v>
      </c>
      <c r="BY18942">
        <f t="shared" si="905"/>
        <v>1</v>
      </c>
    </row>
    <row r="18943" spans="1:77">
      <c r="A18943" s="15">
        <v>18938</v>
      </c>
      <c r="BP18943">
        <v>0.787811117059023</v>
      </c>
      <c r="BQ18943">
        <v>14350.0049115299</v>
      </c>
      <c r="BR18943">
        <v>1.33303851605124</v>
      </c>
      <c r="BS18943">
        <v>102294.758604581</v>
      </c>
      <c r="BW18943" s="29">
        <v>18938</v>
      </c>
      <c r="BX18943">
        <f t="shared" si="904"/>
        <v>1</v>
      </c>
      <c r="BY18943">
        <f t="shared" si="905"/>
        <v>1</v>
      </c>
    </row>
    <row r="18944" spans="1:77">
      <c r="A18944" s="15">
        <v>18939</v>
      </c>
      <c r="BP18944">
        <v>0.778898373032783</v>
      </c>
      <c r="BQ18944">
        <v>11209.4110681099</v>
      </c>
      <c r="BR18944">
        <v>1.3342616074034</v>
      </c>
      <c r="BS18944">
        <v>122740.314850029</v>
      </c>
      <c r="BW18944" s="29">
        <v>18939</v>
      </c>
      <c r="BX18944">
        <f t="shared" si="904"/>
        <v>1</v>
      </c>
      <c r="BY18944">
        <f t="shared" si="905"/>
        <v>1</v>
      </c>
    </row>
    <row r="18945" spans="1:77">
      <c r="A18945" s="15">
        <v>18940</v>
      </c>
      <c r="BP18945">
        <v>0.812880875355681</v>
      </c>
      <c r="BQ18945">
        <v>14538.5347749966</v>
      </c>
      <c r="BR18945">
        <v>1.41204530379296</v>
      </c>
      <c r="BS18945">
        <v>99107.5894371959</v>
      </c>
      <c r="BW18945" s="29">
        <v>18940</v>
      </c>
      <c r="BX18945">
        <f t="shared" si="904"/>
        <v>1</v>
      </c>
      <c r="BY18945">
        <f t="shared" si="905"/>
        <v>1</v>
      </c>
    </row>
    <row r="18946" spans="1:77">
      <c r="A18946" s="15">
        <v>18941</v>
      </c>
      <c r="BP18946">
        <v>0.790055907977098</v>
      </c>
      <c r="BQ18946">
        <v>23096.4207332301</v>
      </c>
      <c r="BR18946">
        <v>1.3535916881719</v>
      </c>
      <c r="BS18946">
        <v>112882.115744428</v>
      </c>
      <c r="BW18946" s="29">
        <v>18941</v>
      </c>
      <c r="BX18946">
        <f t="shared" si="904"/>
        <v>1</v>
      </c>
      <c r="BY18946">
        <f t="shared" si="905"/>
        <v>1</v>
      </c>
    </row>
    <row r="18947" spans="1:77">
      <c r="A18947" s="15">
        <v>18942</v>
      </c>
      <c r="BP18947">
        <v>0.819954412846927</v>
      </c>
      <c r="BQ18947">
        <v>17608.0908330756</v>
      </c>
      <c r="BR18947">
        <v>1.4359888748815</v>
      </c>
      <c r="BS18947">
        <v>105148.230686216</v>
      </c>
      <c r="BW18947" s="29">
        <v>18942</v>
      </c>
      <c r="BX18947">
        <f t="shared" si="904"/>
        <v>1</v>
      </c>
      <c r="BY18947">
        <f t="shared" si="905"/>
        <v>1</v>
      </c>
    </row>
    <row r="18948" spans="1:77">
      <c r="A18948" s="15">
        <v>18943</v>
      </c>
      <c r="BP18948">
        <v>0.846152530187028</v>
      </c>
      <c r="BQ18948">
        <v>13434.151075563</v>
      </c>
      <c r="BR18948">
        <v>1.44672245318366</v>
      </c>
      <c r="BS18948">
        <v>126469.385691111</v>
      </c>
      <c r="BW18948" s="29">
        <v>18943</v>
      </c>
      <c r="BX18948">
        <f t="shared" si="904"/>
        <v>1</v>
      </c>
      <c r="BY18948">
        <f t="shared" si="905"/>
        <v>1</v>
      </c>
    </row>
    <row r="18949" spans="1:77">
      <c r="A18949" s="15">
        <v>18944</v>
      </c>
      <c r="BP18949">
        <v>0.775083410040094</v>
      </c>
      <c r="BQ18949">
        <v>13989.7870296868</v>
      </c>
      <c r="BR18949">
        <v>1.33434324618528</v>
      </c>
      <c r="BS18949">
        <v>101524.32758947</v>
      </c>
      <c r="BW18949" s="29">
        <v>18944</v>
      </c>
      <c r="BX18949">
        <f t="shared" si="904"/>
        <v>1</v>
      </c>
      <c r="BY18949">
        <f t="shared" si="905"/>
        <v>1</v>
      </c>
    </row>
    <row r="18950" spans="1:77">
      <c r="A18950" s="15">
        <v>18945</v>
      </c>
      <c r="BP18950">
        <v>0.80087874973544</v>
      </c>
      <c r="BQ18950">
        <v>19344.0153277439</v>
      </c>
      <c r="BR18950">
        <v>1.38507916698611</v>
      </c>
      <c r="BS18950">
        <v>137018.942576958</v>
      </c>
      <c r="BW18950" s="29">
        <v>18945</v>
      </c>
      <c r="BX18950">
        <f t="shared" si="904"/>
        <v>1</v>
      </c>
      <c r="BY18950">
        <f t="shared" si="905"/>
        <v>1</v>
      </c>
    </row>
    <row r="18951" spans="1:77">
      <c r="A18951" s="15">
        <v>18946</v>
      </c>
      <c r="BP18951">
        <v>0.807802207205553</v>
      </c>
      <c r="BQ18951">
        <v>17762.1250584481</v>
      </c>
      <c r="BR18951">
        <v>1.39228246892276</v>
      </c>
      <c r="BS18951">
        <v>101793.536997718</v>
      </c>
      <c r="BW18951" s="29">
        <v>18946</v>
      </c>
      <c r="BX18951">
        <f t="shared" ref="BX18951:BX19014" si="906">IF(BU18951=MAX($BU18951:$BV18951),1,0)</f>
        <v>1</v>
      </c>
      <c r="BY18951">
        <f t="shared" ref="BY18951:BY19014" si="907">IF(BV18951=MAX($BU18951:$BV18951),1,0)</f>
        <v>1</v>
      </c>
    </row>
    <row r="18952" spans="1:77">
      <c r="A18952" s="15">
        <v>18947</v>
      </c>
      <c r="BP18952">
        <v>0.832319523367025</v>
      </c>
      <c r="BQ18952">
        <v>19940.5163093347</v>
      </c>
      <c r="BR18952">
        <v>1.42585160786359</v>
      </c>
      <c r="BS18952">
        <v>134308.820421059</v>
      </c>
      <c r="BW18952" s="29">
        <v>18947</v>
      </c>
      <c r="BX18952">
        <f t="shared" si="906"/>
        <v>1</v>
      </c>
      <c r="BY18952">
        <f t="shared" si="907"/>
        <v>1</v>
      </c>
    </row>
    <row r="18953" spans="1:77">
      <c r="A18953" s="15">
        <v>18948</v>
      </c>
      <c r="BP18953">
        <v>0.768993600832631</v>
      </c>
      <c r="BQ18953">
        <v>12927.0179383422</v>
      </c>
      <c r="BR18953">
        <v>1.31757290096459</v>
      </c>
      <c r="BS18953">
        <v>99362.4467398076</v>
      </c>
      <c r="BW18953" s="29">
        <v>18948</v>
      </c>
      <c r="BX18953">
        <f t="shared" si="906"/>
        <v>1</v>
      </c>
      <c r="BY18953">
        <f t="shared" si="907"/>
        <v>1</v>
      </c>
    </row>
    <row r="18954" spans="1:77">
      <c r="A18954" s="15">
        <v>18949</v>
      </c>
      <c r="BP18954">
        <v>0.823916292483043</v>
      </c>
      <c r="BQ18954">
        <v>15287.5145999671</v>
      </c>
      <c r="BR18954">
        <v>1.42231547011145</v>
      </c>
      <c r="BS18954">
        <v>102308.359750029</v>
      </c>
      <c r="BW18954" s="29">
        <v>18949</v>
      </c>
      <c r="BX18954">
        <f t="shared" si="906"/>
        <v>1</v>
      </c>
      <c r="BY18954">
        <f t="shared" si="907"/>
        <v>1</v>
      </c>
    </row>
    <row r="18955" spans="1:77">
      <c r="A18955" s="15">
        <v>18950</v>
      </c>
      <c r="BP18955">
        <v>0.843038348868244</v>
      </c>
      <c r="BQ18955">
        <v>18042.7867858178</v>
      </c>
      <c r="BR18955">
        <v>1.47338265128907</v>
      </c>
      <c r="BS18955">
        <v>134815.047839936</v>
      </c>
      <c r="BW18955" s="29">
        <v>18950</v>
      </c>
      <c r="BX18955">
        <f t="shared" si="906"/>
        <v>1</v>
      </c>
      <c r="BY18955">
        <f t="shared" si="907"/>
        <v>1</v>
      </c>
    </row>
    <row r="18956" spans="1:77">
      <c r="A18956" s="15">
        <v>18951</v>
      </c>
      <c r="BP18956">
        <v>0.79635106746118</v>
      </c>
      <c r="BQ18956">
        <v>17310.7076743019</v>
      </c>
      <c r="BR18956">
        <v>1.3597970035605</v>
      </c>
      <c r="BS18956">
        <v>106358.821429687</v>
      </c>
      <c r="BW18956" s="29">
        <v>18951</v>
      </c>
      <c r="BX18956">
        <f t="shared" si="906"/>
        <v>1</v>
      </c>
      <c r="BY18956">
        <f t="shared" si="907"/>
        <v>1</v>
      </c>
    </row>
    <row r="18957" spans="1:77">
      <c r="A18957" s="15">
        <v>18952</v>
      </c>
      <c r="BP18957">
        <v>0.824373043645545</v>
      </c>
      <c r="BQ18957">
        <v>11232.4745942089</v>
      </c>
      <c r="BR18957">
        <v>1.41482498747696</v>
      </c>
      <c r="BS18957">
        <v>122110.360229694</v>
      </c>
      <c r="BW18957" s="29">
        <v>18952</v>
      </c>
      <c r="BX18957">
        <f t="shared" si="906"/>
        <v>1</v>
      </c>
      <c r="BY18957">
        <f t="shared" si="907"/>
        <v>1</v>
      </c>
    </row>
    <row r="18958" spans="1:77">
      <c r="A18958" s="15">
        <v>18953</v>
      </c>
      <c r="BP18958">
        <v>0.821244849421001</v>
      </c>
      <c r="BQ18958">
        <v>16862.4605442854</v>
      </c>
      <c r="BR18958">
        <v>1.40881258133257</v>
      </c>
      <c r="BS18958">
        <v>106142.822091088</v>
      </c>
      <c r="BW18958" s="29">
        <v>18953</v>
      </c>
      <c r="BX18958">
        <f t="shared" si="906"/>
        <v>1</v>
      </c>
      <c r="BY18958">
        <f t="shared" si="907"/>
        <v>1</v>
      </c>
    </row>
    <row r="18959" spans="1:77">
      <c r="A18959" s="15">
        <v>18954</v>
      </c>
      <c r="BP18959">
        <v>0.791919201455173</v>
      </c>
      <c r="BQ18959">
        <v>15158.0833145565</v>
      </c>
      <c r="BR18959">
        <v>1.38242173563183</v>
      </c>
      <c r="BS18959">
        <v>133754.740215338</v>
      </c>
      <c r="BW18959" s="29">
        <v>18954</v>
      </c>
      <c r="BX18959">
        <f t="shared" si="906"/>
        <v>1</v>
      </c>
      <c r="BY18959">
        <f t="shared" si="907"/>
        <v>1</v>
      </c>
    </row>
    <row r="18960" spans="1:77">
      <c r="A18960" s="15">
        <v>18955</v>
      </c>
      <c r="BP18960">
        <v>0.836625354822193</v>
      </c>
      <c r="BQ18960">
        <v>16144.5642649895</v>
      </c>
      <c r="BR18960">
        <v>1.4503125338586</v>
      </c>
      <c r="BS18960">
        <v>105725.174888694</v>
      </c>
      <c r="BW18960" s="29">
        <v>18955</v>
      </c>
      <c r="BX18960">
        <f t="shared" si="906"/>
        <v>1</v>
      </c>
      <c r="BY18960">
        <f t="shared" si="907"/>
        <v>1</v>
      </c>
    </row>
    <row r="18961" spans="1:77">
      <c r="A18961" s="15">
        <v>18956</v>
      </c>
      <c r="BP18961">
        <v>0.827495641623158</v>
      </c>
      <c r="BQ18961">
        <v>11094.5243201398</v>
      </c>
      <c r="BR18961">
        <v>1.43331646287222</v>
      </c>
      <c r="BS18961">
        <v>95860.0017461084</v>
      </c>
      <c r="BW18961" s="29">
        <v>18956</v>
      </c>
      <c r="BX18961">
        <f t="shared" si="906"/>
        <v>1</v>
      </c>
      <c r="BY18961">
        <f t="shared" si="907"/>
        <v>1</v>
      </c>
    </row>
    <row r="18962" spans="1:77">
      <c r="A18962" s="15">
        <v>18957</v>
      </c>
      <c r="BP18962">
        <v>0.765839185682883</v>
      </c>
      <c r="BQ18962">
        <v>12907.0251198713</v>
      </c>
      <c r="BR18962">
        <v>1.26572358723324</v>
      </c>
      <c r="BS18962">
        <v>123642.343499072</v>
      </c>
      <c r="BW18962" s="29">
        <v>18957</v>
      </c>
      <c r="BX18962">
        <f t="shared" si="906"/>
        <v>1</v>
      </c>
      <c r="BY18962">
        <f t="shared" si="907"/>
        <v>1</v>
      </c>
    </row>
    <row r="18963" spans="1:77">
      <c r="A18963" s="15">
        <v>18958</v>
      </c>
      <c r="BP18963">
        <v>0.806248224204732</v>
      </c>
      <c r="BQ18963">
        <v>11707.3590928944</v>
      </c>
      <c r="BR18963">
        <v>1.38128451597645</v>
      </c>
      <c r="BS18963">
        <v>124348.873023562</v>
      </c>
      <c r="BW18963" s="29">
        <v>18958</v>
      </c>
      <c r="BX18963">
        <f t="shared" si="906"/>
        <v>1</v>
      </c>
      <c r="BY18963">
        <f t="shared" si="907"/>
        <v>1</v>
      </c>
    </row>
    <row r="18964" spans="1:77">
      <c r="A18964" s="15">
        <v>18959</v>
      </c>
      <c r="BP18964">
        <v>0.822255789420704</v>
      </c>
      <c r="BQ18964">
        <v>14855.3530254192</v>
      </c>
      <c r="BR18964">
        <v>1.41121039222391</v>
      </c>
      <c r="BS18964">
        <v>101765.0531609</v>
      </c>
      <c r="BW18964" s="29">
        <v>18959</v>
      </c>
      <c r="BX18964">
        <f t="shared" si="906"/>
        <v>1</v>
      </c>
      <c r="BY18964">
        <f t="shared" si="907"/>
        <v>1</v>
      </c>
    </row>
    <row r="18965" spans="1:77">
      <c r="A18965" s="15">
        <v>18960</v>
      </c>
      <c r="BP18965">
        <v>0.826163092391381</v>
      </c>
      <c r="BQ18965">
        <v>12997.3635055629</v>
      </c>
      <c r="BR18965">
        <v>1.41349917080662</v>
      </c>
      <c r="BS18965">
        <v>123059.653009089</v>
      </c>
      <c r="BW18965" s="29">
        <v>18960</v>
      </c>
      <c r="BX18965">
        <f t="shared" si="906"/>
        <v>1</v>
      </c>
      <c r="BY18965">
        <f t="shared" si="907"/>
        <v>1</v>
      </c>
    </row>
    <row r="18966" spans="1:77">
      <c r="A18966" s="15">
        <v>18961</v>
      </c>
      <c r="BP18966">
        <v>0.815041466219749</v>
      </c>
      <c r="BQ18966">
        <v>13296.4355613237</v>
      </c>
      <c r="BR18966">
        <v>1.43586730627183</v>
      </c>
      <c r="BS18966">
        <v>125407.935630417</v>
      </c>
      <c r="BW18966" s="29">
        <v>18961</v>
      </c>
      <c r="BX18966">
        <f t="shared" si="906"/>
        <v>1</v>
      </c>
      <c r="BY18966">
        <f t="shared" si="907"/>
        <v>1</v>
      </c>
    </row>
    <row r="18967" spans="1:77">
      <c r="A18967" s="15">
        <v>18962</v>
      </c>
      <c r="BP18967">
        <v>0.773935597019059</v>
      </c>
      <c r="BQ18967">
        <v>15140.6031910713</v>
      </c>
      <c r="BR18967">
        <v>1.32470221978655</v>
      </c>
      <c r="BS18967">
        <v>101361.802375099</v>
      </c>
      <c r="BW18967" s="29">
        <v>18962</v>
      </c>
      <c r="BX18967">
        <f t="shared" si="906"/>
        <v>1</v>
      </c>
      <c r="BY18967">
        <f t="shared" si="907"/>
        <v>1</v>
      </c>
    </row>
    <row r="18968" spans="1:77">
      <c r="A18968" s="15">
        <v>18963</v>
      </c>
      <c r="BP18968">
        <v>0.86681273586622</v>
      </c>
      <c r="BQ18968">
        <v>15736.7351072514</v>
      </c>
      <c r="BR18968">
        <v>1.48933258953566</v>
      </c>
      <c r="BS18968">
        <v>101727.082824442</v>
      </c>
      <c r="BW18968" s="29">
        <v>18963</v>
      </c>
      <c r="BX18968">
        <f t="shared" si="906"/>
        <v>1</v>
      </c>
      <c r="BY18968">
        <f t="shared" si="907"/>
        <v>1</v>
      </c>
    </row>
    <row r="18969" spans="1:77">
      <c r="A18969" s="15">
        <v>18964</v>
      </c>
      <c r="BP18969">
        <v>0.819749075841697</v>
      </c>
      <c r="BQ18969">
        <v>13026.3254445069</v>
      </c>
      <c r="BR18969">
        <v>1.40692280014062</v>
      </c>
      <c r="BS18969">
        <v>98387.1970414708</v>
      </c>
      <c r="BW18969" s="29">
        <v>18964</v>
      </c>
      <c r="BX18969">
        <f t="shared" si="906"/>
        <v>1</v>
      </c>
      <c r="BY18969">
        <f t="shared" si="907"/>
        <v>1</v>
      </c>
    </row>
    <row r="18970" spans="1:77">
      <c r="A18970" s="15">
        <v>18965</v>
      </c>
      <c r="BP18970">
        <v>0.829274160723437</v>
      </c>
      <c r="BQ18970">
        <v>12584.7198318506</v>
      </c>
      <c r="BR18970">
        <v>1.42706778333461</v>
      </c>
      <c r="BS18970">
        <v>99807.1480464634</v>
      </c>
      <c r="BW18970" s="29">
        <v>18965</v>
      </c>
      <c r="BX18970">
        <f t="shared" si="906"/>
        <v>1</v>
      </c>
      <c r="BY18970">
        <f t="shared" si="907"/>
        <v>1</v>
      </c>
    </row>
    <row r="18971" spans="1:77">
      <c r="A18971" s="15">
        <v>18966</v>
      </c>
      <c r="BP18971">
        <v>0.843973114152499</v>
      </c>
      <c r="BQ18971">
        <v>15966.9272195174</v>
      </c>
      <c r="BR18971">
        <v>1.48572457156856</v>
      </c>
      <c r="BS18971">
        <v>106344.300175741</v>
      </c>
      <c r="BW18971" s="29">
        <v>18966</v>
      </c>
      <c r="BX18971">
        <f t="shared" si="906"/>
        <v>1</v>
      </c>
      <c r="BY18971">
        <f t="shared" si="907"/>
        <v>1</v>
      </c>
    </row>
    <row r="18972" spans="1:77">
      <c r="A18972" s="15">
        <v>18967</v>
      </c>
      <c r="BP18972">
        <v>0.844093133309439</v>
      </c>
      <c r="BQ18972">
        <v>11115.9479098973</v>
      </c>
      <c r="BR18972">
        <v>1.46499039951652</v>
      </c>
      <c r="BS18972">
        <v>123855.046202677</v>
      </c>
      <c r="BW18972" s="29">
        <v>18967</v>
      </c>
      <c r="BX18972">
        <f t="shared" si="906"/>
        <v>1</v>
      </c>
      <c r="BY18972">
        <f t="shared" si="907"/>
        <v>1</v>
      </c>
    </row>
    <row r="18973" spans="1:77">
      <c r="A18973" s="15">
        <v>18968</v>
      </c>
      <c r="BP18973">
        <v>0.780986635797627</v>
      </c>
      <c r="BQ18973">
        <v>17403.2635629281</v>
      </c>
      <c r="BR18973">
        <v>1.33992201893937</v>
      </c>
      <c r="BS18973">
        <v>106838.438096612</v>
      </c>
      <c r="BW18973" s="29">
        <v>18968</v>
      </c>
      <c r="BX18973">
        <f t="shared" si="906"/>
        <v>1</v>
      </c>
      <c r="BY18973">
        <f t="shared" si="907"/>
        <v>1</v>
      </c>
    </row>
    <row r="18974" spans="1:77">
      <c r="A18974" s="15">
        <v>18969</v>
      </c>
      <c r="BP18974">
        <v>0.807375499795091</v>
      </c>
      <c r="BQ18974">
        <v>11221.0762373312</v>
      </c>
      <c r="BR18974">
        <v>1.38861510002222</v>
      </c>
      <c r="BS18974">
        <v>97534.6177033098</v>
      </c>
      <c r="BW18974" s="29">
        <v>18969</v>
      </c>
      <c r="BX18974">
        <f t="shared" si="906"/>
        <v>1</v>
      </c>
      <c r="BY18974">
        <f t="shared" si="907"/>
        <v>1</v>
      </c>
    </row>
    <row r="18975" spans="1:77">
      <c r="A18975" s="15">
        <v>18970</v>
      </c>
      <c r="BP18975">
        <v>0.785532338716811</v>
      </c>
      <c r="BQ18975">
        <v>13893.4322287651</v>
      </c>
      <c r="BR18975">
        <v>1.36814232142701</v>
      </c>
      <c r="BS18975">
        <v>99369.3632417431</v>
      </c>
      <c r="BW18975" s="29">
        <v>18970</v>
      </c>
      <c r="BX18975">
        <f t="shared" si="906"/>
        <v>1</v>
      </c>
      <c r="BY18975">
        <f t="shared" si="907"/>
        <v>1</v>
      </c>
    </row>
    <row r="18976" spans="1:77">
      <c r="A18976" s="15">
        <v>18971</v>
      </c>
      <c r="BP18976">
        <v>0.828551528228201</v>
      </c>
      <c r="BQ18976">
        <v>13393.356541872</v>
      </c>
      <c r="BR18976">
        <v>1.44718703764695</v>
      </c>
      <c r="BS18976">
        <v>101368.019283783</v>
      </c>
      <c r="BW18976" s="29">
        <v>18971</v>
      </c>
      <c r="BX18976">
        <f t="shared" si="906"/>
        <v>1</v>
      </c>
      <c r="BY18976">
        <f t="shared" si="907"/>
        <v>1</v>
      </c>
    </row>
    <row r="18977" spans="1:77">
      <c r="A18977" s="15">
        <v>18972</v>
      </c>
      <c r="BP18977">
        <v>0.814183238910547</v>
      </c>
      <c r="BQ18977">
        <v>14371.6947294748</v>
      </c>
      <c r="BR18977">
        <v>1.42331287583756</v>
      </c>
      <c r="BS18977">
        <v>128925.65333098</v>
      </c>
      <c r="BW18977" s="29">
        <v>18972</v>
      </c>
      <c r="BX18977">
        <f t="shared" si="906"/>
        <v>1</v>
      </c>
      <c r="BY18977">
        <f t="shared" si="907"/>
        <v>1</v>
      </c>
    </row>
    <row r="18978" spans="1:77">
      <c r="A18978" s="15">
        <v>18973</v>
      </c>
      <c r="BP18978">
        <v>0.809132064595268</v>
      </c>
      <c r="BQ18978">
        <v>13916.4281861796</v>
      </c>
      <c r="BR18978">
        <v>1.377946899217</v>
      </c>
      <c r="BS18978">
        <v>100281.919896588</v>
      </c>
      <c r="BW18978" s="29">
        <v>18973</v>
      </c>
      <c r="BX18978">
        <f t="shared" si="906"/>
        <v>1</v>
      </c>
      <c r="BY18978">
        <f t="shared" si="907"/>
        <v>1</v>
      </c>
    </row>
    <row r="18979" spans="1:77">
      <c r="A18979" s="15">
        <v>18974</v>
      </c>
      <c r="BP18979">
        <v>0.797516642196032</v>
      </c>
      <c r="BQ18979">
        <v>12687.5928938398</v>
      </c>
      <c r="BR18979">
        <v>1.3535416378681</v>
      </c>
      <c r="BS18979">
        <v>97432.1071347072</v>
      </c>
      <c r="BW18979" s="29">
        <v>18974</v>
      </c>
      <c r="BX18979">
        <f t="shared" si="906"/>
        <v>1</v>
      </c>
      <c r="BY18979">
        <f t="shared" si="907"/>
        <v>1</v>
      </c>
    </row>
    <row r="18980" spans="1:77">
      <c r="A18980" s="15">
        <v>18975</v>
      </c>
      <c r="BP18980">
        <v>0.811766769433084</v>
      </c>
      <c r="BQ18980">
        <v>12454.9337771232</v>
      </c>
      <c r="BR18980">
        <v>1.37975306419975</v>
      </c>
      <c r="BS18980">
        <v>125050.312624795</v>
      </c>
      <c r="BW18980" s="29">
        <v>18975</v>
      </c>
      <c r="BX18980">
        <f t="shared" si="906"/>
        <v>1</v>
      </c>
      <c r="BY18980">
        <f t="shared" si="907"/>
        <v>1</v>
      </c>
    </row>
    <row r="18981" spans="1:77">
      <c r="A18981" s="15">
        <v>18976</v>
      </c>
      <c r="BP18981">
        <v>0.83635737750559</v>
      </c>
      <c r="BQ18981">
        <v>18084.2916887901</v>
      </c>
      <c r="BR18981">
        <v>1.4408860299916</v>
      </c>
      <c r="BS18981">
        <v>103760.403296837</v>
      </c>
      <c r="BW18981" s="29">
        <v>18976</v>
      </c>
      <c r="BX18981">
        <f t="shared" si="906"/>
        <v>1</v>
      </c>
      <c r="BY18981">
        <f t="shared" si="907"/>
        <v>1</v>
      </c>
    </row>
    <row r="18982" spans="1:77">
      <c r="A18982" s="15">
        <v>18977</v>
      </c>
      <c r="BP18982">
        <v>0.819604869580855</v>
      </c>
      <c r="BQ18982">
        <v>13842.7025537667</v>
      </c>
      <c r="BR18982">
        <v>1.41975940222913</v>
      </c>
      <c r="BS18982">
        <v>101716.671413477</v>
      </c>
      <c r="BW18982" s="29">
        <v>18977</v>
      </c>
      <c r="BX18982">
        <f t="shared" si="906"/>
        <v>1</v>
      </c>
      <c r="BY18982">
        <f t="shared" si="907"/>
        <v>1</v>
      </c>
    </row>
    <row r="18983" spans="1:77">
      <c r="A18983" s="15">
        <v>18978</v>
      </c>
      <c r="BP18983">
        <v>0.842269966422425</v>
      </c>
      <c r="BQ18983">
        <v>13871.3334705123</v>
      </c>
      <c r="BR18983">
        <v>1.47480356392976</v>
      </c>
      <c r="BS18983">
        <v>131733.227394528</v>
      </c>
      <c r="BW18983" s="29">
        <v>18978</v>
      </c>
      <c r="BX18983">
        <f t="shared" si="906"/>
        <v>1</v>
      </c>
      <c r="BY18983">
        <f t="shared" si="907"/>
        <v>1</v>
      </c>
    </row>
    <row r="18984" spans="1:77">
      <c r="A18984" s="15">
        <v>18979</v>
      </c>
      <c r="BP18984">
        <v>0.837838234801105</v>
      </c>
      <c r="BQ18984">
        <v>20632.6963819603</v>
      </c>
      <c r="BR18984">
        <v>1.47193142553153</v>
      </c>
      <c r="BS18984">
        <v>138178.696294171</v>
      </c>
      <c r="BW18984" s="29">
        <v>18979</v>
      </c>
      <c r="BX18984">
        <f t="shared" si="906"/>
        <v>1</v>
      </c>
      <c r="BY18984">
        <f t="shared" si="907"/>
        <v>1</v>
      </c>
    </row>
    <row r="18985" spans="1:77">
      <c r="A18985" s="15">
        <v>18980</v>
      </c>
      <c r="BP18985">
        <v>0.815881105225189</v>
      </c>
      <c r="BQ18985">
        <v>17029.8644578994</v>
      </c>
      <c r="BR18985">
        <v>1.4079682552666</v>
      </c>
      <c r="BS18985">
        <v>103462.595141457</v>
      </c>
      <c r="BW18985" s="29">
        <v>18980</v>
      </c>
      <c r="BX18985">
        <f t="shared" si="906"/>
        <v>1</v>
      </c>
      <c r="BY18985">
        <f t="shared" si="907"/>
        <v>1</v>
      </c>
    </row>
    <row r="18986" spans="1:77">
      <c r="A18986" s="15">
        <v>18981</v>
      </c>
      <c r="BP18986">
        <v>0.839558275948425</v>
      </c>
      <c r="BQ18986">
        <v>15043.8727657027</v>
      </c>
      <c r="BR18986">
        <v>1.46719354880865</v>
      </c>
      <c r="BS18986">
        <v>127854.634937422</v>
      </c>
      <c r="BW18986" s="29">
        <v>18981</v>
      </c>
      <c r="BX18986">
        <f t="shared" si="906"/>
        <v>1</v>
      </c>
      <c r="BY18986">
        <f t="shared" si="907"/>
        <v>1</v>
      </c>
    </row>
    <row r="18987" spans="1:77">
      <c r="A18987" s="15">
        <v>18982</v>
      </c>
      <c r="BP18987">
        <v>0.779689232877323</v>
      </c>
      <c r="BQ18987">
        <v>12037.8249174979</v>
      </c>
      <c r="BR18987">
        <v>1.32592789508609</v>
      </c>
      <c r="BS18987">
        <v>93771.967044197</v>
      </c>
      <c r="BW18987" s="29">
        <v>18982</v>
      </c>
      <c r="BX18987">
        <f t="shared" si="906"/>
        <v>1</v>
      </c>
      <c r="BY18987">
        <f t="shared" si="907"/>
        <v>1</v>
      </c>
    </row>
    <row r="18988" spans="1:77">
      <c r="A18988" s="15">
        <v>18983</v>
      </c>
      <c r="BP18988">
        <v>0.830826519381085</v>
      </c>
      <c r="BQ18988">
        <v>13076.2858327795</v>
      </c>
      <c r="BR18988">
        <v>1.42793235512758</v>
      </c>
      <c r="BS18988">
        <v>99933.0415166398</v>
      </c>
      <c r="BW18988" s="29">
        <v>18983</v>
      </c>
      <c r="BX18988">
        <f t="shared" si="906"/>
        <v>1</v>
      </c>
      <c r="BY18988">
        <f t="shared" si="907"/>
        <v>1</v>
      </c>
    </row>
    <row r="18989" spans="1:77">
      <c r="A18989" s="15">
        <v>18984</v>
      </c>
      <c r="BP18989">
        <v>0.804537102834625</v>
      </c>
      <c r="BQ18989">
        <v>13296.0277774687</v>
      </c>
      <c r="BR18989">
        <v>1.375581304968</v>
      </c>
      <c r="BS18989">
        <v>102583.134902865</v>
      </c>
      <c r="BW18989" s="29">
        <v>18984</v>
      </c>
      <c r="BX18989">
        <f t="shared" si="906"/>
        <v>1</v>
      </c>
      <c r="BY18989">
        <f t="shared" si="907"/>
        <v>1</v>
      </c>
    </row>
    <row r="18990" spans="1:77">
      <c r="A18990" s="15">
        <v>18985</v>
      </c>
      <c r="BP18990">
        <v>0.817595375966492</v>
      </c>
      <c r="BQ18990">
        <v>13197.0727026275</v>
      </c>
      <c r="BR18990">
        <v>1.42346346131607</v>
      </c>
      <c r="BS18990">
        <v>98217.1566453582</v>
      </c>
      <c r="BW18990" s="29">
        <v>18985</v>
      </c>
      <c r="BX18990">
        <f t="shared" si="906"/>
        <v>1</v>
      </c>
      <c r="BY18990">
        <f t="shared" si="907"/>
        <v>1</v>
      </c>
    </row>
    <row r="18991" spans="1:77">
      <c r="A18991" s="15">
        <v>18986</v>
      </c>
      <c r="BP18991">
        <v>0.811913171209761</v>
      </c>
      <c r="BQ18991">
        <v>13235.3951234853</v>
      </c>
      <c r="BR18991">
        <v>1.39209546471238</v>
      </c>
      <c r="BS18991">
        <v>126861.198744794</v>
      </c>
      <c r="BW18991" s="29">
        <v>18986</v>
      </c>
      <c r="BX18991">
        <f t="shared" si="906"/>
        <v>1</v>
      </c>
      <c r="BY18991">
        <f t="shared" si="907"/>
        <v>1</v>
      </c>
    </row>
    <row r="18992" spans="1:77">
      <c r="A18992" s="15">
        <v>18987</v>
      </c>
      <c r="BP18992">
        <v>0.780062822371823</v>
      </c>
      <c r="BQ18992">
        <v>13094.8313085428</v>
      </c>
      <c r="BR18992">
        <v>1.3249686145231</v>
      </c>
      <c r="BS18992">
        <v>99975.608714419</v>
      </c>
      <c r="BW18992" s="29">
        <v>18987</v>
      </c>
      <c r="BX18992">
        <f t="shared" si="906"/>
        <v>1</v>
      </c>
      <c r="BY18992">
        <f t="shared" si="907"/>
        <v>1</v>
      </c>
    </row>
    <row r="18993" spans="1:77">
      <c r="A18993" s="15">
        <v>18988</v>
      </c>
      <c r="BP18993">
        <v>0.848978921388723</v>
      </c>
      <c r="BQ18993">
        <v>14575.2298946856</v>
      </c>
      <c r="BR18993">
        <v>1.4718249451647</v>
      </c>
      <c r="BS18993">
        <v>103731.328109857</v>
      </c>
      <c r="BW18993" s="29">
        <v>18988</v>
      </c>
      <c r="BX18993">
        <f t="shared" si="906"/>
        <v>1</v>
      </c>
      <c r="BY18993">
        <f t="shared" si="907"/>
        <v>1</v>
      </c>
    </row>
    <row r="18994" spans="1:77">
      <c r="A18994" s="15">
        <v>18989</v>
      </c>
      <c r="BP18994">
        <v>0.85825932828297</v>
      </c>
      <c r="BQ18994">
        <v>15613.8084485971</v>
      </c>
      <c r="BR18994">
        <v>1.48470233677859</v>
      </c>
      <c r="BS18994">
        <v>99941.1969991986</v>
      </c>
      <c r="BW18994" s="29">
        <v>18989</v>
      </c>
      <c r="BX18994">
        <f t="shared" si="906"/>
        <v>1</v>
      </c>
      <c r="BY18994">
        <f t="shared" si="907"/>
        <v>1</v>
      </c>
    </row>
    <row r="18995" spans="1:77">
      <c r="A18995" s="15">
        <v>18990</v>
      </c>
      <c r="BP18995">
        <v>0.756391552297419</v>
      </c>
      <c r="BQ18995">
        <v>16907.1277869404</v>
      </c>
      <c r="BR18995">
        <v>1.29416899061975</v>
      </c>
      <c r="BS18995">
        <v>133905.026937668</v>
      </c>
      <c r="BW18995" s="29">
        <v>18990</v>
      </c>
      <c r="BX18995">
        <f t="shared" si="906"/>
        <v>1</v>
      </c>
      <c r="BY18995">
        <f t="shared" si="907"/>
        <v>1</v>
      </c>
    </row>
    <row r="18996" spans="1:77">
      <c r="A18996" s="15">
        <v>18991</v>
      </c>
      <c r="BP18996">
        <v>0.843438689668832</v>
      </c>
      <c r="BQ18996">
        <v>10865.8082559409</v>
      </c>
      <c r="BR18996">
        <v>1.45412862719845</v>
      </c>
      <c r="BS18996">
        <v>100525.961823731</v>
      </c>
      <c r="BW18996" s="29">
        <v>18991</v>
      </c>
      <c r="BX18996">
        <f t="shared" si="906"/>
        <v>1</v>
      </c>
      <c r="BY18996">
        <f t="shared" si="907"/>
        <v>1</v>
      </c>
    </row>
    <row r="18997" spans="1:77">
      <c r="A18997" s="15">
        <v>18992</v>
      </c>
      <c r="BP18997">
        <v>0.795576408211103</v>
      </c>
      <c r="BQ18997">
        <v>15114.9880442049</v>
      </c>
      <c r="BR18997">
        <v>1.3799415776214</v>
      </c>
      <c r="BS18997">
        <v>104192.178993273</v>
      </c>
      <c r="BW18997" s="29">
        <v>18992</v>
      </c>
      <c r="BX18997">
        <f t="shared" si="906"/>
        <v>1</v>
      </c>
      <c r="BY18997">
        <f t="shared" si="907"/>
        <v>1</v>
      </c>
    </row>
    <row r="18998" spans="1:77">
      <c r="A18998" s="15">
        <v>18993</v>
      </c>
      <c r="BP18998">
        <v>0.845772826253622</v>
      </c>
      <c r="BQ18998">
        <v>12643.6826936197</v>
      </c>
      <c r="BR18998">
        <v>1.47028902874384</v>
      </c>
      <c r="BS18998">
        <v>98625.1432583379</v>
      </c>
      <c r="BW18998" s="29">
        <v>18993</v>
      </c>
      <c r="BX18998">
        <f t="shared" si="906"/>
        <v>1</v>
      </c>
      <c r="BY18998">
        <f t="shared" si="907"/>
        <v>1</v>
      </c>
    </row>
    <row r="18999" spans="1:77">
      <c r="A18999" s="15">
        <v>18994</v>
      </c>
      <c r="BP18999">
        <v>0.795613595842728</v>
      </c>
      <c r="BQ18999">
        <v>13639.7140085217</v>
      </c>
      <c r="BR18999">
        <v>1.37737527815231</v>
      </c>
      <c r="BS18999">
        <v>127731.038771711</v>
      </c>
      <c r="BW18999" s="29">
        <v>18994</v>
      </c>
      <c r="BX18999">
        <f t="shared" si="906"/>
        <v>1</v>
      </c>
      <c r="BY18999">
        <f t="shared" si="907"/>
        <v>1</v>
      </c>
    </row>
    <row r="19000" spans="1:77">
      <c r="A19000" s="15">
        <v>18995</v>
      </c>
      <c r="BP19000">
        <v>0.746013750762684</v>
      </c>
      <c r="BQ19000">
        <v>16308.6370873548</v>
      </c>
      <c r="BR19000">
        <v>1.27753656181773</v>
      </c>
      <c r="BS19000">
        <v>108898.522810146</v>
      </c>
      <c r="BW19000" s="29">
        <v>18995</v>
      </c>
      <c r="BX19000">
        <f t="shared" si="906"/>
        <v>1</v>
      </c>
      <c r="BY19000">
        <f t="shared" si="907"/>
        <v>1</v>
      </c>
    </row>
    <row r="19001" spans="1:77">
      <c r="A19001" s="15">
        <v>18996</v>
      </c>
      <c r="BP19001">
        <v>0.818142343884234</v>
      </c>
      <c r="BQ19001">
        <v>15759.3451582506</v>
      </c>
      <c r="BR19001">
        <v>1.42776829022544</v>
      </c>
      <c r="BS19001">
        <v>99848.5538842583</v>
      </c>
      <c r="BW19001" s="29">
        <v>18996</v>
      </c>
      <c r="BX19001">
        <f t="shared" si="906"/>
        <v>1</v>
      </c>
      <c r="BY19001">
        <f t="shared" si="907"/>
        <v>1</v>
      </c>
    </row>
    <row r="19002" spans="1:77">
      <c r="A19002" s="15">
        <v>18997</v>
      </c>
      <c r="BP19002">
        <v>0.791792709563797</v>
      </c>
      <c r="BQ19002">
        <v>14938.2102780494</v>
      </c>
      <c r="BR19002">
        <v>1.36707338297765</v>
      </c>
      <c r="BS19002">
        <v>102579.168320606</v>
      </c>
      <c r="BW19002" s="29">
        <v>18997</v>
      </c>
      <c r="BX19002">
        <f t="shared" si="906"/>
        <v>1</v>
      </c>
      <c r="BY19002">
        <f t="shared" si="907"/>
        <v>1</v>
      </c>
    </row>
    <row r="19003" spans="1:77">
      <c r="A19003" s="15">
        <v>18998</v>
      </c>
      <c r="BP19003">
        <v>0.742043021340098</v>
      </c>
      <c r="BQ19003">
        <v>10201.397792045</v>
      </c>
      <c r="BR19003">
        <v>1.27320746613988</v>
      </c>
      <c r="BS19003">
        <v>95320.1397493512</v>
      </c>
      <c r="BW19003" s="29">
        <v>18998</v>
      </c>
      <c r="BX19003">
        <f t="shared" si="906"/>
        <v>1</v>
      </c>
      <c r="BY19003">
        <f t="shared" si="907"/>
        <v>1</v>
      </c>
    </row>
    <row r="19004" spans="1:77">
      <c r="A19004" s="15">
        <v>18999</v>
      </c>
      <c r="BP19004">
        <v>0.887367502163871</v>
      </c>
      <c r="BQ19004">
        <v>15401.1972881679</v>
      </c>
      <c r="BR19004">
        <v>1.536285718968</v>
      </c>
      <c r="BS19004">
        <v>127739.71162365</v>
      </c>
      <c r="BW19004" s="29">
        <v>18999</v>
      </c>
      <c r="BX19004">
        <f t="shared" si="906"/>
        <v>1</v>
      </c>
      <c r="BY19004">
        <f t="shared" si="907"/>
        <v>1</v>
      </c>
    </row>
    <row r="19005" spans="1:77">
      <c r="A19005" s="15">
        <v>19000</v>
      </c>
      <c r="BP19005">
        <v>0.804202388671549</v>
      </c>
      <c r="BQ19005">
        <v>16904.5720671555</v>
      </c>
      <c r="BR19005">
        <v>1.39304222378556</v>
      </c>
      <c r="BS19005">
        <v>102375.245571996</v>
      </c>
      <c r="BW19005" s="29">
        <v>19000</v>
      </c>
      <c r="BX19005">
        <f t="shared" si="906"/>
        <v>1</v>
      </c>
      <c r="BY19005">
        <f t="shared" si="907"/>
        <v>1</v>
      </c>
    </row>
    <row r="19006" spans="1:77">
      <c r="A19006" s="33">
        <v>19001</v>
      </c>
      <c r="BP19006">
        <v>0.829116596867464</v>
      </c>
      <c r="BQ19006">
        <v>13499.3780263865</v>
      </c>
      <c r="BR19006">
        <v>1.40581138418353</v>
      </c>
      <c r="BS19006">
        <v>105624.859217574</v>
      </c>
      <c r="BW19006" s="9">
        <v>19001</v>
      </c>
      <c r="BX19006">
        <f t="shared" si="906"/>
        <v>1</v>
      </c>
      <c r="BY19006">
        <f t="shared" si="907"/>
        <v>1</v>
      </c>
    </row>
    <row r="19007" spans="1:77">
      <c r="A19007" s="33">
        <v>19002</v>
      </c>
      <c r="BP19007">
        <v>0.803312663358893</v>
      </c>
      <c r="BQ19007">
        <v>12679.8149773885</v>
      </c>
      <c r="BR19007">
        <v>1.34955708049847</v>
      </c>
      <c r="BS19007">
        <v>100052.079301615</v>
      </c>
      <c r="BW19007" s="9">
        <v>19002</v>
      </c>
      <c r="BX19007">
        <f t="shared" si="906"/>
        <v>1</v>
      </c>
      <c r="BY19007">
        <f t="shared" si="907"/>
        <v>1</v>
      </c>
    </row>
    <row r="19008" spans="1:77">
      <c r="A19008" s="33">
        <v>19003</v>
      </c>
      <c r="BP19008">
        <v>0.847009541785874</v>
      </c>
      <c r="BQ19008">
        <v>14339.12601545</v>
      </c>
      <c r="BR19008">
        <v>1.45608484942082</v>
      </c>
      <c r="BS19008">
        <v>134320.650992207</v>
      </c>
      <c r="BW19008" s="9">
        <v>19003</v>
      </c>
      <c r="BX19008">
        <f t="shared" si="906"/>
        <v>1</v>
      </c>
      <c r="BY19008">
        <f t="shared" si="907"/>
        <v>1</v>
      </c>
    </row>
    <row r="19009" spans="1:77">
      <c r="A19009" s="33">
        <v>19004</v>
      </c>
      <c r="BP19009">
        <v>0.74455286600071</v>
      </c>
      <c r="BQ19009">
        <v>16567.7258243744</v>
      </c>
      <c r="BR19009">
        <v>1.28433322707629</v>
      </c>
      <c r="BS19009">
        <v>109046.629968621</v>
      </c>
      <c r="BW19009" s="9">
        <v>19004</v>
      </c>
      <c r="BX19009">
        <f t="shared" si="906"/>
        <v>1</v>
      </c>
      <c r="BY19009">
        <f t="shared" si="907"/>
        <v>1</v>
      </c>
    </row>
    <row r="19010" spans="1:77">
      <c r="A19010" s="33">
        <v>19005</v>
      </c>
      <c r="BP19010">
        <v>0.818299932716428</v>
      </c>
      <c r="BQ19010">
        <v>13099.3998458374</v>
      </c>
      <c r="BR19010">
        <v>1.40912217135085</v>
      </c>
      <c r="BS19010">
        <v>104716.185589518</v>
      </c>
      <c r="BW19010" s="9">
        <v>19005</v>
      </c>
      <c r="BX19010">
        <f t="shared" si="906"/>
        <v>1</v>
      </c>
      <c r="BY19010">
        <f t="shared" si="907"/>
        <v>1</v>
      </c>
    </row>
    <row r="19011" spans="1:77">
      <c r="A19011" s="33">
        <v>19006</v>
      </c>
      <c r="BP19011">
        <v>0.817428626589559</v>
      </c>
      <c r="BQ19011">
        <v>16489.9446809303</v>
      </c>
      <c r="BR19011">
        <v>1.40903832086471</v>
      </c>
      <c r="BS19011">
        <v>106526.110545627</v>
      </c>
      <c r="BW19011" s="9">
        <v>19006</v>
      </c>
      <c r="BX19011">
        <f t="shared" si="906"/>
        <v>1</v>
      </c>
      <c r="BY19011">
        <f t="shared" si="907"/>
        <v>1</v>
      </c>
    </row>
    <row r="19012" spans="1:77">
      <c r="A19012" s="33">
        <v>19007</v>
      </c>
      <c r="BP19012">
        <v>0.824229263027543</v>
      </c>
      <c r="BQ19012">
        <v>12230.5977187606</v>
      </c>
      <c r="BR19012">
        <v>1.40536708102279</v>
      </c>
      <c r="BS19012">
        <v>136122.927453914</v>
      </c>
      <c r="BW19012" s="9">
        <v>19007</v>
      </c>
      <c r="BX19012">
        <f t="shared" si="906"/>
        <v>1</v>
      </c>
      <c r="BY19012">
        <f t="shared" si="907"/>
        <v>1</v>
      </c>
    </row>
    <row r="19013" spans="1:77">
      <c r="A19013" s="33">
        <v>19008</v>
      </c>
      <c r="BP19013">
        <v>0.810101008965886</v>
      </c>
      <c r="BQ19013">
        <v>17146.6882738535</v>
      </c>
      <c r="BR19013">
        <v>1.36741673633093</v>
      </c>
      <c r="BS19013">
        <v>107541.3347119</v>
      </c>
      <c r="BW19013" s="9">
        <v>19008</v>
      </c>
      <c r="BX19013">
        <f t="shared" si="906"/>
        <v>1</v>
      </c>
      <c r="BY19013">
        <f t="shared" si="907"/>
        <v>1</v>
      </c>
    </row>
    <row r="19014" spans="1:77">
      <c r="A19014" s="33">
        <v>19009</v>
      </c>
      <c r="BP19014">
        <v>0.819966044057227</v>
      </c>
      <c r="BQ19014">
        <v>14083.2012802109</v>
      </c>
      <c r="BR19014">
        <v>1.42707257198145</v>
      </c>
      <c r="BS19014">
        <v>107604.861774195</v>
      </c>
      <c r="BW19014" s="9">
        <v>19009</v>
      </c>
      <c r="BX19014">
        <f t="shared" si="906"/>
        <v>1</v>
      </c>
      <c r="BY19014">
        <f t="shared" si="907"/>
        <v>1</v>
      </c>
    </row>
    <row r="19015" spans="1:77">
      <c r="A19015" s="33">
        <v>19010</v>
      </c>
      <c r="BP19015">
        <v>0.822687467089271</v>
      </c>
      <c r="BQ19015">
        <v>12590.8833594282</v>
      </c>
      <c r="BR19015">
        <v>1.40326688653785</v>
      </c>
      <c r="BS19015">
        <v>105604.670172413</v>
      </c>
      <c r="BW19015" s="9">
        <v>19010</v>
      </c>
      <c r="BX19015">
        <f t="shared" ref="BX19015:BX19078" si="908">IF(BU19015=MAX($BU19015:$BV19015),1,0)</f>
        <v>1</v>
      </c>
      <c r="BY19015">
        <f t="shared" ref="BY19015:BY19078" si="909">IF(BV19015=MAX($BU19015:$BV19015),1,0)</f>
        <v>1</v>
      </c>
    </row>
    <row r="19016" spans="1:77">
      <c r="A19016" s="33">
        <v>19011</v>
      </c>
      <c r="BP19016">
        <v>0.761620941457097</v>
      </c>
      <c r="BQ19016">
        <v>16981.2336851894</v>
      </c>
      <c r="BR19016">
        <v>1.2826291117264</v>
      </c>
      <c r="BS19016">
        <v>111907.080314181</v>
      </c>
      <c r="BW19016" s="9">
        <v>19011</v>
      </c>
      <c r="BX19016">
        <f t="shared" si="908"/>
        <v>1</v>
      </c>
      <c r="BY19016">
        <f t="shared" si="909"/>
        <v>1</v>
      </c>
    </row>
    <row r="19017" spans="1:77">
      <c r="A19017" s="33">
        <v>19012</v>
      </c>
      <c r="BP19017">
        <v>0.817269595623758</v>
      </c>
      <c r="BQ19017">
        <v>13991.433487095</v>
      </c>
      <c r="BR19017">
        <v>1.3696295270597</v>
      </c>
      <c r="BS19017">
        <v>105089.423865695</v>
      </c>
      <c r="BW19017" s="9">
        <v>19012</v>
      </c>
      <c r="BX19017">
        <f t="shared" si="908"/>
        <v>1</v>
      </c>
      <c r="BY19017">
        <f t="shared" si="909"/>
        <v>1</v>
      </c>
    </row>
    <row r="19018" spans="1:77">
      <c r="A19018" s="33">
        <v>19013</v>
      </c>
      <c r="BP19018">
        <v>0.795160282163867</v>
      </c>
      <c r="BQ19018">
        <v>17083.5572895097</v>
      </c>
      <c r="BR19018">
        <v>1.35242904925147</v>
      </c>
      <c r="BS19018">
        <v>108814.861259929</v>
      </c>
      <c r="BW19018" s="9">
        <v>19013</v>
      </c>
      <c r="BX19018">
        <f t="shared" si="908"/>
        <v>1</v>
      </c>
      <c r="BY19018">
        <f t="shared" si="909"/>
        <v>1</v>
      </c>
    </row>
    <row r="19019" spans="1:77">
      <c r="A19019" s="33">
        <v>19014</v>
      </c>
      <c r="BP19019">
        <v>0.846950692878645</v>
      </c>
      <c r="BQ19019">
        <v>16780.0750677603</v>
      </c>
      <c r="BR19019">
        <v>1.44769420070867</v>
      </c>
      <c r="BS19019">
        <v>104745.933548225</v>
      </c>
      <c r="BW19019" s="9">
        <v>19014</v>
      </c>
      <c r="BX19019">
        <f t="shared" si="908"/>
        <v>1</v>
      </c>
      <c r="BY19019">
        <f t="shared" si="909"/>
        <v>1</v>
      </c>
    </row>
    <row r="19020" spans="1:77">
      <c r="A19020" s="33">
        <v>19015</v>
      </c>
      <c r="BP19020">
        <v>0.742694879072388</v>
      </c>
      <c r="BQ19020">
        <v>14038.905832611</v>
      </c>
      <c r="BR19020">
        <v>1.28813926296088</v>
      </c>
      <c r="BS19020">
        <v>133661.650646739</v>
      </c>
      <c r="BW19020" s="9">
        <v>19015</v>
      </c>
      <c r="BX19020">
        <f t="shared" si="908"/>
        <v>1</v>
      </c>
      <c r="BY19020">
        <f t="shared" si="909"/>
        <v>1</v>
      </c>
    </row>
    <row r="19021" spans="1:77">
      <c r="A19021" s="33">
        <v>19016</v>
      </c>
      <c r="BP19021">
        <v>0.789337277270318</v>
      </c>
      <c r="BQ19021">
        <v>17958.2894854047</v>
      </c>
      <c r="BR19021">
        <v>1.35952615865302</v>
      </c>
      <c r="BS19021">
        <v>112562.594369969</v>
      </c>
      <c r="BW19021" s="9">
        <v>19016</v>
      </c>
      <c r="BX19021">
        <f t="shared" si="908"/>
        <v>1</v>
      </c>
      <c r="BY19021">
        <f t="shared" si="909"/>
        <v>1</v>
      </c>
    </row>
    <row r="19022" spans="1:77">
      <c r="A19022" s="33">
        <v>19017</v>
      </c>
      <c r="BP19022">
        <v>0.799436267333131</v>
      </c>
      <c r="BQ19022">
        <v>17798.7371033806</v>
      </c>
      <c r="BR19022">
        <v>1.3603049952885</v>
      </c>
      <c r="BS19022">
        <v>106137.748600688</v>
      </c>
      <c r="BW19022" s="9">
        <v>19017</v>
      </c>
      <c r="BX19022">
        <f t="shared" si="908"/>
        <v>1</v>
      </c>
      <c r="BY19022">
        <f t="shared" si="909"/>
        <v>1</v>
      </c>
    </row>
    <row r="19023" spans="1:77">
      <c r="A19023" s="33">
        <v>19018</v>
      </c>
      <c r="BP19023">
        <v>0.849600282521234</v>
      </c>
      <c r="BQ19023">
        <v>13324.0915106798</v>
      </c>
      <c r="BR19023">
        <v>1.49931320370018</v>
      </c>
      <c r="BS19023">
        <v>104026.230032414</v>
      </c>
      <c r="BW19023" s="9">
        <v>19018</v>
      </c>
      <c r="BX19023">
        <f t="shared" si="908"/>
        <v>1</v>
      </c>
      <c r="BY19023">
        <f t="shared" si="909"/>
        <v>1</v>
      </c>
    </row>
    <row r="19024" spans="1:77">
      <c r="A19024" s="33">
        <v>19019</v>
      </c>
      <c r="BP19024">
        <v>0.788429149508858</v>
      </c>
      <c r="BQ19024">
        <v>11447.2302559179</v>
      </c>
      <c r="BR19024">
        <v>1.34445277964185</v>
      </c>
      <c r="BS19024">
        <v>131139.481082902</v>
      </c>
      <c r="BW19024" s="9">
        <v>19019</v>
      </c>
      <c r="BX19024">
        <f t="shared" si="908"/>
        <v>1</v>
      </c>
      <c r="BY19024">
        <f t="shared" si="909"/>
        <v>1</v>
      </c>
    </row>
    <row r="19025" spans="1:77">
      <c r="A19025" s="33">
        <v>19020</v>
      </c>
      <c r="BP19025">
        <v>0.816262798889047</v>
      </c>
      <c r="BQ19025">
        <v>12746.1392059013</v>
      </c>
      <c r="BR19025">
        <v>1.39577460332111</v>
      </c>
      <c r="BS19025">
        <v>105962.969086055</v>
      </c>
      <c r="BW19025" s="9">
        <v>19020</v>
      </c>
      <c r="BX19025">
        <f t="shared" si="908"/>
        <v>1</v>
      </c>
      <c r="BY19025">
        <f t="shared" si="909"/>
        <v>1</v>
      </c>
    </row>
    <row r="19026" spans="1:77">
      <c r="A19026" s="33">
        <v>19021</v>
      </c>
      <c r="BP19026">
        <v>0.85730594789364</v>
      </c>
      <c r="BQ19026">
        <v>15631.7289549967</v>
      </c>
      <c r="BR19026">
        <v>1.43583230209331</v>
      </c>
      <c r="BS19026">
        <v>106850.584985605</v>
      </c>
      <c r="BW19026" s="9">
        <v>19021</v>
      </c>
      <c r="BX19026">
        <f t="shared" si="908"/>
        <v>1</v>
      </c>
      <c r="BY19026">
        <f t="shared" si="909"/>
        <v>1</v>
      </c>
    </row>
    <row r="19027" spans="1:77">
      <c r="A19027" s="33">
        <v>19022</v>
      </c>
      <c r="BP19027">
        <v>0.806795307589142</v>
      </c>
      <c r="BQ19027">
        <v>12925.9174284981</v>
      </c>
      <c r="BR19027">
        <v>1.36694035887517</v>
      </c>
      <c r="BS19027">
        <v>131932.864957609</v>
      </c>
      <c r="BW19027" s="9">
        <v>19022</v>
      </c>
      <c r="BX19027">
        <f t="shared" si="908"/>
        <v>1</v>
      </c>
      <c r="BY19027">
        <f t="shared" si="909"/>
        <v>1</v>
      </c>
    </row>
    <row r="19028" spans="1:77">
      <c r="A19028" s="33">
        <v>19023</v>
      </c>
      <c r="BP19028">
        <v>0.843907719576913</v>
      </c>
      <c r="BQ19028">
        <v>15783.0971143485</v>
      </c>
      <c r="BR19028">
        <v>1.44939032553605</v>
      </c>
      <c r="BS19028">
        <v>105950.617820558</v>
      </c>
      <c r="BW19028" s="9">
        <v>19023</v>
      </c>
      <c r="BX19028">
        <f t="shared" si="908"/>
        <v>1</v>
      </c>
      <c r="BY19028">
        <f t="shared" si="909"/>
        <v>1</v>
      </c>
    </row>
    <row r="19029" spans="1:77">
      <c r="A19029" s="33">
        <v>19024</v>
      </c>
      <c r="BP19029">
        <v>0.802715427006433</v>
      </c>
      <c r="BQ19029">
        <v>13991.8479204672</v>
      </c>
      <c r="BR19029">
        <v>1.37471707736653</v>
      </c>
      <c r="BS19029">
        <v>103705.879609179</v>
      </c>
      <c r="BW19029" s="9">
        <v>19024</v>
      </c>
      <c r="BX19029">
        <f t="shared" si="908"/>
        <v>1</v>
      </c>
      <c r="BY19029">
        <f t="shared" si="909"/>
        <v>1</v>
      </c>
    </row>
    <row r="19030" spans="1:77">
      <c r="A19030" s="33">
        <v>19025</v>
      </c>
      <c r="BP19030">
        <v>0.824418203494294</v>
      </c>
      <c r="BQ19030">
        <v>10773.5264143762</v>
      </c>
      <c r="BR19030">
        <v>1.41484198351494</v>
      </c>
      <c r="BS19030">
        <v>129611.495291734</v>
      </c>
      <c r="BW19030" s="9">
        <v>19025</v>
      </c>
      <c r="BX19030">
        <f t="shared" si="908"/>
        <v>1</v>
      </c>
      <c r="BY19030">
        <f t="shared" si="909"/>
        <v>1</v>
      </c>
    </row>
    <row r="19031" spans="1:77">
      <c r="A19031" s="33">
        <v>19026</v>
      </c>
      <c r="BP19031">
        <v>0.770752447385698</v>
      </c>
      <c r="BQ19031">
        <v>12537.6190795268</v>
      </c>
      <c r="BR19031">
        <v>1.29545937437663</v>
      </c>
      <c r="BS19031">
        <v>132324.118103275</v>
      </c>
      <c r="BW19031" s="9">
        <v>19026</v>
      </c>
      <c r="BX19031">
        <f t="shared" si="908"/>
        <v>1</v>
      </c>
      <c r="BY19031">
        <f t="shared" si="909"/>
        <v>1</v>
      </c>
    </row>
    <row r="19032" spans="1:77">
      <c r="A19032" s="33">
        <v>19027</v>
      </c>
      <c r="BP19032">
        <v>0.756334232528716</v>
      </c>
      <c r="BQ19032">
        <v>14283.3242135205</v>
      </c>
      <c r="BR19032">
        <v>1.27974496593541</v>
      </c>
      <c r="BS19032">
        <v>132422.638414736</v>
      </c>
      <c r="BW19032" s="9">
        <v>19027</v>
      </c>
      <c r="BX19032">
        <f t="shared" si="908"/>
        <v>1</v>
      </c>
      <c r="BY19032">
        <f t="shared" si="909"/>
        <v>1</v>
      </c>
    </row>
    <row r="19033" spans="1:77">
      <c r="A19033" s="33">
        <v>19028</v>
      </c>
      <c r="BP19033">
        <v>0.837617327102096</v>
      </c>
      <c r="BQ19033">
        <v>12955.1454840685</v>
      </c>
      <c r="BR19033">
        <v>1.47799255748705</v>
      </c>
      <c r="BS19033">
        <v>130733.57732604</v>
      </c>
      <c r="BW19033" s="9">
        <v>19028</v>
      </c>
      <c r="BX19033">
        <f t="shared" si="908"/>
        <v>1</v>
      </c>
      <c r="BY19033">
        <f t="shared" si="909"/>
        <v>1</v>
      </c>
    </row>
    <row r="19034" spans="1:77">
      <c r="A19034" s="33">
        <v>19029</v>
      </c>
      <c r="BP19034">
        <v>0.785745011392178</v>
      </c>
      <c r="BQ19034">
        <v>15858.1713423544</v>
      </c>
      <c r="BR19034">
        <v>1.36240929903184</v>
      </c>
      <c r="BS19034">
        <v>109564.596812032</v>
      </c>
      <c r="BW19034" s="9">
        <v>19029</v>
      </c>
      <c r="BX19034">
        <f t="shared" si="908"/>
        <v>1</v>
      </c>
      <c r="BY19034">
        <f t="shared" si="909"/>
        <v>1</v>
      </c>
    </row>
    <row r="19035" spans="1:77">
      <c r="A19035" s="33">
        <v>19030</v>
      </c>
      <c r="BP19035">
        <v>0.824439908171659</v>
      </c>
      <c r="BQ19035">
        <v>13952.2446020349</v>
      </c>
      <c r="BR19035">
        <v>1.40384545903047</v>
      </c>
      <c r="BS19035">
        <v>136233.866484288</v>
      </c>
      <c r="BW19035" s="9">
        <v>19030</v>
      </c>
      <c r="BX19035">
        <f t="shared" si="908"/>
        <v>1</v>
      </c>
      <c r="BY19035">
        <f t="shared" si="909"/>
        <v>1</v>
      </c>
    </row>
    <row r="19036" spans="1:77">
      <c r="A19036" s="33">
        <v>19031</v>
      </c>
      <c r="BP19036">
        <v>0.779584570398778</v>
      </c>
      <c r="BQ19036">
        <v>14162.7855258556</v>
      </c>
      <c r="BR19036">
        <v>1.31887587105029</v>
      </c>
      <c r="BS19036">
        <v>102767.499621448</v>
      </c>
      <c r="BW19036" s="9">
        <v>19031</v>
      </c>
      <c r="BX19036">
        <f t="shared" si="908"/>
        <v>1</v>
      </c>
      <c r="BY19036">
        <f t="shared" si="909"/>
        <v>1</v>
      </c>
    </row>
    <row r="19037" spans="1:77">
      <c r="A19037" s="33">
        <v>19032</v>
      </c>
      <c r="BP19037">
        <v>0.81264742435542</v>
      </c>
      <c r="BQ19037">
        <v>16477.2225706969</v>
      </c>
      <c r="BR19037">
        <v>1.39433951890762</v>
      </c>
      <c r="BS19037">
        <v>106701.885953232</v>
      </c>
      <c r="BW19037" s="9">
        <v>19032</v>
      </c>
      <c r="BX19037">
        <f t="shared" si="908"/>
        <v>1</v>
      </c>
      <c r="BY19037">
        <f t="shared" si="909"/>
        <v>1</v>
      </c>
    </row>
    <row r="19038" spans="1:77">
      <c r="A19038" s="33">
        <v>19033</v>
      </c>
      <c r="BP19038">
        <v>0.832163059599293</v>
      </c>
      <c r="BQ19038">
        <v>14706.5049390156</v>
      </c>
      <c r="BR19038">
        <v>1.43489673508587</v>
      </c>
      <c r="BS19038">
        <v>136589.24018004</v>
      </c>
      <c r="BW19038" s="9">
        <v>19033</v>
      </c>
      <c r="BX19038">
        <f t="shared" si="908"/>
        <v>1</v>
      </c>
      <c r="BY19038">
        <f t="shared" si="909"/>
        <v>1</v>
      </c>
    </row>
    <row r="19039" spans="1:77">
      <c r="A19039" s="33">
        <v>19034</v>
      </c>
      <c r="BP19039">
        <v>0.755584521754465</v>
      </c>
      <c r="BQ19039">
        <v>14175.1526829836</v>
      </c>
      <c r="BR19039">
        <v>1.29722166218213</v>
      </c>
      <c r="BS19039">
        <v>105870.29600982</v>
      </c>
      <c r="BW19039" s="9">
        <v>19034</v>
      </c>
      <c r="BX19039">
        <f t="shared" si="908"/>
        <v>1</v>
      </c>
      <c r="BY19039">
        <f t="shared" si="909"/>
        <v>1</v>
      </c>
    </row>
    <row r="19040" spans="1:77">
      <c r="A19040" s="33">
        <v>19035</v>
      </c>
      <c r="BP19040">
        <v>0.788057459503091</v>
      </c>
      <c r="BQ19040">
        <v>17108.5778510025</v>
      </c>
      <c r="BR19040">
        <v>1.36348436126723</v>
      </c>
      <c r="BS19040">
        <v>139557.139892721</v>
      </c>
      <c r="BW19040" s="9">
        <v>19035</v>
      </c>
      <c r="BX19040">
        <f t="shared" si="908"/>
        <v>1</v>
      </c>
      <c r="BY19040">
        <f t="shared" si="909"/>
        <v>1</v>
      </c>
    </row>
    <row r="19041" spans="1:77">
      <c r="A19041" s="33">
        <v>19036</v>
      </c>
      <c r="BP19041">
        <v>0.803934619621137</v>
      </c>
      <c r="BQ19041">
        <v>11826.6663216246</v>
      </c>
      <c r="BR19041">
        <v>1.39013880969836</v>
      </c>
      <c r="BS19041">
        <v>104326.79534855</v>
      </c>
      <c r="BW19041" s="9">
        <v>19036</v>
      </c>
      <c r="BX19041">
        <f t="shared" si="908"/>
        <v>1</v>
      </c>
      <c r="BY19041">
        <f t="shared" si="909"/>
        <v>1</v>
      </c>
    </row>
    <row r="19042" spans="1:77">
      <c r="A19042" s="33">
        <v>19037</v>
      </c>
      <c r="BP19042">
        <v>0.761622523460788</v>
      </c>
      <c r="BQ19042">
        <v>12904.1538034502</v>
      </c>
      <c r="BR19042">
        <v>1.29051856217683</v>
      </c>
      <c r="BS19042">
        <v>103808.607966664</v>
      </c>
      <c r="BW19042" s="9">
        <v>19037</v>
      </c>
      <c r="BX19042">
        <f t="shared" si="908"/>
        <v>1</v>
      </c>
      <c r="BY19042">
        <f t="shared" si="909"/>
        <v>1</v>
      </c>
    </row>
    <row r="19043" spans="1:77">
      <c r="A19043" s="33">
        <v>19038</v>
      </c>
      <c r="BP19043">
        <v>0.777237919234569</v>
      </c>
      <c r="BQ19043">
        <v>13491.6622347576</v>
      </c>
      <c r="BR19043">
        <v>1.32496547551548</v>
      </c>
      <c r="BS19043">
        <v>135893.254940487</v>
      </c>
      <c r="BW19043" s="9">
        <v>19038</v>
      </c>
      <c r="BX19043">
        <f t="shared" si="908"/>
        <v>1</v>
      </c>
      <c r="BY19043">
        <f t="shared" si="909"/>
        <v>1</v>
      </c>
    </row>
    <row r="19044" spans="1:77">
      <c r="A19044" s="33">
        <v>19039</v>
      </c>
      <c r="BP19044">
        <v>0.758022158650125</v>
      </c>
      <c r="BQ19044">
        <v>14892.6803913411</v>
      </c>
      <c r="BR19044">
        <v>1.29863432849492</v>
      </c>
      <c r="BS19044">
        <v>109834.614391589</v>
      </c>
      <c r="BW19044" s="9">
        <v>19039</v>
      </c>
      <c r="BX19044">
        <f t="shared" si="908"/>
        <v>1</v>
      </c>
      <c r="BY19044">
        <f t="shared" si="909"/>
        <v>1</v>
      </c>
    </row>
    <row r="19045" spans="1:77">
      <c r="A19045" s="33">
        <v>19040</v>
      </c>
      <c r="BP19045">
        <v>0.772090192446342</v>
      </c>
      <c r="BQ19045">
        <v>14734.99625181</v>
      </c>
      <c r="BR19045">
        <v>1.32814223466816</v>
      </c>
      <c r="BS19045">
        <v>107801.134154344</v>
      </c>
      <c r="BW19045" s="9">
        <v>19040</v>
      </c>
      <c r="BX19045">
        <f t="shared" si="908"/>
        <v>1</v>
      </c>
      <c r="BY19045">
        <f t="shared" si="909"/>
        <v>1</v>
      </c>
    </row>
    <row r="19046" spans="1:77">
      <c r="A19046" s="33">
        <v>19041</v>
      </c>
      <c r="BP19046">
        <v>0.81815953421883</v>
      </c>
      <c r="BQ19046">
        <v>12420.2796368217</v>
      </c>
      <c r="BR19046">
        <v>1.40239964166513</v>
      </c>
      <c r="BS19046">
        <v>103377.512829847</v>
      </c>
      <c r="BW19046" s="9">
        <v>19041</v>
      </c>
      <c r="BX19046">
        <f t="shared" si="908"/>
        <v>1</v>
      </c>
      <c r="BY19046">
        <f t="shared" si="909"/>
        <v>1</v>
      </c>
    </row>
    <row r="19047" spans="1:77">
      <c r="A19047" s="33">
        <v>19042</v>
      </c>
      <c r="BP19047">
        <v>0.801802025536789</v>
      </c>
      <c r="BQ19047">
        <v>16204.4580613121</v>
      </c>
      <c r="BR19047">
        <v>1.37875988171481</v>
      </c>
      <c r="BS19047">
        <v>141207.393542596</v>
      </c>
      <c r="BW19047" s="9">
        <v>19042</v>
      </c>
      <c r="BX19047">
        <f t="shared" si="908"/>
        <v>1</v>
      </c>
      <c r="BY19047">
        <f t="shared" si="909"/>
        <v>1</v>
      </c>
    </row>
    <row r="19048" spans="1:77">
      <c r="A19048" s="33">
        <v>19043</v>
      </c>
      <c r="BP19048">
        <v>0.754821042373522</v>
      </c>
      <c r="BQ19048">
        <v>17891.2530580429</v>
      </c>
      <c r="BR19048">
        <v>1.29437959527296</v>
      </c>
      <c r="BS19048">
        <v>112426.040362859</v>
      </c>
      <c r="BW19048" s="9">
        <v>19043</v>
      </c>
      <c r="BX19048">
        <f t="shared" si="908"/>
        <v>1</v>
      </c>
      <c r="BY19048">
        <f t="shared" si="909"/>
        <v>1</v>
      </c>
    </row>
    <row r="19049" spans="1:77">
      <c r="A19049" s="33">
        <v>19044</v>
      </c>
      <c r="BP19049">
        <v>0.836372578517476</v>
      </c>
      <c r="BQ19049">
        <v>13410.6329498115</v>
      </c>
      <c r="BR19049">
        <v>1.43854817582152</v>
      </c>
      <c r="BS19049">
        <v>104450.467783795</v>
      </c>
      <c r="BW19049" s="9">
        <v>19044</v>
      </c>
      <c r="BX19049">
        <f t="shared" si="908"/>
        <v>1</v>
      </c>
      <c r="BY19049">
        <f t="shared" si="909"/>
        <v>1</v>
      </c>
    </row>
    <row r="19050" spans="1:77">
      <c r="A19050" s="33">
        <v>19045</v>
      </c>
      <c r="BP19050">
        <v>0.7944301779839</v>
      </c>
      <c r="BQ19050">
        <v>15854.6678296747</v>
      </c>
      <c r="BR19050">
        <v>1.35414808076476</v>
      </c>
      <c r="BS19050">
        <v>109373.512885503</v>
      </c>
      <c r="BW19050" s="9">
        <v>19045</v>
      </c>
      <c r="BX19050">
        <f t="shared" si="908"/>
        <v>1</v>
      </c>
      <c r="BY19050">
        <f t="shared" si="909"/>
        <v>1</v>
      </c>
    </row>
    <row r="19051" spans="1:77">
      <c r="A19051" s="33">
        <v>19046</v>
      </c>
      <c r="BP19051">
        <v>0.820452076154065</v>
      </c>
      <c r="BQ19051">
        <v>19552.4794903497</v>
      </c>
      <c r="BR19051">
        <v>1.4145681407648</v>
      </c>
      <c r="BS19051">
        <v>108354.376519211</v>
      </c>
      <c r="BW19051" s="9">
        <v>19046</v>
      </c>
      <c r="BX19051">
        <f t="shared" si="908"/>
        <v>1</v>
      </c>
      <c r="BY19051">
        <f t="shared" si="909"/>
        <v>1</v>
      </c>
    </row>
    <row r="19052" spans="1:77">
      <c r="A19052" s="33">
        <v>19047</v>
      </c>
      <c r="BP19052">
        <v>0.788715321835648</v>
      </c>
      <c r="BQ19052">
        <v>15495.3623545272</v>
      </c>
      <c r="BR19052">
        <v>1.33190765450529</v>
      </c>
      <c r="BS19052">
        <v>107093.526016592</v>
      </c>
      <c r="BW19052" s="9">
        <v>19047</v>
      </c>
      <c r="BX19052">
        <f t="shared" si="908"/>
        <v>1</v>
      </c>
      <c r="BY19052">
        <f t="shared" si="909"/>
        <v>1</v>
      </c>
    </row>
    <row r="19053" spans="1:77">
      <c r="A19053" s="33">
        <v>19048</v>
      </c>
      <c r="BP19053">
        <v>0.860866177445009</v>
      </c>
      <c r="BQ19053">
        <v>19564.8070352378</v>
      </c>
      <c r="BR19053">
        <v>1.49929577186676</v>
      </c>
      <c r="BS19053">
        <v>115234.065588756</v>
      </c>
      <c r="BW19053" s="9">
        <v>19048</v>
      </c>
      <c r="BX19053">
        <f t="shared" si="908"/>
        <v>1</v>
      </c>
      <c r="BY19053">
        <f t="shared" si="909"/>
        <v>1</v>
      </c>
    </row>
    <row r="19054" spans="1:77">
      <c r="A19054" s="33">
        <v>19049</v>
      </c>
      <c r="BP19054">
        <v>0.779676638871959</v>
      </c>
      <c r="BQ19054">
        <v>16190.675141034</v>
      </c>
      <c r="BR19054">
        <v>1.34420018465237</v>
      </c>
      <c r="BS19054">
        <v>106070.137902528</v>
      </c>
      <c r="BW19054" s="9">
        <v>19049</v>
      </c>
      <c r="BX19054">
        <f t="shared" si="908"/>
        <v>1</v>
      </c>
      <c r="BY19054">
        <f t="shared" si="909"/>
        <v>1</v>
      </c>
    </row>
    <row r="19055" spans="1:77">
      <c r="A19055" s="33">
        <v>19050</v>
      </c>
      <c r="BP19055">
        <v>0.771794996621293</v>
      </c>
      <c r="BQ19055">
        <v>15089.4563256675</v>
      </c>
      <c r="BR19055">
        <v>1.32549222300569</v>
      </c>
      <c r="BS19055">
        <v>107275.939144438</v>
      </c>
      <c r="BW19055" s="9">
        <v>19050</v>
      </c>
      <c r="BX19055">
        <f t="shared" si="908"/>
        <v>1</v>
      </c>
      <c r="BY19055">
        <f t="shared" si="909"/>
        <v>1</v>
      </c>
    </row>
    <row r="19056" spans="1:77">
      <c r="A19056" s="33">
        <v>19051</v>
      </c>
      <c r="BP19056">
        <v>0.880826271563628</v>
      </c>
      <c r="BQ19056">
        <v>16675.7165854592</v>
      </c>
      <c r="BR19056">
        <v>1.53534513655807</v>
      </c>
      <c r="BS19056">
        <v>108493.374217278</v>
      </c>
      <c r="BW19056" s="9">
        <v>19051</v>
      </c>
      <c r="BX19056">
        <f t="shared" si="908"/>
        <v>1</v>
      </c>
      <c r="BY19056">
        <f t="shared" si="909"/>
        <v>1</v>
      </c>
    </row>
    <row r="19057" spans="1:77">
      <c r="A19057" s="33">
        <v>19052</v>
      </c>
      <c r="BP19057">
        <v>0.860720522244984</v>
      </c>
      <c r="BQ19057">
        <v>11975.2790959563</v>
      </c>
      <c r="BR19057">
        <v>1.50933560669796</v>
      </c>
      <c r="BS19057">
        <v>99851.9545250207</v>
      </c>
      <c r="BW19057" s="9">
        <v>19052</v>
      </c>
      <c r="BX19057">
        <f t="shared" si="908"/>
        <v>1</v>
      </c>
      <c r="BY19057">
        <f t="shared" si="909"/>
        <v>1</v>
      </c>
    </row>
    <row r="19058" spans="1:77">
      <c r="A19058" s="33">
        <v>19053</v>
      </c>
      <c r="BP19058">
        <v>0.824734997011824</v>
      </c>
      <c r="BQ19058">
        <v>12649.5824823323</v>
      </c>
      <c r="BR19058">
        <v>1.42126129273314</v>
      </c>
      <c r="BS19058">
        <v>132402.560438274</v>
      </c>
      <c r="BW19058" s="9">
        <v>19053</v>
      </c>
      <c r="BX19058">
        <f t="shared" si="908"/>
        <v>1</v>
      </c>
      <c r="BY19058">
        <f t="shared" si="909"/>
        <v>1</v>
      </c>
    </row>
    <row r="19059" spans="1:77">
      <c r="A19059" s="33">
        <v>19054</v>
      </c>
      <c r="BP19059">
        <v>0.803686227193517</v>
      </c>
      <c r="BQ19059">
        <v>12743.5956700741</v>
      </c>
      <c r="BR19059">
        <v>1.39267793399714</v>
      </c>
      <c r="BS19059">
        <v>102682.980973987</v>
      </c>
      <c r="BW19059" s="9">
        <v>19054</v>
      </c>
      <c r="BX19059">
        <f t="shared" si="908"/>
        <v>1</v>
      </c>
      <c r="BY19059">
        <f t="shared" si="909"/>
        <v>1</v>
      </c>
    </row>
    <row r="19060" spans="1:77">
      <c r="A19060" s="33">
        <v>19055</v>
      </c>
      <c r="BP19060">
        <v>0.779442364777956</v>
      </c>
      <c r="BQ19060">
        <v>20965.6988623982</v>
      </c>
      <c r="BR19060">
        <v>1.32057532276677</v>
      </c>
      <c r="BS19060">
        <v>116132.84811908</v>
      </c>
      <c r="BW19060" s="9">
        <v>19055</v>
      </c>
      <c r="BX19060">
        <f t="shared" si="908"/>
        <v>1</v>
      </c>
      <c r="BY19060">
        <f t="shared" si="909"/>
        <v>1</v>
      </c>
    </row>
    <row r="19061" spans="1:77">
      <c r="A19061" s="33">
        <v>19056</v>
      </c>
      <c r="BP19061">
        <v>0.784720943491044</v>
      </c>
      <c r="BQ19061">
        <v>12119.4824451453</v>
      </c>
      <c r="BR19061">
        <v>1.32295714870677</v>
      </c>
      <c r="BS19061">
        <v>99704.7284308635</v>
      </c>
      <c r="BW19061" s="9">
        <v>19056</v>
      </c>
      <c r="BX19061">
        <f t="shared" si="908"/>
        <v>1</v>
      </c>
      <c r="BY19061">
        <f t="shared" si="909"/>
        <v>1</v>
      </c>
    </row>
    <row r="19062" spans="1:77">
      <c r="A19062" s="33">
        <v>19057</v>
      </c>
      <c r="BP19062">
        <v>0.861798889344956</v>
      </c>
      <c r="BQ19062">
        <v>16059.0241001625</v>
      </c>
      <c r="BR19062">
        <v>1.52082317045655</v>
      </c>
      <c r="BS19062">
        <v>110474.108980942</v>
      </c>
      <c r="BW19062" s="9">
        <v>19057</v>
      </c>
      <c r="BX19062">
        <f t="shared" si="908"/>
        <v>1</v>
      </c>
      <c r="BY19062">
        <f t="shared" si="909"/>
        <v>1</v>
      </c>
    </row>
    <row r="19063" spans="1:77">
      <c r="A19063" s="33">
        <v>19058</v>
      </c>
      <c r="BP19063">
        <v>0.810649005026214</v>
      </c>
      <c r="BQ19063">
        <v>12017.8058350502</v>
      </c>
      <c r="BR19063">
        <v>1.40930854454077</v>
      </c>
      <c r="BS19063">
        <v>130004.982603218</v>
      </c>
      <c r="BW19063" s="9">
        <v>19058</v>
      </c>
      <c r="BX19063">
        <f t="shared" si="908"/>
        <v>1</v>
      </c>
      <c r="BY19063">
        <f t="shared" si="909"/>
        <v>1</v>
      </c>
    </row>
    <row r="19064" spans="1:77">
      <c r="A19064" s="33">
        <v>19059</v>
      </c>
      <c r="BP19064">
        <v>0.81464368891949</v>
      </c>
      <c r="BQ19064">
        <v>13871.0718253367</v>
      </c>
      <c r="BR19064">
        <v>1.39671018081084</v>
      </c>
      <c r="BS19064">
        <v>105182.155524107</v>
      </c>
      <c r="BW19064" s="9">
        <v>19059</v>
      </c>
      <c r="BX19064">
        <f t="shared" si="908"/>
        <v>1</v>
      </c>
      <c r="BY19064">
        <f t="shared" si="909"/>
        <v>1</v>
      </c>
    </row>
    <row r="19065" spans="1:77">
      <c r="A19065" s="33">
        <v>19060</v>
      </c>
      <c r="BP19065">
        <v>0.783969425372849</v>
      </c>
      <c r="BQ19065">
        <v>11963.5729398213</v>
      </c>
      <c r="BR19065">
        <v>1.34262295263959</v>
      </c>
      <c r="BS19065">
        <v>102515.518280468</v>
      </c>
      <c r="BW19065" s="9">
        <v>19060</v>
      </c>
      <c r="BX19065">
        <f t="shared" si="908"/>
        <v>1</v>
      </c>
      <c r="BY19065">
        <f t="shared" si="909"/>
        <v>1</v>
      </c>
    </row>
    <row r="19066" spans="1:77">
      <c r="A19066" s="33">
        <v>19061</v>
      </c>
      <c r="BP19066">
        <v>0.807641640048225</v>
      </c>
      <c r="BQ19066">
        <v>16362.7712061963</v>
      </c>
      <c r="BR19066">
        <v>1.3803701592379</v>
      </c>
      <c r="BS19066">
        <v>113055.286495886</v>
      </c>
      <c r="BW19066" s="9">
        <v>19061</v>
      </c>
      <c r="BX19066">
        <f t="shared" si="908"/>
        <v>1</v>
      </c>
      <c r="BY19066">
        <f t="shared" si="909"/>
        <v>1</v>
      </c>
    </row>
    <row r="19067" spans="1:77">
      <c r="A19067" s="33">
        <v>19062</v>
      </c>
      <c r="BP19067">
        <v>0.815603137007193</v>
      </c>
      <c r="BQ19067">
        <v>17704.7646748051</v>
      </c>
      <c r="BR19067">
        <v>1.43221896581543</v>
      </c>
      <c r="BS19067">
        <v>111624.714990326</v>
      </c>
      <c r="BW19067" s="9">
        <v>19062</v>
      </c>
      <c r="BX19067">
        <f t="shared" si="908"/>
        <v>1</v>
      </c>
      <c r="BY19067">
        <f t="shared" si="909"/>
        <v>1</v>
      </c>
    </row>
    <row r="19068" spans="1:77">
      <c r="A19068" s="33">
        <v>19063</v>
      </c>
      <c r="BP19068">
        <v>0.787563166477488</v>
      </c>
      <c r="BQ19068">
        <v>13538.2460954654</v>
      </c>
      <c r="BR19068">
        <v>1.35536876786454</v>
      </c>
      <c r="BS19068">
        <v>105026.220770161</v>
      </c>
      <c r="BW19068" s="9">
        <v>19063</v>
      </c>
      <c r="BX19068">
        <f t="shared" si="908"/>
        <v>1</v>
      </c>
      <c r="BY19068">
        <f t="shared" si="909"/>
        <v>1</v>
      </c>
    </row>
    <row r="19069" spans="1:77">
      <c r="A19069" s="33">
        <v>19064</v>
      </c>
      <c r="BP19069">
        <v>0.829521600993443</v>
      </c>
      <c r="BQ19069">
        <v>14746.2211023273</v>
      </c>
      <c r="BR19069">
        <v>1.41666637406284</v>
      </c>
      <c r="BS19069">
        <v>106167.949558483</v>
      </c>
      <c r="BW19069" s="9">
        <v>19064</v>
      </c>
      <c r="BX19069">
        <f t="shared" si="908"/>
        <v>1</v>
      </c>
      <c r="BY19069">
        <f t="shared" si="909"/>
        <v>1</v>
      </c>
    </row>
    <row r="19070" spans="1:77">
      <c r="A19070" s="33">
        <v>19065</v>
      </c>
      <c r="BP19070">
        <v>0.765100731923832</v>
      </c>
      <c r="BQ19070">
        <v>16167.416757162</v>
      </c>
      <c r="BR19070">
        <v>1.28144332276804</v>
      </c>
      <c r="BS19070">
        <v>136995.731194383</v>
      </c>
      <c r="BW19070" s="9">
        <v>19065</v>
      </c>
      <c r="BX19070">
        <f t="shared" si="908"/>
        <v>1</v>
      </c>
      <c r="BY19070">
        <f t="shared" si="909"/>
        <v>1</v>
      </c>
    </row>
    <row r="19071" spans="1:77">
      <c r="A19071" s="33">
        <v>19066</v>
      </c>
      <c r="BP19071">
        <v>0.857671546780063</v>
      </c>
      <c r="BQ19071">
        <v>18007.4901314756</v>
      </c>
      <c r="BR19071">
        <v>1.50015273511761</v>
      </c>
      <c r="BS19071">
        <v>139261.630682872</v>
      </c>
      <c r="BW19071" s="9">
        <v>19066</v>
      </c>
      <c r="BX19071">
        <f t="shared" si="908"/>
        <v>1</v>
      </c>
      <c r="BY19071">
        <f t="shared" si="909"/>
        <v>1</v>
      </c>
    </row>
    <row r="19072" spans="1:77">
      <c r="A19072" s="33">
        <v>19067</v>
      </c>
      <c r="BP19072">
        <v>0.792560902430944</v>
      </c>
      <c r="BQ19072">
        <v>11968.2396414178</v>
      </c>
      <c r="BR19072">
        <v>1.37840015864448</v>
      </c>
      <c r="BS19072">
        <v>103663.969975208</v>
      </c>
      <c r="BW19072" s="9">
        <v>19067</v>
      </c>
      <c r="BX19072">
        <f t="shared" si="908"/>
        <v>1</v>
      </c>
      <c r="BY19072">
        <f t="shared" si="909"/>
        <v>1</v>
      </c>
    </row>
    <row r="19073" spans="1:77">
      <c r="A19073" s="33">
        <v>19068</v>
      </c>
      <c r="BP19073">
        <v>0.86171480115589</v>
      </c>
      <c r="BQ19073">
        <v>12322.7756769201</v>
      </c>
      <c r="BR19073">
        <v>1.48699936182409</v>
      </c>
      <c r="BS19073">
        <v>101906.350789729</v>
      </c>
      <c r="BW19073" s="9">
        <v>19068</v>
      </c>
      <c r="BX19073">
        <f t="shared" si="908"/>
        <v>1</v>
      </c>
      <c r="BY19073">
        <f t="shared" si="909"/>
        <v>1</v>
      </c>
    </row>
    <row r="19074" spans="1:77">
      <c r="A19074" s="33">
        <v>19069</v>
      </c>
      <c r="BP19074">
        <v>0.817048764719193</v>
      </c>
      <c r="BQ19074">
        <v>15236.0467345123</v>
      </c>
      <c r="BR19074">
        <v>1.41576154670927</v>
      </c>
      <c r="BS19074">
        <v>110468.524755262</v>
      </c>
      <c r="BW19074" s="9">
        <v>19069</v>
      </c>
      <c r="BX19074">
        <f t="shared" si="908"/>
        <v>1</v>
      </c>
      <c r="BY19074">
        <f t="shared" si="909"/>
        <v>1</v>
      </c>
    </row>
    <row r="19075" spans="1:77">
      <c r="A19075" s="33">
        <v>19070</v>
      </c>
      <c r="BP19075">
        <v>0.892799501189904</v>
      </c>
      <c r="BQ19075">
        <v>13415.7152663546</v>
      </c>
      <c r="BR19075">
        <v>1.57859062025512</v>
      </c>
      <c r="BS19075">
        <v>138065.04491441</v>
      </c>
      <c r="BW19075" s="9">
        <v>19070</v>
      </c>
      <c r="BX19075">
        <f t="shared" si="908"/>
        <v>1</v>
      </c>
      <c r="BY19075">
        <f t="shared" si="909"/>
        <v>1</v>
      </c>
    </row>
    <row r="19076" spans="1:77">
      <c r="A19076" s="33">
        <v>19071</v>
      </c>
      <c r="BP19076">
        <v>0.824402303969054</v>
      </c>
      <c r="BQ19076">
        <v>12653.4294151146</v>
      </c>
      <c r="BR19076">
        <v>1.43966314468291</v>
      </c>
      <c r="BS19076">
        <v>105031.962631329</v>
      </c>
      <c r="BW19076" s="9">
        <v>19071</v>
      </c>
      <c r="BX19076">
        <f t="shared" si="908"/>
        <v>1</v>
      </c>
      <c r="BY19076">
        <f t="shared" si="909"/>
        <v>1</v>
      </c>
    </row>
    <row r="19077" spans="1:77">
      <c r="A19077" s="33">
        <v>19072</v>
      </c>
      <c r="BP19077">
        <v>0.837219488046223</v>
      </c>
      <c r="BQ19077">
        <v>13745.7511637969</v>
      </c>
      <c r="BR19077">
        <v>1.43254349222266</v>
      </c>
      <c r="BS19077">
        <v>134590.682005866</v>
      </c>
      <c r="BW19077" s="9">
        <v>19072</v>
      </c>
      <c r="BX19077">
        <f t="shared" si="908"/>
        <v>1</v>
      </c>
      <c r="BY19077">
        <f t="shared" si="909"/>
        <v>1</v>
      </c>
    </row>
    <row r="19078" spans="1:77">
      <c r="A19078" s="33">
        <v>19073</v>
      </c>
      <c r="BP19078">
        <v>0.814677678280897</v>
      </c>
      <c r="BQ19078">
        <v>16608.8928352839</v>
      </c>
      <c r="BR19078">
        <v>1.41378915284997</v>
      </c>
      <c r="BS19078">
        <v>110975.522435398</v>
      </c>
      <c r="BW19078" s="9">
        <v>19073</v>
      </c>
      <c r="BX19078">
        <f t="shared" si="908"/>
        <v>1</v>
      </c>
      <c r="BY19078">
        <f t="shared" si="909"/>
        <v>1</v>
      </c>
    </row>
    <row r="19079" spans="1:77">
      <c r="A19079" s="33">
        <v>19074</v>
      </c>
      <c r="BP19079">
        <v>0.799007253853933</v>
      </c>
      <c r="BQ19079">
        <v>15383.1277396052</v>
      </c>
      <c r="BR19079">
        <v>1.33701479098107</v>
      </c>
      <c r="BS19079">
        <v>105968.27868165</v>
      </c>
      <c r="BW19079" s="9">
        <v>19074</v>
      </c>
      <c r="BX19079">
        <f t="shared" ref="BX19079:BX19142" si="910">IF(BU19079=MAX($BU19079:$BV19079),1,0)</f>
        <v>1</v>
      </c>
      <c r="BY19079">
        <f t="shared" ref="BY19079:BY19142" si="911">IF(BV19079=MAX($BU19079:$BV19079),1,0)</f>
        <v>1</v>
      </c>
    </row>
    <row r="19080" spans="1:77">
      <c r="A19080" s="33">
        <v>19075</v>
      </c>
      <c r="BP19080">
        <v>0.819465801882206</v>
      </c>
      <c r="BQ19080">
        <v>14270.7474831548</v>
      </c>
      <c r="BR19080">
        <v>1.42019075575651</v>
      </c>
      <c r="BS19080">
        <v>108560.899845357</v>
      </c>
      <c r="BW19080" s="9">
        <v>19075</v>
      </c>
      <c r="BX19080">
        <f t="shared" si="910"/>
        <v>1</v>
      </c>
      <c r="BY19080">
        <f t="shared" si="911"/>
        <v>1</v>
      </c>
    </row>
    <row r="19081" spans="1:77">
      <c r="A19081" s="33">
        <v>19076</v>
      </c>
      <c r="BP19081">
        <v>0.830593640696084</v>
      </c>
      <c r="BQ19081">
        <v>17472.834895736</v>
      </c>
      <c r="BR19081">
        <v>1.42094524867175</v>
      </c>
      <c r="BS19081">
        <v>134927.281047919</v>
      </c>
      <c r="BW19081" s="9">
        <v>19076</v>
      </c>
      <c r="BX19081">
        <f t="shared" si="910"/>
        <v>1</v>
      </c>
      <c r="BY19081">
        <f t="shared" si="911"/>
        <v>1</v>
      </c>
    </row>
    <row r="19082" spans="1:77">
      <c r="A19082" s="33">
        <v>19077</v>
      </c>
      <c r="BP19082">
        <v>0.809862961610899</v>
      </c>
      <c r="BQ19082">
        <v>12889.8766381776</v>
      </c>
      <c r="BR19082">
        <v>1.38421287425502</v>
      </c>
      <c r="BS19082">
        <v>103396.826318397</v>
      </c>
      <c r="BW19082" s="9">
        <v>19077</v>
      </c>
      <c r="BX19082">
        <f t="shared" si="910"/>
        <v>1</v>
      </c>
      <c r="BY19082">
        <f t="shared" si="911"/>
        <v>1</v>
      </c>
    </row>
    <row r="19083" spans="1:77">
      <c r="A19083" s="33">
        <v>19078</v>
      </c>
      <c r="BP19083">
        <v>0.810487175774073</v>
      </c>
      <c r="BQ19083">
        <v>12176.4209306364</v>
      </c>
      <c r="BR19083">
        <v>1.39848925803132</v>
      </c>
      <c r="BS19083">
        <v>133667.775762337</v>
      </c>
      <c r="BW19083" s="9">
        <v>19078</v>
      </c>
      <c r="BX19083">
        <f t="shared" si="910"/>
        <v>1</v>
      </c>
      <c r="BY19083">
        <f t="shared" si="911"/>
        <v>1</v>
      </c>
    </row>
    <row r="19084" spans="1:77">
      <c r="A19084" s="33">
        <v>19079</v>
      </c>
      <c r="BP19084">
        <v>0.787269197625433</v>
      </c>
      <c r="BQ19084">
        <v>17437.0715723394</v>
      </c>
      <c r="BR19084">
        <v>1.37992755128538</v>
      </c>
      <c r="BS19084">
        <v>108504.782099183</v>
      </c>
      <c r="BW19084" s="9">
        <v>19079</v>
      </c>
      <c r="BX19084">
        <f t="shared" si="910"/>
        <v>1</v>
      </c>
      <c r="BY19084">
        <f t="shared" si="911"/>
        <v>1</v>
      </c>
    </row>
    <row r="19085" spans="1:77">
      <c r="A19085" s="33">
        <v>19080</v>
      </c>
      <c r="BP19085">
        <v>0.805020832039657</v>
      </c>
      <c r="BQ19085">
        <v>13876.4467587904</v>
      </c>
      <c r="BR19085">
        <v>1.39381563768232</v>
      </c>
      <c r="BS19085">
        <v>106270.064588235</v>
      </c>
      <c r="BW19085" s="9">
        <v>19080</v>
      </c>
      <c r="BX19085">
        <f t="shared" si="910"/>
        <v>1</v>
      </c>
      <c r="BY19085">
        <f t="shared" si="911"/>
        <v>1</v>
      </c>
    </row>
    <row r="19086" spans="1:77">
      <c r="A19086" s="33">
        <v>19081</v>
      </c>
      <c r="BP19086">
        <v>0.829683938687402</v>
      </c>
      <c r="BQ19086">
        <v>14579.6491531772</v>
      </c>
      <c r="BR19086">
        <v>1.42474886877221</v>
      </c>
      <c r="BS19086">
        <v>131864.900307896</v>
      </c>
      <c r="BW19086" s="9">
        <v>19081</v>
      </c>
      <c r="BX19086">
        <f t="shared" si="910"/>
        <v>1</v>
      </c>
      <c r="BY19086">
        <f t="shared" si="911"/>
        <v>1</v>
      </c>
    </row>
    <row r="19087" spans="1:77">
      <c r="A19087" s="33">
        <v>19082</v>
      </c>
      <c r="BP19087">
        <v>0.754085601040008</v>
      </c>
      <c r="BQ19087">
        <v>17168.7176266425</v>
      </c>
      <c r="BR19087">
        <v>1.27668860526292</v>
      </c>
      <c r="BS19087">
        <v>105739.744061454</v>
      </c>
      <c r="BW19087" s="9">
        <v>19082</v>
      </c>
      <c r="BX19087">
        <f t="shared" si="910"/>
        <v>1</v>
      </c>
      <c r="BY19087">
        <f t="shared" si="911"/>
        <v>1</v>
      </c>
    </row>
    <row r="19088" spans="1:77">
      <c r="A19088" s="33">
        <v>19083</v>
      </c>
      <c r="BP19088">
        <v>0.827302663686931</v>
      </c>
      <c r="BQ19088">
        <v>14071.5325833929</v>
      </c>
      <c r="BR19088">
        <v>1.41129721723234</v>
      </c>
      <c r="BS19088">
        <v>103430.177909337</v>
      </c>
      <c r="BW19088" s="9">
        <v>19083</v>
      </c>
      <c r="BX19088">
        <f t="shared" si="910"/>
        <v>1</v>
      </c>
      <c r="BY19088">
        <f t="shared" si="911"/>
        <v>1</v>
      </c>
    </row>
    <row r="19089" spans="1:77">
      <c r="A19089" s="33">
        <v>19084</v>
      </c>
      <c r="BP19089">
        <v>0.758098991126691</v>
      </c>
      <c r="BQ19089">
        <v>11105.1626690884</v>
      </c>
      <c r="BR19089">
        <v>1.25800776332979</v>
      </c>
      <c r="BS19089">
        <v>100075.674657909</v>
      </c>
      <c r="BW19089" s="9">
        <v>19084</v>
      </c>
      <c r="BX19089">
        <f t="shared" si="910"/>
        <v>1</v>
      </c>
      <c r="BY19089">
        <f t="shared" si="911"/>
        <v>1</v>
      </c>
    </row>
    <row r="19090" spans="1:77">
      <c r="A19090" s="33">
        <v>19085</v>
      </c>
      <c r="BP19090">
        <v>0.82660497134281</v>
      </c>
      <c r="BQ19090">
        <v>19108.5796497869</v>
      </c>
      <c r="BR19090">
        <v>1.43734548618654</v>
      </c>
      <c r="BS19090">
        <v>114001.731516898</v>
      </c>
      <c r="BW19090" s="9">
        <v>19085</v>
      </c>
      <c r="BX19090">
        <f t="shared" si="910"/>
        <v>1</v>
      </c>
      <c r="BY19090">
        <f t="shared" si="911"/>
        <v>1</v>
      </c>
    </row>
    <row r="19091" spans="1:77">
      <c r="A19091" s="33">
        <v>19086</v>
      </c>
      <c r="BP19091">
        <v>0.775121548234719</v>
      </c>
      <c r="BQ19091">
        <v>13048.167137945</v>
      </c>
      <c r="BR19091">
        <v>1.29579777585552</v>
      </c>
      <c r="BS19091">
        <v>102240.478467762</v>
      </c>
      <c r="BW19091" s="9">
        <v>19086</v>
      </c>
      <c r="BX19091">
        <f t="shared" si="910"/>
        <v>1</v>
      </c>
      <c r="BY19091">
        <f t="shared" si="911"/>
        <v>1</v>
      </c>
    </row>
    <row r="19092" spans="1:77">
      <c r="A19092" s="33">
        <v>19087</v>
      </c>
      <c r="BP19092">
        <v>0.793076353141583</v>
      </c>
      <c r="BQ19092">
        <v>12347.3739139347</v>
      </c>
      <c r="BR19092">
        <v>1.37776474780939</v>
      </c>
      <c r="BS19092">
        <v>101253.560221154</v>
      </c>
      <c r="BW19092" s="9">
        <v>19087</v>
      </c>
      <c r="BX19092">
        <f t="shared" si="910"/>
        <v>1</v>
      </c>
      <c r="BY19092">
        <f t="shared" si="911"/>
        <v>1</v>
      </c>
    </row>
    <row r="19093" spans="1:77">
      <c r="A19093" s="33">
        <v>19088</v>
      </c>
      <c r="BP19093">
        <v>0.792271480731936</v>
      </c>
      <c r="BQ19093">
        <v>21833.3209456663</v>
      </c>
      <c r="BR19093">
        <v>1.33527651477466</v>
      </c>
      <c r="BS19093">
        <v>146082.604102572</v>
      </c>
      <c r="BW19093" s="9">
        <v>19088</v>
      </c>
      <c r="BX19093">
        <f t="shared" si="910"/>
        <v>1</v>
      </c>
      <c r="BY19093">
        <f t="shared" si="911"/>
        <v>1</v>
      </c>
    </row>
    <row r="19094" spans="1:77">
      <c r="A19094" s="33">
        <v>19089</v>
      </c>
      <c r="BP19094">
        <v>0.822968793352509</v>
      </c>
      <c r="BQ19094">
        <v>18383.4961954616</v>
      </c>
      <c r="BR19094">
        <v>1.45591889640125</v>
      </c>
      <c r="BS19094">
        <v>145040.304722761</v>
      </c>
      <c r="BW19094" s="9">
        <v>19089</v>
      </c>
      <c r="BX19094">
        <f t="shared" si="910"/>
        <v>1</v>
      </c>
      <c r="BY19094">
        <f t="shared" si="911"/>
        <v>1</v>
      </c>
    </row>
    <row r="19095" spans="1:77">
      <c r="A19095" s="33">
        <v>19090</v>
      </c>
      <c r="BP19095">
        <v>0.8475400565189</v>
      </c>
      <c r="BQ19095">
        <v>11727.0779917552</v>
      </c>
      <c r="BR19095">
        <v>1.46683150218503</v>
      </c>
      <c r="BS19095">
        <v>127871.859253702</v>
      </c>
      <c r="BW19095" s="9">
        <v>19090</v>
      </c>
      <c r="BX19095">
        <f t="shared" si="910"/>
        <v>1</v>
      </c>
      <c r="BY19095">
        <f t="shared" si="911"/>
        <v>1</v>
      </c>
    </row>
    <row r="19096" spans="1:77">
      <c r="A19096" s="33">
        <v>19091</v>
      </c>
      <c r="BP19096">
        <v>0.81108887374864</v>
      </c>
      <c r="BQ19096">
        <v>18948.7059325966</v>
      </c>
      <c r="BR19096">
        <v>1.44198919247195</v>
      </c>
      <c r="BS19096">
        <v>115110.506574259</v>
      </c>
      <c r="BW19096" s="9">
        <v>19091</v>
      </c>
      <c r="BX19096">
        <f t="shared" si="910"/>
        <v>1</v>
      </c>
      <c r="BY19096">
        <f t="shared" si="911"/>
        <v>1</v>
      </c>
    </row>
    <row r="19097" spans="1:77">
      <c r="A19097" s="33">
        <v>19092</v>
      </c>
      <c r="BP19097">
        <v>0.760596515319409</v>
      </c>
      <c r="BQ19097">
        <v>11045.3380091249</v>
      </c>
      <c r="BR19097">
        <v>1.30526962053996</v>
      </c>
      <c r="BS19097">
        <v>102718.788358687</v>
      </c>
      <c r="BW19097" s="9">
        <v>19092</v>
      </c>
      <c r="BX19097">
        <f t="shared" si="910"/>
        <v>1</v>
      </c>
      <c r="BY19097">
        <f t="shared" si="911"/>
        <v>1</v>
      </c>
    </row>
    <row r="19098" spans="1:77">
      <c r="A19098" s="33">
        <v>19093</v>
      </c>
      <c r="BP19098">
        <v>0.797547305911802</v>
      </c>
      <c r="BQ19098">
        <v>14887.0175842886</v>
      </c>
      <c r="BR19098">
        <v>1.35836510762866</v>
      </c>
      <c r="BS19098">
        <v>108521.997452702</v>
      </c>
      <c r="BW19098" s="9">
        <v>19093</v>
      </c>
      <c r="BX19098">
        <f t="shared" si="910"/>
        <v>1</v>
      </c>
      <c r="BY19098">
        <f t="shared" si="911"/>
        <v>1</v>
      </c>
    </row>
    <row r="19099" spans="1:77">
      <c r="A19099" s="33">
        <v>19094</v>
      </c>
      <c r="BP19099">
        <v>0.817739624769512</v>
      </c>
      <c r="BQ19099">
        <v>20590.1647960331</v>
      </c>
      <c r="BR19099">
        <v>1.40423658280135</v>
      </c>
      <c r="BS19099">
        <v>115170.32170295</v>
      </c>
      <c r="BW19099" s="9">
        <v>19094</v>
      </c>
      <c r="BX19099">
        <f t="shared" si="910"/>
        <v>1</v>
      </c>
      <c r="BY19099">
        <f t="shared" si="911"/>
        <v>1</v>
      </c>
    </row>
    <row r="19100" spans="1:77">
      <c r="A19100" s="33">
        <v>19095</v>
      </c>
      <c r="BP19100">
        <v>0.782832491360714</v>
      </c>
      <c r="BQ19100">
        <v>18034.44870123</v>
      </c>
      <c r="BR19100">
        <v>1.32228260926639</v>
      </c>
      <c r="BS19100">
        <v>134927.301723004</v>
      </c>
      <c r="BW19100" s="9">
        <v>19095</v>
      </c>
      <c r="BX19100">
        <f t="shared" si="910"/>
        <v>1</v>
      </c>
      <c r="BY19100">
        <f t="shared" si="911"/>
        <v>1</v>
      </c>
    </row>
    <row r="19101" spans="1:77">
      <c r="A19101" s="33">
        <v>19096</v>
      </c>
      <c r="BP19101">
        <v>0.767029743920824</v>
      </c>
      <c r="BQ19101">
        <v>15785.100254086</v>
      </c>
      <c r="BR19101">
        <v>1.33616119706232</v>
      </c>
      <c r="BS19101">
        <v>137467.204472642</v>
      </c>
      <c r="BW19101" s="9">
        <v>19096</v>
      </c>
      <c r="BX19101">
        <f t="shared" si="910"/>
        <v>1</v>
      </c>
      <c r="BY19101">
        <f t="shared" si="911"/>
        <v>1</v>
      </c>
    </row>
    <row r="19102" spans="1:77">
      <c r="A19102" s="33">
        <v>19097</v>
      </c>
      <c r="BP19102">
        <v>0.842697834437939</v>
      </c>
      <c r="BQ19102">
        <v>12592.3810423207</v>
      </c>
      <c r="BR19102">
        <v>1.44153674649234</v>
      </c>
      <c r="BS19102">
        <v>101682.659007554</v>
      </c>
      <c r="BW19102" s="9">
        <v>19097</v>
      </c>
      <c r="BX19102">
        <f t="shared" si="910"/>
        <v>1</v>
      </c>
      <c r="BY19102">
        <f t="shared" si="911"/>
        <v>1</v>
      </c>
    </row>
    <row r="19103" spans="1:77">
      <c r="A19103" s="33">
        <v>19098</v>
      </c>
      <c r="BP19103">
        <v>0.790134424892186</v>
      </c>
      <c r="BQ19103">
        <v>10975.1779547836</v>
      </c>
      <c r="BR19103">
        <v>1.34546292255708</v>
      </c>
      <c r="BS19103">
        <v>125843.112585228</v>
      </c>
      <c r="BW19103" s="9">
        <v>19098</v>
      </c>
      <c r="BX19103">
        <f t="shared" si="910"/>
        <v>1</v>
      </c>
      <c r="BY19103">
        <f t="shared" si="911"/>
        <v>1</v>
      </c>
    </row>
    <row r="19104" spans="1:77">
      <c r="A19104" s="33">
        <v>19099</v>
      </c>
      <c r="BP19104">
        <v>0.738038193915093</v>
      </c>
      <c r="BQ19104">
        <v>14960.0697825562</v>
      </c>
      <c r="BR19104">
        <v>1.24841471257595</v>
      </c>
      <c r="BS19104">
        <v>134628.698324618</v>
      </c>
      <c r="BW19104" s="9">
        <v>19099</v>
      </c>
      <c r="BX19104">
        <f t="shared" si="910"/>
        <v>1</v>
      </c>
      <c r="BY19104">
        <f t="shared" si="911"/>
        <v>1</v>
      </c>
    </row>
    <row r="19105" spans="1:77">
      <c r="A19105" s="33">
        <v>19100</v>
      </c>
      <c r="BP19105">
        <v>0.812371396995463</v>
      </c>
      <c r="BQ19105">
        <v>11005.6315957471</v>
      </c>
      <c r="BR19105">
        <v>1.37446549196975</v>
      </c>
      <c r="BS19105">
        <v>100050.635879639</v>
      </c>
      <c r="BW19105" s="9">
        <v>19100</v>
      </c>
      <c r="BX19105">
        <f t="shared" si="910"/>
        <v>1</v>
      </c>
      <c r="BY19105">
        <f t="shared" si="911"/>
        <v>1</v>
      </c>
    </row>
    <row r="19106" spans="1:77">
      <c r="A19106" s="33">
        <v>19101</v>
      </c>
      <c r="BP19106">
        <v>0.776832987099289</v>
      </c>
      <c r="BQ19106">
        <v>16117.0612402982</v>
      </c>
      <c r="BR19106">
        <v>1.31852047180424</v>
      </c>
      <c r="BS19106">
        <v>108107.159877327</v>
      </c>
      <c r="BW19106" s="9">
        <v>19101</v>
      </c>
      <c r="BX19106">
        <f t="shared" si="910"/>
        <v>1</v>
      </c>
      <c r="BY19106">
        <f t="shared" si="911"/>
        <v>1</v>
      </c>
    </row>
    <row r="19107" spans="1:77">
      <c r="A19107" s="33">
        <v>19102</v>
      </c>
      <c r="BP19107">
        <v>0.841704546175954</v>
      </c>
      <c r="BQ19107">
        <v>12561.271036028</v>
      </c>
      <c r="BR19107">
        <v>1.43876622498947</v>
      </c>
      <c r="BS19107">
        <v>104395.799955928</v>
      </c>
      <c r="BW19107" s="9">
        <v>19102</v>
      </c>
      <c r="BX19107">
        <f t="shared" si="910"/>
        <v>1</v>
      </c>
      <c r="BY19107">
        <f t="shared" si="911"/>
        <v>1</v>
      </c>
    </row>
    <row r="19108" spans="1:77">
      <c r="A19108" s="33">
        <v>19103</v>
      </c>
      <c r="BP19108">
        <v>0.823221186651326</v>
      </c>
      <c r="BQ19108">
        <v>12691.5649095897</v>
      </c>
      <c r="BR19108">
        <v>1.44006689951556</v>
      </c>
      <c r="BS19108">
        <v>132181.698709571</v>
      </c>
      <c r="BW19108" s="9">
        <v>19103</v>
      </c>
      <c r="BX19108">
        <f t="shared" si="910"/>
        <v>1</v>
      </c>
      <c r="BY19108">
        <f t="shared" si="911"/>
        <v>1</v>
      </c>
    </row>
    <row r="19109" spans="1:77">
      <c r="A19109" s="33">
        <v>19104</v>
      </c>
      <c r="BP19109">
        <v>0.833081057523903</v>
      </c>
      <c r="BQ19109">
        <v>11012.537935125</v>
      </c>
      <c r="BR19109">
        <v>1.44030613931371</v>
      </c>
      <c r="BS19109">
        <v>132707.674836829</v>
      </c>
      <c r="BW19109" s="9">
        <v>19104</v>
      </c>
      <c r="BX19109">
        <f t="shared" si="910"/>
        <v>1</v>
      </c>
      <c r="BY19109">
        <f t="shared" si="911"/>
        <v>1</v>
      </c>
    </row>
    <row r="19110" spans="1:77">
      <c r="A19110" s="33">
        <v>19105</v>
      </c>
      <c r="BP19110">
        <v>0.851272258452927</v>
      </c>
      <c r="BQ19110">
        <v>14226.0549842217</v>
      </c>
      <c r="BR19110">
        <v>1.44485225208559</v>
      </c>
      <c r="BS19110">
        <v>107151.582027164</v>
      </c>
      <c r="BW19110" s="9">
        <v>19105</v>
      </c>
      <c r="BX19110">
        <f t="shared" si="910"/>
        <v>1</v>
      </c>
      <c r="BY19110">
        <f t="shared" si="911"/>
        <v>1</v>
      </c>
    </row>
    <row r="19111" spans="1:77">
      <c r="A19111" s="33">
        <v>19106</v>
      </c>
      <c r="BP19111">
        <v>0.790524745817065</v>
      </c>
      <c r="BQ19111">
        <v>15299.4510806582</v>
      </c>
      <c r="BR19111">
        <v>1.32841069257728</v>
      </c>
      <c r="BS19111">
        <v>108278.965086659</v>
      </c>
      <c r="BW19111" s="9">
        <v>19106</v>
      </c>
      <c r="BX19111">
        <f t="shared" si="910"/>
        <v>1</v>
      </c>
      <c r="BY19111">
        <f t="shared" si="911"/>
        <v>1</v>
      </c>
    </row>
    <row r="19112" spans="1:77">
      <c r="A19112" s="33">
        <v>19107</v>
      </c>
      <c r="BP19112">
        <v>0.838052975101433</v>
      </c>
      <c r="BQ19112">
        <v>19163.039106872</v>
      </c>
      <c r="BR19112">
        <v>1.45354060570116</v>
      </c>
      <c r="BS19112">
        <v>114097.385317467</v>
      </c>
      <c r="BW19112" s="9">
        <v>19107</v>
      </c>
      <c r="BX19112">
        <f t="shared" si="910"/>
        <v>1</v>
      </c>
      <c r="BY19112">
        <f t="shared" si="911"/>
        <v>1</v>
      </c>
    </row>
    <row r="19113" spans="1:77">
      <c r="A19113" s="33">
        <v>19108</v>
      </c>
      <c r="BP19113">
        <v>0.839599970306295</v>
      </c>
      <c r="BQ19113">
        <v>13664.186469276</v>
      </c>
      <c r="BR19113">
        <v>1.462571202249</v>
      </c>
      <c r="BS19113">
        <v>106935.555118099</v>
      </c>
      <c r="BW19113" s="9">
        <v>19108</v>
      </c>
      <c r="BX19113">
        <f t="shared" si="910"/>
        <v>1</v>
      </c>
      <c r="BY19113">
        <f t="shared" si="911"/>
        <v>1</v>
      </c>
    </row>
    <row r="19114" spans="1:77">
      <c r="A19114" s="33">
        <v>19109</v>
      </c>
      <c r="BP19114">
        <v>0.797788164732555</v>
      </c>
      <c r="BQ19114">
        <v>12091.8442647226</v>
      </c>
      <c r="BR19114">
        <v>1.38111947324649</v>
      </c>
      <c r="BS19114">
        <v>100700.092318132</v>
      </c>
      <c r="BW19114" s="9">
        <v>19109</v>
      </c>
      <c r="BX19114">
        <f t="shared" si="910"/>
        <v>1</v>
      </c>
      <c r="BY19114">
        <f t="shared" si="911"/>
        <v>1</v>
      </c>
    </row>
    <row r="19115" spans="1:77">
      <c r="A19115" s="33">
        <v>19110</v>
      </c>
      <c r="BP19115">
        <v>0.825612742589383</v>
      </c>
      <c r="BQ19115">
        <v>14813.1018142333</v>
      </c>
      <c r="BR19115">
        <v>1.42738471299217</v>
      </c>
      <c r="BS19115">
        <v>107128.429945535</v>
      </c>
      <c r="BW19115" s="9">
        <v>19110</v>
      </c>
      <c r="BX19115">
        <f t="shared" si="910"/>
        <v>1</v>
      </c>
      <c r="BY19115">
        <f t="shared" si="911"/>
        <v>1</v>
      </c>
    </row>
    <row r="19116" spans="1:77">
      <c r="A19116" s="33">
        <v>19111</v>
      </c>
      <c r="BP19116">
        <v>0.822824405328327</v>
      </c>
      <c r="BQ19116">
        <v>13807.3246220557</v>
      </c>
      <c r="BR19116">
        <v>1.41975082206746</v>
      </c>
      <c r="BS19116">
        <v>106620.206883599</v>
      </c>
      <c r="BW19116" s="9">
        <v>19111</v>
      </c>
      <c r="BX19116">
        <f t="shared" si="910"/>
        <v>1</v>
      </c>
      <c r="BY19116">
        <f t="shared" si="911"/>
        <v>1</v>
      </c>
    </row>
    <row r="19117" spans="1:77">
      <c r="A19117" s="33">
        <v>19112</v>
      </c>
      <c r="BP19117">
        <v>0.805824955407915</v>
      </c>
      <c r="BQ19117">
        <v>12598.0929430851</v>
      </c>
      <c r="BR19117">
        <v>1.38489970080461</v>
      </c>
      <c r="BS19117">
        <v>137123.377429002</v>
      </c>
      <c r="BW19117" s="9">
        <v>19112</v>
      </c>
      <c r="BX19117">
        <f t="shared" si="910"/>
        <v>1</v>
      </c>
      <c r="BY19117">
        <f t="shared" si="911"/>
        <v>1</v>
      </c>
    </row>
    <row r="19118" spans="1:77">
      <c r="A19118" s="33">
        <v>19113</v>
      </c>
      <c r="BP19118">
        <v>0.803767714955633</v>
      </c>
      <c r="BQ19118">
        <v>12467.0078636255</v>
      </c>
      <c r="BR19118">
        <v>1.4014931778952</v>
      </c>
      <c r="BS19118">
        <v>103244.869376154</v>
      </c>
      <c r="BW19118" s="9">
        <v>19113</v>
      </c>
      <c r="BX19118">
        <f t="shared" si="910"/>
        <v>1</v>
      </c>
      <c r="BY19118">
        <f t="shared" si="911"/>
        <v>1</v>
      </c>
    </row>
    <row r="19119" spans="1:77">
      <c r="A19119" s="33">
        <v>19114</v>
      </c>
      <c r="BP19119">
        <v>0.800651173977092</v>
      </c>
      <c r="BQ19119">
        <v>12081.8315078648</v>
      </c>
      <c r="BR19119">
        <v>1.38539793671087</v>
      </c>
      <c r="BS19119">
        <v>101397.209334638</v>
      </c>
      <c r="BW19119" s="9">
        <v>19114</v>
      </c>
      <c r="BX19119">
        <f t="shared" si="910"/>
        <v>1</v>
      </c>
      <c r="BY19119">
        <f t="shared" si="911"/>
        <v>1</v>
      </c>
    </row>
    <row r="19120" spans="1:77">
      <c r="A19120" s="33">
        <v>19115</v>
      </c>
      <c r="BP19120">
        <v>0.803362191360723</v>
      </c>
      <c r="BQ19120">
        <v>15383.9738155128</v>
      </c>
      <c r="BR19120">
        <v>1.40149377039323</v>
      </c>
      <c r="BS19120">
        <v>130719.462097943</v>
      </c>
      <c r="BW19120" s="9">
        <v>19115</v>
      </c>
      <c r="BX19120">
        <f t="shared" si="910"/>
        <v>1</v>
      </c>
      <c r="BY19120">
        <f t="shared" si="911"/>
        <v>1</v>
      </c>
    </row>
    <row r="19121" spans="1:77">
      <c r="A19121" s="33">
        <v>19116</v>
      </c>
      <c r="BP19121">
        <v>0.805995076109961</v>
      </c>
      <c r="BQ19121">
        <v>15210.9486505078</v>
      </c>
      <c r="BR19121">
        <v>1.39400003110024</v>
      </c>
      <c r="BS19121">
        <v>133096.282740946</v>
      </c>
      <c r="BW19121" s="9">
        <v>19116</v>
      </c>
      <c r="BX19121">
        <f t="shared" si="910"/>
        <v>1</v>
      </c>
      <c r="BY19121">
        <f t="shared" si="911"/>
        <v>1</v>
      </c>
    </row>
    <row r="19122" spans="1:77">
      <c r="A19122" s="33">
        <v>19117</v>
      </c>
      <c r="BP19122">
        <v>0.81049969615503</v>
      </c>
      <c r="BQ19122">
        <v>10776.5540761837</v>
      </c>
      <c r="BR19122">
        <v>1.39355233683727</v>
      </c>
      <c r="BS19122">
        <v>102302.326459345</v>
      </c>
      <c r="BW19122" s="9">
        <v>19117</v>
      </c>
      <c r="BX19122">
        <f t="shared" si="910"/>
        <v>1</v>
      </c>
      <c r="BY19122">
        <f t="shared" si="911"/>
        <v>1</v>
      </c>
    </row>
    <row r="19123" spans="1:77">
      <c r="A19123" s="33">
        <v>19118</v>
      </c>
      <c r="BP19123">
        <v>0.817649813889474</v>
      </c>
      <c r="BQ19123">
        <v>18477.0606792798</v>
      </c>
      <c r="BR19123">
        <v>1.41377735439055</v>
      </c>
      <c r="BS19123">
        <v>114990.504308919</v>
      </c>
      <c r="BW19123" s="9">
        <v>19118</v>
      </c>
      <c r="BX19123">
        <f t="shared" si="910"/>
        <v>1</v>
      </c>
      <c r="BY19123">
        <f t="shared" si="911"/>
        <v>1</v>
      </c>
    </row>
    <row r="19124" spans="1:77">
      <c r="A19124" s="33">
        <v>19119</v>
      </c>
      <c r="BP19124">
        <v>0.893076468981861</v>
      </c>
      <c r="BQ19124">
        <v>11069.6297987949</v>
      </c>
      <c r="BR19124">
        <v>1.58633903162497</v>
      </c>
      <c r="BS19124">
        <v>102223.8147901</v>
      </c>
      <c r="BW19124" s="9">
        <v>19119</v>
      </c>
      <c r="BX19124">
        <f t="shared" si="910"/>
        <v>1</v>
      </c>
      <c r="BY19124">
        <f t="shared" si="911"/>
        <v>1</v>
      </c>
    </row>
    <row r="19125" spans="1:77">
      <c r="A19125" s="33">
        <v>19120</v>
      </c>
      <c r="BP19125">
        <v>0.818294179074435</v>
      </c>
      <c r="BQ19125">
        <v>14629.5521203571</v>
      </c>
      <c r="BR19125">
        <v>1.42046325158409</v>
      </c>
      <c r="BS19125">
        <v>103226.342762948</v>
      </c>
      <c r="BW19125" s="9">
        <v>19120</v>
      </c>
      <c r="BX19125">
        <f t="shared" si="910"/>
        <v>1</v>
      </c>
      <c r="BY19125">
        <f t="shared" si="911"/>
        <v>1</v>
      </c>
    </row>
    <row r="19126" spans="1:77">
      <c r="A19126" s="33">
        <v>19121</v>
      </c>
      <c r="BP19126">
        <v>0.820182572913993</v>
      </c>
      <c r="BQ19126">
        <v>16077.2274470314</v>
      </c>
      <c r="BR19126">
        <v>1.42917189548329</v>
      </c>
      <c r="BS19126">
        <v>106478.496382961</v>
      </c>
      <c r="BW19126" s="9">
        <v>19121</v>
      </c>
      <c r="BX19126">
        <f t="shared" si="910"/>
        <v>1</v>
      </c>
      <c r="BY19126">
        <f t="shared" si="911"/>
        <v>1</v>
      </c>
    </row>
    <row r="19127" spans="1:77">
      <c r="A19127" s="33">
        <v>19122</v>
      </c>
      <c r="BP19127">
        <v>0.822062237021955</v>
      </c>
      <c r="BQ19127">
        <v>13807.529364468</v>
      </c>
      <c r="BR19127">
        <v>1.41458149073162</v>
      </c>
      <c r="BS19127">
        <v>133981.583761585</v>
      </c>
      <c r="BW19127" s="9">
        <v>19122</v>
      </c>
      <c r="BX19127">
        <f t="shared" si="910"/>
        <v>1</v>
      </c>
      <c r="BY19127">
        <f t="shared" si="911"/>
        <v>1</v>
      </c>
    </row>
    <row r="19128" spans="1:77">
      <c r="A19128" s="33">
        <v>19123</v>
      </c>
      <c r="BP19128">
        <v>0.808142661027968</v>
      </c>
      <c r="BQ19128">
        <v>13410.2799985224</v>
      </c>
      <c r="BR19128">
        <v>1.37572427977909</v>
      </c>
      <c r="BS19128">
        <v>105017.027333112</v>
      </c>
      <c r="BW19128" s="9">
        <v>19123</v>
      </c>
      <c r="BX19128">
        <f t="shared" si="910"/>
        <v>1</v>
      </c>
      <c r="BY19128">
        <f t="shared" si="911"/>
        <v>1</v>
      </c>
    </row>
    <row r="19129" spans="1:77">
      <c r="A19129" s="33">
        <v>19124</v>
      </c>
      <c r="BP19129">
        <v>0.84458059445778</v>
      </c>
      <c r="BQ19129">
        <v>10635.9773877762</v>
      </c>
      <c r="BR19129">
        <v>1.42532418383184</v>
      </c>
      <c r="BS19129">
        <v>99193.6945952121</v>
      </c>
      <c r="BW19129" s="9">
        <v>19124</v>
      </c>
      <c r="BX19129">
        <f t="shared" si="910"/>
        <v>1</v>
      </c>
      <c r="BY19129">
        <f t="shared" si="911"/>
        <v>1</v>
      </c>
    </row>
    <row r="19130" spans="1:77">
      <c r="A19130" s="33">
        <v>19125</v>
      </c>
      <c r="BP19130">
        <v>0.736891231622047</v>
      </c>
      <c r="BQ19130">
        <v>20843.2202628114</v>
      </c>
      <c r="BR19130">
        <v>1.24638156590845</v>
      </c>
      <c r="BS19130">
        <v>116723.041974445</v>
      </c>
      <c r="BW19130" s="9">
        <v>19125</v>
      </c>
      <c r="BX19130">
        <f t="shared" si="910"/>
        <v>1</v>
      </c>
      <c r="BY19130">
        <f t="shared" si="911"/>
        <v>1</v>
      </c>
    </row>
    <row r="19131" spans="1:77">
      <c r="A19131" s="33">
        <v>19126</v>
      </c>
      <c r="BP19131">
        <v>0.752939774994572</v>
      </c>
      <c r="BQ19131">
        <v>16285.0568524811</v>
      </c>
      <c r="BR19131">
        <v>1.2923651665879</v>
      </c>
      <c r="BS19131">
        <v>137600.00961728</v>
      </c>
      <c r="BW19131" s="9">
        <v>19126</v>
      </c>
      <c r="BX19131">
        <f t="shared" si="910"/>
        <v>1</v>
      </c>
      <c r="BY19131">
        <f t="shared" si="911"/>
        <v>1</v>
      </c>
    </row>
    <row r="19132" spans="1:77">
      <c r="A19132" s="33">
        <v>19127</v>
      </c>
      <c r="BP19132">
        <v>0.828703429316079</v>
      </c>
      <c r="BQ19132">
        <v>13163.8697789963</v>
      </c>
      <c r="BR19132">
        <v>1.42336216376513</v>
      </c>
      <c r="BS19132">
        <v>105490.453221937</v>
      </c>
      <c r="BW19132" s="9">
        <v>19127</v>
      </c>
      <c r="BX19132">
        <f t="shared" si="910"/>
        <v>1</v>
      </c>
      <c r="BY19132">
        <f t="shared" si="911"/>
        <v>1</v>
      </c>
    </row>
    <row r="19133" spans="1:77">
      <c r="A19133" s="33">
        <v>19128</v>
      </c>
      <c r="BP19133">
        <v>0.747352382382981</v>
      </c>
      <c r="BQ19133">
        <v>13830.8083917097</v>
      </c>
      <c r="BR19133">
        <v>1.26814956231493</v>
      </c>
      <c r="BS19133">
        <v>106973.711481356</v>
      </c>
      <c r="BW19133" s="9">
        <v>19128</v>
      </c>
      <c r="BX19133">
        <f t="shared" si="910"/>
        <v>1</v>
      </c>
      <c r="BY19133">
        <f t="shared" si="911"/>
        <v>1</v>
      </c>
    </row>
    <row r="19134" spans="1:77">
      <c r="A19134" s="33">
        <v>19129</v>
      </c>
      <c r="BP19134">
        <v>0.838709166461109</v>
      </c>
      <c r="BQ19134">
        <v>14768.2916446779</v>
      </c>
      <c r="BR19134">
        <v>1.43464218125411</v>
      </c>
      <c r="BS19134">
        <v>133857.667896758</v>
      </c>
      <c r="BW19134" s="9">
        <v>19129</v>
      </c>
      <c r="BX19134">
        <f t="shared" si="910"/>
        <v>1</v>
      </c>
      <c r="BY19134">
        <f t="shared" si="911"/>
        <v>1</v>
      </c>
    </row>
    <row r="19135" spans="1:77">
      <c r="A19135" s="33">
        <v>19130</v>
      </c>
      <c r="BP19135">
        <v>0.794814477189754</v>
      </c>
      <c r="BQ19135">
        <v>14910.4058442607</v>
      </c>
      <c r="BR19135">
        <v>1.3558020885493</v>
      </c>
      <c r="BS19135">
        <v>103607.871943586</v>
      </c>
      <c r="BW19135" s="9">
        <v>19130</v>
      </c>
      <c r="BX19135">
        <f t="shared" si="910"/>
        <v>1</v>
      </c>
      <c r="BY19135">
        <f t="shared" si="911"/>
        <v>1</v>
      </c>
    </row>
    <row r="19136" spans="1:77">
      <c r="A19136" s="33">
        <v>19131</v>
      </c>
      <c r="BP19136">
        <v>0.82078551009387</v>
      </c>
      <c r="BQ19136">
        <v>18075.4786562931</v>
      </c>
      <c r="BR19136">
        <v>1.42807944696487</v>
      </c>
      <c r="BS19136">
        <v>137069.954702611</v>
      </c>
      <c r="BW19136" s="9">
        <v>19131</v>
      </c>
      <c r="BX19136">
        <f t="shared" si="910"/>
        <v>1</v>
      </c>
      <c r="BY19136">
        <f t="shared" si="911"/>
        <v>1</v>
      </c>
    </row>
    <row r="19137" spans="1:77">
      <c r="A19137" s="33">
        <v>19132</v>
      </c>
      <c r="BP19137">
        <v>0.776287106814009</v>
      </c>
      <c r="BQ19137">
        <v>11952.93182422</v>
      </c>
      <c r="BR19137">
        <v>1.3486812725216</v>
      </c>
      <c r="BS19137">
        <v>106466.163306822</v>
      </c>
      <c r="BW19137" s="9">
        <v>19132</v>
      </c>
      <c r="BX19137">
        <f t="shared" si="910"/>
        <v>1</v>
      </c>
      <c r="BY19137">
        <f t="shared" si="911"/>
        <v>1</v>
      </c>
    </row>
    <row r="19138" spans="1:77">
      <c r="A19138" s="33">
        <v>19133</v>
      </c>
      <c r="BP19138">
        <v>0.743277021879968</v>
      </c>
      <c r="BQ19138">
        <v>14420.906165348</v>
      </c>
      <c r="BR19138">
        <v>1.2544337164766</v>
      </c>
      <c r="BS19138">
        <v>137996.232280744</v>
      </c>
      <c r="BW19138" s="9">
        <v>19133</v>
      </c>
      <c r="BX19138">
        <f t="shared" si="910"/>
        <v>1</v>
      </c>
      <c r="BY19138">
        <f t="shared" si="911"/>
        <v>1</v>
      </c>
    </row>
    <row r="19139" spans="1:77">
      <c r="A19139" s="33">
        <v>19134</v>
      </c>
      <c r="BP19139">
        <v>0.777418182226187</v>
      </c>
      <c r="BQ19139">
        <v>11217.2867823582</v>
      </c>
      <c r="BR19139">
        <v>1.30788846970022</v>
      </c>
      <c r="BS19139">
        <v>129976.570244909</v>
      </c>
      <c r="BW19139" s="9">
        <v>19134</v>
      </c>
      <c r="BX19139">
        <f t="shared" si="910"/>
        <v>1</v>
      </c>
      <c r="BY19139">
        <f t="shared" si="911"/>
        <v>1</v>
      </c>
    </row>
    <row r="19140" spans="1:77">
      <c r="A19140" s="33">
        <v>19135</v>
      </c>
      <c r="BP19140">
        <v>0.820796040804825</v>
      </c>
      <c r="BQ19140">
        <v>12140.8892974076</v>
      </c>
      <c r="BR19140">
        <v>1.43656587888614</v>
      </c>
      <c r="BS19140">
        <v>134828.528139849</v>
      </c>
      <c r="BW19140" s="9">
        <v>19135</v>
      </c>
      <c r="BX19140">
        <f t="shared" si="910"/>
        <v>1</v>
      </c>
      <c r="BY19140">
        <f t="shared" si="911"/>
        <v>1</v>
      </c>
    </row>
    <row r="19141" spans="1:77">
      <c r="A19141" s="33">
        <v>19136</v>
      </c>
      <c r="BP19141">
        <v>0.780903862344244</v>
      </c>
      <c r="BQ19141">
        <v>13724.6614264076</v>
      </c>
      <c r="BR19141">
        <v>1.32213527164864</v>
      </c>
      <c r="BS19141">
        <v>133933.781324812</v>
      </c>
      <c r="BW19141" s="9">
        <v>19136</v>
      </c>
      <c r="BX19141">
        <f t="shared" si="910"/>
        <v>1</v>
      </c>
      <c r="BY19141">
        <f t="shared" si="911"/>
        <v>1</v>
      </c>
    </row>
    <row r="19142" spans="1:77">
      <c r="A19142" s="33">
        <v>19137</v>
      </c>
      <c r="BP19142">
        <v>0.759480116301508</v>
      </c>
      <c r="BQ19142">
        <v>14194.6735482464</v>
      </c>
      <c r="BR19142">
        <v>1.29752465022264</v>
      </c>
      <c r="BS19142">
        <v>132062.968115157</v>
      </c>
      <c r="BW19142" s="9">
        <v>19137</v>
      </c>
      <c r="BX19142">
        <f t="shared" si="910"/>
        <v>1</v>
      </c>
      <c r="BY19142">
        <f t="shared" si="911"/>
        <v>1</v>
      </c>
    </row>
    <row r="19143" spans="1:77">
      <c r="A19143" s="33">
        <v>19138</v>
      </c>
      <c r="BP19143">
        <v>0.84147333117425</v>
      </c>
      <c r="BQ19143">
        <v>10731.9748415875</v>
      </c>
      <c r="BR19143">
        <v>1.44765085727567</v>
      </c>
      <c r="BS19143">
        <v>99115.5202508467</v>
      </c>
      <c r="BW19143" s="9">
        <v>19138</v>
      </c>
      <c r="BX19143">
        <f t="shared" ref="BX19143:BX19206" si="912">IF(BU19143=MAX($BU19143:$BV19143),1,0)</f>
        <v>1</v>
      </c>
      <c r="BY19143">
        <f t="shared" ref="BY19143:BY19206" si="913">IF(BV19143=MAX($BU19143:$BV19143),1,0)</f>
        <v>1</v>
      </c>
    </row>
    <row r="19144" spans="1:77">
      <c r="A19144" s="33">
        <v>19139</v>
      </c>
      <c r="BP19144">
        <v>0.842901712712137</v>
      </c>
      <c r="BQ19144">
        <v>17656.8212507956</v>
      </c>
      <c r="BR19144">
        <v>1.45991118417359</v>
      </c>
      <c r="BS19144">
        <v>109121.826929174</v>
      </c>
      <c r="BW19144" s="9">
        <v>19139</v>
      </c>
      <c r="BX19144">
        <f t="shared" si="912"/>
        <v>1</v>
      </c>
      <c r="BY19144">
        <f t="shared" si="913"/>
        <v>1</v>
      </c>
    </row>
    <row r="19145" spans="1:77">
      <c r="A19145" s="33">
        <v>19140</v>
      </c>
      <c r="BP19145">
        <v>0.797760290647059</v>
      </c>
      <c r="BQ19145">
        <v>15776.6314052728</v>
      </c>
      <c r="BR19145">
        <v>1.35488248775794</v>
      </c>
      <c r="BS19145">
        <v>109317.124492494</v>
      </c>
      <c r="BW19145" s="9">
        <v>19140</v>
      </c>
      <c r="BX19145">
        <f t="shared" si="912"/>
        <v>1</v>
      </c>
      <c r="BY19145">
        <f t="shared" si="913"/>
        <v>1</v>
      </c>
    </row>
    <row r="19146" spans="1:77">
      <c r="A19146" s="33">
        <v>19141</v>
      </c>
      <c r="BP19146">
        <v>0.834955766427122</v>
      </c>
      <c r="BQ19146">
        <v>14399.4797532044</v>
      </c>
      <c r="BR19146">
        <v>1.42448970076396</v>
      </c>
      <c r="BS19146">
        <v>133924.679262979</v>
      </c>
      <c r="BW19146" s="9">
        <v>19141</v>
      </c>
      <c r="BX19146">
        <f t="shared" si="912"/>
        <v>1</v>
      </c>
      <c r="BY19146">
        <f t="shared" si="913"/>
        <v>1</v>
      </c>
    </row>
    <row r="19147" spans="1:77">
      <c r="A19147" s="33">
        <v>19142</v>
      </c>
      <c r="BP19147">
        <v>0.822374303580229</v>
      </c>
      <c r="BQ19147">
        <v>11991.2474687849</v>
      </c>
      <c r="BR19147">
        <v>1.41932866381736</v>
      </c>
      <c r="BS19147">
        <v>101823.635001284</v>
      </c>
      <c r="BW19147" s="9">
        <v>19142</v>
      </c>
      <c r="BX19147">
        <f t="shared" si="912"/>
        <v>1</v>
      </c>
      <c r="BY19147">
        <f t="shared" si="913"/>
        <v>1</v>
      </c>
    </row>
    <row r="19148" spans="1:77">
      <c r="A19148" s="33">
        <v>19143</v>
      </c>
      <c r="BP19148">
        <v>0.74716772820193</v>
      </c>
      <c r="BQ19148">
        <v>14573.0758140192</v>
      </c>
      <c r="BR19148">
        <v>1.28915157290853</v>
      </c>
      <c r="BS19148">
        <v>106782.0028574</v>
      </c>
      <c r="BW19148" s="9">
        <v>19143</v>
      </c>
      <c r="BX19148">
        <f t="shared" si="912"/>
        <v>1</v>
      </c>
      <c r="BY19148">
        <f t="shared" si="913"/>
        <v>1</v>
      </c>
    </row>
    <row r="19149" spans="1:77">
      <c r="A19149" s="33">
        <v>19144</v>
      </c>
      <c r="BP19149">
        <v>0.825367580303582</v>
      </c>
      <c r="BQ19149">
        <v>15609.7560395026</v>
      </c>
      <c r="BR19149">
        <v>1.43218849195542</v>
      </c>
      <c r="BS19149">
        <v>111377.219048806</v>
      </c>
      <c r="BW19149" s="9">
        <v>19144</v>
      </c>
      <c r="BX19149">
        <f t="shared" si="912"/>
        <v>1</v>
      </c>
      <c r="BY19149">
        <f t="shared" si="913"/>
        <v>1</v>
      </c>
    </row>
    <row r="19150" spans="1:77">
      <c r="A19150" s="33">
        <v>19145</v>
      </c>
      <c r="BP19150">
        <v>0.770556387695979</v>
      </c>
      <c r="BQ19150">
        <v>15112.1847875246</v>
      </c>
      <c r="BR19150">
        <v>1.29961908351738</v>
      </c>
      <c r="BS19150">
        <v>136380.5482685</v>
      </c>
      <c r="BW19150" s="9">
        <v>19145</v>
      </c>
      <c r="BX19150">
        <f t="shared" si="912"/>
        <v>1</v>
      </c>
      <c r="BY19150">
        <f t="shared" si="913"/>
        <v>1</v>
      </c>
    </row>
    <row r="19151" spans="1:77">
      <c r="A19151" s="33">
        <v>19146</v>
      </c>
      <c r="BP19151">
        <v>0.762304473589306</v>
      </c>
      <c r="BQ19151">
        <v>12362.535075873</v>
      </c>
      <c r="BR19151">
        <v>1.308404839233</v>
      </c>
      <c r="BS19151">
        <v>103316.644326163</v>
      </c>
      <c r="BW19151" s="9">
        <v>19146</v>
      </c>
      <c r="BX19151">
        <f t="shared" si="912"/>
        <v>1</v>
      </c>
      <c r="BY19151">
        <f t="shared" si="913"/>
        <v>1</v>
      </c>
    </row>
    <row r="19152" spans="1:77">
      <c r="A19152" s="33">
        <v>19147</v>
      </c>
      <c r="BP19152">
        <v>0.769449619205678</v>
      </c>
      <c r="BQ19152">
        <v>11026.3369621883</v>
      </c>
      <c r="BR19152">
        <v>1.29696765787793</v>
      </c>
      <c r="BS19152">
        <v>130373.244984965</v>
      </c>
      <c r="BW19152" s="9">
        <v>19147</v>
      </c>
      <c r="BX19152">
        <f t="shared" si="912"/>
        <v>1</v>
      </c>
      <c r="BY19152">
        <f t="shared" si="913"/>
        <v>1</v>
      </c>
    </row>
    <row r="19153" spans="1:77">
      <c r="A19153" s="33">
        <v>19148</v>
      </c>
      <c r="BP19153">
        <v>0.789253774143329</v>
      </c>
      <c r="BQ19153">
        <v>16517.5119673911</v>
      </c>
      <c r="BR19153">
        <v>1.3618094520568</v>
      </c>
      <c r="BS19153">
        <v>109018.856670105</v>
      </c>
      <c r="BW19153" s="9">
        <v>19148</v>
      </c>
      <c r="BX19153">
        <f t="shared" si="912"/>
        <v>1</v>
      </c>
      <c r="BY19153">
        <f t="shared" si="913"/>
        <v>1</v>
      </c>
    </row>
    <row r="19154" spans="1:77">
      <c r="A19154" s="33">
        <v>19149</v>
      </c>
      <c r="BP19154">
        <v>0.823801071920693</v>
      </c>
      <c r="BQ19154">
        <v>12956.9429260926</v>
      </c>
      <c r="BR19154">
        <v>1.42453908837771</v>
      </c>
      <c r="BS19154">
        <v>137767.358893023</v>
      </c>
      <c r="BW19154" s="9">
        <v>19149</v>
      </c>
      <c r="BX19154">
        <f t="shared" si="912"/>
        <v>1</v>
      </c>
      <c r="BY19154">
        <f t="shared" si="913"/>
        <v>1</v>
      </c>
    </row>
    <row r="19155" spans="1:77">
      <c r="A19155" s="33">
        <v>19150</v>
      </c>
      <c r="BP19155">
        <v>0.846729481398307</v>
      </c>
      <c r="BQ19155">
        <v>12133.2829865711</v>
      </c>
      <c r="BR19155">
        <v>1.48418840326877</v>
      </c>
      <c r="BS19155">
        <v>135839.80278271</v>
      </c>
      <c r="BW19155" s="9">
        <v>19150</v>
      </c>
      <c r="BX19155">
        <f t="shared" si="912"/>
        <v>1</v>
      </c>
      <c r="BY19155">
        <f t="shared" si="913"/>
        <v>1</v>
      </c>
    </row>
    <row r="19156" spans="1:77">
      <c r="A19156" s="33">
        <v>19151</v>
      </c>
      <c r="BP19156">
        <v>0.822714941084426</v>
      </c>
      <c r="BQ19156">
        <v>14280.1214313729</v>
      </c>
      <c r="BR19156">
        <v>1.44516410993345</v>
      </c>
      <c r="BS19156">
        <v>106329.559436243</v>
      </c>
      <c r="BW19156" s="9">
        <v>19151</v>
      </c>
      <c r="BX19156">
        <f t="shared" si="912"/>
        <v>1</v>
      </c>
      <c r="BY19156">
        <f t="shared" si="913"/>
        <v>1</v>
      </c>
    </row>
    <row r="19157" spans="1:77">
      <c r="A19157" s="33">
        <v>19152</v>
      </c>
      <c r="BP19157">
        <v>0.822697629052177</v>
      </c>
      <c r="BQ19157">
        <v>17035.7190893763</v>
      </c>
      <c r="BR19157">
        <v>1.42584568681925</v>
      </c>
      <c r="BS19157">
        <v>110002.877063018</v>
      </c>
      <c r="BW19157" s="9">
        <v>19152</v>
      </c>
      <c r="BX19157">
        <f t="shared" si="912"/>
        <v>1</v>
      </c>
      <c r="BY19157">
        <f t="shared" si="913"/>
        <v>1</v>
      </c>
    </row>
    <row r="19158" spans="1:77">
      <c r="A19158" s="33">
        <v>19153</v>
      </c>
      <c r="BP19158">
        <v>0.781181007012821</v>
      </c>
      <c r="BQ19158">
        <v>16289.0885165592</v>
      </c>
      <c r="BR19158">
        <v>1.32404404449572</v>
      </c>
      <c r="BS19158">
        <v>107438.453463389</v>
      </c>
      <c r="BW19158" s="9">
        <v>19153</v>
      </c>
      <c r="BX19158">
        <f t="shared" si="912"/>
        <v>1</v>
      </c>
      <c r="BY19158">
        <f t="shared" si="913"/>
        <v>1</v>
      </c>
    </row>
    <row r="19159" spans="1:77">
      <c r="A19159" s="33">
        <v>19154</v>
      </c>
      <c r="BP19159">
        <v>0.747678956155214</v>
      </c>
      <c r="BQ19159">
        <v>16833.3850532835</v>
      </c>
      <c r="BR19159">
        <v>1.25068830069733</v>
      </c>
      <c r="BS19159">
        <v>107317.173256542</v>
      </c>
      <c r="BW19159" s="9">
        <v>19154</v>
      </c>
      <c r="BX19159">
        <f t="shared" si="912"/>
        <v>1</v>
      </c>
      <c r="BY19159">
        <f t="shared" si="913"/>
        <v>1</v>
      </c>
    </row>
    <row r="19160" spans="1:77">
      <c r="A19160" s="33">
        <v>19155</v>
      </c>
      <c r="BP19160">
        <v>0.814456631936244</v>
      </c>
      <c r="BQ19160">
        <v>12141.2514046791</v>
      </c>
      <c r="BR19160">
        <v>1.39053622005302</v>
      </c>
      <c r="BS19160">
        <v>101074.971434809</v>
      </c>
      <c r="BW19160" s="9">
        <v>19155</v>
      </c>
      <c r="BX19160">
        <f t="shared" si="912"/>
        <v>1</v>
      </c>
      <c r="BY19160">
        <f t="shared" si="913"/>
        <v>1</v>
      </c>
    </row>
    <row r="19161" spans="1:77">
      <c r="A19161" s="33">
        <v>19156</v>
      </c>
      <c r="BP19161">
        <v>0.819916126140155</v>
      </c>
      <c r="BQ19161">
        <v>9184.44943233264</v>
      </c>
      <c r="BR19161">
        <v>1.41202222330216</v>
      </c>
      <c r="BS19161">
        <v>95533.252296146</v>
      </c>
      <c r="BW19161" s="9">
        <v>19156</v>
      </c>
      <c r="BX19161">
        <f t="shared" si="912"/>
        <v>1</v>
      </c>
      <c r="BY19161">
        <f t="shared" si="913"/>
        <v>1</v>
      </c>
    </row>
    <row r="19162" spans="1:77">
      <c r="A19162" s="33">
        <v>19157</v>
      </c>
      <c r="BP19162">
        <v>0.731052663790317</v>
      </c>
      <c r="BQ19162">
        <v>12534.987854668</v>
      </c>
      <c r="BR19162">
        <v>1.2354892031091</v>
      </c>
      <c r="BS19162">
        <v>130960.708315712</v>
      </c>
      <c r="BW19162" s="9">
        <v>19157</v>
      </c>
      <c r="BX19162">
        <f t="shared" si="912"/>
        <v>1</v>
      </c>
      <c r="BY19162">
        <f t="shared" si="913"/>
        <v>1</v>
      </c>
    </row>
    <row r="19163" spans="1:77">
      <c r="A19163" s="33">
        <v>19158</v>
      </c>
      <c r="BP19163">
        <v>0.784979799075902</v>
      </c>
      <c r="BQ19163">
        <v>14339.003339428</v>
      </c>
      <c r="BR19163">
        <v>1.34542963100559</v>
      </c>
      <c r="BS19163">
        <v>105531.448620938</v>
      </c>
      <c r="BW19163" s="9">
        <v>19158</v>
      </c>
      <c r="BX19163">
        <f t="shared" si="912"/>
        <v>1</v>
      </c>
      <c r="BY19163">
        <f t="shared" si="913"/>
        <v>1</v>
      </c>
    </row>
    <row r="19164" spans="1:77">
      <c r="A19164" s="33">
        <v>19159</v>
      </c>
      <c r="BP19164">
        <v>0.830651917899299</v>
      </c>
      <c r="BQ19164">
        <v>14081.0869707423</v>
      </c>
      <c r="BR19164">
        <v>1.44168508048141</v>
      </c>
      <c r="BS19164">
        <v>107064.637492105</v>
      </c>
      <c r="BW19164" s="9">
        <v>19159</v>
      </c>
      <c r="BX19164">
        <f t="shared" si="912"/>
        <v>1</v>
      </c>
      <c r="BY19164">
        <f t="shared" si="913"/>
        <v>1</v>
      </c>
    </row>
    <row r="19165" spans="1:77">
      <c r="A19165" s="33">
        <v>19160</v>
      </c>
      <c r="BP19165">
        <v>0.778540421929206</v>
      </c>
      <c r="BQ19165">
        <v>19792.873873068</v>
      </c>
      <c r="BR19165">
        <v>1.3365928867531</v>
      </c>
      <c r="BS19165">
        <v>138478.875089254</v>
      </c>
      <c r="BW19165" s="9">
        <v>19160</v>
      </c>
      <c r="BX19165">
        <f t="shared" si="912"/>
        <v>1</v>
      </c>
      <c r="BY19165">
        <f t="shared" si="913"/>
        <v>1</v>
      </c>
    </row>
    <row r="19166" spans="1:77">
      <c r="A19166" s="33">
        <v>19161</v>
      </c>
      <c r="BP19166">
        <v>0.824963404682593</v>
      </c>
      <c r="BQ19166">
        <v>12313.4498030989</v>
      </c>
      <c r="BR19166">
        <v>1.42140365792453</v>
      </c>
      <c r="BS19166">
        <v>103670.673016854</v>
      </c>
      <c r="BW19166" s="9">
        <v>19161</v>
      </c>
      <c r="BX19166">
        <f t="shared" si="912"/>
        <v>1</v>
      </c>
      <c r="BY19166">
        <f t="shared" si="913"/>
        <v>1</v>
      </c>
    </row>
    <row r="19167" spans="1:77">
      <c r="A19167" s="33">
        <v>19162</v>
      </c>
      <c r="BP19167">
        <v>0.775487193094514</v>
      </c>
      <c r="BQ19167">
        <v>14485.6261954686</v>
      </c>
      <c r="BR19167">
        <v>1.32156224829951</v>
      </c>
      <c r="BS19167">
        <v>107329.983073563</v>
      </c>
      <c r="BW19167" s="9">
        <v>19162</v>
      </c>
      <c r="BX19167">
        <f t="shared" si="912"/>
        <v>1</v>
      </c>
      <c r="BY19167">
        <f t="shared" si="913"/>
        <v>1</v>
      </c>
    </row>
    <row r="19168" spans="1:77">
      <c r="A19168" s="33">
        <v>19163</v>
      </c>
      <c r="BP19168">
        <v>0.829919428792724</v>
      </c>
      <c r="BQ19168">
        <v>13877.6313412439</v>
      </c>
      <c r="BR19168">
        <v>1.44105227296149</v>
      </c>
      <c r="BS19168">
        <v>132964.117288806</v>
      </c>
      <c r="BW19168" s="9">
        <v>19163</v>
      </c>
      <c r="BX19168">
        <f t="shared" si="912"/>
        <v>1</v>
      </c>
      <c r="BY19168">
        <f t="shared" si="913"/>
        <v>1</v>
      </c>
    </row>
    <row r="19169" spans="1:77">
      <c r="A19169" s="33">
        <v>19164</v>
      </c>
      <c r="BP19169">
        <v>0.793898407060951</v>
      </c>
      <c r="BQ19169">
        <v>16766.155148223</v>
      </c>
      <c r="BR19169">
        <v>1.33255261982741</v>
      </c>
      <c r="BS19169">
        <v>108952.38898113</v>
      </c>
      <c r="BW19169" s="9">
        <v>19164</v>
      </c>
      <c r="BX19169">
        <f t="shared" si="912"/>
        <v>1</v>
      </c>
      <c r="BY19169">
        <f t="shared" si="913"/>
        <v>1</v>
      </c>
    </row>
    <row r="19170" spans="1:77">
      <c r="A19170" s="33">
        <v>19165</v>
      </c>
      <c r="BP19170">
        <v>0.844434475839587</v>
      </c>
      <c r="BQ19170">
        <v>17371.1276626568</v>
      </c>
      <c r="BR19170">
        <v>1.44105072362105</v>
      </c>
      <c r="BS19170">
        <v>107588.40195907</v>
      </c>
      <c r="BW19170" s="9">
        <v>19165</v>
      </c>
      <c r="BX19170">
        <f t="shared" si="912"/>
        <v>1</v>
      </c>
      <c r="BY19170">
        <f t="shared" si="913"/>
        <v>1</v>
      </c>
    </row>
    <row r="19171" spans="1:77">
      <c r="A19171" s="33">
        <v>19166</v>
      </c>
      <c r="BP19171">
        <v>0.860276869048006</v>
      </c>
      <c r="BQ19171">
        <v>11528.0644488083</v>
      </c>
      <c r="BR19171">
        <v>1.47736283848398</v>
      </c>
      <c r="BS19171">
        <v>100635.545993482</v>
      </c>
      <c r="BW19171" s="9">
        <v>19166</v>
      </c>
      <c r="BX19171">
        <f t="shared" si="912"/>
        <v>1</v>
      </c>
      <c r="BY19171">
        <f t="shared" si="913"/>
        <v>1</v>
      </c>
    </row>
    <row r="19172" spans="1:77">
      <c r="A19172" s="33">
        <v>19167</v>
      </c>
      <c r="BP19172">
        <v>0.795415731462143</v>
      </c>
      <c r="BQ19172">
        <v>15094.3901816952</v>
      </c>
      <c r="BR19172">
        <v>1.35862528781622</v>
      </c>
      <c r="BS19172">
        <v>133539.809607076</v>
      </c>
      <c r="BW19172" s="9">
        <v>19167</v>
      </c>
      <c r="BX19172">
        <f t="shared" si="912"/>
        <v>1</v>
      </c>
      <c r="BY19172">
        <f t="shared" si="913"/>
        <v>1</v>
      </c>
    </row>
    <row r="19173" spans="1:77">
      <c r="A19173" s="33">
        <v>19168</v>
      </c>
      <c r="BP19173">
        <v>0.845292490052515</v>
      </c>
      <c r="BQ19173">
        <v>17261.1984815248</v>
      </c>
      <c r="BR19173">
        <v>1.46587154014675</v>
      </c>
      <c r="BS19173">
        <v>111921.608438702</v>
      </c>
      <c r="BW19173" s="9">
        <v>19168</v>
      </c>
      <c r="BX19173">
        <f t="shared" si="912"/>
        <v>1</v>
      </c>
      <c r="BY19173">
        <f t="shared" si="913"/>
        <v>1</v>
      </c>
    </row>
    <row r="19174" spans="1:77">
      <c r="A19174" s="33">
        <v>19169</v>
      </c>
      <c r="BP19174">
        <v>0.812665180493866</v>
      </c>
      <c r="BQ19174">
        <v>15879.0639110593</v>
      </c>
      <c r="BR19174">
        <v>1.38108454737074</v>
      </c>
      <c r="BS19174">
        <v>133477.703822661</v>
      </c>
      <c r="BW19174" s="9">
        <v>19169</v>
      </c>
      <c r="BX19174">
        <f t="shared" si="912"/>
        <v>1</v>
      </c>
      <c r="BY19174">
        <f t="shared" si="913"/>
        <v>1</v>
      </c>
    </row>
    <row r="19175" spans="1:77">
      <c r="A19175" s="33">
        <v>19170</v>
      </c>
      <c r="BP19175">
        <v>0.803873394841437</v>
      </c>
      <c r="BQ19175">
        <v>11523.7898533573</v>
      </c>
      <c r="BR19175">
        <v>1.34886851843926</v>
      </c>
      <c r="BS19175">
        <v>101102.891608703</v>
      </c>
      <c r="BW19175" s="9">
        <v>19170</v>
      </c>
      <c r="BX19175">
        <f t="shared" si="912"/>
        <v>1</v>
      </c>
      <c r="BY19175">
        <f t="shared" si="913"/>
        <v>1</v>
      </c>
    </row>
    <row r="19176" spans="1:77">
      <c r="A19176" s="33">
        <v>19171</v>
      </c>
      <c r="BP19176">
        <v>0.810171566507006</v>
      </c>
      <c r="BQ19176">
        <v>14024.144385377</v>
      </c>
      <c r="BR19176">
        <v>1.3991383528318</v>
      </c>
      <c r="BS19176">
        <v>101578.927553805</v>
      </c>
      <c r="BW19176" s="9">
        <v>19171</v>
      </c>
      <c r="BX19176">
        <f t="shared" si="912"/>
        <v>1</v>
      </c>
      <c r="BY19176">
        <f t="shared" si="913"/>
        <v>1</v>
      </c>
    </row>
    <row r="19177" spans="1:77">
      <c r="A19177" s="33">
        <v>19172</v>
      </c>
      <c r="BP19177">
        <v>0.744643737723263</v>
      </c>
      <c r="BQ19177">
        <v>14337.0444822101</v>
      </c>
      <c r="BR19177">
        <v>1.25854783318878</v>
      </c>
      <c r="BS19177">
        <v>106676.015999851</v>
      </c>
      <c r="BW19177" s="9">
        <v>19172</v>
      </c>
      <c r="BX19177">
        <f t="shared" si="912"/>
        <v>1</v>
      </c>
      <c r="BY19177">
        <f t="shared" si="913"/>
        <v>1</v>
      </c>
    </row>
    <row r="19178" spans="1:77">
      <c r="A19178" s="33">
        <v>19173</v>
      </c>
      <c r="BP19178">
        <v>0.840872889620255</v>
      </c>
      <c r="BQ19178">
        <v>16628.296604028</v>
      </c>
      <c r="BR19178">
        <v>1.47307911310101</v>
      </c>
      <c r="BS19178">
        <v>109575.652265406</v>
      </c>
      <c r="BW19178" s="9">
        <v>19173</v>
      </c>
      <c r="BX19178">
        <f t="shared" si="912"/>
        <v>1</v>
      </c>
      <c r="BY19178">
        <f t="shared" si="913"/>
        <v>1</v>
      </c>
    </row>
    <row r="19179" spans="1:77">
      <c r="A19179" s="33">
        <v>19174</v>
      </c>
      <c r="BP19179">
        <v>0.809883317840657</v>
      </c>
      <c r="BQ19179">
        <v>12299.2781025497</v>
      </c>
      <c r="BR19179">
        <v>1.39830499034066</v>
      </c>
      <c r="BS19179">
        <v>104031.469627514</v>
      </c>
      <c r="BW19179" s="9">
        <v>19174</v>
      </c>
      <c r="BX19179">
        <f t="shared" si="912"/>
        <v>1</v>
      </c>
      <c r="BY19179">
        <f t="shared" si="913"/>
        <v>1</v>
      </c>
    </row>
    <row r="19180" spans="1:77">
      <c r="A19180" s="33">
        <v>19175</v>
      </c>
      <c r="BP19180">
        <v>0.849459038543912</v>
      </c>
      <c r="BQ19180">
        <v>14177.3860442768</v>
      </c>
      <c r="BR19180">
        <v>1.44962280651017</v>
      </c>
      <c r="BS19180">
        <v>105028.585171015</v>
      </c>
      <c r="BW19180" s="9">
        <v>19175</v>
      </c>
      <c r="BX19180">
        <f t="shared" si="912"/>
        <v>1</v>
      </c>
      <c r="BY19180">
        <f t="shared" si="913"/>
        <v>1</v>
      </c>
    </row>
    <row r="19181" spans="1:77">
      <c r="A19181" s="33">
        <v>19176</v>
      </c>
      <c r="BP19181">
        <v>0.805482010202979</v>
      </c>
      <c r="BQ19181">
        <v>12978.6321583567</v>
      </c>
      <c r="BR19181">
        <v>1.37621378470251</v>
      </c>
      <c r="BS19181">
        <v>105250.943271365</v>
      </c>
      <c r="BW19181" s="9">
        <v>19176</v>
      </c>
      <c r="BX19181">
        <f t="shared" si="912"/>
        <v>1</v>
      </c>
      <c r="BY19181">
        <f t="shared" si="913"/>
        <v>1</v>
      </c>
    </row>
    <row r="19182" spans="1:77">
      <c r="A19182" s="33">
        <v>19177</v>
      </c>
      <c r="BP19182">
        <v>0.823215824610177</v>
      </c>
      <c r="BQ19182">
        <v>15244.4279093668</v>
      </c>
      <c r="BR19182">
        <v>1.39539512996114</v>
      </c>
      <c r="BS19182">
        <v>136276.341542833</v>
      </c>
      <c r="BW19182" s="9">
        <v>19177</v>
      </c>
      <c r="BX19182">
        <f t="shared" si="912"/>
        <v>1</v>
      </c>
      <c r="BY19182">
        <f t="shared" si="913"/>
        <v>1</v>
      </c>
    </row>
    <row r="19183" spans="1:77">
      <c r="A19183" s="33">
        <v>19178</v>
      </c>
      <c r="BP19183">
        <v>0.836101994348416</v>
      </c>
      <c r="BQ19183">
        <v>12561.4559245917</v>
      </c>
      <c r="BR19183">
        <v>1.44202547401108</v>
      </c>
      <c r="BS19183">
        <v>106900.387792251</v>
      </c>
      <c r="BW19183" s="9">
        <v>19178</v>
      </c>
      <c r="BX19183">
        <f t="shared" si="912"/>
        <v>1</v>
      </c>
      <c r="BY19183">
        <f t="shared" si="913"/>
        <v>1</v>
      </c>
    </row>
    <row r="19184" spans="1:77">
      <c r="A19184" s="33">
        <v>19179</v>
      </c>
      <c r="BP19184">
        <v>0.820803543299088</v>
      </c>
      <c r="BQ19184">
        <v>11988.3472202655</v>
      </c>
      <c r="BR19184">
        <v>1.43617258789043</v>
      </c>
      <c r="BS19184">
        <v>106259.105880917</v>
      </c>
      <c r="BW19184" s="9">
        <v>19179</v>
      </c>
      <c r="BX19184">
        <f t="shared" si="912"/>
        <v>1</v>
      </c>
      <c r="BY19184">
        <f t="shared" si="913"/>
        <v>1</v>
      </c>
    </row>
    <row r="19185" spans="1:77">
      <c r="A19185" s="33">
        <v>19180</v>
      </c>
      <c r="BP19185">
        <v>0.754658590689768</v>
      </c>
      <c r="BQ19185">
        <v>13949.608113179</v>
      </c>
      <c r="BR19185">
        <v>1.29651082683384</v>
      </c>
      <c r="BS19185">
        <v>132559.501096103</v>
      </c>
      <c r="BW19185" s="9">
        <v>19180</v>
      </c>
      <c r="BX19185">
        <f t="shared" si="912"/>
        <v>1</v>
      </c>
      <c r="BY19185">
        <f t="shared" si="913"/>
        <v>1</v>
      </c>
    </row>
    <row r="19186" spans="1:77">
      <c r="A19186" s="33">
        <v>19181</v>
      </c>
      <c r="BP19186">
        <v>0.848838589781696</v>
      </c>
      <c r="BQ19186">
        <v>15531.2957499281</v>
      </c>
      <c r="BR19186">
        <v>1.47922339779099</v>
      </c>
      <c r="BS19186">
        <v>107918.946176458</v>
      </c>
      <c r="BW19186" s="9">
        <v>19181</v>
      </c>
      <c r="BX19186">
        <f t="shared" si="912"/>
        <v>1</v>
      </c>
      <c r="BY19186">
        <f t="shared" si="913"/>
        <v>1</v>
      </c>
    </row>
    <row r="19187" spans="1:77">
      <c r="A19187" s="33">
        <v>19182</v>
      </c>
      <c r="BP19187">
        <v>0.824749129302853</v>
      </c>
      <c r="BQ19187">
        <v>13246.6013643898</v>
      </c>
      <c r="BR19187">
        <v>1.45529332818824</v>
      </c>
      <c r="BS19187">
        <v>135997.915248442</v>
      </c>
      <c r="BW19187" s="9">
        <v>19182</v>
      </c>
      <c r="BX19187">
        <f t="shared" si="912"/>
        <v>1</v>
      </c>
      <c r="BY19187">
        <f t="shared" si="913"/>
        <v>1</v>
      </c>
    </row>
    <row r="19188" spans="1:77">
      <c r="A19188" s="33">
        <v>19183</v>
      </c>
      <c r="BP19188">
        <v>0.768878828042847</v>
      </c>
      <c r="BQ19188">
        <v>15922.6150927603</v>
      </c>
      <c r="BR19188">
        <v>1.29971218875533</v>
      </c>
      <c r="BS19188">
        <v>137924.682387185</v>
      </c>
      <c r="BW19188" s="9">
        <v>19183</v>
      </c>
      <c r="BX19188">
        <f t="shared" si="912"/>
        <v>1</v>
      </c>
      <c r="BY19188">
        <f t="shared" si="913"/>
        <v>1</v>
      </c>
    </row>
    <row r="19189" spans="1:77">
      <c r="A19189" s="33">
        <v>19184</v>
      </c>
      <c r="BP19189">
        <v>0.793592851542009</v>
      </c>
      <c r="BQ19189">
        <v>18516.403004702</v>
      </c>
      <c r="BR19189">
        <v>1.36260850625869</v>
      </c>
      <c r="BS19189">
        <v>145575.798853207</v>
      </c>
      <c r="BW19189" s="9">
        <v>19184</v>
      </c>
      <c r="BX19189">
        <f t="shared" si="912"/>
        <v>1</v>
      </c>
      <c r="BY19189">
        <f t="shared" si="913"/>
        <v>1</v>
      </c>
    </row>
    <row r="19190" spans="1:77">
      <c r="A19190" s="33">
        <v>19185</v>
      </c>
      <c r="BP19190">
        <v>0.811613216597802</v>
      </c>
      <c r="BQ19190">
        <v>16922.5602898429</v>
      </c>
      <c r="BR19190">
        <v>1.39318524719919</v>
      </c>
      <c r="BS19190">
        <v>109673.947271026</v>
      </c>
      <c r="BW19190" s="9">
        <v>19185</v>
      </c>
      <c r="BX19190">
        <f t="shared" si="912"/>
        <v>1</v>
      </c>
      <c r="BY19190">
        <f t="shared" si="913"/>
        <v>1</v>
      </c>
    </row>
    <row r="19191" spans="1:77">
      <c r="A19191" s="33">
        <v>19186</v>
      </c>
      <c r="BP19191">
        <v>0.775558196651668</v>
      </c>
      <c r="BQ19191">
        <v>14183.0109303955</v>
      </c>
      <c r="BR19191">
        <v>1.35102744293437</v>
      </c>
      <c r="BS19191">
        <v>105303.861637302</v>
      </c>
      <c r="BW19191" s="9">
        <v>19186</v>
      </c>
      <c r="BX19191">
        <f t="shared" si="912"/>
        <v>1</v>
      </c>
      <c r="BY19191">
        <f t="shared" si="913"/>
        <v>1</v>
      </c>
    </row>
    <row r="19192" spans="1:77">
      <c r="A19192" s="33">
        <v>19187</v>
      </c>
      <c r="BP19192">
        <v>0.828751992451795</v>
      </c>
      <c r="BQ19192">
        <v>14515.1787556833</v>
      </c>
      <c r="BR19192">
        <v>1.42798383427839</v>
      </c>
      <c r="BS19192">
        <v>107162.054282042</v>
      </c>
      <c r="BW19192" s="9">
        <v>19187</v>
      </c>
      <c r="BX19192">
        <f t="shared" si="912"/>
        <v>1</v>
      </c>
      <c r="BY19192">
        <f t="shared" si="913"/>
        <v>1</v>
      </c>
    </row>
    <row r="19193" spans="1:77">
      <c r="A19193" s="33">
        <v>19188</v>
      </c>
      <c r="BP19193">
        <v>0.801421172759133</v>
      </c>
      <c r="BQ19193">
        <v>15602.279477624</v>
      </c>
      <c r="BR19193">
        <v>1.37624665739183</v>
      </c>
      <c r="BS19193">
        <v>105847.55428805</v>
      </c>
      <c r="BW19193" s="9">
        <v>19188</v>
      </c>
      <c r="BX19193">
        <f t="shared" si="912"/>
        <v>1</v>
      </c>
      <c r="BY19193">
        <f t="shared" si="913"/>
        <v>1</v>
      </c>
    </row>
    <row r="19194" spans="1:77">
      <c r="A19194" s="33">
        <v>19189</v>
      </c>
      <c r="BP19194">
        <v>0.836841528845326</v>
      </c>
      <c r="BQ19194">
        <v>11242.4429726051</v>
      </c>
      <c r="BR19194">
        <v>1.46604769631901</v>
      </c>
      <c r="BS19194">
        <v>128344.354794348</v>
      </c>
      <c r="BW19194" s="9">
        <v>19189</v>
      </c>
      <c r="BX19194">
        <f t="shared" si="912"/>
        <v>1</v>
      </c>
      <c r="BY19194">
        <f t="shared" si="913"/>
        <v>1</v>
      </c>
    </row>
    <row r="19195" spans="1:77">
      <c r="A19195" s="33">
        <v>19190</v>
      </c>
      <c r="BP19195">
        <v>0.814811979959125</v>
      </c>
      <c r="BQ19195">
        <v>15225.8679887242</v>
      </c>
      <c r="BR19195">
        <v>1.38553759194978</v>
      </c>
      <c r="BS19195">
        <v>137748.489553078</v>
      </c>
      <c r="BW19195" s="9">
        <v>19190</v>
      </c>
      <c r="BX19195">
        <f t="shared" si="912"/>
        <v>1</v>
      </c>
      <c r="BY19195">
        <f t="shared" si="913"/>
        <v>1</v>
      </c>
    </row>
    <row r="19196" spans="1:77">
      <c r="A19196" s="33">
        <v>19191</v>
      </c>
      <c r="BP19196">
        <v>0.853356016547066</v>
      </c>
      <c r="BQ19196">
        <v>13757.8014482693</v>
      </c>
      <c r="BR19196">
        <v>1.45188185569372</v>
      </c>
      <c r="BS19196">
        <v>105323.903400929</v>
      </c>
      <c r="BW19196" s="9">
        <v>19191</v>
      </c>
      <c r="BX19196">
        <f t="shared" si="912"/>
        <v>1</v>
      </c>
      <c r="BY19196">
        <f t="shared" si="913"/>
        <v>1</v>
      </c>
    </row>
    <row r="19197" spans="1:77">
      <c r="A19197" s="33">
        <v>19192</v>
      </c>
      <c r="BP19197">
        <v>0.813466541740145</v>
      </c>
      <c r="BQ19197">
        <v>14507.4664779494</v>
      </c>
      <c r="BR19197">
        <v>1.39725572029274</v>
      </c>
      <c r="BS19197">
        <v>109101.176041534</v>
      </c>
      <c r="BW19197" s="9">
        <v>19192</v>
      </c>
      <c r="BX19197">
        <f t="shared" si="912"/>
        <v>1</v>
      </c>
      <c r="BY19197">
        <f t="shared" si="913"/>
        <v>1</v>
      </c>
    </row>
    <row r="19198" spans="1:77">
      <c r="A19198" s="33">
        <v>19193</v>
      </c>
      <c r="BP19198">
        <v>0.828108216946487</v>
      </c>
      <c r="BQ19198">
        <v>15215.447720266</v>
      </c>
      <c r="BR19198">
        <v>1.39935198031491</v>
      </c>
      <c r="BS19198">
        <v>108355.235119846</v>
      </c>
      <c r="BW19198" s="9">
        <v>19193</v>
      </c>
      <c r="BX19198">
        <f t="shared" si="912"/>
        <v>1</v>
      </c>
      <c r="BY19198">
        <f t="shared" si="913"/>
        <v>1</v>
      </c>
    </row>
    <row r="19199" spans="1:77">
      <c r="A19199" s="33">
        <v>19194</v>
      </c>
      <c r="BP19199">
        <v>0.809470270494115</v>
      </c>
      <c r="BQ19199">
        <v>14619.8118988569</v>
      </c>
      <c r="BR19199">
        <v>1.37207853551719</v>
      </c>
      <c r="BS19199">
        <v>106542.566554716</v>
      </c>
      <c r="BW19199" s="9">
        <v>19194</v>
      </c>
      <c r="BX19199">
        <f t="shared" si="912"/>
        <v>1</v>
      </c>
      <c r="BY19199">
        <f t="shared" si="913"/>
        <v>1</v>
      </c>
    </row>
    <row r="19200" spans="1:77">
      <c r="A19200" s="33">
        <v>19195</v>
      </c>
      <c r="BP19200">
        <v>0.827067297312413</v>
      </c>
      <c r="BQ19200">
        <v>11748.8708108675</v>
      </c>
      <c r="BR19200">
        <v>1.38985814366626</v>
      </c>
      <c r="BS19200">
        <v>132987.251732882</v>
      </c>
      <c r="BW19200" s="9">
        <v>19195</v>
      </c>
      <c r="BX19200">
        <f t="shared" si="912"/>
        <v>1</v>
      </c>
      <c r="BY19200">
        <f t="shared" si="913"/>
        <v>1</v>
      </c>
    </row>
    <row r="19201" spans="1:77">
      <c r="A19201" s="33">
        <v>19196</v>
      </c>
      <c r="BP19201">
        <v>0.80501263300278</v>
      </c>
      <c r="BQ19201">
        <v>13349.3323364739</v>
      </c>
      <c r="BR19201">
        <v>1.37318001843676</v>
      </c>
      <c r="BS19201">
        <v>104463.488267645</v>
      </c>
      <c r="BW19201" s="9">
        <v>19196</v>
      </c>
      <c r="BX19201">
        <f t="shared" si="912"/>
        <v>1</v>
      </c>
      <c r="BY19201">
        <f t="shared" si="913"/>
        <v>1</v>
      </c>
    </row>
    <row r="19202" spans="1:77">
      <c r="A19202" s="33">
        <v>19197</v>
      </c>
      <c r="BP19202">
        <v>0.829423305355169</v>
      </c>
      <c r="BQ19202">
        <v>15355.2023880468</v>
      </c>
      <c r="BR19202">
        <v>1.47225023863136</v>
      </c>
      <c r="BS19202">
        <v>113743.544305426</v>
      </c>
      <c r="BW19202" s="9">
        <v>19197</v>
      </c>
      <c r="BX19202">
        <f t="shared" si="912"/>
        <v>1</v>
      </c>
      <c r="BY19202">
        <f t="shared" si="913"/>
        <v>1</v>
      </c>
    </row>
    <row r="19203" spans="1:77">
      <c r="A19203" s="33">
        <v>19198</v>
      </c>
      <c r="BP19203">
        <v>0.826484748563308</v>
      </c>
      <c r="BQ19203">
        <v>16239.347966141</v>
      </c>
      <c r="BR19203">
        <v>1.42975361976751</v>
      </c>
      <c r="BS19203">
        <v>111543.055564218</v>
      </c>
      <c r="BW19203" s="9">
        <v>19198</v>
      </c>
      <c r="BX19203">
        <f t="shared" si="912"/>
        <v>1</v>
      </c>
      <c r="BY19203">
        <f t="shared" si="913"/>
        <v>1</v>
      </c>
    </row>
    <row r="19204" spans="1:77">
      <c r="A19204" s="33">
        <v>19199</v>
      </c>
      <c r="BP19204">
        <v>0.79626438602421</v>
      </c>
      <c r="BQ19204">
        <v>15996.594384428</v>
      </c>
      <c r="BR19204">
        <v>1.38797128333237</v>
      </c>
      <c r="BS19204">
        <v>108772.449435637</v>
      </c>
      <c r="BW19204" s="9">
        <v>19199</v>
      </c>
      <c r="BX19204">
        <f t="shared" si="912"/>
        <v>1</v>
      </c>
      <c r="BY19204">
        <f t="shared" si="913"/>
        <v>1</v>
      </c>
    </row>
    <row r="19205" spans="1:77">
      <c r="A19205" s="33">
        <v>19200</v>
      </c>
      <c r="BP19205">
        <v>0.821037967394502</v>
      </c>
      <c r="BQ19205">
        <v>12331.8916511213</v>
      </c>
      <c r="BR19205">
        <v>1.41436020969633</v>
      </c>
      <c r="BS19205">
        <v>103114.599078719</v>
      </c>
      <c r="BW19205" s="9">
        <v>19200</v>
      </c>
      <c r="BX19205">
        <f t="shared" si="912"/>
        <v>1</v>
      </c>
      <c r="BY19205">
        <f t="shared" si="913"/>
        <v>1</v>
      </c>
    </row>
    <row r="19206" spans="1:77">
      <c r="A19206" s="33">
        <v>19201</v>
      </c>
      <c r="BP19206">
        <v>0.790561570652548</v>
      </c>
      <c r="BQ19206">
        <v>12860.6387780306</v>
      </c>
      <c r="BR19206">
        <v>1.34010563302144</v>
      </c>
      <c r="BS19206">
        <v>131155.295611963</v>
      </c>
      <c r="BW19206" s="9">
        <v>19201</v>
      </c>
      <c r="BX19206">
        <f t="shared" si="912"/>
        <v>1</v>
      </c>
      <c r="BY19206">
        <f t="shared" si="913"/>
        <v>1</v>
      </c>
    </row>
    <row r="19207" spans="1:77">
      <c r="A19207" s="33">
        <v>19202</v>
      </c>
      <c r="BP19207">
        <v>0.81516818181828</v>
      </c>
      <c r="BQ19207">
        <v>18100.0731153588</v>
      </c>
      <c r="BR19207">
        <v>1.41737606556902</v>
      </c>
      <c r="BS19207">
        <v>120443.89521675</v>
      </c>
      <c r="BW19207" s="9">
        <v>19202</v>
      </c>
      <c r="BX19207">
        <f t="shared" ref="BX19207:BX19270" si="914">IF(BU19207=MAX($BU19207:$BV19207),1,0)</f>
        <v>1</v>
      </c>
      <c r="BY19207">
        <f t="shared" ref="BY19207:BY19270" si="915">IF(BV19207=MAX($BU19207:$BV19207),1,0)</f>
        <v>1</v>
      </c>
    </row>
    <row r="19208" spans="1:77">
      <c r="A19208" s="33">
        <v>19203</v>
      </c>
      <c r="BP19208">
        <v>0.792591443821392</v>
      </c>
      <c r="BQ19208">
        <v>12852.1489670284</v>
      </c>
      <c r="BR19208">
        <v>1.3370785011426</v>
      </c>
      <c r="BS19208">
        <v>133206.915363229</v>
      </c>
      <c r="BW19208" s="9">
        <v>19203</v>
      </c>
      <c r="BX19208">
        <f t="shared" si="914"/>
        <v>1</v>
      </c>
      <c r="BY19208">
        <f t="shared" si="915"/>
        <v>1</v>
      </c>
    </row>
    <row r="19209" spans="1:77">
      <c r="A19209" s="33">
        <v>19204</v>
      </c>
      <c r="BP19209">
        <v>0.829285196101566</v>
      </c>
      <c r="BQ19209">
        <v>15419.8734955551</v>
      </c>
      <c r="BR19209">
        <v>1.42562250378878</v>
      </c>
      <c r="BS19209">
        <v>108050.942623267</v>
      </c>
      <c r="BW19209" s="9">
        <v>19204</v>
      </c>
      <c r="BX19209">
        <f t="shared" si="914"/>
        <v>1</v>
      </c>
      <c r="BY19209">
        <f t="shared" si="915"/>
        <v>1</v>
      </c>
    </row>
    <row r="19210" spans="1:77">
      <c r="A19210" s="33">
        <v>19205</v>
      </c>
      <c r="BP19210">
        <v>0.770105317737362</v>
      </c>
      <c r="BQ19210">
        <v>20500.1130870382</v>
      </c>
      <c r="BR19210">
        <v>1.30176347119234</v>
      </c>
      <c r="BS19210">
        <v>114556.790408096</v>
      </c>
      <c r="BW19210" s="9">
        <v>19205</v>
      </c>
      <c r="BX19210">
        <f t="shared" si="914"/>
        <v>1</v>
      </c>
      <c r="BY19210">
        <f t="shared" si="915"/>
        <v>1</v>
      </c>
    </row>
    <row r="19211" spans="1:77">
      <c r="A19211" s="33">
        <v>19206</v>
      </c>
      <c r="BP19211">
        <v>0.826151773009516</v>
      </c>
      <c r="BQ19211">
        <v>13955.0103725802</v>
      </c>
      <c r="BR19211">
        <v>1.4431391229721</v>
      </c>
      <c r="BS19211">
        <v>102647.915597866</v>
      </c>
      <c r="BW19211" s="9">
        <v>19206</v>
      </c>
      <c r="BX19211">
        <f t="shared" si="914"/>
        <v>1</v>
      </c>
      <c r="BY19211">
        <f t="shared" si="915"/>
        <v>1</v>
      </c>
    </row>
    <row r="19212" spans="1:77">
      <c r="A19212" s="33">
        <v>19207</v>
      </c>
      <c r="BP19212">
        <v>0.746822071407175</v>
      </c>
      <c r="BQ19212">
        <v>17335.0104498507</v>
      </c>
      <c r="BR19212">
        <v>1.25963808833446</v>
      </c>
      <c r="BS19212">
        <v>110639.316363912</v>
      </c>
      <c r="BW19212" s="9">
        <v>19207</v>
      </c>
      <c r="BX19212">
        <f t="shared" si="914"/>
        <v>1</v>
      </c>
      <c r="BY19212">
        <f t="shared" si="915"/>
        <v>1</v>
      </c>
    </row>
    <row r="19213" spans="1:77">
      <c r="A19213" s="33">
        <v>19208</v>
      </c>
      <c r="BP19213">
        <v>0.798191819596626</v>
      </c>
      <c r="BQ19213">
        <v>14315.7529566466</v>
      </c>
      <c r="BR19213">
        <v>1.39418811215264</v>
      </c>
      <c r="BS19213">
        <v>134567.638033799</v>
      </c>
      <c r="BW19213" s="9">
        <v>19208</v>
      </c>
      <c r="BX19213">
        <f t="shared" si="914"/>
        <v>1</v>
      </c>
      <c r="BY19213">
        <f t="shared" si="915"/>
        <v>1</v>
      </c>
    </row>
    <row r="19214" spans="1:77">
      <c r="A19214" s="33">
        <v>19209</v>
      </c>
      <c r="BP19214">
        <v>0.727279756390115</v>
      </c>
      <c r="BQ19214">
        <v>15132.5945183362</v>
      </c>
      <c r="BR19214">
        <v>1.24058158241783</v>
      </c>
      <c r="BS19214">
        <v>134496.751773755</v>
      </c>
      <c r="BW19214" s="9">
        <v>19209</v>
      </c>
      <c r="BX19214">
        <f t="shared" si="914"/>
        <v>1</v>
      </c>
      <c r="BY19214">
        <f t="shared" si="915"/>
        <v>1</v>
      </c>
    </row>
    <row r="19215" spans="1:77">
      <c r="A19215" s="33">
        <v>19210</v>
      </c>
      <c r="BP19215">
        <v>0.855275998721515</v>
      </c>
      <c r="BQ19215">
        <v>13637.0379932022</v>
      </c>
      <c r="BR19215">
        <v>1.48043844837215</v>
      </c>
      <c r="BS19215">
        <v>108375.082871658</v>
      </c>
      <c r="BW19215" s="9">
        <v>19210</v>
      </c>
      <c r="BX19215">
        <f t="shared" si="914"/>
        <v>1</v>
      </c>
      <c r="BY19215">
        <f t="shared" si="915"/>
        <v>1</v>
      </c>
    </row>
    <row r="19216" spans="1:77">
      <c r="A19216" s="33">
        <v>19211</v>
      </c>
      <c r="BP19216">
        <v>0.763185631857002</v>
      </c>
      <c r="BQ19216">
        <v>16738.1103147579</v>
      </c>
      <c r="BR19216">
        <v>1.27435622308593</v>
      </c>
      <c r="BS19216">
        <v>107629.015944445</v>
      </c>
      <c r="BW19216" s="9">
        <v>19211</v>
      </c>
      <c r="BX19216">
        <f t="shared" si="914"/>
        <v>1</v>
      </c>
      <c r="BY19216">
        <f t="shared" si="915"/>
        <v>1</v>
      </c>
    </row>
    <row r="19217" spans="1:77">
      <c r="A19217" s="33">
        <v>19212</v>
      </c>
      <c r="BP19217">
        <v>0.811397783479727</v>
      </c>
      <c r="BQ19217">
        <v>16550.9470589204</v>
      </c>
      <c r="BR19217">
        <v>1.38214068668085</v>
      </c>
      <c r="BS19217">
        <v>111858.155128539</v>
      </c>
      <c r="BW19217" s="9">
        <v>19212</v>
      </c>
      <c r="BX19217">
        <f t="shared" si="914"/>
        <v>1</v>
      </c>
      <c r="BY19217">
        <f t="shared" si="915"/>
        <v>1</v>
      </c>
    </row>
    <row r="19218" spans="1:77">
      <c r="A19218" s="33">
        <v>19213</v>
      </c>
      <c r="BP19218">
        <v>0.853393942133401</v>
      </c>
      <c r="BQ19218">
        <v>11987.0941243326</v>
      </c>
      <c r="BR19218">
        <v>1.48383827097249</v>
      </c>
      <c r="BS19218">
        <v>101759.705125981</v>
      </c>
      <c r="BW19218" s="9">
        <v>19213</v>
      </c>
      <c r="BX19218">
        <f t="shared" si="914"/>
        <v>1</v>
      </c>
      <c r="BY19218">
        <f t="shared" si="915"/>
        <v>1</v>
      </c>
    </row>
    <row r="19219" spans="1:77">
      <c r="A19219" s="33">
        <v>19214</v>
      </c>
      <c r="BP19219">
        <v>0.835040262798044</v>
      </c>
      <c r="BQ19219">
        <v>15546.5411453646</v>
      </c>
      <c r="BR19219">
        <v>1.44812250037366</v>
      </c>
      <c r="BS19219">
        <v>112797.483448847</v>
      </c>
      <c r="BW19219" s="9">
        <v>19214</v>
      </c>
      <c r="BX19219">
        <f t="shared" si="914"/>
        <v>1</v>
      </c>
      <c r="BY19219">
        <f t="shared" si="915"/>
        <v>1</v>
      </c>
    </row>
    <row r="19220" spans="1:77">
      <c r="A19220" s="33">
        <v>19215</v>
      </c>
      <c r="BP19220">
        <v>0.804994714934704</v>
      </c>
      <c r="BQ19220">
        <v>26321.3286060894</v>
      </c>
      <c r="BR19220">
        <v>1.39875809644018</v>
      </c>
      <c r="BS19220">
        <v>150754.769559952</v>
      </c>
      <c r="BW19220" s="9">
        <v>19215</v>
      </c>
      <c r="BX19220">
        <f t="shared" si="914"/>
        <v>1</v>
      </c>
      <c r="BY19220">
        <f t="shared" si="915"/>
        <v>1</v>
      </c>
    </row>
    <row r="19221" spans="1:77">
      <c r="A19221" s="33">
        <v>19216</v>
      </c>
      <c r="BP19221">
        <v>0.802028916165785</v>
      </c>
      <c r="BQ19221">
        <v>15226.4150484645</v>
      </c>
      <c r="BR19221">
        <v>1.3884663131089</v>
      </c>
      <c r="BS19221">
        <v>113161.883541791</v>
      </c>
      <c r="BW19221" s="9">
        <v>19216</v>
      </c>
      <c r="BX19221">
        <f t="shared" si="914"/>
        <v>1</v>
      </c>
      <c r="BY19221">
        <f t="shared" si="915"/>
        <v>1</v>
      </c>
    </row>
    <row r="19222" spans="1:77">
      <c r="A19222" s="33">
        <v>19217</v>
      </c>
      <c r="BP19222">
        <v>0.829395726146715</v>
      </c>
      <c r="BQ19222">
        <v>13833.6648767869</v>
      </c>
      <c r="BR19222">
        <v>1.41245093785981</v>
      </c>
      <c r="BS19222">
        <v>136195.249071281</v>
      </c>
      <c r="BW19222" s="9">
        <v>19217</v>
      </c>
      <c r="BX19222">
        <f t="shared" si="914"/>
        <v>1</v>
      </c>
      <c r="BY19222">
        <f t="shared" si="915"/>
        <v>1</v>
      </c>
    </row>
    <row r="19223" spans="1:77">
      <c r="A19223" s="33">
        <v>19218</v>
      </c>
      <c r="BP19223">
        <v>0.765854970175866</v>
      </c>
      <c r="BQ19223">
        <v>9596.85343632241</v>
      </c>
      <c r="BR19223">
        <v>1.29266726675708</v>
      </c>
      <c r="BS19223">
        <v>125499.308373269</v>
      </c>
      <c r="BW19223" s="9">
        <v>19218</v>
      </c>
      <c r="BX19223">
        <f t="shared" si="914"/>
        <v>1</v>
      </c>
      <c r="BY19223">
        <f t="shared" si="915"/>
        <v>1</v>
      </c>
    </row>
    <row r="19224" spans="1:77">
      <c r="A19224" s="33">
        <v>19219</v>
      </c>
      <c r="BP19224">
        <v>0.844915516904617</v>
      </c>
      <c r="BQ19224">
        <v>11451.1536340011</v>
      </c>
      <c r="BR19224">
        <v>1.477574263257</v>
      </c>
      <c r="BS19224">
        <v>134832.434823549</v>
      </c>
      <c r="BW19224" s="9">
        <v>19219</v>
      </c>
      <c r="BX19224">
        <f t="shared" si="914"/>
        <v>1</v>
      </c>
      <c r="BY19224">
        <f t="shared" si="915"/>
        <v>1</v>
      </c>
    </row>
    <row r="19225" spans="1:77">
      <c r="A19225" s="33">
        <v>19220</v>
      </c>
      <c r="BP19225">
        <v>0.803954468938181</v>
      </c>
      <c r="BQ19225">
        <v>12671.9857237336</v>
      </c>
      <c r="BR19225">
        <v>1.38326736505981</v>
      </c>
      <c r="BS19225">
        <v>131818.998876362</v>
      </c>
      <c r="BW19225" s="9">
        <v>19220</v>
      </c>
      <c r="BX19225">
        <f t="shared" si="914"/>
        <v>1</v>
      </c>
      <c r="BY19225">
        <f t="shared" si="915"/>
        <v>1</v>
      </c>
    </row>
    <row r="19226" spans="1:77">
      <c r="A19226" s="33">
        <v>19221</v>
      </c>
      <c r="BP19226">
        <v>0.763113104004206</v>
      </c>
      <c r="BQ19226">
        <v>19475.9855340669</v>
      </c>
      <c r="BR19226">
        <v>1.28842225582428</v>
      </c>
      <c r="BS19226">
        <v>114856.01265121</v>
      </c>
      <c r="BW19226" s="9">
        <v>19221</v>
      </c>
      <c r="BX19226">
        <f t="shared" si="914"/>
        <v>1</v>
      </c>
      <c r="BY19226">
        <f t="shared" si="915"/>
        <v>1</v>
      </c>
    </row>
    <row r="19227" spans="1:77">
      <c r="A19227" s="33">
        <v>19222</v>
      </c>
      <c r="BP19227">
        <v>0.82489276875148</v>
      </c>
      <c r="BQ19227">
        <v>15128.590578462</v>
      </c>
      <c r="BR19227">
        <v>1.42956250287285</v>
      </c>
      <c r="BS19227">
        <v>107121.029681288</v>
      </c>
      <c r="BW19227" s="9">
        <v>19222</v>
      </c>
      <c r="BX19227">
        <f t="shared" si="914"/>
        <v>1</v>
      </c>
      <c r="BY19227">
        <f t="shared" si="915"/>
        <v>1</v>
      </c>
    </row>
    <row r="19228" spans="1:77">
      <c r="A19228" s="33">
        <v>19223</v>
      </c>
      <c r="BP19228">
        <v>0.822718992696404</v>
      </c>
      <c r="BQ19228">
        <v>18578.8633401779</v>
      </c>
      <c r="BR19228">
        <v>1.43295432023668</v>
      </c>
      <c r="BS19228">
        <v>112485.199300749</v>
      </c>
      <c r="BW19228" s="9">
        <v>19223</v>
      </c>
      <c r="BX19228">
        <f t="shared" si="914"/>
        <v>1</v>
      </c>
      <c r="BY19228">
        <f t="shared" si="915"/>
        <v>1</v>
      </c>
    </row>
    <row r="19229" spans="1:77">
      <c r="A19229" s="33">
        <v>19224</v>
      </c>
      <c r="BP19229">
        <v>0.840475092855964</v>
      </c>
      <c r="BQ19229">
        <v>27039.2975651352</v>
      </c>
      <c r="BR19229">
        <v>1.47981544455296</v>
      </c>
      <c r="BS19229">
        <v>124409.951222343</v>
      </c>
      <c r="BW19229" s="9">
        <v>19224</v>
      </c>
      <c r="BX19229">
        <f t="shared" si="914"/>
        <v>1</v>
      </c>
      <c r="BY19229">
        <f t="shared" si="915"/>
        <v>1</v>
      </c>
    </row>
    <row r="19230" spans="1:77">
      <c r="A19230" s="33">
        <v>19225</v>
      </c>
      <c r="BP19230">
        <v>0.830742391258308</v>
      </c>
      <c r="BQ19230">
        <v>14412.2765500526</v>
      </c>
      <c r="BR19230">
        <v>1.4313127735661</v>
      </c>
      <c r="BS19230">
        <v>104086.098089941</v>
      </c>
      <c r="BW19230" s="9">
        <v>19225</v>
      </c>
      <c r="BX19230">
        <f t="shared" si="914"/>
        <v>1</v>
      </c>
      <c r="BY19230">
        <f t="shared" si="915"/>
        <v>1</v>
      </c>
    </row>
    <row r="19231" spans="1:77">
      <c r="A19231" s="33">
        <v>19226</v>
      </c>
      <c r="BP19231">
        <v>0.791726343712705</v>
      </c>
      <c r="BQ19231">
        <v>14594.7186980984</v>
      </c>
      <c r="BR19231">
        <v>1.33792224878393</v>
      </c>
      <c r="BS19231">
        <v>108682.132493378</v>
      </c>
      <c r="BW19231" s="9">
        <v>19226</v>
      </c>
      <c r="BX19231">
        <f t="shared" si="914"/>
        <v>1</v>
      </c>
      <c r="BY19231">
        <f t="shared" si="915"/>
        <v>1</v>
      </c>
    </row>
    <row r="19232" spans="1:77">
      <c r="A19232" s="33">
        <v>19227</v>
      </c>
      <c r="BP19232">
        <v>0.803411090213623</v>
      </c>
      <c r="BQ19232">
        <v>16129.5731890158</v>
      </c>
      <c r="BR19232">
        <v>1.38216684033419</v>
      </c>
      <c r="BS19232">
        <v>111595.545665416</v>
      </c>
      <c r="BW19232" s="9">
        <v>19227</v>
      </c>
      <c r="BX19232">
        <f t="shared" si="914"/>
        <v>1</v>
      </c>
      <c r="BY19232">
        <f t="shared" si="915"/>
        <v>1</v>
      </c>
    </row>
    <row r="19233" spans="1:77">
      <c r="A19233" s="33">
        <v>19228</v>
      </c>
      <c r="BP19233">
        <v>0.779419147155904</v>
      </c>
      <c r="BQ19233">
        <v>12354.8512432723</v>
      </c>
      <c r="BR19233">
        <v>1.31350323885928</v>
      </c>
      <c r="BS19233">
        <v>101098.425779669</v>
      </c>
      <c r="BW19233" s="9">
        <v>19228</v>
      </c>
      <c r="BX19233">
        <f t="shared" si="914"/>
        <v>1</v>
      </c>
      <c r="BY19233">
        <f t="shared" si="915"/>
        <v>1</v>
      </c>
    </row>
    <row r="19234" spans="1:77">
      <c r="A19234" s="33">
        <v>19229</v>
      </c>
      <c r="BP19234">
        <v>0.798987460196706</v>
      </c>
      <c r="BQ19234">
        <v>15263.8285002055</v>
      </c>
      <c r="BR19234">
        <v>1.38314677826601</v>
      </c>
      <c r="BS19234">
        <v>137512.072786856</v>
      </c>
      <c r="BW19234" s="9">
        <v>19229</v>
      </c>
      <c r="BX19234">
        <f t="shared" si="914"/>
        <v>1</v>
      </c>
      <c r="BY19234">
        <f t="shared" si="915"/>
        <v>1</v>
      </c>
    </row>
    <row r="19235" spans="1:77">
      <c r="A19235" s="33">
        <v>19230</v>
      </c>
      <c r="BP19235">
        <v>0.796854468851624</v>
      </c>
      <c r="BQ19235">
        <v>13270.4955388878</v>
      </c>
      <c r="BR19235">
        <v>1.37101080367834</v>
      </c>
      <c r="BS19235">
        <v>102988.413780396</v>
      </c>
      <c r="BW19235" s="9">
        <v>19230</v>
      </c>
      <c r="BX19235">
        <f t="shared" si="914"/>
        <v>1</v>
      </c>
      <c r="BY19235">
        <f t="shared" si="915"/>
        <v>1</v>
      </c>
    </row>
    <row r="19236" spans="1:77">
      <c r="A19236" s="33">
        <v>19231</v>
      </c>
      <c r="BP19236">
        <v>0.813092711758079</v>
      </c>
      <c r="BQ19236">
        <v>14413.6897065676</v>
      </c>
      <c r="BR19236">
        <v>1.39965070217493</v>
      </c>
      <c r="BS19236">
        <v>104099.00037679</v>
      </c>
      <c r="BW19236" s="9">
        <v>19231</v>
      </c>
      <c r="BX19236">
        <f t="shared" si="914"/>
        <v>1</v>
      </c>
      <c r="BY19236">
        <f t="shared" si="915"/>
        <v>1</v>
      </c>
    </row>
    <row r="19237" spans="1:77">
      <c r="A19237" s="33">
        <v>19232</v>
      </c>
      <c r="BP19237">
        <v>0.853670807352734</v>
      </c>
      <c r="BQ19237">
        <v>13537.3046449637</v>
      </c>
      <c r="BR19237">
        <v>1.45247858816034</v>
      </c>
      <c r="BS19237">
        <v>102193.428398091</v>
      </c>
      <c r="BW19237" s="9">
        <v>19232</v>
      </c>
      <c r="BX19237">
        <f t="shared" si="914"/>
        <v>1</v>
      </c>
      <c r="BY19237">
        <f t="shared" si="915"/>
        <v>1</v>
      </c>
    </row>
    <row r="19238" spans="1:77">
      <c r="A19238" s="33">
        <v>19233</v>
      </c>
      <c r="BP19238">
        <v>0.831423977992591</v>
      </c>
      <c r="BQ19238">
        <v>13889.8792646841</v>
      </c>
      <c r="BR19238">
        <v>1.43253615494992</v>
      </c>
      <c r="BS19238">
        <v>132819.09658591</v>
      </c>
      <c r="BW19238" s="9">
        <v>19233</v>
      </c>
      <c r="BX19238">
        <f t="shared" si="914"/>
        <v>1</v>
      </c>
      <c r="BY19238">
        <f t="shared" si="915"/>
        <v>1</v>
      </c>
    </row>
    <row r="19239" spans="1:77">
      <c r="A19239" s="33">
        <v>19234</v>
      </c>
      <c r="BP19239">
        <v>0.821039187523007</v>
      </c>
      <c r="BQ19239">
        <v>16660.4425064212</v>
      </c>
      <c r="BR19239">
        <v>1.4375930888341</v>
      </c>
      <c r="BS19239">
        <v>108195.035923577</v>
      </c>
      <c r="BW19239" s="9">
        <v>19234</v>
      </c>
      <c r="BX19239">
        <f t="shared" si="914"/>
        <v>1</v>
      </c>
      <c r="BY19239">
        <f t="shared" si="915"/>
        <v>1</v>
      </c>
    </row>
    <row r="19240" spans="1:77">
      <c r="A19240" s="33">
        <v>19235</v>
      </c>
      <c r="BP19240">
        <v>0.827199349204243</v>
      </c>
      <c r="BQ19240">
        <v>12852.787556167</v>
      </c>
      <c r="BR19240">
        <v>1.44689951025959</v>
      </c>
      <c r="BS19240">
        <v>102987.600844573</v>
      </c>
      <c r="BW19240" s="9">
        <v>19235</v>
      </c>
      <c r="BX19240">
        <f t="shared" si="914"/>
        <v>1</v>
      </c>
      <c r="BY19240">
        <f t="shared" si="915"/>
        <v>1</v>
      </c>
    </row>
    <row r="19241" spans="1:77">
      <c r="A19241" s="33">
        <v>19236</v>
      </c>
      <c r="BP19241">
        <v>0.798263568397499</v>
      </c>
      <c r="BQ19241">
        <v>17060.4622971963</v>
      </c>
      <c r="BR19241">
        <v>1.38039800185312</v>
      </c>
      <c r="BS19241">
        <v>113283.367322637</v>
      </c>
      <c r="BW19241" s="9">
        <v>19236</v>
      </c>
      <c r="BX19241">
        <f t="shared" si="914"/>
        <v>1</v>
      </c>
      <c r="BY19241">
        <f t="shared" si="915"/>
        <v>1</v>
      </c>
    </row>
    <row r="19242" spans="1:77">
      <c r="A19242" s="33">
        <v>19237</v>
      </c>
      <c r="BP19242">
        <v>0.782940785480746</v>
      </c>
      <c r="BQ19242">
        <v>15535.9367009667</v>
      </c>
      <c r="BR19242">
        <v>1.33779734945725</v>
      </c>
      <c r="BS19242">
        <v>106462.188182698</v>
      </c>
      <c r="BW19242" s="9">
        <v>19237</v>
      </c>
      <c r="BX19242">
        <f t="shared" si="914"/>
        <v>1</v>
      </c>
      <c r="BY19242">
        <f t="shared" si="915"/>
        <v>1</v>
      </c>
    </row>
    <row r="19243" spans="1:77">
      <c r="A19243" s="33">
        <v>19238</v>
      </c>
      <c r="BP19243">
        <v>0.825327059627093</v>
      </c>
      <c r="BQ19243">
        <v>13896.0058238787</v>
      </c>
      <c r="BR19243">
        <v>1.41230840904633</v>
      </c>
      <c r="BS19243">
        <v>106159.226345036</v>
      </c>
      <c r="BW19243" s="9">
        <v>19238</v>
      </c>
      <c r="BX19243">
        <f t="shared" si="914"/>
        <v>1</v>
      </c>
      <c r="BY19243">
        <f t="shared" si="915"/>
        <v>1</v>
      </c>
    </row>
    <row r="19244" spans="1:77">
      <c r="A19244" s="33">
        <v>19239</v>
      </c>
      <c r="BP19244">
        <v>0.856441387780707</v>
      </c>
      <c r="BQ19244">
        <v>14197.1933780576</v>
      </c>
      <c r="BR19244">
        <v>1.46654407020742</v>
      </c>
      <c r="BS19244">
        <v>107036.9543847</v>
      </c>
      <c r="BW19244" s="9">
        <v>19239</v>
      </c>
      <c r="BX19244">
        <f t="shared" si="914"/>
        <v>1</v>
      </c>
      <c r="BY19244">
        <f t="shared" si="915"/>
        <v>1</v>
      </c>
    </row>
    <row r="19245" spans="1:77">
      <c r="A19245" s="33">
        <v>19240</v>
      </c>
      <c r="BP19245">
        <v>0.815102782928616</v>
      </c>
      <c r="BQ19245">
        <v>14741.8448077768</v>
      </c>
      <c r="BR19245">
        <v>1.40191480349587</v>
      </c>
      <c r="BS19245">
        <v>104073.37708807</v>
      </c>
      <c r="BW19245" s="9">
        <v>19240</v>
      </c>
      <c r="BX19245">
        <f t="shared" si="914"/>
        <v>1</v>
      </c>
      <c r="BY19245">
        <f t="shared" si="915"/>
        <v>1</v>
      </c>
    </row>
    <row r="19246" spans="1:77">
      <c r="A19246" s="33">
        <v>19241</v>
      </c>
      <c r="BP19246">
        <v>0.819516867856633</v>
      </c>
      <c r="BQ19246">
        <v>17158.1741793503</v>
      </c>
      <c r="BR19246">
        <v>1.41691923265389</v>
      </c>
      <c r="BS19246">
        <v>135836.139470416</v>
      </c>
      <c r="BW19246" s="9">
        <v>19241</v>
      </c>
      <c r="BX19246">
        <f t="shared" si="914"/>
        <v>1</v>
      </c>
      <c r="BY19246">
        <f t="shared" si="915"/>
        <v>1</v>
      </c>
    </row>
    <row r="19247" spans="1:77">
      <c r="A19247" s="33">
        <v>19242</v>
      </c>
      <c r="BP19247">
        <v>0.797732119398836</v>
      </c>
      <c r="BQ19247">
        <v>12992.4907274819</v>
      </c>
      <c r="BR19247">
        <v>1.34268464192027</v>
      </c>
      <c r="BS19247">
        <v>132209.909749711</v>
      </c>
      <c r="BW19247" s="9">
        <v>19242</v>
      </c>
      <c r="BX19247">
        <f t="shared" si="914"/>
        <v>1</v>
      </c>
      <c r="BY19247">
        <f t="shared" si="915"/>
        <v>1</v>
      </c>
    </row>
    <row r="19248" spans="1:77">
      <c r="A19248" s="33">
        <v>19243</v>
      </c>
      <c r="BP19248">
        <v>0.790437469950623</v>
      </c>
      <c r="BQ19248">
        <v>17911.4956586022</v>
      </c>
      <c r="BR19248">
        <v>1.34609018078794</v>
      </c>
      <c r="BS19248">
        <v>142016.794853789</v>
      </c>
      <c r="BW19248" s="9">
        <v>19243</v>
      </c>
      <c r="BX19248">
        <f t="shared" si="914"/>
        <v>1</v>
      </c>
      <c r="BY19248">
        <f t="shared" si="915"/>
        <v>1</v>
      </c>
    </row>
    <row r="19249" spans="1:77">
      <c r="A19249" s="33">
        <v>19244</v>
      </c>
      <c r="BP19249">
        <v>0.766011215060165</v>
      </c>
      <c r="BQ19249">
        <v>12055.3292772383</v>
      </c>
      <c r="BR19249">
        <v>1.30792169736435</v>
      </c>
      <c r="BS19249">
        <v>102848.449517268</v>
      </c>
      <c r="BW19249" s="9">
        <v>19244</v>
      </c>
      <c r="BX19249">
        <f t="shared" si="914"/>
        <v>1</v>
      </c>
      <c r="BY19249">
        <f t="shared" si="915"/>
        <v>1</v>
      </c>
    </row>
    <row r="19250" spans="1:77">
      <c r="A19250" s="33">
        <v>19245</v>
      </c>
      <c r="BP19250">
        <v>0.805104008574831</v>
      </c>
      <c r="BQ19250">
        <v>16860.4745781663</v>
      </c>
      <c r="BR19250">
        <v>1.36397150429389</v>
      </c>
      <c r="BS19250">
        <v>108863.773477882</v>
      </c>
      <c r="BW19250" s="9">
        <v>19245</v>
      </c>
      <c r="BX19250">
        <f t="shared" si="914"/>
        <v>1</v>
      </c>
      <c r="BY19250">
        <f t="shared" si="915"/>
        <v>1</v>
      </c>
    </row>
    <row r="19251" spans="1:77">
      <c r="A19251" s="33">
        <v>19246</v>
      </c>
      <c r="BP19251">
        <v>0.804326406935491</v>
      </c>
      <c r="BQ19251">
        <v>10960.227096608</v>
      </c>
      <c r="BR19251">
        <v>1.40218103762373</v>
      </c>
      <c r="BS19251">
        <v>100521.678214335</v>
      </c>
      <c r="BW19251" s="9">
        <v>19246</v>
      </c>
      <c r="BX19251">
        <f t="shared" si="914"/>
        <v>1</v>
      </c>
      <c r="BY19251">
        <f t="shared" si="915"/>
        <v>1</v>
      </c>
    </row>
    <row r="19252" spans="1:77">
      <c r="A19252" s="33">
        <v>19247</v>
      </c>
      <c r="BP19252">
        <v>0.825541443362789</v>
      </c>
      <c r="BQ19252">
        <v>14659.6666679423</v>
      </c>
      <c r="BR19252">
        <v>1.41841796966446</v>
      </c>
      <c r="BS19252">
        <v>106024.167949608</v>
      </c>
      <c r="BW19252" s="9">
        <v>19247</v>
      </c>
      <c r="BX19252">
        <f t="shared" si="914"/>
        <v>1</v>
      </c>
      <c r="BY19252">
        <f t="shared" si="915"/>
        <v>1</v>
      </c>
    </row>
    <row r="19253" spans="1:77">
      <c r="A19253" s="33">
        <v>19248</v>
      </c>
      <c r="BP19253">
        <v>0.808453897047994</v>
      </c>
      <c r="BQ19253">
        <v>17517.605115688</v>
      </c>
      <c r="BR19253">
        <v>1.36866882749831</v>
      </c>
      <c r="BS19253">
        <v>108547.975152548</v>
      </c>
      <c r="BW19253" s="9">
        <v>19248</v>
      </c>
      <c r="BX19253">
        <f t="shared" si="914"/>
        <v>1</v>
      </c>
      <c r="BY19253">
        <f t="shared" si="915"/>
        <v>1</v>
      </c>
    </row>
    <row r="19254" spans="1:77">
      <c r="A19254" s="33">
        <v>19249</v>
      </c>
      <c r="BP19254">
        <v>0.861122079224721</v>
      </c>
      <c r="BQ19254">
        <v>18092.9040595135</v>
      </c>
      <c r="BR19254">
        <v>1.47809223802021</v>
      </c>
      <c r="BS19254">
        <v>110348.443469252</v>
      </c>
      <c r="BW19254" s="9">
        <v>19249</v>
      </c>
      <c r="BX19254">
        <f t="shared" si="914"/>
        <v>1</v>
      </c>
      <c r="BY19254">
        <f t="shared" si="915"/>
        <v>1</v>
      </c>
    </row>
    <row r="19255" spans="1:77">
      <c r="A19255" s="33">
        <v>19250</v>
      </c>
      <c r="BP19255">
        <v>0.769165634691887</v>
      </c>
      <c r="BQ19255">
        <v>15134.2157880793</v>
      </c>
      <c r="BR19255">
        <v>1.29261731729054</v>
      </c>
      <c r="BS19255">
        <v>108024.507847265</v>
      </c>
      <c r="BW19255" s="9">
        <v>19250</v>
      </c>
      <c r="BX19255">
        <f t="shared" si="914"/>
        <v>1</v>
      </c>
      <c r="BY19255">
        <f t="shared" si="915"/>
        <v>1</v>
      </c>
    </row>
    <row r="19256" spans="1:77">
      <c r="A19256" s="33">
        <v>19251</v>
      </c>
      <c r="BP19256">
        <v>0.846632815553311</v>
      </c>
      <c r="BQ19256">
        <v>15976.7807284938</v>
      </c>
      <c r="BR19256">
        <v>1.46013032178112</v>
      </c>
      <c r="BS19256">
        <v>133115.524353054</v>
      </c>
      <c r="BW19256" s="9">
        <v>19251</v>
      </c>
      <c r="BX19256">
        <f t="shared" si="914"/>
        <v>1</v>
      </c>
      <c r="BY19256">
        <f t="shared" si="915"/>
        <v>1</v>
      </c>
    </row>
    <row r="19257" spans="1:77">
      <c r="A19257" s="33">
        <v>19252</v>
      </c>
      <c r="BP19257">
        <v>0.789079340016537</v>
      </c>
      <c r="BQ19257">
        <v>15356.0378606311</v>
      </c>
      <c r="BR19257">
        <v>1.36267121453566</v>
      </c>
      <c r="BS19257">
        <v>109009.369457315</v>
      </c>
      <c r="BW19257" s="9">
        <v>19252</v>
      </c>
      <c r="BX19257">
        <f t="shared" si="914"/>
        <v>1</v>
      </c>
      <c r="BY19257">
        <f t="shared" si="915"/>
        <v>1</v>
      </c>
    </row>
    <row r="19258" spans="1:77">
      <c r="A19258" s="33">
        <v>19253</v>
      </c>
      <c r="BP19258">
        <v>0.784209746088284</v>
      </c>
      <c r="BQ19258">
        <v>12811.6809998401</v>
      </c>
      <c r="BR19258">
        <v>1.33627772392032</v>
      </c>
      <c r="BS19258">
        <v>104578.089448182</v>
      </c>
      <c r="BW19258" s="9">
        <v>19253</v>
      </c>
      <c r="BX19258">
        <f t="shared" si="914"/>
        <v>1</v>
      </c>
      <c r="BY19258">
        <f t="shared" si="915"/>
        <v>1</v>
      </c>
    </row>
    <row r="19259" spans="1:77">
      <c r="A19259" s="33">
        <v>19254</v>
      </c>
      <c r="BP19259">
        <v>0.798490302862859</v>
      </c>
      <c r="BQ19259">
        <v>16551.3620659461</v>
      </c>
      <c r="BR19259">
        <v>1.35293304238431</v>
      </c>
      <c r="BS19259">
        <v>108509.810242004</v>
      </c>
      <c r="BW19259" s="9">
        <v>19254</v>
      </c>
      <c r="BX19259">
        <f t="shared" si="914"/>
        <v>1</v>
      </c>
      <c r="BY19259">
        <f t="shared" si="915"/>
        <v>1</v>
      </c>
    </row>
    <row r="19260" spans="1:77">
      <c r="A19260" s="33">
        <v>19255</v>
      </c>
      <c r="BP19260">
        <v>0.805330124126434</v>
      </c>
      <c r="BQ19260">
        <v>13447.0789554318</v>
      </c>
      <c r="BR19260">
        <v>1.3825082288025</v>
      </c>
      <c r="BS19260">
        <v>105487.472734249</v>
      </c>
      <c r="BW19260" s="9">
        <v>19255</v>
      </c>
      <c r="BX19260">
        <f t="shared" si="914"/>
        <v>1</v>
      </c>
      <c r="BY19260">
        <f t="shared" si="915"/>
        <v>1</v>
      </c>
    </row>
    <row r="19261" spans="1:77">
      <c r="A19261" s="33">
        <v>19256</v>
      </c>
      <c r="BP19261">
        <v>0.799882564067707</v>
      </c>
      <c r="BQ19261">
        <v>15052.3387543509</v>
      </c>
      <c r="BR19261">
        <v>1.36496303338153</v>
      </c>
      <c r="BS19261">
        <v>109571.624473524</v>
      </c>
      <c r="BW19261" s="9">
        <v>19256</v>
      </c>
      <c r="BX19261">
        <f t="shared" si="914"/>
        <v>1</v>
      </c>
      <c r="BY19261">
        <f t="shared" si="915"/>
        <v>1</v>
      </c>
    </row>
    <row r="19262" spans="1:77">
      <c r="A19262" s="33">
        <v>19257</v>
      </c>
      <c r="BP19262">
        <v>0.841228512695037</v>
      </c>
      <c r="BQ19262">
        <v>15697.9534543868</v>
      </c>
      <c r="BR19262">
        <v>1.45528215691849</v>
      </c>
      <c r="BS19262">
        <v>140960.023137204</v>
      </c>
      <c r="BW19262" s="9">
        <v>19257</v>
      </c>
      <c r="BX19262">
        <f t="shared" si="914"/>
        <v>1</v>
      </c>
      <c r="BY19262">
        <f t="shared" si="915"/>
        <v>1</v>
      </c>
    </row>
    <row r="19263" spans="1:77">
      <c r="A19263" s="33">
        <v>19258</v>
      </c>
      <c r="BP19263">
        <v>0.827045841825221</v>
      </c>
      <c r="BQ19263">
        <v>16016.6864354668</v>
      </c>
      <c r="BR19263">
        <v>1.42387097304435</v>
      </c>
      <c r="BS19263">
        <v>106455.871641461</v>
      </c>
      <c r="BW19263" s="9">
        <v>19258</v>
      </c>
      <c r="BX19263">
        <f t="shared" si="914"/>
        <v>1</v>
      </c>
      <c r="BY19263">
        <f t="shared" si="915"/>
        <v>1</v>
      </c>
    </row>
    <row r="19264" spans="1:77">
      <c r="A19264" s="33">
        <v>19259</v>
      </c>
      <c r="BP19264">
        <v>0.832849937150437</v>
      </c>
      <c r="BQ19264">
        <v>13574.1600019905</v>
      </c>
      <c r="BR19264">
        <v>1.44871407600687</v>
      </c>
      <c r="BS19264">
        <v>105865.629967661</v>
      </c>
      <c r="BW19264" s="9">
        <v>19259</v>
      </c>
      <c r="BX19264">
        <f t="shared" si="914"/>
        <v>1</v>
      </c>
      <c r="BY19264">
        <f t="shared" si="915"/>
        <v>1</v>
      </c>
    </row>
    <row r="19265" spans="1:77">
      <c r="A19265" s="33">
        <v>19260</v>
      </c>
      <c r="BP19265">
        <v>0.808229163051781</v>
      </c>
      <c r="BQ19265">
        <v>16963.8062484864</v>
      </c>
      <c r="BR19265">
        <v>1.42350232481645</v>
      </c>
      <c r="BS19265">
        <v>138409.670104555</v>
      </c>
      <c r="BW19265" s="9">
        <v>19260</v>
      </c>
      <c r="BX19265">
        <f t="shared" si="914"/>
        <v>1</v>
      </c>
      <c r="BY19265">
        <f t="shared" si="915"/>
        <v>1</v>
      </c>
    </row>
    <row r="19266" spans="1:77">
      <c r="A19266" s="33">
        <v>19261</v>
      </c>
      <c r="BP19266">
        <v>0.829235106111435</v>
      </c>
      <c r="BQ19266">
        <v>15969.8455115973</v>
      </c>
      <c r="BR19266">
        <v>1.40816601370681</v>
      </c>
      <c r="BS19266">
        <v>135826.879636247</v>
      </c>
      <c r="BW19266" s="9">
        <v>19261</v>
      </c>
      <c r="BX19266">
        <f t="shared" si="914"/>
        <v>1</v>
      </c>
      <c r="BY19266">
        <f t="shared" si="915"/>
        <v>1</v>
      </c>
    </row>
    <row r="19267" spans="1:77">
      <c r="A19267" s="33">
        <v>19262</v>
      </c>
      <c r="BP19267">
        <v>0.761453503390502</v>
      </c>
      <c r="BQ19267">
        <v>12660.4565623772</v>
      </c>
      <c r="BR19267">
        <v>1.30964316263598</v>
      </c>
      <c r="BS19267">
        <v>104100.868680947</v>
      </c>
      <c r="BW19267" s="9">
        <v>19262</v>
      </c>
      <c r="BX19267">
        <f t="shared" si="914"/>
        <v>1</v>
      </c>
      <c r="BY19267">
        <f t="shared" si="915"/>
        <v>1</v>
      </c>
    </row>
    <row r="19268" spans="1:77">
      <c r="A19268" s="33">
        <v>19263</v>
      </c>
      <c r="BP19268">
        <v>0.810261125695377</v>
      </c>
      <c r="BQ19268">
        <v>14853.2692144609</v>
      </c>
      <c r="BR19268">
        <v>1.39570398875806</v>
      </c>
      <c r="BS19268">
        <v>106369.105467026</v>
      </c>
      <c r="BW19268" s="9">
        <v>19263</v>
      </c>
      <c r="BX19268">
        <f t="shared" si="914"/>
        <v>1</v>
      </c>
      <c r="BY19268">
        <f t="shared" si="915"/>
        <v>1</v>
      </c>
    </row>
    <row r="19269" spans="1:77">
      <c r="A19269" s="33">
        <v>19264</v>
      </c>
      <c r="BP19269">
        <v>0.83181847825235</v>
      </c>
      <c r="BQ19269">
        <v>12255.2688034908</v>
      </c>
      <c r="BR19269">
        <v>1.46060952536334</v>
      </c>
      <c r="BS19269">
        <v>133527.502757631</v>
      </c>
      <c r="BW19269" s="9">
        <v>19264</v>
      </c>
      <c r="BX19269">
        <f t="shared" si="914"/>
        <v>1</v>
      </c>
      <c r="BY19269">
        <f t="shared" si="915"/>
        <v>1</v>
      </c>
    </row>
    <row r="19270" spans="1:77">
      <c r="A19270" s="33">
        <v>19265</v>
      </c>
      <c r="BP19270">
        <v>0.80929913042258</v>
      </c>
      <c r="BQ19270">
        <v>13963.3638235053</v>
      </c>
      <c r="BR19270">
        <v>1.41025541503038</v>
      </c>
      <c r="BS19270">
        <v>106752.086857624</v>
      </c>
      <c r="BW19270" s="9">
        <v>19265</v>
      </c>
      <c r="BX19270">
        <f t="shared" si="914"/>
        <v>1</v>
      </c>
      <c r="BY19270">
        <f t="shared" si="915"/>
        <v>1</v>
      </c>
    </row>
    <row r="19271" spans="1:77">
      <c r="A19271" s="33">
        <v>19266</v>
      </c>
      <c r="BP19271">
        <v>0.80903299791805</v>
      </c>
      <c r="BQ19271">
        <v>10694.9414398565</v>
      </c>
      <c r="BR19271">
        <v>1.36557140052522</v>
      </c>
      <c r="BS19271">
        <v>99011.3334257406</v>
      </c>
      <c r="BW19271" s="9">
        <v>19266</v>
      </c>
      <c r="BX19271">
        <f t="shared" ref="BX19271:BX19334" si="916">IF(BU19271=MAX($BU19271:$BV19271),1,0)</f>
        <v>1</v>
      </c>
      <c r="BY19271">
        <f t="shared" ref="BY19271:BY19334" si="917">IF(BV19271=MAX($BU19271:$BV19271),1,0)</f>
        <v>1</v>
      </c>
    </row>
    <row r="19272" spans="1:77">
      <c r="A19272" s="33">
        <v>19267</v>
      </c>
      <c r="BP19272">
        <v>0.842048985474163</v>
      </c>
      <c r="BQ19272">
        <v>10118.6245889926</v>
      </c>
      <c r="BR19272">
        <v>1.42781151467163</v>
      </c>
      <c r="BS19272">
        <v>127635.577566628</v>
      </c>
      <c r="BW19272" s="9">
        <v>19267</v>
      </c>
      <c r="BX19272">
        <f t="shared" si="916"/>
        <v>1</v>
      </c>
      <c r="BY19272">
        <f t="shared" si="917"/>
        <v>1</v>
      </c>
    </row>
    <row r="19273" spans="1:77">
      <c r="A19273" s="33">
        <v>19268</v>
      </c>
      <c r="BP19273">
        <v>0.813862096159334</v>
      </c>
      <c r="BQ19273">
        <v>15922.7915903347</v>
      </c>
      <c r="BR19273">
        <v>1.38056672895793</v>
      </c>
      <c r="BS19273">
        <v>111463.821519042</v>
      </c>
      <c r="BW19273" s="9">
        <v>19268</v>
      </c>
      <c r="BX19273">
        <f t="shared" si="916"/>
        <v>1</v>
      </c>
      <c r="BY19273">
        <f t="shared" si="917"/>
        <v>1</v>
      </c>
    </row>
    <row r="19274" spans="1:77">
      <c r="A19274" s="33">
        <v>19269</v>
      </c>
      <c r="BP19274">
        <v>0.776068263220731</v>
      </c>
      <c r="BQ19274">
        <v>15503.7748751702</v>
      </c>
      <c r="BR19274">
        <v>1.34926671441152</v>
      </c>
      <c r="BS19274">
        <v>107041.949877249</v>
      </c>
      <c r="BW19274" s="9">
        <v>19269</v>
      </c>
      <c r="BX19274">
        <f t="shared" si="916"/>
        <v>1</v>
      </c>
      <c r="BY19274">
        <f t="shared" si="917"/>
        <v>1</v>
      </c>
    </row>
    <row r="19275" spans="1:77">
      <c r="A19275" s="33">
        <v>19270</v>
      </c>
      <c r="BP19275">
        <v>0.788297251388199</v>
      </c>
      <c r="BQ19275">
        <v>20196.0812018853</v>
      </c>
      <c r="BR19275">
        <v>1.34602012285849</v>
      </c>
      <c r="BS19275">
        <v>108198.419563342</v>
      </c>
      <c r="BW19275" s="9">
        <v>19270</v>
      </c>
      <c r="BX19275">
        <f t="shared" si="916"/>
        <v>1</v>
      </c>
      <c r="BY19275">
        <f t="shared" si="917"/>
        <v>1</v>
      </c>
    </row>
    <row r="19276" spans="1:77">
      <c r="A19276" s="33">
        <v>19271</v>
      </c>
      <c r="BP19276">
        <v>0.767148098089547</v>
      </c>
      <c r="BQ19276">
        <v>18719.8931352515</v>
      </c>
      <c r="BR19276">
        <v>1.29289113157998</v>
      </c>
      <c r="BS19276">
        <v>112166.756294052</v>
      </c>
      <c r="BW19276" s="9">
        <v>19271</v>
      </c>
      <c r="BX19276">
        <f t="shared" si="916"/>
        <v>1</v>
      </c>
      <c r="BY19276">
        <f t="shared" si="917"/>
        <v>1</v>
      </c>
    </row>
    <row r="19277" spans="1:77">
      <c r="A19277" s="33">
        <v>19272</v>
      </c>
      <c r="BP19277">
        <v>0.782809458416382</v>
      </c>
      <c r="BQ19277">
        <v>14802.0266949675</v>
      </c>
      <c r="BR19277">
        <v>1.33959826057274</v>
      </c>
      <c r="BS19277">
        <v>136012.332356937</v>
      </c>
      <c r="BW19277" s="9">
        <v>19272</v>
      </c>
      <c r="BX19277">
        <f t="shared" si="916"/>
        <v>1</v>
      </c>
      <c r="BY19277">
        <f t="shared" si="917"/>
        <v>1</v>
      </c>
    </row>
    <row r="19278" spans="1:77">
      <c r="A19278" s="33">
        <v>19273</v>
      </c>
      <c r="BP19278">
        <v>0.853524469112558</v>
      </c>
      <c r="BQ19278">
        <v>15858.9770079578</v>
      </c>
      <c r="BR19278">
        <v>1.47093425015325</v>
      </c>
      <c r="BS19278">
        <v>106636.345885619</v>
      </c>
      <c r="BW19278" s="9">
        <v>19273</v>
      </c>
      <c r="BX19278">
        <f t="shared" si="916"/>
        <v>1</v>
      </c>
      <c r="BY19278">
        <f t="shared" si="917"/>
        <v>1</v>
      </c>
    </row>
    <row r="19279" spans="1:77">
      <c r="A19279" s="33">
        <v>19274</v>
      </c>
      <c r="BP19279">
        <v>0.836675923109761</v>
      </c>
      <c r="BQ19279">
        <v>18122.5590005204</v>
      </c>
      <c r="BR19279">
        <v>1.44355357481806</v>
      </c>
      <c r="BS19279">
        <v>113884.711711293</v>
      </c>
      <c r="BW19279" s="9">
        <v>19274</v>
      </c>
      <c r="BX19279">
        <f t="shared" si="916"/>
        <v>1</v>
      </c>
      <c r="BY19279">
        <f t="shared" si="917"/>
        <v>1</v>
      </c>
    </row>
    <row r="19280" spans="1:77">
      <c r="A19280" s="33">
        <v>19275</v>
      </c>
      <c r="BP19280">
        <v>0.827086185563159</v>
      </c>
      <c r="BQ19280">
        <v>12874.4521032732</v>
      </c>
      <c r="BR19280">
        <v>1.36641702282054</v>
      </c>
      <c r="BS19280">
        <v>100820.076548833</v>
      </c>
      <c r="BW19280" s="9">
        <v>19275</v>
      </c>
      <c r="BX19280">
        <f t="shared" si="916"/>
        <v>1</v>
      </c>
      <c r="BY19280">
        <f t="shared" si="917"/>
        <v>1</v>
      </c>
    </row>
    <row r="19281" spans="1:77">
      <c r="A19281" s="33">
        <v>19276</v>
      </c>
      <c r="BP19281">
        <v>0.843544373487885</v>
      </c>
      <c r="BQ19281">
        <v>12791.9392167681</v>
      </c>
      <c r="BR19281">
        <v>1.45335058841371</v>
      </c>
      <c r="BS19281">
        <v>101153.885793075</v>
      </c>
      <c r="BW19281" s="9">
        <v>19276</v>
      </c>
      <c r="BX19281">
        <f t="shared" si="916"/>
        <v>1</v>
      </c>
      <c r="BY19281">
        <f t="shared" si="917"/>
        <v>1</v>
      </c>
    </row>
    <row r="19282" spans="1:77">
      <c r="A19282" s="33">
        <v>19277</v>
      </c>
      <c r="BP19282">
        <v>0.822921061750891</v>
      </c>
      <c r="BQ19282">
        <v>15189.1589809227</v>
      </c>
      <c r="BR19282">
        <v>1.40461506469956</v>
      </c>
      <c r="BS19282">
        <v>137527.062533362</v>
      </c>
      <c r="BW19282" s="9">
        <v>19277</v>
      </c>
      <c r="BX19282">
        <f t="shared" si="916"/>
        <v>1</v>
      </c>
      <c r="BY19282">
        <f t="shared" si="917"/>
        <v>1</v>
      </c>
    </row>
    <row r="19283" spans="1:77">
      <c r="A19283" s="33">
        <v>19278</v>
      </c>
      <c r="BP19283">
        <v>0.839837477510487</v>
      </c>
      <c r="BQ19283">
        <v>16189.0667338672</v>
      </c>
      <c r="BR19283">
        <v>1.44543831970038</v>
      </c>
      <c r="BS19283">
        <v>109318.935518681</v>
      </c>
      <c r="BW19283" s="9">
        <v>19278</v>
      </c>
      <c r="BX19283">
        <f t="shared" si="916"/>
        <v>1</v>
      </c>
      <c r="BY19283">
        <f t="shared" si="917"/>
        <v>1</v>
      </c>
    </row>
    <row r="19284" spans="1:77">
      <c r="A19284" s="33">
        <v>19279</v>
      </c>
      <c r="BP19284">
        <v>0.833679383300635</v>
      </c>
      <c r="BQ19284">
        <v>16022.2193287024</v>
      </c>
      <c r="BR19284">
        <v>1.43796441428566</v>
      </c>
      <c r="BS19284">
        <v>134633.490591687</v>
      </c>
      <c r="BW19284" s="9">
        <v>19279</v>
      </c>
      <c r="BX19284">
        <f t="shared" si="916"/>
        <v>1</v>
      </c>
      <c r="BY19284">
        <f t="shared" si="917"/>
        <v>1</v>
      </c>
    </row>
    <row r="19285" spans="1:77">
      <c r="A19285" s="33">
        <v>19280</v>
      </c>
      <c r="BP19285">
        <v>0.839520678685689</v>
      </c>
      <c r="BQ19285">
        <v>16603.4634968018</v>
      </c>
      <c r="BR19285">
        <v>1.42657677496663</v>
      </c>
      <c r="BS19285">
        <v>107861.73345417</v>
      </c>
      <c r="BW19285" s="9">
        <v>19280</v>
      </c>
      <c r="BX19285">
        <f t="shared" si="916"/>
        <v>1</v>
      </c>
      <c r="BY19285">
        <f t="shared" si="917"/>
        <v>1</v>
      </c>
    </row>
    <row r="19286" spans="1:77">
      <c r="A19286" s="33">
        <v>19281</v>
      </c>
      <c r="BP19286">
        <v>0.798281447444984</v>
      </c>
      <c r="BQ19286">
        <v>11195.5557429429</v>
      </c>
      <c r="BR19286">
        <v>1.3529553463975</v>
      </c>
      <c r="BS19286">
        <v>96882.5497088135</v>
      </c>
      <c r="BW19286" s="9">
        <v>19281</v>
      </c>
      <c r="BX19286">
        <f t="shared" si="916"/>
        <v>1</v>
      </c>
      <c r="BY19286">
        <f t="shared" si="917"/>
        <v>1</v>
      </c>
    </row>
    <row r="19287" spans="1:77">
      <c r="A19287" s="33">
        <v>19282</v>
      </c>
      <c r="BP19287">
        <v>0.776407978420801</v>
      </c>
      <c r="BQ19287">
        <v>15640.6331935921</v>
      </c>
      <c r="BR19287">
        <v>1.31835571771448</v>
      </c>
      <c r="BS19287">
        <v>108687.268320504</v>
      </c>
      <c r="BW19287" s="9">
        <v>19282</v>
      </c>
      <c r="BX19287">
        <f t="shared" si="916"/>
        <v>1</v>
      </c>
      <c r="BY19287">
        <f t="shared" si="917"/>
        <v>1</v>
      </c>
    </row>
    <row r="19288" spans="1:77">
      <c r="A19288" s="33">
        <v>19283</v>
      </c>
      <c r="BP19288">
        <v>0.811325519897823</v>
      </c>
      <c r="BQ19288">
        <v>14693.1311469506</v>
      </c>
      <c r="BR19288">
        <v>1.37981979211128</v>
      </c>
      <c r="BS19288">
        <v>107507.2045389</v>
      </c>
      <c r="BW19288" s="9">
        <v>19283</v>
      </c>
      <c r="BX19288">
        <f t="shared" si="916"/>
        <v>1</v>
      </c>
      <c r="BY19288">
        <f t="shared" si="917"/>
        <v>1</v>
      </c>
    </row>
    <row r="19289" spans="1:77">
      <c r="A19289" s="33">
        <v>19284</v>
      </c>
      <c r="BP19289">
        <v>0.816670732205461</v>
      </c>
      <c r="BQ19289">
        <v>14462.7450144894</v>
      </c>
      <c r="BR19289">
        <v>1.43069792818711</v>
      </c>
      <c r="BS19289">
        <v>105538.756859908</v>
      </c>
      <c r="BW19289" s="9">
        <v>19284</v>
      </c>
      <c r="BX19289">
        <f t="shared" si="916"/>
        <v>1</v>
      </c>
      <c r="BY19289">
        <f t="shared" si="917"/>
        <v>1</v>
      </c>
    </row>
    <row r="19290" spans="1:77">
      <c r="A19290" s="33">
        <v>19285</v>
      </c>
      <c r="BP19290">
        <v>0.843380701736113</v>
      </c>
      <c r="BQ19290">
        <v>18330.9099432516</v>
      </c>
      <c r="BR19290">
        <v>1.43814337852312</v>
      </c>
      <c r="BS19290">
        <v>142469.920146399</v>
      </c>
      <c r="BW19290" s="9">
        <v>19285</v>
      </c>
      <c r="BX19290">
        <f t="shared" si="916"/>
        <v>1</v>
      </c>
      <c r="BY19290">
        <f t="shared" si="917"/>
        <v>1</v>
      </c>
    </row>
    <row r="19291" spans="1:77">
      <c r="A19291" s="33">
        <v>19286</v>
      </c>
      <c r="BP19291">
        <v>0.794612244008442</v>
      </c>
      <c r="BQ19291">
        <v>16266.9477064285</v>
      </c>
      <c r="BR19291">
        <v>1.32430529751416</v>
      </c>
      <c r="BS19291">
        <v>107688.844109822</v>
      </c>
      <c r="BW19291" s="9">
        <v>19286</v>
      </c>
      <c r="BX19291">
        <f t="shared" si="916"/>
        <v>1</v>
      </c>
      <c r="BY19291">
        <f t="shared" si="917"/>
        <v>1</v>
      </c>
    </row>
    <row r="19292" spans="1:77">
      <c r="A19292" s="33">
        <v>19287</v>
      </c>
      <c r="BP19292">
        <v>0.814187880158611</v>
      </c>
      <c r="BQ19292">
        <v>17441.9556577252</v>
      </c>
      <c r="BR19292">
        <v>1.39506213340233</v>
      </c>
      <c r="BS19292">
        <v>141426.19570864</v>
      </c>
      <c r="BW19292" s="9">
        <v>19287</v>
      </c>
      <c r="BX19292">
        <f t="shared" si="916"/>
        <v>1</v>
      </c>
      <c r="BY19292">
        <f t="shared" si="917"/>
        <v>1</v>
      </c>
    </row>
    <row r="19293" spans="1:77">
      <c r="A19293" s="33">
        <v>19288</v>
      </c>
      <c r="BP19293">
        <v>0.815924054970962</v>
      </c>
      <c r="BQ19293">
        <v>14317.2262737338</v>
      </c>
      <c r="BR19293">
        <v>1.40857742095152</v>
      </c>
      <c r="BS19293">
        <v>131898.578704801</v>
      </c>
      <c r="BW19293" s="9">
        <v>19288</v>
      </c>
      <c r="BX19293">
        <f t="shared" si="916"/>
        <v>1</v>
      </c>
      <c r="BY19293">
        <f t="shared" si="917"/>
        <v>1</v>
      </c>
    </row>
    <row r="19294" spans="1:77">
      <c r="A19294" s="33">
        <v>19289</v>
      </c>
      <c r="BP19294">
        <v>0.781257101407753</v>
      </c>
      <c r="BQ19294">
        <v>19454.9095896942</v>
      </c>
      <c r="BR19294">
        <v>1.3311379424405</v>
      </c>
      <c r="BS19294">
        <v>140367.696175595</v>
      </c>
      <c r="BW19294" s="9">
        <v>19289</v>
      </c>
      <c r="BX19294">
        <f t="shared" si="916"/>
        <v>1</v>
      </c>
      <c r="BY19294">
        <f t="shared" si="917"/>
        <v>1</v>
      </c>
    </row>
    <row r="19295" spans="1:77">
      <c r="A19295" s="33">
        <v>19290</v>
      </c>
      <c r="BP19295">
        <v>0.81696660921734</v>
      </c>
      <c r="BQ19295">
        <v>14193.1192371971</v>
      </c>
      <c r="BR19295">
        <v>1.41191702142243</v>
      </c>
      <c r="BS19295">
        <v>108487.62401202</v>
      </c>
      <c r="BW19295" s="9">
        <v>19290</v>
      </c>
      <c r="BX19295">
        <f t="shared" si="916"/>
        <v>1</v>
      </c>
      <c r="BY19295">
        <f t="shared" si="917"/>
        <v>1</v>
      </c>
    </row>
    <row r="19296" spans="1:77">
      <c r="A19296" s="33">
        <v>19291</v>
      </c>
      <c r="BP19296">
        <v>0.750574390334246</v>
      </c>
      <c r="BQ19296">
        <v>14868.2184460442</v>
      </c>
      <c r="BR19296">
        <v>1.27160056874858</v>
      </c>
      <c r="BS19296">
        <v>136990.56691333</v>
      </c>
      <c r="BW19296" s="9">
        <v>19291</v>
      </c>
      <c r="BX19296">
        <f t="shared" si="916"/>
        <v>1</v>
      </c>
      <c r="BY19296">
        <f t="shared" si="917"/>
        <v>1</v>
      </c>
    </row>
    <row r="19297" spans="1:77">
      <c r="A19297" s="33">
        <v>19292</v>
      </c>
      <c r="BP19297">
        <v>0.801262420131341</v>
      </c>
      <c r="BQ19297">
        <v>13655.5451022478</v>
      </c>
      <c r="BR19297">
        <v>1.37508206286283</v>
      </c>
      <c r="BS19297">
        <v>134772.879372081</v>
      </c>
      <c r="BW19297" s="9">
        <v>19292</v>
      </c>
      <c r="BX19297">
        <f t="shared" si="916"/>
        <v>1</v>
      </c>
      <c r="BY19297">
        <f t="shared" si="917"/>
        <v>1</v>
      </c>
    </row>
    <row r="19298" spans="1:77">
      <c r="A19298" s="33">
        <v>19293</v>
      </c>
      <c r="BP19298">
        <v>0.789327451461979</v>
      </c>
      <c r="BQ19298">
        <v>11411.4149768317</v>
      </c>
      <c r="BR19298">
        <v>1.32463889136074</v>
      </c>
      <c r="BS19298">
        <v>99838.8517835667</v>
      </c>
      <c r="BW19298" s="9">
        <v>19293</v>
      </c>
      <c r="BX19298">
        <f t="shared" si="916"/>
        <v>1</v>
      </c>
      <c r="BY19298">
        <f t="shared" si="917"/>
        <v>1</v>
      </c>
    </row>
    <row r="19299" spans="1:77">
      <c r="A19299" s="33">
        <v>19294</v>
      </c>
      <c r="BP19299">
        <v>0.839079723303208</v>
      </c>
      <c r="BQ19299">
        <v>11716.4584430135</v>
      </c>
      <c r="BR19299">
        <v>1.44121846409174</v>
      </c>
      <c r="BS19299">
        <v>127923.316131908</v>
      </c>
      <c r="BW19299" s="9">
        <v>19294</v>
      </c>
      <c r="BX19299">
        <f t="shared" si="916"/>
        <v>1</v>
      </c>
      <c r="BY19299">
        <f t="shared" si="917"/>
        <v>1</v>
      </c>
    </row>
    <row r="19300" spans="1:77">
      <c r="A19300" s="33">
        <v>19295</v>
      </c>
      <c r="BP19300">
        <v>0.808052506072195</v>
      </c>
      <c r="BQ19300">
        <v>13314.0000634864</v>
      </c>
      <c r="BR19300">
        <v>1.38680835032757</v>
      </c>
      <c r="BS19300">
        <v>101783.256655386</v>
      </c>
      <c r="BW19300" s="9">
        <v>19295</v>
      </c>
      <c r="BX19300">
        <f t="shared" si="916"/>
        <v>1</v>
      </c>
      <c r="BY19300">
        <f t="shared" si="917"/>
        <v>1</v>
      </c>
    </row>
    <row r="19301" spans="1:77">
      <c r="A19301" s="33">
        <v>19296</v>
      </c>
      <c r="BP19301">
        <v>0.877041910473125</v>
      </c>
      <c r="BQ19301">
        <v>12892.9627183901</v>
      </c>
      <c r="BR19301">
        <v>1.51412869637595</v>
      </c>
      <c r="BS19301">
        <v>104787.930953584</v>
      </c>
      <c r="BW19301" s="9">
        <v>19296</v>
      </c>
      <c r="BX19301">
        <f t="shared" si="916"/>
        <v>1</v>
      </c>
      <c r="BY19301">
        <f t="shared" si="917"/>
        <v>1</v>
      </c>
    </row>
    <row r="19302" spans="1:77">
      <c r="A19302" s="33">
        <v>19297</v>
      </c>
      <c r="BP19302">
        <v>0.827120396550346</v>
      </c>
      <c r="BQ19302">
        <v>20524.2829064613</v>
      </c>
      <c r="BR19302">
        <v>1.42180114948544</v>
      </c>
      <c r="BS19302">
        <v>115109.487794488</v>
      </c>
      <c r="BW19302" s="9">
        <v>19297</v>
      </c>
      <c r="BX19302">
        <f t="shared" si="916"/>
        <v>1</v>
      </c>
      <c r="BY19302">
        <f t="shared" si="917"/>
        <v>1</v>
      </c>
    </row>
    <row r="19303" spans="1:77">
      <c r="A19303" s="33">
        <v>19298</v>
      </c>
      <c r="BP19303">
        <v>0.791698761150518</v>
      </c>
      <c r="BQ19303">
        <v>13337.7295207041</v>
      </c>
      <c r="BR19303">
        <v>1.36796582297024</v>
      </c>
      <c r="BS19303">
        <v>135376.246873124</v>
      </c>
      <c r="BW19303" s="9">
        <v>19298</v>
      </c>
      <c r="BX19303">
        <f t="shared" si="916"/>
        <v>1</v>
      </c>
      <c r="BY19303">
        <f t="shared" si="917"/>
        <v>1</v>
      </c>
    </row>
    <row r="19304" spans="1:77">
      <c r="A19304" s="33">
        <v>19299</v>
      </c>
      <c r="BP19304">
        <v>0.806871320192809</v>
      </c>
      <c r="BQ19304">
        <v>16574.8897641223</v>
      </c>
      <c r="BR19304">
        <v>1.39652320706781</v>
      </c>
      <c r="BS19304">
        <v>140050.877584645</v>
      </c>
      <c r="BW19304" s="9">
        <v>19299</v>
      </c>
      <c r="BX19304">
        <f t="shared" si="916"/>
        <v>1</v>
      </c>
      <c r="BY19304">
        <f t="shared" si="917"/>
        <v>1</v>
      </c>
    </row>
    <row r="19305" spans="1:77">
      <c r="A19305" s="33">
        <v>19300</v>
      </c>
      <c r="BP19305">
        <v>0.784091012506691</v>
      </c>
      <c r="BQ19305">
        <v>17257.2260913846</v>
      </c>
      <c r="BR19305">
        <v>1.31315588432826</v>
      </c>
      <c r="BS19305">
        <v>105618.051261505</v>
      </c>
      <c r="BW19305" s="9">
        <v>19300</v>
      </c>
      <c r="BX19305">
        <f t="shared" si="916"/>
        <v>1</v>
      </c>
      <c r="BY19305">
        <f t="shared" si="917"/>
        <v>1</v>
      </c>
    </row>
    <row r="19306" spans="1:77">
      <c r="A19306" s="33">
        <v>19301</v>
      </c>
      <c r="BP19306">
        <v>0.751956258903864</v>
      </c>
      <c r="BQ19306">
        <v>17697.4226442887</v>
      </c>
      <c r="BR19306">
        <v>1.26771146921316</v>
      </c>
      <c r="BS19306">
        <v>108092.515491014</v>
      </c>
      <c r="BW19306" s="9">
        <v>19301</v>
      </c>
      <c r="BX19306">
        <f t="shared" si="916"/>
        <v>1</v>
      </c>
      <c r="BY19306">
        <f t="shared" si="917"/>
        <v>1</v>
      </c>
    </row>
    <row r="19307" spans="1:77">
      <c r="A19307" s="33">
        <v>19302</v>
      </c>
      <c r="BP19307">
        <v>0.777265927507385</v>
      </c>
      <c r="BQ19307">
        <v>13185.9824475348</v>
      </c>
      <c r="BR19307">
        <v>1.32652412904408</v>
      </c>
      <c r="BS19307">
        <v>102334.630549171</v>
      </c>
      <c r="BW19307" s="9">
        <v>19302</v>
      </c>
      <c r="BX19307">
        <f t="shared" si="916"/>
        <v>1</v>
      </c>
      <c r="BY19307">
        <f t="shared" si="917"/>
        <v>1</v>
      </c>
    </row>
    <row r="19308" spans="1:77">
      <c r="A19308" s="33">
        <v>19303</v>
      </c>
      <c r="BP19308">
        <v>0.801695490574097</v>
      </c>
      <c r="BQ19308">
        <v>11367.8414639384</v>
      </c>
      <c r="BR19308">
        <v>1.38807497785816</v>
      </c>
      <c r="BS19308">
        <v>104871.66682907</v>
      </c>
      <c r="BW19308" s="9">
        <v>19303</v>
      </c>
      <c r="BX19308">
        <f t="shared" si="916"/>
        <v>1</v>
      </c>
      <c r="BY19308">
        <f t="shared" si="917"/>
        <v>1</v>
      </c>
    </row>
    <row r="19309" spans="1:77">
      <c r="A19309" s="33">
        <v>19304</v>
      </c>
      <c r="BP19309">
        <v>0.803253740275823</v>
      </c>
      <c r="BQ19309">
        <v>11993.7497427016</v>
      </c>
      <c r="BR19309">
        <v>1.39633437727184</v>
      </c>
      <c r="BS19309">
        <v>103304.693109584</v>
      </c>
      <c r="BW19309" s="9">
        <v>19304</v>
      </c>
      <c r="BX19309">
        <f t="shared" si="916"/>
        <v>1</v>
      </c>
      <c r="BY19309">
        <f t="shared" si="917"/>
        <v>1</v>
      </c>
    </row>
    <row r="19310" spans="1:77">
      <c r="A19310" s="33">
        <v>19305</v>
      </c>
      <c r="BP19310">
        <v>0.850364616278431</v>
      </c>
      <c r="BQ19310">
        <v>13323.3238073442</v>
      </c>
      <c r="BR19310">
        <v>1.45307224399795</v>
      </c>
      <c r="BS19310">
        <v>134299.737608324</v>
      </c>
      <c r="BW19310" s="9">
        <v>19305</v>
      </c>
      <c r="BX19310">
        <f t="shared" si="916"/>
        <v>1</v>
      </c>
      <c r="BY19310">
        <f t="shared" si="917"/>
        <v>1</v>
      </c>
    </row>
    <row r="19311" spans="1:77">
      <c r="A19311" s="33">
        <v>19306</v>
      </c>
      <c r="BP19311">
        <v>0.796754955056875</v>
      </c>
      <c r="BQ19311">
        <v>18301.3045230217</v>
      </c>
      <c r="BR19311">
        <v>1.35180698689077</v>
      </c>
      <c r="BS19311">
        <v>109403.890040539</v>
      </c>
      <c r="BW19311" s="9">
        <v>19306</v>
      </c>
      <c r="BX19311">
        <f t="shared" si="916"/>
        <v>1</v>
      </c>
      <c r="BY19311">
        <f t="shared" si="917"/>
        <v>1</v>
      </c>
    </row>
    <row r="19312" spans="1:77">
      <c r="A19312" s="33">
        <v>19307</v>
      </c>
      <c r="BP19312">
        <v>0.748322138064641</v>
      </c>
      <c r="BQ19312">
        <v>14419.2631171803</v>
      </c>
      <c r="BR19312">
        <v>1.29356892756274</v>
      </c>
      <c r="BS19312">
        <v>107058.342756041</v>
      </c>
      <c r="BW19312" s="9">
        <v>19307</v>
      </c>
      <c r="BX19312">
        <f t="shared" si="916"/>
        <v>1</v>
      </c>
      <c r="BY19312">
        <f t="shared" si="917"/>
        <v>1</v>
      </c>
    </row>
    <row r="19313" spans="1:77">
      <c r="A19313" s="33">
        <v>19308</v>
      </c>
      <c r="BP19313">
        <v>0.785513623035066</v>
      </c>
      <c r="BQ19313">
        <v>15430.4033325907</v>
      </c>
      <c r="BR19313">
        <v>1.36022877286569</v>
      </c>
      <c r="BS19313">
        <v>132569.401510692</v>
      </c>
      <c r="BW19313" s="9">
        <v>19308</v>
      </c>
      <c r="BX19313">
        <f t="shared" si="916"/>
        <v>1</v>
      </c>
      <c r="BY19313">
        <f t="shared" si="917"/>
        <v>1</v>
      </c>
    </row>
    <row r="19314" spans="1:77">
      <c r="A19314" s="33">
        <v>19309</v>
      </c>
      <c r="BP19314">
        <v>0.783543707353257</v>
      </c>
      <c r="BQ19314">
        <v>13815.3532744193</v>
      </c>
      <c r="BR19314">
        <v>1.31706711414785</v>
      </c>
      <c r="BS19314">
        <v>105775.273534069</v>
      </c>
      <c r="BW19314" s="9">
        <v>19309</v>
      </c>
      <c r="BX19314">
        <f t="shared" si="916"/>
        <v>1</v>
      </c>
      <c r="BY19314">
        <f t="shared" si="917"/>
        <v>1</v>
      </c>
    </row>
    <row r="19315" spans="1:77">
      <c r="A19315" s="33">
        <v>19310</v>
      </c>
      <c r="BP19315">
        <v>0.780493913176016</v>
      </c>
      <c r="BQ19315">
        <v>14575.9465416835</v>
      </c>
      <c r="BR19315">
        <v>1.35641513793562</v>
      </c>
      <c r="BS19315">
        <v>102443.394390008</v>
      </c>
      <c r="BW19315" s="9">
        <v>19310</v>
      </c>
      <c r="BX19315">
        <f t="shared" si="916"/>
        <v>1</v>
      </c>
      <c r="BY19315">
        <f t="shared" si="917"/>
        <v>1</v>
      </c>
    </row>
    <row r="19316" spans="1:77">
      <c r="A19316" s="33">
        <v>19311</v>
      </c>
      <c r="BP19316">
        <v>0.799215991332726</v>
      </c>
      <c r="BQ19316">
        <v>21649.8263900058</v>
      </c>
      <c r="BR19316">
        <v>1.38486334066949</v>
      </c>
      <c r="BS19316">
        <v>110945.793579775</v>
      </c>
      <c r="BW19316" s="9">
        <v>19311</v>
      </c>
      <c r="BX19316">
        <f t="shared" si="916"/>
        <v>1</v>
      </c>
      <c r="BY19316">
        <f t="shared" si="917"/>
        <v>1</v>
      </c>
    </row>
    <row r="19317" spans="1:77">
      <c r="A19317" s="33">
        <v>19312</v>
      </c>
      <c r="BP19317">
        <v>0.83322262839573</v>
      </c>
      <c r="BQ19317">
        <v>14871.7613396746</v>
      </c>
      <c r="BR19317">
        <v>1.43487875763788</v>
      </c>
      <c r="BS19317">
        <v>106473.495881963</v>
      </c>
      <c r="BW19317" s="9">
        <v>19312</v>
      </c>
      <c r="BX19317">
        <f t="shared" si="916"/>
        <v>1</v>
      </c>
      <c r="BY19317">
        <f t="shared" si="917"/>
        <v>1</v>
      </c>
    </row>
    <row r="19318" spans="1:77">
      <c r="A19318" s="33">
        <v>19313</v>
      </c>
      <c r="BP19318">
        <v>0.824295341174772</v>
      </c>
      <c r="BQ19318">
        <v>10880.1442175028</v>
      </c>
      <c r="BR19318">
        <v>1.38853021428039</v>
      </c>
      <c r="BS19318">
        <v>101649.438246575</v>
      </c>
      <c r="BW19318" s="9">
        <v>19313</v>
      </c>
      <c r="BX19318">
        <f t="shared" si="916"/>
        <v>1</v>
      </c>
      <c r="BY19318">
        <f t="shared" si="917"/>
        <v>1</v>
      </c>
    </row>
    <row r="19319" spans="1:77">
      <c r="A19319" s="33">
        <v>19314</v>
      </c>
      <c r="BP19319">
        <v>0.825989386697484</v>
      </c>
      <c r="BQ19319">
        <v>13612.5425876797</v>
      </c>
      <c r="BR19319">
        <v>1.40282529951908</v>
      </c>
      <c r="BS19319">
        <v>105200.29910974</v>
      </c>
      <c r="BW19319" s="9">
        <v>19314</v>
      </c>
      <c r="BX19319">
        <f t="shared" si="916"/>
        <v>1</v>
      </c>
      <c r="BY19319">
        <f t="shared" si="917"/>
        <v>1</v>
      </c>
    </row>
    <row r="19320" spans="1:77">
      <c r="A19320" s="33">
        <v>19315</v>
      </c>
      <c r="BP19320">
        <v>0.804913766666812</v>
      </c>
      <c r="BQ19320">
        <v>13120.8990417465</v>
      </c>
      <c r="BR19320">
        <v>1.35487619787987</v>
      </c>
      <c r="BS19320">
        <v>104902.350469722</v>
      </c>
      <c r="BW19320" s="9">
        <v>19315</v>
      </c>
      <c r="BX19320">
        <f t="shared" si="916"/>
        <v>1</v>
      </c>
      <c r="BY19320">
        <f t="shared" si="917"/>
        <v>1</v>
      </c>
    </row>
    <row r="19321" spans="1:77">
      <c r="A19321" s="33">
        <v>19316</v>
      </c>
      <c r="BP19321">
        <v>0.824383814710094</v>
      </c>
      <c r="BQ19321">
        <v>20238.6716428973</v>
      </c>
      <c r="BR19321">
        <v>1.43655969826577</v>
      </c>
      <c r="BS19321">
        <v>116700.355315032</v>
      </c>
      <c r="BW19321" s="9">
        <v>19316</v>
      </c>
      <c r="BX19321">
        <f t="shared" si="916"/>
        <v>1</v>
      </c>
      <c r="BY19321">
        <f t="shared" si="917"/>
        <v>1</v>
      </c>
    </row>
    <row r="19322" spans="1:77">
      <c r="A19322" s="33">
        <v>19317</v>
      </c>
      <c r="BP19322">
        <v>0.85783176487247</v>
      </c>
      <c r="BQ19322">
        <v>13757.3573900082</v>
      </c>
      <c r="BR19322">
        <v>1.48081133986045</v>
      </c>
      <c r="BS19322">
        <v>105702.023861866</v>
      </c>
      <c r="BW19322" s="9">
        <v>19317</v>
      </c>
      <c r="BX19322">
        <f t="shared" si="916"/>
        <v>1</v>
      </c>
      <c r="BY19322">
        <f t="shared" si="917"/>
        <v>1</v>
      </c>
    </row>
    <row r="19323" spans="1:77">
      <c r="A19323" s="33">
        <v>19318</v>
      </c>
      <c r="BP19323">
        <v>0.820619015693667</v>
      </c>
      <c r="BQ19323">
        <v>13406.5453873149</v>
      </c>
      <c r="BR19323">
        <v>1.41041530290317</v>
      </c>
      <c r="BS19323">
        <v>135015.375326717</v>
      </c>
      <c r="BW19323" s="9">
        <v>19318</v>
      </c>
      <c r="BX19323">
        <f t="shared" si="916"/>
        <v>1</v>
      </c>
      <c r="BY19323">
        <f t="shared" si="917"/>
        <v>1</v>
      </c>
    </row>
    <row r="19324" spans="1:77">
      <c r="A19324" s="33">
        <v>19319</v>
      </c>
      <c r="BP19324">
        <v>0.82411523645501</v>
      </c>
      <c r="BQ19324">
        <v>14587.48935897</v>
      </c>
      <c r="BR19324">
        <v>1.41701439239479</v>
      </c>
      <c r="BS19324">
        <v>108844.739328675</v>
      </c>
      <c r="BW19324" s="9">
        <v>19319</v>
      </c>
      <c r="BX19324">
        <f t="shared" si="916"/>
        <v>1</v>
      </c>
      <c r="BY19324">
        <f t="shared" si="917"/>
        <v>1</v>
      </c>
    </row>
    <row r="19325" spans="1:77">
      <c r="A19325" s="33">
        <v>19320</v>
      </c>
      <c r="BP19325">
        <v>0.82387165097572</v>
      </c>
      <c r="BQ19325">
        <v>22598.3679264187</v>
      </c>
      <c r="BR19325">
        <v>1.40101996025017</v>
      </c>
      <c r="BS19325">
        <v>115116.23846215</v>
      </c>
      <c r="BW19325" s="9">
        <v>19320</v>
      </c>
      <c r="BX19325">
        <f t="shared" si="916"/>
        <v>1</v>
      </c>
      <c r="BY19325">
        <f t="shared" si="917"/>
        <v>1</v>
      </c>
    </row>
    <row r="19326" spans="1:77">
      <c r="A19326" s="33">
        <v>19321</v>
      </c>
      <c r="BP19326">
        <v>0.748609074275169</v>
      </c>
      <c r="BQ19326">
        <v>20567.0350146886</v>
      </c>
      <c r="BR19326">
        <v>1.27548456967158</v>
      </c>
      <c r="BS19326">
        <v>138204.810504507</v>
      </c>
      <c r="BW19326" s="9">
        <v>19321</v>
      </c>
      <c r="BX19326">
        <f t="shared" si="916"/>
        <v>1</v>
      </c>
      <c r="BY19326">
        <f t="shared" si="917"/>
        <v>1</v>
      </c>
    </row>
    <row r="19327" spans="1:77">
      <c r="A19327" s="33">
        <v>19322</v>
      </c>
      <c r="BP19327">
        <v>0.796268534447011</v>
      </c>
      <c r="BQ19327">
        <v>13057.6969409279</v>
      </c>
      <c r="BR19327">
        <v>1.37171535342093</v>
      </c>
      <c r="BS19327">
        <v>131806.148293445</v>
      </c>
      <c r="BW19327" s="9">
        <v>19322</v>
      </c>
      <c r="BX19327">
        <f t="shared" si="916"/>
        <v>1</v>
      </c>
      <c r="BY19327">
        <f t="shared" si="917"/>
        <v>1</v>
      </c>
    </row>
    <row r="19328" spans="1:77">
      <c r="A19328" s="33">
        <v>19323</v>
      </c>
      <c r="BP19328">
        <v>0.829528359073531</v>
      </c>
      <c r="BQ19328">
        <v>16509.7677525247</v>
      </c>
      <c r="BR19328">
        <v>1.4497200462899</v>
      </c>
      <c r="BS19328">
        <v>114845.865845777</v>
      </c>
      <c r="BW19328" s="9">
        <v>19323</v>
      </c>
      <c r="BX19328">
        <f t="shared" si="916"/>
        <v>1</v>
      </c>
      <c r="BY19328">
        <f t="shared" si="917"/>
        <v>1</v>
      </c>
    </row>
    <row r="19329" spans="1:77">
      <c r="A19329" s="33">
        <v>19324</v>
      </c>
      <c r="BP19329">
        <v>0.798778131480642</v>
      </c>
      <c r="BQ19329">
        <v>15374.9775653122</v>
      </c>
      <c r="BR19329">
        <v>1.38166328080543</v>
      </c>
      <c r="BS19329">
        <v>107644.989118284</v>
      </c>
      <c r="BW19329" s="9">
        <v>19324</v>
      </c>
      <c r="BX19329">
        <f t="shared" si="916"/>
        <v>1</v>
      </c>
      <c r="BY19329">
        <f t="shared" si="917"/>
        <v>1</v>
      </c>
    </row>
    <row r="19330" spans="1:77">
      <c r="A19330" s="33">
        <v>19325</v>
      </c>
      <c r="BP19330">
        <v>0.843846157020015</v>
      </c>
      <c r="BQ19330">
        <v>16072.6025837404</v>
      </c>
      <c r="BR19330">
        <v>1.42303555753737</v>
      </c>
      <c r="BS19330">
        <v>107988.721265764</v>
      </c>
      <c r="BW19330" s="9">
        <v>19325</v>
      </c>
      <c r="BX19330">
        <f t="shared" si="916"/>
        <v>1</v>
      </c>
      <c r="BY19330">
        <f t="shared" si="917"/>
        <v>1</v>
      </c>
    </row>
    <row r="19331" spans="1:77">
      <c r="A19331" s="33">
        <v>19326</v>
      </c>
      <c r="BP19331">
        <v>0.83222744375078</v>
      </c>
      <c r="BQ19331">
        <v>15505.8581343494</v>
      </c>
      <c r="BR19331">
        <v>1.39957904685772</v>
      </c>
      <c r="BS19331">
        <v>110046.251411955</v>
      </c>
      <c r="BW19331" s="9">
        <v>19326</v>
      </c>
      <c r="BX19331">
        <f t="shared" si="916"/>
        <v>1</v>
      </c>
      <c r="BY19331">
        <f t="shared" si="917"/>
        <v>1</v>
      </c>
    </row>
    <row r="19332" spans="1:77">
      <c r="A19332" s="33">
        <v>19327</v>
      </c>
      <c r="BP19332">
        <v>0.831087692780168</v>
      </c>
      <c r="BQ19332">
        <v>10377.0073471439</v>
      </c>
      <c r="BR19332">
        <v>1.3979585426178</v>
      </c>
      <c r="BS19332">
        <v>100751.134686847</v>
      </c>
      <c r="BW19332" s="9">
        <v>19327</v>
      </c>
      <c r="BX19332">
        <f t="shared" si="916"/>
        <v>1</v>
      </c>
      <c r="BY19332">
        <f t="shared" si="917"/>
        <v>1</v>
      </c>
    </row>
    <row r="19333" spans="1:77">
      <c r="A19333" s="33">
        <v>19328</v>
      </c>
      <c r="BP19333">
        <v>0.805303586249587</v>
      </c>
      <c r="BQ19333">
        <v>15169.6557952167</v>
      </c>
      <c r="BR19333">
        <v>1.36630133168787</v>
      </c>
      <c r="BS19333">
        <v>110114.004818544</v>
      </c>
      <c r="BW19333" s="9">
        <v>19328</v>
      </c>
      <c r="BX19333">
        <f t="shared" si="916"/>
        <v>1</v>
      </c>
      <c r="BY19333">
        <f t="shared" si="917"/>
        <v>1</v>
      </c>
    </row>
    <row r="19334" spans="1:77">
      <c r="A19334" s="33">
        <v>19329</v>
      </c>
      <c r="BP19334">
        <v>0.840703961688099</v>
      </c>
      <c r="BQ19334">
        <v>16582.1897551015</v>
      </c>
      <c r="BR19334">
        <v>1.4652315547427</v>
      </c>
      <c r="BS19334">
        <v>134160.387686467</v>
      </c>
      <c r="BW19334" s="9">
        <v>19329</v>
      </c>
      <c r="BX19334">
        <f t="shared" si="916"/>
        <v>1</v>
      </c>
      <c r="BY19334">
        <f t="shared" si="917"/>
        <v>1</v>
      </c>
    </row>
    <row r="19335" spans="1:77">
      <c r="A19335" s="33">
        <v>19330</v>
      </c>
      <c r="BP19335">
        <v>0.819120045977676</v>
      </c>
      <c r="BQ19335">
        <v>12728.6845565819</v>
      </c>
      <c r="BR19335">
        <v>1.43190129313169</v>
      </c>
      <c r="BS19335">
        <v>104748.405223682</v>
      </c>
      <c r="BW19335" s="9">
        <v>19330</v>
      </c>
      <c r="BX19335">
        <f t="shared" ref="BX19335:BX19398" si="918">IF(BU19335=MAX($BU19335:$BV19335),1,0)</f>
        <v>1</v>
      </c>
      <c r="BY19335">
        <f t="shared" ref="BY19335:BY19398" si="919">IF(BV19335=MAX($BU19335:$BV19335),1,0)</f>
        <v>1</v>
      </c>
    </row>
    <row r="19336" spans="1:77">
      <c r="A19336" s="33">
        <v>19331</v>
      </c>
      <c r="BP19336">
        <v>0.856054372069033</v>
      </c>
      <c r="BQ19336">
        <v>12896.8180782939</v>
      </c>
      <c r="BR19336">
        <v>1.47730688269853</v>
      </c>
      <c r="BS19336">
        <v>102861.960997892</v>
      </c>
      <c r="BW19336" s="9">
        <v>19331</v>
      </c>
      <c r="BX19336">
        <f t="shared" si="918"/>
        <v>1</v>
      </c>
      <c r="BY19336">
        <f t="shared" si="919"/>
        <v>1</v>
      </c>
    </row>
    <row r="19337" spans="1:77">
      <c r="A19337" s="33">
        <v>19332</v>
      </c>
      <c r="BP19337">
        <v>0.823449526234016</v>
      </c>
      <c r="BQ19337">
        <v>13124.8983865781</v>
      </c>
      <c r="BR19337">
        <v>1.40728090026284</v>
      </c>
      <c r="BS19337">
        <v>106695.480245116</v>
      </c>
      <c r="BW19337" s="9">
        <v>19332</v>
      </c>
      <c r="BX19337">
        <f t="shared" si="918"/>
        <v>1</v>
      </c>
      <c r="BY19337">
        <f t="shared" si="919"/>
        <v>1</v>
      </c>
    </row>
    <row r="19338" spans="1:77">
      <c r="A19338" s="33">
        <v>19333</v>
      </c>
      <c r="BP19338">
        <v>0.872185918350721</v>
      </c>
      <c r="BQ19338">
        <v>14210.6473908408</v>
      </c>
      <c r="BR19338">
        <v>1.51024403995039</v>
      </c>
      <c r="BS19338">
        <v>107211.757197652</v>
      </c>
      <c r="BW19338" s="9">
        <v>19333</v>
      </c>
      <c r="BX19338">
        <f t="shared" si="918"/>
        <v>1</v>
      </c>
      <c r="BY19338">
        <f t="shared" si="919"/>
        <v>1</v>
      </c>
    </row>
    <row r="19339" spans="1:77">
      <c r="A19339" s="33">
        <v>19334</v>
      </c>
      <c r="BP19339">
        <v>0.815773995728687</v>
      </c>
      <c r="BQ19339">
        <v>13665.5024664924</v>
      </c>
      <c r="BR19339">
        <v>1.41353502686147</v>
      </c>
      <c r="BS19339">
        <v>104675.272848474</v>
      </c>
      <c r="BW19339" s="9">
        <v>19334</v>
      </c>
      <c r="BX19339">
        <f t="shared" si="918"/>
        <v>1</v>
      </c>
      <c r="BY19339">
        <f t="shared" si="919"/>
        <v>1</v>
      </c>
    </row>
    <row r="19340" spans="1:77">
      <c r="A19340" s="33">
        <v>19335</v>
      </c>
      <c r="BP19340">
        <v>0.848410338164041</v>
      </c>
      <c r="BQ19340">
        <v>15540.4397292677</v>
      </c>
      <c r="BR19340">
        <v>1.45696931293774</v>
      </c>
      <c r="BS19340">
        <v>106398.799933237</v>
      </c>
      <c r="BW19340" s="9">
        <v>19335</v>
      </c>
      <c r="BX19340">
        <f t="shared" si="918"/>
        <v>1</v>
      </c>
      <c r="BY19340">
        <f t="shared" si="919"/>
        <v>1</v>
      </c>
    </row>
    <row r="19341" spans="1:77">
      <c r="A19341" s="33">
        <v>19336</v>
      </c>
      <c r="BP19341">
        <v>0.78453419666065</v>
      </c>
      <c r="BQ19341">
        <v>15534.538939765</v>
      </c>
      <c r="BR19341">
        <v>1.36872141308903</v>
      </c>
      <c r="BS19341">
        <v>107445.860439983</v>
      </c>
      <c r="BW19341" s="9">
        <v>19336</v>
      </c>
      <c r="BX19341">
        <f t="shared" si="918"/>
        <v>1</v>
      </c>
      <c r="BY19341">
        <f t="shared" si="919"/>
        <v>1</v>
      </c>
    </row>
    <row r="19342" spans="1:77">
      <c r="A19342" s="33">
        <v>19337</v>
      </c>
      <c r="BP19342">
        <v>0.809134451687436</v>
      </c>
      <c r="BQ19342">
        <v>11736.0700344753</v>
      </c>
      <c r="BR19342">
        <v>1.41461647510272</v>
      </c>
      <c r="BS19342">
        <v>129792.877099573</v>
      </c>
      <c r="BW19342" s="9">
        <v>19337</v>
      </c>
      <c r="BX19342">
        <f t="shared" si="918"/>
        <v>1</v>
      </c>
      <c r="BY19342">
        <f t="shared" si="919"/>
        <v>1</v>
      </c>
    </row>
    <row r="19343" spans="1:77">
      <c r="A19343" s="33">
        <v>19338</v>
      </c>
      <c r="BP19343">
        <v>0.83615078814715</v>
      </c>
      <c r="BQ19343">
        <v>12136.3137755454</v>
      </c>
      <c r="BR19343">
        <v>1.42319047423776</v>
      </c>
      <c r="BS19343">
        <v>129965.34762793</v>
      </c>
      <c r="BW19343" s="9">
        <v>19338</v>
      </c>
      <c r="BX19343">
        <f t="shared" si="918"/>
        <v>1</v>
      </c>
      <c r="BY19343">
        <f t="shared" si="919"/>
        <v>1</v>
      </c>
    </row>
    <row r="19344" spans="1:77">
      <c r="A19344" s="33">
        <v>19339</v>
      </c>
      <c r="BP19344">
        <v>0.842434398828417</v>
      </c>
      <c r="BQ19344">
        <v>14497.9364268946</v>
      </c>
      <c r="BR19344">
        <v>1.4654394534631</v>
      </c>
      <c r="BS19344">
        <v>134310.52260688</v>
      </c>
      <c r="BW19344" s="9">
        <v>19339</v>
      </c>
      <c r="BX19344">
        <f t="shared" si="918"/>
        <v>1</v>
      </c>
      <c r="BY19344">
        <f t="shared" si="919"/>
        <v>1</v>
      </c>
    </row>
    <row r="19345" spans="1:77">
      <c r="A19345" s="33">
        <v>19340</v>
      </c>
      <c r="BP19345">
        <v>0.828463393869235</v>
      </c>
      <c r="BQ19345">
        <v>13809.2850156005</v>
      </c>
      <c r="BR19345">
        <v>1.44260009713217</v>
      </c>
      <c r="BS19345">
        <v>141080.582708847</v>
      </c>
      <c r="BW19345" s="9">
        <v>19340</v>
      </c>
      <c r="BX19345">
        <f t="shared" si="918"/>
        <v>1</v>
      </c>
      <c r="BY19345">
        <f t="shared" si="919"/>
        <v>1</v>
      </c>
    </row>
    <row r="19346" spans="1:77">
      <c r="A19346" s="33">
        <v>19341</v>
      </c>
      <c r="BP19346">
        <v>0.800666105534751</v>
      </c>
      <c r="BQ19346">
        <v>16108.7876801805</v>
      </c>
      <c r="BR19346">
        <v>1.38059335262739</v>
      </c>
      <c r="BS19346">
        <v>138135.321284628</v>
      </c>
      <c r="BW19346" s="9">
        <v>19341</v>
      </c>
      <c r="BX19346">
        <f t="shared" si="918"/>
        <v>1</v>
      </c>
      <c r="BY19346">
        <f t="shared" si="919"/>
        <v>1</v>
      </c>
    </row>
    <row r="19347" spans="1:77">
      <c r="A19347" s="33">
        <v>19342</v>
      </c>
      <c r="BP19347">
        <v>0.811730323046112</v>
      </c>
      <c r="BQ19347">
        <v>14143.4083828397</v>
      </c>
      <c r="BR19347">
        <v>1.37598720048032</v>
      </c>
      <c r="BS19347">
        <v>101526.135452588</v>
      </c>
      <c r="BW19347" s="9">
        <v>19342</v>
      </c>
      <c r="BX19347">
        <f t="shared" si="918"/>
        <v>1</v>
      </c>
      <c r="BY19347">
        <f t="shared" si="919"/>
        <v>1</v>
      </c>
    </row>
    <row r="19348" spans="1:77">
      <c r="A19348" s="33">
        <v>19343</v>
      </c>
      <c r="BP19348">
        <v>0.765193104799619</v>
      </c>
      <c r="BQ19348">
        <v>23281.4594410713</v>
      </c>
      <c r="BR19348">
        <v>1.31247285310695</v>
      </c>
      <c r="BS19348">
        <v>116803.190126393</v>
      </c>
      <c r="BW19348" s="9">
        <v>19343</v>
      </c>
      <c r="BX19348">
        <f t="shared" si="918"/>
        <v>1</v>
      </c>
      <c r="BY19348">
        <f t="shared" si="919"/>
        <v>1</v>
      </c>
    </row>
    <row r="19349" spans="1:77">
      <c r="A19349" s="33">
        <v>19344</v>
      </c>
      <c r="BP19349">
        <v>0.788534944423184</v>
      </c>
      <c r="BQ19349">
        <v>16334.795841208</v>
      </c>
      <c r="BR19349">
        <v>1.34503162232303</v>
      </c>
      <c r="BS19349">
        <v>104413.435222097</v>
      </c>
      <c r="BW19349" s="9">
        <v>19344</v>
      </c>
      <c r="BX19349">
        <f t="shared" si="918"/>
        <v>1</v>
      </c>
      <c r="BY19349">
        <f t="shared" si="919"/>
        <v>1</v>
      </c>
    </row>
    <row r="19350" spans="1:77">
      <c r="A19350" s="33">
        <v>19345</v>
      </c>
      <c r="BP19350">
        <v>0.80025024967578</v>
      </c>
      <c r="BQ19350">
        <v>19273.7661019169</v>
      </c>
      <c r="BR19350">
        <v>1.37394016741004</v>
      </c>
      <c r="BS19350">
        <v>115149.926011465</v>
      </c>
      <c r="BW19350" s="9">
        <v>19345</v>
      </c>
      <c r="BX19350">
        <f t="shared" si="918"/>
        <v>1</v>
      </c>
      <c r="BY19350">
        <f t="shared" si="919"/>
        <v>1</v>
      </c>
    </row>
    <row r="19351" spans="1:77">
      <c r="A19351" s="33">
        <v>19346</v>
      </c>
      <c r="BP19351">
        <v>0.817623501487264</v>
      </c>
      <c r="BQ19351">
        <v>12268.2493524153</v>
      </c>
      <c r="BR19351">
        <v>1.40694458853758</v>
      </c>
      <c r="BS19351">
        <v>102365.079277892</v>
      </c>
      <c r="BW19351" s="9">
        <v>19346</v>
      </c>
      <c r="BX19351">
        <f t="shared" si="918"/>
        <v>1</v>
      </c>
      <c r="BY19351">
        <f t="shared" si="919"/>
        <v>1</v>
      </c>
    </row>
    <row r="19352" spans="1:77">
      <c r="A19352" s="33">
        <v>19347</v>
      </c>
      <c r="BP19352">
        <v>0.762427338080758</v>
      </c>
      <c r="BQ19352">
        <v>13844.3836389551</v>
      </c>
      <c r="BR19352">
        <v>1.32247384668965</v>
      </c>
      <c r="BS19352">
        <v>136800.387329645</v>
      </c>
      <c r="BW19352" s="9">
        <v>19347</v>
      </c>
      <c r="BX19352">
        <f t="shared" si="918"/>
        <v>1</v>
      </c>
      <c r="BY19352">
        <f t="shared" si="919"/>
        <v>1</v>
      </c>
    </row>
    <row r="19353" spans="1:77">
      <c r="A19353" s="33">
        <v>19348</v>
      </c>
      <c r="BP19353">
        <v>0.792098260505643</v>
      </c>
      <c r="BQ19353">
        <v>16373.1740209987</v>
      </c>
      <c r="BR19353">
        <v>1.37483966923554</v>
      </c>
      <c r="BS19353">
        <v>134496.771609203</v>
      </c>
      <c r="BW19353" s="9">
        <v>19348</v>
      </c>
      <c r="BX19353">
        <f t="shared" si="918"/>
        <v>1</v>
      </c>
      <c r="BY19353">
        <f t="shared" si="919"/>
        <v>1</v>
      </c>
    </row>
    <row r="19354" spans="1:77">
      <c r="A19354" s="33">
        <v>19349</v>
      </c>
      <c r="BP19354">
        <v>0.832930569096156</v>
      </c>
      <c r="BQ19354">
        <v>15192.9072926645</v>
      </c>
      <c r="BR19354">
        <v>1.42605232272395</v>
      </c>
      <c r="BS19354">
        <v>105527.698103662</v>
      </c>
      <c r="BW19354" s="9">
        <v>19349</v>
      </c>
      <c r="BX19354">
        <f t="shared" si="918"/>
        <v>1</v>
      </c>
      <c r="BY19354">
        <f t="shared" si="919"/>
        <v>1</v>
      </c>
    </row>
    <row r="19355" spans="1:77">
      <c r="A19355" s="33">
        <v>19350</v>
      </c>
      <c r="BP19355">
        <v>0.764887927166922</v>
      </c>
      <c r="BQ19355">
        <v>12562.2555080822</v>
      </c>
      <c r="BR19355">
        <v>1.32272098648811</v>
      </c>
      <c r="BS19355">
        <v>105749.918985922</v>
      </c>
      <c r="BW19355" s="9">
        <v>19350</v>
      </c>
      <c r="BX19355">
        <f t="shared" si="918"/>
        <v>1</v>
      </c>
      <c r="BY19355">
        <f t="shared" si="919"/>
        <v>1</v>
      </c>
    </row>
    <row r="19356" spans="1:77">
      <c r="A19356" s="33">
        <v>19351</v>
      </c>
      <c r="BP19356">
        <v>0.845461035716395</v>
      </c>
      <c r="BQ19356">
        <v>13451.4111189086</v>
      </c>
      <c r="BR19356">
        <v>1.47066599411754</v>
      </c>
      <c r="BS19356">
        <v>106189.878755532</v>
      </c>
      <c r="BW19356" s="9">
        <v>19351</v>
      </c>
      <c r="BX19356">
        <f t="shared" si="918"/>
        <v>1</v>
      </c>
      <c r="BY19356">
        <f t="shared" si="919"/>
        <v>1</v>
      </c>
    </row>
    <row r="19357" spans="1:77">
      <c r="A19357" s="33">
        <v>19352</v>
      </c>
      <c r="BP19357">
        <v>0.738804390271531</v>
      </c>
      <c r="BQ19357">
        <v>16436.7205599029</v>
      </c>
      <c r="BR19357">
        <v>1.27599408920764</v>
      </c>
      <c r="BS19357">
        <v>109956.475671459</v>
      </c>
      <c r="BW19357" s="9">
        <v>19352</v>
      </c>
      <c r="BX19357">
        <f t="shared" si="918"/>
        <v>1</v>
      </c>
      <c r="BY19357">
        <f t="shared" si="919"/>
        <v>1</v>
      </c>
    </row>
    <row r="19358" spans="1:77">
      <c r="A19358" s="33">
        <v>19353</v>
      </c>
      <c r="BP19358">
        <v>0.839978040946427</v>
      </c>
      <c r="BQ19358">
        <v>14854.367078344</v>
      </c>
      <c r="BR19358">
        <v>1.44939414337445</v>
      </c>
      <c r="BS19358">
        <v>105340.316475374</v>
      </c>
      <c r="BW19358" s="9">
        <v>19353</v>
      </c>
      <c r="BX19358">
        <f t="shared" si="918"/>
        <v>1</v>
      </c>
      <c r="BY19358">
        <f t="shared" si="919"/>
        <v>1</v>
      </c>
    </row>
    <row r="19359" spans="1:77">
      <c r="A19359" s="33">
        <v>19354</v>
      </c>
      <c r="BP19359">
        <v>0.812880397203454</v>
      </c>
      <c r="BQ19359">
        <v>12622.2958518865</v>
      </c>
      <c r="BR19359">
        <v>1.40764066076144</v>
      </c>
      <c r="BS19359">
        <v>133384.121374861</v>
      </c>
      <c r="BW19359" s="9">
        <v>19354</v>
      </c>
      <c r="BX19359">
        <f t="shared" si="918"/>
        <v>1</v>
      </c>
      <c r="BY19359">
        <f t="shared" si="919"/>
        <v>1</v>
      </c>
    </row>
    <row r="19360" spans="1:77">
      <c r="A19360" s="33">
        <v>19355</v>
      </c>
      <c r="BP19360">
        <v>0.864049323030039</v>
      </c>
      <c r="BQ19360">
        <v>13019.3117411771</v>
      </c>
      <c r="BR19360">
        <v>1.49365078074455</v>
      </c>
      <c r="BS19360">
        <v>103165.946828304</v>
      </c>
      <c r="BW19360" s="9">
        <v>19355</v>
      </c>
      <c r="BX19360">
        <f t="shared" si="918"/>
        <v>1</v>
      </c>
      <c r="BY19360">
        <f t="shared" si="919"/>
        <v>1</v>
      </c>
    </row>
    <row r="19361" spans="1:77">
      <c r="A19361" s="33">
        <v>19356</v>
      </c>
      <c r="BP19361">
        <v>0.837416931310404</v>
      </c>
      <c r="BQ19361">
        <v>15607.8546929872</v>
      </c>
      <c r="BR19361">
        <v>1.45486831999508</v>
      </c>
      <c r="BS19361">
        <v>135826.087766398</v>
      </c>
      <c r="BW19361" s="9">
        <v>19356</v>
      </c>
      <c r="BX19361">
        <f t="shared" si="918"/>
        <v>1</v>
      </c>
      <c r="BY19361">
        <f t="shared" si="919"/>
        <v>1</v>
      </c>
    </row>
    <row r="19362" spans="1:77">
      <c r="A19362" s="33">
        <v>19357</v>
      </c>
      <c r="BP19362">
        <v>0.760820756548466</v>
      </c>
      <c r="BQ19362">
        <v>15269.3072178396</v>
      </c>
      <c r="BR19362">
        <v>1.30788168329923</v>
      </c>
      <c r="BS19362">
        <v>107021.39138771</v>
      </c>
      <c r="BW19362" s="9">
        <v>19357</v>
      </c>
      <c r="BX19362">
        <f t="shared" si="918"/>
        <v>1</v>
      </c>
      <c r="BY19362">
        <f t="shared" si="919"/>
        <v>1</v>
      </c>
    </row>
    <row r="19363" spans="1:77">
      <c r="A19363" s="33">
        <v>19358</v>
      </c>
      <c r="BP19363">
        <v>0.819350142005183</v>
      </c>
      <c r="BQ19363">
        <v>12753.4034757931</v>
      </c>
      <c r="BR19363">
        <v>1.38629978044442</v>
      </c>
      <c r="BS19363">
        <v>102377.482890457</v>
      </c>
      <c r="BW19363" s="9">
        <v>19358</v>
      </c>
      <c r="BX19363">
        <f t="shared" si="918"/>
        <v>1</v>
      </c>
      <c r="BY19363">
        <f t="shared" si="919"/>
        <v>1</v>
      </c>
    </row>
    <row r="19364" spans="1:77">
      <c r="A19364" s="33">
        <v>19359</v>
      </c>
      <c r="BP19364">
        <v>0.779282853227259</v>
      </c>
      <c r="BQ19364">
        <v>15224.4779242611</v>
      </c>
      <c r="BR19364">
        <v>1.34752893674085</v>
      </c>
      <c r="BS19364">
        <v>140917.196268502</v>
      </c>
      <c r="BW19364" s="9">
        <v>19359</v>
      </c>
      <c r="BX19364">
        <f t="shared" si="918"/>
        <v>1</v>
      </c>
      <c r="BY19364">
        <f t="shared" si="919"/>
        <v>1</v>
      </c>
    </row>
    <row r="19365" spans="1:77">
      <c r="A19365" s="33">
        <v>19360</v>
      </c>
      <c r="BP19365">
        <v>0.851001237494754</v>
      </c>
      <c r="BQ19365">
        <v>15528.0790782985</v>
      </c>
      <c r="BR19365">
        <v>1.49197828689517</v>
      </c>
      <c r="BS19365">
        <v>105009.035628682</v>
      </c>
      <c r="BW19365" s="9">
        <v>19360</v>
      </c>
      <c r="BX19365">
        <f t="shared" si="918"/>
        <v>1</v>
      </c>
      <c r="BY19365">
        <f t="shared" si="919"/>
        <v>1</v>
      </c>
    </row>
    <row r="19366" spans="1:77">
      <c r="A19366" s="33">
        <v>19361</v>
      </c>
      <c r="BP19366">
        <v>0.841979460218875</v>
      </c>
      <c r="BQ19366">
        <v>11556.1538711601</v>
      </c>
      <c r="BR19366">
        <v>1.43366150482734</v>
      </c>
      <c r="BS19366">
        <v>99272.5053093264</v>
      </c>
      <c r="BW19366" s="9">
        <v>19361</v>
      </c>
      <c r="BX19366">
        <f t="shared" si="918"/>
        <v>1</v>
      </c>
      <c r="BY19366">
        <f t="shared" si="919"/>
        <v>1</v>
      </c>
    </row>
    <row r="19367" spans="1:77">
      <c r="A19367" s="33">
        <v>19362</v>
      </c>
      <c r="BP19367">
        <v>0.827413458396487</v>
      </c>
      <c r="BQ19367">
        <v>13859.9209416495</v>
      </c>
      <c r="BR19367">
        <v>1.418974176724</v>
      </c>
      <c r="BS19367">
        <v>136704.873857121</v>
      </c>
      <c r="BW19367" s="9">
        <v>19362</v>
      </c>
      <c r="BX19367">
        <f t="shared" si="918"/>
        <v>1</v>
      </c>
      <c r="BY19367">
        <f t="shared" si="919"/>
        <v>1</v>
      </c>
    </row>
    <row r="19368" spans="1:77">
      <c r="A19368" s="33">
        <v>19363</v>
      </c>
      <c r="BP19368">
        <v>0.793138563368596</v>
      </c>
      <c r="BQ19368">
        <v>15849.0304522071</v>
      </c>
      <c r="BR19368">
        <v>1.33669069381062</v>
      </c>
      <c r="BS19368">
        <v>137908.175747305</v>
      </c>
      <c r="BW19368" s="9">
        <v>19363</v>
      </c>
      <c r="BX19368">
        <f t="shared" si="918"/>
        <v>1</v>
      </c>
      <c r="BY19368">
        <f t="shared" si="919"/>
        <v>1</v>
      </c>
    </row>
    <row r="19369" spans="1:77">
      <c r="A19369" s="33">
        <v>19364</v>
      </c>
      <c r="BP19369">
        <v>0.784309405200943</v>
      </c>
      <c r="BQ19369">
        <v>17216.1185822214</v>
      </c>
      <c r="BR19369">
        <v>1.34906019366558</v>
      </c>
      <c r="BS19369">
        <v>108400.290109777</v>
      </c>
      <c r="BW19369" s="9">
        <v>19364</v>
      </c>
      <c r="BX19369">
        <f t="shared" si="918"/>
        <v>1</v>
      </c>
      <c r="BY19369">
        <f t="shared" si="919"/>
        <v>1</v>
      </c>
    </row>
    <row r="19370" spans="1:77">
      <c r="A19370" s="33">
        <v>19365</v>
      </c>
      <c r="BP19370">
        <v>0.782499121825388</v>
      </c>
      <c r="BQ19370">
        <v>13462.6941328863</v>
      </c>
      <c r="BR19370">
        <v>1.34061520504522</v>
      </c>
      <c r="BS19370">
        <v>103450.771838561</v>
      </c>
      <c r="BW19370" s="9">
        <v>19365</v>
      </c>
      <c r="BX19370">
        <f t="shared" si="918"/>
        <v>1</v>
      </c>
      <c r="BY19370">
        <f t="shared" si="919"/>
        <v>1</v>
      </c>
    </row>
    <row r="19371" spans="1:77">
      <c r="A19371" s="33">
        <v>19366</v>
      </c>
      <c r="BP19371">
        <v>0.801709424366901</v>
      </c>
      <c r="BQ19371">
        <v>18315.4152871918</v>
      </c>
      <c r="BR19371">
        <v>1.37741100968665</v>
      </c>
      <c r="BS19371">
        <v>111724.992977827</v>
      </c>
      <c r="BW19371" s="9">
        <v>19366</v>
      </c>
      <c r="BX19371">
        <f t="shared" si="918"/>
        <v>1</v>
      </c>
      <c r="BY19371">
        <f t="shared" si="919"/>
        <v>1</v>
      </c>
    </row>
    <row r="19372" spans="1:77">
      <c r="A19372" s="33">
        <v>19367</v>
      </c>
      <c r="BP19372">
        <v>0.893640300994307</v>
      </c>
      <c r="BQ19372">
        <v>17021.400659526</v>
      </c>
      <c r="BR19372">
        <v>1.5512754421108</v>
      </c>
      <c r="BS19372">
        <v>109847.54190055</v>
      </c>
      <c r="BW19372" s="9">
        <v>19367</v>
      </c>
      <c r="BX19372">
        <f t="shared" si="918"/>
        <v>1</v>
      </c>
      <c r="BY19372">
        <f t="shared" si="919"/>
        <v>1</v>
      </c>
    </row>
    <row r="19373" spans="1:77">
      <c r="A19373" s="33">
        <v>19368</v>
      </c>
      <c r="BP19373">
        <v>0.858450916714554</v>
      </c>
      <c r="BQ19373">
        <v>13103.4689125771</v>
      </c>
      <c r="BR19373">
        <v>1.48590778074499</v>
      </c>
      <c r="BS19373">
        <v>128609.532617883</v>
      </c>
      <c r="BW19373" s="9">
        <v>19368</v>
      </c>
      <c r="BX19373">
        <f t="shared" si="918"/>
        <v>1</v>
      </c>
      <c r="BY19373">
        <f t="shared" si="919"/>
        <v>1</v>
      </c>
    </row>
    <row r="19374" spans="1:77">
      <c r="A19374" s="33">
        <v>19369</v>
      </c>
      <c r="BP19374">
        <v>0.832690592757268</v>
      </c>
      <c r="BQ19374">
        <v>14536.3998807684</v>
      </c>
      <c r="BR19374">
        <v>1.4212830988572</v>
      </c>
      <c r="BS19374">
        <v>137817.388430714</v>
      </c>
      <c r="BW19374" s="9">
        <v>19369</v>
      </c>
      <c r="BX19374">
        <f t="shared" si="918"/>
        <v>1</v>
      </c>
      <c r="BY19374">
        <f t="shared" si="919"/>
        <v>1</v>
      </c>
    </row>
    <row r="19375" spans="1:77">
      <c r="A19375" s="33">
        <v>19370</v>
      </c>
      <c r="BP19375">
        <v>0.807921888553395</v>
      </c>
      <c r="BQ19375">
        <v>14440.4366042418</v>
      </c>
      <c r="BR19375">
        <v>1.37903864533318</v>
      </c>
      <c r="BS19375">
        <v>105769.108024762</v>
      </c>
      <c r="BW19375" s="9">
        <v>19370</v>
      </c>
      <c r="BX19375">
        <f t="shared" si="918"/>
        <v>1</v>
      </c>
      <c r="BY19375">
        <f t="shared" si="919"/>
        <v>1</v>
      </c>
    </row>
    <row r="19376" spans="1:77">
      <c r="A19376" s="33">
        <v>19371</v>
      </c>
      <c r="BP19376">
        <v>0.775248524296256</v>
      </c>
      <c r="BQ19376">
        <v>16212.1960161872</v>
      </c>
      <c r="BR19376">
        <v>1.3351697785714</v>
      </c>
      <c r="BS19376">
        <v>107071.434141274</v>
      </c>
      <c r="BW19376" s="9">
        <v>19371</v>
      </c>
      <c r="BX19376">
        <f t="shared" si="918"/>
        <v>1</v>
      </c>
      <c r="BY19376">
        <f t="shared" si="919"/>
        <v>1</v>
      </c>
    </row>
    <row r="19377" spans="1:77">
      <c r="A19377" s="33">
        <v>19372</v>
      </c>
      <c r="BP19377">
        <v>0.764082494081232</v>
      </c>
      <c r="BQ19377">
        <v>13285.002176644</v>
      </c>
      <c r="BR19377">
        <v>1.30977783770217</v>
      </c>
      <c r="BS19377">
        <v>105332.680505094</v>
      </c>
      <c r="BW19377" s="9">
        <v>19372</v>
      </c>
      <c r="BX19377">
        <f t="shared" si="918"/>
        <v>1</v>
      </c>
      <c r="BY19377">
        <f t="shared" si="919"/>
        <v>1</v>
      </c>
    </row>
    <row r="19378" spans="1:77">
      <c r="A19378" s="33">
        <v>19373</v>
      </c>
      <c r="BP19378">
        <v>0.751433990267093</v>
      </c>
      <c r="BQ19378">
        <v>14297.3403526374</v>
      </c>
      <c r="BR19378">
        <v>1.29590683460435</v>
      </c>
      <c r="BS19378">
        <v>106381.071113238</v>
      </c>
      <c r="BW19378" s="9">
        <v>19373</v>
      </c>
      <c r="BX19378">
        <f t="shared" si="918"/>
        <v>1</v>
      </c>
      <c r="BY19378">
        <f t="shared" si="919"/>
        <v>1</v>
      </c>
    </row>
    <row r="19379" spans="1:77">
      <c r="A19379" s="33">
        <v>19374</v>
      </c>
      <c r="BP19379">
        <v>0.813812845428138</v>
      </c>
      <c r="BQ19379">
        <v>14500.7935334672</v>
      </c>
      <c r="BR19379">
        <v>1.41587221053001</v>
      </c>
      <c r="BS19379">
        <v>106896.629729197</v>
      </c>
      <c r="BW19379" s="9">
        <v>19374</v>
      </c>
      <c r="BX19379">
        <f t="shared" si="918"/>
        <v>1</v>
      </c>
      <c r="BY19379">
        <f t="shared" si="919"/>
        <v>1</v>
      </c>
    </row>
    <row r="19380" spans="1:77">
      <c r="A19380" s="33">
        <v>19375</v>
      </c>
      <c r="BP19380">
        <v>0.837368048720701</v>
      </c>
      <c r="BQ19380">
        <v>15033.1698379038</v>
      </c>
      <c r="BR19380">
        <v>1.46523097976793</v>
      </c>
      <c r="BS19380">
        <v>111724.188679209</v>
      </c>
      <c r="BW19380" s="9">
        <v>19375</v>
      </c>
      <c r="BX19380">
        <f t="shared" si="918"/>
        <v>1</v>
      </c>
      <c r="BY19380">
        <f t="shared" si="919"/>
        <v>1</v>
      </c>
    </row>
    <row r="19381" spans="1:77">
      <c r="A19381" s="33">
        <v>19376</v>
      </c>
      <c r="BP19381">
        <v>0.807465520146259</v>
      </c>
      <c r="BQ19381">
        <v>14146.4434090656</v>
      </c>
      <c r="BR19381">
        <v>1.37303051231516</v>
      </c>
      <c r="BS19381">
        <v>106280.828065864</v>
      </c>
      <c r="BW19381" s="9">
        <v>19376</v>
      </c>
      <c r="BX19381">
        <f t="shared" si="918"/>
        <v>1</v>
      </c>
      <c r="BY19381">
        <f t="shared" si="919"/>
        <v>1</v>
      </c>
    </row>
    <row r="19382" spans="1:77">
      <c r="A19382" s="33">
        <v>19377</v>
      </c>
      <c r="BP19382">
        <v>0.779055060103335</v>
      </c>
      <c r="BQ19382">
        <v>14187.8880421924</v>
      </c>
      <c r="BR19382">
        <v>1.32777369454374</v>
      </c>
      <c r="BS19382">
        <v>134722.727768068</v>
      </c>
      <c r="BW19382" s="9">
        <v>19377</v>
      </c>
      <c r="BX19382">
        <f t="shared" si="918"/>
        <v>1</v>
      </c>
      <c r="BY19382">
        <f t="shared" si="919"/>
        <v>1</v>
      </c>
    </row>
    <row r="19383" spans="1:77">
      <c r="A19383" s="33">
        <v>19378</v>
      </c>
      <c r="BP19383">
        <v>0.822818070677827</v>
      </c>
      <c r="BQ19383">
        <v>11723.1592701904</v>
      </c>
      <c r="BR19383">
        <v>1.44381285896665</v>
      </c>
      <c r="BS19383">
        <v>134192.341417245</v>
      </c>
      <c r="BW19383" s="9">
        <v>19378</v>
      </c>
      <c r="BX19383">
        <f t="shared" si="918"/>
        <v>1</v>
      </c>
      <c r="BY19383">
        <f t="shared" si="919"/>
        <v>1</v>
      </c>
    </row>
    <row r="19384" spans="1:77">
      <c r="A19384" s="33">
        <v>19379</v>
      </c>
      <c r="BP19384">
        <v>0.845852303683318</v>
      </c>
      <c r="BQ19384">
        <v>18541.7124142179</v>
      </c>
      <c r="BR19384">
        <v>1.46333047760343</v>
      </c>
      <c r="BS19384">
        <v>110748.180239891</v>
      </c>
      <c r="BW19384" s="9">
        <v>19379</v>
      </c>
      <c r="BX19384">
        <f t="shared" si="918"/>
        <v>1</v>
      </c>
      <c r="BY19384">
        <f t="shared" si="919"/>
        <v>1</v>
      </c>
    </row>
    <row r="19385" spans="1:77">
      <c r="A19385" s="33">
        <v>19380</v>
      </c>
      <c r="BP19385">
        <v>0.872445317215848</v>
      </c>
      <c r="BQ19385">
        <v>12740.0973426129</v>
      </c>
      <c r="BR19385">
        <v>1.52228334378755</v>
      </c>
      <c r="BS19385">
        <v>131523.389204411</v>
      </c>
      <c r="BW19385" s="9">
        <v>19380</v>
      </c>
      <c r="BX19385">
        <f t="shared" si="918"/>
        <v>1</v>
      </c>
      <c r="BY19385">
        <f t="shared" si="919"/>
        <v>1</v>
      </c>
    </row>
    <row r="19386" spans="1:77">
      <c r="A19386" s="33">
        <v>19381</v>
      </c>
      <c r="BP19386">
        <v>0.838397408763746</v>
      </c>
      <c r="BQ19386">
        <v>19142.0365709767</v>
      </c>
      <c r="BR19386">
        <v>1.44288528239934</v>
      </c>
      <c r="BS19386">
        <v>112841.393004656</v>
      </c>
      <c r="BW19386" s="9">
        <v>19381</v>
      </c>
      <c r="BX19386">
        <f t="shared" si="918"/>
        <v>1</v>
      </c>
      <c r="BY19386">
        <f t="shared" si="919"/>
        <v>1</v>
      </c>
    </row>
    <row r="19387" spans="1:77">
      <c r="A19387" s="33">
        <v>19382</v>
      </c>
      <c r="BP19387">
        <v>0.830104443028048</v>
      </c>
      <c r="BQ19387">
        <v>15836.3196855525</v>
      </c>
      <c r="BR19387">
        <v>1.4157950632347</v>
      </c>
      <c r="BS19387">
        <v>107367.76865554</v>
      </c>
      <c r="BW19387" s="9">
        <v>19382</v>
      </c>
      <c r="BX19387">
        <f t="shared" si="918"/>
        <v>1</v>
      </c>
      <c r="BY19387">
        <f t="shared" si="919"/>
        <v>1</v>
      </c>
    </row>
    <row r="19388" spans="1:77">
      <c r="A19388" s="33">
        <v>19383</v>
      </c>
      <c r="BP19388">
        <v>0.808635507599979</v>
      </c>
      <c r="BQ19388">
        <v>14767.1508442782</v>
      </c>
      <c r="BR19388">
        <v>1.35204071595107</v>
      </c>
      <c r="BS19388">
        <v>106550.890340009</v>
      </c>
      <c r="BW19388" s="9">
        <v>19383</v>
      </c>
      <c r="BX19388">
        <f t="shared" si="918"/>
        <v>1</v>
      </c>
      <c r="BY19388">
        <f t="shared" si="919"/>
        <v>1</v>
      </c>
    </row>
    <row r="19389" spans="1:77">
      <c r="A19389" s="33">
        <v>19384</v>
      </c>
      <c r="BP19389">
        <v>0.857975286708153</v>
      </c>
      <c r="BQ19389">
        <v>11838.3002892785</v>
      </c>
      <c r="BR19389">
        <v>1.49378806282126</v>
      </c>
      <c r="BS19389">
        <v>133188.404227134</v>
      </c>
      <c r="BW19389" s="9">
        <v>19384</v>
      </c>
      <c r="BX19389">
        <f t="shared" si="918"/>
        <v>1</v>
      </c>
      <c r="BY19389">
        <f t="shared" si="919"/>
        <v>1</v>
      </c>
    </row>
    <row r="19390" spans="1:77">
      <c r="A19390" s="33">
        <v>19385</v>
      </c>
      <c r="BP19390">
        <v>0.828023220617718</v>
      </c>
      <c r="BQ19390">
        <v>14194.3341382971</v>
      </c>
      <c r="BR19390">
        <v>1.45124023814417</v>
      </c>
      <c r="BS19390">
        <v>106747.627509961</v>
      </c>
      <c r="BW19390" s="9">
        <v>19385</v>
      </c>
      <c r="BX19390">
        <f t="shared" si="918"/>
        <v>1</v>
      </c>
      <c r="BY19390">
        <f t="shared" si="919"/>
        <v>1</v>
      </c>
    </row>
    <row r="19391" spans="1:77">
      <c r="A19391" s="33">
        <v>19386</v>
      </c>
      <c r="BP19391">
        <v>0.833642998693799</v>
      </c>
      <c r="BQ19391">
        <v>15090.3273128616</v>
      </c>
      <c r="BR19391">
        <v>1.46630496130321</v>
      </c>
      <c r="BS19391">
        <v>133243.836505565</v>
      </c>
      <c r="BW19391" s="9">
        <v>19386</v>
      </c>
      <c r="BX19391">
        <f t="shared" si="918"/>
        <v>1</v>
      </c>
      <c r="BY19391">
        <f t="shared" si="919"/>
        <v>1</v>
      </c>
    </row>
    <row r="19392" spans="1:77">
      <c r="A19392" s="33">
        <v>19387</v>
      </c>
      <c r="BP19392">
        <v>0.82160806054645</v>
      </c>
      <c r="BQ19392">
        <v>10626.1314679945</v>
      </c>
      <c r="BR19392">
        <v>1.40379789263269</v>
      </c>
      <c r="BS19392">
        <v>128711.216816717</v>
      </c>
      <c r="BW19392" s="9">
        <v>19387</v>
      </c>
      <c r="BX19392">
        <f t="shared" si="918"/>
        <v>1</v>
      </c>
      <c r="BY19392">
        <f t="shared" si="919"/>
        <v>1</v>
      </c>
    </row>
    <row r="19393" spans="1:77">
      <c r="A19393" s="33">
        <v>19388</v>
      </c>
      <c r="BP19393">
        <v>0.772726178772927</v>
      </c>
      <c r="BQ19393">
        <v>14591.0683891088</v>
      </c>
      <c r="BR19393">
        <v>1.31749266422471</v>
      </c>
      <c r="BS19393">
        <v>110811.86935243</v>
      </c>
      <c r="BW19393" s="9">
        <v>19388</v>
      </c>
      <c r="BX19393">
        <f t="shared" si="918"/>
        <v>1</v>
      </c>
      <c r="BY19393">
        <f t="shared" si="919"/>
        <v>1</v>
      </c>
    </row>
    <row r="19394" spans="1:77">
      <c r="A19394" s="33">
        <v>19389</v>
      </c>
      <c r="BP19394">
        <v>0.79364125600863</v>
      </c>
      <c r="BQ19394">
        <v>14084.0489966478</v>
      </c>
      <c r="BR19394">
        <v>1.36542396329856</v>
      </c>
      <c r="BS19394">
        <v>132314.626610622</v>
      </c>
      <c r="BW19394" s="9">
        <v>19389</v>
      </c>
      <c r="BX19394">
        <f t="shared" si="918"/>
        <v>1</v>
      </c>
      <c r="BY19394">
        <f t="shared" si="919"/>
        <v>1</v>
      </c>
    </row>
    <row r="19395" spans="1:77">
      <c r="A19395" s="33">
        <v>19390</v>
      </c>
      <c r="BP19395">
        <v>0.772136195432743</v>
      </c>
      <c r="BQ19395">
        <v>12629.7473561461</v>
      </c>
      <c r="BR19395">
        <v>1.29057937368455</v>
      </c>
      <c r="BS19395">
        <v>101595.423012762</v>
      </c>
      <c r="BW19395" s="9">
        <v>19390</v>
      </c>
      <c r="BX19395">
        <f t="shared" si="918"/>
        <v>1</v>
      </c>
      <c r="BY19395">
        <f t="shared" si="919"/>
        <v>1</v>
      </c>
    </row>
    <row r="19396" spans="1:77">
      <c r="A19396" s="33">
        <v>19391</v>
      </c>
      <c r="BP19396">
        <v>0.861263672481528</v>
      </c>
      <c r="BQ19396">
        <v>14836.9441142275</v>
      </c>
      <c r="BR19396">
        <v>1.49332247240127</v>
      </c>
      <c r="BS19396">
        <v>108233.788436994</v>
      </c>
      <c r="BW19396" s="9">
        <v>19391</v>
      </c>
      <c r="BX19396">
        <f t="shared" si="918"/>
        <v>1</v>
      </c>
      <c r="BY19396">
        <f t="shared" si="919"/>
        <v>1</v>
      </c>
    </row>
    <row r="19397" spans="1:77">
      <c r="A19397" s="33">
        <v>19392</v>
      </c>
      <c r="BP19397">
        <v>0.845405551224404</v>
      </c>
      <c r="BQ19397">
        <v>15757.7606070467</v>
      </c>
      <c r="BR19397">
        <v>1.45785022835707</v>
      </c>
      <c r="BS19397">
        <v>108136.663824709</v>
      </c>
      <c r="BW19397" s="9">
        <v>19392</v>
      </c>
      <c r="BX19397">
        <f t="shared" si="918"/>
        <v>1</v>
      </c>
      <c r="BY19397">
        <f t="shared" si="919"/>
        <v>1</v>
      </c>
    </row>
    <row r="19398" spans="1:77">
      <c r="A19398" s="33">
        <v>19393</v>
      </c>
      <c r="BP19398">
        <v>0.77660389684218</v>
      </c>
      <c r="BQ19398">
        <v>11696.4572719541</v>
      </c>
      <c r="BR19398">
        <v>1.30865045657249</v>
      </c>
      <c r="BS19398">
        <v>101040.739180779</v>
      </c>
      <c r="BW19398" s="9">
        <v>19393</v>
      </c>
      <c r="BX19398">
        <f t="shared" si="918"/>
        <v>1</v>
      </c>
      <c r="BY19398">
        <f t="shared" si="919"/>
        <v>1</v>
      </c>
    </row>
    <row r="19399" spans="1:77">
      <c r="A19399" s="33">
        <v>19394</v>
      </c>
      <c r="BP19399">
        <v>0.905967806065925</v>
      </c>
      <c r="BQ19399">
        <v>12156.0675303513</v>
      </c>
      <c r="BR19399">
        <v>1.57620472154473</v>
      </c>
      <c r="BS19399">
        <v>133657.47240205</v>
      </c>
      <c r="BW19399" s="9">
        <v>19394</v>
      </c>
      <c r="BX19399">
        <f t="shared" ref="BX19399:BX19462" si="920">IF(BU19399=MAX($BU19399:$BV19399),1,0)</f>
        <v>1</v>
      </c>
      <c r="BY19399">
        <f t="shared" ref="BY19399:BY19462" si="921">IF(BV19399=MAX($BU19399:$BV19399),1,0)</f>
        <v>1</v>
      </c>
    </row>
    <row r="19400" spans="1:77">
      <c r="A19400" s="33">
        <v>19395</v>
      </c>
      <c r="BP19400">
        <v>0.783334807672032</v>
      </c>
      <c r="BQ19400">
        <v>13007.6229756946</v>
      </c>
      <c r="BR19400">
        <v>1.31541141796563</v>
      </c>
      <c r="BS19400">
        <v>102673.112198992</v>
      </c>
      <c r="BW19400" s="9">
        <v>19395</v>
      </c>
      <c r="BX19400">
        <f t="shared" si="920"/>
        <v>1</v>
      </c>
      <c r="BY19400">
        <f t="shared" si="921"/>
        <v>1</v>
      </c>
    </row>
    <row r="19401" spans="1:77">
      <c r="A19401" s="33">
        <v>19396</v>
      </c>
      <c r="BP19401">
        <v>0.80993941842435</v>
      </c>
      <c r="BQ19401">
        <v>15330.6001376162</v>
      </c>
      <c r="BR19401">
        <v>1.39994510867455</v>
      </c>
      <c r="BS19401">
        <v>108254.663580839</v>
      </c>
      <c r="BW19401" s="9">
        <v>19396</v>
      </c>
      <c r="BX19401">
        <f t="shared" si="920"/>
        <v>1</v>
      </c>
      <c r="BY19401">
        <f t="shared" si="921"/>
        <v>1</v>
      </c>
    </row>
    <row r="19402" spans="1:77">
      <c r="A19402" s="33">
        <v>19397</v>
      </c>
      <c r="BP19402">
        <v>0.843300614253641</v>
      </c>
      <c r="BQ19402">
        <v>15029.2168326093</v>
      </c>
      <c r="BR19402">
        <v>1.47007715167666</v>
      </c>
      <c r="BS19402">
        <v>139201.028388525</v>
      </c>
      <c r="BW19402" s="9">
        <v>19397</v>
      </c>
      <c r="BX19402">
        <f t="shared" si="920"/>
        <v>1</v>
      </c>
      <c r="BY19402">
        <f t="shared" si="921"/>
        <v>1</v>
      </c>
    </row>
    <row r="19403" spans="1:77">
      <c r="A19403" s="33">
        <v>19398</v>
      </c>
      <c r="BP19403">
        <v>0.832752328963082</v>
      </c>
      <c r="BQ19403">
        <v>14967.1297030587</v>
      </c>
      <c r="BR19403">
        <v>1.45050186131556</v>
      </c>
      <c r="BS19403">
        <v>109846.721036006</v>
      </c>
      <c r="BW19403" s="9">
        <v>19398</v>
      </c>
      <c r="BX19403">
        <f t="shared" si="920"/>
        <v>1</v>
      </c>
      <c r="BY19403">
        <f t="shared" si="921"/>
        <v>1</v>
      </c>
    </row>
    <row r="19404" spans="1:77">
      <c r="A19404" s="33">
        <v>19399</v>
      </c>
      <c r="BP19404">
        <v>0.824006851615212</v>
      </c>
      <c r="BQ19404">
        <v>17810.6816972945</v>
      </c>
      <c r="BR19404">
        <v>1.42138522995345</v>
      </c>
      <c r="BS19404">
        <v>138305.561447674</v>
      </c>
      <c r="BW19404" s="9">
        <v>19399</v>
      </c>
      <c r="BX19404">
        <f t="shared" si="920"/>
        <v>1</v>
      </c>
      <c r="BY19404">
        <f t="shared" si="921"/>
        <v>1</v>
      </c>
    </row>
    <row r="19405" spans="1:77">
      <c r="A19405" s="33">
        <v>19400</v>
      </c>
      <c r="BP19405">
        <v>0.783784934921359</v>
      </c>
      <c r="BQ19405">
        <v>13797.7736829721</v>
      </c>
      <c r="BR19405">
        <v>1.3645117530912</v>
      </c>
      <c r="BS19405">
        <v>106884.827819753</v>
      </c>
      <c r="BW19405" s="9">
        <v>19400</v>
      </c>
      <c r="BX19405">
        <f t="shared" si="920"/>
        <v>1</v>
      </c>
      <c r="BY19405">
        <f t="shared" si="921"/>
        <v>1</v>
      </c>
    </row>
    <row r="19406" spans="1:77">
      <c r="A19406" s="33">
        <v>19401</v>
      </c>
      <c r="BP19406">
        <v>0.760018381010997</v>
      </c>
      <c r="BQ19406">
        <v>22878.2003927291</v>
      </c>
      <c r="BR19406">
        <v>1.28396469464201</v>
      </c>
      <c r="BS19406">
        <v>117260.477084979</v>
      </c>
      <c r="BW19406" s="9">
        <v>19401</v>
      </c>
      <c r="BX19406">
        <f t="shared" si="920"/>
        <v>1</v>
      </c>
      <c r="BY19406">
        <f t="shared" si="921"/>
        <v>1</v>
      </c>
    </row>
    <row r="19407" spans="1:77">
      <c r="A19407" s="33">
        <v>19402</v>
      </c>
      <c r="BP19407">
        <v>0.784681193309642</v>
      </c>
      <c r="BQ19407">
        <v>10199.4434035043</v>
      </c>
      <c r="BR19407">
        <v>1.36651906656028</v>
      </c>
      <c r="BS19407">
        <v>130646.683218995</v>
      </c>
      <c r="BW19407" s="9">
        <v>19402</v>
      </c>
      <c r="BX19407">
        <f t="shared" si="920"/>
        <v>1</v>
      </c>
      <c r="BY19407">
        <f t="shared" si="921"/>
        <v>1</v>
      </c>
    </row>
    <row r="19408" spans="1:77">
      <c r="A19408" s="33">
        <v>19403</v>
      </c>
      <c r="BP19408">
        <v>0.827756839196018</v>
      </c>
      <c r="BQ19408">
        <v>14445.2808891013</v>
      </c>
      <c r="BR19408">
        <v>1.41382916574477</v>
      </c>
      <c r="BS19408">
        <v>136677.797007055</v>
      </c>
      <c r="BW19408" s="9">
        <v>19403</v>
      </c>
      <c r="BX19408">
        <f t="shared" si="920"/>
        <v>1</v>
      </c>
      <c r="BY19408">
        <f t="shared" si="921"/>
        <v>1</v>
      </c>
    </row>
    <row r="19409" spans="1:77">
      <c r="A19409" s="33">
        <v>19404</v>
      </c>
      <c r="BP19409">
        <v>0.754233397494499</v>
      </c>
      <c r="BQ19409">
        <v>14491.7302062374</v>
      </c>
      <c r="BR19409">
        <v>1.30343936160285</v>
      </c>
      <c r="BS19409">
        <v>138012.319741078</v>
      </c>
      <c r="BW19409" s="9">
        <v>19404</v>
      </c>
      <c r="BX19409">
        <f t="shared" si="920"/>
        <v>1</v>
      </c>
      <c r="BY19409">
        <f t="shared" si="921"/>
        <v>1</v>
      </c>
    </row>
    <row r="19410" spans="1:77">
      <c r="A19410" s="33">
        <v>19405</v>
      </c>
      <c r="BP19410">
        <v>0.807476258223339</v>
      </c>
      <c r="BQ19410">
        <v>17091.3519950928</v>
      </c>
      <c r="BR19410">
        <v>1.41737187532371</v>
      </c>
      <c r="BS19410">
        <v>110643.030400178</v>
      </c>
      <c r="BW19410" s="9">
        <v>19405</v>
      </c>
      <c r="BX19410">
        <f t="shared" si="920"/>
        <v>1</v>
      </c>
      <c r="BY19410">
        <f t="shared" si="921"/>
        <v>1</v>
      </c>
    </row>
    <row r="19411" spans="1:77">
      <c r="A19411" s="33">
        <v>19406</v>
      </c>
      <c r="BP19411">
        <v>0.808719836336527</v>
      </c>
      <c r="BQ19411">
        <v>16405.5347525124</v>
      </c>
      <c r="BR19411">
        <v>1.36983033514841</v>
      </c>
      <c r="BS19411">
        <v>105593.627201877</v>
      </c>
      <c r="BW19411" s="9">
        <v>19406</v>
      </c>
      <c r="BX19411">
        <f t="shared" si="920"/>
        <v>1</v>
      </c>
      <c r="BY19411">
        <f t="shared" si="921"/>
        <v>1</v>
      </c>
    </row>
    <row r="19412" spans="1:77">
      <c r="A19412" s="33">
        <v>19407</v>
      </c>
      <c r="BP19412">
        <v>0.776102172823075</v>
      </c>
      <c r="BQ19412">
        <v>15135.7759058775</v>
      </c>
      <c r="BR19412">
        <v>1.29802844138995</v>
      </c>
      <c r="BS19412">
        <v>105152.688599558</v>
      </c>
      <c r="BW19412" s="9">
        <v>19407</v>
      </c>
      <c r="BX19412">
        <f t="shared" si="920"/>
        <v>1</v>
      </c>
      <c r="BY19412">
        <f t="shared" si="921"/>
        <v>1</v>
      </c>
    </row>
    <row r="19413" spans="1:77">
      <c r="A19413" s="33">
        <v>19408</v>
      </c>
      <c r="BP19413">
        <v>0.827132787100165</v>
      </c>
      <c r="BQ19413">
        <v>12468.3855910232</v>
      </c>
      <c r="BR19413">
        <v>1.40595734812501</v>
      </c>
      <c r="BS19413">
        <v>103470.024355629</v>
      </c>
      <c r="BW19413" s="9">
        <v>19408</v>
      </c>
      <c r="BX19413">
        <f t="shared" si="920"/>
        <v>1</v>
      </c>
      <c r="BY19413">
        <f t="shared" si="921"/>
        <v>1</v>
      </c>
    </row>
    <row r="19414" spans="1:77">
      <c r="A19414" s="33">
        <v>19409</v>
      </c>
      <c r="BP19414">
        <v>0.818435857619466</v>
      </c>
      <c r="BQ19414">
        <v>18998.1970976149</v>
      </c>
      <c r="BR19414">
        <v>1.40485464232338</v>
      </c>
      <c r="BS19414">
        <v>114603.825937874</v>
      </c>
      <c r="BW19414" s="9">
        <v>19409</v>
      </c>
      <c r="BX19414">
        <f t="shared" si="920"/>
        <v>1</v>
      </c>
      <c r="BY19414">
        <f t="shared" si="921"/>
        <v>1</v>
      </c>
    </row>
    <row r="19415" spans="1:77">
      <c r="A19415" s="33">
        <v>19410</v>
      </c>
      <c r="BP19415">
        <v>0.84222535943835</v>
      </c>
      <c r="BQ19415">
        <v>14711.6996221259</v>
      </c>
      <c r="BR19415">
        <v>1.41842528245848</v>
      </c>
      <c r="BS19415">
        <v>134754.93595886</v>
      </c>
      <c r="BW19415" s="9">
        <v>19410</v>
      </c>
      <c r="BX19415">
        <f t="shared" si="920"/>
        <v>1</v>
      </c>
      <c r="BY19415">
        <f t="shared" si="921"/>
        <v>1</v>
      </c>
    </row>
    <row r="19416" spans="1:77">
      <c r="A19416" s="33">
        <v>19411</v>
      </c>
      <c r="BP19416">
        <v>0.781777974216866</v>
      </c>
      <c r="BQ19416">
        <v>15171.7995007396</v>
      </c>
      <c r="BR19416">
        <v>1.32530822788923</v>
      </c>
      <c r="BS19416">
        <v>134852.406774256</v>
      </c>
      <c r="BW19416" s="9">
        <v>19411</v>
      </c>
      <c r="BX19416">
        <f t="shared" si="920"/>
        <v>1</v>
      </c>
      <c r="BY19416">
        <f t="shared" si="921"/>
        <v>1</v>
      </c>
    </row>
    <row r="19417" spans="1:77">
      <c r="A19417" s="33">
        <v>19412</v>
      </c>
      <c r="BP19417">
        <v>0.78422752280047</v>
      </c>
      <c r="BQ19417">
        <v>14945.288659651</v>
      </c>
      <c r="BR19417">
        <v>1.31906206196335</v>
      </c>
      <c r="BS19417">
        <v>104261.730974565</v>
      </c>
      <c r="BW19417" s="9">
        <v>19412</v>
      </c>
      <c r="BX19417">
        <f t="shared" si="920"/>
        <v>1</v>
      </c>
      <c r="BY19417">
        <f t="shared" si="921"/>
        <v>1</v>
      </c>
    </row>
    <row r="19418" spans="1:77">
      <c r="A19418" s="33">
        <v>19413</v>
      </c>
      <c r="BP19418">
        <v>0.841103450164542</v>
      </c>
      <c r="BQ19418">
        <v>12212.7710618035</v>
      </c>
      <c r="BR19418">
        <v>1.44265939944356</v>
      </c>
      <c r="BS19418">
        <v>100957.924419699</v>
      </c>
      <c r="BW19418" s="9">
        <v>19413</v>
      </c>
      <c r="BX19418">
        <f t="shared" si="920"/>
        <v>1</v>
      </c>
      <c r="BY19418">
        <f t="shared" si="921"/>
        <v>1</v>
      </c>
    </row>
    <row r="19419" spans="1:77">
      <c r="A19419" s="33">
        <v>19414</v>
      </c>
      <c r="BP19419">
        <v>0.823720185181505</v>
      </c>
      <c r="BQ19419">
        <v>14052.2545045412</v>
      </c>
      <c r="BR19419">
        <v>1.42378767232516</v>
      </c>
      <c r="BS19419">
        <v>108079.436845374</v>
      </c>
      <c r="BW19419" s="9">
        <v>19414</v>
      </c>
      <c r="BX19419">
        <f t="shared" si="920"/>
        <v>1</v>
      </c>
      <c r="BY19419">
        <f t="shared" si="921"/>
        <v>1</v>
      </c>
    </row>
    <row r="19420" spans="1:77">
      <c r="A19420" s="33">
        <v>19415</v>
      </c>
      <c r="BP19420">
        <v>0.786192982224251</v>
      </c>
      <c r="BQ19420">
        <v>12860.6553739861</v>
      </c>
      <c r="BR19420">
        <v>1.32040495383224</v>
      </c>
      <c r="BS19420">
        <v>101087.441975157</v>
      </c>
      <c r="BW19420" s="9">
        <v>19415</v>
      </c>
      <c r="BX19420">
        <f t="shared" si="920"/>
        <v>1</v>
      </c>
      <c r="BY19420">
        <f t="shared" si="921"/>
        <v>1</v>
      </c>
    </row>
    <row r="19421" spans="1:77">
      <c r="A19421" s="33">
        <v>19416</v>
      </c>
      <c r="BP19421">
        <v>0.755564816613318</v>
      </c>
      <c r="BQ19421">
        <v>12734.3903585672</v>
      </c>
      <c r="BR19421">
        <v>1.29056394701795</v>
      </c>
      <c r="BS19421">
        <v>103433.899989681</v>
      </c>
      <c r="BW19421" s="9">
        <v>19416</v>
      </c>
      <c r="BX19421">
        <f t="shared" si="920"/>
        <v>1</v>
      </c>
      <c r="BY19421">
        <f t="shared" si="921"/>
        <v>1</v>
      </c>
    </row>
    <row r="19422" spans="1:77">
      <c r="A19422" s="33">
        <v>19417</v>
      </c>
      <c r="BP19422">
        <v>0.801820944020061</v>
      </c>
      <c r="BQ19422">
        <v>14152.2411698115</v>
      </c>
      <c r="BR19422">
        <v>1.37577383507775</v>
      </c>
      <c r="BS19422">
        <v>106171.558341988</v>
      </c>
      <c r="BW19422" s="9">
        <v>19417</v>
      </c>
      <c r="BX19422">
        <f t="shared" si="920"/>
        <v>1</v>
      </c>
      <c r="BY19422">
        <f t="shared" si="921"/>
        <v>1</v>
      </c>
    </row>
    <row r="19423" spans="1:77">
      <c r="A19423" s="33">
        <v>19418</v>
      </c>
      <c r="BP19423">
        <v>0.857339352947666</v>
      </c>
      <c r="BQ19423">
        <v>14063.5363619941</v>
      </c>
      <c r="BR19423">
        <v>1.47233383979055</v>
      </c>
      <c r="BS19423">
        <v>134923.889435169</v>
      </c>
      <c r="BW19423" s="9">
        <v>19418</v>
      </c>
      <c r="BX19423">
        <f t="shared" si="920"/>
        <v>1</v>
      </c>
      <c r="BY19423">
        <f t="shared" si="921"/>
        <v>1</v>
      </c>
    </row>
    <row r="19424" spans="1:77">
      <c r="A19424" s="33">
        <v>19419</v>
      </c>
      <c r="BP19424">
        <v>0.821112112441375</v>
      </c>
      <c r="BQ19424">
        <v>17060.6600703552</v>
      </c>
      <c r="BR19424">
        <v>1.41065937110762</v>
      </c>
      <c r="BS19424">
        <v>106695.545972732</v>
      </c>
      <c r="BW19424" s="9">
        <v>19419</v>
      </c>
      <c r="BX19424">
        <f t="shared" si="920"/>
        <v>1</v>
      </c>
      <c r="BY19424">
        <f t="shared" si="921"/>
        <v>1</v>
      </c>
    </row>
    <row r="19425" spans="1:77">
      <c r="A19425" s="33">
        <v>19420</v>
      </c>
      <c r="BP19425">
        <v>0.826955053653997</v>
      </c>
      <c r="BQ19425">
        <v>17641.8264779422</v>
      </c>
      <c r="BR19425">
        <v>1.39852656874013</v>
      </c>
      <c r="BS19425">
        <v>111756.302598303</v>
      </c>
      <c r="BW19425" s="9">
        <v>19420</v>
      </c>
      <c r="BX19425">
        <f t="shared" si="920"/>
        <v>1</v>
      </c>
      <c r="BY19425">
        <f t="shared" si="921"/>
        <v>1</v>
      </c>
    </row>
    <row r="19426" spans="1:77">
      <c r="A19426" s="33">
        <v>19421</v>
      </c>
      <c r="BP19426">
        <v>0.777658197223926</v>
      </c>
      <c r="BQ19426">
        <v>16259.6851626672</v>
      </c>
      <c r="BR19426">
        <v>1.33708192860699</v>
      </c>
      <c r="BS19426">
        <v>139742.668838545</v>
      </c>
      <c r="BW19426" s="9">
        <v>19421</v>
      </c>
      <c r="BX19426">
        <f t="shared" si="920"/>
        <v>1</v>
      </c>
      <c r="BY19426">
        <f t="shared" si="921"/>
        <v>1</v>
      </c>
    </row>
    <row r="19427" spans="1:77">
      <c r="A19427" s="33">
        <v>19422</v>
      </c>
      <c r="BP19427">
        <v>0.810839223009799</v>
      </c>
      <c r="BQ19427">
        <v>13698.390656727</v>
      </c>
      <c r="BR19427">
        <v>1.37199702747584</v>
      </c>
      <c r="BS19427">
        <v>135615.221131432</v>
      </c>
      <c r="BW19427" s="9">
        <v>19422</v>
      </c>
      <c r="BX19427">
        <f t="shared" si="920"/>
        <v>1</v>
      </c>
      <c r="BY19427">
        <f t="shared" si="921"/>
        <v>1</v>
      </c>
    </row>
    <row r="19428" spans="1:77">
      <c r="A19428" s="33">
        <v>19423</v>
      </c>
      <c r="BP19428">
        <v>0.80477429526366</v>
      </c>
      <c r="BQ19428">
        <v>15957.1867086643</v>
      </c>
      <c r="BR19428">
        <v>1.38250066616882</v>
      </c>
      <c r="BS19428">
        <v>110028.697020577</v>
      </c>
      <c r="BW19428" s="9">
        <v>19423</v>
      </c>
      <c r="BX19428">
        <f t="shared" si="920"/>
        <v>1</v>
      </c>
      <c r="BY19428">
        <f t="shared" si="921"/>
        <v>1</v>
      </c>
    </row>
    <row r="19429" spans="1:77">
      <c r="A19429" s="33">
        <v>19424</v>
      </c>
      <c r="BP19429">
        <v>0.796276471756114</v>
      </c>
      <c r="BQ19429">
        <v>11889.130629462</v>
      </c>
      <c r="BR19429">
        <v>1.39538102128442</v>
      </c>
      <c r="BS19429">
        <v>101080.700050435</v>
      </c>
      <c r="BW19429" s="9">
        <v>19424</v>
      </c>
      <c r="BX19429">
        <f t="shared" si="920"/>
        <v>1</v>
      </c>
      <c r="BY19429">
        <f t="shared" si="921"/>
        <v>1</v>
      </c>
    </row>
    <row r="19430" spans="1:77">
      <c r="A19430" s="33">
        <v>19425</v>
      </c>
      <c r="BP19430">
        <v>0.82242873623091</v>
      </c>
      <c r="BQ19430">
        <v>15045.9804056103</v>
      </c>
      <c r="BR19430">
        <v>1.42249053971581</v>
      </c>
      <c r="BS19430">
        <v>140873.018950597</v>
      </c>
      <c r="BW19430" s="9">
        <v>19425</v>
      </c>
      <c r="BX19430">
        <f t="shared" si="920"/>
        <v>1</v>
      </c>
      <c r="BY19430">
        <f t="shared" si="921"/>
        <v>1</v>
      </c>
    </row>
    <row r="19431" spans="1:77">
      <c r="A19431" s="33">
        <v>19426</v>
      </c>
      <c r="BP19431">
        <v>0.802547684239711</v>
      </c>
      <c r="BQ19431">
        <v>18101.2121206145</v>
      </c>
      <c r="BR19431">
        <v>1.39535599389828</v>
      </c>
      <c r="BS19431">
        <v>114479.51959244</v>
      </c>
      <c r="BW19431" s="9">
        <v>19426</v>
      </c>
      <c r="BX19431">
        <f t="shared" si="920"/>
        <v>1</v>
      </c>
      <c r="BY19431">
        <f t="shared" si="921"/>
        <v>1</v>
      </c>
    </row>
    <row r="19432" spans="1:77">
      <c r="A19432" s="33">
        <v>19427</v>
      </c>
      <c r="BP19432">
        <v>0.811044865254708</v>
      </c>
      <c r="BQ19432">
        <v>19010.0069832135</v>
      </c>
      <c r="BR19432">
        <v>1.35651272007544</v>
      </c>
      <c r="BS19432">
        <v>109269.80666791</v>
      </c>
      <c r="BW19432" s="9">
        <v>19427</v>
      </c>
      <c r="BX19432">
        <f t="shared" si="920"/>
        <v>1</v>
      </c>
      <c r="BY19432">
        <f t="shared" si="921"/>
        <v>1</v>
      </c>
    </row>
    <row r="19433" spans="1:77">
      <c r="A19433" s="33">
        <v>19428</v>
      </c>
      <c r="BP19433">
        <v>0.848409618331288</v>
      </c>
      <c r="BQ19433">
        <v>16119.3491861117</v>
      </c>
      <c r="BR19433">
        <v>1.47209576860645</v>
      </c>
      <c r="BS19433">
        <v>106770.192452243</v>
      </c>
      <c r="BW19433" s="9">
        <v>19428</v>
      </c>
      <c r="BX19433">
        <f t="shared" si="920"/>
        <v>1</v>
      </c>
      <c r="BY19433">
        <f t="shared" si="921"/>
        <v>1</v>
      </c>
    </row>
    <row r="19434" spans="1:77">
      <c r="A19434" s="33">
        <v>19429</v>
      </c>
      <c r="BP19434">
        <v>0.77200016263809</v>
      </c>
      <c r="BQ19434">
        <v>10329.7107332967</v>
      </c>
      <c r="BR19434">
        <v>1.33101847561658</v>
      </c>
      <c r="BS19434">
        <v>125534.283859117</v>
      </c>
      <c r="BW19434" s="9">
        <v>19429</v>
      </c>
      <c r="BX19434">
        <f t="shared" si="920"/>
        <v>1</v>
      </c>
      <c r="BY19434">
        <f t="shared" si="921"/>
        <v>1</v>
      </c>
    </row>
    <row r="19435" spans="1:77">
      <c r="A19435" s="33">
        <v>19430</v>
      </c>
      <c r="BP19435">
        <v>0.830980182580339</v>
      </c>
      <c r="BQ19435">
        <v>13898.2882573245</v>
      </c>
      <c r="BR19435">
        <v>1.41240363504605</v>
      </c>
      <c r="BS19435">
        <v>99878.3525192598</v>
      </c>
      <c r="BW19435" s="9">
        <v>19430</v>
      </c>
      <c r="BX19435">
        <f t="shared" si="920"/>
        <v>1</v>
      </c>
      <c r="BY19435">
        <f t="shared" si="921"/>
        <v>1</v>
      </c>
    </row>
    <row r="19436" spans="1:77">
      <c r="A19436" s="33">
        <v>19431</v>
      </c>
      <c r="BP19436">
        <v>0.856631112813575</v>
      </c>
      <c r="BQ19436">
        <v>17352.6170949951</v>
      </c>
      <c r="BR19436">
        <v>1.46426932280872</v>
      </c>
      <c r="BS19436">
        <v>108352.124050236</v>
      </c>
      <c r="BW19436" s="9">
        <v>19431</v>
      </c>
      <c r="BX19436">
        <f t="shared" si="920"/>
        <v>1</v>
      </c>
      <c r="BY19436">
        <f t="shared" si="921"/>
        <v>1</v>
      </c>
    </row>
    <row r="19437" spans="1:77">
      <c r="A19437" s="33">
        <v>19432</v>
      </c>
      <c r="BP19437">
        <v>0.777595897845616</v>
      </c>
      <c r="BQ19437">
        <v>14973.5638073853</v>
      </c>
      <c r="BR19437">
        <v>1.2888772136538</v>
      </c>
      <c r="BS19437">
        <v>129410.296414958</v>
      </c>
      <c r="BW19437" s="9">
        <v>19432</v>
      </c>
      <c r="BX19437">
        <f t="shared" si="920"/>
        <v>1</v>
      </c>
      <c r="BY19437">
        <f t="shared" si="921"/>
        <v>1</v>
      </c>
    </row>
    <row r="19438" spans="1:77">
      <c r="A19438" s="33">
        <v>19433</v>
      </c>
      <c r="BP19438">
        <v>0.822529606862438</v>
      </c>
      <c r="BQ19438">
        <v>15954.5656327992</v>
      </c>
      <c r="BR19438">
        <v>1.40793818256777</v>
      </c>
      <c r="BS19438">
        <v>108077.720604504</v>
      </c>
      <c r="BW19438" s="9">
        <v>19433</v>
      </c>
      <c r="BX19438">
        <f t="shared" si="920"/>
        <v>1</v>
      </c>
      <c r="BY19438">
        <f t="shared" si="921"/>
        <v>1</v>
      </c>
    </row>
    <row r="19439" spans="1:77">
      <c r="A19439" s="33">
        <v>19434</v>
      </c>
      <c r="BP19439">
        <v>0.864931715462432</v>
      </c>
      <c r="BQ19439">
        <v>11546.218685213</v>
      </c>
      <c r="BR19439">
        <v>1.52070398064811</v>
      </c>
      <c r="BS19439">
        <v>101406.16627553</v>
      </c>
      <c r="BW19439" s="9">
        <v>19434</v>
      </c>
      <c r="BX19439">
        <f t="shared" si="920"/>
        <v>1</v>
      </c>
      <c r="BY19439">
        <f t="shared" si="921"/>
        <v>1</v>
      </c>
    </row>
    <row r="19440" spans="1:77">
      <c r="A19440" s="33">
        <v>19435</v>
      </c>
      <c r="BP19440">
        <v>0.815281670837415</v>
      </c>
      <c r="BQ19440">
        <v>13702.9223980852</v>
      </c>
      <c r="BR19440">
        <v>1.37542200087143</v>
      </c>
      <c r="BS19440">
        <v>131765.695803143</v>
      </c>
      <c r="BW19440" s="9">
        <v>19435</v>
      </c>
      <c r="BX19440">
        <f t="shared" si="920"/>
        <v>1</v>
      </c>
      <c r="BY19440">
        <f t="shared" si="921"/>
        <v>1</v>
      </c>
    </row>
    <row r="19441" spans="1:77">
      <c r="A19441" s="33">
        <v>19436</v>
      </c>
      <c r="BP19441">
        <v>0.810402949133361</v>
      </c>
      <c r="BQ19441">
        <v>13062.652788107</v>
      </c>
      <c r="BR19441">
        <v>1.42760912036434</v>
      </c>
      <c r="BS19441">
        <v>130959.512185073</v>
      </c>
      <c r="BW19441" s="9">
        <v>19436</v>
      </c>
      <c r="BX19441">
        <f t="shared" si="920"/>
        <v>1</v>
      </c>
      <c r="BY19441">
        <f t="shared" si="921"/>
        <v>1</v>
      </c>
    </row>
    <row r="19442" spans="1:77">
      <c r="A19442" s="33">
        <v>19437</v>
      </c>
      <c r="BP19442">
        <v>0.858004576555273</v>
      </c>
      <c r="BQ19442">
        <v>15455.3611553384</v>
      </c>
      <c r="BR19442">
        <v>1.5248345040108</v>
      </c>
      <c r="BS19442">
        <v>111842.784106372</v>
      </c>
      <c r="BW19442" s="9">
        <v>19437</v>
      </c>
      <c r="BX19442">
        <f t="shared" si="920"/>
        <v>1</v>
      </c>
      <c r="BY19442">
        <f t="shared" si="921"/>
        <v>1</v>
      </c>
    </row>
    <row r="19443" spans="1:77">
      <c r="A19443" s="33">
        <v>19438</v>
      </c>
      <c r="BP19443">
        <v>0.807249234342524</v>
      </c>
      <c r="BQ19443">
        <v>17372.0896598892</v>
      </c>
      <c r="BR19443">
        <v>1.34080107299522</v>
      </c>
      <c r="BS19443">
        <v>135529.673283281</v>
      </c>
      <c r="BW19443" s="9">
        <v>19438</v>
      </c>
      <c r="BX19443">
        <f t="shared" si="920"/>
        <v>1</v>
      </c>
      <c r="BY19443">
        <f t="shared" si="921"/>
        <v>1</v>
      </c>
    </row>
    <row r="19444" spans="1:77">
      <c r="A19444" s="33">
        <v>19439</v>
      </c>
      <c r="BP19444">
        <v>0.774600089262121</v>
      </c>
      <c r="BQ19444">
        <v>18964.7837947253</v>
      </c>
      <c r="BR19444">
        <v>1.30828416149265</v>
      </c>
      <c r="BS19444">
        <v>111159.750331168</v>
      </c>
      <c r="BW19444" s="9">
        <v>19439</v>
      </c>
      <c r="BX19444">
        <f t="shared" si="920"/>
        <v>1</v>
      </c>
      <c r="BY19444">
        <f t="shared" si="921"/>
        <v>1</v>
      </c>
    </row>
    <row r="19445" spans="1:77">
      <c r="A19445" s="33">
        <v>19440</v>
      </c>
      <c r="BP19445">
        <v>0.798643956857809</v>
      </c>
      <c r="BQ19445">
        <v>18116.7507684149</v>
      </c>
      <c r="BR19445">
        <v>1.37213938137602</v>
      </c>
      <c r="BS19445">
        <v>135403.469747859</v>
      </c>
      <c r="BW19445" s="9">
        <v>19440</v>
      </c>
      <c r="BX19445">
        <f t="shared" si="920"/>
        <v>1</v>
      </c>
      <c r="BY19445">
        <f t="shared" si="921"/>
        <v>1</v>
      </c>
    </row>
    <row r="19446" spans="1:77">
      <c r="A19446" s="33">
        <v>19441</v>
      </c>
      <c r="BP19446">
        <v>0.81654519799723</v>
      </c>
      <c r="BQ19446">
        <v>17072.932705893</v>
      </c>
      <c r="BR19446">
        <v>1.43551191742012</v>
      </c>
      <c r="BS19446">
        <v>140340.258080594</v>
      </c>
      <c r="BW19446" s="9">
        <v>19441</v>
      </c>
      <c r="BX19446">
        <f t="shared" si="920"/>
        <v>1</v>
      </c>
      <c r="BY19446">
        <f t="shared" si="921"/>
        <v>1</v>
      </c>
    </row>
    <row r="19447" spans="1:77">
      <c r="A19447" s="33">
        <v>19442</v>
      </c>
      <c r="BP19447">
        <v>0.823462254073733</v>
      </c>
      <c r="BQ19447">
        <v>18128.7793773627</v>
      </c>
      <c r="BR19447">
        <v>1.4288531278906</v>
      </c>
      <c r="BS19447">
        <v>138945.563922618</v>
      </c>
      <c r="BW19447" s="9">
        <v>19442</v>
      </c>
      <c r="BX19447">
        <f t="shared" si="920"/>
        <v>1</v>
      </c>
      <c r="BY19447">
        <f t="shared" si="921"/>
        <v>1</v>
      </c>
    </row>
    <row r="19448" spans="1:77">
      <c r="A19448" s="33">
        <v>19443</v>
      </c>
      <c r="BP19448">
        <v>0.79799615821483</v>
      </c>
      <c r="BQ19448">
        <v>18848.0083309636</v>
      </c>
      <c r="BR19448">
        <v>1.36817254212666</v>
      </c>
      <c r="BS19448">
        <v>112690.015262708</v>
      </c>
      <c r="BW19448" s="9">
        <v>19443</v>
      </c>
      <c r="BX19448">
        <f t="shared" si="920"/>
        <v>1</v>
      </c>
      <c r="BY19448">
        <f t="shared" si="921"/>
        <v>1</v>
      </c>
    </row>
    <row r="19449" spans="1:77">
      <c r="A19449" s="33">
        <v>19444</v>
      </c>
      <c r="BP19449">
        <v>0.714114246724001</v>
      </c>
      <c r="BQ19449">
        <v>14508.7369130047</v>
      </c>
      <c r="BR19449">
        <v>1.19200948602491</v>
      </c>
      <c r="BS19449">
        <v>103940.537877816</v>
      </c>
      <c r="BW19449" s="9">
        <v>19444</v>
      </c>
      <c r="BX19449">
        <f t="shared" si="920"/>
        <v>1</v>
      </c>
      <c r="BY19449">
        <f t="shared" si="921"/>
        <v>1</v>
      </c>
    </row>
    <row r="19450" spans="1:77">
      <c r="A19450" s="33">
        <v>19445</v>
      </c>
      <c r="BP19450">
        <v>0.828896363187229</v>
      </c>
      <c r="BQ19450">
        <v>13286.4473661859</v>
      </c>
      <c r="BR19450">
        <v>1.42718578887053</v>
      </c>
      <c r="BS19450">
        <v>103040.907218641</v>
      </c>
      <c r="BW19450" s="9">
        <v>19445</v>
      </c>
      <c r="BX19450">
        <f t="shared" si="920"/>
        <v>1</v>
      </c>
      <c r="BY19450">
        <f t="shared" si="921"/>
        <v>1</v>
      </c>
    </row>
    <row r="19451" spans="1:77">
      <c r="A19451" s="33">
        <v>19446</v>
      </c>
      <c r="BP19451">
        <v>0.783837973004949</v>
      </c>
      <c r="BQ19451">
        <v>11423.4129243339</v>
      </c>
      <c r="BR19451">
        <v>1.34461254947607</v>
      </c>
      <c r="BS19451">
        <v>101343.544059615</v>
      </c>
      <c r="BW19451" s="9">
        <v>19446</v>
      </c>
      <c r="BX19451">
        <f t="shared" si="920"/>
        <v>1</v>
      </c>
      <c r="BY19451">
        <f t="shared" si="921"/>
        <v>1</v>
      </c>
    </row>
    <row r="19452" spans="1:77">
      <c r="A19452" s="33">
        <v>19447</v>
      </c>
      <c r="BP19452">
        <v>0.761377542567444</v>
      </c>
      <c r="BQ19452">
        <v>13696.3968012954</v>
      </c>
      <c r="BR19452">
        <v>1.27978755565797</v>
      </c>
      <c r="BS19452">
        <v>103754.943947614</v>
      </c>
      <c r="BW19452" s="9">
        <v>19447</v>
      </c>
      <c r="BX19452">
        <f t="shared" si="920"/>
        <v>1</v>
      </c>
      <c r="BY19452">
        <f t="shared" si="921"/>
        <v>1</v>
      </c>
    </row>
    <row r="19453" spans="1:77">
      <c r="A19453" s="33">
        <v>19448</v>
      </c>
      <c r="BP19453">
        <v>0.863329823417239</v>
      </c>
      <c r="BQ19453">
        <v>12330.820447739</v>
      </c>
      <c r="BR19453">
        <v>1.49979473520418</v>
      </c>
      <c r="BS19453">
        <v>102650.594416889</v>
      </c>
      <c r="BW19453" s="9">
        <v>19448</v>
      </c>
      <c r="BX19453">
        <f t="shared" si="920"/>
        <v>1</v>
      </c>
      <c r="BY19453">
        <f t="shared" si="921"/>
        <v>1</v>
      </c>
    </row>
    <row r="19454" spans="1:77">
      <c r="A19454" s="33">
        <v>19449</v>
      </c>
      <c r="BP19454">
        <v>0.780598100755711</v>
      </c>
      <c r="BQ19454">
        <v>10314.910059615</v>
      </c>
      <c r="BR19454">
        <v>1.35005790692985</v>
      </c>
      <c r="BS19454">
        <v>100424.473257741</v>
      </c>
      <c r="BW19454" s="9">
        <v>19449</v>
      </c>
      <c r="BX19454">
        <f t="shared" si="920"/>
        <v>1</v>
      </c>
      <c r="BY19454">
        <f t="shared" si="921"/>
        <v>1</v>
      </c>
    </row>
    <row r="19455" spans="1:77">
      <c r="A19455" s="33">
        <v>19450</v>
      </c>
      <c r="BP19455">
        <v>0.826574286362912</v>
      </c>
      <c r="BQ19455">
        <v>17762.7762853815</v>
      </c>
      <c r="BR19455">
        <v>1.42753715185573</v>
      </c>
      <c r="BS19455">
        <v>112625.29872813</v>
      </c>
      <c r="BW19455" s="9">
        <v>19450</v>
      </c>
      <c r="BX19455">
        <f t="shared" si="920"/>
        <v>1</v>
      </c>
      <c r="BY19455">
        <f t="shared" si="921"/>
        <v>1</v>
      </c>
    </row>
    <row r="19456" spans="1:77">
      <c r="A19456" s="33">
        <v>19451</v>
      </c>
      <c r="BP19456">
        <v>0.762161653134003</v>
      </c>
      <c r="BQ19456">
        <v>12420.1816359228</v>
      </c>
      <c r="BR19456">
        <v>1.27901497434386</v>
      </c>
      <c r="BS19456">
        <v>102781.390488315</v>
      </c>
      <c r="BW19456" s="9">
        <v>19451</v>
      </c>
      <c r="BX19456">
        <f t="shared" si="920"/>
        <v>1</v>
      </c>
      <c r="BY19456">
        <f t="shared" si="921"/>
        <v>1</v>
      </c>
    </row>
    <row r="19457" spans="1:77">
      <c r="A19457" s="33">
        <v>19452</v>
      </c>
      <c r="BP19457">
        <v>0.84939311571058</v>
      </c>
      <c r="BQ19457">
        <v>14115.687203113</v>
      </c>
      <c r="BR19457">
        <v>1.47399298636654</v>
      </c>
      <c r="BS19457">
        <v>134717.701019761</v>
      </c>
      <c r="BW19457" s="9">
        <v>19452</v>
      </c>
      <c r="BX19457">
        <f t="shared" si="920"/>
        <v>1</v>
      </c>
      <c r="BY19457">
        <f t="shared" si="921"/>
        <v>1</v>
      </c>
    </row>
    <row r="19458" spans="1:77">
      <c r="A19458" s="33">
        <v>19453</v>
      </c>
      <c r="BP19458">
        <v>0.758175863045185</v>
      </c>
      <c r="BQ19458">
        <v>13664.3937270544</v>
      </c>
      <c r="BR19458">
        <v>1.27703680266779</v>
      </c>
      <c r="BS19458">
        <v>102913.672915688</v>
      </c>
      <c r="BW19458" s="9">
        <v>19453</v>
      </c>
      <c r="BX19458">
        <f t="shared" si="920"/>
        <v>1</v>
      </c>
      <c r="BY19458">
        <f t="shared" si="921"/>
        <v>1</v>
      </c>
    </row>
    <row r="19459" spans="1:77">
      <c r="A19459" s="33">
        <v>19454</v>
      </c>
      <c r="BP19459">
        <v>0.806085139223443</v>
      </c>
      <c r="BQ19459">
        <v>11618.7908913607</v>
      </c>
      <c r="BR19459">
        <v>1.36456097637672</v>
      </c>
      <c r="BS19459">
        <v>127113.134438127</v>
      </c>
      <c r="BW19459" s="9">
        <v>19454</v>
      </c>
      <c r="BX19459">
        <f t="shared" si="920"/>
        <v>1</v>
      </c>
      <c r="BY19459">
        <f t="shared" si="921"/>
        <v>1</v>
      </c>
    </row>
    <row r="19460" spans="1:77">
      <c r="A19460" s="33">
        <v>19455</v>
      </c>
      <c r="BP19460">
        <v>0.777545256612274</v>
      </c>
      <c r="BQ19460">
        <v>17111.4244961322</v>
      </c>
      <c r="BR19460">
        <v>1.33171744719372</v>
      </c>
      <c r="BS19460">
        <v>109874.024906865</v>
      </c>
      <c r="BW19460" s="9">
        <v>19455</v>
      </c>
      <c r="BX19460">
        <f t="shared" si="920"/>
        <v>1</v>
      </c>
      <c r="BY19460">
        <f t="shared" si="921"/>
        <v>1</v>
      </c>
    </row>
    <row r="19461" spans="1:77">
      <c r="A19461" s="33">
        <v>19456</v>
      </c>
      <c r="BP19461">
        <v>0.835007288921466</v>
      </c>
      <c r="BQ19461">
        <v>12169.7002553761</v>
      </c>
      <c r="BR19461">
        <v>1.41969073706638</v>
      </c>
      <c r="BS19461">
        <v>100956.530907362</v>
      </c>
      <c r="BW19461" s="9">
        <v>19456</v>
      </c>
      <c r="BX19461">
        <f t="shared" si="920"/>
        <v>1</v>
      </c>
      <c r="BY19461">
        <f t="shared" si="921"/>
        <v>1</v>
      </c>
    </row>
    <row r="19462" spans="1:77">
      <c r="A19462" s="33">
        <v>19457</v>
      </c>
      <c r="BP19462">
        <v>0.739333492474545</v>
      </c>
      <c r="BQ19462">
        <v>14824.846352105</v>
      </c>
      <c r="BR19462">
        <v>1.25843324985613</v>
      </c>
      <c r="BS19462">
        <v>106659.501762123</v>
      </c>
      <c r="BW19462" s="9">
        <v>19457</v>
      </c>
      <c r="BX19462">
        <f t="shared" si="920"/>
        <v>1</v>
      </c>
      <c r="BY19462">
        <f t="shared" si="921"/>
        <v>1</v>
      </c>
    </row>
    <row r="19463" spans="1:77">
      <c r="A19463" s="33">
        <v>19458</v>
      </c>
      <c r="BP19463">
        <v>0.806174481720367</v>
      </c>
      <c r="BQ19463">
        <v>14336.5828004981</v>
      </c>
      <c r="BR19463">
        <v>1.36638014103567</v>
      </c>
      <c r="BS19463">
        <v>104398.515938848</v>
      </c>
      <c r="BW19463" s="9">
        <v>19458</v>
      </c>
      <c r="BX19463">
        <f t="shared" ref="BX19463:BX19526" si="922">IF(BU19463=MAX($BU19463:$BV19463),1,0)</f>
        <v>1</v>
      </c>
      <c r="BY19463">
        <f t="shared" ref="BY19463:BY19526" si="923">IF(BV19463=MAX($BU19463:$BV19463),1,0)</f>
        <v>1</v>
      </c>
    </row>
    <row r="19464" spans="1:77">
      <c r="A19464" s="33">
        <v>19459</v>
      </c>
      <c r="BP19464">
        <v>0.785097583504083</v>
      </c>
      <c r="BQ19464">
        <v>14284.3645203587</v>
      </c>
      <c r="BR19464">
        <v>1.30331536068562</v>
      </c>
      <c r="BS19464">
        <v>105785.177957709</v>
      </c>
      <c r="BW19464" s="9">
        <v>19459</v>
      </c>
      <c r="BX19464">
        <f t="shared" si="922"/>
        <v>1</v>
      </c>
      <c r="BY19464">
        <f t="shared" si="923"/>
        <v>1</v>
      </c>
    </row>
    <row r="19465" spans="1:77">
      <c r="A19465" s="33">
        <v>19460</v>
      </c>
      <c r="BP19465">
        <v>0.777605543253627</v>
      </c>
      <c r="BQ19465">
        <v>15392.2041819262</v>
      </c>
      <c r="BR19465">
        <v>1.33125895868937</v>
      </c>
      <c r="BS19465">
        <v>107272.84916775</v>
      </c>
      <c r="BW19465" s="9">
        <v>19460</v>
      </c>
      <c r="BX19465">
        <f t="shared" si="922"/>
        <v>1</v>
      </c>
      <c r="BY19465">
        <f t="shared" si="923"/>
        <v>1</v>
      </c>
    </row>
    <row r="19466" spans="1:77">
      <c r="A19466" s="33">
        <v>19461</v>
      </c>
      <c r="BP19466">
        <v>0.821434479104518</v>
      </c>
      <c r="BQ19466">
        <v>13357.3377025367</v>
      </c>
      <c r="BR19466">
        <v>1.42471029244369</v>
      </c>
      <c r="BS19466">
        <v>107633.159959342</v>
      </c>
      <c r="BW19466" s="9">
        <v>19461</v>
      </c>
      <c r="BX19466">
        <f t="shared" si="922"/>
        <v>1</v>
      </c>
      <c r="BY19466">
        <f t="shared" si="923"/>
        <v>1</v>
      </c>
    </row>
    <row r="19467" spans="1:77">
      <c r="A19467" s="33">
        <v>19462</v>
      </c>
      <c r="BP19467">
        <v>0.828084533389673</v>
      </c>
      <c r="BQ19467">
        <v>14883.409917854</v>
      </c>
      <c r="BR19467">
        <v>1.42278374519797</v>
      </c>
      <c r="BS19467">
        <v>132444.066534568</v>
      </c>
      <c r="BW19467" s="9">
        <v>19462</v>
      </c>
      <c r="BX19467">
        <f t="shared" si="922"/>
        <v>1</v>
      </c>
      <c r="BY19467">
        <f t="shared" si="923"/>
        <v>1</v>
      </c>
    </row>
    <row r="19468" spans="1:77">
      <c r="A19468" s="33">
        <v>19463</v>
      </c>
      <c r="BP19468">
        <v>0.806010063727144</v>
      </c>
      <c r="BQ19468">
        <v>13583.3211984962</v>
      </c>
      <c r="BR19468">
        <v>1.39017206277546</v>
      </c>
      <c r="BS19468">
        <v>106471.73134395</v>
      </c>
      <c r="BW19468" s="9">
        <v>19463</v>
      </c>
      <c r="BX19468">
        <f t="shared" si="922"/>
        <v>1</v>
      </c>
      <c r="BY19468">
        <f t="shared" si="923"/>
        <v>1</v>
      </c>
    </row>
    <row r="19469" spans="1:77">
      <c r="A19469" s="33">
        <v>19464</v>
      </c>
      <c r="BP19469">
        <v>0.819446323412821</v>
      </c>
      <c r="BQ19469">
        <v>14431.9620739457</v>
      </c>
      <c r="BR19469">
        <v>1.40339868705544</v>
      </c>
      <c r="BS19469">
        <v>106943.167412397</v>
      </c>
      <c r="BW19469" s="9">
        <v>19464</v>
      </c>
      <c r="BX19469">
        <f t="shared" si="922"/>
        <v>1</v>
      </c>
      <c r="BY19469">
        <f t="shared" si="923"/>
        <v>1</v>
      </c>
    </row>
    <row r="19470" spans="1:77">
      <c r="A19470" s="33">
        <v>19465</v>
      </c>
      <c r="BP19470">
        <v>0.784427804988604</v>
      </c>
      <c r="BQ19470">
        <v>13297.5298473374</v>
      </c>
      <c r="BR19470">
        <v>1.36204526199109</v>
      </c>
      <c r="BS19470">
        <v>104121.862185522</v>
      </c>
      <c r="BW19470" s="9">
        <v>19465</v>
      </c>
      <c r="BX19470">
        <f t="shared" si="922"/>
        <v>1</v>
      </c>
      <c r="BY19470">
        <f t="shared" si="923"/>
        <v>1</v>
      </c>
    </row>
    <row r="19471" spans="1:77">
      <c r="A19471" s="33">
        <v>19466</v>
      </c>
      <c r="BP19471">
        <v>0.826981416129042</v>
      </c>
      <c r="BQ19471">
        <v>18879.8978516911</v>
      </c>
      <c r="BR19471">
        <v>1.4438531284061</v>
      </c>
      <c r="BS19471">
        <v>141495.764787898</v>
      </c>
      <c r="BW19471" s="9">
        <v>19466</v>
      </c>
      <c r="BX19471">
        <f t="shared" si="922"/>
        <v>1</v>
      </c>
      <c r="BY19471">
        <f t="shared" si="923"/>
        <v>1</v>
      </c>
    </row>
    <row r="19472" spans="1:77">
      <c r="A19472" s="33">
        <v>19467</v>
      </c>
      <c r="BP19472">
        <v>0.859276837497119</v>
      </c>
      <c r="BQ19472">
        <v>12523.2262248661</v>
      </c>
      <c r="BR19472">
        <v>1.51623049085229</v>
      </c>
      <c r="BS19472">
        <v>103715.574452125</v>
      </c>
      <c r="BW19472" s="9">
        <v>19467</v>
      </c>
      <c r="BX19472">
        <f t="shared" si="922"/>
        <v>1</v>
      </c>
      <c r="BY19472">
        <f t="shared" si="923"/>
        <v>1</v>
      </c>
    </row>
    <row r="19473" spans="1:77">
      <c r="A19473" s="33">
        <v>19468</v>
      </c>
      <c r="BP19473">
        <v>0.77680427975172</v>
      </c>
      <c r="BQ19473">
        <v>13036.8429348737</v>
      </c>
      <c r="BR19473">
        <v>1.31725357784172</v>
      </c>
      <c r="BS19473">
        <v>103524.593619339</v>
      </c>
      <c r="BW19473" s="9">
        <v>19468</v>
      </c>
      <c r="BX19473">
        <f t="shared" si="922"/>
        <v>1</v>
      </c>
      <c r="BY19473">
        <f t="shared" si="923"/>
        <v>1</v>
      </c>
    </row>
    <row r="19474" spans="1:77">
      <c r="A19474" s="33">
        <v>19469</v>
      </c>
      <c r="BP19474">
        <v>0.845437496530785</v>
      </c>
      <c r="BQ19474">
        <v>15025.303066262</v>
      </c>
      <c r="BR19474">
        <v>1.4749102178684</v>
      </c>
      <c r="BS19474">
        <v>105880.859365706</v>
      </c>
      <c r="BW19474" s="9">
        <v>19469</v>
      </c>
      <c r="BX19474">
        <f t="shared" si="922"/>
        <v>1</v>
      </c>
      <c r="BY19474">
        <f t="shared" si="923"/>
        <v>1</v>
      </c>
    </row>
    <row r="19475" spans="1:77">
      <c r="A19475" s="33">
        <v>19470</v>
      </c>
      <c r="BP19475">
        <v>0.793136694644497</v>
      </c>
      <c r="BQ19475">
        <v>19973.1380865475</v>
      </c>
      <c r="BR19475">
        <v>1.38200764562306</v>
      </c>
      <c r="BS19475">
        <v>120529.122752564</v>
      </c>
      <c r="BW19475" s="9">
        <v>19470</v>
      </c>
      <c r="BX19475">
        <f t="shared" si="922"/>
        <v>1</v>
      </c>
      <c r="BY19475">
        <f t="shared" si="923"/>
        <v>1</v>
      </c>
    </row>
    <row r="19476" spans="1:77">
      <c r="A19476" s="33">
        <v>19471</v>
      </c>
      <c r="BP19476">
        <v>0.75873484881582</v>
      </c>
      <c r="BQ19476">
        <v>20061.2482840845</v>
      </c>
      <c r="BR19476">
        <v>1.30327930022212</v>
      </c>
      <c r="BS19476">
        <v>112809.743953497</v>
      </c>
      <c r="BW19476" s="9">
        <v>19471</v>
      </c>
      <c r="BX19476">
        <f t="shared" si="922"/>
        <v>1</v>
      </c>
      <c r="BY19476">
        <f t="shared" si="923"/>
        <v>1</v>
      </c>
    </row>
    <row r="19477" spans="1:77">
      <c r="A19477" s="33">
        <v>19472</v>
      </c>
      <c r="BP19477">
        <v>0.814760788003923</v>
      </c>
      <c r="BQ19477">
        <v>13027.376445734</v>
      </c>
      <c r="BR19477">
        <v>1.38547293429333</v>
      </c>
      <c r="BS19477">
        <v>132797.863022798</v>
      </c>
      <c r="BW19477" s="9">
        <v>19472</v>
      </c>
      <c r="BX19477">
        <f t="shared" si="922"/>
        <v>1</v>
      </c>
      <c r="BY19477">
        <f t="shared" si="923"/>
        <v>1</v>
      </c>
    </row>
    <row r="19478" spans="1:77">
      <c r="A19478" s="33">
        <v>19473</v>
      </c>
      <c r="BP19478">
        <v>0.757887429281148</v>
      </c>
      <c r="BQ19478">
        <v>16788.5684889969</v>
      </c>
      <c r="BR19478">
        <v>1.28946196533376</v>
      </c>
      <c r="BS19478">
        <v>108673.336163</v>
      </c>
      <c r="BW19478" s="9">
        <v>19473</v>
      </c>
      <c r="BX19478">
        <f t="shared" si="922"/>
        <v>1</v>
      </c>
      <c r="BY19478">
        <f t="shared" si="923"/>
        <v>1</v>
      </c>
    </row>
    <row r="19479" spans="1:77">
      <c r="A19479" s="33">
        <v>19474</v>
      </c>
      <c r="BP19479">
        <v>0.822028882360092</v>
      </c>
      <c r="BQ19479">
        <v>18281.3018784758</v>
      </c>
      <c r="BR19479">
        <v>1.41485256496196</v>
      </c>
      <c r="BS19479">
        <v>112337.992339634</v>
      </c>
      <c r="BW19479" s="9">
        <v>19474</v>
      </c>
      <c r="BX19479">
        <f t="shared" si="922"/>
        <v>1</v>
      </c>
      <c r="BY19479">
        <f t="shared" si="923"/>
        <v>1</v>
      </c>
    </row>
    <row r="19480" spans="1:77">
      <c r="A19480" s="33">
        <v>19475</v>
      </c>
      <c r="BP19480">
        <v>0.848683963800151</v>
      </c>
      <c r="BQ19480">
        <v>19245.1605443875</v>
      </c>
      <c r="BR19480">
        <v>1.46074268775034</v>
      </c>
      <c r="BS19480">
        <v>115055.043946488</v>
      </c>
      <c r="BW19480" s="9">
        <v>19475</v>
      </c>
      <c r="BX19480">
        <f t="shared" si="922"/>
        <v>1</v>
      </c>
      <c r="BY19480">
        <f t="shared" si="923"/>
        <v>1</v>
      </c>
    </row>
    <row r="19481" spans="1:77">
      <c r="A19481" s="33">
        <v>19476</v>
      </c>
      <c r="BP19481">
        <v>0.834748744047148</v>
      </c>
      <c r="BQ19481">
        <v>11988.6622998566</v>
      </c>
      <c r="BR19481">
        <v>1.43189029223297</v>
      </c>
      <c r="BS19481">
        <v>134437.5976485</v>
      </c>
      <c r="BW19481" s="9">
        <v>19476</v>
      </c>
      <c r="BX19481">
        <f t="shared" si="922"/>
        <v>1</v>
      </c>
      <c r="BY19481">
        <f t="shared" si="923"/>
        <v>1</v>
      </c>
    </row>
    <row r="19482" spans="1:77">
      <c r="A19482" s="33">
        <v>19477</v>
      </c>
      <c r="BP19482">
        <v>0.787422132706264</v>
      </c>
      <c r="BQ19482">
        <v>15802.1290775034</v>
      </c>
      <c r="BR19482">
        <v>1.29727584158433</v>
      </c>
      <c r="BS19482">
        <v>102182.025063498</v>
      </c>
      <c r="BW19482" s="9">
        <v>19477</v>
      </c>
      <c r="BX19482">
        <f t="shared" si="922"/>
        <v>1</v>
      </c>
      <c r="BY19482">
        <f t="shared" si="923"/>
        <v>1</v>
      </c>
    </row>
    <row r="19483" spans="1:77">
      <c r="A19483" s="33">
        <v>19478</v>
      </c>
      <c r="BP19483">
        <v>0.775737584602078</v>
      </c>
      <c r="BQ19483">
        <v>16162.2808447446</v>
      </c>
      <c r="BR19483">
        <v>1.35131417215904</v>
      </c>
      <c r="BS19483">
        <v>113088.709054343</v>
      </c>
      <c r="BW19483" s="9">
        <v>19478</v>
      </c>
      <c r="BX19483">
        <f t="shared" si="922"/>
        <v>1</v>
      </c>
      <c r="BY19483">
        <f t="shared" si="923"/>
        <v>1</v>
      </c>
    </row>
    <row r="19484" spans="1:77">
      <c r="A19484" s="33">
        <v>19479</v>
      </c>
      <c r="BP19484">
        <v>0.882246282476964</v>
      </c>
      <c r="BQ19484">
        <v>17834.3278659398</v>
      </c>
      <c r="BR19484">
        <v>1.54945835797859</v>
      </c>
      <c r="BS19484">
        <v>108860.228501417</v>
      </c>
      <c r="BW19484" s="9">
        <v>19479</v>
      </c>
      <c r="BX19484">
        <f t="shared" si="922"/>
        <v>1</v>
      </c>
      <c r="BY19484">
        <f t="shared" si="923"/>
        <v>1</v>
      </c>
    </row>
    <row r="19485" spans="1:77">
      <c r="A19485" s="33">
        <v>19480</v>
      </c>
      <c r="BP19485">
        <v>0.828030995128217</v>
      </c>
      <c r="BQ19485">
        <v>14785.4469692331</v>
      </c>
      <c r="BR19485">
        <v>1.41720138335148</v>
      </c>
      <c r="BS19485">
        <v>103526.284185817</v>
      </c>
      <c r="BW19485" s="9">
        <v>19480</v>
      </c>
      <c r="BX19485">
        <f t="shared" si="922"/>
        <v>1</v>
      </c>
      <c r="BY19485">
        <f t="shared" si="923"/>
        <v>1</v>
      </c>
    </row>
    <row r="19486" spans="1:77">
      <c r="A19486" s="33">
        <v>19481</v>
      </c>
      <c r="BP19486">
        <v>0.857943649820424</v>
      </c>
      <c r="BQ19486">
        <v>17182.8955662777</v>
      </c>
      <c r="BR19486">
        <v>1.49872317851623</v>
      </c>
      <c r="BS19486">
        <v>110906.812898328</v>
      </c>
      <c r="BW19486" s="9">
        <v>19481</v>
      </c>
      <c r="BX19486">
        <f t="shared" si="922"/>
        <v>1</v>
      </c>
      <c r="BY19486">
        <f t="shared" si="923"/>
        <v>1</v>
      </c>
    </row>
    <row r="19487" spans="1:77">
      <c r="A19487" s="33">
        <v>19482</v>
      </c>
      <c r="BP19487">
        <v>0.783640734648126</v>
      </c>
      <c r="BQ19487">
        <v>11457.1384950512</v>
      </c>
      <c r="BR19487">
        <v>1.34632038009336</v>
      </c>
      <c r="BS19487">
        <v>131040.516729346</v>
      </c>
      <c r="BW19487" s="9">
        <v>19482</v>
      </c>
      <c r="BX19487">
        <f t="shared" si="922"/>
        <v>1</v>
      </c>
      <c r="BY19487">
        <f t="shared" si="923"/>
        <v>1</v>
      </c>
    </row>
    <row r="19488" spans="1:77">
      <c r="A19488" s="33">
        <v>19483</v>
      </c>
      <c r="BP19488">
        <v>0.833948914582513</v>
      </c>
      <c r="BQ19488">
        <v>15244.1486817059</v>
      </c>
      <c r="BR19488">
        <v>1.42541332932977</v>
      </c>
      <c r="BS19488">
        <v>107863.984893018</v>
      </c>
      <c r="BW19488" s="9">
        <v>19483</v>
      </c>
      <c r="BX19488">
        <f t="shared" si="922"/>
        <v>1</v>
      </c>
      <c r="BY19488">
        <f t="shared" si="923"/>
        <v>1</v>
      </c>
    </row>
    <row r="19489" spans="1:77">
      <c r="A19489" s="33">
        <v>19484</v>
      </c>
      <c r="BP19489">
        <v>0.844068007476907</v>
      </c>
      <c r="BQ19489">
        <v>15147.6848723383</v>
      </c>
      <c r="BR19489">
        <v>1.44793480808193</v>
      </c>
      <c r="BS19489">
        <v>132510.647990176</v>
      </c>
      <c r="BW19489" s="9">
        <v>19484</v>
      </c>
      <c r="BX19489">
        <f t="shared" si="922"/>
        <v>1</v>
      </c>
      <c r="BY19489">
        <f t="shared" si="923"/>
        <v>1</v>
      </c>
    </row>
    <row r="19490" spans="1:77">
      <c r="A19490" s="33">
        <v>19485</v>
      </c>
      <c r="BP19490">
        <v>0.782501929206402</v>
      </c>
      <c r="BQ19490">
        <v>15966.8990496769</v>
      </c>
      <c r="BR19490">
        <v>1.31672533788406</v>
      </c>
      <c r="BS19490">
        <v>137906.341891013</v>
      </c>
      <c r="BW19490" s="9">
        <v>19485</v>
      </c>
      <c r="BX19490">
        <f t="shared" si="922"/>
        <v>1</v>
      </c>
      <c r="BY19490">
        <f t="shared" si="923"/>
        <v>1</v>
      </c>
    </row>
    <row r="19491" spans="1:77">
      <c r="A19491" s="33">
        <v>19486</v>
      </c>
      <c r="BP19491">
        <v>0.820728224284625</v>
      </c>
      <c r="BQ19491">
        <v>17675.7612373554</v>
      </c>
      <c r="BR19491">
        <v>1.41652642193866</v>
      </c>
      <c r="BS19491">
        <v>108251.718337374</v>
      </c>
      <c r="BW19491" s="9">
        <v>19486</v>
      </c>
      <c r="BX19491">
        <f t="shared" si="922"/>
        <v>1</v>
      </c>
      <c r="BY19491">
        <f t="shared" si="923"/>
        <v>1</v>
      </c>
    </row>
    <row r="19492" spans="1:77">
      <c r="A19492" s="33">
        <v>19487</v>
      </c>
      <c r="BP19492">
        <v>0.801653987197246</v>
      </c>
      <c r="BQ19492">
        <v>13255.7499737554</v>
      </c>
      <c r="BR19492">
        <v>1.39239813564168</v>
      </c>
      <c r="BS19492">
        <v>108783.419305267</v>
      </c>
      <c r="BW19492" s="9">
        <v>19487</v>
      </c>
      <c r="BX19492">
        <f t="shared" si="922"/>
        <v>1</v>
      </c>
      <c r="BY19492">
        <f t="shared" si="923"/>
        <v>1</v>
      </c>
    </row>
    <row r="19493" spans="1:77">
      <c r="A19493" s="33">
        <v>19488</v>
      </c>
      <c r="BP19493">
        <v>0.740208054365116</v>
      </c>
      <c r="BQ19493">
        <v>19199.648629942</v>
      </c>
      <c r="BR19493">
        <v>1.26729045339991</v>
      </c>
      <c r="BS19493">
        <v>140654.528938615</v>
      </c>
      <c r="BW19493" s="9">
        <v>19488</v>
      </c>
      <c r="BX19493">
        <f t="shared" si="922"/>
        <v>1</v>
      </c>
      <c r="BY19493">
        <f t="shared" si="923"/>
        <v>1</v>
      </c>
    </row>
    <row r="19494" spans="1:77">
      <c r="A19494" s="33">
        <v>19489</v>
      </c>
      <c r="BP19494">
        <v>0.801216957357245</v>
      </c>
      <c r="BQ19494">
        <v>13871.5071067581</v>
      </c>
      <c r="BR19494">
        <v>1.39891866342293</v>
      </c>
      <c r="BS19494">
        <v>103891.560866154</v>
      </c>
      <c r="BW19494" s="9">
        <v>19489</v>
      </c>
      <c r="BX19494">
        <f t="shared" si="922"/>
        <v>1</v>
      </c>
      <c r="BY19494">
        <f t="shared" si="923"/>
        <v>1</v>
      </c>
    </row>
    <row r="19495" spans="1:77">
      <c r="A19495" s="33">
        <v>19490</v>
      </c>
      <c r="BP19495">
        <v>0.795686257403142</v>
      </c>
      <c r="BQ19495">
        <v>13782.4719251364</v>
      </c>
      <c r="BR19495">
        <v>1.35823554574106</v>
      </c>
      <c r="BS19495">
        <v>132698.74212129</v>
      </c>
      <c r="BW19495" s="9">
        <v>19490</v>
      </c>
      <c r="BX19495">
        <f t="shared" si="922"/>
        <v>1</v>
      </c>
      <c r="BY19495">
        <f t="shared" si="923"/>
        <v>1</v>
      </c>
    </row>
    <row r="19496" spans="1:77">
      <c r="A19496" s="33">
        <v>19491</v>
      </c>
      <c r="BP19496">
        <v>0.844448869128868</v>
      </c>
      <c r="BQ19496">
        <v>17314.714034415</v>
      </c>
      <c r="BR19496">
        <v>1.46470875473907</v>
      </c>
      <c r="BS19496">
        <v>139477.376417109</v>
      </c>
      <c r="BW19496" s="9">
        <v>19491</v>
      </c>
      <c r="BX19496">
        <f t="shared" si="922"/>
        <v>1</v>
      </c>
      <c r="BY19496">
        <f t="shared" si="923"/>
        <v>1</v>
      </c>
    </row>
    <row r="19497" spans="1:77">
      <c r="A19497" s="33">
        <v>19492</v>
      </c>
      <c r="BP19497">
        <v>0.823143242749347</v>
      </c>
      <c r="BQ19497">
        <v>13520.7968145759</v>
      </c>
      <c r="BR19497">
        <v>1.41645248273618</v>
      </c>
      <c r="BS19497">
        <v>131275.205231162</v>
      </c>
      <c r="BW19497" s="9">
        <v>19492</v>
      </c>
      <c r="BX19497">
        <f t="shared" si="922"/>
        <v>1</v>
      </c>
      <c r="BY19497">
        <f t="shared" si="923"/>
        <v>1</v>
      </c>
    </row>
    <row r="19498" spans="1:77">
      <c r="A19498" s="33">
        <v>19493</v>
      </c>
      <c r="BP19498">
        <v>0.822000080876663</v>
      </c>
      <c r="BQ19498">
        <v>14408.4791117049</v>
      </c>
      <c r="BR19498">
        <v>1.43244511919046</v>
      </c>
      <c r="BS19498">
        <v>106433.89739348</v>
      </c>
      <c r="BW19498" s="9">
        <v>19493</v>
      </c>
      <c r="BX19498">
        <f t="shared" si="922"/>
        <v>1</v>
      </c>
      <c r="BY19498">
        <f t="shared" si="923"/>
        <v>1</v>
      </c>
    </row>
    <row r="19499" spans="1:77">
      <c r="A19499" s="33">
        <v>19494</v>
      </c>
      <c r="BP19499">
        <v>0.809287087695513</v>
      </c>
      <c r="BQ19499">
        <v>13512.4425204527</v>
      </c>
      <c r="BR19499">
        <v>1.37622948157424</v>
      </c>
      <c r="BS19499">
        <v>137372.454644818</v>
      </c>
      <c r="BW19499" s="9">
        <v>19494</v>
      </c>
      <c r="BX19499">
        <f t="shared" si="922"/>
        <v>1</v>
      </c>
      <c r="BY19499">
        <f t="shared" si="923"/>
        <v>1</v>
      </c>
    </row>
    <row r="19500" spans="1:77">
      <c r="A19500" s="33">
        <v>19495</v>
      </c>
      <c r="BP19500">
        <v>0.836828892267711</v>
      </c>
      <c r="BQ19500">
        <v>12758.8654103165</v>
      </c>
      <c r="BR19500">
        <v>1.42099878496435</v>
      </c>
      <c r="BS19500">
        <v>100360.579496726</v>
      </c>
      <c r="BW19500" s="9">
        <v>19495</v>
      </c>
      <c r="BX19500">
        <f t="shared" si="922"/>
        <v>1</v>
      </c>
      <c r="BY19500">
        <f t="shared" si="923"/>
        <v>1</v>
      </c>
    </row>
    <row r="19501" spans="1:77">
      <c r="A19501" s="33">
        <v>19496</v>
      </c>
      <c r="BP19501">
        <v>0.882473323923903</v>
      </c>
      <c r="BQ19501">
        <v>17084.5374443247</v>
      </c>
      <c r="BR19501">
        <v>1.54680985522935</v>
      </c>
      <c r="BS19501">
        <v>140631.583769943</v>
      </c>
      <c r="BW19501" s="9">
        <v>19496</v>
      </c>
      <c r="BX19501">
        <f t="shared" si="922"/>
        <v>1</v>
      </c>
      <c r="BY19501">
        <f t="shared" si="923"/>
        <v>1</v>
      </c>
    </row>
    <row r="19502" spans="1:77">
      <c r="A19502" s="33">
        <v>19497</v>
      </c>
      <c r="BP19502">
        <v>0.821561453651456</v>
      </c>
      <c r="BQ19502">
        <v>14277.8904128198</v>
      </c>
      <c r="BR19502">
        <v>1.39654117880072</v>
      </c>
      <c r="BS19502">
        <v>106815.141141058</v>
      </c>
      <c r="BW19502" s="9">
        <v>19497</v>
      </c>
      <c r="BX19502">
        <f t="shared" si="922"/>
        <v>1</v>
      </c>
      <c r="BY19502">
        <f t="shared" si="923"/>
        <v>1</v>
      </c>
    </row>
    <row r="19503" spans="1:77">
      <c r="A19503" s="33">
        <v>19498</v>
      </c>
      <c r="BP19503">
        <v>0.804298867333782</v>
      </c>
      <c r="BQ19503">
        <v>12879.7505587838</v>
      </c>
      <c r="BR19503">
        <v>1.35772875581318</v>
      </c>
      <c r="BS19503">
        <v>104069.184105824</v>
      </c>
      <c r="BW19503" s="9">
        <v>19498</v>
      </c>
      <c r="BX19503">
        <f t="shared" si="922"/>
        <v>1</v>
      </c>
      <c r="BY19503">
        <f t="shared" si="923"/>
        <v>1</v>
      </c>
    </row>
    <row r="19504" spans="1:77">
      <c r="A19504" s="33">
        <v>19499</v>
      </c>
      <c r="BP19504">
        <v>0.846567178004641</v>
      </c>
      <c r="BQ19504">
        <v>13241.8823116154</v>
      </c>
      <c r="BR19504">
        <v>1.44013102326176</v>
      </c>
      <c r="BS19504">
        <v>131349.916270053</v>
      </c>
      <c r="BW19504" s="9">
        <v>19499</v>
      </c>
      <c r="BX19504">
        <f t="shared" si="922"/>
        <v>1</v>
      </c>
      <c r="BY19504">
        <f t="shared" si="923"/>
        <v>1</v>
      </c>
    </row>
    <row r="19505" spans="1:77">
      <c r="A19505" s="33">
        <v>19500</v>
      </c>
      <c r="BP19505">
        <v>0.788863200538336</v>
      </c>
      <c r="BQ19505">
        <v>14665.2430579707</v>
      </c>
      <c r="BR19505">
        <v>1.34070158279678</v>
      </c>
      <c r="BS19505">
        <v>137653.161155814</v>
      </c>
      <c r="BW19505" s="9">
        <v>19500</v>
      </c>
      <c r="BX19505">
        <f t="shared" si="922"/>
        <v>1</v>
      </c>
      <c r="BY19505">
        <f t="shared" si="923"/>
        <v>1</v>
      </c>
    </row>
    <row r="19506" spans="1:77">
      <c r="A19506" s="33">
        <v>19501</v>
      </c>
      <c r="BP19506">
        <v>0.803709969165572</v>
      </c>
      <c r="BQ19506">
        <v>13405.7964926995</v>
      </c>
      <c r="BR19506">
        <v>1.37829948222402</v>
      </c>
      <c r="BS19506">
        <v>105441.834953941</v>
      </c>
      <c r="BW19506" s="9">
        <v>19501</v>
      </c>
      <c r="BX19506">
        <f t="shared" si="922"/>
        <v>1</v>
      </c>
      <c r="BY19506">
        <f t="shared" si="923"/>
        <v>1</v>
      </c>
    </row>
    <row r="19507" spans="1:77">
      <c r="A19507" s="33">
        <v>19502</v>
      </c>
      <c r="BP19507">
        <v>0.816851674484775</v>
      </c>
      <c r="BQ19507">
        <v>12520.0940082349</v>
      </c>
      <c r="BR19507">
        <v>1.39569528717257</v>
      </c>
      <c r="BS19507">
        <v>102400.940259296</v>
      </c>
      <c r="BW19507" s="9">
        <v>19502</v>
      </c>
      <c r="BX19507">
        <f t="shared" si="922"/>
        <v>1</v>
      </c>
      <c r="BY19507">
        <f t="shared" si="923"/>
        <v>1</v>
      </c>
    </row>
    <row r="19508" spans="1:77">
      <c r="A19508" s="33">
        <v>19503</v>
      </c>
      <c r="BP19508">
        <v>0.805293868750516</v>
      </c>
      <c r="BQ19508">
        <v>15174.8694841716</v>
      </c>
      <c r="BR19508">
        <v>1.38135667816838</v>
      </c>
      <c r="BS19508">
        <v>110247.192736434</v>
      </c>
      <c r="BW19508" s="9">
        <v>19503</v>
      </c>
      <c r="BX19508">
        <f t="shared" si="922"/>
        <v>1</v>
      </c>
      <c r="BY19508">
        <f t="shared" si="923"/>
        <v>1</v>
      </c>
    </row>
    <row r="19509" spans="1:77">
      <c r="A19509" s="33">
        <v>19504</v>
      </c>
      <c r="BP19509">
        <v>0.824544196179283</v>
      </c>
      <c r="BQ19509">
        <v>14311.0537029654</v>
      </c>
      <c r="BR19509">
        <v>1.42671563384035</v>
      </c>
      <c r="BS19509">
        <v>102751.865042859</v>
      </c>
      <c r="BW19509" s="9">
        <v>19504</v>
      </c>
      <c r="BX19509">
        <f t="shared" si="922"/>
        <v>1</v>
      </c>
      <c r="BY19509">
        <f t="shared" si="923"/>
        <v>1</v>
      </c>
    </row>
    <row r="19510" spans="1:77">
      <c r="A19510" s="33">
        <v>19505</v>
      </c>
      <c r="BP19510">
        <v>0.844675110400204</v>
      </c>
      <c r="BQ19510">
        <v>17954.6466428563</v>
      </c>
      <c r="BR19510">
        <v>1.457420182953</v>
      </c>
      <c r="BS19510">
        <v>112498.076696006</v>
      </c>
      <c r="BW19510" s="9">
        <v>19505</v>
      </c>
      <c r="BX19510">
        <f t="shared" si="922"/>
        <v>1</v>
      </c>
      <c r="BY19510">
        <f t="shared" si="923"/>
        <v>1</v>
      </c>
    </row>
    <row r="19511" spans="1:77">
      <c r="A19511" s="33">
        <v>19506</v>
      </c>
      <c r="BP19511">
        <v>0.781609153040006</v>
      </c>
      <c r="BQ19511">
        <v>20284.1305768643</v>
      </c>
      <c r="BR19511">
        <v>1.36095568853978</v>
      </c>
      <c r="BS19511">
        <v>120997.059697765</v>
      </c>
      <c r="BW19511" s="9">
        <v>19506</v>
      </c>
      <c r="BX19511">
        <f t="shared" si="922"/>
        <v>1</v>
      </c>
      <c r="BY19511">
        <f t="shared" si="923"/>
        <v>1</v>
      </c>
    </row>
    <row r="19512" spans="1:77">
      <c r="A19512" s="33">
        <v>19507</v>
      </c>
      <c r="BP19512">
        <v>0.841506966989195</v>
      </c>
      <c r="BQ19512">
        <v>12548.3482890155</v>
      </c>
      <c r="BR19512">
        <v>1.44876202696885</v>
      </c>
      <c r="BS19512">
        <v>103360.129217842</v>
      </c>
      <c r="BW19512" s="9">
        <v>19507</v>
      </c>
      <c r="BX19512">
        <f t="shared" si="922"/>
        <v>1</v>
      </c>
      <c r="BY19512">
        <f t="shared" si="923"/>
        <v>1</v>
      </c>
    </row>
    <row r="19513" spans="1:77">
      <c r="A19513" s="33">
        <v>19508</v>
      </c>
      <c r="BP19513">
        <v>0.800420054172733</v>
      </c>
      <c r="BQ19513">
        <v>14418.1154770777</v>
      </c>
      <c r="BR19513">
        <v>1.3935171600258</v>
      </c>
      <c r="BS19513">
        <v>107907.249629208</v>
      </c>
      <c r="BW19513" s="9">
        <v>19508</v>
      </c>
      <c r="BX19513">
        <f t="shared" si="922"/>
        <v>1</v>
      </c>
      <c r="BY19513">
        <f t="shared" si="923"/>
        <v>1</v>
      </c>
    </row>
    <row r="19514" spans="1:77">
      <c r="A19514" s="33">
        <v>19509</v>
      </c>
      <c r="BP19514">
        <v>0.823571848801473</v>
      </c>
      <c r="BQ19514">
        <v>12855.8607746244</v>
      </c>
      <c r="BR19514">
        <v>1.41791174087676</v>
      </c>
      <c r="BS19514">
        <v>101010.791708479</v>
      </c>
      <c r="BW19514" s="9">
        <v>19509</v>
      </c>
      <c r="BX19514">
        <f t="shared" si="922"/>
        <v>1</v>
      </c>
      <c r="BY19514">
        <f t="shared" si="923"/>
        <v>1</v>
      </c>
    </row>
    <row r="19515" spans="1:77">
      <c r="A19515" s="33">
        <v>19510</v>
      </c>
      <c r="BP19515">
        <v>0.83733766576395</v>
      </c>
      <c r="BQ19515">
        <v>12800.1112739834</v>
      </c>
      <c r="BR19515">
        <v>1.45720207997394</v>
      </c>
      <c r="BS19515">
        <v>104733.293818499</v>
      </c>
      <c r="BW19515" s="9">
        <v>19510</v>
      </c>
      <c r="BX19515">
        <f t="shared" si="922"/>
        <v>1</v>
      </c>
      <c r="BY19515">
        <f t="shared" si="923"/>
        <v>1</v>
      </c>
    </row>
    <row r="19516" spans="1:77">
      <c r="A19516" s="33">
        <v>19511</v>
      </c>
      <c r="BP19516">
        <v>0.8365795483033</v>
      </c>
      <c r="BQ19516">
        <v>14202.5976943465</v>
      </c>
      <c r="BR19516">
        <v>1.42992320865319</v>
      </c>
      <c r="BS19516">
        <v>104507.015840741</v>
      </c>
      <c r="BW19516" s="9">
        <v>19511</v>
      </c>
      <c r="BX19516">
        <f t="shared" si="922"/>
        <v>1</v>
      </c>
      <c r="BY19516">
        <f t="shared" si="923"/>
        <v>1</v>
      </c>
    </row>
    <row r="19517" spans="1:77">
      <c r="A19517" s="33">
        <v>19512</v>
      </c>
      <c r="BP19517">
        <v>0.812997552266181</v>
      </c>
      <c r="BQ19517">
        <v>14960.3135215519</v>
      </c>
      <c r="BR19517">
        <v>1.39298328071152</v>
      </c>
      <c r="BS19517">
        <v>135894.807094466</v>
      </c>
      <c r="BW19517" s="9">
        <v>19512</v>
      </c>
      <c r="BX19517">
        <f t="shared" si="922"/>
        <v>1</v>
      </c>
      <c r="BY19517">
        <f t="shared" si="923"/>
        <v>1</v>
      </c>
    </row>
    <row r="19518" spans="1:77">
      <c r="A19518" s="33">
        <v>19513</v>
      </c>
      <c r="BP19518">
        <v>0.831376262095453</v>
      </c>
      <c r="BQ19518">
        <v>10773.5688720687</v>
      </c>
      <c r="BR19518">
        <v>1.43826598875835</v>
      </c>
      <c r="BS19518">
        <v>104807.214683445</v>
      </c>
      <c r="BW19518" s="9">
        <v>19513</v>
      </c>
      <c r="BX19518">
        <f t="shared" si="922"/>
        <v>1</v>
      </c>
      <c r="BY19518">
        <f t="shared" si="923"/>
        <v>1</v>
      </c>
    </row>
    <row r="19519" spans="1:77">
      <c r="A19519" s="33">
        <v>19514</v>
      </c>
      <c r="BP19519">
        <v>0.785073520242985</v>
      </c>
      <c r="BQ19519">
        <v>15014.4957861876</v>
      </c>
      <c r="BR19519">
        <v>1.37063136272661</v>
      </c>
      <c r="BS19519">
        <v>135510.08737518</v>
      </c>
      <c r="BW19519" s="9">
        <v>19514</v>
      </c>
      <c r="BX19519">
        <f t="shared" si="922"/>
        <v>1</v>
      </c>
      <c r="BY19519">
        <f t="shared" si="923"/>
        <v>1</v>
      </c>
    </row>
    <row r="19520" spans="1:77">
      <c r="A19520" s="33">
        <v>19515</v>
      </c>
      <c r="BP19520">
        <v>0.838211759040216</v>
      </c>
      <c r="BQ19520">
        <v>16761.6136074221</v>
      </c>
      <c r="BR19520">
        <v>1.44667537653499</v>
      </c>
      <c r="BS19520">
        <v>106313.144650689</v>
      </c>
      <c r="BW19520" s="9">
        <v>19515</v>
      </c>
      <c r="BX19520">
        <f t="shared" si="922"/>
        <v>1</v>
      </c>
      <c r="BY19520">
        <f t="shared" si="923"/>
        <v>1</v>
      </c>
    </row>
    <row r="19521" spans="1:77">
      <c r="A19521" s="33">
        <v>19516</v>
      </c>
      <c r="BP19521">
        <v>0.838040558596299</v>
      </c>
      <c r="BQ19521">
        <v>13991.7931990079</v>
      </c>
      <c r="BR19521">
        <v>1.43900667085869</v>
      </c>
      <c r="BS19521">
        <v>132261.837009682</v>
      </c>
      <c r="BW19521" s="9">
        <v>19516</v>
      </c>
      <c r="BX19521">
        <f t="shared" si="922"/>
        <v>1</v>
      </c>
      <c r="BY19521">
        <f t="shared" si="923"/>
        <v>1</v>
      </c>
    </row>
    <row r="19522" spans="1:77">
      <c r="A19522" s="33">
        <v>19517</v>
      </c>
      <c r="BP19522">
        <v>0.703707504642722</v>
      </c>
      <c r="BQ19522">
        <v>11194.5224422627</v>
      </c>
      <c r="BR19522">
        <v>1.20293678085875</v>
      </c>
      <c r="BS19522">
        <v>99939.0314893976</v>
      </c>
      <c r="BW19522" s="9">
        <v>19517</v>
      </c>
      <c r="BX19522">
        <f t="shared" si="922"/>
        <v>1</v>
      </c>
      <c r="BY19522">
        <f t="shared" si="923"/>
        <v>1</v>
      </c>
    </row>
    <row r="19523" spans="1:77">
      <c r="A19523" s="33">
        <v>19518</v>
      </c>
      <c r="BP19523">
        <v>0.826346663552636</v>
      </c>
      <c r="BQ19523">
        <v>13009.6814918143</v>
      </c>
      <c r="BR19523">
        <v>1.38130285278354</v>
      </c>
      <c r="BS19523">
        <v>101710.441020002</v>
      </c>
      <c r="BW19523" s="9">
        <v>19518</v>
      </c>
      <c r="BX19523">
        <f t="shared" si="922"/>
        <v>1</v>
      </c>
      <c r="BY19523">
        <f t="shared" si="923"/>
        <v>1</v>
      </c>
    </row>
    <row r="19524" spans="1:77">
      <c r="A19524" s="33">
        <v>19519</v>
      </c>
      <c r="BP19524">
        <v>0.825266309619342</v>
      </c>
      <c r="BQ19524">
        <v>13269.9107745604</v>
      </c>
      <c r="BR19524">
        <v>1.36806823733121</v>
      </c>
      <c r="BS19524">
        <v>104354.805637147</v>
      </c>
      <c r="BW19524" s="9">
        <v>19519</v>
      </c>
      <c r="BX19524">
        <f t="shared" si="922"/>
        <v>1</v>
      </c>
      <c r="BY19524">
        <f t="shared" si="923"/>
        <v>1</v>
      </c>
    </row>
    <row r="19525" spans="1:77">
      <c r="A19525" s="33">
        <v>19520</v>
      </c>
      <c r="BP19525">
        <v>0.782416915550911</v>
      </c>
      <c r="BQ19525">
        <v>14048.9239129217</v>
      </c>
      <c r="BR19525">
        <v>1.3301736799625</v>
      </c>
      <c r="BS19525">
        <v>104098.503899045</v>
      </c>
      <c r="BW19525" s="9">
        <v>19520</v>
      </c>
      <c r="BX19525">
        <f t="shared" si="922"/>
        <v>1</v>
      </c>
      <c r="BY19525">
        <f t="shared" si="923"/>
        <v>1</v>
      </c>
    </row>
    <row r="19526" spans="1:77">
      <c r="A19526" s="33">
        <v>19521</v>
      </c>
      <c r="BP19526">
        <v>0.769823064150488</v>
      </c>
      <c r="BQ19526">
        <v>19761.0957133081</v>
      </c>
      <c r="BR19526">
        <v>1.30946976412944</v>
      </c>
      <c r="BS19526">
        <v>114107.631836521</v>
      </c>
      <c r="BW19526" s="9">
        <v>19521</v>
      </c>
      <c r="BX19526">
        <f t="shared" si="922"/>
        <v>1</v>
      </c>
      <c r="BY19526">
        <f t="shared" si="923"/>
        <v>1</v>
      </c>
    </row>
    <row r="19527" spans="1:77">
      <c r="A19527" s="33">
        <v>19522</v>
      </c>
      <c r="BP19527">
        <v>0.806338861094614</v>
      </c>
      <c r="BQ19527">
        <v>15447.3655959336</v>
      </c>
      <c r="BR19527">
        <v>1.36844809992002</v>
      </c>
      <c r="BS19527">
        <v>107787.894247329</v>
      </c>
      <c r="BW19527" s="9">
        <v>19522</v>
      </c>
      <c r="BX19527">
        <f t="shared" ref="BX19527:BX19590" si="924">IF(BU19527=MAX($BU19527:$BV19527),1,0)</f>
        <v>1</v>
      </c>
      <c r="BY19527">
        <f t="shared" ref="BY19527:BY19590" si="925">IF(BV19527=MAX($BU19527:$BV19527),1,0)</f>
        <v>1</v>
      </c>
    </row>
    <row r="19528" spans="1:77">
      <c r="A19528" s="33">
        <v>19523</v>
      </c>
      <c r="BP19528">
        <v>0.806302414728746</v>
      </c>
      <c r="BQ19528">
        <v>14903.4234410389</v>
      </c>
      <c r="BR19528">
        <v>1.39749179668239</v>
      </c>
      <c r="BS19528">
        <v>106192.799280983</v>
      </c>
      <c r="BW19528" s="9">
        <v>19523</v>
      </c>
      <c r="BX19528">
        <f t="shared" si="924"/>
        <v>1</v>
      </c>
      <c r="BY19528">
        <f t="shared" si="925"/>
        <v>1</v>
      </c>
    </row>
    <row r="19529" spans="1:77">
      <c r="A19529" s="33">
        <v>19524</v>
      </c>
      <c r="BP19529">
        <v>0.846385017414464</v>
      </c>
      <c r="BQ19529">
        <v>18470.2651229863</v>
      </c>
      <c r="BR19529">
        <v>1.46357416655265</v>
      </c>
      <c r="BS19529">
        <v>138191.790131781</v>
      </c>
      <c r="BW19529" s="9">
        <v>19524</v>
      </c>
      <c r="BX19529">
        <f t="shared" si="924"/>
        <v>1</v>
      </c>
      <c r="BY19529">
        <f t="shared" si="925"/>
        <v>1</v>
      </c>
    </row>
    <row r="19530" spans="1:77">
      <c r="A19530" s="33">
        <v>19525</v>
      </c>
      <c r="BP19530">
        <v>0.80585384129299</v>
      </c>
      <c r="BQ19530">
        <v>9966.81539046337</v>
      </c>
      <c r="BR19530">
        <v>1.37746245461394</v>
      </c>
      <c r="BS19530">
        <v>129124.79246816</v>
      </c>
      <c r="BW19530" s="9">
        <v>19525</v>
      </c>
      <c r="BX19530">
        <f t="shared" si="924"/>
        <v>1</v>
      </c>
      <c r="BY19530">
        <f t="shared" si="925"/>
        <v>1</v>
      </c>
    </row>
    <row r="19531" spans="1:77">
      <c r="A19531" s="33">
        <v>19526</v>
      </c>
      <c r="BP19531">
        <v>0.830056345478818</v>
      </c>
      <c r="BQ19531">
        <v>14735.8459853252</v>
      </c>
      <c r="BR19531">
        <v>1.42090357009811</v>
      </c>
      <c r="BS19531">
        <v>134403.319389701</v>
      </c>
      <c r="BW19531" s="9">
        <v>19526</v>
      </c>
      <c r="BX19531">
        <f t="shared" si="924"/>
        <v>1</v>
      </c>
      <c r="BY19531">
        <f t="shared" si="925"/>
        <v>1</v>
      </c>
    </row>
    <row r="19532" spans="1:77">
      <c r="A19532" s="33">
        <v>19527</v>
      </c>
      <c r="BP19532">
        <v>0.7577404971143</v>
      </c>
      <c r="BQ19532">
        <v>16546.6469398139</v>
      </c>
      <c r="BR19532">
        <v>1.27941673775165</v>
      </c>
      <c r="BS19532">
        <v>136735.546642086</v>
      </c>
      <c r="BW19532" s="9">
        <v>19527</v>
      </c>
      <c r="BX19532">
        <f t="shared" si="924"/>
        <v>1</v>
      </c>
      <c r="BY19532">
        <f t="shared" si="925"/>
        <v>1</v>
      </c>
    </row>
    <row r="19533" spans="1:77">
      <c r="A19533" s="33">
        <v>19528</v>
      </c>
      <c r="BP19533">
        <v>0.7905889813274</v>
      </c>
      <c r="BQ19533">
        <v>16767.9429858603</v>
      </c>
      <c r="BR19533">
        <v>1.33625749529884</v>
      </c>
      <c r="BS19533">
        <v>105499.629636223</v>
      </c>
      <c r="BW19533" s="9">
        <v>19528</v>
      </c>
      <c r="BX19533">
        <f t="shared" si="924"/>
        <v>1</v>
      </c>
      <c r="BY19533">
        <f t="shared" si="925"/>
        <v>1</v>
      </c>
    </row>
    <row r="19534" spans="1:77">
      <c r="A19534" s="33">
        <v>19529</v>
      </c>
      <c r="BP19534">
        <v>0.831525332686864</v>
      </c>
      <c r="BQ19534">
        <v>14770.4468185919</v>
      </c>
      <c r="BR19534">
        <v>1.44021226961527</v>
      </c>
      <c r="BS19534">
        <v>133399.68348338</v>
      </c>
      <c r="BW19534" s="9">
        <v>19529</v>
      </c>
      <c r="BX19534">
        <f t="shared" si="924"/>
        <v>1</v>
      </c>
      <c r="BY19534">
        <f t="shared" si="925"/>
        <v>1</v>
      </c>
    </row>
    <row r="19535" spans="1:77">
      <c r="A19535" s="33">
        <v>19530</v>
      </c>
      <c r="BP19535">
        <v>0.823104871302119</v>
      </c>
      <c r="BQ19535">
        <v>12533.9193436843</v>
      </c>
      <c r="BR19535">
        <v>1.39733483976921</v>
      </c>
      <c r="BS19535">
        <v>133704.061351462</v>
      </c>
      <c r="BW19535" s="9">
        <v>19530</v>
      </c>
      <c r="BX19535">
        <f t="shared" si="924"/>
        <v>1</v>
      </c>
      <c r="BY19535">
        <f t="shared" si="925"/>
        <v>1</v>
      </c>
    </row>
    <row r="19536" spans="1:77">
      <c r="A19536" s="33">
        <v>19531</v>
      </c>
      <c r="BP19536">
        <v>0.850980946623499</v>
      </c>
      <c r="BQ19536">
        <v>14392.791650456</v>
      </c>
      <c r="BR19536">
        <v>1.4529830455589</v>
      </c>
      <c r="BS19536">
        <v>104706.124043024</v>
      </c>
      <c r="BW19536" s="9">
        <v>19531</v>
      </c>
      <c r="BX19536">
        <f t="shared" si="924"/>
        <v>1</v>
      </c>
      <c r="BY19536">
        <f t="shared" si="925"/>
        <v>1</v>
      </c>
    </row>
    <row r="19537" spans="1:77">
      <c r="A19537" s="33">
        <v>19532</v>
      </c>
      <c r="BP19537">
        <v>0.823035134950079</v>
      </c>
      <c r="BQ19537">
        <v>12935.2073037301</v>
      </c>
      <c r="BR19537">
        <v>1.41000114057423</v>
      </c>
      <c r="BS19537">
        <v>102851.436522845</v>
      </c>
      <c r="BW19537" s="9">
        <v>19532</v>
      </c>
      <c r="BX19537">
        <f t="shared" si="924"/>
        <v>1</v>
      </c>
      <c r="BY19537">
        <f t="shared" si="925"/>
        <v>1</v>
      </c>
    </row>
    <row r="19538" spans="1:77">
      <c r="A19538" s="33">
        <v>19533</v>
      </c>
      <c r="BP19538">
        <v>0.751880374146428</v>
      </c>
      <c r="BQ19538">
        <v>13499.2087229638</v>
      </c>
      <c r="BR19538">
        <v>1.28270871407312</v>
      </c>
      <c r="BS19538">
        <v>104250.136609947</v>
      </c>
      <c r="BW19538" s="9">
        <v>19533</v>
      </c>
      <c r="BX19538">
        <f t="shared" si="924"/>
        <v>1</v>
      </c>
      <c r="BY19538">
        <f t="shared" si="925"/>
        <v>1</v>
      </c>
    </row>
    <row r="19539" spans="1:77">
      <c r="A19539" s="33">
        <v>19534</v>
      </c>
      <c r="BP19539">
        <v>0.734095375957425</v>
      </c>
      <c r="BQ19539">
        <v>15908.9973012807</v>
      </c>
      <c r="BR19539">
        <v>1.24231286297044</v>
      </c>
      <c r="BS19539">
        <v>106676.362262501</v>
      </c>
      <c r="BW19539" s="9">
        <v>19534</v>
      </c>
      <c r="BX19539">
        <f t="shared" si="924"/>
        <v>1</v>
      </c>
      <c r="BY19539">
        <f t="shared" si="925"/>
        <v>1</v>
      </c>
    </row>
    <row r="19540" spans="1:77">
      <c r="A19540" s="33">
        <v>19535</v>
      </c>
      <c r="BP19540">
        <v>0.775571185638334</v>
      </c>
      <c r="BQ19540">
        <v>19486.7720755785</v>
      </c>
      <c r="BR19540">
        <v>1.31439503934782</v>
      </c>
      <c r="BS19540">
        <v>111108.616167872</v>
      </c>
      <c r="BW19540" s="9">
        <v>19535</v>
      </c>
      <c r="BX19540">
        <f t="shared" si="924"/>
        <v>1</v>
      </c>
      <c r="BY19540">
        <f t="shared" si="925"/>
        <v>1</v>
      </c>
    </row>
    <row r="19541" spans="1:77">
      <c r="A19541" s="33">
        <v>19536</v>
      </c>
      <c r="BP19541">
        <v>0.839196273953386</v>
      </c>
      <c r="BQ19541">
        <v>13183.0168124603</v>
      </c>
      <c r="BR19541">
        <v>1.45126732352151</v>
      </c>
      <c r="BS19541">
        <v>106395.138357268</v>
      </c>
      <c r="BW19541" s="9">
        <v>19536</v>
      </c>
      <c r="BX19541">
        <f t="shared" si="924"/>
        <v>1</v>
      </c>
      <c r="BY19541">
        <f t="shared" si="925"/>
        <v>1</v>
      </c>
    </row>
    <row r="19542" spans="1:77">
      <c r="A19542" s="33">
        <v>19537</v>
      </c>
      <c r="BP19542">
        <v>0.81225883445795</v>
      </c>
      <c r="BQ19542">
        <v>14501.4883837623</v>
      </c>
      <c r="BR19542">
        <v>1.41111961377606</v>
      </c>
      <c r="BS19542">
        <v>106693.587975278</v>
      </c>
      <c r="BW19542" s="9">
        <v>19537</v>
      </c>
      <c r="BX19542">
        <f t="shared" si="924"/>
        <v>1</v>
      </c>
      <c r="BY19542">
        <f t="shared" si="925"/>
        <v>1</v>
      </c>
    </row>
    <row r="19543" spans="1:77">
      <c r="A19543" s="33">
        <v>19538</v>
      </c>
      <c r="BP19543">
        <v>0.808123385328569</v>
      </c>
      <c r="BQ19543">
        <v>10590.999832501</v>
      </c>
      <c r="BR19543">
        <v>1.3785189266684</v>
      </c>
      <c r="BS19543">
        <v>97757.4118824697</v>
      </c>
      <c r="BW19543" s="9">
        <v>19538</v>
      </c>
      <c r="BX19543">
        <f t="shared" si="924"/>
        <v>1</v>
      </c>
      <c r="BY19543">
        <f t="shared" si="925"/>
        <v>1</v>
      </c>
    </row>
    <row r="19544" spans="1:77">
      <c r="A19544" s="33">
        <v>19539</v>
      </c>
      <c r="BP19544">
        <v>0.788434263937231</v>
      </c>
      <c r="BQ19544">
        <v>12713.981001867</v>
      </c>
      <c r="BR19544">
        <v>1.35890262839731</v>
      </c>
      <c r="BS19544">
        <v>106401.115258936</v>
      </c>
      <c r="BW19544" s="9">
        <v>19539</v>
      </c>
      <c r="BX19544">
        <f t="shared" si="924"/>
        <v>1</v>
      </c>
      <c r="BY19544">
        <f t="shared" si="925"/>
        <v>1</v>
      </c>
    </row>
    <row r="19545" spans="1:77">
      <c r="A19545" s="33">
        <v>19540</v>
      </c>
      <c r="BP19545">
        <v>0.786629893683798</v>
      </c>
      <c r="BQ19545">
        <v>11882.1431982309</v>
      </c>
      <c r="BR19545">
        <v>1.33488546883689</v>
      </c>
      <c r="BS19545">
        <v>103201.755706439</v>
      </c>
      <c r="BW19545" s="9">
        <v>19540</v>
      </c>
      <c r="BX19545">
        <f t="shared" si="924"/>
        <v>1</v>
      </c>
      <c r="BY19545">
        <f t="shared" si="925"/>
        <v>1</v>
      </c>
    </row>
    <row r="19546" spans="1:77">
      <c r="A19546" s="33">
        <v>19541</v>
      </c>
      <c r="BP19546">
        <v>0.832505819047924</v>
      </c>
      <c r="BQ19546">
        <v>15718.4152918175</v>
      </c>
      <c r="BR19546">
        <v>1.43013615640494</v>
      </c>
      <c r="BS19546">
        <v>107219.143479858</v>
      </c>
      <c r="BW19546" s="9">
        <v>19541</v>
      </c>
      <c r="BX19546">
        <f t="shared" si="924"/>
        <v>1</v>
      </c>
      <c r="BY19546">
        <f t="shared" si="925"/>
        <v>1</v>
      </c>
    </row>
    <row r="19547" spans="1:77">
      <c r="A19547" s="33">
        <v>19542</v>
      </c>
      <c r="BP19547">
        <v>0.809601836188937</v>
      </c>
      <c r="BQ19547">
        <v>18133.8987345704</v>
      </c>
      <c r="BR19547">
        <v>1.3832281079777</v>
      </c>
      <c r="BS19547">
        <v>142658.858066296</v>
      </c>
      <c r="BW19547" s="9">
        <v>19542</v>
      </c>
      <c r="BX19547">
        <f t="shared" si="924"/>
        <v>1</v>
      </c>
      <c r="BY19547">
        <f t="shared" si="925"/>
        <v>1</v>
      </c>
    </row>
    <row r="19548" spans="1:77">
      <c r="A19548" s="33">
        <v>19543</v>
      </c>
      <c r="BP19548">
        <v>0.836736408327063</v>
      </c>
      <c r="BQ19548">
        <v>14203.7774864662</v>
      </c>
      <c r="BR19548">
        <v>1.47035656287725</v>
      </c>
      <c r="BS19548">
        <v>107000.85284055</v>
      </c>
      <c r="BW19548" s="9">
        <v>19543</v>
      </c>
      <c r="BX19548">
        <f t="shared" si="924"/>
        <v>1</v>
      </c>
      <c r="BY19548">
        <f t="shared" si="925"/>
        <v>1</v>
      </c>
    </row>
    <row r="19549" spans="1:77">
      <c r="A19549" s="33">
        <v>19544</v>
      </c>
      <c r="BP19549">
        <v>0.781952271755939</v>
      </c>
      <c r="BQ19549">
        <v>18258.0261820279</v>
      </c>
      <c r="BR19549">
        <v>1.33272262812448</v>
      </c>
      <c r="BS19549">
        <v>109824.001533094</v>
      </c>
      <c r="BW19549" s="9">
        <v>19544</v>
      </c>
      <c r="BX19549">
        <f t="shared" si="924"/>
        <v>1</v>
      </c>
      <c r="BY19549">
        <f t="shared" si="925"/>
        <v>1</v>
      </c>
    </row>
    <row r="19550" spans="1:77">
      <c r="A19550" s="33">
        <v>19545</v>
      </c>
      <c r="BP19550">
        <v>0.836566984201571</v>
      </c>
      <c r="BQ19550">
        <v>12687.2420412224</v>
      </c>
      <c r="BR19550">
        <v>1.43315732369638</v>
      </c>
      <c r="BS19550">
        <v>100227.792776542</v>
      </c>
      <c r="BW19550" s="9">
        <v>19545</v>
      </c>
      <c r="BX19550">
        <f t="shared" si="924"/>
        <v>1</v>
      </c>
      <c r="BY19550">
        <f t="shared" si="925"/>
        <v>1</v>
      </c>
    </row>
    <row r="19551" spans="1:77">
      <c r="A19551" s="33">
        <v>19546</v>
      </c>
      <c r="BP19551">
        <v>0.800762640187747</v>
      </c>
      <c r="BQ19551">
        <v>17655.6042461152</v>
      </c>
      <c r="BR19551">
        <v>1.37056004540376</v>
      </c>
      <c r="BS19551">
        <v>109384.677545801</v>
      </c>
      <c r="BW19551" s="9">
        <v>19546</v>
      </c>
      <c r="BX19551">
        <f t="shared" si="924"/>
        <v>1</v>
      </c>
      <c r="BY19551">
        <f t="shared" si="925"/>
        <v>1</v>
      </c>
    </row>
    <row r="19552" spans="1:77">
      <c r="A19552" s="33">
        <v>19547</v>
      </c>
      <c r="BP19552">
        <v>0.795883380762669</v>
      </c>
      <c r="BQ19552">
        <v>15649.0153834544</v>
      </c>
      <c r="BR19552">
        <v>1.3658427973376</v>
      </c>
      <c r="BS19552">
        <v>104422.154207672</v>
      </c>
      <c r="BW19552" s="9">
        <v>19547</v>
      </c>
      <c r="BX19552">
        <f t="shared" si="924"/>
        <v>1</v>
      </c>
      <c r="BY19552">
        <f t="shared" si="925"/>
        <v>1</v>
      </c>
    </row>
    <row r="19553" spans="1:77">
      <c r="A19553" s="33">
        <v>19548</v>
      </c>
      <c r="BP19553">
        <v>0.837184769865154</v>
      </c>
      <c r="BQ19553">
        <v>19672.5521559105</v>
      </c>
      <c r="BR19553">
        <v>1.44841323734308</v>
      </c>
      <c r="BS19553">
        <v>141312.426738649</v>
      </c>
      <c r="BW19553" s="9">
        <v>19548</v>
      </c>
      <c r="BX19553">
        <f t="shared" si="924"/>
        <v>1</v>
      </c>
      <c r="BY19553">
        <f t="shared" si="925"/>
        <v>1</v>
      </c>
    </row>
    <row r="19554" spans="1:77">
      <c r="A19554" s="33">
        <v>19549</v>
      </c>
      <c r="BP19554">
        <v>0.81596841550295</v>
      </c>
      <c r="BQ19554">
        <v>18346.9096784721</v>
      </c>
      <c r="BR19554">
        <v>1.36187341403699</v>
      </c>
      <c r="BS19554">
        <v>109380.710094239</v>
      </c>
      <c r="BW19554" s="9">
        <v>19549</v>
      </c>
      <c r="BX19554">
        <f t="shared" si="924"/>
        <v>1</v>
      </c>
      <c r="BY19554">
        <f t="shared" si="925"/>
        <v>1</v>
      </c>
    </row>
    <row r="19555" spans="1:77">
      <c r="A19555" s="33">
        <v>19550</v>
      </c>
      <c r="BP19555">
        <v>0.810913038183672</v>
      </c>
      <c r="BQ19555">
        <v>18793.2337922837</v>
      </c>
      <c r="BR19555">
        <v>1.38909229493464</v>
      </c>
      <c r="BS19555">
        <v>111383.8730889</v>
      </c>
      <c r="BW19555" s="9">
        <v>19550</v>
      </c>
      <c r="BX19555">
        <f t="shared" si="924"/>
        <v>1</v>
      </c>
      <c r="BY19555">
        <f t="shared" si="925"/>
        <v>1</v>
      </c>
    </row>
    <row r="19556" spans="1:77">
      <c r="A19556" s="33">
        <v>19551</v>
      </c>
      <c r="BP19556">
        <v>0.807433780340629</v>
      </c>
      <c r="BQ19556">
        <v>17253.7977878093</v>
      </c>
      <c r="BR19556">
        <v>1.38917756186141</v>
      </c>
      <c r="BS19556">
        <v>134971.445719683</v>
      </c>
      <c r="BW19556" s="9">
        <v>19551</v>
      </c>
      <c r="BX19556">
        <f t="shared" si="924"/>
        <v>1</v>
      </c>
      <c r="BY19556">
        <f t="shared" si="925"/>
        <v>1</v>
      </c>
    </row>
    <row r="19557" spans="1:77">
      <c r="A19557" s="33">
        <v>19552</v>
      </c>
      <c r="BP19557">
        <v>0.783989333413256</v>
      </c>
      <c r="BQ19557">
        <v>14858.5019597679</v>
      </c>
      <c r="BR19557">
        <v>1.34569990684852</v>
      </c>
      <c r="BS19557">
        <v>107999.347335991</v>
      </c>
      <c r="BW19557" s="9">
        <v>19552</v>
      </c>
      <c r="BX19557">
        <f t="shared" si="924"/>
        <v>1</v>
      </c>
      <c r="BY19557">
        <f t="shared" si="925"/>
        <v>1</v>
      </c>
    </row>
    <row r="19558" spans="1:77">
      <c r="A19558" s="33">
        <v>19553</v>
      </c>
      <c r="BP19558">
        <v>0.829365576604279</v>
      </c>
      <c r="BQ19558">
        <v>20052.6099097051</v>
      </c>
      <c r="BR19558">
        <v>1.42305211195734</v>
      </c>
      <c r="BS19558">
        <v>112147.691333433</v>
      </c>
      <c r="BW19558" s="9">
        <v>19553</v>
      </c>
      <c r="BX19558">
        <f t="shared" si="924"/>
        <v>1</v>
      </c>
      <c r="BY19558">
        <f t="shared" si="925"/>
        <v>1</v>
      </c>
    </row>
    <row r="19559" spans="1:77">
      <c r="A19559" s="33">
        <v>19554</v>
      </c>
      <c r="BP19559">
        <v>0.83480787680588</v>
      </c>
      <c r="BQ19559">
        <v>22173.703924846</v>
      </c>
      <c r="BR19559">
        <v>1.45098395355983</v>
      </c>
      <c r="BS19559">
        <v>116409.006746233</v>
      </c>
      <c r="BW19559" s="9">
        <v>19554</v>
      </c>
      <c r="BX19559">
        <f t="shared" si="924"/>
        <v>1</v>
      </c>
      <c r="BY19559">
        <f t="shared" si="925"/>
        <v>1</v>
      </c>
    </row>
    <row r="19560" spans="1:77">
      <c r="A19560" s="33">
        <v>19555</v>
      </c>
      <c r="BP19560">
        <v>0.78803554199029</v>
      </c>
      <c r="BQ19560">
        <v>11157.111647923</v>
      </c>
      <c r="BR19560">
        <v>1.35844353451996</v>
      </c>
      <c r="BS19560">
        <v>101539.072635662</v>
      </c>
      <c r="BW19560" s="9">
        <v>19555</v>
      </c>
      <c r="BX19560">
        <f t="shared" si="924"/>
        <v>1</v>
      </c>
      <c r="BY19560">
        <f t="shared" si="925"/>
        <v>1</v>
      </c>
    </row>
    <row r="19561" spans="1:77">
      <c r="A19561" s="33">
        <v>19556</v>
      </c>
      <c r="BP19561">
        <v>0.861787473485292</v>
      </c>
      <c r="BQ19561">
        <v>13030.4621311467</v>
      </c>
      <c r="BR19561">
        <v>1.5127359910266</v>
      </c>
      <c r="BS19561">
        <v>130354.877504126</v>
      </c>
      <c r="BW19561" s="9">
        <v>19556</v>
      </c>
      <c r="BX19561">
        <f t="shared" si="924"/>
        <v>1</v>
      </c>
      <c r="BY19561">
        <f t="shared" si="925"/>
        <v>1</v>
      </c>
    </row>
    <row r="19562" spans="1:77">
      <c r="A19562" s="33">
        <v>19557</v>
      </c>
      <c r="BP19562">
        <v>0.78162448426902</v>
      </c>
      <c r="BQ19562">
        <v>14400.5700795208</v>
      </c>
      <c r="BR19562">
        <v>1.3171417816743</v>
      </c>
      <c r="BS19562">
        <v>102992.539320431</v>
      </c>
      <c r="BW19562" s="9">
        <v>19557</v>
      </c>
      <c r="BX19562">
        <f t="shared" si="924"/>
        <v>1</v>
      </c>
      <c r="BY19562">
        <f t="shared" si="925"/>
        <v>1</v>
      </c>
    </row>
    <row r="19563" spans="1:77">
      <c r="A19563" s="33">
        <v>19558</v>
      </c>
      <c r="BP19563">
        <v>0.83568025636799</v>
      </c>
      <c r="BQ19563">
        <v>15338.2333734244</v>
      </c>
      <c r="BR19563">
        <v>1.44822488898011</v>
      </c>
      <c r="BS19563">
        <v>108886.246296192</v>
      </c>
      <c r="BW19563" s="9">
        <v>19558</v>
      </c>
      <c r="BX19563">
        <f t="shared" si="924"/>
        <v>1</v>
      </c>
      <c r="BY19563">
        <f t="shared" si="925"/>
        <v>1</v>
      </c>
    </row>
    <row r="19564" spans="1:77">
      <c r="A19564" s="33">
        <v>19559</v>
      </c>
      <c r="BP19564">
        <v>0.773781418279802</v>
      </c>
      <c r="BQ19564">
        <v>12339.3214527227</v>
      </c>
      <c r="BR19564">
        <v>1.35117228264258</v>
      </c>
      <c r="BS19564">
        <v>132659.538874245</v>
      </c>
      <c r="BW19564" s="9">
        <v>19559</v>
      </c>
      <c r="BX19564">
        <f t="shared" si="924"/>
        <v>1</v>
      </c>
      <c r="BY19564">
        <f t="shared" si="925"/>
        <v>1</v>
      </c>
    </row>
    <row r="19565" spans="1:77">
      <c r="A19565" s="33">
        <v>19560</v>
      </c>
      <c r="BP19565">
        <v>0.845499047546101</v>
      </c>
      <c r="BQ19565">
        <v>14740.3328488205</v>
      </c>
      <c r="BR19565">
        <v>1.44568899780682</v>
      </c>
      <c r="BS19565">
        <v>140314.303924405</v>
      </c>
      <c r="BW19565" s="9">
        <v>19560</v>
      </c>
      <c r="BX19565">
        <f t="shared" si="924"/>
        <v>1</v>
      </c>
      <c r="BY19565">
        <f t="shared" si="925"/>
        <v>1</v>
      </c>
    </row>
    <row r="19566" spans="1:77">
      <c r="A19566" s="33">
        <v>19561</v>
      </c>
      <c r="BP19566">
        <v>0.803029132799486</v>
      </c>
      <c r="BQ19566">
        <v>14121.8665804376</v>
      </c>
      <c r="BR19566">
        <v>1.38330098917739</v>
      </c>
      <c r="BS19566">
        <v>132872.217312968</v>
      </c>
      <c r="BW19566" s="9">
        <v>19561</v>
      </c>
      <c r="BX19566">
        <f t="shared" si="924"/>
        <v>1</v>
      </c>
      <c r="BY19566">
        <f t="shared" si="925"/>
        <v>1</v>
      </c>
    </row>
    <row r="19567" spans="1:77">
      <c r="A19567" s="33">
        <v>19562</v>
      </c>
      <c r="BP19567">
        <v>0.835408793942492</v>
      </c>
      <c r="BQ19567">
        <v>13732.3282665656</v>
      </c>
      <c r="BR19567">
        <v>1.45029852060251</v>
      </c>
      <c r="BS19567">
        <v>103960.534086131</v>
      </c>
      <c r="BW19567" s="9">
        <v>19562</v>
      </c>
      <c r="BX19567">
        <f t="shared" si="924"/>
        <v>1</v>
      </c>
      <c r="BY19567">
        <f t="shared" si="925"/>
        <v>1</v>
      </c>
    </row>
    <row r="19568" spans="1:77">
      <c r="A19568" s="33">
        <v>19563</v>
      </c>
      <c r="BP19568">
        <v>0.711458330552726</v>
      </c>
      <c r="BQ19568">
        <v>12052.5124364329</v>
      </c>
      <c r="BR19568">
        <v>1.19518554601671</v>
      </c>
      <c r="BS19568">
        <v>130225.370484175</v>
      </c>
      <c r="BW19568" s="9">
        <v>19563</v>
      </c>
      <c r="BX19568">
        <f t="shared" si="924"/>
        <v>1</v>
      </c>
      <c r="BY19568">
        <f t="shared" si="925"/>
        <v>1</v>
      </c>
    </row>
    <row r="19569" spans="1:77">
      <c r="A19569" s="33">
        <v>19564</v>
      </c>
      <c r="BP19569">
        <v>0.809003685089628</v>
      </c>
      <c r="BQ19569">
        <v>15556.4806176421</v>
      </c>
      <c r="BR19569">
        <v>1.39888820488004</v>
      </c>
      <c r="BS19569">
        <v>106517.739933825</v>
      </c>
      <c r="BW19569" s="9">
        <v>19564</v>
      </c>
      <c r="BX19569">
        <f t="shared" si="924"/>
        <v>1</v>
      </c>
      <c r="BY19569">
        <f t="shared" si="925"/>
        <v>1</v>
      </c>
    </row>
    <row r="19570" spans="1:77">
      <c r="A19570" s="33">
        <v>19565</v>
      </c>
      <c r="BP19570">
        <v>0.758276154544082</v>
      </c>
      <c r="BQ19570">
        <v>15171.0685926937</v>
      </c>
      <c r="BR19570">
        <v>1.30228255209192</v>
      </c>
      <c r="BS19570">
        <v>106971.201374014</v>
      </c>
      <c r="BW19570" s="9">
        <v>19565</v>
      </c>
      <c r="BX19570">
        <f t="shared" si="924"/>
        <v>1</v>
      </c>
      <c r="BY19570">
        <f t="shared" si="925"/>
        <v>1</v>
      </c>
    </row>
    <row r="19571" spans="1:77">
      <c r="A19571" s="33">
        <v>19566</v>
      </c>
      <c r="BP19571">
        <v>0.794895259928624</v>
      </c>
      <c r="BQ19571">
        <v>15089.4318326782</v>
      </c>
      <c r="BR19571">
        <v>1.36172968058726</v>
      </c>
      <c r="BS19571">
        <v>107224.24071818</v>
      </c>
      <c r="BW19571" s="9">
        <v>19566</v>
      </c>
      <c r="BX19571">
        <f t="shared" si="924"/>
        <v>1</v>
      </c>
      <c r="BY19571">
        <f t="shared" si="925"/>
        <v>1</v>
      </c>
    </row>
    <row r="19572" spans="1:77">
      <c r="A19572" s="33">
        <v>19567</v>
      </c>
      <c r="BP19572">
        <v>0.834033809423885</v>
      </c>
      <c r="BQ19572">
        <v>15442.9331808244</v>
      </c>
      <c r="BR19572">
        <v>1.44210341278166</v>
      </c>
      <c r="BS19572">
        <v>108951.303180271</v>
      </c>
      <c r="BW19572" s="9">
        <v>19567</v>
      </c>
      <c r="BX19572">
        <f t="shared" si="924"/>
        <v>1</v>
      </c>
      <c r="BY19572">
        <f t="shared" si="925"/>
        <v>1</v>
      </c>
    </row>
    <row r="19573" spans="1:77">
      <c r="A19573" s="33">
        <v>19568</v>
      </c>
      <c r="BP19573">
        <v>0.836096780747917</v>
      </c>
      <c r="BQ19573">
        <v>16289.605651088</v>
      </c>
      <c r="BR19573">
        <v>1.45405066170794</v>
      </c>
      <c r="BS19573">
        <v>109370.967741847</v>
      </c>
      <c r="BW19573" s="9">
        <v>19568</v>
      </c>
      <c r="BX19573">
        <f t="shared" si="924"/>
        <v>1</v>
      </c>
      <c r="BY19573">
        <f t="shared" si="925"/>
        <v>1</v>
      </c>
    </row>
    <row r="19574" spans="1:77">
      <c r="A19574" s="33">
        <v>19569</v>
      </c>
      <c r="BP19574">
        <v>0.857829579676003</v>
      </c>
      <c r="BQ19574">
        <v>15574.9228650777</v>
      </c>
      <c r="BR19574">
        <v>1.47798796930061</v>
      </c>
      <c r="BS19574">
        <v>135031.034233015</v>
      </c>
      <c r="BW19574" s="9">
        <v>19569</v>
      </c>
      <c r="BX19574">
        <f t="shared" si="924"/>
        <v>1</v>
      </c>
      <c r="BY19574">
        <f t="shared" si="925"/>
        <v>1</v>
      </c>
    </row>
    <row r="19575" spans="1:77">
      <c r="A19575" s="33">
        <v>19570</v>
      </c>
      <c r="BP19575">
        <v>0.774543064141398</v>
      </c>
      <c r="BQ19575">
        <v>14850.7030025468</v>
      </c>
      <c r="BR19575">
        <v>1.32733637352054</v>
      </c>
      <c r="BS19575">
        <v>106272.043210495</v>
      </c>
      <c r="BW19575" s="9">
        <v>19570</v>
      </c>
      <c r="BX19575">
        <f t="shared" si="924"/>
        <v>1</v>
      </c>
      <c r="BY19575">
        <f t="shared" si="925"/>
        <v>1</v>
      </c>
    </row>
    <row r="19576" spans="1:77">
      <c r="A19576" s="33">
        <v>19571</v>
      </c>
      <c r="BP19576">
        <v>0.82659147209375</v>
      </c>
      <c r="BQ19576">
        <v>14436.570001531</v>
      </c>
      <c r="BR19576">
        <v>1.41549393621162</v>
      </c>
      <c r="BS19576">
        <v>106892.486823542</v>
      </c>
      <c r="BW19576" s="9">
        <v>19571</v>
      </c>
      <c r="BX19576">
        <f t="shared" si="924"/>
        <v>1</v>
      </c>
      <c r="BY19576">
        <f t="shared" si="925"/>
        <v>1</v>
      </c>
    </row>
    <row r="19577" spans="1:77">
      <c r="A19577" s="33">
        <v>19572</v>
      </c>
      <c r="BP19577">
        <v>0.841193097855375</v>
      </c>
      <c r="BQ19577">
        <v>14551.3068539066</v>
      </c>
      <c r="BR19577">
        <v>1.4687333793637</v>
      </c>
      <c r="BS19577">
        <v>106623.523128893</v>
      </c>
      <c r="BW19577" s="9">
        <v>19572</v>
      </c>
      <c r="BX19577">
        <f t="shared" si="924"/>
        <v>1</v>
      </c>
      <c r="BY19577">
        <f t="shared" si="925"/>
        <v>1</v>
      </c>
    </row>
    <row r="19578" spans="1:77">
      <c r="A19578" s="33">
        <v>19573</v>
      </c>
      <c r="BP19578">
        <v>0.780662125102753</v>
      </c>
      <c r="BQ19578">
        <v>13691.8286494432</v>
      </c>
      <c r="BR19578">
        <v>1.36654058277328</v>
      </c>
      <c r="BS19578">
        <v>108932.64030496</v>
      </c>
      <c r="BW19578" s="9">
        <v>19573</v>
      </c>
      <c r="BX19578">
        <f t="shared" si="924"/>
        <v>1</v>
      </c>
      <c r="BY19578">
        <f t="shared" si="925"/>
        <v>1</v>
      </c>
    </row>
    <row r="19579" spans="1:77">
      <c r="A19579" s="33">
        <v>19574</v>
      </c>
      <c r="BP19579">
        <v>0.809098952265431</v>
      </c>
      <c r="BQ19579">
        <v>11505.7579503086</v>
      </c>
      <c r="BR19579">
        <v>1.39193571075784</v>
      </c>
      <c r="BS19579">
        <v>100380.040441631</v>
      </c>
      <c r="BW19579" s="9">
        <v>19574</v>
      </c>
      <c r="BX19579">
        <f t="shared" si="924"/>
        <v>1</v>
      </c>
      <c r="BY19579">
        <f t="shared" si="925"/>
        <v>1</v>
      </c>
    </row>
    <row r="19580" spans="1:77">
      <c r="A19580" s="33">
        <v>19575</v>
      </c>
      <c r="BP19580">
        <v>0.789664097461353</v>
      </c>
      <c r="BQ19580">
        <v>17108.1359556087</v>
      </c>
      <c r="BR19580">
        <v>1.3180492191756</v>
      </c>
      <c r="BS19580">
        <v>106694.068780832</v>
      </c>
      <c r="BW19580" s="9">
        <v>19575</v>
      </c>
      <c r="BX19580">
        <f t="shared" si="924"/>
        <v>1</v>
      </c>
      <c r="BY19580">
        <f t="shared" si="925"/>
        <v>1</v>
      </c>
    </row>
    <row r="19581" spans="1:77">
      <c r="A19581" s="33">
        <v>19576</v>
      </c>
      <c r="BP19581">
        <v>0.799883776012203</v>
      </c>
      <c r="BQ19581">
        <v>15275.5046348967</v>
      </c>
      <c r="BR19581">
        <v>1.38733136577935</v>
      </c>
      <c r="BS19581">
        <v>106004.976525476</v>
      </c>
      <c r="BW19581" s="9">
        <v>19576</v>
      </c>
      <c r="BX19581">
        <f t="shared" si="924"/>
        <v>1</v>
      </c>
      <c r="BY19581">
        <f t="shared" si="925"/>
        <v>1</v>
      </c>
    </row>
    <row r="19582" spans="1:77">
      <c r="A19582" s="33">
        <v>19577</v>
      </c>
      <c r="BP19582">
        <v>0.829437976833385</v>
      </c>
      <c r="BQ19582">
        <v>14081.8742272353</v>
      </c>
      <c r="BR19582">
        <v>1.38684932001496</v>
      </c>
      <c r="BS19582">
        <v>103502.014767958</v>
      </c>
      <c r="BW19582" s="9">
        <v>19577</v>
      </c>
      <c r="BX19582">
        <f t="shared" si="924"/>
        <v>1</v>
      </c>
      <c r="BY19582">
        <f t="shared" si="925"/>
        <v>1</v>
      </c>
    </row>
    <row r="19583" spans="1:77">
      <c r="A19583" s="33">
        <v>19578</v>
      </c>
      <c r="BP19583">
        <v>0.806436364696078</v>
      </c>
      <c r="BQ19583">
        <v>13169.1148394901</v>
      </c>
      <c r="BR19583">
        <v>1.38633465524159</v>
      </c>
      <c r="BS19583">
        <v>134499.699443698</v>
      </c>
      <c r="BW19583" s="9">
        <v>19578</v>
      </c>
      <c r="BX19583">
        <f t="shared" si="924"/>
        <v>1</v>
      </c>
      <c r="BY19583">
        <f t="shared" si="925"/>
        <v>1</v>
      </c>
    </row>
    <row r="19584" spans="1:77">
      <c r="A19584" s="33">
        <v>19579</v>
      </c>
      <c r="BP19584">
        <v>0.819160658978357</v>
      </c>
      <c r="BQ19584">
        <v>11643.7534134917</v>
      </c>
      <c r="BR19584">
        <v>1.42847057482136</v>
      </c>
      <c r="BS19584">
        <v>101498.176644202</v>
      </c>
      <c r="BW19584" s="9">
        <v>19579</v>
      </c>
      <c r="BX19584">
        <f t="shared" si="924"/>
        <v>1</v>
      </c>
      <c r="BY19584">
        <f t="shared" si="925"/>
        <v>1</v>
      </c>
    </row>
    <row r="19585" spans="1:77">
      <c r="A19585" s="33">
        <v>19580</v>
      </c>
      <c r="BP19585">
        <v>0.777141085191472</v>
      </c>
      <c r="BQ19585">
        <v>16987.9220454544</v>
      </c>
      <c r="BR19585">
        <v>1.33136832887961</v>
      </c>
      <c r="BS19585">
        <v>138904.258224005</v>
      </c>
      <c r="BW19585" s="9">
        <v>19580</v>
      </c>
      <c r="BX19585">
        <f t="shared" si="924"/>
        <v>1</v>
      </c>
      <c r="BY19585">
        <f t="shared" si="925"/>
        <v>1</v>
      </c>
    </row>
    <row r="19586" spans="1:77">
      <c r="A19586" s="33">
        <v>19581</v>
      </c>
      <c r="BP19586">
        <v>0.777080403363575</v>
      </c>
      <c r="BQ19586">
        <v>18734.0555570779</v>
      </c>
      <c r="BR19586">
        <v>1.30699969182301</v>
      </c>
      <c r="BS19586">
        <v>109524.151084679</v>
      </c>
      <c r="BW19586" s="9">
        <v>19581</v>
      </c>
      <c r="BX19586">
        <f t="shared" si="924"/>
        <v>1</v>
      </c>
      <c r="BY19586">
        <f t="shared" si="925"/>
        <v>1</v>
      </c>
    </row>
    <row r="19587" spans="1:77">
      <c r="A19587" s="33">
        <v>19582</v>
      </c>
      <c r="BP19587">
        <v>0.807470433572399</v>
      </c>
      <c r="BQ19587">
        <v>12262.6056665063</v>
      </c>
      <c r="BR19587">
        <v>1.38321628975535</v>
      </c>
      <c r="BS19587">
        <v>101952.719684156</v>
      </c>
      <c r="BW19587" s="9">
        <v>19582</v>
      </c>
      <c r="BX19587">
        <f t="shared" si="924"/>
        <v>1</v>
      </c>
      <c r="BY19587">
        <f t="shared" si="925"/>
        <v>1</v>
      </c>
    </row>
    <row r="19588" spans="1:77">
      <c r="A19588" s="33">
        <v>19583</v>
      </c>
      <c r="BP19588">
        <v>0.818885491078852</v>
      </c>
      <c r="BQ19588">
        <v>13043.7692772636</v>
      </c>
      <c r="BR19588">
        <v>1.39472244282363</v>
      </c>
      <c r="BS19588">
        <v>132855.275902216</v>
      </c>
      <c r="BW19588" s="9">
        <v>19583</v>
      </c>
      <c r="BX19588">
        <f t="shared" si="924"/>
        <v>1</v>
      </c>
      <c r="BY19588">
        <f t="shared" si="925"/>
        <v>1</v>
      </c>
    </row>
    <row r="19589" spans="1:77">
      <c r="A19589" s="33">
        <v>19584</v>
      </c>
      <c r="BP19589">
        <v>0.818865289867155</v>
      </c>
      <c r="BQ19589">
        <v>17458.8539741324</v>
      </c>
      <c r="BR19589">
        <v>1.41528839857212</v>
      </c>
      <c r="BS19589">
        <v>113184.824689291</v>
      </c>
      <c r="BW19589" s="9">
        <v>19584</v>
      </c>
      <c r="BX19589">
        <f t="shared" si="924"/>
        <v>1</v>
      </c>
      <c r="BY19589">
        <f t="shared" si="925"/>
        <v>1</v>
      </c>
    </row>
    <row r="19590" spans="1:77">
      <c r="A19590" s="33">
        <v>19585</v>
      </c>
      <c r="BP19590">
        <v>0.830660317371613</v>
      </c>
      <c r="BQ19590">
        <v>11187.7624690203</v>
      </c>
      <c r="BR19590">
        <v>1.4274823892889</v>
      </c>
      <c r="BS19590">
        <v>101988.838132096</v>
      </c>
      <c r="BW19590" s="9">
        <v>19585</v>
      </c>
      <c r="BX19590">
        <f t="shared" si="924"/>
        <v>1</v>
      </c>
      <c r="BY19590">
        <f t="shared" si="925"/>
        <v>1</v>
      </c>
    </row>
    <row r="19591" spans="1:77">
      <c r="A19591" s="33">
        <v>19586</v>
      </c>
      <c r="BP19591">
        <v>0.818382653318296</v>
      </c>
      <c r="BQ19591">
        <v>17377.2732333097</v>
      </c>
      <c r="BR19591">
        <v>1.39487572751125</v>
      </c>
      <c r="BS19591">
        <v>114832.775816896</v>
      </c>
      <c r="BW19591" s="9">
        <v>19586</v>
      </c>
      <c r="BX19591">
        <f t="shared" ref="BX19591:BX19654" si="926">IF(BU19591=MAX($BU19591:$BV19591),1,0)</f>
        <v>1</v>
      </c>
      <c r="BY19591">
        <f t="shared" ref="BY19591:BY19654" si="927">IF(BV19591=MAX($BU19591:$BV19591),1,0)</f>
        <v>1</v>
      </c>
    </row>
    <row r="19592" spans="1:77">
      <c r="A19592" s="33">
        <v>19587</v>
      </c>
      <c r="BP19592">
        <v>0.776540769331467</v>
      </c>
      <c r="BQ19592">
        <v>12374.427724721</v>
      </c>
      <c r="BR19592">
        <v>1.29474273136517</v>
      </c>
      <c r="BS19592">
        <v>102821.79635196</v>
      </c>
      <c r="BW19592" s="9">
        <v>19587</v>
      </c>
      <c r="BX19592">
        <f t="shared" si="926"/>
        <v>1</v>
      </c>
      <c r="BY19592">
        <f t="shared" si="927"/>
        <v>1</v>
      </c>
    </row>
    <row r="19593" spans="1:77">
      <c r="A19593" s="33">
        <v>19588</v>
      </c>
      <c r="BP19593">
        <v>0.821925673696252</v>
      </c>
      <c r="BQ19593">
        <v>17531.1064528983</v>
      </c>
      <c r="BR19593">
        <v>1.41685395969911</v>
      </c>
      <c r="BS19593">
        <v>109329.895230952</v>
      </c>
      <c r="BW19593" s="9">
        <v>19588</v>
      </c>
      <c r="BX19593">
        <f t="shared" si="926"/>
        <v>1</v>
      </c>
      <c r="BY19593">
        <f t="shared" si="927"/>
        <v>1</v>
      </c>
    </row>
    <row r="19594" spans="1:77">
      <c r="A19594" s="33">
        <v>19589</v>
      </c>
      <c r="BP19594">
        <v>0.82766844876484</v>
      </c>
      <c r="BQ19594">
        <v>14080.4967001812</v>
      </c>
      <c r="BR19594">
        <v>1.43414022356942</v>
      </c>
      <c r="BS19594">
        <v>133533.474351411</v>
      </c>
      <c r="BW19594" s="9">
        <v>19589</v>
      </c>
      <c r="BX19594">
        <f t="shared" si="926"/>
        <v>1</v>
      </c>
      <c r="BY19594">
        <f t="shared" si="927"/>
        <v>1</v>
      </c>
    </row>
    <row r="19595" spans="1:77">
      <c r="A19595" s="33">
        <v>19590</v>
      </c>
      <c r="BP19595">
        <v>0.815946027145461</v>
      </c>
      <c r="BQ19595">
        <v>16263.869072777</v>
      </c>
      <c r="BR19595">
        <v>1.39655126823937</v>
      </c>
      <c r="BS19595">
        <v>104215.709436227</v>
      </c>
      <c r="BW19595" s="9">
        <v>19590</v>
      </c>
      <c r="BX19595">
        <f t="shared" si="926"/>
        <v>1</v>
      </c>
      <c r="BY19595">
        <f t="shared" si="927"/>
        <v>1</v>
      </c>
    </row>
    <row r="19596" spans="1:77">
      <c r="A19596" s="33">
        <v>19591</v>
      </c>
      <c r="BP19596">
        <v>0.833580337208499</v>
      </c>
      <c r="BQ19596">
        <v>12319.1915306775</v>
      </c>
      <c r="BR19596">
        <v>1.4408805817364</v>
      </c>
      <c r="BS19596">
        <v>104928.326469551</v>
      </c>
      <c r="BW19596" s="9">
        <v>19591</v>
      </c>
      <c r="BX19596">
        <f t="shared" si="926"/>
        <v>1</v>
      </c>
      <c r="BY19596">
        <f t="shared" si="927"/>
        <v>1</v>
      </c>
    </row>
    <row r="19597" spans="1:77">
      <c r="A19597" s="33">
        <v>19592</v>
      </c>
      <c r="BP19597">
        <v>0.799767952347234</v>
      </c>
      <c r="BQ19597">
        <v>11074.4846655361</v>
      </c>
      <c r="BR19597">
        <v>1.39796306219351</v>
      </c>
      <c r="BS19597">
        <v>101367.245947633</v>
      </c>
      <c r="BW19597" s="9">
        <v>19592</v>
      </c>
      <c r="BX19597">
        <f t="shared" si="926"/>
        <v>1</v>
      </c>
      <c r="BY19597">
        <f t="shared" si="927"/>
        <v>1</v>
      </c>
    </row>
    <row r="19598" spans="1:77">
      <c r="A19598" s="33">
        <v>19593</v>
      </c>
      <c r="BP19598">
        <v>0.797460474578305</v>
      </c>
      <c r="BQ19598">
        <v>14368.1106230444</v>
      </c>
      <c r="BR19598">
        <v>1.35193296935204</v>
      </c>
      <c r="BS19598">
        <v>104246.189553047</v>
      </c>
      <c r="BW19598" s="9">
        <v>19593</v>
      </c>
      <c r="BX19598">
        <f t="shared" si="926"/>
        <v>1</v>
      </c>
      <c r="BY19598">
        <f t="shared" si="927"/>
        <v>1</v>
      </c>
    </row>
    <row r="19599" spans="1:77">
      <c r="A19599" s="33">
        <v>19594</v>
      </c>
      <c r="BP19599">
        <v>0.835215555011494</v>
      </c>
      <c r="BQ19599">
        <v>14415.1102131039</v>
      </c>
      <c r="BR19599">
        <v>1.4345977573571</v>
      </c>
      <c r="BS19599">
        <v>108275.549107524</v>
      </c>
      <c r="BW19599" s="9">
        <v>19594</v>
      </c>
      <c r="BX19599">
        <f t="shared" si="926"/>
        <v>1</v>
      </c>
      <c r="BY19599">
        <f t="shared" si="927"/>
        <v>1</v>
      </c>
    </row>
    <row r="19600" spans="1:77">
      <c r="A19600" s="33">
        <v>19595</v>
      </c>
      <c r="BP19600">
        <v>0.788191735579997</v>
      </c>
      <c r="BQ19600">
        <v>11696.2829215598</v>
      </c>
      <c r="BR19600">
        <v>1.36267621087239</v>
      </c>
      <c r="BS19600">
        <v>129198.475078296</v>
      </c>
      <c r="BW19600" s="9">
        <v>19595</v>
      </c>
      <c r="BX19600">
        <f t="shared" si="926"/>
        <v>1</v>
      </c>
      <c r="BY19600">
        <f t="shared" si="927"/>
        <v>1</v>
      </c>
    </row>
    <row r="19601" spans="1:77">
      <c r="A19601" s="33">
        <v>19596</v>
      </c>
      <c r="BP19601">
        <v>0.823582753184487</v>
      </c>
      <c r="BQ19601">
        <v>15557.1200880211</v>
      </c>
      <c r="BR19601">
        <v>1.40955755073092</v>
      </c>
      <c r="BS19601">
        <v>107479.402936087</v>
      </c>
      <c r="BW19601" s="9">
        <v>19596</v>
      </c>
      <c r="BX19601">
        <f t="shared" si="926"/>
        <v>1</v>
      </c>
      <c r="BY19601">
        <f t="shared" si="927"/>
        <v>1</v>
      </c>
    </row>
    <row r="19602" spans="1:77">
      <c r="A19602" s="33">
        <v>19597</v>
      </c>
      <c r="BP19602">
        <v>0.829322530968916</v>
      </c>
      <c r="BQ19602">
        <v>12556.4256462147</v>
      </c>
      <c r="BR19602">
        <v>1.41331743379219</v>
      </c>
      <c r="BS19602">
        <v>132445.262529955</v>
      </c>
      <c r="BW19602" s="9">
        <v>19597</v>
      </c>
      <c r="BX19602">
        <f t="shared" si="926"/>
        <v>1</v>
      </c>
      <c r="BY19602">
        <f t="shared" si="927"/>
        <v>1</v>
      </c>
    </row>
    <row r="19603" spans="1:77">
      <c r="A19603" s="33">
        <v>19598</v>
      </c>
      <c r="BP19603">
        <v>0.845375199087401</v>
      </c>
      <c r="BQ19603">
        <v>16194.4105431458</v>
      </c>
      <c r="BR19603">
        <v>1.46876560299131</v>
      </c>
      <c r="BS19603">
        <v>103786.524972336</v>
      </c>
      <c r="BW19603" s="9">
        <v>19598</v>
      </c>
      <c r="BX19603">
        <f t="shared" si="926"/>
        <v>1</v>
      </c>
      <c r="BY19603">
        <f t="shared" si="927"/>
        <v>1</v>
      </c>
    </row>
    <row r="19604" spans="1:77">
      <c r="A19604" s="33">
        <v>19599</v>
      </c>
      <c r="BP19604">
        <v>0.785066671490551</v>
      </c>
      <c r="BQ19604">
        <v>14558.3981248113</v>
      </c>
      <c r="BR19604">
        <v>1.33470911396911</v>
      </c>
      <c r="BS19604">
        <v>104172.033556735</v>
      </c>
      <c r="BW19604" s="9">
        <v>19599</v>
      </c>
      <c r="BX19604">
        <f t="shared" si="926"/>
        <v>1</v>
      </c>
      <c r="BY19604">
        <f t="shared" si="927"/>
        <v>1</v>
      </c>
    </row>
    <row r="19605" spans="1:77">
      <c r="A19605" s="33">
        <v>19600</v>
      </c>
      <c r="BP19605">
        <v>0.779867000385722</v>
      </c>
      <c r="BQ19605">
        <v>12570.4872591898</v>
      </c>
      <c r="BR19605">
        <v>1.34950986579099</v>
      </c>
      <c r="BS19605">
        <v>102293.316172758</v>
      </c>
      <c r="BW19605" s="9">
        <v>19600</v>
      </c>
      <c r="BX19605">
        <f t="shared" si="926"/>
        <v>1</v>
      </c>
      <c r="BY19605">
        <f t="shared" si="927"/>
        <v>1</v>
      </c>
    </row>
    <row r="19606" spans="1:77">
      <c r="A19606" s="33">
        <v>19601</v>
      </c>
      <c r="BP19606">
        <v>0.816779018575256</v>
      </c>
      <c r="BQ19606">
        <v>16916.4158297032</v>
      </c>
      <c r="BR19606">
        <v>1.42391219952271</v>
      </c>
      <c r="BS19606">
        <v>106439.785775379</v>
      </c>
      <c r="BW19606" s="9">
        <v>19601</v>
      </c>
      <c r="BX19606">
        <f t="shared" si="926"/>
        <v>1</v>
      </c>
      <c r="BY19606">
        <f t="shared" si="927"/>
        <v>1</v>
      </c>
    </row>
    <row r="19607" spans="1:77">
      <c r="A19607" s="33">
        <v>19602</v>
      </c>
      <c r="BP19607">
        <v>0.770146625083608</v>
      </c>
      <c r="BQ19607">
        <v>21619.2504814869</v>
      </c>
      <c r="BR19607">
        <v>1.31216367111099</v>
      </c>
      <c r="BS19607">
        <v>117386.63775279</v>
      </c>
      <c r="BW19607" s="9">
        <v>19602</v>
      </c>
      <c r="BX19607">
        <f t="shared" si="926"/>
        <v>1</v>
      </c>
      <c r="BY19607">
        <f t="shared" si="927"/>
        <v>1</v>
      </c>
    </row>
    <row r="19608" spans="1:77">
      <c r="A19608" s="33">
        <v>19603</v>
      </c>
      <c r="BP19608">
        <v>0.847629074634356</v>
      </c>
      <c r="BQ19608">
        <v>13551.9615106877</v>
      </c>
      <c r="BR19608">
        <v>1.45654991402941</v>
      </c>
      <c r="BS19608">
        <v>102823.666944391</v>
      </c>
      <c r="BW19608" s="9">
        <v>19603</v>
      </c>
      <c r="BX19608">
        <f t="shared" si="926"/>
        <v>1</v>
      </c>
      <c r="BY19608">
        <f t="shared" si="927"/>
        <v>1</v>
      </c>
    </row>
    <row r="19609" spans="1:77">
      <c r="A19609" s="33">
        <v>19604</v>
      </c>
      <c r="BP19609">
        <v>0.803499261901014</v>
      </c>
      <c r="BQ19609">
        <v>13122.8829861331</v>
      </c>
      <c r="BR19609">
        <v>1.41055524759909</v>
      </c>
      <c r="BS19609">
        <v>104168.391396533</v>
      </c>
      <c r="BW19609" s="9">
        <v>19604</v>
      </c>
      <c r="BX19609">
        <f t="shared" si="926"/>
        <v>1</v>
      </c>
      <c r="BY19609">
        <f t="shared" si="927"/>
        <v>1</v>
      </c>
    </row>
    <row r="19610" spans="1:77">
      <c r="A19610" s="33">
        <v>19605</v>
      </c>
      <c r="BP19610">
        <v>0.764936846893442</v>
      </c>
      <c r="BQ19610">
        <v>13435.3755711092</v>
      </c>
      <c r="BR19610">
        <v>1.27382971025125</v>
      </c>
      <c r="BS19610">
        <v>102876.812924806</v>
      </c>
      <c r="BW19610" s="9">
        <v>19605</v>
      </c>
      <c r="BX19610">
        <f t="shared" si="926"/>
        <v>1</v>
      </c>
      <c r="BY19610">
        <f t="shared" si="927"/>
        <v>1</v>
      </c>
    </row>
    <row r="19611" spans="1:77">
      <c r="A19611" s="33">
        <v>19606</v>
      </c>
      <c r="BP19611">
        <v>0.785116660452408</v>
      </c>
      <c r="BQ19611">
        <v>13851.4179983682</v>
      </c>
      <c r="BR19611">
        <v>1.34833142736686</v>
      </c>
      <c r="BS19611">
        <v>105961.033803899</v>
      </c>
      <c r="BW19611" s="9">
        <v>19606</v>
      </c>
      <c r="BX19611">
        <f t="shared" si="926"/>
        <v>1</v>
      </c>
      <c r="BY19611">
        <f t="shared" si="927"/>
        <v>1</v>
      </c>
    </row>
    <row r="19612" spans="1:77">
      <c r="A19612" s="33">
        <v>19607</v>
      </c>
      <c r="BP19612">
        <v>0.805436222754383</v>
      </c>
      <c r="BQ19612">
        <v>16630.7941684134</v>
      </c>
      <c r="BR19612">
        <v>1.39921074274593</v>
      </c>
      <c r="BS19612">
        <v>136881.605621499</v>
      </c>
      <c r="BW19612" s="9">
        <v>19607</v>
      </c>
      <c r="BX19612">
        <f t="shared" si="926"/>
        <v>1</v>
      </c>
      <c r="BY19612">
        <f t="shared" si="927"/>
        <v>1</v>
      </c>
    </row>
    <row r="19613" spans="1:77">
      <c r="A19613" s="33">
        <v>19608</v>
      </c>
      <c r="BP19613">
        <v>0.777645706664907</v>
      </c>
      <c r="BQ19613">
        <v>12846.8140181549</v>
      </c>
      <c r="BR19613">
        <v>1.31636874227787</v>
      </c>
      <c r="BS19613">
        <v>133635.288944457</v>
      </c>
      <c r="BW19613" s="9">
        <v>19608</v>
      </c>
      <c r="BX19613">
        <f t="shared" si="926"/>
        <v>1</v>
      </c>
      <c r="BY19613">
        <f t="shared" si="927"/>
        <v>1</v>
      </c>
    </row>
    <row r="19614" spans="1:77">
      <c r="A19614" s="33">
        <v>19609</v>
      </c>
      <c r="BP19614">
        <v>0.772330092712007</v>
      </c>
      <c r="BQ19614">
        <v>14847.7170135413</v>
      </c>
      <c r="BR19614">
        <v>1.31716460103856</v>
      </c>
      <c r="BS19614">
        <v>105243.562613245</v>
      </c>
      <c r="BW19614" s="9">
        <v>19609</v>
      </c>
      <c r="BX19614">
        <f t="shared" si="926"/>
        <v>1</v>
      </c>
      <c r="BY19614">
        <f t="shared" si="927"/>
        <v>1</v>
      </c>
    </row>
    <row r="19615" spans="1:77">
      <c r="A19615" s="33">
        <v>19610</v>
      </c>
      <c r="BP19615">
        <v>0.868743604644626</v>
      </c>
      <c r="BQ19615">
        <v>21639.0007691728</v>
      </c>
      <c r="BR19615">
        <v>1.4920018991696</v>
      </c>
      <c r="BS19615">
        <v>114502.285599929</v>
      </c>
      <c r="BW19615" s="9">
        <v>19610</v>
      </c>
      <c r="BX19615">
        <f t="shared" si="926"/>
        <v>1</v>
      </c>
      <c r="BY19615">
        <f t="shared" si="927"/>
        <v>1</v>
      </c>
    </row>
    <row r="19616" spans="1:77">
      <c r="A19616" s="33">
        <v>19611</v>
      </c>
      <c r="BP19616">
        <v>0.854736337489907</v>
      </c>
      <c r="BQ19616">
        <v>14691.910724943</v>
      </c>
      <c r="BR19616">
        <v>1.45039875740334</v>
      </c>
      <c r="BS19616">
        <v>135237.940802963</v>
      </c>
      <c r="BW19616" s="9">
        <v>19611</v>
      </c>
      <c r="BX19616">
        <f t="shared" si="926"/>
        <v>1</v>
      </c>
      <c r="BY19616">
        <f t="shared" si="927"/>
        <v>1</v>
      </c>
    </row>
    <row r="19617" spans="1:77">
      <c r="A19617" s="33">
        <v>19612</v>
      </c>
      <c r="BP19617">
        <v>0.849865474428282</v>
      </c>
      <c r="BQ19617">
        <v>12534.9983332508</v>
      </c>
      <c r="BR19617">
        <v>1.46561154613164</v>
      </c>
      <c r="BS19617">
        <v>107582.78291661</v>
      </c>
      <c r="BW19617" s="9">
        <v>19612</v>
      </c>
      <c r="BX19617">
        <f t="shared" si="926"/>
        <v>1</v>
      </c>
      <c r="BY19617">
        <f t="shared" si="927"/>
        <v>1</v>
      </c>
    </row>
    <row r="19618" spans="1:77">
      <c r="A19618" s="33">
        <v>19613</v>
      </c>
      <c r="BP19618">
        <v>0.793019121779587</v>
      </c>
      <c r="BQ19618">
        <v>13408.3172760949</v>
      </c>
      <c r="BR19618">
        <v>1.36975950356489</v>
      </c>
      <c r="BS19618">
        <v>103533.267484786</v>
      </c>
      <c r="BW19618" s="9">
        <v>19613</v>
      </c>
      <c r="BX19618">
        <f t="shared" si="926"/>
        <v>1</v>
      </c>
      <c r="BY19618">
        <f t="shared" si="927"/>
        <v>1</v>
      </c>
    </row>
    <row r="19619" spans="1:77">
      <c r="A19619" s="33">
        <v>19614</v>
      </c>
      <c r="BP19619">
        <v>0.831058002028848</v>
      </c>
      <c r="BQ19619">
        <v>15837.6821336216</v>
      </c>
      <c r="BR19619">
        <v>1.41902011866137</v>
      </c>
      <c r="BS19619">
        <v>109432.922361809</v>
      </c>
      <c r="BW19619" s="9">
        <v>19614</v>
      </c>
      <c r="BX19619">
        <f t="shared" si="926"/>
        <v>1</v>
      </c>
      <c r="BY19619">
        <f t="shared" si="927"/>
        <v>1</v>
      </c>
    </row>
    <row r="19620" spans="1:77">
      <c r="A19620" s="33">
        <v>19615</v>
      </c>
      <c r="BP19620">
        <v>0.819297801659293</v>
      </c>
      <c r="BQ19620">
        <v>14266.9241388146</v>
      </c>
      <c r="BR19620">
        <v>1.39919803668905</v>
      </c>
      <c r="BS19620">
        <v>106419.646600499</v>
      </c>
      <c r="BW19620" s="9">
        <v>19615</v>
      </c>
      <c r="BX19620">
        <f t="shared" si="926"/>
        <v>1</v>
      </c>
      <c r="BY19620">
        <f t="shared" si="927"/>
        <v>1</v>
      </c>
    </row>
    <row r="19621" spans="1:77">
      <c r="A19621" s="33">
        <v>19616</v>
      </c>
      <c r="BP19621">
        <v>0.802473536664612</v>
      </c>
      <c r="BQ19621">
        <v>18096.710633779</v>
      </c>
      <c r="BR19621">
        <v>1.38300317264346</v>
      </c>
      <c r="BS19621">
        <v>139034.064741005</v>
      </c>
      <c r="BW19621" s="9">
        <v>19616</v>
      </c>
      <c r="BX19621">
        <f t="shared" si="926"/>
        <v>1</v>
      </c>
      <c r="BY19621">
        <f t="shared" si="927"/>
        <v>1</v>
      </c>
    </row>
    <row r="19622" spans="1:77">
      <c r="A19622" s="33">
        <v>19617</v>
      </c>
      <c r="BP19622">
        <v>0.813307261296396</v>
      </c>
      <c r="BQ19622">
        <v>15995.7019433583</v>
      </c>
      <c r="BR19622">
        <v>1.4260502871935</v>
      </c>
      <c r="BS19622">
        <v>137390.112515361</v>
      </c>
      <c r="BW19622" s="9">
        <v>19617</v>
      </c>
      <c r="BX19622">
        <f t="shared" si="926"/>
        <v>1</v>
      </c>
      <c r="BY19622">
        <f t="shared" si="927"/>
        <v>1</v>
      </c>
    </row>
    <row r="19623" spans="1:77">
      <c r="A19623" s="33">
        <v>19618</v>
      </c>
      <c r="BP19623">
        <v>0.834950971673419</v>
      </c>
      <c r="BQ19623">
        <v>12212.8384839938</v>
      </c>
      <c r="BR19623">
        <v>1.4691539451147</v>
      </c>
      <c r="BS19623">
        <v>105330.701078984</v>
      </c>
      <c r="BW19623" s="9">
        <v>19618</v>
      </c>
      <c r="BX19623">
        <f t="shared" si="926"/>
        <v>1</v>
      </c>
      <c r="BY19623">
        <f t="shared" si="927"/>
        <v>1</v>
      </c>
    </row>
    <row r="19624" spans="1:77">
      <c r="A19624" s="33">
        <v>19619</v>
      </c>
      <c r="BP19624">
        <v>0.753383183917343</v>
      </c>
      <c r="BQ19624">
        <v>13792.4982826719</v>
      </c>
      <c r="BR19624">
        <v>1.2747047667429</v>
      </c>
      <c r="BS19624">
        <v>135229.488080941</v>
      </c>
      <c r="BW19624" s="9">
        <v>19619</v>
      </c>
      <c r="BX19624">
        <f t="shared" si="926"/>
        <v>1</v>
      </c>
      <c r="BY19624">
        <f t="shared" si="927"/>
        <v>1</v>
      </c>
    </row>
    <row r="19625" spans="1:77">
      <c r="A19625" s="33">
        <v>19620</v>
      </c>
      <c r="BP19625">
        <v>0.839674146879807</v>
      </c>
      <c r="BQ19625">
        <v>13762.0108368253</v>
      </c>
      <c r="BR19625">
        <v>1.44124657097629</v>
      </c>
      <c r="BS19625">
        <v>134245.206125048</v>
      </c>
      <c r="BW19625" s="9">
        <v>19620</v>
      </c>
      <c r="BX19625">
        <f t="shared" si="926"/>
        <v>1</v>
      </c>
      <c r="BY19625">
        <f t="shared" si="927"/>
        <v>1</v>
      </c>
    </row>
    <row r="19626" spans="1:77">
      <c r="A19626" s="33">
        <v>19621</v>
      </c>
      <c r="BP19626">
        <v>0.798481633001714</v>
      </c>
      <c r="BQ19626">
        <v>11450.6158199666</v>
      </c>
      <c r="BR19626">
        <v>1.37273758006922</v>
      </c>
      <c r="BS19626">
        <v>104210.37231412</v>
      </c>
      <c r="BW19626" s="9">
        <v>19621</v>
      </c>
      <c r="BX19626">
        <f t="shared" si="926"/>
        <v>1</v>
      </c>
      <c r="BY19626">
        <f t="shared" si="927"/>
        <v>1</v>
      </c>
    </row>
    <row r="19627" spans="1:77">
      <c r="A19627" s="33">
        <v>19622</v>
      </c>
      <c r="BP19627">
        <v>0.82502441211361</v>
      </c>
      <c r="BQ19627">
        <v>16617.871646585</v>
      </c>
      <c r="BR19627">
        <v>1.42925134920993</v>
      </c>
      <c r="BS19627">
        <v>111909.095474844</v>
      </c>
      <c r="BW19627" s="9">
        <v>19622</v>
      </c>
      <c r="BX19627">
        <f t="shared" si="926"/>
        <v>1</v>
      </c>
      <c r="BY19627">
        <f t="shared" si="927"/>
        <v>1</v>
      </c>
    </row>
    <row r="19628" spans="1:77">
      <c r="A19628" s="33">
        <v>19623</v>
      </c>
      <c r="BP19628">
        <v>0.811902072354146</v>
      </c>
      <c r="BQ19628">
        <v>16870.5199882796</v>
      </c>
      <c r="BR19628">
        <v>1.39017169945284</v>
      </c>
      <c r="BS19628">
        <v>141913.414374373</v>
      </c>
      <c r="BW19628" s="9">
        <v>19623</v>
      </c>
      <c r="BX19628">
        <f t="shared" si="926"/>
        <v>1</v>
      </c>
      <c r="BY19628">
        <f t="shared" si="927"/>
        <v>1</v>
      </c>
    </row>
    <row r="19629" spans="1:77">
      <c r="A19629" s="33">
        <v>19624</v>
      </c>
      <c r="BP19629">
        <v>0.763272746015237</v>
      </c>
      <c r="BQ19629">
        <v>10870.3639455309</v>
      </c>
      <c r="BR19629">
        <v>1.28418742889929</v>
      </c>
      <c r="BS19629">
        <v>131584.095013791</v>
      </c>
      <c r="BW19629" s="9">
        <v>19624</v>
      </c>
      <c r="BX19629">
        <f t="shared" si="926"/>
        <v>1</v>
      </c>
      <c r="BY19629">
        <f t="shared" si="927"/>
        <v>1</v>
      </c>
    </row>
    <row r="19630" spans="1:77">
      <c r="A19630" s="33">
        <v>19625</v>
      </c>
      <c r="BP19630">
        <v>0.834054508586225</v>
      </c>
      <c r="BQ19630">
        <v>14718.759143108</v>
      </c>
      <c r="BR19630">
        <v>1.42915898721558</v>
      </c>
      <c r="BS19630">
        <v>134327.790976581</v>
      </c>
      <c r="BW19630" s="9">
        <v>19625</v>
      </c>
      <c r="BX19630">
        <f t="shared" si="926"/>
        <v>1</v>
      </c>
      <c r="BY19630">
        <f t="shared" si="927"/>
        <v>1</v>
      </c>
    </row>
    <row r="19631" spans="1:77">
      <c r="A19631" s="33">
        <v>19626</v>
      </c>
      <c r="BP19631">
        <v>0.822499865897488</v>
      </c>
      <c r="BQ19631">
        <v>12544.8146965084</v>
      </c>
      <c r="BR19631">
        <v>1.40406362513672</v>
      </c>
      <c r="BS19631">
        <v>129529.715608977</v>
      </c>
      <c r="BW19631" s="9">
        <v>19626</v>
      </c>
      <c r="BX19631">
        <f t="shared" si="926"/>
        <v>1</v>
      </c>
      <c r="BY19631">
        <f t="shared" si="927"/>
        <v>1</v>
      </c>
    </row>
    <row r="19632" spans="1:77">
      <c r="A19632" s="33">
        <v>19627</v>
      </c>
      <c r="BP19632">
        <v>0.807369715047389</v>
      </c>
      <c r="BQ19632">
        <v>15460.4327093439</v>
      </c>
      <c r="BR19632">
        <v>1.37480672675291</v>
      </c>
      <c r="BS19632">
        <v>133830.596562896</v>
      </c>
      <c r="BW19632" s="9">
        <v>19627</v>
      </c>
      <c r="BX19632">
        <f t="shared" si="926"/>
        <v>1</v>
      </c>
      <c r="BY19632">
        <f t="shared" si="927"/>
        <v>1</v>
      </c>
    </row>
    <row r="19633" spans="1:77">
      <c r="A19633" s="33">
        <v>19628</v>
      </c>
      <c r="BP19633">
        <v>0.822892139004223</v>
      </c>
      <c r="BQ19633">
        <v>18988.4120133956</v>
      </c>
      <c r="BR19633">
        <v>1.40396988758646</v>
      </c>
      <c r="BS19633">
        <v>112272.392750861</v>
      </c>
      <c r="BW19633" s="9">
        <v>19628</v>
      </c>
      <c r="BX19633">
        <f t="shared" si="926"/>
        <v>1</v>
      </c>
      <c r="BY19633">
        <f t="shared" si="927"/>
        <v>1</v>
      </c>
    </row>
    <row r="19634" spans="1:77">
      <c r="A19634" s="33">
        <v>19629</v>
      </c>
      <c r="BP19634">
        <v>0.82937501491399</v>
      </c>
      <c r="BQ19634">
        <v>15862.4763699829</v>
      </c>
      <c r="BR19634">
        <v>1.42122150326986</v>
      </c>
      <c r="BS19634">
        <v>108927.857936355</v>
      </c>
      <c r="BW19634" s="9">
        <v>19629</v>
      </c>
      <c r="BX19634">
        <f t="shared" si="926"/>
        <v>1</v>
      </c>
      <c r="BY19634">
        <f t="shared" si="927"/>
        <v>1</v>
      </c>
    </row>
    <row r="19635" spans="1:77">
      <c r="A19635" s="33">
        <v>19630</v>
      </c>
      <c r="BP19635">
        <v>0.815704953921013</v>
      </c>
      <c r="BQ19635">
        <v>13160.0820128363</v>
      </c>
      <c r="BR19635">
        <v>1.41683865421755</v>
      </c>
      <c r="BS19635">
        <v>106584.039364282</v>
      </c>
      <c r="BW19635" s="9">
        <v>19630</v>
      </c>
      <c r="BX19635">
        <f t="shared" si="926"/>
        <v>1</v>
      </c>
      <c r="BY19635">
        <f t="shared" si="927"/>
        <v>1</v>
      </c>
    </row>
    <row r="19636" spans="1:77">
      <c r="A19636" s="33">
        <v>19631</v>
      </c>
      <c r="BP19636">
        <v>0.836234583971686</v>
      </c>
      <c r="BQ19636">
        <v>12846.3034867098</v>
      </c>
      <c r="BR19636">
        <v>1.44923694807399</v>
      </c>
      <c r="BS19636">
        <v>101976.020602729</v>
      </c>
      <c r="BW19636" s="9">
        <v>19631</v>
      </c>
      <c r="BX19636">
        <f t="shared" si="926"/>
        <v>1</v>
      </c>
      <c r="BY19636">
        <f t="shared" si="927"/>
        <v>1</v>
      </c>
    </row>
    <row r="19637" spans="1:77">
      <c r="A19637" s="33">
        <v>19632</v>
      </c>
      <c r="BP19637">
        <v>0.819262448772684</v>
      </c>
      <c r="BQ19637">
        <v>12823.5029715347</v>
      </c>
      <c r="BR19637">
        <v>1.4037087789748</v>
      </c>
      <c r="BS19637">
        <v>134865.510907671</v>
      </c>
      <c r="BW19637" s="9">
        <v>19632</v>
      </c>
      <c r="BX19637">
        <f t="shared" si="926"/>
        <v>1</v>
      </c>
      <c r="BY19637">
        <f t="shared" si="927"/>
        <v>1</v>
      </c>
    </row>
    <row r="19638" spans="1:77">
      <c r="A19638" s="33">
        <v>19633</v>
      </c>
      <c r="BP19638">
        <v>0.772572547695105</v>
      </c>
      <c r="BQ19638">
        <v>11460.3535201513</v>
      </c>
      <c r="BR19638">
        <v>1.32094286520576</v>
      </c>
      <c r="BS19638">
        <v>128207.527797259</v>
      </c>
      <c r="BW19638" s="9">
        <v>19633</v>
      </c>
      <c r="BX19638">
        <f t="shared" si="926"/>
        <v>1</v>
      </c>
      <c r="BY19638">
        <f t="shared" si="927"/>
        <v>1</v>
      </c>
    </row>
    <row r="19639" spans="1:77">
      <c r="A19639" s="33">
        <v>19634</v>
      </c>
      <c r="BP19639">
        <v>0.835966681883845</v>
      </c>
      <c r="BQ19639">
        <v>15712.857963528</v>
      </c>
      <c r="BR19639">
        <v>1.46181232267002</v>
      </c>
      <c r="BS19639">
        <v>136397.11624511</v>
      </c>
      <c r="BW19639" s="9">
        <v>19634</v>
      </c>
      <c r="BX19639">
        <f t="shared" si="926"/>
        <v>1</v>
      </c>
      <c r="BY19639">
        <f t="shared" si="927"/>
        <v>1</v>
      </c>
    </row>
    <row r="19640" spans="1:77">
      <c r="A19640" s="33">
        <v>19635</v>
      </c>
      <c r="BP19640">
        <v>0.740882775396171</v>
      </c>
      <c r="BQ19640">
        <v>13025.8733802565</v>
      </c>
      <c r="BR19640">
        <v>1.25351518248121</v>
      </c>
      <c r="BS19640">
        <v>133369.318317701</v>
      </c>
      <c r="BW19640" s="9">
        <v>19635</v>
      </c>
      <c r="BX19640">
        <f t="shared" si="926"/>
        <v>1</v>
      </c>
      <c r="BY19640">
        <f t="shared" si="927"/>
        <v>1</v>
      </c>
    </row>
    <row r="19641" spans="1:77">
      <c r="A19641" s="33">
        <v>19636</v>
      </c>
      <c r="BP19641">
        <v>0.836759340228896</v>
      </c>
      <c r="BQ19641">
        <v>18587.1254448626</v>
      </c>
      <c r="BR19641">
        <v>1.44648787361957</v>
      </c>
      <c r="BS19641">
        <v>143575.921099126</v>
      </c>
      <c r="BW19641" s="9">
        <v>19636</v>
      </c>
      <c r="BX19641">
        <f t="shared" si="926"/>
        <v>1</v>
      </c>
      <c r="BY19641">
        <f t="shared" si="927"/>
        <v>1</v>
      </c>
    </row>
    <row r="19642" spans="1:77">
      <c r="A19642" s="33">
        <v>19637</v>
      </c>
      <c r="BP19642">
        <v>0.76902170447554</v>
      </c>
      <c r="BQ19642">
        <v>13506.1135499246</v>
      </c>
      <c r="BR19642">
        <v>1.31820916088107</v>
      </c>
      <c r="BS19642">
        <v>103798.527278271</v>
      </c>
      <c r="BW19642" s="9">
        <v>19637</v>
      </c>
      <c r="BX19642">
        <f t="shared" si="926"/>
        <v>1</v>
      </c>
      <c r="BY19642">
        <f t="shared" si="927"/>
        <v>1</v>
      </c>
    </row>
    <row r="19643" spans="1:77">
      <c r="A19643" s="33">
        <v>19638</v>
      </c>
      <c r="BP19643">
        <v>0.863144224278063</v>
      </c>
      <c r="BQ19643">
        <v>16503.2829584744</v>
      </c>
      <c r="BR19643">
        <v>1.51758568012435</v>
      </c>
      <c r="BS19643">
        <v>137475.406122536</v>
      </c>
      <c r="BW19643" s="9">
        <v>19638</v>
      </c>
      <c r="BX19643">
        <f t="shared" si="926"/>
        <v>1</v>
      </c>
      <c r="BY19643">
        <f t="shared" si="927"/>
        <v>1</v>
      </c>
    </row>
    <row r="19644" spans="1:77">
      <c r="A19644" s="33">
        <v>19639</v>
      </c>
      <c r="BP19644">
        <v>0.798541544365691</v>
      </c>
      <c r="BQ19644">
        <v>15638.4510407621</v>
      </c>
      <c r="BR19644">
        <v>1.35659770541035</v>
      </c>
      <c r="BS19644">
        <v>135602.676412813</v>
      </c>
      <c r="BW19644" s="9">
        <v>19639</v>
      </c>
      <c r="BX19644">
        <f t="shared" si="926"/>
        <v>1</v>
      </c>
      <c r="BY19644">
        <f t="shared" si="927"/>
        <v>1</v>
      </c>
    </row>
    <row r="19645" spans="1:77">
      <c r="A19645" s="33">
        <v>19640</v>
      </c>
      <c r="BP19645">
        <v>0.797126211796251</v>
      </c>
      <c r="BQ19645">
        <v>14642.5138424786</v>
      </c>
      <c r="BR19645">
        <v>1.393390021297</v>
      </c>
      <c r="BS19645">
        <v>137635.135146372</v>
      </c>
      <c r="BW19645" s="9">
        <v>19640</v>
      </c>
      <c r="BX19645">
        <f t="shared" si="926"/>
        <v>1</v>
      </c>
      <c r="BY19645">
        <f t="shared" si="927"/>
        <v>1</v>
      </c>
    </row>
    <row r="19646" spans="1:77">
      <c r="A19646" s="33">
        <v>19641</v>
      </c>
      <c r="BP19646">
        <v>0.809018976451992</v>
      </c>
      <c r="BQ19646">
        <v>17341.10864681</v>
      </c>
      <c r="BR19646">
        <v>1.39405732409841</v>
      </c>
      <c r="BS19646">
        <v>141586.609951599</v>
      </c>
      <c r="BW19646" s="9">
        <v>19641</v>
      </c>
      <c r="BX19646">
        <f t="shared" si="926"/>
        <v>1</v>
      </c>
      <c r="BY19646">
        <f t="shared" si="927"/>
        <v>1</v>
      </c>
    </row>
    <row r="19647" spans="1:77">
      <c r="A19647" s="33">
        <v>19642</v>
      </c>
      <c r="BP19647">
        <v>0.77049490079327</v>
      </c>
      <c r="BQ19647">
        <v>15110.15993956</v>
      </c>
      <c r="BR19647">
        <v>1.32294533442626</v>
      </c>
      <c r="BS19647">
        <v>108306.902227435</v>
      </c>
      <c r="BW19647" s="9">
        <v>19642</v>
      </c>
      <c r="BX19647">
        <f t="shared" si="926"/>
        <v>1</v>
      </c>
      <c r="BY19647">
        <f t="shared" si="927"/>
        <v>1</v>
      </c>
    </row>
    <row r="19648" spans="1:77">
      <c r="A19648" s="33">
        <v>19643</v>
      </c>
      <c r="BP19648">
        <v>0.828739186793284</v>
      </c>
      <c r="BQ19648">
        <v>16879.2637545267</v>
      </c>
      <c r="BR19648">
        <v>1.44014656816971</v>
      </c>
      <c r="BS19648">
        <v>108829.430224756</v>
      </c>
      <c r="BW19648" s="9">
        <v>19643</v>
      </c>
      <c r="BX19648">
        <f t="shared" si="926"/>
        <v>1</v>
      </c>
      <c r="BY19648">
        <f t="shared" si="927"/>
        <v>1</v>
      </c>
    </row>
    <row r="19649" spans="1:77">
      <c r="A19649" s="33">
        <v>19644</v>
      </c>
      <c r="BP19649">
        <v>0.814131066079019</v>
      </c>
      <c r="BQ19649">
        <v>19490.9988249931</v>
      </c>
      <c r="BR19649">
        <v>1.41875954482932</v>
      </c>
      <c r="BS19649">
        <v>144363.766460512</v>
      </c>
      <c r="BW19649" s="9">
        <v>19644</v>
      </c>
      <c r="BX19649">
        <f t="shared" si="926"/>
        <v>1</v>
      </c>
      <c r="BY19649">
        <f t="shared" si="927"/>
        <v>1</v>
      </c>
    </row>
    <row r="19650" spans="1:77">
      <c r="A19650" s="33">
        <v>19645</v>
      </c>
      <c r="BP19650">
        <v>0.829251701773014</v>
      </c>
      <c r="BQ19650">
        <v>15737.9720907516</v>
      </c>
      <c r="BR19650">
        <v>1.44128139343455</v>
      </c>
      <c r="BS19650">
        <v>135031.062798337</v>
      </c>
      <c r="BW19650" s="9">
        <v>19645</v>
      </c>
      <c r="BX19650">
        <f t="shared" si="926"/>
        <v>1</v>
      </c>
      <c r="BY19650">
        <f t="shared" si="927"/>
        <v>1</v>
      </c>
    </row>
    <row r="19651" spans="1:77">
      <c r="A19651" s="33">
        <v>19646</v>
      </c>
      <c r="BP19651">
        <v>0.796114082203154</v>
      </c>
      <c r="BQ19651">
        <v>12961.5217487694</v>
      </c>
      <c r="BR19651">
        <v>1.37208615805657</v>
      </c>
      <c r="BS19651">
        <v>102494.104937273</v>
      </c>
      <c r="BW19651" s="9">
        <v>19646</v>
      </c>
      <c r="BX19651">
        <f t="shared" si="926"/>
        <v>1</v>
      </c>
      <c r="BY19651">
        <f t="shared" si="927"/>
        <v>1</v>
      </c>
    </row>
    <row r="19652" spans="1:77">
      <c r="A19652" s="33">
        <v>19647</v>
      </c>
      <c r="BP19652">
        <v>0.772109600217466</v>
      </c>
      <c r="BQ19652">
        <v>14444.8331268319</v>
      </c>
      <c r="BR19652">
        <v>1.30579888026033</v>
      </c>
      <c r="BS19652">
        <v>134355.677361914</v>
      </c>
      <c r="BW19652" s="9">
        <v>19647</v>
      </c>
      <c r="BX19652">
        <f t="shared" si="926"/>
        <v>1</v>
      </c>
      <c r="BY19652">
        <f t="shared" si="927"/>
        <v>1</v>
      </c>
    </row>
    <row r="19653" spans="1:77">
      <c r="A19653" s="33">
        <v>19648</v>
      </c>
      <c r="BP19653">
        <v>0.787290400354137</v>
      </c>
      <c r="BQ19653">
        <v>14699.3661335571</v>
      </c>
      <c r="BR19653">
        <v>1.33222115805656</v>
      </c>
      <c r="BS19653">
        <v>101349.261769654</v>
      </c>
      <c r="BW19653" s="9">
        <v>19648</v>
      </c>
      <c r="BX19653">
        <f t="shared" si="926"/>
        <v>1</v>
      </c>
      <c r="BY19653">
        <f t="shared" si="927"/>
        <v>1</v>
      </c>
    </row>
    <row r="19654" spans="1:77">
      <c r="A19654" s="33">
        <v>19649</v>
      </c>
      <c r="BP19654">
        <v>0.796409037104577</v>
      </c>
      <c r="BQ19654">
        <v>13638.1986175478</v>
      </c>
      <c r="BR19654">
        <v>1.33275745077045</v>
      </c>
      <c r="BS19654">
        <v>103593.435678478</v>
      </c>
      <c r="BW19654" s="9">
        <v>19649</v>
      </c>
      <c r="BX19654">
        <f t="shared" si="926"/>
        <v>1</v>
      </c>
      <c r="BY19654">
        <f t="shared" si="927"/>
        <v>1</v>
      </c>
    </row>
    <row r="19655" spans="1:77">
      <c r="A19655" s="33">
        <v>19650</v>
      </c>
      <c r="BP19655">
        <v>0.824207374105733</v>
      </c>
      <c r="BQ19655">
        <v>15467.3654085165</v>
      </c>
      <c r="BR19655">
        <v>1.40942310530427</v>
      </c>
      <c r="BS19655">
        <v>104524.377095734</v>
      </c>
      <c r="BW19655" s="9">
        <v>19650</v>
      </c>
      <c r="BX19655">
        <f t="shared" ref="BX19655:BX19718" si="928">IF(BU19655=MAX($BU19655:$BV19655),1,0)</f>
        <v>1</v>
      </c>
      <c r="BY19655">
        <f t="shared" ref="BY19655:BY19718" si="929">IF(BV19655=MAX($BU19655:$BV19655),1,0)</f>
        <v>1</v>
      </c>
    </row>
    <row r="19656" spans="1:77">
      <c r="A19656" s="33">
        <v>19651</v>
      </c>
      <c r="BP19656">
        <v>0.777853801067721</v>
      </c>
      <c r="BQ19656">
        <v>11650.0096106705</v>
      </c>
      <c r="BR19656">
        <v>1.34008862333503</v>
      </c>
      <c r="BS19656">
        <v>126802.693999133</v>
      </c>
      <c r="BW19656" s="9">
        <v>19651</v>
      </c>
      <c r="BX19656">
        <f t="shared" si="928"/>
        <v>1</v>
      </c>
      <c r="BY19656">
        <f t="shared" si="929"/>
        <v>1</v>
      </c>
    </row>
    <row r="19657" spans="1:77">
      <c r="A19657" s="33">
        <v>19652</v>
      </c>
      <c r="BP19657">
        <v>0.801186321662331</v>
      </c>
      <c r="BQ19657">
        <v>13761.0528869471</v>
      </c>
      <c r="BR19657">
        <v>1.38456975153299</v>
      </c>
      <c r="BS19657">
        <v>103476.416362101</v>
      </c>
      <c r="BW19657" s="9">
        <v>19652</v>
      </c>
      <c r="BX19657">
        <f t="shared" si="928"/>
        <v>1</v>
      </c>
      <c r="BY19657">
        <f t="shared" si="929"/>
        <v>1</v>
      </c>
    </row>
    <row r="19658" spans="1:77">
      <c r="A19658" s="33">
        <v>19653</v>
      </c>
      <c r="BP19658">
        <v>0.800691733791049</v>
      </c>
      <c r="BQ19658">
        <v>13024.466449382</v>
      </c>
      <c r="BR19658">
        <v>1.35768040462031</v>
      </c>
      <c r="BS19658">
        <v>130412.56047029</v>
      </c>
      <c r="BW19658" s="9">
        <v>19653</v>
      </c>
      <c r="BX19658">
        <f t="shared" si="928"/>
        <v>1</v>
      </c>
      <c r="BY19658">
        <f t="shared" si="929"/>
        <v>1</v>
      </c>
    </row>
    <row r="19659" spans="1:77">
      <c r="A19659" s="33">
        <v>19654</v>
      </c>
      <c r="BP19659">
        <v>0.863450048970803</v>
      </c>
      <c r="BQ19659">
        <v>10724.5262689449</v>
      </c>
      <c r="BR19659">
        <v>1.48638339366847</v>
      </c>
      <c r="BS19659">
        <v>129320.049688676</v>
      </c>
      <c r="BW19659" s="9">
        <v>19654</v>
      </c>
      <c r="BX19659">
        <f t="shared" si="928"/>
        <v>1</v>
      </c>
      <c r="BY19659">
        <f t="shared" si="929"/>
        <v>1</v>
      </c>
    </row>
    <row r="19660" spans="1:77">
      <c r="A19660" s="33">
        <v>19655</v>
      </c>
      <c r="BP19660">
        <v>0.781858243724337</v>
      </c>
      <c r="BQ19660">
        <v>12576.020009661</v>
      </c>
      <c r="BR19660">
        <v>1.33262360430199</v>
      </c>
      <c r="BS19660">
        <v>104565.018974906</v>
      </c>
      <c r="BW19660" s="9">
        <v>19655</v>
      </c>
      <c r="BX19660">
        <f t="shared" si="928"/>
        <v>1</v>
      </c>
      <c r="BY19660">
        <f t="shared" si="929"/>
        <v>1</v>
      </c>
    </row>
    <row r="19661" spans="1:77">
      <c r="A19661" s="33">
        <v>19656</v>
      </c>
      <c r="BP19661">
        <v>0.723700801732917</v>
      </c>
      <c r="BQ19661">
        <v>16003.9760873347</v>
      </c>
      <c r="BR19661">
        <v>1.23435443340775</v>
      </c>
      <c r="BS19661">
        <v>139221.923297573</v>
      </c>
      <c r="BW19661" s="9">
        <v>19656</v>
      </c>
      <c r="BX19661">
        <f t="shared" si="928"/>
        <v>1</v>
      </c>
      <c r="BY19661">
        <f t="shared" si="929"/>
        <v>1</v>
      </c>
    </row>
    <row r="19662" spans="1:77">
      <c r="A19662" s="33">
        <v>19657</v>
      </c>
      <c r="BP19662">
        <v>0.812747506457656</v>
      </c>
      <c r="BQ19662">
        <v>11579.7991877838</v>
      </c>
      <c r="BR19662">
        <v>1.39947544738739</v>
      </c>
      <c r="BS19662">
        <v>103108.776548716</v>
      </c>
      <c r="BW19662" s="9">
        <v>19657</v>
      </c>
      <c r="BX19662">
        <f t="shared" si="928"/>
        <v>1</v>
      </c>
      <c r="BY19662">
        <f t="shared" si="929"/>
        <v>1</v>
      </c>
    </row>
    <row r="19663" spans="1:77">
      <c r="A19663" s="33">
        <v>19658</v>
      </c>
      <c r="BP19663">
        <v>0.810170969600018</v>
      </c>
      <c r="BQ19663">
        <v>15430.1312171639</v>
      </c>
      <c r="BR19663">
        <v>1.38783378292227</v>
      </c>
      <c r="BS19663">
        <v>108718.409465971</v>
      </c>
      <c r="BW19663" s="9">
        <v>19658</v>
      </c>
      <c r="BX19663">
        <f t="shared" si="928"/>
        <v>1</v>
      </c>
      <c r="BY19663">
        <f t="shared" si="929"/>
        <v>1</v>
      </c>
    </row>
    <row r="19664" spans="1:77">
      <c r="A19664" s="33">
        <v>19659</v>
      </c>
      <c r="BP19664">
        <v>0.811220489141156</v>
      </c>
      <c r="BQ19664">
        <v>16551.5498812438</v>
      </c>
      <c r="BR19664">
        <v>1.37667410587843</v>
      </c>
      <c r="BS19664">
        <v>105842.25757799</v>
      </c>
      <c r="BW19664" s="9">
        <v>19659</v>
      </c>
      <c r="BX19664">
        <f t="shared" si="928"/>
        <v>1</v>
      </c>
      <c r="BY19664">
        <f t="shared" si="929"/>
        <v>1</v>
      </c>
    </row>
    <row r="19665" spans="1:77">
      <c r="A19665" s="33">
        <v>19660</v>
      </c>
      <c r="BP19665">
        <v>0.814417050760982</v>
      </c>
      <c r="BQ19665">
        <v>11303.4937088122</v>
      </c>
      <c r="BR19665">
        <v>1.40467577371985</v>
      </c>
      <c r="BS19665">
        <v>103483.402586514</v>
      </c>
      <c r="BW19665" s="9">
        <v>19660</v>
      </c>
      <c r="BX19665">
        <f t="shared" si="928"/>
        <v>1</v>
      </c>
      <c r="BY19665">
        <f t="shared" si="929"/>
        <v>1</v>
      </c>
    </row>
    <row r="19666" spans="1:77">
      <c r="A19666" s="33">
        <v>19661</v>
      </c>
      <c r="BP19666">
        <v>0.847557520349109</v>
      </c>
      <c r="BQ19666">
        <v>19932.1908668894</v>
      </c>
      <c r="BR19666">
        <v>1.47680552793526</v>
      </c>
      <c r="BS19666">
        <v>111028.70404944</v>
      </c>
      <c r="BW19666" s="9">
        <v>19661</v>
      </c>
      <c r="BX19666">
        <f t="shared" si="928"/>
        <v>1</v>
      </c>
      <c r="BY19666">
        <f t="shared" si="929"/>
        <v>1</v>
      </c>
    </row>
    <row r="19667" spans="1:77">
      <c r="A19667" s="33">
        <v>19662</v>
      </c>
      <c r="BP19667">
        <v>0.771720375429214</v>
      </c>
      <c r="BQ19667">
        <v>14552.3119242862</v>
      </c>
      <c r="BR19667">
        <v>1.2931133974239</v>
      </c>
      <c r="BS19667">
        <v>135486.60643167</v>
      </c>
      <c r="BW19667" s="9">
        <v>19662</v>
      </c>
      <c r="BX19667">
        <f t="shared" si="928"/>
        <v>1</v>
      </c>
      <c r="BY19667">
        <f t="shared" si="929"/>
        <v>1</v>
      </c>
    </row>
    <row r="19668" spans="1:77">
      <c r="A19668" s="33">
        <v>19663</v>
      </c>
      <c r="BP19668">
        <v>0.856270703209496</v>
      </c>
      <c r="BQ19668">
        <v>16311.853672743</v>
      </c>
      <c r="BR19668">
        <v>1.4828136432184</v>
      </c>
      <c r="BS19668">
        <v>112234.324629583</v>
      </c>
      <c r="BW19668" s="9">
        <v>19663</v>
      </c>
      <c r="BX19668">
        <f t="shared" si="928"/>
        <v>1</v>
      </c>
      <c r="BY19668">
        <f t="shared" si="929"/>
        <v>1</v>
      </c>
    </row>
    <row r="19669" spans="1:77">
      <c r="A19669" s="33">
        <v>19664</v>
      </c>
      <c r="BP19669">
        <v>0.821629782149081</v>
      </c>
      <c r="BQ19669">
        <v>13008.3845802986</v>
      </c>
      <c r="BR19669">
        <v>1.38787628453468</v>
      </c>
      <c r="BS19669">
        <v>105374.528015946</v>
      </c>
      <c r="BW19669" s="9">
        <v>19664</v>
      </c>
      <c r="BX19669">
        <f t="shared" si="928"/>
        <v>1</v>
      </c>
      <c r="BY19669">
        <f t="shared" si="929"/>
        <v>1</v>
      </c>
    </row>
    <row r="19670" spans="1:77">
      <c r="A19670" s="33">
        <v>19665</v>
      </c>
      <c r="BP19670">
        <v>0.777039184831426</v>
      </c>
      <c r="BQ19670">
        <v>17474.4508849718</v>
      </c>
      <c r="BR19670">
        <v>1.35238065510044</v>
      </c>
      <c r="BS19670">
        <v>135174.646677226</v>
      </c>
      <c r="BW19670" s="9">
        <v>19665</v>
      </c>
      <c r="BX19670">
        <f t="shared" si="928"/>
        <v>1</v>
      </c>
      <c r="BY19670">
        <f t="shared" si="929"/>
        <v>1</v>
      </c>
    </row>
    <row r="19671" spans="1:77">
      <c r="A19671" s="33">
        <v>19666</v>
      </c>
      <c r="BP19671">
        <v>0.82255266067986</v>
      </c>
      <c r="BQ19671">
        <v>14633.3295783846</v>
      </c>
      <c r="BR19671">
        <v>1.40318571030374</v>
      </c>
      <c r="BS19671">
        <v>134141.583614939</v>
      </c>
      <c r="BW19671" s="9">
        <v>19666</v>
      </c>
      <c r="BX19671">
        <f t="shared" si="928"/>
        <v>1</v>
      </c>
      <c r="BY19671">
        <f t="shared" si="929"/>
        <v>1</v>
      </c>
    </row>
    <row r="19672" spans="1:77">
      <c r="A19672" s="33">
        <v>19667</v>
      </c>
      <c r="BP19672">
        <v>0.805071887514966</v>
      </c>
      <c r="BQ19672">
        <v>13534.4252129992</v>
      </c>
      <c r="BR19672">
        <v>1.37761954871103</v>
      </c>
      <c r="BS19672">
        <v>104111.825214525</v>
      </c>
      <c r="BW19672" s="9">
        <v>19667</v>
      </c>
      <c r="BX19672">
        <f t="shared" si="928"/>
        <v>1</v>
      </c>
      <c r="BY19672">
        <f t="shared" si="929"/>
        <v>1</v>
      </c>
    </row>
    <row r="19673" spans="1:77">
      <c r="A19673" s="33">
        <v>19668</v>
      </c>
      <c r="BP19673">
        <v>0.879652784744378</v>
      </c>
      <c r="BQ19673">
        <v>12402.6252034511</v>
      </c>
      <c r="BR19673">
        <v>1.53412966533709</v>
      </c>
      <c r="BS19673">
        <v>100569.874301274</v>
      </c>
      <c r="BW19673" s="9">
        <v>19668</v>
      </c>
      <c r="BX19673">
        <f t="shared" si="928"/>
        <v>1</v>
      </c>
      <c r="BY19673">
        <f t="shared" si="929"/>
        <v>1</v>
      </c>
    </row>
    <row r="19674" spans="1:77">
      <c r="A19674" s="33">
        <v>19669</v>
      </c>
      <c r="BP19674">
        <v>0.844778158056393</v>
      </c>
      <c r="BQ19674">
        <v>22371.0981840563</v>
      </c>
      <c r="BR19674">
        <v>1.45703612930299</v>
      </c>
      <c r="BS19674">
        <v>117565.556115489</v>
      </c>
      <c r="BW19674" s="9">
        <v>19669</v>
      </c>
      <c r="BX19674">
        <f t="shared" si="928"/>
        <v>1</v>
      </c>
      <c r="BY19674">
        <f t="shared" si="929"/>
        <v>1</v>
      </c>
    </row>
    <row r="19675" spans="1:77">
      <c r="A19675" s="33">
        <v>19670</v>
      </c>
      <c r="BP19675">
        <v>0.830127837846755</v>
      </c>
      <c r="BQ19675">
        <v>14640.91127147</v>
      </c>
      <c r="BR19675">
        <v>1.42413245524761</v>
      </c>
      <c r="BS19675">
        <v>135673.881293805</v>
      </c>
      <c r="BW19675" s="9">
        <v>19670</v>
      </c>
      <c r="BX19675">
        <f t="shared" si="928"/>
        <v>1</v>
      </c>
      <c r="BY19675">
        <f t="shared" si="929"/>
        <v>1</v>
      </c>
    </row>
    <row r="19676" spans="1:77">
      <c r="A19676" s="33">
        <v>19671</v>
      </c>
      <c r="BP19676">
        <v>0.848284310149148</v>
      </c>
      <c r="BQ19676">
        <v>13657.977134813</v>
      </c>
      <c r="BR19676">
        <v>1.4641830799422</v>
      </c>
      <c r="BS19676">
        <v>104315.00768912</v>
      </c>
      <c r="BW19676" s="9">
        <v>19671</v>
      </c>
      <c r="BX19676">
        <f t="shared" si="928"/>
        <v>1</v>
      </c>
      <c r="BY19676">
        <f t="shared" si="929"/>
        <v>1</v>
      </c>
    </row>
    <row r="19677" spans="1:77">
      <c r="A19677" s="33">
        <v>19672</v>
      </c>
      <c r="BP19677">
        <v>0.816385246881386</v>
      </c>
      <c r="BQ19677">
        <v>10846.2519866069</v>
      </c>
      <c r="BR19677">
        <v>1.4114400274074</v>
      </c>
      <c r="BS19677">
        <v>102601.502745581</v>
      </c>
      <c r="BW19677" s="9">
        <v>19672</v>
      </c>
      <c r="BX19677">
        <f t="shared" si="928"/>
        <v>1</v>
      </c>
      <c r="BY19677">
        <f t="shared" si="929"/>
        <v>1</v>
      </c>
    </row>
    <row r="19678" spans="1:77">
      <c r="A19678" s="33">
        <v>19673</v>
      </c>
      <c r="BP19678">
        <v>0.833335813031882</v>
      </c>
      <c r="BQ19678">
        <v>19314.6271357595</v>
      </c>
      <c r="BR19678">
        <v>1.42023529937635</v>
      </c>
      <c r="BS19678">
        <v>111464.346906318</v>
      </c>
      <c r="BW19678" s="9">
        <v>19673</v>
      </c>
      <c r="BX19678">
        <f t="shared" si="928"/>
        <v>1</v>
      </c>
      <c r="BY19678">
        <f t="shared" si="929"/>
        <v>1</v>
      </c>
    </row>
    <row r="19679" spans="1:77">
      <c r="A19679" s="33">
        <v>19674</v>
      </c>
      <c r="BP19679">
        <v>0.845792908669571</v>
      </c>
      <c r="BQ19679">
        <v>11465.8239649853</v>
      </c>
      <c r="BR19679">
        <v>1.44630212733549</v>
      </c>
      <c r="BS19679">
        <v>133172.239323441</v>
      </c>
      <c r="BW19679" s="9">
        <v>19674</v>
      </c>
      <c r="BX19679">
        <f t="shared" si="928"/>
        <v>1</v>
      </c>
      <c r="BY19679">
        <f t="shared" si="929"/>
        <v>1</v>
      </c>
    </row>
    <row r="19680" spans="1:77">
      <c r="A19680" s="33">
        <v>19675</v>
      </c>
      <c r="BP19680">
        <v>0.823439246946729</v>
      </c>
      <c r="BQ19680">
        <v>18757.1560458695</v>
      </c>
      <c r="BR19680">
        <v>1.43397585613938</v>
      </c>
      <c r="BS19680">
        <v>111667.077181734</v>
      </c>
      <c r="BW19680" s="9">
        <v>19675</v>
      </c>
      <c r="BX19680">
        <f t="shared" si="928"/>
        <v>1</v>
      </c>
      <c r="BY19680">
        <f t="shared" si="929"/>
        <v>1</v>
      </c>
    </row>
    <row r="19681" spans="1:77">
      <c r="A19681" s="33">
        <v>19676</v>
      </c>
      <c r="BP19681">
        <v>0.833914111406812</v>
      </c>
      <c r="BQ19681">
        <v>15476.0838285783</v>
      </c>
      <c r="BR19681">
        <v>1.41546967983577</v>
      </c>
      <c r="BS19681">
        <v>106286.114271466</v>
      </c>
      <c r="BW19681" s="9">
        <v>19676</v>
      </c>
      <c r="BX19681">
        <f t="shared" si="928"/>
        <v>1</v>
      </c>
      <c r="BY19681">
        <f t="shared" si="929"/>
        <v>1</v>
      </c>
    </row>
    <row r="19682" spans="1:77">
      <c r="A19682" s="33">
        <v>19677</v>
      </c>
      <c r="BP19682">
        <v>0.832551064173211</v>
      </c>
      <c r="BQ19682">
        <v>17330.3134816934</v>
      </c>
      <c r="BR19682">
        <v>1.44640573954762</v>
      </c>
      <c r="BS19682">
        <v>109567.873935047</v>
      </c>
      <c r="BW19682" s="9">
        <v>19677</v>
      </c>
      <c r="BX19682">
        <f t="shared" si="928"/>
        <v>1</v>
      </c>
      <c r="BY19682">
        <f t="shared" si="929"/>
        <v>1</v>
      </c>
    </row>
    <row r="19683" spans="1:77">
      <c r="A19683" s="33">
        <v>19678</v>
      </c>
      <c r="BP19683">
        <v>0.819722537854765</v>
      </c>
      <c r="BQ19683">
        <v>18237.2497408933</v>
      </c>
      <c r="BR19683">
        <v>1.42650031891396</v>
      </c>
      <c r="BS19683">
        <v>109777.843046142</v>
      </c>
      <c r="BW19683" s="9">
        <v>19678</v>
      </c>
      <c r="BX19683">
        <f t="shared" si="928"/>
        <v>1</v>
      </c>
      <c r="BY19683">
        <f t="shared" si="929"/>
        <v>1</v>
      </c>
    </row>
    <row r="19684" spans="1:77">
      <c r="A19684" s="33">
        <v>19679</v>
      </c>
      <c r="BP19684">
        <v>0.825689260943787</v>
      </c>
      <c r="BQ19684">
        <v>15309.8880677551</v>
      </c>
      <c r="BR19684">
        <v>1.41792517709492</v>
      </c>
      <c r="BS19684">
        <v>107550.805888477</v>
      </c>
      <c r="BW19684" s="9">
        <v>19679</v>
      </c>
      <c r="BX19684">
        <f t="shared" si="928"/>
        <v>1</v>
      </c>
      <c r="BY19684">
        <f t="shared" si="929"/>
        <v>1</v>
      </c>
    </row>
    <row r="19685" spans="1:77">
      <c r="A19685" s="33">
        <v>19680</v>
      </c>
      <c r="BP19685">
        <v>0.848359183588083</v>
      </c>
      <c r="BQ19685">
        <v>14968.0468186612</v>
      </c>
      <c r="BR19685">
        <v>1.44701325194739</v>
      </c>
      <c r="BS19685">
        <v>132347.425205609</v>
      </c>
      <c r="BW19685" s="9">
        <v>19680</v>
      </c>
      <c r="BX19685">
        <f t="shared" si="928"/>
        <v>1</v>
      </c>
      <c r="BY19685">
        <f t="shared" si="929"/>
        <v>1</v>
      </c>
    </row>
    <row r="19686" spans="1:77">
      <c r="A19686" s="33">
        <v>19681</v>
      </c>
      <c r="BP19686">
        <v>0.812931396403406</v>
      </c>
      <c r="BQ19686">
        <v>21650.2072047571</v>
      </c>
      <c r="BR19686">
        <v>1.38678633757418</v>
      </c>
      <c r="BS19686">
        <v>142459.233528349</v>
      </c>
      <c r="BW19686" s="9">
        <v>19681</v>
      </c>
      <c r="BX19686">
        <f t="shared" si="928"/>
        <v>1</v>
      </c>
      <c r="BY19686">
        <f t="shared" si="929"/>
        <v>1</v>
      </c>
    </row>
    <row r="19687" spans="1:77">
      <c r="A19687" s="33">
        <v>19682</v>
      </c>
      <c r="BP19687">
        <v>0.789932700509106</v>
      </c>
      <c r="BQ19687">
        <v>13760.8688100754</v>
      </c>
      <c r="BR19687">
        <v>1.36482877440756</v>
      </c>
      <c r="BS19687">
        <v>109549.653977124</v>
      </c>
      <c r="BW19687" s="9">
        <v>19682</v>
      </c>
      <c r="BX19687">
        <f t="shared" si="928"/>
        <v>1</v>
      </c>
      <c r="BY19687">
        <f t="shared" si="929"/>
        <v>1</v>
      </c>
    </row>
    <row r="19688" spans="1:77">
      <c r="A19688" s="33">
        <v>19683</v>
      </c>
      <c r="BP19688">
        <v>0.816349452401471</v>
      </c>
      <c r="BQ19688">
        <v>12297.6857908931</v>
      </c>
      <c r="BR19688">
        <v>1.41552995193892</v>
      </c>
      <c r="BS19688">
        <v>134834.670976391</v>
      </c>
      <c r="BW19688" s="9">
        <v>19683</v>
      </c>
      <c r="BX19688">
        <f t="shared" si="928"/>
        <v>1</v>
      </c>
      <c r="BY19688">
        <f t="shared" si="929"/>
        <v>1</v>
      </c>
    </row>
    <row r="19689" spans="1:77">
      <c r="A19689" s="33">
        <v>19684</v>
      </c>
      <c r="BP19689">
        <v>0.740050046054418</v>
      </c>
      <c r="BQ19689">
        <v>15104.057564509</v>
      </c>
      <c r="BR19689">
        <v>1.26386148330924</v>
      </c>
      <c r="BS19689">
        <v>134423.380468433</v>
      </c>
      <c r="BW19689" s="9">
        <v>19684</v>
      </c>
      <c r="BX19689">
        <f t="shared" si="928"/>
        <v>1</v>
      </c>
      <c r="BY19689">
        <f t="shared" si="929"/>
        <v>1</v>
      </c>
    </row>
    <row r="19690" spans="1:77">
      <c r="A19690" s="33">
        <v>19685</v>
      </c>
      <c r="BP19690">
        <v>0.804923971857582</v>
      </c>
      <c r="BQ19690">
        <v>14183.3018192779</v>
      </c>
      <c r="BR19690">
        <v>1.36546595175446</v>
      </c>
      <c r="BS19690">
        <v>103359.014865193</v>
      </c>
      <c r="BW19690" s="9">
        <v>19685</v>
      </c>
      <c r="BX19690">
        <f t="shared" si="928"/>
        <v>1</v>
      </c>
      <c r="BY19690">
        <f t="shared" si="929"/>
        <v>1</v>
      </c>
    </row>
    <row r="19691" spans="1:77">
      <c r="A19691" s="33">
        <v>19686</v>
      </c>
      <c r="BP19691">
        <v>0.849743922443654</v>
      </c>
      <c r="BQ19691">
        <v>12069.1539629481</v>
      </c>
      <c r="BR19691">
        <v>1.48685657568005</v>
      </c>
      <c r="BS19691">
        <v>100264.902658129</v>
      </c>
      <c r="BW19691" s="9">
        <v>19686</v>
      </c>
      <c r="BX19691">
        <f t="shared" si="928"/>
        <v>1</v>
      </c>
      <c r="BY19691">
        <f t="shared" si="929"/>
        <v>1</v>
      </c>
    </row>
    <row r="19692" spans="1:77">
      <c r="A19692" s="33">
        <v>19687</v>
      </c>
      <c r="BP19692">
        <v>0.768957676531842</v>
      </c>
      <c r="BQ19692">
        <v>11890.5344836466</v>
      </c>
      <c r="BR19692">
        <v>1.32581967957228</v>
      </c>
      <c r="BS19692">
        <v>103058.717096434</v>
      </c>
      <c r="BW19692" s="9">
        <v>19687</v>
      </c>
      <c r="BX19692">
        <f t="shared" si="928"/>
        <v>1</v>
      </c>
      <c r="BY19692">
        <f t="shared" si="929"/>
        <v>1</v>
      </c>
    </row>
    <row r="19693" spans="1:77">
      <c r="A19693" s="33">
        <v>19688</v>
      </c>
      <c r="BP19693">
        <v>0.818558487548378</v>
      </c>
      <c r="BQ19693">
        <v>11796.3370175301</v>
      </c>
      <c r="BR19693">
        <v>1.35418910055178</v>
      </c>
      <c r="BS19693">
        <v>127677.376758415</v>
      </c>
      <c r="BW19693" s="9">
        <v>19688</v>
      </c>
      <c r="BX19693">
        <f t="shared" si="928"/>
        <v>1</v>
      </c>
      <c r="BY19693">
        <f t="shared" si="929"/>
        <v>1</v>
      </c>
    </row>
    <row r="19694" spans="1:77">
      <c r="A19694" s="33">
        <v>19689</v>
      </c>
      <c r="BP19694">
        <v>0.819075068990594</v>
      </c>
      <c r="BQ19694">
        <v>15296.2023718179</v>
      </c>
      <c r="BR19694">
        <v>1.38265186469775</v>
      </c>
      <c r="BS19694">
        <v>104675.234684694</v>
      </c>
      <c r="BW19694" s="9">
        <v>19689</v>
      </c>
      <c r="BX19694">
        <f t="shared" si="928"/>
        <v>1</v>
      </c>
      <c r="BY19694">
        <f t="shared" si="929"/>
        <v>1</v>
      </c>
    </row>
    <row r="19695" spans="1:77">
      <c r="A19695" s="33">
        <v>19690</v>
      </c>
      <c r="BP19695">
        <v>0.807377226114355</v>
      </c>
      <c r="BQ19695">
        <v>15753.8058230997</v>
      </c>
      <c r="BR19695">
        <v>1.39671995423409</v>
      </c>
      <c r="BS19695">
        <v>112839.924934263</v>
      </c>
      <c r="BW19695" s="9">
        <v>19690</v>
      </c>
      <c r="BX19695">
        <f t="shared" si="928"/>
        <v>1</v>
      </c>
      <c r="BY19695">
        <f t="shared" si="929"/>
        <v>1</v>
      </c>
    </row>
    <row r="19696" spans="1:77">
      <c r="A19696" s="33">
        <v>19691</v>
      </c>
      <c r="BP19696">
        <v>0.813338515437716</v>
      </c>
      <c r="BQ19696">
        <v>12376.9480692941</v>
      </c>
      <c r="BR19696">
        <v>1.3867755592295</v>
      </c>
      <c r="BS19696">
        <v>103448.167435678</v>
      </c>
      <c r="BW19696" s="9">
        <v>19691</v>
      </c>
      <c r="BX19696">
        <f t="shared" si="928"/>
        <v>1</v>
      </c>
      <c r="BY19696">
        <f t="shared" si="929"/>
        <v>1</v>
      </c>
    </row>
    <row r="19697" spans="1:77">
      <c r="A19697" s="33">
        <v>19692</v>
      </c>
      <c r="BP19697">
        <v>0.858656924700103</v>
      </c>
      <c r="BQ19697">
        <v>14419.2302287615</v>
      </c>
      <c r="BR19697">
        <v>1.45391355691807</v>
      </c>
      <c r="BS19697">
        <v>104906.478999975</v>
      </c>
      <c r="BW19697" s="9">
        <v>19692</v>
      </c>
      <c r="BX19697">
        <f t="shared" si="928"/>
        <v>1</v>
      </c>
      <c r="BY19697">
        <f t="shared" si="929"/>
        <v>1</v>
      </c>
    </row>
    <row r="19698" spans="1:77">
      <c r="A19698" s="33">
        <v>19693</v>
      </c>
      <c r="BP19698">
        <v>0.841447039991672</v>
      </c>
      <c r="BQ19698">
        <v>16590.8098734231</v>
      </c>
      <c r="BR19698">
        <v>1.44292238060785</v>
      </c>
      <c r="BS19698">
        <v>136510.735963707</v>
      </c>
      <c r="BW19698" s="9">
        <v>19693</v>
      </c>
      <c r="BX19698">
        <f t="shared" si="928"/>
        <v>1</v>
      </c>
      <c r="BY19698">
        <f t="shared" si="929"/>
        <v>1</v>
      </c>
    </row>
    <row r="19699" spans="1:77">
      <c r="A19699" s="33">
        <v>19694</v>
      </c>
      <c r="BP19699">
        <v>0.796421046852354</v>
      </c>
      <c r="BQ19699">
        <v>12056.5598197511</v>
      </c>
      <c r="BR19699">
        <v>1.33369507973983</v>
      </c>
      <c r="BS19699">
        <v>104416.38552473</v>
      </c>
      <c r="BW19699" s="9">
        <v>19694</v>
      </c>
      <c r="BX19699">
        <f t="shared" si="928"/>
        <v>1</v>
      </c>
      <c r="BY19699">
        <f t="shared" si="929"/>
        <v>1</v>
      </c>
    </row>
    <row r="19700" spans="1:77">
      <c r="A19700" s="33">
        <v>19695</v>
      </c>
      <c r="BP19700">
        <v>0.803818805292552</v>
      </c>
      <c r="BQ19700">
        <v>12506.2023883233</v>
      </c>
      <c r="BR19700">
        <v>1.36640143075911</v>
      </c>
      <c r="BS19700">
        <v>101038.187916959</v>
      </c>
      <c r="BW19700" s="9">
        <v>19695</v>
      </c>
      <c r="BX19700">
        <f t="shared" si="928"/>
        <v>1</v>
      </c>
      <c r="BY19700">
        <f t="shared" si="929"/>
        <v>1</v>
      </c>
    </row>
    <row r="19701" spans="1:77">
      <c r="A19701" s="33">
        <v>19696</v>
      </c>
      <c r="BP19701">
        <v>0.827177370328836</v>
      </c>
      <c r="BQ19701">
        <v>13322.6745489132</v>
      </c>
      <c r="BR19701">
        <v>1.42521893254618</v>
      </c>
      <c r="BS19701">
        <v>133608.678753174</v>
      </c>
      <c r="BW19701" s="9">
        <v>19696</v>
      </c>
      <c r="BX19701">
        <f t="shared" si="928"/>
        <v>1</v>
      </c>
      <c r="BY19701">
        <f t="shared" si="929"/>
        <v>1</v>
      </c>
    </row>
    <row r="19702" spans="1:77">
      <c r="A19702" s="33">
        <v>19697</v>
      </c>
      <c r="BP19702">
        <v>0.774924229663137</v>
      </c>
      <c r="BQ19702">
        <v>11844.1757654867</v>
      </c>
      <c r="BR19702">
        <v>1.33794528307294</v>
      </c>
      <c r="BS19702">
        <v>100815.568665719</v>
      </c>
      <c r="BW19702" s="9">
        <v>19697</v>
      </c>
      <c r="BX19702">
        <f t="shared" si="928"/>
        <v>1</v>
      </c>
      <c r="BY19702">
        <f t="shared" si="929"/>
        <v>1</v>
      </c>
    </row>
    <row r="19703" spans="1:77">
      <c r="A19703" s="33">
        <v>19698</v>
      </c>
      <c r="BP19703">
        <v>0.801332626712654</v>
      </c>
      <c r="BQ19703">
        <v>11116.3689555937</v>
      </c>
      <c r="BR19703">
        <v>1.36902412241478</v>
      </c>
      <c r="BS19703">
        <v>126300.063211893</v>
      </c>
      <c r="BW19703" s="9">
        <v>19698</v>
      </c>
      <c r="BX19703">
        <f t="shared" si="928"/>
        <v>1</v>
      </c>
      <c r="BY19703">
        <f t="shared" si="929"/>
        <v>1</v>
      </c>
    </row>
    <row r="19704" spans="1:77">
      <c r="A19704" s="33">
        <v>19699</v>
      </c>
      <c r="BP19704">
        <v>0.842781794512581</v>
      </c>
      <c r="BQ19704">
        <v>15852.7877318136</v>
      </c>
      <c r="BR19704">
        <v>1.47380706602371</v>
      </c>
      <c r="BS19704">
        <v>105340.822758796</v>
      </c>
      <c r="BW19704" s="9">
        <v>19699</v>
      </c>
      <c r="BX19704">
        <f t="shared" si="928"/>
        <v>1</v>
      </c>
      <c r="BY19704">
        <f t="shared" si="929"/>
        <v>1</v>
      </c>
    </row>
    <row r="19705" spans="1:77">
      <c r="A19705" s="33">
        <v>19700</v>
      </c>
      <c r="BP19705">
        <v>0.805498019849518</v>
      </c>
      <c r="BQ19705">
        <v>14239.4427992863</v>
      </c>
      <c r="BR19705">
        <v>1.38086197009618</v>
      </c>
      <c r="BS19705">
        <v>103101.288353181</v>
      </c>
      <c r="BW19705" s="9">
        <v>19700</v>
      </c>
      <c r="BX19705">
        <f t="shared" si="928"/>
        <v>1</v>
      </c>
      <c r="BY19705">
        <f t="shared" si="929"/>
        <v>1</v>
      </c>
    </row>
    <row r="19706" spans="1:77">
      <c r="A19706" s="33">
        <v>19701</v>
      </c>
      <c r="BP19706">
        <v>0.807811231752806</v>
      </c>
      <c r="BQ19706">
        <v>13163.9132326505</v>
      </c>
      <c r="BR19706">
        <v>1.41357268198767</v>
      </c>
      <c r="BS19706">
        <v>106734.424057016</v>
      </c>
      <c r="BW19706" s="9">
        <v>19701</v>
      </c>
      <c r="BX19706">
        <f t="shared" si="928"/>
        <v>1</v>
      </c>
      <c r="BY19706">
        <f t="shared" si="929"/>
        <v>1</v>
      </c>
    </row>
    <row r="19707" spans="1:77">
      <c r="A19707" s="33">
        <v>19702</v>
      </c>
      <c r="BP19707">
        <v>0.786047231153364</v>
      </c>
      <c r="BQ19707">
        <v>11919.1565697907</v>
      </c>
      <c r="BR19707">
        <v>1.3626090168255</v>
      </c>
      <c r="BS19707">
        <v>129760.59067043</v>
      </c>
      <c r="BW19707" s="9">
        <v>19702</v>
      </c>
      <c r="BX19707">
        <f t="shared" si="928"/>
        <v>1</v>
      </c>
      <c r="BY19707">
        <f t="shared" si="929"/>
        <v>1</v>
      </c>
    </row>
    <row r="19708" spans="1:77">
      <c r="A19708" s="33">
        <v>19703</v>
      </c>
      <c r="BP19708">
        <v>0.771395556171279</v>
      </c>
      <c r="BQ19708">
        <v>11059.8992555722</v>
      </c>
      <c r="BR19708">
        <v>1.31573144425511</v>
      </c>
      <c r="BS19708">
        <v>99535.0486987085</v>
      </c>
      <c r="BW19708" s="9">
        <v>19703</v>
      </c>
      <c r="BX19708">
        <f t="shared" si="928"/>
        <v>1</v>
      </c>
      <c r="BY19708">
        <f t="shared" si="929"/>
        <v>1</v>
      </c>
    </row>
    <row r="19709" spans="1:77">
      <c r="A19709" s="33">
        <v>19704</v>
      </c>
      <c r="BP19709">
        <v>0.81466066331762</v>
      </c>
      <c r="BQ19709">
        <v>18159.9616166009</v>
      </c>
      <c r="BR19709">
        <v>1.41514160967797</v>
      </c>
      <c r="BS19709">
        <v>143228.115532581</v>
      </c>
      <c r="BW19709" s="9">
        <v>19704</v>
      </c>
      <c r="BX19709">
        <f t="shared" si="928"/>
        <v>1</v>
      </c>
      <c r="BY19709">
        <f t="shared" si="929"/>
        <v>1</v>
      </c>
    </row>
    <row r="19710" spans="1:77">
      <c r="A19710" s="33">
        <v>19705</v>
      </c>
      <c r="BP19710">
        <v>0.800358225289155</v>
      </c>
      <c r="BQ19710">
        <v>9950.4868088482</v>
      </c>
      <c r="BR19710">
        <v>1.37299732041135</v>
      </c>
      <c r="BS19710">
        <v>103098.612910873</v>
      </c>
      <c r="BW19710" s="9">
        <v>19705</v>
      </c>
      <c r="BX19710">
        <f t="shared" si="928"/>
        <v>1</v>
      </c>
      <c r="BY19710">
        <f t="shared" si="929"/>
        <v>1</v>
      </c>
    </row>
    <row r="19711" spans="1:77">
      <c r="A19711" s="33">
        <v>19706</v>
      </c>
      <c r="BP19711">
        <v>0.841226747927504</v>
      </c>
      <c r="BQ19711">
        <v>15563.1847398081</v>
      </c>
      <c r="BR19711">
        <v>1.45267276640806</v>
      </c>
      <c r="BS19711">
        <v>134475.921609568</v>
      </c>
      <c r="BW19711" s="9">
        <v>19706</v>
      </c>
      <c r="BX19711">
        <f t="shared" si="928"/>
        <v>1</v>
      </c>
      <c r="BY19711">
        <f t="shared" si="929"/>
        <v>1</v>
      </c>
    </row>
    <row r="19712" spans="1:77">
      <c r="A19712" s="33">
        <v>19707</v>
      </c>
      <c r="BP19712">
        <v>0.793442577583724</v>
      </c>
      <c r="BQ19712">
        <v>28028.38831574</v>
      </c>
      <c r="BR19712">
        <v>1.35457029618978</v>
      </c>
      <c r="BS19712">
        <v>153900.460606168</v>
      </c>
      <c r="BW19712" s="9">
        <v>19707</v>
      </c>
      <c r="BX19712">
        <f t="shared" si="928"/>
        <v>1</v>
      </c>
      <c r="BY19712">
        <f t="shared" si="929"/>
        <v>1</v>
      </c>
    </row>
    <row r="19713" spans="1:77">
      <c r="A19713" s="33">
        <v>19708</v>
      </c>
      <c r="BP19713">
        <v>0.807869949142108</v>
      </c>
      <c r="BQ19713">
        <v>14262.9437812776</v>
      </c>
      <c r="BR19713">
        <v>1.37891769436288</v>
      </c>
      <c r="BS19713">
        <v>103289.148912186</v>
      </c>
      <c r="BW19713" s="9">
        <v>19708</v>
      </c>
      <c r="BX19713">
        <f t="shared" si="928"/>
        <v>1</v>
      </c>
      <c r="BY19713">
        <f t="shared" si="929"/>
        <v>1</v>
      </c>
    </row>
    <row r="19714" spans="1:77">
      <c r="A19714" s="33">
        <v>19709</v>
      </c>
      <c r="BP19714">
        <v>0.833268470400234</v>
      </c>
      <c r="BQ19714">
        <v>11272.1265947596</v>
      </c>
      <c r="BR19714">
        <v>1.41129896312582</v>
      </c>
      <c r="BS19714">
        <v>103004.351146978</v>
      </c>
      <c r="BW19714" s="9">
        <v>19709</v>
      </c>
      <c r="BX19714">
        <f t="shared" si="928"/>
        <v>1</v>
      </c>
      <c r="BY19714">
        <f t="shared" si="929"/>
        <v>1</v>
      </c>
    </row>
    <row r="19715" spans="1:77">
      <c r="A19715" s="33">
        <v>19710</v>
      </c>
      <c r="BP19715">
        <v>0.822112054086533</v>
      </c>
      <c r="BQ19715">
        <v>11581.1751474091</v>
      </c>
      <c r="BR19715">
        <v>1.43835231835023</v>
      </c>
      <c r="BS19715">
        <v>102750.952031437</v>
      </c>
      <c r="BW19715" s="9">
        <v>19710</v>
      </c>
      <c r="BX19715">
        <f t="shared" si="928"/>
        <v>1</v>
      </c>
      <c r="BY19715">
        <f t="shared" si="929"/>
        <v>1</v>
      </c>
    </row>
    <row r="19716" spans="1:77">
      <c r="A19716" s="33">
        <v>19711</v>
      </c>
      <c r="BP19716">
        <v>0.805240148333298</v>
      </c>
      <c r="BQ19716">
        <v>12346.7922100513</v>
      </c>
      <c r="BR19716">
        <v>1.39877371120704</v>
      </c>
      <c r="BS19716">
        <v>105739.251759984</v>
      </c>
      <c r="BW19716" s="9">
        <v>19711</v>
      </c>
      <c r="BX19716">
        <f t="shared" si="928"/>
        <v>1</v>
      </c>
      <c r="BY19716">
        <f t="shared" si="929"/>
        <v>1</v>
      </c>
    </row>
    <row r="19717" spans="1:77">
      <c r="A19717" s="33">
        <v>19712</v>
      </c>
      <c r="BP19717">
        <v>0.775483524741776</v>
      </c>
      <c r="BQ19717">
        <v>10299.995890683</v>
      </c>
      <c r="BR19717">
        <v>1.31968083499363</v>
      </c>
      <c r="BS19717">
        <v>130561.199673429</v>
      </c>
      <c r="BW19717" s="9">
        <v>19712</v>
      </c>
      <c r="BX19717">
        <f t="shared" si="928"/>
        <v>1</v>
      </c>
      <c r="BY19717">
        <f t="shared" si="929"/>
        <v>1</v>
      </c>
    </row>
    <row r="19718" spans="1:77">
      <c r="A19718" s="33">
        <v>19713</v>
      </c>
      <c r="BP19718">
        <v>0.798761502121657</v>
      </c>
      <c r="BQ19718">
        <v>14476.5346594632</v>
      </c>
      <c r="BR19718">
        <v>1.37003348005763</v>
      </c>
      <c r="BS19718">
        <v>134232.304318489</v>
      </c>
      <c r="BW19718" s="9">
        <v>19713</v>
      </c>
      <c r="BX19718">
        <f t="shared" si="928"/>
        <v>1</v>
      </c>
      <c r="BY19718">
        <f t="shared" si="929"/>
        <v>1</v>
      </c>
    </row>
    <row r="19719" spans="1:77">
      <c r="A19719" s="33">
        <v>19714</v>
      </c>
      <c r="BP19719">
        <v>0.848523078640995</v>
      </c>
      <c r="BQ19719">
        <v>15479.2229915595</v>
      </c>
      <c r="BR19719">
        <v>1.46416354977341</v>
      </c>
      <c r="BS19719">
        <v>134886.055061052</v>
      </c>
      <c r="BW19719" s="9">
        <v>19714</v>
      </c>
      <c r="BX19719">
        <f t="shared" ref="BX19719:BX19782" si="930">IF(BU19719=MAX($BU19719:$BV19719),1,0)</f>
        <v>1</v>
      </c>
      <c r="BY19719">
        <f t="shared" ref="BY19719:BY19782" si="931">IF(BV19719=MAX($BU19719:$BV19719),1,0)</f>
        <v>1</v>
      </c>
    </row>
    <row r="19720" spans="1:77">
      <c r="A19720" s="33">
        <v>19715</v>
      </c>
      <c r="BP19720">
        <v>0.839561978106751</v>
      </c>
      <c r="BQ19720">
        <v>14191.3373835187</v>
      </c>
      <c r="BR19720">
        <v>1.4678965869989</v>
      </c>
      <c r="BS19720">
        <v>104279.285068805</v>
      </c>
      <c r="BW19720" s="9">
        <v>19715</v>
      </c>
      <c r="BX19720">
        <f t="shared" si="930"/>
        <v>1</v>
      </c>
      <c r="BY19720">
        <f t="shared" si="931"/>
        <v>1</v>
      </c>
    </row>
    <row r="19721" spans="1:77">
      <c r="A19721" s="33">
        <v>19716</v>
      </c>
      <c r="BP19721">
        <v>0.836179856957342</v>
      </c>
      <c r="BQ19721">
        <v>14569.4999447009</v>
      </c>
      <c r="BR19721">
        <v>1.45552284835845</v>
      </c>
      <c r="BS19721">
        <v>139744.501499788</v>
      </c>
      <c r="BW19721" s="9">
        <v>19716</v>
      </c>
      <c r="BX19721">
        <f t="shared" si="930"/>
        <v>1</v>
      </c>
      <c r="BY19721">
        <f t="shared" si="931"/>
        <v>1</v>
      </c>
    </row>
    <row r="19722" spans="1:77">
      <c r="A19722" s="33">
        <v>19717</v>
      </c>
      <c r="BP19722">
        <v>0.841106886092426</v>
      </c>
      <c r="BQ19722">
        <v>14739.216695841</v>
      </c>
      <c r="BR19722">
        <v>1.41344926341767</v>
      </c>
      <c r="BS19722">
        <v>104480.843141742</v>
      </c>
      <c r="BW19722" s="9">
        <v>19717</v>
      </c>
      <c r="BX19722">
        <f t="shared" si="930"/>
        <v>1</v>
      </c>
      <c r="BY19722">
        <f t="shared" si="931"/>
        <v>1</v>
      </c>
    </row>
    <row r="19723" spans="1:77">
      <c r="A19723" s="33">
        <v>19718</v>
      </c>
      <c r="BP19723">
        <v>0.802957110201925</v>
      </c>
      <c r="BQ19723">
        <v>10342.7456297173</v>
      </c>
      <c r="BR19723">
        <v>1.37999533900656</v>
      </c>
      <c r="BS19723">
        <v>129226.371750485</v>
      </c>
      <c r="BW19723" s="9">
        <v>19718</v>
      </c>
      <c r="BX19723">
        <f t="shared" si="930"/>
        <v>1</v>
      </c>
      <c r="BY19723">
        <f t="shared" si="931"/>
        <v>1</v>
      </c>
    </row>
    <row r="19724" spans="1:77">
      <c r="A19724" s="33">
        <v>19719</v>
      </c>
      <c r="BP19724">
        <v>0.816362513363609</v>
      </c>
      <c r="BQ19724">
        <v>16248.5224493817</v>
      </c>
      <c r="BR19724">
        <v>1.37930866041625</v>
      </c>
      <c r="BS19724">
        <v>108632.446285466</v>
      </c>
      <c r="BW19724" s="9">
        <v>19719</v>
      </c>
      <c r="BX19724">
        <f t="shared" si="930"/>
        <v>1</v>
      </c>
      <c r="BY19724">
        <f t="shared" si="931"/>
        <v>1</v>
      </c>
    </row>
    <row r="19725" spans="1:77">
      <c r="A19725" s="33">
        <v>19720</v>
      </c>
      <c r="BP19725">
        <v>0.850582219313652</v>
      </c>
      <c r="BQ19725">
        <v>19603.111000946</v>
      </c>
      <c r="BR19725">
        <v>1.4535491047008</v>
      </c>
      <c r="BS19725">
        <v>137982.728487117</v>
      </c>
      <c r="BW19725" s="9">
        <v>19720</v>
      </c>
      <c r="BX19725">
        <f t="shared" si="930"/>
        <v>1</v>
      </c>
      <c r="BY19725">
        <f t="shared" si="931"/>
        <v>1</v>
      </c>
    </row>
    <row r="19726" spans="1:77">
      <c r="A19726" s="33">
        <v>19721</v>
      </c>
      <c r="BP19726">
        <v>0.797495792946063</v>
      </c>
      <c r="BQ19726">
        <v>20150.258077826</v>
      </c>
      <c r="BR19726">
        <v>1.36046000141157</v>
      </c>
      <c r="BS19726">
        <v>119736.773764828</v>
      </c>
      <c r="BW19726" s="9">
        <v>19721</v>
      </c>
      <c r="BX19726">
        <f t="shared" si="930"/>
        <v>1</v>
      </c>
      <c r="BY19726">
        <f t="shared" si="931"/>
        <v>1</v>
      </c>
    </row>
    <row r="19727" spans="1:77">
      <c r="A19727" s="33">
        <v>19722</v>
      </c>
      <c r="BP19727">
        <v>0.810230173074022</v>
      </c>
      <c r="BQ19727">
        <v>14303.8450905941</v>
      </c>
      <c r="BR19727">
        <v>1.40586729498527</v>
      </c>
      <c r="BS19727">
        <v>134624.341398034</v>
      </c>
      <c r="BW19727" s="9">
        <v>19722</v>
      </c>
      <c r="BX19727">
        <f t="shared" si="930"/>
        <v>1</v>
      </c>
      <c r="BY19727">
        <f t="shared" si="931"/>
        <v>1</v>
      </c>
    </row>
    <row r="19728" spans="1:77">
      <c r="A19728" s="33">
        <v>19723</v>
      </c>
      <c r="BP19728">
        <v>0.822356198917688</v>
      </c>
      <c r="BQ19728">
        <v>12950.2028511305</v>
      </c>
      <c r="BR19728">
        <v>1.38802310154733</v>
      </c>
      <c r="BS19728">
        <v>135070.760867286</v>
      </c>
      <c r="BW19728" s="9">
        <v>19723</v>
      </c>
      <c r="BX19728">
        <f t="shared" si="930"/>
        <v>1</v>
      </c>
      <c r="BY19728">
        <f t="shared" si="931"/>
        <v>1</v>
      </c>
    </row>
    <row r="19729" spans="1:77">
      <c r="A19729" s="33">
        <v>19724</v>
      </c>
      <c r="BP19729">
        <v>0.844626674999974</v>
      </c>
      <c r="BQ19729">
        <v>16879.0228030212</v>
      </c>
      <c r="BR19729">
        <v>1.44239960583651</v>
      </c>
      <c r="BS19729">
        <v>113512.621826256</v>
      </c>
      <c r="BW19729" s="9">
        <v>19724</v>
      </c>
      <c r="BX19729">
        <f t="shared" si="930"/>
        <v>1</v>
      </c>
      <c r="BY19729">
        <f t="shared" si="931"/>
        <v>1</v>
      </c>
    </row>
    <row r="19730" spans="1:77">
      <c r="A19730" s="33">
        <v>19725</v>
      </c>
      <c r="BP19730">
        <v>0.740924454979755</v>
      </c>
      <c r="BQ19730">
        <v>14947.9477930014</v>
      </c>
      <c r="BR19730">
        <v>1.23467350156667</v>
      </c>
      <c r="BS19730">
        <v>105994.842955931</v>
      </c>
      <c r="BW19730" s="9">
        <v>19725</v>
      </c>
      <c r="BX19730">
        <f t="shared" si="930"/>
        <v>1</v>
      </c>
      <c r="BY19730">
        <f t="shared" si="931"/>
        <v>1</v>
      </c>
    </row>
    <row r="19731" spans="1:77">
      <c r="A19731" s="33">
        <v>19726</v>
      </c>
      <c r="BP19731">
        <v>0.836843634538664</v>
      </c>
      <c r="BQ19731">
        <v>17147.8660335095</v>
      </c>
      <c r="BR19731">
        <v>1.40633538365504</v>
      </c>
      <c r="BS19731">
        <v>112037.842802145</v>
      </c>
      <c r="BW19731" s="9">
        <v>19726</v>
      </c>
      <c r="BX19731">
        <f t="shared" si="930"/>
        <v>1</v>
      </c>
      <c r="BY19731">
        <f t="shared" si="931"/>
        <v>1</v>
      </c>
    </row>
    <row r="19732" spans="1:77">
      <c r="A19732" s="33">
        <v>19727</v>
      </c>
      <c r="BP19732">
        <v>0.856846272418062</v>
      </c>
      <c r="BQ19732">
        <v>16426.0907911375</v>
      </c>
      <c r="BR19732">
        <v>1.52655305077253</v>
      </c>
      <c r="BS19732">
        <v>142073.823147437</v>
      </c>
      <c r="BW19732" s="9">
        <v>19727</v>
      </c>
      <c r="BX19732">
        <f t="shared" si="930"/>
        <v>1</v>
      </c>
      <c r="BY19732">
        <f t="shared" si="931"/>
        <v>1</v>
      </c>
    </row>
    <row r="19733" spans="1:77">
      <c r="A19733" s="33">
        <v>19728</v>
      </c>
      <c r="BP19733">
        <v>0.80080138771666</v>
      </c>
      <c r="BQ19733">
        <v>10604.1687864776</v>
      </c>
      <c r="BR19733">
        <v>1.37225546599021</v>
      </c>
      <c r="BS19733">
        <v>101764.855612201</v>
      </c>
      <c r="BW19733" s="9">
        <v>19728</v>
      </c>
      <c r="BX19733">
        <f t="shared" si="930"/>
        <v>1</v>
      </c>
      <c r="BY19733">
        <f t="shared" si="931"/>
        <v>1</v>
      </c>
    </row>
    <row r="19734" spans="1:77">
      <c r="A19734" s="33">
        <v>19729</v>
      </c>
      <c r="BP19734">
        <v>0.784036723313044</v>
      </c>
      <c r="BQ19734">
        <v>13334.3606514659</v>
      </c>
      <c r="BR19734">
        <v>1.36917595053112</v>
      </c>
      <c r="BS19734">
        <v>106414.184654067</v>
      </c>
      <c r="BW19734" s="9">
        <v>19729</v>
      </c>
      <c r="BX19734">
        <f t="shared" si="930"/>
        <v>1</v>
      </c>
      <c r="BY19734">
        <f t="shared" si="931"/>
        <v>1</v>
      </c>
    </row>
    <row r="19735" spans="1:77">
      <c r="A19735" s="33">
        <v>19730</v>
      </c>
      <c r="BP19735">
        <v>0.729866064285366</v>
      </c>
      <c r="BQ19735">
        <v>17631.0469613712</v>
      </c>
      <c r="BR19735">
        <v>1.24702999174268</v>
      </c>
      <c r="BS19735">
        <v>105525.794120226</v>
      </c>
      <c r="BW19735" s="9">
        <v>19730</v>
      </c>
      <c r="BX19735">
        <f t="shared" si="930"/>
        <v>1</v>
      </c>
      <c r="BY19735">
        <f t="shared" si="931"/>
        <v>1</v>
      </c>
    </row>
    <row r="19736" spans="1:77">
      <c r="A19736" s="33">
        <v>19731</v>
      </c>
      <c r="BP19736">
        <v>0.839389920489039</v>
      </c>
      <c r="BQ19736">
        <v>13242.475896979</v>
      </c>
      <c r="BR19736">
        <v>1.45305501694849</v>
      </c>
      <c r="BS19736">
        <v>104933.081953243</v>
      </c>
      <c r="BW19736" s="9">
        <v>19731</v>
      </c>
      <c r="BX19736">
        <f t="shared" si="930"/>
        <v>1</v>
      </c>
      <c r="BY19736">
        <f t="shared" si="931"/>
        <v>1</v>
      </c>
    </row>
    <row r="19737" spans="1:77">
      <c r="A19737" s="33">
        <v>19732</v>
      </c>
      <c r="BP19737">
        <v>0.797913823453818</v>
      </c>
      <c r="BQ19737">
        <v>12136.6556439199</v>
      </c>
      <c r="BR19737">
        <v>1.36126019133348</v>
      </c>
      <c r="BS19737">
        <v>100976.181210972</v>
      </c>
      <c r="BW19737" s="9">
        <v>19732</v>
      </c>
      <c r="BX19737">
        <f t="shared" si="930"/>
        <v>1</v>
      </c>
      <c r="BY19737">
        <f t="shared" si="931"/>
        <v>1</v>
      </c>
    </row>
    <row r="19738" spans="1:77">
      <c r="A19738" s="33">
        <v>19733</v>
      </c>
      <c r="BP19738">
        <v>0.787770023715024</v>
      </c>
      <c r="BQ19738">
        <v>19540.7455205959</v>
      </c>
      <c r="BR19738">
        <v>1.36115202615497</v>
      </c>
      <c r="BS19738">
        <v>109702.983342988</v>
      </c>
      <c r="BW19738" s="9">
        <v>19733</v>
      </c>
      <c r="BX19738">
        <f t="shared" si="930"/>
        <v>1</v>
      </c>
      <c r="BY19738">
        <f t="shared" si="931"/>
        <v>1</v>
      </c>
    </row>
    <row r="19739" spans="1:77">
      <c r="A19739" s="33">
        <v>19734</v>
      </c>
      <c r="BP19739">
        <v>0.814762721548105</v>
      </c>
      <c r="BQ19739">
        <v>13392.4727172147</v>
      </c>
      <c r="BR19739">
        <v>1.36050852136644</v>
      </c>
      <c r="BS19739">
        <v>104125.25802687</v>
      </c>
      <c r="BW19739" s="9">
        <v>19734</v>
      </c>
      <c r="BX19739">
        <f t="shared" si="930"/>
        <v>1</v>
      </c>
      <c r="BY19739">
        <f t="shared" si="931"/>
        <v>1</v>
      </c>
    </row>
    <row r="19740" spans="1:77">
      <c r="A19740" s="33">
        <v>19735</v>
      </c>
      <c r="BP19740">
        <v>0.855415813639673</v>
      </c>
      <c r="BQ19740">
        <v>19832.9929432995</v>
      </c>
      <c r="BR19740">
        <v>1.49033404101033</v>
      </c>
      <c r="BS19740">
        <v>112313.968586577</v>
      </c>
      <c r="BW19740" s="9">
        <v>19735</v>
      </c>
      <c r="BX19740">
        <f t="shared" si="930"/>
        <v>1</v>
      </c>
      <c r="BY19740">
        <f t="shared" si="931"/>
        <v>1</v>
      </c>
    </row>
    <row r="19741" spans="1:77">
      <c r="A19741" s="33">
        <v>19736</v>
      </c>
      <c r="BP19741">
        <v>0.763636612912442</v>
      </c>
      <c r="BQ19741">
        <v>13229.6605019978</v>
      </c>
      <c r="BR19741">
        <v>1.29377600297924</v>
      </c>
      <c r="BS19741">
        <v>107355.791517695</v>
      </c>
      <c r="BW19741" s="9">
        <v>19736</v>
      </c>
      <c r="BX19741">
        <f t="shared" si="930"/>
        <v>1</v>
      </c>
      <c r="BY19741">
        <f t="shared" si="931"/>
        <v>1</v>
      </c>
    </row>
    <row r="19742" spans="1:77">
      <c r="A19742" s="33">
        <v>19737</v>
      </c>
      <c r="BP19742">
        <v>0.788596242450163</v>
      </c>
      <c r="BQ19742">
        <v>12032.3232446293</v>
      </c>
      <c r="BR19742">
        <v>1.36127075166066</v>
      </c>
      <c r="BS19742">
        <v>99249.6169755808</v>
      </c>
      <c r="BW19742" s="9">
        <v>19737</v>
      </c>
      <c r="BX19742">
        <f t="shared" si="930"/>
        <v>1</v>
      </c>
      <c r="BY19742">
        <f t="shared" si="931"/>
        <v>1</v>
      </c>
    </row>
    <row r="19743" spans="1:77">
      <c r="A19743" s="33">
        <v>19738</v>
      </c>
      <c r="BP19743">
        <v>0.812450215421296</v>
      </c>
      <c r="BQ19743">
        <v>14734.6123115885</v>
      </c>
      <c r="BR19743">
        <v>1.39457704039853</v>
      </c>
      <c r="BS19743">
        <v>108526.53516913</v>
      </c>
      <c r="BW19743" s="9">
        <v>19738</v>
      </c>
      <c r="BX19743">
        <f t="shared" si="930"/>
        <v>1</v>
      </c>
      <c r="BY19743">
        <f t="shared" si="931"/>
        <v>1</v>
      </c>
    </row>
    <row r="19744" spans="1:77">
      <c r="A19744" s="33">
        <v>19739</v>
      </c>
      <c r="BP19744">
        <v>0.827666381176041</v>
      </c>
      <c r="BQ19744">
        <v>12761.7748037738</v>
      </c>
      <c r="BR19744">
        <v>1.40192547748111</v>
      </c>
      <c r="BS19744">
        <v>105987.161762403</v>
      </c>
      <c r="BW19744" s="9">
        <v>19739</v>
      </c>
      <c r="BX19744">
        <f t="shared" si="930"/>
        <v>1</v>
      </c>
      <c r="BY19744">
        <f t="shared" si="931"/>
        <v>1</v>
      </c>
    </row>
    <row r="19745" spans="1:77">
      <c r="A19745" s="33">
        <v>19740</v>
      </c>
      <c r="BP19745">
        <v>0.829334733960603</v>
      </c>
      <c r="BQ19745">
        <v>12597.1048492352</v>
      </c>
      <c r="BR19745">
        <v>1.41011907705751</v>
      </c>
      <c r="BS19745">
        <v>102049.929585287</v>
      </c>
      <c r="BW19745" s="9">
        <v>19740</v>
      </c>
      <c r="BX19745">
        <f t="shared" si="930"/>
        <v>1</v>
      </c>
      <c r="BY19745">
        <f t="shared" si="931"/>
        <v>1</v>
      </c>
    </row>
    <row r="19746" spans="1:77">
      <c r="A19746" s="33">
        <v>19741</v>
      </c>
      <c r="BP19746">
        <v>0.831158346272649</v>
      </c>
      <c r="BQ19746">
        <v>13230.1449720219</v>
      </c>
      <c r="BR19746">
        <v>1.40771571985253</v>
      </c>
      <c r="BS19746">
        <v>134417.929609253</v>
      </c>
      <c r="BW19746" s="9">
        <v>19741</v>
      </c>
      <c r="BX19746">
        <f t="shared" si="930"/>
        <v>1</v>
      </c>
      <c r="BY19746">
        <f t="shared" si="931"/>
        <v>1</v>
      </c>
    </row>
    <row r="19747" spans="1:77">
      <c r="A19747" s="33">
        <v>19742</v>
      </c>
      <c r="BP19747">
        <v>0.815682090004379</v>
      </c>
      <c r="BQ19747">
        <v>10409.6430102251</v>
      </c>
      <c r="BR19747">
        <v>1.40702628104266</v>
      </c>
      <c r="BS19747">
        <v>100238.018921019</v>
      </c>
      <c r="BW19747" s="9">
        <v>19742</v>
      </c>
      <c r="BX19747">
        <f t="shared" si="930"/>
        <v>1</v>
      </c>
      <c r="BY19747">
        <f t="shared" si="931"/>
        <v>1</v>
      </c>
    </row>
    <row r="19748" spans="1:77">
      <c r="A19748" s="33">
        <v>19743</v>
      </c>
      <c r="BP19748">
        <v>0.82545174521249</v>
      </c>
      <c r="BQ19748">
        <v>14389.2814349142</v>
      </c>
      <c r="BR19748">
        <v>1.41111543684638</v>
      </c>
      <c r="BS19748">
        <v>135552.008942525</v>
      </c>
      <c r="BW19748" s="9">
        <v>19743</v>
      </c>
      <c r="BX19748">
        <f t="shared" si="930"/>
        <v>1</v>
      </c>
      <c r="BY19748">
        <f t="shared" si="931"/>
        <v>1</v>
      </c>
    </row>
    <row r="19749" spans="1:77">
      <c r="A19749" s="33">
        <v>19744</v>
      </c>
      <c r="BP19749">
        <v>0.779720887463641</v>
      </c>
      <c r="BQ19749">
        <v>16342.7551848314</v>
      </c>
      <c r="BR19749">
        <v>1.32076381397565</v>
      </c>
      <c r="BS19749">
        <v>136147.650907483</v>
      </c>
      <c r="BW19749" s="9">
        <v>19744</v>
      </c>
      <c r="BX19749">
        <f t="shared" si="930"/>
        <v>1</v>
      </c>
      <c r="BY19749">
        <f t="shared" si="931"/>
        <v>1</v>
      </c>
    </row>
    <row r="19750" spans="1:77">
      <c r="A19750" s="33">
        <v>19745</v>
      </c>
      <c r="BP19750">
        <v>0.819577817445605</v>
      </c>
      <c r="BQ19750">
        <v>12065.6842411893</v>
      </c>
      <c r="BR19750">
        <v>1.38614299017655</v>
      </c>
      <c r="BS19750">
        <v>135634.152666171</v>
      </c>
      <c r="BW19750" s="9">
        <v>19745</v>
      </c>
      <c r="BX19750">
        <f t="shared" si="930"/>
        <v>1</v>
      </c>
      <c r="BY19750">
        <f t="shared" si="931"/>
        <v>1</v>
      </c>
    </row>
    <row r="19751" spans="1:77">
      <c r="A19751" s="33">
        <v>19746</v>
      </c>
      <c r="BP19751">
        <v>0.769235740245256</v>
      </c>
      <c r="BQ19751">
        <v>15041.9564632877</v>
      </c>
      <c r="BR19751">
        <v>1.28344945647958</v>
      </c>
      <c r="BS19751">
        <v>103365.034959441</v>
      </c>
      <c r="BW19751" s="9">
        <v>19746</v>
      </c>
      <c r="BX19751">
        <f t="shared" si="930"/>
        <v>1</v>
      </c>
      <c r="BY19751">
        <f t="shared" si="931"/>
        <v>1</v>
      </c>
    </row>
    <row r="19752" spans="1:77">
      <c r="A19752" s="33">
        <v>19747</v>
      </c>
      <c r="BP19752">
        <v>0.791065147537174</v>
      </c>
      <c r="BQ19752">
        <v>15791.2047050128</v>
      </c>
      <c r="BR19752">
        <v>1.36972466449813</v>
      </c>
      <c r="BS19752">
        <v>134648.249565734</v>
      </c>
      <c r="BW19752" s="9">
        <v>19747</v>
      </c>
      <c r="BX19752">
        <f t="shared" si="930"/>
        <v>1</v>
      </c>
      <c r="BY19752">
        <f t="shared" si="931"/>
        <v>1</v>
      </c>
    </row>
    <row r="19753" spans="1:77">
      <c r="A19753" s="33">
        <v>19748</v>
      </c>
      <c r="BP19753">
        <v>0.792486042616833</v>
      </c>
      <c r="BQ19753">
        <v>16424.997897696</v>
      </c>
      <c r="BR19753">
        <v>1.3425582377098</v>
      </c>
      <c r="BS19753">
        <v>109118.152307054</v>
      </c>
      <c r="BW19753" s="9">
        <v>19748</v>
      </c>
      <c r="BX19753">
        <f t="shared" si="930"/>
        <v>1</v>
      </c>
      <c r="BY19753">
        <f t="shared" si="931"/>
        <v>1</v>
      </c>
    </row>
    <row r="19754" spans="1:77">
      <c r="A19754" s="33">
        <v>19749</v>
      </c>
      <c r="BP19754">
        <v>0.831638755934978</v>
      </c>
      <c r="BQ19754">
        <v>12010.8968054169</v>
      </c>
      <c r="BR19754">
        <v>1.46264632400444</v>
      </c>
      <c r="BS19754">
        <v>104798.280633909</v>
      </c>
      <c r="BW19754" s="9">
        <v>19749</v>
      </c>
      <c r="BX19754">
        <f t="shared" si="930"/>
        <v>1</v>
      </c>
      <c r="BY19754">
        <f t="shared" si="931"/>
        <v>1</v>
      </c>
    </row>
    <row r="19755" spans="1:77">
      <c r="A19755" s="33">
        <v>19750</v>
      </c>
      <c r="BP19755">
        <v>0.864091995110308</v>
      </c>
      <c r="BQ19755">
        <v>14372.7349079859</v>
      </c>
      <c r="BR19755">
        <v>1.51624906383811</v>
      </c>
      <c r="BS19755">
        <v>140012.556922481</v>
      </c>
      <c r="BW19755" s="9">
        <v>19750</v>
      </c>
      <c r="BX19755">
        <f t="shared" si="930"/>
        <v>1</v>
      </c>
      <c r="BY19755">
        <f t="shared" si="931"/>
        <v>1</v>
      </c>
    </row>
    <row r="19756" spans="1:77">
      <c r="A19756" s="33">
        <v>19751</v>
      </c>
      <c r="BP19756">
        <v>0.844527462274604</v>
      </c>
      <c r="BQ19756">
        <v>10823.240553661</v>
      </c>
      <c r="BR19756">
        <v>1.4783167815377</v>
      </c>
      <c r="BS19756">
        <v>103083.548138884</v>
      </c>
      <c r="BW19756" s="9">
        <v>19751</v>
      </c>
      <c r="BX19756">
        <f t="shared" si="930"/>
        <v>1</v>
      </c>
      <c r="BY19756">
        <f t="shared" si="931"/>
        <v>1</v>
      </c>
    </row>
    <row r="19757" spans="1:77">
      <c r="A19757" s="33">
        <v>19752</v>
      </c>
      <c r="BP19757">
        <v>0.846568015057371</v>
      </c>
      <c r="BQ19757">
        <v>13241.7758073194</v>
      </c>
      <c r="BR19757">
        <v>1.46376846506803</v>
      </c>
      <c r="BS19757">
        <v>104315.941047278</v>
      </c>
      <c r="BW19757" s="9">
        <v>19752</v>
      </c>
      <c r="BX19757">
        <f t="shared" si="930"/>
        <v>1</v>
      </c>
      <c r="BY19757">
        <f t="shared" si="931"/>
        <v>1</v>
      </c>
    </row>
    <row r="19758" spans="1:77">
      <c r="A19758" s="33">
        <v>19753</v>
      </c>
      <c r="BP19758">
        <v>0.825630050777183</v>
      </c>
      <c r="BQ19758">
        <v>15462.8915184734</v>
      </c>
      <c r="BR19758">
        <v>1.43623892660525</v>
      </c>
      <c r="BS19758">
        <v>104516.628923133</v>
      </c>
      <c r="BW19758" s="9">
        <v>19753</v>
      </c>
      <c r="BX19758">
        <f t="shared" si="930"/>
        <v>1</v>
      </c>
      <c r="BY19758">
        <f t="shared" si="931"/>
        <v>1</v>
      </c>
    </row>
    <row r="19759" spans="1:77">
      <c r="A19759" s="33">
        <v>19754</v>
      </c>
      <c r="BP19759">
        <v>0.806242741518763</v>
      </c>
      <c r="BQ19759">
        <v>13737.1883926145</v>
      </c>
      <c r="BR19759">
        <v>1.38214787154676</v>
      </c>
      <c r="BS19759">
        <v>105320.524002837</v>
      </c>
      <c r="BW19759" s="9">
        <v>19754</v>
      </c>
      <c r="BX19759">
        <f t="shared" si="930"/>
        <v>1</v>
      </c>
      <c r="BY19759">
        <f t="shared" si="931"/>
        <v>1</v>
      </c>
    </row>
    <row r="19760" spans="1:77">
      <c r="A19760" s="33">
        <v>19755</v>
      </c>
      <c r="BP19760">
        <v>0.794506399514649</v>
      </c>
      <c r="BQ19760">
        <v>14719.6746806214</v>
      </c>
      <c r="BR19760">
        <v>1.34935602204593</v>
      </c>
      <c r="BS19760">
        <v>136081.327302652</v>
      </c>
      <c r="BW19760" s="9">
        <v>19755</v>
      </c>
      <c r="BX19760">
        <f t="shared" si="930"/>
        <v>1</v>
      </c>
      <c r="BY19760">
        <f t="shared" si="931"/>
        <v>1</v>
      </c>
    </row>
    <row r="19761" spans="1:77">
      <c r="A19761" s="33">
        <v>19756</v>
      </c>
      <c r="BP19761">
        <v>0.827982773040905</v>
      </c>
      <c r="BQ19761">
        <v>13533.3182938129</v>
      </c>
      <c r="BR19761">
        <v>1.40963927080266</v>
      </c>
      <c r="BS19761">
        <v>104440.805666186</v>
      </c>
      <c r="BW19761" s="9">
        <v>19756</v>
      </c>
      <c r="BX19761">
        <f t="shared" si="930"/>
        <v>1</v>
      </c>
      <c r="BY19761">
        <f t="shared" si="931"/>
        <v>1</v>
      </c>
    </row>
    <row r="19762" spans="1:77">
      <c r="A19762" s="33">
        <v>19757</v>
      </c>
      <c r="BP19762">
        <v>0.791900263808276</v>
      </c>
      <c r="BQ19762">
        <v>12568.5370167262</v>
      </c>
      <c r="BR19762">
        <v>1.35805008112446</v>
      </c>
      <c r="BS19762">
        <v>131941.363643654</v>
      </c>
      <c r="BW19762" s="9">
        <v>19757</v>
      </c>
      <c r="BX19762">
        <f t="shared" si="930"/>
        <v>1</v>
      </c>
      <c r="BY19762">
        <f t="shared" si="931"/>
        <v>1</v>
      </c>
    </row>
    <row r="19763" spans="1:77">
      <c r="A19763" s="33">
        <v>19758</v>
      </c>
      <c r="BP19763">
        <v>0.802211795630557</v>
      </c>
      <c r="BQ19763">
        <v>11456.4424646791</v>
      </c>
      <c r="BR19763">
        <v>1.38626163676683</v>
      </c>
      <c r="BS19763">
        <v>102506.68460458</v>
      </c>
      <c r="BW19763" s="9">
        <v>19758</v>
      </c>
      <c r="BX19763">
        <f t="shared" si="930"/>
        <v>1</v>
      </c>
      <c r="BY19763">
        <f t="shared" si="931"/>
        <v>1</v>
      </c>
    </row>
    <row r="19764" spans="1:77">
      <c r="A19764" s="33">
        <v>19759</v>
      </c>
      <c r="BP19764">
        <v>0.807807203098989</v>
      </c>
      <c r="BQ19764">
        <v>11930.6159967336</v>
      </c>
      <c r="BR19764">
        <v>1.39979146669375</v>
      </c>
      <c r="BS19764">
        <v>136164.789118198</v>
      </c>
      <c r="BW19764" s="9">
        <v>19759</v>
      </c>
      <c r="BX19764">
        <f t="shared" si="930"/>
        <v>1</v>
      </c>
      <c r="BY19764">
        <f t="shared" si="931"/>
        <v>1</v>
      </c>
    </row>
    <row r="19765" spans="1:77">
      <c r="A19765" s="33">
        <v>19760</v>
      </c>
      <c r="BP19765">
        <v>0.804728700361874</v>
      </c>
      <c r="BQ19765">
        <v>20835.7077321073</v>
      </c>
      <c r="BR19765">
        <v>1.38049857077897</v>
      </c>
      <c r="BS19765">
        <v>143203.294122586</v>
      </c>
      <c r="BW19765" s="9">
        <v>19760</v>
      </c>
      <c r="BX19765">
        <f t="shared" si="930"/>
        <v>1</v>
      </c>
      <c r="BY19765">
        <f t="shared" si="931"/>
        <v>1</v>
      </c>
    </row>
    <row r="19766" spans="1:77">
      <c r="A19766" s="33">
        <v>19761</v>
      </c>
      <c r="BP19766">
        <v>0.782714176005942</v>
      </c>
      <c r="BQ19766">
        <v>10768.0354656937</v>
      </c>
      <c r="BR19766">
        <v>1.34633339175897</v>
      </c>
      <c r="BS19766">
        <v>104403.968080933</v>
      </c>
      <c r="BW19766" s="9">
        <v>19761</v>
      </c>
      <c r="BX19766">
        <f t="shared" si="930"/>
        <v>1</v>
      </c>
      <c r="BY19766">
        <f t="shared" si="931"/>
        <v>1</v>
      </c>
    </row>
    <row r="19767" spans="1:77">
      <c r="A19767" s="33">
        <v>19762</v>
      </c>
      <c r="BP19767">
        <v>0.791715884577042</v>
      </c>
      <c r="BQ19767">
        <v>13616.1469458868</v>
      </c>
      <c r="BR19767">
        <v>1.37422554632035</v>
      </c>
      <c r="BS19767">
        <v>104141.825041638</v>
      </c>
      <c r="BW19767" s="9">
        <v>19762</v>
      </c>
      <c r="BX19767">
        <f t="shared" si="930"/>
        <v>1</v>
      </c>
      <c r="BY19767">
        <f t="shared" si="931"/>
        <v>1</v>
      </c>
    </row>
    <row r="19768" spans="1:77">
      <c r="A19768" s="33">
        <v>19763</v>
      </c>
      <c r="BP19768">
        <v>0.79162630896291</v>
      </c>
      <c r="BQ19768">
        <v>14373.0520782322</v>
      </c>
      <c r="BR19768">
        <v>1.36416210240326</v>
      </c>
      <c r="BS19768">
        <v>103812.984476447</v>
      </c>
      <c r="BW19768" s="9">
        <v>19763</v>
      </c>
      <c r="BX19768">
        <f t="shared" si="930"/>
        <v>1</v>
      </c>
      <c r="BY19768">
        <f t="shared" si="931"/>
        <v>1</v>
      </c>
    </row>
    <row r="19769" spans="1:77">
      <c r="A19769" s="33">
        <v>19764</v>
      </c>
      <c r="BP19769">
        <v>0.806212521430552</v>
      </c>
      <c r="BQ19769">
        <v>14129.0634932866</v>
      </c>
      <c r="BR19769">
        <v>1.36767133736048</v>
      </c>
      <c r="BS19769">
        <v>134380.122015895</v>
      </c>
      <c r="BW19769" s="9">
        <v>19764</v>
      </c>
      <c r="BX19769">
        <f t="shared" si="930"/>
        <v>1</v>
      </c>
      <c r="BY19769">
        <f t="shared" si="931"/>
        <v>1</v>
      </c>
    </row>
    <row r="19770" spans="1:77">
      <c r="A19770" s="33">
        <v>19765</v>
      </c>
      <c r="BP19770">
        <v>0.808299272981158</v>
      </c>
      <c r="BQ19770">
        <v>11856.7554431119</v>
      </c>
      <c r="BR19770">
        <v>1.3928976084636</v>
      </c>
      <c r="BS19770">
        <v>101996.571356021</v>
      </c>
      <c r="BW19770" s="9">
        <v>19765</v>
      </c>
      <c r="BX19770">
        <f t="shared" si="930"/>
        <v>1</v>
      </c>
      <c r="BY19770">
        <f t="shared" si="931"/>
        <v>1</v>
      </c>
    </row>
    <row r="19771" spans="1:77">
      <c r="A19771" s="33">
        <v>19766</v>
      </c>
      <c r="BP19771">
        <v>0.851070703141591</v>
      </c>
      <c r="BQ19771">
        <v>16261.3403681484</v>
      </c>
      <c r="BR19771">
        <v>1.48115834388499</v>
      </c>
      <c r="BS19771">
        <v>136996.854648909</v>
      </c>
      <c r="BW19771" s="9">
        <v>19766</v>
      </c>
      <c r="BX19771">
        <f t="shared" si="930"/>
        <v>1</v>
      </c>
      <c r="BY19771">
        <f t="shared" si="931"/>
        <v>1</v>
      </c>
    </row>
    <row r="19772" spans="1:77">
      <c r="A19772" s="33">
        <v>19767</v>
      </c>
      <c r="BP19772">
        <v>0.784247294567014</v>
      </c>
      <c r="BQ19772">
        <v>14709.0748969896</v>
      </c>
      <c r="BR19772">
        <v>1.33050594415951</v>
      </c>
      <c r="BS19772">
        <v>133889.386195989</v>
      </c>
      <c r="BW19772" s="9">
        <v>19767</v>
      </c>
      <c r="BX19772">
        <f t="shared" si="930"/>
        <v>1</v>
      </c>
      <c r="BY19772">
        <f t="shared" si="931"/>
        <v>1</v>
      </c>
    </row>
    <row r="19773" spans="1:77">
      <c r="A19773" s="33">
        <v>19768</v>
      </c>
      <c r="BP19773">
        <v>0.789812811744321</v>
      </c>
      <c r="BQ19773">
        <v>15243.4616104316</v>
      </c>
      <c r="BR19773">
        <v>1.34013571655976</v>
      </c>
      <c r="BS19773">
        <v>132835.606614167</v>
      </c>
      <c r="BW19773" s="9">
        <v>19768</v>
      </c>
      <c r="BX19773">
        <f t="shared" si="930"/>
        <v>1</v>
      </c>
      <c r="BY19773">
        <f t="shared" si="931"/>
        <v>1</v>
      </c>
    </row>
    <row r="19774" spans="1:77">
      <c r="A19774" s="33">
        <v>19769</v>
      </c>
      <c r="BP19774">
        <v>0.784173962289958</v>
      </c>
      <c r="BQ19774">
        <v>10512.3269317487</v>
      </c>
      <c r="BR19774">
        <v>1.30895486951706</v>
      </c>
      <c r="BS19774">
        <v>99367.3105160497</v>
      </c>
      <c r="BW19774" s="9">
        <v>19769</v>
      </c>
      <c r="BX19774">
        <f t="shared" si="930"/>
        <v>1</v>
      </c>
      <c r="BY19774">
        <f t="shared" si="931"/>
        <v>1</v>
      </c>
    </row>
    <row r="19775" spans="1:77">
      <c r="A19775" s="33">
        <v>19770</v>
      </c>
      <c r="BP19775">
        <v>0.816261528120079</v>
      </c>
      <c r="BQ19775">
        <v>13932.356096122</v>
      </c>
      <c r="BR19775">
        <v>1.38701364374073</v>
      </c>
      <c r="BS19775">
        <v>104474.739722957</v>
      </c>
      <c r="BW19775" s="9">
        <v>19770</v>
      </c>
      <c r="BX19775">
        <f t="shared" si="930"/>
        <v>1</v>
      </c>
      <c r="BY19775">
        <f t="shared" si="931"/>
        <v>1</v>
      </c>
    </row>
    <row r="19776" spans="1:77">
      <c r="A19776" s="33">
        <v>19771</v>
      </c>
      <c r="BP19776">
        <v>0.826482496236979</v>
      </c>
      <c r="BQ19776">
        <v>15038.1667890327</v>
      </c>
      <c r="BR19776">
        <v>1.3878898046303</v>
      </c>
      <c r="BS19776">
        <v>103527.100880349</v>
      </c>
      <c r="BW19776" s="9">
        <v>19771</v>
      </c>
      <c r="BX19776">
        <f t="shared" si="930"/>
        <v>1</v>
      </c>
      <c r="BY19776">
        <f t="shared" si="931"/>
        <v>1</v>
      </c>
    </row>
    <row r="19777" spans="1:77">
      <c r="A19777" s="33">
        <v>19772</v>
      </c>
      <c r="BP19777">
        <v>0.814707240891229</v>
      </c>
      <c r="BQ19777">
        <v>12660.2011636156</v>
      </c>
      <c r="BR19777">
        <v>1.38215789738856</v>
      </c>
      <c r="BS19777">
        <v>130468.067202299</v>
      </c>
      <c r="BW19777" s="9">
        <v>19772</v>
      </c>
      <c r="BX19777">
        <f t="shared" si="930"/>
        <v>1</v>
      </c>
      <c r="BY19777">
        <f t="shared" si="931"/>
        <v>1</v>
      </c>
    </row>
    <row r="19778" spans="1:77">
      <c r="A19778" s="33">
        <v>19773</v>
      </c>
      <c r="BP19778">
        <v>0.808415302230952</v>
      </c>
      <c r="BQ19778">
        <v>15907.9143821194</v>
      </c>
      <c r="BR19778">
        <v>1.3902036947426</v>
      </c>
      <c r="BS19778">
        <v>138896.940799486</v>
      </c>
      <c r="BW19778" s="9">
        <v>19773</v>
      </c>
      <c r="BX19778">
        <f t="shared" si="930"/>
        <v>1</v>
      </c>
      <c r="BY19778">
        <f t="shared" si="931"/>
        <v>1</v>
      </c>
    </row>
    <row r="19779" spans="1:77">
      <c r="A19779" s="33">
        <v>19774</v>
      </c>
      <c r="BP19779">
        <v>0.848192757438588</v>
      </c>
      <c r="BQ19779">
        <v>14241.8831895806</v>
      </c>
      <c r="BR19779">
        <v>1.45966225302143</v>
      </c>
      <c r="BS19779">
        <v>108169.409246747</v>
      </c>
      <c r="BW19779" s="9">
        <v>19774</v>
      </c>
      <c r="BX19779">
        <f t="shared" si="930"/>
        <v>1</v>
      </c>
      <c r="BY19779">
        <f t="shared" si="931"/>
        <v>1</v>
      </c>
    </row>
    <row r="19780" spans="1:77">
      <c r="A19780" s="33">
        <v>19775</v>
      </c>
      <c r="BP19780">
        <v>0.815151103412648</v>
      </c>
      <c r="BQ19780">
        <v>17219.2188016582</v>
      </c>
      <c r="BR19780">
        <v>1.4066028446836</v>
      </c>
      <c r="BS19780">
        <v>140659.34993007</v>
      </c>
      <c r="BW19780" s="9">
        <v>19775</v>
      </c>
      <c r="BX19780">
        <f t="shared" si="930"/>
        <v>1</v>
      </c>
      <c r="BY19780">
        <f t="shared" si="931"/>
        <v>1</v>
      </c>
    </row>
    <row r="19781" spans="1:77">
      <c r="A19781" s="33">
        <v>19776</v>
      </c>
      <c r="BP19781">
        <v>0.848163070621102</v>
      </c>
      <c r="BQ19781">
        <v>11477.4149779829</v>
      </c>
      <c r="BR19781">
        <v>1.45043524488732</v>
      </c>
      <c r="BS19781">
        <v>101099.101202994</v>
      </c>
      <c r="BW19781" s="9">
        <v>19776</v>
      </c>
      <c r="BX19781">
        <f t="shared" si="930"/>
        <v>1</v>
      </c>
      <c r="BY19781">
        <f t="shared" si="931"/>
        <v>1</v>
      </c>
    </row>
    <row r="19782" spans="1:77">
      <c r="A19782" s="33">
        <v>19777</v>
      </c>
      <c r="BP19782">
        <v>0.776349862876354</v>
      </c>
      <c r="BQ19782">
        <v>16304.8130137654</v>
      </c>
      <c r="BR19782">
        <v>1.31233367322107</v>
      </c>
      <c r="BS19782">
        <v>111131.960973304</v>
      </c>
      <c r="BW19782" s="9">
        <v>19777</v>
      </c>
      <c r="BX19782">
        <f t="shared" si="930"/>
        <v>1</v>
      </c>
      <c r="BY19782">
        <f t="shared" si="931"/>
        <v>1</v>
      </c>
    </row>
    <row r="19783" spans="1:77">
      <c r="A19783" s="33">
        <v>19778</v>
      </c>
      <c r="BP19783">
        <v>0.841974111270862</v>
      </c>
      <c r="BQ19783">
        <v>18077.3138674078</v>
      </c>
      <c r="BR19783">
        <v>1.45515840500117</v>
      </c>
      <c r="BS19783">
        <v>109881.590949891</v>
      </c>
      <c r="BW19783" s="9">
        <v>19778</v>
      </c>
      <c r="BX19783">
        <f t="shared" ref="BX19783:BX19846" si="932">IF(BU19783=MAX($BU19783:$BV19783),1,0)</f>
        <v>1</v>
      </c>
      <c r="BY19783">
        <f t="shared" ref="BY19783:BY19846" si="933">IF(BV19783=MAX($BU19783:$BV19783),1,0)</f>
        <v>1</v>
      </c>
    </row>
    <row r="19784" spans="1:77">
      <c r="A19784" s="33">
        <v>19779</v>
      </c>
      <c r="BP19784">
        <v>0.809029317489262</v>
      </c>
      <c r="BQ19784">
        <v>16303.6332451716</v>
      </c>
      <c r="BR19784">
        <v>1.40511877112859</v>
      </c>
      <c r="BS19784">
        <v>139308.934135687</v>
      </c>
      <c r="BW19784" s="9">
        <v>19779</v>
      </c>
      <c r="BX19784">
        <f t="shared" si="932"/>
        <v>1</v>
      </c>
      <c r="BY19784">
        <f t="shared" si="933"/>
        <v>1</v>
      </c>
    </row>
    <row r="19785" spans="1:77">
      <c r="A19785" s="33">
        <v>19780</v>
      </c>
      <c r="BP19785">
        <v>0.801102118941315</v>
      </c>
      <c r="BQ19785">
        <v>10395.144987106</v>
      </c>
      <c r="BR19785">
        <v>1.38752393665646</v>
      </c>
      <c r="BS19785">
        <v>100600.607263048</v>
      </c>
      <c r="BW19785" s="9">
        <v>19780</v>
      </c>
      <c r="BX19785">
        <f t="shared" si="932"/>
        <v>1</v>
      </c>
      <c r="BY19785">
        <f t="shared" si="933"/>
        <v>1</v>
      </c>
    </row>
    <row r="19786" spans="1:77">
      <c r="A19786" s="33">
        <v>19781</v>
      </c>
      <c r="BP19786">
        <v>0.815127514296117</v>
      </c>
      <c r="BQ19786">
        <v>14623.6302022355</v>
      </c>
      <c r="BR19786">
        <v>1.38780504222033</v>
      </c>
      <c r="BS19786">
        <v>105282.937851912</v>
      </c>
      <c r="BW19786" s="9">
        <v>19781</v>
      </c>
      <c r="BX19786">
        <f t="shared" si="932"/>
        <v>1</v>
      </c>
      <c r="BY19786">
        <f t="shared" si="933"/>
        <v>1</v>
      </c>
    </row>
    <row r="19787" spans="1:77">
      <c r="A19787" s="33">
        <v>19782</v>
      </c>
      <c r="BP19787">
        <v>0.829389849743035</v>
      </c>
      <c r="BQ19787">
        <v>17225.9006649269</v>
      </c>
      <c r="BR19787">
        <v>1.44733701190998</v>
      </c>
      <c r="BS19787">
        <v>141800.051527195</v>
      </c>
      <c r="BW19787" s="9">
        <v>19782</v>
      </c>
      <c r="BX19787">
        <f t="shared" si="932"/>
        <v>1</v>
      </c>
      <c r="BY19787">
        <f t="shared" si="933"/>
        <v>1</v>
      </c>
    </row>
    <row r="19788" spans="1:77">
      <c r="A19788" s="33">
        <v>19783</v>
      </c>
      <c r="BP19788">
        <v>0.804834487548482</v>
      </c>
      <c r="BQ19788">
        <v>12088.6743128194</v>
      </c>
      <c r="BR19788">
        <v>1.35569516654565</v>
      </c>
      <c r="BS19788">
        <v>129362.497414126</v>
      </c>
      <c r="BW19788" s="9">
        <v>19783</v>
      </c>
      <c r="BX19788">
        <f t="shared" si="932"/>
        <v>1</v>
      </c>
      <c r="BY19788">
        <f t="shared" si="933"/>
        <v>1</v>
      </c>
    </row>
    <row r="19789" spans="1:77">
      <c r="A19789" s="33">
        <v>19784</v>
      </c>
      <c r="BP19789">
        <v>0.826389394785043</v>
      </c>
      <c r="BQ19789">
        <v>14461.8489163841</v>
      </c>
      <c r="BR19789">
        <v>1.41773543285162</v>
      </c>
      <c r="BS19789">
        <v>104607.972123035</v>
      </c>
      <c r="BW19789" s="9">
        <v>19784</v>
      </c>
      <c r="BX19789">
        <f t="shared" si="932"/>
        <v>1</v>
      </c>
      <c r="BY19789">
        <f t="shared" si="933"/>
        <v>1</v>
      </c>
    </row>
    <row r="19790" spans="1:77">
      <c r="A19790" s="33">
        <v>19785</v>
      </c>
      <c r="BP19790">
        <v>0.786533147160237</v>
      </c>
      <c r="BQ19790">
        <v>11714.8088991047</v>
      </c>
      <c r="BR19790">
        <v>1.34243723881957</v>
      </c>
      <c r="BS19790">
        <v>100993.498238605</v>
      </c>
      <c r="BW19790" s="9">
        <v>19785</v>
      </c>
      <c r="BX19790">
        <f t="shared" si="932"/>
        <v>1</v>
      </c>
      <c r="BY19790">
        <f t="shared" si="933"/>
        <v>1</v>
      </c>
    </row>
    <row r="19791" spans="1:77">
      <c r="A19791" s="33">
        <v>19786</v>
      </c>
      <c r="BP19791">
        <v>0.838515471228349</v>
      </c>
      <c r="BQ19791">
        <v>12873.2229292278</v>
      </c>
      <c r="BR19791">
        <v>1.46127115226505</v>
      </c>
      <c r="BS19791">
        <v>102501.244976622</v>
      </c>
      <c r="BW19791" s="9">
        <v>19786</v>
      </c>
      <c r="BX19791">
        <f t="shared" si="932"/>
        <v>1</v>
      </c>
      <c r="BY19791">
        <f t="shared" si="933"/>
        <v>1</v>
      </c>
    </row>
    <row r="19792" spans="1:77">
      <c r="A19792" s="33">
        <v>19787</v>
      </c>
      <c r="BP19792">
        <v>0.757194345684542</v>
      </c>
      <c r="BQ19792">
        <v>15430.50112404</v>
      </c>
      <c r="BR19792">
        <v>1.30305332277596</v>
      </c>
      <c r="BS19792">
        <v>105309.578415405</v>
      </c>
      <c r="BW19792" s="9">
        <v>19787</v>
      </c>
      <c r="BX19792">
        <f t="shared" si="932"/>
        <v>1</v>
      </c>
      <c r="BY19792">
        <f t="shared" si="933"/>
        <v>1</v>
      </c>
    </row>
    <row r="19793" spans="1:77">
      <c r="A19793" s="33">
        <v>19788</v>
      </c>
      <c r="BP19793">
        <v>0.792777927544719</v>
      </c>
      <c r="BQ19793">
        <v>14843.9993760412</v>
      </c>
      <c r="BR19793">
        <v>1.35880858251744</v>
      </c>
      <c r="BS19793">
        <v>135035.812820025</v>
      </c>
      <c r="BW19793" s="9">
        <v>19788</v>
      </c>
      <c r="BX19793">
        <f t="shared" si="932"/>
        <v>1</v>
      </c>
      <c r="BY19793">
        <f t="shared" si="933"/>
        <v>1</v>
      </c>
    </row>
    <row r="19794" spans="1:77">
      <c r="A19794" s="33">
        <v>19789</v>
      </c>
      <c r="BP19794">
        <v>0.799458175678034</v>
      </c>
      <c r="BQ19794">
        <v>12179.8384878071</v>
      </c>
      <c r="BR19794">
        <v>1.3725010655395</v>
      </c>
      <c r="BS19794">
        <v>134932.483413861</v>
      </c>
      <c r="BW19794" s="9">
        <v>19789</v>
      </c>
      <c r="BX19794">
        <f t="shared" si="932"/>
        <v>1</v>
      </c>
      <c r="BY19794">
        <f t="shared" si="933"/>
        <v>1</v>
      </c>
    </row>
    <row r="19795" spans="1:77">
      <c r="A19795" s="33">
        <v>19790</v>
      </c>
      <c r="BP19795">
        <v>0.837975768781016</v>
      </c>
      <c r="BQ19795">
        <v>13498.2787201978</v>
      </c>
      <c r="BR19795">
        <v>1.45020980686255</v>
      </c>
      <c r="BS19795">
        <v>107210.952754185</v>
      </c>
      <c r="BW19795" s="9">
        <v>19790</v>
      </c>
      <c r="BX19795">
        <f t="shared" si="932"/>
        <v>1</v>
      </c>
      <c r="BY19795">
        <f t="shared" si="933"/>
        <v>1</v>
      </c>
    </row>
    <row r="19796" spans="1:77">
      <c r="A19796" s="33">
        <v>19791</v>
      </c>
      <c r="BP19796">
        <v>0.799516506786057</v>
      </c>
      <c r="BQ19796">
        <v>12623.1555432213</v>
      </c>
      <c r="BR19796">
        <v>1.35257674620689</v>
      </c>
      <c r="BS19796">
        <v>100904.192927057</v>
      </c>
      <c r="BW19796" s="9">
        <v>19791</v>
      </c>
      <c r="BX19796">
        <f t="shared" si="932"/>
        <v>1</v>
      </c>
      <c r="BY19796">
        <f t="shared" si="933"/>
        <v>1</v>
      </c>
    </row>
    <row r="19797" spans="1:77">
      <c r="A19797" s="33">
        <v>19792</v>
      </c>
      <c r="BP19797">
        <v>0.809007457533317</v>
      </c>
      <c r="BQ19797">
        <v>11928.0020304509</v>
      </c>
      <c r="BR19797">
        <v>1.38873970682427</v>
      </c>
      <c r="BS19797">
        <v>101104.862856727</v>
      </c>
      <c r="BW19797" s="9">
        <v>19792</v>
      </c>
      <c r="BX19797">
        <f t="shared" si="932"/>
        <v>1</v>
      </c>
      <c r="BY19797">
        <f t="shared" si="933"/>
        <v>1</v>
      </c>
    </row>
    <row r="19798" spans="1:77">
      <c r="A19798" s="33">
        <v>19793</v>
      </c>
      <c r="BP19798">
        <v>0.800964524967355</v>
      </c>
      <c r="BQ19798">
        <v>14188.1108440157</v>
      </c>
      <c r="BR19798">
        <v>1.41079146083355</v>
      </c>
      <c r="BS19798">
        <v>105665.042477562</v>
      </c>
      <c r="BW19798" s="9">
        <v>19793</v>
      </c>
      <c r="BX19798">
        <f t="shared" si="932"/>
        <v>1</v>
      </c>
      <c r="BY19798">
        <f t="shared" si="933"/>
        <v>1</v>
      </c>
    </row>
    <row r="19799" spans="1:77">
      <c r="A19799" s="33">
        <v>19794</v>
      </c>
      <c r="BP19799">
        <v>0.767779502080276</v>
      </c>
      <c r="BQ19799">
        <v>15780.1553188498</v>
      </c>
      <c r="BR19799">
        <v>1.3238894358662</v>
      </c>
      <c r="BS19799">
        <v>138522.137649015</v>
      </c>
      <c r="BW19799" s="9">
        <v>19794</v>
      </c>
      <c r="BX19799">
        <f t="shared" si="932"/>
        <v>1</v>
      </c>
      <c r="BY19799">
        <f t="shared" si="933"/>
        <v>1</v>
      </c>
    </row>
    <row r="19800" spans="1:77">
      <c r="A19800" s="33">
        <v>19795</v>
      </c>
      <c r="BP19800">
        <v>0.811537806346833</v>
      </c>
      <c r="BQ19800">
        <v>13880.2795111177</v>
      </c>
      <c r="BR19800">
        <v>1.38611539439397</v>
      </c>
      <c r="BS19800">
        <v>102888.753763144</v>
      </c>
      <c r="BW19800" s="9">
        <v>19795</v>
      </c>
      <c r="BX19800">
        <f t="shared" si="932"/>
        <v>1</v>
      </c>
      <c r="BY19800">
        <f t="shared" si="933"/>
        <v>1</v>
      </c>
    </row>
    <row r="19801" spans="1:77">
      <c r="A19801" s="33">
        <v>19796</v>
      </c>
      <c r="BP19801">
        <v>0.834007671920873</v>
      </c>
      <c r="BQ19801">
        <v>20027.8428949118</v>
      </c>
      <c r="BR19801">
        <v>1.44492235768253</v>
      </c>
      <c r="BS19801">
        <v>117322.804439171</v>
      </c>
      <c r="BW19801" s="9">
        <v>19796</v>
      </c>
      <c r="BX19801">
        <f t="shared" si="932"/>
        <v>1</v>
      </c>
      <c r="BY19801">
        <f t="shared" si="933"/>
        <v>1</v>
      </c>
    </row>
    <row r="19802" spans="1:77">
      <c r="A19802" s="33">
        <v>19797</v>
      </c>
      <c r="BP19802">
        <v>0.809921649050218</v>
      </c>
      <c r="BQ19802">
        <v>13326.1476566564</v>
      </c>
      <c r="BR19802">
        <v>1.38274090069304</v>
      </c>
      <c r="BS19802">
        <v>102771.741150013</v>
      </c>
      <c r="BW19802" s="9">
        <v>19797</v>
      </c>
      <c r="BX19802">
        <f t="shared" si="932"/>
        <v>1</v>
      </c>
      <c r="BY19802">
        <f t="shared" si="933"/>
        <v>1</v>
      </c>
    </row>
    <row r="19803" spans="1:77">
      <c r="A19803" s="33">
        <v>19798</v>
      </c>
      <c r="BP19803">
        <v>0.801350980420604</v>
      </c>
      <c r="BQ19803">
        <v>13812.5324165578</v>
      </c>
      <c r="BR19803">
        <v>1.38316039456225</v>
      </c>
      <c r="BS19803">
        <v>104946.682369714</v>
      </c>
      <c r="BW19803" s="9">
        <v>19798</v>
      </c>
      <c r="BX19803">
        <f t="shared" si="932"/>
        <v>1</v>
      </c>
      <c r="BY19803">
        <f t="shared" si="933"/>
        <v>1</v>
      </c>
    </row>
    <row r="19804" spans="1:77">
      <c r="A19804" s="33">
        <v>19799</v>
      </c>
      <c r="BP19804">
        <v>0.80485716815358</v>
      </c>
      <c r="BQ19804">
        <v>13214.0548802077</v>
      </c>
      <c r="BR19804">
        <v>1.38154700077769</v>
      </c>
      <c r="BS19804">
        <v>103001.57549115</v>
      </c>
      <c r="BW19804" s="9">
        <v>19799</v>
      </c>
      <c r="BX19804">
        <f t="shared" si="932"/>
        <v>1</v>
      </c>
      <c r="BY19804">
        <f t="shared" si="933"/>
        <v>1</v>
      </c>
    </row>
    <row r="19805" spans="1:77">
      <c r="A19805" s="33">
        <v>19800</v>
      </c>
      <c r="BP19805">
        <v>0.786663934816468</v>
      </c>
      <c r="BQ19805">
        <v>16122.6735017376</v>
      </c>
      <c r="BR19805">
        <v>1.3368139930429</v>
      </c>
      <c r="BS19805">
        <v>106925.852326539</v>
      </c>
      <c r="BW19805" s="9">
        <v>19800</v>
      </c>
      <c r="BX19805">
        <f t="shared" si="932"/>
        <v>1</v>
      </c>
      <c r="BY19805">
        <f t="shared" si="933"/>
        <v>1</v>
      </c>
    </row>
    <row r="19806" spans="1:77">
      <c r="A19806" s="33">
        <v>19801</v>
      </c>
      <c r="BP19806">
        <v>0.825639668786959</v>
      </c>
      <c r="BQ19806">
        <v>16011.0518009441</v>
      </c>
      <c r="BR19806">
        <v>1.42632813347307</v>
      </c>
      <c r="BS19806">
        <v>110076.940426124</v>
      </c>
      <c r="BW19806" s="9">
        <v>19801</v>
      </c>
      <c r="BX19806">
        <f t="shared" si="932"/>
        <v>1</v>
      </c>
      <c r="BY19806">
        <f t="shared" si="933"/>
        <v>1</v>
      </c>
    </row>
    <row r="19807" spans="1:77">
      <c r="A19807" s="33">
        <v>19802</v>
      </c>
      <c r="BP19807">
        <v>0.82420816060555</v>
      </c>
      <c r="BQ19807">
        <v>16964.6864429231</v>
      </c>
      <c r="BR19807">
        <v>1.43927421105673</v>
      </c>
      <c r="BS19807">
        <v>143045.321973035</v>
      </c>
      <c r="BW19807" s="9">
        <v>19802</v>
      </c>
      <c r="BX19807">
        <f t="shared" si="932"/>
        <v>1</v>
      </c>
      <c r="BY19807">
        <f t="shared" si="933"/>
        <v>1</v>
      </c>
    </row>
    <row r="19808" spans="1:77">
      <c r="A19808" s="33">
        <v>19803</v>
      </c>
      <c r="BP19808">
        <v>0.821728344232522</v>
      </c>
      <c r="BQ19808">
        <v>14752.5203299806</v>
      </c>
      <c r="BR19808">
        <v>1.3880263429993</v>
      </c>
      <c r="BS19808">
        <v>106924.517439688</v>
      </c>
      <c r="BW19808" s="9">
        <v>19803</v>
      </c>
      <c r="BX19808">
        <f t="shared" si="932"/>
        <v>1</v>
      </c>
      <c r="BY19808">
        <f t="shared" si="933"/>
        <v>1</v>
      </c>
    </row>
    <row r="19809" spans="1:77">
      <c r="A19809" s="33">
        <v>19804</v>
      </c>
      <c r="BP19809">
        <v>0.812262263775488</v>
      </c>
      <c r="BQ19809">
        <v>11637.1629547389</v>
      </c>
      <c r="BR19809">
        <v>1.41143405416222</v>
      </c>
      <c r="BS19809">
        <v>101056.225498257</v>
      </c>
      <c r="BW19809" s="9">
        <v>19804</v>
      </c>
      <c r="BX19809">
        <f t="shared" si="932"/>
        <v>1</v>
      </c>
      <c r="BY19809">
        <f t="shared" si="933"/>
        <v>1</v>
      </c>
    </row>
    <row r="19810" spans="1:77">
      <c r="A19810" s="33">
        <v>19805</v>
      </c>
      <c r="BP19810">
        <v>0.767008112694181</v>
      </c>
      <c r="BQ19810">
        <v>13961.7265153062</v>
      </c>
      <c r="BR19810">
        <v>1.29553916224529</v>
      </c>
      <c r="BS19810">
        <v>131034.733800737</v>
      </c>
      <c r="BW19810" s="9">
        <v>19805</v>
      </c>
      <c r="BX19810">
        <f t="shared" si="932"/>
        <v>1</v>
      </c>
      <c r="BY19810">
        <f t="shared" si="933"/>
        <v>1</v>
      </c>
    </row>
    <row r="19811" spans="1:77">
      <c r="A19811" s="33">
        <v>19806</v>
      </c>
      <c r="BP19811">
        <v>0.828138048275636</v>
      </c>
      <c r="BQ19811">
        <v>11312.6830538222</v>
      </c>
      <c r="BR19811">
        <v>1.43169130191142</v>
      </c>
      <c r="BS19811">
        <v>102882.783713746</v>
      </c>
      <c r="BW19811" s="9">
        <v>19806</v>
      </c>
      <c r="BX19811">
        <f t="shared" si="932"/>
        <v>1</v>
      </c>
      <c r="BY19811">
        <f t="shared" si="933"/>
        <v>1</v>
      </c>
    </row>
    <row r="19812" spans="1:77">
      <c r="A19812" s="33">
        <v>19807</v>
      </c>
      <c r="BP19812">
        <v>0.808913393190348</v>
      </c>
      <c r="BQ19812">
        <v>13051.655799262</v>
      </c>
      <c r="BR19812">
        <v>1.39142533447653</v>
      </c>
      <c r="BS19812">
        <v>105702.173459986</v>
      </c>
      <c r="BW19812" s="9">
        <v>19807</v>
      </c>
      <c r="BX19812">
        <f t="shared" si="932"/>
        <v>1</v>
      </c>
      <c r="BY19812">
        <f t="shared" si="933"/>
        <v>1</v>
      </c>
    </row>
    <row r="19813" spans="1:77">
      <c r="A19813" s="33">
        <v>19808</v>
      </c>
      <c r="BP19813">
        <v>0.772990462444894</v>
      </c>
      <c r="BQ19813">
        <v>15628.085533857</v>
      </c>
      <c r="BR19813">
        <v>1.3151175511003</v>
      </c>
      <c r="BS19813">
        <v>107360.358145593</v>
      </c>
      <c r="BW19813" s="9">
        <v>19808</v>
      </c>
      <c r="BX19813">
        <f t="shared" si="932"/>
        <v>1</v>
      </c>
      <c r="BY19813">
        <f t="shared" si="933"/>
        <v>1</v>
      </c>
    </row>
    <row r="19814" spans="1:77">
      <c r="A19814" s="33">
        <v>19809</v>
      </c>
      <c r="BP19814">
        <v>0.737175602417327</v>
      </c>
      <c r="BQ19814">
        <v>13706.5688447516</v>
      </c>
      <c r="BR19814">
        <v>1.26511832531992</v>
      </c>
      <c r="BS19814">
        <v>105107.524167001</v>
      </c>
      <c r="BW19814" s="9">
        <v>19809</v>
      </c>
      <c r="BX19814">
        <f t="shared" si="932"/>
        <v>1</v>
      </c>
      <c r="BY19814">
        <f t="shared" si="933"/>
        <v>1</v>
      </c>
    </row>
    <row r="19815" spans="1:77">
      <c r="A19815" s="33">
        <v>19810</v>
      </c>
      <c r="BP19815">
        <v>0.759910683255309</v>
      </c>
      <c r="BQ19815">
        <v>17079.0511315217</v>
      </c>
      <c r="BR19815">
        <v>1.28960761104712</v>
      </c>
      <c r="BS19815">
        <v>113845.843613192</v>
      </c>
      <c r="BW19815" s="9">
        <v>19810</v>
      </c>
      <c r="BX19815">
        <f t="shared" si="932"/>
        <v>1</v>
      </c>
      <c r="BY19815">
        <f t="shared" si="933"/>
        <v>1</v>
      </c>
    </row>
    <row r="19816" spans="1:77">
      <c r="A19816" s="33">
        <v>19811</v>
      </c>
      <c r="BP19816">
        <v>0.809475390588546</v>
      </c>
      <c r="BQ19816">
        <v>14383.109316226</v>
      </c>
      <c r="BR19816">
        <v>1.39417021730015</v>
      </c>
      <c r="BS19816">
        <v>108331.051533696</v>
      </c>
      <c r="BW19816" s="9">
        <v>19811</v>
      </c>
      <c r="BX19816">
        <f t="shared" si="932"/>
        <v>1</v>
      </c>
      <c r="BY19816">
        <f t="shared" si="933"/>
        <v>1</v>
      </c>
    </row>
    <row r="19817" spans="1:77">
      <c r="A19817" s="33">
        <v>19812</v>
      </c>
      <c r="BP19817">
        <v>0.846268806412041</v>
      </c>
      <c r="BQ19817">
        <v>13825.3658341213</v>
      </c>
      <c r="BR19817">
        <v>1.42674141505252</v>
      </c>
      <c r="BS19817">
        <v>105452.111216559</v>
      </c>
      <c r="BW19817" s="9">
        <v>19812</v>
      </c>
      <c r="BX19817">
        <f t="shared" si="932"/>
        <v>1</v>
      </c>
      <c r="BY19817">
        <f t="shared" si="933"/>
        <v>1</v>
      </c>
    </row>
    <row r="19818" spans="1:77">
      <c r="A19818" s="33">
        <v>19813</v>
      </c>
      <c r="BP19818">
        <v>0.820171549689375</v>
      </c>
      <c r="BQ19818">
        <v>16731.7823849952</v>
      </c>
      <c r="BR19818">
        <v>1.43007399049388</v>
      </c>
      <c r="BS19818">
        <v>110517.100470419</v>
      </c>
      <c r="BW19818" s="9">
        <v>19813</v>
      </c>
      <c r="BX19818">
        <f t="shared" si="932"/>
        <v>1</v>
      </c>
      <c r="BY19818">
        <f t="shared" si="933"/>
        <v>1</v>
      </c>
    </row>
    <row r="19819" spans="1:77">
      <c r="A19819" s="33">
        <v>19814</v>
      </c>
      <c r="BP19819">
        <v>0.817750479715796</v>
      </c>
      <c r="BQ19819">
        <v>15213.1687348693</v>
      </c>
      <c r="BR19819">
        <v>1.39104659020248</v>
      </c>
      <c r="BS19819">
        <v>106872.444581281</v>
      </c>
      <c r="BW19819" s="9">
        <v>19814</v>
      </c>
      <c r="BX19819">
        <f t="shared" si="932"/>
        <v>1</v>
      </c>
      <c r="BY19819">
        <f t="shared" si="933"/>
        <v>1</v>
      </c>
    </row>
    <row r="19820" spans="1:77">
      <c r="A19820" s="33">
        <v>19815</v>
      </c>
      <c r="BP19820">
        <v>0.87198702324209</v>
      </c>
      <c r="BQ19820">
        <v>11938.0832711127</v>
      </c>
      <c r="BR19820">
        <v>1.518985464514</v>
      </c>
      <c r="BS19820">
        <v>104512.901477342</v>
      </c>
      <c r="BW19820" s="9">
        <v>19815</v>
      </c>
      <c r="BX19820">
        <f t="shared" si="932"/>
        <v>1</v>
      </c>
      <c r="BY19820">
        <f t="shared" si="933"/>
        <v>1</v>
      </c>
    </row>
    <row r="19821" spans="1:77">
      <c r="A19821" s="33">
        <v>19816</v>
      </c>
      <c r="BP19821">
        <v>0.799203219538235</v>
      </c>
      <c r="BQ19821">
        <v>15212.5117743736</v>
      </c>
      <c r="BR19821">
        <v>1.31942620751175</v>
      </c>
      <c r="BS19821">
        <v>103329.336196183</v>
      </c>
      <c r="BW19821" s="9">
        <v>19816</v>
      </c>
      <c r="BX19821">
        <f t="shared" si="932"/>
        <v>1</v>
      </c>
      <c r="BY19821">
        <f t="shared" si="933"/>
        <v>1</v>
      </c>
    </row>
    <row r="19822" spans="1:77">
      <c r="A19822" s="33">
        <v>19817</v>
      </c>
      <c r="BP19822">
        <v>0.734097642035182</v>
      </c>
      <c r="BQ19822">
        <v>15197.3979074173</v>
      </c>
      <c r="BR19822">
        <v>1.25822444791587</v>
      </c>
      <c r="BS19822">
        <v>108254.297378086</v>
      </c>
      <c r="BW19822" s="9">
        <v>19817</v>
      </c>
      <c r="BX19822">
        <f t="shared" si="932"/>
        <v>1</v>
      </c>
      <c r="BY19822">
        <f t="shared" si="933"/>
        <v>1</v>
      </c>
    </row>
    <row r="19823" spans="1:77">
      <c r="A19823" s="33">
        <v>19818</v>
      </c>
      <c r="BP19823">
        <v>0.804335418865166</v>
      </c>
      <c r="BQ19823">
        <v>14209.5775597493</v>
      </c>
      <c r="BR19823">
        <v>1.39471663355862</v>
      </c>
      <c r="BS19823">
        <v>109280.490839774</v>
      </c>
      <c r="BW19823" s="9">
        <v>19818</v>
      </c>
      <c r="BX19823">
        <f t="shared" si="932"/>
        <v>1</v>
      </c>
      <c r="BY19823">
        <f t="shared" si="933"/>
        <v>1</v>
      </c>
    </row>
    <row r="19824" spans="1:77">
      <c r="A19824" s="33">
        <v>19819</v>
      </c>
      <c r="BP19824">
        <v>0.832445214181905</v>
      </c>
      <c r="BQ19824">
        <v>14734.9537900979</v>
      </c>
      <c r="BR19824">
        <v>1.4594270559016</v>
      </c>
      <c r="BS19824">
        <v>137970.572127919</v>
      </c>
      <c r="BW19824" s="9">
        <v>19819</v>
      </c>
      <c r="BX19824">
        <f t="shared" si="932"/>
        <v>1</v>
      </c>
      <c r="BY19824">
        <f t="shared" si="933"/>
        <v>1</v>
      </c>
    </row>
    <row r="19825" spans="1:77">
      <c r="A19825" s="33">
        <v>19820</v>
      </c>
      <c r="BP19825">
        <v>0.810459154609621</v>
      </c>
      <c r="BQ19825">
        <v>17786.5513308252</v>
      </c>
      <c r="BR19825">
        <v>1.37025619443991</v>
      </c>
      <c r="BS19825">
        <v>109235.893182411</v>
      </c>
      <c r="BW19825" s="9">
        <v>19820</v>
      </c>
      <c r="BX19825">
        <f t="shared" si="932"/>
        <v>1</v>
      </c>
      <c r="BY19825">
        <f t="shared" si="933"/>
        <v>1</v>
      </c>
    </row>
    <row r="19826" spans="1:77">
      <c r="A19826" s="33">
        <v>19821</v>
      </c>
      <c r="BP19826">
        <v>0.859513429984839</v>
      </c>
      <c r="BQ19826">
        <v>9250.01703847212</v>
      </c>
      <c r="BR19826">
        <v>1.48141897133086</v>
      </c>
      <c r="BS19826">
        <v>98284.0369483188</v>
      </c>
      <c r="BW19826" s="9">
        <v>19821</v>
      </c>
      <c r="BX19826">
        <f t="shared" si="932"/>
        <v>1</v>
      </c>
      <c r="BY19826">
        <f t="shared" si="933"/>
        <v>1</v>
      </c>
    </row>
    <row r="19827" spans="1:77">
      <c r="A19827" s="33">
        <v>19822</v>
      </c>
      <c r="BP19827">
        <v>0.831780148098309</v>
      </c>
      <c r="BQ19827">
        <v>16661.093241285</v>
      </c>
      <c r="BR19827">
        <v>1.44333096739915</v>
      </c>
      <c r="BS19827">
        <v>137182.549825444</v>
      </c>
      <c r="BW19827" s="9">
        <v>19822</v>
      </c>
      <c r="BX19827">
        <f t="shared" si="932"/>
        <v>1</v>
      </c>
      <c r="BY19827">
        <f t="shared" si="933"/>
        <v>1</v>
      </c>
    </row>
    <row r="19828" spans="1:77">
      <c r="A19828" s="33">
        <v>19823</v>
      </c>
      <c r="BP19828">
        <v>0.837347160975055</v>
      </c>
      <c r="BQ19828">
        <v>11577.6908003912</v>
      </c>
      <c r="BR19828">
        <v>1.42754090647128</v>
      </c>
      <c r="BS19828">
        <v>131335.908502099</v>
      </c>
      <c r="BW19828" s="9">
        <v>19823</v>
      </c>
      <c r="BX19828">
        <f t="shared" si="932"/>
        <v>1</v>
      </c>
      <c r="BY19828">
        <f t="shared" si="933"/>
        <v>1</v>
      </c>
    </row>
    <row r="19829" spans="1:77">
      <c r="A19829" s="33">
        <v>19824</v>
      </c>
      <c r="BP19829">
        <v>0.849070687517004</v>
      </c>
      <c r="BQ19829">
        <v>14619.761661655</v>
      </c>
      <c r="BR19829">
        <v>1.45547248513999</v>
      </c>
      <c r="BS19829">
        <v>134947.957486379</v>
      </c>
      <c r="BW19829" s="9">
        <v>19824</v>
      </c>
      <c r="BX19829">
        <f t="shared" si="932"/>
        <v>1</v>
      </c>
      <c r="BY19829">
        <f t="shared" si="933"/>
        <v>1</v>
      </c>
    </row>
    <row r="19830" spans="1:77">
      <c r="A19830" s="33">
        <v>19825</v>
      </c>
      <c r="BP19830">
        <v>0.847254474867511</v>
      </c>
      <c r="BQ19830">
        <v>17046.4301885762</v>
      </c>
      <c r="BR19830">
        <v>1.45298529784497</v>
      </c>
      <c r="BS19830">
        <v>106176.77828136</v>
      </c>
      <c r="BW19830" s="9">
        <v>19825</v>
      </c>
      <c r="BX19830">
        <f t="shared" si="932"/>
        <v>1</v>
      </c>
      <c r="BY19830">
        <f t="shared" si="933"/>
        <v>1</v>
      </c>
    </row>
    <row r="19831" spans="1:77">
      <c r="A19831" s="33">
        <v>19826</v>
      </c>
      <c r="BP19831">
        <v>0.841910719865707</v>
      </c>
      <c r="BQ19831">
        <v>14017.7819408886</v>
      </c>
      <c r="BR19831">
        <v>1.44863888555712</v>
      </c>
      <c r="BS19831">
        <v>133721.329905554</v>
      </c>
      <c r="BW19831" s="9">
        <v>19826</v>
      </c>
      <c r="BX19831">
        <f t="shared" si="932"/>
        <v>1</v>
      </c>
      <c r="BY19831">
        <f t="shared" si="933"/>
        <v>1</v>
      </c>
    </row>
    <row r="19832" spans="1:77">
      <c r="A19832" s="33">
        <v>19827</v>
      </c>
      <c r="BP19832">
        <v>0.828167316973073</v>
      </c>
      <c r="BQ19832">
        <v>12257.4703016734</v>
      </c>
      <c r="BR19832">
        <v>1.44089899591974</v>
      </c>
      <c r="BS19832">
        <v>130098.663349977</v>
      </c>
      <c r="BW19832" s="9">
        <v>19827</v>
      </c>
      <c r="BX19832">
        <f t="shared" si="932"/>
        <v>1</v>
      </c>
      <c r="BY19832">
        <f t="shared" si="933"/>
        <v>1</v>
      </c>
    </row>
    <row r="19833" spans="1:77">
      <c r="A19833" s="33">
        <v>19828</v>
      </c>
      <c r="BP19833">
        <v>0.776950473701451</v>
      </c>
      <c r="BQ19833">
        <v>13747.5687381489</v>
      </c>
      <c r="BR19833">
        <v>1.34133036356521</v>
      </c>
      <c r="BS19833">
        <v>106855.269459643</v>
      </c>
      <c r="BW19833" s="9">
        <v>19828</v>
      </c>
      <c r="BX19833">
        <f t="shared" si="932"/>
        <v>1</v>
      </c>
      <c r="BY19833">
        <f t="shared" si="933"/>
        <v>1</v>
      </c>
    </row>
    <row r="19834" spans="1:77">
      <c r="A19834" s="33">
        <v>19829</v>
      </c>
      <c r="BP19834">
        <v>0.821832631270579</v>
      </c>
      <c r="BQ19834">
        <v>15462.5874844842</v>
      </c>
      <c r="BR19834">
        <v>1.4331190319944</v>
      </c>
      <c r="BS19834">
        <v>133839.727082351</v>
      </c>
      <c r="BW19834" s="9">
        <v>19829</v>
      </c>
      <c r="BX19834">
        <f t="shared" si="932"/>
        <v>1</v>
      </c>
      <c r="BY19834">
        <f t="shared" si="933"/>
        <v>1</v>
      </c>
    </row>
    <row r="19835" spans="1:77">
      <c r="A19835" s="33">
        <v>19830</v>
      </c>
      <c r="BP19835">
        <v>0.750525463002255</v>
      </c>
      <c r="BQ19835">
        <v>13780.8772181951</v>
      </c>
      <c r="BR19835">
        <v>1.26263143863028</v>
      </c>
      <c r="BS19835">
        <v>132405.84102789</v>
      </c>
      <c r="BW19835" s="9">
        <v>19830</v>
      </c>
      <c r="BX19835">
        <f t="shared" si="932"/>
        <v>1</v>
      </c>
      <c r="BY19835">
        <f t="shared" si="933"/>
        <v>1</v>
      </c>
    </row>
    <row r="19836" spans="1:77">
      <c r="A19836" s="33">
        <v>19831</v>
      </c>
      <c r="BP19836">
        <v>0.776983114232233</v>
      </c>
      <c r="BQ19836">
        <v>13093.438203877</v>
      </c>
      <c r="BR19836">
        <v>1.31852078588651</v>
      </c>
      <c r="BS19836">
        <v>103846.941049991</v>
      </c>
      <c r="BW19836" s="9">
        <v>19831</v>
      </c>
      <c r="BX19836">
        <f t="shared" si="932"/>
        <v>1</v>
      </c>
      <c r="BY19836">
        <f t="shared" si="933"/>
        <v>1</v>
      </c>
    </row>
    <row r="19837" spans="1:77">
      <c r="A19837" s="33">
        <v>19832</v>
      </c>
      <c r="BP19837">
        <v>0.764216294513646</v>
      </c>
      <c r="BQ19837">
        <v>15720.7644911235</v>
      </c>
      <c r="BR19837">
        <v>1.31024398702287</v>
      </c>
      <c r="BS19837">
        <v>136897.700052669</v>
      </c>
      <c r="BW19837" s="9">
        <v>19832</v>
      </c>
      <c r="BX19837">
        <f t="shared" si="932"/>
        <v>1</v>
      </c>
      <c r="BY19837">
        <f t="shared" si="933"/>
        <v>1</v>
      </c>
    </row>
    <row r="19838" spans="1:77">
      <c r="A19838" s="33">
        <v>19833</v>
      </c>
      <c r="BP19838">
        <v>0.8473795657012</v>
      </c>
      <c r="BQ19838">
        <v>11063.9640110984</v>
      </c>
      <c r="BR19838">
        <v>1.43757918767681</v>
      </c>
      <c r="BS19838">
        <v>98233.9494583698</v>
      </c>
      <c r="BW19838" s="9">
        <v>19833</v>
      </c>
      <c r="BX19838">
        <f t="shared" si="932"/>
        <v>1</v>
      </c>
      <c r="BY19838">
        <f t="shared" si="933"/>
        <v>1</v>
      </c>
    </row>
    <row r="19839" spans="1:77">
      <c r="A19839" s="33">
        <v>19834</v>
      </c>
      <c r="BP19839">
        <v>0.776101821232622</v>
      </c>
      <c r="BQ19839">
        <v>18169.9609001568</v>
      </c>
      <c r="BR19839">
        <v>1.3211016431637</v>
      </c>
      <c r="BS19839">
        <v>108272.550551193</v>
      </c>
      <c r="BW19839" s="9">
        <v>19834</v>
      </c>
      <c r="BX19839">
        <f t="shared" si="932"/>
        <v>1</v>
      </c>
      <c r="BY19839">
        <f t="shared" si="933"/>
        <v>1</v>
      </c>
    </row>
    <row r="19840" spans="1:77">
      <c r="A19840" s="33">
        <v>19835</v>
      </c>
      <c r="BP19840">
        <v>0.811217286166783</v>
      </c>
      <c r="BQ19840">
        <v>11869.1462359481</v>
      </c>
      <c r="BR19840">
        <v>1.42209764400016</v>
      </c>
      <c r="BS19840">
        <v>132870.697578445</v>
      </c>
      <c r="BW19840" s="9">
        <v>19835</v>
      </c>
      <c r="BX19840">
        <f t="shared" si="932"/>
        <v>1</v>
      </c>
      <c r="BY19840">
        <f t="shared" si="933"/>
        <v>1</v>
      </c>
    </row>
    <row r="19841" spans="1:77">
      <c r="A19841" s="33">
        <v>19836</v>
      </c>
      <c r="BP19841">
        <v>0.837940389255525</v>
      </c>
      <c r="BQ19841">
        <v>12455.3740420806</v>
      </c>
      <c r="BR19841">
        <v>1.4035688676395</v>
      </c>
      <c r="BS19841">
        <v>102954.489497327</v>
      </c>
      <c r="BW19841" s="9">
        <v>19836</v>
      </c>
      <c r="BX19841">
        <f t="shared" si="932"/>
        <v>1</v>
      </c>
      <c r="BY19841">
        <f t="shared" si="933"/>
        <v>1</v>
      </c>
    </row>
    <row r="19842" spans="1:77">
      <c r="A19842" s="33">
        <v>19837</v>
      </c>
      <c r="BP19842">
        <v>0.835795308999407</v>
      </c>
      <c r="BQ19842">
        <v>13715.8092412049</v>
      </c>
      <c r="BR19842">
        <v>1.44080489892287</v>
      </c>
      <c r="BS19842">
        <v>132733.829446564</v>
      </c>
      <c r="BW19842" s="9">
        <v>19837</v>
      </c>
      <c r="BX19842">
        <f t="shared" si="932"/>
        <v>1</v>
      </c>
      <c r="BY19842">
        <f t="shared" si="933"/>
        <v>1</v>
      </c>
    </row>
    <row r="19843" spans="1:77">
      <c r="A19843" s="33">
        <v>19838</v>
      </c>
      <c r="BP19843">
        <v>0.843858377583888</v>
      </c>
      <c r="BQ19843">
        <v>16646.4847107272</v>
      </c>
      <c r="BR19843">
        <v>1.47547140410849</v>
      </c>
      <c r="BS19843">
        <v>112453.547179109</v>
      </c>
      <c r="BW19843" s="9">
        <v>19838</v>
      </c>
      <c r="BX19843">
        <f t="shared" si="932"/>
        <v>1</v>
      </c>
      <c r="BY19843">
        <f t="shared" si="933"/>
        <v>1</v>
      </c>
    </row>
    <row r="19844" spans="1:77">
      <c r="A19844" s="33">
        <v>19839</v>
      </c>
      <c r="BP19844">
        <v>0.774642862140378</v>
      </c>
      <c r="BQ19844">
        <v>13340.6478539021</v>
      </c>
      <c r="BR19844">
        <v>1.34960935180361</v>
      </c>
      <c r="BS19844">
        <v>103725.77259617</v>
      </c>
      <c r="BW19844" s="9">
        <v>19839</v>
      </c>
      <c r="BX19844">
        <f t="shared" si="932"/>
        <v>1</v>
      </c>
      <c r="BY19844">
        <f t="shared" si="933"/>
        <v>1</v>
      </c>
    </row>
    <row r="19845" spans="1:77">
      <c r="A19845" s="33">
        <v>19840</v>
      </c>
      <c r="BP19845">
        <v>0.788905432922586</v>
      </c>
      <c r="BQ19845">
        <v>10977.3238733127</v>
      </c>
      <c r="BR19845">
        <v>1.34686601945934</v>
      </c>
      <c r="BS19845">
        <v>100431.80644575</v>
      </c>
      <c r="BW19845" s="9">
        <v>19840</v>
      </c>
      <c r="BX19845">
        <f t="shared" si="932"/>
        <v>1</v>
      </c>
      <c r="BY19845">
        <f t="shared" si="933"/>
        <v>1</v>
      </c>
    </row>
    <row r="19846" spans="1:77">
      <c r="A19846" s="33">
        <v>19841</v>
      </c>
      <c r="BP19846">
        <v>0.774349226985648</v>
      </c>
      <c r="BQ19846">
        <v>13618.2053843126</v>
      </c>
      <c r="BR19846">
        <v>1.32329579708366</v>
      </c>
      <c r="BS19846">
        <v>107786.720283499</v>
      </c>
      <c r="BW19846" s="9">
        <v>19841</v>
      </c>
      <c r="BX19846">
        <f t="shared" si="932"/>
        <v>1</v>
      </c>
      <c r="BY19846">
        <f t="shared" si="933"/>
        <v>1</v>
      </c>
    </row>
    <row r="19847" spans="1:77">
      <c r="A19847" s="33">
        <v>19842</v>
      </c>
      <c r="BP19847">
        <v>0.791148363171984</v>
      </c>
      <c r="BQ19847">
        <v>11189.0251242514</v>
      </c>
      <c r="BR19847">
        <v>1.35871840890878</v>
      </c>
      <c r="BS19847">
        <v>101517.288795849</v>
      </c>
      <c r="BW19847" s="9">
        <v>19842</v>
      </c>
      <c r="BX19847">
        <f t="shared" ref="BX19847:BX19910" si="934">IF(BU19847=MAX($BU19847:$BV19847),1,0)</f>
        <v>1</v>
      </c>
      <c r="BY19847">
        <f t="shared" ref="BY19847:BY19910" si="935">IF(BV19847=MAX($BU19847:$BV19847),1,0)</f>
        <v>1</v>
      </c>
    </row>
    <row r="19848" spans="1:77">
      <c r="A19848" s="33">
        <v>19843</v>
      </c>
      <c r="BP19848">
        <v>0.853201572784985</v>
      </c>
      <c r="BQ19848">
        <v>13134.0039945326</v>
      </c>
      <c r="BR19848">
        <v>1.45625622683052</v>
      </c>
      <c r="BS19848">
        <v>103267.735585289</v>
      </c>
      <c r="BW19848" s="9">
        <v>19843</v>
      </c>
      <c r="BX19848">
        <f t="shared" si="934"/>
        <v>1</v>
      </c>
      <c r="BY19848">
        <f t="shared" si="935"/>
        <v>1</v>
      </c>
    </row>
    <row r="19849" spans="1:77">
      <c r="A19849" s="33">
        <v>19844</v>
      </c>
      <c r="BP19849">
        <v>0.850538371986702</v>
      </c>
      <c r="BQ19849">
        <v>12202.3653659717</v>
      </c>
      <c r="BR19849">
        <v>1.48630550254383</v>
      </c>
      <c r="BS19849">
        <v>102509.597521503</v>
      </c>
      <c r="BW19849" s="9">
        <v>19844</v>
      </c>
      <c r="BX19849">
        <f t="shared" si="934"/>
        <v>1</v>
      </c>
      <c r="BY19849">
        <f t="shared" si="935"/>
        <v>1</v>
      </c>
    </row>
    <row r="19850" spans="1:77">
      <c r="A19850" s="33">
        <v>19845</v>
      </c>
      <c r="BP19850">
        <v>0.845205045246368</v>
      </c>
      <c r="BQ19850">
        <v>18502.5675624305</v>
      </c>
      <c r="BR19850">
        <v>1.4704801586729</v>
      </c>
      <c r="BS19850">
        <v>110148.017653027</v>
      </c>
      <c r="BW19850" s="9">
        <v>19845</v>
      </c>
      <c r="BX19850">
        <f t="shared" si="934"/>
        <v>1</v>
      </c>
      <c r="BY19850">
        <f t="shared" si="935"/>
        <v>1</v>
      </c>
    </row>
    <row r="19851" spans="1:77">
      <c r="A19851" s="33">
        <v>19846</v>
      </c>
      <c r="BP19851">
        <v>0.801148067066767</v>
      </c>
      <c r="BQ19851">
        <v>15001.4639175908</v>
      </c>
      <c r="BR19851">
        <v>1.36880188015061</v>
      </c>
      <c r="BS19851">
        <v>135365.327899409</v>
      </c>
      <c r="BW19851" s="9">
        <v>19846</v>
      </c>
      <c r="BX19851">
        <f t="shared" si="934"/>
        <v>1</v>
      </c>
      <c r="BY19851">
        <f t="shared" si="935"/>
        <v>1</v>
      </c>
    </row>
    <row r="19852" spans="1:77">
      <c r="A19852" s="33">
        <v>19847</v>
      </c>
      <c r="BP19852">
        <v>0.841024365225474</v>
      </c>
      <c r="BQ19852">
        <v>12700.8615214091</v>
      </c>
      <c r="BR19852">
        <v>1.43825305847255</v>
      </c>
      <c r="BS19852">
        <v>135491.773831819</v>
      </c>
      <c r="BW19852" s="9">
        <v>19847</v>
      </c>
      <c r="BX19852">
        <f t="shared" si="934"/>
        <v>1</v>
      </c>
      <c r="BY19852">
        <f t="shared" si="935"/>
        <v>1</v>
      </c>
    </row>
    <row r="19853" spans="1:77">
      <c r="A19853" s="33">
        <v>19848</v>
      </c>
      <c r="BP19853">
        <v>0.782627828585964</v>
      </c>
      <c r="BQ19853">
        <v>11028.5753802887</v>
      </c>
      <c r="BR19853">
        <v>1.35673365659628</v>
      </c>
      <c r="BS19853">
        <v>102143.263208773</v>
      </c>
      <c r="BW19853" s="9">
        <v>19848</v>
      </c>
      <c r="BX19853">
        <f t="shared" si="934"/>
        <v>1</v>
      </c>
      <c r="BY19853">
        <f t="shared" si="935"/>
        <v>1</v>
      </c>
    </row>
    <row r="19854" spans="1:77">
      <c r="A19854" s="33">
        <v>19849</v>
      </c>
      <c r="BP19854">
        <v>0.804161868892515</v>
      </c>
      <c r="BQ19854">
        <v>20603.2931265753</v>
      </c>
      <c r="BR19854">
        <v>1.37980932894766</v>
      </c>
      <c r="BS19854">
        <v>137415.465827295</v>
      </c>
      <c r="BW19854" s="9">
        <v>19849</v>
      </c>
      <c r="BX19854">
        <f t="shared" si="934"/>
        <v>1</v>
      </c>
      <c r="BY19854">
        <f t="shared" si="935"/>
        <v>1</v>
      </c>
    </row>
    <row r="19855" spans="1:77">
      <c r="A19855" s="33">
        <v>19850</v>
      </c>
      <c r="BP19855">
        <v>0.842019694434864</v>
      </c>
      <c r="BQ19855">
        <v>16239.932737246</v>
      </c>
      <c r="BR19855">
        <v>1.43981059632784</v>
      </c>
      <c r="BS19855">
        <v>109373.576225633</v>
      </c>
      <c r="BW19855" s="9">
        <v>19850</v>
      </c>
      <c r="BX19855">
        <f t="shared" si="934"/>
        <v>1</v>
      </c>
      <c r="BY19855">
        <f t="shared" si="935"/>
        <v>1</v>
      </c>
    </row>
    <row r="19856" spans="1:77">
      <c r="A19856" s="33">
        <v>19851</v>
      </c>
      <c r="BP19856">
        <v>0.821840266210129</v>
      </c>
      <c r="BQ19856">
        <v>12416.5897062978</v>
      </c>
      <c r="BR19856">
        <v>1.40360605398729</v>
      </c>
      <c r="BS19856">
        <v>104438.249925822</v>
      </c>
      <c r="BW19856" s="9">
        <v>19851</v>
      </c>
      <c r="BX19856">
        <f t="shared" si="934"/>
        <v>1</v>
      </c>
      <c r="BY19856">
        <f t="shared" si="935"/>
        <v>1</v>
      </c>
    </row>
    <row r="19857" spans="1:77">
      <c r="A19857" s="33">
        <v>19852</v>
      </c>
      <c r="BP19857">
        <v>0.809372711344458</v>
      </c>
      <c r="BQ19857">
        <v>25689.7450003761</v>
      </c>
      <c r="BR19857">
        <v>1.3922686740289</v>
      </c>
      <c r="BS19857">
        <v>154101.863304883</v>
      </c>
      <c r="BW19857" s="9">
        <v>19852</v>
      </c>
      <c r="BX19857">
        <f t="shared" si="934"/>
        <v>1</v>
      </c>
      <c r="BY19857">
        <f t="shared" si="935"/>
        <v>1</v>
      </c>
    </row>
    <row r="19858" spans="1:77">
      <c r="A19858" s="33">
        <v>19853</v>
      </c>
      <c r="BP19858">
        <v>0.77715382030456</v>
      </c>
      <c r="BQ19858">
        <v>12685.1259668378</v>
      </c>
      <c r="BR19858">
        <v>1.32132603213653</v>
      </c>
      <c r="BS19858">
        <v>103535.232353016</v>
      </c>
      <c r="BW19858" s="9">
        <v>19853</v>
      </c>
      <c r="BX19858">
        <f t="shared" si="934"/>
        <v>1</v>
      </c>
      <c r="BY19858">
        <f t="shared" si="935"/>
        <v>1</v>
      </c>
    </row>
    <row r="19859" spans="1:77">
      <c r="A19859" s="33">
        <v>19854</v>
      </c>
      <c r="BP19859">
        <v>0.821884180648654</v>
      </c>
      <c r="BQ19859">
        <v>15094.3163788484</v>
      </c>
      <c r="BR19859">
        <v>1.36896049723859</v>
      </c>
      <c r="BS19859">
        <v>105927.256995008</v>
      </c>
      <c r="BW19859" s="9">
        <v>19854</v>
      </c>
      <c r="BX19859">
        <f t="shared" si="934"/>
        <v>1</v>
      </c>
      <c r="BY19859">
        <f t="shared" si="935"/>
        <v>1</v>
      </c>
    </row>
    <row r="19860" spans="1:77">
      <c r="A19860" s="33">
        <v>19855</v>
      </c>
      <c r="BP19860">
        <v>0.785873072070786</v>
      </c>
      <c r="BQ19860">
        <v>13796.8525842942</v>
      </c>
      <c r="BR19860">
        <v>1.3458312821845</v>
      </c>
      <c r="BS19860">
        <v>103785.186323812</v>
      </c>
      <c r="BW19860" s="9">
        <v>19855</v>
      </c>
      <c r="BX19860">
        <f t="shared" si="934"/>
        <v>1</v>
      </c>
      <c r="BY19860">
        <f t="shared" si="935"/>
        <v>1</v>
      </c>
    </row>
    <row r="19861" spans="1:77">
      <c r="A19861" s="33">
        <v>19856</v>
      </c>
      <c r="BP19861">
        <v>0.835647094336582</v>
      </c>
      <c r="BQ19861">
        <v>12806.7171049661</v>
      </c>
      <c r="BR19861">
        <v>1.40106504063885</v>
      </c>
      <c r="BS19861">
        <v>131062.284392542</v>
      </c>
      <c r="BW19861" s="9">
        <v>19856</v>
      </c>
      <c r="BX19861">
        <f t="shared" si="934"/>
        <v>1</v>
      </c>
      <c r="BY19861">
        <f t="shared" si="935"/>
        <v>1</v>
      </c>
    </row>
    <row r="19862" spans="1:77">
      <c r="A19862" s="33">
        <v>19857</v>
      </c>
      <c r="BP19862">
        <v>0.787954889268455</v>
      </c>
      <c r="BQ19862">
        <v>20483.5840093641</v>
      </c>
      <c r="BR19862">
        <v>1.37147425023451</v>
      </c>
      <c r="BS19862">
        <v>145560.850921708</v>
      </c>
      <c r="BW19862" s="9">
        <v>19857</v>
      </c>
      <c r="BX19862">
        <f t="shared" si="934"/>
        <v>1</v>
      </c>
      <c r="BY19862">
        <f t="shared" si="935"/>
        <v>1</v>
      </c>
    </row>
    <row r="19863" spans="1:77">
      <c r="A19863" s="33">
        <v>19858</v>
      </c>
      <c r="BP19863">
        <v>0.818244201852612</v>
      </c>
      <c r="BQ19863">
        <v>13314.5617268923</v>
      </c>
      <c r="BR19863">
        <v>1.39354612907409</v>
      </c>
      <c r="BS19863">
        <v>103926.904560055</v>
      </c>
      <c r="BW19863" s="9">
        <v>19858</v>
      </c>
      <c r="BX19863">
        <f t="shared" si="934"/>
        <v>1</v>
      </c>
      <c r="BY19863">
        <f t="shared" si="935"/>
        <v>1</v>
      </c>
    </row>
    <row r="19864" spans="1:77">
      <c r="A19864" s="33">
        <v>19859</v>
      </c>
      <c r="BP19864">
        <v>0.849922991042141</v>
      </c>
      <c r="BQ19864">
        <v>15894.9200223856</v>
      </c>
      <c r="BR19864">
        <v>1.45735452538673</v>
      </c>
      <c r="BS19864">
        <v>136907.948629657</v>
      </c>
      <c r="BW19864" s="9">
        <v>19859</v>
      </c>
      <c r="BX19864">
        <f t="shared" si="934"/>
        <v>1</v>
      </c>
      <c r="BY19864">
        <f t="shared" si="935"/>
        <v>1</v>
      </c>
    </row>
    <row r="19865" spans="1:77">
      <c r="A19865" s="33">
        <v>19860</v>
      </c>
      <c r="BP19865">
        <v>0.790804130330561</v>
      </c>
      <c r="BQ19865">
        <v>15035.8788319155</v>
      </c>
      <c r="BR19865">
        <v>1.36390540342462</v>
      </c>
      <c r="BS19865">
        <v>136835.21098597</v>
      </c>
      <c r="BW19865" s="9">
        <v>19860</v>
      </c>
      <c r="BX19865">
        <f t="shared" si="934"/>
        <v>1</v>
      </c>
      <c r="BY19865">
        <f t="shared" si="935"/>
        <v>1</v>
      </c>
    </row>
    <row r="19866" spans="1:77">
      <c r="A19866" s="33">
        <v>19861</v>
      </c>
      <c r="BP19866">
        <v>0.842240072473271</v>
      </c>
      <c r="BQ19866">
        <v>19405.8329370656</v>
      </c>
      <c r="BR19866">
        <v>1.46637484581534</v>
      </c>
      <c r="BS19866">
        <v>114558.888800682</v>
      </c>
      <c r="BW19866" s="9">
        <v>19861</v>
      </c>
      <c r="BX19866">
        <f t="shared" si="934"/>
        <v>1</v>
      </c>
      <c r="BY19866">
        <f t="shared" si="935"/>
        <v>1</v>
      </c>
    </row>
    <row r="19867" spans="1:77">
      <c r="A19867" s="33">
        <v>19862</v>
      </c>
      <c r="BP19867">
        <v>0.781566375318756</v>
      </c>
      <c r="BQ19867">
        <v>10009.6706372465</v>
      </c>
      <c r="BR19867">
        <v>1.33659226874238</v>
      </c>
      <c r="BS19867">
        <v>98272.4581468304</v>
      </c>
      <c r="BW19867" s="9">
        <v>19862</v>
      </c>
      <c r="BX19867">
        <f t="shared" si="934"/>
        <v>1</v>
      </c>
      <c r="BY19867">
        <f t="shared" si="935"/>
        <v>1</v>
      </c>
    </row>
    <row r="19868" spans="1:77">
      <c r="A19868" s="33">
        <v>19863</v>
      </c>
      <c r="BP19868">
        <v>0.798354563213947</v>
      </c>
      <c r="BQ19868">
        <v>14857.1956767718</v>
      </c>
      <c r="BR19868">
        <v>1.34136244244574</v>
      </c>
      <c r="BS19868">
        <v>105120.589065169</v>
      </c>
      <c r="BW19868" s="9">
        <v>19863</v>
      </c>
      <c r="BX19868">
        <f t="shared" si="934"/>
        <v>1</v>
      </c>
      <c r="BY19868">
        <f t="shared" si="935"/>
        <v>1</v>
      </c>
    </row>
    <row r="19869" spans="1:77">
      <c r="A19869" s="33">
        <v>19864</v>
      </c>
      <c r="BP19869">
        <v>0.818581169446526</v>
      </c>
      <c r="BQ19869">
        <v>15920.882122128</v>
      </c>
      <c r="BR19869">
        <v>1.41089502054437</v>
      </c>
      <c r="BS19869">
        <v>105909.168483403</v>
      </c>
      <c r="BW19869" s="9">
        <v>19864</v>
      </c>
      <c r="BX19869">
        <f t="shared" si="934"/>
        <v>1</v>
      </c>
      <c r="BY19869">
        <f t="shared" si="935"/>
        <v>1</v>
      </c>
    </row>
    <row r="19870" spans="1:77">
      <c r="A19870" s="33">
        <v>19865</v>
      </c>
      <c r="BP19870">
        <v>0.766891896588688</v>
      </c>
      <c r="BQ19870">
        <v>12624.7101741022</v>
      </c>
      <c r="BR19870">
        <v>1.28965720062341</v>
      </c>
      <c r="BS19870">
        <v>103285.707890943</v>
      </c>
      <c r="BW19870" s="9">
        <v>19865</v>
      </c>
      <c r="BX19870">
        <f t="shared" si="934"/>
        <v>1</v>
      </c>
      <c r="BY19870">
        <f t="shared" si="935"/>
        <v>1</v>
      </c>
    </row>
    <row r="19871" spans="1:77">
      <c r="A19871" s="33">
        <v>19866</v>
      </c>
      <c r="BP19871">
        <v>0.809124273624981</v>
      </c>
      <c r="BQ19871">
        <v>17603.7729304007</v>
      </c>
      <c r="BR19871">
        <v>1.40502416306921</v>
      </c>
      <c r="BS19871">
        <v>108536.585024597</v>
      </c>
      <c r="BW19871" s="9">
        <v>19866</v>
      </c>
      <c r="BX19871">
        <f t="shared" si="934"/>
        <v>1</v>
      </c>
      <c r="BY19871">
        <f t="shared" si="935"/>
        <v>1</v>
      </c>
    </row>
    <row r="19872" spans="1:77">
      <c r="A19872" s="33">
        <v>19867</v>
      </c>
      <c r="BP19872">
        <v>0.810747681699608</v>
      </c>
      <c r="BQ19872">
        <v>13262.8897044502</v>
      </c>
      <c r="BR19872">
        <v>1.37079831410937</v>
      </c>
      <c r="BS19872">
        <v>104999.032662633</v>
      </c>
      <c r="BW19872" s="9">
        <v>19867</v>
      </c>
      <c r="BX19872">
        <f t="shared" si="934"/>
        <v>1</v>
      </c>
      <c r="BY19872">
        <f t="shared" si="935"/>
        <v>1</v>
      </c>
    </row>
    <row r="19873" spans="1:77">
      <c r="A19873" s="33">
        <v>19868</v>
      </c>
      <c r="BP19873">
        <v>0.805275619483947</v>
      </c>
      <c r="BQ19873">
        <v>14127.6128521947</v>
      </c>
      <c r="BR19873">
        <v>1.35272992509498</v>
      </c>
      <c r="BS19873">
        <v>132438.915625678</v>
      </c>
      <c r="BW19873" s="9">
        <v>19868</v>
      </c>
      <c r="BX19873">
        <f t="shared" si="934"/>
        <v>1</v>
      </c>
      <c r="BY19873">
        <f t="shared" si="935"/>
        <v>1</v>
      </c>
    </row>
    <row r="19874" spans="1:77">
      <c r="A19874" s="33">
        <v>19869</v>
      </c>
      <c r="BP19874">
        <v>0.796198483739076</v>
      </c>
      <c r="BQ19874">
        <v>14472.4220877362</v>
      </c>
      <c r="BR19874">
        <v>1.3581528601381</v>
      </c>
      <c r="BS19874">
        <v>107697.903518234</v>
      </c>
      <c r="BW19874" s="9">
        <v>19869</v>
      </c>
      <c r="BX19874">
        <f t="shared" si="934"/>
        <v>1</v>
      </c>
      <c r="BY19874">
        <f t="shared" si="935"/>
        <v>1</v>
      </c>
    </row>
    <row r="19875" spans="1:77">
      <c r="A19875" s="33">
        <v>19870</v>
      </c>
      <c r="BP19875">
        <v>0.809810110429492</v>
      </c>
      <c r="BQ19875">
        <v>12132.5541817599</v>
      </c>
      <c r="BR19875">
        <v>1.39513380537455</v>
      </c>
      <c r="BS19875">
        <v>104558.810506556</v>
      </c>
      <c r="BW19875" s="9">
        <v>19870</v>
      </c>
      <c r="BX19875">
        <f t="shared" si="934"/>
        <v>1</v>
      </c>
      <c r="BY19875">
        <f t="shared" si="935"/>
        <v>1</v>
      </c>
    </row>
    <row r="19876" spans="1:77">
      <c r="A19876" s="33">
        <v>19871</v>
      </c>
      <c r="BP19876">
        <v>0.838087584588356</v>
      </c>
      <c r="BQ19876">
        <v>13393.6987005315</v>
      </c>
      <c r="BR19876">
        <v>1.44415079158571</v>
      </c>
      <c r="BS19876">
        <v>130409.814158282</v>
      </c>
      <c r="BW19876" s="9">
        <v>19871</v>
      </c>
      <c r="BX19876">
        <f t="shared" si="934"/>
        <v>1</v>
      </c>
      <c r="BY19876">
        <f t="shared" si="935"/>
        <v>1</v>
      </c>
    </row>
    <row r="19877" spans="1:77">
      <c r="A19877" s="33">
        <v>19872</v>
      </c>
      <c r="BP19877">
        <v>0.799898334876576</v>
      </c>
      <c r="BQ19877">
        <v>14069.6115910116</v>
      </c>
      <c r="BR19877">
        <v>1.36610045394218</v>
      </c>
      <c r="BS19877">
        <v>107036.503156596</v>
      </c>
      <c r="BW19877" s="9">
        <v>19872</v>
      </c>
      <c r="BX19877">
        <f t="shared" si="934"/>
        <v>1</v>
      </c>
      <c r="BY19877">
        <f t="shared" si="935"/>
        <v>1</v>
      </c>
    </row>
    <row r="19878" spans="1:77">
      <c r="A19878" s="33">
        <v>19873</v>
      </c>
      <c r="BP19878">
        <v>0.830389418174585</v>
      </c>
      <c r="BQ19878">
        <v>11771.2731430328</v>
      </c>
      <c r="BR19878">
        <v>1.42987485342727</v>
      </c>
      <c r="BS19878">
        <v>101838.210964036</v>
      </c>
      <c r="BW19878" s="9">
        <v>19873</v>
      </c>
      <c r="BX19878">
        <f t="shared" si="934"/>
        <v>1</v>
      </c>
      <c r="BY19878">
        <f t="shared" si="935"/>
        <v>1</v>
      </c>
    </row>
    <row r="19879" spans="1:77">
      <c r="A19879" s="33">
        <v>19874</v>
      </c>
      <c r="BP19879">
        <v>0.806765252291219</v>
      </c>
      <c r="BQ19879">
        <v>18710.0576742256</v>
      </c>
      <c r="BR19879">
        <v>1.39363805875422</v>
      </c>
      <c r="BS19879">
        <v>113622.62141155</v>
      </c>
      <c r="BW19879" s="9">
        <v>19874</v>
      </c>
      <c r="BX19879">
        <f t="shared" si="934"/>
        <v>1</v>
      </c>
      <c r="BY19879">
        <f t="shared" si="935"/>
        <v>1</v>
      </c>
    </row>
    <row r="19880" spans="1:77">
      <c r="A19880" s="33">
        <v>19875</v>
      </c>
      <c r="BP19880">
        <v>0.811527779841834</v>
      </c>
      <c r="BQ19880">
        <v>15129.7106088015</v>
      </c>
      <c r="BR19880">
        <v>1.36561355939468</v>
      </c>
      <c r="BS19880">
        <v>105423.503089379</v>
      </c>
      <c r="BW19880" s="9">
        <v>19875</v>
      </c>
      <c r="BX19880">
        <f t="shared" si="934"/>
        <v>1</v>
      </c>
      <c r="BY19880">
        <f t="shared" si="935"/>
        <v>1</v>
      </c>
    </row>
    <row r="19881" spans="1:77">
      <c r="A19881" s="33">
        <v>19876</v>
      </c>
      <c r="BP19881">
        <v>0.798500099974077</v>
      </c>
      <c r="BQ19881">
        <v>12632.0345662065</v>
      </c>
      <c r="BR19881">
        <v>1.35477462253271</v>
      </c>
      <c r="BS19881">
        <v>101931.425245954</v>
      </c>
      <c r="BW19881" s="9">
        <v>19876</v>
      </c>
      <c r="BX19881">
        <f t="shared" si="934"/>
        <v>1</v>
      </c>
      <c r="BY19881">
        <f t="shared" si="935"/>
        <v>1</v>
      </c>
    </row>
    <row r="19882" spans="1:77">
      <c r="A19882" s="33">
        <v>19877</v>
      </c>
      <c r="BP19882">
        <v>0.793303652434676</v>
      </c>
      <c r="BQ19882">
        <v>13751.2113380318</v>
      </c>
      <c r="BR19882">
        <v>1.34094419609982</v>
      </c>
      <c r="BS19882">
        <v>106601.758282559</v>
      </c>
      <c r="BW19882" s="9">
        <v>19877</v>
      </c>
      <c r="BX19882">
        <f t="shared" si="934"/>
        <v>1</v>
      </c>
      <c r="BY19882">
        <f t="shared" si="935"/>
        <v>1</v>
      </c>
    </row>
    <row r="19883" spans="1:77">
      <c r="A19883" s="33">
        <v>19878</v>
      </c>
      <c r="BP19883">
        <v>0.819569798608335</v>
      </c>
      <c r="BQ19883">
        <v>17438.0324491948</v>
      </c>
      <c r="BR19883">
        <v>1.39895545413474</v>
      </c>
      <c r="BS19883">
        <v>139301.812481162</v>
      </c>
      <c r="BW19883" s="9">
        <v>19878</v>
      </c>
      <c r="BX19883">
        <f t="shared" si="934"/>
        <v>1</v>
      </c>
      <c r="BY19883">
        <f t="shared" si="935"/>
        <v>1</v>
      </c>
    </row>
    <row r="19884" spans="1:77">
      <c r="A19884" s="33">
        <v>19879</v>
      </c>
      <c r="BP19884">
        <v>0.866455107170235</v>
      </c>
      <c r="BQ19884">
        <v>16677.6347200735</v>
      </c>
      <c r="BR19884">
        <v>1.5127643993687</v>
      </c>
      <c r="BS19884">
        <v>138155.4900503</v>
      </c>
      <c r="BW19884" s="9">
        <v>19879</v>
      </c>
      <c r="BX19884">
        <f t="shared" si="934"/>
        <v>1</v>
      </c>
      <c r="BY19884">
        <f t="shared" si="935"/>
        <v>1</v>
      </c>
    </row>
    <row r="19885" spans="1:77">
      <c r="A19885" s="33">
        <v>19880</v>
      </c>
      <c r="BP19885">
        <v>0.845649151363174</v>
      </c>
      <c r="BQ19885">
        <v>18408.6126738159</v>
      </c>
      <c r="BR19885">
        <v>1.43338168080485</v>
      </c>
      <c r="BS19885">
        <v>115645.169544839</v>
      </c>
      <c r="BW19885" s="9">
        <v>19880</v>
      </c>
      <c r="BX19885">
        <f t="shared" si="934"/>
        <v>1</v>
      </c>
      <c r="BY19885">
        <f t="shared" si="935"/>
        <v>1</v>
      </c>
    </row>
    <row r="19886" spans="1:77">
      <c r="A19886" s="33">
        <v>19881</v>
      </c>
      <c r="BP19886">
        <v>0.7427959992514</v>
      </c>
      <c r="BQ19886">
        <v>14381.9446890764</v>
      </c>
      <c r="BR19886">
        <v>1.26239371230075</v>
      </c>
      <c r="BS19886">
        <v>106249.475800077</v>
      </c>
      <c r="BW19886" s="9">
        <v>19881</v>
      </c>
      <c r="BX19886">
        <f t="shared" si="934"/>
        <v>1</v>
      </c>
      <c r="BY19886">
        <f t="shared" si="935"/>
        <v>1</v>
      </c>
    </row>
    <row r="19887" spans="1:77">
      <c r="A19887" s="33">
        <v>19882</v>
      </c>
      <c r="BP19887">
        <v>0.837225106816772</v>
      </c>
      <c r="BQ19887">
        <v>11798.5178695016</v>
      </c>
      <c r="BR19887">
        <v>1.44864044438254</v>
      </c>
      <c r="BS19887">
        <v>129782.238118797</v>
      </c>
      <c r="BW19887" s="9">
        <v>19882</v>
      </c>
      <c r="BX19887">
        <f t="shared" si="934"/>
        <v>1</v>
      </c>
      <c r="BY19887">
        <f t="shared" si="935"/>
        <v>1</v>
      </c>
    </row>
    <row r="19888" spans="1:77">
      <c r="A19888" s="33">
        <v>19883</v>
      </c>
      <c r="BP19888">
        <v>0.807644223061655</v>
      </c>
      <c r="BQ19888">
        <v>17160.7317559804</v>
      </c>
      <c r="BR19888">
        <v>1.39984092544818</v>
      </c>
      <c r="BS19888">
        <v>139672.15334288</v>
      </c>
      <c r="BW19888" s="9">
        <v>19883</v>
      </c>
      <c r="BX19888">
        <f t="shared" si="934"/>
        <v>1</v>
      </c>
      <c r="BY19888">
        <f t="shared" si="935"/>
        <v>1</v>
      </c>
    </row>
    <row r="19889" spans="1:77">
      <c r="A19889" s="33">
        <v>19884</v>
      </c>
      <c r="BP19889">
        <v>0.821057644105797</v>
      </c>
      <c r="BQ19889">
        <v>26594.1595090503</v>
      </c>
      <c r="BR19889">
        <v>1.40944699475031</v>
      </c>
      <c r="BS19889">
        <v>146175.641211239</v>
      </c>
      <c r="BW19889" s="9">
        <v>19884</v>
      </c>
      <c r="BX19889">
        <f t="shared" si="934"/>
        <v>1</v>
      </c>
      <c r="BY19889">
        <f t="shared" si="935"/>
        <v>1</v>
      </c>
    </row>
    <row r="19890" spans="1:77">
      <c r="A19890" s="33">
        <v>19885</v>
      </c>
      <c r="BP19890">
        <v>0.813622883026866</v>
      </c>
      <c r="BQ19890">
        <v>15119.1873921934</v>
      </c>
      <c r="BR19890">
        <v>1.41560466276587</v>
      </c>
      <c r="BS19890">
        <v>107275.765417167</v>
      </c>
      <c r="BW19890" s="9">
        <v>19885</v>
      </c>
      <c r="BX19890">
        <f t="shared" si="934"/>
        <v>1</v>
      </c>
      <c r="BY19890">
        <f t="shared" si="935"/>
        <v>1</v>
      </c>
    </row>
    <row r="19891" spans="1:77">
      <c r="A19891" s="33">
        <v>19886</v>
      </c>
      <c r="BP19891">
        <v>0.816093067080632</v>
      </c>
      <c r="BQ19891">
        <v>12890.1761266211</v>
      </c>
      <c r="BR19891">
        <v>1.39420879111736</v>
      </c>
      <c r="BS19891">
        <v>102199.855738744</v>
      </c>
      <c r="BW19891" s="9">
        <v>19886</v>
      </c>
      <c r="BX19891">
        <f t="shared" si="934"/>
        <v>1</v>
      </c>
      <c r="BY19891">
        <f t="shared" si="935"/>
        <v>1</v>
      </c>
    </row>
    <row r="19892" spans="1:77">
      <c r="A19892" s="33">
        <v>19887</v>
      </c>
      <c r="BP19892">
        <v>0.837838751199628</v>
      </c>
      <c r="BQ19892">
        <v>16483.5754512895</v>
      </c>
      <c r="BR19892">
        <v>1.43833503618391</v>
      </c>
      <c r="BS19892">
        <v>109733.592024817</v>
      </c>
      <c r="BW19892" s="9">
        <v>19887</v>
      </c>
      <c r="BX19892">
        <f t="shared" si="934"/>
        <v>1</v>
      </c>
      <c r="BY19892">
        <f t="shared" si="935"/>
        <v>1</v>
      </c>
    </row>
    <row r="19893" spans="1:77">
      <c r="A19893" s="33">
        <v>19888</v>
      </c>
      <c r="BP19893">
        <v>0.808097151001375</v>
      </c>
      <c r="BQ19893">
        <v>13284.1609627489</v>
      </c>
      <c r="BR19893">
        <v>1.39425741901195</v>
      </c>
      <c r="BS19893">
        <v>103054.161429143</v>
      </c>
      <c r="BW19893" s="9">
        <v>19888</v>
      </c>
      <c r="BX19893">
        <f t="shared" si="934"/>
        <v>1</v>
      </c>
      <c r="BY19893">
        <f t="shared" si="935"/>
        <v>1</v>
      </c>
    </row>
    <row r="19894" spans="1:77">
      <c r="A19894" s="33">
        <v>19889</v>
      </c>
      <c r="BP19894">
        <v>0.806075369043701</v>
      </c>
      <c r="BQ19894">
        <v>19564.8038212445</v>
      </c>
      <c r="BR19894">
        <v>1.39660721455154</v>
      </c>
      <c r="BS19894">
        <v>115015.368304024</v>
      </c>
      <c r="BW19894" s="9">
        <v>19889</v>
      </c>
      <c r="BX19894">
        <f t="shared" si="934"/>
        <v>1</v>
      </c>
      <c r="BY19894">
        <f t="shared" si="935"/>
        <v>1</v>
      </c>
    </row>
    <row r="19895" spans="1:77">
      <c r="A19895" s="33">
        <v>19890</v>
      </c>
      <c r="BP19895">
        <v>0.818817548330707</v>
      </c>
      <c r="BQ19895">
        <v>12014.7524054212</v>
      </c>
      <c r="BR19895">
        <v>1.41132156797752</v>
      </c>
      <c r="BS19895">
        <v>103670.686964346</v>
      </c>
      <c r="BW19895" s="9">
        <v>19890</v>
      </c>
      <c r="BX19895">
        <f t="shared" si="934"/>
        <v>1</v>
      </c>
      <c r="BY19895">
        <f t="shared" si="935"/>
        <v>1</v>
      </c>
    </row>
    <row r="19896" spans="1:77">
      <c r="A19896" s="33">
        <v>19891</v>
      </c>
      <c r="BP19896">
        <v>0.817118595732111</v>
      </c>
      <c r="BQ19896">
        <v>11404.4255663991</v>
      </c>
      <c r="BR19896">
        <v>1.42095314390158</v>
      </c>
      <c r="BS19896">
        <v>103861.362629444</v>
      </c>
      <c r="BW19896" s="9">
        <v>19891</v>
      </c>
      <c r="BX19896">
        <f t="shared" si="934"/>
        <v>1</v>
      </c>
      <c r="BY19896">
        <f t="shared" si="935"/>
        <v>1</v>
      </c>
    </row>
    <row r="19897" spans="1:77">
      <c r="A19897" s="33">
        <v>19892</v>
      </c>
      <c r="BP19897">
        <v>0.811675611442179</v>
      </c>
      <c r="BQ19897">
        <v>14274.5005764851</v>
      </c>
      <c r="BR19897">
        <v>1.38722768068087</v>
      </c>
      <c r="BS19897">
        <v>105195.983433619</v>
      </c>
      <c r="BW19897" s="9">
        <v>19892</v>
      </c>
      <c r="BX19897">
        <f t="shared" si="934"/>
        <v>1</v>
      </c>
      <c r="BY19897">
        <f t="shared" si="935"/>
        <v>1</v>
      </c>
    </row>
    <row r="19898" spans="1:77">
      <c r="A19898" s="33">
        <v>19893</v>
      </c>
      <c r="BP19898">
        <v>0.784688084055671</v>
      </c>
      <c r="BQ19898">
        <v>12225.3869764428</v>
      </c>
      <c r="BR19898">
        <v>1.35909661825209</v>
      </c>
      <c r="BS19898">
        <v>106109.03608829</v>
      </c>
      <c r="BW19898" s="9">
        <v>19893</v>
      </c>
      <c r="BX19898">
        <f t="shared" si="934"/>
        <v>1</v>
      </c>
      <c r="BY19898">
        <f t="shared" si="935"/>
        <v>1</v>
      </c>
    </row>
    <row r="19899" spans="1:77">
      <c r="A19899" s="33">
        <v>19894</v>
      </c>
      <c r="BP19899">
        <v>0.808151361467525</v>
      </c>
      <c r="BQ19899">
        <v>17704.6438162621</v>
      </c>
      <c r="BR19899">
        <v>1.38497074075458</v>
      </c>
      <c r="BS19899">
        <v>138879.754952526</v>
      </c>
      <c r="BW19899" s="9">
        <v>19894</v>
      </c>
      <c r="BX19899">
        <f t="shared" si="934"/>
        <v>1</v>
      </c>
      <c r="BY19899">
        <f t="shared" si="935"/>
        <v>1</v>
      </c>
    </row>
    <row r="19900" spans="1:77">
      <c r="A19900" s="33">
        <v>19895</v>
      </c>
      <c r="BP19900">
        <v>0.785333461306765</v>
      </c>
      <c r="BQ19900">
        <v>16432.388164376</v>
      </c>
      <c r="BR19900">
        <v>1.32800540770223</v>
      </c>
      <c r="BS19900">
        <v>107127.664755726</v>
      </c>
      <c r="BW19900" s="9">
        <v>19895</v>
      </c>
      <c r="BX19900">
        <f t="shared" si="934"/>
        <v>1</v>
      </c>
      <c r="BY19900">
        <f t="shared" si="935"/>
        <v>1</v>
      </c>
    </row>
    <row r="19901" spans="1:77">
      <c r="A19901" s="33">
        <v>19896</v>
      </c>
      <c r="BP19901">
        <v>0.763585396909571</v>
      </c>
      <c r="BQ19901">
        <v>14112.9480474877</v>
      </c>
      <c r="BR19901">
        <v>1.32092852155069</v>
      </c>
      <c r="BS19901">
        <v>133691.392976097</v>
      </c>
      <c r="BW19901" s="9">
        <v>19896</v>
      </c>
      <c r="BX19901">
        <f t="shared" si="934"/>
        <v>1</v>
      </c>
      <c r="BY19901">
        <f t="shared" si="935"/>
        <v>1</v>
      </c>
    </row>
    <row r="19902" spans="1:77">
      <c r="A19902" s="33">
        <v>19897</v>
      </c>
      <c r="BP19902">
        <v>0.795360667758446</v>
      </c>
      <c r="BQ19902">
        <v>13398.7971981635</v>
      </c>
      <c r="BR19902">
        <v>1.35366604148599</v>
      </c>
      <c r="BS19902">
        <v>105575.222598896</v>
      </c>
      <c r="BW19902" s="9">
        <v>19897</v>
      </c>
      <c r="BX19902">
        <f t="shared" si="934"/>
        <v>1</v>
      </c>
      <c r="BY19902">
        <f t="shared" si="935"/>
        <v>1</v>
      </c>
    </row>
    <row r="19903" spans="1:77">
      <c r="A19903" s="33">
        <v>19898</v>
      </c>
      <c r="BP19903">
        <v>0.772022602231633</v>
      </c>
      <c r="BQ19903">
        <v>12509.9482692571</v>
      </c>
      <c r="BR19903">
        <v>1.32595104236953</v>
      </c>
      <c r="BS19903">
        <v>100711.578122387</v>
      </c>
      <c r="BW19903" s="9">
        <v>19898</v>
      </c>
      <c r="BX19903">
        <f t="shared" si="934"/>
        <v>1</v>
      </c>
      <c r="BY19903">
        <f t="shared" si="935"/>
        <v>1</v>
      </c>
    </row>
    <row r="19904" spans="1:77">
      <c r="A19904" s="33">
        <v>19899</v>
      </c>
      <c r="BP19904">
        <v>0.785389027356849</v>
      </c>
      <c r="BQ19904">
        <v>13566.7459566453</v>
      </c>
      <c r="BR19904">
        <v>1.37561806773283</v>
      </c>
      <c r="BS19904">
        <v>108048.782360786</v>
      </c>
      <c r="BW19904" s="9">
        <v>19899</v>
      </c>
      <c r="BX19904">
        <f t="shared" si="934"/>
        <v>1</v>
      </c>
      <c r="BY19904">
        <f t="shared" si="935"/>
        <v>1</v>
      </c>
    </row>
    <row r="19905" spans="1:77">
      <c r="A19905" s="33">
        <v>19900</v>
      </c>
      <c r="BP19905">
        <v>0.760532452764097</v>
      </c>
      <c r="BQ19905">
        <v>12235.0634931354</v>
      </c>
      <c r="BR19905">
        <v>1.29614824907943</v>
      </c>
      <c r="BS19905">
        <v>133279.673693957</v>
      </c>
      <c r="BW19905" s="9">
        <v>19900</v>
      </c>
      <c r="BX19905">
        <f t="shared" si="934"/>
        <v>1</v>
      </c>
      <c r="BY19905">
        <f t="shared" si="935"/>
        <v>1</v>
      </c>
    </row>
    <row r="19906" spans="1:77">
      <c r="A19906" s="33">
        <v>19901</v>
      </c>
      <c r="BP19906">
        <v>0.815420983013908</v>
      </c>
      <c r="BQ19906">
        <v>13118.0129296208</v>
      </c>
      <c r="BR19906">
        <v>1.38888456476618</v>
      </c>
      <c r="BS19906">
        <v>133456.496556057</v>
      </c>
      <c r="BW19906" s="9">
        <v>19901</v>
      </c>
      <c r="BX19906">
        <f t="shared" si="934"/>
        <v>1</v>
      </c>
      <c r="BY19906">
        <f t="shared" si="935"/>
        <v>1</v>
      </c>
    </row>
    <row r="19907" spans="1:77">
      <c r="A19907" s="33">
        <v>19902</v>
      </c>
      <c r="BP19907">
        <v>0.718629341952645</v>
      </c>
      <c r="BQ19907">
        <v>11539.0386068219</v>
      </c>
      <c r="BR19907">
        <v>1.20426919186886</v>
      </c>
      <c r="BS19907">
        <v>103802.592459804</v>
      </c>
      <c r="BW19907" s="9">
        <v>19902</v>
      </c>
      <c r="BX19907">
        <f t="shared" si="934"/>
        <v>1</v>
      </c>
      <c r="BY19907">
        <f t="shared" si="935"/>
        <v>1</v>
      </c>
    </row>
    <row r="19908" spans="1:77">
      <c r="A19908" s="33">
        <v>19903</v>
      </c>
      <c r="BP19908">
        <v>0.787715641221604</v>
      </c>
      <c r="BQ19908">
        <v>17612.0775508404</v>
      </c>
      <c r="BR19908">
        <v>1.35881980264978</v>
      </c>
      <c r="BS19908">
        <v>114488.793926092</v>
      </c>
      <c r="BW19908" s="9">
        <v>19903</v>
      </c>
      <c r="BX19908">
        <f t="shared" si="934"/>
        <v>1</v>
      </c>
      <c r="BY19908">
        <f t="shared" si="935"/>
        <v>1</v>
      </c>
    </row>
    <row r="19909" spans="1:77">
      <c r="A19909" s="33">
        <v>19904</v>
      </c>
      <c r="BP19909">
        <v>0.807038698627276</v>
      </c>
      <c r="BQ19909">
        <v>15987.9111525456</v>
      </c>
      <c r="BR19909">
        <v>1.40615433040286</v>
      </c>
      <c r="BS19909">
        <v>108302.238084191</v>
      </c>
      <c r="BW19909" s="9">
        <v>19904</v>
      </c>
      <c r="BX19909">
        <f t="shared" si="934"/>
        <v>1</v>
      </c>
      <c r="BY19909">
        <f t="shared" si="935"/>
        <v>1</v>
      </c>
    </row>
    <row r="19910" spans="1:77">
      <c r="A19910" s="33">
        <v>19905</v>
      </c>
      <c r="BP19910">
        <v>0.842357584433134</v>
      </c>
      <c r="BQ19910">
        <v>15307.6353411596</v>
      </c>
      <c r="BR19910">
        <v>1.44361312319987</v>
      </c>
      <c r="BS19910">
        <v>133226.436642884</v>
      </c>
      <c r="BW19910" s="9">
        <v>19905</v>
      </c>
      <c r="BX19910">
        <f t="shared" si="934"/>
        <v>1</v>
      </c>
      <c r="BY19910">
        <f t="shared" si="935"/>
        <v>1</v>
      </c>
    </row>
    <row r="19911" spans="1:77">
      <c r="A19911" s="33">
        <v>19906</v>
      </c>
      <c r="BP19911">
        <v>0.827551263740132</v>
      </c>
      <c r="BQ19911">
        <v>12593.1572438969</v>
      </c>
      <c r="BR19911">
        <v>1.39087660613514</v>
      </c>
      <c r="BS19911">
        <v>102282.449404694</v>
      </c>
      <c r="BW19911" s="9">
        <v>19906</v>
      </c>
      <c r="BX19911">
        <f t="shared" ref="BX19911:BX19974" si="936">IF(BU19911=MAX($BU19911:$BV19911),1,0)</f>
        <v>1</v>
      </c>
      <c r="BY19911">
        <f t="shared" ref="BY19911:BY19974" si="937">IF(BV19911=MAX($BU19911:$BV19911),1,0)</f>
        <v>1</v>
      </c>
    </row>
    <row r="19912" spans="1:77">
      <c r="A19912" s="33">
        <v>19907</v>
      </c>
      <c r="BP19912">
        <v>0.803698210657251</v>
      </c>
      <c r="BQ19912">
        <v>13605.053783984</v>
      </c>
      <c r="BR19912">
        <v>1.37786319414374</v>
      </c>
      <c r="BS19912">
        <v>104236.997425158</v>
      </c>
      <c r="BW19912" s="9">
        <v>19907</v>
      </c>
      <c r="BX19912">
        <f t="shared" si="936"/>
        <v>1</v>
      </c>
      <c r="BY19912">
        <f t="shared" si="937"/>
        <v>1</v>
      </c>
    </row>
    <row r="19913" spans="1:77">
      <c r="A19913" s="33">
        <v>19908</v>
      </c>
      <c r="BP19913">
        <v>0.835194660555646</v>
      </c>
      <c r="BQ19913">
        <v>12670.4372870297</v>
      </c>
      <c r="BR19913">
        <v>1.44393784223882</v>
      </c>
      <c r="BS19913">
        <v>104250.389162369</v>
      </c>
      <c r="BW19913" s="9">
        <v>19908</v>
      </c>
      <c r="BX19913">
        <f t="shared" si="936"/>
        <v>1</v>
      </c>
      <c r="BY19913">
        <f t="shared" si="937"/>
        <v>1</v>
      </c>
    </row>
    <row r="19914" spans="1:77">
      <c r="A19914" s="33">
        <v>19909</v>
      </c>
      <c r="BP19914">
        <v>0.819809310048813</v>
      </c>
      <c r="BQ19914">
        <v>18552.7973184823</v>
      </c>
      <c r="BR19914">
        <v>1.41526876957105</v>
      </c>
      <c r="BS19914">
        <v>110788.989470598</v>
      </c>
      <c r="BW19914" s="9">
        <v>19909</v>
      </c>
      <c r="BX19914">
        <f t="shared" si="936"/>
        <v>1</v>
      </c>
      <c r="BY19914">
        <f t="shared" si="937"/>
        <v>1</v>
      </c>
    </row>
    <row r="19915" spans="1:77">
      <c r="A19915" s="33">
        <v>19910</v>
      </c>
      <c r="BP19915">
        <v>0.754384036930855</v>
      </c>
      <c r="BQ19915">
        <v>13926.5046181539</v>
      </c>
      <c r="BR19915">
        <v>1.28344103472983</v>
      </c>
      <c r="BS19915">
        <v>102338.172478083</v>
      </c>
      <c r="BW19915" s="9">
        <v>19910</v>
      </c>
      <c r="BX19915">
        <f t="shared" si="936"/>
        <v>1</v>
      </c>
      <c r="BY19915">
        <f t="shared" si="937"/>
        <v>1</v>
      </c>
    </row>
    <row r="19916" spans="1:77">
      <c r="A19916" s="33">
        <v>19911</v>
      </c>
      <c r="BP19916">
        <v>0.856607262763667</v>
      </c>
      <c r="BQ19916">
        <v>13468.2592545513</v>
      </c>
      <c r="BR19916">
        <v>1.51566824793032</v>
      </c>
      <c r="BS19916">
        <v>104392.512116059</v>
      </c>
      <c r="BW19916" s="9">
        <v>19911</v>
      </c>
      <c r="BX19916">
        <f t="shared" si="936"/>
        <v>1</v>
      </c>
      <c r="BY19916">
        <f t="shared" si="937"/>
        <v>1</v>
      </c>
    </row>
    <row r="19917" spans="1:77">
      <c r="A19917" s="33">
        <v>19912</v>
      </c>
      <c r="BP19917">
        <v>0.813176703947347</v>
      </c>
      <c r="BQ19917">
        <v>17785.8697227968</v>
      </c>
      <c r="BR19917">
        <v>1.42344084011529</v>
      </c>
      <c r="BS19917">
        <v>110781.287387244</v>
      </c>
      <c r="BW19917" s="9">
        <v>19912</v>
      </c>
      <c r="BX19917">
        <f t="shared" si="936"/>
        <v>1</v>
      </c>
      <c r="BY19917">
        <f t="shared" si="937"/>
        <v>1</v>
      </c>
    </row>
    <row r="19918" spans="1:77">
      <c r="A19918" s="33">
        <v>19913</v>
      </c>
      <c r="BP19918">
        <v>0.841742856584263</v>
      </c>
      <c r="BQ19918">
        <v>16650.8949937625</v>
      </c>
      <c r="BR19918">
        <v>1.45636377211488</v>
      </c>
      <c r="BS19918">
        <v>138606.16741018</v>
      </c>
      <c r="BW19918" s="9">
        <v>19913</v>
      </c>
      <c r="BX19918">
        <f t="shared" si="936"/>
        <v>1</v>
      </c>
      <c r="BY19918">
        <f t="shared" si="937"/>
        <v>1</v>
      </c>
    </row>
    <row r="19919" spans="1:77">
      <c r="A19919" s="33">
        <v>19914</v>
      </c>
      <c r="BP19919">
        <v>0.793195686997961</v>
      </c>
      <c r="BQ19919">
        <v>16370.002623367</v>
      </c>
      <c r="BR19919">
        <v>1.3673122765889</v>
      </c>
      <c r="BS19919">
        <v>113310.136422036</v>
      </c>
      <c r="BW19919" s="9">
        <v>19914</v>
      </c>
      <c r="BX19919">
        <f t="shared" si="936"/>
        <v>1</v>
      </c>
      <c r="BY19919">
        <f t="shared" si="937"/>
        <v>1</v>
      </c>
    </row>
    <row r="19920" spans="1:77">
      <c r="A19920" s="33">
        <v>19915</v>
      </c>
      <c r="BP19920">
        <v>0.812651722308034</v>
      </c>
      <c r="BQ19920">
        <v>9214.53172667868</v>
      </c>
      <c r="BR19920">
        <v>1.38064818831775</v>
      </c>
      <c r="BS19920">
        <v>96382.4371282697</v>
      </c>
      <c r="BW19920" s="9">
        <v>19915</v>
      </c>
      <c r="BX19920">
        <f t="shared" si="936"/>
        <v>1</v>
      </c>
      <c r="BY19920">
        <f t="shared" si="937"/>
        <v>1</v>
      </c>
    </row>
    <row r="19921" spans="1:77">
      <c r="A19921" s="33">
        <v>19916</v>
      </c>
      <c r="BP19921">
        <v>0.794709457096804</v>
      </c>
      <c r="BQ19921">
        <v>19370.7029199456</v>
      </c>
      <c r="BR19921">
        <v>1.38646817994259</v>
      </c>
      <c r="BS19921">
        <v>112461.485481416</v>
      </c>
      <c r="BW19921" s="9">
        <v>19916</v>
      </c>
      <c r="BX19921">
        <f t="shared" si="936"/>
        <v>1</v>
      </c>
      <c r="BY19921">
        <f t="shared" si="937"/>
        <v>1</v>
      </c>
    </row>
    <row r="19922" spans="1:77">
      <c r="A19922" s="33">
        <v>19917</v>
      </c>
      <c r="BP19922">
        <v>0.811034161498913</v>
      </c>
      <c r="BQ19922">
        <v>13895.7529269057</v>
      </c>
      <c r="BR19922">
        <v>1.42132091136991</v>
      </c>
      <c r="BS19922">
        <v>104961.467184213</v>
      </c>
      <c r="BW19922" s="9">
        <v>19917</v>
      </c>
      <c r="BX19922">
        <f t="shared" si="936"/>
        <v>1</v>
      </c>
      <c r="BY19922">
        <f t="shared" si="937"/>
        <v>1</v>
      </c>
    </row>
    <row r="19923" spans="1:77">
      <c r="A19923" s="33">
        <v>19918</v>
      </c>
      <c r="BP19923">
        <v>0.814975140334085</v>
      </c>
      <c r="BQ19923">
        <v>12139.7635710966</v>
      </c>
      <c r="BR19923">
        <v>1.406009006799</v>
      </c>
      <c r="BS19923">
        <v>103327.204859477</v>
      </c>
      <c r="BW19923" s="9">
        <v>19918</v>
      </c>
      <c r="BX19923">
        <f t="shared" si="936"/>
        <v>1</v>
      </c>
      <c r="BY19923">
        <f t="shared" si="937"/>
        <v>1</v>
      </c>
    </row>
    <row r="19924" spans="1:77">
      <c r="A19924" s="33">
        <v>19919</v>
      </c>
      <c r="BP19924">
        <v>0.836839338532694</v>
      </c>
      <c r="BQ19924">
        <v>12485.4678007119</v>
      </c>
      <c r="BR19924">
        <v>1.42677434279503</v>
      </c>
      <c r="BS19924">
        <v>133294.180130054</v>
      </c>
      <c r="BW19924" s="9">
        <v>19919</v>
      </c>
      <c r="BX19924">
        <f t="shared" si="936"/>
        <v>1</v>
      </c>
      <c r="BY19924">
        <f t="shared" si="937"/>
        <v>1</v>
      </c>
    </row>
    <row r="19925" spans="1:77">
      <c r="A19925" s="33">
        <v>19920</v>
      </c>
      <c r="BP19925">
        <v>0.702828589807348</v>
      </c>
      <c r="BQ19925">
        <v>11352.7916632314</v>
      </c>
      <c r="BR19925">
        <v>1.17021807579281</v>
      </c>
      <c r="BS19925">
        <v>101813.286662653</v>
      </c>
      <c r="BW19925" s="9">
        <v>19920</v>
      </c>
      <c r="BX19925">
        <f t="shared" si="936"/>
        <v>1</v>
      </c>
      <c r="BY19925">
        <f t="shared" si="937"/>
        <v>1</v>
      </c>
    </row>
    <row r="19926" spans="1:77">
      <c r="A19926" s="33">
        <v>19921</v>
      </c>
      <c r="BP19926">
        <v>0.797028885743954</v>
      </c>
      <c r="BQ19926">
        <v>10527.080292226</v>
      </c>
      <c r="BR19926">
        <v>1.37263232496265</v>
      </c>
      <c r="BS19926">
        <v>99661.6186104659</v>
      </c>
      <c r="BW19926" s="9">
        <v>19921</v>
      </c>
      <c r="BX19926">
        <f t="shared" si="936"/>
        <v>1</v>
      </c>
      <c r="BY19926">
        <f t="shared" si="937"/>
        <v>1</v>
      </c>
    </row>
    <row r="19927" spans="1:77">
      <c r="A19927" s="33">
        <v>19922</v>
      </c>
      <c r="BP19927">
        <v>0.760330592173715</v>
      </c>
      <c r="BQ19927">
        <v>15061.3416982625</v>
      </c>
      <c r="BR19927">
        <v>1.29038260303684</v>
      </c>
      <c r="BS19927">
        <v>106349.838913617</v>
      </c>
      <c r="BW19927" s="9">
        <v>19922</v>
      </c>
      <c r="BX19927">
        <f t="shared" si="936"/>
        <v>1</v>
      </c>
      <c r="BY19927">
        <f t="shared" si="937"/>
        <v>1</v>
      </c>
    </row>
    <row r="19928" spans="1:77">
      <c r="A19928" s="33">
        <v>19923</v>
      </c>
      <c r="BP19928">
        <v>0.831492177725394</v>
      </c>
      <c r="BQ19928">
        <v>17316.1602202698</v>
      </c>
      <c r="BR19928">
        <v>1.4518167138354</v>
      </c>
      <c r="BS19928">
        <v>108184.83749555</v>
      </c>
      <c r="BW19928" s="9">
        <v>19923</v>
      </c>
      <c r="BX19928">
        <f t="shared" si="936"/>
        <v>1</v>
      </c>
      <c r="BY19928">
        <f t="shared" si="937"/>
        <v>1</v>
      </c>
    </row>
    <row r="19929" spans="1:77">
      <c r="A19929" s="33">
        <v>19924</v>
      </c>
      <c r="BP19929">
        <v>0.80428610802693</v>
      </c>
      <c r="BQ19929">
        <v>13741.7374400835</v>
      </c>
      <c r="BR19929">
        <v>1.37208854168977</v>
      </c>
      <c r="BS19929">
        <v>102712.039981003</v>
      </c>
      <c r="BW19929" s="9">
        <v>19924</v>
      </c>
      <c r="BX19929">
        <f t="shared" si="936"/>
        <v>1</v>
      </c>
      <c r="BY19929">
        <f t="shared" si="937"/>
        <v>1</v>
      </c>
    </row>
    <row r="19930" spans="1:77">
      <c r="A19930" s="33">
        <v>19925</v>
      </c>
      <c r="BP19930">
        <v>0.83801861353895</v>
      </c>
      <c r="BQ19930">
        <v>13258.2399818389</v>
      </c>
      <c r="BR19930">
        <v>1.4236695906543</v>
      </c>
      <c r="BS19930">
        <v>106092.39245467</v>
      </c>
      <c r="BW19930" s="9">
        <v>19925</v>
      </c>
      <c r="BX19930">
        <f t="shared" si="936"/>
        <v>1</v>
      </c>
      <c r="BY19930">
        <f t="shared" si="937"/>
        <v>1</v>
      </c>
    </row>
    <row r="19931" spans="1:77">
      <c r="A19931" s="33">
        <v>19926</v>
      </c>
      <c r="BP19931">
        <v>0.832402964396415</v>
      </c>
      <c r="BQ19931">
        <v>17237.9170203761</v>
      </c>
      <c r="BR19931">
        <v>1.45108566320527</v>
      </c>
      <c r="BS19931">
        <v>108032.822894234</v>
      </c>
      <c r="BW19931" s="9">
        <v>19926</v>
      </c>
      <c r="BX19931">
        <f t="shared" si="936"/>
        <v>1</v>
      </c>
      <c r="BY19931">
        <f t="shared" si="937"/>
        <v>1</v>
      </c>
    </row>
    <row r="19932" spans="1:77">
      <c r="A19932" s="33">
        <v>19927</v>
      </c>
      <c r="BP19932">
        <v>0.783664346751254</v>
      </c>
      <c r="BQ19932">
        <v>13003.1296212483</v>
      </c>
      <c r="BR19932">
        <v>1.33900099266662</v>
      </c>
      <c r="BS19932">
        <v>103907.942868825</v>
      </c>
      <c r="BW19932" s="9">
        <v>19927</v>
      </c>
      <c r="BX19932">
        <f t="shared" si="936"/>
        <v>1</v>
      </c>
      <c r="BY19932">
        <f t="shared" si="937"/>
        <v>1</v>
      </c>
    </row>
    <row r="19933" spans="1:77">
      <c r="A19933" s="33">
        <v>19928</v>
      </c>
      <c r="BP19933">
        <v>0.833863160083187</v>
      </c>
      <c r="BQ19933">
        <v>15529.1755710288</v>
      </c>
      <c r="BR19933">
        <v>1.46569502294569</v>
      </c>
      <c r="BS19933">
        <v>107398.542123808</v>
      </c>
      <c r="BW19933" s="9">
        <v>19928</v>
      </c>
      <c r="BX19933">
        <f t="shared" si="936"/>
        <v>1</v>
      </c>
      <c r="BY19933">
        <f t="shared" si="937"/>
        <v>1</v>
      </c>
    </row>
    <row r="19934" spans="1:77">
      <c r="A19934" s="33">
        <v>19929</v>
      </c>
      <c r="BP19934">
        <v>0.772851020003075</v>
      </c>
      <c r="BQ19934">
        <v>13739.4558063158</v>
      </c>
      <c r="BR19934">
        <v>1.34609434711495</v>
      </c>
      <c r="BS19934">
        <v>109092.483088949</v>
      </c>
      <c r="BW19934" s="9">
        <v>19929</v>
      </c>
      <c r="BX19934">
        <f t="shared" si="936"/>
        <v>1</v>
      </c>
      <c r="BY19934">
        <f t="shared" si="937"/>
        <v>1</v>
      </c>
    </row>
    <row r="19935" spans="1:77">
      <c r="A19935" s="33">
        <v>19930</v>
      </c>
      <c r="BP19935">
        <v>0.806372636299078</v>
      </c>
      <c r="BQ19935">
        <v>13040.2016826148</v>
      </c>
      <c r="BR19935">
        <v>1.40304600255389</v>
      </c>
      <c r="BS19935">
        <v>104435.105637524</v>
      </c>
      <c r="BW19935" s="9">
        <v>19930</v>
      </c>
      <c r="BX19935">
        <f t="shared" si="936"/>
        <v>1</v>
      </c>
      <c r="BY19935">
        <f t="shared" si="937"/>
        <v>1</v>
      </c>
    </row>
    <row r="19936" spans="1:77">
      <c r="A19936" s="33">
        <v>19931</v>
      </c>
      <c r="BP19936">
        <v>0.781650144028179</v>
      </c>
      <c r="BQ19936">
        <v>18409.09878319</v>
      </c>
      <c r="BR19936">
        <v>1.35101416198813</v>
      </c>
      <c r="BS19936">
        <v>114741.778041238</v>
      </c>
      <c r="BW19936" s="9">
        <v>19931</v>
      </c>
      <c r="BX19936">
        <f t="shared" si="936"/>
        <v>1</v>
      </c>
      <c r="BY19936">
        <f t="shared" si="937"/>
        <v>1</v>
      </c>
    </row>
    <row r="19937" spans="1:77">
      <c r="A19937" s="33">
        <v>19932</v>
      </c>
      <c r="BP19937">
        <v>0.773976969066245</v>
      </c>
      <c r="BQ19937">
        <v>12638.6307084397</v>
      </c>
      <c r="BR19937">
        <v>1.3081509362249</v>
      </c>
      <c r="BS19937">
        <v>104259.708129692</v>
      </c>
      <c r="BW19937" s="9">
        <v>19932</v>
      </c>
      <c r="BX19937">
        <f t="shared" si="936"/>
        <v>1</v>
      </c>
      <c r="BY19937">
        <f t="shared" si="937"/>
        <v>1</v>
      </c>
    </row>
    <row r="19938" spans="1:77">
      <c r="A19938" s="33">
        <v>19933</v>
      </c>
      <c r="BP19938">
        <v>0.79214169423199</v>
      </c>
      <c r="BQ19938">
        <v>14663.7663873087</v>
      </c>
      <c r="BR19938">
        <v>1.35048956392397</v>
      </c>
      <c r="BS19938">
        <v>105190.122804165</v>
      </c>
      <c r="BW19938" s="9">
        <v>19933</v>
      </c>
      <c r="BX19938">
        <f t="shared" si="936"/>
        <v>1</v>
      </c>
      <c r="BY19938">
        <f t="shared" si="937"/>
        <v>1</v>
      </c>
    </row>
    <row r="19939" spans="1:77">
      <c r="A19939" s="33">
        <v>19934</v>
      </c>
      <c r="BP19939">
        <v>0.818957859338423</v>
      </c>
      <c r="BQ19939">
        <v>15276.5283704985</v>
      </c>
      <c r="BR19939">
        <v>1.43698494017862</v>
      </c>
      <c r="BS19939">
        <v>102870.204762023</v>
      </c>
      <c r="BW19939" s="9">
        <v>19934</v>
      </c>
      <c r="BX19939">
        <f t="shared" si="936"/>
        <v>1</v>
      </c>
      <c r="BY19939">
        <f t="shared" si="937"/>
        <v>1</v>
      </c>
    </row>
    <row r="19940" spans="1:77">
      <c r="A19940" s="33">
        <v>19935</v>
      </c>
      <c r="BP19940">
        <v>0.790378573538567</v>
      </c>
      <c r="BQ19940">
        <v>13653.6026363252</v>
      </c>
      <c r="BR19940">
        <v>1.33118388808758</v>
      </c>
      <c r="BS19940">
        <v>104341.339823593</v>
      </c>
      <c r="BW19940" s="9">
        <v>19935</v>
      </c>
      <c r="BX19940">
        <f t="shared" si="936"/>
        <v>1</v>
      </c>
      <c r="BY19940">
        <f t="shared" si="937"/>
        <v>1</v>
      </c>
    </row>
    <row r="19941" spans="1:77">
      <c r="A19941" s="33">
        <v>19936</v>
      </c>
      <c r="BP19941">
        <v>0.809773555096801</v>
      </c>
      <c r="BQ19941">
        <v>12209.2979368186</v>
      </c>
      <c r="BR19941">
        <v>1.38099751008877</v>
      </c>
      <c r="BS19941">
        <v>102433.770688078</v>
      </c>
      <c r="BW19941" s="9">
        <v>19936</v>
      </c>
      <c r="BX19941">
        <f t="shared" si="936"/>
        <v>1</v>
      </c>
      <c r="BY19941">
        <f t="shared" si="937"/>
        <v>1</v>
      </c>
    </row>
    <row r="19942" spans="1:77">
      <c r="A19942" s="33">
        <v>19937</v>
      </c>
      <c r="BP19942">
        <v>0.805349845805423</v>
      </c>
      <c r="BQ19942">
        <v>11156.78091676</v>
      </c>
      <c r="BR19942">
        <v>1.38210980731178</v>
      </c>
      <c r="BS19942">
        <v>99621.5339053301</v>
      </c>
      <c r="BW19942" s="9">
        <v>19937</v>
      </c>
      <c r="BX19942">
        <f t="shared" si="936"/>
        <v>1</v>
      </c>
      <c r="BY19942">
        <f t="shared" si="937"/>
        <v>1</v>
      </c>
    </row>
    <row r="19943" spans="1:77">
      <c r="A19943" s="33">
        <v>19938</v>
      </c>
      <c r="BP19943">
        <v>0.794124703894953</v>
      </c>
      <c r="BQ19943">
        <v>10988.8052949547</v>
      </c>
      <c r="BR19943">
        <v>1.33375652544197</v>
      </c>
      <c r="BS19943">
        <v>127541.357983557</v>
      </c>
      <c r="BW19943" s="9">
        <v>19938</v>
      </c>
      <c r="BX19943">
        <f t="shared" si="936"/>
        <v>1</v>
      </c>
      <c r="BY19943">
        <f t="shared" si="937"/>
        <v>1</v>
      </c>
    </row>
    <row r="19944" spans="1:77">
      <c r="A19944" s="33">
        <v>19939</v>
      </c>
      <c r="BP19944">
        <v>0.827308910880954</v>
      </c>
      <c r="BQ19944">
        <v>13763.6210356369</v>
      </c>
      <c r="BR19944">
        <v>1.43492631368336</v>
      </c>
      <c r="BS19944">
        <v>106929.540342898</v>
      </c>
      <c r="BW19944" s="9">
        <v>19939</v>
      </c>
      <c r="BX19944">
        <f t="shared" si="936"/>
        <v>1</v>
      </c>
      <c r="BY19944">
        <f t="shared" si="937"/>
        <v>1</v>
      </c>
    </row>
    <row r="19945" spans="1:77">
      <c r="A19945" s="33">
        <v>19940</v>
      </c>
      <c r="BP19945">
        <v>0.802790695648984</v>
      </c>
      <c r="BQ19945">
        <v>19385.5691318278</v>
      </c>
      <c r="BR19945">
        <v>1.38059391395469</v>
      </c>
      <c r="BS19945">
        <v>110103.238923377</v>
      </c>
      <c r="BW19945" s="9">
        <v>19940</v>
      </c>
      <c r="BX19945">
        <f t="shared" si="936"/>
        <v>1</v>
      </c>
      <c r="BY19945">
        <f t="shared" si="937"/>
        <v>1</v>
      </c>
    </row>
    <row r="19946" spans="1:77">
      <c r="A19946" s="33">
        <v>19941</v>
      </c>
      <c r="BP19946">
        <v>0.867147628972845</v>
      </c>
      <c r="BQ19946">
        <v>13955.7987133367</v>
      </c>
      <c r="BR19946">
        <v>1.50207616669091</v>
      </c>
      <c r="BS19946">
        <v>137161.969728926</v>
      </c>
      <c r="BW19946" s="9">
        <v>19941</v>
      </c>
      <c r="BX19946">
        <f t="shared" si="936"/>
        <v>1</v>
      </c>
      <c r="BY19946">
        <f t="shared" si="937"/>
        <v>1</v>
      </c>
    </row>
    <row r="19947" spans="1:77">
      <c r="A19947" s="33">
        <v>19942</v>
      </c>
      <c r="BP19947">
        <v>0.79425457788709</v>
      </c>
      <c r="BQ19947">
        <v>16308.4904929001</v>
      </c>
      <c r="BR19947">
        <v>1.35193605761779</v>
      </c>
      <c r="BS19947">
        <v>108479.624065601</v>
      </c>
      <c r="BW19947" s="9">
        <v>19942</v>
      </c>
      <c r="BX19947">
        <f t="shared" si="936"/>
        <v>1</v>
      </c>
      <c r="BY19947">
        <f t="shared" si="937"/>
        <v>1</v>
      </c>
    </row>
    <row r="19948" spans="1:77">
      <c r="A19948" s="33">
        <v>19943</v>
      </c>
      <c r="BP19948">
        <v>0.815931548434541</v>
      </c>
      <c r="BQ19948">
        <v>13270.6026036903</v>
      </c>
      <c r="BR19948">
        <v>1.43055700567276</v>
      </c>
      <c r="BS19948">
        <v>106147.784518054</v>
      </c>
      <c r="BW19948" s="9">
        <v>19943</v>
      </c>
      <c r="BX19948">
        <f t="shared" si="936"/>
        <v>1</v>
      </c>
      <c r="BY19948">
        <f t="shared" si="937"/>
        <v>1</v>
      </c>
    </row>
    <row r="19949" spans="1:77">
      <c r="A19949" s="33">
        <v>19944</v>
      </c>
      <c r="BP19949">
        <v>0.795257543583705</v>
      </c>
      <c r="BQ19949">
        <v>16674.4080061239</v>
      </c>
      <c r="BR19949">
        <v>1.38263233853162</v>
      </c>
      <c r="BS19949">
        <v>109112.374336352</v>
      </c>
      <c r="BW19949" s="9">
        <v>19944</v>
      </c>
      <c r="BX19949">
        <f t="shared" si="936"/>
        <v>1</v>
      </c>
      <c r="BY19949">
        <f t="shared" si="937"/>
        <v>1</v>
      </c>
    </row>
    <row r="19950" spans="1:77">
      <c r="A19950" s="33">
        <v>19945</v>
      </c>
      <c r="BP19950">
        <v>0.773764982073399</v>
      </c>
      <c r="BQ19950">
        <v>20407.8767449414</v>
      </c>
      <c r="BR19950">
        <v>1.32901650325193</v>
      </c>
      <c r="BS19950">
        <v>114973.426394518</v>
      </c>
      <c r="BW19950" s="9">
        <v>19945</v>
      </c>
      <c r="BX19950">
        <f t="shared" si="936"/>
        <v>1</v>
      </c>
      <c r="BY19950">
        <f t="shared" si="937"/>
        <v>1</v>
      </c>
    </row>
    <row r="19951" spans="1:77">
      <c r="A19951" s="33">
        <v>19946</v>
      </c>
      <c r="BP19951">
        <v>0.87413184236597</v>
      </c>
      <c r="BQ19951">
        <v>13506.1431447637</v>
      </c>
      <c r="BR19951">
        <v>1.54228521773769</v>
      </c>
      <c r="BS19951">
        <v>104452.758677659</v>
      </c>
      <c r="BW19951" s="9">
        <v>19946</v>
      </c>
      <c r="BX19951">
        <f t="shared" si="936"/>
        <v>1</v>
      </c>
      <c r="BY19951">
        <f t="shared" si="937"/>
        <v>1</v>
      </c>
    </row>
    <row r="19952" spans="1:77">
      <c r="A19952" s="33">
        <v>19947</v>
      </c>
      <c r="BP19952">
        <v>0.786409639867575</v>
      </c>
      <c r="BQ19952">
        <v>11193.361403554</v>
      </c>
      <c r="BR19952">
        <v>1.32666709128426</v>
      </c>
      <c r="BS19952">
        <v>131647.09379239</v>
      </c>
      <c r="BW19952" s="9">
        <v>19947</v>
      </c>
      <c r="BX19952">
        <f t="shared" si="936"/>
        <v>1</v>
      </c>
      <c r="BY19952">
        <f t="shared" si="937"/>
        <v>1</v>
      </c>
    </row>
    <row r="19953" spans="1:77">
      <c r="A19953" s="33">
        <v>19948</v>
      </c>
      <c r="BP19953">
        <v>0.806898528507233</v>
      </c>
      <c r="BQ19953">
        <v>13498.5866457418</v>
      </c>
      <c r="BR19953">
        <v>1.38892520464424</v>
      </c>
      <c r="BS19953">
        <v>103911.717661548</v>
      </c>
      <c r="BW19953" s="9">
        <v>19948</v>
      </c>
      <c r="BX19953">
        <f t="shared" si="936"/>
        <v>1</v>
      </c>
      <c r="BY19953">
        <f t="shared" si="937"/>
        <v>1</v>
      </c>
    </row>
    <row r="19954" spans="1:77">
      <c r="A19954" s="33">
        <v>19949</v>
      </c>
      <c r="BP19954">
        <v>0.750815997970173</v>
      </c>
      <c r="BQ19954">
        <v>17801.6570348044</v>
      </c>
      <c r="BR19954">
        <v>1.28594054364195</v>
      </c>
      <c r="BS19954">
        <v>111275.609964032</v>
      </c>
      <c r="BW19954" s="9">
        <v>19949</v>
      </c>
      <c r="BX19954">
        <f t="shared" si="936"/>
        <v>1</v>
      </c>
      <c r="BY19954">
        <f t="shared" si="937"/>
        <v>1</v>
      </c>
    </row>
    <row r="19955" spans="1:77">
      <c r="A19955" s="33">
        <v>19950</v>
      </c>
      <c r="BP19955">
        <v>0.838817396165428</v>
      </c>
      <c r="BQ19955">
        <v>20932.8549745348</v>
      </c>
      <c r="BR19955">
        <v>1.47320195342963</v>
      </c>
      <c r="BS19955">
        <v>117280.431795684</v>
      </c>
      <c r="BW19955" s="9">
        <v>19950</v>
      </c>
      <c r="BX19955">
        <f t="shared" si="936"/>
        <v>1</v>
      </c>
      <c r="BY19955">
        <f t="shared" si="937"/>
        <v>1</v>
      </c>
    </row>
    <row r="19956" spans="1:77">
      <c r="A19956" s="33">
        <v>19951</v>
      </c>
      <c r="BP19956">
        <v>0.792541015422692</v>
      </c>
      <c r="BQ19956">
        <v>12874.0295705791</v>
      </c>
      <c r="BR19956">
        <v>1.36540933567505</v>
      </c>
      <c r="BS19956">
        <v>133741.637574382</v>
      </c>
      <c r="BW19956" s="9">
        <v>19951</v>
      </c>
      <c r="BX19956">
        <f t="shared" si="936"/>
        <v>1</v>
      </c>
      <c r="BY19956">
        <f t="shared" si="937"/>
        <v>1</v>
      </c>
    </row>
    <row r="19957" spans="1:77">
      <c r="A19957" s="33">
        <v>19952</v>
      </c>
      <c r="BP19957">
        <v>0.799227594440231</v>
      </c>
      <c r="BQ19957">
        <v>14780.4242051834</v>
      </c>
      <c r="BR19957">
        <v>1.37687665717011</v>
      </c>
      <c r="BS19957">
        <v>108469.327685887</v>
      </c>
      <c r="BW19957" s="9">
        <v>19952</v>
      </c>
      <c r="BX19957">
        <f t="shared" si="936"/>
        <v>1</v>
      </c>
      <c r="BY19957">
        <f t="shared" si="937"/>
        <v>1</v>
      </c>
    </row>
    <row r="19958" spans="1:77">
      <c r="A19958" s="33">
        <v>19953</v>
      </c>
      <c r="BP19958">
        <v>0.806556540684005</v>
      </c>
      <c r="BQ19958">
        <v>15641.648495942</v>
      </c>
      <c r="BR19958">
        <v>1.3933596659629</v>
      </c>
      <c r="BS19958">
        <v>138732.378584165</v>
      </c>
      <c r="BW19958" s="9">
        <v>19953</v>
      </c>
      <c r="BX19958">
        <f t="shared" si="936"/>
        <v>1</v>
      </c>
      <c r="BY19958">
        <f t="shared" si="937"/>
        <v>1</v>
      </c>
    </row>
    <row r="19959" spans="1:77">
      <c r="A19959" s="33">
        <v>19954</v>
      </c>
      <c r="BP19959">
        <v>0.806840607703155</v>
      </c>
      <c r="BQ19959">
        <v>13427.5377253462</v>
      </c>
      <c r="BR19959">
        <v>1.41444791225744</v>
      </c>
      <c r="BS19959">
        <v>107614.347096179</v>
      </c>
      <c r="BW19959" s="9">
        <v>19954</v>
      </c>
      <c r="BX19959">
        <f t="shared" si="936"/>
        <v>1</v>
      </c>
      <c r="BY19959">
        <f t="shared" si="937"/>
        <v>1</v>
      </c>
    </row>
    <row r="19960" spans="1:77">
      <c r="A19960" s="33">
        <v>19955</v>
      </c>
      <c r="BP19960">
        <v>0.856815659444857</v>
      </c>
      <c r="BQ19960">
        <v>15827.3179241812</v>
      </c>
      <c r="BR19960">
        <v>1.47561441898437</v>
      </c>
      <c r="BS19960">
        <v>138288.079733839</v>
      </c>
      <c r="BW19960" s="9">
        <v>19955</v>
      </c>
      <c r="BX19960">
        <f t="shared" si="936"/>
        <v>1</v>
      </c>
      <c r="BY19960">
        <f t="shared" si="937"/>
        <v>1</v>
      </c>
    </row>
    <row r="19961" spans="1:77">
      <c r="A19961" s="33">
        <v>19956</v>
      </c>
      <c r="BP19961">
        <v>0.840795901720349</v>
      </c>
      <c r="BQ19961">
        <v>13876.5719804345</v>
      </c>
      <c r="BR19961">
        <v>1.43956683288723</v>
      </c>
      <c r="BS19961">
        <v>101995.135136356</v>
      </c>
      <c r="BW19961" s="9">
        <v>19956</v>
      </c>
      <c r="BX19961">
        <f t="shared" si="936"/>
        <v>1</v>
      </c>
      <c r="BY19961">
        <f t="shared" si="937"/>
        <v>1</v>
      </c>
    </row>
    <row r="19962" spans="1:77">
      <c r="A19962" s="33">
        <v>19957</v>
      </c>
      <c r="BP19962">
        <v>0.816932519251042</v>
      </c>
      <c r="BQ19962">
        <v>14567.5398752394</v>
      </c>
      <c r="BR19962">
        <v>1.37567390408007</v>
      </c>
      <c r="BS19962">
        <v>133377.141116222</v>
      </c>
      <c r="BW19962" s="9">
        <v>19957</v>
      </c>
      <c r="BX19962">
        <f t="shared" si="936"/>
        <v>1</v>
      </c>
      <c r="BY19962">
        <f t="shared" si="937"/>
        <v>1</v>
      </c>
    </row>
    <row r="19963" spans="1:77">
      <c r="A19963" s="33">
        <v>19958</v>
      </c>
      <c r="BP19963">
        <v>0.821216075145905</v>
      </c>
      <c r="BQ19963">
        <v>13598.7761068561</v>
      </c>
      <c r="BR19963">
        <v>1.42939839042959</v>
      </c>
      <c r="BS19963">
        <v>106044.164752685</v>
      </c>
      <c r="BW19963" s="9">
        <v>19958</v>
      </c>
      <c r="BX19963">
        <f t="shared" si="936"/>
        <v>1</v>
      </c>
      <c r="BY19963">
        <f t="shared" si="937"/>
        <v>1</v>
      </c>
    </row>
    <row r="19964" spans="1:77">
      <c r="A19964" s="33">
        <v>19959</v>
      </c>
      <c r="BP19964">
        <v>0.792633221779759</v>
      </c>
      <c r="BQ19964">
        <v>11775.2167712321</v>
      </c>
      <c r="BR19964">
        <v>1.34260499377696</v>
      </c>
      <c r="BS19964">
        <v>103861.834769784</v>
      </c>
      <c r="BW19964" s="9">
        <v>19959</v>
      </c>
      <c r="BX19964">
        <f t="shared" si="936"/>
        <v>1</v>
      </c>
      <c r="BY19964">
        <f t="shared" si="937"/>
        <v>1</v>
      </c>
    </row>
    <row r="19965" spans="1:77">
      <c r="A19965" s="33">
        <v>19960</v>
      </c>
      <c r="BP19965">
        <v>0.784202144004056</v>
      </c>
      <c r="BQ19965">
        <v>19636.1961679414</v>
      </c>
      <c r="BR19965">
        <v>1.34322927637721</v>
      </c>
      <c r="BS19965">
        <v>111702.859143918</v>
      </c>
      <c r="BW19965" s="9">
        <v>19960</v>
      </c>
      <c r="BX19965">
        <f t="shared" si="936"/>
        <v>1</v>
      </c>
      <c r="BY19965">
        <f t="shared" si="937"/>
        <v>1</v>
      </c>
    </row>
    <row r="19966" spans="1:77">
      <c r="A19966" s="33">
        <v>19961</v>
      </c>
      <c r="BP19966">
        <v>0.769713556884916</v>
      </c>
      <c r="BQ19966">
        <v>9628.27758520258</v>
      </c>
      <c r="BR19966">
        <v>1.31922769831732</v>
      </c>
      <c r="BS19966">
        <v>126637.121982596</v>
      </c>
      <c r="BW19966" s="9">
        <v>19961</v>
      </c>
      <c r="BX19966">
        <f t="shared" si="936"/>
        <v>1</v>
      </c>
      <c r="BY19966">
        <f t="shared" si="937"/>
        <v>1</v>
      </c>
    </row>
    <row r="19967" spans="1:77">
      <c r="A19967" s="33">
        <v>19962</v>
      </c>
      <c r="BP19967">
        <v>0.801435541065108</v>
      </c>
      <c r="BQ19967">
        <v>10974.8243832165</v>
      </c>
      <c r="BR19967">
        <v>1.38708565593736</v>
      </c>
      <c r="BS19967">
        <v>102290.757041426</v>
      </c>
      <c r="BW19967" s="9">
        <v>19962</v>
      </c>
      <c r="BX19967">
        <f t="shared" si="936"/>
        <v>1</v>
      </c>
      <c r="BY19967">
        <f t="shared" si="937"/>
        <v>1</v>
      </c>
    </row>
    <row r="19968" spans="1:77">
      <c r="A19968" s="33">
        <v>19963</v>
      </c>
      <c r="BP19968">
        <v>0.863436595502364</v>
      </c>
      <c r="BQ19968">
        <v>18227.2205745555</v>
      </c>
      <c r="BR19968">
        <v>1.4808900736148</v>
      </c>
      <c r="BS19968">
        <v>142037.759095756</v>
      </c>
      <c r="BW19968" s="9">
        <v>19963</v>
      </c>
      <c r="BX19968">
        <f t="shared" si="936"/>
        <v>1</v>
      </c>
      <c r="BY19968">
        <f t="shared" si="937"/>
        <v>1</v>
      </c>
    </row>
    <row r="19969" spans="1:77">
      <c r="A19969" s="33">
        <v>19964</v>
      </c>
      <c r="BP19969">
        <v>0.843035641676673</v>
      </c>
      <c r="BQ19969">
        <v>14521.5967114405</v>
      </c>
      <c r="BR19969">
        <v>1.43832034079034</v>
      </c>
      <c r="BS19969">
        <v>109000.767884486</v>
      </c>
      <c r="BW19969" s="9">
        <v>19964</v>
      </c>
      <c r="BX19969">
        <f t="shared" si="936"/>
        <v>1</v>
      </c>
      <c r="BY19969">
        <f t="shared" si="937"/>
        <v>1</v>
      </c>
    </row>
    <row r="19970" spans="1:77">
      <c r="A19970" s="33">
        <v>19965</v>
      </c>
      <c r="BP19970">
        <v>0.853363799134411</v>
      </c>
      <c r="BQ19970">
        <v>13624.6234425713</v>
      </c>
      <c r="BR19970">
        <v>1.47296489249891</v>
      </c>
      <c r="BS19970">
        <v>129949.02587928</v>
      </c>
      <c r="BW19970" s="9">
        <v>19965</v>
      </c>
      <c r="BX19970">
        <f t="shared" si="936"/>
        <v>1</v>
      </c>
      <c r="BY19970">
        <f t="shared" si="937"/>
        <v>1</v>
      </c>
    </row>
    <row r="19971" spans="1:77">
      <c r="A19971" s="33">
        <v>19966</v>
      </c>
      <c r="BP19971">
        <v>0.823423203679079</v>
      </c>
      <c r="BQ19971">
        <v>13589.5433293089</v>
      </c>
      <c r="BR19971">
        <v>1.43584386012415</v>
      </c>
      <c r="BS19971">
        <v>134864.634713191</v>
      </c>
      <c r="BW19971" s="9">
        <v>19966</v>
      </c>
      <c r="BX19971">
        <f t="shared" si="936"/>
        <v>1</v>
      </c>
      <c r="BY19971">
        <f t="shared" si="937"/>
        <v>1</v>
      </c>
    </row>
    <row r="19972" spans="1:77">
      <c r="A19972" s="33">
        <v>19967</v>
      </c>
      <c r="BP19972">
        <v>0.824326366600395</v>
      </c>
      <c r="BQ19972">
        <v>13871.4656575167</v>
      </c>
      <c r="BR19972">
        <v>1.40993884249852</v>
      </c>
      <c r="BS19972">
        <v>134159.589270695</v>
      </c>
      <c r="BW19972" s="9">
        <v>19967</v>
      </c>
      <c r="BX19972">
        <f t="shared" si="936"/>
        <v>1</v>
      </c>
      <c r="BY19972">
        <f t="shared" si="937"/>
        <v>1</v>
      </c>
    </row>
    <row r="19973" spans="1:77">
      <c r="A19973" s="33">
        <v>19968</v>
      </c>
      <c r="BP19973">
        <v>0.824179311278729</v>
      </c>
      <c r="BQ19973">
        <v>15856.5069575691</v>
      </c>
      <c r="BR19973">
        <v>1.40523373983952</v>
      </c>
      <c r="BS19973">
        <v>107428.216147544</v>
      </c>
      <c r="BW19973" s="9">
        <v>19968</v>
      </c>
      <c r="BX19973">
        <f t="shared" si="936"/>
        <v>1</v>
      </c>
      <c r="BY19973">
        <f t="shared" si="937"/>
        <v>1</v>
      </c>
    </row>
    <row r="19974" spans="1:77">
      <c r="A19974" s="33">
        <v>19969</v>
      </c>
      <c r="BP19974">
        <v>0.809688563407239</v>
      </c>
      <c r="BQ19974">
        <v>15217.0285634686</v>
      </c>
      <c r="BR19974">
        <v>1.40358832701729</v>
      </c>
      <c r="BS19974">
        <v>105892.549512735</v>
      </c>
      <c r="BW19974" s="9">
        <v>19969</v>
      </c>
      <c r="BX19974">
        <f t="shared" si="936"/>
        <v>1</v>
      </c>
      <c r="BY19974">
        <f t="shared" si="937"/>
        <v>1</v>
      </c>
    </row>
    <row r="19975" spans="1:77">
      <c r="A19975" s="33">
        <v>19970</v>
      </c>
      <c r="BP19975">
        <v>0.810721836609838</v>
      </c>
      <c r="BQ19975">
        <v>16414.6552522525</v>
      </c>
      <c r="BR19975">
        <v>1.39802056836687</v>
      </c>
      <c r="BS19975">
        <v>110439.220689435</v>
      </c>
      <c r="BW19975" s="9">
        <v>19970</v>
      </c>
      <c r="BX19975">
        <f t="shared" ref="BX19975:BX20038" si="938">IF(BU19975=MAX($BU19975:$BV19975),1,0)</f>
        <v>1</v>
      </c>
      <c r="BY19975">
        <f t="shared" ref="BY19975:BY20038" si="939">IF(BV19975=MAX($BU19975:$BV19975),1,0)</f>
        <v>1</v>
      </c>
    </row>
    <row r="19976" spans="1:77">
      <c r="A19976" s="33">
        <v>19971</v>
      </c>
      <c r="BP19976">
        <v>0.823596519686414</v>
      </c>
      <c r="BQ19976">
        <v>15949.3077201057</v>
      </c>
      <c r="BR19976">
        <v>1.42709202811917</v>
      </c>
      <c r="BS19976">
        <v>105324.410164604</v>
      </c>
      <c r="BW19976" s="9">
        <v>19971</v>
      </c>
      <c r="BX19976">
        <f t="shared" si="938"/>
        <v>1</v>
      </c>
      <c r="BY19976">
        <f t="shared" si="939"/>
        <v>1</v>
      </c>
    </row>
    <row r="19977" spans="1:77">
      <c r="A19977" s="33">
        <v>19972</v>
      </c>
      <c r="BP19977">
        <v>0.779424826376925</v>
      </c>
      <c r="BQ19977">
        <v>12910.7409647232</v>
      </c>
      <c r="BR19977">
        <v>1.31339258841641</v>
      </c>
      <c r="BS19977">
        <v>102183.076784625</v>
      </c>
      <c r="BW19977" s="9">
        <v>19972</v>
      </c>
      <c r="BX19977">
        <f t="shared" si="938"/>
        <v>1</v>
      </c>
      <c r="BY19977">
        <f t="shared" si="939"/>
        <v>1</v>
      </c>
    </row>
    <row r="19978" spans="1:77">
      <c r="A19978" s="33">
        <v>19973</v>
      </c>
      <c r="BP19978">
        <v>0.855417277995914</v>
      </c>
      <c r="BQ19978">
        <v>13398.1541970798</v>
      </c>
      <c r="BR19978">
        <v>1.47798796493072</v>
      </c>
      <c r="BS19978">
        <v>101547.172591284</v>
      </c>
      <c r="BW19978" s="9">
        <v>19973</v>
      </c>
      <c r="BX19978">
        <f t="shared" si="938"/>
        <v>1</v>
      </c>
      <c r="BY19978">
        <f t="shared" si="939"/>
        <v>1</v>
      </c>
    </row>
    <row r="19979" spans="1:77">
      <c r="A19979" s="33">
        <v>19974</v>
      </c>
      <c r="BP19979">
        <v>0.853574664216506</v>
      </c>
      <c r="BQ19979">
        <v>13020.9469323275</v>
      </c>
      <c r="BR19979">
        <v>1.47313163044074</v>
      </c>
      <c r="BS19979">
        <v>131758.437265924</v>
      </c>
      <c r="BW19979" s="9">
        <v>19974</v>
      </c>
      <c r="BX19979">
        <f t="shared" si="938"/>
        <v>1</v>
      </c>
      <c r="BY19979">
        <f t="shared" si="939"/>
        <v>1</v>
      </c>
    </row>
    <row r="19980" spans="1:77">
      <c r="A19980" s="33">
        <v>19975</v>
      </c>
      <c r="BP19980">
        <v>0.78133911962084</v>
      </c>
      <c r="BQ19980">
        <v>14947.8333595539</v>
      </c>
      <c r="BR19980">
        <v>1.35873821802166</v>
      </c>
      <c r="BS19980">
        <v>107774.387474585</v>
      </c>
      <c r="BW19980" s="9">
        <v>19975</v>
      </c>
      <c r="BX19980">
        <f t="shared" si="938"/>
        <v>1</v>
      </c>
      <c r="BY19980">
        <f t="shared" si="939"/>
        <v>1</v>
      </c>
    </row>
    <row r="19981" spans="1:77">
      <c r="A19981" s="33">
        <v>19976</v>
      </c>
      <c r="BP19981">
        <v>0.760744532131889</v>
      </c>
      <c r="BQ19981">
        <v>20655.4471314285</v>
      </c>
      <c r="BR19981">
        <v>1.27618516158126</v>
      </c>
      <c r="BS19981">
        <v>145267.849633802</v>
      </c>
      <c r="BW19981" s="9">
        <v>19976</v>
      </c>
      <c r="BX19981">
        <f t="shared" si="938"/>
        <v>1</v>
      </c>
      <c r="BY19981">
        <f t="shared" si="939"/>
        <v>1</v>
      </c>
    </row>
    <row r="19982" spans="1:77">
      <c r="A19982" s="33">
        <v>19977</v>
      </c>
      <c r="BP19982">
        <v>0.757722704329409</v>
      </c>
      <c r="BQ19982">
        <v>15023.0359943784</v>
      </c>
      <c r="BR19982">
        <v>1.27925039288347</v>
      </c>
      <c r="BS19982">
        <v>133861.723464388</v>
      </c>
      <c r="BW19982" s="9">
        <v>19977</v>
      </c>
      <c r="BX19982">
        <f t="shared" si="938"/>
        <v>1</v>
      </c>
      <c r="BY19982">
        <f t="shared" si="939"/>
        <v>1</v>
      </c>
    </row>
    <row r="19983" spans="1:77">
      <c r="A19983" s="33">
        <v>19978</v>
      </c>
      <c r="BP19983">
        <v>0.833810310471479</v>
      </c>
      <c r="BQ19983">
        <v>14531.9659329384</v>
      </c>
      <c r="BR19983">
        <v>1.42402082437447</v>
      </c>
      <c r="BS19983">
        <v>134671.462734505</v>
      </c>
      <c r="BW19983" s="9">
        <v>19978</v>
      </c>
      <c r="BX19983">
        <f t="shared" si="938"/>
        <v>1</v>
      </c>
      <c r="BY19983">
        <f t="shared" si="939"/>
        <v>1</v>
      </c>
    </row>
    <row r="19984" spans="1:77">
      <c r="A19984" s="33">
        <v>19979</v>
      </c>
      <c r="BP19984">
        <v>0.814233242515522</v>
      </c>
      <c r="BQ19984">
        <v>14458.4578866433</v>
      </c>
      <c r="BR19984">
        <v>1.42703389881306</v>
      </c>
      <c r="BS19984">
        <v>111213.1842212</v>
      </c>
      <c r="BW19984" s="9">
        <v>19979</v>
      </c>
      <c r="BX19984">
        <f t="shared" si="938"/>
        <v>1</v>
      </c>
      <c r="BY19984">
        <f t="shared" si="939"/>
        <v>1</v>
      </c>
    </row>
    <row r="19985" spans="1:77">
      <c r="A19985" s="33">
        <v>19980</v>
      </c>
      <c r="BP19985">
        <v>0.797066846798513</v>
      </c>
      <c r="BQ19985">
        <v>12735.0456451308</v>
      </c>
      <c r="BR19985">
        <v>1.38420364957533</v>
      </c>
      <c r="BS19985">
        <v>129671.211339267</v>
      </c>
      <c r="BW19985" s="9">
        <v>19980</v>
      </c>
      <c r="BX19985">
        <f t="shared" si="938"/>
        <v>1</v>
      </c>
      <c r="BY19985">
        <f t="shared" si="939"/>
        <v>1</v>
      </c>
    </row>
    <row r="19986" spans="1:77">
      <c r="A19986" s="33">
        <v>19981</v>
      </c>
      <c r="BP19986">
        <v>0.705306930793713</v>
      </c>
      <c r="BQ19986">
        <v>16945.082542325</v>
      </c>
      <c r="BR19986">
        <v>1.19022381754791</v>
      </c>
      <c r="BS19986">
        <v>108111.402615076</v>
      </c>
      <c r="BW19986" s="9">
        <v>19981</v>
      </c>
      <c r="BX19986">
        <f t="shared" si="938"/>
        <v>1</v>
      </c>
      <c r="BY19986">
        <f t="shared" si="939"/>
        <v>1</v>
      </c>
    </row>
    <row r="19987" spans="1:77">
      <c r="A19987" s="33">
        <v>19982</v>
      </c>
      <c r="BP19987">
        <v>0.800729809827213</v>
      </c>
      <c r="BQ19987">
        <v>16851.6137931298</v>
      </c>
      <c r="BR19987">
        <v>1.35914450524182</v>
      </c>
      <c r="BS19987">
        <v>108469.72648739</v>
      </c>
      <c r="BW19987" s="9">
        <v>19982</v>
      </c>
      <c r="BX19987">
        <f t="shared" si="938"/>
        <v>1</v>
      </c>
      <c r="BY19987">
        <f t="shared" si="939"/>
        <v>1</v>
      </c>
    </row>
    <row r="19988" spans="1:77">
      <c r="A19988" s="33">
        <v>19983</v>
      </c>
      <c r="BP19988">
        <v>0.810191832928999</v>
      </c>
      <c r="BQ19988">
        <v>16106.1692518987</v>
      </c>
      <c r="BR19988">
        <v>1.39926362988964</v>
      </c>
      <c r="BS19988">
        <v>142469.041146533</v>
      </c>
      <c r="BW19988" s="9">
        <v>19983</v>
      </c>
      <c r="BX19988">
        <f t="shared" si="938"/>
        <v>1</v>
      </c>
      <c r="BY19988">
        <f t="shared" si="939"/>
        <v>1</v>
      </c>
    </row>
    <row r="19989" spans="1:77">
      <c r="A19989" s="33">
        <v>19984</v>
      </c>
      <c r="BP19989">
        <v>0.789277905212496</v>
      </c>
      <c r="BQ19989">
        <v>17076.1063133025</v>
      </c>
      <c r="BR19989">
        <v>1.34835007258797</v>
      </c>
      <c r="BS19989">
        <v>108730.14182529</v>
      </c>
      <c r="BW19989" s="9">
        <v>19984</v>
      </c>
      <c r="BX19989">
        <f t="shared" si="938"/>
        <v>1</v>
      </c>
      <c r="BY19989">
        <f t="shared" si="939"/>
        <v>1</v>
      </c>
    </row>
    <row r="19990" spans="1:77">
      <c r="A19990" s="33">
        <v>19985</v>
      </c>
      <c r="BP19990">
        <v>0.819557378601485</v>
      </c>
      <c r="BQ19990">
        <v>13192.2134910282</v>
      </c>
      <c r="BR19990">
        <v>1.40700493648867</v>
      </c>
      <c r="BS19990">
        <v>103560.325122444</v>
      </c>
      <c r="BW19990" s="9">
        <v>19985</v>
      </c>
      <c r="BX19990">
        <f t="shared" si="938"/>
        <v>1</v>
      </c>
      <c r="BY19990">
        <f t="shared" si="939"/>
        <v>1</v>
      </c>
    </row>
    <row r="19991" spans="1:77">
      <c r="A19991" s="33">
        <v>19986</v>
      </c>
      <c r="BP19991">
        <v>0.800891744808638</v>
      </c>
      <c r="BQ19991">
        <v>12229.8170688271</v>
      </c>
      <c r="BR19991">
        <v>1.38043185542727</v>
      </c>
      <c r="BS19991">
        <v>101692.704207931</v>
      </c>
      <c r="BW19991" s="9">
        <v>19986</v>
      </c>
      <c r="BX19991">
        <f t="shared" si="938"/>
        <v>1</v>
      </c>
      <c r="BY19991">
        <f t="shared" si="939"/>
        <v>1</v>
      </c>
    </row>
    <row r="19992" spans="1:77">
      <c r="A19992" s="33">
        <v>19987</v>
      </c>
      <c r="BP19992">
        <v>0.79732506790394</v>
      </c>
      <c r="BQ19992">
        <v>15576.577970608</v>
      </c>
      <c r="BR19992">
        <v>1.3763311538192</v>
      </c>
      <c r="BS19992">
        <v>109844.453522845</v>
      </c>
      <c r="BW19992" s="9">
        <v>19987</v>
      </c>
      <c r="BX19992">
        <f t="shared" si="938"/>
        <v>1</v>
      </c>
      <c r="BY19992">
        <f t="shared" si="939"/>
        <v>1</v>
      </c>
    </row>
    <row r="19993" spans="1:77">
      <c r="A19993" s="33">
        <v>19988</v>
      </c>
      <c r="BP19993">
        <v>0.802025911133894</v>
      </c>
      <c r="BQ19993">
        <v>15081.2689941764</v>
      </c>
      <c r="BR19993">
        <v>1.35621610209887</v>
      </c>
      <c r="BS19993">
        <v>135128.265081131</v>
      </c>
      <c r="BW19993" s="9">
        <v>19988</v>
      </c>
      <c r="BX19993">
        <f t="shared" si="938"/>
        <v>1</v>
      </c>
      <c r="BY19993">
        <f t="shared" si="939"/>
        <v>1</v>
      </c>
    </row>
    <row r="19994" spans="1:77">
      <c r="A19994" s="33">
        <v>19989</v>
      </c>
      <c r="BP19994">
        <v>0.804197872298298</v>
      </c>
      <c r="BQ19994">
        <v>12179.0625179506</v>
      </c>
      <c r="BR19994">
        <v>1.36845136549624</v>
      </c>
      <c r="BS19994">
        <v>102074.253246319</v>
      </c>
      <c r="BW19994" s="9">
        <v>19989</v>
      </c>
      <c r="BX19994">
        <f t="shared" si="938"/>
        <v>1</v>
      </c>
      <c r="BY19994">
        <f t="shared" si="939"/>
        <v>1</v>
      </c>
    </row>
    <row r="19995" spans="1:77">
      <c r="A19995" s="33">
        <v>19990</v>
      </c>
      <c r="BP19995">
        <v>0.791298030894625</v>
      </c>
      <c r="BQ19995">
        <v>12302.3518547525</v>
      </c>
      <c r="BR19995">
        <v>1.36256311814055</v>
      </c>
      <c r="BS19995">
        <v>133025.038129824</v>
      </c>
      <c r="BW19995" s="9">
        <v>19990</v>
      </c>
      <c r="BX19995">
        <f t="shared" si="938"/>
        <v>1</v>
      </c>
      <c r="BY19995">
        <f t="shared" si="939"/>
        <v>1</v>
      </c>
    </row>
    <row r="19996" spans="1:77">
      <c r="A19996" s="33">
        <v>19991</v>
      </c>
      <c r="BP19996">
        <v>0.808601216532101</v>
      </c>
      <c r="BQ19996">
        <v>15143.6770604835</v>
      </c>
      <c r="BR19996">
        <v>1.39748975197323</v>
      </c>
      <c r="BS19996">
        <v>134481.121240335</v>
      </c>
      <c r="BW19996" s="9">
        <v>19991</v>
      </c>
      <c r="BX19996">
        <f t="shared" si="938"/>
        <v>1</v>
      </c>
      <c r="BY19996">
        <f t="shared" si="939"/>
        <v>1</v>
      </c>
    </row>
    <row r="19997" spans="1:77">
      <c r="A19997" s="33">
        <v>19992</v>
      </c>
      <c r="BP19997">
        <v>0.839185579978709</v>
      </c>
      <c r="BQ19997">
        <v>13860.5172278439</v>
      </c>
      <c r="BR19997">
        <v>1.43352505552617</v>
      </c>
      <c r="BS19997">
        <v>138075.45237758</v>
      </c>
      <c r="BW19997" s="9">
        <v>19992</v>
      </c>
      <c r="BX19997">
        <f t="shared" si="938"/>
        <v>1</v>
      </c>
      <c r="BY19997">
        <f t="shared" si="939"/>
        <v>1</v>
      </c>
    </row>
    <row r="19998" spans="1:77">
      <c r="A19998" s="33">
        <v>19993</v>
      </c>
      <c r="BP19998">
        <v>0.808092222646231</v>
      </c>
      <c r="BQ19998">
        <v>16702.4316862502</v>
      </c>
      <c r="BR19998">
        <v>1.38376629889686</v>
      </c>
      <c r="BS19998">
        <v>136711.255305207</v>
      </c>
      <c r="BW19998" s="9">
        <v>19993</v>
      </c>
      <c r="BX19998">
        <f t="shared" si="938"/>
        <v>1</v>
      </c>
      <c r="BY19998">
        <f t="shared" si="939"/>
        <v>1</v>
      </c>
    </row>
    <row r="19999" spans="1:77">
      <c r="A19999" s="33">
        <v>19994</v>
      </c>
      <c r="BP19999">
        <v>0.820655042289269</v>
      </c>
      <c r="BQ19999">
        <v>12726.8258396972</v>
      </c>
      <c r="BR19999">
        <v>1.4276490173409</v>
      </c>
      <c r="BS19999">
        <v>130903.850322449</v>
      </c>
      <c r="BW19999" s="9">
        <v>19994</v>
      </c>
      <c r="BX19999">
        <f t="shared" si="938"/>
        <v>1</v>
      </c>
      <c r="BY19999">
        <f t="shared" si="939"/>
        <v>1</v>
      </c>
    </row>
    <row r="20000" spans="1:77">
      <c r="A20000" s="33">
        <v>19995</v>
      </c>
      <c r="BP20000">
        <v>0.792309514255837</v>
      </c>
      <c r="BQ20000">
        <v>13510.0138237442</v>
      </c>
      <c r="BR20000">
        <v>1.36864402672143</v>
      </c>
      <c r="BS20000">
        <v>106019.859109932</v>
      </c>
      <c r="BW20000" s="9">
        <v>19995</v>
      </c>
      <c r="BX20000">
        <f t="shared" si="938"/>
        <v>1</v>
      </c>
      <c r="BY20000">
        <f t="shared" si="939"/>
        <v>1</v>
      </c>
    </row>
    <row r="20001" spans="1:77">
      <c r="A20001" s="33">
        <v>19996</v>
      </c>
      <c r="BP20001">
        <v>0.809492982197599</v>
      </c>
      <c r="BQ20001">
        <v>17406.5819531205</v>
      </c>
      <c r="BR20001">
        <v>1.40084685479132</v>
      </c>
      <c r="BS20001">
        <v>110561.531472724</v>
      </c>
      <c r="BW20001" s="9">
        <v>19996</v>
      </c>
      <c r="BX20001">
        <f t="shared" si="938"/>
        <v>1</v>
      </c>
      <c r="BY20001">
        <f t="shared" si="939"/>
        <v>1</v>
      </c>
    </row>
    <row r="20002" spans="1:77">
      <c r="A20002" s="33">
        <v>19997</v>
      </c>
      <c r="BP20002">
        <v>0.813489492907312</v>
      </c>
      <c r="BQ20002">
        <v>11003.6441688465</v>
      </c>
      <c r="BR20002">
        <v>1.392963144072</v>
      </c>
      <c r="BS20002">
        <v>101574.667505359</v>
      </c>
      <c r="BW20002" s="9">
        <v>19997</v>
      </c>
      <c r="BX20002">
        <f t="shared" si="938"/>
        <v>1</v>
      </c>
      <c r="BY20002">
        <f t="shared" si="939"/>
        <v>1</v>
      </c>
    </row>
    <row r="20003" spans="1:77">
      <c r="A20003" s="33">
        <v>19998</v>
      </c>
      <c r="BP20003">
        <v>0.810632279194306</v>
      </c>
      <c r="BQ20003">
        <v>20950.6084154232</v>
      </c>
      <c r="BR20003">
        <v>1.37464520584955</v>
      </c>
      <c r="BS20003">
        <v>145135.06877722</v>
      </c>
      <c r="BW20003" s="9">
        <v>19998</v>
      </c>
      <c r="BX20003">
        <f t="shared" si="938"/>
        <v>1</v>
      </c>
      <c r="BY20003">
        <f t="shared" si="939"/>
        <v>1</v>
      </c>
    </row>
    <row r="20004" spans="1:77">
      <c r="A20004" s="33">
        <v>19999</v>
      </c>
      <c r="BP20004">
        <v>0.830238980543643</v>
      </c>
      <c r="BQ20004">
        <v>14202.94417314</v>
      </c>
      <c r="BR20004">
        <v>1.43821162558779</v>
      </c>
      <c r="BS20004">
        <v>104841.904219368</v>
      </c>
      <c r="BW20004" s="9">
        <v>19999</v>
      </c>
      <c r="BX20004">
        <f t="shared" si="938"/>
        <v>1</v>
      </c>
      <c r="BY20004">
        <f t="shared" si="939"/>
        <v>1</v>
      </c>
    </row>
    <row r="20005" spans="1:77">
      <c r="A20005" s="33">
        <v>20000</v>
      </c>
      <c r="BP20005">
        <v>0.793814142142028</v>
      </c>
      <c r="BQ20005">
        <v>10435.7995109559</v>
      </c>
      <c r="BR20005">
        <v>1.35982314762404</v>
      </c>
      <c r="BS20005">
        <v>131755.195052643</v>
      </c>
      <c r="BW20005" s="9">
        <v>20000</v>
      </c>
      <c r="BX20005">
        <f t="shared" si="938"/>
        <v>1</v>
      </c>
      <c r="BY20005">
        <f t="shared" si="939"/>
        <v>1</v>
      </c>
    </row>
    <row r="20006" spans="1:77">
      <c r="A20006" s="15">
        <v>20001</v>
      </c>
      <c r="BP20006">
        <v>0.862083104195295</v>
      </c>
      <c r="BQ20006">
        <v>10839.9140244755</v>
      </c>
      <c r="BR20006">
        <v>1.49201605247626</v>
      </c>
      <c r="BS20006">
        <v>103970.439310739</v>
      </c>
      <c r="BW20006" s="29">
        <v>20001</v>
      </c>
      <c r="BX20006">
        <f t="shared" si="938"/>
        <v>1</v>
      </c>
      <c r="BY20006">
        <f t="shared" si="939"/>
        <v>1</v>
      </c>
    </row>
    <row r="20007" spans="1:77">
      <c r="A20007" s="15">
        <v>20002</v>
      </c>
      <c r="BP20007">
        <v>0.815982495349667</v>
      </c>
      <c r="BQ20007">
        <v>19485.3653729933</v>
      </c>
      <c r="BR20007">
        <v>1.42655065811388</v>
      </c>
      <c r="BS20007">
        <v>119326.86048979</v>
      </c>
      <c r="BW20007" s="29">
        <v>20002</v>
      </c>
      <c r="BX20007">
        <f t="shared" si="938"/>
        <v>1</v>
      </c>
      <c r="BY20007">
        <f t="shared" si="939"/>
        <v>1</v>
      </c>
    </row>
    <row r="20008" spans="1:77">
      <c r="A20008" s="15">
        <v>20003</v>
      </c>
      <c r="BP20008">
        <v>0.833582139618359</v>
      </c>
      <c r="BQ20008">
        <v>14637.5521520572</v>
      </c>
      <c r="BR20008">
        <v>1.44807061450825</v>
      </c>
      <c r="BS20008">
        <v>144760.644176755</v>
      </c>
      <c r="BW20008" s="29">
        <v>20003</v>
      </c>
      <c r="BX20008">
        <f t="shared" si="938"/>
        <v>1</v>
      </c>
      <c r="BY20008">
        <f t="shared" si="939"/>
        <v>1</v>
      </c>
    </row>
    <row r="20009" spans="1:77">
      <c r="A20009" s="15">
        <v>20004</v>
      </c>
      <c r="BP20009">
        <v>0.868447926202534</v>
      </c>
      <c r="BQ20009">
        <v>15233.1439892004</v>
      </c>
      <c r="BR20009">
        <v>1.50579019150742</v>
      </c>
      <c r="BS20009">
        <v>138505.727490777</v>
      </c>
      <c r="BW20009" s="29">
        <v>20004</v>
      </c>
      <c r="BX20009">
        <f t="shared" si="938"/>
        <v>1</v>
      </c>
      <c r="BY20009">
        <f t="shared" si="939"/>
        <v>1</v>
      </c>
    </row>
    <row r="20010" spans="1:77">
      <c r="A20010" s="15">
        <v>20005</v>
      </c>
      <c r="BP20010">
        <v>0.808815088273654</v>
      </c>
      <c r="BQ20010">
        <v>16802.9245356284</v>
      </c>
      <c r="BR20010">
        <v>1.37881415475431</v>
      </c>
      <c r="BS20010">
        <v>112800.242489106</v>
      </c>
      <c r="BW20010" s="29">
        <v>20005</v>
      </c>
      <c r="BX20010">
        <f t="shared" si="938"/>
        <v>1</v>
      </c>
      <c r="BY20010">
        <f t="shared" si="939"/>
        <v>1</v>
      </c>
    </row>
    <row r="20011" spans="1:77">
      <c r="A20011" s="15">
        <v>20006</v>
      </c>
      <c r="BP20011">
        <v>0.830660698639078</v>
      </c>
      <c r="BQ20011">
        <v>11547.0127768861</v>
      </c>
      <c r="BR20011">
        <v>1.44381629313696</v>
      </c>
      <c r="BS20011">
        <v>108308.316245888</v>
      </c>
      <c r="BW20011" s="29">
        <v>20006</v>
      </c>
      <c r="BX20011">
        <f t="shared" si="938"/>
        <v>1</v>
      </c>
      <c r="BY20011">
        <f t="shared" si="939"/>
        <v>1</v>
      </c>
    </row>
    <row r="20012" spans="1:77">
      <c r="A20012" s="15">
        <v>20007</v>
      </c>
      <c r="BP20012">
        <v>0.824042065481855</v>
      </c>
      <c r="BQ20012">
        <v>20216.9119336665</v>
      </c>
      <c r="BR20012">
        <v>1.43251998765147</v>
      </c>
      <c r="BS20012">
        <v>121343.597517839</v>
      </c>
      <c r="BW20012" s="29">
        <v>20007</v>
      </c>
      <c r="BX20012">
        <f t="shared" si="938"/>
        <v>1</v>
      </c>
      <c r="BY20012">
        <f t="shared" si="939"/>
        <v>1</v>
      </c>
    </row>
    <row r="20013" spans="1:77">
      <c r="A20013" s="15">
        <v>20008</v>
      </c>
      <c r="BP20013">
        <v>0.848342333433103</v>
      </c>
      <c r="BQ20013">
        <v>12135.4350506005</v>
      </c>
      <c r="BR20013">
        <v>1.46982684334089</v>
      </c>
      <c r="BS20013">
        <v>105526.228768432</v>
      </c>
      <c r="BW20013" s="29">
        <v>20008</v>
      </c>
      <c r="BX20013">
        <f t="shared" si="938"/>
        <v>1</v>
      </c>
      <c r="BY20013">
        <f t="shared" si="939"/>
        <v>1</v>
      </c>
    </row>
    <row r="20014" spans="1:77">
      <c r="A20014" s="15">
        <v>20009</v>
      </c>
      <c r="BP20014">
        <v>0.835708491581799</v>
      </c>
      <c r="BQ20014">
        <v>17228.7169262888</v>
      </c>
      <c r="BR20014">
        <v>1.46423145567414</v>
      </c>
      <c r="BS20014">
        <v>111296.094675801</v>
      </c>
      <c r="BW20014" s="29">
        <v>20009</v>
      </c>
      <c r="BX20014">
        <f t="shared" si="938"/>
        <v>1</v>
      </c>
      <c r="BY20014">
        <f t="shared" si="939"/>
        <v>1</v>
      </c>
    </row>
    <row r="20015" spans="1:77">
      <c r="A20015" s="15">
        <v>20010</v>
      </c>
      <c r="BP20015">
        <v>0.763328484875804</v>
      </c>
      <c r="BQ20015">
        <v>18206.9597473919</v>
      </c>
      <c r="BR20015">
        <v>1.31121788152502</v>
      </c>
      <c r="BS20015">
        <v>113706.558677134</v>
      </c>
      <c r="BW20015" s="29">
        <v>20010</v>
      </c>
      <c r="BX20015">
        <f t="shared" si="938"/>
        <v>1</v>
      </c>
      <c r="BY20015">
        <f t="shared" si="939"/>
        <v>1</v>
      </c>
    </row>
    <row r="20016" spans="1:77">
      <c r="A20016" s="15">
        <v>20011</v>
      </c>
      <c r="BP20016">
        <v>0.787912296977235</v>
      </c>
      <c r="BQ20016">
        <v>13076.4931347467</v>
      </c>
      <c r="BR20016">
        <v>1.31486145590062</v>
      </c>
      <c r="BS20016">
        <v>102807.788430922</v>
      </c>
      <c r="BW20016" s="29">
        <v>20011</v>
      </c>
      <c r="BX20016">
        <f t="shared" si="938"/>
        <v>1</v>
      </c>
      <c r="BY20016">
        <f t="shared" si="939"/>
        <v>1</v>
      </c>
    </row>
    <row r="20017" spans="1:77">
      <c r="A20017" s="15">
        <v>20012</v>
      </c>
      <c r="BP20017">
        <v>0.80062258171662</v>
      </c>
      <c r="BQ20017">
        <v>12631.4820386042</v>
      </c>
      <c r="BR20017">
        <v>1.37474074438263</v>
      </c>
      <c r="BS20017">
        <v>141971.885665908</v>
      </c>
      <c r="BW20017" s="29">
        <v>20012</v>
      </c>
      <c r="BX20017">
        <f t="shared" si="938"/>
        <v>1</v>
      </c>
      <c r="BY20017">
        <f t="shared" si="939"/>
        <v>1</v>
      </c>
    </row>
    <row r="20018" spans="1:77">
      <c r="A20018" s="15">
        <v>20013</v>
      </c>
      <c r="BP20018">
        <v>0.784642976101435</v>
      </c>
      <c r="BQ20018">
        <v>14439.4246537989</v>
      </c>
      <c r="BR20018">
        <v>1.34810194652231</v>
      </c>
      <c r="BS20018">
        <v>139122.854008008</v>
      </c>
      <c r="BW20018" s="29">
        <v>20013</v>
      </c>
      <c r="BX20018">
        <f t="shared" si="938"/>
        <v>1</v>
      </c>
      <c r="BY20018">
        <f t="shared" si="939"/>
        <v>1</v>
      </c>
    </row>
    <row r="20019" spans="1:77">
      <c r="A20019" s="15">
        <v>20014</v>
      </c>
      <c r="BP20019">
        <v>0.806488992271748</v>
      </c>
      <c r="BQ20019">
        <v>14617.9971087359</v>
      </c>
      <c r="BR20019">
        <v>1.39590381105312</v>
      </c>
      <c r="BS20019">
        <v>109638.333283907</v>
      </c>
      <c r="BW20019" s="29">
        <v>20014</v>
      </c>
      <c r="BX20019">
        <f t="shared" si="938"/>
        <v>1</v>
      </c>
      <c r="BY20019">
        <f t="shared" si="939"/>
        <v>1</v>
      </c>
    </row>
    <row r="20020" spans="1:77">
      <c r="A20020" s="15">
        <v>20015</v>
      </c>
      <c r="BP20020">
        <v>0.830099635146902</v>
      </c>
      <c r="BQ20020">
        <v>13030.4478129144</v>
      </c>
      <c r="BR20020">
        <v>1.42782290501161</v>
      </c>
      <c r="BS20020">
        <v>110223.79668505</v>
      </c>
      <c r="BW20020" s="29">
        <v>20015</v>
      </c>
      <c r="BX20020">
        <f t="shared" si="938"/>
        <v>1</v>
      </c>
      <c r="BY20020">
        <f t="shared" si="939"/>
        <v>1</v>
      </c>
    </row>
    <row r="20021" spans="1:77">
      <c r="A20021" s="15">
        <v>20016</v>
      </c>
      <c r="BP20021">
        <v>0.826201330926285</v>
      </c>
      <c r="BQ20021">
        <v>12150.3638653063</v>
      </c>
      <c r="BR20021">
        <v>1.40555267021514</v>
      </c>
      <c r="BS20021">
        <v>107531.80242486</v>
      </c>
      <c r="BW20021" s="29">
        <v>20016</v>
      </c>
      <c r="BX20021">
        <f t="shared" si="938"/>
        <v>1</v>
      </c>
      <c r="BY20021">
        <f t="shared" si="939"/>
        <v>1</v>
      </c>
    </row>
    <row r="20022" spans="1:77">
      <c r="A20022" s="15">
        <v>20017</v>
      </c>
      <c r="BP20022">
        <v>0.859072769313628</v>
      </c>
      <c r="BQ20022">
        <v>16151.8785901299</v>
      </c>
      <c r="BR20022">
        <v>1.48093368424962</v>
      </c>
      <c r="BS20022">
        <v>111291.671739593</v>
      </c>
      <c r="BW20022" s="29">
        <v>20017</v>
      </c>
      <c r="BX20022">
        <f t="shared" si="938"/>
        <v>1</v>
      </c>
      <c r="BY20022">
        <f t="shared" si="939"/>
        <v>1</v>
      </c>
    </row>
    <row r="20023" spans="1:77">
      <c r="A20023" s="15">
        <v>20018</v>
      </c>
      <c r="BP20023">
        <v>0.791701326888785</v>
      </c>
      <c r="BQ20023">
        <v>11021.2267160024</v>
      </c>
      <c r="BR20023">
        <v>1.37802747852659</v>
      </c>
      <c r="BS20023">
        <v>135136.612504084</v>
      </c>
      <c r="BW20023" s="29">
        <v>20018</v>
      </c>
      <c r="BX20023">
        <f t="shared" si="938"/>
        <v>1</v>
      </c>
      <c r="BY20023">
        <f t="shared" si="939"/>
        <v>1</v>
      </c>
    </row>
    <row r="20024" spans="1:77">
      <c r="A20024" s="15">
        <v>20019</v>
      </c>
      <c r="BP20024">
        <v>0.786418435609087</v>
      </c>
      <c r="BQ20024">
        <v>12992.7770433623</v>
      </c>
      <c r="BR20024">
        <v>1.3082926496904</v>
      </c>
      <c r="BS20024">
        <v>105605.980087204</v>
      </c>
      <c r="BW20024" s="29">
        <v>20019</v>
      </c>
      <c r="BX20024">
        <f t="shared" si="938"/>
        <v>1</v>
      </c>
      <c r="BY20024">
        <f t="shared" si="939"/>
        <v>1</v>
      </c>
    </row>
    <row r="20025" spans="1:77">
      <c r="A20025" s="15">
        <v>20020</v>
      </c>
      <c r="BP20025">
        <v>0.840488649258821</v>
      </c>
      <c r="BQ20025">
        <v>16163.4251224883</v>
      </c>
      <c r="BR20025">
        <v>1.45939517595811</v>
      </c>
      <c r="BS20025">
        <v>112717.227193826</v>
      </c>
      <c r="BW20025" s="29">
        <v>20020</v>
      </c>
      <c r="BX20025">
        <f t="shared" si="938"/>
        <v>1</v>
      </c>
      <c r="BY20025">
        <f t="shared" si="939"/>
        <v>1</v>
      </c>
    </row>
    <row r="20026" spans="1:77">
      <c r="A20026" s="15">
        <v>20021</v>
      </c>
      <c r="BP20026">
        <v>0.78984403614756</v>
      </c>
      <c r="BQ20026">
        <v>14697.1863247253</v>
      </c>
      <c r="BR20026">
        <v>1.37473410828121</v>
      </c>
      <c r="BS20026">
        <v>116945.243053537</v>
      </c>
      <c r="BW20026" s="29">
        <v>20021</v>
      </c>
      <c r="BX20026">
        <f t="shared" si="938"/>
        <v>1</v>
      </c>
      <c r="BY20026">
        <f t="shared" si="939"/>
        <v>1</v>
      </c>
    </row>
    <row r="20027" spans="1:77">
      <c r="A20027" s="15">
        <v>20022</v>
      </c>
      <c r="BP20027">
        <v>0.849609464947365</v>
      </c>
      <c r="BQ20027">
        <v>14461.8380444933</v>
      </c>
      <c r="BR20027">
        <v>1.44328651115925</v>
      </c>
      <c r="BS20027">
        <v>111584.681259571</v>
      </c>
      <c r="BW20027" s="29">
        <v>20022</v>
      </c>
      <c r="BX20027">
        <f t="shared" si="938"/>
        <v>1</v>
      </c>
      <c r="BY20027">
        <f t="shared" si="939"/>
        <v>1</v>
      </c>
    </row>
    <row r="20028" spans="1:77">
      <c r="A20028" s="15">
        <v>20023</v>
      </c>
      <c r="BP20028">
        <v>0.832262914252431</v>
      </c>
      <c r="BQ20028">
        <v>10893.9026441592</v>
      </c>
      <c r="BR20028">
        <v>1.41674665304429</v>
      </c>
      <c r="BS20028">
        <v>105651.578306748</v>
      </c>
      <c r="BW20028" s="29">
        <v>20023</v>
      </c>
      <c r="BX20028">
        <f t="shared" si="938"/>
        <v>1</v>
      </c>
      <c r="BY20028">
        <f t="shared" si="939"/>
        <v>1</v>
      </c>
    </row>
    <row r="20029" spans="1:77">
      <c r="A20029" s="15">
        <v>20024</v>
      </c>
      <c r="BP20029">
        <v>0.814024005357854</v>
      </c>
      <c r="BQ20029">
        <v>14137.2364849565</v>
      </c>
      <c r="BR20029">
        <v>1.40395768787409</v>
      </c>
      <c r="BS20029">
        <v>109828.750301849</v>
      </c>
      <c r="BW20029" s="29">
        <v>20024</v>
      </c>
      <c r="BX20029">
        <f t="shared" si="938"/>
        <v>1</v>
      </c>
      <c r="BY20029">
        <f t="shared" si="939"/>
        <v>1</v>
      </c>
    </row>
    <row r="20030" spans="1:77">
      <c r="A20030" s="15">
        <v>20025</v>
      </c>
      <c r="BP20030">
        <v>0.829703584036224</v>
      </c>
      <c r="BQ20030">
        <v>13096.5622413994</v>
      </c>
      <c r="BR20030">
        <v>1.42854732923069</v>
      </c>
      <c r="BS20030">
        <v>111097.968147366</v>
      </c>
      <c r="BW20030" s="29">
        <v>20025</v>
      </c>
      <c r="BX20030">
        <f t="shared" si="938"/>
        <v>1</v>
      </c>
      <c r="BY20030">
        <f t="shared" si="939"/>
        <v>1</v>
      </c>
    </row>
    <row r="20031" spans="1:77">
      <c r="A20031" s="15">
        <v>20026</v>
      </c>
      <c r="BP20031">
        <v>0.832813956575832</v>
      </c>
      <c r="BQ20031">
        <v>13764.5452052906</v>
      </c>
      <c r="BR20031">
        <v>1.44737610596358</v>
      </c>
      <c r="BS20031">
        <v>110971.001278947</v>
      </c>
      <c r="BW20031" s="29">
        <v>20026</v>
      </c>
      <c r="BX20031">
        <f t="shared" si="938"/>
        <v>1</v>
      </c>
      <c r="BY20031">
        <f t="shared" si="939"/>
        <v>1</v>
      </c>
    </row>
    <row r="20032" spans="1:77">
      <c r="A20032" s="15">
        <v>20027</v>
      </c>
      <c r="BP20032">
        <v>0.756113970028185</v>
      </c>
      <c r="BQ20032">
        <v>15191.1774978636</v>
      </c>
      <c r="BR20032">
        <v>1.27969155947931</v>
      </c>
      <c r="BS20032">
        <v>111915.122184348</v>
      </c>
      <c r="BW20032" s="29">
        <v>20027</v>
      </c>
      <c r="BX20032">
        <f t="shared" si="938"/>
        <v>1</v>
      </c>
      <c r="BY20032">
        <f t="shared" si="939"/>
        <v>1</v>
      </c>
    </row>
    <row r="20033" spans="1:77">
      <c r="A20033" s="15">
        <v>20028</v>
      </c>
      <c r="BP20033">
        <v>0.82072695787668</v>
      </c>
      <c r="BQ20033">
        <v>14955.66867863</v>
      </c>
      <c r="BR20033">
        <v>1.43171004872067</v>
      </c>
      <c r="BS20033">
        <v>142646.734588804</v>
      </c>
      <c r="BW20033" s="29">
        <v>20028</v>
      </c>
      <c r="BX20033">
        <f t="shared" si="938"/>
        <v>1</v>
      </c>
      <c r="BY20033">
        <f t="shared" si="939"/>
        <v>1</v>
      </c>
    </row>
    <row r="20034" spans="1:77">
      <c r="A20034" s="15">
        <v>20029</v>
      </c>
      <c r="BP20034">
        <v>0.849341112115057</v>
      </c>
      <c r="BQ20034">
        <v>14130.3269850828</v>
      </c>
      <c r="BR20034">
        <v>1.44937772016394</v>
      </c>
      <c r="BS20034">
        <v>110108.611476169</v>
      </c>
      <c r="BW20034" s="29">
        <v>20029</v>
      </c>
      <c r="BX20034">
        <f t="shared" si="938"/>
        <v>1</v>
      </c>
      <c r="BY20034">
        <f t="shared" si="939"/>
        <v>1</v>
      </c>
    </row>
    <row r="20035" spans="1:77">
      <c r="A20035" s="15">
        <v>20030</v>
      </c>
      <c r="BP20035">
        <v>0.831437317081233</v>
      </c>
      <c r="BQ20035">
        <v>15635.2610870371</v>
      </c>
      <c r="BR20035">
        <v>1.42575751386171</v>
      </c>
      <c r="BS20035">
        <v>144282.123060392</v>
      </c>
      <c r="BW20035" s="29">
        <v>20030</v>
      </c>
      <c r="BX20035">
        <f t="shared" si="938"/>
        <v>1</v>
      </c>
      <c r="BY20035">
        <f t="shared" si="939"/>
        <v>1</v>
      </c>
    </row>
    <row r="20036" spans="1:77">
      <c r="A20036" s="15">
        <v>20031</v>
      </c>
      <c r="BP20036">
        <v>0.765289757564926</v>
      </c>
      <c r="BQ20036">
        <v>14959.6458216148</v>
      </c>
      <c r="BR20036">
        <v>1.29253202262563</v>
      </c>
      <c r="BS20036">
        <v>112595.203011725</v>
      </c>
      <c r="BW20036" s="29">
        <v>20031</v>
      </c>
      <c r="BX20036">
        <f t="shared" si="938"/>
        <v>1</v>
      </c>
      <c r="BY20036">
        <f t="shared" si="939"/>
        <v>1</v>
      </c>
    </row>
    <row r="20037" spans="1:77">
      <c r="A20037" s="15">
        <v>20032</v>
      </c>
      <c r="BP20037">
        <v>0.821286624552781</v>
      </c>
      <c r="BQ20037">
        <v>14704.2752596329</v>
      </c>
      <c r="BR20037">
        <v>1.39651399260178</v>
      </c>
      <c r="BS20037">
        <v>111984.443213182</v>
      </c>
      <c r="BW20037" s="29">
        <v>20032</v>
      </c>
      <c r="BX20037">
        <f t="shared" si="938"/>
        <v>1</v>
      </c>
      <c r="BY20037">
        <f t="shared" si="939"/>
        <v>1</v>
      </c>
    </row>
    <row r="20038" spans="1:77">
      <c r="A20038" s="15">
        <v>20033</v>
      </c>
      <c r="BP20038">
        <v>0.826052773755572</v>
      </c>
      <c r="BQ20038">
        <v>14508.2925755268</v>
      </c>
      <c r="BR20038">
        <v>1.42784171004846</v>
      </c>
      <c r="BS20038">
        <v>111105.203052155</v>
      </c>
      <c r="BW20038" s="29">
        <v>20033</v>
      </c>
      <c r="BX20038">
        <f t="shared" si="938"/>
        <v>1</v>
      </c>
      <c r="BY20038">
        <f t="shared" si="939"/>
        <v>1</v>
      </c>
    </row>
    <row r="20039" spans="1:77">
      <c r="A20039" s="15">
        <v>20034</v>
      </c>
      <c r="BP20039">
        <v>0.806582052739087</v>
      </c>
      <c r="BQ20039">
        <v>14429.3406639143</v>
      </c>
      <c r="BR20039">
        <v>1.39469026789453</v>
      </c>
      <c r="BS20039">
        <v>113501.861223614</v>
      </c>
      <c r="BW20039" s="29">
        <v>20034</v>
      </c>
      <c r="BX20039">
        <f t="shared" ref="BX20039:BX20102" si="940">IF(BU20039=MAX($BU20039:$BV20039),1,0)</f>
        <v>1</v>
      </c>
      <c r="BY20039">
        <f t="shared" ref="BY20039:BY20102" si="941">IF(BV20039=MAX($BU20039:$BV20039),1,0)</f>
        <v>1</v>
      </c>
    </row>
    <row r="20040" spans="1:77">
      <c r="A20040" s="15">
        <v>20035</v>
      </c>
      <c r="BP20040">
        <v>0.787914425773839</v>
      </c>
      <c r="BQ20040">
        <v>14258.6097468633</v>
      </c>
      <c r="BR20040">
        <v>1.32756014660565</v>
      </c>
      <c r="BS20040">
        <v>110116.200738787</v>
      </c>
      <c r="BW20040" s="29">
        <v>20035</v>
      </c>
      <c r="BX20040">
        <f t="shared" si="940"/>
        <v>1</v>
      </c>
      <c r="BY20040">
        <f t="shared" si="941"/>
        <v>1</v>
      </c>
    </row>
    <row r="20041" spans="1:77">
      <c r="A20041" s="15">
        <v>20036</v>
      </c>
      <c r="BP20041">
        <v>0.823933625631525</v>
      </c>
      <c r="BQ20041">
        <v>12763.7798605167</v>
      </c>
      <c r="BR20041">
        <v>1.42875736208528</v>
      </c>
      <c r="BS20041">
        <v>107274.532990233</v>
      </c>
      <c r="BW20041" s="29">
        <v>20036</v>
      </c>
      <c r="BX20041">
        <f t="shared" si="940"/>
        <v>1</v>
      </c>
      <c r="BY20041">
        <f t="shared" si="941"/>
        <v>1</v>
      </c>
    </row>
    <row r="20042" spans="1:77">
      <c r="A20042" s="15">
        <v>20037</v>
      </c>
      <c r="BP20042">
        <v>0.767318408133535</v>
      </c>
      <c r="BQ20042">
        <v>14103.3144790758</v>
      </c>
      <c r="BR20042">
        <v>1.32535023842504</v>
      </c>
      <c r="BS20042">
        <v>111654.691364625</v>
      </c>
      <c r="BW20042" s="29">
        <v>20037</v>
      </c>
      <c r="BX20042">
        <f t="shared" si="940"/>
        <v>1</v>
      </c>
      <c r="BY20042">
        <f t="shared" si="941"/>
        <v>1</v>
      </c>
    </row>
    <row r="20043" spans="1:77">
      <c r="A20043" s="15">
        <v>20038</v>
      </c>
      <c r="BP20043">
        <v>0.812616135758265</v>
      </c>
      <c r="BQ20043">
        <v>16619.0107825548</v>
      </c>
      <c r="BR20043">
        <v>1.41741530506674</v>
      </c>
      <c r="BS20043">
        <v>115343.329164392</v>
      </c>
      <c r="BW20043" s="29">
        <v>20038</v>
      </c>
      <c r="BX20043">
        <f t="shared" si="940"/>
        <v>1</v>
      </c>
      <c r="BY20043">
        <f t="shared" si="941"/>
        <v>1</v>
      </c>
    </row>
    <row r="20044" spans="1:77">
      <c r="A20044" s="15">
        <v>20039</v>
      </c>
      <c r="BP20044">
        <v>0.804363888083917</v>
      </c>
      <c r="BQ20044">
        <v>15565.1581667598</v>
      </c>
      <c r="BR20044">
        <v>1.38851178688853</v>
      </c>
      <c r="BS20044">
        <v>116117.963895978</v>
      </c>
      <c r="BW20044" s="29">
        <v>20039</v>
      </c>
      <c r="BX20044">
        <f t="shared" si="940"/>
        <v>1</v>
      </c>
      <c r="BY20044">
        <f t="shared" si="941"/>
        <v>1</v>
      </c>
    </row>
    <row r="20045" spans="1:77">
      <c r="A20045" s="15">
        <v>20040</v>
      </c>
      <c r="BP20045">
        <v>0.824403465558091</v>
      </c>
      <c r="BQ20045">
        <v>18204.367449607</v>
      </c>
      <c r="BR20045">
        <v>1.4329422774864</v>
      </c>
      <c r="BS20045">
        <v>117843.016680883</v>
      </c>
      <c r="BW20045" s="29">
        <v>20040</v>
      </c>
      <c r="BX20045">
        <f t="shared" si="940"/>
        <v>1</v>
      </c>
      <c r="BY20045">
        <f t="shared" si="941"/>
        <v>1</v>
      </c>
    </row>
    <row r="20046" spans="1:77">
      <c r="A20046" s="15">
        <v>20041</v>
      </c>
      <c r="BP20046">
        <v>0.845181172407097</v>
      </c>
      <c r="BQ20046">
        <v>17718.7350226326</v>
      </c>
      <c r="BR20046">
        <v>1.44788876080493</v>
      </c>
      <c r="BS20046">
        <v>145764.648873771</v>
      </c>
      <c r="BW20046" s="29">
        <v>20041</v>
      </c>
      <c r="BX20046">
        <f t="shared" si="940"/>
        <v>1</v>
      </c>
      <c r="BY20046">
        <f t="shared" si="941"/>
        <v>1</v>
      </c>
    </row>
    <row r="20047" spans="1:77">
      <c r="A20047" s="15">
        <v>20042</v>
      </c>
      <c r="BP20047">
        <v>0.852080394864452</v>
      </c>
      <c r="BQ20047">
        <v>13414.8405879324</v>
      </c>
      <c r="BR20047">
        <v>1.46849708712943</v>
      </c>
      <c r="BS20047">
        <v>138693.975788042</v>
      </c>
      <c r="BW20047" s="29">
        <v>20042</v>
      </c>
      <c r="BX20047">
        <f t="shared" si="940"/>
        <v>1</v>
      </c>
      <c r="BY20047">
        <f t="shared" si="941"/>
        <v>1</v>
      </c>
    </row>
    <row r="20048" spans="1:77">
      <c r="A20048" s="15">
        <v>20043</v>
      </c>
      <c r="BP20048">
        <v>0.795748098515417</v>
      </c>
      <c r="BQ20048">
        <v>12429.5592545014</v>
      </c>
      <c r="BR20048">
        <v>1.36447170462539</v>
      </c>
      <c r="BS20048">
        <v>105729.99448897</v>
      </c>
      <c r="BW20048" s="29">
        <v>20043</v>
      </c>
      <c r="BX20048">
        <f t="shared" si="940"/>
        <v>1</v>
      </c>
      <c r="BY20048">
        <f t="shared" si="941"/>
        <v>1</v>
      </c>
    </row>
    <row r="20049" spans="1:77">
      <c r="A20049" s="15">
        <v>20044</v>
      </c>
      <c r="BP20049">
        <v>0.818603653592024</v>
      </c>
      <c r="BQ20049">
        <v>20950.0919773059</v>
      </c>
      <c r="BR20049">
        <v>1.40134938165865</v>
      </c>
      <c r="BS20049">
        <v>125823.409040287</v>
      </c>
      <c r="BW20049" s="29">
        <v>20044</v>
      </c>
      <c r="BX20049">
        <f t="shared" si="940"/>
        <v>1</v>
      </c>
      <c r="BY20049">
        <f t="shared" si="941"/>
        <v>1</v>
      </c>
    </row>
    <row r="20050" spans="1:77">
      <c r="A20050" s="15">
        <v>20045</v>
      </c>
      <c r="BP20050">
        <v>0.86132590715264</v>
      </c>
      <c r="BQ20050">
        <v>13918.4754568986</v>
      </c>
      <c r="BR20050">
        <v>1.49196199744298</v>
      </c>
      <c r="BS20050">
        <v>108908.856624758</v>
      </c>
      <c r="BW20050" s="29">
        <v>20045</v>
      </c>
      <c r="BX20050">
        <f t="shared" si="940"/>
        <v>1</v>
      </c>
      <c r="BY20050">
        <f t="shared" si="941"/>
        <v>1</v>
      </c>
    </row>
    <row r="20051" spans="1:77">
      <c r="A20051" s="15">
        <v>20046</v>
      </c>
      <c r="BP20051">
        <v>0.770662905737576</v>
      </c>
      <c r="BQ20051">
        <v>20984.5682744813</v>
      </c>
      <c r="BR20051">
        <v>1.34454105332163</v>
      </c>
      <c r="BS20051">
        <v>116472.560225838</v>
      </c>
      <c r="BW20051" s="29">
        <v>20046</v>
      </c>
      <c r="BX20051">
        <f t="shared" si="940"/>
        <v>1</v>
      </c>
      <c r="BY20051">
        <f t="shared" si="941"/>
        <v>1</v>
      </c>
    </row>
    <row r="20052" spans="1:77">
      <c r="A20052" s="15">
        <v>20047</v>
      </c>
      <c r="BP20052">
        <v>0.845317893818701</v>
      </c>
      <c r="BQ20052">
        <v>13353.1414203502</v>
      </c>
      <c r="BR20052">
        <v>1.47504470990584</v>
      </c>
      <c r="BS20052">
        <v>139357.678372361</v>
      </c>
      <c r="BW20052" s="29">
        <v>20047</v>
      </c>
      <c r="BX20052">
        <f t="shared" si="940"/>
        <v>1</v>
      </c>
      <c r="BY20052">
        <f t="shared" si="941"/>
        <v>1</v>
      </c>
    </row>
    <row r="20053" spans="1:77">
      <c r="A20053" s="15">
        <v>20048</v>
      </c>
      <c r="BP20053">
        <v>0.78432744562744</v>
      </c>
      <c r="BQ20053">
        <v>15365.2479038302</v>
      </c>
      <c r="BR20053">
        <v>1.3193659573017</v>
      </c>
      <c r="BS20053">
        <v>135217.550771485</v>
      </c>
      <c r="BW20053" s="29">
        <v>20048</v>
      </c>
      <c r="BX20053">
        <f t="shared" si="940"/>
        <v>1</v>
      </c>
      <c r="BY20053">
        <f t="shared" si="941"/>
        <v>1</v>
      </c>
    </row>
    <row r="20054" spans="1:77">
      <c r="A20054" s="15">
        <v>20049</v>
      </c>
      <c r="BP20054">
        <v>0.845521806946217</v>
      </c>
      <c r="BQ20054">
        <v>20654.4000149408</v>
      </c>
      <c r="BR20054">
        <v>1.45823363874864</v>
      </c>
      <c r="BS20054">
        <v>119082.287959798</v>
      </c>
      <c r="BW20054" s="29">
        <v>20049</v>
      </c>
      <c r="BX20054">
        <f t="shared" si="940"/>
        <v>1</v>
      </c>
      <c r="BY20054">
        <f t="shared" si="941"/>
        <v>1</v>
      </c>
    </row>
    <row r="20055" spans="1:77">
      <c r="A20055" s="15">
        <v>20050</v>
      </c>
      <c r="BP20055">
        <v>0.775135356159064</v>
      </c>
      <c r="BQ20055">
        <v>13003.4584909337</v>
      </c>
      <c r="BR20055">
        <v>1.3314616727635</v>
      </c>
      <c r="BS20055">
        <v>109863.968136694</v>
      </c>
      <c r="BW20055" s="29">
        <v>20050</v>
      </c>
      <c r="BX20055">
        <f t="shared" si="940"/>
        <v>1</v>
      </c>
      <c r="BY20055">
        <f t="shared" si="941"/>
        <v>1</v>
      </c>
    </row>
    <row r="20056" spans="1:77">
      <c r="A20056" s="15">
        <v>20051</v>
      </c>
      <c r="BP20056">
        <v>0.825626161621814</v>
      </c>
      <c r="BQ20056">
        <v>10358.0765521526</v>
      </c>
      <c r="BR20056">
        <v>1.39950363732462</v>
      </c>
      <c r="BS20056">
        <v>103833.086777917</v>
      </c>
      <c r="BW20056" s="29">
        <v>20051</v>
      </c>
      <c r="BX20056">
        <f t="shared" si="940"/>
        <v>1</v>
      </c>
      <c r="BY20056">
        <f t="shared" si="941"/>
        <v>1</v>
      </c>
    </row>
    <row r="20057" spans="1:77">
      <c r="A20057" s="15">
        <v>20052</v>
      </c>
      <c r="BP20057">
        <v>0.795472113898251</v>
      </c>
      <c r="BQ20057">
        <v>13670.7576301863</v>
      </c>
      <c r="BR20057">
        <v>1.39449303002642</v>
      </c>
      <c r="BS20057">
        <v>143004.470601731</v>
      </c>
      <c r="BW20057" s="29">
        <v>20052</v>
      </c>
      <c r="BX20057">
        <f t="shared" si="940"/>
        <v>1</v>
      </c>
      <c r="BY20057">
        <f t="shared" si="941"/>
        <v>1</v>
      </c>
    </row>
    <row r="20058" spans="1:77">
      <c r="A20058" s="15">
        <v>20053</v>
      </c>
      <c r="BP20058">
        <v>0.817602697309775</v>
      </c>
      <c r="BQ20058">
        <v>18884.8777316057</v>
      </c>
      <c r="BR20058">
        <v>1.4122690904828</v>
      </c>
      <c r="BS20058">
        <v>147487.658872319</v>
      </c>
      <c r="BW20058" s="29">
        <v>20053</v>
      </c>
      <c r="BX20058">
        <f t="shared" si="940"/>
        <v>1</v>
      </c>
      <c r="BY20058">
        <f t="shared" si="941"/>
        <v>1</v>
      </c>
    </row>
    <row r="20059" spans="1:77">
      <c r="A20059" s="15">
        <v>20054</v>
      </c>
      <c r="BP20059">
        <v>0.811565238384747</v>
      </c>
      <c r="BQ20059">
        <v>12015.8648414976</v>
      </c>
      <c r="BR20059">
        <v>1.37456092410993</v>
      </c>
      <c r="BS20059">
        <v>106834.259594438</v>
      </c>
      <c r="BW20059" s="29">
        <v>20054</v>
      </c>
      <c r="BX20059">
        <f t="shared" si="940"/>
        <v>1</v>
      </c>
      <c r="BY20059">
        <f t="shared" si="941"/>
        <v>1</v>
      </c>
    </row>
    <row r="20060" spans="1:77">
      <c r="A20060" s="15">
        <v>20055</v>
      </c>
      <c r="BP20060">
        <v>0.833731072406764</v>
      </c>
      <c r="BQ20060">
        <v>16780.7939366988</v>
      </c>
      <c r="BR20060">
        <v>1.42959071553069</v>
      </c>
      <c r="BS20060">
        <v>112087.199206343</v>
      </c>
      <c r="BW20060" s="29">
        <v>20055</v>
      </c>
      <c r="BX20060">
        <f t="shared" si="940"/>
        <v>1</v>
      </c>
      <c r="BY20060">
        <f t="shared" si="941"/>
        <v>1</v>
      </c>
    </row>
    <row r="20061" spans="1:77">
      <c r="A20061" s="15">
        <v>20056</v>
      </c>
      <c r="BP20061">
        <v>0.808997060544813</v>
      </c>
      <c r="BQ20061">
        <v>16170.5656048683</v>
      </c>
      <c r="BR20061">
        <v>1.40219989331591</v>
      </c>
      <c r="BS20061">
        <v>113732.436668711</v>
      </c>
      <c r="BW20061" s="29">
        <v>20056</v>
      </c>
      <c r="BX20061">
        <f t="shared" si="940"/>
        <v>1</v>
      </c>
      <c r="BY20061">
        <f t="shared" si="941"/>
        <v>1</v>
      </c>
    </row>
    <row r="20062" spans="1:77">
      <c r="A20062" s="15">
        <v>20057</v>
      </c>
      <c r="BP20062">
        <v>0.79617814222536</v>
      </c>
      <c r="BQ20062">
        <v>20385.4166459351</v>
      </c>
      <c r="BR20062">
        <v>1.33938354996725</v>
      </c>
      <c r="BS20062">
        <v>146791.598577245</v>
      </c>
      <c r="BW20062" s="29">
        <v>20057</v>
      </c>
      <c r="BX20062">
        <f t="shared" si="940"/>
        <v>1</v>
      </c>
      <c r="BY20062">
        <f t="shared" si="941"/>
        <v>1</v>
      </c>
    </row>
    <row r="20063" spans="1:77">
      <c r="A20063" s="15">
        <v>20058</v>
      </c>
      <c r="BP20063">
        <v>0.760491108260845</v>
      </c>
      <c r="BQ20063">
        <v>12789.5504671562</v>
      </c>
      <c r="BR20063">
        <v>1.29443390315928</v>
      </c>
      <c r="BS20063">
        <v>138159.860349604</v>
      </c>
      <c r="BW20063" s="29">
        <v>20058</v>
      </c>
      <c r="BX20063">
        <f t="shared" si="940"/>
        <v>1</v>
      </c>
      <c r="BY20063">
        <f t="shared" si="941"/>
        <v>1</v>
      </c>
    </row>
    <row r="20064" spans="1:77">
      <c r="A20064" s="15">
        <v>20059</v>
      </c>
      <c r="BP20064">
        <v>0.798093791116242</v>
      </c>
      <c r="BQ20064">
        <v>14608.1850303069</v>
      </c>
      <c r="BR20064">
        <v>1.37910975989974</v>
      </c>
      <c r="BS20064">
        <v>109204.12583098</v>
      </c>
      <c r="BW20064" s="29">
        <v>20059</v>
      </c>
      <c r="BX20064">
        <f t="shared" si="940"/>
        <v>1</v>
      </c>
      <c r="BY20064">
        <f t="shared" si="941"/>
        <v>1</v>
      </c>
    </row>
    <row r="20065" spans="1:77">
      <c r="A20065" s="15">
        <v>20060</v>
      </c>
      <c r="BP20065">
        <v>0.801796018712012</v>
      </c>
      <c r="BQ20065">
        <v>12678.2278860732</v>
      </c>
      <c r="BR20065">
        <v>1.36596538976636</v>
      </c>
      <c r="BS20065">
        <v>108895.382086692</v>
      </c>
      <c r="BW20065" s="29">
        <v>20060</v>
      </c>
      <c r="BX20065">
        <f t="shared" si="940"/>
        <v>1</v>
      </c>
      <c r="BY20065">
        <f t="shared" si="941"/>
        <v>1</v>
      </c>
    </row>
    <row r="20066" spans="1:77">
      <c r="A20066" s="15">
        <v>20061</v>
      </c>
      <c r="BP20066">
        <v>0.775630388856344</v>
      </c>
      <c r="BQ20066">
        <v>16609.3087895064</v>
      </c>
      <c r="BR20066">
        <v>1.33560689175134</v>
      </c>
      <c r="BS20066">
        <v>146972.619433115</v>
      </c>
      <c r="BW20066" s="29">
        <v>20061</v>
      </c>
      <c r="BX20066">
        <f t="shared" si="940"/>
        <v>1</v>
      </c>
      <c r="BY20066">
        <f t="shared" si="941"/>
        <v>1</v>
      </c>
    </row>
    <row r="20067" spans="1:77">
      <c r="A20067" s="15">
        <v>20062</v>
      </c>
      <c r="BP20067">
        <v>0.777123364299243</v>
      </c>
      <c r="BQ20067">
        <v>12415.9113492245</v>
      </c>
      <c r="BR20067">
        <v>1.34894974685164</v>
      </c>
      <c r="BS20067">
        <v>108163.572921641</v>
      </c>
      <c r="BW20067" s="29">
        <v>20062</v>
      </c>
      <c r="BX20067">
        <f t="shared" si="940"/>
        <v>1</v>
      </c>
      <c r="BY20067">
        <f t="shared" si="941"/>
        <v>1</v>
      </c>
    </row>
    <row r="20068" spans="1:77">
      <c r="A20068" s="15">
        <v>20063</v>
      </c>
      <c r="BP20068">
        <v>0.832632094266423</v>
      </c>
      <c r="BQ20068">
        <v>18443.3432932639</v>
      </c>
      <c r="BR20068">
        <v>1.45588339902476</v>
      </c>
      <c r="BS20068">
        <v>117029.07283482</v>
      </c>
      <c r="BW20068" s="29">
        <v>20063</v>
      </c>
      <c r="BX20068">
        <f t="shared" si="940"/>
        <v>1</v>
      </c>
      <c r="BY20068">
        <f t="shared" si="941"/>
        <v>1</v>
      </c>
    </row>
    <row r="20069" spans="1:77">
      <c r="A20069" s="15">
        <v>20064</v>
      </c>
      <c r="BP20069">
        <v>0.800333747545547</v>
      </c>
      <c r="BQ20069">
        <v>16533.9879258206</v>
      </c>
      <c r="BR20069">
        <v>1.3896240961098</v>
      </c>
      <c r="BS20069">
        <v>113662.151307745</v>
      </c>
      <c r="BW20069" s="29">
        <v>20064</v>
      </c>
      <c r="BX20069">
        <f t="shared" si="940"/>
        <v>1</v>
      </c>
      <c r="BY20069">
        <f t="shared" si="941"/>
        <v>1</v>
      </c>
    </row>
    <row r="20070" spans="1:77">
      <c r="A20070" s="15">
        <v>20065</v>
      </c>
      <c r="BP20070">
        <v>0.803419674364441</v>
      </c>
      <c r="BQ20070">
        <v>17967.962654875</v>
      </c>
      <c r="BR20070">
        <v>1.3730971394594</v>
      </c>
      <c r="BS20070">
        <v>110177.846343621</v>
      </c>
      <c r="BW20070" s="29">
        <v>20065</v>
      </c>
      <c r="BX20070">
        <f t="shared" si="940"/>
        <v>1</v>
      </c>
      <c r="BY20070">
        <f t="shared" si="941"/>
        <v>1</v>
      </c>
    </row>
    <row r="20071" spans="1:77">
      <c r="A20071" s="15">
        <v>20066</v>
      </c>
      <c r="BP20071">
        <v>0.83084470838511</v>
      </c>
      <c r="BQ20071">
        <v>15263.394397284</v>
      </c>
      <c r="BR20071">
        <v>1.43046298302195</v>
      </c>
      <c r="BS20071">
        <v>110190.349858968</v>
      </c>
      <c r="BW20071" s="29">
        <v>20066</v>
      </c>
      <c r="BX20071">
        <f t="shared" si="940"/>
        <v>1</v>
      </c>
      <c r="BY20071">
        <f t="shared" si="941"/>
        <v>1</v>
      </c>
    </row>
    <row r="20072" spans="1:77">
      <c r="A20072" s="15">
        <v>20067</v>
      </c>
      <c r="BP20072">
        <v>0.824308223954303</v>
      </c>
      <c r="BQ20072">
        <v>12645.0775958515</v>
      </c>
      <c r="BR20072">
        <v>1.44233472716678</v>
      </c>
      <c r="BS20072">
        <v>107303.749896609</v>
      </c>
      <c r="BW20072" s="29">
        <v>20067</v>
      </c>
      <c r="BX20072">
        <f t="shared" si="940"/>
        <v>1</v>
      </c>
      <c r="BY20072">
        <f t="shared" si="941"/>
        <v>1</v>
      </c>
    </row>
    <row r="20073" spans="1:77">
      <c r="A20073" s="15">
        <v>20068</v>
      </c>
      <c r="BP20073">
        <v>0.855503774087013</v>
      </c>
      <c r="BQ20073">
        <v>12733.6952208883</v>
      </c>
      <c r="BR20073">
        <v>1.4673372971958</v>
      </c>
      <c r="BS20073">
        <v>106838.639312619</v>
      </c>
      <c r="BW20073" s="29">
        <v>20068</v>
      </c>
      <c r="BX20073">
        <f t="shared" si="940"/>
        <v>1</v>
      </c>
      <c r="BY20073">
        <f t="shared" si="941"/>
        <v>1</v>
      </c>
    </row>
    <row r="20074" spans="1:77">
      <c r="A20074" s="15">
        <v>20069</v>
      </c>
      <c r="BP20074">
        <v>0.80170110311486</v>
      </c>
      <c r="BQ20074">
        <v>11373.4664122424</v>
      </c>
      <c r="BR20074">
        <v>1.3941606610244</v>
      </c>
      <c r="BS20074">
        <v>108410.960299959</v>
      </c>
      <c r="BW20074" s="29">
        <v>20069</v>
      </c>
      <c r="BX20074">
        <f t="shared" si="940"/>
        <v>1</v>
      </c>
      <c r="BY20074">
        <f t="shared" si="941"/>
        <v>1</v>
      </c>
    </row>
    <row r="20075" spans="1:77">
      <c r="A20075" s="15">
        <v>20070</v>
      </c>
      <c r="BP20075">
        <v>0.791185121838692</v>
      </c>
      <c r="BQ20075">
        <v>15306.0746424478</v>
      </c>
      <c r="BR20075">
        <v>1.36473517752807</v>
      </c>
      <c r="BS20075">
        <v>144188.987342844</v>
      </c>
      <c r="BW20075" s="29">
        <v>20070</v>
      </c>
      <c r="BX20075">
        <f t="shared" si="940"/>
        <v>1</v>
      </c>
      <c r="BY20075">
        <f t="shared" si="941"/>
        <v>1</v>
      </c>
    </row>
    <row r="20076" spans="1:77">
      <c r="A20076" s="15">
        <v>20071</v>
      </c>
      <c r="BP20076">
        <v>0.782896466059081</v>
      </c>
      <c r="BQ20076">
        <v>13527.4133599155</v>
      </c>
      <c r="BR20076">
        <v>1.36158761105125</v>
      </c>
      <c r="BS20076">
        <v>110500.541166124</v>
      </c>
      <c r="BW20076" s="29">
        <v>20071</v>
      </c>
      <c r="BX20076">
        <f t="shared" si="940"/>
        <v>1</v>
      </c>
      <c r="BY20076">
        <f t="shared" si="941"/>
        <v>1</v>
      </c>
    </row>
    <row r="20077" spans="1:77">
      <c r="A20077" s="15">
        <v>20072</v>
      </c>
      <c r="BP20077">
        <v>0.855911391203654</v>
      </c>
      <c r="BQ20077">
        <v>15605.2002291075</v>
      </c>
      <c r="BR20077">
        <v>1.49358463079799</v>
      </c>
      <c r="BS20077">
        <v>142970.468079825</v>
      </c>
      <c r="BW20077" s="29">
        <v>20072</v>
      </c>
      <c r="BX20077">
        <f t="shared" si="940"/>
        <v>1</v>
      </c>
      <c r="BY20077">
        <f t="shared" si="941"/>
        <v>1</v>
      </c>
    </row>
    <row r="20078" spans="1:77">
      <c r="A20078" s="15">
        <v>20073</v>
      </c>
      <c r="BP20078">
        <v>0.833622327331269</v>
      </c>
      <c r="BQ20078">
        <v>13892.0400942812</v>
      </c>
      <c r="BR20078">
        <v>1.44114490627579</v>
      </c>
      <c r="BS20078">
        <v>108435.096122873</v>
      </c>
      <c r="BW20078" s="29">
        <v>20073</v>
      </c>
      <c r="BX20078">
        <f t="shared" si="940"/>
        <v>1</v>
      </c>
      <c r="BY20078">
        <f t="shared" si="941"/>
        <v>1</v>
      </c>
    </row>
    <row r="20079" spans="1:77">
      <c r="A20079" s="15">
        <v>20074</v>
      </c>
      <c r="BP20079">
        <v>0.80551306324035</v>
      </c>
      <c r="BQ20079">
        <v>14829.4749944068</v>
      </c>
      <c r="BR20079">
        <v>1.38561859417066</v>
      </c>
      <c r="BS20079">
        <v>111898.075928912</v>
      </c>
      <c r="BW20079" s="29">
        <v>20074</v>
      </c>
      <c r="BX20079">
        <f t="shared" si="940"/>
        <v>1</v>
      </c>
      <c r="BY20079">
        <f t="shared" si="941"/>
        <v>1</v>
      </c>
    </row>
    <row r="20080" spans="1:77">
      <c r="A20080" s="15">
        <v>20075</v>
      </c>
      <c r="BP20080">
        <v>0.802750631712879</v>
      </c>
      <c r="BQ20080">
        <v>15679.7204577163</v>
      </c>
      <c r="BR20080">
        <v>1.35711387327449</v>
      </c>
      <c r="BS20080">
        <v>111098.244004543</v>
      </c>
      <c r="BW20080" s="29">
        <v>20075</v>
      </c>
      <c r="BX20080">
        <f t="shared" si="940"/>
        <v>1</v>
      </c>
      <c r="BY20080">
        <f t="shared" si="941"/>
        <v>1</v>
      </c>
    </row>
    <row r="20081" spans="1:77">
      <c r="A20081" s="15">
        <v>20076</v>
      </c>
      <c r="BP20081">
        <v>0.782757922522052</v>
      </c>
      <c r="BQ20081">
        <v>17268.3865806145</v>
      </c>
      <c r="BR20081">
        <v>1.32516305758649</v>
      </c>
      <c r="BS20081">
        <v>145145.081991727</v>
      </c>
      <c r="BW20081" s="29">
        <v>20076</v>
      </c>
      <c r="BX20081">
        <f t="shared" si="940"/>
        <v>1</v>
      </c>
      <c r="BY20081">
        <f t="shared" si="941"/>
        <v>1</v>
      </c>
    </row>
    <row r="20082" spans="1:77">
      <c r="A20082" s="15">
        <v>20077</v>
      </c>
      <c r="BP20082">
        <v>0.781382025664344</v>
      </c>
      <c r="BQ20082">
        <v>12055.4180505888</v>
      </c>
      <c r="BR20082">
        <v>1.33196485339978</v>
      </c>
      <c r="BS20082">
        <v>107943.577944331</v>
      </c>
      <c r="BW20082" s="29">
        <v>20077</v>
      </c>
      <c r="BX20082">
        <f t="shared" si="940"/>
        <v>1</v>
      </c>
      <c r="BY20082">
        <f t="shared" si="941"/>
        <v>1</v>
      </c>
    </row>
    <row r="20083" spans="1:77">
      <c r="A20083" s="15">
        <v>20078</v>
      </c>
      <c r="BP20083">
        <v>0.842645461426584</v>
      </c>
      <c r="BQ20083">
        <v>16696.359954336</v>
      </c>
      <c r="BR20083">
        <v>1.44623162050379</v>
      </c>
      <c r="BS20083">
        <v>111475.87466267</v>
      </c>
      <c r="BW20083" s="29">
        <v>20078</v>
      </c>
      <c r="BX20083">
        <f t="shared" si="940"/>
        <v>1</v>
      </c>
      <c r="BY20083">
        <f t="shared" si="941"/>
        <v>1</v>
      </c>
    </row>
    <row r="20084" spans="1:77">
      <c r="A20084" s="15">
        <v>20079</v>
      </c>
      <c r="BP20084">
        <v>0.792086716198702</v>
      </c>
      <c r="BQ20084">
        <v>14811.7395935029</v>
      </c>
      <c r="BR20084">
        <v>1.34747967681482</v>
      </c>
      <c r="BS20084">
        <v>138883.048501531</v>
      </c>
      <c r="BW20084" s="29">
        <v>20079</v>
      </c>
      <c r="BX20084">
        <f t="shared" si="940"/>
        <v>1</v>
      </c>
      <c r="BY20084">
        <f t="shared" si="941"/>
        <v>1</v>
      </c>
    </row>
    <row r="20085" spans="1:77">
      <c r="A20085" s="15">
        <v>20080</v>
      </c>
      <c r="BP20085">
        <v>0.841835365922803</v>
      </c>
      <c r="BQ20085">
        <v>15224.1188244135</v>
      </c>
      <c r="BR20085">
        <v>1.45982031657632</v>
      </c>
      <c r="BS20085">
        <v>110368.209004414</v>
      </c>
      <c r="BW20085" s="29">
        <v>20080</v>
      </c>
      <c r="BX20085">
        <f t="shared" si="940"/>
        <v>1</v>
      </c>
      <c r="BY20085">
        <f t="shared" si="941"/>
        <v>1</v>
      </c>
    </row>
    <row r="20086" spans="1:77">
      <c r="A20086" s="15">
        <v>20081</v>
      </c>
      <c r="BP20086">
        <v>0.787704896645956</v>
      </c>
      <c r="BQ20086">
        <v>11778.49781358</v>
      </c>
      <c r="BR20086">
        <v>1.34474299580005</v>
      </c>
      <c r="BS20086">
        <v>104297.979377005</v>
      </c>
      <c r="BW20086" s="29">
        <v>20081</v>
      </c>
      <c r="BX20086">
        <f t="shared" si="940"/>
        <v>1</v>
      </c>
      <c r="BY20086">
        <f t="shared" si="941"/>
        <v>1</v>
      </c>
    </row>
    <row r="20087" spans="1:77">
      <c r="A20087" s="15">
        <v>20082</v>
      </c>
      <c r="BP20087">
        <v>0.808735787974609</v>
      </c>
      <c r="BQ20087">
        <v>15724.0540869572</v>
      </c>
      <c r="BR20087">
        <v>1.38312203580588</v>
      </c>
      <c r="BS20087">
        <v>111371.666428662</v>
      </c>
      <c r="BW20087" s="29">
        <v>20082</v>
      </c>
      <c r="BX20087">
        <f t="shared" si="940"/>
        <v>1</v>
      </c>
      <c r="BY20087">
        <f t="shared" si="941"/>
        <v>1</v>
      </c>
    </row>
    <row r="20088" spans="1:77">
      <c r="A20088" s="15">
        <v>20083</v>
      </c>
      <c r="BP20088">
        <v>0.818783817616876</v>
      </c>
      <c r="BQ20088">
        <v>15002.6961446243</v>
      </c>
      <c r="BR20088">
        <v>1.39728003452988</v>
      </c>
      <c r="BS20088">
        <v>111600.650970646</v>
      </c>
      <c r="BW20088" s="29">
        <v>20083</v>
      </c>
      <c r="BX20088">
        <f t="shared" si="940"/>
        <v>1</v>
      </c>
      <c r="BY20088">
        <f t="shared" si="941"/>
        <v>1</v>
      </c>
    </row>
    <row r="20089" spans="1:77">
      <c r="A20089" s="15">
        <v>20084</v>
      </c>
      <c r="BP20089">
        <v>0.808338027331006</v>
      </c>
      <c r="BQ20089">
        <v>13832.0569602785</v>
      </c>
      <c r="BR20089">
        <v>1.39089380205421</v>
      </c>
      <c r="BS20089">
        <v>109235.922783264</v>
      </c>
      <c r="BW20089" s="29">
        <v>20084</v>
      </c>
      <c r="BX20089">
        <f t="shared" si="940"/>
        <v>1</v>
      </c>
      <c r="BY20089">
        <f t="shared" si="941"/>
        <v>1</v>
      </c>
    </row>
    <row r="20090" spans="1:77">
      <c r="A20090" s="15">
        <v>20085</v>
      </c>
      <c r="BP20090">
        <v>0.78655133439573</v>
      </c>
      <c r="BQ20090">
        <v>13926.3990822326</v>
      </c>
      <c r="BR20090">
        <v>1.3393163409446</v>
      </c>
      <c r="BS20090">
        <v>110456.053539755</v>
      </c>
      <c r="BW20090" s="29">
        <v>20085</v>
      </c>
      <c r="BX20090">
        <f t="shared" si="940"/>
        <v>1</v>
      </c>
      <c r="BY20090">
        <f t="shared" si="941"/>
        <v>1</v>
      </c>
    </row>
    <row r="20091" spans="1:77">
      <c r="A20091" s="15">
        <v>20086</v>
      </c>
      <c r="BP20091">
        <v>0.837238543485544</v>
      </c>
      <c r="BQ20091">
        <v>16599.2071195462</v>
      </c>
      <c r="BR20091">
        <v>1.40834413183416</v>
      </c>
      <c r="BS20091">
        <v>113803.409811071</v>
      </c>
      <c r="BW20091" s="29">
        <v>20086</v>
      </c>
      <c r="BX20091">
        <f t="shared" si="940"/>
        <v>1</v>
      </c>
      <c r="BY20091">
        <f t="shared" si="941"/>
        <v>1</v>
      </c>
    </row>
    <row r="20092" spans="1:77">
      <c r="A20092" s="15">
        <v>20087</v>
      </c>
      <c r="BP20092">
        <v>0.781997410927029</v>
      </c>
      <c r="BQ20092">
        <v>14008.9441574772</v>
      </c>
      <c r="BR20092">
        <v>1.33097960335728</v>
      </c>
      <c r="BS20092">
        <v>135813.989193433</v>
      </c>
      <c r="BW20092" s="29">
        <v>20087</v>
      </c>
      <c r="BX20092">
        <f t="shared" si="940"/>
        <v>1</v>
      </c>
      <c r="BY20092">
        <f t="shared" si="941"/>
        <v>1</v>
      </c>
    </row>
    <row r="20093" spans="1:77">
      <c r="A20093" s="15">
        <v>20088</v>
      </c>
      <c r="BP20093">
        <v>0.754970193818773</v>
      </c>
      <c r="BQ20093">
        <v>12551.1168076831</v>
      </c>
      <c r="BR20093">
        <v>1.28912215100161</v>
      </c>
      <c r="BS20093">
        <v>105664.196361268</v>
      </c>
      <c r="BW20093" s="29">
        <v>20088</v>
      </c>
      <c r="BX20093">
        <f t="shared" si="940"/>
        <v>1</v>
      </c>
      <c r="BY20093">
        <f t="shared" si="941"/>
        <v>1</v>
      </c>
    </row>
    <row r="20094" spans="1:77">
      <c r="A20094" s="15">
        <v>20089</v>
      </c>
      <c r="BP20094">
        <v>0.87236047096765</v>
      </c>
      <c r="BQ20094">
        <v>13755.1326332695</v>
      </c>
      <c r="BR20094">
        <v>1.52191094653443</v>
      </c>
      <c r="BS20094">
        <v>108947.82186261</v>
      </c>
      <c r="BW20094" s="29">
        <v>20089</v>
      </c>
      <c r="BX20094">
        <f t="shared" si="940"/>
        <v>1</v>
      </c>
      <c r="BY20094">
        <f t="shared" si="941"/>
        <v>1</v>
      </c>
    </row>
    <row r="20095" spans="1:77">
      <c r="A20095" s="15">
        <v>20090</v>
      </c>
      <c r="BP20095">
        <v>0.833547016932875</v>
      </c>
      <c r="BQ20095">
        <v>18001.0679297198</v>
      </c>
      <c r="BR20095">
        <v>1.43796370376325</v>
      </c>
      <c r="BS20095">
        <v>117581.398809067</v>
      </c>
      <c r="BW20095" s="29">
        <v>20090</v>
      </c>
      <c r="BX20095">
        <f t="shared" si="940"/>
        <v>1</v>
      </c>
      <c r="BY20095">
        <f t="shared" si="941"/>
        <v>1</v>
      </c>
    </row>
    <row r="20096" spans="1:77">
      <c r="A20096" s="15">
        <v>20091</v>
      </c>
      <c r="BP20096">
        <v>0.827119063635827</v>
      </c>
      <c r="BQ20096">
        <v>12522.2495692771</v>
      </c>
      <c r="BR20096">
        <v>1.42261485630827</v>
      </c>
      <c r="BS20096">
        <v>107970.003980944</v>
      </c>
      <c r="BW20096" s="29">
        <v>20091</v>
      </c>
      <c r="BX20096">
        <f t="shared" si="940"/>
        <v>1</v>
      </c>
      <c r="BY20096">
        <f t="shared" si="941"/>
        <v>1</v>
      </c>
    </row>
    <row r="20097" spans="1:77">
      <c r="A20097" s="15">
        <v>20092</v>
      </c>
      <c r="BP20097">
        <v>0.778537495715746</v>
      </c>
      <c r="BQ20097">
        <v>12550.8928174759</v>
      </c>
      <c r="BR20097">
        <v>1.34445453202882</v>
      </c>
      <c r="BS20097">
        <v>108713.693533684</v>
      </c>
      <c r="BW20097" s="29">
        <v>20092</v>
      </c>
      <c r="BX20097">
        <f t="shared" si="940"/>
        <v>1</v>
      </c>
      <c r="BY20097">
        <f t="shared" si="941"/>
        <v>1</v>
      </c>
    </row>
    <row r="20098" spans="1:77">
      <c r="A20098" s="15">
        <v>20093</v>
      </c>
      <c r="BP20098">
        <v>0.811135008226274</v>
      </c>
      <c r="BQ20098">
        <v>17793.9708861163</v>
      </c>
      <c r="BR20098">
        <v>1.38622711762067</v>
      </c>
      <c r="BS20098">
        <v>145086.389596961</v>
      </c>
      <c r="BW20098" s="29">
        <v>20093</v>
      </c>
      <c r="BX20098">
        <f t="shared" si="940"/>
        <v>1</v>
      </c>
      <c r="BY20098">
        <f t="shared" si="941"/>
        <v>1</v>
      </c>
    </row>
    <row r="20099" spans="1:77">
      <c r="A20099" s="15">
        <v>20094</v>
      </c>
      <c r="BP20099">
        <v>0.7766856450836</v>
      </c>
      <c r="BQ20099">
        <v>12350.0480667485</v>
      </c>
      <c r="BR20099">
        <v>1.33423298332584</v>
      </c>
      <c r="BS20099">
        <v>106311.783022491</v>
      </c>
      <c r="BW20099" s="29">
        <v>20094</v>
      </c>
      <c r="BX20099">
        <f t="shared" si="940"/>
        <v>1</v>
      </c>
      <c r="BY20099">
        <f t="shared" si="941"/>
        <v>1</v>
      </c>
    </row>
    <row r="20100" spans="1:77">
      <c r="A20100" s="15">
        <v>20095</v>
      </c>
      <c r="BP20100">
        <v>0.846519269570482</v>
      </c>
      <c r="BQ20100">
        <v>16388.555795996</v>
      </c>
      <c r="BR20100">
        <v>1.45036792208696</v>
      </c>
      <c r="BS20100">
        <v>117435.262191823</v>
      </c>
      <c r="BW20100" s="29">
        <v>20095</v>
      </c>
      <c r="BX20100">
        <f t="shared" si="940"/>
        <v>1</v>
      </c>
      <c r="BY20100">
        <f t="shared" si="941"/>
        <v>1</v>
      </c>
    </row>
    <row r="20101" spans="1:77">
      <c r="A20101" s="15">
        <v>20096</v>
      </c>
      <c r="BP20101">
        <v>0.7839908885485</v>
      </c>
      <c r="BQ20101">
        <v>17510.1457825311</v>
      </c>
      <c r="BR20101">
        <v>1.31367292670336</v>
      </c>
      <c r="BS20101">
        <v>113302.961849697</v>
      </c>
      <c r="BW20101" s="29">
        <v>20096</v>
      </c>
      <c r="BX20101">
        <f t="shared" si="940"/>
        <v>1</v>
      </c>
      <c r="BY20101">
        <f t="shared" si="941"/>
        <v>1</v>
      </c>
    </row>
    <row r="20102" spans="1:77">
      <c r="A20102" s="15">
        <v>20097</v>
      </c>
      <c r="BP20102">
        <v>0.879774073005919</v>
      </c>
      <c r="BQ20102">
        <v>20707.4311085569</v>
      </c>
      <c r="BR20102">
        <v>1.54606185325478</v>
      </c>
      <c r="BS20102">
        <v>125688.901516676</v>
      </c>
      <c r="BW20102" s="29">
        <v>20097</v>
      </c>
      <c r="BX20102">
        <f t="shared" si="940"/>
        <v>1</v>
      </c>
      <c r="BY20102">
        <f t="shared" si="941"/>
        <v>1</v>
      </c>
    </row>
    <row r="20103" spans="1:77">
      <c r="A20103" s="15">
        <v>20098</v>
      </c>
      <c r="BP20103">
        <v>0.828338572103893</v>
      </c>
      <c r="BQ20103">
        <v>13823.0803015638</v>
      </c>
      <c r="BR20103">
        <v>1.44758931872788</v>
      </c>
      <c r="BS20103">
        <v>110266.352979472</v>
      </c>
      <c r="BW20103" s="29">
        <v>20098</v>
      </c>
      <c r="BX20103">
        <f t="shared" ref="BX20103:BX20166" si="942">IF(BU20103=MAX($BU20103:$BV20103),1,0)</f>
        <v>1</v>
      </c>
      <c r="BY20103">
        <f t="shared" ref="BY20103:BY20166" si="943">IF(BV20103=MAX($BU20103:$BV20103),1,0)</f>
        <v>1</v>
      </c>
    </row>
    <row r="20104" spans="1:77">
      <c r="A20104" s="15">
        <v>20099</v>
      </c>
      <c r="BP20104">
        <v>0.820701321426317</v>
      </c>
      <c r="BQ20104">
        <v>14685.3368235181</v>
      </c>
      <c r="BR20104">
        <v>1.41346949753993</v>
      </c>
      <c r="BS20104">
        <v>112674.862201735</v>
      </c>
      <c r="BW20104" s="29">
        <v>20099</v>
      </c>
      <c r="BX20104">
        <f t="shared" si="942"/>
        <v>1</v>
      </c>
      <c r="BY20104">
        <f t="shared" si="943"/>
        <v>1</v>
      </c>
    </row>
    <row r="20105" spans="1:77">
      <c r="A20105" s="15">
        <v>20100</v>
      </c>
      <c r="BP20105">
        <v>0.789474993294344</v>
      </c>
      <c r="BQ20105">
        <v>13545.5567889332</v>
      </c>
      <c r="BR20105">
        <v>1.36090789190774</v>
      </c>
      <c r="BS20105">
        <v>142905.528367989</v>
      </c>
      <c r="BW20105" s="29">
        <v>20100</v>
      </c>
      <c r="BX20105">
        <f t="shared" si="942"/>
        <v>1</v>
      </c>
      <c r="BY20105">
        <f t="shared" si="943"/>
        <v>1</v>
      </c>
    </row>
    <row r="20106" spans="1:77">
      <c r="A20106" s="15">
        <v>20101</v>
      </c>
      <c r="BP20106">
        <v>0.83023443890205</v>
      </c>
      <c r="BQ20106">
        <v>17171.9585817772</v>
      </c>
      <c r="BR20106">
        <v>1.41151765203136</v>
      </c>
      <c r="BS20106">
        <v>114373.332268826</v>
      </c>
      <c r="BW20106" s="29">
        <v>20101</v>
      </c>
      <c r="BX20106">
        <f t="shared" si="942"/>
        <v>1</v>
      </c>
      <c r="BY20106">
        <f t="shared" si="943"/>
        <v>1</v>
      </c>
    </row>
    <row r="20107" spans="1:77">
      <c r="A20107" s="15">
        <v>20102</v>
      </c>
      <c r="BP20107">
        <v>0.772501916197678</v>
      </c>
      <c r="BQ20107">
        <v>12841.2808890836</v>
      </c>
      <c r="BR20107">
        <v>1.35221613866124</v>
      </c>
      <c r="BS20107">
        <v>108739.869205109</v>
      </c>
      <c r="BW20107" s="29">
        <v>20102</v>
      </c>
      <c r="BX20107">
        <f t="shared" si="942"/>
        <v>1</v>
      </c>
      <c r="BY20107">
        <f t="shared" si="943"/>
        <v>1</v>
      </c>
    </row>
    <row r="20108" spans="1:77">
      <c r="A20108" s="15">
        <v>20103</v>
      </c>
      <c r="BP20108">
        <v>0.868035820068175</v>
      </c>
      <c r="BQ20108">
        <v>17024.1126767597</v>
      </c>
      <c r="BR20108">
        <v>1.49162885819526</v>
      </c>
      <c r="BS20108">
        <v>144618.556361639</v>
      </c>
      <c r="BW20108" s="29">
        <v>20103</v>
      </c>
      <c r="BX20108">
        <f t="shared" si="942"/>
        <v>1</v>
      </c>
      <c r="BY20108">
        <f t="shared" si="943"/>
        <v>1</v>
      </c>
    </row>
    <row r="20109" spans="1:77">
      <c r="A20109" s="15">
        <v>20104</v>
      </c>
      <c r="BP20109">
        <v>0.845831597499237</v>
      </c>
      <c r="BQ20109">
        <v>15676.9145113573</v>
      </c>
      <c r="BR20109">
        <v>1.47110778122385</v>
      </c>
      <c r="BS20109">
        <v>111742.087776066</v>
      </c>
      <c r="BW20109" s="29">
        <v>20104</v>
      </c>
      <c r="BX20109">
        <f t="shared" si="942"/>
        <v>1</v>
      </c>
      <c r="BY20109">
        <f t="shared" si="943"/>
        <v>1</v>
      </c>
    </row>
    <row r="20110" spans="1:77">
      <c r="A20110" s="15">
        <v>20105</v>
      </c>
      <c r="BP20110">
        <v>0.848341384597298</v>
      </c>
      <c r="BQ20110">
        <v>19001.0460043483</v>
      </c>
      <c r="BR20110">
        <v>1.47064944822819</v>
      </c>
      <c r="BS20110">
        <v>118684.919592212</v>
      </c>
      <c r="BW20110" s="29">
        <v>20105</v>
      </c>
      <c r="BX20110">
        <f t="shared" si="942"/>
        <v>1</v>
      </c>
      <c r="BY20110">
        <f t="shared" si="943"/>
        <v>1</v>
      </c>
    </row>
    <row r="20111" spans="1:77">
      <c r="A20111" s="15">
        <v>20106</v>
      </c>
      <c r="BP20111">
        <v>0.796458632921316</v>
      </c>
      <c r="BQ20111">
        <v>13796.7037280179</v>
      </c>
      <c r="BR20111">
        <v>1.35219724245458</v>
      </c>
      <c r="BS20111">
        <v>109149.321569084</v>
      </c>
      <c r="BW20111" s="29">
        <v>20106</v>
      </c>
      <c r="BX20111">
        <f t="shared" si="942"/>
        <v>1</v>
      </c>
      <c r="BY20111">
        <f t="shared" si="943"/>
        <v>1</v>
      </c>
    </row>
    <row r="20112" spans="1:77">
      <c r="A20112" s="15">
        <v>20107</v>
      </c>
      <c r="BP20112">
        <v>0.798214262095492</v>
      </c>
      <c r="BQ20112">
        <v>13230.8541811136</v>
      </c>
      <c r="BR20112">
        <v>1.38603777539297</v>
      </c>
      <c r="BS20112">
        <v>108431.568485968</v>
      </c>
      <c r="BW20112" s="29">
        <v>20107</v>
      </c>
      <c r="BX20112">
        <f t="shared" si="942"/>
        <v>1</v>
      </c>
      <c r="BY20112">
        <f t="shared" si="943"/>
        <v>1</v>
      </c>
    </row>
    <row r="20113" spans="1:77">
      <c r="A20113" s="15">
        <v>20108</v>
      </c>
      <c r="BP20113">
        <v>0.782040702505585</v>
      </c>
      <c r="BQ20113">
        <v>10348.4566050042</v>
      </c>
      <c r="BR20113">
        <v>1.33144283314762</v>
      </c>
      <c r="BS20113">
        <v>105961.911427975</v>
      </c>
      <c r="BW20113" s="29">
        <v>20108</v>
      </c>
      <c r="BX20113">
        <f t="shared" si="942"/>
        <v>1</v>
      </c>
      <c r="BY20113">
        <f t="shared" si="943"/>
        <v>1</v>
      </c>
    </row>
    <row r="20114" spans="1:77">
      <c r="A20114" s="15">
        <v>20109</v>
      </c>
      <c r="BP20114">
        <v>0.768697524171711</v>
      </c>
      <c r="BQ20114">
        <v>14963.4349085757</v>
      </c>
      <c r="BR20114">
        <v>1.32366426946703</v>
      </c>
      <c r="BS20114">
        <v>113722.425085684</v>
      </c>
      <c r="BW20114" s="29">
        <v>20109</v>
      </c>
      <c r="BX20114">
        <f t="shared" si="942"/>
        <v>1</v>
      </c>
      <c r="BY20114">
        <f t="shared" si="943"/>
        <v>1</v>
      </c>
    </row>
    <row r="20115" spans="1:77">
      <c r="A20115" s="15">
        <v>20110</v>
      </c>
      <c r="BP20115">
        <v>0.824303370084048</v>
      </c>
      <c r="BQ20115">
        <v>13814.9878373549</v>
      </c>
      <c r="BR20115">
        <v>1.39862668833781</v>
      </c>
      <c r="BS20115">
        <v>108748.749322367</v>
      </c>
      <c r="BW20115" s="29">
        <v>20110</v>
      </c>
      <c r="BX20115">
        <f t="shared" si="942"/>
        <v>1</v>
      </c>
      <c r="BY20115">
        <f t="shared" si="943"/>
        <v>1</v>
      </c>
    </row>
    <row r="20116" spans="1:77">
      <c r="A20116" s="15">
        <v>20111</v>
      </c>
      <c r="BP20116">
        <v>0.841023761638693</v>
      </c>
      <c r="BQ20116">
        <v>11825.3277819323</v>
      </c>
      <c r="BR20116">
        <v>1.4728202850598</v>
      </c>
      <c r="BS20116">
        <v>141576.65761004</v>
      </c>
      <c r="BW20116" s="29">
        <v>20111</v>
      </c>
      <c r="BX20116">
        <f t="shared" si="942"/>
        <v>1</v>
      </c>
      <c r="BY20116">
        <f t="shared" si="943"/>
        <v>1</v>
      </c>
    </row>
    <row r="20117" spans="1:77">
      <c r="A20117" s="15">
        <v>20112</v>
      </c>
      <c r="BP20117">
        <v>0.856204140310833</v>
      </c>
      <c r="BQ20117">
        <v>13352.7688134637</v>
      </c>
      <c r="BR20117">
        <v>1.45880103682758</v>
      </c>
      <c r="BS20117">
        <v>137925.390536962</v>
      </c>
      <c r="BW20117" s="29">
        <v>20112</v>
      </c>
      <c r="BX20117">
        <f t="shared" si="942"/>
        <v>1</v>
      </c>
      <c r="BY20117">
        <f t="shared" si="943"/>
        <v>1</v>
      </c>
    </row>
    <row r="20118" spans="1:77">
      <c r="A20118" s="15">
        <v>20113</v>
      </c>
      <c r="BP20118">
        <v>0.802215000220657</v>
      </c>
      <c r="BQ20118">
        <v>13877.7276445153</v>
      </c>
      <c r="BR20118">
        <v>1.36845779731491</v>
      </c>
      <c r="BS20118">
        <v>139928.234125014</v>
      </c>
      <c r="BW20118" s="29">
        <v>20113</v>
      </c>
      <c r="BX20118">
        <f t="shared" si="942"/>
        <v>1</v>
      </c>
      <c r="BY20118">
        <f t="shared" si="943"/>
        <v>1</v>
      </c>
    </row>
    <row r="20119" spans="1:77">
      <c r="A20119" s="15">
        <v>20114</v>
      </c>
      <c r="BP20119">
        <v>0.758051816619805</v>
      </c>
      <c r="BQ20119">
        <v>12957.0981573578</v>
      </c>
      <c r="BR20119">
        <v>1.28029470343145</v>
      </c>
      <c r="BS20119">
        <v>107251.499709545</v>
      </c>
      <c r="BW20119" s="29">
        <v>20114</v>
      </c>
      <c r="BX20119">
        <f t="shared" si="942"/>
        <v>1</v>
      </c>
      <c r="BY20119">
        <f t="shared" si="943"/>
        <v>1</v>
      </c>
    </row>
    <row r="20120" spans="1:77">
      <c r="A20120" s="15">
        <v>20115</v>
      </c>
      <c r="BP20120">
        <v>0.816936326683161</v>
      </c>
      <c r="BQ20120">
        <v>15871.6539912517</v>
      </c>
      <c r="BR20120">
        <v>1.41348463144124</v>
      </c>
      <c r="BS20120">
        <v>115725.351066331</v>
      </c>
      <c r="BW20120" s="29">
        <v>20115</v>
      </c>
      <c r="BX20120">
        <f t="shared" si="942"/>
        <v>1</v>
      </c>
      <c r="BY20120">
        <f t="shared" si="943"/>
        <v>1</v>
      </c>
    </row>
    <row r="20121" spans="1:77">
      <c r="A20121" s="15">
        <v>20116</v>
      </c>
      <c r="BP20121">
        <v>0.801810284388091</v>
      </c>
      <c r="BQ20121">
        <v>11769.5904688692</v>
      </c>
      <c r="BR20121">
        <v>1.37785698814769</v>
      </c>
      <c r="BS20121">
        <v>136625.107210642</v>
      </c>
      <c r="BW20121" s="29">
        <v>20116</v>
      </c>
      <c r="BX20121">
        <f t="shared" si="942"/>
        <v>1</v>
      </c>
      <c r="BY20121">
        <f t="shared" si="943"/>
        <v>1</v>
      </c>
    </row>
    <row r="20122" spans="1:77">
      <c r="A20122" s="15">
        <v>20117</v>
      </c>
      <c r="BP20122">
        <v>0.809319053578385</v>
      </c>
      <c r="BQ20122">
        <v>14850.3221738062</v>
      </c>
      <c r="BR20122">
        <v>1.39227404186215</v>
      </c>
      <c r="BS20122">
        <v>109550.048584002</v>
      </c>
      <c r="BW20122" s="29">
        <v>20117</v>
      </c>
      <c r="BX20122">
        <f t="shared" si="942"/>
        <v>1</v>
      </c>
      <c r="BY20122">
        <f t="shared" si="943"/>
        <v>1</v>
      </c>
    </row>
    <row r="20123" spans="1:77">
      <c r="A20123" s="15">
        <v>20118</v>
      </c>
      <c r="BP20123">
        <v>0.770205558598547</v>
      </c>
      <c r="BQ20123">
        <v>15804.2194243502</v>
      </c>
      <c r="BR20123">
        <v>1.31051949954824</v>
      </c>
      <c r="BS20123">
        <v>111362.871950087</v>
      </c>
      <c r="BW20123" s="29">
        <v>20118</v>
      </c>
      <c r="BX20123">
        <f t="shared" si="942"/>
        <v>1</v>
      </c>
      <c r="BY20123">
        <f t="shared" si="943"/>
        <v>1</v>
      </c>
    </row>
    <row r="20124" spans="1:77">
      <c r="A20124" s="15">
        <v>20119</v>
      </c>
      <c r="BP20124">
        <v>0.814903169603874</v>
      </c>
      <c r="BQ20124">
        <v>11516.4377634994</v>
      </c>
      <c r="BR20124">
        <v>1.38792891538836</v>
      </c>
      <c r="BS20124">
        <v>106207.380881695</v>
      </c>
      <c r="BW20124" s="29">
        <v>20119</v>
      </c>
      <c r="BX20124">
        <f t="shared" si="942"/>
        <v>1</v>
      </c>
      <c r="BY20124">
        <f t="shared" si="943"/>
        <v>1</v>
      </c>
    </row>
    <row r="20125" spans="1:77">
      <c r="A20125" s="15">
        <v>20120</v>
      </c>
      <c r="BP20125">
        <v>0.799160286761607</v>
      </c>
      <c r="BQ20125">
        <v>15395.5676702348</v>
      </c>
      <c r="BR20125">
        <v>1.370779686601</v>
      </c>
      <c r="BS20125">
        <v>111460.807333778</v>
      </c>
      <c r="BW20125" s="29">
        <v>20120</v>
      </c>
      <c r="BX20125">
        <f t="shared" si="942"/>
        <v>1</v>
      </c>
      <c r="BY20125">
        <f t="shared" si="943"/>
        <v>1</v>
      </c>
    </row>
    <row r="20126" spans="1:77">
      <c r="A20126" s="15">
        <v>20121</v>
      </c>
      <c r="BP20126">
        <v>0.769203450250376</v>
      </c>
      <c r="BQ20126">
        <v>11271.3225446257</v>
      </c>
      <c r="BR20126">
        <v>1.33922353338678</v>
      </c>
      <c r="BS20126">
        <v>106107.074547932</v>
      </c>
      <c r="BW20126" s="29">
        <v>20121</v>
      </c>
      <c r="BX20126">
        <f t="shared" si="942"/>
        <v>1</v>
      </c>
      <c r="BY20126">
        <f t="shared" si="943"/>
        <v>1</v>
      </c>
    </row>
    <row r="20127" spans="1:77">
      <c r="A20127" s="15">
        <v>20122</v>
      </c>
      <c r="BP20127">
        <v>0.805310731679838</v>
      </c>
      <c r="BQ20127">
        <v>11742.0865899307</v>
      </c>
      <c r="BR20127">
        <v>1.34680852123912</v>
      </c>
      <c r="BS20127">
        <v>131476.52464695</v>
      </c>
      <c r="BW20127" s="29">
        <v>20122</v>
      </c>
      <c r="BX20127">
        <f t="shared" si="942"/>
        <v>1</v>
      </c>
      <c r="BY20127">
        <f t="shared" si="943"/>
        <v>1</v>
      </c>
    </row>
    <row r="20128" spans="1:77">
      <c r="A20128" s="15">
        <v>20123</v>
      </c>
      <c r="BP20128">
        <v>0.735573694030286</v>
      </c>
      <c r="BQ20128">
        <v>16795.8667109259</v>
      </c>
      <c r="BR20128">
        <v>1.24661331383177</v>
      </c>
      <c r="BS20128">
        <v>114948.994991269</v>
      </c>
      <c r="BW20128" s="29">
        <v>20123</v>
      </c>
      <c r="BX20128">
        <f t="shared" si="942"/>
        <v>1</v>
      </c>
      <c r="BY20128">
        <f t="shared" si="943"/>
        <v>1</v>
      </c>
    </row>
    <row r="20129" spans="1:77">
      <c r="A20129" s="15">
        <v>20124</v>
      </c>
      <c r="BP20129">
        <v>0.79843964202896</v>
      </c>
      <c r="BQ20129">
        <v>19720.9690770318</v>
      </c>
      <c r="BR20129">
        <v>1.34528688296087</v>
      </c>
      <c r="BS20129">
        <v>120511.876129453</v>
      </c>
      <c r="BW20129" s="29">
        <v>20124</v>
      </c>
      <c r="BX20129">
        <f t="shared" si="942"/>
        <v>1</v>
      </c>
      <c r="BY20129">
        <f t="shared" si="943"/>
        <v>1</v>
      </c>
    </row>
    <row r="20130" spans="1:77">
      <c r="A20130" s="15">
        <v>20125</v>
      </c>
      <c r="BP20130">
        <v>0.773901241906627</v>
      </c>
      <c r="BQ20130">
        <v>13264.6650911268</v>
      </c>
      <c r="BR20130">
        <v>1.33696039808435</v>
      </c>
      <c r="BS20130">
        <v>111382.815502936</v>
      </c>
      <c r="BW20130" s="29">
        <v>20125</v>
      </c>
      <c r="BX20130">
        <f t="shared" si="942"/>
        <v>1</v>
      </c>
      <c r="BY20130">
        <f t="shared" si="943"/>
        <v>1</v>
      </c>
    </row>
    <row r="20131" spans="1:77">
      <c r="A20131" s="15">
        <v>20126</v>
      </c>
      <c r="BP20131">
        <v>0.854035339639391</v>
      </c>
      <c r="BQ20131">
        <v>13389.8291746187</v>
      </c>
      <c r="BR20131">
        <v>1.46863421558401</v>
      </c>
      <c r="BS20131">
        <v>113045.558733137</v>
      </c>
      <c r="BW20131" s="29">
        <v>20126</v>
      </c>
      <c r="BX20131">
        <f t="shared" si="942"/>
        <v>1</v>
      </c>
      <c r="BY20131">
        <f t="shared" si="943"/>
        <v>1</v>
      </c>
    </row>
    <row r="20132" spans="1:77">
      <c r="A20132" s="15">
        <v>20127</v>
      </c>
      <c r="BP20132">
        <v>0.837719167692221</v>
      </c>
      <c r="BQ20132">
        <v>12522.6527890526</v>
      </c>
      <c r="BR20132">
        <v>1.431674160739</v>
      </c>
      <c r="BS20132">
        <v>105839.073705085</v>
      </c>
      <c r="BW20132" s="29">
        <v>20127</v>
      </c>
      <c r="BX20132">
        <f t="shared" si="942"/>
        <v>1</v>
      </c>
      <c r="BY20132">
        <f t="shared" si="943"/>
        <v>1</v>
      </c>
    </row>
    <row r="20133" spans="1:77">
      <c r="A20133" s="15">
        <v>20128</v>
      </c>
      <c r="BP20133">
        <v>0.815305001028618</v>
      </c>
      <c r="BQ20133">
        <v>15154.3913428709</v>
      </c>
      <c r="BR20133">
        <v>1.39526655266422</v>
      </c>
      <c r="BS20133">
        <v>110657.764330163</v>
      </c>
      <c r="BW20133" s="29">
        <v>20128</v>
      </c>
      <c r="BX20133">
        <f t="shared" si="942"/>
        <v>1</v>
      </c>
      <c r="BY20133">
        <f t="shared" si="943"/>
        <v>1</v>
      </c>
    </row>
    <row r="20134" spans="1:77">
      <c r="A20134" s="15">
        <v>20129</v>
      </c>
      <c r="BP20134">
        <v>0.806998461378091</v>
      </c>
      <c r="BQ20134">
        <v>12569.4950705278</v>
      </c>
      <c r="BR20134">
        <v>1.39536609283081</v>
      </c>
      <c r="BS20134">
        <v>108034.16782419</v>
      </c>
      <c r="BW20134" s="29">
        <v>20129</v>
      </c>
      <c r="BX20134">
        <f t="shared" si="942"/>
        <v>1</v>
      </c>
      <c r="BY20134">
        <f t="shared" si="943"/>
        <v>1</v>
      </c>
    </row>
    <row r="20135" spans="1:77">
      <c r="A20135" s="15">
        <v>20130</v>
      </c>
      <c r="BP20135">
        <v>0.854911413958891</v>
      </c>
      <c r="BQ20135">
        <v>15146.1717905685</v>
      </c>
      <c r="BR20135">
        <v>1.47698516020316</v>
      </c>
      <c r="BS20135">
        <v>110854.800548866</v>
      </c>
      <c r="BW20135" s="29">
        <v>20130</v>
      </c>
      <c r="BX20135">
        <f t="shared" si="942"/>
        <v>1</v>
      </c>
      <c r="BY20135">
        <f t="shared" si="943"/>
        <v>1</v>
      </c>
    </row>
    <row r="20136" spans="1:77">
      <c r="A20136" s="15">
        <v>20131</v>
      </c>
      <c r="BP20136">
        <v>0.837789865824846</v>
      </c>
      <c r="BQ20136">
        <v>11440.7102714956</v>
      </c>
      <c r="BR20136">
        <v>1.44889667752656</v>
      </c>
      <c r="BS20136">
        <v>135452.153093239</v>
      </c>
      <c r="BW20136" s="29">
        <v>20131</v>
      </c>
      <c r="BX20136">
        <f t="shared" si="942"/>
        <v>1</v>
      </c>
      <c r="BY20136">
        <f t="shared" si="943"/>
        <v>1</v>
      </c>
    </row>
    <row r="20137" spans="1:77">
      <c r="A20137" s="15">
        <v>20132</v>
      </c>
      <c r="BP20137">
        <v>0.816544664646389</v>
      </c>
      <c r="BQ20137">
        <v>14362.7735441301</v>
      </c>
      <c r="BR20137">
        <v>1.41437402549498</v>
      </c>
      <c r="BS20137">
        <v>111595.452312453</v>
      </c>
      <c r="BW20137" s="29">
        <v>20132</v>
      </c>
      <c r="BX20137">
        <f t="shared" si="942"/>
        <v>1</v>
      </c>
      <c r="BY20137">
        <f t="shared" si="943"/>
        <v>1</v>
      </c>
    </row>
    <row r="20138" spans="1:77">
      <c r="A20138" s="15">
        <v>20133</v>
      </c>
      <c r="BP20138">
        <v>0.808677376318224</v>
      </c>
      <c r="BQ20138">
        <v>14460.4183526555</v>
      </c>
      <c r="BR20138">
        <v>1.38680082774634</v>
      </c>
      <c r="BS20138">
        <v>109442.510862693</v>
      </c>
      <c r="BW20138" s="29">
        <v>20133</v>
      </c>
      <c r="BX20138">
        <f t="shared" si="942"/>
        <v>1</v>
      </c>
      <c r="BY20138">
        <f t="shared" si="943"/>
        <v>1</v>
      </c>
    </row>
    <row r="20139" spans="1:77">
      <c r="A20139" s="15">
        <v>20134</v>
      </c>
      <c r="BP20139">
        <v>0.849213103537046</v>
      </c>
      <c r="BQ20139">
        <v>13139.5334598002</v>
      </c>
      <c r="BR20139">
        <v>1.48407490446304</v>
      </c>
      <c r="BS20139">
        <v>111459.863626717</v>
      </c>
      <c r="BW20139" s="29">
        <v>20134</v>
      </c>
      <c r="BX20139">
        <f t="shared" si="942"/>
        <v>1</v>
      </c>
      <c r="BY20139">
        <f t="shared" si="943"/>
        <v>1</v>
      </c>
    </row>
    <row r="20140" spans="1:77">
      <c r="A20140" s="15">
        <v>20135</v>
      </c>
      <c r="BP20140">
        <v>0.867632413030213</v>
      </c>
      <c r="BQ20140">
        <v>18238.0272592826</v>
      </c>
      <c r="BR20140">
        <v>1.52150165497666</v>
      </c>
      <c r="BS20140">
        <v>115293.303769075</v>
      </c>
      <c r="BW20140" s="29">
        <v>20135</v>
      </c>
      <c r="BX20140">
        <f t="shared" si="942"/>
        <v>1</v>
      </c>
      <c r="BY20140">
        <f t="shared" si="943"/>
        <v>1</v>
      </c>
    </row>
    <row r="20141" spans="1:77">
      <c r="A20141" s="15">
        <v>20136</v>
      </c>
      <c r="BP20141">
        <v>0.824942321207272</v>
      </c>
      <c r="BQ20141">
        <v>13657.2187626427</v>
      </c>
      <c r="BR20141">
        <v>1.38969958930983</v>
      </c>
      <c r="BS20141">
        <v>105809.98323239</v>
      </c>
      <c r="BW20141" s="29">
        <v>20136</v>
      </c>
      <c r="BX20141">
        <f t="shared" si="942"/>
        <v>1</v>
      </c>
      <c r="BY20141">
        <f t="shared" si="943"/>
        <v>1</v>
      </c>
    </row>
    <row r="20142" spans="1:77">
      <c r="A20142" s="15">
        <v>20137</v>
      </c>
      <c r="BP20142">
        <v>0.868590181631121</v>
      </c>
      <c r="BQ20142">
        <v>16332.0419055359</v>
      </c>
      <c r="BR20142">
        <v>1.537514091498</v>
      </c>
      <c r="BS20142">
        <v>145648.113855075</v>
      </c>
      <c r="BW20142" s="29">
        <v>20137</v>
      </c>
      <c r="BX20142">
        <f t="shared" si="942"/>
        <v>1</v>
      </c>
      <c r="BY20142">
        <f t="shared" si="943"/>
        <v>1</v>
      </c>
    </row>
    <row r="20143" spans="1:77">
      <c r="A20143" s="15">
        <v>20138</v>
      </c>
      <c r="BP20143">
        <v>0.805310335934029</v>
      </c>
      <c r="BQ20143">
        <v>11356.4747314644</v>
      </c>
      <c r="BR20143">
        <v>1.37333393983429</v>
      </c>
      <c r="BS20143">
        <v>107312.822694057</v>
      </c>
      <c r="BW20143" s="29">
        <v>20138</v>
      </c>
      <c r="BX20143">
        <f t="shared" si="942"/>
        <v>1</v>
      </c>
      <c r="BY20143">
        <f t="shared" si="943"/>
        <v>1</v>
      </c>
    </row>
    <row r="20144" spans="1:77">
      <c r="A20144" s="15">
        <v>20139</v>
      </c>
      <c r="BP20144">
        <v>0.802651878934025</v>
      </c>
      <c r="BQ20144">
        <v>15784.5449136172</v>
      </c>
      <c r="BR20144">
        <v>1.38670893783297</v>
      </c>
      <c r="BS20144">
        <v>111347.984817143</v>
      </c>
      <c r="BW20144" s="29">
        <v>20139</v>
      </c>
      <c r="BX20144">
        <f t="shared" si="942"/>
        <v>1</v>
      </c>
      <c r="BY20144">
        <f t="shared" si="943"/>
        <v>1</v>
      </c>
    </row>
    <row r="20145" spans="1:77">
      <c r="A20145" s="15">
        <v>20140</v>
      </c>
      <c r="BP20145">
        <v>0.816593925599438</v>
      </c>
      <c r="BQ20145">
        <v>16022.0115303936</v>
      </c>
      <c r="BR20145">
        <v>1.39109507791554</v>
      </c>
      <c r="BS20145">
        <v>109063.641712759</v>
      </c>
      <c r="BW20145" s="29">
        <v>20140</v>
      </c>
      <c r="BX20145">
        <f t="shared" si="942"/>
        <v>1</v>
      </c>
      <c r="BY20145">
        <f t="shared" si="943"/>
        <v>1</v>
      </c>
    </row>
    <row r="20146" spans="1:77">
      <c r="A20146" s="15">
        <v>20141</v>
      </c>
      <c r="BP20146">
        <v>0.827700571256912</v>
      </c>
      <c r="BQ20146">
        <v>12787.5509550326</v>
      </c>
      <c r="BR20146">
        <v>1.41207511093398</v>
      </c>
      <c r="BS20146">
        <v>108040.687175086</v>
      </c>
      <c r="BW20146" s="29">
        <v>20141</v>
      </c>
      <c r="BX20146">
        <f t="shared" si="942"/>
        <v>1</v>
      </c>
      <c r="BY20146">
        <f t="shared" si="943"/>
        <v>1</v>
      </c>
    </row>
    <row r="20147" spans="1:77">
      <c r="A20147" s="15">
        <v>20142</v>
      </c>
      <c r="BP20147">
        <v>0.800835549844657</v>
      </c>
      <c r="BQ20147">
        <v>17689.5801202336</v>
      </c>
      <c r="BR20147">
        <v>1.39707192063648</v>
      </c>
      <c r="BS20147">
        <v>114007.026794396</v>
      </c>
      <c r="BW20147" s="29">
        <v>20142</v>
      </c>
      <c r="BX20147">
        <f t="shared" si="942"/>
        <v>1</v>
      </c>
      <c r="BY20147">
        <f t="shared" si="943"/>
        <v>1</v>
      </c>
    </row>
    <row r="20148" spans="1:77">
      <c r="A20148" s="15">
        <v>20143</v>
      </c>
      <c r="BP20148">
        <v>0.834978404669297</v>
      </c>
      <c r="BQ20148">
        <v>14766.2294377485</v>
      </c>
      <c r="BR20148">
        <v>1.45236414139017</v>
      </c>
      <c r="BS20148">
        <v>109723.833733875</v>
      </c>
      <c r="BW20148" s="29">
        <v>20143</v>
      </c>
      <c r="BX20148">
        <f t="shared" si="942"/>
        <v>1</v>
      </c>
      <c r="BY20148">
        <f t="shared" si="943"/>
        <v>1</v>
      </c>
    </row>
    <row r="20149" spans="1:77">
      <c r="A20149" s="15">
        <v>20144</v>
      </c>
      <c r="BP20149">
        <v>0.811332877996065</v>
      </c>
      <c r="BQ20149">
        <v>15469.4058430385</v>
      </c>
      <c r="BR20149">
        <v>1.40925487729313</v>
      </c>
      <c r="BS20149">
        <v>115822.266879172</v>
      </c>
      <c r="BW20149" s="29">
        <v>20144</v>
      </c>
      <c r="BX20149">
        <f t="shared" si="942"/>
        <v>1</v>
      </c>
      <c r="BY20149">
        <f t="shared" si="943"/>
        <v>1</v>
      </c>
    </row>
    <row r="20150" spans="1:77">
      <c r="A20150" s="15">
        <v>20145</v>
      </c>
      <c r="BP20150">
        <v>0.851074797683122</v>
      </c>
      <c r="BQ20150">
        <v>18326.3926014759</v>
      </c>
      <c r="BR20150">
        <v>1.506996351668</v>
      </c>
      <c r="BS20150">
        <v>117826.526374111</v>
      </c>
      <c r="BW20150" s="29">
        <v>20145</v>
      </c>
      <c r="BX20150">
        <f t="shared" si="942"/>
        <v>1</v>
      </c>
      <c r="BY20150">
        <f t="shared" si="943"/>
        <v>1</v>
      </c>
    </row>
    <row r="20151" spans="1:77">
      <c r="A20151" s="15">
        <v>20146</v>
      </c>
      <c r="BP20151">
        <v>0.880605639900189</v>
      </c>
      <c r="BQ20151">
        <v>11735.4140260088</v>
      </c>
      <c r="BR20151">
        <v>1.52341543503708</v>
      </c>
      <c r="BS20151">
        <v>109742.247783252</v>
      </c>
      <c r="BW20151" s="29">
        <v>20146</v>
      </c>
      <c r="BX20151">
        <f t="shared" si="942"/>
        <v>1</v>
      </c>
      <c r="BY20151">
        <f t="shared" si="943"/>
        <v>1</v>
      </c>
    </row>
    <row r="20152" spans="1:77">
      <c r="A20152" s="15">
        <v>20147</v>
      </c>
      <c r="BP20152">
        <v>0.817801814424237</v>
      </c>
      <c r="BQ20152">
        <v>20695.5221308671</v>
      </c>
      <c r="BR20152">
        <v>1.41274887915089</v>
      </c>
      <c r="BS20152">
        <v>123394.522621172</v>
      </c>
      <c r="BW20152" s="29">
        <v>20147</v>
      </c>
      <c r="BX20152">
        <f t="shared" si="942"/>
        <v>1</v>
      </c>
      <c r="BY20152">
        <f t="shared" si="943"/>
        <v>1</v>
      </c>
    </row>
    <row r="20153" spans="1:77">
      <c r="A20153" s="15">
        <v>20148</v>
      </c>
      <c r="BP20153">
        <v>0.856510222801505</v>
      </c>
      <c r="BQ20153">
        <v>16845.5228532794</v>
      </c>
      <c r="BR20153">
        <v>1.48586885708177</v>
      </c>
      <c r="BS20153">
        <v>145027.544875688</v>
      </c>
      <c r="BW20153" s="29">
        <v>20148</v>
      </c>
      <c r="BX20153">
        <f t="shared" si="942"/>
        <v>1</v>
      </c>
      <c r="BY20153">
        <f t="shared" si="943"/>
        <v>1</v>
      </c>
    </row>
    <row r="20154" spans="1:77">
      <c r="A20154" s="15">
        <v>20149</v>
      </c>
      <c r="BP20154">
        <v>0.812576687972028</v>
      </c>
      <c r="BQ20154">
        <v>13019.6356256783</v>
      </c>
      <c r="BR20154">
        <v>1.39512835262519</v>
      </c>
      <c r="BS20154">
        <v>134374.925082217</v>
      </c>
      <c r="BW20154" s="29">
        <v>20149</v>
      </c>
      <c r="BX20154">
        <f t="shared" si="942"/>
        <v>1</v>
      </c>
      <c r="BY20154">
        <f t="shared" si="943"/>
        <v>1</v>
      </c>
    </row>
    <row r="20155" spans="1:77">
      <c r="A20155" s="15">
        <v>20150</v>
      </c>
      <c r="BP20155">
        <v>0.826465020846261</v>
      </c>
      <c r="BQ20155">
        <v>13514.8686629229</v>
      </c>
      <c r="BR20155">
        <v>1.41883133407286</v>
      </c>
      <c r="BS20155">
        <v>109805.248369713</v>
      </c>
      <c r="BW20155" s="29">
        <v>20150</v>
      </c>
      <c r="BX20155">
        <f t="shared" si="942"/>
        <v>1</v>
      </c>
      <c r="BY20155">
        <f t="shared" si="943"/>
        <v>1</v>
      </c>
    </row>
    <row r="20156" spans="1:77">
      <c r="A20156" s="15">
        <v>20151</v>
      </c>
      <c r="BP20156">
        <v>0.846099853796437</v>
      </c>
      <c r="BQ20156">
        <v>14219.2296721781</v>
      </c>
      <c r="BR20156">
        <v>1.49073270560525</v>
      </c>
      <c r="BS20156">
        <v>142401.067433157</v>
      </c>
      <c r="BW20156" s="29">
        <v>20151</v>
      </c>
      <c r="BX20156">
        <f t="shared" si="942"/>
        <v>1</v>
      </c>
      <c r="BY20156">
        <f t="shared" si="943"/>
        <v>1</v>
      </c>
    </row>
    <row r="20157" spans="1:77">
      <c r="A20157" s="15">
        <v>20152</v>
      </c>
      <c r="BP20157">
        <v>0.805201920807857</v>
      </c>
      <c r="BQ20157">
        <v>14847.4140346579</v>
      </c>
      <c r="BR20157">
        <v>1.3739862147097</v>
      </c>
      <c r="BS20157">
        <v>142554.444760857</v>
      </c>
      <c r="BW20157" s="29">
        <v>20152</v>
      </c>
      <c r="BX20157">
        <f t="shared" si="942"/>
        <v>1</v>
      </c>
      <c r="BY20157">
        <f t="shared" si="943"/>
        <v>1</v>
      </c>
    </row>
    <row r="20158" spans="1:77">
      <c r="A20158" s="15">
        <v>20153</v>
      </c>
      <c r="BP20158">
        <v>0.789494823557347</v>
      </c>
      <c r="BQ20158">
        <v>14804.9291673775</v>
      </c>
      <c r="BR20158">
        <v>1.3594674353589</v>
      </c>
      <c r="BS20158">
        <v>111944.864639607</v>
      </c>
      <c r="BW20158" s="29">
        <v>20153</v>
      </c>
      <c r="BX20158">
        <f t="shared" si="942"/>
        <v>1</v>
      </c>
      <c r="BY20158">
        <f t="shared" si="943"/>
        <v>1</v>
      </c>
    </row>
    <row r="20159" spans="1:77">
      <c r="A20159" s="15">
        <v>20154</v>
      </c>
      <c r="BP20159">
        <v>0.865220278613555</v>
      </c>
      <c r="BQ20159">
        <v>13890.3968525813</v>
      </c>
      <c r="BR20159">
        <v>1.48468086289174</v>
      </c>
      <c r="BS20159">
        <v>108912.666534505</v>
      </c>
      <c r="BW20159" s="29">
        <v>20154</v>
      </c>
      <c r="BX20159">
        <f t="shared" si="942"/>
        <v>1</v>
      </c>
      <c r="BY20159">
        <f t="shared" si="943"/>
        <v>1</v>
      </c>
    </row>
    <row r="20160" spans="1:77">
      <c r="A20160" s="15">
        <v>20155</v>
      </c>
      <c r="BP20160">
        <v>0.799298974370759</v>
      </c>
      <c r="BQ20160">
        <v>14460.1556657972</v>
      </c>
      <c r="BR20160">
        <v>1.36806543243696</v>
      </c>
      <c r="BS20160">
        <v>111729.763235983</v>
      </c>
      <c r="BW20160" s="29">
        <v>20155</v>
      </c>
      <c r="BX20160">
        <f t="shared" si="942"/>
        <v>1</v>
      </c>
      <c r="BY20160">
        <f t="shared" si="943"/>
        <v>1</v>
      </c>
    </row>
    <row r="20161" spans="1:77">
      <c r="A20161" s="15">
        <v>20156</v>
      </c>
      <c r="BP20161">
        <v>0.817746785336322</v>
      </c>
      <c r="BQ20161">
        <v>15285.3462624908</v>
      </c>
      <c r="BR20161">
        <v>1.4192411891802</v>
      </c>
      <c r="BS20161">
        <v>111472.125557901</v>
      </c>
      <c r="BW20161" s="29">
        <v>20156</v>
      </c>
      <c r="BX20161">
        <f t="shared" si="942"/>
        <v>1</v>
      </c>
      <c r="BY20161">
        <f t="shared" si="943"/>
        <v>1</v>
      </c>
    </row>
    <row r="20162" spans="1:77">
      <c r="A20162" s="15">
        <v>20157</v>
      </c>
      <c r="BP20162">
        <v>0.841092531779564</v>
      </c>
      <c r="BQ20162">
        <v>13052.6002248018</v>
      </c>
      <c r="BR20162">
        <v>1.42731518103128</v>
      </c>
      <c r="BS20162">
        <v>107569.705144137</v>
      </c>
      <c r="BW20162" s="29">
        <v>20157</v>
      </c>
      <c r="BX20162">
        <f t="shared" si="942"/>
        <v>1</v>
      </c>
      <c r="BY20162">
        <f t="shared" si="943"/>
        <v>1</v>
      </c>
    </row>
    <row r="20163" spans="1:77">
      <c r="A20163" s="15">
        <v>20158</v>
      </c>
      <c r="BP20163">
        <v>0.796453038116034</v>
      </c>
      <c r="BQ20163">
        <v>15337.3931183548</v>
      </c>
      <c r="BR20163">
        <v>1.3575902662729</v>
      </c>
      <c r="BS20163">
        <v>113740.071269943</v>
      </c>
      <c r="BW20163" s="29">
        <v>20158</v>
      </c>
      <c r="BX20163">
        <f t="shared" si="942"/>
        <v>1</v>
      </c>
      <c r="BY20163">
        <f t="shared" si="943"/>
        <v>1</v>
      </c>
    </row>
    <row r="20164" spans="1:77">
      <c r="A20164" s="15">
        <v>20159</v>
      </c>
      <c r="BP20164">
        <v>0.835465077907125</v>
      </c>
      <c r="BQ20164">
        <v>11114.340952702</v>
      </c>
      <c r="BR20164">
        <v>1.45279244813859</v>
      </c>
      <c r="BS20164">
        <v>135575.016506646</v>
      </c>
      <c r="BW20164" s="29">
        <v>20159</v>
      </c>
      <c r="BX20164">
        <f t="shared" si="942"/>
        <v>1</v>
      </c>
      <c r="BY20164">
        <f t="shared" si="943"/>
        <v>1</v>
      </c>
    </row>
    <row r="20165" spans="1:77">
      <c r="A20165" s="15">
        <v>20160</v>
      </c>
      <c r="BP20165">
        <v>0.814409875292118</v>
      </c>
      <c r="BQ20165">
        <v>17661.9129907803</v>
      </c>
      <c r="BR20165">
        <v>1.42144891146624</v>
      </c>
      <c r="BS20165">
        <v>113235.12113801</v>
      </c>
      <c r="BW20165" s="29">
        <v>20160</v>
      </c>
      <c r="BX20165">
        <f t="shared" si="942"/>
        <v>1</v>
      </c>
      <c r="BY20165">
        <f t="shared" si="943"/>
        <v>1</v>
      </c>
    </row>
    <row r="20166" spans="1:77">
      <c r="A20166" s="15">
        <v>20161</v>
      </c>
      <c r="BP20166">
        <v>0.833662233717665</v>
      </c>
      <c r="BQ20166">
        <v>13158.4171358423</v>
      </c>
      <c r="BR20166">
        <v>1.45565624631262</v>
      </c>
      <c r="BS20166">
        <v>111625.049622244</v>
      </c>
      <c r="BW20166" s="29">
        <v>20161</v>
      </c>
      <c r="BX20166">
        <f t="shared" si="942"/>
        <v>1</v>
      </c>
      <c r="BY20166">
        <f t="shared" si="943"/>
        <v>1</v>
      </c>
    </row>
    <row r="20167" spans="1:77">
      <c r="A20167" s="15">
        <v>20162</v>
      </c>
      <c r="BP20167">
        <v>0.82246646880387</v>
      </c>
      <c r="BQ20167">
        <v>13627.9319762729</v>
      </c>
      <c r="BR20167">
        <v>1.4098279960857</v>
      </c>
      <c r="BS20167">
        <v>109923.851169349</v>
      </c>
      <c r="BW20167" s="29">
        <v>20162</v>
      </c>
      <c r="BX20167">
        <f t="shared" ref="BX20167:BX20230" si="944">IF(BU20167=MAX($BU20167:$BV20167),1,0)</f>
        <v>1</v>
      </c>
      <c r="BY20167">
        <f t="shared" ref="BY20167:BY20230" si="945">IF(BV20167=MAX($BU20167:$BV20167),1,0)</f>
        <v>1</v>
      </c>
    </row>
    <row r="20168" spans="1:77">
      <c r="A20168" s="15">
        <v>20163</v>
      </c>
      <c r="BP20168">
        <v>0.811337266921733</v>
      </c>
      <c r="BQ20168">
        <v>13843.5258580324</v>
      </c>
      <c r="BR20168">
        <v>1.3659692939677</v>
      </c>
      <c r="BS20168">
        <v>108557.195162329</v>
      </c>
      <c r="BW20168" s="29">
        <v>20163</v>
      </c>
      <c r="BX20168">
        <f t="shared" si="944"/>
        <v>1</v>
      </c>
      <c r="BY20168">
        <f t="shared" si="945"/>
        <v>1</v>
      </c>
    </row>
    <row r="20169" spans="1:77">
      <c r="A20169" s="15">
        <v>20164</v>
      </c>
      <c r="BP20169">
        <v>0.805111833698883</v>
      </c>
      <c r="BQ20169">
        <v>12484.0123259449</v>
      </c>
      <c r="BR20169">
        <v>1.36979659514257</v>
      </c>
      <c r="BS20169">
        <v>110434.657578465</v>
      </c>
      <c r="BW20169" s="29">
        <v>20164</v>
      </c>
      <c r="BX20169">
        <f t="shared" si="944"/>
        <v>1</v>
      </c>
      <c r="BY20169">
        <f t="shared" si="945"/>
        <v>1</v>
      </c>
    </row>
    <row r="20170" spans="1:77">
      <c r="A20170" s="15">
        <v>20165</v>
      </c>
      <c r="BP20170">
        <v>0.796731818261787</v>
      </c>
      <c r="BQ20170">
        <v>12051.3747057414</v>
      </c>
      <c r="BR20170">
        <v>1.35022378074426</v>
      </c>
      <c r="BS20170">
        <v>138467.422193171</v>
      </c>
      <c r="BW20170" s="29">
        <v>20165</v>
      </c>
      <c r="BX20170">
        <f t="shared" si="944"/>
        <v>1</v>
      </c>
      <c r="BY20170">
        <f t="shared" si="945"/>
        <v>1</v>
      </c>
    </row>
    <row r="20171" spans="1:77">
      <c r="A20171" s="15">
        <v>20166</v>
      </c>
      <c r="BP20171">
        <v>0.759002667524398</v>
      </c>
      <c r="BQ20171">
        <v>14824.6974543577</v>
      </c>
      <c r="BR20171">
        <v>1.29204798568024</v>
      </c>
      <c r="BS20171">
        <v>108810.084840773</v>
      </c>
      <c r="BW20171" s="29">
        <v>20166</v>
      </c>
      <c r="BX20171">
        <f t="shared" si="944"/>
        <v>1</v>
      </c>
      <c r="BY20171">
        <f t="shared" si="945"/>
        <v>1</v>
      </c>
    </row>
    <row r="20172" spans="1:77">
      <c r="A20172" s="15">
        <v>20167</v>
      </c>
      <c r="BP20172">
        <v>0.756959380657692</v>
      </c>
      <c r="BQ20172">
        <v>14366.1843877763</v>
      </c>
      <c r="BR20172">
        <v>1.2895931071292</v>
      </c>
      <c r="BS20172">
        <v>143729.023561999</v>
      </c>
      <c r="BW20172" s="29">
        <v>20167</v>
      </c>
      <c r="BX20172">
        <f t="shared" si="944"/>
        <v>1</v>
      </c>
      <c r="BY20172">
        <f t="shared" si="945"/>
        <v>1</v>
      </c>
    </row>
    <row r="20173" spans="1:77">
      <c r="A20173" s="15">
        <v>20168</v>
      </c>
      <c r="BP20173">
        <v>0.845320216333586</v>
      </c>
      <c r="BQ20173">
        <v>12034.5809929452</v>
      </c>
      <c r="BR20173">
        <v>1.46442215416806</v>
      </c>
      <c r="BS20173">
        <v>107128.938233987</v>
      </c>
      <c r="BW20173" s="29">
        <v>20168</v>
      </c>
      <c r="BX20173">
        <f t="shared" si="944"/>
        <v>1</v>
      </c>
      <c r="BY20173">
        <f t="shared" si="945"/>
        <v>1</v>
      </c>
    </row>
    <row r="20174" spans="1:77">
      <c r="A20174" s="15">
        <v>20169</v>
      </c>
      <c r="BP20174">
        <v>0.814019207388542</v>
      </c>
      <c r="BQ20174">
        <v>14383.4201143231</v>
      </c>
      <c r="BR20174">
        <v>1.37935443865074</v>
      </c>
      <c r="BS20174">
        <v>138545.360663782</v>
      </c>
      <c r="BW20174" s="29">
        <v>20169</v>
      </c>
      <c r="BX20174">
        <f t="shared" si="944"/>
        <v>1</v>
      </c>
      <c r="BY20174">
        <f t="shared" si="945"/>
        <v>1</v>
      </c>
    </row>
    <row r="20175" spans="1:77">
      <c r="A20175" s="15">
        <v>20170</v>
      </c>
      <c r="BP20175">
        <v>0.767827095997049</v>
      </c>
      <c r="BQ20175">
        <v>12317.9930793931</v>
      </c>
      <c r="BR20175">
        <v>1.28148564243211</v>
      </c>
      <c r="BS20175">
        <v>138893.077717933</v>
      </c>
      <c r="BW20175" s="29">
        <v>20170</v>
      </c>
      <c r="BX20175">
        <f t="shared" si="944"/>
        <v>1</v>
      </c>
      <c r="BY20175">
        <f t="shared" si="945"/>
        <v>1</v>
      </c>
    </row>
    <row r="20176" spans="1:77">
      <c r="A20176" s="15">
        <v>20171</v>
      </c>
      <c r="BP20176">
        <v>0.781273165216033</v>
      </c>
      <c r="BQ20176">
        <v>17693.5054181623</v>
      </c>
      <c r="BR20176">
        <v>1.31863326641564</v>
      </c>
      <c r="BS20176">
        <v>114479.440296884</v>
      </c>
      <c r="BW20176" s="29">
        <v>20171</v>
      </c>
      <c r="BX20176">
        <f t="shared" si="944"/>
        <v>1</v>
      </c>
      <c r="BY20176">
        <f t="shared" si="945"/>
        <v>1</v>
      </c>
    </row>
    <row r="20177" spans="1:77">
      <c r="A20177" s="15">
        <v>20172</v>
      </c>
      <c r="BP20177">
        <v>0.806149359932784</v>
      </c>
      <c r="BQ20177">
        <v>16079.3923556386</v>
      </c>
      <c r="BR20177">
        <v>1.35429777251354</v>
      </c>
      <c r="BS20177">
        <v>139571.792566676</v>
      </c>
      <c r="BW20177" s="29">
        <v>20172</v>
      </c>
      <c r="BX20177">
        <f t="shared" si="944"/>
        <v>1</v>
      </c>
      <c r="BY20177">
        <f t="shared" si="945"/>
        <v>1</v>
      </c>
    </row>
    <row r="20178" spans="1:77">
      <c r="A20178" s="15">
        <v>20173</v>
      </c>
      <c r="BP20178">
        <v>0.796111315098566</v>
      </c>
      <c r="BQ20178">
        <v>20491.3002671507</v>
      </c>
      <c r="BR20178">
        <v>1.36724023708013</v>
      </c>
      <c r="BS20178">
        <v>147079.710942077</v>
      </c>
      <c r="BW20178" s="29">
        <v>20173</v>
      </c>
      <c r="BX20178">
        <f t="shared" si="944"/>
        <v>1</v>
      </c>
      <c r="BY20178">
        <f t="shared" si="945"/>
        <v>1</v>
      </c>
    </row>
    <row r="20179" spans="1:77">
      <c r="A20179" s="15">
        <v>20174</v>
      </c>
      <c r="BP20179">
        <v>0.824482765878578</v>
      </c>
      <c r="BQ20179">
        <v>15643.398344415</v>
      </c>
      <c r="BR20179">
        <v>1.41555421872827</v>
      </c>
      <c r="BS20179">
        <v>111277.655919115</v>
      </c>
      <c r="BW20179" s="29">
        <v>20174</v>
      </c>
      <c r="BX20179">
        <f t="shared" si="944"/>
        <v>1</v>
      </c>
      <c r="BY20179">
        <f t="shared" si="945"/>
        <v>1</v>
      </c>
    </row>
    <row r="20180" spans="1:77">
      <c r="A20180" s="15">
        <v>20175</v>
      </c>
      <c r="BP20180">
        <v>0.806136566733908</v>
      </c>
      <c r="BQ20180">
        <v>14374.2741690687</v>
      </c>
      <c r="BR20180">
        <v>1.38307831451777</v>
      </c>
      <c r="BS20180">
        <v>109287.231257647</v>
      </c>
      <c r="BW20180" s="29">
        <v>20175</v>
      </c>
      <c r="BX20180">
        <f t="shared" si="944"/>
        <v>1</v>
      </c>
      <c r="BY20180">
        <f t="shared" si="945"/>
        <v>1</v>
      </c>
    </row>
    <row r="20181" spans="1:77">
      <c r="A20181" s="15">
        <v>20176</v>
      </c>
      <c r="BP20181">
        <v>0.775229725257678</v>
      </c>
      <c r="BQ20181">
        <v>15171.8428782272</v>
      </c>
      <c r="BR20181">
        <v>1.32184200961709</v>
      </c>
      <c r="BS20181">
        <v>109508.725733718</v>
      </c>
      <c r="BW20181" s="29">
        <v>20176</v>
      </c>
      <c r="BX20181">
        <f t="shared" si="944"/>
        <v>1</v>
      </c>
      <c r="BY20181">
        <f t="shared" si="945"/>
        <v>1</v>
      </c>
    </row>
    <row r="20182" spans="1:77">
      <c r="A20182" s="15">
        <v>20177</v>
      </c>
      <c r="BP20182">
        <v>0.815302344070312</v>
      </c>
      <c r="BQ20182">
        <v>12930.615773533</v>
      </c>
      <c r="BR20182">
        <v>1.42955406838966</v>
      </c>
      <c r="BS20182">
        <v>110029.937417758</v>
      </c>
      <c r="BW20182" s="29">
        <v>20177</v>
      </c>
      <c r="BX20182">
        <f t="shared" si="944"/>
        <v>1</v>
      </c>
      <c r="BY20182">
        <f t="shared" si="945"/>
        <v>1</v>
      </c>
    </row>
    <row r="20183" spans="1:77">
      <c r="A20183" s="15">
        <v>20178</v>
      </c>
      <c r="BP20183">
        <v>0.752157798978692</v>
      </c>
      <c r="BQ20183">
        <v>14421.8069583898</v>
      </c>
      <c r="BR20183">
        <v>1.25935292151643</v>
      </c>
      <c r="BS20183">
        <v>107553.407585468</v>
      </c>
      <c r="BW20183" s="29">
        <v>20178</v>
      </c>
      <c r="BX20183">
        <f t="shared" si="944"/>
        <v>1</v>
      </c>
      <c r="BY20183">
        <f t="shared" si="945"/>
        <v>1</v>
      </c>
    </row>
    <row r="20184" spans="1:77">
      <c r="A20184" s="15">
        <v>20179</v>
      </c>
      <c r="BP20184">
        <v>0.846404580123098</v>
      </c>
      <c r="BQ20184">
        <v>14493.0878583444</v>
      </c>
      <c r="BR20184">
        <v>1.45864428484534</v>
      </c>
      <c r="BS20184">
        <v>107974.511645564</v>
      </c>
      <c r="BW20184" s="29">
        <v>20179</v>
      </c>
      <c r="BX20184">
        <f t="shared" si="944"/>
        <v>1</v>
      </c>
      <c r="BY20184">
        <f t="shared" si="945"/>
        <v>1</v>
      </c>
    </row>
    <row r="20185" spans="1:77">
      <c r="A20185" s="15">
        <v>20180</v>
      </c>
      <c r="BP20185">
        <v>0.803878753746714</v>
      </c>
      <c r="BQ20185">
        <v>15916.9621274998</v>
      </c>
      <c r="BR20185">
        <v>1.3578849400335</v>
      </c>
      <c r="BS20185">
        <v>145951.626629204</v>
      </c>
      <c r="BW20185" s="29">
        <v>20180</v>
      </c>
      <c r="BX20185">
        <f t="shared" si="944"/>
        <v>1</v>
      </c>
      <c r="BY20185">
        <f t="shared" si="945"/>
        <v>1</v>
      </c>
    </row>
    <row r="20186" spans="1:77">
      <c r="A20186" s="15">
        <v>20181</v>
      </c>
      <c r="BP20186">
        <v>0.790602204569667</v>
      </c>
      <c r="BQ20186">
        <v>18416.5306129287</v>
      </c>
      <c r="BR20186">
        <v>1.36231456207155</v>
      </c>
      <c r="BS20186">
        <v>119358.30671761</v>
      </c>
      <c r="BW20186" s="29">
        <v>20181</v>
      </c>
      <c r="BX20186">
        <f t="shared" si="944"/>
        <v>1</v>
      </c>
      <c r="BY20186">
        <f t="shared" si="945"/>
        <v>1</v>
      </c>
    </row>
    <row r="20187" spans="1:77">
      <c r="A20187" s="15">
        <v>20182</v>
      </c>
      <c r="BP20187">
        <v>0.799732477421904</v>
      </c>
      <c r="BQ20187">
        <v>12975.701565404</v>
      </c>
      <c r="BR20187">
        <v>1.36697642024235</v>
      </c>
      <c r="BS20187">
        <v>136615.367338004</v>
      </c>
      <c r="BW20187" s="29">
        <v>20182</v>
      </c>
      <c r="BX20187">
        <f t="shared" si="944"/>
        <v>1</v>
      </c>
      <c r="BY20187">
        <f t="shared" si="945"/>
        <v>1</v>
      </c>
    </row>
    <row r="20188" spans="1:77">
      <c r="A20188" s="15">
        <v>20183</v>
      </c>
      <c r="BP20188">
        <v>0.805720065847637</v>
      </c>
      <c r="BQ20188">
        <v>19890.8333870278</v>
      </c>
      <c r="BR20188">
        <v>1.38556695471668</v>
      </c>
      <c r="BS20188">
        <v>151375.737963962</v>
      </c>
      <c r="BW20188" s="29">
        <v>20183</v>
      </c>
      <c r="BX20188">
        <f t="shared" si="944"/>
        <v>1</v>
      </c>
      <c r="BY20188">
        <f t="shared" si="945"/>
        <v>1</v>
      </c>
    </row>
    <row r="20189" spans="1:77">
      <c r="A20189" s="15">
        <v>20184</v>
      </c>
      <c r="BP20189">
        <v>0.840357823916281</v>
      </c>
      <c r="BQ20189">
        <v>15151.36740569</v>
      </c>
      <c r="BR20189">
        <v>1.42723302975631</v>
      </c>
      <c r="BS20189">
        <v>110568.750149069</v>
      </c>
      <c r="BW20189" s="29">
        <v>20184</v>
      </c>
      <c r="BX20189">
        <f t="shared" si="944"/>
        <v>1</v>
      </c>
      <c r="BY20189">
        <f t="shared" si="945"/>
        <v>1</v>
      </c>
    </row>
    <row r="20190" spans="1:77">
      <c r="A20190" s="15">
        <v>20185</v>
      </c>
      <c r="BP20190">
        <v>0.824607092235523</v>
      </c>
      <c r="BQ20190">
        <v>15388.0249544794</v>
      </c>
      <c r="BR20190">
        <v>1.42220711600167</v>
      </c>
      <c r="BS20190">
        <v>111980.711264861</v>
      </c>
      <c r="BW20190" s="29">
        <v>20185</v>
      </c>
      <c r="BX20190">
        <f t="shared" si="944"/>
        <v>1</v>
      </c>
      <c r="BY20190">
        <f t="shared" si="945"/>
        <v>1</v>
      </c>
    </row>
    <row r="20191" spans="1:77">
      <c r="A20191" s="15">
        <v>20186</v>
      </c>
      <c r="BP20191">
        <v>0.845232476568416</v>
      </c>
      <c r="BQ20191">
        <v>12781.1886348382</v>
      </c>
      <c r="BR20191">
        <v>1.48202751352785</v>
      </c>
      <c r="BS20191">
        <v>138085.494716375</v>
      </c>
      <c r="BW20191" s="29">
        <v>20186</v>
      </c>
      <c r="BX20191">
        <f t="shared" si="944"/>
        <v>1</v>
      </c>
      <c r="BY20191">
        <f t="shared" si="945"/>
        <v>1</v>
      </c>
    </row>
    <row r="20192" spans="1:77">
      <c r="A20192" s="15">
        <v>20187</v>
      </c>
      <c r="BP20192">
        <v>0.795102063069735</v>
      </c>
      <c r="BQ20192">
        <v>15978.6102769952</v>
      </c>
      <c r="BR20192">
        <v>1.3693817664831</v>
      </c>
      <c r="BS20192">
        <v>148798.222546912</v>
      </c>
      <c r="BW20192" s="29">
        <v>20187</v>
      </c>
      <c r="BX20192">
        <f t="shared" si="944"/>
        <v>1</v>
      </c>
      <c r="BY20192">
        <f t="shared" si="945"/>
        <v>1</v>
      </c>
    </row>
    <row r="20193" spans="1:77">
      <c r="A20193" s="15">
        <v>20188</v>
      </c>
      <c r="BP20193">
        <v>0.817133416799412</v>
      </c>
      <c r="BQ20193">
        <v>12440.5970504438</v>
      </c>
      <c r="BR20193">
        <v>1.43568910622876</v>
      </c>
      <c r="BS20193">
        <v>108652.705387881</v>
      </c>
      <c r="BW20193" s="29">
        <v>20188</v>
      </c>
      <c r="BX20193">
        <f t="shared" si="944"/>
        <v>1</v>
      </c>
      <c r="BY20193">
        <f t="shared" si="945"/>
        <v>1</v>
      </c>
    </row>
    <row r="20194" spans="1:77">
      <c r="A20194" s="15">
        <v>20189</v>
      </c>
      <c r="BP20194">
        <v>0.774018824933851</v>
      </c>
      <c r="BQ20194">
        <v>18944.400948731</v>
      </c>
      <c r="BR20194">
        <v>1.3372674059997</v>
      </c>
      <c r="BS20194">
        <v>114943.059544264</v>
      </c>
      <c r="BW20194" s="29">
        <v>20189</v>
      </c>
      <c r="BX20194">
        <f t="shared" si="944"/>
        <v>1</v>
      </c>
      <c r="BY20194">
        <f t="shared" si="945"/>
        <v>1</v>
      </c>
    </row>
    <row r="20195" spans="1:77">
      <c r="A20195" s="15">
        <v>20190</v>
      </c>
      <c r="BP20195">
        <v>0.821329824818248</v>
      </c>
      <c r="BQ20195">
        <v>10512.649088387</v>
      </c>
      <c r="BR20195">
        <v>1.38721237515374</v>
      </c>
      <c r="BS20195">
        <v>106155.448672111</v>
      </c>
      <c r="BW20195" s="29">
        <v>20190</v>
      </c>
      <c r="BX20195">
        <f t="shared" si="944"/>
        <v>1</v>
      </c>
      <c r="BY20195">
        <f t="shared" si="945"/>
        <v>1</v>
      </c>
    </row>
    <row r="20196" spans="1:77">
      <c r="A20196" s="15">
        <v>20191</v>
      </c>
      <c r="BP20196">
        <v>0.799964278148883</v>
      </c>
      <c r="BQ20196">
        <v>13676.2114021906</v>
      </c>
      <c r="BR20196">
        <v>1.36390442816821</v>
      </c>
      <c r="BS20196">
        <v>138561.7658115</v>
      </c>
      <c r="BW20196" s="29">
        <v>20191</v>
      </c>
      <c r="BX20196">
        <f t="shared" si="944"/>
        <v>1</v>
      </c>
      <c r="BY20196">
        <f t="shared" si="945"/>
        <v>1</v>
      </c>
    </row>
    <row r="20197" spans="1:77">
      <c r="A20197" s="15">
        <v>20192</v>
      </c>
      <c r="BP20197">
        <v>0.760761921673845</v>
      </c>
      <c r="BQ20197">
        <v>16697.0840688266</v>
      </c>
      <c r="BR20197">
        <v>1.28600332260889</v>
      </c>
      <c r="BS20197">
        <v>114154.050250892</v>
      </c>
      <c r="BW20197" s="29">
        <v>20192</v>
      </c>
      <c r="BX20197">
        <f t="shared" si="944"/>
        <v>1</v>
      </c>
      <c r="BY20197">
        <f t="shared" si="945"/>
        <v>1</v>
      </c>
    </row>
    <row r="20198" spans="1:77">
      <c r="A20198" s="15">
        <v>20193</v>
      </c>
      <c r="BP20198">
        <v>0.849247851863368</v>
      </c>
      <c r="BQ20198">
        <v>19959.2936202269</v>
      </c>
      <c r="BR20198">
        <v>1.4710073030514</v>
      </c>
      <c r="BS20198">
        <v>115750.814925473</v>
      </c>
      <c r="BW20198" s="29">
        <v>20193</v>
      </c>
      <c r="BX20198">
        <f t="shared" si="944"/>
        <v>1</v>
      </c>
      <c r="BY20198">
        <f t="shared" si="945"/>
        <v>1</v>
      </c>
    </row>
    <row r="20199" spans="1:77">
      <c r="A20199" s="15">
        <v>20194</v>
      </c>
      <c r="BP20199">
        <v>0.84320942735334</v>
      </c>
      <c r="BQ20199">
        <v>12867.7560635357</v>
      </c>
      <c r="BR20199">
        <v>1.45868111650749</v>
      </c>
      <c r="BS20199">
        <v>108083.10348996</v>
      </c>
      <c r="BW20199" s="29">
        <v>20194</v>
      </c>
      <c r="BX20199">
        <f t="shared" si="944"/>
        <v>1</v>
      </c>
      <c r="BY20199">
        <f t="shared" si="945"/>
        <v>1</v>
      </c>
    </row>
    <row r="20200" spans="1:77">
      <c r="A20200" s="15">
        <v>20195</v>
      </c>
      <c r="BP20200">
        <v>0.788148333930383</v>
      </c>
      <c r="BQ20200">
        <v>16735.5440691616</v>
      </c>
      <c r="BR20200">
        <v>1.35471363959039</v>
      </c>
      <c r="BS20200">
        <v>142821.472670045</v>
      </c>
      <c r="BW20200" s="29">
        <v>20195</v>
      </c>
      <c r="BX20200">
        <f t="shared" si="944"/>
        <v>1</v>
      </c>
      <c r="BY20200">
        <f t="shared" si="945"/>
        <v>1</v>
      </c>
    </row>
    <row r="20201" spans="1:77">
      <c r="A20201" s="15">
        <v>20196</v>
      </c>
      <c r="BP20201">
        <v>0.830332968618054</v>
      </c>
      <c r="BQ20201">
        <v>16163.1573123708</v>
      </c>
      <c r="BR20201">
        <v>1.39740135825181</v>
      </c>
      <c r="BS20201">
        <v>114697.205156137</v>
      </c>
      <c r="BW20201" s="29">
        <v>20196</v>
      </c>
      <c r="BX20201">
        <f t="shared" si="944"/>
        <v>1</v>
      </c>
      <c r="BY20201">
        <f t="shared" si="945"/>
        <v>1</v>
      </c>
    </row>
    <row r="20202" spans="1:77">
      <c r="A20202" s="15">
        <v>20197</v>
      </c>
      <c r="BP20202">
        <v>0.80456037042932</v>
      </c>
      <c r="BQ20202">
        <v>9917.51154324409</v>
      </c>
      <c r="BR20202">
        <v>1.3966340583399</v>
      </c>
      <c r="BS20202">
        <v>132065.893572421</v>
      </c>
      <c r="BW20202" s="29">
        <v>20197</v>
      </c>
      <c r="BX20202">
        <f t="shared" si="944"/>
        <v>1</v>
      </c>
      <c r="BY20202">
        <f t="shared" si="945"/>
        <v>1</v>
      </c>
    </row>
    <row r="20203" spans="1:77">
      <c r="A20203" s="15">
        <v>20198</v>
      </c>
      <c r="BP20203">
        <v>0.824154797555634</v>
      </c>
      <c r="BQ20203">
        <v>13945.651465658</v>
      </c>
      <c r="BR20203">
        <v>1.43535738137992</v>
      </c>
      <c r="BS20203">
        <v>111594.369694828</v>
      </c>
      <c r="BW20203" s="29">
        <v>20198</v>
      </c>
      <c r="BX20203">
        <f t="shared" si="944"/>
        <v>1</v>
      </c>
      <c r="BY20203">
        <f t="shared" si="945"/>
        <v>1</v>
      </c>
    </row>
    <row r="20204" spans="1:77">
      <c r="A20204" s="15">
        <v>20199</v>
      </c>
      <c r="BP20204">
        <v>0.825947949761984</v>
      </c>
      <c r="BQ20204">
        <v>16085.7395489886</v>
      </c>
      <c r="BR20204">
        <v>1.44301856630192</v>
      </c>
      <c r="BS20204">
        <v>114400.128101486</v>
      </c>
      <c r="BW20204" s="29">
        <v>20199</v>
      </c>
      <c r="BX20204">
        <f t="shared" si="944"/>
        <v>1</v>
      </c>
      <c r="BY20204">
        <f t="shared" si="945"/>
        <v>1</v>
      </c>
    </row>
    <row r="20205" spans="1:77">
      <c r="A20205" s="15">
        <v>20200</v>
      </c>
      <c r="BP20205">
        <v>0.798158595120553</v>
      </c>
      <c r="BQ20205">
        <v>14369.8552415001</v>
      </c>
      <c r="BR20205">
        <v>1.38927845090695</v>
      </c>
      <c r="BS20205">
        <v>110780.15391942</v>
      </c>
      <c r="BW20205" s="29">
        <v>20200</v>
      </c>
      <c r="BX20205">
        <f t="shared" si="944"/>
        <v>1</v>
      </c>
      <c r="BY20205">
        <f t="shared" si="945"/>
        <v>1</v>
      </c>
    </row>
    <row r="20206" spans="1:77">
      <c r="A20206" s="15">
        <v>20201</v>
      </c>
      <c r="BP20206">
        <v>0.818475649421422</v>
      </c>
      <c r="BQ20206">
        <v>18432.1440740216</v>
      </c>
      <c r="BR20206">
        <v>1.38444545528214</v>
      </c>
      <c r="BS20206">
        <v>112239.61709029</v>
      </c>
      <c r="BW20206" s="29">
        <v>20201</v>
      </c>
      <c r="BX20206">
        <f t="shared" si="944"/>
        <v>1</v>
      </c>
      <c r="BY20206">
        <f t="shared" si="945"/>
        <v>1</v>
      </c>
    </row>
    <row r="20207" spans="1:77">
      <c r="A20207" s="15">
        <v>20202</v>
      </c>
      <c r="BP20207">
        <v>0.815243503596534</v>
      </c>
      <c r="BQ20207">
        <v>13398.1109798467</v>
      </c>
      <c r="BR20207">
        <v>1.3960463076444</v>
      </c>
      <c r="BS20207">
        <v>108965.658380047</v>
      </c>
      <c r="BW20207" s="29">
        <v>20202</v>
      </c>
      <c r="BX20207">
        <f t="shared" si="944"/>
        <v>1</v>
      </c>
      <c r="BY20207">
        <f t="shared" si="945"/>
        <v>1</v>
      </c>
    </row>
    <row r="20208" spans="1:77">
      <c r="A20208" s="15">
        <v>20203</v>
      </c>
      <c r="BP20208">
        <v>0.78645201298709</v>
      </c>
      <c r="BQ20208">
        <v>18568.6907416604</v>
      </c>
      <c r="BR20208">
        <v>1.35414435195493</v>
      </c>
      <c r="BS20208">
        <v>145602.290498023</v>
      </c>
      <c r="BW20208" s="29">
        <v>20203</v>
      </c>
      <c r="BX20208">
        <f t="shared" si="944"/>
        <v>1</v>
      </c>
      <c r="BY20208">
        <f t="shared" si="945"/>
        <v>1</v>
      </c>
    </row>
    <row r="20209" spans="1:77">
      <c r="A20209" s="15">
        <v>20204</v>
      </c>
      <c r="BP20209">
        <v>0.798111933719048</v>
      </c>
      <c r="BQ20209">
        <v>13188.5369243216</v>
      </c>
      <c r="BR20209">
        <v>1.38204957348431</v>
      </c>
      <c r="BS20209">
        <v>112159.528977444</v>
      </c>
      <c r="BW20209" s="29">
        <v>20204</v>
      </c>
      <c r="BX20209">
        <f t="shared" si="944"/>
        <v>1</v>
      </c>
      <c r="BY20209">
        <f t="shared" si="945"/>
        <v>1</v>
      </c>
    </row>
    <row r="20210" spans="1:77">
      <c r="A20210" s="15">
        <v>20205</v>
      </c>
      <c r="BP20210">
        <v>0.829146698624049</v>
      </c>
      <c r="BQ20210">
        <v>13373.4675750808</v>
      </c>
      <c r="BR20210">
        <v>1.40706433119354</v>
      </c>
      <c r="BS20210">
        <v>107384.971787967</v>
      </c>
      <c r="BW20210" s="29">
        <v>20205</v>
      </c>
      <c r="BX20210">
        <f t="shared" si="944"/>
        <v>1</v>
      </c>
      <c r="BY20210">
        <f t="shared" si="945"/>
        <v>1</v>
      </c>
    </row>
    <row r="20211" spans="1:77">
      <c r="A20211" s="15">
        <v>20206</v>
      </c>
      <c r="BP20211">
        <v>0.787180919428796</v>
      </c>
      <c r="BQ20211">
        <v>21484.1931826852</v>
      </c>
      <c r="BR20211">
        <v>1.35748986759127</v>
      </c>
      <c r="BS20211">
        <v>151238.249526045</v>
      </c>
      <c r="BW20211" s="29">
        <v>20206</v>
      </c>
      <c r="BX20211">
        <f t="shared" si="944"/>
        <v>1</v>
      </c>
      <c r="BY20211">
        <f t="shared" si="945"/>
        <v>1</v>
      </c>
    </row>
    <row r="20212" spans="1:77">
      <c r="A20212" s="15">
        <v>20207</v>
      </c>
      <c r="BP20212">
        <v>0.836944466098979</v>
      </c>
      <c r="BQ20212">
        <v>16525.8602865055</v>
      </c>
      <c r="BR20212">
        <v>1.45676395217311</v>
      </c>
      <c r="BS20212">
        <v>112780.338043103</v>
      </c>
      <c r="BW20212" s="29">
        <v>20207</v>
      </c>
      <c r="BX20212">
        <f t="shared" si="944"/>
        <v>1</v>
      </c>
      <c r="BY20212">
        <f t="shared" si="945"/>
        <v>1</v>
      </c>
    </row>
    <row r="20213" spans="1:77">
      <c r="A20213" s="15">
        <v>20208</v>
      </c>
      <c r="BP20213">
        <v>0.821940655662418</v>
      </c>
      <c r="BQ20213">
        <v>14555.5571792435</v>
      </c>
      <c r="BR20213">
        <v>1.41145425289893</v>
      </c>
      <c r="BS20213">
        <v>136969.047817743</v>
      </c>
      <c r="BW20213" s="29">
        <v>20208</v>
      </c>
      <c r="BX20213">
        <f t="shared" si="944"/>
        <v>1</v>
      </c>
      <c r="BY20213">
        <f t="shared" si="945"/>
        <v>1</v>
      </c>
    </row>
    <row r="20214" spans="1:77">
      <c r="A20214" s="15">
        <v>20209</v>
      </c>
      <c r="BP20214">
        <v>0.829785602378855</v>
      </c>
      <c r="BQ20214">
        <v>14324.1884981192</v>
      </c>
      <c r="BR20214">
        <v>1.42856655673632</v>
      </c>
      <c r="BS20214">
        <v>111408.902116262</v>
      </c>
      <c r="BW20214" s="29">
        <v>20209</v>
      </c>
      <c r="BX20214">
        <f t="shared" si="944"/>
        <v>1</v>
      </c>
      <c r="BY20214">
        <f t="shared" si="945"/>
        <v>1</v>
      </c>
    </row>
    <row r="20215" spans="1:77">
      <c r="A20215" s="15">
        <v>20210</v>
      </c>
      <c r="BP20215">
        <v>0.793728874503927</v>
      </c>
      <c r="BQ20215">
        <v>17150.4036697743</v>
      </c>
      <c r="BR20215">
        <v>1.36835488269847</v>
      </c>
      <c r="BS20215">
        <v>148973.618621913</v>
      </c>
      <c r="BW20215" s="29">
        <v>20210</v>
      </c>
      <c r="BX20215">
        <f t="shared" si="944"/>
        <v>1</v>
      </c>
      <c r="BY20215">
        <f t="shared" si="945"/>
        <v>1</v>
      </c>
    </row>
    <row r="20216" spans="1:77">
      <c r="A20216" s="15">
        <v>20211</v>
      </c>
      <c r="BP20216">
        <v>0.820243597929534</v>
      </c>
      <c r="BQ20216">
        <v>12941.3137671602</v>
      </c>
      <c r="BR20216">
        <v>1.39095140887973</v>
      </c>
      <c r="BS20216">
        <v>110136.019487565</v>
      </c>
      <c r="BW20216" s="29">
        <v>20211</v>
      </c>
      <c r="BX20216">
        <f t="shared" si="944"/>
        <v>1</v>
      </c>
      <c r="BY20216">
        <f t="shared" si="945"/>
        <v>1</v>
      </c>
    </row>
    <row r="20217" spans="1:77">
      <c r="A20217" s="15">
        <v>20212</v>
      </c>
      <c r="BP20217">
        <v>0.843509232322817</v>
      </c>
      <c r="BQ20217">
        <v>13343.0645510751</v>
      </c>
      <c r="BR20217">
        <v>1.45660181916734</v>
      </c>
      <c r="BS20217">
        <v>138778.869810313</v>
      </c>
      <c r="BW20217" s="29">
        <v>20212</v>
      </c>
      <c r="BX20217">
        <f t="shared" si="944"/>
        <v>1</v>
      </c>
      <c r="BY20217">
        <f t="shared" si="945"/>
        <v>1</v>
      </c>
    </row>
    <row r="20218" spans="1:77">
      <c r="A20218" s="15">
        <v>20213</v>
      </c>
      <c r="BP20218">
        <v>0.832647590016437</v>
      </c>
      <c r="BQ20218">
        <v>12553.6289303995</v>
      </c>
      <c r="BR20218">
        <v>1.42767756756315</v>
      </c>
      <c r="BS20218">
        <v>137992.874036019</v>
      </c>
      <c r="BW20218" s="29">
        <v>20213</v>
      </c>
      <c r="BX20218">
        <f t="shared" si="944"/>
        <v>1</v>
      </c>
      <c r="BY20218">
        <f t="shared" si="945"/>
        <v>1</v>
      </c>
    </row>
    <row r="20219" spans="1:77">
      <c r="A20219" s="15">
        <v>20214</v>
      </c>
      <c r="BP20219">
        <v>0.850764232421791</v>
      </c>
      <c r="BQ20219">
        <v>10460.6523082374</v>
      </c>
      <c r="BR20219">
        <v>1.4756650845744</v>
      </c>
      <c r="BS20219">
        <v>137732.363026011</v>
      </c>
      <c r="BW20219" s="29">
        <v>20214</v>
      </c>
      <c r="BX20219">
        <f t="shared" si="944"/>
        <v>1</v>
      </c>
      <c r="BY20219">
        <f t="shared" si="945"/>
        <v>1</v>
      </c>
    </row>
    <row r="20220" spans="1:77">
      <c r="A20220" s="15">
        <v>20215</v>
      </c>
      <c r="BP20220">
        <v>0.833865091994132</v>
      </c>
      <c r="BQ20220">
        <v>16538.7196043715</v>
      </c>
      <c r="BR20220">
        <v>1.38922001122019</v>
      </c>
      <c r="BS20220">
        <v>108392.051379723</v>
      </c>
      <c r="BW20220" s="29">
        <v>20215</v>
      </c>
      <c r="BX20220">
        <f t="shared" si="944"/>
        <v>1</v>
      </c>
      <c r="BY20220">
        <f t="shared" si="945"/>
        <v>1</v>
      </c>
    </row>
    <row r="20221" spans="1:77">
      <c r="A20221" s="15">
        <v>20216</v>
      </c>
      <c r="BP20221">
        <v>0.830864713636287</v>
      </c>
      <c r="BQ20221">
        <v>16381.4278241583</v>
      </c>
      <c r="BR20221">
        <v>1.44143879208039</v>
      </c>
      <c r="BS20221">
        <v>145747.091218951</v>
      </c>
      <c r="BW20221" s="29">
        <v>20216</v>
      </c>
      <c r="BX20221">
        <f t="shared" si="944"/>
        <v>1</v>
      </c>
      <c r="BY20221">
        <f t="shared" si="945"/>
        <v>1</v>
      </c>
    </row>
    <row r="20222" spans="1:77">
      <c r="A20222" s="15">
        <v>20217</v>
      </c>
      <c r="BP20222">
        <v>0.82836561961521</v>
      </c>
      <c r="BQ20222">
        <v>12943.601132523</v>
      </c>
      <c r="BR20222">
        <v>1.445050690579</v>
      </c>
      <c r="BS20222">
        <v>107477.923427769</v>
      </c>
      <c r="BW20222" s="29">
        <v>20217</v>
      </c>
      <c r="BX20222">
        <f t="shared" si="944"/>
        <v>1</v>
      </c>
      <c r="BY20222">
        <f t="shared" si="945"/>
        <v>1</v>
      </c>
    </row>
    <row r="20223" spans="1:77">
      <c r="A20223" s="15">
        <v>20218</v>
      </c>
      <c r="BP20223">
        <v>0.845359871289114</v>
      </c>
      <c r="BQ20223">
        <v>16552.1454406963</v>
      </c>
      <c r="BR20223">
        <v>1.44371739508838</v>
      </c>
      <c r="BS20223">
        <v>114786.529770795</v>
      </c>
      <c r="BW20223" s="29">
        <v>20218</v>
      </c>
      <c r="BX20223">
        <f t="shared" si="944"/>
        <v>1</v>
      </c>
      <c r="BY20223">
        <f t="shared" si="945"/>
        <v>1</v>
      </c>
    </row>
    <row r="20224" spans="1:77">
      <c r="A20224" s="15">
        <v>20219</v>
      </c>
      <c r="BP20224">
        <v>0.759452124518997</v>
      </c>
      <c r="BQ20224">
        <v>13022.2612706612</v>
      </c>
      <c r="BR20224">
        <v>1.28332728920518</v>
      </c>
      <c r="BS20224">
        <v>106031.683080635</v>
      </c>
      <c r="BW20224" s="29">
        <v>20219</v>
      </c>
      <c r="BX20224">
        <f t="shared" si="944"/>
        <v>1</v>
      </c>
      <c r="BY20224">
        <f t="shared" si="945"/>
        <v>1</v>
      </c>
    </row>
    <row r="20225" spans="1:77">
      <c r="A20225" s="15">
        <v>20220</v>
      </c>
      <c r="BP20225">
        <v>0.838643369034601</v>
      </c>
      <c r="BQ20225">
        <v>14343.0442404104</v>
      </c>
      <c r="BR20225">
        <v>1.44211634433992</v>
      </c>
      <c r="BS20225">
        <v>113028.853997733</v>
      </c>
      <c r="BW20225" s="29">
        <v>20220</v>
      </c>
      <c r="BX20225">
        <f t="shared" si="944"/>
        <v>1</v>
      </c>
      <c r="BY20225">
        <f t="shared" si="945"/>
        <v>1</v>
      </c>
    </row>
    <row r="20226" spans="1:77">
      <c r="A20226" s="15">
        <v>20221</v>
      </c>
      <c r="BP20226">
        <v>0.802403136064611</v>
      </c>
      <c r="BQ20226">
        <v>12604.6480661489</v>
      </c>
      <c r="BR20226">
        <v>1.38887179349236</v>
      </c>
      <c r="BS20226">
        <v>107213.122967642</v>
      </c>
      <c r="BW20226" s="29">
        <v>20221</v>
      </c>
      <c r="BX20226">
        <f t="shared" si="944"/>
        <v>1</v>
      </c>
      <c r="BY20226">
        <f t="shared" si="945"/>
        <v>1</v>
      </c>
    </row>
    <row r="20227" spans="1:77">
      <c r="A20227" s="15">
        <v>20222</v>
      </c>
      <c r="BP20227">
        <v>0.832137557023252</v>
      </c>
      <c r="BQ20227">
        <v>16203.7332975993</v>
      </c>
      <c r="BR20227">
        <v>1.45092695196881</v>
      </c>
      <c r="BS20227">
        <v>113757.036295173</v>
      </c>
      <c r="BW20227" s="29">
        <v>20222</v>
      </c>
      <c r="BX20227">
        <f t="shared" si="944"/>
        <v>1</v>
      </c>
      <c r="BY20227">
        <f t="shared" si="945"/>
        <v>1</v>
      </c>
    </row>
    <row r="20228" spans="1:77">
      <c r="A20228" s="15">
        <v>20223</v>
      </c>
      <c r="BP20228">
        <v>0.801090012257426</v>
      </c>
      <c r="BQ20228">
        <v>11680.6887607061</v>
      </c>
      <c r="BR20228">
        <v>1.38793422357832</v>
      </c>
      <c r="BS20228">
        <v>105724.53595077</v>
      </c>
      <c r="BW20228" s="29">
        <v>20223</v>
      </c>
      <c r="BX20228">
        <f t="shared" si="944"/>
        <v>1</v>
      </c>
      <c r="BY20228">
        <f t="shared" si="945"/>
        <v>1</v>
      </c>
    </row>
    <row r="20229" spans="1:77">
      <c r="A20229" s="15">
        <v>20224</v>
      </c>
      <c r="BP20229">
        <v>0.850891016901908</v>
      </c>
      <c r="BQ20229">
        <v>14374.4169709017</v>
      </c>
      <c r="BR20229">
        <v>1.49085620978368</v>
      </c>
      <c r="BS20229">
        <v>111876.171388882</v>
      </c>
      <c r="BW20229" s="29">
        <v>20224</v>
      </c>
      <c r="BX20229">
        <f t="shared" si="944"/>
        <v>1</v>
      </c>
      <c r="BY20229">
        <f t="shared" si="945"/>
        <v>1</v>
      </c>
    </row>
    <row r="20230" spans="1:77">
      <c r="A20230" s="15">
        <v>20225</v>
      </c>
      <c r="BP20230">
        <v>0.839685756159917</v>
      </c>
      <c r="BQ20230">
        <v>14424.143402779</v>
      </c>
      <c r="BR20230">
        <v>1.44248765559324</v>
      </c>
      <c r="BS20230">
        <v>111400.152684961</v>
      </c>
      <c r="BW20230" s="29">
        <v>20225</v>
      </c>
      <c r="BX20230">
        <f t="shared" si="944"/>
        <v>1</v>
      </c>
      <c r="BY20230">
        <f t="shared" si="945"/>
        <v>1</v>
      </c>
    </row>
    <row r="20231" spans="1:77">
      <c r="A20231" s="15">
        <v>20226</v>
      </c>
      <c r="BP20231">
        <v>0.835107349466502</v>
      </c>
      <c r="BQ20231">
        <v>15338.9227743045</v>
      </c>
      <c r="BR20231">
        <v>1.45605379276673</v>
      </c>
      <c r="BS20231">
        <v>141380.084063868</v>
      </c>
      <c r="BW20231" s="29">
        <v>20226</v>
      </c>
      <c r="BX20231">
        <f t="shared" ref="BX20231:BX20294" si="946">IF(BU20231=MAX($BU20231:$BV20231),1,0)</f>
        <v>1</v>
      </c>
      <c r="BY20231">
        <f t="shared" ref="BY20231:BY20294" si="947">IF(BV20231=MAX($BU20231:$BV20231),1,0)</f>
        <v>1</v>
      </c>
    </row>
    <row r="20232" spans="1:77">
      <c r="A20232" s="15">
        <v>20227</v>
      </c>
      <c r="BP20232">
        <v>0.792793379335942</v>
      </c>
      <c r="BQ20232">
        <v>17608.6824563472</v>
      </c>
      <c r="BR20232">
        <v>1.34436268936905</v>
      </c>
      <c r="BS20232">
        <v>114047.814344127</v>
      </c>
      <c r="BW20232" s="29">
        <v>20227</v>
      </c>
      <c r="BX20232">
        <f t="shared" si="946"/>
        <v>1</v>
      </c>
      <c r="BY20232">
        <f t="shared" si="947"/>
        <v>1</v>
      </c>
    </row>
    <row r="20233" spans="1:77">
      <c r="A20233" s="15">
        <v>20228</v>
      </c>
      <c r="BP20233">
        <v>0.840069735345755</v>
      </c>
      <c r="BQ20233">
        <v>12157.074595737</v>
      </c>
      <c r="BR20233">
        <v>1.45734392244198</v>
      </c>
      <c r="BS20233">
        <v>107632.684908356</v>
      </c>
      <c r="BW20233" s="29">
        <v>20228</v>
      </c>
      <c r="BX20233">
        <f t="shared" si="946"/>
        <v>1</v>
      </c>
      <c r="BY20233">
        <f t="shared" si="947"/>
        <v>1</v>
      </c>
    </row>
    <row r="20234" spans="1:77">
      <c r="A20234" s="15">
        <v>20229</v>
      </c>
      <c r="BP20234">
        <v>0.842887962026288</v>
      </c>
      <c r="BQ20234">
        <v>13165.7138990539</v>
      </c>
      <c r="BR20234">
        <v>1.45939587975736</v>
      </c>
      <c r="BS20234">
        <v>105643.433313439</v>
      </c>
      <c r="BW20234" s="29">
        <v>20229</v>
      </c>
      <c r="BX20234">
        <f t="shared" si="946"/>
        <v>1</v>
      </c>
      <c r="BY20234">
        <f t="shared" si="947"/>
        <v>1</v>
      </c>
    </row>
    <row r="20235" spans="1:77">
      <c r="A20235" s="15">
        <v>20230</v>
      </c>
      <c r="BP20235">
        <v>0.818150014876456</v>
      </c>
      <c r="BQ20235">
        <v>12932.8900883946</v>
      </c>
      <c r="BR20235">
        <v>1.40148273941321</v>
      </c>
      <c r="BS20235">
        <v>106614.439647945</v>
      </c>
      <c r="BW20235" s="29">
        <v>20230</v>
      </c>
      <c r="BX20235">
        <f t="shared" si="946"/>
        <v>1</v>
      </c>
      <c r="BY20235">
        <f t="shared" si="947"/>
        <v>1</v>
      </c>
    </row>
    <row r="20236" spans="1:77">
      <c r="A20236" s="15">
        <v>20231</v>
      </c>
      <c r="BP20236">
        <v>0.801569734873915</v>
      </c>
      <c r="BQ20236">
        <v>13692.4456069349</v>
      </c>
      <c r="BR20236">
        <v>1.40621393193068</v>
      </c>
      <c r="BS20236">
        <v>106454.922288337</v>
      </c>
      <c r="BW20236" s="29">
        <v>20231</v>
      </c>
      <c r="BX20236">
        <f t="shared" si="946"/>
        <v>1</v>
      </c>
      <c r="BY20236">
        <f t="shared" si="947"/>
        <v>1</v>
      </c>
    </row>
    <row r="20237" spans="1:77">
      <c r="A20237" s="15">
        <v>20232</v>
      </c>
      <c r="BP20237">
        <v>0.793203479005453</v>
      </c>
      <c r="BQ20237">
        <v>21398.3941407338</v>
      </c>
      <c r="BR20237">
        <v>1.33578185568858</v>
      </c>
      <c r="BS20237">
        <v>152825.772915314</v>
      </c>
      <c r="BW20237" s="29">
        <v>20232</v>
      </c>
      <c r="BX20237">
        <f t="shared" si="946"/>
        <v>1</v>
      </c>
      <c r="BY20237">
        <f t="shared" si="947"/>
        <v>1</v>
      </c>
    </row>
    <row r="20238" spans="1:77">
      <c r="A20238" s="15">
        <v>20233</v>
      </c>
      <c r="BP20238">
        <v>0.778820690844348</v>
      </c>
      <c r="BQ20238">
        <v>16489.4541520328</v>
      </c>
      <c r="BR20238">
        <v>1.33145814388343</v>
      </c>
      <c r="BS20238">
        <v>110208.798526253</v>
      </c>
      <c r="BW20238" s="29">
        <v>20233</v>
      </c>
      <c r="BX20238">
        <f t="shared" si="946"/>
        <v>1</v>
      </c>
      <c r="BY20238">
        <f t="shared" si="947"/>
        <v>1</v>
      </c>
    </row>
    <row r="20239" spans="1:77">
      <c r="A20239" s="15">
        <v>20234</v>
      </c>
      <c r="BP20239">
        <v>0.786962061674524</v>
      </c>
      <c r="BQ20239">
        <v>15442.4362932797</v>
      </c>
      <c r="BR20239">
        <v>1.35981862836209</v>
      </c>
      <c r="BS20239">
        <v>140506.024673604</v>
      </c>
      <c r="BW20239" s="29">
        <v>20234</v>
      </c>
      <c r="BX20239">
        <f t="shared" si="946"/>
        <v>1</v>
      </c>
      <c r="BY20239">
        <f t="shared" si="947"/>
        <v>1</v>
      </c>
    </row>
    <row r="20240" spans="1:77">
      <c r="A20240" s="15">
        <v>20235</v>
      </c>
      <c r="BP20240">
        <v>0.785147945833745</v>
      </c>
      <c r="BQ20240">
        <v>11126.9252898721</v>
      </c>
      <c r="BR20240">
        <v>1.33848448632127</v>
      </c>
      <c r="BS20240">
        <v>105130.336900718</v>
      </c>
      <c r="BW20240" s="29">
        <v>20235</v>
      </c>
      <c r="BX20240">
        <f t="shared" si="946"/>
        <v>1</v>
      </c>
      <c r="BY20240">
        <f t="shared" si="947"/>
        <v>1</v>
      </c>
    </row>
    <row r="20241" spans="1:77">
      <c r="A20241" s="15">
        <v>20236</v>
      </c>
      <c r="BP20241">
        <v>0.770945562780409</v>
      </c>
      <c r="BQ20241">
        <v>19706.8456954863</v>
      </c>
      <c r="BR20241">
        <v>1.29387694093531</v>
      </c>
      <c r="BS20241">
        <v>116095.097453678</v>
      </c>
      <c r="BW20241" s="29">
        <v>20236</v>
      </c>
      <c r="BX20241">
        <f t="shared" si="946"/>
        <v>1</v>
      </c>
      <c r="BY20241">
        <f t="shared" si="947"/>
        <v>1</v>
      </c>
    </row>
    <row r="20242" spans="1:77">
      <c r="A20242" s="15">
        <v>20237</v>
      </c>
      <c r="BP20242">
        <v>0.825345459094351</v>
      </c>
      <c r="BQ20242">
        <v>13848.8453011881</v>
      </c>
      <c r="BR20242">
        <v>1.43784694210143</v>
      </c>
      <c r="BS20242">
        <v>109202.699829435</v>
      </c>
      <c r="BW20242" s="29">
        <v>20237</v>
      </c>
      <c r="BX20242">
        <f t="shared" si="946"/>
        <v>1</v>
      </c>
      <c r="BY20242">
        <f t="shared" si="947"/>
        <v>1</v>
      </c>
    </row>
    <row r="20243" spans="1:77">
      <c r="A20243" s="15">
        <v>20238</v>
      </c>
      <c r="BP20243">
        <v>0.822006695896964</v>
      </c>
      <c r="BQ20243">
        <v>14694.8907076116</v>
      </c>
      <c r="BR20243">
        <v>1.4144270071096</v>
      </c>
      <c r="BS20243">
        <v>109698.390464564</v>
      </c>
      <c r="BW20243" s="29">
        <v>20238</v>
      </c>
      <c r="BX20243">
        <f t="shared" si="946"/>
        <v>1</v>
      </c>
      <c r="BY20243">
        <f t="shared" si="947"/>
        <v>1</v>
      </c>
    </row>
    <row r="20244" spans="1:77">
      <c r="A20244" s="15">
        <v>20239</v>
      </c>
      <c r="BP20244">
        <v>0.833032160660778</v>
      </c>
      <c r="BQ20244">
        <v>13232.9348762768</v>
      </c>
      <c r="BR20244">
        <v>1.43326686941745</v>
      </c>
      <c r="BS20244">
        <v>105140.177741547</v>
      </c>
      <c r="BW20244" s="29">
        <v>20239</v>
      </c>
      <c r="BX20244">
        <f t="shared" si="946"/>
        <v>1</v>
      </c>
      <c r="BY20244">
        <f t="shared" si="947"/>
        <v>1</v>
      </c>
    </row>
    <row r="20245" spans="1:77">
      <c r="A20245" s="15">
        <v>20240</v>
      </c>
      <c r="BP20245">
        <v>0.767749940128814</v>
      </c>
      <c r="BQ20245">
        <v>13656.0163873901</v>
      </c>
      <c r="BR20245">
        <v>1.31997401962084</v>
      </c>
      <c r="BS20245">
        <v>108757.427947163</v>
      </c>
      <c r="BW20245" s="29">
        <v>20240</v>
      </c>
      <c r="BX20245">
        <f t="shared" si="946"/>
        <v>1</v>
      </c>
      <c r="BY20245">
        <f t="shared" si="947"/>
        <v>1</v>
      </c>
    </row>
    <row r="20246" spans="1:77">
      <c r="A20246" s="15">
        <v>20241</v>
      </c>
      <c r="BP20246">
        <v>0.821466164364283</v>
      </c>
      <c r="BQ20246">
        <v>14346.6854309983</v>
      </c>
      <c r="BR20246">
        <v>1.40238539132522</v>
      </c>
      <c r="BS20246">
        <v>108195.361355522</v>
      </c>
      <c r="BW20246" s="29">
        <v>20241</v>
      </c>
      <c r="BX20246">
        <f t="shared" si="946"/>
        <v>1</v>
      </c>
      <c r="BY20246">
        <f t="shared" si="947"/>
        <v>1</v>
      </c>
    </row>
    <row r="20247" spans="1:77">
      <c r="A20247" s="15">
        <v>20242</v>
      </c>
      <c r="BP20247">
        <v>0.862412495171147</v>
      </c>
      <c r="BQ20247">
        <v>15782.3542901761</v>
      </c>
      <c r="BR20247">
        <v>1.48504776150717</v>
      </c>
      <c r="BS20247">
        <v>141458.598413868</v>
      </c>
      <c r="BW20247" s="29">
        <v>20242</v>
      </c>
      <c r="BX20247">
        <f t="shared" si="946"/>
        <v>1</v>
      </c>
      <c r="BY20247">
        <f t="shared" si="947"/>
        <v>1</v>
      </c>
    </row>
    <row r="20248" spans="1:77">
      <c r="A20248" s="15">
        <v>20243</v>
      </c>
      <c r="BP20248">
        <v>0.854526403895748</v>
      </c>
      <c r="BQ20248">
        <v>13773.87716056</v>
      </c>
      <c r="BR20248">
        <v>1.47721947007076</v>
      </c>
      <c r="BS20248">
        <v>141926.678385107</v>
      </c>
      <c r="BW20248" s="29">
        <v>20243</v>
      </c>
      <c r="BX20248">
        <f t="shared" si="946"/>
        <v>1</v>
      </c>
      <c r="BY20248">
        <f t="shared" si="947"/>
        <v>1</v>
      </c>
    </row>
    <row r="20249" spans="1:77">
      <c r="A20249" s="15">
        <v>20244</v>
      </c>
      <c r="BP20249">
        <v>0.814261535141125</v>
      </c>
      <c r="BQ20249">
        <v>15326.0139932252</v>
      </c>
      <c r="BR20249">
        <v>1.41448919674069</v>
      </c>
      <c r="BS20249">
        <v>113521.119471818</v>
      </c>
      <c r="BW20249" s="29">
        <v>20244</v>
      </c>
      <c r="BX20249">
        <f t="shared" si="946"/>
        <v>1</v>
      </c>
      <c r="BY20249">
        <f t="shared" si="947"/>
        <v>1</v>
      </c>
    </row>
    <row r="20250" spans="1:77">
      <c r="A20250" s="15">
        <v>20245</v>
      </c>
      <c r="BP20250">
        <v>0.808283138280778</v>
      </c>
      <c r="BQ20250">
        <v>14174.3344616844</v>
      </c>
      <c r="BR20250">
        <v>1.38782251531832</v>
      </c>
      <c r="BS20250">
        <v>113301.308394648</v>
      </c>
      <c r="BW20250" s="29">
        <v>20245</v>
      </c>
      <c r="BX20250">
        <f t="shared" si="946"/>
        <v>1</v>
      </c>
      <c r="BY20250">
        <f t="shared" si="947"/>
        <v>1</v>
      </c>
    </row>
    <row r="20251" spans="1:77">
      <c r="A20251" s="15">
        <v>20246</v>
      </c>
      <c r="BP20251">
        <v>0.829387695097849</v>
      </c>
      <c r="BQ20251">
        <v>11191.558170115</v>
      </c>
      <c r="BR20251">
        <v>1.41841697217439</v>
      </c>
      <c r="BS20251">
        <v>103005.866551422</v>
      </c>
      <c r="BW20251" s="29">
        <v>20246</v>
      </c>
      <c r="BX20251">
        <f t="shared" si="946"/>
        <v>1</v>
      </c>
      <c r="BY20251">
        <f t="shared" si="947"/>
        <v>1</v>
      </c>
    </row>
    <row r="20252" spans="1:77">
      <c r="A20252" s="15">
        <v>20247</v>
      </c>
      <c r="BP20252">
        <v>0.82924293166098</v>
      </c>
      <c r="BQ20252">
        <v>16632.928963068</v>
      </c>
      <c r="BR20252">
        <v>1.43896138109154</v>
      </c>
      <c r="BS20252">
        <v>116367.415118888</v>
      </c>
      <c r="BW20252" s="29">
        <v>20247</v>
      </c>
      <c r="BX20252">
        <f t="shared" si="946"/>
        <v>1</v>
      </c>
      <c r="BY20252">
        <f t="shared" si="947"/>
        <v>1</v>
      </c>
    </row>
    <row r="20253" spans="1:77">
      <c r="A20253" s="15">
        <v>20248</v>
      </c>
      <c r="BP20253">
        <v>0.837057275714037</v>
      </c>
      <c r="BQ20253">
        <v>16913.3885260859</v>
      </c>
      <c r="BR20253">
        <v>1.44371639153199</v>
      </c>
      <c r="BS20253">
        <v>148076.041610606</v>
      </c>
      <c r="BW20253" s="29">
        <v>20248</v>
      </c>
      <c r="BX20253">
        <f t="shared" si="946"/>
        <v>1</v>
      </c>
      <c r="BY20253">
        <f t="shared" si="947"/>
        <v>1</v>
      </c>
    </row>
    <row r="20254" spans="1:77">
      <c r="A20254" s="15">
        <v>20249</v>
      </c>
      <c r="BP20254">
        <v>0.821051589299098</v>
      </c>
      <c r="BQ20254">
        <v>12471.883433228</v>
      </c>
      <c r="BR20254">
        <v>1.40432300926799</v>
      </c>
      <c r="BS20254">
        <v>137568.081732215</v>
      </c>
      <c r="BW20254" s="29">
        <v>20249</v>
      </c>
      <c r="BX20254">
        <f t="shared" si="946"/>
        <v>1</v>
      </c>
      <c r="BY20254">
        <f t="shared" si="947"/>
        <v>1</v>
      </c>
    </row>
    <row r="20255" spans="1:77">
      <c r="A20255" s="15">
        <v>20250</v>
      </c>
      <c r="BP20255">
        <v>0.873394993642935</v>
      </c>
      <c r="BQ20255">
        <v>13652.1230397807</v>
      </c>
      <c r="BR20255">
        <v>1.50743927519732</v>
      </c>
      <c r="BS20255">
        <v>137936.723555836</v>
      </c>
      <c r="BW20255" s="29">
        <v>20250</v>
      </c>
      <c r="BX20255">
        <f t="shared" si="946"/>
        <v>1</v>
      </c>
      <c r="BY20255">
        <f t="shared" si="947"/>
        <v>1</v>
      </c>
    </row>
    <row r="20256" spans="1:77">
      <c r="A20256" s="15">
        <v>20251</v>
      </c>
      <c r="BP20256">
        <v>0.834189597218192</v>
      </c>
      <c r="BQ20256">
        <v>14697.9605633245</v>
      </c>
      <c r="BR20256">
        <v>1.43925826590566</v>
      </c>
      <c r="BS20256">
        <v>110325.999534759</v>
      </c>
      <c r="BW20256" s="29">
        <v>20251</v>
      </c>
      <c r="BX20256">
        <f t="shared" si="946"/>
        <v>1</v>
      </c>
      <c r="BY20256">
        <f t="shared" si="947"/>
        <v>1</v>
      </c>
    </row>
    <row r="20257" spans="1:77">
      <c r="A20257" s="15">
        <v>20252</v>
      </c>
      <c r="BP20257">
        <v>0.800851530645482</v>
      </c>
      <c r="BQ20257">
        <v>18304.2151590734</v>
      </c>
      <c r="BR20257">
        <v>1.37217451946471</v>
      </c>
      <c r="BS20257">
        <v>145010.292697319</v>
      </c>
      <c r="BW20257" s="29">
        <v>20252</v>
      </c>
      <c r="BX20257">
        <f t="shared" si="946"/>
        <v>1</v>
      </c>
      <c r="BY20257">
        <f t="shared" si="947"/>
        <v>1</v>
      </c>
    </row>
    <row r="20258" spans="1:77">
      <c r="A20258" s="15">
        <v>20253</v>
      </c>
      <c r="BP20258">
        <v>0.819997032673227</v>
      </c>
      <c r="BQ20258">
        <v>14724.2678548365</v>
      </c>
      <c r="BR20258">
        <v>1.39294669577545</v>
      </c>
      <c r="BS20258">
        <v>140356.686276126</v>
      </c>
      <c r="BW20258" s="29">
        <v>20253</v>
      </c>
      <c r="BX20258">
        <f t="shared" si="946"/>
        <v>1</v>
      </c>
      <c r="BY20258">
        <f t="shared" si="947"/>
        <v>1</v>
      </c>
    </row>
    <row r="20259" spans="1:77">
      <c r="A20259" s="15">
        <v>20254</v>
      </c>
      <c r="BP20259">
        <v>0.81485089256528</v>
      </c>
      <c r="BQ20259">
        <v>12636.1213772294</v>
      </c>
      <c r="BR20259">
        <v>1.3968570883587</v>
      </c>
      <c r="BS20259">
        <v>108083.661078182</v>
      </c>
      <c r="BW20259" s="29">
        <v>20254</v>
      </c>
      <c r="BX20259">
        <f t="shared" si="946"/>
        <v>1</v>
      </c>
      <c r="BY20259">
        <f t="shared" si="947"/>
        <v>1</v>
      </c>
    </row>
    <row r="20260" spans="1:77">
      <c r="A20260" s="15">
        <v>20255</v>
      </c>
      <c r="BP20260">
        <v>0.750433573561583</v>
      </c>
      <c r="BQ20260">
        <v>15878.566310304</v>
      </c>
      <c r="BR20260">
        <v>1.26924779102495</v>
      </c>
      <c r="BS20260">
        <v>141966.482194906</v>
      </c>
      <c r="BW20260" s="29">
        <v>20255</v>
      </c>
      <c r="BX20260">
        <f t="shared" si="946"/>
        <v>1</v>
      </c>
      <c r="BY20260">
        <f t="shared" si="947"/>
        <v>1</v>
      </c>
    </row>
    <row r="20261" spans="1:77">
      <c r="A20261" s="15">
        <v>20256</v>
      </c>
      <c r="BP20261">
        <v>0.867302964873855</v>
      </c>
      <c r="BQ20261">
        <v>18716.9798282701</v>
      </c>
      <c r="BR20261">
        <v>1.49903213221286</v>
      </c>
      <c r="BS20261">
        <v>115471.674437895</v>
      </c>
      <c r="BW20261" s="29">
        <v>20256</v>
      </c>
      <c r="BX20261">
        <f t="shared" si="946"/>
        <v>1</v>
      </c>
      <c r="BY20261">
        <f t="shared" si="947"/>
        <v>1</v>
      </c>
    </row>
    <row r="20262" spans="1:77">
      <c r="A20262" s="15">
        <v>20257</v>
      </c>
      <c r="BP20262">
        <v>0.790211936648945</v>
      </c>
      <c r="BQ20262">
        <v>14511.9820785184</v>
      </c>
      <c r="BR20262">
        <v>1.35251343541405</v>
      </c>
      <c r="BS20262">
        <v>112170.254320544</v>
      </c>
      <c r="BW20262" s="29">
        <v>20257</v>
      </c>
      <c r="BX20262">
        <f t="shared" si="946"/>
        <v>1</v>
      </c>
      <c r="BY20262">
        <f t="shared" si="947"/>
        <v>1</v>
      </c>
    </row>
    <row r="20263" spans="1:77">
      <c r="A20263" s="15">
        <v>20258</v>
      </c>
      <c r="BP20263">
        <v>0.798258839366953</v>
      </c>
      <c r="BQ20263">
        <v>15455.7177264674</v>
      </c>
      <c r="BR20263">
        <v>1.36223612458358</v>
      </c>
      <c r="BS20263">
        <v>112679.5842576</v>
      </c>
      <c r="BW20263" s="29">
        <v>20258</v>
      </c>
      <c r="BX20263">
        <f t="shared" si="946"/>
        <v>1</v>
      </c>
      <c r="BY20263">
        <f t="shared" si="947"/>
        <v>1</v>
      </c>
    </row>
    <row r="20264" spans="1:77">
      <c r="A20264" s="15">
        <v>20259</v>
      </c>
      <c r="BP20264">
        <v>0.829314768802725</v>
      </c>
      <c r="BQ20264">
        <v>15407.9343190168</v>
      </c>
      <c r="BR20264">
        <v>1.41688563971038</v>
      </c>
      <c r="BS20264">
        <v>113548.620727253</v>
      </c>
      <c r="BW20264" s="29">
        <v>20259</v>
      </c>
      <c r="BX20264">
        <f t="shared" si="946"/>
        <v>1</v>
      </c>
      <c r="BY20264">
        <f t="shared" si="947"/>
        <v>1</v>
      </c>
    </row>
    <row r="20265" spans="1:77">
      <c r="A20265" s="15">
        <v>20260</v>
      </c>
      <c r="BP20265">
        <v>0.831321808029047</v>
      </c>
      <c r="BQ20265">
        <v>10604.3749174374</v>
      </c>
      <c r="BR20265">
        <v>1.41594566954016</v>
      </c>
      <c r="BS20265">
        <v>103226.557961936</v>
      </c>
      <c r="BW20265" s="29">
        <v>20260</v>
      </c>
      <c r="BX20265">
        <f t="shared" si="946"/>
        <v>1</v>
      </c>
      <c r="BY20265">
        <f t="shared" si="947"/>
        <v>1</v>
      </c>
    </row>
    <row r="20266" spans="1:77">
      <c r="A20266" s="15">
        <v>20261</v>
      </c>
      <c r="BP20266">
        <v>0.873445702150431</v>
      </c>
      <c r="BQ20266">
        <v>9524.41821021494</v>
      </c>
      <c r="BR20266">
        <v>1.52696530428472</v>
      </c>
      <c r="BS20266">
        <v>105235.144275384</v>
      </c>
      <c r="BW20266" s="29">
        <v>20261</v>
      </c>
      <c r="BX20266">
        <f t="shared" si="946"/>
        <v>1</v>
      </c>
      <c r="BY20266">
        <f t="shared" si="947"/>
        <v>1</v>
      </c>
    </row>
    <row r="20267" spans="1:77">
      <c r="A20267" s="15">
        <v>20262</v>
      </c>
      <c r="BP20267">
        <v>0.751403641912752</v>
      </c>
      <c r="BQ20267">
        <v>14877.5871865915</v>
      </c>
      <c r="BR20267">
        <v>1.26682512899461</v>
      </c>
      <c r="BS20267">
        <v>109923.261344803</v>
      </c>
      <c r="BW20267" s="29">
        <v>20262</v>
      </c>
      <c r="BX20267">
        <f t="shared" si="946"/>
        <v>1</v>
      </c>
      <c r="BY20267">
        <f t="shared" si="947"/>
        <v>1</v>
      </c>
    </row>
    <row r="20268" spans="1:77">
      <c r="A20268" s="15">
        <v>20263</v>
      </c>
      <c r="BP20268">
        <v>0.789298314949254</v>
      </c>
      <c r="BQ20268">
        <v>14058.8639712562</v>
      </c>
      <c r="BR20268">
        <v>1.3765657761723</v>
      </c>
      <c r="BS20268">
        <v>108245.587042006</v>
      </c>
      <c r="BW20268" s="29">
        <v>20263</v>
      </c>
      <c r="BX20268">
        <f t="shared" si="946"/>
        <v>1</v>
      </c>
      <c r="BY20268">
        <f t="shared" si="947"/>
        <v>1</v>
      </c>
    </row>
    <row r="20269" spans="1:77">
      <c r="A20269" s="15">
        <v>20264</v>
      </c>
      <c r="BP20269">
        <v>0.82253084675726</v>
      </c>
      <c r="BQ20269">
        <v>11034.746452806</v>
      </c>
      <c r="BR20269">
        <v>1.42432114630861</v>
      </c>
      <c r="BS20269">
        <v>106449.324862056</v>
      </c>
      <c r="BW20269" s="29">
        <v>20264</v>
      </c>
      <c r="BX20269">
        <f t="shared" si="946"/>
        <v>1</v>
      </c>
      <c r="BY20269">
        <f t="shared" si="947"/>
        <v>1</v>
      </c>
    </row>
    <row r="20270" spans="1:77">
      <c r="A20270" s="15">
        <v>20265</v>
      </c>
      <c r="BP20270">
        <v>0.812250961064626</v>
      </c>
      <c r="BQ20270">
        <v>14311.7238598277</v>
      </c>
      <c r="BR20270">
        <v>1.38064323646632</v>
      </c>
      <c r="BS20270">
        <v>110802.950242128</v>
      </c>
      <c r="BW20270" s="29">
        <v>20265</v>
      </c>
      <c r="BX20270">
        <f t="shared" si="946"/>
        <v>1</v>
      </c>
      <c r="BY20270">
        <f t="shared" si="947"/>
        <v>1</v>
      </c>
    </row>
    <row r="20271" spans="1:77">
      <c r="A20271" s="15">
        <v>20266</v>
      </c>
      <c r="BP20271">
        <v>0.77446218080039</v>
      </c>
      <c r="BQ20271">
        <v>15545.6540039487</v>
      </c>
      <c r="BR20271">
        <v>1.32964615142577</v>
      </c>
      <c r="BS20271">
        <v>139872.475991121</v>
      </c>
      <c r="BW20271" s="29">
        <v>20266</v>
      </c>
      <c r="BX20271">
        <f t="shared" si="946"/>
        <v>1</v>
      </c>
      <c r="BY20271">
        <f t="shared" si="947"/>
        <v>1</v>
      </c>
    </row>
    <row r="20272" spans="1:77">
      <c r="A20272" s="15">
        <v>20267</v>
      </c>
      <c r="BP20272">
        <v>0.825379031028959</v>
      </c>
      <c r="BQ20272">
        <v>12074.3657146391</v>
      </c>
      <c r="BR20272">
        <v>1.42094962488383</v>
      </c>
      <c r="BS20272">
        <v>136057.528436234</v>
      </c>
      <c r="BW20272" s="29">
        <v>20267</v>
      </c>
      <c r="BX20272">
        <f t="shared" si="946"/>
        <v>1</v>
      </c>
      <c r="BY20272">
        <f t="shared" si="947"/>
        <v>1</v>
      </c>
    </row>
    <row r="20273" spans="1:77">
      <c r="A20273" s="15">
        <v>20268</v>
      </c>
      <c r="BP20273">
        <v>0.818072390202392</v>
      </c>
      <c r="BQ20273">
        <v>11187.0062254292</v>
      </c>
      <c r="BR20273">
        <v>1.40327239914272</v>
      </c>
      <c r="BS20273">
        <v>135054.450271914</v>
      </c>
      <c r="BW20273" s="29">
        <v>20268</v>
      </c>
      <c r="BX20273">
        <f t="shared" si="946"/>
        <v>1</v>
      </c>
      <c r="BY20273">
        <f t="shared" si="947"/>
        <v>1</v>
      </c>
    </row>
    <row r="20274" spans="1:77">
      <c r="A20274" s="15">
        <v>20269</v>
      </c>
      <c r="BP20274">
        <v>0.836814210610044</v>
      </c>
      <c r="BQ20274">
        <v>12788.5141150187</v>
      </c>
      <c r="BR20274">
        <v>1.42470264005745</v>
      </c>
      <c r="BS20274">
        <v>105905.986789268</v>
      </c>
      <c r="BW20274" s="29">
        <v>20269</v>
      </c>
      <c r="BX20274">
        <f t="shared" si="946"/>
        <v>1</v>
      </c>
      <c r="BY20274">
        <f t="shared" si="947"/>
        <v>1</v>
      </c>
    </row>
    <row r="20275" spans="1:77">
      <c r="A20275" s="15">
        <v>20270</v>
      </c>
      <c r="BP20275">
        <v>0.816056340590818</v>
      </c>
      <c r="BQ20275">
        <v>14653.2333520814</v>
      </c>
      <c r="BR20275">
        <v>1.41965013673553</v>
      </c>
      <c r="BS20275">
        <v>113747.483783989</v>
      </c>
      <c r="BW20275" s="29">
        <v>20270</v>
      </c>
      <c r="BX20275">
        <f t="shared" si="946"/>
        <v>1</v>
      </c>
      <c r="BY20275">
        <f t="shared" si="947"/>
        <v>1</v>
      </c>
    </row>
    <row r="20276" spans="1:77">
      <c r="A20276" s="15">
        <v>20271</v>
      </c>
      <c r="BP20276">
        <v>0.797831386211245</v>
      </c>
      <c r="BQ20276">
        <v>14562.2661642399</v>
      </c>
      <c r="BR20276">
        <v>1.35663704783361</v>
      </c>
      <c r="BS20276">
        <v>138468.659366635</v>
      </c>
      <c r="BW20276" s="29">
        <v>20271</v>
      </c>
      <c r="BX20276">
        <f t="shared" si="946"/>
        <v>1</v>
      </c>
      <c r="BY20276">
        <f t="shared" si="947"/>
        <v>1</v>
      </c>
    </row>
    <row r="20277" spans="1:77">
      <c r="A20277" s="15">
        <v>20272</v>
      </c>
      <c r="BP20277">
        <v>0.783273363431504</v>
      </c>
      <c r="BQ20277">
        <v>14692.910979713</v>
      </c>
      <c r="BR20277">
        <v>1.30561423669459</v>
      </c>
      <c r="BS20277">
        <v>108852.778555904</v>
      </c>
      <c r="BW20277" s="29">
        <v>20272</v>
      </c>
      <c r="BX20277">
        <f t="shared" si="946"/>
        <v>1</v>
      </c>
      <c r="BY20277">
        <f t="shared" si="947"/>
        <v>1</v>
      </c>
    </row>
    <row r="20278" spans="1:77">
      <c r="A20278" s="15">
        <v>20273</v>
      </c>
      <c r="BP20278">
        <v>0.785966942532747</v>
      </c>
      <c r="BQ20278">
        <v>10848.6173470338</v>
      </c>
      <c r="BR20278">
        <v>1.33593604410825</v>
      </c>
      <c r="BS20278">
        <v>104486.535336413</v>
      </c>
      <c r="BW20278" s="29">
        <v>20273</v>
      </c>
      <c r="BX20278">
        <f t="shared" si="946"/>
        <v>1</v>
      </c>
      <c r="BY20278">
        <f t="shared" si="947"/>
        <v>1</v>
      </c>
    </row>
    <row r="20279" spans="1:77">
      <c r="A20279" s="15">
        <v>20274</v>
      </c>
      <c r="BP20279">
        <v>0.838507970317279</v>
      </c>
      <c r="BQ20279">
        <v>13456.1574461962</v>
      </c>
      <c r="BR20279">
        <v>1.44493785218854</v>
      </c>
      <c r="BS20279">
        <v>108826.155907625</v>
      </c>
      <c r="BW20279" s="29">
        <v>20274</v>
      </c>
      <c r="BX20279">
        <f t="shared" si="946"/>
        <v>1</v>
      </c>
      <c r="BY20279">
        <f t="shared" si="947"/>
        <v>1</v>
      </c>
    </row>
    <row r="20280" spans="1:77">
      <c r="A20280" s="15">
        <v>20275</v>
      </c>
      <c r="BP20280">
        <v>0.861872850486846</v>
      </c>
      <c r="BQ20280">
        <v>11208.4625894951</v>
      </c>
      <c r="BR20280">
        <v>1.46430862092</v>
      </c>
      <c r="BS20280">
        <v>107336.57539705</v>
      </c>
      <c r="BW20280" s="29">
        <v>20275</v>
      </c>
      <c r="BX20280">
        <f t="shared" si="946"/>
        <v>1</v>
      </c>
      <c r="BY20280">
        <f t="shared" si="947"/>
        <v>1</v>
      </c>
    </row>
    <row r="20281" spans="1:77">
      <c r="A20281" s="15">
        <v>20276</v>
      </c>
      <c r="BP20281">
        <v>0.743761804884758</v>
      </c>
      <c r="BQ20281">
        <v>16640.8743388955</v>
      </c>
      <c r="BR20281">
        <v>1.27180055398529</v>
      </c>
      <c r="BS20281">
        <v>110791.654431779</v>
      </c>
      <c r="BW20281" s="29">
        <v>20276</v>
      </c>
      <c r="BX20281">
        <f t="shared" si="946"/>
        <v>1</v>
      </c>
      <c r="BY20281">
        <f t="shared" si="947"/>
        <v>1</v>
      </c>
    </row>
    <row r="20282" spans="1:77">
      <c r="A20282" s="15">
        <v>20277</v>
      </c>
      <c r="BP20282">
        <v>0.836920160140131</v>
      </c>
      <c r="BQ20282">
        <v>11611.2765622383</v>
      </c>
      <c r="BR20282">
        <v>1.45058405950099</v>
      </c>
      <c r="BS20282">
        <v>134347.287938327</v>
      </c>
      <c r="BW20282" s="29">
        <v>20277</v>
      </c>
      <c r="BX20282">
        <f t="shared" si="946"/>
        <v>1</v>
      </c>
      <c r="BY20282">
        <f t="shared" si="947"/>
        <v>1</v>
      </c>
    </row>
    <row r="20283" spans="1:77">
      <c r="A20283" s="15">
        <v>20278</v>
      </c>
      <c r="BP20283">
        <v>0.766453154242083</v>
      </c>
      <c r="BQ20283">
        <v>11675.8234120965</v>
      </c>
      <c r="BR20283">
        <v>1.27576639578538</v>
      </c>
      <c r="BS20283">
        <v>106024.227808049</v>
      </c>
      <c r="BW20283" s="29">
        <v>20278</v>
      </c>
      <c r="BX20283">
        <f t="shared" si="946"/>
        <v>1</v>
      </c>
      <c r="BY20283">
        <f t="shared" si="947"/>
        <v>1</v>
      </c>
    </row>
    <row r="20284" spans="1:77">
      <c r="A20284" s="15">
        <v>20279</v>
      </c>
      <c r="BP20284">
        <v>0.824114953205438</v>
      </c>
      <c r="BQ20284">
        <v>13367.1842868708</v>
      </c>
      <c r="BR20284">
        <v>1.41292664804262</v>
      </c>
      <c r="BS20284">
        <v>140024.984048132</v>
      </c>
      <c r="BW20284" s="29">
        <v>20279</v>
      </c>
      <c r="BX20284">
        <f t="shared" si="946"/>
        <v>1</v>
      </c>
      <c r="BY20284">
        <f t="shared" si="947"/>
        <v>1</v>
      </c>
    </row>
    <row r="20285" spans="1:77">
      <c r="A20285" s="15">
        <v>20280</v>
      </c>
      <c r="BP20285">
        <v>0.783914009459361</v>
      </c>
      <c r="BQ20285">
        <v>15864.1289121252</v>
      </c>
      <c r="BR20285">
        <v>1.31982281269571</v>
      </c>
      <c r="BS20285">
        <v>143934.793724591</v>
      </c>
      <c r="BW20285" s="29">
        <v>20280</v>
      </c>
      <c r="BX20285">
        <f t="shared" si="946"/>
        <v>1</v>
      </c>
      <c r="BY20285">
        <f t="shared" si="947"/>
        <v>1</v>
      </c>
    </row>
    <row r="20286" spans="1:77">
      <c r="A20286" s="15">
        <v>20281</v>
      </c>
      <c r="BP20286">
        <v>0.813954845846872</v>
      </c>
      <c r="BQ20286">
        <v>14291.4715404067</v>
      </c>
      <c r="BR20286">
        <v>1.38951424728856</v>
      </c>
      <c r="BS20286">
        <v>135316.728528326</v>
      </c>
      <c r="BW20286" s="29">
        <v>20281</v>
      </c>
      <c r="BX20286">
        <f t="shared" si="946"/>
        <v>1</v>
      </c>
      <c r="BY20286">
        <f t="shared" si="947"/>
        <v>1</v>
      </c>
    </row>
    <row r="20287" spans="1:77">
      <c r="A20287" s="15">
        <v>20282</v>
      </c>
      <c r="BP20287">
        <v>0.819041364629982</v>
      </c>
      <c r="BQ20287">
        <v>11978.8798087949</v>
      </c>
      <c r="BR20287">
        <v>1.40338128927861</v>
      </c>
      <c r="BS20287">
        <v>137390.80315459</v>
      </c>
      <c r="BW20287" s="29">
        <v>20282</v>
      </c>
      <c r="BX20287">
        <f t="shared" si="946"/>
        <v>1</v>
      </c>
      <c r="BY20287">
        <f t="shared" si="947"/>
        <v>1</v>
      </c>
    </row>
    <row r="20288" spans="1:77">
      <c r="A20288" s="15">
        <v>20283</v>
      </c>
      <c r="BP20288">
        <v>0.771509396671396</v>
      </c>
      <c r="BQ20288">
        <v>15124.5857988842</v>
      </c>
      <c r="BR20288">
        <v>1.31025990635217</v>
      </c>
      <c r="BS20288">
        <v>111014.006492163</v>
      </c>
      <c r="BW20288" s="29">
        <v>20283</v>
      </c>
      <c r="BX20288">
        <f t="shared" si="946"/>
        <v>1</v>
      </c>
      <c r="BY20288">
        <f t="shared" si="947"/>
        <v>1</v>
      </c>
    </row>
    <row r="20289" spans="1:77">
      <c r="A20289" s="15">
        <v>20284</v>
      </c>
      <c r="BP20289">
        <v>0.859575521178612</v>
      </c>
      <c r="BQ20289">
        <v>13487.5322492828</v>
      </c>
      <c r="BR20289">
        <v>1.48594776071543</v>
      </c>
      <c r="BS20289">
        <v>110903.642540833</v>
      </c>
      <c r="BW20289" s="29">
        <v>20284</v>
      </c>
      <c r="BX20289">
        <f t="shared" si="946"/>
        <v>1</v>
      </c>
      <c r="BY20289">
        <f t="shared" si="947"/>
        <v>1</v>
      </c>
    </row>
    <row r="20290" spans="1:77">
      <c r="A20290" s="15">
        <v>20285</v>
      </c>
      <c r="BP20290">
        <v>0.818787909163613</v>
      </c>
      <c r="BQ20290">
        <v>12223.1072613076</v>
      </c>
      <c r="BR20290">
        <v>1.42573110874851</v>
      </c>
      <c r="BS20290">
        <v>106606.210176574</v>
      </c>
      <c r="BW20290" s="29">
        <v>20285</v>
      </c>
      <c r="BX20290">
        <f t="shared" si="946"/>
        <v>1</v>
      </c>
      <c r="BY20290">
        <f t="shared" si="947"/>
        <v>1</v>
      </c>
    </row>
    <row r="20291" spans="1:77">
      <c r="A20291" s="15">
        <v>20286</v>
      </c>
      <c r="BP20291">
        <v>0.813011225050229</v>
      </c>
      <c r="BQ20291">
        <v>10912.1283185528</v>
      </c>
      <c r="BR20291">
        <v>1.40003547837242</v>
      </c>
      <c r="BS20291">
        <v>103836.947093954</v>
      </c>
      <c r="BW20291" s="29">
        <v>20286</v>
      </c>
      <c r="BX20291">
        <f t="shared" si="946"/>
        <v>1</v>
      </c>
      <c r="BY20291">
        <f t="shared" si="947"/>
        <v>1</v>
      </c>
    </row>
    <row r="20292" spans="1:77">
      <c r="A20292" s="15">
        <v>20287</v>
      </c>
      <c r="BP20292">
        <v>0.813955475449335</v>
      </c>
      <c r="BQ20292">
        <v>15669.5870595979</v>
      </c>
      <c r="BR20292">
        <v>1.39827680892555</v>
      </c>
      <c r="BS20292">
        <v>109627.202770939</v>
      </c>
      <c r="BW20292" s="29">
        <v>20287</v>
      </c>
      <c r="BX20292">
        <f t="shared" si="946"/>
        <v>1</v>
      </c>
      <c r="BY20292">
        <f t="shared" si="947"/>
        <v>1</v>
      </c>
    </row>
    <row r="20293" spans="1:77">
      <c r="A20293" s="15">
        <v>20288</v>
      </c>
      <c r="BP20293">
        <v>0.805020044456519</v>
      </c>
      <c r="BQ20293">
        <v>17514.626712035</v>
      </c>
      <c r="BR20293">
        <v>1.37894452124569</v>
      </c>
      <c r="BS20293">
        <v>112809.445985839</v>
      </c>
      <c r="BW20293" s="29">
        <v>20288</v>
      </c>
      <c r="BX20293">
        <f t="shared" si="946"/>
        <v>1</v>
      </c>
      <c r="BY20293">
        <f t="shared" si="947"/>
        <v>1</v>
      </c>
    </row>
    <row r="20294" spans="1:77">
      <c r="A20294" s="15">
        <v>20289</v>
      </c>
      <c r="BP20294">
        <v>0.831752720728323</v>
      </c>
      <c r="BQ20294">
        <v>15714.463096311</v>
      </c>
      <c r="BR20294">
        <v>1.42122775128323</v>
      </c>
      <c r="BS20294">
        <v>144309.352536063</v>
      </c>
      <c r="BW20294" s="29">
        <v>20289</v>
      </c>
      <c r="BX20294">
        <f t="shared" si="946"/>
        <v>1</v>
      </c>
      <c r="BY20294">
        <f t="shared" si="947"/>
        <v>1</v>
      </c>
    </row>
    <row r="20295" spans="1:77">
      <c r="A20295" s="15">
        <v>20290</v>
      </c>
      <c r="BP20295">
        <v>0.804914963611746</v>
      </c>
      <c r="BQ20295">
        <v>15575.7997538999</v>
      </c>
      <c r="BR20295">
        <v>1.3962813876797</v>
      </c>
      <c r="BS20295">
        <v>115870.470964508</v>
      </c>
      <c r="BW20295" s="29">
        <v>20290</v>
      </c>
      <c r="BX20295">
        <f t="shared" ref="BX20295:BX20358" si="948">IF(BU20295=MAX($BU20295:$BV20295),1,0)</f>
        <v>1</v>
      </c>
      <c r="BY20295">
        <f t="shared" ref="BY20295:BY20358" si="949">IF(BV20295=MAX($BU20295:$BV20295),1,0)</f>
        <v>1</v>
      </c>
    </row>
    <row r="20296" spans="1:77">
      <c r="A20296" s="15">
        <v>20291</v>
      </c>
      <c r="BP20296">
        <v>0.832955844002975</v>
      </c>
      <c r="BQ20296">
        <v>17257.6921110417</v>
      </c>
      <c r="BR20296">
        <v>1.4126190581858</v>
      </c>
      <c r="BS20296">
        <v>115626.24056673</v>
      </c>
      <c r="BW20296" s="29">
        <v>20291</v>
      </c>
      <c r="BX20296">
        <f t="shared" si="948"/>
        <v>1</v>
      </c>
      <c r="BY20296">
        <f t="shared" si="949"/>
        <v>1</v>
      </c>
    </row>
    <row r="20297" spans="1:77">
      <c r="A20297" s="15">
        <v>20292</v>
      </c>
      <c r="BP20297">
        <v>0.802932361024666</v>
      </c>
      <c r="BQ20297">
        <v>15679.2711112452</v>
      </c>
      <c r="BR20297">
        <v>1.38904000737738</v>
      </c>
      <c r="BS20297">
        <v>141133.096711033</v>
      </c>
      <c r="BW20297" s="29">
        <v>20292</v>
      </c>
      <c r="BX20297">
        <f t="shared" si="948"/>
        <v>1</v>
      </c>
      <c r="BY20297">
        <f t="shared" si="949"/>
        <v>1</v>
      </c>
    </row>
    <row r="20298" spans="1:77">
      <c r="A20298" s="15">
        <v>20293</v>
      </c>
      <c r="BP20298">
        <v>0.814384121051563</v>
      </c>
      <c r="BQ20298">
        <v>11914.1293148818</v>
      </c>
      <c r="BR20298">
        <v>1.4177775678206</v>
      </c>
      <c r="BS20298">
        <v>105118.127846397</v>
      </c>
      <c r="BW20298" s="29">
        <v>20293</v>
      </c>
      <c r="BX20298">
        <f t="shared" si="948"/>
        <v>1</v>
      </c>
      <c r="BY20298">
        <f t="shared" si="949"/>
        <v>1</v>
      </c>
    </row>
    <row r="20299" spans="1:77">
      <c r="A20299" s="15">
        <v>20294</v>
      </c>
      <c r="BP20299">
        <v>0.850770855192758</v>
      </c>
      <c r="BQ20299">
        <v>14781.3936074314</v>
      </c>
      <c r="BR20299">
        <v>1.45776320472419</v>
      </c>
      <c r="BS20299">
        <v>115732.312607819</v>
      </c>
      <c r="BW20299" s="29">
        <v>20294</v>
      </c>
      <c r="BX20299">
        <f t="shared" si="948"/>
        <v>1</v>
      </c>
      <c r="BY20299">
        <f t="shared" si="949"/>
        <v>1</v>
      </c>
    </row>
    <row r="20300" spans="1:77">
      <c r="A20300" s="15">
        <v>20295</v>
      </c>
      <c r="BP20300">
        <v>0.842021533611848</v>
      </c>
      <c r="BQ20300">
        <v>16048.2174549976</v>
      </c>
      <c r="BR20300">
        <v>1.45686070233211</v>
      </c>
      <c r="BS20300">
        <v>112860.551475816</v>
      </c>
      <c r="BW20300" s="29">
        <v>20295</v>
      </c>
      <c r="BX20300">
        <f t="shared" si="948"/>
        <v>1</v>
      </c>
      <c r="BY20300">
        <f t="shared" si="949"/>
        <v>1</v>
      </c>
    </row>
    <row r="20301" spans="1:77">
      <c r="A20301" s="15">
        <v>20296</v>
      </c>
      <c r="BP20301">
        <v>0.832268969722316</v>
      </c>
      <c r="BQ20301">
        <v>12764.7153359067</v>
      </c>
      <c r="BR20301">
        <v>1.44806327895487</v>
      </c>
      <c r="BS20301">
        <v>108027.423772523</v>
      </c>
      <c r="BW20301" s="29">
        <v>20296</v>
      </c>
      <c r="BX20301">
        <f t="shared" si="948"/>
        <v>1</v>
      </c>
      <c r="BY20301">
        <f t="shared" si="949"/>
        <v>1</v>
      </c>
    </row>
    <row r="20302" spans="1:77">
      <c r="A20302" s="15">
        <v>20297</v>
      </c>
      <c r="BP20302">
        <v>0.822046823297995</v>
      </c>
      <c r="BQ20302">
        <v>14519.6537852353</v>
      </c>
      <c r="BR20302">
        <v>1.41601586257668</v>
      </c>
      <c r="BS20302">
        <v>142969.911864013</v>
      </c>
      <c r="BW20302" s="29">
        <v>20297</v>
      </c>
      <c r="BX20302">
        <f t="shared" si="948"/>
        <v>1</v>
      </c>
      <c r="BY20302">
        <f t="shared" si="949"/>
        <v>1</v>
      </c>
    </row>
    <row r="20303" spans="1:77">
      <c r="A20303" s="15">
        <v>20298</v>
      </c>
      <c r="BP20303">
        <v>0.79276002678892</v>
      </c>
      <c r="BQ20303">
        <v>13622.2974444585</v>
      </c>
      <c r="BR20303">
        <v>1.3860362681966</v>
      </c>
      <c r="BS20303">
        <v>109362.172711833</v>
      </c>
      <c r="BW20303" s="29">
        <v>20298</v>
      </c>
      <c r="BX20303">
        <f t="shared" si="948"/>
        <v>1</v>
      </c>
      <c r="BY20303">
        <f t="shared" si="949"/>
        <v>1</v>
      </c>
    </row>
    <row r="20304" spans="1:77">
      <c r="A20304" s="15">
        <v>20299</v>
      </c>
      <c r="BP20304">
        <v>0.829985561879658</v>
      </c>
      <c r="BQ20304">
        <v>18363.3062288754</v>
      </c>
      <c r="BR20304">
        <v>1.41217810661481</v>
      </c>
      <c r="BS20304">
        <v>114352.324056653</v>
      </c>
      <c r="BW20304" s="29">
        <v>20299</v>
      </c>
      <c r="BX20304">
        <f t="shared" si="948"/>
        <v>1</v>
      </c>
      <c r="BY20304">
        <f t="shared" si="949"/>
        <v>1</v>
      </c>
    </row>
    <row r="20305" spans="1:77">
      <c r="A20305" s="15">
        <v>20300</v>
      </c>
      <c r="BP20305">
        <v>0.778993851514448</v>
      </c>
      <c r="BQ20305">
        <v>16928.6460624098</v>
      </c>
      <c r="BR20305">
        <v>1.3491411719621</v>
      </c>
      <c r="BS20305">
        <v>115025.214469397</v>
      </c>
      <c r="BW20305" s="29">
        <v>20300</v>
      </c>
      <c r="BX20305">
        <f t="shared" si="948"/>
        <v>1</v>
      </c>
      <c r="BY20305">
        <f t="shared" si="949"/>
        <v>1</v>
      </c>
    </row>
    <row r="20306" spans="1:77">
      <c r="A20306" s="15">
        <v>20301</v>
      </c>
      <c r="BP20306">
        <v>0.804693486883397</v>
      </c>
      <c r="BQ20306">
        <v>20228.24224107</v>
      </c>
      <c r="BR20306">
        <v>1.37662261722286</v>
      </c>
      <c r="BS20306">
        <v>145019.613906279</v>
      </c>
      <c r="BW20306" s="29">
        <v>20301</v>
      </c>
      <c r="BX20306">
        <f t="shared" si="948"/>
        <v>1</v>
      </c>
      <c r="BY20306">
        <f t="shared" si="949"/>
        <v>1</v>
      </c>
    </row>
    <row r="20307" spans="1:77">
      <c r="A20307" s="15">
        <v>20302</v>
      </c>
      <c r="BP20307">
        <v>0.864620676596447</v>
      </c>
      <c r="BQ20307">
        <v>12018.0723823739</v>
      </c>
      <c r="BR20307">
        <v>1.48081116988735</v>
      </c>
      <c r="BS20307">
        <v>106593.109064548</v>
      </c>
      <c r="BW20307" s="29">
        <v>20302</v>
      </c>
      <c r="BX20307">
        <f t="shared" si="948"/>
        <v>1</v>
      </c>
      <c r="BY20307">
        <f t="shared" si="949"/>
        <v>1</v>
      </c>
    </row>
    <row r="20308" spans="1:77">
      <c r="A20308" s="15">
        <v>20303</v>
      </c>
      <c r="BP20308">
        <v>0.7715057429196</v>
      </c>
      <c r="BQ20308">
        <v>13217.952552498</v>
      </c>
      <c r="BR20308">
        <v>1.29712249568206</v>
      </c>
      <c r="BS20308">
        <v>141000.565679628</v>
      </c>
      <c r="BW20308" s="29">
        <v>20303</v>
      </c>
      <c r="BX20308">
        <f t="shared" si="948"/>
        <v>1</v>
      </c>
      <c r="BY20308">
        <f t="shared" si="949"/>
        <v>1</v>
      </c>
    </row>
    <row r="20309" spans="1:77">
      <c r="A20309" s="15">
        <v>20304</v>
      </c>
      <c r="BP20309">
        <v>0.799299959089921</v>
      </c>
      <c r="BQ20309">
        <v>16044.5509587178</v>
      </c>
      <c r="BR20309">
        <v>1.37560219124958</v>
      </c>
      <c r="BS20309">
        <v>112890.981514898</v>
      </c>
      <c r="BW20309" s="29">
        <v>20304</v>
      </c>
      <c r="BX20309">
        <f t="shared" si="948"/>
        <v>1</v>
      </c>
      <c r="BY20309">
        <f t="shared" si="949"/>
        <v>1</v>
      </c>
    </row>
    <row r="20310" spans="1:77">
      <c r="A20310" s="15">
        <v>20305</v>
      </c>
      <c r="BP20310">
        <v>0.794400711517387</v>
      </c>
      <c r="BQ20310">
        <v>12561.4371951626</v>
      </c>
      <c r="BR20310">
        <v>1.3677367608013</v>
      </c>
      <c r="BS20310">
        <v>105847.772862919</v>
      </c>
      <c r="BW20310" s="29">
        <v>20305</v>
      </c>
      <c r="BX20310">
        <f t="shared" si="948"/>
        <v>1</v>
      </c>
      <c r="BY20310">
        <f t="shared" si="949"/>
        <v>1</v>
      </c>
    </row>
    <row r="20311" spans="1:77">
      <c r="A20311" s="15">
        <v>20306</v>
      </c>
      <c r="BP20311">
        <v>0.842910874356296</v>
      </c>
      <c r="BQ20311">
        <v>17957.2718329107</v>
      </c>
      <c r="BR20311">
        <v>1.45293520164093</v>
      </c>
      <c r="BS20311">
        <v>117816.118294935</v>
      </c>
      <c r="BW20311" s="29">
        <v>20306</v>
      </c>
      <c r="BX20311">
        <f t="shared" si="948"/>
        <v>1</v>
      </c>
      <c r="BY20311">
        <f t="shared" si="949"/>
        <v>1</v>
      </c>
    </row>
    <row r="20312" spans="1:77">
      <c r="A20312" s="15">
        <v>20307</v>
      </c>
      <c r="BP20312">
        <v>0.860484070719232</v>
      </c>
      <c r="BQ20312">
        <v>16390.2378036701</v>
      </c>
      <c r="BR20312">
        <v>1.46982807365567</v>
      </c>
      <c r="BS20312">
        <v>142612.390525172</v>
      </c>
      <c r="BW20312" s="29">
        <v>20307</v>
      </c>
      <c r="BX20312">
        <f t="shared" si="948"/>
        <v>1</v>
      </c>
      <c r="BY20312">
        <f t="shared" si="949"/>
        <v>1</v>
      </c>
    </row>
    <row r="20313" spans="1:77">
      <c r="A20313" s="15">
        <v>20308</v>
      </c>
      <c r="BP20313">
        <v>0.811481375341929</v>
      </c>
      <c r="BQ20313">
        <v>11530.5708627954</v>
      </c>
      <c r="BR20313">
        <v>1.40568529191291</v>
      </c>
      <c r="BS20313">
        <v>107387.332678406</v>
      </c>
      <c r="BW20313" s="29">
        <v>20308</v>
      </c>
      <c r="BX20313">
        <f t="shared" si="948"/>
        <v>1</v>
      </c>
      <c r="BY20313">
        <f t="shared" si="949"/>
        <v>1</v>
      </c>
    </row>
    <row r="20314" spans="1:77">
      <c r="A20314" s="15">
        <v>20309</v>
      </c>
      <c r="BP20314">
        <v>0.836051612311963</v>
      </c>
      <c r="BQ20314">
        <v>16151.8104221711</v>
      </c>
      <c r="BR20314">
        <v>1.46682517108458</v>
      </c>
      <c r="BS20314">
        <v>110613.821637932</v>
      </c>
      <c r="BW20314" s="29">
        <v>20309</v>
      </c>
      <c r="BX20314">
        <f t="shared" si="948"/>
        <v>1</v>
      </c>
      <c r="BY20314">
        <f t="shared" si="949"/>
        <v>1</v>
      </c>
    </row>
    <row r="20315" spans="1:77">
      <c r="A20315" s="15">
        <v>20310</v>
      </c>
      <c r="BP20315">
        <v>0.797813431786978</v>
      </c>
      <c r="BQ20315">
        <v>13701.107370006</v>
      </c>
      <c r="BR20315">
        <v>1.37065926239696</v>
      </c>
      <c r="BS20315">
        <v>108238.383064021</v>
      </c>
      <c r="BW20315" s="29">
        <v>20310</v>
      </c>
      <c r="BX20315">
        <f t="shared" si="948"/>
        <v>1</v>
      </c>
      <c r="BY20315">
        <f t="shared" si="949"/>
        <v>1</v>
      </c>
    </row>
    <row r="20316" spans="1:77">
      <c r="A20316" s="15">
        <v>20311</v>
      </c>
      <c r="BP20316">
        <v>0.839541264718891</v>
      </c>
      <c r="BQ20316">
        <v>12271.7951997668</v>
      </c>
      <c r="BR20316">
        <v>1.46106231517843</v>
      </c>
      <c r="BS20316">
        <v>107849.54736666</v>
      </c>
      <c r="BW20316" s="29">
        <v>20311</v>
      </c>
      <c r="BX20316">
        <f t="shared" si="948"/>
        <v>1</v>
      </c>
      <c r="BY20316">
        <f t="shared" si="949"/>
        <v>1</v>
      </c>
    </row>
    <row r="20317" spans="1:77">
      <c r="A20317" s="15">
        <v>20312</v>
      </c>
      <c r="BP20317">
        <v>0.8269019376129</v>
      </c>
      <c r="BQ20317">
        <v>16600.205198948</v>
      </c>
      <c r="BR20317">
        <v>1.4054505111157</v>
      </c>
      <c r="BS20317">
        <v>111817.989786406</v>
      </c>
      <c r="BW20317" s="29">
        <v>20312</v>
      </c>
      <c r="BX20317">
        <f t="shared" si="948"/>
        <v>1</v>
      </c>
      <c r="BY20317">
        <f t="shared" si="949"/>
        <v>1</v>
      </c>
    </row>
    <row r="20318" spans="1:77">
      <c r="A20318" s="15">
        <v>20313</v>
      </c>
      <c r="BP20318">
        <v>0.828169742509175</v>
      </c>
      <c r="BQ20318">
        <v>12525.3889249546</v>
      </c>
      <c r="BR20318">
        <v>1.41612668417628</v>
      </c>
      <c r="BS20318">
        <v>136133.35137692</v>
      </c>
      <c r="BW20318" s="29">
        <v>20313</v>
      </c>
      <c r="BX20318">
        <f t="shared" si="948"/>
        <v>1</v>
      </c>
      <c r="BY20318">
        <f t="shared" si="949"/>
        <v>1</v>
      </c>
    </row>
    <row r="20319" spans="1:77">
      <c r="A20319" s="15">
        <v>20314</v>
      </c>
      <c r="BP20319">
        <v>0.841349914006635</v>
      </c>
      <c r="BQ20319">
        <v>11186.2099657638</v>
      </c>
      <c r="BR20319">
        <v>1.44408562555176</v>
      </c>
      <c r="BS20319">
        <v>106585.661392862</v>
      </c>
      <c r="BW20319" s="29">
        <v>20314</v>
      </c>
      <c r="BX20319">
        <f t="shared" si="948"/>
        <v>1</v>
      </c>
      <c r="BY20319">
        <f t="shared" si="949"/>
        <v>1</v>
      </c>
    </row>
    <row r="20320" spans="1:77">
      <c r="A20320" s="15">
        <v>20315</v>
      </c>
      <c r="BP20320">
        <v>0.778985463784706</v>
      </c>
      <c r="BQ20320">
        <v>15254.5743082445</v>
      </c>
      <c r="BR20320">
        <v>1.33442082102774</v>
      </c>
      <c r="BS20320">
        <v>110093.56586499</v>
      </c>
      <c r="BW20320" s="29">
        <v>20315</v>
      </c>
      <c r="BX20320">
        <f t="shared" si="948"/>
        <v>1</v>
      </c>
      <c r="BY20320">
        <f t="shared" si="949"/>
        <v>1</v>
      </c>
    </row>
    <row r="20321" spans="1:77">
      <c r="A20321" s="15">
        <v>20316</v>
      </c>
      <c r="BP20321">
        <v>0.826482747165839</v>
      </c>
      <c r="BQ20321">
        <v>16010.9854485577</v>
      </c>
      <c r="BR20321">
        <v>1.42114823558986</v>
      </c>
      <c r="BS20321">
        <v>144238.147997913</v>
      </c>
      <c r="BW20321" s="29">
        <v>20316</v>
      </c>
      <c r="BX20321">
        <f t="shared" si="948"/>
        <v>1</v>
      </c>
      <c r="BY20321">
        <f t="shared" si="949"/>
        <v>1</v>
      </c>
    </row>
    <row r="20322" spans="1:77">
      <c r="A20322" s="15">
        <v>20317</v>
      </c>
      <c r="BP20322">
        <v>0.882439780292375</v>
      </c>
      <c r="BQ20322">
        <v>16614.6283295323</v>
      </c>
      <c r="BR20322">
        <v>1.53762409922842</v>
      </c>
      <c r="BS20322">
        <v>142759.842946001</v>
      </c>
      <c r="BW20322" s="29">
        <v>20317</v>
      </c>
      <c r="BX20322">
        <f t="shared" si="948"/>
        <v>1</v>
      </c>
      <c r="BY20322">
        <f t="shared" si="949"/>
        <v>1</v>
      </c>
    </row>
    <row r="20323" spans="1:77">
      <c r="A20323" s="15">
        <v>20318</v>
      </c>
      <c r="BP20323">
        <v>0.775085257521621</v>
      </c>
      <c r="BQ20323">
        <v>14969.6706213709</v>
      </c>
      <c r="BR20323">
        <v>1.31349518238884</v>
      </c>
      <c r="BS20323">
        <v>113301.420160206</v>
      </c>
      <c r="BW20323" s="29">
        <v>20318</v>
      </c>
      <c r="BX20323">
        <f t="shared" si="948"/>
        <v>1</v>
      </c>
      <c r="BY20323">
        <f t="shared" si="949"/>
        <v>1</v>
      </c>
    </row>
    <row r="20324" spans="1:77">
      <c r="A20324" s="15">
        <v>20319</v>
      </c>
      <c r="BP20324">
        <v>0.794435226602414</v>
      </c>
      <c r="BQ20324">
        <v>16531.47307618</v>
      </c>
      <c r="BR20324">
        <v>1.35750740173687</v>
      </c>
      <c r="BS20324">
        <v>113445.496200389</v>
      </c>
      <c r="BW20324" s="29">
        <v>20319</v>
      </c>
      <c r="BX20324">
        <f t="shared" si="948"/>
        <v>1</v>
      </c>
      <c r="BY20324">
        <f t="shared" si="949"/>
        <v>1</v>
      </c>
    </row>
    <row r="20325" spans="1:77">
      <c r="A20325" s="15">
        <v>20320</v>
      </c>
      <c r="BP20325">
        <v>0.788783358110725</v>
      </c>
      <c r="BQ20325">
        <v>17097.8602622319</v>
      </c>
      <c r="BR20325">
        <v>1.33812659013032</v>
      </c>
      <c r="BS20325">
        <v>112953.345483258</v>
      </c>
      <c r="BW20325" s="29">
        <v>20320</v>
      </c>
      <c r="BX20325">
        <f t="shared" si="948"/>
        <v>1</v>
      </c>
      <c r="BY20325">
        <f t="shared" si="949"/>
        <v>1</v>
      </c>
    </row>
    <row r="20326" spans="1:77">
      <c r="A20326" s="15">
        <v>20321</v>
      </c>
      <c r="BP20326">
        <v>0.782288614487172</v>
      </c>
      <c r="BQ20326">
        <v>15215.7630412595</v>
      </c>
      <c r="BR20326">
        <v>1.312508456913</v>
      </c>
      <c r="BS20326">
        <v>139836.92225552</v>
      </c>
      <c r="BW20326" s="29">
        <v>20321</v>
      </c>
      <c r="BX20326">
        <f t="shared" si="948"/>
        <v>1</v>
      </c>
      <c r="BY20326">
        <f t="shared" si="949"/>
        <v>1</v>
      </c>
    </row>
    <row r="20327" spans="1:77">
      <c r="A20327" s="15">
        <v>20322</v>
      </c>
      <c r="BP20327">
        <v>0.852188788784042</v>
      </c>
      <c r="BQ20327">
        <v>13731.2666606317</v>
      </c>
      <c r="BR20327">
        <v>1.48999530913617</v>
      </c>
      <c r="BS20327">
        <v>107614.549995071</v>
      </c>
      <c r="BW20327" s="29">
        <v>20322</v>
      </c>
      <c r="BX20327">
        <f t="shared" si="948"/>
        <v>1</v>
      </c>
      <c r="BY20327">
        <f t="shared" si="949"/>
        <v>1</v>
      </c>
    </row>
    <row r="20328" spans="1:77">
      <c r="A20328" s="15">
        <v>20323</v>
      </c>
      <c r="BP20328">
        <v>0.844926871192542</v>
      </c>
      <c r="BQ20328">
        <v>16118.6961928017</v>
      </c>
      <c r="BR20328">
        <v>1.44938836691914</v>
      </c>
      <c r="BS20328">
        <v>110531.047790645</v>
      </c>
      <c r="BW20328" s="29">
        <v>20323</v>
      </c>
      <c r="BX20328">
        <f t="shared" si="948"/>
        <v>1</v>
      </c>
      <c r="BY20328">
        <f t="shared" si="949"/>
        <v>1</v>
      </c>
    </row>
    <row r="20329" spans="1:77">
      <c r="A20329" s="15">
        <v>20324</v>
      </c>
      <c r="BP20329">
        <v>0.825925248653424</v>
      </c>
      <c r="BQ20329">
        <v>12054.2835895773</v>
      </c>
      <c r="BR20329">
        <v>1.40644374790158</v>
      </c>
      <c r="BS20329">
        <v>131306.36686141</v>
      </c>
      <c r="BW20329" s="29">
        <v>20324</v>
      </c>
      <c r="BX20329">
        <f t="shared" si="948"/>
        <v>1</v>
      </c>
      <c r="BY20329">
        <f t="shared" si="949"/>
        <v>1</v>
      </c>
    </row>
    <row r="20330" spans="1:77">
      <c r="A20330" s="15">
        <v>20325</v>
      </c>
      <c r="BP20330">
        <v>0.834759699904815</v>
      </c>
      <c r="BQ20330">
        <v>16653.2673595018</v>
      </c>
      <c r="BR20330">
        <v>1.43703746649064</v>
      </c>
      <c r="BS20330">
        <v>146187.285909096</v>
      </c>
      <c r="BW20330" s="29">
        <v>20325</v>
      </c>
      <c r="BX20330">
        <f t="shared" si="948"/>
        <v>1</v>
      </c>
      <c r="BY20330">
        <f t="shared" si="949"/>
        <v>1</v>
      </c>
    </row>
    <row r="20331" spans="1:77">
      <c r="A20331" s="15">
        <v>20326</v>
      </c>
      <c r="BP20331">
        <v>0.826858154730054</v>
      </c>
      <c r="BQ20331">
        <v>13019.9922474257</v>
      </c>
      <c r="BR20331">
        <v>1.39352538943298</v>
      </c>
      <c r="BS20331">
        <v>107759.728019392</v>
      </c>
      <c r="BW20331" s="29">
        <v>20326</v>
      </c>
      <c r="BX20331">
        <f t="shared" si="948"/>
        <v>1</v>
      </c>
      <c r="BY20331">
        <f t="shared" si="949"/>
        <v>1</v>
      </c>
    </row>
    <row r="20332" spans="1:77">
      <c r="A20332" s="15">
        <v>20327</v>
      </c>
      <c r="BP20332">
        <v>0.809224921925891</v>
      </c>
      <c r="BQ20332">
        <v>15359.4724094647</v>
      </c>
      <c r="BR20332">
        <v>1.38318475574606</v>
      </c>
      <c r="BS20332">
        <v>112290.07111805</v>
      </c>
      <c r="BW20332" s="29">
        <v>20327</v>
      </c>
      <c r="BX20332">
        <f t="shared" si="948"/>
        <v>1</v>
      </c>
      <c r="BY20332">
        <f t="shared" si="949"/>
        <v>1</v>
      </c>
    </row>
    <row r="20333" spans="1:77">
      <c r="A20333" s="15">
        <v>20328</v>
      </c>
      <c r="BP20333">
        <v>0.818920255156448</v>
      </c>
      <c r="BQ20333">
        <v>13416.6933280693</v>
      </c>
      <c r="BR20333">
        <v>1.40294148116399</v>
      </c>
      <c r="BS20333">
        <v>140018.771184796</v>
      </c>
      <c r="BW20333" s="29">
        <v>20328</v>
      </c>
      <c r="BX20333">
        <f t="shared" si="948"/>
        <v>1</v>
      </c>
      <c r="BY20333">
        <f t="shared" si="949"/>
        <v>1</v>
      </c>
    </row>
    <row r="20334" spans="1:77">
      <c r="A20334" s="15">
        <v>20329</v>
      </c>
      <c r="BP20334">
        <v>0.832148526357355</v>
      </c>
      <c r="BQ20334">
        <v>10783.9271695164</v>
      </c>
      <c r="BR20334">
        <v>1.42525163275715</v>
      </c>
      <c r="BS20334">
        <v>138086.507983359</v>
      </c>
      <c r="BW20334" s="29">
        <v>20329</v>
      </c>
      <c r="BX20334">
        <f t="shared" si="948"/>
        <v>1</v>
      </c>
      <c r="BY20334">
        <f t="shared" si="949"/>
        <v>1</v>
      </c>
    </row>
    <row r="20335" spans="1:77">
      <c r="A20335" s="15">
        <v>20330</v>
      </c>
      <c r="BP20335">
        <v>0.813823272328628</v>
      </c>
      <c r="BQ20335">
        <v>11635.1127489288</v>
      </c>
      <c r="BR20335">
        <v>1.38140643267805</v>
      </c>
      <c r="BS20335">
        <v>107342.184404429</v>
      </c>
      <c r="BW20335" s="29">
        <v>20330</v>
      </c>
      <c r="BX20335">
        <f t="shared" si="948"/>
        <v>1</v>
      </c>
      <c r="BY20335">
        <f t="shared" si="949"/>
        <v>1</v>
      </c>
    </row>
    <row r="20336" spans="1:77">
      <c r="A20336" s="15">
        <v>20331</v>
      </c>
      <c r="BP20336">
        <v>0.795057814297944</v>
      </c>
      <c r="BQ20336">
        <v>12807.3106779964</v>
      </c>
      <c r="BR20336">
        <v>1.3628961875492</v>
      </c>
      <c r="BS20336">
        <v>109857.142373941</v>
      </c>
      <c r="BW20336" s="29">
        <v>20331</v>
      </c>
      <c r="BX20336">
        <f t="shared" si="948"/>
        <v>1</v>
      </c>
      <c r="BY20336">
        <f t="shared" si="949"/>
        <v>1</v>
      </c>
    </row>
    <row r="20337" spans="1:77">
      <c r="A20337" s="15">
        <v>20332</v>
      </c>
      <c r="BP20337">
        <v>0.759450579223354</v>
      </c>
      <c r="BQ20337">
        <v>13926.6678633991</v>
      </c>
      <c r="BR20337">
        <v>1.2808501349566</v>
      </c>
      <c r="BS20337">
        <v>111048.38721185</v>
      </c>
      <c r="BW20337" s="29">
        <v>20332</v>
      </c>
      <c r="BX20337">
        <f t="shared" si="948"/>
        <v>1</v>
      </c>
      <c r="BY20337">
        <f t="shared" si="949"/>
        <v>1</v>
      </c>
    </row>
    <row r="20338" spans="1:77">
      <c r="A20338" s="15">
        <v>20333</v>
      </c>
      <c r="BP20338">
        <v>0.825786254829743</v>
      </c>
      <c r="BQ20338">
        <v>15239.7558040758</v>
      </c>
      <c r="BR20338">
        <v>1.43836171586215</v>
      </c>
      <c r="BS20338">
        <v>147952.991322172</v>
      </c>
      <c r="BW20338" s="29">
        <v>20333</v>
      </c>
      <c r="BX20338">
        <f t="shared" si="948"/>
        <v>1</v>
      </c>
      <c r="BY20338">
        <f t="shared" si="949"/>
        <v>1</v>
      </c>
    </row>
    <row r="20339" spans="1:77">
      <c r="A20339" s="15">
        <v>20334</v>
      </c>
      <c r="BP20339">
        <v>0.818804940717145</v>
      </c>
      <c r="BQ20339">
        <v>17937.0700522484</v>
      </c>
      <c r="BR20339">
        <v>1.42166865439858</v>
      </c>
      <c r="BS20339">
        <v>118581.49584805</v>
      </c>
      <c r="BW20339" s="29">
        <v>20334</v>
      </c>
      <c r="BX20339">
        <f t="shared" si="948"/>
        <v>1</v>
      </c>
      <c r="BY20339">
        <f t="shared" si="949"/>
        <v>1</v>
      </c>
    </row>
    <row r="20340" spans="1:77">
      <c r="A20340" s="15">
        <v>20335</v>
      </c>
      <c r="BP20340">
        <v>0.77200080734987</v>
      </c>
      <c r="BQ20340">
        <v>16226.45819595</v>
      </c>
      <c r="BR20340">
        <v>1.31316907382562</v>
      </c>
      <c r="BS20340">
        <v>111329.770124841</v>
      </c>
      <c r="BW20340" s="29">
        <v>20335</v>
      </c>
      <c r="BX20340">
        <f t="shared" si="948"/>
        <v>1</v>
      </c>
      <c r="BY20340">
        <f t="shared" si="949"/>
        <v>1</v>
      </c>
    </row>
    <row r="20341" spans="1:77">
      <c r="A20341" s="15">
        <v>20336</v>
      </c>
      <c r="BP20341">
        <v>0.797245783650219</v>
      </c>
      <c r="BQ20341">
        <v>19332.4988470356</v>
      </c>
      <c r="BR20341">
        <v>1.3728907737428</v>
      </c>
      <c r="BS20341">
        <v>118100.823859053</v>
      </c>
      <c r="BW20341" s="29">
        <v>20336</v>
      </c>
      <c r="BX20341">
        <f t="shared" si="948"/>
        <v>1</v>
      </c>
      <c r="BY20341">
        <f t="shared" si="949"/>
        <v>1</v>
      </c>
    </row>
    <row r="20342" spans="1:77">
      <c r="A20342" s="15">
        <v>20337</v>
      </c>
      <c r="BP20342">
        <v>0.795920020749881</v>
      </c>
      <c r="BQ20342">
        <v>16705.5795649769</v>
      </c>
      <c r="BR20342">
        <v>1.36049666332454</v>
      </c>
      <c r="BS20342">
        <v>113606.402217283</v>
      </c>
      <c r="BW20342" s="29">
        <v>20337</v>
      </c>
      <c r="BX20342">
        <f t="shared" si="948"/>
        <v>1</v>
      </c>
      <c r="BY20342">
        <f t="shared" si="949"/>
        <v>1</v>
      </c>
    </row>
    <row r="20343" spans="1:77">
      <c r="A20343" s="15">
        <v>20338</v>
      </c>
      <c r="BP20343">
        <v>0.762522753943851</v>
      </c>
      <c r="BQ20343">
        <v>12666.6156137766</v>
      </c>
      <c r="BR20343">
        <v>1.2890397107034</v>
      </c>
      <c r="BS20343">
        <v>137674.497988906</v>
      </c>
      <c r="BW20343" s="29">
        <v>20338</v>
      </c>
      <c r="BX20343">
        <f t="shared" si="948"/>
        <v>1</v>
      </c>
      <c r="BY20343">
        <f t="shared" si="949"/>
        <v>1</v>
      </c>
    </row>
    <row r="20344" spans="1:77">
      <c r="A20344" s="15">
        <v>20339</v>
      </c>
      <c r="BP20344">
        <v>0.865146472304677</v>
      </c>
      <c r="BQ20344">
        <v>13595.1835206154</v>
      </c>
      <c r="BR20344">
        <v>1.50684541152343</v>
      </c>
      <c r="BS20344">
        <v>111842.437444877</v>
      </c>
      <c r="BW20344" s="29">
        <v>20339</v>
      </c>
      <c r="BX20344">
        <f t="shared" si="948"/>
        <v>1</v>
      </c>
      <c r="BY20344">
        <f t="shared" si="949"/>
        <v>1</v>
      </c>
    </row>
    <row r="20345" spans="1:77">
      <c r="A20345" s="15">
        <v>20340</v>
      </c>
      <c r="BP20345">
        <v>0.794660595285095</v>
      </c>
      <c r="BQ20345">
        <v>12648.79825813</v>
      </c>
      <c r="BR20345">
        <v>1.35684014555563</v>
      </c>
      <c r="BS20345">
        <v>137805.772380835</v>
      </c>
      <c r="BW20345" s="29">
        <v>20340</v>
      </c>
      <c r="BX20345">
        <f t="shared" si="948"/>
        <v>1</v>
      </c>
      <c r="BY20345">
        <f t="shared" si="949"/>
        <v>1</v>
      </c>
    </row>
    <row r="20346" spans="1:77">
      <c r="A20346" s="15">
        <v>20341</v>
      </c>
      <c r="BP20346">
        <v>0.830457116993718</v>
      </c>
      <c r="BQ20346">
        <v>13483.0400019122</v>
      </c>
      <c r="BR20346">
        <v>1.425261012519</v>
      </c>
      <c r="BS20346">
        <v>141109.362445111</v>
      </c>
      <c r="BW20346" s="29">
        <v>20341</v>
      </c>
      <c r="BX20346">
        <f t="shared" si="948"/>
        <v>1</v>
      </c>
      <c r="BY20346">
        <f t="shared" si="949"/>
        <v>1</v>
      </c>
    </row>
    <row r="20347" spans="1:77">
      <c r="A20347" s="15">
        <v>20342</v>
      </c>
      <c r="BP20347">
        <v>0.847146856417722</v>
      </c>
      <c r="BQ20347">
        <v>16706.2962303584</v>
      </c>
      <c r="BR20347">
        <v>1.44947247441338</v>
      </c>
      <c r="BS20347">
        <v>147479.649307132</v>
      </c>
      <c r="BW20347" s="29">
        <v>20342</v>
      </c>
      <c r="BX20347">
        <f t="shared" si="948"/>
        <v>1</v>
      </c>
      <c r="BY20347">
        <f t="shared" si="949"/>
        <v>1</v>
      </c>
    </row>
    <row r="20348" spans="1:77">
      <c r="A20348" s="15">
        <v>20343</v>
      </c>
      <c r="BP20348">
        <v>0.821264707490818</v>
      </c>
      <c r="BQ20348">
        <v>15051.4469205339</v>
      </c>
      <c r="BR20348">
        <v>1.40068860159478</v>
      </c>
      <c r="BS20348">
        <v>111275.497183598</v>
      </c>
      <c r="BW20348" s="29">
        <v>20343</v>
      </c>
      <c r="BX20348">
        <f t="shared" si="948"/>
        <v>1</v>
      </c>
      <c r="BY20348">
        <f t="shared" si="949"/>
        <v>1</v>
      </c>
    </row>
    <row r="20349" spans="1:77">
      <c r="A20349" s="15">
        <v>20344</v>
      </c>
      <c r="BP20349">
        <v>0.839409267686204</v>
      </c>
      <c r="BQ20349">
        <v>14747.8420341162</v>
      </c>
      <c r="BR20349">
        <v>1.44177984842953</v>
      </c>
      <c r="BS20349">
        <v>114507.687378692</v>
      </c>
      <c r="BW20349" s="29">
        <v>20344</v>
      </c>
      <c r="BX20349">
        <f t="shared" si="948"/>
        <v>1</v>
      </c>
      <c r="BY20349">
        <f t="shared" si="949"/>
        <v>1</v>
      </c>
    </row>
    <row r="20350" spans="1:77">
      <c r="A20350" s="15">
        <v>20345</v>
      </c>
      <c r="BP20350">
        <v>0.843891662840577</v>
      </c>
      <c r="BQ20350">
        <v>12737.4634060997</v>
      </c>
      <c r="BR20350">
        <v>1.45866639056301</v>
      </c>
      <c r="BS20350">
        <v>140799.292373387</v>
      </c>
      <c r="BW20350" s="29">
        <v>20345</v>
      </c>
      <c r="BX20350">
        <f t="shared" si="948"/>
        <v>1</v>
      </c>
      <c r="BY20350">
        <f t="shared" si="949"/>
        <v>1</v>
      </c>
    </row>
    <row r="20351" spans="1:77">
      <c r="A20351" s="15">
        <v>20346</v>
      </c>
      <c r="BP20351">
        <v>0.794004609030099</v>
      </c>
      <c r="BQ20351">
        <v>24034.099592933</v>
      </c>
      <c r="BR20351">
        <v>1.34963235127492</v>
      </c>
      <c r="BS20351">
        <v>151279.351036492</v>
      </c>
      <c r="BW20351" s="29">
        <v>20346</v>
      </c>
      <c r="BX20351">
        <f t="shared" si="948"/>
        <v>1</v>
      </c>
      <c r="BY20351">
        <f t="shared" si="949"/>
        <v>1</v>
      </c>
    </row>
    <row r="20352" spans="1:77">
      <c r="A20352" s="15">
        <v>20347</v>
      </c>
      <c r="BP20352">
        <v>0.811233153666956</v>
      </c>
      <c r="BQ20352">
        <v>12280.5233035507</v>
      </c>
      <c r="BR20352">
        <v>1.36400700357483</v>
      </c>
      <c r="BS20352">
        <v>136798.689316957</v>
      </c>
      <c r="BW20352" s="29">
        <v>20347</v>
      </c>
      <c r="BX20352">
        <f t="shared" si="948"/>
        <v>1</v>
      </c>
      <c r="BY20352">
        <f t="shared" si="949"/>
        <v>1</v>
      </c>
    </row>
    <row r="20353" spans="1:77">
      <c r="A20353" s="15">
        <v>20348</v>
      </c>
      <c r="BP20353">
        <v>0.853199303457141</v>
      </c>
      <c r="BQ20353">
        <v>11042.4955284077</v>
      </c>
      <c r="BR20353">
        <v>1.4578488841307</v>
      </c>
      <c r="BS20353">
        <v>104990.782814316</v>
      </c>
      <c r="BW20353" s="29">
        <v>20348</v>
      </c>
      <c r="BX20353">
        <f t="shared" si="948"/>
        <v>1</v>
      </c>
      <c r="BY20353">
        <f t="shared" si="949"/>
        <v>1</v>
      </c>
    </row>
    <row r="20354" spans="1:77">
      <c r="A20354" s="15">
        <v>20349</v>
      </c>
      <c r="BP20354">
        <v>0.774103100543556</v>
      </c>
      <c r="BQ20354">
        <v>11197.8401391117</v>
      </c>
      <c r="BR20354">
        <v>1.34636657166705</v>
      </c>
      <c r="BS20354">
        <v>107608.294993311</v>
      </c>
      <c r="BW20354" s="29">
        <v>20349</v>
      </c>
      <c r="BX20354">
        <f t="shared" si="948"/>
        <v>1</v>
      </c>
      <c r="BY20354">
        <f t="shared" si="949"/>
        <v>1</v>
      </c>
    </row>
    <row r="20355" spans="1:77">
      <c r="A20355" s="15">
        <v>20350</v>
      </c>
      <c r="BP20355">
        <v>0.762582874254909</v>
      </c>
      <c r="BQ20355">
        <v>13124.2292555494</v>
      </c>
      <c r="BR20355">
        <v>1.28326672692984</v>
      </c>
      <c r="BS20355">
        <v>105167.212713967</v>
      </c>
      <c r="BW20355" s="29">
        <v>20350</v>
      </c>
      <c r="BX20355">
        <f t="shared" si="948"/>
        <v>1</v>
      </c>
      <c r="BY20355">
        <f t="shared" si="949"/>
        <v>1</v>
      </c>
    </row>
    <row r="20356" spans="1:77">
      <c r="A20356" s="15">
        <v>20351</v>
      </c>
      <c r="BP20356">
        <v>0.803764411614991</v>
      </c>
      <c r="BQ20356">
        <v>19264.463219232</v>
      </c>
      <c r="BR20356">
        <v>1.38153093762507</v>
      </c>
      <c r="BS20356">
        <v>152585.757673327</v>
      </c>
      <c r="BW20356" s="29">
        <v>20351</v>
      </c>
      <c r="BX20356">
        <f t="shared" si="948"/>
        <v>1</v>
      </c>
      <c r="BY20356">
        <f t="shared" si="949"/>
        <v>1</v>
      </c>
    </row>
    <row r="20357" spans="1:77">
      <c r="A20357" s="15">
        <v>20352</v>
      </c>
      <c r="BP20357">
        <v>0.836630429440093</v>
      </c>
      <c r="BQ20357">
        <v>15486.7026991433</v>
      </c>
      <c r="BR20357">
        <v>1.39427983085038</v>
      </c>
      <c r="BS20357">
        <v>110663.702029813</v>
      </c>
      <c r="BW20357" s="29">
        <v>20352</v>
      </c>
      <c r="BX20357">
        <f t="shared" si="948"/>
        <v>1</v>
      </c>
      <c r="BY20357">
        <f t="shared" si="949"/>
        <v>1</v>
      </c>
    </row>
    <row r="20358" spans="1:77">
      <c r="A20358" s="15">
        <v>20353</v>
      </c>
      <c r="BP20358">
        <v>0.814950117504283</v>
      </c>
      <c r="BQ20358">
        <v>13956.0580920468</v>
      </c>
      <c r="BR20358">
        <v>1.39178854345177</v>
      </c>
      <c r="BS20358">
        <v>111817.747063465</v>
      </c>
      <c r="BW20358" s="29">
        <v>20353</v>
      </c>
      <c r="BX20358">
        <f t="shared" si="948"/>
        <v>1</v>
      </c>
      <c r="BY20358">
        <f t="shared" si="949"/>
        <v>1</v>
      </c>
    </row>
    <row r="20359" spans="1:77">
      <c r="A20359" s="15">
        <v>20354</v>
      </c>
      <c r="BP20359">
        <v>0.864559402635554</v>
      </c>
      <c r="BQ20359">
        <v>12204.4818900773</v>
      </c>
      <c r="BR20359">
        <v>1.47836987103839</v>
      </c>
      <c r="BS20359">
        <v>104765.443463679</v>
      </c>
      <c r="BW20359" s="29">
        <v>20354</v>
      </c>
      <c r="BX20359">
        <f t="shared" ref="BX20359:BX20422" si="950">IF(BU20359=MAX($BU20359:$BV20359),1,0)</f>
        <v>1</v>
      </c>
      <c r="BY20359">
        <f t="shared" ref="BY20359:BY20422" si="951">IF(BV20359=MAX($BU20359:$BV20359),1,0)</f>
        <v>1</v>
      </c>
    </row>
    <row r="20360" spans="1:77">
      <c r="A20360" s="15">
        <v>20355</v>
      </c>
      <c r="BP20360">
        <v>0.811360201159484</v>
      </c>
      <c r="BQ20360">
        <v>12881.1433241403</v>
      </c>
      <c r="BR20360">
        <v>1.3563795717199</v>
      </c>
      <c r="BS20360">
        <v>142814.753918517</v>
      </c>
      <c r="BW20360" s="29">
        <v>20355</v>
      </c>
      <c r="BX20360">
        <f t="shared" si="950"/>
        <v>1</v>
      </c>
      <c r="BY20360">
        <f t="shared" si="951"/>
        <v>1</v>
      </c>
    </row>
    <row r="20361" spans="1:77">
      <c r="A20361" s="15">
        <v>20356</v>
      </c>
      <c r="BP20361">
        <v>0.798333177483052</v>
      </c>
      <c r="BQ20361">
        <v>20899.6093543666</v>
      </c>
      <c r="BR20361">
        <v>1.36752354175051</v>
      </c>
      <c r="BS20361">
        <v>119828.072175789</v>
      </c>
      <c r="BW20361" s="29">
        <v>20356</v>
      </c>
      <c r="BX20361">
        <f t="shared" si="950"/>
        <v>1</v>
      </c>
      <c r="BY20361">
        <f t="shared" si="951"/>
        <v>1</v>
      </c>
    </row>
    <row r="20362" spans="1:77">
      <c r="A20362" s="15">
        <v>20357</v>
      </c>
      <c r="BP20362">
        <v>0.808445884927958</v>
      </c>
      <c r="BQ20362">
        <v>16439.1501139554</v>
      </c>
      <c r="BR20362">
        <v>1.39111060347751</v>
      </c>
      <c r="BS20362">
        <v>113915.336698481</v>
      </c>
      <c r="BW20362" s="29">
        <v>20357</v>
      </c>
      <c r="BX20362">
        <f t="shared" si="950"/>
        <v>1</v>
      </c>
      <c r="BY20362">
        <f t="shared" si="951"/>
        <v>1</v>
      </c>
    </row>
    <row r="20363" spans="1:77">
      <c r="A20363" s="15">
        <v>20358</v>
      </c>
      <c r="BP20363">
        <v>0.820199215273588</v>
      </c>
      <c r="BQ20363">
        <v>12207.7673133375</v>
      </c>
      <c r="BR20363">
        <v>1.42485882554745</v>
      </c>
      <c r="BS20363">
        <v>139365.927025739</v>
      </c>
      <c r="BW20363" s="29">
        <v>20358</v>
      </c>
      <c r="BX20363">
        <f t="shared" si="950"/>
        <v>1</v>
      </c>
      <c r="BY20363">
        <f t="shared" si="951"/>
        <v>1</v>
      </c>
    </row>
    <row r="20364" spans="1:77">
      <c r="A20364" s="15">
        <v>20359</v>
      </c>
      <c r="BP20364">
        <v>0.796795339854149</v>
      </c>
      <c r="BQ20364">
        <v>13153.0397793381</v>
      </c>
      <c r="BR20364">
        <v>1.37749986630774</v>
      </c>
      <c r="BS20364">
        <v>138312.648281217</v>
      </c>
      <c r="BW20364" s="29">
        <v>20359</v>
      </c>
      <c r="BX20364">
        <f t="shared" si="950"/>
        <v>1</v>
      </c>
      <c r="BY20364">
        <f t="shared" si="951"/>
        <v>1</v>
      </c>
    </row>
    <row r="20365" spans="1:77">
      <c r="A20365" s="15">
        <v>20360</v>
      </c>
      <c r="BP20365">
        <v>0.845354604412976</v>
      </c>
      <c r="BQ20365">
        <v>19307.3261743447</v>
      </c>
      <c r="BR20365">
        <v>1.48129166156246</v>
      </c>
      <c r="BS20365">
        <v>118399.866977966</v>
      </c>
      <c r="BW20365" s="29">
        <v>20360</v>
      </c>
      <c r="BX20365">
        <f t="shared" si="950"/>
        <v>1</v>
      </c>
      <c r="BY20365">
        <f t="shared" si="951"/>
        <v>1</v>
      </c>
    </row>
    <row r="20366" spans="1:77">
      <c r="A20366" s="15">
        <v>20361</v>
      </c>
      <c r="BP20366">
        <v>0.823465201443315</v>
      </c>
      <c r="BQ20366">
        <v>11181.3901507486</v>
      </c>
      <c r="BR20366">
        <v>1.415500520469</v>
      </c>
      <c r="BS20366">
        <v>136816.217642045</v>
      </c>
      <c r="BW20366" s="29">
        <v>20361</v>
      </c>
      <c r="BX20366">
        <f t="shared" si="950"/>
        <v>1</v>
      </c>
      <c r="BY20366">
        <f t="shared" si="951"/>
        <v>1</v>
      </c>
    </row>
    <row r="20367" spans="1:77">
      <c r="A20367" s="15">
        <v>20362</v>
      </c>
      <c r="BP20367">
        <v>0.787249356538583</v>
      </c>
      <c r="BQ20367">
        <v>15108.4294514198</v>
      </c>
      <c r="BR20367">
        <v>1.33612370069174</v>
      </c>
      <c r="BS20367">
        <v>140909.442611684</v>
      </c>
      <c r="BW20367" s="29">
        <v>20362</v>
      </c>
      <c r="BX20367">
        <f t="shared" si="950"/>
        <v>1</v>
      </c>
      <c r="BY20367">
        <f t="shared" si="951"/>
        <v>1</v>
      </c>
    </row>
    <row r="20368" spans="1:77">
      <c r="A20368" s="15">
        <v>20363</v>
      </c>
      <c r="BP20368">
        <v>0.789096775930411</v>
      </c>
      <c r="BQ20368">
        <v>12642.5063057415</v>
      </c>
      <c r="BR20368">
        <v>1.33711788880333</v>
      </c>
      <c r="BS20368">
        <v>105558.303949544</v>
      </c>
      <c r="BW20368" s="29">
        <v>20363</v>
      </c>
      <c r="BX20368">
        <f t="shared" si="950"/>
        <v>1</v>
      </c>
      <c r="BY20368">
        <f t="shared" si="951"/>
        <v>1</v>
      </c>
    </row>
    <row r="20369" spans="1:77">
      <c r="A20369" s="15">
        <v>20364</v>
      </c>
      <c r="BP20369">
        <v>0.802567475512777</v>
      </c>
      <c r="BQ20369">
        <v>14056.5627826139</v>
      </c>
      <c r="BR20369">
        <v>1.36607938171613</v>
      </c>
      <c r="BS20369">
        <v>142632.72353854</v>
      </c>
      <c r="BW20369" s="29">
        <v>20364</v>
      </c>
      <c r="BX20369">
        <f t="shared" si="950"/>
        <v>1</v>
      </c>
      <c r="BY20369">
        <f t="shared" si="951"/>
        <v>1</v>
      </c>
    </row>
    <row r="20370" spans="1:77">
      <c r="A20370" s="15">
        <v>20365</v>
      </c>
      <c r="BP20370">
        <v>0.815356709068075</v>
      </c>
      <c r="BQ20370">
        <v>17044.227529041</v>
      </c>
      <c r="BR20370">
        <v>1.41103223278822</v>
      </c>
      <c r="BS20370">
        <v>144166.362518952</v>
      </c>
      <c r="BW20370" s="29">
        <v>20365</v>
      </c>
      <c r="BX20370">
        <f t="shared" si="950"/>
        <v>1</v>
      </c>
      <c r="BY20370">
        <f t="shared" si="951"/>
        <v>1</v>
      </c>
    </row>
    <row r="20371" spans="1:77">
      <c r="A20371" s="15">
        <v>20366</v>
      </c>
      <c r="BP20371">
        <v>0.855033386752561</v>
      </c>
      <c r="BQ20371">
        <v>17250.5591179957</v>
      </c>
      <c r="BR20371">
        <v>1.51085488111746</v>
      </c>
      <c r="BS20371">
        <v>118045.616569411</v>
      </c>
      <c r="BW20371" s="29">
        <v>20366</v>
      </c>
      <c r="BX20371">
        <f t="shared" si="950"/>
        <v>1</v>
      </c>
      <c r="BY20371">
        <f t="shared" si="951"/>
        <v>1</v>
      </c>
    </row>
    <row r="20372" spans="1:77">
      <c r="A20372" s="15">
        <v>20367</v>
      </c>
      <c r="BP20372">
        <v>0.810289676231149</v>
      </c>
      <c r="BQ20372">
        <v>15006.0946019439</v>
      </c>
      <c r="BR20372">
        <v>1.35571042055202</v>
      </c>
      <c r="BS20372">
        <v>107516.902327533</v>
      </c>
      <c r="BW20372" s="29">
        <v>20367</v>
      </c>
      <c r="BX20372">
        <f t="shared" si="950"/>
        <v>1</v>
      </c>
      <c r="BY20372">
        <f t="shared" si="951"/>
        <v>1</v>
      </c>
    </row>
    <row r="20373" spans="1:77">
      <c r="A20373" s="15">
        <v>20368</v>
      </c>
      <c r="BP20373">
        <v>0.805650127646332</v>
      </c>
      <c r="BQ20373">
        <v>13734.7598570812</v>
      </c>
      <c r="BR20373">
        <v>1.37810963281328</v>
      </c>
      <c r="BS20373">
        <v>134199.572499764</v>
      </c>
      <c r="BW20373" s="29">
        <v>20368</v>
      </c>
      <c r="BX20373">
        <f t="shared" si="950"/>
        <v>1</v>
      </c>
      <c r="BY20373">
        <f t="shared" si="951"/>
        <v>1</v>
      </c>
    </row>
    <row r="20374" spans="1:77">
      <c r="A20374" s="15">
        <v>20369</v>
      </c>
      <c r="BP20374">
        <v>0.80467714960385</v>
      </c>
      <c r="BQ20374">
        <v>13438.8291092895</v>
      </c>
      <c r="BR20374">
        <v>1.35370282156289</v>
      </c>
      <c r="BS20374">
        <v>141320.516516519</v>
      </c>
      <c r="BW20374" s="29">
        <v>20369</v>
      </c>
      <c r="BX20374">
        <f t="shared" si="950"/>
        <v>1</v>
      </c>
      <c r="BY20374">
        <f t="shared" si="951"/>
        <v>1</v>
      </c>
    </row>
    <row r="20375" spans="1:77">
      <c r="A20375" s="15">
        <v>20370</v>
      </c>
      <c r="BP20375">
        <v>0.761736390831652</v>
      </c>
      <c r="BQ20375">
        <v>14611.6928631554</v>
      </c>
      <c r="BR20375">
        <v>1.30587145807291</v>
      </c>
      <c r="BS20375">
        <v>110938.031949989</v>
      </c>
      <c r="BW20375" s="29">
        <v>20370</v>
      </c>
      <c r="BX20375">
        <f t="shared" si="950"/>
        <v>1</v>
      </c>
      <c r="BY20375">
        <f t="shared" si="951"/>
        <v>1</v>
      </c>
    </row>
    <row r="20376" spans="1:77">
      <c r="A20376" s="15">
        <v>20371</v>
      </c>
      <c r="BP20376">
        <v>0.782532092407138</v>
      </c>
      <c r="BQ20376">
        <v>16828.283571563</v>
      </c>
      <c r="BR20376">
        <v>1.33550810101056</v>
      </c>
      <c r="BS20376">
        <v>110919.001169437</v>
      </c>
      <c r="BW20376" s="29">
        <v>20371</v>
      </c>
      <c r="BX20376">
        <f t="shared" si="950"/>
        <v>1</v>
      </c>
      <c r="BY20376">
        <f t="shared" si="951"/>
        <v>1</v>
      </c>
    </row>
    <row r="20377" spans="1:77">
      <c r="A20377" s="15">
        <v>20372</v>
      </c>
      <c r="BP20377">
        <v>0.891317679876053</v>
      </c>
      <c r="BQ20377">
        <v>15734.0918765074</v>
      </c>
      <c r="BR20377">
        <v>1.55060558048012</v>
      </c>
      <c r="BS20377">
        <v>112547.689057432</v>
      </c>
      <c r="BW20377" s="29">
        <v>20372</v>
      </c>
      <c r="BX20377">
        <f t="shared" si="950"/>
        <v>1</v>
      </c>
      <c r="BY20377">
        <f t="shared" si="951"/>
        <v>1</v>
      </c>
    </row>
    <row r="20378" spans="1:77">
      <c r="A20378" s="15">
        <v>20373</v>
      </c>
      <c r="BP20378">
        <v>0.811271147658217</v>
      </c>
      <c r="BQ20378">
        <v>15451.2431261417</v>
      </c>
      <c r="BR20378">
        <v>1.35151434527126</v>
      </c>
      <c r="BS20378">
        <v>108324.672430153</v>
      </c>
      <c r="BW20378" s="29">
        <v>20373</v>
      </c>
      <c r="BX20378">
        <f t="shared" si="950"/>
        <v>1</v>
      </c>
      <c r="BY20378">
        <f t="shared" si="951"/>
        <v>1</v>
      </c>
    </row>
    <row r="20379" spans="1:77">
      <c r="A20379" s="15">
        <v>20374</v>
      </c>
      <c r="BP20379">
        <v>0.829936100003269</v>
      </c>
      <c r="BQ20379">
        <v>15741.1275515978</v>
      </c>
      <c r="BR20379">
        <v>1.45533074650089</v>
      </c>
      <c r="BS20379">
        <v>144342.199884668</v>
      </c>
      <c r="BW20379" s="29">
        <v>20374</v>
      </c>
      <c r="BX20379">
        <f t="shared" si="950"/>
        <v>1</v>
      </c>
      <c r="BY20379">
        <f t="shared" si="951"/>
        <v>1</v>
      </c>
    </row>
    <row r="20380" spans="1:77">
      <c r="A20380" s="15">
        <v>20375</v>
      </c>
      <c r="BP20380">
        <v>0.838448541424804</v>
      </c>
      <c r="BQ20380">
        <v>15894.8764947139</v>
      </c>
      <c r="BR20380">
        <v>1.4538388432523</v>
      </c>
      <c r="BS20380">
        <v>113244.408089027</v>
      </c>
      <c r="BW20380" s="29">
        <v>20375</v>
      </c>
      <c r="BX20380">
        <f t="shared" si="950"/>
        <v>1</v>
      </c>
      <c r="BY20380">
        <f t="shared" si="951"/>
        <v>1</v>
      </c>
    </row>
    <row r="20381" spans="1:77">
      <c r="A20381" s="15">
        <v>20376</v>
      </c>
      <c r="BP20381">
        <v>0.803673649429588</v>
      </c>
      <c r="BQ20381">
        <v>13079.8264370935</v>
      </c>
      <c r="BR20381">
        <v>1.38090354801694</v>
      </c>
      <c r="BS20381">
        <v>108879.262951376</v>
      </c>
      <c r="BW20381" s="29">
        <v>20376</v>
      </c>
      <c r="BX20381">
        <f t="shared" si="950"/>
        <v>1</v>
      </c>
      <c r="BY20381">
        <f t="shared" si="951"/>
        <v>1</v>
      </c>
    </row>
    <row r="20382" spans="1:77">
      <c r="A20382" s="15">
        <v>20377</v>
      </c>
      <c r="BP20382">
        <v>0.822403490834096</v>
      </c>
      <c r="BQ20382">
        <v>12277.4608122498</v>
      </c>
      <c r="BR20382">
        <v>1.41512135503535</v>
      </c>
      <c r="BS20382">
        <v>106818.908638119</v>
      </c>
      <c r="BW20382" s="29">
        <v>20377</v>
      </c>
      <c r="BX20382">
        <f t="shared" si="950"/>
        <v>1</v>
      </c>
      <c r="BY20382">
        <f t="shared" si="951"/>
        <v>1</v>
      </c>
    </row>
    <row r="20383" spans="1:77">
      <c r="A20383" s="15">
        <v>20378</v>
      </c>
      <c r="BP20383">
        <v>0.775035053842507</v>
      </c>
      <c r="BQ20383">
        <v>14926.8358133634</v>
      </c>
      <c r="BR20383">
        <v>1.32014565712435</v>
      </c>
      <c r="BS20383">
        <v>107645.91294742</v>
      </c>
      <c r="BW20383" s="29">
        <v>20378</v>
      </c>
      <c r="BX20383">
        <f t="shared" si="950"/>
        <v>1</v>
      </c>
      <c r="BY20383">
        <f t="shared" si="951"/>
        <v>1</v>
      </c>
    </row>
    <row r="20384" spans="1:77">
      <c r="A20384" s="15">
        <v>20379</v>
      </c>
      <c r="BP20384">
        <v>0.779507192284317</v>
      </c>
      <c r="BQ20384">
        <v>16230.5980034282</v>
      </c>
      <c r="BR20384">
        <v>1.34648153750139</v>
      </c>
      <c r="BS20384">
        <v>110932.423051595</v>
      </c>
      <c r="BW20384" s="29">
        <v>20379</v>
      </c>
      <c r="BX20384">
        <f t="shared" si="950"/>
        <v>1</v>
      </c>
      <c r="BY20384">
        <f t="shared" si="951"/>
        <v>1</v>
      </c>
    </row>
    <row r="20385" spans="1:77">
      <c r="A20385" s="15">
        <v>20380</v>
      </c>
      <c r="BP20385">
        <v>0.821885370524609</v>
      </c>
      <c r="BQ20385">
        <v>14670.6886457701</v>
      </c>
      <c r="BR20385">
        <v>1.42309219607572</v>
      </c>
      <c r="BS20385">
        <v>111323.024682964</v>
      </c>
      <c r="BW20385" s="29">
        <v>20380</v>
      </c>
      <c r="BX20385">
        <f t="shared" si="950"/>
        <v>1</v>
      </c>
      <c r="BY20385">
        <f t="shared" si="951"/>
        <v>1</v>
      </c>
    </row>
    <row r="20386" spans="1:77">
      <c r="A20386" s="15">
        <v>20381</v>
      </c>
      <c r="BP20386">
        <v>0.762497922905068</v>
      </c>
      <c r="BQ20386">
        <v>13203.4274285932</v>
      </c>
      <c r="BR20386">
        <v>1.31219718258445</v>
      </c>
      <c r="BS20386">
        <v>108088.901166789</v>
      </c>
      <c r="BW20386" s="29">
        <v>20381</v>
      </c>
      <c r="BX20386">
        <f t="shared" si="950"/>
        <v>1</v>
      </c>
      <c r="BY20386">
        <f t="shared" si="951"/>
        <v>1</v>
      </c>
    </row>
    <row r="20387" spans="1:77">
      <c r="A20387" s="15">
        <v>20382</v>
      </c>
      <c r="BP20387">
        <v>0.86718818599971</v>
      </c>
      <c r="BQ20387">
        <v>16798.6881975008</v>
      </c>
      <c r="BR20387">
        <v>1.51510010204979</v>
      </c>
      <c r="BS20387">
        <v>116194.880782922</v>
      </c>
      <c r="BW20387" s="29">
        <v>20382</v>
      </c>
      <c r="BX20387">
        <f t="shared" si="950"/>
        <v>1</v>
      </c>
      <c r="BY20387">
        <f t="shared" si="951"/>
        <v>1</v>
      </c>
    </row>
    <row r="20388" spans="1:77">
      <c r="A20388" s="15">
        <v>20383</v>
      </c>
      <c r="BP20388">
        <v>0.869178743090623</v>
      </c>
      <c r="BQ20388">
        <v>10293.7102965103</v>
      </c>
      <c r="BR20388">
        <v>1.51520420894387</v>
      </c>
      <c r="BS20388">
        <v>103230.726839248</v>
      </c>
      <c r="BW20388" s="29">
        <v>20383</v>
      </c>
      <c r="BX20388">
        <f t="shared" si="950"/>
        <v>1</v>
      </c>
      <c r="BY20388">
        <f t="shared" si="951"/>
        <v>1</v>
      </c>
    </row>
    <row r="20389" spans="1:77">
      <c r="A20389" s="15">
        <v>20384</v>
      </c>
      <c r="BP20389">
        <v>0.842504177684982</v>
      </c>
      <c r="BQ20389">
        <v>13333.5300330788</v>
      </c>
      <c r="BR20389">
        <v>1.44841755205038</v>
      </c>
      <c r="BS20389">
        <v>105707.674534562</v>
      </c>
      <c r="BW20389" s="29">
        <v>20384</v>
      </c>
      <c r="BX20389">
        <f t="shared" si="950"/>
        <v>1</v>
      </c>
      <c r="BY20389">
        <f t="shared" si="951"/>
        <v>1</v>
      </c>
    </row>
    <row r="20390" spans="1:77">
      <c r="A20390" s="15">
        <v>20385</v>
      </c>
      <c r="BP20390">
        <v>0.774034446241922</v>
      </c>
      <c r="BQ20390">
        <v>14642.7219611923</v>
      </c>
      <c r="BR20390">
        <v>1.31623462448838</v>
      </c>
      <c r="BS20390">
        <v>142204.095743786</v>
      </c>
      <c r="BW20390" s="29">
        <v>20385</v>
      </c>
      <c r="BX20390">
        <f t="shared" si="950"/>
        <v>1</v>
      </c>
      <c r="BY20390">
        <f t="shared" si="951"/>
        <v>1</v>
      </c>
    </row>
    <row r="20391" spans="1:77">
      <c r="A20391" s="15">
        <v>20386</v>
      </c>
      <c r="BP20391">
        <v>0.790667901766531</v>
      </c>
      <c r="BQ20391">
        <v>15206.8659855455</v>
      </c>
      <c r="BR20391">
        <v>1.36690528609675</v>
      </c>
      <c r="BS20391">
        <v>109915.997844689</v>
      </c>
      <c r="BW20391" s="29">
        <v>20386</v>
      </c>
      <c r="BX20391">
        <f t="shared" si="950"/>
        <v>1</v>
      </c>
      <c r="BY20391">
        <f t="shared" si="951"/>
        <v>1</v>
      </c>
    </row>
    <row r="20392" spans="1:77">
      <c r="A20392" s="15">
        <v>20387</v>
      </c>
      <c r="BP20392">
        <v>0.839868624095538</v>
      </c>
      <c r="BQ20392">
        <v>15911.6623068566</v>
      </c>
      <c r="BR20392">
        <v>1.45783961980963</v>
      </c>
      <c r="BS20392">
        <v>141630.992854059</v>
      </c>
      <c r="BW20392" s="29">
        <v>20387</v>
      </c>
      <c r="BX20392">
        <f t="shared" si="950"/>
        <v>1</v>
      </c>
      <c r="BY20392">
        <f t="shared" si="951"/>
        <v>1</v>
      </c>
    </row>
    <row r="20393" spans="1:77">
      <c r="A20393" s="15">
        <v>20388</v>
      </c>
      <c r="BP20393">
        <v>0.811296567055396</v>
      </c>
      <c r="BQ20393">
        <v>10831.5659313036</v>
      </c>
      <c r="BR20393">
        <v>1.39505903673126</v>
      </c>
      <c r="BS20393">
        <v>106242.292576462</v>
      </c>
      <c r="BW20393" s="29">
        <v>20388</v>
      </c>
      <c r="BX20393">
        <f t="shared" si="950"/>
        <v>1</v>
      </c>
      <c r="BY20393">
        <f t="shared" si="951"/>
        <v>1</v>
      </c>
    </row>
    <row r="20394" spans="1:77">
      <c r="A20394" s="15">
        <v>20389</v>
      </c>
      <c r="BP20394">
        <v>0.827085730441799</v>
      </c>
      <c r="BQ20394">
        <v>14199.031350741</v>
      </c>
      <c r="BR20394">
        <v>1.41279304328811</v>
      </c>
      <c r="BS20394">
        <v>142302.431373643</v>
      </c>
      <c r="BW20394" s="29">
        <v>20389</v>
      </c>
      <c r="BX20394">
        <f t="shared" si="950"/>
        <v>1</v>
      </c>
      <c r="BY20394">
        <f t="shared" si="951"/>
        <v>1</v>
      </c>
    </row>
    <row r="20395" spans="1:77">
      <c r="A20395" s="15">
        <v>20390</v>
      </c>
      <c r="BP20395">
        <v>0.811354652812269</v>
      </c>
      <c r="BQ20395">
        <v>18810.8691975971</v>
      </c>
      <c r="BR20395">
        <v>1.42480255225308</v>
      </c>
      <c r="BS20395">
        <v>145745.517399093</v>
      </c>
      <c r="BW20395" s="29">
        <v>20390</v>
      </c>
      <c r="BX20395">
        <f t="shared" si="950"/>
        <v>1</v>
      </c>
      <c r="BY20395">
        <f t="shared" si="951"/>
        <v>1</v>
      </c>
    </row>
    <row r="20396" spans="1:77">
      <c r="A20396" s="15">
        <v>20391</v>
      </c>
      <c r="BP20396">
        <v>0.810647386800208</v>
      </c>
      <c r="BQ20396">
        <v>13408.6649650708</v>
      </c>
      <c r="BR20396">
        <v>1.37775865598284</v>
      </c>
      <c r="BS20396">
        <v>109398.959394761</v>
      </c>
      <c r="BW20396" s="29">
        <v>20391</v>
      </c>
      <c r="BX20396">
        <f t="shared" si="950"/>
        <v>1</v>
      </c>
      <c r="BY20396">
        <f t="shared" si="951"/>
        <v>1</v>
      </c>
    </row>
    <row r="20397" spans="1:77">
      <c r="A20397" s="15">
        <v>20392</v>
      </c>
      <c r="BP20397">
        <v>0.737368630325084</v>
      </c>
      <c r="BQ20397">
        <v>12940.7928256234</v>
      </c>
      <c r="BR20397">
        <v>1.2563747914587</v>
      </c>
      <c r="BS20397">
        <v>108174.656756585</v>
      </c>
      <c r="BW20397" s="29">
        <v>20392</v>
      </c>
      <c r="BX20397">
        <f t="shared" si="950"/>
        <v>1</v>
      </c>
      <c r="BY20397">
        <f t="shared" si="951"/>
        <v>1</v>
      </c>
    </row>
    <row r="20398" spans="1:77">
      <c r="A20398" s="15">
        <v>20393</v>
      </c>
      <c r="BP20398">
        <v>0.800224743791882</v>
      </c>
      <c r="BQ20398">
        <v>19042.1884406758</v>
      </c>
      <c r="BR20398">
        <v>1.36420753592079</v>
      </c>
      <c r="BS20398">
        <v>145175.171957286</v>
      </c>
      <c r="BW20398" s="29">
        <v>20393</v>
      </c>
      <c r="BX20398">
        <f t="shared" si="950"/>
        <v>1</v>
      </c>
      <c r="BY20398">
        <f t="shared" si="951"/>
        <v>1</v>
      </c>
    </row>
    <row r="20399" spans="1:77">
      <c r="A20399" s="15">
        <v>20394</v>
      </c>
      <c r="BP20399">
        <v>0.835444311035059</v>
      </c>
      <c r="BQ20399">
        <v>13336.4709858825</v>
      </c>
      <c r="BR20399">
        <v>1.44014875464054</v>
      </c>
      <c r="BS20399">
        <v>108075.654438924</v>
      </c>
      <c r="BW20399" s="29">
        <v>20394</v>
      </c>
      <c r="BX20399">
        <f t="shared" si="950"/>
        <v>1</v>
      </c>
      <c r="BY20399">
        <f t="shared" si="951"/>
        <v>1</v>
      </c>
    </row>
    <row r="20400" spans="1:77">
      <c r="A20400" s="15">
        <v>20395</v>
      </c>
      <c r="BP20400">
        <v>0.786040789263713</v>
      </c>
      <c r="BQ20400">
        <v>13347.1348647608</v>
      </c>
      <c r="BR20400">
        <v>1.33688988492349</v>
      </c>
      <c r="BS20400">
        <v>134847.043084057</v>
      </c>
      <c r="BW20400" s="29">
        <v>20395</v>
      </c>
      <c r="BX20400">
        <f t="shared" si="950"/>
        <v>1</v>
      </c>
      <c r="BY20400">
        <f t="shared" si="951"/>
        <v>1</v>
      </c>
    </row>
    <row r="20401" spans="1:77">
      <c r="A20401" s="15">
        <v>20396</v>
      </c>
      <c r="BP20401">
        <v>0.757076082246229</v>
      </c>
      <c r="BQ20401">
        <v>12487.0431775978</v>
      </c>
      <c r="BR20401">
        <v>1.28836394317061</v>
      </c>
      <c r="BS20401">
        <v>105953.398799722</v>
      </c>
      <c r="BW20401" s="29">
        <v>20396</v>
      </c>
      <c r="BX20401">
        <f t="shared" si="950"/>
        <v>1</v>
      </c>
      <c r="BY20401">
        <f t="shared" si="951"/>
        <v>1</v>
      </c>
    </row>
    <row r="20402" spans="1:77">
      <c r="A20402" s="15">
        <v>20397</v>
      </c>
      <c r="BP20402">
        <v>0.82977401445292</v>
      </c>
      <c r="BQ20402">
        <v>16336.6828250482</v>
      </c>
      <c r="BR20402">
        <v>1.43357456604414</v>
      </c>
      <c r="BS20402">
        <v>146113.589691112</v>
      </c>
      <c r="BW20402" s="29">
        <v>20397</v>
      </c>
      <c r="BX20402">
        <f t="shared" si="950"/>
        <v>1</v>
      </c>
      <c r="BY20402">
        <f t="shared" si="951"/>
        <v>1</v>
      </c>
    </row>
    <row r="20403" spans="1:77">
      <c r="A20403" s="15">
        <v>20398</v>
      </c>
      <c r="BP20403">
        <v>0.752578798523559</v>
      </c>
      <c r="BQ20403">
        <v>12720.8855470272</v>
      </c>
      <c r="BR20403">
        <v>1.28379606976811</v>
      </c>
      <c r="BS20403">
        <v>106870.819716753</v>
      </c>
      <c r="BW20403" s="29">
        <v>20398</v>
      </c>
      <c r="BX20403">
        <f t="shared" si="950"/>
        <v>1</v>
      </c>
      <c r="BY20403">
        <f t="shared" si="951"/>
        <v>1</v>
      </c>
    </row>
    <row r="20404" spans="1:77">
      <c r="A20404" s="15">
        <v>20399</v>
      </c>
      <c r="BP20404">
        <v>0.874863020784558</v>
      </c>
      <c r="BQ20404">
        <v>15484.6523916033</v>
      </c>
      <c r="BR20404">
        <v>1.53718381652261</v>
      </c>
      <c r="BS20404">
        <v>112680.340235068</v>
      </c>
      <c r="BW20404" s="29">
        <v>20399</v>
      </c>
      <c r="BX20404">
        <f t="shared" si="950"/>
        <v>1</v>
      </c>
      <c r="BY20404">
        <f t="shared" si="951"/>
        <v>1</v>
      </c>
    </row>
    <row r="20405" spans="1:77">
      <c r="A20405" s="15">
        <v>20400</v>
      </c>
      <c r="BP20405">
        <v>0.755726905417651</v>
      </c>
      <c r="BQ20405">
        <v>17347.9232774598</v>
      </c>
      <c r="BR20405">
        <v>1.31432876509309</v>
      </c>
      <c r="BS20405">
        <v>121168.80453346</v>
      </c>
      <c r="BW20405" s="29">
        <v>20400</v>
      </c>
      <c r="BX20405">
        <f t="shared" si="950"/>
        <v>1</v>
      </c>
      <c r="BY20405">
        <f t="shared" si="951"/>
        <v>1</v>
      </c>
    </row>
    <row r="20406" spans="1:77">
      <c r="A20406" s="15">
        <v>20401</v>
      </c>
      <c r="BP20406">
        <v>0.846418460468183</v>
      </c>
      <c r="BQ20406">
        <v>12808.5423706135</v>
      </c>
      <c r="BR20406">
        <v>1.46013131635612</v>
      </c>
      <c r="BS20406">
        <v>106458.407206457</v>
      </c>
      <c r="BW20406" s="29">
        <v>20401</v>
      </c>
      <c r="BX20406">
        <f t="shared" si="950"/>
        <v>1</v>
      </c>
      <c r="BY20406">
        <f t="shared" si="951"/>
        <v>1</v>
      </c>
    </row>
    <row r="20407" spans="1:77">
      <c r="A20407" s="15">
        <v>20402</v>
      </c>
      <c r="BP20407">
        <v>0.798860559984459</v>
      </c>
      <c r="BQ20407">
        <v>11624.1308926354</v>
      </c>
      <c r="BR20407">
        <v>1.37637968221717</v>
      </c>
      <c r="BS20407">
        <v>105996.105842431</v>
      </c>
      <c r="BW20407" s="29">
        <v>20402</v>
      </c>
      <c r="BX20407">
        <f t="shared" si="950"/>
        <v>1</v>
      </c>
      <c r="BY20407">
        <f t="shared" si="951"/>
        <v>1</v>
      </c>
    </row>
    <row r="20408" spans="1:77">
      <c r="A20408" s="15">
        <v>20403</v>
      </c>
      <c r="BP20408">
        <v>0.797034162322196</v>
      </c>
      <c r="BQ20408">
        <v>13620.3768190861</v>
      </c>
      <c r="BR20408">
        <v>1.35499993473114</v>
      </c>
      <c r="BS20408">
        <v>136723.629494116</v>
      </c>
      <c r="BW20408" s="29">
        <v>20403</v>
      </c>
      <c r="BX20408">
        <f t="shared" si="950"/>
        <v>1</v>
      </c>
      <c r="BY20408">
        <f t="shared" si="951"/>
        <v>1</v>
      </c>
    </row>
    <row r="20409" spans="1:77">
      <c r="A20409" s="15">
        <v>20404</v>
      </c>
      <c r="BP20409">
        <v>0.822117027129373</v>
      </c>
      <c r="BQ20409">
        <v>15283.3052945218</v>
      </c>
      <c r="BR20409">
        <v>1.42822717906435</v>
      </c>
      <c r="BS20409">
        <v>113508.297404601</v>
      </c>
      <c r="BW20409" s="29">
        <v>20404</v>
      </c>
      <c r="BX20409">
        <f t="shared" si="950"/>
        <v>1</v>
      </c>
      <c r="BY20409">
        <f t="shared" si="951"/>
        <v>1</v>
      </c>
    </row>
    <row r="20410" spans="1:77">
      <c r="A20410" s="15">
        <v>20405</v>
      </c>
      <c r="BP20410">
        <v>0.854760606553493</v>
      </c>
      <c r="BQ20410">
        <v>13365.7287092991</v>
      </c>
      <c r="BR20410">
        <v>1.49130092208839</v>
      </c>
      <c r="BS20410">
        <v>109304.323185076</v>
      </c>
      <c r="BW20410" s="29">
        <v>20405</v>
      </c>
      <c r="BX20410">
        <f t="shared" si="950"/>
        <v>1</v>
      </c>
      <c r="BY20410">
        <f t="shared" si="951"/>
        <v>1</v>
      </c>
    </row>
    <row r="20411" spans="1:77">
      <c r="A20411" s="15">
        <v>20406</v>
      </c>
      <c r="BP20411">
        <v>0.796260422230273</v>
      </c>
      <c r="BQ20411">
        <v>16012.6723005319</v>
      </c>
      <c r="BR20411">
        <v>1.38830175186674</v>
      </c>
      <c r="BS20411">
        <v>146046.331285734</v>
      </c>
      <c r="BW20411" s="29">
        <v>20406</v>
      </c>
      <c r="BX20411">
        <f t="shared" si="950"/>
        <v>1</v>
      </c>
      <c r="BY20411">
        <f t="shared" si="951"/>
        <v>1</v>
      </c>
    </row>
    <row r="20412" spans="1:77">
      <c r="A20412" s="15">
        <v>20407</v>
      </c>
      <c r="BP20412">
        <v>0.812668323191536</v>
      </c>
      <c r="BQ20412">
        <v>13704.3372983821</v>
      </c>
      <c r="BR20412">
        <v>1.41375420454792</v>
      </c>
      <c r="BS20412">
        <v>113332.068260383</v>
      </c>
      <c r="BW20412" s="29">
        <v>20407</v>
      </c>
      <c r="BX20412">
        <f t="shared" si="950"/>
        <v>1</v>
      </c>
      <c r="BY20412">
        <f t="shared" si="951"/>
        <v>1</v>
      </c>
    </row>
    <row r="20413" spans="1:77">
      <c r="A20413" s="15">
        <v>20408</v>
      </c>
      <c r="BP20413">
        <v>0.832512543299105</v>
      </c>
      <c r="BQ20413">
        <v>16714.3346306165</v>
      </c>
      <c r="BR20413">
        <v>1.42165854409436</v>
      </c>
      <c r="BS20413">
        <v>140038.963993555</v>
      </c>
      <c r="BW20413" s="29">
        <v>20408</v>
      </c>
      <c r="BX20413">
        <f t="shared" si="950"/>
        <v>1</v>
      </c>
      <c r="BY20413">
        <f t="shared" si="951"/>
        <v>1</v>
      </c>
    </row>
    <row r="20414" spans="1:77">
      <c r="A20414" s="15">
        <v>20409</v>
      </c>
      <c r="BP20414">
        <v>0.810783485290496</v>
      </c>
      <c r="BQ20414">
        <v>10452.3097947502</v>
      </c>
      <c r="BR20414">
        <v>1.37520289550261</v>
      </c>
      <c r="BS20414">
        <v>104993.844589096</v>
      </c>
      <c r="BW20414" s="29">
        <v>20409</v>
      </c>
      <c r="BX20414">
        <f t="shared" si="950"/>
        <v>1</v>
      </c>
      <c r="BY20414">
        <f t="shared" si="951"/>
        <v>1</v>
      </c>
    </row>
    <row r="20415" spans="1:77">
      <c r="A20415" s="15">
        <v>20410</v>
      </c>
      <c r="BP20415">
        <v>0.786939712333899</v>
      </c>
      <c r="BQ20415">
        <v>13694.3728559959</v>
      </c>
      <c r="BR20415">
        <v>1.35888168627455</v>
      </c>
      <c r="BS20415">
        <v>109715.633607022</v>
      </c>
      <c r="BW20415" s="29">
        <v>20410</v>
      </c>
      <c r="BX20415">
        <f t="shared" si="950"/>
        <v>1</v>
      </c>
      <c r="BY20415">
        <f t="shared" si="951"/>
        <v>1</v>
      </c>
    </row>
    <row r="20416" spans="1:77">
      <c r="A20416" s="15">
        <v>20411</v>
      </c>
      <c r="BP20416">
        <v>0.79958707880544</v>
      </c>
      <c r="BQ20416">
        <v>13652.0326059443</v>
      </c>
      <c r="BR20416">
        <v>1.37084666209086</v>
      </c>
      <c r="BS20416">
        <v>141243.889293389</v>
      </c>
      <c r="BW20416" s="29">
        <v>20411</v>
      </c>
      <c r="BX20416">
        <f t="shared" si="950"/>
        <v>1</v>
      </c>
      <c r="BY20416">
        <f t="shared" si="951"/>
        <v>1</v>
      </c>
    </row>
    <row r="20417" spans="1:77">
      <c r="A20417" s="15">
        <v>20412</v>
      </c>
      <c r="BP20417">
        <v>0.837859240746931</v>
      </c>
      <c r="BQ20417">
        <v>11860.0442939847</v>
      </c>
      <c r="BR20417">
        <v>1.44411759976568</v>
      </c>
      <c r="BS20417">
        <v>104731.262568393</v>
      </c>
      <c r="BW20417" s="29">
        <v>20412</v>
      </c>
      <c r="BX20417">
        <f t="shared" si="950"/>
        <v>1</v>
      </c>
      <c r="BY20417">
        <f t="shared" si="951"/>
        <v>1</v>
      </c>
    </row>
    <row r="20418" spans="1:77">
      <c r="A20418" s="15">
        <v>20413</v>
      </c>
      <c r="BP20418">
        <v>0.84266371367461</v>
      </c>
      <c r="BQ20418">
        <v>9483.66203453326</v>
      </c>
      <c r="BR20418">
        <v>1.45156681378341</v>
      </c>
      <c r="BS20418">
        <v>135101.509291058</v>
      </c>
      <c r="BW20418" s="29">
        <v>20413</v>
      </c>
      <c r="BX20418">
        <f t="shared" si="950"/>
        <v>1</v>
      </c>
      <c r="BY20418">
        <f t="shared" si="951"/>
        <v>1</v>
      </c>
    </row>
    <row r="20419" spans="1:77">
      <c r="A20419" s="15">
        <v>20414</v>
      </c>
      <c r="BP20419">
        <v>0.840810805025461</v>
      </c>
      <c r="BQ20419">
        <v>17465.1507189981</v>
      </c>
      <c r="BR20419">
        <v>1.47580165180878</v>
      </c>
      <c r="BS20419">
        <v>142812.383764498</v>
      </c>
      <c r="BW20419" s="29">
        <v>20414</v>
      </c>
      <c r="BX20419">
        <f t="shared" si="950"/>
        <v>1</v>
      </c>
      <c r="BY20419">
        <f t="shared" si="951"/>
        <v>1</v>
      </c>
    </row>
    <row r="20420" spans="1:77">
      <c r="A20420" s="15">
        <v>20415</v>
      </c>
      <c r="BP20420">
        <v>0.869681410226227</v>
      </c>
      <c r="BQ20420">
        <v>14285.5558532096</v>
      </c>
      <c r="BR20420">
        <v>1.47917985207682</v>
      </c>
      <c r="BS20420">
        <v>138937.534034488</v>
      </c>
      <c r="BW20420" s="29">
        <v>20415</v>
      </c>
      <c r="BX20420">
        <f t="shared" si="950"/>
        <v>1</v>
      </c>
      <c r="BY20420">
        <f t="shared" si="951"/>
        <v>1</v>
      </c>
    </row>
    <row r="20421" spans="1:77">
      <c r="A20421" s="15">
        <v>20416</v>
      </c>
      <c r="BP20421">
        <v>0.828721664651464</v>
      </c>
      <c r="BQ20421">
        <v>14648.4736512296</v>
      </c>
      <c r="BR20421">
        <v>1.44292260257432</v>
      </c>
      <c r="BS20421">
        <v>144267.042447255</v>
      </c>
      <c r="BW20421" s="29">
        <v>20416</v>
      </c>
      <c r="BX20421">
        <f t="shared" si="950"/>
        <v>1</v>
      </c>
      <c r="BY20421">
        <f t="shared" si="951"/>
        <v>1</v>
      </c>
    </row>
    <row r="20422" spans="1:77">
      <c r="A20422" s="15">
        <v>20417</v>
      </c>
      <c r="BP20422">
        <v>0.849213796648924</v>
      </c>
      <c r="BQ20422">
        <v>19083.8677166646</v>
      </c>
      <c r="BR20422">
        <v>1.47847431875846</v>
      </c>
      <c r="BS20422">
        <v>115339.4383016</v>
      </c>
      <c r="BW20422" s="29">
        <v>20417</v>
      </c>
      <c r="BX20422">
        <f t="shared" si="950"/>
        <v>1</v>
      </c>
      <c r="BY20422">
        <f t="shared" si="951"/>
        <v>1</v>
      </c>
    </row>
    <row r="20423" spans="1:77">
      <c r="A20423" s="15">
        <v>20418</v>
      </c>
      <c r="BP20423">
        <v>0.862773138277557</v>
      </c>
      <c r="BQ20423">
        <v>11636.8346514488</v>
      </c>
      <c r="BR20423">
        <v>1.47700652120103</v>
      </c>
      <c r="BS20423">
        <v>103474.657628971</v>
      </c>
      <c r="BW20423" s="29">
        <v>20418</v>
      </c>
      <c r="BX20423">
        <f t="shared" ref="BX20423:BX20486" si="952">IF(BU20423=MAX($BU20423:$BV20423),1,0)</f>
        <v>1</v>
      </c>
      <c r="BY20423">
        <f t="shared" ref="BY20423:BY20486" si="953">IF(BV20423=MAX($BU20423:$BV20423),1,0)</f>
        <v>1</v>
      </c>
    </row>
    <row r="20424" spans="1:77">
      <c r="A20424" s="15">
        <v>20419</v>
      </c>
      <c r="BP20424">
        <v>0.751987649529659</v>
      </c>
      <c r="BQ20424">
        <v>17178.181332058</v>
      </c>
      <c r="BR20424">
        <v>1.26844020197263</v>
      </c>
      <c r="BS20424">
        <v>111451.86255786</v>
      </c>
      <c r="BW20424" s="29">
        <v>20419</v>
      </c>
      <c r="BX20424">
        <f t="shared" si="952"/>
        <v>1</v>
      </c>
      <c r="BY20424">
        <f t="shared" si="953"/>
        <v>1</v>
      </c>
    </row>
    <row r="20425" spans="1:77">
      <c r="A20425" s="15">
        <v>20420</v>
      </c>
      <c r="BP20425">
        <v>0.844627721930796</v>
      </c>
      <c r="BQ20425">
        <v>11986.3581699291</v>
      </c>
      <c r="BR20425">
        <v>1.47314187877309</v>
      </c>
      <c r="BS20425">
        <v>139628.967498198</v>
      </c>
      <c r="BW20425" s="29">
        <v>20420</v>
      </c>
      <c r="BX20425">
        <f t="shared" si="952"/>
        <v>1</v>
      </c>
      <c r="BY20425">
        <f t="shared" si="953"/>
        <v>1</v>
      </c>
    </row>
    <row r="20426" spans="1:77">
      <c r="A20426" s="15">
        <v>20421</v>
      </c>
      <c r="BP20426">
        <v>0.808722516724695</v>
      </c>
      <c r="BQ20426">
        <v>12281.0319778558</v>
      </c>
      <c r="BR20426">
        <v>1.37443439315972</v>
      </c>
      <c r="BS20426">
        <v>106700.731003324</v>
      </c>
      <c r="BW20426" s="29">
        <v>20421</v>
      </c>
      <c r="BX20426">
        <f t="shared" si="952"/>
        <v>1</v>
      </c>
      <c r="BY20426">
        <f t="shared" si="953"/>
        <v>1</v>
      </c>
    </row>
    <row r="20427" spans="1:77">
      <c r="A20427" s="15">
        <v>20422</v>
      </c>
      <c r="BP20427">
        <v>0.838694183698738</v>
      </c>
      <c r="BQ20427">
        <v>12251.8073882184</v>
      </c>
      <c r="BR20427">
        <v>1.43541658116235</v>
      </c>
      <c r="BS20427">
        <v>106964.93024321</v>
      </c>
      <c r="BW20427" s="29">
        <v>20422</v>
      </c>
      <c r="BX20427">
        <f t="shared" si="952"/>
        <v>1</v>
      </c>
      <c r="BY20427">
        <f t="shared" si="953"/>
        <v>1</v>
      </c>
    </row>
    <row r="20428" spans="1:77">
      <c r="A20428" s="15">
        <v>20423</v>
      </c>
      <c r="BP20428">
        <v>0.825563586318136</v>
      </c>
      <c r="BQ20428">
        <v>21412.8789336458</v>
      </c>
      <c r="BR20428">
        <v>1.43071296539715</v>
      </c>
      <c r="BS20428">
        <v>121394.70995657</v>
      </c>
      <c r="BW20428" s="29">
        <v>20423</v>
      </c>
      <c r="BX20428">
        <f t="shared" si="952"/>
        <v>1</v>
      </c>
      <c r="BY20428">
        <f t="shared" si="953"/>
        <v>1</v>
      </c>
    </row>
    <row r="20429" spans="1:77">
      <c r="A20429" s="15">
        <v>20424</v>
      </c>
      <c r="BP20429">
        <v>0.833052191351929</v>
      </c>
      <c r="BQ20429">
        <v>11808.9663574277</v>
      </c>
      <c r="BR20429">
        <v>1.43516779061835</v>
      </c>
      <c r="BS20429">
        <v>106764.628896879</v>
      </c>
      <c r="BW20429" s="29">
        <v>20424</v>
      </c>
      <c r="BX20429">
        <f t="shared" si="952"/>
        <v>1</v>
      </c>
      <c r="BY20429">
        <f t="shared" si="953"/>
        <v>1</v>
      </c>
    </row>
    <row r="20430" spans="1:77">
      <c r="A20430" s="15">
        <v>20425</v>
      </c>
      <c r="BP20430">
        <v>0.798182844489626</v>
      </c>
      <c r="BQ20430">
        <v>13882.317568717</v>
      </c>
      <c r="BR20430">
        <v>1.37395161636309</v>
      </c>
      <c r="BS20430">
        <v>141796.130302676</v>
      </c>
      <c r="BW20430" s="29">
        <v>20425</v>
      </c>
      <c r="BX20430">
        <f t="shared" si="952"/>
        <v>1</v>
      </c>
      <c r="BY20430">
        <f t="shared" si="953"/>
        <v>1</v>
      </c>
    </row>
    <row r="20431" spans="1:77">
      <c r="A20431" s="15">
        <v>20426</v>
      </c>
      <c r="BP20431">
        <v>0.854141124409724</v>
      </c>
      <c r="BQ20431">
        <v>15591.4089073826</v>
      </c>
      <c r="BR20431">
        <v>1.4960796113664</v>
      </c>
      <c r="BS20431">
        <v>112620.55958024</v>
      </c>
      <c r="BW20431" s="29">
        <v>20426</v>
      </c>
      <c r="BX20431">
        <f t="shared" si="952"/>
        <v>1</v>
      </c>
      <c r="BY20431">
        <f t="shared" si="953"/>
        <v>1</v>
      </c>
    </row>
    <row r="20432" spans="1:77">
      <c r="A20432" s="15">
        <v>20427</v>
      </c>
      <c r="BP20432">
        <v>0.779132374175147</v>
      </c>
      <c r="BQ20432">
        <v>19639.2759277039</v>
      </c>
      <c r="BR20432">
        <v>1.31785574670745</v>
      </c>
      <c r="BS20432">
        <v>143312.975569188</v>
      </c>
      <c r="BW20432" s="29">
        <v>20427</v>
      </c>
      <c r="BX20432">
        <f t="shared" si="952"/>
        <v>1</v>
      </c>
      <c r="BY20432">
        <f t="shared" si="953"/>
        <v>1</v>
      </c>
    </row>
    <row r="20433" spans="1:77">
      <c r="A20433" s="15">
        <v>20428</v>
      </c>
      <c r="BP20433">
        <v>0.814144758188076</v>
      </c>
      <c r="BQ20433">
        <v>16130.6129181334</v>
      </c>
      <c r="BR20433">
        <v>1.40612366289996</v>
      </c>
      <c r="BS20433">
        <v>112881.180654776</v>
      </c>
      <c r="BW20433" s="29">
        <v>20428</v>
      </c>
      <c r="BX20433">
        <f t="shared" si="952"/>
        <v>1</v>
      </c>
      <c r="BY20433">
        <f t="shared" si="953"/>
        <v>1</v>
      </c>
    </row>
    <row r="20434" spans="1:77">
      <c r="A20434" s="15">
        <v>20429</v>
      </c>
      <c r="BP20434">
        <v>0.816781192003351</v>
      </c>
      <c r="BQ20434">
        <v>13941.8785203897</v>
      </c>
      <c r="BR20434">
        <v>1.43263583246625</v>
      </c>
      <c r="BS20434">
        <v>107117.4051807</v>
      </c>
      <c r="BW20434" s="29">
        <v>20429</v>
      </c>
      <c r="BX20434">
        <f t="shared" si="952"/>
        <v>1</v>
      </c>
      <c r="BY20434">
        <f t="shared" si="953"/>
        <v>1</v>
      </c>
    </row>
    <row r="20435" spans="1:77">
      <c r="A20435" s="15">
        <v>20430</v>
      </c>
      <c r="BP20435">
        <v>0.789203441719104</v>
      </c>
      <c r="BQ20435">
        <v>11208.9862377588</v>
      </c>
      <c r="BR20435">
        <v>1.35009339186454</v>
      </c>
      <c r="BS20435">
        <v>106366.460591108</v>
      </c>
      <c r="BW20435" s="29">
        <v>20430</v>
      </c>
      <c r="BX20435">
        <f t="shared" si="952"/>
        <v>1</v>
      </c>
      <c r="BY20435">
        <f t="shared" si="953"/>
        <v>1</v>
      </c>
    </row>
    <row r="20436" spans="1:77">
      <c r="A20436" s="15">
        <v>20431</v>
      </c>
      <c r="BP20436">
        <v>0.785928657429996</v>
      </c>
      <c r="BQ20436">
        <v>11141.574898923</v>
      </c>
      <c r="BR20436">
        <v>1.33935863296129</v>
      </c>
      <c r="BS20436">
        <v>108043.372483509</v>
      </c>
      <c r="BW20436" s="29">
        <v>20431</v>
      </c>
      <c r="BX20436">
        <f t="shared" si="952"/>
        <v>1</v>
      </c>
      <c r="BY20436">
        <f t="shared" si="953"/>
        <v>1</v>
      </c>
    </row>
    <row r="20437" spans="1:77">
      <c r="A20437" s="15">
        <v>20432</v>
      </c>
      <c r="BP20437">
        <v>0.722832057807952</v>
      </c>
      <c r="BQ20437">
        <v>15677.6101834754</v>
      </c>
      <c r="BR20437">
        <v>1.22444245874336</v>
      </c>
      <c r="BS20437">
        <v>113969.35793593</v>
      </c>
      <c r="BW20437" s="29">
        <v>20432</v>
      </c>
      <c r="BX20437">
        <f t="shared" si="952"/>
        <v>1</v>
      </c>
      <c r="BY20437">
        <f t="shared" si="953"/>
        <v>1</v>
      </c>
    </row>
    <row r="20438" spans="1:77">
      <c r="A20438" s="15">
        <v>20433</v>
      </c>
      <c r="BP20438">
        <v>0.829192785826859</v>
      </c>
      <c r="BQ20438">
        <v>16078.4012790539</v>
      </c>
      <c r="BR20438">
        <v>1.44945308523743</v>
      </c>
      <c r="BS20438">
        <v>116981.375437359</v>
      </c>
      <c r="BW20438" s="29">
        <v>20433</v>
      </c>
      <c r="BX20438">
        <f t="shared" si="952"/>
        <v>1</v>
      </c>
      <c r="BY20438">
        <f t="shared" si="953"/>
        <v>1</v>
      </c>
    </row>
    <row r="20439" spans="1:77">
      <c r="A20439" s="15">
        <v>20434</v>
      </c>
      <c r="BP20439">
        <v>0.831165171451839</v>
      </c>
      <c r="BQ20439">
        <v>14629.3023521474</v>
      </c>
      <c r="BR20439">
        <v>1.45065441819355</v>
      </c>
      <c r="BS20439">
        <v>110363.253111473</v>
      </c>
      <c r="BW20439" s="29">
        <v>20434</v>
      </c>
      <c r="BX20439">
        <f t="shared" si="952"/>
        <v>1</v>
      </c>
      <c r="BY20439">
        <f t="shared" si="953"/>
        <v>1</v>
      </c>
    </row>
    <row r="20440" spans="1:77">
      <c r="A20440" s="15">
        <v>20435</v>
      </c>
      <c r="BP20440">
        <v>0.793351150732858</v>
      </c>
      <c r="BQ20440">
        <v>10130.8720023938</v>
      </c>
      <c r="BR20440">
        <v>1.36201274685968</v>
      </c>
      <c r="BS20440">
        <v>132935.909654709</v>
      </c>
      <c r="BW20440" s="29">
        <v>20435</v>
      </c>
      <c r="BX20440">
        <f t="shared" si="952"/>
        <v>1</v>
      </c>
      <c r="BY20440">
        <f t="shared" si="953"/>
        <v>1</v>
      </c>
    </row>
    <row r="20441" spans="1:77">
      <c r="A20441" s="15">
        <v>20436</v>
      </c>
      <c r="BP20441">
        <v>0.79429803945788</v>
      </c>
      <c r="BQ20441">
        <v>13298.6182883626</v>
      </c>
      <c r="BR20441">
        <v>1.35608046574963</v>
      </c>
      <c r="BS20441">
        <v>111808.955695425</v>
      </c>
      <c r="BW20441" s="29">
        <v>20436</v>
      </c>
      <c r="BX20441">
        <f t="shared" si="952"/>
        <v>1</v>
      </c>
      <c r="BY20441">
        <f t="shared" si="953"/>
        <v>1</v>
      </c>
    </row>
    <row r="20442" spans="1:77">
      <c r="A20442" s="15">
        <v>20437</v>
      </c>
      <c r="BP20442">
        <v>0.80857039063734</v>
      </c>
      <c r="BQ20442">
        <v>12780.1917483713</v>
      </c>
      <c r="BR20442">
        <v>1.40125691691937</v>
      </c>
      <c r="BS20442">
        <v>140804.060900133</v>
      </c>
      <c r="BW20442" s="29">
        <v>20437</v>
      </c>
      <c r="BX20442">
        <f t="shared" si="952"/>
        <v>1</v>
      </c>
      <c r="BY20442">
        <f t="shared" si="953"/>
        <v>1</v>
      </c>
    </row>
    <row r="20443" spans="1:77">
      <c r="A20443" s="15">
        <v>20438</v>
      </c>
      <c r="BP20443">
        <v>0.812106240192485</v>
      </c>
      <c r="BQ20443">
        <v>16019.132180375</v>
      </c>
      <c r="BR20443">
        <v>1.39993019921484</v>
      </c>
      <c r="BS20443">
        <v>113723.445955941</v>
      </c>
      <c r="BW20443" s="29">
        <v>20438</v>
      </c>
      <c r="BX20443">
        <f t="shared" si="952"/>
        <v>1</v>
      </c>
      <c r="BY20443">
        <f t="shared" si="953"/>
        <v>1</v>
      </c>
    </row>
    <row r="20444" spans="1:77">
      <c r="A20444" s="15">
        <v>20439</v>
      </c>
      <c r="BP20444">
        <v>0.748940178516175</v>
      </c>
      <c r="BQ20444">
        <v>13599.123853411</v>
      </c>
      <c r="BR20444">
        <v>1.25449149761317</v>
      </c>
      <c r="BS20444">
        <v>110162.921416124</v>
      </c>
      <c r="BW20444" s="29">
        <v>20439</v>
      </c>
      <c r="BX20444">
        <f t="shared" si="952"/>
        <v>1</v>
      </c>
      <c r="BY20444">
        <f t="shared" si="953"/>
        <v>1</v>
      </c>
    </row>
    <row r="20445" spans="1:77">
      <c r="A20445" s="15">
        <v>20440</v>
      </c>
      <c r="BP20445">
        <v>0.804326794817502</v>
      </c>
      <c r="BQ20445">
        <v>16366.696626915</v>
      </c>
      <c r="BR20445">
        <v>1.38151831925377</v>
      </c>
      <c r="BS20445">
        <v>111684.35533482</v>
      </c>
      <c r="BW20445" s="29">
        <v>20440</v>
      </c>
      <c r="BX20445">
        <f t="shared" si="952"/>
        <v>1</v>
      </c>
      <c r="BY20445">
        <f t="shared" si="953"/>
        <v>1</v>
      </c>
    </row>
    <row r="20446" spans="1:77">
      <c r="A20446" s="15">
        <v>20441</v>
      </c>
      <c r="BP20446">
        <v>0.813144928373832</v>
      </c>
      <c r="BQ20446">
        <v>13440.72189639</v>
      </c>
      <c r="BR20446">
        <v>1.40897906515339</v>
      </c>
      <c r="BS20446">
        <v>139602.650514349</v>
      </c>
      <c r="BW20446" s="29">
        <v>20441</v>
      </c>
      <c r="BX20446">
        <f t="shared" si="952"/>
        <v>1</v>
      </c>
      <c r="BY20446">
        <f t="shared" si="953"/>
        <v>1</v>
      </c>
    </row>
    <row r="20447" spans="1:77">
      <c r="A20447" s="15">
        <v>20442</v>
      </c>
      <c r="BP20447">
        <v>0.870683390417808</v>
      </c>
      <c r="BQ20447">
        <v>13791.0763185857</v>
      </c>
      <c r="BR20447">
        <v>1.48085439925935</v>
      </c>
      <c r="BS20447">
        <v>106840.153890555</v>
      </c>
      <c r="BW20447" s="29">
        <v>20442</v>
      </c>
      <c r="BX20447">
        <f t="shared" si="952"/>
        <v>1</v>
      </c>
      <c r="BY20447">
        <f t="shared" si="953"/>
        <v>1</v>
      </c>
    </row>
    <row r="20448" spans="1:77">
      <c r="A20448" s="15">
        <v>20443</v>
      </c>
      <c r="BP20448">
        <v>0.833258071367023</v>
      </c>
      <c r="BQ20448">
        <v>11376.1363466488</v>
      </c>
      <c r="BR20448">
        <v>1.45026316803073</v>
      </c>
      <c r="BS20448">
        <v>132927.805680038</v>
      </c>
      <c r="BW20448" s="29">
        <v>20443</v>
      </c>
      <c r="BX20448">
        <f t="shared" si="952"/>
        <v>1</v>
      </c>
      <c r="BY20448">
        <f t="shared" si="953"/>
        <v>1</v>
      </c>
    </row>
    <row r="20449" spans="1:77">
      <c r="A20449" s="15">
        <v>20444</v>
      </c>
      <c r="BP20449">
        <v>0.827594324814675</v>
      </c>
      <c r="BQ20449">
        <v>14287.9394442524</v>
      </c>
      <c r="BR20449">
        <v>1.44286122056879</v>
      </c>
      <c r="BS20449">
        <v>146948.676548879</v>
      </c>
      <c r="BW20449" s="29">
        <v>20444</v>
      </c>
      <c r="BX20449">
        <f t="shared" si="952"/>
        <v>1</v>
      </c>
      <c r="BY20449">
        <f t="shared" si="953"/>
        <v>1</v>
      </c>
    </row>
    <row r="20450" spans="1:77">
      <c r="A20450" s="15">
        <v>20445</v>
      </c>
      <c r="BP20450">
        <v>0.81615183803216</v>
      </c>
      <c r="BQ20450">
        <v>15128.1818696207</v>
      </c>
      <c r="BR20450">
        <v>1.38888816030906</v>
      </c>
      <c r="BS20450">
        <v>111399.723282025</v>
      </c>
      <c r="BW20450" s="29">
        <v>20445</v>
      </c>
      <c r="BX20450">
        <f t="shared" si="952"/>
        <v>1</v>
      </c>
      <c r="BY20450">
        <f t="shared" si="953"/>
        <v>1</v>
      </c>
    </row>
    <row r="20451" spans="1:77">
      <c r="A20451" s="15">
        <v>20446</v>
      </c>
      <c r="BP20451">
        <v>0.743063376977845</v>
      </c>
      <c r="BQ20451">
        <v>16151.3944834186</v>
      </c>
      <c r="BR20451">
        <v>1.27735111734368</v>
      </c>
      <c r="BS20451">
        <v>117251.13172033</v>
      </c>
      <c r="BW20451" s="29">
        <v>20446</v>
      </c>
      <c r="BX20451">
        <f t="shared" si="952"/>
        <v>1</v>
      </c>
      <c r="BY20451">
        <f t="shared" si="953"/>
        <v>1</v>
      </c>
    </row>
    <row r="20452" spans="1:77">
      <c r="A20452" s="15">
        <v>20447</v>
      </c>
      <c r="BP20452">
        <v>0.851520549259615</v>
      </c>
      <c r="BQ20452">
        <v>15603.4227705308</v>
      </c>
      <c r="BR20452">
        <v>1.46044246957769</v>
      </c>
      <c r="BS20452">
        <v>112120.428220871</v>
      </c>
      <c r="BW20452" s="29">
        <v>20447</v>
      </c>
      <c r="BX20452">
        <f t="shared" si="952"/>
        <v>1</v>
      </c>
      <c r="BY20452">
        <f t="shared" si="953"/>
        <v>1</v>
      </c>
    </row>
    <row r="20453" spans="1:77">
      <c r="A20453" s="15">
        <v>20448</v>
      </c>
      <c r="BP20453">
        <v>0.809566706491358</v>
      </c>
      <c r="BQ20453">
        <v>15269.06876884</v>
      </c>
      <c r="BR20453">
        <v>1.39197954441978</v>
      </c>
      <c r="BS20453">
        <v>114971.558367169</v>
      </c>
      <c r="BW20453" s="29">
        <v>20448</v>
      </c>
      <c r="BX20453">
        <f t="shared" si="952"/>
        <v>1</v>
      </c>
      <c r="BY20453">
        <f t="shared" si="953"/>
        <v>1</v>
      </c>
    </row>
    <row r="20454" spans="1:77">
      <c r="A20454" s="15">
        <v>20449</v>
      </c>
      <c r="BP20454">
        <v>0.801448743134464</v>
      </c>
      <c r="BQ20454">
        <v>14638.5041937769</v>
      </c>
      <c r="BR20454">
        <v>1.37779226502032</v>
      </c>
      <c r="BS20454">
        <v>140618.727958275</v>
      </c>
      <c r="BW20454" s="29">
        <v>20449</v>
      </c>
      <c r="BX20454">
        <f t="shared" si="952"/>
        <v>1</v>
      </c>
      <c r="BY20454">
        <f t="shared" si="953"/>
        <v>1</v>
      </c>
    </row>
    <row r="20455" spans="1:77">
      <c r="A20455" s="15">
        <v>20450</v>
      </c>
      <c r="BP20455">
        <v>0.821639575196689</v>
      </c>
      <c r="BQ20455">
        <v>17967.7671936105</v>
      </c>
      <c r="BR20455">
        <v>1.41631642763789</v>
      </c>
      <c r="BS20455">
        <v>142085.684653058</v>
      </c>
      <c r="BW20455" s="29">
        <v>20450</v>
      </c>
      <c r="BX20455">
        <f t="shared" si="952"/>
        <v>1</v>
      </c>
      <c r="BY20455">
        <f t="shared" si="953"/>
        <v>1</v>
      </c>
    </row>
    <row r="20456" spans="1:77">
      <c r="A20456" s="15">
        <v>20451</v>
      </c>
      <c r="BP20456">
        <v>0.811156099965348</v>
      </c>
      <c r="BQ20456">
        <v>12731.6085247121</v>
      </c>
      <c r="BR20456">
        <v>1.38467428934283</v>
      </c>
      <c r="BS20456">
        <v>110120.776277488</v>
      </c>
      <c r="BW20456" s="29">
        <v>20451</v>
      </c>
      <c r="BX20456">
        <f t="shared" si="952"/>
        <v>1</v>
      </c>
      <c r="BY20456">
        <f t="shared" si="953"/>
        <v>1</v>
      </c>
    </row>
    <row r="20457" spans="1:77">
      <c r="A20457" s="15">
        <v>20452</v>
      </c>
      <c r="BP20457">
        <v>0.800453460178298</v>
      </c>
      <c r="BQ20457">
        <v>16091.1514252325</v>
      </c>
      <c r="BR20457">
        <v>1.38201114803494</v>
      </c>
      <c r="BS20457">
        <v>146314.945740467</v>
      </c>
      <c r="BW20457" s="29">
        <v>20452</v>
      </c>
      <c r="BX20457">
        <f t="shared" si="952"/>
        <v>1</v>
      </c>
      <c r="BY20457">
        <f t="shared" si="953"/>
        <v>1</v>
      </c>
    </row>
    <row r="20458" spans="1:77">
      <c r="A20458" s="15">
        <v>20453</v>
      </c>
      <c r="BP20458">
        <v>0.843993293569921</v>
      </c>
      <c r="BQ20458">
        <v>9810.91033968369</v>
      </c>
      <c r="BR20458">
        <v>1.43900542163544</v>
      </c>
      <c r="BS20458">
        <v>136567.919658255</v>
      </c>
      <c r="BW20458" s="29">
        <v>20453</v>
      </c>
      <c r="BX20458">
        <f t="shared" si="952"/>
        <v>1</v>
      </c>
      <c r="BY20458">
        <f t="shared" si="953"/>
        <v>1</v>
      </c>
    </row>
    <row r="20459" spans="1:77">
      <c r="A20459" s="15">
        <v>20454</v>
      </c>
      <c r="BP20459">
        <v>0.79775102808966</v>
      </c>
      <c r="BQ20459">
        <v>13397.0747375626</v>
      </c>
      <c r="BR20459">
        <v>1.36000524026679</v>
      </c>
      <c r="BS20459">
        <v>111078.571016821</v>
      </c>
      <c r="BW20459" s="29">
        <v>20454</v>
      </c>
      <c r="BX20459">
        <f t="shared" si="952"/>
        <v>1</v>
      </c>
      <c r="BY20459">
        <f t="shared" si="953"/>
        <v>1</v>
      </c>
    </row>
    <row r="20460" spans="1:77">
      <c r="A20460" s="15">
        <v>20455</v>
      </c>
      <c r="BP20460">
        <v>0.817620774520563</v>
      </c>
      <c r="BQ20460">
        <v>14126.4817915742</v>
      </c>
      <c r="BR20460">
        <v>1.41758539206276</v>
      </c>
      <c r="BS20460">
        <v>143666.755251383</v>
      </c>
      <c r="BW20460" s="29">
        <v>20455</v>
      </c>
      <c r="BX20460">
        <f t="shared" si="952"/>
        <v>1</v>
      </c>
      <c r="BY20460">
        <f t="shared" si="953"/>
        <v>1</v>
      </c>
    </row>
    <row r="20461" spans="1:77">
      <c r="A20461" s="15">
        <v>20456</v>
      </c>
      <c r="BP20461">
        <v>0.784424836404782</v>
      </c>
      <c r="BQ20461">
        <v>10412.5891755209</v>
      </c>
      <c r="BR20461">
        <v>1.3341005166343</v>
      </c>
      <c r="BS20461">
        <v>103164.985169661</v>
      </c>
      <c r="BW20461" s="29">
        <v>20456</v>
      </c>
      <c r="BX20461">
        <f t="shared" si="952"/>
        <v>1</v>
      </c>
      <c r="BY20461">
        <f t="shared" si="953"/>
        <v>1</v>
      </c>
    </row>
    <row r="20462" spans="1:77">
      <c r="A20462" s="15">
        <v>20457</v>
      </c>
      <c r="BP20462">
        <v>0.837667960590311</v>
      </c>
      <c r="BQ20462">
        <v>14724.2467776285</v>
      </c>
      <c r="BR20462">
        <v>1.44675626523053</v>
      </c>
      <c r="BS20462">
        <v>110526.743296157</v>
      </c>
      <c r="BW20462" s="29">
        <v>20457</v>
      </c>
      <c r="BX20462">
        <f t="shared" si="952"/>
        <v>1</v>
      </c>
      <c r="BY20462">
        <f t="shared" si="953"/>
        <v>1</v>
      </c>
    </row>
    <row r="20463" spans="1:77">
      <c r="A20463" s="15">
        <v>20458</v>
      </c>
      <c r="BP20463">
        <v>0.756829956812448</v>
      </c>
      <c r="BQ20463">
        <v>17969.9546703677</v>
      </c>
      <c r="BR20463">
        <v>1.30020748973259</v>
      </c>
      <c r="BS20463">
        <v>115865.829047509</v>
      </c>
      <c r="BW20463" s="29">
        <v>20458</v>
      </c>
      <c r="BX20463">
        <f t="shared" si="952"/>
        <v>1</v>
      </c>
      <c r="BY20463">
        <f t="shared" si="953"/>
        <v>1</v>
      </c>
    </row>
    <row r="20464" spans="1:77">
      <c r="A20464" s="15">
        <v>20459</v>
      </c>
      <c r="BP20464">
        <v>0.775437739974705</v>
      </c>
      <c r="BQ20464">
        <v>14048.3118367912</v>
      </c>
      <c r="BR20464">
        <v>1.32031939079032</v>
      </c>
      <c r="BS20464">
        <v>108145.475955169</v>
      </c>
      <c r="BW20464" s="29">
        <v>20459</v>
      </c>
      <c r="BX20464">
        <f t="shared" si="952"/>
        <v>1</v>
      </c>
      <c r="BY20464">
        <f t="shared" si="953"/>
        <v>1</v>
      </c>
    </row>
    <row r="20465" spans="1:77">
      <c r="A20465" s="15">
        <v>20460</v>
      </c>
      <c r="BP20465">
        <v>0.841943222012572</v>
      </c>
      <c r="BQ20465">
        <v>15967.7401413919</v>
      </c>
      <c r="BR20465">
        <v>1.45012818140929</v>
      </c>
      <c r="BS20465">
        <v>142743.265241039</v>
      </c>
      <c r="BW20465" s="29">
        <v>20460</v>
      </c>
      <c r="BX20465">
        <f t="shared" si="952"/>
        <v>1</v>
      </c>
      <c r="BY20465">
        <f t="shared" si="953"/>
        <v>1</v>
      </c>
    </row>
    <row r="20466" spans="1:77">
      <c r="A20466" s="15">
        <v>20461</v>
      </c>
      <c r="BP20466">
        <v>0.78585272783298</v>
      </c>
      <c r="BQ20466">
        <v>18685.8880007033</v>
      </c>
      <c r="BR20466">
        <v>1.33636199461659</v>
      </c>
      <c r="BS20466">
        <v>148512.068133036</v>
      </c>
      <c r="BW20466" s="29">
        <v>20461</v>
      </c>
      <c r="BX20466">
        <f t="shared" si="952"/>
        <v>1</v>
      </c>
      <c r="BY20466">
        <f t="shared" si="953"/>
        <v>1</v>
      </c>
    </row>
    <row r="20467" spans="1:77">
      <c r="A20467" s="15">
        <v>20462</v>
      </c>
      <c r="BP20467">
        <v>0.817796197302425</v>
      </c>
      <c r="BQ20467">
        <v>15842.8256179094</v>
      </c>
      <c r="BR20467">
        <v>1.43021527739671</v>
      </c>
      <c r="BS20467">
        <v>147831.183092029</v>
      </c>
      <c r="BW20467" s="29">
        <v>20462</v>
      </c>
      <c r="BX20467">
        <f t="shared" si="952"/>
        <v>1</v>
      </c>
      <c r="BY20467">
        <f t="shared" si="953"/>
        <v>1</v>
      </c>
    </row>
    <row r="20468" spans="1:77">
      <c r="A20468" s="15">
        <v>20463</v>
      </c>
      <c r="BP20468">
        <v>0.815592364279647</v>
      </c>
      <c r="BQ20468">
        <v>14418.5222881795</v>
      </c>
      <c r="BR20468">
        <v>1.38131340004232</v>
      </c>
      <c r="BS20468">
        <v>107236.84187736</v>
      </c>
      <c r="BW20468" s="29">
        <v>20463</v>
      </c>
      <c r="BX20468">
        <f t="shared" si="952"/>
        <v>1</v>
      </c>
      <c r="BY20468">
        <f t="shared" si="953"/>
        <v>1</v>
      </c>
    </row>
    <row r="20469" spans="1:77">
      <c r="A20469" s="15">
        <v>20464</v>
      </c>
      <c r="BP20469">
        <v>0.861719008336185</v>
      </c>
      <c r="BQ20469">
        <v>16215.272840356</v>
      </c>
      <c r="BR20469">
        <v>1.47539411586148</v>
      </c>
      <c r="BS20469">
        <v>111725.017784375</v>
      </c>
      <c r="BW20469" s="29">
        <v>20464</v>
      </c>
      <c r="BX20469">
        <f t="shared" si="952"/>
        <v>1</v>
      </c>
      <c r="BY20469">
        <f t="shared" si="953"/>
        <v>1</v>
      </c>
    </row>
    <row r="20470" spans="1:77">
      <c r="A20470" s="15">
        <v>20465</v>
      </c>
      <c r="BP20470">
        <v>0.809638362014245</v>
      </c>
      <c r="BQ20470">
        <v>18615.6905913419</v>
      </c>
      <c r="BR20470">
        <v>1.39234125128667</v>
      </c>
      <c r="BS20470">
        <v>119505.336463024</v>
      </c>
      <c r="BW20470" s="29">
        <v>20465</v>
      </c>
      <c r="BX20470">
        <f t="shared" si="952"/>
        <v>1</v>
      </c>
      <c r="BY20470">
        <f t="shared" si="953"/>
        <v>1</v>
      </c>
    </row>
    <row r="20471" spans="1:77">
      <c r="A20471" s="15">
        <v>20466</v>
      </c>
      <c r="BP20471">
        <v>0.786393700655146</v>
      </c>
      <c r="BQ20471">
        <v>12596.9746395529</v>
      </c>
      <c r="BR20471">
        <v>1.31427790173747</v>
      </c>
      <c r="BS20471">
        <v>135037.614218279</v>
      </c>
      <c r="BW20471" s="29">
        <v>20466</v>
      </c>
      <c r="BX20471">
        <f t="shared" si="952"/>
        <v>1</v>
      </c>
      <c r="BY20471">
        <f t="shared" si="953"/>
        <v>1</v>
      </c>
    </row>
    <row r="20472" spans="1:77">
      <c r="A20472" s="15">
        <v>20467</v>
      </c>
      <c r="BP20472">
        <v>0.821400712345668</v>
      </c>
      <c r="BQ20472">
        <v>16916.4912275977</v>
      </c>
      <c r="BR20472">
        <v>1.39796543200335</v>
      </c>
      <c r="BS20472">
        <v>109986.329555342</v>
      </c>
      <c r="BW20472" s="29">
        <v>20467</v>
      </c>
      <c r="BX20472">
        <f t="shared" si="952"/>
        <v>1</v>
      </c>
      <c r="BY20472">
        <f t="shared" si="953"/>
        <v>1</v>
      </c>
    </row>
    <row r="20473" spans="1:77">
      <c r="A20473" s="15">
        <v>20468</v>
      </c>
      <c r="BP20473">
        <v>0.830363896173203</v>
      </c>
      <c r="BQ20473">
        <v>16063.9556614061</v>
      </c>
      <c r="BR20473">
        <v>1.42629018307653</v>
      </c>
      <c r="BS20473">
        <v>145112.128849687</v>
      </c>
      <c r="BW20473" s="29">
        <v>20468</v>
      </c>
      <c r="BX20473">
        <f t="shared" si="952"/>
        <v>1</v>
      </c>
      <c r="BY20473">
        <f t="shared" si="953"/>
        <v>1</v>
      </c>
    </row>
    <row r="20474" spans="1:77">
      <c r="A20474" s="15">
        <v>20469</v>
      </c>
      <c r="BP20474">
        <v>0.845188689676272</v>
      </c>
      <c r="BQ20474">
        <v>18550.5054593193</v>
      </c>
      <c r="BR20474">
        <v>1.44071668643398</v>
      </c>
      <c r="BS20474">
        <v>142071.716832106</v>
      </c>
      <c r="BW20474" s="29">
        <v>20469</v>
      </c>
      <c r="BX20474">
        <f t="shared" si="952"/>
        <v>1</v>
      </c>
      <c r="BY20474">
        <f t="shared" si="953"/>
        <v>1</v>
      </c>
    </row>
    <row r="20475" spans="1:77">
      <c r="A20475" s="15">
        <v>20470</v>
      </c>
      <c r="BP20475">
        <v>0.84643786909951</v>
      </c>
      <c r="BQ20475">
        <v>14784.6029908994</v>
      </c>
      <c r="BR20475">
        <v>1.46686444513822</v>
      </c>
      <c r="BS20475">
        <v>140508.698205629</v>
      </c>
      <c r="BW20475" s="29">
        <v>20470</v>
      </c>
      <c r="BX20475">
        <f t="shared" si="952"/>
        <v>1</v>
      </c>
      <c r="BY20475">
        <f t="shared" si="953"/>
        <v>1</v>
      </c>
    </row>
    <row r="20476" spans="1:77">
      <c r="A20476" s="15">
        <v>20471</v>
      </c>
      <c r="BP20476">
        <v>0.8022441224502</v>
      </c>
      <c r="BQ20476">
        <v>15078.3422984854</v>
      </c>
      <c r="BR20476">
        <v>1.36172115024523</v>
      </c>
      <c r="BS20476">
        <v>138456.844731032</v>
      </c>
      <c r="BW20476" s="29">
        <v>20471</v>
      </c>
      <c r="BX20476">
        <f t="shared" si="952"/>
        <v>1</v>
      </c>
      <c r="BY20476">
        <f t="shared" si="953"/>
        <v>1</v>
      </c>
    </row>
    <row r="20477" spans="1:77">
      <c r="A20477" s="15">
        <v>20472</v>
      </c>
      <c r="BP20477">
        <v>0.762076796917476</v>
      </c>
      <c r="BQ20477">
        <v>21223.421710542</v>
      </c>
      <c r="BR20477">
        <v>1.27173151824488</v>
      </c>
      <c r="BS20477">
        <v>144676.103721639</v>
      </c>
      <c r="BW20477" s="29">
        <v>20472</v>
      </c>
      <c r="BX20477">
        <f t="shared" si="952"/>
        <v>1</v>
      </c>
      <c r="BY20477">
        <f t="shared" si="953"/>
        <v>1</v>
      </c>
    </row>
    <row r="20478" spans="1:77">
      <c r="A20478" s="15">
        <v>20473</v>
      </c>
      <c r="BP20478">
        <v>0.790147329136099</v>
      </c>
      <c r="BQ20478">
        <v>21390.2621887147</v>
      </c>
      <c r="BR20478">
        <v>1.36943701551287</v>
      </c>
      <c r="BS20478">
        <v>123497.963398765</v>
      </c>
      <c r="BW20478" s="29">
        <v>20473</v>
      </c>
      <c r="BX20478">
        <f t="shared" si="952"/>
        <v>1</v>
      </c>
      <c r="BY20478">
        <f t="shared" si="953"/>
        <v>1</v>
      </c>
    </row>
    <row r="20479" spans="1:77">
      <c r="A20479" s="15">
        <v>20474</v>
      </c>
      <c r="BP20479">
        <v>0.808979274500238</v>
      </c>
      <c r="BQ20479">
        <v>10802.9148834274</v>
      </c>
      <c r="BR20479">
        <v>1.37441269662962</v>
      </c>
      <c r="BS20479">
        <v>135868.748598226</v>
      </c>
      <c r="BW20479" s="29">
        <v>20474</v>
      </c>
      <c r="BX20479">
        <f t="shared" si="952"/>
        <v>1</v>
      </c>
      <c r="BY20479">
        <f t="shared" si="953"/>
        <v>1</v>
      </c>
    </row>
    <row r="20480" spans="1:77">
      <c r="A20480" s="15">
        <v>20475</v>
      </c>
      <c r="BP20480">
        <v>0.808387375054313</v>
      </c>
      <c r="BQ20480">
        <v>10628.3012977959</v>
      </c>
      <c r="BR20480">
        <v>1.38813606467754</v>
      </c>
      <c r="BS20480">
        <v>105422.836338997</v>
      </c>
      <c r="BW20480" s="29">
        <v>20475</v>
      </c>
      <c r="BX20480">
        <f t="shared" si="952"/>
        <v>1</v>
      </c>
      <c r="BY20480">
        <f t="shared" si="953"/>
        <v>1</v>
      </c>
    </row>
    <row r="20481" spans="1:77">
      <c r="A20481" s="15">
        <v>20476</v>
      </c>
      <c r="BP20481">
        <v>0.839754927535539</v>
      </c>
      <c r="BQ20481">
        <v>12140.9261982564</v>
      </c>
      <c r="BR20481">
        <v>1.44723216583943</v>
      </c>
      <c r="BS20481">
        <v>138536.127984398</v>
      </c>
      <c r="BW20481" s="29">
        <v>20476</v>
      </c>
      <c r="BX20481">
        <f t="shared" si="952"/>
        <v>1</v>
      </c>
      <c r="BY20481">
        <f t="shared" si="953"/>
        <v>1</v>
      </c>
    </row>
    <row r="20482" spans="1:77">
      <c r="A20482" s="15">
        <v>20477</v>
      </c>
      <c r="BP20482">
        <v>0.818116088957182</v>
      </c>
      <c r="BQ20482">
        <v>17128.1272608098</v>
      </c>
      <c r="BR20482">
        <v>1.40327728876088</v>
      </c>
      <c r="BS20482">
        <v>144208.770588267</v>
      </c>
      <c r="BW20482" s="29">
        <v>20477</v>
      </c>
      <c r="BX20482">
        <f t="shared" si="952"/>
        <v>1</v>
      </c>
      <c r="BY20482">
        <f t="shared" si="953"/>
        <v>1</v>
      </c>
    </row>
    <row r="20483" spans="1:77">
      <c r="A20483" s="15">
        <v>20478</v>
      </c>
      <c r="BP20483">
        <v>0.801339023491092</v>
      </c>
      <c r="BQ20483">
        <v>14728.8840564152</v>
      </c>
      <c r="BR20483">
        <v>1.38811241026175</v>
      </c>
      <c r="BS20483">
        <v>111918.82064681</v>
      </c>
      <c r="BW20483" s="29">
        <v>20478</v>
      </c>
      <c r="BX20483">
        <f t="shared" si="952"/>
        <v>1</v>
      </c>
      <c r="BY20483">
        <f t="shared" si="953"/>
        <v>1</v>
      </c>
    </row>
    <row r="20484" spans="1:77">
      <c r="A20484" s="15">
        <v>20479</v>
      </c>
      <c r="BP20484">
        <v>0.796522668511959</v>
      </c>
      <c r="BQ20484">
        <v>14774.6146274315</v>
      </c>
      <c r="BR20484">
        <v>1.35707636431412</v>
      </c>
      <c r="BS20484">
        <v>139241.361540026</v>
      </c>
      <c r="BW20484" s="29">
        <v>20479</v>
      </c>
      <c r="BX20484">
        <f t="shared" si="952"/>
        <v>1</v>
      </c>
      <c r="BY20484">
        <f t="shared" si="953"/>
        <v>1</v>
      </c>
    </row>
    <row r="20485" spans="1:77">
      <c r="A20485" s="15">
        <v>20480</v>
      </c>
      <c r="BP20485">
        <v>0.830908643752437</v>
      </c>
      <c r="BQ20485">
        <v>15066.7548224645</v>
      </c>
      <c r="BR20485">
        <v>1.39348569721207</v>
      </c>
      <c r="BS20485">
        <v>141583.910001103</v>
      </c>
      <c r="BW20485" s="29">
        <v>20480</v>
      </c>
      <c r="BX20485">
        <f t="shared" si="952"/>
        <v>1</v>
      </c>
      <c r="BY20485">
        <f t="shared" si="953"/>
        <v>1</v>
      </c>
    </row>
    <row r="20486" spans="1:77">
      <c r="A20486" s="15">
        <v>20481</v>
      </c>
      <c r="BP20486">
        <v>0.776606424953082</v>
      </c>
      <c r="BQ20486">
        <v>15146.1529620857</v>
      </c>
      <c r="BR20486">
        <v>1.33495014002107</v>
      </c>
      <c r="BS20486">
        <v>108429.006911304</v>
      </c>
      <c r="BW20486" s="29">
        <v>20481</v>
      </c>
      <c r="BX20486">
        <f t="shared" si="952"/>
        <v>1</v>
      </c>
      <c r="BY20486">
        <f t="shared" si="953"/>
        <v>1</v>
      </c>
    </row>
    <row r="20487" spans="1:77">
      <c r="A20487" s="15">
        <v>20482</v>
      </c>
      <c r="BP20487">
        <v>0.764477206926954</v>
      </c>
      <c r="BQ20487">
        <v>16890.3155177293</v>
      </c>
      <c r="BR20487">
        <v>1.29585724868606</v>
      </c>
      <c r="BS20487">
        <v>111960.742766498</v>
      </c>
      <c r="BW20487" s="29">
        <v>20482</v>
      </c>
      <c r="BX20487">
        <f t="shared" ref="BX20487:BX20550" si="954">IF(BU20487=MAX($BU20487:$BV20487),1,0)</f>
        <v>1</v>
      </c>
      <c r="BY20487">
        <f t="shared" ref="BY20487:BY20550" si="955">IF(BV20487=MAX($BU20487:$BV20487),1,0)</f>
        <v>1</v>
      </c>
    </row>
    <row r="20488" spans="1:77">
      <c r="A20488" s="15">
        <v>20483</v>
      </c>
      <c r="BP20488">
        <v>0.814066547701695</v>
      </c>
      <c r="BQ20488">
        <v>13936.3123997539</v>
      </c>
      <c r="BR20488">
        <v>1.39431733292442</v>
      </c>
      <c r="BS20488">
        <v>138809.679422269</v>
      </c>
      <c r="BW20488" s="29">
        <v>20483</v>
      </c>
      <c r="BX20488">
        <f t="shared" si="954"/>
        <v>1</v>
      </c>
      <c r="BY20488">
        <f t="shared" si="955"/>
        <v>1</v>
      </c>
    </row>
    <row r="20489" spans="1:77">
      <c r="A20489" s="15">
        <v>20484</v>
      </c>
      <c r="BP20489">
        <v>0.798095142676475</v>
      </c>
      <c r="BQ20489">
        <v>16101.570333015</v>
      </c>
      <c r="BR20489">
        <v>1.35893856179619</v>
      </c>
      <c r="BS20489">
        <v>111626.479560575</v>
      </c>
      <c r="BW20489" s="29">
        <v>20484</v>
      </c>
      <c r="BX20489">
        <f t="shared" si="954"/>
        <v>1</v>
      </c>
      <c r="BY20489">
        <f t="shared" si="955"/>
        <v>1</v>
      </c>
    </row>
    <row r="20490" spans="1:77">
      <c r="A20490" s="15">
        <v>20485</v>
      </c>
      <c r="BP20490">
        <v>0.838139559271094</v>
      </c>
      <c r="BQ20490">
        <v>15281.4973350661</v>
      </c>
      <c r="BR20490">
        <v>1.45529826234501</v>
      </c>
      <c r="BS20490">
        <v>142129.120591751</v>
      </c>
      <c r="BW20490" s="29">
        <v>20485</v>
      </c>
      <c r="BX20490">
        <f t="shared" si="954"/>
        <v>1</v>
      </c>
      <c r="BY20490">
        <f t="shared" si="955"/>
        <v>1</v>
      </c>
    </row>
    <row r="20491" spans="1:77">
      <c r="A20491" s="15">
        <v>20486</v>
      </c>
      <c r="BP20491">
        <v>0.852654324949287</v>
      </c>
      <c r="BQ20491">
        <v>14013.4302031189</v>
      </c>
      <c r="BR20491">
        <v>1.48998529465513</v>
      </c>
      <c r="BS20491">
        <v>120647.890049206</v>
      </c>
      <c r="BW20491" s="29">
        <v>20486</v>
      </c>
      <c r="BX20491">
        <f t="shared" si="954"/>
        <v>1</v>
      </c>
      <c r="BY20491">
        <f t="shared" si="955"/>
        <v>1</v>
      </c>
    </row>
    <row r="20492" spans="1:77">
      <c r="A20492" s="15">
        <v>20487</v>
      </c>
      <c r="BP20492">
        <v>0.833324185081124</v>
      </c>
      <c r="BQ20492">
        <v>13127.7418726418</v>
      </c>
      <c r="BR20492">
        <v>1.45991752735957</v>
      </c>
      <c r="BS20492">
        <v>107163.089708889</v>
      </c>
      <c r="BW20492" s="29">
        <v>20487</v>
      </c>
      <c r="BX20492">
        <f t="shared" si="954"/>
        <v>1</v>
      </c>
      <c r="BY20492">
        <f t="shared" si="955"/>
        <v>1</v>
      </c>
    </row>
    <row r="20493" spans="1:77">
      <c r="A20493" s="15">
        <v>20488</v>
      </c>
      <c r="BP20493">
        <v>0.782932708010899</v>
      </c>
      <c r="BQ20493">
        <v>14882.3411195766</v>
      </c>
      <c r="BR20493">
        <v>1.34803936545922</v>
      </c>
      <c r="BS20493">
        <v>111367.162351571</v>
      </c>
      <c r="BW20493" s="29">
        <v>20488</v>
      </c>
      <c r="BX20493">
        <f t="shared" si="954"/>
        <v>1</v>
      </c>
      <c r="BY20493">
        <f t="shared" si="955"/>
        <v>1</v>
      </c>
    </row>
    <row r="20494" spans="1:77">
      <c r="A20494" s="15">
        <v>20489</v>
      </c>
      <c r="BP20494">
        <v>0.800073956559511</v>
      </c>
      <c r="BQ20494">
        <v>11142.3613205143</v>
      </c>
      <c r="BR20494">
        <v>1.37325349747643</v>
      </c>
      <c r="BS20494">
        <v>104130.664848436</v>
      </c>
      <c r="BW20494" s="29">
        <v>20489</v>
      </c>
      <c r="BX20494">
        <f t="shared" si="954"/>
        <v>1</v>
      </c>
      <c r="BY20494">
        <f t="shared" si="955"/>
        <v>1</v>
      </c>
    </row>
    <row r="20495" spans="1:77">
      <c r="A20495" s="15">
        <v>20490</v>
      </c>
      <c r="BP20495">
        <v>0.769494469578999</v>
      </c>
      <c r="BQ20495">
        <v>14751.3282732789</v>
      </c>
      <c r="BR20495">
        <v>1.32108199941326</v>
      </c>
      <c r="BS20495">
        <v>110666.097198217</v>
      </c>
      <c r="BW20495" s="29">
        <v>20490</v>
      </c>
      <c r="BX20495">
        <f t="shared" si="954"/>
        <v>1</v>
      </c>
      <c r="BY20495">
        <f t="shared" si="955"/>
        <v>1</v>
      </c>
    </row>
    <row r="20496" spans="1:77">
      <c r="A20496" s="15">
        <v>20491</v>
      </c>
      <c r="BP20496">
        <v>0.802358371327896</v>
      </c>
      <c r="BQ20496">
        <v>18842.4537266375</v>
      </c>
      <c r="BR20496">
        <v>1.3625443008022</v>
      </c>
      <c r="BS20496">
        <v>114568.162722553</v>
      </c>
      <c r="BW20496" s="29">
        <v>20491</v>
      </c>
      <c r="BX20496">
        <f t="shared" si="954"/>
        <v>1</v>
      </c>
      <c r="BY20496">
        <f t="shared" si="955"/>
        <v>1</v>
      </c>
    </row>
    <row r="20497" spans="1:77">
      <c r="A20497" s="15">
        <v>20492</v>
      </c>
      <c r="BP20497">
        <v>0.776580825217158</v>
      </c>
      <c r="BQ20497">
        <v>15059.0690098929</v>
      </c>
      <c r="BR20497">
        <v>1.31825462538932</v>
      </c>
      <c r="BS20497">
        <v>115667.741210234</v>
      </c>
      <c r="BW20497" s="29">
        <v>20492</v>
      </c>
      <c r="BX20497">
        <f t="shared" si="954"/>
        <v>1</v>
      </c>
      <c r="BY20497">
        <f t="shared" si="955"/>
        <v>1</v>
      </c>
    </row>
    <row r="20498" spans="1:77">
      <c r="A20498" s="15">
        <v>20493</v>
      </c>
      <c r="BP20498">
        <v>0.826399045750563</v>
      </c>
      <c r="BQ20498">
        <v>11295.8432790939</v>
      </c>
      <c r="BR20498">
        <v>1.41020153520478</v>
      </c>
      <c r="BS20498">
        <v>107332.76779719</v>
      </c>
      <c r="BW20498" s="29">
        <v>20493</v>
      </c>
      <c r="BX20498">
        <f t="shared" si="954"/>
        <v>1</v>
      </c>
      <c r="BY20498">
        <f t="shared" si="955"/>
        <v>1</v>
      </c>
    </row>
    <row r="20499" spans="1:77">
      <c r="A20499" s="15">
        <v>20494</v>
      </c>
      <c r="BP20499">
        <v>0.756996162730493</v>
      </c>
      <c r="BQ20499">
        <v>16494.6538714492</v>
      </c>
      <c r="BR20499">
        <v>1.29979533495669</v>
      </c>
      <c r="BS20499">
        <v>114118.915563397</v>
      </c>
      <c r="BW20499" s="29">
        <v>20494</v>
      </c>
      <c r="BX20499">
        <f t="shared" si="954"/>
        <v>1</v>
      </c>
      <c r="BY20499">
        <f t="shared" si="955"/>
        <v>1</v>
      </c>
    </row>
    <row r="20500" spans="1:77">
      <c r="A20500" s="15">
        <v>20495</v>
      </c>
      <c r="BP20500">
        <v>0.864015911628814</v>
      </c>
      <c r="BQ20500">
        <v>12950.7077317969</v>
      </c>
      <c r="BR20500">
        <v>1.48521307463662</v>
      </c>
      <c r="BS20500">
        <v>111157.151517231</v>
      </c>
      <c r="BW20500" s="29">
        <v>20495</v>
      </c>
      <c r="BX20500">
        <f t="shared" si="954"/>
        <v>1</v>
      </c>
      <c r="BY20500">
        <f t="shared" si="955"/>
        <v>1</v>
      </c>
    </row>
    <row r="20501" spans="1:77">
      <c r="A20501" s="15">
        <v>20496</v>
      </c>
      <c r="BP20501">
        <v>0.745242314296717</v>
      </c>
      <c r="BQ20501">
        <v>14674.202879055</v>
      </c>
      <c r="BR20501">
        <v>1.26473582276658</v>
      </c>
      <c r="BS20501">
        <v>105141.536037805</v>
      </c>
      <c r="BW20501" s="29">
        <v>20496</v>
      </c>
      <c r="BX20501">
        <f t="shared" si="954"/>
        <v>1</v>
      </c>
      <c r="BY20501">
        <f t="shared" si="955"/>
        <v>1</v>
      </c>
    </row>
    <row r="20502" spans="1:77">
      <c r="A20502" s="15">
        <v>20497</v>
      </c>
      <c r="BP20502">
        <v>0.796044389495644</v>
      </c>
      <c r="BQ20502">
        <v>11183.6623843967</v>
      </c>
      <c r="BR20502">
        <v>1.38009774461818</v>
      </c>
      <c r="BS20502">
        <v>105054.775419295</v>
      </c>
      <c r="BW20502" s="29">
        <v>20497</v>
      </c>
      <c r="BX20502">
        <f t="shared" si="954"/>
        <v>1</v>
      </c>
      <c r="BY20502">
        <f t="shared" si="955"/>
        <v>1</v>
      </c>
    </row>
    <row r="20503" spans="1:77">
      <c r="A20503" s="15">
        <v>20498</v>
      </c>
      <c r="BP20503">
        <v>0.854754946655911</v>
      </c>
      <c r="BQ20503">
        <v>13119.3118312185</v>
      </c>
      <c r="BR20503">
        <v>1.47882518986934</v>
      </c>
      <c r="BS20503">
        <v>106592.66331286</v>
      </c>
      <c r="BW20503" s="29">
        <v>20498</v>
      </c>
      <c r="BX20503">
        <f t="shared" si="954"/>
        <v>1</v>
      </c>
      <c r="BY20503">
        <f t="shared" si="955"/>
        <v>1</v>
      </c>
    </row>
    <row r="20504" spans="1:77">
      <c r="A20504" s="15">
        <v>20499</v>
      </c>
      <c r="BP20504">
        <v>0.80191756702867</v>
      </c>
      <c r="BQ20504">
        <v>11345.3977104914</v>
      </c>
      <c r="BR20504">
        <v>1.3366246105156</v>
      </c>
      <c r="BS20504">
        <v>135020.043388536</v>
      </c>
      <c r="BW20504" s="29">
        <v>20499</v>
      </c>
      <c r="BX20504">
        <f t="shared" si="954"/>
        <v>1</v>
      </c>
      <c r="BY20504">
        <f t="shared" si="955"/>
        <v>1</v>
      </c>
    </row>
    <row r="20505" spans="1:77">
      <c r="A20505" s="15">
        <v>20500</v>
      </c>
      <c r="BP20505">
        <v>0.810942894278958</v>
      </c>
      <c r="BQ20505">
        <v>11698.1269832242</v>
      </c>
      <c r="BR20505">
        <v>1.40851877570758</v>
      </c>
      <c r="BS20505">
        <v>138587.481300165</v>
      </c>
      <c r="BW20505" s="29">
        <v>20500</v>
      </c>
      <c r="BX20505">
        <f t="shared" si="954"/>
        <v>1</v>
      </c>
      <c r="BY20505">
        <f t="shared" si="955"/>
        <v>1</v>
      </c>
    </row>
    <row r="20506" spans="1:77">
      <c r="A20506" s="15">
        <v>20501</v>
      </c>
      <c r="BP20506">
        <v>0.867996100127573</v>
      </c>
      <c r="BQ20506">
        <v>16499.2525982686</v>
      </c>
      <c r="BR20506">
        <v>1.51005262866751</v>
      </c>
      <c r="BS20506">
        <v>117216.257840861</v>
      </c>
      <c r="BW20506" s="29">
        <v>20501</v>
      </c>
      <c r="BX20506">
        <f t="shared" si="954"/>
        <v>1</v>
      </c>
      <c r="BY20506">
        <f t="shared" si="955"/>
        <v>1</v>
      </c>
    </row>
    <row r="20507" spans="1:77">
      <c r="A20507" s="15">
        <v>20502</v>
      </c>
      <c r="BP20507">
        <v>0.838351588338899</v>
      </c>
      <c r="BQ20507">
        <v>17973.6941944263</v>
      </c>
      <c r="BR20507">
        <v>1.47161825316306</v>
      </c>
      <c r="BS20507">
        <v>115669.950324719</v>
      </c>
      <c r="BW20507" s="29">
        <v>20502</v>
      </c>
      <c r="BX20507">
        <f t="shared" si="954"/>
        <v>1</v>
      </c>
      <c r="BY20507">
        <f t="shared" si="955"/>
        <v>1</v>
      </c>
    </row>
    <row r="20508" spans="1:77">
      <c r="A20508" s="15">
        <v>20503</v>
      </c>
      <c r="BP20508">
        <v>0.815803449892827</v>
      </c>
      <c r="BQ20508">
        <v>15827.7999403655</v>
      </c>
      <c r="BR20508">
        <v>1.38881614182229</v>
      </c>
      <c r="BS20508">
        <v>139929.212567196</v>
      </c>
      <c r="BW20508" s="29">
        <v>20503</v>
      </c>
      <c r="BX20508">
        <f t="shared" si="954"/>
        <v>1</v>
      </c>
      <c r="BY20508">
        <f t="shared" si="955"/>
        <v>1</v>
      </c>
    </row>
    <row r="20509" spans="1:77">
      <c r="A20509" s="15">
        <v>20504</v>
      </c>
      <c r="BP20509">
        <v>0.831521339864637</v>
      </c>
      <c r="BQ20509">
        <v>17327.3788399639</v>
      </c>
      <c r="BR20509">
        <v>1.43008066156999</v>
      </c>
      <c r="BS20509">
        <v>116327.952389497</v>
      </c>
      <c r="BW20509" s="29">
        <v>20504</v>
      </c>
      <c r="BX20509">
        <f t="shared" si="954"/>
        <v>1</v>
      </c>
      <c r="BY20509">
        <f t="shared" si="955"/>
        <v>1</v>
      </c>
    </row>
    <row r="20510" spans="1:77">
      <c r="A20510" s="15">
        <v>20505</v>
      </c>
      <c r="BP20510">
        <v>0.806905860767385</v>
      </c>
      <c r="BQ20510">
        <v>15969.8356409919</v>
      </c>
      <c r="BR20510">
        <v>1.38789842131181</v>
      </c>
      <c r="BS20510">
        <v>113146.186181729</v>
      </c>
      <c r="BW20510" s="29">
        <v>20505</v>
      </c>
      <c r="BX20510">
        <f t="shared" si="954"/>
        <v>1</v>
      </c>
      <c r="BY20510">
        <f t="shared" si="955"/>
        <v>1</v>
      </c>
    </row>
    <row r="20511" spans="1:77">
      <c r="A20511" s="15">
        <v>20506</v>
      </c>
      <c r="BP20511">
        <v>0.812799824391781</v>
      </c>
      <c r="BQ20511">
        <v>17528.5102772703</v>
      </c>
      <c r="BR20511">
        <v>1.38852623487776</v>
      </c>
      <c r="BS20511">
        <v>114897.072932482</v>
      </c>
      <c r="BW20511" s="29">
        <v>20506</v>
      </c>
      <c r="BX20511">
        <f t="shared" si="954"/>
        <v>1</v>
      </c>
      <c r="BY20511">
        <f t="shared" si="955"/>
        <v>1</v>
      </c>
    </row>
    <row r="20512" spans="1:77">
      <c r="A20512" s="15">
        <v>20507</v>
      </c>
      <c r="BP20512">
        <v>0.827298409777414</v>
      </c>
      <c r="BQ20512">
        <v>16288.1042721476</v>
      </c>
      <c r="BR20512">
        <v>1.4084512755915</v>
      </c>
      <c r="BS20512">
        <v>110785.973847384</v>
      </c>
      <c r="BW20512" s="29">
        <v>20507</v>
      </c>
      <c r="BX20512">
        <f t="shared" si="954"/>
        <v>1</v>
      </c>
      <c r="BY20512">
        <f t="shared" si="955"/>
        <v>1</v>
      </c>
    </row>
    <row r="20513" spans="1:77">
      <c r="A20513" s="15">
        <v>20508</v>
      </c>
      <c r="BP20513">
        <v>0.821727438411201</v>
      </c>
      <c r="BQ20513">
        <v>17096.3998135565</v>
      </c>
      <c r="BR20513">
        <v>1.39296671228272</v>
      </c>
      <c r="BS20513">
        <v>110856.427175883</v>
      </c>
      <c r="BW20513" s="29">
        <v>20508</v>
      </c>
      <c r="BX20513">
        <f t="shared" si="954"/>
        <v>1</v>
      </c>
      <c r="BY20513">
        <f t="shared" si="955"/>
        <v>1</v>
      </c>
    </row>
    <row r="20514" spans="1:77">
      <c r="A20514" s="15">
        <v>20509</v>
      </c>
      <c r="BP20514">
        <v>0.770422606938727</v>
      </c>
      <c r="BQ20514">
        <v>12010.1008736598</v>
      </c>
      <c r="BR20514">
        <v>1.31182585779434</v>
      </c>
      <c r="BS20514">
        <v>137532.029308839</v>
      </c>
      <c r="BW20514" s="29">
        <v>20509</v>
      </c>
      <c r="BX20514">
        <f t="shared" si="954"/>
        <v>1</v>
      </c>
      <c r="BY20514">
        <f t="shared" si="955"/>
        <v>1</v>
      </c>
    </row>
    <row r="20515" spans="1:77">
      <c r="A20515" s="15">
        <v>20510</v>
      </c>
      <c r="BP20515">
        <v>0.800526979920231</v>
      </c>
      <c r="BQ20515">
        <v>11627.5249478929</v>
      </c>
      <c r="BR20515">
        <v>1.37781897107595</v>
      </c>
      <c r="BS20515">
        <v>108315.152845866</v>
      </c>
      <c r="BW20515" s="29">
        <v>20510</v>
      </c>
      <c r="BX20515">
        <f t="shared" si="954"/>
        <v>1</v>
      </c>
      <c r="BY20515">
        <f t="shared" si="955"/>
        <v>1</v>
      </c>
    </row>
    <row r="20516" spans="1:77">
      <c r="A20516" s="15">
        <v>20511</v>
      </c>
      <c r="BP20516">
        <v>0.808763273158603</v>
      </c>
      <c r="BQ20516">
        <v>16510.4863766547</v>
      </c>
      <c r="BR20516">
        <v>1.35582737621286</v>
      </c>
      <c r="BS20516">
        <v>114307.901987704</v>
      </c>
      <c r="BW20516" s="29">
        <v>20511</v>
      </c>
      <c r="BX20516">
        <f t="shared" si="954"/>
        <v>1</v>
      </c>
      <c r="BY20516">
        <f t="shared" si="955"/>
        <v>1</v>
      </c>
    </row>
    <row r="20517" spans="1:77">
      <c r="A20517" s="15">
        <v>20512</v>
      </c>
      <c r="BP20517">
        <v>0.744955341482376</v>
      </c>
      <c r="BQ20517">
        <v>14508.6955912666</v>
      </c>
      <c r="BR20517">
        <v>1.29168626107236</v>
      </c>
      <c r="BS20517">
        <v>141761.734574467</v>
      </c>
      <c r="BW20517" s="29">
        <v>20512</v>
      </c>
      <c r="BX20517">
        <f t="shared" si="954"/>
        <v>1</v>
      </c>
      <c r="BY20517">
        <f t="shared" si="955"/>
        <v>1</v>
      </c>
    </row>
    <row r="20518" spans="1:77">
      <c r="A20518" s="15">
        <v>20513</v>
      </c>
      <c r="BP20518">
        <v>0.836550548592764</v>
      </c>
      <c r="BQ20518">
        <v>14314.3243594453</v>
      </c>
      <c r="BR20518">
        <v>1.43572106803363</v>
      </c>
      <c r="BS20518">
        <v>139633.631892314</v>
      </c>
      <c r="BW20518" s="29">
        <v>20513</v>
      </c>
      <c r="BX20518">
        <f t="shared" si="954"/>
        <v>1</v>
      </c>
      <c r="BY20518">
        <f t="shared" si="955"/>
        <v>1</v>
      </c>
    </row>
    <row r="20519" spans="1:77">
      <c r="A20519" s="15">
        <v>20514</v>
      </c>
      <c r="BP20519">
        <v>0.793794611558254</v>
      </c>
      <c r="BQ20519">
        <v>14770.3378412127</v>
      </c>
      <c r="BR20519">
        <v>1.35922089078571</v>
      </c>
      <c r="BS20519">
        <v>136465.255147421</v>
      </c>
      <c r="BW20519" s="29">
        <v>20514</v>
      </c>
      <c r="BX20519">
        <f t="shared" si="954"/>
        <v>1</v>
      </c>
      <c r="BY20519">
        <f t="shared" si="955"/>
        <v>1</v>
      </c>
    </row>
    <row r="20520" spans="1:77">
      <c r="A20520" s="15">
        <v>20515</v>
      </c>
      <c r="BP20520">
        <v>0.818532522442605</v>
      </c>
      <c r="BQ20520">
        <v>14218.4461849735</v>
      </c>
      <c r="BR20520">
        <v>1.39962382770537</v>
      </c>
      <c r="BS20520">
        <v>113363.361019579</v>
      </c>
      <c r="BW20520" s="29">
        <v>20515</v>
      </c>
      <c r="BX20520">
        <f t="shared" si="954"/>
        <v>1</v>
      </c>
      <c r="BY20520">
        <f t="shared" si="955"/>
        <v>1</v>
      </c>
    </row>
    <row r="20521" spans="1:77">
      <c r="A20521" s="15">
        <v>20516</v>
      </c>
      <c r="BP20521">
        <v>0.811158113105689</v>
      </c>
      <c r="BQ20521">
        <v>12002.2901125702</v>
      </c>
      <c r="BR20521">
        <v>1.41952055379693</v>
      </c>
      <c r="BS20521">
        <v>108767.73133104</v>
      </c>
      <c r="BW20521" s="29">
        <v>20516</v>
      </c>
      <c r="BX20521">
        <f t="shared" si="954"/>
        <v>1</v>
      </c>
      <c r="BY20521">
        <f t="shared" si="955"/>
        <v>1</v>
      </c>
    </row>
    <row r="20522" spans="1:77">
      <c r="A20522" s="15">
        <v>20517</v>
      </c>
      <c r="BP20522">
        <v>0.799303023394484</v>
      </c>
      <c r="BQ20522">
        <v>13570.5813473472</v>
      </c>
      <c r="BR20522">
        <v>1.39382938572195</v>
      </c>
      <c r="BS20522">
        <v>137426.531858428</v>
      </c>
      <c r="BW20522" s="29">
        <v>20517</v>
      </c>
      <c r="BX20522">
        <f t="shared" si="954"/>
        <v>1</v>
      </c>
      <c r="BY20522">
        <f t="shared" si="955"/>
        <v>1</v>
      </c>
    </row>
    <row r="20523" spans="1:77">
      <c r="A20523" s="15">
        <v>20518</v>
      </c>
      <c r="BP20523">
        <v>0.78096983315333</v>
      </c>
      <c r="BQ20523">
        <v>15680.244836185</v>
      </c>
      <c r="BR20523">
        <v>1.34143780953079</v>
      </c>
      <c r="BS20523">
        <v>118245.291965374</v>
      </c>
      <c r="BW20523" s="29">
        <v>20518</v>
      </c>
      <c r="BX20523">
        <f t="shared" si="954"/>
        <v>1</v>
      </c>
      <c r="BY20523">
        <f t="shared" si="955"/>
        <v>1</v>
      </c>
    </row>
    <row r="20524" spans="1:77">
      <c r="A20524" s="15">
        <v>20519</v>
      </c>
      <c r="BP20524">
        <v>0.787124271263981</v>
      </c>
      <c r="BQ20524">
        <v>18482.7345479056</v>
      </c>
      <c r="BR20524">
        <v>1.34536468550508</v>
      </c>
      <c r="BS20524">
        <v>117213.00779855</v>
      </c>
      <c r="BW20524" s="29">
        <v>20519</v>
      </c>
      <c r="BX20524">
        <f t="shared" si="954"/>
        <v>1</v>
      </c>
      <c r="BY20524">
        <f t="shared" si="955"/>
        <v>1</v>
      </c>
    </row>
    <row r="20525" spans="1:77">
      <c r="A20525" s="15">
        <v>20520</v>
      </c>
      <c r="BP20525">
        <v>0.816388550461334</v>
      </c>
      <c r="BQ20525">
        <v>15543.9345718263</v>
      </c>
      <c r="BR20525">
        <v>1.40871900589459</v>
      </c>
      <c r="BS20525">
        <v>114591.606469085</v>
      </c>
      <c r="BW20525" s="29">
        <v>20520</v>
      </c>
      <c r="BX20525">
        <f t="shared" si="954"/>
        <v>1</v>
      </c>
      <c r="BY20525">
        <f t="shared" si="955"/>
        <v>1</v>
      </c>
    </row>
    <row r="20526" spans="1:77">
      <c r="A20526" s="15">
        <v>20521</v>
      </c>
      <c r="BP20526">
        <v>0.8295289163672</v>
      </c>
      <c r="BQ20526">
        <v>12326.0472159294</v>
      </c>
      <c r="BR20526">
        <v>1.42989310498265</v>
      </c>
      <c r="BS20526">
        <v>134556.886921118</v>
      </c>
      <c r="BW20526" s="29">
        <v>20521</v>
      </c>
      <c r="BX20526">
        <f t="shared" si="954"/>
        <v>1</v>
      </c>
      <c r="BY20526">
        <f t="shared" si="955"/>
        <v>1</v>
      </c>
    </row>
    <row r="20527" spans="1:77">
      <c r="A20527" s="15">
        <v>20522</v>
      </c>
      <c r="BP20527">
        <v>0.783659341928742</v>
      </c>
      <c r="BQ20527">
        <v>21033.5414256598</v>
      </c>
      <c r="BR20527">
        <v>1.36842171994529</v>
      </c>
      <c r="BS20527">
        <v>118514.327932081</v>
      </c>
      <c r="BW20527" s="29">
        <v>20522</v>
      </c>
      <c r="BX20527">
        <f t="shared" si="954"/>
        <v>1</v>
      </c>
      <c r="BY20527">
        <f t="shared" si="955"/>
        <v>1</v>
      </c>
    </row>
    <row r="20528" spans="1:77">
      <c r="A20528" s="15">
        <v>20523</v>
      </c>
      <c r="BP20528">
        <v>0.795101205868263</v>
      </c>
      <c r="BQ20528">
        <v>17027.4857308243</v>
      </c>
      <c r="BR20528">
        <v>1.34299373894592</v>
      </c>
      <c r="BS20528">
        <v>115872.079850274</v>
      </c>
      <c r="BW20528" s="29">
        <v>20523</v>
      </c>
      <c r="BX20528">
        <f t="shared" si="954"/>
        <v>1</v>
      </c>
      <c r="BY20528">
        <f t="shared" si="955"/>
        <v>1</v>
      </c>
    </row>
    <row r="20529" spans="1:77">
      <c r="A20529" s="15">
        <v>20524</v>
      </c>
      <c r="BP20529">
        <v>0.804376292554136</v>
      </c>
      <c r="BQ20529">
        <v>14757.7821478293</v>
      </c>
      <c r="BR20529">
        <v>1.36708547646466</v>
      </c>
      <c r="BS20529">
        <v>141359.638530308</v>
      </c>
      <c r="BW20529" s="29">
        <v>20524</v>
      </c>
      <c r="BX20529">
        <f t="shared" si="954"/>
        <v>1</v>
      </c>
      <c r="BY20529">
        <f t="shared" si="955"/>
        <v>1</v>
      </c>
    </row>
    <row r="20530" spans="1:77">
      <c r="A20530" s="15">
        <v>20525</v>
      </c>
      <c r="BP20530">
        <v>0.799983518707546</v>
      </c>
      <c r="BQ20530">
        <v>14799.2893747915</v>
      </c>
      <c r="BR20530">
        <v>1.3841577256117</v>
      </c>
      <c r="BS20530">
        <v>113919.691331243</v>
      </c>
      <c r="BW20530" s="29">
        <v>20525</v>
      </c>
      <c r="BX20530">
        <f t="shared" si="954"/>
        <v>1</v>
      </c>
      <c r="BY20530">
        <f t="shared" si="955"/>
        <v>1</v>
      </c>
    </row>
    <row r="20531" spans="1:77">
      <c r="A20531" s="15">
        <v>20526</v>
      </c>
      <c r="BP20531">
        <v>0.869885972587486</v>
      </c>
      <c r="BQ20531">
        <v>19100.1969760215</v>
      </c>
      <c r="BR20531">
        <v>1.51684211469109</v>
      </c>
      <c r="BS20531">
        <v>143444.523100051</v>
      </c>
      <c r="BW20531" s="29">
        <v>20526</v>
      </c>
      <c r="BX20531">
        <f t="shared" si="954"/>
        <v>1</v>
      </c>
      <c r="BY20531">
        <f t="shared" si="955"/>
        <v>1</v>
      </c>
    </row>
    <row r="20532" spans="1:77">
      <c r="A20532" s="15">
        <v>20527</v>
      </c>
      <c r="BP20532">
        <v>0.817534187776392</v>
      </c>
      <c r="BQ20532">
        <v>12811.6081272285</v>
      </c>
      <c r="BR20532">
        <v>1.3904152271387</v>
      </c>
      <c r="BS20532">
        <v>110785.184557695</v>
      </c>
      <c r="BW20532" s="29">
        <v>20527</v>
      </c>
      <c r="BX20532">
        <f t="shared" si="954"/>
        <v>1</v>
      </c>
      <c r="BY20532">
        <f t="shared" si="955"/>
        <v>1</v>
      </c>
    </row>
    <row r="20533" spans="1:77">
      <c r="A20533" s="15">
        <v>20528</v>
      </c>
      <c r="BP20533">
        <v>0.833589486939294</v>
      </c>
      <c r="BQ20533">
        <v>12770.3024614676</v>
      </c>
      <c r="BR20533">
        <v>1.44472133135267</v>
      </c>
      <c r="BS20533">
        <v>107987.198484351</v>
      </c>
      <c r="BW20533" s="29">
        <v>20528</v>
      </c>
      <c r="BX20533">
        <f t="shared" si="954"/>
        <v>1</v>
      </c>
      <c r="BY20533">
        <f t="shared" si="955"/>
        <v>1</v>
      </c>
    </row>
    <row r="20534" spans="1:77">
      <c r="A20534" s="15">
        <v>20529</v>
      </c>
      <c r="BP20534">
        <v>0.843800251776431</v>
      </c>
      <c r="BQ20534">
        <v>11875.0237937435</v>
      </c>
      <c r="BR20534">
        <v>1.4590399022095</v>
      </c>
      <c r="BS20534">
        <v>106518.048084075</v>
      </c>
      <c r="BW20534" s="29">
        <v>20529</v>
      </c>
      <c r="BX20534">
        <f t="shared" si="954"/>
        <v>1</v>
      </c>
      <c r="BY20534">
        <f t="shared" si="955"/>
        <v>1</v>
      </c>
    </row>
    <row r="20535" spans="1:77">
      <c r="A20535" s="15">
        <v>20530</v>
      </c>
      <c r="BP20535">
        <v>0.800398484219762</v>
      </c>
      <c r="BQ20535">
        <v>14541.6262092357</v>
      </c>
      <c r="BR20535">
        <v>1.37207964338383</v>
      </c>
      <c r="BS20535">
        <v>141796.39471507</v>
      </c>
      <c r="BW20535" s="29">
        <v>20530</v>
      </c>
      <c r="BX20535">
        <f t="shared" si="954"/>
        <v>1</v>
      </c>
      <c r="BY20535">
        <f t="shared" si="955"/>
        <v>1</v>
      </c>
    </row>
    <row r="20536" spans="1:77">
      <c r="A20536" s="15">
        <v>20531</v>
      </c>
      <c r="BP20536">
        <v>0.851403438374979</v>
      </c>
      <c r="BQ20536">
        <v>11652.1207374681</v>
      </c>
      <c r="BR20536">
        <v>1.4874961413965</v>
      </c>
      <c r="BS20536">
        <v>110070.7410591</v>
      </c>
      <c r="BW20536" s="29">
        <v>20531</v>
      </c>
      <c r="BX20536">
        <f t="shared" si="954"/>
        <v>1</v>
      </c>
      <c r="BY20536">
        <f t="shared" si="955"/>
        <v>1</v>
      </c>
    </row>
    <row r="20537" spans="1:77">
      <c r="A20537" s="15">
        <v>20532</v>
      </c>
      <c r="BP20537">
        <v>0.797545358077059</v>
      </c>
      <c r="BQ20537">
        <v>15428.0812094159</v>
      </c>
      <c r="BR20537">
        <v>1.37476137735955</v>
      </c>
      <c r="BS20537">
        <v>140397.134352163</v>
      </c>
      <c r="BW20537" s="29">
        <v>20532</v>
      </c>
      <c r="BX20537">
        <f t="shared" si="954"/>
        <v>1</v>
      </c>
      <c r="BY20537">
        <f t="shared" si="955"/>
        <v>1</v>
      </c>
    </row>
    <row r="20538" spans="1:77">
      <c r="A20538" s="15">
        <v>20533</v>
      </c>
      <c r="BP20538">
        <v>0.816115704241842</v>
      </c>
      <c r="BQ20538">
        <v>18541.7450430488</v>
      </c>
      <c r="BR20538">
        <v>1.38294151117308</v>
      </c>
      <c r="BS20538">
        <v>115276.856944035</v>
      </c>
      <c r="BW20538" s="29">
        <v>20533</v>
      </c>
      <c r="BX20538">
        <f t="shared" si="954"/>
        <v>1</v>
      </c>
      <c r="BY20538">
        <f t="shared" si="955"/>
        <v>1</v>
      </c>
    </row>
    <row r="20539" spans="1:77">
      <c r="A20539" s="15">
        <v>20534</v>
      </c>
      <c r="BP20539">
        <v>0.74541147876621</v>
      </c>
      <c r="BQ20539">
        <v>16845.8229634957</v>
      </c>
      <c r="BR20539">
        <v>1.25332665719732</v>
      </c>
      <c r="BS20539">
        <v>139651.044018581</v>
      </c>
      <c r="BW20539" s="29">
        <v>20534</v>
      </c>
      <c r="BX20539">
        <f t="shared" si="954"/>
        <v>1</v>
      </c>
      <c r="BY20539">
        <f t="shared" si="955"/>
        <v>1</v>
      </c>
    </row>
    <row r="20540" spans="1:77">
      <c r="A20540" s="15">
        <v>20535</v>
      </c>
      <c r="BP20540">
        <v>0.771688847845217</v>
      </c>
      <c r="BQ20540">
        <v>21349.6031846348</v>
      </c>
      <c r="BR20540">
        <v>1.32193348583933</v>
      </c>
      <c r="BS20540">
        <v>159118.568019494</v>
      </c>
      <c r="BW20540" s="29">
        <v>20535</v>
      </c>
      <c r="BX20540">
        <f t="shared" si="954"/>
        <v>1</v>
      </c>
      <c r="BY20540">
        <f t="shared" si="955"/>
        <v>1</v>
      </c>
    </row>
    <row r="20541" spans="1:77">
      <c r="A20541" s="15">
        <v>20536</v>
      </c>
      <c r="BP20541">
        <v>0.821105404143115</v>
      </c>
      <c r="BQ20541">
        <v>14948.5950837869</v>
      </c>
      <c r="BR20541">
        <v>1.41196928271156</v>
      </c>
      <c r="BS20541">
        <v>112846.796236815</v>
      </c>
      <c r="BW20541" s="29">
        <v>20536</v>
      </c>
      <c r="BX20541">
        <f t="shared" si="954"/>
        <v>1</v>
      </c>
      <c r="BY20541">
        <f t="shared" si="955"/>
        <v>1</v>
      </c>
    </row>
    <row r="20542" spans="1:77">
      <c r="A20542" s="15">
        <v>20537</v>
      </c>
      <c r="BP20542">
        <v>0.792089229461011</v>
      </c>
      <c r="BQ20542">
        <v>14474.5013872171</v>
      </c>
      <c r="BR20542">
        <v>1.37044262580711</v>
      </c>
      <c r="BS20542">
        <v>109333.058986809</v>
      </c>
      <c r="BW20542" s="29">
        <v>20537</v>
      </c>
      <c r="BX20542">
        <f t="shared" si="954"/>
        <v>1</v>
      </c>
      <c r="BY20542">
        <f t="shared" si="955"/>
        <v>1</v>
      </c>
    </row>
    <row r="20543" spans="1:77">
      <c r="A20543" s="15">
        <v>20538</v>
      </c>
      <c r="BP20543">
        <v>0.813289561458698</v>
      </c>
      <c r="BQ20543">
        <v>13654.190517401</v>
      </c>
      <c r="BR20543">
        <v>1.38754580735436</v>
      </c>
      <c r="BS20543">
        <v>108291.413947641</v>
      </c>
      <c r="BW20543" s="29">
        <v>20538</v>
      </c>
      <c r="BX20543">
        <f t="shared" si="954"/>
        <v>1</v>
      </c>
      <c r="BY20543">
        <f t="shared" si="955"/>
        <v>1</v>
      </c>
    </row>
    <row r="20544" spans="1:77">
      <c r="A20544" s="15">
        <v>20539</v>
      </c>
      <c r="BP20544">
        <v>0.795449730685257</v>
      </c>
      <c r="BQ20544">
        <v>16729.7892859418</v>
      </c>
      <c r="BR20544">
        <v>1.38760191900688</v>
      </c>
      <c r="BS20544">
        <v>115611.830954568</v>
      </c>
      <c r="BW20544" s="29">
        <v>20539</v>
      </c>
      <c r="BX20544">
        <f t="shared" si="954"/>
        <v>1</v>
      </c>
      <c r="BY20544">
        <f t="shared" si="955"/>
        <v>1</v>
      </c>
    </row>
    <row r="20545" spans="1:77">
      <c r="A20545" s="15">
        <v>20540</v>
      </c>
      <c r="BP20545">
        <v>0.789536270879711</v>
      </c>
      <c r="BQ20545">
        <v>12503.7522506891</v>
      </c>
      <c r="BR20545">
        <v>1.35781139771848</v>
      </c>
      <c r="BS20545">
        <v>108569.447553172</v>
      </c>
      <c r="BW20545" s="29">
        <v>20540</v>
      </c>
      <c r="BX20545">
        <f t="shared" si="954"/>
        <v>1</v>
      </c>
      <c r="BY20545">
        <f t="shared" si="955"/>
        <v>1</v>
      </c>
    </row>
    <row r="20546" spans="1:77">
      <c r="A20546" s="15">
        <v>20541</v>
      </c>
      <c r="BP20546">
        <v>0.804966165564934</v>
      </c>
      <c r="BQ20546">
        <v>15179.0585570846</v>
      </c>
      <c r="BR20546">
        <v>1.40067216056944</v>
      </c>
      <c r="BS20546">
        <v>142153.960127425</v>
      </c>
      <c r="BW20546" s="29">
        <v>20541</v>
      </c>
      <c r="BX20546">
        <f t="shared" si="954"/>
        <v>1</v>
      </c>
      <c r="BY20546">
        <f t="shared" si="955"/>
        <v>1</v>
      </c>
    </row>
    <row r="20547" spans="1:77">
      <c r="A20547" s="15">
        <v>20542</v>
      </c>
      <c r="BP20547">
        <v>0.83338459269744</v>
      </c>
      <c r="BQ20547">
        <v>13218.8018275741</v>
      </c>
      <c r="BR20547">
        <v>1.42699777834317</v>
      </c>
      <c r="BS20547">
        <v>108098.679400049</v>
      </c>
      <c r="BW20547" s="29">
        <v>20542</v>
      </c>
      <c r="BX20547">
        <f t="shared" si="954"/>
        <v>1</v>
      </c>
      <c r="BY20547">
        <f t="shared" si="955"/>
        <v>1</v>
      </c>
    </row>
    <row r="20548" spans="1:77">
      <c r="A20548" s="15">
        <v>20543</v>
      </c>
      <c r="BP20548">
        <v>0.785410613594543</v>
      </c>
      <c r="BQ20548">
        <v>13902.8844246122</v>
      </c>
      <c r="BR20548">
        <v>1.34785186403889</v>
      </c>
      <c r="BS20548">
        <v>107318.741930799</v>
      </c>
      <c r="BW20548" s="29">
        <v>20543</v>
      </c>
      <c r="BX20548">
        <f t="shared" si="954"/>
        <v>1</v>
      </c>
      <c r="BY20548">
        <f t="shared" si="955"/>
        <v>1</v>
      </c>
    </row>
    <row r="20549" spans="1:77">
      <c r="A20549" s="15">
        <v>20544</v>
      </c>
      <c r="BP20549">
        <v>0.831169573067763</v>
      </c>
      <c r="BQ20549">
        <v>23113.3262762691</v>
      </c>
      <c r="BR20549">
        <v>1.40847582459145</v>
      </c>
      <c r="BS20549">
        <v>126303.747387187</v>
      </c>
      <c r="BW20549" s="29">
        <v>20544</v>
      </c>
      <c r="BX20549">
        <f t="shared" si="954"/>
        <v>1</v>
      </c>
      <c r="BY20549">
        <f t="shared" si="955"/>
        <v>1</v>
      </c>
    </row>
    <row r="20550" spans="1:77">
      <c r="A20550" s="15">
        <v>20545</v>
      </c>
      <c r="BP20550">
        <v>0.833874413429223</v>
      </c>
      <c r="BQ20550">
        <v>17426.1525756788</v>
      </c>
      <c r="BR20550">
        <v>1.42804832028389</v>
      </c>
      <c r="BS20550">
        <v>114014.740884722</v>
      </c>
      <c r="BW20550" s="29">
        <v>20545</v>
      </c>
      <c r="BX20550">
        <f t="shared" si="954"/>
        <v>1</v>
      </c>
      <c r="BY20550">
        <f t="shared" si="955"/>
        <v>1</v>
      </c>
    </row>
    <row r="20551" spans="1:77">
      <c r="A20551" s="15">
        <v>20546</v>
      </c>
      <c r="BP20551">
        <v>0.841020061398709</v>
      </c>
      <c r="BQ20551">
        <v>12592.3985240623</v>
      </c>
      <c r="BR20551">
        <v>1.45217931889121</v>
      </c>
      <c r="BS20551">
        <v>140932.780821847</v>
      </c>
      <c r="BW20551" s="29">
        <v>20546</v>
      </c>
      <c r="BX20551">
        <f t="shared" ref="BX20551:BX20614" si="956">IF(BU20551=MAX($BU20551:$BV20551),1,0)</f>
        <v>1</v>
      </c>
      <c r="BY20551">
        <f t="shared" ref="BY20551:BY20614" si="957">IF(BV20551=MAX($BU20551:$BV20551),1,0)</f>
        <v>1</v>
      </c>
    </row>
    <row r="20552" spans="1:77">
      <c r="A20552" s="15">
        <v>20547</v>
      </c>
      <c r="BP20552">
        <v>0.844010138889567</v>
      </c>
      <c r="BQ20552">
        <v>11234.8805074797</v>
      </c>
      <c r="BR20552">
        <v>1.45423435385614</v>
      </c>
      <c r="BS20552">
        <v>136715.752099417</v>
      </c>
      <c r="BW20552" s="29">
        <v>20547</v>
      </c>
      <c r="BX20552">
        <f t="shared" si="956"/>
        <v>1</v>
      </c>
      <c r="BY20552">
        <f t="shared" si="957"/>
        <v>1</v>
      </c>
    </row>
    <row r="20553" spans="1:77">
      <c r="A20553" s="15">
        <v>20548</v>
      </c>
      <c r="BP20553">
        <v>0.856266874437258</v>
      </c>
      <c r="BQ20553">
        <v>11514.9833615532</v>
      </c>
      <c r="BR20553">
        <v>1.45518087212147</v>
      </c>
      <c r="BS20553">
        <v>136220.936080686</v>
      </c>
      <c r="BW20553" s="29">
        <v>20548</v>
      </c>
      <c r="BX20553">
        <f t="shared" si="956"/>
        <v>1</v>
      </c>
      <c r="BY20553">
        <f t="shared" si="957"/>
        <v>1</v>
      </c>
    </row>
    <row r="20554" spans="1:77">
      <c r="A20554" s="15">
        <v>20549</v>
      </c>
      <c r="BP20554">
        <v>0.808109078691483</v>
      </c>
      <c r="BQ20554">
        <v>15351.5715685289</v>
      </c>
      <c r="BR20554">
        <v>1.39935075109783</v>
      </c>
      <c r="BS20554">
        <v>142406.184585501</v>
      </c>
      <c r="BW20554" s="29">
        <v>20549</v>
      </c>
      <c r="BX20554">
        <f t="shared" si="956"/>
        <v>1</v>
      </c>
      <c r="BY20554">
        <f t="shared" si="957"/>
        <v>1</v>
      </c>
    </row>
    <row r="20555" spans="1:77">
      <c r="A20555" s="15">
        <v>20550</v>
      </c>
      <c r="BP20555">
        <v>0.779378270105884</v>
      </c>
      <c r="BQ20555">
        <v>16206.015293056</v>
      </c>
      <c r="BR20555">
        <v>1.33836611655185</v>
      </c>
      <c r="BS20555">
        <v>114196.356345238</v>
      </c>
      <c r="BW20555" s="29">
        <v>20550</v>
      </c>
      <c r="BX20555">
        <f t="shared" si="956"/>
        <v>1</v>
      </c>
      <c r="BY20555">
        <f t="shared" si="957"/>
        <v>1</v>
      </c>
    </row>
    <row r="20556" spans="1:77">
      <c r="A20556" s="15">
        <v>20551</v>
      </c>
      <c r="BP20556">
        <v>0.811288321759852</v>
      </c>
      <c r="BQ20556">
        <v>13019.1574450849</v>
      </c>
      <c r="BR20556">
        <v>1.4012909345224</v>
      </c>
      <c r="BS20556">
        <v>110025.590741869</v>
      </c>
      <c r="BW20556" s="29">
        <v>20551</v>
      </c>
      <c r="BX20556">
        <f t="shared" si="956"/>
        <v>1</v>
      </c>
      <c r="BY20556">
        <f t="shared" si="957"/>
        <v>1</v>
      </c>
    </row>
    <row r="20557" spans="1:77">
      <c r="A20557" s="15">
        <v>20552</v>
      </c>
      <c r="BP20557">
        <v>0.82352953119979</v>
      </c>
      <c r="BQ20557">
        <v>14153.9812960432</v>
      </c>
      <c r="BR20557">
        <v>1.41679065706572</v>
      </c>
      <c r="BS20557">
        <v>108039.030207676</v>
      </c>
      <c r="BW20557" s="29">
        <v>20552</v>
      </c>
      <c r="BX20557">
        <f t="shared" si="956"/>
        <v>1</v>
      </c>
      <c r="BY20557">
        <f t="shared" si="957"/>
        <v>1</v>
      </c>
    </row>
    <row r="20558" spans="1:77">
      <c r="A20558" s="15">
        <v>20553</v>
      </c>
      <c r="BP20558">
        <v>0.760989541701773</v>
      </c>
      <c r="BQ20558">
        <v>12605.4287610363</v>
      </c>
      <c r="BR20558">
        <v>1.26503839324058</v>
      </c>
      <c r="BS20558">
        <v>132534.65247111</v>
      </c>
      <c r="BW20558" s="29">
        <v>20553</v>
      </c>
      <c r="BX20558">
        <f t="shared" si="956"/>
        <v>1</v>
      </c>
      <c r="BY20558">
        <f t="shared" si="957"/>
        <v>1</v>
      </c>
    </row>
    <row r="20559" spans="1:77">
      <c r="A20559" s="15">
        <v>20554</v>
      </c>
      <c r="BP20559">
        <v>0.763483993408253</v>
      </c>
      <c r="BQ20559">
        <v>10870.0558018357</v>
      </c>
      <c r="BR20559">
        <v>1.28637798010048</v>
      </c>
      <c r="BS20559">
        <v>104155.673058321</v>
      </c>
      <c r="BW20559" s="29">
        <v>20554</v>
      </c>
      <c r="BX20559">
        <f t="shared" si="956"/>
        <v>1</v>
      </c>
      <c r="BY20559">
        <f t="shared" si="957"/>
        <v>1</v>
      </c>
    </row>
    <row r="20560" spans="1:77">
      <c r="A20560" s="15">
        <v>20555</v>
      </c>
      <c r="BP20560">
        <v>0.810516777981843</v>
      </c>
      <c r="BQ20560">
        <v>11354.8079610008</v>
      </c>
      <c r="BR20560">
        <v>1.38542728197041</v>
      </c>
      <c r="BS20560">
        <v>107345.153807642</v>
      </c>
      <c r="BW20560" s="29">
        <v>20555</v>
      </c>
      <c r="BX20560">
        <f t="shared" si="956"/>
        <v>1</v>
      </c>
      <c r="BY20560">
        <f t="shared" si="957"/>
        <v>1</v>
      </c>
    </row>
    <row r="20561" spans="1:77">
      <c r="A20561" s="15">
        <v>20556</v>
      </c>
      <c r="BP20561">
        <v>0.759167653174582</v>
      </c>
      <c r="BQ20561">
        <v>11592.0725351929</v>
      </c>
      <c r="BR20561">
        <v>1.31854099321825</v>
      </c>
      <c r="BS20561">
        <v>107279.567974394</v>
      </c>
      <c r="BW20561" s="29">
        <v>20556</v>
      </c>
      <c r="BX20561">
        <f t="shared" si="956"/>
        <v>1</v>
      </c>
      <c r="BY20561">
        <f t="shared" si="957"/>
        <v>1</v>
      </c>
    </row>
    <row r="20562" spans="1:77">
      <c r="A20562" s="15">
        <v>20557</v>
      </c>
      <c r="BP20562">
        <v>0.817215256753169</v>
      </c>
      <c r="BQ20562">
        <v>9838.07050978609</v>
      </c>
      <c r="BR20562">
        <v>1.36793655298886</v>
      </c>
      <c r="BS20562">
        <v>102522.474098601</v>
      </c>
      <c r="BW20562" s="29">
        <v>20557</v>
      </c>
      <c r="BX20562">
        <f t="shared" si="956"/>
        <v>1</v>
      </c>
      <c r="BY20562">
        <f t="shared" si="957"/>
        <v>1</v>
      </c>
    </row>
    <row r="20563" spans="1:77">
      <c r="A20563" s="15">
        <v>20558</v>
      </c>
      <c r="BP20563">
        <v>0.818992674769066</v>
      </c>
      <c r="BQ20563">
        <v>29655.7474137207</v>
      </c>
      <c r="BR20563">
        <v>1.41955690630165</v>
      </c>
      <c r="BS20563">
        <v>126655.174426454</v>
      </c>
      <c r="BW20563" s="29">
        <v>20558</v>
      </c>
      <c r="BX20563">
        <f t="shared" si="956"/>
        <v>1</v>
      </c>
      <c r="BY20563">
        <f t="shared" si="957"/>
        <v>1</v>
      </c>
    </row>
    <row r="20564" spans="1:77">
      <c r="A20564" s="15">
        <v>20559</v>
      </c>
      <c r="BP20564">
        <v>0.812298432356853</v>
      </c>
      <c r="BQ20564">
        <v>13971.4792336944</v>
      </c>
      <c r="BR20564">
        <v>1.40665210006865</v>
      </c>
      <c r="BS20564">
        <v>142505.061783642</v>
      </c>
      <c r="BW20564" s="29">
        <v>20559</v>
      </c>
      <c r="BX20564">
        <f t="shared" si="956"/>
        <v>1</v>
      </c>
      <c r="BY20564">
        <f t="shared" si="957"/>
        <v>1</v>
      </c>
    </row>
    <row r="20565" spans="1:77">
      <c r="A20565" s="15">
        <v>20560</v>
      </c>
      <c r="BP20565">
        <v>0.845568152629846</v>
      </c>
      <c r="BQ20565">
        <v>18188.353968474</v>
      </c>
      <c r="BR20565">
        <v>1.47966300042135</v>
      </c>
      <c r="BS20565">
        <v>146230.275328272</v>
      </c>
      <c r="BW20565" s="29">
        <v>20560</v>
      </c>
      <c r="BX20565">
        <f t="shared" si="956"/>
        <v>1</v>
      </c>
      <c r="BY20565">
        <f t="shared" si="957"/>
        <v>1</v>
      </c>
    </row>
    <row r="20566" spans="1:77">
      <c r="A20566" s="15">
        <v>20561</v>
      </c>
      <c r="BP20566">
        <v>0.806516622678628</v>
      </c>
      <c r="BQ20566">
        <v>14674.5063240895</v>
      </c>
      <c r="BR20566">
        <v>1.40154083346526</v>
      </c>
      <c r="BS20566">
        <v>110075.067248563</v>
      </c>
      <c r="BW20566" s="29">
        <v>20561</v>
      </c>
      <c r="BX20566">
        <f t="shared" si="956"/>
        <v>1</v>
      </c>
      <c r="BY20566">
        <f t="shared" si="957"/>
        <v>1</v>
      </c>
    </row>
    <row r="20567" spans="1:77">
      <c r="A20567" s="15">
        <v>20562</v>
      </c>
      <c r="BP20567">
        <v>0.784746558293591</v>
      </c>
      <c r="BQ20567">
        <v>13962.8521484914</v>
      </c>
      <c r="BR20567">
        <v>1.33689359418595</v>
      </c>
      <c r="BS20567">
        <v>110371.668459966</v>
      </c>
      <c r="BW20567" s="29">
        <v>20562</v>
      </c>
      <c r="BX20567">
        <f t="shared" si="956"/>
        <v>1</v>
      </c>
      <c r="BY20567">
        <f t="shared" si="957"/>
        <v>1</v>
      </c>
    </row>
    <row r="20568" spans="1:77">
      <c r="A20568" s="15">
        <v>20563</v>
      </c>
      <c r="BP20568">
        <v>0.857340825473849</v>
      </c>
      <c r="BQ20568">
        <v>11554.3336800977</v>
      </c>
      <c r="BR20568">
        <v>1.44682235016373</v>
      </c>
      <c r="BS20568">
        <v>135031.925389226</v>
      </c>
      <c r="BW20568" s="29">
        <v>20563</v>
      </c>
      <c r="BX20568">
        <f t="shared" si="956"/>
        <v>1</v>
      </c>
      <c r="BY20568">
        <f t="shared" si="957"/>
        <v>1</v>
      </c>
    </row>
    <row r="20569" spans="1:77">
      <c r="A20569" s="15">
        <v>20564</v>
      </c>
      <c r="BP20569">
        <v>0.857693391057747</v>
      </c>
      <c r="BQ20569">
        <v>14738.1212089169</v>
      </c>
      <c r="BR20569">
        <v>1.50751807689401</v>
      </c>
      <c r="BS20569">
        <v>117431.990668126</v>
      </c>
      <c r="BW20569" s="29">
        <v>20564</v>
      </c>
      <c r="BX20569">
        <f t="shared" si="956"/>
        <v>1</v>
      </c>
      <c r="BY20569">
        <f t="shared" si="957"/>
        <v>1</v>
      </c>
    </row>
    <row r="20570" spans="1:77">
      <c r="A20570" s="15">
        <v>20565</v>
      </c>
      <c r="BP20570">
        <v>0.833038883638655</v>
      </c>
      <c r="BQ20570">
        <v>14876.2068545973</v>
      </c>
      <c r="BR20570">
        <v>1.40448883105538</v>
      </c>
      <c r="BS20570">
        <v>139328.071680542</v>
      </c>
      <c r="BW20570" s="29">
        <v>20565</v>
      </c>
      <c r="BX20570">
        <f t="shared" si="956"/>
        <v>1</v>
      </c>
      <c r="BY20570">
        <f t="shared" si="957"/>
        <v>1</v>
      </c>
    </row>
    <row r="20571" spans="1:77">
      <c r="A20571" s="15">
        <v>20566</v>
      </c>
      <c r="BP20571">
        <v>0.805197062246522</v>
      </c>
      <c r="BQ20571">
        <v>13304.012446586</v>
      </c>
      <c r="BR20571">
        <v>1.38666713449498</v>
      </c>
      <c r="BS20571">
        <v>109506.085485632</v>
      </c>
      <c r="BW20571" s="29">
        <v>20566</v>
      </c>
      <c r="BX20571">
        <f t="shared" si="956"/>
        <v>1</v>
      </c>
      <c r="BY20571">
        <f t="shared" si="957"/>
        <v>1</v>
      </c>
    </row>
    <row r="20572" spans="1:77">
      <c r="A20572" s="15">
        <v>20567</v>
      </c>
      <c r="BP20572">
        <v>0.802579786598668</v>
      </c>
      <c r="BQ20572">
        <v>15834.3501233071</v>
      </c>
      <c r="BR20572">
        <v>1.37388714458568</v>
      </c>
      <c r="BS20572">
        <v>110818.340663603</v>
      </c>
      <c r="BW20572" s="29">
        <v>20567</v>
      </c>
      <c r="BX20572">
        <f t="shared" si="956"/>
        <v>1</v>
      </c>
      <c r="BY20572">
        <f t="shared" si="957"/>
        <v>1</v>
      </c>
    </row>
    <row r="20573" spans="1:77">
      <c r="A20573" s="15">
        <v>20568</v>
      </c>
      <c r="BP20573">
        <v>0.775571973299081</v>
      </c>
      <c r="BQ20573">
        <v>11786.6329737294</v>
      </c>
      <c r="BR20573">
        <v>1.2986817777971</v>
      </c>
      <c r="BS20573">
        <v>103756.911599363</v>
      </c>
      <c r="BW20573" s="29">
        <v>20568</v>
      </c>
      <c r="BX20573">
        <f t="shared" si="956"/>
        <v>1</v>
      </c>
      <c r="BY20573">
        <f t="shared" si="957"/>
        <v>1</v>
      </c>
    </row>
    <row r="20574" spans="1:77">
      <c r="A20574" s="15">
        <v>20569</v>
      </c>
      <c r="BP20574">
        <v>0.852033853737509</v>
      </c>
      <c r="BQ20574">
        <v>9044.39862258369</v>
      </c>
      <c r="BR20574">
        <v>1.46877272726831</v>
      </c>
      <c r="BS20574">
        <v>135833.580691275</v>
      </c>
      <c r="BW20574" s="29">
        <v>20569</v>
      </c>
      <c r="BX20574">
        <f t="shared" si="956"/>
        <v>1</v>
      </c>
      <c r="BY20574">
        <f t="shared" si="957"/>
        <v>1</v>
      </c>
    </row>
    <row r="20575" spans="1:77">
      <c r="A20575" s="15">
        <v>20570</v>
      </c>
      <c r="BP20575">
        <v>0.81540574043917</v>
      </c>
      <c r="BQ20575">
        <v>15417.5943201596</v>
      </c>
      <c r="BR20575">
        <v>1.40503779389899</v>
      </c>
      <c r="BS20575">
        <v>144080.529124461</v>
      </c>
      <c r="BW20575" s="29">
        <v>20570</v>
      </c>
      <c r="BX20575">
        <f t="shared" si="956"/>
        <v>1</v>
      </c>
      <c r="BY20575">
        <f t="shared" si="957"/>
        <v>1</v>
      </c>
    </row>
    <row r="20576" spans="1:77">
      <c r="A20576" s="15">
        <v>20571</v>
      </c>
      <c r="BP20576">
        <v>0.800823670225406</v>
      </c>
      <c r="BQ20576">
        <v>14621.462955879</v>
      </c>
      <c r="BR20576">
        <v>1.34493727096112</v>
      </c>
      <c r="BS20576">
        <v>140254.247340632</v>
      </c>
      <c r="BW20576" s="29">
        <v>20571</v>
      </c>
      <c r="BX20576">
        <f t="shared" si="956"/>
        <v>1</v>
      </c>
      <c r="BY20576">
        <f t="shared" si="957"/>
        <v>1</v>
      </c>
    </row>
    <row r="20577" spans="1:77">
      <c r="A20577" s="15">
        <v>20572</v>
      </c>
      <c r="BP20577">
        <v>0.814298903984502</v>
      </c>
      <c r="BQ20577">
        <v>13161.8244522967</v>
      </c>
      <c r="BR20577">
        <v>1.39006951613211</v>
      </c>
      <c r="BS20577">
        <v>139960.89480817</v>
      </c>
      <c r="BW20577" s="29">
        <v>20572</v>
      </c>
      <c r="BX20577">
        <f t="shared" si="956"/>
        <v>1</v>
      </c>
      <c r="BY20577">
        <f t="shared" si="957"/>
        <v>1</v>
      </c>
    </row>
    <row r="20578" spans="1:77">
      <c r="A20578" s="15">
        <v>20573</v>
      </c>
      <c r="BP20578">
        <v>0.837546416403751</v>
      </c>
      <c r="BQ20578">
        <v>12362.7356376962</v>
      </c>
      <c r="BR20578">
        <v>1.41570646915639</v>
      </c>
      <c r="BS20578">
        <v>106503.432602757</v>
      </c>
      <c r="BW20578" s="29">
        <v>20573</v>
      </c>
      <c r="BX20578">
        <f t="shared" si="956"/>
        <v>1</v>
      </c>
      <c r="BY20578">
        <f t="shared" si="957"/>
        <v>1</v>
      </c>
    </row>
    <row r="20579" spans="1:77">
      <c r="A20579" s="15">
        <v>20574</v>
      </c>
      <c r="BP20579">
        <v>0.785390006896849</v>
      </c>
      <c r="BQ20579">
        <v>19415.2971917546</v>
      </c>
      <c r="BR20579">
        <v>1.35855526697913</v>
      </c>
      <c r="BS20579">
        <v>114625.779054697</v>
      </c>
      <c r="BW20579" s="29">
        <v>20574</v>
      </c>
      <c r="BX20579">
        <f t="shared" si="956"/>
        <v>1</v>
      </c>
      <c r="BY20579">
        <f t="shared" si="957"/>
        <v>1</v>
      </c>
    </row>
    <row r="20580" spans="1:77">
      <c r="A20580" s="15">
        <v>20575</v>
      </c>
      <c r="BP20580">
        <v>0.811838334752969</v>
      </c>
      <c r="BQ20580">
        <v>15159.42667398</v>
      </c>
      <c r="BR20580">
        <v>1.36681354454044</v>
      </c>
      <c r="BS20580">
        <v>109526.023994133</v>
      </c>
      <c r="BW20580" s="29">
        <v>20575</v>
      </c>
      <c r="BX20580">
        <f t="shared" si="956"/>
        <v>1</v>
      </c>
      <c r="BY20580">
        <f t="shared" si="957"/>
        <v>1</v>
      </c>
    </row>
    <row r="20581" spans="1:77">
      <c r="A20581" s="15">
        <v>20576</v>
      </c>
      <c r="BP20581">
        <v>0.846555942489673</v>
      </c>
      <c r="BQ20581">
        <v>16176.3420270284</v>
      </c>
      <c r="BR20581">
        <v>1.48409761555264</v>
      </c>
      <c r="BS20581">
        <v>111785.387507987</v>
      </c>
      <c r="BW20581" s="29">
        <v>20576</v>
      </c>
      <c r="BX20581">
        <f t="shared" si="956"/>
        <v>1</v>
      </c>
      <c r="BY20581">
        <f t="shared" si="957"/>
        <v>1</v>
      </c>
    </row>
    <row r="20582" spans="1:77">
      <c r="A20582" s="15">
        <v>20577</v>
      </c>
      <c r="BP20582">
        <v>0.748157695158345</v>
      </c>
      <c r="BQ20582">
        <v>14782.0448859765</v>
      </c>
      <c r="BR20582">
        <v>1.28322112864915</v>
      </c>
      <c r="BS20582">
        <v>113248.254215294</v>
      </c>
      <c r="BW20582" s="29">
        <v>20577</v>
      </c>
      <c r="BX20582">
        <f t="shared" si="956"/>
        <v>1</v>
      </c>
      <c r="BY20582">
        <f t="shared" si="957"/>
        <v>1</v>
      </c>
    </row>
    <row r="20583" spans="1:77">
      <c r="A20583" s="15">
        <v>20578</v>
      </c>
      <c r="BP20583">
        <v>0.790298180532657</v>
      </c>
      <c r="BQ20583">
        <v>14070.0332300228</v>
      </c>
      <c r="BR20583">
        <v>1.36094130905144</v>
      </c>
      <c r="BS20583">
        <v>112701.294138744</v>
      </c>
      <c r="BW20583" s="29">
        <v>20578</v>
      </c>
      <c r="BX20583">
        <f t="shared" si="956"/>
        <v>1</v>
      </c>
      <c r="BY20583">
        <f t="shared" si="957"/>
        <v>1</v>
      </c>
    </row>
    <row r="20584" spans="1:77">
      <c r="A20584" s="15">
        <v>20579</v>
      </c>
      <c r="BP20584">
        <v>0.819026615585586</v>
      </c>
      <c r="BQ20584">
        <v>15951.8575027281</v>
      </c>
      <c r="BR20584">
        <v>1.40121274969818</v>
      </c>
      <c r="BS20584">
        <v>136718.385368068</v>
      </c>
      <c r="BW20584" s="29">
        <v>20579</v>
      </c>
      <c r="BX20584">
        <f t="shared" si="956"/>
        <v>1</v>
      </c>
      <c r="BY20584">
        <f t="shared" si="957"/>
        <v>1</v>
      </c>
    </row>
    <row r="20585" spans="1:77">
      <c r="A20585" s="15">
        <v>20580</v>
      </c>
      <c r="BP20585">
        <v>0.842342594435</v>
      </c>
      <c r="BQ20585">
        <v>15798.5087511402</v>
      </c>
      <c r="BR20585">
        <v>1.4381245131686</v>
      </c>
      <c r="BS20585">
        <v>143349.196804322</v>
      </c>
      <c r="BW20585" s="29">
        <v>20580</v>
      </c>
      <c r="BX20585">
        <f t="shared" si="956"/>
        <v>1</v>
      </c>
      <c r="BY20585">
        <f t="shared" si="957"/>
        <v>1</v>
      </c>
    </row>
    <row r="20586" spans="1:77">
      <c r="A20586" s="15">
        <v>20581</v>
      </c>
      <c r="BP20586">
        <v>0.793424420960555</v>
      </c>
      <c r="BQ20586">
        <v>17302.2723785159</v>
      </c>
      <c r="BR20586">
        <v>1.36020463773216</v>
      </c>
      <c r="BS20586">
        <v>113878.887418519</v>
      </c>
      <c r="BW20586" s="29">
        <v>20581</v>
      </c>
      <c r="BX20586">
        <f t="shared" si="956"/>
        <v>1</v>
      </c>
      <c r="BY20586">
        <f t="shared" si="957"/>
        <v>1</v>
      </c>
    </row>
    <row r="20587" spans="1:77">
      <c r="A20587" s="15">
        <v>20582</v>
      </c>
      <c r="BP20587">
        <v>0.738529031835955</v>
      </c>
      <c r="BQ20587">
        <v>15570.7946083448</v>
      </c>
      <c r="BR20587">
        <v>1.25192892310545</v>
      </c>
      <c r="BS20587">
        <v>112186.752374774</v>
      </c>
      <c r="BW20587" s="29">
        <v>20582</v>
      </c>
      <c r="BX20587">
        <f t="shared" si="956"/>
        <v>1</v>
      </c>
      <c r="BY20587">
        <f t="shared" si="957"/>
        <v>1</v>
      </c>
    </row>
    <row r="20588" spans="1:77">
      <c r="A20588" s="15">
        <v>20583</v>
      </c>
      <c r="BP20588">
        <v>0.804119939549451</v>
      </c>
      <c r="BQ20588">
        <v>15505.0255333422</v>
      </c>
      <c r="BR20588">
        <v>1.35652758123831</v>
      </c>
      <c r="BS20588">
        <v>109992.664497499</v>
      </c>
      <c r="BW20588" s="29">
        <v>20583</v>
      </c>
      <c r="BX20588">
        <f t="shared" si="956"/>
        <v>1</v>
      </c>
      <c r="BY20588">
        <f t="shared" si="957"/>
        <v>1</v>
      </c>
    </row>
    <row r="20589" spans="1:77">
      <c r="A20589" s="15">
        <v>20584</v>
      </c>
      <c r="BP20589">
        <v>0.793784505494289</v>
      </c>
      <c r="BQ20589">
        <v>14708.8446198206</v>
      </c>
      <c r="BR20589">
        <v>1.34688153093121</v>
      </c>
      <c r="BS20589">
        <v>138182.812025865</v>
      </c>
      <c r="BW20589" s="29">
        <v>20584</v>
      </c>
      <c r="BX20589">
        <f t="shared" si="956"/>
        <v>1</v>
      </c>
      <c r="BY20589">
        <f t="shared" si="957"/>
        <v>1</v>
      </c>
    </row>
    <row r="20590" spans="1:77">
      <c r="A20590" s="15">
        <v>20585</v>
      </c>
      <c r="BP20590">
        <v>0.812094815324831</v>
      </c>
      <c r="BQ20590">
        <v>14301.5348840879</v>
      </c>
      <c r="BR20590">
        <v>1.39127271980924</v>
      </c>
      <c r="BS20590">
        <v>112191.014868169</v>
      </c>
      <c r="BW20590" s="29">
        <v>20585</v>
      </c>
      <c r="BX20590">
        <f t="shared" si="956"/>
        <v>1</v>
      </c>
      <c r="BY20590">
        <f t="shared" si="957"/>
        <v>1</v>
      </c>
    </row>
    <row r="20591" spans="1:77">
      <c r="A20591" s="15">
        <v>20586</v>
      </c>
      <c r="BP20591">
        <v>0.805653112538876</v>
      </c>
      <c r="BQ20591">
        <v>14595.1412369358</v>
      </c>
      <c r="BR20591">
        <v>1.3642809033402</v>
      </c>
      <c r="BS20591">
        <v>105619.622931252</v>
      </c>
      <c r="BW20591" s="29">
        <v>20586</v>
      </c>
      <c r="BX20591">
        <f t="shared" si="956"/>
        <v>1</v>
      </c>
      <c r="BY20591">
        <f t="shared" si="957"/>
        <v>1</v>
      </c>
    </row>
    <row r="20592" spans="1:77">
      <c r="A20592" s="15">
        <v>20587</v>
      </c>
      <c r="BP20592">
        <v>0.838668162711011</v>
      </c>
      <c r="BQ20592">
        <v>12313.3933297316</v>
      </c>
      <c r="BR20592">
        <v>1.4365243034377</v>
      </c>
      <c r="BS20592">
        <v>138258.540377405</v>
      </c>
      <c r="BW20592" s="29">
        <v>20587</v>
      </c>
      <c r="BX20592">
        <f t="shared" si="956"/>
        <v>1</v>
      </c>
      <c r="BY20592">
        <f t="shared" si="957"/>
        <v>1</v>
      </c>
    </row>
    <row r="20593" spans="1:77">
      <c r="A20593" s="15">
        <v>20588</v>
      </c>
      <c r="BP20593">
        <v>0.802457459506707</v>
      </c>
      <c r="BQ20593">
        <v>14976.6824887641</v>
      </c>
      <c r="BR20593">
        <v>1.345077100175</v>
      </c>
      <c r="BS20593">
        <v>141316.836764742</v>
      </c>
      <c r="BW20593" s="29">
        <v>20588</v>
      </c>
      <c r="BX20593">
        <f t="shared" si="956"/>
        <v>1</v>
      </c>
      <c r="BY20593">
        <f t="shared" si="957"/>
        <v>1</v>
      </c>
    </row>
    <row r="20594" spans="1:77">
      <c r="A20594" s="15">
        <v>20589</v>
      </c>
      <c r="BP20594">
        <v>0.796380962693015</v>
      </c>
      <c r="BQ20594">
        <v>15448.4443434063</v>
      </c>
      <c r="BR20594">
        <v>1.36852564928752</v>
      </c>
      <c r="BS20594">
        <v>115409.263165477</v>
      </c>
      <c r="BW20594" s="29">
        <v>20589</v>
      </c>
      <c r="BX20594">
        <f t="shared" si="956"/>
        <v>1</v>
      </c>
      <c r="BY20594">
        <f t="shared" si="957"/>
        <v>1</v>
      </c>
    </row>
    <row r="20595" spans="1:77">
      <c r="A20595" s="15">
        <v>20590</v>
      </c>
      <c r="BP20595">
        <v>0.794578488794077</v>
      </c>
      <c r="BQ20595">
        <v>14066.7656723375</v>
      </c>
      <c r="BR20595">
        <v>1.35327481035517</v>
      </c>
      <c r="BS20595">
        <v>110185.628926337</v>
      </c>
      <c r="BW20595" s="29">
        <v>20590</v>
      </c>
      <c r="BX20595">
        <f t="shared" si="956"/>
        <v>1</v>
      </c>
      <c r="BY20595">
        <f t="shared" si="957"/>
        <v>1</v>
      </c>
    </row>
    <row r="20596" spans="1:77">
      <c r="A20596" s="15">
        <v>20591</v>
      </c>
      <c r="BP20596">
        <v>0.796565961526004</v>
      </c>
      <c r="BQ20596">
        <v>18728.4251760297</v>
      </c>
      <c r="BR20596">
        <v>1.36524376204135</v>
      </c>
      <c r="BS20596">
        <v>114397.256189281</v>
      </c>
      <c r="BW20596" s="29">
        <v>20591</v>
      </c>
      <c r="BX20596">
        <f t="shared" si="956"/>
        <v>1</v>
      </c>
      <c r="BY20596">
        <f t="shared" si="957"/>
        <v>1</v>
      </c>
    </row>
    <row r="20597" spans="1:77">
      <c r="A20597" s="15">
        <v>20592</v>
      </c>
      <c r="BP20597">
        <v>0.757769162192939</v>
      </c>
      <c r="BQ20597">
        <v>14466.452430448</v>
      </c>
      <c r="BR20597">
        <v>1.3187690857555</v>
      </c>
      <c r="BS20597">
        <v>112157.450064023</v>
      </c>
      <c r="BW20597" s="29">
        <v>20592</v>
      </c>
      <c r="BX20597">
        <f t="shared" si="956"/>
        <v>1</v>
      </c>
      <c r="BY20597">
        <f t="shared" si="957"/>
        <v>1</v>
      </c>
    </row>
    <row r="20598" spans="1:77">
      <c r="A20598" s="15">
        <v>20593</v>
      </c>
      <c r="BP20598">
        <v>0.837649213903333</v>
      </c>
      <c r="BQ20598">
        <v>11704.0409815996</v>
      </c>
      <c r="BR20598">
        <v>1.45862891977244</v>
      </c>
      <c r="BS20598">
        <v>136800.253506696</v>
      </c>
      <c r="BW20598" s="29">
        <v>20593</v>
      </c>
      <c r="BX20598">
        <f t="shared" si="956"/>
        <v>1</v>
      </c>
      <c r="BY20598">
        <f t="shared" si="957"/>
        <v>1</v>
      </c>
    </row>
    <row r="20599" spans="1:77">
      <c r="A20599" s="15">
        <v>20594</v>
      </c>
      <c r="BP20599">
        <v>0.857544850549934</v>
      </c>
      <c r="BQ20599">
        <v>18741.5169828384</v>
      </c>
      <c r="BR20599">
        <v>1.47106052143255</v>
      </c>
      <c r="BS20599">
        <v>117131.968180717</v>
      </c>
      <c r="BW20599" s="29">
        <v>20594</v>
      </c>
      <c r="BX20599">
        <f t="shared" si="956"/>
        <v>1</v>
      </c>
      <c r="BY20599">
        <f t="shared" si="957"/>
        <v>1</v>
      </c>
    </row>
    <row r="20600" spans="1:77">
      <c r="A20600" s="15">
        <v>20595</v>
      </c>
      <c r="BP20600">
        <v>0.824096149516429</v>
      </c>
      <c r="BQ20600">
        <v>14082.9155620574</v>
      </c>
      <c r="BR20600">
        <v>1.42197118943196</v>
      </c>
      <c r="BS20600">
        <v>112165.939296563</v>
      </c>
      <c r="BW20600" s="29">
        <v>20595</v>
      </c>
      <c r="BX20600">
        <f t="shared" si="956"/>
        <v>1</v>
      </c>
      <c r="BY20600">
        <f t="shared" si="957"/>
        <v>1</v>
      </c>
    </row>
    <row r="20601" spans="1:77">
      <c r="A20601" s="15">
        <v>20596</v>
      </c>
      <c r="BP20601">
        <v>0.830554648208995</v>
      </c>
      <c r="BQ20601">
        <v>12180.9767718205</v>
      </c>
      <c r="BR20601">
        <v>1.42343432082792</v>
      </c>
      <c r="BS20601">
        <v>139454.197235596</v>
      </c>
      <c r="BW20601" s="29">
        <v>20596</v>
      </c>
      <c r="BX20601">
        <f t="shared" si="956"/>
        <v>1</v>
      </c>
      <c r="BY20601">
        <f t="shared" si="957"/>
        <v>1</v>
      </c>
    </row>
    <row r="20602" spans="1:77">
      <c r="A20602" s="15">
        <v>20597</v>
      </c>
      <c r="BP20602">
        <v>0.821803078865456</v>
      </c>
      <c r="BQ20602">
        <v>12144.2780305603</v>
      </c>
      <c r="BR20602">
        <v>1.42766594044611</v>
      </c>
      <c r="BS20602">
        <v>108816.562200526</v>
      </c>
      <c r="BW20602" s="29">
        <v>20597</v>
      </c>
      <c r="BX20602">
        <f t="shared" si="956"/>
        <v>1</v>
      </c>
      <c r="BY20602">
        <f t="shared" si="957"/>
        <v>1</v>
      </c>
    </row>
    <row r="20603" spans="1:77">
      <c r="A20603" s="15">
        <v>20598</v>
      </c>
      <c r="BP20603">
        <v>0.774633463472011</v>
      </c>
      <c r="BQ20603">
        <v>13652.9339053516</v>
      </c>
      <c r="BR20603">
        <v>1.35957644557551</v>
      </c>
      <c r="BS20603">
        <v>139954.230748276</v>
      </c>
      <c r="BW20603" s="29">
        <v>20598</v>
      </c>
      <c r="BX20603">
        <f t="shared" si="956"/>
        <v>1</v>
      </c>
      <c r="BY20603">
        <f t="shared" si="957"/>
        <v>1</v>
      </c>
    </row>
    <row r="20604" spans="1:77">
      <c r="A20604" s="15">
        <v>20599</v>
      </c>
      <c r="BP20604">
        <v>0.844833206458329</v>
      </c>
      <c r="BQ20604">
        <v>15793.510808973</v>
      </c>
      <c r="BR20604">
        <v>1.44953021273219</v>
      </c>
      <c r="BS20604">
        <v>117364.742231729</v>
      </c>
      <c r="BW20604" s="29">
        <v>20599</v>
      </c>
      <c r="BX20604">
        <f t="shared" si="956"/>
        <v>1</v>
      </c>
      <c r="BY20604">
        <f t="shared" si="957"/>
        <v>1</v>
      </c>
    </row>
    <row r="20605" spans="1:77">
      <c r="A20605" s="15">
        <v>20600</v>
      </c>
      <c r="BP20605">
        <v>0.805632357501201</v>
      </c>
      <c r="BQ20605">
        <v>20365.4473355894</v>
      </c>
      <c r="BR20605">
        <v>1.37819750162842</v>
      </c>
      <c r="BS20605">
        <v>148831.611669157</v>
      </c>
      <c r="BW20605" s="29">
        <v>20600</v>
      </c>
      <c r="BX20605">
        <f t="shared" si="956"/>
        <v>1</v>
      </c>
      <c r="BY20605">
        <f t="shared" si="957"/>
        <v>1</v>
      </c>
    </row>
    <row r="20606" spans="1:77">
      <c r="A20606" s="15">
        <v>20601</v>
      </c>
      <c r="BP20606">
        <v>0.861222960351141</v>
      </c>
      <c r="BQ20606">
        <v>12671.6762273989</v>
      </c>
      <c r="BR20606">
        <v>1.48750902628567</v>
      </c>
      <c r="BS20606">
        <v>139464.436871319</v>
      </c>
      <c r="BW20606" s="29">
        <v>20601</v>
      </c>
      <c r="BX20606">
        <f t="shared" si="956"/>
        <v>1</v>
      </c>
      <c r="BY20606">
        <f t="shared" si="957"/>
        <v>1</v>
      </c>
    </row>
    <row r="20607" spans="1:77">
      <c r="A20607" s="15">
        <v>20602</v>
      </c>
      <c r="BP20607">
        <v>0.766463698863692</v>
      </c>
      <c r="BQ20607">
        <v>14594.6498403097</v>
      </c>
      <c r="BR20607">
        <v>1.27250719791332</v>
      </c>
      <c r="BS20607">
        <v>110343.845148166</v>
      </c>
      <c r="BW20607" s="29">
        <v>20602</v>
      </c>
      <c r="BX20607">
        <f t="shared" si="956"/>
        <v>1</v>
      </c>
      <c r="BY20607">
        <f t="shared" si="957"/>
        <v>1</v>
      </c>
    </row>
    <row r="20608" spans="1:77">
      <c r="A20608" s="15">
        <v>20603</v>
      </c>
      <c r="BP20608">
        <v>0.765959600356282</v>
      </c>
      <c r="BQ20608">
        <v>13890.698981983</v>
      </c>
      <c r="BR20608">
        <v>1.29021210432384</v>
      </c>
      <c r="BS20608">
        <v>137628.505463342</v>
      </c>
      <c r="BW20608" s="29">
        <v>20603</v>
      </c>
      <c r="BX20608">
        <f t="shared" si="956"/>
        <v>1</v>
      </c>
      <c r="BY20608">
        <f t="shared" si="957"/>
        <v>1</v>
      </c>
    </row>
    <row r="20609" spans="1:77">
      <c r="A20609" s="15">
        <v>20604</v>
      </c>
      <c r="BP20609">
        <v>0.824451260048084</v>
      </c>
      <c r="BQ20609">
        <v>16663.5916230205</v>
      </c>
      <c r="BR20609">
        <v>1.4281576942479</v>
      </c>
      <c r="BS20609">
        <v>114480.099384116</v>
      </c>
      <c r="BW20609" s="29">
        <v>20604</v>
      </c>
      <c r="BX20609">
        <f t="shared" si="956"/>
        <v>1</v>
      </c>
      <c r="BY20609">
        <f t="shared" si="957"/>
        <v>1</v>
      </c>
    </row>
    <row r="20610" spans="1:77">
      <c r="A20610" s="15">
        <v>20605</v>
      </c>
      <c r="BP20610">
        <v>0.8294599238506</v>
      </c>
      <c r="BQ20610">
        <v>15219.659082254</v>
      </c>
      <c r="BR20610">
        <v>1.42961538534641</v>
      </c>
      <c r="BS20610">
        <v>113226.139668627</v>
      </c>
      <c r="BW20610" s="29">
        <v>20605</v>
      </c>
      <c r="BX20610">
        <f t="shared" si="956"/>
        <v>1</v>
      </c>
      <c r="BY20610">
        <f t="shared" si="957"/>
        <v>1</v>
      </c>
    </row>
    <row r="20611" spans="1:77">
      <c r="A20611" s="15">
        <v>20606</v>
      </c>
      <c r="BP20611">
        <v>0.803093314967499</v>
      </c>
      <c r="BQ20611">
        <v>10917.4076026848</v>
      </c>
      <c r="BR20611">
        <v>1.36160814371925</v>
      </c>
      <c r="BS20611">
        <v>105865.275759465</v>
      </c>
      <c r="BW20611" s="29">
        <v>20606</v>
      </c>
      <c r="BX20611">
        <f t="shared" si="956"/>
        <v>1</v>
      </c>
      <c r="BY20611">
        <f t="shared" si="957"/>
        <v>1</v>
      </c>
    </row>
    <row r="20612" spans="1:77">
      <c r="A20612" s="15">
        <v>20607</v>
      </c>
      <c r="BP20612">
        <v>0.862737944467281</v>
      </c>
      <c r="BQ20612">
        <v>12168.5519567402</v>
      </c>
      <c r="BR20612">
        <v>1.51964442273486</v>
      </c>
      <c r="BS20612">
        <v>110950.415573042</v>
      </c>
      <c r="BW20612" s="29">
        <v>20607</v>
      </c>
      <c r="BX20612">
        <f t="shared" si="956"/>
        <v>1</v>
      </c>
      <c r="BY20612">
        <f t="shared" si="957"/>
        <v>1</v>
      </c>
    </row>
    <row r="20613" spans="1:77">
      <c r="A20613" s="15">
        <v>20608</v>
      </c>
      <c r="BP20613">
        <v>0.792422646407933</v>
      </c>
      <c r="BQ20613">
        <v>12886.8742295256</v>
      </c>
      <c r="BR20613">
        <v>1.36517887641542</v>
      </c>
      <c r="BS20613">
        <v>108512.846093505</v>
      </c>
      <c r="BW20613" s="29">
        <v>20608</v>
      </c>
      <c r="BX20613">
        <f t="shared" si="956"/>
        <v>1</v>
      </c>
      <c r="BY20613">
        <f t="shared" si="957"/>
        <v>1</v>
      </c>
    </row>
    <row r="20614" spans="1:77">
      <c r="A20614" s="15">
        <v>20609</v>
      </c>
      <c r="BP20614">
        <v>0.852876118016187</v>
      </c>
      <c r="BQ20614">
        <v>12233.8153529167</v>
      </c>
      <c r="BR20614">
        <v>1.468601611797</v>
      </c>
      <c r="BS20614">
        <v>110018.080591851</v>
      </c>
      <c r="BW20614" s="29">
        <v>20609</v>
      </c>
      <c r="BX20614">
        <f t="shared" si="956"/>
        <v>1</v>
      </c>
      <c r="BY20614">
        <f t="shared" si="957"/>
        <v>1</v>
      </c>
    </row>
    <row r="20615" spans="1:77">
      <c r="A20615" s="15">
        <v>20610</v>
      </c>
      <c r="BP20615">
        <v>0.794890248887315</v>
      </c>
      <c r="BQ20615">
        <v>13671.6184399546</v>
      </c>
      <c r="BR20615">
        <v>1.35535097876051</v>
      </c>
      <c r="BS20615">
        <v>111520.588028972</v>
      </c>
      <c r="BW20615" s="29">
        <v>20610</v>
      </c>
      <c r="BX20615">
        <f t="shared" ref="BX20615:BX20678" si="958">IF(BU20615=MAX($BU20615:$BV20615),1,0)</f>
        <v>1</v>
      </c>
      <c r="BY20615">
        <f t="shared" ref="BY20615:BY20678" si="959">IF(BV20615=MAX($BU20615:$BV20615),1,0)</f>
        <v>1</v>
      </c>
    </row>
    <row r="20616" spans="1:77">
      <c r="A20616" s="15">
        <v>20611</v>
      </c>
      <c r="BP20616">
        <v>0.839279498169487</v>
      </c>
      <c r="BQ20616">
        <v>14125.3607574912</v>
      </c>
      <c r="BR20616">
        <v>1.45872515982355</v>
      </c>
      <c r="BS20616">
        <v>143149.145030467</v>
      </c>
      <c r="BW20616" s="29">
        <v>20611</v>
      </c>
      <c r="BX20616">
        <f t="shared" si="958"/>
        <v>1</v>
      </c>
      <c r="BY20616">
        <f t="shared" si="959"/>
        <v>1</v>
      </c>
    </row>
    <row r="20617" spans="1:77">
      <c r="A20617" s="15">
        <v>20612</v>
      </c>
      <c r="BP20617">
        <v>0.822670255017225</v>
      </c>
      <c r="BQ20617">
        <v>20204.7378176351</v>
      </c>
      <c r="BR20617">
        <v>1.41068649726866</v>
      </c>
      <c r="BS20617">
        <v>149386.992296483</v>
      </c>
      <c r="BW20617" s="29">
        <v>20612</v>
      </c>
      <c r="BX20617">
        <f t="shared" si="958"/>
        <v>1</v>
      </c>
      <c r="BY20617">
        <f t="shared" si="959"/>
        <v>1</v>
      </c>
    </row>
    <row r="20618" spans="1:77">
      <c r="A20618" s="15">
        <v>20613</v>
      </c>
      <c r="BP20618">
        <v>0.795638766612257</v>
      </c>
      <c r="BQ20618">
        <v>15810.5057996251</v>
      </c>
      <c r="BR20618">
        <v>1.38574533083584</v>
      </c>
      <c r="BS20618">
        <v>113213.748442529</v>
      </c>
      <c r="BW20618" s="29">
        <v>20613</v>
      </c>
      <c r="BX20618">
        <f t="shared" si="958"/>
        <v>1</v>
      </c>
      <c r="BY20618">
        <f t="shared" si="959"/>
        <v>1</v>
      </c>
    </row>
    <row r="20619" spans="1:77">
      <c r="A20619" s="15">
        <v>20614</v>
      </c>
      <c r="BP20619">
        <v>0.850294933419499</v>
      </c>
      <c r="BQ20619">
        <v>18092.8825131365</v>
      </c>
      <c r="BR20619">
        <v>1.50067807592209</v>
      </c>
      <c r="BS20619">
        <v>149203.85351069</v>
      </c>
      <c r="BW20619" s="29">
        <v>20614</v>
      </c>
      <c r="BX20619">
        <f t="shared" si="958"/>
        <v>1</v>
      </c>
      <c r="BY20619">
        <f t="shared" si="959"/>
        <v>1</v>
      </c>
    </row>
    <row r="20620" spans="1:77">
      <c r="A20620" s="15">
        <v>20615</v>
      </c>
      <c r="BP20620">
        <v>0.832710324014562</v>
      </c>
      <c r="BQ20620">
        <v>13949.9603938093</v>
      </c>
      <c r="BR20620">
        <v>1.4229009675112</v>
      </c>
      <c r="BS20620">
        <v>140598.064530608</v>
      </c>
      <c r="BW20620" s="29">
        <v>20615</v>
      </c>
      <c r="BX20620">
        <f t="shared" si="958"/>
        <v>1</v>
      </c>
      <c r="BY20620">
        <f t="shared" si="959"/>
        <v>1</v>
      </c>
    </row>
    <row r="20621" spans="1:77">
      <c r="A20621" s="15">
        <v>20616</v>
      </c>
      <c r="BP20621">
        <v>0.79965658963409</v>
      </c>
      <c r="BQ20621">
        <v>14240.6375225788</v>
      </c>
      <c r="BR20621">
        <v>1.37654316587246</v>
      </c>
      <c r="BS20621">
        <v>111422.295283227</v>
      </c>
      <c r="BW20621" s="29">
        <v>20616</v>
      </c>
      <c r="BX20621">
        <f t="shared" si="958"/>
        <v>1</v>
      </c>
      <c r="BY20621">
        <f t="shared" si="959"/>
        <v>1</v>
      </c>
    </row>
    <row r="20622" spans="1:77">
      <c r="A20622" s="15">
        <v>20617</v>
      </c>
      <c r="BP20622">
        <v>0.849060604692829</v>
      </c>
      <c r="BQ20622">
        <v>14889.0159963864</v>
      </c>
      <c r="BR20622">
        <v>1.48930063928113</v>
      </c>
      <c r="BS20622">
        <v>112074.472319928</v>
      </c>
      <c r="BW20622" s="29">
        <v>20617</v>
      </c>
      <c r="BX20622">
        <f t="shared" si="958"/>
        <v>1</v>
      </c>
      <c r="BY20622">
        <f t="shared" si="959"/>
        <v>1</v>
      </c>
    </row>
    <row r="20623" spans="1:77">
      <c r="A20623" s="15">
        <v>20618</v>
      </c>
      <c r="BP20623">
        <v>0.8129419639607</v>
      </c>
      <c r="BQ20623">
        <v>13661.4659192117</v>
      </c>
      <c r="BR20623">
        <v>1.41244903426874</v>
      </c>
      <c r="BS20623">
        <v>108605.521759215</v>
      </c>
      <c r="BW20623" s="29">
        <v>20618</v>
      </c>
      <c r="BX20623">
        <f t="shared" si="958"/>
        <v>1</v>
      </c>
      <c r="BY20623">
        <f t="shared" si="959"/>
        <v>1</v>
      </c>
    </row>
    <row r="20624" spans="1:77">
      <c r="A20624" s="15">
        <v>20619</v>
      </c>
      <c r="BP20624">
        <v>0.807653911032674</v>
      </c>
      <c r="BQ20624">
        <v>17948.8393184283</v>
      </c>
      <c r="BR20624">
        <v>1.36490866679746</v>
      </c>
      <c r="BS20624">
        <v>114392.922088234</v>
      </c>
      <c r="BW20624" s="29">
        <v>20619</v>
      </c>
      <c r="BX20624">
        <f t="shared" si="958"/>
        <v>1</v>
      </c>
      <c r="BY20624">
        <f t="shared" si="959"/>
        <v>1</v>
      </c>
    </row>
    <row r="20625" spans="1:77">
      <c r="A20625" s="15">
        <v>20620</v>
      </c>
      <c r="BP20625">
        <v>0.815920626726241</v>
      </c>
      <c r="BQ20625">
        <v>16372.6464303918</v>
      </c>
      <c r="BR20625">
        <v>1.37975116688802</v>
      </c>
      <c r="BS20625">
        <v>113227.889984038</v>
      </c>
      <c r="BW20625" s="29">
        <v>20620</v>
      </c>
      <c r="BX20625">
        <f t="shared" si="958"/>
        <v>1</v>
      </c>
      <c r="BY20625">
        <f t="shared" si="959"/>
        <v>1</v>
      </c>
    </row>
    <row r="20626" spans="1:77">
      <c r="A20626" s="15">
        <v>20621</v>
      </c>
      <c r="BP20626">
        <v>0.829430481780038</v>
      </c>
      <c r="BQ20626">
        <v>12077.2095939298</v>
      </c>
      <c r="BR20626">
        <v>1.41805788477365</v>
      </c>
      <c r="BS20626">
        <v>109720.991588911</v>
      </c>
      <c r="BW20626" s="29">
        <v>20621</v>
      </c>
      <c r="BX20626">
        <f t="shared" si="958"/>
        <v>1</v>
      </c>
      <c r="BY20626">
        <f t="shared" si="959"/>
        <v>1</v>
      </c>
    </row>
    <row r="20627" spans="1:77">
      <c r="A20627" s="15">
        <v>20622</v>
      </c>
      <c r="BP20627">
        <v>0.817479883527033</v>
      </c>
      <c r="BQ20627">
        <v>12545.2739380319</v>
      </c>
      <c r="BR20627">
        <v>1.388906244255</v>
      </c>
      <c r="BS20627">
        <v>106076.451578002</v>
      </c>
      <c r="BW20627" s="29">
        <v>20622</v>
      </c>
      <c r="BX20627">
        <f t="shared" si="958"/>
        <v>1</v>
      </c>
      <c r="BY20627">
        <f t="shared" si="959"/>
        <v>1</v>
      </c>
    </row>
    <row r="20628" spans="1:77">
      <c r="A20628" s="15">
        <v>20623</v>
      </c>
      <c r="BP20628">
        <v>0.833601307269692</v>
      </c>
      <c r="BQ20628">
        <v>13032.4963646747</v>
      </c>
      <c r="BR20628">
        <v>1.44999489817732</v>
      </c>
      <c r="BS20628">
        <v>107677.810158644</v>
      </c>
      <c r="BW20628" s="29">
        <v>20623</v>
      </c>
      <c r="BX20628">
        <f t="shared" si="958"/>
        <v>1</v>
      </c>
      <c r="BY20628">
        <f t="shared" si="959"/>
        <v>1</v>
      </c>
    </row>
    <row r="20629" spans="1:77">
      <c r="A20629" s="15">
        <v>20624</v>
      </c>
      <c r="BP20629">
        <v>0.808883593536386</v>
      </c>
      <c r="BQ20629">
        <v>17149.5168033194</v>
      </c>
      <c r="BR20629">
        <v>1.38109321300046</v>
      </c>
      <c r="BS20629">
        <v>116195.597729654</v>
      </c>
      <c r="BW20629" s="29">
        <v>20624</v>
      </c>
      <c r="BX20629">
        <f t="shared" si="958"/>
        <v>1</v>
      </c>
      <c r="BY20629">
        <f t="shared" si="959"/>
        <v>1</v>
      </c>
    </row>
    <row r="20630" spans="1:77">
      <c r="A20630" s="15">
        <v>20625</v>
      </c>
      <c r="BP20630">
        <v>0.856528231058998</v>
      </c>
      <c r="BQ20630">
        <v>12460.950831038</v>
      </c>
      <c r="BR20630">
        <v>1.50720077854714</v>
      </c>
      <c r="BS20630">
        <v>140441.93104939</v>
      </c>
      <c r="BW20630" s="29">
        <v>20625</v>
      </c>
      <c r="BX20630">
        <f t="shared" si="958"/>
        <v>1</v>
      </c>
      <c r="BY20630">
        <f t="shared" si="959"/>
        <v>1</v>
      </c>
    </row>
    <row r="20631" spans="1:77">
      <c r="A20631" s="15">
        <v>20626</v>
      </c>
      <c r="BP20631">
        <v>0.824827183313199</v>
      </c>
      <c r="BQ20631">
        <v>19006.5207797272</v>
      </c>
      <c r="BR20631">
        <v>1.41377434341562</v>
      </c>
      <c r="BS20631">
        <v>145048.526406685</v>
      </c>
      <c r="BW20631" s="29">
        <v>20626</v>
      </c>
      <c r="BX20631">
        <f t="shared" si="958"/>
        <v>1</v>
      </c>
      <c r="BY20631">
        <f t="shared" si="959"/>
        <v>1</v>
      </c>
    </row>
    <row r="20632" spans="1:77">
      <c r="A20632" s="15">
        <v>20627</v>
      </c>
      <c r="BP20632">
        <v>0.835205518417389</v>
      </c>
      <c r="BQ20632">
        <v>12808.886764652</v>
      </c>
      <c r="BR20632">
        <v>1.43688965148668</v>
      </c>
      <c r="BS20632">
        <v>139785.329833148</v>
      </c>
      <c r="BW20632" s="29">
        <v>20627</v>
      </c>
      <c r="BX20632">
        <f t="shared" si="958"/>
        <v>1</v>
      </c>
      <c r="BY20632">
        <f t="shared" si="959"/>
        <v>1</v>
      </c>
    </row>
    <row r="20633" spans="1:77">
      <c r="A20633" s="15">
        <v>20628</v>
      </c>
      <c r="BP20633">
        <v>0.784313534127565</v>
      </c>
      <c r="BQ20633">
        <v>18512.2939697894</v>
      </c>
      <c r="BR20633">
        <v>1.3296631172247</v>
      </c>
      <c r="BS20633">
        <v>116198.425550157</v>
      </c>
      <c r="BW20633" s="29">
        <v>20628</v>
      </c>
      <c r="BX20633">
        <f t="shared" si="958"/>
        <v>1</v>
      </c>
      <c r="BY20633">
        <f t="shared" si="959"/>
        <v>1</v>
      </c>
    </row>
    <row r="20634" spans="1:77">
      <c r="A20634" s="15">
        <v>20629</v>
      </c>
      <c r="BP20634">
        <v>0.829034844824631</v>
      </c>
      <c r="BQ20634">
        <v>14722.5932586798</v>
      </c>
      <c r="BR20634">
        <v>1.40859579683314</v>
      </c>
      <c r="BS20634">
        <v>109152.373132339</v>
      </c>
      <c r="BW20634" s="29">
        <v>20629</v>
      </c>
      <c r="BX20634">
        <f t="shared" si="958"/>
        <v>1</v>
      </c>
      <c r="BY20634">
        <f t="shared" si="959"/>
        <v>1</v>
      </c>
    </row>
    <row r="20635" spans="1:77">
      <c r="A20635" s="15">
        <v>20630</v>
      </c>
      <c r="BP20635">
        <v>0.753255643779345</v>
      </c>
      <c r="BQ20635">
        <v>13213.5283712169</v>
      </c>
      <c r="BR20635">
        <v>1.26848003014204</v>
      </c>
      <c r="BS20635">
        <v>107009.409836003</v>
      </c>
      <c r="BW20635" s="29">
        <v>20630</v>
      </c>
      <c r="BX20635">
        <f t="shared" si="958"/>
        <v>1</v>
      </c>
      <c r="BY20635">
        <f t="shared" si="959"/>
        <v>1</v>
      </c>
    </row>
    <row r="20636" spans="1:77">
      <c r="A20636" s="15">
        <v>20631</v>
      </c>
      <c r="BP20636">
        <v>0.819344361486117</v>
      </c>
      <c r="BQ20636">
        <v>11306.6968834052</v>
      </c>
      <c r="BR20636">
        <v>1.42248721054992</v>
      </c>
      <c r="BS20636">
        <v>106441.378516698</v>
      </c>
      <c r="BW20636" s="29">
        <v>20631</v>
      </c>
      <c r="BX20636">
        <f t="shared" si="958"/>
        <v>1</v>
      </c>
      <c r="BY20636">
        <f t="shared" si="959"/>
        <v>1</v>
      </c>
    </row>
    <row r="20637" spans="1:77">
      <c r="A20637" s="15">
        <v>20632</v>
      </c>
      <c r="BP20637">
        <v>0.795687241079724</v>
      </c>
      <c r="BQ20637">
        <v>12635.5528571043</v>
      </c>
      <c r="BR20637">
        <v>1.37164312519854</v>
      </c>
      <c r="BS20637">
        <v>140679.734276078</v>
      </c>
      <c r="BW20637" s="29">
        <v>20632</v>
      </c>
      <c r="BX20637">
        <f t="shared" si="958"/>
        <v>1</v>
      </c>
      <c r="BY20637">
        <f t="shared" si="959"/>
        <v>1</v>
      </c>
    </row>
    <row r="20638" spans="1:77">
      <c r="A20638" s="15">
        <v>20633</v>
      </c>
      <c r="BP20638">
        <v>0.796705658695697</v>
      </c>
      <c r="BQ20638">
        <v>20446.450566443</v>
      </c>
      <c r="BR20638">
        <v>1.33971088147545</v>
      </c>
      <c r="BS20638">
        <v>110897.487242408</v>
      </c>
      <c r="BW20638" s="29">
        <v>20633</v>
      </c>
      <c r="BX20638">
        <f t="shared" si="958"/>
        <v>1</v>
      </c>
      <c r="BY20638">
        <f t="shared" si="959"/>
        <v>1</v>
      </c>
    </row>
    <row r="20639" spans="1:77">
      <c r="A20639" s="15">
        <v>20634</v>
      </c>
      <c r="BP20639">
        <v>0.808655622299926</v>
      </c>
      <c r="BQ20639">
        <v>19567.3617235184</v>
      </c>
      <c r="BR20639">
        <v>1.3968203061859</v>
      </c>
      <c r="BS20639">
        <v>114473.385194534</v>
      </c>
      <c r="BW20639" s="29">
        <v>20634</v>
      </c>
      <c r="BX20639">
        <f t="shared" si="958"/>
        <v>1</v>
      </c>
      <c r="BY20639">
        <f t="shared" si="959"/>
        <v>1</v>
      </c>
    </row>
    <row r="20640" spans="1:77">
      <c r="A20640" s="15">
        <v>20635</v>
      </c>
      <c r="BP20640">
        <v>0.856308470471819</v>
      </c>
      <c r="BQ20640">
        <v>14586.1768150432</v>
      </c>
      <c r="BR20640">
        <v>1.4795403780368</v>
      </c>
      <c r="BS20640">
        <v>110543.297647497</v>
      </c>
      <c r="BW20640" s="29">
        <v>20635</v>
      </c>
      <c r="BX20640">
        <f t="shared" si="958"/>
        <v>1</v>
      </c>
      <c r="BY20640">
        <f t="shared" si="959"/>
        <v>1</v>
      </c>
    </row>
    <row r="20641" spans="1:77">
      <c r="A20641" s="15">
        <v>20636</v>
      </c>
      <c r="BP20641">
        <v>0.831820288939064</v>
      </c>
      <c r="BQ20641">
        <v>15931.6939444677</v>
      </c>
      <c r="BR20641">
        <v>1.38799849402251</v>
      </c>
      <c r="BS20641">
        <v>143697.75369057</v>
      </c>
      <c r="BW20641" s="29">
        <v>20636</v>
      </c>
      <c r="BX20641">
        <f t="shared" si="958"/>
        <v>1</v>
      </c>
      <c r="BY20641">
        <f t="shared" si="959"/>
        <v>1</v>
      </c>
    </row>
    <row r="20642" spans="1:77">
      <c r="A20642" s="15">
        <v>20637</v>
      </c>
      <c r="BP20642">
        <v>0.818385857713002</v>
      </c>
      <c r="BQ20642">
        <v>17318.8744215125</v>
      </c>
      <c r="BR20642">
        <v>1.40787696224672</v>
      </c>
      <c r="BS20642">
        <v>143657.92262829</v>
      </c>
      <c r="BW20642" s="29">
        <v>20637</v>
      </c>
      <c r="BX20642">
        <f t="shared" si="958"/>
        <v>1</v>
      </c>
      <c r="BY20642">
        <f t="shared" si="959"/>
        <v>1</v>
      </c>
    </row>
    <row r="20643" spans="1:77">
      <c r="A20643" s="15">
        <v>20638</v>
      </c>
      <c r="BP20643">
        <v>0.847748282053942</v>
      </c>
      <c r="BQ20643">
        <v>18221.2642735208</v>
      </c>
      <c r="BR20643">
        <v>1.46842948715336</v>
      </c>
      <c r="BS20643">
        <v>115370.591000261</v>
      </c>
      <c r="BW20643" s="29">
        <v>20638</v>
      </c>
      <c r="BX20643">
        <f t="shared" si="958"/>
        <v>1</v>
      </c>
      <c r="BY20643">
        <f t="shared" si="959"/>
        <v>1</v>
      </c>
    </row>
    <row r="20644" spans="1:77">
      <c r="A20644" s="15">
        <v>20639</v>
      </c>
      <c r="BP20644">
        <v>0.820874915073207</v>
      </c>
      <c r="BQ20644">
        <v>16035.3523239897</v>
      </c>
      <c r="BR20644">
        <v>1.39989546797977</v>
      </c>
      <c r="BS20644">
        <v>112459.593402134</v>
      </c>
      <c r="BW20644" s="29">
        <v>20639</v>
      </c>
      <c r="BX20644">
        <f t="shared" si="958"/>
        <v>1</v>
      </c>
      <c r="BY20644">
        <f t="shared" si="959"/>
        <v>1</v>
      </c>
    </row>
    <row r="20645" spans="1:77">
      <c r="A20645" s="15">
        <v>20640</v>
      </c>
      <c r="BP20645">
        <v>0.806732674284896</v>
      </c>
      <c r="BQ20645">
        <v>13380.4022259161</v>
      </c>
      <c r="BR20645">
        <v>1.39976394861324</v>
      </c>
      <c r="BS20645">
        <v>109432.564786761</v>
      </c>
      <c r="BW20645" s="29">
        <v>20640</v>
      </c>
      <c r="BX20645">
        <f t="shared" si="958"/>
        <v>1</v>
      </c>
      <c r="BY20645">
        <f t="shared" si="959"/>
        <v>1</v>
      </c>
    </row>
    <row r="20646" spans="1:77">
      <c r="A20646" s="15">
        <v>20641</v>
      </c>
      <c r="BP20646">
        <v>0.824245994296236</v>
      </c>
      <c r="BQ20646">
        <v>13552.9073764678</v>
      </c>
      <c r="BR20646">
        <v>1.36626261173593</v>
      </c>
      <c r="BS20646">
        <v>138260.467532282</v>
      </c>
      <c r="BW20646" s="29">
        <v>20641</v>
      </c>
      <c r="BX20646">
        <f t="shared" si="958"/>
        <v>1</v>
      </c>
      <c r="BY20646">
        <f t="shared" si="959"/>
        <v>1</v>
      </c>
    </row>
    <row r="20647" spans="1:77">
      <c r="A20647" s="15">
        <v>20642</v>
      </c>
      <c r="BP20647">
        <v>0.814963235878224</v>
      </c>
      <c r="BQ20647">
        <v>13171.5550358653</v>
      </c>
      <c r="BR20647">
        <v>1.41177649584386</v>
      </c>
      <c r="BS20647">
        <v>107783.512867128</v>
      </c>
      <c r="BW20647" s="29">
        <v>20642</v>
      </c>
      <c r="BX20647">
        <f t="shared" si="958"/>
        <v>1</v>
      </c>
      <c r="BY20647">
        <f t="shared" si="959"/>
        <v>1</v>
      </c>
    </row>
    <row r="20648" spans="1:77">
      <c r="A20648" s="15">
        <v>20643</v>
      </c>
      <c r="BP20648">
        <v>0.820301190704281</v>
      </c>
      <c r="BQ20648">
        <v>11191.9798927771</v>
      </c>
      <c r="BR20648">
        <v>1.39686178007377</v>
      </c>
      <c r="BS20648">
        <v>134346.729612361</v>
      </c>
      <c r="BW20648" s="29">
        <v>20643</v>
      </c>
      <c r="BX20648">
        <f t="shared" si="958"/>
        <v>1</v>
      </c>
      <c r="BY20648">
        <f t="shared" si="959"/>
        <v>1</v>
      </c>
    </row>
    <row r="20649" spans="1:77">
      <c r="A20649" s="15">
        <v>20644</v>
      </c>
      <c r="BP20649">
        <v>0.828138304907419</v>
      </c>
      <c r="BQ20649">
        <v>17391.9919817307</v>
      </c>
      <c r="BR20649">
        <v>1.41870092717767</v>
      </c>
      <c r="BS20649">
        <v>116942.179426281</v>
      </c>
      <c r="BW20649" s="29">
        <v>20644</v>
      </c>
      <c r="BX20649">
        <f t="shared" si="958"/>
        <v>1</v>
      </c>
      <c r="BY20649">
        <f t="shared" si="959"/>
        <v>1</v>
      </c>
    </row>
    <row r="20650" spans="1:77">
      <c r="A20650" s="15">
        <v>20645</v>
      </c>
      <c r="BP20650">
        <v>0.839773032019054</v>
      </c>
      <c r="BQ20650">
        <v>13972.8065524807</v>
      </c>
      <c r="BR20650">
        <v>1.43559916243002</v>
      </c>
      <c r="BS20650">
        <v>107837.28655354</v>
      </c>
      <c r="BW20650" s="29">
        <v>20645</v>
      </c>
      <c r="BX20650">
        <f t="shared" si="958"/>
        <v>1</v>
      </c>
      <c r="BY20650">
        <f t="shared" si="959"/>
        <v>1</v>
      </c>
    </row>
    <row r="20651" spans="1:77">
      <c r="A20651" s="15">
        <v>20646</v>
      </c>
      <c r="BP20651">
        <v>0.821789424299883</v>
      </c>
      <c r="BQ20651">
        <v>13923.1781652194</v>
      </c>
      <c r="BR20651">
        <v>1.40124561540613</v>
      </c>
      <c r="BS20651">
        <v>107501.628176856</v>
      </c>
      <c r="BW20651" s="29">
        <v>20646</v>
      </c>
      <c r="BX20651">
        <f t="shared" si="958"/>
        <v>1</v>
      </c>
      <c r="BY20651">
        <f t="shared" si="959"/>
        <v>1</v>
      </c>
    </row>
    <row r="20652" spans="1:77">
      <c r="A20652" s="15">
        <v>20647</v>
      </c>
      <c r="BP20652">
        <v>0.847327165006838</v>
      </c>
      <c r="BQ20652">
        <v>16950.0715660907</v>
      </c>
      <c r="BR20652">
        <v>1.48283419498163</v>
      </c>
      <c r="BS20652">
        <v>116331.19182949</v>
      </c>
      <c r="BW20652" s="29">
        <v>20647</v>
      </c>
      <c r="BX20652">
        <f t="shared" si="958"/>
        <v>1</v>
      </c>
      <c r="BY20652">
        <f t="shared" si="959"/>
        <v>1</v>
      </c>
    </row>
    <row r="20653" spans="1:77">
      <c r="A20653" s="15">
        <v>20648</v>
      </c>
      <c r="BP20653">
        <v>0.79812476286156</v>
      </c>
      <c r="BQ20653">
        <v>13098.93041198</v>
      </c>
      <c r="BR20653">
        <v>1.34943243541533</v>
      </c>
      <c r="BS20653">
        <v>106948.686092891</v>
      </c>
      <c r="BW20653" s="29">
        <v>20648</v>
      </c>
      <c r="BX20653">
        <f t="shared" si="958"/>
        <v>1</v>
      </c>
      <c r="BY20653">
        <f t="shared" si="959"/>
        <v>1</v>
      </c>
    </row>
    <row r="20654" spans="1:77">
      <c r="A20654" s="15">
        <v>20649</v>
      </c>
      <c r="BP20654">
        <v>0.839993524746902</v>
      </c>
      <c r="BQ20654">
        <v>12956.4963715492</v>
      </c>
      <c r="BR20654">
        <v>1.44325744918669</v>
      </c>
      <c r="BS20654">
        <v>109331.940636158</v>
      </c>
      <c r="BW20654" s="29">
        <v>20649</v>
      </c>
      <c r="BX20654">
        <f t="shared" si="958"/>
        <v>1</v>
      </c>
      <c r="BY20654">
        <f t="shared" si="959"/>
        <v>1</v>
      </c>
    </row>
    <row r="20655" spans="1:77">
      <c r="A20655" s="15">
        <v>20650</v>
      </c>
      <c r="BP20655">
        <v>0.838287880795498</v>
      </c>
      <c r="BQ20655">
        <v>15773.76844224</v>
      </c>
      <c r="BR20655">
        <v>1.44582770807637</v>
      </c>
      <c r="BS20655">
        <v>113716.431375856</v>
      </c>
      <c r="BW20655" s="29">
        <v>20650</v>
      </c>
      <c r="BX20655">
        <f t="shared" si="958"/>
        <v>1</v>
      </c>
      <c r="BY20655">
        <f t="shared" si="959"/>
        <v>1</v>
      </c>
    </row>
    <row r="20656" spans="1:77">
      <c r="A20656" s="15">
        <v>20651</v>
      </c>
      <c r="BP20656">
        <v>0.837731009460317</v>
      </c>
      <c r="BQ20656">
        <v>14137.6566021739</v>
      </c>
      <c r="BR20656">
        <v>1.42914454298628</v>
      </c>
      <c r="BS20656">
        <v>140200.881585541</v>
      </c>
      <c r="BW20656" s="29">
        <v>20651</v>
      </c>
      <c r="BX20656">
        <f t="shared" si="958"/>
        <v>1</v>
      </c>
      <c r="BY20656">
        <f t="shared" si="959"/>
        <v>1</v>
      </c>
    </row>
    <row r="20657" spans="1:77">
      <c r="A20657" s="15">
        <v>20652</v>
      </c>
      <c r="BP20657">
        <v>0.86981425531572</v>
      </c>
      <c r="BQ20657">
        <v>14637.7220836323</v>
      </c>
      <c r="BR20657">
        <v>1.51847786512565</v>
      </c>
      <c r="BS20657">
        <v>113967.533067682</v>
      </c>
      <c r="BW20657" s="29">
        <v>20652</v>
      </c>
      <c r="BX20657">
        <f t="shared" si="958"/>
        <v>1</v>
      </c>
      <c r="BY20657">
        <f t="shared" si="959"/>
        <v>1</v>
      </c>
    </row>
    <row r="20658" spans="1:77">
      <c r="A20658" s="15">
        <v>20653</v>
      </c>
      <c r="BP20658">
        <v>0.763786958219685</v>
      </c>
      <c r="BQ20658">
        <v>15349.9653590164</v>
      </c>
      <c r="BR20658">
        <v>1.32686946443117</v>
      </c>
      <c r="BS20658">
        <v>113071.549436068</v>
      </c>
      <c r="BW20658" s="29">
        <v>20653</v>
      </c>
      <c r="BX20658">
        <f t="shared" si="958"/>
        <v>1</v>
      </c>
      <c r="BY20658">
        <f t="shared" si="959"/>
        <v>1</v>
      </c>
    </row>
    <row r="20659" spans="1:77">
      <c r="A20659" s="15">
        <v>20654</v>
      </c>
      <c r="BP20659">
        <v>0.813394866185139</v>
      </c>
      <c r="BQ20659">
        <v>15225.9172693598</v>
      </c>
      <c r="BR20659">
        <v>1.41117107633588</v>
      </c>
      <c r="BS20659">
        <v>114147.136770948</v>
      </c>
      <c r="BW20659" s="29">
        <v>20654</v>
      </c>
      <c r="BX20659">
        <f t="shared" si="958"/>
        <v>1</v>
      </c>
      <c r="BY20659">
        <f t="shared" si="959"/>
        <v>1</v>
      </c>
    </row>
    <row r="20660" spans="1:77">
      <c r="A20660" s="15">
        <v>20655</v>
      </c>
      <c r="BP20660">
        <v>0.818613578304304</v>
      </c>
      <c r="BQ20660">
        <v>15021.992687429</v>
      </c>
      <c r="BR20660">
        <v>1.4061598249937</v>
      </c>
      <c r="BS20660">
        <v>139539.99999227</v>
      </c>
      <c r="BW20660" s="29">
        <v>20655</v>
      </c>
      <c r="BX20660">
        <f t="shared" si="958"/>
        <v>1</v>
      </c>
      <c r="BY20660">
        <f t="shared" si="959"/>
        <v>1</v>
      </c>
    </row>
    <row r="20661" spans="1:77">
      <c r="A20661" s="15">
        <v>20656</v>
      </c>
      <c r="BP20661">
        <v>0.809462665548866</v>
      </c>
      <c r="BQ20661">
        <v>13855.2500899354</v>
      </c>
      <c r="BR20661">
        <v>1.38434175683817</v>
      </c>
      <c r="BS20661">
        <v>139707.741231466</v>
      </c>
      <c r="BW20661" s="29">
        <v>20656</v>
      </c>
      <c r="BX20661">
        <f t="shared" si="958"/>
        <v>1</v>
      </c>
      <c r="BY20661">
        <f t="shared" si="959"/>
        <v>1</v>
      </c>
    </row>
    <row r="20662" spans="1:77">
      <c r="A20662" s="15">
        <v>20657</v>
      </c>
      <c r="BP20662">
        <v>0.842244757195182</v>
      </c>
      <c r="BQ20662">
        <v>12421.179990168</v>
      </c>
      <c r="BR20662">
        <v>1.47032343107192</v>
      </c>
      <c r="BS20662">
        <v>110207.239466888</v>
      </c>
      <c r="BW20662" s="29">
        <v>20657</v>
      </c>
      <c r="BX20662">
        <f t="shared" si="958"/>
        <v>1</v>
      </c>
      <c r="BY20662">
        <f t="shared" si="959"/>
        <v>1</v>
      </c>
    </row>
    <row r="20663" spans="1:77">
      <c r="A20663" s="15">
        <v>20658</v>
      </c>
      <c r="BP20663">
        <v>0.768930556222184</v>
      </c>
      <c r="BQ20663">
        <v>16507.3817292797</v>
      </c>
      <c r="BR20663">
        <v>1.32766798392906</v>
      </c>
      <c r="BS20663">
        <v>114817.348454718</v>
      </c>
      <c r="BW20663" s="29">
        <v>20658</v>
      </c>
      <c r="BX20663">
        <f t="shared" si="958"/>
        <v>1</v>
      </c>
      <c r="BY20663">
        <f t="shared" si="959"/>
        <v>1</v>
      </c>
    </row>
    <row r="20664" spans="1:77">
      <c r="A20664" s="15">
        <v>20659</v>
      </c>
      <c r="BP20664">
        <v>0.827092090082365</v>
      </c>
      <c r="BQ20664">
        <v>16672.3771624372</v>
      </c>
      <c r="BR20664">
        <v>1.44083772272642</v>
      </c>
      <c r="BS20664">
        <v>116919.870400459</v>
      </c>
      <c r="BW20664" s="29">
        <v>20659</v>
      </c>
      <c r="BX20664">
        <f t="shared" si="958"/>
        <v>1</v>
      </c>
      <c r="BY20664">
        <f t="shared" si="959"/>
        <v>1</v>
      </c>
    </row>
    <row r="20665" spans="1:77">
      <c r="A20665" s="15">
        <v>20660</v>
      </c>
      <c r="BP20665">
        <v>0.863129822746946</v>
      </c>
      <c r="BQ20665">
        <v>14814.3285924866</v>
      </c>
      <c r="BR20665">
        <v>1.49300060782063</v>
      </c>
      <c r="BS20665">
        <v>115565.502147809</v>
      </c>
      <c r="BW20665" s="29">
        <v>20660</v>
      </c>
      <c r="BX20665">
        <f t="shared" si="958"/>
        <v>1</v>
      </c>
      <c r="BY20665">
        <f t="shared" si="959"/>
        <v>1</v>
      </c>
    </row>
    <row r="20666" spans="1:77">
      <c r="A20666" s="15">
        <v>20661</v>
      </c>
      <c r="BP20666">
        <v>0.807820661052881</v>
      </c>
      <c r="BQ20666">
        <v>16680.7804499457</v>
      </c>
      <c r="BR20666">
        <v>1.41595412693603</v>
      </c>
      <c r="BS20666">
        <v>113956.290005478</v>
      </c>
      <c r="BW20666" s="29">
        <v>20661</v>
      </c>
      <c r="BX20666">
        <f t="shared" si="958"/>
        <v>1</v>
      </c>
      <c r="BY20666">
        <f t="shared" si="959"/>
        <v>1</v>
      </c>
    </row>
    <row r="20667" spans="1:77">
      <c r="A20667" s="15">
        <v>20662</v>
      </c>
      <c r="BP20667">
        <v>0.793484281554882</v>
      </c>
      <c r="BQ20667">
        <v>12721.5103740466</v>
      </c>
      <c r="BR20667">
        <v>1.3749338729978</v>
      </c>
      <c r="BS20667">
        <v>138428.944466472</v>
      </c>
      <c r="BW20667" s="29">
        <v>20662</v>
      </c>
      <c r="BX20667">
        <f t="shared" si="958"/>
        <v>1</v>
      </c>
      <c r="BY20667">
        <f t="shared" si="959"/>
        <v>1</v>
      </c>
    </row>
    <row r="20668" spans="1:77">
      <c r="A20668" s="15">
        <v>20663</v>
      </c>
      <c r="BP20668">
        <v>0.789358344009982</v>
      </c>
      <c r="BQ20668">
        <v>18047.9815121353</v>
      </c>
      <c r="BR20668">
        <v>1.35257107441867</v>
      </c>
      <c r="BS20668">
        <v>111137.732086381</v>
      </c>
      <c r="BW20668" s="29">
        <v>20663</v>
      </c>
      <c r="BX20668">
        <f t="shared" si="958"/>
        <v>1</v>
      </c>
      <c r="BY20668">
        <f t="shared" si="959"/>
        <v>1</v>
      </c>
    </row>
    <row r="20669" spans="1:77">
      <c r="A20669" s="15">
        <v>20664</v>
      </c>
      <c r="BP20669">
        <v>0.751781992693244</v>
      </c>
      <c r="BQ20669">
        <v>22409.9986346794</v>
      </c>
      <c r="BR20669">
        <v>1.28802153514623</v>
      </c>
      <c r="BS20669">
        <v>118754.96892911</v>
      </c>
      <c r="BW20669" s="29">
        <v>20664</v>
      </c>
      <c r="BX20669">
        <f t="shared" si="958"/>
        <v>1</v>
      </c>
      <c r="BY20669">
        <f t="shared" si="959"/>
        <v>1</v>
      </c>
    </row>
    <row r="20670" spans="1:77">
      <c r="A20670" s="15">
        <v>20665</v>
      </c>
      <c r="BP20670">
        <v>0.817867184766917</v>
      </c>
      <c r="BQ20670">
        <v>12146.2513330707</v>
      </c>
      <c r="BR20670">
        <v>1.38149006748273</v>
      </c>
      <c r="BS20670">
        <v>105937.560154391</v>
      </c>
      <c r="BW20670" s="29">
        <v>20665</v>
      </c>
      <c r="BX20670">
        <f t="shared" si="958"/>
        <v>1</v>
      </c>
      <c r="BY20670">
        <f t="shared" si="959"/>
        <v>1</v>
      </c>
    </row>
    <row r="20671" spans="1:77">
      <c r="A20671" s="15">
        <v>20666</v>
      </c>
      <c r="BP20671">
        <v>0.83054922097548</v>
      </c>
      <c r="BQ20671">
        <v>14345.8363390572</v>
      </c>
      <c r="BR20671">
        <v>1.44737912553678</v>
      </c>
      <c r="BS20671">
        <v>140401.197170326</v>
      </c>
      <c r="BW20671" s="29">
        <v>20666</v>
      </c>
      <c r="BX20671">
        <f t="shared" si="958"/>
        <v>1</v>
      </c>
      <c r="BY20671">
        <f t="shared" si="959"/>
        <v>1</v>
      </c>
    </row>
    <row r="20672" spans="1:77">
      <c r="A20672" s="15">
        <v>20667</v>
      </c>
      <c r="BP20672">
        <v>0.712348791707003</v>
      </c>
      <c r="BQ20672">
        <v>16045.5468911184</v>
      </c>
      <c r="BR20672">
        <v>1.20008429492429</v>
      </c>
      <c r="BS20672">
        <v>113922.635467948</v>
      </c>
      <c r="BW20672" s="29">
        <v>20667</v>
      </c>
      <c r="BX20672">
        <f t="shared" si="958"/>
        <v>1</v>
      </c>
      <c r="BY20672">
        <f t="shared" si="959"/>
        <v>1</v>
      </c>
    </row>
    <row r="20673" spans="1:77">
      <c r="A20673" s="15">
        <v>20668</v>
      </c>
      <c r="BP20673">
        <v>0.826278506045856</v>
      </c>
      <c r="BQ20673">
        <v>16678.353355802</v>
      </c>
      <c r="BR20673">
        <v>1.41208393205324</v>
      </c>
      <c r="BS20673">
        <v>143234.480790451</v>
      </c>
      <c r="BW20673" s="29">
        <v>20668</v>
      </c>
      <c r="BX20673">
        <f t="shared" si="958"/>
        <v>1</v>
      </c>
      <c r="BY20673">
        <f t="shared" si="959"/>
        <v>1</v>
      </c>
    </row>
    <row r="20674" spans="1:77">
      <c r="A20674" s="15">
        <v>20669</v>
      </c>
      <c r="BP20674">
        <v>0.827366378371385</v>
      </c>
      <c r="BQ20674">
        <v>16632.1060295033</v>
      </c>
      <c r="BR20674">
        <v>1.40381354886367</v>
      </c>
      <c r="BS20674">
        <v>142440.526141416</v>
      </c>
      <c r="BW20674" s="29">
        <v>20669</v>
      </c>
      <c r="BX20674">
        <f t="shared" si="958"/>
        <v>1</v>
      </c>
      <c r="BY20674">
        <f t="shared" si="959"/>
        <v>1</v>
      </c>
    </row>
    <row r="20675" spans="1:77">
      <c r="A20675" s="15">
        <v>20670</v>
      </c>
      <c r="BP20675">
        <v>0.821732254384446</v>
      </c>
      <c r="BQ20675">
        <v>11740.0240980148</v>
      </c>
      <c r="BR20675">
        <v>1.42350945694258</v>
      </c>
      <c r="BS20675">
        <v>110429.183476628</v>
      </c>
      <c r="BW20675" s="29">
        <v>20670</v>
      </c>
      <c r="BX20675">
        <f t="shared" si="958"/>
        <v>1</v>
      </c>
      <c r="BY20675">
        <f t="shared" si="959"/>
        <v>1</v>
      </c>
    </row>
    <row r="20676" spans="1:77">
      <c r="A20676" s="15">
        <v>20671</v>
      </c>
      <c r="BP20676">
        <v>0.848437695224893</v>
      </c>
      <c r="BQ20676">
        <v>12834.0829091866</v>
      </c>
      <c r="BR20676">
        <v>1.477972678146</v>
      </c>
      <c r="BS20676">
        <v>108382.611305303</v>
      </c>
      <c r="BW20676" s="29">
        <v>20671</v>
      </c>
      <c r="BX20676">
        <f t="shared" si="958"/>
        <v>1</v>
      </c>
      <c r="BY20676">
        <f t="shared" si="959"/>
        <v>1</v>
      </c>
    </row>
    <row r="20677" spans="1:77">
      <c r="A20677" s="15">
        <v>20672</v>
      </c>
      <c r="BP20677">
        <v>0.83566098664509</v>
      </c>
      <c r="BQ20677">
        <v>13720.3721367681</v>
      </c>
      <c r="BR20677">
        <v>1.45592656433593</v>
      </c>
      <c r="BS20677">
        <v>109539.188273083</v>
      </c>
      <c r="BW20677" s="29">
        <v>20672</v>
      </c>
      <c r="BX20677">
        <f t="shared" si="958"/>
        <v>1</v>
      </c>
      <c r="BY20677">
        <f t="shared" si="959"/>
        <v>1</v>
      </c>
    </row>
    <row r="20678" spans="1:77">
      <c r="A20678" s="15">
        <v>20673</v>
      </c>
      <c r="BP20678">
        <v>0.803263004942751</v>
      </c>
      <c r="BQ20678">
        <v>17941.622647817</v>
      </c>
      <c r="BR20678">
        <v>1.33108460842234</v>
      </c>
      <c r="BS20678">
        <v>146349.958238175</v>
      </c>
      <c r="BW20678" s="29">
        <v>20673</v>
      </c>
      <c r="BX20678">
        <f t="shared" si="958"/>
        <v>1</v>
      </c>
      <c r="BY20678">
        <f t="shared" si="959"/>
        <v>1</v>
      </c>
    </row>
    <row r="20679" spans="1:77">
      <c r="A20679" s="15">
        <v>20674</v>
      </c>
      <c r="BP20679">
        <v>0.835024742145261</v>
      </c>
      <c r="BQ20679">
        <v>15689.2763687514</v>
      </c>
      <c r="BR20679">
        <v>1.4411097239281</v>
      </c>
      <c r="BS20679">
        <v>110818.276879512</v>
      </c>
      <c r="BW20679" s="29">
        <v>20674</v>
      </c>
      <c r="BX20679">
        <f t="shared" ref="BX20679:BX20742" si="960">IF(BU20679=MAX($BU20679:$BV20679),1,0)</f>
        <v>1</v>
      </c>
      <c r="BY20679">
        <f t="shared" ref="BY20679:BY20742" si="961">IF(BV20679=MAX($BU20679:$BV20679),1,0)</f>
        <v>1</v>
      </c>
    </row>
    <row r="20680" spans="1:77">
      <c r="A20680" s="15">
        <v>20675</v>
      </c>
      <c r="BP20680">
        <v>0.779410031457826</v>
      </c>
      <c r="BQ20680">
        <v>12868.1571574056</v>
      </c>
      <c r="BR20680">
        <v>1.33864851986736</v>
      </c>
      <c r="BS20680">
        <v>109105.532028924</v>
      </c>
      <c r="BW20680" s="29">
        <v>20675</v>
      </c>
      <c r="BX20680">
        <f t="shared" si="960"/>
        <v>1</v>
      </c>
      <c r="BY20680">
        <f t="shared" si="961"/>
        <v>1</v>
      </c>
    </row>
    <row r="20681" spans="1:77">
      <c r="A20681" s="15">
        <v>20676</v>
      </c>
      <c r="BP20681">
        <v>0.851998547919518</v>
      </c>
      <c r="BQ20681">
        <v>16478.868401601</v>
      </c>
      <c r="BR20681">
        <v>1.48344441168141</v>
      </c>
      <c r="BS20681">
        <v>146252.28714731</v>
      </c>
      <c r="BW20681" s="29">
        <v>20676</v>
      </c>
      <c r="BX20681">
        <f t="shared" si="960"/>
        <v>1</v>
      </c>
      <c r="BY20681">
        <f t="shared" si="961"/>
        <v>1</v>
      </c>
    </row>
    <row r="20682" spans="1:77">
      <c r="A20682" s="15">
        <v>20677</v>
      </c>
      <c r="BP20682">
        <v>0.870006682671291</v>
      </c>
      <c r="BQ20682">
        <v>13735.9795519947</v>
      </c>
      <c r="BR20682">
        <v>1.52589920154084</v>
      </c>
      <c r="BS20682">
        <v>111038.936096386</v>
      </c>
      <c r="BW20682" s="29">
        <v>20677</v>
      </c>
      <c r="BX20682">
        <f t="shared" si="960"/>
        <v>1</v>
      </c>
      <c r="BY20682">
        <f t="shared" si="961"/>
        <v>1</v>
      </c>
    </row>
    <row r="20683" spans="1:77">
      <c r="A20683" s="15">
        <v>20678</v>
      </c>
      <c r="BP20683">
        <v>0.850008139374563</v>
      </c>
      <c r="BQ20683">
        <v>13683.5988513836</v>
      </c>
      <c r="BR20683">
        <v>1.47481768689403</v>
      </c>
      <c r="BS20683">
        <v>107988.40827207</v>
      </c>
      <c r="BW20683" s="29">
        <v>20678</v>
      </c>
      <c r="BX20683">
        <f t="shared" si="960"/>
        <v>1</v>
      </c>
      <c r="BY20683">
        <f t="shared" si="961"/>
        <v>1</v>
      </c>
    </row>
    <row r="20684" spans="1:77">
      <c r="A20684" s="15">
        <v>20679</v>
      </c>
      <c r="BP20684">
        <v>0.746852053976217</v>
      </c>
      <c r="BQ20684">
        <v>13915.0486077078</v>
      </c>
      <c r="BR20684">
        <v>1.26920427979336</v>
      </c>
      <c r="BS20684">
        <v>107599.20602892</v>
      </c>
      <c r="BW20684" s="29">
        <v>20679</v>
      </c>
      <c r="BX20684">
        <f t="shared" si="960"/>
        <v>1</v>
      </c>
      <c r="BY20684">
        <f t="shared" si="961"/>
        <v>1</v>
      </c>
    </row>
    <row r="20685" spans="1:77">
      <c r="A20685" s="15">
        <v>20680</v>
      </c>
      <c r="BP20685">
        <v>0.807994402902622</v>
      </c>
      <c r="BQ20685">
        <v>13783.1153231932</v>
      </c>
      <c r="BR20685">
        <v>1.37456940956005</v>
      </c>
      <c r="BS20685">
        <v>114485.902267269</v>
      </c>
      <c r="BW20685" s="29">
        <v>20680</v>
      </c>
      <c r="BX20685">
        <f t="shared" si="960"/>
        <v>1</v>
      </c>
      <c r="BY20685">
        <f t="shared" si="961"/>
        <v>1</v>
      </c>
    </row>
    <row r="20686" spans="1:77">
      <c r="A20686" s="15">
        <v>20681</v>
      </c>
      <c r="BP20686">
        <v>0.761658301083269</v>
      </c>
      <c r="BQ20686">
        <v>12520.41783352</v>
      </c>
      <c r="BR20686">
        <v>1.31594028298498</v>
      </c>
      <c r="BS20686">
        <v>108335.527574596</v>
      </c>
      <c r="BW20686" s="29">
        <v>20681</v>
      </c>
      <c r="BX20686">
        <f t="shared" si="960"/>
        <v>1</v>
      </c>
      <c r="BY20686">
        <f t="shared" si="961"/>
        <v>1</v>
      </c>
    </row>
    <row r="20687" spans="1:77">
      <c r="A20687" s="15">
        <v>20682</v>
      </c>
      <c r="BP20687">
        <v>0.798672488792557</v>
      </c>
      <c r="BQ20687">
        <v>13876.8389875755</v>
      </c>
      <c r="BR20687">
        <v>1.38399225163241</v>
      </c>
      <c r="BS20687">
        <v>142096.841241884</v>
      </c>
      <c r="BW20687" s="29">
        <v>20682</v>
      </c>
      <c r="BX20687">
        <f t="shared" si="960"/>
        <v>1</v>
      </c>
      <c r="BY20687">
        <f t="shared" si="961"/>
        <v>1</v>
      </c>
    </row>
    <row r="20688" spans="1:77">
      <c r="A20688" s="15">
        <v>20683</v>
      </c>
      <c r="BP20688">
        <v>0.834744426759201</v>
      </c>
      <c r="BQ20688">
        <v>15181.476387318</v>
      </c>
      <c r="BR20688">
        <v>1.45272562278289</v>
      </c>
      <c r="BS20688">
        <v>140552.945679614</v>
      </c>
      <c r="BW20688" s="29">
        <v>20683</v>
      </c>
      <c r="BX20688">
        <f t="shared" si="960"/>
        <v>1</v>
      </c>
      <c r="BY20688">
        <f t="shared" si="961"/>
        <v>1</v>
      </c>
    </row>
    <row r="20689" spans="1:77">
      <c r="A20689" s="15">
        <v>20684</v>
      </c>
      <c r="BP20689">
        <v>0.817301186379384</v>
      </c>
      <c r="BQ20689">
        <v>13155.4181680717</v>
      </c>
      <c r="BR20689">
        <v>1.41395398401566</v>
      </c>
      <c r="BS20689">
        <v>108618.195567548</v>
      </c>
      <c r="BW20689" s="29">
        <v>20684</v>
      </c>
      <c r="BX20689">
        <f t="shared" si="960"/>
        <v>1</v>
      </c>
      <c r="BY20689">
        <f t="shared" si="961"/>
        <v>1</v>
      </c>
    </row>
    <row r="20690" spans="1:77">
      <c r="A20690" s="15">
        <v>20685</v>
      </c>
      <c r="BP20690">
        <v>0.828523028164767</v>
      </c>
      <c r="BQ20690">
        <v>17602.2017075185</v>
      </c>
      <c r="BR20690">
        <v>1.42621525123634</v>
      </c>
      <c r="BS20690">
        <v>117362.288381762</v>
      </c>
      <c r="BW20690" s="29">
        <v>20685</v>
      </c>
      <c r="BX20690">
        <f t="shared" si="960"/>
        <v>1</v>
      </c>
      <c r="BY20690">
        <f t="shared" si="961"/>
        <v>1</v>
      </c>
    </row>
    <row r="20691" spans="1:77">
      <c r="A20691" s="15">
        <v>20686</v>
      </c>
      <c r="BP20691">
        <v>0.845215121147628</v>
      </c>
      <c r="BQ20691">
        <v>16837.4695607384</v>
      </c>
      <c r="BR20691">
        <v>1.47894816020495</v>
      </c>
      <c r="BS20691">
        <v>114675.503133026</v>
      </c>
      <c r="BW20691" s="29">
        <v>20686</v>
      </c>
      <c r="BX20691">
        <f t="shared" si="960"/>
        <v>1</v>
      </c>
      <c r="BY20691">
        <f t="shared" si="961"/>
        <v>1</v>
      </c>
    </row>
    <row r="20692" spans="1:77">
      <c r="A20692" s="15">
        <v>20687</v>
      </c>
      <c r="BP20692">
        <v>0.796416468407849</v>
      </c>
      <c r="BQ20692">
        <v>13774.0534352794</v>
      </c>
      <c r="BR20692">
        <v>1.36748195573375</v>
      </c>
      <c r="BS20692">
        <v>108322.430708764</v>
      </c>
      <c r="BW20692" s="29">
        <v>20687</v>
      </c>
      <c r="BX20692">
        <f t="shared" si="960"/>
        <v>1</v>
      </c>
      <c r="BY20692">
        <f t="shared" si="961"/>
        <v>1</v>
      </c>
    </row>
    <row r="20693" spans="1:77">
      <c r="A20693" s="15">
        <v>20688</v>
      </c>
      <c r="BP20693">
        <v>0.807457248993809</v>
      </c>
      <c r="BQ20693">
        <v>13049.6849747009</v>
      </c>
      <c r="BR20693">
        <v>1.4062621678686</v>
      </c>
      <c r="BS20693">
        <v>113034.729564024</v>
      </c>
      <c r="BW20693" s="29">
        <v>20688</v>
      </c>
      <c r="BX20693">
        <f t="shared" si="960"/>
        <v>1</v>
      </c>
      <c r="BY20693">
        <f t="shared" si="961"/>
        <v>1</v>
      </c>
    </row>
    <row r="20694" spans="1:77">
      <c r="A20694" s="15">
        <v>20689</v>
      </c>
      <c r="BP20694">
        <v>0.804336304481149</v>
      </c>
      <c r="BQ20694">
        <v>27545.5001809187</v>
      </c>
      <c r="BR20694">
        <v>1.37480518362822</v>
      </c>
      <c r="BS20694">
        <v>125917.712488077</v>
      </c>
      <c r="BW20694" s="29">
        <v>20689</v>
      </c>
      <c r="BX20694">
        <f t="shared" si="960"/>
        <v>1</v>
      </c>
      <c r="BY20694">
        <f t="shared" si="961"/>
        <v>1</v>
      </c>
    </row>
    <row r="20695" spans="1:77">
      <c r="A20695" s="15">
        <v>20690</v>
      </c>
      <c r="BP20695">
        <v>0.739835042252321</v>
      </c>
      <c r="BQ20695">
        <v>17562.9846801597</v>
      </c>
      <c r="BR20695">
        <v>1.25040849309245</v>
      </c>
      <c r="BS20695">
        <v>146655.476545066</v>
      </c>
      <c r="BW20695" s="29">
        <v>20690</v>
      </c>
      <c r="BX20695">
        <f t="shared" si="960"/>
        <v>1</v>
      </c>
      <c r="BY20695">
        <f t="shared" si="961"/>
        <v>1</v>
      </c>
    </row>
    <row r="20696" spans="1:77">
      <c r="A20696" s="15">
        <v>20691</v>
      </c>
      <c r="BP20696">
        <v>0.770852915629599</v>
      </c>
      <c r="BQ20696">
        <v>13297.2875104579</v>
      </c>
      <c r="BR20696">
        <v>1.31251896938369</v>
      </c>
      <c r="BS20696">
        <v>136447.546543378</v>
      </c>
      <c r="BW20696" s="29">
        <v>20691</v>
      </c>
      <c r="BX20696">
        <f t="shared" si="960"/>
        <v>1</v>
      </c>
      <c r="BY20696">
        <f t="shared" si="961"/>
        <v>1</v>
      </c>
    </row>
    <row r="20697" spans="1:77">
      <c r="A20697" s="15">
        <v>20692</v>
      </c>
      <c r="BP20697">
        <v>0.83416447312474</v>
      </c>
      <c r="BQ20697">
        <v>11291.0923870183</v>
      </c>
      <c r="BR20697">
        <v>1.45177489387412</v>
      </c>
      <c r="BS20697">
        <v>103618.79232194</v>
      </c>
      <c r="BW20697" s="29">
        <v>20692</v>
      </c>
      <c r="BX20697">
        <f t="shared" si="960"/>
        <v>1</v>
      </c>
      <c r="BY20697">
        <f t="shared" si="961"/>
        <v>1</v>
      </c>
    </row>
    <row r="20698" spans="1:77">
      <c r="A20698" s="15">
        <v>20693</v>
      </c>
      <c r="BP20698">
        <v>0.802541239955847</v>
      </c>
      <c r="BQ20698">
        <v>12528.1127699827</v>
      </c>
      <c r="BR20698">
        <v>1.39038599594089</v>
      </c>
      <c r="BS20698">
        <v>138939.299037056</v>
      </c>
      <c r="BW20698" s="29">
        <v>20693</v>
      </c>
      <c r="BX20698">
        <f t="shared" si="960"/>
        <v>1</v>
      </c>
      <c r="BY20698">
        <f t="shared" si="961"/>
        <v>1</v>
      </c>
    </row>
    <row r="20699" spans="1:77">
      <c r="A20699" s="15">
        <v>20694</v>
      </c>
      <c r="BP20699">
        <v>0.842041369422668</v>
      </c>
      <c r="BQ20699">
        <v>9779.2991574736</v>
      </c>
      <c r="BR20699">
        <v>1.45988839547156</v>
      </c>
      <c r="BS20699">
        <v>103010.227503084</v>
      </c>
      <c r="BW20699" s="29">
        <v>20694</v>
      </c>
      <c r="BX20699">
        <f t="shared" si="960"/>
        <v>1</v>
      </c>
      <c r="BY20699">
        <f t="shared" si="961"/>
        <v>1</v>
      </c>
    </row>
    <row r="20700" spans="1:77">
      <c r="A20700" s="15">
        <v>20695</v>
      </c>
      <c r="BP20700">
        <v>0.778116084990398</v>
      </c>
      <c r="BQ20700">
        <v>15292.4068678429</v>
      </c>
      <c r="BR20700">
        <v>1.31091234365994</v>
      </c>
      <c r="BS20700">
        <v>142525.813398194</v>
      </c>
      <c r="BW20700" s="29">
        <v>20695</v>
      </c>
      <c r="BX20700">
        <f t="shared" si="960"/>
        <v>1</v>
      </c>
      <c r="BY20700">
        <f t="shared" si="961"/>
        <v>1</v>
      </c>
    </row>
    <row r="20701" spans="1:77">
      <c r="A20701" s="15">
        <v>20696</v>
      </c>
      <c r="BP20701">
        <v>0.776358837632024</v>
      </c>
      <c r="BQ20701">
        <v>14171.1428211397</v>
      </c>
      <c r="BR20701">
        <v>1.31951623370871</v>
      </c>
      <c r="BS20701">
        <v>110212.070398233</v>
      </c>
      <c r="BW20701" s="29">
        <v>20696</v>
      </c>
      <c r="BX20701">
        <f t="shared" si="960"/>
        <v>1</v>
      </c>
      <c r="BY20701">
        <f t="shared" si="961"/>
        <v>1</v>
      </c>
    </row>
    <row r="20702" spans="1:77">
      <c r="A20702" s="15">
        <v>20697</v>
      </c>
      <c r="BP20702">
        <v>0.81664665851495</v>
      </c>
      <c r="BQ20702">
        <v>14655.5195275374</v>
      </c>
      <c r="BR20702">
        <v>1.40708907387295</v>
      </c>
      <c r="BS20702">
        <v>141927.498631112</v>
      </c>
      <c r="BW20702" s="29">
        <v>20697</v>
      </c>
      <c r="BX20702">
        <f t="shared" si="960"/>
        <v>1</v>
      </c>
      <c r="BY20702">
        <f t="shared" si="961"/>
        <v>1</v>
      </c>
    </row>
    <row r="20703" spans="1:77">
      <c r="A20703" s="15">
        <v>20698</v>
      </c>
      <c r="BP20703">
        <v>0.713105834520135</v>
      </c>
      <c r="BQ20703">
        <v>10769.0834446699</v>
      </c>
      <c r="BR20703">
        <v>1.21613527182495</v>
      </c>
      <c r="BS20703">
        <v>103052.564038934</v>
      </c>
      <c r="BW20703" s="29">
        <v>20698</v>
      </c>
      <c r="BX20703">
        <f t="shared" si="960"/>
        <v>1</v>
      </c>
      <c r="BY20703">
        <f t="shared" si="961"/>
        <v>1</v>
      </c>
    </row>
    <row r="20704" spans="1:77">
      <c r="A20704" s="15">
        <v>20699</v>
      </c>
      <c r="BP20704">
        <v>0.847032188206189</v>
      </c>
      <c r="BQ20704">
        <v>17551.3153601828</v>
      </c>
      <c r="BR20704">
        <v>1.48867374484801</v>
      </c>
      <c r="BS20704">
        <v>148574.289342123</v>
      </c>
      <c r="BW20704" s="29">
        <v>20699</v>
      </c>
      <c r="BX20704">
        <f t="shared" si="960"/>
        <v>1</v>
      </c>
      <c r="BY20704">
        <f t="shared" si="961"/>
        <v>1</v>
      </c>
    </row>
    <row r="20705" spans="1:77">
      <c r="A20705" s="15">
        <v>20700</v>
      </c>
      <c r="BP20705">
        <v>0.823169396008414</v>
      </c>
      <c r="BQ20705">
        <v>18280.2863720495</v>
      </c>
      <c r="BR20705">
        <v>1.40246152508825</v>
      </c>
      <c r="BS20705">
        <v>115257.935770076</v>
      </c>
      <c r="BW20705" s="29">
        <v>20700</v>
      </c>
      <c r="BX20705">
        <f t="shared" si="960"/>
        <v>1</v>
      </c>
      <c r="BY20705">
        <f t="shared" si="961"/>
        <v>1</v>
      </c>
    </row>
    <row r="20706" spans="1:77">
      <c r="A20706" s="15">
        <v>20701</v>
      </c>
      <c r="BP20706">
        <v>0.819166342591273</v>
      </c>
      <c r="BQ20706">
        <v>12238.7547407202</v>
      </c>
      <c r="BR20706">
        <v>1.41589650037314</v>
      </c>
      <c r="BS20706">
        <v>105380.292129406</v>
      </c>
      <c r="BW20706" s="29">
        <v>20701</v>
      </c>
      <c r="BX20706">
        <f t="shared" si="960"/>
        <v>1</v>
      </c>
      <c r="BY20706">
        <f t="shared" si="961"/>
        <v>1</v>
      </c>
    </row>
    <row r="20707" spans="1:77">
      <c r="A20707" s="15">
        <v>20702</v>
      </c>
      <c r="BP20707">
        <v>0.846832077584973</v>
      </c>
      <c r="BQ20707">
        <v>13790.9627462463</v>
      </c>
      <c r="BR20707">
        <v>1.45834611678476</v>
      </c>
      <c r="BS20707">
        <v>140984.491257738</v>
      </c>
      <c r="BW20707" s="29">
        <v>20702</v>
      </c>
      <c r="BX20707">
        <f t="shared" si="960"/>
        <v>1</v>
      </c>
      <c r="BY20707">
        <f t="shared" si="961"/>
        <v>1</v>
      </c>
    </row>
    <row r="20708" spans="1:77">
      <c r="A20708" s="15">
        <v>20703</v>
      </c>
      <c r="BP20708">
        <v>0.814981543076727</v>
      </c>
      <c r="BQ20708">
        <v>15967.7867443499</v>
      </c>
      <c r="BR20708">
        <v>1.41442292390651</v>
      </c>
      <c r="BS20708">
        <v>109854.990890357</v>
      </c>
      <c r="BW20708" s="29">
        <v>20703</v>
      </c>
      <c r="BX20708">
        <f t="shared" si="960"/>
        <v>1</v>
      </c>
      <c r="BY20708">
        <f t="shared" si="961"/>
        <v>1</v>
      </c>
    </row>
    <row r="20709" spans="1:77">
      <c r="A20709" s="15">
        <v>20704</v>
      </c>
      <c r="BP20709">
        <v>0.829678102912197</v>
      </c>
      <c r="BQ20709">
        <v>13917.9622299877</v>
      </c>
      <c r="BR20709">
        <v>1.44989221668828</v>
      </c>
      <c r="BS20709">
        <v>139936.346316403</v>
      </c>
      <c r="BW20709" s="29">
        <v>20704</v>
      </c>
      <c r="BX20709">
        <f t="shared" si="960"/>
        <v>1</v>
      </c>
      <c r="BY20709">
        <f t="shared" si="961"/>
        <v>1</v>
      </c>
    </row>
    <row r="20710" spans="1:77">
      <c r="A20710" s="15">
        <v>20705</v>
      </c>
      <c r="BP20710">
        <v>0.820193983879604</v>
      </c>
      <c r="BQ20710">
        <v>13166.5226491897</v>
      </c>
      <c r="BR20710">
        <v>1.39843810967264</v>
      </c>
      <c r="BS20710">
        <v>106952.450380646</v>
      </c>
      <c r="BW20710" s="29">
        <v>20705</v>
      </c>
      <c r="BX20710">
        <f t="shared" si="960"/>
        <v>1</v>
      </c>
      <c r="BY20710">
        <f t="shared" si="961"/>
        <v>1</v>
      </c>
    </row>
    <row r="20711" spans="1:77">
      <c r="A20711" s="15">
        <v>20706</v>
      </c>
      <c r="BP20711">
        <v>0.842479145238524</v>
      </c>
      <c r="BQ20711">
        <v>13891.888956097</v>
      </c>
      <c r="BR20711">
        <v>1.43480129854558</v>
      </c>
      <c r="BS20711">
        <v>142986.370568058</v>
      </c>
      <c r="BW20711" s="29">
        <v>20706</v>
      </c>
      <c r="BX20711">
        <f t="shared" si="960"/>
        <v>1</v>
      </c>
      <c r="BY20711">
        <f t="shared" si="961"/>
        <v>1</v>
      </c>
    </row>
    <row r="20712" spans="1:77">
      <c r="A20712" s="15">
        <v>20707</v>
      </c>
      <c r="BP20712">
        <v>0.744288325616441</v>
      </c>
      <c r="BQ20712">
        <v>17360.0499677155</v>
      </c>
      <c r="BR20712">
        <v>1.27144986513841</v>
      </c>
      <c r="BS20712">
        <v>115429.419253278</v>
      </c>
      <c r="BW20712" s="29">
        <v>20707</v>
      </c>
      <c r="BX20712">
        <f t="shared" si="960"/>
        <v>1</v>
      </c>
      <c r="BY20712">
        <f t="shared" si="961"/>
        <v>1</v>
      </c>
    </row>
    <row r="20713" spans="1:77">
      <c r="A20713" s="15">
        <v>20708</v>
      </c>
      <c r="BP20713">
        <v>0.855355013064639</v>
      </c>
      <c r="BQ20713">
        <v>14913.3149166515</v>
      </c>
      <c r="BR20713">
        <v>1.48909905765454</v>
      </c>
      <c r="BS20713">
        <v>113784.489402726</v>
      </c>
      <c r="BW20713" s="29">
        <v>20708</v>
      </c>
      <c r="BX20713">
        <f t="shared" si="960"/>
        <v>1</v>
      </c>
      <c r="BY20713">
        <f t="shared" si="961"/>
        <v>1</v>
      </c>
    </row>
    <row r="20714" spans="1:77">
      <c r="A20714" s="15">
        <v>20709</v>
      </c>
      <c r="BP20714">
        <v>0.825040765001704</v>
      </c>
      <c r="BQ20714">
        <v>23975.9179053617</v>
      </c>
      <c r="BR20714">
        <v>1.41325085698677</v>
      </c>
      <c r="BS20714">
        <v>159221.286503856</v>
      </c>
      <c r="BW20714" s="29">
        <v>20709</v>
      </c>
      <c r="BX20714">
        <f t="shared" si="960"/>
        <v>1</v>
      </c>
      <c r="BY20714">
        <f t="shared" si="961"/>
        <v>1</v>
      </c>
    </row>
    <row r="20715" spans="1:77">
      <c r="A20715" s="15">
        <v>20710</v>
      </c>
      <c r="BP20715">
        <v>0.815078880096351</v>
      </c>
      <c r="BQ20715">
        <v>13395.2563766632</v>
      </c>
      <c r="BR20715">
        <v>1.36526905758993</v>
      </c>
      <c r="BS20715">
        <v>104930.376747115</v>
      </c>
      <c r="BW20715" s="29">
        <v>20710</v>
      </c>
      <c r="BX20715">
        <f t="shared" si="960"/>
        <v>1</v>
      </c>
      <c r="BY20715">
        <f t="shared" si="961"/>
        <v>1</v>
      </c>
    </row>
    <row r="20716" spans="1:77">
      <c r="A20716" s="15">
        <v>20711</v>
      </c>
      <c r="BP20716">
        <v>0.794497890550145</v>
      </c>
      <c r="BQ20716">
        <v>10798.5967643525</v>
      </c>
      <c r="BR20716">
        <v>1.33668957978236</v>
      </c>
      <c r="BS20716">
        <v>105364.36793946</v>
      </c>
      <c r="BW20716" s="29">
        <v>20711</v>
      </c>
      <c r="BX20716">
        <f t="shared" si="960"/>
        <v>1</v>
      </c>
      <c r="BY20716">
        <f t="shared" si="961"/>
        <v>1</v>
      </c>
    </row>
    <row r="20717" spans="1:77">
      <c r="A20717" s="15">
        <v>20712</v>
      </c>
      <c r="BP20717">
        <v>0.833577774051569</v>
      </c>
      <c r="BQ20717">
        <v>13692.9245412813</v>
      </c>
      <c r="BR20717">
        <v>1.47237888300875</v>
      </c>
      <c r="BS20717">
        <v>141449.686908916</v>
      </c>
      <c r="BW20717" s="29">
        <v>20712</v>
      </c>
      <c r="BX20717">
        <f t="shared" si="960"/>
        <v>1</v>
      </c>
      <c r="BY20717">
        <f t="shared" si="961"/>
        <v>1</v>
      </c>
    </row>
    <row r="20718" spans="1:77">
      <c r="A20718" s="15">
        <v>20713</v>
      </c>
      <c r="BP20718">
        <v>0.817733245610931</v>
      </c>
      <c r="BQ20718">
        <v>13102.5442429671</v>
      </c>
      <c r="BR20718">
        <v>1.41220855537312</v>
      </c>
      <c r="BS20718">
        <v>109696.480088304</v>
      </c>
      <c r="BW20718" s="29">
        <v>20713</v>
      </c>
      <c r="BX20718">
        <f t="shared" si="960"/>
        <v>1</v>
      </c>
      <c r="BY20718">
        <f t="shared" si="961"/>
        <v>1</v>
      </c>
    </row>
    <row r="20719" spans="1:77">
      <c r="A20719" s="15">
        <v>20714</v>
      </c>
      <c r="BP20719">
        <v>0.81239848201334</v>
      </c>
      <c r="BQ20719">
        <v>12182.7402550636</v>
      </c>
      <c r="BR20719">
        <v>1.34991852670688</v>
      </c>
      <c r="BS20719">
        <v>107444.788323597</v>
      </c>
      <c r="BW20719" s="29">
        <v>20714</v>
      </c>
      <c r="BX20719">
        <f t="shared" si="960"/>
        <v>1</v>
      </c>
      <c r="BY20719">
        <f t="shared" si="961"/>
        <v>1</v>
      </c>
    </row>
    <row r="20720" spans="1:77">
      <c r="A20720" s="15">
        <v>20715</v>
      </c>
      <c r="BP20720">
        <v>0.804299512406862</v>
      </c>
      <c r="BQ20720">
        <v>18950.7434530072</v>
      </c>
      <c r="BR20720">
        <v>1.35089464241022</v>
      </c>
      <c r="BS20720">
        <v>113816.282548636</v>
      </c>
      <c r="BW20720" s="29">
        <v>20715</v>
      </c>
      <c r="BX20720">
        <f t="shared" si="960"/>
        <v>1</v>
      </c>
      <c r="BY20720">
        <f t="shared" si="961"/>
        <v>1</v>
      </c>
    </row>
    <row r="20721" spans="1:77">
      <c r="A20721" s="15">
        <v>20716</v>
      </c>
      <c r="BP20721">
        <v>0.834809608605478</v>
      </c>
      <c r="BQ20721">
        <v>14388.2890249261</v>
      </c>
      <c r="BR20721">
        <v>1.42373555166219</v>
      </c>
      <c r="BS20721">
        <v>142079.862355892</v>
      </c>
      <c r="BW20721" s="29">
        <v>20716</v>
      </c>
      <c r="BX20721">
        <f t="shared" si="960"/>
        <v>1</v>
      </c>
      <c r="BY20721">
        <f t="shared" si="961"/>
        <v>1</v>
      </c>
    </row>
    <row r="20722" spans="1:77">
      <c r="A20722" s="15">
        <v>20717</v>
      </c>
      <c r="BP20722">
        <v>0.800801732998868</v>
      </c>
      <c r="BQ20722">
        <v>13557.1990459058</v>
      </c>
      <c r="BR20722">
        <v>1.39403801815092</v>
      </c>
      <c r="BS20722">
        <v>138624.967176137</v>
      </c>
      <c r="BW20722" s="29">
        <v>20717</v>
      </c>
      <c r="BX20722">
        <f t="shared" si="960"/>
        <v>1</v>
      </c>
      <c r="BY20722">
        <f t="shared" si="961"/>
        <v>1</v>
      </c>
    </row>
    <row r="20723" spans="1:77">
      <c r="A20723" s="15">
        <v>20718</v>
      </c>
      <c r="BP20723">
        <v>0.851890949142947</v>
      </c>
      <c r="BQ20723">
        <v>13780.7404014016</v>
      </c>
      <c r="BR20723">
        <v>1.45702646128742</v>
      </c>
      <c r="BS20723">
        <v>109140.364088578</v>
      </c>
      <c r="BW20723" s="29">
        <v>20718</v>
      </c>
      <c r="BX20723">
        <f t="shared" si="960"/>
        <v>1</v>
      </c>
      <c r="BY20723">
        <f t="shared" si="961"/>
        <v>1</v>
      </c>
    </row>
    <row r="20724" spans="1:77">
      <c r="A20724" s="15">
        <v>20719</v>
      </c>
      <c r="BP20724">
        <v>0.859373920634511</v>
      </c>
      <c r="BQ20724">
        <v>12346.179235001</v>
      </c>
      <c r="BR20724">
        <v>1.45347778422979</v>
      </c>
      <c r="BS20724">
        <v>104425.562832234</v>
      </c>
      <c r="BW20724" s="29">
        <v>20719</v>
      </c>
      <c r="BX20724">
        <f t="shared" si="960"/>
        <v>1</v>
      </c>
      <c r="BY20724">
        <f t="shared" si="961"/>
        <v>1</v>
      </c>
    </row>
    <row r="20725" spans="1:77">
      <c r="A20725" s="15">
        <v>20720</v>
      </c>
      <c r="BP20725">
        <v>0.806080913730704</v>
      </c>
      <c r="BQ20725">
        <v>17230.9802992696</v>
      </c>
      <c r="BR20725">
        <v>1.39821861264848</v>
      </c>
      <c r="BS20725">
        <v>116897.433462703</v>
      </c>
      <c r="BW20725" s="29">
        <v>20720</v>
      </c>
      <c r="BX20725">
        <f t="shared" si="960"/>
        <v>1</v>
      </c>
      <c r="BY20725">
        <f t="shared" si="961"/>
        <v>1</v>
      </c>
    </row>
    <row r="20726" spans="1:77">
      <c r="A20726" s="15">
        <v>20721</v>
      </c>
      <c r="BP20726">
        <v>0.823588934368667</v>
      </c>
      <c r="BQ20726">
        <v>13476.5358280884</v>
      </c>
      <c r="BR20726">
        <v>1.39709448327315</v>
      </c>
      <c r="BS20726">
        <v>108826.515905446</v>
      </c>
      <c r="BW20726" s="29">
        <v>20721</v>
      </c>
      <c r="BX20726">
        <f t="shared" si="960"/>
        <v>1</v>
      </c>
      <c r="BY20726">
        <f t="shared" si="961"/>
        <v>1</v>
      </c>
    </row>
    <row r="20727" spans="1:77">
      <c r="A20727" s="15">
        <v>20722</v>
      </c>
      <c r="BP20727">
        <v>0.816130257768554</v>
      </c>
      <c r="BQ20727">
        <v>14162.7412969944</v>
      </c>
      <c r="BR20727">
        <v>1.41832379283999</v>
      </c>
      <c r="BS20727">
        <v>109158.422703488</v>
      </c>
      <c r="BW20727" s="29">
        <v>20722</v>
      </c>
      <c r="BX20727">
        <f t="shared" si="960"/>
        <v>1</v>
      </c>
      <c r="BY20727">
        <f t="shared" si="961"/>
        <v>1</v>
      </c>
    </row>
    <row r="20728" spans="1:77">
      <c r="A20728" s="15">
        <v>20723</v>
      </c>
      <c r="BP20728">
        <v>0.830678986784001</v>
      </c>
      <c r="BQ20728">
        <v>12609.5929843642</v>
      </c>
      <c r="BR20728">
        <v>1.43560019246269</v>
      </c>
      <c r="BS20728">
        <v>142632.582430733</v>
      </c>
      <c r="BW20728" s="29">
        <v>20723</v>
      </c>
      <c r="BX20728">
        <f t="shared" si="960"/>
        <v>1</v>
      </c>
      <c r="BY20728">
        <f t="shared" si="961"/>
        <v>1</v>
      </c>
    </row>
    <row r="20729" spans="1:77">
      <c r="A20729" s="15">
        <v>20724</v>
      </c>
      <c r="BP20729">
        <v>0.755131761723292</v>
      </c>
      <c r="BQ20729">
        <v>14251.9856870887</v>
      </c>
      <c r="BR20729">
        <v>1.26764871358137</v>
      </c>
      <c r="BS20729">
        <v>109891.893618189</v>
      </c>
      <c r="BW20729" s="29">
        <v>20724</v>
      </c>
      <c r="BX20729">
        <f t="shared" si="960"/>
        <v>1</v>
      </c>
      <c r="BY20729">
        <f t="shared" si="961"/>
        <v>1</v>
      </c>
    </row>
    <row r="20730" spans="1:77">
      <c r="A20730" s="15">
        <v>20725</v>
      </c>
      <c r="BP20730">
        <v>0.819074237211687</v>
      </c>
      <c r="BQ20730">
        <v>13769.6198221959</v>
      </c>
      <c r="BR20730">
        <v>1.41928742138507</v>
      </c>
      <c r="BS20730">
        <v>141845.553977933</v>
      </c>
      <c r="BW20730" s="29">
        <v>20725</v>
      </c>
      <c r="BX20730">
        <f t="shared" si="960"/>
        <v>1</v>
      </c>
      <c r="BY20730">
        <f t="shared" si="961"/>
        <v>1</v>
      </c>
    </row>
    <row r="20731" spans="1:77">
      <c r="A20731" s="15">
        <v>20726</v>
      </c>
      <c r="BP20731">
        <v>0.805159929898877</v>
      </c>
      <c r="BQ20731">
        <v>11055.4905948054</v>
      </c>
      <c r="BR20731">
        <v>1.39994053855148</v>
      </c>
      <c r="BS20731">
        <v>108279.365467688</v>
      </c>
      <c r="BW20731" s="29">
        <v>20726</v>
      </c>
      <c r="BX20731">
        <f t="shared" si="960"/>
        <v>1</v>
      </c>
      <c r="BY20731">
        <f t="shared" si="961"/>
        <v>1</v>
      </c>
    </row>
    <row r="20732" spans="1:77">
      <c r="A20732" s="15">
        <v>20727</v>
      </c>
      <c r="BP20732">
        <v>0.789069439948711</v>
      </c>
      <c r="BQ20732">
        <v>19191.3183975869</v>
      </c>
      <c r="BR20732">
        <v>1.33514752241075</v>
      </c>
      <c r="BS20732">
        <v>115211.537208961</v>
      </c>
      <c r="BW20732" s="29">
        <v>20727</v>
      </c>
      <c r="BX20732">
        <f t="shared" si="960"/>
        <v>1</v>
      </c>
      <c r="BY20732">
        <f t="shared" si="961"/>
        <v>1</v>
      </c>
    </row>
    <row r="20733" spans="1:77">
      <c r="A20733" s="15">
        <v>20728</v>
      </c>
      <c r="BP20733">
        <v>0.838448626306824</v>
      </c>
      <c r="BQ20733">
        <v>12459.173060634</v>
      </c>
      <c r="BR20733">
        <v>1.43722952054337</v>
      </c>
      <c r="BS20733">
        <v>106118.153806412</v>
      </c>
      <c r="BW20733" s="29">
        <v>20728</v>
      </c>
      <c r="BX20733">
        <f t="shared" si="960"/>
        <v>1</v>
      </c>
      <c r="BY20733">
        <f t="shared" si="961"/>
        <v>1</v>
      </c>
    </row>
    <row r="20734" spans="1:77">
      <c r="A20734" s="15">
        <v>20729</v>
      </c>
      <c r="BP20734">
        <v>0.809997170005492</v>
      </c>
      <c r="BQ20734">
        <v>11781.0020884323</v>
      </c>
      <c r="BR20734">
        <v>1.36757472429413</v>
      </c>
      <c r="BS20734">
        <v>105981.884469958</v>
      </c>
      <c r="BW20734" s="29">
        <v>20729</v>
      </c>
      <c r="BX20734">
        <f t="shared" si="960"/>
        <v>1</v>
      </c>
      <c r="BY20734">
        <f t="shared" si="961"/>
        <v>1</v>
      </c>
    </row>
    <row r="20735" spans="1:77">
      <c r="A20735" s="15">
        <v>20730</v>
      </c>
      <c r="BP20735">
        <v>0.821906398284827</v>
      </c>
      <c r="BQ20735">
        <v>11456.0272032406</v>
      </c>
      <c r="BR20735">
        <v>1.4323986734757</v>
      </c>
      <c r="BS20735">
        <v>135800.937623251</v>
      </c>
      <c r="BW20735" s="29">
        <v>20730</v>
      </c>
      <c r="BX20735">
        <f t="shared" si="960"/>
        <v>1</v>
      </c>
      <c r="BY20735">
        <f t="shared" si="961"/>
        <v>1</v>
      </c>
    </row>
    <row r="20736" spans="1:77">
      <c r="A20736" s="15">
        <v>20731</v>
      </c>
      <c r="BP20736">
        <v>0.782498209504514</v>
      </c>
      <c r="BQ20736">
        <v>20097.6043020951</v>
      </c>
      <c r="BR20736">
        <v>1.32422490615218</v>
      </c>
      <c r="BS20736">
        <v>146625.266705813</v>
      </c>
      <c r="BW20736" s="29">
        <v>20731</v>
      </c>
      <c r="BX20736">
        <f t="shared" si="960"/>
        <v>1</v>
      </c>
      <c r="BY20736">
        <f t="shared" si="961"/>
        <v>1</v>
      </c>
    </row>
    <row r="20737" spans="1:77">
      <c r="A20737" s="15">
        <v>20732</v>
      </c>
      <c r="BP20737">
        <v>0.725498895524518</v>
      </c>
      <c r="BQ20737">
        <v>14299.8695118949</v>
      </c>
      <c r="BR20737">
        <v>1.21481981070905</v>
      </c>
      <c r="BS20737">
        <v>108754.440852898</v>
      </c>
      <c r="BW20737" s="29">
        <v>20732</v>
      </c>
      <c r="BX20737">
        <f t="shared" si="960"/>
        <v>1</v>
      </c>
      <c r="BY20737">
        <f t="shared" si="961"/>
        <v>1</v>
      </c>
    </row>
    <row r="20738" spans="1:77">
      <c r="A20738" s="15">
        <v>20733</v>
      </c>
      <c r="BP20738">
        <v>0.772058522081518</v>
      </c>
      <c r="BQ20738">
        <v>10940.1160501997</v>
      </c>
      <c r="BR20738">
        <v>1.32846226745835</v>
      </c>
      <c r="BS20738">
        <v>105489.412993647</v>
      </c>
      <c r="BW20738" s="29">
        <v>20733</v>
      </c>
      <c r="BX20738">
        <f t="shared" si="960"/>
        <v>1</v>
      </c>
      <c r="BY20738">
        <f t="shared" si="961"/>
        <v>1</v>
      </c>
    </row>
    <row r="20739" spans="1:77">
      <c r="A20739" s="15">
        <v>20734</v>
      </c>
      <c r="BP20739">
        <v>0.793357497878253</v>
      </c>
      <c r="BQ20739">
        <v>15167.1413876141</v>
      </c>
      <c r="BR20739">
        <v>1.36210443676551</v>
      </c>
      <c r="BS20739">
        <v>110475.155753892</v>
      </c>
      <c r="BW20739" s="29">
        <v>20734</v>
      </c>
      <c r="BX20739">
        <f t="shared" si="960"/>
        <v>1</v>
      </c>
      <c r="BY20739">
        <f t="shared" si="961"/>
        <v>1</v>
      </c>
    </row>
    <row r="20740" spans="1:77">
      <c r="A20740" s="15">
        <v>20735</v>
      </c>
      <c r="BP20740">
        <v>0.758637707391949</v>
      </c>
      <c r="BQ20740">
        <v>17061.5024900132</v>
      </c>
      <c r="BR20740">
        <v>1.27278931067029</v>
      </c>
      <c r="BS20740">
        <v>141641.937447015</v>
      </c>
      <c r="BW20740" s="29">
        <v>20735</v>
      </c>
      <c r="BX20740">
        <f t="shared" si="960"/>
        <v>1</v>
      </c>
      <c r="BY20740">
        <f t="shared" si="961"/>
        <v>1</v>
      </c>
    </row>
    <row r="20741" spans="1:77">
      <c r="A20741" s="15">
        <v>20736</v>
      </c>
      <c r="BP20741">
        <v>0.808954277811121</v>
      </c>
      <c r="BQ20741">
        <v>15621.2539230806</v>
      </c>
      <c r="BR20741">
        <v>1.39596545671531</v>
      </c>
      <c r="BS20741">
        <v>113346.145621528</v>
      </c>
      <c r="BW20741" s="29">
        <v>20736</v>
      </c>
      <c r="BX20741">
        <f t="shared" si="960"/>
        <v>1</v>
      </c>
      <c r="BY20741">
        <f t="shared" si="961"/>
        <v>1</v>
      </c>
    </row>
    <row r="20742" spans="1:77">
      <c r="A20742" s="15">
        <v>20737</v>
      </c>
      <c r="BP20742">
        <v>0.793412118457835</v>
      </c>
      <c r="BQ20742">
        <v>16006.7188500672</v>
      </c>
      <c r="BR20742">
        <v>1.35452647730139</v>
      </c>
      <c r="BS20742">
        <v>142657.248968659</v>
      </c>
      <c r="BW20742" s="29">
        <v>20737</v>
      </c>
      <c r="BX20742">
        <f t="shared" si="960"/>
        <v>1</v>
      </c>
      <c r="BY20742">
        <f t="shared" si="961"/>
        <v>1</v>
      </c>
    </row>
    <row r="20743" spans="1:77">
      <c r="A20743" s="15">
        <v>20738</v>
      </c>
      <c r="BP20743">
        <v>0.848664012968652</v>
      </c>
      <c r="BQ20743">
        <v>11039.5838691259</v>
      </c>
      <c r="BR20743">
        <v>1.46856907498856</v>
      </c>
      <c r="BS20743">
        <v>135685.480557155</v>
      </c>
      <c r="BW20743" s="29">
        <v>20738</v>
      </c>
      <c r="BX20743">
        <f t="shared" ref="BX20743:BX20806" si="962">IF(BU20743=MAX($BU20743:$BV20743),1,0)</f>
        <v>1</v>
      </c>
      <c r="BY20743">
        <f t="shared" ref="BY20743:BY20806" si="963">IF(BV20743=MAX($BU20743:$BV20743),1,0)</f>
        <v>1</v>
      </c>
    </row>
    <row r="20744" spans="1:77">
      <c r="A20744" s="15">
        <v>20739</v>
      </c>
      <c r="BP20744">
        <v>0.837059082139454</v>
      </c>
      <c r="BQ20744">
        <v>14631.8466093809</v>
      </c>
      <c r="BR20744">
        <v>1.47074671934607</v>
      </c>
      <c r="BS20744">
        <v>111927.703593148</v>
      </c>
      <c r="BW20744" s="29">
        <v>20739</v>
      </c>
      <c r="BX20744">
        <f t="shared" si="962"/>
        <v>1</v>
      </c>
      <c r="BY20744">
        <f t="shared" si="963"/>
        <v>1</v>
      </c>
    </row>
    <row r="20745" spans="1:77">
      <c r="A20745" s="15">
        <v>20740</v>
      </c>
      <c r="BP20745">
        <v>0.801877547367136</v>
      </c>
      <c r="BQ20745">
        <v>14872.9810988215</v>
      </c>
      <c r="BR20745">
        <v>1.37165082857055</v>
      </c>
      <c r="BS20745">
        <v>108137.245873959</v>
      </c>
      <c r="BW20745" s="29">
        <v>20740</v>
      </c>
      <c r="BX20745">
        <f t="shared" si="962"/>
        <v>1</v>
      </c>
      <c r="BY20745">
        <f t="shared" si="963"/>
        <v>1</v>
      </c>
    </row>
    <row r="20746" spans="1:77">
      <c r="A20746" s="15">
        <v>20741</v>
      </c>
      <c r="BP20746">
        <v>0.747130370632598</v>
      </c>
      <c r="BQ20746">
        <v>11434.6779199144</v>
      </c>
      <c r="BR20746">
        <v>1.30496712283993</v>
      </c>
      <c r="BS20746">
        <v>106315.426599406</v>
      </c>
      <c r="BW20746" s="29">
        <v>20741</v>
      </c>
      <c r="BX20746">
        <f t="shared" si="962"/>
        <v>1</v>
      </c>
      <c r="BY20746">
        <f t="shared" si="963"/>
        <v>1</v>
      </c>
    </row>
    <row r="20747" spans="1:77">
      <c r="A20747" s="15">
        <v>20742</v>
      </c>
      <c r="BP20747">
        <v>0.778829783718631</v>
      </c>
      <c r="BQ20747">
        <v>13829.2760491248</v>
      </c>
      <c r="BR20747">
        <v>1.33288477016711</v>
      </c>
      <c r="BS20747">
        <v>110221.040644943</v>
      </c>
      <c r="BW20747" s="29">
        <v>20742</v>
      </c>
      <c r="BX20747">
        <f t="shared" si="962"/>
        <v>1</v>
      </c>
      <c r="BY20747">
        <f t="shared" si="963"/>
        <v>1</v>
      </c>
    </row>
    <row r="20748" spans="1:77">
      <c r="A20748" s="15">
        <v>20743</v>
      </c>
      <c r="BP20748">
        <v>0.818875746752663</v>
      </c>
      <c r="BQ20748">
        <v>10806.7245938571</v>
      </c>
      <c r="BR20748">
        <v>1.39070366461668</v>
      </c>
      <c r="BS20748">
        <v>137164.4355267</v>
      </c>
      <c r="BW20748" s="29">
        <v>20743</v>
      </c>
      <c r="BX20748">
        <f t="shared" si="962"/>
        <v>1</v>
      </c>
      <c r="BY20748">
        <f t="shared" si="963"/>
        <v>1</v>
      </c>
    </row>
    <row r="20749" spans="1:77">
      <c r="A20749" s="15">
        <v>20744</v>
      </c>
      <c r="BP20749">
        <v>0.812523642226421</v>
      </c>
      <c r="BQ20749">
        <v>22151.9087603561</v>
      </c>
      <c r="BR20749">
        <v>1.39857386456059</v>
      </c>
      <c r="BS20749">
        <v>124350.312517509</v>
      </c>
      <c r="BW20749" s="29">
        <v>20744</v>
      </c>
      <c r="BX20749">
        <f t="shared" si="962"/>
        <v>1</v>
      </c>
      <c r="BY20749">
        <f t="shared" si="963"/>
        <v>1</v>
      </c>
    </row>
    <row r="20750" spans="1:77">
      <c r="A20750" s="15">
        <v>20745</v>
      </c>
      <c r="BP20750">
        <v>0.860191981888491</v>
      </c>
      <c r="BQ20750">
        <v>14811.062194384</v>
      </c>
      <c r="BR20750">
        <v>1.49587248608064</v>
      </c>
      <c r="BS20750">
        <v>112776.477281835</v>
      </c>
      <c r="BW20750" s="29">
        <v>20745</v>
      </c>
      <c r="BX20750">
        <f t="shared" si="962"/>
        <v>1</v>
      </c>
      <c r="BY20750">
        <f t="shared" si="963"/>
        <v>1</v>
      </c>
    </row>
    <row r="20751" spans="1:77">
      <c r="A20751" s="15">
        <v>20746</v>
      </c>
      <c r="BP20751">
        <v>0.827019038919902</v>
      </c>
      <c r="BQ20751">
        <v>15821.1719717824</v>
      </c>
      <c r="BR20751">
        <v>1.41290570661084</v>
      </c>
      <c r="BS20751">
        <v>139816.23166426</v>
      </c>
      <c r="BW20751" s="29">
        <v>20746</v>
      </c>
      <c r="BX20751">
        <f t="shared" si="962"/>
        <v>1</v>
      </c>
      <c r="BY20751">
        <f t="shared" si="963"/>
        <v>1</v>
      </c>
    </row>
    <row r="20752" spans="1:77">
      <c r="A20752" s="15">
        <v>20747</v>
      </c>
      <c r="BP20752">
        <v>0.854676211564584</v>
      </c>
      <c r="BQ20752">
        <v>20854.8706229889</v>
      </c>
      <c r="BR20752">
        <v>1.50053561963081</v>
      </c>
      <c r="BS20752">
        <v>123409.994649183</v>
      </c>
      <c r="BW20752" s="29">
        <v>20747</v>
      </c>
      <c r="BX20752">
        <f t="shared" si="962"/>
        <v>1</v>
      </c>
      <c r="BY20752">
        <f t="shared" si="963"/>
        <v>1</v>
      </c>
    </row>
    <row r="20753" spans="1:77">
      <c r="A20753" s="15">
        <v>20748</v>
      </c>
      <c r="BP20753">
        <v>0.797776739301625</v>
      </c>
      <c r="BQ20753">
        <v>12880.8705567197</v>
      </c>
      <c r="BR20753">
        <v>1.33551749988819</v>
      </c>
      <c r="BS20753">
        <v>105585.031788552</v>
      </c>
      <c r="BW20753" s="29">
        <v>20748</v>
      </c>
      <c r="BX20753">
        <f t="shared" si="962"/>
        <v>1</v>
      </c>
      <c r="BY20753">
        <f t="shared" si="963"/>
        <v>1</v>
      </c>
    </row>
    <row r="20754" spans="1:77">
      <c r="A20754" s="15">
        <v>20749</v>
      </c>
      <c r="BP20754">
        <v>0.829146684883464</v>
      </c>
      <c r="BQ20754">
        <v>11885.447340779</v>
      </c>
      <c r="BR20754">
        <v>1.41100451252265</v>
      </c>
      <c r="BS20754">
        <v>107297.381198153</v>
      </c>
      <c r="BW20754" s="29">
        <v>20749</v>
      </c>
      <c r="BX20754">
        <f t="shared" si="962"/>
        <v>1</v>
      </c>
      <c r="BY20754">
        <f t="shared" si="963"/>
        <v>1</v>
      </c>
    </row>
    <row r="20755" spans="1:77">
      <c r="A20755" s="15">
        <v>20750</v>
      </c>
      <c r="BP20755">
        <v>0.790505439972415</v>
      </c>
      <c r="BQ20755">
        <v>11989.6833472192</v>
      </c>
      <c r="BR20755">
        <v>1.33367526861381</v>
      </c>
      <c r="BS20755">
        <v>135591.011136286</v>
      </c>
      <c r="BW20755" s="29">
        <v>20750</v>
      </c>
      <c r="BX20755">
        <f t="shared" si="962"/>
        <v>1</v>
      </c>
      <c r="BY20755">
        <f t="shared" si="963"/>
        <v>1</v>
      </c>
    </row>
    <row r="20756" spans="1:77">
      <c r="A20756" s="15">
        <v>20751</v>
      </c>
      <c r="BP20756">
        <v>0.83881901070009</v>
      </c>
      <c r="BQ20756">
        <v>16016.4827258264</v>
      </c>
      <c r="BR20756">
        <v>1.46406013754641</v>
      </c>
      <c r="BS20756">
        <v>110839.740590011</v>
      </c>
      <c r="BW20756" s="29">
        <v>20751</v>
      </c>
      <c r="BX20756">
        <f t="shared" si="962"/>
        <v>1</v>
      </c>
      <c r="BY20756">
        <f t="shared" si="963"/>
        <v>1</v>
      </c>
    </row>
    <row r="20757" spans="1:77">
      <c r="A20757" s="15">
        <v>20752</v>
      </c>
      <c r="BP20757">
        <v>0.845996258379623</v>
      </c>
      <c r="BQ20757">
        <v>16670.226195087</v>
      </c>
      <c r="BR20757">
        <v>1.46320972550797</v>
      </c>
      <c r="BS20757">
        <v>115684.185099035</v>
      </c>
      <c r="BW20757" s="29">
        <v>20752</v>
      </c>
      <c r="BX20757">
        <f t="shared" si="962"/>
        <v>1</v>
      </c>
      <c r="BY20757">
        <f t="shared" si="963"/>
        <v>1</v>
      </c>
    </row>
    <row r="20758" spans="1:77">
      <c r="A20758" s="15">
        <v>20753</v>
      </c>
      <c r="BP20758">
        <v>0.79009853824806</v>
      </c>
      <c r="BQ20758">
        <v>11923.1724855229</v>
      </c>
      <c r="BR20758">
        <v>1.37529752211658</v>
      </c>
      <c r="BS20758">
        <v>135370.297537092</v>
      </c>
      <c r="BW20758" s="29">
        <v>20753</v>
      </c>
      <c r="BX20758">
        <f t="shared" si="962"/>
        <v>1</v>
      </c>
      <c r="BY20758">
        <f t="shared" si="963"/>
        <v>1</v>
      </c>
    </row>
    <row r="20759" spans="1:77">
      <c r="A20759" s="15">
        <v>20754</v>
      </c>
      <c r="BP20759">
        <v>0.793431367297035</v>
      </c>
      <c r="BQ20759">
        <v>12359.8413984545</v>
      </c>
      <c r="BR20759">
        <v>1.3547707521695</v>
      </c>
      <c r="BS20759">
        <v>137228.531728146</v>
      </c>
      <c r="BW20759" s="29">
        <v>20754</v>
      </c>
      <c r="BX20759">
        <f t="shared" si="962"/>
        <v>1</v>
      </c>
      <c r="BY20759">
        <f t="shared" si="963"/>
        <v>1</v>
      </c>
    </row>
    <row r="20760" spans="1:77">
      <c r="A20760" s="15">
        <v>20755</v>
      </c>
      <c r="BP20760">
        <v>0.833121591334473</v>
      </c>
      <c r="BQ20760">
        <v>14431.1285924598</v>
      </c>
      <c r="BR20760">
        <v>1.43944046405927</v>
      </c>
      <c r="BS20760">
        <v>113390.547352486</v>
      </c>
      <c r="BW20760" s="29">
        <v>20755</v>
      </c>
      <c r="BX20760">
        <f t="shared" si="962"/>
        <v>1</v>
      </c>
      <c r="BY20760">
        <f t="shared" si="963"/>
        <v>1</v>
      </c>
    </row>
    <row r="20761" spans="1:77">
      <c r="A20761" s="15">
        <v>20756</v>
      </c>
      <c r="BP20761">
        <v>0.807108911970967</v>
      </c>
      <c r="BQ20761">
        <v>14371.1950380138</v>
      </c>
      <c r="BR20761">
        <v>1.39071299310061</v>
      </c>
      <c r="BS20761">
        <v>110950.270392606</v>
      </c>
      <c r="BW20761" s="29">
        <v>20756</v>
      </c>
      <c r="BX20761">
        <f t="shared" si="962"/>
        <v>1</v>
      </c>
      <c r="BY20761">
        <f t="shared" si="963"/>
        <v>1</v>
      </c>
    </row>
    <row r="20762" spans="1:77">
      <c r="A20762" s="15">
        <v>20757</v>
      </c>
      <c r="BP20762">
        <v>0.850169573261175</v>
      </c>
      <c r="BQ20762">
        <v>12499.0112038719</v>
      </c>
      <c r="BR20762">
        <v>1.48673722780802</v>
      </c>
      <c r="BS20762">
        <v>108234.562544779</v>
      </c>
      <c r="BW20762" s="29">
        <v>20757</v>
      </c>
      <c r="BX20762">
        <f t="shared" si="962"/>
        <v>1</v>
      </c>
      <c r="BY20762">
        <f t="shared" si="963"/>
        <v>1</v>
      </c>
    </row>
    <row r="20763" spans="1:77">
      <c r="A20763" s="15">
        <v>20758</v>
      </c>
      <c r="BP20763">
        <v>0.830461952093629</v>
      </c>
      <c r="BQ20763">
        <v>12493.910487346</v>
      </c>
      <c r="BR20763">
        <v>1.42761460480658</v>
      </c>
      <c r="BS20763">
        <v>110484.640119133</v>
      </c>
      <c r="BW20763" s="29">
        <v>20758</v>
      </c>
      <c r="BX20763">
        <f t="shared" si="962"/>
        <v>1</v>
      </c>
      <c r="BY20763">
        <f t="shared" si="963"/>
        <v>1</v>
      </c>
    </row>
    <row r="20764" spans="1:77">
      <c r="A20764" s="15">
        <v>20759</v>
      </c>
      <c r="BP20764">
        <v>0.813938910839348</v>
      </c>
      <c r="BQ20764">
        <v>23218.4021254186</v>
      </c>
      <c r="BR20764">
        <v>1.39022829842917</v>
      </c>
      <c r="BS20764">
        <v>156854.015875885</v>
      </c>
      <c r="BW20764" s="29">
        <v>20759</v>
      </c>
      <c r="BX20764">
        <f t="shared" si="962"/>
        <v>1</v>
      </c>
      <c r="BY20764">
        <f t="shared" si="963"/>
        <v>1</v>
      </c>
    </row>
    <row r="20765" spans="1:77">
      <c r="A20765" s="15">
        <v>20760</v>
      </c>
      <c r="BP20765">
        <v>0.796048240792086</v>
      </c>
      <c r="BQ20765">
        <v>18930.9537571773</v>
      </c>
      <c r="BR20765">
        <v>1.3756627713871</v>
      </c>
      <c r="BS20765">
        <v>149921.20357782</v>
      </c>
      <c r="BW20765" s="29">
        <v>20760</v>
      </c>
      <c r="BX20765">
        <f t="shared" si="962"/>
        <v>1</v>
      </c>
      <c r="BY20765">
        <f t="shared" si="963"/>
        <v>1</v>
      </c>
    </row>
    <row r="20766" spans="1:77">
      <c r="A20766" s="15">
        <v>20761</v>
      </c>
      <c r="BP20766">
        <v>0.759551224798398</v>
      </c>
      <c r="BQ20766">
        <v>20777.1534379861</v>
      </c>
      <c r="BR20766">
        <v>1.28302460122497</v>
      </c>
      <c r="BS20766">
        <v>149367.42283013</v>
      </c>
      <c r="BW20766" s="29">
        <v>20761</v>
      </c>
      <c r="BX20766">
        <f t="shared" si="962"/>
        <v>1</v>
      </c>
      <c r="BY20766">
        <f t="shared" si="963"/>
        <v>1</v>
      </c>
    </row>
    <row r="20767" spans="1:77">
      <c r="A20767" s="15">
        <v>20762</v>
      </c>
      <c r="BP20767">
        <v>0.808895322320792</v>
      </c>
      <c r="BQ20767">
        <v>14383.7366331963</v>
      </c>
      <c r="BR20767">
        <v>1.42345280312948</v>
      </c>
      <c r="BS20767">
        <v>113692.691834208</v>
      </c>
      <c r="BW20767" s="29">
        <v>20762</v>
      </c>
      <c r="BX20767">
        <f t="shared" si="962"/>
        <v>1</v>
      </c>
      <c r="BY20767">
        <f t="shared" si="963"/>
        <v>1</v>
      </c>
    </row>
    <row r="20768" spans="1:77">
      <c r="A20768" s="15">
        <v>20763</v>
      </c>
      <c r="BP20768">
        <v>0.748792761707082</v>
      </c>
      <c r="BQ20768">
        <v>22653.7540575913</v>
      </c>
      <c r="BR20768">
        <v>1.27716516927718</v>
      </c>
      <c r="BS20768">
        <v>147778.076328028</v>
      </c>
      <c r="BW20768" s="29">
        <v>20763</v>
      </c>
      <c r="BX20768">
        <f t="shared" si="962"/>
        <v>1</v>
      </c>
      <c r="BY20768">
        <f t="shared" si="963"/>
        <v>1</v>
      </c>
    </row>
    <row r="20769" spans="1:77">
      <c r="A20769" s="15">
        <v>20764</v>
      </c>
      <c r="BP20769">
        <v>0.850183525471758</v>
      </c>
      <c r="BQ20769">
        <v>17661.6734518078</v>
      </c>
      <c r="BR20769">
        <v>1.4316394141979</v>
      </c>
      <c r="BS20769">
        <v>141255.013323694</v>
      </c>
      <c r="BW20769" s="29">
        <v>20764</v>
      </c>
      <c r="BX20769">
        <f t="shared" si="962"/>
        <v>1</v>
      </c>
      <c r="BY20769">
        <f t="shared" si="963"/>
        <v>1</v>
      </c>
    </row>
    <row r="20770" spans="1:77">
      <c r="A20770" s="15">
        <v>20765</v>
      </c>
      <c r="BP20770">
        <v>0.695457130419046</v>
      </c>
      <c r="BQ20770">
        <v>14243.8349879237</v>
      </c>
      <c r="BR20770">
        <v>1.18483796997672</v>
      </c>
      <c r="BS20770">
        <v>110198.651814593</v>
      </c>
      <c r="BW20770" s="29">
        <v>20765</v>
      </c>
      <c r="BX20770">
        <f t="shared" si="962"/>
        <v>1</v>
      </c>
      <c r="BY20770">
        <f t="shared" si="963"/>
        <v>1</v>
      </c>
    </row>
    <row r="20771" spans="1:77">
      <c r="A20771" s="15">
        <v>20766</v>
      </c>
      <c r="BP20771">
        <v>0.813500870725404</v>
      </c>
      <c r="BQ20771">
        <v>13862.7259974955</v>
      </c>
      <c r="BR20771">
        <v>1.37597574929252</v>
      </c>
      <c r="BS20771">
        <v>111199.071749666</v>
      </c>
      <c r="BW20771" s="29">
        <v>20766</v>
      </c>
      <c r="BX20771">
        <f t="shared" si="962"/>
        <v>1</v>
      </c>
      <c r="BY20771">
        <f t="shared" si="963"/>
        <v>1</v>
      </c>
    </row>
    <row r="20772" spans="1:77">
      <c r="A20772" s="15">
        <v>20767</v>
      </c>
      <c r="BP20772">
        <v>0.850442407326529</v>
      </c>
      <c r="BQ20772">
        <v>12132.8435382387</v>
      </c>
      <c r="BR20772">
        <v>1.44144805782539</v>
      </c>
      <c r="BS20772">
        <v>106866.748719075</v>
      </c>
      <c r="BW20772" s="29">
        <v>20767</v>
      </c>
      <c r="BX20772">
        <f t="shared" si="962"/>
        <v>1</v>
      </c>
      <c r="BY20772">
        <f t="shared" si="963"/>
        <v>1</v>
      </c>
    </row>
    <row r="20773" spans="1:77">
      <c r="A20773" s="15">
        <v>20768</v>
      </c>
      <c r="BP20773">
        <v>0.819086313296798</v>
      </c>
      <c r="BQ20773">
        <v>21231.6530494862</v>
      </c>
      <c r="BR20773">
        <v>1.42660599890279</v>
      </c>
      <c r="BS20773">
        <v>122798.990653993</v>
      </c>
      <c r="BW20773" s="29">
        <v>20768</v>
      </c>
      <c r="BX20773">
        <f t="shared" si="962"/>
        <v>1</v>
      </c>
      <c r="BY20773">
        <f t="shared" si="963"/>
        <v>1</v>
      </c>
    </row>
    <row r="20774" spans="1:77">
      <c r="A20774" s="15">
        <v>20769</v>
      </c>
      <c r="BP20774">
        <v>0.853123500975749</v>
      </c>
      <c r="BQ20774">
        <v>16817.8412906581</v>
      </c>
      <c r="BR20774">
        <v>1.46970332537682</v>
      </c>
      <c r="BS20774">
        <v>145674.602521318</v>
      </c>
      <c r="BW20774" s="29">
        <v>20769</v>
      </c>
      <c r="BX20774">
        <f t="shared" si="962"/>
        <v>1</v>
      </c>
      <c r="BY20774">
        <f t="shared" si="963"/>
        <v>1</v>
      </c>
    </row>
    <row r="20775" spans="1:77">
      <c r="A20775" s="15">
        <v>20770</v>
      </c>
      <c r="BP20775">
        <v>0.82420085256887</v>
      </c>
      <c r="BQ20775">
        <v>17496.2728763633</v>
      </c>
      <c r="BR20775">
        <v>1.42930055484378</v>
      </c>
      <c r="BS20775">
        <v>116772.539588318</v>
      </c>
      <c r="BW20775" s="29">
        <v>20770</v>
      </c>
      <c r="BX20775">
        <f t="shared" si="962"/>
        <v>1</v>
      </c>
      <c r="BY20775">
        <f t="shared" si="963"/>
        <v>1</v>
      </c>
    </row>
    <row r="20776" spans="1:77">
      <c r="A20776" s="15">
        <v>20771</v>
      </c>
      <c r="BP20776">
        <v>0.836691318449291</v>
      </c>
      <c r="BQ20776">
        <v>13290.7448396562</v>
      </c>
      <c r="BR20776">
        <v>1.46533036120578</v>
      </c>
      <c r="BS20776">
        <v>111037.194764053</v>
      </c>
      <c r="BW20776" s="29">
        <v>20771</v>
      </c>
      <c r="BX20776">
        <f t="shared" si="962"/>
        <v>1</v>
      </c>
      <c r="BY20776">
        <f t="shared" si="963"/>
        <v>1</v>
      </c>
    </row>
    <row r="20777" spans="1:77">
      <c r="A20777" s="15">
        <v>20772</v>
      </c>
      <c r="BP20777">
        <v>0.820145696586818</v>
      </c>
      <c r="BQ20777">
        <v>11747.6421982974</v>
      </c>
      <c r="BR20777">
        <v>1.44098963201618</v>
      </c>
      <c r="BS20777">
        <v>145091.611876151</v>
      </c>
      <c r="BW20777" s="29">
        <v>20772</v>
      </c>
      <c r="BX20777">
        <f t="shared" si="962"/>
        <v>1</v>
      </c>
      <c r="BY20777">
        <f t="shared" si="963"/>
        <v>1</v>
      </c>
    </row>
    <row r="20778" spans="1:77">
      <c r="A20778" s="15">
        <v>20773</v>
      </c>
      <c r="BP20778">
        <v>0.791582329719782</v>
      </c>
      <c r="BQ20778">
        <v>14906.6632370818</v>
      </c>
      <c r="BR20778">
        <v>1.37386195521016</v>
      </c>
      <c r="BS20778">
        <v>110163.108834893</v>
      </c>
      <c r="BW20778" s="29">
        <v>20773</v>
      </c>
      <c r="BX20778">
        <f t="shared" si="962"/>
        <v>1</v>
      </c>
      <c r="BY20778">
        <f t="shared" si="963"/>
        <v>1</v>
      </c>
    </row>
    <row r="20779" spans="1:77">
      <c r="A20779" s="15">
        <v>20774</v>
      </c>
      <c r="BP20779">
        <v>0.837365662139402</v>
      </c>
      <c r="BQ20779">
        <v>11644.3295002934</v>
      </c>
      <c r="BR20779">
        <v>1.46889319633898</v>
      </c>
      <c r="BS20779">
        <v>138653.531766559</v>
      </c>
      <c r="BW20779" s="29">
        <v>20774</v>
      </c>
      <c r="BX20779">
        <f t="shared" si="962"/>
        <v>1</v>
      </c>
      <c r="BY20779">
        <f t="shared" si="963"/>
        <v>1</v>
      </c>
    </row>
    <row r="20780" spans="1:77">
      <c r="A20780" s="15">
        <v>20775</v>
      </c>
      <c r="BP20780">
        <v>0.832612544207389</v>
      </c>
      <c r="BQ20780">
        <v>13180.7783931952</v>
      </c>
      <c r="BR20780">
        <v>1.44267309252554</v>
      </c>
      <c r="BS20780">
        <v>109681.082316403</v>
      </c>
      <c r="BW20780" s="29">
        <v>20775</v>
      </c>
      <c r="BX20780">
        <f t="shared" si="962"/>
        <v>1</v>
      </c>
      <c r="BY20780">
        <f t="shared" si="963"/>
        <v>1</v>
      </c>
    </row>
    <row r="20781" spans="1:77">
      <c r="A20781" s="15">
        <v>20776</v>
      </c>
      <c r="BP20781">
        <v>0.722142381039995</v>
      </c>
      <c r="BQ20781">
        <v>13844.5978639168</v>
      </c>
      <c r="BR20781">
        <v>1.2229412124328</v>
      </c>
      <c r="BS20781">
        <v>143527.894541408</v>
      </c>
      <c r="BW20781" s="29">
        <v>20776</v>
      </c>
      <c r="BX20781">
        <f t="shared" si="962"/>
        <v>1</v>
      </c>
      <c r="BY20781">
        <f t="shared" si="963"/>
        <v>1</v>
      </c>
    </row>
    <row r="20782" spans="1:77">
      <c r="A20782" s="15">
        <v>20777</v>
      </c>
      <c r="BP20782">
        <v>0.832123106287464</v>
      </c>
      <c r="BQ20782">
        <v>16272.2785415568</v>
      </c>
      <c r="BR20782">
        <v>1.44570342395339</v>
      </c>
      <c r="BS20782">
        <v>115174.606777632</v>
      </c>
      <c r="BW20782" s="29">
        <v>20777</v>
      </c>
      <c r="BX20782">
        <f t="shared" si="962"/>
        <v>1</v>
      </c>
      <c r="BY20782">
        <f t="shared" si="963"/>
        <v>1</v>
      </c>
    </row>
    <row r="20783" spans="1:77">
      <c r="A20783" s="15">
        <v>20778</v>
      </c>
      <c r="BP20783">
        <v>0.789150653414385</v>
      </c>
      <c r="BQ20783">
        <v>17430.8225250553</v>
      </c>
      <c r="BR20783">
        <v>1.31627810869933</v>
      </c>
      <c r="BS20783">
        <v>141060.030686504</v>
      </c>
      <c r="BW20783" s="29">
        <v>20778</v>
      </c>
      <c r="BX20783">
        <f t="shared" si="962"/>
        <v>1</v>
      </c>
      <c r="BY20783">
        <f t="shared" si="963"/>
        <v>1</v>
      </c>
    </row>
    <row r="20784" spans="1:77">
      <c r="A20784" s="15">
        <v>20779</v>
      </c>
      <c r="BP20784">
        <v>0.816119987158431</v>
      </c>
      <c r="BQ20784">
        <v>10984.0120783736</v>
      </c>
      <c r="BR20784">
        <v>1.39829375178766</v>
      </c>
      <c r="BS20784">
        <v>108541.263499693</v>
      </c>
      <c r="BW20784" s="29">
        <v>20779</v>
      </c>
      <c r="BX20784">
        <f t="shared" si="962"/>
        <v>1</v>
      </c>
      <c r="BY20784">
        <f t="shared" si="963"/>
        <v>1</v>
      </c>
    </row>
    <row r="20785" spans="1:77">
      <c r="A20785" s="15">
        <v>20780</v>
      </c>
      <c r="BP20785">
        <v>0.794254303396003</v>
      </c>
      <c r="BQ20785">
        <v>14972.509355239</v>
      </c>
      <c r="BR20785">
        <v>1.38211084669002</v>
      </c>
      <c r="BS20785">
        <v>111589.95079641</v>
      </c>
      <c r="BW20785" s="29">
        <v>20780</v>
      </c>
      <c r="BX20785">
        <f t="shared" si="962"/>
        <v>1</v>
      </c>
      <c r="BY20785">
        <f t="shared" si="963"/>
        <v>1</v>
      </c>
    </row>
    <row r="20786" spans="1:77">
      <c r="A20786" s="15">
        <v>20781</v>
      </c>
      <c r="BP20786">
        <v>0.778052091893399</v>
      </c>
      <c r="BQ20786">
        <v>16422.5173064166</v>
      </c>
      <c r="BR20786">
        <v>1.31845178702997</v>
      </c>
      <c r="BS20786">
        <v>148170.389335391</v>
      </c>
      <c r="BW20786" s="29">
        <v>20781</v>
      </c>
      <c r="BX20786">
        <f t="shared" si="962"/>
        <v>1</v>
      </c>
      <c r="BY20786">
        <f t="shared" si="963"/>
        <v>1</v>
      </c>
    </row>
    <row r="20787" spans="1:77">
      <c r="A20787" s="15">
        <v>20782</v>
      </c>
      <c r="BP20787">
        <v>0.789006464464721</v>
      </c>
      <c r="BQ20787">
        <v>13634.1594389762</v>
      </c>
      <c r="BR20787">
        <v>1.34411962363594</v>
      </c>
      <c r="BS20787">
        <v>108162.523217314</v>
      </c>
      <c r="BW20787" s="29">
        <v>20782</v>
      </c>
      <c r="BX20787">
        <f t="shared" si="962"/>
        <v>1</v>
      </c>
      <c r="BY20787">
        <f t="shared" si="963"/>
        <v>1</v>
      </c>
    </row>
    <row r="20788" spans="1:77">
      <c r="A20788" s="15">
        <v>20783</v>
      </c>
      <c r="BP20788">
        <v>0.788314897468422</v>
      </c>
      <c r="BQ20788">
        <v>14142.6948297396</v>
      </c>
      <c r="BR20788">
        <v>1.35715833851618</v>
      </c>
      <c r="BS20788">
        <v>111559.265425613</v>
      </c>
      <c r="BW20788" s="29">
        <v>20783</v>
      </c>
      <c r="BX20788">
        <f t="shared" si="962"/>
        <v>1</v>
      </c>
      <c r="BY20788">
        <f t="shared" si="963"/>
        <v>1</v>
      </c>
    </row>
    <row r="20789" spans="1:77">
      <c r="A20789" s="15">
        <v>20784</v>
      </c>
      <c r="BP20789">
        <v>0.776195757714629</v>
      </c>
      <c r="BQ20789">
        <v>20238.6316256258</v>
      </c>
      <c r="BR20789">
        <v>1.33805257740616</v>
      </c>
      <c r="BS20789">
        <v>122283.143237849</v>
      </c>
      <c r="BW20789" s="29">
        <v>20784</v>
      </c>
      <c r="BX20789">
        <f t="shared" si="962"/>
        <v>1</v>
      </c>
      <c r="BY20789">
        <f t="shared" si="963"/>
        <v>1</v>
      </c>
    </row>
    <row r="20790" spans="1:77">
      <c r="A20790" s="15">
        <v>20785</v>
      </c>
      <c r="BP20790">
        <v>0.822184574020276</v>
      </c>
      <c r="BQ20790">
        <v>11489.5000373655</v>
      </c>
      <c r="BR20790">
        <v>1.41386975935649</v>
      </c>
      <c r="BS20790">
        <v>139954.487732133</v>
      </c>
      <c r="BW20790" s="29">
        <v>20785</v>
      </c>
      <c r="BX20790">
        <f t="shared" si="962"/>
        <v>1</v>
      </c>
      <c r="BY20790">
        <f t="shared" si="963"/>
        <v>1</v>
      </c>
    </row>
    <row r="20791" spans="1:77">
      <c r="A20791" s="15">
        <v>20786</v>
      </c>
      <c r="BP20791">
        <v>0.76819513779513</v>
      </c>
      <c r="BQ20791">
        <v>13555.2914014544</v>
      </c>
      <c r="BR20791">
        <v>1.32415356681502</v>
      </c>
      <c r="BS20791">
        <v>110582.526245267</v>
      </c>
      <c r="BW20791" s="29">
        <v>20786</v>
      </c>
      <c r="BX20791">
        <f t="shared" si="962"/>
        <v>1</v>
      </c>
      <c r="BY20791">
        <f t="shared" si="963"/>
        <v>1</v>
      </c>
    </row>
    <row r="20792" spans="1:77">
      <c r="A20792" s="15">
        <v>20787</v>
      </c>
      <c r="BP20792">
        <v>0.803737222640707</v>
      </c>
      <c r="BQ20792">
        <v>17411.8037414698</v>
      </c>
      <c r="BR20792">
        <v>1.3591771540807</v>
      </c>
      <c r="BS20792">
        <v>114460.558932566</v>
      </c>
      <c r="BW20792" s="29">
        <v>20787</v>
      </c>
      <c r="BX20792">
        <f t="shared" si="962"/>
        <v>1</v>
      </c>
      <c r="BY20792">
        <f t="shared" si="963"/>
        <v>1</v>
      </c>
    </row>
    <row r="20793" spans="1:77">
      <c r="A20793" s="15">
        <v>20788</v>
      </c>
      <c r="BP20793">
        <v>0.830896583579017</v>
      </c>
      <c r="BQ20793">
        <v>16287.2254384122</v>
      </c>
      <c r="BR20793">
        <v>1.43766018008211</v>
      </c>
      <c r="BS20793">
        <v>112750.440153661</v>
      </c>
      <c r="BW20793" s="29">
        <v>20788</v>
      </c>
      <c r="BX20793">
        <f t="shared" si="962"/>
        <v>1</v>
      </c>
      <c r="BY20793">
        <f t="shared" si="963"/>
        <v>1</v>
      </c>
    </row>
    <row r="20794" spans="1:77">
      <c r="A20794" s="15">
        <v>20789</v>
      </c>
      <c r="BP20794">
        <v>0.794171928413339</v>
      </c>
      <c r="BQ20794">
        <v>11404.7853384494</v>
      </c>
      <c r="BR20794">
        <v>1.35728167398857</v>
      </c>
      <c r="BS20794">
        <v>135040.477197381</v>
      </c>
      <c r="BW20794" s="29">
        <v>20789</v>
      </c>
      <c r="BX20794">
        <f t="shared" si="962"/>
        <v>1</v>
      </c>
      <c r="BY20794">
        <f t="shared" si="963"/>
        <v>1</v>
      </c>
    </row>
    <row r="20795" spans="1:77">
      <c r="A20795" s="15">
        <v>20790</v>
      </c>
      <c r="BP20795">
        <v>0.81521686623001</v>
      </c>
      <c r="BQ20795">
        <v>12576.1830152712</v>
      </c>
      <c r="BR20795">
        <v>1.42863658423603</v>
      </c>
      <c r="BS20795">
        <v>139815.910226304</v>
      </c>
      <c r="BW20795" s="29">
        <v>20790</v>
      </c>
      <c r="BX20795">
        <f t="shared" si="962"/>
        <v>1</v>
      </c>
      <c r="BY20795">
        <f t="shared" si="963"/>
        <v>1</v>
      </c>
    </row>
    <row r="20796" spans="1:77">
      <c r="A20796" s="15">
        <v>20791</v>
      </c>
      <c r="BP20796">
        <v>0.85333936314899</v>
      </c>
      <c r="BQ20796">
        <v>11850.5084591638</v>
      </c>
      <c r="BR20796">
        <v>1.47184053690236</v>
      </c>
      <c r="BS20796">
        <v>107202.393450261</v>
      </c>
      <c r="BW20796" s="29">
        <v>20791</v>
      </c>
      <c r="BX20796">
        <f t="shared" si="962"/>
        <v>1</v>
      </c>
      <c r="BY20796">
        <f t="shared" si="963"/>
        <v>1</v>
      </c>
    </row>
    <row r="20797" spans="1:77">
      <c r="A20797" s="15">
        <v>20792</v>
      </c>
      <c r="BP20797">
        <v>0.841497254016874</v>
      </c>
      <c r="BQ20797">
        <v>14955.1258245083</v>
      </c>
      <c r="BR20797">
        <v>1.43243212029731</v>
      </c>
      <c r="BS20797">
        <v>139624.514975312</v>
      </c>
      <c r="BW20797" s="29">
        <v>20792</v>
      </c>
      <c r="BX20797">
        <f t="shared" si="962"/>
        <v>1</v>
      </c>
      <c r="BY20797">
        <f t="shared" si="963"/>
        <v>1</v>
      </c>
    </row>
    <row r="20798" spans="1:77">
      <c r="A20798" s="15">
        <v>20793</v>
      </c>
      <c r="BP20798">
        <v>0.806753507242065</v>
      </c>
      <c r="BQ20798">
        <v>18190.2184290613</v>
      </c>
      <c r="BR20798">
        <v>1.41011373831551</v>
      </c>
      <c r="BS20798">
        <v>118541.671354455</v>
      </c>
      <c r="BW20798" s="29">
        <v>20793</v>
      </c>
      <c r="BX20798">
        <f t="shared" si="962"/>
        <v>1</v>
      </c>
      <c r="BY20798">
        <f t="shared" si="963"/>
        <v>1</v>
      </c>
    </row>
    <row r="20799" spans="1:77">
      <c r="A20799" s="15">
        <v>20794</v>
      </c>
      <c r="BP20799">
        <v>0.78650118556399</v>
      </c>
      <c r="BQ20799">
        <v>13845.7315081114</v>
      </c>
      <c r="BR20799">
        <v>1.35744307421592</v>
      </c>
      <c r="BS20799">
        <v>140643.628919569</v>
      </c>
      <c r="BW20799" s="29">
        <v>20794</v>
      </c>
      <c r="BX20799">
        <f t="shared" si="962"/>
        <v>1</v>
      </c>
      <c r="BY20799">
        <f t="shared" si="963"/>
        <v>1</v>
      </c>
    </row>
    <row r="20800" spans="1:77">
      <c r="A20800" s="15">
        <v>20795</v>
      </c>
      <c r="BP20800">
        <v>0.835915225492385</v>
      </c>
      <c r="BQ20800">
        <v>14674.1697336051</v>
      </c>
      <c r="BR20800">
        <v>1.45310147301328</v>
      </c>
      <c r="BS20800">
        <v>112721.175988778</v>
      </c>
      <c r="BW20800" s="29">
        <v>20795</v>
      </c>
      <c r="BX20800">
        <f t="shared" si="962"/>
        <v>1</v>
      </c>
      <c r="BY20800">
        <f t="shared" si="963"/>
        <v>1</v>
      </c>
    </row>
    <row r="20801" spans="1:77">
      <c r="A20801" s="15">
        <v>20796</v>
      </c>
      <c r="BP20801">
        <v>0.816050190029815</v>
      </c>
      <c r="BQ20801">
        <v>14538.9272262264</v>
      </c>
      <c r="BR20801">
        <v>1.39610768827753</v>
      </c>
      <c r="BS20801">
        <v>143696.480987812</v>
      </c>
      <c r="BW20801" s="29">
        <v>20796</v>
      </c>
      <c r="BX20801">
        <f t="shared" si="962"/>
        <v>1</v>
      </c>
      <c r="BY20801">
        <f t="shared" si="963"/>
        <v>1</v>
      </c>
    </row>
    <row r="20802" spans="1:77">
      <c r="A20802" s="15">
        <v>20797</v>
      </c>
      <c r="BP20802">
        <v>0.80495085970686</v>
      </c>
      <c r="BQ20802">
        <v>12270.1475332271</v>
      </c>
      <c r="BR20802">
        <v>1.37712784481699</v>
      </c>
      <c r="BS20802">
        <v>108936.066475525</v>
      </c>
      <c r="BW20802" s="29">
        <v>20797</v>
      </c>
      <c r="BX20802">
        <f t="shared" si="962"/>
        <v>1</v>
      </c>
      <c r="BY20802">
        <f t="shared" si="963"/>
        <v>1</v>
      </c>
    </row>
    <row r="20803" spans="1:77">
      <c r="A20803" s="15">
        <v>20798</v>
      </c>
      <c r="BP20803">
        <v>0.851082060189453</v>
      </c>
      <c r="BQ20803">
        <v>14278.3664882302</v>
      </c>
      <c r="BR20803">
        <v>1.48956581051217</v>
      </c>
      <c r="BS20803">
        <v>110030.713649342</v>
      </c>
      <c r="BW20803" s="29">
        <v>20798</v>
      </c>
      <c r="BX20803">
        <f t="shared" si="962"/>
        <v>1</v>
      </c>
      <c r="BY20803">
        <f t="shared" si="963"/>
        <v>1</v>
      </c>
    </row>
    <row r="20804" spans="1:77">
      <c r="A20804" s="15">
        <v>20799</v>
      </c>
      <c r="BP20804">
        <v>0.828492342803044</v>
      </c>
      <c r="BQ20804">
        <v>15913.5237057733</v>
      </c>
      <c r="BR20804">
        <v>1.42731790318764</v>
      </c>
      <c r="BS20804">
        <v>145261.62172293</v>
      </c>
      <c r="BW20804" s="29">
        <v>20799</v>
      </c>
      <c r="BX20804">
        <f t="shared" si="962"/>
        <v>1</v>
      </c>
      <c r="BY20804">
        <f t="shared" si="963"/>
        <v>1</v>
      </c>
    </row>
    <row r="20805" spans="1:77">
      <c r="A20805" s="15">
        <v>20800</v>
      </c>
      <c r="BP20805">
        <v>0.73523313685253</v>
      </c>
      <c r="BQ20805">
        <v>14176.9581397674</v>
      </c>
      <c r="BR20805">
        <v>1.26047906086876</v>
      </c>
      <c r="BS20805">
        <v>140393.545782384</v>
      </c>
      <c r="BW20805" s="29">
        <v>20800</v>
      </c>
      <c r="BX20805">
        <f t="shared" si="962"/>
        <v>1</v>
      </c>
      <c r="BY20805">
        <f t="shared" si="963"/>
        <v>1</v>
      </c>
    </row>
    <row r="20806" spans="1:77">
      <c r="A20806" s="15">
        <v>20801</v>
      </c>
      <c r="BP20806">
        <v>0.814867616486199</v>
      </c>
      <c r="BQ20806">
        <v>13468.3366291951</v>
      </c>
      <c r="BR20806">
        <v>1.41122506990449</v>
      </c>
      <c r="BS20806">
        <v>109310.315627657</v>
      </c>
      <c r="BW20806" s="29">
        <v>20801</v>
      </c>
      <c r="BX20806">
        <f t="shared" si="962"/>
        <v>1</v>
      </c>
      <c r="BY20806">
        <f t="shared" si="963"/>
        <v>1</v>
      </c>
    </row>
    <row r="20807" spans="1:77">
      <c r="A20807" s="15">
        <v>20802</v>
      </c>
      <c r="BP20807">
        <v>0.815989614616295</v>
      </c>
      <c r="BQ20807">
        <v>14273.2178094395</v>
      </c>
      <c r="BR20807">
        <v>1.41074894131904</v>
      </c>
      <c r="BS20807">
        <v>106585.527091715</v>
      </c>
      <c r="BW20807" s="29">
        <v>20802</v>
      </c>
      <c r="BX20807">
        <f t="shared" ref="BX20807:BX20870" si="964">IF(BU20807=MAX($BU20807:$BV20807),1,0)</f>
        <v>1</v>
      </c>
      <c r="BY20807">
        <f t="shared" ref="BY20807:BY20870" si="965">IF(BV20807=MAX($BU20807:$BV20807),1,0)</f>
        <v>1</v>
      </c>
    </row>
    <row r="20808" spans="1:77">
      <c r="A20808" s="15">
        <v>20803</v>
      </c>
      <c r="BP20808">
        <v>0.824511348666187</v>
      </c>
      <c r="BQ20808">
        <v>14019.0952062577</v>
      </c>
      <c r="BR20808">
        <v>1.42395267468234</v>
      </c>
      <c r="BS20808">
        <v>108138.641516594</v>
      </c>
      <c r="BW20808" s="29">
        <v>20803</v>
      </c>
      <c r="BX20808">
        <f t="shared" si="964"/>
        <v>1</v>
      </c>
      <c r="BY20808">
        <f t="shared" si="965"/>
        <v>1</v>
      </c>
    </row>
    <row r="20809" spans="1:77">
      <c r="A20809" s="15">
        <v>20804</v>
      </c>
      <c r="BP20809">
        <v>0.775736270560328</v>
      </c>
      <c r="BQ20809">
        <v>13873.3610138322</v>
      </c>
      <c r="BR20809">
        <v>1.31891201284395</v>
      </c>
      <c r="BS20809">
        <v>109865.048763312</v>
      </c>
      <c r="BW20809" s="29">
        <v>20804</v>
      </c>
      <c r="BX20809">
        <f t="shared" si="964"/>
        <v>1</v>
      </c>
      <c r="BY20809">
        <f t="shared" si="965"/>
        <v>1</v>
      </c>
    </row>
    <row r="20810" spans="1:77">
      <c r="A20810" s="15">
        <v>20805</v>
      </c>
      <c r="BP20810">
        <v>0.84365609561446</v>
      </c>
      <c r="BQ20810">
        <v>12697.547124021</v>
      </c>
      <c r="BR20810">
        <v>1.43957259727212</v>
      </c>
      <c r="BS20810">
        <v>109068.696987164</v>
      </c>
      <c r="BW20810" s="29">
        <v>20805</v>
      </c>
      <c r="BX20810">
        <f t="shared" si="964"/>
        <v>1</v>
      </c>
      <c r="BY20810">
        <f t="shared" si="965"/>
        <v>1</v>
      </c>
    </row>
    <row r="20811" spans="1:77">
      <c r="A20811" s="15">
        <v>20806</v>
      </c>
      <c r="BP20811">
        <v>0.839085978410344</v>
      </c>
      <c r="BQ20811">
        <v>13886.5083727544</v>
      </c>
      <c r="BR20811">
        <v>1.43951131406702</v>
      </c>
      <c r="BS20811">
        <v>142961.759378417</v>
      </c>
      <c r="BW20811" s="29">
        <v>20806</v>
      </c>
      <c r="BX20811">
        <f t="shared" si="964"/>
        <v>1</v>
      </c>
      <c r="BY20811">
        <f t="shared" si="965"/>
        <v>1</v>
      </c>
    </row>
    <row r="20812" spans="1:77">
      <c r="A20812" s="15">
        <v>20807</v>
      </c>
      <c r="BP20812">
        <v>0.804205302037192</v>
      </c>
      <c r="BQ20812">
        <v>18203.7818272419</v>
      </c>
      <c r="BR20812">
        <v>1.36981155389304</v>
      </c>
      <c r="BS20812">
        <v>142770.295523556</v>
      </c>
      <c r="BW20812" s="29">
        <v>20807</v>
      </c>
      <c r="BX20812">
        <f t="shared" si="964"/>
        <v>1</v>
      </c>
      <c r="BY20812">
        <f t="shared" si="965"/>
        <v>1</v>
      </c>
    </row>
    <row r="20813" spans="1:77">
      <c r="A20813" s="15">
        <v>20808</v>
      </c>
      <c r="BP20813">
        <v>0.750444130539802</v>
      </c>
      <c r="BQ20813">
        <v>14408.331360562</v>
      </c>
      <c r="BR20813">
        <v>1.2839695282861</v>
      </c>
      <c r="BS20813">
        <v>139862.792605922</v>
      </c>
      <c r="BW20813" s="29">
        <v>20808</v>
      </c>
      <c r="BX20813">
        <f t="shared" si="964"/>
        <v>1</v>
      </c>
      <c r="BY20813">
        <f t="shared" si="965"/>
        <v>1</v>
      </c>
    </row>
    <row r="20814" spans="1:77">
      <c r="A20814" s="15">
        <v>20809</v>
      </c>
      <c r="BP20814">
        <v>0.790239406881691</v>
      </c>
      <c r="BQ20814">
        <v>11392.3040299916</v>
      </c>
      <c r="BR20814">
        <v>1.32123845398036</v>
      </c>
      <c r="BS20814">
        <v>104696.350498113</v>
      </c>
      <c r="BW20814" s="29">
        <v>20809</v>
      </c>
      <c r="BX20814">
        <f t="shared" si="964"/>
        <v>1</v>
      </c>
      <c r="BY20814">
        <f t="shared" si="965"/>
        <v>1</v>
      </c>
    </row>
    <row r="20815" spans="1:77">
      <c r="A20815" s="15">
        <v>20810</v>
      </c>
      <c r="BP20815">
        <v>0.835949487253846</v>
      </c>
      <c r="BQ20815">
        <v>14167.6311881068</v>
      </c>
      <c r="BR20815">
        <v>1.46111574749796</v>
      </c>
      <c r="BS20815">
        <v>112270.337767973</v>
      </c>
      <c r="BW20815" s="29">
        <v>20810</v>
      </c>
      <c r="BX20815">
        <f t="shared" si="964"/>
        <v>1</v>
      </c>
      <c r="BY20815">
        <f t="shared" si="965"/>
        <v>1</v>
      </c>
    </row>
    <row r="20816" spans="1:77">
      <c r="A20816" s="15">
        <v>20811</v>
      </c>
      <c r="BP20816">
        <v>0.836464895182585</v>
      </c>
      <c r="BQ20816">
        <v>20034.4751196312</v>
      </c>
      <c r="BR20816">
        <v>1.47415043091312</v>
      </c>
      <c r="BS20816">
        <v>144145.409438812</v>
      </c>
      <c r="BW20816" s="29">
        <v>20811</v>
      </c>
      <c r="BX20816">
        <f t="shared" si="964"/>
        <v>1</v>
      </c>
      <c r="BY20816">
        <f t="shared" si="965"/>
        <v>1</v>
      </c>
    </row>
    <row r="20817" spans="1:77">
      <c r="A20817" s="15">
        <v>20812</v>
      </c>
      <c r="BP20817">
        <v>0.824287784474003</v>
      </c>
      <c r="BQ20817">
        <v>13688.2054859519</v>
      </c>
      <c r="BR20817">
        <v>1.42514066331368</v>
      </c>
      <c r="BS20817">
        <v>137946.909220276</v>
      </c>
      <c r="BW20817" s="29">
        <v>20812</v>
      </c>
      <c r="BX20817">
        <f t="shared" si="964"/>
        <v>1</v>
      </c>
      <c r="BY20817">
        <f t="shared" si="965"/>
        <v>1</v>
      </c>
    </row>
    <row r="20818" spans="1:77">
      <c r="A20818" s="15">
        <v>20813</v>
      </c>
      <c r="BP20818">
        <v>0.850957755114989</v>
      </c>
      <c r="BQ20818">
        <v>13245.2643816469</v>
      </c>
      <c r="BR20818">
        <v>1.48432696630458</v>
      </c>
      <c r="BS20818">
        <v>110011.763852332</v>
      </c>
      <c r="BW20818" s="29">
        <v>20813</v>
      </c>
      <c r="BX20818">
        <f t="shared" si="964"/>
        <v>1</v>
      </c>
      <c r="BY20818">
        <f t="shared" si="965"/>
        <v>1</v>
      </c>
    </row>
    <row r="20819" spans="1:77">
      <c r="A20819" s="15">
        <v>20814</v>
      </c>
      <c r="BP20819">
        <v>0.78381575894045</v>
      </c>
      <c r="BQ20819">
        <v>11448.7057771229</v>
      </c>
      <c r="BR20819">
        <v>1.34747490570922</v>
      </c>
      <c r="BS20819">
        <v>107777.586418805</v>
      </c>
      <c r="BW20819" s="29">
        <v>20814</v>
      </c>
      <c r="BX20819">
        <f t="shared" si="964"/>
        <v>1</v>
      </c>
      <c r="BY20819">
        <f t="shared" si="965"/>
        <v>1</v>
      </c>
    </row>
    <row r="20820" spans="1:77">
      <c r="A20820" s="15">
        <v>20815</v>
      </c>
      <c r="BP20820">
        <v>0.792851949168176</v>
      </c>
      <c r="BQ20820">
        <v>17348.4176078434</v>
      </c>
      <c r="BR20820">
        <v>1.3712709484522</v>
      </c>
      <c r="BS20820">
        <v>114240.834163095</v>
      </c>
      <c r="BW20820" s="29">
        <v>20815</v>
      </c>
      <c r="BX20820">
        <f t="shared" si="964"/>
        <v>1</v>
      </c>
      <c r="BY20820">
        <f t="shared" si="965"/>
        <v>1</v>
      </c>
    </row>
    <row r="20821" spans="1:77">
      <c r="A20821" s="15">
        <v>20816</v>
      </c>
      <c r="BP20821">
        <v>0.807453095687051</v>
      </c>
      <c r="BQ20821">
        <v>10379.6162088478</v>
      </c>
      <c r="BR20821">
        <v>1.37956927048379</v>
      </c>
      <c r="BS20821">
        <v>104653.172688264</v>
      </c>
      <c r="BW20821" s="29">
        <v>20816</v>
      </c>
      <c r="BX20821">
        <f t="shared" si="964"/>
        <v>1</v>
      </c>
      <c r="BY20821">
        <f t="shared" si="965"/>
        <v>1</v>
      </c>
    </row>
    <row r="20822" spans="1:77">
      <c r="A20822" s="15">
        <v>20817</v>
      </c>
      <c r="BP20822">
        <v>0.776463524827794</v>
      </c>
      <c r="BQ20822">
        <v>14295.8551758682</v>
      </c>
      <c r="BR20822">
        <v>1.31011054122067</v>
      </c>
      <c r="BS20822">
        <v>139483.405036708</v>
      </c>
      <c r="BW20822" s="29">
        <v>20817</v>
      </c>
      <c r="BX20822">
        <f t="shared" si="964"/>
        <v>1</v>
      </c>
      <c r="BY20822">
        <f t="shared" si="965"/>
        <v>1</v>
      </c>
    </row>
    <row r="20823" spans="1:77">
      <c r="A20823" s="15">
        <v>20818</v>
      </c>
      <c r="BP20823">
        <v>0.853745505574704</v>
      </c>
      <c r="BQ20823">
        <v>15223.6600531923</v>
      </c>
      <c r="BR20823">
        <v>1.48703703643568</v>
      </c>
      <c r="BS20823">
        <v>113495.858812257</v>
      </c>
      <c r="BW20823" s="29">
        <v>20818</v>
      </c>
      <c r="BX20823">
        <f t="shared" si="964"/>
        <v>1</v>
      </c>
      <c r="BY20823">
        <f t="shared" si="965"/>
        <v>1</v>
      </c>
    </row>
    <row r="20824" spans="1:77">
      <c r="A20824" s="15">
        <v>20819</v>
      </c>
      <c r="BP20824">
        <v>0.831184270665275</v>
      </c>
      <c r="BQ20824">
        <v>14172.8814432466</v>
      </c>
      <c r="BR20824">
        <v>1.43227783588449</v>
      </c>
      <c r="BS20824">
        <v>108427.80817848</v>
      </c>
      <c r="BW20824" s="29">
        <v>20819</v>
      </c>
      <c r="BX20824">
        <f t="shared" si="964"/>
        <v>1</v>
      </c>
      <c r="BY20824">
        <f t="shared" si="965"/>
        <v>1</v>
      </c>
    </row>
    <row r="20825" spans="1:77">
      <c r="A20825" s="15">
        <v>20820</v>
      </c>
      <c r="BP20825">
        <v>0.81416780944852</v>
      </c>
      <c r="BQ20825">
        <v>15816.6383181555</v>
      </c>
      <c r="BR20825">
        <v>1.39901557246878</v>
      </c>
      <c r="BS20825">
        <v>111904.065383907</v>
      </c>
      <c r="BW20825" s="29">
        <v>20820</v>
      </c>
      <c r="BX20825">
        <f t="shared" si="964"/>
        <v>1</v>
      </c>
      <c r="BY20825">
        <f t="shared" si="965"/>
        <v>1</v>
      </c>
    </row>
    <row r="20826" spans="1:77">
      <c r="A20826" s="15">
        <v>20821</v>
      </c>
      <c r="BP20826">
        <v>0.778283000683974</v>
      </c>
      <c r="BQ20826">
        <v>13257.1396888626</v>
      </c>
      <c r="BR20826">
        <v>1.3388725513188</v>
      </c>
      <c r="BS20826">
        <v>110176.495256627</v>
      </c>
      <c r="BW20826" s="29">
        <v>20821</v>
      </c>
      <c r="BX20826">
        <f t="shared" si="964"/>
        <v>1</v>
      </c>
      <c r="BY20826">
        <f t="shared" si="965"/>
        <v>1</v>
      </c>
    </row>
    <row r="20827" spans="1:77">
      <c r="A20827" s="15">
        <v>20822</v>
      </c>
      <c r="BP20827">
        <v>0.811612358658014</v>
      </c>
      <c r="BQ20827">
        <v>14558.8243529834</v>
      </c>
      <c r="BR20827">
        <v>1.39636303979243</v>
      </c>
      <c r="BS20827">
        <v>110132.952825682</v>
      </c>
      <c r="BW20827" s="29">
        <v>20822</v>
      </c>
      <c r="BX20827">
        <f t="shared" si="964"/>
        <v>1</v>
      </c>
      <c r="BY20827">
        <f t="shared" si="965"/>
        <v>1</v>
      </c>
    </row>
    <row r="20828" spans="1:77">
      <c r="A20828" s="15">
        <v>20823</v>
      </c>
      <c r="BP20828">
        <v>0.800193001787896</v>
      </c>
      <c r="BQ20828">
        <v>18371.6966144954</v>
      </c>
      <c r="BR20828">
        <v>1.37608401459564</v>
      </c>
      <c r="BS20828">
        <v>113693.5687249</v>
      </c>
      <c r="BW20828" s="29">
        <v>20823</v>
      </c>
      <c r="BX20828">
        <f t="shared" si="964"/>
        <v>1</v>
      </c>
      <c r="BY20828">
        <f t="shared" si="965"/>
        <v>1</v>
      </c>
    </row>
    <row r="20829" spans="1:77">
      <c r="A20829" s="15">
        <v>20824</v>
      </c>
      <c r="BP20829">
        <v>0.807957159862195</v>
      </c>
      <c r="BQ20829">
        <v>14769.5592402414</v>
      </c>
      <c r="BR20829">
        <v>1.39191049006555</v>
      </c>
      <c r="BS20829">
        <v>115017.486799136</v>
      </c>
      <c r="BW20829" s="29">
        <v>20824</v>
      </c>
      <c r="BX20829">
        <f t="shared" si="964"/>
        <v>1</v>
      </c>
      <c r="BY20829">
        <f t="shared" si="965"/>
        <v>1</v>
      </c>
    </row>
    <row r="20830" spans="1:77">
      <c r="A20830" s="15">
        <v>20825</v>
      </c>
      <c r="BP20830">
        <v>0.802669188972964</v>
      </c>
      <c r="BQ20830">
        <v>18259.0906700752</v>
      </c>
      <c r="BR20830">
        <v>1.37471025353357</v>
      </c>
      <c r="BS20830">
        <v>153054.700385108</v>
      </c>
      <c r="BW20830" s="29">
        <v>20825</v>
      </c>
      <c r="BX20830">
        <f t="shared" si="964"/>
        <v>1</v>
      </c>
      <c r="BY20830">
        <f t="shared" si="965"/>
        <v>1</v>
      </c>
    </row>
    <row r="20831" spans="1:77">
      <c r="A20831" s="15">
        <v>20826</v>
      </c>
      <c r="BP20831">
        <v>0.794057976673429</v>
      </c>
      <c r="BQ20831">
        <v>15561.3913481244</v>
      </c>
      <c r="BR20831">
        <v>1.37596548881099</v>
      </c>
      <c r="BS20831">
        <v>114956.389338226</v>
      </c>
      <c r="BW20831" s="29">
        <v>20826</v>
      </c>
      <c r="BX20831">
        <f t="shared" si="964"/>
        <v>1</v>
      </c>
      <c r="BY20831">
        <f t="shared" si="965"/>
        <v>1</v>
      </c>
    </row>
    <row r="20832" spans="1:77">
      <c r="A20832" s="15">
        <v>20827</v>
      </c>
      <c r="BP20832">
        <v>0.801325061543488</v>
      </c>
      <c r="BQ20832">
        <v>18042.493550501</v>
      </c>
      <c r="BR20832">
        <v>1.36231421682019</v>
      </c>
      <c r="BS20832">
        <v>144449.232640506</v>
      </c>
      <c r="BW20832" s="29">
        <v>20827</v>
      </c>
      <c r="BX20832">
        <f t="shared" si="964"/>
        <v>1</v>
      </c>
      <c r="BY20832">
        <f t="shared" si="965"/>
        <v>1</v>
      </c>
    </row>
    <row r="20833" spans="1:77">
      <c r="A20833" s="15">
        <v>20828</v>
      </c>
      <c r="BP20833">
        <v>0.846179131277498</v>
      </c>
      <c r="BQ20833">
        <v>11573.9143228006</v>
      </c>
      <c r="BR20833">
        <v>1.48907617966939</v>
      </c>
      <c r="BS20833">
        <v>138825.952750708</v>
      </c>
      <c r="BW20833" s="29">
        <v>20828</v>
      </c>
      <c r="BX20833">
        <f t="shared" si="964"/>
        <v>1</v>
      </c>
      <c r="BY20833">
        <f t="shared" si="965"/>
        <v>1</v>
      </c>
    </row>
    <row r="20834" spans="1:77">
      <c r="A20834" s="15">
        <v>20829</v>
      </c>
      <c r="BP20834">
        <v>0.800760808635771</v>
      </c>
      <c r="BQ20834">
        <v>19362.8038609463</v>
      </c>
      <c r="BR20834">
        <v>1.38970856542034</v>
      </c>
      <c r="BS20834">
        <v>148084.711122217</v>
      </c>
      <c r="BW20834" s="29">
        <v>20829</v>
      </c>
      <c r="BX20834">
        <f t="shared" si="964"/>
        <v>1</v>
      </c>
      <c r="BY20834">
        <f t="shared" si="965"/>
        <v>1</v>
      </c>
    </row>
    <row r="20835" spans="1:77">
      <c r="A20835" s="15">
        <v>20830</v>
      </c>
      <c r="BP20835">
        <v>0.789868757249317</v>
      </c>
      <c r="BQ20835">
        <v>18505.9603744673</v>
      </c>
      <c r="BR20835">
        <v>1.3542510114545</v>
      </c>
      <c r="BS20835">
        <v>115276.711121743</v>
      </c>
      <c r="BW20835" s="29">
        <v>20830</v>
      </c>
      <c r="BX20835">
        <f t="shared" si="964"/>
        <v>1</v>
      </c>
      <c r="BY20835">
        <f t="shared" si="965"/>
        <v>1</v>
      </c>
    </row>
    <row r="20836" spans="1:77">
      <c r="A20836" s="15">
        <v>20831</v>
      </c>
      <c r="BP20836">
        <v>0.785023560568414</v>
      </c>
      <c r="BQ20836">
        <v>11195.8998124859</v>
      </c>
      <c r="BR20836">
        <v>1.36483663401535</v>
      </c>
      <c r="BS20836">
        <v>138272.507295052</v>
      </c>
      <c r="BW20836" s="29">
        <v>20831</v>
      </c>
      <c r="BX20836">
        <f t="shared" si="964"/>
        <v>1</v>
      </c>
      <c r="BY20836">
        <f t="shared" si="965"/>
        <v>1</v>
      </c>
    </row>
    <row r="20837" spans="1:77">
      <c r="A20837" s="15">
        <v>20832</v>
      </c>
      <c r="BP20837">
        <v>0.812759257570992</v>
      </c>
      <c r="BQ20837">
        <v>12107.4555292056</v>
      </c>
      <c r="BR20837">
        <v>1.42738134749912</v>
      </c>
      <c r="BS20837">
        <v>141745.979465721</v>
      </c>
      <c r="BW20837" s="29">
        <v>20832</v>
      </c>
      <c r="BX20837">
        <f t="shared" si="964"/>
        <v>1</v>
      </c>
      <c r="BY20837">
        <f t="shared" si="965"/>
        <v>1</v>
      </c>
    </row>
    <row r="20838" spans="1:77">
      <c r="A20838" s="15">
        <v>20833</v>
      </c>
      <c r="BP20838">
        <v>0.810185049592934</v>
      </c>
      <c r="BQ20838">
        <v>14432.9010225189</v>
      </c>
      <c r="BR20838">
        <v>1.41904714675804</v>
      </c>
      <c r="BS20838">
        <v>115440.260232666</v>
      </c>
      <c r="BW20838" s="29">
        <v>20833</v>
      </c>
      <c r="BX20838">
        <f t="shared" si="964"/>
        <v>1</v>
      </c>
      <c r="BY20838">
        <f t="shared" si="965"/>
        <v>1</v>
      </c>
    </row>
    <row r="20839" spans="1:77">
      <c r="A20839" s="15">
        <v>20834</v>
      </c>
      <c r="BP20839">
        <v>0.814571706381024</v>
      </c>
      <c r="BQ20839">
        <v>14806.2177525865</v>
      </c>
      <c r="BR20839">
        <v>1.37657074576621</v>
      </c>
      <c r="BS20839">
        <v>140962.361135968</v>
      </c>
      <c r="BW20839" s="29">
        <v>20834</v>
      </c>
      <c r="BX20839">
        <f t="shared" si="964"/>
        <v>1</v>
      </c>
      <c r="BY20839">
        <f t="shared" si="965"/>
        <v>1</v>
      </c>
    </row>
    <row r="20840" spans="1:77">
      <c r="A20840" s="15">
        <v>20835</v>
      </c>
      <c r="BP20840">
        <v>0.805055796268451</v>
      </c>
      <c r="BQ20840">
        <v>16763.5098700451</v>
      </c>
      <c r="BR20840">
        <v>1.39516154348128</v>
      </c>
      <c r="BS20840">
        <v>114082.345083532</v>
      </c>
      <c r="BW20840" s="29">
        <v>20835</v>
      </c>
      <c r="BX20840">
        <f t="shared" si="964"/>
        <v>1</v>
      </c>
      <c r="BY20840">
        <f t="shared" si="965"/>
        <v>1</v>
      </c>
    </row>
    <row r="20841" spans="1:77">
      <c r="A20841" s="15">
        <v>20836</v>
      </c>
      <c r="BP20841">
        <v>0.876004888841932</v>
      </c>
      <c r="BQ20841">
        <v>13731.8429548173</v>
      </c>
      <c r="BR20841">
        <v>1.53803273148965</v>
      </c>
      <c r="BS20841">
        <v>110187.062361291</v>
      </c>
      <c r="BW20841" s="29">
        <v>20836</v>
      </c>
      <c r="BX20841">
        <f t="shared" si="964"/>
        <v>1</v>
      </c>
      <c r="BY20841">
        <f t="shared" si="965"/>
        <v>1</v>
      </c>
    </row>
    <row r="20842" spans="1:77">
      <c r="A20842" s="15">
        <v>20837</v>
      </c>
      <c r="BP20842">
        <v>0.763973026173927</v>
      </c>
      <c r="BQ20842">
        <v>18058.3484825518</v>
      </c>
      <c r="BR20842">
        <v>1.32569366130064</v>
      </c>
      <c r="BS20842">
        <v>114550.206283788</v>
      </c>
      <c r="BW20842" s="29">
        <v>20837</v>
      </c>
      <c r="BX20842">
        <f t="shared" si="964"/>
        <v>1</v>
      </c>
      <c r="BY20842">
        <f t="shared" si="965"/>
        <v>1</v>
      </c>
    </row>
    <row r="20843" spans="1:77">
      <c r="A20843" s="15">
        <v>20838</v>
      </c>
      <c r="BP20843">
        <v>0.832934901319878</v>
      </c>
      <c r="BQ20843">
        <v>12142.8822127795</v>
      </c>
      <c r="BR20843">
        <v>1.44106361048863</v>
      </c>
      <c r="BS20843">
        <v>136287.678809811</v>
      </c>
      <c r="BW20843" s="29">
        <v>20838</v>
      </c>
      <c r="BX20843">
        <f t="shared" si="964"/>
        <v>1</v>
      </c>
      <c r="BY20843">
        <f t="shared" si="965"/>
        <v>1</v>
      </c>
    </row>
    <row r="20844" spans="1:77">
      <c r="A20844" s="15">
        <v>20839</v>
      </c>
      <c r="BP20844">
        <v>0.832268251091404</v>
      </c>
      <c r="BQ20844">
        <v>14195.7614740086</v>
      </c>
      <c r="BR20844">
        <v>1.44427316156447</v>
      </c>
      <c r="BS20844">
        <v>135982.90970522</v>
      </c>
      <c r="BW20844" s="29">
        <v>20839</v>
      </c>
      <c r="BX20844">
        <f t="shared" si="964"/>
        <v>1</v>
      </c>
      <c r="BY20844">
        <f t="shared" si="965"/>
        <v>1</v>
      </c>
    </row>
    <row r="20845" spans="1:77">
      <c r="A20845" s="15">
        <v>20840</v>
      </c>
      <c r="BP20845">
        <v>0.851326268154588</v>
      </c>
      <c r="BQ20845">
        <v>12514.9556545382</v>
      </c>
      <c r="BR20845">
        <v>1.45866292194655</v>
      </c>
      <c r="BS20845">
        <v>110029.082477788</v>
      </c>
      <c r="BW20845" s="29">
        <v>20840</v>
      </c>
      <c r="BX20845">
        <f t="shared" si="964"/>
        <v>1</v>
      </c>
      <c r="BY20845">
        <f t="shared" si="965"/>
        <v>1</v>
      </c>
    </row>
    <row r="20846" spans="1:77">
      <c r="A20846" s="15">
        <v>20841</v>
      </c>
      <c r="BP20846">
        <v>0.824613369289927</v>
      </c>
      <c r="BQ20846">
        <v>15281.5237532241</v>
      </c>
      <c r="BR20846">
        <v>1.4353934593151</v>
      </c>
      <c r="BS20846">
        <v>109253.484897243</v>
      </c>
      <c r="BW20846" s="29">
        <v>20841</v>
      </c>
      <c r="BX20846">
        <f t="shared" si="964"/>
        <v>1</v>
      </c>
      <c r="BY20846">
        <f t="shared" si="965"/>
        <v>1</v>
      </c>
    </row>
    <row r="20847" spans="1:77">
      <c r="A20847" s="15">
        <v>20842</v>
      </c>
      <c r="BP20847">
        <v>0.845971341547019</v>
      </c>
      <c r="BQ20847">
        <v>10937.0493304213</v>
      </c>
      <c r="BR20847">
        <v>1.42701383089919</v>
      </c>
      <c r="BS20847">
        <v>135572.214612964</v>
      </c>
      <c r="BW20847" s="29">
        <v>20842</v>
      </c>
      <c r="BX20847">
        <f t="shared" si="964"/>
        <v>1</v>
      </c>
      <c r="BY20847">
        <f t="shared" si="965"/>
        <v>1</v>
      </c>
    </row>
    <row r="20848" spans="1:77">
      <c r="A20848" s="15">
        <v>20843</v>
      </c>
      <c r="BP20848">
        <v>0.79585226546527</v>
      </c>
      <c r="BQ20848">
        <v>14661.000857876</v>
      </c>
      <c r="BR20848">
        <v>1.37772064863444</v>
      </c>
      <c r="BS20848">
        <v>141373.209311723</v>
      </c>
      <c r="BW20848" s="29">
        <v>20843</v>
      </c>
      <c r="BX20848">
        <f t="shared" si="964"/>
        <v>1</v>
      </c>
      <c r="BY20848">
        <f t="shared" si="965"/>
        <v>1</v>
      </c>
    </row>
    <row r="20849" spans="1:77">
      <c r="A20849" s="15">
        <v>20844</v>
      </c>
      <c r="BP20849">
        <v>0.772879489514442</v>
      </c>
      <c r="BQ20849">
        <v>12382.3956840659</v>
      </c>
      <c r="BR20849">
        <v>1.32517287508207</v>
      </c>
      <c r="BS20849">
        <v>108213.348716934</v>
      </c>
      <c r="BW20849" s="29">
        <v>20844</v>
      </c>
      <c r="BX20849">
        <f t="shared" si="964"/>
        <v>1</v>
      </c>
      <c r="BY20849">
        <f t="shared" si="965"/>
        <v>1</v>
      </c>
    </row>
    <row r="20850" spans="1:77">
      <c r="A20850" s="15">
        <v>20845</v>
      </c>
      <c r="BP20850">
        <v>0.850942793061358</v>
      </c>
      <c r="BQ20850">
        <v>17244.0392384715</v>
      </c>
      <c r="BR20850">
        <v>1.4696035186615</v>
      </c>
      <c r="BS20850">
        <v>145767.685998652</v>
      </c>
      <c r="BW20850" s="29">
        <v>20845</v>
      </c>
      <c r="BX20850">
        <f t="shared" si="964"/>
        <v>1</v>
      </c>
      <c r="BY20850">
        <f t="shared" si="965"/>
        <v>1</v>
      </c>
    </row>
    <row r="20851" spans="1:77">
      <c r="A20851" s="15">
        <v>20846</v>
      </c>
      <c r="BP20851">
        <v>0.788273768102442</v>
      </c>
      <c r="BQ20851">
        <v>12804.5484793591</v>
      </c>
      <c r="BR20851">
        <v>1.31973142368763</v>
      </c>
      <c r="BS20851">
        <v>104428.041572494</v>
      </c>
      <c r="BW20851" s="29">
        <v>20846</v>
      </c>
      <c r="BX20851">
        <f t="shared" si="964"/>
        <v>1</v>
      </c>
      <c r="BY20851">
        <f t="shared" si="965"/>
        <v>1</v>
      </c>
    </row>
    <row r="20852" spans="1:77">
      <c r="A20852" s="15">
        <v>20847</v>
      </c>
      <c r="BP20852">
        <v>0.821541957909526</v>
      </c>
      <c r="BQ20852">
        <v>12191.0770267977</v>
      </c>
      <c r="BR20852">
        <v>1.42601520432307</v>
      </c>
      <c r="BS20852">
        <v>140765.760965017</v>
      </c>
      <c r="BW20852" s="29">
        <v>20847</v>
      </c>
      <c r="BX20852">
        <f t="shared" si="964"/>
        <v>1</v>
      </c>
      <c r="BY20852">
        <f t="shared" si="965"/>
        <v>1</v>
      </c>
    </row>
    <row r="20853" spans="1:77">
      <c r="A20853" s="15">
        <v>20848</v>
      </c>
      <c r="BP20853">
        <v>0.853423961946745</v>
      </c>
      <c r="BQ20853">
        <v>10788.3100037549</v>
      </c>
      <c r="BR20853">
        <v>1.47203888023335</v>
      </c>
      <c r="BS20853">
        <v>105199.763455702</v>
      </c>
      <c r="BW20853" s="29">
        <v>20848</v>
      </c>
      <c r="BX20853">
        <f t="shared" si="964"/>
        <v>1</v>
      </c>
      <c r="BY20853">
        <f t="shared" si="965"/>
        <v>1</v>
      </c>
    </row>
    <row r="20854" spans="1:77">
      <c r="A20854" s="15">
        <v>20849</v>
      </c>
      <c r="BP20854">
        <v>0.806398981105358</v>
      </c>
      <c r="BQ20854">
        <v>13888.1574168274</v>
      </c>
      <c r="BR20854">
        <v>1.37081356525692</v>
      </c>
      <c r="BS20854">
        <v>108482.855547862</v>
      </c>
      <c r="BW20854" s="29">
        <v>20849</v>
      </c>
      <c r="BX20854">
        <f t="shared" si="964"/>
        <v>1</v>
      </c>
      <c r="BY20854">
        <f t="shared" si="965"/>
        <v>1</v>
      </c>
    </row>
    <row r="20855" spans="1:77">
      <c r="A20855" s="15">
        <v>20850</v>
      </c>
      <c r="BP20855">
        <v>0.804191849745999</v>
      </c>
      <c r="BQ20855">
        <v>13814.1117409687</v>
      </c>
      <c r="BR20855">
        <v>1.39836828675768</v>
      </c>
      <c r="BS20855">
        <v>113282.574236345</v>
      </c>
      <c r="BW20855" s="29">
        <v>20850</v>
      </c>
      <c r="BX20855">
        <f t="shared" si="964"/>
        <v>1</v>
      </c>
      <c r="BY20855">
        <f t="shared" si="965"/>
        <v>1</v>
      </c>
    </row>
    <row r="20856" spans="1:77">
      <c r="A20856" s="15">
        <v>20851</v>
      </c>
      <c r="BP20856">
        <v>0.813252342938905</v>
      </c>
      <c r="BQ20856">
        <v>15738.1967330891</v>
      </c>
      <c r="BR20856">
        <v>1.37927577375282</v>
      </c>
      <c r="BS20856">
        <v>109566.200842724</v>
      </c>
      <c r="BW20856" s="29">
        <v>20851</v>
      </c>
      <c r="BX20856">
        <f t="shared" si="964"/>
        <v>1</v>
      </c>
      <c r="BY20856">
        <f t="shared" si="965"/>
        <v>1</v>
      </c>
    </row>
    <row r="20857" spans="1:77">
      <c r="A20857" s="15">
        <v>20852</v>
      </c>
      <c r="BP20857">
        <v>0.802169647186721</v>
      </c>
      <c r="BQ20857">
        <v>13667.8153538947</v>
      </c>
      <c r="BR20857">
        <v>1.37536640858627</v>
      </c>
      <c r="BS20857">
        <v>140508.766206095</v>
      </c>
      <c r="BW20857" s="29">
        <v>20852</v>
      </c>
      <c r="BX20857">
        <f t="shared" si="964"/>
        <v>1</v>
      </c>
      <c r="BY20857">
        <f t="shared" si="965"/>
        <v>1</v>
      </c>
    </row>
    <row r="20858" spans="1:77">
      <c r="A20858" s="15">
        <v>20853</v>
      </c>
      <c r="BP20858">
        <v>0.790480536168646</v>
      </c>
      <c r="BQ20858">
        <v>17317.3699684602</v>
      </c>
      <c r="BR20858">
        <v>1.34147431097987</v>
      </c>
      <c r="BS20858">
        <v>115826.640297896</v>
      </c>
      <c r="BW20858" s="29">
        <v>20853</v>
      </c>
      <c r="BX20858">
        <f t="shared" si="964"/>
        <v>1</v>
      </c>
      <c r="BY20858">
        <f t="shared" si="965"/>
        <v>1</v>
      </c>
    </row>
    <row r="20859" spans="1:77">
      <c r="A20859" s="15">
        <v>20854</v>
      </c>
      <c r="BP20859">
        <v>0.844632836214871</v>
      </c>
      <c r="BQ20859">
        <v>18248.6937327504</v>
      </c>
      <c r="BR20859">
        <v>1.46779571286535</v>
      </c>
      <c r="BS20859">
        <v>147747.339458897</v>
      </c>
      <c r="BW20859" s="29">
        <v>20854</v>
      </c>
      <c r="BX20859">
        <f t="shared" si="964"/>
        <v>1</v>
      </c>
      <c r="BY20859">
        <f t="shared" si="965"/>
        <v>1</v>
      </c>
    </row>
    <row r="20860" spans="1:77">
      <c r="A20860" s="15">
        <v>20855</v>
      </c>
      <c r="BP20860">
        <v>0.825146311049865</v>
      </c>
      <c r="BQ20860">
        <v>18347.3155120377</v>
      </c>
      <c r="BR20860">
        <v>1.43650955746456</v>
      </c>
      <c r="BS20860">
        <v>117922.834326662</v>
      </c>
      <c r="BW20860" s="29">
        <v>20855</v>
      </c>
      <c r="BX20860">
        <f t="shared" si="964"/>
        <v>1</v>
      </c>
      <c r="BY20860">
        <f t="shared" si="965"/>
        <v>1</v>
      </c>
    </row>
    <row r="20861" spans="1:77">
      <c r="A20861" s="15">
        <v>20856</v>
      </c>
      <c r="BP20861">
        <v>0.842288868300445</v>
      </c>
      <c r="BQ20861">
        <v>20854.9612282397</v>
      </c>
      <c r="BR20861">
        <v>1.4654874166508</v>
      </c>
      <c r="BS20861">
        <v>147649.402519389</v>
      </c>
      <c r="BW20861" s="29">
        <v>20856</v>
      </c>
      <c r="BX20861">
        <f t="shared" si="964"/>
        <v>1</v>
      </c>
      <c r="BY20861">
        <f t="shared" si="965"/>
        <v>1</v>
      </c>
    </row>
    <row r="20862" spans="1:77">
      <c r="A20862" s="15">
        <v>20857</v>
      </c>
      <c r="BP20862">
        <v>0.830136512186273</v>
      </c>
      <c r="BQ20862">
        <v>16083.8365307107</v>
      </c>
      <c r="BR20862">
        <v>1.41512895677467</v>
      </c>
      <c r="BS20862">
        <v>140557.1766713</v>
      </c>
      <c r="BW20862" s="29">
        <v>20857</v>
      </c>
      <c r="BX20862">
        <f t="shared" si="964"/>
        <v>1</v>
      </c>
      <c r="BY20862">
        <f t="shared" si="965"/>
        <v>1</v>
      </c>
    </row>
    <row r="20863" spans="1:77">
      <c r="A20863" s="15">
        <v>20858</v>
      </c>
      <c r="BP20863">
        <v>0.727875527404913</v>
      </c>
      <c r="BQ20863">
        <v>14650.4149553204</v>
      </c>
      <c r="BR20863">
        <v>1.26157227192448</v>
      </c>
      <c r="BS20863">
        <v>110231.171680824</v>
      </c>
      <c r="BW20863" s="29">
        <v>20858</v>
      </c>
      <c r="BX20863">
        <f t="shared" si="964"/>
        <v>1</v>
      </c>
      <c r="BY20863">
        <f t="shared" si="965"/>
        <v>1</v>
      </c>
    </row>
    <row r="20864" spans="1:77">
      <c r="A20864" s="15">
        <v>20859</v>
      </c>
      <c r="BP20864">
        <v>0.831241762748313</v>
      </c>
      <c r="BQ20864">
        <v>12817.3939208815</v>
      </c>
      <c r="BR20864">
        <v>1.40159561566976</v>
      </c>
      <c r="BS20864">
        <v>107824.860622474</v>
      </c>
      <c r="BW20864" s="29">
        <v>20859</v>
      </c>
      <c r="BX20864">
        <f t="shared" si="964"/>
        <v>1</v>
      </c>
      <c r="BY20864">
        <f t="shared" si="965"/>
        <v>1</v>
      </c>
    </row>
    <row r="20865" spans="1:77">
      <c r="A20865" s="15">
        <v>20860</v>
      </c>
      <c r="BP20865">
        <v>0.804994416305004</v>
      </c>
      <c r="BQ20865">
        <v>20733.2396434871</v>
      </c>
      <c r="BR20865">
        <v>1.38271423831027</v>
      </c>
      <c r="BS20865">
        <v>114416.316477214</v>
      </c>
      <c r="BW20865" s="29">
        <v>20860</v>
      </c>
      <c r="BX20865">
        <f t="shared" si="964"/>
        <v>1</v>
      </c>
      <c r="BY20865">
        <f t="shared" si="965"/>
        <v>1</v>
      </c>
    </row>
    <row r="20866" spans="1:77">
      <c r="A20866" s="15">
        <v>20861</v>
      </c>
      <c r="BP20866">
        <v>0.776941605652333</v>
      </c>
      <c r="BQ20866">
        <v>12306.8771865407</v>
      </c>
      <c r="BR20866">
        <v>1.34610978298005</v>
      </c>
      <c r="BS20866">
        <v>106191.571778923</v>
      </c>
      <c r="BW20866" s="29">
        <v>20861</v>
      </c>
      <c r="BX20866">
        <f t="shared" si="964"/>
        <v>1</v>
      </c>
      <c r="BY20866">
        <f t="shared" si="965"/>
        <v>1</v>
      </c>
    </row>
    <row r="20867" spans="1:77">
      <c r="A20867" s="15">
        <v>20862</v>
      </c>
      <c r="BP20867">
        <v>0.816592111536443</v>
      </c>
      <c r="BQ20867">
        <v>13196.5890147456</v>
      </c>
      <c r="BR20867">
        <v>1.41788204007601</v>
      </c>
      <c r="BS20867">
        <v>111732.449810973</v>
      </c>
      <c r="BW20867" s="29">
        <v>20862</v>
      </c>
      <c r="BX20867">
        <f t="shared" si="964"/>
        <v>1</v>
      </c>
      <c r="BY20867">
        <f t="shared" si="965"/>
        <v>1</v>
      </c>
    </row>
    <row r="20868" spans="1:77">
      <c r="A20868" s="15">
        <v>20863</v>
      </c>
      <c r="BP20868">
        <v>0.773236023241505</v>
      </c>
      <c r="BQ20868">
        <v>16232.8078485939</v>
      </c>
      <c r="BR20868">
        <v>1.34291308469768</v>
      </c>
      <c r="BS20868">
        <v>114214.783609589</v>
      </c>
      <c r="BW20868" s="29">
        <v>20863</v>
      </c>
      <c r="BX20868">
        <f t="shared" si="964"/>
        <v>1</v>
      </c>
      <c r="BY20868">
        <f t="shared" si="965"/>
        <v>1</v>
      </c>
    </row>
    <row r="20869" spans="1:77">
      <c r="A20869" s="15">
        <v>20864</v>
      </c>
      <c r="BP20869">
        <v>0.818392363224397</v>
      </c>
      <c r="BQ20869">
        <v>16509.2620922199</v>
      </c>
      <c r="BR20869">
        <v>1.42296233834262</v>
      </c>
      <c r="BS20869">
        <v>140281.676353318</v>
      </c>
      <c r="BW20869" s="29">
        <v>20864</v>
      </c>
      <c r="BX20869">
        <f t="shared" si="964"/>
        <v>1</v>
      </c>
      <c r="BY20869">
        <f t="shared" si="965"/>
        <v>1</v>
      </c>
    </row>
    <row r="20870" spans="1:77">
      <c r="A20870" s="15">
        <v>20865</v>
      </c>
      <c r="BP20870">
        <v>0.839221991708988</v>
      </c>
      <c r="BQ20870">
        <v>15272.8774132201</v>
      </c>
      <c r="BR20870">
        <v>1.44830990290788</v>
      </c>
      <c r="BS20870">
        <v>110731.113132746</v>
      </c>
      <c r="BW20870" s="29">
        <v>20865</v>
      </c>
      <c r="BX20870">
        <f t="shared" si="964"/>
        <v>1</v>
      </c>
      <c r="BY20870">
        <f t="shared" si="965"/>
        <v>1</v>
      </c>
    </row>
    <row r="20871" spans="1:77">
      <c r="A20871" s="15">
        <v>20866</v>
      </c>
      <c r="BP20871">
        <v>0.835085984002968</v>
      </c>
      <c r="BQ20871">
        <v>15363.3561153877</v>
      </c>
      <c r="BR20871">
        <v>1.42737578558389</v>
      </c>
      <c r="BS20871">
        <v>109550.375268783</v>
      </c>
      <c r="BW20871" s="29">
        <v>20866</v>
      </c>
      <c r="BX20871">
        <f t="shared" ref="BX20871:BX20934" si="966">IF(BU20871=MAX($BU20871:$BV20871),1,0)</f>
        <v>1</v>
      </c>
      <c r="BY20871">
        <f t="shared" ref="BY20871:BY20934" si="967">IF(BV20871=MAX($BU20871:$BV20871),1,0)</f>
        <v>1</v>
      </c>
    </row>
    <row r="20872" spans="1:77">
      <c r="A20872" s="15">
        <v>20867</v>
      </c>
      <c r="BP20872">
        <v>0.834874759486897</v>
      </c>
      <c r="BQ20872">
        <v>14208.5325715753</v>
      </c>
      <c r="BR20872">
        <v>1.45098214940634</v>
      </c>
      <c r="BS20872">
        <v>141906.672530388</v>
      </c>
      <c r="BW20872" s="29">
        <v>20867</v>
      </c>
      <c r="BX20872">
        <f t="shared" si="966"/>
        <v>1</v>
      </c>
      <c r="BY20872">
        <f t="shared" si="967"/>
        <v>1</v>
      </c>
    </row>
    <row r="20873" spans="1:77">
      <c r="A20873" s="15">
        <v>20868</v>
      </c>
      <c r="BP20873">
        <v>0.819781055569506</v>
      </c>
      <c r="BQ20873">
        <v>18185.1118805476</v>
      </c>
      <c r="BR20873">
        <v>1.42637396854186</v>
      </c>
      <c r="BS20873">
        <v>113925.043484628</v>
      </c>
      <c r="BW20873" s="29">
        <v>20868</v>
      </c>
      <c r="BX20873">
        <f t="shared" si="966"/>
        <v>1</v>
      </c>
      <c r="BY20873">
        <f t="shared" si="967"/>
        <v>1</v>
      </c>
    </row>
    <row r="20874" spans="1:77">
      <c r="A20874" s="15">
        <v>20869</v>
      </c>
      <c r="BP20874">
        <v>0.833797805074842</v>
      </c>
      <c r="BQ20874">
        <v>15067.5118319844</v>
      </c>
      <c r="BR20874">
        <v>1.42749424198727</v>
      </c>
      <c r="BS20874">
        <v>141727.028258217</v>
      </c>
      <c r="BW20874" s="29">
        <v>20869</v>
      </c>
      <c r="BX20874">
        <f t="shared" si="966"/>
        <v>1</v>
      </c>
      <c r="BY20874">
        <f t="shared" si="967"/>
        <v>1</v>
      </c>
    </row>
    <row r="20875" spans="1:77">
      <c r="A20875" s="15">
        <v>20870</v>
      </c>
      <c r="BP20875">
        <v>0.824103205793171</v>
      </c>
      <c r="BQ20875">
        <v>18257.3849728153</v>
      </c>
      <c r="BR20875">
        <v>1.39834515517159</v>
      </c>
      <c r="BS20875">
        <v>111718.017882796</v>
      </c>
      <c r="BW20875" s="29">
        <v>20870</v>
      </c>
      <c r="BX20875">
        <f t="shared" si="966"/>
        <v>1</v>
      </c>
      <c r="BY20875">
        <f t="shared" si="967"/>
        <v>1</v>
      </c>
    </row>
    <row r="20876" spans="1:77">
      <c r="A20876" s="15">
        <v>20871</v>
      </c>
      <c r="BP20876">
        <v>0.889920853031428</v>
      </c>
      <c r="BQ20876">
        <v>13878.6098518351</v>
      </c>
      <c r="BR20876">
        <v>1.57743949186224</v>
      </c>
      <c r="BS20876">
        <v>113794.951087744</v>
      </c>
      <c r="BW20876" s="29">
        <v>20871</v>
      </c>
      <c r="BX20876">
        <f t="shared" si="966"/>
        <v>1</v>
      </c>
      <c r="BY20876">
        <f t="shared" si="967"/>
        <v>1</v>
      </c>
    </row>
    <row r="20877" spans="1:77">
      <c r="A20877" s="15">
        <v>20872</v>
      </c>
      <c r="BP20877">
        <v>0.788325938489103</v>
      </c>
      <c r="BQ20877">
        <v>15156.4547378752</v>
      </c>
      <c r="BR20877">
        <v>1.3661956082003</v>
      </c>
      <c r="BS20877">
        <v>113905.168761037</v>
      </c>
      <c r="BW20877" s="29">
        <v>20872</v>
      </c>
      <c r="BX20877">
        <f t="shared" si="966"/>
        <v>1</v>
      </c>
      <c r="BY20877">
        <f t="shared" si="967"/>
        <v>1</v>
      </c>
    </row>
    <row r="20878" spans="1:77">
      <c r="A20878" s="15">
        <v>20873</v>
      </c>
      <c r="BP20878">
        <v>0.80470429483604</v>
      </c>
      <c r="BQ20878">
        <v>12133.3549439436</v>
      </c>
      <c r="BR20878">
        <v>1.34578410939798</v>
      </c>
      <c r="BS20878">
        <v>106174.003118168</v>
      </c>
      <c r="BW20878" s="29">
        <v>20873</v>
      </c>
      <c r="BX20878">
        <f t="shared" si="966"/>
        <v>1</v>
      </c>
      <c r="BY20878">
        <f t="shared" si="967"/>
        <v>1</v>
      </c>
    </row>
    <row r="20879" spans="1:77">
      <c r="A20879" s="15">
        <v>20874</v>
      </c>
      <c r="BP20879">
        <v>0.823195289076167</v>
      </c>
      <c r="BQ20879">
        <v>15341.0390233696</v>
      </c>
      <c r="BR20879">
        <v>1.40680644836408</v>
      </c>
      <c r="BS20879">
        <v>109580.947462129</v>
      </c>
      <c r="BW20879" s="29">
        <v>20874</v>
      </c>
      <c r="BX20879">
        <f t="shared" si="966"/>
        <v>1</v>
      </c>
      <c r="BY20879">
        <f t="shared" si="967"/>
        <v>1</v>
      </c>
    </row>
    <row r="20880" spans="1:77">
      <c r="A20880" s="15">
        <v>20875</v>
      </c>
      <c r="BP20880">
        <v>0.796414352081701</v>
      </c>
      <c r="BQ20880">
        <v>14714.7317890766</v>
      </c>
      <c r="BR20880">
        <v>1.36674771539308</v>
      </c>
      <c r="BS20880">
        <v>107733.232790887</v>
      </c>
      <c r="BW20880" s="29">
        <v>20875</v>
      </c>
      <c r="BX20880">
        <f t="shared" si="966"/>
        <v>1</v>
      </c>
      <c r="BY20880">
        <f t="shared" si="967"/>
        <v>1</v>
      </c>
    </row>
    <row r="20881" spans="1:77">
      <c r="A20881" s="15">
        <v>20876</v>
      </c>
      <c r="BP20881">
        <v>0.815395169192376</v>
      </c>
      <c r="BQ20881">
        <v>16609.6194280487</v>
      </c>
      <c r="BR20881">
        <v>1.42351221191769</v>
      </c>
      <c r="BS20881">
        <v>111759.137563343</v>
      </c>
      <c r="BW20881" s="29">
        <v>20876</v>
      </c>
      <c r="BX20881">
        <f t="shared" si="966"/>
        <v>1</v>
      </c>
      <c r="BY20881">
        <f t="shared" si="967"/>
        <v>1</v>
      </c>
    </row>
    <row r="20882" spans="1:77">
      <c r="A20882" s="15">
        <v>20877</v>
      </c>
      <c r="BP20882">
        <v>0.776619901545613</v>
      </c>
      <c r="BQ20882">
        <v>14102.0826607063</v>
      </c>
      <c r="BR20882">
        <v>1.2917118073437</v>
      </c>
      <c r="BS20882">
        <v>106833.695114799</v>
      </c>
      <c r="BW20882" s="29">
        <v>20877</v>
      </c>
      <c r="BX20882">
        <f t="shared" si="966"/>
        <v>1</v>
      </c>
      <c r="BY20882">
        <f t="shared" si="967"/>
        <v>1</v>
      </c>
    </row>
    <row r="20883" spans="1:77">
      <c r="A20883" s="15">
        <v>20878</v>
      </c>
      <c r="BP20883">
        <v>0.730838942646936</v>
      </c>
      <c r="BQ20883">
        <v>14760.4255737405</v>
      </c>
      <c r="BR20883">
        <v>1.24945684200718</v>
      </c>
      <c r="BS20883">
        <v>140117.746571502</v>
      </c>
      <c r="BW20883" s="29">
        <v>20878</v>
      </c>
      <c r="BX20883">
        <f t="shared" si="966"/>
        <v>1</v>
      </c>
      <c r="BY20883">
        <f t="shared" si="967"/>
        <v>1</v>
      </c>
    </row>
    <row r="20884" spans="1:77">
      <c r="A20884" s="15">
        <v>20879</v>
      </c>
      <c r="BP20884">
        <v>0.79833949784609</v>
      </c>
      <c r="BQ20884">
        <v>20893.7485372976</v>
      </c>
      <c r="BR20884">
        <v>1.3842576105537</v>
      </c>
      <c r="BS20884">
        <v>119075.815275449</v>
      </c>
      <c r="BW20884" s="29">
        <v>20879</v>
      </c>
      <c r="BX20884">
        <f t="shared" si="966"/>
        <v>1</v>
      </c>
      <c r="BY20884">
        <f t="shared" si="967"/>
        <v>1</v>
      </c>
    </row>
    <row r="20885" spans="1:77">
      <c r="A20885" s="15">
        <v>20880</v>
      </c>
      <c r="BP20885">
        <v>0.828736203885106</v>
      </c>
      <c r="BQ20885">
        <v>17348.7234625121</v>
      </c>
      <c r="BR20885">
        <v>1.41443400953296</v>
      </c>
      <c r="BS20885">
        <v>112297.813337671</v>
      </c>
      <c r="BW20885" s="29">
        <v>20880</v>
      </c>
      <c r="BX20885">
        <f t="shared" si="966"/>
        <v>1</v>
      </c>
      <c r="BY20885">
        <f t="shared" si="967"/>
        <v>1</v>
      </c>
    </row>
    <row r="20886" spans="1:77">
      <c r="A20886" s="15">
        <v>20881</v>
      </c>
      <c r="BP20886">
        <v>0.807844803992033</v>
      </c>
      <c r="BQ20886">
        <v>18741.0629842662</v>
      </c>
      <c r="BR20886">
        <v>1.39242604412211</v>
      </c>
      <c r="BS20886">
        <v>120679.848752562</v>
      </c>
      <c r="BW20886" s="29">
        <v>20881</v>
      </c>
      <c r="BX20886">
        <f t="shared" si="966"/>
        <v>1</v>
      </c>
      <c r="BY20886">
        <f t="shared" si="967"/>
        <v>1</v>
      </c>
    </row>
    <row r="20887" spans="1:77">
      <c r="A20887" s="15">
        <v>20882</v>
      </c>
      <c r="BP20887">
        <v>0.810616455942738</v>
      </c>
      <c r="BQ20887">
        <v>21216.0105307669</v>
      </c>
      <c r="BR20887">
        <v>1.3988069378604</v>
      </c>
      <c r="BS20887">
        <v>116635.797705711</v>
      </c>
      <c r="BW20887" s="29">
        <v>20882</v>
      </c>
      <c r="BX20887">
        <f t="shared" si="966"/>
        <v>1</v>
      </c>
      <c r="BY20887">
        <f t="shared" si="967"/>
        <v>1</v>
      </c>
    </row>
    <row r="20888" spans="1:77">
      <c r="A20888" s="15">
        <v>20883</v>
      </c>
      <c r="BP20888">
        <v>0.77942870285346</v>
      </c>
      <c r="BQ20888">
        <v>22058.5370854338</v>
      </c>
      <c r="BR20888">
        <v>1.31758104864653</v>
      </c>
      <c r="BS20888">
        <v>118133.044853716</v>
      </c>
      <c r="BW20888" s="29">
        <v>20883</v>
      </c>
      <c r="BX20888">
        <f t="shared" si="966"/>
        <v>1</v>
      </c>
      <c r="BY20888">
        <f t="shared" si="967"/>
        <v>1</v>
      </c>
    </row>
    <row r="20889" spans="1:77">
      <c r="A20889" s="15">
        <v>20884</v>
      </c>
      <c r="BP20889">
        <v>0.812501370005018</v>
      </c>
      <c r="BQ20889">
        <v>12967.8233781139</v>
      </c>
      <c r="BR20889">
        <v>1.39866265169078</v>
      </c>
      <c r="BS20889">
        <v>109264.113144415</v>
      </c>
      <c r="BW20889" s="29">
        <v>20884</v>
      </c>
      <c r="BX20889">
        <f t="shared" si="966"/>
        <v>1</v>
      </c>
      <c r="BY20889">
        <f t="shared" si="967"/>
        <v>1</v>
      </c>
    </row>
    <row r="20890" spans="1:77">
      <c r="A20890" s="15">
        <v>20885</v>
      </c>
      <c r="BP20890">
        <v>0.782278162190906</v>
      </c>
      <c r="BQ20890">
        <v>13398.0216764246</v>
      </c>
      <c r="BR20890">
        <v>1.32971455488984</v>
      </c>
      <c r="BS20890">
        <v>109587.990448603</v>
      </c>
      <c r="BW20890" s="29">
        <v>20885</v>
      </c>
      <c r="BX20890">
        <f t="shared" si="966"/>
        <v>1</v>
      </c>
      <c r="BY20890">
        <f t="shared" si="967"/>
        <v>1</v>
      </c>
    </row>
    <row r="20891" spans="1:77">
      <c r="A20891" s="15">
        <v>20886</v>
      </c>
      <c r="BP20891">
        <v>0.861926799185877</v>
      </c>
      <c r="BQ20891">
        <v>15924.4722377136</v>
      </c>
      <c r="BR20891">
        <v>1.50169402539807</v>
      </c>
      <c r="BS20891">
        <v>144511.536207118</v>
      </c>
      <c r="BW20891" s="29">
        <v>20886</v>
      </c>
      <c r="BX20891">
        <f t="shared" si="966"/>
        <v>1</v>
      </c>
      <c r="BY20891">
        <f t="shared" si="967"/>
        <v>1</v>
      </c>
    </row>
    <row r="20892" spans="1:77">
      <c r="A20892" s="15">
        <v>20887</v>
      </c>
      <c r="BP20892">
        <v>0.829261697346592</v>
      </c>
      <c r="BQ20892">
        <v>13489.8986778863</v>
      </c>
      <c r="BR20892">
        <v>1.40968257613183</v>
      </c>
      <c r="BS20892">
        <v>108115.838089417</v>
      </c>
      <c r="BW20892" s="29">
        <v>20887</v>
      </c>
      <c r="BX20892">
        <f t="shared" si="966"/>
        <v>1</v>
      </c>
      <c r="BY20892">
        <f t="shared" si="967"/>
        <v>1</v>
      </c>
    </row>
    <row r="20893" spans="1:77">
      <c r="A20893" s="15">
        <v>20888</v>
      </c>
      <c r="BP20893">
        <v>0.802006153064936</v>
      </c>
      <c r="BQ20893">
        <v>12973.0988326418</v>
      </c>
      <c r="BR20893">
        <v>1.34230736992319</v>
      </c>
      <c r="BS20893">
        <v>138588.380780896</v>
      </c>
      <c r="BW20893" s="29">
        <v>20888</v>
      </c>
      <c r="BX20893">
        <f t="shared" si="966"/>
        <v>1</v>
      </c>
      <c r="BY20893">
        <f t="shared" si="967"/>
        <v>1</v>
      </c>
    </row>
    <row r="20894" spans="1:77">
      <c r="A20894" s="15">
        <v>20889</v>
      </c>
      <c r="BP20894">
        <v>0.796015810613054</v>
      </c>
      <c r="BQ20894">
        <v>15530.2701636286</v>
      </c>
      <c r="BR20894">
        <v>1.35172862458473</v>
      </c>
      <c r="BS20894">
        <v>145308.973140811</v>
      </c>
      <c r="BW20894" s="29">
        <v>20889</v>
      </c>
      <c r="BX20894">
        <f t="shared" si="966"/>
        <v>1</v>
      </c>
      <c r="BY20894">
        <f t="shared" si="967"/>
        <v>1</v>
      </c>
    </row>
    <row r="20895" spans="1:77">
      <c r="A20895" s="15">
        <v>20890</v>
      </c>
      <c r="BP20895">
        <v>0.834917979153562</v>
      </c>
      <c r="BQ20895">
        <v>16665.4768689195</v>
      </c>
      <c r="BR20895">
        <v>1.43647183059613</v>
      </c>
      <c r="BS20895">
        <v>115145.689695551</v>
      </c>
      <c r="BW20895" s="29">
        <v>20890</v>
      </c>
      <c r="BX20895">
        <f t="shared" si="966"/>
        <v>1</v>
      </c>
      <c r="BY20895">
        <f t="shared" si="967"/>
        <v>1</v>
      </c>
    </row>
    <row r="20896" spans="1:77">
      <c r="A20896" s="15">
        <v>20891</v>
      </c>
      <c r="BP20896">
        <v>0.82772868302771</v>
      </c>
      <c r="BQ20896">
        <v>12024.6929298033</v>
      </c>
      <c r="BR20896">
        <v>1.4377433065158</v>
      </c>
      <c r="BS20896">
        <v>105620.077011583</v>
      </c>
      <c r="BW20896" s="29">
        <v>20891</v>
      </c>
      <c r="BX20896">
        <f t="shared" si="966"/>
        <v>1</v>
      </c>
      <c r="BY20896">
        <f t="shared" si="967"/>
        <v>1</v>
      </c>
    </row>
    <row r="20897" spans="1:77">
      <c r="A20897" s="15">
        <v>20892</v>
      </c>
      <c r="BP20897">
        <v>0.813242343514411</v>
      </c>
      <c r="BQ20897">
        <v>11443.7208288634</v>
      </c>
      <c r="BR20897">
        <v>1.38589068492771</v>
      </c>
      <c r="BS20897">
        <v>103490.790951123</v>
      </c>
      <c r="BW20897" s="29">
        <v>20892</v>
      </c>
      <c r="BX20897">
        <f t="shared" si="966"/>
        <v>1</v>
      </c>
      <c r="BY20897">
        <f t="shared" si="967"/>
        <v>1</v>
      </c>
    </row>
    <row r="20898" spans="1:77">
      <c r="A20898" s="15">
        <v>20893</v>
      </c>
      <c r="BP20898">
        <v>0.852819321908881</v>
      </c>
      <c r="BQ20898">
        <v>16637.7876981075</v>
      </c>
      <c r="BR20898">
        <v>1.47654483983818</v>
      </c>
      <c r="BS20898">
        <v>142040.992051863</v>
      </c>
      <c r="BW20898" s="29">
        <v>20893</v>
      </c>
      <c r="BX20898">
        <f t="shared" si="966"/>
        <v>1</v>
      </c>
      <c r="BY20898">
        <f t="shared" si="967"/>
        <v>1</v>
      </c>
    </row>
    <row r="20899" spans="1:77">
      <c r="A20899" s="15">
        <v>20894</v>
      </c>
      <c r="BP20899">
        <v>0.810989821947432</v>
      </c>
      <c r="BQ20899">
        <v>17250.1164923985</v>
      </c>
      <c r="BR20899">
        <v>1.3727882375447</v>
      </c>
      <c r="BS20899">
        <v>111997.611488752</v>
      </c>
      <c r="BW20899" s="29">
        <v>20894</v>
      </c>
      <c r="BX20899">
        <f t="shared" si="966"/>
        <v>1</v>
      </c>
      <c r="BY20899">
        <f t="shared" si="967"/>
        <v>1</v>
      </c>
    </row>
    <row r="20900" spans="1:77">
      <c r="A20900" s="15">
        <v>20895</v>
      </c>
      <c r="BP20900">
        <v>0.762326784631667</v>
      </c>
      <c r="BQ20900">
        <v>15506.5169444924</v>
      </c>
      <c r="BR20900">
        <v>1.3089051438923</v>
      </c>
      <c r="BS20900">
        <v>143292.908353609</v>
      </c>
      <c r="BW20900" s="29">
        <v>20895</v>
      </c>
      <c r="BX20900">
        <f t="shared" si="966"/>
        <v>1</v>
      </c>
      <c r="BY20900">
        <f t="shared" si="967"/>
        <v>1</v>
      </c>
    </row>
    <row r="20901" spans="1:77">
      <c r="A20901" s="15">
        <v>20896</v>
      </c>
      <c r="BP20901">
        <v>0.796969660506958</v>
      </c>
      <c r="BQ20901">
        <v>12945.6069065839</v>
      </c>
      <c r="BR20901">
        <v>1.33260040209939</v>
      </c>
      <c r="BS20901">
        <v>105470.108235251</v>
      </c>
      <c r="BW20901" s="29">
        <v>20896</v>
      </c>
      <c r="BX20901">
        <f t="shared" si="966"/>
        <v>1</v>
      </c>
      <c r="BY20901">
        <f t="shared" si="967"/>
        <v>1</v>
      </c>
    </row>
    <row r="20902" spans="1:77">
      <c r="A20902" s="15">
        <v>20897</v>
      </c>
      <c r="BP20902">
        <v>0.836999308829929</v>
      </c>
      <c r="BQ20902">
        <v>11675.0271018908</v>
      </c>
      <c r="BR20902">
        <v>1.43406656171475</v>
      </c>
      <c r="BS20902">
        <v>108245.030793212</v>
      </c>
      <c r="BW20902" s="29">
        <v>20897</v>
      </c>
      <c r="BX20902">
        <f t="shared" si="966"/>
        <v>1</v>
      </c>
      <c r="BY20902">
        <f t="shared" si="967"/>
        <v>1</v>
      </c>
    </row>
    <row r="20903" spans="1:77">
      <c r="A20903" s="15">
        <v>20898</v>
      </c>
      <c r="BP20903">
        <v>0.837413484252082</v>
      </c>
      <c r="BQ20903">
        <v>14576.9639192847</v>
      </c>
      <c r="BR20903">
        <v>1.45054144837708</v>
      </c>
      <c r="BS20903">
        <v>113196.261622418</v>
      </c>
      <c r="BW20903" s="29">
        <v>20898</v>
      </c>
      <c r="BX20903">
        <f t="shared" si="966"/>
        <v>1</v>
      </c>
      <c r="BY20903">
        <f t="shared" si="967"/>
        <v>1</v>
      </c>
    </row>
    <row r="20904" spans="1:77">
      <c r="A20904" s="15">
        <v>20899</v>
      </c>
      <c r="BP20904">
        <v>0.835954033729829</v>
      </c>
      <c r="BQ20904">
        <v>15014.3396361172</v>
      </c>
      <c r="BR20904">
        <v>1.4582240164233</v>
      </c>
      <c r="BS20904">
        <v>112374.699058457</v>
      </c>
      <c r="BW20904" s="29">
        <v>20899</v>
      </c>
      <c r="BX20904">
        <f t="shared" si="966"/>
        <v>1</v>
      </c>
      <c r="BY20904">
        <f t="shared" si="967"/>
        <v>1</v>
      </c>
    </row>
    <row r="20905" spans="1:77">
      <c r="A20905" s="15">
        <v>20900</v>
      </c>
      <c r="BP20905">
        <v>0.811134551933842</v>
      </c>
      <c r="BQ20905">
        <v>13070.7111057216</v>
      </c>
      <c r="BR20905">
        <v>1.39024250916633</v>
      </c>
      <c r="BS20905">
        <v>107270.453477199</v>
      </c>
      <c r="BW20905" s="29">
        <v>20900</v>
      </c>
      <c r="BX20905">
        <f t="shared" si="966"/>
        <v>1</v>
      </c>
      <c r="BY20905">
        <f t="shared" si="967"/>
        <v>1</v>
      </c>
    </row>
    <row r="20906" spans="1:77">
      <c r="A20906" s="15">
        <v>20901</v>
      </c>
      <c r="BP20906">
        <v>0.7882954872817</v>
      </c>
      <c r="BQ20906">
        <v>18229.0165769751</v>
      </c>
      <c r="BR20906">
        <v>1.3515054182303</v>
      </c>
      <c r="BS20906">
        <v>141281.174741657</v>
      </c>
      <c r="BW20906" s="29">
        <v>20901</v>
      </c>
      <c r="BX20906">
        <f t="shared" si="966"/>
        <v>1</v>
      </c>
      <c r="BY20906">
        <f t="shared" si="967"/>
        <v>1</v>
      </c>
    </row>
    <row r="20907" spans="1:77">
      <c r="A20907" s="15">
        <v>20902</v>
      </c>
      <c r="BP20907">
        <v>0.80815759440882</v>
      </c>
      <c r="BQ20907">
        <v>15772.7785451496</v>
      </c>
      <c r="BR20907">
        <v>1.41205331110628</v>
      </c>
      <c r="BS20907">
        <v>140584.892616129</v>
      </c>
      <c r="BW20907" s="29">
        <v>20902</v>
      </c>
      <c r="BX20907">
        <f t="shared" si="966"/>
        <v>1</v>
      </c>
      <c r="BY20907">
        <f t="shared" si="967"/>
        <v>1</v>
      </c>
    </row>
    <row r="20908" spans="1:77">
      <c r="A20908" s="15">
        <v>20903</v>
      </c>
      <c r="BP20908">
        <v>0.823972965434849</v>
      </c>
      <c r="BQ20908">
        <v>16619.1279019962</v>
      </c>
      <c r="BR20908">
        <v>1.43104259341474</v>
      </c>
      <c r="BS20908">
        <v>113803.828811276</v>
      </c>
      <c r="BW20908" s="29">
        <v>20903</v>
      </c>
      <c r="BX20908">
        <f t="shared" si="966"/>
        <v>1</v>
      </c>
      <c r="BY20908">
        <f t="shared" si="967"/>
        <v>1</v>
      </c>
    </row>
    <row r="20909" spans="1:77">
      <c r="A20909" s="15">
        <v>20904</v>
      </c>
      <c r="BP20909">
        <v>0.834420278825023</v>
      </c>
      <c r="BQ20909">
        <v>14152.3916989383</v>
      </c>
      <c r="BR20909">
        <v>1.44427234382566</v>
      </c>
      <c r="BS20909">
        <v>138549.963158228</v>
      </c>
      <c r="BW20909" s="29">
        <v>20904</v>
      </c>
      <c r="BX20909">
        <f t="shared" si="966"/>
        <v>1</v>
      </c>
      <c r="BY20909">
        <f t="shared" si="967"/>
        <v>1</v>
      </c>
    </row>
    <row r="20910" spans="1:77">
      <c r="A20910" s="15">
        <v>20905</v>
      </c>
      <c r="BP20910">
        <v>0.851407809963448</v>
      </c>
      <c r="BQ20910">
        <v>13017.2456281952</v>
      </c>
      <c r="BR20910">
        <v>1.44814221911215</v>
      </c>
      <c r="BS20910">
        <v>108122.364317512</v>
      </c>
      <c r="BW20910" s="29">
        <v>20905</v>
      </c>
      <c r="BX20910">
        <f t="shared" si="966"/>
        <v>1</v>
      </c>
      <c r="BY20910">
        <f t="shared" si="967"/>
        <v>1</v>
      </c>
    </row>
    <row r="20911" spans="1:77">
      <c r="A20911" s="15">
        <v>20906</v>
      </c>
      <c r="BP20911">
        <v>0.805011945815419</v>
      </c>
      <c r="BQ20911">
        <v>16421.213413428</v>
      </c>
      <c r="BR20911">
        <v>1.33578219442505</v>
      </c>
      <c r="BS20911">
        <v>110430.92584228</v>
      </c>
      <c r="BW20911" s="29">
        <v>20906</v>
      </c>
      <c r="BX20911">
        <f t="shared" si="966"/>
        <v>1</v>
      </c>
      <c r="BY20911">
        <f t="shared" si="967"/>
        <v>1</v>
      </c>
    </row>
    <row r="20912" spans="1:77">
      <c r="A20912" s="15">
        <v>20907</v>
      </c>
      <c r="BP20912">
        <v>0.821562859959831</v>
      </c>
      <c r="BQ20912">
        <v>15155.0903036937</v>
      </c>
      <c r="BR20912">
        <v>1.42969033064758</v>
      </c>
      <c r="BS20912">
        <v>107633.902208606</v>
      </c>
      <c r="BW20912" s="29">
        <v>20907</v>
      </c>
      <c r="BX20912">
        <f t="shared" si="966"/>
        <v>1</v>
      </c>
      <c r="BY20912">
        <f t="shared" si="967"/>
        <v>1</v>
      </c>
    </row>
    <row r="20913" spans="1:77">
      <c r="A20913" s="15">
        <v>20908</v>
      </c>
      <c r="BP20913">
        <v>0.806490112506355</v>
      </c>
      <c r="BQ20913">
        <v>13030.540214642</v>
      </c>
      <c r="BR20913">
        <v>1.37838774507221</v>
      </c>
      <c r="BS20913">
        <v>107028.312250087</v>
      </c>
      <c r="BW20913" s="29">
        <v>20908</v>
      </c>
      <c r="BX20913">
        <f t="shared" si="966"/>
        <v>1</v>
      </c>
      <c r="BY20913">
        <f t="shared" si="967"/>
        <v>1</v>
      </c>
    </row>
    <row r="20914" spans="1:77">
      <c r="A20914" s="15">
        <v>20909</v>
      </c>
      <c r="BP20914">
        <v>0.770231211218028</v>
      </c>
      <c r="BQ20914">
        <v>12715.1707968589</v>
      </c>
      <c r="BR20914">
        <v>1.3050468234033</v>
      </c>
      <c r="BS20914">
        <v>104367.703662819</v>
      </c>
      <c r="BW20914" s="29">
        <v>20909</v>
      </c>
      <c r="BX20914">
        <f t="shared" si="966"/>
        <v>1</v>
      </c>
      <c r="BY20914">
        <f t="shared" si="967"/>
        <v>1</v>
      </c>
    </row>
    <row r="20915" spans="1:77">
      <c r="A20915" s="15">
        <v>20910</v>
      </c>
      <c r="BP20915">
        <v>0.814208866774072</v>
      </c>
      <c r="BQ20915">
        <v>9658.38666529765</v>
      </c>
      <c r="BR20915">
        <v>1.40115893330327</v>
      </c>
      <c r="BS20915">
        <v>102620.080649446</v>
      </c>
      <c r="BW20915" s="29">
        <v>20910</v>
      </c>
      <c r="BX20915">
        <f t="shared" si="966"/>
        <v>1</v>
      </c>
      <c r="BY20915">
        <f t="shared" si="967"/>
        <v>1</v>
      </c>
    </row>
    <row r="20916" spans="1:77">
      <c r="A20916" s="15">
        <v>20911</v>
      </c>
      <c r="BP20916">
        <v>0.829748631438907</v>
      </c>
      <c r="BQ20916">
        <v>10763.7433105009</v>
      </c>
      <c r="BR20916">
        <v>1.42619794810831</v>
      </c>
      <c r="BS20916">
        <v>108025.400297217</v>
      </c>
      <c r="BW20916" s="29">
        <v>20911</v>
      </c>
      <c r="BX20916">
        <f t="shared" si="966"/>
        <v>1</v>
      </c>
      <c r="BY20916">
        <f t="shared" si="967"/>
        <v>1</v>
      </c>
    </row>
    <row r="20917" spans="1:77">
      <c r="A20917" s="15">
        <v>20912</v>
      </c>
      <c r="BP20917">
        <v>0.794370104023031</v>
      </c>
      <c r="BQ20917">
        <v>12678.3496807002</v>
      </c>
      <c r="BR20917">
        <v>1.36704343926098</v>
      </c>
      <c r="BS20917">
        <v>104767.317039697</v>
      </c>
      <c r="BW20917" s="29">
        <v>20912</v>
      </c>
      <c r="BX20917">
        <f t="shared" si="966"/>
        <v>1</v>
      </c>
      <c r="BY20917">
        <f t="shared" si="967"/>
        <v>1</v>
      </c>
    </row>
    <row r="20918" spans="1:77">
      <c r="A20918" s="15">
        <v>20913</v>
      </c>
      <c r="BP20918">
        <v>0.862256979774706</v>
      </c>
      <c r="BQ20918">
        <v>15850.96857501</v>
      </c>
      <c r="BR20918">
        <v>1.51359638712955</v>
      </c>
      <c r="BS20918">
        <v>141786.763993608</v>
      </c>
      <c r="BW20918" s="29">
        <v>20913</v>
      </c>
      <c r="BX20918">
        <f t="shared" si="966"/>
        <v>1</v>
      </c>
      <c r="BY20918">
        <f t="shared" si="967"/>
        <v>1</v>
      </c>
    </row>
    <row r="20919" spans="1:77">
      <c r="A20919" s="15">
        <v>20914</v>
      </c>
      <c r="BP20919">
        <v>0.787593070102606</v>
      </c>
      <c r="BQ20919">
        <v>13510.7978048723</v>
      </c>
      <c r="BR20919">
        <v>1.33773373254434</v>
      </c>
      <c r="BS20919">
        <v>107408.351409612</v>
      </c>
      <c r="BW20919" s="29">
        <v>20914</v>
      </c>
      <c r="BX20919">
        <f t="shared" si="966"/>
        <v>1</v>
      </c>
      <c r="BY20919">
        <f t="shared" si="967"/>
        <v>1</v>
      </c>
    </row>
    <row r="20920" spans="1:77">
      <c r="A20920" s="15">
        <v>20915</v>
      </c>
      <c r="BP20920">
        <v>0.813279903736512</v>
      </c>
      <c r="BQ20920">
        <v>13214.9573630705</v>
      </c>
      <c r="BR20920">
        <v>1.40343941792317</v>
      </c>
      <c r="BS20920">
        <v>109604.747555368</v>
      </c>
      <c r="BW20920" s="29">
        <v>20915</v>
      </c>
      <c r="BX20920">
        <f t="shared" si="966"/>
        <v>1</v>
      </c>
      <c r="BY20920">
        <f t="shared" si="967"/>
        <v>1</v>
      </c>
    </row>
    <row r="20921" spans="1:77">
      <c r="A20921" s="15">
        <v>20916</v>
      </c>
      <c r="BP20921">
        <v>0.772079310813453</v>
      </c>
      <c r="BQ20921">
        <v>14284.1157320757</v>
      </c>
      <c r="BR20921">
        <v>1.31800124177823</v>
      </c>
      <c r="BS20921">
        <v>106964.829815136</v>
      </c>
      <c r="BW20921" s="29">
        <v>20916</v>
      </c>
      <c r="BX20921">
        <f t="shared" si="966"/>
        <v>1</v>
      </c>
      <c r="BY20921">
        <f t="shared" si="967"/>
        <v>1</v>
      </c>
    </row>
    <row r="20922" spans="1:77">
      <c r="A20922" s="15">
        <v>20917</v>
      </c>
      <c r="BP20922">
        <v>0.820079330831058</v>
      </c>
      <c r="BQ20922">
        <v>22326.8318962738</v>
      </c>
      <c r="BR20922">
        <v>1.41796379805591</v>
      </c>
      <c r="BS20922">
        <v>120264.961039691</v>
      </c>
      <c r="BW20922" s="29">
        <v>20917</v>
      </c>
      <c r="BX20922">
        <f t="shared" si="966"/>
        <v>1</v>
      </c>
      <c r="BY20922">
        <f t="shared" si="967"/>
        <v>1</v>
      </c>
    </row>
    <row r="20923" spans="1:77">
      <c r="A20923" s="15">
        <v>20918</v>
      </c>
      <c r="BP20923">
        <v>0.796233581695025</v>
      </c>
      <c r="BQ20923">
        <v>12843.2107375338</v>
      </c>
      <c r="BR20923">
        <v>1.35809211101432</v>
      </c>
      <c r="BS20923">
        <v>109203.667054048</v>
      </c>
      <c r="BW20923" s="29">
        <v>20918</v>
      </c>
      <c r="BX20923">
        <f t="shared" si="966"/>
        <v>1</v>
      </c>
      <c r="BY20923">
        <f t="shared" si="967"/>
        <v>1</v>
      </c>
    </row>
    <row r="20924" spans="1:77">
      <c r="A20924" s="15">
        <v>20919</v>
      </c>
      <c r="BP20924">
        <v>0.849544650365717</v>
      </c>
      <c r="BQ20924">
        <v>15018.7736909589</v>
      </c>
      <c r="BR20924">
        <v>1.46153108565761</v>
      </c>
      <c r="BS20924">
        <v>115141.86044958</v>
      </c>
      <c r="BW20924" s="29">
        <v>20919</v>
      </c>
      <c r="BX20924">
        <f t="shared" si="966"/>
        <v>1</v>
      </c>
      <c r="BY20924">
        <f t="shared" si="967"/>
        <v>1</v>
      </c>
    </row>
    <row r="20925" spans="1:77">
      <c r="A20925" s="15">
        <v>20920</v>
      </c>
      <c r="BP20925">
        <v>0.795783102290992</v>
      </c>
      <c r="BQ20925">
        <v>15775.9614730752</v>
      </c>
      <c r="BR20925">
        <v>1.31917877453591</v>
      </c>
      <c r="BS20925">
        <v>107966.16961125</v>
      </c>
      <c r="BW20925" s="29">
        <v>20920</v>
      </c>
      <c r="BX20925">
        <f t="shared" si="966"/>
        <v>1</v>
      </c>
      <c r="BY20925">
        <f t="shared" si="967"/>
        <v>1</v>
      </c>
    </row>
    <row r="20926" spans="1:77">
      <c r="A20926" s="15">
        <v>20921</v>
      </c>
      <c r="BP20926">
        <v>0.810689846594805</v>
      </c>
      <c r="BQ20926">
        <v>15266.3141300901</v>
      </c>
      <c r="BR20926">
        <v>1.39991400503284</v>
      </c>
      <c r="BS20926">
        <v>111115.341619387</v>
      </c>
      <c r="BW20926" s="29">
        <v>20921</v>
      </c>
      <c r="BX20926">
        <f t="shared" si="966"/>
        <v>1</v>
      </c>
      <c r="BY20926">
        <f t="shared" si="967"/>
        <v>1</v>
      </c>
    </row>
    <row r="20927" spans="1:77">
      <c r="A20927" s="15">
        <v>20922</v>
      </c>
      <c r="BP20927">
        <v>0.810053629340089</v>
      </c>
      <c r="BQ20927">
        <v>14135.006092551</v>
      </c>
      <c r="BR20927">
        <v>1.40591927400821</v>
      </c>
      <c r="BS20927">
        <v>111700.387780495</v>
      </c>
      <c r="BW20927" s="29">
        <v>20922</v>
      </c>
      <c r="BX20927">
        <f t="shared" si="966"/>
        <v>1</v>
      </c>
      <c r="BY20927">
        <f t="shared" si="967"/>
        <v>1</v>
      </c>
    </row>
    <row r="20928" spans="1:77">
      <c r="A20928" s="15">
        <v>20923</v>
      </c>
      <c r="BP20928">
        <v>0.844487463752427</v>
      </c>
      <c r="BQ20928">
        <v>14201.1811437992</v>
      </c>
      <c r="BR20928">
        <v>1.47276750933154</v>
      </c>
      <c r="BS20928">
        <v>109749.554731972</v>
      </c>
      <c r="BW20928" s="29">
        <v>20923</v>
      </c>
      <c r="BX20928">
        <f t="shared" si="966"/>
        <v>1</v>
      </c>
      <c r="BY20928">
        <f t="shared" si="967"/>
        <v>1</v>
      </c>
    </row>
    <row r="20929" spans="1:77">
      <c r="A20929" s="15">
        <v>20924</v>
      </c>
      <c r="BP20929">
        <v>0.824151196496912</v>
      </c>
      <c r="BQ20929">
        <v>16127.9325964893</v>
      </c>
      <c r="BR20929">
        <v>1.42252141031677</v>
      </c>
      <c r="BS20929">
        <v>111903.410834253</v>
      </c>
      <c r="BW20929" s="29">
        <v>20924</v>
      </c>
      <c r="BX20929">
        <f t="shared" si="966"/>
        <v>1</v>
      </c>
      <c r="BY20929">
        <f t="shared" si="967"/>
        <v>1</v>
      </c>
    </row>
    <row r="20930" spans="1:77">
      <c r="A20930" s="15">
        <v>20925</v>
      </c>
      <c r="BP20930">
        <v>0.789505624608766</v>
      </c>
      <c r="BQ20930">
        <v>21492.4679766325</v>
      </c>
      <c r="BR20930">
        <v>1.3336260935638</v>
      </c>
      <c r="BS20930">
        <v>119684.280027167</v>
      </c>
      <c r="BW20930" s="29">
        <v>20925</v>
      </c>
      <c r="BX20930">
        <f t="shared" si="966"/>
        <v>1</v>
      </c>
      <c r="BY20930">
        <f t="shared" si="967"/>
        <v>1</v>
      </c>
    </row>
    <row r="20931" spans="1:77">
      <c r="A20931" s="15">
        <v>20926</v>
      </c>
      <c r="BP20931">
        <v>0.825704001111888</v>
      </c>
      <c r="BQ20931">
        <v>14373.9480876349</v>
      </c>
      <c r="BR20931">
        <v>1.44271881380071</v>
      </c>
      <c r="BS20931">
        <v>112011.33918278</v>
      </c>
      <c r="BW20931" s="29">
        <v>20926</v>
      </c>
      <c r="BX20931">
        <f t="shared" si="966"/>
        <v>1</v>
      </c>
      <c r="BY20931">
        <f t="shared" si="967"/>
        <v>1</v>
      </c>
    </row>
    <row r="20932" spans="1:77">
      <c r="A20932" s="15">
        <v>20927</v>
      </c>
      <c r="BP20932">
        <v>0.85494186141362</v>
      </c>
      <c r="BQ20932">
        <v>12462.4691325273</v>
      </c>
      <c r="BR20932">
        <v>1.48841667292583</v>
      </c>
      <c r="BS20932">
        <v>139833.855234951</v>
      </c>
      <c r="BW20932" s="29">
        <v>20927</v>
      </c>
      <c r="BX20932">
        <f t="shared" si="966"/>
        <v>1</v>
      </c>
      <c r="BY20932">
        <f t="shared" si="967"/>
        <v>1</v>
      </c>
    </row>
    <row r="20933" spans="1:77">
      <c r="A20933" s="15">
        <v>20928</v>
      </c>
      <c r="BP20933">
        <v>0.805687397864944</v>
      </c>
      <c r="BQ20933">
        <v>14414.2166132796</v>
      </c>
      <c r="BR20933">
        <v>1.40371672383631</v>
      </c>
      <c r="BS20933">
        <v>109352.012254846</v>
      </c>
      <c r="BW20933" s="29">
        <v>20928</v>
      </c>
      <c r="BX20933">
        <f t="shared" si="966"/>
        <v>1</v>
      </c>
      <c r="BY20933">
        <f t="shared" si="967"/>
        <v>1</v>
      </c>
    </row>
    <row r="20934" spans="1:77">
      <c r="A20934" s="15">
        <v>20929</v>
      </c>
      <c r="BP20934">
        <v>0.855209884822798</v>
      </c>
      <c r="BQ20934">
        <v>12446.0493812202</v>
      </c>
      <c r="BR20934">
        <v>1.45647943371782</v>
      </c>
      <c r="BS20934">
        <v>110088.881484987</v>
      </c>
      <c r="BW20934" s="29">
        <v>20929</v>
      </c>
      <c r="BX20934">
        <f t="shared" si="966"/>
        <v>1</v>
      </c>
      <c r="BY20934">
        <f t="shared" si="967"/>
        <v>1</v>
      </c>
    </row>
    <row r="20935" spans="1:77">
      <c r="A20935" s="15">
        <v>20930</v>
      </c>
      <c r="BP20935">
        <v>0.818576468901141</v>
      </c>
      <c r="BQ20935">
        <v>18488.8060033753</v>
      </c>
      <c r="BR20935">
        <v>1.39977784982715</v>
      </c>
      <c r="BS20935">
        <v>115806.541834933</v>
      </c>
      <c r="BW20935" s="29">
        <v>20930</v>
      </c>
      <c r="BX20935">
        <f t="shared" ref="BX20935:BX20998" si="968">IF(BU20935=MAX($BU20935:$BV20935),1,0)</f>
        <v>1</v>
      </c>
      <c r="BY20935">
        <f t="shared" ref="BY20935:BY20998" si="969">IF(BV20935=MAX($BU20935:$BV20935),1,0)</f>
        <v>1</v>
      </c>
    </row>
    <row r="20936" spans="1:77">
      <c r="A20936" s="15">
        <v>20931</v>
      </c>
      <c r="BP20936">
        <v>0.818919764682128</v>
      </c>
      <c r="BQ20936">
        <v>16850.8095122435</v>
      </c>
      <c r="BR20936">
        <v>1.42212314049791</v>
      </c>
      <c r="BS20936">
        <v>114785.154744</v>
      </c>
      <c r="BW20936" s="29">
        <v>20931</v>
      </c>
      <c r="BX20936">
        <f t="shared" si="968"/>
        <v>1</v>
      </c>
      <c r="BY20936">
        <f t="shared" si="969"/>
        <v>1</v>
      </c>
    </row>
    <row r="20937" spans="1:77">
      <c r="A20937" s="15">
        <v>20932</v>
      </c>
      <c r="BP20937">
        <v>0.767872382523385</v>
      </c>
      <c r="BQ20937">
        <v>17509.4440647735</v>
      </c>
      <c r="BR20937">
        <v>1.29716789509104</v>
      </c>
      <c r="BS20937">
        <v>115277.226968439</v>
      </c>
      <c r="BW20937" s="29">
        <v>20932</v>
      </c>
      <c r="BX20937">
        <f t="shared" si="968"/>
        <v>1</v>
      </c>
      <c r="BY20937">
        <f t="shared" si="969"/>
        <v>1</v>
      </c>
    </row>
    <row r="20938" spans="1:77">
      <c r="A20938" s="15">
        <v>20933</v>
      </c>
      <c r="BP20938">
        <v>0.851433667760071</v>
      </c>
      <c r="BQ20938">
        <v>13088.5049789042</v>
      </c>
      <c r="BR20938">
        <v>1.49078418722414</v>
      </c>
      <c r="BS20938">
        <v>108320.198447324</v>
      </c>
      <c r="BW20938" s="29">
        <v>20933</v>
      </c>
      <c r="BX20938">
        <f t="shared" si="968"/>
        <v>1</v>
      </c>
      <c r="BY20938">
        <f t="shared" si="969"/>
        <v>1</v>
      </c>
    </row>
    <row r="20939" spans="1:77">
      <c r="A20939" s="15">
        <v>20934</v>
      </c>
      <c r="BP20939">
        <v>0.854926903614265</v>
      </c>
      <c r="BQ20939">
        <v>9938.77109469182</v>
      </c>
      <c r="BR20939">
        <v>1.47626735202691</v>
      </c>
      <c r="BS20939">
        <v>102720.953164085</v>
      </c>
      <c r="BW20939" s="29">
        <v>20934</v>
      </c>
      <c r="BX20939">
        <f t="shared" si="968"/>
        <v>1</v>
      </c>
      <c r="BY20939">
        <f t="shared" si="969"/>
        <v>1</v>
      </c>
    </row>
    <row r="20940" spans="1:77">
      <c r="A20940" s="15">
        <v>20935</v>
      </c>
      <c r="BP20940">
        <v>0.837398084399675</v>
      </c>
      <c r="BQ20940">
        <v>21522.8765649846</v>
      </c>
      <c r="BR20940">
        <v>1.43967167971263</v>
      </c>
      <c r="BS20940">
        <v>117133.016905082</v>
      </c>
      <c r="BW20940" s="29">
        <v>20935</v>
      </c>
      <c r="BX20940">
        <f t="shared" si="968"/>
        <v>1</v>
      </c>
      <c r="BY20940">
        <f t="shared" si="969"/>
        <v>1</v>
      </c>
    </row>
    <row r="20941" spans="1:77">
      <c r="A20941" s="15">
        <v>20936</v>
      </c>
      <c r="BP20941">
        <v>0.847444047212518</v>
      </c>
      <c r="BQ20941">
        <v>12862.5325724698</v>
      </c>
      <c r="BR20941">
        <v>1.46665830029573</v>
      </c>
      <c r="BS20941">
        <v>109681.627656903</v>
      </c>
      <c r="BW20941" s="29">
        <v>20936</v>
      </c>
      <c r="BX20941">
        <f t="shared" si="968"/>
        <v>1</v>
      </c>
      <c r="BY20941">
        <f t="shared" si="969"/>
        <v>1</v>
      </c>
    </row>
    <row r="20942" spans="1:77">
      <c r="A20942" s="15">
        <v>20937</v>
      </c>
      <c r="BP20942">
        <v>0.818958770496705</v>
      </c>
      <c r="BQ20942">
        <v>12018.7243147823</v>
      </c>
      <c r="BR20942">
        <v>1.41794528657727</v>
      </c>
      <c r="BS20942">
        <v>108557.890576577</v>
      </c>
      <c r="BW20942" s="29">
        <v>20937</v>
      </c>
      <c r="BX20942">
        <f t="shared" si="968"/>
        <v>1</v>
      </c>
      <c r="BY20942">
        <f t="shared" si="969"/>
        <v>1</v>
      </c>
    </row>
    <row r="20943" spans="1:77">
      <c r="A20943" s="15">
        <v>20938</v>
      </c>
      <c r="BP20943">
        <v>0.812837987750763</v>
      </c>
      <c r="BQ20943">
        <v>16759.9010124255</v>
      </c>
      <c r="BR20943">
        <v>1.39605861532911</v>
      </c>
      <c r="BS20943">
        <v>143507.701227226</v>
      </c>
      <c r="BW20943" s="29">
        <v>20938</v>
      </c>
      <c r="BX20943">
        <f t="shared" si="968"/>
        <v>1</v>
      </c>
      <c r="BY20943">
        <f t="shared" si="969"/>
        <v>1</v>
      </c>
    </row>
    <row r="20944" spans="1:77">
      <c r="A20944" s="15">
        <v>20939</v>
      </c>
      <c r="BP20944">
        <v>0.745801467536096</v>
      </c>
      <c r="BQ20944">
        <v>16686.9058437503</v>
      </c>
      <c r="BR20944">
        <v>1.28174705472474</v>
      </c>
      <c r="BS20944">
        <v>112816.099101026</v>
      </c>
      <c r="BW20944" s="29">
        <v>20939</v>
      </c>
      <c r="BX20944">
        <f t="shared" si="968"/>
        <v>1</v>
      </c>
      <c r="BY20944">
        <f t="shared" si="969"/>
        <v>1</v>
      </c>
    </row>
    <row r="20945" spans="1:77">
      <c r="A20945" s="15">
        <v>20940</v>
      </c>
      <c r="BP20945">
        <v>0.827422463957313</v>
      </c>
      <c r="BQ20945">
        <v>17951.2945979835</v>
      </c>
      <c r="BR20945">
        <v>1.41972639049259</v>
      </c>
      <c r="BS20945">
        <v>114334.871601247</v>
      </c>
      <c r="BW20945" s="29">
        <v>20940</v>
      </c>
      <c r="BX20945">
        <f t="shared" si="968"/>
        <v>1</v>
      </c>
      <c r="BY20945">
        <f t="shared" si="969"/>
        <v>1</v>
      </c>
    </row>
    <row r="20946" spans="1:77">
      <c r="A20946" s="15">
        <v>20941</v>
      </c>
      <c r="BP20946">
        <v>0.82185772588883</v>
      </c>
      <c r="BQ20946">
        <v>14517.243765744</v>
      </c>
      <c r="BR20946">
        <v>1.42297328845882</v>
      </c>
      <c r="BS20946">
        <v>109682.953454568</v>
      </c>
      <c r="BW20946" s="29">
        <v>20941</v>
      </c>
      <c r="BX20946">
        <f t="shared" si="968"/>
        <v>1</v>
      </c>
      <c r="BY20946">
        <f t="shared" si="969"/>
        <v>1</v>
      </c>
    </row>
    <row r="20947" spans="1:77">
      <c r="A20947" s="15">
        <v>20942</v>
      </c>
      <c r="BP20947">
        <v>0.845498949919544</v>
      </c>
      <c r="BQ20947">
        <v>16937.2063617763</v>
      </c>
      <c r="BR20947">
        <v>1.46806579893366</v>
      </c>
      <c r="BS20947">
        <v>148208.537212133</v>
      </c>
      <c r="BW20947" s="29">
        <v>20942</v>
      </c>
      <c r="BX20947">
        <f t="shared" si="968"/>
        <v>1</v>
      </c>
      <c r="BY20947">
        <f t="shared" si="969"/>
        <v>1</v>
      </c>
    </row>
    <row r="20948" spans="1:77">
      <c r="A20948" s="15">
        <v>20943</v>
      </c>
      <c r="BP20948">
        <v>0.769744644846243</v>
      </c>
      <c r="BQ20948">
        <v>11889.2670627912</v>
      </c>
      <c r="BR20948">
        <v>1.30141628647007</v>
      </c>
      <c r="BS20948">
        <v>136758.963812498</v>
      </c>
      <c r="BW20948" s="29">
        <v>20943</v>
      </c>
      <c r="BX20948">
        <f t="shared" si="968"/>
        <v>1</v>
      </c>
      <c r="BY20948">
        <f t="shared" si="969"/>
        <v>1</v>
      </c>
    </row>
    <row r="20949" spans="1:77">
      <c r="A20949" s="15">
        <v>20944</v>
      </c>
      <c r="BP20949">
        <v>0.77017303519108</v>
      </c>
      <c r="BQ20949">
        <v>12937.1852827819</v>
      </c>
      <c r="BR20949">
        <v>1.30641046632305</v>
      </c>
      <c r="BS20949">
        <v>143234.519426916</v>
      </c>
      <c r="BW20949" s="29">
        <v>20944</v>
      </c>
      <c r="BX20949">
        <f t="shared" si="968"/>
        <v>1</v>
      </c>
      <c r="BY20949">
        <f t="shared" si="969"/>
        <v>1</v>
      </c>
    </row>
    <row r="20950" spans="1:77">
      <c r="A20950" s="15">
        <v>20945</v>
      </c>
      <c r="BP20950">
        <v>0.811456409904335</v>
      </c>
      <c r="BQ20950">
        <v>12111.9584795006</v>
      </c>
      <c r="BR20950">
        <v>1.38461902571657</v>
      </c>
      <c r="BS20950">
        <v>106704.117408165</v>
      </c>
      <c r="BW20950" s="29">
        <v>20945</v>
      </c>
      <c r="BX20950">
        <f t="shared" si="968"/>
        <v>1</v>
      </c>
      <c r="BY20950">
        <f t="shared" si="969"/>
        <v>1</v>
      </c>
    </row>
    <row r="20951" spans="1:77">
      <c r="A20951" s="15">
        <v>20946</v>
      </c>
      <c r="BP20951">
        <v>0.825380826462508</v>
      </c>
      <c r="BQ20951">
        <v>13843.3321706004</v>
      </c>
      <c r="BR20951">
        <v>1.41153272214625</v>
      </c>
      <c r="BS20951">
        <v>113672.883169341</v>
      </c>
      <c r="BW20951" s="29">
        <v>20946</v>
      </c>
      <c r="BX20951">
        <f t="shared" si="968"/>
        <v>1</v>
      </c>
      <c r="BY20951">
        <f t="shared" si="969"/>
        <v>1</v>
      </c>
    </row>
    <row r="20952" spans="1:77">
      <c r="A20952" s="15">
        <v>20947</v>
      </c>
      <c r="BP20952">
        <v>0.844354716971809</v>
      </c>
      <c r="BQ20952">
        <v>14747.1803969396</v>
      </c>
      <c r="BR20952">
        <v>1.47266108250212</v>
      </c>
      <c r="BS20952">
        <v>109628.375105863</v>
      </c>
      <c r="BW20952" s="29">
        <v>20947</v>
      </c>
      <c r="BX20952">
        <f t="shared" si="968"/>
        <v>1</v>
      </c>
      <c r="BY20952">
        <f t="shared" si="969"/>
        <v>1</v>
      </c>
    </row>
    <row r="20953" spans="1:77">
      <c r="A20953" s="15">
        <v>20948</v>
      </c>
      <c r="BP20953">
        <v>0.797379924048236</v>
      </c>
      <c r="BQ20953">
        <v>10842.4485025334</v>
      </c>
      <c r="BR20953">
        <v>1.35549290449444</v>
      </c>
      <c r="BS20953">
        <v>103536.049432511</v>
      </c>
      <c r="BW20953" s="29">
        <v>20948</v>
      </c>
      <c r="BX20953">
        <f t="shared" si="968"/>
        <v>1</v>
      </c>
      <c r="BY20953">
        <f t="shared" si="969"/>
        <v>1</v>
      </c>
    </row>
    <row r="20954" spans="1:77">
      <c r="A20954" s="15">
        <v>20949</v>
      </c>
      <c r="BP20954">
        <v>0.796221795043151</v>
      </c>
      <c r="BQ20954">
        <v>16172.5925893882</v>
      </c>
      <c r="BR20954">
        <v>1.37484339191776</v>
      </c>
      <c r="BS20954">
        <v>150043.000250589</v>
      </c>
      <c r="BW20954" s="29">
        <v>20949</v>
      </c>
      <c r="BX20954">
        <f t="shared" si="968"/>
        <v>1</v>
      </c>
      <c r="BY20954">
        <f t="shared" si="969"/>
        <v>1</v>
      </c>
    </row>
    <row r="20955" spans="1:77">
      <c r="A20955" s="15">
        <v>20950</v>
      </c>
      <c r="BP20955">
        <v>0.792719503949083</v>
      </c>
      <c r="BQ20955">
        <v>16228.2284083584</v>
      </c>
      <c r="BR20955">
        <v>1.37464019714328</v>
      </c>
      <c r="BS20955">
        <v>113869.841900915</v>
      </c>
      <c r="BW20955" s="29">
        <v>20950</v>
      </c>
      <c r="BX20955">
        <f t="shared" si="968"/>
        <v>1</v>
      </c>
      <c r="BY20955">
        <f t="shared" si="969"/>
        <v>1</v>
      </c>
    </row>
    <row r="20956" spans="1:77">
      <c r="A20956" s="15">
        <v>20951</v>
      </c>
      <c r="BP20956">
        <v>0.789468905496053</v>
      </c>
      <c r="BQ20956">
        <v>14606.2049838263</v>
      </c>
      <c r="BR20956">
        <v>1.31958499737777</v>
      </c>
      <c r="BS20956">
        <v>108506.538213586</v>
      </c>
      <c r="BW20956" s="29">
        <v>20951</v>
      </c>
      <c r="BX20956">
        <f t="shared" si="968"/>
        <v>1</v>
      </c>
      <c r="BY20956">
        <f t="shared" si="969"/>
        <v>1</v>
      </c>
    </row>
    <row r="20957" spans="1:77">
      <c r="A20957" s="15">
        <v>20952</v>
      </c>
      <c r="BP20957">
        <v>0.729920778395771</v>
      </c>
      <c r="BQ20957">
        <v>20347.7807507404</v>
      </c>
      <c r="BR20957">
        <v>1.21374923140175</v>
      </c>
      <c r="BS20957">
        <v>148539.693059108</v>
      </c>
      <c r="BW20957" s="29">
        <v>20952</v>
      </c>
      <c r="BX20957">
        <f t="shared" si="968"/>
        <v>1</v>
      </c>
      <c r="BY20957">
        <f t="shared" si="969"/>
        <v>1</v>
      </c>
    </row>
    <row r="20958" spans="1:77">
      <c r="A20958" s="15">
        <v>20953</v>
      </c>
      <c r="BP20958">
        <v>0.858596388599387</v>
      </c>
      <c r="BQ20958">
        <v>15157.4664561986</v>
      </c>
      <c r="BR20958">
        <v>1.50706091373435</v>
      </c>
      <c r="BS20958">
        <v>145640.955222041</v>
      </c>
      <c r="BW20958" s="29">
        <v>20953</v>
      </c>
      <c r="BX20958">
        <f t="shared" si="968"/>
        <v>1</v>
      </c>
      <c r="BY20958">
        <f t="shared" si="969"/>
        <v>1</v>
      </c>
    </row>
    <row r="20959" spans="1:77">
      <c r="A20959" s="15">
        <v>20954</v>
      </c>
      <c r="BP20959">
        <v>0.838202958118189</v>
      </c>
      <c r="BQ20959">
        <v>12242.1252867072</v>
      </c>
      <c r="BR20959">
        <v>1.42169875560454</v>
      </c>
      <c r="BS20959">
        <v>109122.750708129</v>
      </c>
      <c r="BW20959" s="29">
        <v>20954</v>
      </c>
      <c r="BX20959">
        <f t="shared" si="968"/>
        <v>1</v>
      </c>
      <c r="BY20959">
        <f t="shared" si="969"/>
        <v>1</v>
      </c>
    </row>
    <row r="20960" spans="1:77">
      <c r="A20960" s="15">
        <v>20955</v>
      </c>
      <c r="BP20960">
        <v>0.758150175647262</v>
      </c>
      <c r="BQ20960">
        <v>11850.4794082613</v>
      </c>
      <c r="BR20960">
        <v>1.29079200215992</v>
      </c>
      <c r="BS20960">
        <v>136165.628866126</v>
      </c>
      <c r="BW20960" s="29">
        <v>20955</v>
      </c>
      <c r="BX20960">
        <f t="shared" si="968"/>
        <v>1</v>
      </c>
      <c r="BY20960">
        <f t="shared" si="969"/>
        <v>1</v>
      </c>
    </row>
    <row r="20961" spans="1:77">
      <c r="A20961" s="15">
        <v>20956</v>
      </c>
      <c r="BP20961">
        <v>0.809953256348756</v>
      </c>
      <c r="BQ20961">
        <v>15954.4392351354</v>
      </c>
      <c r="BR20961">
        <v>1.39654785274041</v>
      </c>
      <c r="BS20961">
        <v>143871.520943701</v>
      </c>
      <c r="BW20961" s="29">
        <v>20956</v>
      </c>
      <c r="BX20961">
        <f t="shared" si="968"/>
        <v>1</v>
      </c>
      <c r="BY20961">
        <f t="shared" si="969"/>
        <v>1</v>
      </c>
    </row>
    <row r="20962" spans="1:77">
      <c r="A20962" s="15">
        <v>20957</v>
      </c>
      <c r="BP20962">
        <v>0.785943807710595</v>
      </c>
      <c r="BQ20962">
        <v>10333.1497559477</v>
      </c>
      <c r="BR20962">
        <v>1.34547903723887</v>
      </c>
      <c r="BS20962">
        <v>102157.359848964</v>
      </c>
      <c r="BW20962" s="29">
        <v>20957</v>
      </c>
      <c r="BX20962">
        <f t="shared" si="968"/>
        <v>1</v>
      </c>
      <c r="BY20962">
        <f t="shared" si="969"/>
        <v>1</v>
      </c>
    </row>
    <row r="20963" spans="1:77">
      <c r="A20963" s="15">
        <v>20958</v>
      </c>
      <c r="BP20963">
        <v>0.808518178946902</v>
      </c>
      <c r="BQ20963">
        <v>20002.6916715512</v>
      </c>
      <c r="BR20963">
        <v>1.38162606476487</v>
      </c>
      <c r="BS20963">
        <v>148386.234967197</v>
      </c>
      <c r="BW20963" s="29">
        <v>20958</v>
      </c>
      <c r="BX20963">
        <f t="shared" si="968"/>
        <v>1</v>
      </c>
      <c r="BY20963">
        <f t="shared" si="969"/>
        <v>1</v>
      </c>
    </row>
    <row r="20964" spans="1:77">
      <c r="A20964" s="15">
        <v>20959</v>
      </c>
      <c r="BP20964">
        <v>0.831338322012765</v>
      </c>
      <c r="BQ20964">
        <v>17007.0235267748</v>
      </c>
      <c r="BR20964">
        <v>1.43580502304424</v>
      </c>
      <c r="BS20964">
        <v>148866.040138815</v>
      </c>
      <c r="BW20964" s="29">
        <v>20959</v>
      </c>
      <c r="BX20964">
        <f t="shared" si="968"/>
        <v>1</v>
      </c>
      <c r="BY20964">
        <f t="shared" si="969"/>
        <v>1</v>
      </c>
    </row>
    <row r="20965" spans="1:77">
      <c r="A20965" s="15">
        <v>20960</v>
      </c>
      <c r="BP20965">
        <v>0.750833723892123</v>
      </c>
      <c r="BQ20965">
        <v>14590.9186346902</v>
      </c>
      <c r="BR20965">
        <v>1.29076447961217</v>
      </c>
      <c r="BS20965">
        <v>113728.083953589</v>
      </c>
      <c r="BW20965" s="29">
        <v>20960</v>
      </c>
      <c r="BX20965">
        <f t="shared" si="968"/>
        <v>1</v>
      </c>
      <c r="BY20965">
        <f t="shared" si="969"/>
        <v>1</v>
      </c>
    </row>
    <row r="20966" spans="1:77">
      <c r="A20966" s="15">
        <v>20961</v>
      </c>
      <c r="BP20966">
        <v>0.814584666430677</v>
      </c>
      <c r="BQ20966">
        <v>10808.3633121808</v>
      </c>
      <c r="BR20966">
        <v>1.37998704586468</v>
      </c>
      <c r="BS20966">
        <v>135404.645917414</v>
      </c>
      <c r="BW20966" s="29">
        <v>20961</v>
      </c>
      <c r="BX20966">
        <f t="shared" si="968"/>
        <v>1</v>
      </c>
      <c r="BY20966">
        <f t="shared" si="969"/>
        <v>1</v>
      </c>
    </row>
    <row r="20967" spans="1:77">
      <c r="A20967" s="15">
        <v>20962</v>
      </c>
      <c r="BP20967">
        <v>0.814130459743119</v>
      </c>
      <c r="BQ20967">
        <v>11357.5346058182</v>
      </c>
      <c r="BR20967">
        <v>1.42344812211664</v>
      </c>
      <c r="BS20967">
        <v>109103.930911953</v>
      </c>
      <c r="BW20967" s="29">
        <v>20962</v>
      </c>
      <c r="BX20967">
        <f t="shared" si="968"/>
        <v>1</v>
      </c>
      <c r="BY20967">
        <f t="shared" si="969"/>
        <v>1</v>
      </c>
    </row>
    <row r="20968" spans="1:77">
      <c r="A20968" s="15">
        <v>20963</v>
      </c>
      <c r="BP20968">
        <v>0.804022235606754</v>
      </c>
      <c r="BQ20968">
        <v>13111.6447187599</v>
      </c>
      <c r="BR20968">
        <v>1.37517863394083</v>
      </c>
      <c r="BS20968">
        <v>108950.135349451</v>
      </c>
      <c r="BW20968" s="29">
        <v>20963</v>
      </c>
      <c r="BX20968">
        <f t="shared" si="968"/>
        <v>1</v>
      </c>
      <c r="BY20968">
        <f t="shared" si="969"/>
        <v>1</v>
      </c>
    </row>
    <row r="20969" spans="1:77">
      <c r="A20969" s="15">
        <v>20964</v>
      </c>
      <c r="BP20969">
        <v>0.786766976594568</v>
      </c>
      <c r="BQ20969">
        <v>14521.0882986831</v>
      </c>
      <c r="BR20969">
        <v>1.35774567967745</v>
      </c>
      <c r="BS20969">
        <v>112536.672987741</v>
      </c>
      <c r="BW20969" s="29">
        <v>20964</v>
      </c>
      <c r="BX20969">
        <f t="shared" si="968"/>
        <v>1</v>
      </c>
      <c r="BY20969">
        <f t="shared" si="969"/>
        <v>1</v>
      </c>
    </row>
    <row r="20970" spans="1:77">
      <c r="A20970" s="15">
        <v>20965</v>
      </c>
      <c r="BP20970">
        <v>0.812205369327991</v>
      </c>
      <c r="BQ20970">
        <v>14876.3212488548</v>
      </c>
      <c r="BR20970">
        <v>1.37853864127698</v>
      </c>
      <c r="BS20970">
        <v>139361.849510196</v>
      </c>
      <c r="BW20970" s="29">
        <v>20965</v>
      </c>
      <c r="BX20970">
        <f t="shared" si="968"/>
        <v>1</v>
      </c>
      <c r="BY20970">
        <f t="shared" si="969"/>
        <v>1</v>
      </c>
    </row>
    <row r="20971" spans="1:77">
      <c r="A20971" s="15">
        <v>20966</v>
      </c>
      <c r="BP20971">
        <v>0.865605422160207</v>
      </c>
      <c r="BQ20971">
        <v>16353.3816723543</v>
      </c>
      <c r="BR20971">
        <v>1.5023522275958</v>
      </c>
      <c r="BS20971">
        <v>117801.764070369</v>
      </c>
      <c r="BW20971" s="29">
        <v>20966</v>
      </c>
      <c r="BX20971">
        <f t="shared" si="968"/>
        <v>1</v>
      </c>
      <c r="BY20971">
        <f t="shared" si="969"/>
        <v>1</v>
      </c>
    </row>
    <row r="20972" spans="1:77">
      <c r="A20972" s="15">
        <v>20967</v>
      </c>
      <c r="BP20972">
        <v>0.81982934744117</v>
      </c>
      <c r="BQ20972">
        <v>12083.4337187861</v>
      </c>
      <c r="BR20972">
        <v>1.41487303971792</v>
      </c>
      <c r="BS20972">
        <v>138253.182181063</v>
      </c>
      <c r="BW20972" s="29">
        <v>20967</v>
      </c>
      <c r="BX20972">
        <f t="shared" si="968"/>
        <v>1</v>
      </c>
      <c r="BY20972">
        <f t="shared" si="969"/>
        <v>1</v>
      </c>
    </row>
    <row r="20973" spans="1:77">
      <c r="A20973" s="15">
        <v>20968</v>
      </c>
      <c r="BP20973">
        <v>0.76567286307318</v>
      </c>
      <c r="BQ20973">
        <v>19051.8548541868</v>
      </c>
      <c r="BR20973">
        <v>1.31466466179169</v>
      </c>
      <c r="BS20973">
        <v>115476.1538589</v>
      </c>
      <c r="BW20973" s="29">
        <v>20968</v>
      </c>
      <c r="BX20973">
        <f t="shared" si="968"/>
        <v>1</v>
      </c>
      <c r="BY20973">
        <f t="shared" si="969"/>
        <v>1</v>
      </c>
    </row>
    <row r="20974" spans="1:77">
      <c r="A20974" s="15">
        <v>20969</v>
      </c>
      <c r="BP20974">
        <v>0.843390599927668</v>
      </c>
      <c r="BQ20974">
        <v>14951.7491197953</v>
      </c>
      <c r="BR20974">
        <v>1.41891798863447</v>
      </c>
      <c r="BS20974">
        <v>110909.613981443</v>
      </c>
      <c r="BW20974" s="29">
        <v>20969</v>
      </c>
      <c r="BX20974">
        <f t="shared" si="968"/>
        <v>1</v>
      </c>
      <c r="BY20974">
        <f t="shared" si="969"/>
        <v>1</v>
      </c>
    </row>
    <row r="20975" spans="1:77">
      <c r="A20975" s="15">
        <v>20970</v>
      </c>
      <c r="BP20975">
        <v>0.834482945489068</v>
      </c>
      <c r="BQ20975">
        <v>15066.9052888621</v>
      </c>
      <c r="BR20975">
        <v>1.43360610266166</v>
      </c>
      <c r="BS20975">
        <v>140917.551971999</v>
      </c>
      <c r="BW20975" s="29">
        <v>20970</v>
      </c>
      <c r="BX20975">
        <f t="shared" si="968"/>
        <v>1</v>
      </c>
      <c r="BY20975">
        <f t="shared" si="969"/>
        <v>1</v>
      </c>
    </row>
    <row r="20976" spans="1:77">
      <c r="A20976" s="15">
        <v>20971</v>
      </c>
      <c r="BP20976">
        <v>0.811772465477176</v>
      </c>
      <c r="BQ20976">
        <v>11135.2622839459</v>
      </c>
      <c r="BR20976">
        <v>1.36278354468442</v>
      </c>
      <c r="BS20976">
        <v>107559.451852444</v>
      </c>
      <c r="BW20976" s="29">
        <v>20971</v>
      </c>
      <c r="BX20976">
        <f t="shared" si="968"/>
        <v>1</v>
      </c>
      <c r="BY20976">
        <f t="shared" si="969"/>
        <v>1</v>
      </c>
    </row>
    <row r="20977" spans="1:77">
      <c r="A20977" s="15">
        <v>20972</v>
      </c>
      <c r="BP20977">
        <v>0.781555159353926</v>
      </c>
      <c r="BQ20977">
        <v>14171.3784175366</v>
      </c>
      <c r="BR20977">
        <v>1.34786119193838</v>
      </c>
      <c r="BS20977">
        <v>141635.329171055</v>
      </c>
      <c r="BW20977" s="29">
        <v>20972</v>
      </c>
      <c r="BX20977">
        <f t="shared" si="968"/>
        <v>1</v>
      </c>
      <c r="BY20977">
        <f t="shared" si="969"/>
        <v>1</v>
      </c>
    </row>
    <row r="20978" spans="1:77">
      <c r="A20978" s="15">
        <v>20973</v>
      </c>
      <c r="BP20978">
        <v>0.835998786422416</v>
      </c>
      <c r="BQ20978">
        <v>10271.3398055469</v>
      </c>
      <c r="BR20978">
        <v>1.44257974889319</v>
      </c>
      <c r="BS20978">
        <v>134021.360061683</v>
      </c>
      <c r="BW20978" s="29">
        <v>20973</v>
      </c>
      <c r="BX20978">
        <f t="shared" si="968"/>
        <v>1</v>
      </c>
      <c r="BY20978">
        <f t="shared" si="969"/>
        <v>1</v>
      </c>
    </row>
    <row r="20979" spans="1:77">
      <c r="A20979" s="15">
        <v>20974</v>
      </c>
      <c r="BP20979">
        <v>0.832774974867246</v>
      </c>
      <c r="BQ20979">
        <v>15701.6981037624</v>
      </c>
      <c r="BR20979">
        <v>1.44345504102569</v>
      </c>
      <c r="BS20979">
        <v>141152.987310973</v>
      </c>
      <c r="BW20979" s="29">
        <v>20974</v>
      </c>
      <c r="BX20979">
        <f t="shared" si="968"/>
        <v>1</v>
      </c>
      <c r="BY20979">
        <f t="shared" si="969"/>
        <v>1</v>
      </c>
    </row>
    <row r="20980" spans="1:77">
      <c r="A20980" s="15">
        <v>20975</v>
      </c>
      <c r="BP20980">
        <v>0.814507954569172</v>
      </c>
      <c r="BQ20980">
        <v>12790.1519151862</v>
      </c>
      <c r="BR20980">
        <v>1.42989929045328</v>
      </c>
      <c r="BS20980">
        <v>106904.213890838</v>
      </c>
      <c r="BW20980" s="29">
        <v>20975</v>
      </c>
      <c r="BX20980">
        <f t="shared" si="968"/>
        <v>1</v>
      </c>
      <c r="BY20980">
        <f t="shared" si="969"/>
        <v>1</v>
      </c>
    </row>
    <row r="20981" spans="1:77">
      <c r="A20981" s="15">
        <v>20976</v>
      </c>
      <c r="BP20981">
        <v>0.823156072878227</v>
      </c>
      <c r="BQ20981">
        <v>11624.0862811162</v>
      </c>
      <c r="BR20981">
        <v>1.40658445884</v>
      </c>
      <c r="BS20981">
        <v>106825.307456073</v>
      </c>
      <c r="BW20981" s="29">
        <v>20976</v>
      </c>
      <c r="BX20981">
        <f t="shared" si="968"/>
        <v>1</v>
      </c>
      <c r="BY20981">
        <f t="shared" si="969"/>
        <v>1</v>
      </c>
    </row>
    <row r="20982" spans="1:77">
      <c r="A20982" s="15">
        <v>20977</v>
      </c>
      <c r="BP20982">
        <v>0.782935651840863</v>
      </c>
      <c r="BQ20982">
        <v>14595.1040151566</v>
      </c>
      <c r="BR20982">
        <v>1.34645686687732</v>
      </c>
      <c r="BS20982">
        <v>142748.503295109</v>
      </c>
      <c r="BW20982" s="29">
        <v>20977</v>
      </c>
      <c r="BX20982">
        <f t="shared" si="968"/>
        <v>1</v>
      </c>
      <c r="BY20982">
        <f t="shared" si="969"/>
        <v>1</v>
      </c>
    </row>
    <row r="20983" spans="1:77">
      <c r="A20983" s="15">
        <v>20978</v>
      </c>
      <c r="BP20983">
        <v>0.834699206876275</v>
      </c>
      <c r="BQ20983">
        <v>14833.5201238265</v>
      </c>
      <c r="BR20983">
        <v>1.42579699690449</v>
      </c>
      <c r="BS20983">
        <v>140293.871597789</v>
      </c>
      <c r="BW20983" s="29">
        <v>20978</v>
      </c>
      <c r="BX20983">
        <f t="shared" si="968"/>
        <v>1</v>
      </c>
      <c r="BY20983">
        <f t="shared" si="969"/>
        <v>1</v>
      </c>
    </row>
    <row r="20984" spans="1:77">
      <c r="A20984" s="15">
        <v>20979</v>
      </c>
      <c r="BP20984">
        <v>0.746287805929446</v>
      </c>
      <c r="BQ20984">
        <v>13512.9670029546</v>
      </c>
      <c r="BR20984">
        <v>1.26904025066522</v>
      </c>
      <c r="BS20984">
        <v>108929.464481336</v>
      </c>
      <c r="BW20984" s="29">
        <v>20979</v>
      </c>
      <c r="BX20984">
        <f t="shared" si="968"/>
        <v>1</v>
      </c>
      <c r="BY20984">
        <f t="shared" si="969"/>
        <v>1</v>
      </c>
    </row>
    <row r="20985" spans="1:77">
      <c r="A20985" s="15">
        <v>20980</v>
      </c>
      <c r="BP20985">
        <v>0.790640329447738</v>
      </c>
      <c r="BQ20985">
        <v>13557.9406555484</v>
      </c>
      <c r="BR20985">
        <v>1.34273614848133</v>
      </c>
      <c r="BS20985">
        <v>144427.799860875</v>
      </c>
      <c r="BW20985" s="29">
        <v>20980</v>
      </c>
      <c r="BX20985">
        <f t="shared" si="968"/>
        <v>1</v>
      </c>
      <c r="BY20985">
        <f t="shared" si="969"/>
        <v>1</v>
      </c>
    </row>
    <row r="20986" spans="1:77">
      <c r="A20986" s="15">
        <v>20981</v>
      </c>
      <c r="BP20986">
        <v>0.773157692627736</v>
      </c>
      <c r="BQ20986">
        <v>15332.9220358636</v>
      </c>
      <c r="BR20986">
        <v>1.30574480266385</v>
      </c>
      <c r="BS20986">
        <v>142745.536725027</v>
      </c>
      <c r="BW20986" s="29">
        <v>20981</v>
      </c>
      <c r="BX20986">
        <f t="shared" si="968"/>
        <v>1</v>
      </c>
      <c r="BY20986">
        <f t="shared" si="969"/>
        <v>1</v>
      </c>
    </row>
    <row r="20987" spans="1:77">
      <c r="A20987" s="15">
        <v>20982</v>
      </c>
      <c r="BP20987">
        <v>0.832363754751092</v>
      </c>
      <c r="BQ20987">
        <v>13092.3242600778</v>
      </c>
      <c r="BR20987">
        <v>1.41027559347123</v>
      </c>
      <c r="BS20987">
        <v>140621.822736231</v>
      </c>
      <c r="BW20987" s="29">
        <v>20982</v>
      </c>
      <c r="BX20987">
        <f t="shared" si="968"/>
        <v>1</v>
      </c>
      <c r="BY20987">
        <f t="shared" si="969"/>
        <v>1</v>
      </c>
    </row>
    <row r="20988" spans="1:77">
      <c r="A20988" s="15">
        <v>20983</v>
      </c>
      <c r="BP20988">
        <v>0.856997700900943</v>
      </c>
      <c r="BQ20988">
        <v>15910.5994102629</v>
      </c>
      <c r="BR20988">
        <v>1.43508920484306</v>
      </c>
      <c r="BS20988">
        <v>115304.892528546</v>
      </c>
      <c r="BW20988" s="29">
        <v>20983</v>
      </c>
      <c r="BX20988">
        <f t="shared" si="968"/>
        <v>1</v>
      </c>
      <c r="BY20988">
        <f t="shared" si="969"/>
        <v>1</v>
      </c>
    </row>
    <row r="20989" spans="1:77">
      <c r="A20989" s="15">
        <v>20984</v>
      </c>
      <c r="BP20989">
        <v>0.802520312382208</v>
      </c>
      <c r="BQ20989">
        <v>11455.2789871558</v>
      </c>
      <c r="BR20989">
        <v>1.37890743271758</v>
      </c>
      <c r="BS20989">
        <v>106666.292015763</v>
      </c>
      <c r="BW20989" s="29">
        <v>20984</v>
      </c>
      <c r="BX20989">
        <f t="shared" si="968"/>
        <v>1</v>
      </c>
      <c r="BY20989">
        <f t="shared" si="969"/>
        <v>1</v>
      </c>
    </row>
    <row r="20990" spans="1:77">
      <c r="A20990" s="15">
        <v>20985</v>
      </c>
      <c r="BP20990">
        <v>0.809463937468073</v>
      </c>
      <c r="BQ20990">
        <v>15628.798433802</v>
      </c>
      <c r="BR20990">
        <v>1.39241731767763</v>
      </c>
      <c r="BS20990">
        <v>115321.799257691</v>
      </c>
      <c r="BW20990" s="29">
        <v>20985</v>
      </c>
      <c r="BX20990">
        <f t="shared" si="968"/>
        <v>1</v>
      </c>
      <c r="BY20990">
        <f t="shared" si="969"/>
        <v>1</v>
      </c>
    </row>
    <row r="20991" spans="1:77">
      <c r="A20991" s="15">
        <v>20986</v>
      </c>
      <c r="BP20991">
        <v>0.816422258786543</v>
      </c>
      <c r="BQ20991">
        <v>15623.7879359475</v>
      </c>
      <c r="BR20991">
        <v>1.4154110239423</v>
      </c>
      <c r="BS20991">
        <v>109694.546182225</v>
      </c>
      <c r="BW20991" s="29">
        <v>20986</v>
      </c>
      <c r="BX20991">
        <f t="shared" si="968"/>
        <v>1</v>
      </c>
      <c r="BY20991">
        <f t="shared" si="969"/>
        <v>1</v>
      </c>
    </row>
    <row r="20992" spans="1:77">
      <c r="A20992" s="15">
        <v>20987</v>
      </c>
      <c r="BP20992">
        <v>0.866996471351434</v>
      </c>
      <c r="BQ20992">
        <v>14770.7539449765</v>
      </c>
      <c r="BR20992">
        <v>1.51033852269308</v>
      </c>
      <c r="BS20992">
        <v>110685.38141677</v>
      </c>
      <c r="BW20992" s="29">
        <v>20987</v>
      </c>
      <c r="BX20992">
        <f t="shared" si="968"/>
        <v>1</v>
      </c>
      <c r="BY20992">
        <f t="shared" si="969"/>
        <v>1</v>
      </c>
    </row>
    <row r="20993" spans="1:77">
      <c r="A20993" s="15">
        <v>20988</v>
      </c>
      <c r="BP20993">
        <v>0.807278025230831</v>
      </c>
      <c r="BQ20993">
        <v>13019.3999521899</v>
      </c>
      <c r="BR20993">
        <v>1.37382413093265</v>
      </c>
      <c r="BS20993">
        <v>107782.632777741</v>
      </c>
      <c r="BW20993" s="29">
        <v>20988</v>
      </c>
      <c r="BX20993">
        <f t="shared" si="968"/>
        <v>1</v>
      </c>
      <c r="BY20993">
        <f t="shared" si="969"/>
        <v>1</v>
      </c>
    </row>
    <row r="20994" spans="1:77">
      <c r="A20994" s="15">
        <v>20989</v>
      </c>
      <c r="BP20994">
        <v>0.844042981431004</v>
      </c>
      <c r="BQ20994">
        <v>12362.5273481054</v>
      </c>
      <c r="BR20994">
        <v>1.42051924761721</v>
      </c>
      <c r="BS20994">
        <v>105715.775658594</v>
      </c>
      <c r="BW20994" s="29">
        <v>20989</v>
      </c>
      <c r="BX20994">
        <f t="shared" si="968"/>
        <v>1</v>
      </c>
      <c r="BY20994">
        <f t="shared" si="969"/>
        <v>1</v>
      </c>
    </row>
    <row r="20995" spans="1:77">
      <c r="A20995" s="15">
        <v>20990</v>
      </c>
      <c r="BP20995">
        <v>0.800795924453888</v>
      </c>
      <c r="BQ20995">
        <v>19393.8248735718</v>
      </c>
      <c r="BR20995">
        <v>1.3725648176864</v>
      </c>
      <c r="BS20995">
        <v>116557.905695896</v>
      </c>
      <c r="BW20995" s="29">
        <v>20990</v>
      </c>
      <c r="BX20995">
        <f t="shared" si="968"/>
        <v>1</v>
      </c>
      <c r="BY20995">
        <f t="shared" si="969"/>
        <v>1</v>
      </c>
    </row>
    <row r="20996" spans="1:77">
      <c r="A20996" s="15">
        <v>20991</v>
      </c>
      <c r="BP20996">
        <v>0.802474638130473</v>
      </c>
      <c r="BQ20996">
        <v>14091.9953610195</v>
      </c>
      <c r="BR20996">
        <v>1.35390194509637</v>
      </c>
      <c r="BS20996">
        <v>107817.596377251</v>
      </c>
      <c r="BW20996" s="29">
        <v>20991</v>
      </c>
      <c r="BX20996">
        <f t="shared" si="968"/>
        <v>1</v>
      </c>
      <c r="BY20996">
        <f t="shared" si="969"/>
        <v>1</v>
      </c>
    </row>
    <row r="20997" spans="1:77">
      <c r="A20997" s="15">
        <v>20992</v>
      </c>
      <c r="BP20997">
        <v>0.824640604783253</v>
      </c>
      <c r="BQ20997">
        <v>13397.6182648996</v>
      </c>
      <c r="BR20997">
        <v>1.42240330923265</v>
      </c>
      <c r="BS20997">
        <v>110580.283388294</v>
      </c>
      <c r="BW20997" s="29">
        <v>20992</v>
      </c>
      <c r="BX20997">
        <f t="shared" si="968"/>
        <v>1</v>
      </c>
      <c r="BY20997">
        <f t="shared" si="969"/>
        <v>1</v>
      </c>
    </row>
    <row r="20998" spans="1:77">
      <c r="A20998" s="15">
        <v>20993</v>
      </c>
      <c r="BP20998">
        <v>0.782030101724185</v>
      </c>
      <c r="BQ20998">
        <v>14115.5165367477</v>
      </c>
      <c r="BR20998">
        <v>1.35827023936168</v>
      </c>
      <c r="BS20998">
        <v>142315.896541066</v>
      </c>
      <c r="BW20998" s="29">
        <v>20993</v>
      </c>
      <c r="BX20998">
        <f t="shared" si="968"/>
        <v>1</v>
      </c>
      <c r="BY20998">
        <f t="shared" si="969"/>
        <v>1</v>
      </c>
    </row>
    <row r="20999" spans="1:77">
      <c r="A20999" s="15">
        <v>20994</v>
      </c>
      <c r="BP20999">
        <v>0.834982151251353</v>
      </c>
      <c r="BQ20999">
        <v>15777.8491324784</v>
      </c>
      <c r="BR20999">
        <v>1.4525521134899</v>
      </c>
      <c r="BS20999">
        <v>113558.599731571</v>
      </c>
      <c r="BW20999" s="29">
        <v>20994</v>
      </c>
      <c r="BX20999">
        <f t="shared" ref="BX20999:BX21005" si="970">IF(BU20999=MAX($BU20999:$BV20999),1,0)</f>
        <v>1</v>
      </c>
      <c r="BY20999">
        <f t="shared" ref="BY20999:BY21005" si="971">IF(BV20999=MAX($BU20999:$BV20999),1,0)</f>
        <v>1</v>
      </c>
    </row>
    <row r="21000" spans="1:77">
      <c r="A21000" s="15">
        <v>20995</v>
      </c>
      <c r="BP21000">
        <v>0.81119974235657</v>
      </c>
      <c r="BQ21000">
        <v>12312.2364793288</v>
      </c>
      <c r="BR21000">
        <v>1.37393266542209</v>
      </c>
      <c r="BS21000">
        <v>110627.347495685</v>
      </c>
      <c r="BW21000" s="29">
        <v>20995</v>
      </c>
      <c r="BX21000">
        <f t="shared" si="970"/>
        <v>1</v>
      </c>
      <c r="BY21000">
        <f t="shared" si="971"/>
        <v>1</v>
      </c>
    </row>
    <row r="21001" spans="1:77">
      <c r="A21001" s="15">
        <v>20996</v>
      </c>
      <c r="BP21001">
        <v>0.788330698522141</v>
      </c>
      <c r="BQ21001">
        <v>12327.5862666553</v>
      </c>
      <c r="BR21001">
        <v>1.35329904132161</v>
      </c>
      <c r="BS21001">
        <v>105816.269775431</v>
      </c>
      <c r="BW21001" s="29">
        <v>20996</v>
      </c>
      <c r="BX21001">
        <f t="shared" si="970"/>
        <v>1</v>
      </c>
      <c r="BY21001">
        <f t="shared" si="971"/>
        <v>1</v>
      </c>
    </row>
    <row r="21002" spans="1:77">
      <c r="A21002" s="15">
        <v>20997</v>
      </c>
      <c r="BP21002">
        <v>0.847224980059989</v>
      </c>
      <c r="BQ21002">
        <v>14496.3879791969</v>
      </c>
      <c r="BR21002">
        <v>1.43894059738477</v>
      </c>
      <c r="BS21002">
        <v>138427.575421366</v>
      </c>
      <c r="BW21002" s="29">
        <v>20997</v>
      </c>
      <c r="BX21002">
        <f t="shared" si="970"/>
        <v>1</v>
      </c>
      <c r="BY21002">
        <f t="shared" si="971"/>
        <v>1</v>
      </c>
    </row>
    <row r="21003" spans="1:77">
      <c r="A21003" s="15">
        <v>20998</v>
      </c>
      <c r="BP21003">
        <v>0.786369961800902</v>
      </c>
      <c r="BQ21003">
        <v>15113.6190598761</v>
      </c>
      <c r="BR21003">
        <v>1.3566518921617</v>
      </c>
      <c r="BS21003">
        <v>115762.531105248</v>
      </c>
      <c r="BW21003" s="29">
        <v>20998</v>
      </c>
      <c r="BX21003">
        <f t="shared" si="970"/>
        <v>1</v>
      </c>
      <c r="BY21003">
        <f t="shared" si="971"/>
        <v>1</v>
      </c>
    </row>
    <row r="21004" spans="1:77">
      <c r="A21004" s="15">
        <v>20999</v>
      </c>
      <c r="BP21004">
        <v>0.820253562703157</v>
      </c>
      <c r="BQ21004">
        <v>19706.4189897131</v>
      </c>
      <c r="BR21004">
        <v>1.40002640897576</v>
      </c>
      <c r="BS21004">
        <v>116016.309313794</v>
      </c>
      <c r="BW21004" s="29">
        <v>20999</v>
      </c>
      <c r="BX21004">
        <f t="shared" si="970"/>
        <v>1</v>
      </c>
      <c r="BY21004">
        <f t="shared" si="971"/>
        <v>1</v>
      </c>
    </row>
    <row r="21005" spans="1:77">
      <c r="A21005" s="15">
        <v>21000</v>
      </c>
      <c r="BP21005">
        <v>0.806658664489572</v>
      </c>
      <c r="BQ21005">
        <v>12360.0299340937</v>
      </c>
      <c r="BR21005">
        <v>1.37524382093777</v>
      </c>
      <c r="BS21005">
        <v>110185.292043723</v>
      </c>
      <c r="BW21005" s="29">
        <v>21000</v>
      </c>
      <c r="BX21005">
        <f t="shared" si="970"/>
        <v>1</v>
      </c>
      <c r="BY21005">
        <f t="shared" si="971"/>
        <v>1</v>
      </c>
    </row>
  </sheetData>
  <mergeCells count="23">
    <mergeCell ref="BP2:BQ2"/>
    <mergeCell ref="BR2:BS2"/>
    <mergeCell ref="CI2:CJ2"/>
    <mergeCell ref="CK2:CL2"/>
    <mergeCell ref="CM2:CN2"/>
    <mergeCell ref="CO2:CP2"/>
    <mergeCell ref="CQ2:CR2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Q2:DR2"/>
    <mergeCell ref="DS2:DT2"/>
    <mergeCell ref="DU2:DV2"/>
    <mergeCell ref="DW2:DX2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name="Button 4" r:id="rId3">
              <controlPr print="0" defaultSize="0">
                <anchor moveWithCells="1" sizeWithCells="1">
                  <from>
                    <xdr:col>7</xdr:col>
                    <xdr:colOff>487680</xdr:colOff>
                    <xdr:row>0</xdr:row>
                    <xdr:rowOff>76200</xdr:rowOff>
                  </from>
                  <to>
                    <xdr:col>9</xdr:col>
                    <xdr:colOff>121920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name="Button 5" r:id="rId4">
              <controlPr print="0" defaultSize="0">
                <anchor moveWithCells="1" sizeWithCells="1">
                  <from>
                    <xdr:col>79</xdr:col>
                    <xdr:colOff>182880</xdr:colOff>
                    <xdr:row>2</xdr:row>
                    <xdr:rowOff>53340</xdr:rowOff>
                  </from>
                  <to>
                    <xdr:col>80</xdr:col>
                    <xdr:colOff>563880</xdr:colOff>
                    <xdr:row>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5">
              <controlPr print="0" defaultSize="0">
                <anchor moveWithCells="1" sizeWithCells="1">
                  <from>
                    <xdr:col>83</xdr:col>
                    <xdr:colOff>480060</xdr:colOff>
                    <xdr:row>0</xdr:row>
                    <xdr:rowOff>99060</xdr:rowOff>
                  </from>
                  <to>
                    <xdr:col>86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AQ502"/>
  <sheetViews>
    <sheetView workbookViewId="0">
      <selection activeCell="L26" sqref="L26"/>
    </sheetView>
  </sheetViews>
  <sheetFormatPr defaultColWidth="9" defaultRowHeight="14.4"/>
  <sheetData>
    <row r="1" spans="1:43">
      <c r="A1" s="6" t="s">
        <v>613</v>
      </c>
      <c r="B1" s="6" t="s">
        <v>614</v>
      </c>
      <c r="C1" s="6" t="s">
        <v>615</v>
      </c>
      <c r="D1" s="6" t="s">
        <v>616</v>
      </c>
      <c r="E1" s="6" t="s">
        <v>617</v>
      </c>
      <c r="F1" s="6" t="s">
        <v>618</v>
      </c>
      <c r="G1" s="6" t="s">
        <v>619</v>
      </c>
      <c r="H1" s="6" t="s">
        <v>620</v>
      </c>
      <c r="I1" s="6" t="s">
        <v>621</v>
      </c>
      <c r="J1" s="6" t="s">
        <v>622</v>
      </c>
      <c r="K1" s="6" t="s">
        <v>623</v>
      </c>
      <c r="L1" s="6" t="s">
        <v>624</v>
      </c>
      <c r="M1" s="6" t="s">
        <v>625</v>
      </c>
      <c r="N1" s="6" t="s">
        <v>626</v>
      </c>
      <c r="O1" s="6" t="s">
        <v>627</v>
      </c>
      <c r="P1" s="6" t="s">
        <v>628</v>
      </c>
      <c r="Q1" s="6" t="s">
        <v>629</v>
      </c>
      <c r="R1" s="6" t="s">
        <v>630</v>
      </c>
      <c r="S1" s="6" t="s">
        <v>631</v>
      </c>
      <c r="T1" s="6" t="s">
        <v>632</v>
      </c>
      <c r="U1" s="6" t="s">
        <v>633</v>
      </c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</row>
    <row r="2" spans="1:43">
      <c r="A2" s="7">
        <v>0</v>
      </c>
      <c r="B2" s="6">
        <v>1</v>
      </c>
      <c r="C2" s="6">
        <v>0</v>
      </c>
      <c r="D2" s="6">
        <v>1</v>
      </c>
      <c r="E2" s="6">
        <v>0</v>
      </c>
      <c r="F2" s="6">
        <v>1</v>
      </c>
      <c r="G2" s="6">
        <v>0</v>
      </c>
      <c r="H2" s="6">
        <v>1</v>
      </c>
      <c r="I2" s="6">
        <v>0</v>
      </c>
      <c r="J2" s="6">
        <v>1</v>
      </c>
      <c r="K2" s="6">
        <v>0</v>
      </c>
      <c r="L2" s="6">
        <v>1</v>
      </c>
      <c r="M2" s="6">
        <v>0</v>
      </c>
      <c r="N2" s="6">
        <v>1</v>
      </c>
      <c r="O2" s="6">
        <v>0</v>
      </c>
      <c r="P2" s="6">
        <v>1</v>
      </c>
      <c r="Q2" s="6">
        <v>0</v>
      </c>
      <c r="R2" s="6">
        <v>1</v>
      </c>
      <c r="S2" s="6">
        <v>0</v>
      </c>
      <c r="T2" s="6">
        <v>1</v>
      </c>
      <c r="U2" s="6">
        <v>0</v>
      </c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</row>
    <row r="3" spans="1:43">
      <c r="A3" s="7">
        <v>200</v>
      </c>
      <c r="B3" s="6">
        <v>1</v>
      </c>
      <c r="C3" s="6">
        <v>0</v>
      </c>
      <c r="D3" s="6">
        <v>1</v>
      </c>
      <c r="E3" s="8">
        <v>0</v>
      </c>
      <c r="F3" s="6">
        <v>1</v>
      </c>
      <c r="G3" s="6">
        <v>0</v>
      </c>
      <c r="H3" s="6">
        <v>1</v>
      </c>
      <c r="I3" s="6">
        <v>0</v>
      </c>
      <c r="J3" s="6">
        <v>1</v>
      </c>
      <c r="K3" s="6">
        <v>0</v>
      </c>
      <c r="L3" s="6">
        <v>1</v>
      </c>
      <c r="M3" s="6">
        <v>0</v>
      </c>
      <c r="N3" s="6">
        <v>1</v>
      </c>
      <c r="O3" s="6">
        <v>0</v>
      </c>
      <c r="P3" s="6">
        <v>1</v>
      </c>
      <c r="Q3" s="6">
        <v>0</v>
      </c>
      <c r="R3" s="6">
        <v>1</v>
      </c>
      <c r="S3" s="6">
        <v>0</v>
      </c>
      <c r="T3" s="6">
        <v>1</v>
      </c>
      <c r="U3" s="6">
        <v>0</v>
      </c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</row>
    <row r="4" spans="1:43">
      <c r="A4" s="7">
        <v>400</v>
      </c>
      <c r="B4" s="6">
        <v>1</v>
      </c>
      <c r="C4" s="6">
        <v>0</v>
      </c>
      <c r="D4" s="6">
        <v>1</v>
      </c>
      <c r="E4" s="8">
        <v>0</v>
      </c>
      <c r="F4" s="6">
        <v>1</v>
      </c>
      <c r="G4" s="6">
        <v>0</v>
      </c>
      <c r="H4" s="6">
        <v>1</v>
      </c>
      <c r="I4" s="6">
        <v>0</v>
      </c>
      <c r="J4" s="6">
        <v>1</v>
      </c>
      <c r="K4" s="6">
        <v>0</v>
      </c>
      <c r="L4" s="6">
        <v>1</v>
      </c>
      <c r="M4" s="6">
        <v>0</v>
      </c>
      <c r="N4" s="6">
        <v>1</v>
      </c>
      <c r="O4" s="6">
        <v>0</v>
      </c>
      <c r="P4" s="6">
        <v>1</v>
      </c>
      <c r="Q4" s="6">
        <v>0</v>
      </c>
      <c r="R4" s="6">
        <v>1</v>
      </c>
      <c r="S4" s="6">
        <v>0</v>
      </c>
      <c r="T4" s="6">
        <v>1</v>
      </c>
      <c r="U4" s="6">
        <v>0</v>
      </c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</row>
    <row r="5" spans="1:43">
      <c r="A5" s="7">
        <v>600</v>
      </c>
      <c r="B5" s="6">
        <v>1</v>
      </c>
      <c r="C5" s="6">
        <v>0</v>
      </c>
      <c r="D5" s="6">
        <v>1</v>
      </c>
      <c r="E5" s="8">
        <v>0</v>
      </c>
      <c r="F5" s="6">
        <v>1</v>
      </c>
      <c r="G5" s="6">
        <v>0</v>
      </c>
      <c r="H5" s="6">
        <v>1</v>
      </c>
      <c r="I5" s="6">
        <v>0</v>
      </c>
      <c r="J5" s="6">
        <v>1</v>
      </c>
      <c r="K5" s="6">
        <v>0</v>
      </c>
      <c r="L5" s="6">
        <v>1</v>
      </c>
      <c r="M5" s="6">
        <v>0</v>
      </c>
      <c r="N5" s="6">
        <v>1</v>
      </c>
      <c r="O5" s="6">
        <v>0</v>
      </c>
      <c r="P5" s="6">
        <v>1</v>
      </c>
      <c r="Q5" s="6">
        <v>0</v>
      </c>
      <c r="R5" s="6">
        <v>1</v>
      </c>
      <c r="S5" s="6">
        <v>0</v>
      </c>
      <c r="T5" s="6">
        <v>1</v>
      </c>
      <c r="U5" s="6">
        <v>0</v>
      </c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3">
      <c r="A6" s="7">
        <v>800</v>
      </c>
      <c r="B6" s="6">
        <v>1</v>
      </c>
      <c r="C6" s="6">
        <v>0</v>
      </c>
      <c r="D6" s="6">
        <v>1</v>
      </c>
      <c r="E6" s="8">
        <v>0</v>
      </c>
      <c r="F6" s="6">
        <v>1</v>
      </c>
      <c r="G6" s="6">
        <v>0</v>
      </c>
      <c r="H6" s="6">
        <v>1</v>
      </c>
      <c r="I6" s="6">
        <v>0</v>
      </c>
      <c r="J6" s="6">
        <v>1</v>
      </c>
      <c r="K6" s="6">
        <v>0</v>
      </c>
      <c r="L6" s="6">
        <v>1</v>
      </c>
      <c r="M6" s="6">
        <v>0</v>
      </c>
      <c r="N6" s="6">
        <v>1</v>
      </c>
      <c r="O6" s="6">
        <v>0</v>
      </c>
      <c r="P6" s="6">
        <v>1</v>
      </c>
      <c r="Q6" s="6">
        <v>0</v>
      </c>
      <c r="R6" s="6">
        <v>1</v>
      </c>
      <c r="S6" s="6">
        <v>0</v>
      </c>
      <c r="T6" s="6">
        <v>1</v>
      </c>
      <c r="U6" s="6">
        <v>0</v>
      </c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</row>
    <row r="7" spans="1:43">
      <c r="A7" s="7">
        <v>1000</v>
      </c>
      <c r="B7" s="6">
        <v>1</v>
      </c>
      <c r="C7" s="6">
        <v>0</v>
      </c>
      <c r="D7" s="6">
        <v>1</v>
      </c>
      <c r="E7" s="8">
        <v>0</v>
      </c>
      <c r="F7" s="6">
        <v>1</v>
      </c>
      <c r="G7" s="6">
        <v>0</v>
      </c>
      <c r="H7" s="6">
        <v>1</v>
      </c>
      <c r="I7" s="6">
        <v>0</v>
      </c>
      <c r="J7" s="6">
        <v>1</v>
      </c>
      <c r="K7" s="6">
        <v>0</v>
      </c>
      <c r="L7" s="6">
        <v>1</v>
      </c>
      <c r="M7" s="6">
        <v>0</v>
      </c>
      <c r="N7" s="6">
        <v>1</v>
      </c>
      <c r="O7" s="6">
        <v>0</v>
      </c>
      <c r="P7" s="6">
        <v>1</v>
      </c>
      <c r="Q7" s="6">
        <v>0</v>
      </c>
      <c r="R7" s="6">
        <v>1</v>
      </c>
      <c r="S7" s="6">
        <v>0</v>
      </c>
      <c r="T7" s="6">
        <v>1</v>
      </c>
      <c r="U7" s="6">
        <v>0</v>
      </c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</row>
    <row r="8" spans="1:43">
      <c r="A8" s="7">
        <v>1200</v>
      </c>
      <c r="B8" s="6">
        <v>1</v>
      </c>
      <c r="C8" s="6">
        <v>0</v>
      </c>
      <c r="D8" s="6">
        <v>1</v>
      </c>
      <c r="E8" s="8">
        <v>0</v>
      </c>
      <c r="F8" s="6">
        <v>1</v>
      </c>
      <c r="G8" s="6">
        <v>0</v>
      </c>
      <c r="H8" s="6">
        <v>1</v>
      </c>
      <c r="I8" s="6">
        <v>0</v>
      </c>
      <c r="J8" s="6">
        <v>1</v>
      </c>
      <c r="K8" s="6">
        <v>0</v>
      </c>
      <c r="L8" s="6">
        <v>1</v>
      </c>
      <c r="M8" s="6">
        <v>0</v>
      </c>
      <c r="N8" s="6">
        <v>1</v>
      </c>
      <c r="O8" s="6">
        <v>0</v>
      </c>
      <c r="P8" s="6">
        <v>1</v>
      </c>
      <c r="Q8" s="6">
        <v>0</v>
      </c>
      <c r="R8" s="6">
        <v>1</v>
      </c>
      <c r="S8" s="6">
        <v>0</v>
      </c>
      <c r="T8" s="6">
        <v>1</v>
      </c>
      <c r="U8" s="6">
        <v>0</v>
      </c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</row>
    <row r="9" spans="1:43">
      <c r="A9" s="7">
        <v>1400</v>
      </c>
      <c r="B9" s="6">
        <v>1</v>
      </c>
      <c r="C9" s="6">
        <v>0</v>
      </c>
      <c r="D9" s="6">
        <v>1</v>
      </c>
      <c r="E9" s="8">
        <v>0</v>
      </c>
      <c r="F9" s="6">
        <v>1</v>
      </c>
      <c r="G9" s="6">
        <v>0</v>
      </c>
      <c r="H9" s="6">
        <v>1</v>
      </c>
      <c r="I9" s="6">
        <v>0</v>
      </c>
      <c r="J9" s="6">
        <v>1</v>
      </c>
      <c r="K9" s="6">
        <v>0</v>
      </c>
      <c r="L9" s="6">
        <v>1</v>
      </c>
      <c r="M9" s="6">
        <v>0</v>
      </c>
      <c r="N9" s="6">
        <v>1</v>
      </c>
      <c r="O9" s="6">
        <v>0</v>
      </c>
      <c r="P9" s="6">
        <v>1</v>
      </c>
      <c r="Q9" s="6">
        <v>0</v>
      </c>
      <c r="R9" s="6">
        <v>1</v>
      </c>
      <c r="S9" s="6">
        <v>0</v>
      </c>
      <c r="T9" s="6">
        <v>1</v>
      </c>
      <c r="U9" s="6">
        <v>0</v>
      </c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</row>
    <row r="10" spans="1:43">
      <c r="A10" s="7">
        <v>1600</v>
      </c>
      <c r="B10" s="6">
        <v>0.999</v>
      </c>
      <c r="C10" s="6">
        <v>0.001</v>
      </c>
      <c r="D10" s="6">
        <v>1</v>
      </c>
      <c r="E10" s="8">
        <v>0</v>
      </c>
      <c r="F10" s="6">
        <v>1</v>
      </c>
      <c r="G10" s="6">
        <v>0</v>
      </c>
      <c r="H10" s="6">
        <v>1</v>
      </c>
      <c r="I10" s="6">
        <v>0</v>
      </c>
      <c r="J10" s="6">
        <v>1</v>
      </c>
      <c r="K10" s="6">
        <v>0</v>
      </c>
      <c r="L10" s="6">
        <v>1</v>
      </c>
      <c r="M10" s="6">
        <v>0</v>
      </c>
      <c r="N10" s="6">
        <v>1</v>
      </c>
      <c r="O10" s="6">
        <v>0</v>
      </c>
      <c r="P10" s="6">
        <v>1</v>
      </c>
      <c r="Q10" s="6">
        <v>0</v>
      </c>
      <c r="R10" s="6">
        <v>1</v>
      </c>
      <c r="S10" s="6">
        <v>0</v>
      </c>
      <c r="T10" s="6">
        <v>1</v>
      </c>
      <c r="U10" s="6">
        <v>0</v>
      </c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>
      <c r="A11" s="7">
        <v>1800</v>
      </c>
      <c r="B11" s="6">
        <v>0.999</v>
      </c>
      <c r="C11" s="6">
        <v>0.001</v>
      </c>
      <c r="D11" s="6">
        <v>1</v>
      </c>
      <c r="E11" s="8">
        <v>0</v>
      </c>
      <c r="F11" s="6">
        <v>1</v>
      </c>
      <c r="G11" s="6">
        <v>0</v>
      </c>
      <c r="H11" s="6">
        <v>1</v>
      </c>
      <c r="I11" s="6">
        <v>0</v>
      </c>
      <c r="J11" s="6">
        <v>1</v>
      </c>
      <c r="K11" s="6">
        <v>0</v>
      </c>
      <c r="L11" s="6">
        <v>1</v>
      </c>
      <c r="M11" s="6">
        <v>0</v>
      </c>
      <c r="N11" s="6">
        <v>1</v>
      </c>
      <c r="O11" s="6">
        <v>0</v>
      </c>
      <c r="P11" s="6">
        <v>1</v>
      </c>
      <c r="Q11" s="6">
        <v>0</v>
      </c>
      <c r="R11" s="6">
        <v>1</v>
      </c>
      <c r="S11" s="6">
        <v>0</v>
      </c>
      <c r="T11" s="6">
        <v>1</v>
      </c>
      <c r="U11" s="6">
        <v>0</v>
      </c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</row>
    <row r="12" spans="1:43">
      <c r="A12" s="7">
        <v>2000</v>
      </c>
      <c r="B12" s="6">
        <v>0.999</v>
      </c>
      <c r="C12" s="6">
        <v>0.001</v>
      </c>
      <c r="D12" s="6">
        <v>1</v>
      </c>
      <c r="E12" s="8">
        <v>0</v>
      </c>
      <c r="F12" s="6">
        <v>1</v>
      </c>
      <c r="G12" s="6">
        <v>0</v>
      </c>
      <c r="H12" s="6">
        <v>1</v>
      </c>
      <c r="I12" s="6">
        <v>0</v>
      </c>
      <c r="J12" s="6">
        <v>1</v>
      </c>
      <c r="K12" s="6">
        <v>0</v>
      </c>
      <c r="L12" s="6">
        <v>1</v>
      </c>
      <c r="M12" s="6">
        <v>0</v>
      </c>
      <c r="N12" s="6">
        <v>1</v>
      </c>
      <c r="O12" s="6">
        <v>0</v>
      </c>
      <c r="P12" s="6">
        <v>1</v>
      </c>
      <c r="Q12" s="6">
        <v>0</v>
      </c>
      <c r="R12" s="6">
        <v>1</v>
      </c>
      <c r="S12" s="6">
        <v>0</v>
      </c>
      <c r="T12" s="6">
        <v>1</v>
      </c>
      <c r="U12" s="6">
        <v>0</v>
      </c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</row>
    <row r="13" spans="1:43">
      <c r="A13" s="7">
        <v>2200</v>
      </c>
      <c r="B13" s="6">
        <v>0.998</v>
      </c>
      <c r="C13" s="6">
        <v>0.002</v>
      </c>
      <c r="D13" s="6">
        <v>1</v>
      </c>
      <c r="E13" s="8">
        <v>0</v>
      </c>
      <c r="F13" s="6">
        <v>1</v>
      </c>
      <c r="G13" s="6">
        <v>0</v>
      </c>
      <c r="H13" s="6">
        <v>1</v>
      </c>
      <c r="I13" s="6">
        <v>0</v>
      </c>
      <c r="J13" s="6">
        <v>1</v>
      </c>
      <c r="K13" s="6">
        <v>0</v>
      </c>
      <c r="L13" s="6">
        <v>1</v>
      </c>
      <c r="M13" s="6">
        <v>0</v>
      </c>
      <c r="N13" s="6">
        <v>1</v>
      </c>
      <c r="O13" s="6">
        <v>0</v>
      </c>
      <c r="P13" s="6">
        <v>1</v>
      </c>
      <c r="Q13" s="6">
        <v>0</v>
      </c>
      <c r="R13" s="6">
        <v>1</v>
      </c>
      <c r="S13" s="6">
        <v>0</v>
      </c>
      <c r="T13" s="6">
        <v>1</v>
      </c>
      <c r="U13" s="6">
        <v>0</v>
      </c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</row>
    <row r="14" spans="1:43">
      <c r="A14" s="7">
        <v>2400</v>
      </c>
      <c r="B14" s="6">
        <v>0.997</v>
      </c>
      <c r="C14" s="6">
        <v>0.003</v>
      </c>
      <c r="D14" s="6">
        <v>1</v>
      </c>
      <c r="E14" s="8">
        <v>0</v>
      </c>
      <c r="F14" s="6">
        <v>1</v>
      </c>
      <c r="G14" s="6">
        <v>0</v>
      </c>
      <c r="H14" s="6">
        <v>1</v>
      </c>
      <c r="I14" s="6">
        <v>0</v>
      </c>
      <c r="J14" s="6">
        <v>1</v>
      </c>
      <c r="K14" s="6">
        <v>0</v>
      </c>
      <c r="L14" s="6">
        <v>1</v>
      </c>
      <c r="M14" s="6">
        <v>0</v>
      </c>
      <c r="N14" s="6">
        <v>1</v>
      </c>
      <c r="O14" s="6">
        <v>0</v>
      </c>
      <c r="P14" s="6">
        <v>1</v>
      </c>
      <c r="Q14" s="6">
        <v>0</v>
      </c>
      <c r="R14" s="6">
        <v>1</v>
      </c>
      <c r="S14" s="6">
        <v>0</v>
      </c>
      <c r="T14" s="6">
        <v>1</v>
      </c>
      <c r="U14" s="6">
        <v>0</v>
      </c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</row>
    <row r="15" spans="1:43">
      <c r="A15" s="7">
        <v>2600</v>
      </c>
      <c r="B15" s="6">
        <v>0.996</v>
      </c>
      <c r="C15" s="6">
        <v>0.004</v>
      </c>
      <c r="D15" s="6">
        <v>1</v>
      </c>
      <c r="E15" s="8">
        <v>0</v>
      </c>
      <c r="F15" s="6">
        <v>1</v>
      </c>
      <c r="G15" s="6">
        <v>0</v>
      </c>
      <c r="H15" s="6">
        <v>1</v>
      </c>
      <c r="I15" s="6">
        <v>0</v>
      </c>
      <c r="J15" s="6">
        <v>1</v>
      </c>
      <c r="K15" s="6">
        <v>0</v>
      </c>
      <c r="L15" s="6">
        <v>1</v>
      </c>
      <c r="M15" s="6">
        <v>0</v>
      </c>
      <c r="N15" s="6">
        <v>1</v>
      </c>
      <c r="O15" s="6">
        <v>0</v>
      </c>
      <c r="P15" s="6">
        <v>1</v>
      </c>
      <c r="Q15" s="6">
        <v>0</v>
      </c>
      <c r="R15" s="6">
        <v>1</v>
      </c>
      <c r="S15" s="6">
        <v>0</v>
      </c>
      <c r="T15" s="6">
        <v>1</v>
      </c>
      <c r="U15" s="6">
        <v>0</v>
      </c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</row>
    <row r="16" spans="1:43">
      <c r="A16" s="7">
        <v>2800</v>
      </c>
      <c r="B16" s="6">
        <v>0.996</v>
      </c>
      <c r="C16" s="6">
        <v>0.004</v>
      </c>
      <c r="D16" s="6">
        <v>1</v>
      </c>
      <c r="E16" s="8">
        <v>0</v>
      </c>
      <c r="F16" s="6">
        <v>1</v>
      </c>
      <c r="G16" s="6">
        <v>0</v>
      </c>
      <c r="H16" s="6">
        <v>1</v>
      </c>
      <c r="I16" s="6">
        <v>0</v>
      </c>
      <c r="J16" s="6">
        <v>1</v>
      </c>
      <c r="K16" s="6">
        <v>0</v>
      </c>
      <c r="L16" s="6">
        <v>1</v>
      </c>
      <c r="M16" s="6">
        <v>0</v>
      </c>
      <c r="N16" s="6">
        <v>1</v>
      </c>
      <c r="O16" s="6">
        <v>0</v>
      </c>
      <c r="P16" s="6">
        <v>1</v>
      </c>
      <c r="Q16" s="6">
        <v>0</v>
      </c>
      <c r="R16" s="6">
        <v>1</v>
      </c>
      <c r="S16" s="6">
        <v>0</v>
      </c>
      <c r="T16" s="6">
        <v>1</v>
      </c>
      <c r="U16" s="6">
        <v>0</v>
      </c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</row>
    <row r="17" spans="1:43">
      <c r="A17" s="7">
        <v>3000</v>
      </c>
      <c r="B17" s="6">
        <v>0.995</v>
      </c>
      <c r="C17" s="6">
        <v>0.005</v>
      </c>
      <c r="D17" s="6">
        <v>1</v>
      </c>
      <c r="E17" s="8">
        <v>0</v>
      </c>
      <c r="F17" s="6">
        <v>1</v>
      </c>
      <c r="G17" s="6">
        <v>0</v>
      </c>
      <c r="H17" s="6">
        <v>1</v>
      </c>
      <c r="I17" s="6">
        <v>0</v>
      </c>
      <c r="J17" s="6">
        <v>1</v>
      </c>
      <c r="K17" s="6">
        <v>0</v>
      </c>
      <c r="L17" s="6">
        <v>1</v>
      </c>
      <c r="M17" s="6">
        <v>0</v>
      </c>
      <c r="N17" s="6">
        <v>1</v>
      </c>
      <c r="O17" s="6">
        <v>0</v>
      </c>
      <c r="P17" s="6">
        <v>1</v>
      </c>
      <c r="Q17" s="6">
        <v>0</v>
      </c>
      <c r="R17" s="6">
        <v>1</v>
      </c>
      <c r="S17" s="6">
        <v>0</v>
      </c>
      <c r="T17" s="6">
        <v>1</v>
      </c>
      <c r="U17" s="6">
        <v>0</v>
      </c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</row>
    <row r="18" spans="1:43">
      <c r="A18" s="7">
        <v>3200</v>
      </c>
      <c r="B18" s="6">
        <v>0.994</v>
      </c>
      <c r="C18" s="6">
        <v>0.006</v>
      </c>
      <c r="D18" s="6">
        <v>1</v>
      </c>
      <c r="E18" s="8">
        <v>0</v>
      </c>
      <c r="F18" s="6">
        <v>1</v>
      </c>
      <c r="G18" s="6">
        <v>0</v>
      </c>
      <c r="H18" s="6">
        <v>1</v>
      </c>
      <c r="I18" s="6">
        <v>0</v>
      </c>
      <c r="J18" s="6">
        <v>1</v>
      </c>
      <c r="K18" s="6">
        <v>0</v>
      </c>
      <c r="L18" s="6">
        <v>1</v>
      </c>
      <c r="M18" s="6">
        <v>0</v>
      </c>
      <c r="N18" s="6">
        <v>1</v>
      </c>
      <c r="O18" s="6">
        <v>0</v>
      </c>
      <c r="P18" s="6">
        <v>1</v>
      </c>
      <c r="Q18" s="6">
        <v>0</v>
      </c>
      <c r="R18" s="6">
        <v>1</v>
      </c>
      <c r="S18" s="6">
        <v>0</v>
      </c>
      <c r="T18" s="6">
        <v>1</v>
      </c>
      <c r="U18" s="6">
        <v>0</v>
      </c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</row>
    <row r="19" spans="1:43">
      <c r="A19" s="7">
        <v>3400</v>
      </c>
      <c r="B19" s="6">
        <v>0.994</v>
      </c>
      <c r="C19" s="6">
        <v>0.006</v>
      </c>
      <c r="D19" s="6">
        <v>1</v>
      </c>
      <c r="E19" s="8">
        <v>0</v>
      </c>
      <c r="F19" s="6">
        <v>1</v>
      </c>
      <c r="G19" s="6">
        <v>0</v>
      </c>
      <c r="H19" s="6">
        <v>1</v>
      </c>
      <c r="I19" s="6">
        <v>0</v>
      </c>
      <c r="J19" s="6">
        <v>1</v>
      </c>
      <c r="K19" s="6">
        <v>0</v>
      </c>
      <c r="L19" s="6">
        <v>1</v>
      </c>
      <c r="M19" s="6">
        <v>0</v>
      </c>
      <c r="N19" s="6">
        <v>1</v>
      </c>
      <c r="O19" s="6">
        <v>0</v>
      </c>
      <c r="P19" s="6">
        <v>1</v>
      </c>
      <c r="Q19" s="6">
        <v>0</v>
      </c>
      <c r="R19" s="6">
        <v>1</v>
      </c>
      <c r="S19" s="6">
        <v>0</v>
      </c>
      <c r="T19" s="6">
        <v>1</v>
      </c>
      <c r="U19" s="6">
        <v>0</v>
      </c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</row>
    <row r="20" spans="1:43">
      <c r="A20" s="7">
        <v>3600</v>
      </c>
      <c r="B20" s="6">
        <v>0.992</v>
      </c>
      <c r="C20" s="6">
        <v>0.008</v>
      </c>
      <c r="D20" s="6">
        <v>1</v>
      </c>
      <c r="E20" s="8">
        <v>0</v>
      </c>
      <c r="F20" s="6">
        <v>1</v>
      </c>
      <c r="G20" s="6">
        <v>0</v>
      </c>
      <c r="H20" s="6">
        <v>1</v>
      </c>
      <c r="I20" s="6">
        <v>0</v>
      </c>
      <c r="J20" s="6">
        <v>1</v>
      </c>
      <c r="K20" s="6">
        <v>0</v>
      </c>
      <c r="L20" s="6">
        <v>1</v>
      </c>
      <c r="M20" s="6">
        <v>0</v>
      </c>
      <c r="N20" s="6">
        <v>1</v>
      </c>
      <c r="O20" s="6">
        <v>0</v>
      </c>
      <c r="P20" s="6">
        <v>1</v>
      </c>
      <c r="Q20" s="6">
        <v>0</v>
      </c>
      <c r="R20" s="6">
        <v>1</v>
      </c>
      <c r="S20" s="6">
        <v>0</v>
      </c>
      <c r="T20" s="6">
        <v>1</v>
      </c>
      <c r="U20" s="6">
        <v>0</v>
      </c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</row>
    <row r="21" spans="1:43">
      <c r="A21" s="7">
        <v>3800</v>
      </c>
      <c r="B21" s="6">
        <v>0.99</v>
      </c>
      <c r="C21" s="6">
        <v>0.01</v>
      </c>
      <c r="D21" s="6">
        <v>1</v>
      </c>
      <c r="E21" s="8">
        <v>0</v>
      </c>
      <c r="F21" s="6">
        <v>1</v>
      </c>
      <c r="G21" s="6">
        <v>0</v>
      </c>
      <c r="H21" s="6">
        <v>1</v>
      </c>
      <c r="I21" s="6">
        <v>0</v>
      </c>
      <c r="J21" s="6">
        <v>1</v>
      </c>
      <c r="K21" s="6">
        <v>0</v>
      </c>
      <c r="L21" s="6">
        <v>1</v>
      </c>
      <c r="M21" s="6">
        <v>0</v>
      </c>
      <c r="N21" s="6">
        <v>1</v>
      </c>
      <c r="O21" s="6">
        <v>0</v>
      </c>
      <c r="P21" s="6">
        <v>1</v>
      </c>
      <c r="Q21" s="6">
        <v>0</v>
      </c>
      <c r="R21" s="6">
        <v>1</v>
      </c>
      <c r="S21" s="6">
        <v>0</v>
      </c>
      <c r="T21" s="6">
        <v>1</v>
      </c>
      <c r="U21" s="6">
        <v>0</v>
      </c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</row>
    <row r="22" spans="1:43">
      <c r="A22" s="7">
        <v>4000</v>
      </c>
      <c r="B22" s="6">
        <v>0.987</v>
      </c>
      <c r="C22" s="6">
        <v>0.013</v>
      </c>
      <c r="D22" s="6">
        <v>1</v>
      </c>
      <c r="E22" s="8">
        <v>0</v>
      </c>
      <c r="F22" s="6">
        <v>1</v>
      </c>
      <c r="G22" s="6">
        <v>0</v>
      </c>
      <c r="H22" s="6">
        <v>1</v>
      </c>
      <c r="I22" s="6">
        <v>0</v>
      </c>
      <c r="J22" s="6">
        <v>1</v>
      </c>
      <c r="K22" s="6">
        <v>0</v>
      </c>
      <c r="L22" s="6">
        <v>1</v>
      </c>
      <c r="M22" s="6">
        <v>0</v>
      </c>
      <c r="N22" s="6">
        <v>1</v>
      </c>
      <c r="O22" s="6">
        <v>0</v>
      </c>
      <c r="P22" s="6">
        <v>1</v>
      </c>
      <c r="Q22" s="6">
        <v>0</v>
      </c>
      <c r="R22" s="6">
        <v>1</v>
      </c>
      <c r="S22" s="6">
        <v>0</v>
      </c>
      <c r="T22" s="6">
        <v>1</v>
      </c>
      <c r="U22" s="6">
        <v>0</v>
      </c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</row>
    <row r="23" spans="1:43">
      <c r="A23" s="7">
        <v>4200</v>
      </c>
      <c r="B23" s="6">
        <v>0.986</v>
      </c>
      <c r="C23" s="6">
        <v>0.014</v>
      </c>
      <c r="D23" s="6">
        <v>1</v>
      </c>
      <c r="E23" s="8">
        <v>0</v>
      </c>
      <c r="F23" s="6">
        <v>1</v>
      </c>
      <c r="G23" s="6">
        <v>0</v>
      </c>
      <c r="H23" s="6">
        <v>1</v>
      </c>
      <c r="I23" s="6">
        <v>0</v>
      </c>
      <c r="J23" s="6">
        <v>1</v>
      </c>
      <c r="K23" s="6">
        <v>0</v>
      </c>
      <c r="L23" s="6">
        <v>1</v>
      </c>
      <c r="M23" s="6">
        <v>0</v>
      </c>
      <c r="N23" s="6">
        <v>1</v>
      </c>
      <c r="O23" s="6">
        <v>0</v>
      </c>
      <c r="P23" s="6">
        <v>1</v>
      </c>
      <c r="Q23" s="6">
        <v>0</v>
      </c>
      <c r="R23" s="6">
        <v>1</v>
      </c>
      <c r="S23" s="6">
        <v>0</v>
      </c>
      <c r="T23" s="6">
        <v>1</v>
      </c>
      <c r="U23" s="6">
        <v>0</v>
      </c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</row>
    <row r="24" spans="1:43">
      <c r="A24" s="7">
        <v>4400</v>
      </c>
      <c r="B24" s="6">
        <v>0.984</v>
      </c>
      <c r="C24" s="6">
        <v>0.016</v>
      </c>
      <c r="D24" s="6">
        <v>1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1</v>
      </c>
      <c r="K24" s="6">
        <v>0</v>
      </c>
      <c r="L24" s="6">
        <v>1</v>
      </c>
      <c r="M24" s="6">
        <v>0</v>
      </c>
      <c r="N24" s="6">
        <v>1</v>
      </c>
      <c r="O24" s="6">
        <v>0</v>
      </c>
      <c r="P24" s="6">
        <v>1</v>
      </c>
      <c r="Q24" s="6">
        <v>0</v>
      </c>
      <c r="R24" s="6">
        <v>1</v>
      </c>
      <c r="S24" s="6">
        <v>0</v>
      </c>
      <c r="T24" s="6">
        <v>1</v>
      </c>
      <c r="U24" s="6">
        <v>0</v>
      </c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</row>
    <row r="25" spans="1:43">
      <c r="A25" s="7">
        <v>4600</v>
      </c>
      <c r="B25" s="6">
        <v>0.979</v>
      </c>
      <c r="C25" s="6">
        <v>0.021</v>
      </c>
      <c r="D25" s="6">
        <v>1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1</v>
      </c>
      <c r="K25" s="6">
        <v>0</v>
      </c>
      <c r="L25" s="6">
        <v>1</v>
      </c>
      <c r="M25" s="6">
        <v>0</v>
      </c>
      <c r="N25" s="6">
        <v>1</v>
      </c>
      <c r="O25" s="6">
        <v>0</v>
      </c>
      <c r="P25" s="6">
        <v>1</v>
      </c>
      <c r="Q25" s="6">
        <v>0</v>
      </c>
      <c r="R25" s="6">
        <v>1</v>
      </c>
      <c r="S25" s="6">
        <v>0</v>
      </c>
      <c r="T25" s="6">
        <v>1</v>
      </c>
      <c r="U25" s="6">
        <v>0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</row>
    <row r="26" spans="1:43">
      <c r="A26" s="7">
        <v>4800</v>
      </c>
      <c r="B26" s="6">
        <v>0.973</v>
      </c>
      <c r="C26" s="6">
        <v>0.027</v>
      </c>
      <c r="D26" s="6">
        <v>1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1</v>
      </c>
      <c r="K26" s="6">
        <v>0</v>
      </c>
      <c r="L26" s="6">
        <v>1</v>
      </c>
      <c r="M26" s="6">
        <v>0</v>
      </c>
      <c r="N26" s="6">
        <v>1</v>
      </c>
      <c r="O26" s="6">
        <v>0</v>
      </c>
      <c r="P26" s="6">
        <v>1</v>
      </c>
      <c r="Q26" s="6">
        <v>0</v>
      </c>
      <c r="R26" s="6">
        <v>1</v>
      </c>
      <c r="S26" s="6">
        <v>0</v>
      </c>
      <c r="T26" s="6">
        <v>1</v>
      </c>
      <c r="U26" s="6">
        <v>0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</row>
    <row r="27" spans="1:43">
      <c r="A27" s="7">
        <v>5000</v>
      </c>
      <c r="B27" s="6">
        <v>0.962</v>
      </c>
      <c r="C27" s="6">
        <v>0.038</v>
      </c>
      <c r="D27" s="6">
        <v>1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1</v>
      </c>
      <c r="K27" s="6">
        <v>0</v>
      </c>
      <c r="L27" s="6">
        <v>1</v>
      </c>
      <c r="M27" s="6">
        <v>0</v>
      </c>
      <c r="N27" s="6">
        <v>1</v>
      </c>
      <c r="O27" s="6">
        <v>0</v>
      </c>
      <c r="P27" s="6">
        <v>1</v>
      </c>
      <c r="Q27" s="6">
        <v>0</v>
      </c>
      <c r="R27" s="6">
        <v>1</v>
      </c>
      <c r="S27" s="6">
        <v>0</v>
      </c>
      <c r="T27" s="6">
        <v>1</v>
      </c>
      <c r="U27" s="6">
        <v>0</v>
      </c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</row>
    <row r="28" spans="1:43">
      <c r="A28" s="7">
        <v>5200</v>
      </c>
      <c r="B28" s="6">
        <v>0.952</v>
      </c>
      <c r="C28" s="6">
        <v>0.048</v>
      </c>
      <c r="D28" s="6">
        <v>1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1</v>
      </c>
      <c r="K28" s="6">
        <v>0</v>
      </c>
      <c r="L28" s="6">
        <v>1</v>
      </c>
      <c r="M28" s="6">
        <v>0</v>
      </c>
      <c r="N28" s="6">
        <v>1</v>
      </c>
      <c r="O28" s="6">
        <v>0</v>
      </c>
      <c r="P28" s="6">
        <v>1</v>
      </c>
      <c r="Q28" s="6">
        <v>0</v>
      </c>
      <c r="R28" s="6">
        <v>1</v>
      </c>
      <c r="S28" s="6">
        <v>0</v>
      </c>
      <c r="T28" s="6">
        <v>1</v>
      </c>
      <c r="U28" s="6">
        <v>0</v>
      </c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</row>
    <row r="29" spans="1:43">
      <c r="A29" s="7">
        <v>5400</v>
      </c>
      <c r="B29" s="6">
        <v>0.939</v>
      </c>
      <c r="C29" s="6">
        <v>0.061</v>
      </c>
      <c r="D29" s="6">
        <v>1</v>
      </c>
      <c r="E29" s="8">
        <v>0</v>
      </c>
      <c r="F29" s="6">
        <v>1</v>
      </c>
      <c r="G29" s="6">
        <v>0</v>
      </c>
      <c r="H29" s="6">
        <v>1</v>
      </c>
      <c r="I29" s="6">
        <v>0</v>
      </c>
      <c r="J29" s="6">
        <v>1</v>
      </c>
      <c r="K29" s="6">
        <v>0</v>
      </c>
      <c r="L29" s="6">
        <v>1</v>
      </c>
      <c r="M29" s="6">
        <v>0</v>
      </c>
      <c r="N29" s="6">
        <v>1</v>
      </c>
      <c r="O29" s="6">
        <v>0</v>
      </c>
      <c r="P29" s="6">
        <v>1</v>
      </c>
      <c r="Q29" s="6">
        <v>0</v>
      </c>
      <c r="R29" s="6">
        <v>1</v>
      </c>
      <c r="S29" s="6">
        <v>0</v>
      </c>
      <c r="T29" s="6">
        <v>1</v>
      </c>
      <c r="U29" s="6">
        <v>0</v>
      </c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</row>
    <row r="30" spans="1:43">
      <c r="A30" s="7">
        <v>5600</v>
      </c>
      <c r="B30" s="6">
        <v>0.914</v>
      </c>
      <c r="C30" s="6">
        <v>0.086</v>
      </c>
      <c r="D30" s="6">
        <v>1</v>
      </c>
      <c r="E30" s="8">
        <v>0</v>
      </c>
      <c r="F30" s="6">
        <v>1</v>
      </c>
      <c r="G30" s="6">
        <v>0</v>
      </c>
      <c r="H30" s="6">
        <v>1</v>
      </c>
      <c r="I30" s="6">
        <v>0</v>
      </c>
      <c r="J30" s="6">
        <v>1</v>
      </c>
      <c r="K30" s="6">
        <v>0</v>
      </c>
      <c r="L30" s="6">
        <v>1</v>
      </c>
      <c r="M30" s="6">
        <v>0</v>
      </c>
      <c r="N30" s="6">
        <v>1</v>
      </c>
      <c r="O30" s="6">
        <v>0</v>
      </c>
      <c r="P30" s="6">
        <v>1</v>
      </c>
      <c r="Q30" s="6">
        <v>0</v>
      </c>
      <c r="R30" s="6">
        <v>1</v>
      </c>
      <c r="S30" s="6">
        <v>0</v>
      </c>
      <c r="T30" s="6">
        <v>1</v>
      </c>
      <c r="U30" s="6">
        <v>0</v>
      </c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</row>
    <row r="31" spans="1:43">
      <c r="A31" s="7">
        <v>5800</v>
      </c>
      <c r="B31" s="6">
        <v>0.886</v>
      </c>
      <c r="C31" s="6">
        <v>0.114</v>
      </c>
      <c r="D31" s="6">
        <v>1</v>
      </c>
      <c r="E31" s="8">
        <v>0</v>
      </c>
      <c r="F31" s="6">
        <v>1</v>
      </c>
      <c r="G31" s="6">
        <v>0</v>
      </c>
      <c r="H31" s="6">
        <v>1</v>
      </c>
      <c r="I31" s="6">
        <v>0</v>
      </c>
      <c r="J31" s="6">
        <v>1</v>
      </c>
      <c r="K31" s="6">
        <v>0</v>
      </c>
      <c r="L31" s="6">
        <v>1</v>
      </c>
      <c r="M31" s="6">
        <v>0</v>
      </c>
      <c r="N31" s="6">
        <v>1</v>
      </c>
      <c r="O31" s="6">
        <v>0</v>
      </c>
      <c r="P31" s="6">
        <v>1</v>
      </c>
      <c r="Q31" s="6">
        <v>0</v>
      </c>
      <c r="R31" s="6">
        <v>1</v>
      </c>
      <c r="S31" s="6">
        <v>0</v>
      </c>
      <c r="T31" s="6">
        <v>1</v>
      </c>
      <c r="U31" s="6">
        <v>0</v>
      </c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</row>
    <row r="32" spans="1:43">
      <c r="A32" s="7">
        <v>6000</v>
      </c>
      <c r="B32" s="6">
        <v>0.867</v>
      </c>
      <c r="C32" s="6">
        <v>0.133</v>
      </c>
      <c r="D32" s="6">
        <v>1</v>
      </c>
      <c r="E32" s="8">
        <v>0</v>
      </c>
      <c r="F32" s="6">
        <v>1</v>
      </c>
      <c r="G32" s="6">
        <v>0</v>
      </c>
      <c r="H32" s="6">
        <v>1</v>
      </c>
      <c r="I32" s="6">
        <v>0</v>
      </c>
      <c r="J32" s="6">
        <v>1</v>
      </c>
      <c r="K32" s="6">
        <v>0</v>
      </c>
      <c r="L32" s="6">
        <v>1</v>
      </c>
      <c r="M32" s="6">
        <v>0</v>
      </c>
      <c r="N32" s="6">
        <v>1</v>
      </c>
      <c r="O32" s="6">
        <v>0</v>
      </c>
      <c r="P32" s="6">
        <v>1</v>
      </c>
      <c r="Q32" s="6">
        <v>0</v>
      </c>
      <c r="R32" s="6">
        <v>1</v>
      </c>
      <c r="S32" s="6">
        <v>0</v>
      </c>
      <c r="T32" s="6">
        <v>1</v>
      </c>
      <c r="U32" s="6">
        <v>0</v>
      </c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</row>
    <row r="33" spans="1:43">
      <c r="A33" s="7">
        <v>6200</v>
      </c>
      <c r="B33" s="6">
        <v>0.841</v>
      </c>
      <c r="C33" s="6">
        <v>0.159</v>
      </c>
      <c r="D33" s="6">
        <v>1</v>
      </c>
      <c r="E33" s="8">
        <v>0</v>
      </c>
      <c r="F33" s="6">
        <v>1</v>
      </c>
      <c r="G33" s="6">
        <v>0</v>
      </c>
      <c r="H33" s="6">
        <v>1</v>
      </c>
      <c r="I33" s="6">
        <v>0</v>
      </c>
      <c r="J33" s="6">
        <v>1</v>
      </c>
      <c r="K33" s="6">
        <v>0</v>
      </c>
      <c r="L33" s="6">
        <v>1</v>
      </c>
      <c r="M33" s="6">
        <v>0</v>
      </c>
      <c r="N33" s="6">
        <v>1</v>
      </c>
      <c r="O33" s="6">
        <v>0</v>
      </c>
      <c r="P33" s="6">
        <v>1</v>
      </c>
      <c r="Q33" s="6">
        <v>0</v>
      </c>
      <c r="R33" s="6">
        <v>1</v>
      </c>
      <c r="S33" s="6">
        <v>0</v>
      </c>
      <c r="T33" s="6">
        <v>1</v>
      </c>
      <c r="U33" s="6">
        <v>0</v>
      </c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</row>
    <row r="34" spans="1:43">
      <c r="A34" s="7">
        <v>6400</v>
      </c>
      <c r="B34" s="6">
        <v>0.808</v>
      </c>
      <c r="C34" s="6">
        <v>0.192</v>
      </c>
      <c r="D34" s="6">
        <v>1</v>
      </c>
      <c r="E34" s="8">
        <v>0</v>
      </c>
      <c r="F34" s="6">
        <v>1</v>
      </c>
      <c r="G34" s="6">
        <v>0</v>
      </c>
      <c r="H34" s="6">
        <v>1</v>
      </c>
      <c r="I34" s="6">
        <v>0</v>
      </c>
      <c r="J34" s="6">
        <v>1</v>
      </c>
      <c r="K34" s="6">
        <v>0</v>
      </c>
      <c r="L34" s="6">
        <v>1</v>
      </c>
      <c r="M34" s="6">
        <v>0</v>
      </c>
      <c r="N34" s="6">
        <v>1</v>
      </c>
      <c r="O34" s="6">
        <v>0</v>
      </c>
      <c r="P34" s="6">
        <v>1</v>
      </c>
      <c r="Q34" s="6">
        <v>0</v>
      </c>
      <c r="R34" s="6">
        <v>1</v>
      </c>
      <c r="S34" s="6">
        <v>0</v>
      </c>
      <c r="T34" s="6">
        <v>1</v>
      </c>
      <c r="U34" s="6">
        <v>0</v>
      </c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</row>
    <row r="35" spans="1:43">
      <c r="A35" s="7">
        <v>6600</v>
      </c>
      <c r="B35" s="6">
        <v>0.781</v>
      </c>
      <c r="C35" s="6">
        <v>0.219</v>
      </c>
      <c r="D35" s="6">
        <v>1</v>
      </c>
      <c r="E35" s="8">
        <v>0</v>
      </c>
      <c r="F35" s="6">
        <v>1</v>
      </c>
      <c r="G35" s="6">
        <v>0</v>
      </c>
      <c r="H35" s="6">
        <v>1</v>
      </c>
      <c r="I35" s="6">
        <v>0</v>
      </c>
      <c r="J35" s="6">
        <v>1</v>
      </c>
      <c r="K35" s="6">
        <v>0</v>
      </c>
      <c r="L35" s="6">
        <v>1</v>
      </c>
      <c r="M35" s="6">
        <v>0</v>
      </c>
      <c r="N35" s="6">
        <v>1</v>
      </c>
      <c r="O35" s="6">
        <v>0</v>
      </c>
      <c r="P35" s="6">
        <v>1</v>
      </c>
      <c r="Q35" s="6">
        <v>0</v>
      </c>
      <c r="R35" s="6">
        <v>1</v>
      </c>
      <c r="S35" s="6">
        <v>0</v>
      </c>
      <c r="T35" s="6">
        <v>1</v>
      </c>
      <c r="U35" s="6">
        <v>0</v>
      </c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</row>
    <row r="36" spans="1:43">
      <c r="A36" s="7">
        <v>6800</v>
      </c>
      <c r="B36" s="6">
        <v>0.74</v>
      </c>
      <c r="C36" s="6">
        <v>0.26</v>
      </c>
      <c r="D36" s="6">
        <v>1</v>
      </c>
      <c r="E36" s="8">
        <v>0</v>
      </c>
      <c r="F36" s="6">
        <v>1</v>
      </c>
      <c r="G36" s="6">
        <v>0</v>
      </c>
      <c r="H36" s="6">
        <v>1</v>
      </c>
      <c r="I36" s="6">
        <v>0</v>
      </c>
      <c r="J36" s="6">
        <v>1</v>
      </c>
      <c r="K36" s="6">
        <v>0</v>
      </c>
      <c r="L36" s="6">
        <v>1</v>
      </c>
      <c r="M36" s="6">
        <v>0</v>
      </c>
      <c r="N36" s="6">
        <v>1</v>
      </c>
      <c r="O36" s="6">
        <v>0</v>
      </c>
      <c r="P36" s="6">
        <v>1</v>
      </c>
      <c r="Q36" s="6">
        <v>0</v>
      </c>
      <c r="R36" s="6">
        <v>1</v>
      </c>
      <c r="S36" s="6">
        <v>0</v>
      </c>
      <c r="T36" s="6">
        <v>1</v>
      </c>
      <c r="U36" s="6">
        <v>0</v>
      </c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</row>
    <row r="37" spans="1:43">
      <c r="A37" s="7">
        <v>7000</v>
      </c>
      <c r="B37" s="6">
        <v>0.703</v>
      </c>
      <c r="C37" s="6">
        <v>0.297</v>
      </c>
      <c r="D37" s="6">
        <v>1</v>
      </c>
      <c r="E37" s="8">
        <v>0</v>
      </c>
      <c r="F37" s="6">
        <v>1</v>
      </c>
      <c r="G37" s="6">
        <v>0</v>
      </c>
      <c r="H37" s="6">
        <v>1</v>
      </c>
      <c r="I37" s="6">
        <v>0</v>
      </c>
      <c r="J37" s="6">
        <v>1</v>
      </c>
      <c r="K37" s="6">
        <v>0</v>
      </c>
      <c r="L37" s="6">
        <v>1</v>
      </c>
      <c r="M37" s="6">
        <v>0</v>
      </c>
      <c r="N37" s="6">
        <v>1</v>
      </c>
      <c r="O37" s="6">
        <v>0</v>
      </c>
      <c r="P37" s="6">
        <v>1</v>
      </c>
      <c r="Q37" s="6">
        <v>0</v>
      </c>
      <c r="R37" s="6">
        <v>1</v>
      </c>
      <c r="S37" s="6">
        <v>0</v>
      </c>
      <c r="T37" s="6">
        <v>1</v>
      </c>
      <c r="U37" s="6">
        <v>0</v>
      </c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</row>
    <row r="38" spans="1:43">
      <c r="A38" s="7">
        <v>7200</v>
      </c>
      <c r="B38" s="6">
        <v>0.68</v>
      </c>
      <c r="C38" s="6">
        <v>0.32</v>
      </c>
      <c r="D38" s="6">
        <v>1</v>
      </c>
      <c r="E38" s="8">
        <v>0</v>
      </c>
      <c r="F38" s="6">
        <v>1</v>
      </c>
      <c r="G38" s="6">
        <v>0</v>
      </c>
      <c r="H38" s="6">
        <v>1</v>
      </c>
      <c r="I38" s="6">
        <v>0</v>
      </c>
      <c r="J38" s="6">
        <v>1</v>
      </c>
      <c r="K38" s="6">
        <v>0</v>
      </c>
      <c r="L38" s="6">
        <v>1</v>
      </c>
      <c r="M38" s="6">
        <v>0</v>
      </c>
      <c r="N38" s="6">
        <v>1</v>
      </c>
      <c r="O38" s="6">
        <v>0</v>
      </c>
      <c r="P38" s="6">
        <v>1</v>
      </c>
      <c r="Q38" s="6">
        <v>0</v>
      </c>
      <c r="R38" s="6">
        <v>1</v>
      </c>
      <c r="S38" s="6">
        <v>0</v>
      </c>
      <c r="T38" s="6">
        <v>1</v>
      </c>
      <c r="U38" s="6">
        <v>0</v>
      </c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</row>
    <row r="39" spans="1:43">
      <c r="A39" s="7">
        <v>7400</v>
      </c>
      <c r="B39" s="6">
        <v>0.649</v>
      </c>
      <c r="C39" s="6">
        <v>0.351</v>
      </c>
      <c r="D39" s="6">
        <v>1</v>
      </c>
      <c r="E39" s="8">
        <v>0</v>
      </c>
      <c r="F39" s="6">
        <v>1</v>
      </c>
      <c r="G39" s="6">
        <v>0</v>
      </c>
      <c r="H39" s="6">
        <v>1</v>
      </c>
      <c r="I39" s="6">
        <v>0</v>
      </c>
      <c r="J39" s="6">
        <v>1</v>
      </c>
      <c r="K39" s="6">
        <v>0</v>
      </c>
      <c r="L39" s="6">
        <v>1</v>
      </c>
      <c r="M39" s="6">
        <v>0</v>
      </c>
      <c r="N39" s="6">
        <v>1</v>
      </c>
      <c r="O39" s="6">
        <v>0</v>
      </c>
      <c r="P39" s="6">
        <v>1</v>
      </c>
      <c r="Q39" s="6">
        <v>0</v>
      </c>
      <c r="R39" s="6">
        <v>1</v>
      </c>
      <c r="S39" s="6">
        <v>0</v>
      </c>
      <c r="T39" s="6">
        <v>1</v>
      </c>
      <c r="U39" s="6">
        <v>0</v>
      </c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</row>
    <row r="40" spans="1:43">
      <c r="A40" s="7">
        <v>7600</v>
      </c>
      <c r="B40" s="6">
        <v>0.613</v>
      </c>
      <c r="C40" s="6">
        <v>0.387</v>
      </c>
      <c r="D40" s="6">
        <v>1</v>
      </c>
      <c r="E40" s="8">
        <v>0</v>
      </c>
      <c r="F40" s="6">
        <v>1</v>
      </c>
      <c r="G40" s="6">
        <v>0</v>
      </c>
      <c r="H40" s="6">
        <v>1</v>
      </c>
      <c r="I40" s="6">
        <v>0</v>
      </c>
      <c r="J40" s="6">
        <v>1</v>
      </c>
      <c r="K40" s="6">
        <v>0</v>
      </c>
      <c r="L40" s="6">
        <v>1</v>
      </c>
      <c r="M40" s="6">
        <v>0</v>
      </c>
      <c r="N40" s="6">
        <v>1</v>
      </c>
      <c r="O40" s="6">
        <v>0</v>
      </c>
      <c r="P40" s="6">
        <v>1</v>
      </c>
      <c r="Q40" s="6">
        <v>0</v>
      </c>
      <c r="R40" s="6">
        <v>1</v>
      </c>
      <c r="S40" s="6">
        <v>0</v>
      </c>
      <c r="T40" s="6">
        <v>1</v>
      </c>
      <c r="U40" s="6">
        <v>0</v>
      </c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</row>
    <row r="41" spans="1:43">
      <c r="A41" s="7">
        <v>7800</v>
      </c>
      <c r="B41" s="6">
        <v>0.579</v>
      </c>
      <c r="C41" s="6">
        <v>0.421</v>
      </c>
      <c r="D41" s="6">
        <v>1</v>
      </c>
      <c r="E41" s="8">
        <v>0</v>
      </c>
      <c r="F41" s="6">
        <v>1</v>
      </c>
      <c r="G41" s="6">
        <v>0</v>
      </c>
      <c r="H41" s="6">
        <v>1</v>
      </c>
      <c r="I41" s="6">
        <v>0</v>
      </c>
      <c r="J41" s="6">
        <v>1</v>
      </c>
      <c r="K41" s="6">
        <v>0</v>
      </c>
      <c r="L41" s="6">
        <v>1</v>
      </c>
      <c r="M41" s="6">
        <v>0</v>
      </c>
      <c r="N41" s="6">
        <v>1</v>
      </c>
      <c r="O41" s="6">
        <v>0</v>
      </c>
      <c r="P41" s="6">
        <v>1</v>
      </c>
      <c r="Q41" s="6">
        <v>0</v>
      </c>
      <c r="R41" s="6">
        <v>1</v>
      </c>
      <c r="S41" s="6">
        <v>0</v>
      </c>
      <c r="T41" s="6">
        <v>1</v>
      </c>
      <c r="U41" s="6">
        <v>0</v>
      </c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</row>
    <row r="42" spans="1:43">
      <c r="A42" s="7">
        <v>8000</v>
      </c>
      <c r="B42" s="6">
        <v>0.548</v>
      </c>
      <c r="C42" s="6">
        <v>0.452</v>
      </c>
      <c r="D42" s="6">
        <v>1</v>
      </c>
      <c r="E42" s="8">
        <v>0</v>
      </c>
      <c r="F42" s="6">
        <v>1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1</v>
      </c>
      <c r="M42" s="6">
        <v>0</v>
      </c>
      <c r="N42" s="6">
        <v>1</v>
      </c>
      <c r="O42" s="6">
        <v>0</v>
      </c>
      <c r="P42" s="6">
        <v>1</v>
      </c>
      <c r="Q42" s="6">
        <v>0</v>
      </c>
      <c r="R42" s="6">
        <v>1</v>
      </c>
      <c r="S42" s="6">
        <v>0</v>
      </c>
      <c r="T42" s="6">
        <v>1</v>
      </c>
      <c r="U42" s="6">
        <v>0</v>
      </c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</row>
    <row r="43" spans="1:43">
      <c r="A43" s="7">
        <v>8200</v>
      </c>
      <c r="B43" s="9">
        <v>0.519</v>
      </c>
      <c r="C43" s="9">
        <v>0.481</v>
      </c>
      <c r="D43" s="6">
        <v>1</v>
      </c>
      <c r="E43" s="8">
        <v>0</v>
      </c>
      <c r="F43" s="6">
        <v>1</v>
      </c>
      <c r="G43" s="6">
        <v>0</v>
      </c>
      <c r="H43" s="6">
        <v>1</v>
      </c>
      <c r="I43" s="6">
        <v>0</v>
      </c>
      <c r="J43" s="6">
        <v>1</v>
      </c>
      <c r="K43" s="6">
        <v>0</v>
      </c>
      <c r="L43" s="6">
        <v>1</v>
      </c>
      <c r="M43" s="6">
        <v>0</v>
      </c>
      <c r="N43" s="6">
        <v>1</v>
      </c>
      <c r="O43" s="6">
        <v>0</v>
      </c>
      <c r="P43" s="6">
        <v>1</v>
      </c>
      <c r="Q43" s="6">
        <v>0</v>
      </c>
      <c r="R43" s="6">
        <v>1</v>
      </c>
      <c r="S43" s="6">
        <v>0</v>
      </c>
      <c r="T43" s="6">
        <v>1</v>
      </c>
      <c r="U43" s="6">
        <v>0</v>
      </c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</row>
    <row r="44" spans="1:43">
      <c r="A44" s="7">
        <v>8400</v>
      </c>
      <c r="B44" s="9">
        <v>0.481</v>
      </c>
      <c r="C44" s="9">
        <v>0.519</v>
      </c>
      <c r="D44" s="6">
        <v>1</v>
      </c>
      <c r="E44" s="8">
        <v>0</v>
      </c>
      <c r="F44" s="6">
        <v>1</v>
      </c>
      <c r="G44" s="6">
        <v>0</v>
      </c>
      <c r="H44" s="6">
        <v>1</v>
      </c>
      <c r="I44" s="6">
        <v>0</v>
      </c>
      <c r="J44" s="6">
        <v>1</v>
      </c>
      <c r="K44" s="6">
        <v>0</v>
      </c>
      <c r="L44" s="6">
        <v>1</v>
      </c>
      <c r="M44" s="6">
        <v>0</v>
      </c>
      <c r="N44" s="6">
        <v>1</v>
      </c>
      <c r="O44" s="6">
        <v>0</v>
      </c>
      <c r="P44" s="6">
        <v>1</v>
      </c>
      <c r="Q44" s="6">
        <v>0</v>
      </c>
      <c r="R44" s="6">
        <v>1</v>
      </c>
      <c r="S44" s="6">
        <v>0</v>
      </c>
      <c r="T44" s="6">
        <v>1</v>
      </c>
      <c r="U44" s="6">
        <v>0</v>
      </c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</row>
    <row r="45" spans="1:43">
      <c r="A45" s="7">
        <v>8600</v>
      </c>
      <c r="B45" s="6">
        <v>0.458</v>
      </c>
      <c r="C45" s="6">
        <v>0.542</v>
      </c>
      <c r="D45" s="6">
        <v>1</v>
      </c>
      <c r="E45" s="8">
        <v>0</v>
      </c>
      <c r="F45" s="6">
        <v>1</v>
      </c>
      <c r="G45" s="6">
        <v>0</v>
      </c>
      <c r="H45" s="6">
        <v>1</v>
      </c>
      <c r="I45" s="6">
        <v>0</v>
      </c>
      <c r="J45" s="6">
        <v>1</v>
      </c>
      <c r="K45" s="6">
        <v>0</v>
      </c>
      <c r="L45" s="6">
        <v>1</v>
      </c>
      <c r="M45" s="6">
        <v>0</v>
      </c>
      <c r="N45" s="6">
        <v>1</v>
      </c>
      <c r="O45" s="6">
        <v>0</v>
      </c>
      <c r="P45" s="6">
        <v>1</v>
      </c>
      <c r="Q45" s="6">
        <v>0</v>
      </c>
      <c r="R45" s="6">
        <v>1</v>
      </c>
      <c r="S45" s="6">
        <v>0</v>
      </c>
      <c r="T45" s="6">
        <v>1</v>
      </c>
      <c r="U45" s="6">
        <v>0</v>
      </c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</row>
    <row r="46" spans="1:43">
      <c r="A46" s="7">
        <v>8800</v>
      </c>
      <c r="B46" s="6">
        <v>0.429</v>
      </c>
      <c r="C46" s="6">
        <v>0.571</v>
      </c>
      <c r="D46" s="6">
        <v>1</v>
      </c>
      <c r="E46" s="8">
        <v>0</v>
      </c>
      <c r="F46" s="6">
        <v>1</v>
      </c>
      <c r="G46" s="6">
        <v>0</v>
      </c>
      <c r="H46" s="6">
        <v>1</v>
      </c>
      <c r="I46" s="6">
        <v>0</v>
      </c>
      <c r="J46" s="6">
        <v>1</v>
      </c>
      <c r="K46" s="6">
        <v>0</v>
      </c>
      <c r="L46" s="6">
        <v>1</v>
      </c>
      <c r="M46" s="6">
        <v>0</v>
      </c>
      <c r="N46" s="6">
        <v>1</v>
      </c>
      <c r="O46" s="6">
        <v>0</v>
      </c>
      <c r="P46" s="6">
        <v>1</v>
      </c>
      <c r="Q46" s="6">
        <v>0</v>
      </c>
      <c r="R46" s="6">
        <v>1</v>
      </c>
      <c r="S46" s="6">
        <v>0</v>
      </c>
      <c r="T46" s="6">
        <v>1</v>
      </c>
      <c r="U46" s="6">
        <v>0</v>
      </c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</row>
    <row r="47" spans="1:43">
      <c r="A47" s="7">
        <v>9000</v>
      </c>
      <c r="B47" s="6">
        <v>0.41</v>
      </c>
      <c r="C47" s="6">
        <v>0.59</v>
      </c>
      <c r="D47" s="6">
        <v>1</v>
      </c>
      <c r="E47" s="8">
        <v>0</v>
      </c>
      <c r="F47" s="6">
        <v>1</v>
      </c>
      <c r="G47" s="6">
        <v>0</v>
      </c>
      <c r="H47" s="6">
        <v>1</v>
      </c>
      <c r="I47" s="6">
        <v>0</v>
      </c>
      <c r="J47" s="6">
        <v>1</v>
      </c>
      <c r="K47" s="6">
        <v>0</v>
      </c>
      <c r="L47" s="6">
        <v>1</v>
      </c>
      <c r="M47" s="6">
        <v>0</v>
      </c>
      <c r="N47" s="6">
        <v>1</v>
      </c>
      <c r="O47" s="6">
        <v>0</v>
      </c>
      <c r="P47" s="6">
        <v>1</v>
      </c>
      <c r="Q47" s="6">
        <v>0</v>
      </c>
      <c r="R47" s="6">
        <v>1</v>
      </c>
      <c r="S47" s="6">
        <v>0</v>
      </c>
      <c r="T47" s="6">
        <v>1</v>
      </c>
      <c r="U47" s="6">
        <v>0</v>
      </c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</row>
    <row r="48" spans="1:43">
      <c r="A48" s="7">
        <v>9200</v>
      </c>
      <c r="B48" s="6">
        <v>0.383</v>
      </c>
      <c r="C48" s="6">
        <v>0.617</v>
      </c>
      <c r="D48" s="6">
        <v>1</v>
      </c>
      <c r="E48" s="8">
        <v>0</v>
      </c>
      <c r="F48" s="6">
        <v>1</v>
      </c>
      <c r="G48" s="6">
        <v>0</v>
      </c>
      <c r="H48" s="6">
        <v>1</v>
      </c>
      <c r="I48" s="6">
        <v>0</v>
      </c>
      <c r="J48" s="6">
        <v>1</v>
      </c>
      <c r="K48" s="6">
        <v>0</v>
      </c>
      <c r="L48" s="6">
        <v>1</v>
      </c>
      <c r="M48" s="6">
        <v>0</v>
      </c>
      <c r="N48" s="6">
        <v>1</v>
      </c>
      <c r="O48" s="6">
        <v>0</v>
      </c>
      <c r="P48" s="6">
        <v>1</v>
      </c>
      <c r="Q48" s="6">
        <v>0</v>
      </c>
      <c r="R48" s="6">
        <v>1</v>
      </c>
      <c r="S48" s="6">
        <v>0</v>
      </c>
      <c r="T48" s="6">
        <v>1</v>
      </c>
      <c r="U48" s="6">
        <v>0</v>
      </c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</row>
    <row r="49" spans="1:43">
      <c r="A49" s="7">
        <v>9400</v>
      </c>
      <c r="B49" s="6">
        <v>0.359</v>
      </c>
      <c r="C49" s="6">
        <v>0.641</v>
      </c>
      <c r="D49" s="6">
        <v>1</v>
      </c>
      <c r="E49" s="8">
        <v>0</v>
      </c>
      <c r="F49" s="6">
        <v>1</v>
      </c>
      <c r="G49" s="6">
        <v>0</v>
      </c>
      <c r="H49" s="6">
        <v>1</v>
      </c>
      <c r="I49" s="6">
        <v>0</v>
      </c>
      <c r="J49" s="6">
        <v>1</v>
      </c>
      <c r="K49" s="6">
        <v>0</v>
      </c>
      <c r="L49" s="6">
        <v>1</v>
      </c>
      <c r="M49" s="6">
        <v>0</v>
      </c>
      <c r="N49" s="6">
        <v>1</v>
      </c>
      <c r="O49" s="6">
        <v>0</v>
      </c>
      <c r="P49" s="6">
        <v>1</v>
      </c>
      <c r="Q49" s="6">
        <v>0</v>
      </c>
      <c r="R49" s="6">
        <v>1</v>
      </c>
      <c r="S49" s="6">
        <v>0</v>
      </c>
      <c r="T49" s="6">
        <v>1</v>
      </c>
      <c r="U49" s="6">
        <v>0</v>
      </c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</row>
    <row r="50" spans="1:43">
      <c r="A50" s="7">
        <v>9600</v>
      </c>
      <c r="B50" s="6">
        <v>0.333</v>
      </c>
      <c r="C50" s="6">
        <v>0.667</v>
      </c>
      <c r="D50" s="6">
        <v>1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1</v>
      </c>
      <c r="K50" s="6">
        <v>0</v>
      </c>
      <c r="L50" s="6">
        <v>1</v>
      </c>
      <c r="M50" s="6">
        <v>0</v>
      </c>
      <c r="N50" s="6">
        <v>1</v>
      </c>
      <c r="O50" s="6">
        <v>0</v>
      </c>
      <c r="P50" s="6">
        <v>1</v>
      </c>
      <c r="Q50" s="6">
        <v>0</v>
      </c>
      <c r="R50" s="6">
        <v>1</v>
      </c>
      <c r="S50" s="6">
        <v>0</v>
      </c>
      <c r="T50" s="6">
        <v>1</v>
      </c>
      <c r="U50" s="6">
        <v>0</v>
      </c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</row>
    <row r="51" spans="1:43">
      <c r="A51" s="7">
        <v>9800</v>
      </c>
      <c r="B51" s="6">
        <v>0.313</v>
      </c>
      <c r="C51" s="6">
        <v>0.687</v>
      </c>
      <c r="D51" s="6">
        <v>1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1</v>
      </c>
      <c r="K51" s="6">
        <v>0</v>
      </c>
      <c r="L51" s="6">
        <v>1</v>
      </c>
      <c r="M51" s="6">
        <v>0</v>
      </c>
      <c r="N51" s="6">
        <v>1</v>
      </c>
      <c r="O51" s="6">
        <v>0</v>
      </c>
      <c r="P51" s="6">
        <v>1</v>
      </c>
      <c r="Q51" s="6">
        <v>0</v>
      </c>
      <c r="R51" s="6">
        <v>1</v>
      </c>
      <c r="S51" s="6">
        <v>0</v>
      </c>
      <c r="T51" s="6">
        <v>1</v>
      </c>
      <c r="U51" s="6">
        <v>0</v>
      </c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</row>
    <row r="52" spans="1:43">
      <c r="A52" s="7">
        <v>10000</v>
      </c>
      <c r="B52" s="6">
        <v>0.295</v>
      </c>
      <c r="C52" s="6">
        <v>0.705</v>
      </c>
      <c r="D52" s="6">
        <v>1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1</v>
      </c>
      <c r="K52" s="6">
        <v>0</v>
      </c>
      <c r="L52" s="6">
        <v>1</v>
      </c>
      <c r="M52" s="6">
        <v>0</v>
      </c>
      <c r="N52" s="6">
        <v>1</v>
      </c>
      <c r="O52" s="6">
        <v>0</v>
      </c>
      <c r="P52" s="6">
        <v>1</v>
      </c>
      <c r="Q52" s="6">
        <v>0</v>
      </c>
      <c r="R52" s="6">
        <v>1</v>
      </c>
      <c r="S52" s="6">
        <v>0</v>
      </c>
      <c r="T52" s="6">
        <v>1</v>
      </c>
      <c r="U52" s="6">
        <v>0</v>
      </c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</row>
    <row r="53" spans="1:43">
      <c r="A53" s="7">
        <v>10200</v>
      </c>
      <c r="B53" s="6">
        <v>0.275</v>
      </c>
      <c r="C53" s="6">
        <v>0.725</v>
      </c>
      <c r="D53" s="6">
        <v>1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1</v>
      </c>
      <c r="K53" s="6">
        <v>0</v>
      </c>
      <c r="L53" s="6">
        <v>1</v>
      </c>
      <c r="M53" s="6">
        <v>0</v>
      </c>
      <c r="N53" s="6">
        <v>1</v>
      </c>
      <c r="O53" s="6">
        <v>0</v>
      </c>
      <c r="P53" s="6">
        <v>1</v>
      </c>
      <c r="Q53" s="6">
        <v>0</v>
      </c>
      <c r="R53" s="6">
        <v>1</v>
      </c>
      <c r="S53" s="6">
        <v>0</v>
      </c>
      <c r="T53" s="6">
        <v>1</v>
      </c>
      <c r="U53" s="6">
        <v>0</v>
      </c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</row>
    <row r="54" spans="1:43">
      <c r="A54" s="7">
        <v>10400</v>
      </c>
      <c r="B54" s="6">
        <v>0.262</v>
      </c>
      <c r="C54" s="6">
        <v>0.738</v>
      </c>
      <c r="D54" s="6">
        <v>1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1</v>
      </c>
      <c r="K54" s="6">
        <v>0</v>
      </c>
      <c r="L54" s="6">
        <v>1</v>
      </c>
      <c r="M54" s="6">
        <v>0</v>
      </c>
      <c r="N54" s="6">
        <v>1</v>
      </c>
      <c r="O54" s="6">
        <v>0</v>
      </c>
      <c r="P54" s="6">
        <v>1</v>
      </c>
      <c r="Q54" s="6">
        <v>0</v>
      </c>
      <c r="R54" s="6">
        <v>1</v>
      </c>
      <c r="S54" s="6">
        <v>0</v>
      </c>
      <c r="T54" s="6">
        <v>1</v>
      </c>
      <c r="U54" s="6">
        <v>0</v>
      </c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</row>
    <row r="55" spans="1:43">
      <c r="A55" s="7">
        <v>10600</v>
      </c>
      <c r="B55" s="6">
        <v>0.248</v>
      </c>
      <c r="C55" s="6">
        <v>0.752</v>
      </c>
      <c r="D55" s="6">
        <v>0.999</v>
      </c>
      <c r="E55" s="6">
        <v>0.001</v>
      </c>
      <c r="F55" s="6">
        <v>1</v>
      </c>
      <c r="G55" s="6">
        <v>0</v>
      </c>
      <c r="H55" s="6">
        <v>1</v>
      </c>
      <c r="I55" s="6">
        <v>0</v>
      </c>
      <c r="J55" s="6">
        <v>1</v>
      </c>
      <c r="K55" s="6">
        <v>0</v>
      </c>
      <c r="L55" s="6">
        <v>1</v>
      </c>
      <c r="M55" s="6">
        <v>0</v>
      </c>
      <c r="N55" s="6">
        <v>1</v>
      </c>
      <c r="O55" s="6">
        <v>0</v>
      </c>
      <c r="P55" s="6">
        <v>1</v>
      </c>
      <c r="Q55" s="6">
        <v>0</v>
      </c>
      <c r="R55" s="6">
        <v>1</v>
      </c>
      <c r="S55" s="6">
        <v>0</v>
      </c>
      <c r="T55" s="6">
        <v>1</v>
      </c>
      <c r="U55" s="6">
        <v>0</v>
      </c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</row>
    <row r="56" spans="1:43">
      <c r="A56" s="7">
        <v>10800</v>
      </c>
      <c r="B56" s="6">
        <v>0.226</v>
      </c>
      <c r="C56" s="6">
        <v>0.774</v>
      </c>
      <c r="D56" s="6">
        <v>0.999</v>
      </c>
      <c r="E56" s="6">
        <v>0.001</v>
      </c>
      <c r="F56" s="6">
        <v>1</v>
      </c>
      <c r="G56" s="6">
        <v>0</v>
      </c>
      <c r="H56" s="6">
        <v>1</v>
      </c>
      <c r="I56" s="6">
        <v>0</v>
      </c>
      <c r="J56" s="6">
        <v>1</v>
      </c>
      <c r="K56" s="6">
        <v>0</v>
      </c>
      <c r="L56" s="6">
        <v>1</v>
      </c>
      <c r="M56" s="6">
        <v>0</v>
      </c>
      <c r="N56" s="6">
        <v>1</v>
      </c>
      <c r="O56" s="6">
        <v>0</v>
      </c>
      <c r="P56" s="6">
        <v>1</v>
      </c>
      <c r="Q56" s="6">
        <v>0</v>
      </c>
      <c r="R56" s="6">
        <v>1</v>
      </c>
      <c r="S56" s="6">
        <v>0</v>
      </c>
      <c r="T56" s="6">
        <v>1</v>
      </c>
      <c r="U56" s="6">
        <v>0</v>
      </c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</row>
    <row r="57" spans="1:43">
      <c r="A57" s="7">
        <v>11000</v>
      </c>
      <c r="B57" s="6">
        <v>0.212</v>
      </c>
      <c r="C57" s="6">
        <v>0.788</v>
      </c>
      <c r="D57" s="6">
        <v>0.998</v>
      </c>
      <c r="E57" s="6">
        <v>0.002</v>
      </c>
      <c r="F57" s="6">
        <v>1</v>
      </c>
      <c r="G57" s="6">
        <v>0</v>
      </c>
      <c r="H57" s="6">
        <v>1</v>
      </c>
      <c r="I57" s="6">
        <v>0</v>
      </c>
      <c r="J57" s="6">
        <v>1</v>
      </c>
      <c r="K57" s="6">
        <v>0</v>
      </c>
      <c r="L57" s="6">
        <v>1</v>
      </c>
      <c r="M57" s="6">
        <v>0</v>
      </c>
      <c r="N57" s="6">
        <v>1</v>
      </c>
      <c r="O57" s="6">
        <v>0</v>
      </c>
      <c r="P57" s="6">
        <v>1</v>
      </c>
      <c r="Q57" s="6">
        <v>0</v>
      </c>
      <c r="R57" s="6">
        <v>1</v>
      </c>
      <c r="S57" s="6">
        <v>0</v>
      </c>
      <c r="T57" s="6">
        <v>1</v>
      </c>
      <c r="U57" s="6">
        <v>0</v>
      </c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</row>
    <row r="58" spans="1:43">
      <c r="A58" s="7">
        <v>11200</v>
      </c>
      <c r="B58" s="6">
        <v>0.195</v>
      </c>
      <c r="C58" s="6">
        <v>0.805</v>
      </c>
      <c r="D58" s="6">
        <v>0.998</v>
      </c>
      <c r="E58" s="6">
        <v>0.002</v>
      </c>
      <c r="F58" s="6">
        <v>1</v>
      </c>
      <c r="G58" s="6">
        <v>0</v>
      </c>
      <c r="H58" s="6">
        <v>1</v>
      </c>
      <c r="I58" s="6">
        <v>0</v>
      </c>
      <c r="J58" s="6">
        <v>1</v>
      </c>
      <c r="K58" s="6">
        <v>0</v>
      </c>
      <c r="L58" s="6">
        <v>1</v>
      </c>
      <c r="M58" s="6">
        <v>0</v>
      </c>
      <c r="N58" s="6">
        <v>1</v>
      </c>
      <c r="O58" s="6">
        <v>0</v>
      </c>
      <c r="P58" s="6">
        <v>1</v>
      </c>
      <c r="Q58" s="6">
        <v>0</v>
      </c>
      <c r="R58" s="6">
        <v>1</v>
      </c>
      <c r="S58" s="6">
        <v>0</v>
      </c>
      <c r="T58" s="6">
        <v>1</v>
      </c>
      <c r="U58" s="6">
        <v>0</v>
      </c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</row>
    <row r="59" spans="1:43">
      <c r="A59" s="7">
        <v>11400</v>
      </c>
      <c r="B59" s="6">
        <v>0.182</v>
      </c>
      <c r="C59" s="6">
        <v>0.818</v>
      </c>
      <c r="D59" s="6">
        <v>0.997</v>
      </c>
      <c r="E59" s="6">
        <v>0.003</v>
      </c>
      <c r="F59" s="6">
        <v>1</v>
      </c>
      <c r="G59" s="6">
        <v>0</v>
      </c>
      <c r="H59" s="6">
        <v>1</v>
      </c>
      <c r="I59" s="6">
        <v>0</v>
      </c>
      <c r="J59" s="6">
        <v>1</v>
      </c>
      <c r="K59" s="6">
        <v>0</v>
      </c>
      <c r="L59" s="6">
        <v>1</v>
      </c>
      <c r="M59" s="6">
        <v>0</v>
      </c>
      <c r="N59" s="6">
        <v>1</v>
      </c>
      <c r="O59" s="6">
        <v>0</v>
      </c>
      <c r="P59" s="6">
        <v>1</v>
      </c>
      <c r="Q59" s="6">
        <v>0</v>
      </c>
      <c r="R59" s="6">
        <v>1</v>
      </c>
      <c r="S59" s="6">
        <v>0</v>
      </c>
      <c r="T59" s="6">
        <v>1</v>
      </c>
      <c r="U59" s="6">
        <v>0</v>
      </c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</row>
    <row r="60" spans="1:43">
      <c r="A60" s="7">
        <v>11600</v>
      </c>
      <c r="B60" s="6">
        <v>0.173</v>
      </c>
      <c r="C60" s="6">
        <v>0.827</v>
      </c>
      <c r="D60" s="6">
        <v>0.995</v>
      </c>
      <c r="E60" s="6">
        <v>0.005</v>
      </c>
      <c r="F60" s="6">
        <v>1</v>
      </c>
      <c r="G60" s="6">
        <v>0</v>
      </c>
      <c r="H60" s="6">
        <v>1</v>
      </c>
      <c r="I60" s="6">
        <v>0</v>
      </c>
      <c r="J60" s="6">
        <v>1</v>
      </c>
      <c r="K60" s="6">
        <v>0</v>
      </c>
      <c r="L60" s="6">
        <v>1</v>
      </c>
      <c r="M60" s="6">
        <v>0</v>
      </c>
      <c r="N60" s="6">
        <v>1</v>
      </c>
      <c r="O60" s="6">
        <v>0</v>
      </c>
      <c r="P60" s="6">
        <v>1</v>
      </c>
      <c r="Q60" s="6">
        <v>0</v>
      </c>
      <c r="R60" s="6">
        <v>1</v>
      </c>
      <c r="S60" s="6">
        <v>0</v>
      </c>
      <c r="T60" s="6">
        <v>1</v>
      </c>
      <c r="U60" s="6">
        <v>0</v>
      </c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</row>
    <row r="61" spans="1:43">
      <c r="A61" s="7">
        <v>11800</v>
      </c>
      <c r="B61" s="6">
        <v>0.163</v>
      </c>
      <c r="C61" s="6">
        <v>0.837</v>
      </c>
      <c r="D61" s="6">
        <v>0.99</v>
      </c>
      <c r="E61" s="6">
        <v>0.01</v>
      </c>
      <c r="F61" s="6">
        <v>1</v>
      </c>
      <c r="G61" s="6">
        <v>0</v>
      </c>
      <c r="H61" s="6">
        <v>1</v>
      </c>
      <c r="I61" s="6">
        <v>0</v>
      </c>
      <c r="J61" s="6">
        <v>1</v>
      </c>
      <c r="K61" s="6">
        <v>0</v>
      </c>
      <c r="L61" s="6">
        <v>1</v>
      </c>
      <c r="M61" s="6">
        <v>0</v>
      </c>
      <c r="N61" s="6">
        <v>1</v>
      </c>
      <c r="O61" s="6">
        <v>0</v>
      </c>
      <c r="P61" s="6">
        <v>1</v>
      </c>
      <c r="Q61" s="6">
        <v>0</v>
      </c>
      <c r="R61" s="6">
        <v>1</v>
      </c>
      <c r="S61" s="6">
        <v>0</v>
      </c>
      <c r="T61" s="6">
        <v>1</v>
      </c>
      <c r="U61" s="6">
        <v>0</v>
      </c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</row>
    <row r="62" spans="1:43">
      <c r="A62" s="7">
        <v>12000</v>
      </c>
      <c r="B62" s="6">
        <v>0.152</v>
      </c>
      <c r="C62" s="6">
        <v>0.848</v>
      </c>
      <c r="D62" s="6">
        <v>0.988</v>
      </c>
      <c r="E62" s="6">
        <v>0.012</v>
      </c>
      <c r="F62" s="6">
        <v>1</v>
      </c>
      <c r="G62" s="6">
        <v>0</v>
      </c>
      <c r="H62" s="6">
        <v>1</v>
      </c>
      <c r="I62" s="6">
        <v>0</v>
      </c>
      <c r="J62" s="6">
        <v>1</v>
      </c>
      <c r="K62" s="6">
        <v>0</v>
      </c>
      <c r="L62" s="6">
        <v>1</v>
      </c>
      <c r="M62" s="6">
        <v>0</v>
      </c>
      <c r="N62" s="6">
        <v>1</v>
      </c>
      <c r="O62" s="6">
        <v>0</v>
      </c>
      <c r="P62" s="6">
        <v>1</v>
      </c>
      <c r="Q62" s="6">
        <v>0</v>
      </c>
      <c r="R62" s="6">
        <v>1</v>
      </c>
      <c r="S62" s="6">
        <v>0</v>
      </c>
      <c r="T62" s="6">
        <v>1</v>
      </c>
      <c r="U62" s="6">
        <v>0</v>
      </c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</row>
    <row r="63" spans="1:43">
      <c r="A63" s="7">
        <v>12200</v>
      </c>
      <c r="B63" s="6">
        <v>0.148</v>
      </c>
      <c r="C63" s="6">
        <v>0.852</v>
      </c>
      <c r="D63" s="6">
        <v>0.983</v>
      </c>
      <c r="E63" s="6">
        <v>0.017</v>
      </c>
      <c r="F63" s="6">
        <v>1</v>
      </c>
      <c r="G63" s="6">
        <v>0</v>
      </c>
      <c r="H63" s="6">
        <v>1</v>
      </c>
      <c r="I63" s="6">
        <v>0</v>
      </c>
      <c r="J63" s="6">
        <v>1</v>
      </c>
      <c r="K63" s="6">
        <v>0</v>
      </c>
      <c r="L63" s="6">
        <v>1</v>
      </c>
      <c r="M63" s="6">
        <v>0</v>
      </c>
      <c r="N63" s="6">
        <v>1</v>
      </c>
      <c r="O63" s="6">
        <v>0</v>
      </c>
      <c r="P63" s="6">
        <v>1</v>
      </c>
      <c r="Q63" s="6">
        <v>0</v>
      </c>
      <c r="R63" s="6">
        <v>1</v>
      </c>
      <c r="S63" s="6">
        <v>0</v>
      </c>
      <c r="T63" s="6">
        <v>1</v>
      </c>
      <c r="U63" s="6">
        <v>0</v>
      </c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</row>
    <row r="64" spans="1:43">
      <c r="A64" s="7">
        <v>12400</v>
      </c>
      <c r="B64" s="6">
        <v>0.139</v>
      </c>
      <c r="C64" s="6">
        <v>0.861</v>
      </c>
      <c r="D64" s="6">
        <v>0.978</v>
      </c>
      <c r="E64" s="6">
        <v>0.022</v>
      </c>
      <c r="F64" s="6">
        <v>1</v>
      </c>
      <c r="G64" s="6">
        <v>0</v>
      </c>
      <c r="H64" s="6">
        <v>1</v>
      </c>
      <c r="I64" s="6">
        <v>0</v>
      </c>
      <c r="J64" s="6">
        <v>1</v>
      </c>
      <c r="K64" s="6">
        <v>0</v>
      </c>
      <c r="L64" s="6">
        <v>1</v>
      </c>
      <c r="M64" s="6">
        <v>0</v>
      </c>
      <c r="N64" s="6">
        <v>1</v>
      </c>
      <c r="O64" s="6">
        <v>0</v>
      </c>
      <c r="P64" s="6">
        <v>1</v>
      </c>
      <c r="Q64" s="6">
        <v>0</v>
      </c>
      <c r="R64" s="6">
        <v>1</v>
      </c>
      <c r="S64" s="6">
        <v>0</v>
      </c>
      <c r="T64" s="6">
        <v>1</v>
      </c>
      <c r="U64" s="6">
        <v>0</v>
      </c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</row>
    <row r="65" spans="1:43">
      <c r="A65" s="7">
        <v>12600</v>
      </c>
      <c r="B65" s="6">
        <v>0.135</v>
      </c>
      <c r="C65" s="6">
        <v>0.865</v>
      </c>
      <c r="D65" s="6">
        <v>0.975</v>
      </c>
      <c r="E65" s="6">
        <v>0.025</v>
      </c>
      <c r="F65" s="6">
        <v>1</v>
      </c>
      <c r="G65" s="6">
        <v>0</v>
      </c>
      <c r="H65" s="6">
        <v>1</v>
      </c>
      <c r="I65" s="6">
        <v>0</v>
      </c>
      <c r="J65" s="6">
        <v>1</v>
      </c>
      <c r="K65" s="6">
        <v>0</v>
      </c>
      <c r="L65" s="6">
        <v>1</v>
      </c>
      <c r="M65" s="6">
        <v>0</v>
      </c>
      <c r="N65" s="6">
        <v>1</v>
      </c>
      <c r="O65" s="6">
        <v>0</v>
      </c>
      <c r="P65" s="6">
        <v>1</v>
      </c>
      <c r="Q65" s="6">
        <v>0</v>
      </c>
      <c r="R65" s="6">
        <v>1</v>
      </c>
      <c r="S65" s="6">
        <v>0</v>
      </c>
      <c r="T65" s="6">
        <v>1</v>
      </c>
      <c r="U65" s="6">
        <v>0</v>
      </c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</row>
    <row r="66" spans="1:43">
      <c r="A66" s="7">
        <v>12800</v>
      </c>
      <c r="B66" s="6">
        <v>0.121</v>
      </c>
      <c r="C66" s="6">
        <v>0.879</v>
      </c>
      <c r="D66" s="6">
        <v>0.966</v>
      </c>
      <c r="E66" s="6">
        <v>0.034</v>
      </c>
      <c r="F66" s="6">
        <v>1</v>
      </c>
      <c r="G66" s="6">
        <v>0</v>
      </c>
      <c r="H66" s="6">
        <v>1</v>
      </c>
      <c r="I66" s="6">
        <v>0</v>
      </c>
      <c r="J66" s="6">
        <v>1</v>
      </c>
      <c r="K66" s="6">
        <v>0</v>
      </c>
      <c r="L66" s="6">
        <v>1</v>
      </c>
      <c r="M66" s="6">
        <v>0</v>
      </c>
      <c r="N66" s="6">
        <v>1</v>
      </c>
      <c r="O66" s="6">
        <v>0</v>
      </c>
      <c r="P66" s="6">
        <v>1</v>
      </c>
      <c r="Q66" s="6">
        <v>0</v>
      </c>
      <c r="R66" s="6">
        <v>1</v>
      </c>
      <c r="S66" s="6">
        <v>0</v>
      </c>
      <c r="T66" s="6">
        <v>1</v>
      </c>
      <c r="U66" s="6">
        <v>0</v>
      </c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</row>
    <row r="67" spans="1:43">
      <c r="A67" s="7">
        <v>13000</v>
      </c>
      <c r="B67" s="6">
        <v>0.116</v>
      </c>
      <c r="C67" s="6">
        <v>0.884</v>
      </c>
      <c r="D67" s="6">
        <v>0.95</v>
      </c>
      <c r="E67" s="6">
        <v>0.05</v>
      </c>
      <c r="F67" s="6">
        <v>1</v>
      </c>
      <c r="G67" s="6">
        <v>0</v>
      </c>
      <c r="H67" s="6">
        <v>1</v>
      </c>
      <c r="I67" s="6">
        <v>0</v>
      </c>
      <c r="J67" s="6">
        <v>1</v>
      </c>
      <c r="K67" s="6">
        <v>0</v>
      </c>
      <c r="L67" s="6">
        <v>1</v>
      </c>
      <c r="M67" s="6">
        <v>0</v>
      </c>
      <c r="N67" s="6">
        <v>1</v>
      </c>
      <c r="O67" s="6">
        <v>0</v>
      </c>
      <c r="P67" s="6">
        <v>1</v>
      </c>
      <c r="Q67" s="6">
        <v>0</v>
      </c>
      <c r="R67" s="6">
        <v>1</v>
      </c>
      <c r="S67" s="6">
        <v>0</v>
      </c>
      <c r="T67" s="6">
        <v>1</v>
      </c>
      <c r="U67" s="6">
        <v>0</v>
      </c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</row>
    <row r="68" spans="1:43">
      <c r="A68" s="7">
        <v>13200</v>
      </c>
      <c r="B68" s="6">
        <v>0.11</v>
      </c>
      <c r="C68" s="6">
        <v>0.89</v>
      </c>
      <c r="D68" s="6">
        <v>0.937</v>
      </c>
      <c r="E68" s="6">
        <v>0.063</v>
      </c>
      <c r="F68" s="6">
        <v>1</v>
      </c>
      <c r="G68" s="6">
        <v>0</v>
      </c>
      <c r="H68" s="6">
        <v>1</v>
      </c>
      <c r="I68" s="6">
        <v>0</v>
      </c>
      <c r="J68" s="6">
        <v>1</v>
      </c>
      <c r="K68" s="6">
        <v>0</v>
      </c>
      <c r="L68" s="6">
        <v>1</v>
      </c>
      <c r="M68" s="6">
        <v>0</v>
      </c>
      <c r="N68" s="6">
        <v>1</v>
      </c>
      <c r="O68" s="6">
        <v>0</v>
      </c>
      <c r="P68" s="6">
        <v>1</v>
      </c>
      <c r="Q68" s="6">
        <v>0</v>
      </c>
      <c r="R68" s="6">
        <v>1</v>
      </c>
      <c r="S68" s="6">
        <v>0</v>
      </c>
      <c r="T68" s="6">
        <v>1</v>
      </c>
      <c r="U68" s="6">
        <v>0</v>
      </c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</row>
    <row r="69" spans="1:43">
      <c r="A69" s="7">
        <v>13400</v>
      </c>
      <c r="B69" s="6">
        <v>0.105</v>
      </c>
      <c r="C69" s="6">
        <v>0.895</v>
      </c>
      <c r="D69" s="6">
        <v>0.928</v>
      </c>
      <c r="E69" s="6">
        <v>0.072</v>
      </c>
      <c r="F69" s="6">
        <v>1</v>
      </c>
      <c r="G69" s="6">
        <v>0</v>
      </c>
      <c r="H69" s="6">
        <v>1</v>
      </c>
      <c r="I69" s="6">
        <v>0</v>
      </c>
      <c r="J69" s="6">
        <v>1</v>
      </c>
      <c r="K69" s="6">
        <v>0</v>
      </c>
      <c r="L69" s="6">
        <v>1</v>
      </c>
      <c r="M69" s="6">
        <v>0</v>
      </c>
      <c r="N69" s="6">
        <v>1</v>
      </c>
      <c r="O69" s="6">
        <v>0</v>
      </c>
      <c r="P69" s="6">
        <v>1</v>
      </c>
      <c r="Q69" s="6">
        <v>0</v>
      </c>
      <c r="R69" s="6">
        <v>1</v>
      </c>
      <c r="S69" s="6">
        <v>0</v>
      </c>
      <c r="T69" s="6">
        <v>1</v>
      </c>
      <c r="U69" s="6">
        <v>0</v>
      </c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</row>
    <row r="70" spans="1:43">
      <c r="A70" s="7">
        <v>13600</v>
      </c>
      <c r="B70" s="6">
        <v>0.099</v>
      </c>
      <c r="C70" s="6">
        <v>0.901</v>
      </c>
      <c r="D70" s="6">
        <v>0.914</v>
      </c>
      <c r="E70" s="6">
        <v>0.086</v>
      </c>
      <c r="F70" s="6">
        <v>1</v>
      </c>
      <c r="G70" s="6">
        <v>0</v>
      </c>
      <c r="H70" s="6">
        <v>1</v>
      </c>
      <c r="I70" s="6">
        <v>0</v>
      </c>
      <c r="J70" s="6">
        <v>1</v>
      </c>
      <c r="K70" s="6">
        <v>0</v>
      </c>
      <c r="L70" s="6">
        <v>1</v>
      </c>
      <c r="M70" s="6">
        <v>0</v>
      </c>
      <c r="N70" s="6">
        <v>1</v>
      </c>
      <c r="O70" s="6">
        <v>0</v>
      </c>
      <c r="P70" s="6">
        <v>1</v>
      </c>
      <c r="Q70" s="6">
        <v>0</v>
      </c>
      <c r="R70" s="6">
        <v>1</v>
      </c>
      <c r="S70" s="6">
        <v>0</v>
      </c>
      <c r="T70" s="6">
        <v>1</v>
      </c>
      <c r="U70" s="6">
        <v>0</v>
      </c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</row>
    <row r="71" spans="1:43">
      <c r="A71" s="7">
        <v>13800</v>
      </c>
      <c r="B71" s="6">
        <v>0.096</v>
      </c>
      <c r="C71" s="6">
        <v>0.904</v>
      </c>
      <c r="D71" s="6">
        <v>0.899</v>
      </c>
      <c r="E71" s="6">
        <v>0.101</v>
      </c>
      <c r="F71" s="6">
        <v>1</v>
      </c>
      <c r="G71" s="6">
        <v>0</v>
      </c>
      <c r="H71" s="6">
        <v>1</v>
      </c>
      <c r="I71" s="6">
        <v>0</v>
      </c>
      <c r="J71" s="6">
        <v>1</v>
      </c>
      <c r="K71" s="6">
        <v>0</v>
      </c>
      <c r="L71" s="6">
        <v>1</v>
      </c>
      <c r="M71" s="6">
        <v>0</v>
      </c>
      <c r="N71" s="6">
        <v>1</v>
      </c>
      <c r="O71" s="6">
        <v>0</v>
      </c>
      <c r="P71" s="6">
        <v>1</v>
      </c>
      <c r="Q71" s="6">
        <v>0</v>
      </c>
      <c r="R71" s="6">
        <v>1</v>
      </c>
      <c r="S71" s="6">
        <v>0</v>
      </c>
      <c r="T71" s="6">
        <v>1</v>
      </c>
      <c r="U71" s="6">
        <v>0</v>
      </c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</row>
    <row r="72" spans="1:43">
      <c r="A72" s="7">
        <v>14000</v>
      </c>
      <c r="B72" s="6">
        <v>0.091</v>
      </c>
      <c r="C72" s="6">
        <v>0.909</v>
      </c>
      <c r="D72" s="6">
        <v>0.88</v>
      </c>
      <c r="E72" s="6">
        <v>0.12</v>
      </c>
      <c r="F72" s="6">
        <v>0.999</v>
      </c>
      <c r="G72" s="6">
        <v>0.001</v>
      </c>
      <c r="H72" s="6">
        <v>1</v>
      </c>
      <c r="I72" s="6">
        <v>0</v>
      </c>
      <c r="J72" s="6">
        <v>1</v>
      </c>
      <c r="K72" s="6">
        <v>0</v>
      </c>
      <c r="L72" s="6">
        <v>1</v>
      </c>
      <c r="M72" s="6">
        <v>0</v>
      </c>
      <c r="N72" s="6">
        <v>1</v>
      </c>
      <c r="O72" s="6">
        <v>0</v>
      </c>
      <c r="P72" s="6">
        <v>1</v>
      </c>
      <c r="Q72" s="6">
        <v>0</v>
      </c>
      <c r="R72" s="6">
        <v>1</v>
      </c>
      <c r="S72" s="6">
        <v>0</v>
      </c>
      <c r="T72" s="6">
        <v>1</v>
      </c>
      <c r="U72" s="6">
        <v>0</v>
      </c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</row>
    <row r="73" spans="1:43">
      <c r="A73" s="7">
        <v>14200</v>
      </c>
      <c r="B73" s="6">
        <v>0.083</v>
      </c>
      <c r="C73" s="6">
        <v>0.917</v>
      </c>
      <c r="D73" s="6">
        <v>0.846</v>
      </c>
      <c r="E73" s="6">
        <v>0.154</v>
      </c>
      <c r="F73" s="6">
        <v>0.999</v>
      </c>
      <c r="G73" s="6">
        <v>0.001</v>
      </c>
      <c r="H73" s="6">
        <v>1</v>
      </c>
      <c r="I73" s="6">
        <v>0</v>
      </c>
      <c r="J73" s="6">
        <v>1</v>
      </c>
      <c r="K73" s="6">
        <v>0</v>
      </c>
      <c r="L73" s="6">
        <v>1</v>
      </c>
      <c r="M73" s="6">
        <v>0</v>
      </c>
      <c r="N73" s="6">
        <v>1</v>
      </c>
      <c r="O73" s="6">
        <v>0</v>
      </c>
      <c r="P73" s="6">
        <v>1</v>
      </c>
      <c r="Q73" s="6">
        <v>0</v>
      </c>
      <c r="R73" s="6">
        <v>1</v>
      </c>
      <c r="S73" s="6">
        <v>0</v>
      </c>
      <c r="T73" s="6">
        <v>1</v>
      </c>
      <c r="U73" s="6">
        <v>0</v>
      </c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</row>
    <row r="74" spans="1:43">
      <c r="A74" s="7">
        <v>14400</v>
      </c>
      <c r="B74" s="6">
        <v>0.08</v>
      </c>
      <c r="C74" s="6">
        <v>0.92</v>
      </c>
      <c r="D74" s="6">
        <v>0.83</v>
      </c>
      <c r="E74" s="6">
        <v>0.17</v>
      </c>
      <c r="F74" s="6">
        <v>0.999</v>
      </c>
      <c r="G74" s="6">
        <v>0.001</v>
      </c>
      <c r="H74" s="6">
        <v>1</v>
      </c>
      <c r="I74" s="6">
        <v>0</v>
      </c>
      <c r="J74" s="6">
        <v>1</v>
      </c>
      <c r="K74" s="6">
        <v>0</v>
      </c>
      <c r="L74" s="6">
        <v>1</v>
      </c>
      <c r="M74" s="6">
        <v>0</v>
      </c>
      <c r="N74" s="6">
        <v>1</v>
      </c>
      <c r="O74" s="6">
        <v>0</v>
      </c>
      <c r="P74" s="6">
        <v>1</v>
      </c>
      <c r="Q74" s="6">
        <v>0</v>
      </c>
      <c r="R74" s="6">
        <v>1</v>
      </c>
      <c r="S74" s="6">
        <v>0</v>
      </c>
      <c r="T74" s="6">
        <v>1</v>
      </c>
      <c r="U74" s="6">
        <v>0</v>
      </c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</row>
    <row r="75" spans="1:43">
      <c r="A75" s="7">
        <v>14600</v>
      </c>
      <c r="B75" s="6">
        <v>0.076</v>
      </c>
      <c r="C75" s="6">
        <v>0.924</v>
      </c>
      <c r="D75" s="6">
        <v>0.812</v>
      </c>
      <c r="E75" s="6">
        <v>0.188</v>
      </c>
      <c r="F75" s="6">
        <v>0.999</v>
      </c>
      <c r="G75" s="6">
        <v>0.001</v>
      </c>
      <c r="H75" s="6">
        <v>1</v>
      </c>
      <c r="I75" s="6">
        <v>0</v>
      </c>
      <c r="J75" s="6">
        <v>1</v>
      </c>
      <c r="K75" s="6">
        <v>0</v>
      </c>
      <c r="L75" s="6">
        <v>1</v>
      </c>
      <c r="M75" s="6">
        <v>0</v>
      </c>
      <c r="N75" s="6">
        <v>1</v>
      </c>
      <c r="O75" s="6">
        <v>0</v>
      </c>
      <c r="P75" s="6">
        <v>1</v>
      </c>
      <c r="Q75" s="6">
        <v>0</v>
      </c>
      <c r="R75" s="6">
        <v>1</v>
      </c>
      <c r="S75" s="6">
        <v>0</v>
      </c>
      <c r="T75" s="6">
        <v>1</v>
      </c>
      <c r="U75" s="6">
        <v>0</v>
      </c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</row>
    <row r="76" spans="1:43">
      <c r="A76" s="7">
        <v>14800</v>
      </c>
      <c r="B76" s="6">
        <v>0.073</v>
      </c>
      <c r="C76" s="6">
        <v>0.927</v>
      </c>
      <c r="D76" s="6">
        <v>0.795</v>
      </c>
      <c r="E76" s="6">
        <v>0.205</v>
      </c>
      <c r="F76" s="6">
        <v>0.999</v>
      </c>
      <c r="G76" s="6">
        <v>0.001</v>
      </c>
      <c r="H76" s="6">
        <v>1</v>
      </c>
      <c r="I76" s="6">
        <v>0</v>
      </c>
      <c r="J76" s="6">
        <v>1</v>
      </c>
      <c r="K76" s="6">
        <v>0</v>
      </c>
      <c r="L76" s="6">
        <v>1</v>
      </c>
      <c r="M76" s="6">
        <v>0</v>
      </c>
      <c r="N76" s="6">
        <v>1</v>
      </c>
      <c r="O76" s="6">
        <v>0</v>
      </c>
      <c r="P76" s="6">
        <v>1</v>
      </c>
      <c r="Q76" s="6">
        <v>0</v>
      </c>
      <c r="R76" s="6">
        <v>1</v>
      </c>
      <c r="S76" s="6">
        <v>0</v>
      </c>
      <c r="T76" s="6">
        <v>1</v>
      </c>
      <c r="U76" s="6">
        <v>0</v>
      </c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</row>
    <row r="77" spans="1:43">
      <c r="A77" s="7">
        <v>15000</v>
      </c>
      <c r="B77" s="6">
        <v>0.071</v>
      </c>
      <c r="C77" s="6">
        <v>0.929</v>
      </c>
      <c r="D77" s="6">
        <v>0.78</v>
      </c>
      <c r="E77" s="6">
        <v>0.22</v>
      </c>
      <c r="F77" s="6">
        <v>0.999</v>
      </c>
      <c r="G77" s="6">
        <v>0.001</v>
      </c>
      <c r="H77" s="6">
        <v>1</v>
      </c>
      <c r="I77" s="6">
        <v>0</v>
      </c>
      <c r="J77" s="6">
        <v>1</v>
      </c>
      <c r="K77" s="6">
        <v>0</v>
      </c>
      <c r="L77" s="6">
        <v>1</v>
      </c>
      <c r="M77" s="6">
        <v>0</v>
      </c>
      <c r="N77" s="6">
        <v>1</v>
      </c>
      <c r="O77" s="6">
        <v>0</v>
      </c>
      <c r="P77" s="6">
        <v>1</v>
      </c>
      <c r="Q77" s="6">
        <v>0</v>
      </c>
      <c r="R77" s="6">
        <v>1</v>
      </c>
      <c r="S77" s="6">
        <v>0</v>
      </c>
      <c r="T77" s="6">
        <v>1</v>
      </c>
      <c r="U77" s="6">
        <v>0</v>
      </c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</row>
    <row r="78" spans="1:43">
      <c r="A78" s="7">
        <v>15200</v>
      </c>
      <c r="B78" s="6">
        <v>0.064</v>
      </c>
      <c r="C78" s="6">
        <v>0.936</v>
      </c>
      <c r="D78" s="6">
        <v>0.76</v>
      </c>
      <c r="E78" s="6">
        <v>0.24</v>
      </c>
      <c r="F78" s="6">
        <v>0.999</v>
      </c>
      <c r="G78" s="6">
        <v>0.001</v>
      </c>
      <c r="H78" s="6">
        <v>1</v>
      </c>
      <c r="I78" s="6">
        <v>0</v>
      </c>
      <c r="J78" s="6">
        <v>1</v>
      </c>
      <c r="K78" s="6">
        <v>0</v>
      </c>
      <c r="L78" s="6">
        <v>1</v>
      </c>
      <c r="M78" s="6">
        <v>0</v>
      </c>
      <c r="N78" s="6">
        <v>1</v>
      </c>
      <c r="O78" s="6">
        <v>0</v>
      </c>
      <c r="P78" s="6">
        <v>1</v>
      </c>
      <c r="Q78" s="6">
        <v>0</v>
      </c>
      <c r="R78" s="6">
        <v>1</v>
      </c>
      <c r="S78" s="6">
        <v>0</v>
      </c>
      <c r="T78" s="6">
        <v>1</v>
      </c>
      <c r="U78" s="6">
        <v>0</v>
      </c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</row>
    <row r="79" spans="1:43">
      <c r="A79" s="7">
        <v>15400</v>
      </c>
      <c r="B79" s="6">
        <v>0.057</v>
      </c>
      <c r="C79" s="6">
        <v>0.943</v>
      </c>
      <c r="D79" s="6">
        <v>0.738</v>
      </c>
      <c r="E79" s="6">
        <v>0.262</v>
      </c>
      <c r="F79" s="6">
        <v>0.999</v>
      </c>
      <c r="G79" s="6">
        <v>0.001</v>
      </c>
      <c r="H79" s="6">
        <v>1</v>
      </c>
      <c r="I79" s="6">
        <v>0</v>
      </c>
      <c r="J79" s="6">
        <v>1</v>
      </c>
      <c r="K79" s="6">
        <v>0</v>
      </c>
      <c r="L79" s="6">
        <v>1</v>
      </c>
      <c r="M79" s="6">
        <v>0</v>
      </c>
      <c r="N79" s="6">
        <v>1</v>
      </c>
      <c r="O79" s="6">
        <v>0</v>
      </c>
      <c r="P79" s="6">
        <v>1</v>
      </c>
      <c r="Q79" s="6">
        <v>0</v>
      </c>
      <c r="R79" s="6">
        <v>1</v>
      </c>
      <c r="S79" s="6">
        <v>0</v>
      </c>
      <c r="T79" s="6">
        <v>1</v>
      </c>
      <c r="U79" s="6">
        <v>0</v>
      </c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</row>
    <row r="80" spans="1:43">
      <c r="A80" s="7">
        <v>15600</v>
      </c>
      <c r="B80" s="6">
        <v>0.052</v>
      </c>
      <c r="C80" s="6">
        <v>0.948</v>
      </c>
      <c r="D80" s="6">
        <v>0.702</v>
      </c>
      <c r="E80" s="6">
        <v>0.298</v>
      </c>
      <c r="F80" s="6">
        <v>0.999</v>
      </c>
      <c r="G80" s="6">
        <v>0.001</v>
      </c>
      <c r="H80" s="6">
        <v>1</v>
      </c>
      <c r="I80" s="6">
        <v>0</v>
      </c>
      <c r="J80" s="6">
        <v>1</v>
      </c>
      <c r="K80" s="6">
        <v>0</v>
      </c>
      <c r="L80" s="6">
        <v>1</v>
      </c>
      <c r="M80" s="6">
        <v>0</v>
      </c>
      <c r="N80" s="6">
        <v>1</v>
      </c>
      <c r="O80" s="6">
        <v>0</v>
      </c>
      <c r="P80" s="6">
        <v>1</v>
      </c>
      <c r="Q80" s="6">
        <v>0</v>
      </c>
      <c r="R80" s="6">
        <v>1</v>
      </c>
      <c r="S80" s="6">
        <v>0</v>
      </c>
      <c r="T80" s="6">
        <v>1</v>
      </c>
      <c r="U80" s="6">
        <v>0</v>
      </c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</row>
    <row r="81" spans="1:43">
      <c r="A81" s="7">
        <v>15800</v>
      </c>
      <c r="B81" s="6">
        <v>0.051</v>
      </c>
      <c r="C81" s="6">
        <v>0.949</v>
      </c>
      <c r="D81" s="6">
        <v>0.666</v>
      </c>
      <c r="E81" s="6">
        <v>0.334</v>
      </c>
      <c r="F81" s="6">
        <v>0.999</v>
      </c>
      <c r="G81" s="6">
        <v>0.001</v>
      </c>
      <c r="H81" s="6">
        <v>1</v>
      </c>
      <c r="I81" s="6">
        <v>0</v>
      </c>
      <c r="J81" s="6">
        <v>1</v>
      </c>
      <c r="K81" s="6">
        <v>0</v>
      </c>
      <c r="L81" s="6">
        <v>1</v>
      </c>
      <c r="M81" s="6">
        <v>0</v>
      </c>
      <c r="N81" s="6">
        <v>1</v>
      </c>
      <c r="O81" s="6">
        <v>0</v>
      </c>
      <c r="P81" s="6">
        <v>1</v>
      </c>
      <c r="Q81" s="6">
        <v>0</v>
      </c>
      <c r="R81" s="6">
        <v>1</v>
      </c>
      <c r="S81" s="6">
        <v>0</v>
      </c>
      <c r="T81" s="6">
        <v>1</v>
      </c>
      <c r="U81" s="6">
        <v>0</v>
      </c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</row>
    <row r="82" spans="1:43">
      <c r="A82" s="7">
        <v>16000</v>
      </c>
      <c r="B82" s="6">
        <v>0.048</v>
      </c>
      <c r="C82" s="6">
        <v>0.952</v>
      </c>
      <c r="D82" s="6">
        <v>0.637</v>
      </c>
      <c r="E82" s="6">
        <v>0.363</v>
      </c>
      <c r="F82" s="6">
        <v>0.999</v>
      </c>
      <c r="G82" s="6">
        <v>0.001</v>
      </c>
      <c r="H82" s="6">
        <v>1</v>
      </c>
      <c r="I82" s="6">
        <v>0</v>
      </c>
      <c r="J82" s="6">
        <v>1</v>
      </c>
      <c r="K82" s="6">
        <v>0</v>
      </c>
      <c r="L82" s="6">
        <v>1</v>
      </c>
      <c r="M82" s="6">
        <v>0</v>
      </c>
      <c r="N82" s="6">
        <v>1</v>
      </c>
      <c r="O82" s="6">
        <v>0</v>
      </c>
      <c r="P82" s="6">
        <v>1</v>
      </c>
      <c r="Q82" s="6">
        <v>0</v>
      </c>
      <c r="R82" s="6">
        <v>1</v>
      </c>
      <c r="S82" s="6">
        <v>0</v>
      </c>
      <c r="T82" s="6">
        <v>1</v>
      </c>
      <c r="U82" s="6">
        <v>0</v>
      </c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</row>
    <row r="83" spans="1:43">
      <c r="A83" s="7">
        <v>16200</v>
      </c>
      <c r="B83" s="6">
        <v>0.047</v>
      </c>
      <c r="C83" s="6">
        <v>0.953</v>
      </c>
      <c r="D83" s="6">
        <v>0.611</v>
      </c>
      <c r="E83" s="6">
        <v>0.389</v>
      </c>
      <c r="F83" s="6">
        <v>0.999</v>
      </c>
      <c r="G83" s="6">
        <v>0.001</v>
      </c>
      <c r="H83" s="6">
        <v>1</v>
      </c>
      <c r="I83" s="6">
        <v>0</v>
      </c>
      <c r="J83" s="6">
        <v>1</v>
      </c>
      <c r="K83" s="6">
        <v>0</v>
      </c>
      <c r="L83" s="6">
        <v>1</v>
      </c>
      <c r="M83" s="6">
        <v>0</v>
      </c>
      <c r="N83" s="6">
        <v>1</v>
      </c>
      <c r="O83" s="6">
        <v>0</v>
      </c>
      <c r="P83" s="6">
        <v>1</v>
      </c>
      <c r="Q83" s="6">
        <v>0</v>
      </c>
      <c r="R83" s="6">
        <v>1</v>
      </c>
      <c r="S83" s="6">
        <v>0</v>
      </c>
      <c r="T83" s="6">
        <v>1</v>
      </c>
      <c r="U83" s="6">
        <v>0</v>
      </c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</row>
    <row r="84" spans="1:43">
      <c r="A84" s="7">
        <v>16400</v>
      </c>
      <c r="B84" s="6">
        <v>0.04</v>
      </c>
      <c r="C84" s="6">
        <v>0.96</v>
      </c>
      <c r="D84" s="6">
        <v>0.583</v>
      </c>
      <c r="E84" s="6">
        <v>0.417</v>
      </c>
      <c r="F84" s="6">
        <v>0.999</v>
      </c>
      <c r="G84" s="6">
        <v>0.001</v>
      </c>
      <c r="H84" s="6">
        <v>1</v>
      </c>
      <c r="I84" s="6">
        <v>0</v>
      </c>
      <c r="J84" s="6">
        <v>1</v>
      </c>
      <c r="K84" s="6">
        <v>0</v>
      </c>
      <c r="L84" s="6">
        <v>1</v>
      </c>
      <c r="M84" s="6">
        <v>0</v>
      </c>
      <c r="N84" s="6">
        <v>1</v>
      </c>
      <c r="O84" s="6">
        <v>0</v>
      </c>
      <c r="P84" s="6">
        <v>1</v>
      </c>
      <c r="Q84" s="6">
        <v>0</v>
      </c>
      <c r="R84" s="6">
        <v>1</v>
      </c>
      <c r="S84" s="6">
        <v>0</v>
      </c>
      <c r="T84" s="6">
        <v>1</v>
      </c>
      <c r="U84" s="6">
        <v>0</v>
      </c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</row>
    <row r="85" spans="1:43">
      <c r="A85" s="7">
        <v>16600</v>
      </c>
      <c r="B85" s="6">
        <v>0.037</v>
      </c>
      <c r="C85" s="6">
        <v>0.963</v>
      </c>
      <c r="D85" s="6">
        <v>0.558</v>
      </c>
      <c r="E85" s="6">
        <v>0.442</v>
      </c>
      <c r="F85" s="6">
        <v>0.999</v>
      </c>
      <c r="G85" s="6">
        <v>0.001</v>
      </c>
      <c r="H85" s="6">
        <v>1</v>
      </c>
      <c r="I85" s="6">
        <v>0</v>
      </c>
      <c r="J85" s="6">
        <v>1</v>
      </c>
      <c r="K85" s="6">
        <v>0</v>
      </c>
      <c r="L85" s="6">
        <v>1</v>
      </c>
      <c r="M85" s="6">
        <v>0</v>
      </c>
      <c r="N85" s="6">
        <v>1</v>
      </c>
      <c r="O85" s="6">
        <v>0</v>
      </c>
      <c r="P85" s="6">
        <v>1</v>
      </c>
      <c r="Q85" s="6">
        <v>0</v>
      </c>
      <c r="R85" s="6">
        <v>1</v>
      </c>
      <c r="S85" s="6">
        <v>0</v>
      </c>
      <c r="T85" s="6">
        <v>1</v>
      </c>
      <c r="U85" s="6">
        <v>0</v>
      </c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</row>
    <row r="86" spans="1:43">
      <c r="A86" s="7">
        <v>16800</v>
      </c>
      <c r="B86" s="6">
        <v>0.033</v>
      </c>
      <c r="C86" s="6">
        <v>0.967</v>
      </c>
      <c r="D86" s="6">
        <v>0.535</v>
      </c>
      <c r="E86" s="6">
        <v>0.465</v>
      </c>
      <c r="F86" s="6">
        <v>0.999</v>
      </c>
      <c r="G86" s="6">
        <v>0.001</v>
      </c>
      <c r="H86" s="6">
        <v>1</v>
      </c>
      <c r="I86" s="6">
        <v>0</v>
      </c>
      <c r="J86" s="6">
        <v>1</v>
      </c>
      <c r="K86" s="6">
        <v>0</v>
      </c>
      <c r="L86" s="6">
        <v>1</v>
      </c>
      <c r="M86" s="6">
        <v>0</v>
      </c>
      <c r="N86" s="6">
        <v>1</v>
      </c>
      <c r="O86" s="6">
        <v>0</v>
      </c>
      <c r="P86" s="6">
        <v>1</v>
      </c>
      <c r="Q86" s="6">
        <v>0</v>
      </c>
      <c r="R86" s="6">
        <v>1</v>
      </c>
      <c r="S86" s="6">
        <v>0</v>
      </c>
      <c r="T86" s="6">
        <v>1</v>
      </c>
      <c r="U86" s="6">
        <v>0</v>
      </c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</row>
    <row r="87" spans="1:43">
      <c r="A87" s="7">
        <v>17000</v>
      </c>
      <c r="B87" s="6">
        <v>0.029</v>
      </c>
      <c r="C87" s="6">
        <v>0.971</v>
      </c>
      <c r="D87" s="9">
        <v>0.503</v>
      </c>
      <c r="E87" s="9">
        <v>0.497</v>
      </c>
      <c r="F87" s="6">
        <v>0.999</v>
      </c>
      <c r="G87" s="6">
        <v>0.001</v>
      </c>
      <c r="H87" s="6">
        <v>1</v>
      </c>
      <c r="I87" s="6">
        <v>0</v>
      </c>
      <c r="J87" s="6">
        <v>1</v>
      </c>
      <c r="K87" s="6">
        <v>0</v>
      </c>
      <c r="L87" s="6">
        <v>1</v>
      </c>
      <c r="M87" s="6">
        <v>0</v>
      </c>
      <c r="N87" s="6">
        <v>1</v>
      </c>
      <c r="O87" s="6">
        <v>0</v>
      </c>
      <c r="P87" s="6">
        <v>1</v>
      </c>
      <c r="Q87" s="6">
        <v>0</v>
      </c>
      <c r="R87" s="6">
        <v>1</v>
      </c>
      <c r="S87" s="6">
        <v>0</v>
      </c>
      <c r="T87" s="6">
        <v>1</v>
      </c>
      <c r="U87" s="6">
        <v>0</v>
      </c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</row>
    <row r="88" spans="1:43">
      <c r="A88" s="7">
        <v>17200</v>
      </c>
      <c r="B88" s="6">
        <v>0.028</v>
      </c>
      <c r="C88" s="6">
        <v>0.972</v>
      </c>
      <c r="D88" s="9">
        <v>0.472</v>
      </c>
      <c r="E88" s="9">
        <v>0.528</v>
      </c>
      <c r="F88" s="6">
        <v>0.999</v>
      </c>
      <c r="G88" s="6">
        <v>0.001</v>
      </c>
      <c r="H88" s="6">
        <v>1</v>
      </c>
      <c r="I88" s="6">
        <v>0</v>
      </c>
      <c r="J88" s="6">
        <v>1</v>
      </c>
      <c r="K88" s="6">
        <v>0</v>
      </c>
      <c r="L88" s="6">
        <v>1</v>
      </c>
      <c r="M88" s="6">
        <v>0</v>
      </c>
      <c r="N88" s="6">
        <v>1</v>
      </c>
      <c r="O88" s="6">
        <v>0</v>
      </c>
      <c r="P88" s="6">
        <v>1</v>
      </c>
      <c r="Q88" s="6">
        <v>0</v>
      </c>
      <c r="R88" s="6">
        <v>1</v>
      </c>
      <c r="S88" s="6">
        <v>0</v>
      </c>
      <c r="T88" s="6">
        <v>1</v>
      </c>
      <c r="U88" s="6">
        <v>0</v>
      </c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</row>
    <row r="89" spans="1:43">
      <c r="A89" s="7">
        <v>17400</v>
      </c>
      <c r="B89" s="6">
        <v>0.026</v>
      </c>
      <c r="C89" s="6">
        <v>0.974</v>
      </c>
      <c r="D89" s="6">
        <v>0.439</v>
      </c>
      <c r="E89" s="6">
        <v>0.561</v>
      </c>
      <c r="F89" s="6">
        <v>0.999</v>
      </c>
      <c r="G89" s="6">
        <v>0.001</v>
      </c>
      <c r="H89" s="6">
        <v>1</v>
      </c>
      <c r="I89" s="6">
        <v>0</v>
      </c>
      <c r="J89" s="6">
        <v>1</v>
      </c>
      <c r="K89" s="6">
        <v>0</v>
      </c>
      <c r="L89" s="6">
        <v>1</v>
      </c>
      <c r="M89" s="6">
        <v>0</v>
      </c>
      <c r="N89" s="6">
        <v>1</v>
      </c>
      <c r="O89" s="6">
        <v>0</v>
      </c>
      <c r="P89" s="6">
        <v>1</v>
      </c>
      <c r="Q89" s="6">
        <v>0</v>
      </c>
      <c r="R89" s="6">
        <v>1</v>
      </c>
      <c r="S89" s="6">
        <v>0</v>
      </c>
      <c r="T89" s="6">
        <v>1</v>
      </c>
      <c r="U89" s="6">
        <v>0</v>
      </c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</row>
    <row r="90" spans="1:43">
      <c r="A90" s="7">
        <v>17600</v>
      </c>
      <c r="B90" s="6">
        <v>0.024</v>
      </c>
      <c r="C90" s="6">
        <v>0.976</v>
      </c>
      <c r="D90" s="6">
        <v>0.422</v>
      </c>
      <c r="E90" s="6">
        <v>0.578</v>
      </c>
      <c r="F90" s="6">
        <v>0.998</v>
      </c>
      <c r="G90" s="6">
        <v>0.002</v>
      </c>
      <c r="H90" s="6">
        <v>1</v>
      </c>
      <c r="I90" s="6">
        <v>0</v>
      </c>
      <c r="J90" s="6">
        <v>1</v>
      </c>
      <c r="K90" s="6">
        <v>0</v>
      </c>
      <c r="L90" s="6">
        <v>1</v>
      </c>
      <c r="M90" s="6">
        <v>0</v>
      </c>
      <c r="N90" s="6">
        <v>1</v>
      </c>
      <c r="O90" s="6">
        <v>0</v>
      </c>
      <c r="P90" s="6">
        <v>1</v>
      </c>
      <c r="Q90" s="6">
        <v>0</v>
      </c>
      <c r="R90" s="6">
        <v>1</v>
      </c>
      <c r="S90" s="6">
        <v>0</v>
      </c>
      <c r="T90" s="6">
        <v>1</v>
      </c>
      <c r="U90" s="6">
        <v>0</v>
      </c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</row>
    <row r="91" spans="1:43">
      <c r="A91" s="7">
        <v>17800</v>
      </c>
      <c r="B91" s="6">
        <v>0.022</v>
      </c>
      <c r="C91" s="6">
        <v>0.978</v>
      </c>
      <c r="D91" s="6">
        <v>0.402</v>
      </c>
      <c r="E91" s="6">
        <v>0.598</v>
      </c>
      <c r="F91" s="6">
        <v>0.997</v>
      </c>
      <c r="G91" s="6">
        <v>0.003</v>
      </c>
      <c r="H91" s="6">
        <v>1</v>
      </c>
      <c r="I91" s="6">
        <v>0</v>
      </c>
      <c r="J91" s="6">
        <v>1</v>
      </c>
      <c r="K91" s="6">
        <v>0</v>
      </c>
      <c r="L91" s="6">
        <v>1</v>
      </c>
      <c r="M91" s="6">
        <v>0</v>
      </c>
      <c r="N91" s="6">
        <v>1</v>
      </c>
      <c r="O91" s="6">
        <v>0</v>
      </c>
      <c r="P91" s="6">
        <v>1</v>
      </c>
      <c r="Q91" s="6">
        <v>0</v>
      </c>
      <c r="R91" s="6">
        <v>1</v>
      </c>
      <c r="S91" s="6">
        <v>0</v>
      </c>
      <c r="T91" s="6">
        <v>1</v>
      </c>
      <c r="U91" s="6">
        <v>0</v>
      </c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</row>
    <row r="92" spans="1:43">
      <c r="A92" s="7">
        <v>18000</v>
      </c>
      <c r="B92" s="6">
        <v>0.02</v>
      </c>
      <c r="C92" s="6">
        <v>0.98</v>
      </c>
      <c r="D92" s="6">
        <v>0.381</v>
      </c>
      <c r="E92" s="6">
        <v>0.619</v>
      </c>
      <c r="F92" s="6">
        <v>0.996</v>
      </c>
      <c r="G92" s="6">
        <v>0.004</v>
      </c>
      <c r="H92" s="6">
        <v>1</v>
      </c>
      <c r="I92" s="6">
        <v>0</v>
      </c>
      <c r="J92" s="6">
        <v>1</v>
      </c>
      <c r="K92" s="6">
        <v>0</v>
      </c>
      <c r="L92" s="6">
        <v>1</v>
      </c>
      <c r="M92" s="6">
        <v>0</v>
      </c>
      <c r="N92" s="6">
        <v>1</v>
      </c>
      <c r="O92" s="6">
        <v>0</v>
      </c>
      <c r="P92" s="6">
        <v>1</v>
      </c>
      <c r="Q92" s="6">
        <v>0</v>
      </c>
      <c r="R92" s="6">
        <v>1</v>
      </c>
      <c r="S92" s="6">
        <v>0</v>
      </c>
      <c r="T92" s="6">
        <v>1</v>
      </c>
      <c r="U92" s="6">
        <v>0</v>
      </c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</row>
    <row r="93" spans="1:43">
      <c r="A93" s="7">
        <v>18200</v>
      </c>
      <c r="B93" s="6">
        <v>0.018</v>
      </c>
      <c r="C93" s="6">
        <v>0.982</v>
      </c>
      <c r="D93" s="6">
        <v>0.354</v>
      </c>
      <c r="E93" s="6">
        <v>0.646</v>
      </c>
      <c r="F93" s="6">
        <v>0.996</v>
      </c>
      <c r="G93" s="6">
        <v>0.004</v>
      </c>
      <c r="H93" s="6">
        <v>1</v>
      </c>
      <c r="I93" s="6">
        <v>0</v>
      </c>
      <c r="J93" s="6">
        <v>1</v>
      </c>
      <c r="K93" s="6">
        <v>0</v>
      </c>
      <c r="L93" s="6">
        <v>1</v>
      </c>
      <c r="M93" s="6">
        <v>0</v>
      </c>
      <c r="N93" s="6">
        <v>1</v>
      </c>
      <c r="O93" s="6">
        <v>0</v>
      </c>
      <c r="P93" s="6">
        <v>1</v>
      </c>
      <c r="Q93" s="6">
        <v>0</v>
      </c>
      <c r="R93" s="6">
        <v>1</v>
      </c>
      <c r="S93" s="6">
        <v>0</v>
      </c>
      <c r="T93" s="6">
        <v>1</v>
      </c>
      <c r="U93" s="6">
        <v>0</v>
      </c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</row>
    <row r="94" spans="1:43">
      <c r="A94" s="7">
        <v>18400</v>
      </c>
      <c r="B94" s="6">
        <v>0.017</v>
      </c>
      <c r="C94" s="6">
        <v>0.983</v>
      </c>
      <c r="D94" s="6">
        <v>0.333</v>
      </c>
      <c r="E94" s="6">
        <v>0.667</v>
      </c>
      <c r="F94" s="6">
        <v>0.996</v>
      </c>
      <c r="G94" s="6">
        <v>0.004</v>
      </c>
      <c r="H94" s="6">
        <v>1</v>
      </c>
      <c r="I94" s="6">
        <v>0</v>
      </c>
      <c r="J94" s="6">
        <v>1</v>
      </c>
      <c r="K94" s="6">
        <v>0</v>
      </c>
      <c r="L94" s="6">
        <v>1</v>
      </c>
      <c r="M94" s="6">
        <v>0</v>
      </c>
      <c r="N94" s="6">
        <v>1</v>
      </c>
      <c r="O94" s="6">
        <v>0</v>
      </c>
      <c r="P94" s="6">
        <v>1</v>
      </c>
      <c r="Q94" s="6">
        <v>0</v>
      </c>
      <c r="R94" s="6">
        <v>1</v>
      </c>
      <c r="S94" s="6">
        <v>0</v>
      </c>
      <c r="T94" s="6">
        <v>1</v>
      </c>
      <c r="U94" s="6">
        <v>0</v>
      </c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</row>
    <row r="95" spans="1:43">
      <c r="A95" s="7">
        <v>18600</v>
      </c>
      <c r="B95" s="6">
        <v>0.015</v>
      </c>
      <c r="C95" s="6">
        <v>0.985</v>
      </c>
      <c r="D95" s="6">
        <v>0.319</v>
      </c>
      <c r="E95" s="6">
        <v>0.681</v>
      </c>
      <c r="F95" s="6">
        <v>0.996</v>
      </c>
      <c r="G95" s="6">
        <v>0.004</v>
      </c>
      <c r="H95" s="6">
        <v>1</v>
      </c>
      <c r="I95" s="6">
        <v>0</v>
      </c>
      <c r="J95" s="6">
        <v>1</v>
      </c>
      <c r="K95" s="6">
        <v>0</v>
      </c>
      <c r="L95" s="6">
        <v>1</v>
      </c>
      <c r="M95" s="6">
        <v>0</v>
      </c>
      <c r="N95" s="6">
        <v>1</v>
      </c>
      <c r="O95" s="6">
        <v>0</v>
      </c>
      <c r="P95" s="6">
        <v>1</v>
      </c>
      <c r="Q95" s="6">
        <v>0</v>
      </c>
      <c r="R95" s="6">
        <v>1</v>
      </c>
      <c r="S95" s="6">
        <v>0</v>
      </c>
      <c r="T95" s="6">
        <v>1</v>
      </c>
      <c r="U95" s="6">
        <v>0</v>
      </c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</row>
    <row r="96" spans="1:43">
      <c r="A96" s="7">
        <v>18800</v>
      </c>
      <c r="B96" s="6">
        <v>0.011</v>
      </c>
      <c r="C96" s="6">
        <v>0.989</v>
      </c>
      <c r="D96" s="6">
        <v>0.293</v>
      </c>
      <c r="E96" s="6">
        <v>0.707</v>
      </c>
      <c r="F96" s="6">
        <v>0.996</v>
      </c>
      <c r="G96" s="6">
        <v>0.004</v>
      </c>
      <c r="H96" s="6">
        <v>1</v>
      </c>
      <c r="I96" s="6">
        <v>0</v>
      </c>
      <c r="J96" s="6">
        <v>1</v>
      </c>
      <c r="K96" s="6">
        <v>0</v>
      </c>
      <c r="L96" s="6">
        <v>1</v>
      </c>
      <c r="M96" s="6">
        <v>0</v>
      </c>
      <c r="N96" s="6">
        <v>1</v>
      </c>
      <c r="O96" s="6">
        <v>0</v>
      </c>
      <c r="P96" s="6">
        <v>1</v>
      </c>
      <c r="Q96" s="6">
        <v>0</v>
      </c>
      <c r="R96" s="6">
        <v>1</v>
      </c>
      <c r="S96" s="6">
        <v>0</v>
      </c>
      <c r="T96" s="6">
        <v>1</v>
      </c>
      <c r="U96" s="6">
        <v>0</v>
      </c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</row>
    <row r="97" spans="1:43">
      <c r="A97" s="7">
        <v>19000</v>
      </c>
      <c r="B97" s="6">
        <v>0.01</v>
      </c>
      <c r="C97" s="6">
        <v>0.99</v>
      </c>
      <c r="D97" s="6">
        <v>0.276</v>
      </c>
      <c r="E97" s="6">
        <v>0.724</v>
      </c>
      <c r="F97" s="6">
        <v>0.995</v>
      </c>
      <c r="G97" s="6">
        <v>0.005</v>
      </c>
      <c r="H97" s="6">
        <v>1</v>
      </c>
      <c r="I97" s="6">
        <v>0</v>
      </c>
      <c r="J97" s="6">
        <v>1</v>
      </c>
      <c r="K97" s="6">
        <v>0</v>
      </c>
      <c r="L97" s="6">
        <v>1</v>
      </c>
      <c r="M97" s="6">
        <v>0</v>
      </c>
      <c r="N97" s="6">
        <v>1</v>
      </c>
      <c r="O97" s="6">
        <v>0</v>
      </c>
      <c r="P97" s="6">
        <v>1</v>
      </c>
      <c r="Q97" s="6">
        <v>0</v>
      </c>
      <c r="R97" s="6">
        <v>1</v>
      </c>
      <c r="S97" s="6">
        <v>0</v>
      </c>
      <c r="T97" s="6">
        <v>1</v>
      </c>
      <c r="U97" s="6">
        <v>0</v>
      </c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</row>
    <row r="98" spans="1:43">
      <c r="A98" s="7">
        <v>19200</v>
      </c>
      <c r="B98" s="6">
        <v>0.01</v>
      </c>
      <c r="C98" s="6">
        <v>0.99</v>
      </c>
      <c r="D98" s="6">
        <v>0.263</v>
      </c>
      <c r="E98" s="6">
        <v>0.737</v>
      </c>
      <c r="F98" s="6">
        <v>0.995</v>
      </c>
      <c r="G98" s="6">
        <v>0.005</v>
      </c>
      <c r="H98" s="6">
        <v>1</v>
      </c>
      <c r="I98" s="6">
        <v>0</v>
      </c>
      <c r="J98" s="6">
        <v>1</v>
      </c>
      <c r="K98" s="6">
        <v>0</v>
      </c>
      <c r="L98" s="6">
        <v>1</v>
      </c>
      <c r="M98" s="6">
        <v>0</v>
      </c>
      <c r="N98" s="6">
        <v>1</v>
      </c>
      <c r="O98" s="6">
        <v>0</v>
      </c>
      <c r="P98" s="6">
        <v>1</v>
      </c>
      <c r="Q98" s="6">
        <v>0</v>
      </c>
      <c r="R98" s="6">
        <v>1</v>
      </c>
      <c r="S98" s="6">
        <v>0</v>
      </c>
      <c r="T98" s="6">
        <v>1</v>
      </c>
      <c r="U98" s="6">
        <v>0</v>
      </c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</row>
    <row r="99" spans="1:43">
      <c r="A99" s="7">
        <v>19400</v>
      </c>
      <c r="B99" s="6">
        <v>0.008</v>
      </c>
      <c r="C99" s="6">
        <v>0.992</v>
      </c>
      <c r="D99" s="6">
        <v>0.248</v>
      </c>
      <c r="E99" s="6">
        <v>0.752</v>
      </c>
      <c r="F99" s="6">
        <v>0.992</v>
      </c>
      <c r="G99" s="6">
        <v>0.008</v>
      </c>
      <c r="H99" s="6">
        <v>1</v>
      </c>
      <c r="I99" s="6">
        <v>0</v>
      </c>
      <c r="J99" s="6">
        <v>1</v>
      </c>
      <c r="K99" s="6">
        <v>0</v>
      </c>
      <c r="L99" s="6">
        <v>1</v>
      </c>
      <c r="M99" s="6">
        <v>0</v>
      </c>
      <c r="N99" s="6">
        <v>1</v>
      </c>
      <c r="O99" s="6">
        <v>0</v>
      </c>
      <c r="P99" s="6">
        <v>1</v>
      </c>
      <c r="Q99" s="6">
        <v>0</v>
      </c>
      <c r="R99" s="6">
        <v>1</v>
      </c>
      <c r="S99" s="6">
        <v>0</v>
      </c>
      <c r="T99" s="6">
        <v>1</v>
      </c>
      <c r="U99" s="6">
        <v>0</v>
      </c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</row>
    <row r="100" spans="1:43">
      <c r="A100" s="7">
        <v>19600</v>
      </c>
      <c r="B100" s="6">
        <v>0.007</v>
      </c>
      <c r="C100" s="6">
        <v>0.993</v>
      </c>
      <c r="D100" s="6">
        <v>0.23</v>
      </c>
      <c r="E100" s="6">
        <v>0.77</v>
      </c>
      <c r="F100" s="6">
        <v>0.99</v>
      </c>
      <c r="G100" s="6">
        <v>0.01</v>
      </c>
      <c r="H100" s="6">
        <v>1</v>
      </c>
      <c r="I100" s="6">
        <v>0</v>
      </c>
      <c r="J100" s="6">
        <v>1</v>
      </c>
      <c r="K100" s="6">
        <v>0</v>
      </c>
      <c r="L100" s="6">
        <v>1</v>
      </c>
      <c r="M100" s="6">
        <v>0</v>
      </c>
      <c r="N100" s="6">
        <v>1</v>
      </c>
      <c r="O100" s="6">
        <v>0</v>
      </c>
      <c r="P100" s="6">
        <v>1</v>
      </c>
      <c r="Q100" s="6">
        <v>0</v>
      </c>
      <c r="R100" s="6">
        <v>1</v>
      </c>
      <c r="S100" s="6">
        <v>0</v>
      </c>
      <c r="T100" s="6">
        <v>1</v>
      </c>
      <c r="U100" s="6">
        <v>0</v>
      </c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</row>
    <row r="101" spans="1:43">
      <c r="A101" s="7">
        <v>19800</v>
      </c>
      <c r="B101" s="6">
        <v>0.007</v>
      </c>
      <c r="C101" s="6">
        <v>0.993</v>
      </c>
      <c r="D101" s="6">
        <v>0.217</v>
      </c>
      <c r="E101" s="6">
        <v>0.783</v>
      </c>
      <c r="F101" s="6">
        <v>0.987</v>
      </c>
      <c r="G101" s="6">
        <v>0.013</v>
      </c>
      <c r="H101" s="6">
        <v>1</v>
      </c>
      <c r="I101" s="6">
        <v>0</v>
      </c>
      <c r="J101" s="6">
        <v>1</v>
      </c>
      <c r="K101" s="6">
        <v>0</v>
      </c>
      <c r="L101" s="6">
        <v>1</v>
      </c>
      <c r="M101" s="6">
        <v>0</v>
      </c>
      <c r="N101" s="6">
        <v>1</v>
      </c>
      <c r="O101" s="6">
        <v>0</v>
      </c>
      <c r="P101" s="6">
        <v>1</v>
      </c>
      <c r="Q101" s="6">
        <v>0</v>
      </c>
      <c r="R101" s="6">
        <v>1</v>
      </c>
      <c r="S101" s="6">
        <v>0</v>
      </c>
      <c r="T101" s="6">
        <v>1</v>
      </c>
      <c r="U101" s="6">
        <v>0</v>
      </c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</row>
    <row r="102" spans="1:43">
      <c r="A102" s="7">
        <v>20000</v>
      </c>
      <c r="B102" s="6">
        <v>0.006</v>
      </c>
      <c r="C102" s="6">
        <v>0.994</v>
      </c>
      <c r="D102" s="6">
        <v>0.204</v>
      </c>
      <c r="E102" s="6">
        <v>0.796</v>
      </c>
      <c r="F102" s="6">
        <v>0.978</v>
      </c>
      <c r="G102" s="6">
        <v>0.022</v>
      </c>
      <c r="H102" s="6">
        <v>1</v>
      </c>
      <c r="I102" s="6">
        <v>0</v>
      </c>
      <c r="J102" s="6">
        <v>1</v>
      </c>
      <c r="K102" s="6">
        <v>0</v>
      </c>
      <c r="L102" s="6">
        <v>1</v>
      </c>
      <c r="M102" s="6">
        <v>0</v>
      </c>
      <c r="N102" s="6">
        <v>1</v>
      </c>
      <c r="O102" s="6">
        <v>0</v>
      </c>
      <c r="P102" s="6">
        <v>1</v>
      </c>
      <c r="Q102" s="6">
        <v>0</v>
      </c>
      <c r="R102" s="6">
        <v>1</v>
      </c>
      <c r="S102" s="6">
        <v>0</v>
      </c>
      <c r="T102" s="6">
        <v>1</v>
      </c>
      <c r="U102" s="6">
        <v>0</v>
      </c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</row>
    <row r="103" spans="1:43">
      <c r="A103" s="7">
        <v>20200</v>
      </c>
      <c r="B103" s="6">
        <v>0.006</v>
      </c>
      <c r="C103" s="6">
        <v>0.994</v>
      </c>
      <c r="D103" s="6">
        <v>0.185</v>
      </c>
      <c r="E103" s="6">
        <v>0.815</v>
      </c>
      <c r="F103" s="6">
        <v>0.971</v>
      </c>
      <c r="G103" s="6">
        <v>0.029</v>
      </c>
      <c r="H103" s="6">
        <v>1</v>
      </c>
      <c r="I103" s="6">
        <v>0</v>
      </c>
      <c r="J103" s="6">
        <v>1</v>
      </c>
      <c r="K103" s="6">
        <v>0</v>
      </c>
      <c r="L103" s="6">
        <v>1</v>
      </c>
      <c r="M103" s="6">
        <v>0</v>
      </c>
      <c r="N103" s="6">
        <v>1</v>
      </c>
      <c r="O103" s="6">
        <v>0</v>
      </c>
      <c r="P103" s="6">
        <v>1</v>
      </c>
      <c r="Q103" s="6">
        <v>0</v>
      </c>
      <c r="R103" s="6">
        <v>1</v>
      </c>
      <c r="S103" s="6">
        <v>0</v>
      </c>
      <c r="T103" s="6">
        <v>1</v>
      </c>
      <c r="U103" s="6">
        <v>0</v>
      </c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</row>
    <row r="104" spans="1:43">
      <c r="A104" s="7">
        <v>20400</v>
      </c>
      <c r="B104" s="6">
        <v>0.006</v>
      </c>
      <c r="C104" s="6">
        <v>0.994</v>
      </c>
      <c r="D104" s="6">
        <v>0.178</v>
      </c>
      <c r="E104" s="6">
        <v>0.822</v>
      </c>
      <c r="F104" s="6">
        <v>0.962</v>
      </c>
      <c r="G104" s="6">
        <v>0.038</v>
      </c>
      <c r="H104" s="6">
        <v>1</v>
      </c>
      <c r="I104" s="6">
        <v>0</v>
      </c>
      <c r="J104" s="6">
        <v>1</v>
      </c>
      <c r="K104" s="6">
        <v>0</v>
      </c>
      <c r="L104" s="6">
        <v>1</v>
      </c>
      <c r="M104" s="6">
        <v>0</v>
      </c>
      <c r="N104" s="6">
        <v>1</v>
      </c>
      <c r="O104" s="6">
        <v>0</v>
      </c>
      <c r="P104" s="6">
        <v>1</v>
      </c>
      <c r="Q104" s="6">
        <v>0</v>
      </c>
      <c r="R104" s="6">
        <v>1</v>
      </c>
      <c r="S104" s="6">
        <v>0</v>
      </c>
      <c r="T104" s="6">
        <v>1</v>
      </c>
      <c r="U104" s="6">
        <v>0</v>
      </c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</row>
    <row r="105" spans="1:43">
      <c r="A105" s="7">
        <v>20600</v>
      </c>
      <c r="B105" s="6">
        <v>0.006</v>
      </c>
      <c r="C105" s="6">
        <v>0.994</v>
      </c>
      <c r="D105" s="6">
        <v>0.172</v>
      </c>
      <c r="E105" s="6">
        <v>0.828</v>
      </c>
      <c r="F105" s="6">
        <v>0.957</v>
      </c>
      <c r="G105" s="6">
        <v>0.043</v>
      </c>
      <c r="H105" s="6">
        <v>1</v>
      </c>
      <c r="I105" s="6">
        <v>0</v>
      </c>
      <c r="J105" s="6">
        <v>1</v>
      </c>
      <c r="K105" s="6">
        <v>0</v>
      </c>
      <c r="L105" s="6">
        <v>1</v>
      </c>
      <c r="M105" s="6">
        <v>0</v>
      </c>
      <c r="N105" s="6">
        <v>1</v>
      </c>
      <c r="O105" s="6">
        <v>0</v>
      </c>
      <c r="P105" s="6">
        <v>1</v>
      </c>
      <c r="Q105" s="6">
        <v>0</v>
      </c>
      <c r="R105" s="6">
        <v>1</v>
      </c>
      <c r="S105" s="6">
        <v>0</v>
      </c>
      <c r="T105" s="6">
        <v>1</v>
      </c>
      <c r="U105" s="6">
        <v>0</v>
      </c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</row>
    <row r="106" spans="1:43">
      <c r="A106" s="7">
        <v>20800</v>
      </c>
      <c r="B106" s="6">
        <v>0.006</v>
      </c>
      <c r="C106" s="6">
        <v>0.994</v>
      </c>
      <c r="D106" s="6">
        <v>0.155</v>
      </c>
      <c r="E106" s="6">
        <v>0.845</v>
      </c>
      <c r="F106" s="6">
        <v>0.948</v>
      </c>
      <c r="G106" s="6">
        <v>0.052</v>
      </c>
      <c r="H106" s="6">
        <v>1</v>
      </c>
      <c r="I106" s="6">
        <v>0</v>
      </c>
      <c r="J106" s="6">
        <v>1</v>
      </c>
      <c r="K106" s="6">
        <v>0</v>
      </c>
      <c r="L106" s="6">
        <v>1</v>
      </c>
      <c r="M106" s="6">
        <v>0</v>
      </c>
      <c r="N106" s="6">
        <v>1</v>
      </c>
      <c r="O106" s="6">
        <v>0</v>
      </c>
      <c r="P106" s="6">
        <v>1</v>
      </c>
      <c r="Q106" s="6">
        <v>0</v>
      </c>
      <c r="R106" s="6">
        <v>1</v>
      </c>
      <c r="S106" s="6">
        <v>0</v>
      </c>
      <c r="T106" s="6">
        <v>1</v>
      </c>
      <c r="U106" s="6">
        <v>0</v>
      </c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</row>
    <row r="107" spans="1:43">
      <c r="A107" s="7">
        <v>21000</v>
      </c>
      <c r="B107" s="6">
        <v>0.006</v>
      </c>
      <c r="C107" s="6">
        <v>0.994</v>
      </c>
      <c r="D107" s="6">
        <v>0.148</v>
      </c>
      <c r="E107" s="6">
        <v>0.852</v>
      </c>
      <c r="F107" s="6">
        <v>0.938</v>
      </c>
      <c r="G107" s="6">
        <v>0.062</v>
      </c>
      <c r="H107" s="6">
        <v>1</v>
      </c>
      <c r="I107" s="6">
        <v>0</v>
      </c>
      <c r="J107" s="6">
        <v>1</v>
      </c>
      <c r="K107" s="6">
        <v>0</v>
      </c>
      <c r="L107" s="6">
        <v>1</v>
      </c>
      <c r="M107" s="6">
        <v>0</v>
      </c>
      <c r="N107" s="6">
        <v>1</v>
      </c>
      <c r="O107" s="6">
        <v>0</v>
      </c>
      <c r="P107" s="6">
        <v>1</v>
      </c>
      <c r="Q107" s="6">
        <v>0</v>
      </c>
      <c r="R107" s="6">
        <v>1</v>
      </c>
      <c r="S107" s="6">
        <v>0</v>
      </c>
      <c r="T107" s="6">
        <v>1</v>
      </c>
      <c r="U107" s="6">
        <v>0</v>
      </c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</row>
    <row r="108" spans="1:43">
      <c r="A108" s="7">
        <v>21200</v>
      </c>
      <c r="B108" s="6">
        <v>0.006</v>
      </c>
      <c r="C108" s="6">
        <v>0.994</v>
      </c>
      <c r="D108" s="6">
        <v>0.141</v>
      </c>
      <c r="E108" s="6">
        <v>0.859</v>
      </c>
      <c r="F108" s="6">
        <v>0.928</v>
      </c>
      <c r="G108" s="6">
        <v>0.072</v>
      </c>
      <c r="H108" s="6">
        <v>1</v>
      </c>
      <c r="I108" s="6">
        <v>0</v>
      </c>
      <c r="J108" s="6">
        <v>1</v>
      </c>
      <c r="K108" s="6">
        <v>0</v>
      </c>
      <c r="L108" s="6">
        <v>1</v>
      </c>
      <c r="M108" s="6">
        <v>0</v>
      </c>
      <c r="N108" s="6">
        <v>1</v>
      </c>
      <c r="O108" s="6">
        <v>0</v>
      </c>
      <c r="P108" s="6">
        <v>1</v>
      </c>
      <c r="Q108" s="6">
        <v>0</v>
      </c>
      <c r="R108" s="6">
        <v>1</v>
      </c>
      <c r="S108" s="6">
        <v>0</v>
      </c>
      <c r="T108" s="6">
        <v>1</v>
      </c>
      <c r="U108" s="6">
        <v>0</v>
      </c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</row>
    <row r="109" spans="1:43">
      <c r="A109" s="7">
        <v>21400</v>
      </c>
      <c r="B109" s="6">
        <v>0.006</v>
      </c>
      <c r="C109" s="6">
        <v>0.994</v>
      </c>
      <c r="D109" s="6">
        <v>0.131</v>
      </c>
      <c r="E109" s="6">
        <v>0.869</v>
      </c>
      <c r="F109" s="6">
        <v>0.914</v>
      </c>
      <c r="G109" s="6">
        <v>0.086</v>
      </c>
      <c r="H109" s="6">
        <v>1</v>
      </c>
      <c r="I109" s="6">
        <v>0</v>
      </c>
      <c r="J109" s="6">
        <v>1</v>
      </c>
      <c r="K109" s="6">
        <v>0</v>
      </c>
      <c r="L109" s="6">
        <v>1</v>
      </c>
      <c r="M109" s="6">
        <v>0</v>
      </c>
      <c r="N109" s="6">
        <v>1</v>
      </c>
      <c r="O109" s="6">
        <v>0</v>
      </c>
      <c r="P109" s="6">
        <v>1</v>
      </c>
      <c r="Q109" s="6">
        <v>0</v>
      </c>
      <c r="R109" s="6">
        <v>1</v>
      </c>
      <c r="S109" s="6">
        <v>0</v>
      </c>
      <c r="T109" s="6">
        <v>1</v>
      </c>
      <c r="U109" s="6">
        <v>0</v>
      </c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</row>
    <row r="110" spans="1:43">
      <c r="A110" s="7">
        <v>21600</v>
      </c>
      <c r="B110" s="6">
        <v>0.006</v>
      </c>
      <c r="C110" s="6">
        <v>0.994</v>
      </c>
      <c r="D110" s="6">
        <v>0.122</v>
      </c>
      <c r="E110" s="6">
        <v>0.878</v>
      </c>
      <c r="F110" s="6">
        <v>0.899</v>
      </c>
      <c r="G110" s="6">
        <v>0.101</v>
      </c>
      <c r="H110" s="6">
        <v>1</v>
      </c>
      <c r="I110" s="6">
        <v>0</v>
      </c>
      <c r="J110" s="6">
        <v>1</v>
      </c>
      <c r="K110" s="6">
        <v>0</v>
      </c>
      <c r="L110" s="6">
        <v>1</v>
      </c>
      <c r="M110" s="6">
        <v>0</v>
      </c>
      <c r="N110" s="6">
        <v>1</v>
      </c>
      <c r="O110" s="6">
        <v>0</v>
      </c>
      <c r="P110" s="6">
        <v>1</v>
      </c>
      <c r="Q110" s="6">
        <v>0</v>
      </c>
      <c r="R110" s="6">
        <v>1</v>
      </c>
      <c r="S110" s="6">
        <v>0</v>
      </c>
      <c r="T110" s="6">
        <v>1</v>
      </c>
      <c r="U110" s="6">
        <v>0</v>
      </c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</row>
    <row r="111" spans="1:43">
      <c r="A111" s="7">
        <v>21800</v>
      </c>
      <c r="B111" s="6">
        <v>0.006</v>
      </c>
      <c r="C111" s="6">
        <v>0.994</v>
      </c>
      <c r="D111" s="6">
        <v>0.111</v>
      </c>
      <c r="E111" s="6">
        <v>0.889</v>
      </c>
      <c r="F111" s="6">
        <v>0.88</v>
      </c>
      <c r="G111" s="6">
        <v>0.12</v>
      </c>
      <c r="H111" s="6">
        <v>1</v>
      </c>
      <c r="I111" s="6">
        <v>0</v>
      </c>
      <c r="J111" s="6">
        <v>1</v>
      </c>
      <c r="K111" s="6">
        <v>0</v>
      </c>
      <c r="L111" s="6">
        <v>1</v>
      </c>
      <c r="M111" s="6">
        <v>0</v>
      </c>
      <c r="N111" s="6">
        <v>1</v>
      </c>
      <c r="O111" s="6">
        <v>0</v>
      </c>
      <c r="P111" s="6">
        <v>1</v>
      </c>
      <c r="Q111" s="6">
        <v>0</v>
      </c>
      <c r="R111" s="6">
        <v>1</v>
      </c>
      <c r="S111" s="6">
        <v>0</v>
      </c>
      <c r="T111" s="6">
        <v>1</v>
      </c>
      <c r="U111" s="6">
        <v>0</v>
      </c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</row>
    <row r="112" spans="1:43">
      <c r="A112" s="7">
        <v>22000</v>
      </c>
      <c r="B112" s="6">
        <v>0.006</v>
      </c>
      <c r="C112" s="6">
        <v>0.994</v>
      </c>
      <c r="D112" s="6">
        <v>0.106</v>
      </c>
      <c r="E112" s="6">
        <v>0.894</v>
      </c>
      <c r="F112" s="6">
        <v>0.857</v>
      </c>
      <c r="G112" s="6">
        <v>0.143</v>
      </c>
      <c r="H112" s="6">
        <v>1</v>
      </c>
      <c r="I112" s="6">
        <v>0</v>
      </c>
      <c r="J112" s="6">
        <v>1</v>
      </c>
      <c r="K112" s="6">
        <v>0</v>
      </c>
      <c r="L112" s="6">
        <v>1</v>
      </c>
      <c r="M112" s="6">
        <v>0</v>
      </c>
      <c r="N112" s="6">
        <v>1</v>
      </c>
      <c r="O112" s="6">
        <v>0</v>
      </c>
      <c r="P112" s="6">
        <v>1</v>
      </c>
      <c r="Q112" s="6">
        <v>0</v>
      </c>
      <c r="R112" s="6">
        <v>1</v>
      </c>
      <c r="S112" s="6">
        <v>0</v>
      </c>
      <c r="T112" s="6">
        <v>1</v>
      </c>
      <c r="U112" s="6">
        <v>0</v>
      </c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</row>
    <row r="113" spans="1:43">
      <c r="A113" s="7">
        <v>22200</v>
      </c>
      <c r="B113" s="6">
        <v>0.006</v>
      </c>
      <c r="C113" s="6">
        <v>0.994</v>
      </c>
      <c r="D113" s="6">
        <v>0.097</v>
      </c>
      <c r="E113" s="6">
        <v>0.903</v>
      </c>
      <c r="F113" s="6">
        <v>0.84</v>
      </c>
      <c r="G113" s="6">
        <v>0.16</v>
      </c>
      <c r="H113" s="6">
        <v>1</v>
      </c>
      <c r="I113" s="6">
        <v>0</v>
      </c>
      <c r="J113" s="6">
        <v>1</v>
      </c>
      <c r="K113" s="6">
        <v>0</v>
      </c>
      <c r="L113" s="6">
        <v>1</v>
      </c>
      <c r="M113" s="6">
        <v>0</v>
      </c>
      <c r="N113" s="6">
        <v>1</v>
      </c>
      <c r="O113" s="6">
        <v>0</v>
      </c>
      <c r="P113" s="6">
        <v>1</v>
      </c>
      <c r="Q113" s="6">
        <v>0</v>
      </c>
      <c r="R113" s="6">
        <v>1</v>
      </c>
      <c r="S113" s="6">
        <v>0</v>
      </c>
      <c r="T113" s="6">
        <v>1</v>
      </c>
      <c r="U113" s="6">
        <v>0</v>
      </c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</row>
    <row r="114" spans="1:43">
      <c r="A114" s="7">
        <v>22400</v>
      </c>
      <c r="B114" s="6">
        <v>0.005</v>
      </c>
      <c r="C114" s="6">
        <v>0.995</v>
      </c>
      <c r="D114" s="6">
        <v>0.087</v>
      </c>
      <c r="E114" s="6">
        <v>0.913</v>
      </c>
      <c r="F114" s="6">
        <v>0.817</v>
      </c>
      <c r="G114" s="6">
        <v>0.183</v>
      </c>
      <c r="H114" s="6">
        <v>1</v>
      </c>
      <c r="I114" s="6">
        <v>0</v>
      </c>
      <c r="J114" s="6">
        <v>1</v>
      </c>
      <c r="K114" s="6">
        <v>0</v>
      </c>
      <c r="L114" s="6">
        <v>1</v>
      </c>
      <c r="M114" s="6">
        <v>0</v>
      </c>
      <c r="N114" s="6">
        <v>1</v>
      </c>
      <c r="O114" s="6">
        <v>0</v>
      </c>
      <c r="P114" s="6">
        <v>1</v>
      </c>
      <c r="Q114" s="6">
        <v>0</v>
      </c>
      <c r="R114" s="6">
        <v>1</v>
      </c>
      <c r="S114" s="6">
        <v>0</v>
      </c>
      <c r="T114" s="6">
        <v>1</v>
      </c>
      <c r="U114" s="6">
        <v>0</v>
      </c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</row>
    <row r="115" spans="1:43">
      <c r="A115" s="7">
        <v>22600</v>
      </c>
      <c r="B115" s="6">
        <v>0.004</v>
      </c>
      <c r="C115" s="6">
        <v>0.996</v>
      </c>
      <c r="D115" s="6">
        <v>0.078</v>
      </c>
      <c r="E115" s="6">
        <v>0.922</v>
      </c>
      <c r="F115" s="6">
        <v>0.799</v>
      </c>
      <c r="G115" s="6">
        <v>0.201</v>
      </c>
      <c r="H115" s="6">
        <v>1</v>
      </c>
      <c r="I115" s="6">
        <v>0</v>
      </c>
      <c r="J115" s="6">
        <v>1</v>
      </c>
      <c r="K115" s="6">
        <v>0</v>
      </c>
      <c r="L115" s="6">
        <v>1</v>
      </c>
      <c r="M115" s="6">
        <v>0</v>
      </c>
      <c r="N115" s="6">
        <v>1</v>
      </c>
      <c r="O115" s="6">
        <v>0</v>
      </c>
      <c r="P115" s="6">
        <v>1</v>
      </c>
      <c r="Q115" s="6">
        <v>0</v>
      </c>
      <c r="R115" s="6">
        <v>1</v>
      </c>
      <c r="S115" s="6">
        <v>0</v>
      </c>
      <c r="T115" s="6">
        <v>1</v>
      </c>
      <c r="U115" s="6">
        <v>0</v>
      </c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</row>
    <row r="116" spans="1:43">
      <c r="A116" s="7">
        <v>22800</v>
      </c>
      <c r="B116" s="6">
        <v>0.004</v>
      </c>
      <c r="C116" s="6">
        <v>0.996</v>
      </c>
      <c r="D116" s="6">
        <v>0.068</v>
      </c>
      <c r="E116" s="6">
        <v>0.932</v>
      </c>
      <c r="F116" s="6">
        <v>0.781</v>
      </c>
      <c r="G116" s="6">
        <v>0.219</v>
      </c>
      <c r="H116" s="6">
        <v>1</v>
      </c>
      <c r="I116" s="6">
        <v>0</v>
      </c>
      <c r="J116" s="6">
        <v>1</v>
      </c>
      <c r="K116" s="6">
        <v>0</v>
      </c>
      <c r="L116" s="6">
        <v>1</v>
      </c>
      <c r="M116" s="6">
        <v>0</v>
      </c>
      <c r="N116" s="6">
        <v>1</v>
      </c>
      <c r="O116" s="6">
        <v>0</v>
      </c>
      <c r="P116" s="6">
        <v>1</v>
      </c>
      <c r="Q116" s="6">
        <v>0</v>
      </c>
      <c r="R116" s="6">
        <v>1</v>
      </c>
      <c r="S116" s="6">
        <v>0</v>
      </c>
      <c r="T116" s="6">
        <v>1</v>
      </c>
      <c r="U116" s="6">
        <v>0</v>
      </c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</row>
    <row r="117" spans="1:43">
      <c r="A117" s="7">
        <v>23000</v>
      </c>
      <c r="B117" s="6">
        <v>0.003</v>
      </c>
      <c r="C117" s="6">
        <v>0.997</v>
      </c>
      <c r="D117" s="6">
        <v>0.065</v>
      </c>
      <c r="E117" s="6">
        <v>0.935</v>
      </c>
      <c r="F117" s="6">
        <v>0.76</v>
      </c>
      <c r="G117" s="6">
        <v>0.24</v>
      </c>
      <c r="H117" s="6">
        <v>1</v>
      </c>
      <c r="I117" s="6">
        <v>0</v>
      </c>
      <c r="J117" s="6">
        <v>1</v>
      </c>
      <c r="K117" s="6">
        <v>0</v>
      </c>
      <c r="L117" s="6">
        <v>1</v>
      </c>
      <c r="M117" s="6">
        <v>0</v>
      </c>
      <c r="N117" s="6">
        <v>1</v>
      </c>
      <c r="O117" s="6">
        <v>0</v>
      </c>
      <c r="P117" s="6">
        <v>1</v>
      </c>
      <c r="Q117" s="6">
        <v>0</v>
      </c>
      <c r="R117" s="6">
        <v>1</v>
      </c>
      <c r="S117" s="6">
        <v>0</v>
      </c>
      <c r="T117" s="6">
        <v>1</v>
      </c>
      <c r="U117" s="6">
        <v>0</v>
      </c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</row>
    <row r="118" spans="1:43">
      <c r="A118" s="7">
        <v>23200</v>
      </c>
      <c r="B118" s="6">
        <v>0.003</v>
      </c>
      <c r="C118" s="6">
        <v>0.997</v>
      </c>
      <c r="D118" s="6">
        <v>0.06</v>
      </c>
      <c r="E118" s="6">
        <v>0.94</v>
      </c>
      <c r="F118" s="6">
        <v>0.747</v>
      </c>
      <c r="G118" s="6">
        <v>0.253</v>
      </c>
      <c r="H118" s="6">
        <v>1</v>
      </c>
      <c r="I118" s="6">
        <v>0</v>
      </c>
      <c r="J118" s="6">
        <v>1</v>
      </c>
      <c r="K118" s="6">
        <v>0</v>
      </c>
      <c r="L118" s="6">
        <v>1</v>
      </c>
      <c r="M118" s="6">
        <v>0</v>
      </c>
      <c r="N118" s="6">
        <v>1</v>
      </c>
      <c r="O118" s="6">
        <v>0</v>
      </c>
      <c r="P118" s="6">
        <v>1</v>
      </c>
      <c r="Q118" s="6">
        <v>0</v>
      </c>
      <c r="R118" s="6">
        <v>1</v>
      </c>
      <c r="S118" s="6">
        <v>0</v>
      </c>
      <c r="T118" s="6">
        <v>1</v>
      </c>
      <c r="U118" s="6">
        <v>0</v>
      </c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</row>
    <row r="119" spans="1:43">
      <c r="A119" s="7">
        <v>23400</v>
      </c>
      <c r="B119" s="6">
        <v>0.003</v>
      </c>
      <c r="C119" s="6">
        <v>0.997</v>
      </c>
      <c r="D119" s="6">
        <v>0.052</v>
      </c>
      <c r="E119" s="6">
        <v>0.948</v>
      </c>
      <c r="F119" s="6">
        <v>0.724</v>
      </c>
      <c r="G119" s="6">
        <v>0.276</v>
      </c>
      <c r="H119" s="6">
        <v>1</v>
      </c>
      <c r="I119" s="6">
        <v>0</v>
      </c>
      <c r="J119" s="6">
        <v>1</v>
      </c>
      <c r="K119" s="6">
        <v>0</v>
      </c>
      <c r="L119" s="6">
        <v>1</v>
      </c>
      <c r="M119" s="6">
        <v>0</v>
      </c>
      <c r="N119" s="6">
        <v>1</v>
      </c>
      <c r="O119" s="6">
        <v>0</v>
      </c>
      <c r="P119" s="6">
        <v>1</v>
      </c>
      <c r="Q119" s="6">
        <v>0</v>
      </c>
      <c r="R119" s="6">
        <v>1</v>
      </c>
      <c r="S119" s="6">
        <v>0</v>
      </c>
      <c r="T119" s="6">
        <v>1</v>
      </c>
      <c r="U119" s="6">
        <v>0</v>
      </c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</row>
    <row r="120" spans="1:43">
      <c r="A120" s="7">
        <v>23600</v>
      </c>
      <c r="B120" s="6">
        <v>0.003</v>
      </c>
      <c r="C120" s="6">
        <v>0.997</v>
      </c>
      <c r="D120" s="6">
        <v>0.048</v>
      </c>
      <c r="E120" s="6">
        <v>0.952</v>
      </c>
      <c r="F120" s="6">
        <v>0.699</v>
      </c>
      <c r="G120" s="6">
        <v>0.301</v>
      </c>
      <c r="H120" s="6">
        <v>1</v>
      </c>
      <c r="I120" s="6">
        <v>0</v>
      </c>
      <c r="J120" s="6">
        <v>1</v>
      </c>
      <c r="K120" s="6">
        <v>0</v>
      </c>
      <c r="L120" s="6">
        <v>1</v>
      </c>
      <c r="M120" s="6">
        <v>0</v>
      </c>
      <c r="N120" s="6">
        <v>1</v>
      </c>
      <c r="O120" s="6">
        <v>0</v>
      </c>
      <c r="P120" s="6">
        <v>1</v>
      </c>
      <c r="Q120" s="6">
        <v>0</v>
      </c>
      <c r="R120" s="6">
        <v>1</v>
      </c>
      <c r="S120" s="6">
        <v>0</v>
      </c>
      <c r="T120" s="6">
        <v>1</v>
      </c>
      <c r="U120" s="6">
        <v>0</v>
      </c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</row>
    <row r="121" spans="1:43">
      <c r="A121" s="7">
        <v>23800</v>
      </c>
      <c r="B121" s="6">
        <v>0.003</v>
      </c>
      <c r="C121" s="6">
        <v>0.997</v>
      </c>
      <c r="D121" s="6">
        <v>0.044</v>
      </c>
      <c r="E121" s="6">
        <v>0.956</v>
      </c>
      <c r="F121" s="6">
        <v>0.684</v>
      </c>
      <c r="G121" s="6">
        <v>0.316</v>
      </c>
      <c r="H121" s="6">
        <v>1</v>
      </c>
      <c r="I121" s="6">
        <v>0</v>
      </c>
      <c r="J121" s="6">
        <v>1</v>
      </c>
      <c r="K121" s="6">
        <v>0</v>
      </c>
      <c r="L121" s="6">
        <v>1</v>
      </c>
      <c r="M121" s="6">
        <v>0</v>
      </c>
      <c r="N121" s="6">
        <v>1</v>
      </c>
      <c r="O121" s="6">
        <v>0</v>
      </c>
      <c r="P121" s="6">
        <v>1</v>
      </c>
      <c r="Q121" s="6">
        <v>0</v>
      </c>
      <c r="R121" s="6">
        <v>1</v>
      </c>
      <c r="S121" s="6">
        <v>0</v>
      </c>
      <c r="T121" s="6">
        <v>1</v>
      </c>
      <c r="U121" s="6">
        <v>0</v>
      </c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</row>
    <row r="122" spans="1:43">
      <c r="A122" s="7">
        <v>24000</v>
      </c>
      <c r="B122" s="6">
        <v>0.003</v>
      </c>
      <c r="C122" s="6">
        <v>0.997</v>
      </c>
      <c r="D122" s="6">
        <v>0.041</v>
      </c>
      <c r="E122" s="6">
        <v>0.959</v>
      </c>
      <c r="F122" s="6">
        <v>0.666</v>
      </c>
      <c r="G122" s="6">
        <v>0.334</v>
      </c>
      <c r="H122" s="6">
        <v>1</v>
      </c>
      <c r="I122" s="6">
        <v>0</v>
      </c>
      <c r="J122" s="6">
        <v>1</v>
      </c>
      <c r="K122" s="6">
        <v>0</v>
      </c>
      <c r="L122" s="6">
        <v>1</v>
      </c>
      <c r="M122" s="6">
        <v>0</v>
      </c>
      <c r="N122" s="6">
        <v>1</v>
      </c>
      <c r="O122" s="6">
        <v>0</v>
      </c>
      <c r="P122" s="6">
        <v>1</v>
      </c>
      <c r="Q122" s="6">
        <v>0</v>
      </c>
      <c r="R122" s="6">
        <v>1</v>
      </c>
      <c r="S122" s="6">
        <v>0</v>
      </c>
      <c r="T122" s="6">
        <v>1</v>
      </c>
      <c r="U122" s="6">
        <v>0</v>
      </c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</row>
    <row r="123" spans="1:43">
      <c r="A123" s="7">
        <v>24200</v>
      </c>
      <c r="B123" s="6">
        <v>0.002</v>
      </c>
      <c r="C123" s="6">
        <v>0.998</v>
      </c>
      <c r="D123" s="6">
        <v>0.036</v>
      </c>
      <c r="E123" s="6">
        <v>0.964</v>
      </c>
      <c r="F123" s="6">
        <v>0.65</v>
      </c>
      <c r="G123" s="6">
        <v>0.35</v>
      </c>
      <c r="H123" s="6">
        <v>1</v>
      </c>
      <c r="I123" s="6">
        <v>0</v>
      </c>
      <c r="J123" s="6">
        <v>1</v>
      </c>
      <c r="K123" s="6">
        <v>0</v>
      </c>
      <c r="L123" s="6">
        <v>1</v>
      </c>
      <c r="M123" s="6">
        <v>0</v>
      </c>
      <c r="N123" s="6">
        <v>1</v>
      </c>
      <c r="O123" s="6">
        <v>0</v>
      </c>
      <c r="P123" s="6">
        <v>1</v>
      </c>
      <c r="Q123" s="6">
        <v>0</v>
      </c>
      <c r="R123" s="6">
        <v>1</v>
      </c>
      <c r="S123" s="6">
        <v>0</v>
      </c>
      <c r="T123" s="6">
        <v>1</v>
      </c>
      <c r="U123" s="6">
        <v>0</v>
      </c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</row>
    <row r="124" spans="1:43">
      <c r="A124" s="7">
        <v>24400</v>
      </c>
      <c r="B124" s="6">
        <v>0.002</v>
      </c>
      <c r="C124" s="6">
        <v>0.998</v>
      </c>
      <c r="D124" s="6">
        <v>0.034</v>
      </c>
      <c r="E124" s="6">
        <v>0.966</v>
      </c>
      <c r="F124" s="6">
        <v>0.631</v>
      </c>
      <c r="G124" s="6">
        <v>0.369</v>
      </c>
      <c r="H124" s="6">
        <v>1</v>
      </c>
      <c r="I124" s="6">
        <v>0</v>
      </c>
      <c r="J124" s="6">
        <v>1</v>
      </c>
      <c r="K124" s="6">
        <v>0</v>
      </c>
      <c r="L124" s="6">
        <v>1</v>
      </c>
      <c r="M124" s="6">
        <v>0</v>
      </c>
      <c r="N124" s="6">
        <v>1</v>
      </c>
      <c r="O124" s="6">
        <v>0</v>
      </c>
      <c r="P124" s="6">
        <v>1</v>
      </c>
      <c r="Q124" s="6">
        <v>0</v>
      </c>
      <c r="R124" s="6">
        <v>1</v>
      </c>
      <c r="S124" s="6">
        <v>0</v>
      </c>
      <c r="T124" s="6">
        <v>1</v>
      </c>
      <c r="U124" s="6">
        <v>0</v>
      </c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</row>
    <row r="125" spans="1:43">
      <c r="A125" s="7">
        <v>24600</v>
      </c>
      <c r="B125" s="6">
        <v>0.002</v>
      </c>
      <c r="C125" s="6">
        <v>0.998</v>
      </c>
      <c r="D125" s="6">
        <v>0.031</v>
      </c>
      <c r="E125" s="6">
        <v>0.969</v>
      </c>
      <c r="F125" s="6">
        <v>0.615</v>
      </c>
      <c r="G125" s="6">
        <v>0.385</v>
      </c>
      <c r="H125" s="6">
        <v>1</v>
      </c>
      <c r="I125" s="6">
        <v>0</v>
      </c>
      <c r="J125" s="6">
        <v>1</v>
      </c>
      <c r="K125" s="6">
        <v>0</v>
      </c>
      <c r="L125" s="6">
        <v>1</v>
      </c>
      <c r="M125" s="6">
        <v>0</v>
      </c>
      <c r="N125" s="6">
        <v>1</v>
      </c>
      <c r="O125" s="6">
        <v>0</v>
      </c>
      <c r="P125" s="6">
        <v>1</v>
      </c>
      <c r="Q125" s="6">
        <v>0</v>
      </c>
      <c r="R125" s="6">
        <v>1</v>
      </c>
      <c r="S125" s="6">
        <v>0</v>
      </c>
      <c r="T125" s="6">
        <v>1</v>
      </c>
      <c r="U125" s="6">
        <v>0</v>
      </c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</row>
    <row r="126" spans="1:43">
      <c r="A126" s="7">
        <v>24800</v>
      </c>
      <c r="B126" s="6">
        <v>0.002</v>
      </c>
      <c r="C126" s="6">
        <v>0.998</v>
      </c>
      <c r="D126" s="6">
        <v>0.03</v>
      </c>
      <c r="E126" s="6">
        <v>0.97</v>
      </c>
      <c r="F126" s="6">
        <v>0.593</v>
      </c>
      <c r="G126" s="6">
        <v>0.407</v>
      </c>
      <c r="H126" s="6">
        <v>1</v>
      </c>
      <c r="I126" s="6">
        <v>0</v>
      </c>
      <c r="J126" s="6">
        <v>1</v>
      </c>
      <c r="K126" s="6">
        <v>0</v>
      </c>
      <c r="L126" s="6">
        <v>1</v>
      </c>
      <c r="M126" s="6">
        <v>0</v>
      </c>
      <c r="N126" s="6">
        <v>1</v>
      </c>
      <c r="O126" s="6">
        <v>0</v>
      </c>
      <c r="P126" s="6">
        <v>1</v>
      </c>
      <c r="Q126" s="6">
        <v>0</v>
      </c>
      <c r="R126" s="6">
        <v>1</v>
      </c>
      <c r="S126" s="6">
        <v>0</v>
      </c>
      <c r="T126" s="6">
        <v>1</v>
      </c>
      <c r="U126" s="6">
        <v>0</v>
      </c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</row>
    <row r="127" spans="1:43">
      <c r="A127" s="7">
        <v>25000</v>
      </c>
      <c r="B127" s="6">
        <v>0.002</v>
      </c>
      <c r="C127" s="6">
        <v>0.998</v>
      </c>
      <c r="D127" s="6">
        <v>0.03</v>
      </c>
      <c r="E127" s="6">
        <v>0.97</v>
      </c>
      <c r="F127" s="6">
        <v>0.575</v>
      </c>
      <c r="G127" s="6">
        <v>0.425</v>
      </c>
      <c r="H127" s="6">
        <v>0.999</v>
      </c>
      <c r="I127" s="6">
        <v>0.001</v>
      </c>
      <c r="J127" s="6">
        <v>1</v>
      </c>
      <c r="K127" s="6">
        <v>0</v>
      </c>
      <c r="L127" s="6">
        <v>1</v>
      </c>
      <c r="M127" s="6">
        <v>0</v>
      </c>
      <c r="N127" s="6">
        <v>1</v>
      </c>
      <c r="O127" s="6">
        <v>0</v>
      </c>
      <c r="P127" s="6">
        <v>1</v>
      </c>
      <c r="Q127" s="6">
        <v>0</v>
      </c>
      <c r="R127" s="6">
        <v>1</v>
      </c>
      <c r="S127" s="6">
        <v>0</v>
      </c>
      <c r="T127" s="6">
        <v>1</v>
      </c>
      <c r="U127" s="6">
        <v>0</v>
      </c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</row>
    <row r="128" spans="1:43">
      <c r="A128" s="7">
        <v>25200</v>
      </c>
      <c r="B128" s="6">
        <v>0.002</v>
      </c>
      <c r="C128" s="6">
        <v>0.998</v>
      </c>
      <c r="D128" s="6">
        <v>0.029</v>
      </c>
      <c r="E128" s="6">
        <v>0.971</v>
      </c>
      <c r="F128" s="6">
        <v>0.548</v>
      </c>
      <c r="G128" s="6">
        <v>0.452</v>
      </c>
      <c r="H128" s="6">
        <v>0.999</v>
      </c>
      <c r="I128" s="6">
        <v>0.001</v>
      </c>
      <c r="J128" s="6">
        <v>1</v>
      </c>
      <c r="K128" s="6">
        <v>0</v>
      </c>
      <c r="L128" s="6">
        <v>1</v>
      </c>
      <c r="M128" s="6">
        <v>0</v>
      </c>
      <c r="N128" s="6">
        <v>1</v>
      </c>
      <c r="O128" s="6">
        <v>0</v>
      </c>
      <c r="P128" s="6">
        <v>1</v>
      </c>
      <c r="Q128" s="6">
        <v>0</v>
      </c>
      <c r="R128" s="6">
        <v>1</v>
      </c>
      <c r="S128" s="6">
        <v>0</v>
      </c>
      <c r="T128" s="6">
        <v>1</v>
      </c>
      <c r="U128" s="6">
        <v>0</v>
      </c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</row>
    <row r="129" spans="1:43">
      <c r="A129" s="7">
        <v>25400</v>
      </c>
      <c r="B129" s="6">
        <v>0.002</v>
      </c>
      <c r="C129" s="6">
        <v>0.998</v>
      </c>
      <c r="D129" s="6">
        <v>0.028</v>
      </c>
      <c r="E129" s="6">
        <v>0.972</v>
      </c>
      <c r="F129" s="6">
        <v>0.523</v>
      </c>
      <c r="G129" s="6">
        <v>0.477</v>
      </c>
      <c r="H129" s="6">
        <v>0.999</v>
      </c>
      <c r="I129" s="6">
        <v>0.001</v>
      </c>
      <c r="J129" s="6">
        <v>1</v>
      </c>
      <c r="K129" s="6">
        <v>0</v>
      </c>
      <c r="L129" s="6">
        <v>1</v>
      </c>
      <c r="M129" s="6">
        <v>0</v>
      </c>
      <c r="N129" s="6">
        <v>1</v>
      </c>
      <c r="O129" s="6">
        <v>0</v>
      </c>
      <c r="P129" s="6">
        <v>1</v>
      </c>
      <c r="Q129" s="6">
        <v>0</v>
      </c>
      <c r="R129" s="6">
        <v>1</v>
      </c>
      <c r="S129" s="6">
        <v>0</v>
      </c>
      <c r="T129" s="6">
        <v>1</v>
      </c>
      <c r="U129" s="6">
        <v>0</v>
      </c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</row>
    <row r="130" spans="1:43">
      <c r="A130" s="7">
        <v>25600</v>
      </c>
      <c r="B130" s="6">
        <v>0.002</v>
      </c>
      <c r="C130" s="6">
        <v>0.998</v>
      </c>
      <c r="D130" s="6">
        <v>0.028</v>
      </c>
      <c r="E130" s="6">
        <v>0.972</v>
      </c>
      <c r="F130" s="9">
        <v>0.509</v>
      </c>
      <c r="G130" s="9">
        <v>0.491</v>
      </c>
      <c r="H130" s="6">
        <v>0.999</v>
      </c>
      <c r="I130" s="6">
        <v>0.001</v>
      </c>
      <c r="J130" s="6">
        <v>1</v>
      </c>
      <c r="K130" s="6">
        <v>0</v>
      </c>
      <c r="L130" s="6">
        <v>1</v>
      </c>
      <c r="M130" s="6">
        <v>0</v>
      </c>
      <c r="N130" s="6">
        <v>1</v>
      </c>
      <c r="O130" s="6">
        <v>0</v>
      </c>
      <c r="P130" s="6">
        <v>1</v>
      </c>
      <c r="Q130" s="6">
        <v>0</v>
      </c>
      <c r="R130" s="6">
        <v>1</v>
      </c>
      <c r="S130" s="6">
        <v>0</v>
      </c>
      <c r="T130" s="6">
        <v>1</v>
      </c>
      <c r="U130" s="6">
        <v>0</v>
      </c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</row>
    <row r="131" spans="1:43">
      <c r="A131" s="7">
        <v>25800</v>
      </c>
      <c r="B131" s="6">
        <v>0.002</v>
      </c>
      <c r="C131" s="6">
        <v>0.998</v>
      </c>
      <c r="D131" s="6">
        <v>0.027</v>
      </c>
      <c r="E131" s="6">
        <v>0.973</v>
      </c>
      <c r="F131" s="9">
        <v>0.491</v>
      </c>
      <c r="G131" s="9">
        <v>0.509</v>
      </c>
      <c r="H131" s="6">
        <v>0.999</v>
      </c>
      <c r="I131" s="6">
        <v>0.001</v>
      </c>
      <c r="J131" s="6">
        <v>1</v>
      </c>
      <c r="K131" s="6">
        <v>0</v>
      </c>
      <c r="L131" s="6">
        <v>1</v>
      </c>
      <c r="M131" s="6">
        <v>0</v>
      </c>
      <c r="N131" s="6">
        <v>1</v>
      </c>
      <c r="O131" s="6">
        <v>0</v>
      </c>
      <c r="P131" s="6">
        <v>1</v>
      </c>
      <c r="Q131" s="6">
        <v>0</v>
      </c>
      <c r="R131" s="6">
        <v>1</v>
      </c>
      <c r="S131" s="6">
        <v>0</v>
      </c>
      <c r="T131" s="6">
        <v>1</v>
      </c>
      <c r="U131" s="6">
        <v>0</v>
      </c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</row>
    <row r="132" spans="1:43">
      <c r="A132" s="7">
        <v>26000</v>
      </c>
      <c r="B132" s="6">
        <v>0.001</v>
      </c>
      <c r="C132" s="6">
        <v>0.999</v>
      </c>
      <c r="D132" s="6">
        <v>0.025</v>
      </c>
      <c r="E132" s="6">
        <v>0.975</v>
      </c>
      <c r="F132" s="6">
        <v>0.472</v>
      </c>
      <c r="G132" s="6">
        <v>0.528</v>
      </c>
      <c r="H132" s="6">
        <v>0.999</v>
      </c>
      <c r="I132" s="6">
        <v>0.001</v>
      </c>
      <c r="J132" s="6">
        <v>1</v>
      </c>
      <c r="K132" s="6">
        <v>0</v>
      </c>
      <c r="L132" s="6">
        <v>1</v>
      </c>
      <c r="M132" s="6">
        <v>0</v>
      </c>
      <c r="N132" s="6">
        <v>1</v>
      </c>
      <c r="O132" s="6">
        <v>0</v>
      </c>
      <c r="P132" s="6">
        <v>1</v>
      </c>
      <c r="Q132" s="6">
        <v>0</v>
      </c>
      <c r="R132" s="6">
        <v>1</v>
      </c>
      <c r="S132" s="6">
        <v>0</v>
      </c>
      <c r="T132" s="6">
        <v>1</v>
      </c>
      <c r="U132" s="6">
        <v>0</v>
      </c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</row>
    <row r="133" spans="1:43">
      <c r="A133" s="7">
        <v>26200</v>
      </c>
      <c r="B133" s="6">
        <v>0.001</v>
      </c>
      <c r="C133" s="6">
        <v>0.999</v>
      </c>
      <c r="D133" s="6">
        <v>0.024</v>
      </c>
      <c r="E133" s="6">
        <v>0.976</v>
      </c>
      <c r="F133" s="6">
        <v>0.458</v>
      </c>
      <c r="G133" s="6">
        <v>0.542</v>
      </c>
      <c r="H133" s="6">
        <v>0.998</v>
      </c>
      <c r="I133" s="6">
        <v>0.002</v>
      </c>
      <c r="J133" s="6">
        <v>1</v>
      </c>
      <c r="K133" s="6">
        <v>0</v>
      </c>
      <c r="L133" s="6">
        <v>1</v>
      </c>
      <c r="M133" s="6">
        <v>0</v>
      </c>
      <c r="N133" s="6">
        <v>1</v>
      </c>
      <c r="O133" s="6">
        <v>0</v>
      </c>
      <c r="P133" s="6">
        <v>1</v>
      </c>
      <c r="Q133" s="6">
        <v>0</v>
      </c>
      <c r="R133" s="6">
        <v>1</v>
      </c>
      <c r="S133" s="6">
        <v>0</v>
      </c>
      <c r="T133" s="6">
        <v>1</v>
      </c>
      <c r="U133" s="6">
        <v>0</v>
      </c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</row>
    <row r="134" spans="1:43">
      <c r="A134" s="7">
        <v>26400</v>
      </c>
      <c r="B134" s="6">
        <v>0.001</v>
      </c>
      <c r="C134" s="6">
        <v>0.999</v>
      </c>
      <c r="D134" s="6">
        <v>0.024</v>
      </c>
      <c r="E134" s="6">
        <v>0.976</v>
      </c>
      <c r="F134" s="6">
        <v>0.444</v>
      </c>
      <c r="G134" s="6">
        <v>0.556</v>
      </c>
      <c r="H134" s="6">
        <v>0.996</v>
      </c>
      <c r="I134" s="6">
        <v>0.004</v>
      </c>
      <c r="J134" s="6">
        <v>1</v>
      </c>
      <c r="K134" s="6">
        <v>0</v>
      </c>
      <c r="L134" s="6">
        <v>1</v>
      </c>
      <c r="M134" s="6">
        <v>0</v>
      </c>
      <c r="N134" s="6">
        <v>1</v>
      </c>
      <c r="O134" s="6">
        <v>0</v>
      </c>
      <c r="P134" s="6">
        <v>1</v>
      </c>
      <c r="Q134" s="6">
        <v>0</v>
      </c>
      <c r="R134" s="6">
        <v>1</v>
      </c>
      <c r="S134" s="6">
        <v>0</v>
      </c>
      <c r="T134" s="6">
        <v>1</v>
      </c>
      <c r="U134" s="6">
        <v>0</v>
      </c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</row>
    <row r="135" spans="1:43">
      <c r="A135" s="7">
        <v>26600</v>
      </c>
      <c r="B135" s="6">
        <v>0.001</v>
      </c>
      <c r="C135" s="6">
        <v>0.999</v>
      </c>
      <c r="D135" s="6">
        <v>0.023</v>
      </c>
      <c r="E135" s="6">
        <v>0.977</v>
      </c>
      <c r="F135" s="6">
        <v>0.43</v>
      </c>
      <c r="G135" s="6">
        <v>0.57</v>
      </c>
      <c r="H135" s="6">
        <v>0.995</v>
      </c>
      <c r="I135" s="6">
        <v>0.005</v>
      </c>
      <c r="J135" s="6">
        <v>1</v>
      </c>
      <c r="K135" s="6">
        <v>0</v>
      </c>
      <c r="L135" s="6">
        <v>1</v>
      </c>
      <c r="M135" s="6">
        <v>0</v>
      </c>
      <c r="N135" s="6">
        <v>1</v>
      </c>
      <c r="O135" s="6">
        <v>0</v>
      </c>
      <c r="P135" s="6">
        <v>1</v>
      </c>
      <c r="Q135" s="6">
        <v>0</v>
      </c>
      <c r="R135" s="6">
        <v>1</v>
      </c>
      <c r="S135" s="6">
        <v>0</v>
      </c>
      <c r="T135" s="6">
        <v>1</v>
      </c>
      <c r="U135" s="6">
        <v>0</v>
      </c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</row>
    <row r="136" spans="1:43">
      <c r="A136" s="7">
        <v>26800</v>
      </c>
      <c r="B136" s="6">
        <v>0.001</v>
      </c>
      <c r="C136" s="6">
        <v>0.999</v>
      </c>
      <c r="D136" s="6">
        <v>0.023</v>
      </c>
      <c r="E136" s="6">
        <v>0.977</v>
      </c>
      <c r="F136" s="6">
        <v>0.418</v>
      </c>
      <c r="G136" s="6">
        <v>0.582</v>
      </c>
      <c r="H136" s="6">
        <v>0.992</v>
      </c>
      <c r="I136" s="6">
        <v>0.008</v>
      </c>
      <c r="J136" s="6">
        <v>1</v>
      </c>
      <c r="K136" s="6">
        <v>0</v>
      </c>
      <c r="L136" s="6">
        <v>1</v>
      </c>
      <c r="M136" s="6">
        <v>0</v>
      </c>
      <c r="N136" s="6">
        <v>1</v>
      </c>
      <c r="O136" s="6">
        <v>0</v>
      </c>
      <c r="P136" s="6">
        <v>1</v>
      </c>
      <c r="Q136" s="6">
        <v>0</v>
      </c>
      <c r="R136" s="6">
        <v>1</v>
      </c>
      <c r="S136" s="6">
        <v>0</v>
      </c>
      <c r="T136" s="6">
        <v>1</v>
      </c>
      <c r="U136" s="6">
        <v>0</v>
      </c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</row>
    <row r="137" spans="1:43">
      <c r="A137" s="7">
        <v>27000</v>
      </c>
      <c r="B137" s="6">
        <v>0.001</v>
      </c>
      <c r="C137" s="6">
        <v>0.999</v>
      </c>
      <c r="D137" s="6">
        <v>0.021</v>
      </c>
      <c r="E137" s="6">
        <v>0.979</v>
      </c>
      <c r="F137" s="6">
        <v>0.405</v>
      </c>
      <c r="G137" s="6">
        <v>0.595</v>
      </c>
      <c r="H137" s="6">
        <v>0.99</v>
      </c>
      <c r="I137" s="6">
        <v>0.01</v>
      </c>
      <c r="J137" s="6">
        <v>1</v>
      </c>
      <c r="K137" s="6">
        <v>0</v>
      </c>
      <c r="L137" s="6">
        <v>1</v>
      </c>
      <c r="M137" s="6">
        <v>0</v>
      </c>
      <c r="N137" s="6">
        <v>1</v>
      </c>
      <c r="O137" s="6">
        <v>0</v>
      </c>
      <c r="P137" s="6">
        <v>1</v>
      </c>
      <c r="Q137" s="6">
        <v>0</v>
      </c>
      <c r="R137" s="6">
        <v>1</v>
      </c>
      <c r="S137" s="6">
        <v>0</v>
      </c>
      <c r="T137" s="6">
        <v>1</v>
      </c>
      <c r="U137" s="6">
        <v>0</v>
      </c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</row>
    <row r="138" spans="1:43">
      <c r="A138" s="7">
        <v>27200</v>
      </c>
      <c r="B138" s="6">
        <v>0.001</v>
      </c>
      <c r="C138" s="6">
        <v>0.999</v>
      </c>
      <c r="D138" s="6">
        <v>0.019</v>
      </c>
      <c r="E138" s="6">
        <v>0.981</v>
      </c>
      <c r="F138" s="6">
        <v>0.394</v>
      </c>
      <c r="G138" s="6">
        <v>0.606</v>
      </c>
      <c r="H138" s="6">
        <v>0.984</v>
      </c>
      <c r="I138" s="6">
        <v>0.016</v>
      </c>
      <c r="J138" s="6">
        <v>1</v>
      </c>
      <c r="K138" s="6">
        <v>0</v>
      </c>
      <c r="L138" s="6">
        <v>1</v>
      </c>
      <c r="M138" s="6">
        <v>0</v>
      </c>
      <c r="N138" s="6">
        <v>1</v>
      </c>
      <c r="O138" s="6">
        <v>0</v>
      </c>
      <c r="P138" s="6">
        <v>1</v>
      </c>
      <c r="Q138" s="6">
        <v>0</v>
      </c>
      <c r="R138" s="6">
        <v>1</v>
      </c>
      <c r="S138" s="6">
        <v>0</v>
      </c>
      <c r="T138" s="6">
        <v>1</v>
      </c>
      <c r="U138" s="6">
        <v>0</v>
      </c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</row>
    <row r="139" spans="1:43">
      <c r="A139" s="7">
        <v>27400</v>
      </c>
      <c r="B139" s="6">
        <v>0.001</v>
      </c>
      <c r="C139" s="6">
        <v>0.999</v>
      </c>
      <c r="D139" s="6">
        <v>0.018</v>
      </c>
      <c r="E139" s="6">
        <v>0.982</v>
      </c>
      <c r="F139" s="6">
        <v>0.374</v>
      </c>
      <c r="G139" s="6">
        <v>0.626</v>
      </c>
      <c r="H139" s="6">
        <v>0.982</v>
      </c>
      <c r="I139" s="6">
        <v>0.018</v>
      </c>
      <c r="J139" s="6">
        <v>1</v>
      </c>
      <c r="K139" s="6">
        <v>0</v>
      </c>
      <c r="L139" s="6">
        <v>1</v>
      </c>
      <c r="M139" s="6">
        <v>0</v>
      </c>
      <c r="N139" s="6">
        <v>1</v>
      </c>
      <c r="O139" s="6">
        <v>0</v>
      </c>
      <c r="P139" s="6">
        <v>1</v>
      </c>
      <c r="Q139" s="6">
        <v>0</v>
      </c>
      <c r="R139" s="6">
        <v>1</v>
      </c>
      <c r="S139" s="6">
        <v>0</v>
      </c>
      <c r="T139" s="6">
        <v>1</v>
      </c>
      <c r="U139" s="6">
        <v>0</v>
      </c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</row>
    <row r="140" spans="1:43">
      <c r="A140" s="7">
        <v>27600</v>
      </c>
      <c r="B140" s="6">
        <v>0.001</v>
      </c>
      <c r="C140" s="6">
        <v>0.999</v>
      </c>
      <c r="D140" s="6">
        <v>0.016</v>
      </c>
      <c r="E140" s="6">
        <v>0.984</v>
      </c>
      <c r="F140" s="6">
        <v>0.356</v>
      </c>
      <c r="G140" s="6">
        <v>0.644</v>
      </c>
      <c r="H140" s="6">
        <v>0.98</v>
      </c>
      <c r="I140" s="6">
        <v>0.02</v>
      </c>
      <c r="J140" s="6">
        <v>1</v>
      </c>
      <c r="K140" s="6">
        <v>0</v>
      </c>
      <c r="L140" s="6">
        <v>1</v>
      </c>
      <c r="M140" s="6">
        <v>0</v>
      </c>
      <c r="N140" s="6">
        <v>1</v>
      </c>
      <c r="O140" s="6">
        <v>0</v>
      </c>
      <c r="P140" s="6">
        <v>1</v>
      </c>
      <c r="Q140" s="6">
        <v>0</v>
      </c>
      <c r="R140" s="6">
        <v>1</v>
      </c>
      <c r="S140" s="6">
        <v>0</v>
      </c>
      <c r="T140" s="6">
        <v>1</v>
      </c>
      <c r="U140" s="6">
        <v>0</v>
      </c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</row>
    <row r="141" spans="1:43">
      <c r="A141" s="7">
        <v>27800</v>
      </c>
      <c r="B141" s="6">
        <v>0.001</v>
      </c>
      <c r="C141" s="6">
        <v>0.999</v>
      </c>
      <c r="D141" s="6">
        <v>0.016</v>
      </c>
      <c r="E141" s="6">
        <v>0.984</v>
      </c>
      <c r="F141" s="6">
        <v>0.342</v>
      </c>
      <c r="G141" s="6">
        <v>0.658</v>
      </c>
      <c r="H141" s="6">
        <v>0.972</v>
      </c>
      <c r="I141" s="6">
        <v>0.028</v>
      </c>
      <c r="J141" s="6">
        <v>1</v>
      </c>
      <c r="K141" s="6">
        <v>0</v>
      </c>
      <c r="L141" s="6">
        <v>1</v>
      </c>
      <c r="M141" s="6">
        <v>0</v>
      </c>
      <c r="N141" s="6">
        <v>1</v>
      </c>
      <c r="O141" s="6">
        <v>0</v>
      </c>
      <c r="P141" s="6">
        <v>1</v>
      </c>
      <c r="Q141" s="6">
        <v>0</v>
      </c>
      <c r="R141" s="6">
        <v>1</v>
      </c>
      <c r="S141" s="6">
        <v>0</v>
      </c>
      <c r="T141" s="6">
        <v>1</v>
      </c>
      <c r="U141" s="6">
        <v>0</v>
      </c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</row>
    <row r="142" spans="1:43">
      <c r="A142" s="7">
        <v>28000</v>
      </c>
      <c r="B142" s="6">
        <v>0.001</v>
      </c>
      <c r="C142" s="6">
        <v>0.999</v>
      </c>
      <c r="D142" s="6">
        <v>0.016</v>
      </c>
      <c r="E142" s="6">
        <v>0.984</v>
      </c>
      <c r="F142" s="6">
        <v>0.318</v>
      </c>
      <c r="G142" s="6">
        <v>0.682</v>
      </c>
      <c r="H142" s="6">
        <v>0.963</v>
      </c>
      <c r="I142" s="6">
        <v>0.037</v>
      </c>
      <c r="J142" s="6">
        <v>1</v>
      </c>
      <c r="K142" s="6">
        <v>0</v>
      </c>
      <c r="L142" s="6">
        <v>1</v>
      </c>
      <c r="M142" s="6">
        <v>0</v>
      </c>
      <c r="N142" s="6">
        <v>1</v>
      </c>
      <c r="O142" s="6">
        <v>0</v>
      </c>
      <c r="P142" s="6">
        <v>1</v>
      </c>
      <c r="Q142" s="6">
        <v>0</v>
      </c>
      <c r="R142" s="6">
        <v>1</v>
      </c>
      <c r="S142" s="6">
        <v>0</v>
      </c>
      <c r="T142" s="6">
        <v>1</v>
      </c>
      <c r="U142" s="6">
        <v>0</v>
      </c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</row>
    <row r="143" spans="1:43">
      <c r="A143" s="7">
        <v>28200</v>
      </c>
      <c r="B143" s="6">
        <v>0.001</v>
      </c>
      <c r="C143" s="6">
        <v>0.999</v>
      </c>
      <c r="D143" s="6">
        <v>0.014</v>
      </c>
      <c r="E143" s="6">
        <v>0.986</v>
      </c>
      <c r="F143" s="6">
        <v>0.302</v>
      </c>
      <c r="G143" s="6">
        <v>0.698</v>
      </c>
      <c r="H143" s="6">
        <v>0.957</v>
      </c>
      <c r="I143" s="6">
        <v>0.043</v>
      </c>
      <c r="J143" s="6">
        <v>1</v>
      </c>
      <c r="K143" s="6">
        <v>0</v>
      </c>
      <c r="L143" s="6">
        <v>1</v>
      </c>
      <c r="M143" s="6">
        <v>0</v>
      </c>
      <c r="N143" s="6">
        <v>1</v>
      </c>
      <c r="O143" s="6">
        <v>0</v>
      </c>
      <c r="P143" s="6">
        <v>1</v>
      </c>
      <c r="Q143" s="6">
        <v>0</v>
      </c>
      <c r="R143" s="6">
        <v>1</v>
      </c>
      <c r="S143" s="6">
        <v>0</v>
      </c>
      <c r="T143" s="6">
        <v>1</v>
      </c>
      <c r="U143" s="6">
        <v>0</v>
      </c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</row>
    <row r="144" spans="1:43">
      <c r="A144" s="7">
        <v>28400</v>
      </c>
      <c r="B144" s="6">
        <v>0.001</v>
      </c>
      <c r="C144" s="6">
        <v>0.999</v>
      </c>
      <c r="D144" s="6">
        <v>0.014</v>
      </c>
      <c r="E144" s="6">
        <v>0.986</v>
      </c>
      <c r="F144" s="6">
        <v>0.285</v>
      </c>
      <c r="G144" s="6">
        <v>0.715</v>
      </c>
      <c r="H144" s="6">
        <v>0.951</v>
      </c>
      <c r="I144" s="6">
        <v>0.049</v>
      </c>
      <c r="J144" s="6">
        <v>1</v>
      </c>
      <c r="K144" s="6">
        <v>0</v>
      </c>
      <c r="L144" s="6">
        <v>1</v>
      </c>
      <c r="M144" s="6">
        <v>0</v>
      </c>
      <c r="N144" s="6">
        <v>1</v>
      </c>
      <c r="O144" s="6">
        <v>0</v>
      </c>
      <c r="P144" s="6">
        <v>1</v>
      </c>
      <c r="Q144" s="6">
        <v>0</v>
      </c>
      <c r="R144" s="6">
        <v>1</v>
      </c>
      <c r="S144" s="6">
        <v>0</v>
      </c>
      <c r="T144" s="6">
        <v>1</v>
      </c>
      <c r="U144" s="6">
        <v>0</v>
      </c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</row>
    <row r="145" spans="1:43">
      <c r="A145" s="7">
        <v>28600</v>
      </c>
      <c r="B145" s="6">
        <v>0.001</v>
      </c>
      <c r="C145" s="6">
        <v>0.999</v>
      </c>
      <c r="D145" s="6">
        <v>0.013</v>
      </c>
      <c r="E145" s="6">
        <v>0.987</v>
      </c>
      <c r="F145" s="6">
        <v>0.265</v>
      </c>
      <c r="G145" s="6">
        <v>0.735</v>
      </c>
      <c r="H145" s="6">
        <v>0.943</v>
      </c>
      <c r="I145" s="6">
        <v>0.057</v>
      </c>
      <c r="J145" s="6">
        <v>1</v>
      </c>
      <c r="K145" s="6">
        <v>0</v>
      </c>
      <c r="L145" s="6">
        <v>1</v>
      </c>
      <c r="M145" s="6">
        <v>0</v>
      </c>
      <c r="N145" s="6">
        <v>1</v>
      </c>
      <c r="O145" s="6">
        <v>0</v>
      </c>
      <c r="P145" s="6">
        <v>1</v>
      </c>
      <c r="Q145" s="6">
        <v>0</v>
      </c>
      <c r="R145" s="6">
        <v>1</v>
      </c>
      <c r="S145" s="6">
        <v>0</v>
      </c>
      <c r="T145" s="6">
        <v>1</v>
      </c>
      <c r="U145" s="6">
        <v>0</v>
      </c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</row>
    <row r="146" spans="1:43">
      <c r="A146" s="7">
        <v>28800</v>
      </c>
      <c r="B146" s="6">
        <v>0</v>
      </c>
      <c r="C146" s="6">
        <v>1</v>
      </c>
      <c r="D146" s="6">
        <v>0.012</v>
      </c>
      <c r="E146" s="6">
        <v>0.988</v>
      </c>
      <c r="F146" s="6">
        <v>0.253</v>
      </c>
      <c r="G146" s="6">
        <v>0.747</v>
      </c>
      <c r="H146" s="6">
        <v>0.931</v>
      </c>
      <c r="I146" s="6">
        <v>0.069</v>
      </c>
      <c r="J146" s="6">
        <v>1</v>
      </c>
      <c r="K146" s="6">
        <v>0</v>
      </c>
      <c r="L146" s="6">
        <v>1</v>
      </c>
      <c r="M146" s="6">
        <v>0</v>
      </c>
      <c r="N146" s="6">
        <v>1</v>
      </c>
      <c r="O146" s="6">
        <v>0</v>
      </c>
      <c r="P146" s="6">
        <v>1</v>
      </c>
      <c r="Q146" s="6">
        <v>0</v>
      </c>
      <c r="R146" s="6">
        <v>1</v>
      </c>
      <c r="S146" s="6">
        <v>0</v>
      </c>
      <c r="T146" s="6">
        <v>1</v>
      </c>
      <c r="U146" s="6">
        <v>0</v>
      </c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</row>
    <row r="147" spans="1:43">
      <c r="A147" s="7">
        <v>29000</v>
      </c>
      <c r="B147" s="6">
        <v>0</v>
      </c>
      <c r="C147" s="6">
        <v>1</v>
      </c>
      <c r="D147" s="6">
        <v>0.012</v>
      </c>
      <c r="E147" s="6">
        <v>0.988</v>
      </c>
      <c r="F147" s="6">
        <v>0.244</v>
      </c>
      <c r="G147" s="6">
        <v>0.756</v>
      </c>
      <c r="H147" s="6">
        <v>0.922</v>
      </c>
      <c r="I147" s="6">
        <v>0.078</v>
      </c>
      <c r="J147" s="6">
        <v>1</v>
      </c>
      <c r="K147" s="6">
        <v>0</v>
      </c>
      <c r="L147" s="6">
        <v>1</v>
      </c>
      <c r="M147" s="6">
        <v>0</v>
      </c>
      <c r="N147" s="6">
        <v>1</v>
      </c>
      <c r="O147" s="6">
        <v>0</v>
      </c>
      <c r="P147" s="6">
        <v>1</v>
      </c>
      <c r="Q147" s="6">
        <v>0</v>
      </c>
      <c r="R147" s="6">
        <v>1</v>
      </c>
      <c r="S147" s="6">
        <v>0</v>
      </c>
      <c r="T147" s="6">
        <v>1</v>
      </c>
      <c r="U147" s="6">
        <v>0</v>
      </c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</row>
    <row r="148" spans="1:43">
      <c r="A148" s="7">
        <v>29200</v>
      </c>
      <c r="B148" s="6">
        <v>0</v>
      </c>
      <c r="C148" s="6">
        <v>1</v>
      </c>
      <c r="D148" s="6">
        <v>0.011</v>
      </c>
      <c r="E148" s="6">
        <v>0.989</v>
      </c>
      <c r="F148" s="6">
        <v>0.235</v>
      </c>
      <c r="G148" s="6">
        <v>0.765</v>
      </c>
      <c r="H148" s="6">
        <v>0.912</v>
      </c>
      <c r="I148" s="6">
        <v>0.088</v>
      </c>
      <c r="J148" s="6">
        <v>1</v>
      </c>
      <c r="K148" s="6">
        <v>0</v>
      </c>
      <c r="L148" s="6">
        <v>1</v>
      </c>
      <c r="M148" s="6">
        <v>0</v>
      </c>
      <c r="N148" s="6">
        <v>1</v>
      </c>
      <c r="O148" s="6">
        <v>0</v>
      </c>
      <c r="P148" s="6">
        <v>1</v>
      </c>
      <c r="Q148" s="6">
        <v>0</v>
      </c>
      <c r="R148" s="6">
        <v>1</v>
      </c>
      <c r="S148" s="6">
        <v>0</v>
      </c>
      <c r="T148" s="6">
        <v>1</v>
      </c>
      <c r="U148" s="6">
        <v>0</v>
      </c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</row>
    <row r="149" spans="1:43">
      <c r="A149" s="7">
        <v>29400</v>
      </c>
      <c r="B149" s="6">
        <v>0</v>
      </c>
      <c r="C149" s="6">
        <v>1</v>
      </c>
      <c r="D149" s="6">
        <v>0.01</v>
      </c>
      <c r="E149" s="6">
        <v>0.99</v>
      </c>
      <c r="F149" s="6">
        <v>0.22</v>
      </c>
      <c r="G149" s="6">
        <v>0.78</v>
      </c>
      <c r="H149" s="6">
        <v>0.895</v>
      </c>
      <c r="I149" s="6">
        <v>0.105</v>
      </c>
      <c r="J149" s="6">
        <v>1</v>
      </c>
      <c r="K149" s="6">
        <v>0</v>
      </c>
      <c r="L149" s="6">
        <v>1</v>
      </c>
      <c r="M149" s="6">
        <v>0</v>
      </c>
      <c r="N149" s="6">
        <v>1</v>
      </c>
      <c r="O149" s="6">
        <v>0</v>
      </c>
      <c r="P149" s="6">
        <v>1</v>
      </c>
      <c r="Q149" s="6">
        <v>0</v>
      </c>
      <c r="R149" s="6">
        <v>1</v>
      </c>
      <c r="S149" s="6">
        <v>0</v>
      </c>
      <c r="T149" s="6">
        <v>1</v>
      </c>
      <c r="U149" s="6">
        <v>0</v>
      </c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</row>
    <row r="150" spans="1:43">
      <c r="A150" s="7">
        <v>29600</v>
      </c>
      <c r="B150" s="6">
        <v>0</v>
      </c>
      <c r="C150" s="6">
        <v>1</v>
      </c>
      <c r="D150" s="6">
        <v>0.01</v>
      </c>
      <c r="E150" s="6">
        <v>0.99</v>
      </c>
      <c r="F150" s="6">
        <v>0.207</v>
      </c>
      <c r="G150" s="6">
        <v>0.793</v>
      </c>
      <c r="H150" s="6">
        <v>0.884</v>
      </c>
      <c r="I150" s="6">
        <v>0.116</v>
      </c>
      <c r="J150" s="6">
        <v>1</v>
      </c>
      <c r="K150" s="6">
        <v>0</v>
      </c>
      <c r="L150" s="6">
        <v>1</v>
      </c>
      <c r="M150" s="6">
        <v>0</v>
      </c>
      <c r="N150" s="6">
        <v>1</v>
      </c>
      <c r="O150" s="6">
        <v>0</v>
      </c>
      <c r="P150" s="6">
        <v>1</v>
      </c>
      <c r="Q150" s="6">
        <v>0</v>
      </c>
      <c r="R150" s="6">
        <v>1</v>
      </c>
      <c r="S150" s="6">
        <v>0</v>
      </c>
      <c r="T150" s="6">
        <v>1</v>
      </c>
      <c r="U150" s="6">
        <v>0</v>
      </c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</row>
    <row r="151" spans="1:43">
      <c r="A151" s="7">
        <v>29800</v>
      </c>
      <c r="B151" s="6">
        <v>0</v>
      </c>
      <c r="C151" s="6">
        <v>1</v>
      </c>
      <c r="D151" s="6">
        <v>0.01</v>
      </c>
      <c r="E151" s="6">
        <v>0.99</v>
      </c>
      <c r="F151" s="6">
        <v>0.19</v>
      </c>
      <c r="G151" s="6">
        <v>0.81</v>
      </c>
      <c r="H151" s="6">
        <v>0.871</v>
      </c>
      <c r="I151" s="6">
        <v>0.129</v>
      </c>
      <c r="J151" s="6">
        <v>1</v>
      </c>
      <c r="K151" s="6">
        <v>0</v>
      </c>
      <c r="L151" s="6">
        <v>1</v>
      </c>
      <c r="M151" s="6">
        <v>0</v>
      </c>
      <c r="N151" s="6">
        <v>1</v>
      </c>
      <c r="O151" s="6">
        <v>0</v>
      </c>
      <c r="P151" s="6">
        <v>1</v>
      </c>
      <c r="Q151" s="6">
        <v>0</v>
      </c>
      <c r="R151" s="6">
        <v>1</v>
      </c>
      <c r="S151" s="6">
        <v>0</v>
      </c>
      <c r="T151" s="6">
        <v>1</v>
      </c>
      <c r="U151" s="6">
        <v>0</v>
      </c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</row>
    <row r="152" spans="1:43">
      <c r="A152" s="7">
        <v>30000</v>
      </c>
      <c r="B152" s="6">
        <v>0</v>
      </c>
      <c r="C152" s="6">
        <v>1</v>
      </c>
      <c r="D152" s="6">
        <v>0.009</v>
      </c>
      <c r="E152" s="6">
        <v>0.991</v>
      </c>
      <c r="F152" s="6">
        <v>0.172</v>
      </c>
      <c r="G152" s="6">
        <v>0.828</v>
      </c>
      <c r="H152" s="6">
        <v>0.853</v>
      </c>
      <c r="I152" s="6">
        <v>0.147</v>
      </c>
      <c r="J152" s="6">
        <v>1</v>
      </c>
      <c r="K152" s="6">
        <v>0</v>
      </c>
      <c r="L152" s="6">
        <v>1</v>
      </c>
      <c r="M152" s="6">
        <v>0</v>
      </c>
      <c r="N152" s="6">
        <v>1</v>
      </c>
      <c r="O152" s="6">
        <v>0</v>
      </c>
      <c r="P152" s="6">
        <v>1</v>
      </c>
      <c r="Q152" s="6">
        <v>0</v>
      </c>
      <c r="R152" s="6">
        <v>1</v>
      </c>
      <c r="S152" s="6">
        <v>0</v>
      </c>
      <c r="T152" s="6">
        <v>1</v>
      </c>
      <c r="U152" s="6">
        <v>0</v>
      </c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</row>
    <row r="153" spans="1:43">
      <c r="A153" s="7">
        <v>30200</v>
      </c>
      <c r="B153" s="6">
        <v>0</v>
      </c>
      <c r="C153" s="6">
        <v>1</v>
      </c>
      <c r="D153" s="6">
        <v>0.009</v>
      </c>
      <c r="E153" s="6">
        <v>0.991</v>
      </c>
      <c r="F153" s="6">
        <v>0.162</v>
      </c>
      <c r="G153" s="6">
        <v>0.838</v>
      </c>
      <c r="H153" s="6">
        <v>0.837</v>
      </c>
      <c r="I153" s="6">
        <v>0.163</v>
      </c>
      <c r="J153" s="6">
        <v>1</v>
      </c>
      <c r="K153" s="6">
        <v>0</v>
      </c>
      <c r="L153" s="6">
        <v>1</v>
      </c>
      <c r="M153" s="6">
        <v>0</v>
      </c>
      <c r="N153" s="6">
        <v>1</v>
      </c>
      <c r="O153" s="6">
        <v>0</v>
      </c>
      <c r="P153" s="6">
        <v>1</v>
      </c>
      <c r="Q153" s="6">
        <v>0</v>
      </c>
      <c r="R153" s="6">
        <v>1</v>
      </c>
      <c r="S153" s="6">
        <v>0</v>
      </c>
      <c r="T153" s="6">
        <v>1</v>
      </c>
      <c r="U153" s="6">
        <v>0</v>
      </c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</row>
    <row r="154" spans="1:43">
      <c r="A154" s="7">
        <v>30400</v>
      </c>
      <c r="B154" s="6">
        <v>0</v>
      </c>
      <c r="C154" s="6">
        <v>1</v>
      </c>
      <c r="D154" s="6">
        <v>0.008</v>
      </c>
      <c r="E154" s="6">
        <v>0.992</v>
      </c>
      <c r="F154" s="6">
        <v>0.154</v>
      </c>
      <c r="G154" s="6">
        <v>0.846</v>
      </c>
      <c r="H154" s="6">
        <v>0.821</v>
      </c>
      <c r="I154" s="6">
        <v>0.179</v>
      </c>
      <c r="J154" s="6">
        <v>1</v>
      </c>
      <c r="K154" s="6">
        <v>0</v>
      </c>
      <c r="L154" s="6">
        <v>1</v>
      </c>
      <c r="M154" s="6">
        <v>0</v>
      </c>
      <c r="N154" s="6">
        <v>1</v>
      </c>
      <c r="O154" s="6">
        <v>0</v>
      </c>
      <c r="P154" s="6">
        <v>1</v>
      </c>
      <c r="Q154" s="6">
        <v>0</v>
      </c>
      <c r="R154" s="6">
        <v>1</v>
      </c>
      <c r="S154" s="6">
        <v>0</v>
      </c>
      <c r="T154" s="6">
        <v>1</v>
      </c>
      <c r="U154" s="6">
        <v>0</v>
      </c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</row>
    <row r="155" spans="1:43">
      <c r="A155" s="7">
        <v>30600</v>
      </c>
      <c r="B155" s="6">
        <v>0</v>
      </c>
      <c r="C155" s="6">
        <v>1</v>
      </c>
      <c r="D155" s="6">
        <v>0.007</v>
      </c>
      <c r="E155" s="6">
        <v>0.993</v>
      </c>
      <c r="F155" s="6">
        <v>0.146</v>
      </c>
      <c r="G155" s="6">
        <v>0.854</v>
      </c>
      <c r="H155" s="6">
        <v>0.804</v>
      </c>
      <c r="I155" s="6">
        <v>0.196</v>
      </c>
      <c r="J155" s="6">
        <v>1</v>
      </c>
      <c r="K155" s="6">
        <v>0</v>
      </c>
      <c r="L155" s="6">
        <v>1</v>
      </c>
      <c r="M155" s="6">
        <v>0</v>
      </c>
      <c r="N155" s="6">
        <v>1</v>
      </c>
      <c r="O155" s="6">
        <v>0</v>
      </c>
      <c r="P155" s="6">
        <v>1</v>
      </c>
      <c r="Q155" s="6">
        <v>0</v>
      </c>
      <c r="R155" s="6">
        <v>1</v>
      </c>
      <c r="S155" s="6">
        <v>0</v>
      </c>
      <c r="T155" s="6">
        <v>1</v>
      </c>
      <c r="U155" s="6">
        <v>0</v>
      </c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</row>
    <row r="156" spans="1:43">
      <c r="A156" s="7">
        <v>30800</v>
      </c>
      <c r="B156" s="6">
        <v>0</v>
      </c>
      <c r="C156" s="6">
        <v>1</v>
      </c>
      <c r="D156" s="6">
        <v>0.007</v>
      </c>
      <c r="E156" s="6">
        <v>0.993</v>
      </c>
      <c r="F156" s="6">
        <v>0.136</v>
      </c>
      <c r="G156" s="6">
        <v>0.864</v>
      </c>
      <c r="H156" s="6">
        <v>0.786</v>
      </c>
      <c r="I156" s="6">
        <v>0.214</v>
      </c>
      <c r="J156" s="6">
        <v>1</v>
      </c>
      <c r="K156" s="6">
        <v>0</v>
      </c>
      <c r="L156" s="6">
        <v>1</v>
      </c>
      <c r="M156" s="6">
        <v>0</v>
      </c>
      <c r="N156" s="6">
        <v>1</v>
      </c>
      <c r="O156" s="6">
        <v>0</v>
      </c>
      <c r="P156" s="6">
        <v>1</v>
      </c>
      <c r="Q156" s="6">
        <v>0</v>
      </c>
      <c r="R156" s="6">
        <v>1</v>
      </c>
      <c r="S156" s="6">
        <v>0</v>
      </c>
      <c r="T156" s="6">
        <v>1</v>
      </c>
      <c r="U156" s="6">
        <v>0</v>
      </c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</row>
    <row r="157" spans="1:43">
      <c r="A157" s="7">
        <v>31000</v>
      </c>
      <c r="B157" s="6">
        <v>0</v>
      </c>
      <c r="C157" s="6">
        <v>1</v>
      </c>
      <c r="D157" s="6">
        <v>0.006</v>
      </c>
      <c r="E157" s="6">
        <v>0.994</v>
      </c>
      <c r="F157" s="6">
        <v>0.126</v>
      </c>
      <c r="G157" s="6">
        <v>0.874</v>
      </c>
      <c r="H157" s="6">
        <v>0.765</v>
      </c>
      <c r="I157" s="6">
        <v>0.235</v>
      </c>
      <c r="J157" s="6">
        <v>1</v>
      </c>
      <c r="K157" s="6">
        <v>0</v>
      </c>
      <c r="L157" s="6">
        <v>1</v>
      </c>
      <c r="M157" s="6">
        <v>0</v>
      </c>
      <c r="N157" s="6">
        <v>1</v>
      </c>
      <c r="O157" s="6">
        <v>0</v>
      </c>
      <c r="P157" s="6">
        <v>1</v>
      </c>
      <c r="Q157" s="6">
        <v>0</v>
      </c>
      <c r="R157" s="6">
        <v>1</v>
      </c>
      <c r="S157" s="6">
        <v>0</v>
      </c>
      <c r="T157" s="6">
        <v>1</v>
      </c>
      <c r="U157" s="6">
        <v>0</v>
      </c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</row>
    <row r="158" spans="1:43">
      <c r="A158" s="7">
        <v>31200</v>
      </c>
      <c r="B158" s="6">
        <v>0</v>
      </c>
      <c r="C158" s="6">
        <v>1</v>
      </c>
      <c r="D158" s="6">
        <v>0.006</v>
      </c>
      <c r="E158" s="6">
        <v>0.994</v>
      </c>
      <c r="F158" s="6">
        <v>0.12</v>
      </c>
      <c r="G158" s="6">
        <v>0.88</v>
      </c>
      <c r="H158" s="6">
        <v>0.737</v>
      </c>
      <c r="I158" s="6">
        <v>0.263</v>
      </c>
      <c r="J158" s="6">
        <v>1</v>
      </c>
      <c r="K158" s="6">
        <v>0</v>
      </c>
      <c r="L158" s="6">
        <v>1</v>
      </c>
      <c r="M158" s="6">
        <v>0</v>
      </c>
      <c r="N158" s="6">
        <v>1</v>
      </c>
      <c r="O158" s="6">
        <v>0</v>
      </c>
      <c r="P158" s="6">
        <v>1</v>
      </c>
      <c r="Q158" s="6">
        <v>0</v>
      </c>
      <c r="R158" s="6">
        <v>1</v>
      </c>
      <c r="S158" s="6">
        <v>0</v>
      </c>
      <c r="T158" s="6">
        <v>1</v>
      </c>
      <c r="U158" s="6">
        <v>0</v>
      </c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</row>
    <row r="159" spans="1:43">
      <c r="A159" s="7">
        <v>31400</v>
      </c>
      <c r="B159" s="6">
        <v>0</v>
      </c>
      <c r="C159" s="6">
        <v>1</v>
      </c>
      <c r="D159" s="6">
        <v>0.005</v>
      </c>
      <c r="E159" s="6">
        <v>0.995</v>
      </c>
      <c r="F159" s="6">
        <v>0.114</v>
      </c>
      <c r="G159" s="6">
        <v>0.886</v>
      </c>
      <c r="H159" s="6">
        <v>0.712</v>
      </c>
      <c r="I159" s="6">
        <v>0.288</v>
      </c>
      <c r="J159" s="6">
        <v>1</v>
      </c>
      <c r="K159" s="6">
        <v>0</v>
      </c>
      <c r="L159" s="6">
        <v>1</v>
      </c>
      <c r="M159" s="6">
        <v>0</v>
      </c>
      <c r="N159" s="6">
        <v>1</v>
      </c>
      <c r="O159" s="6">
        <v>0</v>
      </c>
      <c r="P159" s="6">
        <v>1</v>
      </c>
      <c r="Q159" s="6">
        <v>0</v>
      </c>
      <c r="R159" s="6">
        <v>1</v>
      </c>
      <c r="S159" s="6">
        <v>0</v>
      </c>
      <c r="T159" s="6">
        <v>1</v>
      </c>
      <c r="U159" s="6">
        <v>0</v>
      </c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</row>
    <row r="160" spans="1:43">
      <c r="A160" s="7">
        <v>31600</v>
      </c>
      <c r="B160" s="6">
        <v>0</v>
      </c>
      <c r="C160" s="6">
        <v>1</v>
      </c>
      <c r="D160" s="6">
        <v>0.005</v>
      </c>
      <c r="E160" s="6">
        <v>0.995</v>
      </c>
      <c r="F160" s="6">
        <v>0.104</v>
      </c>
      <c r="G160" s="6">
        <v>0.896</v>
      </c>
      <c r="H160" s="6">
        <v>0.7</v>
      </c>
      <c r="I160" s="6">
        <v>0.3</v>
      </c>
      <c r="J160" s="6">
        <v>1</v>
      </c>
      <c r="K160" s="6">
        <v>0</v>
      </c>
      <c r="L160" s="6">
        <v>1</v>
      </c>
      <c r="M160" s="6">
        <v>0</v>
      </c>
      <c r="N160" s="6">
        <v>1</v>
      </c>
      <c r="O160" s="6">
        <v>0</v>
      </c>
      <c r="P160" s="6">
        <v>1</v>
      </c>
      <c r="Q160" s="6">
        <v>0</v>
      </c>
      <c r="R160" s="6">
        <v>1</v>
      </c>
      <c r="S160" s="6">
        <v>0</v>
      </c>
      <c r="T160" s="6">
        <v>1</v>
      </c>
      <c r="U160" s="6">
        <v>0</v>
      </c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</row>
    <row r="161" spans="1:43">
      <c r="A161" s="7">
        <v>31800</v>
      </c>
      <c r="B161" s="6">
        <v>0</v>
      </c>
      <c r="C161" s="6">
        <v>1</v>
      </c>
      <c r="D161" s="6">
        <v>0.005</v>
      </c>
      <c r="E161" s="6">
        <v>0.995</v>
      </c>
      <c r="F161" s="6">
        <v>0.095</v>
      </c>
      <c r="G161" s="6">
        <v>0.905</v>
      </c>
      <c r="H161" s="6">
        <v>0.684</v>
      </c>
      <c r="I161" s="6">
        <v>0.316</v>
      </c>
      <c r="J161" s="6">
        <v>1</v>
      </c>
      <c r="K161" s="6">
        <v>0</v>
      </c>
      <c r="L161" s="6">
        <v>1</v>
      </c>
      <c r="M161" s="6">
        <v>0</v>
      </c>
      <c r="N161" s="6">
        <v>1</v>
      </c>
      <c r="O161" s="6">
        <v>0</v>
      </c>
      <c r="P161" s="6">
        <v>1</v>
      </c>
      <c r="Q161" s="6">
        <v>0</v>
      </c>
      <c r="R161" s="6">
        <v>1</v>
      </c>
      <c r="S161" s="6">
        <v>0</v>
      </c>
      <c r="T161" s="6">
        <v>1</v>
      </c>
      <c r="U161" s="6">
        <v>0</v>
      </c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</row>
    <row r="162" spans="1:43">
      <c r="A162" s="7">
        <v>32000</v>
      </c>
      <c r="B162" s="6">
        <v>0</v>
      </c>
      <c r="C162" s="6">
        <v>1</v>
      </c>
      <c r="D162" s="6">
        <v>0.005</v>
      </c>
      <c r="E162" s="6">
        <v>0.995</v>
      </c>
      <c r="F162" s="6">
        <v>0.082</v>
      </c>
      <c r="G162" s="6">
        <v>0.918</v>
      </c>
      <c r="H162" s="6">
        <v>0.666</v>
      </c>
      <c r="I162" s="6">
        <v>0.334</v>
      </c>
      <c r="J162" s="6">
        <v>1</v>
      </c>
      <c r="K162" s="6">
        <v>0</v>
      </c>
      <c r="L162" s="6">
        <v>1</v>
      </c>
      <c r="M162" s="6">
        <v>0</v>
      </c>
      <c r="N162" s="6">
        <v>1</v>
      </c>
      <c r="O162" s="6">
        <v>0</v>
      </c>
      <c r="P162" s="6">
        <v>1</v>
      </c>
      <c r="Q162" s="6">
        <v>0</v>
      </c>
      <c r="R162" s="6">
        <v>1</v>
      </c>
      <c r="S162" s="6">
        <v>0</v>
      </c>
      <c r="T162" s="6">
        <v>1</v>
      </c>
      <c r="U162" s="6">
        <v>0</v>
      </c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</row>
    <row r="163" spans="1:43">
      <c r="A163" s="7">
        <v>32200</v>
      </c>
      <c r="B163" s="6">
        <v>0</v>
      </c>
      <c r="C163" s="6">
        <v>1</v>
      </c>
      <c r="D163" s="6">
        <v>0.005</v>
      </c>
      <c r="E163" s="6">
        <v>0.995</v>
      </c>
      <c r="F163" s="6">
        <v>0.072</v>
      </c>
      <c r="G163" s="6">
        <v>0.928</v>
      </c>
      <c r="H163" s="6">
        <v>0.646</v>
      </c>
      <c r="I163" s="6">
        <v>0.354</v>
      </c>
      <c r="J163" s="6">
        <v>1</v>
      </c>
      <c r="K163" s="6">
        <v>0</v>
      </c>
      <c r="L163" s="6">
        <v>1</v>
      </c>
      <c r="M163" s="6">
        <v>0</v>
      </c>
      <c r="N163" s="6">
        <v>1</v>
      </c>
      <c r="O163" s="6">
        <v>0</v>
      </c>
      <c r="P163" s="6">
        <v>1</v>
      </c>
      <c r="Q163" s="6">
        <v>0</v>
      </c>
      <c r="R163" s="6">
        <v>1</v>
      </c>
      <c r="S163" s="6">
        <v>0</v>
      </c>
      <c r="T163" s="6">
        <v>1</v>
      </c>
      <c r="U163" s="6">
        <v>0</v>
      </c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</row>
    <row r="164" spans="1:43">
      <c r="A164" s="7">
        <v>32400</v>
      </c>
      <c r="B164" s="6">
        <v>0</v>
      </c>
      <c r="C164" s="6">
        <v>1</v>
      </c>
      <c r="D164" s="6">
        <v>0.003</v>
      </c>
      <c r="E164" s="6">
        <v>0.997</v>
      </c>
      <c r="F164" s="6">
        <v>0.064</v>
      </c>
      <c r="G164" s="6">
        <v>0.936</v>
      </c>
      <c r="H164" s="6">
        <v>0.626</v>
      </c>
      <c r="I164" s="6">
        <v>0.374</v>
      </c>
      <c r="J164" s="6">
        <v>1</v>
      </c>
      <c r="K164" s="6">
        <v>0</v>
      </c>
      <c r="L164" s="6">
        <v>1</v>
      </c>
      <c r="M164" s="6">
        <v>0</v>
      </c>
      <c r="N164" s="6">
        <v>1</v>
      </c>
      <c r="O164" s="6">
        <v>0</v>
      </c>
      <c r="P164" s="6">
        <v>1</v>
      </c>
      <c r="Q164" s="6">
        <v>0</v>
      </c>
      <c r="R164" s="6">
        <v>1</v>
      </c>
      <c r="S164" s="6">
        <v>0</v>
      </c>
      <c r="T164" s="6">
        <v>1</v>
      </c>
      <c r="U164" s="6">
        <v>0</v>
      </c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</row>
    <row r="165" spans="1:43">
      <c r="A165" s="7">
        <v>32600</v>
      </c>
      <c r="B165" s="6">
        <v>0</v>
      </c>
      <c r="C165" s="6">
        <v>1</v>
      </c>
      <c r="D165" s="6">
        <v>0.003</v>
      </c>
      <c r="E165" s="6">
        <v>0.997</v>
      </c>
      <c r="F165" s="6">
        <v>0.063</v>
      </c>
      <c r="G165" s="6">
        <v>0.937</v>
      </c>
      <c r="H165" s="6">
        <v>0.614</v>
      </c>
      <c r="I165" s="6">
        <v>0.386</v>
      </c>
      <c r="J165" s="6">
        <v>1</v>
      </c>
      <c r="K165" s="6">
        <v>0</v>
      </c>
      <c r="L165" s="6">
        <v>1</v>
      </c>
      <c r="M165" s="6">
        <v>0</v>
      </c>
      <c r="N165" s="6">
        <v>1</v>
      </c>
      <c r="O165" s="6">
        <v>0</v>
      </c>
      <c r="P165" s="6">
        <v>1</v>
      </c>
      <c r="Q165" s="6">
        <v>0</v>
      </c>
      <c r="R165" s="6">
        <v>1</v>
      </c>
      <c r="S165" s="6">
        <v>0</v>
      </c>
      <c r="T165" s="6">
        <v>1</v>
      </c>
      <c r="U165" s="6">
        <v>0</v>
      </c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</row>
    <row r="166" spans="1:43">
      <c r="A166" s="7">
        <v>32800</v>
      </c>
      <c r="B166" s="6">
        <v>0</v>
      </c>
      <c r="C166" s="6">
        <v>1</v>
      </c>
      <c r="D166" s="6">
        <v>0.003</v>
      </c>
      <c r="E166" s="6">
        <v>0.997</v>
      </c>
      <c r="F166" s="6">
        <v>0.063</v>
      </c>
      <c r="G166" s="6">
        <v>0.937</v>
      </c>
      <c r="H166" s="6">
        <v>0.601</v>
      </c>
      <c r="I166" s="6">
        <v>0.399</v>
      </c>
      <c r="J166" s="6">
        <v>0.999</v>
      </c>
      <c r="K166" s="6">
        <v>0.001</v>
      </c>
      <c r="L166" s="6">
        <v>1</v>
      </c>
      <c r="M166" s="6">
        <v>0</v>
      </c>
      <c r="N166" s="6">
        <v>1</v>
      </c>
      <c r="O166" s="6">
        <v>0</v>
      </c>
      <c r="P166" s="6">
        <v>1</v>
      </c>
      <c r="Q166" s="6">
        <v>0</v>
      </c>
      <c r="R166" s="6">
        <v>1</v>
      </c>
      <c r="S166" s="6">
        <v>0</v>
      </c>
      <c r="T166" s="6">
        <v>1</v>
      </c>
      <c r="U166" s="6">
        <v>0</v>
      </c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</row>
    <row r="167" spans="1:43">
      <c r="A167" s="7">
        <v>33000</v>
      </c>
      <c r="B167" s="6">
        <v>0</v>
      </c>
      <c r="C167" s="6">
        <v>1</v>
      </c>
      <c r="D167" s="6">
        <v>0.003</v>
      </c>
      <c r="E167" s="6">
        <v>0.997</v>
      </c>
      <c r="F167" s="6">
        <v>0.061</v>
      </c>
      <c r="G167" s="6">
        <v>0.939</v>
      </c>
      <c r="H167" s="6">
        <v>0.582</v>
      </c>
      <c r="I167" s="6">
        <v>0.418</v>
      </c>
      <c r="J167" s="6">
        <v>0.999</v>
      </c>
      <c r="K167" s="6">
        <v>0.001</v>
      </c>
      <c r="L167" s="6">
        <v>1</v>
      </c>
      <c r="M167" s="6">
        <v>0</v>
      </c>
      <c r="N167" s="6">
        <v>1</v>
      </c>
      <c r="O167" s="6">
        <v>0</v>
      </c>
      <c r="P167" s="6">
        <v>1</v>
      </c>
      <c r="Q167" s="6">
        <v>0</v>
      </c>
      <c r="R167" s="6">
        <v>1</v>
      </c>
      <c r="S167" s="6">
        <v>0</v>
      </c>
      <c r="T167" s="6">
        <v>1</v>
      </c>
      <c r="U167" s="6">
        <v>0</v>
      </c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</row>
    <row r="168" spans="1:43">
      <c r="A168" s="7">
        <v>33200</v>
      </c>
      <c r="B168" s="6">
        <v>0</v>
      </c>
      <c r="C168" s="6">
        <v>1</v>
      </c>
      <c r="D168" s="6">
        <v>0.003</v>
      </c>
      <c r="E168" s="6">
        <v>0.997</v>
      </c>
      <c r="F168" s="6">
        <v>0.056</v>
      </c>
      <c r="G168" s="6">
        <v>0.944</v>
      </c>
      <c r="H168" s="6">
        <v>0.562</v>
      </c>
      <c r="I168" s="6">
        <v>0.438</v>
      </c>
      <c r="J168" s="6">
        <v>0.999</v>
      </c>
      <c r="K168" s="6">
        <v>0.001</v>
      </c>
      <c r="L168" s="6">
        <v>1</v>
      </c>
      <c r="M168" s="6">
        <v>0</v>
      </c>
      <c r="N168" s="6">
        <v>1</v>
      </c>
      <c r="O168" s="6">
        <v>0</v>
      </c>
      <c r="P168" s="6">
        <v>1</v>
      </c>
      <c r="Q168" s="6">
        <v>0</v>
      </c>
      <c r="R168" s="6">
        <v>1</v>
      </c>
      <c r="S168" s="6">
        <v>0</v>
      </c>
      <c r="T168" s="6">
        <v>1</v>
      </c>
      <c r="U168" s="6">
        <v>0</v>
      </c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</row>
    <row r="169" spans="1:43">
      <c r="A169" s="7">
        <v>33400</v>
      </c>
      <c r="B169" s="6">
        <v>0</v>
      </c>
      <c r="C169" s="6">
        <v>1</v>
      </c>
      <c r="D169" s="6">
        <v>0.003</v>
      </c>
      <c r="E169" s="6">
        <v>0.997</v>
      </c>
      <c r="F169" s="6">
        <v>0.052</v>
      </c>
      <c r="G169" s="6">
        <v>0.948</v>
      </c>
      <c r="H169" s="6">
        <v>0.548</v>
      </c>
      <c r="I169" s="6">
        <v>0.452</v>
      </c>
      <c r="J169" s="6">
        <v>0.998</v>
      </c>
      <c r="K169" s="6">
        <v>0.002</v>
      </c>
      <c r="L169" s="6">
        <v>1</v>
      </c>
      <c r="M169" s="6">
        <v>0</v>
      </c>
      <c r="N169" s="6">
        <v>1</v>
      </c>
      <c r="O169" s="6">
        <v>0</v>
      </c>
      <c r="P169" s="6">
        <v>1</v>
      </c>
      <c r="Q169" s="6">
        <v>0</v>
      </c>
      <c r="R169" s="6">
        <v>1</v>
      </c>
      <c r="S169" s="6">
        <v>0</v>
      </c>
      <c r="T169" s="6">
        <v>1</v>
      </c>
      <c r="U169" s="6">
        <v>0</v>
      </c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</row>
    <row r="170" spans="1:43">
      <c r="A170" s="7">
        <v>33600</v>
      </c>
      <c r="B170" s="6">
        <v>0</v>
      </c>
      <c r="C170" s="6">
        <v>1</v>
      </c>
      <c r="D170" s="6">
        <v>0.003</v>
      </c>
      <c r="E170" s="6">
        <v>0.997</v>
      </c>
      <c r="F170" s="6">
        <v>0.047</v>
      </c>
      <c r="G170" s="6">
        <v>0.953</v>
      </c>
      <c r="H170" s="6">
        <v>0.532</v>
      </c>
      <c r="I170" s="6">
        <v>0.468</v>
      </c>
      <c r="J170" s="6">
        <v>0.998</v>
      </c>
      <c r="K170" s="6">
        <v>0.002</v>
      </c>
      <c r="L170" s="6">
        <v>1</v>
      </c>
      <c r="M170" s="6">
        <v>0</v>
      </c>
      <c r="N170" s="6">
        <v>1</v>
      </c>
      <c r="O170" s="6">
        <v>0</v>
      </c>
      <c r="P170" s="6">
        <v>1</v>
      </c>
      <c r="Q170" s="6">
        <v>0</v>
      </c>
      <c r="R170" s="6">
        <v>1</v>
      </c>
      <c r="S170" s="6">
        <v>0</v>
      </c>
      <c r="T170" s="6">
        <v>1</v>
      </c>
      <c r="U170" s="6">
        <v>0</v>
      </c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</row>
    <row r="171" spans="1:43">
      <c r="A171" s="7">
        <v>33800</v>
      </c>
      <c r="B171" s="6">
        <v>0</v>
      </c>
      <c r="C171" s="6">
        <v>1</v>
      </c>
      <c r="D171" s="6">
        <v>0.003</v>
      </c>
      <c r="E171" s="6">
        <v>0.997</v>
      </c>
      <c r="F171" s="6">
        <v>0.044</v>
      </c>
      <c r="G171" s="6">
        <v>0.956</v>
      </c>
      <c r="H171" s="6">
        <v>0.516</v>
      </c>
      <c r="I171" s="6">
        <v>0.484</v>
      </c>
      <c r="J171" s="6">
        <v>0.998</v>
      </c>
      <c r="K171" s="6">
        <v>0.002</v>
      </c>
      <c r="L171" s="6">
        <v>1</v>
      </c>
      <c r="M171" s="6">
        <v>0</v>
      </c>
      <c r="N171" s="6">
        <v>1</v>
      </c>
      <c r="O171" s="6">
        <v>0</v>
      </c>
      <c r="P171" s="6">
        <v>1</v>
      </c>
      <c r="Q171" s="6">
        <v>0</v>
      </c>
      <c r="R171" s="6">
        <v>1</v>
      </c>
      <c r="S171" s="6">
        <v>0</v>
      </c>
      <c r="T171" s="6">
        <v>1</v>
      </c>
      <c r="U171" s="6">
        <v>0</v>
      </c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</row>
    <row r="172" spans="1:43">
      <c r="A172" s="7">
        <v>34000</v>
      </c>
      <c r="B172" s="6">
        <v>0</v>
      </c>
      <c r="C172" s="6">
        <v>1</v>
      </c>
      <c r="D172" s="6">
        <v>0.003</v>
      </c>
      <c r="E172" s="6">
        <v>0.997</v>
      </c>
      <c r="F172" s="6">
        <v>0.041</v>
      </c>
      <c r="G172" s="6">
        <v>0.959</v>
      </c>
      <c r="H172" s="9">
        <v>0.505</v>
      </c>
      <c r="I172" s="9">
        <v>0.495</v>
      </c>
      <c r="J172" s="6">
        <v>0.996</v>
      </c>
      <c r="K172" s="6">
        <v>0.004</v>
      </c>
      <c r="L172" s="6">
        <v>1</v>
      </c>
      <c r="M172" s="6">
        <v>0</v>
      </c>
      <c r="N172" s="6">
        <v>1</v>
      </c>
      <c r="O172" s="6">
        <v>0</v>
      </c>
      <c r="P172" s="6">
        <v>1</v>
      </c>
      <c r="Q172" s="6">
        <v>0</v>
      </c>
      <c r="R172" s="6">
        <v>1</v>
      </c>
      <c r="S172" s="6">
        <v>0</v>
      </c>
      <c r="T172" s="6">
        <v>1</v>
      </c>
      <c r="U172" s="6">
        <v>0</v>
      </c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</row>
    <row r="173" spans="1:43">
      <c r="A173" s="7">
        <v>34200</v>
      </c>
      <c r="B173" s="6">
        <v>0</v>
      </c>
      <c r="C173" s="6">
        <v>1</v>
      </c>
      <c r="D173" s="6">
        <v>0.002</v>
      </c>
      <c r="E173" s="6">
        <v>0.998</v>
      </c>
      <c r="F173" s="6">
        <v>0.039</v>
      </c>
      <c r="G173" s="6">
        <v>0.961</v>
      </c>
      <c r="H173" s="9">
        <v>0.495</v>
      </c>
      <c r="I173" s="9">
        <v>0.505</v>
      </c>
      <c r="J173" s="6">
        <v>0.993</v>
      </c>
      <c r="K173" s="6">
        <v>0.007</v>
      </c>
      <c r="L173" s="6">
        <v>1</v>
      </c>
      <c r="M173" s="6">
        <v>0</v>
      </c>
      <c r="N173" s="6">
        <v>1</v>
      </c>
      <c r="O173" s="6">
        <v>0</v>
      </c>
      <c r="P173" s="6">
        <v>1</v>
      </c>
      <c r="Q173" s="6">
        <v>0</v>
      </c>
      <c r="R173" s="6">
        <v>1</v>
      </c>
      <c r="S173" s="6">
        <v>0</v>
      </c>
      <c r="T173" s="6">
        <v>1</v>
      </c>
      <c r="U173" s="6">
        <v>0</v>
      </c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</row>
    <row r="174" spans="1:43">
      <c r="A174" s="7">
        <v>34400</v>
      </c>
      <c r="B174" s="6">
        <v>0</v>
      </c>
      <c r="C174" s="6">
        <v>1</v>
      </c>
      <c r="D174" s="6">
        <v>0.002</v>
      </c>
      <c r="E174" s="6">
        <v>0.998</v>
      </c>
      <c r="F174" s="6">
        <v>0.037</v>
      </c>
      <c r="G174" s="6">
        <v>0.963</v>
      </c>
      <c r="H174" s="6">
        <v>0.487</v>
      </c>
      <c r="I174" s="6">
        <v>0.513</v>
      </c>
      <c r="J174" s="6">
        <v>0.989</v>
      </c>
      <c r="K174" s="6">
        <v>0.011</v>
      </c>
      <c r="L174" s="6">
        <v>1</v>
      </c>
      <c r="M174" s="6">
        <v>0</v>
      </c>
      <c r="N174" s="6">
        <v>1</v>
      </c>
      <c r="O174" s="6">
        <v>0</v>
      </c>
      <c r="P174" s="6">
        <v>1</v>
      </c>
      <c r="Q174" s="6">
        <v>0</v>
      </c>
      <c r="R174" s="6">
        <v>1</v>
      </c>
      <c r="S174" s="6">
        <v>0</v>
      </c>
      <c r="T174" s="6">
        <v>1</v>
      </c>
      <c r="U174" s="6">
        <v>0</v>
      </c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</row>
    <row r="175" spans="1:43">
      <c r="A175" s="7">
        <v>34600</v>
      </c>
      <c r="B175" s="6">
        <v>0</v>
      </c>
      <c r="C175" s="6">
        <v>1</v>
      </c>
      <c r="D175" s="6">
        <v>0.002</v>
      </c>
      <c r="E175" s="6">
        <v>0.998</v>
      </c>
      <c r="F175" s="6">
        <v>0.033</v>
      </c>
      <c r="G175" s="6">
        <v>0.967</v>
      </c>
      <c r="H175" s="6">
        <v>0.478</v>
      </c>
      <c r="I175" s="6">
        <v>0.522</v>
      </c>
      <c r="J175" s="6">
        <v>0.987</v>
      </c>
      <c r="K175" s="6">
        <v>0.013</v>
      </c>
      <c r="L175" s="6">
        <v>1</v>
      </c>
      <c r="M175" s="6">
        <v>0</v>
      </c>
      <c r="N175" s="6">
        <v>1</v>
      </c>
      <c r="O175" s="6">
        <v>0</v>
      </c>
      <c r="P175" s="6">
        <v>1</v>
      </c>
      <c r="Q175" s="6">
        <v>0</v>
      </c>
      <c r="R175" s="6">
        <v>1</v>
      </c>
      <c r="S175" s="6">
        <v>0</v>
      </c>
      <c r="T175" s="6">
        <v>1</v>
      </c>
      <c r="U175" s="6">
        <v>0</v>
      </c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</row>
    <row r="176" spans="1:43">
      <c r="A176" s="7">
        <v>34800</v>
      </c>
      <c r="B176" s="6">
        <v>0</v>
      </c>
      <c r="C176" s="6">
        <v>1</v>
      </c>
      <c r="D176" s="6">
        <v>0.002</v>
      </c>
      <c r="E176" s="6">
        <v>0.998</v>
      </c>
      <c r="F176" s="6">
        <v>0.029</v>
      </c>
      <c r="G176" s="6">
        <v>0.971</v>
      </c>
      <c r="H176" s="6">
        <v>0.466</v>
      </c>
      <c r="I176" s="6">
        <v>0.534</v>
      </c>
      <c r="J176" s="6">
        <v>0.984</v>
      </c>
      <c r="K176" s="6">
        <v>0.016</v>
      </c>
      <c r="L176" s="6">
        <v>1</v>
      </c>
      <c r="M176" s="6">
        <v>0</v>
      </c>
      <c r="N176" s="6">
        <v>1</v>
      </c>
      <c r="O176" s="6">
        <v>0</v>
      </c>
      <c r="P176" s="6">
        <v>1</v>
      </c>
      <c r="Q176" s="6">
        <v>0</v>
      </c>
      <c r="R176" s="6">
        <v>1</v>
      </c>
      <c r="S176" s="6">
        <v>0</v>
      </c>
      <c r="T176" s="6">
        <v>1</v>
      </c>
      <c r="U176" s="6">
        <v>0</v>
      </c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</row>
    <row r="177" spans="1:43">
      <c r="A177" s="7">
        <v>35000</v>
      </c>
      <c r="B177" s="6">
        <v>0</v>
      </c>
      <c r="C177" s="6">
        <v>1</v>
      </c>
      <c r="D177" s="6">
        <v>0.002</v>
      </c>
      <c r="E177" s="6">
        <v>0.998</v>
      </c>
      <c r="F177" s="6">
        <v>0.027</v>
      </c>
      <c r="G177" s="6">
        <v>0.973</v>
      </c>
      <c r="H177" s="6">
        <v>0.456</v>
      </c>
      <c r="I177" s="6">
        <v>0.544</v>
      </c>
      <c r="J177" s="6">
        <v>0.98</v>
      </c>
      <c r="K177" s="6">
        <v>0.02</v>
      </c>
      <c r="L177" s="6">
        <v>1</v>
      </c>
      <c r="M177" s="6">
        <v>0</v>
      </c>
      <c r="N177" s="6">
        <v>1</v>
      </c>
      <c r="O177" s="6">
        <v>0</v>
      </c>
      <c r="P177" s="6">
        <v>1</v>
      </c>
      <c r="Q177" s="6">
        <v>0</v>
      </c>
      <c r="R177" s="6">
        <v>1</v>
      </c>
      <c r="S177" s="6">
        <v>0</v>
      </c>
      <c r="T177" s="6">
        <v>1</v>
      </c>
      <c r="U177" s="6">
        <v>0</v>
      </c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</row>
    <row r="178" spans="1:43">
      <c r="A178" s="7">
        <v>35200</v>
      </c>
      <c r="B178" s="6">
        <v>0</v>
      </c>
      <c r="C178" s="6">
        <v>1</v>
      </c>
      <c r="D178" s="6">
        <v>0.002</v>
      </c>
      <c r="E178" s="6">
        <v>0.998</v>
      </c>
      <c r="F178" s="6">
        <v>0.027</v>
      </c>
      <c r="G178" s="6">
        <v>0.973</v>
      </c>
      <c r="H178" s="6">
        <v>0.447</v>
      </c>
      <c r="I178" s="6">
        <v>0.553</v>
      </c>
      <c r="J178" s="6">
        <v>0.977</v>
      </c>
      <c r="K178" s="6">
        <v>0.023</v>
      </c>
      <c r="L178" s="6">
        <v>1</v>
      </c>
      <c r="M178" s="6">
        <v>0</v>
      </c>
      <c r="N178" s="6">
        <v>1</v>
      </c>
      <c r="O178" s="6">
        <v>0</v>
      </c>
      <c r="P178" s="6">
        <v>1</v>
      </c>
      <c r="Q178" s="6">
        <v>0</v>
      </c>
      <c r="R178" s="6">
        <v>1</v>
      </c>
      <c r="S178" s="6">
        <v>0</v>
      </c>
      <c r="T178" s="6">
        <v>1</v>
      </c>
      <c r="U178" s="6">
        <v>0</v>
      </c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</row>
    <row r="179" spans="1:43">
      <c r="A179" s="7">
        <v>35400</v>
      </c>
      <c r="B179" s="6">
        <v>0</v>
      </c>
      <c r="C179" s="6">
        <v>1</v>
      </c>
      <c r="D179" s="6">
        <v>0.002</v>
      </c>
      <c r="E179" s="6">
        <v>0.998</v>
      </c>
      <c r="F179" s="6">
        <v>0.026</v>
      </c>
      <c r="G179" s="6">
        <v>0.974</v>
      </c>
      <c r="H179" s="6">
        <v>0.434</v>
      </c>
      <c r="I179" s="6">
        <v>0.566</v>
      </c>
      <c r="J179" s="6">
        <v>0.974</v>
      </c>
      <c r="K179" s="6">
        <v>0.026</v>
      </c>
      <c r="L179" s="6">
        <v>1</v>
      </c>
      <c r="M179" s="6">
        <v>0</v>
      </c>
      <c r="N179" s="6">
        <v>1</v>
      </c>
      <c r="O179" s="6">
        <v>0</v>
      </c>
      <c r="P179" s="6">
        <v>1</v>
      </c>
      <c r="Q179" s="6">
        <v>0</v>
      </c>
      <c r="R179" s="6">
        <v>1</v>
      </c>
      <c r="S179" s="6">
        <v>0</v>
      </c>
      <c r="T179" s="6">
        <v>1</v>
      </c>
      <c r="U179" s="6">
        <v>0</v>
      </c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</row>
    <row r="180" spans="1:43">
      <c r="A180" s="7">
        <v>35600</v>
      </c>
      <c r="B180" s="6">
        <v>0</v>
      </c>
      <c r="C180" s="6">
        <v>1</v>
      </c>
      <c r="D180" s="6">
        <v>0.002</v>
      </c>
      <c r="E180" s="6">
        <v>0.998</v>
      </c>
      <c r="F180" s="6">
        <v>0.024</v>
      </c>
      <c r="G180" s="6">
        <v>0.976</v>
      </c>
      <c r="H180" s="6">
        <v>0.42</v>
      </c>
      <c r="I180" s="6">
        <v>0.58</v>
      </c>
      <c r="J180" s="6">
        <v>0.965</v>
      </c>
      <c r="K180" s="6">
        <v>0.035</v>
      </c>
      <c r="L180" s="6">
        <v>1</v>
      </c>
      <c r="M180" s="6">
        <v>0</v>
      </c>
      <c r="N180" s="6">
        <v>1</v>
      </c>
      <c r="O180" s="6">
        <v>0</v>
      </c>
      <c r="P180" s="6">
        <v>1</v>
      </c>
      <c r="Q180" s="6">
        <v>0</v>
      </c>
      <c r="R180" s="6">
        <v>1</v>
      </c>
      <c r="S180" s="6">
        <v>0</v>
      </c>
      <c r="T180" s="6">
        <v>1</v>
      </c>
      <c r="U180" s="6">
        <v>0</v>
      </c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</row>
    <row r="181" spans="1:43">
      <c r="A181" s="7">
        <v>35800</v>
      </c>
      <c r="B181" s="6">
        <v>0</v>
      </c>
      <c r="C181" s="6">
        <v>1</v>
      </c>
      <c r="D181" s="6">
        <v>0.002</v>
      </c>
      <c r="E181" s="6">
        <v>0.998</v>
      </c>
      <c r="F181" s="6">
        <v>0.022</v>
      </c>
      <c r="G181" s="6">
        <v>0.978</v>
      </c>
      <c r="H181" s="6">
        <v>0.413</v>
      </c>
      <c r="I181" s="6">
        <v>0.587</v>
      </c>
      <c r="J181" s="6">
        <v>0.961</v>
      </c>
      <c r="K181" s="6">
        <v>0.039</v>
      </c>
      <c r="L181" s="6">
        <v>1</v>
      </c>
      <c r="M181" s="6">
        <v>0</v>
      </c>
      <c r="N181" s="6">
        <v>1</v>
      </c>
      <c r="O181" s="6">
        <v>0</v>
      </c>
      <c r="P181" s="6">
        <v>1</v>
      </c>
      <c r="Q181" s="6">
        <v>0</v>
      </c>
      <c r="R181" s="6">
        <v>1</v>
      </c>
      <c r="S181" s="6">
        <v>0</v>
      </c>
      <c r="T181" s="6">
        <v>1</v>
      </c>
      <c r="U181" s="6">
        <v>0</v>
      </c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</row>
    <row r="182" spans="1:43">
      <c r="A182" s="7">
        <v>36000</v>
      </c>
      <c r="B182" s="6">
        <v>0</v>
      </c>
      <c r="C182" s="6">
        <v>1</v>
      </c>
      <c r="D182" s="6">
        <v>0.002</v>
      </c>
      <c r="E182" s="6">
        <v>0.998</v>
      </c>
      <c r="F182" s="6">
        <v>0.019</v>
      </c>
      <c r="G182" s="6">
        <v>0.981</v>
      </c>
      <c r="H182" s="6">
        <v>0.405</v>
      </c>
      <c r="I182" s="6">
        <v>0.595</v>
      </c>
      <c r="J182" s="6">
        <v>0.947</v>
      </c>
      <c r="K182" s="6">
        <v>0.053</v>
      </c>
      <c r="L182" s="6">
        <v>1</v>
      </c>
      <c r="M182" s="6">
        <v>0</v>
      </c>
      <c r="N182" s="6">
        <v>1</v>
      </c>
      <c r="O182" s="6">
        <v>0</v>
      </c>
      <c r="P182" s="6">
        <v>1</v>
      </c>
      <c r="Q182" s="6">
        <v>0</v>
      </c>
      <c r="R182" s="6">
        <v>1</v>
      </c>
      <c r="S182" s="6">
        <v>0</v>
      </c>
      <c r="T182" s="6">
        <v>1</v>
      </c>
      <c r="U182" s="6">
        <v>0</v>
      </c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</row>
    <row r="183" spans="1:43">
      <c r="A183" s="7">
        <v>36200</v>
      </c>
      <c r="B183" s="6">
        <v>0</v>
      </c>
      <c r="C183" s="6">
        <v>1</v>
      </c>
      <c r="D183" s="6">
        <v>0.002</v>
      </c>
      <c r="E183" s="6">
        <v>0.998</v>
      </c>
      <c r="F183" s="6">
        <v>0.018</v>
      </c>
      <c r="G183" s="6">
        <v>0.982</v>
      </c>
      <c r="H183" s="6">
        <v>0.392</v>
      </c>
      <c r="I183" s="6">
        <v>0.608</v>
      </c>
      <c r="J183" s="6">
        <v>0.942</v>
      </c>
      <c r="K183" s="6">
        <v>0.058</v>
      </c>
      <c r="L183" s="6">
        <v>1</v>
      </c>
      <c r="M183" s="6">
        <v>0</v>
      </c>
      <c r="N183" s="6">
        <v>1</v>
      </c>
      <c r="O183" s="6">
        <v>0</v>
      </c>
      <c r="P183" s="6">
        <v>1</v>
      </c>
      <c r="Q183" s="6">
        <v>0</v>
      </c>
      <c r="R183" s="6">
        <v>1</v>
      </c>
      <c r="S183" s="6">
        <v>0</v>
      </c>
      <c r="T183" s="6">
        <v>1</v>
      </c>
      <c r="U183" s="6">
        <v>0</v>
      </c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</row>
    <row r="184" spans="1:43">
      <c r="A184" s="7">
        <v>36400</v>
      </c>
      <c r="B184" s="6">
        <v>0</v>
      </c>
      <c r="C184" s="6">
        <v>1</v>
      </c>
      <c r="D184" s="6">
        <v>0.002</v>
      </c>
      <c r="E184" s="6">
        <v>0.998</v>
      </c>
      <c r="F184" s="6">
        <v>0.018</v>
      </c>
      <c r="G184" s="6">
        <v>0.982</v>
      </c>
      <c r="H184" s="6">
        <v>0.383</v>
      </c>
      <c r="I184" s="6">
        <v>0.617</v>
      </c>
      <c r="J184" s="6">
        <v>0.932</v>
      </c>
      <c r="K184" s="6">
        <v>0.068</v>
      </c>
      <c r="L184" s="6">
        <v>1</v>
      </c>
      <c r="M184" s="6">
        <v>0</v>
      </c>
      <c r="N184" s="6">
        <v>1</v>
      </c>
      <c r="O184" s="6">
        <v>0</v>
      </c>
      <c r="P184" s="6">
        <v>1</v>
      </c>
      <c r="Q184" s="6">
        <v>0</v>
      </c>
      <c r="R184" s="6">
        <v>1</v>
      </c>
      <c r="S184" s="6">
        <v>0</v>
      </c>
      <c r="T184" s="6">
        <v>1</v>
      </c>
      <c r="U184" s="6">
        <v>0</v>
      </c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</row>
    <row r="185" spans="1:43">
      <c r="A185" s="7">
        <v>36600</v>
      </c>
      <c r="B185" s="6">
        <v>0</v>
      </c>
      <c r="C185" s="6">
        <v>1</v>
      </c>
      <c r="D185" s="6">
        <v>0.002</v>
      </c>
      <c r="E185" s="6">
        <v>0.998</v>
      </c>
      <c r="F185" s="6">
        <v>0.017</v>
      </c>
      <c r="G185" s="6">
        <v>0.983</v>
      </c>
      <c r="H185" s="6">
        <v>0.368</v>
      </c>
      <c r="I185" s="6">
        <v>0.632</v>
      </c>
      <c r="J185" s="6">
        <v>0.925</v>
      </c>
      <c r="K185" s="6">
        <v>0.075</v>
      </c>
      <c r="L185" s="6">
        <v>1</v>
      </c>
      <c r="M185" s="6">
        <v>0</v>
      </c>
      <c r="N185" s="6">
        <v>1</v>
      </c>
      <c r="O185" s="6">
        <v>0</v>
      </c>
      <c r="P185" s="6">
        <v>1</v>
      </c>
      <c r="Q185" s="6">
        <v>0</v>
      </c>
      <c r="R185" s="6">
        <v>1</v>
      </c>
      <c r="S185" s="6">
        <v>0</v>
      </c>
      <c r="T185" s="6">
        <v>1</v>
      </c>
      <c r="U185" s="6">
        <v>0</v>
      </c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</row>
    <row r="186" spans="1:43">
      <c r="A186" s="7">
        <v>36800</v>
      </c>
      <c r="B186" s="6">
        <v>0</v>
      </c>
      <c r="C186" s="6">
        <v>1</v>
      </c>
      <c r="D186" s="6">
        <v>0.002</v>
      </c>
      <c r="E186" s="6">
        <v>0.998</v>
      </c>
      <c r="F186" s="6">
        <v>0.015</v>
      </c>
      <c r="G186" s="6">
        <v>0.985</v>
      </c>
      <c r="H186" s="6">
        <v>0.357</v>
      </c>
      <c r="I186" s="6">
        <v>0.643</v>
      </c>
      <c r="J186" s="6">
        <v>0.916</v>
      </c>
      <c r="K186" s="6">
        <v>0.084</v>
      </c>
      <c r="L186" s="6">
        <v>1</v>
      </c>
      <c r="M186" s="6">
        <v>0</v>
      </c>
      <c r="N186" s="6">
        <v>1</v>
      </c>
      <c r="O186" s="6">
        <v>0</v>
      </c>
      <c r="P186" s="6">
        <v>1</v>
      </c>
      <c r="Q186" s="6">
        <v>0</v>
      </c>
      <c r="R186" s="6">
        <v>1</v>
      </c>
      <c r="S186" s="6">
        <v>0</v>
      </c>
      <c r="T186" s="6">
        <v>1</v>
      </c>
      <c r="U186" s="6">
        <v>0</v>
      </c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</row>
    <row r="187" spans="1:43">
      <c r="A187" s="7">
        <v>37000</v>
      </c>
      <c r="B187" s="6">
        <v>0</v>
      </c>
      <c r="C187" s="6">
        <v>1</v>
      </c>
      <c r="D187" s="6">
        <v>0.002</v>
      </c>
      <c r="E187" s="6">
        <v>0.998</v>
      </c>
      <c r="F187" s="6">
        <v>0.015</v>
      </c>
      <c r="G187" s="6">
        <v>0.985</v>
      </c>
      <c r="H187" s="6">
        <v>0.347</v>
      </c>
      <c r="I187" s="6">
        <v>0.653</v>
      </c>
      <c r="J187" s="6">
        <v>0.905</v>
      </c>
      <c r="K187" s="6">
        <v>0.095</v>
      </c>
      <c r="L187" s="6">
        <v>1</v>
      </c>
      <c r="M187" s="6">
        <v>0</v>
      </c>
      <c r="N187" s="6">
        <v>1</v>
      </c>
      <c r="O187" s="6">
        <v>0</v>
      </c>
      <c r="P187" s="6">
        <v>1</v>
      </c>
      <c r="Q187" s="6">
        <v>0</v>
      </c>
      <c r="R187" s="6">
        <v>1</v>
      </c>
      <c r="S187" s="6">
        <v>0</v>
      </c>
      <c r="T187" s="6">
        <v>1</v>
      </c>
      <c r="U187" s="6">
        <v>0</v>
      </c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</row>
    <row r="188" spans="1:43">
      <c r="A188" s="7">
        <v>37200</v>
      </c>
      <c r="B188" s="6">
        <v>0</v>
      </c>
      <c r="C188" s="6">
        <v>1</v>
      </c>
      <c r="D188" s="6">
        <v>0.002</v>
      </c>
      <c r="E188" s="6">
        <v>0.998</v>
      </c>
      <c r="F188" s="6">
        <v>0.014</v>
      </c>
      <c r="G188" s="6">
        <v>0.986</v>
      </c>
      <c r="H188" s="6">
        <v>0.34</v>
      </c>
      <c r="I188" s="6">
        <v>0.66</v>
      </c>
      <c r="J188" s="6">
        <v>0.892</v>
      </c>
      <c r="K188" s="6">
        <v>0.108</v>
      </c>
      <c r="L188" s="6">
        <v>1</v>
      </c>
      <c r="M188" s="6">
        <v>0</v>
      </c>
      <c r="N188" s="6">
        <v>1</v>
      </c>
      <c r="O188" s="6">
        <v>0</v>
      </c>
      <c r="P188" s="6">
        <v>1</v>
      </c>
      <c r="Q188" s="6">
        <v>0</v>
      </c>
      <c r="R188" s="6">
        <v>1</v>
      </c>
      <c r="S188" s="6">
        <v>0</v>
      </c>
      <c r="T188" s="6">
        <v>1</v>
      </c>
      <c r="U188" s="6">
        <v>0</v>
      </c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</row>
    <row r="189" spans="1:43">
      <c r="A189" s="7">
        <v>37400</v>
      </c>
      <c r="B189" s="6">
        <v>0</v>
      </c>
      <c r="C189" s="6">
        <v>1</v>
      </c>
      <c r="D189" s="6">
        <v>0.002</v>
      </c>
      <c r="E189" s="6">
        <v>0.998</v>
      </c>
      <c r="F189" s="6">
        <v>0.012</v>
      </c>
      <c r="G189" s="6">
        <v>0.988</v>
      </c>
      <c r="H189" s="6">
        <v>0.327</v>
      </c>
      <c r="I189" s="6">
        <v>0.673</v>
      </c>
      <c r="J189" s="6">
        <v>0.88</v>
      </c>
      <c r="K189" s="6">
        <v>0.12</v>
      </c>
      <c r="L189" s="6">
        <v>1</v>
      </c>
      <c r="M189" s="6">
        <v>0</v>
      </c>
      <c r="N189" s="6">
        <v>1</v>
      </c>
      <c r="O189" s="6">
        <v>0</v>
      </c>
      <c r="P189" s="6">
        <v>1</v>
      </c>
      <c r="Q189" s="6">
        <v>0</v>
      </c>
      <c r="R189" s="6">
        <v>1</v>
      </c>
      <c r="S189" s="6">
        <v>0</v>
      </c>
      <c r="T189" s="6">
        <v>1</v>
      </c>
      <c r="U189" s="6">
        <v>0</v>
      </c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</row>
    <row r="190" spans="1:43">
      <c r="A190" s="7">
        <v>37600</v>
      </c>
      <c r="B190" s="6">
        <v>0</v>
      </c>
      <c r="C190" s="6">
        <v>1</v>
      </c>
      <c r="D190" s="6">
        <v>0.002</v>
      </c>
      <c r="E190" s="6">
        <v>0.998</v>
      </c>
      <c r="F190" s="6">
        <v>0.011</v>
      </c>
      <c r="G190" s="6">
        <v>0.989</v>
      </c>
      <c r="H190" s="6">
        <v>0.316</v>
      </c>
      <c r="I190" s="6">
        <v>0.684</v>
      </c>
      <c r="J190" s="6">
        <v>0.869</v>
      </c>
      <c r="K190" s="6">
        <v>0.131</v>
      </c>
      <c r="L190" s="6">
        <v>1</v>
      </c>
      <c r="M190" s="6">
        <v>0</v>
      </c>
      <c r="N190" s="6">
        <v>1</v>
      </c>
      <c r="O190" s="6">
        <v>0</v>
      </c>
      <c r="P190" s="6">
        <v>1</v>
      </c>
      <c r="Q190" s="6">
        <v>0</v>
      </c>
      <c r="R190" s="6">
        <v>1</v>
      </c>
      <c r="S190" s="6">
        <v>0</v>
      </c>
      <c r="T190" s="6">
        <v>1</v>
      </c>
      <c r="U190" s="6">
        <v>0</v>
      </c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</row>
    <row r="191" spans="1:43">
      <c r="A191" s="7">
        <v>37800</v>
      </c>
      <c r="B191" s="6">
        <v>0</v>
      </c>
      <c r="C191" s="6">
        <v>1</v>
      </c>
      <c r="D191" s="6">
        <v>0.002</v>
      </c>
      <c r="E191" s="6">
        <v>0.998</v>
      </c>
      <c r="F191" s="6">
        <v>0.01</v>
      </c>
      <c r="G191" s="6">
        <v>0.99</v>
      </c>
      <c r="H191" s="6">
        <v>0.302</v>
      </c>
      <c r="I191" s="6">
        <v>0.698</v>
      </c>
      <c r="J191" s="6">
        <v>0.856</v>
      </c>
      <c r="K191" s="6">
        <v>0.144</v>
      </c>
      <c r="L191" s="6">
        <v>1</v>
      </c>
      <c r="M191" s="6">
        <v>0</v>
      </c>
      <c r="N191" s="6">
        <v>1</v>
      </c>
      <c r="O191" s="6">
        <v>0</v>
      </c>
      <c r="P191" s="6">
        <v>1</v>
      </c>
      <c r="Q191" s="6">
        <v>0</v>
      </c>
      <c r="R191" s="6">
        <v>1</v>
      </c>
      <c r="S191" s="6">
        <v>0</v>
      </c>
      <c r="T191" s="6">
        <v>1</v>
      </c>
      <c r="U191" s="6">
        <v>0</v>
      </c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</row>
    <row r="192" spans="1:43">
      <c r="A192" s="7">
        <v>38000</v>
      </c>
      <c r="B192" s="6">
        <v>0</v>
      </c>
      <c r="C192" s="6">
        <v>1</v>
      </c>
      <c r="D192" s="6">
        <v>0.002</v>
      </c>
      <c r="E192" s="6">
        <v>0.998</v>
      </c>
      <c r="F192" s="6">
        <v>0.009</v>
      </c>
      <c r="G192" s="6">
        <v>0.991</v>
      </c>
      <c r="H192" s="6">
        <v>0.294</v>
      </c>
      <c r="I192" s="6">
        <v>0.706</v>
      </c>
      <c r="J192" s="6">
        <v>0.835</v>
      </c>
      <c r="K192" s="6">
        <v>0.165</v>
      </c>
      <c r="L192" s="6">
        <v>1</v>
      </c>
      <c r="M192" s="6">
        <v>0</v>
      </c>
      <c r="N192" s="6">
        <v>1</v>
      </c>
      <c r="O192" s="6">
        <v>0</v>
      </c>
      <c r="P192" s="6">
        <v>1</v>
      </c>
      <c r="Q192" s="6">
        <v>0</v>
      </c>
      <c r="R192" s="6">
        <v>1</v>
      </c>
      <c r="S192" s="6">
        <v>0</v>
      </c>
      <c r="T192" s="6">
        <v>1</v>
      </c>
      <c r="U192" s="6">
        <v>0</v>
      </c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</row>
    <row r="193" spans="1:43">
      <c r="A193" s="7">
        <v>38200</v>
      </c>
      <c r="B193" s="6">
        <v>0</v>
      </c>
      <c r="C193" s="6">
        <v>1</v>
      </c>
      <c r="D193" s="6">
        <v>0.002</v>
      </c>
      <c r="E193" s="6">
        <v>0.998</v>
      </c>
      <c r="F193" s="6">
        <v>0.009</v>
      </c>
      <c r="G193" s="6">
        <v>0.991</v>
      </c>
      <c r="H193" s="6">
        <v>0.283</v>
      </c>
      <c r="I193" s="6">
        <v>0.717</v>
      </c>
      <c r="J193" s="6">
        <v>0.821</v>
      </c>
      <c r="K193" s="6">
        <v>0.179</v>
      </c>
      <c r="L193" s="6">
        <v>1</v>
      </c>
      <c r="M193" s="6">
        <v>0</v>
      </c>
      <c r="N193" s="6">
        <v>1</v>
      </c>
      <c r="O193" s="6">
        <v>0</v>
      </c>
      <c r="P193" s="6">
        <v>1</v>
      </c>
      <c r="Q193" s="6">
        <v>0</v>
      </c>
      <c r="R193" s="6">
        <v>1</v>
      </c>
      <c r="S193" s="6">
        <v>0</v>
      </c>
      <c r="T193" s="6">
        <v>1</v>
      </c>
      <c r="U193" s="6">
        <v>0</v>
      </c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</row>
    <row r="194" spans="1:43">
      <c r="A194" s="7">
        <v>38400</v>
      </c>
      <c r="B194" s="6">
        <v>0</v>
      </c>
      <c r="C194" s="6">
        <v>1</v>
      </c>
      <c r="D194" s="6">
        <v>0.002</v>
      </c>
      <c r="E194" s="6">
        <v>0.998</v>
      </c>
      <c r="F194" s="6">
        <v>0.009</v>
      </c>
      <c r="G194" s="6">
        <v>0.991</v>
      </c>
      <c r="H194" s="6">
        <v>0.273</v>
      </c>
      <c r="I194" s="6">
        <v>0.727</v>
      </c>
      <c r="J194" s="6">
        <v>0.8</v>
      </c>
      <c r="K194" s="6">
        <v>0.2</v>
      </c>
      <c r="L194" s="6">
        <v>1</v>
      </c>
      <c r="M194" s="6">
        <v>0</v>
      </c>
      <c r="N194" s="6">
        <v>1</v>
      </c>
      <c r="O194" s="6">
        <v>0</v>
      </c>
      <c r="P194" s="6">
        <v>1</v>
      </c>
      <c r="Q194" s="6">
        <v>0</v>
      </c>
      <c r="R194" s="6">
        <v>1</v>
      </c>
      <c r="S194" s="6">
        <v>0</v>
      </c>
      <c r="T194" s="6">
        <v>1</v>
      </c>
      <c r="U194" s="6">
        <v>0</v>
      </c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</row>
    <row r="195" spans="1:43">
      <c r="A195" s="7">
        <v>38600</v>
      </c>
      <c r="B195" s="6">
        <v>0</v>
      </c>
      <c r="C195" s="6">
        <v>1</v>
      </c>
      <c r="D195" s="6">
        <v>0.002</v>
      </c>
      <c r="E195" s="6">
        <v>0.998</v>
      </c>
      <c r="F195" s="6">
        <v>0.009</v>
      </c>
      <c r="G195" s="6">
        <v>0.991</v>
      </c>
      <c r="H195" s="6">
        <v>0.264</v>
      </c>
      <c r="I195" s="6">
        <v>0.736</v>
      </c>
      <c r="J195" s="6">
        <v>0.784</v>
      </c>
      <c r="K195" s="6">
        <v>0.216</v>
      </c>
      <c r="L195" s="6">
        <v>1</v>
      </c>
      <c r="M195" s="6">
        <v>0</v>
      </c>
      <c r="N195" s="6">
        <v>1</v>
      </c>
      <c r="O195" s="6">
        <v>0</v>
      </c>
      <c r="P195" s="6">
        <v>1</v>
      </c>
      <c r="Q195" s="6">
        <v>0</v>
      </c>
      <c r="R195" s="6">
        <v>1</v>
      </c>
      <c r="S195" s="6">
        <v>0</v>
      </c>
      <c r="T195" s="6">
        <v>1</v>
      </c>
      <c r="U195" s="6">
        <v>0</v>
      </c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</row>
    <row r="196" spans="1:43">
      <c r="A196" s="7">
        <v>38800</v>
      </c>
      <c r="B196" s="6">
        <v>0</v>
      </c>
      <c r="C196" s="6">
        <v>1</v>
      </c>
      <c r="D196" s="6">
        <v>0.001</v>
      </c>
      <c r="E196" s="6">
        <v>0.999</v>
      </c>
      <c r="F196" s="6">
        <v>0.009</v>
      </c>
      <c r="G196" s="6">
        <v>0.991</v>
      </c>
      <c r="H196" s="6">
        <v>0.257</v>
      </c>
      <c r="I196" s="6">
        <v>0.743</v>
      </c>
      <c r="J196" s="6">
        <v>0.77</v>
      </c>
      <c r="K196" s="6">
        <v>0.23</v>
      </c>
      <c r="L196" s="6">
        <v>1</v>
      </c>
      <c r="M196" s="6">
        <v>0</v>
      </c>
      <c r="N196" s="6">
        <v>1</v>
      </c>
      <c r="O196" s="6">
        <v>0</v>
      </c>
      <c r="P196" s="6">
        <v>1</v>
      </c>
      <c r="Q196" s="6">
        <v>0</v>
      </c>
      <c r="R196" s="6">
        <v>1</v>
      </c>
      <c r="S196" s="6">
        <v>0</v>
      </c>
      <c r="T196" s="6">
        <v>1</v>
      </c>
      <c r="U196" s="6">
        <v>0</v>
      </c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</row>
    <row r="197" spans="1:43">
      <c r="A197" s="7">
        <v>39000</v>
      </c>
      <c r="B197" s="6">
        <v>0</v>
      </c>
      <c r="C197" s="6">
        <v>1</v>
      </c>
      <c r="D197" s="6">
        <v>0.001</v>
      </c>
      <c r="E197" s="6">
        <v>0.999</v>
      </c>
      <c r="F197" s="6">
        <v>0.008</v>
      </c>
      <c r="G197" s="6">
        <v>0.992</v>
      </c>
      <c r="H197" s="6">
        <v>0.248</v>
      </c>
      <c r="I197" s="6">
        <v>0.752</v>
      </c>
      <c r="J197" s="6">
        <v>0.756</v>
      </c>
      <c r="K197" s="6">
        <v>0.244</v>
      </c>
      <c r="L197" s="6">
        <v>0.999</v>
      </c>
      <c r="M197" s="6">
        <v>0.001</v>
      </c>
      <c r="N197" s="6">
        <v>1</v>
      </c>
      <c r="O197" s="6">
        <v>0</v>
      </c>
      <c r="P197" s="6">
        <v>1</v>
      </c>
      <c r="Q197" s="6">
        <v>0</v>
      </c>
      <c r="R197" s="6">
        <v>1</v>
      </c>
      <c r="S197" s="6">
        <v>0</v>
      </c>
      <c r="T197" s="6">
        <v>1</v>
      </c>
      <c r="U197" s="6">
        <v>0</v>
      </c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</row>
    <row r="198" spans="1:43">
      <c r="A198" s="7">
        <v>39200</v>
      </c>
      <c r="B198" s="6">
        <v>0</v>
      </c>
      <c r="C198" s="6">
        <v>1</v>
      </c>
      <c r="D198" s="6">
        <v>0.001</v>
      </c>
      <c r="E198" s="6">
        <v>0.999</v>
      </c>
      <c r="F198" s="6">
        <v>0.007</v>
      </c>
      <c r="G198" s="6">
        <v>0.993</v>
      </c>
      <c r="H198" s="6">
        <v>0.237</v>
      </c>
      <c r="I198" s="6">
        <v>0.763</v>
      </c>
      <c r="J198" s="6">
        <v>0.742</v>
      </c>
      <c r="K198" s="6">
        <v>0.258</v>
      </c>
      <c r="L198" s="6">
        <v>0.999</v>
      </c>
      <c r="M198" s="6">
        <v>0.001</v>
      </c>
      <c r="N198" s="6">
        <v>1</v>
      </c>
      <c r="O198" s="6">
        <v>0</v>
      </c>
      <c r="P198" s="6">
        <v>1</v>
      </c>
      <c r="Q198" s="6">
        <v>0</v>
      </c>
      <c r="R198" s="6">
        <v>1</v>
      </c>
      <c r="S198" s="6">
        <v>0</v>
      </c>
      <c r="T198" s="6">
        <v>1</v>
      </c>
      <c r="U198" s="6">
        <v>0</v>
      </c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</row>
    <row r="199" spans="1:43">
      <c r="A199" s="7">
        <v>39400</v>
      </c>
      <c r="B199" s="6">
        <v>0</v>
      </c>
      <c r="C199" s="6">
        <v>1</v>
      </c>
      <c r="D199" s="6">
        <v>0.001</v>
      </c>
      <c r="E199" s="6">
        <v>0.999</v>
      </c>
      <c r="F199" s="6">
        <v>0.007</v>
      </c>
      <c r="G199" s="6">
        <v>0.993</v>
      </c>
      <c r="H199" s="6">
        <v>0.226</v>
      </c>
      <c r="I199" s="6">
        <v>0.774</v>
      </c>
      <c r="J199" s="6">
        <v>0.729</v>
      </c>
      <c r="K199" s="6">
        <v>0.271</v>
      </c>
      <c r="L199" s="6">
        <v>0.998</v>
      </c>
      <c r="M199" s="6">
        <v>0.002</v>
      </c>
      <c r="N199" s="6">
        <v>1</v>
      </c>
      <c r="O199" s="6">
        <v>0</v>
      </c>
      <c r="P199" s="6">
        <v>1</v>
      </c>
      <c r="Q199" s="6">
        <v>0</v>
      </c>
      <c r="R199" s="6">
        <v>1</v>
      </c>
      <c r="S199" s="6">
        <v>0</v>
      </c>
      <c r="T199" s="6">
        <v>1</v>
      </c>
      <c r="U199" s="6">
        <v>0</v>
      </c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</row>
    <row r="200" spans="1:43">
      <c r="A200" s="7">
        <v>39600</v>
      </c>
      <c r="B200" s="6">
        <v>0</v>
      </c>
      <c r="C200" s="6">
        <v>1</v>
      </c>
      <c r="D200" s="6">
        <v>0.001</v>
      </c>
      <c r="E200" s="6">
        <v>0.999</v>
      </c>
      <c r="F200" s="6">
        <v>0.007</v>
      </c>
      <c r="G200" s="6">
        <v>0.993</v>
      </c>
      <c r="H200" s="6">
        <v>0.212</v>
      </c>
      <c r="I200" s="6">
        <v>0.788</v>
      </c>
      <c r="J200" s="6">
        <v>0.706</v>
      </c>
      <c r="K200" s="6">
        <v>0.294</v>
      </c>
      <c r="L200" s="6">
        <v>0.998</v>
      </c>
      <c r="M200" s="6">
        <v>0.002</v>
      </c>
      <c r="N200" s="6">
        <v>1</v>
      </c>
      <c r="O200" s="6">
        <v>0</v>
      </c>
      <c r="P200" s="6">
        <v>1</v>
      </c>
      <c r="Q200" s="6">
        <v>0</v>
      </c>
      <c r="R200" s="6">
        <v>1</v>
      </c>
      <c r="S200" s="6">
        <v>0</v>
      </c>
      <c r="T200" s="6">
        <v>1</v>
      </c>
      <c r="U200" s="6">
        <v>0</v>
      </c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</row>
    <row r="201" spans="1:43">
      <c r="A201" s="7">
        <v>39800</v>
      </c>
      <c r="B201" s="6">
        <v>0</v>
      </c>
      <c r="C201" s="6">
        <v>1</v>
      </c>
      <c r="D201" s="6">
        <v>0.001</v>
      </c>
      <c r="E201" s="6">
        <v>0.999</v>
      </c>
      <c r="F201" s="6">
        <v>0.006</v>
      </c>
      <c r="G201" s="6">
        <v>0.994</v>
      </c>
      <c r="H201" s="6">
        <v>0.201</v>
      </c>
      <c r="I201" s="6">
        <v>0.799</v>
      </c>
      <c r="J201" s="6">
        <v>0.684</v>
      </c>
      <c r="K201" s="6">
        <v>0.316</v>
      </c>
      <c r="L201" s="6">
        <v>0.997</v>
      </c>
      <c r="M201" s="6">
        <v>0.003</v>
      </c>
      <c r="N201" s="6">
        <v>1</v>
      </c>
      <c r="O201" s="6">
        <v>0</v>
      </c>
      <c r="P201" s="6">
        <v>1</v>
      </c>
      <c r="Q201" s="6">
        <v>0</v>
      </c>
      <c r="R201" s="6">
        <v>1</v>
      </c>
      <c r="S201" s="6">
        <v>0</v>
      </c>
      <c r="T201" s="6">
        <v>1</v>
      </c>
      <c r="U201" s="6">
        <v>0</v>
      </c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</row>
    <row r="202" spans="1:43">
      <c r="A202" s="7">
        <v>40000</v>
      </c>
      <c r="B202" s="6">
        <v>0</v>
      </c>
      <c r="C202" s="6">
        <v>1</v>
      </c>
      <c r="D202" s="6">
        <v>0.001</v>
      </c>
      <c r="E202" s="6">
        <v>0.999</v>
      </c>
      <c r="F202" s="6">
        <v>0.005</v>
      </c>
      <c r="G202" s="6">
        <v>0.995</v>
      </c>
      <c r="H202" s="6">
        <v>0.192</v>
      </c>
      <c r="I202" s="6">
        <v>0.808</v>
      </c>
      <c r="J202" s="6">
        <v>0.666</v>
      </c>
      <c r="K202" s="6">
        <v>0.334</v>
      </c>
      <c r="L202" s="6">
        <v>0.997</v>
      </c>
      <c r="M202" s="6">
        <v>0.003</v>
      </c>
      <c r="N202" s="6">
        <v>1</v>
      </c>
      <c r="O202" s="6">
        <v>0</v>
      </c>
      <c r="P202" s="6">
        <v>1</v>
      </c>
      <c r="Q202" s="6">
        <v>0</v>
      </c>
      <c r="R202" s="6">
        <v>1</v>
      </c>
      <c r="S202" s="6">
        <v>0</v>
      </c>
      <c r="T202" s="6">
        <v>1</v>
      </c>
      <c r="U202" s="6">
        <v>0</v>
      </c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</row>
    <row r="203" spans="1:43">
      <c r="A203" s="7">
        <v>40200</v>
      </c>
      <c r="B203" s="6">
        <v>0</v>
      </c>
      <c r="C203" s="6">
        <v>1</v>
      </c>
      <c r="D203" s="6">
        <v>0.001</v>
      </c>
      <c r="E203" s="6">
        <v>0.999</v>
      </c>
      <c r="F203" s="6">
        <v>0.004</v>
      </c>
      <c r="G203" s="6">
        <v>0.996</v>
      </c>
      <c r="H203" s="6">
        <v>0.184</v>
      </c>
      <c r="I203" s="6">
        <v>0.816</v>
      </c>
      <c r="J203" s="6">
        <v>0.654</v>
      </c>
      <c r="K203" s="6">
        <v>0.346</v>
      </c>
      <c r="L203" s="6">
        <v>0.997</v>
      </c>
      <c r="M203" s="6">
        <v>0.003</v>
      </c>
      <c r="N203" s="6">
        <v>1</v>
      </c>
      <c r="O203" s="6">
        <v>0</v>
      </c>
      <c r="P203" s="6">
        <v>1</v>
      </c>
      <c r="Q203" s="6">
        <v>0</v>
      </c>
      <c r="R203" s="6">
        <v>1</v>
      </c>
      <c r="S203" s="6">
        <v>0</v>
      </c>
      <c r="T203" s="6">
        <v>1</v>
      </c>
      <c r="U203" s="6">
        <v>0</v>
      </c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</row>
    <row r="204" spans="1:43">
      <c r="A204" s="7">
        <v>40400</v>
      </c>
      <c r="B204" s="6">
        <v>0</v>
      </c>
      <c r="C204" s="6">
        <v>1</v>
      </c>
      <c r="D204" s="6">
        <v>0.001</v>
      </c>
      <c r="E204" s="6">
        <v>0.999</v>
      </c>
      <c r="F204" s="6">
        <v>0.003</v>
      </c>
      <c r="G204" s="6">
        <v>0.997</v>
      </c>
      <c r="H204" s="6">
        <v>0.169</v>
      </c>
      <c r="I204" s="6">
        <v>0.831</v>
      </c>
      <c r="J204" s="6">
        <v>0.637</v>
      </c>
      <c r="K204" s="6">
        <v>0.363</v>
      </c>
      <c r="L204" s="6">
        <v>0.997</v>
      </c>
      <c r="M204" s="6">
        <v>0.003</v>
      </c>
      <c r="N204" s="6">
        <v>1</v>
      </c>
      <c r="O204" s="6">
        <v>0</v>
      </c>
      <c r="P204" s="6">
        <v>1</v>
      </c>
      <c r="Q204" s="6">
        <v>0</v>
      </c>
      <c r="R204" s="6">
        <v>1</v>
      </c>
      <c r="S204" s="6">
        <v>0</v>
      </c>
      <c r="T204" s="6">
        <v>1</v>
      </c>
      <c r="U204" s="6">
        <v>0</v>
      </c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</row>
    <row r="205" spans="1:43">
      <c r="A205" s="7">
        <v>40600</v>
      </c>
      <c r="B205" s="6">
        <v>0</v>
      </c>
      <c r="C205" s="6">
        <v>1</v>
      </c>
      <c r="D205" s="6">
        <v>0.001</v>
      </c>
      <c r="E205" s="6">
        <v>0.999</v>
      </c>
      <c r="F205" s="6">
        <v>0.003</v>
      </c>
      <c r="G205" s="6">
        <v>0.997</v>
      </c>
      <c r="H205" s="6">
        <v>0.166</v>
      </c>
      <c r="I205" s="6">
        <v>0.834</v>
      </c>
      <c r="J205" s="6">
        <v>0.621</v>
      </c>
      <c r="K205" s="6">
        <v>0.379</v>
      </c>
      <c r="L205" s="6">
        <v>0.996</v>
      </c>
      <c r="M205" s="6">
        <v>0.004</v>
      </c>
      <c r="N205" s="6">
        <v>1</v>
      </c>
      <c r="O205" s="6">
        <v>0</v>
      </c>
      <c r="P205" s="6">
        <v>1</v>
      </c>
      <c r="Q205" s="6">
        <v>0</v>
      </c>
      <c r="R205" s="6">
        <v>1</v>
      </c>
      <c r="S205" s="6">
        <v>0</v>
      </c>
      <c r="T205" s="6">
        <v>1</v>
      </c>
      <c r="U205" s="6">
        <v>0</v>
      </c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</row>
    <row r="206" spans="1:43">
      <c r="A206" s="7">
        <v>40800</v>
      </c>
      <c r="B206" s="6">
        <v>0</v>
      </c>
      <c r="C206" s="6">
        <v>1</v>
      </c>
      <c r="D206" s="6">
        <v>0.001</v>
      </c>
      <c r="E206" s="6">
        <v>0.999</v>
      </c>
      <c r="F206" s="6">
        <v>0.003</v>
      </c>
      <c r="G206" s="6">
        <v>0.997</v>
      </c>
      <c r="H206" s="6">
        <v>0.157</v>
      </c>
      <c r="I206" s="6">
        <v>0.843</v>
      </c>
      <c r="J206" s="6">
        <v>0.602</v>
      </c>
      <c r="K206" s="6">
        <v>0.398</v>
      </c>
      <c r="L206" s="6">
        <v>0.993</v>
      </c>
      <c r="M206" s="6">
        <v>0.007</v>
      </c>
      <c r="N206" s="6">
        <v>1</v>
      </c>
      <c r="O206" s="6">
        <v>0</v>
      </c>
      <c r="P206" s="6">
        <v>1</v>
      </c>
      <c r="Q206" s="6">
        <v>0</v>
      </c>
      <c r="R206" s="6">
        <v>1</v>
      </c>
      <c r="S206" s="6">
        <v>0</v>
      </c>
      <c r="T206" s="6">
        <v>1</v>
      </c>
      <c r="U206" s="6">
        <v>0</v>
      </c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</row>
    <row r="207" spans="1:43">
      <c r="A207" s="7">
        <v>41000</v>
      </c>
      <c r="B207" s="6">
        <v>0</v>
      </c>
      <c r="C207" s="6">
        <v>1</v>
      </c>
      <c r="D207" s="6">
        <v>0.001</v>
      </c>
      <c r="E207" s="6">
        <v>0.999</v>
      </c>
      <c r="F207" s="6">
        <v>0.003</v>
      </c>
      <c r="G207" s="6">
        <v>0.997</v>
      </c>
      <c r="H207" s="6">
        <v>0.146</v>
      </c>
      <c r="I207" s="6">
        <v>0.854</v>
      </c>
      <c r="J207" s="6">
        <v>0.589</v>
      </c>
      <c r="K207" s="6">
        <v>0.411</v>
      </c>
      <c r="L207" s="6">
        <v>0.992</v>
      </c>
      <c r="M207" s="6">
        <v>0.008</v>
      </c>
      <c r="N207" s="6">
        <v>1</v>
      </c>
      <c r="O207" s="6">
        <v>0</v>
      </c>
      <c r="P207" s="6">
        <v>1</v>
      </c>
      <c r="Q207" s="6">
        <v>0</v>
      </c>
      <c r="R207" s="6">
        <v>1</v>
      </c>
      <c r="S207" s="6">
        <v>0</v>
      </c>
      <c r="T207" s="6">
        <v>1</v>
      </c>
      <c r="U207" s="6">
        <v>0</v>
      </c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</row>
    <row r="208" spans="1:43">
      <c r="A208" s="7">
        <v>41200</v>
      </c>
      <c r="B208" s="6">
        <v>0</v>
      </c>
      <c r="C208" s="6">
        <v>1</v>
      </c>
      <c r="D208" s="6">
        <v>0.001</v>
      </c>
      <c r="E208" s="6">
        <v>0.999</v>
      </c>
      <c r="F208" s="6">
        <v>0.003</v>
      </c>
      <c r="G208" s="6">
        <v>0.997</v>
      </c>
      <c r="H208" s="6">
        <v>0.141</v>
      </c>
      <c r="I208" s="6">
        <v>0.859</v>
      </c>
      <c r="J208" s="6">
        <v>0.575</v>
      </c>
      <c r="K208" s="6">
        <v>0.425</v>
      </c>
      <c r="L208" s="6">
        <v>0.992</v>
      </c>
      <c r="M208" s="6">
        <v>0.008</v>
      </c>
      <c r="N208" s="6">
        <v>1</v>
      </c>
      <c r="O208" s="6">
        <v>0</v>
      </c>
      <c r="P208" s="6">
        <v>1</v>
      </c>
      <c r="Q208" s="6">
        <v>0</v>
      </c>
      <c r="R208" s="6">
        <v>1</v>
      </c>
      <c r="S208" s="6">
        <v>0</v>
      </c>
      <c r="T208" s="6">
        <v>1</v>
      </c>
      <c r="U208" s="6">
        <v>0</v>
      </c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</row>
    <row r="209" spans="1:43">
      <c r="A209" s="7">
        <v>41400</v>
      </c>
      <c r="B209" s="6">
        <v>0</v>
      </c>
      <c r="C209" s="6">
        <v>1</v>
      </c>
      <c r="D209" s="6">
        <v>0.001</v>
      </c>
      <c r="E209" s="6">
        <v>0.999</v>
      </c>
      <c r="F209" s="6">
        <v>0.003</v>
      </c>
      <c r="G209" s="6">
        <v>0.997</v>
      </c>
      <c r="H209" s="6">
        <v>0.135</v>
      </c>
      <c r="I209" s="6">
        <v>0.865</v>
      </c>
      <c r="J209" s="6">
        <v>0.562</v>
      </c>
      <c r="K209" s="6">
        <v>0.438</v>
      </c>
      <c r="L209" s="6">
        <v>0.991</v>
      </c>
      <c r="M209" s="6">
        <v>0.009</v>
      </c>
      <c r="N209" s="6">
        <v>1</v>
      </c>
      <c r="O209" s="6">
        <v>0</v>
      </c>
      <c r="P209" s="6">
        <v>1</v>
      </c>
      <c r="Q209" s="6">
        <v>0</v>
      </c>
      <c r="R209" s="6">
        <v>1</v>
      </c>
      <c r="S209" s="6">
        <v>0</v>
      </c>
      <c r="T209" s="6">
        <v>1</v>
      </c>
      <c r="U209" s="6">
        <v>0</v>
      </c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</row>
    <row r="210" spans="1:43">
      <c r="A210" s="7">
        <v>41600</v>
      </c>
      <c r="B210" s="6">
        <v>0</v>
      </c>
      <c r="C210" s="6">
        <v>1</v>
      </c>
      <c r="D210" s="6">
        <v>0.001</v>
      </c>
      <c r="E210" s="6">
        <v>0.999</v>
      </c>
      <c r="F210" s="6">
        <v>0.003</v>
      </c>
      <c r="G210" s="6">
        <v>0.997</v>
      </c>
      <c r="H210" s="6">
        <v>0.128</v>
      </c>
      <c r="I210" s="6">
        <v>0.872</v>
      </c>
      <c r="J210" s="6">
        <v>0.557</v>
      </c>
      <c r="K210" s="6">
        <v>0.443</v>
      </c>
      <c r="L210" s="6">
        <v>0.987</v>
      </c>
      <c r="M210" s="6">
        <v>0.013</v>
      </c>
      <c r="N210" s="6">
        <v>1</v>
      </c>
      <c r="O210" s="6">
        <v>0</v>
      </c>
      <c r="P210" s="6">
        <v>1</v>
      </c>
      <c r="Q210" s="6">
        <v>0</v>
      </c>
      <c r="R210" s="6">
        <v>1</v>
      </c>
      <c r="S210" s="6">
        <v>0</v>
      </c>
      <c r="T210" s="6">
        <v>1</v>
      </c>
      <c r="U210" s="6">
        <v>0</v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</row>
    <row r="211" spans="1:43">
      <c r="A211" s="7">
        <v>41800</v>
      </c>
      <c r="B211" s="6">
        <v>0</v>
      </c>
      <c r="C211" s="6">
        <v>1</v>
      </c>
      <c r="D211" s="6">
        <v>0.001</v>
      </c>
      <c r="E211" s="6">
        <v>0.999</v>
      </c>
      <c r="F211" s="6">
        <v>0.002</v>
      </c>
      <c r="G211" s="6">
        <v>0.998</v>
      </c>
      <c r="H211" s="6">
        <v>0.121</v>
      </c>
      <c r="I211" s="6">
        <v>0.879</v>
      </c>
      <c r="J211" s="6">
        <v>0.543</v>
      </c>
      <c r="K211" s="6">
        <v>0.457</v>
      </c>
      <c r="L211" s="6">
        <v>0.984</v>
      </c>
      <c r="M211" s="6">
        <v>0.016</v>
      </c>
      <c r="N211" s="6">
        <v>1</v>
      </c>
      <c r="O211" s="6">
        <v>0</v>
      </c>
      <c r="P211" s="6">
        <v>1</v>
      </c>
      <c r="Q211" s="6">
        <v>0</v>
      </c>
      <c r="R211" s="6">
        <v>1</v>
      </c>
      <c r="S211" s="6">
        <v>0</v>
      </c>
      <c r="T211" s="6">
        <v>1</v>
      </c>
      <c r="U211" s="6">
        <v>0</v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</row>
    <row r="212" spans="1:43">
      <c r="A212" s="7">
        <v>42000</v>
      </c>
      <c r="B212" s="6">
        <v>0</v>
      </c>
      <c r="C212" s="6">
        <v>1</v>
      </c>
      <c r="D212" s="6">
        <v>0.001</v>
      </c>
      <c r="E212" s="6">
        <v>0.999</v>
      </c>
      <c r="F212" s="6">
        <v>0.002</v>
      </c>
      <c r="G212" s="6">
        <v>0.998</v>
      </c>
      <c r="H212" s="6">
        <v>0.115</v>
      </c>
      <c r="I212" s="6">
        <v>0.885</v>
      </c>
      <c r="J212" s="6">
        <v>0.529</v>
      </c>
      <c r="K212" s="6">
        <v>0.471</v>
      </c>
      <c r="L212" s="6">
        <v>0.982</v>
      </c>
      <c r="M212" s="6">
        <v>0.018</v>
      </c>
      <c r="N212" s="6">
        <v>1</v>
      </c>
      <c r="O212" s="6">
        <v>0</v>
      </c>
      <c r="P212" s="6">
        <v>1</v>
      </c>
      <c r="Q212" s="6">
        <v>0</v>
      </c>
      <c r="R212" s="6">
        <v>1</v>
      </c>
      <c r="S212" s="6">
        <v>0</v>
      </c>
      <c r="T212" s="6">
        <v>1</v>
      </c>
      <c r="U212" s="6">
        <v>0</v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</row>
    <row r="213" spans="1:43">
      <c r="A213" s="7">
        <v>42200</v>
      </c>
      <c r="B213" s="6">
        <v>0</v>
      </c>
      <c r="C213" s="6">
        <v>1</v>
      </c>
      <c r="D213" s="6">
        <v>0.001</v>
      </c>
      <c r="E213" s="6">
        <v>0.999</v>
      </c>
      <c r="F213" s="6">
        <v>0.002</v>
      </c>
      <c r="G213" s="6">
        <v>0.998</v>
      </c>
      <c r="H213" s="6">
        <v>0.107</v>
      </c>
      <c r="I213" s="6">
        <v>0.893</v>
      </c>
      <c r="J213" s="6">
        <v>0.521</v>
      </c>
      <c r="K213" s="6">
        <v>0.479</v>
      </c>
      <c r="L213" s="6">
        <v>0.979</v>
      </c>
      <c r="M213" s="6">
        <v>0.021</v>
      </c>
      <c r="N213" s="6">
        <v>1</v>
      </c>
      <c r="O213" s="6">
        <v>0</v>
      </c>
      <c r="P213" s="6">
        <v>1</v>
      </c>
      <c r="Q213" s="6">
        <v>0</v>
      </c>
      <c r="R213" s="6">
        <v>1</v>
      </c>
      <c r="S213" s="6">
        <v>0</v>
      </c>
      <c r="T213" s="6">
        <v>1</v>
      </c>
      <c r="U213" s="6">
        <v>0</v>
      </c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</row>
    <row r="214" spans="1:43">
      <c r="A214" s="7">
        <v>42400</v>
      </c>
      <c r="B214" s="6">
        <v>0</v>
      </c>
      <c r="C214" s="6">
        <v>1</v>
      </c>
      <c r="D214" s="6">
        <v>0.001</v>
      </c>
      <c r="E214" s="6">
        <v>0.999</v>
      </c>
      <c r="F214" s="6">
        <v>0.001</v>
      </c>
      <c r="G214" s="6">
        <v>0.999</v>
      </c>
      <c r="H214" s="6">
        <v>0.101</v>
      </c>
      <c r="I214" s="6">
        <v>0.899</v>
      </c>
      <c r="J214" s="9">
        <v>0.508</v>
      </c>
      <c r="K214" s="9">
        <v>0.492</v>
      </c>
      <c r="L214" s="6">
        <v>0.976</v>
      </c>
      <c r="M214" s="6">
        <v>0.024</v>
      </c>
      <c r="N214" s="6">
        <v>1</v>
      </c>
      <c r="O214" s="6">
        <v>0</v>
      </c>
      <c r="P214" s="6">
        <v>1</v>
      </c>
      <c r="Q214" s="6">
        <v>0</v>
      </c>
      <c r="R214" s="6">
        <v>1</v>
      </c>
      <c r="S214" s="6">
        <v>0</v>
      </c>
      <c r="T214" s="6">
        <v>1</v>
      </c>
      <c r="U214" s="6">
        <v>0</v>
      </c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</row>
    <row r="215" spans="1:43">
      <c r="A215" s="7">
        <v>42600</v>
      </c>
      <c r="B215" s="6">
        <v>0</v>
      </c>
      <c r="C215" s="6">
        <v>1</v>
      </c>
      <c r="D215" s="6">
        <v>0</v>
      </c>
      <c r="E215" s="6">
        <v>1</v>
      </c>
      <c r="F215" s="6">
        <v>0.001</v>
      </c>
      <c r="G215" s="6">
        <v>0.999</v>
      </c>
      <c r="H215" s="6">
        <v>0.097</v>
      </c>
      <c r="I215" s="6">
        <v>0.903</v>
      </c>
      <c r="J215" s="9">
        <v>0.497</v>
      </c>
      <c r="K215" s="9">
        <v>0.503</v>
      </c>
      <c r="L215" s="6">
        <v>0.972</v>
      </c>
      <c r="M215" s="6">
        <v>0.028</v>
      </c>
      <c r="N215" s="6">
        <v>1</v>
      </c>
      <c r="O215" s="6">
        <v>0</v>
      </c>
      <c r="P215" s="6">
        <v>1</v>
      </c>
      <c r="Q215" s="6">
        <v>0</v>
      </c>
      <c r="R215" s="6">
        <v>1</v>
      </c>
      <c r="S215" s="6">
        <v>0</v>
      </c>
      <c r="T215" s="6">
        <v>1</v>
      </c>
      <c r="U215" s="6">
        <v>0</v>
      </c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</row>
    <row r="216" spans="1:43">
      <c r="A216" s="7">
        <v>42800</v>
      </c>
      <c r="B216" s="6">
        <v>0</v>
      </c>
      <c r="C216" s="6">
        <v>1</v>
      </c>
      <c r="D216" s="6">
        <v>0</v>
      </c>
      <c r="E216" s="6">
        <v>1</v>
      </c>
      <c r="F216" s="6">
        <v>0.001</v>
      </c>
      <c r="G216" s="6">
        <v>0.999</v>
      </c>
      <c r="H216" s="6">
        <v>0.088</v>
      </c>
      <c r="I216" s="6">
        <v>0.912</v>
      </c>
      <c r="J216" s="6">
        <v>0.487</v>
      </c>
      <c r="K216" s="6">
        <v>0.513</v>
      </c>
      <c r="L216" s="6">
        <v>0.967</v>
      </c>
      <c r="M216" s="6">
        <v>0.033</v>
      </c>
      <c r="N216" s="6">
        <v>1</v>
      </c>
      <c r="O216" s="6">
        <v>0</v>
      </c>
      <c r="P216" s="6">
        <v>1</v>
      </c>
      <c r="Q216" s="6">
        <v>0</v>
      </c>
      <c r="R216" s="6">
        <v>1</v>
      </c>
      <c r="S216" s="6">
        <v>0</v>
      </c>
      <c r="T216" s="6">
        <v>1</v>
      </c>
      <c r="U216" s="6">
        <v>0</v>
      </c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</row>
    <row r="217" spans="1:43">
      <c r="A217" s="7">
        <v>43000</v>
      </c>
      <c r="B217" s="6">
        <v>0</v>
      </c>
      <c r="C217" s="6">
        <v>1</v>
      </c>
      <c r="D217" s="6">
        <v>0</v>
      </c>
      <c r="E217" s="6">
        <v>1</v>
      </c>
      <c r="F217" s="6">
        <v>0.001</v>
      </c>
      <c r="G217" s="6">
        <v>0.999</v>
      </c>
      <c r="H217" s="6">
        <v>0.084</v>
      </c>
      <c r="I217" s="6">
        <v>0.916</v>
      </c>
      <c r="J217" s="6">
        <v>0.478</v>
      </c>
      <c r="K217" s="6">
        <v>0.522</v>
      </c>
      <c r="L217" s="6">
        <v>0.959</v>
      </c>
      <c r="M217" s="6">
        <v>0.041</v>
      </c>
      <c r="N217" s="6">
        <v>1</v>
      </c>
      <c r="O217" s="6">
        <v>0</v>
      </c>
      <c r="P217" s="6">
        <v>1</v>
      </c>
      <c r="Q217" s="6">
        <v>0</v>
      </c>
      <c r="R217" s="6">
        <v>1</v>
      </c>
      <c r="S217" s="6">
        <v>0</v>
      </c>
      <c r="T217" s="6">
        <v>1</v>
      </c>
      <c r="U217" s="6">
        <v>0</v>
      </c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</row>
    <row r="218" spans="1:43">
      <c r="A218" s="7">
        <v>43200</v>
      </c>
      <c r="B218" s="6">
        <v>0</v>
      </c>
      <c r="C218" s="6">
        <v>1</v>
      </c>
      <c r="D218" s="6">
        <v>0</v>
      </c>
      <c r="E218" s="6">
        <v>1</v>
      </c>
      <c r="F218" s="6">
        <v>0.001</v>
      </c>
      <c r="G218" s="6">
        <v>0.999</v>
      </c>
      <c r="H218" s="6">
        <v>0.075</v>
      </c>
      <c r="I218" s="6">
        <v>0.925</v>
      </c>
      <c r="J218" s="6">
        <v>0.463</v>
      </c>
      <c r="K218" s="6">
        <v>0.537</v>
      </c>
      <c r="L218" s="6">
        <v>0.952</v>
      </c>
      <c r="M218" s="6">
        <v>0.048</v>
      </c>
      <c r="N218" s="6">
        <v>1</v>
      </c>
      <c r="O218" s="6">
        <v>0</v>
      </c>
      <c r="P218" s="6">
        <v>1</v>
      </c>
      <c r="Q218" s="6">
        <v>0</v>
      </c>
      <c r="R218" s="6">
        <v>1</v>
      </c>
      <c r="S218" s="6">
        <v>0</v>
      </c>
      <c r="T218" s="6">
        <v>1</v>
      </c>
      <c r="U218" s="6">
        <v>0</v>
      </c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</row>
    <row r="219" spans="1:43">
      <c r="A219" s="7">
        <v>43400</v>
      </c>
      <c r="B219" s="6">
        <v>0</v>
      </c>
      <c r="C219" s="6">
        <v>1</v>
      </c>
      <c r="D219" s="6">
        <v>0</v>
      </c>
      <c r="E219" s="6">
        <v>1</v>
      </c>
      <c r="F219" s="6">
        <v>0.001</v>
      </c>
      <c r="G219" s="6">
        <v>0.999</v>
      </c>
      <c r="H219" s="6">
        <v>0.074</v>
      </c>
      <c r="I219" s="6">
        <v>0.926</v>
      </c>
      <c r="J219" s="6">
        <v>0.456</v>
      </c>
      <c r="K219" s="6">
        <v>0.544</v>
      </c>
      <c r="L219" s="6">
        <v>0.945</v>
      </c>
      <c r="M219" s="6">
        <v>0.055</v>
      </c>
      <c r="N219" s="6">
        <v>1</v>
      </c>
      <c r="O219" s="6">
        <v>0</v>
      </c>
      <c r="P219" s="6">
        <v>1</v>
      </c>
      <c r="Q219" s="6">
        <v>0</v>
      </c>
      <c r="R219" s="6">
        <v>1</v>
      </c>
      <c r="S219" s="6">
        <v>0</v>
      </c>
      <c r="T219" s="6">
        <v>1</v>
      </c>
      <c r="U219" s="6">
        <v>0</v>
      </c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</row>
    <row r="220" spans="1:43">
      <c r="A220" s="7">
        <v>43600</v>
      </c>
      <c r="B220" s="6">
        <v>0</v>
      </c>
      <c r="C220" s="6">
        <v>1</v>
      </c>
      <c r="D220" s="6">
        <v>0</v>
      </c>
      <c r="E220" s="6">
        <v>1</v>
      </c>
      <c r="F220" s="6">
        <v>0.001</v>
      </c>
      <c r="G220" s="6">
        <v>0.999</v>
      </c>
      <c r="H220" s="6">
        <v>0.067</v>
      </c>
      <c r="I220" s="6">
        <v>0.933</v>
      </c>
      <c r="J220" s="6">
        <v>0.449</v>
      </c>
      <c r="K220" s="6">
        <v>0.551</v>
      </c>
      <c r="L220" s="6">
        <v>0.932</v>
      </c>
      <c r="M220" s="6">
        <v>0.068</v>
      </c>
      <c r="N220" s="6">
        <v>1</v>
      </c>
      <c r="O220" s="6">
        <v>0</v>
      </c>
      <c r="P220" s="6">
        <v>1</v>
      </c>
      <c r="Q220" s="6">
        <v>0</v>
      </c>
      <c r="R220" s="6">
        <v>1</v>
      </c>
      <c r="S220" s="6">
        <v>0</v>
      </c>
      <c r="T220" s="6">
        <v>1</v>
      </c>
      <c r="U220" s="6">
        <v>0</v>
      </c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</row>
    <row r="221" spans="1:43">
      <c r="A221" s="7">
        <v>43800</v>
      </c>
      <c r="B221" s="6">
        <v>0</v>
      </c>
      <c r="C221" s="6">
        <v>1</v>
      </c>
      <c r="D221" s="6">
        <v>0</v>
      </c>
      <c r="E221" s="6">
        <v>1</v>
      </c>
      <c r="F221" s="6">
        <v>0.001</v>
      </c>
      <c r="G221" s="6">
        <v>0.999</v>
      </c>
      <c r="H221" s="6">
        <v>0.065</v>
      </c>
      <c r="I221" s="6">
        <v>0.935</v>
      </c>
      <c r="J221" s="6">
        <v>0.439</v>
      </c>
      <c r="K221" s="6">
        <v>0.561</v>
      </c>
      <c r="L221" s="6">
        <v>0.925</v>
      </c>
      <c r="M221" s="6">
        <v>0.075</v>
      </c>
      <c r="N221" s="6">
        <v>1</v>
      </c>
      <c r="O221" s="6">
        <v>0</v>
      </c>
      <c r="P221" s="6">
        <v>1</v>
      </c>
      <c r="Q221" s="6">
        <v>0</v>
      </c>
      <c r="R221" s="6">
        <v>1</v>
      </c>
      <c r="S221" s="6">
        <v>0</v>
      </c>
      <c r="T221" s="6">
        <v>1</v>
      </c>
      <c r="U221" s="6">
        <v>0</v>
      </c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</row>
    <row r="222" spans="1:43">
      <c r="A222" s="7">
        <v>44000</v>
      </c>
      <c r="B222" s="6">
        <v>0</v>
      </c>
      <c r="C222" s="6">
        <v>1</v>
      </c>
      <c r="D222" s="6">
        <v>0</v>
      </c>
      <c r="E222" s="6">
        <v>1</v>
      </c>
      <c r="F222" s="6">
        <v>0.001</v>
      </c>
      <c r="G222" s="6">
        <v>0.999</v>
      </c>
      <c r="H222" s="6">
        <v>0.063</v>
      </c>
      <c r="I222" s="6">
        <v>0.937</v>
      </c>
      <c r="J222" s="6">
        <v>0.436</v>
      </c>
      <c r="K222" s="6">
        <v>0.564</v>
      </c>
      <c r="L222" s="6">
        <v>0.917</v>
      </c>
      <c r="M222" s="6">
        <v>0.083</v>
      </c>
      <c r="N222" s="6">
        <v>1</v>
      </c>
      <c r="O222" s="6">
        <v>0</v>
      </c>
      <c r="P222" s="6">
        <v>1</v>
      </c>
      <c r="Q222" s="6">
        <v>0</v>
      </c>
      <c r="R222" s="6">
        <v>1</v>
      </c>
      <c r="S222" s="6">
        <v>0</v>
      </c>
      <c r="T222" s="6">
        <v>1</v>
      </c>
      <c r="U222" s="6">
        <v>0</v>
      </c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</row>
    <row r="223" spans="1:43">
      <c r="A223" s="7">
        <v>44200</v>
      </c>
      <c r="B223" s="6">
        <v>0</v>
      </c>
      <c r="C223" s="6">
        <v>1</v>
      </c>
      <c r="D223" s="6">
        <v>0</v>
      </c>
      <c r="E223" s="6">
        <v>1</v>
      </c>
      <c r="F223" s="6">
        <v>0.001</v>
      </c>
      <c r="G223" s="6">
        <v>0.999</v>
      </c>
      <c r="H223" s="6">
        <v>0.058</v>
      </c>
      <c r="I223" s="6">
        <v>0.942</v>
      </c>
      <c r="J223" s="6">
        <v>0.43</v>
      </c>
      <c r="K223" s="6">
        <v>0.57</v>
      </c>
      <c r="L223" s="6">
        <v>0.905</v>
      </c>
      <c r="M223" s="6">
        <v>0.095</v>
      </c>
      <c r="N223" s="6">
        <v>1</v>
      </c>
      <c r="O223" s="6">
        <v>0</v>
      </c>
      <c r="P223" s="6">
        <v>1</v>
      </c>
      <c r="Q223" s="6">
        <v>0</v>
      </c>
      <c r="R223" s="6">
        <v>1</v>
      </c>
      <c r="S223" s="6">
        <v>0</v>
      </c>
      <c r="T223" s="6">
        <v>1</v>
      </c>
      <c r="U223" s="6">
        <v>0</v>
      </c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</row>
    <row r="224" spans="1:43">
      <c r="A224" s="7">
        <v>44400</v>
      </c>
      <c r="B224" s="6">
        <v>0</v>
      </c>
      <c r="C224" s="6">
        <v>1</v>
      </c>
      <c r="D224" s="6">
        <v>0</v>
      </c>
      <c r="E224" s="6">
        <v>1</v>
      </c>
      <c r="F224" s="6">
        <v>0.001</v>
      </c>
      <c r="G224" s="6">
        <v>0.999</v>
      </c>
      <c r="H224" s="6">
        <v>0.056</v>
      </c>
      <c r="I224" s="6">
        <v>0.944</v>
      </c>
      <c r="J224" s="6">
        <v>0.424</v>
      </c>
      <c r="K224" s="6">
        <v>0.576</v>
      </c>
      <c r="L224" s="6">
        <v>0.896</v>
      </c>
      <c r="M224" s="6">
        <v>0.104</v>
      </c>
      <c r="N224" s="6">
        <v>1</v>
      </c>
      <c r="O224" s="6">
        <v>0</v>
      </c>
      <c r="P224" s="6">
        <v>1</v>
      </c>
      <c r="Q224" s="6">
        <v>0</v>
      </c>
      <c r="R224" s="6">
        <v>1</v>
      </c>
      <c r="S224" s="6">
        <v>0</v>
      </c>
      <c r="T224" s="6">
        <v>1</v>
      </c>
      <c r="U224" s="6">
        <v>0</v>
      </c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</row>
    <row r="225" spans="1:43">
      <c r="A225" s="7">
        <v>44600</v>
      </c>
      <c r="B225" s="6">
        <v>0</v>
      </c>
      <c r="C225" s="6">
        <v>1</v>
      </c>
      <c r="D225" s="6">
        <v>0</v>
      </c>
      <c r="E225" s="6">
        <v>1</v>
      </c>
      <c r="F225" s="6">
        <v>0.001</v>
      </c>
      <c r="G225" s="6">
        <v>0.999</v>
      </c>
      <c r="H225" s="6">
        <v>0.052</v>
      </c>
      <c r="I225" s="6">
        <v>0.948</v>
      </c>
      <c r="J225" s="6">
        <v>0.414</v>
      </c>
      <c r="K225" s="6">
        <v>0.586</v>
      </c>
      <c r="L225" s="6">
        <v>0.887</v>
      </c>
      <c r="M225" s="6">
        <v>0.113</v>
      </c>
      <c r="N225" s="6">
        <v>1</v>
      </c>
      <c r="O225" s="6">
        <v>0</v>
      </c>
      <c r="P225" s="6">
        <v>1</v>
      </c>
      <c r="Q225" s="6">
        <v>0</v>
      </c>
      <c r="R225" s="6">
        <v>1</v>
      </c>
      <c r="S225" s="6">
        <v>0</v>
      </c>
      <c r="T225" s="6">
        <v>1</v>
      </c>
      <c r="U225" s="6">
        <v>0</v>
      </c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</row>
    <row r="226" spans="1:43">
      <c r="A226" s="7">
        <v>44800</v>
      </c>
      <c r="B226" s="6">
        <v>0</v>
      </c>
      <c r="C226" s="6">
        <v>1</v>
      </c>
      <c r="D226" s="6">
        <v>0</v>
      </c>
      <c r="E226" s="6">
        <v>1</v>
      </c>
      <c r="F226" s="6">
        <v>0.001</v>
      </c>
      <c r="G226" s="6">
        <v>0.999</v>
      </c>
      <c r="H226" s="6">
        <v>0.052</v>
      </c>
      <c r="I226" s="6">
        <v>0.948</v>
      </c>
      <c r="J226" s="6">
        <v>0.408</v>
      </c>
      <c r="K226" s="6">
        <v>0.592</v>
      </c>
      <c r="L226" s="6">
        <v>0.875</v>
      </c>
      <c r="M226" s="6">
        <v>0.125</v>
      </c>
      <c r="N226" s="6">
        <v>1</v>
      </c>
      <c r="O226" s="6">
        <v>0</v>
      </c>
      <c r="P226" s="6">
        <v>1</v>
      </c>
      <c r="Q226" s="6">
        <v>0</v>
      </c>
      <c r="R226" s="6">
        <v>1</v>
      </c>
      <c r="S226" s="6">
        <v>0</v>
      </c>
      <c r="T226" s="6">
        <v>1</v>
      </c>
      <c r="U226" s="6">
        <v>0</v>
      </c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</row>
    <row r="227" spans="1:43">
      <c r="A227" s="7">
        <v>45000</v>
      </c>
      <c r="B227" s="6">
        <v>0</v>
      </c>
      <c r="C227" s="6">
        <v>1</v>
      </c>
      <c r="D227" s="6">
        <v>0</v>
      </c>
      <c r="E227" s="6">
        <v>1</v>
      </c>
      <c r="F227" s="6">
        <v>0.001</v>
      </c>
      <c r="G227" s="6">
        <v>0.999</v>
      </c>
      <c r="H227" s="6">
        <v>0.051</v>
      </c>
      <c r="I227" s="6">
        <v>0.949</v>
      </c>
      <c r="J227" s="6">
        <v>0.399</v>
      </c>
      <c r="K227" s="6">
        <v>0.601</v>
      </c>
      <c r="L227" s="6">
        <v>0.858</v>
      </c>
      <c r="M227" s="6">
        <v>0.142</v>
      </c>
      <c r="N227" s="6">
        <v>1</v>
      </c>
      <c r="O227" s="6">
        <v>0</v>
      </c>
      <c r="P227" s="6">
        <v>1</v>
      </c>
      <c r="Q227" s="6">
        <v>0</v>
      </c>
      <c r="R227" s="6">
        <v>1</v>
      </c>
      <c r="S227" s="6">
        <v>0</v>
      </c>
      <c r="T227" s="6">
        <v>1</v>
      </c>
      <c r="U227" s="6">
        <v>0</v>
      </c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</row>
    <row r="228" spans="1:43">
      <c r="A228" s="7">
        <v>45200</v>
      </c>
      <c r="B228" s="6">
        <v>0</v>
      </c>
      <c r="C228" s="6">
        <v>1</v>
      </c>
      <c r="D228" s="6">
        <v>0</v>
      </c>
      <c r="E228" s="6">
        <v>1</v>
      </c>
      <c r="F228" s="6">
        <v>0.001</v>
      </c>
      <c r="G228" s="6">
        <v>0.999</v>
      </c>
      <c r="H228" s="6">
        <v>0.047</v>
      </c>
      <c r="I228" s="6">
        <v>0.953</v>
      </c>
      <c r="J228" s="6">
        <v>0.385</v>
      </c>
      <c r="K228" s="6">
        <v>0.615</v>
      </c>
      <c r="L228" s="6">
        <v>0.845</v>
      </c>
      <c r="M228" s="6">
        <v>0.155</v>
      </c>
      <c r="N228" s="6">
        <v>1</v>
      </c>
      <c r="O228" s="6">
        <v>0</v>
      </c>
      <c r="P228" s="6">
        <v>1</v>
      </c>
      <c r="Q228" s="6">
        <v>0</v>
      </c>
      <c r="R228" s="6">
        <v>1</v>
      </c>
      <c r="S228" s="6">
        <v>0</v>
      </c>
      <c r="T228" s="6">
        <v>1</v>
      </c>
      <c r="U228" s="6">
        <v>0</v>
      </c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</row>
    <row r="229" spans="1:43">
      <c r="A229" s="7">
        <v>45400</v>
      </c>
      <c r="B229" s="6">
        <v>0</v>
      </c>
      <c r="C229" s="6">
        <v>1</v>
      </c>
      <c r="D229" s="6">
        <v>0</v>
      </c>
      <c r="E229" s="6">
        <v>1</v>
      </c>
      <c r="F229" s="6">
        <v>0.001</v>
      </c>
      <c r="G229" s="6">
        <v>0.999</v>
      </c>
      <c r="H229" s="6">
        <v>0.045</v>
      </c>
      <c r="I229" s="6">
        <v>0.955</v>
      </c>
      <c r="J229" s="6">
        <v>0.378</v>
      </c>
      <c r="K229" s="6">
        <v>0.622</v>
      </c>
      <c r="L229" s="6">
        <v>0.829</v>
      </c>
      <c r="M229" s="6">
        <v>0.171</v>
      </c>
      <c r="N229" s="6">
        <v>0.999</v>
      </c>
      <c r="O229" s="6">
        <v>0.001</v>
      </c>
      <c r="P229" s="6">
        <v>1</v>
      </c>
      <c r="Q229" s="6">
        <v>0</v>
      </c>
      <c r="R229" s="6">
        <v>1</v>
      </c>
      <c r="S229" s="6">
        <v>0</v>
      </c>
      <c r="T229" s="6">
        <v>1</v>
      </c>
      <c r="U229" s="6">
        <v>0</v>
      </c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</row>
    <row r="230" spans="1:43">
      <c r="A230" s="7">
        <v>45600</v>
      </c>
      <c r="B230" s="6">
        <v>0</v>
      </c>
      <c r="C230" s="6">
        <v>1</v>
      </c>
      <c r="D230" s="6">
        <v>0</v>
      </c>
      <c r="E230" s="6">
        <v>1</v>
      </c>
      <c r="F230" s="6">
        <v>0.001</v>
      </c>
      <c r="G230" s="6">
        <v>0.999</v>
      </c>
      <c r="H230" s="6">
        <v>0.042</v>
      </c>
      <c r="I230" s="6">
        <v>0.958</v>
      </c>
      <c r="J230" s="6">
        <v>0.369</v>
      </c>
      <c r="K230" s="6">
        <v>0.631</v>
      </c>
      <c r="L230" s="6">
        <v>0.82</v>
      </c>
      <c r="M230" s="6">
        <v>0.18</v>
      </c>
      <c r="N230" s="6">
        <v>0.999</v>
      </c>
      <c r="O230" s="6">
        <v>0.001</v>
      </c>
      <c r="P230" s="6">
        <v>1</v>
      </c>
      <c r="Q230" s="6">
        <v>0</v>
      </c>
      <c r="R230" s="6">
        <v>1</v>
      </c>
      <c r="S230" s="6">
        <v>0</v>
      </c>
      <c r="T230" s="6">
        <v>1</v>
      </c>
      <c r="U230" s="6">
        <v>0</v>
      </c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</row>
    <row r="231" spans="1:43">
      <c r="A231" s="7">
        <v>45800</v>
      </c>
      <c r="B231" s="6">
        <v>0</v>
      </c>
      <c r="C231" s="6">
        <v>1</v>
      </c>
      <c r="D231" s="6">
        <v>0</v>
      </c>
      <c r="E231" s="6">
        <v>1</v>
      </c>
      <c r="F231" s="6">
        <v>0.001</v>
      </c>
      <c r="G231" s="6">
        <v>0.999</v>
      </c>
      <c r="H231" s="6">
        <v>0.037</v>
      </c>
      <c r="I231" s="6">
        <v>0.963</v>
      </c>
      <c r="J231" s="6">
        <v>0.363</v>
      </c>
      <c r="K231" s="6">
        <v>0.637</v>
      </c>
      <c r="L231" s="6">
        <v>0.806</v>
      </c>
      <c r="M231" s="6">
        <v>0.194</v>
      </c>
      <c r="N231" s="6">
        <v>0.999</v>
      </c>
      <c r="O231" s="6">
        <v>0.001</v>
      </c>
      <c r="P231" s="6">
        <v>1</v>
      </c>
      <c r="Q231" s="6">
        <v>0</v>
      </c>
      <c r="R231" s="6">
        <v>1</v>
      </c>
      <c r="S231" s="6">
        <v>0</v>
      </c>
      <c r="T231" s="6">
        <v>1</v>
      </c>
      <c r="U231" s="6">
        <v>0</v>
      </c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</row>
    <row r="232" spans="1:43">
      <c r="A232" s="7">
        <v>46000</v>
      </c>
      <c r="B232" s="6">
        <v>0</v>
      </c>
      <c r="C232" s="6">
        <v>1</v>
      </c>
      <c r="D232" s="6">
        <v>0</v>
      </c>
      <c r="E232" s="6">
        <v>1</v>
      </c>
      <c r="F232" s="6">
        <v>0.001</v>
      </c>
      <c r="G232" s="6">
        <v>0.999</v>
      </c>
      <c r="H232" s="6">
        <v>0.036</v>
      </c>
      <c r="I232" s="6">
        <v>0.964</v>
      </c>
      <c r="J232" s="6">
        <v>0.353</v>
      </c>
      <c r="K232" s="6">
        <v>0.647</v>
      </c>
      <c r="L232" s="6">
        <v>0.792</v>
      </c>
      <c r="M232" s="6">
        <v>0.208</v>
      </c>
      <c r="N232" s="6">
        <v>0.999</v>
      </c>
      <c r="O232" s="6">
        <v>0.001</v>
      </c>
      <c r="P232" s="6">
        <v>1</v>
      </c>
      <c r="Q232" s="6">
        <v>0</v>
      </c>
      <c r="R232" s="6">
        <v>1</v>
      </c>
      <c r="S232" s="6">
        <v>0</v>
      </c>
      <c r="T232" s="6">
        <v>1</v>
      </c>
      <c r="U232" s="6">
        <v>0</v>
      </c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</row>
    <row r="233" spans="1:43">
      <c r="A233" s="7">
        <v>46200</v>
      </c>
      <c r="B233" s="6">
        <v>0</v>
      </c>
      <c r="C233" s="6">
        <v>1</v>
      </c>
      <c r="D233" s="6">
        <v>0</v>
      </c>
      <c r="E233" s="6">
        <v>1</v>
      </c>
      <c r="F233" s="6">
        <v>0.001</v>
      </c>
      <c r="G233" s="6">
        <v>0.999</v>
      </c>
      <c r="H233" s="6">
        <v>0.035</v>
      </c>
      <c r="I233" s="6">
        <v>0.965</v>
      </c>
      <c r="J233" s="6">
        <v>0.347</v>
      </c>
      <c r="K233" s="6">
        <v>0.653</v>
      </c>
      <c r="L233" s="6">
        <v>0.774</v>
      </c>
      <c r="M233" s="6">
        <v>0.226</v>
      </c>
      <c r="N233" s="6">
        <v>0.999</v>
      </c>
      <c r="O233" s="6">
        <v>0.001</v>
      </c>
      <c r="P233" s="6">
        <v>1</v>
      </c>
      <c r="Q233" s="6">
        <v>0</v>
      </c>
      <c r="R233" s="6">
        <v>1</v>
      </c>
      <c r="S233" s="6">
        <v>0</v>
      </c>
      <c r="T233" s="6">
        <v>1</v>
      </c>
      <c r="U233" s="6">
        <v>0</v>
      </c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</row>
    <row r="234" spans="1:43">
      <c r="A234" s="7">
        <v>46400</v>
      </c>
      <c r="B234" s="6">
        <v>0</v>
      </c>
      <c r="C234" s="6">
        <v>1</v>
      </c>
      <c r="D234" s="6">
        <v>0</v>
      </c>
      <c r="E234" s="6">
        <v>1</v>
      </c>
      <c r="F234" s="6">
        <v>0.001</v>
      </c>
      <c r="G234" s="6">
        <v>0.999</v>
      </c>
      <c r="H234" s="6">
        <v>0.032</v>
      </c>
      <c r="I234" s="6">
        <v>0.968</v>
      </c>
      <c r="J234" s="6">
        <v>0.342</v>
      </c>
      <c r="K234" s="6">
        <v>0.658</v>
      </c>
      <c r="L234" s="6">
        <v>0.76</v>
      </c>
      <c r="M234" s="6">
        <v>0.24</v>
      </c>
      <c r="N234" s="6">
        <v>0.999</v>
      </c>
      <c r="O234" s="6">
        <v>0.001</v>
      </c>
      <c r="P234" s="6">
        <v>1</v>
      </c>
      <c r="Q234" s="6">
        <v>0</v>
      </c>
      <c r="R234" s="6">
        <v>1</v>
      </c>
      <c r="S234" s="6">
        <v>0</v>
      </c>
      <c r="T234" s="6">
        <v>1</v>
      </c>
      <c r="U234" s="6">
        <v>0</v>
      </c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</row>
    <row r="235" spans="1:43">
      <c r="A235" s="7">
        <v>46600</v>
      </c>
      <c r="B235" s="6">
        <v>0</v>
      </c>
      <c r="C235" s="6">
        <v>1</v>
      </c>
      <c r="D235" s="6">
        <v>0</v>
      </c>
      <c r="E235" s="6">
        <v>1</v>
      </c>
      <c r="F235" s="6">
        <v>0.001</v>
      </c>
      <c r="G235" s="6">
        <v>0.999</v>
      </c>
      <c r="H235" s="6">
        <v>0.032</v>
      </c>
      <c r="I235" s="6">
        <v>0.968</v>
      </c>
      <c r="J235" s="6">
        <v>0.335</v>
      </c>
      <c r="K235" s="6">
        <v>0.665</v>
      </c>
      <c r="L235" s="6">
        <v>0.749</v>
      </c>
      <c r="M235" s="6">
        <v>0.251</v>
      </c>
      <c r="N235" s="6">
        <v>0.999</v>
      </c>
      <c r="O235" s="6">
        <v>0.001</v>
      </c>
      <c r="P235" s="6">
        <v>1</v>
      </c>
      <c r="Q235" s="6">
        <v>0</v>
      </c>
      <c r="R235" s="6">
        <v>1</v>
      </c>
      <c r="S235" s="6">
        <v>0</v>
      </c>
      <c r="T235" s="6">
        <v>1</v>
      </c>
      <c r="U235" s="6">
        <v>0</v>
      </c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</row>
    <row r="236" spans="1:43">
      <c r="A236" s="7">
        <v>46800</v>
      </c>
      <c r="B236" s="6">
        <v>0</v>
      </c>
      <c r="C236" s="6">
        <v>1</v>
      </c>
      <c r="D236" s="6">
        <v>0</v>
      </c>
      <c r="E236" s="6">
        <v>1</v>
      </c>
      <c r="F236" s="6">
        <v>0.001</v>
      </c>
      <c r="G236" s="6">
        <v>0.999</v>
      </c>
      <c r="H236" s="6">
        <v>0.032</v>
      </c>
      <c r="I236" s="6">
        <v>0.968</v>
      </c>
      <c r="J236" s="6">
        <v>0.324</v>
      </c>
      <c r="K236" s="6">
        <v>0.676</v>
      </c>
      <c r="L236" s="6">
        <v>0.735</v>
      </c>
      <c r="M236" s="6">
        <v>0.265</v>
      </c>
      <c r="N236" s="6">
        <v>0.997</v>
      </c>
      <c r="O236" s="6">
        <v>0.003</v>
      </c>
      <c r="P236" s="6">
        <v>1</v>
      </c>
      <c r="Q236" s="6">
        <v>0</v>
      </c>
      <c r="R236" s="6">
        <v>1</v>
      </c>
      <c r="S236" s="6">
        <v>0</v>
      </c>
      <c r="T236" s="6">
        <v>1</v>
      </c>
      <c r="U236" s="6">
        <v>0</v>
      </c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</row>
    <row r="237" spans="1:43">
      <c r="A237" s="7">
        <v>47000</v>
      </c>
      <c r="B237" s="6">
        <v>0</v>
      </c>
      <c r="C237" s="6">
        <v>1</v>
      </c>
      <c r="D237" s="6">
        <v>0</v>
      </c>
      <c r="E237" s="6">
        <v>1</v>
      </c>
      <c r="F237" s="6">
        <v>0.001</v>
      </c>
      <c r="G237" s="6">
        <v>0.999</v>
      </c>
      <c r="H237" s="6">
        <v>0.031</v>
      </c>
      <c r="I237" s="6">
        <v>0.969</v>
      </c>
      <c r="J237" s="6">
        <v>0.32</v>
      </c>
      <c r="K237" s="6">
        <v>0.68</v>
      </c>
      <c r="L237" s="6">
        <v>0.718</v>
      </c>
      <c r="M237" s="6">
        <v>0.282</v>
      </c>
      <c r="N237" s="6">
        <v>0.997</v>
      </c>
      <c r="O237" s="6">
        <v>0.003</v>
      </c>
      <c r="P237" s="6">
        <v>1</v>
      </c>
      <c r="Q237" s="6">
        <v>0</v>
      </c>
      <c r="R237" s="6">
        <v>1</v>
      </c>
      <c r="S237" s="6">
        <v>0</v>
      </c>
      <c r="T237" s="6">
        <v>1</v>
      </c>
      <c r="U237" s="6">
        <v>0</v>
      </c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</row>
    <row r="238" spans="1:43">
      <c r="A238" s="7">
        <v>47200</v>
      </c>
      <c r="B238" s="6">
        <v>0</v>
      </c>
      <c r="C238" s="6">
        <v>1</v>
      </c>
      <c r="D238" s="6">
        <v>0</v>
      </c>
      <c r="E238" s="6">
        <v>1</v>
      </c>
      <c r="F238" s="6">
        <v>0.001</v>
      </c>
      <c r="G238" s="6">
        <v>0.999</v>
      </c>
      <c r="H238" s="6">
        <v>0.03</v>
      </c>
      <c r="I238" s="6">
        <v>0.97</v>
      </c>
      <c r="J238" s="6">
        <v>0.314</v>
      </c>
      <c r="K238" s="6">
        <v>0.686</v>
      </c>
      <c r="L238" s="6">
        <v>0.696</v>
      </c>
      <c r="M238" s="6">
        <v>0.304</v>
      </c>
      <c r="N238" s="6">
        <v>0.996</v>
      </c>
      <c r="O238" s="6">
        <v>0.004</v>
      </c>
      <c r="P238" s="6">
        <v>1</v>
      </c>
      <c r="Q238" s="6">
        <v>0</v>
      </c>
      <c r="R238" s="6">
        <v>1</v>
      </c>
      <c r="S238" s="6">
        <v>0</v>
      </c>
      <c r="T238" s="6">
        <v>1</v>
      </c>
      <c r="U238" s="6">
        <v>0</v>
      </c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</row>
    <row r="239" spans="1:43">
      <c r="A239" s="7">
        <v>47400</v>
      </c>
      <c r="B239" s="6">
        <v>0</v>
      </c>
      <c r="C239" s="6">
        <v>1</v>
      </c>
      <c r="D239" s="6">
        <v>0</v>
      </c>
      <c r="E239" s="6">
        <v>1</v>
      </c>
      <c r="F239" s="6">
        <v>0.001</v>
      </c>
      <c r="G239" s="6">
        <v>0.999</v>
      </c>
      <c r="H239" s="6">
        <v>0.025</v>
      </c>
      <c r="I239" s="6">
        <v>0.975</v>
      </c>
      <c r="J239" s="6">
        <v>0.305</v>
      </c>
      <c r="K239" s="6">
        <v>0.695</v>
      </c>
      <c r="L239" s="6">
        <v>0.683</v>
      </c>
      <c r="M239" s="6">
        <v>0.317</v>
      </c>
      <c r="N239" s="6">
        <v>0.995</v>
      </c>
      <c r="O239" s="6">
        <v>0.005</v>
      </c>
      <c r="P239" s="6">
        <v>1</v>
      </c>
      <c r="Q239" s="6">
        <v>0</v>
      </c>
      <c r="R239" s="6">
        <v>1</v>
      </c>
      <c r="S239" s="6">
        <v>0</v>
      </c>
      <c r="T239" s="6">
        <v>1</v>
      </c>
      <c r="U239" s="6">
        <v>0</v>
      </c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</row>
    <row r="240" spans="1:43">
      <c r="A240" s="7">
        <v>47600</v>
      </c>
      <c r="B240" s="6">
        <v>0</v>
      </c>
      <c r="C240" s="6">
        <v>1</v>
      </c>
      <c r="D240" s="6">
        <v>0</v>
      </c>
      <c r="E240" s="6">
        <v>1</v>
      </c>
      <c r="F240" s="6">
        <v>0.001</v>
      </c>
      <c r="G240" s="6">
        <v>0.999</v>
      </c>
      <c r="H240" s="6">
        <v>0.024</v>
      </c>
      <c r="I240" s="6">
        <v>0.976</v>
      </c>
      <c r="J240" s="6">
        <v>0.298</v>
      </c>
      <c r="K240" s="6">
        <v>0.702</v>
      </c>
      <c r="L240" s="6">
        <v>0.665</v>
      </c>
      <c r="M240" s="6">
        <v>0.335</v>
      </c>
      <c r="N240" s="6">
        <v>0.994</v>
      </c>
      <c r="O240" s="6">
        <v>0.006</v>
      </c>
      <c r="P240" s="6">
        <v>1</v>
      </c>
      <c r="Q240" s="6">
        <v>0</v>
      </c>
      <c r="R240" s="6">
        <v>1</v>
      </c>
      <c r="S240" s="6">
        <v>0</v>
      </c>
      <c r="T240" s="6">
        <v>1</v>
      </c>
      <c r="U240" s="6">
        <v>0</v>
      </c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</row>
    <row r="241" spans="1:43">
      <c r="A241" s="7">
        <v>47800</v>
      </c>
      <c r="B241" s="6">
        <v>0</v>
      </c>
      <c r="C241" s="6">
        <v>1</v>
      </c>
      <c r="D241" s="6">
        <v>0</v>
      </c>
      <c r="E241" s="6">
        <v>1</v>
      </c>
      <c r="F241" s="6">
        <v>0.001</v>
      </c>
      <c r="G241" s="6">
        <v>0.999</v>
      </c>
      <c r="H241" s="6">
        <v>0.022</v>
      </c>
      <c r="I241" s="6">
        <v>0.978</v>
      </c>
      <c r="J241" s="6">
        <v>0.293</v>
      </c>
      <c r="K241" s="6">
        <v>0.707</v>
      </c>
      <c r="L241" s="6">
        <v>0.648</v>
      </c>
      <c r="M241" s="6">
        <v>0.352</v>
      </c>
      <c r="N241" s="6">
        <v>0.994</v>
      </c>
      <c r="O241" s="6">
        <v>0.006</v>
      </c>
      <c r="P241" s="6">
        <v>1</v>
      </c>
      <c r="Q241" s="6">
        <v>0</v>
      </c>
      <c r="R241" s="6">
        <v>1</v>
      </c>
      <c r="S241" s="6">
        <v>0</v>
      </c>
      <c r="T241" s="6">
        <v>1</v>
      </c>
      <c r="U241" s="6">
        <v>0</v>
      </c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</row>
    <row r="242" spans="1:43">
      <c r="A242" s="7">
        <v>48000</v>
      </c>
      <c r="B242" s="6">
        <v>0</v>
      </c>
      <c r="C242" s="6">
        <v>1</v>
      </c>
      <c r="D242" s="6">
        <v>0</v>
      </c>
      <c r="E242" s="6">
        <v>1</v>
      </c>
      <c r="F242" s="6">
        <v>0.001</v>
      </c>
      <c r="G242" s="6">
        <v>0.999</v>
      </c>
      <c r="H242" s="6">
        <v>0.02</v>
      </c>
      <c r="I242" s="6">
        <v>0.98</v>
      </c>
      <c r="J242" s="6">
        <v>0.29</v>
      </c>
      <c r="K242" s="6">
        <v>0.71</v>
      </c>
      <c r="L242" s="6">
        <v>0.636</v>
      </c>
      <c r="M242" s="6">
        <v>0.364</v>
      </c>
      <c r="N242" s="6">
        <v>0.994</v>
      </c>
      <c r="O242" s="6">
        <v>0.006</v>
      </c>
      <c r="P242" s="6">
        <v>1</v>
      </c>
      <c r="Q242" s="6">
        <v>0</v>
      </c>
      <c r="R242" s="6">
        <v>1</v>
      </c>
      <c r="S242" s="6">
        <v>0</v>
      </c>
      <c r="T242" s="6">
        <v>1</v>
      </c>
      <c r="U242" s="6">
        <v>0</v>
      </c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</row>
    <row r="243" spans="1:43">
      <c r="A243" s="7">
        <v>48200</v>
      </c>
      <c r="B243" s="6">
        <v>0</v>
      </c>
      <c r="C243" s="6">
        <v>1</v>
      </c>
      <c r="D243" s="6">
        <v>0</v>
      </c>
      <c r="E243" s="6">
        <v>1</v>
      </c>
      <c r="F243" s="6">
        <v>0.001</v>
      </c>
      <c r="G243" s="6">
        <v>0.999</v>
      </c>
      <c r="H243" s="6">
        <v>0.019</v>
      </c>
      <c r="I243" s="6">
        <v>0.981</v>
      </c>
      <c r="J243" s="6">
        <v>0.282</v>
      </c>
      <c r="K243" s="6">
        <v>0.718</v>
      </c>
      <c r="L243" s="6">
        <v>0.616</v>
      </c>
      <c r="M243" s="6">
        <v>0.384</v>
      </c>
      <c r="N243" s="6">
        <v>0.991</v>
      </c>
      <c r="O243" s="6">
        <v>0.009</v>
      </c>
      <c r="P243" s="6">
        <v>1</v>
      </c>
      <c r="Q243" s="6">
        <v>0</v>
      </c>
      <c r="R243" s="6">
        <v>1</v>
      </c>
      <c r="S243" s="6">
        <v>0</v>
      </c>
      <c r="T243" s="6">
        <v>1</v>
      </c>
      <c r="U243" s="6">
        <v>0</v>
      </c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</row>
    <row r="244" spans="1:43">
      <c r="A244" s="7">
        <v>48400</v>
      </c>
      <c r="B244" s="6">
        <v>0</v>
      </c>
      <c r="C244" s="6">
        <v>1</v>
      </c>
      <c r="D244" s="6">
        <v>0</v>
      </c>
      <c r="E244" s="6">
        <v>1</v>
      </c>
      <c r="F244" s="6">
        <v>0.001</v>
      </c>
      <c r="G244" s="6">
        <v>0.999</v>
      </c>
      <c r="H244" s="6">
        <v>0.016</v>
      </c>
      <c r="I244" s="6">
        <v>0.984</v>
      </c>
      <c r="J244" s="6">
        <v>0.273</v>
      </c>
      <c r="K244" s="6">
        <v>0.727</v>
      </c>
      <c r="L244" s="6">
        <v>0.601</v>
      </c>
      <c r="M244" s="6">
        <v>0.399</v>
      </c>
      <c r="N244" s="6">
        <v>0.99</v>
      </c>
      <c r="O244" s="6">
        <v>0.01</v>
      </c>
      <c r="P244" s="6">
        <v>1</v>
      </c>
      <c r="Q244" s="6">
        <v>0</v>
      </c>
      <c r="R244" s="6">
        <v>1</v>
      </c>
      <c r="S244" s="6">
        <v>0</v>
      </c>
      <c r="T244" s="6">
        <v>1</v>
      </c>
      <c r="U244" s="6">
        <v>0</v>
      </c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</row>
    <row r="245" spans="1:43">
      <c r="A245" s="7">
        <v>48600</v>
      </c>
      <c r="B245" s="6">
        <v>0</v>
      </c>
      <c r="C245" s="6">
        <v>1</v>
      </c>
      <c r="D245" s="6">
        <v>0</v>
      </c>
      <c r="E245" s="6">
        <v>1</v>
      </c>
      <c r="F245" s="6">
        <v>0.001</v>
      </c>
      <c r="G245" s="6">
        <v>0.999</v>
      </c>
      <c r="H245" s="6">
        <v>0.015</v>
      </c>
      <c r="I245" s="6">
        <v>0.985</v>
      </c>
      <c r="J245" s="6">
        <v>0.264</v>
      </c>
      <c r="K245" s="6">
        <v>0.736</v>
      </c>
      <c r="L245" s="6">
        <v>0.592</v>
      </c>
      <c r="M245" s="6">
        <v>0.408</v>
      </c>
      <c r="N245" s="6">
        <v>0.987</v>
      </c>
      <c r="O245" s="6">
        <v>0.013</v>
      </c>
      <c r="P245" s="6">
        <v>1</v>
      </c>
      <c r="Q245" s="6">
        <v>0</v>
      </c>
      <c r="R245" s="6">
        <v>1</v>
      </c>
      <c r="S245" s="6">
        <v>0</v>
      </c>
      <c r="T245" s="6">
        <v>1</v>
      </c>
      <c r="U245" s="6">
        <v>0</v>
      </c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</row>
    <row r="246" spans="1:43">
      <c r="A246" s="7">
        <v>48800</v>
      </c>
      <c r="B246" s="6">
        <v>0</v>
      </c>
      <c r="C246" s="6">
        <v>1</v>
      </c>
      <c r="D246" s="6">
        <v>0</v>
      </c>
      <c r="E246" s="6">
        <v>1</v>
      </c>
      <c r="F246" s="6">
        <v>0.001</v>
      </c>
      <c r="G246" s="6">
        <v>0.999</v>
      </c>
      <c r="H246" s="6">
        <v>0.014</v>
      </c>
      <c r="I246" s="6">
        <v>0.986</v>
      </c>
      <c r="J246" s="6">
        <v>0.26</v>
      </c>
      <c r="K246" s="6">
        <v>0.74</v>
      </c>
      <c r="L246" s="6">
        <v>0.582</v>
      </c>
      <c r="M246" s="6">
        <v>0.418</v>
      </c>
      <c r="N246" s="6">
        <v>0.985</v>
      </c>
      <c r="O246" s="6">
        <v>0.015</v>
      </c>
      <c r="P246" s="6">
        <v>1</v>
      </c>
      <c r="Q246" s="6">
        <v>0</v>
      </c>
      <c r="R246" s="6">
        <v>1</v>
      </c>
      <c r="S246" s="6">
        <v>0</v>
      </c>
      <c r="T246" s="6">
        <v>1</v>
      </c>
      <c r="U246" s="6">
        <v>0</v>
      </c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</row>
    <row r="247" spans="1:43">
      <c r="A247" s="7">
        <v>49000</v>
      </c>
      <c r="B247" s="6">
        <v>0</v>
      </c>
      <c r="C247" s="6">
        <v>1</v>
      </c>
      <c r="D247" s="6">
        <v>0</v>
      </c>
      <c r="E247" s="6">
        <v>1</v>
      </c>
      <c r="F247" s="6">
        <v>0.001</v>
      </c>
      <c r="G247" s="6">
        <v>0.999</v>
      </c>
      <c r="H247" s="6">
        <v>0.014</v>
      </c>
      <c r="I247" s="6">
        <v>0.986</v>
      </c>
      <c r="J247" s="6">
        <v>0.25</v>
      </c>
      <c r="K247" s="6">
        <v>0.75</v>
      </c>
      <c r="L247" s="6">
        <v>0.567</v>
      </c>
      <c r="M247" s="6">
        <v>0.433</v>
      </c>
      <c r="N247" s="6">
        <v>0.981</v>
      </c>
      <c r="O247" s="6">
        <v>0.019</v>
      </c>
      <c r="P247" s="6">
        <v>1</v>
      </c>
      <c r="Q247" s="6">
        <v>0</v>
      </c>
      <c r="R247" s="6">
        <v>1</v>
      </c>
      <c r="S247" s="6">
        <v>0</v>
      </c>
      <c r="T247" s="6">
        <v>1</v>
      </c>
      <c r="U247" s="6">
        <v>0</v>
      </c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</row>
    <row r="248" spans="1:43">
      <c r="A248" s="7">
        <v>49200</v>
      </c>
      <c r="B248" s="6">
        <v>0</v>
      </c>
      <c r="C248" s="6">
        <v>1</v>
      </c>
      <c r="D248" s="6">
        <v>0</v>
      </c>
      <c r="E248" s="6">
        <v>1</v>
      </c>
      <c r="F248" s="6">
        <v>0.001</v>
      </c>
      <c r="G248" s="6">
        <v>0.999</v>
      </c>
      <c r="H248" s="6">
        <v>0.012</v>
      </c>
      <c r="I248" s="6">
        <v>0.988</v>
      </c>
      <c r="J248" s="6">
        <v>0.24</v>
      </c>
      <c r="K248" s="6">
        <v>0.76</v>
      </c>
      <c r="L248" s="6">
        <v>0.562</v>
      </c>
      <c r="M248" s="6">
        <v>0.438</v>
      </c>
      <c r="N248" s="6">
        <v>0.98</v>
      </c>
      <c r="O248" s="6">
        <v>0.02</v>
      </c>
      <c r="P248" s="6">
        <v>1</v>
      </c>
      <c r="Q248" s="6">
        <v>0</v>
      </c>
      <c r="R248" s="6">
        <v>1</v>
      </c>
      <c r="S248" s="6">
        <v>0</v>
      </c>
      <c r="T248" s="6">
        <v>1</v>
      </c>
      <c r="U248" s="6">
        <v>0</v>
      </c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</row>
    <row r="249" spans="1:43">
      <c r="A249" s="7">
        <v>49400</v>
      </c>
      <c r="B249" s="6">
        <v>0</v>
      </c>
      <c r="C249" s="6">
        <v>1</v>
      </c>
      <c r="D249" s="6">
        <v>0</v>
      </c>
      <c r="E249" s="6">
        <v>1</v>
      </c>
      <c r="F249" s="6">
        <v>0.001</v>
      </c>
      <c r="G249" s="6">
        <v>0.999</v>
      </c>
      <c r="H249" s="6">
        <v>0.012</v>
      </c>
      <c r="I249" s="6">
        <v>0.988</v>
      </c>
      <c r="J249" s="6">
        <v>0.228</v>
      </c>
      <c r="K249" s="6">
        <v>0.772</v>
      </c>
      <c r="L249" s="6">
        <v>0.551</v>
      </c>
      <c r="M249" s="6">
        <v>0.449</v>
      </c>
      <c r="N249" s="6">
        <v>0.974</v>
      </c>
      <c r="O249" s="6">
        <v>0.026</v>
      </c>
      <c r="P249" s="6">
        <v>1</v>
      </c>
      <c r="Q249" s="6">
        <v>0</v>
      </c>
      <c r="R249" s="6">
        <v>1</v>
      </c>
      <c r="S249" s="6">
        <v>0</v>
      </c>
      <c r="T249" s="6">
        <v>1</v>
      </c>
      <c r="U249" s="6">
        <v>0</v>
      </c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</row>
    <row r="250" spans="1:43">
      <c r="A250" s="7">
        <v>49600</v>
      </c>
      <c r="B250" s="6">
        <v>0</v>
      </c>
      <c r="C250" s="6">
        <v>1</v>
      </c>
      <c r="D250" s="6">
        <v>0</v>
      </c>
      <c r="E250" s="6">
        <v>1</v>
      </c>
      <c r="F250" s="6">
        <v>0.001</v>
      </c>
      <c r="G250" s="6">
        <v>0.999</v>
      </c>
      <c r="H250" s="6">
        <v>0.012</v>
      </c>
      <c r="I250" s="6">
        <v>0.988</v>
      </c>
      <c r="J250" s="6">
        <v>0.223</v>
      </c>
      <c r="K250" s="6">
        <v>0.777</v>
      </c>
      <c r="L250" s="6">
        <v>0.535</v>
      </c>
      <c r="M250" s="6">
        <v>0.465</v>
      </c>
      <c r="N250" s="6">
        <v>0.973</v>
      </c>
      <c r="O250" s="6">
        <v>0.027</v>
      </c>
      <c r="P250" s="6">
        <v>1</v>
      </c>
      <c r="Q250" s="6">
        <v>0</v>
      </c>
      <c r="R250" s="6">
        <v>1</v>
      </c>
      <c r="S250" s="6">
        <v>0</v>
      </c>
      <c r="T250" s="6">
        <v>1</v>
      </c>
      <c r="U250" s="6">
        <v>0</v>
      </c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</row>
    <row r="251" spans="1:43">
      <c r="A251" s="7">
        <v>49800</v>
      </c>
      <c r="B251" s="6">
        <v>0</v>
      </c>
      <c r="C251" s="6">
        <v>1</v>
      </c>
      <c r="D251" s="6">
        <v>0</v>
      </c>
      <c r="E251" s="6">
        <v>1</v>
      </c>
      <c r="F251" s="6">
        <v>0.001</v>
      </c>
      <c r="G251" s="6">
        <v>0.999</v>
      </c>
      <c r="H251" s="6">
        <v>0.011</v>
      </c>
      <c r="I251" s="6">
        <v>0.989</v>
      </c>
      <c r="J251" s="6">
        <v>0.218</v>
      </c>
      <c r="K251" s="6">
        <v>0.782</v>
      </c>
      <c r="L251" s="6">
        <v>0.524</v>
      </c>
      <c r="M251" s="6">
        <v>0.476</v>
      </c>
      <c r="N251" s="6">
        <v>0.972</v>
      </c>
      <c r="O251" s="6">
        <v>0.028</v>
      </c>
      <c r="P251" s="6">
        <v>1</v>
      </c>
      <c r="Q251" s="6">
        <v>0</v>
      </c>
      <c r="R251" s="6">
        <v>1</v>
      </c>
      <c r="S251" s="6">
        <v>0</v>
      </c>
      <c r="T251" s="6">
        <v>1</v>
      </c>
      <c r="U251" s="6">
        <v>0</v>
      </c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</row>
    <row r="252" spans="1:43">
      <c r="A252" s="7">
        <v>50000</v>
      </c>
      <c r="B252" s="6">
        <v>0</v>
      </c>
      <c r="C252" s="6">
        <v>1</v>
      </c>
      <c r="D252" s="6">
        <v>0</v>
      </c>
      <c r="E252" s="6">
        <v>1</v>
      </c>
      <c r="F252" s="6">
        <v>0.001</v>
      </c>
      <c r="G252" s="6">
        <v>0.999</v>
      </c>
      <c r="H252" s="6">
        <v>0.01</v>
      </c>
      <c r="I252" s="6">
        <v>0.99</v>
      </c>
      <c r="J252" s="6">
        <v>0.212</v>
      </c>
      <c r="K252" s="6">
        <v>0.788</v>
      </c>
      <c r="L252" s="6">
        <v>0.517</v>
      </c>
      <c r="M252" s="6">
        <v>0.483</v>
      </c>
      <c r="N252" s="6">
        <v>0.966</v>
      </c>
      <c r="O252" s="6">
        <v>0.034</v>
      </c>
      <c r="P252" s="6">
        <v>1</v>
      </c>
      <c r="Q252" s="6">
        <v>0</v>
      </c>
      <c r="R252" s="6">
        <v>1</v>
      </c>
      <c r="S252" s="6">
        <v>0</v>
      </c>
      <c r="T252" s="6">
        <v>1</v>
      </c>
      <c r="U252" s="6">
        <v>0</v>
      </c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</row>
    <row r="253" spans="1:43">
      <c r="A253" s="7">
        <v>50200</v>
      </c>
      <c r="B253" s="6">
        <v>0</v>
      </c>
      <c r="C253" s="6">
        <v>1</v>
      </c>
      <c r="D253" s="6">
        <v>0</v>
      </c>
      <c r="E253" s="6">
        <v>1</v>
      </c>
      <c r="F253" s="6">
        <v>0.001</v>
      </c>
      <c r="G253" s="6">
        <v>0.999</v>
      </c>
      <c r="H253" s="6">
        <v>0.01</v>
      </c>
      <c r="I253" s="6">
        <v>0.99</v>
      </c>
      <c r="J253" s="6">
        <v>0.203</v>
      </c>
      <c r="K253" s="6">
        <v>0.797</v>
      </c>
      <c r="L253" s="6">
        <v>0.506</v>
      </c>
      <c r="M253" s="6">
        <v>0.494</v>
      </c>
      <c r="N253" s="6">
        <v>0.96</v>
      </c>
      <c r="O253" s="6">
        <v>0.04</v>
      </c>
      <c r="P253" s="6">
        <v>1</v>
      </c>
      <c r="Q253" s="6">
        <v>0</v>
      </c>
      <c r="R253" s="6">
        <v>1</v>
      </c>
      <c r="S253" s="6">
        <v>0</v>
      </c>
      <c r="T253" s="6">
        <v>1</v>
      </c>
      <c r="U253" s="6">
        <v>0</v>
      </c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</row>
    <row r="254" spans="1:43">
      <c r="A254" s="7">
        <v>50400</v>
      </c>
      <c r="B254" s="6">
        <v>0</v>
      </c>
      <c r="C254" s="6">
        <v>1</v>
      </c>
      <c r="D254" s="6">
        <v>0</v>
      </c>
      <c r="E254" s="6">
        <v>1</v>
      </c>
      <c r="F254" s="6">
        <v>0.001</v>
      </c>
      <c r="G254" s="6">
        <v>0.999</v>
      </c>
      <c r="H254" s="6">
        <v>0.01</v>
      </c>
      <c r="I254" s="6">
        <v>0.99</v>
      </c>
      <c r="J254" s="6">
        <v>0.197</v>
      </c>
      <c r="K254" s="6">
        <v>0.803</v>
      </c>
      <c r="L254" s="9">
        <v>0.5</v>
      </c>
      <c r="M254" s="9">
        <v>0.5</v>
      </c>
      <c r="N254" s="6">
        <v>0.957</v>
      </c>
      <c r="O254" s="6">
        <v>0.043</v>
      </c>
      <c r="P254" s="6">
        <v>1</v>
      </c>
      <c r="Q254" s="6">
        <v>0</v>
      </c>
      <c r="R254" s="6">
        <v>1</v>
      </c>
      <c r="S254" s="6">
        <v>0</v>
      </c>
      <c r="T254" s="6">
        <v>1</v>
      </c>
      <c r="U254" s="6">
        <v>0</v>
      </c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</row>
    <row r="255" spans="1:43">
      <c r="A255" s="7">
        <v>50600</v>
      </c>
      <c r="B255" s="6">
        <v>0</v>
      </c>
      <c r="C255" s="6">
        <v>1</v>
      </c>
      <c r="D255" s="6">
        <v>0</v>
      </c>
      <c r="E255" s="6">
        <v>1</v>
      </c>
      <c r="F255" s="6">
        <v>0.001</v>
      </c>
      <c r="G255" s="6">
        <v>0.999</v>
      </c>
      <c r="H255" s="6">
        <v>0.01</v>
      </c>
      <c r="I255" s="6">
        <v>0.99</v>
      </c>
      <c r="J255" s="6">
        <v>0.186</v>
      </c>
      <c r="K255" s="6">
        <v>0.814</v>
      </c>
      <c r="L255" s="6">
        <v>0.491</v>
      </c>
      <c r="M255" s="6">
        <v>0.509</v>
      </c>
      <c r="N255" s="6">
        <v>0.951</v>
      </c>
      <c r="O255" s="6">
        <v>0.049</v>
      </c>
      <c r="P255" s="6">
        <v>1</v>
      </c>
      <c r="Q255" s="6">
        <v>0</v>
      </c>
      <c r="R255" s="6">
        <v>1</v>
      </c>
      <c r="S255" s="6">
        <v>0</v>
      </c>
      <c r="T255" s="6">
        <v>1</v>
      </c>
      <c r="U255" s="6">
        <v>0</v>
      </c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</row>
    <row r="256" spans="1:43">
      <c r="A256" s="7">
        <v>50800</v>
      </c>
      <c r="B256" s="6">
        <v>0</v>
      </c>
      <c r="C256" s="6">
        <v>1</v>
      </c>
      <c r="D256" s="6">
        <v>0</v>
      </c>
      <c r="E256" s="6">
        <v>1</v>
      </c>
      <c r="F256" s="6">
        <v>0.001</v>
      </c>
      <c r="G256" s="6">
        <v>0.999</v>
      </c>
      <c r="H256" s="6">
        <v>0.01</v>
      </c>
      <c r="I256" s="6">
        <v>0.99</v>
      </c>
      <c r="J256" s="6">
        <v>0.177</v>
      </c>
      <c r="K256" s="6">
        <v>0.823</v>
      </c>
      <c r="L256" s="6">
        <v>0.476</v>
      </c>
      <c r="M256" s="6">
        <v>0.524</v>
      </c>
      <c r="N256" s="6">
        <v>0.943</v>
      </c>
      <c r="O256" s="6">
        <v>0.057</v>
      </c>
      <c r="P256" s="6">
        <v>1</v>
      </c>
      <c r="Q256" s="6">
        <v>0</v>
      </c>
      <c r="R256" s="6">
        <v>1</v>
      </c>
      <c r="S256" s="6">
        <v>0</v>
      </c>
      <c r="T256" s="6">
        <v>1</v>
      </c>
      <c r="U256" s="6">
        <v>0</v>
      </c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</row>
    <row r="257" spans="1:43">
      <c r="A257" s="7">
        <v>51000</v>
      </c>
      <c r="B257" s="6">
        <v>0</v>
      </c>
      <c r="C257" s="6">
        <v>1</v>
      </c>
      <c r="D257" s="6">
        <v>0</v>
      </c>
      <c r="E257" s="6">
        <v>1</v>
      </c>
      <c r="F257" s="6">
        <v>0.001</v>
      </c>
      <c r="G257" s="6">
        <v>0.999</v>
      </c>
      <c r="H257" s="6">
        <v>0.009</v>
      </c>
      <c r="I257" s="6">
        <v>0.991</v>
      </c>
      <c r="J257" s="6">
        <v>0.171</v>
      </c>
      <c r="K257" s="6">
        <v>0.829</v>
      </c>
      <c r="L257" s="6">
        <v>0.471</v>
      </c>
      <c r="M257" s="6">
        <v>0.529</v>
      </c>
      <c r="N257" s="6">
        <v>0.936</v>
      </c>
      <c r="O257" s="6">
        <v>0.064</v>
      </c>
      <c r="P257" s="6">
        <v>1</v>
      </c>
      <c r="Q257" s="6">
        <v>0</v>
      </c>
      <c r="R257" s="6">
        <v>1</v>
      </c>
      <c r="S257" s="6">
        <v>0</v>
      </c>
      <c r="T257" s="6">
        <v>1</v>
      </c>
      <c r="U257" s="6">
        <v>0</v>
      </c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</row>
    <row r="258" spans="1:43">
      <c r="A258" s="7">
        <v>51200</v>
      </c>
      <c r="B258" s="6">
        <v>0</v>
      </c>
      <c r="C258" s="6">
        <v>1</v>
      </c>
      <c r="D258" s="6">
        <v>0</v>
      </c>
      <c r="E258" s="6">
        <v>1</v>
      </c>
      <c r="F258" s="6">
        <v>0.001</v>
      </c>
      <c r="G258" s="6">
        <v>0.999</v>
      </c>
      <c r="H258" s="6">
        <v>0.009</v>
      </c>
      <c r="I258" s="6">
        <v>0.991</v>
      </c>
      <c r="J258" s="6">
        <v>0.163</v>
      </c>
      <c r="K258" s="6">
        <v>0.837</v>
      </c>
      <c r="L258" s="6">
        <v>0.459</v>
      </c>
      <c r="M258" s="6">
        <v>0.541</v>
      </c>
      <c r="N258" s="6">
        <v>0.928</v>
      </c>
      <c r="O258" s="6">
        <v>0.072</v>
      </c>
      <c r="P258" s="6">
        <v>1</v>
      </c>
      <c r="Q258" s="6">
        <v>0</v>
      </c>
      <c r="R258" s="6">
        <v>1</v>
      </c>
      <c r="S258" s="6">
        <v>0</v>
      </c>
      <c r="T258" s="6">
        <v>1</v>
      </c>
      <c r="U258" s="6">
        <v>0</v>
      </c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</row>
    <row r="259" spans="1:43">
      <c r="A259" s="7">
        <v>51400</v>
      </c>
      <c r="B259" s="6">
        <v>0</v>
      </c>
      <c r="C259" s="6">
        <v>1</v>
      </c>
      <c r="D259" s="6">
        <v>0</v>
      </c>
      <c r="E259" s="6">
        <v>1</v>
      </c>
      <c r="F259" s="6">
        <v>0.001</v>
      </c>
      <c r="G259" s="6">
        <v>0.999</v>
      </c>
      <c r="H259" s="6">
        <v>0.006</v>
      </c>
      <c r="I259" s="6">
        <v>0.994</v>
      </c>
      <c r="J259" s="6">
        <v>0.149</v>
      </c>
      <c r="K259" s="6">
        <v>0.851</v>
      </c>
      <c r="L259" s="6">
        <v>0.453</v>
      </c>
      <c r="M259" s="6">
        <v>0.547</v>
      </c>
      <c r="N259" s="6">
        <v>0.926</v>
      </c>
      <c r="O259" s="6">
        <v>0.074</v>
      </c>
      <c r="P259" s="6">
        <v>1</v>
      </c>
      <c r="Q259" s="6">
        <v>0</v>
      </c>
      <c r="R259" s="6">
        <v>1</v>
      </c>
      <c r="S259" s="6">
        <v>0</v>
      </c>
      <c r="T259" s="6">
        <v>1</v>
      </c>
      <c r="U259" s="6">
        <v>0</v>
      </c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</row>
    <row r="260" spans="1:43">
      <c r="A260" s="7">
        <v>51600</v>
      </c>
      <c r="B260" s="6">
        <v>0</v>
      </c>
      <c r="C260" s="6">
        <v>1</v>
      </c>
      <c r="D260" s="6">
        <v>0</v>
      </c>
      <c r="E260" s="6">
        <v>1</v>
      </c>
      <c r="F260" s="6">
        <v>0.001</v>
      </c>
      <c r="G260" s="6">
        <v>0.999</v>
      </c>
      <c r="H260" s="6">
        <v>0.006</v>
      </c>
      <c r="I260" s="6">
        <v>0.994</v>
      </c>
      <c r="J260" s="6">
        <v>0.145</v>
      </c>
      <c r="K260" s="6">
        <v>0.855</v>
      </c>
      <c r="L260" s="6">
        <v>0.45</v>
      </c>
      <c r="M260" s="6">
        <v>0.55</v>
      </c>
      <c r="N260" s="6">
        <v>0.917</v>
      </c>
      <c r="O260" s="6">
        <v>0.083</v>
      </c>
      <c r="P260" s="6">
        <v>1</v>
      </c>
      <c r="Q260" s="6">
        <v>0</v>
      </c>
      <c r="R260" s="6">
        <v>1</v>
      </c>
      <c r="S260" s="6">
        <v>0</v>
      </c>
      <c r="T260" s="6">
        <v>1</v>
      </c>
      <c r="U260" s="6">
        <v>0</v>
      </c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</row>
    <row r="261" spans="1:43">
      <c r="A261" s="7">
        <v>51800</v>
      </c>
      <c r="B261" s="6">
        <v>0</v>
      </c>
      <c r="C261" s="6">
        <v>1</v>
      </c>
      <c r="D261" s="6">
        <v>0</v>
      </c>
      <c r="E261" s="6">
        <v>1</v>
      </c>
      <c r="F261" s="6">
        <v>0.001</v>
      </c>
      <c r="G261" s="6">
        <v>0.999</v>
      </c>
      <c r="H261" s="6">
        <v>0.006</v>
      </c>
      <c r="I261" s="6">
        <v>0.994</v>
      </c>
      <c r="J261" s="6">
        <v>0.137</v>
      </c>
      <c r="K261" s="6">
        <v>0.863</v>
      </c>
      <c r="L261" s="6">
        <v>0.439</v>
      </c>
      <c r="M261" s="6">
        <v>0.561</v>
      </c>
      <c r="N261" s="6">
        <v>0.909</v>
      </c>
      <c r="O261" s="6">
        <v>0.091</v>
      </c>
      <c r="P261" s="6">
        <v>1</v>
      </c>
      <c r="Q261" s="6">
        <v>0</v>
      </c>
      <c r="R261" s="6">
        <v>1</v>
      </c>
      <c r="S261" s="6">
        <v>0</v>
      </c>
      <c r="T261" s="6">
        <v>1</v>
      </c>
      <c r="U261" s="6">
        <v>0</v>
      </c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</row>
    <row r="262" spans="1:43">
      <c r="A262" s="7">
        <v>52000</v>
      </c>
      <c r="B262" s="6">
        <v>0</v>
      </c>
      <c r="C262" s="6">
        <v>1</v>
      </c>
      <c r="D262" s="6">
        <v>0</v>
      </c>
      <c r="E262" s="6">
        <v>1</v>
      </c>
      <c r="F262" s="6">
        <v>0.001</v>
      </c>
      <c r="G262" s="6">
        <v>0.999</v>
      </c>
      <c r="H262" s="6">
        <v>0.006</v>
      </c>
      <c r="I262" s="6">
        <v>0.994</v>
      </c>
      <c r="J262" s="6">
        <v>0.133</v>
      </c>
      <c r="K262" s="6">
        <v>0.867</v>
      </c>
      <c r="L262" s="6">
        <v>0.429</v>
      </c>
      <c r="M262" s="6">
        <v>0.571</v>
      </c>
      <c r="N262" s="6">
        <v>0.899</v>
      </c>
      <c r="O262" s="6">
        <v>0.101</v>
      </c>
      <c r="P262" s="6">
        <v>1</v>
      </c>
      <c r="Q262" s="6">
        <v>0</v>
      </c>
      <c r="R262" s="6">
        <v>1</v>
      </c>
      <c r="S262" s="6">
        <v>0</v>
      </c>
      <c r="T262" s="6">
        <v>1</v>
      </c>
      <c r="U262" s="6">
        <v>0</v>
      </c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</row>
    <row r="263" spans="1:43">
      <c r="A263" s="7">
        <v>52200</v>
      </c>
      <c r="B263" s="6">
        <v>0</v>
      </c>
      <c r="C263" s="6">
        <v>1</v>
      </c>
      <c r="D263" s="6">
        <v>0</v>
      </c>
      <c r="E263" s="6">
        <v>1</v>
      </c>
      <c r="F263" s="6">
        <v>0</v>
      </c>
      <c r="G263" s="6">
        <v>1</v>
      </c>
      <c r="H263" s="6">
        <v>0.005</v>
      </c>
      <c r="I263" s="6">
        <v>0.995</v>
      </c>
      <c r="J263" s="6">
        <v>0.125</v>
      </c>
      <c r="K263" s="6">
        <v>0.875</v>
      </c>
      <c r="L263" s="6">
        <v>0.422</v>
      </c>
      <c r="M263" s="6">
        <v>0.578</v>
      </c>
      <c r="N263" s="6">
        <v>0.889</v>
      </c>
      <c r="O263" s="6">
        <v>0.111</v>
      </c>
      <c r="P263" s="6">
        <v>0.999</v>
      </c>
      <c r="Q263" s="6">
        <v>0.001</v>
      </c>
      <c r="R263" s="6">
        <v>1</v>
      </c>
      <c r="S263" s="6">
        <v>0</v>
      </c>
      <c r="T263" s="6">
        <v>1</v>
      </c>
      <c r="U263" s="6">
        <v>0</v>
      </c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</row>
    <row r="264" spans="1:43">
      <c r="A264" s="7">
        <v>52400</v>
      </c>
      <c r="B264" s="6">
        <v>0</v>
      </c>
      <c r="C264" s="6">
        <v>1</v>
      </c>
      <c r="D264" s="6">
        <v>0</v>
      </c>
      <c r="E264" s="6">
        <v>1</v>
      </c>
      <c r="F264" s="6">
        <v>0</v>
      </c>
      <c r="G264" s="6">
        <v>1</v>
      </c>
      <c r="H264" s="6">
        <v>0.004</v>
      </c>
      <c r="I264" s="6">
        <v>0.996</v>
      </c>
      <c r="J264" s="6">
        <v>0.119</v>
      </c>
      <c r="K264" s="6">
        <v>0.881</v>
      </c>
      <c r="L264" s="6">
        <v>0.419</v>
      </c>
      <c r="M264" s="6">
        <v>0.581</v>
      </c>
      <c r="N264" s="6">
        <v>0.882</v>
      </c>
      <c r="O264" s="6">
        <v>0.118</v>
      </c>
      <c r="P264" s="6">
        <v>0.999</v>
      </c>
      <c r="Q264" s="6">
        <v>0.001</v>
      </c>
      <c r="R264" s="6">
        <v>1</v>
      </c>
      <c r="S264" s="6">
        <v>0</v>
      </c>
      <c r="T264" s="6">
        <v>1</v>
      </c>
      <c r="U264" s="6">
        <v>0</v>
      </c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</row>
    <row r="265" spans="1:43">
      <c r="A265" s="7">
        <v>52600</v>
      </c>
      <c r="B265" s="6">
        <v>0</v>
      </c>
      <c r="C265" s="6">
        <v>1</v>
      </c>
      <c r="D265" s="6">
        <v>0</v>
      </c>
      <c r="E265" s="6">
        <v>1</v>
      </c>
      <c r="F265" s="6">
        <v>0</v>
      </c>
      <c r="G265" s="6">
        <v>1</v>
      </c>
      <c r="H265" s="6">
        <v>0.002</v>
      </c>
      <c r="I265" s="6">
        <v>0.998</v>
      </c>
      <c r="J265" s="6">
        <v>0.114</v>
      </c>
      <c r="K265" s="6">
        <v>0.886</v>
      </c>
      <c r="L265" s="6">
        <v>0.411</v>
      </c>
      <c r="M265" s="6">
        <v>0.589</v>
      </c>
      <c r="N265" s="6">
        <v>0.869</v>
      </c>
      <c r="O265" s="6">
        <v>0.131</v>
      </c>
      <c r="P265" s="6">
        <v>0.999</v>
      </c>
      <c r="Q265" s="6">
        <v>0.001</v>
      </c>
      <c r="R265" s="6">
        <v>1</v>
      </c>
      <c r="S265" s="6">
        <v>0</v>
      </c>
      <c r="T265" s="6">
        <v>1</v>
      </c>
      <c r="U265" s="6">
        <v>0</v>
      </c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</row>
    <row r="266" spans="1:43">
      <c r="A266" s="7">
        <v>52800</v>
      </c>
      <c r="B266" s="6">
        <v>0</v>
      </c>
      <c r="C266" s="6">
        <v>1</v>
      </c>
      <c r="D266" s="6">
        <v>0</v>
      </c>
      <c r="E266" s="6">
        <v>1</v>
      </c>
      <c r="F266" s="6">
        <v>0</v>
      </c>
      <c r="G266" s="6">
        <v>1</v>
      </c>
      <c r="H266" s="6">
        <v>0.001</v>
      </c>
      <c r="I266" s="6">
        <v>0.999</v>
      </c>
      <c r="J266" s="6">
        <v>0.105</v>
      </c>
      <c r="K266" s="6">
        <v>0.895</v>
      </c>
      <c r="L266" s="6">
        <v>0.405</v>
      </c>
      <c r="M266" s="6">
        <v>0.595</v>
      </c>
      <c r="N266" s="6">
        <v>0.856</v>
      </c>
      <c r="O266" s="6">
        <v>0.144</v>
      </c>
      <c r="P266" s="6">
        <v>0.999</v>
      </c>
      <c r="Q266" s="6">
        <v>0.001</v>
      </c>
      <c r="R266" s="6">
        <v>1</v>
      </c>
      <c r="S266" s="6">
        <v>0</v>
      </c>
      <c r="T266" s="6">
        <v>1</v>
      </c>
      <c r="U266" s="6">
        <v>0</v>
      </c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</row>
    <row r="267" spans="1:43">
      <c r="A267" s="7">
        <v>53000</v>
      </c>
      <c r="B267" s="6">
        <v>0</v>
      </c>
      <c r="C267" s="6">
        <v>1</v>
      </c>
      <c r="D267" s="6">
        <v>0</v>
      </c>
      <c r="E267" s="6">
        <v>1</v>
      </c>
      <c r="F267" s="6">
        <v>0</v>
      </c>
      <c r="G267" s="6">
        <v>1</v>
      </c>
      <c r="H267" s="6">
        <v>0.001</v>
      </c>
      <c r="I267" s="6">
        <v>0.999</v>
      </c>
      <c r="J267" s="6">
        <v>0.099</v>
      </c>
      <c r="K267" s="6">
        <v>0.901</v>
      </c>
      <c r="L267" s="6">
        <v>0.397</v>
      </c>
      <c r="M267" s="6">
        <v>0.603</v>
      </c>
      <c r="N267" s="6">
        <v>0.841</v>
      </c>
      <c r="O267" s="6">
        <v>0.159</v>
      </c>
      <c r="P267" s="6">
        <v>0.999</v>
      </c>
      <c r="Q267" s="6">
        <v>0.001</v>
      </c>
      <c r="R267" s="6">
        <v>1</v>
      </c>
      <c r="S267" s="6">
        <v>0</v>
      </c>
      <c r="T267" s="6">
        <v>1</v>
      </c>
      <c r="U267" s="6">
        <v>0</v>
      </c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</row>
    <row r="268" spans="1:43">
      <c r="A268" s="7">
        <v>53200</v>
      </c>
      <c r="B268" s="6">
        <v>0</v>
      </c>
      <c r="C268" s="6">
        <v>1</v>
      </c>
      <c r="D268" s="6">
        <v>0</v>
      </c>
      <c r="E268" s="6">
        <v>1</v>
      </c>
      <c r="F268" s="6">
        <v>0</v>
      </c>
      <c r="G268" s="6">
        <v>1</v>
      </c>
      <c r="H268" s="6">
        <v>0.001</v>
      </c>
      <c r="I268" s="6">
        <v>0.999</v>
      </c>
      <c r="J268" s="6">
        <v>0.093</v>
      </c>
      <c r="K268" s="6">
        <v>0.907</v>
      </c>
      <c r="L268" s="6">
        <v>0.389</v>
      </c>
      <c r="M268" s="6">
        <v>0.611</v>
      </c>
      <c r="N268" s="6">
        <v>0.831</v>
      </c>
      <c r="O268" s="6">
        <v>0.169</v>
      </c>
      <c r="P268" s="6">
        <v>0.998</v>
      </c>
      <c r="Q268" s="6">
        <v>0.002</v>
      </c>
      <c r="R268" s="6">
        <v>1</v>
      </c>
      <c r="S268" s="6">
        <v>0</v>
      </c>
      <c r="T268" s="6">
        <v>1</v>
      </c>
      <c r="U268" s="6">
        <v>0</v>
      </c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</row>
    <row r="269" spans="1:43">
      <c r="A269" s="7">
        <v>53400</v>
      </c>
      <c r="B269" s="6">
        <v>0</v>
      </c>
      <c r="C269" s="6">
        <v>1</v>
      </c>
      <c r="D269" s="6">
        <v>0</v>
      </c>
      <c r="E269" s="6">
        <v>1</v>
      </c>
      <c r="F269" s="6">
        <v>0</v>
      </c>
      <c r="G269" s="6">
        <v>1</v>
      </c>
      <c r="H269" s="6">
        <v>0.001</v>
      </c>
      <c r="I269" s="6">
        <v>0.999</v>
      </c>
      <c r="J269" s="6">
        <v>0.086</v>
      </c>
      <c r="K269" s="6">
        <v>0.914</v>
      </c>
      <c r="L269" s="6">
        <v>0.385</v>
      </c>
      <c r="M269" s="6">
        <v>0.615</v>
      </c>
      <c r="N269" s="6">
        <v>0.814</v>
      </c>
      <c r="O269" s="6">
        <v>0.186</v>
      </c>
      <c r="P269" s="6">
        <v>0.998</v>
      </c>
      <c r="Q269" s="6">
        <v>0.002</v>
      </c>
      <c r="R269" s="6">
        <v>1</v>
      </c>
      <c r="S269" s="6">
        <v>0</v>
      </c>
      <c r="T269" s="6">
        <v>1</v>
      </c>
      <c r="U269" s="6">
        <v>0</v>
      </c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</row>
    <row r="270" spans="1:43">
      <c r="A270" s="7">
        <v>53600</v>
      </c>
      <c r="B270" s="6">
        <v>0</v>
      </c>
      <c r="C270" s="6">
        <v>1</v>
      </c>
      <c r="D270" s="6">
        <v>0</v>
      </c>
      <c r="E270" s="6">
        <v>1</v>
      </c>
      <c r="F270" s="6">
        <v>0</v>
      </c>
      <c r="G270" s="6">
        <v>1</v>
      </c>
      <c r="H270" s="6">
        <v>0.001</v>
      </c>
      <c r="I270" s="6">
        <v>0.999</v>
      </c>
      <c r="J270" s="6">
        <v>0.085</v>
      </c>
      <c r="K270" s="6">
        <v>0.915</v>
      </c>
      <c r="L270" s="6">
        <v>0.383</v>
      </c>
      <c r="M270" s="6">
        <v>0.617</v>
      </c>
      <c r="N270" s="6">
        <v>0.804</v>
      </c>
      <c r="O270" s="6">
        <v>0.196</v>
      </c>
      <c r="P270" s="6">
        <v>0.998</v>
      </c>
      <c r="Q270" s="6">
        <v>0.002</v>
      </c>
      <c r="R270" s="6">
        <v>1</v>
      </c>
      <c r="S270" s="6">
        <v>0</v>
      </c>
      <c r="T270" s="6">
        <v>1</v>
      </c>
      <c r="U270" s="6">
        <v>0</v>
      </c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</row>
    <row r="271" spans="1:43">
      <c r="A271" s="7">
        <v>53800</v>
      </c>
      <c r="B271" s="6">
        <v>0</v>
      </c>
      <c r="C271" s="6">
        <v>1</v>
      </c>
      <c r="D271" s="6">
        <v>0</v>
      </c>
      <c r="E271" s="6">
        <v>1</v>
      </c>
      <c r="F271" s="6">
        <v>0</v>
      </c>
      <c r="G271" s="6">
        <v>1</v>
      </c>
      <c r="H271" s="6">
        <v>0.001</v>
      </c>
      <c r="I271" s="6">
        <v>0.999</v>
      </c>
      <c r="J271" s="6">
        <v>0.08</v>
      </c>
      <c r="K271" s="6">
        <v>0.92</v>
      </c>
      <c r="L271" s="6">
        <v>0.375</v>
      </c>
      <c r="M271" s="6">
        <v>0.625</v>
      </c>
      <c r="N271" s="6">
        <v>0.79</v>
      </c>
      <c r="O271" s="6">
        <v>0.21</v>
      </c>
      <c r="P271" s="6">
        <v>0.998</v>
      </c>
      <c r="Q271" s="6">
        <v>0.002</v>
      </c>
      <c r="R271" s="6">
        <v>1</v>
      </c>
      <c r="S271" s="6">
        <v>0</v>
      </c>
      <c r="T271" s="6">
        <v>1</v>
      </c>
      <c r="U271" s="6">
        <v>0</v>
      </c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</row>
    <row r="272" spans="1:43">
      <c r="A272" s="7">
        <v>54000</v>
      </c>
      <c r="B272" s="6">
        <v>0</v>
      </c>
      <c r="C272" s="6">
        <v>1</v>
      </c>
      <c r="D272" s="6">
        <v>0</v>
      </c>
      <c r="E272" s="6">
        <v>1</v>
      </c>
      <c r="F272" s="6">
        <v>0</v>
      </c>
      <c r="G272" s="6">
        <v>1</v>
      </c>
      <c r="H272" s="6">
        <v>0.001</v>
      </c>
      <c r="I272" s="6">
        <v>0.999</v>
      </c>
      <c r="J272" s="6">
        <v>0.072</v>
      </c>
      <c r="K272" s="6">
        <v>0.928</v>
      </c>
      <c r="L272" s="6">
        <v>0.369</v>
      </c>
      <c r="M272" s="6">
        <v>0.631</v>
      </c>
      <c r="N272" s="6">
        <v>0.778</v>
      </c>
      <c r="O272" s="6">
        <v>0.222</v>
      </c>
      <c r="P272" s="6">
        <v>0.998</v>
      </c>
      <c r="Q272" s="6">
        <v>0.002</v>
      </c>
      <c r="R272" s="6">
        <v>1</v>
      </c>
      <c r="S272" s="6">
        <v>0</v>
      </c>
      <c r="T272" s="6">
        <v>1</v>
      </c>
      <c r="U272" s="6">
        <v>0</v>
      </c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</row>
    <row r="273" spans="1:43">
      <c r="A273" s="7">
        <v>54200</v>
      </c>
      <c r="B273" s="6">
        <v>0</v>
      </c>
      <c r="C273" s="6">
        <v>1</v>
      </c>
      <c r="D273" s="6">
        <v>0</v>
      </c>
      <c r="E273" s="6">
        <v>1</v>
      </c>
      <c r="F273" s="6">
        <v>0</v>
      </c>
      <c r="G273" s="6">
        <v>1</v>
      </c>
      <c r="H273" s="6">
        <v>0.001</v>
      </c>
      <c r="I273" s="6">
        <v>0.999</v>
      </c>
      <c r="J273" s="6">
        <v>0.067</v>
      </c>
      <c r="K273" s="6">
        <v>0.933</v>
      </c>
      <c r="L273" s="6">
        <v>0.362</v>
      </c>
      <c r="M273" s="6">
        <v>0.638</v>
      </c>
      <c r="N273" s="6">
        <v>0.768</v>
      </c>
      <c r="O273" s="6">
        <v>0.232</v>
      </c>
      <c r="P273" s="6">
        <v>0.998</v>
      </c>
      <c r="Q273" s="6">
        <v>0.002</v>
      </c>
      <c r="R273" s="6">
        <v>1</v>
      </c>
      <c r="S273" s="6">
        <v>0</v>
      </c>
      <c r="T273" s="6">
        <v>1</v>
      </c>
      <c r="U273" s="6">
        <v>0</v>
      </c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</row>
    <row r="274" spans="1:43">
      <c r="A274" s="7">
        <v>54400</v>
      </c>
      <c r="B274" s="6">
        <v>0</v>
      </c>
      <c r="C274" s="6">
        <v>1</v>
      </c>
      <c r="D274" s="6">
        <v>0</v>
      </c>
      <c r="E274" s="6">
        <v>1</v>
      </c>
      <c r="F274" s="6">
        <v>0</v>
      </c>
      <c r="G274" s="6">
        <v>1</v>
      </c>
      <c r="H274" s="6">
        <v>0.001</v>
      </c>
      <c r="I274" s="6">
        <v>0.999</v>
      </c>
      <c r="J274" s="6">
        <v>0.064</v>
      </c>
      <c r="K274" s="6">
        <v>0.936</v>
      </c>
      <c r="L274" s="6">
        <v>0.353</v>
      </c>
      <c r="M274" s="6">
        <v>0.647</v>
      </c>
      <c r="N274" s="6">
        <v>0.753</v>
      </c>
      <c r="O274" s="6">
        <v>0.247</v>
      </c>
      <c r="P274" s="6">
        <v>0.997</v>
      </c>
      <c r="Q274" s="6">
        <v>0.003</v>
      </c>
      <c r="R274" s="6">
        <v>1</v>
      </c>
      <c r="S274" s="6">
        <v>0</v>
      </c>
      <c r="T274" s="6">
        <v>1</v>
      </c>
      <c r="U274" s="6">
        <v>0</v>
      </c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</row>
    <row r="275" spans="1:43">
      <c r="A275" s="7">
        <v>54600</v>
      </c>
      <c r="B275" s="6">
        <v>0</v>
      </c>
      <c r="C275" s="6">
        <v>1</v>
      </c>
      <c r="D275" s="6">
        <v>0</v>
      </c>
      <c r="E275" s="6">
        <v>1</v>
      </c>
      <c r="F275" s="6">
        <v>0</v>
      </c>
      <c r="G275" s="6">
        <v>1</v>
      </c>
      <c r="H275" s="6">
        <v>0.001</v>
      </c>
      <c r="I275" s="6">
        <v>0.999</v>
      </c>
      <c r="J275" s="6">
        <v>0.061</v>
      </c>
      <c r="K275" s="6">
        <v>0.939</v>
      </c>
      <c r="L275" s="6">
        <v>0.35</v>
      </c>
      <c r="M275" s="6">
        <v>0.65</v>
      </c>
      <c r="N275" s="6">
        <v>0.742</v>
      </c>
      <c r="O275" s="6">
        <v>0.258</v>
      </c>
      <c r="P275" s="6">
        <v>0.997</v>
      </c>
      <c r="Q275" s="6">
        <v>0.003</v>
      </c>
      <c r="R275" s="6">
        <v>1</v>
      </c>
      <c r="S275" s="6">
        <v>0</v>
      </c>
      <c r="T275" s="6">
        <v>1</v>
      </c>
      <c r="U275" s="6">
        <v>0</v>
      </c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</row>
    <row r="276" spans="1:43">
      <c r="A276" s="7">
        <v>54800</v>
      </c>
      <c r="B276" s="6">
        <v>0</v>
      </c>
      <c r="C276" s="6">
        <v>1</v>
      </c>
      <c r="D276" s="6">
        <v>0</v>
      </c>
      <c r="E276" s="6">
        <v>1</v>
      </c>
      <c r="F276" s="6">
        <v>0</v>
      </c>
      <c r="G276" s="6">
        <v>1</v>
      </c>
      <c r="H276" s="6">
        <v>0.001</v>
      </c>
      <c r="I276" s="6">
        <v>0.999</v>
      </c>
      <c r="J276" s="6">
        <v>0.057</v>
      </c>
      <c r="K276" s="6">
        <v>0.943</v>
      </c>
      <c r="L276" s="6">
        <v>0.346</v>
      </c>
      <c r="M276" s="6">
        <v>0.654</v>
      </c>
      <c r="N276" s="6">
        <v>0.728</v>
      </c>
      <c r="O276" s="6">
        <v>0.272</v>
      </c>
      <c r="P276" s="6">
        <v>0.996</v>
      </c>
      <c r="Q276" s="6">
        <v>0.004</v>
      </c>
      <c r="R276" s="6">
        <v>1</v>
      </c>
      <c r="S276" s="6">
        <v>0</v>
      </c>
      <c r="T276" s="6">
        <v>1</v>
      </c>
      <c r="U276" s="6">
        <v>0</v>
      </c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</row>
    <row r="277" spans="1:43">
      <c r="A277" s="7">
        <v>55000</v>
      </c>
      <c r="B277" s="6">
        <v>0</v>
      </c>
      <c r="C277" s="6">
        <v>1</v>
      </c>
      <c r="D277" s="6">
        <v>0</v>
      </c>
      <c r="E277" s="6">
        <v>1</v>
      </c>
      <c r="F277" s="6">
        <v>0</v>
      </c>
      <c r="G277" s="6">
        <v>1</v>
      </c>
      <c r="H277" s="6">
        <v>0.001</v>
      </c>
      <c r="I277" s="6">
        <v>0.999</v>
      </c>
      <c r="J277" s="6">
        <v>0.05</v>
      </c>
      <c r="K277" s="6">
        <v>0.95</v>
      </c>
      <c r="L277" s="6">
        <v>0.342</v>
      </c>
      <c r="M277" s="6">
        <v>0.658</v>
      </c>
      <c r="N277" s="6">
        <v>0.709</v>
      </c>
      <c r="O277" s="6">
        <v>0.291</v>
      </c>
      <c r="P277" s="6">
        <v>0.995</v>
      </c>
      <c r="Q277" s="6">
        <v>0.005</v>
      </c>
      <c r="R277" s="6">
        <v>1</v>
      </c>
      <c r="S277" s="6">
        <v>0</v>
      </c>
      <c r="T277" s="6">
        <v>1</v>
      </c>
      <c r="U277" s="6">
        <v>0</v>
      </c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</row>
    <row r="278" spans="1:43">
      <c r="A278" s="7">
        <v>55200</v>
      </c>
      <c r="B278" s="6">
        <v>0</v>
      </c>
      <c r="C278" s="6">
        <v>1</v>
      </c>
      <c r="D278" s="6">
        <v>0</v>
      </c>
      <c r="E278" s="6">
        <v>1</v>
      </c>
      <c r="F278" s="6">
        <v>0</v>
      </c>
      <c r="G278" s="6">
        <v>1</v>
      </c>
      <c r="H278" s="6">
        <v>0</v>
      </c>
      <c r="I278" s="6">
        <v>1</v>
      </c>
      <c r="J278" s="6">
        <v>0.043</v>
      </c>
      <c r="K278" s="6">
        <v>0.957</v>
      </c>
      <c r="L278" s="6">
        <v>0.333</v>
      </c>
      <c r="M278" s="6">
        <v>0.667</v>
      </c>
      <c r="N278" s="6">
        <v>0.687</v>
      </c>
      <c r="O278" s="6">
        <v>0.313</v>
      </c>
      <c r="P278" s="6">
        <v>0.995</v>
      </c>
      <c r="Q278" s="6">
        <v>0.005</v>
      </c>
      <c r="R278" s="6">
        <v>1</v>
      </c>
      <c r="S278" s="6">
        <v>0</v>
      </c>
      <c r="T278" s="6">
        <v>1</v>
      </c>
      <c r="U278" s="6">
        <v>0</v>
      </c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</row>
    <row r="279" spans="1:43">
      <c r="A279" s="7">
        <v>55400</v>
      </c>
      <c r="B279" s="6">
        <v>0</v>
      </c>
      <c r="C279" s="6">
        <v>1</v>
      </c>
      <c r="D279" s="6">
        <v>0</v>
      </c>
      <c r="E279" s="6">
        <v>1</v>
      </c>
      <c r="F279" s="6">
        <v>0</v>
      </c>
      <c r="G279" s="6">
        <v>1</v>
      </c>
      <c r="H279" s="6">
        <v>0</v>
      </c>
      <c r="I279" s="6">
        <v>1</v>
      </c>
      <c r="J279" s="6">
        <v>0.041</v>
      </c>
      <c r="K279" s="6">
        <v>0.959</v>
      </c>
      <c r="L279" s="6">
        <v>0.326</v>
      </c>
      <c r="M279" s="6">
        <v>0.674</v>
      </c>
      <c r="N279" s="6">
        <v>0.671</v>
      </c>
      <c r="O279" s="6">
        <v>0.329</v>
      </c>
      <c r="P279" s="6">
        <v>0.994</v>
      </c>
      <c r="Q279" s="6">
        <v>0.006</v>
      </c>
      <c r="R279" s="6">
        <v>1</v>
      </c>
      <c r="S279" s="6">
        <v>0</v>
      </c>
      <c r="T279" s="6">
        <v>1</v>
      </c>
      <c r="U279" s="6">
        <v>0</v>
      </c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</row>
    <row r="280" spans="1:43">
      <c r="A280" s="7">
        <v>55600</v>
      </c>
      <c r="B280" s="6">
        <v>0</v>
      </c>
      <c r="C280" s="6">
        <v>1</v>
      </c>
      <c r="D280" s="6">
        <v>0</v>
      </c>
      <c r="E280" s="6">
        <v>1</v>
      </c>
      <c r="F280" s="6">
        <v>0</v>
      </c>
      <c r="G280" s="6">
        <v>1</v>
      </c>
      <c r="H280" s="6">
        <v>0</v>
      </c>
      <c r="I280" s="6">
        <v>1</v>
      </c>
      <c r="J280" s="6">
        <v>0.039</v>
      </c>
      <c r="K280" s="6">
        <v>0.961</v>
      </c>
      <c r="L280" s="6">
        <v>0.321</v>
      </c>
      <c r="M280" s="6">
        <v>0.679</v>
      </c>
      <c r="N280" s="6">
        <v>0.661</v>
      </c>
      <c r="O280" s="6">
        <v>0.339</v>
      </c>
      <c r="P280" s="6">
        <v>0.992</v>
      </c>
      <c r="Q280" s="6">
        <v>0.008</v>
      </c>
      <c r="R280" s="6">
        <v>1</v>
      </c>
      <c r="S280" s="6">
        <v>0</v>
      </c>
      <c r="T280" s="6">
        <v>1</v>
      </c>
      <c r="U280" s="6">
        <v>0</v>
      </c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</row>
    <row r="281" spans="1:43">
      <c r="A281" s="7">
        <v>55800</v>
      </c>
      <c r="B281" s="6">
        <v>0</v>
      </c>
      <c r="C281" s="6">
        <v>1</v>
      </c>
      <c r="D281" s="6">
        <v>0</v>
      </c>
      <c r="E281" s="6">
        <v>1</v>
      </c>
      <c r="F281" s="6">
        <v>0</v>
      </c>
      <c r="G281" s="6">
        <v>1</v>
      </c>
      <c r="H281" s="6">
        <v>0</v>
      </c>
      <c r="I281" s="6">
        <v>1</v>
      </c>
      <c r="J281" s="6">
        <v>0.037</v>
      </c>
      <c r="K281" s="6">
        <v>0.963</v>
      </c>
      <c r="L281" s="6">
        <v>0.318</v>
      </c>
      <c r="M281" s="6">
        <v>0.682</v>
      </c>
      <c r="N281" s="6">
        <v>0.648</v>
      </c>
      <c r="O281" s="6">
        <v>0.352</v>
      </c>
      <c r="P281" s="6">
        <v>0.992</v>
      </c>
      <c r="Q281" s="6">
        <v>0.008</v>
      </c>
      <c r="R281" s="6">
        <v>1</v>
      </c>
      <c r="S281" s="6">
        <v>0</v>
      </c>
      <c r="T281" s="6">
        <v>1</v>
      </c>
      <c r="U281" s="6">
        <v>0</v>
      </c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</row>
    <row r="282" spans="1:43">
      <c r="A282" s="7">
        <v>56000</v>
      </c>
      <c r="B282" s="6">
        <v>0</v>
      </c>
      <c r="C282" s="6">
        <v>1</v>
      </c>
      <c r="D282" s="6">
        <v>0</v>
      </c>
      <c r="E282" s="6">
        <v>1</v>
      </c>
      <c r="F282" s="6">
        <v>0</v>
      </c>
      <c r="G282" s="6">
        <v>1</v>
      </c>
      <c r="H282" s="6">
        <v>0</v>
      </c>
      <c r="I282" s="6">
        <v>1</v>
      </c>
      <c r="J282" s="6">
        <v>0.035</v>
      </c>
      <c r="K282" s="6">
        <v>0.965</v>
      </c>
      <c r="L282" s="6">
        <v>0.316</v>
      </c>
      <c r="M282" s="6">
        <v>0.684</v>
      </c>
      <c r="N282" s="6">
        <v>0.63</v>
      </c>
      <c r="O282" s="6">
        <v>0.37</v>
      </c>
      <c r="P282" s="6">
        <v>0.991</v>
      </c>
      <c r="Q282" s="6">
        <v>0.009</v>
      </c>
      <c r="R282" s="6">
        <v>1</v>
      </c>
      <c r="S282" s="6">
        <v>0</v>
      </c>
      <c r="T282" s="6">
        <v>1</v>
      </c>
      <c r="U282" s="6">
        <v>0</v>
      </c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</row>
    <row r="283" spans="1:43">
      <c r="A283" s="7">
        <v>56200</v>
      </c>
      <c r="B283" s="6">
        <v>0</v>
      </c>
      <c r="C283" s="6">
        <v>1</v>
      </c>
      <c r="D283" s="6">
        <v>0</v>
      </c>
      <c r="E283" s="6">
        <v>1</v>
      </c>
      <c r="F283" s="6">
        <v>0</v>
      </c>
      <c r="G283" s="6">
        <v>1</v>
      </c>
      <c r="H283" s="6">
        <v>0</v>
      </c>
      <c r="I283" s="6">
        <v>1</v>
      </c>
      <c r="J283" s="6">
        <v>0.033</v>
      </c>
      <c r="K283" s="6">
        <v>0.967</v>
      </c>
      <c r="L283" s="6">
        <v>0.313</v>
      </c>
      <c r="M283" s="6">
        <v>0.687</v>
      </c>
      <c r="N283" s="6">
        <v>0.622</v>
      </c>
      <c r="O283" s="6">
        <v>0.378</v>
      </c>
      <c r="P283" s="6">
        <v>0.988</v>
      </c>
      <c r="Q283" s="6">
        <v>0.012</v>
      </c>
      <c r="R283" s="6">
        <v>1</v>
      </c>
      <c r="S283" s="6">
        <v>0</v>
      </c>
      <c r="T283" s="6">
        <v>1</v>
      </c>
      <c r="U283" s="6">
        <v>0</v>
      </c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</row>
    <row r="284" spans="1:43">
      <c r="A284" s="7">
        <v>56400</v>
      </c>
      <c r="B284" s="6">
        <v>0</v>
      </c>
      <c r="C284" s="6">
        <v>1</v>
      </c>
      <c r="D284" s="6">
        <v>0</v>
      </c>
      <c r="E284" s="6">
        <v>1</v>
      </c>
      <c r="F284" s="6">
        <v>0</v>
      </c>
      <c r="G284" s="6">
        <v>1</v>
      </c>
      <c r="H284" s="6">
        <v>0</v>
      </c>
      <c r="I284" s="6">
        <v>1</v>
      </c>
      <c r="J284" s="6">
        <v>0.029</v>
      </c>
      <c r="K284" s="6">
        <v>0.971</v>
      </c>
      <c r="L284" s="6">
        <v>0.309</v>
      </c>
      <c r="M284" s="6">
        <v>0.691</v>
      </c>
      <c r="N284" s="6">
        <v>0.606</v>
      </c>
      <c r="O284" s="6">
        <v>0.394</v>
      </c>
      <c r="P284" s="6">
        <v>0.986</v>
      </c>
      <c r="Q284" s="6">
        <v>0.014</v>
      </c>
      <c r="R284" s="6">
        <v>1</v>
      </c>
      <c r="S284" s="6">
        <v>0</v>
      </c>
      <c r="T284" s="6">
        <v>1</v>
      </c>
      <c r="U284" s="6">
        <v>0</v>
      </c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</row>
    <row r="285" spans="1:43">
      <c r="A285" s="7">
        <v>56600</v>
      </c>
      <c r="B285" s="6">
        <v>0</v>
      </c>
      <c r="C285" s="6">
        <v>1</v>
      </c>
      <c r="D285" s="6">
        <v>0</v>
      </c>
      <c r="E285" s="6">
        <v>1</v>
      </c>
      <c r="F285" s="6">
        <v>0</v>
      </c>
      <c r="G285" s="6">
        <v>1</v>
      </c>
      <c r="H285" s="6">
        <v>0</v>
      </c>
      <c r="I285" s="6">
        <v>1</v>
      </c>
      <c r="J285" s="6">
        <v>0.027</v>
      </c>
      <c r="K285" s="6">
        <v>0.973</v>
      </c>
      <c r="L285" s="6">
        <v>0.307</v>
      </c>
      <c r="M285" s="6">
        <v>0.693</v>
      </c>
      <c r="N285" s="6">
        <v>0.592</v>
      </c>
      <c r="O285" s="6">
        <v>0.408</v>
      </c>
      <c r="P285" s="6">
        <v>0.984</v>
      </c>
      <c r="Q285" s="6">
        <v>0.016</v>
      </c>
      <c r="R285" s="6">
        <v>1</v>
      </c>
      <c r="S285" s="6">
        <v>0</v>
      </c>
      <c r="T285" s="6">
        <v>1</v>
      </c>
      <c r="U285" s="6">
        <v>0</v>
      </c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</row>
    <row r="286" spans="1:43">
      <c r="A286" s="7">
        <v>56800</v>
      </c>
      <c r="B286" s="6">
        <v>0</v>
      </c>
      <c r="C286" s="6">
        <v>1</v>
      </c>
      <c r="D286" s="6">
        <v>0</v>
      </c>
      <c r="E286" s="6">
        <v>1</v>
      </c>
      <c r="F286" s="6">
        <v>0</v>
      </c>
      <c r="G286" s="6">
        <v>1</v>
      </c>
      <c r="H286" s="6">
        <v>0</v>
      </c>
      <c r="I286" s="6">
        <v>1</v>
      </c>
      <c r="J286" s="6">
        <v>0.024</v>
      </c>
      <c r="K286" s="6">
        <v>0.976</v>
      </c>
      <c r="L286" s="6">
        <v>0.303</v>
      </c>
      <c r="M286" s="6">
        <v>0.697</v>
      </c>
      <c r="N286" s="6">
        <v>0.577</v>
      </c>
      <c r="O286" s="6">
        <v>0.423</v>
      </c>
      <c r="P286" s="6">
        <v>0.979</v>
      </c>
      <c r="Q286" s="6">
        <v>0.021</v>
      </c>
      <c r="R286" s="6">
        <v>1</v>
      </c>
      <c r="S286" s="6">
        <v>0</v>
      </c>
      <c r="T286" s="6">
        <v>1</v>
      </c>
      <c r="U286" s="6">
        <v>0</v>
      </c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</row>
    <row r="287" spans="1:43">
      <c r="A287" s="7">
        <v>57000</v>
      </c>
      <c r="B287" s="6">
        <v>0</v>
      </c>
      <c r="C287" s="6">
        <v>1</v>
      </c>
      <c r="D287" s="6">
        <v>0</v>
      </c>
      <c r="E287" s="6">
        <v>1</v>
      </c>
      <c r="F287" s="6">
        <v>0</v>
      </c>
      <c r="G287" s="6">
        <v>1</v>
      </c>
      <c r="H287" s="6">
        <v>0</v>
      </c>
      <c r="I287" s="6">
        <v>1</v>
      </c>
      <c r="J287" s="6">
        <v>0.023</v>
      </c>
      <c r="K287" s="6">
        <v>0.977</v>
      </c>
      <c r="L287" s="6">
        <v>0.299</v>
      </c>
      <c r="M287" s="6">
        <v>0.701</v>
      </c>
      <c r="N287" s="6">
        <v>0.565</v>
      </c>
      <c r="O287" s="6">
        <v>0.435</v>
      </c>
      <c r="P287" s="6">
        <v>0.976</v>
      </c>
      <c r="Q287" s="6">
        <v>0.024</v>
      </c>
      <c r="R287" s="6">
        <v>1</v>
      </c>
      <c r="S287" s="6">
        <v>0</v>
      </c>
      <c r="T287" s="6">
        <v>1</v>
      </c>
      <c r="U287" s="6">
        <v>0</v>
      </c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</row>
    <row r="288" spans="1:43">
      <c r="A288" s="7">
        <v>57200</v>
      </c>
      <c r="B288" s="6">
        <v>0</v>
      </c>
      <c r="C288" s="6">
        <v>1</v>
      </c>
      <c r="D288" s="6">
        <v>0</v>
      </c>
      <c r="E288" s="6">
        <v>1</v>
      </c>
      <c r="F288" s="6">
        <v>0</v>
      </c>
      <c r="G288" s="6">
        <v>1</v>
      </c>
      <c r="H288" s="6">
        <v>0</v>
      </c>
      <c r="I288" s="6">
        <v>1</v>
      </c>
      <c r="J288" s="6">
        <v>0.022</v>
      </c>
      <c r="K288" s="6">
        <v>0.978</v>
      </c>
      <c r="L288" s="6">
        <v>0.294</v>
      </c>
      <c r="M288" s="6">
        <v>0.706</v>
      </c>
      <c r="N288" s="6">
        <v>0.557</v>
      </c>
      <c r="O288" s="6">
        <v>0.443</v>
      </c>
      <c r="P288" s="6">
        <v>0.966</v>
      </c>
      <c r="Q288" s="6">
        <v>0.034</v>
      </c>
      <c r="R288" s="6">
        <v>1</v>
      </c>
      <c r="S288" s="6">
        <v>0</v>
      </c>
      <c r="T288" s="6">
        <v>1</v>
      </c>
      <c r="U288" s="6">
        <v>0</v>
      </c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</row>
    <row r="289" spans="1:43">
      <c r="A289" s="7">
        <v>57400</v>
      </c>
      <c r="B289" s="6">
        <v>0</v>
      </c>
      <c r="C289" s="6">
        <v>1</v>
      </c>
      <c r="D289" s="6">
        <v>0</v>
      </c>
      <c r="E289" s="6">
        <v>1</v>
      </c>
      <c r="F289" s="6">
        <v>0</v>
      </c>
      <c r="G289" s="6">
        <v>1</v>
      </c>
      <c r="H289" s="6">
        <v>0</v>
      </c>
      <c r="I289" s="6">
        <v>1</v>
      </c>
      <c r="J289" s="6">
        <v>0.022</v>
      </c>
      <c r="K289" s="6">
        <v>0.978</v>
      </c>
      <c r="L289" s="6">
        <v>0.286</v>
      </c>
      <c r="M289" s="6">
        <v>0.714</v>
      </c>
      <c r="N289" s="6">
        <v>0.544</v>
      </c>
      <c r="O289" s="6">
        <v>0.456</v>
      </c>
      <c r="P289" s="6">
        <v>0.96</v>
      </c>
      <c r="Q289" s="6">
        <v>0.04</v>
      </c>
      <c r="R289" s="6">
        <v>1</v>
      </c>
      <c r="S289" s="6">
        <v>0</v>
      </c>
      <c r="T289" s="6">
        <v>1</v>
      </c>
      <c r="U289" s="6">
        <v>0</v>
      </c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</row>
    <row r="290" spans="1:43">
      <c r="A290" s="7">
        <v>57600</v>
      </c>
      <c r="B290" s="6">
        <v>0</v>
      </c>
      <c r="C290" s="6">
        <v>1</v>
      </c>
      <c r="D290" s="6">
        <v>0</v>
      </c>
      <c r="E290" s="6">
        <v>1</v>
      </c>
      <c r="F290" s="6">
        <v>0</v>
      </c>
      <c r="G290" s="6">
        <v>1</v>
      </c>
      <c r="H290" s="6">
        <v>0</v>
      </c>
      <c r="I290" s="6">
        <v>1</v>
      </c>
      <c r="J290" s="6">
        <v>0.019</v>
      </c>
      <c r="K290" s="6">
        <v>0.981</v>
      </c>
      <c r="L290" s="6">
        <v>0.281</v>
      </c>
      <c r="M290" s="6">
        <v>0.719</v>
      </c>
      <c r="N290" s="6">
        <v>0.536</v>
      </c>
      <c r="O290" s="6">
        <v>0.464</v>
      </c>
      <c r="P290" s="6">
        <v>0.956</v>
      </c>
      <c r="Q290" s="6">
        <v>0.044</v>
      </c>
      <c r="R290" s="6">
        <v>1</v>
      </c>
      <c r="S290" s="6">
        <v>0</v>
      </c>
      <c r="T290" s="6">
        <v>1</v>
      </c>
      <c r="U290" s="6">
        <v>0</v>
      </c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</row>
    <row r="291" spans="1:43">
      <c r="A291" s="7">
        <v>57800</v>
      </c>
      <c r="B291" s="6">
        <v>0</v>
      </c>
      <c r="C291" s="6">
        <v>1</v>
      </c>
      <c r="D291" s="6">
        <v>0</v>
      </c>
      <c r="E291" s="6">
        <v>1</v>
      </c>
      <c r="F291" s="6">
        <v>0</v>
      </c>
      <c r="G291" s="6">
        <v>1</v>
      </c>
      <c r="H291" s="6">
        <v>0</v>
      </c>
      <c r="I291" s="6">
        <v>1</v>
      </c>
      <c r="J291" s="6">
        <v>0.017</v>
      </c>
      <c r="K291" s="6">
        <v>0.983</v>
      </c>
      <c r="L291" s="6">
        <v>0.272</v>
      </c>
      <c r="M291" s="6">
        <v>0.728</v>
      </c>
      <c r="N291" s="6">
        <v>0.53</v>
      </c>
      <c r="O291" s="6">
        <v>0.47</v>
      </c>
      <c r="P291" s="6">
        <v>0.952</v>
      </c>
      <c r="Q291" s="6">
        <v>0.048</v>
      </c>
      <c r="R291" s="6">
        <v>1</v>
      </c>
      <c r="S291" s="6">
        <v>0</v>
      </c>
      <c r="T291" s="6">
        <v>1</v>
      </c>
      <c r="U291" s="6">
        <v>0</v>
      </c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</row>
    <row r="292" spans="1:43">
      <c r="A292" s="7">
        <v>58000</v>
      </c>
      <c r="B292" s="6">
        <v>0</v>
      </c>
      <c r="C292" s="6">
        <v>1</v>
      </c>
      <c r="D292" s="6">
        <v>0</v>
      </c>
      <c r="E292" s="6">
        <v>1</v>
      </c>
      <c r="F292" s="6">
        <v>0</v>
      </c>
      <c r="G292" s="6">
        <v>1</v>
      </c>
      <c r="H292" s="6">
        <v>0</v>
      </c>
      <c r="I292" s="6">
        <v>1</v>
      </c>
      <c r="J292" s="6">
        <v>0.015</v>
      </c>
      <c r="K292" s="6">
        <v>0.985</v>
      </c>
      <c r="L292" s="6">
        <v>0.265</v>
      </c>
      <c r="M292" s="6">
        <v>0.735</v>
      </c>
      <c r="N292" s="6">
        <v>0.519</v>
      </c>
      <c r="O292" s="6">
        <v>0.481</v>
      </c>
      <c r="P292" s="6">
        <v>0.944</v>
      </c>
      <c r="Q292" s="6">
        <v>0.056</v>
      </c>
      <c r="R292" s="6">
        <v>1</v>
      </c>
      <c r="S292" s="6">
        <v>0</v>
      </c>
      <c r="T292" s="6">
        <v>1</v>
      </c>
      <c r="U292" s="6">
        <v>0</v>
      </c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</row>
    <row r="293" spans="1:43">
      <c r="A293" s="7">
        <v>58200</v>
      </c>
      <c r="B293" s="6">
        <v>0</v>
      </c>
      <c r="C293" s="6">
        <v>1</v>
      </c>
      <c r="D293" s="6">
        <v>0</v>
      </c>
      <c r="E293" s="6">
        <v>1</v>
      </c>
      <c r="F293" s="6">
        <v>0</v>
      </c>
      <c r="G293" s="6">
        <v>1</v>
      </c>
      <c r="H293" s="6">
        <v>0</v>
      </c>
      <c r="I293" s="6">
        <v>1</v>
      </c>
      <c r="J293" s="6">
        <v>0.014</v>
      </c>
      <c r="K293" s="6">
        <v>0.986</v>
      </c>
      <c r="L293" s="6">
        <v>0.258</v>
      </c>
      <c r="M293" s="6">
        <v>0.742</v>
      </c>
      <c r="N293" s="6">
        <v>0.51</v>
      </c>
      <c r="O293" s="6">
        <v>0.49</v>
      </c>
      <c r="P293" s="6">
        <v>0.942</v>
      </c>
      <c r="Q293" s="6">
        <v>0.058</v>
      </c>
      <c r="R293" s="6">
        <v>1</v>
      </c>
      <c r="S293" s="6">
        <v>0</v>
      </c>
      <c r="T293" s="6">
        <v>1</v>
      </c>
      <c r="U293" s="6">
        <v>0</v>
      </c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</row>
    <row r="294" spans="1:43">
      <c r="A294" s="7">
        <v>58400</v>
      </c>
      <c r="B294" s="6">
        <v>0</v>
      </c>
      <c r="C294" s="6">
        <v>1</v>
      </c>
      <c r="D294" s="6">
        <v>0</v>
      </c>
      <c r="E294" s="6">
        <v>1</v>
      </c>
      <c r="F294" s="6">
        <v>0</v>
      </c>
      <c r="G294" s="6">
        <v>1</v>
      </c>
      <c r="H294" s="6">
        <v>0</v>
      </c>
      <c r="I294" s="6">
        <v>1</v>
      </c>
      <c r="J294" s="6">
        <v>0.012</v>
      </c>
      <c r="K294" s="6">
        <v>0.988</v>
      </c>
      <c r="L294" s="6">
        <v>0.251</v>
      </c>
      <c r="M294" s="6">
        <v>0.749</v>
      </c>
      <c r="N294" s="9">
        <v>0.501</v>
      </c>
      <c r="O294" s="9">
        <v>0.499</v>
      </c>
      <c r="P294" s="6">
        <v>0.935</v>
      </c>
      <c r="Q294" s="6">
        <v>0.065</v>
      </c>
      <c r="R294" s="6">
        <v>1</v>
      </c>
      <c r="S294" s="6">
        <v>0</v>
      </c>
      <c r="T294" s="6">
        <v>1</v>
      </c>
      <c r="U294" s="6">
        <v>0</v>
      </c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</row>
    <row r="295" spans="1:43">
      <c r="A295" s="7">
        <v>58600</v>
      </c>
      <c r="B295" s="6">
        <v>0</v>
      </c>
      <c r="C295" s="6">
        <v>1</v>
      </c>
      <c r="D295" s="6">
        <v>0</v>
      </c>
      <c r="E295" s="6">
        <v>1</v>
      </c>
      <c r="F295" s="6">
        <v>0</v>
      </c>
      <c r="G295" s="6">
        <v>1</v>
      </c>
      <c r="H295" s="6">
        <v>0</v>
      </c>
      <c r="I295" s="6">
        <v>1</v>
      </c>
      <c r="J295" s="6">
        <v>0.01</v>
      </c>
      <c r="K295" s="6">
        <v>0.99</v>
      </c>
      <c r="L295" s="6">
        <v>0.239</v>
      </c>
      <c r="M295" s="6">
        <v>0.761</v>
      </c>
      <c r="N295" s="9">
        <v>0.494</v>
      </c>
      <c r="O295" s="9">
        <v>0.506</v>
      </c>
      <c r="P295" s="6">
        <v>0.929</v>
      </c>
      <c r="Q295" s="6">
        <v>0.071</v>
      </c>
      <c r="R295" s="6">
        <v>1</v>
      </c>
      <c r="S295" s="6">
        <v>0</v>
      </c>
      <c r="T295" s="6">
        <v>1</v>
      </c>
      <c r="U295" s="6">
        <v>0</v>
      </c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</row>
    <row r="296" spans="1:43">
      <c r="A296" s="7">
        <v>58800</v>
      </c>
      <c r="B296" s="6">
        <v>0</v>
      </c>
      <c r="C296" s="6">
        <v>1</v>
      </c>
      <c r="D296" s="6">
        <v>0</v>
      </c>
      <c r="E296" s="6">
        <v>1</v>
      </c>
      <c r="F296" s="6">
        <v>0</v>
      </c>
      <c r="G296" s="6">
        <v>1</v>
      </c>
      <c r="H296" s="6">
        <v>0</v>
      </c>
      <c r="I296" s="6">
        <v>1</v>
      </c>
      <c r="J296" s="6">
        <v>0.009</v>
      </c>
      <c r="K296" s="6">
        <v>0.991</v>
      </c>
      <c r="L296" s="6">
        <v>0.234</v>
      </c>
      <c r="M296" s="6">
        <v>0.766</v>
      </c>
      <c r="N296" s="6">
        <v>0.48</v>
      </c>
      <c r="O296" s="6">
        <v>0.52</v>
      </c>
      <c r="P296" s="6">
        <v>0.919</v>
      </c>
      <c r="Q296" s="6">
        <v>0.081</v>
      </c>
      <c r="R296" s="6">
        <v>1</v>
      </c>
      <c r="S296" s="6">
        <v>0</v>
      </c>
      <c r="T296" s="6">
        <v>1</v>
      </c>
      <c r="U296" s="6">
        <v>0</v>
      </c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</row>
    <row r="297" spans="1:43">
      <c r="A297" s="7">
        <v>59000</v>
      </c>
      <c r="B297" s="6">
        <v>0</v>
      </c>
      <c r="C297" s="6">
        <v>1</v>
      </c>
      <c r="D297" s="6">
        <v>0</v>
      </c>
      <c r="E297" s="6">
        <v>1</v>
      </c>
      <c r="F297" s="6">
        <v>0</v>
      </c>
      <c r="G297" s="6">
        <v>1</v>
      </c>
      <c r="H297" s="6">
        <v>0</v>
      </c>
      <c r="I297" s="6">
        <v>1</v>
      </c>
      <c r="J297" s="6">
        <v>0.007</v>
      </c>
      <c r="K297" s="6">
        <v>0.993</v>
      </c>
      <c r="L297" s="6">
        <v>0.231</v>
      </c>
      <c r="M297" s="6">
        <v>0.769</v>
      </c>
      <c r="N297" s="6">
        <v>0.469</v>
      </c>
      <c r="O297" s="6">
        <v>0.531</v>
      </c>
      <c r="P297" s="6">
        <v>0.905</v>
      </c>
      <c r="Q297" s="6">
        <v>0.095</v>
      </c>
      <c r="R297" s="6">
        <v>1</v>
      </c>
      <c r="S297" s="6">
        <v>0</v>
      </c>
      <c r="T297" s="6">
        <v>1</v>
      </c>
      <c r="U297" s="6">
        <v>0</v>
      </c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</row>
    <row r="298" spans="1:43">
      <c r="A298" s="7">
        <v>59200</v>
      </c>
      <c r="B298" s="6">
        <v>0</v>
      </c>
      <c r="C298" s="6">
        <v>1</v>
      </c>
      <c r="D298" s="6">
        <v>0</v>
      </c>
      <c r="E298" s="6">
        <v>1</v>
      </c>
      <c r="F298" s="6">
        <v>0</v>
      </c>
      <c r="G298" s="6">
        <v>1</v>
      </c>
      <c r="H298" s="6">
        <v>0</v>
      </c>
      <c r="I298" s="6">
        <v>1</v>
      </c>
      <c r="J298" s="6">
        <v>0.007</v>
      </c>
      <c r="K298" s="6">
        <v>0.993</v>
      </c>
      <c r="L298" s="6">
        <v>0.223</v>
      </c>
      <c r="M298" s="6">
        <v>0.777</v>
      </c>
      <c r="N298" s="6">
        <v>0.456</v>
      </c>
      <c r="O298" s="6">
        <v>0.544</v>
      </c>
      <c r="P298" s="6">
        <v>0.897</v>
      </c>
      <c r="Q298" s="6">
        <v>0.103</v>
      </c>
      <c r="R298" s="6">
        <v>1</v>
      </c>
      <c r="S298" s="6">
        <v>0</v>
      </c>
      <c r="T298" s="6">
        <v>1</v>
      </c>
      <c r="U298" s="6">
        <v>0</v>
      </c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</row>
    <row r="299" spans="1:43">
      <c r="A299" s="7">
        <v>59400</v>
      </c>
      <c r="B299" s="6">
        <v>0</v>
      </c>
      <c r="C299" s="6">
        <v>1</v>
      </c>
      <c r="D299" s="6">
        <v>0</v>
      </c>
      <c r="E299" s="6">
        <v>1</v>
      </c>
      <c r="F299" s="6">
        <v>0</v>
      </c>
      <c r="G299" s="6">
        <v>1</v>
      </c>
      <c r="H299" s="6">
        <v>0</v>
      </c>
      <c r="I299" s="6">
        <v>1</v>
      </c>
      <c r="J299" s="6">
        <v>0.006</v>
      </c>
      <c r="K299" s="6">
        <v>0.994</v>
      </c>
      <c r="L299" s="6">
        <v>0.215</v>
      </c>
      <c r="M299" s="6">
        <v>0.785</v>
      </c>
      <c r="N299" s="6">
        <v>0.449</v>
      </c>
      <c r="O299" s="6">
        <v>0.551</v>
      </c>
      <c r="P299" s="6">
        <v>0.887</v>
      </c>
      <c r="Q299" s="6">
        <v>0.113</v>
      </c>
      <c r="R299" s="6">
        <v>1</v>
      </c>
      <c r="S299" s="6">
        <v>0</v>
      </c>
      <c r="T299" s="6">
        <v>1</v>
      </c>
      <c r="U299" s="6">
        <v>0</v>
      </c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</row>
    <row r="300" spans="1:43">
      <c r="A300" s="7">
        <v>59600</v>
      </c>
      <c r="B300" s="6">
        <v>0</v>
      </c>
      <c r="C300" s="6">
        <v>1</v>
      </c>
      <c r="D300" s="6">
        <v>0</v>
      </c>
      <c r="E300" s="6">
        <v>1</v>
      </c>
      <c r="F300" s="6">
        <v>0</v>
      </c>
      <c r="G300" s="6">
        <v>1</v>
      </c>
      <c r="H300" s="6">
        <v>0</v>
      </c>
      <c r="I300" s="6">
        <v>1</v>
      </c>
      <c r="J300" s="6">
        <v>0.006</v>
      </c>
      <c r="K300" s="6">
        <v>0.994</v>
      </c>
      <c r="L300" s="6">
        <v>0.209</v>
      </c>
      <c r="M300" s="6">
        <v>0.791</v>
      </c>
      <c r="N300" s="6">
        <v>0.441</v>
      </c>
      <c r="O300" s="6">
        <v>0.559</v>
      </c>
      <c r="P300" s="6">
        <v>0.877</v>
      </c>
      <c r="Q300" s="6">
        <v>0.123</v>
      </c>
      <c r="R300" s="6">
        <v>1</v>
      </c>
      <c r="S300" s="6">
        <v>0</v>
      </c>
      <c r="T300" s="6">
        <v>1</v>
      </c>
      <c r="U300" s="6">
        <v>0</v>
      </c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</row>
    <row r="301" spans="1:43">
      <c r="A301" s="7">
        <v>59800</v>
      </c>
      <c r="B301" s="6">
        <v>0</v>
      </c>
      <c r="C301" s="6">
        <v>1</v>
      </c>
      <c r="D301" s="6">
        <v>0</v>
      </c>
      <c r="E301" s="6">
        <v>1</v>
      </c>
      <c r="F301" s="6">
        <v>0</v>
      </c>
      <c r="G301" s="6">
        <v>1</v>
      </c>
      <c r="H301" s="6">
        <v>0</v>
      </c>
      <c r="I301" s="6">
        <v>1</v>
      </c>
      <c r="J301" s="6">
        <v>0.006</v>
      </c>
      <c r="K301" s="6">
        <v>0.994</v>
      </c>
      <c r="L301" s="6">
        <v>0.201</v>
      </c>
      <c r="M301" s="6">
        <v>0.799</v>
      </c>
      <c r="N301" s="6">
        <v>0.434</v>
      </c>
      <c r="O301" s="6">
        <v>0.566</v>
      </c>
      <c r="P301" s="6">
        <v>0.873</v>
      </c>
      <c r="Q301" s="6">
        <v>0.127</v>
      </c>
      <c r="R301" s="6">
        <v>0.999</v>
      </c>
      <c r="S301" s="6">
        <v>0.001</v>
      </c>
      <c r="T301" s="6">
        <v>1</v>
      </c>
      <c r="U301" s="6">
        <v>0</v>
      </c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</row>
    <row r="302" spans="1:43">
      <c r="A302" s="7">
        <v>60000</v>
      </c>
      <c r="B302" s="6">
        <v>0</v>
      </c>
      <c r="C302" s="6">
        <v>1</v>
      </c>
      <c r="D302" s="6">
        <v>0</v>
      </c>
      <c r="E302" s="6">
        <v>1</v>
      </c>
      <c r="F302" s="6">
        <v>0</v>
      </c>
      <c r="G302" s="6">
        <v>1</v>
      </c>
      <c r="H302" s="6">
        <v>0</v>
      </c>
      <c r="I302" s="6">
        <v>1</v>
      </c>
      <c r="J302" s="6">
        <v>0.006</v>
      </c>
      <c r="K302" s="6">
        <v>0.994</v>
      </c>
      <c r="L302" s="6">
        <v>0.193</v>
      </c>
      <c r="M302" s="6">
        <v>0.807</v>
      </c>
      <c r="N302" s="6">
        <v>0.428</v>
      </c>
      <c r="O302" s="6">
        <v>0.572</v>
      </c>
      <c r="P302" s="6">
        <v>0.863</v>
      </c>
      <c r="Q302" s="6">
        <v>0.137</v>
      </c>
      <c r="R302" s="6">
        <v>0.999</v>
      </c>
      <c r="S302" s="6">
        <v>0.001</v>
      </c>
      <c r="T302" s="6">
        <v>1</v>
      </c>
      <c r="U302" s="6">
        <v>0</v>
      </c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</row>
    <row r="303" spans="1:43">
      <c r="A303" s="7">
        <v>60200</v>
      </c>
      <c r="B303" s="6">
        <v>0</v>
      </c>
      <c r="C303" s="6">
        <v>1</v>
      </c>
      <c r="D303" s="6">
        <v>0</v>
      </c>
      <c r="E303" s="6">
        <v>1</v>
      </c>
      <c r="F303" s="6">
        <v>0</v>
      </c>
      <c r="G303" s="6">
        <v>1</v>
      </c>
      <c r="H303" s="6">
        <v>0</v>
      </c>
      <c r="I303" s="6">
        <v>1</v>
      </c>
      <c r="J303" s="6">
        <v>0.006</v>
      </c>
      <c r="K303" s="6">
        <v>0.994</v>
      </c>
      <c r="L303" s="6">
        <v>0.189</v>
      </c>
      <c r="M303" s="6">
        <v>0.811</v>
      </c>
      <c r="N303" s="6">
        <v>0.421</v>
      </c>
      <c r="O303" s="6">
        <v>0.579</v>
      </c>
      <c r="P303" s="6">
        <v>0.855</v>
      </c>
      <c r="Q303" s="6">
        <v>0.145</v>
      </c>
      <c r="R303" s="6">
        <v>0.999</v>
      </c>
      <c r="S303" s="6">
        <v>0.001</v>
      </c>
      <c r="T303" s="6">
        <v>1</v>
      </c>
      <c r="U303" s="6">
        <v>0</v>
      </c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</row>
    <row r="304" spans="1:43">
      <c r="A304" s="7">
        <v>60400</v>
      </c>
      <c r="B304" s="6">
        <v>0</v>
      </c>
      <c r="C304" s="6">
        <v>1</v>
      </c>
      <c r="D304" s="6">
        <v>0</v>
      </c>
      <c r="E304" s="6">
        <v>1</v>
      </c>
      <c r="F304" s="6">
        <v>0</v>
      </c>
      <c r="G304" s="6">
        <v>1</v>
      </c>
      <c r="H304" s="6">
        <v>0</v>
      </c>
      <c r="I304" s="6">
        <v>1</v>
      </c>
      <c r="J304" s="6">
        <v>0.005</v>
      </c>
      <c r="K304" s="6">
        <v>0.995</v>
      </c>
      <c r="L304" s="6">
        <v>0.179</v>
      </c>
      <c r="M304" s="6">
        <v>0.821</v>
      </c>
      <c r="N304" s="6">
        <v>0.419</v>
      </c>
      <c r="O304" s="6">
        <v>0.581</v>
      </c>
      <c r="P304" s="6">
        <v>0.847</v>
      </c>
      <c r="Q304" s="6">
        <v>0.153</v>
      </c>
      <c r="R304" s="6">
        <v>0.999</v>
      </c>
      <c r="S304" s="6">
        <v>0.001</v>
      </c>
      <c r="T304" s="6">
        <v>1</v>
      </c>
      <c r="U304" s="6">
        <v>0</v>
      </c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</row>
    <row r="305" spans="1:43">
      <c r="A305" s="7">
        <v>60600</v>
      </c>
      <c r="B305" s="6">
        <v>0</v>
      </c>
      <c r="C305" s="6">
        <v>1</v>
      </c>
      <c r="D305" s="6">
        <v>0</v>
      </c>
      <c r="E305" s="6">
        <v>1</v>
      </c>
      <c r="F305" s="6">
        <v>0</v>
      </c>
      <c r="G305" s="6">
        <v>1</v>
      </c>
      <c r="H305" s="6">
        <v>0</v>
      </c>
      <c r="I305" s="6">
        <v>1</v>
      </c>
      <c r="J305" s="6">
        <v>0.005</v>
      </c>
      <c r="K305" s="6">
        <v>0.995</v>
      </c>
      <c r="L305" s="6">
        <v>0.171</v>
      </c>
      <c r="M305" s="6">
        <v>0.829</v>
      </c>
      <c r="N305" s="6">
        <v>0.414</v>
      </c>
      <c r="O305" s="6">
        <v>0.586</v>
      </c>
      <c r="P305" s="6">
        <v>0.833</v>
      </c>
      <c r="Q305" s="6">
        <v>0.167</v>
      </c>
      <c r="R305" s="6">
        <v>0.999</v>
      </c>
      <c r="S305" s="6">
        <v>0.001</v>
      </c>
      <c r="T305" s="6">
        <v>1</v>
      </c>
      <c r="U305" s="6">
        <v>0</v>
      </c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</row>
    <row r="306" spans="1:43">
      <c r="A306" s="7">
        <v>60800</v>
      </c>
      <c r="B306" s="6">
        <v>0</v>
      </c>
      <c r="C306" s="6">
        <v>1</v>
      </c>
      <c r="D306" s="6">
        <v>0</v>
      </c>
      <c r="E306" s="6">
        <v>1</v>
      </c>
      <c r="F306" s="6">
        <v>0</v>
      </c>
      <c r="G306" s="6">
        <v>1</v>
      </c>
      <c r="H306" s="6">
        <v>0</v>
      </c>
      <c r="I306" s="6">
        <v>1</v>
      </c>
      <c r="J306" s="6">
        <v>0.004</v>
      </c>
      <c r="K306" s="6">
        <v>0.996</v>
      </c>
      <c r="L306" s="6">
        <v>0.163</v>
      </c>
      <c r="M306" s="6">
        <v>0.837</v>
      </c>
      <c r="N306" s="6">
        <v>0.409</v>
      </c>
      <c r="O306" s="6">
        <v>0.591</v>
      </c>
      <c r="P306" s="6">
        <v>0.817</v>
      </c>
      <c r="Q306" s="6">
        <v>0.183</v>
      </c>
      <c r="R306" s="6">
        <v>0.998</v>
      </c>
      <c r="S306" s="6">
        <v>0.002</v>
      </c>
      <c r="T306" s="6">
        <v>1</v>
      </c>
      <c r="U306" s="6">
        <v>0</v>
      </c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</row>
    <row r="307" spans="1:43">
      <c r="A307" s="7">
        <v>61000</v>
      </c>
      <c r="B307" s="6">
        <v>0</v>
      </c>
      <c r="C307" s="6">
        <v>1</v>
      </c>
      <c r="D307" s="6">
        <v>0</v>
      </c>
      <c r="E307" s="6">
        <v>1</v>
      </c>
      <c r="F307" s="6">
        <v>0</v>
      </c>
      <c r="G307" s="6">
        <v>1</v>
      </c>
      <c r="H307" s="6">
        <v>0</v>
      </c>
      <c r="I307" s="6">
        <v>1</v>
      </c>
      <c r="J307" s="6">
        <v>0.003</v>
      </c>
      <c r="K307" s="6">
        <v>0.997</v>
      </c>
      <c r="L307" s="6">
        <v>0.158</v>
      </c>
      <c r="M307" s="6">
        <v>0.842</v>
      </c>
      <c r="N307" s="6">
        <v>0.403</v>
      </c>
      <c r="O307" s="6">
        <v>0.597</v>
      </c>
      <c r="P307" s="6">
        <v>0.803</v>
      </c>
      <c r="Q307" s="6">
        <v>0.197</v>
      </c>
      <c r="R307" s="6">
        <v>0.997</v>
      </c>
      <c r="S307" s="6">
        <v>0.003</v>
      </c>
      <c r="T307" s="6">
        <v>1</v>
      </c>
      <c r="U307" s="6">
        <v>0</v>
      </c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</row>
    <row r="308" spans="1:43">
      <c r="A308" s="7">
        <v>61200</v>
      </c>
      <c r="B308" s="6">
        <v>0</v>
      </c>
      <c r="C308" s="6">
        <v>1</v>
      </c>
      <c r="D308" s="6">
        <v>0</v>
      </c>
      <c r="E308" s="6">
        <v>1</v>
      </c>
      <c r="F308" s="6">
        <v>0</v>
      </c>
      <c r="G308" s="6">
        <v>1</v>
      </c>
      <c r="H308" s="6">
        <v>0</v>
      </c>
      <c r="I308" s="6">
        <v>1</v>
      </c>
      <c r="J308" s="6">
        <v>0.003</v>
      </c>
      <c r="K308" s="6">
        <v>0.997</v>
      </c>
      <c r="L308" s="6">
        <v>0.15</v>
      </c>
      <c r="M308" s="6">
        <v>0.85</v>
      </c>
      <c r="N308" s="6">
        <v>0.397</v>
      </c>
      <c r="O308" s="6">
        <v>0.603</v>
      </c>
      <c r="P308" s="6">
        <v>0.79</v>
      </c>
      <c r="Q308" s="6">
        <v>0.21</v>
      </c>
      <c r="R308" s="6">
        <v>0.997</v>
      </c>
      <c r="S308" s="6">
        <v>0.003</v>
      </c>
      <c r="T308" s="6">
        <v>1</v>
      </c>
      <c r="U308" s="6">
        <v>0</v>
      </c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</row>
    <row r="309" spans="1:43">
      <c r="A309" s="7">
        <v>61400</v>
      </c>
      <c r="B309" s="6">
        <v>0</v>
      </c>
      <c r="C309" s="6">
        <v>1</v>
      </c>
      <c r="D309" s="6">
        <v>0</v>
      </c>
      <c r="E309" s="6">
        <v>1</v>
      </c>
      <c r="F309" s="6">
        <v>0</v>
      </c>
      <c r="G309" s="6">
        <v>1</v>
      </c>
      <c r="H309" s="6">
        <v>0</v>
      </c>
      <c r="I309" s="6">
        <v>1</v>
      </c>
      <c r="J309" s="6">
        <v>0.002</v>
      </c>
      <c r="K309" s="6">
        <v>0.998</v>
      </c>
      <c r="L309" s="6">
        <v>0.146</v>
      </c>
      <c r="M309" s="6">
        <v>0.854</v>
      </c>
      <c r="N309" s="6">
        <v>0.391</v>
      </c>
      <c r="O309" s="6">
        <v>0.609</v>
      </c>
      <c r="P309" s="6">
        <v>0.772</v>
      </c>
      <c r="Q309" s="6">
        <v>0.228</v>
      </c>
      <c r="R309" s="6">
        <v>0.996</v>
      </c>
      <c r="S309" s="6">
        <v>0.004</v>
      </c>
      <c r="T309" s="6">
        <v>1</v>
      </c>
      <c r="U309" s="6">
        <v>0</v>
      </c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</row>
    <row r="310" spans="1:43">
      <c r="A310" s="7">
        <v>61600</v>
      </c>
      <c r="B310" s="6">
        <v>0</v>
      </c>
      <c r="C310" s="6">
        <v>1</v>
      </c>
      <c r="D310" s="6">
        <v>0</v>
      </c>
      <c r="E310" s="6">
        <v>1</v>
      </c>
      <c r="F310" s="6">
        <v>0</v>
      </c>
      <c r="G310" s="6">
        <v>1</v>
      </c>
      <c r="H310" s="6">
        <v>0</v>
      </c>
      <c r="I310" s="6">
        <v>1</v>
      </c>
      <c r="J310" s="6">
        <v>0.002</v>
      </c>
      <c r="K310" s="6">
        <v>0.998</v>
      </c>
      <c r="L310" s="6">
        <v>0.143</v>
      </c>
      <c r="M310" s="6">
        <v>0.857</v>
      </c>
      <c r="N310" s="6">
        <v>0.382</v>
      </c>
      <c r="O310" s="6">
        <v>0.618</v>
      </c>
      <c r="P310" s="6">
        <v>0.765</v>
      </c>
      <c r="Q310" s="6">
        <v>0.235</v>
      </c>
      <c r="R310" s="6">
        <v>0.996</v>
      </c>
      <c r="S310" s="6">
        <v>0.004</v>
      </c>
      <c r="T310" s="6">
        <v>1</v>
      </c>
      <c r="U310" s="6">
        <v>0</v>
      </c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</row>
    <row r="311" spans="1:43">
      <c r="A311" s="7">
        <v>61800</v>
      </c>
      <c r="B311" s="6">
        <v>0</v>
      </c>
      <c r="C311" s="6">
        <v>1</v>
      </c>
      <c r="D311" s="6">
        <v>0</v>
      </c>
      <c r="E311" s="6">
        <v>1</v>
      </c>
      <c r="F311" s="6">
        <v>0</v>
      </c>
      <c r="G311" s="6">
        <v>1</v>
      </c>
      <c r="H311" s="6">
        <v>0</v>
      </c>
      <c r="I311" s="6">
        <v>1</v>
      </c>
      <c r="J311" s="6">
        <v>0.002</v>
      </c>
      <c r="K311" s="6">
        <v>0.998</v>
      </c>
      <c r="L311" s="6">
        <v>0.139</v>
      </c>
      <c r="M311" s="6">
        <v>0.861</v>
      </c>
      <c r="N311" s="6">
        <v>0.377</v>
      </c>
      <c r="O311" s="6">
        <v>0.623</v>
      </c>
      <c r="P311" s="6">
        <v>0.752</v>
      </c>
      <c r="Q311" s="6">
        <v>0.248</v>
      </c>
      <c r="R311" s="6">
        <v>0.996</v>
      </c>
      <c r="S311" s="6">
        <v>0.004</v>
      </c>
      <c r="T311" s="6">
        <v>1</v>
      </c>
      <c r="U311" s="6">
        <v>0</v>
      </c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</row>
    <row r="312" spans="1:43">
      <c r="A312" s="7">
        <v>62000</v>
      </c>
      <c r="B312" s="6">
        <v>0</v>
      </c>
      <c r="C312" s="6">
        <v>1</v>
      </c>
      <c r="D312" s="6">
        <v>0</v>
      </c>
      <c r="E312" s="6">
        <v>1</v>
      </c>
      <c r="F312" s="6">
        <v>0</v>
      </c>
      <c r="G312" s="6">
        <v>1</v>
      </c>
      <c r="H312" s="6">
        <v>0</v>
      </c>
      <c r="I312" s="6">
        <v>1</v>
      </c>
      <c r="J312" s="6">
        <v>0.002</v>
      </c>
      <c r="K312" s="6">
        <v>0.998</v>
      </c>
      <c r="L312" s="6">
        <v>0.134</v>
      </c>
      <c r="M312" s="6">
        <v>0.866</v>
      </c>
      <c r="N312" s="6">
        <v>0.372</v>
      </c>
      <c r="O312" s="6">
        <v>0.628</v>
      </c>
      <c r="P312" s="6">
        <v>0.742</v>
      </c>
      <c r="Q312" s="6">
        <v>0.258</v>
      </c>
      <c r="R312" s="6">
        <v>0.995</v>
      </c>
      <c r="S312" s="6">
        <v>0.005</v>
      </c>
      <c r="T312" s="6">
        <v>1</v>
      </c>
      <c r="U312" s="6">
        <v>0</v>
      </c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</row>
    <row r="313" spans="1:43">
      <c r="A313" s="7">
        <v>62200</v>
      </c>
      <c r="B313" s="6">
        <v>0</v>
      </c>
      <c r="C313" s="6">
        <v>1</v>
      </c>
      <c r="D313" s="6">
        <v>0</v>
      </c>
      <c r="E313" s="6">
        <v>1</v>
      </c>
      <c r="F313" s="6">
        <v>0</v>
      </c>
      <c r="G313" s="6">
        <v>1</v>
      </c>
      <c r="H313" s="6">
        <v>0</v>
      </c>
      <c r="I313" s="6">
        <v>1</v>
      </c>
      <c r="J313" s="6">
        <v>0.002</v>
      </c>
      <c r="K313" s="6">
        <v>0.998</v>
      </c>
      <c r="L313" s="6">
        <v>0.129</v>
      </c>
      <c r="M313" s="6">
        <v>0.871</v>
      </c>
      <c r="N313" s="6">
        <v>0.365</v>
      </c>
      <c r="O313" s="6">
        <v>0.635</v>
      </c>
      <c r="P313" s="6">
        <v>0.732</v>
      </c>
      <c r="Q313" s="6">
        <v>0.268</v>
      </c>
      <c r="R313" s="6">
        <v>0.995</v>
      </c>
      <c r="S313" s="6">
        <v>0.005</v>
      </c>
      <c r="T313" s="6">
        <v>1</v>
      </c>
      <c r="U313" s="6">
        <v>0</v>
      </c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</row>
    <row r="314" spans="1:43">
      <c r="A314" s="7">
        <v>62400</v>
      </c>
      <c r="B314" s="6">
        <v>0</v>
      </c>
      <c r="C314" s="6">
        <v>1</v>
      </c>
      <c r="D314" s="6">
        <v>0</v>
      </c>
      <c r="E314" s="6">
        <v>1</v>
      </c>
      <c r="F314" s="6">
        <v>0</v>
      </c>
      <c r="G314" s="6">
        <v>1</v>
      </c>
      <c r="H314" s="6">
        <v>0</v>
      </c>
      <c r="I314" s="6">
        <v>1</v>
      </c>
      <c r="J314" s="6">
        <v>0.002</v>
      </c>
      <c r="K314" s="6">
        <v>0.998</v>
      </c>
      <c r="L314" s="6">
        <v>0.123</v>
      </c>
      <c r="M314" s="6">
        <v>0.877</v>
      </c>
      <c r="N314" s="6">
        <v>0.358</v>
      </c>
      <c r="O314" s="6">
        <v>0.642</v>
      </c>
      <c r="P314" s="6">
        <v>0.712</v>
      </c>
      <c r="Q314" s="6">
        <v>0.288</v>
      </c>
      <c r="R314" s="6">
        <v>0.994</v>
      </c>
      <c r="S314" s="6">
        <v>0.006</v>
      </c>
      <c r="T314" s="6">
        <v>1</v>
      </c>
      <c r="U314" s="6">
        <v>0</v>
      </c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</row>
    <row r="315" spans="1:43">
      <c r="A315" s="7">
        <v>62600</v>
      </c>
      <c r="B315" s="6">
        <v>0</v>
      </c>
      <c r="C315" s="6">
        <v>1</v>
      </c>
      <c r="D315" s="6">
        <v>0</v>
      </c>
      <c r="E315" s="6">
        <v>1</v>
      </c>
      <c r="F315" s="6">
        <v>0</v>
      </c>
      <c r="G315" s="6">
        <v>1</v>
      </c>
      <c r="H315" s="6">
        <v>0</v>
      </c>
      <c r="I315" s="6">
        <v>1</v>
      </c>
      <c r="J315" s="6">
        <v>0.002</v>
      </c>
      <c r="K315" s="6">
        <v>0.998</v>
      </c>
      <c r="L315" s="6">
        <v>0.12</v>
      </c>
      <c r="M315" s="6">
        <v>0.88</v>
      </c>
      <c r="N315" s="6">
        <v>0.354</v>
      </c>
      <c r="O315" s="6">
        <v>0.646</v>
      </c>
      <c r="P315" s="6">
        <v>0.695</v>
      </c>
      <c r="Q315" s="6">
        <v>0.305</v>
      </c>
      <c r="R315" s="6">
        <v>0.994</v>
      </c>
      <c r="S315" s="6">
        <v>0.006</v>
      </c>
      <c r="T315" s="6">
        <v>1</v>
      </c>
      <c r="U315" s="6">
        <v>0</v>
      </c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</row>
    <row r="316" spans="1:43">
      <c r="A316" s="7">
        <v>62800</v>
      </c>
      <c r="B316" s="6">
        <v>0</v>
      </c>
      <c r="C316" s="6">
        <v>1</v>
      </c>
      <c r="D316" s="6">
        <v>0</v>
      </c>
      <c r="E316" s="6">
        <v>1</v>
      </c>
      <c r="F316" s="6">
        <v>0</v>
      </c>
      <c r="G316" s="6">
        <v>1</v>
      </c>
      <c r="H316" s="6">
        <v>0</v>
      </c>
      <c r="I316" s="6">
        <v>1</v>
      </c>
      <c r="J316" s="6">
        <v>0.001</v>
      </c>
      <c r="K316" s="6">
        <v>0.999</v>
      </c>
      <c r="L316" s="6">
        <v>0.119</v>
      </c>
      <c r="M316" s="6">
        <v>0.881</v>
      </c>
      <c r="N316" s="6">
        <v>0.352</v>
      </c>
      <c r="O316" s="6">
        <v>0.648</v>
      </c>
      <c r="P316" s="6">
        <v>0.684</v>
      </c>
      <c r="Q316" s="6">
        <v>0.316</v>
      </c>
      <c r="R316" s="6">
        <v>0.991</v>
      </c>
      <c r="S316" s="6">
        <v>0.009</v>
      </c>
      <c r="T316" s="6">
        <v>1</v>
      </c>
      <c r="U316" s="6">
        <v>0</v>
      </c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</row>
    <row r="317" spans="1:43">
      <c r="A317" s="7">
        <v>63000</v>
      </c>
      <c r="B317" s="6">
        <v>0</v>
      </c>
      <c r="C317" s="6">
        <v>1</v>
      </c>
      <c r="D317" s="6">
        <v>0</v>
      </c>
      <c r="E317" s="6">
        <v>1</v>
      </c>
      <c r="F317" s="6">
        <v>0</v>
      </c>
      <c r="G317" s="6">
        <v>1</v>
      </c>
      <c r="H317" s="6">
        <v>0</v>
      </c>
      <c r="I317" s="6">
        <v>1</v>
      </c>
      <c r="J317" s="6">
        <v>0.001</v>
      </c>
      <c r="K317" s="6">
        <v>0.999</v>
      </c>
      <c r="L317" s="6">
        <v>0.116</v>
      </c>
      <c r="M317" s="6">
        <v>0.884</v>
      </c>
      <c r="N317" s="6">
        <v>0.35</v>
      </c>
      <c r="O317" s="6">
        <v>0.65</v>
      </c>
      <c r="P317" s="6">
        <v>0.673</v>
      </c>
      <c r="Q317" s="6">
        <v>0.327</v>
      </c>
      <c r="R317" s="6">
        <v>0.989</v>
      </c>
      <c r="S317" s="6">
        <v>0.011</v>
      </c>
      <c r="T317" s="6">
        <v>1</v>
      </c>
      <c r="U317" s="6">
        <v>0</v>
      </c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</row>
    <row r="318" spans="1:43">
      <c r="A318" s="7">
        <v>63200</v>
      </c>
      <c r="B318" s="6">
        <v>0</v>
      </c>
      <c r="C318" s="6">
        <v>1</v>
      </c>
      <c r="D318" s="6">
        <v>0</v>
      </c>
      <c r="E318" s="6">
        <v>1</v>
      </c>
      <c r="F318" s="6">
        <v>0</v>
      </c>
      <c r="G318" s="6">
        <v>1</v>
      </c>
      <c r="H318" s="6">
        <v>0</v>
      </c>
      <c r="I318" s="6">
        <v>1</v>
      </c>
      <c r="J318" s="6">
        <v>0.001</v>
      </c>
      <c r="K318" s="6">
        <v>0.999</v>
      </c>
      <c r="L318" s="6">
        <v>0.111</v>
      </c>
      <c r="M318" s="6">
        <v>0.889</v>
      </c>
      <c r="N318" s="6">
        <v>0.345</v>
      </c>
      <c r="O318" s="6">
        <v>0.655</v>
      </c>
      <c r="P318" s="6">
        <v>0.661</v>
      </c>
      <c r="Q318" s="6">
        <v>0.339</v>
      </c>
      <c r="R318" s="6">
        <v>0.984</v>
      </c>
      <c r="S318" s="6">
        <v>0.016</v>
      </c>
      <c r="T318" s="6">
        <v>1</v>
      </c>
      <c r="U318" s="6">
        <v>0</v>
      </c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</row>
    <row r="319" spans="1:43">
      <c r="A319" s="7">
        <v>63400</v>
      </c>
      <c r="B319" s="6">
        <v>0</v>
      </c>
      <c r="C319" s="6">
        <v>1</v>
      </c>
      <c r="D319" s="6">
        <v>0</v>
      </c>
      <c r="E319" s="6">
        <v>1</v>
      </c>
      <c r="F319" s="6">
        <v>0</v>
      </c>
      <c r="G319" s="6">
        <v>1</v>
      </c>
      <c r="H319" s="6">
        <v>0</v>
      </c>
      <c r="I319" s="6">
        <v>1</v>
      </c>
      <c r="J319" s="6">
        <v>0.001</v>
      </c>
      <c r="K319" s="6">
        <v>0.999</v>
      </c>
      <c r="L319" s="6">
        <v>0.108</v>
      </c>
      <c r="M319" s="6">
        <v>0.892</v>
      </c>
      <c r="N319" s="6">
        <v>0.339</v>
      </c>
      <c r="O319" s="6">
        <v>0.661</v>
      </c>
      <c r="P319" s="6">
        <v>0.656</v>
      </c>
      <c r="Q319" s="6">
        <v>0.344</v>
      </c>
      <c r="R319" s="6">
        <v>0.983</v>
      </c>
      <c r="S319" s="6">
        <v>0.017</v>
      </c>
      <c r="T319" s="6">
        <v>1</v>
      </c>
      <c r="U319" s="6">
        <v>0</v>
      </c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</row>
    <row r="320" spans="1:43">
      <c r="A320" s="7">
        <v>63600</v>
      </c>
      <c r="B320" s="6">
        <v>0</v>
      </c>
      <c r="C320" s="6">
        <v>1</v>
      </c>
      <c r="D320" s="6">
        <v>0</v>
      </c>
      <c r="E320" s="6">
        <v>1</v>
      </c>
      <c r="F320" s="6">
        <v>0</v>
      </c>
      <c r="G320" s="6">
        <v>1</v>
      </c>
      <c r="H320" s="6">
        <v>0</v>
      </c>
      <c r="I320" s="6">
        <v>1</v>
      </c>
      <c r="J320" s="6">
        <v>0</v>
      </c>
      <c r="K320" s="6">
        <v>1</v>
      </c>
      <c r="L320" s="6">
        <v>0.103</v>
      </c>
      <c r="M320" s="6">
        <v>0.897</v>
      </c>
      <c r="N320" s="6">
        <v>0.336</v>
      </c>
      <c r="O320" s="6">
        <v>0.664</v>
      </c>
      <c r="P320" s="6">
        <v>0.648</v>
      </c>
      <c r="Q320" s="6">
        <v>0.352</v>
      </c>
      <c r="R320" s="6">
        <v>0.983</v>
      </c>
      <c r="S320" s="6">
        <v>0.017</v>
      </c>
      <c r="T320" s="6">
        <v>1</v>
      </c>
      <c r="U320" s="6">
        <v>0</v>
      </c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</row>
    <row r="321" spans="1:43">
      <c r="A321" s="7">
        <v>63800</v>
      </c>
      <c r="B321" s="6">
        <v>0</v>
      </c>
      <c r="C321" s="6">
        <v>1</v>
      </c>
      <c r="D321" s="6">
        <v>0</v>
      </c>
      <c r="E321" s="6">
        <v>1</v>
      </c>
      <c r="F321" s="6">
        <v>0</v>
      </c>
      <c r="G321" s="6">
        <v>1</v>
      </c>
      <c r="H321" s="6">
        <v>0</v>
      </c>
      <c r="I321" s="6">
        <v>1</v>
      </c>
      <c r="J321" s="6">
        <v>0</v>
      </c>
      <c r="K321" s="6">
        <v>1</v>
      </c>
      <c r="L321" s="6">
        <v>0.095</v>
      </c>
      <c r="M321" s="6">
        <v>0.905</v>
      </c>
      <c r="N321" s="6">
        <v>0.333</v>
      </c>
      <c r="O321" s="6">
        <v>0.667</v>
      </c>
      <c r="P321" s="6">
        <v>0.637</v>
      </c>
      <c r="Q321" s="6">
        <v>0.363</v>
      </c>
      <c r="R321" s="6">
        <v>0.977</v>
      </c>
      <c r="S321" s="6">
        <v>0.023</v>
      </c>
      <c r="T321" s="6">
        <v>1</v>
      </c>
      <c r="U321" s="6">
        <v>0</v>
      </c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</row>
    <row r="322" spans="1:43">
      <c r="A322" s="7">
        <v>64000</v>
      </c>
      <c r="B322" s="6">
        <v>0</v>
      </c>
      <c r="C322" s="6">
        <v>1</v>
      </c>
      <c r="D322" s="6">
        <v>0</v>
      </c>
      <c r="E322" s="6">
        <v>1</v>
      </c>
      <c r="F322" s="6">
        <v>0</v>
      </c>
      <c r="G322" s="6">
        <v>1</v>
      </c>
      <c r="H322" s="6">
        <v>0</v>
      </c>
      <c r="I322" s="6">
        <v>1</v>
      </c>
      <c r="J322" s="6">
        <v>0</v>
      </c>
      <c r="K322" s="6">
        <v>1</v>
      </c>
      <c r="L322" s="6">
        <v>0.092</v>
      </c>
      <c r="M322" s="6">
        <v>0.908</v>
      </c>
      <c r="N322" s="6">
        <v>0.331</v>
      </c>
      <c r="O322" s="6">
        <v>0.669</v>
      </c>
      <c r="P322" s="6">
        <v>0.628</v>
      </c>
      <c r="Q322" s="6">
        <v>0.372</v>
      </c>
      <c r="R322" s="6">
        <v>0.975</v>
      </c>
      <c r="S322" s="6">
        <v>0.025</v>
      </c>
      <c r="T322" s="6">
        <v>1</v>
      </c>
      <c r="U322" s="6">
        <v>0</v>
      </c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</row>
    <row r="323" spans="1:43">
      <c r="A323" s="7">
        <v>64200</v>
      </c>
      <c r="B323" s="6">
        <v>0</v>
      </c>
      <c r="C323" s="6">
        <v>1</v>
      </c>
      <c r="D323" s="6">
        <v>0</v>
      </c>
      <c r="E323" s="6">
        <v>1</v>
      </c>
      <c r="F323" s="6">
        <v>0</v>
      </c>
      <c r="G323" s="6">
        <v>1</v>
      </c>
      <c r="H323" s="6">
        <v>0</v>
      </c>
      <c r="I323" s="6">
        <v>1</v>
      </c>
      <c r="J323" s="6">
        <v>0</v>
      </c>
      <c r="K323" s="6">
        <v>1</v>
      </c>
      <c r="L323" s="6">
        <v>0.087</v>
      </c>
      <c r="M323" s="6">
        <v>0.913</v>
      </c>
      <c r="N323" s="6">
        <v>0.33</v>
      </c>
      <c r="O323" s="6">
        <v>0.67</v>
      </c>
      <c r="P323" s="6">
        <v>0.617</v>
      </c>
      <c r="Q323" s="6">
        <v>0.383</v>
      </c>
      <c r="R323" s="6">
        <v>0.971</v>
      </c>
      <c r="S323" s="6">
        <v>0.029</v>
      </c>
      <c r="T323" s="6">
        <v>1</v>
      </c>
      <c r="U323" s="6">
        <v>0</v>
      </c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</row>
    <row r="324" spans="1:43">
      <c r="A324" s="7">
        <v>64400</v>
      </c>
      <c r="B324" s="6">
        <v>0</v>
      </c>
      <c r="C324" s="6">
        <v>1</v>
      </c>
      <c r="D324" s="6">
        <v>0</v>
      </c>
      <c r="E324" s="6">
        <v>1</v>
      </c>
      <c r="F324" s="6">
        <v>0</v>
      </c>
      <c r="G324" s="6">
        <v>1</v>
      </c>
      <c r="H324" s="6">
        <v>0</v>
      </c>
      <c r="I324" s="6">
        <v>1</v>
      </c>
      <c r="J324" s="6">
        <v>0</v>
      </c>
      <c r="K324" s="6">
        <v>1</v>
      </c>
      <c r="L324" s="6">
        <v>0.08</v>
      </c>
      <c r="M324" s="6">
        <v>0.92</v>
      </c>
      <c r="N324" s="6">
        <v>0.328</v>
      </c>
      <c r="O324" s="6">
        <v>0.672</v>
      </c>
      <c r="P324" s="6">
        <v>0.604</v>
      </c>
      <c r="Q324" s="6">
        <v>0.396</v>
      </c>
      <c r="R324" s="6">
        <v>0.97</v>
      </c>
      <c r="S324" s="6">
        <v>0.03</v>
      </c>
      <c r="T324" s="6">
        <v>1</v>
      </c>
      <c r="U324" s="6">
        <v>0</v>
      </c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</row>
    <row r="325" spans="1:43">
      <c r="A325" s="7">
        <v>64600</v>
      </c>
      <c r="B325" s="6">
        <v>0</v>
      </c>
      <c r="C325" s="6">
        <v>1</v>
      </c>
      <c r="D325" s="6">
        <v>0</v>
      </c>
      <c r="E325" s="6">
        <v>1</v>
      </c>
      <c r="F325" s="6">
        <v>0</v>
      </c>
      <c r="G325" s="6">
        <v>1</v>
      </c>
      <c r="H325" s="6">
        <v>0</v>
      </c>
      <c r="I325" s="6">
        <v>1</v>
      </c>
      <c r="J325" s="6">
        <v>0</v>
      </c>
      <c r="K325" s="6">
        <v>1</v>
      </c>
      <c r="L325" s="6">
        <v>0.079</v>
      </c>
      <c r="M325" s="6">
        <v>0.921</v>
      </c>
      <c r="N325" s="6">
        <v>0.324</v>
      </c>
      <c r="O325" s="6">
        <v>0.676</v>
      </c>
      <c r="P325" s="6">
        <v>0.594</v>
      </c>
      <c r="Q325" s="6">
        <v>0.406</v>
      </c>
      <c r="R325" s="6">
        <v>0.966</v>
      </c>
      <c r="S325" s="6">
        <v>0.034</v>
      </c>
      <c r="T325" s="6">
        <v>1</v>
      </c>
      <c r="U325" s="6">
        <v>0</v>
      </c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</row>
    <row r="326" spans="1:43">
      <c r="A326" s="7">
        <v>64800</v>
      </c>
      <c r="B326" s="6">
        <v>0</v>
      </c>
      <c r="C326" s="6">
        <v>1</v>
      </c>
      <c r="D326" s="6">
        <v>0</v>
      </c>
      <c r="E326" s="6">
        <v>1</v>
      </c>
      <c r="F326" s="6">
        <v>0</v>
      </c>
      <c r="G326" s="6">
        <v>1</v>
      </c>
      <c r="H326" s="6">
        <v>0</v>
      </c>
      <c r="I326" s="6">
        <v>1</v>
      </c>
      <c r="J326" s="6">
        <v>0</v>
      </c>
      <c r="K326" s="6">
        <v>1</v>
      </c>
      <c r="L326" s="6">
        <v>0.075</v>
      </c>
      <c r="M326" s="6">
        <v>0.925</v>
      </c>
      <c r="N326" s="6">
        <v>0.322</v>
      </c>
      <c r="O326" s="6">
        <v>0.678</v>
      </c>
      <c r="P326" s="6">
        <v>0.584</v>
      </c>
      <c r="Q326" s="6">
        <v>0.416</v>
      </c>
      <c r="R326" s="6">
        <v>0.966</v>
      </c>
      <c r="S326" s="6">
        <v>0.034</v>
      </c>
      <c r="T326" s="6">
        <v>1</v>
      </c>
      <c r="U326" s="6">
        <v>0</v>
      </c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</row>
    <row r="327" spans="1:43">
      <c r="A327" s="7">
        <v>65000</v>
      </c>
      <c r="B327" s="6">
        <v>0</v>
      </c>
      <c r="C327" s="6">
        <v>1</v>
      </c>
      <c r="D327" s="6">
        <v>0</v>
      </c>
      <c r="E327" s="6">
        <v>1</v>
      </c>
      <c r="F327" s="6">
        <v>0</v>
      </c>
      <c r="G327" s="6">
        <v>1</v>
      </c>
      <c r="H327" s="6">
        <v>0</v>
      </c>
      <c r="I327" s="6">
        <v>1</v>
      </c>
      <c r="J327" s="6">
        <v>0</v>
      </c>
      <c r="K327" s="6">
        <v>1</v>
      </c>
      <c r="L327" s="6">
        <v>0.071</v>
      </c>
      <c r="M327" s="6">
        <v>0.929</v>
      </c>
      <c r="N327" s="6">
        <v>0.317</v>
      </c>
      <c r="O327" s="6">
        <v>0.683</v>
      </c>
      <c r="P327" s="6">
        <v>0.575</v>
      </c>
      <c r="Q327" s="6">
        <v>0.425</v>
      </c>
      <c r="R327" s="6">
        <v>0.964</v>
      </c>
      <c r="S327" s="6">
        <v>0.036</v>
      </c>
      <c r="T327" s="6">
        <v>1</v>
      </c>
      <c r="U327" s="6">
        <v>0</v>
      </c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</row>
    <row r="328" spans="1:43">
      <c r="A328" s="7">
        <v>65200</v>
      </c>
      <c r="B328" s="6">
        <v>0</v>
      </c>
      <c r="C328" s="6">
        <v>1</v>
      </c>
      <c r="D328" s="6">
        <v>0</v>
      </c>
      <c r="E328" s="6">
        <v>1</v>
      </c>
      <c r="F328" s="6">
        <v>0</v>
      </c>
      <c r="G328" s="6">
        <v>1</v>
      </c>
      <c r="H328" s="6">
        <v>0</v>
      </c>
      <c r="I328" s="6">
        <v>1</v>
      </c>
      <c r="J328" s="6">
        <v>0</v>
      </c>
      <c r="K328" s="6">
        <v>1</v>
      </c>
      <c r="L328" s="6">
        <v>0.068</v>
      </c>
      <c r="M328" s="6">
        <v>0.932</v>
      </c>
      <c r="N328" s="6">
        <v>0.311</v>
      </c>
      <c r="O328" s="6">
        <v>0.689</v>
      </c>
      <c r="P328" s="6">
        <v>0.562</v>
      </c>
      <c r="Q328" s="6">
        <v>0.438</v>
      </c>
      <c r="R328" s="6">
        <v>0.961</v>
      </c>
      <c r="S328" s="6">
        <v>0.039</v>
      </c>
      <c r="T328" s="6">
        <v>1</v>
      </c>
      <c r="U328" s="6">
        <v>0</v>
      </c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</row>
    <row r="329" spans="1:43">
      <c r="A329" s="7">
        <v>65400</v>
      </c>
      <c r="B329" s="6">
        <v>0</v>
      </c>
      <c r="C329" s="6">
        <v>1</v>
      </c>
      <c r="D329" s="6">
        <v>0</v>
      </c>
      <c r="E329" s="6">
        <v>1</v>
      </c>
      <c r="F329" s="6">
        <v>0</v>
      </c>
      <c r="G329" s="6">
        <v>1</v>
      </c>
      <c r="H329" s="6">
        <v>0</v>
      </c>
      <c r="I329" s="6">
        <v>1</v>
      </c>
      <c r="J329" s="6">
        <v>0</v>
      </c>
      <c r="K329" s="6">
        <v>1</v>
      </c>
      <c r="L329" s="6">
        <v>0.067</v>
      </c>
      <c r="M329" s="6">
        <v>0.933</v>
      </c>
      <c r="N329" s="6">
        <v>0.309</v>
      </c>
      <c r="O329" s="6">
        <v>0.691</v>
      </c>
      <c r="P329" s="6">
        <v>0.552</v>
      </c>
      <c r="Q329" s="6">
        <v>0.448</v>
      </c>
      <c r="R329" s="6">
        <v>0.952</v>
      </c>
      <c r="S329" s="6">
        <v>0.048</v>
      </c>
      <c r="T329" s="6">
        <v>1</v>
      </c>
      <c r="U329" s="6">
        <v>0</v>
      </c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</row>
    <row r="330" spans="1:43">
      <c r="A330" s="7">
        <v>65600</v>
      </c>
      <c r="B330" s="6">
        <v>0</v>
      </c>
      <c r="C330" s="6">
        <v>1</v>
      </c>
      <c r="D330" s="6">
        <v>0</v>
      </c>
      <c r="E330" s="6">
        <v>1</v>
      </c>
      <c r="F330" s="6">
        <v>0</v>
      </c>
      <c r="G330" s="6">
        <v>1</v>
      </c>
      <c r="H330" s="6">
        <v>0</v>
      </c>
      <c r="I330" s="6">
        <v>1</v>
      </c>
      <c r="J330" s="6">
        <v>0</v>
      </c>
      <c r="K330" s="6">
        <v>1</v>
      </c>
      <c r="L330" s="6">
        <v>0.061</v>
      </c>
      <c r="M330" s="6">
        <v>0.939</v>
      </c>
      <c r="N330" s="6">
        <v>0.302</v>
      </c>
      <c r="O330" s="6">
        <v>0.698</v>
      </c>
      <c r="P330" s="6">
        <v>0.542</v>
      </c>
      <c r="Q330" s="6">
        <v>0.458</v>
      </c>
      <c r="R330" s="6">
        <v>0.948</v>
      </c>
      <c r="S330" s="6">
        <v>0.052</v>
      </c>
      <c r="T330" s="6">
        <v>1</v>
      </c>
      <c r="U330" s="6">
        <v>0</v>
      </c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</row>
    <row r="331" spans="1:43">
      <c r="A331" s="7">
        <v>65800</v>
      </c>
      <c r="B331" s="6">
        <v>0</v>
      </c>
      <c r="C331" s="6">
        <v>1</v>
      </c>
      <c r="D331" s="6">
        <v>0</v>
      </c>
      <c r="E331" s="6">
        <v>1</v>
      </c>
      <c r="F331" s="6">
        <v>0</v>
      </c>
      <c r="G331" s="6">
        <v>1</v>
      </c>
      <c r="H331" s="6">
        <v>0</v>
      </c>
      <c r="I331" s="6">
        <v>1</v>
      </c>
      <c r="J331" s="6">
        <v>0</v>
      </c>
      <c r="K331" s="6">
        <v>1</v>
      </c>
      <c r="L331" s="6">
        <v>0.059</v>
      </c>
      <c r="M331" s="6">
        <v>0.941</v>
      </c>
      <c r="N331" s="6">
        <v>0.3</v>
      </c>
      <c r="O331" s="6">
        <v>0.7</v>
      </c>
      <c r="P331" s="6">
        <v>0.537</v>
      </c>
      <c r="Q331" s="6">
        <v>0.463</v>
      </c>
      <c r="R331" s="6">
        <v>0.943</v>
      </c>
      <c r="S331" s="6">
        <v>0.057</v>
      </c>
      <c r="T331" s="6">
        <v>1</v>
      </c>
      <c r="U331" s="6">
        <v>0</v>
      </c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</row>
    <row r="332" spans="1:43">
      <c r="A332" s="7">
        <v>66000</v>
      </c>
      <c r="B332" s="6">
        <v>0</v>
      </c>
      <c r="C332" s="6">
        <v>1</v>
      </c>
      <c r="D332" s="6">
        <v>0</v>
      </c>
      <c r="E332" s="6">
        <v>1</v>
      </c>
      <c r="F332" s="6">
        <v>0</v>
      </c>
      <c r="G332" s="6">
        <v>1</v>
      </c>
      <c r="H332" s="6">
        <v>0</v>
      </c>
      <c r="I332" s="6">
        <v>1</v>
      </c>
      <c r="J332" s="6">
        <v>0</v>
      </c>
      <c r="K332" s="6">
        <v>1</v>
      </c>
      <c r="L332" s="6">
        <v>0.057</v>
      </c>
      <c r="M332" s="6">
        <v>0.943</v>
      </c>
      <c r="N332" s="6">
        <v>0.298</v>
      </c>
      <c r="O332" s="6">
        <v>0.702</v>
      </c>
      <c r="P332" s="6">
        <v>0.526</v>
      </c>
      <c r="Q332" s="6">
        <v>0.474</v>
      </c>
      <c r="R332" s="6">
        <v>0.935</v>
      </c>
      <c r="S332" s="6">
        <v>0.065</v>
      </c>
      <c r="T332" s="6">
        <v>1</v>
      </c>
      <c r="U332" s="6">
        <v>0</v>
      </c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</row>
    <row r="333" spans="1:43">
      <c r="A333" s="7">
        <v>66200</v>
      </c>
      <c r="B333" s="6">
        <v>0</v>
      </c>
      <c r="C333" s="6">
        <v>1</v>
      </c>
      <c r="D333" s="6">
        <v>0</v>
      </c>
      <c r="E333" s="6">
        <v>1</v>
      </c>
      <c r="F333" s="6">
        <v>0</v>
      </c>
      <c r="G333" s="6">
        <v>1</v>
      </c>
      <c r="H333" s="6">
        <v>0</v>
      </c>
      <c r="I333" s="6">
        <v>1</v>
      </c>
      <c r="J333" s="6">
        <v>0</v>
      </c>
      <c r="K333" s="6">
        <v>1</v>
      </c>
      <c r="L333" s="6">
        <v>0.053</v>
      </c>
      <c r="M333" s="6">
        <v>0.947</v>
      </c>
      <c r="N333" s="6">
        <v>0.293</v>
      </c>
      <c r="O333" s="6">
        <v>0.707</v>
      </c>
      <c r="P333" s="6">
        <v>0.515</v>
      </c>
      <c r="Q333" s="6">
        <v>0.485</v>
      </c>
      <c r="R333" s="6">
        <v>0.928</v>
      </c>
      <c r="S333" s="6">
        <v>0.072</v>
      </c>
      <c r="T333" s="6">
        <v>1</v>
      </c>
      <c r="U333" s="6">
        <v>0</v>
      </c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</row>
    <row r="334" spans="1:43">
      <c r="A334" s="7">
        <v>66400</v>
      </c>
      <c r="B334" s="6">
        <v>0</v>
      </c>
      <c r="C334" s="6">
        <v>1</v>
      </c>
      <c r="D334" s="6">
        <v>0</v>
      </c>
      <c r="E334" s="6">
        <v>1</v>
      </c>
      <c r="F334" s="6">
        <v>0</v>
      </c>
      <c r="G334" s="6">
        <v>1</v>
      </c>
      <c r="H334" s="6">
        <v>0</v>
      </c>
      <c r="I334" s="6">
        <v>1</v>
      </c>
      <c r="J334" s="6">
        <v>0</v>
      </c>
      <c r="K334" s="6">
        <v>1</v>
      </c>
      <c r="L334" s="6">
        <v>0.05</v>
      </c>
      <c r="M334" s="6">
        <v>0.95</v>
      </c>
      <c r="N334" s="6">
        <v>0.288</v>
      </c>
      <c r="O334" s="6">
        <v>0.712</v>
      </c>
      <c r="P334" s="9">
        <v>0.509</v>
      </c>
      <c r="Q334" s="9">
        <v>0.491</v>
      </c>
      <c r="R334" s="6">
        <v>0.924</v>
      </c>
      <c r="S334" s="6">
        <v>0.076</v>
      </c>
      <c r="T334" s="6">
        <v>1</v>
      </c>
      <c r="U334" s="6">
        <v>0</v>
      </c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</row>
    <row r="335" spans="1:43">
      <c r="A335" s="7">
        <v>66600</v>
      </c>
      <c r="B335" s="6">
        <v>0</v>
      </c>
      <c r="C335" s="6">
        <v>1</v>
      </c>
      <c r="D335" s="6">
        <v>0</v>
      </c>
      <c r="E335" s="6">
        <v>1</v>
      </c>
      <c r="F335" s="6">
        <v>0</v>
      </c>
      <c r="G335" s="6">
        <v>1</v>
      </c>
      <c r="H335" s="6">
        <v>0</v>
      </c>
      <c r="I335" s="6">
        <v>1</v>
      </c>
      <c r="J335" s="6">
        <v>0</v>
      </c>
      <c r="K335" s="6">
        <v>1</v>
      </c>
      <c r="L335" s="6">
        <v>0.048</v>
      </c>
      <c r="M335" s="6">
        <v>0.952</v>
      </c>
      <c r="N335" s="6">
        <v>0.28</v>
      </c>
      <c r="O335" s="6">
        <v>0.72</v>
      </c>
      <c r="P335" s="9">
        <v>0.498</v>
      </c>
      <c r="Q335" s="9">
        <v>0.502</v>
      </c>
      <c r="R335" s="6">
        <v>0.911</v>
      </c>
      <c r="S335" s="6">
        <v>0.089</v>
      </c>
      <c r="T335" s="6">
        <v>1</v>
      </c>
      <c r="U335" s="6">
        <v>0</v>
      </c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</row>
    <row r="336" spans="1:43">
      <c r="A336" s="7">
        <v>66800</v>
      </c>
      <c r="B336" s="6">
        <v>0</v>
      </c>
      <c r="C336" s="6">
        <v>1</v>
      </c>
      <c r="D336" s="6">
        <v>0</v>
      </c>
      <c r="E336" s="6">
        <v>1</v>
      </c>
      <c r="F336" s="6">
        <v>0</v>
      </c>
      <c r="G336" s="6">
        <v>1</v>
      </c>
      <c r="H336" s="6">
        <v>0</v>
      </c>
      <c r="I336" s="6">
        <v>1</v>
      </c>
      <c r="J336" s="6">
        <v>0</v>
      </c>
      <c r="K336" s="6">
        <v>1</v>
      </c>
      <c r="L336" s="6">
        <v>0.046</v>
      </c>
      <c r="M336" s="6">
        <v>0.954</v>
      </c>
      <c r="N336" s="6">
        <v>0.277</v>
      </c>
      <c r="O336" s="6">
        <v>0.723</v>
      </c>
      <c r="P336" s="6">
        <v>0.49</v>
      </c>
      <c r="Q336" s="6">
        <v>0.51</v>
      </c>
      <c r="R336" s="6">
        <v>0.901</v>
      </c>
      <c r="S336" s="6">
        <v>0.099</v>
      </c>
      <c r="T336" s="6">
        <v>1</v>
      </c>
      <c r="U336" s="6">
        <v>0</v>
      </c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</row>
    <row r="337" spans="1:43">
      <c r="A337" s="7">
        <v>67000</v>
      </c>
      <c r="B337" s="6">
        <v>0</v>
      </c>
      <c r="C337" s="6">
        <v>1</v>
      </c>
      <c r="D337" s="6">
        <v>0</v>
      </c>
      <c r="E337" s="6">
        <v>1</v>
      </c>
      <c r="F337" s="6">
        <v>0</v>
      </c>
      <c r="G337" s="6">
        <v>1</v>
      </c>
      <c r="H337" s="6">
        <v>0</v>
      </c>
      <c r="I337" s="6">
        <v>1</v>
      </c>
      <c r="J337" s="6">
        <v>0</v>
      </c>
      <c r="K337" s="6">
        <v>1</v>
      </c>
      <c r="L337" s="6">
        <v>0.046</v>
      </c>
      <c r="M337" s="6">
        <v>0.954</v>
      </c>
      <c r="N337" s="6">
        <v>0.274</v>
      </c>
      <c r="O337" s="6">
        <v>0.726</v>
      </c>
      <c r="P337" s="6">
        <v>0.484</v>
      </c>
      <c r="Q337" s="6">
        <v>0.516</v>
      </c>
      <c r="R337" s="6">
        <v>0.892</v>
      </c>
      <c r="S337" s="6">
        <v>0.108</v>
      </c>
      <c r="T337" s="6">
        <v>1</v>
      </c>
      <c r="U337" s="6">
        <v>0</v>
      </c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</row>
    <row r="338" spans="1:43">
      <c r="A338" s="7">
        <v>67200</v>
      </c>
      <c r="B338" s="6">
        <v>0</v>
      </c>
      <c r="C338" s="6">
        <v>1</v>
      </c>
      <c r="D338" s="6">
        <v>0</v>
      </c>
      <c r="E338" s="6">
        <v>1</v>
      </c>
      <c r="F338" s="6">
        <v>0</v>
      </c>
      <c r="G338" s="6">
        <v>1</v>
      </c>
      <c r="H338" s="6">
        <v>0</v>
      </c>
      <c r="I338" s="6">
        <v>1</v>
      </c>
      <c r="J338" s="6">
        <v>0</v>
      </c>
      <c r="K338" s="6">
        <v>1</v>
      </c>
      <c r="L338" s="6">
        <v>0.044</v>
      </c>
      <c r="M338" s="6">
        <v>0.956</v>
      </c>
      <c r="N338" s="6">
        <v>0.272</v>
      </c>
      <c r="O338" s="6">
        <v>0.728</v>
      </c>
      <c r="P338" s="6">
        <v>0.472</v>
      </c>
      <c r="Q338" s="6">
        <v>0.528</v>
      </c>
      <c r="R338" s="6">
        <v>0.887</v>
      </c>
      <c r="S338" s="6">
        <v>0.113</v>
      </c>
      <c r="T338" s="6">
        <v>1</v>
      </c>
      <c r="U338" s="6">
        <v>0</v>
      </c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</row>
    <row r="339" spans="1:43">
      <c r="A339" s="7">
        <v>67400</v>
      </c>
      <c r="B339" s="6">
        <v>0</v>
      </c>
      <c r="C339" s="6">
        <v>1</v>
      </c>
      <c r="D339" s="6">
        <v>0</v>
      </c>
      <c r="E339" s="6">
        <v>1</v>
      </c>
      <c r="F339" s="6">
        <v>0</v>
      </c>
      <c r="G339" s="6">
        <v>1</v>
      </c>
      <c r="H339" s="6">
        <v>0</v>
      </c>
      <c r="I339" s="6">
        <v>1</v>
      </c>
      <c r="J339" s="6">
        <v>0</v>
      </c>
      <c r="K339" s="6">
        <v>1</v>
      </c>
      <c r="L339" s="6">
        <v>0.042</v>
      </c>
      <c r="M339" s="6">
        <v>0.958</v>
      </c>
      <c r="N339" s="6">
        <v>0.268</v>
      </c>
      <c r="O339" s="6">
        <v>0.732</v>
      </c>
      <c r="P339" s="6">
        <v>0.47</v>
      </c>
      <c r="Q339" s="6">
        <v>0.53</v>
      </c>
      <c r="R339" s="6">
        <v>0.873</v>
      </c>
      <c r="S339" s="6">
        <v>0.127</v>
      </c>
      <c r="T339" s="6">
        <v>1</v>
      </c>
      <c r="U339" s="6">
        <v>0</v>
      </c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</row>
    <row r="340" spans="1:43">
      <c r="A340" s="7">
        <v>67600</v>
      </c>
      <c r="B340" s="6">
        <v>0</v>
      </c>
      <c r="C340" s="6">
        <v>1</v>
      </c>
      <c r="D340" s="6">
        <v>0</v>
      </c>
      <c r="E340" s="6">
        <v>1</v>
      </c>
      <c r="F340" s="6">
        <v>0</v>
      </c>
      <c r="G340" s="6">
        <v>1</v>
      </c>
      <c r="H340" s="6">
        <v>0</v>
      </c>
      <c r="I340" s="6">
        <v>1</v>
      </c>
      <c r="J340" s="6">
        <v>0</v>
      </c>
      <c r="K340" s="6">
        <v>1</v>
      </c>
      <c r="L340" s="6">
        <v>0.039</v>
      </c>
      <c r="M340" s="6">
        <v>0.961</v>
      </c>
      <c r="N340" s="6">
        <v>0.263</v>
      </c>
      <c r="O340" s="6">
        <v>0.737</v>
      </c>
      <c r="P340" s="6">
        <v>0.461</v>
      </c>
      <c r="Q340" s="6">
        <v>0.539</v>
      </c>
      <c r="R340" s="6">
        <v>0.867</v>
      </c>
      <c r="S340" s="6">
        <v>0.133</v>
      </c>
      <c r="T340" s="6">
        <v>1</v>
      </c>
      <c r="U340" s="6">
        <v>0</v>
      </c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</row>
    <row r="341" spans="1:43">
      <c r="A341" s="7">
        <v>67800</v>
      </c>
      <c r="B341" s="6">
        <v>0</v>
      </c>
      <c r="C341" s="6">
        <v>1</v>
      </c>
      <c r="D341" s="6">
        <v>0</v>
      </c>
      <c r="E341" s="6">
        <v>1</v>
      </c>
      <c r="F341" s="6">
        <v>0</v>
      </c>
      <c r="G341" s="6">
        <v>1</v>
      </c>
      <c r="H341" s="6">
        <v>0</v>
      </c>
      <c r="I341" s="6">
        <v>1</v>
      </c>
      <c r="J341" s="6">
        <v>0</v>
      </c>
      <c r="K341" s="6">
        <v>1</v>
      </c>
      <c r="L341" s="6">
        <v>0.037</v>
      </c>
      <c r="M341" s="6">
        <v>0.963</v>
      </c>
      <c r="N341" s="6">
        <v>0.257</v>
      </c>
      <c r="O341" s="6">
        <v>0.743</v>
      </c>
      <c r="P341" s="6">
        <v>0.456</v>
      </c>
      <c r="Q341" s="6">
        <v>0.544</v>
      </c>
      <c r="R341" s="6">
        <v>0.86</v>
      </c>
      <c r="S341" s="6">
        <v>0.14</v>
      </c>
      <c r="T341" s="6">
        <v>1</v>
      </c>
      <c r="U341" s="6">
        <v>0</v>
      </c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</row>
    <row r="342" spans="1:43">
      <c r="A342" s="7">
        <v>68000</v>
      </c>
      <c r="B342" s="6">
        <v>0</v>
      </c>
      <c r="C342" s="6">
        <v>1</v>
      </c>
      <c r="D342" s="6">
        <v>0</v>
      </c>
      <c r="E342" s="6">
        <v>1</v>
      </c>
      <c r="F342" s="6">
        <v>0</v>
      </c>
      <c r="G342" s="6">
        <v>1</v>
      </c>
      <c r="H342" s="6">
        <v>0</v>
      </c>
      <c r="I342" s="6">
        <v>1</v>
      </c>
      <c r="J342" s="6">
        <v>0</v>
      </c>
      <c r="K342" s="6">
        <v>1</v>
      </c>
      <c r="L342" s="6">
        <v>0.035</v>
      </c>
      <c r="M342" s="6">
        <v>0.965</v>
      </c>
      <c r="N342" s="6">
        <v>0.252</v>
      </c>
      <c r="O342" s="6">
        <v>0.748</v>
      </c>
      <c r="P342" s="6">
        <v>0.449</v>
      </c>
      <c r="Q342" s="6">
        <v>0.551</v>
      </c>
      <c r="R342" s="6">
        <v>0.847</v>
      </c>
      <c r="S342" s="6">
        <v>0.153</v>
      </c>
      <c r="T342" s="6">
        <v>1</v>
      </c>
      <c r="U342" s="6">
        <v>0</v>
      </c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</row>
    <row r="343" spans="1:43">
      <c r="A343" s="7">
        <v>68200</v>
      </c>
      <c r="B343" s="6">
        <v>0</v>
      </c>
      <c r="C343" s="6">
        <v>1</v>
      </c>
      <c r="D343" s="6">
        <v>0</v>
      </c>
      <c r="E343" s="6">
        <v>1</v>
      </c>
      <c r="F343" s="6">
        <v>0</v>
      </c>
      <c r="G343" s="6">
        <v>1</v>
      </c>
      <c r="H343" s="6">
        <v>0</v>
      </c>
      <c r="I343" s="6">
        <v>1</v>
      </c>
      <c r="J343" s="6">
        <v>0</v>
      </c>
      <c r="K343" s="6">
        <v>1</v>
      </c>
      <c r="L343" s="6">
        <v>0.033</v>
      </c>
      <c r="M343" s="6">
        <v>0.967</v>
      </c>
      <c r="N343" s="6">
        <v>0.248</v>
      </c>
      <c r="O343" s="6">
        <v>0.752</v>
      </c>
      <c r="P343" s="6">
        <v>0.445</v>
      </c>
      <c r="Q343" s="6">
        <v>0.555</v>
      </c>
      <c r="R343" s="6">
        <v>0.83</v>
      </c>
      <c r="S343" s="6">
        <v>0.17</v>
      </c>
      <c r="T343" s="6">
        <v>1</v>
      </c>
      <c r="U343" s="6">
        <v>0</v>
      </c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</row>
    <row r="344" spans="1:43">
      <c r="A344" s="7">
        <v>68400</v>
      </c>
      <c r="B344" s="6">
        <v>0</v>
      </c>
      <c r="C344" s="6">
        <v>1</v>
      </c>
      <c r="D344" s="6">
        <v>0</v>
      </c>
      <c r="E344" s="6">
        <v>1</v>
      </c>
      <c r="F344" s="6">
        <v>0</v>
      </c>
      <c r="G344" s="6">
        <v>1</v>
      </c>
      <c r="H344" s="6">
        <v>0</v>
      </c>
      <c r="I344" s="6">
        <v>1</v>
      </c>
      <c r="J344" s="6">
        <v>0</v>
      </c>
      <c r="K344" s="6">
        <v>1</v>
      </c>
      <c r="L344" s="6">
        <v>0.032</v>
      </c>
      <c r="M344" s="6">
        <v>0.968</v>
      </c>
      <c r="N344" s="6">
        <v>0.245</v>
      </c>
      <c r="O344" s="6">
        <v>0.755</v>
      </c>
      <c r="P344" s="6">
        <v>0.439</v>
      </c>
      <c r="Q344" s="6">
        <v>0.561</v>
      </c>
      <c r="R344" s="6">
        <v>0.826</v>
      </c>
      <c r="S344" s="6">
        <v>0.174</v>
      </c>
      <c r="T344" s="6">
        <v>0.999</v>
      </c>
      <c r="U344" s="6">
        <v>0.001</v>
      </c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</row>
    <row r="345" spans="1:43">
      <c r="A345" s="7">
        <v>68600</v>
      </c>
      <c r="B345" s="6">
        <v>0</v>
      </c>
      <c r="C345" s="6">
        <v>1</v>
      </c>
      <c r="D345" s="6">
        <v>0</v>
      </c>
      <c r="E345" s="6">
        <v>1</v>
      </c>
      <c r="F345" s="6">
        <v>0</v>
      </c>
      <c r="G345" s="6">
        <v>1</v>
      </c>
      <c r="H345" s="6">
        <v>0</v>
      </c>
      <c r="I345" s="6">
        <v>1</v>
      </c>
      <c r="J345" s="6">
        <v>0</v>
      </c>
      <c r="K345" s="6">
        <v>1</v>
      </c>
      <c r="L345" s="6">
        <v>0.032</v>
      </c>
      <c r="M345" s="6">
        <v>0.968</v>
      </c>
      <c r="N345" s="6">
        <v>0.237</v>
      </c>
      <c r="O345" s="6">
        <v>0.763</v>
      </c>
      <c r="P345" s="6">
        <v>0.429</v>
      </c>
      <c r="Q345" s="6">
        <v>0.571</v>
      </c>
      <c r="R345" s="6">
        <v>0.816</v>
      </c>
      <c r="S345" s="6">
        <v>0.184</v>
      </c>
      <c r="T345" s="6">
        <v>0.999</v>
      </c>
      <c r="U345" s="6">
        <v>0.001</v>
      </c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</row>
    <row r="346" spans="1:43">
      <c r="A346" s="7">
        <v>68800</v>
      </c>
      <c r="B346" s="6">
        <v>0</v>
      </c>
      <c r="C346" s="6">
        <v>1</v>
      </c>
      <c r="D346" s="6">
        <v>0</v>
      </c>
      <c r="E346" s="6">
        <v>1</v>
      </c>
      <c r="F346" s="6">
        <v>0</v>
      </c>
      <c r="G346" s="6">
        <v>1</v>
      </c>
      <c r="H346" s="6">
        <v>0</v>
      </c>
      <c r="I346" s="6">
        <v>1</v>
      </c>
      <c r="J346" s="6">
        <v>0</v>
      </c>
      <c r="K346" s="6">
        <v>1</v>
      </c>
      <c r="L346" s="6">
        <v>0.031</v>
      </c>
      <c r="M346" s="6">
        <v>0.969</v>
      </c>
      <c r="N346" s="6">
        <v>0.235</v>
      </c>
      <c r="O346" s="6">
        <v>0.765</v>
      </c>
      <c r="P346" s="6">
        <v>0.422</v>
      </c>
      <c r="Q346" s="6">
        <v>0.578</v>
      </c>
      <c r="R346" s="6">
        <v>0.804</v>
      </c>
      <c r="S346" s="6">
        <v>0.196</v>
      </c>
      <c r="T346" s="6">
        <v>0.998</v>
      </c>
      <c r="U346" s="6">
        <v>0.002</v>
      </c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</row>
    <row r="347" spans="1:43">
      <c r="A347" s="7">
        <v>69000</v>
      </c>
      <c r="B347" s="6">
        <v>0</v>
      </c>
      <c r="C347" s="6">
        <v>1</v>
      </c>
      <c r="D347" s="6">
        <v>0</v>
      </c>
      <c r="E347" s="6">
        <v>1</v>
      </c>
      <c r="F347" s="6">
        <v>0</v>
      </c>
      <c r="G347" s="6">
        <v>1</v>
      </c>
      <c r="H347" s="6">
        <v>0</v>
      </c>
      <c r="I347" s="6">
        <v>1</v>
      </c>
      <c r="J347" s="6">
        <v>0</v>
      </c>
      <c r="K347" s="6">
        <v>1</v>
      </c>
      <c r="L347" s="6">
        <v>0.026</v>
      </c>
      <c r="M347" s="6">
        <v>0.974</v>
      </c>
      <c r="N347" s="6">
        <v>0.226</v>
      </c>
      <c r="O347" s="6">
        <v>0.774</v>
      </c>
      <c r="P347" s="6">
        <v>0.417</v>
      </c>
      <c r="Q347" s="6">
        <v>0.583</v>
      </c>
      <c r="R347" s="6">
        <v>0.796</v>
      </c>
      <c r="S347" s="6">
        <v>0.204</v>
      </c>
      <c r="T347" s="6">
        <v>0.997</v>
      </c>
      <c r="U347" s="6">
        <v>0.003</v>
      </c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</row>
    <row r="348" spans="1:43">
      <c r="A348" s="7">
        <v>69200</v>
      </c>
      <c r="B348" s="6">
        <v>0</v>
      </c>
      <c r="C348" s="6">
        <v>1</v>
      </c>
      <c r="D348" s="6">
        <v>0</v>
      </c>
      <c r="E348" s="6">
        <v>1</v>
      </c>
      <c r="F348" s="6">
        <v>0</v>
      </c>
      <c r="G348" s="6">
        <v>1</v>
      </c>
      <c r="H348" s="6">
        <v>0</v>
      </c>
      <c r="I348" s="6">
        <v>1</v>
      </c>
      <c r="J348" s="6">
        <v>0</v>
      </c>
      <c r="K348" s="6">
        <v>1</v>
      </c>
      <c r="L348" s="6">
        <v>0.022</v>
      </c>
      <c r="M348" s="6">
        <v>0.978</v>
      </c>
      <c r="N348" s="6">
        <v>0.22</v>
      </c>
      <c r="O348" s="6">
        <v>0.78</v>
      </c>
      <c r="P348" s="6">
        <v>0.41</v>
      </c>
      <c r="Q348" s="6">
        <v>0.59</v>
      </c>
      <c r="R348" s="6">
        <v>0.791</v>
      </c>
      <c r="S348" s="6">
        <v>0.209</v>
      </c>
      <c r="T348" s="6">
        <v>0.997</v>
      </c>
      <c r="U348" s="6">
        <v>0.003</v>
      </c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</row>
    <row r="349" spans="1:43">
      <c r="A349" s="7">
        <v>69400</v>
      </c>
      <c r="B349" s="6">
        <v>0</v>
      </c>
      <c r="C349" s="6">
        <v>1</v>
      </c>
      <c r="D349" s="6">
        <v>0</v>
      </c>
      <c r="E349" s="6">
        <v>1</v>
      </c>
      <c r="F349" s="6">
        <v>0</v>
      </c>
      <c r="G349" s="6">
        <v>1</v>
      </c>
      <c r="H349" s="6">
        <v>0</v>
      </c>
      <c r="I349" s="6">
        <v>1</v>
      </c>
      <c r="J349" s="6">
        <v>0</v>
      </c>
      <c r="K349" s="6">
        <v>1</v>
      </c>
      <c r="L349" s="6">
        <v>0.019</v>
      </c>
      <c r="M349" s="6">
        <v>0.981</v>
      </c>
      <c r="N349" s="6">
        <v>0.214</v>
      </c>
      <c r="O349" s="6">
        <v>0.786</v>
      </c>
      <c r="P349" s="6">
        <v>0.405</v>
      </c>
      <c r="Q349" s="6">
        <v>0.595</v>
      </c>
      <c r="R349" s="6">
        <v>0.782</v>
      </c>
      <c r="S349" s="6">
        <v>0.218</v>
      </c>
      <c r="T349" s="6">
        <v>0.996</v>
      </c>
      <c r="U349" s="6">
        <v>0.004</v>
      </c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</row>
    <row r="350" spans="1:43">
      <c r="A350" s="7">
        <v>69600</v>
      </c>
      <c r="B350" s="6">
        <v>0</v>
      </c>
      <c r="C350" s="6">
        <v>1</v>
      </c>
      <c r="D350" s="6">
        <v>0</v>
      </c>
      <c r="E350" s="6">
        <v>1</v>
      </c>
      <c r="F350" s="6">
        <v>0</v>
      </c>
      <c r="G350" s="6">
        <v>1</v>
      </c>
      <c r="H350" s="6">
        <v>0</v>
      </c>
      <c r="I350" s="6">
        <v>1</v>
      </c>
      <c r="J350" s="6">
        <v>0</v>
      </c>
      <c r="K350" s="6">
        <v>1</v>
      </c>
      <c r="L350" s="6">
        <v>0.017</v>
      </c>
      <c r="M350" s="6">
        <v>0.983</v>
      </c>
      <c r="N350" s="6">
        <v>0.208</v>
      </c>
      <c r="O350" s="6">
        <v>0.792</v>
      </c>
      <c r="P350" s="6">
        <v>0.4</v>
      </c>
      <c r="Q350" s="6">
        <v>0.6</v>
      </c>
      <c r="R350" s="6">
        <v>0.771</v>
      </c>
      <c r="S350" s="6">
        <v>0.229</v>
      </c>
      <c r="T350" s="6">
        <v>0.996</v>
      </c>
      <c r="U350" s="6">
        <v>0.004</v>
      </c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</row>
    <row r="351" spans="1:43">
      <c r="A351" s="7">
        <v>69800</v>
      </c>
      <c r="B351" s="6">
        <v>0</v>
      </c>
      <c r="C351" s="6">
        <v>1</v>
      </c>
      <c r="D351" s="6">
        <v>0</v>
      </c>
      <c r="E351" s="6">
        <v>1</v>
      </c>
      <c r="F351" s="6">
        <v>0</v>
      </c>
      <c r="G351" s="6">
        <v>1</v>
      </c>
      <c r="H351" s="6">
        <v>0</v>
      </c>
      <c r="I351" s="6">
        <v>1</v>
      </c>
      <c r="J351" s="6">
        <v>0</v>
      </c>
      <c r="K351" s="6">
        <v>1</v>
      </c>
      <c r="L351" s="6">
        <v>0.017</v>
      </c>
      <c r="M351" s="6">
        <v>0.983</v>
      </c>
      <c r="N351" s="6">
        <v>0.202</v>
      </c>
      <c r="O351" s="6">
        <v>0.798</v>
      </c>
      <c r="P351" s="6">
        <v>0.397</v>
      </c>
      <c r="Q351" s="6">
        <v>0.603</v>
      </c>
      <c r="R351" s="6">
        <v>0.763</v>
      </c>
      <c r="S351" s="6">
        <v>0.237</v>
      </c>
      <c r="T351" s="6">
        <v>0.996</v>
      </c>
      <c r="U351" s="6">
        <v>0.004</v>
      </c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</row>
    <row r="352" spans="1:43">
      <c r="A352" s="7">
        <v>70000</v>
      </c>
      <c r="B352" s="6">
        <v>0</v>
      </c>
      <c r="C352" s="6">
        <v>1</v>
      </c>
      <c r="D352" s="6">
        <v>0</v>
      </c>
      <c r="E352" s="6">
        <v>1</v>
      </c>
      <c r="F352" s="6">
        <v>0</v>
      </c>
      <c r="G352" s="6">
        <v>1</v>
      </c>
      <c r="H352" s="6">
        <v>0</v>
      </c>
      <c r="I352" s="6">
        <v>1</v>
      </c>
      <c r="J352" s="6">
        <v>0</v>
      </c>
      <c r="K352" s="6">
        <v>1</v>
      </c>
      <c r="L352" s="6">
        <v>0.017</v>
      </c>
      <c r="M352" s="6">
        <v>0.983</v>
      </c>
      <c r="N352" s="6">
        <v>0.189</v>
      </c>
      <c r="O352" s="6">
        <v>0.811</v>
      </c>
      <c r="P352" s="6">
        <v>0.395</v>
      </c>
      <c r="Q352" s="6">
        <v>0.605</v>
      </c>
      <c r="R352" s="6">
        <v>0.748</v>
      </c>
      <c r="S352" s="6">
        <v>0.252</v>
      </c>
      <c r="T352" s="6">
        <v>0.995</v>
      </c>
      <c r="U352" s="6">
        <v>0.005</v>
      </c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</row>
    <row r="353" spans="1:43">
      <c r="A353" s="7">
        <v>70200</v>
      </c>
      <c r="B353" s="6">
        <v>0</v>
      </c>
      <c r="C353" s="6">
        <v>1</v>
      </c>
      <c r="D353" s="6">
        <v>0</v>
      </c>
      <c r="E353" s="6">
        <v>1</v>
      </c>
      <c r="F353" s="6">
        <v>0</v>
      </c>
      <c r="G353" s="6">
        <v>1</v>
      </c>
      <c r="H353" s="6">
        <v>0</v>
      </c>
      <c r="I353" s="6">
        <v>1</v>
      </c>
      <c r="J353" s="6">
        <v>0</v>
      </c>
      <c r="K353" s="6">
        <v>1</v>
      </c>
      <c r="L353" s="6">
        <v>0.015</v>
      </c>
      <c r="M353" s="6">
        <v>0.985</v>
      </c>
      <c r="N353" s="6">
        <v>0.181</v>
      </c>
      <c r="O353" s="6">
        <v>0.819</v>
      </c>
      <c r="P353" s="6">
        <v>0.391</v>
      </c>
      <c r="Q353" s="6">
        <v>0.609</v>
      </c>
      <c r="R353" s="6">
        <v>0.742</v>
      </c>
      <c r="S353" s="6">
        <v>0.258</v>
      </c>
      <c r="T353" s="6">
        <v>0.993</v>
      </c>
      <c r="U353" s="6">
        <v>0.007</v>
      </c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</row>
    <row r="354" spans="1:43">
      <c r="A354" s="7">
        <v>70400</v>
      </c>
      <c r="B354" s="6">
        <v>0</v>
      </c>
      <c r="C354" s="6">
        <v>1</v>
      </c>
      <c r="D354" s="6">
        <v>0</v>
      </c>
      <c r="E354" s="6">
        <v>1</v>
      </c>
      <c r="F354" s="6">
        <v>0</v>
      </c>
      <c r="G354" s="6">
        <v>1</v>
      </c>
      <c r="H354" s="6">
        <v>0</v>
      </c>
      <c r="I354" s="6">
        <v>1</v>
      </c>
      <c r="J354" s="6">
        <v>0</v>
      </c>
      <c r="K354" s="6">
        <v>1</v>
      </c>
      <c r="L354" s="6">
        <v>0.015</v>
      </c>
      <c r="M354" s="6">
        <v>0.985</v>
      </c>
      <c r="N354" s="6">
        <v>0.173</v>
      </c>
      <c r="O354" s="6">
        <v>0.827</v>
      </c>
      <c r="P354" s="6">
        <v>0.387</v>
      </c>
      <c r="Q354" s="6">
        <v>0.613</v>
      </c>
      <c r="R354" s="6">
        <v>0.729</v>
      </c>
      <c r="S354" s="6">
        <v>0.271</v>
      </c>
      <c r="T354" s="6">
        <v>0.989</v>
      </c>
      <c r="U354" s="6">
        <v>0.011</v>
      </c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</row>
    <row r="355" spans="1:43">
      <c r="A355" s="7">
        <v>70600</v>
      </c>
      <c r="B355" s="6">
        <v>0</v>
      </c>
      <c r="C355" s="6">
        <v>1</v>
      </c>
      <c r="D355" s="6">
        <v>0</v>
      </c>
      <c r="E355" s="6">
        <v>1</v>
      </c>
      <c r="F355" s="6">
        <v>0</v>
      </c>
      <c r="G355" s="6">
        <v>1</v>
      </c>
      <c r="H355" s="6">
        <v>0</v>
      </c>
      <c r="I355" s="6">
        <v>1</v>
      </c>
      <c r="J355" s="6">
        <v>0</v>
      </c>
      <c r="K355" s="6">
        <v>1</v>
      </c>
      <c r="L355" s="6">
        <v>0.015</v>
      </c>
      <c r="M355" s="6">
        <v>0.985</v>
      </c>
      <c r="N355" s="6">
        <v>0.168</v>
      </c>
      <c r="O355" s="6">
        <v>0.832</v>
      </c>
      <c r="P355" s="6">
        <v>0.385</v>
      </c>
      <c r="Q355" s="6">
        <v>0.615</v>
      </c>
      <c r="R355" s="6">
        <v>0.712</v>
      </c>
      <c r="S355" s="6">
        <v>0.288</v>
      </c>
      <c r="T355" s="6">
        <v>0.988</v>
      </c>
      <c r="U355" s="6">
        <v>0.012</v>
      </c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</row>
    <row r="356" spans="1:43">
      <c r="A356" s="7">
        <v>70800</v>
      </c>
      <c r="B356" s="6">
        <v>0</v>
      </c>
      <c r="C356" s="6">
        <v>1</v>
      </c>
      <c r="D356" s="6">
        <v>0</v>
      </c>
      <c r="E356" s="6">
        <v>1</v>
      </c>
      <c r="F356" s="6">
        <v>0</v>
      </c>
      <c r="G356" s="6">
        <v>1</v>
      </c>
      <c r="H356" s="6">
        <v>0</v>
      </c>
      <c r="I356" s="6">
        <v>1</v>
      </c>
      <c r="J356" s="6">
        <v>0</v>
      </c>
      <c r="K356" s="6">
        <v>1</v>
      </c>
      <c r="L356" s="6">
        <v>0.013</v>
      </c>
      <c r="M356" s="6">
        <v>0.987</v>
      </c>
      <c r="N356" s="6">
        <v>0.161</v>
      </c>
      <c r="O356" s="6">
        <v>0.839</v>
      </c>
      <c r="P356" s="6">
        <v>0.383</v>
      </c>
      <c r="Q356" s="6">
        <v>0.617</v>
      </c>
      <c r="R356" s="6">
        <v>0.697</v>
      </c>
      <c r="S356" s="6">
        <v>0.303</v>
      </c>
      <c r="T356" s="6">
        <v>0.985</v>
      </c>
      <c r="U356" s="6">
        <v>0.015</v>
      </c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</row>
    <row r="357" spans="1:43">
      <c r="A357" s="7">
        <v>71000</v>
      </c>
      <c r="B357" s="6">
        <v>0</v>
      </c>
      <c r="C357" s="6">
        <v>1</v>
      </c>
      <c r="D357" s="6">
        <v>0</v>
      </c>
      <c r="E357" s="6">
        <v>1</v>
      </c>
      <c r="F357" s="6">
        <v>0</v>
      </c>
      <c r="G357" s="6">
        <v>1</v>
      </c>
      <c r="H357" s="6">
        <v>0</v>
      </c>
      <c r="I357" s="6">
        <v>1</v>
      </c>
      <c r="J357" s="6">
        <v>0</v>
      </c>
      <c r="K357" s="6">
        <v>1</v>
      </c>
      <c r="L357" s="6">
        <v>0.013</v>
      </c>
      <c r="M357" s="6">
        <v>0.987</v>
      </c>
      <c r="N357" s="6">
        <v>0.153</v>
      </c>
      <c r="O357" s="6">
        <v>0.847</v>
      </c>
      <c r="P357" s="6">
        <v>0.377</v>
      </c>
      <c r="Q357" s="6">
        <v>0.623</v>
      </c>
      <c r="R357" s="6">
        <v>0.688</v>
      </c>
      <c r="S357" s="6">
        <v>0.312</v>
      </c>
      <c r="T357" s="6">
        <v>0.983</v>
      </c>
      <c r="U357" s="6">
        <v>0.017</v>
      </c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</row>
    <row r="358" spans="1:43">
      <c r="A358" s="7">
        <v>71200</v>
      </c>
      <c r="B358" s="6">
        <v>0</v>
      </c>
      <c r="C358" s="6">
        <v>1</v>
      </c>
      <c r="D358" s="6">
        <v>0</v>
      </c>
      <c r="E358" s="6">
        <v>1</v>
      </c>
      <c r="F358" s="6">
        <v>0</v>
      </c>
      <c r="G358" s="6">
        <v>1</v>
      </c>
      <c r="H358" s="6">
        <v>0</v>
      </c>
      <c r="I358" s="6">
        <v>1</v>
      </c>
      <c r="J358" s="6">
        <v>0</v>
      </c>
      <c r="K358" s="6">
        <v>1</v>
      </c>
      <c r="L358" s="6">
        <v>0.01</v>
      </c>
      <c r="M358" s="6">
        <v>0.99</v>
      </c>
      <c r="N358" s="6">
        <v>0.149</v>
      </c>
      <c r="O358" s="6">
        <v>0.851</v>
      </c>
      <c r="P358" s="6">
        <v>0.371</v>
      </c>
      <c r="Q358" s="6">
        <v>0.629</v>
      </c>
      <c r="R358" s="6">
        <v>0.681</v>
      </c>
      <c r="S358" s="6">
        <v>0.319</v>
      </c>
      <c r="T358" s="6">
        <v>0.982</v>
      </c>
      <c r="U358" s="6">
        <v>0.018</v>
      </c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</row>
    <row r="359" spans="1:43">
      <c r="A359" s="7">
        <v>71400</v>
      </c>
      <c r="B359" s="6">
        <v>0</v>
      </c>
      <c r="C359" s="6">
        <v>1</v>
      </c>
      <c r="D359" s="6">
        <v>0</v>
      </c>
      <c r="E359" s="6">
        <v>1</v>
      </c>
      <c r="F359" s="6">
        <v>0</v>
      </c>
      <c r="G359" s="6">
        <v>1</v>
      </c>
      <c r="H359" s="6">
        <v>0</v>
      </c>
      <c r="I359" s="6">
        <v>1</v>
      </c>
      <c r="J359" s="6">
        <v>0</v>
      </c>
      <c r="K359" s="6">
        <v>1</v>
      </c>
      <c r="L359" s="6">
        <v>0.009</v>
      </c>
      <c r="M359" s="6">
        <v>0.991</v>
      </c>
      <c r="N359" s="6">
        <v>0.139</v>
      </c>
      <c r="O359" s="6">
        <v>0.861</v>
      </c>
      <c r="P359" s="6">
        <v>0.367</v>
      </c>
      <c r="Q359" s="6">
        <v>0.633</v>
      </c>
      <c r="R359" s="6">
        <v>0.675</v>
      </c>
      <c r="S359" s="6">
        <v>0.325</v>
      </c>
      <c r="T359" s="6">
        <v>0.981</v>
      </c>
      <c r="U359" s="6">
        <v>0.019</v>
      </c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</row>
    <row r="360" spans="1:43">
      <c r="A360" s="7">
        <v>71600</v>
      </c>
      <c r="B360" s="6">
        <v>0</v>
      </c>
      <c r="C360" s="6">
        <v>1</v>
      </c>
      <c r="D360" s="6">
        <v>0</v>
      </c>
      <c r="E360" s="6">
        <v>1</v>
      </c>
      <c r="F360" s="6">
        <v>0</v>
      </c>
      <c r="G360" s="6">
        <v>1</v>
      </c>
      <c r="H360" s="6">
        <v>0</v>
      </c>
      <c r="I360" s="6">
        <v>1</v>
      </c>
      <c r="J360" s="6">
        <v>0</v>
      </c>
      <c r="K360" s="6">
        <v>1</v>
      </c>
      <c r="L360" s="6">
        <v>0.008</v>
      </c>
      <c r="M360" s="6">
        <v>0.992</v>
      </c>
      <c r="N360" s="6">
        <v>0.134</v>
      </c>
      <c r="O360" s="6">
        <v>0.866</v>
      </c>
      <c r="P360" s="6">
        <v>0.363</v>
      </c>
      <c r="Q360" s="6">
        <v>0.637</v>
      </c>
      <c r="R360" s="6">
        <v>0.663</v>
      </c>
      <c r="S360" s="6">
        <v>0.337</v>
      </c>
      <c r="T360" s="6">
        <v>0.977</v>
      </c>
      <c r="U360" s="6">
        <v>0.023</v>
      </c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</row>
    <row r="361" spans="1:43">
      <c r="A361" s="7">
        <v>71800</v>
      </c>
      <c r="B361" s="6">
        <v>0</v>
      </c>
      <c r="C361" s="6">
        <v>1</v>
      </c>
      <c r="D361" s="6">
        <v>0</v>
      </c>
      <c r="E361" s="6">
        <v>1</v>
      </c>
      <c r="F361" s="6">
        <v>0</v>
      </c>
      <c r="G361" s="6">
        <v>1</v>
      </c>
      <c r="H361" s="6">
        <v>0</v>
      </c>
      <c r="I361" s="6">
        <v>1</v>
      </c>
      <c r="J361" s="6">
        <v>0</v>
      </c>
      <c r="K361" s="6">
        <v>1</v>
      </c>
      <c r="L361" s="6">
        <v>0.008</v>
      </c>
      <c r="M361" s="6">
        <v>0.992</v>
      </c>
      <c r="N361" s="6">
        <v>0.13</v>
      </c>
      <c r="O361" s="6">
        <v>0.87</v>
      </c>
      <c r="P361" s="6">
        <v>0.36</v>
      </c>
      <c r="Q361" s="6">
        <v>0.64</v>
      </c>
      <c r="R361" s="6">
        <v>0.652</v>
      </c>
      <c r="S361" s="6">
        <v>0.348</v>
      </c>
      <c r="T361" s="6">
        <v>0.975</v>
      </c>
      <c r="U361" s="6">
        <v>0.025</v>
      </c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</row>
    <row r="362" spans="1:43">
      <c r="A362" s="7">
        <v>72000</v>
      </c>
      <c r="B362" s="6">
        <v>0</v>
      </c>
      <c r="C362" s="6">
        <v>1</v>
      </c>
      <c r="D362" s="6">
        <v>0</v>
      </c>
      <c r="E362" s="6">
        <v>1</v>
      </c>
      <c r="F362" s="6">
        <v>0</v>
      </c>
      <c r="G362" s="6">
        <v>1</v>
      </c>
      <c r="H362" s="6">
        <v>0</v>
      </c>
      <c r="I362" s="6">
        <v>1</v>
      </c>
      <c r="J362" s="6">
        <v>0</v>
      </c>
      <c r="K362" s="6">
        <v>1</v>
      </c>
      <c r="L362" s="6">
        <v>0.008</v>
      </c>
      <c r="M362" s="6">
        <v>0.992</v>
      </c>
      <c r="N362" s="6">
        <v>0.123</v>
      </c>
      <c r="O362" s="6">
        <v>0.877</v>
      </c>
      <c r="P362" s="6">
        <v>0.355</v>
      </c>
      <c r="Q362" s="6">
        <v>0.645</v>
      </c>
      <c r="R362" s="6">
        <v>0.639</v>
      </c>
      <c r="S362" s="6">
        <v>0.361</v>
      </c>
      <c r="T362" s="6">
        <v>0.972</v>
      </c>
      <c r="U362" s="6">
        <v>0.028</v>
      </c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</row>
    <row r="363" spans="1:43">
      <c r="A363" s="7">
        <v>72200</v>
      </c>
      <c r="B363" s="6">
        <v>0</v>
      </c>
      <c r="C363" s="6">
        <v>1</v>
      </c>
      <c r="D363" s="6">
        <v>0</v>
      </c>
      <c r="E363" s="6">
        <v>1</v>
      </c>
      <c r="F363" s="6">
        <v>0</v>
      </c>
      <c r="G363" s="6">
        <v>1</v>
      </c>
      <c r="H363" s="6">
        <v>0</v>
      </c>
      <c r="I363" s="6">
        <v>1</v>
      </c>
      <c r="J363" s="6">
        <v>0</v>
      </c>
      <c r="K363" s="6">
        <v>1</v>
      </c>
      <c r="L363" s="6">
        <v>0.007</v>
      </c>
      <c r="M363" s="6">
        <v>0.993</v>
      </c>
      <c r="N363" s="6">
        <v>0.12</v>
      </c>
      <c r="O363" s="6">
        <v>0.88</v>
      </c>
      <c r="P363" s="6">
        <v>0.351</v>
      </c>
      <c r="Q363" s="6">
        <v>0.649</v>
      </c>
      <c r="R363" s="6">
        <v>0.625</v>
      </c>
      <c r="S363" s="6">
        <v>0.375</v>
      </c>
      <c r="T363" s="6">
        <v>0.97</v>
      </c>
      <c r="U363" s="6">
        <v>0.03</v>
      </c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</row>
    <row r="364" spans="1:43">
      <c r="A364" s="7">
        <v>72400</v>
      </c>
      <c r="B364" s="6">
        <v>0</v>
      </c>
      <c r="C364" s="6">
        <v>1</v>
      </c>
      <c r="D364" s="6">
        <v>0</v>
      </c>
      <c r="E364" s="6">
        <v>1</v>
      </c>
      <c r="F364" s="6">
        <v>0</v>
      </c>
      <c r="G364" s="6">
        <v>1</v>
      </c>
      <c r="H364" s="6">
        <v>0</v>
      </c>
      <c r="I364" s="6">
        <v>1</v>
      </c>
      <c r="J364" s="6">
        <v>0</v>
      </c>
      <c r="K364" s="6">
        <v>1</v>
      </c>
      <c r="L364" s="6">
        <v>0.007</v>
      </c>
      <c r="M364" s="6">
        <v>0.993</v>
      </c>
      <c r="N364" s="6">
        <v>0.114</v>
      </c>
      <c r="O364" s="6">
        <v>0.886</v>
      </c>
      <c r="P364" s="6">
        <v>0.345</v>
      </c>
      <c r="Q364" s="6">
        <v>0.655</v>
      </c>
      <c r="R364" s="6">
        <v>0.615</v>
      </c>
      <c r="S364" s="6">
        <v>0.385</v>
      </c>
      <c r="T364" s="6">
        <v>0.967</v>
      </c>
      <c r="U364" s="6">
        <v>0.033</v>
      </c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</row>
    <row r="365" spans="1:43">
      <c r="A365" s="7">
        <v>72600</v>
      </c>
      <c r="B365" s="6">
        <v>0</v>
      </c>
      <c r="C365" s="6">
        <v>1</v>
      </c>
      <c r="D365" s="6">
        <v>0</v>
      </c>
      <c r="E365" s="6">
        <v>1</v>
      </c>
      <c r="F365" s="6">
        <v>0</v>
      </c>
      <c r="G365" s="6">
        <v>1</v>
      </c>
      <c r="H365" s="6">
        <v>0</v>
      </c>
      <c r="I365" s="6">
        <v>1</v>
      </c>
      <c r="J365" s="6">
        <v>0</v>
      </c>
      <c r="K365" s="6">
        <v>1</v>
      </c>
      <c r="L365" s="6">
        <v>0.007</v>
      </c>
      <c r="M365" s="6">
        <v>0.993</v>
      </c>
      <c r="N365" s="6">
        <v>0.112</v>
      </c>
      <c r="O365" s="6">
        <v>0.888</v>
      </c>
      <c r="P365" s="6">
        <v>0.339</v>
      </c>
      <c r="Q365" s="6">
        <v>0.661</v>
      </c>
      <c r="R365" s="6">
        <v>0.609</v>
      </c>
      <c r="S365" s="6">
        <v>0.391</v>
      </c>
      <c r="T365" s="6">
        <v>0.964</v>
      </c>
      <c r="U365" s="6">
        <v>0.036</v>
      </c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</row>
    <row r="366" spans="1:43">
      <c r="A366" s="7">
        <v>72800</v>
      </c>
      <c r="B366" s="6">
        <v>0</v>
      </c>
      <c r="C366" s="6">
        <v>1</v>
      </c>
      <c r="D366" s="6">
        <v>0</v>
      </c>
      <c r="E366" s="6">
        <v>1</v>
      </c>
      <c r="F366" s="6">
        <v>0</v>
      </c>
      <c r="G366" s="6">
        <v>1</v>
      </c>
      <c r="H366" s="6">
        <v>0</v>
      </c>
      <c r="I366" s="6">
        <v>1</v>
      </c>
      <c r="J366" s="6">
        <v>0</v>
      </c>
      <c r="K366" s="6">
        <v>1</v>
      </c>
      <c r="L366" s="6">
        <v>0.007</v>
      </c>
      <c r="M366" s="6">
        <v>0.993</v>
      </c>
      <c r="N366" s="6">
        <v>0.108</v>
      </c>
      <c r="O366" s="6">
        <v>0.892</v>
      </c>
      <c r="P366" s="6">
        <v>0.336</v>
      </c>
      <c r="Q366" s="6">
        <v>0.664</v>
      </c>
      <c r="R366" s="6">
        <v>0.599</v>
      </c>
      <c r="S366" s="6">
        <v>0.401</v>
      </c>
      <c r="T366" s="6">
        <v>0.958</v>
      </c>
      <c r="U366" s="6">
        <v>0.042</v>
      </c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</row>
    <row r="367" spans="1:43">
      <c r="A367" s="7">
        <v>73000</v>
      </c>
      <c r="B367" s="6">
        <v>0</v>
      </c>
      <c r="C367" s="6">
        <v>1</v>
      </c>
      <c r="D367" s="6">
        <v>0</v>
      </c>
      <c r="E367" s="6">
        <v>1</v>
      </c>
      <c r="F367" s="6">
        <v>0</v>
      </c>
      <c r="G367" s="6">
        <v>1</v>
      </c>
      <c r="H367" s="6">
        <v>0</v>
      </c>
      <c r="I367" s="6">
        <v>1</v>
      </c>
      <c r="J367" s="6">
        <v>0</v>
      </c>
      <c r="K367" s="6">
        <v>1</v>
      </c>
      <c r="L367" s="6">
        <v>0.007</v>
      </c>
      <c r="M367" s="6">
        <v>0.993</v>
      </c>
      <c r="N367" s="6">
        <v>0.106</v>
      </c>
      <c r="O367" s="6">
        <v>0.894</v>
      </c>
      <c r="P367" s="6">
        <v>0.336</v>
      </c>
      <c r="Q367" s="6">
        <v>0.664</v>
      </c>
      <c r="R367" s="6">
        <v>0.59</v>
      </c>
      <c r="S367" s="6">
        <v>0.41</v>
      </c>
      <c r="T367" s="6">
        <v>0.957</v>
      </c>
      <c r="U367" s="6">
        <v>0.043</v>
      </c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</row>
    <row r="368" spans="1:43">
      <c r="A368" s="7">
        <v>73200</v>
      </c>
      <c r="B368" s="6">
        <v>0</v>
      </c>
      <c r="C368" s="6">
        <v>1</v>
      </c>
      <c r="D368" s="6">
        <v>0</v>
      </c>
      <c r="E368" s="6">
        <v>1</v>
      </c>
      <c r="F368" s="6">
        <v>0</v>
      </c>
      <c r="G368" s="6">
        <v>1</v>
      </c>
      <c r="H368" s="6">
        <v>0</v>
      </c>
      <c r="I368" s="6">
        <v>1</v>
      </c>
      <c r="J368" s="6">
        <v>0</v>
      </c>
      <c r="K368" s="6">
        <v>1</v>
      </c>
      <c r="L368" s="6">
        <v>0.007</v>
      </c>
      <c r="M368" s="6">
        <v>0.993</v>
      </c>
      <c r="N368" s="6">
        <v>0.101</v>
      </c>
      <c r="O368" s="6">
        <v>0.899</v>
      </c>
      <c r="P368" s="6">
        <v>0.331</v>
      </c>
      <c r="Q368" s="6">
        <v>0.669</v>
      </c>
      <c r="R368" s="6">
        <v>0.583</v>
      </c>
      <c r="S368" s="6">
        <v>0.417</v>
      </c>
      <c r="T368" s="6">
        <v>0.952</v>
      </c>
      <c r="U368" s="6">
        <v>0.048</v>
      </c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</row>
    <row r="369" spans="1:43">
      <c r="A369" s="7">
        <v>73400</v>
      </c>
      <c r="B369" s="6">
        <v>0</v>
      </c>
      <c r="C369" s="6">
        <v>1</v>
      </c>
      <c r="D369" s="6">
        <v>0</v>
      </c>
      <c r="E369" s="6">
        <v>1</v>
      </c>
      <c r="F369" s="6">
        <v>0</v>
      </c>
      <c r="G369" s="6">
        <v>1</v>
      </c>
      <c r="H369" s="6">
        <v>0</v>
      </c>
      <c r="I369" s="6">
        <v>1</v>
      </c>
      <c r="J369" s="6">
        <v>0</v>
      </c>
      <c r="K369" s="6">
        <v>1</v>
      </c>
      <c r="L369" s="6">
        <v>0.007</v>
      </c>
      <c r="M369" s="6">
        <v>0.993</v>
      </c>
      <c r="N369" s="6">
        <v>0.097</v>
      </c>
      <c r="O369" s="6">
        <v>0.903</v>
      </c>
      <c r="P369" s="6">
        <v>0.33</v>
      </c>
      <c r="Q369" s="6">
        <v>0.67</v>
      </c>
      <c r="R369" s="6">
        <v>0.569</v>
      </c>
      <c r="S369" s="6">
        <v>0.431</v>
      </c>
      <c r="T369" s="6">
        <v>0.945</v>
      </c>
      <c r="U369" s="6">
        <v>0.055</v>
      </c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</row>
    <row r="370" spans="1:43">
      <c r="A370" s="7">
        <v>73600</v>
      </c>
      <c r="B370" s="6">
        <v>0</v>
      </c>
      <c r="C370" s="6">
        <v>1</v>
      </c>
      <c r="D370" s="6">
        <v>0</v>
      </c>
      <c r="E370" s="6">
        <v>1</v>
      </c>
      <c r="F370" s="6">
        <v>0</v>
      </c>
      <c r="G370" s="6">
        <v>1</v>
      </c>
      <c r="H370" s="6">
        <v>0</v>
      </c>
      <c r="I370" s="6">
        <v>1</v>
      </c>
      <c r="J370" s="6">
        <v>0</v>
      </c>
      <c r="K370" s="6">
        <v>1</v>
      </c>
      <c r="L370" s="6">
        <v>0.006</v>
      </c>
      <c r="M370" s="6">
        <v>0.994</v>
      </c>
      <c r="N370" s="6">
        <v>0.097</v>
      </c>
      <c r="O370" s="6">
        <v>0.903</v>
      </c>
      <c r="P370" s="6">
        <v>0.327</v>
      </c>
      <c r="Q370" s="6">
        <v>0.673</v>
      </c>
      <c r="R370" s="6">
        <v>0.56</v>
      </c>
      <c r="S370" s="6">
        <v>0.44</v>
      </c>
      <c r="T370" s="6">
        <v>0.939</v>
      </c>
      <c r="U370" s="6">
        <v>0.061</v>
      </c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</row>
    <row r="371" spans="1:43">
      <c r="A371" s="7">
        <v>73800</v>
      </c>
      <c r="B371" s="6">
        <v>0</v>
      </c>
      <c r="C371" s="6">
        <v>1</v>
      </c>
      <c r="D371" s="6">
        <v>0</v>
      </c>
      <c r="E371" s="6">
        <v>1</v>
      </c>
      <c r="F371" s="6">
        <v>0</v>
      </c>
      <c r="G371" s="6">
        <v>1</v>
      </c>
      <c r="H371" s="6">
        <v>0</v>
      </c>
      <c r="I371" s="6">
        <v>1</v>
      </c>
      <c r="J371" s="6">
        <v>0</v>
      </c>
      <c r="K371" s="6">
        <v>1</v>
      </c>
      <c r="L371" s="6">
        <v>0.006</v>
      </c>
      <c r="M371" s="6">
        <v>0.994</v>
      </c>
      <c r="N371" s="6">
        <v>0.096</v>
      </c>
      <c r="O371" s="6">
        <v>0.904</v>
      </c>
      <c r="P371" s="6">
        <v>0.323</v>
      </c>
      <c r="Q371" s="6">
        <v>0.677</v>
      </c>
      <c r="R371" s="6">
        <v>0.555</v>
      </c>
      <c r="S371" s="6">
        <v>0.445</v>
      </c>
      <c r="T371" s="6">
        <v>0.934</v>
      </c>
      <c r="U371" s="6">
        <v>0.066</v>
      </c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</row>
    <row r="372" spans="1:43">
      <c r="A372" s="7">
        <v>74000</v>
      </c>
      <c r="B372" s="6">
        <v>0</v>
      </c>
      <c r="C372" s="6">
        <v>1</v>
      </c>
      <c r="D372" s="6">
        <v>0</v>
      </c>
      <c r="E372" s="6">
        <v>1</v>
      </c>
      <c r="F372" s="6">
        <v>0</v>
      </c>
      <c r="G372" s="6">
        <v>1</v>
      </c>
      <c r="H372" s="6">
        <v>0</v>
      </c>
      <c r="I372" s="6">
        <v>1</v>
      </c>
      <c r="J372" s="6">
        <v>0</v>
      </c>
      <c r="K372" s="6">
        <v>1</v>
      </c>
      <c r="L372" s="6">
        <v>0.006</v>
      </c>
      <c r="M372" s="6">
        <v>0.994</v>
      </c>
      <c r="N372" s="6">
        <v>0.092</v>
      </c>
      <c r="O372" s="6">
        <v>0.908</v>
      </c>
      <c r="P372" s="6">
        <v>0.32</v>
      </c>
      <c r="Q372" s="6">
        <v>0.68</v>
      </c>
      <c r="R372" s="6">
        <v>0.546</v>
      </c>
      <c r="S372" s="6">
        <v>0.454</v>
      </c>
      <c r="T372" s="6">
        <v>0.925</v>
      </c>
      <c r="U372" s="6">
        <v>0.075</v>
      </c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</row>
    <row r="373" spans="1:43">
      <c r="A373" s="7">
        <v>74200</v>
      </c>
      <c r="B373" s="6">
        <v>0</v>
      </c>
      <c r="C373" s="6">
        <v>1</v>
      </c>
      <c r="D373" s="6">
        <v>0</v>
      </c>
      <c r="E373" s="6">
        <v>1</v>
      </c>
      <c r="F373" s="6">
        <v>0</v>
      </c>
      <c r="G373" s="6">
        <v>1</v>
      </c>
      <c r="H373" s="6">
        <v>0</v>
      </c>
      <c r="I373" s="6">
        <v>1</v>
      </c>
      <c r="J373" s="6">
        <v>0</v>
      </c>
      <c r="K373" s="6">
        <v>1</v>
      </c>
      <c r="L373" s="6">
        <v>0.006</v>
      </c>
      <c r="M373" s="6">
        <v>0.994</v>
      </c>
      <c r="N373" s="6">
        <v>0.089</v>
      </c>
      <c r="O373" s="6">
        <v>0.911</v>
      </c>
      <c r="P373" s="6">
        <v>0.318</v>
      </c>
      <c r="Q373" s="6">
        <v>0.682</v>
      </c>
      <c r="R373" s="6">
        <v>0.541</v>
      </c>
      <c r="S373" s="6">
        <v>0.459</v>
      </c>
      <c r="T373" s="6">
        <v>0.919</v>
      </c>
      <c r="U373" s="6">
        <v>0.081</v>
      </c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</row>
    <row r="374" spans="1:43">
      <c r="A374" s="7">
        <v>74400</v>
      </c>
      <c r="B374" s="6">
        <v>0</v>
      </c>
      <c r="C374" s="6">
        <v>1</v>
      </c>
      <c r="D374" s="6">
        <v>0</v>
      </c>
      <c r="E374" s="6">
        <v>1</v>
      </c>
      <c r="F374" s="6">
        <v>0</v>
      </c>
      <c r="G374" s="6">
        <v>1</v>
      </c>
      <c r="H374" s="6">
        <v>0</v>
      </c>
      <c r="I374" s="6">
        <v>1</v>
      </c>
      <c r="J374" s="6">
        <v>0</v>
      </c>
      <c r="K374" s="6">
        <v>1</v>
      </c>
      <c r="L374" s="6">
        <v>0.006</v>
      </c>
      <c r="M374" s="6">
        <v>0.994</v>
      </c>
      <c r="N374" s="6">
        <v>0.087</v>
      </c>
      <c r="O374" s="6">
        <v>0.913</v>
      </c>
      <c r="P374" s="6">
        <v>0.316</v>
      </c>
      <c r="Q374" s="6">
        <v>0.684</v>
      </c>
      <c r="R374" s="6">
        <v>0.531</v>
      </c>
      <c r="S374" s="6">
        <v>0.469</v>
      </c>
      <c r="T374" s="6">
        <v>0.913</v>
      </c>
      <c r="U374" s="6">
        <v>0.087</v>
      </c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</row>
    <row r="375" spans="1:43">
      <c r="A375" s="7">
        <v>74600</v>
      </c>
      <c r="B375" s="6">
        <v>0</v>
      </c>
      <c r="C375" s="6">
        <v>1</v>
      </c>
      <c r="D375" s="6">
        <v>0</v>
      </c>
      <c r="E375" s="6">
        <v>1</v>
      </c>
      <c r="F375" s="6">
        <v>0</v>
      </c>
      <c r="G375" s="6">
        <v>1</v>
      </c>
      <c r="H375" s="6">
        <v>0</v>
      </c>
      <c r="I375" s="6">
        <v>1</v>
      </c>
      <c r="J375" s="6">
        <v>0</v>
      </c>
      <c r="K375" s="6">
        <v>1</v>
      </c>
      <c r="L375" s="6">
        <v>0.005</v>
      </c>
      <c r="M375" s="6">
        <v>0.995</v>
      </c>
      <c r="N375" s="6">
        <v>0.081</v>
      </c>
      <c r="O375" s="6">
        <v>0.919</v>
      </c>
      <c r="P375" s="6">
        <v>0.313</v>
      </c>
      <c r="Q375" s="6">
        <v>0.687</v>
      </c>
      <c r="R375" s="6">
        <v>0.52</v>
      </c>
      <c r="S375" s="6">
        <v>0.48</v>
      </c>
      <c r="T375" s="6">
        <v>0.909</v>
      </c>
      <c r="U375" s="6">
        <v>0.091</v>
      </c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</row>
    <row r="376" spans="1:43">
      <c r="A376" s="7">
        <v>74800</v>
      </c>
      <c r="B376" s="6">
        <v>0</v>
      </c>
      <c r="C376" s="6">
        <v>1</v>
      </c>
      <c r="D376" s="6">
        <v>0</v>
      </c>
      <c r="E376" s="6">
        <v>1</v>
      </c>
      <c r="F376" s="6">
        <v>0</v>
      </c>
      <c r="G376" s="6">
        <v>1</v>
      </c>
      <c r="H376" s="6">
        <v>0</v>
      </c>
      <c r="I376" s="6">
        <v>1</v>
      </c>
      <c r="J376" s="6">
        <v>0</v>
      </c>
      <c r="K376" s="6">
        <v>1</v>
      </c>
      <c r="L376" s="6">
        <v>0.005</v>
      </c>
      <c r="M376" s="6">
        <v>0.995</v>
      </c>
      <c r="N376" s="6">
        <v>0.076</v>
      </c>
      <c r="O376" s="6">
        <v>0.924</v>
      </c>
      <c r="P376" s="6">
        <v>0.311</v>
      </c>
      <c r="Q376" s="6">
        <v>0.689</v>
      </c>
      <c r="R376" s="6">
        <v>0.514</v>
      </c>
      <c r="S376" s="6">
        <v>0.486</v>
      </c>
      <c r="T376" s="6">
        <v>0.903</v>
      </c>
      <c r="U376" s="6">
        <v>0.097</v>
      </c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</row>
    <row r="377" spans="1:43">
      <c r="A377" s="7">
        <v>75000</v>
      </c>
      <c r="B377" s="6">
        <v>0</v>
      </c>
      <c r="C377" s="6">
        <v>1</v>
      </c>
      <c r="D377" s="6">
        <v>0</v>
      </c>
      <c r="E377" s="6">
        <v>1</v>
      </c>
      <c r="F377" s="6">
        <v>0</v>
      </c>
      <c r="G377" s="6">
        <v>1</v>
      </c>
      <c r="H377" s="6">
        <v>0</v>
      </c>
      <c r="I377" s="6">
        <v>1</v>
      </c>
      <c r="J377" s="6">
        <v>0</v>
      </c>
      <c r="K377" s="6">
        <v>1</v>
      </c>
      <c r="L377" s="6">
        <v>0.005</v>
      </c>
      <c r="M377" s="6">
        <v>0.995</v>
      </c>
      <c r="N377" s="6">
        <v>0.073</v>
      </c>
      <c r="O377" s="6">
        <v>0.927</v>
      </c>
      <c r="P377" s="6">
        <v>0.31</v>
      </c>
      <c r="Q377" s="6">
        <v>0.69</v>
      </c>
      <c r="R377" s="9">
        <v>0.505</v>
      </c>
      <c r="S377" s="9">
        <v>0.495</v>
      </c>
      <c r="T377" s="6">
        <v>0.898</v>
      </c>
      <c r="U377" s="6">
        <v>0.102</v>
      </c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</row>
    <row r="378" spans="1:43">
      <c r="A378" s="7">
        <v>75200</v>
      </c>
      <c r="B378" s="6">
        <v>0</v>
      </c>
      <c r="C378" s="6">
        <v>1</v>
      </c>
      <c r="D378" s="6">
        <v>0</v>
      </c>
      <c r="E378" s="6">
        <v>1</v>
      </c>
      <c r="F378" s="6">
        <v>0</v>
      </c>
      <c r="G378" s="6">
        <v>1</v>
      </c>
      <c r="H378" s="6">
        <v>0</v>
      </c>
      <c r="I378" s="6">
        <v>1</v>
      </c>
      <c r="J378" s="6">
        <v>0</v>
      </c>
      <c r="K378" s="6">
        <v>1</v>
      </c>
      <c r="L378" s="6">
        <v>0.005</v>
      </c>
      <c r="M378" s="6">
        <v>0.995</v>
      </c>
      <c r="N378" s="6">
        <v>0.067</v>
      </c>
      <c r="O378" s="6">
        <v>0.933</v>
      </c>
      <c r="P378" s="6">
        <v>0.306</v>
      </c>
      <c r="Q378" s="6">
        <v>0.694</v>
      </c>
      <c r="R378" s="9">
        <v>0.496</v>
      </c>
      <c r="S378" s="9">
        <v>0.504</v>
      </c>
      <c r="T378" s="6">
        <v>0.888</v>
      </c>
      <c r="U378" s="6">
        <v>0.112</v>
      </c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</row>
    <row r="379" spans="1:43">
      <c r="A379" s="7">
        <v>75400</v>
      </c>
      <c r="B379" s="6">
        <v>0</v>
      </c>
      <c r="C379" s="6">
        <v>1</v>
      </c>
      <c r="D379" s="6">
        <v>0</v>
      </c>
      <c r="E379" s="6">
        <v>1</v>
      </c>
      <c r="F379" s="6">
        <v>0</v>
      </c>
      <c r="G379" s="6">
        <v>1</v>
      </c>
      <c r="H379" s="6">
        <v>0</v>
      </c>
      <c r="I379" s="6">
        <v>1</v>
      </c>
      <c r="J379" s="6">
        <v>0</v>
      </c>
      <c r="K379" s="6">
        <v>1</v>
      </c>
      <c r="L379" s="6">
        <v>0.005</v>
      </c>
      <c r="M379" s="6">
        <v>0.995</v>
      </c>
      <c r="N379" s="6">
        <v>0.062</v>
      </c>
      <c r="O379" s="6">
        <v>0.938</v>
      </c>
      <c r="P379" s="6">
        <v>0.299</v>
      </c>
      <c r="Q379" s="6">
        <v>0.701</v>
      </c>
      <c r="R379" s="6">
        <v>0.494</v>
      </c>
      <c r="S379" s="6">
        <v>0.506</v>
      </c>
      <c r="T379" s="6">
        <v>0.872</v>
      </c>
      <c r="U379" s="6">
        <v>0.128</v>
      </c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</row>
    <row r="380" spans="1:43">
      <c r="A380" s="7">
        <v>75600</v>
      </c>
      <c r="B380" s="6">
        <v>0</v>
      </c>
      <c r="C380" s="6">
        <v>1</v>
      </c>
      <c r="D380" s="6">
        <v>0</v>
      </c>
      <c r="E380" s="6">
        <v>1</v>
      </c>
      <c r="F380" s="6">
        <v>0</v>
      </c>
      <c r="G380" s="6">
        <v>1</v>
      </c>
      <c r="H380" s="6">
        <v>0</v>
      </c>
      <c r="I380" s="6">
        <v>1</v>
      </c>
      <c r="J380" s="6">
        <v>0</v>
      </c>
      <c r="K380" s="6">
        <v>1</v>
      </c>
      <c r="L380" s="6">
        <v>0.004</v>
      </c>
      <c r="M380" s="6">
        <v>0.996</v>
      </c>
      <c r="N380" s="6">
        <v>0.059</v>
      </c>
      <c r="O380" s="6">
        <v>0.941</v>
      </c>
      <c r="P380" s="6">
        <v>0.296</v>
      </c>
      <c r="Q380" s="6">
        <v>0.704</v>
      </c>
      <c r="R380" s="6">
        <v>0.482</v>
      </c>
      <c r="S380" s="6">
        <v>0.518</v>
      </c>
      <c r="T380" s="6">
        <v>0.852</v>
      </c>
      <c r="U380" s="6">
        <v>0.148</v>
      </c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</row>
    <row r="381" spans="1:43">
      <c r="A381" s="7">
        <v>75800</v>
      </c>
      <c r="B381" s="6">
        <v>0</v>
      </c>
      <c r="C381" s="6">
        <v>1</v>
      </c>
      <c r="D381" s="6">
        <v>0</v>
      </c>
      <c r="E381" s="6">
        <v>1</v>
      </c>
      <c r="F381" s="6">
        <v>0</v>
      </c>
      <c r="G381" s="6">
        <v>1</v>
      </c>
      <c r="H381" s="6">
        <v>0</v>
      </c>
      <c r="I381" s="6">
        <v>1</v>
      </c>
      <c r="J381" s="6">
        <v>0</v>
      </c>
      <c r="K381" s="6">
        <v>1</v>
      </c>
      <c r="L381" s="6">
        <v>0.004</v>
      </c>
      <c r="M381" s="6">
        <v>0.996</v>
      </c>
      <c r="N381" s="6">
        <v>0.057</v>
      </c>
      <c r="O381" s="6">
        <v>0.943</v>
      </c>
      <c r="P381" s="6">
        <v>0.29</v>
      </c>
      <c r="Q381" s="6">
        <v>0.71</v>
      </c>
      <c r="R381" s="6">
        <v>0.475</v>
      </c>
      <c r="S381" s="6">
        <v>0.525</v>
      </c>
      <c r="T381" s="6">
        <v>0.842</v>
      </c>
      <c r="U381" s="6">
        <v>0.158</v>
      </c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</row>
    <row r="382" spans="1:43">
      <c r="A382" s="7">
        <v>76000</v>
      </c>
      <c r="B382" s="6">
        <v>0</v>
      </c>
      <c r="C382" s="6">
        <v>1</v>
      </c>
      <c r="D382" s="6">
        <v>0</v>
      </c>
      <c r="E382" s="6">
        <v>1</v>
      </c>
      <c r="F382" s="6">
        <v>0</v>
      </c>
      <c r="G382" s="6">
        <v>1</v>
      </c>
      <c r="H382" s="6">
        <v>0</v>
      </c>
      <c r="I382" s="6">
        <v>1</v>
      </c>
      <c r="J382" s="6">
        <v>0</v>
      </c>
      <c r="K382" s="6">
        <v>1</v>
      </c>
      <c r="L382" s="6">
        <v>0.003</v>
      </c>
      <c r="M382" s="6">
        <v>0.997</v>
      </c>
      <c r="N382" s="6">
        <v>0.052</v>
      </c>
      <c r="O382" s="6">
        <v>0.948</v>
      </c>
      <c r="P382" s="6">
        <v>0.287</v>
      </c>
      <c r="Q382" s="6">
        <v>0.713</v>
      </c>
      <c r="R382" s="6">
        <v>0.469</v>
      </c>
      <c r="S382" s="6">
        <v>0.531</v>
      </c>
      <c r="T382" s="6">
        <v>0.831</v>
      </c>
      <c r="U382" s="6">
        <v>0.169</v>
      </c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</row>
    <row r="383" spans="1:43">
      <c r="A383" s="7">
        <v>76200</v>
      </c>
      <c r="B383" s="6">
        <v>0</v>
      </c>
      <c r="C383" s="6">
        <v>1</v>
      </c>
      <c r="D383" s="6">
        <v>0</v>
      </c>
      <c r="E383" s="6">
        <v>1</v>
      </c>
      <c r="F383" s="6">
        <v>0</v>
      </c>
      <c r="G383" s="6">
        <v>1</v>
      </c>
      <c r="H383" s="6">
        <v>0</v>
      </c>
      <c r="I383" s="6">
        <v>1</v>
      </c>
      <c r="J383" s="6">
        <v>0</v>
      </c>
      <c r="K383" s="6">
        <v>1</v>
      </c>
      <c r="L383" s="6">
        <v>0.003</v>
      </c>
      <c r="M383" s="6">
        <v>0.997</v>
      </c>
      <c r="N383" s="6">
        <v>0.051</v>
      </c>
      <c r="O383" s="6">
        <v>0.949</v>
      </c>
      <c r="P383" s="6">
        <v>0.286</v>
      </c>
      <c r="Q383" s="6">
        <v>0.714</v>
      </c>
      <c r="R383" s="6">
        <v>0.463</v>
      </c>
      <c r="S383" s="6">
        <v>0.537</v>
      </c>
      <c r="T383" s="6">
        <v>0.825</v>
      </c>
      <c r="U383" s="6">
        <v>0.175</v>
      </c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</row>
    <row r="384" spans="1:43">
      <c r="A384" s="7">
        <v>76400</v>
      </c>
      <c r="B384" s="6">
        <v>0</v>
      </c>
      <c r="C384" s="6">
        <v>1</v>
      </c>
      <c r="D384" s="6">
        <v>0</v>
      </c>
      <c r="E384" s="6">
        <v>1</v>
      </c>
      <c r="F384" s="6">
        <v>0</v>
      </c>
      <c r="G384" s="6">
        <v>1</v>
      </c>
      <c r="H384" s="6">
        <v>0</v>
      </c>
      <c r="I384" s="6">
        <v>1</v>
      </c>
      <c r="J384" s="6">
        <v>0</v>
      </c>
      <c r="K384" s="6">
        <v>1</v>
      </c>
      <c r="L384" s="6">
        <v>0.002</v>
      </c>
      <c r="M384" s="6">
        <v>0.998</v>
      </c>
      <c r="N384" s="6">
        <v>0.051</v>
      </c>
      <c r="O384" s="6">
        <v>0.949</v>
      </c>
      <c r="P384" s="6">
        <v>0.279</v>
      </c>
      <c r="Q384" s="6">
        <v>0.721</v>
      </c>
      <c r="R384" s="6">
        <v>0.455</v>
      </c>
      <c r="S384" s="6">
        <v>0.545</v>
      </c>
      <c r="T384" s="6">
        <v>0.814</v>
      </c>
      <c r="U384" s="6">
        <v>0.186</v>
      </c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</row>
    <row r="385" spans="1:43">
      <c r="A385" s="7">
        <v>76600</v>
      </c>
      <c r="B385" s="6">
        <v>0</v>
      </c>
      <c r="C385" s="6">
        <v>1</v>
      </c>
      <c r="D385" s="6">
        <v>0</v>
      </c>
      <c r="E385" s="6">
        <v>1</v>
      </c>
      <c r="F385" s="6">
        <v>0</v>
      </c>
      <c r="G385" s="6">
        <v>1</v>
      </c>
      <c r="H385" s="6">
        <v>0</v>
      </c>
      <c r="I385" s="6">
        <v>1</v>
      </c>
      <c r="J385" s="6">
        <v>0</v>
      </c>
      <c r="K385" s="6">
        <v>1</v>
      </c>
      <c r="L385" s="6">
        <v>0.002</v>
      </c>
      <c r="M385" s="6">
        <v>0.998</v>
      </c>
      <c r="N385" s="6">
        <v>0.047</v>
      </c>
      <c r="O385" s="6">
        <v>0.953</v>
      </c>
      <c r="P385" s="6">
        <v>0.271</v>
      </c>
      <c r="Q385" s="6">
        <v>0.729</v>
      </c>
      <c r="R385" s="6">
        <v>0.451</v>
      </c>
      <c r="S385" s="6">
        <v>0.549</v>
      </c>
      <c r="T385" s="6">
        <v>0.801</v>
      </c>
      <c r="U385" s="6">
        <v>0.199</v>
      </c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</row>
    <row r="386" spans="1:43">
      <c r="A386" s="7">
        <v>76800</v>
      </c>
      <c r="B386" s="6">
        <v>0</v>
      </c>
      <c r="C386" s="6">
        <v>1</v>
      </c>
      <c r="D386" s="6">
        <v>0</v>
      </c>
      <c r="E386" s="6">
        <v>1</v>
      </c>
      <c r="F386" s="6">
        <v>0</v>
      </c>
      <c r="G386" s="6">
        <v>1</v>
      </c>
      <c r="H386" s="6">
        <v>0</v>
      </c>
      <c r="I386" s="6">
        <v>1</v>
      </c>
      <c r="J386" s="6">
        <v>0</v>
      </c>
      <c r="K386" s="6">
        <v>1</v>
      </c>
      <c r="L386" s="6">
        <v>0.002</v>
      </c>
      <c r="M386" s="6">
        <v>0.998</v>
      </c>
      <c r="N386" s="6">
        <v>0.047</v>
      </c>
      <c r="O386" s="6">
        <v>0.953</v>
      </c>
      <c r="P386" s="6">
        <v>0.269</v>
      </c>
      <c r="Q386" s="6">
        <v>0.731</v>
      </c>
      <c r="R386" s="6">
        <v>0.447</v>
      </c>
      <c r="S386" s="6">
        <v>0.553</v>
      </c>
      <c r="T386" s="6">
        <v>0.792</v>
      </c>
      <c r="U386" s="6">
        <v>0.208</v>
      </c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</row>
    <row r="387" spans="1:43">
      <c r="A387" s="7">
        <v>77000</v>
      </c>
      <c r="B387" s="6">
        <v>0</v>
      </c>
      <c r="C387" s="6">
        <v>1</v>
      </c>
      <c r="D387" s="6">
        <v>0</v>
      </c>
      <c r="E387" s="6">
        <v>1</v>
      </c>
      <c r="F387" s="6">
        <v>0</v>
      </c>
      <c r="G387" s="6">
        <v>1</v>
      </c>
      <c r="H387" s="6">
        <v>0</v>
      </c>
      <c r="I387" s="6">
        <v>1</v>
      </c>
      <c r="J387" s="6">
        <v>0</v>
      </c>
      <c r="K387" s="6">
        <v>1</v>
      </c>
      <c r="L387" s="6">
        <v>0.001</v>
      </c>
      <c r="M387" s="6">
        <v>0.999</v>
      </c>
      <c r="N387" s="6">
        <v>0.044</v>
      </c>
      <c r="O387" s="6">
        <v>0.956</v>
      </c>
      <c r="P387" s="6">
        <v>0.267</v>
      </c>
      <c r="Q387" s="6">
        <v>0.733</v>
      </c>
      <c r="R387" s="6">
        <v>0.438</v>
      </c>
      <c r="S387" s="6">
        <v>0.562</v>
      </c>
      <c r="T387" s="6">
        <v>0.781</v>
      </c>
      <c r="U387" s="6">
        <v>0.219</v>
      </c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</row>
    <row r="388" spans="1:43">
      <c r="A388" s="7">
        <v>77200</v>
      </c>
      <c r="B388" s="6">
        <v>0</v>
      </c>
      <c r="C388" s="6">
        <v>1</v>
      </c>
      <c r="D388" s="6">
        <v>0</v>
      </c>
      <c r="E388" s="6">
        <v>1</v>
      </c>
      <c r="F388" s="6">
        <v>0</v>
      </c>
      <c r="G388" s="6">
        <v>1</v>
      </c>
      <c r="H388" s="6">
        <v>0</v>
      </c>
      <c r="I388" s="6">
        <v>1</v>
      </c>
      <c r="J388" s="6">
        <v>0</v>
      </c>
      <c r="K388" s="6">
        <v>1</v>
      </c>
      <c r="L388" s="6">
        <v>0.001</v>
      </c>
      <c r="M388" s="6">
        <v>0.999</v>
      </c>
      <c r="N388" s="6">
        <v>0.038</v>
      </c>
      <c r="O388" s="6">
        <v>0.962</v>
      </c>
      <c r="P388" s="6">
        <v>0.261</v>
      </c>
      <c r="Q388" s="6">
        <v>0.739</v>
      </c>
      <c r="R388" s="6">
        <v>0.429</v>
      </c>
      <c r="S388" s="6">
        <v>0.571</v>
      </c>
      <c r="T388" s="6">
        <v>0.768</v>
      </c>
      <c r="U388" s="6">
        <v>0.232</v>
      </c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</row>
    <row r="389" spans="1:43">
      <c r="A389" s="7">
        <v>77400</v>
      </c>
      <c r="B389" s="6">
        <v>0</v>
      </c>
      <c r="C389" s="6">
        <v>1</v>
      </c>
      <c r="D389" s="6">
        <v>0</v>
      </c>
      <c r="E389" s="6">
        <v>1</v>
      </c>
      <c r="F389" s="6">
        <v>0</v>
      </c>
      <c r="G389" s="6">
        <v>1</v>
      </c>
      <c r="H389" s="6">
        <v>0</v>
      </c>
      <c r="I389" s="6">
        <v>1</v>
      </c>
      <c r="J389" s="6">
        <v>0</v>
      </c>
      <c r="K389" s="6">
        <v>1</v>
      </c>
      <c r="L389" s="6">
        <v>0.001</v>
      </c>
      <c r="M389" s="6">
        <v>0.999</v>
      </c>
      <c r="N389" s="6">
        <v>0.037</v>
      </c>
      <c r="O389" s="6">
        <v>0.963</v>
      </c>
      <c r="P389" s="6">
        <v>0.254</v>
      </c>
      <c r="Q389" s="6">
        <v>0.746</v>
      </c>
      <c r="R389" s="6">
        <v>0.423</v>
      </c>
      <c r="S389" s="6">
        <v>0.577</v>
      </c>
      <c r="T389" s="6">
        <v>0.754</v>
      </c>
      <c r="U389" s="6">
        <v>0.246</v>
      </c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</row>
    <row r="390" spans="1:43">
      <c r="A390" s="7">
        <v>77600</v>
      </c>
      <c r="B390" s="6">
        <v>0</v>
      </c>
      <c r="C390" s="6">
        <v>1</v>
      </c>
      <c r="D390" s="6">
        <v>0</v>
      </c>
      <c r="E390" s="6">
        <v>1</v>
      </c>
      <c r="F390" s="6">
        <v>0</v>
      </c>
      <c r="G390" s="6">
        <v>1</v>
      </c>
      <c r="H390" s="6">
        <v>0</v>
      </c>
      <c r="I390" s="6">
        <v>1</v>
      </c>
      <c r="J390" s="6">
        <v>0</v>
      </c>
      <c r="K390" s="6">
        <v>1</v>
      </c>
      <c r="L390" s="6">
        <v>0.001</v>
      </c>
      <c r="M390" s="6">
        <v>0.999</v>
      </c>
      <c r="N390" s="6">
        <v>0.035</v>
      </c>
      <c r="O390" s="6">
        <v>0.965</v>
      </c>
      <c r="P390" s="6">
        <v>0.254</v>
      </c>
      <c r="Q390" s="6">
        <v>0.746</v>
      </c>
      <c r="R390" s="6">
        <v>0.419</v>
      </c>
      <c r="S390" s="6">
        <v>0.581</v>
      </c>
      <c r="T390" s="6">
        <v>0.749</v>
      </c>
      <c r="U390" s="6">
        <v>0.251</v>
      </c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</row>
    <row r="391" spans="1:43">
      <c r="A391" s="7">
        <v>77800</v>
      </c>
      <c r="B391" s="6">
        <v>0</v>
      </c>
      <c r="C391" s="6">
        <v>1</v>
      </c>
      <c r="D391" s="6">
        <v>0</v>
      </c>
      <c r="E391" s="6">
        <v>1</v>
      </c>
      <c r="F391" s="6">
        <v>0</v>
      </c>
      <c r="G391" s="6">
        <v>1</v>
      </c>
      <c r="H391" s="6">
        <v>0</v>
      </c>
      <c r="I391" s="6">
        <v>1</v>
      </c>
      <c r="J391" s="6">
        <v>0</v>
      </c>
      <c r="K391" s="6">
        <v>1</v>
      </c>
      <c r="L391" s="6">
        <v>0.001</v>
      </c>
      <c r="M391" s="6">
        <v>0.999</v>
      </c>
      <c r="N391" s="6">
        <v>0.035</v>
      </c>
      <c r="O391" s="6">
        <v>0.965</v>
      </c>
      <c r="P391" s="6">
        <v>0.254</v>
      </c>
      <c r="Q391" s="6">
        <v>0.746</v>
      </c>
      <c r="R391" s="6">
        <v>0.417</v>
      </c>
      <c r="S391" s="6">
        <v>0.583</v>
      </c>
      <c r="T391" s="6">
        <v>0.744</v>
      </c>
      <c r="U391" s="6">
        <v>0.256</v>
      </c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</row>
    <row r="392" spans="1:43">
      <c r="A392" s="7">
        <v>78000</v>
      </c>
      <c r="B392" s="6">
        <v>0</v>
      </c>
      <c r="C392" s="6">
        <v>1</v>
      </c>
      <c r="D392" s="6">
        <v>0</v>
      </c>
      <c r="E392" s="6">
        <v>1</v>
      </c>
      <c r="F392" s="6">
        <v>0</v>
      </c>
      <c r="G392" s="6">
        <v>1</v>
      </c>
      <c r="H392" s="6">
        <v>0</v>
      </c>
      <c r="I392" s="6">
        <v>1</v>
      </c>
      <c r="J392" s="6">
        <v>0</v>
      </c>
      <c r="K392" s="6">
        <v>1</v>
      </c>
      <c r="L392" s="6">
        <v>0.001</v>
      </c>
      <c r="M392" s="6">
        <v>0.999</v>
      </c>
      <c r="N392" s="6">
        <v>0.033</v>
      </c>
      <c r="O392" s="6">
        <v>0.967</v>
      </c>
      <c r="P392" s="6">
        <v>0.252</v>
      </c>
      <c r="Q392" s="6">
        <v>0.748</v>
      </c>
      <c r="R392" s="6">
        <v>0.413</v>
      </c>
      <c r="S392" s="6">
        <v>0.587</v>
      </c>
      <c r="T392" s="6">
        <v>0.734</v>
      </c>
      <c r="U392" s="6">
        <v>0.266</v>
      </c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</row>
    <row r="393" spans="1:43">
      <c r="A393" s="7">
        <v>78200</v>
      </c>
      <c r="B393" s="6">
        <v>0</v>
      </c>
      <c r="C393" s="6">
        <v>1</v>
      </c>
      <c r="D393" s="6">
        <v>0</v>
      </c>
      <c r="E393" s="6">
        <v>1</v>
      </c>
      <c r="F393" s="6">
        <v>0</v>
      </c>
      <c r="G393" s="6">
        <v>1</v>
      </c>
      <c r="H393" s="6">
        <v>0</v>
      </c>
      <c r="I393" s="6">
        <v>1</v>
      </c>
      <c r="J393" s="6">
        <v>0</v>
      </c>
      <c r="K393" s="6">
        <v>1</v>
      </c>
      <c r="L393" s="6">
        <v>0.001</v>
      </c>
      <c r="M393" s="6">
        <v>0.999</v>
      </c>
      <c r="N393" s="6">
        <v>0.031</v>
      </c>
      <c r="O393" s="6">
        <v>0.969</v>
      </c>
      <c r="P393" s="6">
        <v>0.248</v>
      </c>
      <c r="Q393" s="6">
        <v>0.752</v>
      </c>
      <c r="R393" s="6">
        <v>0.406</v>
      </c>
      <c r="S393" s="6">
        <v>0.594</v>
      </c>
      <c r="T393" s="6">
        <v>0.728</v>
      </c>
      <c r="U393" s="6">
        <v>0.272</v>
      </c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</row>
    <row r="394" spans="1:43">
      <c r="A394" s="7">
        <v>78400</v>
      </c>
      <c r="B394" s="6">
        <v>0</v>
      </c>
      <c r="C394" s="6">
        <v>1</v>
      </c>
      <c r="D394" s="6">
        <v>0</v>
      </c>
      <c r="E394" s="6">
        <v>1</v>
      </c>
      <c r="F394" s="6">
        <v>0</v>
      </c>
      <c r="G394" s="6">
        <v>1</v>
      </c>
      <c r="H394" s="6">
        <v>0</v>
      </c>
      <c r="I394" s="6">
        <v>1</v>
      </c>
      <c r="J394" s="6">
        <v>0</v>
      </c>
      <c r="K394" s="6">
        <v>1</v>
      </c>
      <c r="L394" s="6">
        <v>0.001</v>
      </c>
      <c r="M394" s="6">
        <v>0.999</v>
      </c>
      <c r="N394" s="6">
        <v>0.031</v>
      </c>
      <c r="O394" s="6">
        <v>0.969</v>
      </c>
      <c r="P394" s="6">
        <v>0.24</v>
      </c>
      <c r="Q394" s="6">
        <v>0.76</v>
      </c>
      <c r="R394" s="6">
        <v>0.4</v>
      </c>
      <c r="S394" s="6">
        <v>0.6</v>
      </c>
      <c r="T394" s="6">
        <v>0.717</v>
      </c>
      <c r="U394" s="6">
        <v>0.283</v>
      </c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</row>
    <row r="395" spans="1:43">
      <c r="A395" s="7">
        <v>78600</v>
      </c>
      <c r="B395" s="6">
        <v>0</v>
      </c>
      <c r="C395" s="6">
        <v>1</v>
      </c>
      <c r="D395" s="6">
        <v>0</v>
      </c>
      <c r="E395" s="6">
        <v>1</v>
      </c>
      <c r="F395" s="6">
        <v>0</v>
      </c>
      <c r="G395" s="6">
        <v>1</v>
      </c>
      <c r="H395" s="6">
        <v>0</v>
      </c>
      <c r="I395" s="6">
        <v>1</v>
      </c>
      <c r="J395" s="6">
        <v>0</v>
      </c>
      <c r="K395" s="6">
        <v>1</v>
      </c>
      <c r="L395" s="6">
        <v>0.001</v>
      </c>
      <c r="M395" s="6">
        <v>0.999</v>
      </c>
      <c r="N395" s="6">
        <v>0.029</v>
      </c>
      <c r="O395" s="6">
        <v>0.971</v>
      </c>
      <c r="P395" s="6">
        <v>0.236</v>
      </c>
      <c r="Q395" s="6">
        <v>0.764</v>
      </c>
      <c r="R395" s="6">
        <v>0.396</v>
      </c>
      <c r="S395" s="6">
        <v>0.604</v>
      </c>
      <c r="T395" s="6">
        <v>0.709</v>
      </c>
      <c r="U395" s="6">
        <v>0.291</v>
      </c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</row>
    <row r="396" spans="1:43">
      <c r="A396" s="7">
        <v>78800</v>
      </c>
      <c r="B396" s="6">
        <v>0</v>
      </c>
      <c r="C396" s="6">
        <v>1</v>
      </c>
      <c r="D396" s="6">
        <v>0</v>
      </c>
      <c r="E396" s="6">
        <v>1</v>
      </c>
      <c r="F396" s="6">
        <v>0</v>
      </c>
      <c r="G396" s="6">
        <v>1</v>
      </c>
      <c r="H396" s="6">
        <v>0</v>
      </c>
      <c r="I396" s="6">
        <v>1</v>
      </c>
      <c r="J396" s="6">
        <v>0</v>
      </c>
      <c r="K396" s="6">
        <v>1</v>
      </c>
      <c r="L396" s="6">
        <v>0.001</v>
      </c>
      <c r="M396" s="6">
        <v>0.999</v>
      </c>
      <c r="N396" s="6">
        <v>0.029</v>
      </c>
      <c r="O396" s="6">
        <v>0.971</v>
      </c>
      <c r="P396" s="6">
        <v>0.232</v>
      </c>
      <c r="Q396" s="6">
        <v>0.768</v>
      </c>
      <c r="R396" s="6">
        <v>0.394</v>
      </c>
      <c r="S396" s="6">
        <v>0.606</v>
      </c>
      <c r="T396" s="6">
        <v>0.697</v>
      </c>
      <c r="U396" s="6">
        <v>0.303</v>
      </c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</row>
    <row r="397" spans="1:43">
      <c r="A397" s="7">
        <v>79000</v>
      </c>
      <c r="B397" s="6">
        <v>0</v>
      </c>
      <c r="C397" s="6">
        <v>1</v>
      </c>
      <c r="D397" s="6">
        <v>0</v>
      </c>
      <c r="E397" s="6">
        <v>1</v>
      </c>
      <c r="F397" s="6">
        <v>0</v>
      </c>
      <c r="G397" s="6">
        <v>1</v>
      </c>
      <c r="H397" s="6">
        <v>0</v>
      </c>
      <c r="I397" s="6">
        <v>1</v>
      </c>
      <c r="J397" s="6">
        <v>0</v>
      </c>
      <c r="K397" s="6">
        <v>1</v>
      </c>
      <c r="L397" s="6">
        <v>0.001</v>
      </c>
      <c r="M397" s="6">
        <v>0.999</v>
      </c>
      <c r="N397" s="6">
        <v>0.029</v>
      </c>
      <c r="O397" s="6">
        <v>0.971</v>
      </c>
      <c r="P397" s="6">
        <v>0.227</v>
      </c>
      <c r="Q397" s="6">
        <v>0.773</v>
      </c>
      <c r="R397" s="6">
        <v>0.393</v>
      </c>
      <c r="S397" s="6">
        <v>0.607</v>
      </c>
      <c r="T397" s="6">
        <v>0.688</v>
      </c>
      <c r="U397" s="6">
        <v>0.312</v>
      </c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</row>
    <row r="398" spans="1:43">
      <c r="A398" s="7">
        <v>79200</v>
      </c>
      <c r="B398" s="6">
        <v>0</v>
      </c>
      <c r="C398" s="6">
        <v>1</v>
      </c>
      <c r="D398" s="6">
        <v>0</v>
      </c>
      <c r="E398" s="6">
        <v>1</v>
      </c>
      <c r="F398" s="6">
        <v>0</v>
      </c>
      <c r="G398" s="6">
        <v>1</v>
      </c>
      <c r="H398" s="6">
        <v>0</v>
      </c>
      <c r="I398" s="6">
        <v>1</v>
      </c>
      <c r="J398" s="6">
        <v>0</v>
      </c>
      <c r="K398" s="6">
        <v>1</v>
      </c>
      <c r="L398" s="6">
        <v>0.001</v>
      </c>
      <c r="M398" s="6">
        <v>0.999</v>
      </c>
      <c r="N398" s="6">
        <v>0.027</v>
      </c>
      <c r="O398" s="6">
        <v>0.973</v>
      </c>
      <c r="P398" s="6">
        <v>0.222</v>
      </c>
      <c r="Q398" s="6">
        <v>0.778</v>
      </c>
      <c r="R398" s="6">
        <v>0.389</v>
      </c>
      <c r="S398" s="6">
        <v>0.611</v>
      </c>
      <c r="T398" s="6">
        <v>0.676</v>
      </c>
      <c r="U398" s="6">
        <v>0.324</v>
      </c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</row>
    <row r="399" spans="1:43">
      <c r="A399" s="7">
        <v>79400</v>
      </c>
      <c r="B399" s="6">
        <v>0</v>
      </c>
      <c r="C399" s="6">
        <v>1</v>
      </c>
      <c r="D399" s="6">
        <v>0</v>
      </c>
      <c r="E399" s="6">
        <v>1</v>
      </c>
      <c r="F399" s="6">
        <v>0</v>
      </c>
      <c r="G399" s="6">
        <v>1</v>
      </c>
      <c r="H399" s="6">
        <v>0</v>
      </c>
      <c r="I399" s="6">
        <v>1</v>
      </c>
      <c r="J399" s="6">
        <v>0</v>
      </c>
      <c r="K399" s="6">
        <v>1</v>
      </c>
      <c r="L399" s="6">
        <v>0.001</v>
      </c>
      <c r="M399" s="6">
        <v>0.999</v>
      </c>
      <c r="N399" s="6">
        <v>0.024</v>
      </c>
      <c r="O399" s="6">
        <v>0.976</v>
      </c>
      <c r="P399" s="6">
        <v>0.219</v>
      </c>
      <c r="Q399" s="6">
        <v>0.781</v>
      </c>
      <c r="R399" s="6">
        <v>0.384</v>
      </c>
      <c r="S399" s="6">
        <v>0.616</v>
      </c>
      <c r="T399" s="6">
        <v>0.666</v>
      </c>
      <c r="U399" s="6">
        <v>0.334</v>
      </c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</row>
    <row r="400" spans="1:43">
      <c r="A400" s="7">
        <v>79600</v>
      </c>
      <c r="B400" s="6">
        <v>0</v>
      </c>
      <c r="C400" s="6">
        <v>1</v>
      </c>
      <c r="D400" s="6">
        <v>0</v>
      </c>
      <c r="E400" s="6">
        <v>1</v>
      </c>
      <c r="F400" s="6">
        <v>0</v>
      </c>
      <c r="G400" s="6">
        <v>1</v>
      </c>
      <c r="H400" s="6">
        <v>0</v>
      </c>
      <c r="I400" s="6">
        <v>1</v>
      </c>
      <c r="J400" s="6">
        <v>0</v>
      </c>
      <c r="K400" s="6">
        <v>1</v>
      </c>
      <c r="L400" s="6">
        <v>0.001</v>
      </c>
      <c r="M400" s="6">
        <v>0.999</v>
      </c>
      <c r="N400" s="6">
        <v>0.024</v>
      </c>
      <c r="O400" s="6">
        <v>0.976</v>
      </c>
      <c r="P400" s="6">
        <v>0.21</v>
      </c>
      <c r="Q400" s="6">
        <v>0.79</v>
      </c>
      <c r="R400" s="6">
        <v>0.382</v>
      </c>
      <c r="S400" s="6">
        <v>0.618</v>
      </c>
      <c r="T400" s="6">
        <v>0.654</v>
      </c>
      <c r="U400" s="6">
        <v>0.346</v>
      </c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</row>
    <row r="401" spans="1:43">
      <c r="A401" s="7">
        <v>79800</v>
      </c>
      <c r="B401" s="6">
        <v>0</v>
      </c>
      <c r="C401" s="6">
        <v>1</v>
      </c>
      <c r="D401" s="6">
        <v>0</v>
      </c>
      <c r="E401" s="6">
        <v>1</v>
      </c>
      <c r="F401" s="6">
        <v>0</v>
      </c>
      <c r="G401" s="6">
        <v>1</v>
      </c>
      <c r="H401" s="6">
        <v>0</v>
      </c>
      <c r="I401" s="6">
        <v>1</v>
      </c>
      <c r="J401" s="6">
        <v>0</v>
      </c>
      <c r="K401" s="6">
        <v>1</v>
      </c>
      <c r="L401" s="6">
        <v>0.001</v>
      </c>
      <c r="M401" s="6">
        <v>0.999</v>
      </c>
      <c r="N401" s="6">
        <v>0.022</v>
      </c>
      <c r="O401" s="6">
        <v>0.978</v>
      </c>
      <c r="P401" s="6">
        <v>0.205</v>
      </c>
      <c r="Q401" s="6">
        <v>0.795</v>
      </c>
      <c r="R401" s="6">
        <v>0.379</v>
      </c>
      <c r="S401" s="6">
        <v>0.621</v>
      </c>
      <c r="T401" s="6">
        <v>0.645</v>
      </c>
      <c r="U401" s="6">
        <v>0.355</v>
      </c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</row>
    <row r="402" spans="1:43">
      <c r="A402" s="7">
        <v>80000</v>
      </c>
      <c r="B402" s="6">
        <v>0</v>
      </c>
      <c r="C402" s="6">
        <v>1</v>
      </c>
      <c r="D402" s="6">
        <v>0</v>
      </c>
      <c r="E402" s="6">
        <v>1</v>
      </c>
      <c r="F402" s="6">
        <v>0</v>
      </c>
      <c r="G402" s="6">
        <v>1</v>
      </c>
      <c r="H402" s="6">
        <v>0</v>
      </c>
      <c r="I402" s="6">
        <v>1</v>
      </c>
      <c r="J402" s="6">
        <v>0</v>
      </c>
      <c r="K402" s="6">
        <v>1</v>
      </c>
      <c r="L402" s="6">
        <v>0.001</v>
      </c>
      <c r="M402" s="6">
        <v>0.999</v>
      </c>
      <c r="N402" s="6">
        <v>0.021</v>
      </c>
      <c r="O402" s="6">
        <v>0.979</v>
      </c>
      <c r="P402" s="6">
        <v>0.203</v>
      </c>
      <c r="Q402" s="6">
        <v>0.797</v>
      </c>
      <c r="R402" s="6">
        <v>0.378</v>
      </c>
      <c r="S402" s="6">
        <v>0.622</v>
      </c>
      <c r="T402" s="6">
        <v>0.638</v>
      </c>
      <c r="U402" s="6">
        <v>0.362</v>
      </c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</row>
    <row r="403" spans="1:43">
      <c r="A403" s="7">
        <v>80200</v>
      </c>
      <c r="B403" s="6">
        <v>0</v>
      </c>
      <c r="C403" s="6">
        <v>1</v>
      </c>
      <c r="D403" s="6">
        <v>0</v>
      </c>
      <c r="E403" s="6">
        <v>1</v>
      </c>
      <c r="F403" s="6">
        <v>0</v>
      </c>
      <c r="G403" s="6">
        <v>1</v>
      </c>
      <c r="H403" s="6">
        <v>0</v>
      </c>
      <c r="I403" s="6">
        <v>1</v>
      </c>
      <c r="J403" s="6">
        <v>0</v>
      </c>
      <c r="K403" s="6">
        <v>1</v>
      </c>
      <c r="L403" s="6">
        <v>0.001</v>
      </c>
      <c r="M403" s="6">
        <v>0.999</v>
      </c>
      <c r="N403" s="6">
        <v>0.02</v>
      </c>
      <c r="O403" s="6">
        <v>0.98</v>
      </c>
      <c r="P403" s="6">
        <v>0.198</v>
      </c>
      <c r="Q403" s="6">
        <v>0.802</v>
      </c>
      <c r="R403" s="6">
        <v>0.373</v>
      </c>
      <c r="S403" s="6">
        <v>0.627</v>
      </c>
      <c r="T403" s="6">
        <v>0.622</v>
      </c>
      <c r="U403" s="6">
        <v>0.378</v>
      </c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</row>
    <row r="404" spans="1:43">
      <c r="A404" s="7">
        <v>80400</v>
      </c>
      <c r="B404" s="6">
        <v>0</v>
      </c>
      <c r="C404" s="6">
        <v>1</v>
      </c>
      <c r="D404" s="6">
        <v>0</v>
      </c>
      <c r="E404" s="6">
        <v>1</v>
      </c>
      <c r="F404" s="6">
        <v>0</v>
      </c>
      <c r="G404" s="6">
        <v>1</v>
      </c>
      <c r="H404" s="6">
        <v>0</v>
      </c>
      <c r="I404" s="6">
        <v>1</v>
      </c>
      <c r="J404" s="6">
        <v>0</v>
      </c>
      <c r="K404" s="6">
        <v>1</v>
      </c>
      <c r="L404" s="6">
        <v>0.001</v>
      </c>
      <c r="M404" s="6">
        <v>0.999</v>
      </c>
      <c r="N404" s="6">
        <v>0.019</v>
      </c>
      <c r="O404" s="6">
        <v>0.981</v>
      </c>
      <c r="P404" s="6">
        <v>0.195</v>
      </c>
      <c r="Q404" s="6">
        <v>0.805</v>
      </c>
      <c r="R404" s="6">
        <v>0.371</v>
      </c>
      <c r="S404" s="6">
        <v>0.629</v>
      </c>
      <c r="T404" s="6">
        <v>0.614</v>
      </c>
      <c r="U404" s="6">
        <v>0.386</v>
      </c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</row>
    <row r="405" spans="1:43">
      <c r="A405" s="7">
        <v>80600</v>
      </c>
      <c r="B405" s="6">
        <v>0</v>
      </c>
      <c r="C405" s="6">
        <v>1</v>
      </c>
      <c r="D405" s="6">
        <v>0</v>
      </c>
      <c r="E405" s="6">
        <v>1</v>
      </c>
      <c r="F405" s="6">
        <v>0</v>
      </c>
      <c r="G405" s="6">
        <v>1</v>
      </c>
      <c r="H405" s="6">
        <v>0</v>
      </c>
      <c r="I405" s="6">
        <v>1</v>
      </c>
      <c r="J405" s="6">
        <v>0</v>
      </c>
      <c r="K405" s="6">
        <v>1</v>
      </c>
      <c r="L405" s="6">
        <v>0.001</v>
      </c>
      <c r="M405" s="6">
        <v>0.999</v>
      </c>
      <c r="N405" s="6">
        <v>0.017</v>
      </c>
      <c r="O405" s="6">
        <v>0.983</v>
      </c>
      <c r="P405" s="6">
        <v>0.192</v>
      </c>
      <c r="Q405" s="6">
        <v>0.808</v>
      </c>
      <c r="R405" s="6">
        <v>0.368</v>
      </c>
      <c r="S405" s="6">
        <v>0.632</v>
      </c>
      <c r="T405" s="6">
        <v>0.601</v>
      </c>
      <c r="U405" s="6">
        <v>0.399</v>
      </c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</row>
    <row r="406" spans="1:43">
      <c r="A406" s="7">
        <v>80800</v>
      </c>
      <c r="B406" s="6">
        <v>0</v>
      </c>
      <c r="C406" s="6">
        <v>1</v>
      </c>
      <c r="D406" s="6">
        <v>0</v>
      </c>
      <c r="E406" s="6">
        <v>1</v>
      </c>
      <c r="F406" s="6">
        <v>0</v>
      </c>
      <c r="G406" s="6">
        <v>1</v>
      </c>
      <c r="H406" s="6">
        <v>0</v>
      </c>
      <c r="I406" s="6">
        <v>1</v>
      </c>
      <c r="J406" s="6">
        <v>0</v>
      </c>
      <c r="K406" s="6">
        <v>1</v>
      </c>
      <c r="L406" s="6">
        <v>0.001</v>
      </c>
      <c r="M406" s="6">
        <v>0.999</v>
      </c>
      <c r="N406" s="6">
        <v>0.016</v>
      </c>
      <c r="O406" s="6">
        <v>0.984</v>
      </c>
      <c r="P406" s="6">
        <v>0.186</v>
      </c>
      <c r="Q406" s="6">
        <v>0.814</v>
      </c>
      <c r="R406" s="6">
        <v>0.366</v>
      </c>
      <c r="S406" s="6">
        <v>0.634</v>
      </c>
      <c r="T406" s="6">
        <v>0.594</v>
      </c>
      <c r="U406" s="6">
        <v>0.406</v>
      </c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</row>
    <row r="407" spans="1:43">
      <c r="A407" s="7">
        <v>81000</v>
      </c>
      <c r="B407" s="6">
        <v>0</v>
      </c>
      <c r="C407" s="6">
        <v>1</v>
      </c>
      <c r="D407" s="6">
        <v>0</v>
      </c>
      <c r="E407" s="6">
        <v>1</v>
      </c>
      <c r="F407" s="6">
        <v>0</v>
      </c>
      <c r="G407" s="6">
        <v>1</v>
      </c>
      <c r="H407" s="6">
        <v>0</v>
      </c>
      <c r="I407" s="6">
        <v>1</v>
      </c>
      <c r="J407" s="6">
        <v>0</v>
      </c>
      <c r="K407" s="6">
        <v>1</v>
      </c>
      <c r="L407" s="6">
        <v>0.001</v>
      </c>
      <c r="M407" s="6">
        <v>0.999</v>
      </c>
      <c r="N407" s="6">
        <v>0.015</v>
      </c>
      <c r="O407" s="6">
        <v>0.985</v>
      </c>
      <c r="P407" s="6">
        <v>0.179</v>
      </c>
      <c r="Q407" s="6">
        <v>0.821</v>
      </c>
      <c r="R407" s="6">
        <v>0.364</v>
      </c>
      <c r="S407" s="6">
        <v>0.636</v>
      </c>
      <c r="T407" s="6">
        <v>0.585</v>
      </c>
      <c r="U407" s="6">
        <v>0.415</v>
      </c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</row>
    <row r="408" spans="1:43">
      <c r="A408" s="7">
        <v>81200</v>
      </c>
      <c r="B408" s="6">
        <v>0</v>
      </c>
      <c r="C408" s="6">
        <v>1</v>
      </c>
      <c r="D408" s="6">
        <v>0</v>
      </c>
      <c r="E408" s="6">
        <v>1</v>
      </c>
      <c r="F408" s="6">
        <v>0</v>
      </c>
      <c r="G408" s="6">
        <v>1</v>
      </c>
      <c r="H408" s="6">
        <v>0</v>
      </c>
      <c r="I408" s="6">
        <v>1</v>
      </c>
      <c r="J408" s="6">
        <v>0</v>
      </c>
      <c r="K408" s="6">
        <v>1</v>
      </c>
      <c r="L408" s="6">
        <v>0.001</v>
      </c>
      <c r="M408" s="6">
        <v>0.999</v>
      </c>
      <c r="N408" s="6">
        <v>0.014</v>
      </c>
      <c r="O408" s="6">
        <v>0.986</v>
      </c>
      <c r="P408" s="6">
        <v>0.171</v>
      </c>
      <c r="Q408" s="6">
        <v>0.829</v>
      </c>
      <c r="R408" s="6">
        <v>0.363</v>
      </c>
      <c r="S408" s="6">
        <v>0.637</v>
      </c>
      <c r="T408" s="6">
        <v>0.575</v>
      </c>
      <c r="U408" s="6">
        <v>0.425</v>
      </c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</row>
    <row r="409" spans="1:43">
      <c r="A409" s="7">
        <v>81400</v>
      </c>
      <c r="B409" s="6">
        <v>0</v>
      </c>
      <c r="C409" s="6">
        <v>1</v>
      </c>
      <c r="D409" s="6">
        <v>0</v>
      </c>
      <c r="E409" s="6">
        <v>1</v>
      </c>
      <c r="F409" s="6">
        <v>0</v>
      </c>
      <c r="G409" s="6">
        <v>1</v>
      </c>
      <c r="H409" s="6">
        <v>0</v>
      </c>
      <c r="I409" s="6">
        <v>1</v>
      </c>
      <c r="J409" s="6">
        <v>0</v>
      </c>
      <c r="K409" s="6">
        <v>1</v>
      </c>
      <c r="L409" s="6">
        <v>0.001</v>
      </c>
      <c r="M409" s="6">
        <v>0.999</v>
      </c>
      <c r="N409" s="6">
        <v>0.014</v>
      </c>
      <c r="O409" s="6">
        <v>0.986</v>
      </c>
      <c r="P409" s="6">
        <v>0.165</v>
      </c>
      <c r="Q409" s="6">
        <v>0.835</v>
      </c>
      <c r="R409" s="6">
        <v>0.361</v>
      </c>
      <c r="S409" s="6">
        <v>0.639</v>
      </c>
      <c r="T409" s="6">
        <v>0.568</v>
      </c>
      <c r="U409" s="6">
        <v>0.432</v>
      </c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</row>
    <row r="410" spans="1:43">
      <c r="A410" s="7">
        <v>81600</v>
      </c>
      <c r="B410" s="6">
        <v>0</v>
      </c>
      <c r="C410" s="6">
        <v>1</v>
      </c>
      <c r="D410" s="6">
        <v>0</v>
      </c>
      <c r="E410" s="6">
        <v>1</v>
      </c>
      <c r="F410" s="6">
        <v>0</v>
      </c>
      <c r="G410" s="6">
        <v>1</v>
      </c>
      <c r="H410" s="6">
        <v>0</v>
      </c>
      <c r="I410" s="6">
        <v>1</v>
      </c>
      <c r="J410" s="6">
        <v>0</v>
      </c>
      <c r="K410" s="6">
        <v>1</v>
      </c>
      <c r="L410" s="6">
        <v>0</v>
      </c>
      <c r="M410" s="6">
        <v>1</v>
      </c>
      <c r="N410" s="6">
        <v>0.01</v>
      </c>
      <c r="O410" s="6">
        <v>0.99</v>
      </c>
      <c r="P410" s="6">
        <v>0.161</v>
      </c>
      <c r="Q410" s="6">
        <v>0.839</v>
      </c>
      <c r="R410" s="6">
        <v>0.357</v>
      </c>
      <c r="S410" s="6">
        <v>0.643</v>
      </c>
      <c r="T410" s="6">
        <v>0.562</v>
      </c>
      <c r="U410" s="6">
        <v>0.438</v>
      </c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</row>
    <row r="411" spans="1:43">
      <c r="A411" s="7">
        <v>81800</v>
      </c>
      <c r="B411" s="6">
        <v>0</v>
      </c>
      <c r="C411" s="6">
        <v>1</v>
      </c>
      <c r="D411" s="6">
        <v>0</v>
      </c>
      <c r="E411" s="6">
        <v>1</v>
      </c>
      <c r="F411" s="6">
        <v>0</v>
      </c>
      <c r="G411" s="6">
        <v>1</v>
      </c>
      <c r="H411" s="6">
        <v>0</v>
      </c>
      <c r="I411" s="6">
        <v>1</v>
      </c>
      <c r="J411" s="6">
        <v>0</v>
      </c>
      <c r="K411" s="6">
        <v>1</v>
      </c>
      <c r="L411" s="6">
        <v>0</v>
      </c>
      <c r="M411" s="6">
        <v>1</v>
      </c>
      <c r="N411" s="6">
        <v>0.01</v>
      </c>
      <c r="O411" s="6">
        <v>0.99</v>
      </c>
      <c r="P411" s="6">
        <v>0.158</v>
      </c>
      <c r="Q411" s="6">
        <v>0.842</v>
      </c>
      <c r="R411" s="6">
        <v>0.356</v>
      </c>
      <c r="S411" s="6">
        <v>0.644</v>
      </c>
      <c r="T411" s="6">
        <v>0.557</v>
      </c>
      <c r="U411" s="6">
        <v>0.443</v>
      </c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</row>
    <row r="412" spans="1:43">
      <c r="A412" s="7">
        <v>82000</v>
      </c>
      <c r="B412" s="6">
        <v>0</v>
      </c>
      <c r="C412" s="6">
        <v>1</v>
      </c>
      <c r="D412" s="6">
        <v>0</v>
      </c>
      <c r="E412" s="6">
        <v>1</v>
      </c>
      <c r="F412" s="6">
        <v>0</v>
      </c>
      <c r="G412" s="6">
        <v>1</v>
      </c>
      <c r="H412" s="6">
        <v>0</v>
      </c>
      <c r="I412" s="6">
        <v>1</v>
      </c>
      <c r="J412" s="6">
        <v>0</v>
      </c>
      <c r="K412" s="6">
        <v>1</v>
      </c>
      <c r="L412" s="6">
        <v>0</v>
      </c>
      <c r="M412" s="6">
        <v>1</v>
      </c>
      <c r="N412" s="6">
        <v>0.007</v>
      </c>
      <c r="O412" s="6">
        <v>0.993</v>
      </c>
      <c r="P412" s="6">
        <v>0.156</v>
      </c>
      <c r="Q412" s="6">
        <v>0.844</v>
      </c>
      <c r="R412" s="6">
        <v>0.356</v>
      </c>
      <c r="S412" s="6">
        <v>0.644</v>
      </c>
      <c r="T412" s="6">
        <v>0.546</v>
      </c>
      <c r="U412" s="6">
        <v>0.454</v>
      </c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</row>
    <row r="413" spans="1:43">
      <c r="A413" s="7">
        <v>82200</v>
      </c>
      <c r="B413" s="6">
        <v>0</v>
      </c>
      <c r="C413" s="6">
        <v>1</v>
      </c>
      <c r="D413" s="6">
        <v>0</v>
      </c>
      <c r="E413" s="6">
        <v>1</v>
      </c>
      <c r="F413" s="6">
        <v>0</v>
      </c>
      <c r="G413" s="6">
        <v>1</v>
      </c>
      <c r="H413" s="6">
        <v>0</v>
      </c>
      <c r="I413" s="6">
        <v>1</v>
      </c>
      <c r="J413" s="6">
        <v>0</v>
      </c>
      <c r="K413" s="6">
        <v>1</v>
      </c>
      <c r="L413" s="6">
        <v>0</v>
      </c>
      <c r="M413" s="6">
        <v>1</v>
      </c>
      <c r="N413" s="6">
        <v>0.007</v>
      </c>
      <c r="O413" s="6">
        <v>0.993</v>
      </c>
      <c r="P413" s="6">
        <v>0.153</v>
      </c>
      <c r="Q413" s="6">
        <v>0.847</v>
      </c>
      <c r="R413" s="6">
        <v>0.355</v>
      </c>
      <c r="S413" s="6">
        <v>0.645</v>
      </c>
      <c r="T413" s="6">
        <v>0.534</v>
      </c>
      <c r="U413" s="6">
        <v>0.466</v>
      </c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</row>
    <row r="414" spans="1:43">
      <c r="A414" s="7">
        <v>82400</v>
      </c>
      <c r="B414" s="6">
        <v>0</v>
      </c>
      <c r="C414" s="6">
        <v>1</v>
      </c>
      <c r="D414" s="6">
        <v>0</v>
      </c>
      <c r="E414" s="6">
        <v>1</v>
      </c>
      <c r="F414" s="6">
        <v>0</v>
      </c>
      <c r="G414" s="6">
        <v>1</v>
      </c>
      <c r="H414" s="6">
        <v>0</v>
      </c>
      <c r="I414" s="6">
        <v>1</v>
      </c>
      <c r="J414" s="6">
        <v>0</v>
      </c>
      <c r="K414" s="6">
        <v>1</v>
      </c>
      <c r="L414" s="6">
        <v>0</v>
      </c>
      <c r="M414" s="6">
        <v>1</v>
      </c>
      <c r="N414" s="6">
        <v>0.007</v>
      </c>
      <c r="O414" s="6">
        <v>0.993</v>
      </c>
      <c r="P414" s="6">
        <v>0.149</v>
      </c>
      <c r="Q414" s="6">
        <v>0.851</v>
      </c>
      <c r="R414" s="6">
        <v>0.351</v>
      </c>
      <c r="S414" s="6">
        <v>0.649</v>
      </c>
      <c r="T414" s="6">
        <v>0.528</v>
      </c>
      <c r="U414" s="6">
        <v>0.472</v>
      </c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</row>
    <row r="415" spans="1:43">
      <c r="A415" s="7">
        <v>82600</v>
      </c>
      <c r="B415" s="6">
        <v>0</v>
      </c>
      <c r="C415" s="6">
        <v>1</v>
      </c>
      <c r="D415" s="6">
        <v>0</v>
      </c>
      <c r="E415" s="6">
        <v>1</v>
      </c>
      <c r="F415" s="6">
        <v>0</v>
      </c>
      <c r="G415" s="6">
        <v>1</v>
      </c>
      <c r="H415" s="6">
        <v>0</v>
      </c>
      <c r="I415" s="6">
        <v>1</v>
      </c>
      <c r="J415" s="6">
        <v>0</v>
      </c>
      <c r="K415" s="6">
        <v>1</v>
      </c>
      <c r="L415" s="6">
        <v>0</v>
      </c>
      <c r="M415" s="6">
        <v>1</v>
      </c>
      <c r="N415" s="6">
        <v>0.007</v>
      </c>
      <c r="O415" s="6">
        <v>0.993</v>
      </c>
      <c r="P415" s="6">
        <v>0.139</v>
      </c>
      <c r="Q415" s="6">
        <v>0.861</v>
      </c>
      <c r="R415" s="6">
        <v>0.347</v>
      </c>
      <c r="S415" s="6">
        <v>0.653</v>
      </c>
      <c r="T415" s="6">
        <v>0.515</v>
      </c>
      <c r="U415" s="6">
        <v>0.485</v>
      </c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</row>
    <row r="416" spans="1:43">
      <c r="A416" s="7">
        <v>82800</v>
      </c>
      <c r="B416" s="6">
        <v>0</v>
      </c>
      <c r="C416" s="6">
        <v>1</v>
      </c>
      <c r="D416" s="6">
        <v>0</v>
      </c>
      <c r="E416" s="6">
        <v>1</v>
      </c>
      <c r="F416" s="6">
        <v>0</v>
      </c>
      <c r="G416" s="6">
        <v>1</v>
      </c>
      <c r="H416" s="6">
        <v>0</v>
      </c>
      <c r="I416" s="6">
        <v>1</v>
      </c>
      <c r="J416" s="6">
        <v>0</v>
      </c>
      <c r="K416" s="6">
        <v>1</v>
      </c>
      <c r="L416" s="6">
        <v>0</v>
      </c>
      <c r="M416" s="6">
        <v>1</v>
      </c>
      <c r="N416" s="6">
        <v>0.006</v>
      </c>
      <c r="O416" s="6">
        <v>0.994</v>
      </c>
      <c r="P416" s="6">
        <v>0.132</v>
      </c>
      <c r="Q416" s="6">
        <v>0.868</v>
      </c>
      <c r="R416" s="6">
        <v>0.342</v>
      </c>
      <c r="S416" s="6">
        <v>0.658</v>
      </c>
      <c r="T416" s="9">
        <v>0.51</v>
      </c>
      <c r="U416" s="9">
        <v>0.49</v>
      </c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</row>
    <row r="417" spans="1:43">
      <c r="A417" s="7">
        <v>83000</v>
      </c>
      <c r="B417" s="6">
        <v>0</v>
      </c>
      <c r="C417" s="6">
        <v>1</v>
      </c>
      <c r="D417" s="6">
        <v>0</v>
      </c>
      <c r="E417" s="6">
        <v>1</v>
      </c>
      <c r="F417" s="6">
        <v>0</v>
      </c>
      <c r="G417" s="6">
        <v>1</v>
      </c>
      <c r="H417" s="6">
        <v>0</v>
      </c>
      <c r="I417" s="6">
        <v>1</v>
      </c>
      <c r="J417" s="6">
        <v>0</v>
      </c>
      <c r="K417" s="6">
        <v>1</v>
      </c>
      <c r="L417" s="6">
        <v>0</v>
      </c>
      <c r="M417" s="6">
        <v>1</v>
      </c>
      <c r="N417" s="6">
        <v>0.005</v>
      </c>
      <c r="O417" s="6">
        <v>0.995</v>
      </c>
      <c r="P417" s="6">
        <v>0.13</v>
      </c>
      <c r="Q417" s="6">
        <v>0.87</v>
      </c>
      <c r="R417" s="6">
        <v>0.342</v>
      </c>
      <c r="S417" s="6">
        <v>0.658</v>
      </c>
      <c r="T417" s="9">
        <v>0.497</v>
      </c>
      <c r="U417" s="9">
        <v>0.503</v>
      </c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</row>
    <row r="418" spans="1:43">
      <c r="A418" s="7">
        <v>83200</v>
      </c>
      <c r="B418" s="6">
        <v>0</v>
      </c>
      <c r="C418" s="6">
        <v>1</v>
      </c>
      <c r="D418" s="6">
        <v>0</v>
      </c>
      <c r="E418" s="6">
        <v>1</v>
      </c>
      <c r="F418" s="6">
        <v>0</v>
      </c>
      <c r="G418" s="6">
        <v>1</v>
      </c>
      <c r="H418" s="6">
        <v>0</v>
      </c>
      <c r="I418" s="6">
        <v>1</v>
      </c>
      <c r="J418" s="6">
        <v>0</v>
      </c>
      <c r="K418" s="6">
        <v>1</v>
      </c>
      <c r="L418" s="6">
        <v>0</v>
      </c>
      <c r="M418" s="6">
        <v>1</v>
      </c>
      <c r="N418" s="6">
        <v>0.005</v>
      </c>
      <c r="O418" s="6">
        <v>0.995</v>
      </c>
      <c r="P418" s="6">
        <v>0.121</v>
      </c>
      <c r="Q418" s="6">
        <v>0.879</v>
      </c>
      <c r="R418" s="6">
        <v>0.341</v>
      </c>
      <c r="S418" s="6">
        <v>0.659</v>
      </c>
      <c r="T418" s="6">
        <v>0.491</v>
      </c>
      <c r="U418" s="6">
        <v>0.509</v>
      </c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</row>
    <row r="419" spans="1:43">
      <c r="A419" s="7">
        <v>83400</v>
      </c>
      <c r="B419" s="6">
        <v>0</v>
      </c>
      <c r="C419" s="6">
        <v>1</v>
      </c>
      <c r="D419" s="6">
        <v>0</v>
      </c>
      <c r="E419" s="6">
        <v>1</v>
      </c>
      <c r="F419" s="6">
        <v>0</v>
      </c>
      <c r="G419" s="6">
        <v>1</v>
      </c>
      <c r="H419" s="6">
        <v>0</v>
      </c>
      <c r="I419" s="6">
        <v>1</v>
      </c>
      <c r="J419" s="6">
        <v>0</v>
      </c>
      <c r="K419" s="6">
        <v>1</v>
      </c>
      <c r="L419" s="6">
        <v>0</v>
      </c>
      <c r="M419" s="6">
        <v>1</v>
      </c>
      <c r="N419" s="6">
        <v>0.005</v>
      </c>
      <c r="O419" s="6">
        <v>0.995</v>
      </c>
      <c r="P419" s="6">
        <v>0.115</v>
      </c>
      <c r="Q419" s="6">
        <v>0.885</v>
      </c>
      <c r="R419" s="6">
        <v>0.338</v>
      </c>
      <c r="S419" s="6">
        <v>0.662</v>
      </c>
      <c r="T419" s="6">
        <v>0.48</v>
      </c>
      <c r="U419" s="6">
        <v>0.52</v>
      </c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</row>
    <row r="420" spans="1:43">
      <c r="A420" s="7">
        <v>83600</v>
      </c>
      <c r="B420" s="6">
        <v>0</v>
      </c>
      <c r="C420" s="6">
        <v>1</v>
      </c>
      <c r="D420" s="6">
        <v>0</v>
      </c>
      <c r="E420" s="6">
        <v>1</v>
      </c>
      <c r="F420" s="6">
        <v>0</v>
      </c>
      <c r="G420" s="6">
        <v>1</v>
      </c>
      <c r="H420" s="6">
        <v>0</v>
      </c>
      <c r="I420" s="6">
        <v>1</v>
      </c>
      <c r="J420" s="6">
        <v>0</v>
      </c>
      <c r="K420" s="6">
        <v>1</v>
      </c>
      <c r="L420" s="6">
        <v>0</v>
      </c>
      <c r="M420" s="6">
        <v>1</v>
      </c>
      <c r="N420" s="6">
        <v>0.004</v>
      </c>
      <c r="O420" s="6">
        <v>0.996</v>
      </c>
      <c r="P420" s="6">
        <v>0.114</v>
      </c>
      <c r="Q420" s="6">
        <v>0.886</v>
      </c>
      <c r="R420" s="6">
        <v>0.336</v>
      </c>
      <c r="S420" s="6">
        <v>0.664</v>
      </c>
      <c r="T420" s="6">
        <v>0.469</v>
      </c>
      <c r="U420" s="6">
        <v>0.531</v>
      </c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</row>
    <row r="421" spans="1:43">
      <c r="A421" s="7">
        <v>83800</v>
      </c>
      <c r="B421" s="6">
        <v>0</v>
      </c>
      <c r="C421" s="6">
        <v>1</v>
      </c>
      <c r="D421" s="6">
        <v>0</v>
      </c>
      <c r="E421" s="6">
        <v>1</v>
      </c>
      <c r="F421" s="6">
        <v>0</v>
      </c>
      <c r="G421" s="6">
        <v>1</v>
      </c>
      <c r="H421" s="6">
        <v>0</v>
      </c>
      <c r="I421" s="6">
        <v>1</v>
      </c>
      <c r="J421" s="6">
        <v>0</v>
      </c>
      <c r="K421" s="6">
        <v>1</v>
      </c>
      <c r="L421" s="6">
        <v>0</v>
      </c>
      <c r="M421" s="6">
        <v>1</v>
      </c>
      <c r="N421" s="6">
        <v>0.004</v>
      </c>
      <c r="O421" s="6">
        <v>0.996</v>
      </c>
      <c r="P421" s="6">
        <v>0.11</v>
      </c>
      <c r="Q421" s="6">
        <v>0.89</v>
      </c>
      <c r="R421" s="6">
        <v>0.334</v>
      </c>
      <c r="S421" s="6">
        <v>0.666</v>
      </c>
      <c r="T421" s="6">
        <v>0.463</v>
      </c>
      <c r="U421" s="6">
        <v>0.537</v>
      </c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</row>
    <row r="422" spans="1:43">
      <c r="A422" s="7">
        <v>84000</v>
      </c>
      <c r="B422" s="6">
        <v>0</v>
      </c>
      <c r="C422" s="6">
        <v>1</v>
      </c>
      <c r="D422" s="6">
        <v>0</v>
      </c>
      <c r="E422" s="6">
        <v>1</v>
      </c>
      <c r="F422" s="6">
        <v>0</v>
      </c>
      <c r="G422" s="6">
        <v>1</v>
      </c>
      <c r="H422" s="6">
        <v>0</v>
      </c>
      <c r="I422" s="6">
        <v>1</v>
      </c>
      <c r="J422" s="6">
        <v>0</v>
      </c>
      <c r="K422" s="6">
        <v>1</v>
      </c>
      <c r="L422" s="6">
        <v>0</v>
      </c>
      <c r="M422" s="6">
        <v>1</v>
      </c>
      <c r="N422" s="6">
        <v>0.004</v>
      </c>
      <c r="O422" s="6">
        <v>0.996</v>
      </c>
      <c r="P422" s="6">
        <v>0.107</v>
      </c>
      <c r="Q422" s="6">
        <v>0.893</v>
      </c>
      <c r="R422" s="6">
        <v>0.332</v>
      </c>
      <c r="S422" s="6">
        <v>0.668</v>
      </c>
      <c r="T422" s="6">
        <v>0.452</v>
      </c>
      <c r="U422" s="6">
        <v>0.548</v>
      </c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</row>
    <row r="423" spans="1:43">
      <c r="A423" s="7">
        <v>84200</v>
      </c>
      <c r="B423" s="6">
        <v>0</v>
      </c>
      <c r="C423" s="6">
        <v>1</v>
      </c>
      <c r="D423" s="6">
        <v>0</v>
      </c>
      <c r="E423" s="6">
        <v>1</v>
      </c>
      <c r="F423" s="6">
        <v>0</v>
      </c>
      <c r="G423" s="6">
        <v>1</v>
      </c>
      <c r="H423" s="6">
        <v>0</v>
      </c>
      <c r="I423" s="6">
        <v>1</v>
      </c>
      <c r="J423" s="6">
        <v>0</v>
      </c>
      <c r="K423" s="6">
        <v>1</v>
      </c>
      <c r="L423" s="6">
        <v>0</v>
      </c>
      <c r="M423" s="6">
        <v>1</v>
      </c>
      <c r="N423" s="6">
        <v>0.003</v>
      </c>
      <c r="O423" s="6">
        <v>0.997</v>
      </c>
      <c r="P423" s="6">
        <v>0.103</v>
      </c>
      <c r="Q423" s="6">
        <v>0.897</v>
      </c>
      <c r="R423" s="6">
        <v>0.331</v>
      </c>
      <c r="S423" s="6">
        <v>0.669</v>
      </c>
      <c r="T423" s="6">
        <v>0.447</v>
      </c>
      <c r="U423" s="6">
        <v>0.553</v>
      </c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</row>
    <row r="424" spans="1:43">
      <c r="A424" s="7">
        <v>84400</v>
      </c>
      <c r="B424" s="6">
        <v>0</v>
      </c>
      <c r="C424" s="6">
        <v>1</v>
      </c>
      <c r="D424" s="6">
        <v>0</v>
      </c>
      <c r="E424" s="6">
        <v>1</v>
      </c>
      <c r="F424" s="6">
        <v>0</v>
      </c>
      <c r="G424" s="6">
        <v>1</v>
      </c>
      <c r="H424" s="6">
        <v>0</v>
      </c>
      <c r="I424" s="6">
        <v>1</v>
      </c>
      <c r="J424" s="6">
        <v>0</v>
      </c>
      <c r="K424" s="6">
        <v>1</v>
      </c>
      <c r="L424" s="6">
        <v>0</v>
      </c>
      <c r="M424" s="6">
        <v>1</v>
      </c>
      <c r="N424" s="6">
        <v>0.002</v>
      </c>
      <c r="O424" s="6">
        <v>0.998</v>
      </c>
      <c r="P424" s="6">
        <v>0.098</v>
      </c>
      <c r="Q424" s="6">
        <v>0.902</v>
      </c>
      <c r="R424" s="6">
        <v>0.33</v>
      </c>
      <c r="S424" s="6">
        <v>0.67</v>
      </c>
      <c r="T424" s="6">
        <v>0.441</v>
      </c>
      <c r="U424" s="6">
        <v>0.559</v>
      </c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</row>
    <row r="425" spans="1:43">
      <c r="A425" s="7">
        <v>84600</v>
      </c>
      <c r="B425" s="6">
        <v>0</v>
      </c>
      <c r="C425" s="6">
        <v>1</v>
      </c>
      <c r="D425" s="6">
        <v>0</v>
      </c>
      <c r="E425" s="6">
        <v>1</v>
      </c>
      <c r="F425" s="6">
        <v>0</v>
      </c>
      <c r="G425" s="6">
        <v>1</v>
      </c>
      <c r="H425" s="6">
        <v>0</v>
      </c>
      <c r="I425" s="6">
        <v>1</v>
      </c>
      <c r="J425" s="6">
        <v>0</v>
      </c>
      <c r="K425" s="6">
        <v>1</v>
      </c>
      <c r="L425" s="6">
        <v>0</v>
      </c>
      <c r="M425" s="6">
        <v>1</v>
      </c>
      <c r="N425" s="6">
        <v>0.002</v>
      </c>
      <c r="O425" s="6">
        <v>0.998</v>
      </c>
      <c r="P425" s="6">
        <v>0.094</v>
      </c>
      <c r="Q425" s="6">
        <v>0.906</v>
      </c>
      <c r="R425" s="6">
        <v>0.329</v>
      </c>
      <c r="S425" s="6">
        <v>0.671</v>
      </c>
      <c r="T425" s="6">
        <v>0.431</v>
      </c>
      <c r="U425" s="6">
        <v>0.569</v>
      </c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</row>
    <row r="426" spans="1:43">
      <c r="A426" s="7">
        <v>84800</v>
      </c>
      <c r="B426" s="6">
        <v>0</v>
      </c>
      <c r="C426" s="6">
        <v>1</v>
      </c>
      <c r="D426" s="6">
        <v>0</v>
      </c>
      <c r="E426" s="6">
        <v>1</v>
      </c>
      <c r="F426" s="6">
        <v>0</v>
      </c>
      <c r="G426" s="6">
        <v>1</v>
      </c>
      <c r="H426" s="6">
        <v>0</v>
      </c>
      <c r="I426" s="6">
        <v>1</v>
      </c>
      <c r="J426" s="6">
        <v>0</v>
      </c>
      <c r="K426" s="6">
        <v>1</v>
      </c>
      <c r="L426" s="6">
        <v>0</v>
      </c>
      <c r="M426" s="6">
        <v>1</v>
      </c>
      <c r="N426" s="6">
        <v>0.002</v>
      </c>
      <c r="O426" s="6">
        <v>0.998</v>
      </c>
      <c r="P426" s="6">
        <v>0.089</v>
      </c>
      <c r="Q426" s="6">
        <v>0.911</v>
      </c>
      <c r="R426" s="6">
        <v>0.328</v>
      </c>
      <c r="S426" s="6">
        <v>0.672</v>
      </c>
      <c r="T426" s="6">
        <v>0.427</v>
      </c>
      <c r="U426" s="6">
        <v>0.573</v>
      </c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</row>
    <row r="427" spans="1:43">
      <c r="A427" s="7">
        <v>85000</v>
      </c>
      <c r="B427" s="6">
        <v>0</v>
      </c>
      <c r="C427" s="6">
        <v>1</v>
      </c>
      <c r="D427" s="6">
        <v>0</v>
      </c>
      <c r="E427" s="6">
        <v>1</v>
      </c>
      <c r="F427" s="6">
        <v>0</v>
      </c>
      <c r="G427" s="6">
        <v>1</v>
      </c>
      <c r="H427" s="6">
        <v>0</v>
      </c>
      <c r="I427" s="6">
        <v>1</v>
      </c>
      <c r="J427" s="6">
        <v>0</v>
      </c>
      <c r="K427" s="6">
        <v>1</v>
      </c>
      <c r="L427" s="6">
        <v>0</v>
      </c>
      <c r="M427" s="6">
        <v>1</v>
      </c>
      <c r="N427" s="6">
        <v>0.002</v>
      </c>
      <c r="O427" s="6">
        <v>0.998</v>
      </c>
      <c r="P427" s="6">
        <v>0.087</v>
      </c>
      <c r="Q427" s="6">
        <v>0.913</v>
      </c>
      <c r="R427" s="6">
        <v>0.327</v>
      </c>
      <c r="S427" s="6">
        <v>0.673</v>
      </c>
      <c r="T427" s="6">
        <v>0.421</v>
      </c>
      <c r="U427" s="6">
        <v>0.579</v>
      </c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</row>
    <row r="428" spans="1:43">
      <c r="A428" s="7">
        <v>85200</v>
      </c>
      <c r="B428" s="6">
        <v>0</v>
      </c>
      <c r="C428" s="6">
        <v>1</v>
      </c>
      <c r="D428" s="6">
        <v>0</v>
      </c>
      <c r="E428" s="6">
        <v>1</v>
      </c>
      <c r="F428" s="6">
        <v>0</v>
      </c>
      <c r="G428" s="6">
        <v>1</v>
      </c>
      <c r="H428" s="6">
        <v>0</v>
      </c>
      <c r="I428" s="6">
        <v>1</v>
      </c>
      <c r="J428" s="6">
        <v>0</v>
      </c>
      <c r="K428" s="6">
        <v>1</v>
      </c>
      <c r="L428" s="6">
        <v>0</v>
      </c>
      <c r="M428" s="6">
        <v>1</v>
      </c>
      <c r="N428" s="6">
        <v>0.002</v>
      </c>
      <c r="O428" s="6">
        <v>0.998</v>
      </c>
      <c r="P428" s="6">
        <v>0.084</v>
      </c>
      <c r="Q428" s="6">
        <v>0.916</v>
      </c>
      <c r="R428" s="6">
        <v>0.325</v>
      </c>
      <c r="S428" s="6">
        <v>0.675</v>
      </c>
      <c r="T428" s="6">
        <v>0.415</v>
      </c>
      <c r="U428" s="6">
        <v>0.585</v>
      </c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</row>
    <row r="429" spans="1:43">
      <c r="A429" s="7">
        <v>85400</v>
      </c>
      <c r="B429" s="6">
        <v>0</v>
      </c>
      <c r="C429" s="6">
        <v>1</v>
      </c>
      <c r="D429" s="6">
        <v>0</v>
      </c>
      <c r="E429" s="6">
        <v>1</v>
      </c>
      <c r="F429" s="6">
        <v>0</v>
      </c>
      <c r="G429" s="6">
        <v>1</v>
      </c>
      <c r="H429" s="6">
        <v>0</v>
      </c>
      <c r="I429" s="6">
        <v>1</v>
      </c>
      <c r="J429" s="6">
        <v>0</v>
      </c>
      <c r="K429" s="6">
        <v>1</v>
      </c>
      <c r="L429" s="6">
        <v>0</v>
      </c>
      <c r="M429" s="6">
        <v>1</v>
      </c>
      <c r="N429" s="6">
        <v>0.002</v>
      </c>
      <c r="O429" s="6">
        <v>0.998</v>
      </c>
      <c r="P429" s="6">
        <v>0.081</v>
      </c>
      <c r="Q429" s="6">
        <v>0.919</v>
      </c>
      <c r="R429" s="6">
        <v>0.323</v>
      </c>
      <c r="S429" s="6">
        <v>0.677</v>
      </c>
      <c r="T429" s="6">
        <v>0.41</v>
      </c>
      <c r="U429" s="6">
        <v>0.59</v>
      </c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</row>
    <row r="430" spans="1:43">
      <c r="A430" s="7">
        <v>85600</v>
      </c>
      <c r="B430" s="6">
        <v>0</v>
      </c>
      <c r="C430" s="6">
        <v>1</v>
      </c>
      <c r="D430" s="6">
        <v>0</v>
      </c>
      <c r="E430" s="6">
        <v>1</v>
      </c>
      <c r="F430" s="6">
        <v>0</v>
      </c>
      <c r="G430" s="6">
        <v>1</v>
      </c>
      <c r="H430" s="6">
        <v>0</v>
      </c>
      <c r="I430" s="6">
        <v>1</v>
      </c>
      <c r="J430" s="6">
        <v>0</v>
      </c>
      <c r="K430" s="6">
        <v>1</v>
      </c>
      <c r="L430" s="6">
        <v>0</v>
      </c>
      <c r="M430" s="6">
        <v>1</v>
      </c>
      <c r="N430" s="6">
        <v>0.002</v>
      </c>
      <c r="O430" s="6">
        <v>0.998</v>
      </c>
      <c r="P430" s="6">
        <v>0.08</v>
      </c>
      <c r="Q430" s="6">
        <v>0.92</v>
      </c>
      <c r="R430" s="6">
        <v>0.323</v>
      </c>
      <c r="S430" s="6">
        <v>0.677</v>
      </c>
      <c r="T430" s="6">
        <v>0.406</v>
      </c>
      <c r="U430" s="6">
        <v>0.594</v>
      </c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</row>
    <row r="431" spans="1:43">
      <c r="A431" s="7">
        <v>85800</v>
      </c>
      <c r="B431" s="6">
        <v>0</v>
      </c>
      <c r="C431" s="6">
        <v>1</v>
      </c>
      <c r="D431" s="6">
        <v>0</v>
      </c>
      <c r="E431" s="6">
        <v>1</v>
      </c>
      <c r="F431" s="6">
        <v>0</v>
      </c>
      <c r="G431" s="6">
        <v>1</v>
      </c>
      <c r="H431" s="6">
        <v>0</v>
      </c>
      <c r="I431" s="6">
        <v>1</v>
      </c>
      <c r="J431" s="6">
        <v>0</v>
      </c>
      <c r="K431" s="6">
        <v>1</v>
      </c>
      <c r="L431" s="6">
        <v>0</v>
      </c>
      <c r="M431" s="6">
        <v>1</v>
      </c>
      <c r="N431" s="6">
        <v>0.002</v>
      </c>
      <c r="O431" s="6">
        <v>0.998</v>
      </c>
      <c r="P431" s="6">
        <v>0.077</v>
      </c>
      <c r="Q431" s="6">
        <v>0.923</v>
      </c>
      <c r="R431" s="6">
        <v>0.321</v>
      </c>
      <c r="S431" s="6">
        <v>0.679</v>
      </c>
      <c r="T431" s="6">
        <v>0.398</v>
      </c>
      <c r="U431" s="6">
        <v>0.602</v>
      </c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</row>
    <row r="432" spans="1:43">
      <c r="A432" s="7">
        <v>86000</v>
      </c>
      <c r="B432" s="6">
        <v>0</v>
      </c>
      <c r="C432" s="6">
        <v>1</v>
      </c>
      <c r="D432" s="6">
        <v>0</v>
      </c>
      <c r="E432" s="6">
        <v>1</v>
      </c>
      <c r="F432" s="6">
        <v>0</v>
      </c>
      <c r="G432" s="6">
        <v>1</v>
      </c>
      <c r="H432" s="6">
        <v>0</v>
      </c>
      <c r="I432" s="6">
        <v>1</v>
      </c>
      <c r="J432" s="6">
        <v>0</v>
      </c>
      <c r="K432" s="6">
        <v>1</v>
      </c>
      <c r="L432" s="6">
        <v>0</v>
      </c>
      <c r="M432" s="6">
        <v>1</v>
      </c>
      <c r="N432" s="6">
        <v>0.002</v>
      </c>
      <c r="O432" s="6">
        <v>0.998</v>
      </c>
      <c r="P432" s="6">
        <v>0.074</v>
      </c>
      <c r="Q432" s="6">
        <v>0.926</v>
      </c>
      <c r="R432" s="6">
        <v>0.315</v>
      </c>
      <c r="S432" s="6">
        <v>0.685</v>
      </c>
      <c r="T432" s="6">
        <v>0.392</v>
      </c>
      <c r="U432" s="6">
        <v>0.608</v>
      </c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</row>
    <row r="433" spans="1:43">
      <c r="A433" s="7">
        <v>86200</v>
      </c>
      <c r="B433" s="6">
        <v>0</v>
      </c>
      <c r="C433" s="6">
        <v>1</v>
      </c>
      <c r="D433" s="6">
        <v>0</v>
      </c>
      <c r="E433" s="6">
        <v>1</v>
      </c>
      <c r="F433" s="6">
        <v>0</v>
      </c>
      <c r="G433" s="6">
        <v>1</v>
      </c>
      <c r="H433" s="6">
        <v>0</v>
      </c>
      <c r="I433" s="6">
        <v>1</v>
      </c>
      <c r="J433" s="6">
        <v>0</v>
      </c>
      <c r="K433" s="6">
        <v>1</v>
      </c>
      <c r="L433" s="6">
        <v>0</v>
      </c>
      <c r="M433" s="6">
        <v>1</v>
      </c>
      <c r="N433" s="6">
        <v>0.002</v>
      </c>
      <c r="O433" s="6">
        <v>0.998</v>
      </c>
      <c r="P433" s="6">
        <v>0.073</v>
      </c>
      <c r="Q433" s="6">
        <v>0.927</v>
      </c>
      <c r="R433" s="6">
        <v>0.312</v>
      </c>
      <c r="S433" s="6">
        <v>0.688</v>
      </c>
      <c r="T433" s="6">
        <v>0.388</v>
      </c>
      <c r="U433" s="6">
        <v>0.612</v>
      </c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</row>
    <row r="434" spans="1:43">
      <c r="A434" s="7">
        <v>86400</v>
      </c>
      <c r="B434" s="6">
        <v>0</v>
      </c>
      <c r="C434" s="6">
        <v>1</v>
      </c>
      <c r="D434" s="6">
        <v>0</v>
      </c>
      <c r="E434" s="6">
        <v>1</v>
      </c>
      <c r="F434" s="6">
        <v>0</v>
      </c>
      <c r="G434" s="6">
        <v>1</v>
      </c>
      <c r="H434" s="6">
        <v>0</v>
      </c>
      <c r="I434" s="6">
        <v>1</v>
      </c>
      <c r="J434" s="6">
        <v>0</v>
      </c>
      <c r="K434" s="6">
        <v>1</v>
      </c>
      <c r="L434" s="6">
        <v>0</v>
      </c>
      <c r="M434" s="6">
        <v>1</v>
      </c>
      <c r="N434" s="6">
        <v>0.002</v>
      </c>
      <c r="O434" s="6">
        <v>0.998</v>
      </c>
      <c r="P434" s="6">
        <v>0.072</v>
      </c>
      <c r="Q434" s="6">
        <v>0.928</v>
      </c>
      <c r="R434" s="6">
        <v>0.308</v>
      </c>
      <c r="S434" s="6">
        <v>0.692</v>
      </c>
      <c r="T434" s="6">
        <v>0.385</v>
      </c>
      <c r="U434" s="6">
        <v>0.615</v>
      </c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</row>
    <row r="435" spans="1:43">
      <c r="A435" s="7">
        <v>86600</v>
      </c>
      <c r="B435" s="6">
        <v>0</v>
      </c>
      <c r="C435" s="6">
        <v>1</v>
      </c>
      <c r="D435" s="6">
        <v>0</v>
      </c>
      <c r="E435" s="6">
        <v>1</v>
      </c>
      <c r="F435" s="6">
        <v>0</v>
      </c>
      <c r="G435" s="6">
        <v>1</v>
      </c>
      <c r="H435" s="6">
        <v>0</v>
      </c>
      <c r="I435" s="6">
        <v>1</v>
      </c>
      <c r="J435" s="6">
        <v>0</v>
      </c>
      <c r="K435" s="6">
        <v>1</v>
      </c>
      <c r="L435" s="6">
        <v>0</v>
      </c>
      <c r="M435" s="6">
        <v>1</v>
      </c>
      <c r="N435" s="6">
        <v>0.002</v>
      </c>
      <c r="O435" s="6">
        <v>0.998</v>
      </c>
      <c r="P435" s="6">
        <v>0.067</v>
      </c>
      <c r="Q435" s="6">
        <v>0.933</v>
      </c>
      <c r="R435" s="6">
        <v>0.306</v>
      </c>
      <c r="S435" s="6">
        <v>0.694</v>
      </c>
      <c r="T435" s="6">
        <v>0.378</v>
      </c>
      <c r="U435" s="6">
        <v>0.622</v>
      </c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</row>
    <row r="436" spans="1:43">
      <c r="A436" s="7">
        <v>86800</v>
      </c>
      <c r="B436" s="6">
        <v>0</v>
      </c>
      <c r="C436" s="6">
        <v>1</v>
      </c>
      <c r="D436" s="6">
        <v>0</v>
      </c>
      <c r="E436" s="6">
        <v>1</v>
      </c>
      <c r="F436" s="6">
        <v>0</v>
      </c>
      <c r="G436" s="6">
        <v>1</v>
      </c>
      <c r="H436" s="6">
        <v>0</v>
      </c>
      <c r="I436" s="6">
        <v>1</v>
      </c>
      <c r="J436" s="6">
        <v>0</v>
      </c>
      <c r="K436" s="6">
        <v>1</v>
      </c>
      <c r="L436" s="6">
        <v>0</v>
      </c>
      <c r="M436" s="6">
        <v>1</v>
      </c>
      <c r="N436" s="6">
        <v>0.001</v>
      </c>
      <c r="O436" s="6">
        <v>0.999</v>
      </c>
      <c r="P436" s="6">
        <v>0.062</v>
      </c>
      <c r="Q436" s="6">
        <v>0.938</v>
      </c>
      <c r="R436" s="6">
        <v>0.299</v>
      </c>
      <c r="S436" s="6">
        <v>0.701</v>
      </c>
      <c r="T436" s="6">
        <v>0.377</v>
      </c>
      <c r="U436" s="6">
        <v>0.623</v>
      </c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</row>
    <row r="437" spans="1:43">
      <c r="A437" s="7">
        <v>87000</v>
      </c>
      <c r="B437" s="6">
        <v>0</v>
      </c>
      <c r="C437" s="6">
        <v>1</v>
      </c>
      <c r="D437" s="6">
        <v>0</v>
      </c>
      <c r="E437" s="6">
        <v>1</v>
      </c>
      <c r="F437" s="6">
        <v>0</v>
      </c>
      <c r="G437" s="6">
        <v>1</v>
      </c>
      <c r="H437" s="6">
        <v>0</v>
      </c>
      <c r="I437" s="6">
        <v>1</v>
      </c>
      <c r="J437" s="6">
        <v>0</v>
      </c>
      <c r="K437" s="6">
        <v>1</v>
      </c>
      <c r="L437" s="6">
        <v>0</v>
      </c>
      <c r="M437" s="6">
        <v>1</v>
      </c>
      <c r="N437" s="6">
        <v>0.001</v>
      </c>
      <c r="O437" s="6">
        <v>0.999</v>
      </c>
      <c r="P437" s="6">
        <v>0.062</v>
      </c>
      <c r="Q437" s="6">
        <v>0.938</v>
      </c>
      <c r="R437" s="6">
        <v>0.296</v>
      </c>
      <c r="S437" s="6">
        <v>0.704</v>
      </c>
      <c r="T437" s="6">
        <v>0.376</v>
      </c>
      <c r="U437" s="6">
        <v>0.624</v>
      </c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</row>
    <row r="438" spans="1:43">
      <c r="A438" s="7">
        <v>87200</v>
      </c>
      <c r="B438" s="6">
        <v>0</v>
      </c>
      <c r="C438" s="6">
        <v>1</v>
      </c>
      <c r="D438" s="6">
        <v>0</v>
      </c>
      <c r="E438" s="6">
        <v>1</v>
      </c>
      <c r="F438" s="6">
        <v>0</v>
      </c>
      <c r="G438" s="6">
        <v>1</v>
      </c>
      <c r="H438" s="6">
        <v>0</v>
      </c>
      <c r="I438" s="6">
        <v>1</v>
      </c>
      <c r="J438" s="6">
        <v>0</v>
      </c>
      <c r="K438" s="6">
        <v>1</v>
      </c>
      <c r="L438" s="6">
        <v>0</v>
      </c>
      <c r="M438" s="6">
        <v>1</v>
      </c>
      <c r="N438" s="6">
        <v>0.001</v>
      </c>
      <c r="O438" s="6">
        <v>0.999</v>
      </c>
      <c r="P438" s="6">
        <v>0.059</v>
      </c>
      <c r="Q438" s="6">
        <v>0.941</v>
      </c>
      <c r="R438" s="6">
        <v>0.287</v>
      </c>
      <c r="S438" s="6">
        <v>0.713</v>
      </c>
      <c r="T438" s="6">
        <v>0.374</v>
      </c>
      <c r="U438" s="6">
        <v>0.626</v>
      </c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</row>
    <row r="439" spans="1:43">
      <c r="A439" s="7">
        <v>87400</v>
      </c>
      <c r="B439" s="6">
        <v>0</v>
      </c>
      <c r="C439" s="6">
        <v>1</v>
      </c>
      <c r="D439" s="6">
        <v>0</v>
      </c>
      <c r="E439" s="6">
        <v>1</v>
      </c>
      <c r="F439" s="6">
        <v>0</v>
      </c>
      <c r="G439" s="6">
        <v>1</v>
      </c>
      <c r="H439" s="6">
        <v>0</v>
      </c>
      <c r="I439" s="6">
        <v>1</v>
      </c>
      <c r="J439" s="6">
        <v>0</v>
      </c>
      <c r="K439" s="6">
        <v>1</v>
      </c>
      <c r="L439" s="6">
        <v>0</v>
      </c>
      <c r="M439" s="6">
        <v>1</v>
      </c>
      <c r="N439" s="6">
        <v>0.001</v>
      </c>
      <c r="O439" s="6">
        <v>0.999</v>
      </c>
      <c r="P439" s="6">
        <v>0.054</v>
      </c>
      <c r="Q439" s="6">
        <v>0.946</v>
      </c>
      <c r="R439" s="6">
        <v>0.279</v>
      </c>
      <c r="S439" s="6">
        <v>0.721</v>
      </c>
      <c r="T439" s="6">
        <v>0.373</v>
      </c>
      <c r="U439" s="6">
        <v>0.627</v>
      </c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</row>
    <row r="440" spans="1:43">
      <c r="A440" s="7">
        <v>87600</v>
      </c>
      <c r="B440" s="6">
        <v>0</v>
      </c>
      <c r="C440" s="6">
        <v>1</v>
      </c>
      <c r="D440" s="6">
        <v>0</v>
      </c>
      <c r="E440" s="6">
        <v>1</v>
      </c>
      <c r="F440" s="6">
        <v>0</v>
      </c>
      <c r="G440" s="6">
        <v>1</v>
      </c>
      <c r="H440" s="6">
        <v>0</v>
      </c>
      <c r="I440" s="6">
        <v>1</v>
      </c>
      <c r="J440" s="6">
        <v>0</v>
      </c>
      <c r="K440" s="6">
        <v>1</v>
      </c>
      <c r="L440" s="6">
        <v>0</v>
      </c>
      <c r="M440" s="6">
        <v>1</v>
      </c>
      <c r="N440" s="6">
        <v>0.001</v>
      </c>
      <c r="O440" s="6">
        <v>0.999</v>
      </c>
      <c r="P440" s="6">
        <v>0.051</v>
      </c>
      <c r="Q440" s="6">
        <v>0.949</v>
      </c>
      <c r="R440" s="6">
        <v>0.276</v>
      </c>
      <c r="S440" s="6">
        <v>0.724</v>
      </c>
      <c r="T440" s="6">
        <v>0.371</v>
      </c>
      <c r="U440" s="6">
        <v>0.629</v>
      </c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</row>
    <row r="441" spans="1:43">
      <c r="A441" s="7">
        <v>87800</v>
      </c>
      <c r="B441" s="6">
        <v>0</v>
      </c>
      <c r="C441" s="6">
        <v>1</v>
      </c>
      <c r="D441" s="6">
        <v>0</v>
      </c>
      <c r="E441" s="6">
        <v>1</v>
      </c>
      <c r="F441" s="6">
        <v>0</v>
      </c>
      <c r="G441" s="6">
        <v>1</v>
      </c>
      <c r="H441" s="6">
        <v>0</v>
      </c>
      <c r="I441" s="6">
        <v>1</v>
      </c>
      <c r="J441" s="6">
        <v>0</v>
      </c>
      <c r="K441" s="6">
        <v>1</v>
      </c>
      <c r="L441" s="6">
        <v>0</v>
      </c>
      <c r="M441" s="6">
        <v>1</v>
      </c>
      <c r="N441" s="6">
        <v>0.001</v>
      </c>
      <c r="O441" s="6">
        <v>0.999</v>
      </c>
      <c r="P441" s="6">
        <v>0.049</v>
      </c>
      <c r="Q441" s="6">
        <v>0.951</v>
      </c>
      <c r="R441" s="6">
        <v>0.271</v>
      </c>
      <c r="S441" s="6">
        <v>0.729</v>
      </c>
      <c r="T441" s="6">
        <v>0.366</v>
      </c>
      <c r="U441" s="6">
        <v>0.634</v>
      </c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</row>
    <row r="442" spans="1:43">
      <c r="A442" s="7">
        <v>88000</v>
      </c>
      <c r="B442" s="6">
        <v>0</v>
      </c>
      <c r="C442" s="6">
        <v>1</v>
      </c>
      <c r="D442" s="6">
        <v>0</v>
      </c>
      <c r="E442" s="6">
        <v>1</v>
      </c>
      <c r="F442" s="6">
        <v>0</v>
      </c>
      <c r="G442" s="6">
        <v>1</v>
      </c>
      <c r="H442" s="6">
        <v>0</v>
      </c>
      <c r="I442" s="6">
        <v>1</v>
      </c>
      <c r="J442" s="6">
        <v>0</v>
      </c>
      <c r="K442" s="6">
        <v>1</v>
      </c>
      <c r="L442" s="6">
        <v>0</v>
      </c>
      <c r="M442" s="6">
        <v>1</v>
      </c>
      <c r="N442" s="6">
        <v>0.001</v>
      </c>
      <c r="O442" s="6">
        <v>0.999</v>
      </c>
      <c r="P442" s="6">
        <v>0.049</v>
      </c>
      <c r="Q442" s="6">
        <v>0.951</v>
      </c>
      <c r="R442" s="6">
        <v>0.27</v>
      </c>
      <c r="S442" s="6">
        <v>0.73</v>
      </c>
      <c r="T442" s="6">
        <v>0.362</v>
      </c>
      <c r="U442" s="6">
        <v>0.638</v>
      </c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</row>
    <row r="443" spans="1:43">
      <c r="A443" s="7">
        <v>88200</v>
      </c>
      <c r="B443" s="6">
        <v>0</v>
      </c>
      <c r="C443" s="6">
        <v>1</v>
      </c>
      <c r="D443" s="6">
        <v>0</v>
      </c>
      <c r="E443" s="6">
        <v>1</v>
      </c>
      <c r="F443" s="6">
        <v>0</v>
      </c>
      <c r="G443" s="6">
        <v>1</v>
      </c>
      <c r="H443" s="6">
        <v>0</v>
      </c>
      <c r="I443" s="6">
        <v>1</v>
      </c>
      <c r="J443" s="6">
        <v>0</v>
      </c>
      <c r="K443" s="6">
        <v>1</v>
      </c>
      <c r="L443" s="6">
        <v>0</v>
      </c>
      <c r="M443" s="6">
        <v>1</v>
      </c>
      <c r="N443" s="6">
        <v>0.001</v>
      </c>
      <c r="O443" s="6">
        <v>0.999</v>
      </c>
      <c r="P443" s="6">
        <v>0.047</v>
      </c>
      <c r="Q443" s="6">
        <v>0.953</v>
      </c>
      <c r="R443" s="6">
        <v>0.267</v>
      </c>
      <c r="S443" s="6">
        <v>0.733</v>
      </c>
      <c r="T443" s="6">
        <v>0.356</v>
      </c>
      <c r="U443" s="6">
        <v>0.644</v>
      </c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</row>
    <row r="444" spans="1:43">
      <c r="A444" s="7">
        <v>88400</v>
      </c>
      <c r="B444" s="6">
        <v>0</v>
      </c>
      <c r="C444" s="6">
        <v>1</v>
      </c>
      <c r="D444" s="6">
        <v>0</v>
      </c>
      <c r="E444" s="6">
        <v>1</v>
      </c>
      <c r="F444" s="6">
        <v>0</v>
      </c>
      <c r="G444" s="6">
        <v>1</v>
      </c>
      <c r="H444" s="6">
        <v>0</v>
      </c>
      <c r="I444" s="6">
        <v>1</v>
      </c>
      <c r="J444" s="6">
        <v>0</v>
      </c>
      <c r="K444" s="6">
        <v>1</v>
      </c>
      <c r="L444" s="6">
        <v>0</v>
      </c>
      <c r="M444" s="6">
        <v>1</v>
      </c>
      <c r="N444" s="6">
        <v>0.001</v>
      </c>
      <c r="O444" s="6">
        <v>0.999</v>
      </c>
      <c r="P444" s="6">
        <v>0.044</v>
      </c>
      <c r="Q444" s="6">
        <v>0.956</v>
      </c>
      <c r="R444" s="6">
        <v>0.264</v>
      </c>
      <c r="S444" s="6">
        <v>0.736</v>
      </c>
      <c r="T444" s="6">
        <v>0.355</v>
      </c>
      <c r="U444" s="6">
        <v>0.645</v>
      </c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</row>
    <row r="445" spans="1:43">
      <c r="A445" s="7">
        <v>88600</v>
      </c>
      <c r="B445" s="6">
        <v>0</v>
      </c>
      <c r="C445" s="6">
        <v>1</v>
      </c>
      <c r="D445" s="6">
        <v>0</v>
      </c>
      <c r="E445" s="6">
        <v>1</v>
      </c>
      <c r="F445" s="6">
        <v>0</v>
      </c>
      <c r="G445" s="6">
        <v>1</v>
      </c>
      <c r="H445" s="6">
        <v>0</v>
      </c>
      <c r="I445" s="6">
        <v>1</v>
      </c>
      <c r="J445" s="6">
        <v>0</v>
      </c>
      <c r="K445" s="6">
        <v>1</v>
      </c>
      <c r="L445" s="6">
        <v>0</v>
      </c>
      <c r="M445" s="6">
        <v>1</v>
      </c>
      <c r="N445" s="6">
        <v>0.001</v>
      </c>
      <c r="O445" s="6">
        <v>0.999</v>
      </c>
      <c r="P445" s="6">
        <v>0.04</v>
      </c>
      <c r="Q445" s="6">
        <v>0.96</v>
      </c>
      <c r="R445" s="6">
        <v>0.261</v>
      </c>
      <c r="S445" s="6">
        <v>0.739</v>
      </c>
      <c r="T445" s="6">
        <v>0.351</v>
      </c>
      <c r="U445" s="6">
        <v>0.649</v>
      </c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</row>
    <row r="446" spans="1:43">
      <c r="A446" s="7">
        <v>88800</v>
      </c>
      <c r="B446" s="6">
        <v>0</v>
      </c>
      <c r="C446" s="6">
        <v>1</v>
      </c>
      <c r="D446" s="6">
        <v>0</v>
      </c>
      <c r="E446" s="6">
        <v>1</v>
      </c>
      <c r="F446" s="6">
        <v>0</v>
      </c>
      <c r="G446" s="6">
        <v>1</v>
      </c>
      <c r="H446" s="6">
        <v>0</v>
      </c>
      <c r="I446" s="6">
        <v>1</v>
      </c>
      <c r="J446" s="6">
        <v>0</v>
      </c>
      <c r="K446" s="6">
        <v>1</v>
      </c>
      <c r="L446" s="6">
        <v>0</v>
      </c>
      <c r="M446" s="6">
        <v>1</v>
      </c>
      <c r="N446" s="6">
        <v>0.001</v>
      </c>
      <c r="O446" s="6">
        <v>0.999</v>
      </c>
      <c r="P446" s="6">
        <v>0.039</v>
      </c>
      <c r="Q446" s="6">
        <v>0.961</v>
      </c>
      <c r="R446" s="6">
        <v>0.258</v>
      </c>
      <c r="S446" s="6">
        <v>0.742</v>
      </c>
      <c r="T446" s="6">
        <v>0.349</v>
      </c>
      <c r="U446" s="6">
        <v>0.651</v>
      </c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</row>
    <row r="447" spans="1:43">
      <c r="A447" s="7">
        <v>89000</v>
      </c>
      <c r="B447" s="6">
        <v>0</v>
      </c>
      <c r="C447" s="6">
        <v>1</v>
      </c>
      <c r="D447" s="6">
        <v>0</v>
      </c>
      <c r="E447" s="6">
        <v>1</v>
      </c>
      <c r="F447" s="6">
        <v>0</v>
      </c>
      <c r="G447" s="6">
        <v>1</v>
      </c>
      <c r="H447" s="6">
        <v>0</v>
      </c>
      <c r="I447" s="6">
        <v>1</v>
      </c>
      <c r="J447" s="6">
        <v>0</v>
      </c>
      <c r="K447" s="6">
        <v>1</v>
      </c>
      <c r="L447" s="6">
        <v>0</v>
      </c>
      <c r="M447" s="6">
        <v>1</v>
      </c>
      <c r="N447" s="6">
        <v>0.001</v>
      </c>
      <c r="O447" s="6">
        <v>0.999</v>
      </c>
      <c r="P447" s="6">
        <v>0.037</v>
      </c>
      <c r="Q447" s="6">
        <v>0.963</v>
      </c>
      <c r="R447" s="6">
        <v>0.251</v>
      </c>
      <c r="S447" s="6">
        <v>0.749</v>
      </c>
      <c r="T447" s="6">
        <v>0.347</v>
      </c>
      <c r="U447" s="6">
        <v>0.653</v>
      </c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</row>
    <row r="448" spans="1:43">
      <c r="A448" s="7">
        <v>89200</v>
      </c>
      <c r="B448" s="6">
        <v>0</v>
      </c>
      <c r="C448" s="6">
        <v>1</v>
      </c>
      <c r="D448" s="6">
        <v>0</v>
      </c>
      <c r="E448" s="6">
        <v>1</v>
      </c>
      <c r="F448" s="6">
        <v>0</v>
      </c>
      <c r="G448" s="6">
        <v>1</v>
      </c>
      <c r="H448" s="6">
        <v>0</v>
      </c>
      <c r="I448" s="6">
        <v>1</v>
      </c>
      <c r="J448" s="6">
        <v>0</v>
      </c>
      <c r="K448" s="6">
        <v>1</v>
      </c>
      <c r="L448" s="6">
        <v>0</v>
      </c>
      <c r="M448" s="6">
        <v>1</v>
      </c>
      <c r="N448" s="6">
        <v>0.001</v>
      </c>
      <c r="O448" s="6">
        <v>0.999</v>
      </c>
      <c r="P448" s="6">
        <v>0.036</v>
      </c>
      <c r="Q448" s="6">
        <v>0.964</v>
      </c>
      <c r="R448" s="6">
        <v>0.244</v>
      </c>
      <c r="S448" s="6">
        <v>0.756</v>
      </c>
      <c r="T448" s="6">
        <v>0.345</v>
      </c>
      <c r="U448" s="6">
        <v>0.655</v>
      </c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</row>
    <row r="449" spans="1:43">
      <c r="A449" s="7">
        <v>89400</v>
      </c>
      <c r="B449" s="6">
        <v>0</v>
      </c>
      <c r="C449" s="6">
        <v>1</v>
      </c>
      <c r="D449" s="6">
        <v>0</v>
      </c>
      <c r="E449" s="6">
        <v>1</v>
      </c>
      <c r="F449" s="6">
        <v>0</v>
      </c>
      <c r="G449" s="6">
        <v>1</v>
      </c>
      <c r="H449" s="6">
        <v>0</v>
      </c>
      <c r="I449" s="6">
        <v>1</v>
      </c>
      <c r="J449" s="6">
        <v>0</v>
      </c>
      <c r="K449" s="6">
        <v>1</v>
      </c>
      <c r="L449" s="6">
        <v>0</v>
      </c>
      <c r="M449" s="6">
        <v>1</v>
      </c>
      <c r="N449" s="6">
        <v>0.001</v>
      </c>
      <c r="O449" s="6">
        <v>0.999</v>
      </c>
      <c r="P449" s="6">
        <v>0.035</v>
      </c>
      <c r="Q449" s="6">
        <v>0.965</v>
      </c>
      <c r="R449" s="6">
        <v>0.239</v>
      </c>
      <c r="S449" s="6">
        <v>0.761</v>
      </c>
      <c r="T449" s="6">
        <v>0.344</v>
      </c>
      <c r="U449" s="6">
        <v>0.656</v>
      </c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</row>
    <row r="450" spans="1:43">
      <c r="A450" s="7">
        <v>89600</v>
      </c>
      <c r="B450" s="6">
        <v>0</v>
      </c>
      <c r="C450" s="6">
        <v>1</v>
      </c>
      <c r="D450" s="6">
        <v>0</v>
      </c>
      <c r="E450" s="6">
        <v>1</v>
      </c>
      <c r="F450" s="6">
        <v>0</v>
      </c>
      <c r="G450" s="6">
        <v>1</v>
      </c>
      <c r="H450" s="6">
        <v>0</v>
      </c>
      <c r="I450" s="6">
        <v>1</v>
      </c>
      <c r="J450" s="6">
        <v>0</v>
      </c>
      <c r="K450" s="6">
        <v>1</v>
      </c>
      <c r="L450" s="6">
        <v>0</v>
      </c>
      <c r="M450" s="6">
        <v>1</v>
      </c>
      <c r="N450" s="6">
        <v>0.001</v>
      </c>
      <c r="O450" s="6">
        <v>0.999</v>
      </c>
      <c r="P450" s="6">
        <v>0.033</v>
      </c>
      <c r="Q450" s="6">
        <v>0.967</v>
      </c>
      <c r="R450" s="6">
        <v>0.235</v>
      </c>
      <c r="S450" s="6">
        <v>0.765</v>
      </c>
      <c r="T450" s="6">
        <v>0.341</v>
      </c>
      <c r="U450" s="6">
        <v>0.659</v>
      </c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</row>
    <row r="451" spans="1:43">
      <c r="A451" s="7">
        <v>89800</v>
      </c>
      <c r="B451" s="6">
        <v>0</v>
      </c>
      <c r="C451" s="6">
        <v>1</v>
      </c>
      <c r="D451" s="6">
        <v>0</v>
      </c>
      <c r="E451" s="6">
        <v>1</v>
      </c>
      <c r="F451" s="6">
        <v>0</v>
      </c>
      <c r="G451" s="6">
        <v>1</v>
      </c>
      <c r="H451" s="6">
        <v>0</v>
      </c>
      <c r="I451" s="6">
        <v>1</v>
      </c>
      <c r="J451" s="6">
        <v>0</v>
      </c>
      <c r="K451" s="6">
        <v>1</v>
      </c>
      <c r="L451" s="6">
        <v>0</v>
      </c>
      <c r="M451" s="6">
        <v>1</v>
      </c>
      <c r="N451" s="6">
        <v>0.001</v>
      </c>
      <c r="O451" s="6">
        <v>0.999</v>
      </c>
      <c r="P451" s="6">
        <v>0.031</v>
      </c>
      <c r="Q451" s="6">
        <v>0.969</v>
      </c>
      <c r="R451" s="6">
        <v>0.228</v>
      </c>
      <c r="S451" s="6">
        <v>0.772</v>
      </c>
      <c r="T451" s="6">
        <v>0.338</v>
      </c>
      <c r="U451" s="6">
        <v>0.662</v>
      </c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</row>
    <row r="452" spans="1:43">
      <c r="A452" s="7">
        <v>90000</v>
      </c>
      <c r="B452" s="6">
        <v>0</v>
      </c>
      <c r="C452" s="6">
        <v>1</v>
      </c>
      <c r="D452" s="6">
        <v>0</v>
      </c>
      <c r="E452" s="6">
        <v>1</v>
      </c>
      <c r="F452" s="6">
        <v>0</v>
      </c>
      <c r="G452" s="6">
        <v>1</v>
      </c>
      <c r="H452" s="6">
        <v>0</v>
      </c>
      <c r="I452" s="6">
        <v>1</v>
      </c>
      <c r="J452" s="6">
        <v>0</v>
      </c>
      <c r="K452" s="6">
        <v>1</v>
      </c>
      <c r="L452" s="6">
        <v>0</v>
      </c>
      <c r="M452" s="6">
        <v>1</v>
      </c>
      <c r="N452" s="6">
        <v>0.001</v>
      </c>
      <c r="O452" s="6">
        <v>0.999</v>
      </c>
      <c r="P452" s="6">
        <v>0.026</v>
      </c>
      <c r="Q452" s="6">
        <v>0.974</v>
      </c>
      <c r="R452" s="6">
        <v>0.223</v>
      </c>
      <c r="S452" s="6">
        <v>0.777</v>
      </c>
      <c r="T452" s="6">
        <v>0.336</v>
      </c>
      <c r="U452" s="6">
        <v>0.664</v>
      </c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</row>
    <row r="453" spans="1:43">
      <c r="A453" s="7">
        <v>90200</v>
      </c>
      <c r="B453" s="6">
        <v>0</v>
      </c>
      <c r="C453" s="6">
        <v>1</v>
      </c>
      <c r="D453" s="6">
        <v>0</v>
      </c>
      <c r="E453" s="6">
        <v>1</v>
      </c>
      <c r="F453" s="6">
        <v>0</v>
      </c>
      <c r="G453" s="6">
        <v>1</v>
      </c>
      <c r="H453" s="6">
        <v>0</v>
      </c>
      <c r="I453" s="6">
        <v>1</v>
      </c>
      <c r="J453" s="6">
        <v>0</v>
      </c>
      <c r="K453" s="6">
        <v>1</v>
      </c>
      <c r="L453" s="6">
        <v>0</v>
      </c>
      <c r="M453" s="6">
        <v>1</v>
      </c>
      <c r="N453" s="6">
        <v>0.001</v>
      </c>
      <c r="O453" s="6">
        <v>0.999</v>
      </c>
      <c r="P453" s="6">
        <v>0.024</v>
      </c>
      <c r="Q453" s="6">
        <v>0.976</v>
      </c>
      <c r="R453" s="6">
        <v>0.215</v>
      </c>
      <c r="S453" s="6">
        <v>0.785</v>
      </c>
      <c r="T453" s="6">
        <v>0.332</v>
      </c>
      <c r="U453" s="6">
        <v>0.668</v>
      </c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</row>
    <row r="454" spans="1:43">
      <c r="A454" s="7">
        <v>90400</v>
      </c>
      <c r="B454" s="6">
        <v>0</v>
      </c>
      <c r="C454" s="6">
        <v>1</v>
      </c>
      <c r="D454" s="6">
        <v>0</v>
      </c>
      <c r="E454" s="6">
        <v>1</v>
      </c>
      <c r="F454" s="6">
        <v>0</v>
      </c>
      <c r="G454" s="6">
        <v>1</v>
      </c>
      <c r="H454" s="6">
        <v>0</v>
      </c>
      <c r="I454" s="6">
        <v>1</v>
      </c>
      <c r="J454" s="6">
        <v>0</v>
      </c>
      <c r="K454" s="6">
        <v>1</v>
      </c>
      <c r="L454" s="6">
        <v>0</v>
      </c>
      <c r="M454" s="6">
        <v>1</v>
      </c>
      <c r="N454" s="6">
        <v>0.001</v>
      </c>
      <c r="O454" s="6">
        <v>0.999</v>
      </c>
      <c r="P454" s="6">
        <v>0.023</v>
      </c>
      <c r="Q454" s="6">
        <v>0.977</v>
      </c>
      <c r="R454" s="6">
        <v>0.21</v>
      </c>
      <c r="S454" s="6">
        <v>0.79</v>
      </c>
      <c r="T454" s="6">
        <v>0.33</v>
      </c>
      <c r="U454" s="6">
        <v>0.67</v>
      </c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</row>
    <row r="455" spans="1:43">
      <c r="A455" s="7">
        <v>90600</v>
      </c>
      <c r="B455" s="6">
        <v>0</v>
      </c>
      <c r="C455" s="6">
        <v>1</v>
      </c>
      <c r="D455" s="6">
        <v>0</v>
      </c>
      <c r="E455" s="6">
        <v>1</v>
      </c>
      <c r="F455" s="6">
        <v>0</v>
      </c>
      <c r="G455" s="6">
        <v>1</v>
      </c>
      <c r="H455" s="6">
        <v>0</v>
      </c>
      <c r="I455" s="6">
        <v>1</v>
      </c>
      <c r="J455" s="6">
        <v>0</v>
      </c>
      <c r="K455" s="6">
        <v>1</v>
      </c>
      <c r="L455" s="6">
        <v>0</v>
      </c>
      <c r="M455" s="6">
        <v>1</v>
      </c>
      <c r="N455" s="6">
        <v>0.001</v>
      </c>
      <c r="O455" s="6">
        <v>0.999</v>
      </c>
      <c r="P455" s="6">
        <v>0.021</v>
      </c>
      <c r="Q455" s="6">
        <v>0.979</v>
      </c>
      <c r="R455" s="6">
        <v>0.205</v>
      </c>
      <c r="S455" s="6">
        <v>0.795</v>
      </c>
      <c r="T455" s="6">
        <v>0.329</v>
      </c>
      <c r="U455" s="6">
        <v>0.671</v>
      </c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</row>
    <row r="456" spans="1:43">
      <c r="A456" s="7">
        <v>90800</v>
      </c>
      <c r="B456" s="6">
        <v>0</v>
      </c>
      <c r="C456" s="6">
        <v>1</v>
      </c>
      <c r="D456" s="6">
        <v>0</v>
      </c>
      <c r="E456" s="6">
        <v>1</v>
      </c>
      <c r="F456" s="6">
        <v>0</v>
      </c>
      <c r="G456" s="6">
        <v>1</v>
      </c>
      <c r="H456" s="6">
        <v>0</v>
      </c>
      <c r="I456" s="6">
        <v>1</v>
      </c>
      <c r="J456" s="6">
        <v>0</v>
      </c>
      <c r="K456" s="6">
        <v>1</v>
      </c>
      <c r="L456" s="6">
        <v>0</v>
      </c>
      <c r="M456" s="6">
        <v>1</v>
      </c>
      <c r="N456" s="6">
        <v>0</v>
      </c>
      <c r="O456" s="6">
        <v>1</v>
      </c>
      <c r="P456" s="6">
        <v>0.021</v>
      </c>
      <c r="Q456" s="6">
        <v>0.979</v>
      </c>
      <c r="R456" s="6">
        <v>0.2</v>
      </c>
      <c r="S456" s="6">
        <v>0.8</v>
      </c>
      <c r="T456" s="6">
        <v>0.328</v>
      </c>
      <c r="U456" s="6">
        <v>0.672</v>
      </c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</row>
    <row r="457" spans="1:43">
      <c r="A457" s="7">
        <v>91000</v>
      </c>
      <c r="B457" s="6">
        <v>0</v>
      </c>
      <c r="C457" s="6">
        <v>1</v>
      </c>
      <c r="D457" s="6">
        <v>0</v>
      </c>
      <c r="E457" s="6">
        <v>1</v>
      </c>
      <c r="F457" s="6">
        <v>0</v>
      </c>
      <c r="G457" s="6">
        <v>1</v>
      </c>
      <c r="H457" s="6">
        <v>0</v>
      </c>
      <c r="I457" s="6">
        <v>1</v>
      </c>
      <c r="J457" s="6">
        <v>0</v>
      </c>
      <c r="K457" s="6">
        <v>1</v>
      </c>
      <c r="L457" s="6">
        <v>0</v>
      </c>
      <c r="M457" s="6">
        <v>1</v>
      </c>
      <c r="N457" s="6">
        <v>0</v>
      </c>
      <c r="O457" s="6">
        <v>1</v>
      </c>
      <c r="P457" s="6">
        <v>0.02</v>
      </c>
      <c r="Q457" s="6">
        <v>0.98</v>
      </c>
      <c r="R457" s="6">
        <v>0.194</v>
      </c>
      <c r="S457" s="6">
        <v>0.806</v>
      </c>
      <c r="T457" s="6">
        <v>0.326</v>
      </c>
      <c r="U457" s="6">
        <v>0.674</v>
      </c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</row>
    <row r="458" spans="1:43">
      <c r="A458" s="7">
        <v>91200</v>
      </c>
      <c r="B458" s="6">
        <v>0</v>
      </c>
      <c r="C458" s="6">
        <v>1</v>
      </c>
      <c r="D458" s="6">
        <v>0</v>
      </c>
      <c r="E458" s="6">
        <v>1</v>
      </c>
      <c r="F458" s="6">
        <v>0</v>
      </c>
      <c r="G458" s="6">
        <v>1</v>
      </c>
      <c r="H458" s="6">
        <v>0</v>
      </c>
      <c r="I458" s="6">
        <v>1</v>
      </c>
      <c r="J458" s="6">
        <v>0</v>
      </c>
      <c r="K458" s="6">
        <v>1</v>
      </c>
      <c r="L458" s="6">
        <v>0</v>
      </c>
      <c r="M458" s="6">
        <v>1</v>
      </c>
      <c r="N458" s="6">
        <v>0</v>
      </c>
      <c r="O458" s="6">
        <v>1</v>
      </c>
      <c r="P458" s="6">
        <v>0.019</v>
      </c>
      <c r="Q458" s="6">
        <v>0.981</v>
      </c>
      <c r="R458" s="6">
        <v>0.191</v>
      </c>
      <c r="S458" s="6">
        <v>0.809</v>
      </c>
      <c r="T458" s="6">
        <v>0.324</v>
      </c>
      <c r="U458" s="6">
        <v>0.676</v>
      </c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</row>
    <row r="459" spans="1:43">
      <c r="A459" s="7">
        <v>91400</v>
      </c>
      <c r="B459" s="6">
        <v>0</v>
      </c>
      <c r="C459" s="6">
        <v>1</v>
      </c>
      <c r="D459" s="6">
        <v>0</v>
      </c>
      <c r="E459" s="6">
        <v>1</v>
      </c>
      <c r="F459" s="6">
        <v>0</v>
      </c>
      <c r="G459" s="6">
        <v>1</v>
      </c>
      <c r="H459" s="6">
        <v>0</v>
      </c>
      <c r="I459" s="6">
        <v>1</v>
      </c>
      <c r="J459" s="6">
        <v>0</v>
      </c>
      <c r="K459" s="6">
        <v>1</v>
      </c>
      <c r="L459" s="6">
        <v>0</v>
      </c>
      <c r="M459" s="6">
        <v>1</v>
      </c>
      <c r="N459" s="6">
        <v>0</v>
      </c>
      <c r="O459" s="6">
        <v>1</v>
      </c>
      <c r="P459" s="6">
        <v>0.018</v>
      </c>
      <c r="Q459" s="6">
        <v>0.982</v>
      </c>
      <c r="R459" s="6">
        <v>0.189</v>
      </c>
      <c r="S459" s="6">
        <v>0.811</v>
      </c>
      <c r="T459" s="6">
        <v>0.323</v>
      </c>
      <c r="U459" s="6">
        <v>0.677</v>
      </c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</row>
    <row r="460" spans="1:43">
      <c r="A460" s="7">
        <v>91600</v>
      </c>
      <c r="B460" s="6">
        <v>0</v>
      </c>
      <c r="C460" s="6">
        <v>1</v>
      </c>
      <c r="D460" s="6">
        <v>0</v>
      </c>
      <c r="E460" s="6">
        <v>1</v>
      </c>
      <c r="F460" s="6">
        <v>0</v>
      </c>
      <c r="G460" s="6">
        <v>1</v>
      </c>
      <c r="H460" s="6">
        <v>0</v>
      </c>
      <c r="I460" s="6">
        <v>1</v>
      </c>
      <c r="J460" s="6">
        <v>0</v>
      </c>
      <c r="K460" s="6">
        <v>1</v>
      </c>
      <c r="L460" s="6">
        <v>0</v>
      </c>
      <c r="M460" s="6">
        <v>1</v>
      </c>
      <c r="N460" s="6">
        <v>0</v>
      </c>
      <c r="O460" s="6">
        <v>1</v>
      </c>
      <c r="P460" s="6">
        <v>0.017</v>
      </c>
      <c r="Q460" s="6">
        <v>0.983</v>
      </c>
      <c r="R460" s="6">
        <v>0.185</v>
      </c>
      <c r="S460" s="6">
        <v>0.815</v>
      </c>
      <c r="T460" s="6">
        <v>0.32</v>
      </c>
      <c r="U460" s="6">
        <v>0.68</v>
      </c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</row>
    <row r="461" spans="1:43">
      <c r="A461" s="7">
        <v>91800</v>
      </c>
      <c r="B461" s="6">
        <v>0</v>
      </c>
      <c r="C461" s="6">
        <v>1</v>
      </c>
      <c r="D461" s="6">
        <v>0</v>
      </c>
      <c r="E461" s="6">
        <v>1</v>
      </c>
      <c r="F461" s="6">
        <v>0</v>
      </c>
      <c r="G461" s="6">
        <v>1</v>
      </c>
      <c r="H461" s="6">
        <v>0</v>
      </c>
      <c r="I461" s="6">
        <v>1</v>
      </c>
      <c r="J461" s="6">
        <v>0</v>
      </c>
      <c r="K461" s="6">
        <v>1</v>
      </c>
      <c r="L461" s="6">
        <v>0</v>
      </c>
      <c r="M461" s="6">
        <v>1</v>
      </c>
      <c r="N461" s="6">
        <v>0</v>
      </c>
      <c r="O461" s="6">
        <v>1</v>
      </c>
      <c r="P461" s="6">
        <v>0.017</v>
      </c>
      <c r="Q461" s="6">
        <v>0.983</v>
      </c>
      <c r="R461" s="6">
        <v>0.181</v>
      </c>
      <c r="S461" s="6">
        <v>0.819</v>
      </c>
      <c r="T461" s="6">
        <v>0.318</v>
      </c>
      <c r="U461" s="6">
        <v>0.682</v>
      </c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</row>
    <row r="462" spans="1:43">
      <c r="A462" s="7">
        <v>92000</v>
      </c>
      <c r="B462" s="6">
        <v>0</v>
      </c>
      <c r="C462" s="6">
        <v>1</v>
      </c>
      <c r="D462" s="6">
        <v>0</v>
      </c>
      <c r="E462" s="6">
        <v>1</v>
      </c>
      <c r="F462" s="6">
        <v>0</v>
      </c>
      <c r="G462" s="6">
        <v>1</v>
      </c>
      <c r="H462" s="6">
        <v>0</v>
      </c>
      <c r="I462" s="6">
        <v>1</v>
      </c>
      <c r="J462" s="6">
        <v>0</v>
      </c>
      <c r="K462" s="6">
        <v>1</v>
      </c>
      <c r="L462" s="6">
        <v>0</v>
      </c>
      <c r="M462" s="6">
        <v>1</v>
      </c>
      <c r="N462" s="6">
        <v>0</v>
      </c>
      <c r="O462" s="6">
        <v>1</v>
      </c>
      <c r="P462" s="6">
        <v>0.017</v>
      </c>
      <c r="Q462" s="6">
        <v>0.983</v>
      </c>
      <c r="R462" s="6">
        <v>0.174</v>
      </c>
      <c r="S462" s="6">
        <v>0.826</v>
      </c>
      <c r="T462" s="6">
        <v>0.316</v>
      </c>
      <c r="U462" s="6">
        <v>0.684</v>
      </c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</row>
    <row r="463" spans="1:43">
      <c r="A463" s="7">
        <v>92200</v>
      </c>
      <c r="B463" s="6">
        <v>0</v>
      </c>
      <c r="C463" s="6">
        <v>1</v>
      </c>
      <c r="D463" s="6">
        <v>0</v>
      </c>
      <c r="E463" s="6">
        <v>1</v>
      </c>
      <c r="F463" s="6">
        <v>0</v>
      </c>
      <c r="G463" s="6">
        <v>1</v>
      </c>
      <c r="H463" s="6">
        <v>0</v>
      </c>
      <c r="I463" s="6">
        <v>1</v>
      </c>
      <c r="J463" s="6">
        <v>0</v>
      </c>
      <c r="K463" s="6">
        <v>1</v>
      </c>
      <c r="L463" s="6">
        <v>0</v>
      </c>
      <c r="M463" s="6">
        <v>1</v>
      </c>
      <c r="N463" s="6">
        <v>0</v>
      </c>
      <c r="O463" s="6">
        <v>1</v>
      </c>
      <c r="P463" s="6">
        <v>0.015</v>
      </c>
      <c r="Q463" s="6">
        <v>0.985</v>
      </c>
      <c r="R463" s="6">
        <v>0.169</v>
      </c>
      <c r="S463" s="6">
        <v>0.831</v>
      </c>
      <c r="T463" s="6">
        <v>0.313</v>
      </c>
      <c r="U463" s="6">
        <v>0.687</v>
      </c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</row>
    <row r="464" spans="1:43">
      <c r="A464" s="7">
        <v>92400</v>
      </c>
      <c r="B464" s="6">
        <v>0</v>
      </c>
      <c r="C464" s="6">
        <v>1</v>
      </c>
      <c r="D464" s="6">
        <v>0</v>
      </c>
      <c r="E464" s="6">
        <v>1</v>
      </c>
      <c r="F464" s="6">
        <v>0</v>
      </c>
      <c r="G464" s="6">
        <v>1</v>
      </c>
      <c r="H464" s="6">
        <v>0</v>
      </c>
      <c r="I464" s="6">
        <v>1</v>
      </c>
      <c r="J464" s="6">
        <v>0</v>
      </c>
      <c r="K464" s="6">
        <v>1</v>
      </c>
      <c r="L464" s="6">
        <v>0</v>
      </c>
      <c r="M464" s="6">
        <v>1</v>
      </c>
      <c r="N464" s="6">
        <v>0</v>
      </c>
      <c r="O464" s="6">
        <v>1</v>
      </c>
      <c r="P464" s="6">
        <v>0.014</v>
      </c>
      <c r="Q464" s="6">
        <v>0.986</v>
      </c>
      <c r="R464" s="6">
        <v>0.166</v>
      </c>
      <c r="S464" s="6">
        <v>0.834</v>
      </c>
      <c r="T464" s="6">
        <v>0.313</v>
      </c>
      <c r="U464" s="6">
        <v>0.687</v>
      </c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</row>
    <row r="465" spans="1:43">
      <c r="A465" s="7">
        <v>92600</v>
      </c>
      <c r="B465" s="6">
        <v>0</v>
      </c>
      <c r="C465" s="6">
        <v>1</v>
      </c>
      <c r="D465" s="6">
        <v>0</v>
      </c>
      <c r="E465" s="6">
        <v>1</v>
      </c>
      <c r="F465" s="6">
        <v>0</v>
      </c>
      <c r="G465" s="6">
        <v>1</v>
      </c>
      <c r="H465" s="6">
        <v>0</v>
      </c>
      <c r="I465" s="6">
        <v>1</v>
      </c>
      <c r="J465" s="6">
        <v>0</v>
      </c>
      <c r="K465" s="6">
        <v>1</v>
      </c>
      <c r="L465" s="6">
        <v>0</v>
      </c>
      <c r="M465" s="6">
        <v>1</v>
      </c>
      <c r="N465" s="6">
        <v>0</v>
      </c>
      <c r="O465" s="6">
        <v>1</v>
      </c>
      <c r="P465" s="6">
        <v>0.013</v>
      </c>
      <c r="Q465" s="6">
        <v>0.987</v>
      </c>
      <c r="R465" s="6">
        <v>0.161</v>
      </c>
      <c r="S465" s="6">
        <v>0.839</v>
      </c>
      <c r="T465" s="6">
        <v>0.313</v>
      </c>
      <c r="U465" s="6">
        <v>0.687</v>
      </c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</row>
    <row r="466" spans="1:43">
      <c r="A466" s="7">
        <v>92800</v>
      </c>
      <c r="B466" s="6">
        <v>0</v>
      </c>
      <c r="C466" s="6">
        <v>1</v>
      </c>
      <c r="D466" s="6">
        <v>0</v>
      </c>
      <c r="E466" s="6">
        <v>1</v>
      </c>
      <c r="F466" s="6">
        <v>0</v>
      </c>
      <c r="G466" s="6">
        <v>1</v>
      </c>
      <c r="H466" s="6">
        <v>0</v>
      </c>
      <c r="I466" s="6">
        <v>1</v>
      </c>
      <c r="J466" s="6">
        <v>0</v>
      </c>
      <c r="K466" s="6">
        <v>1</v>
      </c>
      <c r="L466" s="6">
        <v>0</v>
      </c>
      <c r="M466" s="6">
        <v>1</v>
      </c>
      <c r="N466" s="6">
        <v>0</v>
      </c>
      <c r="O466" s="6">
        <v>1</v>
      </c>
      <c r="P466" s="6">
        <v>0.013</v>
      </c>
      <c r="Q466" s="6">
        <v>0.987</v>
      </c>
      <c r="R466" s="6">
        <v>0.155</v>
      </c>
      <c r="S466" s="6">
        <v>0.845</v>
      </c>
      <c r="T466" s="6">
        <v>0.31</v>
      </c>
      <c r="U466" s="6">
        <v>0.69</v>
      </c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</row>
    <row r="467" spans="1:43">
      <c r="A467" s="7">
        <v>93000</v>
      </c>
      <c r="B467" s="6">
        <v>0</v>
      </c>
      <c r="C467" s="6">
        <v>1</v>
      </c>
      <c r="D467" s="6">
        <v>0</v>
      </c>
      <c r="E467" s="6">
        <v>1</v>
      </c>
      <c r="F467" s="6">
        <v>0</v>
      </c>
      <c r="G467" s="6">
        <v>1</v>
      </c>
      <c r="H467" s="6">
        <v>0</v>
      </c>
      <c r="I467" s="6">
        <v>1</v>
      </c>
      <c r="J467" s="6">
        <v>0</v>
      </c>
      <c r="K467" s="6">
        <v>1</v>
      </c>
      <c r="L467" s="6">
        <v>0</v>
      </c>
      <c r="M467" s="6">
        <v>1</v>
      </c>
      <c r="N467" s="6">
        <v>0</v>
      </c>
      <c r="O467" s="6">
        <v>1</v>
      </c>
      <c r="P467" s="6">
        <v>0.012</v>
      </c>
      <c r="Q467" s="6">
        <v>0.988</v>
      </c>
      <c r="R467" s="6">
        <v>0.149</v>
      </c>
      <c r="S467" s="6">
        <v>0.851</v>
      </c>
      <c r="T467" s="6">
        <v>0.309</v>
      </c>
      <c r="U467" s="6">
        <v>0.691</v>
      </c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</row>
    <row r="468" spans="1:43">
      <c r="A468" s="7">
        <v>93200</v>
      </c>
      <c r="B468" s="6">
        <v>0</v>
      </c>
      <c r="C468" s="6">
        <v>1</v>
      </c>
      <c r="D468" s="6">
        <v>0</v>
      </c>
      <c r="E468" s="6">
        <v>1</v>
      </c>
      <c r="F468" s="6">
        <v>0</v>
      </c>
      <c r="G468" s="6">
        <v>1</v>
      </c>
      <c r="H468" s="6">
        <v>0</v>
      </c>
      <c r="I468" s="6">
        <v>1</v>
      </c>
      <c r="J468" s="6">
        <v>0</v>
      </c>
      <c r="K468" s="6">
        <v>1</v>
      </c>
      <c r="L468" s="6">
        <v>0</v>
      </c>
      <c r="M468" s="6">
        <v>1</v>
      </c>
      <c r="N468" s="6">
        <v>0</v>
      </c>
      <c r="O468" s="6">
        <v>1</v>
      </c>
      <c r="P468" s="6">
        <v>0.011</v>
      </c>
      <c r="Q468" s="6">
        <v>0.989</v>
      </c>
      <c r="R468" s="6">
        <v>0.144</v>
      </c>
      <c r="S468" s="6">
        <v>0.856</v>
      </c>
      <c r="T468" s="6">
        <v>0.309</v>
      </c>
      <c r="U468" s="6">
        <v>0.691</v>
      </c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</row>
    <row r="469" spans="1:43">
      <c r="A469" s="7">
        <v>93400</v>
      </c>
      <c r="B469" s="6">
        <v>0</v>
      </c>
      <c r="C469" s="6">
        <v>1</v>
      </c>
      <c r="D469" s="6">
        <v>0</v>
      </c>
      <c r="E469" s="6">
        <v>1</v>
      </c>
      <c r="F469" s="6">
        <v>0</v>
      </c>
      <c r="G469" s="6">
        <v>1</v>
      </c>
      <c r="H469" s="6">
        <v>0</v>
      </c>
      <c r="I469" s="6">
        <v>1</v>
      </c>
      <c r="J469" s="6">
        <v>0</v>
      </c>
      <c r="K469" s="6">
        <v>1</v>
      </c>
      <c r="L469" s="6">
        <v>0</v>
      </c>
      <c r="M469" s="6">
        <v>1</v>
      </c>
      <c r="N469" s="6">
        <v>0</v>
      </c>
      <c r="O469" s="6">
        <v>1</v>
      </c>
      <c r="P469" s="6">
        <v>0.011</v>
      </c>
      <c r="Q469" s="6">
        <v>0.989</v>
      </c>
      <c r="R469" s="6">
        <v>0.14</v>
      </c>
      <c r="S469" s="6">
        <v>0.86</v>
      </c>
      <c r="T469" s="6">
        <v>0.307</v>
      </c>
      <c r="U469" s="6">
        <v>0.693</v>
      </c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</row>
    <row r="470" spans="1:43">
      <c r="A470" s="7">
        <v>93600</v>
      </c>
      <c r="B470" s="6">
        <v>0</v>
      </c>
      <c r="C470" s="6">
        <v>1</v>
      </c>
      <c r="D470" s="6">
        <v>0</v>
      </c>
      <c r="E470" s="6">
        <v>1</v>
      </c>
      <c r="F470" s="6">
        <v>0</v>
      </c>
      <c r="G470" s="6">
        <v>1</v>
      </c>
      <c r="H470" s="6">
        <v>0</v>
      </c>
      <c r="I470" s="6">
        <v>1</v>
      </c>
      <c r="J470" s="6">
        <v>0</v>
      </c>
      <c r="K470" s="6">
        <v>1</v>
      </c>
      <c r="L470" s="6">
        <v>0</v>
      </c>
      <c r="M470" s="6">
        <v>1</v>
      </c>
      <c r="N470" s="6">
        <v>0</v>
      </c>
      <c r="O470" s="6">
        <v>1</v>
      </c>
      <c r="P470" s="6">
        <v>0.01</v>
      </c>
      <c r="Q470" s="6">
        <v>0.99</v>
      </c>
      <c r="R470" s="6">
        <v>0.136</v>
      </c>
      <c r="S470" s="6">
        <v>0.864</v>
      </c>
      <c r="T470" s="6">
        <v>0.307</v>
      </c>
      <c r="U470" s="6">
        <v>0.693</v>
      </c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</row>
    <row r="471" spans="1:43">
      <c r="A471" s="7">
        <v>93800</v>
      </c>
      <c r="B471" s="6">
        <v>0</v>
      </c>
      <c r="C471" s="6">
        <v>1</v>
      </c>
      <c r="D471" s="6">
        <v>0</v>
      </c>
      <c r="E471" s="6">
        <v>1</v>
      </c>
      <c r="F471" s="6">
        <v>0</v>
      </c>
      <c r="G471" s="6">
        <v>1</v>
      </c>
      <c r="H471" s="6">
        <v>0</v>
      </c>
      <c r="I471" s="6">
        <v>1</v>
      </c>
      <c r="J471" s="6">
        <v>0</v>
      </c>
      <c r="K471" s="6">
        <v>1</v>
      </c>
      <c r="L471" s="6">
        <v>0</v>
      </c>
      <c r="M471" s="6">
        <v>1</v>
      </c>
      <c r="N471" s="6">
        <v>0</v>
      </c>
      <c r="O471" s="6">
        <v>1</v>
      </c>
      <c r="P471" s="6">
        <v>0.01</v>
      </c>
      <c r="Q471" s="6">
        <v>0.99</v>
      </c>
      <c r="R471" s="6">
        <v>0.13</v>
      </c>
      <c r="S471" s="6">
        <v>0.87</v>
      </c>
      <c r="T471" s="6">
        <v>0.304</v>
      </c>
      <c r="U471" s="6">
        <v>0.696</v>
      </c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</row>
    <row r="472" spans="1:43">
      <c r="A472" s="7">
        <v>94000</v>
      </c>
      <c r="B472" s="6">
        <v>0</v>
      </c>
      <c r="C472" s="6">
        <v>1</v>
      </c>
      <c r="D472" s="6">
        <v>0</v>
      </c>
      <c r="E472" s="6">
        <v>1</v>
      </c>
      <c r="F472" s="6">
        <v>0</v>
      </c>
      <c r="G472" s="6">
        <v>1</v>
      </c>
      <c r="H472" s="6">
        <v>0</v>
      </c>
      <c r="I472" s="6">
        <v>1</v>
      </c>
      <c r="J472" s="6">
        <v>0</v>
      </c>
      <c r="K472" s="6">
        <v>1</v>
      </c>
      <c r="L472" s="6">
        <v>0</v>
      </c>
      <c r="M472" s="6">
        <v>1</v>
      </c>
      <c r="N472" s="6">
        <v>0</v>
      </c>
      <c r="O472" s="6">
        <v>1</v>
      </c>
      <c r="P472" s="6">
        <v>0.008</v>
      </c>
      <c r="Q472" s="6">
        <v>0.992</v>
      </c>
      <c r="R472" s="6">
        <v>0.128</v>
      </c>
      <c r="S472" s="6">
        <v>0.872</v>
      </c>
      <c r="T472" s="6">
        <v>0.303</v>
      </c>
      <c r="U472" s="6">
        <v>0.697</v>
      </c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</row>
    <row r="473" spans="1:43">
      <c r="A473" s="7">
        <v>94200</v>
      </c>
      <c r="B473" s="6">
        <v>0</v>
      </c>
      <c r="C473" s="6">
        <v>1</v>
      </c>
      <c r="D473" s="6">
        <v>0</v>
      </c>
      <c r="E473" s="6">
        <v>1</v>
      </c>
      <c r="F473" s="6">
        <v>0</v>
      </c>
      <c r="G473" s="6">
        <v>1</v>
      </c>
      <c r="H473" s="6">
        <v>0</v>
      </c>
      <c r="I473" s="6">
        <v>1</v>
      </c>
      <c r="J473" s="6">
        <v>0</v>
      </c>
      <c r="K473" s="6">
        <v>1</v>
      </c>
      <c r="L473" s="6">
        <v>0</v>
      </c>
      <c r="M473" s="6">
        <v>1</v>
      </c>
      <c r="N473" s="6">
        <v>0</v>
      </c>
      <c r="O473" s="6">
        <v>1</v>
      </c>
      <c r="P473" s="6">
        <v>0.008</v>
      </c>
      <c r="Q473" s="6">
        <v>0.992</v>
      </c>
      <c r="R473" s="6">
        <v>0.126</v>
      </c>
      <c r="S473" s="6">
        <v>0.874</v>
      </c>
      <c r="T473" s="6">
        <v>0.3</v>
      </c>
      <c r="U473" s="6">
        <v>0.7</v>
      </c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</row>
    <row r="474" spans="1:43">
      <c r="A474" s="7">
        <v>94400</v>
      </c>
      <c r="B474" s="6">
        <v>0</v>
      </c>
      <c r="C474" s="6">
        <v>1</v>
      </c>
      <c r="D474" s="6">
        <v>0</v>
      </c>
      <c r="E474" s="6">
        <v>1</v>
      </c>
      <c r="F474" s="6">
        <v>0</v>
      </c>
      <c r="G474" s="6">
        <v>1</v>
      </c>
      <c r="H474" s="6">
        <v>0</v>
      </c>
      <c r="I474" s="6">
        <v>1</v>
      </c>
      <c r="J474" s="6">
        <v>0</v>
      </c>
      <c r="K474" s="6">
        <v>1</v>
      </c>
      <c r="L474" s="6">
        <v>0</v>
      </c>
      <c r="M474" s="6">
        <v>1</v>
      </c>
      <c r="N474" s="6">
        <v>0</v>
      </c>
      <c r="O474" s="6">
        <v>1</v>
      </c>
      <c r="P474" s="6">
        <v>0.008</v>
      </c>
      <c r="Q474" s="6">
        <v>0.992</v>
      </c>
      <c r="R474" s="6">
        <v>0.123</v>
      </c>
      <c r="S474" s="6">
        <v>0.877</v>
      </c>
      <c r="T474" s="6">
        <v>0.298</v>
      </c>
      <c r="U474" s="6">
        <v>0.702</v>
      </c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</row>
    <row r="475" spans="1:43">
      <c r="A475" s="7">
        <v>94600</v>
      </c>
      <c r="B475" s="6">
        <v>0</v>
      </c>
      <c r="C475" s="6">
        <v>1</v>
      </c>
      <c r="D475" s="6">
        <v>0</v>
      </c>
      <c r="E475" s="6">
        <v>1</v>
      </c>
      <c r="F475" s="6">
        <v>0</v>
      </c>
      <c r="G475" s="6">
        <v>1</v>
      </c>
      <c r="H475" s="6">
        <v>0</v>
      </c>
      <c r="I475" s="6">
        <v>1</v>
      </c>
      <c r="J475" s="6">
        <v>0</v>
      </c>
      <c r="K475" s="6">
        <v>1</v>
      </c>
      <c r="L475" s="6">
        <v>0</v>
      </c>
      <c r="M475" s="6">
        <v>1</v>
      </c>
      <c r="N475" s="6">
        <v>0</v>
      </c>
      <c r="O475" s="6">
        <v>1</v>
      </c>
      <c r="P475" s="6">
        <v>0.005</v>
      </c>
      <c r="Q475" s="6">
        <v>0.995</v>
      </c>
      <c r="R475" s="6">
        <v>0.116</v>
      </c>
      <c r="S475" s="6">
        <v>0.884</v>
      </c>
      <c r="T475" s="6">
        <v>0.293</v>
      </c>
      <c r="U475" s="6">
        <v>0.707</v>
      </c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</row>
    <row r="476" spans="1:43">
      <c r="A476" s="7">
        <v>94800</v>
      </c>
      <c r="B476" s="6">
        <v>0</v>
      </c>
      <c r="C476" s="6">
        <v>1</v>
      </c>
      <c r="D476" s="6">
        <v>0</v>
      </c>
      <c r="E476" s="6">
        <v>1</v>
      </c>
      <c r="F476" s="6">
        <v>0</v>
      </c>
      <c r="G476" s="6">
        <v>1</v>
      </c>
      <c r="H476" s="6">
        <v>0</v>
      </c>
      <c r="I476" s="6">
        <v>1</v>
      </c>
      <c r="J476" s="6">
        <v>0</v>
      </c>
      <c r="K476" s="6">
        <v>1</v>
      </c>
      <c r="L476" s="6">
        <v>0</v>
      </c>
      <c r="M476" s="6">
        <v>1</v>
      </c>
      <c r="N476" s="6">
        <v>0</v>
      </c>
      <c r="O476" s="6">
        <v>1</v>
      </c>
      <c r="P476" s="6">
        <v>0.005</v>
      </c>
      <c r="Q476" s="6">
        <v>0.995</v>
      </c>
      <c r="R476" s="6">
        <v>0.111</v>
      </c>
      <c r="S476" s="6">
        <v>0.889</v>
      </c>
      <c r="T476" s="6">
        <v>0.291</v>
      </c>
      <c r="U476" s="6">
        <v>0.709</v>
      </c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</row>
    <row r="477" spans="1:43">
      <c r="A477" s="7">
        <v>95000</v>
      </c>
      <c r="B477" s="6">
        <v>0</v>
      </c>
      <c r="C477" s="6">
        <v>1</v>
      </c>
      <c r="D477" s="6">
        <v>0</v>
      </c>
      <c r="E477" s="6">
        <v>1</v>
      </c>
      <c r="F477" s="6">
        <v>0</v>
      </c>
      <c r="G477" s="6">
        <v>1</v>
      </c>
      <c r="H477" s="6">
        <v>0</v>
      </c>
      <c r="I477" s="6">
        <v>1</v>
      </c>
      <c r="J477" s="6">
        <v>0</v>
      </c>
      <c r="K477" s="6">
        <v>1</v>
      </c>
      <c r="L477" s="6">
        <v>0</v>
      </c>
      <c r="M477" s="6">
        <v>1</v>
      </c>
      <c r="N477" s="6">
        <v>0</v>
      </c>
      <c r="O477" s="6">
        <v>1</v>
      </c>
      <c r="P477" s="6">
        <v>0.005</v>
      </c>
      <c r="Q477" s="6">
        <v>0.995</v>
      </c>
      <c r="R477" s="6">
        <v>0.106</v>
      </c>
      <c r="S477" s="6">
        <v>0.894</v>
      </c>
      <c r="T477" s="6">
        <v>0.289</v>
      </c>
      <c r="U477" s="6">
        <v>0.711</v>
      </c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</row>
    <row r="478" spans="1:43">
      <c r="A478" s="7">
        <v>95200</v>
      </c>
      <c r="B478" s="6">
        <v>0</v>
      </c>
      <c r="C478" s="6">
        <v>1</v>
      </c>
      <c r="D478" s="6">
        <v>0</v>
      </c>
      <c r="E478" s="6">
        <v>1</v>
      </c>
      <c r="F478" s="6">
        <v>0</v>
      </c>
      <c r="G478" s="6">
        <v>1</v>
      </c>
      <c r="H478" s="6">
        <v>0</v>
      </c>
      <c r="I478" s="6">
        <v>1</v>
      </c>
      <c r="J478" s="6">
        <v>0</v>
      </c>
      <c r="K478" s="6">
        <v>1</v>
      </c>
      <c r="L478" s="6">
        <v>0</v>
      </c>
      <c r="M478" s="6">
        <v>1</v>
      </c>
      <c r="N478" s="6">
        <v>0</v>
      </c>
      <c r="O478" s="6">
        <v>1</v>
      </c>
      <c r="P478" s="6">
        <v>0.004</v>
      </c>
      <c r="Q478" s="6">
        <v>0.996</v>
      </c>
      <c r="R478" s="6">
        <v>0.102</v>
      </c>
      <c r="S478" s="6">
        <v>0.898</v>
      </c>
      <c r="T478" s="6">
        <v>0.286</v>
      </c>
      <c r="U478" s="6">
        <v>0.714</v>
      </c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</row>
    <row r="479" spans="1:43">
      <c r="A479" s="7">
        <v>95400</v>
      </c>
      <c r="B479" s="6">
        <v>0</v>
      </c>
      <c r="C479" s="6">
        <v>1</v>
      </c>
      <c r="D479" s="6">
        <v>0</v>
      </c>
      <c r="E479" s="6">
        <v>1</v>
      </c>
      <c r="F479" s="6">
        <v>0</v>
      </c>
      <c r="G479" s="6">
        <v>1</v>
      </c>
      <c r="H479" s="6">
        <v>0</v>
      </c>
      <c r="I479" s="6">
        <v>1</v>
      </c>
      <c r="J479" s="6">
        <v>0</v>
      </c>
      <c r="K479" s="6">
        <v>1</v>
      </c>
      <c r="L479" s="6">
        <v>0</v>
      </c>
      <c r="M479" s="6">
        <v>1</v>
      </c>
      <c r="N479" s="6">
        <v>0</v>
      </c>
      <c r="O479" s="6">
        <v>1</v>
      </c>
      <c r="P479" s="6">
        <v>0.002</v>
      </c>
      <c r="Q479" s="6">
        <v>0.998</v>
      </c>
      <c r="R479" s="6">
        <v>0.1</v>
      </c>
      <c r="S479" s="6">
        <v>0.9</v>
      </c>
      <c r="T479" s="6">
        <v>0.282</v>
      </c>
      <c r="U479" s="6">
        <v>0.718</v>
      </c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</row>
    <row r="480" spans="1:43">
      <c r="A480" s="7">
        <v>95600</v>
      </c>
      <c r="B480" s="6">
        <v>0</v>
      </c>
      <c r="C480" s="6">
        <v>1</v>
      </c>
      <c r="D480" s="6">
        <v>0</v>
      </c>
      <c r="E480" s="6">
        <v>1</v>
      </c>
      <c r="F480" s="6">
        <v>0</v>
      </c>
      <c r="G480" s="6">
        <v>1</v>
      </c>
      <c r="H480" s="6">
        <v>0</v>
      </c>
      <c r="I480" s="6">
        <v>1</v>
      </c>
      <c r="J480" s="6">
        <v>0</v>
      </c>
      <c r="K480" s="6">
        <v>1</v>
      </c>
      <c r="L480" s="6">
        <v>0</v>
      </c>
      <c r="M480" s="6">
        <v>1</v>
      </c>
      <c r="N480" s="6">
        <v>0</v>
      </c>
      <c r="O480" s="6">
        <v>1</v>
      </c>
      <c r="P480" s="6">
        <v>0.002</v>
      </c>
      <c r="Q480" s="6">
        <v>0.998</v>
      </c>
      <c r="R480" s="6">
        <v>0.099</v>
      </c>
      <c r="S480" s="6">
        <v>0.901</v>
      </c>
      <c r="T480" s="6">
        <v>0.279</v>
      </c>
      <c r="U480" s="6">
        <v>0.721</v>
      </c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</row>
    <row r="481" spans="1:43">
      <c r="A481" s="7">
        <v>95800</v>
      </c>
      <c r="B481" s="6">
        <v>0</v>
      </c>
      <c r="C481" s="6">
        <v>1</v>
      </c>
      <c r="D481" s="6">
        <v>0</v>
      </c>
      <c r="E481" s="6">
        <v>1</v>
      </c>
      <c r="F481" s="6">
        <v>0</v>
      </c>
      <c r="G481" s="6">
        <v>1</v>
      </c>
      <c r="H481" s="6">
        <v>0</v>
      </c>
      <c r="I481" s="6">
        <v>1</v>
      </c>
      <c r="J481" s="6">
        <v>0</v>
      </c>
      <c r="K481" s="6">
        <v>1</v>
      </c>
      <c r="L481" s="6">
        <v>0</v>
      </c>
      <c r="M481" s="6">
        <v>1</v>
      </c>
      <c r="N481" s="6">
        <v>0</v>
      </c>
      <c r="O481" s="6">
        <v>1</v>
      </c>
      <c r="P481" s="6">
        <v>0.002</v>
      </c>
      <c r="Q481" s="6">
        <v>0.998</v>
      </c>
      <c r="R481" s="6">
        <v>0.095</v>
      </c>
      <c r="S481" s="6">
        <v>0.905</v>
      </c>
      <c r="T481" s="6">
        <v>0.274</v>
      </c>
      <c r="U481" s="6">
        <v>0.726</v>
      </c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</row>
    <row r="482" spans="1:43">
      <c r="A482" s="7">
        <v>96000</v>
      </c>
      <c r="B482" s="6">
        <v>0</v>
      </c>
      <c r="C482" s="6">
        <v>1</v>
      </c>
      <c r="D482" s="6">
        <v>0</v>
      </c>
      <c r="E482" s="6">
        <v>1</v>
      </c>
      <c r="F482" s="6">
        <v>0</v>
      </c>
      <c r="G482" s="6">
        <v>1</v>
      </c>
      <c r="H482" s="6">
        <v>0</v>
      </c>
      <c r="I482" s="6">
        <v>1</v>
      </c>
      <c r="J482" s="6">
        <v>0</v>
      </c>
      <c r="K482" s="6">
        <v>1</v>
      </c>
      <c r="L482" s="6">
        <v>0</v>
      </c>
      <c r="M482" s="6">
        <v>1</v>
      </c>
      <c r="N482" s="6">
        <v>0</v>
      </c>
      <c r="O482" s="6">
        <v>1</v>
      </c>
      <c r="P482" s="6">
        <v>0.002</v>
      </c>
      <c r="Q482" s="6">
        <v>0.998</v>
      </c>
      <c r="R482" s="6">
        <v>0.093</v>
      </c>
      <c r="S482" s="6">
        <v>0.907</v>
      </c>
      <c r="T482" s="6">
        <v>0.27</v>
      </c>
      <c r="U482" s="6">
        <v>0.73</v>
      </c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</row>
    <row r="483" spans="1:43">
      <c r="A483" s="7">
        <v>96200</v>
      </c>
      <c r="B483" s="6">
        <v>0</v>
      </c>
      <c r="C483" s="6">
        <v>1</v>
      </c>
      <c r="D483" s="6">
        <v>0</v>
      </c>
      <c r="E483" s="6">
        <v>1</v>
      </c>
      <c r="F483" s="6">
        <v>0</v>
      </c>
      <c r="G483" s="6">
        <v>1</v>
      </c>
      <c r="H483" s="6">
        <v>0</v>
      </c>
      <c r="I483" s="6">
        <v>1</v>
      </c>
      <c r="J483" s="6">
        <v>0</v>
      </c>
      <c r="K483" s="6">
        <v>1</v>
      </c>
      <c r="L483" s="6">
        <v>0</v>
      </c>
      <c r="M483" s="6">
        <v>1</v>
      </c>
      <c r="N483" s="6">
        <v>0</v>
      </c>
      <c r="O483" s="6">
        <v>1</v>
      </c>
      <c r="P483" s="6">
        <v>0.002</v>
      </c>
      <c r="Q483" s="6">
        <v>0.998</v>
      </c>
      <c r="R483" s="6">
        <v>0.089</v>
      </c>
      <c r="S483" s="6">
        <v>0.911</v>
      </c>
      <c r="T483" s="6">
        <v>0.266</v>
      </c>
      <c r="U483" s="6">
        <v>0.734</v>
      </c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</row>
    <row r="484" spans="1:43">
      <c r="A484" s="7">
        <v>96400</v>
      </c>
      <c r="B484" s="6">
        <v>0</v>
      </c>
      <c r="C484" s="6">
        <v>1</v>
      </c>
      <c r="D484" s="6">
        <v>0</v>
      </c>
      <c r="E484" s="6">
        <v>1</v>
      </c>
      <c r="F484" s="6">
        <v>0</v>
      </c>
      <c r="G484" s="6">
        <v>1</v>
      </c>
      <c r="H484" s="6">
        <v>0</v>
      </c>
      <c r="I484" s="6">
        <v>1</v>
      </c>
      <c r="J484" s="6">
        <v>0</v>
      </c>
      <c r="K484" s="6">
        <v>1</v>
      </c>
      <c r="L484" s="6">
        <v>0</v>
      </c>
      <c r="M484" s="6">
        <v>1</v>
      </c>
      <c r="N484" s="6">
        <v>0</v>
      </c>
      <c r="O484" s="6">
        <v>1</v>
      </c>
      <c r="P484" s="6">
        <v>0.002</v>
      </c>
      <c r="Q484" s="6">
        <v>0.998</v>
      </c>
      <c r="R484" s="6">
        <v>0.086</v>
      </c>
      <c r="S484" s="6">
        <v>0.914</v>
      </c>
      <c r="T484" s="6">
        <v>0.265</v>
      </c>
      <c r="U484" s="6">
        <v>0.735</v>
      </c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</row>
    <row r="485" spans="1:43">
      <c r="A485" s="7">
        <v>96600</v>
      </c>
      <c r="B485" s="6">
        <v>0</v>
      </c>
      <c r="C485" s="6">
        <v>1</v>
      </c>
      <c r="D485" s="6">
        <v>0</v>
      </c>
      <c r="E485" s="6">
        <v>1</v>
      </c>
      <c r="F485" s="6">
        <v>0</v>
      </c>
      <c r="G485" s="6">
        <v>1</v>
      </c>
      <c r="H485" s="6">
        <v>0</v>
      </c>
      <c r="I485" s="6">
        <v>1</v>
      </c>
      <c r="J485" s="6">
        <v>0</v>
      </c>
      <c r="K485" s="6">
        <v>1</v>
      </c>
      <c r="L485" s="6">
        <v>0</v>
      </c>
      <c r="M485" s="6">
        <v>1</v>
      </c>
      <c r="N485" s="6">
        <v>0</v>
      </c>
      <c r="O485" s="6">
        <v>1</v>
      </c>
      <c r="P485" s="6">
        <v>0.001</v>
      </c>
      <c r="Q485" s="6">
        <v>0.999</v>
      </c>
      <c r="R485" s="6">
        <v>0.085</v>
      </c>
      <c r="S485" s="6">
        <v>0.915</v>
      </c>
      <c r="T485" s="6">
        <v>0.262</v>
      </c>
      <c r="U485" s="6">
        <v>0.738</v>
      </c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</row>
    <row r="486" spans="1:43">
      <c r="A486" s="7">
        <v>96800</v>
      </c>
      <c r="B486" s="6">
        <v>0</v>
      </c>
      <c r="C486" s="6">
        <v>1</v>
      </c>
      <c r="D486" s="6">
        <v>0</v>
      </c>
      <c r="E486" s="6">
        <v>1</v>
      </c>
      <c r="F486" s="6">
        <v>0</v>
      </c>
      <c r="G486" s="6">
        <v>1</v>
      </c>
      <c r="H486" s="6">
        <v>0</v>
      </c>
      <c r="I486" s="6">
        <v>1</v>
      </c>
      <c r="J486" s="6">
        <v>0</v>
      </c>
      <c r="K486" s="6">
        <v>1</v>
      </c>
      <c r="L486" s="6">
        <v>0</v>
      </c>
      <c r="M486" s="6">
        <v>1</v>
      </c>
      <c r="N486" s="6">
        <v>0</v>
      </c>
      <c r="O486" s="6">
        <v>1</v>
      </c>
      <c r="P486" s="6">
        <v>0.001</v>
      </c>
      <c r="Q486" s="6">
        <v>0.999</v>
      </c>
      <c r="R486" s="6">
        <v>0.083</v>
      </c>
      <c r="S486" s="6">
        <v>0.917</v>
      </c>
      <c r="T486" s="6">
        <v>0.259</v>
      </c>
      <c r="U486" s="6">
        <v>0.741</v>
      </c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</row>
    <row r="487" spans="1:43">
      <c r="A487" s="7">
        <v>97000</v>
      </c>
      <c r="B487" s="6">
        <v>0</v>
      </c>
      <c r="C487" s="6">
        <v>1</v>
      </c>
      <c r="D487" s="6">
        <v>0</v>
      </c>
      <c r="E487" s="6">
        <v>1</v>
      </c>
      <c r="F487" s="6">
        <v>0</v>
      </c>
      <c r="G487" s="6">
        <v>1</v>
      </c>
      <c r="H487" s="6">
        <v>0</v>
      </c>
      <c r="I487" s="6">
        <v>1</v>
      </c>
      <c r="J487" s="6">
        <v>0</v>
      </c>
      <c r="K487" s="6">
        <v>1</v>
      </c>
      <c r="L487" s="6">
        <v>0</v>
      </c>
      <c r="M487" s="6">
        <v>1</v>
      </c>
      <c r="N487" s="6">
        <v>0</v>
      </c>
      <c r="O487" s="6">
        <v>1</v>
      </c>
      <c r="P487" s="6">
        <v>0.001</v>
      </c>
      <c r="Q487" s="6">
        <v>0.999</v>
      </c>
      <c r="R487" s="6">
        <v>0.081</v>
      </c>
      <c r="S487" s="6">
        <v>0.919</v>
      </c>
      <c r="T487" s="6">
        <v>0.258</v>
      </c>
      <c r="U487" s="6">
        <v>0.742</v>
      </c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</row>
    <row r="488" spans="1:43">
      <c r="A488" s="7">
        <v>97200</v>
      </c>
      <c r="B488" s="6">
        <v>0</v>
      </c>
      <c r="C488" s="6">
        <v>1</v>
      </c>
      <c r="D488" s="6">
        <v>0</v>
      </c>
      <c r="E488" s="6">
        <v>1</v>
      </c>
      <c r="F488" s="6">
        <v>0</v>
      </c>
      <c r="G488" s="6">
        <v>1</v>
      </c>
      <c r="H488" s="6">
        <v>0</v>
      </c>
      <c r="I488" s="6">
        <v>1</v>
      </c>
      <c r="J488" s="6">
        <v>0</v>
      </c>
      <c r="K488" s="6">
        <v>1</v>
      </c>
      <c r="L488" s="6">
        <v>0</v>
      </c>
      <c r="M488" s="6">
        <v>1</v>
      </c>
      <c r="N488" s="6">
        <v>0</v>
      </c>
      <c r="O488" s="6">
        <v>1</v>
      </c>
      <c r="P488" s="6">
        <v>0.001</v>
      </c>
      <c r="Q488" s="6">
        <v>0.999</v>
      </c>
      <c r="R488" s="6">
        <v>0.077</v>
      </c>
      <c r="S488" s="6">
        <v>0.923</v>
      </c>
      <c r="T488" s="6">
        <v>0.255</v>
      </c>
      <c r="U488" s="6">
        <v>0.745</v>
      </c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</row>
    <row r="489" spans="1:43">
      <c r="A489" s="7">
        <v>97400</v>
      </c>
      <c r="B489" s="6">
        <v>0</v>
      </c>
      <c r="C489" s="6">
        <v>1</v>
      </c>
      <c r="D489" s="6">
        <v>0</v>
      </c>
      <c r="E489" s="6">
        <v>1</v>
      </c>
      <c r="F489" s="6">
        <v>0</v>
      </c>
      <c r="G489" s="6">
        <v>1</v>
      </c>
      <c r="H489" s="6">
        <v>0</v>
      </c>
      <c r="I489" s="6">
        <v>1</v>
      </c>
      <c r="J489" s="6">
        <v>0</v>
      </c>
      <c r="K489" s="6">
        <v>1</v>
      </c>
      <c r="L489" s="6">
        <v>0</v>
      </c>
      <c r="M489" s="6">
        <v>1</v>
      </c>
      <c r="N489" s="6">
        <v>0</v>
      </c>
      <c r="O489" s="6">
        <v>1</v>
      </c>
      <c r="P489" s="6">
        <v>0</v>
      </c>
      <c r="Q489" s="6">
        <v>1</v>
      </c>
      <c r="R489" s="6">
        <v>0.077</v>
      </c>
      <c r="S489" s="6">
        <v>0.923</v>
      </c>
      <c r="T489" s="6">
        <v>0.253</v>
      </c>
      <c r="U489" s="6">
        <v>0.747</v>
      </c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</row>
    <row r="490" spans="1:43">
      <c r="A490" s="7">
        <v>97600</v>
      </c>
      <c r="B490" s="6">
        <v>0</v>
      </c>
      <c r="C490" s="6">
        <v>1</v>
      </c>
      <c r="D490" s="6">
        <v>0</v>
      </c>
      <c r="E490" s="6">
        <v>1</v>
      </c>
      <c r="F490" s="6">
        <v>0</v>
      </c>
      <c r="G490" s="6">
        <v>1</v>
      </c>
      <c r="H490" s="6">
        <v>0</v>
      </c>
      <c r="I490" s="6">
        <v>1</v>
      </c>
      <c r="J490" s="6">
        <v>0</v>
      </c>
      <c r="K490" s="6">
        <v>1</v>
      </c>
      <c r="L490" s="6">
        <v>0</v>
      </c>
      <c r="M490" s="6">
        <v>1</v>
      </c>
      <c r="N490" s="6">
        <v>0</v>
      </c>
      <c r="O490" s="6">
        <v>1</v>
      </c>
      <c r="P490" s="6">
        <v>0</v>
      </c>
      <c r="Q490" s="6">
        <v>1</v>
      </c>
      <c r="R490" s="6">
        <v>0.076</v>
      </c>
      <c r="S490" s="6">
        <v>0.924</v>
      </c>
      <c r="T490" s="6">
        <v>0.249</v>
      </c>
      <c r="U490" s="6">
        <v>0.751</v>
      </c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</row>
    <row r="491" spans="1:43">
      <c r="A491" s="7">
        <v>97800</v>
      </c>
      <c r="B491" s="6">
        <v>0</v>
      </c>
      <c r="C491" s="6">
        <v>1</v>
      </c>
      <c r="D491" s="6">
        <v>0</v>
      </c>
      <c r="E491" s="6">
        <v>1</v>
      </c>
      <c r="F491" s="6">
        <v>0</v>
      </c>
      <c r="G491" s="6">
        <v>1</v>
      </c>
      <c r="H491" s="6">
        <v>0</v>
      </c>
      <c r="I491" s="6">
        <v>1</v>
      </c>
      <c r="J491" s="6">
        <v>0</v>
      </c>
      <c r="K491" s="6">
        <v>1</v>
      </c>
      <c r="L491" s="6">
        <v>0</v>
      </c>
      <c r="M491" s="6">
        <v>1</v>
      </c>
      <c r="N491" s="6">
        <v>0</v>
      </c>
      <c r="O491" s="6">
        <v>1</v>
      </c>
      <c r="P491" s="6">
        <v>0</v>
      </c>
      <c r="Q491" s="6">
        <v>1</v>
      </c>
      <c r="R491" s="6">
        <v>0.072</v>
      </c>
      <c r="S491" s="6">
        <v>0.928</v>
      </c>
      <c r="T491" s="6">
        <v>0.245</v>
      </c>
      <c r="U491" s="6">
        <v>0.755</v>
      </c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</row>
    <row r="492" spans="1:43">
      <c r="A492" s="7">
        <v>98000</v>
      </c>
      <c r="B492" s="6">
        <v>0</v>
      </c>
      <c r="C492" s="6">
        <v>1</v>
      </c>
      <c r="D492" s="6">
        <v>0</v>
      </c>
      <c r="E492" s="6">
        <v>1</v>
      </c>
      <c r="F492" s="6">
        <v>0</v>
      </c>
      <c r="G492" s="6">
        <v>1</v>
      </c>
      <c r="H492" s="6">
        <v>0</v>
      </c>
      <c r="I492" s="6">
        <v>1</v>
      </c>
      <c r="J492" s="6">
        <v>0</v>
      </c>
      <c r="K492" s="6">
        <v>1</v>
      </c>
      <c r="L492" s="6">
        <v>0</v>
      </c>
      <c r="M492" s="6">
        <v>1</v>
      </c>
      <c r="N492" s="6">
        <v>0</v>
      </c>
      <c r="O492" s="6">
        <v>1</v>
      </c>
      <c r="P492" s="6">
        <v>0</v>
      </c>
      <c r="Q492" s="6">
        <v>1</v>
      </c>
      <c r="R492" s="6">
        <v>0.069</v>
      </c>
      <c r="S492" s="6">
        <v>0.931</v>
      </c>
      <c r="T492" s="6">
        <v>0.241</v>
      </c>
      <c r="U492" s="6">
        <v>0.759</v>
      </c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</row>
    <row r="493" spans="1:43">
      <c r="A493" s="7">
        <v>98200</v>
      </c>
      <c r="B493" s="6">
        <v>0</v>
      </c>
      <c r="C493" s="6">
        <v>1</v>
      </c>
      <c r="D493" s="6">
        <v>0</v>
      </c>
      <c r="E493" s="6">
        <v>1</v>
      </c>
      <c r="F493" s="6">
        <v>0</v>
      </c>
      <c r="G493" s="6">
        <v>1</v>
      </c>
      <c r="H493" s="6">
        <v>0</v>
      </c>
      <c r="I493" s="6">
        <v>1</v>
      </c>
      <c r="J493" s="6">
        <v>0</v>
      </c>
      <c r="K493" s="6">
        <v>1</v>
      </c>
      <c r="L493" s="6">
        <v>0</v>
      </c>
      <c r="M493" s="6">
        <v>1</v>
      </c>
      <c r="N493" s="6">
        <v>0</v>
      </c>
      <c r="O493" s="6">
        <v>1</v>
      </c>
      <c r="P493" s="6">
        <v>0</v>
      </c>
      <c r="Q493" s="6">
        <v>1</v>
      </c>
      <c r="R493" s="6">
        <v>0.068</v>
      </c>
      <c r="S493" s="6">
        <v>0.932</v>
      </c>
      <c r="T493" s="6">
        <v>0.237</v>
      </c>
      <c r="U493" s="6">
        <v>0.763</v>
      </c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</row>
    <row r="494" spans="1:43">
      <c r="A494" s="7">
        <v>98400</v>
      </c>
      <c r="B494" s="6">
        <v>0</v>
      </c>
      <c r="C494" s="6">
        <v>1</v>
      </c>
      <c r="D494" s="6">
        <v>0</v>
      </c>
      <c r="E494" s="6">
        <v>1</v>
      </c>
      <c r="F494" s="6">
        <v>0</v>
      </c>
      <c r="G494" s="6">
        <v>1</v>
      </c>
      <c r="H494" s="6">
        <v>0</v>
      </c>
      <c r="I494" s="6">
        <v>1</v>
      </c>
      <c r="J494" s="6">
        <v>0</v>
      </c>
      <c r="K494" s="6">
        <v>1</v>
      </c>
      <c r="L494" s="6">
        <v>0</v>
      </c>
      <c r="M494" s="6">
        <v>1</v>
      </c>
      <c r="N494" s="6">
        <v>0</v>
      </c>
      <c r="O494" s="6">
        <v>1</v>
      </c>
      <c r="P494" s="6">
        <v>0</v>
      </c>
      <c r="Q494" s="6">
        <v>1</v>
      </c>
      <c r="R494" s="6">
        <v>0.061</v>
      </c>
      <c r="S494" s="6">
        <v>0.939</v>
      </c>
      <c r="T494" s="6">
        <v>0.231</v>
      </c>
      <c r="U494" s="6">
        <v>0.769</v>
      </c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</row>
    <row r="495" spans="1:43">
      <c r="A495" s="7">
        <v>98600</v>
      </c>
      <c r="B495" s="6">
        <v>0</v>
      </c>
      <c r="C495" s="6">
        <v>1</v>
      </c>
      <c r="D495" s="6">
        <v>0</v>
      </c>
      <c r="E495" s="6">
        <v>1</v>
      </c>
      <c r="F495" s="6">
        <v>0</v>
      </c>
      <c r="G495" s="6">
        <v>1</v>
      </c>
      <c r="H495" s="6">
        <v>0</v>
      </c>
      <c r="I495" s="6">
        <v>1</v>
      </c>
      <c r="J495" s="6">
        <v>0</v>
      </c>
      <c r="K495" s="6">
        <v>1</v>
      </c>
      <c r="L495" s="6">
        <v>0</v>
      </c>
      <c r="M495" s="6">
        <v>1</v>
      </c>
      <c r="N495" s="6">
        <v>0</v>
      </c>
      <c r="O495" s="6">
        <v>1</v>
      </c>
      <c r="P495" s="6">
        <v>0</v>
      </c>
      <c r="Q495" s="6">
        <v>1</v>
      </c>
      <c r="R495" s="6">
        <v>0.057</v>
      </c>
      <c r="S495" s="6">
        <v>0.943</v>
      </c>
      <c r="T495" s="6">
        <v>0.229</v>
      </c>
      <c r="U495" s="6">
        <v>0.771</v>
      </c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</row>
    <row r="496" spans="1:43">
      <c r="A496" s="7">
        <v>98800</v>
      </c>
      <c r="B496" s="6">
        <v>0</v>
      </c>
      <c r="C496" s="6">
        <v>1</v>
      </c>
      <c r="D496" s="6">
        <v>0</v>
      </c>
      <c r="E496" s="6">
        <v>1</v>
      </c>
      <c r="F496" s="6">
        <v>0</v>
      </c>
      <c r="G496" s="6">
        <v>1</v>
      </c>
      <c r="H496" s="6">
        <v>0</v>
      </c>
      <c r="I496" s="6">
        <v>1</v>
      </c>
      <c r="J496" s="6">
        <v>0</v>
      </c>
      <c r="K496" s="6">
        <v>1</v>
      </c>
      <c r="L496" s="6">
        <v>0</v>
      </c>
      <c r="M496" s="6">
        <v>1</v>
      </c>
      <c r="N496" s="6">
        <v>0</v>
      </c>
      <c r="O496" s="6">
        <v>1</v>
      </c>
      <c r="P496" s="6">
        <v>0</v>
      </c>
      <c r="Q496" s="6">
        <v>1</v>
      </c>
      <c r="R496" s="6">
        <v>0.056</v>
      </c>
      <c r="S496" s="6">
        <v>0.944</v>
      </c>
      <c r="T496" s="6">
        <v>0.227</v>
      </c>
      <c r="U496" s="6">
        <v>0.773</v>
      </c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</row>
    <row r="497" spans="1:43">
      <c r="A497" s="7">
        <v>99000</v>
      </c>
      <c r="B497" s="6">
        <v>0</v>
      </c>
      <c r="C497" s="6">
        <v>1</v>
      </c>
      <c r="D497" s="6">
        <v>0</v>
      </c>
      <c r="E497" s="6">
        <v>1</v>
      </c>
      <c r="F497" s="6">
        <v>0</v>
      </c>
      <c r="G497" s="6">
        <v>1</v>
      </c>
      <c r="H497" s="6">
        <v>0</v>
      </c>
      <c r="I497" s="6">
        <v>1</v>
      </c>
      <c r="J497" s="6">
        <v>0</v>
      </c>
      <c r="K497" s="6">
        <v>1</v>
      </c>
      <c r="L497" s="6">
        <v>0</v>
      </c>
      <c r="M497" s="6">
        <v>1</v>
      </c>
      <c r="N497" s="6">
        <v>0</v>
      </c>
      <c r="O497" s="6">
        <v>1</v>
      </c>
      <c r="P497" s="6">
        <v>0</v>
      </c>
      <c r="Q497" s="6">
        <v>1</v>
      </c>
      <c r="R497" s="6">
        <v>0.055</v>
      </c>
      <c r="S497" s="6">
        <v>0.945</v>
      </c>
      <c r="T497" s="6">
        <v>0.223</v>
      </c>
      <c r="U497" s="6">
        <v>0.777</v>
      </c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</row>
    <row r="498" spans="1:43">
      <c r="A498" s="7">
        <v>99200</v>
      </c>
      <c r="B498" s="6">
        <v>0</v>
      </c>
      <c r="C498" s="6">
        <v>1</v>
      </c>
      <c r="D498" s="6">
        <v>0</v>
      </c>
      <c r="E498" s="6">
        <v>1</v>
      </c>
      <c r="F498" s="6">
        <v>0</v>
      </c>
      <c r="G498" s="6">
        <v>1</v>
      </c>
      <c r="H498" s="6">
        <v>0</v>
      </c>
      <c r="I498" s="6">
        <v>1</v>
      </c>
      <c r="J498" s="6">
        <v>0</v>
      </c>
      <c r="K498" s="6">
        <v>1</v>
      </c>
      <c r="L498" s="6">
        <v>0</v>
      </c>
      <c r="M498" s="6">
        <v>1</v>
      </c>
      <c r="N498" s="6">
        <v>0</v>
      </c>
      <c r="O498" s="6">
        <v>1</v>
      </c>
      <c r="P498" s="6">
        <v>0</v>
      </c>
      <c r="Q498" s="6">
        <v>1</v>
      </c>
      <c r="R498" s="6">
        <v>0.052</v>
      </c>
      <c r="S498" s="6">
        <v>0.948</v>
      </c>
      <c r="T498" s="6">
        <v>0.217</v>
      </c>
      <c r="U498" s="6">
        <v>0.783</v>
      </c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</row>
    <row r="499" spans="1:43">
      <c r="A499" s="7">
        <v>99400</v>
      </c>
      <c r="B499" s="6">
        <v>0</v>
      </c>
      <c r="C499" s="6">
        <v>1</v>
      </c>
      <c r="D499" s="6">
        <v>0</v>
      </c>
      <c r="E499" s="6">
        <v>1</v>
      </c>
      <c r="F499" s="6">
        <v>0</v>
      </c>
      <c r="G499" s="6">
        <v>1</v>
      </c>
      <c r="H499" s="6">
        <v>0</v>
      </c>
      <c r="I499" s="6">
        <v>1</v>
      </c>
      <c r="J499" s="6">
        <v>0</v>
      </c>
      <c r="K499" s="6">
        <v>1</v>
      </c>
      <c r="L499" s="6">
        <v>0</v>
      </c>
      <c r="M499" s="6">
        <v>1</v>
      </c>
      <c r="N499" s="6">
        <v>0</v>
      </c>
      <c r="O499" s="6">
        <v>1</v>
      </c>
      <c r="P499" s="6">
        <v>0</v>
      </c>
      <c r="Q499" s="6">
        <v>1</v>
      </c>
      <c r="R499" s="6">
        <v>0.048</v>
      </c>
      <c r="S499" s="6">
        <v>0.952</v>
      </c>
      <c r="T499" s="6">
        <v>0.212</v>
      </c>
      <c r="U499" s="6">
        <v>0.788</v>
      </c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</row>
    <row r="500" spans="1:43">
      <c r="A500" s="7">
        <v>99600</v>
      </c>
      <c r="B500" s="6">
        <v>0</v>
      </c>
      <c r="C500" s="6">
        <v>1</v>
      </c>
      <c r="D500" s="6">
        <v>0</v>
      </c>
      <c r="E500" s="6">
        <v>1</v>
      </c>
      <c r="F500" s="6">
        <v>0</v>
      </c>
      <c r="G500" s="6">
        <v>1</v>
      </c>
      <c r="H500" s="6">
        <v>0</v>
      </c>
      <c r="I500" s="6">
        <v>1</v>
      </c>
      <c r="J500" s="6">
        <v>0</v>
      </c>
      <c r="K500" s="6">
        <v>1</v>
      </c>
      <c r="L500" s="6">
        <v>0</v>
      </c>
      <c r="M500" s="6">
        <v>1</v>
      </c>
      <c r="N500" s="6">
        <v>0</v>
      </c>
      <c r="O500" s="6">
        <v>1</v>
      </c>
      <c r="P500" s="6">
        <v>0</v>
      </c>
      <c r="Q500" s="6">
        <v>1</v>
      </c>
      <c r="R500" s="6">
        <v>0.047</v>
      </c>
      <c r="S500" s="6">
        <v>0.953</v>
      </c>
      <c r="T500" s="6">
        <v>0.208</v>
      </c>
      <c r="U500" s="6">
        <v>0.792</v>
      </c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</row>
    <row r="501" spans="1:43">
      <c r="A501" s="7">
        <v>99800</v>
      </c>
      <c r="B501" s="6">
        <v>0</v>
      </c>
      <c r="C501" s="6">
        <v>1</v>
      </c>
      <c r="D501" s="6">
        <v>0</v>
      </c>
      <c r="E501" s="6">
        <v>1</v>
      </c>
      <c r="F501" s="6">
        <v>0</v>
      </c>
      <c r="G501" s="6">
        <v>1</v>
      </c>
      <c r="H501" s="6">
        <v>0</v>
      </c>
      <c r="I501" s="6">
        <v>1</v>
      </c>
      <c r="J501" s="6">
        <v>0</v>
      </c>
      <c r="K501" s="6">
        <v>1</v>
      </c>
      <c r="L501" s="6">
        <v>0</v>
      </c>
      <c r="M501" s="6">
        <v>1</v>
      </c>
      <c r="N501" s="6">
        <v>0</v>
      </c>
      <c r="O501" s="6">
        <v>1</v>
      </c>
      <c r="P501" s="6">
        <v>0</v>
      </c>
      <c r="Q501" s="6">
        <v>1</v>
      </c>
      <c r="R501" s="6">
        <v>0.043</v>
      </c>
      <c r="S501" s="6">
        <v>0.957</v>
      </c>
      <c r="T501" s="6">
        <v>0.207</v>
      </c>
      <c r="U501" s="6">
        <v>0.793</v>
      </c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</row>
    <row r="502" spans="1:43">
      <c r="A502" s="7">
        <v>100000</v>
      </c>
      <c r="B502" s="6">
        <v>0</v>
      </c>
      <c r="C502" s="6">
        <v>1</v>
      </c>
      <c r="D502" s="6">
        <v>0</v>
      </c>
      <c r="E502" s="6">
        <v>1</v>
      </c>
      <c r="F502" s="6">
        <v>0</v>
      </c>
      <c r="G502" s="6">
        <v>1</v>
      </c>
      <c r="H502" s="6">
        <v>0</v>
      </c>
      <c r="I502" s="6">
        <v>1</v>
      </c>
      <c r="J502" s="6">
        <v>0</v>
      </c>
      <c r="K502" s="6">
        <v>1</v>
      </c>
      <c r="L502" s="6">
        <v>0</v>
      </c>
      <c r="M502" s="6">
        <v>1</v>
      </c>
      <c r="N502" s="6">
        <v>0</v>
      </c>
      <c r="O502" s="6">
        <v>1</v>
      </c>
      <c r="P502" s="6">
        <v>0</v>
      </c>
      <c r="Q502" s="6">
        <v>1</v>
      </c>
      <c r="R502" s="6">
        <v>0.041</v>
      </c>
      <c r="S502" s="6">
        <v>0.959</v>
      </c>
      <c r="T502" s="6">
        <v>0.201</v>
      </c>
      <c r="U502" s="6">
        <v>0.799</v>
      </c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</row>
  </sheetData>
  <pageMargins left="0.7" right="0.7" top="0.75" bottom="0.75" header="0.3" footer="0.3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T10002"/>
  <sheetViews>
    <sheetView workbookViewId="0">
      <selection activeCell="A1" sqref="$A1:$XFD1048576"/>
    </sheetView>
  </sheetViews>
  <sheetFormatPr defaultColWidth="9" defaultRowHeight="14.4"/>
  <cols>
    <col min="1" max="6" width="9.22222222222222" style="2" customWidth="1"/>
    <col min="7" max="7" width="9" style="2"/>
    <col min="8" max="9" width="9.11111111111111" style="2" customWidth="1"/>
    <col min="10" max="10" width="9.22222222222222" style="2" customWidth="1"/>
    <col min="11" max="13" width="9.11111111111111" style="2" customWidth="1"/>
    <col min="14" max="17" width="9" style="2"/>
    <col min="18" max="20" width="9.11111111111111" style="2" customWidth="1"/>
    <col min="21" max="16384" width="9" style="2"/>
  </cols>
  <sheetData>
    <row r="1" spans="1:20">
      <c r="A1" s="3" t="s">
        <v>608</v>
      </c>
      <c r="B1" s="3"/>
      <c r="C1" s="3" t="s">
        <v>188</v>
      </c>
      <c r="D1" s="3"/>
      <c r="H1" s="2">
        <v>38184</v>
      </c>
      <c r="K1" s="2">
        <v>71850</v>
      </c>
      <c r="R1" s="4" t="s">
        <v>604</v>
      </c>
      <c r="S1" s="2" t="s">
        <v>634</v>
      </c>
      <c r="T1" s="2" t="s">
        <v>635</v>
      </c>
    </row>
    <row r="2" spans="1:20">
      <c r="A2" s="4" t="s">
        <v>609</v>
      </c>
      <c r="B2" s="4" t="s">
        <v>237</v>
      </c>
      <c r="C2" s="4" t="s">
        <v>609</v>
      </c>
      <c r="D2" s="4" t="s">
        <v>237</v>
      </c>
      <c r="E2" s="4" t="s">
        <v>636</v>
      </c>
      <c r="F2" s="4" t="s">
        <v>637</v>
      </c>
      <c r="I2" s="2">
        <v>0.3</v>
      </c>
      <c r="J2" s="2">
        <f>I2*$H$1</f>
        <v>11455.2</v>
      </c>
      <c r="L2" s="2">
        <v>0.3</v>
      </c>
      <c r="M2" s="2">
        <f>$K$1*L2</f>
        <v>21555</v>
      </c>
      <c r="R2" s="4">
        <v>0</v>
      </c>
      <c r="S2" s="2">
        <v>1</v>
      </c>
      <c r="T2" s="2">
        <v>0</v>
      </c>
    </row>
    <row r="3" spans="1:20">
      <c r="A3" s="5">
        <v>0.623708783680479</v>
      </c>
      <c r="B3" s="5">
        <v>23718.5178622242</v>
      </c>
      <c r="C3" s="5">
        <v>1.05761581489829</v>
      </c>
      <c r="D3" s="5">
        <v>64171.7904762288</v>
      </c>
      <c r="E3" s="2">
        <f>C3-A3</f>
        <v>0.433907031217811</v>
      </c>
      <c r="F3" s="2">
        <f>D3-B3</f>
        <v>40453.2726140046</v>
      </c>
      <c r="I3" s="2">
        <v>0.4</v>
      </c>
      <c r="J3" s="2">
        <f t="shared" ref="J3:J6" si="0">I3*$H$1</f>
        <v>15273.6</v>
      </c>
      <c r="L3" s="2">
        <v>0.4</v>
      </c>
      <c r="M3" s="2">
        <f t="shared" ref="M3:M6" si="1">$K$1*L3</f>
        <v>28740</v>
      </c>
      <c r="R3" s="4">
        <v>100</v>
      </c>
      <c r="S3" s="2">
        <v>1</v>
      </c>
      <c r="T3" s="2">
        <v>0</v>
      </c>
    </row>
    <row r="4" spans="1:20">
      <c r="A4" s="5">
        <v>0.738784172267768</v>
      </c>
      <c r="B4" s="5">
        <v>17537.4822957501</v>
      </c>
      <c r="C4" s="5">
        <v>1.28384216485889</v>
      </c>
      <c r="D4" s="5">
        <v>53697.7693893634</v>
      </c>
      <c r="E4" s="2">
        <f t="shared" ref="E4:E67" si="2">C4-A4</f>
        <v>0.545057992591122</v>
      </c>
      <c r="F4" s="2">
        <f t="shared" ref="F4:F67" si="3">D4-B4</f>
        <v>36160.2870936133</v>
      </c>
      <c r="I4" s="2">
        <v>0.5</v>
      </c>
      <c r="J4" s="2">
        <f t="shared" si="0"/>
        <v>19092</v>
      </c>
      <c r="L4" s="2">
        <v>0.5</v>
      </c>
      <c r="M4" s="2">
        <f t="shared" si="1"/>
        <v>35925</v>
      </c>
      <c r="R4" s="4">
        <v>200</v>
      </c>
      <c r="S4" s="2">
        <v>1</v>
      </c>
      <c r="T4" s="2">
        <v>0</v>
      </c>
    </row>
    <row r="5" spans="1:20">
      <c r="A5" s="5">
        <v>0.708537842914237</v>
      </c>
      <c r="B5" s="5">
        <v>17980.738262959</v>
      </c>
      <c r="C5" s="5">
        <v>1.23551637135828</v>
      </c>
      <c r="D5" s="5">
        <v>54631.5003926199</v>
      </c>
      <c r="E5" s="2">
        <f t="shared" si="2"/>
        <v>0.526978528444043</v>
      </c>
      <c r="F5" s="2">
        <f t="shared" si="3"/>
        <v>36650.7621296609</v>
      </c>
      <c r="I5" s="2">
        <v>0.6</v>
      </c>
      <c r="J5" s="2">
        <f t="shared" si="0"/>
        <v>22910.4</v>
      </c>
      <c r="L5" s="2">
        <v>0.6</v>
      </c>
      <c r="M5" s="2">
        <f t="shared" si="1"/>
        <v>43110</v>
      </c>
      <c r="R5" s="4">
        <v>300</v>
      </c>
      <c r="S5" s="2">
        <v>1</v>
      </c>
      <c r="T5" s="2">
        <v>0</v>
      </c>
    </row>
    <row r="6" spans="1:20">
      <c r="A6" s="5">
        <v>0.638733634166968</v>
      </c>
      <c r="B6" s="5">
        <v>17364.3555020258</v>
      </c>
      <c r="C6" s="5">
        <v>1.0885309641682</v>
      </c>
      <c r="D6" s="5">
        <v>53780.3093113182</v>
      </c>
      <c r="E6" s="2">
        <f t="shared" si="2"/>
        <v>0.449797330001232</v>
      </c>
      <c r="F6" s="2">
        <f t="shared" si="3"/>
        <v>36415.9538092924</v>
      </c>
      <c r="I6" s="2">
        <v>0.7</v>
      </c>
      <c r="J6" s="2">
        <f t="shared" si="0"/>
        <v>26728.8</v>
      </c>
      <c r="L6" s="2">
        <v>0.7</v>
      </c>
      <c r="M6" s="2">
        <f t="shared" si="1"/>
        <v>50295</v>
      </c>
      <c r="R6" s="4">
        <v>400</v>
      </c>
      <c r="S6" s="2">
        <v>1</v>
      </c>
      <c r="T6" s="2">
        <v>0</v>
      </c>
    </row>
    <row r="7" spans="1:20">
      <c r="A7" s="5">
        <v>0.646179780301386</v>
      </c>
      <c r="B7" s="5">
        <v>17284.661085253</v>
      </c>
      <c r="C7" s="5">
        <v>1.115985182147</v>
      </c>
      <c r="D7" s="5">
        <v>54563.9324770435</v>
      </c>
      <c r="E7" s="2">
        <f t="shared" si="2"/>
        <v>0.469805401845614</v>
      </c>
      <c r="F7" s="2">
        <f t="shared" si="3"/>
        <v>37279.2713917905</v>
      </c>
      <c r="R7" s="4">
        <v>500</v>
      </c>
      <c r="S7" s="2">
        <v>1</v>
      </c>
      <c r="T7" s="2">
        <v>0</v>
      </c>
    </row>
    <row r="8" spans="1:20">
      <c r="A8" s="5">
        <v>0.743420375989589</v>
      </c>
      <c r="B8" s="5">
        <v>19732.5049536971</v>
      </c>
      <c r="C8" s="5">
        <v>1.28798242058532</v>
      </c>
      <c r="D8" s="5">
        <v>56158.2195366444</v>
      </c>
      <c r="E8" s="2">
        <f t="shared" si="2"/>
        <v>0.544562044595731</v>
      </c>
      <c r="F8" s="2">
        <f t="shared" si="3"/>
        <v>36425.7145829473</v>
      </c>
      <c r="R8" s="4">
        <v>600</v>
      </c>
      <c r="S8" s="2">
        <v>1</v>
      </c>
      <c r="T8" s="2">
        <v>0</v>
      </c>
    </row>
    <row r="9" spans="1:20">
      <c r="A9" s="5">
        <v>0.735684880816396</v>
      </c>
      <c r="B9" s="5">
        <v>21645.3111375542</v>
      </c>
      <c r="C9" s="5">
        <v>1.2841379262083</v>
      </c>
      <c r="D9" s="5">
        <v>58944.174380857</v>
      </c>
      <c r="E9" s="2">
        <f t="shared" si="2"/>
        <v>0.548453045391904</v>
      </c>
      <c r="F9" s="2">
        <f t="shared" si="3"/>
        <v>37298.8632433028</v>
      </c>
      <c r="R9" s="4">
        <v>700</v>
      </c>
      <c r="S9" s="2">
        <v>1</v>
      </c>
      <c r="T9" s="2">
        <v>0</v>
      </c>
    </row>
    <row r="10" spans="1:20">
      <c r="A10" s="5">
        <v>0.713478269615556</v>
      </c>
      <c r="B10" s="5">
        <v>22422.7140253563</v>
      </c>
      <c r="C10" s="5">
        <v>1.23965487254536</v>
      </c>
      <c r="D10" s="5">
        <v>62043.1946597777</v>
      </c>
      <c r="E10" s="2">
        <f t="shared" si="2"/>
        <v>0.526176602929804</v>
      </c>
      <c r="F10" s="2">
        <f t="shared" si="3"/>
        <v>39620.4806344214</v>
      </c>
      <c r="R10" s="4">
        <v>800</v>
      </c>
      <c r="S10" s="2">
        <v>1</v>
      </c>
      <c r="T10" s="2">
        <v>0</v>
      </c>
    </row>
    <row r="11" spans="1:20">
      <c r="A11" s="5">
        <v>0.707801836412111</v>
      </c>
      <c r="B11" s="5">
        <v>19405.3660968398</v>
      </c>
      <c r="C11" s="5">
        <v>1.22682449725369</v>
      </c>
      <c r="D11" s="5">
        <v>55126.0755106609</v>
      </c>
      <c r="E11" s="2">
        <f t="shared" si="2"/>
        <v>0.519022660841579</v>
      </c>
      <c r="F11" s="2">
        <f t="shared" si="3"/>
        <v>35720.7094138211</v>
      </c>
      <c r="R11" s="4">
        <v>900</v>
      </c>
      <c r="S11" s="2">
        <v>1</v>
      </c>
      <c r="T11" s="2">
        <v>0</v>
      </c>
    </row>
    <row r="12" spans="1:20">
      <c r="A12" s="5">
        <v>0.618232085327421</v>
      </c>
      <c r="B12" s="5">
        <v>14774.5545536296</v>
      </c>
      <c r="C12" s="5">
        <v>1.09065198891486</v>
      </c>
      <c r="D12" s="5">
        <v>50067.8175354517</v>
      </c>
      <c r="E12" s="2">
        <f t="shared" si="2"/>
        <v>0.472419903587439</v>
      </c>
      <c r="F12" s="2">
        <f t="shared" si="3"/>
        <v>35293.2629818221</v>
      </c>
      <c r="R12" s="4">
        <v>1000</v>
      </c>
      <c r="S12" s="2">
        <v>1</v>
      </c>
      <c r="T12" s="2">
        <v>0</v>
      </c>
    </row>
    <row r="13" spans="1:20">
      <c r="A13" s="5">
        <v>0.719614064500233</v>
      </c>
      <c r="B13" s="5">
        <v>20244.3921566666</v>
      </c>
      <c r="C13" s="5">
        <v>1.21228300086014</v>
      </c>
      <c r="D13" s="5">
        <v>56047.5871752303</v>
      </c>
      <c r="E13" s="2">
        <f t="shared" si="2"/>
        <v>0.492668936359907</v>
      </c>
      <c r="F13" s="2">
        <f t="shared" si="3"/>
        <v>35803.1950185637</v>
      </c>
      <c r="R13" s="4">
        <v>1100</v>
      </c>
      <c r="S13" s="2">
        <v>1</v>
      </c>
      <c r="T13" s="2">
        <v>0</v>
      </c>
    </row>
    <row r="14" spans="1:20">
      <c r="A14" s="5">
        <v>0.72123914326591</v>
      </c>
      <c r="B14" s="5">
        <v>19903.0086070167</v>
      </c>
      <c r="C14" s="5">
        <v>1.22877796919652</v>
      </c>
      <c r="D14" s="5">
        <v>57945.3371095252</v>
      </c>
      <c r="E14" s="2">
        <f t="shared" si="2"/>
        <v>0.50753882593061</v>
      </c>
      <c r="F14" s="2">
        <f t="shared" si="3"/>
        <v>38042.3285025085</v>
      </c>
      <c r="R14" s="4">
        <v>1200</v>
      </c>
      <c r="S14" s="2">
        <v>1</v>
      </c>
      <c r="T14" s="2">
        <v>0</v>
      </c>
    </row>
    <row r="15" spans="1:20">
      <c r="A15" s="5">
        <v>0.688873945634958</v>
      </c>
      <c r="B15" s="5">
        <v>21100.552257753</v>
      </c>
      <c r="C15" s="5">
        <v>1.2107471381197</v>
      </c>
      <c r="D15" s="5">
        <v>58683.350562508</v>
      </c>
      <c r="E15" s="2">
        <f t="shared" si="2"/>
        <v>0.521873192484742</v>
      </c>
      <c r="F15" s="2">
        <f t="shared" si="3"/>
        <v>37582.798304755</v>
      </c>
      <c r="R15" s="4">
        <v>1300</v>
      </c>
      <c r="S15" s="2">
        <v>1</v>
      </c>
      <c r="T15" s="2">
        <v>0</v>
      </c>
    </row>
    <row r="16" spans="1:20">
      <c r="A16" s="5">
        <v>0.641476365877158</v>
      </c>
      <c r="B16" s="5">
        <v>20703.3411727727</v>
      </c>
      <c r="C16" s="5">
        <v>1.09638633912201</v>
      </c>
      <c r="D16" s="5">
        <v>59592.6822273588</v>
      </c>
      <c r="E16" s="2">
        <f t="shared" si="2"/>
        <v>0.454909973244852</v>
      </c>
      <c r="F16" s="2">
        <f t="shared" si="3"/>
        <v>38889.3410545861</v>
      </c>
      <c r="R16" s="4">
        <v>1400</v>
      </c>
      <c r="S16" s="2">
        <v>1</v>
      </c>
      <c r="T16" s="2">
        <v>0</v>
      </c>
    </row>
    <row r="17" spans="1:20">
      <c r="A17" s="5">
        <v>0.671330008652446</v>
      </c>
      <c r="B17" s="5">
        <v>19164.6831154551</v>
      </c>
      <c r="C17" s="5">
        <v>1.20431048857783</v>
      </c>
      <c r="D17" s="5">
        <v>56333.696137548</v>
      </c>
      <c r="E17" s="2">
        <f t="shared" si="2"/>
        <v>0.532980479925384</v>
      </c>
      <c r="F17" s="2">
        <f t="shared" si="3"/>
        <v>37169.0130220929</v>
      </c>
      <c r="R17" s="4">
        <v>1500</v>
      </c>
      <c r="S17" s="2">
        <v>1</v>
      </c>
      <c r="T17" s="2">
        <v>0</v>
      </c>
    </row>
    <row r="18" spans="1:20">
      <c r="A18" s="5">
        <v>0.730575081226774</v>
      </c>
      <c r="B18" s="5">
        <v>20431.2537064662</v>
      </c>
      <c r="C18" s="5">
        <v>1.25606313620956</v>
      </c>
      <c r="D18" s="5">
        <v>56090.1417313598</v>
      </c>
      <c r="E18" s="2">
        <f t="shared" si="2"/>
        <v>0.525488054982786</v>
      </c>
      <c r="F18" s="2">
        <f t="shared" si="3"/>
        <v>35658.8880248936</v>
      </c>
      <c r="R18" s="4">
        <v>1600</v>
      </c>
      <c r="S18" s="2">
        <v>1</v>
      </c>
      <c r="T18" s="2">
        <v>0</v>
      </c>
    </row>
    <row r="19" spans="1:20">
      <c r="A19" s="5">
        <v>0.707887333049751</v>
      </c>
      <c r="B19" s="5">
        <v>20762.5389360831</v>
      </c>
      <c r="C19" s="5">
        <v>1.20822104750458</v>
      </c>
      <c r="D19" s="5">
        <v>55317.28834195</v>
      </c>
      <c r="E19" s="2">
        <f t="shared" si="2"/>
        <v>0.500333714454829</v>
      </c>
      <c r="F19" s="2">
        <f t="shared" si="3"/>
        <v>34554.7494058669</v>
      </c>
      <c r="R19" s="4">
        <v>1700</v>
      </c>
      <c r="S19" s="2">
        <v>1</v>
      </c>
      <c r="T19" s="2">
        <v>0</v>
      </c>
    </row>
    <row r="20" spans="1:20">
      <c r="A20" s="5">
        <v>0.737256274385741</v>
      </c>
      <c r="B20" s="5">
        <v>20965.3634849595</v>
      </c>
      <c r="C20" s="5">
        <v>1.27929028828547</v>
      </c>
      <c r="D20" s="5">
        <v>59126.9763399295</v>
      </c>
      <c r="E20" s="2">
        <f t="shared" si="2"/>
        <v>0.542034013899729</v>
      </c>
      <c r="F20" s="2">
        <f t="shared" si="3"/>
        <v>38161.61285497</v>
      </c>
      <c r="R20" s="4">
        <v>1800</v>
      </c>
      <c r="S20" s="2">
        <v>1</v>
      </c>
      <c r="T20" s="2">
        <v>0</v>
      </c>
    </row>
    <row r="21" spans="1:20">
      <c r="A21" s="5">
        <v>0.722026531947087</v>
      </c>
      <c r="B21" s="5">
        <v>18944.3827111067</v>
      </c>
      <c r="C21" s="5">
        <v>1.27719565738372</v>
      </c>
      <c r="D21" s="5">
        <v>57275.9431802278</v>
      </c>
      <c r="E21" s="2">
        <f t="shared" si="2"/>
        <v>0.555169125436633</v>
      </c>
      <c r="F21" s="2">
        <f t="shared" si="3"/>
        <v>38331.5604691211</v>
      </c>
      <c r="R21" s="4">
        <v>1900</v>
      </c>
      <c r="S21" s="2">
        <v>1</v>
      </c>
      <c r="T21" s="2">
        <v>0</v>
      </c>
    </row>
    <row r="22" spans="1:20">
      <c r="A22" s="5">
        <v>0.711764537376005</v>
      </c>
      <c r="B22" s="5">
        <v>20395.4225394803</v>
      </c>
      <c r="C22" s="5">
        <v>1.24971154929618</v>
      </c>
      <c r="D22" s="5">
        <v>57079.0437763433</v>
      </c>
      <c r="E22" s="2">
        <f t="shared" si="2"/>
        <v>0.537947011920175</v>
      </c>
      <c r="F22" s="2">
        <f t="shared" si="3"/>
        <v>36683.621236863</v>
      </c>
      <c r="R22" s="4">
        <v>2000</v>
      </c>
      <c r="S22" s="2">
        <v>1</v>
      </c>
      <c r="T22" s="2">
        <v>0</v>
      </c>
    </row>
    <row r="23" spans="1:20">
      <c r="A23" s="5">
        <v>0.67494372862187</v>
      </c>
      <c r="B23" s="5">
        <v>21045.1722710532</v>
      </c>
      <c r="C23" s="5">
        <v>1.20123241094876</v>
      </c>
      <c r="D23" s="5">
        <v>59982.5015083493</v>
      </c>
      <c r="E23" s="2">
        <f t="shared" si="2"/>
        <v>0.52628868232689</v>
      </c>
      <c r="F23" s="2">
        <f t="shared" si="3"/>
        <v>38937.3292372961</v>
      </c>
      <c r="R23" s="4">
        <v>2100</v>
      </c>
      <c r="S23" s="2">
        <v>1</v>
      </c>
      <c r="T23" s="2">
        <v>0</v>
      </c>
    </row>
    <row r="24" spans="1:20">
      <c r="A24" s="5">
        <v>0.675394489362798</v>
      </c>
      <c r="B24" s="5">
        <v>20855.5232484958</v>
      </c>
      <c r="C24" s="5">
        <v>1.18298233688069</v>
      </c>
      <c r="D24" s="5">
        <v>58380.8243569246</v>
      </c>
      <c r="E24" s="2">
        <f t="shared" si="2"/>
        <v>0.507587847517892</v>
      </c>
      <c r="F24" s="2">
        <f t="shared" si="3"/>
        <v>37525.3011084288</v>
      </c>
      <c r="R24" s="4">
        <v>2200</v>
      </c>
      <c r="S24" s="2">
        <v>1</v>
      </c>
      <c r="T24" s="2">
        <v>0</v>
      </c>
    </row>
    <row r="25" spans="1:20">
      <c r="A25" s="5">
        <v>0.720798681446386</v>
      </c>
      <c r="B25" s="5">
        <v>21943.0806009352</v>
      </c>
      <c r="C25" s="5">
        <v>1.29198814865599</v>
      </c>
      <c r="D25" s="5">
        <v>61279.783985856</v>
      </c>
      <c r="E25" s="2">
        <f t="shared" si="2"/>
        <v>0.571189467209604</v>
      </c>
      <c r="F25" s="2">
        <f t="shared" si="3"/>
        <v>39336.7033849208</v>
      </c>
      <c r="R25" s="4">
        <v>2300</v>
      </c>
      <c r="S25" s="2">
        <v>1</v>
      </c>
      <c r="T25" s="2">
        <v>0</v>
      </c>
    </row>
    <row r="26" spans="1:20">
      <c r="A26" s="5">
        <v>0.72855606710753</v>
      </c>
      <c r="B26" s="5">
        <v>18648.5349500093</v>
      </c>
      <c r="C26" s="5">
        <v>1.23971339517866</v>
      </c>
      <c r="D26" s="5">
        <v>54445.4797275529</v>
      </c>
      <c r="E26" s="2">
        <f t="shared" si="2"/>
        <v>0.51115732807113</v>
      </c>
      <c r="F26" s="2">
        <f t="shared" si="3"/>
        <v>35796.9447775436</v>
      </c>
      <c r="R26" s="4">
        <v>2400</v>
      </c>
      <c r="S26" s="2">
        <v>1</v>
      </c>
      <c r="T26" s="2">
        <v>0</v>
      </c>
    </row>
    <row r="27" spans="1:20">
      <c r="A27" s="5">
        <v>0.700463633201477</v>
      </c>
      <c r="B27" s="5">
        <v>20621.8484298765</v>
      </c>
      <c r="C27" s="5">
        <v>1.22303028413169</v>
      </c>
      <c r="D27" s="5">
        <v>60630.8348219596</v>
      </c>
      <c r="E27" s="2">
        <f t="shared" si="2"/>
        <v>0.522566650930213</v>
      </c>
      <c r="F27" s="2">
        <f t="shared" si="3"/>
        <v>40008.9863920831</v>
      </c>
      <c r="R27" s="4">
        <v>2500</v>
      </c>
      <c r="S27" s="2">
        <v>1</v>
      </c>
      <c r="T27" s="2">
        <v>0</v>
      </c>
    </row>
    <row r="28" spans="1:20">
      <c r="A28" s="5">
        <v>0.71458844430313</v>
      </c>
      <c r="B28" s="5">
        <v>15124.1394177645</v>
      </c>
      <c r="C28" s="5">
        <v>1.24567462891832</v>
      </c>
      <c r="D28" s="5">
        <v>50300.2447140544</v>
      </c>
      <c r="E28" s="2">
        <f t="shared" si="2"/>
        <v>0.53108618461519</v>
      </c>
      <c r="F28" s="2">
        <f t="shared" si="3"/>
        <v>35176.1052962899</v>
      </c>
      <c r="R28" s="4">
        <v>2600</v>
      </c>
      <c r="S28" s="2">
        <v>1</v>
      </c>
      <c r="T28" s="2">
        <v>0</v>
      </c>
    </row>
    <row r="29" spans="1:20">
      <c r="A29" s="5">
        <v>0.628173488777035</v>
      </c>
      <c r="B29" s="5">
        <v>18328.1096466285</v>
      </c>
      <c r="C29" s="5">
        <v>1.06341056540226</v>
      </c>
      <c r="D29" s="5">
        <v>53774.4120680219</v>
      </c>
      <c r="E29" s="2">
        <f t="shared" si="2"/>
        <v>0.435237076625225</v>
      </c>
      <c r="F29" s="2">
        <f t="shared" si="3"/>
        <v>35446.3024213934</v>
      </c>
      <c r="R29" s="4">
        <v>2700</v>
      </c>
      <c r="S29" s="2">
        <v>1</v>
      </c>
      <c r="T29" s="2">
        <v>0</v>
      </c>
    </row>
    <row r="30" spans="1:20">
      <c r="A30" s="5">
        <v>0.72657137548273</v>
      </c>
      <c r="B30" s="5">
        <v>20089.3730194235</v>
      </c>
      <c r="C30" s="5">
        <v>1.25597889834064</v>
      </c>
      <c r="D30" s="5">
        <v>56893.0652248252</v>
      </c>
      <c r="E30" s="2">
        <f t="shared" si="2"/>
        <v>0.52940752285791</v>
      </c>
      <c r="F30" s="2">
        <f t="shared" si="3"/>
        <v>36803.6922054017</v>
      </c>
      <c r="J30" s="4" t="s">
        <v>638</v>
      </c>
      <c r="K30" s="4"/>
      <c r="R30" s="4">
        <v>2800</v>
      </c>
      <c r="S30" s="2">
        <v>1</v>
      </c>
      <c r="T30" s="2">
        <v>0</v>
      </c>
    </row>
    <row r="31" spans="1:20">
      <c r="A31" s="5">
        <v>0.689473316014907</v>
      </c>
      <c r="B31" s="5">
        <v>18120.4859738226</v>
      </c>
      <c r="C31" s="5">
        <v>1.19883923712208</v>
      </c>
      <c r="D31" s="5">
        <v>54147.0896801743</v>
      </c>
      <c r="E31" s="2">
        <f t="shared" si="2"/>
        <v>0.509365921107173</v>
      </c>
      <c r="F31" s="2">
        <f t="shared" si="3"/>
        <v>36026.6037063517</v>
      </c>
      <c r="J31" s="2" t="s">
        <v>639</v>
      </c>
      <c r="R31" s="4">
        <v>2900</v>
      </c>
      <c r="S31" s="2">
        <v>1</v>
      </c>
      <c r="T31" s="2">
        <v>0</v>
      </c>
    </row>
    <row r="32" spans="1:20">
      <c r="A32" s="5">
        <v>0.7441768258993</v>
      </c>
      <c r="B32" s="5">
        <v>17915.6010393295</v>
      </c>
      <c r="C32" s="5">
        <v>1.28081777532217</v>
      </c>
      <c r="D32" s="5">
        <v>53214.1207126105</v>
      </c>
      <c r="E32" s="2">
        <f t="shared" si="2"/>
        <v>0.53664094942287</v>
      </c>
      <c r="F32" s="2">
        <f t="shared" si="3"/>
        <v>35298.519673281</v>
      </c>
      <c r="J32" s="2" t="s">
        <v>640</v>
      </c>
      <c r="R32" s="4">
        <v>3000</v>
      </c>
      <c r="S32" s="2">
        <v>1</v>
      </c>
      <c r="T32" s="2">
        <v>0</v>
      </c>
    </row>
    <row r="33" spans="1:20">
      <c r="A33" s="5">
        <v>0.730996483009973</v>
      </c>
      <c r="B33" s="5">
        <v>21623.2955909298</v>
      </c>
      <c r="C33" s="5">
        <v>1.2452874038465</v>
      </c>
      <c r="D33" s="5">
        <v>56567.4608532144</v>
      </c>
      <c r="E33" s="2">
        <f t="shared" si="2"/>
        <v>0.514290920836527</v>
      </c>
      <c r="F33" s="2">
        <f t="shared" si="3"/>
        <v>34944.1652622846</v>
      </c>
      <c r="R33" s="4">
        <v>3100</v>
      </c>
      <c r="S33" s="2">
        <v>1</v>
      </c>
      <c r="T33" s="2">
        <v>0</v>
      </c>
    </row>
    <row r="34" spans="1:20">
      <c r="A34" s="5">
        <v>0.70572597857714</v>
      </c>
      <c r="B34" s="5">
        <v>21998.4291469725</v>
      </c>
      <c r="C34" s="5">
        <v>1.1900660505619</v>
      </c>
      <c r="D34" s="5">
        <v>57544.5288649368</v>
      </c>
      <c r="E34" s="2">
        <f t="shared" si="2"/>
        <v>0.48434007198476</v>
      </c>
      <c r="F34" s="2">
        <f t="shared" si="3"/>
        <v>35546.0997179643</v>
      </c>
      <c r="R34" s="4">
        <v>3200</v>
      </c>
      <c r="S34" s="2">
        <v>1</v>
      </c>
      <c r="T34" s="2">
        <v>0</v>
      </c>
    </row>
    <row r="35" spans="1:20">
      <c r="A35" s="5">
        <v>0.683983078460806</v>
      </c>
      <c r="B35" s="5">
        <v>20970.4590862377</v>
      </c>
      <c r="C35" s="5">
        <v>1.15662576405095</v>
      </c>
      <c r="D35" s="5">
        <v>57916.1410946032</v>
      </c>
      <c r="E35" s="2">
        <f t="shared" si="2"/>
        <v>0.472642685590144</v>
      </c>
      <c r="F35" s="2">
        <f t="shared" si="3"/>
        <v>36945.6820083655</v>
      </c>
      <c r="R35" s="4">
        <v>3300</v>
      </c>
      <c r="S35" s="2">
        <v>1</v>
      </c>
      <c r="T35" s="2">
        <v>0</v>
      </c>
    </row>
    <row r="36" spans="1:20">
      <c r="A36" s="5">
        <v>0.706664651064596</v>
      </c>
      <c r="B36" s="5">
        <v>21843.3758327577</v>
      </c>
      <c r="C36" s="5">
        <v>1.23931308431085</v>
      </c>
      <c r="D36" s="5">
        <v>59588.2382424324</v>
      </c>
      <c r="E36" s="2">
        <f t="shared" si="2"/>
        <v>0.532648433246254</v>
      </c>
      <c r="F36" s="2">
        <f t="shared" si="3"/>
        <v>37744.8624096747</v>
      </c>
      <c r="R36" s="4">
        <v>3400</v>
      </c>
      <c r="S36" s="2">
        <v>1</v>
      </c>
      <c r="T36" s="2">
        <v>0</v>
      </c>
    </row>
    <row r="37" spans="1:20">
      <c r="A37" s="5">
        <v>0.67826696421398</v>
      </c>
      <c r="B37" s="5">
        <v>24802.4647537665</v>
      </c>
      <c r="C37" s="5">
        <v>1.16495977201066</v>
      </c>
      <c r="D37" s="5">
        <v>60974.616029486</v>
      </c>
      <c r="E37" s="2">
        <f t="shared" si="2"/>
        <v>0.48669280779668</v>
      </c>
      <c r="F37" s="2">
        <f t="shared" si="3"/>
        <v>36172.1512757195</v>
      </c>
      <c r="R37" s="4">
        <v>3500</v>
      </c>
      <c r="S37" s="2">
        <v>1</v>
      </c>
      <c r="T37" s="2">
        <v>0</v>
      </c>
    </row>
    <row r="38" spans="1:20">
      <c r="A38" s="5">
        <v>0.70192912601622</v>
      </c>
      <c r="B38" s="5">
        <v>18260.2796179472</v>
      </c>
      <c r="C38" s="5">
        <v>1.21940711780538</v>
      </c>
      <c r="D38" s="5">
        <v>54067.9583034488</v>
      </c>
      <c r="E38" s="2">
        <f t="shared" si="2"/>
        <v>0.51747799178916</v>
      </c>
      <c r="F38" s="2">
        <f t="shared" si="3"/>
        <v>35807.6786855016</v>
      </c>
      <c r="R38" s="4">
        <v>3600</v>
      </c>
      <c r="S38" s="2">
        <v>1</v>
      </c>
      <c r="T38" s="2">
        <v>0</v>
      </c>
    </row>
    <row r="39" spans="1:20">
      <c r="A39" s="5">
        <v>0.790485430890451</v>
      </c>
      <c r="B39" s="5">
        <v>23026.9213710298</v>
      </c>
      <c r="C39" s="5">
        <v>1.36124761958689</v>
      </c>
      <c r="D39" s="5">
        <v>62916.7955302351</v>
      </c>
      <c r="E39" s="2">
        <f t="shared" si="2"/>
        <v>0.570762188696439</v>
      </c>
      <c r="F39" s="2">
        <f t="shared" si="3"/>
        <v>39889.8741592053</v>
      </c>
      <c r="R39" s="4">
        <v>3700</v>
      </c>
      <c r="S39" s="2">
        <v>1</v>
      </c>
      <c r="T39" s="2">
        <v>0</v>
      </c>
    </row>
    <row r="40" spans="1:20">
      <c r="A40" s="5">
        <v>0.694889173620291</v>
      </c>
      <c r="B40" s="5">
        <v>17044.4626209235</v>
      </c>
      <c r="C40" s="5">
        <v>1.20966907708829</v>
      </c>
      <c r="D40" s="5">
        <v>54214.6941905089</v>
      </c>
      <c r="E40" s="2">
        <f t="shared" si="2"/>
        <v>0.514779903467999</v>
      </c>
      <c r="F40" s="2">
        <f t="shared" si="3"/>
        <v>37170.2315695854</v>
      </c>
      <c r="R40" s="4">
        <v>3800</v>
      </c>
      <c r="S40" s="2">
        <v>1</v>
      </c>
      <c r="T40" s="2">
        <v>0</v>
      </c>
    </row>
    <row r="41" spans="1:20">
      <c r="A41" s="5">
        <v>0.761671289257295</v>
      </c>
      <c r="B41" s="5">
        <v>22300.8794904658</v>
      </c>
      <c r="C41" s="5">
        <v>1.31278509632473</v>
      </c>
      <c r="D41" s="5">
        <v>59956.2591604511</v>
      </c>
      <c r="E41" s="2">
        <f t="shared" si="2"/>
        <v>0.551113807067435</v>
      </c>
      <c r="F41" s="2">
        <f t="shared" si="3"/>
        <v>37655.3796699853</v>
      </c>
      <c r="R41" s="4">
        <v>3900</v>
      </c>
      <c r="S41" s="2">
        <v>1</v>
      </c>
      <c r="T41" s="2">
        <v>0</v>
      </c>
    </row>
    <row r="42" spans="1:20">
      <c r="A42" s="5">
        <v>0.714833049049273</v>
      </c>
      <c r="B42" s="5">
        <v>21413.5350311274</v>
      </c>
      <c r="C42" s="5">
        <v>1.2523304042992</v>
      </c>
      <c r="D42" s="5">
        <v>61356.0596023191</v>
      </c>
      <c r="E42" s="2">
        <f t="shared" si="2"/>
        <v>0.537497355249927</v>
      </c>
      <c r="F42" s="2">
        <f t="shared" si="3"/>
        <v>39942.5245711917</v>
      </c>
      <c r="R42" s="4">
        <v>4000</v>
      </c>
      <c r="S42" s="2">
        <v>1</v>
      </c>
      <c r="T42" s="2">
        <v>0</v>
      </c>
    </row>
    <row r="43" spans="1:20">
      <c r="A43" s="5">
        <v>0.724426092567556</v>
      </c>
      <c r="B43" s="5">
        <v>17747.0369706844</v>
      </c>
      <c r="C43" s="5">
        <v>1.27812874002067</v>
      </c>
      <c r="D43" s="5">
        <v>54044.9758377876</v>
      </c>
      <c r="E43" s="2">
        <f t="shared" si="2"/>
        <v>0.553702647453114</v>
      </c>
      <c r="F43" s="2">
        <f t="shared" si="3"/>
        <v>36297.9388671032</v>
      </c>
      <c r="R43" s="4">
        <v>4100</v>
      </c>
      <c r="S43" s="2">
        <v>1</v>
      </c>
      <c r="T43" s="2">
        <v>0</v>
      </c>
    </row>
    <row r="44" spans="1:20">
      <c r="A44" s="5">
        <v>0.730219004250744</v>
      </c>
      <c r="B44" s="5">
        <v>17373.6152441533</v>
      </c>
      <c r="C44" s="5">
        <v>1.28013831394412</v>
      </c>
      <c r="D44" s="5">
        <v>52307.5841691045</v>
      </c>
      <c r="E44" s="2">
        <f t="shared" si="2"/>
        <v>0.549919309693376</v>
      </c>
      <c r="F44" s="2">
        <f t="shared" si="3"/>
        <v>34933.9689249512</v>
      </c>
      <c r="R44" s="4">
        <v>4200</v>
      </c>
      <c r="S44" s="2">
        <v>1</v>
      </c>
      <c r="T44" s="2">
        <v>0</v>
      </c>
    </row>
    <row r="45" spans="1:20">
      <c r="A45" s="5">
        <v>0.751358303646221</v>
      </c>
      <c r="B45" s="5">
        <v>20701.4724480942</v>
      </c>
      <c r="C45" s="5">
        <v>1.29718617080921</v>
      </c>
      <c r="D45" s="5">
        <v>59503.6476983072</v>
      </c>
      <c r="E45" s="2">
        <f t="shared" si="2"/>
        <v>0.545827867162989</v>
      </c>
      <c r="F45" s="2">
        <f t="shared" si="3"/>
        <v>38802.175250213</v>
      </c>
      <c r="R45" s="4">
        <v>4300</v>
      </c>
      <c r="S45" s="2">
        <v>1</v>
      </c>
      <c r="T45" s="2">
        <v>0</v>
      </c>
    </row>
    <row r="46" spans="1:20">
      <c r="A46" s="5">
        <v>0.740882180283533</v>
      </c>
      <c r="B46" s="5">
        <v>18539.5232791823</v>
      </c>
      <c r="C46" s="5">
        <v>1.25031056829323</v>
      </c>
      <c r="D46" s="5">
        <v>54100.3548741451</v>
      </c>
      <c r="E46" s="2">
        <f t="shared" si="2"/>
        <v>0.509428388009697</v>
      </c>
      <c r="F46" s="2">
        <f t="shared" si="3"/>
        <v>35560.8315949628</v>
      </c>
      <c r="R46" s="4">
        <v>4400</v>
      </c>
      <c r="S46" s="2">
        <v>1</v>
      </c>
      <c r="T46" s="2">
        <v>0</v>
      </c>
    </row>
    <row r="47" spans="1:20">
      <c r="A47" s="5">
        <v>0.738971851000663</v>
      </c>
      <c r="B47" s="5">
        <v>18278.6882915155</v>
      </c>
      <c r="C47" s="5">
        <v>1.27454893661788</v>
      </c>
      <c r="D47" s="5">
        <v>55337.9784860696</v>
      </c>
      <c r="E47" s="2">
        <f t="shared" si="2"/>
        <v>0.535577085617217</v>
      </c>
      <c r="F47" s="2">
        <f t="shared" si="3"/>
        <v>37059.2901945541</v>
      </c>
      <c r="R47" s="4">
        <v>4500</v>
      </c>
      <c r="S47" s="2">
        <v>1</v>
      </c>
      <c r="T47" s="2">
        <v>0</v>
      </c>
    </row>
    <row r="48" spans="1:20">
      <c r="A48" s="5">
        <v>0.6864176024876</v>
      </c>
      <c r="B48" s="5">
        <v>22863.4532969713</v>
      </c>
      <c r="C48" s="5">
        <v>1.20555373402957</v>
      </c>
      <c r="D48" s="5">
        <v>61579.5303293882</v>
      </c>
      <c r="E48" s="2">
        <f t="shared" si="2"/>
        <v>0.51913613154197</v>
      </c>
      <c r="F48" s="2">
        <f t="shared" si="3"/>
        <v>38716.0770324169</v>
      </c>
      <c r="R48" s="4">
        <v>4600</v>
      </c>
      <c r="S48" s="2">
        <v>1</v>
      </c>
      <c r="T48" s="2">
        <v>0</v>
      </c>
    </row>
    <row r="49" spans="1:20">
      <c r="A49" s="5">
        <v>0.689900600592654</v>
      </c>
      <c r="B49" s="5">
        <v>21932.3202290025</v>
      </c>
      <c r="C49" s="5">
        <v>1.20048165899461</v>
      </c>
      <c r="D49" s="5">
        <v>61952.8108741075</v>
      </c>
      <c r="E49" s="2">
        <f t="shared" si="2"/>
        <v>0.510581058401956</v>
      </c>
      <c r="F49" s="2">
        <f t="shared" si="3"/>
        <v>40020.490645105</v>
      </c>
      <c r="R49" s="4">
        <v>4700</v>
      </c>
      <c r="S49" s="2">
        <v>1</v>
      </c>
      <c r="T49" s="2">
        <v>0</v>
      </c>
    </row>
    <row r="50" spans="1:20">
      <c r="A50" s="5">
        <v>0.719126878825714</v>
      </c>
      <c r="B50" s="5">
        <v>15054.4831420616</v>
      </c>
      <c r="C50" s="5">
        <v>1.25029245392958</v>
      </c>
      <c r="D50" s="5">
        <v>50136.5632181636</v>
      </c>
      <c r="E50" s="2">
        <f t="shared" si="2"/>
        <v>0.531165575103866</v>
      </c>
      <c r="F50" s="2">
        <f t="shared" si="3"/>
        <v>35082.080076102</v>
      </c>
      <c r="R50" s="4">
        <v>4800</v>
      </c>
      <c r="S50" s="2">
        <v>1</v>
      </c>
      <c r="T50" s="2">
        <v>0</v>
      </c>
    </row>
    <row r="51" spans="1:20">
      <c r="A51" s="5">
        <v>0.662509198685808</v>
      </c>
      <c r="B51" s="5">
        <v>21079.7841530977</v>
      </c>
      <c r="C51" s="5">
        <v>1.1356497707006</v>
      </c>
      <c r="D51" s="5">
        <v>60760.3578665309</v>
      </c>
      <c r="E51" s="2">
        <f t="shared" si="2"/>
        <v>0.473140572014792</v>
      </c>
      <c r="F51" s="2">
        <f t="shared" si="3"/>
        <v>39680.5737134332</v>
      </c>
      <c r="R51" s="4">
        <v>4900</v>
      </c>
      <c r="S51" s="2">
        <v>1</v>
      </c>
      <c r="T51" s="2">
        <v>0</v>
      </c>
    </row>
    <row r="52" spans="1:20">
      <c r="A52" s="5">
        <v>0.742504109353351</v>
      </c>
      <c r="B52" s="5">
        <v>19689.4317858826</v>
      </c>
      <c r="C52" s="5">
        <v>1.29842578873588</v>
      </c>
      <c r="D52" s="5">
        <v>57729.0473461007</v>
      </c>
      <c r="E52" s="2">
        <f t="shared" si="2"/>
        <v>0.555921679382529</v>
      </c>
      <c r="F52" s="2">
        <f t="shared" si="3"/>
        <v>38039.6155602181</v>
      </c>
      <c r="R52" s="4">
        <v>5000</v>
      </c>
      <c r="S52" s="2">
        <v>1</v>
      </c>
      <c r="T52" s="2">
        <v>0</v>
      </c>
    </row>
    <row r="53" spans="1:20">
      <c r="A53" s="5">
        <v>0.702949405955541</v>
      </c>
      <c r="B53" s="5">
        <v>14844.1057832173</v>
      </c>
      <c r="C53" s="5">
        <v>1.23543954472995</v>
      </c>
      <c r="D53" s="5">
        <v>50886.9701513332</v>
      </c>
      <c r="E53" s="2">
        <f t="shared" si="2"/>
        <v>0.532490138774409</v>
      </c>
      <c r="F53" s="2">
        <f t="shared" si="3"/>
        <v>36042.8643681159</v>
      </c>
      <c r="R53" s="4">
        <v>5100</v>
      </c>
      <c r="S53" s="2">
        <v>1</v>
      </c>
      <c r="T53" s="2">
        <v>0</v>
      </c>
    </row>
    <row r="54" spans="1:20">
      <c r="A54" s="5">
        <v>0.65526745912485</v>
      </c>
      <c r="B54" s="5">
        <v>19566.822190286</v>
      </c>
      <c r="C54" s="5">
        <v>1.13983496321453</v>
      </c>
      <c r="D54" s="5">
        <v>57122.1655603867</v>
      </c>
      <c r="E54" s="2">
        <f t="shared" si="2"/>
        <v>0.48456750408968</v>
      </c>
      <c r="F54" s="2">
        <f t="shared" si="3"/>
        <v>37555.3433701007</v>
      </c>
      <c r="R54" s="4">
        <v>5200</v>
      </c>
      <c r="S54" s="2">
        <v>1</v>
      </c>
      <c r="T54" s="2">
        <v>0</v>
      </c>
    </row>
    <row r="55" spans="1:20">
      <c r="A55" s="5">
        <v>0.695723220058101</v>
      </c>
      <c r="B55" s="5">
        <v>19971.3396643862</v>
      </c>
      <c r="C55" s="5">
        <v>1.19935732435756</v>
      </c>
      <c r="D55" s="5">
        <v>57227.8236986845</v>
      </c>
      <c r="E55" s="2">
        <f t="shared" si="2"/>
        <v>0.503634104299459</v>
      </c>
      <c r="F55" s="2">
        <f t="shared" si="3"/>
        <v>37256.4840342983</v>
      </c>
      <c r="R55" s="4">
        <v>5300</v>
      </c>
      <c r="S55" s="2">
        <v>1</v>
      </c>
      <c r="T55" s="2">
        <v>0</v>
      </c>
    </row>
    <row r="56" spans="1:20">
      <c r="A56" s="5">
        <v>0.738987440626676</v>
      </c>
      <c r="B56" s="5">
        <v>22258.0461892233</v>
      </c>
      <c r="C56" s="5">
        <v>1.28498428125295</v>
      </c>
      <c r="D56" s="5">
        <v>61937.8040896843</v>
      </c>
      <c r="E56" s="2">
        <f t="shared" si="2"/>
        <v>0.545996840626274</v>
      </c>
      <c r="F56" s="2">
        <f t="shared" si="3"/>
        <v>39679.757900461</v>
      </c>
      <c r="R56" s="4">
        <v>5400</v>
      </c>
      <c r="S56" s="2">
        <v>1</v>
      </c>
      <c r="T56" s="2">
        <v>0</v>
      </c>
    </row>
    <row r="57" spans="1:20">
      <c r="A57" s="5">
        <v>0.664685003523508</v>
      </c>
      <c r="B57" s="5">
        <v>21022.5320918755</v>
      </c>
      <c r="C57" s="5">
        <v>1.13735483277326</v>
      </c>
      <c r="D57" s="5">
        <v>57780.8558848947</v>
      </c>
      <c r="E57" s="2">
        <f t="shared" si="2"/>
        <v>0.472669829249752</v>
      </c>
      <c r="F57" s="2">
        <f t="shared" si="3"/>
        <v>36758.3237930192</v>
      </c>
      <c r="R57" s="4">
        <v>5500</v>
      </c>
      <c r="S57" s="2">
        <v>1</v>
      </c>
      <c r="T57" s="2">
        <v>0</v>
      </c>
    </row>
    <row r="58" spans="1:20">
      <c r="A58" s="5">
        <v>0.659516050032779</v>
      </c>
      <c r="B58" s="5">
        <v>20037.5033087455</v>
      </c>
      <c r="C58" s="5">
        <v>1.13920193944488</v>
      </c>
      <c r="D58" s="5">
        <v>55800.0436550018</v>
      </c>
      <c r="E58" s="2">
        <f t="shared" si="2"/>
        <v>0.479685889412101</v>
      </c>
      <c r="F58" s="2">
        <f t="shared" si="3"/>
        <v>35762.5403462563</v>
      </c>
      <c r="R58" s="4">
        <v>5600</v>
      </c>
      <c r="S58" s="2">
        <v>1</v>
      </c>
      <c r="T58" s="2">
        <v>0</v>
      </c>
    </row>
    <row r="59" spans="1:20">
      <c r="A59" s="5">
        <v>0.602128073124026</v>
      </c>
      <c r="B59" s="5">
        <v>17822.774438284</v>
      </c>
      <c r="C59" s="5">
        <v>1.06371412314422</v>
      </c>
      <c r="D59" s="5">
        <v>53965.776297149</v>
      </c>
      <c r="E59" s="2">
        <f t="shared" si="2"/>
        <v>0.461586050020194</v>
      </c>
      <c r="F59" s="2">
        <f t="shared" si="3"/>
        <v>36143.001858865</v>
      </c>
      <c r="R59" s="4">
        <v>5700</v>
      </c>
      <c r="S59" s="2">
        <v>1</v>
      </c>
      <c r="T59" s="2">
        <v>0</v>
      </c>
    </row>
    <row r="60" spans="1:20">
      <c r="A60" s="5">
        <v>0.659082199505528</v>
      </c>
      <c r="B60" s="5">
        <v>20329.941022706</v>
      </c>
      <c r="C60" s="5">
        <v>1.11919492351501</v>
      </c>
      <c r="D60" s="5">
        <v>56336.0589801157</v>
      </c>
      <c r="E60" s="2">
        <f t="shared" si="2"/>
        <v>0.460112724009482</v>
      </c>
      <c r="F60" s="2">
        <f t="shared" si="3"/>
        <v>36006.1179574097</v>
      </c>
      <c r="R60" s="4">
        <v>5800</v>
      </c>
      <c r="S60" s="2">
        <v>1</v>
      </c>
      <c r="T60" s="2">
        <v>0</v>
      </c>
    </row>
    <row r="61" spans="1:20">
      <c r="A61" s="5">
        <v>0.760378022945719</v>
      </c>
      <c r="B61" s="5">
        <v>20552.3118708249</v>
      </c>
      <c r="C61" s="5">
        <v>1.33135408277765</v>
      </c>
      <c r="D61" s="5">
        <v>60948.5120065511</v>
      </c>
      <c r="E61" s="2">
        <f t="shared" si="2"/>
        <v>0.570976059831931</v>
      </c>
      <c r="F61" s="2">
        <f t="shared" si="3"/>
        <v>40396.2001357262</v>
      </c>
      <c r="R61" s="4">
        <v>5900</v>
      </c>
      <c r="S61" s="2">
        <v>1</v>
      </c>
      <c r="T61" s="2">
        <v>0</v>
      </c>
    </row>
    <row r="62" spans="1:20">
      <c r="A62" s="5">
        <v>0.717814301174439</v>
      </c>
      <c r="B62" s="5">
        <v>18623.8608152692</v>
      </c>
      <c r="C62" s="5">
        <v>1.23732358386503</v>
      </c>
      <c r="D62" s="5">
        <v>57778.0075839483</v>
      </c>
      <c r="E62" s="2">
        <f t="shared" si="2"/>
        <v>0.519509282690591</v>
      </c>
      <c r="F62" s="2">
        <f t="shared" si="3"/>
        <v>39154.1467686791</v>
      </c>
      <c r="R62" s="4">
        <v>6000</v>
      </c>
      <c r="S62" s="2">
        <v>1</v>
      </c>
      <c r="T62" s="2">
        <v>0</v>
      </c>
    </row>
    <row r="63" spans="1:20">
      <c r="A63" s="5">
        <v>0.681847309540836</v>
      </c>
      <c r="B63" s="5">
        <v>20415.8060765003</v>
      </c>
      <c r="C63" s="5">
        <v>1.17584755226757</v>
      </c>
      <c r="D63" s="5">
        <v>59018.8523250281</v>
      </c>
      <c r="E63" s="2">
        <f t="shared" si="2"/>
        <v>0.494000242726734</v>
      </c>
      <c r="F63" s="2">
        <f t="shared" si="3"/>
        <v>38603.0462485278</v>
      </c>
      <c r="R63" s="4">
        <v>6100</v>
      </c>
      <c r="S63" s="2">
        <v>1</v>
      </c>
      <c r="T63" s="2">
        <v>0</v>
      </c>
    </row>
    <row r="64" spans="1:20">
      <c r="A64" s="5">
        <v>0.712106137962441</v>
      </c>
      <c r="B64" s="5">
        <v>19409.2207403962</v>
      </c>
      <c r="C64" s="5">
        <v>1.23670446771896</v>
      </c>
      <c r="D64" s="5">
        <v>57855.9883858774</v>
      </c>
      <c r="E64" s="2">
        <f t="shared" si="2"/>
        <v>0.524598329756519</v>
      </c>
      <c r="F64" s="2">
        <f t="shared" si="3"/>
        <v>38446.7676454812</v>
      </c>
      <c r="R64" s="4">
        <v>6200</v>
      </c>
      <c r="S64" s="2">
        <v>1</v>
      </c>
      <c r="T64" s="2">
        <v>0</v>
      </c>
    </row>
    <row r="65" spans="1:20">
      <c r="A65" s="5">
        <v>0.694692096840371</v>
      </c>
      <c r="B65" s="5">
        <v>16128.453342714</v>
      </c>
      <c r="C65" s="5">
        <v>1.16023709013686</v>
      </c>
      <c r="D65" s="5">
        <v>49642.0288109346</v>
      </c>
      <c r="E65" s="2">
        <f t="shared" si="2"/>
        <v>0.465544993296489</v>
      </c>
      <c r="F65" s="2">
        <f t="shared" si="3"/>
        <v>33513.5754682206</v>
      </c>
      <c r="R65" s="4">
        <v>6300</v>
      </c>
      <c r="S65" s="2">
        <v>1</v>
      </c>
      <c r="T65" s="2">
        <v>0</v>
      </c>
    </row>
    <row r="66" spans="1:20">
      <c r="A66" s="5">
        <v>0.779741071270627</v>
      </c>
      <c r="B66" s="5">
        <v>15534.3962372369</v>
      </c>
      <c r="C66" s="5">
        <v>1.29691825659669</v>
      </c>
      <c r="D66" s="5">
        <v>50723.522126095</v>
      </c>
      <c r="E66" s="2">
        <f t="shared" si="2"/>
        <v>0.517177185326063</v>
      </c>
      <c r="F66" s="2">
        <f t="shared" si="3"/>
        <v>35189.1258888581</v>
      </c>
      <c r="R66" s="4">
        <v>6400</v>
      </c>
      <c r="S66" s="2">
        <v>1</v>
      </c>
      <c r="T66" s="2">
        <v>0</v>
      </c>
    </row>
    <row r="67" spans="1:20">
      <c r="A67" s="5">
        <v>0.734614872539884</v>
      </c>
      <c r="B67" s="5">
        <v>24866.1584171771</v>
      </c>
      <c r="C67" s="5">
        <v>1.28329546210029</v>
      </c>
      <c r="D67" s="5">
        <v>64293.2346697233</v>
      </c>
      <c r="E67" s="2">
        <f t="shared" si="2"/>
        <v>0.548680589560406</v>
      </c>
      <c r="F67" s="2">
        <f t="shared" si="3"/>
        <v>39427.0762525462</v>
      </c>
      <c r="R67" s="4">
        <v>6500</v>
      </c>
      <c r="S67" s="2">
        <v>1</v>
      </c>
      <c r="T67" s="2">
        <v>0</v>
      </c>
    </row>
    <row r="68" spans="1:20">
      <c r="A68" s="5">
        <v>0.744557855262426</v>
      </c>
      <c r="B68" s="5">
        <v>20510.8275408754</v>
      </c>
      <c r="C68" s="5">
        <v>1.30604139360565</v>
      </c>
      <c r="D68" s="5">
        <v>58167.9228144123</v>
      </c>
      <c r="E68" s="2">
        <f t="shared" ref="E68:E131" si="4">C68-A68</f>
        <v>0.561483538343224</v>
      </c>
      <c r="F68" s="2">
        <f t="shared" ref="F68:F131" si="5">D68-B68</f>
        <v>37657.0952735369</v>
      </c>
      <c r="R68" s="4">
        <v>6600</v>
      </c>
      <c r="S68" s="2">
        <v>1</v>
      </c>
      <c r="T68" s="2">
        <v>0</v>
      </c>
    </row>
    <row r="69" spans="1:20">
      <c r="A69" s="5">
        <v>0.648973042607263</v>
      </c>
      <c r="B69" s="5">
        <v>23024.5674362077</v>
      </c>
      <c r="C69" s="5">
        <v>1.12120940601919</v>
      </c>
      <c r="D69" s="5">
        <v>61653.5933894407</v>
      </c>
      <c r="E69" s="2">
        <f t="shared" si="4"/>
        <v>0.472236363411927</v>
      </c>
      <c r="F69" s="2">
        <f t="shared" si="5"/>
        <v>38629.025953233</v>
      </c>
      <c r="R69" s="4">
        <v>6700</v>
      </c>
      <c r="S69" s="2">
        <v>1</v>
      </c>
      <c r="T69" s="2">
        <v>0</v>
      </c>
    </row>
    <row r="70" spans="1:20">
      <c r="A70" s="5">
        <v>0.711079884895285</v>
      </c>
      <c r="B70" s="5">
        <v>18974.030443689</v>
      </c>
      <c r="C70" s="5">
        <v>1.21807447592767</v>
      </c>
      <c r="D70" s="5">
        <v>55616.5395642918</v>
      </c>
      <c r="E70" s="2">
        <f t="shared" si="4"/>
        <v>0.506994591032385</v>
      </c>
      <c r="F70" s="2">
        <f t="shared" si="5"/>
        <v>36642.5091206028</v>
      </c>
      <c r="R70" s="4">
        <v>6800</v>
      </c>
      <c r="S70" s="2">
        <v>1</v>
      </c>
      <c r="T70" s="2">
        <v>0</v>
      </c>
    </row>
    <row r="71" spans="1:20">
      <c r="A71" s="5">
        <v>0.724119393948146</v>
      </c>
      <c r="B71" s="5">
        <v>17074.1676448056</v>
      </c>
      <c r="C71" s="5">
        <v>1.28216598118778</v>
      </c>
      <c r="D71" s="5">
        <v>55064.0206760837</v>
      </c>
      <c r="E71" s="2">
        <f t="shared" si="4"/>
        <v>0.558046587239634</v>
      </c>
      <c r="F71" s="2">
        <f t="shared" si="5"/>
        <v>37989.8530312781</v>
      </c>
      <c r="R71" s="4">
        <v>6900</v>
      </c>
      <c r="S71" s="2">
        <v>1</v>
      </c>
      <c r="T71" s="2">
        <v>0</v>
      </c>
    </row>
    <row r="72" spans="1:20">
      <c r="A72" s="5">
        <v>0.642679093061959</v>
      </c>
      <c r="B72" s="5">
        <v>23414.8104700028</v>
      </c>
      <c r="C72" s="5">
        <v>1.10705845561358</v>
      </c>
      <c r="D72" s="5">
        <v>63133.7291983535</v>
      </c>
      <c r="E72" s="2">
        <f t="shared" si="4"/>
        <v>0.464379362551621</v>
      </c>
      <c r="F72" s="2">
        <f t="shared" si="5"/>
        <v>39718.9187283507</v>
      </c>
      <c r="R72" s="4">
        <v>7000</v>
      </c>
      <c r="S72" s="2">
        <v>1</v>
      </c>
      <c r="T72" s="2">
        <v>0</v>
      </c>
    </row>
    <row r="73" spans="1:20">
      <c r="A73" s="5">
        <v>0.687318156312672</v>
      </c>
      <c r="B73" s="5">
        <v>21073.2135951422</v>
      </c>
      <c r="C73" s="5">
        <v>1.18370425611209</v>
      </c>
      <c r="D73" s="5">
        <v>61061.7770639534</v>
      </c>
      <c r="E73" s="2">
        <f t="shared" si="4"/>
        <v>0.496386099799418</v>
      </c>
      <c r="F73" s="2">
        <f t="shared" si="5"/>
        <v>39988.5634688112</v>
      </c>
      <c r="R73" s="4">
        <v>7100</v>
      </c>
      <c r="S73" s="2">
        <v>1</v>
      </c>
      <c r="T73" s="2">
        <v>0</v>
      </c>
    </row>
    <row r="74" spans="1:20">
      <c r="A74" s="5">
        <v>0.578336084244294</v>
      </c>
      <c r="B74" s="5">
        <v>24268.4290307334</v>
      </c>
      <c r="C74" s="5">
        <v>1.00468866591073</v>
      </c>
      <c r="D74" s="5">
        <v>60537.5708726848</v>
      </c>
      <c r="E74" s="2">
        <f t="shared" si="4"/>
        <v>0.426352581666436</v>
      </c>
      <c r="F74" s="2">
        <f t="shared" si="5"/>
        <v>36269.1418419514</v>
      </c>
      <c r="R74" s="4">
        <v>7200</v>
      </c>
      <c r="S74" s="2">
        <v>1</v>
      </c>
      <c r="T74" s="2">
        <v>0</v>
      </c>
    </row>
    <row r="75" spans="1:20">
      <c r="A75" s="5">
        <v>0.695431264985296</v>
      </c>
      <c r="B75" s="5">
        <v>18869.4332825719</v>
      </c>
      <c r="C75" s="5">
        <v>1.20539476277197</v>
      </c>
      <c r="D75" s="5">
        <v>57554.1018952737</v>
      </c>
      <c r="E75" s="2">
        <f t="shared" si="4"/>
        <v>0.509963497786674</v>
      </c>
      <c r="F75" s="2">
        <f t="shared" si="5"/>
        <v>38684.6686127018</v>
      </c>
      <c r="R75" s="4">
        <v>7300</v>
      </c>
      <c r="S75" s="2">
        <v>1</v>
      </c>
      <c r="T75" s="2">
        <v>0</v>
      </c>
    </row>
    <row r="76" spans="1:20">
      <c r="A76" s="5">
        <v>0.711229224886324</v>
      </c>
      <c r="B76" s="5">
        <v>17218.9348784104</v>
      </c>
      <c r="C76" s="5">
        <v>1.22180715135287</v>
      </c>
      <c r="D76" s="5">
        <v>54319.0332861331</v>
      </c>
      <c r="E76" s="2">
        <f t="shared" si="4"/>
        <v>0.510577926466546</v>
      </c>
      <c r="F76" s="2">
        <f t="shared" si="5"/>
        <v>37100.0984077227</v>
      </c>
      <c r="R76" s="4">
        <v>7400</v>
      </c>
      <c r="S76" s="2">
        <v>1</v>
      </c>
      <c r="T76" s="2">
        <v>0</v>
      </c>
    </row>
    <row r="77" spans="1:20">
      <c r="A77" s="5">
        <v>0.687547580053196</v>
      </c>
      <c r="B77" s="5">
        <v>16659.1842444837</v>
      </c>
      <c r="C77" s="5">
        <v>1.1709003297736</v>
      </c>
      <c r="D77" s="5">
        <v>52804.0119442299</v>
      </c>
      <c r="E77" s="2">
        <f t="shared" si="4"/>
        <v>0.483352749720404</v>
      </c>
      <c r="F77" s="2">
        <f t="shared" si="5"/>
        <v>36144.8276997462</v>
      </c>
      <c r="R77" s="4">
        <v>7500</v>
      </c>
      <c r="S77" s="2">
        <v>1</v>
      </c>
      <c r="T77" s="2">
        <v>0</v>
      </c>
    </row>
    <row r="78" spans="1:20">
      <c r="A78" s="5">
        <v>0.672822659718132</v>
      </c>
      <c r="B78" s="5">
        <v>18236.9851247699</v>
      </c>
      <c r="C78" s="5">
        <v>1.17808579732203</v>
      </c>
      <c r="D78" s="5">
        <v>56170.0897143457</v>
      </c>
      <c r="E78" s="2">
        <f t="shared" si="4"/>
        <v>0.505263137603898</v>
      </c>
      <c r="F78" s="2">
        <f t="shared" si="5"/>
        <v>37933.1045895758</v>
      </c>
      <c r="R78" s="4">
        <v>7600</v>
      </c>
      <c r="S78" s="2">
        <v>1</v>
      </c>
      <c r="T78" s="2">
        <v>0</v>
      </c>
    </row>
    <row r="79" spans="1:20">
      <c r="A79" s="5">
        <v>0.683986216650547</v>
      </c>
      <c r="B79" s="5">
        <v>17605.6887545364</v>
      </c>
      <c r="C79" s="5">
        <v>1.21509245830295</v>
      </c>
      <c r="D79" s="5">
        <v>52799.8129871476</v>
      </c>
      <c r="E79" s="2">
        <f t="shared" si="4"/>
        <v>0.531106241652403</v>
      </c>
      <c r="F79" s="2">
        <f t="shared" si="5"/>
        <v>35194.1242326112</v>
      </c>
      <c r="R79" s="4">
        <v>7700</v>
      </c>
      <c r="S79" s="2">
        <v>1</v>
      </c>
      <c r="T79" s="2">
        <v>0</v>
      </c>
    </row>
    <row r="80" spans="1:20">
      <c r="A80" s="5">
        <v>0.694458201649746</v>
      </c>
      <c r="B80" s="5">
        <v>21495.8284968531</v>
      </c>
      <c r="C80" s="5">
        <v>1.19635782271284</v>
      </c>
      <c r="D80" s="5">
        <v>61191.7765433789</v>
      </c>
      <c r="E80" s="2">
        <f t="shared" si="4"/>
        <v>0.501899621063094</v>
      </c>
      <c r="F80" s="2">
        <f t="shared" si="5"/>
        <v>39695.9480465258</v>
      </c>
      <c r="R80" s="4">
        <v>7800</v>
      </c>
      <c r="S80" s="2">
        <v>1</v>
      </c>
      <c r="T80" s="2">
        <v>0</v>
      </c>
    </row>
    <row r="81" spans="1:20">
      <c r="A81" s="5">
        <v>0.755688860387136</v>
      </c>
      <c r="B81" s="5">
        <v>23507.5590084923</v>
      </c>
      <c r="C81" s="5">
        <v>1.3124325437026</v>
      </c>
      <c r="D81" s="5">
        <v>63399.7240857121</v>
      </c>
      <c r="E81" s="2">
        <f t="shared" si="4"/>
        <v>0.556743683315464</v>
      </c>
      <c r="F81" s="2">
        <f t="shared" si="5"/>
        <v>39892.1650772198</v>
      </c>
      <c r="R81" s="4">
        <v>7900</v>
      </c>
      <c r="S81" s="2">
        <v>1</v>
      </c>
      <c r="T81" s="2">
        <v>0</v>
      </c>
    </row>
    <row r="82" spans="1:20">
      <c r="A82" s="5">
        <v>0.728565374577985</v>
      </c>
      <c r="B82" s="5">
        <v>16884.6548163505</v>
      </c>
      <c r="C82" s="5">
        <v>1.24348225500211</v>
      </c>
      <c r="D82" s="5">
        <v>53279.1200261216</v>
      </c>
      <c r="E82" s="2">
        <f t="shared" si="4"/>
        <v>0.514916880424125</v>
      </c>
      <c r="F82" s="2">
        <f t="shared" si="5"/>
        <v>36394.4652097711</v>
      </c>
      <c r="R82" s="4">
        <v>8000</v>
      </c>
      <c r="S82" s="2">
        <v>1</v>
      </c>
      <c r="T82" s="2">
        <v>0</v>
      </c>
    </row>
    <row r="83" spans="1:20">
      <c r="A83" s="5">
        <v>0.722840061169395</v>
      </c>
      <c r="B83" s="5">
        <v>16505.4923005698</v>
      </c>
      <c r="C83" s="5">
        <v>1.2299286232121</v>
      </c>
      <c r="D83" s="5">
        <v>52959.3832423432</v>
      </c>
      <c r="E83" s="2">
        <f t="shared" si="4"/>
        <v>0.507088562042705</v>
      </c>
      <c r="F83" s="2">
        <f t="shared" si="5"/>
        <v>36453.8909417734</v>
      </c>
      <c r="R83" s="4">
        <v>8100</v>
      </c>
      <c r="S83" s="2">
        <v>1</v>
      </c>
      <c r="T83" s="2">
        <v>0</v>
      </c>
    </row>
    <row r="84" spans="1:20">
      <c r="A84" s="5">
        <v>0.708767166463074</v>
      </c>
      <c r="B84" s="5">
        <v>16857.7682425624</v>
      </c>
      <c r="C84" s="5">
        <v>1.26560466025966</v>
      </c>
      <c r="D84" s="5">
        <v>53811.7062827506</v>
      </c>
      <c r="E84" s="2">
        <f t="shared" si="4"/>
        <v>0.556837493796586</v>
      </c>
      <c r="F84" s="2">
        <f t="shared" si="5"/>
        <v>36953.9380401882</v>
      </c>
      <c r="R84" s="4">
        <v>8200</v>
      </c>
      <c r="S84" s="2">
        <v>1</v>
      </c>
      <c r="T84" s="2">
        <v>0</v>
      </c>
    </row>
    <row r="85" spans="1:20">
      <c r="A85" s="5">
        <v>0.69148529663532</v>
      </c>
      <c r="B85" s="5">
        <v>15449.4021147184</v>
      </c>
      <c r="C85" s="5">
        <v>1.18993086121873</v>
      </c>
      <c r="D85" s="5">
        <v>51633.8876785192</v>
      </c>
      <c r="E85" s="2">
        <f t="shared" si="4"/>
        <v>0.49844556458341</v>
      </c>
      <c r="F85" s="2">
        <f t="shared" si="5"/>
        <v>36184.4855638008</v>
      </c>
      <c r="R85" s="4">
        <v>8300</v>
      </c>
      <c r="S85" s="2">
        <v>1</v>
      </c>
      <c r="T85" s="2">
        <v>0</v>
      </c>
    </row>
    <row r="86" spans="1:20">
      <c r="A86" s="5">
        <v>0.716465430956279</v>
      </c>
      <c r="B86" s="5">
        <v>16802.4578745477</v>
      </c>
      <c r="C86" s="5">
        <v>1.25337895314425</v>
      </c>
      <c r="D86" s="5">
        <v>54997.0724158067</v>
      </c>
      <c r="E86" s="2">
        <f t="shared" si="4"/>
        <v>0.536913522187971</v>
      </c>
      <c r="F86" s="2">
        <f t="shared" si="5"/>
        <v>38194.614541259</v>
      </c>
      <c r="R86" s="4">
        <v>8400</v>
      </c>
      <c r="S86" s="2">
        <v>1</v>
      </c>
      <c r="T86" s="2">
        <v>0</v>
      </c>
    </row>
    <row r="87" spans="1:20">
      <c r="A87" s="5">
        <v>0.66478126428197</v>
      </c>
      <c r="B87" s="5">
        <v>20970.3448564372</v>
      </c>
      <c r="C87" s="5">
        <v>1.15082575235621</v>
      </c>
      <c r="D87" s="5">
        <v>56748.6521566653</v>
      </c>
      <c r="E87" s="2">
        <f t="shared" si="4"/>
        <v>0.48604448807424</v>
      </c>
      <c r="F87" s="2">
        <f t="shared" si="5"/>
        <v>35778.3073002281</v>
      </c>
      <c r="R87" s="4">
        <v>8500</v>
      </c>
      <c r="S87" s="2">
        <v>1</v>
      </c>
      <c r="T87" s="2">
        <v>0</v>
      </c>
    </row>
    <row r="88" spans="1:20">
      <c r="A88" s="5">
        <v>0.668551739847218</v>
      </c>
      <c r="B88" s="5">
        <v>21506.5935252236</v>
      </c>
      <c r="C88" s="5">
        <v>1.13692038120631</v>
      </c>
      <c r="D88" s="5">
        <v>57811.8965685203</v>
      </c>
      <c r="E88" s="2">
        <f t="shared" si="4"/>
        <v>0.468368641359092</v>
      </c>
      <c r="F88" s="2">
        <f t="shared" si="5"/>
        <v>36305.3030432967</v>
      </c>
      <c r="R88" s="4">
        <v>8600</v>
      </c>
      <c r="S88" s="2">
        <v>1</v>
      </c>
      <c r="T88" s="2">
        <v>0</v>
      </c>
    </row>
    <row r="89" spans="1:20">
      <c r="A89" s="5">
        <v>0.720830518956996</v>
      </c>
      <c r="B89" s="5">
        <v>20549.5325977466</v>
      </c>
      <c r="C89" s="5">
        <v>1.24065219987132</v>
      </c>
      <c r="D89" s="5">
        <v>60429.8089507634</v>
      </c>
      <c r="E89" s="2">
        <f t="shared" si="4"/>
        <v>0.519821680914324</v>
      </c>
      <c r="F89" s="2">
        <f t="shared" si="5"/>
        <v>39880.2763530168</v>
      </c>
      <c r="R89" s="4">
        <v>8700</v>
      </c>
      <c r="S89" s="2">
        <v>1</v>
      </c>
      <c r="T89" s="2">
        <v>0</v>
      </c>
    </row>
    <row r="90" spans="1:20">
      <c r="A90" s="5">
        <v>0.69476375328834</v>
      </c>
      <c r="B90" s="5">
        <v>18893.865627006</v>
      </c>
      <c r="C90" s="5">
        <v>1.22350724105565</v>
      </c>
      <c r="D90" s="5">
        <v>55873.6599823272</v>
      </c>
      <c r="E90" s="2">
        <f t="shared" si="4"/>
        <v>0.52874348776731</v>
      </c>
      <c r="F90" s="2">
        <f t="shared" si="5"/>
        <v>36979.7943553212</v>
      </c>
      <c r="R90" s="4">
        <v>8800</v>
      </c>
      <c r="S90" s="2">
        <v>1</v>
      </c>
      <c r="T90" s="2">
        <v>0</v>
      </c>
    </row>
    <row r="91" spans="1:20">
      <c r="A91" s="5">
        <v>0.656021089577205</v>
      </c>
      <c r="B91" s="5">
        <v>21985.5624885965</v>
      </c>
      <c r="C91" s="5">
        <v>1.14356201844566</v>
      </c>
      <c r="D91" s="5">
        <v>60454.8839069797</v>
      </c>
      <c r="E91" s="2">
        <f t="shared" si="4"/>
        <v>0.487540928868455</v>
      </c>
      <c r="F91" s="2">
        <f t="shared" si="5"/>
        <v>38469.3214183832</v>
      </c>
      <c r="R91" s="4">
        <v>8900</v>
      </c>
      <c r="S91" s="2">
        <v>1</v>
      </c>
      <c r="T91" s="2">
        <v>0</v>
      </c>
    </row>
    <row r="92" spans="1:20">
      <c r="A92" s="5">
        <v>0.6241150047466</v>
      </c>
      <c r="B92" s="5">
        <v>16227.8466806614</v>
      </c>
      <c r="C92" s="5">
        <v>1.05135932360002</v>
      </c>
      <c r="D92" s="5">
        <v>51109.4365148257</v>
      </c>
      <c r="E92" s="2">
        <f t="shared" si="4"/>
        <v>0.42724431885342</v>
      </c>
      <c r="F92" s="2">
        <f t="shared" si="5"/>
        <v>34881.5898341643</v>
      </c>
      <c r="R92" s="4">
        <v>9000</v>
      </c>
      <c r="S92" s="2">
        <v>1</v>
      </c>
      <c r="T92" s="2">
        <v>0</v>
      </c>
    </row>
    <row r="93" spans="1:20">
      <c r="A93" s="5">
        <v>0.759645911333751</v>
      </c>
      <c r="B93" s="5">
        <v>21931.6830229387</v>
      </c>
      <c r="C93" s="5">
        <v>1.2991989041436</v>
      </c>
      <c r="D93" s="5">
        <v>61608.5475183018</v>
      </c>
      <c r="E93" s="2">
        <f t="shared" si="4"/>
        <v>0.539552992809849</v>
      </c>
      <c r="F93" s="2">
        <f t="shared" si="5"/>
        <v>39676.8644953631</v>
      </c>
      <c r="R93" s="4">
        <v>9100</v>
      </c>
      <c r="S93" s="2">
        <v>1</v>
      </c>
      <c r="T93" s="2">
        <v>0</v>
      </c>
    </row>
    <row r="94" spans="1:20">
      <c r="A94" s="5">
        <v>0.692185426276701</v>
      </c>
      <c r="B94" s="5">
        <v>22041.7579704778</v>
      </c>
      <c r="C94" s="5">
        <v>1.21040295571597</v>
      </c>
      <c r="D94" s="5">
        <v>61006.3081944636</v>
      </c>
      <c r="E94" s="2">
        <f t="shared" si="4"/>
        <v>0.518217529439269</v>
      </c>
      <c r="F94" s="2">
        <f t="shared" si="5"/>
        <v>38964.5502239858</v>
      </c>
      <c r="R94" s="4">
        <v>9200</v>
      </c>
      <c r="S94" s="2">
        <v>1</v>
      </c>
      <c r="T94" s="2">
        <v>0</v>
      </c>
    </row>
    <row r="95" spans="1:20">
      <c r="A95" s="5">
        <v>0.755482860279448</v>
      </c>
      <c r="B95" s="5">
        <v>24894.8142506094</v>
      </c>
      <c r="C95" s="5">
        <v>1.3370076983612</v>
      </c>
      <c r="D95" s="5">
        <v>64285.0184448874</v>
      </c>
      <c r="E95" s="2">
        <f t="shared" si="4"/>
        <v>0.581524838081752</v>
      </c>
      <c r="F95" s="2">
        <f t="shared" si="5"/>
        <v>39390.204194278</v>
      </c>
      <c r="R95" s="4">
        <v>9300</v>
      </c>
      <c r="S95" s="2">
        <v>1</v>
      </c>
      <c r="T95" s="2">
        <v>0</v>
      </c>
    </row>
    <row r="96" spans="1:20">
      <c r="A96" s="5">
        <v>0.706070959420204</v>
      </c>
      <c r="B96" s="5">
        <v>18147.2190866302</v>
      </c>
      <c r="C96" s="5">
        <v>1.23097395633231</v>
      </c>
      <c r="D96" s="5">
        <v>52155.4886129331</v>
      </c>
      <c r="E96" s="2">
        <f t="shared" si="4"/>
        <v>0.524902996912106</v>
      </c>
      <c r="F96" s="2">
        <f t="shared" si="5"/>
        <v>34008.2695263029</v>
      </c>
      <c r="R96" s="4">
        <v>9400</v>
      </c>
      <c r="S96" s="2">
        <v>1</v>
      </c>
      <c r="T96" s="2">
        <v>0</v>
      </c>
    </row>
    <row r="97" spans="1:20">
      <c r="A97" s="5">
        <v>0.702170685403059</v>
      </c>
      <c r="B97" s="5">
        <v>19915.3819812444</v>
      </c>
      <c r="C97" s="5">
        <v>1.20748796788253</v>
      </c>
      <c r="D97" s="5">
        <v>57067.4884574542</v>
      </c>
      <c r="E97" s="2">
        <f t="shared" si="4"/>
        <v>0.505317282479471</v>
      </c>
      <c r="F97" s="2">
        <f t="shared" si="5"/>
        <v>37152.1064762098</v>
      </c>
      <c r="R97" s="4">
        <v>9500</v>
      </c>
      <c r="S97" s="2">
        <v>1</v>
      </c>
      <c r="T97" s="2">
        <v>0</v>
      </c>
    </row>
    <row r="98" spans="1:20">
      <c r="A98" s="5">
        <v>0.707489032684384</v>
      </c>
      <c r="B98" s="5">
        <v>21260.2435852969</v>
      </c>
      <c r="C98" s="5">
        <v>1.21293724036654</v>
      </c>
      <c r="D98" s="5">
        <v>59972.4150159786</v>
      </c>
      <c r="E98" s="2">
        <f t="shared" si="4"/>
        <v>0.505448207682156</v>
      </c>
      <c r="F98" s="2">
        <f t="shared" si="5"/>
        <v>38712.1714306817</v>
      </c>
      <c r="R98" s="4">
        <v>9600</v>
      </c>
      <c r="S98" s="2">
        <v>1</v>
      </c>
      <c r="T98" s="2">
        <v>0</v>
      </c>
    </row>
    <row r="99" spans="1:20">
      <c r="A99" s="5">
        <v>0.719744888985282</v>
      </c>
      <c r="B99" s="5">
        <v>21271.4847991769</v>
      </c>
      <c r="C99" s="5">
        <v>1.28071482859305</v>
      </c>
      <c r="D99" s="5">
        <v>61688.9927176897</v>
      </c>
      <c r="E99" s="2">
        <f t="shared" si="4"/>
        <v>0.560969939607768</v>
      </c>
      <c r="F99" s="2">
        <f t="shared" si="5"/>
        <v>40417.5079185128</v>
      </c>
      <c r="R99" s="4">
        <v>9700</v>
      </c>
      <c r="S99" s="2">
        <v>1</v>
      </c>
      <c r="T99" s="2">
        <v>0</v>
      </c>
    </row>
    <row r="100" spans="1:20">
      <c r="A100" s="5">
        <v>0.709061154449464</v>
      </c>
      <c r="B100" s="5">
        <v>16831.3436161808</v>
      </c>
      <c r="C100" s="5">
        <v>1.22259197573779</v>
      </c>
      <c r="D100" s="5">
        <v>54104.8454126232</v>
      </c>
      <c r="E100" s="2">
        <f t="shared" si="4"/>
        <v>0.513530821288326</v>
      </c>
      <c r="F100" s="2">
        <f t="shared" si="5"/>
        <v>37273.5017964424</v>
      </c>
      <c r="R100" s="4">
        <v>9800</v>
      </c>
      <c r="S100" s="2">
        <v>1</v>
      </c>
      <c r="T100" s="2">
        <v>0</v>
      </c>
    </row>
    <row r="101" spans="1:20">
      <c r="A101" s="5">
        <v>0.709174393889721</v>
      </c>
      <c r="B101" s="5">
        <v>14231.6399635337</v>
      </c>
      <c r="C101" s="5">
        <v>1.22731670620642</v>
      </c>
      <c r="D101" s="5">
        <v>50807.9132976635</v>
      </c>
      <c r="E101" s="2">
        <f t="shared" si="4"/>
        <v>0.518142312316699</v>
      </c>
      <c r="F101" s="2">
        <f t="shared" si="5"/>
        <v>36576.2733341298</v>
      </c>
      <c r="R101" s="4">
        <v>9900</v>
      </c>
      <c r="S101" s="2">
        <v>1</v>
      </c>
      <c r="T101" s="2">
        <v>0</v>
      </c>
    </row>
    <row r="102" spans="1:20">
      <c r="A102" s="5">
        <v>0.695735537352675</v>
      </c>
      <c r="B102" s="5">
        <v>21569.8637932136</v>
      </c>
      <c r="C102" s="5">
        <v>1.23493752059909</v>
      </c>
      <c r="D102" s="5">
        <v>60127.1177351427</v>
      </c>
      <c r="E102" s="2">
        <f t="shared" si="4"/>
        <v>0.539201983246415</v>
      </c>
      <c r="F102" s="2">
        <f t="shared" si="5"/>
        <v>38557.2539419291</v>
      </c>
      <c r="R102" s="4">
        <v>10000</v>
      </c>
      <c r="S102" s="2">
        <v>1</v>
      </c>
      <c r="T102" s="2">
        <v>0</v>
      </c>
    </row>
    <row r="103" spans="1:20">
      <c r="A103" s="5">
        <v>0.644742394960443</v>
      </c>
      <c r="B103" s="5">
        <v>19571.723757937</v>
      </c>
      <c r="C103" s="5">
        <v>1.12293469173153</v>
      </c>
      <c r="D103" s="5">
        <v>56622.8441505447</v>
      </c>
      <c r="E103" s="2">
        <f t="shared" si="4"/>
        <v>0.478192296771087</v>
      </c>
      <c r="F103" s="2">
        <f t="shared" si="5"/>
        <v>37051.1203926077</v>
      </c>
      <c r="R103" s="4">
        <v>10100</v>
      </c>
      <c r="S103" s="2">
        <v>1</v>
      </c>
      <c r="T103" s="2">
        <v>0</v>
      </c>
    </row>
    <row r="104" spans="1:20">
      <c r="A104" s="5">
        <v>0.738427106024881</v>
      </c>
      <c r="B104" s="5">
        <v>20383.8487983178</v>
      </c>
      <c r="C104" s="5">
        <v>1.29566180871038</v>
      </c>
      <c r="D104" s="5">
        <v>57984.2368263115</v>
      </c>
      <c r="E104" s="2">
        <f t="shared" si="4"/>
        <v>0.557234702685499</v>
      </c>
      <c r="F104" s="2">
        <f t="shared" si="5"/>
        <v>37600.3880279937</v>
      </c>
      <c r="R104" s="4">
        <v>10200</v>
      </c>
      <c r="S104" s="2">
        <v>1</v>
      </c>
      <c r="T104" s="2">
        <v>0</v>
      </c>
    </row>
    <row r="105" spans="1:20">
      <c r="A105" s="5">
        <v>0.65418420958528</v>
      </c>
      <c r="B105" s="5">
        <v>21600.5752568428</v>
      </c>
      <c r="C105" s="5">
        <v>1.1034916897402</v>
      </c>
      <c r="D105" s="5">
        <v>58895.9514470482</v>
      </c>
      <c r="E105" s="2">
        <f t="shared" si="4"/>
        <v>0.44930748015492</v>
      </c>
      <c r="F105" s="2">
        <f t="shared" si="5"/>
        <v>37295.3761902054</v>
      </c>
      <c r="R105" s="4">
        <v>10300</v>
      </c>
      <c r="S105" s="2">
        <v>1</v>
      </c>
      <c r="T105" s="2">
        <v>0</v>
      </c>
    </row>
    <row r="106" spans="1:20">
      <c r="A106" s="5">
        <v>0.747417120157945</v>
      </c>
      <c r="B106" s="5">
        <v>16419.5283427235</v>
      </c>
      <c r="C106" s="5">
        <v>1.33016375665742</v>
      </c>
      <c r="D106" s="5">
        <v>52056.9366978271</v>
      </c>
      <c r="E106" s="2">
        <f t="shared" si="4"/>
        <v>0.582746636499475</v>
      </c>
      <c r="F106" s="2">
        <f t="shared" si="5"/>
        <v>35637.4083551036</v>
      </c>
      <c r="R106" s="4">
        <v>10400</v>
      </c>
      <c r="S106" s="2">
        <v>1</v>
      </c>
      <c r="T106" s="2">
        <v>0</v>
      </c>
    </row>
    <row r="107" spans="1:20">
      <c r="A107" s="5">
        <v>0.702302036912566</v>
      </c>
      <c r="B107" s="5">
        <v>14964.9605928147</v>
      </c>
      <c r="C107" s="5">
        <v>1.20451836725594</v>
      </c>
      <c r="D107" s="5">
        <v>49517.7099116636</v>
      </c>
      <c r="E107" s="2">
        <f t="shared" si="4"/>
        <v>0.502216330343374</v>
      </c>
      <c r="F107" s="2">
        <f t="shared" si="5"/>
        <v>34552.7493188489</v>
      </c>
      <c r="R107" s="4">
        <v>10500</v>
      </c>
      <c r="S107" s="2">
        <v>1</v>
      </c>
      <c r="T107" s="2">
        <v>0</v>
      </c>
    </row>
    <row r="108" spans="1:20">
      <c r="A108" s="5">
        <v>0.691930812285125</v>
      </c>
      <c r="B108" s="5">
        <v>22584.9403007646</v>
      </c>
      <c r="C108" s="5">
        <v>1.21000050277615</v>
      </c>
      <c r="D108" s="5">
        <v>61046.3745676142</v>
      </c>
      <c r="E108" s="2">
        <f t="shared" si="4"/>
        <v>0.518069690491025</v>
      </c>
      <c r="F108" s="2">
        <f t="shared" si="5"/>
        <v>38461.4342668496</v>
      </c>
      <c r="R108" s="4">
        <v>10600</v>
      </c>
      <c r="S108" s="2">
        <v>1</v>
      </c>
      <c r="T108" s="2">
        <v>0</v>
      </c>
    </row>
    <row r="109" spans="1:20">
      <c r="A109" s="5">
        <v>0.748644301517438</v>
      </c>
      <c r="B109" s="5">
        <v>19605.7576610133</v>
      </c>
      <c r="C109" s="5">
        <v>1.29665007579611</v>
      </c>
      <c r="D109" s="5">
        <v>57007.4871457183</v>
      </c>
      <c r="E109" s="2">
        <f t="shared" si="4"/>
        <v>0.548005774278672</v>
      </c>
      <c r="F109" s="2">
        <f t="shared" si="5"/>
        <v>37401.729484705</v>
      </c>
      <c r="R109" s="4">
        <v>10700</v>
      </c>
      <c r="S109" s="2">
        <v>1</v>
      </c>
      <c r="T109" s="2">
        <v>0</v>
      </c>
    </row>
    <row r="110" spans="1:20">
      <c r="A110" s="5">
        <v>0.707893030715879</v>
      </c>
      <c r="B110" s="5">
        <v>14015.1811610917</v>
      </c>
      <c r="C110" s="5">
        <v>1.2089937571758</v>
      </c>
      <c r="D110" s="5">
        <v>49295.5680989635</v>
      </c>
      <c r="E110" s="2">
        <f t="shared" si="4"/>
        <v>0.501100726459921</v>
      </c>
      <c r="F110" s="2">
        <f t="shared" si="5"/>
        <v>35280.3869378718</v>
      </c>
      <c r="R110" s="4">
        <v>10800</v>
      </c>
      <c r="S110" s="2">
        <v>1</v>
      </c>
      <c r="T110" s="2">
        <v>0</v>
      </c>
    </row>
    <row r="111" spans="1:20">
      <c r="A111" s="5">
        <v>0.730453701411365</v>
      </c>
      <c r="B111" s="5">
        <v>21763.0875883673</v>
      </c>
      <c r="C111" s="5">
        <v>1.2864004977354</v>
      </c>
      <c r="D111" s="5">
        <v>58976.8303000118</v>
      </c>
      <c r="E111" s="2">
        <f t="shared" si="4"/>
        <v>0.555946796324035</v>
      </c>
      <c r="F111" s="2">
        <f t="shared" si="5"/>
        <v>37213.7427116445</v>
      </c>
      <c r="R111" s="4">
        <v>10900</v>
      </c>
      <c r="S111" s="2">
        <v>1</v>
      </c>
      <c r="T111" s="2">
        <v>0</v>
      </c>
    </row>
    <row r="112" spans="1:20">
      <c r="A112" s="5">
        <v>0.698126779925805</v>
      </c>
      <c r="B112" s="5">
        <v>20726.5904816234</v>
      </c>
      <c r="C112" s="5">
        <v>1.22811639341935</v>
      </c>
      <c r="D112" s="5">
        <v>55790.4355632916</v>
      </c>
      <c r="E112" s="2">
        <f t="shared" si="4"/>
        <v>0.529989613493545</v>
      </c>
      <c r="F112" s="2">
        <f t="shared" si="5"/>
        <v>35063.8450816682</v>
      </c>
      <c r="R112" s="4">
        <v>11000</v>
      </c>
      <c r="S112" s="2">
        <v>1</v>
      </c>
      <c r="T112" s="2">
        <v>0</v>
      </c>
    </row>
    <row r="113" spans="1:20">
      <c r="A113" s="5">
        <v>0.66821383101986</v>
      </c>
      <c r="B113" s="5">
        <v>19762.6836609656</v>
      </c>
      <c r="C113" s="5">
        <v>1.12254663630947</v>
      </c>
      <c r="D113" s="5">
        <v>54664.9082733049</v>
      </c>
      <c r="E113" s="2">
        <f t="shared" si="4"/>
        <v>0.45433280528961</v>
      </c>
      <c r="F113" s="2">
        <f t="shared" si="5"/>
        <v>34902.2246123393</v>
      </c>
      <c r="R113" s="4">
        <v>11100</v>
      </c>
      <c r="S113" s="2">
        <v>1</v>
      </c>
      <c r="T113" s="2">
        <v>0</v>
      </c>
    </row>
    <row r="114" spans="1:20">
      <c r="A114" s="5">
        <v>0.744604249596495</v>
      </c>
      <c r="B114" s="5">
        <v>21448.0850637238</v>
      </c>
      <c r="C114" s="5">
        <v>1.28729051553973</v>
      </c>
      <c r="D114" s="5">
        <v>58826.6884006386</v>
      </c>
      <c r="E114" s="2">
        <f t="shared" si="4"/>
        <v>0.542686265943235</v>
      </c>
      <c r="F114" s="2">
        <f t="shared" si="5"/>
        <v>37378.6033369148</v>
      </c>
      <c r="R114" s="4">
        <v>11200</v>
      </c>
      <c r="S114" s="2">
        <v>1</v>
      </c>
      <c r="T114" s="2">
        <v>0</v>
      </c>
    </row>
    <row r="115" spans="1:20">
      <c r="A115" s="5">
        <v>0.713985549499619</v>
      </c>
      <c r="B115" s="5">
        <v>18149.9532121317</v>
      </c>
      <c r="C115" s="5">
        <v>1.23373843123869</v>
      </c>
      <c r="D115" s="5">
        <v>53531.0502912912</v>
      </c>
      <c r="E115" s="2">
        <f t="shared" si="4"/>
        <v>0.519752881739071</v>
      </c>
      <c r="F115" s="2">
        <f t="shared" si="5"/>
        <v>35381.0970791595</v>
      </c>
      <c r="R115" s="4">
        <v>11300</v>
      </c>
      <c r="S115" s="2">
        <v>1</v>
      </c>
      <c r="T115" s="2">
        <v>0</v>
      </c>
    </row>
    <row r="116" spans="1:20">
      <c r="A116" s="5">
        <v>0.666822640541323</v>
      </c>
      <c r="B116" s="5">
        <v>15215.9065922842</v>
      </c>
      <c r="C116" s="5">
        <v>1.14958870547508</v>
      </c>
      <c r="D116" s="5">
        <v>50773.8864829004</v>
      </c>
      <c r="E116" s="2">
        <f t="shared" si="4"/>
        <v>0.482766064933757</v>
      </c>
      <c r="F116" s="2">
        <f t="shared" si="5"/>
        <v>35557.9798906162</v>
      </c>
      <c r="R116" s="4">
        <v>11400</v>
      </c>
      <c r="S116" s="2">
        <v>1</v>
      </c>
      <c r="T116" s="2">
        <v>0</v>
      </c>
    </row>
    <row r="117" spans="1:20">
      <c r="A117" s="5">
        <v>0.71751475977211</v>
      </c>
      <c r="B117" s="5">
        <v>17725.719391021</v>
      </c>
      <c r="C117" s="5">
        <v>1.24890680158139</v>
      </c>
      <c r="D117" s="5">
        <v>55628.217195056</v>
      </c>
      <c r="E117" s="2">
        <f t="shared" si="4"/>
        <v>0.53139204180928</v>
      </c>
      <c r="F117" s="2">
        <f t="shared" si="5"/>
        <v>37902.497804035</v>
      </c>
      <c r="R117" s="4">
        <v>11500</v>
      </c>
      <c r="S117" s="2">
        <v>1</v>
      </c>
      <c r="T117" s="2">
        <v>0</v>
      </c>
    </row>
    <row r="118" spans="1:20">
      <c r="A118" s="5">
        <v>0.729707801227581</v>
      </c>
      <c r="B118" s="5">
        <v>19284.3315454988</v>
      </c>
      <c r="C118" s="5">
        <v>1.26844118903779</v>
      </c>
      <c r="D118" s="5">
        <v>55759.8603296714</v>
      </c>
      <c r="E118" s="2">
        <f t="shared" si="4"/>
        <v>0.538733387810209</v>
      </c>
      <c r="F118" s="2">
        <f t="shared" si="5"/>
        <v>36475.5287841726</v>
      </c>
      <c r="R118" s="4">
        <v>11600</v>
      </c>
      <c r="S118" s="2">
        <v>1</v>
      </c>
      <c r="T118" s="2">
        <v>0</v>
      </c>
    </row>
    <row r="119" spans="1:20">
      <c r="A119" s="5">
        <v>0.781202073759363</v>
      </c>
      <c r="B119" s="5">
        <v>19757.5411306725</v>
      </c>
      <c r="C119" s="5">
        <v>1.30908210710079</v>
      </c>
      <c r="D119" s="5">
        <v>55062.5098525036</v>
      </c>
      <c r="E119" s="2">
        <f t="shared" si="4"/>
        <v>0.527880033341427</v>
      </c>
      <c r="F119" s="2">
        <f t="shared" si="5"/>
        <v>35304.9687218311</v>
      </c>
      <c r="R119" s="4">
        <v>11700</v>
      </c>
      <c r="S119" s="2">
        <v>1</v>
      </c>
      <c r="T119" s="2">
        <v>0</v>
      </c>
    </row>
    <row r="120" spans="1:20">
      <c r="A120" s="5">
        <v>0.724659659279551</v>
      </c>
      <c r="B120" s="5">
        <v>20928.1635708973</v>
      </c>
      <c r="C120" s="5">
        <v>1.27447482200038</v>
      </c>
      <c r="D120" s="5">
        <v>59782.1671701467</v>
      </c>
      <c r="E120" s="2">
        <f t="shared" si="4"/>
        <v>0.549815162720829</v>
      </c>
      <c r="F120" s="2">
        <f t="shared" si="5"/>
        <v>38854.0035992494</v>
      </c>
      <c r="R120" s="4">
        <v>11800</v>
      </c>
      <c r="S120" s="2">
        <v>1</v>
      </c>
      <c r="T120" s="2">
        <v>0</v>
      </c>
    </row>
    <row r="121" spans="1:20">
      <c r="A121" s="5">
        <v>0.694514966294408</v>
      </c>
      <c r="B121" s="5">
        <v>20273.5874170138</v>
      </c>
      <c r="C121" s="5">
        <v>1.20349574124334</v>
      </c>
      <c r="D121" s="5">
        <v>56204.0402094774</v>
      </c>
      <c r="E121" s="2">
        <f t="shared" si="4"/>
        <v>0.508980774948932</v>
      </c>
      <c r="F121" s="2">
        <f t="shared" si="5"/>
        <v>35930.4527924636</v>
      </c>
      <c r="R121" s="4">
        <v>11900</v>
      </c>
      <c r="S121" s="2">
        <v>1</v>
      </c>
      <c r="T121" s="2">
        <v>0</v>
      </c>
    </row>
    <row r="122" spans="1:20">
      <c r="A122" s="5">
        <v>0.662312084999587</v>
      </c>
      <c r="B122" s="5">
        <v>20572.5499678219</v>
      </c>
      <c r="C122" s="5">
        <v>1.1010292780423</v>
      </c>
      <c r="D122" s="5">
        <v>56326.2189214454</v>
      </c>
      <c r="E122" s="2">
        <f t="shared" si="4"/>
        <v>0.438717193042713</v>
      </c>
      <c r="F122" s="2">
        <f t="shared" si="5"/>
        <v>35753.6689536235</v>
      </c>
      <c r="R122" s="4">
        <v>12000</v>
      </c>
      <c r="S122" s="2">
        <v>1</v>
      </c>
      <c r="T122" s="2">
        <v>0</v>
      </c>
    </row>
    <row r="123" spans="1:20">
      <c r="A123" s="5">
        <v>0.727841104755675</v>
      </c>
      <c r="B123" s="5">
        <v>18582.0964171266</v>
      </c>
      <c r="C123" s="5">
        <v>1.27634910756257</v>
      </c>
      <c r="D123" s="5">
        <v>56099.282858881</v>
      </c>
      <c r="E123" s="2">
        <f t="shared" si="4"/>
        <v>0.548508002806895</v>
      </c>
      <c r="F123" s="2">
        <f t="shared" si="5"/>
        <v>37517.1864417544</v>
      </c>
      <c r="R123" s="4">
        <v>12100</v>
      </c>
      <c r="S123" s="2">
        <v>1</v>
      </c>
      <c r="T123" s="2">
        <v>0</v>
      </c>
    </row>
    <row r="124" spans="1:20">
      <c r="A124" s="5">
        <v>0.69080028141966</v>
      </c>
      <c r="B124" s="5">
        <v>21590.0119570421</v>
      </c>
      <c r="C124" s="5">
        <v>1.17809382734449</v>
      </c>
      <c r="D124" s="5">
        <v>59060.7734556564</v>
      </c>
      <c r="E124" s="2">
        <f t="shared" si="4"/>
        <v>0.48729354592483</v>
      </c>
      <c r="F124" s="2">
        <f t="shared" si="5"/>
        <v>37470.7614986143</v>
      </c>
      <c r="R124" s="4">
        <v>12200</v>
      </c>
      <c r="S124" s="2">
        <v>1</v>
      </c>
      <c r="T124" s="2">
        <v>0</v>
      </c>
    </row>
    <row r="125" spans="1:20">
      <c r="A125" s="5">
        <v>0.664810146194623</v>
      </c>
      <c r="B125" s="5">
        <v>17568.4861098622</v>
      </c>
      <c r="C125" s="5">
        <v>1.17882261483005</v>
      </c>
      <c r="D125" s="5">
        <v>53421.4711226836</v>
      </c>
      <c r="E125" s="2">
        <f t="shared" si="4"/>
        <v>0.514012468635427</v>
      </c>
      <c r="F125" s="2">
        <f t="shared" si="5"/>
        <v>35852.9850128214</v>
      </c>
      <c r="R125" s="4">
        <v>12300</v>
      </c>
      <c r="S125" s="2">
        <v>1</v>
      </c>
      <c r="T125" s="2">
        <v>0</v>
      </c>
    </row>
    <row r="126" spans="1:20">
      <c r="A126" s="5">
        <v>0.714593277631757</v>
      </c>
      <c r="B126" s="5">
        <v>27337.0560230357</v>
      </c>
      <c r="C126" s="5">
        <v>1.28368350126094</v>
      </c>
      <c r="D126" s="5">
        <v>65806.323702651</v>
      </c>
      <c r="E126" s="2">
        <f t="shared" si="4"/>
        <v>0.569090223629183</v>
      </c>
      <c r="F126" s="2">
        <f t="shared" si="5"/>
        <v>38469.2676796153</v>
      </c>
      <c r="R126" s="4">
        <v>12400</v>
      </c>
      <c r="S126" s="2">
        <v>1</v>
      </c>
      <c r="T126" s="2">
        <v>0</v>
      </c>
    </row>
    <row r="127" spans="1:20">
      <c r="A127" s="5">
        <v>0.71859304453623</v>
      </c>
      <c r="B127" s="5">
        <v>20279.9809073167</v>
      </c>
      <c r="C127" s="5">
        <v>1.23639451460572</v>
      </c>
      <c r="D127" s="5">
        <v>58943.8623245756</v>
      </c>
      <c r="E127" s="2">
        <f t="shared" si="4"/>
        <v>0.51780147006949</v>
      </c>
      <c r="F127" s="2">
        <f t="shared" si="5"/>
        <v>38663.8814172589</v>
      </c>
      <c r="R127" s="4">
        <v>12500</v>
      </c>
      <c r="S127" s="2">
        <v>1</v>
      </c>
      <c r="T127" s="2">
        <v>0</v>
      </c>
    </row>
    <row r="128" spans="1:20">
      <c r="A128" s="5">
        <v>0.654231689859707</v>
      </c>
      <c r="B128" s="5">
        <v>16394.5378328856</v>
      </c>
      <c r="C128" s="5">
        <v>1.11090157503218</v>
      </c>
      <c r="D128" s="5">
        <v>54267.6896557727</v>
      </c>
      <c r="E128" s="2">
        <f t="shared" si="4"/>
        <v>0.456669885172473</v>
      </c>
      <c r="F128" s="2">
        <f t="shared" si="5"/>
        <v>37873.1518228871</v>
      </c>
      <c r="R128" s="4">
        <v>12600</v>
      </c>
      <c r="S128" s="2">
        <v>1</v>
      </c>
      <c r="T128" s="2">
        <v>0</v>
      </c>
    </row>
    <row r="129" spans="1:20">
      <c r="A129" s="5">
        <v>0.683472768766668</v>
      </c>
      <c r="B129" s="5">
        <v>22179.5518042069</v>
      </c>
      <c r="C129" s="5">
        <v>1.21589165974366</v>
      </c>
      <c r="D129" s="5">
        <v>61182.4559196549</v>
      </c>
      <c r="E129" s="2">
        <f t="shared" si="4"/>
        <v>0.532418890976992</v>
      </c>
      <c r="F129" s="2">
        <f t="shared" si="5"/>
        <v>39002.904115448</v>
      </c>
      <c r="R129" s="4">
        <v>12700</v>
      </c>
      <c r="S129" s="2">
        <v>1</v>
      </c>
      <c r="T129" s="2">
        <v>0</v>
      </c>
    </row>
    <row r="130" spans="1:20">
      <c r="A130" s="5">
        <v>0.672620281863714</v>
      </c>
      <c r="B130" s="5">
        <v>18107.9412690658</v>
      </c>
      <c r="C130" s="5">
        <v>1.15421655658897</v>
      </c>
      <c r="D130" s="5">
        <v>54313.3107860551</v>
      </c>
      <c r="E130" s="2">
        <f t="shared" si="4"/>
        <v>0.481596274725256</v>
      </c>
      <c r="F130" s="2">
        <f t="shared" si="5"/>
        <v>36205.3695169893</v>
      </c>
      <c r="R130" s="4">
        <v>12800</v>
      </c>
      <c r="S130" s="2">
        <v>1</v>
      </c>
      <c r="T130" s="2">
        <v>0</v>
      </c>
    </row>
    <row r="131" spans="1:20">
      <c r="A131" s="5">
        <v>0.672794467979037</v>
      </c>
      <c r="B131" s="5">
        <v>16657.0157429716</v>
      </c>
      <c r="C131" s="5">
        <v>1.14828709781973</v>
      </c>
      <c r="D131" s="5">
        <v>51893.1489024652</v>
      </c>
      <c r="E131" s="2">
        <f t="shared" si="4"/>
        <v>0.475492629840693</v>
      </c>
      <c r="F131" s="2">
        <f t="shared" si="5"/>
        <v>35236.1331594936</v>
      </c>
      <c r="R131" s="4">
        <v>12900</v>
      </c>
      <c r="S131" s="2">
        <v>1</v>
      </c>
      <c r="T131" s="2">
        <v>0</v>
      </c>
    </row>
    <row r="132" spans="1:20">
      <c r="A132" s="5">
        <v>0.686108118191384</v>
      </c>
      <c r="B132" s="5">
        <v>20565.7665823704</v>
      </c>
      <c r="C132" s="5">
        <v>1.19647684154118</v>
      </c>
      <c r="D132" s="5">
        <v>58329.5223819728</v>
      </c>
      <c r="E132" s="2">
        <f t="shared" ref="E132:E195" si="6">C132-A132</f>
        <v>0.510368723349796</v>
      </c>
      <c r="F132" s="2">
        <f t="shared" ref="F132:F195" si="7">D132-B132</f>
        <v>37763.7557996024</v>
      </c>
      <c r="R132" s="4">
        <v>13000</v>
      </c>
      <c r="S132" s="2">
        <v>1</v>
      </c>
      <c r="T132" s="2">
        <v>0</v>
      </c>
    </row>
    <row r="133" spans="1:20">
      <c r="A133" s="5">
        <v>0.682545868131929</v>
      </c>
      <c r="B133" s="5">
        <v>18172.218888295</v>
      </c>
      <c r="C133" s="5">
        <v>1.20322402732159</v>
      </c>
      <c r="D133" s="5">
        <v>56220.6150844089</v>
      </c>
      <c r="E133" s="2">
        <f t="shared" si="6"/>
        <v>0.520678159189661</v>
      </c>
      <c r="F133" s="2">
        <f t="shared" si="7"/>
        <v>38048.3961961139</v>
      </c>
      <c r="R133" s="4">
        <v>13100</v>
      </c>
      <c r="S133" s="2">
        <v>1</v>
      </c>
      <c r="T133" s="2">
        <v>0</v>
      </c>
    </row>
    <row r="134" spans="1:20">
      <c r="A134" s="5">
        <v>0.636469923294736</v>
      </c>
      <c r="B134" s="5">
        <v>18984.1164251831</v>
      </c>
      <c r="C134" s="5">
        <v>1.0919748093398</v>
      </c>
      <c r="D134" s="5">
        <v>58091.1403522277</v>
      </c>
      <c r="E134" s="2">
        <f t="shared" si="6"/>
        <v>0.455504886045064</v>
      </c>
      <c r="F134" s="2">
        <f t="shared" si="7"/>
        <v>39107.0239270446</v>
      </c>
      <c r="R134" s="4">
        <v>13200</v>
      </c>
      <c r="S134" s="2">
        <v>1</v>
      </c>
      <c r="T134" s="2">
        <v>0</v>
      </c>
    </row>
    <row r="135" spans="1:20">
      <c r="A135" s="5">
        <v>0.710718924809079</v>
      </c>
      <c r="B135" s="5">
        <v>20404.8335084233</v>
      </c>
      <c r="C135" s="5">
        <v>1.22631920204687</v>
      </c>
      <c r="D135" s="5">
        <v>55963.6919435675</v>
      </c>
      <c r="E135" s="2">
        <f t="shared" si="6"/>
        <v>0.515600277237791</v>
      </c>
      <c r="F135" s="2">
        <f t="shared" si="7"/>
        <v>35558.8584351442</v>
      </c>
      <c r="R135" s="4">
        <v>13300</v>
      </c>
      <c r="S135" s="2">
        <v>1</v>
      </c>
      <c r="T135" s="2">
        <v>0</v>
      </c>
    </row>
    <row r="136" spans="1:20">
      <c r="A136" s="5">
        <v>0.757102548958765</v>
      </c>
      <c r="B136" s="5">
        <v>23498.8737002213</v>
      </c>
      <c r="C136" s="5">
        <v>1.31379759600445</v>
      </c>
      <c r="D136" s="5">
        <v>59596.1154207807</v>
      </c>
      <c r="E136" s="2">
        <f t="shared" si="6"/>
        <v>0.556695047045685</v>
      </c>
      <c r="F136" s="2">
        <f t="shared" si="7"/>
        <v>36097.2417205594</v>
      </c>
      <c r="R136" s="4">
        <v>13400</v>
      </c>
      <c r="S136" s="2">
        <v>1</v>
      </c>
      <c r="T136" s="2">
        <v>0</v>
      </c>
    </row>
    <row r="137" spans="1:20">
      <c r="A137" s="5">
        <v>0.675328521002218</v>
      </c>
      <c r="B137" s="5">
        <v>17056.1467415418</v>
      </c>
      <c r="C137" s="5">
        <v>1.18556252395811</v>
      </c>
      <c r="D137" s="5">
        <v>54492.6258193348</v>
      </c>
      <c r="E137" s="2">
        <f t="shared" si="6"/>
        <v>0.510234002955892</v>
      </c>
      <c r="F137" s="2">
        <f t="shared" si="7"/>
        <v>37436.479077793</v>
      </c>
      <c r="R137" s="4">
        <v>13500</v>
      </c>
      <c r="S137" s="2">
        <v>1</v>
      </c>
      <c r="T137" s="2">
        <v>0</v>
      </c>
    </row>
    <row r="138" spans="1:20">
      <c r="A138" s="5">
        <v>0.705134323614095</v>
      </c>
      <c r="B138" s="5">
        <v>20354.8880053247</v>
      </c>
      <c r="C138" s="5">
        <v>1.23042394175502</v>
      </c>
      <c r="D138" s="5">
        <v>55848.8446390115</v>
      </c>
      <c r="E138" s="2">
        <f t="shared" si="6"/>
        <v>0.525289618140925</v>
      </c>
      <c r="F138" s="2">
        <f t="shared" si="7"/>
        <v>35493.9566336868</v>
      </c>
      <c r="R138" s="4">
        <v>13600</v>
      </c>
      <c r="S138" s="2">
        <v>1</v>
      </c>
      <c r="T138" s="2">
        <v>0</v>
      </c>
    </row>
    <row r="139" spans="1:20">
      <c r="A139" s="5">
        <v>0.661166495765675</v>
      </c>
      <c r="B139" s="5">
        <v>17044.5853972913</v>
      </c>
      <c r="C139" s="5">
        <v>1.11746067412813</v>
      </c>
      <c r="D139" s="5">
        <v>54511.2703398243</v>
      </c>
      <c r="E139" s="2">
        <f t="shared" si="6"/>
        <v>0.456294178362455</v>
      </c>
      <c r="F139" s="2">
        <f t="shared" si="7"/>
        <v>37466.684942533</v>
      </c>
      <c r="R139" s="4">
        <v>13700</v>
      </c>
      <c r="S139" s="2">
        <v>1</v>
      </c>
      <c r="T139" s="2">
        <v>0</v>
      </c>
    </row>
    <row r="140" spans="1:20">
      <c r="A140" s="5">
        <v>0.633361071485918</v>
      </c>
      <c r="B140" s="5">
        <v>16732.2234843267</v>
      </c>
      <c r="C140" s="5">
        <v>1.07338465297286</v>
      </c>
      <c r="D140" s="5">
        <v>54841.7167861061</v>
      </c>
      <c r="E140" s="2">
        <f t="shared" si="6"/>
        <v>0.440023581486942</v>
      </c>
      <c r="F140" s="2">
        <f t="shared" si="7"/>
        <v>38109.4933017794</v>
      </c>
      <c r="R140" s="4">
        <v>13800</v>
      </c>
      <c r="S140" s="2">
        <v>1</v>
      </c>
      <c r="T140" s="2">
        <v>0</v>
      </c>
    </row>
    <row r="141" spans="1:20">
      <c r="A141" s="5">
        <v>0.685357690750128</v>
      </c>
      <c r="B141" s="5">
        <v>25333.7278705084</v>
      </c>
      <c r="C141" s="5">
        <v>1.17879213222613</v>
      </c>
      <c r="D141" s="5">
        <v>64464.875300478</v>
      </c>
      <c r="E141" s="2">
        <f t="shared" si="6"/>
        <v>0.493434441476002</v>
      </c>
      <c r="F141" s="2">
        <f t="shared" si="7"/>
        <v>39131.1474299696</v>
      </c>
      <c r="R141" s="4">
        <v>13900</v>
      </c>
      <c r="S141" s="2">
        <v>1</v>
      </c>
      <c r="T141" s="2">
        <v>0</v>
      </c>
    </row>
    <row r="142" spans="1:20">
      <c r="A142" s="5">
        <v>0.70360447668986</v>
      </c>
      <c r="B142" s="5">
        <v>20152.8031233901</v>
      </c>
      <c r="C142" s="5">
        <v>1.23141789373504</v>
      </c>
      <c r="D142" s="5">
        <v>57244.7638438857</v>
      </c>
      <c r="E142" s="2">
        <f t="shared" si="6"/>
        <v>0.52781341704518</v>
      </c>
      <c r="F142" s="2">
        <f t="shared" si="7"/>
        <v>37091.9607204956</v>
      </c>
      <c r="R142" s="4">
        <v>14000</v>
      </c>
      <c r="S142" s="2">
        <v>1</v>
      </c>
      <c r="T142" s="2">
        <v>0</v>
      </c>
    </row>
    <row r="143" spans="1:20">
      <c r="A143" s="5">
        <v>0.720135858104661</v>
      </c>
      <c r="B143" s="5">
        <v>15858.1679186149</v>
      </c>
      <c r="C143" s="5">
        <v>1.25156689954972</v>
      </c>
      <c r="D143" s="5">
        <v>51787.283516426</v>
      </c>
      <c r="E143" s="2">
        <f t="shared" si="6"/>
        <v>0.531431041445059</v>
      </c>
      <c r="F143" s="2">
        <f t="shared" si="7"/>
        <v>35929.1155978111</v>
      </c>
      <c r="R143" s="4">
        <v>14100</v>
      </c>
      <c r="S143" s="2">
        <v>1</v>
      </c>
      <c r="T143" s="2">
        <v>0</v>
      </c>
    </row>
    <row r="144" spans="1:20">
      <c r="A144" s="5">
        <v>0.606924512204273</v>
      </c>
      <c r="B144" s="5">
        <v>16308.6506589165</v>
      </c>
      <c r="C144" s="5">
        <v>1.03327257161699</v>
      </c>
      <c r="D144" s="5">
        <v>52744.7106759987</v>
      </c>
      <c r="E144" s="2">
        <f t="shared" si="6"/>
        <v>0.426348059412717</v>
      </c>
      <c r="F144" s="2">
        <f t="shared" si="7"/>
        <v>36436.0600170822</v>
      </c>
      <c r="R144" s="4">
        <v>14200</v>
      </c>
      <c r="S144" s="2">
        <v>1</v>
      </c>
      <c r="T144" s="2">
        <v>0</v>
      </c>
    </row>
    <row r="145" spans="1:20">
      <c r="A145" s="5">
        <v>0.75645775513599</v>
      </c>
      <c r="B145" s="5">
        <v>17247.6801878036</v>
      </c>
      <c r="C145" s="5">
        <v>1.29870961838352</v>
      </c>
      <c r="D145" s="5">
        <v>56232.9271230807</v>
      </c>
      <c r="E145" s="2">
        <f t="shared" si="6"/>
        <v>0.54225186324753</v>
      </c>
      <c r="F145" s="2">
        <f t="shared" si="7"/>
        <v>38985.2469352771</v>
      </c>
      <c r="R145" s="4">
        <v>14300</v>
      </c>
      <c r="S145" s="2">
        <v>1</v>
      </c>
      <c r="T145" s="2">
        <v>0</v>
      </c>
    </row>
    <row r="146" spans="1:20">
      <c r="A146" s="5">
        <v>0.723104265275449</v>
      </c>
      <c r="B146" s="5">
        <v>20324.3054055075</v>
      </c>
      <c r="C146" s="5">
        <v>1.25883344135297</v>
      </c>
      <c r="D146" s="5">
        <v>56474.5895496294</v>
      </c>
      <c r="E146" s="2">
        <f t="shared" si="6"/>
        <v>0.535729176077521</v>
      </c>
      <c r="F146" s="2">
        <f t="shared" si="7"/>
        <v>36150.2841441219</v>
      </c>
      <c r="R146" s="4">
        <v>14400</v>
      </c>
      <c r="S146" s="2">
        <v>1</v>
      </c>
      <c r="T146" s="2">
        <v>0</v>
      </c>
    </row>
    <row r="147" spans="1:20">
      <c r="A147" s="5">
        <v>0.742935099833964</v>
      </c>
      <c r="B147" s="5">
        <v>17831.1317799924</v>
      </c>
      <c r="C147" s="5">
        <v>1.29068319503175</v>
      </c>
      <c r="D147" s="5">
        <v>52504.9372106981</v>
      </c>
      <c r="E147" s="2">
        <f t="shared" si="6"/>
        <v>0.547748095197786</v>
      </c>
      <c r="F147" s="2">
        <f t="shared" si="7"/>
        <v>34673.8054307057</v>
      </c>
      <c r="R147" s="4">
        <v>14500</v>
      </c>
      <c r="S147" s="2">
        <v>1</v>
      </c>
      <c r="T147" s="2">
        <v>0</v>
      </c>
    </row>
    <row r="148" spans="1:20">
      <c r="A148" s="5">
        <v>0.717831658034239</v>
      </c>
      <c r="B148" s="5">
        <v>16457.8015055709</v>
      </c>
      <c r="C148" s="5">
        <v>1.22378675183172</v>
      </c>
      <c r="D148" s="5">
        <v>53969.7935576961</v>
      </c>
      <c r="E148" s="2">
        <f t="shared" si="6"/>
        <v>0.505955093797481</v>
      </c>
      <c r="F148" s="2">
        <f t="shared" si="7"/>
        <v>37511.9920521252</v>
      </c>
      <c r="R148" s="4">
        <v>14600</v>
      </c>
      <c r="S148" s="2">
        <v>1</v>
      </c>
      <c r="T148" s="2">
        <v>0</v>
      </c>
    </row>
    <row r="149" spans="1:20">
      <c r="A149" s="5">
        <v>0.677018557335504</v>
      </c>
      <c r="B149" s="5">
        <v>20655.8594253175</v>
      </c>
      <c r="C149" s="5">
        <v>1.178670589701</v>
      </c>
      <c r="D149" s="5">
        <v>56809.2389520571</v>
      </c>
      <c r="E149" s="2">
        <f t="shared" si="6"/>
        <v>0.501652032365496</v>
      </c>
      <c r="F149" s="2">
        <f t="shared" si="7"/>
        <v>36153.3795267396</v>
      </c>
      <c r="R149" s="4">
        <v>14700</v>
      </c>
      <c r="S149" s="2">
        <v>1</v>
      </c>
      <c r="T149" s="2">
        <v>0</v>
      </c>
    </row>
    <row r="150" spans="1:20">
      <c r="A150" s="5">
        <v>0.736251449481184</v>
      </c>
      <c r="B150" s="5">
        <v>19363.3869147789</v>
      </c>
      <c r="C150" s="5">
        <v>1.26393348012935</v>
      </c>
      <c r="D150" s="5">
        <v>56354.7652795213</v>
      </c>
      <c r="E150" s="2">
        <f t="shared" si="6"/>
        <v>0.527682030648166</v>
      </c>
      <c r="F150" s="2">
        <f t="shared" si="7"/>
        <v>36991.3783647424</v>
      </c>
      <c r="R150" s="4">
        <v>14800</v>
      </c>
      <c r="S150" s="2">
        <v>1</v>
      </c>
      <c r="T150" s="2">
        <v>0</v>
      </c>
    </row>
    <row r="151" spans="1:20">
      <c r="A151" s="5">
        <v>0.729079668626673</v>
      </c>
      <c r="B151" s="5">
        <v>14596.4619374808</v>
      </c>
      <c r="C151" s="5">
        <v>1.25338210695895</v>
      </c>
      <c r="D151" s="5">
        <v>49810.7128653792</v>
      </c>
      <c r="E151" s="2">
        <f t="shared" si="6"/>
        <v>0.524302438332277</v>
      </c>
      <c r="F151" s="2">
        <f t="shared" si="7"/>
        <v>35214.2509278984</v>
      </c>
      <c r="R151" s="4">
        <v>14900</v>
      </c>
      <c r="S151" s="2">
        <v>1</v>
      </c>
      <c r="T151" s="2">
        <v>0</v>
      </c>
    </row>
    <row r="152" spans="1:20">
      <c r="A152" s="5">
        <v>0.70948046450348</v>
      </c>
      <c r="B152" s="5">
        <v>22360.0829154156</v>
      </c>
      <c r="C152" s="5">
        <v>1.26262417658103</v>
      </c>
      <c r="D152" s="5">
        <v>62223.3604973189</v>
      </c>
      <c r="E152" s="2">
        <f t="shared" si="6"/>
        <v>0.55314371207755</v>
      </c>
      <c r="F152" s="2">
        <f t="shared" si="7"/>
        <v>39863.2775819033</v>
      </c>
      <c r="R152" s="4">
        <v>15000</v>
      </c>
      <c r="S152" s="2">
        <v>1</v>
      </c>
      <c r="T152" s="2">
        <v>0</v>
      </c>
    </row>
    <row r="153" spans="1:20">
      <c r="A153" s="5">
        <v>0.679518523549358</v>
      </c>
      <c r="B153" s="5">
        <v>19802.8698393573</v>
      </c>
      <c r="C153" s="5">
        <v>1.18608189990377</v>
      </c>
      <c r="D153" s="5">
        <v>56450.0273382781</v>
      </c>
      <c r="E153" s="2">
        <f t="shared" si="6"/>
        <v>0.506563376354412</v>
      </c>
      <c r="F153" s="2">
        <f t="shared" si="7"/>
        <v>36647.1574989208</v>
      </c>
      <c r="R153" s="4">
        <v>15100</v>
      </c>
      <c r="S153" s="2">
        <v>1</v>
      </c>
      <c r="T153" s="2">
        <v>0</v>
      </c>
    </row>
    <row r="154" spans="1:20">
      <c r="A154" s="5">
        <v>0.717654060971214</v>
      </c>
      <c r="B154" s="5">
        <v>17823.9810032376</v>
      </c>
      <c r="C154" s="5">
        <v>1.21718689086103</v>
      </c>
      <c r="D154" s="5">
        <v>51529.5288801153</v>
      </c>
      <c r="E154" s="2">
        <f t="shared" si="6"/>
        <v>0.499532829889816</v>
      </c>
      <c r="F154" s="2">
        <f t="shared" si="7"/>
        <v>33705.5478768777</v>
      </c>
      <c r="R154" s="4">
        <v>15200</v>
      </c>
      <c r="S154" s="2">
        <v>1</v>
      </c>
      <c r="T154" s="2">
        <v>0</v>
      </c>
    </row>
    <row r="155" spans="1:20">
      <c r="A155" s="5">
        <v>0.70320086115129</v>
      </c>
      <c r="B155" s="5">
        <v>21328.7909229335</v>
      </c>
      <c r="C155" s="5">
        <v>1.19707817292631</v>
      </c>
      <c r="D155" s="5">
        <v>57982.0995651952</v>
      </c>
      <c r="E155" s="2">
        <f t="shared" si="6"/>
        <v>0.49387731177502</v>
      </c>
      <c r="F155" s="2">
        <f t="shared" si="7"/>
        <v>36653.3086422617</v>
      </c>
      <c r="R155" s="4">
        <v>15300</v>
      </c>
      <c r="S155" s="2">
        <v>1</v>
      </c>
      <c r="T155" s="2">
        <v>0</v>
      </c>
    </row>
    <row r="156" spans="1:20">
      <c r="A156" s="5">
        <v>0.711362471964445</v>
      </c>
      <c r="B156" s="5">
        <v>18690.8776031568</v>
      </c>
      <c r="C156" s="5">
        <v>1.2576907319512</v>
      </c>
      <c r="D156" s="5">
        <v>56298.4353577901</v>
      </c>
      <c r="E156" s="2">
        <f t="shared" si="6"/>
        <v>0.546328259986755</v>
      </c>
      <c r="F156" s="2">
        <f t="shared" si="7"/>
        <v>37607.5577546333</v>
      </c>
      <c r="R156" s="4">
        <v>15400</v>
      </c>
      <c r="S156" s="2">
        <v>1</v>
      </c>
      <c r="T156" s="2">
        <v>0</v>
      </c>
    </row>
    <row r="157" spans="1:20">
      <c r="A157" s="5">
        <v>0.720641693152385</v>
      </c>
      <c r="B157" s="5">
        <v>17913.9897214299</v>
      </c>
      <c r="C157" s="5">
        <v>1.25000593231209</v>
      </c>
      <c r="D157" s="5">
        <v>53088.5683183354</v>
      </c>
      <c r="E157" s="2">
        <f t="shared" si="6"/>
        <v>0.529364239159705</v>
      </c>
      <c r="F157" s="2">
        <f t="shared" si="7"/>
        <v>35174.5785969055</v>
      </c>
      <c r="R157" s="4">
        <v>15500</v>
      </c>
      <c r="S157" s="2">
        <v>1</v>
      </c>
      <c r="T157" s="2">
        <v>0</v>
      </c>
    </row>
    <row r="158" spans="1:20">
      <c r="A158" s="5">
        <v>0.743121963274929</v>
      </c>
      <c r="B158" s="5">
        <v>18936.9302256037</v>
      </c>
      <c r="C158" s="5">
        <v>1.30490825032825</v>
      </c>
      <c r="D158" s="5">
        <v>55539.4477793988</v>
      </c>
      <c r="E158" s="2">
        <f t="shared" si="6"/>
        <v>0.561786287053321</v>
      </c>
      <c r="F158" s="2">
        <f t="shared" si="7"/>
        <v>36602.5175537951</v>
      </c>
      <c r="R158" s="4">
        <v>15600</v>
      </c>
      <c r="S158" s="2">
        <v>1</v>
      </c>
      <c r="T158" s="2">
        <v>0</v>
      </c>
    </row>
    <row r="159" spans="1:20">
      <c r="A159" s="5">
        <v>0.694464569488494</v>
      </c>
      <c r="B159" s="5">
        <v>19491.913637856</v>
      </c>
      <c r="C159" s="5">
        <v>1.15885416105871</v>
      </c>
      <c r="D159" s="5">
        <v>56241.078628953</v>
      </c>
      <c r="E159" s="2">
        <f t="shared" si="6"/>
        <v>0.464389591570216</v>
      </c>
      <c r="F159" s="2">
        <f t="shared" si="7"/>
        <v>36749.164991097</v>
      </c>
      <c r="R159" s="4">
        <v>15700</v>
      </c>
      <c r="S159" s="2">
        <v>1</v>
      </c>
      <c r="T159" s="2">
        <v>0</v>
      </c>
    </row>
    <row r="160" spans="1:20">
      <c r="A160" s="5">
        <v>0.694014182600448</v>
      </c>
      <c r="B160" s="5">
        <v>21010.8333435722</v>
      </c>
      <c r="C160" s="5">
        <v>1.21152962993924</v>
      </c>
      <c r="D160" s="5">
        <v>58011.2110198403</v>
      </c>
      <c r="E160" s="2">
        <f t="shared" si="6"/>
        <v>0.517515447338792</v>
      </c>
      <c r="F160" s="2">
        <f t="shared" si="7"/>
        <v>37000.3776762681</v>
      </c>
      <c r="R160" s="4">
        <v>15800</v>
      </c>
      <c r="S160" s="2">
        <v>1</v>
      </c>
      <c r="T160" s="2">
        <v>0</v>
      </c>
    </row>
    <row r="161" spans="1:20">
      <c r="A161" s="5">
        <v>0.728009549397238</v>
      </c>
      <c r="B161" s="5">
        <v>19558.4673867286</v>
      </c>
      <c r="C161" s="5">
        <v>1.27674675140556</v>
      </c>
      <c r="D161" s="5">
        <v>55614.8333207395</v>
      </c>
      <c r="E161" s="2">
        <f t="shared" si="6"/>
        <v>0.548737202008322</v>
      </c>
      <c r="F161" s="2">
        <f t="shared" si="7"/>
        <v>36056.3659340109</v>
      </c>
      <c r="R161" s="4">
        <v>15900</v>
      </c>
      <c r="S161" s="2">
        <v>1</v>
      </c>
      <c r="T161" s="2">
        <v>0</v>
      </c>
    </row>
    <row r="162" spans="1:20">
      <c r="A162" s="5">
        <v>0.732718281237718</v>
      </c>
      <c r="B162" s="5">
        <v>21272.2594389709</v>
      </c>
      <c r="C162" s="5">
        <v>1.2566860211629</v>
      </c>
      <c r="D162" s="5">
        <v>60177.8851205087</v>
      </c>
      <c r="E162" s="2">
        <f t="shared" si="6"/>
        <v>0.523967739925182</v>
      </c>
      <c r="F162" s="2">
        <f t="shared" si="7"/>
        <v>38905.6256815378</v>
      </c>
      <c r="R162" s="4">
        <v>16000</v>
      </c>
      <c r="S162" s="2">
        <v>1</v>
      </c>
      <c r="T162" s="2">
        <v>0</v>
      </c>
    </row>
    <row r="163" spans="1:20">
      <c r="A163" s="5">
        <v>0.71688572673358</v>
      </c>
      <c r="B163" s="5">
        <v>25217.4887903836</v>
      </c>
      <c r="C163" s="5">
        <v>1.22853776983351</v>
      </c>
      <c r="D163" s="5">
        <v>64167.6205838605</v>
      </c>
      <c r="E163" s="2">
        <f t="shared" si="6"/>
        <v>0.51165204309993</v>
      </c>
      <c r="F163" s="2">
        <f t="shared" si="7"/>
        <v>38950.1317934769</v>
      </c>
      <c r="R163" s="4">
        <v>16100</v>
      </c>
      <c r="S163" s="2">
        <v>1</v>
      </c>
      <c r="T163" s="2">
        <v>0</v>
      </c>
    </row>
    <row r="164" spans="1:20">
      <c r="A164" s="5">
        <v>0.733782162668577</v>
      </c>
      <c r="B164" s="5">
        <v>24871.4303200429</v>
      </c>
      <c r="C164" s="5">
        <v>1.28673870201188</v>
      </c>
      <c r="D164" s="5">
        <v>65729.697268477</v>
      </c>
      <c r="E164" s="2">
        <f t="shared" si="6"/>
        <v>0.552956539343303</v>
      </c>
      <c r="F164" s="2">
        <f t="shared" si="7"/>
        <v>40858.2669484341</v>
      </c>
      <c r="R164" s="4">
        <v>16200</v>
      </c>
      <c r="S164" s="2">
        <v>1</v>
      </c>
      <c r="T164" s="2">
        <v>0</v>
      </c>
    </row>
    <row r="165" spans="1:20">
      <c r="A165" s="5">
        <v>0.690552743423561</v>
      </c>
      <c r="B165" s="5">
        <v>17075.8570849308</v>
      </c>
      <c r="C165" s="5">
        <v>1.20877073023298</v>
      </c>
      <c r="D165" s="5">
        <v>54734.8724363745</v>
      </c>
      <c r="E165" s="2">
        <f t="shared" si="6"/>
        <v>0.518217986809419</v>
      </c>
      <c r="F165" s="2">
        <f t="shared" si="7"/>
        <v>37659.0153514437</v>
      </c>
      <c r="R165" s="4">
        <v>16300</v>
      </c>
      <c r="S165" s="2">
        <v>1</v>
      </c>
      <c r="T165" s="2">
        <v>0</v>
      </c>
    </row>
    <row r="166" spans="1:20">
      <c r="A166" s="5">
        <v>0.728153022033268</v>
      </c>
      <c r="B166" s="5">
        <v>18184.8178832635</v>
      </c>
      <c r="C166" s="5">
        <v>1.26068570495727</v>
      </c>
      <c r="D166" s="5">
        <v>54296.7332005114</v>
      </c>
      <c r="E166" s="2">
        <f t="shared" si="6"/>
        <v>0.532532682924002</v>
      </c>
      <c r="F166" s="2">
        <f t="shared" si="7"/>
        <v>36111.9153172479</v>
      </c>
      <c r="R166" s="4">
        <v>16400</v>
      </c>
      <c r="S166" s="2">
        <v>1</v>
      </c>
      <c r="T166" s="2">
        <v>0</v>
      </c>
    </row>
    <row r="167" spans="1:20">
      <c r="A167" s="5">
        <v>0.686870595824184</v>
      </c>
      <c r="B167" s="5">
        <v>21320.5963782621</v>
      </c>
      <c r="C167" s="5">
        <v>1.19701447241028</v>
      </c>
      <c r="D167" s="5">
        <v>57811.7959484058</v>
      </c>
      <c r="E167" s="2">
        <f t="shared" si="6"/>
        <v>0.510143876586096</v>
      </c>
      <c r="F167" s="2">
        <f t="shared" si="7"/>
        <v>36491.1995701437</v>
      </c>
      <c r="R167" s="4">
        <v>16500</v>
      </c>
      <c r="S167" s="2">
        <v>1</v>
      </c>
      <c r="T167" s="2">
        <v>0</v>
      </c>
    </row>
    <row r="168" spans="1:20">
      <c r="A168" s="5">
        <v>0.691408614212242</v>
      </c>
      <c r="B168" s="5">
        <v>16231.7612711633</v>
      </c>
      <c r="C168" s="5">
        <v>1.18851612481112</v>
      </c>
      <c r="D168" s="5">
        <v>51432.2623744932</v>
      </c>
      <c r="E168" s="2">
        <f t="shared" si="6"/>
        <v>0.497107510598878</v>
      </c>
      <c r="F168" s="2">
        <f t="shared" si="7"/>
        <v>35200.5011033299</v>
      </c>
      <c r="R168" s="4">
        <v>16600</v>
      </c>
      <c r="S168" s="2">
        <v>1</v>
      </c>
      <c r="T168" s="2">
        <v>0</v>
      </c>
    </row>
    <row r="169" spans="1:20">
      <c r="A169" s="5">
        <v>0.667177850078608</v>
      </c>
      <c r="B169" s="5">
        <v>23738.4224211661</v>
      </c>
      <c r="C169" s="5">
        <v>1.14771892216801</v>
      </c>
      <c r="D169" s="5">
        <v>61288.0897236802</v>
      </c>
      <c r="E169" s="2">
        <f t="shared" si="6"/>
        <v>0.480541072089402</v>
      </c>
      <c r="F169" s="2">
        <f t="shared" si="7"/>
        <v>37549.6673025141</v>
      </c>
      <c r="R169" s="4">
        <v>16700</v>
      </c>
      <c r="S169" s="2">
        <v>1</v>
      </c>
      <c r="T169" s="2">
        <v>0</v>
      </c>
    </row>
    <row r="170" spans="1:20">
      <c r="A170" s="5">
        <v>0.758724721551708</v>
      </c>
      <c r="B170" s="5">
        <v>19902.9735294514</v>
      </c>
      <c r="C170" s="5">
        <v>1.32450328466415</v>
      </c>
      <c r="D170" s="5">
        <v>58149.1414593798</v>
      </c>
      <c r="E170" s="2">
        <f t="shared" si="6"/>
        <v>0.565778563112442</v>
      </c>
      <c r="F170" s="2">
        <f t="shared" si="7"/>
        <v>38246.1679299284</v>
      </c>
      <c r="R170" s="4">
        <v>16800</v>
      </c>
      <c r="S170" s="2">
        <v>1</v>
      </c>
      <c r="T170" s="2">
        <v>0</v>
      </c>
    </row>
    <row r="171" spans="1:20">
      <c r="A171" s="5">
        <v>0.687549177300873</v>
      </c>
      <c r="B171" s="5">
        <v>18643.4616803356</v>
      </c>
      <c r="C171" s="5">
        <v>1.20796445925571</v>
      </c>
      <c r="D171" s="5">
        <v>55823.9267531817</v>
      </c>
      <c r="E171" s="2">
        <f t="shared" si="6"/>
        <v>0.520415281954837</v>
      </c>
      <c r="F171" s="2">
        <f t="shared" si="7"/>
        <v>37180.4650728461</v>
      </c>
      <c r="R171" s="4">
        <v>16900</v>
      </c>
      <c r="S171" s="2">
        <v>1</v>
      </c>
      <c r="T171" s="2">
        <v>0</v>
      </c>
    </row>
    <row r="172" spans="1:20">
      <c r="A172" s="5">
        <v>0.703846563126739</v>
      </c>
      <c r="B172" s="5">
        <v>19738.7623967237</v>
      </c>
      <c r="C172" s="5">
        <v>1.22825639708691</v>
      </c>
      <c r="D172" s="5">
        <v>56048.5836689409</v>
      </c>
      <c r="E172" s="2">
        <f t="shared" si="6"/>
        <v>0.524409833960171</v>
      </c>
      <c r="F172" s="2">
        <f t="shared" si="7"/>
        <v>36309.8212722172</v>
      </c>
      <c r="R172" s="4">
        <v>17000</v>
      </c>
      <c r="S172" s="2">
        <v>1</v>
      </c>
      <c r="T172" s="2">
        <v>0</v>
      </c>
    </row>
    <row r="173" spans="1:20">
      <c r="A173" s="5">
        <v>0.750958934478521</v>
      </c>
      <c r="B173" s="5">
        <v>18560.6057234407</v>
      </c>
      <c r="C173" s="5">
        <v>1.30567988739344</v>
      </c>
      <c r="D173" s="5">
        <v>54647.2562606289</v>
      </c>
      <c r="E173" s="2">
        <f t="shared" si="6"/>
        <v>0.554720952914919</v>
      </c>
      <c r="F173" s="2">
        <f t="shared" si="7"/>
        <v>36086.6505371882</v>
      </c>
      <c r="R173" s="4">
        <v>17100</v>
      </c>
      <c r="S173" s="2">
        <v>1</v>
      </c>
      <c r="T173" s="2">
        <v>0</v>
      </c>
    </row>
    <row r="174" spans="1:20">
      <c r="A174" s="5">
        <v>0.689456679554659</v>
      </c>
      <c r="B174" s="5">
        <v>22702.4746825304</v>
      </c>
      <c r="C174" s="5">
        <v>1.16164391074208</v>
      </c>
      <c r="D174" s="5">
        <v>57985.2050436673</v>
      </c>
      <c r="E174" s="2">
        <f t="shared" si="6"/>
        <v>0.472187231187421</v>
      </c>
      <c r="F174" s="2">
        <f t="shared" si="7"/>
        <v>35282.7303611369</v>
      </c>
      <c r="R174" s="4">
        <v>17200</v>
      </c>
      <c r="S174" s="2">
        <v>1</v>
      </c>
      <c r="T174" s="2">
        <v>0</v>
      </c>
    </row>
    <row r="175" spans="1:20">
      <c r="A175" s="5">
        <v>0.704834796452156</v>
      </c>
      <c r="B175" s="5">
        <v>16818.4496653443</v>
      </c>
      <c r="C175" s="5">
        <v>1.2117853920552</v>
      </c>
      <c r="D175" s="5">
        <v>54274.930395734</v>
      </c>
      <c r="E175" s="2">
        <f t="shared" si="6"/>
        <v>0.506950595603044</v>
      </c>
      <c r="F175" s="2">
        <f t="shared" si="7"/>
        <v>37456.4807303897</v>
      </c>
      <c r="R175" s="4">
        <v>17300</v>
      </c>
      <c r="S175" s="2">
        <v>1</v>
      </c>
      <c r="T175" s="2">
        <v>0</v>
      </c>
    </row>
    <row r="176" spans="1:20">
      <c r="A176" s="5">
        <v>0.700006253705263</v>
      </c>
      <c r="B176" s="5">
        <v>20908.9090302455</v>
      </c>
      <c r="C176" s="5">
        <v>1.21477350679029</v>
      </c>
      <c r="D176" s="5">
        <v>58481.067469234</v>
      </c>
      <c r="E176" s="2">
        <f t="shared" si="6"/>
        <v>0.514767253085027</v>
      </c>
      <c r="F176" s="2">
        <f t="shared" si="7"/>
        <v>37572.1584389885</v>
      </c>
      <c r="R176" s="4">
        <v>17400</v>
      </c>
      <c r="S176" s="2">
        <v>1</v>
      </c>
      <c r="T176" s="2">
        <v>0</v>
      </c>
    </row>
    <row r="177" spans="1:20">
      <c r="A177" s="5">
        <v>0.692316323335681</v>
      </c>
      <c r="B177" s="5">
        <v>16639.8616587659</v>
      </c>
      <c r="C177" s="5">
        <v>1.20689958597733</v>
      </c>
      <c r="D177" s="5">
        <v>54748.3252762526</v>
      </c>
      <c r="E177" s="2">
        <f t="shared" si="6"/>
        <v>0.514583262641649</v>
      </c>
      <c r="F177" s="2">
        <f t="shared" si="7"/>
        <v>38108.4636174867</v>
      </c>
      <c r="R177" s="4">
        <v>17500</v>
      </c>
      <c r="S177" s="2">
        <v>1</v>
      </c>
      <c r="T177" s="2">
        <v>0</v>
      </c>
    </row>
    <row r="178" spans="1:20">
      <c r="A178" s="5">
        <v>0.735398522804127</v>
      </c>
      <c r="B178" s="5">
        <v>19769.4733472216</v>
      </c>
      <c r="C178" s="5">
        <v>1.28442252556115</v>
      </c>
      <c r="D178" s="5">
        <v>59108.2251605374</v>
      </c>
      <c r="E178" s="2">
        <f t="shared" si="6"/>
        <v>0.549024002757023</v>
      </c>
      <c r="F178" s="2">
        <f t="shared" si="7"/>
        <v>39338.7518133158</v>
      </c>
      <c r="R178" s="4">
        <v>17600</v>
      </c>
      <c r="S178" s="2">
        <v>1</v>
      </c>
      <c r="T178" s="2">
        <v>0</v>
      </c>
    </row>
    <row r="179" spans="1:20">
      <c r="A179" s="5">
        <v>0.712656119968482</v>
      </c>
      <c r="B179" s="5">
        <v>20339.1191474912</v>
      </c>
      <c r="C179" s="5">
        <v>1.22650911784602</v>
      </c>
      <c r="D179" s="5">
        <v>57087.2269695653</v>
      </c>
      <c r="E179" s="2">
        <f t="shared" si="6"/>
        <v>0.513852997877538</v>
      </c>
      <c r="F179" s="2">
        <f t="shared" si="7"/>
        <v>36748.1078220741</v>
      </c>
      <c r="R179" s="4">
        <v>17700</v>
      </c>
      <c r="S179" s="2">
        <v>1</v>
      </c>
      <c r="T179" s="2">
        <v>0</v>
      </c>
    </row>
    <row r="180" spans="1:20">
      <c r="A180" s="5">
        <v>0.699120205366696</v>
      </c>
      <c r="B180" s="5">
        <v>16258.4885583823</v>
      </c>
      <c r="C180" s="5">
        <v>1.21403998944944</v>
      </c>
      <c r="D180" s="5">
        <v>52691.4903273579</v>
      </c>
      <c r="E180" s="2">
        <f t="shared" si="6"/>
        <v>0.514919784082744</v>
      </c>
      <c r="F180" s="2">
        <f t="shared" si="7"/>
        <v>36433.0017689756</v>
      </c>
      <c r="R180" s="4">
        <v>17800</v>
      </c>
      <c r="S180" s="2">
        <v>1</v>
      </c>
      <c r="T180" s="2">
        <v>0</v>
      </c>
    </row>
    <row r="181" spans="1:20">
      <c r="A181" s="5">
        <v>0.736282723620676</v>
      </c>
      <c r="B181" s="5">
        <v>19646.8857051909</v>
      </c>
      <c r="C181" s="5">
        <v>1.27669001393553</v>
      </c>
      <c r="D181" s="5">
        <v>55702.8255424251</v>
      </c>
      <c r="E181" s="2">
        <f t="shared" si="6"/>
        <v>0.540407290314854</v>
      </c>
      <c r="F181" s="2">
        <f t="shared" si="7"/>
        <v>36055.9398372342</v>
      </c>
      <c r="R181" s="4">
        <v>17900</v>
      </c>
      <c r="S181" s="2">
        <v>1</v>
      </c>
      <c r="T181" s="2">
        <v>0</v>
      </c>
    </row>
    <row r="182" spans="1:20">
      <c r="A182" s="5">
        <v>0.711907764212378</v>
      </c>
      <c r="B182" s="5">
        <v>21618.4697942508</v>
      </c>
      <c r="C182" s="5">
        <v>1.22990830204649</v>
      </c>
      <c r="D182" s="5">
        <v>59968.4567598637</v>
      </c>
      <c r="E182" s="2">
        <f t="shared" si="6"/>
        <v>0.518000537834112</v>
      </c>
      <c r="F182" s="2">
        <f t="shared" si="7"/>
        <v>38349.9869656129</v>
      </c>
      <c r="R182" s="4">
        <v>18000</v>
      </c>
      <c r="S182" s="2">
        <v>1</v>
      </c>
      <c r="T182" s="2">
        <v>0</v>
      </c>
    </row>
    <row r="183" spans="1:20">
      <c r="A183" s="5">
        <v>0.738099788514784</v>
      </c>
      <c r="B183" s="5">
        <v>21437.6519458268</v>
      </c>
      <c r="C183" s="5">
        <v>1.25589895130743</v>
      </c>
      <c r="D183" s="5">
        <v>57956.1658222841</v>
      </c>
      <c r="E183" s="2">
        <f t="shared" si="6"/>
        <v>0.517799162792646</v>
      </c>
      <c r="F183" s="2">
        <f t="shared" si="7"/>
        <v>36518.5138764573</v>
      </c>
      <c r="R183" s="4">
        <v>18100</v>
      </c>
      <c r="S183" s="2">
        <v>1</v>
      </c>
      <c r="T183" s="2">
        <v>0</v>
      </c>
    </row>
    <row r="184" spans="1:20">
      <c r="A184" s="5">
        <v>0.728470206183505</v>
      </c>
      <c r="B184" s="5">
        <v>15970.204702296</v>
      </c>
      <c r="C184" s="5">
        <v>1.27493246538696</v>
      </c>
      <c r="D184" s="5">
        <v>53491.6738412201</v>
      </c>
      <c r="E184" s="2">
        <f t="shared" si="6"/>
        <v>0.546462259203455</v>
      </c>
      <c r="F184" s="2">
        <f t="shared" si="7"/>
        <v>37521.4691389241</v>
      </c>
      <c r="R184" s="4">
        <v>18200</v>
      </c>
      <c r="S184" s="2">
        <v>1</v>
      </c>
      <c r="T184" s="2">
        <v>0</v>
      </c>
    </row>
    <row r="185" spans="1:20">
      <c r="A185" s="5">
        <v>0.718375578699698</v>
      </c>
      <c r="B185" s="5">
        <v>19292.3583897136</v>
      </c>
      <c r="C185" s="5">
        <v>1.20839332625026</v>
      </c>
      <c r="D185" s="5">
        <v>56275.7114928684</v>
      </c>
      <c r="E185" s="2">
        <f t="shared" si="6"/>
        <v>0.490017747550562</v>
      </c>
      <c r="F185" s="2">
        <f t="shared" si="7"/>
        <v>36983.3531031548</v>
      </c>
      <c r="R185" s="4">
        <v>18300</v>
      </c>
      <c r="S185" s="2">
        <v>1</v>
      </c>
      <c r="T185" s="2">
        <v>0</v>
      </c>
    </row>
    <row r="186" spans="1:20">
      <c r="A186" s="5">
        <v>0.715082815981519</v>
      </c>
      <c r="B186" s="5">
        <v>19182.2123297471</v>
      </c>
      <c r="C186" s="5">
        <v>1.26354524351428</v>
      </c>
      <c r="D186" s="5">
        <v>56211.4389546637</v>
      </c>
      <c r="E186" s="2">
        <f t="shared" si="6"/>
        <v>0.548462427532761</v>
      </c>
      <c r="F186" s="2">
        <f t="shared" si="7"/>
        <v>37029.2266249166</v>
      </c>
      <c r="R186" s="4">
        <v>18400</v>
      </c>
      <c r="S186" s="2">
        <v>1</v>
      </c>
      <c r="T186" s="2">
        <v>0</v>
      </c>
    </row>
    <row r="187" spans="1:20">
      <c r="A187" s="5">
        <v>0.685835892883596</v>
      </c>
      <c r="B187" s="5">
        <v>23287.0303580052</v>
      </c>
      <c r="C187" s="5">
        <v>1.21119835961869</v>
      </c>
      <c r="D187" s="5">
        <v>64791.5040425035</v>
      </c>
      <c r="E187" s="2">
        <f t="shared" si="6"/>
        <v>0.525362466735094</v>
      </c>
      <c r="F187" s="2">
        <f t="shared" si="7"/>
        <v>41504.4736844983</v>
      </c>
      <c r="R187" s="4">
        <v>18500</v>
      </c>
      <c r="S187" s="2">
        <v>1</v>
      </c>
      <c r="T187" s="2">
        <v>0</v>
      </c>
    </row>
    <row r="188" spans="1:20">
      <c r="A188" s="5">
        <v>0.647325266126621</v>
      </c>
      <c r="B188" s="5">
        <v>17345.9501363078</v>
      </c>
      <c r="C188" s="5">
        <v>1.10797378692323</v>
      </c>
      <c r="D188" s="5">
        <v>52854.6262006845</v>
      </c>
      <c r="E188" s="2">
        <f t="shared" si="6"/>
        <v>0.460648520796609</v>
      </c>
      <c r="F188" s="2">
        <f t="shared" si="7"/>
        <v>35508.6760643767</v>
      </c>
      <c r="R188" s="4">
        <v>18600</v>
      </c>
      <c r="S188" s="2">
        <v>1</v>
      </c>
      <c r="T188" s="2">
        <v>0</v>
      </c>
    </row>
    <row r="189" spans="1:20">
      <c r="A189" s="5">
        <v>0.714049899724579</v>
      </c>
      <c r="B189" s="5">
        <v>16871.4614136315</v>
      </c>
      <c r="C189" s="5">
        <v>1.20357816593906</v>
      </c>
      <c r="D189" s="5">
        <v>53211.7302236063</v>
      </c>
      <c r="E189" s="2">
        <f t="shared" si="6"/>
        <v>0.489528266214481</v>
      </c>
      <c r="F189" s="2">
        <f t="shared" si="7"/>
        <v>36340.2688099748</v>
      </c>
      <c r="R189" s="4">
        <v>18700</v>
      </c>
      <c r="S189" s="2">
        <v>1</v>
      </c>
      <c r="T189" s="2">
        <v>0</v>
      </c>
    </row>
    <row r="190" spans="1:20">
      <c r="A190" s="5">
        <v>0.72758424302117</v>
      </c>
      <c r="B190" s="5">
        <v>19133.2410924749</v>
      </c>
      <c r="C190" s="5">
        <v>1.25597021147377</v>
      </c>
      <c r="D190" s="5">
        <v>55819.4957346319</v>
      </c>
      <c r="E190" s="2">
        <f t="shared" si="6"/>
        <v>0.5283859684526</v>
      </c>
      <c r="F190" s="2">
        <f t="shared" si="7"/>
        <v>36686.254642157</v>
      </c>
      <c r="R190" s="4">
        <v>18800</v>
      </c>
      <c r="S190" s="2">
        <v>1</v>
      </c>
      <c r="T190" s="2">
        <v>0</v>
      </c>
    </row>
    <row r="191" spans="1:20">
      <c r="A191" s="5">
        <v>0.719495229960994</v>
      </c>
      <c r="B191" s="5">
        <v>16616.9364222788</v>
      </c>
      <c r="C191" s="5">
        <v>1.25003904540253</v>
      </c>
      <c r="D191" s="5">
        <v>54425.0032721925</v>
      </c>
      <c r="E191" s="2">
        <f t="shared" si="6"/>
        <v>0.530543815441536</v>
      </c>
      <c r="F191" s="2">
        <f t="shared" si="7"/>
        <v>37808.0668499137</v>
      </c>
      <c r="R191" s="4">
        <v>18900</v>
      </c>
      <c r="S191" s="2">
        <v>1</v>
      </c>
      <c r="T191" s="2">
        <v>0</v>
      </c>
    </row>
    <row r="192" spans="1:20">
      <c r="A192" s="5">
        <v>0.704136773801479</v>
      </c>
      <c r="B192" s="5">
        <v>19048.2239978093</v>
      </c>
      <c r="C192" s="5">
        <v>1.21811400610292</v>
      </c>
      <c r="D192" s="5">
        <v>57180.2459368373</v>
      </c>
      <c r="E192" s="2">
        <f t="shared" si="6"/>
        <v>0.513977232301441</v>
      </c>
      <c r="F192" s="2">
        <f t="shared" si="7"/>
        <v>38132.021939028</v>
      </c>
      <c r="R192" s="4">
        <v>19000</v>
      </c>
      <c r="S192" s="2">
        <v>1</v>
      </c>
      <c r="T192" s="2">
        <v>0</v>
      </c>
    </row>
    <row r="193" spans="1:20">
      <c r="A193" s="5">
        <v>0.693863277763506</v>
      </c>
      <c r="B193" s="5">
        <v>20109.3706348644</v>
      </c>
      <c r="C193" s="5">
        <v>1.18948396557808</v>
      </c>
      <c r="D193" s="5">
        <v>55194.7661766077</v>
      </c>
      <c r="E193" s="2">
        <f t="shared" si="6"/>
        <v>0.495620687814574</v>
      </c>
      <c r="F193" s="2">
        <f t="shared" si="7"/>
        <v>35085.3955417433</v>
      </c>
      <c r="R193" s="4">
        <v>19100</v>
      </c>
      <c r="S193" s="2">
        <v>1</v>
      </c>
      <c r="T193" s="2">
        <v>0</v>
      </c>
    </row>
    <row r="194" spans="1:20">
      <c r="A194" s="5">
        <v>0.727199921029662</v>
      </c>
      <c r="B194" s="5">
        <v>18359.5700190221</v>
      </c>
      <c r="C194" s="5">
        <v>1.27129303243859</v>
      </c>
      <c r="D194" s="5">
        <v>55118.7543142931</v>
      </c>
      <c r="E194" s="2">
        <f t="shared" si="6"/>
        <v>0.544093111408928</v>
      </c>
      <c r="F194" s="2">
        <f t="shared" si="7"/>
        <v>36759.184295271</v>
      </c>
      <c r="R194" s="4">
        <v>19200</v>
      </c>
      <c r="S194" s="2">
        <v>1</v>
      </c>
      <c r="T194" s="2">
        <v>0</v>
      </c>
    </row>
    <row r="195" spans="1:20">
      <c r="A195" s="5">
        <v>0.655405387917536</v>
      </c>
      <c r="B195" s="5">
        <v>21927.8587058102</v>
      </c>
      <c r="C195" s="5">
        <v>1.12932368936543</v>
      </c>
      <c r="D195" s="5">
        <v>60697.9154783561</v>
      </c>
      <c r="E195" s="2">
        <f t="shared" si="6"/>
        <v>0.473918301447894</v>
      </c>
      <c r="F195" s="2">
        <f t="shared" si="7"/>
        <v>38770.0567725459</v>
      </c>
      <c r="R195" s="4">
        <v>19300</v>
      </c>
      <c r="S195" s="2">
        <v>1</v>
      </c>
      <c r="T195" s="2">
        <v>0</v>
      </c>
    </row>
    <row r="196" spans="1:20">
      <c r="A196" s="5">
        <v>0.679459181865538</v>
      </c>
      <c r="B196" s="5">
        <v>16995.8733735711</v>
      </c>
      <c r="C196" s="5">
        <v>1.16862024619427</v>
      </c>
      <c r="D196" s="5">
        <v>52922.2276946699</v>
      </c>
      <c r="E196" s="2">
        <f t="shared" ref="E196:E259" si="8">C196-A196</f>
        <v>0.489161064328732</v>
      </c>
      <c r="F196" s="2">
        <f t="shared" ref="F196:F259" si="9">D196-B196</f>
        <v>35926.3543210988</v>
      </c>
      <c r="R196" s="4">
        <v>19400</v>
      </c>
      <c r="S196" s="2">
        <v>1</v>
      </c>
      <c r="T196" s="2">
        <v>0</v>
      </c>
    </row>
    <row r="197" spans="1:20">
      <c r="A197" s="5">
        <v>0.695017250710315</v>
      </c>
      <c r="B197" s="5">
        <v>17008.5257388202</v>
      </c>
      <c r="C197" s="5">
        <v>1.19838050052871</v>
      </c>
      <c r="D197" s="5">
        <v>53199.0402845159</v>
      </c>
      <c r="E197" s="2">
        <f t="shared" si="8"/>
        <v>0.503363249818395</v>
      </c>
      <c r="F197" s="2">
        <f t="shared" si="9"/>
        <v>36190.5145456957</v>
      </c>
      <c r="R197" s="4">
        <v>19500</v>
      </c>
      <c r="S197" s="2">
        <v>1</v>
      </c>
      <c r="T197" s="2">
        <v>0</v>
      </c>
    </row>
    <row r="198" spans="1:20">
      <c r="A198" s="5">
        <v>0.766574924945998</v>
      </c>
      <c r="B198" s="5">
        <v>26354.5197403928</v>
      </c>
      <c r="C198" s="5">
        <v>1.34740004201683</v>
      </c>
      <c r="D198" s="5">
        <v>70286.1209826402</v>
      </c>
      <c r="E198" s="2">
        <f t="shared" si="8"/>
        <v>0.580825117070832</v>
      </c>
      <c r="F198" s="2">
        <f t="shared" si="9"/>
        <v>43931.6012422474</v>
      </c>
      <c r="R198" s="4">
        <v>19600</v>
      </c>
      <c r="S198" s="2">
        <v>1</v>
      </c>
      <c r="T198" s="2">
        <v>0</v>
      </c>
    </row>
    <row r="199" spans="1:20">
      <c r="A199" s="5">
        <v>0.734425247638871</v>
      </c>
      <c r="B199" s="5">
        <v>18747.8458036095</v>
      </c>
      <c r="C199" s="5">
        <v>1.27177231625966</v>
      </c>
      <c r="D199" s="5">
        <v>56272.3406498115</v>
      </c>
      <c r="E199" s="2">
        <f t="shared" si="8"/>
        <v>0.537347068620789</v>
      </c>
      <c r="F199" s="2">
        <f t="shared" si="9"/>
        <v>37524.494846202</v>
      </c>
      <c r="R199" s="4">
        <v>19700</v>
      </c>
      <c r="S199" s="2">
        <v>1</v>
      </c>
      <c r="T199" s="2">
        <v>0</v>
      </c>
    </row>
    <row r="200" spans="1:20">
      <c r="A200" s="5">
        <v>0.758452320842959</v>
      </c>
      <c r="B200" s="5">
        <v>18930.4283791592</v>
      </c>
      <c r="C200" s="5">
        <v>1.33073009881863</v>
      </c>
      <c r="D200" s="5">
        <v>58249.2128993329</v>
      </c>
      <c r="E200" s="2">
        <f t="shared" si="8"/>
        <v>0.572277777975671</v>
      </c>
      <c r="F200" s="2">
        <f t="shared" si="9"/>
        <v>39318.7845201737</v>
      </c>
      <c r="R200" s="4">
        <v>19800</v>
      </c>
      <c r="S200" s="2">
        <v>1</v>
      </c>
      <c r="T200" s="2">
        <v>0</v>
      </c>
    </row>
    <row r="201" spans="1:20">
      <c r="A201" s="5">
        <v>0.727056373019777</v>
      </c>
      <c r="B201" s="5">
        <v>21989.9430766889</v>
      </c>
      <c r="C201" s="5">
        <v>1.27591104286029</v>
      </c>
      <c r="D201" s="5">
        <v>60522.9120352408</v>
      </c>
      <c r="E201" s="2">
        <f t="shared" si="8"/>
        <v>0.548854669840513</v>
      </c>
      <c r="F201" s="2">
        <f t="shared" si="9"/>
        <v>38532.9689585519</v>
      </c>
      <c r="R201" s="4">
        <v>19900</v>
      </c>
      <c r="S201" s="2">
        <v>1</v>
      </c>
      <c r="T201" s="2">
        <v>0</v>
      </c>
    </row>
    <row r="202" spans="1:20">
      <c r="A202" s="5">
        <v>0.688921035068681</v>
      </c>
      <c r="B202" s="5">
        <v>19432.5017550807</v>
      </c>
      <c r="C202" s="5">
        <v>1.18290270075232</v>
      </c>
      <c r="D202" s="5">
        <v>55706.381351065</v>
      </c>
      <c r="E202" s="2">
        <f t="shared" si="8"/>
        <v>0.493981665683639</v>
      </c>
      <c r="F202" s="2">
        <f t="shared" si="9"/>
        <v>36273.8795959843</v>
      </c>
      <c r="R202" s="4">
        <v>20000</v>
      </c>
      <c r="S202" s="2">
        <v>1</v>
      </c>
      <c r="T202" s="2">
        <v>0</v>
      </c>
    </row>
    <row r="203" spans="1:20">
      <c r="A203" s="5">
        <v>0.737378028017394</v>
      </c>
      <c r="B203" s="5">
        <v>21449.0709320834</v>
      </c>
      <c r="C203" s="5">
        <v>1.27580739475635</v>
      </c>
      <c r="D203" s="5">
        <v>58317.3258775274</v>
      </c>
      <c r="E203" s="2">
        <f t="shared" si="8"/>
        <v>0.538429366738956</v>
      </c>
      <c r="F203" s="2">
        <f t="shared" si="9"/>
        <v>36868.254945444</v>
      </c>
      <c r="R203" s="4">
        <v>20100</v>
      </c>
      <c r="S203" s="2">
        <v>1</v>
      </c>
      <c r="T203" s="2">
        <v>0</v>
      </c>
    </row>
    <row r="204" spans="1:20">
      <c r="A204" s="5">
        <v>0.715505510770153</v>
      </c>
      <c r="B204" s="5">
        <v>18691.2499686892</v>
      </c>
      <c r="C204" s="5">
        <v>1.26182917677103</v>
      </c>
      <c r="D204" s="5">
        <v>55595.1798990341</v>
      </c>
      <c r="E204" s="2">
        <f t="shared" si="8"/>
        <v>0.546323666000877</v>
      </c>
      <c r="F204" s="2">
        <f t="shared" si="9"/>
        <v>36903.9299303449</v>
      </c>
      <c r="R204" s="4">
        <v>20200</v>
      </c>
      <c r="S204" s="2">
        <v>1</v>
      </c>
      <c r="T204" s="2">
        <v>0</v>
      </c>
    </row>
    <row r="205" spans="1:20">
      <c r="A205" s="5">
        <v>0.74388934989533</v>
      </c>
      <c r="B205" s="5">
        <v>22248.365581917</v>
      </c>
      <c r="C205" s="5">
        <v>1.25811763153414</v>
      </c>
      <c r="D205" s="5">
        <v>59876.294801447</v>
      </c>
      <c r="E205" s="2">
        <f t="shared" si="8"/>
        <v>0.51422828163881</v>
      </c>
      <c r="F205" s="2">
        <f t="shared" si="9"/>
        <v>37627.92921953</v>
      </c>
      <c r="R205" s="4">
        <v>20300</v>
      </c>
      <c r="S205" s="2">
        <v>1</v>
      </c>
      <c r="T205" s="2">
        <v>0</v>
      </c>
    </row>
    <row r="206" spans="1:20">
      <c r="A206" s="5">
        <v>0.711726525510086</v>
      </c>
      <c r="B206" s="5">
        <v>15677.3480074128</v>
      </c>
      <c r="C206" s="5">
        <v>1.23616844418615</v>
      </c>
      <c r="D206" s="5">
        <v>50950.2195419711</v>
      </c>
      <c r="E206" s="2">
        <f t="shared" si="8"/>
        <v>0.524441918676064</v>
      </c>
      <c r="F206" s="2">
        <f t="shared" si="9"/>
        <v>35272.8715345583</v>
      </c>
      <c r="R206" s="4">
        <v>20400</v>
      </c>
      <c r="S206" s="2">
        <v>1</v>
      </c>
      <c r="T206" s="2">
        <v>0</v>
      </c>
    </row>
    <row r="207" spans="1:20">
      <c r="A207" s="5">
        <v>0.741421416519112</v>
      </c>
      <c r="B207" s="5">
        <v>17135.6539216441</v>
      </c>
      <c r="C207" s="5">
        <v>1.29180850606727</v>
      </c>
      <c r="D207" s="5">
        <v>54876.8099432183</v>
      </c>
      <c r="E207" s="2">
        <f t="shared" si="8"/>
        <v>0.550387089548158</v>
      </c>
      <c r="F207" s="2">
        <f t="shared" si="9"/>
        <v>37741.1560215742</v>
      </c>
      <c r="R207" s="4">
        <v>20500</v>
      </c>
      <c r="S207" s="2">
        <v>1</v>
      </c>
      <c r="T207" s="2">
        <v>0</v>
      </c>
    </row>
    <row r="208" spans="1:20">
      <c r="A208" s="5">
        <v>0.693033213285491</v>
      </c>
      <c r="B208" s="5">
        <v>16325.6253459571</v>
      </c>
      <c r="C208" s="5">
        <v>1.19727155070729</v>
      </c>
      <c r="D208" s="5">
        <v>53294.0312972352</v>
      </c>
      <c r="E208" s="2">
        <f t="shared" si="8"/>
        <v>0.504238337421799</v>
      </c>
      <c r="F208" s="2">
        <f t="shared" si="9"/>
        <v>36968.4059512781</v>
      </c>
      <c r="R208" s="4">
        <v>20600</v>
      </c>
      <c r="S208" s="2">
        <v>1</v>
      </c>
      <c r="T208" s="2">
        <v>0</v>
      </c>
    </row>
    <row r="209" spans="1:20">
      <c r="A209" s="5">
        <v>0.710189159043452</v>
      </c>
      <c r="B209" s="5">
        <v>20991.3006099964</v>
      </c>
      <c r="C209" s="5">
        <v>1.22083227440451</v>
      </c>
      <c r="D209" s="5">
        <v>56883.7121841447</v>
      </c>
      <c r="E209" s="2">
        <f t="shared" si="8"/>
        <v>0.510643115361058</v>
      </c>
      <c r="F209" s="2">
        <f t="shared" si="9"/>
        <v>35892.4115741483</v>
      </c>
      <c r="R209" s="4">
        <v>20700</v>
      </c>
      <c r="S209" s="2">
        <v>1</v>
      </c>
      <c r="T209" s="2">
        <v>0</v>
      </c>
    </row>
    <row r="210" spans="1:20">
      <c r="A210" s="5">
        <v>0.687446413490686</v>
      </c>
      <c r="B210" s="5">
        <v>19009.3897837547</v>
      </c>
      <c r="C210" s="5">
        <v>1.18100999146133</v>
      </c>
      <c r="D210" s="5">
        <v>54363.5270568239</v>
      </c>
      <c r="E210" s="2">
        <f t="shared" si="8"/>
        <v>0.493563577970644</v>
      </c>
      <c r="F210" s="2">
        <f t="shared" si="9"/>
        <v>35354.1372730692</v>
      </c>
      <c r="R210" s="4">
        <v>20800</v>
      </c>
      <c r="S210" s="2">
        <v>1</v>
      </c>
      <c r="T210" s="2">
        <v>0</v>
      </c>
    </row>
    <row r="211" spans="1:20">
      <c r="A211" s="5">
        <v>0.697193880168475</v>
      </c>
      <c r="B211" s="5">
        <v>20927.7159502152</v>
      </c>
      <c r="C211" s="5">
        <v>1.22427647617675</v>
      </c>
      <c r="D211" s="5">
        <v>55753.7963915467</v>
      </c>
      <c r="E211" s="2">
        <f t="shared" si="8"/>
        <v>0.527082596008275</v>
      </c>
      <c r="F211" s="2">
        <f t="shared" si="9"/>
        <v>34826.0804413315</v>
      </c>
      <c r="R211" s="4">
        <v>20900</v>
      </c>
      <c r="S211" s="2">
        <v>1</v>
      </c>
      <c r="T211" s="2">
        <v>0</v>
      </c>
    </row>
    <row r="212" spans="1:20">
      <c r="A212" s="5">
        <v>0.722497056320447</v>
      </c>
      <c r="B212" s="5">
        <v>20154.5581119426</v>
      </c>
      <c r="C212" s="5">
        <v>1.27742539256455</v>
      </c>
      <c r="D212" s="5">
        <v>58228.9571970487</v>
      </c>
      <c r="E212" s="2">
        <f t="shared" si="8"/>
        <v>0.554928336244103</v>
      </c>
      <c r="F212" s="2">
        <f t="shared" si="9"/>
        <v>38074.3990851061</v>
      </c>
      <c r="R212" s="4">
        <v>21000</v>
      </c>
      <c r="S212" s="2">
        <v>1</v>
      </c>
      <c r="T212" s="2">
        <v>0</v>
      </c>
    </row>
    <row r="213" spans="1:20">
      <c r="A213" s="5">
        <v>0.718884473986507</v>
      </c>
      <c r="B213" s="5">
        <v>19655.6435481301</v>
      </c>
      <c r="C213" s="5">
        <v>1.26397044796537</v>
      </c>
      <c r="D213" s="5">
        <v>57692.542445125</v>
      </c>
      <c r="E213" s="2">
        <f t="shared" si="8"/>
        <v>0.545085973978863</v>
      </c>
      <c r="F213" s="2">
        <f t="shared" si="9"/>
        <v>38036.8988969949</v>
      </c>
      <c r="R213" s="4">
        <v>21100</v>
      </c>
      <c r="S213" s="2">
        <v>1</v>
      </c>
      <c r="T213" s="2">
        <v>0</v>
      </c>
    </row>
    <row r="214" spans="1:20">
      <c r="A214" s="5">
        <v>0.740169448581613</v>
      </c>
      <c r="B214" s="5">
        <v>19892.3479749266</v>
      </c>
      <c r="C214" s="5">
        <v>1.24834925704644</v>
      </c>
      <c r="D214" s="5">
        <v>56004.8566493118</v>
      </c>
      <c r="E214" s="2">
        <f t="shared" si="8"/>
        <v>0.508179808464827</v>
      </c>
      <c r="F214" s="2">
        <f t="shared" si="9"/>
        <v>36112.5086743852</v>
      </c>
      <c r="R214" s="4">
        <v>21200</v>
      </c>
      <c r="S214" s="2">
        <v>1</v>
      </c>
      <c r="T214" s="2">
        <v>0</v>
      </c>
    </row>
    <row r="215" spans="1:20">
      <c r="A215" s="5">
        <v>0.720172836155156</v>
      </c>
      <c r="B215" s="5">
        <v>22090.9449320949</v>
      </c>
      <c r="C215" s="5">
        <v>1.24765410662132</v>
      </c>
      <c r="D215" s="5">
        <v>58701.2004168247</v>
      </c>
      <c r="E215" s="2">
        <f t="shared" si="8"/>
        <v>0.527481270466164</v>
      </c>
      <c r="F215" s="2">
        <f t="shared" si="9"/>
        <v>36610.2554847298</v>
      </c>
      <c r="R215" s="4">
        <v>21300</v>
      </c>
      <c r="S215" s="2">
        <v>1</v>
      </c>
      <c r="T215" s="2">
        <v>0</v>
      </c>
    </row>
    <row r="216" spans="1:20">
      <c r="A216" s="5">
        <v>0.728888070150947</v>
      </c>
      <c r="B216" s="5">
        <v>18344.8002828963</v>
      </c>
      <c r="C216" s="5">
        <v>1.28741551017134</v>
      </c>
      <c r="D216" s="5">
        <v>55116.6271633771</v>
      </c>
      <c r="E216" s="2">
        <f t="shared" si="8"/>
        <v>0.558527440020393</v>
      </c>
      <c r="F216" s="2">
        <f t="shared" si="9"/>
        <v>36771.8268804808</v>
      </c>
      <c r="R216" s="4">
        <v>21400</v>
      </c>
      <c r="S216" s="2">
        <v>1</v>
      </c>
      <c r="T216" s="2">
        <v>0</v>
      </c>
    </row>
    <row r="217" spans="1:20">
      <c r="A217" s="5">
        <v>0.70938488066323</v>
      </c>
      <c r="B217" s="5">
        <v>21270.7876651635</v>
      </c>
      <c r="C217" s="5">
        <v>1.25718268624559</v>
      </c>
      <c r="D217" s="5">
        <v>63427.4291247638</v>
      </c>
      <c r="E217" s="2">
        <f t="shared" si="8"/>
        <v>0.54779780558236</v>
      </c>
      <c r="F217" s="2">
        <f t="shared" si="9"/>
        <v>42156.6414596003</v>
      </c>
      <c r="R217" s="4">
        <v>21500</v>
      </c>
      <c r="S217" s="2">
        <v>1</v>
      </c>
      <c r="T217" s="2">
        <v>0</v>
      </c>
    </row>
    <row r="218" spans="1:20">
      <c r="A218" s="5">
        <v>0.706975793773898</v>
      </c>
      <c r="B218" s="5">
        <v>20120.8826961872</v>
      </c>
      <c r="C218" s="5">
        <v>1.24383486676384</v>
      </c>
      <c r="D218" s="5">
        <v>57540.9725542559</v>
      </c>
      <c r="E218" s="2">
        <f t="shared" si="8"/>
        <v>0.536859072989942</v>
      </c>
      <c r="F218" s="2">
        <f t="shared" si="9"/>
        <v>37420.0898580687</v>
      </c>
      <c r="R218" s="4">
        <v>21600</v>
      </c>
      <c r="S218" s="2">
        <v>1</v>
      </c>
      <c r="T218" s="2">
        <v>0</v>
      </c>
    </row>
    <row r="219" spans="1:20">
      <c r="A219" s="5">
        <v>0.710693571227495</v>
      </c>
      <c r="B219" s="5">
        <v>19415.0204363012</v>
      </c>
      <c r="C219" s="5">
        <v>1.23787592758325</v>
      </c>
      <c r="D219" s="5">
        <v>58747.4758600483</v>
      </c>
      <c r="E219" s="2">
        <f t="shared" si="8"/>
        <v>0.527182356355755</v>
      </c>
      <c r="F219" s="2">
        <f t="shared" si="9"/>
        <v>39332.4554237471</v>
      </c>
      <c r="R219" s="4">
        <v>21700</v>
      </c>
      <c r="S219" s="2">
        <v>1</v>
      </c>
      <c r="T219" s="2">
        <v>0</v>
      </c>
    </row>
    <row r="220" spans="1:20">
      <c r="A220" s="5">
        <v>0.677680307729644</v>
      </c>
      <c r="B220" s="5">
        <v>17086.3622956688</v>
      </c>
      <c r="C220" s="5">
        <v>1.19843949442337</v>
      </c>
      <c r="D220" s="5">
        <v>54929.3402458816</v>
      </c>
      <c r="E220" s="2">
        <f t="shared" si="8"/>
        <v>0.520759186693726</v>
      </c>
      <c r="F220" s="2">
        <f t="shared" si="9"/>
        <v>37842.9779502128</v>
      </c>
      <c r="R220" s="4">
        <v>21800</v>
      </c>
      <c r="S220" s="2">
        <v>1</v>
      </c>
      <c r="T220" s="2">
        <v>0</v>
      </c>
    </row>
    <row r="221" spans="1:20">
      <c r="A221" s="5">
        <v>0.716026360929659</v>
      </c>
      <c r="B221" s="5">
        <v>19407.0836505343</v>
      </c>
      <c r="C221" s="5">
        <v>1.21262434083983</v>
      </c>
      <c r="D221" s="5">
        <v>55370.4720685236</v>
      </c>
      <c r="E221" s="2">
        <f t="shared" si="8"/>
        <v>0.496597979910171</v>
      </c>
      <c r="F221" s="2">
        <f t="shared" si="9"/>
        <v>35963.3884179893</v>
      </c>
      <c r="R221" s="4">
        <v>21900</v>
      </c>
      <c r="S221" s="2">
        <v>1</v>
      </c>
      <c r="T221" s="2">
        <v>0</v>
      </c>
    </row>
    <row r="222" spans="1:20">
      <c r="A222" s="5">
        <v>0.692769991858778</v>
      </c>
      <c r="B222" s="5">
        <v>20910.2502304246</v>
      </c>
      <c r="C222" s="5">
        <v>1.18224478720888</v>
      </c>
      <c r="D222" s="5">
        <v>58095.2582904541</v>
      </c>
      <c r="E222" s="2">
        <f t="shared" si="8"/>
        <v>0.489474795350102</v>
      </c>
      <c r="F222" s="2">
        <f t="shared" si="9"/>
        <v>37185.0080600295</v>
      </c>
      <c r="R222" s="4">
        <v>22000</v>
      </c>
      <c r="S222" s="2">
        <v>1</v>
      </c>
      <c r="T222" s="2">
        <v>0</v>
      </c>
    </row>
    <row r="223" spans="1:20">
      <c r="A223" s="5">
        <v>0.697745968332778</v>
      </c>
      <c r="B223" s="5">
        <v>22750.2592939945</v>
      </c>
      <c r="C223" s="5">
        <v>1.21144092715126</v>
      </c>
      <c r="D223" s="5">
        <v>61115.8633178156</v>
      </c>
      <c r="E223" s="2">
        <f t="shared" si="8"/>
        <v>0.513694958818482</v>
      </c>
      <c r="F223" s="2">
        <f t="shared" si="9"/>
        <v>38365.6040238211</v>
      </c>
      <c r="R223" s="4">
        <v>22100</v>
      </c>
      <c r="S223" s="2">
        <v>1</v>
      </c>
      <c r="T223" s="2">
        <v>0</v>
      </c>
    </row>
    <row r="224" spans="1:20">
      <c r="A224" s="5">
        <v>0.720489368506635</v>
      </c>
      <c r="B224" s="5">
        <v>15444.4043126973</v>
      </c>
      <c r="C224" s="5">
        <v>1.26435214570982</v>
      </c>
      <c r="D224" s="5">
        <v>51082.8527073086</v>
      </c>
      <c r="E224" s="2">
        <f t="shared" si="8"/>
        <v>0.543862777203185</v>
      </c>
      <c r="F224" s="2">
        <f t="shared" si="9"/>
        <v>35638.4483946113</v>
      </c>
      <c r="R224" s="4">
        <v>22200</v>
      </c>
      <c r="S224" s="2">
        <v>1</v>
      </c>
      <c r="T224" s="2">
        <v>0</v>
      </c>
    </row>
    <row r="225" spans="1:20">
      <c r="A225" s="5">
        <v>0.762610688600996</v>
      </c>
      <c r="B225" s="5">
        <v>23639.5500332521</v>
      </c>
      <c r="C225" s="5">
        <v>1.30413627858581</v>
      </c>
      <c r="D225" s="5">
        <v>60056.0343634761</v>
      </c>
      <c r="E225" s="2">
        <f t="shared" si="8"/>
        <v>0.541525589984814</v>
      </c>
      <c r="F225" s="2">
        <f t="shared" si="9"/>
        <v>36416.484330224</v>
      </c>
      <c r="R225" s="4">
        <v>22300</v>
      </c>
      <c r="S225" s="2">
        <v>1</v>
      </c>
      <c r="T225" s="2">
        <v>0</v>
      </c>
    </row>
    <row r="226" spans="1:20">
      <c r="A226" s="5">
        <v>0.682789252185441</v>
      </c>
      <c r="B226" s="5">
        <v>21427.174116477</v>
      </c>
      <c r="C226" s="5">
        <v>1.18735686780196</v>
      </c>
      <c r="D226" s="5">
        <v>59953.5126091209</v>
      </c>
      <c r="E226" s="2">
        <f t="shared" si="8"/>
        <v>0.504567615616519</v>
      </c>
      <c r="F226" s="2">
        <f t="shared" si="9"/>
        <v>38526.3384926439</v>
      </c>
      <c r="R226" s="4">
        <v>22400</v>
      </c>
      <c r="S226" s="2">
        <v>1</v>
      </c>
      <c r="T226" s="2">
        <v>0</v>
      </c>
    </row>
    <row r="227" spans="1:20">
      <c r="A227" s="5">
        <v>0.698727411137404</v>
      </c>
      <c r="B227" s="5">
        <v>21529.9211822131</v>
      </c>
      <c r="C227" s="5">
        <v>1.21799873121386</v>
      </c>
      <c r="D227" s="5">
        <v>58548.7296934709</v>
      </c>
      <c r="E227" s="2">
        <f t="shared" si="8"/>
        <v>0.519271320076456</v>
      </c>
      <c r="F227" s="2">
        <f t="shared" si="9"/>
        <v>37018.8085112578</v>
      </c>
      <c r="R227" s="4">
        <v>22500</v>
      </c>
      <c r="S227" s="2">
        <v>1</v>
      </c>
      <c r="T227" s="2">
        <v>0</v>
      </c>
    </row>
    <row r="228" spans="1:20">
      <c r="A228" s="5">
        <v>0.688023878095301</v>
      </c>
      <c r="B228" s="5">
        <v>16618.2093231166</v>
      </c>
      <c r="C228" s="5">
        <v>1.20067862584754</v>
      </c>
      <c r="D228" s="5">
        <v>52719.173406884</v>
      </c>
      <c r="E228" s="2">
        <f t="shared" si="8"/>
        <v>0.512654747752239</v>
      </c>
      <c r="F228" s="2">
        <f t="shared" si="9"/>
        <v>36100.9640837674</v>
      </c>
      <c r="R228" s="4">
        <v>22600</v>
      </c>
      <c r="S228" s="2">
        <v>1</v>
      </c>
      <c r="T228" s="2">
        <v>0</v>
      </c>
    </row>
    <row r="229" spans="1:20">
      <c r="A229" s="5">
        <v>0.749451869700835</v>
      </c>
      <c r="B229" s="5">
        <v>17733.7546151016</v>
      </c>
      <c r="C229" s="5">
        <v>1.36487868829109</v>
      </c>
      <c r="D229" s="5">
        <v>54545.9369560486</v>
      </c>
      <c r="E229" s="2">
        <f t="shared" si="8"/>
        <v>0.615426818590255</v>
      </c>
      <c r="F229" s="2">
        <f t="shared" si="9"/>
        <v>36812.182340947</v>
      </c>
      <c r="R229" s="4">
        <v>22700</v>
      </c>
      <c r="S229" s="2">
        <v>1</v>
      </c>
      <c r="T229" s="2">
        <v>0</v>
      </c>
    </row>
    <row r="230" spans="1:20">
      <c r="A230" s="5">
        <v>0.676383921670245</v>
      </c>
      <c r="B230" s="5">
        <v>18151.0353792728</v>
      </c>
      <c r="C230" s="5">
        <v>1.14392012355807</v>
      </c>
      <c r="D230" s="5">
        <v>53336.9895492807</v>
      </c>
      <c r="E230" s="2">
        <f t="shared" si="8"/>
        <v>0.467536201887825</v>
      </c>
      <c r="F230" s="2">
        <f t="shared" si="9"/>
        <v>35185.9541700079</v>
      </c>
      <c r="R230" s="4">
        <v>22800</v>
      </c>
      <c r="S230" s="2">
        <v>1</v>
      </c>
      <c r="T230" s="2">
        <v>0</v>
      </c>
    </row>
    <row r="231" spans="1:20">
      <c r="A231" s="5">
        <v>0.667818720837125</v>
      </c>
      <c r="B231" s="5">
        <v>16043.5591221475</v>
      </c>
      <c r="C231" s="5">
        <v>1.15484880215035</v>
      </c>
      <c r="D231" s="5">
        <v>50568.1214889334</v>
      </c>
      <c r="E231" s="2">
        <f t="shared" si="8"/>
        <v>0.487030081313225</v>
      </c>
      <c r="F231" s="2">
        <f t="shared" si="9"/>
        <v>34524.5623667859</v>
      </c>
      <c r="R231" s="4">
        <v>22900</v>
      </c>
      <c r="S231" s="2">
        <v>1</v>
      </c>
      <c r="T231" s="2">
        <v>0</v>
      </c>
    </row>
    <row r="232" spans="1:20">
      <c r="A232" s="5">
        <v>0.722412830418607</v>
      </c>
      <c r="B232" s="5">
        <v>17370.9395054548</v>
      </c>
      <c r="C232" s="5">
        <v>1.26347916005572</v>
      </c>
      <c r="D232" s="5">
        <v>54787.8044286439</v>
      </c>
      <c r="E232" s="2">
        <f t="shared" si="8"/>
        <v>0.541066329637113</v>
      </c>
      <c r="F232" s="2">
        <f t="shared" si="9"/>
        <v>37416.8649231891</v>
      </c>
      <c r="R232" s="4">
        <v>23000</v>
      </c>
      <c r="S232" s="2">
        <v>1</v>
      </c>
      <c r="T232" s="2">
        <v>0</v>
      </c>
    </row>
    <row r="233" spans="1:20">
      <c r="A233" s="5">
        <v>0.676096580802055</v>
      </c>
      <c r="B233" s="5">
        <v>18879.7201253029</v>
      </c>
      <c r="C233" s="5">
        <v>1.16893554364985</v>
      </c>
      <c r="D233" s="5">
        <v>57360.9179547552</v>
      </c>
      <c r="E233" s="2">
        <f t="shared" si="8"/>
        <v>0.492838962847795</v>
      </c>
      <c r="F233" s="2">
        <f t="shared" si="9"/>
        <v>38481.1978294523</v>
      </c>
      <c r="R233" s="4">
        <v>23100</v>
      </c>
      <c r="S233" s="2">
        <v>1</v>
      </c>
      <c r="T233" s="2">
        <v>0</v>
      </c>
    </row>
    <row r="234" spans="1:20">
      <c r="A234" s="5">
        <v>0.688346712753549</v>
      </c>
      <c r="B234" s="5">
        <v>16958.9926900837</v>
      </c>
      <c r="C234" s="5">
        <v>1.19383942755483</v>
      </c>
      <c r="D234" s="5">
        <v>52569.7726380542</v>
      </c>
      <c r="E234" s="2">
        <f t="shared" si="8"/>
        <v>0.505492714801281</v>
      </c>
      <c r="F234" s="2">
        <f t="shared" si="9"/>
        <v>35610.7799479705</v>
      </c>
      <c r="R234" s="4">
        <v>23200</v>
      </c>
      <c r="S234" s="2">
        <v>1</v>
      </c>
      <c r="T234" s="2">
        <v>0</v>
      </c>
    </row>
    <row r="235" spans="1:20">
      <c r="A235" s="5">
        <v>0.700629187801338</v>
      </c>
      <c r="B235" s="5">
        <v>17959.2381974303</v>
      </c>
      <c r="C235" s="5">
        <v>1.22020955296155</v>
      </c>
      <c r="D235" s="5">
        <v>55340.9966494901</v>
      </c>
      <c r="E235" s="2">
        <f t="shared" si="8"/>
        <v>0.519580365160212</v>
      </c>
      <c r="F235" s="2">
        <f t="shared" si="9"/>
        <v>37381.7584520598</v>
      </c>
      <c r="R235" s="4">
        <v>23300</v>
      </c>
      <c r="S235" s="2">
        <v>1</v>
      </c>
      <c r="T235" s="2">
        <v>0</v>
      </c>
    </row>
    <row r="236" spans="1:20">
      <c r="A236" s="5">
        <v>0.688631984636295</v>
      </c>
      <c r="B236" s="5">
        <v>19185.4842214292</v>
      </c>
      <c r="C236" s="5">
        <v>1.19703433928379</v>
      </c>
      <c r="D236" s="5">
        <v>55799.4124882901</v>
      </c>
      <c r="E236" s="2">
        <f t="shared" si="8"/>
        <v>0.508402354647495</v>
      </c>
      <c r="F236" s="2">
        <f t="shared" si="9"/>
        <v>36613.9282668609</v>
      </c>
      <c r="R236" s="4">
        <v>23400</v>
      </c>
      <c r="S236" s="2">
        <v>1</v>
      </c>
      <c r="T236" s="2">
        <v>0</v>
      </c>
    </row>
    <row r="237" spans="1:20">
      <c r="A237" s="5">
        <v>0.663368841262292</v>
      </c>
      <c r="B237" s="5">
        <v>20938.96860438</v>
      </c>
      <c r="C237" s="5">
        <v>1.14192589276961</v>
      </c>
      <c r="D237" s="5">
        <v>59178.3427715774</v>
      </c>
      <c r="E237" s="2">
        <f t="shared" si="8"/>
        <v>0.478557051507318</v>
      </c>
      <c r="F237" s="2">
        <f t="shared" si="9"/>
        <v>38239.3741671974</v>
      </c>
      <c r="R237" s="4">
        <v>23500</v>
      </c>
      <c r="S237" s="2">
        <v>1</v>
      </c>
      <c r="T237" s="2">
        <v>0</v>
      </c>
    </row>
    <row r="238" spans="1:20">
      <c r="A238" s="5">
        <v>0.727922897993477</v>
      </c>
      <c r="B238" s="5">
        <v>21954.5091901667</v>
      </c>
      <c r="C238" s="5">
        <v>1.27341575916724</v>
      </c>
      <c r="D238" s="5">
        <v>58783.1894680193</v>
      </c>
      <c r="E238" s="2">
        <f t="shared" si="8"/>
        <v>0.545492861173763</v>
      </c>
      <c r="F238" s="2">
        <f t="shared" si="9"/>
        <v>36828.6802778526</v>
      </c>
      <c r="R238" s="4">
        <v>23600</v>
      </c>
      <c r="S238" s="2">
        <v>1</v>
      </c>
      <c r="T238" s="2">
        <v>0</v>
      </c>
    </row>
    <row r="239" spans="1:20">
      <c r="A239" s="5">
        <v>0.696607520973141</v>
      </c>
      <c r="B239" s="5">
        <v>19664.4944150037</v>
      </c>
      <c r="C239" s="5">
        <v>1.22537117836988</v>
      </c>
      <c r="D239" s="5">
        <v>58084.5372881221</v>
      </c>
      <c r="E239" s="2">
        <f t="shared" si="8"/>
        <v>0.528763657396739</v>
      </c>
      <c r="F239" s="2">
        <f t="shared" si="9"/>
        <v>38420.0428731184</v>
      </c>
      <c r="R239" s="4">
        <v>23700</v>
      </c>
      <c r="S239" s="2">
        <v>1</v>
      </c>
      <c r="T239" s="2">
        <v>0</v>
      </c>
    </row>
    <row r="240" spans="1:20">
      <c r="A240" s="5">
        <v>0.670714754975323</v>
      </c>
      <c r="B240" s="5">
        <v>21680.6615526823</v>
      </c>
      <c r="C240" s="5">
        <v>1.16229301687777</v>
      </c>
      <c r="D240" s="5">
        <v>57810.0459754751</v>
      </c>
      <c r="E240" s="2">
        <f t="shared" si="8"/>
        <v>0.491578261902447</v>
      </c>
      <c r="F240" s="2">
        <f t="shared" si="9"/>
        <v>36129.3844227928</v>
      </c>
      <c r="R240" s="4">
        <v>23800</v>
      </c>
      <c r="S240" s="2">
        <v>1</v>
      </c>
      <c r="T240" s="2">
        <v>0</v>
      </c>
    </row>
    <row r="241" spans="1:20">
      <c r="A241" s="5">
        <v>0.702769779701623</v>
      </c>
      <c r="B241" s="5">
        <v>22118.7338071988</v>
      </c>
      <c r="C241" s="5">
        <v>1.22763194271128</v>
      </c>
      <c r="D241" s="5">
        <v>59460.1194275825</v>
      </c>
      <c r="E241" s="2">
        <f t="shared" si="8"/>
        <v>0.524862163009657</v>
      </c>
      <c r="F241" s="2">
        <f t="shared" si="9"/>
        <v>37341.3856203837</v>
      </c>
      <c r="R241" s="4">
        <v>23900</v>
      </c>
      <c r="S241" s="2">
        <v>1</v>
      </c>
      <c r="T241" s="2">
        <v>0</v>
      </c>
    </row>
    <row r="242" spans="1:20">
      <c r="A242" s="5">
        <v>0.737444679163073</v>
      </c>
      <c r="B242" s="5">
        <v>18621.6830806404</v>
      </c>
      <c r="C242" s="5">
        <v>1.28358857867434</v>
      </c>
      <c r="D242" s="5">
        <v>56852.6320290152</v>
      </c>
      <c r="E242" s="2">
        <f t="shared" si="8"/>
        <v>0.546143899511267</v>
      </c>
      <c r="F242" s="2">
        <f t="shared" si="9"/>
        <v>38230.9489483748</v>
      </c>
      <c r="R242" s="4">
        <v>24000</v>
      </c>
      <c r="S242" s="2">
        <v>1</v>
      </c>
      <c r="T242" s="2">
        <v>0</v>
      </c>
    </row>
    <row r="243" spans="1:20">
      <c r="A243" s="5">
        <v>0.72811502263376</v>
      </c>
      <c r="B243" s="5">
        <v>25560.2462295515</v>
      </c>
      <c r="C243" s="5">
        <v>1.24965692504911</v>
      </c>
      <c r="D243" s="5">
        <v>65370.5042512761</v>
      </c>
      <c r="E243" s="2">
        <f t="shared" si="8"/>
        <v>0.52154190241535</v>
      </c>
      <c r="F243" s="2">
        <f t="shared" si="9"/>
        <v>39810.2580217246</v>
      </c>
      <c r="R243" s="4">
        <v>24100</v>
      </c>
      <c r="S243" s="2">
        <v>1</v>
      </c>
      <c r="T243" s="2">
        <v>0</v>
      </c>
    </row>
    <row r="244" spans="1:20">
      <c r="A244" s="5">
        <v>0.682064289801603</v>
      </c>
      <c r="B244" s="5">
        <v>23119.5445037735</v>
      </c>
      <c r="C244" s="5">
        <v>1.15566772008763</v>
      </c>
      <c r="D244" s="5">
        <v>61517.6250388913</v>
      </c>
      <c r="E244" s="2">
        <f t="shared" si="8"/>
        <v>0.473603430286027</v>
      </c>
      <c r="F244" s="2">
        <f t="shared" si="9"/>
        <v>38398.0805351178</v>
      </c>
      <c r="R244" s="4">
        <v>24200</v>
      </c>
      <c r="S244" s="2">
        <v>1</v>
      </c>
      <c r="T244" s="2">
        <v>0</v>
      </c>
    </row>
    <row r="245" spans="1:20">
      <c r="A245" s="5">
        <v>0.653300656936061</v>
      </c>
      <c r="B245" s="5">
        <v>21743.3351590468</v>
      </c>
      <c r="C245" s="5">
        <v>1.11152148295163</v>
      </c>
      <c r="D245" s="5">
        <v>60659.5909378004</v>
      </c>
      <c r="E245" s="2">
        <f t="shared" si="8"/>
        <v>0.458220826015569</v>
      </c>
      <c r="F245" s="2">
        <f t="shared" si="9"/>
        <v>38916.2557787536</v>
      </c>
      <c r="R245" s="4">
        <v>24300</v>
      </c>
      <c r="S245" s="2">
        <v>1</v>
      </c>
      <c r="T245" s="2">
        <v>0</v>
      </c>
    </row>
    <row r="246" spans="1:20">
      <c r="A246" s="5">
        <v>0.704310128665817</v>
      </c>
      <c r="B246" s="5">
        <v>22912.3258227649</v>
      </c>
      <c r="C246" s="5">
        <v>1.23245366271634</v>
      </c>
      <c r="D246" s="5">
        <v>61017.8291558082</v>
      </c>
      <c r="E246" s="2">
        <f t="shared" si="8"/>
        <v>0.528143534050523</v>
      </c>
      <c r="F246" s="2">
        <f t="shared" si="9"/>
        <v>38105.5033330433</v>
      </c>
      <c r="R246" s="4">
        <v>24400</v>
      </c>
      <c r="S246" s="2">
        <v>1</v>
      </c>
      <c r="T246" s="2">
        <v>0</v>
      </c>
    </row>
    <row r="247" spans="1:20">
      <c r="A247" s="5">
        <v>0.697932301025953</v>
      </c>
      <c r="B247" s="5">
        <v>15072.3141646821</v>
      </c>
      <c r="C247" s="5">
        <v>1.18512186392846</v>
      </c>
      <c r="D247" s="5">
        <v>52034.2488975948</v>
      </c>
      <c r="E247" s="2">
        <f t="shared" si="8"/>
        <v>0.487189562902507</v>
      </c>
      <c r="F247" s="2">
        <f t="shared" si="9"/>
        <v>36961.9347329127</v>
      </c>
      <c r="R247" s="4">
        <v>24500</v>
      </c>
      <c r="S247" s="2">
        <v>1</v>
      </c>
      <c r="T247" s="2">
        <v>0</v>
      </c>
    </row>
    <row r="248" spans="1:20">
      <c r="A248" s="5">
        <v>0.676972929376485</v>
      </c>
      <c r="B248" s="5">
        <v>18971.0070551095</v>
      </c>
      <c r="C248" s="5">
        <v>1.13870166479987</v>
      </c>
      <c r="D248" s="5">
        <v>54148.5712483105</v>
      </c>
      <c r="E248" s="2">
        <f t="shared" si="8"/>
        <v>0.461728735423385</v>
      </c>
      <c r="F248" s="2">
        <f t="shared" si="9"/>
        <v>35177.564193201</v>
      </c>
      <c r="R248" s="4">
        <v>24600</v>
      </c>
      <c r="S248" s="2">
        <v>1</v>
      </c>
      <c r="T248" s="2">
        <v>0</v>
      </c>
    </row>
    <row r="249" spans="1:20">
      <c r="A249" s="5">
        <v>0.683681855515547</v>
      </c>
      <c r="B249" s="5">
        <v>21301.1656702247</v>
      </c>
      <c r="C249" s="5">
        <v>1.20230697927861</v>
      </c>
      <c r="D249" s="5">
        <v>60540.8777286847</v>
      </c>
      <c r="E249" s="2">
        <f t="shared" si="8"/>
        <v>0.518625123763063</v>
      </c>
      <c r="F249" s="2">
        <f t="shared" si="9"/>
        <v>39239.71205846</v>
      </c>
      <c r="R249" s="4">
        <v>24700</v>
      </c>
      <c r="S249" s="2">
        <v>1</v>
      </c>
      <c r="T249" s="2">
        <v>0</v>
      </c>
    </row>
    <row r="250" spans="1:20">
      <c r="A250" s="5">
        <v>0.723466422535462</v>
      </c>
      <c r="B250" s="5">
        <v>21705.0740711157</v>
      </c>
      <c r="C250" s="5">
        <v>1.2719999746507</v>
      </c>
      <c r="D250" s="5">
        <v>59942.7299497796</v>
      </c>
      <c r="E250" s="2">
        <f t="shared" si="8"/>
        <v>0.548533552115238</v>
      </c>
      <c r="F250" s="2">
        <f t="shared" si="9"/>
        <v>38237.6558786639</v>
      </c>
      <c r="R250" s="4">
        <v>24800</v>
      </c>
      <c r="S250" s="2">
        <v>1</v>
      </c>
      <c r="T250" s="2">
        <v>0</v>
      </c>
    </row>
    <row r="251" spans="1:20">
      <c r="A251" s="5">
        <v>0.677255507252008</v>
      </c>
      <c r="B251" s="5">
        <v>19524.5265902504</v>
      </c>
      <c r="C251" s="5">
        <v>1.17675126310614</v>
      </c>
      <c r="D251" s="5">
        <v>57352.9921744113</v>
      </c>
      <c r="E251" s="2">
        <f t="shared" si="8"/>
        <v>0.499495755854132</v>
      </c>
      <c r="F251" s="2">
        <f t="shared" si="9"/>
        <v>37828.4655841609</v>
      </c>
      <c r="R251" s="4">
        <v>24900</v>
      </c>
      <c r="S251" s="2">
        <v>1</v>
      </c>
      <c r="T251" s="2">
        <v>0</v>
      </c>
    </row>
    <row r="252" spans="1:20">
      <c r="A252" s="5">
        <v>0.693213697741731</v>
      </c>
      <c r="B252" s="5">
        <v>23241.0782693607</v>
      </c>
      <c r="C252" s="5">
        <v>1.24648315475329</v>
      </c>
      <c r="D252" s="5">
        <v>62350.636669918</v>
      </c>
      <c r="E252" s="2">
        <f t="shared" si="8"/>
        <v>0.553269457011559</v>
      </c>
      <c r="F252" s="2">
        <f t="shared" si="9"/>
        <v>39109.5584005573</v>
      </c>
      <c r="R252" s="4">
        <v>25000</v>
      </c>
      <c r="S252" s="2">
        <v>1</v>
      </c>
      <c r="T252" s="2">
        <v>0</v>
      </c>
    </row>
    <row r="253" spans="1:20">
      <c r="A253" s="5">
        <v>0.710062518327979</v>
      </c>
      <c r="B253" s="5">
        <v>20047.3554952796</v>
      </c>
      <c r="C253" s="5">
        <v>1.22557579451873</v>
      </c>
      <c r="D253" s="5">
        <v>57131.6339539884</v>
      </c>
      <c r="E253" s="2">
        <f t="shared" si="8"/>
        <v>0.515513276190751</v>
      </c>
      <c r="F253" s="2">
        <f t="shared" si="9"/>
        <v>37084.2784587088</v>
      </c>
      <c r="R253" s="4">
        <v>25100</v>
      </c>
      <c r="S253" s="2">
        <v>1</v>
      </c>
      <c r="T253" s="2">
        <v>0</v>
      </c>
    </row>
    <row r="254" spans="1:20">
      <c r="A254" s="5">
        <v>0.72720673843552</v>
      </c>
      <c r="B254" s="5">
        <v>17558.7367087097</v>
      </c>
      <c r="C254" s="5">
        <v>1.26793554187698</v>
      </c>
      <c r="D254" s="5">
        <v>53863.3768444176</v>
      </c>
      <c r="E254" s="2">
        <f t="shared" si="8"/>
        <v>0.54072880344146</v>
      </c>
      <c r="F254" s="2">
        <f t="shared" si="9"/>
        <v>36304.6401357079</v>
      </c>
      <c r="R254" s="4">
        <v>25200</v>
      </c>
      <c r="S254" s="2">
        <v>1</v>
      </c>
      <c r="T254" s="2">
        <v>0</v>
      </c>
    </row>
    <row r="255" spans="1:20">
      <c r="A255" s="5">
        <v>0.655890439053362</v>
      </c>
      <c r="B255" s="5">
        <v>19260.84237049</v>
      </c>
      <c r="C255" s="5">
        <v>1.14704929220676</v>
      </c>
      <c r="D255" s="5">
        <v>55130.6802845924</v>
      </c>
      <c r="E255" s="2">
        <f t="shared" si="8"/>
        <v>0.491158853153398</v>
      </c>
      <c r="F255" s="2">
        <f t="shared" si="9"/>
        <v>35869.8379141024</v>
      </c>
      <c r="R255" s="4">
        <v>25300</v>
      </c>
      <c r="S255" s="2">
        <v>1</v>
      </c>
      <c r="T255" s="2">
        <v>0</v>
      </c>
    </row>
    <row r="256" spans="1:20">
      <c r="A256" s="5">
        <v>0.67377253047144</v>
      </c>
      <c r="B256" s="5">
        <v>22007.1583654444</v>
      </c>
      <c r="C256" s="5">
        <v>1.15138668511152</v>
      </c>
      <c r="D256" s="5">
        <v>62425.1450455843</v>
      </c>
      <c r="E256" s="2">
        <f t="shared" si="8"/>
        <v>0.47761415464008</v>
      </c>
      <c r="F256" s="2">
        <f t="shared" si="9"/>
        <v>40417.9866801399</v>
      </c>
      <c r="R256" s="4">
        <v>25400</v>
      </c>
      <c r="S256" s="2">
        <v>1</v>
      </c>
      <c r="T256" s="2">
        <v>0</v>
      </c>
    </row>
    <row r="257" spans="1:20">
      <c r="A257" s="5">
        <v>0.724758431117297</v>
      </c>
      <c r="B257" s="5">
        <v>25326.589054132</v>
      </c>
      <c r="C257" s="5">
        <v>1.27468936852369</v>
      </c>
      <c r="D257" s="5">
        <v>62412.6908804944</v>
      </c>
      <c r="E257" s="2">
        <f t="shared" si="8"/>
        <v>0.549930937406393</v>
      </c>
      <c r="F257" s="2">
        <f t="shared" si="9"/>
        <v>37086.1018263624</v>
      </c>
      <c r="R257" s="4">
        <v>25500</v>
      </c>
      <c r="S257" s="2">
        <v>1</v>
      </c>
      <c r="T257" s="2">
        <v>0</v>
      </c>
    </row>
    <row r="258" spans="1:20">
      <c r="A258" s="5">
        <v>0.712139441924061</v>
      </c>
      <c r="B258" s="5">
        <v>21458.7040945399</v>
      </c>
      <c r="C258" s="5">
        <v>1.19866383602809</v>
      </c>
      <c r="D258" s="5">
        <v>60047.0609361866</v>
      </c>
      <c r="E258" s="2">
        <f t="shared" si="8"/>
        <v>0.486524394104029</v>
      </c>
      <c r="F258" s="2">
        <f t="shared" si="9"/>
        <v>38588.3568416467</v>
      </c>
      <c r="R258" s="4">
        <v>25600</v>
      </c>
      <c r="S258" s="2">
        <v>1</v>
      </c>
      <c r="T258" s="2">
        <v>0</v>
      </c>
    </row>
    <row r="259" spans="1:20">
      <c r="A259" s="5">
        <v>0.667234767600022</v>
      </c>
      <c r="B259" s="5">
        <v>20292.3898972938</v>
      </c>
      <c r="C259" s="5">
        <v>1.16551197465683</v>
      </c>
      <c r="D259" s="5">
        <v>58149.3992472983</v>
      </c>
      <c r="E259" s="2">
        <f t="shared" si="8"/>
        <v>0.498277207056808</v>
      </c>
      <c r="F259" s="2">
        <f t="shared" si="9"/>
        <v>37857.0093500045</v>
      </c>
      <c r="R259" s="4">
        <v>25700</v>
      </c>
      <c r="S259" s="2">
        <v>1</v>
      </c>
      <c r="T259" s="2">
        <v>0</v>
      </c>
    </row>
    <row r="260" spans="1:20">
      <c r="A260" s="5">
        <v>0.697502458322109</v>
      </c>
      <c r="B260" s="5">
        <v>18763.9516694209</v>
      </c>
      <c r="C260" s="5">
        <v>1.20637552473897</v>
      </c>
      <c r="D260" s="5">
        <v>56209.8066199194</v>
      </c>
      <c r="E260" s="2">
        <f t="shared" ref="E260:E323" si="10">C260-A260</f>
        <v>0.508873066416861</v>
      </c>
      <c r="F260" s="2">
        <f t="shared" ref="F260:F323" si="11">D260-B260</f>
        <v>37445.8549504985</v>
      </c>
      <c r="R260" s="4">
        <v>25800</v>
      </c>
      <c r="S260" s="2">
        <v>1</v>
      </c>
      <c r="T260" s="2">
        <v>0</v>
      </c>
    </row>
    <row r="261" spans="1:20">
      <c r="A261" s="5">
        <v>0.701745875145902</v>
      </c>
      <c r="B261" s="5">
        <v>23305.2952269282</v>
      </c>
      <c r="C261" s="5">
        <v>1.2116239010968</v>
      </c>
      <c r="D261" s="5">
        <v>61079.5923340169</v>
      </c>
      <c r="E261" s="2">
        <f t="shared" si="10"/>
        <v>0.509878025950898</v>
      </c>
      <c r="F261" s="2">
        <f t="shared" si="11"/>
        <v>37774.2971070887</v>
      </c>
      <c r="R261" s="4">
        <v>25900</v>
      </c>
      <c r="S261" s="2">
        <v>1</v>
      </c>
      <c r="T261" s="2">
        <v>0</v>
      </c>
    </row>
    <row r="262" spans="1:20">
      <c r="A262" s="5">
        <v>0.664182360574683</v>
      </c>
      <c r="B262" s="5">
        <v>17630.1091372997</v>
      </c>
      <c r="C262" s="5">
        <v>1.12493409872531</v>
      </c>
      <c r="D262" s="5">
        <v>54532.6533753404</v>
      </c>
      <c r="E262" s="2">
        <f t="shared" si="10"/>
        <v>0.460751738150627</v>
      </c>
      <c r="F262" s="2">
        <f t="shared" si="11"/>
        <v>36902.5442380407</v>
      </c>
      <c r="R262" s="4">
        <v>26000</v>
      </c>
      <c r="S262" s="2">
        <v>1</v>
      </c>
      <c r="T262" s="2">
        <v>0</v>
      </c>
    </row>
    <row r="263" spans="1:20">
      <c r="A263" s="5">
        <v>0.682641004044754</v>
      </c>
      <c r="B263" s="5">
        <v>26464.7158677208</v>
      </c>
      <c r="C263" s="5">
        <v>1.21801731988434</v>
      </c>
      <c r="D263" s="5">
        <v>68039.4825720881</v>
      </c>
      <c r="E263" s="2">
        <f t="shared" si="10"/>
        <v>0.535376315839586</v>
      </c>
      <c r="F263" s="2">
        <f t="shared" si="11"/>
        <v>41574.7667043673</v>
      </c>
      <c r="R263" s="4">
        <v>26100</v>
      </c>
      <c r="S263" s="2">
        <v>1</v>
      </c>
      <c r="T263" s="2">
        <v>0</v>
      </c>
    </row>
    <row r="264" spans="1:20">
      <c r="A264" s="5">
        <v>0.693609538008918</v>
      </c>
      <c r="B264" s="5">
        <v>20315.0851388579</v>
      </c>
      <c r="C264" s="5">
        <v>1.20184925627424</v>
      </c>
      <c r="D264" s="5">
        <v>58617.5048888427</v>
      </c>
      <c r="E264" s="2">
        <f t="shared" si="10"/>
        <v>0.508239718265322</v>
      </c>
      <c r="F264" s="2">
        <f t="shared" si="11"/>
        <v>38302.4197499848</v>
      </c>
      <c r="R264" s="4">
        <v>26200</v>
      </c>
      <c r="S264" s="2">
        <v>1</v>
      </c>
      <c r="T264" s="2">
        <v>0</v>
      </c>
    </row>
    <row r="265" spans="1:20">
      <c r="A265" s="5">
        <v>0.709509302377172</v>
      </c>
      <c r="B265" s="5">
        <v>19960.4456313282</v>
      </c>
      <c r="C265" s="5">
        <v>1.24816863159153</v>
      </c>
      <c r="D265" s="5">
        <v>57656.1508856428</v>
      </c>
      <c r="E265" s="2">
        <f t="shared" si="10"/>
        <v>0.538659329214358</v>
      </c>
      <c r="F265" s="2">
        <f t="shared" si="11"/>
        <v>37695.7052543146</v>
      </c>
      <c r="R265" s="4">
        <v>26300</v>
      </c>
      <c r="S265" s="2">
        <v>1</v>
      </c>
      <c r="T265" s="2">
        <v>0</v>
      </c>
    </row>
    <row r="266" spans="1:20">
      <c r="A266" s="5">
        <v>0.695410778436464</v>
      </c>
      <c r="B266" s="5">
        <v>18022.7630349146</v>
      </c>
      <c r="C266" s="5">
        <v>1.17191785183243</v>
      </c>
      <c r="D266" s="5">
        <v>53671.5809692716</v>
      </c>
      <c r="E266" s="2">
        <f t="shared" si="10"/>
        <v>0.476507073395966</v>
      </c>
      <c r="F266" s="2">
        <f t="shared" si="11"/>
        <v>35648.817934357</v>
      </c>
      <c r="R266" s="4">
        <v>26400</v>
      </c>
      <c r="S266" s="2">
        <v>1</v>
      </c>
      <c r="T266" s="2">
        <v>0</v>
      </c>
    </row>
    <row r="267" spans="1:20">
      <c r="A267" s="5">
        <v>0.722203868162726</v>
      </c>
      <c r="B267" s="5">
        <v>18209.9740757064</v>
      </c>
      <c r="C267" s="5">
        <v>1.26047267973316</v>
      </c>
      <c r="D267" s="5">
        <v>55120.3737074447</v>
      </c>
      <c r="E267" s="2">
        <f t="shared" si="10"/>
        <v>0.538268811570434</v>
      </c>
      <c r="F267" s="2">
        <f t="shared" si="11"/>
        <v>36910.3996317383</v>
      </c>
      <c r="R267" s="4">
        <v>26500</v>
      </c>
      <c r="S267" s="2">
        <v>1</v>
      </c>
      <c r="T267" s="2">
        <v>0</v>
      </c>
    </row>
    <row r="268" spans="1:20">
      <c r="A268" s="5">
        <v>0.703202706309556</v>
      </c>
      <c r="B268" s="5">
        <v>19126.2038949939</v>
      </c>
      <c r="C268" s="5">
        <v>1.19680118039648</v>
      </c>
      <c r="D268" s="5">
        <v>54566.623497862</v>
      </c>
      <c r="E268" s="2">
        <f t="shared" si="10"/>
        <v>0.493598474086924</v>
      </c>
      <c r="F268" s="2">
        <f t="shared" si="11"/>
        <v>35440.4196028681</v>
      </c>
      <c r="R268" s="4">
        <v>26600</v>
      </c>
      <c r="S268" s="2">
        <v>1</v>
      </c>
      <c r="T268" s="2">
        <v>0</v>
      </c>
    </row>
    <row r="269" spans="1:20">
      <c r="A269" s="5">
        <v>0.666138061075372</v>
      </c>
      <c r="B269" s="5">
        <v>18184.1099402782</v>
      </c>
      <c r="C269" s="5">
        <v>1.15233313053843</v>
      </c>
      <c r="D269" s="5">
        <v>53362.1281721361</v>
      </c>
      <c r="E269" s="2">
        <f t="shared" si="10"/>
        <v>0.486195069463058</v>
      </c>
      <c r="F269" s="2">
        <f t="shared" si="11"/>
        <v>35178.0182318579</v>
      </c>
      <c r="R269" s="4">
        <v>26700</v>
      </c>
      <c r="S269" s="2">
        <v>1</v>
      </c>
      <c r="T269" s="2">
        <v>0</v>
      </c>
    </row>
    <row r="270" spans="1:20">
      <c r="A270" s="5">
        <v>0.715959783897117</v>
      </c>
      <c r="B270" s="5">
        <v>23894.4972065968</v>
      </c>
      <c r="C270" s="5">
        <v>1.23511257034937</v>
      </c>
      <c r="D270" s="5">
        <v>62166.6778522024</v>
      </c>
      <c r="E270" s="2">
        <f t="shared" si="10"/>
        <v>0.519152786452253</v>
      </c>
      <c r="F270" s="2">
        <f t="shared" si="11"/>
        <v>38272.1806456056</v>
      </c>
      <c r="R270" s="4">
        <v>26800</v>
      </c>
      <c r="S270" s="2">
        <v>1</v>
      </c>
      <c r="T270" s="2">
        <v>0</v>
      </c>
    </row>
    <row r="271" spans="1:20">
      <c r="A271" s="5">
        <v>0.671567734168604</v>
      </c>
      <c r="B271" s="5">
        <v>17183.8059846168</v>
      </c>
      <c r="C271" s="5">
        <v>1.14134900366478</v>
      </c>
      <c r="D271" s="5">
        <v>52360.2691102747</v>
      </c>
      <c r="E271" s="2">
        <f t="shared" si="10"/>
        <v>0.469781269496176</v>
      </c>
      <c r="F271" s="2">
        <f t="shared" si="11"/>
        <v>35176.4631256579</v>
      </c>
      <c r="R271" s="4">
        <v>26900</v>
      </c>
      <c r="S271" s="2">
        <v>1</v>
      </c>
      <c r="T271" s="2">
        <v>0</v>
      </c>
    </row>
    <row r="272" spans="1:20">
      <c r="A272" s="5">
        <v>0.636565393225782</v>
      </c>
      <c r="B272" s="5">
        <v>20978.5820664501</v>
      </c>
      <c r="C272" s="5">
        <v>1.11717132882832</v>
      </c>
      <c r="D272" s="5">
        <v>57435.002389946</v>
      </c>
      <c r="E272" s="2">
        <f t="shared" si="10"/>
        <v>0.480605935602538</v>
      </c>
      <c r="F272" s="2">
        <f t="shared" si="11"/>
        <v>36456.4203234959</v>
      </c>
      <c r="R272" s="4">
        <v>27000</v>
      </c>
      <c r="S272" s="2">
        <v>1</v>
      </c>
      <c r="T272" s="2">
        <v>0</v>
      </c>
    </row>
    <row r="273" spans="1:20">
      <c r="A273" s="5">
        <v>0.702846134149069</v>
      </c>
      <c r="B273" s="5">
        <v>17269.8120805022</v>
      </c>
      <c r="C273" s="5">
        <v>1.23541486169433</v>
      </c>
      <c r="D273" s="5">
        <v>53683.4804933202</v>
      </c>
      <c r="E273" s="2">
        <f t="shared" si="10"/>
        <v>0.532568727545261</v>
      </c>
      <c r="F273" s="2">
        <f t="shared" si="11"/>
        <v>36413.668412818</v>
      </c>
      <c r="R273" s="4">
        <v>27100</v>
      </c>
      <c r="S273" s="2">
        <v>1</v>
      </c>
      <c r="T273" s="2">
        <v>0</v>
      </c>
    </row>
    <row r="274" spans="1:20">
      <c r="A274" s="5">
        <v>0.717239891012563</v>
      </c>
      <c r="B274" s="5">
        <v>16912.4635705932</v>
      </c>
      <c r="C274" s="5">
        <v>1.23521763736775</v>
      </c>
      <c r="D274" s="5">
        <v>51709.2580780798</v>
      </c>
      <c r="E274" s="2">
        <f t="shared" si="10"/>
        <v>0.517977746355187</v>
      </c>
      <c r="F274" s="2">
        <f t="shared" si="11"/>
        <v>34796.7945074866</v>
      </c>
      <c r="R274" s="4">
        <v>27200</v>
      </c>
      <c r="S274" s="2">
        <v>1</v>
      </c>
      <c r="T274" s="2">
        <v>0</v>
      </c>
    </row>
    <row r="275" spans="1:20">
      <c r="A275" s="5">
        <v>0.742662916354199</v>
      </c>
      <c r="B275" s="5">
        <v>15456.2081564169</v>
      </c>
      <c r="C275" s="5">
        <v>1.29708435163945</v>
      </c>
      <c r="D275" s="5">
        <v>50931.036234622</v>
      </c>
      <c r="E275" s="2">
        <f t="shared" si="10"/>
        <v>0.554421435285251</v>
      </c>
      <c r="F275" s="2">
        <f t="shared" si="11"/>
        <v>35474.8280782051</v>
      </c>
      <c r="R275" s="4">
        <v>27300</v>
      </c>
      <c r="S275" s="2">
        <v>1</v>
      </c>
      <c r="T275" s="2">
        <v>0</v>
      </c>
    </row>
    <row r="276" spans="1:20">
      <c r="A276" s="5">
        <v>0.664350982844828</v>
      </c>
      <c r="B276" s="5">
        <v>17273.1510136974</v>
      </c>
      <c r="C276" s="5">
        <v>1.16103838443713</v>
      </c>
      <c r="D276" s="5">
        <v>55202.1848963498</v>
      </c>
      <c r="E276" s="2">
        <f t="shared" si="10"/>
        <v>0.496687401592302</v>
      </c>
      <c r="F276" s="2">
        <f t="shared" si="11"/>
        <v>37929.0338826524</v>
      </c>
      <c r="R276" s="4">
        <v>27400</v>
      </c>
      <c r="S276" s="2">
        <v>1</v>
      </c>
      <c r="T276" s="2">
        <v>0</v>
      </c>
    </row>
    <row r="277" spans="1:20">
      <c r="A277" s="5">
        <v>0.715894465701459</v>
      </c>
      <c r="B277" s="5">
        <v>17562.4981146369</v>
      </c>
      <c r="C277" s="5">
        <v>1.25363358898163</v>
      </c>
      <c r="D277" s="5">
        <v>55100.2763876066</v>
      </c>
      <c r="E277" s="2">
        <f t="shared" si="10"/>
        <v>0.537739123280171</v>
      </c>
      <c r="F277" s="2">
        <f t="shared" si="11"/>
        <v>37537.7782729697</v>
      </c>
      <c r="R277" s="4">
        <v>27500</v>
      </c>
      <c r="S277" s="2">
        <v>1</v>
      </c>
      <c r="T277" s="2">
        <v>0</v>
      </c>
    </row>
    <row r="278" spans="1:20">
      <c r="A278" s="5">
        <v>0.697812243601108</v>
      </c>
      <c r="B278" s="5">
        <v>20029.2106844942</v>
      </c>
      <c r="C278" s="5">
        <v>1.1899604836625</v>
      </c>
      <c r="D278" s="5">
        <v>57526.0299960163</v>
      </c>
      <c r="E278" s="2">
        <f t="shared" si="10"/>
        <v>0.492148240061392</v>
      </c>
      <c r="F278" s="2">
        <f t="shared" si="11"/>
        <v>37496.8193115221</v>
      </c>
      <c r="R278" s="4">
        <v>27600</v>
      </c>
      <c r="S278" s="2">
        <v>1</v>
      </c>
      <c r="T278" s="2">
        <v>0</v>
      </c>
    </row>
    <row r="279" spans="1:20">
      <c r="A279" s="5">
        <v>0.725774861682222</v>
      </c>
      <c r="B279" s="5">
        <v>19576.5502440568</v>
      </c>
      <c r="C279" s="5">
        <v>1.26309349325393</v>
      </c>
      <c r="D279" s="5">
        <v>56715.741666415</v>
      </c>
      <c r="E279" s="2">
        <f t="shared" si="10"/>
        <v>0.537318631571708</v>
      </c>
      <c r="F279" s="2">
        <f t="shared" si="11"/>
        <v>37139.1914223582</v>
      </c>
      <c r="R279" s="4">
        <v>27700</v>
      </c>
      <c r="S279" s="2">
        <v>1</v>
      </c>
      <c r="T279" s="2">
        <v>0</v>
      </c>
    </row>
    <row r="280" spans="1:20">
      <c r="A280" s="5">
        <v>0.702800033543023</v>
      </c>
      <c r="B280" s="5">
        <v>20704.3448401583</v>
      </c>
      <c r="C280" s="5">
        <v>1.20655865224357</v>
      </c>
      <c r="D280" s="5">
        <v>57391.4785424289</v>
      </c>
      <c r="E280" s="2">
        <f t="shared" si="10"/>
        <v>0.503758618700547</v>
      </c>
      <c r="F280" s="2">
        <f t="shared" si="11"/>
        <v>36687.1337022706</v>
      </c>
      <c r="R280" s="4">
        <v>27800</v>
      </c>
      <c r="S280" s="2">
        <v>1</v>
      </c>
      <c r="T280" s="2">
        <v>0</v>
      </c>
    </row>
    <row r="281" spans="1:20">
      <c r="A281" s="5">
        <v>0.647914444000077</v>
      </c>
      <c r="B281" s="5">
        <v>20822.0525182964</v>
      </c>
      <c r="C281" s="5">
        <v>1.11470710557096</v>
      </c>
      <c r="D281" s="5">
        <v>56689.6386306213</v>
      </c>
      <c r="E281" s="2">
        <f t="shared" si="10"/>
        <v>0.466792661570883</v>
      </c>
      <c r="F281" s="2">
        <f t="shared" si="11"/>
        <v>35867.5861123249</v>
      </c>
      <c r="R281" s="4">
        <v>27900</v>
      </c>
      <c r="S281" s="2">
        <v>1</v>
      </c>
      <c r="T281" s="2">
        <v>0</v>
      </c>
    </row>
    <row r="282" spans="1:20">
      <c r="A282" s="5">
        <v>0.719683726454808</v>
      </c>
      <c r="B282" s="5">
        <v>18669.4414230714</v>
      </c>
      <c r="C282" s="5">
        <v>1.23689401284651</v>
      </c>
      <c r="D282" s="5">
        <v>55957.8970041405</v>
      </c>
      <c r="E282" s="2">
        <f t="shared" si="10"/>
        <v>0.517210286391702</v>
      </c>
      <c r="F282" s="2">
        <f t="shared" si="11"/>
        <v>37288.4555810691</v>
      </c>
      <c r="R282" s="4">
        <v>28000</v>
      </c>
      <c r="S282" s="2">
        <v>1</v>
      </c>
      <c r="T282" s="2">
        <v>0</v>
      </c>
    </row>
    <row r="283" spans="1:20">
      <c r="A283" s="5">
        <v>0.713703014843901</v>
      </c>
      <c r="B283" s="5">
        <v>19873.4965262457</v>
      </c>
      <c r="C283" s="5">
        <v>1.21116442282848</v>
      </c>
      <c r="D283" s="5">
        <v>57056.836727209</v>
      </c>
      <c r="E283" s="2">
        <f t="shared" si="10"/>
        <v>0.497461407984579</v>
      </c>
      <c r="F283" s="2">
        <f t="shared" si="11"/>
        <v>37183.3402009633</v>
      </c>
      <c r="R283" s="4">
        <v>28100</v>
      </c>
      <c r="S283" s="2">
        <v>1</v>
      </c>
      <c r="T283" s="2">
        <v>0</v>
      </c>
    </row>
    <row r="284" spans="1:20">
      <c r="A284" s="5">
        <v>0.778884795626332</v>
      </c>
      <c r="B284" s="5">
        <v>21861.5531291162</v>
      </c>
      <c r="C284" s="5">
        <v>1.33066434796467</v>
      </c>
      <c r="D284" s="5">
        <v>59706.5786195341</v>
      </c>
      <c r="E284" s="2">
        <f t="shared" si="10"/>
        <v>0.551779552338338</v>
      </c>
      <c r="F284" s="2">
        <f t="shared" si="11"/>
        <v>37845.0254904179</v>
      </c>
      <c r="R284" s="4">
        <v>28200</v>
      </c>
      <c r="S284" s="2">
        <v>1</v>
      </c>
      <c r="T284" s="2">
        <v>0</v>
      </c>
    </row>
    <row r="285" spans="1:20">
      <c r="A285" s="5">
        <v>0.696083518791211</v>
      </c>
      <c r="B285" s="5">
        <v>21412.2276414083</v>
      </c>
      <c r="C285" s="5">
        <v>1.2150139561844</v>
      </c>
      <c r="D285" s="5">
        <v>61043.0178671293</v>
      </c>
      <c r="E285" s="2">
        <f t="shared" si="10"/>
        <v>0.518930437393189</v>
      </c>
      <c r="F285" s="2">
        <f t="shared" si="11"/>
        <v>39630.790225721</v>
      </c>
      <c r="R285" s="4">
        <v>28300</v>
      </c>
      <c r="S285" s="2">
        <v>1</v>
      </c>
      <c r="T285" s="2">
        <v>0</v>
      </c>
    </row>
    <row r="286" spans="1:20">
      <c r="A286" s="5">
        <v>0.683219874717223</v>
      </c>
      <c r="B286" s="5">
        <v>20649.5830456383</v>
      </c>
      <c r="C286" s="5">
        <v>1.17297151303098</v>
      </c>
      <c r="D286" s="5">
        <v>57410.2701390979</v>
      </c>
      <c r="E286" s="2">
        <f t="shared" si="10"/>
        <v>0.489751638313757</v>
      </c>
      <c r="F286" s="2">
        <f t="shared" si="11"/>
        <v>36760.6870934596</v>
      </c>
      <c r="R286" s="4">
        <v>28400</v>
      </c>
      <c r="S286" s="2">
        <v>1</v>
      </c>
      <c r="T286" s="2">
        <v>0</v>
      </c>
    </row>
    <row r="287" spans="1:20">
      <c r="A287" s="5">
        <v>0.685456625464593</v>
      </c>
      <c r="B287" s="5">
        <v>18079.6245242165</v>
      </c>
      <c r="C287" s="5">
        <v>1.1819776307436</v>
      </c>
      <c r="D287" s="5">
        <v>55136.0029127286</v>
      </c>
      <c r="E287" s="2">
        <f t="shared" si="10"/>
        <v>0.496521005279007</v>
      </c>
      <c r="F287" s="2">
        <f t="shared" si="11"/>
        <v>37056.3783885121</v>
      </c>
      <c r="R287" s="4">
        <v>28500</v>
      </c>
      <c r="S287" s="2">
        <v>1</v>
      </c>
      <c r="T287" s="2">
        <v>0</v>
      </c>
    </row>
    <row r="288" spans="1:20">
      <c r="A288" s="5">
        <v>0.722994844608719</v>
      </c>
      <c r="B288" s="5">
        <v>15633.7244786746</v>
      </c>
      <c r="C288" s="5">
        <v>1.25052601145829</v>
      </c>
      <c r="D288" s="5">
        <v>52963.0302482539</v>
      </c>
      <c r="E288" s="2">
        <f t="shared" si="10"/>
        <v>0.527531166849571</v>
      </c>
      <c r="F288" s="2">
        <f t="shared" si="11"/>
        <v>37329.3057695793</v>
      </c>
      <c r="R288" s="4">
        <v>28600</v>
      </c>
      <c r="S288" s="2">
        <v>1</v>
      </c>
      <c r="T288" s="2">
        <v>0</v>
      </c>
    </row>
    <row r="289" spans="1:20">
      <c r="A289" s="5">
        <v>0.636770549541093</v>
      </c>
      <c r="B289" s="5">
        <v>19555.5356612884</v>
      </c>
      <c r="C289" s="5">
        <v>1.10870438847129</v>
      </c>
      <c r="D289" s="5">
        <v>56994.0201114521</v>
      </c>
      <c r="E289" s="2">
        <f t="shared" si="10"/>
        <v>0.471933838930197</v>
      </c>
      <c r="F289" s="2">
        <f t="shared" si="11"/>
        <v>37438.4844501637</v>
      </c>
      <c r="R289" s="4">
        <v>28700</v>
      </c>
      <c r="S289" s="2">
        <v>1</v>
      </c>
      <c r="T289" s="2">
        <v>0</v>
      </c>
    </row>
    <row r="290" spans="1:20">
      <c r="A290" s="5">
        <v>0.665548576684511</v>
      </c>
      <c r="B290" s="5">
        <v>19950.9149085429</v>
      </c>
      <c r="C290" s="5">
        <v>1.15303448726059</v>
      </c>
      <c r="D290" s="5">
        <v>57627.9837393633</v>
      </c>
      <c r="E290" s="2">
        <f t="shared" si="10"/>
        <v>0.487485910576079</v>
      </c>
      <c r="F290" s="2">
        <f t="shared" si="11"/>
        <v>37677.0688308204</v>
      </c>
      <c r="R290" s="4">
        <v>28800</v>
      </c>
      <c r="S290" s="2">
        <v>1</v>
      </c>
      <c r="T290" s="2">
        <v>0</v>
      </c>
    </row>
    <row r="291" spans="1:20">
      <c r="A291" s="5">
        <v>0.770443381629722</v>
      </c>
      <c r="B291" s="5">
        <v>20396.4407937917</v>
      </c>
      <c r="C291" s="5">
        <v>1.35039506560317</v>
      </c>
      <c r="D291" s="5">
        <v>57365.6135538236</v>
      </c>
      <c r="E291" s="2">
        <f t="shared" si="10"/>
        <v>0.579951683973448</v>
      </c>
      <c r="F291" s="2">
        <f t="shared" si="11"/>
        <v>36969.1727600319</v>
      </c>
      <c r="R291" s="4">
        <v>28900</v>
      </c>
      <c r="S291" s="2">
        <v>1</v>
      </c>
      <c r="T291" s="2">
        <v>0</v>
      </c>
    </row>
    <row r="292" spans="1:20">
      <c r="A292" s="5">
        <v>0.743451994873257</v>
      </c>
      <c r="B292" s="5">
        <v>17811.278913722</v>
      </c>
      <c r="C292" s="5">
        <v>1.31331576103356</v>
      </c>
      <c r="D292" s="5">
        <v>53734.3037320352</v>
      </c>
      <c r="E292" s="2">
        <f t="shared" si="10"/>
        <v>0.569863766160303</v>
      </c>
      <c r="F292" s="2">
        <f t="shared" si="11"/>
        <v>35923.0248183132</v>
      </c>
      <c r="R292" s="4">
        <v>29000</v>
      </c>
      <c r="S292" s="2">
        <v>1</v>
      </c>
      <c r="T292" s="2">
        <v>0</v>
      </c>
    </row>
    <row r="293" spans="1:20">
      <c r="A293" s="5">
        <v>0.669493141053856</v>
      </c>
      <c r="B293" s="5">
        <v>18293.5195134464</v>
      </c>
      <c r="C293" s="5">
        <v>1.14417969278761</v>
      </c>
      <c r="D293" s="5">
        <v>54730.9631679788</v>
      </c>
      <c r="E293" s="2">
        <f t="shared" si="10"/>
        <v>0.474686551733754</v>
      </c>
      <c r="F293" s="2">
        <f t="shared" si="11"/>
        <v>36437.4436545324</v>
      </c>
      <c r="R293" s="4">
        <v>29100</v>
      </c>
      <c r="S293" s="2">
        <v>1</v>
      </c>
      <c r="T293" s="2">
        <v>0</v>
      </c>
    </row>
    <row r="294" spans="1:20">
      <c r="A294" s="5">
        <v>0.700056643711044</v>
      </c>
      <c r="B294" s="5">
        <v>18442.4546954238</v>
      </c>
      <c r="C294" s="5">
        <v>1.20872824347224</v>
      </c>
      <c r="D294" s="5">
        <v>53622.5202993691</v>
      </c>
      <c r="E294" s="2">
        <f t="shared" si="10"/>
        <v>0.508671599761196</v>
      </c>
      <c r="F294" s="2">
        <f t="shared" si="11"/>
        <v>35180.0656039453</v>
      </c>
      <c r="R294" s="4">
        <v>29200</v>
      </c>
      <c r="S294" s="2">
        <v>1</v>
      </c>
      <c r="T294" s="2">
        <v>0</v>
      </c>
    </row>
    <row r="295" spans="1:20">
      <c r="A295" s="5">
        <v>0.734402450663074</v>
      </c>
      <c r="B295" s="5">
        <v>17245.3489954635</v>
      </c>
      <c r="C295" s="5">
        <v>1.29090144464245</v>
      </c>
      <c r="D295" s="5">
        <v>54797.5507170326</v>
      </c>
      <c r="E295" s="2">
        <f t="shared" si="10"/>
        <v>0.556498993979376</v>
      </c>
      <c r="F295" s="2">
        <f t="shared" si="11"/>
        <v>37552.2017215691</v>
      </c>
      <c r="R295" s="4">
        <v>29300</v>
      </c>
      <c r="S295" s="2">
        <v>1</v>
      </c>
      <c r="T295" s="2">
        <v>0</v>
      </c>
    </row>
    <row r="296" spans="1:20">
      <c r="A296" s="5">
        <v>0.735699613894053</v>
      </c>
      <c r="B296" s="5">
        <v>19521.502875404</v>
      </c>
      <c r="C296" s="5">
        <v>1.26686572811015</v>
      </c>
      <c r="D296" s="5">
        <v>56310.8348112736</v>
      </c>
      <c r="E296" s="2">
        <f t="shared" si="10"/>
        <v>0.531166114216097</v>
      </c>
      <c r="F296" s="2">
        <f t="shared" si="11"/>
        <v>36789.3319358696</v>
      </c>
      <c r="R296" s="4">
        <v>29400</v>
      </c>
      <c r="S296" s="2">
        <v>1</v>
      </c>
      <c r="T296" s="2">
        <v>0</v>
      </c>
    </row>
    <row r="297" spans="1:20">
      <c r="A297" s="5">
        <v>0.719259210667441</v>
      </c>
      <c r="B297" s="5">
        <v>19833.4187472278</v>
      </c>
      <c r="C297" s="5">
        <v>1.24158194503927</v>
      </c>
      <c r="D297" s="5">
        <v>58124.8747166888</v>
      </c>
      <c r="E297" s="2">
        <f t="shared" si="10"/>
        <v>0.522322734371829</v>
      </c>
      <c r="F297" s="2">
        <f t="shared" si="11"/>
        <v>38291.455969461</v>
      </c>
      <c r="R297" s="4">
        <v>29500</v>
      </c>
      <c r="S297" s="2">
        <v>1</v>
      </c>
      <c r="T297" s="2">
        <v>0</v>
      </c>
    </row>
    <row r="298" spans="1:20">
      <c r="A298" s="5">
        <v>0.685967443792186</v>
      </c>
      <c r="B298" s="5">
        <v>21122.1123862919</v>
      </c>
      <c r="C298" s="5">
        <v>1.16599467311725</v>
      </c>
      <c r="D298" s="5">
        <v>60127.6824019678</v>
      </c>
      <c r="E298" s="2">
        <f t="shared" si="10"/>
        <v>0.480027229325064</v>
      </c>
      <c r="F298" s="2">
        <f t="shared" si="11"/>
        <v>39005.5700156759</v>
      </c>
      <c r="R298" s="4">
        <v>29600</v>
      </c>
      <c r="S298" s="2">
        <v>1</v>
      </c>
      <c r="T298" s="2">
        <v>0</v>
      </c>
    </row>
    <row r="299" spans="1:20">
      <c r="A299" s="5">
        <v>0.646704145853287</v>
      </c>
      <c r="B299" s="5">
        <v>19286.5587077395</v>
      </c>
      <c r="C299" s="5">
        <v>1.14902569037078</v>
      </c>
      <c r="D299" s="5">
        <v>58466.613901691</v>
      </c>
      <c r="E299" s="2">
        <f t="shared" si="10"/>
        <v>0.502321544517493</v>
      </c>
      <c r="F299" s="2">
        <f t="shared" si="11"/>
        <v>39180.0551939515</v>
      </c>
      <c r="R299" s="4">
        <v>29700</v>
      </c>
      <c r="S299" s="2">
        <v>1</v>
      </c>
      <c r="T299" s="2">
        <v>0</v>
      </c>
    </row>
    <row r="300" spans="1:20">
      <c r="A300" s="5">
        <v>0.730587097742585</v>
      </c>
      <c r="B300" s="5">
        <v>18346.0020928252</v>
      </c>
      <c r="C300" s="5">
        <v>1.2844614303823</v>
      </c>
      <c r="D300" s="5">
        <v>55904.2066940147</v>
      </c>
      <c r="E300" s="2">
        <f t="shared" si="10"/>
        <v>0.553874332639715</v>
      </c>
      <c r="F300" s="2">
        <f t="shared" si="11"/>
        <v>37558.2046011895</v>
      </c>
      <c r="R300" s="4">
        <v>29800</v>
      </c>
      <c r="S300" s="2">
        <v>1</v>
      </c>
      <c r="T300" s="2">
        <v>0</v>
      </c>
    </row>
    <row r="301" spans="1:20">
      <c r="A301" s="5">
        <v>0.684693123125105</v>
      </c>
      <c r="B301" s="5">
        <v>22771.7894396533</v>
      </c>
      <c r="C301" s="5">
        <v>1.20559970848645</v>
      </c>
      <c r="D301" s="5">
        <v>62773.6134762743</v>
      </c>
      <c r="E301" s="2">
        <f t="shared" si="10"/>
        <v>0.520906585361345</v>
      </c>
      <c r="F301" s="2">
        <f t="shared" si="11"/>
        <v>40001.824036621</v>
      </c>
      <c r="R301" s="4">
        <v>29900</v>
      </c>
      <c r="S301" s="2">
        <v>1</v>
      </c>
      <c r="T301" s="2">
        <v>0</v>
      </c>
    </row>
    <row r="302" spans="1:20">
      <c r="A302" s="5">
        <v>0.69333254284841</v>
      </c>
      <c r="B302" s="5">
        <v>25664.3158706284</v>
      </c>
      <c r="C302" s="5">
        <v>1.1963297100543</v>
      </c>
      <c r="D302" s="5">
        <v>66758.9000749399</v>
      </c>
      <c r="E302" s="2">
        <f t="shared" si="10"/>
        <v>0.50299716720589</v>
      </c>
      <c r="F302" s="2">
        <f t="shared" si="11"/>
        <v>41094.5842043115</v>
      </c>
      <c r="R302" s="4">
        <v>30000</v>
      </c>
      <c r="S302" s="2">
        <v>1</v>
      </c>
      <c r="T302" s="2">
        <v>0</v>
      </c>
    </row>
    <row r="303" spans="1:20">
      <c r="A303" s="5">
        <v>0.701034602194941</v>
      </c>
      <c r="B303" s="5">
        <v>18025.5769322518</v>
      </c>
      <c r="C303" s="5">
        <v>1.22680775556672</v>
      </c>
      <c r="D303" s="5">
        <v>53808.4476828516</v>
      </c>
      <c r="E303" s="2">
        <f t="shared" si="10"/>
        <v>0.525773153371779</v>
      </c>
      <c r="F303" s="2">
        <f t="shared" si="11"/>
        <v>35782.8707505998</v>
      </c>
      <c r="R303" s="4">
        <v>30100</v>
      </c>
      <c r="S303" s="2">
        <v>1</v>
      </c>
      <c r="T303" s="2">
        <v>0</v>
      </c>
    </row>
    <row r="304" spans="1:20">
      <c r="A304" s="5">
        <v>0.651797439128999</v>
      </c>
      <c r="B304" s="5">
        <v>17347.4388084558</v>
      </c>
      <c r="C304" s="5">
        <v>1.14140151509963</v>
      </c>
      <c r="D304" s="5">
        <v>53164.1098374318</v>
      </c>
      <c r="E304" s="2">
        <f t="shared" si="10"/>
        <v>0.489604075970631</v>
      </c>
      <c r="F304" s="2">
        <f t="shared" si="11"/>
        <v>35816.671028976</v>
      </c>
      <c r="R304" s="4">
        <v>30200</v>
      </c>
      <c r="S304" s="2">
        <v>1</v>
      </c>
      <c r="T304" s="2">
        <v>0</v>
      </c>
    </row>
    <row r="305" spans="1:20">
      <c r="A305" s="5">
        <v>0.744311929772121</v>
      </c>
      <c r="B305" s="5">
        <v>21210.4621494609</v>
      </c>
      <c r="C305" s="5">
        <v>1.26835513744986</v>
      </c>
      <c r="D305" s="5">
        <v>58454.0202671494</v>
      </c>
      <c r="E305" s="2">
        <f t="shared" si="10"/>
        <v>0.524043207677739</v>
      </c>
      <c r="F305" s="2">
        <f t="shared" si="11"/>
        <v>37243.5581176885</v>
      </c>
      <c r="R305" s="4">
        <v>30300</v>
      </c>
      <c r="S305" s="2">
        <v>1</v>
      </c>
      <c r="T305" s="2">
        <v>0</v>
      </c>
    </row>
    <row r="306" spans="1:20">
      <c r="A306" s="5">
        <v>0.673558711014386</v>
      </c>
      <c r="B306" s="5">
        <v>21638.3140981145</v>
      </c>
      <c r="C306" s="5">
        <v>1.17352884188881</v>
      </c>
      <c r="D306" s="5">
        <v>58910.6239828817</v>
      </c>
      <c r="E306" s="2">
        <f t="shared" si="10"/>
        <v>0.499970130874424</v>
      </c>
      <c r="F306" s="2">
        <f t="shared" si="11"/>
        <v>37272.3098847672</v>
      </c>
      <c r="R306" s="4">
        <v>30400</v>
      </c>
      <c r="S306" s="2">
        <v>1</v>
      </c>
      <c r="T306" s="2">
        <v>0</v>
      </c>
    </row>
    <row r="307" spans="1:20">
      <c r="A307" s="5">
        <v>0.666175915259303</v>
      </c>
      <c r="B307" s="5">
        <v>23273.5204462244</v>
      </c>
      <c r="C307" s="5">
        <v>1.14312943007309</v>
      </c>
      <c r="D307" s="5">
        <v>62793.5982801104</v>
      </c>
      <c r="E307" s="2">
        <f t="shared" si="10"/>
        <v>0.476953514813787</v>
      </c>
      <c r="F307" s="2">
        <f t="shared" si="11"/>
        <v>39520.077833886</v>
      </c>
      <c r="R307" s="4">
        <v>30500</v>
      </c>
      <c r="S307" s="2">
        <v>1</v>
      </c>
      <c r="T307" s="2">
        <v>0</v>
      </c>
    </row>
    <row r="308" spans="1:20">
      <c r="A308" s="5">
        <v>0.709951402497573</v>
      </c>
      <c r="B308" s="5">
        <v>24208.1039321791</v>
      </c>
      <c r="C308" s="5">
        <v>1.20076816398334</v>
      </c>
      <c r="D308" s="5">
        <v>64897.7302562438</v>
      </c>
      <c r="E308" s="2">
        <f t="shared" si="10"/>
        <v>0.490816761485767</v>
      </c>
      <c r="F308" s="2">
        <f t="shared" si="11"/>
        <v>40689.6263240647</v>
      </c>
      <c r="R308" s="4">
        <v>30600</v>
      </c>
      <c r="S308" s="2">
        <v>1</v>
      </c>
      <c r="T308" s="2">
        <v>0</v>
      </c>
    </row>
    <row r="309" spans="1:20">
      <c r="A309" s="5">
        <v>0.712976035463532</v>
      </c>
      <c r="B309" s="5">
        <v>17906.6394954859</v>
      </c>
      <c r="C309" s="5">
        <v>1.2524573360274</v>
      </c>
      <c r="D309" s="5">
        <v>54870.794324579</v>
      </c>
      <c r="E309" s="2">
        <f t="shared" si="10"/>
        <v>0.539481300563868</v>
      </c>
      <c r="F309" s="2">
        <f t="shared" si="11"/>
        <v>36964.1548290931</v>
      </c>
      <c r="R309" s="4">
        <v>30700</v>
      </c>
      <c r="S309" s="2">
        <v>1</v>
      </c>
      <c r="T309" s="2">
        <v>0</v>
      </c>
    </row>
    <row r="310" spans="1:20">
      <c r="A310" s="5">
        <v>0.732430632748396</v>
      </c>
      <c r="B310" s="5">
        <v>19064.6270514216</v>
      </c>
      <c r="C310" s="5">
        <v>1.25699981508884</v>
      </c>
      <c r="D310" s="5">
        <v>54926.290991503</v>
      </c>
      <c r="E310" s="2">
        <f t="shared" si="10"/>
        <v>0.524569182340444</v>
      </c>
      <c r="F310" s="2">
        <f t="shared" si="11"/>
        <v>35861.6639400814</v>
      </c>
      <c r="R310" s="4">
        <v>30800</v>
      </c>
      <c r="S310" s="2">
        <v>1</v>
      </c>
      <c r="T310" s="2">
        <v>0</v>
      </c>
    </row>
    <row r="311" spans="1:20">
      <c r="A311" s="5">
        <v>0.677141057731909</v>
      </c>
      <c r="B311" s="5">
        <v>23078.3126223138</v>
      </c>
      <c r="C311" s="5">
        <v>1.21769648036196</v>
      </c>
      <c r="D311" s="5">
        <v>63665.6289077276</v>
      </c>
      <c r="E311" s="2">
        <f t="shared" si="10"/>
        <v>0.540555422630051</v>
      </c>
      <c r="F311" s="2">
        <f t="shared" si="11"/>
        <v>40587.3162854138</v>
      </c>
      <c r="R311" s="4">
        <v>30900</v>
      </c>
      <c r="S311" s="2">
        <v>1</v>
      </c>
      <c r="T311" s="2">
        <v>0</v>
      </c>
    </row>
    <row r="312" spans="1:20">
      <c r="A312" s="5">
        <v>0.655700064535486</v>
      </c>
      <c r="B312" s="5">
        <v>19296.1828129245</v>
      </c>
      <c r="C312" s="5">
        <v>1.15900579512619</v>
      </c>
      <c r="D312" s="5">
        <v>55131.4035291491</v>
      </c>
      <c r="E312" s="2">
        <f t="shared" si="10"/>
        <v>0.503305730590704</v>
      </c>
      <c r="F312" s="2">
        <f t="shared" si="11"/>
        <v>35835.2207162246</v>
      </c>
      <c r="R312" s="4">
        <v>31000</v>
      </c>
      <c r="S312" s="2">
        <v>1</v>
      </c>
      <c r="T312" s="2">
        <v>0</v>
      </c>
    </row>
    <row r="313" spans="1:20">
      <c r="A313" s="5">
        <v>0.757463392152762</v>
      </c>
      <c r="B313" s="5">
        <v>16587.3862838733</v>
      </c>
      <c r="C313" s="5">
        <v>1.29951494609673</v>
      </c>
      <c r="D313" s="5">
        <v>52511.4195855438</v>
      </c>
      <c r="E313" s="2">
        <f t="shared" si="10"/>
        <v>0.542051553943968</v>
      </c>
      <c r="F313" s="2">
        <f t="shared" si="11"/>
        <v>35924.0333016705</v>
      </c>
      <c r="R313" s="4">
        <v>31100</v>
      </c>
      <c r="S313" s="2">
        <v>1</v>
      </c>
      <c r="T313" s="2">
        <v>0</v>
      </c>
    </row>
    <row r="314" spans="1:20">
      <c r="A314" s="5">
        <v>0.701181625169249</v>
      </c>
      <c r="B314" s="5">
        <v>21050.5350604857</v>
      </c>
      <c r="C314" s="5">
        <v>1.20402293318114</v>
      </c>
      <c r="D314" s="5">
        <v>60056.3242751053</v>
      </c>
      <c r="E314" s="2">
        <f t="shared" si="10"/>
        <v>0.502841308011891</v>
      </c>
      <c r="F314" s="2">
        <f t="shared" si="11"/>
        <v>39005.7892146196</v>
      </c>
      <c r="R314" s="4">
        <v>31200</v>
      </c>
      <c r="S314" s="2">
        <v>1</v>
      </c>
      <c r="T314" s="2">
        <v>0</v>
      </c>
    </row>
    <row r="315" spans="1:20">
      <c r="A315" s="5">
        <v>0.689138014149714</v>
      </c>
      <c r="B315" s="5">
        <v>23460.0547356283</v>
      </c>
      <c r="C315" s="5">
        <v>1.17691342510538</v>
      </c>
      <c r="D315" s="5">
        <v>61485.9611074421</v>
      </c>
      <c r="E315" s="2">
        <f t="shared" si="10"/>
        <v>0.487775410955666</v>
      </c>
      <c r="F315" s="2">
        <f t="shared" si="11"/>
        <v>38025.9063718138</v>
      </c>
      <c r="R315" s="4">
        <v>31300</v>
      </c>
      <c r="S315" s="2">
        <v>1</v>
      </c>
      <c r="T315" s="2">
        <v>0</v>
      </c>
    </row>
    <row r="316" spans="1:20">
      <c r="A316" s="5">
        <v>0.646983381965502</v>
      </c>
      <c r="B316" s="5">
        <v>16179.4396700978</v>
      </c>
      <c r="C316" s="5">
        <v>1.10945934786892</v>
      </c>
      <c r="D316" s="5">
        <v>52983.9216226056</v>
      </c>
      <c r="E316" s="2">
        <f t="shared" si="10"/>
        <v>0.462475965903418</v>
      </c>
      <c r="F316" s="2">
        <f t="shared" si="11"/>
        <v>36804.4819525078</v>
      </c>
      <c r="R316" s="4">
        <v>31400</v>
      </c>
      <c r="S316" s="2">
        <v>1</v>
      </c>
      <c r="T316" s="2">
        <v>0</v>
      </c>
    </row>
    <row r="317" spans="1:20">
      <c r="A317" s="5">
        <v>0.693991498388541</v>
      </c>
      <c r="B317" s="5">
        <v>19326.8506609555</v>
      </c>
      <c r="C317" s="5">
        <v>1.18901400339165</v>
      </c>
      <c r="D317" s="5">
        <v>55516.8663864405</v>
      </c>
      <c r="E317" s="2">
        <f t="shared" si="10"/>
        <v>0.495022505003109</v>
      </c>
      <c r="F317" s="2">
        <f t="shared" si="11"/>
        <v>36190.015725485</v>
      </c>
      <c r="R317" s="4">
        <v>31500</v>
      </c>
      <c r="S317" s="2">
        <v>1</v>
      </c>
      <c r="T317" s="2">
        <v>0</v>
      </c>
    </row>
    <row r="318" spans="1:20">
      <c r="A318" s="5">
        <v>0.66862042534217</v>
      </c>
      <c r="B318" s="5">
        <v>16938.7257769872</v>
      </c>
      <c r="C318" s="5">
        <v>1.12028542653415</v>
      </c>
      <c r="D318" s="5">
        <v>52151.0546464444</v>
      </c>
      <c r="E318" s="2">
        <f t="shared" si="10"/>
        <v>0.45166500119198</v>
      </c>
      <c r="F318" s="2">
        <f t="shared" si="11"/>
        <v>35212.3288694572</v>
      </c>
      <c r="R318" s="4">
        <v>31600</v>
      </c>
      <c r="S318" s="2">
        <v>1</v>
      </c>
      <c r="T318" s="2">
        <v>0</v>
      </c>
    </row>
    <row r="319" spans="1:20">
      <c r="A319" s="5">
        <v>0.706747267428881</v>
      </c>
      <c r="B319" s="5">
        <v>16688.9019916567</v>
      </c>
      <c r="C319" s="5">
        <v>1.22669553661659</v>
      </c>
      <c r="D319" s="5">
        <v>54756.7940532757</v>
      </c>
      <c r="E319" s="2">
        <f t="shared" si="10"/>
        <v>0.519948269187709</v>
      </c>
      <c r="F319" s="2">
        <f t="shared" si="11"/>
        <v>38067.892061619</v>
      </c>
      <c r="R319" s="4">
        <v>31700</v>
      </c>
      <c r="S319" s="2">
        <v>1</v>
      </c>
      <c r="T319" s="2">
        <v>0</v>
      </c>
    </row>
    <row r="320" spans="1:20">
      <c r="A320" s="5">
        <v>0.707465160725448</v>
      </c>
      <c r="B320" s="5">
        <v>17653.9699285402</v>
      </c>
      <c r="C320" s="5">
        <v>1.21867574411308</v>
      </c>
      <c r="D320" s="5">
        <v>54517.2734531915</v>
      </c>
      <c r="E320" s="2">
        <f t="shared" si="10"/>
        <v>0.511210583387632</v>
      </c>
      <c r="F320" s="2">
        <f t="shared" si="11"/>
        <v>36863.3035246513</v>
      </c>
      <c r="R320" s="4">
        <v>31800</v>
      </c>
      <c r="S320" s="2">
        <v>1</v>
      </c>
      <c r="T320" s="2">
        <v>0</v>
      </c>
    </row>
    <row r="321" spans="1:20">
      <c r="A321" s="5">
        <v>0.757783895941117</v>
      </c>
      <c r="B321" s="5">
        <v>19418.1700554839</v>
      </c>
      <c r="C321" s="5">
        <v>1.28750953831631</v>
      </c>
      <c r="D321" s="5">
        <v>54715.2870612297</v>
      </c>
      <c r="E321" s="2">
        <f t="shared" si="10"/>
        <v>0.529725642375193</v>
      </c>
      <c r="F321" s="2">
        <f t="shared" si="11"/>
        <v>35297.1170057458</v>
      </c>
      <c r="R321" s="4">
        <v>31900</v>
      </c>
      <c r="S321" s="2">
        <v>1</v>
      </c>
      <c r="T321" s="2">
        <v>0</v>
      </c>
    </row>
    <row r="322" spans="1:20">
      <c r="A322" s="5">
        <v>0.697381278804456</v>
      </c>
      <c r="B322" s="5">
        <v>21615.9452111686</v>
      </c>
      <c r="C322" s="5">
        <v>1.20364302107957</v>
      </c>
      <c r="D322" s="5">
        <v>56521.8410761191</v>
      </c>
      <c r="E322" s="2">
        <f t="shared" si="10"/>
        <v>0.506261742275114</v>
      </c>
      <c r="F322" s="2">
        <f t="shared" si="11"/>
        <v>34905.8958649505</v>
      </c>
      <c r="R322" s="4">
        <v>32000</v>
      </c>
      <c r="S322" s="2">
        <v>1</v>
      </c>
      <c r="T322" s="2">
        <v>0</v>
      </c>
    </row>
    <row r="323" spans="1:20">
      <c r="A323" s="5">
        <v>0.719709681405601</v>
      </c>
      <c r="B323" s="5">
        <v>16678.3222393091</v>
      </c>
      <c r="C323" s="5">
        <v>1.22477758112055</v>
      </c>
      <c r="D323" s="5">
        <v>50214.7507044919</v>
      </c>
      <c r="E323" s="2">
        <f t="shared" si="10"/>
        <v>0.505067899714949</v>
      </c>
      <c r="F323" s="2">
        <f t="shared" si="11"/>
        <v>33536.4284651828</v>
      </c>
      <c r="R323" s="4">
        <v>32100</v>
      </c>
      <c r="S323" s="2">
        <v>1</v>
      </c>
      <c r="T323" s="2">
        <v>0</v>
      </c>
    </row>
    <row r="324" spans="1:20">
      <c r="A324" s="5">
        <v>0.720701982007059</v>
      </c>
      <c r="B324" s="5">
        <v>20984.375489483</v>
      </c>
      <c r="C324" s="5">
        <v>1.21747279871546</v>
      </c>
      <c r="D324" s="5">
        <v>57103.8803835382</v>
      </c>
      <c r="E324" s="2">
        <f t="shared" ref="E324:E387" si="12">C324-A324</f>
        <v>0.496770816708401</v>
      </c>
      <c r="F324" s="2">
        <f t="shared" ref="F324:F387" si="13">D324-B324</f>
        <v>36119.5048940552</v>
      </c>
      <c r="R324" s="4">
        <v>32200</v>
      </c>
      <c r="S324" s="2">
        <v>1</v>
      </c>
      <c r="T324" s="2">
        <v>0</v>
      </c>
    </row>
    <row r="325" spans="1:20">
      <c r="A325" s="5">
        <v>0.687292277038229</v>
      </c>
      <c r="B325" s="5">
        <v>20538.0078989339</v>
      </c>
      <c r="C325" s="5">
        <v>1.18968186636212</v>
      </c>
      <c r="D325" s="5">
        <v>58135.7199490643</v>
      </c>
      <c r="E325" s="2">
        <f t="shared" si="12"/>
        <v>0.502389589323891</v>
      </c>
      <c r="F325" s="2">
        <f t="shared" si="13"/>
        <v>37597.7120501304</v>
      </c>
      <c r="R325" s="4">
        <v>32300</v>
      </c>
      <c r="S325" s="2">
        <v>1</v>
      </c>
      <c r="T325" s="2">
        <v>0</v>
      </c>
    </row>
    <row r="326" spans="1:20">
      <c r="A326" s="5">
        <v>0.720671786889816</v>
      </c>
      <c r="B326" s="5">
        <v>19079.0649401169</v>
      </c>
      <c r="C326" s="5">
        <v>1.24668076489127</v>
      </c>
      <c r="D326" s="5">
        <v>55662.0280819186</v>
      </c>
      <c r="E326" s="2">
        <f t="shared" si="12"/>
        <v>0.526008978001454</v>
      </c>
      <c r="F326" s="2">
        <f t="shared" si="13"/>
        <v>36582.9631418017</v>
      </c>
      <c r="R326" s="4">
        <v>32400</v>
      </c>
      <c r="S326" s="2">
        <v>1</v>
      </c>
      <c r="T326" s="2">
        <v>0</v>
      </c>
    </row>
    <row r="327" spans="1:20">
      <c r="A327" s="5">
        <v>0.6971992528241</v>
      </c>
      <c r="B327" s="5">
        <v>14735.0668161253</v>
      </c>
      <c r="C327" s="5">
        <v>1.21156178554705</v>
      </c>
      <c r="D327" s="5">
        <v>51442.2565058441</v>
      </c>
      <c r="E327" s="2">
        <f t="shared" si="12"/>
        <v>0.51436253272295</v>
      </c>
      <c r="F327" s="2">
        <f t="shared" si="13"/>
        <v>36707.1896897188</v>
      </c>
      <c r="R327" s="4">
        <v>32500</v>
      </c>
      <c r="S327" s="2">
        <v>1</v>
      </c>
      <c r="T327" s="2">
        <v>0</v>
      </c>
    </row>
    <row r="328" spans="1:20">
      <c r="A328" s="5">
        <v>0.696787344633553</v>
      </c>
      <c r="B328" s="5">
        <v>19187.1947670292</v>
      </c>
      <c r="C328" s="5">
        <v>1.16446811243026</v>
      </c>
      <c r="D328" s="5">
        <v>55508.3271736337</v>
      </c>
      <c r="E328" s="2">
        <f t="shared" si="12"/>
        <v>0.467680767796707</v>
      </c>
      <c r="F328" s="2">
        <f t="shared" si="13"/>
        <v>36321.1324066045</v>
      </c>
      <c r="R328" s="4">
        <v>32600</v>
      </c>
      <c r="S328" s="2">
        <v>1</v>
      </c>
      <c r="T328" s="2">
        <v>0</v>
      </c>
    </row>
    <row r="329" spans="1:20">
      <c r="A329" s="5">
        <v>0.682364866596315</v>
      </c>
      <c r="B329" s="5">
        <v>21818.3472832529</v>
      </c>
      <c r="C329" s="5">
        <v>1.18876418595457</v>
      </c>
      <c r="D329" s="5">
        <v>60323.6227682843</v>
      </c>
      <c r="E329" s="2">
        <f t="shared" si="12"/>
        <v>0.506399319358255</v>
      </c>
      <c r="F329" s="2">
        <f t="shared" si="13"/>
        <v>38505.2754850314</v>
      </c>
      <c r="R329" s="4">
        <v>32700</v>
      </c>
      <c r="S329" s="2">
        <v>1</v>
      </c>
      <c r="T329" s="2">
        <v>0</v>
      </c>
    </row>
    <row r="330" spans="1:20">
      <c r="A330" s="5">
        <v>0.687317181913259</v>
      </c>
      <c r="B330" s="5">
        <v>16898.0070971407</v>
      </c>
      <c r="C330" s="5">
        <v>1.2280564267003</v>
      </c>
      <c r="D330" s="5">
        <v>51914.4934238909</v>
      </c>
      <c r="E330" s="2">
        <f t="shared" si="12"/>
        <v>0.540739244787041</v>
      </c>
      <c r="F330" s="2">
        <f t="shared" si="13"/>
        <v>35016.4863267502</v>
      </c>
      <c r="R330" s="4">
        <v>32800</v>
      </c>
      <c r="S330" s="2">
        <v>1</v>
      </c>
      <c r="T330" s="2">
        <v>0</v>
      </c>
    </row>
    <row r="331" spans="1:20">
      <c r="A331" s="5">
        <v>0.709958525172302</v>
      </c>
      <c r="B331" s="5">
        <v>20270.879769143</v>
      </c>
      <c r="C331" s="5">
        <v>1.2657528118584</v>
      </c>
      <c r="D331" s="5">
        <v>58892.3971404404</v>
      </c>
      <c r="E331" s="2">
        <f t="shared" si="12"/>
        <v>0.555794286686098</v>
      </c>
      <c r="F331" s="2">
        <f t="shared" si="13"/>
        <v>38621.5173712974</v>
      </c>
      <c r="R331" s="4">
        <v>32900</v>
      </c>
      <c r="S331" s="2">
        <v>1</v>
      </c>
      <c r="T331" s="2">
        <v>0</v>
      </c>
    </row>
    <row r="332" spans="1:20">
      <c r="A332" s="5">
        <v>0.731282523551328</v>
      </c>
      <c r="B332" s="5">
        <v>22104.176326563</v>
      </c>
      <c r="C332" s="5">
        <v>1.26203696631191</v>
      </c>
      <c r="D332" s="5">
        <v>59417.4530664886</v>
      </c>
      <c r="E332" s="2">
        <f t="shared" si="12"/>
        <v>0.530754442760582</v>
      </c>
      <c r="F332" s="2">
        <f t="shared" si="13"/>
        <v>37313.2767399256</v>
      </c>
      <c r="R332" s="4">
        <v>33000</v>
      </c>
      <c r="S332" s="2">
        <v>1</v>
      </c>
      <c r="T332" s="2">
        <v>0</v>
      </c>
    </row>
    <row r="333" spans="1:20">
      <c r="A333" s="5">
        <v>0.72252266492001</v>
      </c>
      <c r="B333" s="5">
        <v>19664.8676628358</v>
      </c>
      <c r="C333" s="5">
        <v>1.25239879859913</v>
      </c>
      <c r="D333" s="5">
        <v>56706.5942880474</v>
      </c>
      <c r="E333" s="2">
        <f t="shared" si="12"/>
        <v>0.52987613367912</v>
      </c>
      <c r="F333" s="2">
        <f t="shared" si="13"/>
        <v>37041.7266252116</v>
      </c>
      <c r="R333" s="4">
        <v>33100</v>
      </c>
      <c r="S333" s="2">
        <v>1</v>
      </c>
      <c r="T333" s="2">
        <v>0</v>
      </c>
    </row>
    <row r="334" spans="1:20">
      <c r="A334" s="5">
        <v>0.724972481100538</v>
      </c>
      <c r="B334" s="5">
        <v>20756.830635069</v>
      </c>
      <c r="C334" s="5">
        <v>1.25058239012578</v>
      </c>
      <c r="D334" s="5">
        <v>57113.1090682908</v>
      </c>
      <c r="E334" s="2">
        <f t="shared" si="12"/>
        <v>0.525609909025242</v>
      </c>
      <c r="F334" s="2">
        <f t="shared" si="13"/>
        <v>36356.2784332218</v>
      </c>
      <c r="R334" s="4">
        <v>33200</v>
      </c>
      <c r="S334" s="2">
        <v>1</v>
      </c>
      <c r="T334" s="2">
        <v>0</v>
      </c>
    </row>
    <row r="335" spans="1:20">
      <c r="A335" s="5">
        <v>0.728769417933837</v>
      </c>
      <c r="B335" s="5">
        <v>19505.8120404966</v>
      </c>
      <c r="C335" s="5">
        <v>1.27457312222747</v>
      </c>
      <c r="D335" s="5">
        <v>54974.7574205014</v>
      </c>
      <c r="E335" s="2">
        <f t="shared" si="12"/>
        <v>0.545803704293633</v>
      </c>
      <c r="F335" s="2">
        <f t="shared" si="13"/>
        <v>35468.9453800048</v>
      </c>
      <c r="R335" s="4">
        <v>33300</v>
      </c>
      <c r="S335" s="2">
        <v>1</v>
      </c>
      <c r="T335" s="2">
        <v>0</v>
      </c>
    </row>
    <row r="336" spans="1:20">
      <c r="A336" s="5">
        <v>0.717362866780509</v>
      </c>
      <c r="B336" s="5">
        <v>24451.1800423575</v>
      </c>
      <c r="C336" s="5">
        <v>1.21912815275152</v>
      </c>
      <c r="D336" s="5">
        <v>65541.6997935386</v>
      </c>
      <c r="E336" s="2">
        <f t="shared" si="12"/>
        <v>0.501765285971011</v>
      </c>
      <c r="F336" s="2">
        <f t="shared" si="13"/>
        <v>41090.5197511811</v>
      </c>
      <c r="R336" s="4">
        <v>33400</v>
      </c>
      <c r="S336" s="2">
        <v>1</v>
      </c>
      <c r="T336" s="2">
        <v>0</v>
      </c>
    </row>
    <row r="337" spans="1:20">
      <c r="A337" s="5">
        <v>0.660992083875482</v>
      </c>
      <c r="B337" s="5">
        <v>18283.5623945076</v>
      </c>
      <c r="C337" s="5">
        <v>1.14444978603054</v>
      </c>
      <c r="D337" s="5">
        <v>55167.6108167756</v>
      </c>
      <c r="E337" s="2">
        <f t="shared" si="12"/>
        <v>0.483457702155058</v>
      </c>
      <c r="F337" s="2">
        <f t="shared" si="13"/>
        <v>36884.048422268</v>
      </c>
      <c r="R337" s="4">
        <v>33500</v>
      </c>
      <c r="S337" s="2">
        <v>1</v>
      </c>
      <c r="T337" s="2">
        <v>0</v>
      </c>
    </row>
    <row r="338" spans="1:20">
      <c r="A338" s="5">
        <v>0.667232019085161</v>
      </c>
      <c r="B338" s="5">
        <v>15651.7713959361</v>
      </c>
      <c r="C338" s="5">
        <v>1.18734983681051</v>
      </c>
      <c r="D338" s="5">
        <v>53520.199566424</v>
      </c>
      <c r="E338" s="2">
        <f t="shared" si="12"/>
        <v>0.520117817725349</v>
      </c>
      <c r="F338" s="2">
        <f t="shared" si="13"/>
        <v>37868.4281704879</v>
      </c>
      <c r="R338" s="4">
        <v>33600</v>
      </c>
      <c r="S338" s="2">
        <v>1</v>
      </c>
      <c r="T338" s="2">
        <v>0</v>
      </c>
    </row>
    <row r="339" spans="1:20">
      <c r="A339" s="5">
        <v>0.769351465971363</v>
      </c>
      <c r="B339" s="5">
        <v>20242.9403017135</v>
      </c>
      <c r="C339" s="5">
        <v>1.32408686772314</v>
      </c>
      <c r="D339" s="5">
        <v>57827.1231529326</v>
      </c>
      <c r="E339" s="2">
        <f t="shared" si="12"/>
        <v>0.554735401751777</v>
      </c>
      <c r="F339" s="2">
        <f t="shared" si="13"/>
        <v>37584.1828512191</v>
      </c>
      <c r="R339" s="4">
        <v>33700</v>
      </c>
      <c r="S339" s="2">
        <v>1</v>
      </c>
      <c r="T339" s="2">
        <v>0</v>
      </c>
    </row>
    <row r="340" spans="1:20">
      <c r="A340" s="5">
        <v>0.744881475984122</v>
      </c>
      <c r="B340" s="5">
        <v>20449.6915027976</v>
      </c>
      <c r="C340" s="5">
        <v>1.29314393245211</v>
      </c>
      <c r="D340" s="5">
        <v>57042.4419914701</v>
      </c>
      <c r="E340" s="2">
        <f t="shared" si="12"/>
        <v>0.548262456467988</v>
      </c>
      <c r="F340" s="2">
        <f t="shared" si="13"/>
        <v>36592.7504886725</v>
      </c>
      <c r="R340" s="4">
        <v>33800</v>
      </c>
      <c r="S340" s="2">
        <v>1</v>
      </c>
      <c r="T340" s="2">
        <v>0</v>
      </c>
    </row>
    <row r="341" spans="1:20">
      <c r="A341" s="5">
        <v>0.743898319247355</v>
      </c>
      <c r="B341" s="5">
        <v>20810.0805507944</v>
      </c>
      <c r="C341" s="5">
        <v>1.30805893370163</v>
      </c>
      <c r="D341" s="5">
        <v>59312.5097665938</v>
      </c>
      <c r="E341" s="2">
        <f t="shared" si="12"/>
        <v>0.564160614454275</v>
      </c>
      <c r="F341" s="2">
        <f t="shared" si="13"/>
        <v>38502.4292157994</v>
      </c>
      <c r="R341" s="4">
        <v>33900</v>
      </c>
      <c r="S341" s="2">
        <v>1</v>
      </c>
      <c r="T341" s="2">
        <v>0</v>
      </c>
    </row>
    <row r="342" spans="1:20">
      <c r="A342" s="5">
        <v>0.755308429648756</v>
      </c>
      <c r="B342" s="5">
        <v>22069.5536245458</v>
      </c>
      <c r="C342" s="5">
        <v>1.31970226282784</v>
      </c>
      <c r="D342" s="5">
        <v>62257.9701686656</v>
      </c>
      <c r="E342" s="2">
        <f t="shared" si="12"/>
        <v>0.564393833179084</v>
      </c>
      <c r="F342" s="2">
        <f t="shared" si="13"/>
        <v>40188.4165441198</v>
      </c>
      <c r="R342" s="2">
        <v>34000</v>
      </c>
      <c r="S342" s="2">
        <v>1</v>
      </c>
      <c r="T342" s="2">
        <v>0</v>
      </c>
    </row>
    <row r="343" spans="1:20">
      <c r="A343" s="5">
        <v>0.705245285697536</v>
      </c>
      <c r="B343" s="5">
        <v>19281.8504785519</v>
      </c>
      <c r="C343" s="5">
        <v>1.21613312670473</v>
      </c>
      <c r="D343" s="5">
        <v>57274.305020626</v>
      </c>
      <c r="E343" s="2">
        <f t="shared" si="12"/>
        <v>0.510887841007194</v>
      </c>
      <c r="F343" s="2">
        <f t="shared" si="13"/>
        <v>37992.4545420741</v>
      </c>
      <c r="R343" s="2">
        <v>34100</v>
      </c>
      <c r="S343" s="2">
        <v>1</v>
      </c>
      <c r="T343" s="2">
        <v>0</v>
      </c>
    </row>
    <row r="344" spans="1:20">
      <c r="A344" s="5">
        <v>0.69185091712584</v>
      </c>
      <c r="B344" s="5">
        <v>19434.1102482799</v>
      </c>
      <c r="C344" s="5">
        <v>1.1720029031754</v>
      </c>
      <c r="D344" s="5">
        <v>54782.6781558273</v>
      </c>
      <c r="E344" s="2">
        <f t="shared" si="12"/>
        <v>0.48015198604956</v>
      </c>
      <c r="F344" s="2">
        <f t="shared" si="13"/>
        <v>35348.5679075474</v>
      </c>
      <c r="R344" s="2">
        <v>34200</v>
      </c>
      <c r="S344" s="2">
        <v>1</v>
      </c>
      <c r="T344" s="2">
        <v>0</v>
      </c>
    </row>
    <row r="345" spans="1:20">
      <c r="A345" s="5">
        <v>0.73181451747301</v>
      </c>
      <c r="B345" s="5">
        <v>16682.5941534489</v>
      </c>
      <c r="C345" s="5">
        <v>1.26383183068989</v>
      </c>
      <c r="D345" s="5">
        <v>52157.9668435439</v>
      </c>
      <c r="E345" s="2">
        <f t="shared" si="12"/>
        <v>0.53201731321688</v>
      </c>
      <c r="F345" s="2">
        <f t="shared" si="13"/>
        <v>35475.372690095</v>
      </c>
      <c r="R345" s="2">
        <v>34300</v>
      </c>
      <c r="S345" s="2">
        <v>1</v>
      </c>
      <c r="T345" s="2">
        <v>0</v>
      </c>
    </row>
    <row r="346" spans="1:20">
      <c r="A346" s="5">
        <v>0.700250332285494</v>
      </c>
      <c r="B346" s="5">
        <v>22149.4289228986</v>
      </c>
      <c r="C346" s="5">
        <v>1.20837691268216</v>
      </c>
      <c r="D346" s="5">
        <v>59905.6822254513</v>
      </c>
      <c r="E346" s="2">
        <f t="shared" si="12"/>
        <v>0.508126580396666</v>
      </c>
      <c r="F346" s="2">
        <f t="shared" si="13"/>
        <v>37756.2533025527</v>
      </c>
      <c r="R346" s="2">
        <v>34400</v>
      </c>
      <c r="S346" s="2">
        <v>1</v>
      </c>
      <c r="T346" s="2">
        <v>0</v>
      </c>
    </row>
    <row r="347" spans="1:20">
      <c r="A347" s="5">
        <v>0.72030384743788</v>
      </c>
      <c r="B347" s="5">
        <v>13844.1391017667</v>
      </c>
      <c r="C347" s="5">
        <v>1.25140218300076</v>
      </c>
      <c r="D347" s="5">
        <v>49795.5419453677</v>
      </c>
      <c r="E347" s="2">
        <f t="shared" si="12"/>
        <v>0.53109833556288</v>
      </c>
      <c r="F347" s="2">
        <f t="shared" si="13"/>
        <v>35951.402843601</v>
      </c>
      <c r="R347" s="2">
        <v>34500</v>
      </c>
      <c r="S347" s="2">
        <v>1</v>
      </c>
      <c r="T347" s="2">
        <v>0</v>
      </c>
    </row>
    <row r="348" spans="1:20">
      <c r="A348" s="5">
        <v>0.713490841201149</v>
      </c>
      <c r="B348" s="5">
        <v>19543.401557598</v>
      </c>
      <c r="C348" s="5">
        <v>1.21406302191461</v>
      </c>
      <c r="D348" s="5">
        <v>56346.364983437</v>
      </c>
      <c r="E348" s="2">
        <f t="shared" si="12"/>
        <v>0.500572180713461</v>
      </c>
      <c r="F348" s="2">
        <f t="shared" si="13"/>
        <v>36802.963425839</v>
      </c>
      <c r="R348" s="2">
        <v>34600</v>
      </c>
      <c r="S348" s="2">
        <v>1</v>
      </c>
      <c r="T348" s="2">
        <v>0</v>
      </c>
    </row>
    <row r="349" spans="1:20">
      <c r="A349" s="5">
        <v>0.709082232901545</v>
      </c>
      <c r="B349" s="5">
        <v>19536.9338556307</v>
      </c>
      <c r="C349" s="5">
        <v>1.19628323396831</v>
      </c>
      <c r="D349" s="5">
        <v>55044.5187613653</v>
      </c>
      <c r="E349" s="2">
        <f t="shared" si="12"/>
        <v>0.487201001066765</v>
      </c>
      <c r="F349" s="2">
        <f t="shared" si="13"/>
        <v>35507.5849057346</v>
      </c>
      <c r="R349" s="2">
        <v>34700</v>
      </c>
      <c r="S349" s="2">
        <v>1</v>
      </c>
      <c r="T349" s="2">
        <v>0</v>
      </c>
    </row>
    <row r="350" spans="1:20">
      <c r="A350" s="5">
        <v>0.669416609131623</v>
      </c>
      <c r="B350" s="5">
        <v>22809.2826977923</v>
      </c>
      <c r="C350" s="5">
        <v>1.15810042334193</v>
      </c>
      <c r="D350" s="5">
        <v>60955.5004572777</v>
      </c>
      <c r="E350" s="2">
        <f t="shared" si="12"/>
        <v>0.488683814210307</v>
      </c>
      <c r="F350" s="2">
        <f t="shared" si="13"/>
        <v>38146.2177594854</v>
      </c>
      <c r="R350" s="2">
        <v>34800</v>
      </c>
      <c r="S350" s="2">
        <v>1</v>
      </c>
      <c r="T350" s="2">
        <v>0</v>
      </c>
    </row>
    <row r="351" spans="1:20">
      <c r="A351" s="5">
        <v>0.707610546507373</v>
      </c>
      <c r="B351" s="5">
        <v>17717.6590500588</v>
      </c>
      <c r="C351" s="5">
        <v>1.21498642928723</v>
      </c>
      <c r="D351" s="5">
        <v>54489.4708002848</v>
      </c>
      <c r="E351" s="2">
        <f t="shared" si="12"/>
        <v>0.507375882779857</v>
      </c>
      <c r="F351" s="2">
        <f t="shared" si="13"/>
        <v>36771.811750226</v>
      </c>
      <c r="R351" s="2">
        <v>34900</v>
      </c>
      <c r="S351" s="2">
        <v>1</v>
      </c>
      <c r="T351" s="2">
        <v>0</v>
      </c>
    </row>
    <row r="352" spans="1:20">
      <c r="A352" s="5">
        <v>0.719268326565861</v>
      </c>
      <c r="B352" s="5">
        <v>19514.8014684835</v>
      </c>
      <c r="C352" s="5">
        <v>1.21912308496794</v>
      </c>
      <c r="D352" s="5">
        <v>54747.9549809304</v>
      </c>
      <c r="E352" s="2">
        <f t="shared" si="12"/>
        <v>0.499854758402079</v>
      </c>
      <c r="F352" s="2">
        <f t="shared" si="13"/>
        <v>35233.1535124469</v>
      </c>
      <c r="R352" s="2">
        <v>35000</v>
      </c>
      <c r="S352" s="2">
        <v>1</v>
      </c>
      <c r="T352" s="2">
        <v>0</v>
      </c>
    </row>
    <row r="353" spans="1:20">
      <c r="A353" s="5">
        <v>0.712306436890497</v>
      </c>
      <c r="B353" s="5">
        <v>22493.2439993435</v>
      </c>
      <c r="C353" s="5">
        <v>1.24303977064694</v>
      </c>
      <c r="D353" s="5">
        <v>60819.3186284413</v>
      </c>
      <c r="E353" s="2">
        <f t="shared" si="12"/>
        <v>0.530733333756443</v>
      </c>
      <c r="F353" s="2">
        <f t="shared" si="13"/>
        <v>38326.0746290978</v>
      </c>
      <c r="R353" s="2">
        <v>35100</v>
      </c>
      <c r="S353" s="2">
        <v>1</v>
      </c>
      <c r="T353" s="2">
        <v>0</v>
      </c>
    </row>
    <row r="354" spans="1:20">
      <c r="A354" s="5">
        <v>0.69359625350393</v>
      </c>
      <c r="B354" s="5">
        <v>25625.1278469423</v>
      </c>
      <c r="C354" s="5">
        <v>1.23489198465805</v>
      </c>
      <c r="D354" s="5">
        <v>63701.3679194112</v>
      </c>
      <c r="E354" s="2">
        <f t="shared" si="12"/>
        <v>0.54129573115412</v>
      </c>
      <c r="F354" s="2">
        <f t="shared" si="13"/>
        <v>38076.2400724689</v>
      </c>
      <c r="R354" s="2">
        <v>35200</v>
      </c>
      <c r="S354" s="2">
        <v>1</v>
      </c>
      <c r="T354" s="2">
        <v>0</v>
      </c>
    </row>
    <row r="355" spans="1:20">
      <c r="A355" s="5">
        <v>0.66162470467601</v>
      </c>
      <c r="B355" s="5">
        <v>18027.0853952391</v>
      </c>
      <c r="C355" s="5">
        <v>1.14698098603491</v>
      </c>
      <c r="D355" s="5">
        <v>53441.5243479803</v>
      </c>
      <c r="E355" s="2">
        <f t="shared" si="12"/>
        <v>0.4853562813589</v>
      </c>
      <c r="F355" s="2">
        <f t="shared" si="13"/>
        <v>35414.4389527412</v>
      </c>
      <c r="R355" s="2">
        <v>35300</v>
      </c>
      <c r="S355" s="2">
        <v>1</v>
      </c>
      <c r="T355" s="2">
        <v>0</v>
      </c>
    </row>
    <row r="356" spans="1:20">
      <c r="A356" s="5">
        <v>0.719413644900285</v>
      </c>
      <c r="B356" s="5">
        <v>19464.5020161139</v>
      </c>
      <c r="C356" s="5">
        <v>1.28014974462619</v>
      </c>
      <c r="D356" s="5">
        <v>57701.9768739781</v>
      </c>
      <c r="E356" s="2">
        <f t="shared" si="12"/>
        <v>0.560736099725905</v>
      </c>
      <c r="F356" s="2">
        <f t="shared" si="13"/>
        <v>38237.4748578642</v>
      </c>
      <c r="R356" s="2">
        <v>35400</v>
      </c>
      <c r="S356" s="2">
        <v>1</v>
      </c>
      <c r="T356" s="2">
        <v>0</v>
      </c>
    </row>
    <row r="357" spans="1:20">
      <c r="A357" s="5">
        <v>0.673184154472848</v>
      </c>
      <c r="B357" s="5">
        <v>17116.3063939455</v>
      </c>
      <c r="C357" s="5">
        <v>1.20661514400325</v>
      </c>
      <c r="D357" s="5">
        <v>54132.6656857655</v>
      </c>
      <c r="E357" s="2">
        <f t="shared" si="12"/>
        <v>0.533430989530402</v>
      </c>
      <c r="F357" s="2">
        <f t="shared" si="13"/>
        <v>37016.35929182</v>
      </c>
      <c r="R357" s="2">
        <v>35500</v>
      </c>
      <c r="S357" s="2">
        <v>1</v>
      </c>
      <c r="T357" s="2">
        <v>0</v>
      </c>
    </row>
    <row r="358" spans="1:20">
      <c r="A358" s="5">
        <v>0.722320366611349</v>
      </c>
      <c r="B358" s="5">
        <v>15931.8170013057</v>
      </c>
      <c r="C358" s="5">
        <v>1.27129953974485</v>
      </c>
      <c r="D358" s="5">
        <v>53571.8484827814</v>
      </c>
      <c r="E358" s="2">
        <f t="shared" si="12"/>
        <v>0.548979173133501</v>
      </c>
      <c r="F358" s="2">
        <f t="shared" si="13"/>
        <v>37640.0314814757</v>
      </c>
      <c r="R358" s="2">
        <v>35600</v>
      </c>
      <c r="S358" s="2">
        <v>1</v>
      </c>
      <c r="T358" s="2">
        <v>0</v>
      </c>
    </row>
    <row r="359" spans="1:20">
      <c r="A359" s="5">
        <v>0.717398047079324</v>
      </c>
      <c r="B359" s="5">
        <v>17908.7287873056</v>
      </c>
      <c r="C359" s="5">
        <v>1.26068631823419</v>
      </c>
      <c r="D359" s="5">
        <v>55516.6645001689</v>
      </c>
      <c r="E359" s="2">
        <f t="shared" si="12"/>
        <v>0.543288271154866</v>
      </c>
      <c r="F359" s="2">
        <f t="shared" si="13"/>
        <v>37607.9357128633</v>
      </c>
      <c r="R359" s="2">
        <v>35700</v>
      </c>
      <c r="S359" s="2">
        <v>1</v>
      </c>
      <c r="T359" s="2">
        <v>0</v>
      </c>
    </row>
    <row r="360" spans="1:20">
      <c r="A360" s="5">
        <v>0.692179981315713</v>
      </c>
      <c r="B360" s="5">
        <v>21776.1501619035</v>
      </c>
      <c r="C360" s="5">
        <v>1.21655438891443</v>
      </c>
      <c r="D360" s="5">
        <v>59842.1872189782</v>
      </c>
      <c r="E360" s="2">
        <f t="shared" si="12"/>
        <v>0.524374407598717</v>
      </c>
      <c r="F360" s="2">
        <f t="shared" si="13"/>
        <v>38066.0370570747</v>
      </c>
      <c r="R360" s="2">
        <v>35800</v>
      </c>
      <c r="S360" s="2">
        <v>1</v>
      </c>
      <c r="T360" s="2">
        <v>0</v>
      </c>
    </row>
    <row r="361" spans="1:20">
      <c r="A361" s="5">
        <v>0.70670408964624</v>
      </c>
      <c r="B361" s="5">
        <v>16716.9254804505</v>
      </c>
      <c r="C361" s="5">
        <v>1.22178228459022</v>
      </c>
      <c r="D361" s="5">
        <v>54764.5207291021</v>
      </c>
      <c r="E361" s="2">
        <f t="shared" si="12"/>
        <v>0.51507819494398</v>
      </c>
      <c r="F361" s="2">
        <f t="shared" si="13"/>
        <v>38047.5952486516</v>
      </c>
      <c r="R361" s="2">
        <v>35900</v>
      </c>
      <c r="S361" s="2">
        <v>1</v>
      </c>
      <c r="T361" s="2">
        <v>0</v>
      </c>
    </row>
    <row r="362" spans="1:20">
      <c r="A362" s="5">
        <v>0.662563359286415</v>
      </c>
      <c r="B362" s="5">
        <v>18481.6829082051</v>
      </c>
      <c r="C362" s="5">
        <v>1.160630057488</v>
      </c>
      <c r="D362" s="5">
        <v>57820.143537375</v>
      </c>
      <c r="E362" s="2">
        <f t="shared" si="12"/>
        <v>0.498066698201585</v>
      </c>
      <c r="F362" s="2">
        <f t="shared" si="13"/>
        <v>39338.4606291699</v>
      </c>
      <c r="R362" s="2">
        <v>36000</v>
      </c>
      <c r="S362" s="2">
        <v>1</v>
      </c>
      <c r="T362" s="2">
        <v>0</v>
      </c>
    </row>
    <row r="363" spans="1:20">
      <c r="A363" s="5">
        <v>0.737593346031912</v>
      </c>
      <c r="B363" s="5">
        <v>18196.2702611935</v>
      </c>
      <c r="C363" s="5">
        <v>1.29978597119156</v>
      </c>
      <c r="D363" s="5">
        <v>55731.554891175</v>
      </c>
      <c r="E363" s="2">
        <f t="shared" si="12"/>
        <v>0.562192625159648</v>
      </c>
      <c r="F363" s="2">
        <f t="shared" si="13"/>
        <v>37535.2846299815</v>
      </c>
      <c r="R363" s="2">
        <v>36100</v>
      </c>
      <c r="S363" s="2">
        <v>1</v>
      </c>
      <c r="T363" s="2">
        <v>0</v>
      </c>
    </row>
    <row r="364" spans="1:20">
      <c r="A364" s="5">
        <v>0.723556241842067</v>
      </c>
      <c r="B364" s="5">
        <v>21408.7069138422</v>
      </c>
      <c r="C364" s="5">
        <v>1.27840244534517</v>
      </c>
      <c r="D364" s="5">
        <v>59942.0222076533</v>
      </c>
      <c r="E364" s="2">
        <f t="shared" si="12"/>
        <v>0.554846203503103</v>
      </c>
      <c r="F364" s="2">
        <f t="shared" si="13"/>
        <v>38533.3152938111</v>
      </c>
      <c r="R364" s="2">
        <v>36200</v>
      </c>
      <c r="S364" s="2">
        <v>1</v>
      </c>
      <c r="T364" s="2">
        <v>0</v>
      </c>
    </row>
    <row r="365" spans="1:20">
      <c r="A365" s="5">
        <v>0.741985453411731</v>
      </c>
      <c r="B365" s="5">
        <v>21738.7423924844</v>
      </c>
      <c r="C365" s="5">
        <v>1.30257765426391</v>
      </c>
      <c r="D365" s="5">
        <v>57261.2931930291</v>
      </c>
      <c r="E365" s="2">
        <f t="shared" si="12"/>
        <v>0.560592200852179</v>
      </c>
      <c r="F365" s="2">
        <f t="shared" si="13"/>
        <v>35522.5508005447</v>
      </c>
      <c r="R365" s="2">
        <v>36300</v>
      </c>
      <c r="S365" s="2">
        <v>1</v>
      </c>
      <c r="T365" s="2">
        <v>0</v>
      </c>
    </row>
    <row r="366" spans="1:20">
      <c r="A366" s="5">
        <v>0.686913081365637</v>
      </c>
      <c r="B366" s="5">
        <v>23186.4799845946</v>
      </c>
      <c r="C366" s="5">
        <v>1.18984363672865</v>
      </c>
      <c r="D366" s="5">
        <v>63981.0145321436</v>
      </c>
      <c r="E366" s="2">
        <f t="shared" si="12"/>
        <v>0.502930555363013</v>
      </c>
      <c r="F366" s="2">
        <f t="shared" si="13"/>
        <v>40794.534547549</v>
      </c>
      <c r="R366" s="2">
        <v>36400</v>
      </c>
      <c r="S366" s="2">
        <v>1</v>
      </c>
      <c r="T366" s="2">
        <v>0</v>
      </c>
    </row>
    <row r="367" spans="1:20">
      <c r="A367" s="5">
        <v>0.698399295489291</v>
      </c>
      <c r="B367" s="5">
        <v>25784.1675196209</v>
      </c>
      <c r="C367" s="5">
        <v>1.18727505602649</v>
      </c>
      <c r="D367" s="5">
        <v>63975.8320341427</v>
      </c>
      <c r="E367" s="2">
        <f t="shared" si="12"/>
        <v>0.488875760537199</v>
      </c>
      <c r="F367" s="2">
        <f t="shared" si="13"/>
        <v>38191.6645145218</v>
      </c>
      <c r="R367" s="2">
        <v>36500</v>
      </c>
      <c r="S367" s="2">
        <v>1</v>
      </c>
      <c r="T367" s="2">
        <v>0</v>
      </c>
    </row>
    <row r="368" spans="1:20">
      <c r="A368" s="5">
        <v>0.701397223023749</v>
      </c>
      <c r="B368" s="5">
        <v>26163.1032583825</v>
      </c>
      <c r="C368" s="5">
        <v>1.18691504130865</v>
      </c>
      <c r="D368" s="5">
        <v>64993.7546441721</v>
      </c>
      <c r="E368" s="2">
        <f t="shared" si="12"/>
        <v>0.485517818284901</v>
      </c>
      <c r="F368" s="2">
        <f t="shared" si="13"/>
        <v>38830.6513857896</v>
      </c>
      <c r="R368" s="2">
        <v>36600</v>
      </c>
      <c r="S368" s="2">
        <v>1</v>
      </c>
      <c r="T368" s="2">
        <v>0</v>
      </c>
    </row>
    <row r="369" spans="1:20">
      <c r="A369" s="5">
        <v>0.708858106299103</v>
      </c>
      <c r="B369" s="5">
        <v>20069.7513916317</v>
      </c>
      <c r="C369" s="5">
        <v>1.1985998440932</v>
      </c>
      <c r="D369" s="5">
        <v>58564.1461230071</v>
      </c>
      <c r="E369" s="2">
        <f t="shared" si="12"/>
        <v>0.489741737794097</v>
      </c>
      <c r="F369" s="2">
        <f t="shared" si="13"/>
        <v>38494.3947313754</v>
      </c>
      <c r="R369" s="2">
        <v>36700</v>
      </c>
      <c r="S369" s="2">
        <v>1</v>
      </c>
      <c r="T369" s="2">
        <v>0</v>
      </c>
    </row>
    <row r="370" spans="1:20">
      <c r="A370" s="5">
        <v>0.727671283694109</v>
      </c>
      <c r="B370" s="5">
        <v>16838.5737411267</v>
      </c>
      <c r="C370" s="5">
        <v>1.24401753717067</v>
      </c>
      <c r="D370" s="5">
        <v>53844.9000460059</v>
      </c>
      <c r="E370" s="2">
        <f t="shared" si="12"/>
        <v>0.516346253476561</v>
      </c>
      <c r="F370" s="2">
        <f t="shared" si="13"/>
        <v>37006.3263048792</v>
      </c>
      <c r="R370" s="2">
        <v>36800</v>
      </c>
      <c r="S370" s="2">
        <v>1</v>
      </c>
      <c r="T370" s="2">
        <v>0</v>
      </c>
    </row>
    <row r="371" spans="1:20">
      <c r="A371" s="5">
        <v>0.69192703015727</v>
      </c>
      <c r="B371" s="5">
        <v>15759.2099337436</v>
      </c>
      <c r="C371" s="5">
        <v>1.2237929163899</v>
      </c>
      <c r="D371" s="5">
        <v>52851.2257194457</v>
      </c>
      <c r="E371" s="2">
        <f t="shared" si="12"/>
        <v>0.53186588623263</v>
      </c>
      <c r="F371" s="2">
        <f t="shared" si="13"/>
        <v>37092.0157857021</v>
      </c>
      <c r="R371" s="2">
        <v>36900</v>
      </c>
      <c r="S371" s="2">
        <v>1</v>
      </c>
      <c r="T371" s="2">
        <v>0</v>
      </c>
    </row>
    <row r="372" spans="1:20">
      <c r="A372" s="5">
        <v>0.666972305592463</v>
      </c>
      <c r="B372" s="5">
        <v>18773.3090454443</v>
      </c>
      <c r="C372" s="5">
        <v>1.15018185969622</v>
      </c>
      <c r="D372" s="5">
        <v>56832.3260710732</v>
      </c>
      <c r="E372" s="2">
        <f t="shared" si="12"/>
        <v>0.483209554103757</v>
      </c>
      <c r="F372" s="2">
        <f t="shared" si="13"/>
        <v>38059.0170256289</v>
      </c>
      <c r="R372" s="2">
        <v>37000</v>
      </c>
      <c r="S372" s="2">
        <v>1</v>
      </c>
      <c r="T372" s="2">
        <v>0</v>
      </c>
    </row>
    <row r="373" spans="1:20">
      <c r="A373" s="5">
        <v>0.679049809357779</v>
      </c>
      <c r="B373" s="5">
        <v>19993.6445530098</v>
      </c>
      <c r="C373" s="5">
        <v>1.20511854469171</v>
      </c>
      <c r="D373" s="5">
        <v>56102.9138643746</v>
      </c>
      <c r="E373" s="2">
        <f t="shared" si="12"/>
        <v>0.526068735333931</v>
      </c>
      <c r="F373" s="2">
        <f t="shared" si="13"/>
        <v>36109.2693113648</v>
      </c>
      <c r="R373" s="2">
        <v>37100</v>
      </c>
      <c r="S373" s="2">
        <v>1</v>
      </c>
      <c r="T373" s="2">
        <v>0</v>
      </c>
    </row>
    <row r="374" spans="1:20">
      <c r="A374" s="5">
        <v>0.690767352664815</v>
      </c>
      <c r="B374" s="5">
        <v>19983.7938701011</v>
      </c>
      <c r="C374" s="5">
        <v>1.19965272052578</v>
      </c>
      <c r="D374" s="5">
        <v>57968.5735476042</v>
      </c>
      <c r="E374" s="2">
        <f t="shared" si="12"/>
        <v>0.508885367860965</v>
      </c>
      <c r="F374" s="2">
        <f t="shared" si="13"/>
        <v>37984.7796775031</v>
      </c>
      <c r="R374" s="2">
        <v>37200</v>
      </c>
      <c r="S374" s="2">
        <v>1</v>
      </c>
      <c r="T374" s="2">
        <v>0</v>
      </c>
    </row>
    <row r="375" spans="1:20">
      <c r="A375" s="5">
        <v>0.731226694592729</v>
      </c>
      <c r="B375" s="5">
        <v>20917.7677750038</v>
      </c>
      <c r="C375" s="5">
        <v>1.25655104397838</v>
      </c>
      <c r="D375" s="5">
        <v>58328.0404318537</v>
      </c>
      <c r="E375" s="2">
        <f t="shared" si="12"/>
        <v>0.525324349385651</v>
      </c>
      <c r="F375" s="2">
        <f t="shared" si="13"/>
        <v>37410.2726568499</v>
      </c>
      <c r="R375" s="2">
        <v>37300</v>
      </c>
      <c r="S375" s="2">
        <v>1</v>
      </c>
      <c r="T375" s="2">
        <v>0</v>
      </c>
    </row>
    <row r="376" spans="1:20">
      <c r="A376" s="5">
        <v>0.669276027306505</v>
      </c>
      <c r="B376" s="5">
        <v>24712.12532505</v>
      </c>
      <c r="C376" s="5">
        <v>1.18997597164835</v>
      </c>
      <c r="D376" s="5">
        <v>59900.8325903965</v>
      </c>
      <c r="E376" s="2">
        <f t="shared" si="12"/>
        <v>0.520699944341845</v>
      </c>
      <c r="F376" s="2">
        <f t="shared" si="13"/>
        <v>35188.7072653465</v>
      </c>
      <c r="R376" s="2">
        <v>37400</v>
      </c>
      <c r="S376" s="2">
        <v>1</v>
      </c>
      <c r="T376" s="2">
        <v>0</v>
      </c>
    </row>
    <row r="377" spans="1:20">
      <c r="A377" s="5">
        <v>0.694068174007033</v>
      </c>
      <c r="B377" s="5">
        <v>23188.1907754932</v>
      </c>
      <c r="C377" s="5">
        <v>1.2131255721939</v>
      </c>
      <c r="D377" s="5">
        <v>59931.9912806288</v>
      </c>
      <c r="E377" s="2">
        <f t="shared" si="12"/>
        <v>0.519057398186867</v>
      </c>
      <c r="F377" s="2">
        <f t="shared" si="13"/>
        <v>36743.8005051356</v>
      </c>
      <c r="R377" s="2">
        <v>37500</v>
      </c>
      <c r="S377" s="2">
        <v>1</v>
      </c>
      <c r="T377" s="2">
        <v>0</v>
      </c>
    </row>
    <row r="378" spans="1:20">
      <c r="A378" s="5">
        <v>0.71520860300121</v>
      </c>
      <c r="B378" s="5">
        <v>20872.530643815</v>
      </c>
      <c r="C378" s="5">
        <v>1.23121614803387</v>
      </c>
      <c r="D378" s="5">
        <v>57165.2970760481</v>
      </c>
      <c r="E378" s="2">
        <f t="shared" si="12"/>
        <v>0.51600754503266</v>
      </c>
      <c r="F378" s="2">
        <f t="shared" si="13"/>
        <v>36292.7664322331</v>
      </c>
      <c r="R378" s="2">
        <v>37600</v>
      </c>
      <c r="S378" s="2">
        <v>1</v>
      </c>
      <c r="T378" s="2">
        <v>0</v>
      </c>
    </row>
    <row r="379" spans="1:20">
      <c r="A379" s="5">
        <v>0.673794367769459</v>
      </c>
      <c r="B379" s="5">
        <v>17582.728128365</v>
      </c>
      <c r="C379" s="5">
        <v>1.16291229412221</v>
      </c>
      <c r="D379" s="5">
        <v>52673.6727471532</v>
      </c>
      <c r="E379" s="2">
        <f t="shared" si="12"/>
        <v>0.489117926352751</v>
      </c>
      <c r="F379" s="2">
        <f t="shared" si="13"/>
        <v>35090.9446187882</v>
      </c>
      <c r="R379" s="2">
        <v>37700</v>
      </c>
      <c r="S379" s="2">
        <v>1</v>
      </c>
      <c r="T379" s="2">
        <v>0</v>
      </c>
    </row>
    <row r="380" spans="1:20">
      <c r="A380" s="5">
        <v>0.71675204390317</v>
      </c>
      <c r="B380" s="5">
        <v>19282.6425549933</v>
      </c>
      <c r="C380" s="5">
        <v>1.21150126617721</v>
      </c>
      <c r="D380" s="5">
        <v>54130.5848560767</v>
      </c>
      <c r="E380" s="2">
        <f t="shared" si="12"/>
        <v>0.49474922227404</v>
      </c>
      <c r="F380" s="2">
        <f t="shared" si="13"/>
        <v>34847.9423010834</v>
      </c>
      <c r="R380" s="2">
        <v>37800</v>
      </c>
      <c r="S380" s="2">
        <v>1</v>
      </c>
      <c r="T380" s="2">
        <v>0</v>
      </c>
    </row>
    <row r="381" spans="1:20">
      <c r="A381" s="5">
        <v>0.686228161827293</v>
      </c>
      <c r="B381" s="5">
        <v>18644.1392829524</v>
      </c>
      <c r="C381" s="5">
        <v>1.19664736485546</v>
      </c>
      <c r="D381" s="5">
        <v>52829.4563022013</v>
      </c>
      <c r="E381" s="2">
        <f t="shared" si="12"/>
        <v>0.510419203028167</v>
      </c>
      <c r="F381" s="2">
        <f t="shared" si="13"/>
        <v>34185.3170192489</v>
      </c>
      <c r="R381" s="2">
        <v>37900</v>
      </c>
      <c r="S381" s="2">
        <v>1</v>
      </c>
      <c r="T381" s="2">
        <v>0</v>
      </c>
    </row>
    <row r="382" spans="1:20">
      <c r="A382" s="5">
        <v>0.691008695111819</v>
      </c>
      <c r="B382" s="5">
        <v>23243.7675581929</v>
      </c>
      <c r="C382" s="5">
        <v>1.22184036323833</v>
      </c>
      <c r="D382" s="5">
        <v>63021.3336079993</v>
      </c>
      <c r="E382" s="2">
        <f t="shared" si="12"/>
        <v>0.530831668126511</v>
      </c>
      <c r="F382" s="2">
        <f t="shared" si="13"/>
        <v>39777.5660498064</v>
      </c>
      <c r="R382" s="2">
        <v>38000</v>
      </c>
      <c r="S382" s="2">
        <v>1</v>
      </c>
      <c r="T382" s="2">
        <v>0</v>
      </c>
    </row>
    <row r="383" spans="1:20">
      <c r="A383" s="5">
        <v>0.691599367492772</v>
      </c>
      <c r="B383" s="5">
        <v>18935.2373812563</v>
      </c>
      <c r="C383" s="5">
        <v>1.21882931550708</v>
      </c>
      <c r="D383" s="5">
        <v>55525.7939024039</v>
      </c>
      <c r="E383" s="2">
        <f t="shared" si="12"/>
        <v>0.527229948014308</v>
      </c>
      <c r="F383" s="2">
        <f t="shared" si="13"/>
        <v>36590.5565211476</v>
      </c>
      <c r="R383" s="2">
        <v>38100</v>
      </c>
      <c r="S383" s="2">
        <v>1</v>
      </c>
      <c r="T383" s="2">
        <v>0</v>
      </c>
    </row>
    <row r="384" spans="1:20">
      <c r="A384" s="5">
        <v>0.759708477644346</v>
      </c>
      <c r="B384" s="5">
        <v>16350.3903447017</v>
      </c>
      <c r="C384" s="5">
        <v>1.29455048170589</v>
      </c>
      <c r="D384" s="5">
        <v>52759.4643056599</v>
      </c>
      <c r="E384" s="2">
        <f t="shared" si="12"/>
        <v>0.534842004061544</v>
      </c>
      <c r="F384" s="2">
        <f t="shared" si="13"/>
        <v>36409.0739609582</v>
      </c>
      <c r="R384" s="2">
        <v>38200</v>
      </c>
      <c r="S384" s="2">
        <v>1</v>
      </c>
      <c r="T384" s="2">
        <v>0</v>
      </c>
    </row>
    <row r="385" spans="1:20">
      <c r="A385" s="5">
        <v>0.723538651421596</v>
      </c>
      <c r="B385" s="5">
        <v>17620.29764233</v>
      </c>
      <c r="C385" s="5">
        <v>1.27978797378695</v>
      </c>
      <c r="D385" s="5">
        <v>55390.5496344734</v>
      </c>
      <c r="E385" s="2">
        <f t="shared" si="12"/>
        <v>0.556249322365354</v>
      </c>
      <c r="F385" s="2">
        <f t="shared" si="13"/>
        <v>37770.2519921434</v>
      </c>
      <c r="R385" s="2">
        <v>38300</v>
      </c>
      <c r="S385" s="2">
        <v>1</v>
      </c>
      <c r="T385" s="2">
        <v>0</v>
      </c>
    </row>
    <row r="386" spans="1:20">
      <c r="A386" s="5">
        <v>0.761500325394466</v>
      </c>
      <c r="B386" s="5">
        <v>21522.0391429946</v>
      </c>
      <c r="C386" s="5">
        <v>1.32492377012813</v>
      </c>
      <c r="D386" s="5">
        <v>59598.5750636531</v>
      </c>
      <c r="E386" s="2">
        <f t="shared" si="12"/>
        <v>0.563423444733664</v>
      </c>
      <c r="F386" s="2">
        <f t="shared" si="13"/>
        <v>38076.5359206585</v>
      </c>
      <c r="R386" s="2">
        <v>38400</v>
      </c>
      <c r="S386" s="2">
        <v>1</v>
      </c>
      <c r="T386" s="2">
        <v>0</v>
      </c>
    </row>
    <row r="387" spans="1:20">
      <c r="A387" s="5">
        <v>0.695442752270815</v>
      </c>
      <c r="B387" s="5">
        <v>18756.2626899006</v>
      </c>
      <c r="C387" s="5">
        <v>1.16997203544983</v>
      </c>
      <c r="D387" s="5">
        <v>54678.4443138562</v>
      </c>
      <c r="E387" s="2">
        <f t="shared" si="12"/>
        <v>0.474529283179015</v>
      </c>
      <c r="F387" s="2">
        <f t="shared" si="13"/>
        <v>35922.1816239556</v>
      </c>
      <c r="R387" s="2">
        <v>38500</v>
      </c>
      <c r="S387" s="2">
        <v>1</v>
      </c>
      <c r="T387" s="2">
        <v>0</v>
      </c>
    </row>
    <row r="388" spans="1:20">
      <c r="A388" s="5">
        <v>0.701603151333007</v>
      </c>
      <c r="B388" s="5">
        <v>16281.7415272004</v>
      </c>
      <c r="C388" s="5">
        <v>1.19008530220628</v>
      </c>
      <c r="D388" s="5">
        <v>52230.4733280805</v>
      </c>
      <c r="E388" s="2">
        <f t="shared" ref="E388:E451" si="14">C388-A388</f>
        <v>0.488482150873273</v>
      </c>
      <c r="F388" s="2">
        <f t="shared" ref="F388:F451" si="15">D388-B388</f>
        <v>35948.7318008801</v>
      </c>
      <c r="R388" s="2">
        <v>38600</v>
      </c>
      <c r="S388" s="2">
        <v>1</v>
      </c>
      <c r="T388" s="2">
        <v>0</v>
      </c>
    </row>
    <row r="389" spans="1:20">
      <c r="A389" s="5">
        <v>0.748002939897637</v>
      </c>
      <c r="B389" s="5">
        <v>15619.8078119047</v>
      </c>
      <c r="C389" s="5">
        <v>1.28622442259386</v>
      </c>
      <c r="D389" s="5">
        <v>50098.865341415</v>
      </c>
      <c r="E389" s="2">
        <f t="shared" si="14"/>
        <v>0.538221482696223</v>
      </c>
      <c r="F389" s="2">
        <f t="shared" si="15"/>
        <v>34479.0575295103</v>
      </c>
      <c r="R389" s="2">
        <v>38700</v>
      </c>
      <c r="S389" s="2">
        <v>1</v>
      </c>
      <c r="T389" s="2">
        <v>0</v>
      </c>
    </row>
    <row r="390" spans="1:20">
      <c r="A390" s="5">
        <v>0.745994829190573</v>
      </c>
      <c r="B390" s="5">
        <v>18624.0643949641</v>
      </c>
      <c r="C390" s="5">
        <v>1.28519805392073</v>
      </c>
      <c r="D390" s="5">
        <v>54763.8780668985</v>
      </c>
      <c r="E390" s="2">
        <f t="shared" si="14"/>
        <v>0.539203224730157</v>
      </c>
      <c r="F390" s="2">
        <f t="shared" si="15"/>
        <v>36139.8136719344</v>
      </c>
      <c r="R390" s="2">
        <v>38800</v>
      </c>
      <c r="S390" s="2">
        <v>1</v>
      </c>
      <c r="T390" s="2">
        <v>0</v>
      </c>
    </row>
    <row r="391" spans="1:20">
      <c r="A391" s="5">
        <v>0.672594724668954</v>
      </c>
      <c r="B391" s="5">
        <v>20526.2090748246</v>
      </c>
      <c r="C391" s="5">
        <v>1.16671733777064</v>
      </c>
      <c r="D391" s="5">
        <v>56617.6471182185</v>
      </c>
      <c r="E391" s="2">
        <f t="shared" si="14"/>
        <v>0.494122613101686</v>
      </c>
      <c r="F391" s="2">
        <f t="shared" si="15"/>
        <v>36091.4380433939</v>
      </c>
      <c r="R391" s="2">
        <v>38900</v>
      </c>
      <c r="S391" s="2">
        <v>1</v>
      </c>
      <c r="T391" s="2">
        <v>0</v>
      </c>
    </row>
    <row r="392" spans="1:20">
      <c r="A392" s="5">
        <v>0.745359387755654</v>
      </c>
      <c r="B392" s="5">
        <v>15989.0768765105</v>
      </c>
      <c r="C392" s="5">
        <v>1.29726620945348</v>
      </c>
      <c r="D392" s="5">
        <v>51533.956789849</v>
      </c>
      <c r="E392" s="2">
        <f t="shared" si="14"/>
        <v>0.551906821697826</v>
      </c>
      <c r="F392" s="2">
        <f t="shared" si="15"/>
        <v>35544.8799133385</v>
      </c>
      <c r="R392" s="2">
        <v>39000</v>
      </c>
      <c r="S392" s="2">
        <v>1</v>
      </c>
      <c r="T392" s="2">
        <v>0</v>
      </c>
    </row>
    <row r="393" spans="1:20">
      <c r="A393" s="5">
        <v>0.689951276924535</v>
      </c>
      <c r="B393" s="5">
        <v>20361.6386563214</v>
      </c>
      <c r="C393" s="5">
        <v>1.19511535680592</v>
      </c>
      <c r="D393" s="5">
        <v>58173.3068121731</v>
      </c>
      <c r="E393" s="2">
        <f t="shared" si="14"/>
        <v>0.505164079881385</v>
      </c>
      <c r="F393" s="2">
        <f t="shared" si="15"/>
        <v>37811.6681558517</v>
      </c>
      <c r="R393" s="2">
        <v>39100</v>
      </c>
      <c r="S393" s="2">
        <v>1</v>
      </c>
      <c r="T393" s="2">
        <v>0</v>
      </c>
    </row>
    <row r="394" spans="1:20">
      <c r="A394" s="5">
        <v>0.711740015686955</v>
      </c>
      <c r="B394" s="5">
        <v>19850.644688803</v>
      </c>
      <c r="C394" s="5">
        <v>1.22803828058381</v>
      </c>
      <c r="D394" s="5">
        <v>57555.9221314598</v>
      </c>
      <c r="E394" s="2">
        <f t="shared" si="14"/>
        <v>0.516298264896855</v>
      </c>
      <c r="F394" s="2">
        <f t="shared" si="15"/>
        <v>37705.2774426568</v>
      </c>
      <c r="R394" s="2">
        <v>39200</v>
      </c>
      <c r="S394" s="2">
        <v>1</v>
      </c>
      <c r="T394" s="2">
        <v>0</v>
      </c>
    </row>
    <row r="395" spans="1:20">
      <c r="A395" s="5">
        <v>0.65744454124704</v>
      </c>
      <c r="B395" s="5">
        <v>18146.5498818655</v>
      </c>
      <c r="C395" s="5">
        <v>1.1056471567645</v>
      </c>
      <c r="D395" s="5">
        <v>53888.0966790663</v>
      </c>
      <c r="E395" s="2">
        <f t="shared" si="14"/>
        <v>0.44820261551746</v>
      </c>
      <c r="F395" s="2">
        <f t="shared" si="15"/>
        <v>35741.5467972008</v>
      </c>
      <c r="R395" s="2">
        <v>39300</v>
      </c>
      <c r="S395" s="2">
        <v>1</v>
      </c>
      <c r="T395" s="2">
        <v>0</v>
      </c>
    </row>
    <row r="396" spans="1:20">
      <c r="A396" s="5">
        <v>0.723254273601218</v>
      </c>
      <c r="B396" s="5">
        <v>24496.4226468654</v>
      </c>
      <c r="C396" s="5">
        <v>1.24044313776547</v>
      </c>
      <c r="D396" s="5">
        <v>60069.434631138</v>
      </c>
      <c r="E396" s="2">
        <f t="shared" si="14"/>
        <v>0.517188864164252</v>
      </c>
      <c r="F396" s="2">
        <f t="shared" si="15"/>
        <v>35573.0119842726</v>
      </c>
      <c r="R396" s="2">
        <v>39400</v>
      </c>
      <c r="S396" s="2">
        <v>1</v>
      </c>
      <c r="T396" s="2">
        <v>0</v>
      </c>
    </row>
    <row r="397" spans="1:20">
      <c r="A397" s="5">
        <v>0.71435623847244</v>
      </c>
      <c r="B397" s="5">
        <v>15309.6182612017</v>
      </c>
      <c r="C397" s="5">
        <v>1.26706129959856</v>
      </c>
      <c r="D397" s="5">
        <v>50327.1905927556</v>
      </c>
      <c r="E397" s="2">
        <f t="shared" si="14"/>
        <v>0.55270506112612</v>
      </c>
      <c r="F397" s="2">
        <f t="shared" si="15"/>
        <v>35017.5723315539</v>
      </c>
      <c r="R397" s="2">
        <v>39500</v>
      </c>
      <c r="S397" s="2">
        <v>1</v>
      </c>
      <c r="T397" s="2">
        <v>0</v>
      </c>
    </row>
    <row r="398" spans="1:20">
      <c r="A398" s="5">
        <v>0.734149326212238</v>
      </c>
      <c r="B398" s="5">
        <v>20668.3842325203</v>
      </c>
      <c r="C398" s="5">
        <v>1.2764186615517</v>
      </c>
      <c r="D398" s="5">
        <v>58265.853447102</v>
      </c>
      <c r="E398" s="2">
        <f t="shared" si="14"/>
        <v>0.542269335339462</v>
      </c>
      <c r="F398" s="2">
        <f t="shared" si="15"/>
        <v>37597.4692145817</v>
      </c>
      <c r="R398" s="2">
        <v>39600</v>
      </c>
      <c r="S398" s="2">
        <v>1</v>
      </c>
      <c r="T398" s="2">
        <v>0</v>
      </c>
    </row>
    <row r="399" spans="1:20">
      <c r="A399" s="5">
        <v>0.753749402357825</v>
      </c>
      <c r="B399" s="5">
        <v>17162.2171571627</v>
      </c>
      <c r="C399" s="5">
        <v>1.26517957477633</v>
      </c>
      <c r="D399" s="5">
        <v>51010.9951222022</v>
      </c>
      <c r="E399" s="2">
        <f t="shared" si="14"/>
        <v>0.511430172418505</v>
      </c>
      <c r="F399" s="2">
        <f t="shared" si="15"/>
        <v>33848.7779650395</v>
      </c>
      <c r="R399" s="2">
        <v>39700</v>
      </c>
      <c r="S399" s="2">
        <v>1</v>
      </c>
      <c r="T399" s="2">
        <v>0</v>
      </c>
    </row>
    <row r="400" spans="1:20">
      <c r="A400" s="5">
        <v>0.749043402134654</v>
      </c>
      <c r="B400" s="5">
        <v>18447.7027479718</v>
      </c>
      <c r="C400" s="5">
        <v>1.29321645277565</v>
      </c>
      <c r="D400" s="5">
        <v>54552.2483967727</v>
      </c>
      <c r="E400" s="2">
        <f t="shared" si="14"/>
        <v>0.544173050640996</v>
      </c>
      <c r="F400" s="2">
        <f t="shared" si="15"/>
        <v>36104.5456488009</v>
      </c>
      <c r="R400" s="2">
        <v>39800</v>
      </c>
      <c r="S400" s="2">
        <v>1</v>
      </c>
      <c r="T400" s="2">
        <v>0</v>
      </c>
    </row>
    <row r="401" spans="1:20">
      <c r="A401" s="5">
        <v>0.701721071401942</v>
      </c>
      <c r="B401" s="5">
        <v>17670.3115520879</v>
      </c>
      <c r="C401" s="5">
        <v>1.24426937288375</v>
      </c>
      <c r="D401" s="5">
        <v>53644.340843082</v>
      </c>
      <c r="E401" s="2">
        <f t="shared" si="14"/>
        <v>0.542548301481808</v>
      </c>
      <c r="F401" s="2">
        <f t="shared" si="15"/>
        <v>35974.0292909941</v>
      </c>
      <c r="R401" s="2">
        <v>39900</v>
      </c>
      <c r="S401" s="2">
        <v>1</v>
      </c>
      <c r="T401" s="2">
        <v>0</v>
      </c>
    </row>
    <row r="402" spans="1:20">
      <c r="A402" s="5">
        <v>0.67619467865087</v>
      </c>
      <c r="B402" s="5">
        <v>21154.2161438967</v>
      </c>
      <c r="C402" s="5">
        <v>1.194875557633</v>
      </c>
      <c r="D402" s="5">
        <v>59181.2043617412</v>
      </c>
      <c r="E402" s="2">
        <f t="shared" si="14"/>
        <v>0.51868087898213</v>
      </c>
      <c r="F402" s="2">
        <f t="shared" si="15"/>
        <v>38026.9882178445</v>
      </c>
      <c r="R402" s="2">
        <v>40000</v>
      </c>
      <c r="S402" s="2">
        <v>1</v>
      </c>
      <c r="T402" s="2">
        <v>0</v>
      </c>
    </row>
    <row r="403" spans="1:20">
      <c r="A403" s="5">
        <v>0.688991702413816</v>
      </c>
      <c r="B403" s="5">
        <v>21472.252445709</v>
      </c>
      <c r="C403" s="5">
        <v>1.21219976323997</v>
      </c>
      <c r="D403" s="5">
        <v>61276.3990209204</v>
      </c>
      <c r="E403" s="2">
        <f t="shared" si="14"/>
        <v>0.523208060826154</v>
      </c>
      <c r="F403" s="2">
        <f t="shared" si="15"/>
        <v>39804.1465752114</v>
      </c>
      <c r="R403" s="2">
        <v>40100</v>
      </c>
      <c r="S403" s="2">
        <v>1</v>
      </c>
      <c r="T403" s="2">
        <v>0</v>
      </c>
    </row>
    <row r="404" spans="1:20">
      <c r="A404" s="5">
        <v>0.718669368259266</v>
      </c>
      <c r="B404" s="5">
        <v>22250.0399421701</v>
      </c>
      <c r="C404" s="5">
        <v>1.24706783086263</v>
      </c>
      <c r="D404" s="5">
        <v>58884.5286305285</v>
      </c>
      <c r="E404" s="2">
        <f t="shared" si="14"/>
        <v>0.528398462603364</v>
      </c>
      <c r="F404" s="2">
        <f t="shared" si="15"/>
        <v>36634.4886883584</v>
      </c>
      <c r="R404" s="2">
        <v>40200</v>
      </c>
      <c r="S404" s="2">
        <v>1</v>
      </c>
      <c r="T404" s="2">
        <v>0</v>
      </c>
    </row>
    <row r="405" spans="1:20">
      <c r="A405" s="5">
        <v>0.703399294750755</v>
      </c>
      <c r="B405" s="5">
        <v>17767.7856177521</v>
      </c>
      <c r="C405" s="5">
        <v>1.21045895403495</v>
      </c>
      <c r="D405" s="5">
        <v>55824.1607230297</v>
      </c>
      <c r="E405" s="2">
        <f t="shared" si="14"/>
        <v>0.507059659284195</v>
      </c>
      <c r="F405" s="2">
        <f t="shared" si="15"/>
        <v>38056.3751052776</v>
      </c>
      <c r="R405" s="2">
        <v>40300</v>
      </c>
      <c r="S405" s="2">
        <v>1</v>
      </c>
      <c r="T405" s="2">
        <v>0</v>
      </c>
    </row>
    <row r="406" spans="1:20">
      <c r="A406" s="5">
        <v>0.725659154302575</v>
      </c>
      <c r="B406" s="5">
        <v>23250.9042740041</v>
      </c>
      <c r="C406" s="5">
        <v>1.23928697130148</v>
      </c>
      <c r="D406" s="5">
        <v>59994.5775773323</v>
      </c>
      <c r="E406" s="2">
        <f t="shared" si="14"/>
        <v>0.513627816998905</v>
      </c>
      <c r="F406" s="2">
        <f t="shared" si="15"/>
        <v>36743.6733033282</v>
      </c>
      <c r="R406" s="2">
        <v>40400</v>
      </c>
      <c r="S406" s="2">
        <v>1</v>
      </c>
      <c r="T406" s="2">
        <v>0</v>
      </c>
    </row>
    <row r="407" spans="1:20">
      <c r="A407" s="5">
        <v>0.727580171958103</v>
      </c>
      <c r="B407" s="5">
        <v>24263.6469291491</v>
      </c>
      <c r="C407" s="5">
        <v>1.24818000286098</v>
      </c>
      <c r="D407" s="5">
        <v>63220.8345120765</v>
      </c>
      <c r="E407" s="2">
        <f t="shared" si="14"/>
        <v>0.520599830902877</v>
      </c>
      <c r="F407" s="2">
        <f t="shared" si="15"/>
        <v>38957.1875829274</v>
      </c>
      <c r="R407" s="2">
        <v>40500</v>
      </c>
      <c r="S407" s="2">
        <v>1</v>
      </c>
      <c r="T407" s="2">
        <v>0</v>
      </c>
    </row>
    <row r="408" spans="1:20">
      <c r="A408" s="5">
        <v>0.7179813965697</v>
      </c>
      <c r="B408" s="5">
        <v>17018.3506269407</v>
      </c>
      <c r="C408" s="5">
        <v>1.21735132389978</v>
      </c>
      <c r="D408" s="5">
        <v>53989.6296425926</v>
      </c>
      <c r="E408" s="2">
        <f t="shared" si="14"/>
        <v>0.49936992733008</v>
      </c>
      <c r="F408" s="2">
        <f t="shared" si="15"/>
        <v>36971.2790156519</v>
      </c>
      <c r="R408" s="2">
        <v>40600</v>
      </c>
      <c r="S408" s="2">
        <v>1</v>
      </c>
      <c r="T408" s="2">
        <v>0</v>
      </c>
    </row>
    <row r="409" spans="1:20">
      <c r="A409" s="5">
        <v>0.683275282392534</v>
      </c>
      <c r="B409" s="5">
        <v>20588.3068997873</v>
      </c>
      <c r="C409" s="5">
        <v>1.16260470834714</v>
      </c>
      <c r="D409" s="5">
        <v>57499.4796801026</v>
      </c>
      <c r="E409" s="2">
        <f t="shared" si="14"/>
        <v>0.479329425954606</v>
      </c>
      <c r="F409" s="2">
        <f t="shared" si="15"/>
        <v>36911.1727803153</v>
      </c>
      <c r="R409" s="2">
        <v>40700</v>
      </c>
      <c r="S409" s="2">
        <v>1</v>
      </c>
      <c r="T409" s="2">
        <v>0</v>
      </c>
    </row>
    <row r="410" spans="1:20">
      <c r="A410" s="5">
        <v>0.70298303028289</v>
      </c>
      <c r="B410" s="5">
        <v>25160.0687528067</v>
      </c>
      <c r="C410" s="5">
        <v>1.20418000856346</v>
      </c>
      <c r="D410" s="5">
        <v>64937.8806843183</v>
      </c>
      <c r="E410" s="2">
        <f t="shared" si="14"/>
        <v>0.50119697828057</v>
      </c>
      <c r="F410" s="2">
        <f t="shared" si="15"/>
        <v>39777.8119315116</v>
      </c>
      <c r="R410" s="2">
        <v>40800</v>
      </c>
      <c r="S410" s="2">
        <v>1</v>
      </c>
      <c r="T410" s="2">
        <v>0</v>
      </c>
    </row>
    <row r="411" spans="1:20">
      <c r="A411" s="5">
        <v>0.708221918293697</v>
      </c>
      <c r="B411" s="5">
        <v>23201.9316362783</v>
      </c>
      <c r="C411" s="5">
        <v>1.21741384854672</v>
      </c>
      <c r="D411" s="5">
        <v>59869.3195306511</v>
      </c>
      <c r="E411" s="2">
        <f t="shared" si="14"/>
        <v>0.509191930253023</v>
      </c>
      <c r="F411" s="2">
        <f t="shared" si="15"/>
        <v>36667.3878943728</v>
      </c>
      <c r="R411" s="2">
        <v>40900</v>
      </c>
      <c r="S411" s="2">
        <v>1</v>
      </c>
      <c r="T411" s="2">
        <v>0</v>
      </c>
    </row>
    <row r="412" spans="1:20">
      <c r="A412" s="5">
        <v>0.658015481843155</v>
      </c>
      <c r="B412" s="5">
        <v>21348.2362720949</v>
      </c>
      <c r="C412" s="5">
        <v>1.14565494957266</v>
      </c>
      <c r="D412" s="5">
        <v>60249.3910527517</v>
      </c>
      <c r="E412" s="2">
        <f t="shared" si="14"/>
        <v>0.487639467729505</v>
      </c>
      <c r="F412" s="2">
        <f t="shared" si="15"/>
        <v>38901.1547806568</v>
      </c>
      <c r="R412" s="2">
        <v>41000</v>
      </c>
      <c r="S412" s="2">
        <v>1</v>
      </c>
      <c r="T412" s="2">
        <v>0</v>
      </c>
    </row>
    <row r="413" spans="1:20">
      <c r="A413" s="5">
        <v>0.697725195300826</v>
      </c>
      <c r="B413" s="5">
        <v>24025.9924808225</v>
      </c>
      <c r="C413" s="5">
        <v>1.1869545180946</v>
      </c>
      <c r="D413" s="5">
        <v>62711.9768630566</v>
      </c>
      <c r="E413" s="2">
        <f t="shared" si="14"/>
        <v>0.489229322793774</v>
      </c>
      <c r="F413" s="2">
        <f t="shared" si="15"/>
        <v>38685.9843822341</v>
      </c>
      <c r="R413" s="2">
        <v>41100</v>
      </c>
      <c r="S413" s="2">
        <v>1</v>
      </c>
      <c r="T413" s="2">
        <v>0</v>
      </c>
    </row>
    <row r="414" spans="1:20">
      <c r="A414" s="5">
        <v>0.684865090417971</v>
      </c>
      <c r="B414" s="5">
        <v>18794.1429744168</v>
      </c>
      <c r="C414" s="5">
        <v>1.15909936559091</v>
      </c>
      <c r="D414" s="5">
        <v>56340.2228520208</v>
      </c>
      <c r="E414" s="2">
        <f t="shared" si="14"/>
        <v>0.474234275172939</v>
      </c>
      <c r="F414" s="2">
        <f t="shared" si="15"/>
        <v>37546.079877604</v>
      </c>
      <c r="R414" s="2">
        <v>41200</v>
      </c>
      <c r="S414" s="2">
        <v>1</v>
      </c>
      <c r="T414" s="2">
        <v>0</v>
      </c>
    </row>
    <row r="415" spans="1:20">
      <c r="A415" s="5">
        <v>0.738094749425321</v>
      </c>
      <c r="B415" s="5">
        <v>23709.0227063684</v>
      </c>
      <c r="C415" s="5">
        <v>1.29991867294823</v>
      </c>
      <c r="D415" s="5">
        <v>58567.0896696115</v>
      </c>
      <c r="E415" s="2">
        <f t="shared" si="14"/>
        <v>0.561823923522909</v>
      </c>
      <c r="F415" s="2">
        <f t="shared" si="15"/>
        <v>34858.0669632431</v>
      </c>
      <c r="R415" s="2">
        <v>41300</v>
      </c>
      <c r="S415" s="2">
        <v>1</v>
      </c>
      <c r="T415" s="2">
        <v>0</v>
      </c>
    </row>
    <row r="416" spans="1:20">
      <c r="A416" s="5">
        <v>0.68034014858868</v>
      </c>
      <c r="B416" s="5">
        <v>20245.4667449523</v>
      </c>
      <c r="C416" s="5">
        <v>1.15472751417375</v>
      </c>
      <c r="D416" s="5">
        <v>56832.0281739068</v>
      </c>
      <c r="E416" s="2">
        <f t="shared" si="14"/>
        <v>0.47438736558507</v>
      </c>
      <c r="F416" s="2">
        <f t="shared" si="15"/>
        <v>36586.5614289545</v>
      </c>
      <c r="R416" s="2">
        <v>41400</v>
      </c>
      <c r="S416" s="2">
        <v>1</v>
      </c>
      <c r="T416" s="2">
        <v>0</v>
      </c>
    </row>
    <row r="417" spans="1:20">
      <c r="A417" s="5">
        <v>0.714606039872129</v>
      </c>
      <c r="B417" s="5">
        <v>19016.7779981869</v>
      </c>
      <c r="C417" s="5">
        <v>1.22587583531502</v>
      </c>
      <c r="D417" s="5">
        <v>55541.1583605454</v>
      </c>
      <c r="E417" s="2">
        <f t="shared" si="14"/>
        <v>0.511269795442891</v>
      </c>
      <c r="F417" s="2">
        <f t="shared" si="15"/>
        <v>36524.3803623585</v>
      </c>
      <c r="R417" s="2">
        <v>41500</v>
      </c>
      <c r="S417" s="2">
        <v>1</v>
      </c>
      <c r="T417" s="2">
        <v>0</v>
      </c>
    </row>
    <row r="418" spans="1:20">
      <c r="A418" s="5">
        <v>0.700782711565474</v>
      </c>
      <c r="B418" s="5">
        <v>18473.2383274252</v>
      </c>
      <c r="C418" s="5">
        <v>1.20040747219274</v>
      </c>
      <c r="D418" s="5">
        <v>57118.8162107016</v>
      </c>
      <c r="E418" s="2">
        <f t="shared" si="14"/>
        <v>0.499624760627266</v>
      </c>
      <c r="F418" s="2">
        <f t="shared" si="15"/>
        <v>38645.5778832764</v>
      </c>
      <c r="R418" s="2">
        <v>41600</v>
      </c>
      <c r="S418" s="2">
        <v>1</v>
      </c>
      <c r="T418" s="2">
        <v>0</v>
      </c>
    </row>
    <row r="419" spans="1:20">
      <c r="A419" s="5">
        <v>0.704992768781405</v>
      </c>
      <c r="B419" s="5">
        <v>15778.5233606751</v>
      </c>
      <c r="C419" s="5">
        <v>1.22325410131634</v>
      </c>
      <c r="D419" s="5">
        <v>52800.9009649511</v>
      </c>
      <c r="E419" s="2">
        <f t="shared" si="14"/>
        <v>0.518261332534935</v>
      </c>
      <c r="F419" s="2">
        <f t="shared" si="15"/>
        <v>37022.377604276</v>
      </c>
      <c r="R419" s="2">
        <v>41700</v>
      </c>
      <c r="S419" s="2">
        <v>1</v>
      </c>
      <c r="T419" s="2">
        <v>0</v>
      </c>
    </row>
    <row r="420" spans="1:20">
      <c r="A420" s="5">
        <v>0.663200614512583</v>
      </c>
      <c r="B420" s="5">
        <v>16438.6883990369</v>
      </c>
      <c r="C420" s="5">
        <v>1.16261114018861</v>
      </c>
      <c r="D420" s="5">
        <v>51779.991910453</v>
      </c>
      <c r="E420" s="2">
        <f t="shared" si="14"/>
        <v>0.499410525676027</v>
      </c>
      <c r="F420" s="2">
        <f t="shared" si="15"/>
        <v>35341.3035114161</v>
      </c>
      <c r="R420" s="2">
        <v>41800</v>
      </c>
      <c r="S420" s="2">
        <v>1</v>
      </c>
      <c r="T420" s="2">
        <v>0</v>
      </c>
    </row>
    <row r="421" spans="1:20">
      <c r="A421" s="5">
        <v>0.670574050489634</v>
      </c>
      <c r="B421" s="5">
        <v>21975.5126619921</v>
      </c>
      <c r="C421" s="5">
        <v>1.15761891546326</v>
      </c>
      <c r="D421" s="5">
        <v>59029.5129251413</v>
      </c>
      <c r="E421" s="2">
        <f t="shared" si="14"/>
        <v>0.487044864973626</v>
      </c>
      <c r="F421" s="2">
        <f t="shared" si="15"/>
        <v>37054.0002631492</v>
      </c>
      <c r="R421" s="2">
        <v>41900</v>
      </c>
      <c r="S421" s="2">
        <v>1</v>
      </c>
      <c r="T421" s="2">
        <v>0</v>
      </c>
    </row>
    <row r="422" spans="1:20">
      <c r="A422" s="5">
        <v>0.722716686842573</v>
      </c>
      <c r="B422" s="5">
        <v>16896.6750620778</v>
      </c>
      <c r="C422" s="5">
        <v>1.26887882504819</v>
      </c>
      <c r="D422" s="5">
        <v>54435.9666920354</v>
      </c>
      <c r="E422" s="2">
        <f t="shared" si="14"/>
        <v>0.546162138205617</v>
      </c>
      <c r="F422" s="2">
        <f t="shared" si="15"/>
        <v>37539.2916299576</v>
      </c>
      <c r="R422" s="2">
        <v>42000</v>
      </c>
      <c r="S422" s="2">
        <v>1</v>
      </c>
      <c r="T422" s="2">
        <v>0</v>
      </c>
    </row>
    <row r="423" spans="1:20">
      <c r="A423" s="5">
        <v>0.718991674443797</v>
      </c>
      <c r="B423" s="5">
        <v>22718.8668077416</v>
      </c>
      <c r="C423" s="5">
        <v>1.25443212673641</v>
      </c>
      <c r="D423" s="5">
        <v>61880.9003320498</v>
      </c>
      <c r="E423" s="2">
        <f t="shared" si="14"/>
        <v>0.535440452292613</v>
      </c>
      <c r="F423" s="2">
        <f t="shared" si="15"/>
        <v>39162.0335243082</v>
      </c>
      <c r="R423" s="2">
        <v>42100</v>
      </c>
      <c r="S423" s="2">
        <v>1</v>
      </c>
      <c r="T423" s="2">
        <v>0</v>
      </c>
    </row>
    <row r="424" spans="1:20">
      <c r="A424" s="5">
        <v>0.686814586190532</v>
      </c>
      <c r="B424" s="5">
        <v>16841.3419376799</v>
      </c>
      <c r="C424" s="5">
        <v>1.19608072581636</v>
      </c>
      <c r="D424" s="5">
        <v>52614.2269053231</v>
      </c>
      <c r="E424" s="2">
        <f t="shared" si="14"/>
        <v>0.509266139625828</v>
      </c>
      <c r="F424" s="2">
        <f t="shared" si="15"/>
        <v>35772.8849676432</v>
      </c>
      <c r="R424" s="2">
        <v>42200</v>
      </c>
      <c r="S424" s="2">
        <v>1</v>
      </c>
      <c r="T424" s="2">
        <v>0</v>
      </c>
    </row>
    <row r="425" spans="1:20">
      <c r="A425" s="5">
        <v>0.690379151935876</v>
      </c>
      <c r="B425" s="5">
        <v>15414.470333799</v>
      </c>
      <c r="C425" s="5">
        <v>1.20254656830672</v>
      </c>
      <c r="D425" s="5">
        <v>50723.6804596682</v>
      </c>
      <c r="E425" s="2">
        <f t="shared" si="14"/>
        <v>0.512167416370844</v>
      </c>
      <c r="F425" s="2">
        <f t="shared" si="15"/>
        <v>35309.2101258692</v>
      </c>
      <c r="R425" s="2">
        <v>42300</v>
      </c>
      <c r="S425" s="2">
        <v>1</v>
      </c>
      <c r="T425" s="2">
        <v>0</v>
      </c>
    </row>
    <row r="426" spans="1:20">
      <c r="A426" s="5">
        <v>0.730434427219872</v>
      </c>
      <c r="B426" s="5">
        <v>20474.4467107448</v>
      </c>
      <c r="C426" s="5">
        <v>1.26049809290934</v>
      </c>
      <c r="D426" s="5">
        <v>57340.0261946678</v>
      </c>
      <c r="E426" s="2">
        <f t="shared" si="14"/>
        <v>0.530063665689468</v>
      </c>
      <c r="F426" s="2">
        <f t="shared" si="15"/>
        <v>36865.579483923</v>
      </c>
      <c r="R426" s="2">
        <v>42400</v>
      </c>
      <c r="S426" s="2">
        <v>1</v>
      </c>
      <c r="T426" s="2">
        <v>0</v>
      </c>
    </row>
    <row r="427" spans="1:20">
      <c r="A427" s="5">
        <v>0.696510561132933</v>
      </c>
      <c r="B427" s="5">
        <v>18474.0989081303</v>
      </c>
      <c r="C427" s="5">
        <v>1.24024878601186</v>
      </c>
      <c r="D427" s="5">
        <v>55588.9372914426</v>
      </c>
      <c r="E427" s="2">
        <f t="shared" si="14"/>
        <v>0.543738224878927</v>
      </c>
      <c r="F427" s="2">
        <f t="shared" si="15"/>
        <v>37114.8383833123</v>
      </c>
      <c r="R427" s="2">
        <v>42500</v>
      </c>
      <c r="S427" s="2">
        <v>1</v>
      </c>
      <c r="T427" s="2">
        <v>0</v>
      </c>
    </row>
    <row r="428" spans="1:20">
      <c r="A428" s="5">
        <v>0.701372572578574</v>
      </c>
      <c r="B428" s="5">
        <v>16228.7691961947</v>
      </c>
      <c r="C428" s="5">
        <v>1.20821965986038</v>
      </c>
      <c r="D428" s="5">
        <v>53194.8913569003</v>
      </c>
      <c r="E428" s="2">
        <f t="shared" si="14"/>
        <v>0.506847087281806</v>
      </c>
      <c r="F428" s="2">
        <f t="shared" si="15"/>
        <v>36966.1221607056</v>
      </c>
      <c r="R428" s="2">
        <v>42600</v>
      </c>
      <c r="S428" s="2">
        <v>1</v>
      </c>
      <c r="T428" s="2">
        <v>0</v>
      </c>
    </row>
    <row r="429" spans="1:20">
      <c r="A429" s="5">
        <v>0.689374874339292</v>
      </c>
      <c r="B429" s="5">
        <v>18148.0942091533</v>
      </c>
      <c r="C429" s="5">
        <v>1.20458534603151</v>
      </c>
      <c r="D429" s="5">
        <v>53368.4315416822</v>
      </c>
      <c r="E429" s="2">
        <f t="shared" si="14"/>
        <v>0.515210471692218</v>
      </c>
      <c r="F429" s="2">
        <f t="shared" si="15"/>
        <v>35220.3373325289</v>
      </c>
      <c r="R429" s="2">
        <v>42700</v>
      </c>
      <c r="S429" s="2">
        <v>1</v>
      </c>
      <c r="T429" s="2">
        <v>0</v>
      </c>
    </row>
    <row r="430" spans="1:20">
      <c r="A430" s="5">
        <v>0.724062817356318</v>
      </c>
      <c r="B430" s="5">
        <v>21220.0525251285</v>
      </c>
      <c r="C430" s="5">
        <v>1.2529628501953</v>
      </c>
      <c r="D430" s="5">
        <v>58560.9155581143</v>
      </c>
      <c r="E430" s="2">
        <f t="shared" si="14"/>
        <v>0.528900032838982</v>
      </c>
      <c r="F430" s="2">
        <f t="shared" si="15"/>
        <v>37340.8630329858</v>
      </c>
      <c r="R430" s="2">
        <v>42800</v>
      </c>
      <c r="S430" s="2">
        <v>1</v>
      </c>
      <c r="T430" s="2">
        <v>0</v>
      </c>
    </row>
    <row r="431" spans="1:20">
      <c r="A431" s="5">
        <v>0.732278064295972</v>
      </c>
      <c r="B431" s="5">
        <v>17803.8037268892</v>
      </c>
      <c r="C431" s="5">
        <v>1.24178059570515</v>
      </c>
      <c r="D431" s="5">
        <v>55065.1728298372</v>
      </c>
      <c r="E431" s="2">
        <f t="shared" si="14"/>
        <v>0.509502531409178</v>
      </c>
      <c r="F431" s="2">
        <f t="shared" si="15"/>
        <v>37261.369102948</v>
      </c>
      <c r="R431" s="2">
        <v>42900</v>
      </c>
      <c r="S431" s="2">
        <v>1</v>
      </c>
      <c r="T431" s="2">
        <v>0</v>
      </c>
    </row>
    <row r="432" spans="1:20">
      <c r="A432" s="5">
        <v>0.723132770867027</v>
      </c>
      <c r="B432" s="5">
        <v>17205.9304581967</v>
      </c>
      <c r="C432" s="5">
        <v>1.25035453961434</v>
      </c>
      <c r="D432" s="5">
        <v>53976.3470964663</v>
      </c>
      <c r="E432" s="2">
        <f t="shared" si="14"/>
        <v>0.527221768747313</v>
      </c>
      <c r="F432" s="2">
        <f t="shared" si="15"/>
        <v>36770.4166382696</v>
      </c>
      <c r="R432" s="2">
        <v>43000</v>
      </c>
      <c r="S432" s="2">
        <v>1</v>
      </c>
      <c r="T432" s="2">
        <v>0</v>
      </c>
    </row>
    <row r="433" spans="1:20">
      <c r="A433" s="5">
        <v>0.731700302650649</v>
      </c>
      <c r="B433" s="5">
        <v>23495.6177994068</v>
      </c>
      <c r="C433" s="5">
        <v>1.27927915446395</v>
      </c>
      <c r="D433" s="5">
        <v>63725.4732007481</v>
      </c>
      <c r="E433" s="2">
        <f t="shared" si="14"/>
        <v>0.547578851813301</v>
      </c>
      <c r="F433" s="2">
        <f t="shared" si="15"/>
        <v>40229.8554013413</v>
      </c>
      <c r="R433" s="2">
        <v>43100</v>
      </c>
      <c r="S433" s="2">
        <v>1</v>
      </c>
      <c r="T433" s="2">
        <v>0</v>
      </c>
    </row>
    <row r="434" spans="1:20">
      <c r="A434" s="5">
        <v>0.707729152278345</v>
      </c>
      <c r="B434" s="5">
        <v>20315.5433054931</v>
      </c>
      <c r="C434" s="5">
        <v>1.23926951652368</v>
      </c>
      <c r="D434" s="5">
        <v>59553.0880829121</v>
      </c>
      <c r="E434" s="2">
        <f t="shared" si="14"/>
        <v>0.531540364245335</v>
      </c>
      <c r="F434" s="2">
        <f t="shared" si="15"/>
        <v>39237.544777419</v>
      </c>
      <c r="R434" s="2">
        <v>43200</v>
      </c>
      <c r="S434" s="2">
        <v>1</v>
      </c>
      <c r="T434" s="2">
        <v>0</v>
      </c>
    </row>
    <row r="435" spans="1:20">
      <c r="A435" s="5">
        <v>0.713838479508124</v>
      </c>
      <c r="B435" s="5">
        <v>22147.8589739589</v>
      </c>
      <c r="C435" s="5">
        <v>1.26988307324533</v>
      </c>
      <c r="D435" s="5">
        <v>59803.1227160324</v>
      </c>
      <c r="E435" s="2">
        <f t="shared" si="14"/>
        <v>0.556044593737206</v>
      </c>
      <c r="F435" s="2">
        <f t="shared" si="15"/>
        <v>37655.2637420735</v>
      </c>
      <c r="R435" s="2">
        <v>43300</v>
      </c>
      <c r="S435" s="2">
        <v>1</v>
      </c>
      <c r="T435" s="2">
        <v>0</v>
      </c>
    </row>
    <row r="436" spans="1:20">
      <c r="A436" s="5">
        <v>0.707257354023219</v>
      </c>
      <c r="B436" s="5">
        <v>17415.9198695118</v>
      </c>
      <c r="C436" s="5">
        <v>1.2399262498102</v>
      </c>
      <c r="D436" s="5">
        <v>55998.9152559657</v>
      </c>
      <c r="E436" s="2">
        <f t="shared" si="14"/>
        <v>0.532668895786981</v>
      </c>
      <c r="F436" s="2">
        <f t="shared" si="15"/>
        <v>38582.9953864539</v>
      </c>
      <c r="R436" s="2">
        <v>43400</v>
      </c>
      <c r="S436" s="2">
        <v>1</v>
      </c>
      <c r="T436" s="2">
        <v>0</v>
      </c>
    </row>
    <row r="437" spans="1:20">
      <c r="A437" s="5">
        <v>0.671208336016963</v>
      </c>
      <c r="B437" s="5">
        <v>21576.2959171767</v>
      </c>
      <c r="C437" s="5">
        <v>1.14031944641009</v>
      </c>
      <c r="D437" s="5">
        <v>56746.4931487416</v>
      </c>
      <c r="E437" s="2">
        <f t="shared" si="14"/>
        <v>0.469111110393127</v>
      </c>
      <c r="F437" s="2">
        <f t="shared" si="15"/>
        <v>35170.1972315649</v>
      </c>
      <c r="R437" s="2">
        <v>43500</v>
      </c>
      <c r="S437" s="2">
        <v>1</v>
      </c>
      <c r="T437" s="2">
        <v>0</v>
      </c>
    </row>
    <row r="438" spans="1:20">
      <c r="A438" s="5">
        <v>0.685011906723064</v>
      </c>
      <c r="B438" s="5">
        <v>22818.1504442453</v>
      </c>
      <c r="C438" s="5">
        <v>1.16639815163602</v>
      </c>
      <c r="D438" s="5">
        <v>63380.2855671314</v>
      </c>
      <c r="E438" s="2">
        <f t="shared" si="14"/>
        <v>0.481386244912956</v>
      </c>
      <c r="F438" s="2">
        <f t="shared" si="15"/>
        <v>40562.1351228861</v>
      </c>
      <c r="R438" s="2">
        <v>43600</v>
      </c>
      <c r="S438" s="2">
        <v>1</v>
      </c>
      <c r="T438" s="2">
        <v>0</v>
      </c>
    </row>
    <row r="439" spans="1:20">
      <c r="A439" s="5">
        <v>0.702779365688596</v>
      </c>
      <c r="B439" s="5">
        <v>16230.0381076495</v>
      </c>
      <c r="C439" s="5">
        <v>1.1955821348067</v>
      </c>
      <c r="D439" s="5">
        <v>51261.9733778979</v>
      </c>
      <c r="E439" s="2">
        <f t="shared" si="14"/>
        <v>0.492802769118104</v>
      </c>
      <c r="F439" s="2">
        <f t="shared" si="15"/>
        <v>35031.9352702484</v>
      </c>
      <c r="R439" s="2">
        <v>43700</v>
      </c>
      <c r="S439" s="2">
        <v>1</v>
      </c>
      <c r="T439" s="2">
        <v>0</v>
      </c>
    </row>
    <row r="440" spans="1:20">
      <c r="A440" s="5">
        <v>0.6981110997009</v>
      </c>
      <c r="B440" s="5">
        <v>21794.7081434462</v>
      </c>
      <c r="C440" s="5">
        <v>1.23379011715396</v>
      </c>
      <c r="D440" s="5">
        <v>59831.9016224269</v>
      </c>
      <c r="E440" s="2">
        <f t="shared" si="14"/>
        <v>0.53567901745306</v>
      </c>
      <c r="F440" s="2">
        <f t="shared" si="15"/>
        <v>38037.1934789807</v>
      </c>
      <c r="R440" s="2">
        <v>43800</v>
      </c>
      <c r="S440" s="2">
        <v>1</v>
      </c>
      <c r="T440" s="2">
        <v>0</v>
      </c>
    </row>
    <row r="441" spans="1:20">
      <c r="A441" s="5">
        <v>0.665274648897487</v>
      </c>
      <c r="B441" s="5">
        <v>25330.7513523655</v>
      </c>
      <c r="C441" s="5">
        <v>1.15105151611045</v>
      </c>
      <c r="D441" s="5">
        <v>65347.6073744975</v>
      </c>
      <c r="E441" s="2">
        <f t="shared" si="14"/>
        <v>0.485776867212963</v>
      </c>
      <c r="F441" s="2">
        <f t="shared" si="15"/>
        <v>40016.856022132</v>
      </c>
      <c r="R441" s="2">
        <v>43900</v>
      </c>
      <c r="S441" s="2">
        <v>1</v>
      </c>
      <c r="T441" s="2">
        <v>0</v>
      </c>
    </row>
    <row r="442" spans="1:20">
      <c r="A442" s="5">
        <v>0.723052918499808</v>
      </c>
      <c r="B442" s="5">
        <v>20919.8271683976</v>
      </c>
      <c r="C442" s="5">
        <v>1.23670475052678</v>
      </c>
      <c r="D442" s="5">
        <v>56408.8061087339</v>
      </c>
      <c r="E442" s="2">
        <f t="shared" si="14"/>
        <v>0.513651832026972</v>
      </c>
      <c r="F442" s="2">
        <f t="shared" si="15"/>
        <v>35488.9789403363</v>
      </c>
      <c r="R442" s="2">
        <v>44000</v>
      </c>
      <c r="S442" s="2">
        <v>1</v>
      </c>
      <c r="T442" s="2">
        <v>0</v>
      </c>
    </row>
    <row r="443" spans="1:20">
      <c r="A443" s="5">
        <v>0.713506416335327</v>
      </c>
      <c r="B443" s="5">
        <v>21687.0978796538</v>
      </c>
      <c r="C443" s="5">
        <v>1.25426622722056</v>
      </c>
      <c r="D443" s="5">
        <v>59741.788742622</v>
      </c>
      <c r="E443" s="2">
        <f t="shared" si="14"/>
        <v>0.540759810885233</v>
      </c>
      <c r="F443" s="2">
        <f t="shared" si="15"/>
        <v>38054.6908629682</v>
      </c>
      <c r="R443" s="2">
        <v>44100</v>
      </c>
      <c r="S443" s="2">
        <v>1</v>
      </c>
      <c r="T443" s="2">
        <v>0</v>
      </c>
    </row>
    <row r="444" spans="1:20">
      <c r="A444" s="5">
        <v>0.68331794815699</v>
      </c>
      <c r="B444" s="5">
        <v>21476.5235755578</v>
      </c>
      <c r="C444" s="5">
        <v>1.19023431382422</v>
      </c>
      <c r="D444" s="5">
        <v>57729.2911812066</v>
      </c>
      <c r="E444" s="2">
        <f t="shared" si="14"/>
        <v>0.50691636566723</v>
      </c>
      <c r="F444" s="2">
        <f t="shared" si="15"/>
        <v>36252.7676056488</v>
      </c>
      <c r="R444" s="2">
        <v>44200</v>
      </c>
      <c r="S444" s="2">
        <v>1</v>
      </c>
      <c r="T444" s="2">
        <v>0</v>
      </c>
    </row>
    <row r="445" spans="1:20">
      <c r="A445" s="5">
        <v>0.682970961485515</v>
      </c>
      <c r="B445" s="5">
        <v>20611.2102560772</v>
      </c>
      <c r="C445" s="5">
        <v>1.21765006246525</v>
      </c>
      <c r="D445" s="5">
        <v>58467.7466286793</v>
      </c>
      <c r="E445" s="2">
        <f t="shared" si="14"/>
        <v>0.534679100979735</v>
      </c>
      <c r="F445" s="2">
        <f t="shared" si="15"/>
        <v>37856.5363726021</v>
      </c>
      <c r="R445" s="2">
        <v>44300</v>
      </c>
      <c r="S445" s="2">
        <v>1</v>
      </c>
      <c r="T445" s="2">
        <v>0</v>
      </c>
    </row>
    <row r="446" spans="1:20">
      <c r="A446" s="5">
        <v>0.721401417074715</v>
      </c>
      <c r="B446" s="5">
        <v>15522.3929283608</v>
      </c>
      <c r="C446" s="5">
        <v>1.25845209382174</v>
      </c>
      <c r="D446" s="5">
        <v>53277.1986826599</v>
      </c>
      <c r="E446" s="2">
        <f t="shared" si="14"/>
        <v>0.537050676747025</v>
      </c>
      <c r="F446" s="2">
        <f t="shared" si="15"/>
        <v>37754.8057542991</v>
      </c>
      <c r="R446" s="2">
        <v>44400</v>
      </c>
      <c r="S446" s="2">
        <v>1</v>
      </c>
      <c r="T446" s="2">
        <v>0</v>
      </c>
    </row>
    <row r="447" spans="1:20">
      <c r="A447" s="5">
        <v>0.769759915452437</v>
      </c>
      <c r="B447" s="5">
        <v>19996.0789002649</v>
      </c>
      <c r="C447" s="5">
        <v>1.33918196233371</v>
      </c>
      <c r="D447" s="5">
        <v>58522.5112632869</v>
      </c>
      <c r="E447" s="2">
        <f t="shared" si="14"/>
        <v>0.569422046881273</v>
      </c>
      <c r="F447" s="2">
        <f t="shared" si="15"/>
        <v>38526.432363022</v>
      </c>
      <c r="R447" s="2">
        <v>44500</v>
      </c>
      <c r="S447" s="2">
        <v>1</v>
      </c>
      <c r="T447" s="2">
        <v>0</v>
      </c>
    </row>
    <row r="448" spans="1:20">
      <c r="A448" s="5">
        <v>0.695629023915258</v>
      </c>
      <c r="B448" s="5">
        <v>18861.7917566914</v>
      </c>
      <c r="C448" s="5">
        <v>1.21568426529085</v>
      </c>
      <c r="D448" s="5">
        <v>56048.8259706119</v>
      </c>
      <c r="E448" s="2">
        <f t="shared" si="14"/>
        <v>0.520055241375592</v>
      </c>
      <c r="F448" s="2">
        <f t="shared" si="15"/>
        <v>37187.0342139205</v>
      </c>
      <c r="R448" s="2">
        <v>44600</v>
      </c>
      <c r="S448" s="2">
        <v>1</v>
      </c>
      <c r="T448" s="2">
        <v>0</v>
      </c>
    </row>
    <row r="449" spans="1:20">
      <c r="A449" s="5">
        <v>0.746194352394393</v>
      </c>
      <c r="B449" s="5">
        <v>18259.0318456803</v>
      </c>
      <c r="C449" s="5">
        <v>1.28377826491708</v>
      </c>
      <c r="D449" s="5">
        <v>53513.1521305091</v>
      </c>
      <c r="E449" s="2">
        <f t="shared" si="14"/>
        <v>0.537583912522687</v>
      </c>
      <c r="F449" s="2">
        <f t="shared" si="15"/>
        <v>35254.1202848288</v>
      </c>
      <c r="R449" s="2">
        <v>44700</v>
      </c>
      <c r="S449" s="2">
        <v>1</v>
      </c>
      <c r="T449" s="2">
        <v>0</v>
      </c>
    </row>
    <row r="450" spans="1:20">
      <c r="A450" s="5">
        <v>0.734732493318258</v>
      </c>
      <c r="B450" s="5">
        <v>17905.9786315198</v>
      </c>
      <c r="C450" s="5">
        <v>1.28469675470582</v>
      </c>
      <c r="D450" s="5">
        <v>55858.7036014236</v>
      </c>
      <c r="E450" s="2">
        <f t="shared" si="14"/>
        <v>0.549964261387562</v>
      </c>
      <c r="F450" s="2">
        <f t="shared" si="15"/>
        <v>37952.7249699038</v>
      </c>
      <c r="R450" s="2">
        <v>44800</v>
      </c>
      <c r="S450" s="2">
        <v>1</v>
      </c>
      <c r="T450" s="2">
        <v>0</v>
      </c>
    </row>
    <row r="451" spans="1:20">
      <c r="A451" s="5">
        <v>0.745672341746953</v>
      </c>
      <c r="B451" s="5">
        <v>19838.0974753389</v>
      </c>
      <c r="C451" s="5">
        <v>1.31266836705547</v>
      </c>
      <c r="D451" s="5">
        <v>55209.8557274951</v>
      </c>
      <c r="E451" s="2">
        <f t="shared" si="14"/>
        <v>0.566996025308517</v>
      </c>
      <c r="F451" s="2">
        <f t="shared" si="15"/>
        <v>35371.7582521562</v>
      </c>
      <c r="R451" s="2">
        <v>44900</v>
      </c>
      <c r="S451" s="2">
        <v>1</v>
      </c>
      <c r="T451" s="2">
        <v>0</v>
      </c>
    </row>
    <row r="452" spans="1:20">
      <c r="A452" s="5">
        <v>0.755235708733826</v>
      </c>
      <c r="B452" s="5">
        <v>20688.1926576572</v>
      </c>
      <c r="C452" s="5">
        <v>1.2810170811661</v>
      </c>
      <c r="D452" s="5">
        <v>59024.3128827122</v>
      </c>
      <c r="E452" s="2">
        <f t="shared" ref="E452:E515" si="16">C452-A452</f>
        <v>0.525781372432274</v>
      </c>
      <c r="F452" s="2">
        <f t="shared" ref="F452:F515" si="17">D452-B452</f>
        <v>38336.120225055</v>
      </c>
      <c r="R452" s="2">
        <v>45000</v>
      </c>
      <c r="S452" s="2">
        <v>1</v>
      </c>
      <c r="T452" s="2">
        <v>0</v>
      </c>
    </row>
    <row r="453" spans="1:20">
      <c r="A453" s="5">
        <v>0.698412372551289</v>
      </c>
      <c r="B453" s="5">
        <v>17193.553850439</v>
      </c>
      <c r="C453" s="5">
        <v>1.2297286095696</v>
      </c>
      <c r="D453" s="5">
        <v>54387.6470848517</v>
      </c>
      <c r="E453" s="2">
        <f t="shared" si="16"/>
        <v>0.531316237018311</v>
      </c>
      <c r="F453" s="2">
        <f t="shared" si="17"/>
        <v>37194.0932344127</v>
      </c>
      <c r="R453" s="2">
        <v>45100</v>
      </c>
      <c r="S453" s="2">
        <v>1</v>
      </c>
      <c r="T453" s="2">
        <v>0</v>
      </c>
    </row>
    <row r="454" spans="1:20">
      <c r="A454" s="5">
        <v>0.700278206356567</v>
      </c>
      <c r="B454" s="5">
        <v>17711.9173169064</v>
      </c>
      <c r="C454" s="5">
        <v>1.22954903578943</v>
      </c>
      <c r="D454" s="5">
        <v>54643.0051642286</v>
      </c>
      <c r="E454" s="2">
        <f t="shared" si="16"/>
        <v>0.529270829432863</v>
      </c>
      <c r="F454" s="2">
        <f t="shared" si="17"/>
        <v>36931.0878473222</v>
      </c>
      <c r="R454" s="2">
        <v>45200</v>
      </c>
      <c r="S454" s="2">
        <v>1</v>
      </c>
      <c r="T454" s="2">
        <v>0</v>
      </c>
    </row>
    <row r="455" spans="1:20">
      <c r="A455" s="5">
        <v>0.716055221527927</v>
      </c>
      <c r="B455" s="5">
        <v>17856.2990614609</v>
      </c>
      <c r="C455" s="5">
        <v>1.27706573472193</v>
      </c>
      <c r="D455" s="5">
        <v>56258.5534184849</v>
      </c>
      <c r="E455" s="2">
        <f t="shared" si="16"/>
        <v>0.561010513194003</v>
      </c>
      <c r="F455" s="2">
        <f t="shared" si="17"/>
        <v>38402.254357024</v>
      </c>
      <c r="R455" s="2">
        <v>45300</v>
      </c>
      <c r="S455" s="2">
        <v>1</v>
      </c>
      <c r="T455" s="2">
        <v>0</v>
      </c>
    </row>
    <row r="456" spans="1:20">
      <c r="A456" s="5">
        <v>0.724685034533271</v>
      </c>
      <c r="B456" s="5">
        <v>17952.1393624401</v>
      </c>
      <c r="C456" s="5">
        <v>1.23929061334121</v>
      </c>
      <c r="D456" s="5">
        <v>54896.7934248073</v>
      </c>
      <c r="E456" s="2">
        <f t="shared" si="16"/>
        <v>0.514605578807939</v>
      </c>
      <c r="F456" s="2">
        <f t="shared" si="17"/>
        <v>36944.6540623672</v>
      </c>
      <c r="R456" s="2">
        <v>45400</v>
      </c>
      <c r="S456" s="2">
        <v>1</v>
      </c>
      <c r="T456" s="2">
        <v>0</v>
      </c>
    </row>
    <row r="457" spans="1:20">
      <c r="A457" s="5">
        <v>0.734033185415662</v>
      </c>
      <c r="B457" s="5">
        <v>20745.3014053263</v>
      </c>
      <c r="C457" s="5">
        <v>1.27848649269041</v>
      </c>
      <c r="D457" s="5">
        <v>57526.5724223058</v>
      </c>
      <c r="E457" s="2">
        <f t="shared" si="16"/>
        <v>0.544453307274748</v>
      </c>
      <c r="F457" s="2">
        <f t="shared" si="17"/>
        <v>36781.2710169795</v>
      </c>
      <c r="R457" s="2">
        <v>45500</v>
      </c>
      <c r="S457" s="2">
        <v>1</v>
      </c>
      <c r="T457" s="2">
        <v>0</v>
      </c>
    </row>
    <row r="458" spans="1:20">
      <c r="A458" s="5">
        <v>0.678352166211387</v>
      </c>
      <c r="B458" s="5">
        <v>16241.643249495</v>
      </c>
      <c r="C458" s="5">
        <v>1.16445301881232</v>
      </c>
      <c r="D458" s="5">
        <v>51496.9158790407</v>
      </c>
      <c r="E458" s="2">
        <f t="shared" si="16"/>
        <v>0.486100852600933</v>
      </c>
      <c r="F458" s="2">
        <f t="shared" si="17"/>
        <v>35255.2726295457</v>
      </c>
      <c r="R458" s="2">
        <v>45600</v>
      </c>
      <c r="S458" s="2">
        <v>1</v>
      </c>
      <c r="T458" s="2">
        <v>0</v>
      </c>
    </row>
    <row r="459" spans="1:20">
      <c r="A459" s="5">
        <v>0.696664384057995</v>
      </c>
      <c r="B459" s="5">
        <v>26515.2931304241</v>
      </c>
      <c r="C459" s="5">
        <v>1.1900315201885</v>
      </c>
      <c r="D459" s="5">
        <v>67973.9060119897</v>
      </c>
      <c r="E459" s="2">
        <f t="shared" si="16"/>
        <v>0.493367136130505</v>
      </c>
      <c r="F459" s="2">
        <f t="shared" si="17"/>
        <v>41458.6128815656</v>
      </c>
      <c r="R459" s="2">
        <v>45700</v>
      </c>
      <c r="S459" s="2">
        <v>1</v>
      </c>
      <c r="T459" s="2">
        <v>0</v>
      </c>
    </row>
    <row r="460" spans="1:20">
      <c r="A460" s="5">
        <v>0.663905446784714</v>
      </c>
      <c r="B460" s="5">
        <v>18279.7611244218</v>
      </c>
      <c r="C460" s="5">
        <v>1.12798993427968</v>
      </c>
      <c r="D460" s="5">
        <v>55021.4098633653</v>
      </c>
      <c r="E460" s="2">
        <f t="shared" si="16"/>
        <v>0.464084487494966</v>
      </c>
      <c r="F460" s="2">
        <f t="shared" si="17"/>
        <v>36741.6487389435</v>
      </c>
      <c r="R460" s="2">
        <v>45800</v>
      </c>
      <c r="S460" s="2">
        <v>1</v>
      </c>
      <c r="T460" s="2">
        <v>0</v>
      </c>
    </row>
    <row r="461" spans="1:20">
      <c r="A461" s="5">
        <v>0.622816813497505</v>
      </c>
      <c r="B461" s="5">
        <v>18523.237609839</v>
      </c>
      <c r="C461" s="5">
        <v>1.04699448616304</v>
      </c>
      <c r="D461" s="5">
        <v>55541.8856675404</v>
      </c>
      <c r="E461" s="2">
        <f t="shared" si="16"/>
        <v>0.424177672665535</v>
      </c>
      <c r="F461" s="2">
        <f t="shared" si="17"/>
        <v>37018.6480577014</v>
      </c>
      <c r="R461" s="2">
        <v>45900</v>
      </c>
      <c r="S461" s="2">
        <v>1</v>
      </c>
      <c r="T461" s="2">
        <v>0</v>
      </c>
    </row>
    <row r="462" spans="1:20">
      <c r="A462" s="5">
        <v>0.737945182715363</v>
      </c>
      <c r="B462" s="5">
        <v>15503.3530468214</v>
      </c>
      <c r="C462" s="5">
        <v>1.296160623578</v>
      </c>
      <c r="D462" s="5">
        <v>50695.2551008047</v>
      </c>
      <c r="E462" s="2">
        <f t="shared" si="16"/>
        <v>0.558215440862637</v>
      </c>
      <c r="F462" s="2">
        <f t="shared" si="17"/>
        <v>35191.9020539833</v>
      </c>
      <c r="R462" s="2">
        <v>46000</v>
      </c>
      <c r="S462" s="2">
        <v>1</v>
      </c>
      <c r="T462" s="2">
        <v>0</v>
      </c>
    </row>
    <row r="463" spans="1:20">
      <c r="A463" s="5">
        <v>0.703357623389717</v>
      </c>
      <c r="B463" s="5">
        <v>21960.2041993752</v>
      </c>
      <c r="C463" s="5">
        <v>1.22493538454635</v>
      </c>
      <c r="D463" s="5">
        <v>59228.2880487289</v>
      </c>
      <c r="E463" s="2">
        <f t="shared" si="16"/>
        <v>0.521577761156633</v>
      </c>
      <c r="F463" s="2">
        <f t="shared" si="17"/>
        <v>37268.0838493537</v>
      </c>
      <c r="R463" s="2">
        <v>46100</v>
      </c>
      <c r="S463" s="2">
        <v>1</v>
      </c>
      <c r="T463" s="2">
        <v>0</v>
      </c>
    </row>
    <row r="464" spans="1:20">
      <c r="A464" s="5">
        <v>0.716464899095665</v>
      </c>
      <c r="B464" s="5">
        <v>17379.9375279708</v>
      </c>
      <c r="C464" s="5">
        <v>1.23339586305238</v>
      </c>
      <c r="D464" s="5">
        <v>53586.1554261928</v>
      </c>
      <c r="E464" s="2">
        <f t="shared" si="16"/>
        <v>0.516930963956715</v>
      </c>
      <c r="F464" s="2">
        <f t="shared" si="17"/>
        <v>36206.217898222</v>
      </c>
      <c r="R464" s="2">
        <v>46200</v>
      </c>
      <c r="S464" s="2">
        <v>1</v>
      </c>
      <c r="T464" s="2">
        <v>0</v>
      </c>
    </row>
    <row r="465" spans="1:20">
      <c r="A465" s="5">
        <v>0.712371341271548</v>
      </c>
      <c r="B465" s="5">
        <v>21030.5423090749</v>
      </c>
      <c r="C465" s="5">
        <v>1.22227953486041</v>
      </c>
      <c r="D465" s="5">
        <v>57138.9889751623</v>
      </c>
      <c r="E465" s="2">
        <f t="shared" si="16"/>
        <v>0.509908193588862</v>
      </c>
      <c r="F465" s="2">
        <f t="shared" si="17"/>
        <v>36108.4466660874</v>
      </c>
      <c r="R465" s="2">
        <v>46300</v>
      </c>
      <c r="S465" s="2">
        <v>1</v>
      </c>
      <c r="T465" s="2">
        <v>0</v>
      </c>
    </row>
    <row r="466" spans="1:20">
      <c r="A466" s="5">
        <v>0.711110149281981</v>
      </c>
      <c r="B466" s="5">
        <v>18306.0979901646</v>
      </c>
      <c r="C466" s="5">
        <v>1.24975616077073</v>
      </c>
      <c r="D466" s="5">
        <v>55247.7605819588</v>
      </c>
      <c r="E466" s="2">
        <f t="shared" si="16"/>
        <v>0.538646011488749</v>
      </c>
      <c r="F466" s="2">
        <f t="shared" si="17"/>
        <v>36941.6625917942</v>
      </c>
      <c r="R466" s="2">
        <v>46400</v>
      </c>
      <c r="S466" s="2">
        <v>1</v>
      </c>
      <c r="T466" s="2">
        <v>0</v>
      </c>
    </row>
    <row r="467" spans="1:20">
      <c r="A467" s="5">
        <v>0.667508193872325</v>
      </c>
      <c r="B467" s="5">
        <v>20623.5390343167</v>
      </c>
      <c r="C467" s="5">
        <v>1.17135489954273</v>
      </c>
      <c r="D467" s="5">
        <v>59284.0398944744</v>
      </c>
      <c r="E467" s="2">
        <f t="shared" si="16"/>
        <v>0.503846705670405</v>
      </c>
      <c r="F467" s="2">
        <f t="shared" si="17"/>
        <v>38660.5008601577</v>
      </c>
      <c r="R467" s="2">
        <v>46500</v>
      </c>
      <c r="S467" s="2">
        <v>1</v>
      </c>
      <c r="T467" s="2">
        <v>0</v>
      </c>
    </row>
    <row r="468" spans="1:20">
      <c r="A468" s="5">
        <v>0.694440224081493</v>
      </c>
      <c r="B468" s="5">
        <v>15302.6766291389</v>
      </c>
      <c r="C468" s="5">
        <v>1.19609629903443</v>
      </c>
      <c r="D468" s="5">
        <v>51570.0073740195</v>
      </c>
      <c r="E468" s="2">
        <f t="shared" si="16"/>
        <v>0.501656074952937</v>
      </c>
      <c r="F468" s="2">
        <f t="shared" si="17"/>
        <v>36267.3307448806</v>
      </c>
      <c r="R468" s="2">
        <v>46600</v>
      </c>
      <c r="S468" s="2">
        <v>1</v>
      </c>
      <c r="T468" s="2">
        <v>0</v>
      </c>
    </row>
    <row r="469" spans="1:20">
      <c r="A469" s="5">
        <v>0.707313823094669</v>
      </c>
      <c r="B469" s="5">
        <v>13567.5028592202</v>
      </c>
      <c r="C469" s="5">
        <v>1.2234435061809</v>
      </c>
      <c r="D469" s="5">
        <v>48812.4773180136</v>
      </c>
      <c r="E469" s="2">
        <f t="shared" si="16"/>
        <v>0.516129683086231</v>
      </c>
      <c r="F469" s="2">
        <f t="shared" si="17"/>
        <v>35244.9744587934</v>
      </c>
      <c r="R469" s="2">
        <v>46700</v>
      </c>
      <c r="S469" s="2">
        <v>1</v>
      </c>
      <c r="T469" s="2">
        <v>0</v>
      </c>
    </row>
    <row r="470" spans="1:20">
      <c r="A470" s="5">
        <v>0.695140082587999</v>
      </c>
      <c r="B470" s="5">
        <v>19959.5695454151</v>
      </c>
      <c r="C470" s="5">
        <v>1.16468905056421</v>
      </c>
      <c r="D470" s="5">
        <v>56101.9185581419</v>
      </c>
      <c r="E470" s="2">
        <f t="shared" si="16"/>
        <v>0.469548967976211</v>
      </c>
      <c r="F470" s="2">
        <f t="shared" si="17"/>
        <v>36142.3490127268</v>
      </c>
      <c r="R470" s="2">
        <v>46800</v>
      </c>
      <c r="S470" s="2">
        <v>1</v>
      </c>
      <c r="T470" s="2">
        <v>0</v>
      </c>
    </row>
    <row r="471" spans="1:20">
      <c r="A471" s="5">
        <v>0.720303668311776</v>
      </c>
      <c r="B471" s="5">
        <v>22621.5428603444</v>
      </c>
      <c r="C471" s="5">
        <v>1.2617378674717</v>
      </c>
      <c r="D471" s="5">
        <v>60543.3905393971</v>
      </c>
      <c r="E471" s="2">
        <f t="shared" si="16"/>
        <v>0.541434199159924</v>
      </c>
      <c r="F471" s="2">
        <f t="shared" si="17"/>
        <v>37921.8476790527</v>
      </c>
      <c r="R471" s="2">
        <v>46900</v>
      </c>
      <c r="S471" s="2">
        <v>1</v>
      </c>
      <c r="T471" s="2">
        <v>0</v>
      </c>
    </row>
    <row r="472" spans="1:20">
      <c r="A472" s="5">
        <v>0.7397314711528</v>
      </c>
      <c r="B472" s="5">
        <v>15780.335245557</v>
      </c>
      <c r="C472" s="5">
        <v>1.27785297652287</v>
      </c>
      <c r="D472" s="5">
        <v>52125.5882243765</v>
      </c>
      <c r="E472" s="2">
        <f t="shared" si="16"/>
        <v>0.53812150537007</v>
      </c>
      <c r="F472" s="2">
        <f t="shared" si="17"/>
        <v>36345.2529788195</v>
      </c>
      <c r="R472" s="2">
        <v>47000</v>
      </c>
      <c r="S472" s="2">
        <v>1</v>
      </c>
      <c r="T472" s="2">
        <v>0</v>
      </c>
    </row>
    <row r="473" spans="1:20">
      <c r="A473" s="5">
        <v>0.683794975875346</v>
      </c>
      <c r="B473" s="5">
        <v>19073.1685766773</v>
      </c>
      <c r="C473" s="5">
        <v>1.20070841422218</v>
      </c>
      <c r="D473" s="5">
        <v>57962.0188060828</v>
      </c>
      <c r="E473" s="2">
        <f t="shared" si="16"/>
        <v>0.516913438346834</v>
      </c>
      <c r="F473" s="2">
        <f t="shared" si="17"/>
        <v>38888.8502294055</v>
      </c>
      <c r="R473" s="2">
        <v>47100</v>
      </c>
      <c r="S473" s="2">
        <v>1</v>
      </c>
      <c r="T473" s="2">
        <v>0</v>
      </c>
    </row>
    <row r="474" spans="1:20">
      <c r="A474" s="5">
        <v>0.696749102245483</v>
      </c>
      <c r="B474" s="5">
        <v>18784.6567995687</v>
      </c>
      <c r="C474" s="5">
        <v>1.2039174368208</v>
      </c>
      <c r="D474" s="5">
        <v>56232.5623354129</v>
      </c>
      <c r="E474" s="2">
        <f t="shared" si="16"/>
        <v>0.507168334575317</v>
      </c>
      <c r="F474" s="2">
        <f t="shared" si="17"/>
        <v>37447.9055358442</v>
      </c>
      <c r="R474" s="2">
        <v>47200</v>
      </c>
      <c r="S474" s="2">
        <v>1</v>
      </c>
      <c r="T474" s="2">
        <v>0</v>
      </c>
    </row>
    <row r="475" spans="1:20">
      <c r="A475" s="5">
        <v>0.70460135636283</v>
      </c>
      <c r="B475" s="5">
        <v>28648.5320430781</v>
      </c>
      <c r="C475" s="5">
        <v>1.20002372436263</v>
      </c>
      <c r="D475" s="5">
        <v>69633.2727439332</v>
      </c>
      <c r="E475" s="2">
        <f t="shared" si="16"/>
        <v>0.4954223679998</v>
      </c>
      <c r="F475" s="2">
        <f t="shared" si="17"/>
        <v>40984.7407008551</v>
      </c>
      <c r="R475" s="2">
        <v>47300</v>
      </c>
      <c r="S475" s="2">
        <v>1</v>
      </c>
      <c r="T475" s="2">
        <v>0</v>
      </c>
    </row>
    <row r="476" spans="1:20">
      <c r="A476" s="5">
        <v>0.733598718659928</v>
      </c>
      <c r="B476" s="5">
        <v>16902.4641022333</v>
      </c>
      <c r="C476" s="5">
        <v>1.29309239608552</v>
      </c>
      <c r="D476" s="5">
        <v>53618.5139196253</v>
      </c>
      <c r="E476" s="2">
        <f t="shared" si="16"/>
        <v>0.559493677425592</v>
      </c>
      <c r="F476" s="2">
        <f t="shared" si="17"/>
        <v>36716.049817392</v>
      </c>
      <c r="R476" s="2">
        <v>47400</v>
      </c>
      <c r="S476" s="2">
        <v>1</v>
      </c>
      <c r="T476" s="2">
        <v>0</v>
      </c>
    </row>
    <row r="477" spans="1:20">
      <c r="A477" s="5">
        <v>0.726419881893167</v>
      </c>
      <c r="B477" s="5">
        <v>19257.8210185611</v>
      </c>
      <c r="C477" s="5">
        <v>1.23054429395032</v>
      </c>
      <c r="D477" s="5">
        <v>56072.6553087854</v>
      </c>
      <c r="E477" s="2">
        <f t="shared" si="16"/>
        <v>0.504124412057153</v>
      </c>
      <c r="F477" s="2">
        <f t="shared" si="17"/>
        <v>36814.8342902243</v>
      </c>
      <c r="R477" s="2">
        <v>47500</v>
      </c>
      <c r="S477" s="2">
        <v>1</v>
      </c>
      <c r="T477" s="2">
        <v>0</v>
      </c>
    </row>
    <row r="478" spans="1:20">
      <c r="A478" s="5">
        <v>0.681755423998931</v>
      </c>
      <c r="B478" s="5">
        <v>19281.0634855622</v>
      </c>
      <c r="C478" s="5">
        <v>1.13673554414458</v>
      </c>
      <c r="D478" s="5">
        <v>54827.0961590581</v>
      </c>
      <c r="E478" s="2">
        <f t="shared" si="16"/>
        <v>0.454980120145649</v>
      </c>
      <c r="F478" s="2">
        <f t="shared" si="17"/>
        <v>35546.0326734959</v>
      </c>
      <c r="R478" s="2">
        <v>47600</v>
      </c>
      <c r="S478" s="2">
        <v>1</v>
      </c>
      <c r="T478" s="2">
        <v>0</v>
      </c>
    </row>
    <row r="479" spans="1:20">
      <c r="A479" s="5">
        <v>0.70274395320728</v>
      </c>
      <c r="B479" s="5">
        <v>23375.9921120007</v>
      </c>
      <c r="C479" s="5">
        <v>1.21592064494811</v>
      </c>
      <c r="D479" s="5">
        <v>57862.6428785905</v>
      </c>
      <c r="E479" s="2">
        <f t="shared" si="16"/>
        <v>0.51317669174083</v>
      </c>
      <c r="F479" s="2">
        <f t="shared" si="17"/>
        <v>34486.6507665898</v>
      </c>
      <c r="R479" s="2">
        <v>47700</v>
      </c>
      <c r="S479" s="2">
        <v>1</v>
      </c>
      <c r="T479" s="2">
        <v>0</v>
      </c>
    </row>
    <row r="480" spans="1:20">
      <c r="A480" s="5">
        <v>0.678595069338435</v>
      </c>
      <c r="B480" s="5">
        <v>25703.6096203665</v>
      </c>
      <c r="C480" s="5">
        <v>1.19012664460375</v>
      </c>
      <c r="D480" s="5">
        <v>65827.7610263111</v>
      </c>
      <c r="E480" s="2">
        <f t="shared" si="16"/>
        <v>0.511531575265315</v>
      </c>
      <c r="F480" s="2">
        <f t="shared" si="17"/>
        <v>40124.1514059446</v>
      </c>
      <c r="R480" s="2">
        <v>47800</v>
      </c>
      <c r="S480" s="2">
        <v>1</v>
      </c>
      <c r="T480" s="2">
        <v>0</v>
      </c>
    </row>
    <row r="481" spans="1:20">
      <c r="A481" s="5">
        <v>0.678913801339087</v>
      </c>
      <c r="B481" s="5">
        <v>22365.3482106251</v>
      </c>
      <c r="C481" s="5">
        <v>1.17464799952157</v>
      </c>
      <c r="D481" s="5">
        <v>60685.6423522699</v>
      </c>
      <c r="E481" s="2">
        <f t="shared" si="16"/>
        <v>0.495734198182483</v>
      </c>
      <c r="F481" s="2">
        <f t="shared" si="17"/>
        <v>38320.2941416448</v>
      </c>
      <c r="R481" s="2">
        <v>47900</v>
      </c>
      <c r="S481" s="2">
        <v>1</v>
      </c>
      <c r="T481" s="2">
        <v>0</v>
      </c>
    </row>
    <row r="482" spans="1:20">
      <c r="A482" s="5">
        <v>0.691899844704678</v>
      </c>
      <c r="B482" s="5">
        <v>19579.4557606219</v>
      </c>
      <c r="C482" s="5">
        <v>1.18911705271326</v>
      </c>
      <c r="D482" s="5">
        <v>57005.1546942653</v>
      </c>
      <c r="E482" s="2">
        <f t="shared" si="16"/>
        <v>0.497217208008582</v>
      </c>
      <c r="F482" s="2">
        <f t="shared" si="17"/>
        <v>37425.6989336434</v>
      </c>
      <c r="R482" s="2">
        <v>48000</v>
      </c>
      <c r="S482" s="2">
        <v>1</v>
      </c>
      <c r="T482" s="2">
        <v>0</v>
      </c>
    </row>
    <row r="483" spans="1:20">
      <c r="A483" s="5">
        <v>0.741205339652664</v>
      </c>
      <c r="B483" s="5">
        <v>17881.5121730371</v>
      </c>
      <c r="C483" s="5">
        <v>1.27805425375185</v>
      </c>
      <c r="D483" s="5">
        <v>55625.4869915984</v>
      </c>
      <c r="E483" s="2">
        <f t="shared" si="16"/>
        <v>0.536848914099186</v>
      </c>
      <c r="F483" s="2">
        <f t="shared" si="17"/>
        <v>37743.9748185613</v>
      </c>
      <c r="R483" s="2">
        <v>48100</v>
      </c>
      <c r="S483" s="2">
        <v>1</v>
      </c>
      <c r="T483" s="2">
        <v>0</v>
      </c>
    </row>
    <row r="484" spans="1:20">
      <c r="A484" s="5">
        <v>0.712146118214361</v>
      </c>
      <c r="B484" s="5">
        <v>22869.9963510037</v>
      </c>
      <c r="C484" s="5">
        <v>1.23080461528298</v>
      </c>
      <c r="D484" s="5">
        <v>65313.7674538754</v>
      </c>
      <c r="E484" s="2">
        <f t="shared" si="16"/>
        <v>0.518658497068619</v>
      </c>
      <c r="F484" s="2">
        <f t="shared" si="17"/>
        <v>42443.7711028717</v>
      </c>
      <c r="R484" s="2">
        <v>48200</v>
      </c>
      <c r="S484" s="2">
        <v>1</v>
      </c>
      <c r="T484" s="2">
        <v>0</v>
      </c>
    </row>
    <row r="485" spans="1:20">
      <c r="A485" s="5">
        <v>0.728113969629634</v>
      </c>
      <c r="B485" s="5">
        <v>18288.9473068999</v>
      </c>
      <c r="C485" s="5">
        <v>1.28291579622313</v>
      </c>
      <c r="D485" s="5">
        <v>53704.6586914921</v>
      </c>
      <c r="E485" s="2">
        <f t="shared" si="16"/>
        <v>0.554801826593496</v>
      </c>
      <c r="F485" s="2">
        <f t="shared" si="17"/>
        <v>35415.7113845922</v>
      </c>
      <c r="R485" s="2">
        <v>48300</v>
      </c>
      <c r="S485" s="2">
        <v>1</v>
      </c>
      <c r="T485" s="2">
        <v>0</v>
      </c>
    </row>
    <row r="486" spans="1:20">
      <c r="A486" s="5">
        <v>0.734179982701895</v>
      </c>
      <c r="B486" s="5">
        <v>18398.9850339688</v>
      </c>
      <c r="C486" s="5">
        <v>1.26270003387695</v>
      </c>
      <c r="D486" s="5">
        <v>54533.1369766598</v>
      </c>
      <c r="E486" s="2">
        <f t="shared" si="16"/>
        <v>0.528520051175055</v>
      </c>
      <c r="F486" s="2">
        <f t="shared" si="17"/>
        <v>36134.151942691</v>
      </c>
      <c r="R486" s="2">
        <v>48400</v>
      </c>
      <c r="S486" s="2">
        <v>1</v>
      </c>
      <c r="T486" s="2">
        <v>0</v>
      </c>
    </row>
    <row r="487" spans="1:20">
      <c r="A487" s="5">
        <v>0.736273198753315</v>
      </c>
      <c r="B487" s="5">
        <v>17668.7806521794</v>
      </c>
      <c r="C487" s="5">
        <v>1.2910807977232</v>
      </c>
      <c r="D487" s="5">
        <v>54495.2969023184</v>
      </c>
      <c r="E487" s="2">
        <f t="shared" si="16"/>
        <v>0.554807598969885</v>
      </c>
      <c r="F487" s="2">
        <f t="shared" si="17"/>
        <v>36826.516250139</v>
      </c>
      <c r="R487" s="2">
        <v>48500</v>
      </c>
      <c r="S487" s="2">
        <v>1</v>
      </c>
      <c r="T487" s="2">
        <v>0</v>
      </c>
    </row>
    <row r="488" spans="1:20">
      <c r="A488" s="5">
        <v>0.722058537633072</v>
      </c>
      <c r="B488" s="5">
        <v>19279.0087014013</v>
      </c>
      <c r="C488" s="5">
        <v>1.26767941520439</v>
      </c>
      <c r="D488" s="5">
        <v>58343.5225302023</v>
      </c>
      <c r="E488" s="2">
        <f t="shared" si="16"/>
        <v>0.545620877571318</v>
      </c>
      <c r="F488" s="2">
        <f t="shared" si="17"/>
        <v>39064.513828801</v>
      </c>
      <c r="R488" s="2">
        <v>48600</v>
      </c>
      <c r="S488" s="2">
        <v>1</v>
      </c>
      <c r="T488" s="2">
        <v>0</v>
      </c>
    </row>
    <row r="489" spans="1:20">
      <c r="A489" s="5">
        <v>0.698020480633791</v>
      </c>
      <c r="B489" s="5">
        <v>18921.1560864902</v>
      </c>
      <c r="C489" s="5">
        <v>1.18103626780807</v>
      </c>
      <c r="D489" s="5">
        <v>59329.7476956264</v>
      </c>
      <c r="E489" s="2">
        <f t="shared" si="16"/>
        <v>0.483015787174279</v>
      </c>
      <c r="F489" s="2">
        <f t="shared" si="17"/>
        <v>40408.5916091362</v>
      </c>
      <c r="R489" s="2">
        <v>48700</v>
      </c>
      <c r="S489" s="2">
        <v>1</v>
      </c>
      <c r="T489" s="2">
        <v>0</v>
      </c>
    </row>
    <row r="490" spans="1:20">
      <c r="A490" s="5">
        <v>0.70732495423028</v>
      </c>
      <c r="B490" s="5">
        <v>15262.7264620065</v>
      </c>
      <c r="C490" s="5">
        <v>1.23283856369613</v>
      </c>
      <c r="D490" s="5">
        <v>51582.3659795354</v>
      </c>
      <c r="E490" s="2">
        <f t="shared" si="16"/>
        <v>0.52551360946585</v>
      </c>
      <c r="F490" s="2">
        <f t="shared" si="17"/>
        <v>36319.6395175289</v>
      </c>
      <c r="R490" s="2">
        <v>48800</v>
      </c>
      <c r="S490" s="2">
        <v>1</v>
      </c>
      <c r="T490" s="2">
        <v>0</v>
      </c>
    </row>
    <row r="491" spans="1:20">
      <c r="A491" s="5">
        <v>0.716215588288141</v>
      </c>
      <c r="B491" s="5">
        <v>20781.5840828098</v>
      </c>
      <c r="C491" s="5">
        <v>1.22962874775953</v>
      </c>
      <c r="D491" s="5">
        <v>58718.4382484199</v>
      </c>
      <c r="E491" s="2">
        <f t="shared" si="16"/>
        <v>0.513413159471389</v>
      </c>
      <c r="F491" s="2">
        <f t="shared" si="17"/>
        <v>37936.8541656101</v>
      </c>
      <c r="R491" s="2">
        <v>48900</v>
      </c>
      <c r="S491" s="2">
        <v>1</v>
      </c>
      <c r="T491" s="2">
        <v>0</v>
      </c>
    </row>
    <row r="492" spans="1:20">
      <c r="A492" s="5">
        <v>0.742267363550804</v>
      </c>
      <c r="B492" s="5">
        <v>17245.0475126429</v>
      </c>
      <c r="C492" s="5">
        <v>1.25081277590599</v>
      </c>
      <c r="D492" s="5">
        <v>51818.4279447451</v>
      </c>
      <c r="E492" s="2">
        <f t="shared" si="16"/>
        <v>0.508545412355186</v>
      </c>
      <c r="F492" s="2">
        <f t="shared" si="17"/>
        <v>34573.3804321022</v>
      </c>
      <c r="R492" s="2">
        <v>49000</v>
      </c>
      <c r="S492" s="2">
        <v>1</v>
      </c>
      <c r="T492" s="2">
        <v>0</v>
      </c>
    </row>
    <row r="493" spans="1:20">
      <c r="A493" s="5">
        <v>0.683867988365861</v>
      </c>
      <c r="B493" s="5">
        <v>21062.8627966729</v>
      </c>
      <c r="C493" s="5">
        <v>1.18119982702451</v>
      </c>
      <c r="D493" s="5">
        <v>58809.2064260058</v>
      </c>
      <c r="E493" s="2">
        <f t="shared" si="16"/>
        <v>0.497331838658649</v>
      </c>
      <c r="F493" s="2">
        <f t="shared" si="17"/>
        <v>37746.3436293329</v>
      </c>
      <c r="R493" s="2">
        <v>49100</v>
      </c>
      <c r="S493" s="2">
        <v>1</v>
      </c>
      <c r="T493" s="2">
        <v>0</v>
      </c>
    </row>
    <row r="494" spans="1:20">
      <c r="A494" s="5">
        <v>0.681149925595506</v>
      </c>
      <c r="B494" s="5">
        <v>20853.9689917952</v>
      </c>
      <c r="C494" s="5">
        <v>1.21316263275659</v>
      </c>
      <c r="D494" s="5">
        <v>59876.319757137</v>
      </c>
      <c r="E494" s="2">
        <f t="shared" si="16"/>
        <v>0.532012707161084</v>
      </c>
      <c r="F494" s="2">
        <f t="shared" si="17"/>
        <v>39022.3507653418</v>
      </c>
      <c r="R494" s="2">
        <v>49200</v>
      </c>
      <c r="S494" s="2">
        <v>1</v>
      </c>
      <c r="T494" s="2">
        <v>0</v>
      </c>
    </row>
    <row r="495" spans="1:20">
      <c r="A495" s="5">
        <v>0.727563630999214</v>
      </c>
      <c r="B495" s="5">
        <v>18172.3467884942</v>
      </c>
      <c r="C495" s="5">
        <v>1.24543184272206</v>
      </c>
      <c r="D495" s="5">
        <v>52548.2645269714</v>
      </c>
      <c r="E495" s="2">
        <f t="shared" si="16"/>
        <v>0.517868211722846</v>
      </c>
      <c r="F495" s="2">
        <f t="shared" si="17"/>
        <v>34375.9177384772</v>
      </c>
      <c r="R495" s="2">
        <v>49300</v>
      </c>
      <c r="S495" s="2">
        <v>1</v>
      </c>
      <c r="T495" s="2">
        <v>0</v>
      </c>
    </row>
    <row r="496" spans="1:20">
      <c r="A496" s="5">
        <v>0.719808603448452</v>
      </c>
      <c r="B496" s="5">
        <v>17873.9951500888</v>
      </c>
      <c r="C496" s="5">
        <v>1.25643139937973</v>
      </c>
      <c r="D496" s="5">
        <v>54149.689097397</v>
      </c>
      <c r="E496" s="2">
        <f t="shared" si="16"/>
        <v>0.536622795931278</v>
      </c>
      <c r="F496" s="2">
        <f t="shared" si="17"/>
        <v>36275.6939473082</v>
      </c>
      <c r="R496" s="2">
        <v>49400</v>
      </c>
      <c r="S496" s="2">
        <v>1</v>
      </c>
      <c r="T496" s="2">
        <v>0</v>
      </c>
    </row>
    <row r="497" spans="1:20">
      <c r="A497" s="5">
        <v>0.718002373665833</v>
      </c>
      <c r="B497" s="5">
        <v>17223.0130343123</v>
      </c>
      <c r="C497" s="5">
        <v>1.23905287918538</v>
      </c>
      <c r="D497" s="5">
        <v>51991.2934396783</v>
      </c>
      <c r="E497" s="2">
        <f t="shared" si="16"/>
        <v>0.521050505519547</v>
      </c>
      <c r="F497" s="2">
        <f t="shared" si="17"/>
        <v>34768.280405366</v>
      </c>
      <c r="R497" s="2">
        <v>49500</v>
      </c>
      <c r="S497" s="2">
        <v>1</v>
      </c>
      <c r="T497" s="2">
        <v>0</v>
      </c>
    </row>
    <row r="498" spans="1:20">
      <c r="A498" s="5">
        <v>0.73364990127638</v>
      </c>
      <c r="B498" s="5">
        <v>20244.2558687548</v>
      </c>
      <c r="C498" s="5">
        <v>1.29400371238284</v>
      </c>
      <c r="D498" s="5">
        <v>56018.7648234078</v>
      </c>
      <c r="E498" s="2">
        <f t="shared" si="16"/>
        <v>0.56035381110646</v>
      </c>
      <c r="F498" s="2">
        <f t="shared" si="17"/>
        <v>35774.508954653</v>
      </c>
      <c r="R498" s="2">
        <v>49600</v>
      </c>
      <c r="S498" s="2">
        <v>1</v>
      </c>
      <c r="T498" s="2">
        <v>0</v>
      </c>
    </row>
    <row r="499" spans="1:20">
      <c r="A499" s="5">
        <v>0.729872445789582</v>
      </c>
      <c r="B499" s="5">
        <v>20584.6130924727</v>
      </c>
      <c r="C499" s="5">
        <v>1.25599012647233</v>
      </c>
      <c r="D499" s="5">
        <v>57142.0566022825</v>
      </c>
      <c r="E499" s="2">
        <f t="shared" si="16"/>
        <v>0.526117680682748</v>
      </c>
      <c r="F499" s="2">
        <f t="shared" si="17"/>
        <v>36557.4435098098</v>
      </c>
      <c r="R499" s="2">
        <v>49700</v>
      </c>
      <c r="S499" s="2">
        <v>1</v>
      </c>
      <c r="T499" s="2">
        <v>0</v>
      </c>
    </row>
    <row r="500" spans="1:20">
      <c r="A500" s="5">
        <v>0.734860721943217</v>
      </c>
      <c r="B500" s="5">
        <v>17107.3592746168</v>
      </c>
      <c r="C500" s="5">
        <v>1.27445529851283</v>
      </c>
      <c r="D500" s="5">
        <v>54722.9964238734</v>
      </c>
      <c r="E500" s="2">
        <f t="shared" si="16"/>
        <v>0.539594576569613</v>
      </c>
      <c r="F500" s="2">
        <f t="shared" si="17"/>
        <v>37615.6371492566</v>
      </c>
      <c r="R500" s="2">
        <v>49800</v>
      </c>
      <c r="S500" s="2">
        <v>1</v>
      </c>
      <c r="T500" s="2">
        <v>0</v>
      </c>
    </row>
    <row r="501" spans="1:20">
      <c r="A501" s="5">
        <v>0.6652602284877</v>
      </c>
      <c r="B501" s="5">
        <v>16298.3433019371</v>
      </c>
      <c r="C501" s="5">
        <v>1.14429154561678</v>
      </c>
      <c r="D501" s="5">
        <v>53501.8828945997</v>
      </c>
      <c r="E501" s="2">
        <f t="shared" si="16"/>
        <v>0.47903131712908</v>
      </c>
      <c r="F501" s="2">
        <f t="shared" si="17"/>
        <v>37203.5395926626</v>
      </c>
      <c r="R501" s="2">
        <v>49900</v>
      </c>
      <c r="S501" s="2">
        <v>1</v>
      </c>
      <c r="T501" s="2">
        <v>0</v>
      </c>
    </row>
    <row r="502" spans="1:20">
      <c r="A502" s="5">
        <v>0.7083105256159</v>
      </c>
      <c r="B502" s="5">
        <v>16328.6226535857</v>
      </c>
      <c r="C502" s="5">
        <v>1.20969553018156</v>
      </c>
      <c r="D502" s="5">
        <v>52730.5222443818</v>
      </c>
      <c r="E502" s="2">
        <f t="shared" si="16"/>
        <v>0.50138500456566</v>
      </c>
      <c r="F502" s="2">
        <f t="shared" si="17"/>
        <v>36401.8995907961</v>
      </c>
      <c r="R502" s="2">
        <v>50000</v>
      </c>
      <c r="S502" s="2">
        <v>1</v>
      </c>
      <c r="T502" s="2">
        <v>0</v>
      </c>
    </row>
    <row r="503" spans="1:20">
      <c r="A503" s="5">
        <v>0.737429155787132</v>
      </c>
      <c r="B503" s="5">
        <v>17534.3592458242</v>
      </c>
      <c r="C503" s="5">
        <v>1.24585742070468</v>
      </c>
      <c r="D503" s="5">
        <v>53899.4358179175</v>
      </c>
      <c r="E503" s="2">
        <f t="shared" si="16"/>
        <v>0.508428264917548</v>
      </c>
      <c r="F503" s="2">
        <f t="shared" si="17"/>
        <v>36365.0765720933</v>
      </c>
      <c r="R503" s="2">
        <v>50100</v>
      </c>
      <c r="S503" s="2">
        <v>1</v>
      </c>
      <c r="T503" s="2">
        <v>0</v>
      </c>
    </row>
    <row r="504" spans="1:20">
      <c r="A504" s="5">
        <v>0.739895210345253</v>
      </c>
      <c r="B504" s="5">
        <v>21629.529700836</v>
      </c>
      <c r="C504" s="5">
        <v>1.29266669963857</v>
      </c>
      <c r="D504" s="5">
        <v>61685.0885557616</v>
      </c>
      <c r="E504" s="2">
        <f t="shared" si="16"/>
        <v>0.552771489293317</v>
      </c>
      <c r="F504" s="2">
        <f t="shared" si="17"/>
        <v>40055.5588549256</v>
      </c>
      <c r="R504" s="2">
        <v>50200</v>
      </c>
      <c r="S504" s="2">
        <v>1</v>
      </c>
      <c r="T504" s="2">
        <v>0</v>
      </c>
    </row>
    <row r="505" spans="1:20">
      <c r="A505" s="5">
        <v>0.679510381017628</v>
      </c>
      <c r="B505" s="5">
        <v>17746.8310384268</v>
      </c>
      <c r="C505" s="5">
        <v>1.20029132038206</v>
      </c>
      <c r="D505" s="5">
        <v>54016.7342843212</v>
      </c>
      <c r="E505" s="2">
        <f t="shared" si="16"/>
        <v>0.520780939364432</v>
      </c>
      <c r="F505" s="2">
        <f t="shared" si="17"/>
        <v>36269.9032458944</v>
      </c>
      <c r="R505" s="2">
        <v>50300</v>
      </c>
      <c r="S505" s="2">
        <v>1</v>
      </c>
      <c r="T505" s="2">
        <v>0</v>
      </c>
    </row>
    <row r="506" spans="1:20">
      <c r="A506" s="5">
        <v>0.718672796636125</v>
      </c>
      <c r="B506" s="5">
        <v>18406.2022628698</v>
      </c>
      <c r="C506" s="5">
        <v>1.22400293556662</v>
      </c>
      <c r="D506" s="5">
        <v>55256.0074006183</v>
      </c>
      <c r="E506" s="2">
        <f t="shared" si="16"/>
        <v>0.505330138930495</v>
      </c>
      <c r="F506" s="2">
        <f t="shared" si="17"/>
        <v>36849.8051377485</v>
      </c>
      <c r="R506" s="2">
        <v>50400</v>
      </c>
      <c r="S506" s="2">
        <v>1</v>
      </c>
      <c r="T506" s="2">
        <v>0</v>
      </c>
    </row>
    <row r="507" spans="1:20">
      <c r="A507" s="5">
        <v>0.746797965883481</v>
      </c>
      <c r="B507" s="5">
        <v>18308.7925049706</v>
      </c>
      <c r="C507" s="5">
        <v>1.31517162239008</v>
      </c>
      <c r="D507" s="5">
        <v>54630.0365226666</v>
      </c>
      <c r="E507" s="2">
        <f t="shared" si="16"/>
        <v>0.568373656506599</v>
      </c>
      <c r="F507" s="2">
        <f t="shared" si="17"/>
        <v>36321.244017696</v>
      </c>
      <c r="R507" s="2">
        <v>50500</v>
      </c>
      <c r="S507" s="2">
        <v>1</v>
      </c>
      <c r="T507" s="2">
        <v>0</v>
      </c>
    </row>
    <row r="508" spans="1:20">
      <c r="A508" s="5">
        <v>0.683818746199339</v>
      </c>
      <c r="B508" s="5">
        <v>21252.1021506496</v>
      </c>
      <c r="C508" s="5">
        <v>1.17650645957874</v>
      </c>
      <c r="D508" s="5">
        <v>56867.988348653</v>
      </c>
      <c r="E508" s="2">
        <f t="shared" si="16"/>
        <v>0.492687713379401</v>
      </c>
      <c r="F508" s="2">
        <f t="shared" si="17"/>
        <v>35615.8861980034</v>
      </c>
      <c r="R508" s="2">
        <v>50600</v>
      </c>
      <c r="S508" s="2">
        <v>1</v>
      </c>
      <c r="T508" s="2">
        <v>0</v>
      </c>
    </row>
    <row r="509" spans="1:20">
      <c r="A509" s="5">
        <v>0.657079855629225</v>
      </c>
      <c r="B509" s="5">
        <v>19475.7679264528</v>
      </c>
      <c r="C509" s="5">
        <v>1.1381551615132</v>
      </c>
      <c r="D509" s="5">
        <v>54531.3417152512</v>
      </c>
      <c r="E509" s="2">
        <f t="shared" si="16"/>
        <v>0.481075305883975</v>
      </c>
      <c r="F509" s="2">
        <f t="shared" si="17"/>
        <v>35055.5737887984</v>
      </c>
      <c r="R509" s="2">
        <v>50700</v>
      </c>
      <c r="S509" s="2">
        <v>1</v>
      </c>
      <c r="T509" s="2">
        <v>0</v>
      </c>
    </row>
    <row r="510" spans="1:20">
      <c r="A510" s="5">
        <v>0.71235152208766</v>
      </c>
      <c r="B510" s="5">
        <v>16392.215496507</v>
      </c>
      <c r="C510" s="5">
        <v>1.22089114985022</v>
      </c>
      <c r="D510" s="5">
        <v>51912.9725992363</v>
      </c>
      <c r="E510" s="2">
        <f t="shared" si="16"/>
        <v>0.50853962776256</v>
      </c>
      <c r="F510" s="2">
        <f t="shared" si="17"/>
        <v>35520.7571027293</v>
      </c>
      <c r="R510" s="2">
        <v>50800</v>
      </c>
      <c r="S510" s="2">
        <v>1</v>
      </c>
      <c r="T510" s="2">
        <v>0</v>
      </c>
    </row>
    <row r="511" spans="1:20">
      <c r="A511" s="5">
        <v>0.695275142391324</v>
      </c>
      <c r="B511" s="5">
        <v>21801.9068094475</v>
      </c>
      <c r="C511" s="5">
        <v>1.19503987955823</v>
      </c>
      <c r="D511" s="5">
        <v>57761.5594577198</v>
      </c>
      <c r="E511" s="2">
        <f t="shared" si="16"/>
        <v>0.499764737166906</v>
      </c>
      <c r="F511" s="2">
        <f t="shared" si="17"/>
        <v>35959.6526482723</v>
      </c>
      <c r="R511" s="2">
        <v>50900</v>
      </c>
      <c r="S511" s="2">
        <v>1</v>
      </c>
      <c r="T511" s="2">
        <v>0</v>
      </c>
    </row>
    <row r="512" spans="1:20">
      <c r="A512" s="5">
        <v>0.675244192699266</v>
      </c>
      <c r="B512" s="5">
        <v>19491.8228255424</v>
      </c>
      <c r="C512" s="5">
        <v>1.16913341606028</v>
      </c>
      <c r="D512" s="5">
        <v>55973.758588149</v>
      </c>
      <c r="E512" s="2">
        <f t="shared" si="16"/>
        <v>0.493889223361014</v>
      </c>
      <c r="F512" s="2">
        <f t="shared" si="17"/>
        <v>36481.9357626066</v>
      </c>
      <c r="R512" s="2">
        <v>51000</v>
      </c>
      <c r="S512" s="2">
        <v>1</v>
      </c>
      <c r="T512" s="2">
        <v>0</v>
      </c>
    </row>
    <row r="513" spans="1:20">
      <c r="A513" s="5">
        <v>0.691192719614653</v>
      </c>
      <c r="B513" s="5">
        <v>24205.384683824</v>
      </c>
      <c r="C513" s="5">
        <v>1.18190666798099</v>
      </c>
      <c r="D513" s="5">
        <v>62962.6750612893</v>
      </c>
      <c r="E513" s="2">
        <f t="shared" si="16"/>
        <v>0.490713948366337</v>
      </c>
      <c r="F513" s="2">
        <f t="shared" si="17"/>
        <v>38757.2903774653</v>
      </c>
      <c r="R513" s="2">
        <v>51100</v>
      </c>
      <c r="S513" s="2">
        <v>1</v>
      </c>
      <c r="T513" s="2">
        <v>0</v>
      </c>
    </row>
    <row r="514" spans="1:20">
      <c r="A514" s="5">
        <v>0.726607456299329</v>
      </c>
      <c r="B514" s="5">
        <v>20636.6147030891</v>
      </c>
      <c r="C514" s="5">
        <v>1.23721612422281</v>
      </c>
      <c r="D514" s="5">
        <v>57790.8240357224</v>
      </c>
      <c r="E514" s="2">
        <f t="shared" si="16"/>
        <v>0.510608667923481</v>
      </c>
      <c r="F514" s="2">
        <f t="shared" si="17"/>
        <v>37154.2093326333</v>
      </c>
      <c r="R514" s="2">
        <v>51200</v>
      </c>
      <c r="S514" s="2">
        <v>1</v>
      </c>
      <c r="T514" s="2">
        <v>0</v>
      </c>
    </row>
    <row r="515" spans="1:20">
      <c r="A515" s="5">
        <v>0.687002973264863</v>
      </c>
      <c r="B515" s="5">
        <v>23242.9082444006</v>
      </c>
      <c r="C515" s="5">
        <v>1.22559279390732</v>
      </c>
      <c r="D515" s="5">
        <v>60413.9533806363</v>
      </c>
      <c r="E515" s="2">
        <f t="shared" si="16"/>
        <v>0.538589820642457</v>
      </c>
      <c r="F515" s="2">
        <f t="shared" si="17"/>
        <v>37171.0451362357</v>
      </c>
      <c r="R515" s="2">
        <v>51300</v>
      </c>
      <c r="S515" s="2">
        <v>1</v>
      </c>
      <c r="T515" s="2">
        <v>0</v>
      </c>
    </row>
    <row r="516" spans="1:20">
      <c r="A516" s="5">
        <v>0.70639911753675</v>
      </c>
      <c r="B516" s="5">
        <v>20849.9519855419</v>
      </c>
      <c r="C516" s="5">
        <v>1.20783433567826</v>
      </c>
      <c r="D516" s="5">
        <v>59093.1131365423</v>
      </c>
      <c r="E516" s="2">
        <f t="shared" ref="E516:E579" si="18">C516-A516</f>
        <v>0.50143521814151</v>
      </c>
      <c r="F516" s="2">
        <f t="shared" ref="F516:F579" si="19">D516-B516</f>
        <v>38243.1611510004</v>
      </c>
      <c r="R516" s="2">
        <v>51400</v>
      </c>
      <c r="S516" s="2">
        <v>1</v>
      </c>
      <c r="T516" s="2">
        <v>0</v>
      </c>
    </row>
    <row r="517" spans="1:20">
      <c r="A517" s="5">
        <v>0.704319775137337</v>
      </c>
      <c r="B517" s="5">
        <v>16116.4394557925</v>
      </c>
      <c r="C517" s="5">
        <v>1.22021614811905</v>
      </c>
      <c r="D517" s="5">
        <v>51610.5360243403</v>
      </c>
      <c r="E517" s="2">
        <f t="shared" si="18"/>
        <v>0.515896372981713</v>
      </c>
      <c r="F517" s="2">
        <f t="shared" si="19"/>
        <v>35494.0965685478</v>
      </c>
      <c r="R517" s="2">
        <v>51500</v>
      </c>
      <c r="S517" s="2">
        <v>1</v>
      </c>
      <c r="T517" s="2">
        <v>0</v>
      </c>
    </row>
    <row r="518" spans="1:20">
      <c r="A518" s="5">
        <v>0.640100246894355</v>
      </c>
      <c r="B518" s="5">
        <v>22333.7355052979</v>
      </c>
      <c r="C518" s="5">
        <v>1.10876942597352</v>
      </c>
      <c r="D518" s="5">
        <v>61518.8267174507</v>
      </c>
      <c r="E518" s="2">
        <f t="shared" si="18"/>
        <v>0.468669179079165</v>
      </c>
      <c r="F518" s="2">
        <f t="shared" si="19"/>
        <v>39185.0912121528</v>
      </c>
      <c r="R518" s="2">
        <v>51600</v>
      </c>
      <c r="S518" s="2">
        <v>1</v>
      </c>
      <c r="T518" s="2">
        <v>0</v>
      </c>
    </row>
    <row r="519" spans="1:20">
      <c r="A519" s="5">
        <v>0.737154685829316</v>
      </c>
      <c r="B519" s="5">
        <v>22896.605513322</v>
      </c>
      <c r="C519" s="5">
        <v>1.28630673544108</v>
      </c>
      <c r="D519" s="5">
        <v>64201.6099154002</v>
      </c>
      <c r="E519" s="2">
        <f t="shared" si="18"/>
        <v>0.549152049611764</v>
      </c>
      <c r="F519" s="2">
        <f t="shared" si="19"/>
        <v>41305.0044020782</v>
      </c>
      <c r="R519" s="2">
        <v>51700</v>
      </c>
      <c r="S519" s="2">
        <v>1</v>
      </c>
      <c r="T519" s="2">
        <v>0</v>
      </c>
    </row>
    <row r="520" spans="1:20">
      <c r="A520" s="5">
        <v>0.670715995105427</v>
      </c>
      <c r="B520" s="5">
        <v>18802.8833388149</v>
      </c>
      <c r="C520" s="5">
        <v>1.16986728015428</v>
      </c>
      <c r="D520" s="5">
        <v>55272.6270911804</v>
      </c>
      <c r="E520" s="2">
        <f t="shared" si="18"/>
        <v>0.499151285048853</v>
      </c>
      <c r="F520" s="2">
        <f t="shared" si="19"/>
        <v>36469.7437523655</v>
      </c>
      <c r="R520" s="2">
        <v>51800</v>
      </c>
      <c r="S520" s="2">
        <v>1</v>
      </c>
      <c r="T520" s="2">
        <v>0</v>
      </c>
    </row>
    <row r="521" spans="1:20">
      <c r="A521" s="5">
        <v>0.685928999754256</v>
      </c>
      <c r="B521" s="5">
        <v>24361.8683886364</v>
      </c>
      <c r="C521" s="5">
        <v>1.18258730033372</v>
      </c>
      <c r="D521" s="5">
        <v>65292.9151661124</v>
      </c>
      <c r="E521" s="2">
        <f t="shared" si="18"/>
        <v>0.496658300579464</v>
      </c>
      <c r="F521" s="2">
        <f t="shared" si="19"/>
        <v>40931.046777476</v>
      </c>
      <c r="R521" s="2">
        <v>51900</v>
      </c>
      <c r="S521" s="2">
        <v>1</v>
      </c>
      <c r="T521" s="2">
        <v>0</v>
      </c>
    </row>
    <row r="522" spans="1:20">
      <c r="A522" s="5">
        <v>0.747835190421847</v>
      </c>
      <c r="B522" s="5">
        <v>17525.672690805</v>
      </c>
      <c r="C522" s="5">
        <v>1.30926492444483</v>
      </c>
      <c r="D522" s="5">
        <v>55044.6791897475</v>
      </c>
      <c r="E522" s="2">
        <f t="shared" si="18"/>
        <v>0.561429734022983</v>
      </c>
      <c r="F522" s="2">
        <f t="shared" si="19"/>
        <v>37519.0064989425</v>
      </c>
      <c r="R522" s="2">
        <v>52000</v>
      </c>
      <c r="S522" s="2">
        <v>1</v>
      </c>
      <c r="T522" s="2">
        <v>0</v>
      </c>
    </row>
    <row r="523" spans="1:20">
      <c r="A523" s="5">
        <v>0.72160898468286</v>
      </c>
      <c r="B523" s="5">
        <v>18735.5519550292</v>
      </c>
      <c r="C523" s="5">
        <v>1.23501659709995</v>
      </c>
      <c r="D523" s="5">
        <v>54741.6952583356</v>
      </c>
      <c r="E523" s="2">
        <f t="shared" si="18"/>
        <v>0.51340761241709</v>
      </c>
      <c r="F523" s="2">
        <f t="shared" si="19"/>
        <v>36006.1433033064</v>
      </c>
      <c r="R523" s="2">
        <v>52100</v>
      </c>
      <c r="S523" s="2">
        <v>1</v>
      </c>
      <c r="T523" s="2">
        <v>0</v>
      </c>
    </row>
    <row r="524" spans="1:20">
      <c r="A524" s="5">
        <v>0.694881556308005</v>
      </c>
      <c r="B524" s="5">
        <v>16385.7852638907</v>
      </c>
      <c r="C524" s="5">
        <v>1.18633619648328</v>
      </c>
      <c r="D524" s="5">
        <v>52683.5375954855</v>
      </c>
      <c r="E524" s="2">
        <f t="shared" si="18"/>
        <v>0.491454640175275</v>
      </c>
      <c r="F524" s="2">
        <f t="shared" si="19"/>
        <v>36297.7523315948</v>
      </c>
      <c r="R524" s="2">
        <v>52200</v>
      </c>
      <c r="S524" s="2">
        <v>1</v>
      </c>
      <c r="T524" s="2">
        <v>0</v>
      </c>
    </row>
    <row r="525" spans="1:20">
      <c r="A525" s="5">
        <v>0.715967379885801</v>
      </c>
      <c r="B525" s="5">
        <v>20779.8086910675</v>
      </c>
      <c r="C525" s="5">
        <v>1.23422715159233</v>
      </c>
      <c r="D525" s="5">
        <v>59951.4746931409</v>
      </c>
      <c r="E525" s="2">
        <f t="shared" si="18"/>
        <v>0.518259771706529</v>
      </c>
      <c r="F525" s="2">
        <f t="shared" si="19"/>
        <v>39171.6660020734</v>
      </c>
      <c r="R525" s="2">
        <v>52300</v>
      </c>
      <c r="S525" s="2">
        <v>1</v>
      </c>
      <c r="T525" s="2">
        <v>0</v>
      </c>
    </row>
    <row r="526" spans="1:20">
      <c r="A526" s="5">
        <v>0.686651854446825</v>
      </c>
      <c r="B526" s="5">
        <v>23490.4298158825</v>
      </c>
      <c r="C526" s="5">
        <v>1.18386622696341</v>
      </c>
      <c r="D526" s="5">
        <v>61425.6941752513</v>
      </c>
      <c r="E526" s="2">
        <f t="shared" si="18"/>
        <v>0.497214372516585</v>
      </c>
      <c r="F526" s="2">
        <f t="shared" si="19"/>
        <v>37935.2643593688</v>
      </c>
      <c r="R526" s="2">
        <v>52400</v>
      </c>
      <c r="S526" s="2">
        <v>1</v>
      </c>
      <c r="T526" s="2">
        <v>0</v>
      </c>
    </row>
    <row r="527" spans="1:20">
      <c r="A527" s="5">
        <v>0.685255546051051</v>
      </c>
      <c r="B527" s="5">
        <v>23766.3324343157</v>
      </c>
      <c r="C527" s="5">
        <v>1.22459342821502</v>
      </c>
      <c r="D527" s="5">
        <v>66041.7964892583</v>
      </c>
      <c r="E527" s="2">
        <f t="shared" si="18"/>
        <v>0.539337882163969</v>
      </c>
      <c r="F527" s="2">
        <f t="shared" si="19"/>
        <v>42275.4640549426</v>
      </c>
      <c r="R527" s="2">
        <v>52500</v>
      </c>
      <c r="S527" s="2">
        <v>1</v>
      </c>
      <c r="T527" s="2">
        <v>0</v>
      </c>
    </row>
    <row r="528" spans="1:20">
      <c r="A528" s="5">
        <v>0.695900202613791</v>
      </c>
      <c r="B528" s="5">
        <v>17317.0850042942</v>
      </c>
      <c r="C528" s="5">
        <v>1.20855433974908</v>
      </c>
      <c r="D528" s="5">
        <v>53609.3054287193</v>
      </c>
      <c r="E528" s="2">
        <f t="shared" si="18"/>
        <v>0.512654137135289</v>
      </c>
      <c r="F528" s="2">
        <f t="shared" si="19"/>
        <v>36292.2204244251</v>
      </c>
      <c r="R528" s="2">
        <v>52600</v>
      </c>
      <c r="S528" s="2">
        <v>1</v>
      </c>
      <c r="T528" s="2">
        <v>0</v>
      </c>
    </row>
    <row r="529" spans="1:20">
      <c r="A529" s="5">
        <v>0.739362937644015</v>
      </c>
      <c r="B529" s="5">
        <v>17841.3705448248</v>
      </c>
      <c r="C529" s="5">
        <v>1.28195138350509</v>
      </c>
      <c r="D529" s="5">
        <v>54069.0150784388</v>
      </c>
      <c r="E529" s="2">
        <f t="shared" si="18"/>
        <v>0.542588445861075</v>
      </c>
      <c r="F529" s="2">
        <f t="shared" si="19"/>
        <v>36227.644533614</v>
      </c>
      <c r="R529" s="2">
        <v>52700</v>
      </c>
      <c r="S529" s="2">
        <v>1</v>
      </c>
      <c r="T529" s="2">
        <v>0</v>
      </c>
    </row>
    <row r="530" spans="1:20">
      <c r="A530" s="5">
        <v>0.740418366434587</v>
      </c>
      <c r="B530" s="5">
        <v>16939.5283780229</v>
      </c>
      <c r="C530" s="5">
        <v>1.27238894016581</v>
      </c>
      <c r="D530" s="5">
        <v>53085.3388445007</v>
      </c>
      <c r="E530" s="2">
        <f t="shared" si="18"/>
        <v>0.531970573731223</v>
      </c>
      <c r="F530" s="2">
        <f t="shared" si="19"/>
        <v>36145.8104664778</v>
      </c>
      <c r="R530" s="2">
        <v>52800</v>
      </c>
      <c r="S530" s="2">
        <v>1</v>
      </c>
      <c r="T530" s="2">
        <v>0</v>
      </c>
    </row>
    <row r="531" spans="1:20">
      <c r="A531" s="5">
        <v>0.683637778808539</v>
      </c>
      <c r="B531" s="5">
        <v>18916.7376728103</v>
      </c>
      <c r="C531" s="5">
        <v>1.18309919243983</v>
      </c>
      <c r="D531" s="5">
        <v>57008.9312846501</v>
      </c>
      <c r="E531" s="2">
        <f t="shared" si="18"/>
        <v>0.499461413631291</v>
      </c>
      <c r="F531" s="2">
        <f t="shared" si="19"/>
        <v>38092.1936118398</v>
      </c>
      <c r="R531" s="2">
        <v>52900</v>
      </c>
      <c r="S531" s="2">
        <v>1</v>
      </c>
      <c r="T531" s="2">
        <v>0</v>
      </c>
    </row>
    <row r="532" spans="1:20">
      <c r="A532" s="5">
        <v>0.707229668557251</v>
      </c>
      <c r="B532" s="5">
        <v>18764.7871916297</v>
      </c>
      <c r="C532" s="5">
        <v>1.22422809405897</v>
      </c>
      <c r="D532" s="5">
        <v>55780.1064458586</v>
      </c>
      <c r="E532" s="2">
        <f t="shared" si="18"/>
        <v>0.516998425501719</v>
      </c>
      <c r="F532" s="2">
        <f t="shared" si="19"/>
        <v>37015.3192542289</v>
      </c>
      <c r="R532" s="2">
        <v>53000</v>
      </c>
      <c r="S532" s="2">
        <v>1</v>
      </c>
      <c r="T532" s="2">
        <v>0</v>
      </c>
    </row>
    <row r="533" spans="1:20">
      <c r="A533" s="5">
        <v>0.701467796366915</v>
      </c>
      <c r="B533" s="5">
        <v>16875.3305558669</v>
      </c>
      <c r="C533" s="5">
        <v>1.22553884704596</v>
      </c>
      <c r="D533" s="5">
        <v>52590.0664486754</v>
      </c>
      <c r="E533" s="2">
        <f t="shared" si="18"/>
        <v>0.524071050679045</v>
      </c>
      <c r="F533" s="2">
        <f t="shared" si="19"/>
        <v>35714.7358928085</v>
      </c>
      <c r="R533" s="2">
        <v>53100</v>
      </c>
      <c r="S533" s="2">
        <v>1</v>
      </c>
      <c r="T533" s="2">
        <v>0</v>
      </c>
    </row>
    <row r="534" spans="1:20">
      <c r="A534" s="5">
        <v>0.662978307449324</v>
      </c>
      <c r="B534" s="5">
        <v>17662.9069196854</v>
      </c>
      <c r="C534" s="5">
        <v>1.1495568379032</v>
      </c>
      <c r="D534" s="5">
        <v>52182.2850482313</v>
      </c>
      <c r="E534" s="2">
        <f t="shared" si="18"/>
        <v>0.486578530453876</v>
      </c>
      <c r="F534" s="2">
        <f t="shared" si="19"/>
        <v>34519.3781285459</v>
      </c>
      <c r="R534" s="2">
        <v>53200</v>
      </c>
      <c r="S534" s="2">
        <v>1</v>
      </c>
      <c r="T534" s="2">
        <v>0</v>
      </c>
    </row>
    <row r="535" spans="1:20">
      <c r="A535" s="5">
        <v>0.681298839242896</v>
      </c>
      <c r="B535" s="5">
        <v>20112.1358116802</v>
      </c>
      <c r="C535" s="5">
        <v>1.18300383134497</v>
      </c>
      <c r="D535" s="5">
        <v>57422.4587572607</v>
      </c>
      <c r="E535" s="2">
        <f t="shared" si="18"/>
        <v>0.501704992102074</v>
      </c>
      <c r="F535" s="2">
        <f t="shared" si="19"/>
        <v>37310.3229455805</v>
      </c>
      <c r="R535" s="2">
        <v>53300</v>
      </c>
      <c r="S535" s="2">
        <v>1</v>
      </c>
      <c r="T535" s="2">
        <v>0</v>
      </c>
    </row>
    <row r="536" spans="1:20">
      <c r="A536" s="5">
        <v>0.630088258877163</v>
      </c>
      <c r="B536" s="5">
        <v>15475.3209660042</v>
      </c>
      <c r="C536" s="5">
        <v>1.07762266541031</v>
      </c>
      <c r="D536" s="5">
        <v>50715.3991610491</v>
      </c>
      <c r="E536" s="2">
        <f t="shared" si="18"/>
        <v>0.447534406533147</v>
      </c>
      <c r="F536" s="2">
        <f t="shared" si="19"/>
        <v>35240.0781950449</v>
      </c>
      <c r="R536" s="2">
        <v>53400</v>
      </c>
      <c r="S536" s="2">
        <v>1</v>
      </c>
      <c r="T536" s="2">
        <v>0</v>
      </c>
    </row>
    <row r="537" spans="1:20">
      <c r="A537" s="5">
        <v>0.664725877220576</v>
      </c>
      <c r="B537" s="5">
        <v>18806.448007052</v>
      </c>
      <c r="C537" s="5">
        <v>1.16018481024214</v>
      </c>
      <c r="D537" s="5">
        <v>55492.9932503236</v>
      </c>
      <c r="E537" s="2">
        <f t="shared" si="18"/>
        <v>0.495458933021564</v>
      </c>
      <c r="F537" s="2">
        <f t="shared" si="19"/>
        <v>36686.5452432716</v>
      </c>
      <c r="R537" s="2">
        <v>53500</v>
      </c>
      <c r="S537" s="2">
        <v>1</v>
      </c>
      <c r="T537" s="2">
        <v>0</v>
      </c>
    </row>
    <row r="538" spans="1:20">
      <c r="A538" s="5">
        <v>0.698009851040515</v>
      </c>
      <c r="B538" s="5">
        <v>14935.2688207229</v>
      </c>
      <c r="C538" s="5">
        <v>1.22299178878201</v>
      </c>
      <c r="D538" s="5">
        <v>50017.7376669579</v>
      </c>
      <c r="E538" s="2">
        <f t="shared" si="18"/>
        <v>0.524981937741495</v>
      </c>
      <c r="F538" s="2">
        <f t="shared" si="19"/>
        <v>35082.468846235</v>
      </c>
      <c r="R538" s="2">
        <v>53600</v>
      </c>
      <c r="S538" s="2">
        <v>1</v>
      </c>
      <c r="T538" s="2">
        <v>0</v>
      </c>
    </row>
    <row r="539" spans="1:20">
      <c r="A539" s="5">
        <v>0.741909571612671</v>
      </c>
      <c r="B539" s="5">
        <v>24978.2073788734</v>
      </c>
      <c r="C539" s="5">
        <v>1.27551464595491</v>
      </c>
      <c r="D539" s="5">
        <v>64077.7880767328</v>
      </c>
      <c r="E539" s="2">
        <f t="shared" si="18"/>
        <v>0.533605074342239</v>
      </c>
      <c r="F539" s="2">
        <f t="shared" si="19"/>
        <v>39099.5806978594</v>
      </c>
      <c r="R539" s="2">
        <v>53700</v>
      </c>
      <c r="S539" s="2">
        <v>1</v>
      </c>
      <c r="T539" s="2">
        <v>0</v>
      </c>
    </row>
    <row r="540" spans="1:20">
      <c r="A540" s="5">
        <v>0.711802721569957</v>
      </c>
      <c r="B540" s="5">
        <v>18462.6542570872</v>
      </c>
      <c r="C540" s="5">
        <v>1.24878564342029</v>
      </c>
      <c r="D540" s="5">
        <v>54081.9497203027</v>
      </c>
      <c r="E540" s="2">
        <f t="shared" si="18"/>
        <v>0.536982921850333</v>
      </c>
      <c r="F540" s="2">
        <f t="shared" si="19"/>
        <v>35619.2954632155</v>
      </c>
      <c r="R540" s="2">
        <v>53800</v>
      </c>
      <c r="S540" s="2">
        <v>1</v>
      </c>
      <c r="T540" s="2">
        <v>0</v>
      </c>
    </row>
    <row r="541" spans="1:20">
      <c r="A541" s="5">
        <v>0.696758452320502</v>
      </c>
      <c r="B541" s="5">
        <v>17874.6468214211</v>
      </c>
      <c r="C541" s="5">
        <v>1.19864546352517</v>
      </c>
      <c r="D541" s="5">
        <v>53343.2309430731</v>
      </c>
      <c r="E541" s="2">
        <f t="shared" si="18"/>
        <v>0.501887011204668</v>
      </c>
      <c r="F541" s="2">
        <f t="shared" si="19"/>
        <v>35468.584121652</v>
      </c>
      <c r="R541" s="2">
        <v>53900</v>
      </c>
      <c r="S541" s="2">
        <v>1</v>
      </c>
      <c r="T541" s="2">
        <v>0</v>
      </c>
    </row>
    <row r="542" spans="1:20">
      <c r="A542" s="5">
        <v>0.689141061269571</v>
      </c>
      <c r="B542" s="5">
        <v>20261.2286926428</v>
      </c>
      <c r="C542" s="5">
        <v>1.12819954481369</v>
      </c>
      <c r="D542" s="5">
        <v>56767.3833517373</v>
      </c>
      <c r="E542" s="2">
        <f t="shared" si="18"/>
        <v>0.439058483544119</v>
      </c>
      <c r="F542" s="2">
        <f t="shared" si="19"/>
        <v>36506.1546590945</v>
      </c>
      <c r="R542" s="2">
        <v>54000</v>
      </c>
      <c r="S542" s="2">
        <v>1</v>
      </c>
      <c r="T542" s="2">
        <v>0</v>
      </c>
    </row>
    <row r="543" spans="1:20">
      <c r="A543" s="5">
        <v>0.714909590213343</v>
      </c>
      <c r="B543" s="5">
        <v>18104.7392769693</v>
      </c>
      <c r="C543" s="5">
        <v>1.22472662321263</v>
      </c>
      <c r="D543" s="5">
        <v>53796.1814405838</v>
      </c>
      <c r="E543" s="2">
        <f t="shared" si="18"/>
        <v>0.509817032999287</v>
      </c>
      <c r="F543" s="2">
        <f t="shared" si="19"/>
        <v>35691.4421636145</v>
      </c>
      <c r="R543" s="2">
        <v>54100</v>
      </c>
      <c r="S543" s="2">
        <v>1</v>
      </c>
      <c r="T543" s="2">
        <v>0</v>
      </c>
    </row>
    <row r="544" spans="1:20">
      <c r="A544" s="5">
        <v>0.674476570406942</v>
      </c>
      <c r="B544" s="5">
        <v>19184.7503897405</v>
      </c>
      <c r="C544" s="5">
        <v>1.15408507648203</v>
      </c>
      <c r="D544" s="5">
        <v>55693.2776163752</v>
      </c>
      <c r="E544" s="2">
        <f t="shared" si="18"/>
        <v>0.479608506075088</v>
      </c>
      <c r="F544" s="2">
        <f t="shared" si="19"/>
        <v>36508.5272266347</v>
      </c>
      <c r="R544" s="2">
        <v>54200</v>
      </c>
      <c r="S544" s="2">
        <v>1</v>
      </c>
      <c r="T544" s="2">
        <v>0</v>
      </c>
    </row>
    <row r="545" spans="1:20">
      <c r="A545" s="5">
        <v>0.640850030023084</v>
      </c>
      <c r="B545" s="5">
        <v>15077.0898469969</v>
      </c>
      <c r="C545" s="5">
        <v>1.10820980839234</v>
      </c>
      <c r="D545" s="5">
        <v>49883.4802566413</v>
      </c>
      <c r="E545" s="2">
        <f t="shared" si="18"/>
        <v>0.467359778369256</v>
      </c>
      <c r="F545" s="2">
        <f t="shared" si="19"/>
        <v>34806.3904096444</v>
      </c>
      <c r="R545" s="2">
        <v>54300</v>
      </c>
      <c r="S545" s="2">
        <v>1</v>
      </c>
      <c r="T545" s="2">
        <v>0</v>
      </c>
    </row>
    <row r="546" spans="1:20">
      <c r="A546" s="5">
        <v>0.692797241928037</v>
      </c>
      <c r="B546" s="5">
        <v>16964.8804206436</v>
      </c>
      <c r="C546" s="5">
        <v>1.19391042437834</v>
      </c>
      <c r="D546" s="5">
        <v>53358.0621771415</v>
      </c>
      <c r="E546" s="2">
        <f t="shared" si="18"/>
        <v>0.501113182450303</v>
      </c>
      <c r="F546" s="2">
        <f t="shared" si="19"/>
        <v>36393.1817564979</v>
      </c>
      <c r="R546" s="2">
        <v>54400</v>
      </c>
      <c r="S546" s="2">
        <v>1</v>
      </c>
      <c r="T546" s="2">
        <v>0</v>
      </c>
    </row>
    <row r="547" spans="1:20">
      <c r="A547" s="5">
        <v>0.764132484404305</v>
      </c>
      <c r="B547" s="5">
        <v>21302.8972093405</v>
      </c>
      <c r="C547" s="5">
        <v>1.35450160064488</v>
      </c>
      <c r="D547" s="5">
        <v>57627.3007266528</v>
      </c>
      <c r="E547" s="2">
        <f t="shared" si="18"/>
        <v>0.590369116240575</v>
      </c>
      <c r="F547" s="2">
        <f t="shared" si="19"/>
        <v>36324.4035173123</v>
      </c>
      <c r="R547" s="2">
        <v>54500</v>
      </c>
      <c r="S547" s="2">
        <v>1</v>
      </c>
      <c r="T547" s="2">
        <v>0</v>
      </c>
    </row>
    <row r="548" spans="1:20">
      <c r="A548" s="5">
        <v>0.607073627963095</v>
      </c>
      <c r="B548" s="5">
        <v>20065.5555704058</v>
      </c>
      <c r="C548" s="5">
        <v>1.03676216497971</v>
      </c>
      <c r="D548" s="5">
        <v>56962.8855137375</v>
      </c>
      <c r="E548" s="2">
        <f t="shared" si="18"/>
        <v>0.429688537016615</v>
      </c>
      <c r="F548" s="2">
        <f t="shared" si="19"/>
        <v>36897.3299433317</v>
      </c>
      <c r="R548" s="2">
        <v>54600</v>
      </c>
      <c r="S548" s="2">
        <v>1</v>
      </c>
      <c r="T548" s="2">
        <v>0</v>
      </c>
    </row>
    <row r="549" spans="1:20">
      <c r="A549" s="5">
        <v>0.684967906909792</v>
      </c>
      <c r="B549" s="5">
        <v>18707.1933395068</v>
      </c>
      <c r="C549" s="5">
        <v>1.18246156234589</v>
      </c>
      <c r="D549" s="5">
        <v>56816.5005372968</v>
      </c>
      <c r="E549" s="2">
        <f t="shared" si="18"/>
        <v>0.497493655436098</v>
      </c>
      <c r="F549" s="2">
        <f t="shared" si="19"/>
        <v>38109.30719779</v>
      </c>
      <c r="R549" s="2">
        <v>54700</v>
      </c>
      <c r="S549" s="2">
        <v>1</v>
      </c>
      <c r="T549" s="2">
        <v>0</v>
      </c>
    </row>
    <row r="550" spans="1:20">
      <c r="A550" s="5">
        <v>0.670013766613166</v>
      </c>
      <c r="B550" s="5">
        <v>14311.0085944177</v>
      </c>
      <c r="C550" s="5">
        <v>1.16550623745135</v>
      </c>
      <c r="D550" s="5">
        <v>49680.2724373576</v>
      </c>
      <c r="E550" s="2">
        <f t="shared" si="18"/>
        <v>0.495492470838184</v>
      </c>
      <c r="F550" s="2">
        <f t="shared" si="19"/>
        <v>35369.2638429399</v>
      </c>
      <c r="R550" s="2">
        <v>54800</v>
      </c>
      <c r="S550" s="2">
        <v>1</v>
      </c>
      <c r="T550" s="2">
        <v>0</v>
      </c>
    </row>
    <row r="551" spans="1:20">
      <c r="A551" s="5">
        <v>0.734696440398852</v>
      </c>
      <c r="B551" s="5">
        <v>21223.0986976098</v>
      </c>
      <c r="C551" s="5">
        <v>1.30312432699287</v>
      </c>
      <c r="D551" s="5">
        <v>57382.9860602061</v>
      </c>
      <c r="E551" s="2">
        <f t="shared" si="18"/>
        <v>0.568427886594018</v>
      </c>
      <c r="F551" s="2">
        <f t="shared" si="19"/>
        <v>36159.8873625963</v>
      </c>
      <c r="R551" s="2">
        <v>54900</v>
      </c>
      <c r="S551" s="2">
        <v>1</v>
      </c>
      <c r="T551" s="2">
        <v>0</v>
      </c>
    </row>
    <row r="552" spans="1:20">
      <c r="A552" s="5">
        <v>0.660237112108085</v>
      </c>
      <c r="B552" s="5">
        <v>19809.000110381</v>
      </c>
      <c r="C552" s="5">
        <v>1.14454978841614</v>
      </c>
      <c r="D552" s="5">
        <v>57585.4594546535</v>
      </c>
      <c r="E552" s="2">
        <f t="shared" si="18"/>
        <v>0.484312676308055</v>
      </c>
      <c r="F552" s="2">
        <f t="shared" si="19"/>
        <v>37776.4593442725</v>
      </c>
      <c r="R552" s="2">
        <v>55000</v>
      </c>
      <c r="S552" s="2">
        <v>1</v>
      </c>
      <c r="T552" s="2">
        <v>0</v>
      </c>
    </row>
    <row r="553" spans="1:20">
      <c r="A553" s="5">
        <v>0.687824592996537</v>
      </c>
      <c r="B553" s="5">
        <v>19596.8571261236</v>
      </c>
      <c r="C553" s="5">
        <v>1.16408847941673</v>
      </c>
      <c r="D553" s="5">
        <v>56380.8900502144</v>
      </c>
      <c r="E553" s="2">
        <f t="shared" si="18"/>
        <v>0.476263886420193</v>
      </c>
      <c r="F553" s="2">
        <f t="shared" si="19"/>
        <v>36784.0329240908</v>
      </c>
      <c r="R553" s="2">
        <v>55100</v>
      </c>
      <c r="S553" s="2">
        <v>1</v>
      </c>
      <c r="T553" s="2">
        <v>0</v>
      </c>
    </row>
    <row r="554" spans="1:20">
      <c r="A554" s="5">
        <v>0.678787265151322</v>
      </c>
      <c r="B554" s="5">
        <v>18366.1672975142</v>
      </c>
      <c r="C554" s="5">
        <v>1.1696179919427</v>
      </c>
      <c r="D554" s="5">
        <v>54659.4806891116</v>
      </c>
      <c r="E554" s="2">
        <f t="shared" si="18"/>
        <v>0.490830726791378</v>
      </c>
      <c r="F554" s="2">
        <f t="shared" si="19"/>
        <v>36293.3133915974</v>
      </c>
      <c r="R554" s="2">
        <v>55200</v>
      </c>
      <c r="S554" s="2">
        <v>1</v>
      </c>
      <c r="T554" s="2">
        <v>0</v>
      </c>
    </row>
    <row r="555" spans="1:20">
      <c r="A555" s="5">
        <v>0.718935699835053</v>
      </c>
      <c r="B555" s="5">
        <v>18718.3735048588</v>
      </c>
      <c r="C555" s="5">
        <v>1.26118134968142</v>
      </c>
      <c r="D555" s="5">
        <v>56647.312294607</v>
      </c>
      <c r="E555" s="2">
        <f t="shared" si="18"/>
        <v>0.542245649846367</v>
      </c>
      <c r="F555" s="2">
        <f t="shared" si="19"/>
        <v>37928.9387897482</v>
      </c>
      <c r="R555" s="2">
        <v>55300</v>
      </c>
      <c r="S555" s="2">
        <v>1</v>
      </c>
      <c r="T555" s="2">
        <v>0</v>
      </c>
    </row>
    <row r="556" spans="1:20">
      <c r="A556" s="5">
        <v>0.731369610177207</v>
      </c>
      <c r="B556" s="5">
        <v>27727.6956503675</v>
      </c>
      <c r="C556" s="5">
        <v>1.30807134247316</v>
      </c>
      <c r="D556" s="5">
        <v>67024.0756586357</v>
      </c>
      <c r="E556" s="2">
        <f t="shared" si="18"/>
        <v>0.576701732295953</v>
      </c>
      <c r="F556" s="2">
        <f t="shared" si="19"/>
        <v>39296.3800082682</v>
      </c>
      <c r="R556" s="2">
        <v>55400</v>
      </c>
      <c r="S556" s="2">
        <v>1</v>
      </c>
      <c r="T556" s="2">
        <v>0</v>
      </c>
    </row>
    <row r="557" spans="1:20">
      <c r="A557" s="5">
        <v>0.712849960608635</v>
      </c>
      <c r="B557" s="5">
        <v>19598.5486343369</v>
      </c>
      <c r="C557" s="5">
        <v>1.22657992378918</v>
      </c>
      <c r="D557" s="5">
        <v>56466.9027172298</v>
      </c>
      <c r="E557" s="2">
        <f t="shared" si="18"/>
        <v>0.513729963180545</v>
      </c>
      <c r="F557" s="2">
        <f t="shared" si="19"/>
        <v>36868.3540828929</v>
      </c>
      <c r="R557" s="2">
        <v>55500</v>
      </c>
      <c r="S557" s="2">
        <v>1</v>
      </c>
      <c r="T557" s="2">
        <v>0</v>
      </c>
    </row>
    <row r="558" spans="1:20">
      <c r="A558" s="5">
        <v>0.730857692487381</v>
      </c>
      <c r="B558" s="5">
        <v>23420.4657952157</v>
      </c>
      <c r="C558" s="5">
        <v>1.26433552848674</v>
      </c>
      <c r="D558" s="5">
        <v>62442.1907083386</v>
      </c>
      <c r="E558" s="2">
        <f t="shared" si="18"/>
        <v>0.533477835999359</v>
      </c>
      <c r="F558" s="2">
        <f t="shared" si="19"/>
        <v>39021.7249131229</v>
      </c>
      <c r="R558" s="2">
        <v>55600</v>
      </c>
      <c r="S558" s="2">
        <v>1</v>
      </c>
      <c r="T558" s="2">
        <v>0</v>
      </c>
    </row>
    <row r="559" spans="1:20">
      <c r="A559" s="5">
        <v>0.614223205889212</v>
      </c>
      <c r="B559" s="5">
        <v>16961.3323384667</v>
      </c>
      <c r="C559" s="5">
        <v>1.05261202997356</v>
      </c>
      <c r="D559" s="5">
        <v>53563.943848083</v>
      </c>
      <c r="E559" s="2">
        <f t="shared" si="18"/>
        <v>0.438388824084348</v>
      </c>
      <c r="F559" s="2">
        <f t="shared" si="19"/>
        <v>36602.6115096163</v>
      </c>
      <c r="R559" s="2">
        <v>55700</v>
      </c>
      <c r="S559" s="2">
        <v>1</v>
      </c>
      <c r="T559" s="2">
        <v>0</v>
      </c>
    </row>
    <row r="560" spans="1:20">
      <c r="A560" s="5">
        <v>0.695066707432628</v>
      </c>
      <c r="B560" s="5">
        <v>22579.1771808967</v>
      </c>
      <c r="C560" s="5">
        <v>1.2100944567159</v>
      </c>
      <c r="D560" s="5">
        <v>60090.6699014809</v>
      </c>
      <c r="E560" s="2">
        <f t="shared" si="18"/>
        <v>0.515027749283272</v>
      </c>
      <c r="F560" s="2">
        <f t="shared" si="19"/>
        <v>37511.4927205842</v>
      </c>
      <c r="R560" s="2">
        <v>55800</v>
      </c>
      <c r="S560" s="2">
        <v>1</v>
      </c>
      <c r="T560" s="2">
        <v>0</v>
      </c>
    </row>
    <row r="561" spans="1:20">
      <c r="A561" s="5">
        <v>0.671052941583</v>
      </c>
      <c r="B561" s="5">
        <v>15995.6485050182</v>
      </c>
      <c r="C561" s="5">
        <v>1.14485741199262</v>
      </c>
      <c r="D561" s="5">
        <v>51123.5095143369</v>
      </c>
      <c r="E561" s="2">
        <f t="shared" si="18"/>
        <v>0.47380447040962</v>
      </c>
      <c r="F561" s="2">
        <f t="shared" si="19"/>
        <v>35127.8610093187</v>
      </c>
      <c r="R561" s="2">
        <v>55900</v>
      </c>
      <c r="S561" s="2">
        <v>1</v>
      </c>
      <c r="T561" s="2">
        <v>0</v>
      </c>
    </row>
    <row r="562" spans="1:20">
      <c r="A562" s="5">
        <v>0.751062945210041</v>
      </c>
      <c r="B562" s="5">
        <v>19872.0581994614</v>
      </c>
      <c r="C562" s="5">
        <v>1.31463605682866</v>
      </c>
      <c r="D562" s="5">
        <v>55763.551780162</v>
      </c>
      <c r="E562" s="2">
        <f t="shared" si="18"/>
        <v>0.563573111618619</v>
      </c>
      <c r="F562" s="2">
        <f t="shared" si="19"/>
        <v>35891.4935807006</v>
      </c>
      <c r="R562" s="2">
        <v>56000</v>
      </c>
      <c r="S562" s="2">
        <v>1</v>
      </c>
      <c r="T562" s="2">
        <v>0</v>
      </c>
    </row>
    <row r="563" spans="1:20">
      <c r="A563" s="5">
        <v>0.741589101308277</v>
      </c>
      <c r="B563" s="5">
        <v>17460.2530489195</v>
      </c>
      <c r="C563" s="5">
        <v>1.30610315344614</v>
      </c>
      <c r="D563" s="5">
        <v>54920.4706177917</v>
      </c>
      <c r="E563" s="2">
        <f t="shared" si="18"/>
        <v>0.564514052137863</v>
      </c>
      <c r="F563" s="2">
        <f t="shared" si="19"/>
        <v>37460.2175688722</v>
      </c>
      <c r="R563" s="2">
        <v>56100</v>
      </c>
      <c r="S563" s="2">
        <v>1</v>
      </c>
      <c r="T563" s="2">
        <v>0</v>
      </c>
    </row>
    <row r="564" spans="1:20">
      <c r="A564" s="5">
        <v>0.717066051111178</v>
      </c>
      <c r="B564" s="5">
        <v>18428.4240769244</v>
      </c>
      <c r="C564" s="5">
        <v>1.23760005779288</v>
      </c>
      <c r="D564" s="5">
        <v>52565.8439049191</v>
      </c>
      <c r="E564" s="2">
        <f t="shared" si="18"/>
        <v>0.520534006681702</v>
      </c>
      <c r="F564" s="2">
        <f t="shared" si="19"/>
        <v>34137.4198279947</v>
      </c>
      <c r="R564" s="2">
        <v>56200</v>
      </c>
      <c r="S564" s="2">
        <v>1</v>
      </c>
      <c r="T564" s="2">
        <v>0</v>
      </c>
    </row>
    <row r="565" spans="1:20">
      <c r="A565" s="5">
        <v>0.72442271768144</v>
      </c>
      <c r="B565" s="5">
        <v>16423.3173930814</v>
      </c>
      <c r="C565" s="5">
        <v>1.25974761321762</v>
      </c>
      <c r="D565" s="5">
        <v>53929.7078446473</v>
      </c>
      <c r="E565" s="2">
        <f t="shared" si="18"/>
        <v>0.53532489553618</v>
      </c>
      <c r="F565" s="2">
        <f t="shared" si="19"/>
        <v>37506.3904515659</v>
      </c>
      <c r="R565" s="2">
        <v>56300</v>
      </c>
      <c r="S565" s="2">
        <v>1</v>
      </c>
      <c r="T565" s="2">
        <v>0</v>
      </c>
    </row>
    <row r="566" spans="1:20">
      <c r="A566" s="5">
        <v>0.678378162573461</v>
      </c>
      <c r="B566" s="5">
        <v>18810.0931583119</v>
      </c>
      <c r="C566" s="5">
        <v>1.14785062266294</v>
      </c>
      <c r="D566" s="5">
        <v>54700.1786247467</v>
      </c>
      <c r="E566" s="2">
        <f t="shared" si="18"/>
        <v>0.469472460089479</v>
      </c>
      <c r="F566" s="2">
        <f t="shared" si="19"/>
        <v>35890.0854664348</v>
      </c>
      <c r="R566" s="2">
        <v>56400</v>
      </c>
      <c r="S566" s="2">
        <v>1</v>
      </c>
      <c r="T566" s="2">
        <v>0</v>
      </c>
    </row>
    <row r="567" spans="1:20">
      <c r="A567" s="5">
        <v>0.734849785152627</v>
      </c>
      <c r="B567" s="5">
        <v>15240.9596006269</v>
      </c>
      <c r="C567" s="5">
        <v>1.27896505279365</v>
      </c>
      <c r="D567" s="5">
        <v>51612.1849439153</v>
      </c>
      <c r="E567" s="2">
        <f t="shared" si="18"/>
        <v>0.544115267641023</v>
      </c>
      <c r="F567" s="2">
        <f t="shared" si="19"/>
        <v>36371.2253432884</v>
      </c>
      <c r="R567" s="2">
        <v>56500</v>
      </c>
      <c r="S567" s="2">
        <v>1</v>
      </c>
      <c r="T567" s="2">
        <v>0</v>
      </c>
    </row>
    <row r="568" spans="1:20">
      <c r="A568" s="5">
        <v>0.721774344713594</v>
      </c>
      <c r="B568" s="5">
        <v>21037.7047745784</v>
      </c>
      <c r="C568" s="5">
        <v>1.18352191689452</v>
      </c>
      <c r="D568" s="5">
        <v>56774.6827040897</v>
      </c>
      <c r="E568" s="2">
        <f t="shared" si="18"/>
        <v>0.461747572180926</v>
      </c>
      <c r="F568" s="2">
        <f t="shared" si="19"/>
        <v>35736.9779295113</v>
      </c>
      <c r="R568" s="2">
        <v>56600</v>
      </c>
      <c r="S568" s="2">
        <v>1</v>
      </c>
      <c r="T568" s="2">
        <v>0</v>
      </c>
    </row>
    <row r="569" spans="1:20">
      <c r="A569" s="5">
        <v>0.661344383528207</v>
      </c>
      <c r="B569" s="5">
        <v>20139.0590499337</v>
      </c>
      <c r="C569" s="5">
        <v>1.15038791453432</v>
      </c>
      <c r="D569" s="5">
        <v>58194.1977910112</v>
      </c>
      <c r="E569" s="2">
        <f t="shared" si="18"/>
        <v>0.489043531006113</v>
      </c>
      <c r="F569" s="2">
        <f t="shared" si="19"/>
        <v>38055.1387410775</v>
      </c>
      <c r="R569" s="2">
        <v>56700</v>
      </c>
      <c r="S569" s="2">
        <v>1</v>
      </c>
      <c r="T569" s="2">
        <v>0</v>
      </c>
    </row>
    <row r="570" spans="1:20">
      <c r="A570" s="5">
        <v>0.690262114775907</v>
      </c>
      <c r="B570" s="5">
        <v>18258.3327062297</v>
      </c>
      <c r="C570" s="5">
        <v>1.20804246603214</v>
      </c>
      <c r="D570" s="5">
        <v>55408.4925751891</v>
      </c>
      <c r="E570" s="2">
        <f t="shared" si="18"/>
        <v>0.517780351256233</v>
      </c>
      <c r="F570" s="2">
        <f t="shared" si="19"/>
        <v>37150.1598689594</v>
      </c>
      <c r="R570" s="2">
        <v>56800</v>
      </c>
      <c r="S570" s="2">
        <v>1</v>
      </c>
      <c r="T570" s="2">
        <v>0</v>
      </c>
    </row>
    <row r="571" spans="1:20">
      <c r="A571" s="5">
        <v>0.693206317059461</v>
      </c>
      <c r="B571" s="5">
        <v>22621.1161996278</v>
      </c>
      <c r="C571" s="5">
        <v>1.18627281710239</v>
      </c>
      <c r="D571" s="5">
        <v>59406.5746011944</v>
      </c>
      <c r="E571" s="2">
        <f t="shared" si="18"/>
        <v>0.493066500042929</v>
      </c>
      <c r="F571" s="2">
        <f t="shared" si="19"/>
        <v>36785.4584015666</v>
      </c>
      <c r="R571" s="2">
        <v>56900</v>
      </c>
      <c r="S571" s="2">
        <v>1</v>
      </c>
      <c r="T571" s="2">
        <v>0</v>
      </c>
    </row>
    <row r="572" spans="1:20">
      <c r="A572" s="5">
        <v>0.71016311324587</v>
      </c>
      <c r="B572" s="5">
        <v>20555.5843933988</v>
      </c>
      <c r="C572" s="5">
        <v>1.21413407386016</v>
      </c>
      <c r="D572" s="5">
        <v>55620.8057234992</v>
      </c>
      <c r="E572" s="2">
        <f t="shared" si="18"/>
        <v>0.50397096061429</v>
      </c>
      <c r="F572" s="2">
        <f t="shared" si="19"/>
        <v>35065.2213301004</v>
      </c>
      <c r="R572" s="2">
        <v>57000</v>
      </c>
      <c r="S572" s="2">
        <v>1</v>
      </c>
      <c r="T572" s="2">
        <v>0</v>
      </c>
    </row>
    <row r="573" spans="1:20">
      <c r="A573" s="5">
        <v>0.690765455857084</v>
      </c>
      <c r="B573" s="5">
        <v>22052.6690971574</v>
      </c>
      <c r="C573" s="5">
        <v>1.16923661373277</v>
      </c>
      <c r="D573" s="5">
        <v>56529.0508683223</v>
      </c>
      <c r="E573" s="2">
        <f t="shared" si="18"/>
        <v>0.478471157875686</v>
      </c>
      <c r="F573" s="2">
        <f t="shared" si="19"/>
        <v>34476.3817711649</v>
      </c>
      <c r="R573" s="2">
        <v>57100</v>
      </c>
      <c r="S573" s="2">
        <v>1</v>
      </c>
      <c r="T573" s="2">
        <v>0</v>
      </c>
    </row>
    <row r="574" spans="1:20">
      <c r="A574" s="5">
        <v>0.694077961632596</v>
      </c>
      <c r="B574" s="5">
        <v>15979.8430861604</v>
      </c>
      <c r="C574" s="5">
        <v>1.21489611451057</v>
      </c>
      <c r="D574" s="5">
        <v>55215.9661886081</v>
      </c>
      <c r="E574" s="2">
        <f t="shared" si="18"/>
        <v>0.520818152877974</v>
      </c>
      <c r="F574" s="2">
        <f t="shared" si="19"/>
        <v>39236.1231024477</v>
      </c>
      <c r="R574" s="2">
        <v>57200</v>
      </c>
      <c r="S574" s="2">
        <v>1</v>
      </c>
      <c r="T574" s="2">
        <v>0</v>
      </c>
    </row>
    <row r="575" spans="1:20">
      <c r="A575" s="5">
        <v>0.722838179905092</v>
      </c>
      <c r="B575" s="5">
        <v>21027.0705298249</v>
      </c>
      <c r="C575" s="5">
        <v>1.22747595185594</v>
      </c>
      <c r="D575" s="5">
        <v>58863.3213639405</v>
      </c>
      <c r="E575" s="2">
        <f t="shared" si="18"/>
        <v>0.504637771950848</v>
      </c>
      <c r="F575" s="2">
        <f t="shared" si="19"/>
        <v>37836.2508341156</v>
      </c>
      <c r="R575" s="2">
        <v>57300</v>
      </c>
      <c r="S575" s="2">
        <v>1</v>
      </c>
      <c r="T575" s="2">
        <v>0</v>
      </c>
    </row>
    <row r="576" spans="1:20">
      <c r="A576" s="5">
        <v>0.73675679984447</v>
      </c>
      <c r="B576" s="5">
        <v>18115.7041171216</v>
      </c>
      <c r="C576" s="5">
        <v>1.26329588441383</v>
      </c>
      <c r="D576" s="5">
        <v>55803.2708856174</v>
      </c>
      <c r="E576" s="2">
        <f t="shared" si="18"/>
        <v>0.52653908456936</v>
      </c>
      <c r="F576" s="2">
        <f t="shared" si="19"/>
        <v>37687.5667684958</v>
      </c>
      <c r="R576" s="2">
        <v>57400</v>
      </c>
      <c r="S576" s="2">
        <v>1</v>
      </c>
      <c r="T576" s="2">
        <v>0</v>
      </c>
    </row>
    <row r="577" spans="1:20">
      <c r="A577" s="5">
        <v>0.695979910966244</v>
      </c>
      <c r="B577" s="5">
        <v>21778.4071069908</v>
      </c>
      <c r="C577" s="5">
        <v>1.22866229133988</v>
      </c>
      <c r="D577" s="5">
        <v>58752.2358457479</v>
      </c>
      <c r="E577" s="2">
        <f t="shared" si="18"/>
        <v>0.532682380373636</v>
      </c>
      <c r="F577" s="2">
        <f t="shared" si="19"/>
        <v>36973.8287387571</v>
      </c>
      <c r="R577" s="2">
        <v>57500</v>
      </c>
      <c r="S577" s="2">
        <v>1</v>
      </c>
      <c r="T577" s="2">
        <v>0</v>
      </c>
    </row>
    <row r="578" spans="1:20">
      <c r="A578" s="5">
        <v>0.702778734564991</v>
      </c>
      <c r="B578" s="5">
        <v>19267.7811093076</v>
      </c>
      <c r="C578" s="5">
        <v>1.21295609301107</v>
      </c>
      <c r="D578" s="5">
        <v>54082.1180225402</v>
      </c>
      <c r="E578" s="2">
        <f t="shared" si="18"/>
        <v>0.510177358446079</v>
      </c>
      <c r="F578" s="2">
        <f t="shared" si="19"/>
        <v>34814.3369132326</v>
      </c>
      <c r="R578" s="2">
        <v>57600</v>
      </c>
      <c r="S578" s="2">
        <v>1</v>
      </c>
      <c r="T578" s="2">
        <v>0</v>
      </c>
    </row>
    <row r="579" spans="1:20">
      <c r="A579" s="5">
        <v>0.718447944248055</v>
      </c>
      <c r="B579" s="5">
        <v>16290.2876260083</v>
      </c>
      <c r="C579" s="5">
        <v>1.25543575536114</v>
      </c>
      <c r="D579" s="5">
        <v>52901.3750316053</v>
      </c>
      <c r="E579" s="2">
        <f t="shared" si="18"/>
        <v>0.536987811113085</v>
      </c>
      <c r="F579" s="2">
        <f t="shared" si="19"/>
        <v>36611.087405597</v>
      </c>
      <c r="R579" s="2">
        <v>57700</v>
      </c>
      <c r="S579" s="2">
        <v>1</v>
      </c>
      <c r="T579" s="2">
        <v>0</v>
      </c>
    </row>
    <row r="580" spans="1:20">
      <c r="A580" s="5">
        <v>0.784219719184204</v>
      </c>
      <c r="B580" s="5">
        <v>21663.6629371312</v>
      </c>
      <c r="C580" s="5">
        <v>1.37544602816455</v>
      </c>
      <c r="D580" s="5">
        <v>60015.5724408848</v>
      </c>
      <c r="E580" s="2">
        <f t="shared" ref="E580:E643" si="20">C580-A580</f>
        <v>0.591226308980346</v>
      </c>
      <c r="F580" s="2">
        <f t="shared" ref="F580:F643" si="21">D580-B580</f>
        <v>38351.9095037536</v>
      </c>
      <c r="R580" s="2">
        <v>57800</v>
      </c>
      <c r="S580" s="2">
        <v>1</v>
      </c>
      <c r="T580" s="2">
        <v>0</v>
      </c>
    </row>
    <row r="581" spans="1:20">
      <c r="A581" s="5">
        <v>0.731676643614387</v>
      </c>
      <c r="B581" s="5">
        <v>22257.612596253</v>
      </c>
      <c r="C581" s="5">
        <v>1.27515208856505</v>
      </c>
      <c r="D581" s="5">
        <v>62747.9779824371</v>
      </c>
      <c r="E581" s="2">
        <f t="shared" si="20"/>
        <v>0.543475444950663</v>
      </c>
      <c r="F581" s="2">
        <f t="shared" si="21"/>
        <v>40490.3653861841</v>
      </c>
      <c r="R581" s="2">
        <v>57900</v>
      </c>
      <c r="S581" s="2">
        <v>0.999</v>
      </c>
      <c r="T581" s="2">
        <v>0.001</v>
      </c>
    </row>
    <row r="582" spans="1:20">
      <c r="A582" s="5">
        <v>0.717408488017944</v>
      </c>
      <c r="B582" s="5">
        <v>17281.7343920214</v>
      </c>
      <c r="C582" s="5">
        <v>1.23922457154101</v>
      </c>
      <c r="D582" s="5">
        <v>54466.6417429059</v>
      </c>
      <c r="E582" s="2">
        <f t="shared" si="20"/>
        <v>0.521816083523066</v>
      </c>
      <c r="F582" s="2">
        <f t="shared" si="21"/>
        <v>37184.9073508845</v>
      </c>
      <c r="R582" s="2">
        <v>58000</v>
      </c>
      <c r="S582" s="2">
        <v>0.999</v>
      </c>
      <c r="T582" s="2">
        <v>0.001</v>
      </c>
    </row>
    <row r="583" spans="1:20">
      <c r="A583" s="5">
        <v>0.734788167061852</v>
      </c>
      <c r="B583" s="5">
        <v>24769.6726871305</v>
      </c>
      <c r="C583" s="5">
        <v>1.24999425564547</v>
      </c>
      <c r="D583" s="5">
        <v>64848.5726556171</v>
      </c>
      <c r="E583" s="2">
        <f t="shared" si="20"/>
        <v>0.515206088583618</v>
      </c>
      <c r="F583" s="2">
        <f t="shared" si="21"/>
        <v>40078.8999684866</v>
      </c>
      <c r="R583" s="2">
        <v>58100</v>
      </c>
      <c r="S583" s="2">
        <v>0.999</v>
      </c>
      <c r="T583" s="2">
        <v>0.001</v>
      </c>
    </row>
    <row r="584" spans="1:20">
      <c r="A584" s="5">
        <v>0.715198202745185</v>
      </c>
      <c r="B584" s="5">
        <v>21569.4994714439</v>
      </c>
      <c r="C584" s="5">
        <v>1.25430772837084</v>
      </c>
      <c r="D584" s="5">
        <v>58337.9893854309</v>
      </c>
      <c r="E584" s="2">
        <f t="shared" si="20"/>
        <v>0.539109525625655</v>
      </c>
      <c r="F584" s="2">
        <f t="shared" si="21"/>
        <v>36768.489913987</v>
      </c>
      <c r="R584" s="2">
        <v>58200</v>
      </c>
      <c r="S584" s="2">
        <v>0.999</v>
      </c>
      <c r="T584" s="2">
        <v>0.001</v>
      </c>
    </row>
    <row r="585" spans="1:20">
      <c r="A585" s="5">
        <v>0.765302049928273</v>
      </c>
      <c r="B585" s="5">
        <v>18544.808661327</v>
      </c>
      <c r="C585" s="5">
        <v>1.29425754984546</v>
      </c>
      <c r="D585" s="5">
        <v>53563.9902047888</v>
      </c>
      <c r="E585" s="2">
        <f t="shared" si="20"/>
        <v>0.528955499917187</v>
      </c>
      <c r="F585" s="2">
        <f t="shared" si="21"/>
        <v>35019.1815434618</v>
      </c>
      <c r="R585" s="2">
        <v>58300</v>
      </c>
      <c r="S585" s="2">
        <v>0.998</v>
      </c>
      <c r="T585" s="2">
        <v>0.002</v>
      </c>
    </row>
    <row r="586" spans="1:20">
      <c r="A586" s="5">
        <v>0.636003137030923</v>
      </c>
      <c r="B586" s="5">
        <v>20865.6745284306</v>
      </c>
      <c r="C586" s="5">
        <v>1.08302095705965</v>
      </c>
      <c r="D586" s="5">
        <v>55841.7606308501</v>
      </c>
      <c r="E586" s="2">
        <f t="shared" si="20"/>
        <v>0.447017820028727</v>
      </c>
      <c r="F586" s="2">
        <f t="shared" si="21"/>
        <v>34976.0861024195</v>
      </c>
      <c r="R586" s="2">
        <v>58400</v>
      </c>
      <c r="S586" s="2">
        <v>0.998</v>
      </c>
      <c r="T586" s="2">
        <v>0.002</v>
      </c>
    </row>
    <row r="587" spans="1:20">
      <c r="A587" s="5">
        <v>0.703300376348291</v>
      </c>
      <c r="B587" s="5">
        <v>19353.7664150364</v>
      </c>
      <c r="C587" s="5">
        <v>1.25085489555839</v>
      </c>
      <c r="D587" s="5">
        <v>55222.9413737951</v>
      </c>
      <c r="E587" s="2">
        <f t="shared" si="20"/>
        <v>0.547554519210099</v>
      </c>
      <c r="F587" s="2">
        <f t="shared" si="21"/>
        <v>35869.1749587587</v>
      </c>
      <c r="R587" s="2">
        <v>58500</v>
      </c>
      <c r="S587" s="2">
        <v>0.998</v>
      </c>
      <c r="T587" s="2">
        <v>0.002</v>
      </c>
    </row>
    <row r="588" spans="1:20">
      <c r="A588" s="5">
        <v>0.718531272809613</v>
      </c>
      <c r="B588" s="5">
        <v>19768.6406519583</v>
      </c>
      <c r="C588" s="5">
        <v>1.20380774886593</v>
      </c>
      <c r="D588" s="5">
        <v>56366.6579621241</v>
      </c>
      <c r="E588" s="2">
        <f t="shared" si="20"/>
        <v>0.485276476056317</v>
      </c>
      <c r="F588" s="2">
        <f t="shared" si="21"/>
        <v>36598.0173101658</v>
      </c>
      <c r="R588" s="2">
        <v>58600</v>
      </c>
      <c r="S588" s="2">
        <v>0.998</v>
      </c>
      <c r="T588" s="2">
        <v>0.002</v>
      </c>
    </row>
    <row r="589" spans="1:20">
      <c r="A589" s="5">
        <v>0.727534636016396</v>
      </c>
      <c r="B589" s="5">
        <v>18010.4711635603</v>
      </c>
      <c r="C589" s="5">
        <v>1.26346590389001</v>
      </c>
      <c r="D589" s="5">
        <v>55061.4511288053</v>
      </c>
      <c r="E589" s="2">
        <f t="shared" si="20"/>
        <v>0.535931267873614</v>
      </c>
      <c r="F589" s="2">
        <f t="shared" si="21"/>
        <v>37050.979965245</v>
      </c>
      <c r="R589" s="2">
        <v>58700</v>
      </c>
      <c r="S589" s="2">
        <v>0.998</v>
      </c>
      <c r="T589" s="2">
        <v>0.002</v>
      </c>
    </row>
    <row r="590" spans="1:20">
      <c r="A590" s="5">
        <v>0.676944253813348</v>
      </c>
      <c r="B590" s="5">
        <v>18512.5145143407</v>
      </c>
      <c r="C590" s="5">
        <v>1.17251031533371</v>
      </c>
      <c r="D590" s="5">
        <v>55352.4995330635</v>
      </c>
      <c r="E590" s="2">
        <f t="shared" si="20"/>
        <v>0.495566061520362</v>
      </c>
      <c r="F590" s="2">
        <f t="shared" si="21"/>
        <v>36839.9850187228</v>
      </c>
      <c r="R590" s="2">
        <v>58800</v>
      </c>
      <c r="S590" s="2">
        <v>0.998</v>
      </c>
      <c r="T590" s="2">
        <v>0.002</v>
      </c>
    </row>
    <row r="591" spans="1:20">
      <c r="A591" s="5">
        <v>0.708619952070708</v>
      </c>
      <c r="B591" s="5">
        <v>20912.3456476398</v>
      </c>
      <c r="C591" s="5">
        <v>1.20602778960074</v>
      </c>
      <c r="D591" s="5">
        <v>56439.2372114365</v>
      </c>
      <c r="E591" s="2">
        <f t="shared" si="20"/>
        <v>0.497407837530032</v>
      </c>
      <c r="F591" s="2">
        <f t="shared" si="21"/>
        <v>35526.8915637967</v>
      </c>
      <c r="R591" s="2">
        <v>58900</v>
      </c>
      <c r="S591" s="2">
        <v>0.997</v>
      </c>
      <c r="T591" s="2">
        <v>0.003</v>
      </c>
    </row>
    <row r="592" spans="1:20">
      <c r="A592" s="5">
        <v>0.703258425906902</v>
      </c>
      <c r="B592" s="5">
        <v>16380.0906978346</v>
      </c>
      <c r="C592" s="5">
        <v>1.2269109148373</v>
      </c>
      <c r="D592" s="5">
        <v>53133.4152135298</v>
      </c>
      <c r="E592" s="2">
        <f t="shared" si="20"/>
        <v>0.523652488930398</v>
      </c>
      <c r="F592" s="2">
        <f t="shared" si="21"/>
        <v>36753.3245156952</v>
      </c>
      <c r="R592" s="2">
        <v>59000</v>
      </c>
      <c r="S592" s="2">
        <v>0.997</v>
      </c>
      <c r="T592" s="2">
        <v>0.003</v>
      </c>
    </row>
    <row r="593" spans="1:20">
      <c r="A593" s="5">
        <v>0.714119312052806</v>
      </c>
      <c r="B593" s="5">
        <v>18796.5290294925</v>
      </c>
      <c r="C593" s="5">
        <v>1.23232723559642</v>
      </c>
      <c r="D593" s="5">
        <v>55300.0991462083</v>
      </c>
      <c r="E593" s="2">
        <f t="shared" si="20"/>
        <v>0.518207923543614</v>
      </c>
      <c r="F593" s="2">
        <f t="shared" si="21"/>
        <v>36503.5701167158</v>
      </c>
      <c r="R593" s="2">
        <v>59100</v>
      </c>
      <c r="S593" s="2">
        <v>0.997</v>
      </c>
      <c r="T593" s="2">
        <v>0.003</v>
      </c>
    </row>
    <row r="594" spans="1:20">
      <c r="A594" s="5">
        <v>0.699781481131826</v>
      </c>
      <c r="B594" s="5">
        <v>21035.4589066095</v>
      </c>
      <c r="C594" s="5">
        <v>1.20525039714466</v>
      </c>
      <c r="D594" s="5">
        <v>59429.431563218</v>
      </c>
      <c r="E594" s="2">
        <f t="shared" si="20"/>
        <v>0.505468916012834</v>
      </c>
      <c r="F594" s="2">
        <f t="shared" si="21"/>
        <v>38393.9726566085</v>
      </c>
      <c r="R594" s="2">
        <v>59200</v>
      </c>
      <c r="S594" s="2">
        <v>0.997</v>
      </c>
      <c r="T594" s="2">
        <v>0.003</v>
      </c>
    </row>
    <row r="595" spans="1:20">
      <c r="A595" s="5">
        <v>0.716872038282395</v>
      </c>
      <c r="B595" s="5">
        <v>19100.5399081631</v>
      </c>
      <c r="C595" s="5">
        <v>1.2480046570855</v>
      </c>
      <c r="D595" s="5">
        <v>57358.4005467499</v>
      </c>
      <c r="E595" s="2">
        <f t="shared" si="20"/>
        <v>0.531132618803105</v>
      </c>
      <c r="F595" s="2">
        <f t="shared" si="21"/>
        <v>38257.8606385868</v>
      </c>
      <c r="R595" s="2">
        <v>59300</v>
      </c>
      <c r="S595" s="2">
        <v>0.997</v>
      </c>
      <c r="T595" s="2">
        <v>0.003</v>
      </c>
    </row>
    <row r="596" spans="1:20">
      <c r="A596" s="5">
        <v>0.689889143532103</v>
      </c>
      <c r="B596" s="5">
        <v>20924.363200995</v>
      </c>
      <c r="C596" s="5">
        <v>1.19216540249247</v>
      </c>
      <c r="D596" s="5">
        <v>58228.2590193712</v>
      </c>
      <c r="E596" s="2">
        <f t="shared" si="20"/>
        <v>0.502276258960367</v>
      </c>
      <c r="F596" s="2">
        <f t="shared" si="21"/>
        <v>37303.8958183762</v>
      </c>
      <c r="R596" s="2">
        <v>59400</v>
      </c>
      <c r="S596" s="2">
        <v>0.997</v>
      </c>
      <c r="T596" s="2">
        <v>0.003</v>
      </c>
    </row>
    <row r="597" spans="1:20">
      <c r="A597" s="5">
        <v>0.687673513682462</v>
      </c>
      <c r="B597" s="5">
        <v>20654.3503675611</v>
      </c>
      <c r="C597" s="5">
        <v>1.22942737307891</v>
      </c>
      <c r="D597" s="5">
        <v>58960.7001005285</v>
      </c>
      <c r="E597" s="2">
        <f t="shared" si="20"/>
        <v>0.541753859396448</v>
      </c>
      <c r="F597" s="2">
        <f t="shared" si="21"/>
        <v>38306.3497329674</v>
      </c>
      <c r="R597" s="2">
        <v>59500</v>
      </c>
      <c r="S597" s="2">
        <v>0.997</v>
      </c>
      <c r="T597" s="2">
        <v>0.003</v>
      </c>
    </row>
    <row r="598" spans="1:20">
      <c r="A598" s="5">
        <v>0.638553683263928</v>
      </c>
      <c r="B598" s="5">
        <v>15726.9398230105</v>
      </c>
      <c r="C598" s="5">
        <v>1.07922166092327</v>
      </c>
      <c r="D598" s="5">
        <v>52748.2622200487</v>
      </c>
      <c r="E598" s="2">
        <f t="shared" si="20"/>
        <v>0.440667977659342</v>
      </c>
      <c r="F598" s="2">
        <f t="shared" si="21"/>
        <v>37021.3223970382</v>
      </c>
      <c r="R598" s="2">
        <v>59600</v>
      </c>
      <c r="S598" s="2">
        <v>0.997</v>
      </c>
      <c r="T598" s="2">
        <v>0.003</v>
      </c>
    </row>
    <row r="599" spans="1:20">
      <c r="A599" s="5">
        <v>0.749816262813171</v>
      </c>
      <c r="B599" s="5">
        <v>23459.4325139705</v>
      </c>
      <c r="C599" s="5">
        <v>1.28256075414763</v>
      </c>
      <c r="D599" s="5">
        <v>60805.3947179966</v>
      </c>
      <c r="E599" s="2">
        <f t="shared" si="20"/>
        <v>0.532744491334459</v>
      </c>
      <c r="F599" s="2">
        <f t="shared" si="21"/>
        <v>37345.9622040261</v>
      </c>
      <c r="R599" s="2">
        <v>59700</v>
      </c>
      <c r="S599" s="2">
        <v>0.997</v>
      </c>
      <c r="T599" s="2">
        <v>0.003</v>
      </c>
    </row>
    <row r="600" spans="1:20">
      <c r="A600" s="5">
        <v>0.725109448613172</v>
      </c>
      <c r="B600" s="5">
        <v>21512.3897967786</v>
      </c>
      <c r="C600" s="5">
        <v>1.25995413254685</v>
      </c>
      <c r="D600" s="5">
        <v>58927.1392225401</v>
      </c>
      <c r="E600" s="2">
        <f t="shared" si="20"/>
        <v>0.534844683933678</v>
      </c>
      <c r="F600" s="2">
        <f t="shared" si="21"/>
        <v>37414.7494257615</v>
      </c>
      <c r="R600" s="2">
        <v>59800</v>
      </c>
      <c r="S600" s="2">
        <v>0.997</v>
      </c>
      <c r="T600" s="2">
        <v>0.003</v>
      </c>
    </row>
    <row r="601" spans="1:20">
      <c r="A601" s="5">
        <v>0.695962614877414</v>
      </c>
      <c r="B601" s="5">
        <v>18815.5593517264</v>
      </c>
      <c r="C601" s="5">
        <v>1.21426584906484</v>
      </c>
      <c r="D601" s="5">
        <v>56909.5822935251</v>
      </c>
      <c r="E601" s="2">
        <f t="shared" si="20"/>
        <v>0.518303234187426</v>
      </c>
      <c r="F601" s="2">
        <f t="shared" si="21"/>
        <v>38094.0229417987</v>
      </c>
      <c r="R601" s="2">
        <v>59900</v>
      </c>
      <c r="S601" s="2">
        <v>0.996</v>
      </c>
      <c r="T601" s="2">
        <v>0.004</v>
      </c>
    </row>
    <row r="602" spans="1:20">
      <c r="A602" s="5">
        <v>0.71134817619962</v>
      </c>
      <c r="B602" s="5">
        <v>17951.8559103241</v>
      </c>
      <c r="C602" s="5">
        <v>1.23917148861716</v>
      </c>
      <c r="D602" s="5">
        <v>55334.1517351807</v>
      </c>
      <c r="E602" s="2">
        <f t="shared" si="20"/>
        <v>0.52782331241754</v>
      </c>
      <c r="F602" s="2">
        <f t="shared" si="21"/>
        <v>37382.2958248566</v>
      </c>
      <c r="R602" s="2">
        <v>60000</v>
      </c>
      <c r="S602" s="2">
        <v>0.996</v>
      </c>
      <c r="T602" s="2">
        <v>0.004</v>
      </c>
    </row>
    <row r="603" spans="1:20">
      <c r="A603" s="5">
        <v>0.696533760202908</v>
      </c>
      <c r="B603" s="5">
        <v>17999.9034447132</v>
      </c>
      <c r="C603" s="5">
        <v>1.23948981653391</v>
      </c>
      <c r="D603" s="5">
        <v>56107.8821760997</v>
      </c>
      <c r="E603" s="2">
        <f t="shared" si="20"/>
        <v>0.542956056331002</v>
      </c>
      <c r="F603" s="2">
        <f t="shared" si="21"/>
        <v>38107.9787313865</v>
      </c>
      <c r="R603" s="2">
        <v>60100</v>
      </c>
      <c r="S603" s="2">
        <v>0.996</v>
      </c>
      <c r="T603" s="2">
        <v>0.004</v>
      </c>
    </row>
    <row r="604" spans="1:20">
      <c r="A604" s="5">
        <v>0.684828693793674</v>
      </c>
      <c r="B604" s="5">
        <v>18448.0993169124</v>
      </c>
      <c r="C604" s="5">
        <v>1.19709749671207</v>
      </c>
      <c r="D604" s="5">
        <v>57005.1528407683</v>
      </c>
      <c r="E604" s="2">
        <f t="shared" si="20"/>
        <v>0.512268802918396</v>
      </c>
      <c r="F604" s="2">
        <f t="shared" si="21"/>
        <v>38557.0535238559</v>
      </c>
      <c r="R604" s="2">
        <v>60200</v>
      </c>
      <c r="S604" s="2">
        <v>0.996</v>
      </c>
      <c r="T604" s="2">
        <v>0.004</v>
      </c>
    </row>
    <row r="605" spans="1:20">
      <c r="A605" s="5">
        <v>0.677267487718042</v>
      </c>
      <c r="B605" s="5">
        <v>21267.5355073564</v>
      </c>
      <c r="C605" s="5">
        <v>1.15411142096008</v>
      </c>
      <c r="D605" s="5">
        <v>59511.7409016693</v>
      </c>
      <c r="E605" s="2">
        <f t="shared" si="20"/>
        <v>0.476843933242038</v>
      </c>
      <c r="F605" s="2">
        <f t="shared" si="21"/>
        <v>38244.2053943129</v>
      </c>
      <c r="R605" s="2">
        <v>60300</v>
      </c>
      <c r="S605" s="2">
        <v>0.996</v>
      </c>
      <c r="T605" s="2">
        <v>0.004</v>
      </c>
    </row>
    <row r="606" spans="1:20">
      <c r="A606" s="5">
        <v>0.711401653085141</v>
      </c>
      <c r="B606" s="5">
        <v>18625.5592346837</v>
      </c>
      <c r="C606" s="5">
        <v>1.28550591455897</v>
      </c>
      <c r="D606" s="5">
        <v>56924.7598836187</v>
      </c>
      <c r="E606" s="2">
        <f t="shared" si="20"/>
        <v>0.574104261473829</v>
      </c>
      <c r="F606" s="2">
        <f t="shared" si="21"/>
        <v>38299.200648935</v>
      </c>
      <c r="R606" s="2">
        <v>60400</v>
      </c>
      <c r="S606" s="2">
        <v>0.995</v>
      </c>
      <c r="T606" s="2">
        <v>0.005</v>
      </c>
    </row>
    <row r="607" spans="1:20">
      <c r="A607" s="5">
        <v>0.651356295318103</v>
      </c>
      <c r="B607" s="5">
        <v>18399.9087286549</v>
      </c>
      <c r="C607" s="5">
        <v>1.12336076320986</v>
      </c>
      <c r="D607" s="5">
        <v>56011.3508351996</v>
      </c>
      <c r="E607" s="2">
        <f t="shared" si="20"/>
        <v>0.472004467891757</v>
      </c>
      <c r="F607" s="2">
        <f t="shared" si="21"/>
        <v>37611.4421065447</v>
      </c>
      <c r="R607" s="2">
        <v>60500</v>
      </c>
      <c r="S607" s="2">
        <v>0.995</v>
      </c>
      <c r="T607" s="2">
        <v>0.005</v>
      </c>
    </row>
    <row r="608" spans="1:20">
      <c r="A608" s="5">
        <v>0.676891405720366</v>
      </c>
      <c r="B608" s="5">
        <v>20262.7541371707</v>
      </c>
      <c r="C608" s="5">
        <v>1.21382315575633</v>
      </c>
      <c r="D608" s="5">
        <v>56265.9463819138</v>
      </c>
      <c r="E608" s="2">
        <f t="shared" si="20"/>
        <v>0.536931750035964</v>
      </c>
      <c r="F608" s="2">
        <f t="shared" si="21"/>
        <v>36003.1922447431</v>
      </c>
      <c r="R608" s="2">
        <v>60600</v>
      </c>
      <c r="S608" s="2">
        <v>0.995</v>
      </c>
      <c r="T608" s="2">
        <v>0.005</v>
      </c>
    </row>
    <row r="609" spans="1:20">
      <c r="A609" s="5">
        <v>0.742744301549659</v>
      </c>
      <c r="B609" s="5">
        <v>19227.9910911822</v>
      </c>
      <c r="C609" s="5">
        <v>1.2901973625874</v>
      </c>
      <c r="D609" s="5">
        <v>56668.3460330152</v>
      </c>
      <c r="E609" s="2">
        <f t="shared" si="20"/>
        <v>0.547453061037741</v>
      </c>
      <c r="F609" s="2">
        <f t="shared" si="21"/>
        <v>37440.354941833</v>
      </c>
      <c r="R609" s="2">
        <v>60700</v>
      </c>
      <c r="S609" s="2">
        <v>0.994</v>
      </c>
      <c r="T609" s="2">
        <v>0.006</v>
      </c>
    </row>
    <row r="610" spans="1:20">
      <c r="A610" s="5">
        <v>0.736898415494831</v>
      </c>
      <c r="B610" s="5">
        <v>17358.1339661683</v>
      </c>
      <c r="C610" s="5">
        <v>1.28729778824514</v>
      </c>
      <c r="D610" s="5">
        <v>56507.9617482825</v>
      </c>
      <c r="E610" s="2">
        <f t="shared" si="20"/>
        <v>0.550399372750309</v>
      </c>
      <c r="F610" s="2">
        <f t="shared" si="21"/>
        <v>39149.8277821142</v>
      </c>
      <c r="R610" s="2">
        <v>60800</v>
      </c>
      <c r="S610" s="2">
        <v>0.994</v>
      </c>
      <c r="T610" s="2">
        <v>0.006</v>
      </c>
    </row>
    <row r="611" spans="1:20">
      <c r="A611" s="5">
        <v>0.721147858706458</v>
      </c>
      <c r="B611" s="5">
        <v>18259.6183067354</v>
      </c>
      <c r="C611" s="5">
        <v>1.23246254095559</v>
      </c>
      <c r="D611" s="5">
        <v>54257.3515864619</v>
      </c>
      <c r="E611" s="2">
        <f t="shared" si="20"/>
        <v>0.511314682249132</v>
      </c>
      <c r="F611" s="2">
        <f t="shared" si="21"/>
        <v>35997.7332797265</v>
      </c>
      <c r="R611" s="2">
        <v>60900</v>
      </c>
      <c r="S611" s="2">
        <v>0.994</v>
      </c>
      <c r="T611" s="2">
        <v>0.006</v>
      </c>
    </row>
    <row r="612" spans="1:20">
      <c r="A612" s="5">
        <v>0.721648289388146</v>
      </c>
      <c r="B612" s="5">
        <v>22447.5224513564</v>
      </c>
      <c r="C612" s="5">
        <v>1.2841975352746</v>
      </c>
      <c r="D612" s="5">
        <v>56399.1650534741</v>
      </c>
      <c r="E612" s="2">
        <f t="shared" si="20"/>
        <v>0.562549245886454</v>
      </c>
      <c r="F612" s="2">
        <f t="shared" si="21"/>
        <v>33951.6426021177</v>
      </c>
      <c r="R612" s="2">
        <v>61000</v>
      </c>
      <c r="S612" s="2">
        <v>0.994</v>
      </c>
      <c r="T612" s="2">
        <v>0.006</v>
      </c>
    </row>
    <row r="613" spans="1:20">
      <c r="A613" s="5">
        <v>0.690218628954112</v>
      </c>
      <c r="B613" s="5">
        <v>19329.6506686844</v>
      </c>
      <c r="C613" s="5">
        <v>1.15631434651742</v>
      </c>
      <c r="D613" s="5">
        <v>54079.0484987366</v>
      </c>
      <c r="E613" s="2">
        <f t="shared" si="20"/>
        <v>0.466095717563308</v>
      </c>
      <c r="F613" s="2">
        <f t="shared" si="21"/>
        <v>34749.3978300522</v>
      </c>
      <c r="R613" s="2">
        <v>61100</v>
      </c>
      <c r="S613" s="2">
        <v>0.994</v>
      </c>
      <c r="T613" s="2">
        <v>0.006</v>
      </c>
    </row>
    <row r="614" spans="1:20">
      <c r="A614" s="5">
        <v>0.697041303159375</v>
      </c>
      <c r="B614" s="5">
        <v>17102.0225480893</v>
      </c>
      <c r="C614" s="5">
        <v>1.20320434040167</v>
      </c>
      <c r="D614" s="5">
        <v>54678.9010944561</v>
      </c>
      <c r="E614" s="2">
        <f t="shared" si="20"/>
        <v>0.506163037242295</v>
      </c>
      <c r="F614" s="2">
        <f t="shared" si="21"/>
        <v>37576.8785463668</v>
      </c>
      <c r="R614" s="2">
        <v>61200</v>
      </c>
      <c r="S614" s="2">
        <v>0.993</v>
      </c>
      <c r="T614" s="2">
        <v>0.007</v>
      </c>
    </row>
    <row r="615" spans="1:20">
      <c r="A615" s="5">
        <v>0.724487265353573</v>
      </c>
      <c r="B615" s="5">
        <v>18651.8115434486</v>
      </c>
      <c r="C615" s="5">
        <v>1.28566612447361</v>
      </c>
      <c r="D615" s="5">
        <v>55941.2784198357</v>
      </c>
      <c r="E615" s="2">
        <f t="shared" si="20"/>
        <v>0.561178859120037</v>
      </c>
      <c r="F615" s="2">
        <f t="shared" si="21"/>
        <v>37289.4668763871</v>
      </c>
      <c r="R615" s="2">
        <v>61300</v>
      </c>
      <c r="S615" s="2">
        <v>0.993</v>
      </c>
      <c r="T615" s="2">
        <v>0.007</v>
      </c>
    </row>
    <row r="616" spans="1:20">
      <c r="A616" s="5">
        <v>0.686968818056516</v>
      </c>
      <c r="B616" s="5">
        <v>15938.1431950532</v>
      </c>
      <c r="C616" s="5">
        <v>1.2059936026331</v>
      </c>
      <c r="D616" s="5">
        <v>52091.8402645047</v>
      </c>
      <c r="E616" s="2">
        <f t="shared" si="20"/>
        <v>0.519024784576584</v>
      </c>
      <c r="F616" s="2">
        <f t="shared" si="21"/>
        <v>36153.6970694515</v>
      </c>
      <c r="R616" s="2">
        <v>61400</v>
      </c>
      <c r="S616" s="2">
        <v>0.993</v>
      </c>
      <c r="T616" s="2">
        <v>0.007</v>
      </c>
    </row>
    <row r="617" spans="1:20">
      <c r="A617" s="5">
        <v>0.712512486975575</v>
      </c>
      <c r="B617" s="5">
        <v>16044.4367587464</v>
      </c>
      <c r="C617" s="5">
        <v>1.23356478788047</v>
      </c>
      <c r="D617" s="5">
        <v>53182.2410851921</v>
      </c>
      <c r="E617" s="2">
        <f t="shared" si="20"/>
        <v>0.521052300904895</v>
      </c>
      <c r="F617" s="2">
        <f t="shared" si="21"/>
        <v>37137.8043264457</v>
      </c>
      <c r="R617" s="2">
        <v>61500</v>
      </c>
      <c r="S617" s="2">
        <v>0.993</v>
      </c>
      <c r="T617" s="2">
        <v>0.007</v>
      </c>
    </row>
    <row r="618" spans="1:20">
      <c r="A618" s="5">
        <v>0.650428046064667</v>
      </c>
      <c r="B618" s="5">
        <v>19769.6657577625</v>
      </c>
      <c r="C618" s="5">
        <v>1.1144199976926</v>
      </c>
      <c r="D618" s="5">
        <v>56839.6498433006</v>
      </c>
      <c r="E618" s="2">
        <f t="shared" si="20"/>
        <v>0.463991951627933</v>
      </c>
      <c r="F618" s="2">
        <f t="shared" si="21"/>
        <v>37069.9840855381</v>
      </c>
      <c r="R618" s="2">
        <v>61600</v>
      </c>
      <c r="S618" s="2">
        <v>0.992</v>
      </c>
      <c r="T618" s="2">
        <v>0.008</v>
      </c>
    </row>
    <row r="619" spans="1:20">
      <c r="A619" s="5">
        <v>0.698974873435447</v>
      </c>
      <c r="B619" s="5">
        <v>15773.1259413242</v>
      </c>
      <c r="C619" s="5">
        <v>1.17727080188186</v>
      </c>
      <c r="D619" s="5">
        <v>51422.3575126604</v>
      </c>
      <c r="E619" s="2">
        <f t="shared" si="20"/>
        <v>0.478295928446413</v>
      </c>
      <c r="F619" s="2">
        <f t="shared" si="21"/>
        <v>35649.2315713362</v>
      </c>
      <c r="R619" s="2">
        <v>61700</v>
      </c>
      <c r="S619" s="2">
        <v>0.992</v>
      </c>
      <c r="T619" s="2">
        <v>0.008</v>
      </c>
    </row>
    <row r="620" spans="1:20">
      <c r="A620" s="5">
        <v>0.733192626538518</v>
      </c>
      <c r="B620" s="5">
        <v>17719.8383626771</v>
      </c>
      <c r="C620" s="5">
        <v>1.26776710456583</v>
      </c>
      <c r="D620" s="5">
        <v>53909.9249518367</v>
      </c>
      <c r="E620" s="2">
        <f t="shared" si="20"/>
        <v>0.534574478027312</v>
      </c>
      <c r="F620" s="2">
        <f t="shared" si="21"/>
        <v>36190.0865891596</v>
      </c>
      <c r="R620" s="2">
        <v>61800</v>
      </c>
      <c r="S620" s="2">
        <v>0.992</v>
      </c>
      <c r="T620" s="2">
        <v>0.008</v>
      </c>
    </row>
    <row r="621" spans="1:20">
      <c r="A621" s="5">
        <v>0.702859694929118</v>
      </c>
      <c r="B621" s="5">
        <v>14417.3629460746</v>
      </c>
      <c r="C621" s="5">
        <v>1.21674112782029</v>
      </c>
      <c r="D621" s="5">
        <v>51333.3822231934</v>
      </c>
      <c r="E621" s="2">
        <f t="shared" si="20"/>
        <v>0.513881432891172</v>
      </c>
      <c r="F621" s="2">
        <f t="shared" si="21"/>
        <v>36916.0192771188</v>
      </c>
      <c r="R621" s="2">
        <v>61900</v>
      </c>
      <c r="S621" s="2">
        <v>0.992</v>
      </c>
      <c r="T621" s="2">
        <v>0.008</v>
      </c>
    </row>
    <row r="622" spans="1:20">
      <c r="A622" s="5">
        <v>0.70029957028893</v>
      </c>
      <c r="B622" s="5">
        <v>24449.6358929865</v>
      </c>
      <c r="C622" s="5">
        <v>1.21714090646839</v>
      </c>
      <c r="D622" s="5">
        <v>64019.5134837418</v>
      </c>
      <c r="E622" s="2">
        <f t="shared" si="20"/>
        <v>0.51684133617946</v>
      </c>
      <c r="F622" s="2">
        <f t="shared" si="21"/>
        <v>39569.8775907553</v>
      </c>
      <c r="R622" s="2">
        <v>62000</v>
      </c>
      <c r="S622" s="2">
        <v>0.992</v>
      </c>
      <c r="T622" s="2">
        <v>0.008</v>
      </c>
    </row>
    <row r="623" spans="1:20">
      <c r="A623" s="5">
        <v>0.731337446475565</v>
      </c>
      <c r="B623" s="5">
        <v>19945.685363119</v>
      </c>
      <c r="C623" s="5">
        <v>1.25681039183677</v>
      </c>
      <c r="D623" s="5">
        <v>57470.2139852793</v>
      </c>
      <c r="E623" s="2">
        <f t="shared" si="20"/>
        <v>0.525472945361205</v>
      </c>
      <c r="F623" s="2">
        <f t="shared" si="21"/>
        <v>37524.5286221603</v>
      </c>
      <c r="R623" s="2">
        <v>62100</v>
      </c>
      <c r="S623" s="2">
        <v>0.991</v>
      </c>
      <c r="T623" s="2">
        <v>0.009</v>
      </c>
    </row>
    <row r="624" spans="1:20">
      <c r="A624" s="5">
        <v>0.674443615419867</v>
      </c>
      <c r="B624" s="5">
        <v>19095.9343918611</v>
      </c>
      <c r="C624" s="5">
        <v>1.15911135925092</v>
      </c>
      <c r="D624" s="5">
        <v>56919.7329603645</v>
      </c>
      <c r="E624" s="2">
        <f t="shared" si="20"/>
        <v>0.484667743831053</v>
      </c>
      <c r="F624" s="2">
        <f t="shared" si="21"/>
        <v>37823.7985685034</v>
      </c>
      <c r="R624" s="2">
        <v>62200</v>
      </c>
      <c r="S624" s="2">
        <v>0.991</v>
      </c>
      <c r="T624" s="2">
        <v>0.009</v>
      </c>
    </row>
    <row r="625" spans="1:20">
      <c r="A625" s="5">
        <v>0.712686035500828</v>
      </c>
      <c r="B625" s="5">
        <v>22107.8326139467</v>
      </c>
      <c r="C625" s="5">
        <v>1.22863771113718</v>
      </c>
      <c r="D625" s="5">
        <v>59467.2331538684</v>
      </c>
      <c r="E625" s="2">
        <f t="shared" si="20"/>
        <v>0.515951675636352</v>
      </c>
      <c r="F625" s="2">
        <f t="shared" si="21"/>
        <v>37359.4005399217</v>
      </c>
      <c r="R625" s="2">
        <v>62300</v>
      </c>
      <c r="S625" s="2">
        <v>0.991</v>
      </c>
      <c r="T625" s="2">
        <v>0.009</v>
      </c>
    </row>
    <row r="626" spans="1:20">
      <c r="A626" s="5">
        <v>0.743613748799801</v>
      </c>
      <c r="B626" s="5">
        <v>21410.9375700919</v>
      </c>
      <c r="C626" s="5">
        <v>1.24091469018854</v>
      </c>
      <c r="D626" s="5">
        <v>58153.1886991707</v>
      </c>
      <c r="E626" s="2">
        <f t="shared" si="20"/>
        <v>0.497300941388739</v>
      </c>
      <c r="F626" s="2">
        <f t="shared" si="21"/>
        <v>36742.2511290788</v>
      </c>
      <c r="R626" s="2">
        <v>62400</v>
      </c>
      <c r="S626" s="2">
        <v>0.99</v>
      </c>
      <c r="T626" s="2">
        <v>0.01</v>
      </c>
    </row>
    <row r="627" spans="1:20">
      <c r="A627" s="5">
        <v>0.645146900643881</v>
      </c>
      <c r="B627" s="5">
        <v>26187.0706567472</v>
      </c>
      <c r="C627" s="5">
        <v>1.09200908859507</v>
      </c>
      <c r="D627" s="5">
        <v>67370.5423294096</v>
      </c>
      <c r="E627" s="2">
        <f t="shared" si="20"/>
        <v>0.446862187951189</v>
      </c>
      <c r="F627" s="2">
        <f t="shared" si="21"/>
        <v>41183.4716726624</v>
      </c>
      <c r="R627" s="2">
        <v>62500</v>
      </c>
      <c r="S627" s="2">
        <v>0.99</v>
      </c>
      <c r="T627" s="2">
        <v>0.01</v>
      </c>
    </row>
    <row r="628" spans="1:20">
      <c r="A628" s="5">
        <v>0.698949236247655</v>
      </c>
      <c r="B628" s="5">
        <v>18606.1849659413</v>
      </c>
      <c r="C628" s="5">
        <v>1.25325835387481</v>
      </c>
      <c r="D628" s="5">
        <v>57955.4423170229</v>
      </c>
      <c r="E628" s="2">
        <f t="shared" si="20"/>
        <v>0.554309117627155</v>
      </c>
      <c r="F628" s="2">
        <f t="shared" si="21"/>
        <v>39349.2573510816</v>
      </c>
      <c r="R628" s="2">
        <v>62600</v>
      </c>
      <c r="S628" s="2">
        <v>0.99</v>
      </c>
      <c r="T628" s="2">
        <v>0.01</v>
      </c>
    </row>
    <row r="629" spans="1:20">
      <c r="A629" s="5">
        <v>0.744837308811921</v>
      </c>
      <c r="B629" s="5">
        <v>16782.6140149918</v>
      </c>
      <c r="C629" s="5">
        <v>1.27810911831508</v>
      </c>
      <c r="D629" s="5">
        <v>52463.0768563221</v>
      </c>
      <c r="E629" s="2">
        <f t="shared" si="20"/>
        <v>0.533271809503159</v>
      </c>
      <c r="F629" s="2">
        <f t="shared" si="21"/>
        <v>35680.4628413303</v>
      </c>
      <c r="R629" s="2">
        <v>62700</v>
      </c>
      <c r="S629" s="2">
        <v>0.99</v>
      </c>
      <c r="T629" s="2">
        <v>0.01</v>
      </c>
    </row>
    <row r="630" spans="1:20">
      <c r="A630" s="5">
        <v>0.758368944563632</v>
      </c>
      <c r="B630" s="5">
        <v>15423.3908026015</v>
      </c>
      <c r="C630" s="5">
        <v>1.33876766618028</v>
      </c>
      <c r="D630" s="5">
        <v>49259.7621763965</v>
      </c>
      <c r="E630" s="2">
        <f t="shared" si="20"/>
        <v>0.580398721616648</v>
      </c>
      <c r="F630" s="2">
        <f t="shared" si="21"/>
        <v>33836.371373795</v>
      </c>
      <c r="R630" s="2">
        <v>62800</v>
      </c>
      <c r="S630" s="2">
        <v>0.988</v>
      </c>
      <c r="T630" s="2">
        <v>0.012</v>
      </c>
    </row>
    <row r="631" spans="1:20">
      <c r="A631" s="5">
        <v>0.701964771505049</v>
      </c>
      <c r="B631" s="5">
        <v>24569.8728962443</v>
      </c>
      <c r="C631" s="5">
        <v>1.20653877914957</v>
      </c>
      <c r="D631" s="5">
        <v>62342.4066283049</v>
      </c>
      <c r="E631" s="2">
        <f t="shared" si="20"/>
        <v>0.504574007644521</v>
      </c>
      <c r="F631" s="2">
        <f t="shared" si="21"/>
        <v>37772.5337320606</v>
      </c>
      <c r="R631" s="2">
        <v>62900</v>
      </c>
      <c r="S631" s="2">
        <v>0.987</v>
      </c>
      <c r="T631" s="2">
        <v>0.013</v>
      </c>
    </row>
    <row r="632" spans="1:20">
      <c r="A632" s="5">
        <v>0.699543320937501</v>
      </c>
      <c r="B632" s="5">
        <v>22084.6605620399</v>
      </c>
      <c r="C632" s="5">
        <v>1.23292447235636</v>
      </c>
      <c r="D632" s="5">
        <v>58916.2911446347</v>
      </c>
      <c r="E632" s="2">
        <f t="shared" si="20"/>
        <v>0.533381151418859</v>
      </c>
      <c r="F632" s="2">
        <f t="shared" si="21"/>
        <v>36831.6305825948</v>
      </c>
      <c r="R632" s="2">
        <v>63000</v>
      </c>
      <c r="S632" s="2">
        <v>0.986</v>
      </c>
      <c r="T632" s="2">
        <v>0.014</v>
      </c>
    </row>
    <row r="633" spans="1:20">
      <c r="A633" s="5">
        <v>0.754089821366371</v>
      </c>
      <c r="B633" s="5">
        <v>18393.5581866604</v>
      </c>
      <c r="C633" s="5">
        <v>1.32017562325338</v>
      </c>
      <c r="D633" s="5">
        <v>55303.4037781663</v>
      </c>
      <c r="E633" s="2">
        <f t="shared" si="20"/>
        <v>0.566085801887009</v>
      </c>
      <c r="F633" s="2">
        <f t="shared" si="21"/>
        <v>36909.8455915059</v>
      </c>
      <c r="R633" s="2">
        <v>63100</v>
      </c>
      <c r="S633" s="2">
        <v>0.983</v>
      </c>
      <c r="T633" s="2">
        <v>0.017</v>
      </c>
    </row>
    <row r="634" spans="1:20">
      <c r="A634" s="5">
        <v>0.689794860154479</v>
      </c>
      <c r="B634" s="5">
        <v>16828.4624779992</v>
      </c>
      <c r="C634" s="5">
        <v>1.21112881214235</v>
      </c>
      <c r="D634" s="5">
        <v>55416.42845842</v>
      </c>
      <c r="E634" s="2">
        <f t="shared" si="20"/>
        <v>0.521333951987871</v>
      </c>
      <c r="F634" s="2">
        <f t="shared" si="21"/>
        <v>38587.9659804208</v>
      </c>
      <c r="R634" s="2">
        <v>63200</v>
      </c>
      <c r="S634" s="2">
        <v>0.983</v>
      </c>
      <c r="T634" s="2">
        <v>0.017</v>
      </c>
    </row>
    <row r="635" spans="1:20">
      <c r="A635" s="5">
        <v>0.697743743119889</v>
      </c>
      <c r="B635" s="5">
        <v>24833.0497857415</v>
      </c>
      <c r="C635" s="5">
        <v>1.21700474288899</v>
      </c>
      <c r="D635" s="5">
        <v>63030.0477841352</v>
      </c>
      <c r="E635" s="2">
        <f t="shared" si="20"/>
        <v>0.519260999769101</v>
      </c>
      <c r="F635" s="2">
        <f t="shared" si="21"/>
        <v>38196.9979983937</v>
      </c>
      <c r="R635" s="2">
        <v>63300</v>
      </c>
      <c r="S635" s="2">
        <v>0.983</v>
      </c>
      <c r="T635" s="2">
        <v>0.017</v>
      </c>
    </row>
    <row r="636" spans="1:20">
      <c r="A636" s="5">
        <v>0.656498982946585</v>
      </c>
      <c r="B636" s="5">
        <v>14527.2361156623</v>
      </c>
      <c r="C636" s="5">
        <v>1.1421721092409</v>
      </c>
      <c r="D636" s="5">
        <v>50431.0937445704</v>
      </c>
      <c r="E636" s="2">
        <f t="shared" si="20"/>
        <v>0.485673126294315</v>
      </c>
      <c r="F636" s="2">
        <f t="shared" si="21"/>
        <v>35903.8576289081</v>
      </c>
      <c r="R636" s="2">
        <v>63400</v>
      </c>
      <c r="S636" s="2">
        <v>0.98</v>
      </c>
      <c r="T636" s="2">
        <v>0.02</v>
      </c>
    </row>
    <row r="637" spans="1:20">
      <c r="A637" s="5">
        <v>0.661537075163274</v>
      </c>
      <c r="B637" s="5">
        <v>20555.5466069154</v>
      </c>
      <c r="C637" s="5">
        <v>1.1663247379406</v>
      </c>
      <c r="D637" s="5">
        <v>57580.6642841727</v>
      </c>
      <c r="E637" s="2">
        <f t="shared" si="20"/>
        <v>0.504787662777326</v>
      </c>
      <c r="F637" s="2">
        <f t="shared" si="21"/>
        <v>37025.1176772573</v>
      </c>
      <c r="R637" s="2">
        <v>63500</v>
      </c>
      <c r="S637" s="2">
        <v>0.978</v>
      </c>
      <c r="T637" s="2">
        <v>0.022</v>
      </c>
    </row>
    <row r="638" spans="1:20">
      <c r="A638" s="5">
        <v>0.761435869293414</v>
      </c>
      <c r="B638" s="5">
        <v>16751.861496241</v>
      </c>
      <c r="C638" s="5">
        <v>1.32394165339175</v>
      </c>
      <c r="D638" s="5">
        <v>53036.1917641935</v>
      </c>
      <c r="E638" s="2">
        <f t="shared" si="20"/>
        <v>0.562505784098336</v>
      </c>
      <c r="F638" s="2">
        <f t="shared" si="21"/>
        <v>36284.3302679525</v>
      </c>
      <c r="R638" s="2">
        <v>63600</v>
      </c>
      <c r="S638" s="2">
        <v>0.975</v>
      </c>
      <c r="T638" s="2">
        <v>0.025</v>
      </c>
    </row>
    <row r="639" spans="1:20">
      <c r="A639" s="5">
        <v>0.679443282162146</v>
      </c>
      <c r="B639" s="5">
        <v>22954.853764618</v>
      </c>
      <c r="C639" s="5">
        <v>1.1966434435789</v>
      </c>
      <c r="D639" s="5">
        <v>63654.903481054</v>
      </c>
      <c r="E639" s="2">
        <f t="shared" si="20"/>
        <v>0.517200161416754</v>
      </c>
      <c r="F639" s="2">
        <f t="shared" si="21"/>
        <v>40700.049716436</v>
      </c>
      <c r="R639" s="2">
        <v>63700</v>
      </c>
      <c r="S639" s="2">
        <v>0.973</v>
      </c>
      <c r="T639" s="2">
        <v>0.027</v>
      </c>
    </row>
    <row r="640" spans="1:20">
      <c r="A640" s="5">
        <v>0.653488313518761</v>
      </c>
      <c r="B640" s="5">
        <v>24092.170679611</v>
      </c>
      <c r="C640" s="5">
        <v>1.11012801987369</v>
      </c>
      <c r="D640" s="5">
        <v>61530.2337723002</v>
      </c>
      <c r="E640" s="2">
        <f t="shared" si="20"/>
        <v>0.456639706354929</v>
      </c>
      <c r="F640" s="2">
        <f t="shared" si="21"/>
        <v>37438.0630926892</v>
      </c>
      <c r="R640" s="2">
        <v>63800</v>
      </c>
      <c r="S640" s="2">
        <v>0.972</v>
      </c>
      <c r="T640" s="2">
        <v>0.028</v>
      </c>
    </row>
    <row r="641" spans="1:20">
      <c r="A641" s="5">
        <v>0.675563590617913</v>
      </c>
      <c r="B641" s="5">
        <v>20158.2914607195</v>
      </c>
      <c r="C641" s="5">
        <v>1.14855457135047</v>
      </c>
      <c r="D641" s="5">
        <v>54389.08985949</v>
      </c>
      <c r="E641" s="2">
        <f t="shared" si="20"/>
        <v>0.472990980732557</v>
      </c>
      <c r="F641" s="2">
        <f t="shared" si="21"/>
        <v>34230.7983987705</v>
      </c>
      <c r="R641" s="2">
        <v>63900</v>
      </c>
      <c r="S641" s="2">
        <v>0.969</v>
      </c>
      <c r="T641" s="2">
        <v>0.031</v>
      </c>
    </row>
    <row r="642" spans="1:20">
      <c r="A642" s="5">
        <v>0.696827941095937</v>
      </c>
      <c r="B642" s="5">
        <v>19064.135381977</v>
      </c>
      <c r="C642" s="5">
        <v>1.2148589782773</v>
      </c>
      <c r="D642" s="5">
        <v>57987.0329771752</v>
      </c>
      <c r="E642" s="2">
        <f t="shared" si="20"/>
        <v>0.518031037181363</v>
      </c>
      <c r="F642" s="2">
        <f t="shared" si="21"/>
        <v>38922.8975951982</v>
      </c>
      <c r="R642" s="2">
        <v>64000</v>
      </c>
      <c r="S642" s="2">
        <v>0.967</v>
      </c>
      <c r="T642" s="2">
        <v>0.033</v>
      </c>
    </row>
    <row r="643" spans="1:20">
      <c r="A643" s="5">
        <v>0.616786706152006</v>
      </c>
      <c r="B643" s="5">
        <v>17640.8947944566</v>
      </c>
      <c r="C643" s="5">
        <v>1.08224820869772</v>
      </c>
      <c r="D643" s="5">
        <v>53469.529693001</v>
      </c>
      <c r="E643" s="2">
        <f t="shared" si="20"/>
        <v>0.465461502545714</v>
      </c>
      <c r="F643" s="2">
        <f t="shared" si="21"/>
        <v>35828.6348985444</v>
      </c>
      <c r="R643" s="2">
        <v>64100</v>
      </c>
      <c r="S643" s="2">
        <v>0.965</v>
      </c>
      <c r="T643" s="2">
        <v>0.035</v>
      </c>
    </row>
    <row r="644" spans="1:20">
      <c r="A644" s="5">
        <v>0.655872449810326</v>
      </c>
      <c r="B644" s="5">
        <v>17577.9084034375</v>
      </c>
      <c r="C644" s="5">
        <v>1.16702068264593</v>
      </c>
      <c r="D644" s="5">
        <v>53293.8698780568</v>
      </c>
      <c r="E644" s="2">
        <f t="shared" ref="E644:E707" si="22">C644-A644</f>
        <v>0.511148232835604</v>
      </c>
      <c r="F644" s="2">
        <f t="shared" ref="F644:F707" si="23">D644-B644</f>
        <v>35715.9614746193</v>
      </c>
      <c r="R644" s="2">
        <v>64200</v>
      </c>
      <c r="S644" s="2">
        <v>0.965</v>
      </c>
      <c r="T644" s="2">
        <v>0.035</v>
      </c>
    </row>
    <row r="645" spans="1:20">
      <c r="A645" s="5">
        <v>0.70840188208637</v>
      </c>
      <c r="B645" s="5">
        <v>18678.6150218378</v>
      </c>
      <c r="C645" s="5">
        <v>1.20471549149613</v>
      </c>
      <c r="D645" s="5">
        <v>56090.9996342065</v>
      </c>
      <c r="E645" s="2">
        <f t="shared" si="22"/>
        <v>0.49631360940976</v>
      </c>
      <c r="F645" s="2">
        <f t="shared" si="23"/>
        <v>37412.3846123687</v>
      </c>
      <c r="R645" s="2">
        <v>64300</v>
      </c>
      <c r="S645" s="2">
        <v>0.965</v>
      </c>
      <c r="T645" s="2">
        <v>0.035</v>
      </c>
    </row>
    <row r="646" spans="1:20">
      <c r="A646" s="5">
        <v>0.71882709755423</v>
      </c>
      <c r="B646" s="5">
        <v>19110.2921705063</v>
      </c>
      <c r="C646" s="5">
        <v>1.23761608312802</v>
      </c>
      <c r="D646" s="5">
        <v>56094.4581902998</v>
      </c>
      <c r="E646" s="2">
        <f t="shared" si="22"/>
        <v>0.51878898557379</v>
      </c>
      <c r="F646" s="2">
        <f t="shared" si="23"/>
        <v>36984.1660197935</v>
      </c>
      <c r="R646" s="2">
        <v>64400</v>
      </c>
      <c r="S646" s="2">
        <v>0.964</v>
      </c>
      <c r="T646" s="2">
        <v>0.036</v>
      </c>
    </row>
    <row r="647" spans="1:20">
      <c r="A647" s="5">
        <v>0.75293667728604</v>
      </c>
      <c r="B647" s="5">
        <v>21528.3457892738</v>
      </c>
      <c r="C647" s="5">
        <v>1.34165309834061</v>
      </c>
      <c r="D647" s="5">
        <v>62380.6801808059</v>
      </c>
      <c r="E647" s="2">
        <f t="shared" si="22"/>
        <v>0.58871642105457</v>
      </c>
      <c r="F647" s="2">
        <f t="shared" si="23"/>
        <v>40852.3343915321</v>
      </c>
      <c r="R647" s="2">
        <v>64500</v>
      </c>
      <c r="S647" s="2">
        <v>0.963</v>
      </c>
      <c r="T647" s="2">
        <v>0.037</v>
      </c>
    </row>
    <row r="648" spans="1:20">
      <c r="A648" s="5">
        <v>0.74009538066365</v>
      </c>
      <c r="B648" s="5">
        <v>20297.3868027153</v>
      </c>
      <c r="C648" s="5">
        <v>1.28310945649833</v>
      </c>
      <c r="D648" s="5">
        <v>57413.4631644158</v>
      </c>
      <c r="E648" s="2">
        <f t="shared" si="22"/>
        <v>0.54301407583468</v>
      </c>
      <c r="F648" s="2">
        <f t="shared" si="23"/>
        <v>37116.0763617005</v>
      </c>
      <c r="R648" s="2">
        <v>64600</v>
      </c>
      <c r="S648" s="2">
        <v>0.96</v>
      </c>
      <c r="T648" s="2">
        <v>0.04</v>
      </c>
    </row>
    <row r="649" spans="1:20">
      <c r="A649" s="5">
        <v>0.677733919904112</v>
      </c>
      <c r="B649" s="5">
        <v>20663.7445658363</v>
      </c>
      <c r="C649" s="5">
        <v>1.19351388069466</v>
      </c>
      <c r="D649" s="5">
        <v>55899.7099544516</v>
      </c>
      <c r="E649" s="2">
        <f t="shared" si="22"/>
        <v>0.515779960790548</v>
      </c>
      <c r="F649" s="2">
        <f t="shared" si="23"/>
        <v>35235.9653886153</v>
      </c>
      <c r="R649" s="2">
        <v>64700</v>
      </c>
      <c r="S649" s="2">
        <v>0.96</v>
      </c>
      <c r="T649" s="2">
        <v>0.04</v>
      </c>
    </row>
    <row r="650" spans="1:20">
      <c r="A650" s="5">
        <v>0.666442495091275</v>
      </c>
      <c r="B650" s="5">
        <v>16511.2808798455</v>
      </c>
      <c r="C650" s="5">
        <v>1.16608100816134</v>
      </c>
      <c r="D650" s="5">
        <v>51914.9588610576</v>
      </c>
      <c r="E650" s="2">
        <f t="shared" si="22"/>
        <v>0.499638513070065</v>
      </c>
      <c r="F650" s="2">
        <f t="shared" si="23"/>
        <v>35403.6779812121</v>
      </c>
      <c r="R650" s="2">
        <v>64800</v>
      </c>
      <c r="S650" s="2">
        <v>0.958</v>
      </c>
      <c r="T650" s="2">
        <v>0.042</v>
      </c>
    </row>
    <row r="651" spans="1:20">
      <c r="A651" s="5">
        <v>0.688475382425427</v>
      </c>
      <c r="B651" s="5">
        <v>17655.035385621</v>
      </c>
      <c r="C651" s="5">
        <v>1.20554132138685</v>
      </c>
      <c r="D651" s="5">
        <v>52776.1788117966</v>
      </c>
      <c r="E651" s="2">
        <f t="shared" si="22"/>
        <v>0.517065938961423</v>
      </c>
      <c r="F651" s="2">
        <f t="shared" si="23"/>
        <v>35121.1434261756</v>
      </c>
      <c r="R651" s="2">
        <v>64900</v>
      </c>
      <c r="S651" s="2">
        <v>0.956</v>
      </c>
      <c r="T651" s="2">
        <v>0.044</v>
      </c>
    </row>
    <row r="652" spans="1:20">
      <c r="A652" s="5">
        <v>0.70883860727459</v>
      </c>
      <c r="B652" s="5">
        <v>18628.9638217331</v>
      </c>
      <c r="C652" s="5">
        <v>1.22801395497088</v>
      </c>
      <c r="D652" s="5">
        <v>55331.1756114312</v>
      </c>
      <c r="E652" s="2">
        <f t="shared" si="22"/>
        <v>0.51917534769629</v>
      </c>
      <c r="F652" s="2">
        <f t="shared" si="23"/>
        <v>36702.2117896981</v>
      </c>
      <c r="R652" s="2">
        <v>65000</v>
      </c>
      <c r="S652" s="2">
        <v>0.954</v>
      </c>
      <c r="T652" s="2">
        <v>0.046</v>
      </c>
    </row>
    <row r="653" spans="1:20">
      <c r="A653" s="5">
        <v>0.712190246195527</v>
      </c>
      <c r="B653" s="5">
        <v>24011.5634824189</v>
      </c>
      <c r="C653" s="5">
        <v>1.23025134540151</v>
      </c>
      <c r="D653" s="5">
        <v>61316.6526643039</v>
      </c>
      <c r="E653" s="2">
        <f t="shared" si="22"/>
        <v>0.518061099205983</v>
      </c>
      <c r="F653" s="2">
        <f t="shared" si="23"/>
        <v>37305.089181885</v>
      </c>
      <c r="R653" s="2">
        <v>65100</v>
      </c>
      <c r="S653" s="2">
        <v>0.952</v>
      </c>
      <c r="T653" s="2">
        <v>0.048</v>
      </c>
    </row>
    <row r="654" spans="1:20">
      <c r="A654" s="5">
        <v>0.661415464169817</v>
      </c>
      <c r="B654" s="5">
        <v>22370.4911487773</v>
      </c>
      <c r="C654" s="5">
        <v>1.15140124340978</v>
      </c>
      <c r="D654" s="5">
        <v>63642.733938471</v>
      </c>
      <c r="E654" s="2">
        <f t="shared" si="22"/>
        <v>0.489985779239963</v>
      </c>
      <c r="F654" s="2">
        <f t="shared" si="23"/>
        <v>41272.2427896937</v>
      </c>
      <c r="R654" s="2">
        <v>65200</v>
      </c>
      <c r="S654" s="2">
        <v>0.949</v>
      </c>
      <c r="T654" s="2">
        <v>0.051</v>
      </c>
    </row>
    <row r="655" spans="1:20">
      <c r="A655" s="5">
        <v>0.72513392327435</v>
      </c>
      <c r="B655" s="5">
        <v>19042.2476549747</v>
      </c>
      <c r="C655" s="5">
        <v>1.29231803900761</v>
      </c>
      <c r="D655" s="5">
        <v>56840.9962993578</v>
      </c>
      <c r="E655" s="2">
        <f t="shared" si="22"/>
        <v>0.56718411573326</v>
      </c>
      <c r="F655" s="2">
        <f t="shared" si="23"/>
        <v>37798.7486443831</v>
      </c>
      <c r="R655" s="2">
        <v>65300</v>
      </c>
      <c r="S655" s="2">
        <v>0.947</v>
      </c>
      <c r="T655" s="2">
        <v>0.053</v>
      </c>
    </row>
    <row r="656" spans="1:20">
      <c r="A656" s="5">
        <v>0.739170561860898</v>
      </c>
      <c r="B656" s="5">
        <v>22485.4786873287</v>
      </c>
      <c r="C656" s="5">
        <v>1.26633818458019</v>
      </c>
      <c r="D656" s="5">
        <v>61681.3460519439</v>
      </c>
      <c r="E656" s="2">
        <f t="shared" si="22"/>
        <v>0.527167622719292</v>
      </c>
      <c r="F656" s="2">
        <f t="shared" si="23"/>
        <v>39195.8673646152</v>
      </c>
      <c r="R656" s="2">
        <v>65400</v>
      </c>
      <c r="S656" s="2">
        <v>0.945</v>
      </c>
      <c r="T656" s="2">
        <v>0.055</v>
      </c>
    </row>
    <row r="657" spans="1:20">
      <c r="A657" s="5">
        <v>0.6859235442537</v>
      </c>
      <c r="B657" s="5">
        <v>22704.6394998816</v>
      </c>
      <c r="C657" s="5">
        <v>1.19091835480206</v>
      </c>
      <c r="D657" s="5">
        <v>63567.3607395959</v>
      </c>
      <c r="E657" s="2">
        <f t="shared" si="22"/>
        <v>0.50499481054836</v>
      </c>
      <c r="F657" s="2">
        <f t="shared" si="23"/>
        <v>40862.7212397143</v>
      </c>
      <c r="R657" s="2">
        <v>65500</v>
      </c>
      <c r="S657" s="2">
        <v>0.945</v>
      </c>
      <c r="T657" s="2">
        <v>0.055</v>
      </c>
    </row>
    <row r="658" spans="1:20">
      <c r="A658" s="5">
        <v>0.722082746560372</v>
      </c>
      <c r="B658" s="5">
        <v>23123.141722392</v>
      </c>
      <c r="C658" s="5">
        <v>1.23906878804164</v>
      </c>
      <c r="D658" s="5">
        <v>60506.4499860201</v>
      </c>
      <c r="E658" s="2">
        <f t="shared" si="22"/>
        <v>0.516986041481268</v>
      </c>
      <c r="F658" s="2">
        <f t="shared" si="23"/>
        <v>37383.3082636281</v>
      </c>
      <c r="R658" s="2">
        <v>65600</v>
      </c>
      <c r="S658" s="2">
        <v>0.939</v>
      </c>
      <c r="T658" s="2">
        <v>0.061</v>
      </c>
    </row>
    <row r="659" spans="1:20">
      <c r="A659" s="5">
        <v>0.738877502520482</v>
      </c>
      <c r="B659" s="5">
        <v>17465.8502239039</v>
      </c>
      <c r="C659" s="5">
        <v>1.24768036646731</v>
      </c>
      <c r="D659" s="5">
        <v>52891.9561733761</v>
      </c>
      <c r="E659" s="2">
        <f t="shared" si="22"/>
        <v>0.508802863946828</v>
      </c>
      <c r="F659" s="2">
        <f t="shared" si="23"/>
        <v>35426.1059494722</v>
      </c>
      <c r="R659" s="2">
        <v>65700</v>
      </c>
      <c r="S659" s="2">
        <v>0.937</v>
      </c>
      <c r="T659" s="2">
        <v>0.063</v>
      </c>
    </row>
    <row r="660" spans="1:20">
      <c r="A660" s="5">
        <v>0.721169914792336</v>
      </c>
      <c r="B660" s="5">
        <v>16511.3460469613</v>
      </c>
      <c r="C660" s="5">
        <v>1.26133877208193</v>
      </c>
      <c r="D660" s="5">
        <v>51906.5008861301</v>
      </c>
      <c r="E660" s="2">
        <f t="shared" si="22"/>
        <v>0.540168857289594</v>
      </c>
      <c r="F660" s="2">
        <f t="shared" si="23"/>
        <v>35395.1548391688</v>
      </c>
      <c r="R660" s="2">
        <v>65800</v>
      </c>
      <c r="S660" s="2">
        <v>0.935</v>
      </c>
      <c r="T660" s="2">
        <v>0.065</v>
      </c>
    </row>
    <row r="661" spans="1:20">
      <c r="A661" s="5">
        <v>0.732767839474836</v>
      </c>
      <c r="B661" s="5">
        <v>18059.3598054135</v>
      </c>
      <c r="C661" s="5">
        <v>1.29079075115018</v>
      </c>
      <c r="D661" s="5">
        <v>53131.9736692992</v>
      </c>
      <c r="E661" s="2">
        <f t="shared" si="22"/>
        <v>0.558022911675344</v>
      </c>
      <c r="F661" s="2">
        <f t="shared" si="23"/>
        <v>35072.6138638857</v>
      </c>
      <c r="R661" s="2">
        <v>65900</v>
      </c>
      <c r="S661" s="2">
        <v>0.931</v>
      </c>
      <c r="T661" s="2">
        <v>0.069</v>
      </c>
    </row>
    <row r="662" spans="1:20">
      <c r="A662" s="5">
        <v>0.713631029059056</v>
      </c>
      <c r="B662" s="5">
        <v>17515.0989246656</v>
      </c>
      <c r="C662" s="5">
        <v>1.24853511487361</v>
      </c>
      <c r="D662" s="5">
        <v>54753.114579664</v>
      </c>
      <c r="E662" s="2">
        <f t="shared" si="22"/>
        <v>0.534904085814554</v>
      </c>
      <c r="F662" s="2">
        <f t="shared" si="23"/>
        <v>37238.0156549984</v>
      </c>
      <c r="R662" s="2">
        <v>66000</v>
      </c>
      <c r="S662" s="2">
        <v>0.929</v>
      </c>
      <c r="T662" s="2">
        <v>0.071</v>
      </c>
    </row>
    <row r="663" spans="1:20">
      <c r="A663" s="5">
        <v>0.714687247256914</v>
      </c>
      <c r="B663" s="5">
        <v>16269.1204410793</v>
      </c>
      <c r="C663" s="5">
        <v>1.25024280241962</v>
      </c>
      <c r="D663" s="5">
        <v>51986.0839126047</v>
      </c>
      <c r="E663" s="2">
        <f t="shared" si="22"/>
        <v>0.535555555162706</v>
      </c>
      <c r="F663" s="2">
        <f t="shared" si="23"/>
        <v>35716.9634715254</v>
      </c>
      <c r="R663" s="2">
        <v>66100</v>
      </c>
      <c r="S663" s="2">
        <v>0.927</v>
      </c>
      <c r="T663" s="2">
        <v>0.073</v>
      </c>
    </row>
    <row r="664" spans="1:20">
      <c r="A664" s="5">
        <v>0.664210445338689</v>
      </c>
      <c r="B664" s="5">
        <v>18377.5207507453</v>
      </c>
      <c r="C664" s="5">
        <v>1.14345723233944</v>
      </c>
      <c r="D664" s="5">
        <v>53904.2491215024</v>
      </c>
      <c r="E664" s="2">
        <f t="shared" si="22"/>
        <v>0.479246787000751</v>
      </c>
      <c r="F664" s="2">
        <f t="shared" si="23"/>
        <v>35526.7283707571</v>
      </c>
      <c r="R664" s="2">
        <v>66200</v>
      </c>
      <c r="S664" s="2">
        <v>0.921</v>
      </c>
      <c r="T664" s="2">
        <v>0.079</v>
      </c>
    </row>
    <row r="665" spans="1:20">
      <c r="A665" s="5">
        <v>0.735958157358159</v>
      </c>
      <c r="B665" s="5">
        <v>20112.7763382874</v>
      </c>
      <c r="C665" s="5">
        <v>1.27391631288154</v>
      </c>
      <c r="D665" s="5">
        <v>57032.1230498963</v>
      </c>
      <c r="E665" s="2">
        <f t="shared" si="22"/>
        <v>0.537958155523381</v>
      </c>
      <c r="F665" s="2">
        <f t="shared" si="23"/>
        <v>36919.3467116089</v>
      </c>
      <c r="R665" s="2">
        <v>66300</v>
      </c>
      <c r="S665" s="2">
        <v>0.915</v>
      </c>
      <c r="T665" s="2">
        <v>0.085</v>
      </c>
    </row>
    <row r="666" spans="1:20">
      <c r="A666" s="5">
        <v>0.722779219229859</v>
      </c>
      <c r="B666" s="5">
        <v>18734.3846944968</v>
      </c>
      <c r="C666" s="5">
        <v>1.24899448169032</v>
      </c>
      <c r="D666" s="5">
        <v>53786.754919959</v>
      </c>
      <c r="E666" s="2">
        <f t="shared" si="22"/>
        <v>0.526215262460461</v>
      </c>
      <c r="F666" s="2">
        <f t="shared" si="23"/>
        <v>35052.3702254622</v>
      </c>
      <c r="R666" s="2">
        <v>66400</v>
      </c>
      <c r="S666" s="2">
        <v>0.902</v>
      </c>
      <c r="T666" s="2">
        <v>0.098</v>
      </c>
    </row>
    <row r="667" spans="1:20">
      <c r="A667" s="5">
        <v>0.724260842139949</v>
      </c>
      <c r="B667" s="5">
        <v>21449.2731210386</v>
      </c>
      <c r="C667" s="5">
        <v>1.28919909252053</v>
      </c>
      <c r="D667" s="5">
        <v>60870.016032736</v>
      </c>
      <c r="E667" s="2">
        <f t="shared" si="22"/>
        <v>0.564938250380581</v>
      </c>
      <c r="F667" s="2">
        <f t="shared" si="23"/>
        <v>39420.7429116974</v>
      </c>
      <c r="R667" s="2">
        <v>66500</v>
      </c>
      <c r="S667" s="2">
        <v>0.897</v>
      </c>
      <c r="T667" s="2">
        <v>0.103</v>
      </c>
    </row>
    <row r="668" spans="1:20">
      <c r="A668" s="5">
        <v>0.742769315279338</v>
      </c>
      <c r="B668" s="5">
        <v>17107.5301558776</v>
      </c>
      <c r="C668" s="5">
        <v>1.26553567363854</v>
      </c>
      <c r="D668" s="5">
        <v>53477.7224184745</v>
      </c>
      <c r="E668" s="2">
        <f t="shared" si="22"/>
        <v>0.522766358359202</v>
      </c>
      <c r="F668" s="2">
        <f t="shared" si="23"/>
        <v>36370.1922625969</v>
      </c>
      <c r="R668" s="2">
        <v>66600</v>
      </c>
      <c r="S668" s="2">
        <v>0.895</v>
      </c>
      <c r="T668" s="2">
        <v>0.105</v>
      </c>
    </row>
    <row r="669" spans="1:20">
      <c r="A669" s="5">
        <v>0.666879562482898</v>
      </c>
      <c r="B669" s="5">
        <v>16142.8990064067</v>
      </c>
      <c r="C669" s="5">
        <v>1.20761127967956</v>
      </c>
      <c r="D669" s="5">
        <v>52302.2731551919</v>
      </c>
      <c r="E669" s="2">
        <f t="shared" si="22"/>
        <v>0.540731717196662</v>
      </c>
      <c r="F669" s="2">
        <f t="shared" si="23"/>
        <v>36159.3741487852</v>
      </c>
      <c r="R669" s="2">
        <v>66700</v>
      </c>
      <c r="S669" s="2">
        <v>0.89</v>
      </c>
      <c r="T669" s="2">
        <v>0.11</v>
      </c>
    </row>
    <row r="670" spans="1:20">
      <c r="A670" s="5">
        <v>0.716734503436058</v>
      </c>
      <c r="B670" s="5">
        <v>19802.235161003</v>
      </c>
      <c r="C670" s="5">
        <v>1.25600496670203</v>
      </c>
      <c r="D670" s="5">
        <v>56937.2910707152</v>
      </c>
      <c r="E670" s="2">
        <f t="shared" si="22"/>
        <v>0.539270463265972</v>
      </c>
      <c r="F670" s="2">
        <f t="shared" si="23"/>
        <v>37135.0559097122</v>
      </c>
      <c r="R670" s="2">
        <v>66800</v>
      </c>
      <c r="S670" s="2">
        <v>0.883</v>
      </c>
      <c r="T670" s="2">
        <v>0.117</v>
      </c>
    </row>
    <row r="671" spans="1:20">
      <c r="A671" s="5">
        <v>0.72232989825554</v>
      </c>
      <c r="B671" s="5">
        <v>15431.5513777807</v>
      </c>
      <c r="C671" s="5">
        <v>1.29201690459611</v>
      </c>
      <c r="D671" s="5">
        <v>51574.1102211884</v>
      </c>
      <c r="E671" s="2">
        <f t="shared" si="22"/>
        <v>0.56968700634057</v>
      </c>
      <c r="F671" s="2">
        <f t="shared" si="23"/>
        <v>36142.5588434077</v>
      </c>
      <c r="R671" s="2">
        <v>66900</v>
      </c>
      <c r="S671" s="2">
        <v>0.877</v>
      </c>
      <c r="T671" s="2">
        <v>0.123</v>
      </c>
    </row>
    <row r="672" spans="1:20">
      <c r="A672" s="5">
        <v>0.713450541761737</v>
      </c>
      <c r="B672" s="5">
        <v>21930.9004292811</v>
      </c>
      <c r="C672" s="5">
        <v>1.25886493860915</v>
      </c>
      <c r="D672" s="5">
        <v>57473.1026871296</v>
      </c>
      <c r="E672" s="2">
        <f t="shared" si="22"/>
        <v>0.545414396847413</v>
      </c>
      <c r="F672" s="2">
        <f t="shared" si="23"/>
        <v>35542.2022578485</v>
      </c>
      <c r="R672" s="2">
        <v>67000</v>
      </c>
      <c r="S672" s="2">
        <v>0.873</v>
      </c>
      <c r="T672" s="2">
        <v>0.127</v>
      </c>
    </row>
    <row r="673" spans="1:20">
      <c r="A673" s="5">
        <v>0.703300169882478</v>
      </c>
      <c r="B673" s="5">
        <v>15636.6488199766</v>
      </c>
      <c r="C673" s="5">
        <v>1.21003254058942</v>
      </c>
      <c r="D673" s="5">
        <v>52455.8952921565</v>
      </c>
      <c r="E673" s="2">
        <f t="shared" si="22"/>
        <v>0.506732370706942</v>
      </c>
      <c r="F673" s="2">
        <f t="shared" si="23"/>
        <v>36819.2464721799</v>
      </c>
      <c r="R673" s="2">
        <v>67100</v>
      </c>
      <c r="S673" s="2">
        <v>0.87</v>
      </c>
      <c r="T673" s="2">
        <v>0.13</v>
      </c>
    </row>
    <row r="674" spans="1:20">
      <c r="A674" s="5">
        <v>0.733458393672977</v>
      </c>
      <c r="B674" s="5">
        <v>21075.7083340044</v>
      </c>
      <c r="C674" s="5">
        <v>1.28179357022168</v>
      </c>
      <c r="D674" s="5">
        <v>57464.720773556</v>
      </c>
      <c r="E674" s="2">
        <f t="shared" si="22"/>
        <v>0.548335176548703</v>
      </c>
      <c r="F674" s="2">
        <f t="shared" si="23"/>
        <v>36389.0124395516</v>
      </c>
      <c r="R674" s="2">
        <v>67200</v>
      </c>
      <c r="S674" s="2">
        <v>0.867</v>
      </c>
      <c r="T674" s="2">
        <v>0.133</v>
      </c>
    </row>
    <row r="675" spans="1:20">
      <c r="A675" s="5">
        <v>0.724215448510554</v>
      </c>
      <c r="B675" s="5">
        <v>22025.4369774073</v>
      </c>
      <c r="C675" s="5">
        <v>1.27175447159544</v>
      </c>
      <c r="D675" s="5">
        <v>59681.2003983066</v>
      </c>
      <c r="E675" s="2">
        <f t="shared" si="22"/>
        <v>0.547539023084886</v>
      </c>
      <c r="F675" s="2">
        <f t="shared" si="23"/>
        <v>37655.7634208993</v>
      </c>
      <c r="R675" s="2">
        <v>67300</v>
      </c>
      <c r="S675" s="2">
        <v>0.861</v>
      </c>
      <c r="T675" s="2">
        <v>0.139</v>
      </c>
    </row>
    <row r="676" spans="1:20">
      <c r="A676" s="5">
        <v>0.716853240307539</v>
      </c>
      <c r="B676" s="5">
        <v>18635.77686222</v>
      </c>
      <c r="C676" s="5">
        <v>1.23007748531372</v>
      </c>
      <c r="D676" s="5">
        <v>53957.7758596785</v>
      </c>
      <c r="E676" s="2">
        <f t="shared" si="22"/>
        <v>0.513224245006181</v>
      </c>
      <c r="F676" s="2">
        <f t="shared" si="23"/>
        <v>35321.9989974585</v>
      </c>
      <c r="R676" s="2">
        <v>67400</v>
      </c>
      <c r="S676" s="2">
        <v>0.859</v>
      </c>
      <c r="T676" s="2">
        <v>0.141</v>
      </c>
    </row>
    <row r="677" spans="1:20">
      <c r="A677" s="5">
        <v>0.671257157861876</v>
      </c>
      <c r="B677" s="5">
        <v>18501.9184839624</v>
      </c>
      <c r="C677" s="5">
        <v>1.20091370752738</v>
      </c>
      <c r="D677" s="5">
        <v>55643.4537829724</v>
      </c>
      <c r="E677" s="2">
        <f t="shared" si="22"/>
        <v>0.529656549665504</v>
      </c>
      <c r="F677" s="2">
        <f t="shared" si="23"/>
        <v>37141.53529901</v>
      </c>
      <c r="R677" s="2">
        <v>67500</v>
      </c>
      <c r="S677" s="2">
        <v>0.853</v>
      </c>
      <c r="T677" s="2">
        <v>0.147</v>
      </c>
    </row>
    <row r="678" spans="1:20">
      <c r="A678" s="5">
        <v>0.74508587411175</v>
      </c>
      <c r="B678" s="5">
        <v>20865.6629495651</v>
      </c>
      <c r="C678" s="5">
        <v>1.29672499076104</v>
      </c>
      <c r="D678" s="5">
        <v>58077.6835736886</v>
      </c>
      <c r="E678" s="2">
        <f t="shared" si="22"/>
        <v>0.55163911664929</v>
      </c>
      <c r="F678" s="2">
        <f t="shared" si="23"/>
        <v>37212.0206241235</v>
      </c>
      <c r="R678" s="2">
        <v>67600</v>
      </c>
      <c r="S678" s="2">
        <v>0.838</v>
      </c>
      <c r="T678" s="2">
        <v>0.162</v>
      </c>
    </row>
    <row r="679" spans="1:20">
      <c r="A679" s="5">
        <v>0.716869159536333</v>
      </c>
      <c r="B679" s="5">
        <v>18075.7360523739</v>
      </c>
      <c r="C679" s="5">
        <v>1.23300680323174</v>
      </c>
      <c r="D679" s="5">
        <v>55335.0290923509</v>
      </c>
      <c r="E679" s="2">
        <f t="shared" si="22"/>
        <v>0.516137643695407</v>
      </c>
      <c r="F679" s="2">
        <f t="shared" si="23"/>
        <v>37259.293039977</v>
      </c>
      <c r="R679" s="2">
        <v>67700</v>
      </c>
      <c r="S679" s="2">
        <v>0.832</v>
      </c>
      <c r="T679" s="2">
        <v>0.168</v>
      </c>
    </row>
    <row r="680" spans="1:20">
      <c r="A680" s="5">
        <v>0.682671005359666</v>
      </c>
      <c r="B680" s="5">
        <v>19277.8546993851</v>
      </c>
      <c r="C680" s="5">
        <v>1.15565927812226</v>
      </c>
      <c r="D680" s="5">
        <v>55809.5370631712</v>
      </c>
      <c r="E680" s="2">
        <f t="shared" si="22"/>
        <v>0.472988272762594</v>
      </c>
      <c r="F680" s="2">
        <f t="shared" si="23"/>
        <v>36531.6823637861</v>
      </c>
      <c r="R680" s="2">
        <v>67800</v>
      </c>
      <c r="S680" s="2">
        <v>0.827</v>
      </c>
      <c r="T680" s="2">
        <v>0.173</v>
      </c>
    </row>
    <row r="681" spans="1:20">
      <c r="A681" s="5">
        <v>0.758043634281722</v>
      </c>
      <c r="B681" s="5">
        <v>17776.6123936958</v>
      </c>
      <c r="C681" s="5">
        <v>1.30718726670894</v>
      </c>
      <c r="D681" s="5">
        <v>55519.8692149647</v>
      </c>
      <c r="E681" s="2">
        <f t="shared" si="22"/>
        <v>0.549143632427218</v>
      </c>
      <c r="F681" s="2">
        <f t="shared" si="23"/>
        <v>37743.2568212689</v>
      </c>
      <c r="R681" s="2">
        <v>67900</v>
      </c>
      <c r="S681" s="2">
        <v>0.819</v>
      </c>
      <c r="T681" s="2">
        <v>0.181</v>
      </c>
    </row>
    <row r="682" spans="1:20">
      <c r="A682" s="5">
        <v>0.71215001920296</v>
      </c>
      <c r="B682" s="5">
        <v>17654.9477101774</v>
      </c>
      <c r="C682" s="5">
        <v>1.25726393158966</v>
      </c>
      <c r="D682" s="5">
        <v>53530.1463683989</v>
      </c>
      <c r="E682" s="2">
        <f t="shared" si="22"/>
        <v>0.5451139123867</v>
      </c>
      <c r="F682" s="2">
        <f t="shared" si="23"/>
        <v>35875.1986582215</v>
      </c>
      <c r="R682" s="2">
        <v>68000</v>
      </c>
      <c r="S682" s="2">
        <v>0.812</v>
      </c>
      <c r="T682" s="2">
        <v>0.188</v>
      </c>
    </row>
    <row r="683" spans="1:20">
      <c r="A683" s="5">
        <v>0.718857690619403</v>
      </c>
      <c r="B683" s="5">
        <v>18892.9486160626</v>
      </c>
      <c r="C683" s="5">
        <v>1.25393832180302</v>
      </c>
      <c r="D683" s="5">
        <v>54707.3121684272</v>
      </c>
      <c r="E683" s="2">
        <f t="shared" si="22"/>
        <v>0.535080631183617</v>
      </c>
      <c r="F683" s="2">
        <f t="shared" si="23"/>
        <v>35814.3635523646</v>
      </c>
      <c r="R683" s="2">
        <v>68100</v>
      </c>
      <c r="S683" s="2">
        <v>0.802</v>
      </c>
      <c r="T683" s="2">
        <v>0.198</v>
      </c>
    </row>
    <row r="684" spans="1:20">
      <c r="A684" s="5">
        <v>0.664086850842918</v>
      </c>
      <c r="B684" s="5">
        <v>19313.1180785529</v>
      </c>
      <c r="C684" s="5">
        <v>1.16045940267879</v>
      </c>
      <c r="D684" s="5">
        <v>56286.4984133762</v>
      </c>
      <c r="E684" s="2">
        <f t="shared" si="22"/>
        <v>0.496372551835872</v>
      </c>
      <c r="F684" s="2">
        <f t="shared" si="23"/>
        <v>36973.3803348233</v>
      </c>
      <c r="R684" s="2">
        <v>68200</v>
      </c>
      <c r="S684" s="2">
        <v>0.795</v>
      </c>
      <c r="T684" s="2">
        <v>0.205</v>
      </c>
    </row>
    <row r="685" spans="1:20">
      <c r="A685" s="5">
        <v>0.67399493911706</v>
      </c>
      <c r="B685" s="5">
        <v>18706.4151630681</v>
      </c>
      <c r="C685" s="5">
        <v>1.18196772880583</v>
      </c>
      <c r="D685" s="5">
        <v>54865.8522688765</v>
      </c>
      <c r="E685" s="2">
        <f t="shared" si="22"/>
        <v>0.50797278968877</v>
      </c>
      <c r="F685" s="2">
        <f t="shared" si="23"/>
        <v>36159.4371058084</v>
      </c>
      <c r="R685" s="2">
        <v>68300</v>
      </c>
      <c r="S685" s="2">
        <v>0.787</v>
      </c>
      <c r="T685" s="2">
        <v>0.213</v>
      </c>
    </row>
    <row r="686" spans="1:20">
      <c r="A686" s="5">
        <v>0.701437066987717</v>
      </c>
      <c r="B686" s="5">
        <v>23259.1405586781</v>
      </c>
      <c r="C686" s="5">
        <v>1.23059240796325</v>
      </c>
      <c r="D686" s="5">
        <v>61728.7655538187</v>
      </c>
      <c r="E686" s="2">
        <f t="shared" si="22"/>
        <v>0.529155340975533</v>
      </c>
      <c r="F686" s="2">
        <f t="shared" si="23"/>
        <v>38469.6249951406</v>
      </c>
      <c r="R686" s="2">
        <v>68400</v>
      </c>
      <c r="S686" s="2">
        <v>0.777</v>
      </c>
      <c r="T686" s="2">
        <v>0.223</v>
      </c>
    </row>
    <row r="687" spans="1:20">
      <c r="A687" s="5">
        <v>0.724029885151936</v>
      </c>
      <c r="B687" s="5">
        <v>20364.0336089692</v>
      </c>
      <c r="C687" s="5">
        <v>1.25345256739657</v>
      </c>
      <c r="D687" s="5">
        <v>58847.7048696057</v>
      </c>
      <c r="E687" s="2">
        <f t="shared" si="22"/>
        <v>0.529422682244634</v>
      </c>
      <c r="F687" s="2">
        <f t="shared" si="23"/>
        <v>38483.6712606365</v>
      </c>
      <c r="R687" s="2">
        <v>68500</v>
      </c>
      <c r="S687" s="2">
        <v>0.769</v>
      </c>
      <c r="T687" s="2">
        <v>0.231</v>
      </c>
    </row>
    <row r="688" spans="1:20">
      <c r="A688" s="5">
        <v>0.693564673032775</v>
      </c>
      <c r="B688" s="5">
        <v>24742.4365040108</v>
      </c>
      <c r="C688" s="5">
        <v>1.18334143655536</v>
      </c>
      <c r="D688" s="5">
        <v>63796.4920662964</v>
      </c>
      <c r="E688" s="2">
        <f t="shared" si="22"/>
        <v>0.489776763522585</v>
      </c>
      <c r="F688" s="2">
        <f t="shared" si="23"/>
        <v>39054.0555622856</v>
      </c>
      <c r="R688" s="2">
        <v>68600</v>
      </c>
      <c r="S688" s="2">
        <v>0.761</v>
      </c>
      <c r="T688" s="2">
        <v>0.239</v>
      </c>
    </row>
    <row r="689" spans="1:20">
      <c r="A689" s="5">
        <v>0.696331463083684</v>
      </c>
      <c r="B689" s="5">
        <v>21519.9777148735</v>
      </c>
      <c r="C689" s="5">
        <v>1.20885005281654</v>
      </c>
      <c r="D689" s="5">
        <v>59423.5567906706</v>
      </c>
      <c r="E689" s="2">
        <f t="shared" si="22"/>
        <v>0.512518589732856</v>
      </c>
      <c r="F689" s="2">
        <f t="shared" si="23"/>
        <v>37903.5790757971</v>
      </c>
      <c r="R689" s="2">
        <v>68700</v>
      </c>
      <c r="S689" s="2">
        <v>0.756</v>
      </c>
      <c r="T689" s="2">
        <v>0.244</v>
      </c>
    </row>
    <row r="690" spans="1:20">
      <c r="A690" s="5">
        <v>0.758959896624491</v>
      </c>
      <c r="B690" s="5">
        <v>16494.9578239748</v>
      </c>
      <c r="C690" s="5">
        <v>1.30392129808616</v>
      </c>
      <c r="D690" s="5">
        <v>51694.3575250767</v>
      </c>
      <c r="E690" s="2">
        <f t="shared" si="22"/>
        <v>0.544961401461669</v>
      </c>
      <c r="F690" s="2">
        <f t="shared" si="23"/>
        <v>35199.3997011019</v>
      </c>
      <c r="R690" s="2">
        <v>68800</v>
      </c>
      <c r="S690" s="2">
        <v>0.747</v>
      </c>
      <c r="T690" s="2">
        <v>0.253</v>
      </c>
    </row>
    <row r="691" spans="1:20">
      <c r="A691" s="5">
        <v>0.674899018911858</v>
      </c>
      <c r="B691" s="5">
        <v>17367.5624389772</v>
      </c>
      <c r="C691" s="5">
        <v>1.13999515993857</v>
      </c>
      <c r="D691" s="5">
        <v>55064.4603607511</v>
      </c>
      <c r="E691" s="2">
        <f t="shared" si="22"/>
        <v>0.465096141026712</v>
      </c>
      <c r="F691" s="2">
        <f t="shared" si="23"/>
        <v>37696.8979217739</v>
      </c>
      <c r="R691" s="2">
        <v>68900</v>
      </c>
      <c r="S691" s="2">
        <v>0.737</v>
      </c>
      <c r="T691" s="2">
        <v>0.263</v>
      </c>
    </row>
    <row r="692" spans="1:20">
      <c r="A692" s="5">
        <v>0.747472200641979</v>
      </c>
      <c r="B692" s="5">
        <v>21187.1775162732</v>
      </c>
      <c r="C692" s="5">
        <v>1.28963870627018</v>
      </c>
      <c r="D692" s="5">
        <v>59323.4076775162</v>
      </c>
      <c r="E692" s="2">
        <f t="shared" si="22"/>
        <v>0.542166505628201</v>
      </c>
      <c r="F692" s="2">
        <f t="shared" si="23"/>
        <v>38136.230161243</v>
      </c>
      <c r="R692" s="2">
        <v>69000</v>
      </c>
      <c r="S692" s="2">
        <v>0.727</v>
      </c>
      <c r="T692" s="2">
        <v>0.273</v>
      </c>
    </row>
    <row r="693" spans="1:20">
      <c r="A693" s="5">
        <v>0.789416515325512</v>
      </c>
      <c r="B693" s="5">
        <v>16324.2636728926</v>
      </c>
      <c r="C693" s="5">
        <v>1.38907232343867</v>
      </c>
      <c r="D693" s="5">
        <v>51040.832887518</v>
      </c>
      <c r="E693" s="2">
        <f t="shared" si="22"/>
        <v>0.599655808113158</v>
      </c>
      <c r="F693" s="2">
        <f t="shared" si="23"/>
        <v>34716.5692146254</v>
      </c>
      <c r="R693" s="2">
        <v>69100</v>
      </c>
      <c r="S693" s="2">
        <v>0.721</v>
      </c>
      <c r="T693" s="2">
        <v>0.279</v>
      </c>
    </row>
    <row r="694" spans="1:20">
      <c r="A694" s="5">
        <v>0.73067708906572</v>
      </c>
      <c r="B694" s="5">
        <v>17233.086763534</v>
      </c>
      <c r="C694" s="5">
        <v>1.25243805991333</v>
      </c>
      <c r="D694" s="5">
        <v>53082.1956470518</v>
      </c>
      <c r="E694" s="2">
        <f t="shared" si="22"/>
        <v>0.52176097084761</v>
      </c>
      <c r="F694" s="2">
        <f t="shared" si="23"/>
        <v>35849.1088835178</v>
      </c>
      <c r="R694" s="2">
        <v>69200</v>
      </c>
      <c r="S694" s="2">
        <v>0.712</v>
      </c>
      <c r="T694" s="2">
        <v>0.288</v>
      </c>
    </row>
    <row r="695" spans="1:20">
      <c r="A695" s="5">
        <v>0.735284190242665</v>
      </c>
      <c r="B695" s="5">
        <v>19503.2639929584</v>
      </c>
      <c r="C695" s="5">
        <v>1.26863931740071</v>
      </c>
      <c r="D695" s="5">
        <v>56928.294791067</v>
      </c>
      <c r="E695" s="2">
        <f t="shared" si="22"/>
        <v>0.533355127158045</v>
      </c>
      <c r="F695" s="2">
        <f t="shared" si="23"/>
        <v>37425.0307981086</v>
      </c>
      <c r="R695" s="2">
        <v>69300</v>
      </c>
      <c r="S695" s="2">
        <v>0.708</v>
      </c>
      <c r="T695" s="2">
        <v>0.292</v>
      </c>
    </row>
    <row r="696" spans="1:20">
      <c r="A696" s="5">
        <v>0.718992400816553</v>
      </c>
      <c r="B696" s="5">
        <v>21779.4162061075</v>
      </c>
      <c r="C696" s="5">
        <v>1.20548553252401</v>
      </c>
      <c r="D696" s="5">
        <v>61285.2513148181</v>
      </c>
      <c r="E696" s="2">
        <f t="shared" si="22"/>
        <v>0.486493131707457</v>
      </c>
      <c r="F696" s="2">
        <f t="shared" si="23"/>
        <v>39505.8351087106</v>
      </c>
      <c r="R696" s="2">
        <v>69400</v>
      </c>
      <c r="S696" s="2">
        <v>0.703</v>
      </c>
      <c r="T696" s="2">
        <v>0.297</v>
      </c>
    </row>
    <row r="697" spans="1:20">
      <c r="A697" s="5">
        <v>0.652119726899356</v>
      </c>
      <c r="B697" s="5">
        <v>16794.8645003002</v>
      </c>
      <c r="C697" s="5">
        <v>1.14145696978567</v>
      </c>
      <c r="D697" s="5">
        <v>52509.8561819478</v>
      </c>
      <c r="E697" s="2">
        <f t="shared" si="22"/>
        <v>0.489337242886314</v>
      </c>
      <c r="F697" s="2">
        <f t="shared" si="23"/>
        <v>35714.9916816476</v>
      </c>
      <c r="R697" s="2">
        <v>69500</v>
      </c>
      <c r="S697" s="2">
        <v>0.692</v>
      </c>
      <c r="T697" s="2">
        <v>0.308</v>
      </c>
    </row>
    <row r="698" spans="1:20">
      <c r="A698" s="5">
        <v>0.671689166565232</v>
      </c>
      <c r="B698" s="5">
        <v>20102.6160728006</v>
      </c>
      <c r="C698" s="5">
        <v>1.1584438313395</v>
      </c>
      <c r="D698" s="5">
        <v>58200.2849127435</v>
      </c>
      <c r="E698" s="2">
        <f t="shared" si="22"/>
        <v>0.486754664774268</v>
      </c>
      <c r="F698" s="2">
        <f t="shared" si="23"/>
        <v>38097.6688399429</v>
      </c>
      <c r="R698" s="2">
        <v>69600</v>
      </c>
      <c r="S698" s="2">
        <v>0.686</v>
      </c>
      <c r="T698" s="2">
        <v>0.314</v>
      </c>
    </row>
    <row r="699" spans="1:20">
      <c r="A699" s="5">
        <v>0.713150164426874</v>
      </c>
      <c r="B699" s="5">
        <v>16927.0326010022</v>
      </c>
      <c r="C699" s="5">
        <v>1.24762834524968</v>
      </c>
      <c r="D699" s="5">
        <v>55101.7350834023</v>
      </c>
      <c r="E699" s="2">
        <f t="shared" si="22"/>
        <v>0.534478180822806</v>
      </c>
      <c r="F699" s="2">
        <f t="shared" si="23"/>
        <v>38174.7024824001</v>
      </c>
      <c r="R699" s="2">
        <v>69700</v>
      </c>
      <c r="S699" s="2">
        <v>0.681</v>
      </c>
      <c r="T699" s="2">
        <v>0.319</v>
      </c>
    </row>
    <row r="700" spans="1:20">
      <c r="A700" s="5">
        <v>0.688210824305957</v>
      </c>
      <c r="B700" s="5">
        <v>18952.6991449218</v>
      </c>
      <c r="C700" s="5">
        <v>1.19841565955534</v>
      </c>
      <c r="D700" s="5">
        <v>55753.8951459568</v>
      </c>
      <c r="E700" s="2">
        <f t="shared" si="22"/>
        <v>0.510204835249383</v>
      </c>
      <c r="F700" s="2">
        <f t="shared" si="23"/>
        <v>36801.196001035</v>
      </c>
      <c r="R700" s="2">
        <v>69800</v>
      </c>
      <c r="S700" s="2">
        <v>0.668</v>
      </c>
      <c r="T700" s="2">
        <v>0.332</v>
      </c>
    </row>
    <row r="701" spans="1:20">
      <c r="A701" s="5">
        <v>0.759952486629548</v>
      </c>
      <c r="B701" s="5">
        <v>22374.5615842477</v>
      </c>
      <c r="C701" s="5">
        <v>1.31523462300328</v>
      </c>
      <c r="D701" s="5">
        <v>57849.1506142972</v>
      </c>
      <c r="E701" s="2">
        <f t="shared" si="22"/>
        <v>0.555282136373732</v>
      </c>
      <c r="F701" s="2">
        <f t="shared" si="23"/>
        <v>35474.5890300495</v>
      </c>
      <c r="R701" s="2">
        <v>69900</v>
      </c>
      <c r="S701" s="2">
        <v>0.66</v>
      </c>
      <c r="T701" s="2">
        <v>0.34</v>
      </c>
    </row>
    <row r="702" spans="1:20">
      <c r="A702" s="5">
        <v>0.71419100914928</v>
      </c>
      <c r="B702" s="5">
        <v>19308.0778004206</v>
      </c>
      <c r="C702" s="5">
        <v>1.2526664883777</v>
      </c>
      <c r="D702" s="5">
        <v>56581.3782923202</v>
      </c>
      <c r="E702" s="2">
        <f t="shared" si="22"/>
        <v>0.53847547922842</v>
      </c>
      <c r="F702" s="2">
        <f t="shared" si="23"/>
        <v>37273.3004918996</v>
      </c>
      <c r="R702" s="2">
        <v>70000</v>
      </c>
      <c r="S702" s="2">
        <v>0.65</v>
      </c>
      <c r="T702" s="2">
        <v>0.35</v>
      </c>
    </row>
    <row r="703" spans="1:20">
      <c r="A703" s="5">
        <v>0.69628429068971</v>
      </c>
      <c r="B703" s="5">
        <v>22427.816603324</v>
      </c>
      <c r="C703" s="5">
        <v>1.19816844456995</v>
      </c>
      <c r="D703" s="5">
        <v>61420.7997339558</v>
      </c>
      <c r="E703" s="2">
        <f t="shared" si="22"/>
        <v>0.50188415388024</v>
      </c>
      <c r="F703" s="2">
        <f t="shared" si="23"/>
        <v>38992.9831306318</v>
      </c>
      <c r="R703" s="2">
        <v>70100</v>
      </c>
      <c r="S703" s="2">
        <v>0.64</v>
      </c>
      <c r="T703" s="2">
        <v>0.36</v>
      </c>
    </row>
    <row r="704" spans="1:20">
      <c r="A704" s="5">
        <v>0.740478717689797</v>
      </c>
      <c r="B704" s="5">
        <v>21607.1105724514</v>
      </c>
      <c r="C704" s="5">
        <v>1.26459721853942</v>
      </c>
      <c r="D704" s="5">
        <v>62336.2249418082</v>
      </c>
      <c r="E704" s="2">
        <f t="shared" si="22"/>
        <v>0.524118500849623</v>
      </c>
      <c r="F704" s="2">
        <f t="shared" si="23"/>
        <v>40729.1143693568</v>
      </c>
      <c r="R704" s="2">
        <v>70200</v>
      </c>
      <c r="S704" s="2">
        <v>0.629</v>
      </c>
      <c r="T704" s="2">
        <v>0.371</v>
      </c>
    </row>
    <row r="705" spans="1:20">
      <c r="A705" s="5">
        <v>0.703154400796067</v>
      </c>
      <c r="B705" s="5">
        <v>19119.108812778</v>
      </c>
      <c r="C705" s="5">
        <v>1.22080917130709</v>
      </c>
      <c r="D705" s="5">
        <v>57648.1526168089</v>
      </c>
      <c r="E705" s="2">
        <f t="shared" si="22"/>
        <v>0.517654770511023</v>
      </c>
      <c r="F705" s="2">
        <f t="shared" si="23"/>
        <v>38529.0438040309</v>
      </c>
      <c r="R705" s="2">
        <v>70300</v>
      </c>
      <c r="S705" s="2">
        <v>0.625</v>
      </c>
      <c r="T705" s="2">
        <v>0.375</v>
      </c>
    </row>
    <row r="706" spans="1:20">
      <c r="A706" s="5">
        <v>0.698125260129607</v>
      </c>
      <c r="B706" s="5">
        <v>17286.260561567</v>
      </c>
      <c r="C706" s="5">
        <v>1.18643303108316</v>
      </c>
      <c r="D706" s="5">
        <v>54560.6456237671</v>
      </c>
      <c r="E706" s="2">
        <f t="shared" si="22"/>
        <v>0.488307770953553</v>
      </c>
      <c r="F706" s="2">
        <f t="shared" si="23"/>
        <v>37274.3850622001</v>
      </c>
      <c r="R706" s="2">
        <v>70400</v>
      </c>
      <c r="S706" s="2">
        <v>0.614</v>
      </c>
      <c r="T706" s="2">
        <v>0.386</v>
      </c>
    </row>
    <row r="707" spans="1:20">
      <c r="A707" s="5">
        <v>0.655897908599375</v>
      </c>
      <c r="B707" s="5">
        <v>18894.4373741301</v>
      </c>
      <c r="C707" s="5">
        <v>1.14750713965319</v>
      </c>
      <c r="D707" s="5">
        <v>56657.548882948</v>
      </c>
      <c r="E707" s="2">
        <f t="shared" si="22"/>
        <v>0.491609231053815</v>
      </c>
      <c r="F707" s="2">
        <f t="shared" si="23"/>
        <v>37763.1115088179</v>
      </c>
      <c r="R707" s="2">
        <v>70500</v>
      </c>
      <c r="S707" s="2">
        <v>0.606</v>
      </c>
      <c r="T707" s="2">
        <v>0.394</v>
      </c>
    </row>
    <row r="708" spans="1:20">
      <c r="A708" s="5">
        <v>0.712152516755712</v>
      </c>
      <c r="B708" s="5">
        <v>19218.9987040968</v>
      </c>
      <c r="C708" s="5">
        <v>1.21953055124878</v>
      </c>
      <c r="D708" s="5">
        <v>57503.0781930207</v>
      </c>
      <c r="E708" s="2">
        <f t="shared" ref="E708:E771" si="24">C708-A708</f>
        <v>0.507378034493068</v>
      </c>
      <c r="F708" s="2">
        <f t="shared" ref="F708:F771" si="25">D708-B708</f>
        <v>38284.0794889239</v>
      </c>
      <c r="R708" s="2">
        <v>70600</v>
      </c>
      <c r="S708" s="2">
        <v>0.602</v>
      </c>
      <c r="T708" s="2">
        <v>0.398</v>
      </c>
    </row>
    <row r="709" spans="1:20">
      <c r="A709" s="5">
        <v>0.673915416566516</v>
      </c>
      <c r="B709" s="5">
        <v>20081.695594214</v>
      </c>
      <c r="C709" s="5">
        <v>1.17851506172383</v>
      </c>
      <c r="D709" s="5">
        <v>54616.9391090852</v>
      </c>
      <c r="E709" s="2">
        <f t="shared" si="24"/>
        <v>0.504599645157314</v>
      </c>
      <c r="F709" s="2">
        <f t="shared" si="25"/>
        <v>34535.2435148712</v>
      </c>
      <c r="R709" s="2">
        <v>70700</v>
      </c>
      <c r="S709" s="2">
        <v>0.596</v>
      </c>
      <c r="T709" s="2">
        <v>0.404</v>
      </c>
    </row>
    <row r="710" spans="1:20">
      <c r="A710" s="5">
        <v>0.699116958879209</v>
      </c>
      <c r="B710" s="5">
        <v>17656.2307593177</v>
      </c>
      <c r="C710" s="5">
        <v>1.22374274952031</v>
      </c>
      <c r="D710" s="5">
        <v>53836.3274269109</v>
      </c>
      <c r="E710" s="2">
        <f t="shared" si="24"/>
        <v>0.524625790641101</v>
      </c>
      <c r="F710" s="2">
        <f t="shared" si="25"/>
        <v>36180.0966675932</v>
      </c>
      <c r="R710" s="2">
        <v>70800</v>
      </c>
      <c r="S710" s="2">
        <v>0.585</v>
      </c>
      <c r="T710" s="2">
        <v>0.415</v>
      </c>
    </row>
    <row r="711" spans="1:20">
      <c r="A711" s="5">
        <v>0.700471150778274</v>
      </c>
      <c r="B711" s="5">
        <v>16541.7384764513</v>
      </c>
      <c r="C711" s="5">
        <v>1.2110160067672</v>
      </c>
      <c r="D711" s="5">
        <v>51718.2727898108</v>
      </c>
      <c r="E711" s="2">
        <f t="shared" si="24"/>
        <v>0.510544855988926</v>
      </c>
      <c r="F711" s="2">
        <f t="shared" si="25"/>
        <v>35176.5343133595</v>
      </c>
      <c r="R711" s="2">
        <v>70900</v>
      </c>
      <c r="S711" s="2">
        <v>0.576</v>
      </c>
      <c r="T711" s="2">
        <v>0.424</v>
      </c>
    </row>
    <row r="712" spans="1:20">
      <c r="A712" s="5">
        <v>0.651567548431926</v>
      </c>
      <c r="B712" s="5">
        <v>19094.4597443284</v>
      </c>
      <c r="C712" s="5">
        <v>1.11435587215378</v>
      </c>
      <c r="D712" s="5">
        <v>56797.4247394511</v>
      </c>
      <c r="E712" s="2">
        <f t="shared" si="24"/>
        <v>0.462788323721854</v>
      </c>
      <c r="F712" s="2">
        <f t="shared" si="25"/>
        <v>37702.9649951227</v>
      </c>
      <c r="R712" s="2">
        <v>71000</v>
      </c>
      <c r="S712" s="2">
        <v>0.572</v>
      </c>
      <c r="T712" s="2">
        <v>0.428</v>
      </c>
    </row>
    <row r="713" spans="1:20">
      <c r="A713" s="5">
        <v>0.714389559163606</v>
      </c>
      <c r="B713" s="5">
        <v>14702.622276</v>
      </c>
      <c r="C713" s="5">
        <v>1.25944024253943</v>
      </c>
      <c r="D713" s="5">
        <v>50988.129805846</v>
      </c>
      <c r="E713" s="2">
        <f t="shared" si="24"/>
        <v>0.545050683375824</v>
      </c>
      <c r="F713" s="2">
        <f t="shared" si="25"/>
        <v>36285.507529846</v>
      </c>
      <c r="R713" s="2">
        <v>71100</v>
      </c>
      <c r="S713" s="2">
        <v>0.565</v>
      </c>
      <c r="T713" s="2">
        <v>0.435</v>
      </c>
    </row>
    <row r="714" spans="1:20">
      <c r="A714" s="5">
        <v>0.72402742802161</v>
      </c>
      <c r="B714" s="5">
        <v>20820.1019860476</v>
      </c>
      <c r="C714" s="5">
        <v>1.26750066904185</v>
      </c>
      <c r="D714" s="5">
        <v>57715.8605536334</v>
      </c>
      <c r="E714" s="2">
        <f t="shared" si="24"/>
        <v>0.54347324102024</v>
      </c>
      <c r="F714" s="2">
        <f t="shared" si="25"/>
        <v>36895.7585675858</v>
      </c>
      <c r="R714" s="2">
        <v>71200</v>
      </c>
      <c r="S714" s="2">
        <v>0.56</v>
      </c>
      <c r="T714" s="2">
        <v>0.44</v>
      </c>
    </row>
    <row r="715" spans="1:20">
      <c r="A715" s="5">
        <v>0.675623741001364</v>
      </c>
      <c r="B715" s="5">
        <v>16714.5497581473</v>
      </c>
      <c r="C715" s="5">
        <v>1.13084870552386</v>
      </c>
      <c r="D715" s="5">
        <v>53709.2480003798</v>
      </c>
      <c r="E715" s="2">
        <f t="shared" si="24"/>
        <v>0.455224964522496</v>
      </c>
      <c r="F715" s="2">
        <f t="shared" si="25"/>
        <v>36994.6982422325</v>
      </c>
      <c r="R715" s="2">
        <v>71300</v>
      </c>
      <c r="S715" s="2">
        <v>0.552</v>
      </c>
      <c r="T715" s="2">
        <v>0.448</v>
      </c>
    </row>
    <row r="716" spans="1:20">
      <c r="A716" s="5">
        <v>0.691118271634512</v>
      </c>
      <c r="B716" s="5">
        <v>16632.4040769418</v>
      </c>
      <c r="C716" s="5">
        <v>1.16504871243524</v>
      </c>
      <c r="D716" s="5">
        <v>51299.2159372843</v>
      </c>
      <c r="E716" s="2">
        <f t="shared" si="24"/>
        <v>0.473930440800728</v>
      </c>
      <c r="F716" s="2">
        <f t="shared" si="25"/>
        <v>34666.8118603425</v>
      </c>
      <c r="R716" s="2">
        <v>71400</v>
      </c>
      <c r="S716" s="2">
        <v>0.546</v>
      </c>
      <c r="T716" s="2">
        <v>0.454</v>
      </c>
    </row>
    <row r="717" spans="1:20">
      <c r="A717" s="5">
        <v>0.724224962166998</v>
      </c>
      <c r="B717" s="5">
        <v>17407.9155824671</v>
      </c>
      <c r="C717" s="5">
        <v>1.24760779081176</v>
      </c>
      <c r="D717" s="5">
        <v>52941.1907794822</v>
      </c>
      <c r="E717" s="2">
        <f t="shared" si="24"/>
        <v>0.523382828644762</v>
      </c>
      <c r="F717" s="2">
        <f t="shared" si="25"/>
        <v>35533.2751970151</v>
      </c>
      <c r="R717" s="2">
        <v>71500</v>
      </c>
      <c r="S717" s="2">
        <v>0.533</v>
      </c>
      <c r="T717" s="2">
        <v>0.467</v>
      </c>
    </row>
    <row r="718" spans="1:20">
      <c r="A718" s="5">
        <v>0.635391164508372</v>
      </c>
      <c r="B718" s="5">
        <v>20430.7340468786</v>
      </c>
      <c r="C718" s="5">
        <v>1.13997494311044</v>
      </c>
      <c r="D718" s="5">
        <v>57778.3210251554</v>
      </c>
      <c r="E718" s="2">
        <f t="shared" si="24"/>
        <v>0.504583778602068</v>
      </c>
      <c r="F718" s="2">
        <f t="shared" si="25"/>
        <v>37347.5869782768</v>
      </c>
      <c r="R718" s="2">
        <v>71600</v>
      </c>
      <c r="S718" s="2">
        <v>0.519</v>
      </c>
      <c r="T718" s="2">
        <v>0.481</v>
      </c>
    </row>
    <row r="719" spans="1:20">
      <c r="A719" s="5">
        <v>0.709053551447604</v>
      </c>
      <c r="B719" s="5">
        <v>18865.553467045</v>
      </c>
      <c r="C719" s="5">
        <v>1.21793615213006</v>
      </c>
      <c r="D719" s="5">
        <v>55582.588509175</v>
      </c>
      <c r="E719" s="2">
        <f t="shared" si="24"/>
        <v>0.508882600682456</v>
      </c>
      <c r="F719" s="2">
        <f t="shared" si="25"/>
        <v>36717.03504213</v>
      </c>
      <c r="R719" s="2">
        <v>71700</v>
      </c>
      <c r="S719" s="2">
        <v>0.514</v>
      </c>
      <c r="T719" s="2">
        <v>0.486</v>
      </c>
    </row>
    <row r="720" spans="1:20">
      <c r="A720" s="5">
        <v>0.700475027740337</v>
      </c>
      <c r="B720" s="5">
        <v>17967.8610975441</v>
      </c>
      <c r="C720" s="5">
        <v>1.25512741838864</v>
      </c>
      <c r="D720" s="5">
        <v>54199.8283064214</v>
      </c>
      <c r="E720" s="2">
        <f t="shared" si="24"/>
        <v>0.554652390648303</v>
      </c>
      <c r="F720" s="2">
        <f t="shared" si="25"/>
        <v>36231.9672088773</v>
      </c>
      <c r="R720" s="2">
        <v>71800</v>
      </c>
      <c r="S720" s="2">
        <v>0.508</v>
      </c>
      <c r="T720" s="2">
        <v>0.492</v>
      </c>
    </row>
    <row r="721" spans="1:20">
      <c r="A721" s="5">
        <v>0.657645064751067</v>
      </c>
      <c r="B721" s="5">
        <v>19722.9696037507</v>
      </c>
      <c r="C721" s="5">
        <v>1.1339944390122</v>
      </c>
      <c r="D721" s="5">
        <v>57833.6242908714</v>
      </c>
      <c r="E721" s="2">
        <f t="shared" si="24"/>
        <v>0.476349374261133</v>
      </c>
      <c r="F721" s="2">
        <f t="shared" si="25"/>
        <v>38110.6546871207</v>
      </c>
      <c r="R721" s="2">
        <v>71900</v>
      </c>
      <c r="S721" s="2">
        <v>0.501</v>
      </c>
      <c r="T721" s="2">
        <v>0.499</v>
      </c>
    </row>
    <row r="722" spans="1:20">
      <c r="A722" s="5">
        <v>0.704883747997047</v>
      </c>
      <c r="B722" s="5">
        <v>17789.8531062605</v>
      </c>
      <c r="C722" s="5">
        <v>1.20926380315607</v>
      </c>
      <c r="D722" s="5">
        <v>54203.4354745671</v>
      </c>
      <c r="E722" s="2">
        <f t="shared" si="24"/>
        <v>0.504380055159023</v>
      </c>
      <c r="F722" s="2">
        <f t="shared" si="25"/>
        <v>36413.5823683066</v>
      </c>
      <c r="R722" s="2">
        <v>72000</v>
      </c>
      <c r="S722" s="2">
        <v>0.495</v>
      </c>
      <c r="T722" s="2">
        <v>0.505</v>
      </c>
    </row>
    <row r="723" spans="1:20">
      <c r="A723" s="5">
        <v>0.664591298646381</v>
      </c>
      <c r="B723" s="5">
        <v>18568.3018852325</v>
      </c>
      <c r="C723" s="5">
        <v>1.14250880610997</v>
      </c>
      <c r="D723" s="5">
        <v>52661.8081057174</v>
      </c>
      <c r="E723" s="2">
        <f t="shared" si="24"/>
        <v>0.477917507463589</v>
      </c>
      <c r="F723" s="2">
        <f t="shared" si="25"/>
        <v>34093.5062204849</v>
      </c>
      <c r="R723" s="2">
        <v>72100</v>
      </c>
      <c r="S723" s="2">
        <v>0.483</v>
      </c>
      <c r="T723" s="2">
        <v>0.517</v>
      </c>
    </row>
    <row r="724" spans="1:20">
      <c r="A724" s="5">
        <v>0.715696060917314</v>
      </c>
      <c r="B724" s="5">
        <v>21535.6327912912</v>
      </c>
      <c r="C724" s="5">
        <v>1.23816599065776</v>
      </c>
      <c r="D724" s="5">
        <v>58904.9998113562</v>
      </c>
      <c r="E724" s="2">
        <f t="shared" si="24"/>
        <v>0.522469929740446</v>
      </c>
      <c r="F724" s="2">
        <f t="shared" si="25"/>
        <v>37369.367020065</v>
      </c>
      <c r="R724" s="2">
        <v>72200</v>
      </c>
      <c r="S724" s="2">
        <v>0.474</v>
      </c>
      <c r="T724" s="2">
        <v>0.526</v>
      </c>
    </row>
    <row r="725" spans="1:20">
      <c r="A725" s="5">
        <v>0.697222561679597</v>
      </c>
      <c r="B725" s="5">
        <v>18473.1227128427</v>
      </c>
      <c r="C725" s="5">
        <v>1.21610386208765</v>
      </c>
      <c r="D725" s="5">
        <v>55424.9848133651</v>
      </c>
      <c r="E725" s="2">
        <f t="shared" si="24"/>
        <v>0.518881300408053</v>
      </c>
      <c r="F725" s="2">
        <f t="shared" si="25"/>
        <v>36951.8621005224</v>
      </c>
      <c r="R725" s="2">
        <v>72300</v>
      </c>
      <c r="S725" s="2">
        <v>0.468</v>
      </c>
      <c r="T725" s="2">
        <v>0.532</v>
      </c>
    </row>
    <row r="726" spans="1:20">
      <c r="A726" s="5">
        <v>0.64044108834832</v>
      </c>
      <c r="B726" s="5">
        <v>19245.7617256947</v>
      </c>
      <c r="C726" s="5">
        <v>1.1359573222185</v>
      </c>
      <c r="D726" s="5">
        <v>58798.2596668327</v>
      </c>
      <c r="E726" s="2">
        <f t="shared" si="24"/>
        <v>0.49551623387018</v>
      </c>
      <c r="F726" s="2">
        <f t="shared" si="25"/>
        <v>39552.497941138</v>
      </c>
      <c r="R726" s="2">
        <v>72400</v>
      </c>
      <c r="S726" s="2">
        <v>0.46</v>
      </c>
      <c r="T726" s="2">
        <v>0.54</v>
      </c>
    </row>
    <row r="727" spans="1:20">
      <c r="A727" s="5">
        <v>0.724841026783749</v>
      </c>
      <c r="B727" s="5">
        <v>16343.5664121799</v>
      </c>
      <c r="C727" s="5">
        <v>1.24222086666256</v>
      </c>
      <c r="D727" s="5">
        <v>51640.1661380122</v>
      </c>
      <c r="E727" s="2">
        <f t="shared" si="24"/>
        <v>0.517379839878811</v>
      </c>
      <c r="F727" s="2">
        <f t="shared" si="25"/>
        <v>35296.5997258323</v>
      </c>
      <c r="R727" s="2">
        <v>72500</v>
      </c>
      <c r="S727" s="2">
        <v>0.453</v>
      </c>
      <c r="T727" s="2">
        <v>0.547</v>
      </c>
    </row>
    <row r="728" spans="1:20">
      <c r="A728" s="5">
        <v>0.75889305975902</v>
      </c>
      <c r="B728" s="5">
        <v>22408.5081622309</v>
      </c>
      <c r="C728" s="5">
        <v>1.31718489926381</v>
      </c>
      <c r="D728" s="5">
        <v>58799.1641184913</v>
      </c>
      <c r="E728" s="2">
        <f t="shared" si="24"/>
        <v>0.55829183950479</v>
      </c>
      <c r="F728" s="2">
        <f t="shared" si="25"/>
        <v>36390.6559562604</v>
      </c>
      <c r="R728" s="2">
        <v>72600</v>
      </c>
      <c r="S728" s="2">
        <v>0.447</v>
      </c>
      <c r="T728" s="2">
        <v>0.553</v>
      </c>
    </row>
    <row r="729" spans="1:20">
      <c r="A729" s="5">
        <v>0.704334954397383</v>
      </c>
      <c r="B729" s="5">
        <v>19526.8883140186</v>
      </c>
      <c r="C729" s="5">
        <v>1.23172878988253</v>
      </c>
      <c r="D729" s="5">
        <v>57227.2248575758</v>
      </c>
      <c r="E729" s="2">
        <f t="shared" si="24"/>
        <v>0.527393835485147</v>
      </c>
      <c r="F729" s="2">
        <f t="shared" si="25"/>
        <v>37700.3365435572</v>
      </c>
      <c r="R729" s="2">
        <v>72700</v>
      </c>
      <c r="S729" s="2">
        <v>0.433</v>
      </c>
      <c r="T729" s="2">
        <v>0.567</v>
      </c>
    </row>
    <row r="730" spans="1:20">
      <c r="A730" s="5">
        <v>0.664080147207027</v>
      </c>
      <c r="B730" s="5">
        <v>21025.1563375366</v>
      </c>
      <c r="C730" s="5">
        <v>1.17049696691993</v>
      </c>
      <c r="D730" s="5">
        <v>58221.0950266709</v>
      </c>
      <c r="E730" s="2">
        <f t="shared" si="24"/>
        <v>0.506416819712903</v>
      </c>
      <c r="F730" s="2">
        <f t="shared" si="25"/>
        <v>37195.9386891343</v>
      </c>
      <c r="R730" s="2">
        <v>72800</v>
      </c>
      <c r="S730" s="2">
        <v>0.43</v>
      </c>
      <c r="T730" s="2">
        <v>0.57</v>
      </c>
    </row>
    <row r="731" spans="1:20">
      <c r="A731" s="5">
        <v>0.68069190499044</v>
      </c>
      <c r="B731" s="5">
        <v>16627.3214878756</v>
      </c>
      <c r="C731" s="5">
        <v>1.17461301018151</v>
      </c>
      <c r="D731" s="5">
        <v>53201.9928856308</v>
      </c>
      <c r="E731" s="2">
        <f t="shared" si="24"/>
        <v>0.49392110519107</v>
      </c>
      <c r="F731" s="2">
        <f t="shared" si="25"/>
        <v>36574.6713977552</v>
      </c>
      <c r="R731" s="2">
        <v>72900</v>
      </c>
      <c r="S731" s="2">
        <v>0.424</v>
      </c>
      <c r="T731" s="2">
        <v>0.576</v>
      </c>
    </row>
    <row r="732" spans="1:20">
      <c r="A732" s="5">
        <v>0.772213123179706</v>
      </c>
      <c r="B732" s="5">
        <v>20301.422073952</v>
      </c>
      <c r="C732" s="5">
        <v>1.34086024623899</v>
      </c>
      <c r="D732" s="5">
        <v>56698.9021230074</v>
      </c>
      <c r="E732" s="2">
        <f t="shared" si="24"/>
        <v>0.568647123059284</v>
      </c>
      <c r="F732" s="2">
        <f t="shared" si="25"/>
        <v>36397.4800490554</v>
      </c>
      <c r="R732" s="2">
        <v>73000</v>
      </c>
      <c r="S732" s="2">
        <v>0.417</v>
      </c>
      <c r="T732" s="2">
        <v>0.583</v>
      </c>
    </row>
    <row r="733" spans="1:20">
      <c r="A733" s="5">
        <v>0.722730617050302</v>
      </c>
      <c r="B733" s="5">
        <v>21883.5185250891</v>
      </c>
      <c r="C733" s="5">
        <v>1.23932290932435</v>
      </c>
      <c r="D733" s="5">
        <v>60178.4170178546</v>
      </c>
      <c r="E733" s="2">
        <f t="shared" si="24"/>
        <v>0.516592292274048</v>
      </c>
      <c r="F733" s="2">
        <f t="shared" si="25"/>
        <v>38294.8984927655</v>
      </c>
      <c r="R733" s="2">
        <v>73100</v>
      </c>
      <c r="S733" s="2">
        <v>0.411</v>
      </c>
      <c r="T733" s="2">
        <v>0.589</v>
      </c>
    </row>
    <row r="734" spans="1:20">
      <c r="A734" s="5">
        <v>0.698181822328813</v>
      </c>
      <c r="B734" s="5">
        <v>18685.0575678185</v>
      </c>
      <c r="C734" s="5">
        <v>1.17760099229539</v>
      </c>
      <c r="D734" s="5">
        <v>57220.2519718852</v>
      </c>
      <c r="E734" s="2">
        <f t="shared" si="24"/>
        <v>0.479419169966577</v>
      </c>
      <c r="F734" s="2">
        <f t="shared" si="25"/>
        <v>38535.1944040667</v>
      </c>
      <c r="R734" s="2">
        <v>73200</v>
      </c>
      <c r="S734" s="2">
        <v>0.404</v>
      </c>
      <c r="T734" s="2">
        <v>0.596</v>
      </c>
    </row>
    <row r="735" spans="1:20">
      <c r="A735" s="5">
        <v>0.73100326730283</v>
      </c>
      <c r="B735" s="5">
        <v>19175.3968299214</v>
      </c>
      <c r="C735" s="5">
        <v>1.28673700526242</v>
      </c>
      <c r="D735" s="5">
        <v>55073.1198983133</v>
      </c>
      <c r="E735" s="2">
        <f t="shared" si="24"/>
        <v>0.55573373795959</v>
      </c>
      <c r="F735" s="2">
        <f t="shared" si="25"/>
        <v>35897.7230683919</v>
      </c>
      <c r="R735" s="2">
        <v>73300</v>
      </c>
      <c r="S735" s="2">
        <v>0.397</v>
      </c>
      <c r="T735" s="2">
        <v>0.603</v>
      </c>
    </row>
    <row r="736" spans="1:20">
      <c r="A736" s="5">
        <v>0.720249047948966</v>
      </c>
      <c r="B736" s="5">
        <v>22551.5642460155</v>
      </c>
      <c r="C736" s="5">
        <v>1.24913820552766</v>
      </c>
      <c r="D736" s="5">
        <v>61961.3398209561</v>
      </c>
      <c r="E736" s="2">
        <f t="shared" si="24"/>
        <v>0.528889157578694</v>
      </c>
      <c r="F736" s="2">
        <f t="shared" si="25"/>
        <v>39409.7755749406</v>
      </c>
      <c r="R736" s="2">
        <v>73400</v>
      </c>
      <c r="S736" s="2">
        <v>0.387</v>
      </c>
      <c r="T736" s="2">
        <v>0.613</v>
      </c>
    </row>
    <row r="737" spans="1:20">
      <c r="A737" s="5">
        <v>0.735906079484472</v>
      </c>
      <c r="B737" s="5">
        <v>20720.1850313403</v>
      </c>
      <c r="C737" s="5">
        <v>1.29151484614617</v>
      </c>
      <c r="D737" s="5">
        <v>57346.997850984</v>
      </c>
      <c r="E737" s="2">
        <f t="shared" si="24"/>
        <v>0.555608766661698</v>
      </c>
      <c r="F737" s="2">
        <f t="shared" si="25"/>
        <v>36626.8128196437</v>
      </c>
      <c r="R737" s="2">
        <v>73500</v>
      </c>
      <c r="S737" s="2">
        <v>0.38</v>
      </c>
      <c r="T737" s="2">
        <v>0.62</v>
      </c>
    </row>
    <row r="738" spans="1:20">
      <c r="A738" s="5">
        <v>0.706670972236658</v>
      </c>
      <c r="B738" s="5">
        <v>17911.7373951253</v>
      </c>
      <c r="C738" s="5">
        <v>1.21962620291773</v>
      </c>
      <c r="D738" s="5">
        <v>53783.6779795621</v>
      </c>
      <c r="E738" s="2">
        <f t="shared" si="24"/>
        <v>0.512955230681072</v>
      </c>
      <c r="F738" s="2">
        <f t="shared" si="25"/>
        <v>35871.9405844368</v>
      </c>
      <c r="R738" s="2">
        <v>73600</v>
      </c>
      <c r="S738" s="2">
        <v>0.373</v>
      </c>
      <c r="T738" s="2">
        <v>0.627</v>
      </c>
    </row>
    <row r="739" spans="1:20">
      <c r="A739" s="5">
        <v>0.681364778949041</v>
      </c>
      <c r="B739" s="5">
        <v>16864.9627079885</v>
      </c>
      <c r="C739" s="5">
        <v>1.14469620776966</v>
      </c>
      <c r="D739" s="5">
        <v>51819.0437074378</v>
      </c>
      <c r="E739" s="2">
        <f t="shared" si="24"/>
        <v>0.463331428820619</v>
      </c>
      <c r="F739" s="2">
        <f t="shared" si="25"/>
        <v>34954.0809994493</v>
      </c>
      <c r="R739" s="2">
        <v>73700</v>
      </c>
      <c r="S739" s="2">
        <v>0.369</v>
      </c>
      <c r="T739" s="2">
        <v>0.631</v>
      </c>
    </row>
    <row r="740" spans="1:20">
      <c r="A740" s="5">
        <v>0.664491474971678</v>
      </c>
      <c r="B740" s="5">
        <v>17976.3878884354</v>
      </c>
      <c r="C740" s="5">
        <v>1.15463994960894</v>
      </c>
      <c r="D740" s="5">
        <v>56926.3986971434</v>
      </c>
      <c r="E740" s="2">
        <f t="shared" si="24"/>
        <v>0.490148474637262</v>
      </c>
      <c r="F740" s="2">
        <f t="shared" si="25"/>
        <v>38950.010808708</v>
      </c>
      <c r="R740" s="2">
        <v>73800</v>
      </c>
      <c r="S740" s="2">
        <v>0.365</v>
      </c>
      <c r="T740" s="2">
        <v>0.635</v>
      </c>
    </row>
    <row r="741" spans="1:20">
      <c r="A741" s="5">
        <v>0.688309117848161</v>
      </c>
      <c r="B741" s="5">
        <v>26659.8892614092</v>
      </c>
      <c r="C741" s="5">
        <v>1.20948036732914</v>
      </c>
      <c r="D741" s="5">
        <v>68460.8656140071</v>
      </c>
      <c r="E741" s="2">
        <f t="shared" si="24"/>
        <v>0.521171249480979</v>
      </c>
      <c r="F741" s="2">
        <f t="shared" si="25"/>
        <v>41800.9763525979</v>
      </c>
      <c r="R741" s="2">
        <v>73900</v>
      </c>
      <c r="S741" s="2">
        <v>0.353</v>
      </c>
      <c r="T741" s="2">
        <v>0.647</v>
      </c>
    </row>
    <row r="742" spans="1:20">
      <c r="A742" s="5">
        <v>0.658401831899704</v>
      </c>
      <c r="B742" s="5">
        <v>19179.5526627892</v>
      </c>
      <c r="C742" s="5">
        <v>1.15499281951389</v>
      </c>
      <c r="D742" s="5">
        <v>55761.7456624769</v>
      </c>
      <c r="E742" s="2">
        <f t="shared" si="24"/>
        <v>0.496590987614186</v>
      </c>
      <c r="F742" s="2">
        <f t="shared" si="25"/>
        <v>36582.1929996877</v>
      </c>
      <c r="R742" s="2">
        <v>74000</v>
      </c>
      <c r="S742" s="2">
        <v>0.342</v>
      </c>
      <c r="T742" s="2">
        <v>0.658</v>
      </c>
    </row>
    <row r="743" spans="1:20">
      <c r="A743" s="5">
        <v>0.725068105953655</v>
      </c>
      <c r="B743" s="5">
        <v>22570.8610017808</v>
      </c>
      <c r="C743" s="5">
        <v>1.24194529744547</v>
      </c>
      <c r="D743" s="5">
        <v>58743.5386429645</v>
      </c>
      <c r="E743" s="2">
        <f t="shared" si="24"/>
        <v>0.516877191491815</v>
      </c>
      <c r="F743" s="2">
        <f t="shared" si="25"/>
        <v>36172.6776411837</v>
      </c>
      <c r="R743" s="2">
        <v>74100</v>
      </c>
      <c r="S743" s="2">
        <v>0.332</v>
      </c>
      <c r="T743" s="2">
        <v>0.668</v>
      </c>
    </row>
    <row r="744" spans="1:20">
      <c r="A744" s="5">
        <v>0.722615427936057</v>
      </c>
      <c r="B744" s="5">
        <v>20281.7559320827</v>
      </c>
      <c r="C744" s="5">
        <v>1.26608214125205</v>
      </c>
      <c r="D744" s="5">
        <v>57372.5547756332</v>
      </c>
      <c r="E744" s="2">
        <f t="shared" si="24"/>
        <v>0.543466713315993</v>
      </c>
      <c r="F744" s="2">
        <f t="shared" si="25"/>
        <v>37090.7988435505</v>
      </c>
      <c r="R744" s="2">
        <v>74200</v>
      </c>
      <c r="S744" s="2">
        <v>0.323</v>
      </c>
      <c r="T744" s="2">
        <v>0.677</v>
      </c>
    </row>
    <row r="745" spans="1:20">
      <c r="A745" s="5">
        <v>0.701213545259126</v>
      </c>
      <c r="B745" s="5">
        <v>22551.7153325547</v>
      </c>
      <c r="C745" s="5">
        <v>1.21500776742796</v>
      </c>
      <c r="D745" s="5">
        <v>61779.378950426</v>
      </c>
      <c r="E745" s="2">
        <f t="shared" si="24"/>
        <v>0.513794222168834</v>
      </c>
      <c r="F745" s="2">
        <f t="shared" si="25"/>
        <v>39227.6636178713</v>
      </c>
      <c r="R745" s="2">
        <v>74300</v>
      </c>
      <c r="S745" s="2">
        <v>0.316</v>
      </c>
      <c r="T745" s="2">
        <v>0.684</v>
      </c>
    </row>
    <row r="746" spans="1:20">
      <c r="A746" s="5">
        <v>0.69421734515775</v>
      </c>
      <c r="B746" s="5">
        <v>21102.9395054011</v>
      </c>
      <c r="C746" s="5">
        <v>1.20119475201469</v>
      </c>
      <c r="D746" s="5">
        <v>56314.1355258953</v>
      </c>
      <c r="E746" s="2">
        <f t="shared" si="24"/>
        <v>0.50697740685694</v>
      </c>
      <c r="F746" s="2">
        <f t="shared" si="25"/>
        <v>35211.1960204942</v>
      </c>
      <c r="R746" s="2">
        <v>74400</v>
      </c>
      <c r="S746" s="2">
        <v>0.307</v>
      </c>
      <c r="T746" s="2">
        <v>0.693</v>
      </c>
    </row>
    <row r="747" spans="1:20">
      <c r="A747" s="5">
        <v>0.691617604010652</v>
      </c>
      <c r="B747" s="5">
        <v>23806.1326415083</v>
      </c>
      <c r="C747" s="5">
        <v>1.21602490419758</v>
      </c>
      <c r="D747" s="5">
        <v>62932.1089731257</v>
      </c>
      <c r="E747" s="2">
        <f t="shared" si="24"/>
        <v>0.524407300186928</v>
      </c>
      <c r="F747" s="2">
        <f t="shared" si="25"/>
        <v>39125.9763316174</v>
      </c>
      <c r="R747" s="2">
        <v>74500</v>
      </c>
      <c r="S747" s="2">
        <v>0.303</v>
      </c>
      <c r="T747" s="2">
        <v>0.697</v>
      </c>
    </row>
    <row r="748" spans="1:20">
      <c r="A748" s="5">
        <v>0.717227447114659</v>
      </c>
      <c r="B748" s="5">
        <v>21827.8208919852</v>
      </c>
      <c r="C748" s="5">
        <v>1.23030245725445</v>
      </c>
      <c r="D748" s="5">
        <v>61397.2931049725</v>
      </c>
      <c r="E748" s="2">
        <f t="shared" si="24"/>
        <v>0.513075010139791</v>
      </c>
      <c r="F748" s="2">
        <f t="shared" si="25"/>
        <v>39569.4722129873</v>
      </c>
      <c r="R748" s="2">
        <v>74600</v>
      </c>
      <c r="S748" s="2">
        <v>0.295</v>
      </c>
      <c r="T748" s="2">
        <v>0.705</v>
      </c>
    </row>
    <row r="749" spans="1:20">
      <c r="A749" s="5">
        <v>0.712277057319336</v>
      </c>
      <c r="B749" s="5">
        <v>22777.1621722522</v>
      </c>
      <c r="C749" s="5">
        <v>1.22824010921254</v>
      </c>
      <c r="D749" s="5">
        <v>60021.4778082775</v>
      </c>
      <c r="E749" s="2">
        <f t="shared" si="24"/>
        <v>0.515963051893204</v>
      </c>
      <c r="F749" s="2">
        <f t="shared" si="25"/>
        <v>37244.3156360253</v>
      </c>
      <c r="R749" s="2">
        <v>74700</v>
      </c>
      <c r="S749" s="2">
        <v>0.286</v>
      </c>
      <c r="T749" s="2">
        <v>0.714</v>
      </c>
    </row>
    <row r="750" spans="1:20">
      <c r="A750" s="5">
        <v>0.749509476860621</v>
      </c>
      <c r="B750" s="5">
        <v>20906.4729893327</v>
      </c>
      <c r="C750" s="5">
        <v>1.32771468230066</v>
      </c>
      <c r="D750" s="5">
        <v>60750.8709961833</v>
      </c>
      <c r="E750" s="2">
        <f t="shared" si="24"/>
        <v>0.578205205440039</v>
      </c>
      <c r="F750" s="2">
        <f t="shared" si="25"/>
        <v>39844.3980068506</v>
      </c>
      <c r="R750" s="2">
        <v>74800</v>
      </c>
      <c r="S750" s="2">
        <v>0.28</v>
      </c>
      <c r="T750" s="2">
        <v>0.72</v>
      </c>
    </row>
    <row r="751" spans="1:20">
      <c r="A751" s="5">
        <v>0.683982299694148</v>
      </c>
      <c r="B751" s="5">
        <v>14153.3392291352</v>
      </c>
      <c r="C751" s="5">
        <v>1.19292004592394</v>
      </c>
      <c r="D751" s="5">
        <v>50679.1293922933</v>
      </c>
      <c r="E751" s="2">
        <f t="shared" si="24"/>
        <v>0.508937746229792</v>
      </c>
      <c r="F751" s="2">
        <f t="shared" si="25"/>
        <v>36525.7901631581</v>
      </c>
      <c r="R751" s="2">
        <v>74900</v>
      </c>
      <c r="S751" s="2">
        <v>0.272</v>
      </c>
      <c r="T751" s="2">
        <v>0.728</v>
      </c>
    </row>
    <row r="752" spans="1:20">
      <c r="A752" s="5">
        <v>0.706851498770701</v>
      </c>
      <c r="B752" s="5">
        <v>21649.7119974445</v>
      </c>
      <c r="C752" s="5">
        <v>1.25525800834138</v>
      </c>
      <c r="D752" s="5">
        <v>63027.6044494787</v>
      </c>
      <c r="E752" s="2">
        <f t="shared" si="24"/>
        <v>0.548406509570679</v>
      </c>
      <c r="F752" s="2">
        <f t="shared" si="25"/>
        <v>41377.8924520342</v>
      </c>
      <c r="R752" s="2">
        <v>75000</v>
      </c>
      <c r="S752" s="2">
        <v>0.267</v>
      </c>
      <c r="T752" s="2">
        <v>0.733</v>
      </c>
    </row>
    <row r="753" spans="1:20">
      <c r="A753" s="5">
        <v>0.642247415602346</v>
      </c>
      <c r="B753" s="5">
        <v>19267.9166943872</v>
      </c>
      <c r="C753" s="5">
        <v>1.13433627250052</v>
      </c>
      <c r="D753" s="5">
        <v>56674.7791703207</v>
      </c>
      <c r="E753" s="2">
        <f t="shared" si="24"/>
        <v>0.492088856898174</v>
      </c>
      <c r="F753" s="2">
        <f t="shared" si="25"/>
        <v>37406.8624759335</v>
      </c>
      <c r="R753" s="2">
        <v>75100</v>
      </c>
      <c r="S753" s="2">
        <v>0.259</v>
      </c>
      <c r="T753" s="2">
        <v>0.741</v>
      </c>
    </row>
    <row r="754" spans="1:20">
      <c r="A754" s="5">
        <v>0.712131894206743</v>
      </c>
      <c r="B754" s="5">
        <v>18852.7632470873</v>
      </c>
      <c r="C754" s="5">
        <v>1.20104862310839</v>
      </c>
      <c r="D754" s="5">
        <v>55548.4408165182</v>
      </c>
      <c r="E754" s="2">
        <f t="shared" si="24"/>
        <v>0.488916728901647</v>
      </c>
      <c r="F754" s="2">
        <f t="shared" si="25"/>
        <v>36695.6775694309</v>
      </c>
      <c r="R754" s="2">
        <v>75200</v>
      </c>
      <c r="S754" s="2">
        <v>0.253</v>
      </c>
      <c r="T754" s="2">
        <v>0.747</v>
      </c>
    </row>
    <row r="755" spans="1:20">
      <c r="A755" s="5">
        <v>0.767531220039227</v>
      </c>
      <c r="B755" s="5">
        <v>24034.4641859947</v>
      </c>
      <c r="C755" s="5">
        <v>1.33166519724826</v>
      </c>
      <c r="D755" s="5">
        <v>59823.6045206286</v>
      </c>
      <c r="E755" s="2">
        <f t="shared" si="24"/>
        <v>0.564133977209033</v>
      </c>
      <c r="F755" s="2">
        <f t="shared" si="25"/>
        <v>35789.1403346339</v>
      </c>
      <c r="R755" s="2">
        <v>75300</v>
      </c>
      <c r="S755" s="2">
        <v>0.245</v>
      </c>
      <c r="T755" s="2">
        <v>0.755</v>
      </c>
    </row>
    <row r="756" spans="1:20">
      <c r="A756" s="5">
        <v>0.690409577964307</v>
      </c>
      <c r="B756" s="5">
        <v>24575.8081750832</v>
      </c>
      <c r="C756" s="5">
        <v>1.19508815362465</v>
      </c>
      <c r="D756" s="5">
        <v>63453.004994445</v>
      </c>
      <c r="E756" s="2">
        <f t="shared" si="24"/>
        <v>0.504678575660343</v>
      </c>
      <c r="F756" s="2">
        <f t="shared" si="25"/>
        <v>38877.1968193618</v>
      </c>
      <c r="R756" s="2">
        <v>75400</v>
      </c>
      <c r="S756" s="2">
        <v>0.241</v>
      </c>
      <c r="T756" s="2">
        <v>0.759</v>
      </c>
    </row>
    <row r="757" spans="1:20">
      <c r="A757" s="5">
        <v>0.676335109153169</v>
      </c>
      <c r="B757" s="5">
        <v>21059.2152265742</v>
      </c>
      <c r="C757" s="5">
        <v>1.13939211157161</v>
      </c>
      <c r="D757" s="5">
        <v>57294.8970988289</v>
      </c>
      <c r="E757" s="2">
        <f t="shared" si="24"/>
        <v>0.463057002418441</v>
      </c>
      <c r="F757" s="2">
        <f t="shared" si="25"/>
        <v>36235.6818722547</v>
      </c>
      <c r="R757" s="2">
        <v>75500</v>
      </c>
      <c r="S757" s="2">
        <v>0.235</v>
      </c>
      <c r="T757" s="2">
        <v>0.765</v>
      </c>
    </row>
    <row r="758" spans="1:20">
      <c r="A758" s="5">
        <v>0.693929349045243</v>
      </c>
      <c r="B758" s="5">
        <v>14816.0362289372</v>
      </c>
      <c r="C758" s="5">
        <v>1.19993031449564</v>
      </c>
      <c r="D758" s="5">
        <v>50899.8329717704</v>
      </c>
      <c r="E758" s="2">
        <f t="shared" si="24"/>
        <v>0.506000965450397</v>
      </c>
      <c r="F758" s="2">
        <f t="shared" si="25"/>
        <v>36083.7967428332</v>
      </c>
      <c r="R758" s="2">
        <v>75600</v>
      </c>
      <c r="S758" s="2">
        <v>0.231</v>
      </c>
      <c r="T758" s="2">
        <v>0.769</v>
      </c>
    </row>
    <row r="759" spans="1:20">
      <c r="A759" s="5">
        <v>0.666910606480924</v>
      </c>
      <c r="B759" s="5">
        <v>20496.8772334719</v>
      </c>
      <c r="C759" s="5">
        <v>1.18395581882938</v>
      </c>
      <c r="D759" s="5">
        <v>59166.0378266427</v>
      </c>
      <c r="E759" s="2">
        <f t="shared" si="24"/>
        <v>0.517045212348456</v>
      </c>
      <c r="F759" s="2">
        <f t="shared" si="25"/>
        <v>38669.1605931708</v>
      </c>
      <c r="R759" s="2">
        <v>75700</v>
      </c>
      <c r="S759" s="2">
        <v>0.228</v>
      </c>
      <c r="T759" s="2">
        <v>0.772</v>
      </c>
    </row>
    <row r="760" spans="1:20">
      <c r="A760" s="5">
        <v>0.709045864530939</v>
      </c>
      <c r="B760" s="5">
        <v>19715.7194361564</v>
      </c>
      <c r="C760" s="5">
        <v>1.23462181245705</v>
      </c>
      <c r="D760" s="5">
        <v>58002.1901066416</v>
      </c>
      <c r="E760" s="2">
        <f t="shared" si="24"/>
        <v>0.525575947926111</v>
      </c>
      <c r="F760" s="2">
        <f t="shared" si="25"/>
        <v>38286.4706704852</v>
      </c>
      <c r="R760" s="2">
        <v>75800</v>
      </c>
      <c r="S760" s="2">
        <v>0.225</v>
      </c>
      <c r="T760" s="2">
        <v>0.775</v>
      </c>
    </row>
    <row r="761" spans="1:20">
      <c r="A761" s="5">
        <v>0.622786909472313</v>
      </c>
      <c r="B761" s="5">
        <v>15640.6612745433</v>
      </c>
      <c r="C761" s="5">
        <v>1.06743628054492</v>
      </c>
      <c r="D761" s="5">
        <v>50706.3312809732</v>
      </c>
      <c r="E761" s="2">
        <f t="shared" si="24"/>
        <v>0.444649371072607</v>
      </c>
      <c r="F761" s="2">
        <f t="shared" si="25"/>
        <v>35065.6700064299</v>
      </c>
      <c r="R761" s="2">
        <v>75900</v>
      </c>
      <c r="S761" s="2">
        <v>0.221</v>
      </c>
      <c r="T761" s="2">
        <v>0.779</v>
      </c>
    </row>
    <row r="762" spans="1:20">
      <c r="A762" s="5">
        <v>0.718301014888192</v>
      </c>
      <c r="B762" s="5">
        <v>23610.6774790202</v>
      </c>
      <c r="C762" s="5">
        <v>1.26564913686961</v>
      </c>
      <c r="D762" s="5">
        <v>64087.8623012799</v>
      </c>
      <c r="E762" s="2">
        <f t="shared" si="24"/>
        <v>0.547348121981418</v>
      </c>
      <c r="F762" s="2">
        <f t="shared" si="25"/>
        <v>40477.1848222597</v>
      </c>
      <c r="R762" s="2">
        <v>76000</v>
      </c>
      <c r="S762" s="2">
        <v>0.218</v>
      </c>
      <c r="T762" s="2">
        <v>0.782</v>
      </c>
    </row>
    <row r="763" spans="1:20">
      <c r="A763" s="5">
        <v>0.724544819903571</v>
      </c>
      <c r="B763" s="5">
        <v>16425.766627575</v>
      </c>
      <c r="C763" s="5">
        <v>1.2816812511329</v>
      </c>
      <c r="D763" s="5">
        <v>54742.3371182889</v>
      </c>
      <c r="E763" s="2">
        <f t="shared" si="24"/>
        <v>0.557136431229329</v>
      </c>
      <c r="F763" s="2">
        <f t="shared" si="25"/>
        <v>38316.5704907139</v>
      </c>
      <c r="R763" s="2">
        <v>76100</v>
      </c>
      <c r="S763" s="2">
        <v>0.214</v>
      </c>
      <c r="T763" s="2">
        <v>0.786</v>
      </c>
    </row>
    <row r="764" spans="1:20">
      <c r="A764" s="5">
        <v>0.757256302233499</v>
      </c>
      <c r="B764" s="5">
        <v>18494.1989922447</v>
      </c>
      <c r="C764" s="5">
        <v>1.31478528175899</v>
      </c>
      <c r="D764" s="5">
        <v>55689.7183181821</v>
      </c>
      <c r="E764" s="2">
        <f t="shared" si="24"/>
        <v>0.557528979525491</v>
      </c>
      <c r="F764" s="2">
        <f t="shared" si="25"/>
        <v>37195.5193259374</v>
      </c>
      <c r="R764" s="2">
        <v>76200</v>
      </c>
      <c r="S764" s="2">
        <v>0.209</v>
      </c>
      <c r="T764" s="2">
        <v>0.791</v>
      </c>
    </row>
    <row r="765" spans="1:20">
      <c r="A765" s="5">
        <v>0.713164579227985</v>
      </c>
      <c r="B765" s="5">
        <v>19159.6905061863</v>
      </c>
      <c r="C765" s="5">
        <v>1.21958210275665</v>
      </c>
      <c r="D765" s="5">
        <v>55119.591138601</v>
      </c>
      <c r="E765" s="2">
        <f t="shared" si="24"/>
        <v>0.506417523528665</v>
      </c>
      <c r="F765" s="2">
        <f t="shared" si="25"/>
        <v>35959.9006324147</v>
      </c>
      <c r="R765" s="2">
        <v>76300</v>
      </c>
      <c r="S765" s="2">
        <v>0.203</v>
      </c>
      <c r="T765" s="2">
        <v>0.797</v>
      </c>
    </row>
    <row r="766" spans="1:20">
      <c r="A766" s="5">
        <v>0.762488243566713</v>
      </c>
      <c r="B766" s="5">
        <v>26345.1226392683</v>
      </c>
      <c r="C766" s="5">
        <v>1.29975001224597</v>
      </c>
      <c r="D766" s="5">
        <v>63301.1369287709</v>
      </c>
      <c r="E766" s="2">
        <f t="shared" si="24"/>
        <v>0.537261768679257</v>
      </c>
      <c r="F766" s="2">
        <f t="shared" si="25"/>
        <v>36956.0142895026</v>
      </c>
      <c r="R766" s="2">
        <v>76400</v>
      </c>
      <c r="S766" s="2">
        <v>0.194</v>
      </c>
      <c r="T766" s="2">
        <v>0.806</v>
      </c>
    </row>
    <row r="767" spans="1:20">
      <c r="A767" s="5">
        <v>0.674622579023368</v>
      </c>
      <c r="B767" s="5">
        <v>21825.6099850153</v>
      </c>
      <c r="C767" s="5">
        <v>1.1901858336388</v>
      </c>
      <c r="D767" s="5">
        <v>60779.2606448793</v>
      </c>
      <c r="E767" s="2">
        <f t="shared" si="24"/>
        <v>0.515563254615432</v>
      </c>
      <c r="F767" s="2">
        <f t="shared" si="25"/>
        <v>38953.650659864</v>
      </c>
      <c r="R767" s="2">
        <v>76500</v>
      </c>
      <c r="S767" s="2">
        <v>0.192</v>
      </c>
      <c r="T767" s="2">
        <v>0.808</v>
      </c>
    </row>
    <row r="768" spans="1:20">
      <c r="A768" s="5">
        <v>0.735579416488695</v>
      </c>
      <c r="B768" s="5">
        <v>17852.3434283604</v>
      </c>
      <c r="C768" s="5">
        <v>1.25683953513266</v>
      </c>
      <c r="D768" s="5">
        <v>53582.1350973816</v>
      </c>
      <c r="E768" s="2">
        <f t="shared" si="24"/>
        <v>0.521260118643965</v>
      </c>
      <c r="F768" s="2">
        <f t="shared" si="25"/>
        <v>35729.7916690212</v>
      </c>
      <c r="R768" s="2">
        <v>76600</v>
      </c>
      <c r="S768" s="2">
        <v>0.186</v>
      </c>
      <c r="T768" s="2">
        <v>0.814</v>
      </c>
    </row>
    <row r="769" spans="1:20">
      <c r="A769" s="5">
        <v>0.690417189589136</v>
      </c>
      <c r="B769" s="5">
        <v>28377.2319260153</v>
      </c>
      <c r="C769" s="5">
        <v>1.18722114624687</v>
      </c>
      <c r="D769" s="5">
        <v>70828.8282028151</v>
      </c>
      <c r="E769" s="2">
        <f t="shared" si="24"/>
        <v>0.496803956657734</v>
      </c>
      <c r="F769" s="2">
        <f t="shared" si="25"/>
        <v>42451.5962767998</v>
      </c>
      <c r="R769" s="2">
        <v>76700</v>
      </c>
      <c r="S769" s="2">
        <v>0.183</v>
      </c>
      <c r="T769" s="2">
        <v>0.817</v>
      </c>
    </row>
    <row r="770" spans="1:20">
      <c r="A770" s="5">
        <v>0.679947672425577</v>
      </c>
      <c r="B770" s="5">
        <v>21118.7147648843</v>
      </c>
      <c r="C770" s="5">
        <v>1.15184277223636</v>
      </c>
      <c r="D770" s="5">
        <v>58809.5510023611</v>
      </c>
      <c r="E770" s="2">
        <f t="shared" si="24"/>
        <v>0.471895099810783</v>
      </c>
      <c r="F770" s="2">
        <f t="shared" si="25"/>
        <v>37690.8362374768</v>
      </c>
      <c r="R770" s="2">
        <v>76800</v>
      </c>
      <c r="S770" s="2">
        <v>0.177</v>
      </c>
      <c r="T770" s="2">
        <v>0.823</v>
      </c>
    </row>
    <row r="771" spans="1:20">
      <c r="A771" s="5">
        <v>0.737068961797063</v>
      </c>
      <c r="B771" s="5">
        <v>21815.865632303</v>
      </c>
      <c r="C771" s="5">
        <v>1.29045269580243</v>
      </c>
      <c r="D771" s="5">
        <v>58555.1227460424</v>
      </c>
      <c r="E771" s="2">
        <f t="shared" si="24"/>
        <v>0.553383734005367</v>
      </c>
      <c r="F771" s="2">
        <f t="shared" si="25"/>
        <v>36739.2571137394</v>
      </c>
      <c r="R771" s="2">
        <v>76900</v>
      </c>
      <c r="S771" s="2">
        <v>0.171</v>
      </c>
      <c r="T771" s="2">
        <v>0.829</v>
      </c>
    </row>
    <row r="772" spans="1:20">
      <c r="A772" s="5">
        <v>0.71786885954694</v>
      </c>
      <c r="B772" s="5">
        <v>20173.8545910051</v>
      </c>
      <c r="C772" s="5">
        <v>1.19383159452793</v>
      </c>
      <c r="D772" s="5">
        <v>56506.9930537176</v>
      </c>
      <c r="E772" s="2">
        <f t="shared" ref="E772:E835" si="26">C772-A772</f>
        <v>0.47596273498099</v>
      </c>
      <c r="F772" s="2">
        <f t="shared" ref="F772:F835" si="27">D772-B772</f>
        <v>36333.1384627125</v>
      </c>
      <c r="R772" s="2">
        <v>77000</v>
      </c>
      <c r="S772" s="2">
        <v>0.165</v>
      </c>
      <c r="T772" s="2">
        <v>0.835</v>
      </c>
    </row>
    <row r="773" spans="1:20">
      <c r="A773" s="5">
        <v>0.728117928250325</v>
      </c>
      <c r="B773" s="5">
        <v>22995.7278157172</v>
      </c>
      <c r="C773" s="5">
        <v>1.28770076102616</v>
      </c>
      <c r="D773" s="5">
        <v>63477.6087534671</v>
      </c>
      <c r="E773" s="2">
        <f t="shared" si="26"/>
        <v>0.559582832775835</v>
      </c>
      <c r="F773" s="2">
        <f t="shared" si="27"/>
        <v>40481.8809377499</v>
      </c>
      <c r="R773" s="2">
        <v>77100</v>
      </c>
      <c r="S773" s="2">
        <v>0.161</v>
      </c>
      <c r="T773" s="2">
        <v>0.839</v>
      </c>
    </row>
    <row r="774" spans="1:20">
      <c r="A774" s="5">
        <v>0.682382263862198</v>
      </c>
      <c r="B774" s="5">
        <v>17090.657365849</v>
      </c>
      <c r="C774" s="5">
        <v>1.19850045425419</v>
      </c>
      <c r="D774" s="5">
        <v>53975.0490771495</v>
      </c>
      <c r="E774" s="2">
        <f t="shared" si="26"/>
        <v>0.516118190391992</v>
      </c>
      <c r="F774" s="2">
        <f t="shared" si="27"/>
        <v>36884.3917113005</v>
      </c>
      <c r="R774" s="2">
        <v>77200</v>
      </c>
      <c r="S774" s="2">
        <v>0.156</v>
      </c>
      <c r="T774" s="2">
        <v>0.844</v>
      </c>
    </row>
    <row r="775" spans="1:20">
      <c r="A775" s="5">
        <v>0.714538764342839</v>
      </c>
      <c r="B775" s="5">
        <v>15808.8598186745</v>
      </c>
      <c r="C775" s="5">
        <v>1.23044224984151</v>
      </c>
      <c r="D775" s="5">
        <v>51640.5712746416</v>
      </c>
      <c r="E775" s="2">
        <f t="shared" si="26"/>
        <v>0.515903485498671</v>
      </c>
      <c r="F775" s="2">
        <f t="shared" si="27"/>
        <v>35831.7114559671</v>
      </c>
      <c r="R775" s="2">
        <v>77300</v>
      </c>
      <c r="S775" s="2">
        <v>0.153</v>
      </c>
      <c r="T775" s="2">
        <v>0.847</v>
      </c>
    </row>
    <row r="776" spans="1:20">
      <c r="A776" s="5">
        <v>0.693168864589111</v>
      </c>
      <c r="B776" s="5">
        <v>20200.1808416199</v>
      </c>
      <c r="C776" s="5">
        <v>1.18978815983208</v>
      </c>
      <c r="D776" s="5">
        <v>56873.2897455159</v>
      </c>
      <c r="E776" s="2">
        <f t="shared" si="26"/>
        <v>0.496619295242969</v>
      </c>
      <c r="F776" s="2">
        <f t="shared" si="27"/>
        <v>36673.108903896</v>
      </c>
      <c r="R776" s="2">
        <v>77400</v>
      </c>
      <c r="S776" s="2">
        <v>0.15</v>
      </c>
      <c r="T776" s="2">
        <v>0.85</v>
      </c>
    </row>
    <row r="777" spans="1:20">
      <c r="A777" s="5">
        <v>0.703752254078488</v>
      </c>
      <c r="B777" s="5">
        <v>19789.7403647162</v>
      </c>
      <c r="C777" s="5">
        <v>1.18875676050563</v>
      </c>
      <c r="D777" s="5">
        <v>56880.3177900784</v>
      </c>
      <c r="E777" s="2">
        <f t="shared" si="26"/>
        <v>0.485004506427142</v>
      </c>
      <c r="F777" s="2">
        <f t="shared" si="27"/>
        <v>37090.5774253622</v>
      </c>
      <c r="R777" s="2">
        <v>77500</v>
      </c>
      <c r="S777" s="2">
        <v>0.146</v>
      </c>
      <c r="T777" s="2">
        <v>0.854</v>
      </c>
    </row>
    <row r="778" spans="1:20">
      <c r="A778" s="5">
        <v>0.668205055957468</v>
      </c>
      <c r="B778" s="5">
        <v>19527.8856082269</v>
      </c>
      <c r="C778" s="5">
        <v>1.13196847974486</v>
      </c>
      <c r="D778" s="5">
        <v>56941.0825107525</v>
      </c>
      <c r="E778" s="2">
        <f t="shared" si="26"/>
        <v>0.463763423787392</v>
      </c>
      <c r="F778" s="2">
        <f t="shared" si="27"/>
        <v>37413.1969025256</v>
      </c>
      <c r="R778" s="2">
        <v>77600</v>
      </c>
      <c r="S778" s="2">
        <v>0.142</v>
      </c>
      <c r="T778" s="2">
        <v>0.858</v>
      </c>
    </row>
    <row r="779" spans="1:20">
      <c r="A779" s="5">
        <v>0.715716254935257</v>
      </c>
      <c r="B779" s="5">
        <v>21999.7638552783</v>
      </c>
      <c r="C779" s="5">
        <v>1.24279176375665</v>
      </c>
      <c r="D779" s="5">
        <v>60140.0098573335</v>
      </c>
      <c r="E779" s="2">
        <f t="shared" si="26"/>
        <v>0.527075508821393</v>
      </c>
      <c r="F779" s="2">
        <f t="shared" si="27"/>
        <v>38140.2460020552</v>
      </c>
      <c r="R779" s="2">
        <v>77700</v>
      </c>
      <c r="S779" s="2">
        <v>0.136</v>
      </c>
      <c r="T779" s="2">
        <v>0.864</v>
      </c>
    </row>
    <row r="780" spans="1:20">
      <c r="A780" s="5">
        <v>0.759594164680604</v>
      </c>
      <c r="B780" s="5">
        <v>17759.0509668089</v>
      </c>
      <c r="C780" s="5">
        <v>1.29134547713301</v>
      </c>
      <c r="D780" s="5">
        <v>54710.0399743551</v>
      </c>
      <c r="E780" s="2">
        <f t="shared" si="26"/>
        <v>0.531751312452406</v>
      </c>
      <c r="F780" s="2">
        <f t="shared" si="27"/>
        <v>36950.9890075462</v>
      </c>
      <c r="R780" s="2">
        <v>77800</v>
      </c>
      <c r="S780" s="2">
        <v>0.133</v>
      </c>
      <c r="T780" s="2">
        <v>0.867</v>
      </c>
    </row>
    <row r="781" spans="1:20">
      <c r="A781" s="5">
        <v>0.721565745369752</v>
      </c>
      <c r="B781" s="5">
        <v>19899.2030163397</v>
      </c>
      <c r="C781" s="5">
        <v>1.23536455707949</v>
      </c>
      <c r="D781" s="5">
        <v>59736.6359137373</v>
      </c>
      <c r="E781" s="2">
        <f t="shared" si="26"/>
        <v>0.513798811709738</v>
      </c>
      <c r="F781" s="2">
        <f t="shared" si="27"/>
        <v>39837.4328973976</v>
      </c>
      <c r="R781" s="2">
        <v>77900</v>
      </c>
      <c r="S781" s="2">
        <v>0.129</v>
      </c>
      <c r="T781" s="2">
        <v>0.871</v>
      </c>
    </row>
    <row r="782" spans="1:20">
      <c r="A782" s="5">
        <v>0.692260112636457</v>
      </c>
      <c r="B782" s="5">
        <v>20137.0814894432</v>
      </c>
      <c r="C782" s="5">
        <v>1.18975325239464</v>
      </c>
      <c r="D782" s="5">
        <v>55138.140585886</v>
      </c>
      <c r="E782" s="2">
        <f t="shared" si="26"/>
        <v>0.497493139758183</v>
      </c>
      <c r="F782" s="2">
        <f t="shared" si="27"/>
        <v>35001.0590964428</v>
      </c>
      <c r="R782" s="2">
        <v>78000</v>
      </c>
      <c r="S782" s="2">
        <v>0.126</v>
      </c>
      <c r="T782" s="2">
        <v>0.874</v>
      </c>
    </row>
    <row r="783" spans="1:20">
      <c r="A783" s="5">
        <v>0.705497105972439</v>
      </c>
      <c r="B783" s="5">
        <v>19192.0324456058</v>
      </c>
      <c r="C783" s="5">
        <v>1.28407354670351</v>
      </c>
      <c r="D783" s="5">
        <v>58472.3383773375</v>
      </c>
      <c r="E783" s="2">
        <f t="shared" si="26"/>
        <v>0.578576440731071</v>
      </c>
      <c r="F783" s="2">
        <f t="shared" si="27"/>
        <v>39280.3059317317</v>
      </c>
      <c r="R783" s="2">
        <v>78100</v>
      </c>
      <c r="S783" s="2">
        <v>0.121</v>
      </c>
      <c r="T783" s="2">
        <v>0.879</v>
      </c>
    </row>
    <row r="784" spans="1:20">
      <c r="A784" s="5">
        <v>0.748010558518639</v>
      </c>
      <c r="B784" s="5">
        <v>22462.928684045</v>
      </c>
      <c r="C784" s="5">
        <v>1.2901121172574</v>
      </c>
      <c r="D784" s="5">
        <v>61185.7694941175</v>
      </c>
      <c r="E784" s="2">
        <f t="shared" si="26"/>
        <v>0.542101558738761</v>
      </c>
      <c r="F784" s="2">
        <f t="shared" si="27"/>
        <v>38722.8408100725</v>
      </c>
      <c r="R784" s="2">
        <v>78200</v>
      </c>
      <c r="S784" s="2">
        <v>0.116</v>
      </c>
      <c r="T784" s="2">
        <v>0.884</v>
      </c>
    </row>
    <row r="785" spans="1:20">
      <c r="A785" s="5">
        <v>0.724607168240978</v>
      </c>
      <c r="B785" s="5">
        <v>18568.3377992866</v>
      </c>
      <c r="C785" s="5">
        <v>1.25003477374751</v>
      </c>
      <c r="D785" s="5">
        <v>53980.3280831675</v>
      </c>
      <c r="E785" s="2">
        <f t="shared" si="26"/>
        <v>0.525427605506532</v>
      </c>
      <c r="F785" s="2">
        <f t="shared" si="27"/>
        <v>35411.9902838809</v>
      </c>
      <c r="R785" s="2">
        <v>78300</v>
      </c>
      <c r="S785" s="2">
        <v>0.112</v>
      </c>
      <c r="T785" s="2">
        <v>0.888</v>
      </c>
    </row>
    <row r="786" spans="1:20">
      <c r="A786" s="5">
        <v>0.706338215003528</v>
      </c>
      <c r="B786" s="5">
        <v>18510.8022804569</v>
      </c>
      <c r="C786" s="5">
        <v>1.22306577987722</v>
      </c>
      <c r="D786" s="5">
        <v>56936.3776164765</v>
      </c>
      <c r="E786" s="2">
        <f t="shared" si="26"/>
        <v>0.516727564873692</v>
      </c>
      <c r="F786" s="2">
        <f t="shared" si="27"/>
        <v>38425.5753360196</v>
      </c>
      <c r="R786" s="2">
        <v>78400</v>
      </c>
      <c r="S786" s="2">
        <v>0.107</v>
      </c>
      <c r="T786" s="2">
        <v>0.893</v>
      </c>
    </row>
    <row r="787" spans="1:20">
      <c r="A787" s="5">
        <v>0.688870205892941</v>
      </c>
      <c r="B787" s="5">
        <v>20218.640174512</v>
      </c>
      <c r="C787" s="5">
        <v>1.20664631442256</v>
      </c>
      <c r="D787" s="5">
        <v>57371.5962548293</v>
      </c>
      <c r="E787" s="2">
        <f t="shared" si="26"/>
        <v>0.517776108529619</v>
      </c>
      <c r="F787" s="2">
        <f t="shared" si="27"/>
        <v>37152.9560803173</v>
      </c>
      <c r="R787" s="2">
        <v>78500</v>
      </c>
      <c r="S787" s="2">
        <v>0.106</v>
      </c>
      <c r="T787" s="2">
        <v>0.894</v>
      </c>
    </row>
    <row r="788" spans="1:20">
      <c r="A788" s="5">
        <v>0.746300811749265</v>
      </c>
      <c r="B788" s="5">
        <v>17731.0815739577</v>
      </c>
      <c r="C788" s="5">
        <v>1.26808545457456</v>
      </c>
      <c r="D788" s="5">
        <v>54109.3228251255</v>
      </c>
      <c r="E788" s="2">
        <f t="shared" si="26"/>
        <v>0.521784642825295</v>
      </c>
      <c r="F788" s="2">
        <f t="shared" si="27"/>
        <v>36378.2412511678</v>
      </c>
      <c r="R788" s="2">
        <v>78600</v>
      </c>
      <c r="S788" s="2">
        <v>0.104</v>
      </c>
      <c r="T788" s="2">
        <v>0.896</v>
      </c>
    </row>
    <row r="789" spans="1:20">
      <c r="A789" s="5">
        <v>0.69853222592912</v>
      </c>
      <c r="B789" s="5">
        <v>22485.5755747578</v>
      </c>
      <c r="C789" s="5">
        <v>1.20869314236417</v>
      </c>
      <c r="D789" s="5">
        <v>59896.3331023443</v>
      </c>
      <c r="E789" s="2">
        <f t="shared" si="26"/>
        <v>0.51016091643505</v>
      </c>
      <c r="F789" s="2">
        <f t="shared" si="27"/>
        <v>37410.7575275865</v>
      </c>
      <c r="R789" s="2">
        <v>78700</v>
      </c>
      <c r="S789" s="2">
        <v>0.1</v>
      </c>
      <c r="T789" s="2">
        <v>0.9</v>
      </c>
    </row>
    <row r="790" spans="1:20">
      <c r="A790" s="5">
        <v>0.706011386586641</v>
      </c>
      <c r="B790" s="5">
        <v>16158.182230791</v>
      </c>
      <c r="C790" s="5">
        <v>1.20503183769059</v>
      </c>
      <c r="D790" s="5">
        <v>52359.5690860441</v>
      </c>
      <c r="E790" s="2">
        <f t="shared" si="26"/>
        <v>0.499020451103949</v>
      </c>
      <c r="F790" s="2">
        <f t="shared" si="27"/>
        <v>36201.3868552531</v>
      </c>
      <c r="R790" s="2">
        <v>78800</v>
      </c>
      <c r="S790" s="2">
        <v>0.096</v>
      </c>
      <c r="T790" s="2">
        <v>0.904</v>
      </c>
    </row>
    <row r="791" spans="1:20">
      <c r="A791" s="5">
        <v>0.718350549521736</v>
      </c>
      <c r="B791" s="5">
        <v>23617.6005297237</v>
      </c>
      <c r="C791" s="5">
        <v>1.24429394361435</v>
      </c>
      <c r="D791" s="5">
        <v>58297.0405895354</v>
      </c>
      <c r="E791" s="2">
        <f t="shared" si="26"/>
        <v>0.525943394092614</v>
      </c>
      <c r="F791" s="2">
        <f t="shared" si="27"/>
        <v>34679.4400598117</v>
      </c>
      <c r="R791" s="2">
        <v>78900</v>
      </c>
      <c r="S791" s="2">
        <v>0.095</v>
      </c>
      <c r="T791" s="2">
        <v>0.905</v>
      </c>
    </row>
    <row r="792" spans="1:20">
      <c r="A792" s="5">
        <v>0.663562347127266</v>
      </c>
      <c r="B792" s="5">
        <v>16435.2366937726</v>
      </c>
      <c r="C792" s="5">
        <v>1.16511638346619</v>
      </c>
      <c r="D792" s="5">
        <v>51728.7357241787</v>
      </c>
      <c r="E792" s="2">
        <f t="shared" si="26"/>
        <v>0.501554036338924</v>
      </c>
      <c r="F792" s="2">
        <f t="shared" si="27"/>
        <v>35293.4990304061</v>
      </c>
      <c r="R792" s="2">
        <v>79000</v>
      </c>
      <c r="S792" s="2">
        <v>0.091</v>
      </c>
      <c r="T792" s="2">
        <v>0.909</v>
      </c>
    </row>
    <row r="793" spans="1:20">
      <c r="A793" s="5">
        <v>0.679197484011703</v>
      </c>
      <c r="B793" s="5">
        <v>16550.4874423187</v>
      </c>
      <c r="C793" s="5">
        <v>1.13510224189079</v>
      </c>
      <c r="D793" s="5">
        <v>52047.565172131</v>
      </c>
      <c r="E793" s="2">
        <f t="shared" si="26"/>
        <v>0.455904757879087</v>
      </c>
      <c r="F793" s="2">
        <f t="shared" si="27"/>
        <v>35497.0777298123</v>
      </c>
      <c r="R793" s="2">
        <v>79100</v>
      </c>
      <c r="S793" s="2">
        <v>0.087</v>
      </c>
      <c r="T793" s="2">
        <v>0.913</v>
      </c>
    </row>
    <row r="794" spans="1:20">
      <c r="A794" s="5">
        <v>0.731974204536852</v>
      </c>
      <c r="B794" s="5">
        <v>17636.7164431357</v>
      </c>
      <c r="C794" s="5">
        <v>1.2762401442184</v>
      </c>
      <c r="D794" s="5">
        <v>53696.0267910368</v>
      </c>
      <c r="E794" s="2">
        <f t="shared" si="26"/>
        <v>0.544265939681548</v>
      </c>
      <c r="F794" s="2">
        <f t="shared" si="27"/>
        <v>36059.3103479011</v>
      </c>
      <c r="R794" s="2">
        <v>79200</v>
      </c>
      <c r="S794" s="2">
        <v>0.084</v>
      </c>
      <c r="T794" s="2">
        <v>0.916</v>
      </c>
    </row>
    <row r="795" spans="1:20">
      <c r="A795" s="5">
        <v>0.781877083416249</v>
      </c>
      <c r="B795" s="5">
        <v>24486.3705955049</v>
      </c>
      <c r="C795" s="5">
        <v>1.37116132931682</v>
      </c>
      <c r="D795" s="5">
        <v>63608.9322161695</v>
      </c>
      <c r="E795" s="2">
        <f t="shared" si="26"/>
        <v>0.589284245900571</v>
      </c>
      <c r="F795" s="2">
        <f t="shared" si="27"/>
        <v>39122.5616206646</v>
      </c>
      <c r="R795" s="2">
        <v>79300</v>
      </c>
      <c r="S795" s="2">
        <v>0.084</v>
      </c>
      <c r="T795" s="2">
        <v>0.916</v>
      </c>
    </row>
    <row r="796" spans="1:20">
      <c r="A796" s="5">
        <v>0.689164807122501</v>
      </c>
      <c r="B796" s="5">
        <v>19203.355681231</v>
      </c>
      <c r="C796" s="5">
        <v>1.18777178243497</v>
      </c>
      <c r="D796" s="5">
        <v>55440.7419127496</v>
      </c>
      <c r="E796" s="2">
        <f t="shared" si="26"/>
        <v>0.498606975312469</v>
      </c>
      <c r="F796" s="2">
        <f t="shared" si="27"/>
        <v>36237.3862315186</v>
      </c>
      <c r="R796" s="2">
        <v>79400</v>
      </c>
      <c r="S796" s="2">
        <v>0.078</v>
      </c>
      <c r="T796" s="2">
        <v>0.922</v>
      </c>
    </row>
    <row r="797" spans="1:20">
      <c r="A797" s="5">
        <v>0.715043296374993</v>
      </c>
      <c r="B797" s="5">
        <v>21249.7827506867</v>
      </c>
      <c r="C797" s="5">
        <v>1.20882318831759</v>
      </c>
      <c r="D797" s="5">
        <v>58360.4927105576</v>
      </c>
      <c r="E797" s="2">
        <f t="shared" si="26"/>
        <v>0.493779891942597</v>
      </c>
      <c r="F797" s="2">
        <f t="shared" si="27"/>
        <v>37110.7099598709</v>
      </c>
      <c r="R797" s="2">
        <v>79500</v>
      </c>
      <c r="S797" s="2">
        <v>0.075</v>
      </c>
      <c r="T797" s="2">
        <v>0.925</v>
      </c>
    </row>
    <row r="798" spans="1:20">
      <c r="A798" s="5">
        <v>0.716563789392911</v>
      </c>
      <c r="B798" s="5">
        <v>18734.9207316478</v>
      </c>
      <c r="C798" s="5">
        <v>1.26383117703946</v>
      </c>
      <c r="D798" s="5">
        <v>55980.5160056636</v>
      </c>
      <c r="E798" s="2">
        <f t="shared" si="26"/>
        <v>0.547267387646549</v>
      </c>
      <c r="F798" s="2">
        <f t="shared" si="27"/>
        <v>37245.5952740158</v>
      </c>
      <c r="R798" s="2">
        <v>79600</v>
      </c>
      <c r="S798" s="2">
        <v>0.073</v>
      </c>
      <c r="T798" s="2">
        <v>0.927</v>
      </c>
    </row>
    <row r="799" spans="1:20">
      <c r="A799" s="5">
        <v>0.69699398399068</v>
      </c>
      <c r="B799" s="5">
        <v>21158.9944377716</v>
      </c>
      <c r="C799" s="5">
        <v>1.1857435926774</v>
      </c>
      <c r="D799" s="5">
        <v>58492.1108433052</v>
      </c>
      <c r="E799" s="2">
        <f t="shared" si="26"/>
        <v>0.48874960868672</v>
      </c>
      <c r="F799" s="2">
        <f t="shared" si="27"/>
        <v>37333.1164055336</v>
      </c>
      <c r="R799" s="2">
        <v>79700</v>
      </c>
      <c r="S799" s="2">
        <v>0.072</v>
      </c>
      <c r="T799" s="2">
        <v>0.928</v>
      </c>
    </row>
    <row r="800" spans="1:20">
      <c r="A800" s="5">
        <v>0.695524660046111</v>
      </c>
      <c r="B800" s="5">
        <v>20033.7749261802</v>
      </c>
      <c r="C800" s="5">
        <v>1.17541441496052</v>
      </c>
      <c r="D800" s="5">
        <v>56745.8366659206</v>
      </c>
      <c r="E800" s="2">
        <f t="shared" si="26"/>
        <v>0.479889754914409</v>
      </c>
      <c r="F800" s="2">
        <f t="shared" si="27"/>
        <v>36712.0617397404</v>
      </c>
      <c r="R800" s="2">
        <v>79800</v>
      </c>
      <c r="S800" s="2">
        <v>0.069</v>
      </c>
      <c r="T800" s="2">
        <v>0.931</v>
      </c>
    </row>
    <row r="801" spans="1:20">
      <c r="A801" s="5">
        <v>0.693158842412725</v>
      </c>
      <c r="B801" s="5">
        <v>19826.8614040283</v>
      </c>
      <c r="C801" s="5">
        <v>1.23852672292138</v>
      </c>
      <c r="D801" s="5">
        <v>56976.0396135116</v>
      </c>
      <c r="E801" s="2">
        <f t="shared" si="26"/>
        <v>0.545367880508655</v>
      </c>
      <c r="F801" s="2">
        <f t="shared" si="27"/>
        <v>37149.1782094833</v>
      </c>
      <c r="R801" s="2">
        <v>79900</v>
      </c>
      <c r="S801" s="2">
        <v>0.066</v>
      </c>
      <c r="T801" s="2">
        <v>0.934</v>
      </c>
    </row>
    <row r="802" spans="1:20">
      <c r="A802" s="5">
        <v>0.69487405133944</v>
      </c>
      <c r="B802" s="5">
        <v>23171.9765349163</v>
      </c>
      <c r="C802" s="5">
        <v>1.21698706134464</v>
      </c>
      <c r="D802" s="5">
        <v>62126.1738737553</v>
      </c>
      <c r="E802" s="2">
        <f t="shared" si="26"/>
        <v>0.5221130100052</v>
      </c>
      <c r="F802" s="2">
        <f t="shared" si="27"/>
        <v>38954.197338839</v>
      </c>
      <c r="R802" s="2">
        <v>80000</v>
      </c>
      <c r="S802" s="2">
        <v>0.064</v>
      </c>
      <c r="T802" s="2">
        <v>0.936</v>
      </c>
    </row>
    <row r="803" spans="1:6">
      <c r="A803" s="5">
        <v>0.644992168521354</v>
      </c>
      <c r="B803" s="5">
        <v>19370.4339811493</v>
      </c>
      <c r="C803" s="5">
        <v>1.13334750539471</v>
      </c>
      <c r="D803" s="5">
        <v>57403.0190691725</v>
      </c>
      <c r="E803" s="2">
        <f t="shared" si="26"/>
        <v>0.488355336873356</v>
      </c>
      <c r="F803" s="2">
        <f t="shared" si="27"/>
        <v>38032.5850880232</v>
      </c>
    </row>
    <row r="804" spans="1:6">
      <c r="A804" s="5">
        <v>0.693573706693146</v>
      </c>
      <c r="B804" s="5">
        <v>20404.7961275967</v>
      </c>
      <c r="C804" s="5">
        <v>1.19490616500373</v>
      </c>
      <c r="D804" s="5">
        <v>56281.9640285156</v>
      </c>
      <c r="E804" s="2">
        <f t="shared" si="26"/>
        <v>0.501332458310584</v>
      </c>
      <c r="F804" s="2">
        <f t="shared" si="27"/>
        <v>35877.1679009189</v>
      </c>
    </row>
    <row r="805" spans="1:6">
      <c r="A805" s="5">
        <v>0.659142396318867</v>
      </c>
      <c r="B805" s="5">
        <v>21280.3980861059</v>
      </c>
      <c r="C805" s="5">
        <v>1.13860243132666</v>
      </c>
      <c r="D805" s="5">
        <v>57590.6631568082</v>
      </c>
      <c r="E805" s="2">
        <f t="shared" si="26"/>
        <v>0.479460035007793</v>
      </c>
      <c r="F805" s="2">
        <f t="shared" si="27"/>
        <v>36310.2650707023</v>
      </c>
    </row>
    <row r="806" spans="1:6">
      <c r="A806" s="5">
        <v>0.693057244224813</v>
      </c>
      <c r="B806" s="5">
        <v>23220.7735494614</v>
      </c>
      <c r="C806" s="5">
        <v>1.21448128003087</v>
      </c>
      <c r="D806" s="5">
        <v>61121.1852264674</v>
      </c>
      <c r="E806" s="2">
        <f t="shared" si="26"/>
        <v>0.521424035806057</v>
      </c>
      <c r="F806" s="2">
        <f t="shared" si="27"/>
        <v>37900.411677006</v>
      </c>
    </row>
    <row r="807" spans="1:6">
      <c r="A807" s="5">
        <v>0.655488376507603</v>
      </c>
      <c r="B807" s="5">
        <v>16907.4146134024</v>
      </c>
      <c r="C807" s="5">
        <v>1.1405565313647</v>
      </c>
      <c r="D807" s="5">
        <v>52946.5355200244</v>
      </c>
      <c r="E807" s="2">
        <f t="shared" si="26"/>
        <v>0.485068154857097</v>
      </c>
      <c r="F807" s="2">
        <f t="shared" si="27"/>
        <v>36039.120906622</v>
      </c>
    </row>
    <row r="808" spans="1:6">
      <c r="A808" s="5">
        <v>0.674954104440126</v>
      </c>
      <c r="B808" s="5">
        <v>17475.4317286633</v>
      </c>
      <c r="C808" s="5">
        <v>1.17904909701551</v>
      </c>
      <c r="D808" s="5">
        <v>54654.8212355344</v>
      </c>
      <c r="E808" s="2">
        <f t="shared" si="26"/>
        <v>0.504094992575384</v>
      </c>
      <c r="F808" s="2">
        <f t="shared" si="27"/>
        <v>37179.3895068711</v>
      </c>
    </row>
    <row r="809" spans="1:6">
      <c r="A809" s="5">
        <v>0.690094592490661</v>
      </c>
      <c r="B809" s="5">
        <v>20680.2913484313</v>
      </c>
      <c r="C809" s="5">
        <v>1.13686822683857</v>
      </c>
      <c r="D809" s="5">
        <v>58029.0041460962</v>
      </c>
      <c r="E809" s="2">
        <f t="shared" si="26"/>
        <v>0.446773634347909</v>
      </c>
      <c r="F809" s="2">
        <f t="shared" si="27"/>
        <v>37348.7127976649</v>
      </c>
    </row>
    <row r="810" spans="1:6">
      <c r="A810" s="5">
        <v>0.718826604646881</v>
      </c>
      <c r="B810" s="5">
        <v>16139.2624838315</v>
      </c>
      <c r="C810" s="5">
        <v>1.26149563302193</v>
      </c>
      <c r="D810" s="5">
        <v>52667.6093292175</v>
      </c>
      <c r="E810" s="2">
        <f t="shared" si="26"/>
        <v>0.542669028375049</v>
      </c>
      <c r="F810" s="2">
        <f t="shared" si="27"/>
        <v>36528.346845386</v>
      </c>
    </row>
    <row r="811" spans="1:6">
      <c r="A811" s="5">
        <v>0.705463707622422</v>
      </c>
      <c r="B811" s="5">
        <v>20331.206997224</v>
      </c>
      <c r="C811" s="5">
        <v>1.22223590893307</v>
      </c>
      <c r="D811" s="5">
        <v>58743.528933334</v>
      </c>
      <c r="E811" s="2">
        <f t="shared" si="26"/>
        <v>0.516772201310648</v>
      </c>
      <c r="F811" s="2">
        <f t="shared" si="27"/>
        <v>38412.32193611</v>
      </c>
    </row>
    <row r="812" spans="1:6">
      <c r="A812" s="5">
        <v>0.68165916186624</v>
      </c>
      <c r="B812" s="5">
        <v>20951.8883905935</v>
      </c>
      <c r="C812" s="5">
        <v>1.17340967438613</v>
      </c>
      <c r="D812" s="5">
        <v>58723.9093590468</v>
      </c>
      <c r="E812" s="2">
        <f t="shared" si="26"/>
        <v>0.49175051251989</v>
      </c>
      <c r="F812" s="2">
        <f t="shared" si="27"/>
        <v>37772.0209684533</v>
      </c>
    </row>
    <row r="813" spans="1:6">
      <c r="A813" s="5">
        <v>0.731389313631593</v>
      </c>
      <c r="B813" s="5">
        <v>19963.0960276371</v>
      </c>
      <c r="C813" s="5">
        <v>1.29026754404817</v>
      </c>
      <c r="D813" s="5">
        <v>58476.3802351159</v>
      </c>
      <c r="E813" s="2">
        <f t="shared" si="26"/>
        <v>0.558878230416577</v>
      </c>
      <c r="F813" s="2">
        <f t="shared" si="27"/>
        <v>38513.2842074788</v>
      </c>
    </row>
    <row r="814" spans="1:6">
      <c r="A814" s="5">
        <v>0.624718977426266</v>
      </c>
      <c r="B814" s="5">
        <v>22143.136862489</v>
      </c>
      <c r="C814" s="5">
        <v>1.08387787928481</v>
      </c>
      <c r="D814" s="5">
        <v>58117.8259388344</v>
      </c>
      <c r="E814" s="2">
        <f t="shared" si="26"/>
        <v>0.459158901858544</v>
      </c>
      <c r="F814" s="2">
        <f t="shared" si="27"/>
        <v>35974.6890763454</v>
      </c>
    </row>
    <row r="815" spans="1:6">
      <c r="A815" s="5">
        <v>0.703162783166886</v>
      </c>
      <c r="B815" s="5">
        <v>25204.9961006251</v>
      </c>
      <c r="C815" s="5">
        <v>1.24726427196904</v>
      </c>
      <c r="D815" s="5">
        <v>62247.1959685254</v>
      </c>
      <c r="E815" s="2">
        <f t="shared" si="26"/>
        <v>0.544101488802154</v>
      </c>
      <c r="F815" s="2">
        <f t="shared" si="27"/>
        <v>37042.1998679003</v>
      </c>
    </row>
    <row r="816" spans="1:6">
      <c r="A816" s="5">
        <v>0.68417855512614</v>
      </c>
      <c r="B816" s="5">
        <v>18834.122243323</v>
      </c>
      <c r="C816" s="5">
        <v>1.1696425911131</v>
      </c>
      <c r="D816" s="5">
        <v>57152.7587800054</v>
      </c>
      <c r="E816" s="2">
        <f t="shared" si="26"/>
        <v>0.48546403598696</v>
      </c>
      <c r="F816" s="2">
        <f t="shared" si="27"/>
        <v>38318.6365366824</v>
      </c>
    </row>
    <row r="817" spans="1:6">
      <c r="A817" s="5">
        <v>0.720048057966972</v>
      </c>
      <c r="B817" s="5">
        <v>20209.2055390368</v>
      </c>
      <c r="C817" s="5">
        <v>1.24221128013362</v>
      </c>
      <c r="D817" s="5">
        <v>57784.0470937337</v>
      </c>
      <c r="E817" s="2">
        <f t="shared" si="26"/>
        <v>0.522163222166648</v>
      </c>
      <c r="F817" s="2">
        <f t="shared" si="27"/>
        <v>37574.8415546969</v>
      </c>
    </row>
    <row r="818" spans="1:6">
      <c r="A818" s="5">
        <v>0.719219335741446</v>
      </c>
      <c r="B818" s="5">
        <v>22706.1467939079</v>
      </c>
      <c r="C818" s="5">
        <v>1.26901668353869</v>
      </c>
      <c r="D818" s="5">
        <v>61936.4180567898</v>
      </c>
      <c r="E818" s="2">
        <f t="shared" si="26"/>
        <v>0.549797347797244</v>
      </c>
      <c r="F818" s="2">
        <f t="shared" si="27"/>
        <v>39230.2712628819</v>
      </c>
    </row>
    <row r="819" spans="1:6">
      <c r="A819" s="5">
        <v>0.733738872011598</v>
      </c>
      <c r="B819" s="5">
        <v>20470.4663439545</v>
      </c>
      <c r="C819" s="5">
        <v>1.29108641268388</v>
      </c>
      <c r="D819" s="5">
        <v>60078.8380644211</v>
      </c>
      <c r="E819" s="2">
        <f t="shared" si="26"/>
        <v>0.557347540672282</v>
      </c>
      <c r="F819" s="2">
        <f t="shared" si="27"/>
        <v>39608.3717204666</v>
      </c>
    </row>
    <row r="820" spans="1:6">
      <c r="A820" s="5">
        <v>0.692422042052109</v>
      </c>
      <c r="B820" s="5">
        <v>23093.3418411782</v>
      </c>
      <c r="C820" s="5">
        <v>1.22475917451738</v>
      </c>
      <c r="D820" s="5">
        <v>59208.8495843332</v>
      </c>
      <c r="E820" s="2">
        <f t="shared" si="26"/>
        <v>0.532337132465271</v>
      </c>
      <c r="F820" s="2">
        <f t="shared" si="27"/>
        <v>36115.507743155</v>
      </c>
    </row>
    <row r="821" spans="1:6">
      <c r="A821" s="5">
        <v>0.722234466736292</v>
      </c>
      <c r="B821" s="5">
        <v>18190.3006689417</v>
      </c>
      <c r="C821" s="5">
        <v>1.25481255948121</v>
      </c>
      <c r="D821" s="5">
        <v>54001.0072775525</v>
      </c>
      <c r="E821" s="2">
        <f t="shared" si="26"/>
        <v>0.532578092744918</v>
      </c>
      <c r="F821" s="2">
        <f t="shared" si="27"/>
        <v>35810.7066086108</v>
      </c>
    </row>
    <row r="822" spans="1:6">
      <c r="A822" s="5">
        <v>0.725254459403966</v>
      </c>
      <c r="B822" s="5">
        <v>19501.176825101</v>
      </c>
      <c r="C822" s="5">
        <v>1.2310659826869</v>
      </c>
      <c r="D822" s="5">
        <v>55078.5914226881</v>
      </c>
      <c r="E822" s="2">
        <f t="shared" si="26"/>
        <v>0.505811523282934</v>
      </c>
      <c r="F822" s="2">
        <f t="shared" si="27"/>
        <v>35577.4145975871</v>
      </c>
    </row>
    <row r="823" spans="1:6">
      <c r="A823" s="5">
        <v>0.718268406655006</v>
      </c>
      <c r="B823" s="5">
        <v>19573.9528554388</v>
      </c>
      <c r="C823" s="5">
        <v>1.25755385765277</v>
      </c>
      <c r="D823" s="5">
        <v>56201.9028324141</v>
      </c>
      <c r="E823" s="2">
        <f t="shared" si="26"/>
        <v>0.539285450997764</v>
      </c>
      <c r="F823" s="2">
        <f t="shared" si="27"/>
        <v>36627.9499769753</v>
      </c>
    </row>
    <row r="824" spans="1:6">
      <c r="A824" s="5">
        <v>0.730905016974836</v>
      </c>
      <c r="B824" s="5">
        <v>17172.4021585167</v>
      </c>
      <c r="C824" s="5">
        <v>1.28621990091426</v>
      </c>
      <c r="D824" s="5">
        <v>52898.5748559709</v>
      </c>
      <c r="E824" s="2">
        <f t="shared" si="26"/>
        <v>0.555314883939424</v>
      </c>
      <c r="F824" s="2">
        <f t="shared" si="27"/>
        <v>35726.1726974542</v>
      </c>
    </row>
    <row r="825" spans="1:6">
      <c r="A825" s="5">
        <v>0.674942024163739</v>
      </c>
      <c r="B825" s="5">
        <v>18387.1252219129</v>
      </c>
      <c r="C825" s="5">
        <v>1.17449857588642</v>
      </c>
      <c r="D825" s="5">
        <v>55943.2058982986</v>
      </c>
      <c r="E825" s="2">
        <f t="shared" si="26"/>
        <v>0.499556551722681</v>
      </c>
      <c r="F825" s="2">
        <f t="shared" si="27"/>
        <v>37556.0806763857</v>
      </c>
    </row>
    <row r="826" spans="1:6">
      <c r="A826" s="5">
        <v>0.743292777260129</v>
      </c>
      <c r="B826" s="5">
        <v>21621.7019321</v>
      </c>
      <c r="C826" s="5">
        <v>1.30614984196662</v>
      </c>
      <c r="D826" s="5">
        <v>58835.7588310859</v>
      </c>
      <c r="E826" s="2">
        <f t="shared" si="26"/>
        <v>0.562857064706491</v>
      </c>
      <c r="F826" s="2">
        <f t="shared" si="27"/>
        <v>37214.0568989859</v>
      </c>
    </row>
    <row r="827" spans="1:6">
      <c r="A827" s="5">
        <v>0.670560256643163</v>
      </c>
      <c r="B827" s="5">
        <v>15962.7963358409</v>
      </c>
      <c r="C827" s="5">
        <v>1.15133262298036</v>
      </c>
      <c r="D827" s="5">
        <v>52034.9116139729</v>
      </c>
      <c r="E827" s="2">
        <f t="shared" si="26"/>
        <v>0.480772366337197</v>
      </c>
      <c r="F827" s="2">
        <f t="shared" si="27"/>
        <v>36072.115278132</v>
      </c>
    </row>
    <row r="828" spans="1:6">
      <c r="A828" s="5">
        <v>0.697731692691754</v>
      </c>
      <c r="B828" s="5">
        <v>20642.5640146925</v>
      </c>
      <c r="C828" s="5">
        <v>1.22458258315775</v>
      </c>
      <c r="D828" s="5">
        <v>58600.677298053</v>
      </c>
      <c r="E828" s="2">
        <f t="shared" si="26"/>
        <v>0.526850890465996</v>
      </c>
      <c r="F828" s="2">
        <f t="shared" si="27"/>
        <v>37958.1132833605</v>
      </c>
    </row>
    <row r="829" spans="1:6">
      <c r="A829" s="5">
        <v>0.706849744159338</v>
      </c>
      <c r="B829" s="5">
        <v>21204.6036702206</v>
      </c>
      <c r="C829" s="5">
        <v>1.19380192241964</v>
      </c>
      <c r="D829" s="5">
        <v>58493.7722203327</v>
      </c>
      <c r="E829" s="2">
        <f t="shared" si="26"/>
        <v>0.486952178260302</v>
      </c>
      <c r="F829" s="2">
        <f t="shared" si="27"/>
        <v>37289.1685501121</v>
      </c>
    </row>
    <row r="830" spans="1:6">
      <c r="A830" s="5">
        <v>0.690685781504262</v>
      </c>
      <c r="B830" s="5">
        <v>18839.413285007</v>
      </c>
      <c r="C830" s="5">
        <v>1.21248168104039</v>
      </c>
      <c r="D830" s="5">
        <v>54084.4914619081</v>
      </c>
      <c r="E830" s="2">
        <f t="shared" si="26"/>
        <v>0.521795899536128</v>
      </c>
      <c r="F830" s="2">
        <f t="shared" si="27"/>
        <v>35245.0781769011</v>
      </c>
    </row>
    <row r="831" spans="1:6">
      <c r="A831" s="5">
        <v>0.751526248820379</v>
      </c>
      <c r="B831" s="5">
        <v>21639.4629687166</v>
      </c>
      <c r="C831" s="5">
        <v>1.30450710979918</v>
      </c>
      <c r="D831" s="5">
        <v>61697.6261315434</v>
      </c>
      <c r="E831" s="2">
        <f t="shared" si="26"/>
        <v>0.552980860978801</v>
      </c>
      <c r="F831" s="2">
        <f t="shared" si="27"/>
        <v>40058.1631628268</v>
      </c>
    </row>
    <row r="832" spans="1:6">
      <c r="A832" s="5">
        <v>0.718736457770427</v>
      </c>
      <c r="B832" s="5">
        <v>23587.6314736618</v>
      </c>
      <c r="C832" s="5">
        <v>1.25615199013547</v>
      </c>
      <c r="D832" s="5">
        <v>60512.3178212845</v>
      </c>
      <c r="E832" s="2">
        <f t="shared" si="26"/>
        <v>0.537415532365043</v>
      </c>
      <c r="F832" s="2">
        <f t="shared" si="27"/>
        <v>36924.6863476227</v>
      </c>
    </row>
    <row r="833" spans="1:6">
      <c r="A833" s="5">
        <v>0.711816064669305</v>
      </c>
      <c r="B833" s="5">
        <v>20731.7035371379</v>
      </c>
      <c r="C833" s="5">
        <v>1.26763198525199</v>
      </c>
      <c r="D833" s="5">
        <v>59586.0580689031</v>
      </c>
      <c r="E833" s="2">
        <f t="shared" si="26"/>
        <v>0.555815920582685</v>
      </c>
      <c r="F833" s="2">
        <f t="shared" si="27"/>
        <v>38854.3545317652</v>
      </c>
    </row>
    <row r="834" spans="1:6">
      <c r="A834" s="5">
        <v>0.679162048196564</v>
      </c>
      <c r="B834" s="5">
        <v>23203.5801746726</v>
      </c>
      <c r="C834" s="5">
        <v>1.16810359748615</v>
      </c>
      <c r="D834" s="5">
        <v>60550.6983585287</v>
      </c>
      <c r="E834" s="2">
        <f t="shared" si="26"/>
        <v>0.488941549289586</v>
      </c>
      <c r="F834" s="2">
        <f t="shared" si="27"/>
        <v>37347.1181838561</v>
      </c>
    </row>
    <row r="835" spans="1:6">
      <c r="A835" s="5">
        <v>0.685773456450877</v>
      </c>
      <c r="B835" s="5">
        <v>16686.5525065521</v>
      </c>
      <c r="C835" s="5">
        <v>1.17124494686296</v>
      </c>
      <c r="D835" s="5">
        <v>52334.8299449985</v>
      </c>
      <c r="E835" s="2">
        <f t="shared" si="26"/>
        <v>0.485471490412083</v>
      </c>
      <c r="F835" s="2">
        <f t="shared" si="27"/>
        <v>35648.2774384464</v>
      </c>
    </row>
    <row r="836" spans="1:6">
      <c r="A836" s="5">
        <v>0.728019426640576</v>
      </c>
      <c r="B836" s="5">
        <v>20520.1883323782</v>
      </c>
      <c r="C836" s="5">
        <v>1.25310746540412</v>
      </c>
      <c r="D836" s="5">
        <v>56705.6533331479</v>
      </c>
      <c r="E836" s="2">
        <f t="shared" ref="E836:E899" si="28">C836-A836</f>
        <v>0.525088038763544</v>
      </c>
      <c r="F836" s="2">
        <f t="shared" ref="F836:F899" si="29">D836-B836</f>
        <v>36185.4650007697</v>
      </c>
    </row>
    <row r="837" spans="1:6">
      <c r="A837" s="5">
        <v>0.769228918582034</v>
      </c>
      <c r="B837" s="5">
        <v>21734.6237925478</v>
      </c>
      <c r="C837" s="5">
        <v>1.35858313181017</v>
      </c>
      <c r="D837" s="5">
        <v>58720.4708742029</v>
      </c>
      <c r="E837" s="2">
        <f t="shared" si="28"/>
        <v>0.589354213228136</v>
      </c>
      <c r="F837" s="2">
        <f t="shared" si="29"/>
        <v>36985.8470816551</v>
      </c>
    </row>
    <row r="838" spans="1:6">
      <c r="A838" s="5">
        <v>0.668541299924811</v>
      </c>
      <c r="B838" s="5">
        <v>14102.6905521608</v>
      </c>
      <c r="C838" s="5">
        <v>1.14354808692734</v>
      </c>
      <c r="D838" s="5">
        <v>51403.4551909649</v>
      </c>
      <c r="E838" s="2">
        <f t="shared" si="28"/>
        <v>0.475006787002529</v>
      </c>
      <c r="F838" s="2">
        <f t="shared" si="29"/>
        <v>37300.7646388041</v>
      </c>
    </row>
    <row r="839" spans="1:6">
      <c r="A839" s="5">
        <v>0.651982131555491</v>
      </c>
      <c r="B839" s="5">
        <v>18223.235365561</v>
      </c>
      <c r="C839" s="5">
        <v>1.1403909394157</v>
      </c>
      <c r="D839" s="5">
        <v>56346.6346847277</v>
      </c>
      <c r="E839" s="2">
        <f t="shared" si="28"/>
        <v>0.488408807860209</v>
      </c>
      <c r="F839" s="2">
        <f t="shared" si="29"/>
        <v>38123.3993191667</v>
      </c>
    </row>
    <row r="840" spans="1:6">
      <c r="A840" s="5">
        <v>0.733885472790797</v>
      </c>
      <c r="B840" s="5">
        <v>20960.5465634311</v>
      </c>
      <c r="C840" s="5">
        <v>1.2451395015299</v>
      </c>
      <c r="D840" s="5">
        <v>59096.6463873044</v>
      </c>
      <c r="E840" s="2">
        <f t="shared" si="28"/>
        <v>0.511254028739103</v>
      </c>
      <c r="F840" s="2">
        <f t="shared" si="29"/>
        <v>38136.0998238733</v>
      </c>
    </row>
    <row r="841" spans="1:6">
      <c r="A841" s="5">
        <v>0.720809564385368</v>
      </c>
      <c r="B841" s="5">
        <v>18763.4845886419</v>
      </c>
      <c r="C841" s="5">
        <v>1.26729125700926</v>
      </c>
      <c r="D841" s="5">
        <v>55874.7873590054</v>
      </c>
      <c r="E841" s="2">
        <f t="shared" si="28"/>
        <v>0.546481692623892</v>
      </c>
      <c r="F841" s="2">
        <f t="shared" si="29"/>
        <v>37111.3027703635</v>
      </c>
    </row>
    <row r="842" spans="1:6">
      <c r="A842" s="5">
        <v>0.712191465496177</v>
      </c>
      <c r="B842" s="5">
        <v>18985.0778983908</v>
      </c>
      <c r="C842" s="5">
        <v>1.21405105869312</v>
      </c>
      <c r="D842" s="5">
        <v>56881.6846738973</v>
      </c>
      <c r="E842" s="2">
        <f t="shared" si="28"/>
        <v>0.501859593196943</v>
      </c>
      <c r="F842" s="2">
        <f t="shared" si="29"/>
        <v>37896.6067755065</v>
      </c>
    </row>
    <row r="843" spans="1:6">
      <c r="A843" s="5">
        <v>0.712622766019979</v>
      </c>
      <c r="B843" s="5">
        <v>22800.3139245088</v>
      </c>
      <c r="C843" s="5">
        <v>1.20455324370047</v>
      </c>
      <c r="D843" s="5">
        <v>59406.234068779</v>
      </c>
      <c r="E843" s="2">
        <f t="shared" si="28"/>
        <v>0.491930477680491</v>
      </c>
      <c r="F843" s="2">
        <f t="shared" si="29"/>
        <v>36605.9201442702</v>
      </c>
    </row>
    <row r="844" spans="1:6">
      <c r="A844" s="5">
        <v>0.708267124620359</v>
      </c>
      <c r="B844" s="5">
        <v>13956.7852410799</v>
      </c>
      <c r="C844" s="5">
        <v>1.19202754045111</v>
      </c>
      <c r="D844" s="5">
        <v>48562.5510155799</v>
      </c>
      <c r="E844" s="2">
        <f t="shared" si="28"/>
        <v>0.483760415830751</v>
      </c>
      <c r="F844" s="2">
        <f t="shared" si="29"/>
        <v>34605.7657745</v>
      </c>
    </row>
    <row r="845" spans="1:6">
      <c r="A845" s="5">
        <v>0.693060881384974</v>
      </c>
      <c r="B845" s="5">
        <v>21078.9092930144</v>
      </c>
      <c r="C845" s="5">
        <v>1.21055210046372</v>
      </c>
      <c r="D845" s="5">
        <v>57258.6651997169</v>
      </c>
      <c r="E845" s="2">
        <f t="shared" si="28"/>
        <v>0.517491219078746</v>
      </c>
      <c r="F845" s="2">
        <f t="shared" si="29"/>
        <v>36179.7559067025</v>
      </c>
    </row>
    <row r="846" spans="1:6">
      <c r="A846" s="5">
        <v>0.737292328752672</v>
      </c>
      <c r="B846" s="5">
        <v>21806.9237638132</v>
      </c>
      <c r="C846" s="5">
        <v>1.27687981095194</v>
      </c>
      <c r="D846" s="5">
        <v>62189.8313966717</v>
      </c>
      <c r="E846" s="2">
        <f t="shared" si="28"/>
        <v>0.539587482199268</v>
      </c>
      <c r="F846" s="2">
        <f t="shared" si="29"/>
        <v>40382.9076328585</v>
      </c>
    </row>
    <row r="847" spans="1:6">
      <c r="A847" s="5">
        <v>0.681122616531528</v>
      </c>
      <c r="B847" s="5">
        <v>18830.6305754316</v>
      </c>
      <c r="C847" s="5">
        <v>1.16799961132764</v>
      </c>
      <c r="D847" s="5">
        <v>56249.5483892605</v>
      </c>
      <c r="E847" s="2">
        <f t="shared" si="28"/>
        <v>0.486876994796112</v>
      </c>
      <c r="F847" s="2">
        <f t="shared" si="29"/>
        <v>37418.9178138289</v>
      </c>
    </row>
    <row r="848" spans="1:6">
      <c r="A848" s="5">
        <v>0.729375839066432</v>
      </c>
      <c r="B848" s="5">
        <v>16643.6552375837</v>
      </c>
      <c r="C848" s="5">
        <v>1.26905074013536</v>
      </c>
      <c r="D848" s="5">
        <v>55720.7844831274</v>
      </c>
      <c r="E848" s="2">
        <f t="shared" si="28"/>
        <v>0.539674901068928</v>
      </c>
      <c r="F848" s="2">
        <f t="shared" si="29"/>
        <v>39077.1292455437</v>
      </c>
    </row>
    <row r="849" spans="1:6">
      <c r="A849" s="5">
        <v>0.655863655706923</v>
      </c>
      <c r="B849" s="5">
        <v>19091.2458010433</v>
      </c>
      <c r="C849" s="5">
        <v>1.11709042881623</v>
      </c>
      <c r="D849" s="5">
        <v>57146.2101647831</v>
      </c>
      <c r="E849" s="2">
        <f t="shared" si="28"/>
        <v>0.461226773109307</v>
      </c>
      <c r="F849" s="2">
        <f t="shared" si="29"/>
        <v>38054.9643637398</v>
      </c>
    </row>
    <row r="850" spans="1:6">
      <c r="A850" s="5">
        <v>0.723586351878065</v>
      </c>
      <c r="B850" s="5">
        <v>22670.65789137</v>
      </c>
      <c r="C850" s="5">
        <v>1.21961493957698</v>
      </c>
      <c r="D850" s="5">
        <v>61092.7883311215</v>
      </c>
      <c r="E850" s="2">
        <f t="shared" si="28"/>
        <v>0.496028587698915</v>
      </c>
      <c r="F850" s="2">
        <f t="shared" si="29"/>
        <v>38422.1304397515</v>
      </c>
    </row>
    <row r="851" spans="1:6">
      <c r="A851" s="5">
        <v>0.705364904155136</v>
      </c>
      <c r="B851" s="5">
        <v>17789.5552873288</v>
      </c>
      <c r="C851" s="5">
        <v>1.19992146119674</v>
      </c>
      <c r="D851" s="5">
        <v>54958.901362604</v>
      </c>
      <c r="E851" s="2">
        <f t="shared" si="28"/>
        <v>0.494556557041604</v>
      </c>
      <c r="F851" s="2">
        <f t="shared" si="29"/>
        <v>37169.3460752752</v>
      </c>
    </row>
    <row r="852" spans="1:6">
      <c r="A852" s="5">
        <v>0.741948882687164</v>
      </c>
      <c r="B852" s="5">
        <v>19619.0623417918</v>
      </c>
      <c r="C852" s="5">
        <v>1.26829883032005</v>
      </c>
      <c r="D852" s="5">
        <v>56473.9495515841</v>
      </c>
      <c r="E852" s="2">
        <f t="shared" si="28"/>
        <v>0.526349947632886</v>
      </c>
      <c r="F852" s="2">
        <f t="shared" si="29"/>
        <v>36854.8872097923</v>
      </c>
    </row>
    <row r="853" spans="1:6">
      <c r="A853" s="5">
        <v>0.639132957391826</v>
      </c>
      <c r="B853" s="5">
        <v>21415.7758711131</v>
      </c>
      <c r="C853" s="5">
        <v>1.11533542160432</v>
      </c>
      <c r="D853" s="5">
        <v>58313.7804008223</v>
      </c>
      <c r="E853" s="2">
        <f t="shared" si="28"/>
        <v>0.476202464212494</v>
      </c>
      <c r="F853" s="2">
        <f t="shared" si="29"/>
        <v>36898.0045297092</v>
      </c>
    </row>
    <row r="854" spans="1:6">
      <c r="A854" s="5">
        <v>0.724767118853995</v>
      </c>
      <c r="B854" s="5">
        <v>17372.3979134593</v>
      </c>
      <c r="C854" s="5">
        <v>1.26624558310362</v>
      </c>
      <c r="D854" s="5">
        <v>54385.5280295125</v>
      </c>
      <c r="E854" s="2">
        <f t="shared" si="28"/>
        <v>0.541478464249625</v>
      </c>
      <c r="F854" s="2">
        <f t="shared" si="29"/>
        <v>37013.1301160532</v>
      </c>
    </row>
    <row r="855" spans="1:6">
      <c r="A855" s="5">
        <v>0.73524627421243</v>
      </c>
      <c r="B855" s="5">
        <v>19677.8499064751</v>
      </c>
      <c r="C855" s="5">
        <v>1.29614355483472</v>
      </c>
      <c r="D855" s="5">
        <v>56262.1998922804</v>
      </c>
      <c r="E855" s="2">
        <f t="shared" si="28"/>
        <v>0.56089728062229</v>
      </c>
      <c r="F855" s="2">
        <f t="shared" si="29"/>
        <v>36584.3499858053</v>
      </c>
    </row>
    <row r="856" spans="1:6">
      <c r="A856" s="5">
        <v>0.698499404074209</v>
      </c>
      <c r="B856" s="5">
        <v>18999.9087183466</v>
      </c>
      <c r="C856" s="5">
        <v>1.19873782645272</v>
      </c>
      <c r="D856" s="5">
        <v>54938.1947235551</v>
      </c>
      <c r="E856" s="2">
        <f t="shared" si="28"/>
        <v>0.500238422378511</v>
      </c>
      <c r="F856" s="2">
        <f t="shared" si="29"/>
        <v>35938.2860052085</v>
      </c>
    </row>
    <row r="857" spans="1:6">
      <c r="A857" s="5">
        <v>0.738681753752234</v>
      </c>
      <c r="B857" s="5">
        <v>19845.6171279917</v>
      </c>
      <c r="C857" s="5">
        <v>1.27411388460312</v>
      </c>
      <c r="D857" s="5">
        <v>55487.4638902488</v>
      </c>
      <c r="E857" s="2">
        <f t="shared" si="28"/>
        <v>0.535432130850886</v>
      </c>
      <c r="F857" s="2">
        <f t="shared" si="29"/>
        <v>35641.8467622571</v>
      </c>
    </row>
    <row r="858" spans="1:6">
      <c r="A858" s="5">
        <v>0.716224805826888</v>
      </c>
      <c r="B858" s="5">
        <v>17124.9665962531</v>
      </c>
      <c r="C858" s="5">
        <v>1.21972102276499</v>
      </c>
      <c r="D858" s="5">
        <v>52170.8317471553</v>
      </c>
      <c r="E858" s="2">
        <f t="shared" si="28"/>
        <v>0.503496216938102</v>
      </c>
      <c r="F858" s="2">
        <f t="shared" si="29"/>
        <v>35045.8651509022</v>
      </c>
    </row>
    <row r="859" spans="1:6">
      <c r="A859" s="5">
        <v>0.701103586737495</v>
      </c>
      <c r="B859" s="5">
        <v>17106.4456371399</v>
      </c>
      <c r="C859" s="5">
        <v>1.21034463256576</v>
      </c>
      <c r="D859" s="5">
        <v>53787.7106071857</v>
      </c>
      <c r="E859" s="2">
        <f t="shared" si="28"/>
        <v>0.509241045828265</v>
      </c>
      <c r="F859" s="2">
        <f t="shared" si="29"/>
        <v>36681.2649700458</v>
      </c>
    </row>
    <row r="860" spans="1:6">
      <c r="A860" s="5">
        <v>0.695981714223503</v>
      </c>
      <c r="B860" s="5">
        <v>23530.9191849264</v>
      </c>
      <c r="C860" s="5">
        <v>1.22722485868463</v>
      </c>
      <c r="D860" s="5">
        <v>60583.9973228853</v>
      </c>
      <c r="E860" s="2">
        <f t="shared" si="28"/>
        <v>0.531243144461127</v>
      </c>
      <c r="F860" s="2">
        <f t="shared" si="29"/>
        <v>37053.0781379589</v>
      </c>
    </row>
    <row r="861" spans="1:6">
      <c r="A861" s="5">
        <v>0.711027449956504</v>
      </c>
      <c r="B861" s="5">
        <v>16193.6791037531</v>
      </c>
      <c r="C861" s="5">
        <v>1.22746711635529</v>
      </c>
      <c r="D861" s="5">
        <v>52420.9073242313</v>
      </c>
      <c r="E861" s="2">
        <f t="shared" si="28"/>
        <v>0.516439666398786</v>
      </c>
      <c r="F861" s="2">
        <f t="shared" si="29"/>
        <v>36227.2282204782</v>
      </c>
    </row>
    <row r="862" spans="1:6">
      <c r="A862" s="5">
        <v>0.735246419871151</v>
      </c>
      <c r="B862" s="5">
        <v>22544.1704422579</v>
      </c>
      <c r="C862" s="5">
        <v>1.27360893677526</v>
      </c>
      <c r="D862" s="5">
        <v>62327.0965971598</v>
      </c>
      <c r="E862" s="2">
        <f t="shared" si="28"/>
        <v>0.538362516904109</v>
      </c>
      <c r="F862" s="2">
        <f t="shared" si="29"/>
        <v>39782.9261549019</v>
      </c>
    </row>
    <row r="863" spans="1:6">
      <c r="A863" s="5">
        <v>0.677240084075699</v>
      </c>
      <c r="B863" s="5">
        <v>20150.673238099</v>
      </c>
      <c r="C863" s="5">
        <v>1.1410485273187</v>
      </c>
      <c r="D863" s="5">
        <v>57516.5664202782</v>
      </c>
      <c r="E863" s="2">
        <f t="shared" si="28"/>
        <v>0.463808443243001</v>
      </c>
      <c r="F863" s="2">
        <f t="shared" si="29"/>
        <v>37365.8931821792</v>
      </c>
    </row>
    <row r="864" spans="1:6">
      <c r="A864" s="5">
        <v>0.692445779439173</v>
      </c>
      <c r="B864" s="5">
        <v>23510.2896137282</v>
      </c>
      <c r="C864" s="5">
        <v>1.21115875187155</v>
      </c>
      <c r="D864" s="5">
        <v>63532.7226248667</v>
      </c>
      <c r="E864" s="2">
        <f t="shared" si="28"/>
        <v>0.518712972432377</v>
      </c>
      <c r="F864" s="2">
        <f t="shared" si="29"/>
        <v>40022.4330111385</v>
      </c>
    </row>
    <row r="865" spans="1:6">
      <c r="A865" s="5">
        <v>0.668542900766673</v>
      </c>
      <c r="B865" s="5">
        <v>19798.2815761339</v>
      </c>
      <c r="C865" s="5">
        <v>1.15161464031784</v>
      </c>
      <c r="D865" s="5">
        <v>56976.6167030744</v>
      </c>
      <c r="E865" s="2">
        <f t="shared" si="28"/>
        <v>0.483071739551167</v>
      </c>
      <c r="F865" s="2">
        <f t="shared" si="29"/>
        <v>37178.3351269405</v>
      </c>
    </row>
    <row r="866" spans="1:6">
      <c r="A866" s="5">
        <v>0.638377030812885</v>
      </c>
      <c r="B866" s="5">
        <v>19910.2925031155</v>
      </c>
      <c r="C866" s="5">
        <v>1.11254238692767</v>
      </c>
      <c r="D866" s="5">
        <v>56279.6438083999</v>
      </c>
      <c r="E866" s="2">
        <f t="shared" si="28"/>
        <v>0.474165356114785</v>
      </c>
      <c r="F866" s="2">
        <f t="shared" si="29"/>
        <v>36369.3513052844</v>
      </c>
    </row>
    <row r="867" spans="1:6">
      <c r="A867" s="5">
        <v>0.717032122188036</v>
      </c>
      <c r="B867" s="5">
        <v>21446.5824506721</v>
      </c>
      <c r="C867" s="5">
        <v>1.24880771543378</v>
      </c>
      <c r="D867" s="5">
        <v>58105.4017245667</v>
      </c>
      <c r="E867" s="2">
        <f t="shared" si="28"/>
        <v>0.531775593245744</v>
      </c>
      <c r="F867" s="2">
        <f t="shared" si="29"/>
        <v>36658.8192738946</v>
      </c>
    </row>
    <row r="868" spans="1:6">
      <c r="A868" s="5">
        <v>0.697000196176446</v>
      </c>
      <c r="B868" s="5">
        <v>19820.3816789082</v>
      </c>
      <c r="C868" s="5">
        <v>1.20102048188026</v>
      </c>
      <c r="D868" s="5">
        <v>57543.9464524089</v>
      </c>
      <c r="E868" s="2">
        <f t="shared" si="28"/>
        <v>0.504020285703814</v>
      </c>
      <c r="F868" s="2">
        <f t="shared" si="29"/>
        <v>37723.5647735007</v>
      </c>
    </row>
    <row r="869" spans="1:6">
      <c r="A869" s="5">
        <v>0.705117585979021</v>
      </c>
      <c r="B869" s="5">
        <v>27145.5295887988</v>
      </c>
      <c r="C869" s="5">
        <v>1.23958970086898</v>
      </c>
      <c r="D869" s="5">
        <v>68736.327800923</v>
      </c>
      <c r="E869" s="2">
        <f t="shared" si="28"/>
        <v>0.534472114889959</v>
      </c>
      <c r="F869" s="2">
        <f t="shared" si="29"/>
        <v>41590.7982121242</v>
      </c>
    </row>
    <row r="870" spans="1:6">
      <c r="A870" s="5">
        <v>0.718359017142081</v>
      </c>
      <c r="B870" s="5">
        <v>20459.3349726332</v>
      </c>
      <c r="C870" s="5">
        <v>1.24453483869563</v>
      </c>
      <c r="D870" s="5">
        <v>56670.5153938315</v>
      </c>
      <c r="E870" s="2">
        <f t="shared" si="28"/>
        <v>0.526175821553549</v>
      </c>
      <c r="F870" s="2">
        <f t="shared" si="29"/>
        <v>36211.1804211983</v>
      </c>
    </row>
    <row r="871" spans="1:6">
      <c r="A871" s="5">
        <v>0.718117165217268</v>
      </c>
      <c r="B871" s="5">
        <v>17342.7405810598</v>
      </c>
      <c r="C871" s="5">
        <v>1.21224272467306</v>
      </c>
      <c r="D871" s="5">
        <v>53998.9113251769</v>
      </c>
      <c r="E871" s="2">
        <f t="shared" si="28"/>
        <v>0.494125559455792</v>
      </c>
      <c r="F871" s="2">
        <f t="shared" si="29"/>
        <v>36656.1707441171</v>
      </c>
    </row>
    <row r="872" spans="1:6">
      <c r="A872" s="5">
        <v>0.716913710408682</v>
      </c>
      <c r="B872" s="5">
        <v>20188.9088321267</v>
      </c>
      <c r="C872" s="5">
        <v>1.25186241355751</v>
      </c>
      <c r="D872" s="5">
        <v>58093.3458909476</v>
      </c>
      <c r="E872" s="2">
        <f t="shared" si="28"/>
        <v>0.534948703148828</v>
      </c>
      <c r="F872" s="2">
        <f t="shared" si="29"/>
        <v>37904.4370588209</v>
      </c>
    </row>
    <row r="873" spans="1:6">
      <c r="A873" s="5">
        <v>0.663863263596983</v>
      </c>
      <c r="B873" s="5">
        <v>17570.2648710213</v>
      </c>
      <c r="C873" s="5">
        <v>1.14313762699973</v>
      </c>
      <c r="D873" s="5">
        <v>54680.3694565685</v>
      </c>
      <c r="E873" s="2">
        <f t="shared" si="28"/>
        <v>0.479274363402747</v>
      </c>
      <c r="F873" s="2">
        <f t="shared" si="29"/>
        <v>37110.1045855472</v>
      </c>
    </row>
    <row r="874" spans="1:6">
      <c r="A874" s="5">
        <v>0.746339727954491</v>
      </c>
      <c r="B874" s="5">
        <v>20004.0664328707</v>
      </c>
      <c r="C874" s="5">
        <v>1.29075312969042</v>
      </c>
      <c r="D874" s="5">
        <v>57252.8388605143</v>
      </c>
      <c r="E874" s="2">
        <f t="shared" si="28"/>
        <v>0.544413401735929</v>
      </c>
      <c r="F874" s="2">
        <f t="shared" si="29"/>
        <v>37248.7724276436</v>
      </c>
    </row>
    <row r="875" spans="1:6">
      <c r="A875" s="5">
        <v>0.713595955826398</v>
      </c>
      <c r="B875" s="5">
        <v>20258.8292841225</v>
      </c>
      <c r="C875" s="5">
        <v>1.19690906946589</v>
      </c>
      <c r="D875" s="5">
        <v>58692.1094895225</v>
      </c>
      <c r="E875" s="2">
        <f t="shared" si="28"/>
        <v>0.483313113639492</v>
      </c>
      <c r="F875" s="2">
        <f t="shared" si="29"/>
        <v>38433.2802054</v>
      </c>
    </row>
    <row r="876" spans="1:6">
      <c r="A876" s="5">
        <v>0.688179945127653</v>
      </c>
      <c r="B876" s="5">
        <v>19062.9367250253</v>
      </c>
      <c r="C876" s="5">
        <v>1.19582264374163</v>
      </c>
      <c r="D876" s="5">
        <v>56612.6734274483</v>
      </c>
      <c r="E876" s="2">
        <f t="shared" si="28"/>
        <v>0.507642698613977</v>
      </c>
      <c r="F876" s="2">
        <f t="shared" si="29"/>
        <v>37549.736702423</v>
      </c>
    </row>
    <row r="877" spans="1:6">
      <c r="A877" s="5">
        <v>0.691011855272494</v>
      </c>
      <c r="B877" s="5">
        <v>23590.194586868</v>
      </c>
      <c r="C877" s="5">
        <v>1.18933215116286</v>
      </c>
      <c r="D877" s="5">
        <v>61944.367251553</v>
      </c>
      <c r="E877" s="2">
        <f t="shared" si="28"/>
        <v>0.498320295890366</v>
      </c>
      <c r="F877" s="2">
        <f t="shared" si="29"/>
        <v>38354.172664685</v>
      </c>
    </row>
    <row r="878" spans="1:6">
      <c r="A878" s="5">
        <v>0.745193558040967</v>
      </c>
      <c r="B878" s="5">
        <v>18767.3883566841</v>
      </c>
      <c r="C878" s="5">
        <v>1.29009915436182</v>
      </c>
      <c r="D878" s="5">
        <v>55647.2448365741</v>
      </c>
      <c r="E878" s="2">
        <f t="shared" si="28"/>
        <v>0.544905596320853</v>
      </c>
      <c r="F878" s="2">
        <f t="shared" si="29"/>
        <v>36879.85647989</v>
      </c>
    </row>
    <row r="879" spans="1:6">
      <c r="A879" s="5">
        <v>0.742416306509342</v>
      </c>
      <c r="B879" s="5">
        <v>24424.3430577172</v>
      </c>
      <c r="C879" s="5">
        <v>1.27692138491878</v>
      </c>
      <c r="D879" s="5">
        <v>63242.6464658387</v>
      </c>
      <c r="E879" s="2">
        <f t="shared" si="28"/>
        <v>0.534505078409438</v>
      </c>
      <c r="F879" s="2">
        <f t="shared" si="29"/>
        <v>38818.3034081215</v>
      </c>
    </row>
    <row r="880" spans="1:6">
      <c r="A880" s="5">
        <v>0.751091398861527</v>
      </c>
      <c r="B880" s="5">
        <v>19357.3101281137</v>
      </c>
      <c r="C880" s="5">
        <v>1.28010908558645</v>
      </c>
      <c r="D880" s="5">
        <v>58607.7952074363</v>
      </c>
      <c r="E880" s="2">
        <f t="shared" si="28"/>
        <v>0.529017686724923</v>
      </c>
      <c r="F880" s="2">
        <f t="shared" si="29"/>
        <v>39250.4850793226</v>
      </c>
    </row>
    <row r="881" spans="1:6">
      <c r="A881" s="5">
        <v>0.714021738047949</v>
      </c>
      <c r="B881" s="5">
        <v>17721.1317966668</v>
      </c>
      <c r="C881" s="5">
        <v>1.23305824287376</v>
      </c>
      <c r="D881" s="5">
        <v>54780.540217888</v>
      </c>
      <c r="E881" s="2">
        <f t="shared" si="28"/>
        <v>0.519036504825811</v>
      </c>
      <c r="F881" s="2">
        <f t="shared" si="29"/>
        <v>37059.4084212212</v>
      </c>
    </row>
    <row r="882" spans="1:6">
      <c r="A882" s="5">
        <v>0.731047753782771</v>
      </c>
      <c r="B882" s="5">
        <v>18795.5958148151</v>
      </c>
      <c r="C882" s="5">
        <v>1.25419569612922</v>
      </c>
      <c r="D882" s="5">
        <v>58063.468999958</v>
      </c>
      <c r="E882" s="2">
        <f t="shared" si="28"/>
        <v>0.523147942346449</v>
      </c>
      <c r="F882" s="2">
        <f t="shared" si="29"/>
        <v>39267.8731851429</v>
      </c>
    </row>
    <row r="883" spans="1:6">
      <c r="A883" s="5">
        <v>0.701322872117649</v>
      </c>
      <c r="B883" s="5">
        <v>18880.7066710339</v>
      </c>
      <c r="C883" s="5">
        <v>1.2246716475046</v>
      </c>
      <c r="D883" s="5">
        <v>55799.0317798201</v>
      </c>
      <c r="E883" s="2">
        <f t="shared" si="28"/>
        <v>0.523348775386951</v>
      </c>
      <c r="F883" s="2">
        <f t="shared" si="29"/>
        <v>36918.3251087862</v>
      </c>
    </row>
    <row r="884" spans="1:6">
      <c r="A884" s="5">
        <v>0.734957272798107</v>
      </c>
      <c r="B884" s="5">
        <v>19295.8319674174</v>
      </c>
      <c r="C884" s="5">
        <v>1.24773669132298</v>
      </c>
      <c r="D884" s="5">
        <v>56316.5656261716</v>
      </c>
      <c r="E884" s="2">
        <f t="shared" si="28"/>
        <v>0.512779418524873</v>
      </c>
      <c r="F884" s="2">
        <f t="shared" si="29"/>
        <v>37020.7336587542</v>
      </c>
    </row>
    <row r="885" spans="1:6">
      <c r="A885" s="5">
        <v>0.691946368418203</v>
      </c>
      <c r="B885" s="5">
        <v>16528.9792123653</v>
      </c>
      <c r="C885" s="5">
        <v>1.19188444173968</v>
      </c>
      <c r="D885" s="5">
        <v>53009.9633057076</v>
      </c>
      <c r="E885" s="2">
        <f t="shared" si="28"/>
        <v>0.499938073321477</v>
      </c>
      <c r="F885" s="2">
        <f t="shared" si="29"/>
        <v>36480.9840933423</v>
      </c>
    </row>
    <row r="886" spans="1:6">
      <c r="A886" s="5">
        <v>0.694459867053244</v>
      </c>
      <c r="B886" s="5">
        <v>17917.4978411173</v>
      </c>
      <c r="C886" s="5">
        <v>1.20514252273614</v>
      </c>
      <c r="D886" s="5">
        <v>54153.8765302421</v>
      </c>
      <c r="E886" s="2">
        <f t="shared" si="28"/>
        <v>0.510682655682896</v>
      </c>
      <c r="F886" s="2">
        <f t="shared" si="29"/>
        <v>36236.3786891248</v>
      </c>
    </row>
    <row r="887" spans="1:6">
      <c r="A887" s="5">
        <v>0.686416088228118</v>
      </c>
      <c r="B887" s="5">
        <v>20016.2876473345</v>
      </c>
      <c r="C887" s="5">
        <v>1.15107883743045</v>
      </c>
      <c r="D887" s="5">
        <v>54977.1165905986</v>
      </c>
      <c r="E887" s="2">
        <f t="shared" si="28"/>
        <v>0.464662749202332</v>
      </c>
      <c r="F887" s="2">
        <f t="shared" si="29"/>
        <v>34960.8289432641</v>
      </c>
    </row>
    <row r="888" spans="1:6">
      <c r="A888" s="5">
        <v>0.694875772050641</v>
      </c>
      <c r="B888" s="5">
        <v>19925.0798092095</v>
      </c>
      <c r="C888" s="5">
        <v>1.22946854015937</v>
      </c>
      <c r="D888" s="5">
        <v>54634.6527294764</v>
      </c>
      <c r="E888" s="2">
        <f t="shared" si="28"/>
        <v>0.534592768108729</v>
      </c>
      <c r="F888" s="2">
        <f t="shared" si="29"/>
        <v>34709.5729202669</v>
      </c>
    </row>
    <row r="889" spans="1:6">
      <c r="A889" s="5">
        <v>0.69023231160908</v>
      </c>
      <c r="B889" s="5">
        <v>18140.2274500591</v>
      </c>
      <c r="C889" s="5">
        <v>1.18984672465793</v>
      </c>
      <c r="D889" s="5">
        <v>55957.3294459363</v>
      </c>
      <c r="E889" s="2">
        <f t="shared" si="28"/>
        <v>0.49961441304885</v>
      </c>
      <c r="F889" s="2">
        <f t="shared" si="29"/>
        <v>37817.1019958772</v>
      </c>
    </row>
    <row r="890" spans="1:6">
      <c r="A890" s="5">
        <v>0.744525599907565</v>
      </c>
      <c r="B890" s="5">
        <v>21340.4526423342</v>
      </c>
      <c r="C890" s="5">
        <v>1.2620917001809</v>
      </c>
      <c r="D890" s="5">
        <v>57507.7674705194</v>
      </c>
      <c r="E890" s="2">
        <f t="shared" si="28"/>
        <v>0.517566100273335</v>
      </c>
      <c r="F890" s="2">
        <f t="shared" si="29"/>
        <v>36167.3148281852</v>
      </c>
    </row>
    <row r="891" spans="1:6">
      <c r="A891" s="5">
        <v>0.756388624980684</v>
      </c>
      <c r="B891" s="5">
        <v>21889.9709703185</v>
      </c>
      <c r="C891" s="5">
        <v>1.3365045324188</v>
      </c>
      <c r="D891" s="5">
        <v>58405.50562439</v>
      </c>
      <c r="E891" s="2">
        <f t="shared" si="28"/>
        <v>0.580115907438116</v>
      </c>
      <c r="F891" s="2">
        <f t="shared" si="29"/>
        <v>36515.5346540715</v>
      </c>
    </row>
    <row r="892" spans="1:6">
      <c r="A892" s="5">
        <v>0.719433068499155</v>
      </c>
      <c r="B892" s="5">
        <v>17930.2331436357</v>
      </c>
      <c r="C892" s="5">
        <v>1.24563126001813</v>
      </c>
      <c r="D892" s="5">
        <v>56459.5699985736</v>
      </c>
      <c r="E892" s="2">
        <f t="shared" si="28"/>
        <v>0.526198191518975</v>
      </c>
      <c r="F892" s="2">
        <f t="shared" si="29"/>
        <v>38529.3368549379</v>
      </c>
    </row>
    <row r="893" spans="1:6">
      <c r="A893" s="5">
        <v>0.658151870474298</v>
      </c>
      <c r="B893" s="5">
        <v>16782.4487125282</v>
      </c>
      <c r="C893" s="5">
        <v>1.13603704076434</v>
      </c>
      <c r="D893" s="5">
        <v>51817.3535987145</v>
      </c>
      <c r="E893" s="2">
        <f t="shared" si="28"/>
        <v>0.477885170290042</v>
      </c>
      <c r="F893" s="2">
        <f t="shared" si="29"/>
        <v>35034.9048861863</v>
      </c>
    </row>
    <row r="894" spans="1:6">
      <c r="A894" s="5">
        <v>0.723667995568516</v>
      </c>
      <c r="B894" s="5">
        <v>24914.2677416049</v>
      </c>
      <c r="C894" s="5">
        <v>1.25285245696739</v>
      </c>
      <c r="D894" s="5">
        <v>63690.4022920266</v>
      </c>
      <c r="E894" s="2">
        <f t="shared" si="28"/>
        <v>0.529184461398874</v>
      </c>
      <c r="F894" s="2">
        <f t="shared" si="29"/>
        <v>38776.1345504217</v>
      </c>
    </row>
    <row r="895" spans="1:6">
      <c r="A895" s="5">
        <v>0.680112334644619</v>
      </c>
      <c r="B895" s="5">
        <v>21749.4104426511</v>
      </c>
      <c r="C895" s="5">
        <v>1.17024883110402</v>
      </c>
      <c r="D895" s="5">
        <v>59455.9665699553</v>
      </c>
      <c r="E895" s="2">
        <f t="shared" si="28"/>
        <v>0.490136496459401</v>
      </c>
      <c r="F895" s="2">
        <f t="shared" si="29"/>
        <v>37706.5561273042</v>
      </c>
    </row>
    <row r="896" spans="1:6">
      <c r="A896" s="5">
        <v>0.657824492798454</v>
      </c>
      <c r="B896" s="5">
        <v>22421.1649640002</v>
      </c>
      <c r="C896" s="5">
        <v>1.13493417288446</v>
      </c>
      <c r="D896" s="5">
        <v>58998.8240437342</v>
      </c>
      <c r="E896" s="2">
        <f t="shared" si="28"/>
        <v>0.477109680086006</v>
      </c>
      <c r="F896" s="2">
        <f t="shared" si="29"/>
        <v>36577.659079734</v>
      </c>
    </row>
    <row r="897" spans="1:6">
      <c r="A897" s="5">
        <v>0.674816994089997</v>
      </c>
      <c r="B897" s="5">
        <v>19734.0570705796</v>
      </c>
      <c r="C897" s="5">
        <v>1.16864829319291</v>
      </c>
      <c r="D897" s="5">
        <v>58992.0372381016</v>
      </c>
      <c r="E897" s="2">
        <f t="shared" si="28"/>
        <v>0.493831299102913</v>
      </c>
      <c r="F897" s="2">
        <f t="shared" si="29"/>
        <v>39257.980167522</v>
      </c>
    </row>
    <row r="898" spans="1:6">
      <c r="A898" s="5">
        <v>0.731591664480233</v>
      </c>
      <c r="B898" s="5">
        <v>18947.867330928</v>
      </c>
      <c r="C898" s="5">
        <v>1.23033020330581</v>
      </c>
      <c r="D898" s="5">
        <v>55200.870263439</v>
      </c>
      <c r="E898" s="2">
        <f t="shared" si="28"/>
        <v>0.498738538825577</v>
      </c>
      <c r="F898" s="2">
        <f t="shared" si="29"/>
        <v>36253.002932511</v>
      </c>
    </row>
    <row r="899" spans="1:6">
      <c r="A899" s="5">
        <v>0.752828093809504</v>
      </c>
      <c r="B899" s="5">
        <v>26057.960267291</v>
      </c>
      <c r="C899" s="5">
        <v>1.33475690320509</v>
      </c>
      <c r="D899" s="5">
        <v>63010.4803674544</v>
      </c>
      <c r="E899" s="2">
        <f t="shared" si="28"/>
        <v>0.581928809395586</v>
      </c>
      <c r="F899" s="2">
        <f t="shared" si="29"/>
        <v>36952.5201001634</v>
      </c>
    </row>
    <row r="900" spans="1:6">
      <c r="A900" s="5">
        <v>0.746685471870128</v>
      </c>
      <c r="B900" s="5">
        <v>19859.5740678766</v>
      </c>
      <c r="C900" s="5">
        <v>1.33351291633371</v>
      </c>
      <c r="D900" s="5">
        <v>59295.6509021587</v>
      </c>
      <c r="E900" s="2">
        <f t="shared" ref="E900:E963" si="30">C900-A900</f>
        <v>0.586827444463582</v>
      </c>
      <c r="F900" s="2">
        <f t="shared" ref="F900:F963" si="31">D900-B900</f>
        <v>39436.0768342821</v>
      </c>
    </row>
    <row r="901" spans="1:6">
      <c r="A901" s="5">
        <v>0.708609250567007</v>
      </c>
      <c r="B901" s="5">
        <v>17329.1169328202</v>
      </c>
      <c r="C901" s="5">
        <v>1.24829829884319</v>
      </c>
      <c r="D901" s="5">
        <v>53777.8487963831</v>
      </c>
      <c r="E901" s="2">
        <f t="shared" si="30"/>
        <v>0.539689048276183</v>
      </c>
      <c r="F901" s="2">
        <f t="shared" si="31"/>
        <v>36448.7318635629</v>
      </c>
    </row>
    <row r="902" spans="1:6">
      <c r="A902" s="5">
        <v>0.689458485017961</v>
      </c>
      <c r="B902" s="5">
        <v>20180.9630139319</v>
      </c>
      <c r="C902" s="5">
        <v>1.24615071744405</v>
      </c>
      <c r="D902" s="5">
        <v>55584.2787852481</v>
      </c>
      <c r="E902" s="2">
        <f t="shared" si="30"/>
        <v>0.556692232426089</v>
      </c>
      <c r="F902" s="2">
        <f t="shared" si="31"/>
        <v>35403.3157713162</v>
      </c>
    </row>
    <row r="903" spans="1:6">
      <c r="A903" s="5">
        <v>0.720073278284132</v>
      </c>
      <c r="B903" s="5">
        <v>14936.5514227251</v>
      </c>
      <c r="C903" s="5">
        <v>1.2678147304748</v>
      </c>
      <c r="D903" s="5">
        <v>52982.8158519922</v>
      </c>
      <c r="E903" s="2">
        <f t="shared" si="30"/>
        <v>0.547741452190668</v>
      </c>
      <c r="F903" s="2">
        <f t="shared" si="31"/>
        <v>38046.2644292671</v>
      </c>
    </row>
    <row r="904" spans="1:6">
      <c r="A904" s="5">
        <v>0.702327040569572</v>
      </c>
      <c r="B904" s="5">
        <v>15632.0343434877</v>
      </c>
      <c r="C904" s="5">
        <v>1.22777229788942</v>
      </c>
      <c r="D904" s="5">
        <v>52322.4462166482</v>
      </c>
      <c r="E904" s="2">
        <f t="shared" si="30"/>
        <v>0.525445257319848</v>
      </c>
      <c r="F904" s="2">
        <f t="shared" si="31"/>
        <v>36690.4118731605</v>
      </c>
    </row>
    <row r="905" spans="1:6">
      <c r="A905" s="5">
        <v>0.717577149016701</v>
      </c>
      <c r="B905" s="5">
        <v>20719.676943668</v>
      </c>
      <c r="C905" s="5">
        <v>1.23454556661699</v>
      </c>
      <c r="D905" s="5">
        <v>60629.3032723852</v>
      </c>
      <c r="E905" s="2">
        <f t="shared" si="30"/>
        <v>0.516968417600289</v>
      </c>
      <c r="F905" s="2">
        <f t="shared" si="31"/>
        <v>39909.6263287172</v>
      </c>
    </row>
    <row r="906" spans="1:6">
      <c r="A906" s="5">
        <v>0.737384803876563</v>
      </c>
      <c r="B906" s="5">
        <v>17055.1664638896</v>
      </c>
      <c r="C906" s="5">
        <v>1.24433554226979</v>
      </c>
      <c r="D906" s="5">
        <v>52500.2618738575</v>
      </c>
      <c r="E906" s="2">
        <f t="shared" si="30"/>
        <v>0.506950738393227</v>
      </c>
      <c r="F906" s="2">
        <f t="shared" si="31"/>
        <v>35445.0954099679</v>
      </c>
    </row>
    <row r="907" spans="1:6">
      <c r="A907" s="5">
        <v>0.714623049753595</v>
      </c>
      <c r="B907" s="5">
        <v>13749.2885178479</v>
      </c>
      <c r="C907" s="5">
        <v>1.25299096878903</v>
      </c>
      <c r="D907" s="5">
        <v>49514.6425286891</v>
      </c>
      <c r="E907" s="2">
        <f t="shared" si="30"/>
        <v>0.538367919035435</v>
      </c>
      <c r="F907" s="2">
        <f t="shared" si="31"/>
        <v>35765.3540108412</v>
      </c>
    </row>
    <row r="908" spans="1:6">
      <c r="A908" s="5">
        <v>0.714781895246072</v>
      </c>
      <c r="B908" s="5">
        <v>22312.6701152409</v>
      </c>
      <c r="C908" s="5">
        <v>1.23747497399106</v>
      </c>
      <c r="D908" s="5">
        <v>59711.0769822701</v>
      </c>
      <c r="E908" s="2">
        <f t="shared" si="30"/>
        <v>0.522693078744988</v>
      </c>
      <c r="F908" s="2">
        <f t="shared" si="31"/>
        <v>37398.4068670292</v>
      </c>
    </row>
    <row r="909" spans="1:6">
      <c r="A909" s="5">
        <v>0.695602334224077</v>
      </c>
      <c r="B909" s="5">
        <v>22717.7217384198</v>
      </c>
      <c r="C909" s="5">
        <v>1.22052218964583</v>
      </c>
      <c r="D909" s="5">
        <v>60816.8730507347</v>
      </c>
      <c r="E909" s="2">
        <f t="shared" si="30"/>
        <v>0.524919855421753</v>
      </c>
      <c r="F909" s="2">
        <f t="shared" si="31"/>
        <v>38099.1513123149</v>
      </c>
    </row>
    <row r="910" spans="1:6">
      <c r="A910" s="5">
        <v>0.694118401787654</v>
      </c>
      <c r="B910" s="5">
        <v>25368.3255590981</v>
      </c>
      <c r="C910" s="5">
        <v>1.19220068701116</v>
      </c>
      <c r="D910" s="5">
        <v>65269.7941169792</v>
      </c>
      <c r="E910" s="2">
        <f t="shared" si="30"/>
        <v>0.498082285223506</v>
      </c>
      <c r="F910" s="2">
        <f t="shared" si="31"/>
        <v>39901.4685578811</v>
      </c>
    </row>
    <row r="911" spans="1:6">
      <c r="A911" s="5">
        <v>0.697338167337423</v>
      </c>
      <c r="B911" s="5">
        <v>19783.3553848811</v>
      </c>
      <c r="C911" s="5">
        <v>1.19772811909433</v>
      </c>
      <c r="D911" s="5">
        <v>52933.0497015194</v>
      </c>
      <c r="E911" s="2">
        <f t="shared" si="30"/>
        <v>0.500389951756907</v>
      </c>
      <c r="F911" s="2">
        <f t="shared" si="31"/>
        <v>33149.6943166383</v>
      </c>
    </row>
    <row r="912" spans="1:6">
      <c r="A912" s="5">
        <v>0.709335318128905</v>
      </c>
      <c r="B912" s="5">
        <v>19873.8689365042</v>
      </c>
      <c r="C912" s="5">
        <v>1.23092992774845</v>
      </c>
      <c r="D912" s="5">
        <v>56752.0729583848</v>
      </c>
      <c r="E912" s="2">
        <f t="shared" si="30"/>
        <v>0.521594609619545</v>
      </c>
      <c r="F912" s="2">
        <f t="shared" si="31"/>
        <v>36878.2040218806</v>
      </c>
    </row>
    <row r="913" spans="1:6">
      <c r="A913" s="5">
        <v>0.616360760471683</v>
      </c>
      <c r="B913" s="5">
        <v>15074.1630349082</v>
      </c>
      <c r="C913" s="5">
        <v>1.05046799105277</v>
      </c>
      <c r="D913" s="5">
        <v>50991.7940255988</v>
      </c>
      <c r="E913" s="2">
        <f t="shared" si="30"/>
        <v>0.434107230581087</v>
      </c>
      <c r="F913" s="2">
        <f t="shared" si="31"/>
        <v>35917.6309906906</v>
      </c>
    </row>
    <row r="914" spans="1:6">
      <c r="A914" s="5">
        <v>0.660211889325076</v>
      </c>
      <c r="B914" s="5">
        <v>21120.2366884926</v>
      </c>
      <c r="C914" s="5">
        <v>1.16558406778587</v>
      </c>
      <c r="D914" s="5">
        <v>61741.0697524667</v>
      </c>
      <c r="E914" s="2">
        <f t="shared" si="30"/>
        <v>0.505372178460794</v>
      </c>
      <c r="F914" s="2">
        <f t="shared" si="31"/>
        <v>40620.8330639741</v>
      </c>
    </row>
    <row r="915" spans="1:6">
      <c r="A915" s="5">
        <v>0.691420949766519</v>
      </c>
      <c r="B915" s="5">
        <v>18089.7523533546</v>
      </c>
      <c r="C915" s="5">
        <v>1.20904950316488</v>
      </c>
      <c r="D915" s="5">
        <v>54343.4708793404</v>
      </c>
      <c r="E915" s="2">
        <f t="shared" si="30"/>
        <v>0.517628553398361</v>
      </c>
      <c r="F915" s="2">
        <f t="shared" si="31"/>
        <v>36253.7185259858</v>
      </c>
    </row>
    <row r="916" spans="1:6">
      <c r="A916" s="5">
        <v>0.721937191940169</v>
      </c>
      <c r="B916" s="5">
        <v>22569.4459882106</v>
      </c>
      <c r="C916" s="5">
        <v>1.23049997538418</v>
      </c>
      <c r="D916" s="5">
        <v>61824.492030392</v>
      </c>
      <c r="E916" s="2">
        <f t="shared" si="30"/>
        <v>0.508562783444011</v>
      </c>
      <c r="F916" s="2">
        <f t="shared" si="31"/>
        <v>39255.0460421814</v>
      </c>
    </row>
    <row r="917" spans="1:6">
      <c r="A917" s="5">
        <v>0.700907036151007</v>
      </c>
      <c r="B917" s="5">
        <v>18079.7940992357</v>
      </c>
      <c r="C917" s="5">
        <v>1.18528214475589</v>
      </c>
      <c r="D917" s="5">
        <v>54520.1781175355</v>
      </c>
      <c r="E917" s="2">
        <f t="shared" si="30"/>
        <v>0.484375108604883</v>
      </c>
      <c r="F917" s="2">
        <f t="shared" si="31"/>
        <v>36440.3840182998</v>
      </c>
    </row>
    <row r="918" spans="1:6">
      <c r="A918" s="5">
        <v>0.734862881380139</v>
      </c>
      <c r="B918" s="5">
        <v>19719.3496175254</v>
      </c>
      <c r="C918" s="5">
        <v>1.27199770963608</v>
      </c>
      <c r="D918" s="5">
        <v>57775.9618356615</v>
      </c>
      <c r="E918" s="2">
        <f t="shared" si="30"/>
        <v>0.537134828255941</v>
      </c>
      <c r="F918" s="2">
        <f t="shared" si="31"/>
        <v>38056.6122181361</v>
      </c>
    </row>
    <row r="919" spans="1:6">
      <c r="A919" s="5">
        <v>0.699848837359373</v>
      </c>
      <c r="B919" s="5">
        <v>16966.6458968267</v>
      </c>
      <c r="C919" s="5">
        <v>1.20860305878252</v>
      </c>
      <c r="D919" s="5">
        <v>51770.4171168843</v>
      </c>
      <c r="E919" s="2">
        <f t="shared" si="30"/>
        <v>0.508754221423147</v>
      </c>
      <c r="F919" s="2">
        <f t="shared" si="31"/>
        <v>34803.7712200576</v>
      </c>
    </row>
    <row r="920" spans="1:6">
      <c r="A920" s="5">
        <v>0.735914002821463</v>
      </c>
      <c r="B920" s="5">
        <v>17052.5405043529</v>
      </c>
      <c r="C920" s="5">
        <v>1.29484116642126</v>
      </c>
      <c r="D920" s="5">
        <v>56268.8198389149</v>
      </c>
      <c r="E920" s="2">
        <f t="shared" si="30"/>
        <v>0.558927163599797</v>
      </c>
      <c r="F920" s="2">
        <f t="shared" si="31"/>
        <v>39216.279334562</v>
      </c>
    </row>
    <row r="921" spans="1:6">
      <c r="A921" s="5">
        <v>0.699326506966416</v>
      </c>
      <c r="B921" s="5">
        <v>19462.0931580221</v>
      </c>
      <c r="C921" s="5">
        <v>1.18704946807687</v>
      </c>
      <c r="D921" s="5">
        <v>56659.9758935598</v>
      </c>
      <c r="E921" s="2">
        <f t="shared" si="30"/>
        <v>0.487722961110454</v>
      </c>
      <c r="F921" s="2">
        <f t="shared" si="31"/>
        <v>37197.8827355377</v>
      </c>
    </row>
    <row r="922" spans="1:6">
      <c r="A922" s="5">
        <v>0.718899259271949</v>
      </c>
      <c r="B922" s="5">
        <v>21085.1652304605</v>
      </c>
      <c r="C922" s="5">
        <v>1.27385905266083</v>
      </c>
      <c r="D922" s="5">
        <v>57790.4446269667</v>
      </c>
      <c r="E922" s="2">
        <f t="shared" si="30"/>
        <v>0.554959793388881</v>
      </c>
      <c r="F922" s="2">
        <f t="shared" si="31"/>
        <v>36705.2793965062</v>
      </c>
    </row>
    <row r="923" spans="1:6">
      <c r="A923" s="5">
        <v>0.659800909752422</v>
      </c>
      <c r="B923" s="5">
        <v>22594.8344574909</v>
      </c>
      <c r="C923" s="5">
        <v>1.14569859425007</v>
      </c>
      <c r="D923" s="5">
        <v>60014.9597061818</v>
      </c>
      <c r="E923" s="2">
        <f t="shared" si="30"/>
        <v>0.485897684497648</v>
      </c>
      <c r="F923" s="2">
        <f t="shared" si="31"/>
        <v>37420.1252486909</v>
      </c>
    </row>
    <row r="924" spans="1:6">
      <c r="A924" s="5">
        <v>0.711725948466791</v>
      </c>
      <c r="B924" s="5">
        <v>17250.9725824415</v>
      </c>
      <c r="C924" s="5">
        <v>1.23243532187593</v>
      </c>
      <c r="D924" s="5">
        <v>53736.232163685</v>
      </c>
      <c r="E924" s="2">
        <f t="shared" si="30"/>
        <v>0.520709373409139</v>
      </c>
      <c r="F924" s="2">
        <f t="shared" si="31"/>
        <v>36485.2595812435</v>
      </c>
    </row>
    <row r="925" spans="1:6">
      <c r="A925" s="5">
        <v>0.737322693836452</v>
      </c>
      <c r="B925" s="5">
        <v>20205.474056916</v>
      </c>
      <c r="C925" s="5">
        <v>1.29200973213277</v>
      </c>
      <c r="D925" s="5">
        <v>58028.8118860834</v>
      </c>
      <c r="E925" s="2">
        <f t="shared" si="30"/>
        <v>0.554687038296318</v>
      </c>
      <c r="F925" s="2">
        <f t="shared" si="31"/>
        <v>37823.3378291674</v>
      </c>
    </row>
    <row r="926" spans="1:6">
      <c r="A926" s="5">
        <v>0.7096784579171</v>
      </c>
      <c r="B926" s="5">
        <v>20778.6344271136</v>
      </c>
      <c r="C926" s="5">
        <v>1.21962425854059</v>
      </c>
      <c r="D926" s="5">
        <v>58609.2677436712</v>
      </c>
      <c r="E926" s="2">
        <f t="shared" si="30"/>
        <v>0.50994580062349</v>
      </c>
      <c r="F926" s="2">
        <f t="shared" si="31"/>
        <v>37830.6333165576</v>
      </c>
    </row>
    <row r="927" spans="1:6">
      <c r="A927" s="5">
        <v>0.699280087588141</v>
      </c>
      <c r="B927" s="5">
        <v>20383.758326478</v>
      </c>
      <c r="C927" s="5">
        <v>1.22178731181927</v>
      </c>
      <c r="D927" s="5">
        <v>58198.0434949814</v>
      </c>
      <c r="E927" s="2">
        <f t="shared" si="30"/>
        <v>0.522507224231129</v>
      </c>
      <c r="F927" s="2">
        <f t="shared" si="31"/>
        <v>37814.2851685034</v>
      </c>
    </row>
    <row r="928" spans="1:6">
      <c r="A928" s="5">
        <v>0.69038972590847</v>
      </c>
      <c r="B928" s="5">
        <v>17390.9958335386</v>
      </c>
      <c r="C928" s="5">
        <v>1.22829302666497</v>
      </c>
      <c r="D928" s="5">
        <v>54014.5172120189</v>
      </c>
      <c r="E928" s="2">
        <f t="shared" si="30"/>
        <v>0.5379033007565</v>
      </c>
      <c r="F928" s="2">
        <f t="shared" si="31"/>
        <v>36623.5213784803</v>
      </c>
    </row>
    <row r="929" spans="1:6">
      <c r="A929" s="5">
        <v>0.704240467721674</v>
      </c>
      <c r="B929" s="5">
        <v>20211.134941537</v>
      </c>
      <c r="C929" s="5">
        <v>1.2605989464225</v>
      </c>
      <c r="D929" s="5">
        <v>57947.193531013</v>
      </c>
      <c r="E929" s="2">
        <f t="shared" si="30"/>
        <v>0.556358478700826</v>
      </c>
      <c r="F929" s="2">
        <f t="shared" si="31"/>
        <v>37736.058589476</v>
      </c>
    </row>
    <row r="930" spans="1:6">
      <c r="A930" s="5">
        <v>0.687206055879833</v>
      </c>
      <c r="B930" s="5">
        <v>20400.2726505122</v>
      </c>
      <c r="C930" s="5">
        <v>1.18246028174455</v>
      </c>
      <c r="D930" s="5">
        <v>59422.3097974659</v>
      </c>
      <c r="E930" s="2">
        <f t="shared" si="30"/>
        <v>0.495254225864717</v>
      </c>
      <c r="F930" s="2">
        <f t="shared" si="31"/>
        <v>39022.0371469537</v>
      </c>
    </row>
    <row r="931" spans="1:6">
      <c r="A931" s="5">
        <v>0.764085071447559</v>
      </c>
      <c r="B931" s="5">
        <v>22632.5989816752</v>
      </c>
      <c r="C931" s="5">
        <v>1.32155144322729</v>
      </c>
      <c r="D931" s="5">
        <v>61044.7976384639</v>
      </c>
      <c r="E931" s="2">
        <f t="shared" si="30"/>
        <v>0.557466371779731</v>
      </c>
      <c r="F931" s="2">
        <f t="shared" si="31"/>
        <v>38412.1986567887</v>
      </c>
    </row>
    <row r="932" spans="1:6">
      <c r="A932" s="5">
        <v>0.677314334825097</v>
      </c>
      <c r="B932" s="5">
        <v>23537.1860378986</v>
      </c>
      <c r="C932" s="5">
        <v>1.1585152656991</v>
      </c>
      <c r="D932" s="5">
        <v>59059.704582223</v>
      </c>
      <c r="E932" s="2">
        <f t="shared" si="30"/>
        <v>0.481200930874003</v>
      </c>
      <c r="F932" s="2">
        <f t="shared" si="31"/>
        <v>35522.5185443244</v>
      </c>
    </row>
    <row r="933" spans="1:6">
      <c r="A933" s="5">
        <v>0.625369457770265</v>
      </c>
      <c r="B933" s="5">
        <v>17499.6032212247</v>
      </c>
      <c r="C933" s="5">
        <v>1.09754994672561</v>
      </c>
      <c r="D933" s="5">
        <v>53627.6839798065</v>
      </c>
      <c r="E933" s="2">
        <f t="shared" si="30"/>
        <v>0.472180488955345</v>
      </c>
      <c r="F933" s="2">
        <f t="shared" si="31"/>
        <v>36128.0807585818</v>
      </c>
    </row>
    <row r="934" spans="1:6">
      <c r="A934" s="5">
        <v>0.73211906409045</v>
      </c>
      <c r="B934" s="5">
        <v>21534.7600390551</v>
      </c>
      <c r="C934" s="5">
        <v>1.25247340334857</v>
      </c>
      <c r="D934" s="5">
        <v>58466.8458004048</v>
      </c>
      <c r="E934" s="2">
        <f t="shared" si="30"/>
        <v>0.52035433925812</v>
      </c>
      <c r="F934" s="2">
        <f t="shared" si="31"/>
        <v>36932.0857613497</v>
      </c>
    </row>
    <row r="935" spans="1:6">
      <c r="A935" s="5">
        <v>0.712393325140513</v>
      </c>
      <c r="B935" s="5">
        <v>16931.0276764772</v>
      </c>
      <c r="C935" s="5">
        <v>1.23958984564688</v>
      </c>
      <c r="D935" s="5">
        <v>53139.8083626641</v>
      </c>
      <c r="E935" s="2">
        <f t="shared" si="30"/>
        <v>0.527196520506367</v>
      </c>
      <c r="F935" s="2">
        <f t="shared" si="31"/>
        <v>36208.7806861869</v>
      </c>
    </row>
    <row r="936" spans="1:6">
      <c r="A936" s="5">
        <v>0.682390684376942</v>
      </c>
      <c r="B936" s="5">
        <v>16414.7048242088</v>
      </c>
      <c r="C936" s="5">
        <v>1.17483024078873</v>
      </c>
      <c r="D936" s="5">
        <v>50970.5793163804</v>
      </c>
      <c r="E936" s="2">
        <f t="shared" si="30"/>
        <v>0.492439556411788</v>
      </c>
      <c r="F936" s="2">
        <f t="shared" si="31"/>
        <v>34555.8744921716</v>
      </c>
    </row>
    <row r="937" spans="1:6">
      <c r="A937" s="5">
        <v>0.710781700568695</v>
      </c>
      <c r="B937" s="5">
        <v>22372.4215252861</v>
      </c>
      <c r="C937" s="5">
        <v>1.20692752864998</v>
      </c>
      <c r="D937" s="5">
        <v>58947.6109389796</v>
      </c>
      <c r="E937" s="2">
        <f t="shared" si="30"/>
        <v>0.496145828081285</v>
      </c>
      <c r="F937" s="2">
        <f t="shared" si="31"/>
        <v>36575.1894136935</v>
      </c>
    </row>
    <row r="938" spans="1:6">
      <c r="A938" s="5">
        <v>0.695563566259635</v>
      </c>
      <c r="B938" s="5">
        <v>19932.0686647248</v>
      </c>
      <c r="C938" s="5">
        <v>1.17944659047078</v>
      </c>
      <c r="D938" s="5">
        <v>57513.8983521322</v>
      </c>
      <c r="E938" s="2">
        <f t="shared" si="30"/>
        <v>0.483883024211145</v>
      </c>
      <c r="F938" s="2">
        <f t="shared" si="31"/>
        <v>37581.8296874074</v>
      </c>
    </row>
    <row r="939" spans="1:6">
      <c r="A939" s="5">
        <v>0.720875261265752</v>
      </c>
      <c r="B939" s="5">
        <v>25077.2071268006</v>
      </c>
      <c r="C939" s="5">
        <v>1.27506856531537</v>
      </c>
      <c r="D939" s="5">
        <v>65055.4494483043</v>
      </c>
      <c r="E939" s="2">
        <f t="shared" si="30"/>
        <v>0.554193304049618</v>
      </c>
      <c r="F939" s="2">
        <f t="shared" si="31"/>
        <v>39978.2423215037</v>
      </c>
    </row>
    <row r="940" spans="1:6">
      <c r="A940" s="5">
        <v>0.685320166537502</v>
      </c>
      <c r="B940" s="5">
        <v>21908.5412674302</v>
      </c>
      <c r="C940" s="5">
        <v>1.19048072114241</v>
      </c>
      <c r="D940" s="5">
        <v>59322.8221571864</v>
      </c>
      <c r="E940" s="2">
        <f t="shared" si="30"/>
        <v>0.505160554604908</v>
      </c>
      <c r="F940" s="2">
        <f t="shared" si="31"/>
        <v>37414.2808897562</v>
      </c>
    </row>
    <row r="941" spans="1:6">
      <c r="A941" s="5">
        <v>0.703714026539739</v>
      </c>
      <c r="B941" s="5">
        <v>17473.7335243282</v>
      </c>
      <c r="C941" s="5">
        <v>1.24342252578722</v>
      </c>
      <c r="D941" s="5">
        <v>53339.751669717</v>
      </c>
      <c r="E941" s="2">
        <f t="shared" si="30"/>
        <v>0.539708499247481</v>
      </c>
      <c r="F941" s="2">
        <f t="shared" si="31"/>
        <v>35866.0181453888</v>
      </c>
    </row>
    <row r="942" spans="1:6">
      <c r="A942" s="5">
        <v>0.707729975383282</v>
      </c>
      <c r="B942" s="5">
        <v>15398.074686886</v>
      </c>
      <c r="C942" s="5">
        <v>1.2537738173401</v>
      </c>
      <c r="D942" s="5">
        <v>50936.5805540705</v>
      </c>
      <c r="E942" s="2">
        <f t="shared" si="30"/>
        <v>0.546043841956818</v>
      </c>
      <c r="F942" s="2">
        <f t="shared" si="31"/>
        <v>35538.5058671845</v>
      </c>
    </row>
    <row r="943" spans="1:6">
      <c r="A943" s="5">
        <v>0.74104236462431</v>
      </c>
      <c r="B943" s="5">
        <v>20156.4123040535</v>
      </c>
      <c r="C943" s="5">
        <v>1.29927136402848</v>
      </c>
      <c r="D943" s="5">
        <v>57082.427917794</v>
      </c>
      <c r="E943" s="2">
        <f t="shared" si="30"/>
        <v>0.55822899940417</v>
      </c>
      <c r="F943" s="2">
        <f t="shared" si="31"/>
        <v>36926.0156137405</v>
      </c>
    </row>
    <row r="944" spans="1:6">
      <c r="A944" s="5">
        <v>0.711167130825043</v>
      </c>
      <c r="B944" s="5">
        <v>17281.0820081675</v>
      </c>
      <c r="C944" s="5">
        <v>1.20759395035295</v>
      </c>
      <c r="D944" s="5">
        <v>55365.1093046034</v>
      </c>
      <c r="E944" s="2">
        <f t="shared" si="30"/>
        <v>0.496426819527907</v>
      </c>
      <c r="F944" s="2">
        <f t="shared" si="31"/>
        <v>38084.0272964359</v>
      </c>
    </row>
    <row r="945" spans="1:6">
      <c r="A945" s="5">
        <v>0.705143562511944</v>
      </c>
      <c r="B945" s="5">
        <v>17587.4634207704</v>
      </c>
      <c r="C945" s="5">
        <v>1.20861408912868</v>
      </c>
      <c r="D945" s="5">
        <v>54512.9274440061</v>
      </c>
      <c r="E945" s="2">
        <f t="shared" si="30"/>
        <v>0.503470526616736</v>
      </c>
      <c r="F945" s="2">
        <f t="shared" si="31"/>
        <v>36925.4640232357</v>
      </c>
    </row>
    <row r="946" spans="1:6">
      <c r="A946" s="5">
        <v>0.669291722343047</v>
      </c>
      <c r="B946" s="5">
        <v>16899.6911013377</v>
      </c>
      <c r="C946" s="5">
        <v>1.17536914934798</v>
      </c>
      <c r="D946" s="5">
        <v>53471.7386177753</v>
      </c>
      <c r="E946" s="2">
        <f t="shared" si="30"/>
        <v>0.506077427004933</v>
      </c>
      <c r="F946" s="2">
        <f t="shared" si="31"/>
        <v>36572.0475164376</v>
      </c>
    </row>
    <row r="947" spans="1:6">
      <c r="A947" s="5">
        <v>0.707562077965213</v>
      </c>
      <c r="B947" s="5">
        <v>19309.8262185802</v>
      </c>
      <c r="C947" s="5">
        <v>1.25098818525551</v>
      </c>
      <c r="D947" s="5">
        <v>55361.3949529865</v>
      </c>
      <c r="E947" s="2">
        <f t="shared" si="30"/>
        <v>0.543426107290297</v>
      </c>
      <c r="F947" s="2">
        <f t="shared" si="31"/>
        <v>36051.5687344063</v>
      </c>
    </row>
    <row r="948" spans="1:6">
      <c r="A948" s="5">
        <v>0.702393140558023</v>
      </c>
      <c r="B948" s="5">
        <v>22824.9376391343</v>
      </c>
      <c r="C948" s="5">
        <v>1.19041212802091</v>
      </c>
      <c r="D948" s="5">
        <v>65180.5788225031</v>
      </c>
      <c r="E948" s="2">
        <f t="shared" si="30"/>
        <v>0.488018987462887</v>
      </c>
      <c r="F948" s="2">
        <f t="shared" si="31"/>
        <v>42355.6411833688</v>
      </c>
    </row>
    <row r="949" spans="1:6">
      <c r="A949" s="5">
        <v>0.674266437490029</v>
      </c>
      <c r="B949" s="5">
        <v>18943.0445879649</v>
      </c>
      <c r="C949" s="5">
        <v>1.17922413668302</v>
      </c>
      <c r="D949" s="5">
        <v>59052.2694829472</v>
      </c>
      <c r="E949" s="2">
        <f t="shared" si="30"/>
        <v>0.504957699192991</v>
      </c>
      <c r="F949" s="2">
        <f t="shared" si="31"/>
        <v>40109.2248949823</v>
      </c>
    </row>
    <row r="950" spans="1:6">
      <c r="A950" s="5">
        <v>0.723193048231942</v>
      </c>
      <c r="B950" s="5">
        <v>21036.0005051898</v>
      </c>
      <c r="C950" s="5">
        <v>1.26085504885428</v>
      </c>
      <c r="D950" s="5">
        <v>58732.2776932598</v>
      </c>
      <c r="E950" s="2">
        <f t="shared" si="30"/>
        <v>0.537662000622338</v>
      </c>
      <c r="F950" s="2">
        <f t="shared" si="31"/>
        <v>37696.27718807</v>
      </c>
    </row>
    <row r="951" spans="1:6">
      <c r="A951" s="5">
        <v>0.682959958903482</v>
      </c>
      <c r="B951" s="5">
        <v>22501.0391659417</v>
      </c>
      <c r="C951" s="5">
        <v>1.14328827993444</v>
      </c>
      <c r="D951" s="5">
        <v>59888.4221262552</v>
      </c>
      <c r="E951" s="2">
        <f t="shared" si="30"/>
        <v>0.460328321030958</v>
      </c>
      <c r="F951" s="2">
        <f t="shared" si="31"/>
        <v>37387.3829603135</v>
      </c>
    </row>
    <row r="952" spans="1:6">
      <c r="A952" s="5">
        <v>0.660586389528897</v>
      </c>
      <c r="B952" s="5">
        <v>20774.6032150517</v>
      </c>
      <c r="C952" s="5">
        <v>1.18301933486706</v>
      </c>
      <c r="D952" s="5">
        <v>56164.9561647789</v>
      </c>
      <c r="E952" s="2">
        <f t="shared" si="30"/>
        <v>0.522432945338163</v>
      </c>
      <c r="F952" s="2">
        <f t="shared" si="31"/>
        <v>35390.3529497272</v>
      </c>
    </row>
    <row r="953" spans="1:6">
      <c r="A953" s="5">
        <v>0.732488119475722</v>
      </c>
      <c r="B953" s="5">
        <v>19638.8661076107</v>
      </c>
      <c r="C953" s="5">
        <v>1.25489910202236</v>
      </c>
      <c r="D953" s="5">
        <v>55433.9370413515</v>
      </c>
      <c r="E953" s="2">
        <f t="shared" si="30"/>
        <v>0.522410982546638</v>
      </c>
      <c r="F953" s="2">
        <f t="shared" si="31"/>
        <v>35795.0709337408</v>
      </c>
    </row>
    <row r="954" spans="1:6">
      <c r="A954" s="5">
        <v>0.721878356523366</v>
      </c>
      <c r="B954" s="5">
        <v>17450.5516050926</v>
      </c>
      <c r="C954" s="5">
        <v>1.22161932981579</v>
      </c>
      <c r="D954" s="5">
        <v>54734.5808339486</v>
      </c>
      <c r="E954" s="2">
        <f t="shared" si="30"/>
        <v>0.499740973292424</v>
      </c>
      <c r="F954" s="2">
        <f t="shared" si="31"/>
        <v>37284.029228856</v>
      </c>
    </row>
    <row r="955" spans="1:6">
      <c r="A955" s="5">
        <v>0.657083907619724</v>
      </c>
      <c r="B955" s="5">
        <v>19937.8799655809</v>
      </c>
      <c r="C955" s="5">
        <v>1.12534541117341</v>
      </c>
      <c r="D955" s="5">
        <v>57076.6141044053</v>
      </c>
      <c r="E955" s="2">
        <f t="shared" si="30"/>
        <v>0.468261503553686</v>
      </c>
      <c r="F955" s="2">
        <f t="shared" si="31"/>
        <v>37138.7341388244</v>
      </c>
    </row>
    <row r="956" spans="1:6">
      <c r="A956" s="5">
        <v>0.696092923165394</v>
      </c>
      <c r="B956" s="5">
        <v>17174.0110898625</v>
      </c>
      <c r="C956" s="5">
        <v>1.20104381349058</v>
      </c>
      <c r="D956" s="5">
        <v>53378.1685812171</v>
      </c>
      <c r="E956" s="2">
        <f t="shared" si="30"/>
        <v>0.504950890325186</v>
      </c>
      <c r="F956" s="2">
        <f t="shared" si="31"/>
        <v>36204.1574913546</v>
      </c>
    </row>
    <row r="957" spans="1:6">
      <c r="A957" s="5">
        <v>0.70386217448806</v>
      </c>
      <c r="B957" s="5">
        <v>23966.3626558434</v>
      </c>
      <c r="C957" s="5">
        <v>1.24691174338649</v>
      </c>
      <c r="D957" s="5">
        <v>64657.7284849675</v>
      </c>
      <c r="E957" s="2">
        <f t="shared" si="30"/>
        <v>0.54304956889843</v>
      </c>
      <c r="F957" s="2">
        <f t="shared" si="31"/>
        <v>40691.3658291241</v>
      </c>
    </row>
    <row r="958" spans="1:6">
      <c r="A958" s="5">
        <v>0.671618885678962</v>
      </c>
      <c r="B958" s="5">
        <v>19682.3095132987</v>
      </c>
      <c r="C958" s="5">
        <v>1.16542675809291</v>
      </c>
      <c r="D958" s="5">
        <v>55878.127227217</v>
      </c>
      <c r="E958" s="2">
        <f t="shared" si="30"/>
        <v>0.493807872413948</v>
      </c>
      <c r="F958" s="2">
        <f t="shared" si="31"/>
        <v>36195.8177139183</v>
      </c>
    </row>
    <row r="959" spans="1:6">
      <c r="A959" s="5">
        <v>0.67680642547995</v>
      </c>
      <c r="B959" s="5">
        <v>27889.4150275071</v>
      </c>
      <c r="C959" s="5">
        <v>1.16746940654007</v>
      </c>
      <c r="D959" s="5">
        <v>66326.0853038417</v>
      </c>
      <c r="E959" s="2">
        <f t="shared" si="30"/>
        <v>0.49066298106012</v>
      </c>
      <c r="F959" s="2">
        <f t="shared" si="31"/>
        <v>38436.6702763346</v>
      </c>
    </row>
    <row r="960" spans="1:6">
      <c r="A960" s="5">
        <v>0.721563264165161</v>
      </c>
      <c r="B960" s="5">
        <v>25721.2004686504</v>
      </c>
      <c r="C960" s="5">
        <v>1.25570103615915</v>
      </c>
      <c r="D960" s="5">
        <v>67809.1184032721</v>
      </c>
      <c r="E960" s="2">
        <f t="shared" si="30"/>
        <v>0.534137771993989</v>
      </c>
      <c r="F960" s="2">
        <f t="shared" si="31"/>
        <v>42087.9179346217</v>
      </c>
    </row>
    <row r="961" spans="1:6">
      <c r="A961" s="5">
        <v>0.662855508057094</v>
      </c>
      <c r="B961" s="5">
        <v>17680.5435029076</v>
      </c>
      <c r="C961" s="5">
        <v>1.15799609705844</v>
      </c>
      <c r="D961" s="5">
        <v>54272.3662096939</v>
      </c>
      <c r="E961" s="2">
        <f t="shared" si="30"/>
        <v>0.495140589001346</v>
      </c>
      <c r="F961" s="2">
        <f t="shared" si="31"/>
        <v>36591.8227067863</v>
      </c>
    </row>
    <row r="962" spans="1:6">
      <c r="A962" s="5">
        <v>0.765836435535596</v>
      </c>
      <c r="B962" s="5">
        <v>24732.9060940519</v>
      </c>
      <c r="C962" s="5">
        <v>1.31078857859642</v>
      </c>
      <c r="D962" s="5">
        <v>63071.6580059332</v>
      </c>
      <c r="E962" s="2">
        <f t="shared" si="30"/>
        <v>0.544952143060824</v>
      </c>
      <c r="F962" s="2">
        <f t="shared" si="31"/>
        <v>38338.7519118813</v>
      </c>
    </row>
    <row r="963" spans="1:6">
      <c r="A963" s="5">
        <v>0.678233610654656</v>
      </c>
      <c r="B963" s="5">
        <v>19469.3070354814</v>
      </c>
      <c r="C963" s="5">
        <v>1.14299227627805</v>
      </c>
      <c r="D963" s="5">
        <v>57397.6180933484</v>
      </c>
      <c r="E963" s="2">
        <f t="shared" si="30"/>
        <v>0.464758665623394</v>
      </c>
      <c r="F963" s="2">
        <f t="shared" si="31"/>
        <v>37928.311057867</v>
      </c>
    </row>
    <row r="964" spans="1:6">
      <c r="A964" s="5">
        <v>0.776376900280197</v>
      </c>
      <c r="B964" s="5">
        <v>26489.3626289823</v>
      </c>
      <c r="C964" s="5">
        <v>1.35837287967478</v>
      </c>
      <c r="D964" s="5">
        <v>63171.564830498</v>
      </c>
      <c r="E964" s="2">
        <f t="shared" ref="E964:E1027" si="32">C964-A964</f>
        <v>0.581995979394583</v>
      </c>
      <c r="F964" s="2">
        <f t="shared" ref="F964:F1027" si="33">D964-B964</f>
        <v>36682.2022015157</v>
      </c>
    </row>
    <row r="965" spans="1:6">
      <c r="A965" s="5">
        <v>0.733058940681721</v>
      </c>
      <c r="B965" s="5">
        <v>21248.0673878058</v>
      </c>
      <c r="C965" s="5">
        <v>1.3042559159806</v>
      </c>
      <c r="D965" s="5">
        <v>58723.4157105871</v>
      </c>
      <c r="E965" s="2">
        <f t="shared" si="32"/>
        <v>0.571196975298879</v>
      </c>
      <c r="F965" s="2">
        <f t="shared" si="33"/>
        <v>37475.3483227813</v>
      </c>
    </row>
    <row r="966" spans="1:6">
      <c r="A966" s="5">
        <v>0.723407563200937</v>
      </c>
      <c r="B966" s="5">
        <v>19323.6846943206</v>
      </c>
      <c r="C966" s="5">
        <v>1.24536049131953</v>
      </c>
      <c r="D966" s="5">
        <v>55736.1816735238</v>
      </c>
      <c r="E966" s="2">
        <f t="shared" si="32"/>
        <v>0.521952928118593</v>
      </c>
      <c r="F966" s="2">
        <f t="shared" si="33"/>
        <v>36412.4969792032</v>
      </c>
    </row>
    <row r="967" spans="1:6">
      <c r="A967" s="5">
        <v>0.673623836504574</v>
      </c>
      <c r="B967" s="5">
        <v>17812.5804473644</v>
      </c>
      <c r="C967" s="5">
        <v>1.17249614235973</v>
      </c>
      <c r="D967" s="5">
        <v>55264.7759955431</v>
      </c>
      <c r="E967" s="2">
        <f t="shared" si="32"/>
        <v>0.498872305855156</v>
      </c>
      <c r="F967" s="2">
        <f t="shared" si="33"/>
        <v>37452.1955481787</v>
      </c>
    </row>
    <row r="968" spans="1:6">
      <c r="A968" s="5">
        <v>0.737384472256307</v>
      </c>
      <c r="B968" s="5">
        <v>21073.130324887</v>
      </c>
      <c r="C968" s="5">
        <v>1.31018000189469</v>
      </c>
      <c r="D968" s="5">
        <v>60275.3180418109</v>
      </c>
      <c r="E968" s="2">
        <f t="shared" si="32"/>
        <v>0.572795529638383</v>
      </c>
      <c r="F968" s="2">
        <f t="shared" si="33"/>
        <v>39202.1877169239</v>
      </c>
    </row>
    <row r="969" spans="1:6">
      <c r="A969" s="5">
        <v>0.731192074008758</v>
      </c>
      <c r="B969" s="5">
        <v>23649.6824731501</v>
      </c>
      <c r="C969" s="5">
        <v>1.25275146957666</v>
      </c>
      <c r="D969" s="5">
        <v>61157.0517312268</v>
      </c>
      <c r="E969" s="2">
        <f t="shared" si="32"/>
        <v>0.521559395567902</v>
      </c>
      <c r="F969" s="2">
        <f t="shared" si="33"/>
        <v>37507.3692580767</v>
      </c>
    </row>
    <row r="970" spans="1:6">
      <c r="A970" s="5">
        <v>0.718484922305428</v>
      </c>
      <c r="B970" s="5">
        <v>16550.5664746827</v>
      </c>
      <c r="C970" s="5">
        <v>1.26175941890381</v>
      </c>
      <c r="D970" s="5">
        <v>52507.6948797178</v>
      </c>
      <c r="E970" s="2">
        <f t="shared" si="32"/>
        <v>0.543274496598382</v>
      </c>
      <c r="F970" s="2">
        <f t="shared" si="33"/>
        <v>35957.1284050351</v>
      </c>
    </row>
    <row r="971" spans="1:6">
      <c r="A971" s="5">
        <v>0.720647657777396</v>
      </c>
      <c r="B971" s="5">
        <v>23008.6458503881</v>
      </c>
      <c r="C971" s="5">
        <v>1.24511488176535</v>
      </c>
      <c r="D971" s="5">
        <v>64208.9588127664</v>
      </c>
      <c r="E971" s="2">
        <f t="shared" si="32"/>
        <v>0.524467223987954</v>
      </c>
      <c r="F971" s="2">
        <f t="shared" si="33"/>
        <v>41200.3129623783</v>
      </c>
    </row>
    <row r="972" spans="1:6">
      <c r="A972" s="5">
        <v>0.766690753977825</v>
      </c>
      <c r="B972" s="5">
        <v>22137.5960169826</v>
      </c>
      <c r="C972" s="5">
        <v>1.3572923305009</v>
      </c>
      <c r="D972" s="5">
        <v>56921.9753774357</v>
      </c>
      <c r="E972" s="2">
        <f t="shared" si="32"/>
        <v>0.590601576523075</v>
      </c>
      <c r="F972" s="2">
        <f t="shared" si="33"/>
        <v>34784.3793604531</v>
      </c>
    </row>
    <row r="973" spans="1:6">
      <c r="A973" s="5">
        <v>0.749578396820771</v>
      </c>
      <c r="B973" s="5">
        <v>19365.2175027156</v>
      </c>
      <c r="C973" s="5">
        <v>1.30136764498129</v>
      </c>
      <c r="D973" s="5">
        <v>57502.2028840326</v>
      </c>
      <c r="E973" s="2">
        <f t="shared" si="32"/>
        <v>0.551789248160519</v>
      </c>
      <c r="F973" s="2">
        <f t="shared" si="33"/>
        <v>38136.985381317</v>
      </c>
    </row>
    <row r="974" spans="1:6">
      <c r="A974" s="5">
        <v>0.713232580860028</v>
      </c>
      <c r="B974" s="5">
        <v>19851.169591597</v>
      </c>
      <c r="C974" s="5">
        <v>1.22735319406668</v>
      </c>
      <c r="D974" s="5">
        <v>55277.0492612571</v>
      </c>
      <c r="E974" s="2">
        <f t="shared" si="32"/>
        <v>0.514120613206652</v>
      </c>
      <c r="F974" s="2">
        <f t="shared" si="33"/>
        <v>35425.8796696601</v>
      </c>
    </row>
    <row r="975" spans="1:6">
      <c r="A975" s="5">
        <v>0.707811131967048</v>
      </c>
      <c r="B975" s="5">
        <v>20749.4787017258</v>
      </c>
      <c r="C975" s="5">
        <v>1.22849668265824</v>
      </c>
      <c r="D975" s="5">
        <v>59257.2631377836</v>
      </c>
      <c r="E975" s="2">
        <f t="shared" si="32"/>
        <v>0.520685550691192</v>
      </c>
      <c r="F975" s="2">
        <f t="shared" si="33"/>
        <v>38507.7844360578</v>
      </c>
    </row>
    <row r="976" spans="1:6">
      <c r="A976" s="5">
        <v>0.647599939901419</v>
      </c>
      <c r="B976" s="5">
        <v>21611.4097988486</v>
      </c>
      <c r="C976" s="5">
        <v>1.15647857016974</v>
      </c>
      <c r="D976" s="5">
        <v>61858.9853578669</v>
      </c>
      <c r="E976" s="2">
        <f t="shared" si="32"/>
        <v>0.508878630268321</v>
      </c>
      <c r="F976" s="2">
        <f t="shared" si="33"/>
        <v>40247.5755590183</v>
      </c>
    </row>
    <row r="977" spans="1:6">
      <c r="A977" s="5">
        <v>0.73444973144373</v>
      </c>
      <c r="B977" s="5">
        <v>21586.1679262136</v>
      </c>
      <c r="C977" s="5">
        <v>1.26763798875103</v>
      </c>
      <c r="D977" s="5">
        <v>57595.8075494037</v>
      </c>
      <c r="E977" s="2">
        <f t="shared" si="32"/>
        <v>0.5331882573073</v>
      </c>
      <c r="F977" s="2">
        <f t="shared" si="33"/>
        <v>36009.6396231901</v>
      </c>
    </row>
    <row r="978" spans="1:6">
      <c r="A978" s="5">
        <v>0.736458117946111</v>
      </c>
      <c r="B978" s="5">
        <v>15733.884679973</v>
      </c>
      <c r="C978" s="5">
        <v>1.28658447812715</v>
      </c>
      <c r="D978" s="5">
        <v>51982.0092685638</v>
      </c>
      <c r="E978" s="2">
        <f t="shared" si="32"/>
        <v>0.550126360181039</v>
      </c>
      <c r="F978" s="2">
        <f t="shared" si="33"/>
        <v>36248.1245885908</v>
      </c>
    </row>
    <row r="979" spans="1:6">
      <c r="A979" s="5">
        <v>0.65380263068768</v>
      </c>
      <c r="B979" s="5">
        <v>19643.8204910215</v>
      </c>
      <c r="C979" s="5">
        <v>1.11951894593599</v>
      </c>
      <c r="D979" s="5">
        <v>54146.2059795001</v>
      </c>
      <c r="E979" s="2">
        <f t="shared" si="32"/>
        <v>0.46571631524831</v>
      </c>
      <c r="F979" s="2">
        <f t="shared" si="33"/>
        <v>34502.3854884786</v>
      </c>
    </row>
    <row r="980" spans="1:6">
      <c r="A980" s="5">
        <v>0.724876098386385</v>
      </c>
      <c r="B980" s="5">
        <v>20882.638271049</v>
      </c>
      <c r="C980" s="5">
        <v>1.27952423915006</v>
      </c>
      <c r="D980" s="5">
        <v>57136.5548624319</v>
      </c>
      <c r="E980" s="2">
        <f t="shared" si="32"/>
        <v>0.554648140763675</v>
      </c>
      <c r="F980" s="2">
        <f t="shared" si="33"/>
        <v>36253.9165913829</v>
      </c>
    </row>
    <row r="981" spans="1:6">
      <c r="A981" s="5">
        <v>0.675102898706766</v>
      </c>
      <c r="B981" s="5">
        <v>21836.1565267604</v>
      </c>
      <c r="C981" s="5">
        <v>1.12869396417379</v>
      </c>
      <c r="D981" s="5">
        <v>57513.6493732861</v>
      </c>
      <c r="E981" s="2">
        <f t="shared" si="32"/>
        <v>0.453591065467024</v>
      </c>
      <c r="F981" s="2">
        <f t="shared" si="33"/>
        <v>35677.4928465257</v>
      </c>
    </row>
    <row r="982" spans="1:6">
      <c r="A982" s="5">
        <v>0.74743921492609</v>
      </c>
      <c r="B982" s="5">
        <v>21979.078111038</v>
      </c>
      <c r="C982" s="5">
        <v>1.2682324799889</v>
      </c>
      <c r="D982" s="5">
        <v>61632.0040675315</v>
      </c>
      <c r="E982" s="2">
        <f t="shared" si="32"/>
        <v>0.52079326506281</v>
      </c>
      <c r="F982" s="2">
        <f t="shared" si="33"/>
        <v>39652.9259564935</v>
      </c>
    </row>
    <row r="983" spans="1:6">
      <c r="A983" s="5">
        <v>0.69632338464934</v>
      </c>
      <c r="B983" s="5">
        <v>19955.1238404438</v>
      </c>
      <c r="C983" s="5">
        <v>1.18162174197852</v>
      </c>
      <c r="D983" s="5">
        <v>55058.2634373252</v>
      </c>
      <c r="E983" s="2">
        <f t="shared" si="32"/>
        <v>0.48529835732918</v>
      </c>
      <c r="F983" s="2">
        <f t="shared" si="33"/>
        <v>35103.1395968814</v>
      </c>
    </row>
    <row r="984" spans="1:6">
      <c r="A984" s="5">
        <v>0.695126013836472</v>
      </c>
      <c r="B984" s="5">
        <v>18212.0358549733</v>
      </c>
      <c r="C984" s="5">
        <v>1.21254950940952</v>
      </c>
      <c r="D984" s="5">
        <v>54092.3150644145</v>
      </c>
      <c r="E984" s="2">
        <f t="shared" si="32"/>
        <v>0.517423495573048</v>
      </c>
      <c r="F984" s="2">
        <f t="shared" si="33"/>
        <v>35880.2792094412</v>
      </c>
    </row>
    <row r="985" spans="1:6">
      <c r="A985" s="5">
        <v>0.718700813954724</v>
      </c>
      <c r="B985" s="5">
        <v>19656.1567527669</v>
      </c>
      <c r="C985" s="5">
        <v>1.24975179844884</v>
      </c>
      <c r="D985" s="5">
        <v>55800.0479415938</v>
      </c>
      <c r="E985" s="2">
        <f t="shared" si="32"/>
        <v>0.531050984494116</v>
      </c>
      <c r="F985" s="2">
        <f t="shared" si="33"/>
        <v>36143.8911888269</v>
      </c>
    </row>
    <row r="986" spans="1:6">
      <c r="A986" s="5">
        <v>0.711938462541475</v>
      </c>
      <c r="B986" s="5">
        <v>17899.1700884069</v>
      </c>
      <c r="C986" s="5">
        <v>1.20226443484793</v>
      </c>
      <c r="D986" s="5">
        <v>52608.9186366924</v>
      </c>
      <c r="E986" s="2">
        <f t="shared" si="32"/>
        <v>0.490325972306455</v>
      </c>
      <c r="F986" s="2">
        <f t="shared" si="33"/>
        <v>34709.7485482855</v>
      </c>
    </row>
    <row r="987" spans="1:6">
      <c r="A987" s="5">
        <v>0.759980625198854</v>
      </c>
      <c r="B987" s="5">
        <v>26932.8950371958</v>
      </c>
      <c r="C987" s="5">
        <v>1.31814692510579</v>
      </c>
      <c r="D987" s="5">
        <v>69059.1040283956</v>
      </c>
      <c r="E987" s="2">
        <f t="shared" si="32"/>
        <v>0.558166299906936</v>
      </c>
      <c r="F987" s="2">
        <f t="shared" si="33"/>
        <v>42126.2089911998</v>
      </c>
    </row>
    <row r="988" spans="1:6">
      <c r="A988" s="5">
        <v>0.748232744964074</v>
      </c>
      <c r="B988" s="5">
        <v>16899.8538415228</v>
      </c>
      <c r="C988" s="5">
        <v>1.31881498771738</v>
      </c>
      <c r="D988" s="5">
        <v>54796.9647289442</v>
      </c>
      <c r="E988" s="2">
        <f t="shared" si="32"/>
        <v>0.570582242753306</v>
      </c>
      <c r="F988" s="2">
        <f t="shared" si="33"/>
        <v>37897.1108874214</v>
      </c>
    </row>
    <row r="989" spans="1:6">
      <c r="A989" s="5">
        <v>0.67940446612709</v>
      </c>
      <c r="B989" s="5">
        <v>24974.7409589376</v>
      </c>
      <c r="C989" s="5">
        <v>1.17305698336694</v>
      </c>
      <c r="D989" s="5">
        <v>62802.9392114022</v>
      </c>
      <c r="E989" s="2">
        <f t="shared" si="32"/>
        <v>0.49365251723985</v>
      </c>
      <c r="F989" s="2">
        <f t="shared" si="33"/>
        <v>37828.1982524646</v>
      </c>
    </row>
    <row r="990" spans="1:6">
      <c r="A990" s="5">
        <v>0.734224050527429</v>
      </c>
      <c r="B990" s="5">
        <v>16996.9942074413</v>
      </c>
      <c r="C990" s="5">
        <v>1.25033445207951</v>
      </c>
      <c r="D990" s="5">
        <v>52326.3138115536</v>
      </c>
      <c r="E990" s="2">
        <f t="shared" si="32"/>
        <v>0.516110401552081</v>
      </c>
      <c r="F990" s="2">
        <f t="shared" si="33"/>
        <v>35329.3196041123</v>
      </c>
    </row>
    <row r="991" spans="1:6">
      <c r="A991" s="5">
        <v>0.67018654103347</v>
      </c>
      <c r="B991" s="5">
        <v>23383.654105191</v>
      </c>
      <c r="C991" s="5">
        <v>1.14134558567496</v>
      </c>
      <c r="D991" s="5">
        <v>58582.5502799761</v>
      </c>
      <c r="E991" s="2">
        <f t="shared" si="32"/>
        <v>0.47115904464149</v>
      </c>
      <c r="F991" s="2">
        <f t="shared" si="33"/>
        <v>35198.8961747851</v>
      </c>
    </row>
    <row r="992" spans="1:6">
      <c r="A992" s="5">
        <v>0.682253103478633</v>
      </c>
      <c r="B992" s="5">
        <v>22260.2575354834</v>
      </c>
      <c r="C992" s="5">
        <v>1.18256123442154</v>
      </c>
      <c r="D992" s="5">
        <v>59039.1740251358</v>
      </c>
      <c r="E992" s="2">
        <f t="shared" si="32"/>
        <v>0.500308130942907</v>
      </c>
      <c r="F992" s="2">
        <f t="shared" si="33"/>
        <v>36778.9164896524</v>
      </c>
    </row>
    <row r="993" spans="1:6">
      <c r="A993" s="5">
        <v>0.709955596038769</v>
      </c>
      <c r="B993" s="5">
        <v>24637.2128282775</v>
      </c>
      <c r="C993" s="5">
        <v>1.23000662695936</v>
      </c>
      <c r="D993" s="5">
        <v>65539.8182454021</v>
      </c>
      <c r="E993" s="2">
        <f t="shared" si="32"/>
        <v>0.520051030920591</v>
      </c>
      <c r="F993" s="2">
        <f t="shared" si="33"/>
        <v>40902.6054171246</v>
      </c>
    </row>
    <row r="994" spans="1:6">
      <c r="A994" s="5">
        <v>0.675806024173112</v>
      </c>
      <c r="B994" s="5">
        <v>18709.8197455864</v>
      </c>
      <c r="C994" s="5">
        <v>1.17587350546096</v>
      </c>
      <c r="D994" s="5">
        <v>56493.4382306445</v>
      </c>
      <c r="E994" s="2">
        <f t="shared" si="32"/>
        <v>0.500067481287848</v>
      </c>
      <c r="F994" s="2">
        <f t="shared" si="33"/>
        <v>37783.6184850581</v>
      </c>
    </row>
    <row r="995" spans="1:6">
      <c r="A995" s="5">
        <v>0.713932887651167</v>
      </c>
      <c r="B995" s="5">
        <v>26590.7968771353</v>
      </c>
      <c r="C995" s="5">
        <v>1.21934234494163</v>
      </c>
      <c r="D995" s="5">
        <v>63846.4811858481</v>
      </c>
      <c r="E995" s="2">
        <f t="shared" si="32"/>
        <v>0.505409457290463</v>
      </c>
      <c r="F995" s="2">
        <f t="shared" si="33"/>
        <v>37255.6843087128</v>
      </c>
    </row>
    <row r="996" spans="1:6">
      <c r="A996" s="5">
        <v>0.794102320323732</v>
      </c>
      <c r="B996" s="5">
        <v>18106.1013854129</v>
      </c>
      <c r="C996" s="5">
        <v>1.37954254942167</v>
      </c>
      <c r="D996" s="5">
        <v>53627.5808146039</v>
      </c>
      <c r="E996" s="2">
        <f t="shared" si="32"/>
        <v>0.585440229097938</v>
      </c>
      <c r="F996" s="2">
        <f t="shared" si="33"/>
        <v>35521.479429191</v>
      </c>
    </row>
    <row r="997" spans="1:6">
      <c r="A997" s="5">
        <v>0.696877584308001</v>
      </c>
      <c r="B997" s="5">
        <v>21079.3619280766</v>
      </c>
      <c r="C997" s="5">
        <v>1.19827320576626</v>
      </c>
      <c r="D997" s="5">
        <v>59310.2615517711</v>
      </c>
      <c r="E997" s="2">
        <f t="shared" si="32"/>
        <v>0.501395621458259</v>
      </c>
      <c r="F997" s="2">
        <f t="shared" si="33"/>
        <v>38230.8996236945</v>
      </c>
    </row>
    <row r="998" spans="1:6">
      <c r="A998" s="5">
        <v>0.715089033331924</v>
      </c>
      <c r="B998" s="5">
        <v>21515.2395699212</v>
      </c>
      <c r="C998" s="5">
        <v>1.26842447794434</v>
      </c>
      <c r="D998" s="5">
        <v>61063.6445954032</v>
      </c>
      <c r="E998" s="2">
        <f t="shared" si="32"/>
        <v>0.553335444612416</v>
      </c>
      <c r="F998" s="2">
        <f t="shared" si="33"/>
        <v>39548.405025482</v>
      </c>
    </row>
    <row r="999" spans="1:6">
      <c r="A999" s="5">
        <v>0.648815171714283</v>
      </c>
      <c r="B999" s="5">
        <v>19266.1495388465</v>
      </c>
      <c r="C999" s="5">
        <v>1.11716396094507</v>
      </c>
      <c r="D999" s="5">
        <v>55620.9334195852</v>
      </c>
      <c r="E999" s="2">
        <f t="shared" si="32"/>
        <v>0.468348789230787</v>
      </c>
      <c r="F999" s="2">
        <f t="shared" si="33"/>
        <v>36354.7838807387</v>
      </c>
    </row>
    <row r="1000" spans="1:6">
      <c r="A1000" s="5">
        <v>0.709682012680306</v>
      </c>
      <c r="B1000" s="5">
        <v>18506.0364409473</v>
      </c>
      <c r="C1000" s="5">
        <v>1.25305733778784</v>
      </c>
      <c r="D1000" s="5">
        <v>54300.3424339907</v>
      </c>
      <c r="E1000" s="2">
        <f t="shared" si="32"/>
        <v>0.543375325107534</v>
      </c>
      <c r="F1000" s="2">
        <f t="shared" si="33"/>
        <v>35794.3059930434</v>
      </c>
    </row>
    <row r="1001" spans="1:6">
      <c r="A1001" s="5">
        <v>0.735951540724709</v>
      </c>
      <c r="B1001" s="5">
        <v>15157.1006897706</v>
      </c>
      <c r="C1001" s="5">
        <v>1.28949351132597</v>
      </c>
      <c r="D1001" s="5">
        <v>49867.1731926452</v>
      </c>
      <c r="E1001" s="2">
        <f t="shared" si="32"/>
        <v>0.553541970601261</v>
      </c>
      <c r="F1001" s="2">
        <f t="shared" si="33"/>
        <v>34710.0725028746</v>
      </c>
    </row>
    <row r="1002" spans="1:6">
      <c r="A1002" s="5">
        <v>0.735872866723468</v>
      </c>
      <c r="B1002" s="5">
        <v>11936.4005103701</v>
      </c>
      <c r="C1002" s="5">
        <v>1.25683990167733</v>
      </c>
      <c r="D1002" s="5">
        <v>46971.26749969</v>
      </c>
      <c r="E1002" s="2">
        <f t="shared" si="32"/>
        <v>0.520967034953862</v>
      </c>
      <c r="F1002" s="2">
        <f t="shared" si="33"/>
        <v>35034.8669893199</v>
      </c>
    </row>
    <row r="1003" spans="1:6">
      <c r="A1003" s="5">
        <v>0.671291549404425</v>
      </c>
      <c r="B1003" s="5">
        <v>18454.7614874111</v>
      </c>
      <c r="C1003" s="5">
        <v>1.17951840909471</v>
      </c>
      <c r="D1003" s="5">
        <v>54863.1220511069</v>
      </c>
      <c r="E1003" s="2">
        <f t="shared" si="32"/>
        <v>0.508226859690285</v>
      </c>
      <c r="F1003" s="2">
        <f t="shared" si="33"/>
        <v>36408.3605636958</v>
      </c>
    </row>
    <row r="1004" spans="1:6">
      <c r="A1004" s="5">
        <v>0.666326289263689</v>
      </c>
      <c r="B1004" s="5">
        <v>18051.2955534492</v>
      </c>
      <c r="C1004" s="5">
        <v>1.15223539420458</v>
      </c>
      <c r="D1004" s="5">
        <v>54583.0795538858</v>
      </c>
      <c r="E1004" s="2">
        <f t="shared" si="32"/>
        <v>0.485909104940891</v>
      </c>
      <c r="F1004" s="2">
        <f t="shared" si="33"/>
        <v>36531.7840004366</v>
      </c>
    </row>
    <row r="1005" spans="1:6">
      <c r="A1005" s="5">
        <v>0.720925200148387</v>
      </c>
      <c r="B1005" s="5">
        <v>22688.6155159435</v>
      </c>
      <c r="C1005" s="5">
        <v>1.25215786710206</v>
      </c>
      <c r="D1005" s="5">
        <v>58609.6746018898</v>
      </c>
      <c r="E1005" s="2">
        <f t="shared" si="32"/>
        <v>0.531232666953673</v>
      </c>
      <c r="F1005" s="2">
        <f t="shared" si="33"/>
        <v>35921.0590859463</v>
      </c>
    </row>
    <row r="1006" spans="1:6">
      <c r="A1006" s="5">
        <v>0.691512997643095</v>
      </c>
      <c r="B1006" s="5">
        <v>17708.0574724832</v>
      </c>
      <c r="C1006" s="5">
        <v>1.18619206325152</v>
      </c>
      <c r="D1006" s="5">
        <v>55024.7085665476</v>
      </c>
      <c r="E1006" s="2">
        <f t="shared" si="32"/>
        <v>0.494679065608425</v>
      </c>
      <c r="F1006" s="2">
        <f t="shared" si="33"/>
        <v>37316.6510940644</v>
      </c>
    </row>
    <row r="1007" spans="1:6">
      <c r="A1007" s="5">
        <v>0.680832398638596</v>
      </c>
      <c r="B1007" s="5">
        <v>22426.5981760014</v>
      </c>
      <c r="C1007" s="5">
        <v>1.17422127319631</v>
      </c>
      <c r="D1007" s="5">
        <v>58745.6834142795</v>
      </c>
      <c r="E1007" s="2">
        <f t="shared" si="32"/>
        <v>0.493388874557714</v>
      </c>
      <c r="F1007" s="2">
        <f t="shared" si="33"/>
        <v>36319.0852382781</v>
      </c>
    </row>
    <row r="1008" spans="1:6">
      <c r="A1008" s="5">
        <v>0.727465346067944</v>
      </c>
      <c r="B1008" s="5">
        <v>20073.1008133998</v>
      </c>
      <c r="C1008" s="5">
        <v>1.25511468747271</v>
      </c>
      <c r="D1008" s="5">
        <v>57004.5085556095</v>
      </c>
      <c r="E1008" s="2">
        <f t="shared" si="32"/>
        <v>0.527649341404766</v>
      </c>
      <c r="F1008" s="2">
        <f t="shared" si="33"/>
        <v>36931.4077422097</v>
      </c>
    </row>
    <row r="1009" spans="1:6">
      <c r="A1009" s="5">
        <v>0.710215411213998</v>
      </c>
      <c r="B1009" s="5">
        <v>21815.9111505133</v>
      </c>
      <c r="C1009" s="5">
        <v>1.25373809892198</v>
      </c>
      <c r="D1009" s="5">
        <v>60423.2363169137</v>
      </c>
      <c r="E1009" s="2">
        <f t="shared" si="32"/>
        <v>0.543522687707982</v>
      </c>
      <c r="F1009" s="2">
        <f t="shared" si="33"/>
        <v>38607.3251664004</v>
      </c>
    </row>
    <row r="1010" spans="1:6">
      <c r="A1010" s="5">
        <v>0.685489904176053</v>
      </c>
      <c r="B1010" s="5">
        <v>19772.0087888952</v>
      </c>
      <c r="C1010" s="5">
        <v>1.19310575762974</v>
      </c>
      <c r="D1010" s="5">
        <v>59223.796484832</v>
      </c>
      <c r="E1010" s="2">
        <f t="shared" si="32"/>
        <v>0.507615853453687</v>
      </c>
      <c r="F1010" s="2">
        <f t="shared" si="33"/>
        <v>39451.7876959368</v>
      </c>
    </row>
    <row r="1011" spans="1:6">
      <c r="A1011" s="5">
        <v>0.687146254557103</v>
      </c>
      <c r="B1011" s="5">
        <v>23142.7840216889</v>
      </c>
      <c r="C1011" s="5">
        <v>1.14599975292316</v>
      </c>
      <c r="D1011" s="5">
        <v>61862.5209927644</v>
      </c>
      <c r="E1011" s="2">
        <f t="shared" si="32"/>
        <v>0.458853498366057</v>
      </c>
      <c r="F1011" s="2">
        <f t="shared" si="33"/>
        <v>38719.7369710755</v>
      </c>
    </row>
    <row r="1012" spans="1:6">
      <c r="A1012" s="5">
        <v>0.716999468631605</v>
      </c>
      <c r="B1012" s="5">
        <v>20154.582382418</v>
      </c>
      <c r="C1012" s="5">
        <v>1.27316196733971</v>
      </c>
      <c r="D1012" s="5">
        <v>56783.8977860042</v>
      </c>
      <c r="E1012" s="2">
        <f t="shared" si="32"/>
        <v>0.556162498708105</v>
      </c>
      <c r="F1012" s="2">
        <f t="shared" si="33"/>
        <v>36629.3154035862</v>
      </c>
    </row>
    <row r="1013" spans="1:6">
      <c r="A1013" s="5">
        <v>0.684620440282782</v>
      </c>
      <c r="B1013" s="5">
        <v>21352.3267260371</v>
      </c>
      <c r="C1013" s="5">
        <v>1.19803137175571</v>
      </c>
      <c r="D1013" s="5">
        <v>59826.8807016892</v>
      </c>
      <c r="E1013" s="2">
        <f t="shared" si="32"/>
        <v>0.513410931472928</v>
      </c>
      <c r="F1013" s="2">
        <f t="shared" si="33"/>
        <v>38474.5539756521</v>
      </c>
    </row>
    <row r="1014" spans="1:6">
      <c r="A1014" s="5">
        <v>0.691803929899769</v>
      </c>
      <c r="B1014" s="5">
        <v>17020.7349738344</v>
      </c>
      <c r="C1014" s="5">
        <v>1.17905071517875</v>
      </c>
      <c r="D1014" s="5">
        <v>52983.3236437884</v>
      </c>
      <c r="E1014" s="2">
        <f t="shared" si="32"/>
        <v>0.487246785278981</v>
      </c>
      <c r="F1014" s="2">
        <f t="shared" si="33"/>
        <v>35962.588669954</v>
      </c>
    </row>
    <row r="1015" spans="1:6">
      <c r="A1015" s="5">
        <v>0.723416732041058</v>
      </c>
      <c r="B1015" s="5">
        <v>19032.5409730708</v>
      </c>
      <c r="C1015" s="5">
        <v>1.28225649781774</v>
      </c>
      <c r="D1015" s="5">
        <v>57366.4208529582</v>
      </c>
      <c r="E1015" s="2">
        <f t="shared" si="32"/>
        <v>0.558839765776682</v>
      </c>
      <c r="F1015" s="2">
        <f t="shared" si="33"/>
        <v>38333.8798798874</v>
      </c>
    </row>
    <row r="1016" spans="1:6">
      <c r="A1016" s="5">
        <v>0.695469264373356</v>
      </c>
      <c r="B1016" s="5">
        <v>19542.4921377477</v>
      </c>
      <c r="C1016" s="5">
        <v>1.21542087666621</v>
      </c>
      <c r="D1016" s="5">
        <v>56166.118464176</v>
      </c>
      <c r="E1016" s="2">
        <f t="shared" si="32"/>
        <v>0.519951612292854</v>
      </c>
      <c r="F1016" s="2">
        <f t="shared" si="33"/>
        <v>36623.6263264283</v>
      </c>
    </row>
    <row r="1017" spans="1:6">
      <c r="A1017" s="5">
        <v>0.750166215816228</v>
      </c>
      <c r="B1017" s="5">
        <v>15815.572833463</v>
      </c>
      <c r="C1017" s="5">
        <v>1.30844529059777</v>
      </c>
      <c r="D1017" s="5">
        <v>52103.376345411</v>
      </c>
      <c r="E1017" s="2">
        <f t="shared" si="32"/>
        <v>0.558279074781542</v>
      </c>
      <c r="F1017" s="2">
        <f t="shared" si="33"/>
        <v>36287.803511948</v>
      </c>
    </row>
    <row r="1018" spans="1:6">
      <c r="A1018" s="5">
        <v>0.765651938169305</v>
      </c>
      <c r="B1018" s="5">
        <v>17385.8645056664</v>
      </c>
      <c r="C1018" s="5">
        <v>1.33650765599739</v>
      </c>
      <c r="D1018" s="5">
        <v>53776.8691976199</v>
      </c>
      <c r="E1018" s="2">
        <f t="shared" si="32"/>
        <v>0.570855717828085</v>
      </c>
      <c r="F1018" s="2">
        <f t="shared" si="33"/>
        <v>36391.0046919535</v>
      </c>
    </row>
    <row r="1019" spans="1:6">
      <c r="A1019" s="5">
        <v>0.690009464708845</v>
      </c>
      <c r="B1019" s="5">
        <v>21247.3033589431</v>
      </c>
      <c r="C1019" s="5">
        <v>1.19531439889868</v>
      </c>
      <c r="D1019" s="5">
        <v>60033.6812488853</v>
      </c>
      <c r="E1019" s="2">
        <f t="shared" si="32"/>
        <v>0.505304934189835</v>
      </c>
      <c r="F1019" s="2">
        <f t="shared" si="33"/>
        <v>38786.3778899422</v>
      </c>
    </row>
    <row r="1020" spans="1:6">
      <c r="A1020" s="5">
        <v>0.75508867945368</v>
      </c>
      <c r="B1020" s="5">
        <v>20551.9625198051</v>
      </c>
      <c r="C1020" s="5">
        <v>1.28469555731029</v>
      </c>
      <c r="D1020" s="5">
        <v>57222.6215763994</v>
      </c>
      <c r="E1020" s="2">
        <f t="shared" si="32"/>
        <v>0.52960687785661</v>
      </c>
      <c r="F1020" s="2">
        <f t="shared" si="33"/>
        <v>36670.6590565943</v>
      </c>
    </row>
    <row r="1021" spans="1:6">
      <c r="A1021" s="5">
        <v>0.741428959265584</v>
      </c>
      <c r="B1021" s="5">
        <v>20854.9245800767</v>
      </c>
      <c r="C1021" s="5">
        <v>1.29438612738656</v>
      </c>
      <c r="D1021" s="5">
        <v>59797.9627611077</v>
      </c>
      <c r="E1021" s="2">
        <f t="shared" si="32"/>
        <v>0.552957168120976</v>
      </c>
      <c r="F1021" s="2">
        <f t="shared" si="33"/>
        <v>38943.038181031</v>
      </c>
    </row>
    <row r="1022" spans="1:6">
      <c r="A1022" s="5">
        <v>0.705378680314256</v>
      </c>
      <c r="B1022" s="5">
        <v>16706.1032174557</v>
      </c>
      <c r="C1022" s="5">
        <v>1.22781822826463</v>
      </c>
      <c r="D1022" s="5">
        <v>52938.530609431</v>
      </c>
      <c r="E1022" s="2">
        <f t="shared" si="32"/>
        <v>0.522439547950374</v>
      </c>
      <c r="F1022" s="2">
        <f t="shared" si="33"/>
        <v>36232.4273919753</v>
      </c>
    </row>
    <row r="1023" spans="1:6">
      <c r="A1023" s="5">
        <v>0.694649502697145</v>
      </c>
      <c r="B1023" s="5">
        <v>17935.3847406437</v>
      </c>
      <c r="C1023" s="5">
        <v>1.21701772382534</v>
      </c>
      <c r="D1023" s="5">
        <v>55236.2272568521</v>
      </c>
      <c r="E1023" s="2">
        <f t="shared" si="32"/>
        <v>0.522368221128195</v>
      </c>
      <c r="F1023" s="2">
        <f t="shared" si="33"/>
        <v>37300.8425162084</v>
      </c>
    </row>
    <row r="1024" spans="1:6">
      <c r="A1024" s="5">
        <v>0.678552622577447</v>
      </c>
      <c r="B1024" s="5">
        <v>17408.7005086711</v>
      </c>
      <c r="C1024" s="5">
        <v>1.16891072023288</v>
      </c>
      <c r="D1024" s="5">
        <v>54345.2585174306</v>
      </c>
      <c r="E1024" s="2">
        <f t="shared" si="32"/>
        <v>0.490358097655433</v>
      </c>
      <c r="F1024" s="2">
        <f t="shared" si="33"/>
        <v>36936.5580087595</v>
      </c>
    </row>
    <row r="1025" spans="1:6">
      <c r="A1025" s="5">
        <v>0.709286588504552</v>
      </c>
      <c r="B1025" s="5">
        <v>23024.9329108453</v>
      </c>
      <c r="C1025" s="5">
        <v>1.2100380634112</v>
      </c>
      <c r="D1025" s="5">
        <v>61668.5396254845</v>
      </c>
      <c r="E1025" s="2">
        <f t="shared" si="32"/>
        <v>0.500751474906648</v>
      </c>
      <c r="F1025" s="2">
        <f t="shared" si="33"/>
        <v>38643.6067146392</v>
      </c>
    </row>
    <row r="1026" spans="1:6">
      <c r="A1026" s="5">
        <v>0.708701402173456</v>
      </c>
      <c r="B1026" s="5">
        <v>20342.0296335215</v>
      </c>
      <c r="C1026" s="5">
        <v>1.20993335849832</v>
      </c>
      <c r="D1026" s="5">
        <v>55153.7894565638</v>
      </c>
      <c r="E1026" s="2">
        <f t="shared" si="32"/>
        <v>0.501231956324864</v>
      </c>
      <c r="F1026" s="2">
        <f t="shared" si="33"/>
        <v>34811.7598230423</v>
      </c>
    </row>
    <row r="1027" spans="1:6">
      <c r="A1027" s="5">
        <v>0.690553786669079</v>
      </c>
      <c r="B1027" s="5">
        <v>19757.3483152101</v>
      </c>
      <c r="C1027" s="5">
        <v>1.20823680814905</v>
      </c>
      <c r="D1027" s="5">
        <v>57437.4839677618</v>
      </c>
      <c r="E1027" s="2">
        <f t="shared" si="32"/>
        <v>0.517683021479971</v>
      </c>
      <c r="F1027" s="2">
        <f t="shared" si="33"/>
        <v>37680.1356525517</v>
      </c>
    </row>
    <row r="1028" spans="1:6">
      <c r="A1028" s="5">
        <v>0.693428088565708</v>
      </c>
      <c r="B1028" s="5">
        <v>20489.1153245136</v>
      </c>
      <c r="C1028" s="5">
        <v>1.17649424141909</v>
      </c>
      <c r="D1028" s="5">
        <v>57431.5416654429</v>
      </c>
      <c r="E1028" s="2">
        <f t="shared" ref="E1028:E1091" si="34">C1028-A1028</f>
        <v>0.483066152853382</v>
      </c>
      <c r="F1028" s="2">
        <f t="shared" ref="F1028:F1091" si="35">D1028-B1028</f>
        <v>36942.4263409293</v>
      </c>
    </row>
    <row r="1029" spans="1:6">
      <c r="A1029" s="5">
        <v>0.73806945586411</v>
      </c>
      <c r="B1029" s="5">
        <v>17224.3856194911</v>
      </c>
      <c r="C1029" s="5">
        <v>1.19876570842914</v>
      </c>
      <c r="D1029" s="5">
        <v>50804.5829928842</v>
      </c>
      <c r="E1029" s="2">
        <f t="shared" si="34"/>
        <v>0.46069625256503</v>
      </c>
      <c r="F1029" s="2">
        <f t="shared" si="35"/>
        <v>33580.1973733931</v>
      </c>
    </row>
    <row r="1030" spans="1:6">
      <c r="A1030" s="5">
        <v>0.721191836444727</v>
      </c>
      <c r="B1030" s="5">
        <v>20407.3528832384</v>
      </c>
      <c r="C1030" s="5">
        <v>1.22129526606022</v>
      </c>
      <c r="D1030" s="5">
        <v>58598.6619075623</v>
      </c>
      <c r="E1030" s="2">
        <f t="shared" si="34"/>
        <v>0.500103429615493</v>
      </c>
      <c r="F1030" s="2">
        <f t="shared" si="35"/>
        <v>38191.3090243239</v>
      </c>
    </row>
    <row r="1031" spans="1:6">
      <c r="A1031" s="5">
        <v>0.714660552095711</v>
      </c>
      <c r="B1031" s="5">
        <v>19352.0657749897</v>
      </c>
      <c r="C1031" s="5">
        <v>1.25322299613665</v>
      </c>
      <c r="D1031" s="5">
        <v>55852.4230043879</v>
      </c>
      <c r="E1031" s="2">
        <f t="shared" si="34"/>
        <v>0.538562444040939</v>
      </c>
      <c r="F1031" s="2">
        <f t="shared" si="35"/>
        <v>36500.3572293982</v>
      </c>
    </row>
    <row r="1032" spans="1:6">
      <c r="A1032" s="5">
        <v>0.70394075126901</v>
      </c>
      <c r="B1032" s="5">
        <v>19238.592937912</v>
      </c>
      <c r="C1032" s="5">
        <v>1.22871195365798</v>
      </c>
      <c r="D1032" s="5">
        <v>55696.4951231866</v>
      </c>
      <c r="E1032" s="2">
        <f t="shared" si="34"/>
        <v>0.52477120238897</v>
      </c>
      <c r="F1032" s="2">
        <f t="shared" si="35"/>
        <v>36457.9021852746</v>
      </c>
    </row>
    <row r="1033" spans="1:6">
      <c r="A1033" s="5">
        <v>0.686184387893343</v>
      </c>
      <c r="B1033" s="5">
        <v>23662.7796900227</v>
      </c>
      <c r="C1033" s="5">
        <v>1.22957326909805</v>
      </c>
      <c r="D1033" s="5">
        <v>60139.9551891803</v>
      </c>
      <c r="E1033" s="2">
        <f t="shared" si="34"/>
        <v>0.543388881204707</v>
      </c>
      <c r="F1033" s="2">
        <f t="shared" si="35"/>
        <v>36477.1754991576</v>
      </c>
    </row>
    <row r="1034" spans="1:6">
      <c r="A1034" s="5">
        <v>0.692671670954459</v>
      </c>
      <c r="B1034" s="5">
        <v>23159.8795353687</v>
      </c>
      <c r="C1034" s="5">
        <v>1.19692599871585</v>
      </c>
      <c r="D1034" s="5">
        <v>62580.1013486681</v>
      </c>
      <c r="E1034" s="2">
        <f t="shared" si="34"/>
        <v>0.504254327761391</v>
      </c>
      <c r="F1034" s="2">
        <f t="shared" si="35"/>
        <v>39420.2218132994</v>
      </c>
    </row>
    <row r="1035" spans="1:6">
      <c r="A1035" s="5">
        <v>0.685652760327668</v>
      </c>
      <c r="B1035" s="5">
        <v>20464.334470085</v>
      </c>
      <c r="C1035" s="5">
        <v>1.16337147868182</v>
      </c>
      <c r="D1035" s="5">
        <v>57685.4371445013</v>
      </c>
      <c r="E1035" s="2">
        <f t="shared" si="34"/>
        <v>0.477718718354152</v>
      </c>
      <c r="F1035" s="2">
        <f t="shared" si="35"/>
        <v>37221.1026744163</v>
      </c>
    </row>
    <row r="1036" spans="1:6">
      <c r="A1036" s="5">
        <v>0.728876393238269</v>
      </c>
      <c r="B1036" s="5">
        <v>19384.608887158</v>
      </c>
      <c r="C1036" s="5">
        <v>1.28034419111656</v>
      </c>
      <c r="D1036" s="5">
        <v>58810.4004167406</v>
      </c>
      <c r="E1036" s="2">
        <f t="shared" si="34"/>
        <v>0.551467797878291</v>
      </c>
      <c r="F1036" s="2">
        <f t="shared" si="35"/>
        <v>39425.7915295826</v>
      </c>
    </row>
    <row r="1037" spans="1:6">
      <c r="A1037" s="5">
        <v>0.717415058108047</v>
      </c>
      <c r="B1037" s="5">
        <v>18169.2025686737</v>
      </c>
      <c r="C1037" s="5">
        <v>1.25066391886685</v>
      </c>
      <c r="D1037" s="5">
        <v>53035.691992583</v>
      </c>
      <c r="E1037" s="2">
        <f t="shared" si="34"/>
        <v>0.533248860758803</v>
      </c>
      <c r="F1037" s="2">
        <f t="shared" si="35"/>
        <v>34866.4894239093</v>
      </c>
    </row>
    <row r="1038" spans="1:6">
      <c r="A1038" s="5">
        <v>0.680786307955382</v>
      </c>
      <c r="B1038" s="5">
        <v>16710.8931345152</v>
      </c>
      <c r="C1038" s="5">
        <v>1.16316719648518</v>
      </c>
      <c r="D1038" s="5">
        <v>52856.4162855088</v>
      </c>
      <c r="E1038" s="2">
        <f t="shared" si="34"/>
        <v>0.482380888529798</v>
      </c>
      <c r="F1038" s="2">
        <f t="shared" si="35"/>
        <v>36145.5231509936</v>
      </c>
    </row>
    <row r="1039" spans="1:6">
      <c r="A1039" s="5">
        <v>0.655900125014127</v>
      </c>
      <c r="B1039" s="5">
        <v>18018.9685736367</v>
      </c>
      <c r="C1039" s="5">
        <v>1.11992948103146</v>
      </c>
      <c r="D1039" s="5">
        <v>54763.4782124463</v>
      </c>
      <c r="E1039" s="2">
        <f t="shared" si="34"/>
        <v>0.464029356017333</v>
      </c>
      <c r="F1039" s="2">
        <f t="shared" si="35"/>
        <v>36744.5096388096</v>
      </c>
    </row>
    <row r="1040" spans="1:6">
      <c r="A1040" s="5">
        <v>0.677697368041075</v>
      </c>
      <c r="B1040" s="5">
        <v>18198.4007655286</v>
      </c>
      <c r="C1040" s="5">
        <v>1.13603189346015</v>
      </c>
      <c r="D1040" s="5">
        <v>54009.2372359315</v>
      </c>
      <c r="E1040" s="2">
        <f t="shared" si="34"/>
        <v>0.458334525419075</v>
      </c>
      <c r="F1040" s="2">
        <f t="shared" si="35"/>
        <v>35810.8364704029</v>
      </c>
    </row>
    <row r="1041" spans="1:6">
      <c r="A1041" s="5">
        <v>0.699735576901941</v>
      </c>
      <c r="B1041" s="5">
        <v>24368.4461151554</v>
      </c>
      <c r="C1041" s="5">
        <v>1.23358731151406</v>
      </c>
      <c r="D1041" s="5">
        <v>62718.8343572587</v>
      </c>
      <c r="E1041" s="2">
        <f t="shared" si="34"/>
        <v>0.533851734612119</v>
      </c>
      <c r="F1041" s="2">
        <f t="shared" si="35"/>
        <v>38350.3882421033</v>
      </c>
    </row>
    <row r="1042" spans="1:6">
      <c r="A1042" s="5">
        <v>0.701611951995159</v>
      </c>
      <c r="B1042" s="5">
        <v>21077.4900445469</v>
      </c>
      <c r="C1042" s="5">
        <v>1.21267671853409</v>
      </c>
      <c r="D1042" s="5">
        <v>57739.2299612164</v>
      </c>
      <c r="E1042" s="2">
        <f t="shared" si="34"/>
        <v>0.511064766538931</v>
      </c>
      <c r="F1042" s="2">
        <f t="shared" si="35"/>
        <v>36661.7399166695</v>
      </c>
    </row>
    <row r="1043" spans="1:6">
      <c r="A1043" s="5">
        <v>0.719130909087736</v>
      </c>
      <c r="B1043" s="5">
        <v>16581.4336200937</v>
      </c>
      <c r="C1043" s="5">
        <v>1.24968986326466</v>
      </c>
      <c r="D1043" s="5">
        <v>53167.3088276539</v>
      </c>
      <c r="E1043" s="2">
        <f t="shared" si="34"/>
        <v>0.530558954176924</v>
      </c>
      <c r="F1043" s="2">
        <f t="shared" si="35"/>
        <v>36585.8752075602</v>
      </c>
    </row>
    <row r="1044" spans="1:6">
      <c r="A1044" s="5">
        <v>0.730613862909888</v>
      </c>
      <c r="B1044" s="5">
        <v>15873.4654920697</v>
      </c>
      <c r="C1044" s="5">
        <v>1.27643500874975</v>
      </c>
      <c r="D1044" s="5">
        <v>52167.4187692805</v>
      </c>
      <c r="E1044" s="2">
        <f t="shared" si="34"/>
        <v>0.545821145839862</v>
      </c>
      <c r="F1044" s="2">
        <f t="shared" si="35"/>
        <v>36293.9532772108</v>
      </c>
    </row>
    <row r="1045" spans="1:6">
      <c r="A1045" s="5">
        <v>0.753676400114499</v>
      </c>
      <c r="B1045" s="5">
        <v>21308.2631291623</v>
      </c>
      <c r="C1045" s="5">
        <v>1.29648453009331</v>
      </c>
      <c r="D1045" s="5">
        <v>57459.380677879</v>
      </c>
      <c r="E1045" s="2">
        <f t="shared" si="34"/>
        <v>0.542808129978811</v>
      </c>
      <c r="F1045" s="2">
        <f t="shared" si="35"/>
        <v>36151.1175487167</v>
      </c>
    </row>
    <row r="1046" spans="1:6">
      <c r="A1046" s="5">
        <v>0.752615496062593</v>
      </c>
      <c r="B1046" s="5">
        <v>19477.4276221443</v>
      </c>
      <c r="C1046" s="5">
        <v>1.31573194234096</v>
      </c>
      <c r="D1046" s="5">
        <v>56971.8865921267</v>
      </c>
      <c r="E1046" s="2">
        <f t="shared" si="34"/>
        <v>0.563116446278367</v>
      </c>
      <c r="F1046" s="2">
        <f t="shared" si="35"/>
        <v>37494.4589699824</v>
      </c>
    </row>
    <row r="1047" spans="1:6">
      <c r="A1047" s="5">
        <v>0.739193777101587</v>
      </c>
      <c r="B1047" s="5">
        <v>17106.1735391419</v>
      </c>
      <c r="C1047" s="5">
        <v>1.27205446223133</v>
      </c>
      <c r="D1047" s="5">
        <v>52327.0607082509</v>
      </c>
      <c r="E1047" s="2">
        <f t="shared" si="34"/>
        <v>0.532860685129743</v>
      </c>
      <c r="F1047" s="2">
        <f t="shared" si="35"/>
        <v>35220.887169109</v>
      </c>
    </row>
    <row r="1048" spans="1:6">
      <c r="A1048" s="5">
        <v>0.713074513130324</v>
      </c>
      <c r="B1048" s="5">
        <v>16754.4474367527</v>
      </c>
      <c r="C1048" s="5">
        <v>1.25354376512546</v>
      </c>
      <c r="D1048" s="5">
        <v>54502.3117635652</v>
      </c>
      <c r="E1048" s="2">
        <f t="shared" si="34"/>
        <v>0.540469251995136</v>
      </c>
      <c r="F1048" s="2">
        <f t="shared" si="35"/>
        <v>37747.8643268125</v>
      </c>
    </row>
    <row r="1049" spans="1:6">
      <c r="A1049" s="5">
        <v>0.709400351605894</v>
      </c>
      <c r="B1049" s="5">
        <v>21675.29502894</v>
      </c>
      <c r="C1049" s="5">
        <v>1.21622216056449</v>
      </c>
      <c r="D1049" s="5">
        <v>58588.3857040577</v>
      </c>
      <c r="E1049" s="2">
        <f t="shared" si="34"/>
        <v>0.506821808958596</v>
      </c>
      <c r="F1049" s="2">
        <f t="shared" si="35"/>
        <v>36913.0906751177</v>
      </c>
    </row>
    <row r="1050" spans="1:6">
      <c r="A1050" s="5">
        <v>0.712504199402275</v>
      </c>
      <c r="B1050" s="5">
        <v>25875.0846821435</v>
      </c>
      <c r="C1050" s="5">
        <v>1.25173311321403</v>
      </c>
      <c r="D1050" s="5">
        <v>66985.2122485554</v>
      </c>
      <c r="E1050" s="2">
        <f t="shared" si="34"/>
        <v>0.539228913811755</v>
      </c>
      <c r="F1050" s="2">
        <f t="shared" si="35"/>
        <v>41110.1275664119</v>
      </c>
    </row>
    <row r="1051" spans="1:6">
      <c r="A1051" s="5">
        <v>0.728144524225949</v>
      </c>
      <c r="B1051" s="5">
        <v>17782.3317069573</v>
      </c>
      <c r="C1051" s="5">
        <v>1.28087577319166</v>
      </c>
      <c r="D1051" s="5">
        <v>55411.7676614868</v>
      </c>
      <c r="E1051" s="2">
        <f t="shared" si="34"/>
        <v>0.552731248965711</v>
      </c>
      <c r="F1051" s="2">
        <f t="shared" si="35"/>
        <v>37629.4359545295</v>
      </c>
    </row>
    <row r="1052" spans="1:6">
      <c r="A1052" s="5">
        <v>0.739917094910491</v>
      </c>
      <c r="B1052" s="5">
        <v>19345.0471993476</v>
      </c>
      <c r="C1052" s="5">
        <v>1.27237617262624</v>
      </c>
      <c r="D1052" s="5">
        <v>58089.2996542976</v>
      </c>
      <c r="E1052" s="2">
        <f t="shared" si="34"/>
        <v>0.532459077715749</v>
      </c>
      <c r="F1052" s="2">
        <f t="shared" si="35"/>
        <v>38744.25245495</v>
      </c>
    </row>
    <row r="1053" spans="1:6">
      <c r="A1053" s="5">
        <v>0.691288563734691</v>
      </c>
      <c r="B1053" s="5">
        <v>19924.3369327134</v>
      </c>
      <c r="C1053" s="5">
        <v>1.20288092622188</v>
      </c>
      <c r="D1053" s="5">
        <v>57363.0335928119</v>
      </c>
      <c r="E1053" s="2">
        <f t="shared" si="34"/>
        <v>0.511592362487189</v>
      </c>
      <c r="F1053" s="2">
        <f t="shared" si="35"/>
        <v>37438.6966600985</v>
      </c>
    </row>
    <row r="1054" spans="1:6">
      <c r="A1054" s="5">
        <v>0.747464561185841</v>
      </c>
      <c r="B1054" s="5">
        <v>20784.3547006784</v>
      </c>
      <c r="C1054" s="5">
        <v>1.27232042341967</v>
      </c>
      <c r="D1054" s="5">
        <v>59963.4488048858</v>
      </c>
      <c r="E1054" s="2">
        <f t="shared" si="34"/>
        <v>0.524855862233829</v>
      </c>
      <c r="F1054" s="2">
        <f t="shared" si="35"/>
        <v>39179.0941042074</v>
      </c>
    </row>
    <row r="1055" spans="1:6">
      <c r="A1055" s="5">
        <v>0.692141242417467</v>
      </c>
      <c r="B1055" s="5">
        <v>18763.3802392541</v>
      </c>
      <c r="C1055" s="5">
        <v>1.18158918142351</v>
      </c>
      <c r="D1055" s="5">
        <v>55039.5151440872</v>
      </c>
      <c r="E1055" s="2">
        <f t="shared" si="34"/>
        <v>0.489447939006043</v>
      </c>
      <c r="F1055" s="2">
        <f t="shared" si="35"/>
        <v>36276.1349048331</v>
      </c>
    </row>
    <row r="1056" spans="1:6">
      <c r="A1056" s="5">
        <v>0.715682951769493</v>
      </c>
      <c r="B1056" s="5">
        <v>22333.0327989275</v>
      </c>
      <c r="C1056" s="5">
        <v>1.21023466645476</v>
      </c>
      <c r="D1056" s="5">
        <v>57931.2923256781</v>
      </c>
      <c r="E1056" s="2">
        <f t="shared" si="34"/>
        <v>0.494551714685267</v>
      </c>
      <c r="F1056" s="2">
        <f t="shared" si="35"/>
        <v>35598.2595267506</v>
      </c>
    </row>
    <row r="1057" spans="1:6">
      <c r="A1057" s="5">
        <v>0.729770449102074</v>
      </c>
      <c r="B1057" s="5">
        <v>21902.7994417178</v>
      </c>
      <c r="C1057" s="5">
        <v>1.25608386517843</v>
      </c>
      <c r="D1057" s="5">
        <v>59841.1558132114</v>
      </c>
      <c r="E1057" s="2">
        <f t="shared" si="34"/>
        <v>0.526313416076356</v>
      </c>
      <c r="F1057" s="2">
        <f t="shared" si="35"/>
        <v>37938.3563714936</v>
      </c>
    </row>
    <row r="1058" spans="1:6">
      <c r="A1058" s="5">
        <v>0.76451503898585</v>
      </c>
      <c r="B1058" s="5">
        <v>22566.7968853778</v>
      </c>
      <c r="C1058" s="5">
        <v>1.33769003450475</v>
      </c>
      <c r="D1058" s="5">
        <v>59432.8266130014</v>
      </c>
      <c r="E1058" s="2">
        <f t="shared" si="34"/>
        <v>0.5731749955189</v>
      </c>
      <c r="F1058" s="2">
        <f t="shared" si="35"/>
        <v>36866.0297276236</v>
      </c>
    </row>
    <row r="1059" spans="1:6">
      <c r="A1059" s="5">
        <v>0.68801344952227</v>
      </c>
      <c r="B1059" s="5">
        <v>20273.7539042355</v>
      </c>
      <c r="C1059" s="5">
        <v>1.19789205422884</v>
      </c>
      <c r="D1059" s="5">
        <v>57183.666673697</v>
      </c>
      <c r="E1059" s="2">
        <f t="shared" si="34"/>
        <v>0.50987860470657</v>
      </c>
      <c r="F1059" s="2">
        <f t="shared" si="35"/>
        <v>36909.9127694615</v>
      </c>
    </row>
    <row r="1060" spans="1:6">
      <c r="A1060" s="5">
        <v>0.718182449681111</v>
      </c>
      <c r="B1060" s="5">
        <v>23529.6067922622</v>
      </c>
      <c r="C1060" s="5">
        <v>1.24330268384896</v>
      </c>
      <c r="D1060" s="5">
        <v>63104.2497984811</v>
      </c>
      <c r="E1060" s="2">
        <f t="shared" si="34"/>
        <v>0.525120234167849</v>
      </c>
      <c r="F1060" s="2">
        <f t="shared" si="35"/>
        <v>39574.6430062189</v>
      </c>
    </row>
    <row r="1061" spans="1:6">
      <c r="A1061" s="5">
        <v>0.65532207687921</v>
      </c>
      <c r="B1061" s="5">
        <v>17591.6517282718</v>
      </c>
      <c r="C1061" s="5">
        <v>1.15604522150347</v>
      </c>
      <c r="D1061" s="5">
        <v>53078.7517477503</v>
      </c>
      <c r="E1061" s="2">
        <f t="shared" si="34"/>
        <v>0.50072314462426</v>
      </c>
      <c r="F1061" s="2">
        <f t="shared" si="35"/>
        <v>35487.1000194785</v>
      </c>
    </row>
    <row r="1062" spans="1:6">
      <c r="A1062" s="5">
        <v>0.710512555703746</v>
      </c>
      <c r="B1062" s="5">
        <v>15698.7852698473</v>
      </c>
      <c r="C1062" s="5">
        <v>1.21713969040011</v>
      </c>
      <c r="D1062" s="5">
        <v>50899.4849663392</v>
      </c>
      <c r="E1062" s="2">
        <f t="shared" si="34"/>
        <v>0.506627134696364</v>
      </c>
      <c r="F1062" s="2">
        <f t="shared" si="35"/>
        <v>35200.6996964919</v>
      </c>
    </row>
    <row r="1063" spans="1:6">
      <c r="A1063" s="5">
        <v>0.688820135858137</v>
      </c>
      <c r="B1063" s="5">
        <v>19827.0397107943</v>
      </c>
      <c r="C1063" s="5">
        <v>1.18698823858964</v>
      </c>
      <c r="D1063" s="5">
        <v>57624.8453349394</v>
      </c>
      <c r="E1063" s="2">
        <f t="shared" si="34"/>
        <v>0.498168102731503</v>
      </c>
      <c r="F1063" s="2">
        <f t="shared" si="35"/>
        <v>37797.8056241451</v>
      </c>
    </row>
    <row r="1064" spans="1:6">
      <c r="A1064" s="5">
        <v>0.711567056738602</v>
      </c>
      <c r="B1064" s="5">
        <v>18559.0527569111</v>
      </c>
      <c r="C1064" s="5">
        <v>1.22219354767592</v>
      </c>
      <c r="D1064" s="5">
        <v>54127.9712041452</v>
      </c>
      <c r="E1064" s="2">
        <f t="shared" si="34"/>
        <v>0.510626490937318</v>
      </c>
      <c r="F1064" s="2">
        <f t="shared" si="35"/>
        <v>35568.9184472341</v>
      </c>
    </row>
    <row r="1065" spans="1:6">
      <c r="A1065" s="5">
        <v>0.684749112120539</v>
      </c>
      <c r="B1065" s="5">
        <v>23277.0099857938</v>
      </c>
      <c r="C1065" s="5">
        <v>1.19546292792194</v>
      </c>
      <c r="D1065" s="5">
        <v>64813.525555712</v>
      </c>
      <c r="E1065" s="2">
        <f t="shared" si="34"/>
        <v>0.510713815801401</v>
      </c>
      <c r="F1065" s="2">
        <f t="shared" si="35"/>
        <v>41536.5155699182</v>
      </c>
    </row>
    <row r="1066" spans="1:6">
      <c r="A1066" s="5">
        <v>0.699490182611341</v>
      </c>
      <c r="B1066" s="5">
        <v>20934.949475089</v>
      </c>
      <c r="C1066" s="5">
        <v>1.20204792095372</v>
      </c>
      <c r="D1066" s="5">
        <v>61476.6793475608</v>
      </c>
      <c r="E1066" s="2">
        <f t="shared" si="34"/>
        <v>0.502557738342379</v>
      </c>
      <c r="F1066" s="2">
        <f t="shared" si="35"/>
        <v>40541.7298724718</v>
      </c>
    </row>
    <row r="1067" spans="1:6">
      <c r="A1067" s="5">
        <v>0.729610989891655</v>
      </c>
      <c r="B1067" s="5">
        <v>22478.3175487258</v>
      </c>
      <c r="C1067" s="5">
        <v>1.24283518876127</v>
      </c>
      <c r="D1067" s="5">
        <v>61787.2756200575</v>
      </c>
      <c r="E1067" s="2">
        <f t="shared" si="34"/>
        <v>0.513224198869615</v>
      </c>
      <c r="F1067" s="2">
        <f t="shared" si="35"/>
        <v>39308.9580713317</v>
      </c>
    </row>
    <row r="1068" spans="1:6">
      <c r="A1068" s="5">
        <v>0.660251058869809</v>
      </c>
      <c r="B1068" s="5">
        <v>19676.2667493147</v>
      </c>
      <c r="C1068" s="5">
        <v>1.15201171287237</v>
      </c>
      <c r="D1068" s="5">
        <v>57050.9499621247</v>
      </c>
      <c r="E1068" s="2">
        <f t="shared" si="34"/>
        <v>0.491760654002561</v>
      </c>
      <c r="F1068" s="2">
        <f t="shared" si="35"/>
        <v>37374.68321281</v>
      </c>
    </row>
    <row r="1069" spans="1:6">
      <c r="A1069" s="5">
        <v>0.710584309486628</v>
      </c>
      <c r="B1069" s="5">
        <v>19548.1726476248</v>
      </c>
      <c r="C1069" s="5">
        <v>1.21745053878149</v>
      </c>
      <c r="D1069" s="5">
        <v>56544.0990835146</v>
      </c>
      <c r="E1069" s="2">
        <f t="shared" si="34"/>
        <v>0.506866229294862</v>
      </c>
      <c r="F1069" s="2">
        <f t="shared" si="35"/>
        <v>36995.9264358898</v>
      </c>
    </row>
    <row r="1070" spans="1:6">
      <c r="A1070" s="5">
        <v>0.723789583558503</v>
      </c>
      <c r="B1070" s="5">
        <v>20598.0704290745</v>
      </c>
      <c r="C1070" s="5">
        <v>1.24664045794547</v>
      </c>
      <c r="D1070" s="5">
        <v>56865.0355344756</v>
      </c>
      <c r="E1070" s="2">
        <f t="shared" si="34"/>
        <v>0.522850874386967</v>
      </c>
      <c r="F1070" s="2">
        <f t="shared" si="35"/>
        <v>36266.9651054011</v>
      </c>
    </row>
    <row r="1071" spans="1:6">
      <c r="A1071" s="5">
        <v>0.673684163676404</v>
      </c>
      <c r="B1071" s="5">
        <v>23126.2236721913</v>
      </c>
      <c r="C1071" s="5">
        <v>1.17904212015715</v>
      </c>
      <c r="D1071" s="5">
        <v>61190.0027993325</v>
      </c>
      <c r="E1071" s="2">
        <f t="shared" si="34"/>
        <v>0.505357956480746</v>
      </c>
      <c r="F1071" s="2">
        <f t="shared" si="35"/>
        <v>38063.7791271412</v>
      </c>
    </row>
    <row r="1072" spans="1:6">
      <c r="A1072" s="5">
        <v>0.724850958321444</v>
      </c>
      <c r="B1072" s="5">
        <v>18468.7799078372</v>
      </c>
      <c r="C1072" s="5">
        <v>1.2679928422626</v>
      </c>
      <c r="D1072" s="5">
        <v>55355.7392761468</v>
      </c>
      <c r="E1072" s="2">
        <f t="shared" si="34"/>
        <v>0.543141883941156</v>
      </c>
      <c r="F1072" s="2">
        <f t="shared" si="35"/>
        <v>36886.9593683096</v>
      </c>
    </row>
    <row r="1073" spans="1:6">
      <c r="A1073" s="5">
        <v>0.727986342324883</v>
      </c>
      <c r="B1073" s="5">
        <v>21130.2075251859</v>
      </c>
      <c r="C1073" s="5">
        <v>1.24966700848615</v>
      </c>
      <c r="D1073" s="5">
        <v>57431.4058467129</v>
      </c>
      <c r="E1073" s="2">
        <f t="shared" si="34"/>
        <v>0.521680666161267</v>
      </c>
      <c r="F1073" s="2">
        <f t="shared" si="35"/>
        <v>36301.198321527</v>
      </c>
    </row>
    <row r="1074" spans="1:6">
      <c r="A1074" s="5">
        <v>0.708103473126313</v>
      </c>
      <c r="B1074" s="5">
        <v>21714.0155305031</v>
      </c>
      <c r="C1074" s="5">
        <v>1.22960619636823</v>
      </c>
      <c r="D1074" s="5">
        <v>61815.8631823245</v>
      </c>
      <c r="E1074" s="2">
        <f t="shared" si="34"/>
        <v>0.521502723241917</v>
      </c>
      <c r="F1074" s="2">
        <f t="shared" si="35"/>
        <v>40101.8476518214</v>
      </c>
    </row>
    <row r="1075" spans="1:6">
      <c r="A1075" s="5">
        <v>0.674319813623605</v>
      </c>
      <c r="B1075" s="5">
        <v>19211.0785189774</v>
      </c>
      <c r="C1075" s="5">
        <v>1.15781007191952</v>
      </c>
      <c r="D1075" s="5">
        <v>54619.7171157866</v>
      </c>
      <c r="E1075" s="2">
        <f t="shared" si="34"/>
        <v>0.483490258295915</v>
      </c>
      <c r="F1075" s="2">
        <f t="shared" si="35"/>
        <v>35408.6385968092</v>
      </c>
    </row>
    <row r="1076" spans="1:6">
      <c r="A1076" s="5">
        <v>0.759248764259117</v>
      </c>
      <c r="B1076" s="5">
        <v>20520.0405231347</v>
      </c>
      <c r="C1076" s="5">
        <v>1.34978117431245</v>
      </c>
      <c r="D1076" s="5">
        <v>57722.4496550745</v>
      </c>
      <c r="E1076" s="2">
        <f t="shared" si="34"/>
        <v>0.590532410053333</v>
      </c>
      <c r="F1076" s="2">
        <f t="shared" si="35"/>
        <v>37202.4091319398</v>
      </c>
    </row>
    <row r="1077" spans="1:6">
      <c r="A1077" s="5">
        <v>0.705809039202907</v>
      </c>
      <c r="B1077" s="5">
        <v>21481.2710894754</v>
      </c>
      <c r="C1077" s="5">
        <v>1.23781920753806</v>
      </c>
      <c r="D1077" s="5">
        <v>60327.2898492757</v>
      </c>
      <c r="E1077" s="2">
        <f t="shared" si="34"/>
        <v>0.532010168335153</v>
      </c>
      <c r="F1077" s="2">
        <f t="shared" si="35"/>
        <v>38846.0187598003</v>
      </c>
    </row>
    <row r="1078" spans="1:6">
      <c r="A1078" s="5">
        <v>0.666964775710179</v>
      </c>
      <c r="B1078" s="5">
        <v>21435.8097116222</v>
      </c>
      <c r="C1078" s="5">
        <v>1.1475094191958</v>
      </c>
      <c r="D1078" s="5">
        <v>57439.9044498904</v>
      </c>
      <c r="E1078" s="2">
        <f t="shared" si="34"/>
        <v>0.480544643485621</v>
      </c>
      <c r="F1078" s="2">
        <f t="shared" si="35"/>
        <v>36004.0947382682</v>
      </c>
    </row>
    <row r="1079" spans="1:6">
      <c r="A1079" s="5">
        <v>0.703765437691245</v>
      </c>
      <c r="B1079" s="5">
        <v>18268.2840458013</v>
      </c>
      <c r="C1079" s="5">
        <v>1.19707677580603</v>
      </c>
      <c r="D1079" s="5">
        <v>53713.1922808869</v>
      </c>
      <c r="E1079" s="2">
        <f t="shared" si="34"/>
        <v>0.493311338114785</v>
      </c>
      <c r="F1079" s="2">
        <f t="shared" si="35"/>
        <v>35444.9082350856</v>
      </c>
    </row>
    <row r="1080" spans="1:6">
      <c r="A1080" s="5">
        <v>0.710651062297757</v>
      </c>
      <c r="B1080" s="5">
        <v>14319.2327275693</v>
      </c>
      <c r="C1080" s="5">
        <v>1.24808491720223</v>
      </c>
      <c r="D1080" s="5">
        <v>50706.5535191016</v>
      </c>
      <c r="E1080" s="2">
        <f t="shared" si="34"/>
        <v>0.537433854904473</v>
      </c>
      <c r="F1080" s="2">
        <f t="shared" si="35"/>
        <v>36387.3207915323</v>
      </c>
    </row>
    <row r="1081" spans="1:6">
      <c r="A1081" s="5">
        <v>0.682911078932127</v>
      </c>
      <c r="B1081" s="5">
        <v>18175.7125703616</v>
      </c>
      <c r="C1081" s="5">
        <v>1.17684260211124</v>
      </c>
      <c r="D1081" s="5">
        <v>53237.8546701186</v>
      </c>
      <c r="E1081" s="2">
        <f t="shared" si="34"/>
        <v>0.493931523179113</v>
      </c>
      <c r="F1081" s="2">
        <f t="shared" si="35"/>
        <v>35062.142099757</v>
      </c>
    </row>
    <row r="1082" spans="1:6">
      <c r="A1082" s="5">
        <v>0.75169673335298</v>
      </c>
      <c r="B1082" s="5">
        <v>16510.2728446411</v>
      </c>
      <c r="C1082" s="5">
        <v>1.30908631521498</v>
      </c>
      <c r="D1082" s="5">
        <v>55284.6386818008</v>
      </c>
      <c r="E1082" s="2">
        <f t="shared" si="34"/>
        <v>0.557389581862</v>
      </c>
      <c r="F1082" s="2">
        <f t="shared" si="35"/>
        <v>38774.3658371597</v>
      </c>
    </row>
    <row r="1083" spans="1:6">
      <c r="A1083" s="5">
        <v>0.693791389572388</v>
      </c>
      <c r="B1083" s="5">
        <v>13025.4079474795</v>
      </c>
      <c r="C1083" s="5">
        <v>1.186741611706</v>
      </c>
      <c r="D1083" s="5">
        <v>48104.7316475245</v>
      </c>
      <c r="E1083" s="2">
        <f t="shared" si="34"/>
        <v>0.492950222133612</v>
      </c>
      <c r="F1083" s="2">
        <f t="shared" si="35"/>
        <v>35079.323700045</v>
      </c>
    </row>
    <row r="1084" spans="1:6">
      <c r="A1084" s="5">
        <v>0.7110670604215</v>
      </c>
      <c r="B1084" s="5">
        <v>19475.4301791594</v>
      </c>
      <c r="C1084" s="5">
        <v>1.24390973039247</v>
      </c>
      <c r="D1084" s="5">
        <v>55357.2568794707</v>
      </c>
      <c r="E1084" s="2">
        <f t="shared" si="34"/>
        <v>0.53284266997097</v>
      </c>
      <c r="F1084" s="2">
        <f t="shared" si="35"/>
        <v>35881.8267003113</v>
      </c>
    </row>
    <row r="1085" spans="1:6">
      <c r="A1085" s="5">
        <v>0.701666128413766</v>
      </c>
      <c r="B1085" s="5">
        <v>16480.4991582054</v>
      </c>
      <c r="C1085" s="5">
        <v>1.19748100868325</v>
      </c>
      <c r="D1085" s="5">
        <v>53699.4670765356</v>
      </c>
      <c r="E1085" s="2">
        <f t="shared" si="34"/>
        <v>0.495814880269484</v>
      </c>
      <c r="F1085" s="2">
        <f t="shared" si="35"/>
        <v>37218.9679183302</v>
      </c>
    </row>
    <row r="1086" spans="1:6">
      <c r="A1086" s="5">
        <v>0.676866840155388</v>
      </c>
      <c r="B1086" s="5">
        <v>20491.3694003017</v>
      </c>
      <c r="C1086" s="5">
        <v>1.17783492933315</v>
      </c>
      <c r="D1086" s="5">
        <v>55645.7346620106</v>
      </c>
      <c r="E1086" s="2">
        <f t="shared" si="34"/>
        <v>0.500968089177762</v>
      </c>
      <c r="F1086" s="2">
        <f t="shared" si="35"/>
        <v>35154.3652617089</v>
      </c>
    </row>
    <row r="1087" spans="1:6">
      <c r="A1087" s="5">
        <v>0.622829399553146</v>
      </c>
      <c r="B1087" s="5">
        <v>19187.7794225794</v>
      </c>
      <c r="C1087" s="5">
        <v>1.05687874869189</v>
      </c>
      <c r="D1087" s="5">
        <v>57140.3488777447</v>
      </c>
      <c r="E1087" s="2">
        <f t="shared" si="34"/>
        <v>0.434049349138744</v>
      </c>
      <c r="F1087" s="2">
        <f t="shared" si="35"/>
        <v>37952.5694551653</v>
      </c>
    </row>
    <row r="1088" spans="1:6">
      <c r="A1088" s="5">
        <v>0.710990152802554</v>
      </c>
      <c r="B1088" s="5">
        <v>22111.9311987045</v>
      </c>
      <c r="C1088" s="5">
        <v>1.23738293938203</v>
      </c>
      <c r="D1088" s="5">
        <v>62788.6410669703</v>
      </c>
      <c r="E1088" s="2">
        <f t="shared" si="34"/>
        <v>0.526392786579476</v>
      </c>
      <c r="F1088" s="2">
        <f t="shared" si="35"/>
        <v>40676.7098682658</v>
      </c>
    </row>
    <row r="1089" spans="1:6">
      <c r="A1089" s="5">
        <v>0.716887991696221</v>
      </c>
      <c r="B1089" s="5">
        <v>18398.1148274093</v>
      </c>
      <c r="C1089" s="5">
        <v>1.23506074211419</v>
      </c>
      <c r="D1089" s="5">
        <v>53837.5455490802</v>
      </c>
      <c r="E1089" s="2">
        <f t="shared" si="34"/>
        <v>0.518172750417969</v>
      </c>
      <c r="F1089" s="2">
        <f t="shared" si="35"/>
        <v>35439.4307216709</v>
      </c>
    </row>
    <row r="1090" spans="1:6">
      <c r="A1090" s="5">
        <v>0.732358544641641</v>
      </c>
      <c r="B1090" s="5">
        <v>21424.6203573392</v>
      </c>
      <c r="C1090" s="5">
        <v>1.29413502585591</v>
      </c>
      <c r="D1090" s="5">
        <v>59984.7115003296</v>
      </c>
      <c r="E1090" s="2">
        <f t="shared" si="34"/>
        <v>0.561776481214269</v>
      </c>
      <c r="F1090" s="2">
        <f t="shared" si="35"/>
        <v>38560.0911429904</v>
      </c>
    </row>
    <row r="1091" spans="1:6">
      <c r="A1091" s="5">
        <v>0.658920463033488</v>
      </c>
      <c r="B1091" s="5">
        <v>19274.3810820286</v>
      </c>
      <c r="C1091" s="5">
        <v>1.15187320667594</v>
      </c>
      <c r="D1091" s="5">
        <v>56222.5030424916</v>
      </c>
      <c r="E1091" s="2">
        <f t="shared" si="34"/>
        <v>0.492952743642452</v>
      </c>
      <c r="F1091" s="2">
        <f t="shared" si="35"/>
        <v>36948.121960463</v>
      </c>
    </row>
    <row r="1092" spans="1:6">
      <c r="A1092" s="5">
        <v>0.700831014959862</v>
      </c>
      <c r="B1092" s="5">
        <v>16760.7435500621</v>
      </c>
      <c r="C1092" s="5">
        <v>1.18497277224714</v>
      </c>
      <c r="D1092" s="5">
        <v>53295.0160286694</v>
      </c>
      <c r="E1092" s="2">
        <f t="shared" ref="E1092:E1155" si="36">C1092-A1092</f>
        <v>0.484141757287278</v>
      </c>
      <c r="F1092" s="2">
        <f t="shared" ref="F1092:F1155" si="37">D1092-B1092</f>
        <v>36534.2724786073</v>
      </c>
    </row>
    <row r="1093" spans="1:6">
      <c r="A1093" s="5">
        <v>0.733793944358606</v>
      </c>
      <c r="B1093" s="5">
        <v>17258.3435205847</v>
      </c>
      <c r="C1093" s="5">
        <v>1.2825033806068</v>
      </c>
      <c r="D1093" s="5">
        <v>54606.425984525</v>
      </c>
      <c r="E1093" s="2">
        <f t="shared" si="36"/>
        <v>0.548709436248194</v>
      </c>
      <c r="F1093" s="2">
        <f t="shared" si="37"/>
        <v>37348.0824639403</v>
      </c>
    </row>
    <row r="1094" spans="1:6">
      <c r="A1094" s="5">
        <v>0.688569903995445</v>
      </c>
      <c r="B1094" s="5">
        <v>24805.8517193169</v>
      </c>
      <c r="C1094" s="5">
        <v>1.21133245654475</v>
      </c>
      <c r="D1094" s="5">
        <v>64613.6163981739</v>
      </c>
      <c r="E1094" s="2">
        <f t="shared" si="36"/>
        <v>0.522762552549305</v>
      </c>
      <c r="F1094" s="2">
        <f t="shared" si="37"/>
        <v>39807.764678857</v>
      </c>
    </row>
    <row r="1095" spans="1:6">
      <c r="A1095" s="5">
        <v>0.704838757856332</v>
      </c>
      <c r="B1095" s="5">
        <v>17426.6583718192</v>
      </c>
      <c r="C1095" s="5">
        <v>1.19570940692805</v>
      </c>
      <c r="D1095" s="5">
        <v>53328.1087743963</v>
      </c>
      <c r="E1095" s="2">
        <f t="shared" si="36"/>
        <v>0.490870649071718</v>
      </c>
      <c r="F1095" s="2">
        <f t="shared" si="37"/>
        <v>35901.4504025771</v>
      </c>
    </row>
    <row r="1096" spans="1:6">
      <c r="A1096" s="5">
        <v>0.724845274956903</v>
      </c>
      <c r="B1096" s="5">
        <v>20106.3173168953</v>
      </c>
      <c r="C1096" s="5">
        <v>1.27607892773946</v>
      </c>
      <c r="D1096" s="5">
        <v>58730.7384846025</v>
      </c>
      <c r="E1096" s="2">
        <f t="shared" si="36"/>
        <v>0.551233652782557</v>
      </c>
      <c r="F1096" s="2">
        <f t="shared" si="37"/>
        <v>38624.4211677072</v>
      </c>
    </row>
    <row r="1097" spans="1:6">
      <c r="A1097" s="5">
        <v>0.710814795583881</v>
      </c>
      <c r="B1097" s="5">
        <v>15507.6211201898</v>
      </c>
      <c r="C1097" s="5">
        <v>1.21665218328574</v>
      </c>
      <c r="D1097" s="5">
        <v>51055.720295009</v>
      </c>
      <c r="E1097" s="2">
        <f t="shared" si="36"/>
        <v>0.505837387701859</v>
      </c>
      <c r="F1097" s="2">
        <f t="shared" si="37"/>
        <v>35548.0991748192</v>
      </c>
    </row>
    <row r="1098" spans="1:6">
      <c r="A1098" s="5">
        <v>0.687089217001799</v>
      </c>
      <c r="B1098" s="5">
        <v>17565.3865167009</v>
      </c>
      <c r="C1098" s="5">
        <v>1.18000678118793</v>
      </c>
      <c r="D1098" s="5">
        <v>52417.0438227402</v>
      </c>
      <c r="E1098" s="2">
        <f t="shared" si="36"/>
        <v>0.492917564186131</v>
      </c>
      <c r="F1098" s="2">
        <f t="shared" si="37"/>
        <v>34851.6573060393</v>
      </c>
    </row>
    <row r="1099" spans="1:6">
      <c r="A1099" s="5">
        <v>0.694026401654673</v>
      </c>
      <c r="B1099" s="5">
        <v>18851.9833370233</v>
      </c>
      <c r="C1099" s="5">
        <v>1.20454567976293</v>
      </c>
      <c r="D1099" s="5">
        <v>54770.3453715965</v>
      </c>
      <c r="E1099" s="2">
        <f t="shared" si="36"/>
        <v>0.510519278108257</v>
      </c>
      <c r="F1099" s="2">
        <f t="shared" si="37"/>
        <v>35918.3620345732</v>
      </c>
    </row>
    <row r="1100" spans="1:6">
      <c r="A1100" s="5">
        <v>0.733640185183547</v>
      </c>
      <c r="B1100" s="5">
        <v>16130.4918722427</v>
      </c>
      <c r="C1100" s="5">
        <v>1.29046930114627</v>
      </c>
      <c r="D1100" s="5">
        <v>53658.4539057227</v>
      </c>
      <c r="E1100" s="2">
        <f t="shared" si="36"/>
        <v>0.556829115962723</v>
      </c>
      <c r="F1100" s="2">
        <f t="shared" si="37"/>
        <v>37527.96203348</v>
      </c>
    </row>
    <row r="1101" spans="1:6">
      <c r="A1101" s="5">
        <v>0.694769602965855</v>
      </c>
      <c r="B1101" s="5">
        <v>18846.8475500399</v>
      </c>
      <c r="C1101" s="5">
        <v>1.20507245437361</v>
      </c>
      <c r="D1101" s="5">
        <v>56158.7233141496</v>
      </c>
      <c r="E1101" s="2">
        <f t="shared" si="36"/>
        <v>0.510302851407755</v>
      </c>
      <c r="F1101" s="2">
        <f t="shared" si="37"/>
        <v>37311.8757641097</v>
      </c>
    </row>
    <row r="1102" spans="1:6">
      <c r="A1102" s="5">
        <v>0.699857314180856</v>
      </c>
      <c r="B1102" s="5">
        <v>22544.4571415539</v>
      </c>
      <c r="C1102" s="5">
        <v>1.18868042465521</v>
      </c>
      <c r="D1102" s="5">
        <v>61262.3893416713</v>
      </c>
      <c r="E1102" s="2">
        <f t="shared" si="36"/>
        <v>0.488823110474354</v>
      </c>
      <c r="F1102" s="2">
        <f t="shared" si="37"/>
        <v>38717.9322001174</v>
      </c>
    </row>
    <row r="1103" spans="1:6">
      <c r="A1103" s="5">
        <v>0.72789272149061</v>
      </c>
      <c r="B1103" s="5">
        <v>17467.4722818317</v>
      </c>
      <c r="C1103" s="5">
        <v>1.25090769275512</v>
      </c>
      <c r="D1103" s="5">
        <v>54872.3637614737</v>
      </c>
      <c r="E1103" s="2">
        <f t="shared" si="36"/>
        <v>0.52301497126451</v>
      </c>
      <c r="F1103" s="2">
        <f t="shared" si="37"/>
        <v>37404.891479642</v>
      </c>
    </row>
    <row r="1104" spans="1:6">
      <c r="A1104" s="5">
        <v>0.683956057370516</v>
      </c>
      <c r="B1104" s="5">
        <v>20758.7379264999</v>
      </c>
      <c r="C1104" s="5">
        <v>1.19621229873837</v>
      </c>
      <c r="D1104" s="5">
        <v>58945.6222378383</v>
      </c>
      <c r="E1104" s="2">
        <f t="shared" si="36"/>
        <v>0.512256241367854</v>
      </c>
      <c r="F1104" s="2">
        <f t="shared" si="37"/>
        <v>38186.8843113384</v>
      </c>
    </row>
    <row r="1105" spans="1:6">
      <c r="A1105" s="5">
        <v>0.676157037711931</v>
      </c>
      <c r="B1105" s="5">
        <v>18633.2034096105</v>
      </c>
      <c r="C1105" s="5">
        <v>1.18933290302319</v>
      </c>
      <c r="D1105" s="5">
        <v>55858.7986199166</v>
      </c>
      <c r="E1105" s="2">
        <f t="shared" si="36"/>
        <v>0.513175865311259</v>
      </c>
      <c r="F1105" s="2">
        <f t="shared" si="37"/>
        <v>37225.5952103061</v>
      </c>
    </row>
    <row r="1106" spans="1:6">
      <c r="A1106" s="5">
        <v>0.658750954194742</v>
      </c>
      <c r="B1106" s="5">
        <v>22116.3282538164</v>
      </c>
      <c r="C1106" s="5">
        <v>1.12226529437885</v>
      </c>
      <c r="D1106" s="5">
        <v>59583.2268801422</v>
      </c>
      <c r="E1106" s="2">
        <f t="shared" si="36"/>
        <v>0.463514340184108</v>
      </c>
      <c r="F1106" s="2">
        <f t="shared" si="37"/>
        <v>37466.8986263258</v>
      </c>
    </row>
    <row r="1107" spans="1:6">
      <c r="A1107" s="5">
        <v>0.741610447593408</v>
      </c>
      <c r="B1107" s="5">
        <v>27837.9051816597</v>
      </c>
      <c r="C1107" s="5">
        <v>1.25980210467403</v>
      </c>
      <c r="D1107" s="5">
        <v>71744.5016356234</v>
      </c>
      <c r="E1107" s="2">
        <f t="shared" si="36"/>
        <v>0.518191657080622</v>
      </c>
      <c r="F1107" s="2">
        <f t="shared" si="37"/>
        <v>43906.5964539637</v>
      </c>
    </row>
    <row r="1108" spans="1:6">
      <c r="A1108" s="5">
        <v>0.703948613213064</v>
      </c>
      <c r="B1108" s="5">
        <v>18287.7821858078</v>
      </c>
      <c r="C1108" s="5">
        <v>1.20851121853351</v>
      </c>
      <c r="D1108" s="5">
        <v>56503.7421796948</v>
      </c>
      <c r="E1108" s="2">
        <f t="shared" si="36"/>
        <v>0.504562605320446</v>
      </c>
      <c r="F1108" s="2">
        <f t="shared" si="37"/>
        <v>38215.959993887</v>
      </c>
    </row>
    <row r="1109" spans="1:6">
      <c r="A1109" s="5">
        <v>0.708205593205401</v>
      </c>
      <c r="B1109" s="5">
        <v>20728.5840695293</v>
      </c>
      <c r="C1109" s="5">
        <v>1.21001220056848</v>
      </c>
      <c r="D1109" s="5">
        <v>57137.9860542988</v>
      </c>
      <c r="E1109" s="2">
        <f t="shared" si="36"/>
        <v>0.501806607363079</v>
      </c>
      <c r="F1109" s="2">
        <f t="shared" si="37"/>
        <v>36409.4019847695</v>
      </c>
    </row>
    <row r="1110" spans="1:6">
      <c r="A1110" s="5">
        <v>0.671087567440756</v>
      </c>
      <c r="B1110" s="5">
        <v>19978.6403611754</v>
      </c>
      <c r="C1110" s="5">
        <v>1.13098976850652</v>
      </c>
      <c r="D1110" s="5">
        <v>54432.5106801819</v>
      </c>
      <c r="E1110" s="2">
        <f t="shared" si="36"/>
        <v>0.459902201065764</v>
      </c>
      <c r="F1110" s="2">
        <f t="shared" si="37"/>
        <v>34453.8703190065</v>
      </c>
    </row>
    <row r="1111" spans="1:6">
      <c r="A1111" s="5">
        <v>0.67519589235782</v>
      </c>
      <c r="B1111" s="5">
        <v>22728.198328563</v>
      </c>
      <c r="C1111" s="5">
        <v>1.17683119244466</v>
      </c>
      <c r="D1111" s="5">
        <v>62240.173244755</v>
      </c>
      <c r="E1111" s="2">
        <f t="shared" si="36"/>
        <v>0.50163530008684</v>
      </c>
      <c r="F1111" s="2">
        <f t="shared" si="37"/>
        <v>39511.974916192</v>
      </c>
    </row>
    <row r="1112" spans="1:6">
      <c r="A1112" s="5">
        <v>0.683671570035715</v>
      </c>
      <c r="B1112" s="5">
        <v>20103.8244891913</v>
      </c>
      <c r="C1112" s="5">
        <v>1.2056002200682</v>
      </c>
      <c r="D1112" s="5">
        <v>54136.6382788219</v>
      </c>
      <c r="E1112" s="2">
        <f t="shared" si="36"/>
        <v>0.521928650032485</v>
      </c>
      <c r="F1112" s="2">
        <f t="shared" si="37"/>
        <v>34032.8137896306</v>
      </c>
    </row>
    <row r="1113" spans="1:6">
      <c r="A1113" s="5">
        <v>0.732009088801297</v>
      </c>
      <c r="B1113" s="5">
        <v>22489.516127409</v>
      </c>
      <c r="C1113" s="5">
        <v>1.2728591365199</v>
      </c>
      <c r="D1113" s="5">
        <v>58984.3569223618</v>
      </c>
      <c r="E1113" s="2">
        <f t="shared" si="36"/>
        <v>0.540850047718603</v>
      </c>
      <c r="F1113" s="2">
        <f t="shared" si="37"/>
        <v>36494.8407949528</v>
      </c>
    </row>
    <row r="1114" spans="1:6">
      <c r="A1114" s="5">
        <v>0.687495791890265</v>
      </c>
      <c r="B1114" s="5">
        <v>17716.5663356625</v>
      </c>
      <c r="C1114" s="5">
        <v>1.21345749196834</v>
      </c>
      <c r="D1114" s="5">
        <v>54343.1482441733</v>
      </c>
      <c r="E1114" s="2">
        <f t="shared" si="36"/>
        <v>0.525961700078075</v>
      </c>
      <c r="F1114" s="2">
        <f t="shared" si="37"/>
        <v>36626.5819085108</v>
      </c>
    </row>
    <row r="1115" spans="1:6">
      <c r="A1115" s="5">
        <v>0.673794372886772</v>
      </c>
      <c r="B1115" s="5">
        <v>17843.4329828385</v>
      </c>
      <c r="C1115" s="5">
        <v>1.15326708527838</v>
      </c>
      <c r="D1115" s="5">
        <v>54842.6792813823</v>
      </c>
      <c r="E1115" s="2">
        <f t="shared" si="36"/>
        <v>0.479472712391608</v>
      </c>
      <c r="F1115" s="2">
        <f t="shared" si="37"/>
        <v>36999.2462985438</v>
      </c>
    </row>
    <row r="1116" spans="1:6">
      <c r="A1116" s="5">
        <v>0.72525735550718</v>
      </c>
      <c r="B1116" s="5">
        <v>20267.3695868729</v>
      </c>
      <c r="C1116" s="5">
        <v>1.26187224191206</v>
      </c>
      <c r="D1116" s="5">
        <v>57338.2358077796</v>
      </c>
      <c r="E1116" s="2">
        <f t="shared" si="36"/>
        <v>0.53661488640488</v>
      </c>
      <c r="F1116" s="2">
        <f t="shared" si="37"/>
        <v>37070.8662209067</v>
      </c>
    </row>
    <row r="1117" spans="1:6">
      <c r="A1117" s="5">
        <v>0.680216020790643</v>
      </c>
      <c r="B1117" s="5">
        <v>19002.9313028088</v>
      </c>
      <c r="C1117" s="5">
        <v>1.19115112360157</v>
      </c>
      <c r="D1117" s="5">
        <v>57418.2961850807</v>
      </c>
      <c r="E1117" s="2">
        <f t="shared" si="36"/>
        <v>0.510935102810927</v>
      </c>
      <c r="F1117" s="2">
        <f t="shared" si="37"/>
        <v>38415.3648822719</v>
      </c>
    </row>
    <row r="1118" spans="1:6">
      <c r="A1118" s="5">
        <v>0.660933553924903</v>
      </c>
      <c r="B1118" s="5">
        <v>16585.0096811124</v>
      </c>
      <c r="C1118" s="5">
        <v>1.15328104457167</v>
      </c>
      <c r="D1118" s="5">
        <v>50763.4687363161</v>
      </c>
      <c r="E1118" s="2">
        <f t="shared" si="36"/>
        <v>0.492347490646767</v>
      </c>
      <c r="F1118" s="2">
        <f t="shared" si="37"/>
        <v>34178.4590552037</v>
      </c>
    </row>
    <row r="1119" spans="1:6">
      <c r="A1119" s="5">
        <v>0.689420960252736</v>
      </c>
      <c r="B1119" s="5">
        <v>19436.1700679666</v>
      </c>
      <c r="C1119" s="5">
        <v>1.19710998204664</v>
      </c>
      <c r="D1119" s="5">
        <v>55179.7830696541</v>
      </c>
      <c r="E1119" s="2">
        <f t="shared" si="36"/>
        <v>0.507689021793904</v>
      </c>
      <c r="F1119" s="2">
        <f t="shared" si="37"/>
        <v>35743.6130016875</v>
      </c>
    </row>
    <row r="1120" spans="1:6">
      <c r="A1120" s="5">
        <v>0.695601667605181</v>
      </c>
      <c r="B1120" s="5">
        <v>17439.1760746348</v>
      </c>
      <c r="C1120" s="5">
        <v>1.17995431428087</v>
      </c>
      <c r="D1120" s="5">
        <v>53057.1122322893</v>
      </c>
      <c r="E1120" s="2">
        <f t="shared" si="36"/>
        <v>0.484352646675689</v>
      </c>
      <c r="F1120" s="2">
        <f t="shared" si="37"/>
        <v>35617.9361576545</v>
      </c>
    </row>
    <row r="1121" spans="1:6">
      <c r="A1121" s="5">
        <v>0.690493262347249</v>
      </c>
      <c r="B1121" s="5">
        <v>22140.9082646383</v>
      </c>
      <c r="C1121" s="5">
        <v>1.17412690395204</v>
      </c>
      <c r="D1121" s="5">
        <v>59084.1237464159</v>
      </c>
      <c r="E1121" s="2">
        <f t="shared" si="36"/>
        <v>0.483633641604791</v>
      </c>
      <c r="F1121" s="2">
        <f t="shared" si="37"/>
        <v>36943.2154817776</v>
      </c>
    </row>
    <row r="1122" spans="1:6">
      <c r="A1122" s="5">
        <v>0.690043757544653</v>
      </c>
      <c r="B1122" s="5">
        <v>16321.9235856066</v>
      </c>
      <c r="C1122" s="5">
        <v>1.23548748889835</v>
      </c>
      <c r="D1122" s="5">
        <v>51583.7606328372</v>
      </c>
      <c r="E1122" s="2">
        <f t="shared" si="36"/>
        <v>0.545443731353697</v>
      </c>
      <c r="F1122" s="2">
        <f t="shared" si="37"/>
        <v>35261.8370472306</v>
      </c>
    </row>
    <row r="1123" spans="1:6">
      <c r="A1123" s="5">
        <v>0.714344283891092</v>
      </c>
      <c r="B1123" s="5">
        <v>20722.1153805026</v>
      </c>
      <c r="C1123" s="5">
        <v>1.28397323352143</v>
      </c>
      <c r="D1123" s="5">
        <v>59443.542123367</v>
      </c>
      <c r="E1123" s="2">
        <f t="shared" si="36"/>
        <v>0.569628949630338</v>
      </c>
      <c r="F1123" s="2">
        <f t="shared" si="37"/>
        <v>38721.4267428644</v>
      </c>
    </row>
    <row r="1124" spans="1:6">
      <c r="A1124" s="5">
        <v>0.726396186375139</v>
      </c>
      <c r="B1124" s="5">
        <v>18306.166119528</v>
      </c>
      <c r="C1124" s="5">
        <v>1.24751315422919</v>
      </c>
      <c r="D1124" s="5">
        <v>54978.9086212965</v>
      </c>
      <c r="E1124" s="2">
        <f t="shared" si="36"/>
        <v>0.521116967854051</v>
      </c>
      <c r="F1124" s="2">
        <f t="shared" si="37"/>
        <v>36672.7425017685</v>
      </c>
    </row>
    <row r="1125" spans="1:6">
      <c r="A1125" s="5">
        <v>0.687363864502566</v>
      </c>
      <c r="B1125" s="5">
        <v>19627.5208765322</v>
      </c>
      <c r="C1125" s="5">
        <v>1.15313817191459</v>
      </c>
      <c r="D1125" s="5">
        <v>55820.7972669314</v>
      </c>
      <c r="E1125" s="2">
        <f t="shared" si="36"/>
        <v>0.465774307412024</v>
      </c>
      <c r="F1125" s="2">
        <f t="shared" si="37"/>
        <v>36193.2763903992</v>
      </c>
    </row>
    <row r="1126" spans="1:6">
      <c r="A1126" s="5">
        <v>0.677455854473789</v>
      </c>
      <c r="B1126" s="5">
        <v>18460.1545969562</v>
      </c>
      <c r="C1126" s="5">
        <v>1.17624834376651</v>
      </c>
      <c r="D1126" s="5">
        <v>54140.6341015431</v>
      </c>
      <c r="E1126" s="2">
        <f t="shared" si="36"/>
        <v>0.498792489292721</v>
      </c>
      <c r="F1126" s="2">
        <f t="shared" si="37"/>
        <v>35680.4795045869</v>
      </c>
    </row>
    <row r="1127" spans="1:6">
      <c r="A1127" s="5">
        <v>0.724146597634111</v>
      </c>
      <c r="B1127" s="5">
        <v>16079.0159908455</v>
      </c>
      <c r="C1127" s="5">
        <v>1.25296378384467</v>
      </c>
      <c r="D1127" s="5">
        <v>54074.5424750303</v>
      </c>
      <c r="E1127" s="2">
        <f t="shared" si="36"/>
        <v>0.528817186210559</v>
      </c>
      <c r="F1127" s="2">
        <f t="shared" si="37"/>
        <v>37995.5264841848</v>
      </c>
    </row>
    <row r="1128" spans="1:6">
      <c r="A1128" s="5">
        <v>0.740821899912097</v>
      </c>
      <c r="B1128" s="5">
        <v>20546.7519706985</v>
      </c>
      <c r="C1128" s="5">
        <v>1.27635382180162</v>
      </c>
      <c r="D1128" s="5">
        <v>57044.0288814993</v>
      </c>
      <c r="E1128" s="2">
        <f t="shared" si="36"/>
        <v>0.535531921889523</v>
      </c>
      <c r="F1128" s="2">
        <f t="shared" si="37"/>
        <v>36497.2769108008</v>
      </c>
    </row>
    <row r="1129" spans="1:6">
      <c r="A1129" s="5">
        <v>0.705828885332251</v>
      </c>
      <c r="B1129" s="5">
        <v>19632.8594385401</v>
      </c>
      <c r="C1129" s="5">
        <v>1.23359087449258</v>
      </c>
      <c r="D1129" s="5">
        <v>55902.9090391578</v>
      </c>
      <c r="E1129" s="2">
        <f t="shared" si="36"/>
        <v>0.527761989160329</v>
      </c>
      <c r="F1129" s="2">
        <f t="shared" si="37"/>
        <v>36270.0496006177</v>
      </c>
    </row>
    <row r="1130" spans="1:6">
      <c r="A1130" s="5">
        <v>0.691991493680455</v>
      </c>
      <c r="B1130" s="5">
        <v>18702.6171942824</v>
      </c>
      <c r="C1130" s="5">
        <v>1.21153064694707</v>
      </c>
      <c r="D1130" s="5">
        <v>55201.9646326483</v>
      </c>
      <c r="E1130" s="2">
        <f t="shared" si="36"/>
        <v>0.519539153266615</v>
      </c>
      <c r="F1130" s="2">
        <f t="shared" si="37"/>
        <v>36499.3474383659</v>
      </c>
    </row>
    <row r="1131" spans="1:6">
      <c r="A1131" s="5">
        <v>0.732340454880948</v>
      </c>
      <c r="B1131" s="5">
        <v>17992.6540111064</v>
      </c>
      <c r="C1131" s="5">
        <v>1.26548914886692</v>
      </c>
      <c r="D1131" s="5">
        <v>55391.4717752409</v>
      </c>
      <c r="E1131" s="2">
        <f t="shared" si="36"/>
        <v>0.533148693985972</v>
      </c>
      <c r="F1131" s="2">
        <f t="shared" si="37"/>
        <v>37398.8177641345</v>
      </c>
    </row>
    <row r="1132" spans="1:6">
      <c r="A1132" s="5">
        <v>0.718560005973807</v>
      </c>
      <c r="B1132" s="5">
        <v>19456.7733949098</v>
      </c>
      <c r="C1132" s="5">
        <v>1.27618544144686</v>
      </c>
      <c r="D1132" s="5">
        <v>56506.9492075558</v>
      </c>
      <c r="E1132" s="2">
        <f t="shared" si="36"/>
        <v>0.557625435473053</v>
      </c>
      <c r="F1132" s="2">
        <f t="shared" si="37"/>
        <v>37050.175812646</v>
      </c>
    </row>
    <row r="1133" spans="1:6">
      <c r="A1133" s="5">
        <v>0.736773865336153</v>
      </c>
      <c r="B1133" s="5">
        <v>20192.2013409936</v>
      </c>
      <c r="C1133" s="5">
        <v>1.28226777821932</v>
      </c>
      <c r="D1133" s="5">
        <v>59071.325788083</v>
      </c>
      <c r="E1133" s="2">
        <f t="shared" si="36"/>
        <v>0.545493912883167</v>
      </c>
      <c r="F1133" s="2">
        <f t="shared" si="37"/>
        <v>38879.1244470894</v>
      </c>
    </row>
    <row r="1134" spans="1:6">
      <c r="A1134" s="5">
        <v>0.673906350153737</v>
      </c>
      <c r="B1134" s="5">
        <v>18915.3991418512</v>
      </c>
      <c r="C1134" s="5">
        <v>1.17136550838124</v>
      </c>
      <c r="D1134" s="5">
        <v>56846.654797363</v>
      </c>
      <c r="E1134" s="2">
        <f t="shared" si="36"/>
        <v>0.497459158227503</v>
      </c>
      <c r="F1134" s="2">
        <f t="shared" si="37"/>
        <v>37931.2556555118</v>
      </c>
    </row>
    <row r="1135" spans="1:6">
      <c r="A1135" s="5">
        <v>0.674715721643205</v>
      </c>
      <c r="B1135" s="5">
        <v>19603.6080431023</v>
      </c>
      <c r="C1135" s="5">
        <v>1.18173177543664</v>
      </c>
      <c r="D1135" s="5">
        <v>56957.3580594971</v>
      </c>
      <c r="E1135" s="2">
        <f t="shared" si="36"/>
        <v>0.507016053793435</v>
      </c>
      <c r="F1135" s="2">
        <f t="shared" si="37"/>
        <v>37353.7500163948</v>
      </c>
    </row>
    <row r="1136" spans="1:6">
      <c r="A1136" s="5">
        <v>0.644011579957237</v>
      </c>
      <c r="B1136" s="5">
        <v>14047.5220862158</v>
      </c>
      <c r="C1136" s="5">
        <v>1.11501840993348</v>
      </c>
      <c r="D1136" s="5">
        <v>48950.0913983401</v>
      </c>
      <c r="E1136" s="2">
        <f t="shared" si="36"/>
        <v>0.471006829976243</v>
      </c>
      <c r="F1136" s="2">
        <f t="shared" si="37"/>
        <v>34902.5693121243</v>
      </c>
    </row>
    <row r="1137" spans="1:6">
      <c r="A1137" s="5">
        <v>0.688283099041417</v>
      </c>
      <c r="B1137" s="5">
        <v>23176.8878285292</v>
      </c>
      <c r="C1137" s="5">
        <v>1.18432813143695</v>
      </c>
      <c r="D1137" s="5">
        <v>61790.8242778135</v>
      </c>
      <c r="E1137" s="2">
        <f t="shared" si="36"/>
        <v>0.496045032395533</v>
      </c>
      <c r="F1137" s="2">
        <f t="shared" si="37"/>
        <v>38613.9364492843</v>
      </c>
    </row>
    <row r="1138" spans="1:6">
      <c r="A1138" s="5">
        <v>0.744777251325075</v>
      </c>
      <c r="B1138" s="5">
        <v>18754.0814922081</v>
      </c>
      <c r="C1138" s="5">
        <v>1.26676980392805</v>
      </c>
      <c r="D1138" s="5">
        <v>54760.0850044106</v>
      </c>
      <c r="E1138" s="2">
        <f t="shared" si="36"/>
        <v>0.521992552602975</v>
      </c>
      <c r="F1138" s="2">
        <f t="shared" si="37"/>
        <v>36006.0035122025</v>
      </c>
    </row>
    <row r="1139" spans="1:6">
      <c r="A1139" s="5">
        <v>0.658277317734419</v>
      </c>
      <c r="B1139" s="5">
        <v>15469.2720398809</v>
      </c>
      <c r="C1139" s="5">
        <v>1.12556576138195</v>
      </c>
      <c r="D1139" s="5">
        <v>50583.411823111</v>
      </c>
      <c r="E1139" s="2">
        <f t="shared" si="36"/>
        <v>0.467288443647531</v>
      </c>
      <c r="F1139" s="2">
        <f t="shared" si="37"/>
        <v>35114.1397832301</v>
      </c>
    </row>
    <row r="1140" spans="1:6">
      <c r="A1140" s="5">
        <v>0.76436068562106</v>
      </c>
      <c r="B1140" s="5">
        <v>21016.383878467</v>
      </c>
      <c r="C1140" s="5">
        <v>1.32950945986575</v>
      </c>
      <c r="D1140" s="5">
        <v>57294.4425741526</v>
      </c>
      <c r="E1140" s="2">
        <f t="shared" si="36"/>
        <v>0.56514877424469</v>
      </c>
      <c r="F1140" s="2">
        <f t="shared" si="37"/>
        <v>36278.0586956856</v>
      </c>
    </row>
    <row r="1141" spans="1:6">
      <c r="A1141" s="5">
        <v>0.644676083541264</v>
      </c>
      <c r="B1141" s="5">
        <v>16630.1426284912</v>
      </c>
      <c r="C1141" s="5">
        <v>1.13330159723408</v>
      </c>
      <c r="D1141" s="5">
        <v>53119.5105076449</v>
      </c>
      <c r="E1141" s="2">
        <f t="shared" si="36"/>
        <v>0.488625513692816</v>
      </c>
      <c r="F1141" s="2">
        <f t="shared" si="37"/>
        <v>36489.3678791537</v>
      </c>
    </row>
    <row r="1142" spans="1:6">
      <c r="A1142" s="5">
        <v>0.730910126938573</v>
      </c>
      <c r="B1142" s="5">
        <v>19619.7958661662</v>
      </c>
      <c r="C1142" s="5">
        <v>1.27990485654311</v>
      </c>
      <c r="D1142" s="5">
        <v>57038.2171248</v>
      </c>
      <c r="E1142" s="2">
        <f t="shared" si="36"/>
        <v>0.548994729604537</v>
      </c>
      <c r="F1142" s="2">
        <f t="shared" si="37"/>
        <v>37418.4212586338</v>
      </c>
    </row>
    <row r="1143" spans="1:6">
      <c r="A1143" s="5">
        <v>0.684931034001834</v>
      </c>
      <c r="B1143" s="5">
        <v>18960.542574275</v>
      </c>
      <c r="C1143" s="5">
        <v>1.1957811786185</v>
      </c>
      <c r="D1143" s="5">
        <v>55396.0345194552</v>
      </c>
      <c r="E1143" s="2">
        <f t="shared" si="36"/>
        <v>0.510850144616666</v>
      </c>
      <c r="F1143" s="2">
        <f t="shared" si="37"/>
        <v>36435.4919451802</v>
      </c>
    </row>
    <row r="1144" spans="1:6">
      <c r="A1144" s="5">
        <v>0.740850980735122</v>
      </c>
      <c r="B1144" s="5">
        <v>22305.3033599904</v>
      </c>
      <c r="C1144" s="5">
        <v>1.28631492242086</v>
      </c>
      <c r="D1144" s="5">
        <v>60504.2642343608</v>
      </c>
      <c r="E1144" s="2">
        <f t="shared" si="36"/>
        <v>0.545463941685738</v>
      </c>
      <c r="F1144" s="2">
        <f t="shared" si="37"/>
        <v>38198.9608743704</v>
      </c>
    </row>
    <row r="1145" spans="1:6">
      <c r="A1145" s="5">
        <v>0.681302836950364</v>
      </c>
      <c r="B1145" s="5">
        <v>20161.6288351288</v>
      </c>
      <c r="C1145" s="5">
        <v>1.19715674585643</v>
      </c>
      <c r="D1145" s="5">
        <v>58319.0801525742</v>
      </c>
      <c r="E1145" s="2">
        <f t="shared" si="36"/>
        <v>0.515853908906066</v>
      </c>
      <c r="F1145" s="2">
        <f t="shared" si="37"/>
        <v>38157.4513174454</v>
      </c>
    </row>
    <row r="1146" spans="1:6">
      <c r="A1146" s="5">
        <v>0.709759321948135</v>
      </c>
      <c r="B1146" s="5">
        <v>19750.7281283034</v>
      </c>
      <c r="C1146" s="5">
        <v>1.21655008725522</v>
      </c>
      <c r="D1146" s="5">
        <v>55229.8868384038</v>
      </c>
      <c r="E1146" s="2">
        <f t="shared" si="36"/>
        <v>0.506790765307085</v>
      </c>
      <c r="F1146" s="2">
        <f t="shared" si="37"/>
        <v>35479.1587101004</v>
      </c>
    </row>
    <row r="1147" spans="1:6">
      <c r="A1147" s="5">
        <v>0.66575772973403</v>
      </c>
      <c r="B1147" s="5">
        <v>19662.0357392785</v>
      </c>
      <c r="C1147" s="5">
        <v>1.12373111169909</v>
      </c>
      <c r="D1147" s="5">
        <v>57054.9088553673</v>
      </c>
      <c r="E1147" s="2">
        <f t="shared" si="36"/>
        <v>0.45797338196506</v>
      </c>
      <c r="F1147" s="2">
        <f t="shared" si="37"/>
        <v>37392.8731160888</v>
      </c>
    </row>
    <row r="1148" spans="1:6">
      <c r="A1148" s="5">
        <v>0.687709979815105</v>
      </c>
      <c r="B1148" s="5">
        <v>23020.1687299475</v>
      </c>
      <c r="C1148" s="5">
        <v>1.17949727843428</v>
      </c>
      <c r="D1148" s="5">
        <v>58957.0985664822</v>
      </c>
      <c r="E1148" s="2">
        <f t="shared" si="36"/>
        <v>0.491787298619175</v>
      </c>
      <c r="F1148" s="2">
        <f t="shared" si="37"/>
        <v>35936.9298365347</v>
      </c>
    </row>
    <row r="1149" spans="1:6">
      <c r="A1149" s="5">
        <v>0.724675182444563</v>
      </c>
      <c r="B1149" s="5">
        <v>16761.774605269</v>
      </c>
      <c r="C1149" s="5">
        <v>1.26640623006609</v>
      </c>
      <c r="D1149" s="5">
        <v>51868.0854116424</v>
      </c>
      <c r="E1149" s="2">
        <f t="shared" si="36"/>
        <v>0.541731047621527</v>
      </c>
      <c r="F1149" s="2">
        <f t="shared" si="37"/>
        <v>35106.3108063734</v>
      </c>
    </row>
    <row r="1150" spans="1:6">
      <c r="A1150" s="5">
        <v>0.648450722408323</v>
      </c>
      <c r="B1150" s="5">
        <v>18276.6196497928</v>
      </c>
      <c r="C1150" s="5">
        <v>1.1170146982637</v>
      </c>
      <c r="D1150" s="5">
        <v>53962.0941622756</v>
      </c>
      <c r="E1150" s="2">
        <f t="shared" si="36"/>
        <v>0.468563975855377</v>
      </c>
      <c r="F1150" s="2">
        <f t="shared" si="37"/>
        <v>35685.4745124828</v>
      </c>
    </row>
    <row r="1151" spans="1:6">
      <c r="A1151" s="5">
        <v>0.737718180125914</v>
      </c>
      <c r="B1151" s="5">
        <v>19145.8474052289</v>
      </c>
      <c r="C1151" s="5">
        <v>1.29799568247414</v>
      </c>
      <c r="D1151" s="5">
        <v>57469.8292712446</v>
      </c>
      <c r="E1151" s="2">
        <f t="shared" si="36"/>
        <v>0.560277502348226</v>
      </c>
      <c r="F1151" s="2">
        <f t="shared" si="37"/>
        <v>38323.9818660157</v>
      </c>
    </row>
    <row r="1152" spans="1:6">
      <c r="A1152" s="5">
        <v>0.698114981853288</v>
      </c>
      <c r="B1152" s="5">
        <v>18217.1800233356</v>
      </c>
      <c r="C1152" s="5">
        <v>1.21564622349255</v>
      </c>
      <c r="D1152" s="5">
        <v>52736.8476533253</v>
      </c>
      <c r="E1152" s="2">
        <f t="shared" si="36"/>
        <v>0.517531241639262</v>
      </c>
      <c r="F1152" s="2">
        <f t="shared" si="37"/>
        <v>34519.6676299897</v>
      </c>
    </row>
    <row r="1153" spans="1:6">
      <c r="A1153" s="5">
        <v>0.69831808962821</v>
      </c>
      <c r="B1153" s="5">
        <v>22041.2132887686</v>
      </c>
      <c r="C1153" s="5">
        <v>1.2381611073042</v>
      </c>
      <c r="D1153" s="5">
        <v>60184.4664351617</v>
      </c>
      <c r="E1153" s="2">
        <f t="shared" si="36"/>
        <v>0.53984301767599</v>
      </c>
      <c r="F1153" s="2">
        <f t="shared" si="37"/>
        <v>38143.2531463931</v>
      </c>
    </row>
    <row r="1154" spans="1:6">
      <c r="A1154" s="5">
        <v>0.720117949900898</v>
      </c>
      <c r="B1154" s="5">
        <v>19550.6651419101</v>
      </c>
      <c r="C1154" s="5">
        <v>1.24296631069256</v>
      </c>
      <c r="D1154" s="5">
        <v>56295.6277935833</v>
      </c>
      <c r="E1154" s="2">
        <f t="shared" si="36"/>
        <v>0.522848360791662</v>
      </c>
      <c r="F1154" s="2">
        <f t="shared" si="37"/>
        <v>36744.9626516732</v>
      </c>
    </row>
    <row r="1155" spans="1:6">
      <c r="A1155" s="5">
        <v>0.720763691257147</v>
      </c>
      <c r="B1155" s="5">
        <v>21633.745265589</v>
      </c>
      <c r="C1155" s="5">
        <v>1.2768963476899</v>
      </c>
      <c r="D1155" s="5">
        <v>61438.4542528542</v>
      </c>
      <c r="E1155" s="2">
        <f t="shared" si="36"/>
        <v>0.556132656432753</v>
      </c>
      <c r="F1155" s="2">
        <f t="shared" si="37"/>
        <v>39804.7089872652</v>
      </c>
    </row>
    <row r="1156" spans="1:6">
      <c r="A1156" s="5">
        <v>0.670763941033376</v>
      </c>
      <c r="B1156" s="5">
        <v>26434.5897344089</v>
      </c>
      <c r="C1156" s="5">
        <v>1.17919382431808</v>
      </c>
      <c r="D1156" s="5">
        <v>64679.6224644962</v>
      </c>
      <c r="E1156" s="2">
        <f t="shared" ref="E1156:E1219" si="38">C1156-A1156</f>
        <v>0.508429883284704</v>
      </c>
      <c r="F1156" s="2">
        <f t="shared" ref="F1156:F1219" si="39">D1156-B1156</f>
        <v>38245.0327300873</v>
      </c>
    </row>
    <row r="1157" spans="1:6">
      <c r="A1157" s="5">
        <v>0.71320981314055</v>
      </c>
      <c r="B1157" s="5">
        <v>16200.6609102892</v>
      </c>
      <c r="C1157" s="5">
        <v>1.21081352929398</v>
      </c>
      <c r="D1157" s="5">
        <v>51062.9584566</v>
      </c>
      <c r="E1157" s="2">
        <f t="shared" si="38"/>
        <v>0.49760371615343</v>
      </c>
      <c r="F1157" s="2">
        <f t="shared" si="39"/>
        <v>34862.2975463108</v>
      </c>
    </row>
    <row r="1158" spans="1:6">
      <c r="A1158" s="5">
        <v>0.728898541150684</v>
      </c>
      <c r="B1158" s="5">
        <v>14869.577943808</v>
      </c>
      <c r="C1158" s="5">
        <v>1.27120904443596</v>
      </c>
      <c r="D1158" s="5">
        <v>49807.1130516821</v>
      </c>
      <c r="E1158" s="2">
        <f t="shared" si="38"/>
        <v>0.542310503285276</v>
      </c>
      <c r="F1158" s="2">
        <f t="shared" si="39"/>
        <v>34937.5351078741</v>
      </c>
    </row>
    <row r="1159" spans="1:6">
      <c r="A1159" s="5">
        <v>0.746133739209286</v>
      </c>
      <c r="B1159" s="5">
        <v>18723.3780780272</v>
      </c>
      <c r="C1159" s="5">
        <v>1.30876835877225</v>
      </c>
      <c r="D1159" s="5">
        <v>55663.1561456513</v>
      </c>
      <c r="E1159" s="2">
        <f t="shared" si="38"/>
        <v>0.562634619562964</v>
      </c>
      <c r="F1159" s="2">
        <f t="shared" si="39"/>
        <v>36939.7780676241</v>
      </c>
    </row>
    <row r="1160" spans="1:6">
      <c r="A1160" s="5">
        <v>0.642811461091322</v>
      </c>
      <c r="B1160" s="5">
        <v>18649.2725964265</v>
      </c>
      <c r="C1160" s="5">
        <v>1.11227081429153</v>
      </c>
      <c r="D1160" s="5">
        <v>52924.8532154483</v>
      </c>
      <c r="E1160" s="2">
        <f t="shared" si="38"/>
        <v>0.469459353200208</v>
      </c>
      <c r="F1160" s="2">
        <f t="shared" si="39"/>
        <v>34275.5806190218</v>
      </c>
    </row>
    <row r="1161" spans="1:6">
      <c r="A1161" s="5">
        <v>0.690129666784445</v>
      </c>
      <c r="B1161" s="5">
        <v>23045.4828085107</v>
      </c>
      <c r="C1161" s="5">
        <v>1.20063027537985</v>
      </c>
      <c r="D1161" s="5">
        <v>61126.1520236272</v>
      </c>
      <c r="E1161" s="2">
        <f t="shared" si="38"/>
        <v>0.510500608595405</v>
      </c>
      <c r="F1161" s="2">
        <f t="shared" si="39"/>
        <v>38080.6692151165</v>
      </c>
    </row>
    <row r="1162" spans="1:6">
      <c r="A1162" s="5">
        <v>0.717818409585644</v>
      </c>
      <c r="B1162" s="5">
        <v>23377.7485579823</v>
      </c>
      <c r="C1162" s="5">
        <v>1.24100748522313</v>
      </c>
      <c r="D1162" s="5">
        <v>61296.3441700382</v>
      </c>
      <c r="E1162" s="2">
        <f t="shared" si="38"/>
        <v>0.523189075637486</v>
      </c>
      <c r="F1162" s="2">
        <f t="shared" si="39"/>
        <v>37918.5956120559</v>
      </c>
    </row>
    <row r="1163" spans="1:6">
      <c r="A1163" s="5">
        <v>0.6576918761066</v>
      </c>
      <c r="B1163" s="5">
        <v>24765.1272508562</v>
      </c>
      <c r="C1163" s="5">
        <v>1.13568189044696</v>
      </c>
      <c r="D1163" s="5">
        <v>63979.2069567154</v>
      </c>
      <c r="E1163" s="2">
        <f t="shared" si="38"/>
        <v>0.47799001434036</v>
      </c>
      <c r="F1163" s="2">
        <f t="shared" si="39"/>
        <v>39214.0797058592</v>
      </c>
    </row>
    <row r="1164" spans="1:6">
      <c r="A1164" s="5">
        <v>0.697121071712283</v>
      </c>
      <c r="B1164" s="5">
        <v>17905.7573541867</v>
      </c>
      <c r="C1164" s="5">
        <v>1.17451646016912</v>
      </c>
      <c r="D1164" s="5">
        <v>54885.0616870088</v>
      </c>
      <c r="E1164" s="2">
        <f t="shared" si="38"/>
        <v>0.477395388456837</v>
      </c>
      <c r="F1164" s="2">
        <f t="shared" si="39"/>
        <v>36979.3043328221</v>
      </c>
    </row>
    <row r="1165" spans="1:6">
      <c r="A1165" s="5">
        <v>0.68663424555457</v>
      </c>
      <c r="B1165" s="5">
        <v>17604.5088299936</v>
      </c>
      <c r="C1165" s="5">
        <v>1.2332357282388</v>
      </c>
      <c r="D1165" s="5">
        <v>56147.3749595355</v>
      </c>
      <c r="E1165" s="2">
        <f t="shared" si="38"/>
        <v>0.54660148268423</v>
      </c>
      <c r="F1165" s="2">
        <f t="shared" si="39"/>
        <v>38542.8661295419</v>
      </c>
    </row>
    <row r="1166" spans="1:6">
      <c r="A1166" s="5">
        <v>0.681294826635053</v>
      </c>
      <c r="B1166" s="5">
        <v>20480.8318284758</v>
      </c>
      <c r="C1166" s="5">
        <v>1.17121895513552</v>
      </c>
      <c r="D1166" s="5">
        <v>55428.5303974504</v>
      </c>
      <c r="E1166" s="2">
        <f t="shared" si="38"/>
        <v>0.489924128500467</v>
      </c>
      <c r="F1166" s="2">
        <f t="shared" si="39"/>
        <v>34947.6985689746</v>
      </c>
    </row>
    <row r="1167" spans="1:6">
      <c r="A1167" s="5">
        <v>0.663154410963747</v>
      </c>
      <c r="B1167" s="5">
        <v>18131.3702613992</v>
      </c>
      <c r="C1167" s="5">
        <v>1.15911261923836</v>
      </c>
      <c r="D1167" s="5">
        <v>54702.6087286512</v>
      </c>
      <c r="E1167" s="2">
        <f t="shared" si="38"/>
        <v>0.495958208274613</v>
      </c>
      <c r="F1167" s="2">
        <f t="shared" si="39"/>
        <v>36571.238467252</v>
      </c>
    </row>
    <row r="1168" spans="1:6">
      <c r="A1168" s="5">
        <v>0.683104443505574</v>
      </c>
      <c r="B1168" s="5">
        <v>17434.4623159407</v>
      </c>
      <c r="C1168" s="5">
        <v>1.17982201617903</v>
      </c>
      <c r="D1168" s="5">
        <v>54537.35136611</v>
      </c>
      <c r="E1168" s="2">
        <f t="shared" si="38"/>
        <v>0.496717572673456</v>
      </c>
      <c r="F1168" s="2">
        <f t="shared" si="39"/>
        <v>37102.8890501693</v>
      </c>
    </row>
    <row r="1169" spans="1:6">
      <c r="A1169" s="5">
        <v>0.744691139217846</v>
      </c>
      <c r="B1169" s="5">
        <v>16802.0771704796</v>
      </c>
      <c r="C1169" s="5">
        <v>1.28426306596181</v>
      </c>
      <c r="D1169" s="5">
        <v>53436.5399855108</v>
      </c>
      <c r="E1169" s="2">
        <f t="shared" si="38"/>
        <v>0.539571926743964</v>
      </c>
      <c r="F1169" s="2">
        <f t="shared" si="39"/>
        <v>36634.4628150312</v>
      </c>
    </row>
    <row r="1170" spans="1:6">
      <c r="A1170" s="5">
        <v>0.728201228677316</v>
      </c>
      <c r="B1170" s="5">
        <v>23068.753457188</v>
      </c>
      <c r="C1170" s="5">
        <v>1.26971180888322</v>
      </c>
      <c r="D1170" s="5">
        <v>61763.8946961704</v>
      </c>
      <c r="E1170" s="2">
        <f t="shared" si="38"/>
        <v>0.541510580205904</v>
      </c>
      <c r="F1170" s="2">
        <f t="shared" si="39"/>
        <v>38695.1412389824</v>
      </c>
    </row>
    <row r="1171" spans="1:6">
      <c r="A1171" s="5">
        <v>0.732473222415446</v>
      </c>
      <c r="B1171" s="5">
        <v>19777.9702425977</v>
      </c>
      <c r="C1171" s="5">
        <v>1.27794987827584</v>
      </c>
      <c r="D1171" s="5">
        <v>55435.8526666608</v>
      </c>
      <c r="E1171" s="2">
        <f t="shared" si="38"/>
        <v>0.545476655860394</v>
      </c>
      <c r="F1171" s="2">
        <f t="shared" si="39"/>
        <v>35657.8824240631</v>
      </c>
    </row>
    <row r="1172" spans="1:6">
      <c r="A1172" s="5">
        <v>0.764215059362528</v>
      </c>
      <c r="B1172" s="5">
        <v>18944.5707963146</v>
      </c>
      <c r="C1172" s="5">
        <v>1.33066631355357</v>
      </c>
      <c r="D1172" s="5">
        <v>55008.65719197</v>
      </c>
      <c r="E1172" s="2">
        <f t="shared" si="38"/>
        <v>0.566451254191042</v>
      </c>
      <c r="F1172" s="2">
        <f t="shared" si="39"/>
        <v>36064.0863956554</v>
      </c>
    </row>
    <row r="1173" spans="1:6">
      <c r="A1173" s="5">
        <v>0.716855728469109</v>
      </c>
      <c r="B1173" s="5">
        <v>18609.2618661987</v>
      </c>
      <c r="C1173" s="5">
        <v>1.24194858579476</v>
      </c>
      <c r="D1173" s="5">
        <v>55555.7357100464</v>
      </c>
      <c r="E1173" s="2">
        <f t="shared" si="38"/>
        <v>0.525092857325651</v>
      </c>
      <c r="F1173" s="2">
        <f t="shared" si="39"/>
        <v>36946.4738438477</v>
      </c>
    </row>
    <row r="1174" spans="1:6">
      <c r="A1174" s="5">
        <v>0.686835329846914</v>
      </c>
      <c r="B1174" s="5">
        <v>17651.4020653164</v>
      </c>
      <c r="C1174" s="5">
        <v>1.20258193237225</v>
      </c>
      <c r="D1174" s="5">
        <v>54474.0659693488</v>
      </c>
      <c r="E1174" s="2">
        <f t="shared" si="38"/>
        <v>0.515746602525336</v>
      </c>
      <c r="F1174" s="2">
        <f t="shared" si="39"/>
        <v>36822.6639040324</v>
      </c>
    </row>
    <row r="1175" spans="1:6">
      <c r="A1175" s="5">
        <v>0.749651125882617</v>
      </c>
      <c r="B1175" s="5">
        <v>16282.4746876542</v>
      </c>
      <c r="C1175" s="5">
        <v>1.2786897203595</v>
      </c>
      <c r="D1175" s="5">
        <v>52287.3172313663</v>
      </c>
      <c r="E1175" s="2">
        <f t="shared" si="38"/>
        <v>0.529038594476883</v>
      </c>
      <c r="F1175" s="2">
        <f t="shared" si="39"/>
        <v>36004.8425437121</v>
      </c>
    </row>
    <row r="1176" spans="1:6">
      <c r="A1176" s="5">
        <v>0.722222629953214</v>
      </c>
      <c r="B1176" s="5">
        <v>23331.9862575807</v>
      </c>
      <c r="C1176" s="5">
        <v>1.24863063459704</v>
      </c>
      <c r="D1176" s="5">
        <v>60240.3147629156</v>
      </c>
      <c r="E1176" s="2">
        <f t="shared" si="38"/>
        <v>0.526408004643826</v>
      </c>
      <c r="F1176" s="2">
        <f t="shared" si="39"/>
        <v>36908.3285053349</v>
      </c>
    </row>
    <row r="1177" spans="1:6">
      <c r="A1177" s="5">
        <v>0.699933020875731</v>
      </c>
      <c r="B1177" s="5">
        <v>21817.2808433347</v>
      </c>
      <c r="C1177" s="5">
        <v>1.20005480340236</v>
      </c>
      <c r="D1177" s="5">
        <v>58600.7707969534</v>
      </c>
      <c r="E1177" s="2">
        <f t="shared" si="38"/>
        <v>0.500121782526629</v>
      </c>
      <c r="F1177" s="2">
        <f t="shared" si="39"/>
        <v>36783.4899536187</v>
      </c>
    </row>
    <row r="1178" spans="1:6">
      <c r="A1178" s="5">
        <v>0.689904118463953</v>
      </c>
      <c r="B1178" s="5">
        <v>18213.1789179846</v>
      </c>
      <c r="C1178" s="5">
        <v>1.14580956769536</v>
      </c>
      <c r="D1178" s="5">
        <v>56113.4868386274</v>
      </c>
      <c r="E1178" s="2">
        <f t="shared" si="38"/>
        <v>0.455905449231407</v>
      </c>
      <c r="F1178" s="2">
        <f t="shared" si="39"/>
        <v>37900.3079206428</v>
      </c>
    </row>
    <row r="1179" spans="1:6">
      <c r="A1179" s="5">
        <v>0.714188206079851</v>
      </c>
      <c r="B1179" s="5">
        <v>18745.523473088</v>
      </c>
      <c r="C1179" s="5">
        <v>1.22604045290516</v>
      </c>
      <c r="D1179" s="5">
        <v>55163.621587158</v>
      </c>
      <c r="E1179" s="2">
        <f t="shared" si="38"/>
        <v>0.511852246825309</v>
      </c>
      <c r="F1179" s="2">
        <f t="shared" si="39"/>
        <v>36418.09811407</v>
      </c>
    </row>
    <row r="1180" spans="1:6">
      <c r="A1180" s="5">
        <v>0.723474165805273</v>
      </c>
      <c r="B1180" s="5">
        <v>17613.630591856</v>
      </c>
      <c r="C1180" s="5">
        <v>1.27361177849724</v>
      </c>
      <c r="D1180" s="5">
        <v>55661.9573558361</v>
      </c>
      <c r="E1180" s="2">
        <f t="shared" si="38"/>
        <v>0.550137612691967</v>
      </c>
      <c r="F1180" s="2">
        <f t="shared" si="39"/>
        <v>38048.3267639801</v>
      </c>
    </row>
    <row r="1181" spans="1:6">
      <c r="A1181" s="5">
        <v>0.638697635528221</v>
      </c>
      <c r="B1181" s="5">
        <v>20769.1902776852</v>
      </c>
      <c r="C1181" s="5">
        <v>1.12501761585524</v>
      </c>
      <c r="D1181" s="5">
        <v>58534.040109336</v>
      </c>
      <c r="E1181" s="2">
        <f t="shared" si="38"/>
        <v>0.486319980327019</v>
      </c>
      <c r="F1181" s="2">
        <f t="shared" si="39"/>
        <v>37764.8498316508</v>
      </c>
    </row>
    <row r="1182" spans="1:6">
      <c r="A1182" s="5">
        <v>0.689734363583669</v>
      </c>
      <c r="B1182" s="5">
        <v>21574.2786285032</v>
      </c>
      <c r="C1182" s="5">
        <v>1.2125857693049</v>
      </c>
      <c r="D1182" s="5">
        <v>56270.6903242844</v>
      </c>
      <c r="E1182" s="2">
        <f t="shared" si="38"/>
        <v>0.522851405721231</v>
      </c>
      <c r="F1182" s="2">
        <f t="shared" si="39"/>
        <v>34696.4116957812</v>
      </c>
    </row>
    <row r="1183" spans="1:6">
      <c r="A1183" s="5">
        <v>0.682955618632289</v>
      </c>
      <c r="B1183" s="5">
        <v>19951.9476340738</v>
      </c>
      <c r="C1183" s="5">
        <v>1.16758929264941</v>
      </c>
      <c r="D1183" s="5">
        <v>58128.9367522335</v>
      </c>
      <c r="E1183" s="2">
        <f t="shared" si="38"/>
        <v>0.484633674017121</v>
      </c>
      <c r="F1183" s="2">
        <f t="shared" si="39"/>
        <v>38176.9891181597</v>
      </c>
    </row>
    <row r="1184" spans="1:6">
      <c r="A1184" s="5">
        <v>0.706974107129642</v>
      </c>
      <c r="B1184" s="5">
        <v>19170.8298053259</v>
      </c>
      <c r="C1184" s="5">
        <v>1.22258417625329</v>
      </c>
      <c r="D1184" s="5">
        <v>55856.98394359</v>
      </c>
      <c r="E1184" s="2">
        <f t="shared" si="38"/>
        <v>0.515610069123648</v>
      </c>
      <c r="F1184" s="2">
        <f t="shared" si="39"/>
        <v>36686.1541382641</v>
      </c>
    </row>
    <row r="1185" spans="1:6">
      <c r="A1185" s="5">
        <v>0.656559310796771</v>
      </c>
      <c r="B1185" s="5">
        <v>24579.10247852</v>
      </c>
      <c r="C1185" s="5">
        <v>1.15016505278792</v>
      </c>
      <c r="D1185" s="5">
        <v>61854.7992606031</v>
      </c>
      <c r="E1185" s="2">
        <f t="shared" si="38"/>
        <v>0.493605741991149</v>
      </c>
      <c r="F1185" s="2">
        <f t="shared" si="39"/>
        <v>37275.6967820831</v>
      </c>
    </row>
    <row r="1186" spans="1:6">
      <c r="A1186" s="5">
        <v>0.708431913338441</v>
      </c>
      <c r="B1186" s="5">
        <v>22823.7265363163</v>
      </c>
      <c r="C1186" s="5">
        <v>1.23832122279962</v>
      </c>
      <c r="D1186" s="5">
        <v>65641.6165279112</v>
      </c>
      <c r="E1186" s="2">
        <f t="shared" si="38"/>
        <v>0.529889309461179</v>
      </c>
      <c r="F1186" s="2">
        <f t="shared" si="39"/>
        <v>42817.8899915949</v>
      </c>
    </row>
    <row r="1187" spans="1:6">
      <c r="A1187" s="5">
        <v>0.685828232450897</v>
      </c>
      <c r="B1187" s="5">
        <v>18437.5894392323</v>
      </c>
      <c r="C1187" s="5">
        <v>1.19331322651643</v>
      </c>
      <c r="D1187" s="5">
        <v>55850.3043274445</v>
      </c>
      <c r="E1187" s="2">
        <f t="shared" si="38"/>
        <v>0.507484994065533</v>
      </c>
      <c r="F1187" s="2">
        <f t="shared" si="39"/>
        <v>37412.7148882122</v>
      </c>
    </row>
    <row r="1188" spans="1:6">
      <c r="A1188" s="5">
        <v>0.741494404639842</v>
      </c>
      <c r="B1188" s="5">
        <v>19086.9991436182</v>
      </c>
      <c r="C1188" s="5">
        <v>1.27979254576171</v>
      </c>
      <c r="D1188" s="5">
        <v>56436.0910722749</v>
      </c>
      <c r="E1188" s="2">
        <f t="shared" si="38"/>
        <v>0.538298141121868</v>
      </c>
      <c r="F1188" s="2">
        <f t="shared" si="39"/>
        <v>37349.0919286567</v>
      </c>
    </row>
    <row r="1189" spans="1:6">
      <c r="A1189" s="5">
        <v>0.701254266466961</v>
      </c>
      <c r="B1189" s="5">
        <v>21885.3288686185</v>
      </c>
      <c r="C1189" s="5">
        <v>1.21503656303981</v>
      </c>
      <c r="D1189" s="5">
        <v>60007.5486341908</v>
      </c>
      <c r="E1189" s="2">
        <f t="shared" si="38"/>
        <v>0.513782296572849</v>
      </c>
      <c r="F1189" s="2">
        <f t="shared" si="39"/>
        <v>38122.2197655723</v>
      </c>
    </row>
    <row r="1190" spans="1:6">
      <c r="A1190" s="5">
        <v>0.68503005540974</v>
      </c>
      <c r="B1190" s="5">
        <v>19317.3403293597</v>
      </c>
      <c r="C1190" s="5">
        <v>1.207893166051</v>
      </c>
      <c r="D1190" s="5">
        <v>56187.2161653257</v>
      </c>
      <c r="E1190" s="2">
        <f t="shared" si="38"/>
        <v>0.52286311064126</v>
      </c>
      <c r="F1190" s="2">
        <f t="shared" si="39"/>
        <v>36869.875835966</v>
      </c>
    </row>
    <row r="1191" spans="1:6">
      <c r="A1191" s="5">
        <v>0.699009251449025</v>
      </c>
      <c r="B1191" s="5">
        <v>20625.7686084744</v>
      </c>
      <c r="C1191" s="5">
        <v>1.20791364664992</v>
      </c>
      <c r="D1191" s="5">
        <v>59287.0403314861</v>
      </c>
      <c r="E1191" s="2">
        <f t="shared" si="38"/>
        <v>0.508904395200895</v>
      </c>
      <c r="F1191" s="2">
        <f t="shared" si="39"/>
        <v>38661.2717230117</v>
      </c>
    </row>
    <row r="1192" spans="1:6">
      <c r="A1192" s="5">
        <v>0.731206154282556</v>
      </c>
      <c r="B1192" s="5">
        <v>19764.6813861668</v>
      </c>
      <c r="C1192" s="5">
        <v>1.28315340980242</v>
      </c>
      <c r="D1192" s="5">
        <v>57975.9105034184</v>
      </c>
      <c r="E1192" s="2">
        <f t="shared" si="38"/>
        <v>0.551947255519864</v>
      </c>
      <c r="F1192" s="2">
        <f t="shared" si="39"/>
        <v>38211.2291172516</v>
      </c>
    </row>
    <row r="1193" spans="1:6">
      <c r="A1193" s="5">
        <v>0.670321714524825</v>
      </c>
      <c r="B1193" s="5">
        <v>19781.5576517014</v>
      </c>
      <c r="C1193" s="5">
        <v>1.19620390033388</v>
      </c>
      <c r="D1193" s="5">
        <v>57053.5097807595</v>
      </c>
      <c r="E1193" s="2">
        <f t="shared" si="38"/>
        <v>0.525882185809055</v>
      </c>
      <c r="F1193" s="2">
        <f t="shared" si="39"/>
        <v>37271.9521290581</v>
      </c>
    </row>
    <row r="1194" spans="1:6">
      <c r="A1194" s="5">
        <v>0.704564571356677</v>
      </c>
      <c r="B1194" s="5">
        <v>21427.4842619468</v>
      </c>
      <c r="C1194" s="5">
        <v>1.21347438179906</v>
      </c>
      <c r="D1194" s="5">
        <v>59324.6334575047</v>
      </c>
      <c r="E1194" s="2">
        <f t="shared" si="38"/>
        <v>0.508909810442383</v>
      </c>
      <c r="F1194" s="2">
        <f t="shared" si="39"/>
        <v>37897.1491955579</v>
      </c>
    </row>
    <row r="1195" spans="1:6">
      <c r="A1195" s="5">
        <v>0.677314257483646</v>
      </c>
      <c r="B1195" s="5">
        <v>16795.5622541754</v>
      </c>
      <c r="C1195" s="5">
        <v>1.19043023415704</v>
      </c>
      <c r="D1195" s="5">
        <v>54596.7749002459</v>
      </c>
      <c r="E1195" s="2">
        <f t="shared" si="38"/>
        <v>0.513115976673394</v>
      </c>
      <c r="F1195" s="2">
        <f t="shared" si="39"/>
        <v>37801.2126460705</v>
      </c>
    </row>
    <row r="1196" spans="1:6">
      <c r="A1196" s="5">
        <v>0.775165553742522</v>
      </c>
      <c r="B1196" s="5">
        <v>21664.8021225485</v>
      </c>
      <c r="C1196" s="5">
        <v>1.34611929723155</v>
      </c>
      <c r="D1196" s="5">
        <v>59124.3654001364</v>
      </c>
      <c r="E1196" s="2">
        <f t="shared" si="38"/>
        <v>0.570953743489028</v>
      </c>
      <c r="F1196" s="2">
        <f t="shared" si="39"/>
        <v>37459.5632775879</v>
      </c>
    </row>
    <row r="1197" spans="1:6">
      <c r="A1197" s="5">
        <v>0.68558629098102</v>
      </c>
      <c r="B1197" s="5">
        <v>20676.2203888942</v>
      </c>
      <c r="C1197" s="5">
        <v>1.18609984791118</v>
      </c>
      <c r="D1197" s="5">
        <v>57180.9670053098</v>
      </c>
      <c r="E1197" s="2">
        <f t="shared" si="38"/>
        <v>0.50051355693016</v>
      </c>
      <c r="F1197" s="2">
        <f t="shared" si="39"/>
        <v>36504.7466164156</v>
      </c>
    </row>
    <row r="1198" spans="1:6">
      <c r="A1198" s="5">
        <v>0.7267935635957</v>
      </c>
      <c r="B1198" s="5">
        <v>18068.3873383757</v>
      </c>
      <c r="C1198" s="5">
        <v>1.2351423471826</v>
      </c>
      <c r="D1198" s="5">
        <v>55524.6561693195</v>
      </c>
      <c r="E1198" s="2">
        <f t="shared" si="38"/>
        <v>0.5083487835869</v>
      </c>
      <c r="F1198" s="2">
        <f t="shared" si="39"/>
        <v>37456.2688309438</v>
      </c>
    </row>
    <row r="1199" spans="1:6">
      <c r="A1199" s="5">
        <v>0.713573058835472</v>
      </c>
      <c r="B1199" s="5">
        <v>18477.9897164973</v>
      </c>
      <c r="C1199" s="5">
        <v>1.24914244268994</v>
      </c>
      <c r="D1199" s="5">
        <v>56432.7467016455</v>
      </c>
      <c r="E1199" s="2">
        <f t="shared" si="38"/>
        <v>0.535569383854468</v>
      </c>
      <c r="F1199" s="2">
        <f t="shared" si="39"/>
        <v>37954.7569851482</v>
      </c>
    </row>
    <row r="1200" spans="1:6">
      <c r="A1200" s="5">
        <v>0.745584995017822</v>
      </c>
      <c r="B1200" s="5">
        <v>18800.0316511232</v>
      </c>
      <c r="C1200" s="5">
        <v>1.28522467044609</v>
      </c>
      <c r="D1200" s="5">
        <v>56618.9858728829</v>
      </c>
      <c r="E1200" s="2">
        <f t="shared" si="38"/>
        <v>0.539639675428268</v>
      </c>
      <c r="F1200" s="2">
        <f t="shared" si="39"/>
        <v>37818.9542217597</v>
      </c>
    </row>
    <row r="1201" spans="1:6">
      <c r="A1201" s="5">
        <v>0.717202545795592</v>
      </c>
      <c r="B1201" s="5">
        <v>18251.1433768227</v>
      </c>
      <c r="C1201" s="5">
        <v>1.24622858388883</v>
      </c>
      <c r="D1201" s="5">
        <v>56058.9951871253</v>
      </c>
      <c r="E1201" s="2">
        <f t="shared" si="38"/>
        <v>0.529026038093238</v>
      </c>
      <c r="F1201" s="2">
        <f t="shared" si="39"/>
        <v>37807.8518103026</v>
      </c>
    </row>
    <row r="1202" spans="1:6">
      <c r="A1202" s="5">
        <v>0.660040543505978</v>
      </c>
      <c r="B1202" s="5">
        <v>15247.2633953299</v>
      </c>
      <c r="C1202" s="5">
        <v>1.13311818937343</v>
      </c>
      <c r="D1202" s="5">
        <v>50743.1218999408</v>
      </c>
      <c r="E1202" s="2">
        <f t="shared" si="38"/>
        <v>0.473077645867452</v>
      </c>
      <c r="F1202" s="2">
        <f t="shared" si="39"/>
        <v>35495.8585046109</v>
      </c>
    </row>
    <row r="1203" spans="1:6">
      <c r="A1203" s="5">
        <v>0.72488747324811</v>
      </c>
      <c r="B1203" s="5">
        <v>17853.5394036775</v>
      </c>
      <c r="C1203" s="5">
        <v>1.25937704031061</v>
      </c>
      <c r="D1203" s="5">
        <v>54022.6644375852</v>
      </c>
      <c r="E1203" s="2">
        <f t="shared" si="38"/>
        <v>0.5344895670625</v>
      </c>
      <c r="F1203" s="2">
        <f t="shared" si="39"/>
        <v>36169.1250339077</v>
      </c>
    </row>
    <row r="1204" spans="1:6">
      <c r="A1204" s="5">
        <v>0.704462925310599</v>
      </c>
      <c r="B1204" s="5">
        <v>22190.8225406937</v>
      </c>
      <c r="C1204" s="5">
        <v>1.23392744464745</v>
      </c>
      <c r="D1204" s="5">
        <v>59777.4212449452</v>
      </c>
      <c r="E1204" s="2">
        <f t="shared" si="38"/>
        <v>0.529464519336851</v>
      </c>
      <c r="F1204" s="2">
        <f t="shared" si="39"/>
        <v>37586.5987042515</v>
      </c>
    </row>
    <row r="1205" spans="1:6">
      <c r="A1205" s="5">
        <v>0.731187264452986</v>
      </c>
      <c r="B1205" s="5">
        <v>20929.0155284117</v>
      </c>
      <c r="C1205" s="5">
        <v>1.23516563544383</v>
      </c>
      <c r="D1205" s="5">
        <v>60949.1173908359</v>
      </c>
      <c r="E1205" s="2">
        <f t="shared" si="38"/>
        <v>0.503978370990844</v>
      </c>
      <c r="F1205" s="2">
        <f t="shared" si="39"/>
        <v>40020.1018624242</v>
      </c>
    </row>
    <row r="1206" spans="1:6">
      <c r="A1206" s="5">
        <v>0.65604793337789</v>
      </c>
      <c r="B1206" s="5">
        <v>23728.7572063071</v>
      </c>
      <c r="C1206" s="5">
        <v>1.16372152434574</v>
      </c>
      <c r="D1206" s="5">
        <v>62895.6090574623</v>
      </c>
      <c r="E1206" s="2">
        <f t="shared" si="38"/>
        <v>0.50767359096785</v>
      </c>
      <c r="F1206" s="2">
        <f t="shared" si="39"/>
        <v>39166.8518511552</v>
      </c>
    </row>
    <row r="1207" spans="1:6">
      <c r="A1207" s="5">
        <v>0.703179038228957</v>
      </c>
      <c r="B1207" s="5">
        <v>21188.9768429262</v>
      </c>
      <c r="C1207" s="5">
        <v>1.22956733183932</v>
      </c>
      <c r="D1207" s="5">
        <v>60659.4942309965</v>
      </c>
      <c r="E1207" s="2">
        <f t="shared" si="38"/>
        <v>0.526388293610363</v>
      </c>
      <c r="F1207" s="2">
        <f t="shared" si="39"/>
        <v>39470.5173880703</v>
      </c>
    </row>
    <row r="1208" spans="1:6">
      <c r="A1208" s="5">
        <v>0.657407388329423</v>
      </c>
      <c r="B1208" s="5">
        <v>18469.3043864488</v>
      </c>
      <c r="C1208" s="5">
        <v>1.13024326346224</v>
      </c>
      <c r="D1208" s="5">
        <v>54535.7926473317</v>
      </c>
      <c r="E1208" s="2">
        <f t="shared" si="38"/>
        <v>0.472835875132817</v>
      </c>
      <c r="F1208" s="2">
        <f t="shared" si="39"/>
        <v>36066.4882608829</v>
      </c>
    </row>
    <row r="1209" spans="1:6">
      <c r="A1209" s="5">
        <v>0.666327359390846</v>
      </c>
      <c r="B1209" s="5">
        <v>22340.1512490402</v>
      </c>
      <c r="C1209" s="5">
        <v>1.14014187534631</v>
      </c>
      <c r="D1209" s="5">
        <v>59409.4195814956</v>
      </c>
      <c r="E1209" s="2">
        <f t="shared" si="38"/>
        <v>0.473814515955464</v>
      </c>
      <c r="F1209" s="2">
        <f t="shared" si="39"/>
        <v>37069.2683324554</v>
      </c>
    </row>
    <row r="1210" spans="1:6">
      <c r="A1210" s="5">
        <v>0.764263279667308</v>
      </c>
      <c r="B1210" s="5">
        <v>22442.9286019189</v>
      </c>
      <c r="C1210" s="5">
        <v>1.32780607358891</v>
      </c>
      <c r="D1210" s="5">
        <v>60914.397735381</v>
      </c>
      <c r="E1210" s="2">
        <f t="shared" si="38"/>
        <v>0.563542793921602</v>
      </c>
      <c r="F1210" s="2">
        <f t="shared" si="39"/>
        <v>38471.4691334621</v>
      </c>
    </row>
    <row r="1211" spans="1:6">
      <c r="A1211" s="5">
        <v>0.768852113499599</v>
      </c>
      <c r="B1211" s="5">
        <v>25858.7307840705</v>
      </c>
      <c r="C1211" s="5">
        <v>1.32021915639872</v>
      </c>
      <c r="D1211" s="5">
        <v>65419.309568821</v>
      </c>
      <c r="E1211" s="2">
        <f t="shared" si="38"/>
        <v>0.551367042899121</v>
      </c>
      <c r="F1211" s="2">
        <f t="shared" si="39"/>
        <v>39560.5787847505</v>
      </c>
    </row>
    <row r="1212" spans="1:6">
      <c r="A1212" s="5">
        <v>0.69881108759105</v>
      </c>
      <c r="B1212" s="5">
        <v>21405.8256697829</v>
      </c>
      <c r="C1212" s="5">
        <v>1.21274548545605</v>
      </c>
      <c r="D1212" s="5">
        <v>56179.2453371234</v>
      </c>
      <c r="E1212" s="2">
        <f t="shared" si="38"/>
        <v>0.513934397865</v>
      </c>
      <c r="F1212" s="2">
        <f t="shared" si="39"/>
        <v>34773.4196673405</v>
      </c>
    </row>
    <row r="1213" spans="1:6">
      <c r="A1213" s="5">
        <v>0.687612173117702</v>
      </c>
      <c r="B1213" s="5">
        <v>22230.7297883048</v>
      </c>
      <c r="C1213" s="5">
        <v>1.19653660549519</v>
      </c>
      <c r="D1213" s="5">
        <v>59001.037662222</v>
      </c>
      <c r="E1213" s="2">
        <f t="shared" si="38"/>
        <v>0.508924432377488</v>
      </c>
      <c r="F1213" s="2">
        <f t="shared" si="39"/>
        <v>36770.3078739172</v>
      </c>
    </row>
    <row r="1214" spans="1:6">
      <c r="A1214" s="5">
        <v>0.723717997085854</v>
      </c>
      <c r="B1214" s="5">
        <v>17972.9036758985</v>
      </c>
      <c r="C1214" s="5">
        <v>1.25160795691083</v>
      </c>
      <c r="D1214" s="5">
        <v>53553.8631487279</v>
      </c>
      <c r="E1214" s="2">
        <f t="shared" si="38"/>
        <v>0.527889959824976</v>
      </c>
      <c r="F1214" s="2">
        <f t="shared" si="39"/>
        <v>35580.9594728294</v>
      </c>
    </row>
    <row r="1215" spans="1:6">
      <c r="A1215" s="5">
        <v>0.682053271866669</v>
      </c>
      <c r="B1215" s="5">
        <v>19490.2062268639</v>
      </c>
      <c r="C1215" s="5">
        <v>1.15521011181414</v>
      </c>
      <c r="D1215" s="5">
        <v>55474.0252656525</v>
      </c>
      <c r="E1215" s="2">
        <f t="shared" si="38"/>
        <v>0.473156839947471</v>
      </c>
      <c r="F1215" s="2">
        <f t="shared" si="39"/>
        <v>35983.8190387886</v>
      </c>
    </row>
    <row r="1216" spans="1:6">
      <c r="A1216" s="5">
        <v>0.703613613800031</v>
      </c>
      <c r="B1216" s="5">
        <v>18945.0471188984</v>
      </c>
      <c r="C1216" s="5">
        <v>1.22859951071401</v>
      </c>
      <c r="D1216" s="5">
        <v>55718.5710685281</v>
      </c>
      <c r="E1216" s="2">
        <f t="shared" si="38"/>
        <v>0.524985896913979</v>
      </c>
      <c r="F1216" s="2">
        <f t="shared" si="39"/>
        <v>36773.5239496297</v>
      </c>
    </row>
    <row r="1217" spans="1:6">
      <c r="A1217" s="5">
        <v>0.700901404290896</v>
      </c>
      <c r="B1217" s="5">
        <v>18674.1564001977</v>
      </c>
      <c r="C1217" s="5">
        <v>1.23113164658893</v>
      </c>
      <c r="D1217" s="5">
        <v>56792.7289752851</v>
      </c>
      <c r="E1217" s="2">
        <f t="shared" si="38"/>
        <v>0.530230242298034</v>
      </c>
      <c r="F1217" s="2">
        <f t="shared" si="39"/>
        <v>38118.5725750874</v>
      </c>
    </row>
    <row r="1218" spans="1:6">
      <c r="A1218" s="5">
        <v>0.681281216254083</v>
      </c>
      <c r="B1218" s="5">
        <v>23126.5030388218</v>
      </c>
      <c r="C1218" s="5">
        <v>1.18739345851354</v>
      </c>
      <c r="D1218" s="5">
        <v>62382.3573851151</v>
      </c>
      <c r="E1218" s="2">
        <f t="shared" si="38"/>
        <v>0.506112242259457</v>
      </c>
      <c r="F1218" s="2">
        <f t="shared" si="39"/>
        <v>39255.8543462933</v>
      </c>
    </row>
    <row r="1219" spans="1:6">
      <c r="A1219" s="5">
        <v>0.713045898647898</v>
      </c>
      <c r="B1219" s="5">
        <v>20674.1257427121</v>
      </c>
      <c r="C1219" s="5">
        <v>1.25594280030911</v>
      </c>
      <c r="D1219" s="5">
        <v>58895.8018705019</v>
      </c>
      <c r="E1219" s="2">
        <f t="shared" si="38"/>
        <v>0.542896901661212</v>
      </c>
      <c r="F1219" s="2">
        <f t="shared" si="39"/>
        <v>38221.6761277898</v>
      </c>
    </row>
    <row r="1220" spans="1:6">
      <c r="A1220" s="5">
        <v>0.734609400689828</v>
      </c>
      <c r="B1220" s="5">
        <v>17455.6519445455</v>
      </c>
      <c r="C1220" s="5">
        <v>1.25910192254021</v>
      </c>
      <c r="D1220" s="5">
        <v>56162.151140517</v>
      </c>
      <c r="E1220" s="2">
        <f t="shared" ref="E1220:E1283" si="40">C1220-A1220</f>
        <v>0.524492521850382</v>
      </c>
      <c r="F1220" s="2">
        <f t="shared" ref="F1220:F1283" si="41">D1220-B1220</f>
        <v>38706.4991959715</v>
      </c>
    </row>
    <row r="1221" spans="1:6">
      <c r="A1221" s="5">
        <v>0.69388506071765</v>
      </c>
      <c r="B1221" s="5">
        <v>19749.4088108437</v>
      </c>
      <c r="C1221" s="5">
        <v>1.21796384475786</v>
      </c>
      <c r="D1221" s="5">
        <v>58190.0684555775</v>
      </c>
      <c r="E1221" s="2">
        <f t="shared" si="40"/>
        <v>0.52407878404021</v>
      </c>
      <c r="F1221" s="2">
        <f t="shared" si="41"/>
        <v>38440.6596447338</v>
      </c>
    </row>
    <row r="1222" spans="1:6">
      <c r="A1222" s="5">
        <v>0.70471800547555</v>
      </c>
      <c r="B1222" s="5">
        <v>23179.824173479</v>
      </c>
      <c r="C1222" s="5">
        <v>1.22066002940671</v>
      </c>
      <c r="D1222" s="5">
        <v>60134.7524474972</v>
      </c>
      <c r="E1222" s="2">
        <f t="shared" si="40"/>
        <v>0.51594202393116</v>
      </c>
      <c r="F1222" s="2">
        <f t="shared" si="41"/>
        <v>36954.9282740182</v>
      </c>
    </row>
    <row r="1223" spans="1:6">
      <c r="A1223" s="5">
        <v>0.665523892255843</v>
      </c>
      <c r="B1223" s="5">
        <v>20479.59283575</v>
      </c>
      <c r="C1223" s="5">
        <v>1.14108554511729</v>
      </c>
      <c r="D1223" s="5">
        <v>56458.758327665</v>
      </c>
      <c r="E1223" s="2">
        <f t="shared" si="40"/>
        <v>0.475561652861447</v>
      </c>
      <c r="F1223" s="2">
        <f t="shared" si="41"/>
        <v>35979.165491915</v>
      </c>
    </row>
    <row r="1224" spans="1:6">
      <c r="A1224" s="5">
        <v>0.681155835386232</v>
      </c>
      <c r="B1224" s="5">
        <v>22407.655321808</v>
      </c>
      <c r="C1224" s="5">
        <v>1.19776900951687</v>
      </c>
      <c r="D1224" s="5">
        <v>59732.0095309355</v>
      </c>
      <c r="E1224" s="2">
        <f t="shared" si="40"/>
        <v>0.516613174130638</v>
      </c>
      <c r="F1224" s="2">
        <f t="shared" si="41"/>
        <v>37324.3542091275</v>
      </c>
    </row>
    <row r="1225" spans="1:6">
      <c r="A1225" s="5">
        <v>0.715495912372539</v>
      </c>
      <c r="B1225" s="5">
        <v>22822.8145286768</v>
      </c>
      <c r="C1225" s="5">
        <v>1.24593609838243</v>
      </c>
      <c r="D1225" s="5">
        <v>59176.186838562</v>
      </c>
      <c r="E1225" s="2">
        <f t="shared" si="40"/>
        <v>0.530440186009891</v>
      </c>
      <c r="F1225" s="2">
        <f t="shared" si="41"/>
        <v>36353.3723098852</v>
      </c>
    </row>
    <row r="1226" spans="1:6">
      <c r="A1226" s="5">
        <v>0.742948748768185</v>
      </c>
      <c r="B1226" s="5">
        <v>18882.4423205637</v>
      </c>
      <c r="C1226" s="5">
        <v>1.30516412507553</v>
      </c>
      <c r="D1226" s="5">
        <v>55045.1350308614</v>
      </c>
      <c r="E1226" s="2">
        <f t="shared" si="40"/>
        <v>0.562215376307345</v>
      </c>
      <c r="F1226" s="2">
        <f t="shared" si="41"/>
        <v>36162.6927102977</v>
      </c>
    </row>
    <row r="1227" spans="1:6">
      <c r="A1227" s="5">
        <v>0.689590516155121</v>
      </c>
      <c r="B1227" s="5">
        <v>18654.9210901474</v>
      </c>
      <c r="C1227" s="5">
        <v>1.21086625731864</v>
      </c>
      <c r="D1227" s="5">
        <v>56191.1239817427</v>
      </c>
      <c r="E1227" s="2">
        <f t="shared" si="40"/>
        <v>0.521275741163519</v>
      </c>
      <c r="F1227" s="2">
        <f t="shared" si="41"/>
        <v>37536.2028915953</v>
      </c>
    </row>
    <row r="1228" spans="1:6">
      <c r="A1228" s="5">
        <v>0.696571282845232</v>
      </c>
      <c r="B1228" s="5">
        <v>26069.0178104325</v>
      </c>
      <c r="C1228" s="5">
        <v>1.21733542826886</v>
      </c>
      <c r="D1228" s="5">
        <v>64569.047639685</v>
      </c>
      <c r="E1228" s="2">
        <f t="shared" si="40"/>
        <v>0.520764145423628</v>
      </c>
      <c r="F1228" s="2">
        <f t="shared" si="41"/>
        <v>38500.0298292525</v>
      </c>
    </row>
    <row r="1229" spans="1:6">
      <c r="A1229" s="5">
        <v>0.695267281481443</v>
      </c>
      <c r="B1229" s="5">
        <v>19693.8447060269</v>
      </c>
      <c r="C1229" s="5">
        <v>1.2059846347012</v>
      </c>
      <c r="D1229" s="5">
        <v>56162.7810324722</v>
      </c>
      <c r="E1229" s="2">
        <f t="shared" si="40"/>
        <v>0.510717353219757</v>
      </c>
      <c r="F1229" s="2">
        <f t="shared" si="41"/>
        <v>36468.9363264453</v>
      </c>
    </row>
    <row r="1230" spans="1:6">
      <c r="A1230" s="5">
        <v>0.739591342246829</v>
      </c>
      <c r="B1230" s="5">
        <v>18935.4700309849</v>
      </c>
      <c r="C1230" s="5">
        <v>1.27319062618382</v>
      </c>
      <c r="D1230" s="5">
        <v>56372.5672763781</v>
      </c>
      <c r="E1230" s="2">
        <f t="shared" si="40"/>
        <v>0.533599283936991</v>
      </c>
      <c r="F1230" s="2">
        <f t="shared" si="41"/>
        <v>37437.0972453932</v>
      </c>
    </row>
    <row r="1231" spans="1:6">
      <c r="A1231" s="5">
        <v>0.725677080081096</v>
      </c>
      <c r="B1231" s="5">
        <v>17170.8195920718</v>
      </c>
      <c r="C1231" s="5">
        <v>1.27895345673605</v>
      </c>
      <c r="D1231" s="5">
        <v>53052.6716771055</v>
      </c>
      <c r="E1231" s="2">
        <f t="shared" si="40"/>
        <v>0.553276376654954</v>
      </c>
      <c r="F1231" s="2">
        <f t="shared" si="41"/>
        <v>35881.8520850337</v>
      </c>
    </row>
    <row r="1232" spans="1:6">
      <c r="A1232" s="5">
        <v>0.719996543232252</v>
      </c>
      <c r="B1232" s="5">
        <v>17953.9406987385</v>
      </c>
      <c r="C1232" s="5">
        <v>1.25023443004922</v>
      </c>
      <c r="D1232" s="5">
        <v>54140.1990824734</v>
      </c>
      <c r="E1232" s="2">
        <f t="shared" si="40"/>
        <v>0.530237886816968</v>
      </c>
      <c r="F1232" s="2">
        <f t="shared" si="41"/>
        <v>36186.2583837349</v>
      </c>
    </row>
    <row r="1233" spans="1:6">
      <c r="A1233" s="5">
        <v>0.680768899159389</v>
      </c>
      <c r="B1233" s="5">
        <v>20044.4732626087</v>
      </c>
      <c r="C1233" s="5">
        <v>1.13706759163798</v>
      </c>
      <c r="D1233" s="5">
        <v>57202.6258740439</v>
      </c>
      <c r="E1233" s="2">
        <f t="shared" si="40"/>
        <v>0.456298692478591</v>
      </c>
      <c r="F1233" s="2">
        <f t="shared" si="41"/>
        <v>37158.1526114352</v>
      </c>
    </row>
    <row r="1234" spans="1:6">
      <c r="A1234" s="5">
        <v>0.685929661444066</v>
      </c>
      <c r="B1234" s="5">
        <v>17994.6002355171</v>
      </c>
      <c r="C1234" s="5">
        <v>1.2023050469332</v>
      </c>
      <c r="D1234" s="5">
        <v>54350.8312176255</v>
      </c>
      <c r="E1234" s="2">
        <f t="shared" si="40"/>
        <v>0.516375385489134</v>
      </c>
      <c r="F1234" s="2">
        <f t="shared" si="41"/>
        <v>36356.2309821084</v>
      </c>
    </row>
    <row r="1235" spans="1:6">
      <c r="A1235" s="5">
        <v>0.738286352672416</v>
      </c>
      <c r="B1235" s="5">
        <v>17827.4852469528</v>
      </c>
      <c r="C1235" s="5">
        <v>1.30591289128086</v>
      </c>
      <c r="D1235" s="5">
        <v>54713.2936499054</v>
      </c>
      <c r="E1235" s="2">
        <f t="shared" si="40"/>
        <v>0.567626538608444</v>
      </c>
      <c r="F1235" s="2">
        <f t="shared" si="41"/>
        <v>36885.8084029526</v>
      </c>
    </row>
    <row r="1236" spans="1:6">
      <c r="A1236" s="5">
        <v>0.666842001385741</v>
      </c>
      <c r="B1236" s="5">
        <v>22634.5817067314</v>
      </c>
      <c r="C1236" s="5">
        <v>1.16944824836572</v>
      </c>
      <c r="D1236" s="5">
        <v>62764.5149078775</v>
      </c>
      <c r="E1236" s="2">
        <f t="shared" si="40"/>
        <v>0.502606246979979</v>
      </c>
      <c r="F1236" s="2">
        <f t="shared" si="41"/>
        <v>40129.9332011461</v>
      </c>
    </row>
    <row r="1237" spans="1:6">
      <c r="A1237" s="5">
        <v>0.741718116451736</v>
      </c>
      <c r="B1237" s="5">
        <v>16901.9557178212</v>
      </c>
      <c r="C1237" s="5">
        <v>1.30075514968273</v>
      </c>
      <c r="D1237" s="5">
        <v>53353.4336811031</v>
      </c>
      <c r="E1237" s="2">
        <f t="shared" si="40"/>
        <v>0.559037033230994</v>
      </c>
      <c r="F1237" s="2">
        <f t="shared" si="41"/>
        <v>36451.4779632819</v>
      </c>
    </row>
    <row r="1238" spans="1:6">
      <c r="A1238" s="5">
        <v>0.723099585990663</v>
      </c>
      <c r="B1238" s="5">
        <v>24172.7205958117</v>
      </c>
      <c r="C1238" s="5">
        <v>1.26919077529361</v>
      </c>
      <c r="D1238" s="5">
        <v>62402.0475995335</v>
      </c>
      <c r="E1238" s="2">
        <f t="shared" si="40"/>
        <v>0.546091189302947</v>
      </c>
      <c r="F1238" s="2">
        <f t="shared" si="41"/>
        <v>38229.3270037218</v>
      </c>
    </row>
    <row r="1239" spans="1:6">
      <c r="A1239" s="5">
        <v>0.714136360090621</v>
      </c>
      <c r="B1239" s="5">
        <v>22054.6796063611</v>
      </c>
      <c r="C1239" s="5">
        <v>1.23486890468913</v>
      </c>
      <c r="D1239" s="5">
        <v>58871.7907619394</v>
      </c>
      <c r="E1239" s="2">
        <f t="shared" si="40"/>
        <v>0.520732544598509</v>
      </c>
      <c r="F1239" s="2">
        <f t="shared" si="41"/>
        <v>36817.1111555783</v>
      </c>
    </row>
    <row r="1240" spans="1:6">
      <c r="A1240" s="5">
        <v>0.695129866475655</v>
      </c>
      <c r="B1240" s="5">
        <v>22741.5983792361</v>
      </c>
      <c r="C1240" s="5">
        <v>1.19817262624279</v>
      </c>
      <c r="D1240" s="5">
        <v>60985.9332371525</v>
      </c>
      <c r="E1240" s="2">
        <f t="shared" si="40"/>
        <v>0.503042759767135</v>
      </c>
      <c r="F1240" s="2">
        <f t="shared" si="41"/>
        <v>38244.3348579164</v>
      </c>
    </row>
    <row r="1241" spans="1:6">
      <c r="A1241" s="5">
        <v>0.614486696326606</v>
      </c>
      <c r="B1241" s="5">
        <v>20611.6861548828</v>
      </c>
      <c r="C1241" s="5">
        <v>1.05834922826914</v>
      </c>
      <c r="D1241" s="5">
        <v>59285.2912981993</v>
      </c>
      <c r="E1241" s="2">
        <f t="shared" si="40"/>
        <v>0.443862531942534</v>
      </c>
      <c r="F1241" s="2">
        <f t="shared" si="41"/>
        <v>38673.6051433165</v>
      </c>
    </row>
    <row r="1242" spans="1:6">
      <c r="A1242" s="5">
        <v>0.747423615989803</v>
      </c>
      <c r="B1242" s="5">
        <v>18845.5709475859</v>
      </c>
      <c r="C1242" s="5">
        <v>1.26919331248461</v>
      </c>
      <c r="D1242" s="5">
        <v>53461.2336154035</v>
      </c>
      <c r="E1242" s="2">
        <f t="shared" si="40"/>
        <v>0.521769696494807</v>
      </c>
      <c r="F1242" s="2">
        <f t="shared" si="41"/>
        <v>34615.6626678176</v>
      </c>
    </row>
    <row r="1243" spans="1:6">
      <c r="A1243" s="5">
        <v>0.710741638500251</v>
      </c>
      <c r="B1243" s="5">
        <v>17472.0298354853</v>
      </c>
      <c r="C1243" s="5">
        <v>1.26108414857627</v>
      </c>
      <c r="D1243" s="5">
        <v>56973.2787487047</v>
      </c>
      <c r="E1243" s="2">
        <f t="shared" si="40"/>
        <v>0.550342510076019</v>
      </c>
      <c r="F1243" s="2">
        <f t="shared" si="41"/>
        <v>39501.2489132194</v>
      </c>
    </row>
    <row r="1244" spans="1:6">
      <c r="A1244" s="5">
        <v>0.723345706329521</v>
      </c>
      <c r="B1244" s="5">
        <v>21648.0357422455</v>
      </c>
      <c r="C1244" s="5">
        <v>1.26461289414063</v>
      </c>
      <c r="D1244" s="5">
        <v>58071.7038988979</v>
      </c>
      <c r="E1244" s="2">
        <f t="shared" si="40"/>
        <v>0.541267187811109</v>
      </c>
      <c r="F1244" s="2">
        <f t="shared" si="41"/>
        <v>36423.6681566524</v>
      </c>
    </row>
    <row r="1245" spans="1:6">
      <c r="A1245" s="5">
        <v>0.747485127325306</v>
      </c>
      <c r="B1245" s="5">
        <v>18790.3731605619</v>
      </c>
      <c r="C1245" s="5">
        <v>1.30896168735604</v>
      </c>
      <c r="D1245" s="5">
        <v>56397.3640169285</v>
      </c>
      <c r="E1245" s="2">
        <f t="shared" si="40"/>
        <v>0.561476560030734</v>
      </c>
      <c r="F1245" s="2">
        <f t="shared" si="41"/>
        <v>37606.9908563666</v>
      </c>
    </row>
    <row r="1246" spans="1:6">
      <c r="A1246" s="5">
        <v>0.694222675895924</v>
      </c>
      <c r="B1246" s="5">
        <v>18608.4586107444</v>
      </c>
      <c r="C1246" s="5">
        <v>1.15526669722051</v>
      </c>
      <c r="D1246" s="5">
        <v>53624.8201646591</v>
      </c>
      <c r="E1246" s="2">
        <f t="shared" si="40"/>
        <v>0.461044021324586</v>
      </c>
      <c r="F1246" s="2">
        <f t="shared" si="41"/>
        <v>35016.3615539147</v>
      </c>
    </row>
    <row r="1247" spans="1:6">
      <c r="A1247" s="5">
        <v>0.681039314673723</v>
      </c>
      <c r="B1247" s="5">
        <v>21315.7517301856</v>
      </c>
      <c r="C1247" s="5">
        <v>1.18120462352271</v>
      </c>
      <c r="D1247" s="5">
        <v>58666.8700828696</v>
      </c>
      <c r="E1247" s="2">
        <f t="shared" si="40"/>
        <v>0.500165308848987</v>
      </c>
      <c r="F1247" s="2">
        <f t="shared" si="41"/>
        <v>37351.118352684</v>
      </c>
    </row>
    <row r="1248" spans="1:6">
      <c r="A1248" s="5">
        <v>0.685648965847955</v>
      </c>
      <c r="B1248" s="5">
        <v>19549.9674797858</v>
      </c>
      <c r="C1248" s="5">
        <v>1.17098002884271</v>
      </c>
      <c r="D1248" s="5">
        <v>55826.606957944</v>
      </c>
      <c r="E1248" s="2">
        <f t="shared" si="40"/>
        <v>0.485331062994755</v>
      </c>
      <c r="F1248" s="2">
        <f t="shared" si="41"/>
        <v>36276.6394781582</v>
      </c>
    </row>
    <row r="1249" spans="1:6">
      <c r="A1249" s="5">
        <v>0.693409750290684</v>
      </c>
      <c r="B1249" s="5">
        <v>19694.4249720097</v>
      </c>
      <c r="C1249" s="5">
        <v>1.21066192413933</v>
      </c>
      <c r="D1249" s="5">
        <v>56756.5096991355</v>
      </c>
      <c r="E1249" s="2">
        <f t="shared" si="40"/>
        <v>0.517252173848646</v>
      </c>
      <c r="F1249" s="2">
        <f t="shared" si="41"/>
        <v>37062.0847271258</v>
      </c>
    </row>
    <row r="1250" spans="1:6">
      <c r="A1250" s="5">
        <v>0.714804217066661</v>
      </c>
      <c r="B1250" s="5">
        <v>17124.8121084206</v>
      </c>
      <c r="C1250" s="5">
        <v>1.22175017217803</v>
      </c>
      <c r="D1250" s="5">
        <v>52584.0832082392</v>
      </c>
      <c r="E1250" s="2">
        <f t="shared" si="40"/>
        <v>0.506945955111369</v>
      </c>
      <c r="F1250" s="2">
        <f t="shared" si="41"/>
        <v>35459.2710998186</v>
      </c>
    </row>
    <row r="1251" spans="1:6">
      <c r="A1251" s="5">
        <v>0.719146379724831</v>
      </c>
      <c r="B1251" s="5">
        <v>19420.4418851289</v>
      </c>
      <c r="C1251" s="5">
        <v>1.26385168643496</v>
      </c>
      <c r="D1251" s="5">
        <v>57949.9793520938</v>
      </c>
      <c r="E1251" s="2">
        <f t="shared" si="40"/>
        <v>0.544705306710129</v>
      </c>
      <c r="F1251" s="2">
        <f t="shared" si="41"/>
        <v>38529.5374669649</v>
      </c>
    </row>
    <row r="1252" spans="1:6">
      <c r="A1252" s="5">
        <v>0.702941465107611</v>
      </c>
      <c r="B1252" s="5">
        <v>20533.3865710006</v>
      </c>
      <c r="C1252" s="5">
        <v>1.22192729828138</v>
      </c>
      <c r="D1252" s="5">
        <v>59495.6888082686</v>
      </c>
      <c r="E1252" s="2">
        <f t="shared" si="40"/>
        <v>0.518985833173769</v>
      </c>
      <c r="F1252" s="2">
        <f t="shared" si="41"/>
        <v>38962.302237268</v>
      </c>
    </row>
    <row r="1253" spans="1:6">
      <c r="A1253" s="5">
        <v>0.70820862187546</v>
      </c>
      <c r="B1253" s="5">
        <v>21215.2705067162</v>
      </c>
      <c r="C1253" s="5">
        <v>1.22388241749042</v>
      </c>
      <c r="D1253" s="5">
        <v>58247.6544666956</v>
      </c>
      <c r="E1253" s="2">
        <f t="shared" si="40"/>
        <v>0.51567379561496</v>
      </c>
      <c r="F1253" s="2">
        <f t="shared" si="41"/>
        <v>37032.3839599794</v>
      </c>
    </row>
    <row r="1254" spans="1:6">
      <c r="A1254" s="5">
        <v>0.715817367750436</v>
      </c>
      <c r="B1254" s="5">
        <v>24582.679078349</v>
      </c>
      <c r="C1254" s="5">
        <v>1.22001791886629</v>
      </c>
      <c r="D1254" s="5">
        <v>62484.0893993778</v>
      </c>
      <c r="E1254" s="2">
        <f t="shared" si="40"/>
        <v>0.504200551115854</v>
      </c>
      <c r="F1254" s="2">
        <f t="shared" si="41"/>
        <v>37901.4103210288</v>
      </c>
    </row>
    <row r="1255" spans="1:6">
      <c r="A1255" s="5">
        <v>0.759313718145743</v>
      </c>
      <c r="B1255" s="5">
        <v>20411.7028659026</v>
      </c>
      <c r="C1255" s="5">
        <v>1.32366888612893</v>
      </c>
      <c r="D1255" s="5">
        <v>57618.8316994839</v>
      </c>
      <c r="E1255" s="2">
        <f t="shared" si="40"/>
        <v>0.564355167983187</v>
      </c>
      <c r="F1255" s="2">
        <f t="shared" si="41"/>
        <v>37207.1288335813</v>
      </c>
    </row>
    <row r="1256" spans="1:6">
      <c r="A1256" s="5">
        <v>0.697544765378827</v>
      </c>
      <c r="B1256" s="5">
        <v>18187.5110779724</v>
      </c>
      <c r="C1256" s="5">
        <v>1.22518964427134</v>
      </c>
      <c r="D1256" s="5">
        <v>55211.3277138329</v>
      </c>
      <c r="E1256" s="2">
        <f t="shared" si="40"/>
        <v>0.527644878892513</v>
      </c>
      <c r="F1256" s="2">
        <f t="shared" si="41"/>
        <v>37023.8166358605</v>
      </c>
    </row>
    <row r="1257" spans="1:6">
      <c r="A1257" s="5">
        <v>0.743818137875918</v>
      </c>
      <c r="B1257" s="5">
        <v>19079.977878437</v>
      </c>
      <c r="C1257" s="5">
        <v>1.2912117563101</v>
      </c>
      <c r="D1257" s="5">
        <v>58174.6400490389</v>
      </c>
      <c r="E1257" s="2">
        <f t="shared" si="40"/>
        <v>0.547393618434182</v>
      </c>
      <c r="F1257" s="2">
        <f t="shared" si="41"/>
        <v>39094.6621706019</v>
      </c>
    </row>
    <row r="1258" spans="1:6">
      <c r="A1258" s="5">
        <v>0.695164390638124</v>
      </c>
      <c r="B1258" s="5">
        <v>20946.2416433883</v>
      </c>
      <c r="C1258" s="5">
        <v>1.19597896160446</v>
      </c>
      <c r="D1258" s="5">
        <v>58866.1663343196</v>
      </c>
      <c r="E1258" s="2">
        <f t="shared" si="40"/>
        <v>0.500814570966336</v>
      </c>
      <c r="F1258" s="2">
        <f t="shared" si="41"/>
        <v>37919.9246909313</v>
      </c>
    </row>
    <row r="1259" spans="1:6">
      <c r="A1259" s="5">
        <v>0.727381890457994</v>
      </c>
      <c r="B1259" s="5">
        <v>18302.9584323416</v>
      </c>
      <c r="C1259" s="5">
        <v>1.25208043754578</v>
      </c>
      <c r="D1259" s="5">
        <v>56258.0097785143</v>
      </c>
      <c r="E1259" s="2">
        <f t="shared" si="40"/>
        <v>0.524698547087786</v>
      </c>
      <c r="F1259" s="2">
        <f t="shared" si="41"/>
        <v>37955.0513461727</v>
      </c>
    </row>
    <row r="1260" spans="1:6">
      <c r="A1260" s="5">
        <v>0.680346626262349</v>
      </c>
      <c r="B1260" s="5">
        <v>23675.7264237075</v>
      </c>
      <c r="C1260" s="5">
        <v>1.18877644632592</v>
      </c>
      <c r="D1260" s="5">
        <v>62962.1086940488</v>
      </c>
      <c r="E1260" s="2">
        <f t="shared" si="40"/>
        <v>0.508429820063571</v>
      </c>
      <c r="F1260" s="2">
        <f t="shared" si="41"/>
        <v>39286.3822703413</v>
      </c>
    </row>
    <row r="1261" spans="1:6">
      <c r="A1261" s="5">
        <v>0.704870126602269</v>
      </c>
      <c r="B1261" s="5">
        <v>18248.5961046787</v>
      </c>
      <c r="C1261" s="5">
        <v>1.20281280657869</v>
      </c>
      <c r="D1261" s="5">
        <v>52597.8061365109</v>
      </c>
      <c r="E1261" s="2">
        <f t="shared" si="40"/>
        <v>0.497942679976421</v>
      </c>
      <c r="F1261" s="2">
        <f t="shared" si="41"/>
        <v>34349.2100318322</v>
      </c>
    </row>
    <row r="1262" spans="1:6">
      <c r="A1262" s="5">
        <v>0.698955176092638</v>
      </c>
      <c r="B1262" s="5">
        <v>20697.3861898498</v>
      </c>
      <c r="C1262" s="5">
        <v>1.20226324397599</v>
      </c>
      <c r="D1262" s="5">
        <v>58333.5949647335</v>
      </c>
      <c r="E1262" s="2">
        <f t="shared" si="40"/>
        <v>0.503308067883352</v>
      </c>
      <c r="F1262" s="2">
        <f t="shared" si="41"/>
        <v>37636.2087748837</v>
      </c>
    </row>
    <row r="1263" spans="1:6">
      <c r="A1263" s="5">
        <v>0.736663654019668</v>
      </c>
      <c r="B1263" s="5">
        <v>24128.4471390179</v>
      </c>
      <c r="C1263" s="5">
        <v>1.30295540395008</v>
      </c>
      <c r="D1263" s="5">
        <v>63232.2294964804</v>
      </c>
      <c r="E1263" s="2">
        <f t="shared" si="40"/>
        <v>0.566291749930412</v>
      </c>
      <c r="F1263" s="2">
        <f t="shared" si="41"/>
        <v>39103.7823574625</v>
      </c>
    </row>
    <row r="1264" spans="1:6">
      <c r="A1264" s="5">
        <v>0.713426788614962</v>
      </c>
      <c r="B1264" s="5">
        <v>19822.5086580389</v>
      </c>
      <c r="C1264" s="5">
        <v>1.21563257171473</v>
      </c>
      <c r="D1264" s="5">
        <v>54909.2712134918</v>
      </c>
      <c r="E1264" s="2">
        <f t="shared" si="40"/>
        <v>0.502205783099768</v>
      </c>
      <c r="F1264" s="2">
        <f t="shared" si="41"/>
        <v>35086.7625554529</v>
      </c>
    </row>
    <row r="1265" spans="1:6">
      <c r="A1265" s="5">
        <v>0.708872377500052</v>
      </c>
      <c r="B1265" s="5">
        <v>18455.0399408284</v>
      </c>
      <c r="C1265" s="5">
        <v>1.16590121611098</v>
      </c>
      <c r="D1265" s="5">
        <v>54170.0880233466</v>
      </c>
      <c r="E1265" s="2">
        <f t="shared" si="40"/>
        <v>0.457028838610928</v>
      </c>
      <c r="F1265" s="2">
        <f t="shared" si="41"/>
        <v>35715.0480825182</v>
      </c>
    </row>
    <row r="1266" spans="1:6">
      <c r="A1266" s="5">
        <v>0.729306043914172</v>
      </c>
      <c r="B1266" s="5">
        <v>19338.6159967079</v>
      </c>
      <c r="C1266" s="5">
        <v>1.27578773702172</v>
      </c>
      <c r="D1266" s="5">
        <v>57297.2865973547</v>
      </c>
      <c r="E1266" s="2">
        <f t="shared" si="40"/>
        <v>0.546481693107548</v>
      </c>
      <c r="F1266" s="2">
        <f t="shared" si="41"/>
        <v>37958.6706006468</v>
      </c>
    </row>
    <row r="1267" spans="1:6">
      <c r="A1267" s="5">
        <v>0.755750534935852</v>
      </c>
      <c r="B1267" s="5">
        <v>20700.9633828935</v>
      </c>
      <c r="C1267" s="5">
        <v>1.29865279934111</v>
      </c>
      <c r="D1267" s="5">
        <v>56796.9174170013</v>
      </c>
      <c r="E1267" s="2">
        <f t="shared" si="40"/>
        <v>0.542902264405258</v>
      </c>
      <c r="F1267" s="2">
        <f t="shared" si="41"/>
        <v>36095.9540341078</v>
      </c>
    </row>
    <row r="1268" spans="1:6">
      <c r="A1268" s="5">
        <v>0.660542759169124</v>
      </c>
      <c r="B1268" s="5">
        <v>20011.3884943798</v>
      </c>
      <c r="C1268" s="5">
        <v>1.13888497929051</v>
      </c>
      <c r="D1268" s="5">
        <v>57298.9421975072</v>
      </c>
      <c r="E1268" s="2">
        <f t="shared" si="40"/>
        <v>0.478342220121386</v>
      </c>
      <c r="F1268" s="2">
        <f t="shared" si="41"/>
        <v>37287.5537031274</v>
      </c>
    </row>
    <row r="1269" spans="1:6">
      <c r="A1269" s="5">
        <v>0.706913003706458</v>
      </c>
      <c r="B1269" s="5">
        <v>20096.8139490122</v>
      </c>
      <c r="C1269" s="5">
        <v>1.20053716180397</v>
      </c>
      <c r="D1269" s="5">
        <v>58272.0325595509</v>
      </c>
      <c r="E1269" s="2">
        <f t="shared" si="40"/>
        <v>0.493624158097512</v>
      </c>
      <c r="F1269" s="2">
        <f t="shared" si="41"/>
        <v>38175.2186105387</v>
      </c>
    </row>
    <row r="1270" spans="1:6">
      <c r="A1270" s="5">
        <v>0.675734791057998</v>
      </c>
      <c r="B1270" s="5">
        <v>15297.5921035368</v>
      </c>
      <c r="C1270" s="5">
        <v>1.17364318686581</v>
      </c>
      <c r="D1270" s="5">
        <v>51108.6903043393</v>
      </c>
      <c r="E1270" s="2">
        <f t="shared" si="40"/>
        <v>0.497908395807812</v>
      </c>
      <c r="F1270" s="2">
        <f t="shared" si="41"/>
        <v>35811.0982008025</v>
      </c>
    </row>
    <row r="1271" spans="1:6">
      <c r="A1271" s="5">
        <v>0.673042778897247</v>
      </c>
      <c r="B1271" s="5">
        <v>17991.4144564783</v>
      </c>
      <c r="C1271" s="5">
        <v>1.16380628056749</v>
      </c>
      <c r="D1271" s="5">
        <v>55409.0679545985</v>
      </c>
      <c r="E1271" s="2">
        <f t="shared" si="40"/>
        <v>0.490763501670243</v>
      </c>
      <c r="F1271" s="2">
        <f t="shared" si="41"/>
        <v>37417.6534981202</v>
      </c>
    </row>
    <row r="1272" spans="1:6">
      <c r="A1272" s="5">
        <v>0.663924765160431</v>
      </c>
      <c r="B1272" s="5">
        <v>18067.8002979869</v>
      </c>
      <c r="C1272" s="5">
        <v>1.12022486205011</v>
      </c>
      <c r="D1272" s="5">
        <v>53964.0018830921</v>
      </c>
      <c r="E1272" s="2">
        <f t="shared" si="40"/>
        <v>0.456300096889679</v>
      </c>
      <c r="F1272" s="2">
        <f t="shared" si="41"/>
        <v>35896.2015851052</v>
      </c>
    </row>
    <row r="1273" spans="1:6">
      <c r="A1273" s="5">
        <v>0.751525758846266</v>
      </c>
      <c r="B1273" s="5">
        <v>17185.795477682</v>
      </c>
      <c r="C1273" s="5">
        <v>1.29325091704199</v>
      </c>
      <c r="D1273" s="5">
        <v>55911.5403677783</v>
      </c>
      <c r="E1273" s="2">
        <f t="shared" si="40"/>
        <v>0.541725158195724</v>
      </c>
      <c r="F1273" s="2">
        <f t="shared" si="41"/>
        <v>38725.7448900963</v>
      </c>
    </row>
    <row r="1274" spans="1:6">
      <c r="A1274" s="5">
        <v>0.681611381337016</v>
      </c>
      <c r="B1274" s="5">
        <v>17880.1548538672</v>
      </c>
      <c r="C1274" s="5">
        <v>1.1670727731298</v>
      </c>
      <c r="D1274" s="5">
        <v>54342.4380367879</v>
      </c>
      <c r="E1274" s="2">
        <f t="shared" si="40"/>
        <v>0.485461391792784</v>
      </c>
      <c r="F1274" s="2">
        <f t="shared" si="41"/>
        <v>36462.2831829207</v>
      </c>
    </row>
    <row r="1275" spans="1:6">
      <c r="A1275" s="5">
        <v>0.752733718401622</v>
      </c>
      <c r="B1275" s="5">
        <v>17159.0808275197</v>
      </c>
      <c r="C1275" s="5">
        <v>1.30682366530144</v>
      </c>
      <c r="D1275" s="5">
        <v>52737.6185428825</v>
      </c>
      <c r="E1275" s="2">
        <f t="shared" si="40"/>
        <v>0.554089946899818</v>
      </c>
      <c r="F1275" s="2">
        <f t="shared" si="41"/>
        <v>35578.5377153628</v>
      </c>
    </row>
    <row r="1276" spans="1:6">
      <c r="A1276" s="5">
        <v>0.715829402740771</v>
      </c>
      <c r="B1276" s="5">
        <v>21762.2115808232</v>
      </c>
      <c r="C1276" s="5">
        <v>1.2276323337868</v>
      </c>
      <c r="D1276" s="5">
        <v>58057.7443665433</v>
      </c>
      <c r="E1276" s="2">
        <f t="shared" si="40"/>
        <v>0.511802931046029</v>
      </c>
      <c r="F1276" s="2">
        <f t="shared" si="41"/>
        <v>36295.5327857201</v>
      </c>
    </row>
    <row r="1277" spans="1:6">
      <c r="A1277" s="5">
        <v>0.6831848149777</v>
      </c>
      <c r="B1277" s="5">
        <v>16289.2645142549</v>
      </c>
      <c r="C1277" s="5">
        <v>1.17977739393653</v>
      </c>
      <c r="D1277" s="5">
        <v>51013.0387606372</v>
      </c>
      <c r="E1277" s="2">
        <f t="shared" si="40"/>
        <v>0.49659257895883</v>
      </c>
      <c r="F1277" s="2">
        <f t="shared" si="41"/>
        <v>34723.7742463823</v>
      </c>
    </row>
    <row r="1278" spans="1:6">
      <c r="A1278" s="5">
        <v>0.739217863935617</v>
      </c>
      <c r="B1278" s="5">
        <v>26580.8702265998</v>
      </c>
      <c r="C1278" s="5">
        <v>1.31023196516145</v>
      </c>
      <c r="D1278" s="5">
        <v>65820.6250880698</v>
      </c>
      <c r="E1278" s="2">
        <f t="shared" si="40"/>
        <v>0.571014101225833</v>
      </c>
      <c r="F1278" s="2">
        <f t="shared" si="41"/>
        <v>39239.75486147</v>
      </c>
    </row>
    <row r="1279" spans="1:6">
      <c r="A1279" s="5">
        <v>0.762286266720004</v>
      </c>
      <c r="B1279" s="5">
        <v>16084.7298253936</v>
      </c>
      <c r="C1279" s="5">
        <v>1.32132116297735</v>
      </c>
      <c r="D1279" s="5">
        <v>52214.5096614082</v>
      </c>
      <c r="E1279" s="2">
        <f t="shared" si="40"/>
        <v>0.559034896257346</v>
      </c>
      <c r="F1279" s="2">
        <f t="shared" si="41"/>
        <v>36129.7798360146</v>
      </c>
    </row>
    <row r="1280" spans="1:6">
      <c r="A1280" s="5">
        <v>0.727473288532334</v>
      </c>
      <c r="B1280" s="5">
        <v>22028.7973713588</v>
      </c>
      <c r="C1280" s="5">
        <v>1.28788922448098</v>
      </c>
      <c r="D1280" s="5">
        <v>58315.8001877664</v>
      </c>
      <c r="E1280" s="2">
        <f t="shared" si="40"/>
        <v>0.560415935948646</v>
      </c>
      <c r="F1280" s="2">
        <f t="shared" si="41"/>
        <v>36287.0028164076</v>
      </c>
    </row>
    <row r="1281" spans="1:6">
      <c r="A1281" s="5">
        <v>0.679683614901237</v>
      </c>
      <c r="B1281" s="5">
        <v>15958.9254972233</v>
      </c>
      <c r="C1281" s="5">
        <v>1.17845664098722</v>
      </c>
      <c r="D1281" s="5">
        <v>52659.8412401857</v>
      </c>
      <c r="E1281" s="2">
        <f t="shared" si="40"/>
        <v>0.498773026085983</v>
      </c>
      <c r="F1281" s="2">
        <f t="shared" si="41"/>
        <v>36700.9157429624</v>
      </c>
    </row>
    <row r="1282" spans="1:6">
      <c r="A1282" s="5">
        <v>0.702230132597441</v>
      </c>
      <c r="B1282" s="5">
        <v>12642.9283919805</v>
      </c>
      <c r="C1282" s="5">
        <v>1.22378848037559</v>
      </c>
      <c r="D1282" s="5">
        <v>47850.8907498544</v>
      </c>
      <c r="E1282" s="2">
        <f t="shared" si="40"/>
        <v>0.521558347778149</v>
      </c>
      <c r="F1282" s="2">
        <f t="shared" si="41"/>
        <v>35207.9623578739</v>
      </c>
    </row>
    <row r="1283" spans="1:6">
      <c r="A1283" s="5">
        <v>0.739660894917208</v>
      </c>
      <c r="B1283" s="5">
        <v>16409.6086287887</v>
      </c>
      <c r="C1283" s="5">
        <v>1.29072722880174</v>
      </c>
      <c r="D1283" s="5">
        <v>53579.4380881825</v>
      </c>
      <c r="E1283" s="2">
        <f t="shared" si="40"/>
        <v>0.551066333884532</v>
      </c>
      <c r="F1283" s="2">
        <f t="shared" si="41"/>
        <v>37169.8294593938</v>
      </c>
    </row>
    <row r="1284" spans="1:6">
      <c r="A1284" s="5">
        <v>0.720905535770436</v>
      </c>
      <c r="B1284" s="5">
        <v>22198.6833751103</v>
      </c>
      <c r="C1284" s="5">
        <v>1.24482316064049</v>
      </c>
      <c r="D1284" s="5">
        <v>59284.552517966</v>
      </c>
      <c r="E1284" s="2">
        <f t="shared" ref="E1284:E1347" si="42">C1284-A1284</f>
        <v>0.523917624870054</v>
      </c>
      <c r="F1284" s="2">
        <f t="shared" ref="F1284:F1347" si="43">D1284-B1284</f>
        <v>37085.8691428557</v>
      </c>
    </row>
    <row r="1285" spans="1:6">
      <c r="A1285" s="5">
        <v>0.729487138189181</v>
      </c>
      <c r="B1285" s="5">
        <v>19719.9269753135</v>
      </c>
      <c r="C1285" s="5">
        <v>1.27158575734498</v>
      </c>
      <c r="D1285" s="5">
        <v>56621.8936499283</v>
      </c>
      <c r="E1285" s="2">
        <f t="shared" si="42"/>
        <v>0.542098619155799</v>
      </c>
      <c r="F1285" s="2">
        <f t="shared" si="43"/>
        <v>36901.9666746148</v>
      </c>
    </row>
    <row r="1286" spans="1:6">
      <c r="A1286" s="5">
        <v>0.708643452395968</v>
      </c>
      <c r="B1286" s="5">
        <v>16834.9030348871</v>
      </c>
      <c r="C1286" s="5">
        <v>1.22684063959628</v>
      </c>
      <c r="D1286" s="5">
        <v>51938.3465973778</v>
      </c>
      <c r="E1286" s="2">
        <f t="shared" si="42"/>
        <v>0.518197187200312</v>
      </c>
      <c r="F1286" s="2">
        <f t="shared" si="43"/>
        <v>35103.4435624907</v>
      </c>
    </row>
    <row r="1287" spans="1:6">
      <c r="A1287" s="5">
        <v>0.70622667256233</v>
      </c>
      <c r="B1287" s="5">
        <v>20150.1524000824</v>
      </c>
      <c r="C1287" s="5">
        <v>1.24541567590416</v>
      </c>
      <c r="D1287" s="5">
        <v>60766.9442407807</v>
      </c>
      <c r="E1287" s="2">
        <f t="shared" si="42"/>
        <v>0.53918900334183</v>
      </c>
      <c r="F1287" s="2">
        <f t="shared" si="43"/>
        <v>40616.7918406983</v>
      </c>
    </row>
    <row r="1288" spans="1:6">
      <c r="A1288" s="5">
        <v>0.696265242541553</v>
      </c>
      <c r="B1288" s="5">
        <v>18939.9969760758</v>
      </c>
      <c r="C1288" s="5">
        <v>1.20876187049183</v>
      </c>
      <c r="D1288" s="5">
        <v>56032.1692065885</v>
      </c>
      <c r="E1288" s="2">
        <f t="shared" si="42"/>
        <v>0.512496627950277</v>
      </c>
      <c r="F1288" s="2">
        <f t="shared" si="43"/>
        <v>37092.1722305127</v>
      </c>
    </row>
    <row r="1289" spans="1:6">
      <c r="A1289" s="5">
        <v>0.703281912294539</v>
      </c>
      <c r="B1289" s="5">
        <v>15949.1478774726</v>
      </c>
      <c r="C1289" s="5">
        <v>1.21399357713444</v>
      </c>
      <c r="D1289" s="5">
        <v>51294.9188511759</v>
      </c>
      <c r="E1289" s="2">
        <f t="shared" si="42"/>
        <v>0.510711664839901</v>
      </c>
      <c r="F1289" s="2">
        <f t="shared" si="43"/>
        <v>35345.7709737033</v>
      </c>
    </row>
    <row r="1290" spans="1:6">
      <c r="A1290" s="5">
        <v>0.684539124410834</v>
      </c>
      <c r="B1290" s="5">
        <v>15792.5491444192</v>
      </c>
      <c r="C1290" s="5">
        <v>1.16960187313933</v>
      </c>
      <c r="D1290" s="5">
        <v>52336.5637444869</v>
      </c>
      <c r="E1290" s="2">
        <f t="shared" si="42"/>
        <v>0.485062748728496</v>
      </c>
      <c r="F1290" s="2">
        <f t="shared" si="43"/>
        <v>36544.0146000677</v>
      </c>
    </row>
    <row r="1291" spans="1:6">
      <c r="A1291" s="5">
        <v>0.736608617697874</v>
      </c>
      <c r="B1291" s="5">
        <v>16447.9760491999</v>
      </c>
      <c r="C1291" s="5">
        <v>1.30457925318488</v>
      </c>
      <c r="D1291" s="5">
        <v>52204.0837760388</v>
      </c>
      <c r="E1291" s="2">
        <f t="shared" si="42"/>
        <v>0.567970635487006</v>
      </c>
      <c r="F1291" s="2">
        <f t="shared" si="43"/>
        <v>35756.1077268389</v>
      </c>
    </row>
    <row r="1292" spans="1:6">
      <c r="A1292" s="5">
        <v>0.660876862900239</v>
      </c>
      <c r="B1292" s="5">
        <v>19602.3066979625</v>
      </c>
      <c r="C1292" s="5">
        <v>1.1431355273644</v>
      </c>
      <c r="D1292" s="5">
        <v>55498.3549777094</v>
      </c>
      <c r="E1292" s="2">
        <f t="shared" si="42"/>
        <v>0.482258664464161</v>
      </c>
      <c r="F1292" s="2">
        <f t="shared" si="43"/>
        <v>35896.0482797469</v>
      </c>
    </row>
    <row r="1293" spans="1:6">
      <c r="A1293" s="5">
        <v>0.704936133931043</v>
      </c>
      <c r="B1293" s="5">
        <v>16817.2834717499</v>
      </c>
      <c r="C1293" s="5">
        <v>1.210937736514</v>
      </c>
      <c r="D1293" s="5">
        <v>53219.6497589443</v>
      </c>
      <c r="E1293" s="2">
        <f t="shared" si="42"/>
        <v>0.506001602582957</v>
      </c>
      <c r="F1293" s="2">
        <f t="shared" si="43"/>
        <v>36402.3662871944</v>
      </c>
    </row>
    <row r="1294" spans="1:6">
      <c r="A1294" s="5">
        <v>0.715556987983267</v>
      </c>
      <c r="B1294" s="5">
        <v>18687.7447226331</v>
      </c>
      <c r="C1294" s="5">
        <v>1.23926798295142</v>
      </c>
      <c r="D1294" s="5">
        <v>54412.5741303133</v>
      </c>
      <c r="E1294" s="2">
        <f t="shared" si="42"/>
        <v>0.523710994968153</v>
      </c>
      <c r="F1294" s="2">
        <f t="shared" si="43"/>
        <v>35724.8294076802</v>
      </c>
    </row>
    <row r="1295" spans="1:6">
      <c r="A1295" s="5">
        <v>0.730011224024368</v>
      </c>
      <c r="B1295" s="5">
        <v>17194.8695603365</v>
      </c>
      <c r="C1295" s="5">
        <v>1.27910173368515</v>
      </c>
      <c r="D1295" s="5">
        <v>54396.1531979427</v>
      </c>
      <c r="E1295" s="2">
        <f t="shared" si="42"/>
        <v>0.549090509660782</v>
      </c>
      <c r="F1295" s="2">
        <f t="shared" si="43"/>
        <v>37201.2836376062</v>
      </c>
    </row>
    <row r="1296" spans="1:6">
      <c r="A1296" s="5">
        <v>0.676337445141576</v>
      </c>
      <c r="B1296" s="5">
        <v>21647.1290738037</v>
      </c>
      <c r="C1296" s="5">
        <v>1.2127848965586</v>
      </c>
      <c r="D1296" s="5">
        <v>61751.8355259096</v>
      </c>
      <c r="E1296" s="2">
        <f t="shared" si="42"/>
        <v>0.536447451417024</v>
      </c>
      <c r="F1296" s="2">
        <f t="shared" si="43"/>
        <v>40104.7064521059</v>
      </c>
    </row>
    <row r="1297" spans="1:6">
      <c r="A1297" s="5">
        <v>0.741804985460537</v>
      </c>
      <c r="B1297" s="5">
        <v>17164.1037580183</v>
      </c>
      <c r="C1297" s="5">
        <v>1.28897775137733</v>
      </c>
      <c r="D1297" s="5">
        <v>53968.2676324298</v>
      </c>
      <c r="E1297" s="2">
        <f t="shared" si="42"/>
        <v>0.547172765916793</v>
      </c>
      <c r="F1297" s="2">
        <f t="shared" si="43"/>
        <v>36804.1638744115</v>
      </c>
    </row>
    <row r="1298" spans="1:6">
      <c r="A1298" s="5">
        <v>0.70485208972196</v>
      </c>
      <c r="B1298" s="5">
        <v>20872.1873768945</v>
      </c>
      <c r="C1298" s="5">
        <v>1.21016677635043</v>
      </c>
      <c r="D1298" s="5">
        <v>57398.8075863201</v>
      </c>
      <c r="E1298" s="2">
        <f t="shared" si="42"/>
        <v>0.50531468662847</v>
      </c>
      <c r="F1298" s="2">
        <f t="shared" si="43"/>
        <v>36526.6202094256</v>
      </c>
    </row>
    <row r="1299" spans="1:6">
      <c r="A1299" s="5">
        <v>0.744733554625557</v>
      </c>
      <c r="B1299" s="5">
        <v>20652.9003329962</v>
      </c>
      <c r="C1299" s="5">
        <v>1.29874051931873</v>
      </c>
      <c r="D1299" s="5">
        <v>58951.5708819932</v>
      </c>
      <c r="E1299" s="2">
        <f t="shared" si="42"/>
        <v>0.554006964693173</v>
      </c>
      <c r="F1299" s="2">
        <f t="shared" si="43"/>
        <v>38298.670548997</v>
      </c>
    </row>
    <row r="1300" spans="1:6">
      <c r="A1300" s="5">
        <v>0.696179538810157</v>
      </c>
      <c r="B1300" s="5">
        <v>19426.5607191203</v>
      </c>
      <c r="C1300" s="5">
        <v>1.21884462167894</v>
      </c>
      <c r="D1300" s="5">
        <v>58818.1661467797</v>
      </c>
      <c r="E1300" s="2">
        <f t="shared" si="42"/>
        <v>0.522665082868783</v>
      </c>
      <c r="F1300" s="2">
        <f t="shared" si="43"/>
        <v>39391.6054276594</v>
      </c>
    </row>
    <row r="1301" spans="1:6">
      <c r="A1301" s="5">
        <v>0.666101002432044</v>
      </c>
      <c r="B1301" s="5">
        <v>16388.4528130275</v>
      </c>
      <c r="C1301" s="5">
        <v>1.13368702925403</v>
      </c>
      <c r="D1301" s="5">
        <v>51318.0969773829</v>
      </c>
      <c r="E1301" s="2">
        <f t="shared" si="42"/>
        <v>0.467586026821986</v>
      </c>
      <c r="F1301" s="2">
        <f t="shared" si="43"/>
        <v>34929.6441643554</v>
      </c>
    </row>
    <row r="1302" spans="1:6">
      <c r="A1302" s="5">
        <v>0.691521522237387</v>
      </c>
      <c r="B1302" s="5">
        <v>15980.2003905529</v>
      </c>
      <c r="C1302" s="5">
        <v>1.20899594617696</v>
      </c>
      <c r="D1302" s="5">
        <v>52014.6001399418</v>
      </c>
      <c r="E1302" s="2">
        <f t="shared" si="42"/>
        <v>0.517474423939573</v>
      </c>
      <c r="F1302" s="2">
        <f t="shared" si="43"/>
        <v>36034.3997493889</v>
      </c>
    </row>
    <row r="1303" spans="1:6">
      <c r="A1303" s="5">
        <v>0.66212380668375</v>
      </c>
      <c r="B1303" s="5">
        <v>18768.8019117022</v>
      </c>
      <c r="C1303" s="5">
        <v>1.16552844007698</v>
      </c>
      <c r="D1303" s="5">
        <v>55102.3476108185</v>
      </c>
      <c r="E1303" s="2">
        <f t="shared" si="42"/>
        <v>0.50340463339323</v>
      </c>
      <c r="F1303" s="2">
        <f t="shared" si="43"/>
        <v>36333.5456991163</v>
      </c>
    </row>
    <row r="1304" spans="1:6">
      <c r="A1304" s="5">
        <v>0.76471220765238</v>
      </c>
      <c r="B1304" s="5">
        <v>21839.8606674154</v>
      </c>
      <c r="C1304" s="5">
        <v>1.31139419923264</v>
      </c>
      <c r="D1304" s="5">
        <v>59115.2987278541</v>
      </c>
      <c r="E1304" s="2">
        <f t="shared" si="42"/>
        <v>0.54668199158026</v>
      </c>
      <c r="F1304" s="2">
        <f t="shared" si="43"/>
        <v>37275.4380604387</v>
      </c>
    </row>
    <row r="1305" spans="1:6">
      <c r="A1305" s="5">
        <v>0.747612108121768</v>
      </c>
      <c r="B1305" s="5">
        <v>18867.8213026813</v>
      </c>
      <c r="C1305" s="5">
        <v>1.30818215192865</v>
      </c>
      <c r="D1305" s="5">
        <v>55307.1257412018</v>
      </c>
      <c r="E1305" s="2">
        <f t="shared" si="42"/>
        <v>0.560570043806882</v>
      </c>
      <c r="F1305" s="2">
        <f t="shared" si="43"/>
        <v>36439.3044385205</v>
      </c>
    </row>
    <row r="1306" spans="1:6">
      <c r="A1306" s="5">
        <v>0.637790333525697</v>
      </c>
      <c r="B1306" s="5">
        <v>20330.1712180534</v>
      </c>
      <c r="C1306" s="5">
        <v>1.09601469747399</v>
      </c>
      <c r="D1306" s="5">
        <v>59879.4871970752</v>
      </c>
      <c r="E1306" s="2">
        <f t="shared" si="42"/>
        <v>0.458224363948293</v>
      </c>
      <c r="F1306" s="2">
        <f t="shared" si="43"/>
        <v>39549.3159790218</v>
      </c>
    </row>
    <row r="1307" spans="1:6">
      <c r="A1307" s="5">
        <v>0.6562707221376</v>
      </c>
      <c r="B1307" s="5">
        <v>23304.241432916</v>
      </c>
      <c r="C1307" s="5">
        <v>1.11772612469824</v>
      </c>
      <c r="D1307" s="5">
        <v>62055.2073309088</v>
      </c>
      <c r="E1307" s="2">
        <f t="shared" si="42"/>
        <v>0.46145540256064</v>
      </c>
      <c r="F1307" s="2">
        <f t="shared" si="43"/>
        <v>38750.9658979928</v>
      </c>
    </row>
    <row r="1308" spans="1:6">
      <c r="A1308" s="5">
        <v>0.70700722613073</v>
      </c>
      <c r="B1308" s="5">
        <v>18878.850040199</v>
      </c>
      <c r="C1308" s="5">
        <v>1.23621337438597</v>
      </c>
      <c r="D1308" s="5">
        <v>54760.6775516625</v>
      </c>
      <c r="E1308" s="2">
        <f t="shared" si="42"/>
        <v>0.52920614825524</v>
      </c>
      <c r="F1308" s="2">
        <f t="shared" si="43"/>
        <v>35881.8275114635</v>
      </c>
    </row>
    <row r="1309" spans="1:6">
      <c r="A1309" s="5">
        <v>0.706374412810096</v>
      </c>
      <c r="B1309" s="5">
        <v>15808.284753813</v>
      </c>
      <c r="C1309" s="5">
        <v>1.18770494970204</v>
      </c>
      <c r="D1309" s="5">
        <v>51903.3178653841</v>
      </c>
      <c r="E1309" s="2">
        <f t="shared" si="42"/>
        <v>0.481330536891944</v>
      </c>
      <c r="F1309" s="2">
        <f t="shared" si="43"/>
        <v>36095.0331115711</v>
      </c>
    </row>
    <row r="1310" spans="1:6">
      <c r="A1310" s="5">
        <v>0.693560816099668</v>
      </c>
      <c r="B1310" s="5">
        <v>14945.8966750882</v>
      </c>
      <c r="C1310" s="5">
        <v>1.22023730429511</v>
      </c>
      <c r="D1310" s="5">
        <v>49999.6637111256</v>
      </c>
      <c r="E1310" s="2">
        <f t="shared" si="42"/>
        <v>0.526676488195442</v>
      </c>
      <c r="F1310" s="2">
        <f t="shared" si="43"/>
        <v>35053.7670360374</v>
      </c>
    </row>
    <row r="1311" spans="1:6">
      <c r="A1311" s="5">
        <v>0.71574113474411</v>
      </c>
      <c r="B1311" s="5">
        <v>21105.0341178376</v>
      </c>
      <c r="C1311" s="5">
        <v>1.22949119680121</v>
      </c>
      <c r="D1311" s="5">
        <v>59807.4689878698</v>
      </c>
      <c r="E1311" s="2">
        <f t="shared" si="42"/>
        <v>0.5137500620571</v>
      </c>
      <c r="F1311" s="2">
        <f t="shared" si="43"/>
        <v>38702.4348700322</v>
      </c>
    </row>
    <row r="1312" spans="1:6">
      <c r="A1312" s="5">
        <v>0.655981796914761</v>
      </c>
      <c r="B1312" s="5">
        <v>16009.9805877542</v>
      </c>
      <c r="C1312" s="5">
        <v>1.09540587427152</v>
      </c>
      <c r="D1312" s="5">
        <v>50638.7202760057</v>
      </c>
      <c r="E1312" s="2">
        <f t="shared" si="42"/>
        <v>0.439424077356759</v>
      </c>
      <c r="F1312" s="2">
        <f t="shared" si="43"/>
        <v>34628.7396882515</v>
      </c>
    </row>
    <row r="1313" spans="1:6">
      <c r="A1313" s="5">
        <v>0.738460940074466</v>
      </c>
      <c r="B1313" s="5">
        <v>20245.4445201911</v>
      </c>
      <c r="C1313" s="5">
        <v>1.31270624332469</v>
      </c>
      <c r="D1313" s="5">
        <v>56997.3523220829</v>
      </c>
      <c r="E1313" s="2">
        <f t="shared" si="42"/>
        <v>0.574245303250224</v>
      </c>
      <c r="F1313" s="2">
        <f t="shared" si="43"/>
        <v>36751.9078018918</v>
      </c>
    </row>
    <row r="1314" spans="1:6">
      <c r="A1314" s="5">
        <v>0.716118892283255</v>
      </c>
      <c r="B1314" s="5">
        <v>19853.4627139552</v>
      </c>
      <c r="C1314" s="5">
        <v>1.25167601168434</v>
      </c>
      <c r="D1314" s="5">
        <v>58554.5589303405</v>
      </c>
      <c r="E1314" s="2">
        <f t="shared" si="42"/>
        <v>0.535557119401085</v>
      </c>
      <c r="F1314" s="2">
        <f t="shared" si="43"/>
        <v>38701.0962163853</v>
      </c>
    </row>
    <row r="1315" spans="1:6">
      <c r="A1315" s="5">
        <v>0.70157944475</v>
      </c>
      <c r="B1315" s="5">
        <v>17565.1992359765</v>
      </c>
      <c r="C1315" s="5">
        <v>1.2256228565442</v>
      </c>
      <c r="D1315" s="5">
        <v>53183.8442067868</v>
      </c>
      <c r="E1315" s="2">
        <f t="shared" si="42"/>
        <v>0.5240434117942</v>
      </c>
      <c r="F1315" s="2">
        <f t="shared" si="43"/>
        <v>35618.6449708103</v>
      </c>
    </row>
    <row r="1316" spans="1:6">
      <c r="A1316" s="5">
        <v>0.690067832801588</v>
      </c>
      <c r="B1316" s="5">
        <v>17463.0539270379</v>
      </c>
      <c r="C1316" s="5">
        <v>1.17319963712854</v>
      </c>
      <c r="D1316" s="5">
        <v>52249.6421482124</v>
      </c>
      <c r="E1316" s="2">
        <f t="shared" si="42"/>
        <v>0.483131804326952</v>
      </c>
      <c r="F1316" s="2">
        <f t="shared" si="43"/>
        <v>34786.5882211745</v>
      </c>
    </row>
    <row r="1317" spans="1:6">
      <c r="A1317" s="5">
        <v>0.738131718546828</v>
      </c>
      <c r="B1317" s="5">
        <v>18359.7123331197</v>
      </c>
      <c r="C1317" s="5">
        <v>1.2784287326962</v>
      </c>
      <c r="D1317" s="5">
        <v>55879.0299028417</v>
      </c>
      <c r="E1317" s="2">
        <f t="shared" si="42"/>
        <v>0.540297014149372</v>
      </c>
      <c r="F1317" s="2">
        <f t="shared" si="43"/>
        <v>37519.317569722</v>
      </c>
    </row>
    <row r="1318" spans="1:6">
      <c r="A1318" s="5">
        <v>0.676252931455412</v>
      </c>
      <c r="B1318" s="5">
        <v>25019.2816676217</v>
      </c>
      <c r="C1318" s="5">
        <v>1.17932342530609</v>
      </c>
      <c r="D1318" s="5">
        <v>64260.0144162745</v>
      </c>
      <c r="E1318" s="2">
        <f t="shared" si="42"/>
        <v>0.503070493850678</v>
      </c>
      <c r="F1318" s="2">
        <f t="shared" si="43"/>
        <v>39240.7327486528</v>
      </c>
    </row>
    <row r="1319" spans="1:6">
      <c r="A1319" s="5">
        <v>0.747351298823252</v>
      </c>
      <c r="B1319" s="5">
        <v>21310.9693561669</v>
      </c>
      <c r="C1319" s="5">
        <v>1.25257130958242</v>
      </c>
      <c r="D1319" s="5">
        <v>58856.728962937</v>
      </c>
      <c r="E1319" s="2">
        <f t="shared" si="42"/>
        <v>0.505220010759168</v>
      </c>
      <c r="F1319" s="2">
        <f t="shared" si="43"/>
        <v>37545.7596067701</v>
      </c>
    </row>
    <row r="1320" spans="1:6">
      <c r="A1320" s="5">
        <v>0.685263338900096</v>
      </c>
      <c r="B1320" s="5">
        <v>19448.4730141801</v>
      </c>
      <c r="C1320" s="5">
        <v>1.18620222152377</v>
      </c>
      <c r="D1320" s="5">
        <v>56993.6039256985</v>
      </c>
      <c r="E1320" s="2">
        <f t="shared" si="42"/>
        <v>0.500938882623674</v>
      </c>
      <c r="F1320" s="2">
        <f t="shared" si="43"/>
        <v>37545.1309115184</v>
      </c>
    </row>
    <row r="1321" spans="1:6">
      <c r="A1321" s="5">
        <v>0.68827982761952</v>
      </c>
      <c r="B1321" s="5">
        <v>19398.0294646242</v>
      </c>
      <c r="C1321" s="5">
        <v>1.20749992834238</v>
      </c>
      <c r="D1321" s="5">
        <v>56228.6679861136</v>
      </c>
      <c r="E1321" s="2">
        <f t="shared" si="42"/>
        <v>0.51922010072286</v>
      </c>
      <c r="F1321" s="2">
        <f t="shared" si="43"/>
        <v>36830.6385214894</v>
      </c>
    </row>
    <row r="1322" spans="1:6">
      <c r="A1322" s="5">
        <v>0.711427338649514</v>
      </c>
      <c r="B1322" s="5">
        <v>20261.1267590229</v>
      </c>
      <c r="C1322" s="5">
        <v>1.23777277778087</v>
      </c>
      <c r="D1322" s="5">
        <v>57046.537766539</v>
      </c>
      <c r="E1322" s="2">
        <f t="shared" si="42"/>
        <v>0.526345439131356</v>
      </c>
      <c r="F1322" s="2">
        <f t="shared" si="43"/>
        <v>36785.4110075161</v>
      </c>
    </row>
    <row r="1323" spans="1:6">
      <c r="A1323" s="5">
        <v>0.705233941308637</v>
      </c>
      <c r="B1323" s="5">
        <v>21098.5648640401</v>
      </c>
      <c r="C1323" s="5">
        <v>1.23919759155562</v>
      </c>
      <c r="D1323" s="5">
        <v>57637.3266670431</v>
      </c>
      <c r="E1323" s="2">
        <f t="shared" si="42"/>
        <v>0.533963650246983</v>
      </c>
      <c r="F1323" s="2">
        <f t="shared" si="43"/>
        <v>36538.761803003</v>
      </c>
    </row>
    <row r="1324" spans="1:6">
      <c r="A1324" s="5">
        <v>0.677706532998068</v>
      </c>
      <c r="B1324" s="5">
        <v>20020.5695139715</v>
      </c>
      <c r="C1324" s="5">
        <v>1.16734890191783</v>
      </c>
      <c r="D1324" s="5">
        <v>58039.3225368417</v>
      </c>
      <c r="E1324" s="2">
        <f t="shared" si="42"/>
        <v>0.489642368919762</v>
      </c>
      <c r="F1324" s="2">
        <f t="shared" si="43"/>
        <v>38018.7530228702</v>
      </c>
    </row>
    <row r="1325" spans="1:6">
      <c r="A1325" s="5">
        <v>0.680872240753482</v>
      </c>
      <c r="B1325" s="5">
        <v>18148.9634577593</v>
      </c>
      <c r="C1325" s="5">
        <v>1.16019739417903</v>
      </c>
      <c r="D1325" s="5">
        <v>54293.1678624287</v>
      </c>
      <c r="E1325" s="2">
        <f t="shared" si="42"/>
        <v>0.479325153425548</v>
      </c>
      <c r="F1325" s="2">
        <f t="shared" si="43"/>
        <v>36144.2044046694</v>
      </c>
    </row>
    <row r="1326" spans="1:6">
      <c r="A1326" s="5">
        <v>0.665193731341833</v>
      </c>
      <c r="B1326" s="5">
        <v>21545.7477552352</v>
      </c>
      <c r="C1326" s="5">
        <v>1.14712289565006</v>
      </c>
      <c r="D1326" s="5">
        <v>59951.9487789665</v>
      </c>
      <c r="E1326" s="2">
        <f t="shared" si="42"/>
        <v>0.481929164308227</v>
      </c>
      <c r="F1326" s="2">
        <f t="shared" si="43"/>
        <v>38406.2010237313</v>
      </c>
    </row>
    <row r="1327" spans="1:6">
      <c r="A1327" s="5">
        <v>0.6645430962066</v>
      </c>
      <c r="B1327" s="5">
        <v>24994.2634226827</v>
      </c>
      <c r="C1327" s="5">
        <v>1.12191034785661</v>
      </c>
      <c r="D1327" s="5">
        <v>63220.6851857998</v>
      </c>
      <c r="E1327" s="2">
        <f t="shared" si="42"/>
        <v>0.45736725165001</v>
      </c>
      <c r="F1327" s="2">
        <f t="shared" si="43"/>
        <v>38226.4217631171</v>
      </c>
    </row>
    <row r="1328" spans="1:6">
      <c r="A1328" s="5">
        <v>0.6690106157253</v>
      </c>
      <c r="B1328" s="5">
        <v>17214.0160891272</v>
      </c>
      <c r="C1328" s="5">
        <v>1.1796561175323</v>
      </c>
      <c r="D1328" s="5">
        <v>53533.6938234156</v>
      </c>
      <c r="E1328" s="2">
        <f t="shared" si="42"/>
        <v>0.510645501807</v>
      </c>
      <c r="F1328" s="2">
        <f t="shared" si="43"/>
        <v>36319.6777342884</v>
      </c>
    </row>
    <row r="1329" spans="1:6">
      <c r="A1329" s="5">
        <v>0.76385689001135</v>
      </c>
      <c r="B1329" s="5">
        <v>16101.2924572188</v>
      </c>
      <c r="C1329" s="5">
        <v>1.32502017858476</v>
      </c>
      <c r="D1329" s="5">
        <v>51046.4588930791</v>
      </c>
      <c r="E1329" s="2">
        <f t="shared" si="42"/>
        <v>0.56116328857341</v>
      </c>
      <c r="F1329" s="2">
        <f t="shared" si="43"/>
        <v>34945.1664358603</v>
      </c>
    </row>
    <row r="1330" spans="1:6">
      <c r="A1330" s="5">
        <v>0.754280613642593</v>
      </c>
      <c r="B1330" s="5">
        <v>17396.9987745462</v>
      </c>
      <c r="C1330" s="5">
        <v>1.29835401246795</v>
      </c>
      <c r="D1330" s="5">
        <v>54413.9411960663</v>
      </c>
      <c r="E1330" s="2">
        <f t="shared" si="42"/>
        <v>0.544073398825357</v>
      </c>
      <c r="F1330" s="2">
        <f t="shared" si="43"/>
        <v>37016.9424215201</v>
      </c>
    </row>
    <row r="1331" spans="1:6">
      <c r="A1331" s="5">
        <v>0.647882692353706</v>
      </c>
      <c r="B1331" s="5">
        <v>17788.6207268116</v>
      </c>
      <c r="C1331" s="5">
        <v>1.12421176219881</v>
      </c>
      <c r="D1331" s="5">
        <v>54528.9091537135</v>
      </c>
      <c r="E1331" s="2">
        <f t="shared" si="42"/>
        <v>0.476329069845104</v>
      </c>
      <c r="F1331" s="2">
        <f t="shared" si="43"/>
        <v>36740.2884269019</v>
      </c>
    </row>
    <row r="1332" spans="1:6">
      <c r="A1332" s="5">
        <v>0.731060720131007</v>
      </c>
      <c r="B1332" s="5">
        <v>18907.7278348226</v>
      </c>
      <c r="C1332" s="5">
        <v>1.26018275959311</v>
      </c>
      <c r="D1332" s="5">
        <v>53551.6959034266</v>
      </c>
      <c r="E1332" s="2">
        <f t="shared" si="42"/>
        <v>0.529122039462103</v>
      </c>
      <c r="F1332" s="2">
        <f t="shared" si="43"/>
        <v>34643.968068604</v>
      </c>
    </row>
    <row r="1333" spans="1:6">
      <c r="A1333" s="5">
        <v>0.668162673073883</v>
      </c>
      <c r="B1333" s="5">
        <v>20434.1401592468</v>
      </c>
      <c r="C1333" s="5">
        <v>1.1634641502492</v>
      </c>
      <c r="D1333" s="5">
        <v>56507.6947334679</v>
      </c>
      <c r="E1333" s="2">
        <f t="shared" si="42"/>
        <v>0.495301477175317</v>
      </c>
      <c r="F1333" s="2">
        <f t="shared" si="43"/>
        <v>36073.5545742211</v>
      </c>
    </row>
    <row r="1334" spans="1:6">
      <c r="A1334" s="5">
        <v>0.752923576024258</v>
      </c>
      <c r="B1334" s="5">
        <v>17722.0145640624</v>
      </c>
      <c r="C1334" s="5">
        <v>1.3131730264644</v>
      </c>
      <c r="D1334" s="5">
        <v>56726.3806693394</v>
      </c>
      <c r="E1334" s="2">
        <f t="shared" si="42"/>
        <v>0.560249450440142</v>
      </c>
      <c r="F1334" s="2">
        <f t="shared" si="43"/>
        <v>39004.366105277</v>
      </c>
    </row>
    <row r="1335" spans="1:6">
      <c r="A1335" s="5">
        <v>0.733900915114808</v>
      </c>
      <c r="B1335" s="5">
        <v>19199.0857397289</v>
      </c>
      <c r="C1335" s="5">
        <v>1.25703095692516</v>
      </c>
      <c r="D1335" s="5">
        <v>55009.0262317159</v>
      </c>
      <c r="E1335" s="2">
        <f t="shared" si="42"/>
        <v>0.523130041810352</v>
      </c>
      <c r="F1335" s="2">
        <f t="shared" si="43"/>
        <v>35809.940491987</v>
      </c>
    </row>
    <row r="1336" spans="1:6">
      <c r="A1336" s="5">
        <v>0.704111064691631</v>
      </c>
      <c r="B1336" s="5">
        <v>21659.6041544739</v>
      </c>
      <c r="C1336" s="5">
        <v>1.25312213281585</v>
      </c>
      <c r="D1336" s="5">
        <v>58485.6989040388</v>
      </c>
      <c r="E1336" s="2">
        <f t="shared" si="42"/>
        <v>0.549011068124219</v>
      </c>
      <c r="F1336" s="2">
        <f t="shared" si="43"/>
        <v>36826.0947495649</v>
      </c>
    </row>
    <row r="1337" spans="1:6">
      <c r="A1337" s="5">
        <v>0.674179748050778</v>
      </c>
      <c r="B1337" s="5">
        <v>19271.5803991445</v>
      </c>
      <c r="C1337" s="5">
        <v>1.17000754169323</v>
      </c>
      <c r="D1337" s="5">
        <v>56636.4447117054</v>
      </c>
      <c r="E1337" s="2">
        <f t="shared" si="42"/>
        <v>0.495827793642452</v>
      </c>
      <c r="F1337" s="2">
        <f t="shared" si="43"/>
        <v>37364.8643125609</v>
      </c>
    </row>
    <row r="1338" spans="1:6">
      <c r="A1338" s="5">
        <v>0.678048913528609</v>
      </c>
      <c r="B1338" s="5">
        <v>16505.4624917783</v>
      </c>
      <c r="C1338" s="5">
        <v>1.16398697272332</v>
      </c>
      <c r="D1338" s="5">
        <v>54160.2729175361</v>
      </c>
      <c r="E1338" s="2">
        <f t="shared" si="42"/>
        <v>0.485938059194711</v>
      </c>
      <c r="F1338" s="2">
        <f t="shared" si="43"/>
        <v>37654.8104257578</v>
      </c>
    </row>
    <row r="1339" spans="1:6">
      <c r="A1339" s="5">
        <v>0.685115947163647</v>
      </c>
      <c r="B1339" s="5">
        <v>17280.3350896332</v>
      </c>
      <c r="C1339" s="5">
        <v>1.2011234270781</v>
      </c>
      <c r="D1339" s="5">
        <v>53777.1578953118</v>
      </c>
      <c r="E1339" s="2">
        <f t="shared" si="42"/>
        <v>0.516007479914453</v>
      </c>
      <c r="F1339" s="2">
        <f t="shared" si="43"/>
        <v>36496.8228056786</v>
      </c>
    </row>
    <row r="1340" spans="1:6">
      <c r="A1340" s="5">
        <v>0.629309900363108</v>
      </c>
      <c r="B1340" s="5">
        <v>19510.5618243558</v>
      </c>
      <c r="C1340" s="5">
        <v>1.08088201419646</v>
      </c>
      <c r="D1340" s="5">
        <v>56597.5020808578</v>
      </c>
      <c r="E1340" s="2">
        <f t="shared" si="42"/>
        <v>0.451572113833352</v>
      </c>
      <c r="F1340" s="2">
        <f t="shared" si="43"/>
        <v>37086.940256502</v>
      </c>
    </row>
    <row r="1341" spans="1:6">
      <c r="A1341" s="5">
        <v>0.71614525094253</v>
      </c>
      <c r="B1341" s="5">
        <v>18539.3307126766</v>
      </c>
      <c r="C1341" s="5">
        <v>1.22118023143621</v>
      </c>
      <c r="D1341" s="5">
        <v>55341.6853316263</v>
      </c>
      <c r="E1341" s="2">
        <f t="shared" si="42"/>
        <v>0.50503498049368</v>
      </c>
      <c r="F1341" s="2">
        <f t="shared" si="43"/>
        <v>36802.3546189497</v>
      </c>
    </row>
    <row r="1342" spans="1:6">
      <c r="A1342" s="5">
        <v>0.696820574947854</v>
      </c>
      <c r="B1342" s="5">
        <v>18152.7089998125</v>
      </c>
      <c r="C1342" s="5">
        <v>1.19313702282145</v>
      </c>
      <c r="D1342" s="5">
        <v>53512.7106812763</v>
      </c>
      <c r="E1342" s="2">
        <f t="shared" si="42"/>
        <v>0.496316447873596</v>
      </c>
      <c r="F1342" s="2">
        <f t="shared" si="43"/>
        <v>35360.0016814638</v>
      </c>
    </row>
    <row r="1343" spans="1:6">
      <c r="A1343" s="5">
        <v>0.75403291485972</v>
      </c>
      <c r="B1343" s="5">
        <v>19339.4771249848</v>
      </c>
      <c r="C1343" s="5">
        <v>1.31715495690933</v>
      </c>
      <c r="D1343" s="5">
        <v>56649.3968322402</v>
      </c>
      <c r="E1343" s="2">
        <f t="shared" si="42"/>
        <v>0.56312204204961</v>
      </c>
      <c r="F1343" s="2">
        <f t="shared" si="43"/>
        <v>37309.9197072554</v>
      </c>
    </row>
    <row r="1344" spans="1:6">
      <c r="A1344" s="5">
        <v>0.728222470492489</v>
      </c>
      <c r="B1344" s="5">
        <v>19200.6695152208</v>
      </c>
      <c r="C1344" s="5">
        <v>1.25289410017538</v>
      </c>
      <c r="D1344" s="5">
        <v>56035.0496559737</v>
      </c>
      <c r="E1344" s="2">
        <f t="shared" si="42"/>
        <v>0.524671629682891</v>
      </c>
      <c r="F1344" s="2">
        <f t="shared" si="43"/>
        <v>36834.3801407529</v>
      </c>
    </row>
    <row r="1345" spans="1:6">
      <c r="A1345" s="5">
        <v>0.725314680427016</v>
      </c>
      <c r="B1345" s="5">
        <v>17532.5323742815</v>
      </c>
      <c r="C1345" s="5">
        <v>1.25206373628836</v>
      </c>
      <c r="D1345" s="5">
        <v>52921.8438906531</v>
      </c>
      <c r="E1345" s="2">
        <f t="shared" si="42"/>
        <v>0.526749055861344</v>
      </c>
      <c r="F1345" s="2">
        <f t="shared" si="43"/>
        <v>35389.3115163716</v>
      </c>
    </row>
    <row r="1346" spans="1:6">
      <c r="A1346" s="5">
        <v>0.699986030740475</v>
      </c>
      <c r="B1346" s="5">
        <v>24082.2775136046</v>
      </c>
      <c r="C1346" s="5">
        <v>1.18612997018989</v>
      </c>
      <c r="D1346" s="5">
        <v>66020.7403645571</v>
      </c>
      <c r="E1346" s="2">
        <f t="shared" si="42"/>
        <v>0.486143939449415</v>
      </c>
      <c r="F1346" s="2">
        <f t="shared" si="43"/>
        <v>41938.4628509525</v>
      </c>
    </row>
    <row r="1347" spans="1:6">
      <c r="A1347" s="5">
        <v>0.728088651632363</v>
      </c>
      <c r="B1347" s="5">
        <v>20675.0086761959</v>
      </c>
      <c r="C1347" s="5">
        <v>1.2879393209406</v>
      </c>
      <c r="D1347" s="5">
        <v>60123.8355013932</v>
      </c>
      <c r="E1347" s="2">
        <f t="shared" si="42"/>
        <v>0.559850669308237</v>
      </c>
      <c r="F1347" s="2">
        <f t="shared" si="43"/>
        <v>39448.8268251973</v>
      </c>
    </row>
    <row r="1348" spans="1:6">
      <c r="A1348" s="5">
        <v>0.764028297822279</v>
      </c>
      <c r="B1348" s="5">
        <v>20753.9504109954</v>
      </c>
      <c r="C1348" s="5">
        <v>1.34884648168638</v>
      </c>
      <c r="D1348" s="5">
        <v>60320.1163178007</v>
      </c>
      <c r="E1348" s="2">
        <f t="shared" ref="E1348:E1411" si="44">C1348-A1348</f>
        <v>0.584818183864101</v>
      </c>
      <c r="F1348" s="2">
        <f t="shared" ref="F1348:F1411" si="45">D1348-B1348</f>
        <v>39566.1659068053</v>
      </c>
    </row>
    <row r="1349" spans="1:6">
      <c r="A1349" s="5">
        <v>0.709535586361837</v>
      </c>
      <c r="B1349" s="5">
        <v>19650.9454015174</v>
      </c>
      <c r="C1349" s="5">
        <v>1.21473589583228</v>
      </c>
      <c r="D1349" s="5">
        <v>53916.4010146831</v>
      </c>
      <c r="E1349" s="2">
        <f t="shared" si="44"/>
        <v>0.505200309470443</v>
      </c>
      <c r="F1349" s="2">
        <f t="shared" si="45"/>
        <v>34265.4556131657</v>
      </c>
    </row>
    <row r="1350" spans="1:6">
      <c r="A1350" s="5">
        <v>0.675044081769044</v>
      </c>
      <c r="B1350" s="5">
        <v>24667.3424849546</v>
      </c>
      <c r="C1350" s="5">
        <v>1.11717203087028</v>
      </c>
      <c r="D1350" s="5">
        <v>63692.7342430865</v>
      </c>
      <c r="E1350" s="2">
        <f t="shared" si="44"/>
        <v>0.442127949101236</v>
      </c>
      <c r="F1350" s="2">
        <f t="shared" si="45"/>
        <v>39025.3917581319</v>
      </c>
    </row>
    <row r="1351" spans="1:6">
      <c r="A1351" s="5">
        <v>0.756690209747648</v>
      </c>
      <c r="B1351" s="5">
        <v>19307.4166250633</v>
      </c>
      <c r="C1351" s="5">
        <v>1.32009890444878</v>
      </c>
      <c r="D1351" s="5">
        <v>54213.489495572</v>
      </c>
      <c r="E1351" s="2">
        <f t="shared" si="44"/>
        <v>0.563408694701132</v>
      </c>
      <c r="F1351" s="2">
        <f t="shared" si="45"/>
        <v>34906.0728705087</v>
      </c>
    </row>
    <row r="1352" spans="1:6">
      <c r="A1352" s="5">
        <v>0.699094051383712</v>
      </c>
      <c r="B1352" s="5">
        <v>18233.1788848239</v>
      </c>
      <c r="C1352" s="5">
        <v>1.2321636411081</v>
      </c>
      <c r="D1352" s="5">
        <v>57729.5488835179</v>
      </c>
      <c r="E1352" s="2">
        <f t="shared" si="44"/>
        <v>0.533069589724388</v>
      </c>
      <c r="F1352" s="2">
        <f t="shared" si="45"/>
        <v>39496.369998694</v>
      </c>
    </row>
    <row r="1353" spans="1:6">
      <c r="A1353" s="5">
        <v>0.703112553189839</v>
      </c>
      <c r="B1353" s="5">
        <v>22523.8829126965</v>
      </c>
      <c r="C1353" s="5">
        <v>1.21618394885789</v>
      </c>
      <c r="D1353" s="5">
        <v>61364.1289589857</v>
      </c>
      <c r="E1353" s="2">
        <f t="shared" si="44"/>
        <v>0.513071395668051</v>
      </c>
      <c r="F1353" s="2">
        <f t="shared" si="45"/>
        <v>38840.2460462892</v>
      </c>
    </row>
    <row r="1354" spans="1:6">
      <c r="A1354" s="5">
        <v>0.695003339995232</v>
      </c>
      <c r="B1354" s="5">
        <v>24654.0515624666</v>
      </c>
      <c r="C1354" s="5">
        <v>1.18170307620896</v>
      </c>
      <c r="D1354" s="5">
        <v>64086.7246412581</v>
      </c>
      <c r="E1354" s="2">
        <f t="shared" si="44"/>
        <v>0.486699736213728</v>
      </c>
      <c r="F1354" s="2">
        <f t="shared" si="45"/>
        <v>39432.6730787915</v>
      </c>
    </row>
    <row r="1355" spans="1:6">
      <c r="A1355" s="5">
        <v>0.67451403473</v>
      </c>
      <c r="B1355" s="5">
        <v>19846.2470570563</v>
      </c>
      <c r="C1355" s="5">
        <v>1.14216558729728</v>
      </c>
      <c r="D1355" s="5">
        <v>55158.4063559795</v>
      </c>
      <c r="E1355" s="2">
        <f t="shared" si="44"/>
        <v>0.46765155256728</v>
      </c>
      <c r="F1355" s="2">
        <f t="shared" si="45"/>
        <v>35312.1592989232</v>
      </c>
    </row>
    <row r="1356" spans="1:6">
      <c r="A1356" s="5">
        <v>0.703855918708751</v>
      </c>
      <c r="B1356" s="5">
        <v>17762.6013069821</v>
      </c>
      <c r="C1356" s="5">
        <v>1.2299643267984</v>
      </c>
      <c r="D1356" s="5">
        <v>55463.5651094387</v>
      </c>
      <c r="E1356" s="2">
        <f t="shared" si="44"/>
        <v>0.526108408089649</v>
      </c>
      <c r="F1356" s="2">
        <f t="shared" si="45"/>
        <v>37700.9638024566</v>
      </c>
    </row>
    <row r="1357" spans="1:6">
      <c r="A1357" s="5">
        <v>0.675625621392838</v>
      </c>
      <c r="B1357" s="5">
        <v>18602.5782795554</v>
      </c>
      <c r="C1357" s="5">
        <v>1.16622753511459</v>
      </c>
      <c r="D1357" s="5">
        <v>53167.1158756126</v>
      </c>
      <c r="E1357" s="2">
        <f t="shared" si="44"/>
        <v>0.490601913721752</v>
      </c>
      <c r="F1357" s="2">
        <f t="shared" si="45"/>
        <v>34564.5375960572</v>
      </c>
    </row>
    <row r="1358" spans="1:6">
      <c r="A1358" s="5">
        <v>0.734459234619023</v>
      </c>
      <c r="B1358" s="5">
        <v>19185.0036905079</v>
      </c>
      <c r="C1358" s="5">
        <v>1.32080962379733</v>
      </c>
      <c r="D1358" s="5">
        <v>55844.2359347334</v>
      </c>
      <c r="E1358" s="2">
        <f t="shared" si="44"/>
        <v>0.586350389178307</v>
      </c>
      <c r="F1358" s="2">
        <f t="shared" si="45"/>
        <v>36659.2322442255</v>
      </c>
    </row>
    <row r="1359" spans="1:6">
      <c r="A1359" s="5">
        <v>0.723647659333481</v>
      </c>
      <c r="B1359" s="5">
        <v>16887.9218595118</v>
      </c>
      <c r="C1359" s="5">
        <v>1.24098192725544</v>
      </c>
      <c r="D1359" s="5">
        <v>54370.3398768868</v>
      </c>
      <c r="E1359" s="2">
        <f t="shared" si="44"/>
        <v>0.517334267921959</v>
      </c>
      <c r="F1359" s="2">
        <f t="shared" si="45"/>
        <v>37482.418017375</v>
      </c>
    </row>
    <row r="1360" spans="1:6">
      <c r="A1360" s="5">
        <v>0.709524809582822</v>
      </c>
      <c r="B1360" s="5">
        <v>16763.3305952639</v>
      </c>
      <c r="C1360" s="5">
        <v>1.27920570714256</v>
      </c>
      <c r="D1360" s="5">
        <v>53470.1212512768</v>
      </c>
      <c r="E1360" s="2">
        <f t="shared" si="44"/>
        <v>0.569680897559738</v>
      </c>
      <c r="F1360" s="2">
        <f t="shared" si="45"/>
        <v>36706.7906560129</v>
      </c>
    </row>
    <row r="1361" spans="1:6">
      <c r="A1361" s="5">
        <v>0.725249038450945</v>
      </c>
      <c r="B1361" s="5">
        <v>19455.6953293272</v>
      </c>
      <c r="C1361" s="5">
        <v>1.26728551189139</v>
      </c>
      <c r="D1361" s="5">
        <v>56856.3052672527</v>
      </c>
      <c r="E1361" s="2">
        <f t="shared" si="44"/>
        <v>0.542036473440445</v>
      </c>
      <c r="F1361" s="2">
        <f t="shared" si="45"/>
        <v>37400.6099379255</v>
      </c>
    </row>
    <row r="1362" spans="1:6">
      <c r="A1362" s="5">
        <v>0.755494036006727</v>
      </c>
      <c r="B1362" s="5">
        <v>19191.069491941</v>
      </c>
      <c r="C1362" s="5">
        <v>1.28767635774297</v>
      </c>
      <c r="D1362" s="5">
        <v>52469.706030984</v>
      </c>
      <c r="E1362" s="2">
        <f t="shared" si="44"/>
        <v>0.532182321736243</v>
      </c>
      <c r="F1362" s="2">
        <f t="shared" si="45"/>
        <v>33278.636539043</v>
      </c>
    </row>
    <row r="1363" spans="1:6">
      <c r="A1363" s="5">
        <v>0.740814289510846</v>
      </c>
      <c r="B1363" s="5">
        <v>17463.7527448409</v>
      </c>
      <c r="C1363" s="5">
        <v>1.30084758937953</v>
      </c>
      <c r="D1363" s="5">
        <v>53620.5253572062</v>
      </c>
      <c r="E1363" s="2">
        <f t="shared" si="44"/>
        <v>0.560033299868684</v>
      </c>
      <c r="F1363" s="2">
        <f t="shared" si="45"/>
        <v>36156.7726123653</v>
      </c>
    </row>
    <row r="1364" spans="1:6">
      <c r="A1364" s="5">
        <v>0.717883387590915</v>
      </c>
      <c r="B1364" s="5">
        <v>19177.7525465833</v>
      </c>
      <c r="C1364" s="5">
        <v>1.20900993159682</v>
      </c>
      <c r="D1364" s="5">
        <v>56051.2265053967</v>
      </c>
      <c r="E1364" s="2">
        <f t="shared" si="44"/>
        <v>0.491126544005905</v>
      </c>
      <c r="F1364" s="2">
        <f t="shared" si="45"/>
        <v>36873.4739588134</v>
      </c>
    </row>
    <row r="1365" spans="1:6">
      <c r="A1365" s="5">
        <v>0.650240156408867</v>
      </c>
      <c r="B1365" s="5">
        <v>23690.1101343615</v>
      </c>
      <c r="C1365" s="5">
        <v>1.12791451097894</v>
      </c>
      <c r="D1365" s="5">
        <v>60052.8839121803</v>
      </c>
      <c r="E1365" s="2">
        <f t="shared" si="44"/>
        <v>0.477674354570073</v>
      </c>
      <c r="F1365" s="2">
        <f t="shared" si="45"/>
        <v>36362.7737778188</v>
      </c>
    </row>
    <row r="1366" spans="1:6">
      <c r="A1366" s="5">
        <v>0.725239818144946</v>
      </c>
      <c r="B1366" s="5">
        <v>19080.1260625069</v>
      </c>
      <c r="C1366" s="5">
        <v>1.25508249381022</v>
      </c>
      <c r="D1366" s="5">
        <v>55335.249596017</v>
      </c>
      <c r="E1366" s="2">
        <f t="shared" si="44"/>
        <v>0.529842675665274</v>
      </c>
      <c r="F1366" s="2">
        <f t="shared" si="45"/>
        <v>36255.1235335101</v>
      </c>
    </row>
    <row r="1367" spans="1:6">
      <c r="A1367" s="5">
        <v>0.663710309678845</v>
      </c>
      <c r="B1367" s="5">
        <v>14382.3546465346</v>
      </c>
      <c r="C1367" s="5">
        <v>1.17511087929905</v>
      </c>
      <c r="D1367" s="5">
        <v>51152.8690546534</v>
      </c>
      <c r="E1367" s="2">
        <f t="shared" si="44"/>
        <v>0.511400569620205</v>
      </c>
      <c r="F1367" s="2">
        <f t="shared" si="45"/>
        <v>36770.5144081188</v>
      </c>
    </row>
    <row r="1368" spans="1:6">
      <c r="A1368" s="5">
        <v>0.656816431531229</v>
      </c>
      <c r="B1368" s="5">
        <v>28407.512252465</v>
      </c>
      <c r="C1368" s="5">
        <v>1.13693639408553</v>
      </c>
      <c r="D1368" s="5">
        <v>68691.553805389</v>
      </c>
      <c r="E1368" s="2">
        <f t="shared" si="44"/>
        <v>0.480119962554301</v>
      </c>
      <c r="F1368" s="2">
        <f t="shared" si="45"/>
        <v>40284.041552924</v>
      </c>
    </row>
    <row r="1369" spans="1:6">
      <c r="A1369" s="5">
        <v>0.730367429545155</v>
      </c>
      <c r="B1369" s="5">
        <v>16459.2699977787</v>
      </c>
      <c r="C1369" s="5">
        <v>1.26829872109076</v>
      </c>
      <c r="D1369" s="5">
        <v>52006.6265448387</v>
      </c>
      <c r="E1369" s="2">
        <f t="shared" si="44"/>
        <v>0.537931291545605</v>
      </c>
      <c r="F1369" s="2">
        <f t="shared" si="45"/>
        <v>35547.35654706</v>
      </c>
    </row>
    <row r="1370" spans="1:6">
      <c r="A1370" s="5">
        <v>0.723148594961223</v>
      </c>
      <c r="B1370" s="5">
        <v>25113.5522206181</v>
      </c>
      <c r="C1370" s="5">
        <v>1.28303822010566</v>
      </c>
      <c r="D1370" s="5">
        <v>64447.7414356881</v>
      </c>
      <c r="E1370" s="2">
        <f t="shared" si="44"/>
        <v>0.559889625144437</v>
      </c>
      <c r="F1370" s="2">
        <f t="shared" si="45"/>
        <v>39334.18921507</v>
      </c>
    </row>
    <row r="1371" spans="1:6">
      <c r="A1371" s="5">
        <v>0.733955309628241</v>
      </c>
      <c r="B1371" s="5">
        <v>17576.511765813</v>
      </c>
      <c r="C1371" s="5">
        <v>1.27730239143588</v>
      </c>
      <c r="D1371" s="5">
        <v>56585.8211090827</v>
      </c>
      <c r="E1371" s="2">
        <f t="shared" si="44"/>
        <v>0.543347081807639</v>
      </c>
      <c r="F1371" s="2">
        <f t="shared" si="45"/>
        <v>39009.3093432697</v>
      </c>
    </row>
    <row r="1372" spans="1:6">
      <c r="A1372" s="5">
        <v>0.712716431408387</v>
      </c>
      <c r="B1372" s="5">
        <v>24732.2367589199</v>
      </c>
      <c r="C1372" s="5">
        <v>1.23889832725418</v>
      </c>
      <c r="D1372" s="5">
        <v>62988.3523000813</v>
      </c>
      <c r="E1372" s="2">
        <f t="shared" si="44"/>
        <v>0.526181895845793</v>
      </c>
      <c r="F1372" s="2">
        <f t="shared" si="45"/>
        <v>38256.1155411614</v>
      </c>
    </row>
    <row r="1373" spans="1:6">
      <c r="A1373" s="5">
        <v>0.677780967990071</v>
      </c>
      <c r="B1373" s="5">
        <v>23669.8243363369</v>
      </c>
      <c r="C1373" s="5">
        <v>1.15296970767021</v>
      </c>
      <c r="D1373" s="5">
        <v>65191.5508443891</v>
      </c>
      <c r="E1373" s="2">
        <f t="shared" si="44"/>
        <v>0.475188739680139</v>
      </c>
      <c r="F1373" s="2">
        <f t="shared" si="45"/>
        <v>41521.7265080522</v>
      </c>
    </row>
    <row r="1374" spans="1:6">
      <c r="A1374" s="5">
        <v>0.722348067970553</v>
      </c>
      <c r="B1374" s="5">
        <v>21664.8281561987</v>
      </c>
      <c r="C1374" s="5">
        <v>1.26555344725138</v>
      </c>
      <c r="D1374" s="5">
        <v>59077.9936150229</v>
      </c>
      <c r="E1374" s="2">
        <f t="shared" si="44"/>
        <v>0.543205379280827</v>
      </c>
      <c r="F1374" s="2">
        <f t="shared" si="45"/>
        <v>37413.1654588242</v>
      </c>
    </row>
    <row r="1375" spans="1:6">
      <c r="A1375" s="5">
        <v>0.683163399383313</v>
      </c>
      <c r="B1375" s="5">
        <v>20074.5307433756</v>
      </c>
      <c r="C1375" s="5">
        <v>1.1577266505724</v>
      </c>
      <c r="D1375" s="5">
        <v>56522.4793462971</v>
      </c>
      <c r="E1375" s="2">
        <f t="shared" si="44"/>
        <v>0.474563251189087</v>
      </c>
      <c r="F1375" s="2">
        <f t="shared" si="45"/>
        <v>36447.9486029215</v>
      </c>
    </row>
    <row r="1376" spans="1:6">
      <c r="A1376" s="5">
        <v>0.682513849535056</v>
      </c>
      <c r="B1376" s="5">
        <v>18442.7531015087</v>
      </c>
      <c r="C1376" s="5">
        <v>1.16175633641229</v>
      </c>
      <c r="D1376" s="5">
        <v>55219.7599109628</v>
      </c>
      <c r="E1376" s="2">
        <f t="shared" si="44"/>
        <v>0.479242486877234</v>
      </c>
      <c r="F1376" s="2">
        <f t="shared" si="45"/>
        <v>36777.0068094541</v>
      </c>
    </row>
    <row r="1377" spans="1:6">
      <c r="A1377" s="5">
        <v>0.682604839009657</v>
      </c>
      <c r="B1377" s="5">
        <v>15484.8411002115</v>
      </c>
      <c r="C1377" s="5">
        <v>1.17987795239417</v>
      </c>
      <c r="D1377" s="5">
        <v>51793.1528289565</v>
      </c>
      <c r="E1377" s="2">
        <f t="shared" si="44"/>
        <v>0.497273113384513</v>
      </c>
      <c r="F1377" s="2">
        <f t="shared" si="45"/>
        <v>36308.311728745</v>
      </c>
    </row>
    <row r="1378" spans="1:6">
      <c r="A1378" s="5">
        <v>0.66814102634352</v>
      </c>
      <c r="B1378" s="5">
        <v>22463.3802704377</v>
      </c>
      <c r="C1378" s="5">
        <v>1.14415098124302</v>
      </c>
      <c r="D1378" s="5">
        <v>60453.3636338978</v>
      </c>
      <c r="E1378" s="2">
        <f t="shared" si="44"/>
        <v>0.4760099548995</v>
      </c>
      <c r="F1378" s="2">
        <f t="shared" si="45"/>
        <v>37989.9833634601</v>
      </c>
    </row>
    <row r="1379" spans="1:6">
      <c r="A1379" s="5">
        <v>0.679016940423603</v>
      </c>
      <c r="B1379" s="5">
        <v>15049.7382013253</v>
      </c>
      <c r="C1379" s="5">
        <v>1.1628802350682</v>
      </c>
      <c r="D1379" s="5">
        <v>50574.2562749002</v>
      </c>
      <c r="E1379" s="2">
        <f t="shared" si="44"/>
        <v>0.483863294644597</v>
      </c>
      <c r="F1379" s="2">
        <f t="shared" si="45"/>
        <v>35524.5180735749</v>
      </c>
    </row>
    <row r="1380" spans="1:6">
      <c r="A1380" s="5">
        <v>0.668705372162702</v>
      </c>
      <c r="B1380" s="5">
        <v>22253.0993668673</v>
      </c>
      <c r="C1380" s="5">
        <v>1.18062869646294</v>
      </c>
      <c r="D1380" s="5">
        <v>61312.9076076513</v>
      </c>
      <c r="E1380" s="2">
        <f t="shared" si="44"/>
        <v>0.511923324300238</v>
      </c>
      <c r="F1380" s="2">
        <f t="shared" si="45"/>
        <v>39059.808240784</v>
      </c>
    </row>
    <row r="1381" spans="1:6">
      <c r="A1381" s="5">
        <v>0.72357960676695</v>
      </c>
      <c r="B1381" s="5">
        <v>21443.4095064006</v>
      </c>
      <c r="C1381" s="5">
        <v>1.26774137307641</v>
      </c>
      <c r="D1381" s="5">
        <v>60799.3503646598</v>
      </c>
      <c r="E1381" s="2">
        <f t="shared" si="44"/>
        <v>0.54416176630946</v>
      </c>
      <c r="F1381" s="2">
        <f t="shared" si="45"/>
        <v>39355.9408582592</v>
      </c>
    </row>
    <row r="1382" spans="1:6">
      <c r="A1382" s="5">
        <v>0.688224649971393</v>
      </c>
      <c r="B1382" s="5">
        <v>16106.5156200668</v>
      </c>
      <c r="C1382" s="5">
        <v>1.20026381317671</v>
      </c>
      <c r="D1382" s="5">
        <v>53049.7416763091</v>
      </c>
      <c r="E1382" s="2">
        <f t="shared" si="44"/>
        <v>0.512039163205317</v>
      </c>
      <c r="F1382" s="2">
        <f t="shared" si="45"/>
        <v>36943.2260562423</v>
      </c>
    </row>
    <row r="1383" spans="1:6">
      <c r="A1383" s="5">
        <v>0.730517576100067</v>
      </c>
      <c r="B1383" s="5">
        <v>24097.2886788012</v>
      </c>
      <c r="C1383" s="5">
        <v>1.24749109834009</v>
      </c>
      <c r="D1383" s="5">
        <v>61464.3833528879</v>
      </c>
      <c r="E1383" s="2">
        <f t="shared" si="44"/>
        <v>0.516973522240023</v>
      </c>
      <c r="F1383" s="2">
        <f t="shared" si="45"/>
        <v>37367.0946740867</v>
      </c>
    </row>
    <row r="1384" spans="1:6">
      <c r="A1384" s="5">
        <v>0.669472746926847</v>
      </c>
      <c r="B1384" s="5">
        <v>18592.7084151208</v>
      </c>
      <c r="C1384" s="5">
        <v>1.1839436687017</v>
      </c>
      <c r="D1384" s="5">
        <v>54779.1317459175</v>
      </c>
      <c r="E1384" s="2">
        <f t="shared" si="44"/>
        <v>0.514470921774853</v>
      </c>
      <c r="F1384" s="2">
        <f t="shared" si="45"/>
        <v>36186.4233307967</v>
      </c>
    </row>
    <row r="1385" spans="1:6">
      <c r="A1385" s="5">
        <v>0.680727025289206</v>
      </c>
      <c r="B1385" s="5">
        <v>19385.9396984402</v>
      </c>
      <c r="C1385" s="5">
        <v>1.14967538703566</v>
      </c>
      <c r="D1385" s="5">
        <v>56259.5034275354</v>
      </c>
      <c r="E1385" s="2">
        <f t="shared" si="44"/>
        <v>0.468948361746454</v>
      </c>
      <c r="F1385" s="2">
        <f t="shared" si="45"/>
        <v>36873.5637290952</v>
      </c>
    </row>
    <row r="1386" spans="1:6">
      <c r="A1386" s="5">
        <v>0.668560188115523</v>
      </c>
      <c r="B1386" s="5">
        <v>19992.167945988</v>
      </c>
      <c r="C1386" s="5">
        <v>1.16237919084293</v>
      </c>
      <c r="D1386" s="5">
        <v>57876.2047935608</v>
      </c>
      <c r="E1386" s="2">
        <f t="shared" si="44"/>
        <v>0.493819002727407</v>
      </c>
      <c r="F1386" s="2">
        <f t="shared" si="45"/>
        <v>37884.0368475728</v>
      </c>
    </row>
    <row r="1387" spans="1:6">
      <c r="A1387" s="5">
        <v>0.645520619816562</v>
      </c>
      <c r="B1387" s="5">
        <v>20107.959189172</v>
      </c>
      <c r="C1387" s="5">
        <v>1.10012147261732</v>
      </c>
      <c r="D1387" s="5">
        <v>58460.1531274638</v>
      </c>
      <c r="E1387" s="2">
        <f t="shared" si="44"/>
        <v>0.454600852800758</v>
      </c>
      <c r="F1387" s="2">
        <f t="shared" si="45"/>
        <v>38352.1939382918</v>
      </c>
    </row>
    <row r="1388" spans="1:6">
      <c r="A1388" s="5">
        <v>0.686602353055381</v>
      </c>
      <c r="B1388" s="5">
        <v>18034.9544026045</v>
      </c>
      <c r="C1388" s="5">
        <v>1.1846984360936</v>
      </c>
      <c r="D1388" s="5">
        <v>54333.9968510813</v>
      </c>
      <c r="E1388" s="2">
        <f t="shared" si="44"/>
        <v>0.498096083038219</v>
      </c>
      <c r="F1388" s="2">
        <f t="shared" si="45"/>
        <v>36299.0424484768</v>
      </c>
    </row>
    <row r="1389" spans="1:6">
      <c r="A1389" s="5">
        <v>0.710710773979212</v>
      </c>
      <c r="B1389" s="5">
        <v>21528.4824274356</v>
      </c>
      <c r="C1389" s="5">
        <v>1.23071830768908</v>
      </c>
      <c r="D1389" s="5">
        <v>58822.7250070579</v>
      </c>
      <c r="E1389" s="2">
        <f t="shared" si="44"/>
        <v>0.520007533709868</v>
      </c>
      <c r="F1389" s="2">
        <f t="shared" si="45"/>
        <v>37294.2425796223</v>
      </c>
    </row>
    <row r="1390" spans="1:6">
      <c r="A1390" s="5">
        <v>0.667314009008905</v>
      </c>
      <c r="B1390" s="5">
        <v>16435.9263982111</v>
      </c>
      <c r="C1390" s="5">
        <v>1.14490014191177</v>
      </c>
      <c r="D1390" s="5">
        <v>52313.203848394</v>
      </c>
      <c r="E1390" s="2">
        <f t="shared" si="44"/>
        <v>0.477586132902865</v>
      </c>
      <c r="F1390" s="2">
        <f t="shared" si="45"/>
        <v>35877.2774501829</v>
      </c>
    </row>
    <row r="1391" spans="1:6">
      <c r="A1391" s="5">
        <v>0.692914002599595</v>
      </c>
      <c r="B1391" s="5">
        <v>18574.1763092831</v>
      </c>
      <c r="C1391" s="5">
        <v>1.17241791703075</v>
      </c>
      <c r="D1391" s="5">
        <v>54734.3388193724</v>
      </c>
      <c r="E1391" s="2">
        <f t="shared" si="44"/>
        <v>0.479503914431155</v>
      </c>
      <c r="F1391" s="2">
        <f t="shared" si="45"/>
        <v>36160.1625100893</v>
      </c>
    </row>
    <row r="1392" spans="1:6">
      <c r="A1392" s="5">
        <v>0.7348157689261</v>
      </c>
      <c r="B1392" s="5">
        <v>22225.8167349021</v>
      </c>
      <c r="C1392" s="5">
        <v>1.29705044142395</v>
      </c>
      <c r="D1392" s="5">
        <v>59408.4864450369</v>
      </c>
      <c r="E1392" s="2">
        <f t="shared" si="44"/>
        <v>0.56223467249785</v>
      </c>
      <c r="F1392" s="2">
        <f t="shared" si="45"/>
        <v>37182.6697101348</v>
      </c>
    </row>
    <row r="1393" spans="1:6">
      <c r="A1393" s="5">
        <v>0.674248701242676</v>
      </c>
      <c r="B1393" s="5">
        <v>17579.3414781165</v>
      </c>
      <c r="C1393" s="5">
        <v>1.16132555265164</v>
      </c>
      <c r="D1393" s="5">
        <v>53330.9762333243</v>
      </c>
      <c r="E1393" s="2">
        <f t="shared" si="44"/>
        <v>0.487076851408964</v>
      </c>
      <c r="F1393" s="2">
        <f t="shared" si="45"/>
        <v>35751.6347552078</v>
      </c>
    </row>
    <row r="1394" spans="1:6">
      <c r="A1394" s="5">
        <v>0.695845839777902</v>
      </c>
      <c r="B1394" s="5">
        <v>21362.4872076954</v>
      </c>
      <c r="C1394" s="5">
        <v>1.20919092419408</v>
      </c>
      <c r="D1394" s="5">
        <v>59471.5178229962</v>
      </c>
      <c r="E1394" s="2">
        <f t="shared" si="44"/>
        <v>0.513345084416178</v>
      </c>
      <c r="F1394" s="2">
        <f t="shared" si="45"/>
        <v>38109.0306153008</v>
      </c>
    </row>
    <row r="1395" spans="1:6">
      <c r="A1395" s="5">
        <v>0.655511608720744</v>
      </c>
      <c r="B1395" s="5">
        <v>19268.0113535752</v>
      </c>
      <c r="C1395" s="5">
        <v>1.12825103971227</v>
      </c>
      <c r="D1395" s="5">
        <v>55859.5147071729</v>
      </c>
      <c r="E1395" s="2">
        <f t="shared" si="44"/>
        <v>0.472739430991526</v>
      </c>
      <c r="F1395" s="2">
        <f t="shared" si="45"/>
        <v>36591.5033535977</v>
      </c>
    </row>
    <row r="1396" spans="1:6">
      <c r="A1396" s="5">
        <v>0.665996251265733</v>
      </c>
      <c r="B1396" s="5">
        <v>13945.3932405555</v>
      </c>
      <c r="C1396" s="5">
        <v>1.14421257825299</v>
      </c>
      <c r="D1396" s="5">
        <v>50160.9948793363</v>
      </c>
      <c r="E1396" s="2">
        <f t="shared" si="44"/>
        <v>0.478216326987257</v>
      </c>
      <c r="F1396" s="2">
        <f t="shared" si="45"/>
        <v>36215.6016387808</v>
      </c>
    </row>
    <row r="1397" spans="1:6">
      <c r="A1397" s="5">
        <v>0.676858799307707</v>
      </c>
      <c r="B1397" s="5">
        <v>21265.2981445923</v>
      </c>
      <c r="C1397" s="5">
        <v>1.20443524865488</v>
      </c>
      <c r="D1397" s="5">
        <v>58697.7398598953</v>
      </c>
      <c r="E1397" s="2">
        <f t="shared" si="44"/>
        <v>0.527576449347173</v>
      </c>
      <c r="F1397" s="2">
        <f t="shared" si="45"/>
        <v>37432.441715303</v>
      </c>
    </row>
    <row r="1398" spans="1:6">
      <c r="A1398" s="5">
        <v>0.749436062329692</v>
      </c>
      <c r="B1398" s="5">
        <v>17150.720642652</v>
      </c>
      <c r="C1398" s="5">
        <v>1.33552523762344</v>
      </c>
      <c r="D1398" s="5">
        <v>53432.0496548445</v>
      </c>
      <c r="E1398" s="2">
        <f t="shared" si="44"/>
        <v>0.586089175293748</v>
      </c>
      <c r="F1398" s="2">
        <f t="shared" si="45"/>
        <v>36281.3290121925</v>
      </c>
    </row>
    <row r="1399" spans="1:6">
      <c r="A1399" s="5">
        <v>0.690182380143765</v>
      </c>
      <c r="B1399" s="5">
        <v>19962.9955480957</v>
      </c>
      <c r="C1399" s="5">
        <v>1.21976621827807</v>
      </c>
      <c r="D1399" s="5">
        <v>58013.7071920863</v>
      </c>
      <c r="E1399" s="2">
        <f t="shared" si="44"/>
        <v>0.529583838134305</v>
      </c>
      <c r="F1399" s="2">
        <f t="shared" si="45"/>
        <v>38050.7116439906</v>
      </c>
    </row>
    <row r="1400" spans="1:6">
      <c r="A1400" s="5">
        <v>0.746983036065319</v>
      </c>
      <c r="B1400" s="5">
        <v>18297.9756237179</v>
      </c>
      <c r="C1400" s="5">
        <v>1.30333484472461</v>
      </c>
      <c r="D1400" s="5">
        <v>52419.5770517456</v>
      </c>
      <c r="E1400" s="2">
        <f t="shared" si="44"/>
        <v>0.556351808659291</v>
      </c>
      <c r="F1400" s="2">
        <f t="shared" si="45"/>
        <v>34121.6014280277</v>
      </c>
    </row>
    <row r="1401" spans="1:6">
      <c r="A1401" s="5">
        <v>0.667893236040346</v>
      </c>
      <c r="B1401" s="5">
        <v>20156.334815614</v>
      </c>
      <c r="C1401" s="5">
        <v>1.17135339005633</v>
      </c>
      <c r="D1401" s="5">
        <v>58028.7160498091</v>
      </c>
      <c r="E1401" s="2">
        <f t="shared" si="44"/>
        <v>0.503460154015984</v>
      </c>
      <c r="F1401" s="2">
        <f t="shared" si="45"/>
        <v>37872.3812341951</v>
      </c>
    </row>
    <row r="1402" spans="1:6">
      <c r="A1402" s="5">
        <v>0.769083093434892</v>
      </c>
      <c r="B1402" s="5">
        <v>17570.7455125219</v>
      </c>
      <c r="C1402" s="5">
        <v>1.35985215519906</v>
      </c>
      <c r="D1402" s="5">
        <v>55483.5150626285</v>
      </c>
      <c r="E1402" s="2">
        <f t="shared" si="44"/>
        <v>0.590769061764168</v>
      </c>
      <c r="F1402" s="2">
        <f t="shared" si="45"/>
        <v>37912.7695501066</v>
      </c>
    </row>
    <row r="1403" spans="1:6">
      <c r="A1403" s="5">
        <v>0.677112030321386</v>
      </c>
      <c r="B1403" s="5">
        <v>18821.4312470625</v>
      </c>
      <c r="C1403" s="5">
        <v>1.17289031624395</v>
      </c>
      <c r="D1403" s="5">
        <v>57143.6074438581</v>
      </c>
      <c r="E1403" s="2">
        <f t="shared" si="44"/>
        <v>0.495778285922564</v>
      </c>
      <c r="F1403" s="2">
        <f t="shared" si="45"/>
        <v>38322.1761967956</v>
      </c>
    </row>
    <row r="1404" spans="1:6">
      <c r="A1404" s="5">
        <v>0.678930606475722</v>
      </c>
      <c r="B1404" s="5">
        <v>19408.8174394559</v>
      </c>
      <c r="C1404" s="5">
        <v>1.18500648679793</v>
      </c>
      <c r="D1404" s="5">
        <v>57116.520081691</v>
      </c>
      <c r="E1404" s="2">
        <f t="shared" si="44"/>
        <v>0.506075880322208</v>
      </c>
      <c r="F1404" s="2">
        <f t="shared" si="45"/>
        <v>37707.7026422351</v>
      </c>
    </row>
    <row r="1405" spans="1:6">
      <c r="A1405" s="5">
        <v>0.699683850304722</v>
      </c>
      <c r="B1405" s="5">
        <v>17035.651717534</v>
      </c>
      <c r="C1405" s="5">
        <v>1.22497572240865</v>
      </c>
      <c r="D1405" s="5">
        <v>53962.7730155546</v>
      </c>
      <c r="E1405" s="2">
        <f t="shared" si="44"/>
        <v>0.525291872103928</v>
      </c>
      <c r="F1405" s="2">
        <f t="shared" si="45"/>
        <v>36927.1212980206</v>
      </c>
    </row>
    <row r="1406" spans="1:6">
      <c r="A1406" s="5">
        <v>0.707343327396025</v>
      </c>
      <c r="B1406" s="5">
        <v>24185.7742745183</v>
      </c>
      <c r="C1406" s="5">
        <v>1.19854802756186</v>
      </c>
      <c r="D1406" s="5">
        <v>60952.7900510843</v>
      </c>
      <c r="E1406" s="2">
        <f t="shared" si="44"/>
        <v>0.491204700165835</v>
      </c>
      <c r="F1406" s="2">
        <f t="shared" si="45"/>
        <v>36767.015776566</v>
      </c>
    </row>
    <row r="1407" spans="1:6">
      <c r="A1407" s="5">
        <v>0.706063898595649</v>
      </c>
      <c r="B1407" s="5">
        <v>13187.52721566</v>
      </c>
      <c r="C1407" s="5">
        <v>1.22655132341048</v>
      </c>
      <c r="D1407" s="5">
        <v>49296.2827410566</v>
      </c>
      <c r="E1407" s="2">
        <f t="shared" si="44"/>
        <v>0.520487424814831</v>
      </c>
      <c r="F1407" s="2">
        <f t="shared" si="45"/>
        <v>36108.7555253966</v>
      </c>
    </row>
    <row r="1408" spans="1:6">
      <c r="A1408" s="5">
        <v>0.744008126787385</v>
      </c>
      <c r="B1408" s="5">
        <v>17728.8735203849</v>
      </c>
      <c r="C1408" s="5">
        <v>1.2739220881547</v>
      </c>
      <c r="D1408" s="5">
        <v>53220.7925567372</v>
      </c>
      <c r="E1408" s="2">
        <f t="shared" si="44"/>
        <v>0.529913961367315</v>
      </c>
      <c r="F1408" s="2">
        <f t="shared" si="45"/>
        <v>35491.9190363523</v>
      </c>
    </row>
    <row r="1409" spans="1:6">
      <c r="A1409" s="5">
        <v>0.699064702864379</v>
      </c>
      <c r="B1409" s="5">
        <v>20259.577902066</v>
      </c>
      <c r="C1409" s="5">
        <v>1.23504870209465</v>
      </c>
      <c r="D1409" s="5">
        <v>59424.3636887655</v>
      </c>
      <c r="E1409" s="2">
        <f t="shared" si="44"/>
        <v>0.535983999230271</v>
      </c>
      <c r="F1409" s="2">
        <f t="shared" si="45"/>
        <v>39164.7857866995</v>
      </c>
    </row>
    <row r="1410" spans="1:6">
      <c r="A1410" s="5">
        <v>0.688963117719929</v>
      </c>
      <c r="B1410" s="5">
        <v>19589.3558717925</v>
      </c>
      <c r="C1410" s="5">
        <v>1.1738261599536</v>
      </c>
      <c r="D1410" s="5">
        <v>57404.4794799299</v>
      </c>
      <c r="E1410" s="2">
        <f t="shared" si="44"/>
        <v>0.484863042233671</v>
      </c>
      <c r="F1410" s="2">
        <f t="shared" si="45"/>
        <v>37815.1236081374</v>
      </c>
    </row>
    <row r="1411" spans="1:6">
      <c r="A1411" s="5">
        <v>0.682553442968275</v>
      </c>
      <c r="B1411" s="5">
        <v>17144.6828579529</v>
      </c>
      <c r="C1411" s="5">
        <v>1.17700046998067</v>
      </c>
      <c r="D1411" s="5">
        <v>54821.5704676174</v>
      </c>
      <c r="E1411" s="2">
        <f t="shared" si="44"/>
        <v>0.494447027012395</v>
      </c>
      <c r="F1411" s="2">
        <f t="shared" si="45"/>
        <v>37676.8876096645</v>
      </c>
    </row>
    <row r="1412" spans="1:6">
      <c r="A1412" s="5">
        <v>0.732677262183438</v>
      </c>
      <c r="B1412" s="5">
        <v>18757.276965156</v>
      </c>
      <c r="C1412" s="5">
        <v>1.29506793236212</v>
      </c>
      <c r="D1412" s="5">
        <v>56100.9386457674</v>
      </c>
      <c r="E1412" s="2">
        <f t="shared" ref="E1412:E1475" si="46">C1412-A1412</f>
        <v>0.562390670178682</v>
      </c>
      <c r="F1412" s="2">
        <f t="shared" ref="F1412:F1475" si="47">D1412-B1412</f>
        <v>37343.6616806114</v>
      </c>
    </row>
    <row r="1413" spans="1:6">
      <c r="A1413" s="5">
        <v>0.64458608955556</v>
      </c>
      <c r="B1413" s="5">
        <v>19628.6538780179</v>
      </c>
      <c r="C1413" s="5">
        <v>1.08269004649196</v>
      </c>
      <c r="D1413" s="5">
        <v>54009.7870881065</v>
      </c>
      <c r="E1413" s="2">
        <f t="shared" si="46"/>
        <v>0.4381039569364</v>
      </c>
      <c r="F1413" s="2">
        <f t="shared" si="47"/>
        <v>34381.1332100886</v>
      </c>
    </row>
    <row r="1414" spans="1:6">
      <c r="A1414" s="5">
        <v>0.697101380736243</v>
      </c>
      <c r="B1414" s="5">
        <v>14046.406907881</v>
      </c>
      <c r="C1414" s="5">
        <v>1.20777198029093</v>
      </c>
      <c r="D1414" s="5">
        <v>49653.2937721365</v>
      </c>
      <c r="E1414" s="2">
        <f t="shared" si="46"/>
        <v>0.510670599554687</v>
      </c>
      <c r="F1414" s="2">
        <f t="shared" si="47"/>
        <v>35606.8868642555</v>
      </c>
    </row>
    <row r="1415" spans="1:6">
      <c r="A1415" s="5">
        <v>0.666646020141373</v>
      </c>
      <c r="B1415" s="5">
        <v>16328.6881462775</v>
      </c>
      <c r="C1415" s="5">
        <v>1.10497947823462</v>
      </c>
      <c r="D1415" s="5">
        <v>51804.7054208863</v>
      </c>
      <c r="E1415" s="2">
        <f t="shared" si="46"/>
        <v>0.438333458093247</v>
      </c>
      <c r="F1415" s="2">
        <f t="shared" si="47"/>
        <v>35476.0172746088</v>
      </c>
    </row>
    <row r="1416" spans="1:6">
      <c r="A1416" s="5">
        <v>0.684107002742636</v>
      </c>
      <c r="B1416" s="5">
        <v>23942.7295148512</v>
      </c>
      <c r="C1416" s="5">
        <v>1.20053483399281</v>
      </c>
      <c r="D1416" s="5">
        <v>60352.253828334</v>
      </c>
      <c r="E1416" s="2">
        <f t="shared" si="46"/>
        <v>0.516427831250174</v>
      </c>
      <c r="F1416" s="2">
        <f t="shared" si="47"/>
        <v>36409.5243134828</v>
      </c>
    </row>
    <row r="1417" spans="1:6">
      <c r="A1417" s="5">
        <v>0.72673277459099</v>
      </c>
      <c r="B1417" s="5">
        <v>17646.7307012592</v>
      </c>
      <c r="C1417" s="5">
        <v>1.26333083564405</v>
      </c>
      <c r="D1417" s="5">
        <v>53511.618822213</v>
      </c>
      <c r="E1417" s="2">
        <f t="shared" si="46"/>
        <v>0.53659806105306</v>
      </c>
      <c r="F1417" s="2">
        <f t="shared" si="47"/>
        <v>35864.8881209538</v>
      </c>
    </row>
    <row r="1418" spans="1:6">
      <c r="A1418" s="5">
        <v>0.717223527909126</v>
      </c>
      <c r="B1418" s="5">
        <v>17586.5443870209</v>
      </c>
      <c r="C1418" s="5">
        <v>1.26423452793887</v>
      </c>
      <c r="D1418" s="5">
        <v>54187.2652871376</v>
      </c>
      <c r="E1418" s="2">
        <f t="shared" si="46"/>
        <v>0.547011000029744</v>
      </c>
      <c r="F1418" s="2">
        <f t="shared" si="47"/>
        <v>36600.7209001167</v>
      </c>
    </row>
    <row r="1419" spans="1:6">
      <c r="A1419" s="5">
        <v>0.66985142239231</v>
      </c>
      <c r="B1419" s="5">
        <v>22365.2352895177</v>
      </c>
      <c r="C1419" s="5">
        <v>1.16040683653987</v>
      </c>
      <c r="D1419" s="5">
        <v>58098.5967168364</v>
      </c>
      <c r="E1419" s="2">
        <f t="shared" si="46"/>
        <v>0.49055541414756</v>
      </c>
      <c r="F1419" s="2">
        <f t="shared" si="47"/>
        <v>35733.3614273187</v>
      </c>
    </row>
    <row r="1420" spans="1:6">
      <c r="A1420" s="5">
        <v>0.721997672612894</v>
      </c>
      <c r="B1420" s="5">
        <v>21649.8328847852</v>
      </c>
      <c r="C1420" s="5">
        <v>1.28314405046464</v>
      </c>
      <c r="D1420" s="5">
        <v>59913.7209444588</v>
      </c>
      <c r="E1420" s="2">
        <f t="shared" si="46"/>
        <v>0.561146377851746</v>
      </c>
      <c r="F1420" s="2">
        <f t="shared" si="47"/>
        <v>38263.8880596736</v>
      </c>
    </row>
    <row r="1421" spans="1:6">
      <c r="A1421" s="5">
        <v>0.685033676261438</v>
      </c>
      <c r="B1421" s="5">
        <v>16129.4144680159</v>
      </c>
      <c r="C1421" s="5">
        <v>1.17642697586121</v>
      </c>
      <c r="D1421" s="5">
        <v>53250.5404314227</v>
      </c>
      <c r="E1421" s="2">
        <f t="shared" si="46"/>
        <v>0.491393299599772</v>
      </c>
      <c r="F1421" s="2">
        <f t="shared" si="47"/>
        <v>37121.1259634068</v>
      </c>
    </row>
    <row r="1422" spans="1:6">
      <c r="A1422" s="5">
        <v>0.714504254850138</v>
      </c>
      <c r="B1422" s="5">
        <v>18733.4944830936</v>
      </c>
      <c r="C1422" s="5">
        <v>1.25140523989055</v>
      </c>
      <c r="D1422" s="5">
        <v>55762.535425115</v>
      </c>
      <c r="E1422" s="2">
        <f t="shared" si="46"/>
        <v>0.536900985040412</v>
      </c>
      <c r="F1422" s="2">
        <f t="shared" si="47"/>
        <v>37029.0409420214</v>
      </c>
    </row>
    <row r="1423" spans="1:6">
      <c r="A1423" s="5">
        <v>0.710372263447788</v>
      </c>
      <c r="B1423" s="5">
        <v>19278.9206731966</v>
      </c>
      <c r="C1423" s="5">
        <v>1.23454368485549</v>
      </c>
      <c r="D1423" s="5">
        <v>56346.0308935814</v>
      </c>
      <c r="E1423" s="2">
        <f t="shared" si="46"/>
        <v>0.524171421407702</v>
      </c>
      <c r="F1423" s="2">
        <f t="shared" si="47"/>
        <v>37067.1102203848</v>
      </c>
    </row>
    <row r="1424" spans="1:6">
      <c r="A1424" s="5">
        <v>0.702257392320705</v>
      </c>
      <c r="B1424" s="5">
        <v>18959.5610705045</v>
      </c>
      <c r="C1424" s="5">
        <v>1.19814442750224</v>
      </c>
      <c r="D1424" s="5">
        <v>57064.1090105197</v>
      </c>
      <c r="E1424" s="2">
        <f t="shared" si="46"/>
        <v>0.495887035181535</v>
      </c>
      <c r="F1424" s="2">
        <f t="shared" si="47"/>
        <v>38104.5479400152</v>
      </c>
    </row>
    <row r="1425" spans="1:6">
      <c r="A1425" s="5">
        <v>0.706988085397948</v>
      </c>
      <c r="B1425" s="5">
        <v>15412.6293930293</v>
      </c>
      <c r="C1425" s="5">
        <v>1.17582631593612</v>
      </c>
      <c r="D1425" s="5">
        <v>52699.9290475324</v>
      </c>
      <c r="E1425" s="2">
        <f t="shared" si="46"/>
        <v>0.468838230538172</v>
      </c>
      <c r="F1425" s="2">
        <f t="shared" si="47"/>
        <v>37287.2996545031</v>
      </c>
    </row>
    <row r="1426" spans="1:6">
      <c r="A1426" s="5">
        <v>0.689304692310123</v>
      </c>
      <c r="B1426" s="5">
        <v>20924.1874296007</v>
      </c>
      <c r="C1426" s="5">
        <v>1.19361860390348</v>
      </c>
      <c r="D1426" s="5">
        <v>57249.8617659733</v>
      </c>
      <c r="E1426" s="2">
        <f t="shared" si="46"/>
        <v>0.504313911593357</v>
      </c>
      <c r="F1426" s="2">
        <f t="shared" si="47"/>
        <v>36325.6743363726</v>
      </c>
    </row>
    <row r="1427" spans="1:6">
      <c r="A1427" s="5">
        <v>0.732202872362767</v>
      </c>
      <c r="B1427" s="5">
        <v>16613.6409217123</v>
      </c>
      <c r="C1427" s="5">
        <v>1.25359535784844</v>
      </c>
      <c r="D1427" s="5">
        <v>55462.8211496452</v>
      </c>
      <c r="E1427" s="2">
        <f t="shared" si="46"/>
        <v>0.521392485485673</v>
      </c>
      <c r="F1427" s="2">
        <f t="shared" si="47"/>
        <v>38849.1802279329</v>
      </c>
    </row>
    <row r="1428" spans="1:6">
      <c r="A1428" s="5">
        <v>0.711166361855693</v>
      </c>
      <c r="B1428" s="5">
        <v>20717.1139428604</v>
      </c>
      <c r="C1428" s="5">
        <v>1.22588589629375</v>
      </c>
      <c r="D1428" s="5">
        <v>57294.6390495227</v>
      </c>
      <c r="E1428" s="2">
        <f t="shared" si="46"/>
        <v>0.514719534438057</v>
      </c>
      <c r="F1428" s="2">
        <f t="shared" si="47"/>
        <v>36577.5251066623</v>
      </c>
    </row>
    <row r="1429" spans="1:6">
      <c r="A1429" s="5">
        <v>0.64355828949899</v>
      </c>
      <c r="B1429" s="5">
        <v>22872.8067753411</v>
      </c>
      <c r="C1429" s="5">
        <v>1.10087117001276</v>
      </c>
      <c r="D1429" s="5">
        <v>61389.9014334123</v>
      </c>
      <c r="E1429" s="2">
        <f t="shared" si="46"/>
        <v>0.45731288051377</v>
      </c>
      <c r="F1429" s="2">
        <f t="shared" si="47"/>
        <v>38517.0946580712</v>
      </c>
    </row>
    <row r="1430" spans="1:6">
      <c r="A1430" s="5">
        <v>0.738955040065057</v>
      </c>
      <c r="B1430" s="5">
        <v>19720.348765272</v>
      </c>
      <c r="C1430" s="5">
        <v>1.30314672459259</v>
      </c>
      <c r="D1430" s="5">
        <v>59301.9046578138</v>
      </c>
      <c r="E1430" s="2">
        <f t="shared" si="46"/>
        <v>0.564191684527533</v>
      </c>
      <c r="F1430" s="2">
        <f t="shared" si="47"/>
        <v>39581.5558925418</v>
      </c>
    </row>
    <row r="1431" spans="1:6">
      <c r="A1431" s="5">
        <v>0.710540623798536</v>
      </c>
      <c r="B1431" s="5">
        <v>15046.7548182128</v>
      </c>
      <c r="C1431" s="5">
        <v>1.24470612477298</v>
      </c>
      <c r="D1431" s="5">
        <v>52091.971191849</v>
      </c>
      <c r="E1431" s="2">
        <f t="shared" si="46"/>
        <v>0.534165500974444</v>
      </c>
      <c r="F1431" s="2">
        <f t="shared" si="47"/>
        <v>37045.2163736362</v>
      </c>
    </row>
    <row r="1432" spans="1:6">
      <c r="A1432" s="5">
        <v>0.635203839865355</v>
      </c>
      <c r="B1432" s="5">
        <v>17639.2073478999</v>
      </c>
      <c r="C1432" s="5">
        <v>1.09702121813934</v>
      </c>
      <c r="D1432" s="5">
        <v>54634.2505601438</v>
      </c>
      <c r="E1432" s="2">
        <f t="shared" si="46"/>
        <v>0.461817378273985</v>
      </c>
      <c r="F1432" s="2">
        <f t="shared" si="47"/>
        <v>36995.0432122439</v>
      </c>
    </row>
    <row r="1433" spans="1:6">
      <c r="A1433" s="5">
        <v>0.655365819138262</v>
      </c>
      <c r="B1433" s="5">
        <v>24599.0329912522</v>
      </c>
      <c r="C1433" s="5">
        <v>1.15277194888959</v>
      </c>
      <c r="D1433" s="5">
        <v>62795.6374259359</v>
      </c>
      <c r="E1433" s="2">
        <f t="shared" si="46"/>
        <v>0.497406129751328</v>
      </c>
      <c r="F1433" s="2">
        <f t="shared" si="47"/>
        <v>38196.6044346837</v>
      </c>
    </row>
    <row r="1434" spans="1:6">
      <c r="A1434" s="5">
        <v>0.678902112464505</v>
      </c>
      <c r="B1434" s="5">
        <v>18127.4715658626</v>
      </c>
      <c r="C1434" s="5">
        <v>1.16797589567182</v>
      </c>
      <c r="D1434" s="5">
        <v>53622.9651063638</v>
      </c>
      <c r="E1434" s="2">
        <f t="shared" si="46"/>
        <v>0.489073783207315</v>
      </c>
      <c r="F1434" s="2">
        <f t="shared" si="47"/>
        <v>35495.4935405012</v>
      </c>
    </row>
    <row r="1435" spans="1:6">
      <c r="A1435" s="5">
        <v>0.699112547158884</v>
      </c>
      <c r="B1435" s="5">
        <v>19644.9454823434</v>
      </c>
      <c r="C1435" s="5">
        <v>1.18721185502275</v>
      </c>
      <c r="D1435" s="5">
        <v>58687.8351874113</v>
      </c>
      <c r="E1435" s="2">
        <f t="shared" si="46"/>
        <v>0.488099307863866</v>
      </c>
      <c r="F1435" s="2">
        <f t="shared" si="47"/>
        <v>39042.8897050679</v>
      </c>
    </row>
    <row r="1436" spans="1:6">
      <c r="A1436" s="5">
        <v>0.714275839636094</v>
      </c>
      <c r="B1436" s="5">
        <v>17350.2001540068</v>
      </c>
      <c r="C1436" s="5">
        <v>1.23860487600089</v>
      </c>
      <c r="D1436" s="5">
        <v>53576.7516059174</v>
      </c>
      <c r="E1436" s="2">
        <f t="shared" si="46"/>
        <v>0.524329036364796</v>
      </c>
      <c r="F1436" s="2">
        <f t="shared" si="47"/>
        <v>36226.5514519106</v>
      </c>
    </row>
    <row r="1437" spans="1:6">
      <c r="A1437" s="5">
        <v>0.685379934664798</v>
      </c>
      <c r="B1437" s="5">
        <v>16713.8950266996</v>
      </c>
      <c r="C1437" s="5">
        <v>1.20100058046436</v>
      </c>
      <c r="D1437" s="5">
        <v>51629.3231624212</v>
      </c>
      <c r="E1437" s="2">
        <f t="shared" si="46"/>
        <v>0.515620645799562</v>
      </c>
      <c r="F1437" s="2">
        <f t="shared" si="47"/>
        <v>34915.4281357216</v>
      </c>
    </row>
    <row r="1438" spans="1:6">
      <c r="A1438" s="5">
        <v>0.725396390544202</v>
      </c>
      <c r="B1438" s="5">
        <v>24596.6505965307</v>
      </c>
      <c r="C1438" s="5">
        <v>1.26691330697749</v>
      </c>
      <c r="D1438" s="5">
        <v>62593.5064282342</v>
      </c>
      <c r="E1438" s="2">
        <f t="shared" si="46"/>
        <v>0.541516916433288</v>
      </c>
      <c r="F1438" s="2">
        <f t="shared" si="47"/>
        <v>37996.8558317035</v>
      </c>
    </row>
    <row r="1439" spans="1:6">
      <c r="A1439" s="5">
        <v>0.682586755003673</v>
      </c>
      <c r="B1439" s="5">
        <v>22088.0789597964</v>
      </c>
      <c r="C1439" s="5">
        <v>1.19475984995639</v>
      </c>
      <c r="D1439" s="5">
        <v>60223.3888076165</v>
      </c>
      <c r="E1439" s="2">
        <f t="shared" si="46"/>
        <v>0.512173094952717</v>
      </c>
      <c r="F1439" s="2">
        <f t="shared" si="47"/>
        <v>38135.3098478201</v>
      </c>
    </row>
    <row r="1440" spans="1:6">
      <c r="A1440" s="5">
        <v>0.713509216105143</v>
      </c>
      <c r="B1440" s="5">
        <v>18315.2734508883</v>
      </c>
      <c r="C1440" s="5">
        <v>1.26014368408941</v>
      </c>
      <c r="D1440" s="5">
        <v>53983.4712650028</v>
      </c>
      <c r="E1440" s="2">
        <f t="shared" si="46"/>
        <v>0.546634467984267</v>
      </c>
      <c r="F1440" s="2">
        <f t="shared" si="47"/>
        <v>35668.1978141145</v>
      </c>
    </row>
    <row r="1441" spans="1:6">
      <c r="A1441" s="5">
        <v>0.710871659906473</v>
      </c>
      <c r="B1441" s="5">
        <v>17865.8564079139</v>
      </c>
      <c r="C1441" s="5">
        <v>1.18904738197856</v>
      </c>
      <c r="D1441" s="5">
        <v>53714.0496727171</v>
      </c>
      <c r="E1441" s="2">
        <f t="shared" si="46"/>
        <v>0.478175722072087</v>
      </c>
      <c r="F1441" s="2">
        <f t="shared" si="47"/>
        <v>35848.1932648032</v>
      </c>
    </row>
    <row r="1442" spans="1:6">
      <c r="A1442" s="5">
        <v>0.628557957781574</v>
      </c>
      <c r="B1442" s="5">
        <v>15096.2300072099</v>
      </c>
      <c r="C1442" s="5">
        <v>1.09789112649075</v>
      </c>
      <c r="D1442" s="5">
        <v>51251.9991977527</v>
      </c>
      <c r="E1442" s="2">
        <f t="shared" si="46"/>
        <v>0.469333168709176</v>
      </c>
      <c r="F1442" s="2">
        <f t="shared" si="47"/>
        <v>36155.7691905428</v>
      </c>
    </row>
    <row r="1443" spans="1:6">
      <c r="A1443" s="5">
        <v>0.736333886381564</v>
      </c>
      <c r="B1443" s="5">
        <v>16630.7371227184</v>
      </c>
      <c r="C1443" s="5">
        <v>1.23242360200935</v>
      </c>
      <c r="D1443" s="5">
        <v>52526.8456261688</v>
      </c>
      <c r="E1443" s="2">
        <f t="shared" si="46"/>
        <v>0.496089715627786</v>
      </c>
      <c r="F1443" s="2">
        <f t="shared" si="47"/>
        <v>35896.1085034504</v>
      </c>
    </row>
    <row r="1444" spans="1:6">
      <c r="A1444" s="5">
        <v>0.72416003729806</v>
      </c>
      <c r="B1444" s="5">
        <v>19691.3282492942</v>
      </c>
      <c r="C1444" s="5">
        <v>1.28735990201837</v>
      </c>
      <c r="D1444" s="5">
        <v>58352.4835004241</v>
      </c>
      <c r="E1444" s="2">
        <f t="shared" si="46"/>
        <v>0.56319986472031</v>
      </c>
      <c r="F1444" s="2">
        <f t="shared" si="47"/>
        <v>38661.1552511299</v>
      </c>
    </row>
    <row r="1445" spans="1:6">
      <c r="A1445" s="5">
        <v>0.73163198657254</v>
      </c>
      <c r="B1445" s="5">
        <v>18646.5514742116</v>
      </c>
      <c r="C1445" s="5">
        <v>1.27821663463541</v>
      </c>
      <c r="D1445" s="5">
        <v>54464.9266669403</v>
      </c>
      <c r="E1445" s="2">
        <f t="shared" si="46"/>
        <v>0.54658464806287</v>
      </c>
      <c r="F1445" s="2">
        <f t="shared" si="47"/>
        <v>35818.3751927287</v>
      </c>
    </row>
    <row r="1446" spans="1:6">
      <c r="A1446" s="5">
        <v>0.734506780241317</v>
      </c>
      <c r="B1446" s="5">
        <v>15945.4049331808</v>
      </c>
      <c r="C1446" s="5">
        <v>1.28119011000745</v>
      </c>
      <c r="D1446" s="5">
        <v>53382.2367544955</v>
      </c>
      <c r="E1446" s="2">
        <f t="shared" si="46"/>
        <v>0.546683329766133</v>
      </c>
      <c r="F1446" s="2">
        <f t="shared" si="47"/>
        <v>37436.8318213147</v>
      </c>
    </row>
    <row r="1447" spans="1:6">
      <c r="A1447" s="5">
        <v>0.655761814470635</v>
      </c>
      <c r="B1447" s="5">
        <v>24483.2619418775</v>
      </c>
      <c r="C1447" s="5">
        <v>1.10760437802846</v>
      </c>
      <c r="D1447" s="5">
        <v>64406.3786186973</v>
      </c>
      <c r="E1447" s="2">
        <f t="shared" si="46"/>
        <v>0.451842563557825</v>
      </c>
      <c r="F1447" s="2">
        <f t="shared" si="47"/>
        <v>39923.1166768198</v>
      </c>
    </row>
    <row r="1448" spans="1:6">
      <c r="A1448" s="5">
        <v>0.707636492257362</v>
      </c>
      <c r="B1448" s="5">
        <v>21922.8324768026</v>
      </c>
      <c r="C1448" s="5">
        <v>1.22968445678319</v>
      </c>
      <c r="D1448" s="5">
        <v>62917.5892271312</v>
      </c>
      <c r="E1448" s="2">
        <f t="shared" si="46"/>
        <v>0.522047964525828</v>
      </c>
      <c r="F1448" s="2">
        <f t="shared" si="47"/>
        <v>40994.7567503286</v>
      </c>
    </row>
    <row r="1449" spans="1:6">
      <c r="A1449" s="5">
        <v>0.746431676660618</v>
      </c>
      <c r="B1449" s="5">
        <v>18720.8555531028</v>
      </c>
      <c r="C1449" s="5">
        <v>1.29905170482481</v>
      </c>
      <c r="D1449" s="5">
        <v>57074.6610584086</v>
      </c>
      <c r="E1449" s="2">
        <f t="shared" si="46"/>
        <v>0.552620028164192</v>
      </c>
      <c r="F1449" s="2">
        <f t="shared" si="47"/>
        <v>38353.8055053058</v>
      </c>
    </row>
    <row r="1450" spans="1:6">
      <c r="A1450" s="5">
        <v>0.683479172397757</v>
      </c>
      <c r="B1450" s="5">
        <v>19112.356534338</v>
      </c>
      <c r="C1450" s="5">
        <v>1.16270545259793</v>
      </c>
      <c r="D1450" s="5">
        <v>57235.5609366368</v>
      </c>
      <c r="E1450" s="2">
        <f t="shared" si="46"/>
        <v>0.479226280200173</v>
      </c>
      <c r="F1450" s="2">
        <f t="shared" si="47"/>
        <v>38123.2044022988</v>
      </c>
    </row>
    <row r="1451" spans="1:6">
      <c r="A1451" s="5">
        <v>0.683842042340894</v>
      </c>
      <c r="B1451" s="5">
        <v>21500.3446401955</v>
      </c>
      <c r="C1451" s="5">
        <v>1.17783636042893</v>
      </c>
      <c r="D1451" s="5">
        <v>59977.8140828301</v>
      </c>
      <c r="E1451" s="2">
        <f t="shared" si="46"/>
        <v>0.493994318088036</v>
      </c>
      <c r="F1451" s="2">
        <f t="shared" si="47"/>
        <v>38477.4694426346</v>
      </c>
    </row>
    <row r="1452" spans="1:6">
      <c r="A1452" s="5">
        <v>0.731564446565151</v>
      </c>
      <c r="B1452" s="5">
        <v>23110.6884295655</v>
      </c>
      <c r="C1452" s="5">
        <v>1.29869363246178</v>
      </c>
      <c r="D1452" s="5">
        <v>63575.2367538048</v>
      </c>
      <c r="E1452" s="2">
        <f t="shared" si="46"/>
        <v>0.567129185896629</v>
      </c>
      <c r="F1452" s="2">
        <f t="shared" si="47"/>
        <v>40464.5483242393</v>
      </c>
    </row>
    <row r="1453" spans="1:6">
      <c r="A1453" s="5">
        <v>0.734622990643218</v>
      </c>
      <c r="B1453" s="5">
        <v>21047.6423054671</v>
      </c>
      <c r="C1453" s="5">
        <v>1.28189316842293</v>
      </c>
      <c r="D1453" s="5">
        <v>60777.8318154524</v>
      </c>
      <c r="E1453" s="2">
        <f t="shared" si="46"/>
        <v>0.547270177779712</v>
      </c>
      <c r="F1453" s="2">
        <f t="shared" si="47"/>
        <v>39730.1895099853</v>
      </c>
    </row>
    <row r="1454" spans="1:6">
      <c r="A1454" s="5">
        <v>0.671803301490012</v>
      </c>
      <c r="B1454" s="5">
        <v>17466.7944326394</v>
      </c>
      <c r="C1454" s="5">
        <v>1.13942108238205</v>
      </c>
      <c r="D1454" s="5">
        <v>54062.8631856971</v>
      </c>
      <c r="E1454" s="2">
        <f t="shared" si="46"/>
        <v>0.467617780892038</v>
      </c>
      <c r="F1454" s="2">
        <f t="shared" si="47"/>
        <v>36596.0687530577</v>
      </c>
    </row>
    <row r="1455" spans="1:6">
      <c r="A1455" s="5">
        <v>0.665890379853226</v>
      </c>
      <c r="B1455" s="5">
        <v>20863.1157852891</v>
      </c>
      <c r="C1455" s="5">
        <v>1.1577372061017</v>
      </c>
      <c r="D1455" s="5">
        <v>55772.8805982986</v>
      </c>
      <c r="E1455" s="2">
        <f t="shared" si="46"/>
        <v>0.491846826248474</v>
      </c>
      <c r="F1455" s="2">
        <f t="shared" si="47"/>
        <v>34909.7648130095</v>
      </c>
    </row>
    <row r="1456" spans="1:6">
      <c r="A1456" s="5">
        <v>0.670540383557764</v>
      </c>
      <c r="B1456" s="5">
        <v>16539.1302203671</v>
      </c>
      <c r="C1456" s="5">
        <v>1.1464704007734</v>
      </c>
      <c r="D1456" s="5">
        <v>52355.3116838216</v>
      </c>
      <c r="E1456" s="2">
        <f t="shared" si="46"/>
        <v>0.475930017215636</v>
      </c>
      <c r="F1456" s="2">
        <f t="shared" si="47"/>
        <v>35816.1814634545</v>
      </c>
    </row>
    <row r="1457" spans="1:6">
      <c r="A1457" s="5">
        <v>0.754405901409429</v>
      </c>
      <c r="B1457" s="5">
        <v>27518.370658395</v>
      </c>
      <c r="C1457" s="5">
        <v>1.33152816747125</v>
      </c>
      <c r="D1457" s="5">
        <v>67358.9249303352</v>
      </c>
      <c r="E1457" s="2">
        <f t="shared" si="46"/>
        <v>0.577122266061821</v>
      </c>
      <c r="F1457" s="2">
        <f t="shared" si="47"/>
        <v>39840.5542719402</v>
      </c>
    </row>
    <row r="1458" spans="1:6">
      <c r="A1458" s="5">
        <v>0.73515397711264</v>
      </c>
      <c r="B1458" s="5">
        <v>19461.2686781706</v>
      </c>
      <c r="C1458" s="5">
        <v>1.31985462568108</v>
      </c>
      <c r="D1458" s="5">
        <v>56394.2291299737</v>
      </c>
      <c r="E1458" s="2">
        <f t="shared" si="46"/>
        <v>0.58470064856844</v>
      </c>
      <c r="F1458" s="2">
        <f t="shared" si="47"/>
        <v>36932.9604518031</v>
      </c>
    </row>
    <row r="1459" spans="1:6">
      <c r="A1459" s="5">
        <v>0.698788839956099</v>
      </c>
      <c r="B1459" s="5">
        <v>17236.9020646001</v>
      </c>
      <c r="C1459" s="5">
        <v>1.18932394955761</v>
      </c>
      <c r="D1459" s="5">
        <v>52790.7789257413</v>
      </c>
      <c r="E1459" s="2">
        <f t="shared" si="46"/>
        <v>0.490535109601511</v>
      </c>
      <c r="F1459" s="2">
        <f t="shared" si="47"/>
        <v>35553.8768611412</v>
      </c>
    </row>
    <row r="1460" spans="1:6">
      <c r="A1460" s="5">
        <v>0.735693375761392</v>
      </c>
      <c r="B1460" s="5">
        <v>22959.6732248013</v>
      </c>
      <c r="C1460" s="5">
        <v>1.26368915293256</v>
      </c>
      <c r="D1460" s="5">
        <v>58836.8009170278</v>
      </c>
      <c r="E1460" s="2">
        <f t="shared" si="46"/>
        <v>0.527995777171168</v>
      </c>
      <c r="F1460" s="2">
        <f t="shared" si="47"/>
        <v>35877.1276922265</v>
      </c>
    </row>
    <row r="1461" spans="1:6">
      <c r="A1461" s="5">
        <v>0.725695634594834</v>
      </c>
      <c r="B1461" s="5">
        <v>18531.7015787798</v>
      </c>
      <c r="C1461" s="5">
        <v>1.26657295539624</v>
      </c>
      <c r="D1461" s="5">
        <v>57993.8428538905</v>
      </c>
      <c r="E1461" s="2">
        <f t="shared" si="46"/>
        <v>0.540877320801406</v>
      </c>
      <c r="F1461" s="2">
        <f t="shared" si="47"/>
        <v>39462.1412751107</v>
      </c>
    </row>
    <row r="1462" spans="1:6">
      <c r="A1462" s="5">
        <v>0.747734030639788</v>
      </c>
      <c r="B1462" s="5">
        <v>22391.8288842731</v>
      </c>
      <c r="C1462" s="5">
        <v>1.30445757120178</v>
      </c>
      <c r="D1462" s="5">
        <v>62007.3957266142</v>
      </c>
      <c r="E1462" s="2">
        <f t="shared" si="46"/>
        <v>0.556723540561992</v>
      </c>
      <c r="F1462" s="2">
        <f t="shared" si="47"/>
        <v>39615.5668423411</v>
      </c>
    </row>
    <row r="1463" spans="1:6">
      <c r="A1463" s="5">
        <v>0.724504923334621</v>
      </c>
      <c r="B1463" s="5">
        <v>19202.2910987355</v>
      </c>
      <c r="C1463" s="5">
        <v>1.25799584373705</v>
      </c>
      <c r="D1463" s="5">
        <v>55433.8055163035</v>
      </c>
      <c r="E1463" s="2">
        <f t="shared" si="46"/>
        <v>0.533490920402429</v>
      </c>
      <c r="F1463" s="2">
        <f t="shared" si="47"/>
        <v>36231.514417568</v>
      </c>
    </row>
    <row r="1464" spans="1:6">
      <c r="A1464" s="5">
        <v>0.662724524476817</v>
      </c>
      <c r="B1464" s="5">
        <v>24439.9926508673</v>
      </c>
      <c r="C1464" s="5">
        <v>1.14141128027457</v>
      </c>
      <c r="D1464" s="5">
        <v>63888.0258663732</v>
      </c>
      <c r="E1464" s="2">
        <f t="shared" si="46"/>
        <v>0.478686755797753</v>
      </c>
      <c r="F1464" s="2">
        <f t="shared" si="47"/>
        <v>39448.0332155059</v>
      </c>
    </row>
    <row r="1465" spans="1:6">
      <c r="A1465" s="5">
        <v>0.700614803884217</v>
      </c>
      <c r="B1465" s="5">
        <v>21838.3009093478</v>
      </c>
      <c r="C1465" s="5">
        <v>1.2249491504022</v>
      </c>
      <c r="D1465" s="5">
        <v>62037.4875912605</v>
      </c>
      <c r="E1465" s="2">
        <f t="shared" si="46"/>
        <v>0.524334346517983</v>
      </c>
      <c r="F1465" s="2">
        <f t="shared" si="47"/>
        <v>40199.1866819127</v>
      </c>
    </row>
    <row r="1466" spans="1:6">
      <c r="A1466" s="5">
        <v>0.725000719274823</v>
      </c>
      <c r="B1466" s="5">
        <v>28433.4246739781</v>
      </c>
      <c r="C1466" s="5">
        <v>1.25101816977281</v>
      </c>
      <c r="D1466" s="5">
        <v>67357.1382134495</v>
      </c>
      <c r="E1466" s="2">
        <f t="shared" si="46"/>
        <v>0.526017450497987</v>
      </c>
      <c r="F1466" s="2">
        <f t="shared" si="47"/>
        <v>38923.7135394714</v>
      </c>
    </row>
    <row r="1467" spans="1:6">
      <c r="A1467" s="5">
        <v>0.730911341879779</v>
      </c>
      <c r="B1467" s="5">
        <v>21666.7752981905</v>
      </c>
      <c r="C1467" s="5">
        <v>1.2747786141966</v>
      </c>
      <c r="D1467" s="5">
        <v>58730.6677257895</v>
      </c>
      <c r="E1467" s="2">
        <f t="shared" si="46"/>
        <v>0.543867272316821</v>
      </c>
      <c r="F1467" s="2">
        <f t="shared" si="47"/>
        <v>37063.892427599</v>
      </c>
    </row>
    <row r="1468" spans="1:6">
      <c r="A1468" s="5">
        <v>0.698818760289424</v>
      </c>
      <c r="B1468" s="5">
        <v>20023.831746245</v>
      </c>
      <c r="C1468" s="5">
        <v>1.22072314544702</v>
      </c>
      <c r="D1468" s="5">
        <v>58725.015756888</v>
      </c>
      <c r="E1468" s="2">
        <f t="shared" si="46"/>
        <v>0.521904385157596</v>
      </c>
      <c r="F1468" s="2">
        <f t="shared" si="47"/>
        <v>38701.184010643</v>
      </c>
    </row>
    <row r="1469" spans="1:6">
      <c r="A1469" s="5">
        <v>0.700754213512121</v>
      </c>
      <c r="B1469" s="5">
        <v>22148.8623812653</v>
      </c>
      <c r="C1469" s="5">
        <v>1.19861848234753</v>
      </c>
      <c r="D1469" s="5">
        <v>59956.3132820736</v>
      </c>
      <c r="E1469" s="2">
        <f t="shared" si="46"/>
        <v>0.497864268835409</v>
      </c>
      <c r="F1469" s="2">
        <f t="shared" si="47"/>
        <v>37807.4509008083</v>
      </c>
    </row>
    <row r="1470" spans="1:6">
      <c r="A1470" s="5">
        <v>0.741794808021805</v>
      </c>
      <c r="B1470" s="5">
        <v>18614.1772345207</v>
      </c>
      <c r="C1470" s="5">
        <v>1.26315230564333</v>
      </c>
      <c r="D1470" s="5">
        <v>58001.1320821617</v>
      </c>
      <c r="E1470" s="2">
        <f t="shared" si="46"/>
        <v>0.521357497621525</v>
      </c>
      <c r="F1470" s="2">
        <f t="shared" si="47"/>
        <v>39386.954847641</v>
      </c>
    </row>
    <row r="1471" spans="1:6">
      <c r="A1471" s="5">
        <v>0.722529934124773</v>
      </c>
      <c r="B1471" s="5">
        <v>19017.1495565416</v>
      </c>
      <c r="C1471" s="5">
        <v>1.23908851619768</v>
      </c>
      <c r="D1471" s="5">
        <v>54773.8544569891</v>
      </c>
      <c r="E1471" s="2">
        <f t="shared" si="46"/>
        <v>0.516558582072907</v>
      </c>
      <c r="F1471" s="2">
        <f t="shared" si="47"/>
        <v>35756.7049004475</v>
      </c>
    </row>
    <row r="1472" spans="1:6">
      <c r="A1472" s="5">
        <v>0.730150728962168</v>
      </c>
      <c r="B1472" s="5">
        <v>15845.1949437825</v>
      </c>
      <c r="C1472" s="5">
        <v>1.25141013790197</v>
      </c>
      <c r="D1472" s="5">
        <v>50120.8671357168</v>
      </c>
      <c r="E1472" s="2">
        <f t="shared" si="46"/>
        <v>0.521259408939802</v>
      </c>
      <c r="F1472" s="2">
        <f t="shared" si="47"/>
        <v>34275.6721919343</v>
      </c>
    </row>
    <row r="1473" spans="1:6">
      <c r="A1473" s="5">
        <v>0.705444122342749</v>
      </c>
      <c r="B1473" s="5">
        <v>17581.9226921386</v>
      </c>
      <c r="C1473" s="5">
        <v>1.22319341461487</v>
      </c>
      <c r="D1473" s="5">
        <v>54125.7855561549</v>
      </c>
      <c r="E1473" s="2">
        <f t="shared" si="46"/>
        <v>0.517749292272121</v>
      </c>
      <c r="F1473" s="2">
        <f t="shared" si="47"/>
        <v>36543.8628640163</v>
      </c>
    </row>
    <row r="1474" spans="1:6">
      <c r="A1474" s="5">
        <v>0.699280285660571</v>
      </c>
      <c r="B1474" s="5">
        <v>16643.7374243459</v>
      </c>
      <c r="C1474" s="5">
        <v>1.22330778782134</v>
      </c>
      <c r="D1474" s="5">
        <v>53478.3273643333</v>
      </c>
      <c r="E1474" s="2">
        <f t="shared" si="46"/>
        <v>0.524027502160769</v>
      </c>
      <c r="F1474" s="2">
        <f t="shared" si="47"/>
        <v>36834.5899399874</v>
      </c>
    </row>
    <row r="1475" spans="1:6">
      <c r="A1475" s="5">
        <v>0.691639902882536</v>
      </c>
      <c r="B1475" s="5">
        <v>20334.6009533642</v>
      </c>
      <c r="C1475" s="5">
        <v>1.17794485894194</v>
      </c>
      <c r="D1475" s="5">
        <v>54773.4040906491</v>
      </c>
      <c r="E1475" s="2">
        <f t="shared" si="46"/>
        <v>0.486304956059404</v>
      </c>
      <c r="F1475" s="2">
        <f t="shared" si="47"/>
        <v>34438.8031372849</v>
      </c>
    </row>
    <row r="1476" spans="1:6">
      <c r="A1476" s="5">
        <v>0.668586786520582</v>
      </c>
      <c r="B1476" s="5">
        <v>17540.6172470905</v>
      </c>
      <c r="C1476" s="5">
        <v>1.16744305964205</v>
      </c>
      <c r="D1476" s="5">
        <v>53494.2216273052</v>
      </c>
      <c r="E1476" s="2">
        <f t="shared" ref="E1476:E1539" si="48">C1476-A1476</f>
        <v>0.498856273121468</v>
      </c>
      <c r="F1476" s="2">
        <f t="shared" ref="F1476:F1539" si="49">D1476-B1476</f>
        <v>35953.6043802147</v>
      </c>
    </row>
    <row r="1477" spans="1:6">
      <c r="A1477" s="5">
        <v>0.633404812827327</v>
      </c>
      <c r="B1477" s="5">
        <v>19462.3052518566</v>
      </c>
      <c r="C1477" s="5">
        <v>1.10867725229072</v>
      </c>
      <c r="D1477" s="5">
        <v>55946.7943114128</v>
      </c>
      <c r="E1477" s="2">
        <f t="shared" si="48"/>
        <v>0.475272439463393</v>
      </c>
      <c r="F1477" s="2">
        <f t="shared" si="49"/>
        <v>36484.4890595562</v>
      </c>
    </row>
    <row r="1478" spans="1:6">
      <c r="A1478" s="5">
        <v>0.663973553077921</v>
      </c>
      <c r="B1478" s="5">
        <v>21183.9528977309</v>
      </c>
      <c r="C1478" s="5">
        <v>1.14421901806483</v>
      </c>
      <c r="D1478" s="5">
        <v>58344.0713055993</v>
      </c>
      <c r="E1478" s="2">
        <f t="shared" si="48"/>
        <v>0.480245464986909</v>
      </c>
      <c r="F1478" s="2">
        <f t="shared" si="49"/>
        <v>37160.1184078684</v>
      </c>
    </row>
    <row r="1479" spans="1:6">
      <c r="A1479" s="5">
        <v>0.734002801252684</v>
      </c>
      <c r="B1479" s="5">
        <v>20352.7448474535</v>
      </c>
      <c r="C1479" s="5">
        <v>1.28211864077699</v>
      </c>
      <c r="D1479" s="5">
        <v>59600.9558102842</v>
      </c>
      <c r="E1479" s="2">
        <f t="shared" si="48"/>
        <v>0.548115839524306</v>
      </c>
      <c r="F1479" s="2">
        <f t="shared" si="49"/>
        <v>39248.2109628307</v>
      </c>
    </row>
    <row r="1480" spans="1:6">
      <c r="A1480" s="5">
        <v>0.694256802574454</v>
      </c>
      <c r="B1480" s="5">
        <v>23173.9190961425</v>
      </c>
      <c r="C1480" s="5">
        <v>1.20678774448302</v>
      </c>
      <c r="D1480" s="5">
        <v>62226.4169573969</v>
      </c>
      <c r="E1480" s="2">
        <f t="shared" si="48"/>
        <v>0.512530941908566</v>
      </c>
      <c r="F1480" s="2">
        <f t="shared" si="49"/>
        <v>39052.4978612544</v>
      </c>
    </row>
    <row r="1481" spans="1:6">
      <c r="A1481" s="5">
        <v>0.652578882084295</v>
      </c>
      <c r="B1481" s="5">
        <v>18472.1121234188</v>
      </c>
      <c r="C1481" s="5">
        <v>1.11536821239802</v>
      </c>
      <c r="D1481" s="5">
        <v>55089.0307175351</v>
      </c>
      <c r="E1481" s="2">
        <f t="shared" si="48"/>
        <v>0.462789330313725</v>
      </c>
      <c r="F1481" s="2">
        <f t="shared" si="49"/>
        <v>36616.9185941163</v>
      </c>
    </row>
    <row r="1482" spans="1:6">
      <c r="A1482" s="5">
        <v>0.723045192633148</v>
      </c>
      <c r="B1482" s="5">
        <v>27104.9526780197</v>
      </c>
      <c r="C1482" s="5">
        <v>1.25704484075154</v>
      </c>
      <c r="D1482" s="5">
        <v>69492.8131826751</v>
      </c>
      <c r="E1482" s="2">
        <f t="shared" si="48"/>
        <v>0.533999648118392</v>
      </c>
      <c r="F1482" s="2">
        <f t="shared" si="49"/>
        <v>42387.8605046554</v>
      </c>
    </row>
    <row r="1483" spans="1:6">
      <c r="A1483" s="5">
        <v>0.685517856831319</v>
      </c>
      <c r="B1483" s="5">
        <v>15013.1029839983</v>
      </c>
      <c r="C1483" s="5">
        <v>1.20424043163918</v>
      </c>
      <c r="D1483" s="5">
        <v>51061.6417410542</v>
      </c>
      <c r="E1483" s="2">
        <f t="shared" si="48"/>
        <v>0.518722574807861</v>
      </c>
      <c r="F1483" s="2">
        <f t="shared" si="49"/>
        <v>36048.5387570559</v>
      </c>
    </row>
    <row r="1484" spans="1:6">
      <c r="A1484" s="5">
        <v>0.750193571240121</v>
      </c>
      <c r="B1484" s="5">
        <v>15678.9058085681</v>
      </c>
      <c r="C1484" s="5">
        <v>1.28633490483283</v>
      </c>
      <c r="D1484" s="5">
        <v>50106.2434358607</v>
      </c>
      <c r="E1484" s="2">
        <f t="shared" si="48"/>
        <v>0.536141333592709</v>
      </c>
      <c r="F1484" s="2">
        <f t="shared" si="49"/>
        <v>34427.3376272926</v>
      </c>
    </row>
    <row r="1485" spans="1:6">
      <c r="A1485" s="5">
        <v>0.73338889832351</v>
      </c>
      <c r="B1485" s="5">
        <v>20897.0750607366</v>
      </c>
      <c r="C1485" s="5">
        <v>1.2949061598582</v>
      </c>
      <c r="D1485" s="5">
        <v>57175.9375226638</v>
      </c>
      <c r="E1485" s="2">
        <f t="shared" si="48"/>
        <v>0.56151726153469</v>
      </c>
      <c r="F1485" s="2">
        <f t="shared" si="49"/>
        <v>36278.8624619272</v>
      </c>
    </row>
    <row r="1486" spans="1:6">
      <c r="A1486" s="5">
        <v>0.691691028436979</v>
      </c>
      <c r="B1486" s="5">
        <v>24017.9195685307</v>
      </c>
      <c r="C1486" s="5">
        <v>1.17743732603031</v>
      </c>
      <c r="D1486" s="5">
        <v>61188.0442118963</v>
      </c>
      <c r="E1486" s="2">
        <f t="shared" si="48"/>
        <v>0.485746297593331</v>
      </c>
      <c r="F1486" s="2">
        <f t="shared" si="49"/>
        <v>37170.1246433656</v>
      </c>
    </row>
    <row r="1487" spans="1:6">
      <c r="A1487" s="5">
        <v>0.691392536484619</v>
      </c>
      <c r="B1487" s="5">
        <v>16263.0181434412</v>
      </c>
      <c r="C1487" s="5">
        <v>1.18727336630739</v>
      </c>
      <c r="D1487" s="5">
        <v>51933.1147502902</v>
      </c>
      <c r="E1487" s="2">
        <f t="shared" si="48"/>
        <v>0.495880829822771</v>
      </c>
      <c r="F1487" s="2">
        <f t="shared" si="49"/>
        <v>35670.096606849</v>
      </c>
    </row>
    <row r="1488" spans="1:6">
      <c r="A1488" s="5">
        <v>0.702313896890469</v>
      </c>
      <c r="B1488" s="5">
        <v>19920.8888852608</v>
      </c>
      <c r="C1488" s="5">
        <v>1.2054169645193</v>
      </c>
      <c r="D1488" s="5">
        <v>60848.7480729875</v>
      </c>
      <c r="E1488" s="2">
        <f t="shared" si="48"/>
        <v>0.503103067628831</v>
      </c>
      <c r="F1488" s="2">
        <f t="shared" si="49"/>
        <v>40927.8591877267</v>
      </c>
    </row>
    <row r="1489" spans="1:6">
      <c r="A1489" s="5">
        <v>0.679307381203058</v>
      </c>
      <c r="B1489" s="5">
        <v>15685.6322494281</v>
      </c>
      <c r="C1489" s="5">
        <v>1.2015246373847</v>
      </c>
      <c r="D1489" s="5">
        <v>52015.6046682788</v>
      </c>
      <c r="E1489" s="2">
        <f t="shared" si="48"/>
        <v>0.522217256181642</v>
      </c>
      <c r="F1489" s="2">
        <f t="shared" si="49"/>
        <v>36329.9724188507</v>
      </c>
    </row>
    <row r="1490" spans="1:6">
      <c r="A1490" s="5">
        <v>0.729470307785204</v>
      </c>
      <c r="B1490" s="5">
        <v>14600.0319383241</v>
      </c>
      <c r="C1490" s="5">
        <v>1.29912064216182</v>
      </c>
      <c r="D1490" s="5">
        <v>51441.1822363038</v>
      </c>
      <c r="E1490" s="2">
        <f t="shared" si="48"/>
        <v>0.569650334376616</v>
      </c>
      <c r="F1490" s="2">
        <f t="shared" si="49"/>
        <v>36841.1502979797</v>
      </c>
    </row>
    <row r="1491" spans="1:6">
      <c r="A1491" s="5">
        <v>0.648582755404377</v>
      </c>
      <c r="B1491" s="5">
        <v>24642.3382222069</v>
      </c>
      <c r="C1491" s="5">
        <v>1.12941162410202</v>
      </c>
      <c r="D1491" s="5">
        <v>65152.1006724573</v>
      </c>
      <c r="E1491" s="2">
        <f t="shared" si="48"/>
        <v>0.480828868697643</v>
      </c>
      <c r="F1491" s="2">
        <f t="shared" si="49"/>
        <v>40509.7624502504</v>
      </c>
    </row>
    <row r="1492" spans="1:6">
      <c r="A1492" s="5">
        <v>0.718805129365752</v>
      </c>
      <c r="B1492" s="5">
        <v>16978.9850627004</v>
      </c>
      <c r="C1492" s="5">
        <v>1.23537010578456</v>
      </c>
      <c r="D1492" s="5">
        <v>54741.4049687007</v>
      </c>
      <c r="E1492" s="2">
        <f t="shared" si="48"/>
        <v>0.516564976418808</v>
      </c>
      <c r="F1492" s="2">
        <f t="shared" si="49"/>
        <v>37762.4199060003</v>
      </c>
    </row>
    <row r="1493" spans="1:6">
      <c r="A1493" s="5">
        <v>0.678549329487981</v>
      </c>
      <c r="B1493" s="5">
        <v>19229.2410278389</v>
      </c>
      <c r="C1493" s="5">
        <v>1.14687731353766</v>
      </c>
      <c r="D1493" s="5">
        <v>56743.5991915072</v>
      </c>
      <c r="E1493" s="2">
        <f t="shared" si="48"/>
        <v>0.468327984049679</v>
      </c>
      <c r="F1493" s="2">
        <f t="shared" si="49"/>
        <v>37514.3581636683</v>
      </c>
    </row>
    <row r="1494" spans="1:6">
      <c r="A1494" s="5">
        <v>0.731401598463012</v>
      </c>
      <c r="B1494" s="5">
        <v>20315.0277958691</v>
      </c>
      <c r="C1494" s="5">
        <v>1.26068269318596</v>
      </c>
      <c r="D1494" s="5">
        <v>56532.7711822015</v>
      </c>
      <c r="E1494" s="2">
        <f t="shared" si="48"/>
        <v>0.529281094722948</v>
      </c>
      <c r="F1494" s="2">
        <f t="shared" si="49"/>
        <v>36217.7433863324</v>
      </c>
    </row>
    <row r="1495" spans="1:6">
      <c r="A1495" s="5">
        <v>0.714116606198856</v>
      </c>
      <c r="B1495" s="5">
        <v>22567.2701520272</v>
      </c>
      <c r="C1495" s="5">
        <v>1.24528418560379</v>
      </c>
      <c r="D1495" s="5">
        <v>61223.3272861325</v>
      </c>
      <c r="E1495" s="2">
        <f t="shared" si="48"/>
        <v>0.531167579404934</v>
      </c>
      <c r="F1495" s="2">
        <f t="shared" si="49"/>
        <v>38656.0571341053</v>
      </c>
    </row>
    <row r="1496" spans="1:6">
      <c r="A1496" s="5">
        <v>0.684392012137049</v>
      </c>
      <c r="B1496" s="5">
        <v>20538.8319789878</v>
      </c>
      <c r="C1496" s="5">
        <v>1.19313208842791</v>
      </c>
      <c r="D1496" s="5">
        <v>57847.044125262</v>
      </c>
      <c r="E1496" s="2">
        <f t="shared" si="48"/>
        <v>0.508740076290861</v>
      </c>
      <c r="F1496" s="2">
        <f t="shared" si="49"/>
        <v>37308.2121462742</v>
      </c>
    </row>
    <row r="1497" spans="1:6">
      <c r="A1497" s="5">
        <v>0.75733921855948</v>
      </c>
      <c r="B1497" s="5">
        <v>18904.7621647614</v>
      </c>
      <c r="C1497" s="5">
        <v>1.3139891316479</v>
      </c>
      <c r="D1497" s="5">
        <v>56344.5854644835</v>
      </c>
      <c r="E1497" s="2">
        <f t="shared" si="48"/>
        <v>0.55664991308842</v>
      </c>
      <c r="F1497" s="2">
        <f t="shared" si="49"/>
        <v>37439.8232997221</v>
      </c>
    </row>
    <row r="1498" spans="1:6">
      <c r="A1498" s="5">
        <v>0.671712456572843</v>
      </c>
      <c r="B1498" s="5">
        <v>21618.0603590809</v>
      </c>
      <c r="C1498" s="5">
        <v>1.18483203112422</v>
      </c>
      <c r="D1498" s="5">
        <v>58945.0748582666</v>
      </c>
      <c r="E1498" s="2">
        <f t="shared" si="48"/>
        <v>0.513119574551377</v>
      </c>
      <c r="F1498" s="2">
        <f t="shared" si="49"/>
        <v>37327.0144991857</v>
      </c>
    </row>
    <row r="1499" spans="1:6">
      <c r="A1499" s="5">
        <v>0.716501027676701</v>
      </c>
      <c r="B1499" s="5">
        <v>16170.1483972956</v>
      </c>
      <c r="C1499" s="5">
        <v>1.2828120490119</v>
      </c>
      <c r="D1499" s="5">
        <v>52376.4554186231</v>
      </c>
      <c r="E1499" s="2">
        <f t="shared" si="48"/>
        <v>0.566311021335199</v>
      </c>
      <c r="F1499" s="2">
        <f t="shared" si="49"/>
        <v>36206.3070213275</v>
      </c>
    </row>
    <row r="1500" spans="1:6">
      <c r="A1500" s="5">
        <v>0.691909945555954</v>
      </c>
      <c r="B1500" s="5">
        <v>19074.3656006606</v>
      </c>
      <c r="C1500" s="5">
        <v>1.17150322105466</v>
      </c>
      <c r="D1500" s="5">
        <v>54849.23911079</v>
      </c>
      <c r="E1500" s="2">
        <f t="shared" si="48"/>
        <v>0.479593275498706</v>
      </c>
      <c r="F1500" s="2">
        <f t="shared" si="49"/>
        <v>35774.8735101294</v>
      </c>
    </row>
    <row r="1501" spans="1:6">
      <c r="A1501" s="5">
        <v>0.708950213361739</v>
      </c>
      <c r="B1501" s="5">
        <v>20438.7383209722</v>
      </c>
      <c r="C1501" s="5">
        <v>1.22056424230414</v>
      </c>
      <c r="D1501" s="5">
        <v>58703.1669182424</v>
      </c>
      <c r="E1501" s="2">
        <f t="shared" si="48"/>
        <v>0.511614028942401</v>
      </c>
      <c r="F1501" s="2">
        <f t="shared" si="49"/>
        <v>38264.4285972702</v>
      </c>
    </row>
    <row r="1502" spans="1:6">
      <c r="A1502" s="5">
        <v>0.740489268398381</v>
      </c>
      <c r="B1502" s="5">
        <v>20323.1453322881</v>
      </c>
      <c r="C1502" s="5">
        <v>1.27239491836532</v>
      </c>
      <c r="D1502" s="5">
        <v>58214.315892941</v>
      </c>
      <c r="E1502" s="2">
        <f t="shared" si="48"/>
        <v>0.531905649966939</v>
      </c>
      <c r="F1502" s="2">
        <f t="shared" si="49"/>
        <v>37891.1705606529</v>
      </c>
    </row>
    <row r="1503" spans="1:6">
      <c r="A1503" s="5">
        <v>0.736848844814826</v>
      </c>
      <c r="B1503" s="5">
        <v>23089.6424760772</v>
      </c>
      <c r="C1503" s="5">
        <v>1.26212653765168</v>
      </c>
      <c r="D1503" s="5">
        <v>60643.6033486502</v>
      </c>
      <c r="E1503" s="2">
        <f t="shared" si="48"/>
        <v>0.525277692836854</v>
      </c>
      <c r="F1503" s="2">
        <f t="shared" si="49"/>
        <v>37553.960872573</v>
      </c>
    </row>
    <row r="1504" spans="1:6">
      <c r="A1504" s="5">
        <v>0.664466535112929</v>
      </c>
      <c r="B1504" s="5">
        <v>17688.1516355515</v>
      </c>
      <c r="C1504" s="5">
        <v>1.17048434489137</v>
      </c>
      <c r="D1504" s="5">
        <v>53381.8818271506</v>
      </c>
      <c r="E1504" s="2">
        <f t="shared" si="48"/>
        <v>0.506017809778441</v>
      </c>
      <c r="F1504" s="2">
        <f t="shared" si="49"/>
        <v>35693.7301915991</v>
      </c>
    </row>
    <row r="1505" spans="1:6">
      <c r="A1505" s="5">
        <v>0.709576964464536</v>
      </c>
      <c r="B1505" s="5">
        <v>20473.3990465484</v>
      </c>
      <c r="C1505" s="5">
        <v>1.22449078264599</v>
      </c>
      <c r="D1505" s="5">
        <v>58200.0333830343</v>
      </c>
      <c r="E1505" s="2">
        <f t="shared" si="48"/>
        <v>0.514913818181454</v>
      </c>
      <c r="F1505" s="2">
        <f t="shared" si="49"/>
        <v>37726.6343364859</v>
      </c>
    </row>
    <row r="1506" spans="1:6">
      <c r="A1506" s="5">
        <v>0.662378847775362</v>
      </c>
      <c r="B1506" s="5">
        <v>15711.6238851612</v>
      </c>
      <c r="C1506" s="5">
        <v>1.12885645144326</v>
      </c>
      <c r="D1506" s="5">
        <v>50317.4486193632</v>
      </c>
      <c r="E1506" s="2">
        <f t="shared" si="48"/>
        <v>0.466477603667898</v>
      </c>
      <c r="F1506" s="2">
        <f t="shared" si="49"/>
        <v>34605.824734202</v>
      </c>
    </row>
    <row r="1507" spans="1:6">
      <c r="A1507" s="5">
        <v>0.699962343126483</v>
      </c>
      <c r="B1507" s="5">
        <v>17375.8491873093</v>
      </c>
      <c r="C1507" s="5">
        <v>1.20412206571662</v>
      </c>
      <c r="D1507" s="5">
        <v>51550.5480856436</v>
      </c>
      <c r="E1507" s="2">
        <f t="shared" si="48"/>
        <v>0.504159722590137</v>
      </c>
      <c r="F1507" s="2">
        <f t="shared" si="49"/>
        <v>34174.6988983343</v>
      </c>
    </row>
    <row r="1508" spans="1:6">
      <c r="A1508" s="5">
        <v>0.787760209959873</v>
      </c>
      <c r="B1508" s="5">
        <v>23194.1313263413</v>
      </c>
      <c r="C1508" s="5">
        <v>1.36749872445545</v>
      </c>
      <c r="D1508" s="5">
        <v>61994.9113337491</v>
      </c>
      <c r="E1508" s="2">
        <f t="shared" si="48"/>
        <v>0.579738514495577</v>
      </c>
      <c r="F1508" s="2">
        <f t="shared" si="49"/>
        <v>38800.7800074078</v>
      </c>
    </row>
    <row r="1509" spans="1:6">
      <c r="A1509" s="5">
        <v>0.67764290961495</v>
      </c>
      <c r="B1509" s="5">
        <v>21143.2483349018</v>
      </c>
      <c r="C1509" s="5">
        <v>1.17037314045221</v>
      </c>
      <c r="D1509" s="5">
        <v>58023.9299527669</v>
      </c>
      <c r="E1509" s="2">
        <f t="shared" si="48"/>
        <v>0.49273023083726</v>
      </c>
      <c r="F1509" s="2">
        <f t="shared" si="49"/>
        <v>36880.6816178651</v>
      </c>
    </row>
    <row r="1510" spans="1:6">
      <c r="A1510" s="5">
        <v>0.73777937930082</v>
      </c>
      <c r="B1510" s="5">
        <v>18867.4557681094</v>
      </c>
      <c r="C1510" s="5">
        <v>1.2814427289265</v>
      </c>
      <c r="D1510" s="5">
        <v>54641.8999313291</v>
      </c>
      <c r="E1510" s="2">
        <f t="shared" si="48"/>
        <v>0.54366334962568</v>
      </c>
      <c r="F1510" s="2">
        <f t="shared" si="49"/>
        <v>35774.4441632197</v>
      </c>
    </row>
    <row r="1511" spans="1:6">
      <c r="A1511" s="5">
        <v>0.697018586472761</v>
      </c>
      <c r="B1511" s="5">
        <v>18055.1501658863</v>
      </c>
      <c r="C1511" s="5">
        <v>1.23515964430511</v>
      </c>
      <c r="D1511" s="5">
        <v>54670.9099512107</v>
      </c>
      <c r="E1511" s="2">
        <f t="shared" si="48"/>
        <v>0.538141057832349</v>
      </c>
      <c r="F1511" s="2">
        <f t="shared" si="49"/>
        <v>36615.7597853244</v>
      </c>
    </row>
    <row r="1512" spans="1:6">
      <c r="A1512" s="5">
        <v>0.65687131254396</v>
      </c>
      <c r="B1512" s="5">
        <v>24944.5319685791</v>
      </c>
      <c r="C1512" s="5">
        <v>1.13970637434503</v>
      </c>
      <c r="D1512" s="5">
        <v>60667.0460692211</v>
      </c>
      <c r="E1512" s="2">
        <f t="shared" si="48"/>
        <v>0.48283506180107</v>
      </c>
      <c r="F1512" s="2">
        <f t="shared" si="49"/>
        <v>35722.514100642</v>
      </c>
    </row>
    <row r="1513" spans="1:6">
      <c r="A1513" s="5">
        <v>0.708919369152785</v>
      </c>
      <c r="B1513" s="5">
        <v>18777.373236942</v>
      </c>
      <c r="C1513" s="5">
        <v>1.22751006624068</v>
      </c>
      <c r="D1513" s="5">
        <v>55503.6741144074</v>
      </c>
      <c r="E1513" s="2">
        <f t="shared" si="48"/>
        <v>0.518590697087895</v>
      </c>
      <c r="F1513" s="2">
        <f t="shared" si="49"/>
        <v>36726.3008774654</v>
      </c>
    </row>
    <row r="1514" spans="1:6">
      <c r="A1514" s="5">
        <v>0.714792731270941</v>
      </c>
      <c r="B1514" s="5">
        <v>17574.6337238347</v>
      </c>
      <c r="C1514" s="5">
        <v>1.22378974718533</v>
      </c>
      <c r="D1514" s="5">
        <v>54753.1121843209</v>
      </c>
      <c r="E1514" s="2">
        <f t="shared" si="48"/>
        <v>0.508997015914389</v>
      </c>
      <c r="F1514" s="2">
        <f t="shared" si="49"/>
        <v>37178.4784604862</v>
      </c>
    </row>
    <row r="1515" spans="1:6">
      <c r="A1515" s="5">
        <v>0.680058106470326</v>
      </c>
      <c r="B1515" s="5">
        <v>23696.4322159654</v>
      </c>
      <c r="C1515" s="5">
        <v>1.20312413966516</v>
      </c>
      <c r="D1515" s="5">
        <v>62241.8039966132</v>
      </c>
      <c r="E1515" s="2">
        <f t="shared" si="48"/>
        <v>0.523066033194834</v>
      </c>
      <c r="F1515" s="2">
        <f t="shared" si="49"/>
        <v>38545.3717806478</v>
      </c>
    </row>
    <row r="1516" spans="1:6">
      <c r="A1516" s="5">
        <v>0.740487705803805</v>
      </c>
      <c r="B1516" s="5">
        <v>17918.9875028591</v>
      </c>
      <c r="C1516" s="5">
        <v>1.28777816640206</v>
      </c>
      <c r="D1516" s="5">
        <v>55548.408776058</v>
      </c>
      <c r="E1516" s="2">
        <f t="shared" si="48"/>
        <v>0.547290460598255</v>
      </c>
      <c r="F1516" s="2">
        <f t="shared" si="49"/>
        <v>37629.4212731989</v>
      </c>
    </row>
    <row r="1517" spans="1:6">
      <c r="A1517" s="5">
        <v>0.750047693664732</v>
      </c>
      <c r="B1517" s="5">
        <v>20917.6944086366</v>
      </c>
      <c r="C1517" s="5">
        <v>1.29770049306577</v>
      </c>
      <c r="D1517" s="5">
        <v>58644.1615348432</v>
      </c>
      <c r="E1517" s="2">
        <f t="shared" si="48"/>
        <v>0.547652799401038</v>
      </c>
      <c r="F1517" s="2">
        <f t="shared" si="49"/>
        <v>37726.4671262066</v>
      </c>
    </row>
    <row r="1518" spans="1:6">
      <c r="A1518" s="5">
        <v>0.72252815849841</v>
      </c>
      <c r="B1518" s="5">
        <v>22193.3327464502</v>
      </c>
      <c r="C1518" s="5">
        <v>1.27642626867691</v>
      </c>
      <c r="D1518" s="5">
        <v>60399.886918721</v>
      </c>
      <c r="E1518" s="2">
        <f t="shared" si="48"/>
        <v>0.5538981101785</v>
      </c>
      <c r="F1518" s="2">
        <f t="shared" si="49"/>
        <v>38206.5541722708</v>
      </c>
    </row>
    <row r="1519" spans="1:6">
      <c r="A1519" s="5">
        <v>0.712383540429318</v>
      </c>
      <c r="B1519" s="5">
        <v>21192.3299530458</v>
      </c>
      <c r="C1519" s="5">
        <v>1.21984154966951</v>
      </c>
      <c r="D1519" s="5">
        <v>59130.3814617335</v>
      </c>
      <c r="E1519" s="2">
        <f t="shared" si="48"/>
        <v>0.507458009240192</v>
      </c>
      <c r="F1519" s="2">
        <f t="shared" si="49"/>
        <v>37938.0515086877</v>
      </c>
    </row>
    <row r="1520" spans="1:6">
      <c r="A1520" s="5">
        <v>0.745852468851148</v>
      </c>
      <c r="B1520" s="5">
        <v>29220.9594789524</v>
      </c>
      <c r="C1520" s="5">
        <v>1.28013190291564</v>
      </c>
      <c r="D1520" s="5">
        <v>66574.1357711527</v>
      </c>
      <c r="E1520" s="2">
        <f t="shared" si="48"/>
        <v>0.534279434064492</v>
      </c>
      <c r="F1520" s="2">
        <f t="shared" si="49"/>
        <v>37353.1762922003</v>
      </c>
    </row>
    <row r="1521" spans="1:6">
      <c r="A1521" s="5">
        <v>0.695415598413557</v>
      </c>
      <c r="B1521" s="5">
        <v>14804.3764357614</v>
      </c>
      <c r="C1521" s="5">
        <v>1.24936888920633</v>
      </c>
      <c r="D1521" s="5">
        <v>51151.2226799052</v>
      </c>
      <c r="E1521" s="2">
        <f t="shared" si="48"/>
        <v>0.553953290792773</v>
      </c>
      <c r="F1521" s="2">
        <f t="shared" si="49"/>
        <v>36346.8462441438</v>
      </c>
    </row>
    <row r="1522" spans="1:6">
      <c r="A1522" s="5">
        <v>0.762981262261962</v>
      </c>
      <c r="B1522" s="5">
        <v>19885.181060099</v>
      </c>
      <c r="C1522" s="5">
        <v>1.33972048417557</v>
      </c>
      <c r="D1522" s="5">
        <v>55797.4983635329</v>
      </c>
      <c r="E1522" s="2">
        <f t="shared" si="48"/>
        <v>0.576739221913608</v>
      </c>
      <c r="F1522" s="2">
        <f t="shared" si="49"/>
        <v>35912.3173034339</v>
      </c>
    </row>
    <row r="1523" spans="1:6">
      <c r="A1523" s="5">
        <v>0.741490607515148</v>
      </c>
      <c r="B1523" s="5">
        <v>21214.7923978114</v>
      </c>
      <c r="C1523" s="5">
        <v>1.30113384149368</v>
      </c>
      <c r="D1523" s="5">
        <v>58880.9085792252</v>
      </c>
      <c r="E1523" s="2">
        <f t="shared" si="48"/>
        <v>0.559643233978532</v>
      </c>
      <c r="F1523" s="2">
        <f t="shared" si="49"/>
        <v>37666.1161814138</v>
      </c>
    </row>
    <row r="1524" spans="1:6">
      <c r="A1524" s="5">
        <v>0.648808881293559</v>
      </c>
      <c r="B1524" s="5">
        <v>16937.333483531</v>
      </c>
      <c r="C1524" s="5">
        <v>1.14624096229286</v>
      </c>
      <c r="D1524" s="5">
        <v>53988.8178145006</v>
      </c>
      <c r="E1524" s="2">
        <f t="shared" si="48"/>
        <v>0.497432080999301</v>
      </c>
      <c r="F1524" s="2">
        <f t="shared" si="49"/>
        <v>37051.4843309696</v>
      </c>
    </row>
    <row r="1525" spans="1:6">
      <c r="A1525" s="5">
        <v>0.73995203970829</v>
      </c>
      <c r="B1525" s="5">
        <v>18231.4157818503</v>
      </c>
      <c r="C1525" s="5">
        <v>1.27751238497593</v>
      </c>
      <c r="D1525" s="5">
        <v>56273.0242043256</v>
      </c>
      <c r="E1525" s="2">
        <f t="shared" si="48"/>
        <v>0.53756034526764</v>
      </c>
      <c r="F1525" s="2">
        <f t="shared" si="49"/>
        <v>38041.6084224753</v>
      </c>
    </row>
    <row r="1526" spans="1:6">
      <c r="A1526" s="5">
        <v>0.670662213386289</v>
      </c>
      <c r="B1526" s="5">
        <v>21607.6473561688</v>
      </c>
      <c r="C1526" s="5">
        <v>1.17076829059801</v>
      </c>
      <c r="D1526" s="5">
        <v>56267.4230977938</v>
      </c>
      <c r="E1526" s="2">
        <f t="shared" si="48"/>
        <v>0.500106077211721</v>
      </c>
      <c r="F1526" s="2">
        <f t="shared" si="49"/>
        <v>34659.775741625</v>
      </c>
    </row>
    <row r="1527" spans="1:6">
      <c r="A1527" s="5">
        <v>0.674207298994631</v>
      </c>
      <c r="B1527" s="5">
        <v>17863.6132407439</v>
      </c>
      <c r="C1527" s="5">
        <v>1.15436184906879</v>
      </c>
      <c r="D1527" s="5">
        <v>53166.4510478399</v>
      </c>
      <c r="E1527" s="2">
        <f t="shared" si="48"/>
        <v>0.480154550074159</v>
      </c>
      <c r="F1527" s="2">
        <f t="shared" si="49"/>
        <v>35302.837807096</v>
      </c>
    </row>
    <row r="1528" spans="1:6">
      <c r="A1528" s="5">
        <v>0.765296769868478</v>
      </c>
      <c r="B1528" s="5">
        <v>21038.3340978668</v>
      </c>
      <c r="C1528" s="5">
        <v>1.31616385028208</v>
      </c>
      <c r="D1528" s="5">
        <v>59755.279163302</v>
      </c>
      <c r="E1528" s="2">
        <f t="shared" si="48"/>
        <v>0.550867080413602</v>
      </c>
      <c r="F1528" s="2">
        <f t="shared" si="49"/>
        <v>38716.9450654352</v>
      </c>
    </row>
    <row r="1529" spans="1:6">
      <c r="A1529" s="5">
        <v>0.746789998191197</v>
      </c>
      <c r="B1529" s="5">
        <v>17667.3352916016</v>
      </c>
      <c r="C1529" s="5">
        <v>1.27550312397377</v>
      </c>
      <c r="D1529" s="5">
        <v>55339.7555203213</v>
      </c>
      <c r="E1529" s="2">
        <f t="shared" si="48"/>
        <v>0.528713125782573</v>
      </c>
      <c r="F1529" s="2">
        <f t="shared" si="49"/>
        <v>37672.4202287197</v>
      </c>
    </row>
    <row r="1530" spans="1:6">
      <c r="A1530" s="5">
        <v>0.69281223414027</v>
      </c>
      <c r="B1530" s="5">
        <v>20157.1932939855</v>
      </c>
      <c r="C1530" s="5">
        <v>1.22612583091548</v>
      </c>
      <c r="D1530" s="5">
        <v>56179.3515577077</v>
      </c>
      <c r="E1530" s="2">
        <f t="shared" si="48"/>
        <v>0.53331359677521</v>
      </c>
      <c r="F1530" s="2">
        <f t="shared" si="49"/>
        <v>36022.1582637222</v>
      </c>
    </row>
    <row r="1531" spans="1:6">
      <c r="A1531" s="5">
        <v>0.657360287357043</v>
      </c>
      <c r="B1531" s="5">
        <v>18394.2098447835</v>
      </c>
      <c r="C1531" s="5">
        <v>1.12825839524743</v>
      </c>
      <c r="D1531" s="5">
        <v>53381.6671491142</v>
      </c>
      <c r="E1531" s="2">
        <f t="shared" si="48"/>
        <v>0.470898107890387</v>
      </c>
      <c r="F1531" s="2">
        <f t="shared" si="49"/>
        <v>34987.4573043307</v>
      </c>
    </row>
    <row r="1532" spans="1:6">
      <c r="A1532" s="5">
        <v>0.695086093271004</v>
      </c>
      <c r="B1532" s="5">
        <v>17100.927893874</v>
      </c>
      <c r="C1532" s="5">
        <v>1.18017487339046</v>
      </c>
      <c r="D1532" s="5">
        <v>52809.1360132721</v>
      </c>
      <c r="E1532" s="2">
        <f t="shared" si="48"/>
        <v>0.485088780119456</v>
      </c>
      <c r="F1532" s="2">
        <f t="shared" si="49"/>
        <v>35708.2081193981</v>
      </c>
    </row>
    <row r="1533" spans="1:6">
      <c r="A1533" s="5">
        <v>0.737085185811252</v>
      </c>
      <c r="B1533" s="5">
        <v>14910.8576437261</v>
      </c>
      <c r="C1533" s="5">
        <v>1.29867709119559</v>
      </c>
      <c r="D1533" s="5">
        <v>50944.9499728119</v>
      </c>
      <c r="E1533" s="2">
        <f t="shared" si="48"/>
        <v>0.561591905384338</v>
      </c>
      <c r="F1533" s="2">
        <f t="shared" si="49"/>
        <v>36034.0923290858</v>
      </c>
    </row>
    <row r="1534" spans="1:6">
      <c r="A1534" s="5">
        <v>0.68757764135885</v>
      </c>
      <c r="B1534" s="5">
        <v>23489.8857043182</v>
      </c>
      <c r="C1534" s="5">
        <v>1.16705058593251</v>
      </c>
      <c r="D1534" s="5">
        <v>61426.437934361</v>
      </c>
      <c r="E1534" s="2">
        <f t="shared" si="48"/>
        <v>0.47947294457366</v>
      </c>
      <c r="F1534" s="2">
        <f t="shared" si="49"/>
        <v>37936.5522300428</v>
      </c>
    </row>
    <row r="1535" spans="1:6">
      <c r="A1535" s="5">
        <v>0.687073471378986</v>
      </c>
      <c r="B1535" s="5">
        <v>15934.0768510173</v>
      </c>
      <c r="C1535" s="5">
        <v>1.18075813885025</v>
      </c>
      <c r="D1535" s="5">
        <v>51830.8387682048</v>
      </c>
      <c r="E1535" s="2">
        <f t="shared" si="48"/>
        <v>0.493684667471264</v>
      </c>
      <c r="F1535" s="2">
        <f t="shared" si="49"/>
        <v>35896.7619171875</v>
      </c>
    </row>
    <row r="1536" spans="1:6">
      <c r="A1536" s="5">
        <v>0.70902142381649</v>
      </c>
      <c r="B1536" s="5">
        <v>18129.492207272</v>
      </c>
      <c r="C1536" s="5">
        <v>1.22086689811841</v>
      </c>
      <c r="D1536" s="5">
        <v>55337.5793197529</v>
      </c>
      <c r="E1536" s="2">
        <f t="shared" si="48"/>
        <v>0.51184547430192</v>
      </c>
      <c r="F1536" s="2">
        <f t="shared" si="49"/>
        <v>37208.0871124809</v>
      </c>
    </row>
    <row r="1537" spans="1:6">
      <c r="A1537" s="5">
        <v>0.675013305904439</v>
      </c>
      <c r="B1537" s="5">
        <v>25759.7689774471</v>
      </c>
      <c r="C1537" s="5">
        <v>1.13546312831966</v>
      </c>
      <c r="D1537" s="5">
        <v>62182.0043708742</v>
      </c>
      <c r="E1537" s="2">
        <f t="shared" si="48"/>
        <v>0.460449822415221</v>
      </c>
      <c r="F1537" s="2">
        <f t="shared" si="49"/>
        <v>36422.2353934271</v>
      </c>
    </row>
    <row r="1538" spans="1:6">
      <c r="A1538" s="5">
        <v>0.682803301600617</v>
      </c>
      <c r="B1538" s="5">
        <v>22733.7295696888</v>
      </c>
      <c r="C1538" s="5">
        <v>1.15977807493204</v>
      </c>
      <c r="D1538" s="5">
        <v>62158.1463583832</v>
      </c>
      <c r="E1538" s="2">
        <f t="shared" si="48"/>
        <v>0.476974773331423</v>
      </c>
      <c r="F1538" s="2">
        <f t="shared" si="49"/>
        <v>39424.4167886944</v>
      </c>
    </row>
    <row r="1539" spans="1:6">
      <c r="A1539" s="5">
        <v>0.732019947075072</v>
      </c>
      <c r="B1539" s="5">
        <v>21528.0895185894</v>
      </c>
      <c r="C1539" s="5">
        <v>1.23895761091589</v>
      </c>
      <c r="D1539" s="5">
        <v>59435.9057516373</v>
      </c>
      <c r="E1539" s="2">
        <f t="shared" si="48"/>
        <v>0.506937663840818</v>
      </c>
      <c r="F1539" s="2">
        <f t="shared" si="49"/>
        <v>37907.8162330479</v>
      </c>
    </row>
    <row r="1540" spans="1:6">
      <c r="A1540" s="5">
        <v>0.696620392268373</v>
      </c>
      <c r="B1540" s="5">
        <v>19212.0896600215</v>
      </c>
      <c r="C1540" s="5">
        <v>1.19443704915907</v>
      </c>
      <c r="D1540" s="5">
        <v>55574.6834652993</v>
      </c>
      <c r="E1540" s="2">
        <f t="shared" ref="E1540:E1603" si="50">C1540-A1540</f>
        <v>0.497816656890697</v>
      </c>
      <c r="F1540" s="2">
        <f t="shared" ref="F1540:F1603" si="51">D1540-B1540</f>
        <v>36362.5938052778</v>
      </c>
    </row>
    <row r="1541" spans="1:6">
      <c r="A1541" s="5">
        <v>0.708721433420281</v>
      </c>
      <c r="B1541" s="5">
        <v>18587.0088079111</v>
      </c>
      <c r="C1541" s="5">
        <v>1.23932283052552</v>
      </c>
      <c r="D1541" s="5">
        <v>55834.0186477159</v>
      </c>
      <c r="E1541" s="2">
        <f t="shared" si="50"/>
        <v>0.530601397105239</v>
      </c>
      <c r="F1541" s="2">
        <f t="shared" si="51"/>
        <v>37247.0098398048</v>
      </c>
    </row>
    <row r="1542" spans="1:6">
      <c r="A1542" s="5">
        <v>0.733292122288708</v>
      </c>
      <c r="B1542" s="5">
        <v>20647.0754913002</v>
      </c>
      <c r="C1542" s="5">
        <v>1.28917702797037</v>
      </c>
      <c r="D1542" s="5">
        <v>58497.9712250507</v>
      </c>
      <c r="E1542" s="2">
        <f t="shared" si="50"/>
        <v>0.555884905681662</v>
      </c>
      <c r="F1542" s="2">
        <f t="shared" si="51"/>
        <v>37850.8957337505</v>
      </c>
    </row>
    <row r="1543" spans="1:6">
      <c r="A1543" s="5">
        <v>0.689020356979905</v>
      </c>
      <c r="B1543" s="5">
        <v>18742.6881207669</v>
      </c>
      <c r="C1543" s="5">
        <v>1.18617124012099</v>
      </c>
      <c r="D1543" s="5">
        <v>55363.9459431693</v>
      </c>
      <c r="E1543" s="2">
        <f t="shared" si="50"/>
        <v>0.497150883141085</v>
      </c>
      <c r="F1543" s="2">
        <f t="shared" si="51"/>
        <v>36621.2578224024</v>
      </c>
    </row>
    <row r="1544" spans="1:6">
      <c r="A1544" s="5">
        <v>0.700965990250191</v>
      </c>
      <c r="B1544" s="5">
        <v>18061.2548469642</v>
      </c>
      <c r="C1544" s="5">
        <v>1.23627595026641</v>
      </c>
      <c r="D1544" s="5">
        <v>54003.5293274395</v>
      </c>
      <c r="E1544" s="2">
        <f t="shared" si="50"/>
        <v>0.535309960016219</v>
      </c>
      <c r="F1544" s="2">
        <f t="shared" si="51"/>
        <v>35942.2744804753</v>
      </c>
    </row>
    <row r="1545" spans="1:6">
      <c r="A1545" s="5">
        <v>0.74869717547311</v>
      </c>
      <c r="B1545" s="5">
        <v>21556.3638401689</v>
      </c>
      <c r="C1545" s="5">
        <v>1.29748480627506</v>
      </c>
      <c r="D1545" s="5">
        <v>59325.4315917835</v>
      </c>
      <c r="E1545" s="2">
        <f t="shared" si="50"/>
        <v>0.54878763080195</v>
      </c>
      <c r="F1545" s="2">
        <f t="shared" si="51"/>
        <v>37769.0677516146</v>
      </c>
    </row>
    <row r="1546" spans="1:6">
      <c r="A1546" s="5">
        <v>0.702885856779921</v>
      </c>
      <c r="B1546" s="5">
        <v>22655.9277193659</v>
      </c>
      <c r="C1546" s="5">
        <v>1.22622667241692</v>
      </c>
      <c r="D1546" s="5">
        <v>60453.4311449211</v>
      </c>
      <c r="E1546" s="2">
        <f t="shared" si="50"/>
        <v>0.523340815636999</v>
      </c>
      <c r="F1546" s="2">
        <f t="shared" si="51"/>
        <v>37797.5034255552</v>
      </c>
    </row>
    <row r="1547" spans="1:6">
      <c r="A1547" s="5">
        <v>0.743581740117531</v>
      </c>
      <c r="B1547" s="5">
        <v>20203.6466125747</v>
      </c>
      <c r="C1547" s="5">
        <v>1.27100800478976</v>
      </c>
      <c r="D1547" s="5">
        <v>57237.8194022149</v>
      </c>
      <c r="E1547" s="2">
        <f t="shared" si="50"/>
        <v>0.527426264672229</v>
      </c>
      <c r="F1547" s="2">
        <f t="shared" si="51"/>
        <v>37034.1727896402</v>
      </c>
    </row>
    <row r="1548" spans="1:6">
      <c r="A1548" s="5">
        <v>0.682353441189064</v>
      </c>
      <c r="B1548" s="5">
        <v>15275.3383932092</v>
      </c>
      <c r="C1548" s="5">
        <v>1.21158148914801</v>
      </c>
      <c r="D1548" s="5">
        <v>53574.6049760266</v>
      </c>
      <c r="E1548" s="2">
        <f t="shared" si="50"/>
        <v>0.529228047958946</v>
      </c>
      <c r="F1548" s="2">
        <f t="shared" si="51"/>
        <v>38299.2665828174</v>
      </c>
    </row>
    <row r="1549" spans="1:6">
      <c r="A1549" s="5">
        <v>0.692540349070904</v>
      </c>
      <c r="B1549" s="5">
        <v>21486.9662146348</v>
      </c>
      <c r="C1549" s="5">
        <v>1.20921135415198</v>
      </c>
      <c r="D1549" s="5">
        <v>58611.7468867408</v>
      </c>
      <c r="E1549" s="2">
        <f t="shared" si="50"/>
        <v>0.516671005081076</v>
      </c>
      <c r="F1549" s="2">
        <f t="shared" si="51"/>
        <v>37124.780672106</v>
      </c>
    </row>
    <row r="1550" spans="1:6">
      <c r="A1550" s="5">
        <v>0.669141354607367</v>
      </c>
      <c r="B1550" s="5">
        <v>20937.0093013854</v>
      </c>
      <c r="C1550" s="5">
        <v>1.16853557334616</v>
      </c>
      <c r="D1550" s="5">
        <v>58593.8074996396</v>
      </c>
      <c r="E1550" s="2">
        <f t="shared" si="50"/>
        <v>0.499394218738793</v>
      </c>
      <c r="F1550" s="2">
        <f t="shared" si="51"/>
        <v>37656.7981982542</v>
      </c>
    </row>
    <row r="1551" spans="1:6">
      <c r="A1551" s="5">
        <v>0.733768046201931</v>
      </c>
      <c r="B1551" s="5">
        <v>18358.7288783333</v>
      </c>
      <c r="C1551" s="5">
        <v>1.27242727868024</v>
      </c>
      <c r="D1551" s="5">
        <v>54981.7239472271</v>
      </c>
      <c r="E1551" s="2">
        <f t="shared" si="50"/>
        <v>0.538659232478309</v>
      </c>
      <c r="F1551" s="2">
        <f t="shared" si="51"/>
        <v>36622.9950688938</v>
      </c>
    </row>
    <row r="1552" spans="1:6">
      <c r="A1552" s="5">
        <v>0.716001567607492</v>
      </c>
      <c r="B1552" s="5">
        <v>19900.892035702</v>
      </c>
      <c r="C1552" s="5">
        <v>1.24099931438343</v>
      </c>
      <c r="D1552" s="5">
        <v>57577.6060655964</v>
      </c>
      <c r="E1552" s="2">
        <f t="shared" si="50"/>
        <v>0.524997746775938</v>
      </c>
      <c r="F1552" s="2">
        <f t="shared" si="51"/>
        <v>37676.7140298944</v>
      </c>
    </row>
    <row r="1553" spans="1:6">
      <c r="A1553" s="5">
        <v>0.698595845572971</v>
      </c>
      <c r="B1553" s="5">
        <v>21636.8119892683</v>
      </c>
      <c r="C1553" s="5">
        <v>1.20528168185486</v>
      </c>
      <c r="D1553" s="5">
        <v>61258.7430946492</v>
      </c>
      <c r="E1553" s="2">
        <f t="shared" si="50"/>
        <v>0.506685836281889</v>
      </c>
      <c r="F1553" s="2">
        <f t="shared" si="51"/>
        <v>39621.9311053809</v>
      </c>
    </row>
    <row r="1554" spans="1:6">
      <c r="A1554" s="5">
        <v>0.717710316584253</v>
      </c>
      <c r="B1554" s="5">
        <v>21002.5617780331</v>
      </c>
      <c r="C1554" s="5">
        <v>1.28455988178</v>
      </c>
      <c r="D1554" s="5">
        <v>59272.0985593052</v>
      </c>
      <c r="E1554" s="2">
        <f t="shared" si="50"/>
        <v>0.566849565195747</v>
      </c>
      <c r="F1554" s="2">
        <f t="shared" si="51"/>
        <v>38269.5367812721</v>
      </c>
    </row>
    <row r="1555" spans="1:6">
      <c r="A1555" s="5">
        <v>0.714052156540377</v>
      </c>
      <c r="B1555" s="5">
        <v>26421.0782874129</v>
      </c>
      <c r="C1555" s="5">
        <v>1.23967293144037</v>
      </c>
      <c r="D1555" s="5">
        <v>63711.926055268</v>
      </c>
      <c r="E1555" s="2">
        <f t="shared" si="50"/>
        <v>0.525620774899993</v>
      </c>
      <c r="F1555" s="2">
        <f t="shared" si="51"/>
        <v>37290.8477678551</v>
      </c>
    </row>
    <row r="1556" spans="1:6">
      <c r="A1556" s="5">
        <v>0.730825316430619</v>
      </c>
      <c r="B1556" s="5">
        <v>18536.4200115062</v>
      </c>
      <c r="C1556" s="5">
        <v>1.29710532768757</v>
      </c>
      <c r="D1556" s="5">
        <v>57089.0434422761</v>
      </c>
      <c r="E1556" s="2">
        <f t="shared" si="50"/>
        <v>0.566280011256951</v>
      </c>
      <c r="F1556" s="2">
        <f t="shared" si="51"/>
        <v>38552.6234307699</v>
      </c>
    </row>
    <row r="1557" spans="1:6">
      <c r="A1557" s="5">
        <v>0.657015521322654</v>
      </c>
      <c r="B1557" s="5">
        <v>21038.9289499734</v>
      </c>
      <c r="C1557" s="5">
        <v>1.13378566984728</v>
      </c>
      <c r="D1557" s="5">
        <v>57769.3363783872</v>
      </c>
      <c r="E1557" s="2">
        <f t="shared" si="50"/>
        <v>0.476770148524626</v>
      </c>
      <c r="F1557" s="2">
        <f t="shared" si="51"/>
        <v>36730.4074284138</v>
      </c>
    </row>
    <row r="1558" spans="1:6">
      <c r="A1558" s="5">
        <v>0.650840506780238</v>
      </c>
      <c r="B1558" s="5">
        <v>11792.8476756977</v>
      </c>
      <c r="C1558" s="5">
        <v>1.11897639815626</v>
      </c>
      <c r="D1558" s="5">
        <v>45168.1756158445</v>
      </c>
      <c r="E1558" s="2">
        <f t="shared" si="50"/>
        <v>0.468135891376022</v>
      </c>
      <c r="F1558" s="2">
        <f t="shared" si="51"/>
        <v>33375.3279401468</v>
      </c>
    </row>
    <row r="1559" spans="1:6">
      <c r="A1559" s="5">
        <v>0.672333225762583</v>
      </c>
      <c r="B1559" s="5">
        <v>21065.3803430125</v>
      </c>
      <c r="C1559" s="5">
        <v>1.13546756624434</v>
      </c>
      <c r="D1559" s="5">
        <v>58677.4781296415</v>
      </c>
      <c r="E1559" s="2">
        <f t="shared" si="50"/>
        <v>0.463134340481757</v>
      </c>
      <c r="F1559" s="2">
        <f t="shared" si="51"/>
        <v>37612.097786629</v>
      </c>
    </row>
    <row r="1560" spans="1:6">
      <c r="A1560" s="5">
        <v>0.688783297227641</v>
      </c>
      <c r="B1560" s="5">
        <v>21991.5261676894</v>
      </c>
      <c r="C1560" s="5">
        <v>1.21864625841326</v>
      </c>
      <c r="D1560" s="5">
        <v>58892.653711889</v>
      </c>
      <c r="E1560" s="2">
        <f t="shared" si="50"/>
        <v>0.529862961185619</v>
      </c>
      <c r="F1560" s="2">
        <f t="shared" si="51"/>
        <v>36901.1275441996</v>
      </c>
    </row>
    <row r="1561" spans="1:6">
      <c r="A1561" s="5">
        <v>0.691977643291429</v>
      </c>
      <c r="B1561" s="5">
        <v>15098.4182137026</v>
      </c>
      <c r="C1561" s="5">
        <v>1.16739986008409</v>
      </c>
      <c r="D1561" s="5">
        <v>49453.8788534355</v>
      </c>
      <c r="E1561" s="2">
        <f t="shared" si="50"/>
        <v>0.475422216792661</v>
      </c>
      <c r="F1561" s="2">
        <f t="shared" si="51"/>
        <v>34355.4606397329</v>
      </c>
    </row>
    <row r="1562" spans="1:6">
      <c r="A1562" s="5">
        <v>0.678309118772272</v>
      </c>
      <c r="B1562" s="5">
        <v>19410.8394624583</v>
      </c>
      <c r="C1562" s="5">
        <v>1.16520454086104</v>
      </c>
      <c r="D1562" s="5">
        <v>55359.0048761074</v>
      </c>
      <c r="E1562" s="2">
        <f t="shared" si="50"/>
        <v>0.486895422088768</v>
      </c>
      <c r="F1562" s="2">
        <f t="shared" si="51"/>
        <v>35948.1654136491</v>
      </c>
    </row>
    <row r="1563" spans="1:6">
      <c r="A1563" s="5">
        <v>0.704490901304415</v>
      </c>
      <c r="B1563" s="5">
        <v>23481.2149742215</v>
      </c>
      <c r="C1563" s="5">
        <v>1.20398434316112</v>
      </c>
      <c r="D1563" s="5">
        <v>62459.4322993487</v>
      </c>
      <c r="E1563" s="2">
        <f t="shared" si="50"/>
        <v>0.499493441856705</v>
      </c>
      <c r="F1563" s="2">
        <f t="shared" si="51"/>
        <v>38978.2173251272</v>
      </c>
    </row>
    <row r="1564" spans="1:6">
      <c r="A1564" s="5">
        <v>0.689699958517886</v>
      </c>
      <c r="B1564" s="5">
        <v>19987.4761664322</v>
      </c>
      <c r="C1564" s="5">
        <v>1.19223312260402</v>
      </c>
      <c r="D1564" s="5">
        <v>57466.6305338373</v>
      </c>
      <c r="E1564" s="2">
        <f t="shared" si="50"/>
        <v>0.502533164086134</v>
      </c>
      <c r="F1564" s="2">
        <f t="shared" si="51"/>
        <v>37479.1543674051</v>
      </c>
    </row>
    <row r="1565" spans="1:6">
      <c r="A1565" s="5">
        <v>0.725129780034512</v>
      </c>
      <c r="B1565" s="5">
        <v>17640.0886465672</v>
      </c>
      <c r="C1565" s="5">
        <v>1.24824534234593</v>
      </c>
      <c r="D1565" s="5">
        <v>52885.0182590036</v>
      </c>
      <c r="E1565" s="2">
        <f t="shared" si="50"/>
        <v>0.523115562311418</v>
      </c>
      <c r="F1565" s="2">
        <f t="shared" si="51"/>
        <v>35244.9296124364</v>
      </c>
    </row>
    <row r="1566" spans="1:6">
      <c r="A1566" s="5">
        <v>0.761272864606517</v>
      </c>
      <c r="B1566" s="5">
        <v>16695.6501624492</v>
      </c>
      <c r="C1566" s="5">
        <v>1.33969952573073</v>
      </c>
      <c r="D1566" s="5">
        <v>52945.233384482</v>
      </c>
      <c r="E1566" s="2">
        <f t="shared" si="50"/>
        <v>0.578426661124213</v>
      </c>
      <c r="F1566" s="2">
        <f t="shared" si="51"/>
        <v>36249.5832220328</v>
      </c>
    </row>
    <row r="1567" spans="1:6">
      <c r="A1567" s="5">
        <v>0.738249558325943</v>
      </c>
      <c r="B1567" s="5">
        <v>19263.0468806424</v>
      </c>
      <c r="C1567" s="5">
        <v>1.29693570161465</v>
      </c>
      <c r="D1567" s="5">
        <v>56471.2470787339</v>
      </c>
      <c r="E1567" s="2">
        <f t="shared" si="50"/>
        <v>0.558686143288707</v>
      </c>
      <c r="F1567" s="2">
        <f t="shared" si="51"/>
        <v>37208.2001980915</v>
      </c>
    </row>
    <row r="1568" spans="1:6">
      <c r="A1568" s="5">
        <v>0.720256403308748</v>
      </c>
      <c r="B1568" s="5">
        <v>20122.1436152636</v>
      </c>
      <c r="C1568" s="5">
        <v>1.22698564670916</v>
      </c>
      <c r="D1568" s="5">
        <v>55897.9633604758</v>
      </c>
      <c r="E1568" s="2">
        <f t="shared" si="50"/>
        <v>0.506729243400412</v>
      </c>
      <c r="F1568" s="2">
        <f t="shared" si="51"/>
        <v>35775.8197452122</v>
      </c>
    </row>
    <row r="1569" spans="1:6">
      <c r="A1569" s="5">
        <v>0.68656542416855</v>
      </c>
      <c r="B1569" s="5">
        <v>17157.8968623474</v>
      </c>
      <c r="C1569" s="5">
        <v>1.1970672502119</v>
      </c>
      <c r="D1569" s="5">
        <v>52340.9980595401</v>
      </c>
      <c r="E1569" s="2">
        <f t="shared" si="50"/>
        <v>0.51050182604335</v>
      </c>
      <c r="F1569" s="2">
        <f t="shared" si="51"/>
        <v>35183.1011971927</v>
      </c>
    </row>
    <row r="1570" spans="1:6">
      <c r="A1570" s="5">
        <v>0.738067036576887</v>
      </c>
      <c r="B1570" s="5">
        <v>18455.7327035381</v>
      </c>
      <c r="C1570" s="5">
        <v>1.27477754963044</v>
      </c>
      <c r="D1570" s="5">
        <v>56204.3567781161</v>
      </c>
      <c r="E1570" s="2">
        <f t="shared" si="50"/>
        <v>0.536710513053553</v>
      </c>
      <c r="F1570" s="2">
        <f t="shared" si="51"/>
        <v>37748.624074578</v>
      </c>
    </row>
    <row r="1571" spans="1:6">
      <c r="A1571" s="5">
        <v>0.69515232146505</v>
      </c>
      <c r="B1571" s="5">
        <v>17272.6419211624</v>
      </c>
      <c r="C1571" s="5">
        <v>1.1874054075809</v>
      </c>
      <c r="D1571" s="5">
        <v>54144.0349186977</v>
      </c>
      <c r="E1571" s="2">
        <f t="shared" si="50"/>
        <v>0.49225308611585</v>
      </c>
      <c r="F1571" s="2">
        <f t="shared" si="51"/>
        <v>36871.3929975353</v>
      </c>
    </row>
    <row r="1572" spans="1:6">
      <c r="A1572" s="5">
        <v>0.680808515089912</v>
      </c>
      <c r="B1572" s="5">
        <v>16572.2236306366</v>
      </c>
      <c r="C1572" s="5">
        <v>1.18393870448671</v>
      </c>
      <c r="D1572" s="5">
        <v>52666.2245087566</v>
      </c>
      <c r="E1572" s="2">
        <f t="shared" si="50"/>
        <v>0.503130189396798</v>
      </c>
      <c r="F1572" s="2">
        <f t="shared" si="51"/>
        <v>36094.00087812</v>
      </c>
    </row>
    <row r="1573" spans="1:6">
      <c r="A1573" s="5">
        <v>0.709000508708435</v>
      </c>
      <c r="B1573" s="5">
        <v>17247.411170252</v>
      </c>
      <c r="C1573" s="5">
        <v>1.22312460781115</v>
      </c>
      <c r="D1573" s="5">
        <v>53923.6409387866</v>
      </c>
      <c r="E1573" s="2">
        <f t="shared" si="50"/>
        <v>0.514124099102715</v>
      </c>
      <c r="F1573" s="2">
        <f t="shared" si="51"/>
        <v>36676.2297685346</v>
      </c>
    </row>
    <row r="1574" spans="1:6">
      <c r="A1574" s="5">
        <v>0.702382491795226</v>
      </c>
      <c r="B1574" s="5">
        <v>23836.2744008087</v>
      </c>
      <c r="C1574" s="5">
        <v>1.19116629546257</v>
      </c>
      <c r="D1574" s="5">
        <v>61392.9459669524</v>
      </c>
      <c r="E1574" s="2">
        <f t="shared" si="50"/>
        <v>0.488783803667344</v>
      </c>
      <c r="F1574" s="2">
        <f t="shared" si="51"/>
        <v>37556.6715661437</v>
      </c>
    </row>
    <row r="1575" spans="1:6">
      <c r="A1575" s="5">
        <v>0.765530759845935</v>
      </c>
      <c r="B1575" s="5">
        <v>24689.4673826639</v>
      </c>
      <c r="C1575" s="5">
        <v>1.31839964187505</v>
      </c>
      <c r="D1575" s="5">
        <v>64046.4007615348</v>
      </c>
      <c r="E1575" s="2">
        <f t="shared" si="50"/>
        <v>0.552868882029115</v>
      </c>
      <c r="F1575" s="2">
        <f t="shared" si="51"/>
        <v>39356.9333788709</v>
      </c>
    </row>
    <row r="1576" spans="1:6">
      <c r="A1576" s="5">
        <v>0.66459136611583</v>
      </c>
      <c r="B1576" s="5">
        <v>17017.8837527648</v>
      </c>
      <c r="C1576" s="5">
        <v>1.17873304421435</v>
      </c>
      <c r="D1576" s="5">
        <v>51935.159366147</v>
      </c>
      <c r="E1576" s="2">
        <f t="shared" si="50"/>
        <v>0.51414167809852</v>
      </c>
      <c r="F1576" s="2">
        <f t="shared" si="51"/>
        <v>34917.2756133822</v>
      </c>
    </row>
    <row r="1577" spans="1:6">
      <c r="A1577" s="5">
        <v>0.717107712238887</v>
      </c>
      <c r="B1577" s="5">
        <v>19694.9012338097</v>
      </c>
      <c r="C1577" s="5">
        <v>1.2588302622848</v>
      </c>
      <c r="D1577" s="5">
        <v>59389.4873680202</v>
      </c>
      <c r="E1577" s="2">
        <f t="shared" si="50"/>
        <v>0.541722550045913</v>
      </c>
      <c r="F1577" s="2">
        <f t="shared" si="51"/>
        <v>39694.5861342105</v>
      </c>
    </row>
    <row r="1578" spans="1:6">
      <c r="A1578" s="5">
        <v>0.697792566271132</v>
      </c>
      <c r="B1578" s="5">
        <v>19849.6557223949</v>
      </c>
      <c r="C1578" s="5">
        <v>1.22592631720428</v>
      </c>
      <c r="D1578" s="5">
        <v>57055.5198612819</v>
      </c>
      <c r="E1578" s="2">
        <f t="shared" si="50"/>
        <v>0.528133750933148</v>
      </c>
      <c r="F1578" s="2">
        <f t="shared" si="51"/>
        <v>37205.864138887</v>
      </c>
    </row>
    <row r="1579" spans="1:6">
      <c r="A1579" s="5">
        <v>0.722930671817939</v>
      </c>
      <c r="B1579" s="5">
        <v>29295.0623667278</v>
      </c>
      <c r="C1579" s="5">
        <v>1.26838609120074</v>
      </c>
      <c r="D1579" s="5">
        <v>70139.86474924</v>
      </c>
      <c r="E1579" s="2">
        <f t="shared" si="50"/>
        <v>0.545455419382801</v>
      </c>
      <c r="F1579" s="2">
        <f t="shared" si="51"/>
        <v>40844.8023825122</v>
      </c>
    </row>
    <row r="1580" spans="1:6">
      <c r="A1580" s="5">
        <v>0.690996477517141</v>
      </c>
      <c r="B1580" s="5">
        <v>20919.7256877789</v>
      </c>
      <c r="C1580" s="5">
        <v>1.19470599245555</v>
      </c>
      <c r="D1580" s="5">
        <v>59699.1737482004</v>
      </c>
      <c r="E1580" s="2">
        <f t="shared" si="50"/>
        <v>0.503709514938409</v>
      </c>
      <c r="F1580" s="2">
        <f t="shared" si="51"/>
        <v>38779.4480604215</v>
      </c>
    </row>
    <row r="1581" spans="1:6">
      <c r="A1581" s="5">
        <v>0.724190782350993</v>
      </c>
      <c r="B1581" s="5">
        <v>17259.7811372868</v>
      </c>
      <c r="C1581" s="5">
        <v>1.23990227914046</v>
      </c>
      <c r="D1581" s="5">
        <v>53684.8517743276</v>
      </c>
      <c r="E1581" s="2">
        <f t="shared" si="50"/>
        <v>0.515711496789467</v>
      </c>
      <c r="F1581" s="2">
        <f t="shared" si="51"/>
        <v>36425.0706370408</v>
      </c>
    </row>
    <row r="1582" spans="1:6">
      <c r="A1582" s="5">
        <v>0.67607121244595</v>
      </c>
      <c r="B1582" s="5">
        <v>19794.184049361</v>
      </c>
      <c r="C1582" s="5">
        <v>1.15324755153433</v>
      </c>
      <c r="D1582" s="5">
        <v>55659.5201957906</v>
      </c>
      <c r="E1582" s="2">
        <f t="shared" si="50"/>
        <v>0.47717633908838</v>
      </c>
      <c r="F1582" s="2">
        <f t="shared" si="51"/>
        <v>35865.3361464296</v>
      </c>
    </row>
    <row r="1583" spans="1:6">
      <c r="A1583" s="5">
        <v>0.698518541419761</v>
      </c>
      <c r="B1583" s="5">
        <v>18723.1031369571</v>
      </c>
      <c r="C1583" s="5">
        <v>1.21175016849826</v>
      </c>
      <c r="D1583" s="5">
        <v>54746.2684461577</v>
      </c>
      <c r="E1583" s="2">
        <f t="shared" si="50"/>
        <v>0.513231627078499</v>
      </c>
      <c r="F1583" s="2">
        <f t="shared" si="51"/>
        <v>36023.1653092006</v>
      </c>
    </row>
    <row r="1584" spans="1:6">
      <c r="A1584" s="5">
        <v>0.68129323530376</v>
      </c>
      <c r="B1584" s="5">
        <v>18657.2501847557</v>
      </c>
      <c r="C1584" s="5">
        <v>1.1703509172281</v>
      </c>
      <c r="D1584" s="5">
        <v>56489.9183575805</v>
      </c>
      <c r="E1584" s="2">
        <f t="shared" si="50"/>
        <v>0.48905768192434</v>
      </c>
      <c r="F1584" s="2">
        <f t="shared" si="51"/>
        <v>37832.6681728248</v>
      </c>
    </row>
    <row r="1585" spans="1:6">
      <c r="A1585" s="5">
        <v>0.728425923425123</v>
      </c>
      <c r="B1585" s="5">
        <v>19652.7599410694</v>
      </c>
      <c r="C1585" s="5">
        <v>1.30272247172966</v>
      </c>
      <c r="D1585" s="5">
        <v>58238.7529696247</v>
      </c>
      <c r="E1585" s="2">
        <f t="shared" si="50"/>
        <v>0.574296548304537</v>
      </c>
      <c r="F1585" s="2">
        <f t="shared" si="51"/>
        <v>38585.9930285553</v>
      </c>
    </row>
    <row r="1586" spans="1:6">
      <c r="A1586" s="5">
        <v>0.621796776851634</v>
      </c>
      <c r="B1586" s="5">
        <v>20145.7878503681</v>
      </c>
      <c r="C1586" s="5">
        <v>1.05380268523949</v>
      </c>
      <c r="D1586" s="5">
        <v>59877.5468083279</v>
      </c>
      <c r="E1586" s="2">
        <f t="shared" si="50"/>
        <v>0.432005908387856</v>
      </c>
      <c r="F1586" s="2">
        <f t="shared" si="51"/>
        <v>39731.7589579598</v>
      </c>
    </row>
    <row r="1587" spans="1:6">
      <c r="A1587" s="5">
        <v>0.707028607624375</v>
      </c>
      <c r="B1587" s="5">
        <v>23509.3265039438</v>
      </c>
      <c r="C1587" s="5">
        <v>1.2653036385427</v>
      </c>
      <c r="D1587" s="5">
        <v>62264.506487938</v>
      </c>
      <c r="E1587" s="2">
        <f t="shared" si="50"/>
        <v>0.558275030918325</v>
      </c>
      <c r="F1587" s="2">
        <f t="shared" si="51"/>
        <v>38755.1799839942</v>
      </c>
    </row>
    <row r="1588" spans="1:6">
      <c r="A1588" s="5">
        <v>0.728183411073077</v>
      </c>
      <c r="B1588" s="5">
        <v>18248.8913934763</v>
      </c>
      <c r="C1588" s="5">
        <v>1.26231477270775</v>
      </c>
      <c r="D1588" s="5">
        <v>54149.915010467</v>
      </c>
      <c r="E1588" s="2">
        <f t="shared" si="50"/>
        <v>0.534131361634673</v>
      </c>
      <c r="F1588" s="2">
        <f t="shared" si="51"/>
        <v>35901.0236169907</v>
      </c>
    </row>
    <row r="1589" spans="1:6">
      <c r="A1589" s="5">
        <v>0.685893123718012</v>
      </c>
      <c r="B1589" s="5">
        <v>23871.8929491386</v>
      </c>
      <c r="C1589" s="5">
        <v>1.21716103830669</v>
      </c>
      <c r="D1589" s="5">
        <v>61991.5723280294</v>
      </c>
      <c r="E1589" s="2">
        <f t="shared" si="50"/>
        <v>0.531267914588678</v>
      </c>
      <c r="F1589" s="2">
        <f t="shared" si="51"/>
        <v>38119.6793788908</v>
      </c>
    </row>
    <row r="1590" spans="1:6">
      <c r="A1590" s="5">
        <v>0.69571524663058</v>
      </c>
      <c r="B1590" s="5">
        <v>16423.641533258</v>
      </c>
      <c r="C1590" s="5">
        <v>1.21993229989528</v>
      </c>
      <c r="D1590" s="5">
        <v>53878.4964743638</v>
      </c>
      <c r="E1590" s="2">
        <f t="shared" si="50"/>
        <v>0.5242170532647</v>
      </c>
      <c r="F1590" s="2">
        <f t="shared" si="51"/>
        <v>37454.8549411058</v>
      </c>
    </row>
    <row r="1591" spans="1:6">
      <c r="A1591" s="5">
        <v>0.694977488573746</v>
      </c>
      <c r="B1591" s="5">
        <v>16239.7419040955</v>
      </c>
      <c r="C1591" s="5">
        <v>1.16984085207621</v>
      </c>
      <c r="D1591" s="5">
        <v>50760.5483613362</v>
      </c>
      <c r="E1591" s="2">
        <f t="shared" si="50"/>
        <v>0.474863363502464</v>
      </c>
      <c r="F1591" s="2">
        <f t="shared" si="51"/>
        <v>34520.8064572407</v>
      </c>
    </row>
    <row r="1592" spans="1:6">
      <c r="A1592" s="5">
        <v>0.708771677934456</v>
      </c>
      <c r="B1592" s="5">
        <v>19000.1199347595</v>
      </c>
      <c r="C1592" s="5">
        <v>1.20078514067947</v>
      </c>
      <c r="D1592" s="5">
        <v>55798.3411220947</v>
      </c>
      <c r="E1592" s="2">
        <f t="shared" si="50"/>
        <v>0.492013462745014</v>
      </c>
      <c r="F1592" s="2">
        <f t="shared" si="51"/>
        <v>36798.2211873352</v>
      </c>
    </row>
    <row r="1593" spans="1:6">
      <c r="A1593" s="5">
        <v>0.67737706061207</v>
      </c>
      <c r="B1593" s="5">
        <v>22652.7827090591</v>
      </c>
      <c r="C1593" s="5">
        <v>1.20693254950988</v>
      </c>
      <c r="D1593" s="5">
        <v>59922.607206233</v>
      </c>
      <c r="E1593" s="2">
        <f t="shared" si="50"/>
        <v>0.52955548889781</v>
      </c>
      <c r="F1593" s="2">
        <f t="shared" si="51"/>
        <v>37269.8244971739</v>
      </c>
    </row>
    <row r="1594" spans="1:6">
      <c r="A1594" s="5">
        <v>0.697502122045937</v>
      </c>
      <c r="B1594" s="5">
        <v>20304.9653356392</v>
      </c>
      <c r="C1594" s="5">
        <v>1.25829446074607</v>
      </c>
      <c r="D1594" s="5">
        <v>59679.5191725047</v>
      </c>
      <c r="E1594" s="2">
        <f t="shared" si="50"/>
        <v>0.560792338700133</v>
      </c>
      <c r="F1594" s="2">
        <f t="shared" si="51"/>
        <v>39374.5538368655</v>
      </c>
    </row>
    <row r="1595" spans="1:6">
      <c r="A1595" s="5">
        <v>0.697107574704679</v>
      </c>
      <c r="B1595" s="5">
        <v>20376.0408904391</v>
      </c>
      <c r="C1595" s="5">
        <v>1.21440949269253</v>
      </c>
      <c r="D1595" s="5">
        <v>60197.6898305138</v>
      </c>
      <c r="E1595" s="2">
        <f t="shared" si="50"/>
        <v>0.517301917987851</v>
      </c>
      <c r="F1595" s="2">
        <f t="shared" si="51"/>
        <v>39821.6489400747</v>
      </c>
    </row>
    <row r="1596" spans="1:6">
      <c r="A1596" s="5">
        <v>0.699459538377035</v>
      </c>
      <c r="B1596" s="5">
        <v>19054.854581075</v>
      </c>
      <c r="C1596" s="5">
        <v>1.18867113369734</v>
      </c>
      <c r="D1596" s="5">
        <v>54888.8647635245</v>
      </c>
      <c r="E1596" s="2">
        <f t="shared" si="50"/>
        <v>0.489211595320305</v>
      </c>
      <c r="F1596" s="2">
        <f t="shared" si="51"/>
        <v>35834.0101824495</v>
      </c>
    </row>
    <row r="1597" spans="1:6">
      <c r="A1597" s="5">
        <v>0.726775104658245</v>
      </c>
      <c r="B1597" s="5">
        <v>16736.1038145886</v>
      </c>
      <c r="C1597" s="5">
        <v>1.29372512244422</v>
      </c>
      <c r="D1597" s="5">
        <v>54316.1061901982</v>
      </c>
      <c r="E1597" s="2">
        <f t="shared" si="50"/>
        <v>0.566950017785975</v>
      </c>
      <c r="F1597" s="2">
        <f t="shared" si="51"/>
        <v>37580.0023756096</v>
      </c>
    </row>
    <row r="1598" spans="1:6">
      <c r="A1598" s="5">
        <v>0.730993709255168</v>
      </c>
      <c r="B1598" s="5">
        <v>18274.6503229573</v>
      </c>
      <c r="C1598" s="5">
        <v>1.26552044802457</v>
      </c>
      <c r="D1598" s="5">
        <v>52889.5545285491</v>
      </c>
      <c r="E1598" s="2">
        <f t="shared" si="50"/>
        <v>0.534526738769402</v>
      </c>
      <c r="F1598" s="2">
        <f t="shared" si="51"/>
        <v>34614.9042055918</v>
      </c>
    </row>
    <row r="1599" spans="1:6">
      <c r="A1599" s="5">
        <v>0.73193267311144</v>
      </c>
      <c r="B1599" s="5">
        <v>26574.7869362264</v>
      </c>
      <c r="C1599" s="5">
        <v>1.31181769931721</v>
      </c>
      <c r="D1599" s="5">
        <v>63515.3480584594</v>
      </c>
      <c r="E1599" s="2">
        <f t="shared" si="50"/>
        <v>0.57988502620577</v>
      </c>
      <c r="F1599" s="2">
        <f t="shared" si="51"/>
        <v>36940.561122233</v>
      </c>
    </row>
    <row r="1600" spans="1:6">
      <c r="A1600" s="5">
        <v>0.676907668471028</v>
      </c>
      <c r="B1600" s="5">
        <v>28334.2154225715</v>
      </c>
      <c r="C1600" s="5">
        <v>1.20572057932375</v>
      </c>
      <c r="D1600" s="5">
        <v>72388.5823060091</v>
      </c>
      <c r="E1600" s="2">
        <f t="shared" si="50"/>
        <v>0.528812910852722</v>
      </c>
      <c r="F1600" s="2">
        <f t="shared" si="51"/>
        <v>44054.3668834376</v>
      </c>
    </row>
    <row r="1601" spans="1:6">
      <c r="A1601" s="5">
        <v>0.717851536507001</v>
      </c>
      <c r="B1601" s="5">
        <v>22262.1317794968</v>
      </c>
      <c r="C1601" s="5">
        <v>1.24146119392522</v>
      </c>
      <c r="D1601" s="5">
        <v>59837.3394703799</v>
      </c>
      <c r="E1601" s="2">
        <f t="shared" si="50"/>
        <v>0.523609657418219</v>
      </c>
      <c r="F1601" s="2">
        <f t="shared" si="51"/>
        <v>37575.2076908831</v>
      </c>
    </row>
    <row r="1602" spans="1:6">
      <c r="A1602" s="5">
        <v>0.702153354546353</v>
      </c>
      <c r="B1602" s="5">
        <v>24671.856889578</v>
      </c>
      <c r="C1602" s="5">
        <v>1.23886638781516</v>
      </c>
      <c r="D1602" s="5">
        <v>60466.8771467784</v>
      </c>
      <c r="E1602" s="2">
        <f t="shared" si="50"/>
        <v>0.536713033268807</v>
      </c>
      <c r="F1602" s="2">
        <f t="shared" si="51"/>
        <v>35795.0202572004</v>
      </c>
    </row>
    <row r="1603" spans="1:6">
      <c r="A1603" s="5">
        <v>0.786376125985821</v>
      </c>
      <c r="B1603" s="5">
        <v>18581.0199768636</v>
      </c>
      <c r="C1603" s="5">
        <v>1.38302060184007</v>
      </c>
      <c r="D1603" s="5">
        <v>54752.8184830511</v>
      </c>
      <c r="E1603" s="2">
        <f t="shared" si="50"/>
        <v>0.596644475854249</v>
      </c>
      <c r="F1603" s="2">
        <f t="shared" si="51"/>
        <v>36171.7985061875</v>
      </c>
    </row>
    <row r="1604" spans="1:6">
      <c r="A1604" s="5">
        <v>0.720297231250415</v>
      </c>
      <c r="B1604" s="5">
        <v>21818.6711193244</v>
      </c>
      <c r="C1604" s="5">
        <v>1.2073349160198</v>
      </c>
      <c r="D1604" s="5">
        <v>61454.3899609761</v>
      </c>
      <c r="E1604" s="2">
        <f t="shared" ref="E1604:E1667" si="52">C1604-A1604</f>
        <v>0.487037684769385</v>
      </c>
      <c r="F1604" s="2">
        <f t="shared" ref="F1604:F1667" si="53">D1604-B1604</f>
        <v>39635.7188416517</v>
      </c>
    </row>
    <row r="1605" spans="1:6">
      <c r="A1605" s="5">
        <v>0.714705722817071</v>
      </c>
      <c r="B1605" s="5">
        <v>21336.7713009085</v>
      </c>
      <c r="C1605" s="5">
        <v>1.23013469756811</v>
      </c>
      <c r="D1605" s="5">
        <v>58934.4523382383</v>
      </c>
      <c r="E1605" s="2">
        <f t="shared" si="52"/>
        <v>0.515428974751039</v>
      </c>
      <c r="F1605" s="2">
        <f t="shared" si="53"/>
        <v>37597.6810373298</v>
      </c>
    </row>
    <row r="1606" spans="1:6">
      <c r="A1606" s="5">
        <v>0.699111476976055</v>
      </c>
      <c r="B1606" s="5">
        <v>20369.036995763</v>
      </c>
      <c r="C1606" s="5">
        <v>1.2105489030529</v>
      </c>
      <c r="D1606" s="5">
        <v>60170.7697601045</v>
      </c>
      <c r="E1606" s="2">
        <f t="shared" si="52"/>
        <v>0.511437426076845</v>
      </c>
      <c r="F1606" s="2">
        <f t="shared" si="53"/>
        <v>39801.7327643415</v>
      </c>
    </row>
    <row r="1607" spans="1:6">
      <c r="A1607" s="5">
        <v>0.720021954347318</v>
      </c>
      <c r="B1607" s="5">
        <v>18433.7046695085</v>
      </c>
      <c r="C1607" s="5">
        <v>1.21913862153765</v>
      </c>
      <c r="D1607" s="5">
        <v>55689.5327297082</v>
      </c>
      <c r="E1607" s="2">
        <f t="shared" si="52"/>
        <v>0.499116667190332</v>
      </c>
      <c r="F1607" s="2">
        <f t="shared" si="53"/>
        <v>37255.8280601997</v>
      </c>
    </row>
    <row r="1608" spans="1:6">
      <c r="A1608" s="5">
        <v>0.679868184331132</v>
      </c>
      <c r="B1608" s="5">
        <v>15287.6785458159</v>
      </c>
      <c r="C1608" s="5">
        <v>1.19912869731451</v>
      </c>
      <c r="D1608" s="5">
        <v>49892.4230155154</v>
      </c>
      <c r="E1608" s="2">
        <f t="shared" si="52"/>
        <v>0.519260512983378</v>
      </c>
      <c r="F1608" s="2">
        <f t="shared" si="53"/>
        <v>34604.7444696995</v>
      </c>
    </row>
    <row r="1609" spans="1:6">
      <c r="A1609" s="5">
        <v>0.67879861752761</v>
      </c>
      <c r="B1609" s="5">
        <v>16927.543561246</v>
      </c>
      <c r="C1609" s="5">
        <v>1.13094558543181</v>
      </c>
      <c r="D1609" s="5">
        <v>53918.9420123823</v>
      </c>
      <c r="E1609" s="2">
        <f t="shared" si="52"/>
        <v>0.4521469679042</v>
      </c>
      <c r="F1609" s="2">
        <f t="shared" si="53"/>
        <v>36991.3984511363</v>
      </c>
    </row>
    <row r="1610" spans="1:6">
      <c r="A1610" s="5">
        <v>0.669808832744917</v>
      </c>
      <c r="B1610" s="5">
        <v>19878.8961453205</v>
      </c>
      <c r="C1610" s="5">
        <v>1.16622590217176</v>
      </c>
      <c r="D1610" s="5">
        <v>58472.4688410919</v>
      </c>
      <c r="E1610" s="2">
        <f t="shared" si="52"/>
        <v>0.496417069426843</v>
      </c>
      <c r="F1610" s="2">
        <f t="shared" si="53"/>
        <v>38593.5726957714</v>
      </c>
    </row>
    <row r="1611" spans="1:6">
      <c r="A1611" s="5">
        <v>0.677980516007783</v>
      </c>
      <c r="B1611" s="5">
        <v>19681.7143565065</v>
      </c>
      <c r="C1611" s="5">
        <v>1.17226968586342</v>
      </c>
      <c r="D1611" s="5">
        <v>57249.9461864842</v>
      </c>
      <c r="E1611" s="2">
        <f t="shared" si="52"/>
        <v>0.494289169855637</v>
      </c>
      <c r="F1611" s="2">
        <f t="shared" si="53"/>
        <v>37568.2318299777</v>
      </c>
    </row>
    <row r="1612" spans="1:6">
      <c r="A1612" s="5">
        <v>0.736057795889512</v>
      </c>
      <c r="B1612" s="5">
        <v>18603.922355478</v>
      </c>
      <c r="C1612" s="5">
        <v>1.28781951140336</v>
      </c>
      <c r="D1612" s="5">
        <v>57306.1043676169</v>
      </c>
      <c r="E1612" s="2">
        <f t="shared" si="52"/>
        <v>0.551761715513848</v>
      </c>
      <c r="F1612" s="2">
        <f t="shared" si="53"/>
        <v>38702.1820121389</v>
      </c>
    </row>
    <row r="1613" spans="1:6">
      <c r="A1613" s="5">
        <v>0.712003652190554</v>
      </c>
      <c r="B1613" s="5">
        <v>17347.1026183784</v>
      </c>
      <c r="C1613" s="5">
        <v>1.23893224931274</v>
      </c>
      <c r="D1613" s="5">
        <v>54011.4792798265</v>
      </c>
      <c r="E1613" s="2">
        <f t="shared" si="52"/>
        <v>0.526928597122186</v>
      </c>
      <c r="F1613" s="2">
        <f t="shared" si="53"/>
        <v>36664.3766614481</v>
      </c>
    </row>
    <row r="1614" spans="1:6">
      <c r="A1614" s="5">
        <v>0.72000698824594</v>
      </c>
      <c r="B1614" s="5">
        <v>22307.6164599322</v>
      </c>
      <c r="C1614" s="5">
        <v>1.26611321283002</v>
      </c>
      <c r="D1614" s="5">
        <v>59287.1238791046</v>
      </c>
      <c r="E1614" s="2">
        <f t="shared" si="52"/>
        <v>0.54610622458408</v>
      </c>
      <c r="F1614" s="2">
        <f t="shared" si="53"/>
        <v>36979.5074191724</v>
      </c>
    </row>
    <row r="1615" spans="1:6">
      <c r="A1615" s="5">
        <v>0.739200219280688</v>
      </c>
      <c r="B1615" s="5">
        <v>19211.5314800762</v>
      </c>
      <c r="C1615" s="5">
        <v>1.27592467073514</v>
      </c>
      <c r="D1615" s="5">
        <v>56788.2897923878</v>
      </c>
      <c r="E1615" s="2">
        <f t="shared" si="52"/>
        <v>0.536724451454452</v>
      </c>
      <c r="F1615" s="2">
        <f t="shared" si="53"/>
        <v>37576.7583123116</v>
      </c>
    </row>
    <row r="1616" spans="1:6">
      <c r="A1616" s="5">
        <v>0.731386997202054</v>
      </c>
      <c r="B1616" s="5">
        <v>20747.523420286</v>
      </c>
      <c r="C1616" s="5">
        <v>1.28279601098038</v>
      </c>
      <c r="D1616" s="5">
        <v>60590.0720093811</v>
      </c>
      <c r="E1616" s="2">
        <f t="shared" si="52"/>
        <v>0.551409013778326</v>
      </c>
      <c r="F1616" s="2">
        <f t="shared" si="53"/>
        <v>39842.5485890951</v>
      </c>
    </row>
    <row r="1617" spans="1:6">
      <c r="A1617" s="5">
        <v>0.687158779411721</v>
      </c>
      <c r="B1617" s="5">
        <v>20471.8166391994</v>
      </c>
      <c r="C1617" s="5">
        <v>1.21894486358506</v>
      </c>
      <c r="D1617" s="5">
        <v>59852.8409643115</v>
      </c>
      <c r="E1617" s="2">
        <f t="shared" si="52"/>
        <v>0.531786084173339</v>
      </c>
      <c r="F1617" s="2">
        <f t="shared" si="53"/>
        <v>39381.0243251121</v>
      </c>
    </row>
    <row r="1618" spans="1:6">
      <c r="A1618" s="5">
        <v>0.679430854410889</v>
      </c>
      <c r="B1618" s="5">
        <v>24787.0452749173</v>
      </c>
      <c r="C1618" s="5">
        <v>1.20335735674591</v>
      </c>
      <c r="D1618" s="5">
        <v>63061.5024652686</v>
      </c>
      <c r="E1618" s="2">
        <f t="shared" si="52"/>
        <v>0.523926502335021</v>
      </c>
      <c r="F1618" s="2">
        <f t="shared" si="53"/>
        <v>38274.4571903513</v>
      </c>
    </row>
    <row r="1619" spans="1:6">
      <c r="A1619" s="5">
        <v>0.699738096876142</v>
      </c>
      <c r="B1619" s="5">
        <v>17239.9989818286</v>
      </c>
      <c r="C1619" s="5">
        <v>1.20997926019427</v>
      </c>
      <c r="D1619" s="5">
        <v>54345.8823097414</v>
      </c>
      <c r="E1619" s="2">
        <f t="shared" si="52"/>
        <v>0.510241163318128</v>
      </c>
      <c r="F1619" s="2">
        <f t="shared" si="53"/>
        <v>37105.8833279128</v>
      </c>
    </row>
    <row r="1620" spans="1:6">
      <c r="A1620" s="5">
        <v>0.652884767406019</v>
      </c>
      <c r="B1620" s="5">
        <v>16092.685270349</v>
      </c>
      <c r="C1620" s="5">
        <v>1.13556200348984</v>
      </c>
      <c r="D1620" s="5">
        <v>52873.043786745</v>
      </c>
      <c r="E1620" s="2">
        <f t="shared" si="52"/>
        <v>0.482677236083821</v>
      </c>
      <c r="F1620" s="2">
        <f t="shared" si="53"/>
        <v>36780.358516396</v>
      </c>
    </row>
    <row r="1621" spans="1:6">
      <c r="A1621" s="5">
        <v>0.70089176271732</v>
      </c>
      <c r="B1621" s="5">
        <v>22826.0331945658</v>
      </c>
      <c r="C1621" s="5">
        <v>1.22627944287887</v>
      </c>
      <c r="D1621" s="5">
        <v>61935.8181385998</v>
      </c>
      <c r="E1621" s="2">
        <f t="shared" si="52"/>
        <v>0.52538768016155</v>
      </c>
      <c r="F1621" s="2">
        <f t="shared" si="53"/>
        <v>39109.784944034</v>
      </c>
    </row>
    <row r="1622" spans="1:6">
      <c r="A1622" s="5">
        <v>0.678758071031903</v>
      </c>
      <c r="B1622" s="5">
        <v>20050.4564331366</v>
      </c>
      <c r="C1622" s="5">
        <v>1.13940068920603</v>
      </c>
      <c r="D1622" s="5">
        <v>54992.0713136429</v>
      </c>
      <c r="E1622" s="2">
        <f t="shared" si="52"/>
        <v>0.460642618174127</v>
      </c>
      <c r="F1622" s="2">
        <f t="shared" si="53"/>
        <v>34941.6148805063</v>
      </c>
    </row>
    <row r="1623" spans="1:6">
      <c r="A1623" s="5">
        <v>0.768904550158503</v>
      </c>
      <c r="B1623" s="5">
        <v>19589.5738439233</v>
      </c>
      <c r="C1623" s="5">
        <v>1.35178421271039</v>
      </c>
      <c r="D1623" s="5">
        <v>56038.0748215171</v>
      </c>
      <c r="E1623" s="2">
        <f t="shared" si="52"/>
        <v>0.582879662551887</v>
      </c>
      <c r="F1623" s="2">
        <f t="shared" si="53"/>
        <v>36448.5009775938</v>
      </c>
    </row>
    <row r="1624" spans="1:6">
      <c r="A1624" s="5">
        <v>0.720792587483856</v>
      </c>
      <c r="B1624" s="5">
        <v>20870.7744105423</v>
      </c>
      <c r="C1624" s="5">
        <v>1.21482190038992</v>
      </c>
      <c r="D1624" s="5">
        <v>56312.3420004678</v>
      </c>
      <c r="E1624" s="2">
        <f t="shared" si="52"/>
        <v>0.494029312906064</v>
      </c>
      <c r="F1624" s="2">
        <f t="shared" si="53"/>
        <v>35441.5675899255</v>
      </c>
    </row>
    <row r="1625" spans="1:6">
      <c r="A1625" s="5">
        <v>0.694371842316411</v>
      </c>
      <c r="B1625" s="5">
        <v>20722.1059709677</v>
      </c>
      <c r="C1625" s="5">
        <v>1.22316917390829</v>
      </c>
      <c r="D1625" s="5">
        <v>58584.7137454949</v>
      </c>
      <c r="E1625" s="2">
        <f t="shared" si="52"/>
        <v>0.528797331591879</v>
      </c>
      <c r="F1625" s="2">
        <f t="shared" si="53"/>
        <v>37862.6077745272</v>
      </c>
    </row>
    <row r="1626" spans="1:6">
      <c r="A1626" s="5">
        <v>0.635951715117202</v>
      </c>
      <c r="B1626" s="5">
        <v>16410.1235541751</v>
      </c>
      <c r="C1626" s="5">
        <v>1.08432762181798</v>
      </c>
      <c r="D1626" s="5">
        <v>54106.3249272663</v>
      </c>
      <c r="E1626" s="2">
        <f t="shared" si="52"/>
        <v>0.448375906700778</v>
      </c>
      <c r="F1626" s="2">
        <f t="shared" si="53"/>
        <v>37696.2013730912</v>
      </c>
    </row>
    <row r="1627" spans="1:6">
      <c r="A1627" s="5">
        <v>0.750743863612403</v>
      </c>
      <c r="B1627" s="5">
        <v>19952.4494228343</v>
      </c>
      <c r="C1627" s="5">
        <v>1.33527909041102</v>
      </c>
      <c r="D1627" s="5">
        <v>57179.9020004755</v>
      </c>
      <c r="E1627" s="2">
        <f t="shared" si="52"/>
        <v>0.584535226798617</v>
      </c>
      <c r="F1627" s="2">
        <f t="shared" si="53"/>
        <v>37227.4525776412</v>
      </c>
    </row>
    <row r="1628" spans="1:6">
      <c r="A1628" s="5">
        <v>0.752854715820582</v>
      </c>
      <c r="B1628" s="5">
        <v>22587.6816716566</v>
      </c>
      <c r="C1628" s="5">
        <v>1.29019388703151</v>
      </c>
      <c r="D1628" s="5">
        <v>62067.71211766</v>
      </c>
      <c r="E1628" s="2">
        <f t="shared" si="52"/>
        <v>0.537339171210928</v>
      </c>
      <c r="F1628" s="2">
        <f t="shared" si="53"/>
        <v>39480.0304460034</v>
      </c>
    </row>
    <row r="1629" spans="1:6">
      <c r="A1629" s="5">
        <v>0.727023620144257</v>
      </c>
      <c r="B1629" s="5">
        <v>18841.1853926237</v>
      </c>
      <c r="C1629" s="5">
        <v>1.31090144503247</v>
      </c>
      <c r="D1629" s="5">
        <v>57977.6189841817</v>
      </c>
      <c r="E1629" s="2">
        <f t="shared" si="52"/>
        <v>0.583877824888213</v>
      </c>
      <c r="F1629" s="2">
        <f t="shared" si="53"/>
        <v>39136.433591558</v>
      </c>
    </row>
    <row r="1630" spans="1:6">
      <c r="A1630" s="5">
        <v>0.749971812764822</v>
      </c>
      <c r="B1630" s="5">
        <v>21262.0167596561</v>
      </c>
      <c r="C1630" s="5">
        <v>1.30875313983554</v>
      </c>
      <c r="D1630" s="5">
        <v>58081.7685801525</v>
      </c>
      <c r="E1630" s="2">
        <f t="shared" si="52"/>
        <v>0.558781327070718</v>
      </c>
      <c r="F1630" s="2">
        <f t="shared" si="53"/>
        <v>36819.7518204964</v>
      </c>
    </row>
    <row r="1631" spans="1:6">
      <c r="A1631" s="5">
        <v>0.725007521757069</v>
      </c>
      <c r="B1631" s="5">
        <v>18830.5383457918</v>
      </c>
      <c r="C1631" s="5">
        <v>1.27368687007253</v>
      </c>
      <c r="D1631" s="5">
        <v>55898.0696986297</v>
      </c>
      <c r="E1631" s="2">
        <f t="shared" si="52"/>
        <v>0.548679348315461</v>
      </c>
      <c r="F1631" s="2">
        <f t="shared" si="53"/>
        <v>37067.5313528379</v>
      </c>
    </row>
    <row r="1632" spans="1:6">
      <c r="A1632" s="5">
        <v>0.733124751684465</v>
      </c>
      <c r="B1632" s="5">
        <v>13899.4056105526</v>
      </c>
      <c r="C1632" s="5">
        <v>1.25875455590107</v>
      </c>
      <c r="D1632" s="5">
        <v>50755.1833967624</v>
      </c>
      <c r="E1632" s="2">
        <f t="shared" si="52"/>
        <v>0.525629804216605</v>
      </c>
      <c r="F1632" s="2">
        <f t="shared" si="53"/>
        <v>36855.7777862098</v>
      </c>
    </row>
    <row r="1633" spans="1:6">
      <c r="A1633" s="5">
        <v>0.688231182250273</v>
      </c>
      <c r="B1633" s="5">
        <v>22055.2712492176</v>
      </c>
      <c r="C1633" s="5">
        <v>1.20779033353812</v>
      </c>
      <c r="D1633" s="5">
        <v>58909.8140297106</v>
      </c>
      <c r="E1633" s="2">
        <f t="shared" si="52"/>
        <v>0.519559151287847</v>
      </c>
      <c r="F1633" s="2">
        <f t="shared" si="53"/>
        <v>36854.542780493</v>
      </c>
    </row>
    <row r="1634" spans="1:6">
      <c r="A1634" s="5">
        <v>0.722310048512293</v>
      </c>
      <c r="B1634" s="5">
        <v>19166.0246514864</v>
      </c>
      <c r="C1634" s="5">
        <v>1.24358683801221</v>
      </c>
      <c r="D1634" s="5">
        <v>56584.4223278018</v>
      </c>
      <c r="E1634" s="2">
        <f t="shared" si="52"/>
        <v>0.521276789499917</v>
      </c>
      <c r="F1634" s="2">
        <f t="shared" si="53"/>
        <v>37418.3976763154</v>
      </c>
    </row>
    <row r="1635" spans="1:6">
      <c r="A1635" s="5">
        <v>0.691926749388761</v>
      </c>
      <c r="B1635" s="5">
        <v>18839.8300105958</v>
      </c>
      <c r="C1635" s="5">
        <v>1.20529791579653</v>
      </c>
      <c r="D1635" s="5">
        <v>55792.0910774653</v>
      </c>
      <c r="E1635" s="2">
        <f t="shared" si="52"/>
        <v>0.513371166407769</v>
      </c>
      <c r="F1635" s="2">
        <f t="shared" si="53"/>
        <v>36952.2610668695</v>
      </c>
    </row>
    <row r="1636" spans="1:6">
      <c r="A1636" s="5">
        <v>0.695395855489805</v>
      </c>
      <c r="B1636" s="5">
        <v>15397.2980475947</v>
      </c>
      <c r="C1636" s="5">
        <v>1.18195376223269</v>
      </c>
      <c r="D1636" s="5">
        <v>51207.1952235164</v>
      </c>
      <c r="E1636" s="2">
        <f t="shared" si="52"/>
        <v>0.486557906742885</v>
      </c>
      <c r="F1636" s="2">
        <f t="shared" si="53"/>
        <v>35809.8971759217</v>
      </c>
    </row>
    <row r="1637" spans="1:6">
      <c r="A1637" s="5">
        <v>0.681779772902201</v>
      </c>
      <c r="B1637" s="5">
        <v>16117.7621499681</v>
      </c>
      <c r="C1637" s="5">
        <v>1.18241868688423</v>
      </c>
      <c r="D1637" s="5">
        <v>50941.7145393182</v>
      </c>
      <c r="E1637" s="2">
        <f t="shared" si="52"/>
        <v>0.500638913982029</v>
      </c>
      <c r="F1637" s="2">
        <f t="shared" si="53"/>
        <v>34823.9523893501</v>
      </c>
    </row>
    <row r="1638" spans="1:6">
      <c r="A1638" s="5">
        <v>0.719246986563557</v>
      </c>
      <c r="B1638" s="5">
        <v>14594.9046805842</v>
      </c>
      <c r="C1638" s="5">
        <v>1.17977804348177</v>
      </c>
      <c r="D1638" s="5">
        <v>48770.1577922981</v>
      </c>
      <c r="E1638" s="2">
        <f t="shared" si="52"/>
        <v>0.460531056918213</v>
      </c>
      <c r="F1638" s="2">
        <f t="shared" si="53"/>
        <v>34175.2531117139</v>
      </c>
    </row>
    <row r="1639" spans="1:6">
      <c r="A1639" s="5">
        <v>0.703927343770171</v>
      </c>
      <c r="B1639" s="5">
        <v>23483.8509684253</v>
      </c>
      <c r="C1639" s="5">
        <v>1.26626015576163</v>
      </c>
      <c r="D1639" s="5">
        <v>63699.5491351353</v>
      </c>
      <c r="E1639" s="2">
        <f t="shared" si="52"/>
        <v>0.562332811991459</v>
      </c>
      <c r="F1639" s="2">
        <f t="shared" si="53"/>
        <v>40215.69816671</v>
      </c>
    </row>
    <row r="1640" spans="1:6">
      <c r="A1640" s="5">
        <v>0.740315130823913</v>
      </c>
      <c r="B1640" s="5">
        <v>22269.8533028113</v>
      </c>
      <c r="C1640" s="5">
        <v>1.2794791420544</v>
      </c>
      <c r="D1640" s="5">
        <v>59648.5664515903</v>
      </c>
      <c r="E1640" s="2">
        <f t="shared" si="52"/>
        <v>0.539164011230487</v>
      </c>
      <c r="F1640" s="2">
        <f t="shared" si="53"/>
        <v>37378.713148779</v>
      </c>
    </row>
    <row r="1641" spans="1:6">
      <c r="A1641" s="5">
        <v>0.711380325065528</v>
      </c>
      <c r="B1641" s="5">
        <v>17577.7081632532</v>
      </c>
      <c r="C1641" s="5">
        <v>1.24452121850247</v>
      </c>
      <c r="D1641" s="5">
        <v>54472.3479657869</v>
      </c>
      <c r="E1641" s="2">
        <f t="shared" si="52"/>
        <v>0.533140893436942</v>
      </c>
      <c r="F1641" s="2">
        <f t="shared" si="53"/>
        <v>36894.6398025337</v>
      </c>
    </row>
    <row r="1642" spans="1:6">
      <c r="A1642" s="5">
        <v>0.717877379420189</v>
      </c>
      <c r="B1642" s="5">
        <v>21214.8124546214</v>
      </c>
      <c r="C1642" s="5">
        <v>1.26280202805665</v>
      </c>
      <c r="D1642" s="5">
        <v>59009.9704130952</v>
      </c>
      <c r="E1642" s="2">
        <f t="shared" si="52"/>
        <v>0.544924648636461</v>
      </c>
      <c r="F1642" s="2">
        <f t="shared" si="53"/>
        <v>37795.1579584738</v>
      </c>
    </row>
    <row r="1643" spans="1:6">
      <c r="A1643" s="5">
        <v>0.73864211818135</v>
      </c>
      <c r="B1643" s="5">
        <v>20506.4382459667</v>
      </c>
      <c r="C1643" s="5">
        <v>1.27557370230246</v>
      </c>
      <c r="D1643" s="5">
        <v>58463.6779270564</v>
      </c>
      <c r="E1643" s="2">
        <f t="shared" si="52"/>
        <v>0.53693158412111</v>
      </c>
      <c r="F1643" s="2">
        <f t="shared" si="53"/>
        <v>37957.2396810897</v>
      </c>
    </row>
    <row r="1644" spans="1:6">
      <c r="A1644" s="5">
        <v>0.687080792912703</v>
      </c>
      <c r="B1644" s="5">
        <v>14510.351990482</v>
      </c>
      <c r="C1644" s="5">
        <v>1.16807624635559</v>
      </c>
      <c r="D1644" s="5">
        <v>49334.6572524961</v>
      </c>
      <c r="E1644" s="2">
        <f t="shared" si="52"/>
        <v>0.480995453442887</v>
      </c>
      <c r="F1644" s="2">
        <f t="shared" si="53"/>
        <v>34824.3052620141</v>
      </c>
    </row>
    <row r="1645" spans="1:6">
      <c r="A1645" s="5">
        <v>0.715663271334617</v>
      </c>
      <c r="B1645" s="5">
        <v>20982.2269447913</v>
      </c>
      <c r="C1645" s="5">
        <v>1.24376458812742</v>
      </c>
      <c r="D1645" s="5">
        <v>60201.6180656261</v>
      </c>
      <c r="E1645" s="2">
        <f t="shared" si="52"/>
        <v>0.528101316792803</v>
      </c>
      <c r="F1645" s="2">
        <f t="shared" si="53"/>
        <v>39219.3911208348</v>
      </c>
    </row>
    <row r="1646" spans="1:6">
      <c r="A1646" s="5">
        <v>0.695852013891088</v>
      </c>
      <c r="B1646" s="5">
        <v>19226.6915221742</v>
      </c>
      <c r="C1646" s="5">
        <v>1.21936633994313</v>
      </c>
      <c r="D1646" s="5">
        <v>54662.638377293</v>
      </c>
      <c r="E1646" s="2">
        <f t="shared" si="52"/>
        <v>0.523514326052042</v>
      </c>
      <c r="F1646" s="2">
        <f t="shared" si="53"/>
        <v>35435.9468551188</v>
      </c>
    </row>
    <row r="1647" spans="1:6">
      <c r="A1647" s="5">
        <v>0.697690107220321</v>
      </c>
      <c r="B1647" s="5">
        <v>16092.6054007717</v>
      </c>
      <c r="C1647" s="5">
        <v>1.21401745923726</v>
      </c>
      <c r="D1647" s="5">
        <v>52201.304688468</v>
      </c>
      <c r="E1647" s="2">
        <f t="shared" si="52"/>
        <v>0.516327352016939</v>
      </c>
      <c r="F1647" s="2">
        <f t="shared" si="53"/>
        <v>36108.6992876963</v>
      </c>
    </row>
    <row r="1648" spans="1:6">
      <c r="A1648" s="5">
        <v>0.720154258057397</v>
      </c>
      <c r="B1648" s="5">
        <v>17091.8891991566</v>
      </c>
      <c r="C1648" s="5">
        <v>1.24501761590419</v>
      </c>
      <c r="D1648" s="5">
        <v>52077.8094894444</v>
      </c>
      <c r="E1648" s="2">
        <f t="shared" si="52"/>
        <v>0.524863357846793</v>
      </c>
      <c r="F1648" s="2">
        <f t="shared" si="53"/>
        <v>34985.9202902878</v>
      </c>
    </row>
    <row r="1649" spans="1:6">
      <c r="A1649" s="5">
        <v>0.699014965535375</v>
      </c>
      <c r="B1649" s="5">
        <v>18847.1211239641</v>
      </c>
      <c r="C1649" s="5">
        <v>1.20950484909639</v>
      </c>
      <c r="D1649" s="5">
        <v>54085.3459804161</v>
      </c>
      <c r="E1649" s="2">
        <f t="shared" si="52"/>
        <v>0.510489883561015</v>
      </c>
      <c r="F1649" s="2">
        <f t="shared" si="53"/>
        <v>35238.224856452</v>
      </c>
    </row>
    <row r="1650" spans="1:6">
      <c r="A1650" s="5">
        <v>0.739537185709317</v>
      </c>
      <c r="B1650" s="5">
        <v>18961.6464649694</v>
      </c>
      <c r="C1650" s="5">
        <v>1.25421841707592</v>
      </c>
      <c r="D1650" s="5">
        <v>56023.6787628181</v>
      </c>
      <c r="E1650" s="2">
        <f t="shared" si="52"/>
        <v>0.514681231366603</v>
      </c>
      <c r="F1650" s="2">
        <f t="shared" si="53"/>
        <v>37062.0322978487</v>
      </c>
    </row>
    <row r="1651" spans="1:6">
      <c r="A1651" s="5">
        <v>0.645470924991334</v>
      </c>
      <c r="B1651" s="5">
        <v>17874.1376947453</v>
      </c>
      <c r="C1651" s="5">
        <v>1.11156729337607</v>
      </c>
      <c r="D1651" s="5">
        <v>55678.1288498029</v>
      </c>
      <c r="E1651" s="2">
        <f t="shared" si="52"/>
        <v>0.466096368384736</v>
      </c>
      <c r="F1651" s="2">
        <f t="shared" si="53"/>
        <v>37803.9911550576</v>
      </c>
    </row>
    <row r="1652" spans="1:6">
      <c r="A1652" s="5">
        <v>0.764792533058005</v>
      </c>
      <c r="B1652" s="5">
        <v>17484.0905908397</v>
      </c>
      <c r="C1652" s="5">
        <v>1.32394723986814</v>
      </c>
      <c r="D1652" s="5">
        <v>54469.9889170664</v>
      </c>
      <c r="E1652" s="2">
        <f t="shared" si="52"/>
        <v>0.559154706810135</v>
      </c>
      <c r="F1652" s="2">
        <f t="shared" si="53"/>
        <v>36985.8983262267</v>
      </c>
    </row>
    <row r="1653" spans="1:6">
      <c r="A1653" s="5">
        <v>0.680085811019143</v>
      </c>
      <c r="B1653" s="5">
        <v>18908.7359434226</v>
      </c>
      <c r="C1653" s="5">
        <v>1.17210881001425</v>
      </c>
      <c r="D1653" s="5">
        <v>55618.5063752328</v>
      </c>
      <c r="E1653" s="2">
        <f t="shared" si="52"/>
        <v>0.492022998995107</v>
      </c>
      <c r="F1653" s="2">
        <f t="shared" si="53"/>
        <v>36709.7704318102</v>
      </c>
    </row>
    <row r="1654" spans="1:6">
      <c r="A1654" s="5">
        <v>0.736840490620826</v>
      </c>
      <c r="B1654" s="5">
        <v>19252.2395883392</v>
      </c>
      <c r="C1654" s="5">
        <v>1.29305853965439</v>
      </c>
      <c r="D1654" s="5">
        <v>57605.9956466361</v>
      </c>
      <c r="E1654" s="2">
        <f t="shared" si="52"/>
        <v>0.556218049033564</v>
      </c>
      <c r="F1654" s="2">
        <f t="shared" si="53"/>
        <v>38353.7560582969</v>
      </c>
    </row>
    <row r="1655" spans="1:6">
      <c r="A1655" s="5">
        <v>0.666993202994948</v>
      </c>
      <c r="B1655" s="5">
        <v>15694.1917885812</v>
      </c>
      <c r="C1655" s="5">
        <v>1.19098957940018</v>
      </c>
      <c r="D1655" s="5">
        <v>53806.8188777573</v>
      </c>
      <c r="E1655" s="2">
        <f t="shared" si="52"/>
        <v>0.523996376405232</v>
      </c>
      <c r="F1655" s="2">
        <f t="shared" si="53"/>
        <v>38112.6270891761</v>
      </c>
    </row>
    <row r="1656" spans="1:6">
      <c r="A1656" s="5">
        <v>0.753123675234857</v>
      </c>
      <c r="B1656" s="5">
        <v>16057.8030488015</v>
      </c>
      <c r="C1656" s="5">
        <v>1.26827151933115</v>
      </c>
      <c r="D1656" s="5">
        <v>51035.1455345607</v>
      </c>
      <c r="E1656" s="2">
        <f t="shared" si="52"/>
        <v>0.515147844096293</v>
      </c>
      <c r="F1656" s="2">
        <f t="shared" si="53"/>
        <v>34977.3424857592</v>
      </c>
    </row>
    <row r="1657" spans="1:6">
      <c r="A1657" s="5">
        <v>0.706895565001478</v>
      </c>
      <c r="B1657" s="5">
        <v>20562.2260319056</v>
      </c>
      <c r="C1657" s="5">
        <v>1.23640692711576</v>
      </c>
      <c r="D1657" s="5">
        <v>56692.916119374</v>
      </c>
      <c r="E1657" s="2">
        <f t="shared" si="52"/>
        <v>0.529511362114282</v>
      </c>
      <c r="F1657" s="2">
        <f t="shared" si="53"/>
        <v>36130.6900874684</v>
      </c>
    </row>
    <row r="1658" spans="1:6">
      <c r="A1658" s="5">
        <v>0.734202687850438</v>
      </c>
      <c r="B1658" s="5">
        <v>25800.5069364519</v>
      </c>
      <c r="C1658" s="5">
        <v>1.27989069711652</v>
      </c>
      <c r="D1658" s="5">
        <v>65029.6440101801</v>
      </c>
      <c r="E1658" s="2">
        <f t="shared" si="52"/>
        <v>0.545688009266082</v>
      </c>
      <c r="F1658" s="2">
        <f t="shared" si="53"/>
        <v>39229.1370737282</v>
      </c>
    </row>
    <row r="1659" spans="1:6">
      <c r="A1659" s="5">
        <v>0.701539884223653</v>
      </c>
      <c r="B1659" s="5">
        <v>20343.5643818579</v>
      </c>
      <c r="C1659" s="5">
        <v>1.19635939228728</v>
      </c>
      <c r="D1659" s="5">
        <v>56652.0453552789</v>
      </c>
      <c r="E1659" s="2">
        <f t="shared" si="52"/>
        <v>0.494819508063627</v>
      </c>
      <c r="F1659" s="2">
        <f t="shared" si="53"/>
        <v>36308.480973421</v>
      </c>
    </row>
    <row r="1660" spans="1:6">
      <c r="A1660" s="5">
        <v>0.703907169996789</v>
      </c>
      <c r="B1660" s="5">
        <v>19241.1071777735</v>
      </c>
      <c r="C1660" s="5">
        <v>1.25163403267489</v>
      </c>
      <c r="D1660" s="5">
        <v>57648.1245411566</v>
      </c>
      <c r="E1660" s="2">
        <f t="shared" si="52"/>
        <v>0.547726862678101</v>
      </c>
      <c r="F1660" s="2">
        <f t="shared" si="53"/>
        <v>38407.0173633831</v>
      </c>
    </row>
    <row r="1661" spans="1:6">
      <c r="A1661" s="5">
        <v>0.696991068419266</v>
      </c>
      <c r="B1661" s="5">
        <v>20585.7089831175</v>
      </c>
      <c r="C1661" s="5">
        <v>1.21294876217613</v>
      </c>
      <c r="D1661" s="5">
        <v>55414.2213199721</v>
      </c>
      <c r="E1661" s="2">
        <f t="shared" si="52"/>
        <v>0.515957693756864</v>
      </c>
      <c r="F1661" s="2">
        <f t="shared" si="53"/>
        <v>34828.5123368546</v>
      </c>
    </row>
    <row r="1662" spans="1:6">
      <c r="A1662" s="5">
        <v>0.704650295510484</v>
      </c>
      <c r="B1662" s="5">
        <v>14886.1106892066</v>
      </c>
      <c r="C1662" s="5">
        <v>1.1987295966003</v>
      </c>
      <c r="D1662" s="5">
        <v>49338.0203399258</v>
      </c>
      <c r="E1662" s="2">
        <f t="shared" si="52"/>
        <v>0.494079301089816</v>
      </c>
      <c r="F1662" s="2">
        <f t="shared" si="53"/>
        <v>34451.9096507192</v>
      </c>
    </row>
    <row r="1663" spans="1:6">
      <c r="A1663" s="5">
        <v>0.74262312785832</v>
      </c>
      <c r="B1663" s="5">
        <v>16099.7019431134</v>
      </c>
      <c r="C1663" s="5">
        <v>1.28173270532531</v>
      </c>
      <c r="D1663" s="5">
        <v>50970.907522976</v>
      </c>
      <c r="E1663" s="2">
        <f t="shared" si="52"/>
        <v>0.53910957746699</v>
      </c>
      <c r="F1663" s="2">
        <f t="shared" si="53"/>
        <v>34871.2055798626</v>
      </c>
    </row>
    <row r="1664" spans="1:6">
      <c r="A1664" s="5">
        <v>0.68756624005823</v>
      </c>
      <c r="B1664" s="5">
        <v>23492.9570374492</v>
      </c>
      <c r="C1664" s="5">
        <v>1.21669597802322</v>
      </c>
      <c r="D1664" s="5">
        <v>61016.7783983177</v>
      </c>
      <c r="E1664" s="2">
        <f t="shared" si="52"/>
        <v>0.52912973796499</v>
      </c>
      <c r="F1664" s="2">
        <f t="shared" si="53"/>
        <v>37523.8213608685</v>
      </c>
    </row>
    <row r="1665" spans="1:6">
      <c r="A1665" s="5">
        <v>0.663491854771101</v>
      </c>
      <c r="B1665" s="5">
        <v>19225.8410238218</v>
      </c>
      <c r="C1665" s="5">
        <v>1.13524424900299</v>
      </c>
      <c r="D1665" s="5">
        <v>59093.3654327529</v>
      </c>
      <c r="E1665" s="2">
        <f t="shared" si="52"/>
        <v>0.471752394231889</v>
      </c>
      <c r="F1665" s="2">
        <f t="shared" si="53"/>
        <v>39867.5244089311</v>
      </c>
    </row>
    <row r="1666" spans="1:6">
      <c r="A1666" s="5">
        <v>0.71220107913869</v>
      </c>
      <c r="B1666" s="5">
        <v>21175.5638630298</v>
      </c>
      <c r="C1666" s="5">
        <v>1.23858887688195</v>
      </c>
      <c r="D1666" s="5">
        <v>58856.8706559608</v>
      </c>
      <c r="E1666" s="2">
        <f t="shared" si="52"/>
        <v>0.52638779774326</v>
      </c>
      <c r="F1666" s="2">
        <f t="shared" si="53"/>
        <v>37681.306792931</v>
      </c>
    </row>
    <row r="1667" spans="1:6">
      <c r="A1667" s="5">
        <v>0.725581735420596</v>
      </c>
      <c r="B1667" s="5">
        <v>18457.2035301309</v>
      </c>
      <c r="C1667" s="5">
        <v>1.23860885826893</v>
      </c>
      <c r="D1667" s="5">
        <v>55429.7549839616</v>
      </c>
      <c r="E1667" s="2">
        <f t="shared" si="52"/>
        <v>0.513027122848334</v>
      </c>
      <c r="F1667" s="2">
        <f t="shared" si="53"/>
        <v>36972.5514538307</v>
      </c>
    </row>
    <row r="1668" spans="1:6">
      <c r="A1668" s="5">
        <v>0.744878709086925</v>
      </c>
      <c r="B1668" s="5">
        <v>17098.0322231332</v>
      </c>
      <c r="C1668" s="5">
        <v>1.336552519572</v>
      </c>
      <c r="D1668" s="5">
        <v>54637.4185478292</v>
      </c>
      <c r="E1668" s="2">
        <f t="shared" ref="E1668:E1731" si="54">C1668-A1668</f>
        <v>0.591673810485075</v>
      </c>
      <c r="F1668" s="2">
        <f t="shared" ref="F1668:F1731" si="55">D1668-B1668</f>
        <v>37539.386324696</v>
      </c>
    </row>
    <row r="1669" spans="1:6">
      <c r="A1669" s="5">
        <v>0.719371669603332</v>
      </c>
      <c r="B1669" s="5">
        <v>21608.9621674238</v>
      </c>
      <c r="C1669" s="5">
        <v>1.27150737371532</v>
      </c>
      <c r="D1669" s="5">
        <v>59093.6661367432</v>
      </c>
      <c r="E1669" s="2">
        <f t="shared" si="54"/>
        <v>0.552135704111988</v>
      </c>
      <c r="F1669" s="2">
        <f t="shared" si="55"/>
        <v>37484.7039693194</v>
      </c>
    </row>
    <row r="1670" spans="1:6">
      <c r="A1670" s="5">
        <v>0.688485884738237</v>
      </c>
      <c r="B1670" s="5">
        <v>18871.2790886539</v>
      </c>
      <c r="C1670" s="5">
        <v>1.23132330083647</v>
      </c>
      <c r="D1670" s="5">
        <v>57335.7722152719</v>
      </c>
      <c r="E1670" s="2">
        <f t="shared" si="54"/>
        <v>0.542837416098233</v>
      </c>
      <c r="F1670" s="2">
        <f t="shared" si="55"/>
        <v>38464.493126618</v>
      </c>
    </row>
    <row r="1671" spans="1:6">
      <c r="A1671" s="5">
        <v>0.686654864752273</v>
      </c>
      <c r="B1671" s="5">
        <v>22482.7996135646</v>
      </c>
      <c r="C1671" s="5">
        <v>1.20145562487343</v>
      </c>
      <c r="D1671" s="5">
        <v>61733.8477233442</v>
      </c>
      <c r="E1671" s="2">
        <f t="shared" si="54"/>
        <v>0.514800760121157</v>
      </c>
      <c r="F1671" s="2">
        <f t="shared" si="55"/>
        <v>39251.0481097796</v>
      </c>
    </row>
    <row r="1672" spans="1:6">
      <c r="A1672" s="5">
        <v>0.670217913654232</v>
      </c>
      <c r="B1672" s="5">
        <v>23411.9613311979</v>
      </c>
      <c r="C1672" s="5">
        <v>1.16734026706084</v>
      </c>
      <c r="D1672" s="5">
        <v>63071.2696594534</v>
      </c>
      <c r="E1672" s="2">
        <f t="shared" si="54"/>
        <v>0.497122353406608</v>
      </c>
      <c r="F1672" s="2">
        <f t="shared" si="55"/>
        <v>39659.3083282555</v>
      </c>
    </row>
    <row r="1673" spans="1:6">
      <c r="A1673" s="5">
        <v>0.740854175581268</v>
      </c>
      <c r="B1673" s="5">
        <v>22145.1133458079</v>
      </c>
      <c r="C1673" s="5">
        <v>1.26059691279333</v>
      </c>
      <c r="D1673" s="5">
        <v>62376.0636580887</v>
      </c>
      <c r="E1673" s="2">
        <f t="shared" si="54"/>
        <v>0.519742737212062</v>
      </c>
      <c r="F1673" s="2">
        <f t="shared" si="55"/>
        <v>40230.9503122808</v>
      </c>
    </row>
    <row r="1674" spans="1:6">
      <c r="A1674" s="5">
        <v>0.693167011988423</v>
      </c>
      <c r="B1674" s="5">
        <v>21292.1780870865</v>
      </c>
      <c r="C1674" s="5">
        <v>1.21348507641078</v>
      </c>
      <c r="D1674" s="5">
        <v>59267.5355170701</v>
      </c>
      <c r="E1674" s="2">
        <f t="shared" si="54"/>
        <v>0.520318064422357</v>
      </c>
      <c r="F1674" s="2">
        <f t="shared" si="55"/>
        <v>37975.3574299836</v>
      </c>
    </row>
    <row r="1675" spans="1:6">
      <c r="A1675" s="5">
        <v>0.759370767799001</v>
      </c>
      <c r="B1675" s="5">
        <v>20616.3494797348</v>
      </c>
      <c r="C1675" s="5">
        <v>1.31290938438292</v>
      </c>
      <c r="D1675" s="5">
        <v>57455.2281777171</v>
      </c>
      <c r="E1675" s="2">
        <f t="shared" si="54"/>
        <v>0.553538616583919</v>
      </c>
      <c r="F1675" s="2">
        <f t="shared" si="55"/>
        <v>36838.8786979823</v>
      </c>
    </row>
    <row r="1676" spans="1:6">
      <c r="A1676" s="5">
        <v>0.694290587720494</v>
      </c>
      <c r="B1676" s="5">
        <v>15616.4620109753</v>
      </c>
      <c r="C1676" s="5">
        <v>1.17581585860263</v>
      </c>
      <c r="D1676" s="5">
        <v>51679.8397361973</v>
      </c>
      <c r="E1676" s="2">
        <f t="shared" si="54"/>
        <v>0.481525270882136</v>
      </c>
      <c r="F1676" s="2">
        <f t="shared" si="55"/>
        <v>36063.377725222</v>
      </c>
    </row>
    <row r="1677" spans="1:6">
      <c r="A1677" s="5">
        <v>0.772334725724021</v>
      </c>
      <c r="B1677" s="5">
        <v>23228.493033892</v>
      </c>
      <c r="C1677" s="5">
        <v>1.34382091715769</v>
      </c>
      <c r="D1677" s="5">
        <v>60375.6821152121</v>
      </c>
      <c r="E1677" s="2">
        <f t="shared" si="54"/>
        <v>0.571486191433669</v>
      </c>
      <c r="F1677" s="2">
        <f t="shared" si="55"/>
        <v>37147.1890813201</v>
      </c>
    </row>
    <row r="1678" spans="1:6">
      <c r="A1678" s="5">
        <v>0.698198191416227</v>
      </c>
      <c r="B1678" s="5">
        <v>21314.1503833391</v>
      </c>
      <c r="C1678" s="5">
        <v>1.23331668599725</v>
      </c>
      <c r="D1678" s="5">
        <v>57294.3750924945</v>
      </c>
      <c r="E1678" s="2">
        <f t="shared" si="54"/>
        <v>0.535118494581023</v>
      </c>
      <c r="F1678" s="2">
        <f t="shared" si="55"/>
        <v>35980.2247091554</v>
      </c>
    </row>
    <row r="1679" spans="1:6">
      <c r="A1679" s="5">
        <v>0.778470599150483</v>
      </c>
      <c r="B1679" s="5">
        <v>16888.2423258405</v>
      </c>
      <c r="C1679" s="5">
        <v>1.32483044189287</v>
      </c>
      <c r="D1679" s="5">
        <v>54296.8265519559</v>
      </c>
      <c r="E1679" s="2">
        <f t="shared" si="54"/>
        <v>0.546359842742387</v>
      </c>
      <c r="F1679" s="2">
        <f t="shared" si="55"/>
        <v>37408.5842261154</v>
      </c>
    </row>
    <row r="1680" spans="1:6">
      <c r="A1680" s="5">
        <v>0.661814622771645</v>
      </c>
      <c r="B1680" s="5">
        <v>18356.9006931559</v>
      </c>
      <c r="C1680" s="5">
        <v>1.14219719812782</v>
      </c>
      <c r="D1680" s="5">
        <v>55565.538097766</v>
      </c>
      <c r="E1680" s="2">
        <f t="shared" si="54"/>
        <v>0.480382575356175</v>
      </c>
      <c r="F1680" s="2">
        <f t="shared" si="55"/>
        <v>37208.6374046101</v>
      </c>
    </row>
    <row r="1681" spans="1:6">
      <c r="A1681" s="5">
        <v>0.67112475453803</v>
      </c>
      <c r="B1681" s="5">
        <v>18419.905572839</v>
      </c>
      <c r="C1681" s="5">
        <v>1.17471729409645</v>
      </c>
      <c r="D1681" s="5">
        <v>55734.049498428</v>
      </c>
      <c r="E1681" s="2">
        <f t="shared" si="54"/>
        <v>0.50359253955842</v>
      </c>
      <c r="F1681" s="2">
        <f t="shared" si="55"/>
        <v>37314.143925589</v>
      </c>
    </row>
    <row r="1682" spans="1:6">
      <c r="A1682" s="5">
        <v>0.687453815523612</v>
      </c>
      <c r="B1682" s="5">
        <v>23516.4343124993</v>
      </c>
      <c r="C1682" s="5">
        <v>1.22147277887602</v>
      </c>
      <c r="D1682" s="5">
        <v>63669.8239723552</v>
      </c>
      <c r="E1682" s="2">
        <f t="shared" si="54"/>
        <v>0.534018963352408</v>
      </c>
      <c r="F1682" s="2">
        <f t="shared" si="55"/>
        <v>40153.3896598559</v>
      </c>
    </row>
    <row r="1683" spans="1:6">
      <c r="A1683" s="5">
        <v>0.682759927515978</v>
      </c>
      <c r="B1683" s="5">
        <v>23216.417003661</v>
      </c>
      <c r="C1683" s="5">
        <v>1.15985562544749</v>
      </c>
      <c r="D1683" s="5">
        <v>63391.9794677309</v>
      </c>
      <c r="E1683" s="2">
        <f t="shared" si="54"/>
        <v>0.477095697931512</v>
      </c>
      <c r="F1683" s="2">
        <f t="shared" si="55"/>
        <v>40175.5624640699</v>
      </c>
    </row>
    <row r="1684" spans="1:6">
      <c r="A1684" s="5">
        <v>0.703323311193715</v>
      </c>
      <c r="B1684" s="5">
        <v>19175.2091795633</v>
      </c>
      <c r="C1684" s="5">
        <v>1.19947176693401</v>
      </c>
      <c r="D1684" s="5">
        <v>54672.1598534247</v>
      </c>
      <c r="E1684" s="2">
        <f t="shared" si="54"/>
        <v>0.496148455740295</v>
      </c>
      <c r="F1684" s="2">
        <f t="shared" si="55"/>
        <v>35496.9506738614</v>
      </c>
    </row>
    <row r="1685" spans="1:6">
      <c r="A1685" s="5">
        <v>0.692931329407028</v>
      </c>
      <c r="B1685" s="5">
        <v>16095.6282555076</v>
      </c>
      <c r="C1685" s="5">
        <v>1.20172396221471</v>
      </c>
      <c r="D1685" s="5">
        <v>52795.1844425269</v>
      </c>
      <c r="E1685" s="2">
        <f t="shared" si="54"/>
        <v>0.508792632807682</v>
      </c>
      <c r="F1685" s="2">
        <f t="shared" si="55"/>
        <v>36699.5561870193</v>
      </c>
    </row>
    <row r="1686" spans="1:6">
      <c r="A1686" s="5">
        <v>0.709874262098802</v>
      </c>
      <c r="B1686" s="5">
        <v>19131.7432834512</v>
      </c>
      <c r="C1686" s="5">
        <v>1.21021006457467</v>
      </c>
      <c r="D1686" s="5">
        <v>55106.9038588777</v>
      </c>
      <c r="E1686" s="2">
        <f t="shared" si="54"/>
        <v>0.500335802475868</v>
      </c>
      <c r="F1686" s="2">
        <f t="shared" si="55"/>
        <v>35975.1605754265</v>
      </c>
    </row>
    <row r="1687" spans="1:6">
      <c r="A1687" s="5">
        <v>0.775064940551127</v>
      </c>
      <c r="B1687" s="5">
        <v>18713.3571422705</v>
      </c>
      <c r="C1687" s="5">
        <v>1.35051111166892</v>
      </c>
      <c r="D1687" s="5">
        <v>57911.1497920635</v>
      </c>
      <c r="E1687" s="2">
        <f t="shared" si="54"/>
        <v>0.575446171117793</v>
      </c>
      <c r="F1687" s="2">
        <f t="shared" si="55"/>
        <v>39197.792649793</v>
      </c>
    </row>
    <row r="1688" spans="1:6">
      <c r="A1688" s="5">
        <v>0.635735959880193</v>
      </c>
      <c r="B1688" s="5">
        <v>20036.552774247</v>
      </c>
      <c r="C1688" s="5">
        <v>1.0868534867467</v>
      </c>
      <c r="D1688" s="5">
        <v>56429.8406383277</v>
      </c>
      <c r="E1688" s="2">
        <f t="shared" si="54"/>
        <v>0.451117526866507</v>
      </c>
      <c r="F1688" s="2">
        <f t="shared" si="55"/>
        <v>36393.2878640807</v>
      </c>
    </row>
    <row r="1689" spans="1:6">
      <c r="A1689" s="5">
        <v>0.716498265104341</v>
      </c>
      <c r="B1689" s="5">
        <v>19606.1226526635</v>
      </c>
      <c r="C1689" s="5">
        <v>1.26073803841887</v>
      </c>
      <c r="D1689" s="5">
        <v>55359.5317502848</v>
      </c>
      <c r="E1689" s="2">
        <f t="shared" si="54"/>
        <v>0.544239773314529</v>
      </c>
      <c r="F1689" s="2">
        <f t="shared" si="55"/>
        <v>35753.4090976213</v>
      </c>
    </row>
    <row r="1690" spans="1:6">
      <c r="A1690" s="5">
        <v>0.702272498264147</v>
      </c>
      <c r="B1690" s="5">
        <v>21727.4310075648</v>
      </c>
      <c r="C1690" s="5">
        <v>1.23072446900335</v>
      </c>
      <c r="D1690" s="5">
        <v>59815.9288467491</v>
      </c>
      <c r="E1690" s="2">
        <f t="shared" si="54"/>
        <v>0.528451970739203</v>
      </c>
      <c r="F1690" s="2">
        <f t="shared" si="55"/>
        <v>38088.4978391843</v>
      </c>
    </row>
    <row r="1691" spans="1:6">
      <c r="A1691" s="5">
        <v>0.707415207695119</v>
      </c>
      <c r="B1691" s="5">
        <v>23291.9989217394</v>
      </c>
      <c r="C1691" s="5">
        <v>1.21885441362197</v>
      </c>
      <c r="D1691" s="5">
        <v>60889.0792862639</v>
      </c>
      <c r="E1691" s="2">
        <f t="shared" si="54"/>
        <v>0.511439205926851</v>
      </c>
      <c r="F1691" s="2">
        <f t="shared" si="55"/>
        <v>37597.0803645245</v>
      </c>
    </row>
    <row r="1692" spans="1:6">
      <c r="A1692" s="5">
        <v>0.674129369872418</v>
      </c>
      <c r="B1692" s="5">
        <v>20023.8729727863</v>
      </c>
      <c r="C1692" s="5">
        <v>1.14383653918356</v>
      </c>
      <c r="D1692" s="5">
        <v>54978.801198842</v>
      </c>
      <c r="E1692" s="2">
        <f t="shared" si="54"/>
        <v>0.469707169311142</v>
      </c>
      <c r="F1692" s="2">
        <f t="shared" si="55"/>
        <v>34954.9282260557</v>
      </c>
    </row>
    <row r="1693" spans="1:6">
      <c r="A1693" s="5">
        <v>0.697421975616115</v>
      </c>
      <c r="B1693" s="5">
        <v>21379.474126789</v>
      </c>
      <c r="C1693" s="5">
        <v>1.24507019769195</v>
      </c>
      <c r="D1693" s="5">
        <v>57880.4419367761</v>
      </c>
      <c r="E1693" s="2">
        <f t="shared" si="54"/>
        <v>0.547648222075835</v>
      </c>
      <c r="F1693" s="2">
        <f t="shared" si="55"/>
        <v>36500.9678099871</v>
      </c>
    </row>
    <row r="1694" spans="1:6">
      <c r="A1694" s="5">
        <v>0.719429395022046</v>
      </c>
      <c r="B1694" s="5">
        <v>17788.0654849385</v>
      </c>
      <c r="C1694" s="5">
        <v>1.24230216671813</v>
      </c>
      <c r="D1694" s="5">
        <v>53792.0492134541</v>
      </c>
      <c r="E1694" s="2">
        <f t="shared" si="54"/>
        <v>0.522872771696084</v>
      </c>
      <c r="F1694" s="2">
        <f t="shared" si="55"/>
        <v>36003.9837285156</v>
      </c>
    </row>
    <row r="1695" spans="1:6">
      <c r="A1695" s="5">
        <v>0.676185818254778</v>
      </c>
      <c r="B1695" s="5">
        <v>23586.8688886738</v>
      </c>
      <c r="C1695" s="5">
        <v>1.17716694129753</v>
      </c>
      <c r="D1695" s="5">
        <v>61943.0813405876</v>
      </c>
      <c r="E1695" s="2">
        <f t="shared" si="54"/>
        <v>0.500981123042752</v>
      </c>
      <c r="F1695" s="2">
        <f t="shared" si="55"/>
        <v>38356.2124519138</v>
      </c>
    </row>
    <row r="1696" spans="1:6">
      <c r="A1696" s="5">
        <v>0.711561622270789</v>
      </c>
      <c r="B1696" s="5">
        <v>15363.293425302</v>
      </c>
      <c r="C1696" s="5">
        <v>1.23132195659341</v>
      </c>
      <c r="D1696" s="5">
        <v>50205.1285975027</v>
      </c>
      <c r="E1696" s="2">
        <f t="shared" si="54"/>
        <v>0.519760334322621</v>
      </c>
      <c r="F1696" s="2">
        <f t="shared" si="55"/>
        <v>34841.8351722007</v>
      </c>
    </row>
    <row r="1697" spans="1:6">
      <c r="A1697" s="5">
        <v>0.672686902800318</v>
      </c>
      <c r="B1697" s="5">
        <v>19680.0050126235</v>
      </c>
      <c r="C1697" s="5">
        <v>1.14571305928963</v>
      </c>
      <c r="D1697" s="5">
        <v>57290.4224298392</v>
      </c>
      <c r="E1697" s="2">
        <f t="shared" si="54"/>
        <v>0.473026156489312</v>
      </c>
      <c r="F1697" s="2">
        <f t="shared" si="55"/>
        <v>37610.4174172157</v>
      </c>
    </row>
    <row r="1698" spans="1:6">
      <c r="A1698" s="5">
        <v>0.691676251206382</v>
      </c>
      <c r="B1698" s="5">
        <v>20813.8385914492</v>
      </c>
      <c r="C1698" s="5">
        <v>1.20116997657185</v>
      </c>
      <c r="D1698" s="5">
        <v>59243.8460193785</v>
      </c>
      <c r="E1698" s="2">
        <f t="shared" si="54"/>
        <v>0.509493725365468</v>
      </c>
      <c r="F1698" s="2">
        <f t="shared" si="55"/>
        <v>38430.0074279293</v>
      </c>
    </row>
    <row r="1699" spans="1:6">
      <c r="A1699" s="5">
        <v>0.750121855217542</v>
      </c>
      <c r="B1699" s="5">
        <v>18053.4676540016</v>
      </c>
      <c r="C1699" s="5">
        <v>1.31357067862582</v>
      </c>
      <c r="D1699" s="5">
        <v>54941.8562796545</v>
      </c>
      <c r="E1699" s="2">
        <f t="shared" si="54"/>
        <v>0.563448823408278</v>
      </c>
      <c r="F1699" s="2">
        <f t="shared" si="55"/>
        <v>36888.3886256529</v>
      </c>
    </row>
    <row r="1700" spans="1:6">
      <c r="A1700" s="5">
        <v>0.742471315886525</v>
      </c>
      <c r="B1700" s="5">
        <v>19579.4693209788</v>
      </c>
      <c r="C1700" s="5">
        <v>1.29230330988257</v>
      </c>
      <c r="D1700" s="5">
        <v>56842.0594509483</v>
      </c>
      <c r="E1700" s="2">
        <f t="shared" si="54"/>
        <v>0.549831993996045</v>
      </c>
      <c r="F1700" s="2">
        <f t="shared" si="55"/>
        <v>37262.5901299695</v>
      </c>
    </row>
    <row r="1701" spans="1:6">
      <c r="A1701" s="5">
        <v>0.698661818309586</v>
      </c>
      <c r="B1701" s="5">
        <v>21315.4838480346</v>
      </c>
      <c r="C1701" s="5">
        <v>1.2141650973568</v>
      </c>
      <c r="D1701" s="5">
        <v>58277.233676286</v>
      </c>
      <c r="E1701" s="2">
        <f t="shared" si="54"/>
        <v>0.515503279047214</v>
      </c>
      <c r="F1701" s="2">
        <f t="shared" si="55"/>
        <v>36961.7498282514</v>
      </c>
    </row>
    <row r="1702" spans="1:6">
      <c r="A1702" s="5">
        <v>0.741632126760106</v>
      </c>
      <c r="B1702" s="5">
        <v>20780.1786663973</v>
      </c>
      <c r="C1702" s="5">
        <v>1.29780548590444</v>
      </c>
      <c r="D1702" s="5">
        <v>57813.7721360025</v>
      </c>
      <c r="E1702" s="2">
        <f t="shared" si="54"/>
        <v>0.556173359144334</v>
      </c>
      <c r="F1702" s="2">
        <f t="shared" si="55"/>
        <v>37033.5934696052</v>
      </c>
    </row>
    <row r="1703" spans="1:6">
      <c r="A1703" s="5">
        <v>0.713915804546058</v>
      </c>
      <c r="B1703" s="5">
        <v>19962.4211830187</v>
      </c>
      <c r="C1703" s="5">
        <v>1.23798819711504</v>
      </c>
      <c r="D1703" s="5">
        <v>56307.8657903056</v>
      </c>
      <c r="E1703" s="2">
        <f t="shared" si="54"/>
        <v>0.524072392568982</v>
      </c>
      <c r="F1703" s="2">
        <f t="shared" si="55"/>
        <v>36345.4446072869</v>
      </c>
    </row>
    <row r="1704" spans="1:6">
      <c r="A1704" s="5">
        <v>0.728042184128399</v>
      </c>
      <c r="B1704" s="5">
        <v>18636.43941225</v>
      </c>
      <c r="C1704" s="5">
        <v>1.28459467106411</v>
      </c>
      <c r="D1704" s="5">
        <v>56709.19070606</v>
      </c>
      <c r="E1704" s="2">
        <f t="shared" si="54"/>
        <v>0.556552486935711</v>
      </c>
      <c r="F1704" s="2">
        <f t="shared" si="55"/>
        <v>38072.75129381</v>
      </c>
    </row>
    <row r="1705" spans="1:6">
      <c r="A1705" s="5">
        <v>0.682093570232875</v>
      </c>
      <c r="B1705" s="5">
        <v>16149.8196062933</v>
      </c>
      <c r="C1705" s="5">
        <v>1.14382417062867</v>
      </c>
      <c r="D1705" s="5">
        <v>51219.6183725945</v>
      </c>
      <c r="E1705" s="2">
        <f t="shared" si="54"/>
        <v>0.461730600395795</v>
      </c>
      <c r="F1705" s="2">
        <f t="shared" si="55"/>
        <v>35069.7987663012</v>
      </c>
    </row>
    <row r="1706" spans="1:6">
      <c r="A1706" s="5">
        <v>0.676278449699387</v>
      </c>
      <c r="B1706" s="5">
        <v>16456.902663098</v>
      </c>
      <c r="C1706" s="5">
        <v>1.16250730540127</v>
      </c>
      <c r="D1706" s="5">
        <v>52663.6500308802</v>
      </c>
      <c r="E1706" s="2">
        <f t="shared" si="54"/>
        <v>0.486228855701883</v>
      </c>
      <c r="F1706" s="2">
        <f t="shared" si="55"/>
        <v>36206.7473677822</v>
      </c>
    </row>
    <row r="1707" spans="1:6">
      <c r="A1707" s="5">
        <v>0.692505263632253</v>
      </c>
      <c r="B1707" s="5">
        <v>18177.2199686691</v>
      </c>
      <c r="C1707" s="5">
        <v>1.20267831193486</v>
      </c>
      <c r="D1707" s="5">
        <v>56633.4362365045</v>
      </c>
      <c r="E1707" s="2">
        <f t="shared" si="54"/>
        <v>0.510173048302607</v>
      </c>
      <c r="F1707" s="2">
        <f t="shared" si="55"/>
        <v>38456.2162678354</v>
      </c>
    </row>
    <row r="1708" spans="1:6">
      <c r="A1708" s="5">
        <v>0.728733115538387</v>
      </c>
      <c r="B1708" s="5">
        <v>18496.5684142012</v>
      </c>
      <c r="C1708" s="5">
        <v>1.2771582205868</v>
      </c>
      <c r="D1708" s="5">
        <v>55425.4930767038</v>
      </c>
      <c r="E1708" s="2">
        <f t="shared" si="54"/>
        <v>0.548425105048413</v>
      </c>
      <c r="F1708" s="2">
        <f t="shared" si="55"/>
        <v>36928.9246625026</v>
      </c>
    </row>
    <row r="1709" spans="1:6">
      <c r="A1709" s="5">
        <v>0.628264710500907</v>
      </c>
      <c r="B1709" s="5">
        <v>24071.9587589125</v>
      </c>
      <c r="C1709" s="5">
        <v>1.0912578624301</v>
      </c>
      <c r="D1709" s="5">
        <v>64707.4260328091</v>
      </c>
      <c r="E1709" s="2">
        <f t="shared" si="54"/>
        <v>0.462993151929193</v>
      </c>
      <c r="F1709" s="2">
        <f t="shared" si="55"/>
        <v>40635.4672738966</v>
      </c>
    </row>
    <row r="1710" spans="1:6">
      <c r="A1710" s="5">
        <v>0.639558405840856</v>
      </c>
      <c r="B1710" s="5">
        <v>19936.2849032304</v>
      </c>
      <c r="C1710" s="5">
        <v>1.13083858117623</v>
      </c>
      <c r="D1710" s="5">
        <v>55988.2217722115</v>
      </c>
      <c r="E1710" s="2">
        <f t="shared" si="54"/>
        <v>0.491280175335374</v>
      </c>
      <c r="F1710" s="2">
        <f t="shared" si="55"/>
        <v>36051.9368689811</v>
      </c>
    </row>
    <row r="1711" spans="1:6">
      <c r="A1711" s="5">
        <v>0.704195505124834</v>
      </c>
      <c r="B1711" s="5">
        <v>19037.5962386846</v>
      </c>
      <c r="C1711" s="5">
        <v>1.22226078774059</v>
      </c>
      <c r="D1711" s="5">
        <v>56896.1578740667</v>
      </c>
      <c r="E1711" s="2">
        <f t="shared" si="54"/>
        <v>0.518065282615756</v>
      </c>
      <c r="F1711" s="2">
        <f t="shared" si="55"/>
        <v>37858.5616353821</v>
      </c>
    </row>
    <row r="1712" spans="1:6">
      <c r="A1712" s="5">
        <v>0.638759065175569</v>
      </c>
      <c r="B1712" s="5">
        <v>17778.9764622953</v>
      </c>
      <c r="C1712" s="5">
        <v>1.11827739231074</v>
      </c>
      <c r="D1712" s="5">
        <v>53024.6155113509</v>
      </c>
      <c r="E1712" s="2">
        <f t="shared" si="54"/>
        <v>0.479518327135171</v>
      </c>
      <c r="F1712" s="2">
        <f t="shared" si="55"/>
        <v>35245.6390490556</v>
      </c>
    </row>
    <row r="1713" spans="1:6">
      <c r="A1713" s="5">
        <v>0.66762171114886</v>
      </c>
      <c r="B1713" s="5">
        <v>19931.4006328423</v>
      </c>
      <c r="C1713" s="5">
        <v>1.15143150519653</v>
      </c>
      <c r="D1713" s="5">
        <v>56100.6172473086</v>
      </c>
      <c r="E1713" s="2">
        <f t="shared" si="54"/>
        <v>0.48380979404767</v>
      </c>
      <c r="F1713" s="2">
        <f t="shared" si="55"/>
        <v>36169.2166144663</v>
      </c>
    </row>
    <row r="1714" spans="1:6">
      <c r="A1714" s="5">
        <v>0.662279276657992</v>
      </c>
      <c r="B1714" s="5">
        <v>25450.1544672306</v>
      </c>
      <c r="C1714" s="5">
        <v>1.10413649167739</v>
      </c>
      <c r="D1714" s="5">
        <v>62820.3967488131</v>
      </c>
      <c r="E1714" s="2">
        <f t="shared" si="54"/>
        <v>0.441857215019398</v>
      </c>
      <c r="F1714" s="2">
        <f t="shared" si="55"/>
        <v>37370.2422815825</v>
      </c>
    </row>
    <row r="1715" spans="1:6">
      <c r="A1715" s="5">
        <v>0.706604048687235</v>
      </c>
      <c r="B1715" s="5">
        <v>18799.4122634526</v>
      </c>
      <c r="C1715" s="5">
        <v>1.21009318587176</v>
      </c>
      <c r="D1715" s="5">
        <v>55326.2045950232</v>
      </c>
      <c r="E1715" s="2">
        <f t="shared" si="54"/>
        <v>0.503489137184525</v>
      </c>
      <c r="F1715" s="2">
        <f t="shared" si="55"/>
        <v>36526.7923315706</v>
      </c>
    </row>
    <row r="1716" spans="1:6">
      <c r="A1716" s="5">
        <v>0.740067052972524</v>
      </c>
      <c r="B1716" s="5">
        <v>22748.7385539093</v>
      </c>
      <c r="C1716" s="5">
        <v>1.28551415667159</v>
      </c>
      <c r="D1716" s="5">
        <v>61142.2289478859</v>
      </c>
      <c r="E1716" s="2">
        <f t="shared" si="54"/>
        <v>0.545447103699066</v>
      </c>
      <c r="F1716" s="2">
        <f t="shared" si="55"/>
        <v>38393.4903939766</v>
      </c>
    </row>
    <row r="1717" spans="1:6">
      <c r="A1717" s="5">
        <v>0.709761174125449</v>
      </c>
      <c r="B1717" s="5">
        <v>16699.2222881374</v>
      </c>
      <c r="C1717" s="5">
        <v>1.22619985123721</v>
      </c>
      <c r="D1717" s="5">
        <v>52768.2052546762</v>
      </c>
      <c r="E1717" s="2">
        <f t="shared" si="54"/>
        <v>0.516438677111761</v>
      </c>
      <c r="F1717" s="2">
        <f t="shared" si="55"/>
        <v>36068.9829665388</v>
      </c>
    </row>
    <row r="1718" spans="1:6">
      <c r="A1718" s="5">
        <v>0.661859955712107</v>
      </c>
      <c r="B1718" s="5">
        <v>21242.1870312774</v>
      </c>
      <c r="C1718" s="5">
        <v>1.14920917372533</v>
      </c>
      <c r="D1718" s="5">
        <v>59319.4294351986</v>
      </c>
      <c r="E1718" s="2">
        <f t="shared" si="54"/>
        <v>0.487349218013223</v>
      </c>
      <c r="F1718" s="2">
        <f t="shared" si="55"/>
        <v>38077.2424039212</v>
      </c>
    </row>
    <row r="1719" spans="1:6">
      <c r="A1719" s="5">
        <v>0.749976653176483</v>
      </c>
      <c r="B1719" s="5">
        <v>18304.5383791208</v>
      </c>
      <c r="C1719" s="5">
        <v>1.32892953455567</v>
      </c>
      <c r="D1719" s="5">
        <v>56317.8335813548</v>
      </c>
      <c r="E1719" s="2">
        <f t="shared" si="54"/>
        <v>0.578952881379187</v>
      </c>
      <c r="F1719" s="2">
        <f t="shared" si="55"/>
        <v>38013.295202234</v>
      </c>
    </row>
    <row r="1720" spans="1:6">
      <c r="A1720" s="5">
        <v>0.707397181643179</v>
      </c>
      <c r="B1720" s="5">
        <v>20790.0063165147</v>
      </c>
      <c r="C1720" s="5">
        <v>1.23337240491389</v>
      </c>
      <c r="D1720" s="5">
        <v>57525.5850038028</v>
      </c>
      <c r="E1720" s="2">
        <f t="shared" si="54"/>
        <v>0.525975223270711</v>
      </c>
      <c r="F1720" s="2">
        <f t="shared" si="55"/>
        <v>36735.5786872881</v>
      </c>
    </row>
    <row r="1721" spans="1:6">
      <c r="A1721" s="5">
        <v>0.64770164621291</v>
      </c>
      <c r="B1721" s="5">
        <v>18856.6752866152</v>
      </c>
      <c r="C1721" s="5">
        <v>1.13709557442528</v>
      </c>
      <c r="D1721" s="5">
        <v>53231.8237858815</v>
      </c>
      <c r="E1721" s="2">
        <f t="shared" si="54"/>
        <v>0.48939392821237</v>
      </c>
      <c r="F1721" s="2">
        <f t="shared" si="55"/>
        <v>34375.1484992663</v>
      </c>
    </row>
    <row r="1722" spans="1:6">
      <c r="A1722" s="5">
        <v>0.772039423849677</v>
      </c>
      <c r="B1722" s="5">
        <v>18610.3310362084</v>
      </c>
      <c r="C1722" s="5">
        <v>1.31357076424751</v>
      </c>
      <c r="D1722" s="5">
        <v>55386.9314330525</v>
      </c>
      <c r="E1722" s="2">
        <f t="shared" si="54"/>
        <v>0.541531340397833</v>
      </c>
      <c r="F1722" s="2">
        <f t="shared" si="55"/>
        <v>36776.6003968441</v>
      </c>
    </row>
    <row r="1723" spans="1:6">
      <c r="A1723" s="5">
        <v>0.663807326722133</v>
      </c>
      <c r="B1723" s="5">
        <v>17098.1182717115</v>
      </c>
      <c r="C1723" s="5">
        <v>1.15534493521422</v>
      </c>
      <c r="D1723" s="5">
        <v>51779.8271477834</v>
      </c>
      <c r="E1723" s="2">
        <f t="shared" si="54"/>
        <v>0.491537608492087</v>
      </c>
      <c r="F1723" s="2">
        <f t="shared" si="55"/>
        <v>34681.7088760719</v>
      </c>
    </row>
    <row r="1724" spans="1:6">
      <c r="A1724" s="5">
        <v>0.721863963379994</v>
      </c>
      <c r="B1724" s="5">
        <v>17087.0181241736</v>
      </c>
      <c r="C1724" s="5">
        <v>1.24052790897481</v>
      </c>
      <c r="D1724" s="5">
        <v>53242.273035921</v>
      </c>
      <c r="E1724" s="2">
        <f t="shared" si="54"/>
        <v>0.518663945594816</v>
      </c>
      <c r="F1724" s="2">
        <f t="shared" si="55"/>
        <v>36155.2549117474</v>
      </c>
    </row>
    <row r="1725" spans="1:6">
      <c r="A1725" s="5">
        <v>0.710081343716672</v>
      </c>
      <c r="B1725" s="5">
        <v>18747.7911943869</v>
      </c>
      <c r="C1725" s="5">
        <v>1.22747050808663</v>
      </c>
      <c r="D1725" s="5">
        <v>54415.0131214916</v>
      </c>
      <c r="E1725" s="2">
        <f t="shared" si="54"/>
        <v>0.517389164369958</v>
      </c>
      <c r="F1725" s="2">
        <f t="shared" si="55"/>
        <v>35667.2219271047</v>
      </c>
    </row>
    <row r="1726" spans="1:6">
      <c r="A1726" s="5">
        <v>0.744604616150309</v>
      </c>
      <c r="B1726" s="5">
        <v>21162.7878821636</v>
      </c>
      <c r="C1726" s="5">
        <v>1.29716298259905</v>
      </c>
      <c r="D1726" s="5">
        <v>62537.483871806</v>
      </c>
      <c r="E1726" s="2">
        <f t="shared" si="54"/>
        <v>0.552558366448741</v>
      </c>
      <c r="F1726" s="2">
        <f t="shared" si="55"/>
        <v>41374.6959896424</v>
      </c>
    </row>
    <row r="1727" spans="1:6">
      <c r="A1727" s="5">
        <v>0.704000447513205</v>
      </c>
      <c r="B1727" s="5">
        <v>18263.5729923185</v>
      </c>
      <c r="C1727" s="5">
        <v>1.23703554953938</v>
      </c>
      <c r="D1727" s="5">
        <v>53486.3586144737</v>
      </c>
      <c r="E1727" s="2">
        <f t="shared" si="54"/>
        <v>0.533035102026175</v>
      </c>
      <c r="F1727" s="2">
        <f t="shared" si="55"/>
        <v>35222.7856221552</v>
      </c>
    </row>
    <row r="1728" spans="1:6">
      <c r="A1728" s="5">
        <v>0.71197557751808</v>
      </c>
      <c r="B1728" s="5">
        <v>24321.3993085971</v>
      </c>
      <c r="C1728" s="5">
        <v>1.23519110731267</v>
      </c>
      <c r="D1728" s="5">
        <v>65368.4114366999</v>
      </c>
      <c r="E1728" s="2">
        <f t="shared" si="54"/>
        <v>0.52321552979459</v>
      </c>
      <c r="F1728" s="2">
        <f t="shared" si="55"/>
        <v>41047.0121281028</v>
      </c>
    </row>
    <row r="1729" spans="1:6">
      <c r="A1729" s="5">
        <v>0.666460094510269</v>
      </c>
      <c r="B1729" s="5">
        <v>18265.8940773536</v>
      </c>
      <c r="C1729" s="5">
        <v>1.1493141112409</v>
      </c>
      <c r="D1729" s="5">
        <v>57047.3345593182</v>
      </c>
      <c r="E1729" s="2">
        <f t="shared" si="54"/>
        <v>0.482854016730631</v>
      </c>
      <c r="F1729" s="2">
        <f t="shared" si="55"/>
        <v>38781.4404819646</v>
      </c>
    </row>
    <row r="1730" spans="1:6">
      <c r="A1730" s="5">
        <v>0.664889324138017</v>
      </c>
      <c r="B1730" s="5">
        <v>18765.9004117846</v>
      </c>
      <c r="C1730" s="5">
        <v>1.17321773628803</v>
      </c>
      <c r="D1730" s="5">
        <v>55678.7730955257</v>
      </c>
      <c r="E1730" s="2">
        <f t="shared" si="54"/>
        <v>0.508328412150013</v>
      </c>
      <c r="F1730" s="2">
        <f t="shared" si="55"/>
        <v>36912.8726837411</v>
      </c>
    </row>
    <row r="1731" spans="1:6">
      <c r="A1731" s="5">
        <v>0.678252920054338</v>
      </c>
      <c r="B1731" s="5">
        <v>15287.228599463</v>
      </c>
      <c r="C1731" s="5">
        <v>1.14821088361259</v>
      </c>
      <c r="D1731" s="5">
        <v>50049.2054904103</v>
      </c>
      <c r="E1731" s="2">
        <f t="shared" si="54"/>
        <v>0.469957963558252</v>
      </c>
      <c r="F1731" s="2">
        <f t="shared" si="55"/>
        <v>34761.9768909473</v>
      </c>
    </row>
    <row r="1732" spans="1:6">
      <c r="A1732" s="5">
        <v>0.72857686814885</v>
      </c>
      <c r="B1732" s="5">
        <v>20301.7185225128</v>
      </c>
      <c r="C1732" s="5">
        <v>1.24617772537875</v>
      </c>
      <c r="D1732" s="5">
        <v>57945.5240017127</v>
      </c>
      <c r="E1732" s="2">
        <f t="shared" ref="E1732:E1795" si="56">C1732-A1732</f>
        <v>0.5176008572299</v>
      </c>
      <c r="F1732" s="2">
        <f t="shared" ref="F1732:F1795" si="57">D1732-B1732</f>
        <v>37643.8054791999</v>
      </c>
    </row>
    <row r="1733" spans="1:6">
      <c r="A1733" s="5">
        <v>0.688306205005072</v>
      </c>
      <c r="B1733" s="5">
        <v>19556.8232530727</v>
      </c>
      <c r="C1733" s="5">
        <v>1.19866592288145</v>
      </c>
      <c r="D1733" s="5">
        <v>58917.117372257</v>
      </c>
      <c r="E1733" s="2">
        <f t="shared" si="56"/>
        <v>0.510359717876378</v>
      </c>
      <c r="F1733" s="2">
        <f t="shared" si="57"/>
        <v>39360.2941191843</v>
      </c>
    </row>
    <row r="1734" spans="1:6">
      <c r="A1734" s="5">
        <v>0.729223660076554</v>
      </c>
      <c r="B1734" s="5">
        <v>19553.4144056198</v>
      </c>
      <c r="C1734" s="5">
        <v>1.26015529806268</v>
      </c>
      <c r="D1734" s="5">
        <v>55188.7105233539</v>
      </c>
      <c r="E1734" s="2">
        <f t="shared" si="56"/>
        <v>0.530931637986126</v>
      </c>
      <c r="F1734" s="2">
        <f t="shared" si="57"/>
        <v>35635.2961177341</v>
      </c>
    </row>
    <row r="1735" spans="1:6">
      <c r="A1735" s="5">
        <v>0.706887790404348</v>
      </c>
      <c r="B1735" s="5">
        <v>20334.1972515695</v>
      </c>
      <c r="C1735" s="5">
        <v>1.17804368264709</v>
      </c>
      <c r="D1735" s="5">
        <v>55949.74741328</v>
      </c>
      <c r="E1735" s="2">
        <f t="shared" si="56"/>
        <v>0.471155892242742</v>
      </c>
      <c r="F1735" s="2">
        <f t="shared" si="57"/>
        <v>35615.5501617105</v>
      </c>
    </row>
    <row r="1736" spans="1:6">
      <c r="A1736" s="5">
        <v>0.711468734309782</v>
      </c>
      <c r="B1736" s="5">
        <v>24106.356423114</v>
      </c>
      <c r="C1736" s="5">
        <v>1.22915873665837</v>
      </c>
      <c r="D1736" s="5">
        <v>64269.767052471</v>
      </c>
      <c r="E1736" s="2">
        <f t="shared" si="56"/>
        <v>0.517690002348588</v>
      </c>
      <c r="F1736" s="2">
        <f t="shared" si="57"/>
        <v>40163.410629357</v>
      </c>
    </row>
    <row r="1737" spans="1:6">
      <c r="A1737" s="5">
        <v>0.718289220592517</v>
      </c>
      <c r="B1737" s="5">
        <v>24302.3844996242</v>
      </c>
      <c r="C1737" s="5">
        <v>1.23383021804939</v>
      </c>
      <c r="D1737" s="5">
        <v>63219.1618203667</v>
      </c>
      <c r="E1737" s="2">
        <f t="shared" si="56"/>
        <v>0.515540997456873</v>
      </c>
      <c r="F1737" s="2">
        <f t="shared" si="57"/>
        <v>38916.7773207425</v>
      </c>
    </row>
    <row r="1738" spans="1:6">
      <c r="A1738" s="5">
        <v>0.700586478468757</v>
      </c>
      <c r="B1738" s="5">
        <v>17523.9492845979</v>
      </c>
      <c r="C1738" s="5">
        <v>1.21211459482298</v>
      </c>
      <c r="D1738" s="5">
        <v>54264.6106425398</v>
      </c>
      <c r="E1738" s="2">
        <f t="shared" si="56"/>
        <v>0.511528116354223</v>
      </c>
      <c r="F1738" s="2">
        <f t="shared" si="57"/>
        <v>36740.6613579419</v>
      </c>
    </row>
    <row r="1739" spans="1:6">
      <c r="A1739" s="5">
        <v>0.628365392535037</v>
      </c>
      <c r="B1739" s="5">
        <v>19891.8363481476</v>
      </c>
      <c r="C1739" s="5">
        <v>1.0945081808278</v>
      </c>
      <c r="D1739" s="5">
        <v>57648.8613102637</v>
      </c>
      <c r="E1739" s="2">
        <f t="shared" si="56"/>
        <v>0.466142788292763</v>
      </c>
      <c r="F1739" s="2">
        <f t="shared" si="57"/>
        <v>37757.0249621161</v>
      </c>
    </row>
    <row r="1740" spans="1:6">
      <c r="A1740" s="5">
        <v>0.681818706818101</v>
      </c>
      <c r="B1740" s="5">
        <v>18379.237134935</v>
      </c>
      <c r="C1740" s="5">
        <v>1.17405274567149</v>
      </c>
      <c r="D1740" s="5">
        <v>56548.5071640504</v>
      </c>
      <c r="E1740" s="2">
        <f t="shared" si="56"/>
        <v>0.492234038853389</v>
      </c>
      <c r="F1740" s="2">
        <f t="shared" si="57"/>
        <v>38169.2700291154</v>
      </c>
    </row>
    <row r="1741" spans="1:6">
      <c r="A1741" s="5">
        <v>0.740977878640271</v>
      </c>
      <c r="B1741" s="5">
        <v>23229.0430807789</v>
      </c>
      <c r="C1741" s="5">
        <v>1.29295334664478</v>
      </c>
      <c r="D1741" s="5">
        <v>64272.1783688317</v>
      </c>
      <c r="E1741" s="2">
        <f t="shared" si="56"/>
        <v>0.551975468004509</v>
      </c>
      <c r="F1741" s="2">
        <f t="shared" si="57"/>
        <v>41043.1352880528</v>
      </c>
    </row>
    <row r="1742" spans="1:6">
      <c r="A1742" s="5">
        <v>0.691872815938037</v>
      </c>
      <c r="B1742" s="5">
        <v>18363.2104333242</v>
      </c>
      <c r="C1742" s="5">
        <v>1.19272416522544</v>
      </c>
      <c r="D1742" s="5">
        <v>55523.4711717629</v>
      </c>
      <c r="E1742" s="2">
        <f t="shared" si="56"/>
        <v>0.500851349287403</v>
      </c>
      <c r="F1742" s="2">
        <f t="shared" si="57"/>
        <v>37160.2607384387</v>
      </c>
    </row>
    <row r="1743" spans="1:6">
      <c r="A1743" s="5">
        <v>0.67988029057553</v>
      </c>
      <c r="B1743" s="5">
        <v>19889.2278556172</v>
      </c>
      <c r="C1743" s="5">
        <v>1.17095675959547</v>
      </c>
      <c r="D1743" s="5">
        <v>56120.0034924402</v>
      </c>
      <c r="E1743" s="2">
        <f t="shared" si="56"/>
        <v>0.49107646901994</v>
      </c>
      <c r="F1743" s="2">
        <f t="shared" si="57"/>
        <v>36230.775636823</v>
      </c>
    </row>
    <row r="1744" spans="1:6">
      <c r="A1744" s="5">
        <v>0.725433699380939</v>
      </c>
      <c r="B1744" s="5">
        <v>22631.4067965885</v>
      </c>
      <c r="C1744" s="5">
        <v>1.26086153214292</v>
      </c>
      <c r="D1744" s="5">
        <v>59666.2367805082</v>
      </c>
      <c r="E1744" s="2">
        <f t="shared" si="56"/>
        <v>0.535427832761981</v>
      </c>
      <c r="F1744" s="2">
        <f t="shared" si="57"/>
        <v>37034.8299839197</v>
      </c>
    </row>
    <row r="1745" spans="1:6">
      <c r="A1745" s="5">
        <v>0.718098486080579</v>
      </c>
      <c r="B1745" s="5">
        <v>29385.766059501</v>
      </c>
      <c r="C1745" s="5">
        <v>1.25495666127502</v>
      </c>
      <c r="D1745" s="5">
        <v>67041.5246632784</v>
      </c>
      <c r="E1745" s="2">
        <f t="shared" si="56"/>
        <v>0.536858175194441</v>
      </c>
      <c r="F1745" s="2">
        <f t="shared" si="57"/>
        <v>37655.7586037774</v>
      </c>
    </row>
    <row r="1746" spans="1:6">
      <c r="A1746" s="5">
        <v>0.704434078607384</v>
      </c>
      <c r="B1746" s="5">
        <v>23000.1321170835</v>
      </c>
      <c r="C1746" s="5">
        <v>1.22884455683656</v>
      </c>
      <c r="D1746" s="5">
        <v>60762.3558961298</v>
      </c>
      <c r="E1746" s="2">
        <f t="shared" si="56"/>
        <v>0.524410478229176</v>
      </c>
      <c r="F1746" s="2">
        <f t="shared" si="57"/>
        <v>37762.2237790463</v>
      </c>
    </row>
    <row r="1747" spans="1:6">
      <c r="A1747" s="5">
        <v>0.742910999390541</v>
      </c>
      <c r="B1747" s="5">
        <v>20859.4806972976</v>
      </c>
      <c r="C1747" s="5">
        <v>1.28133348325168</v>
      </c>
      <c r="D1747" s="5">
        <v>58347.0973968335</v>
      </c>
      <c r="E1747" s="2">
        <f t="shared" si="56"/>
        <v>0.538422483861139</v>
      </c>
      <c r="F1747" s="2">
        <f t="shared" si="57"/>
        <v>37487.6166995359</v>
      </c>
    </row>
    <row r="1748" spans="1:6">
      <c r="A1748" s="5">
        <v>0.684792463717583</v>
      </c>
      <c r="B1748" s="5">
        <v>19131.0749081931</v>
      </c>
      <c r="C1748" s="5">
        <v>1.17909373577217</v>
      </c>
      <c r="D1748" s="5">
        <v>58353.4479241445</v>
      </c>
      <c r="E1748" s="2">
        <f t="shared" si="56"/>
        <v>0.494301272054587</v>
      </c>
      <c r="F1748" s="2">
        <f t="shared" si="57"/>
        <v>39222.3730159514</v>
      </c>
    </row>
    <row r="1749" spans="1:6">
      <c r="A1749" s="5">
        <v>0.687300464569751</v>
      </c>
      <c r="B1749" s="5">
        <v>16228.547155911</v>
      </c>
      <c r="C1749" s="5">
        <v>1.20221957977075</v>
      </c>
      <c r="D1749" s="5">
        <v>53635.570415072</v>
      </c>
      <c r="E1749" s="2">
        <f t="shared" si="56"/>
        <v>0.514919115200999</v>
      </c>
      <c r="F1749" s="2">
        <f t="shared" si="57"/>
        <v>37407.023259161</v>
      </c>
    </row>
    <row r="1750" spans="1:6">
      <c r="A1750" s="5">
        <v>0.680157298037661</v>
      </c>
      <c r="B1750" s="5">
        <v>23499.9226037913</v>
      </c>
      <c r="C1750" s="5">
        <v>1.18346962130815</v>
      </c>
      <c r="D1750" s="5">
        <v>62353.7044776493</v>
      </c>
      <c r="E1750" s="2">
        <f t="shared" si="56"/>
        <v>0.503312323270489</v>
      </c>
      <c r="F1750" s="2">
        <f t="shared" si="57"/>
        <v>38853.781873858</v>
      </c>
    </row>
    <row r="1751" spans="1:6">
      <c r="A1751" s="5">
        <v>0.657430390792639</v>
      </c>
      <c r="B1751" s="5">
        <v>21999.0938781566</v>
      </c>
      <c r="C1751" s="5">
        <v>1.13227273867953</v>
      </c>
      <c r="D1751" s="5">
        <v>62574.6281450763</v>
      </c>
      <c r="E1751" s="2">
        <f t="shared" si="56"/>
        <v>0.474842347886891</v>
      </c>
      <c r="F1751" s="2">
        <f t="shared" si="57"/>
        <v>40575.5342669197</v>
      </c>
    </row>
    <row r="1752" spans="1:6">
      <c r="A1752" s="5">
        <v>0.699657078994072</v>
      </c>
      <c r="B1752" s="5">
        <v>22384.0443287286</v>
      </c>
      <c r="C1752" s="5">
        <v>1.19664240934708</v>
      </c>
      <c r="D1752" s="5">
        <v>58909.2000824423</v>
      </c>
      <c r="E1752" s="2">
        <f t="shared" si="56"/>
        <v>0.496985330353008</v>
      </c>
      <c r="F1752" s="2">
        <f t="shared" si="57"/>
        <v>36525.1557537137</v>
      </c>
    </row>
    <row r="1753" spans="1:6">
      <c r="A1753" s="5">
        <v>0.714470897956581</v>
      </c>
      <c r="B1753" s="5">
        <v>16264.3311288195</v>
      </c>
      <c r="C1753" s="5">
        <v>1.27058558156005</v>
      </c>
      <c r="D1753" s="5">
        <v>53134.3578397857</v>
      </c>
      <c r="E1753" s="2">
        <f t="shared" si="56"/>
        <v>0.556114683603469</v>
      </c>
      <c r="F1753" s="2">
        <f t="shared" si="57"/>
        <v>36870.0267109662</v>
      </c>
    </row>
    <row r="1754" spans="1:6">
      <c r="A1754" s="5">
        <v>0.728900812518499</v>
      </c>
      <c r="B1754" s="5">
        <v>22663.552953492</v>
      </c>
      <c r="C1754" s="5">
        <v>1.28229501874225</v>
      </c>
      <c r="D1754" s="5">
        <v>63751.9898370981</v>
      </c>
      <c r="E1754" s="2">
        <f t="shared" si="56"/>
        <v>0.553394206223751</v>
      </c>
      <c r="F1754" s="2">
        <f t="shared" si="57"/>
        <v>41088.4368836061</v>
      </c>
    </row>
    <row r="1755" spans="1:6">
      <c r="A1755" s="5">
        <v>0.644517519895932</v>
      </c>
      <c r="B1755" s="5">
        <v>16228.6896270168</v>
      </c>
      <c r="C1755" s="5">
        <v>1.10499068907254</v>
      </c>
      <c r="D1755" s="5">
        <v>51302.9243799355</v>
      </c>
      <c r="E1755" s="2">
        <f t="shared" si="56"/>
        <v>0.460473169176608</v>
      </c>
      <c r="F1755" s="2">
        <f t="shared" si="57"/>
        <v>35074.2347529187</v>
      </c>
    </row>
    <row r="1756" spans="1:6">
      <c r="A1756" s="5">
        <v>0.708839769756337</v>
      </c>
      <c r="B1756" s="5">
        <v>18562.3668162551</v>
      </c>
      <c r="C1756" s="5">
        <v>1.23532990959106</v>
      </c>
      <c r="D1756" s="5">
        <v>55729.8322032307</v>
      </c>
      <c r="E1756" s="2">
        <f t="shared" si="56"/>
        <v>0.526490139834723</v>
      </c>
      <c r="F1756" s="2">
        <f t="shared" si="57"/>
        <v>37167.4653869756</v>
      </c>
    </row>
    <row r="1757" spans="1:6">
      <c r="A1757" s="5">
        <v>0.723151868158627</v>
      </c>
      <c r="B1757" s="5">
        <v>20739.5919376766</v>
      </c>
      <c r="C1757" s="5">
        <v>1.23351974593403</v>
      </c>
      <c r="D1757" s="5">
        <v>56840.8866555584</v>
      </c>
      <c r="E1757" s="2">
        <f t="shared" si="56"/>
        <v>0.510367877775403</v>
      </c>
      <c r="F1757" s="2">
        <f t="shared" si="57"/>
        <v>36101.2947178818</v>
      </c>
    </row>
    <row r="1758" spans="1:6">
      <c r="A1758" s="5">
        <v>0.665797684945491</v>
      </c>
      <c r="B1758" s="5">
        <v>18441.1519619385</v>
      </c>
      <c r="C1758" s="5">
        <v>1.15624876347265</v>
      </c>
      <c r="D1758" s="5">
        <v>55681.915751682</v>
      </c>
      <c r="E1758" s="2">
        <f t="shared" si="56"/>
        <v>0.490451078527159</v>
      </c>
      <c r="F1758" s="2">
        <f t="shared" si="57"/>
        <v>37240.7637897435</v>
      </c>
    </row>
    <row r="1759" spans="1:6">
      <c r="A1759" s="5">
        <v>0.75805846675535</v>
      </c>
      <c r="B1759" s="5">
        <v>16895.5723520138</v>
      </c>
      <c r="C1759" s="5">
        <v>1.29957769485651</v>
      </c>
      <c r="D1759" s="5">
        <v>52949.6460114969</v>
      </c>
      <c r="E1759" s="2">
        <f t="shared" si="56"/>
        <v>0.54151922810116</v>
      </c>
      <c r="F1759" s="2">
        <f t="shared" si="57"/>
        <v>36054.0736594831</v>
      </c>
    </row>
    <row r="1760" spans="1:6">
      <c r="A1760" s="5">
        <v>0.745127709920607</v>
      </c>
      <c r="B1760" s="5">
        <v>18137.3609079414</v>
      </c>
      <c r="C1760" s="5">
        <v>1.29717454117399</v>
      </c>
      <c r="D1760" s="5">
        <v>54663.9809643446</v>
      </c>
      <c r="E1760" s="2">
        <f t="shared" si="56"/>
        <v>0.552046831253383</v>
      </c>
      <c r="F1760" s="2">
        <f t="shared" si="57"/>
        <v>36526.6200564032</v>
      </c>
    </row>
    <row r="1761" spans="1:6">
      <c r="A1761" s="5">
        <v>0.740338313733298</v>
      </c>
      <c r="B1761" s="5">
        <v>22015.4543532411</v>
      </c>
      <c r="C1761" s="5">
        <v>1.25311705498236</v>
      </c>
      <c r="D1761" s="5">
        <v>59025.2108524493</v>
      </c>
      <c r="E1761" s="2">
        <f t="shared" si="56"/>
        <v>0.512778741249062</v>
      </c>
      <c r="F1761" s="2">
        <f t="shared" si="57"/>
        <v>37009.7564992082</v>
      </c>
    </row>
    <row r="1762" spans="1:6">
      <c r="A1762" s="5">
        <v>0.688322808150522</v>
      </c>
      <c r="B1762" s="5">
        <v>15614.5314157515</v>
      </c>
      <c r="C1762" s="5">
        <v>1.17725143451109</v>
      </c>
      <c r="D1762" s="5">
        <v>50580.8547850725</v>
      </c>
      <c r="E1762" s="2">
        <f t="shared" si="56"/>
        <v>0.488928626360568</v>
      </c>
      <c r="F1762" s="2">
        <f t="shared" si="57"/>
        <v>34966.323369321</v>
      </c>
    </row>
    <row r="1763" spans="1:6">
      <c r="A1763" s="5">
        <v>0.693768752157056</v>
      </c>
      <c r="B1763" s="5">
        <v>19050.9286367687</v>
      </c>
      <c r="C1763" s="5">
        <v>1.19372857999873</v>
      </c>
      <c r="D1763" s="5">
        <v>56200.9558119756</v>
      </c>
      <c r="E1763" s="2">
        <f t="shared" si="56"/>
        <v>0.499959827841674</v>
      </c>
      <c r="F1763" s="2">
        <f t="shared" si="57"/>
        <v>37150.0271752069</v>
      </c>
    </row>
    <row r="1764" spans="1:6">
      <c r="A1764" s="5">
        <v>0.697710916150186</v>
      </c>
      <c r="B1764" s="5">
        <v>21510.7253532358</v>
      </c>
      <c r="C1764" s="5">
        <v>1.21500868058906</v>
      </c>
      <c r="D1764" s="5">
        <v>58237.6448795154</v>
      </c>
      <c r="E1764" s="2">
        <f t="shared" si="56"/>
        <v>0.517297764438874</v>
      </c>
      <c r="F1764" s="2">
        <f t="shared" si="57"/>
        <v>36726.9195262796</v>
      </c>
    </row>
    <row r="1765" spans="1:6">
      <c r="A1765" s="5">
        <v>0.714233083532907</v>
      </c>
      <c r="B1765" s="5">
        <v>18772.7587792191</v>
      </c>
      <c r="C1765" s="5">
        <v>1.2112767695424</v>
      </c>
      <c r="D1765" s="5">
        <v>54466.5956857259</v>
      </c>
      <c r="E1765" s="2">
        <f t="shared" si="56"/>
        <v>0.497043686009493</v>
      </c>
      <c r="F1765" s="2">
        <f t="shared" si="57"/>
        <v>35693.8369065068</v>
      </c>
    </row>
    <row r="1766" spans="1:6">
      <c r="A1766" s="5">
        <v>0.710097166355057</v>
      </c>
      <c r="B1766" s="5">
        <v>18160.1950795919</v>
      </c>
      <c r="C1766" s="5">
        <v>1.2448427915338</v>
      </c>
      <c r="D1766" s="5">
        <v>53726.8730845522</v>
      </c>
      <c r="E1766" s="2">
        <f t="shared" si="56"/>
        <v>0.534745625178743</v>
      </c>
      <c r="F1766" s="2">
        <f t="shared" si="57"/>
        <v>35566.6780049603</v>
      </c>
    </row>
    <row r="1767" spans="1:6">
      <c r="A1767" s="5">
        <v>0.728347286315801</v>
      </c>
      <c r="B1767" s="5">
        <v>24585.7122378738</v>
      </c>
      <c r="C1767" s="5">
        <v>1.23847121875305</v>
      </c>
      <c r="D1767" s="5">
        <v>63343.8677391493</v>
      </c>
      <c r="E1767" s="2">
        <f t="shared" si="56"/>
        <v>0.510123932437249</v>
      </c>
      <c r="F1767" s="2">
        <f t="shared" si="57"/>
        <v>38758.1555012755</v>
      </c>
    </row>
    <row r="1768" spans="1:6">
      <c r="A1768" s="5">
        <v>0.731966010565226</v>
      </c>
      <c r="B1768" s="5">
        <v>19302.9902253885</v>
      </c>
      <c r="C1768" s="5">
        <v>1.26965173328903</v>
      </c>
      <c r="D1768" s="5">
        <v>52868.3437673701</v>
      </c>
      <c r="E1768" s="2">
        <f t="shared" si="56"/>
        <v>0.537685722723804</v>
      </c>
      <c r="F1768" s="2">
        <f t="shared" si="57"/>
        <v>33565.3535419816</v>
      </c>
    </row>
    <row r="1769" spans="1:6">
      <c r="A1769" s="5">
        <v>0.665046336633082</v>
      </c>
      <c r="B1769" s="5">
        <v>16549.7535639883</v>
      </c>
      <c r="C1769" s="5">
        <v>1.20604317163665</v>
      </c>
      <c r="D1769" s="5">
        <v>53440.719002181</v>
      </c>
      <c r="E1769" s="2">
        <f t="shared" si="56"/>
        <v>0.540996835003568</v>
      </c>
      <c r="F1769" s="2">
        <f t="shared" si="57"/>
        <v>36890.9654381927</v>
      </c>
    </row>
    <row r="1770" spans="1:6">
      <c r="A1770" s="5">
        <v>0.707366382479313</v>
      </c>
      <c r="B1770" s="5">
        <v>20447.67613568</v>
      </c>
      <c r="C1770" s="5">
        <v>1.25243754009312</v>
      </c>
      <c r="D1770" s="5">
        <v>58047.767539961</v>
      </c>
      <c r="E1770" s="2">
        <f t="shared" si="56"/>
        <v>0.545071157613807</v>
      </c>
      <c r="F1770" s="2">
        <f t="shared" si="57"/>
        <v>37600.091404281</v>
      </c>
    </row>
    <row r="1771" spans="1:6">
      <c r="A1771" s="5">
        <v>0.693541173878054</v>
      </c>
      <c r="B1771" s="5">
        <v>25809.4645345641</v>
      </c>
      <c r="C1771" s="5">
        <v>1.18023806087897</v>
      </c>
      <c r="D1771" s="5">
        <v>65211.3216009704</v>
      </c>
      <c r="E1771" s="2">
        <f t="shared" si="56"/>
        <v>0.486696887000916</v>
      </c>
      <c r="F1771" s="2">
        <f t="shared" si="57"/>
        <v>39401.8570664063</v>
      </c>
    </row>
    <row r="1772" spans="1:6">
      <c r="A1772" s="5">
        <v>0.668706582597287</v>
      </c>
      <c r="B1772" s="5">
        <v>22403.9532519993</v>
      </c>
      <c r="C1772" s="5">
        <v>1.15600219631415</v>
      </c>
      <c r="D1772" s="5">
        <v>61206.2020851425</v>
      </c>
      <c r="E1772" s="2">
        <f t="shared" si="56"/>
        <v>0.487295613716863</v>
      </c>
      <c r="F1772" s="2">
        <f t="shared" si="57"/>
        <v>38802.2488331432</v>
      </c>
    </row>
    <row r="1773" spans="1:6">
      <c r="A1773" s="5">
        <v>0.720782878862606</v>
      </c>
      <c r="B1773" s="5">
        <v>19337.521639688</v>
      </c>
      <c r="C1773" s="5">
        <v>1.2436274968467</v>
      </c>
      <c r="D1773" s="5">
        <v>56739.207400844</v>
      </c>
      <c r="E1773" s="2">
        <f t="shared" si="56"/>
        <v>0.522844617984094</v>
      </c>
      <c r="F1773" s="2">
        <f t="shared" si="57"/>
        <v>37401.685761156</v>
      </c>
    </row>
    <row r="1774" spans="1:6">
      <c r="A1774" s="5">
        <v>0.692540874607222</v>
      </c>
      <c r="B1774" s="5">
        <v>17501.6791343093</v>
      </c>
      <c r="C1774" s="5">
        <v>1.20815904843902</v>
      </c>
      <c r="D1774" s="5">
        <v>54711.3742031749</v>
      </c>
      <c r="E1774" s="2">
        <f t="shared" si="56"/>
        <v>0.515618173831798</v>
      </c>
      <c r="F1774" s="2">
        <f t="shared" si="57"/>
        <v>37209.6950688656</v>
      </c>
    </row>
    <row r="1775" spans="1:6">
      <c r="A1775" s="5">
        <v>0.694265964420073</v>
      </c>
      <c r="B1775" s="5">
        <v>20925.8062393293</v>
      </c>
      <c r="C1775" s="5">
        <v>1.26019304889649</v>
      </c>
      <c r="D1775" s="5">
        <v>56505.2959563069</v>
      </c>
      <c r="E1775" s="2">
        <f t="shared" si="56"/>
        <v>0.565927084476417</v>
      </c>
      <c r="F1775" s="2">
        <f t="shared" si="57"/>
        <v>35579.4897169776</v>
      </c>
    </row>
    <row r="1776" spans="1:6">
      <c r="A1776" s="5">
        <v>0.689508966453633</v>
      </c>
      <c r="B1776" s="5">
        <v>21631.244110419</v>
      </c>
      <c r="C1776" s="5">
        <v>1.20720941670928</v>
      </c>
      <c r="D1776" s="5">
        <v>58684.0094306599</v>
      </c>
      <c r="E1776" s="2">
        <f t="shared" si="56"/>
        <v>0.517700450255647</v>
      </c>
      <c r="F1776" s="2">
        <f t="shared" si="57"/>
        <v>37052.7653202409</v>
      </c>
    </row>
    <row r="1777" spans="1:6">
      <c r="A1777" s="5">
        <v>0.692243099105869</v>
      </c>
      <c r="B1777" s="5">
        <v>19872.2205484443</v>
      </c>
      <c r="C1777" s="5">
        <v>1.21621952118171</v>
      </c>
      <c r="D1777" s="5">
        <v>56249.1668001744</v>
      </c>
      <c r="E1777" s="2">
        <f t="shared" si="56"/>
        <v>0.523976422075841</v>
      </c>
      <c r="F1777" s="2">
        <f t="shared" si="57"/>
        <v>36376.9462517301</v>
      </c>
    </row>
    <row r="1778" spans="1:6">
      <c r="A1778" s="5">
        <v>0.744727566804455</v>
      </c>
      <c r="B1778" s="5">
        <v>18242.7439748184</v>
      </c>
      <c r="C1778" s="5">
        <v>1.29485067875951</v>
      </c>
      <c r="D1778" s="5">
        <v>54348.4971706464</v>
      </c>
      <c r="E1778" s="2">
        <f t="shared" si="56"/>
        <v>0.550123111955055</v>
      </c>
      <c r="F1778" s="2">
        <f t="shared" si="57"/>
        <v>36105.753195828</v>
      </c>
    </row>
    <row r="1779" spans="1:6">
      <c r="A1779" s="5">
        <v>0.693957022213866</v>
      </c>
      <c r="B1779" s="5">
        <v>22505.3320433824</v>
      </c>
      <c r="C1779" s="5">
        <v>1.24344003944157</v>
      </c>
      <c r="D1779" s="5">
        <v>63332.5747270631</v>
      </c>
      <c r="E1779" s="2">
        <f t="shared" si="56"/>
        <v>0.549483017227704</v>
      </c>
      <c r="F1779" s="2">
        <f t="shared" si="57"/>
        <v>40827.2426836807</v>
      </c>
    </row>
    <row r="1780" spans="1:6">
      <c r="A1780" s="5">
        <v>0.767146718950681</v>
      </c>
      <c r="B1780" s="5">
        <v>20379.5907086508</v>
      </c>
      <c r="C1780" s="5">
        <v>1.32694828895418</v>
      </c>
      <c r="D1780" s="5">
        <v>58528.2705658335</v>
      </c>
      <c r="E1780" s="2">
        <f t="shared" si="56"/>
        <v>0.559801570003499</v>
      </c>
      <c r="F1780" s="2">
        <f t="shared" si="57"/>
        <v>38148.6798571827</v>
      </c>
    </row>
    <row r="1781" spans="1:6">
      <c r="A1781" s="5">
        <v>0.687570362831944</v>
      </c>
      <c r="B1781" s="5">
        <v>22764.8227460927</v>
      </c>
      <c r="C1781" s="5">
        <v>1.17318000801661</v>
      </c>
      <c r="D1781" s="5">
        <v>59002.9521221506</v>
      </c>
      <c r="E1781" s="2">
        <f t="shared" si="56"/>
        <v>0.485609645184666</v>
      </c>
      <c r="F1781" s="2">
        <f t="shared" si="57"/>
        <v>36238.1293760579</v>
      </c>
    </row>
    <row r="1782" spans="1:6">
      <c r="A1782" s="5">
        <v>0.6969226595916</v>
      </c>
      <c r="B1782" s="5">
        <v>22784.4180096529</v>
      </c>
      <c r="C1782" s="5">
        <v>1.18424395556859</v>
      </c>
      <c r="D1782" s="5">
        <v>59771.2378875071</v>
      </c>
      <c r="E1782" s="2">
        <f t="shared" si="56"/>
        <v>0.48732129597699</v>
      </c>
      <c r="F1782" s="2">
        <f t="shared" si="57"/>
        <v>36986.8198778542</v>
      </c>
    </row>
    <row r="1783" spans="1:6">
      <c r="A1783" s="5">
        <v>0.713260143230919</v>
      </c>
      <c r="B1783" s="5">
        <v>17669.2666080133</v>
      </c>
      <c r="C1783" s="5">
        <v>1.23832975651027</v>
      </c>
      <c r="D1783" s="5">
        <v>53178.8188076266</v>
      </c>
      <c r="E1783" s="2">
        <f t="shared" si="56"/>
        <v>0.525069613279351</v>
      </c>
      <c r="F1783" s="2">
        <f t="shared" si="57"/>
        <v>35509.5521996133</v>
      </c>
    </row>
    <row r="1784" spans="1:6">
      <c r="A1784" s="5">
        <v>0.67296739683483</v>
      </c>
      <c r="B1784" s="5">
        <v>19616.3695837298</v>
      </c>
      <c r="C1784" s="5">
        <v>1.14682463541859</v>
      </c>
      <c r="D1784" s="5">
        <v>56116.618782879</v>
      </c>
      <c r="E1784" s="2">
        <f t="shared" si="56"/>
        <v>0.47385723858376</v>
      </c>
      <c r="F1784" s="2">
        <f t="shared" si="57"/>
        <v>36500.2491991492</v>
      </c>
    </row>
    <row r="1785" spans="1:6">
      <c r="A1785" s="5">
        <v>0.683631541118117</v>
      </c>
      <c r="B1785" s="5">
        <v>18554.3465988367</v>
      </c>
      <c r="C1785" s="5">
        <v>1.21220077847839</v>
      </c>
      <c r="D1785" s="5">
        <v>55512.7941911026</v>
      </c>
      <c r="E1785" s="2">
        <f t="shared" si="56"/>
        <v>0.528569237360273</v>
      </c>
      <c r="F1785" s="2">
        <f t="shared" si="57"/>
        <v>36958.4475922659</v>
      </c>
    </row>
    <row r="1786" spans="1:6">
      <c r="A1786" s="5">
        <v>0.704490113486664</v>
      </c>
      <c r="B1786" s="5">
        <v>19045.4865201417</v>
      </c>
      <c r="C1786" s="5">
        <v>1.20577511090659</v>
      </c>
      <c r="D1786" s="5">
        <v>55771.189626989</v>
      </c>
      <c r="E1786" s="2">
        <f t="shared" si="56"/>
        <v>0.501284997419926</v>
      </c>
      <c r="F1786" s="2">
        <f t="shared" si="57"/>
        <v>36725.7031068473</v>
      </c>
    </row>
    <row r="1787" spans="1:6">
      <c r="A1787" s="5">
        <v>0.648105305493849</v>
      </c>
      <c r="B1787" s="5">
        <v>19913.4919756548</v>
      </c>
      <c r="C1787" s="5">
        <v>1.14001629688647</v>
      </c>
      <c r="D1787" s="5">
        <v>56474.6870950922</v>
      </c>
      <c r="E1787" s="2">
        <f t="shared" si="56"/>
        <v>0.491910991392621</v>
      </c>
      <c r="F1787" s="2">
        <f t="shared" si="57"/>
        <v>36561.1951194374</v>
      </c>
    </row>
    <row r="1788" spans="1:6">
      <c r="A1788" s="5">
        <v>0.711665305835687</v>
      </c>
      <c r="B1788" s="5">
        <v>18080.8105442254</v>
      </c>
      <c r="C1788" s="5">
        <v>1.20465313519041</v>
      </c>
      <c r="D1788" s="5">
        <v>56013.6929684518</v>
      </c>
      <c r="E1788" s="2">
        <f t="shared" si="56"/>
        <v>0.492987829354723</v>
      </c>
      <c r="F1788" s="2">
        <f t="shared" si="57"/>
        <v>37932.8824242264</v>
      </c>
    </row>
    <row r="1789" spans="1:6">
      <c r="A1789" s="5">
        <v>0.706517820929562</v>
      </c>
      <c r="B1789" s="5">
        <v>18182.2579507203</v>
      </c>
      <c r="C1789" s="5">
        <v>1.20901416454102</v>
      </c>
      <c r="D1789" s="5">
        <v>55153.0817764587</v>
      </c>
      <c r="E1789" s="2">
        <f t="shared" si="56"/>
        <v>0.502496343611458</v>
      </c>
      <c r="F1789" s="2">
        <f t="shared" si="57"/>
        <v>36970.8238257384</v>
      </c>
    </row>
    <row r="1790" spans="1:6">
      <c r="A1790" s="5">
        <v>0.730548835518573</v>
      </c>
      <c r="B1790" s="5">
        <v>20927.4408654634</v>
      </c>
      <c r="C1790" s="5">
        <v>1.26547192911391</v>
      </c>
      <c r="D1790" s="5">
        <v>59420.5873670602</v>
      </c>
      <c r="E1790" s="2">
        <f t="shared" si="56"/>
        <v>0.534923093595337</v>
      </c>
      <c r="F1790" s="2">
        <f t="shared" si="57"/>
        <v>38493.1465015968</v>
      </c>
    </row>
    <row r="1791" spans="1:6">
      <c r="A1791" s="5">
        <v>0.671633145132198</v>
      </c>
      <c r="B1791" s="5">
        <v>24829.2242121404</v>
      </c>
      <c r="C1791" s="5">
        <v>1.14394406921773</v>
      </c>
      <c r="D1791" s="5">
        <v>61762.7894305073</v>
      </c>
      <c r="E1791" s="2">
        <f t="shared" si="56"/>
        <v>0.472310924085532</v>
      </c>
      <c r="F1791" s="2">
        <f t="shared" si="57"/>
        <v>36933.5652183669</v>
      </c>
    </row>
    <row r="1792" spans="1:6">
      <c r="A1792" s="5">
        <v>0.712025833397634</v>
      </c>
      <c r="B1792" s="5">
        <v>17885.6921983032</v>
      </c>
      <c r="C1792" s="5">
        <v>1.23653280705451</v>
      </c>
      <c r="D1792" s="5">
        <v>55414.5620588278</v>
      </c>
      <c r="E1792" s="2">
        <f t="shared" si="56"/>
        <v>0.524506973656876</v>
      </c>
      <c r="F1792" s="2">
        <f t="shared" si="57"/>
        <v>37528.8698605246</v>
      </c>
    </row>
    <row r="1793" spans="1:6">
      <c r="A1793" s="5">
        <v>0.674977870782044</v>
      </c>
      <c r="B1793" s="5">
        <v>19239.9370407264</v>
      </c>
      <c r="C1793" s="5">
        <v>1.18538649505606</v>
      </c>
      <c r="D1793" s="5">
        <v>54328.1362389493</v>
      </c>
      <c r="E1793" s="2">
        <f t="shared" si="56"/>
        <v>0.510408624274016</v>
      </c>
      <c r="F1793" s="2">
        <f t="shared" si="57"/>
        <v>35088.1991982229</v>
      </c>
    </row>
    <row r="1794" spans="1:6">
      <c r="A1794" s="5">
        <v>0.66377927847401</v>
      </c>
      <c r="B1794" s="5">
        <v>18389.8904112305</v>
      </c>
      <c r="C1794" s="5">
        <v>1.1527644278776</v>
      </c>
      <c r="D1794" s="5">
        <v>55639.1436542246</v>
      </c>
      <c r="E1794" s="2">
        <f t="shared" si="56"/>
        <v>0.48898514940359</v>
      </c>
      <c r="F1794" s="2">
        <f t="shared" si="57"/>
        <v>37249.2532429941</v>
      </c>
    </row>
    <row r="1795" spans="1:6">
      <c r="A1795" s="5">
        <v>0.704663794025815</v>
      </c>
      <c r="B1795" s="5">
        <v>20528.542936345</v>
      </c>
      <c r="C1795" s="5">
        <v>1.24021116509361</v>
      </c>
      <c r="D1795" s="5">
        <v>57979.3594443559</v>
      </c>
      <c r="E1795" s="2">
        <f t="shared" si="56"/>
        <v>0.535547371067795</v>
      </c>
      <c r="F1795" s="2">
        <f t="shared" si="57"/>
        <v>37450.8165080109</v>
      </c>
    </row>
    <row r="1796" spans="1:6">
      <c r="A1796" s="5">
        <v>0.672135374804644</v>
      </c>
      <c r="B1796" s="5">
        <v>19683.6127374427</v>
      </c>
      <c r="C1796" s="5">
        <v>1.1741520088568</v>
      </c>
      <c r="D1796" s="5">
        <v>57203.0224619772</v>
      </c>
      <c r="E1796" s="2">
        <f t="shared" ref="E1796:E1859" si="58">C1796-A1796</f>
        <v>0.502016634052156</v>
      </c>
      <c r="F1796" s="2">
        <f t="shared" ref="F1796:F1859" si="59">D1796-B1796</f>
        <v>37519.4097245345</v>
      </c>
    </row>
    <row r="1797" spans="1:6">
      <c r="A1797" s="5">
        <v>0.712911507753413</v>
      </c>
      <c r="B1797" s="5">
        <v>20584.4977576904</v>
      </c>
      <c r="C1797" s="5">
        <v>1.24655854028457</v>
      </c>
      <c r="D1797" s="5">
        <v>56728.2185582358</v>
      </c>
      <c r="E1797" s="2">
        <f t="shared" si="58"/>
        <v>0.533647032531157</v>
      </c>
      <c r="F1797" s="2">
        <f t="shared" si="59"/>
        <v>36143.7208005454</v>
      </c>
    </row>
    <row r="1798" spans="1:6">
      <c r="A1798" s="5">
        <v>0.716646723651594</v>
      </c>
      <c r="B1798" s="5">
        <v>22379.1064325112</v>
      </c>
      <c r="C1798" s="5">
        <v>1.25560778742197</v>
      </c>
      <c r="D1798" s="5">
        <v>58644.1417755993</v>
      </c>
      <c r="E1798" s="2">
        <f t="shared" si="58"/>
        <v>0.538961063770376</v>
      </c>
      <c r="F1798" s="2">
        <f t="shared" si="59"/>
        <v>36265.0353430881</v>
      </c>
    </row>
    <row r="1799" spans="1:6">
      <c r="A1799" s="5">
        <v>0.699619395827476</v>
      </c>
      <c r="B1799" s="5">
        <v>17229.1275838947</v>
      </c>
      <c r="C1799" s="5">
        <v>1.17880965864164</v>
      </c>
      <c r="D1799" s="5">
        <v>54786.6892966778</v>
      </c>
      <c r="E1799" s="2">
        <f t="shared" si="58"/>
        <v>0.479190262814164</v>
      </c>
      <c r="F1799" s="2">
        <f t="shared" si="59"/>
        <v>37557.5617127831</v>
      </c>
    </row>
    <row r="1800" spans="1:6">
      <c r="A1800" s="5">
        <v>0.722833597118438</v>
      </c>
      <c r="B1800" s="5">
        <v>18280.4782559115</v>
      </c>
      <c r="C1800" s="5">
        <v>1.25629005667358</v>
      </c>
      <c r="D1800" s="5">
        <v>54877.9862155432</v>
      </c>
      <c r="E1800" s="2">
        <f t="shared" si="58"/>
        <v>0.533456459555142</v>
      </c>
      <c r="F1800" s="2">
        <f t="shared" si="59"/>
        <v>36597.5079596317</v>
      </c>
    </row>
    <row r="1801" spans="1:6">
      <c r="A1801" s="5">
        <v>0.730725297387674</v>
      </c>
      <c r="B1801" s="5">
        <v>15504.3058593376</v>
      </c>
      <c r="C1801" s="5">
        <v>1.249579544161</v>
      </c>
      <c r="D1801" s="5">
        <v>51018.4636204851</v>
      </c>
      <c r="E1801" s="2">
        <f t="shared" si="58"/>
        <v>0.518854246773326</v>
      </c>
      <c r="F1801" s="2">
        <f t="shared" si="59"/>
        <v>35514.1577611475</v>
      </c>
    </row>
    <row r="1802" spans="1:6">
      <c r="A1802" s="5">
        <v>0.71675987571985</v>
      </c>
      <c r="B1802" s="5">
        <v>17529.6386772045</v>
      </c>
      <c r="C1802" s="5">
        <v>1.26536936430174</v>
      </c>
      <c r="D1802" s="5">
        <v>56225.1037509854</v>
      </c>
      <c r="E1802" s="2">
        <f t="shared" si="58"/>
        <v>0.54860948858189</v>
      </c>
      <c r="F1802" s="2">
        <f t="shared" si="59"/>
        <v>38695.4650737809</v>
      </c>
    </row>
    <row r="1803" spans="1:6">
      <c r="A1803" s="5">
        <v>0.585975710429593</v>
      </c>
      <c r="B1803" s="5">
        <v>17753.8019025849</v>
      </c>
      <c r="C1803" s="5">
        <v>0.996208179552605</v>
      </c>
      <c r="D1803" s="5">
        <v>53796.7770351156</v>
      </c>
      <c r="E1803" s="2">
        <f t="shared" si="58"/>
        <v>0.410232469123012</v>
      </c>
      <c r="F1803" s="2">
        <f t="shared" si="59"/>
        <v>36042.9751325307</v>
      </c>
    </row>
    <row r="1804" spans="1:6">
      <c r="A1804" s="5">
        <v>0.781432724629729</v>
      </c>
      <c r="B1804" s="5">
        <v>21752.45795147</v>
      </c>
      <c r="C1804" s="5">
        <v>1.38152181981818</v>
      </c>
      <c r="D1804" s="5">
        <v>60240.8741327351</v>
      </c>
      <c r="E1804" s="2">
        <f t="shared" si="58"/>
        <v>0.600089095188451</v>
      </c>
      <c r="F1804" s="2">
        <f t="shared" si="59"/>
        <v>38488.4161812651</v>
      </c>
    </row>
    <row r="1805" spans="1:6">
      <c r="A1805" s="5">
        <v>0.690901622038624</v>
      </c>
      <c r="B1805" s="5">
        <v>17215.9032810088</v>
      </c>
      <c r="C1805" s="5">
        <v>1.16222192657875</v>
      </c>
      <c r="D1805" s="5">
        <v>51323.9244432069</v>
      </c>
      <c r="E1805" s="2">
        <f t="shared" si="58"/>
        <v>0.471320304540126</v>
      </c>
      <c r="F1805" s="2">
        <f t="shared" si="59"/>
        <v>34108.0211621981</v>
      </c>
    </row>
    <row r="1806" spans="1:6">
      <c r="A1806" s="5">
        <v>0.752168483903871</v>
      </c>
      <c r="B1806" s="5">
        <v>15913.094441226</v>
      </c>
      <c r="C1806" s="5">
        <v>1.32878715527494</v>
      </c>
      <c r="D1806" s="5">
        <v>52409.0515967504</v>
      </c>
      <c r="E1806" s="2">
        <f t="shared" si="58"/>
        <v>0.576618671371069</v>
      </c>
      <c r="F1806" s="2">
        <f t="shared" si="59"/>
        <v>36495.9571555244</v>
      </c>
    </row>
    <row r="1807" spans="1:6">
      <c r="A1807" s="5">
        <v>0.740246950631061</v>
      </c>
      <c r="B1807" s="5">
        <v>19606.3944378212</v>
      </c>
      <c r="C1807" s="5">
        <v>1.28985541846291</v>
      </c>
      <c r="D1807" s="5">
        <v>58329.4189865888</v>
      </c>
      <c r="E1807" s="2">
        <f t="shared" si="58"/>
        <v>0.549608467831849</v>
      </c>
      <c r="F1807" s="2">
        <f t="shared" si="59"/>
        <v>38723.0245487676</v>
      </c>
    </row>
    <row r="1808" spans="1:6">
      <c r="A1808" s="5">
        <v>0.682373505819505</v>
      </c>
      <c r="B1808" s="5">
        <v>17087.4300322359</v>
      </c>
      <c r="C1808" s="5">
        <v>1.21975293843085</v>
      </c>
      <c r="D1808" s="5">
        <v>52275.9624677852</v>
      </c>
      <c r="E1808" s="2">
        <f t="shared" si="58"/>
        <v>0.537379432611345</v>
      </c>
      <c r="F1808" s="2">
        <f t="shared" si="59"/>
        <v>35188.5324355493</v>
      </c>
    </row>
    <row r="1809" spans="1:6">
      <c r="A1809" s="5">
        <v>0.698758354340611</v>
      </c>
      <c r="B1809" s="5">
        <v>15492.7168733168</v>
      </c>
      <c r="C1809" s="5">
        <v>1.21980913257093</v>
      </c>
      <c r="D1809" s="5">
        <v>52230.177990869</v>
      </c>
      <c r="E1809" s="2">
        <f t="shared" si="58"/>
        <v>0.521050778230319</v>
      </c>
      <c r="F1809" s="2">
        <f t="shared" si="59"/>
        <v>36737.4611175522</v>
      </c>
    </row>
    <row r="1810" spans="1:6">
      <c r="A1810" s="5">
        <v>0.754469106415258</v>
      </c>
      <c r="B1810" s="5">
        <v>20361.5467868869</v>
      </c>
      <c r="C1810" s="5">
        <v>1.31019591795453</v>
      </c>
      <c r="D1810" s="5">
        <v>56485.9393588092</v>
      </c>
      <c r="E1810" s="2">
        <f t="shared" si="58"/>
        <v>0.555726811539272</v>
      </c>
      <c r="F1810" s="2">
        <f t="shared" si="59"/>
        <v>36124.3925719223</v>
      </c>
    </row>
    <row r="1811" spans="1:6">
      <c r="A1811" s="5">
        <v>0.738099893189125</v>
      </c>
      <c r="B1811" s="5">
        <v>16294.7863710605</v>
      </c>
      <c r="C1811" s="5">
        <v>1.29124095625839</v>
      </c>
      <c r="D1811" s="5">
        <v>52824.5953733141</v>
      </c>
      <c r="E1811" s="2">
        <f t="shared" si="58"/>
        <v>0.553141063069265</v>
      </c>
      <c r="F1811" s="2">
        <f t="shared" si="59"/>
        <v>36529.8090022536</v>
      </c>
    </row>
    <row r="1812" spans="1:6">
      <c r="A1812" s="5">
        <v>0.729292415326553</v>
      </c>
      <c r="B1812" s="5">
        <v>17770.0895886224</v>
      </c>
      <c r="C1812" s="5">
        <v>1.28135695851362</v>
      </c>
      <c r="D1812" s="5">
        <v>53221.0102416751</v>
      </c>
      <c r="E1812" s="2">
        <f t="shared" si="58"/>
        <v>0.552064543187067</v>
      </c>
      <c r="F1812" s="2">
        <f t="shared" si="59"/>
        <v>35450.9206530527</v>
      </c>
    </row>
    <row r="1813" spans="1:6">
      <c r="A1813" s="5">
        <v>0.686441643932907</v>
      </c>
      <c r="B1813" s="5">
        <v>21778.7520841528</v>
      </c>
      <c r="C1813" s="5">
        <v>1.20043750636737</v>
      </c>
      <c r="D1813" s="5">
        <v>57683.8671735158</v>
      </c>
      <c r="E1813" s="2">
        <f t="shared" si="58"/>
        <v>0.513995862434463</v>
      </c>
      <c r="F1813" s="2">
        <f t="shared" si="59"/>
        <v>35905.115089363</v>
      </c>
    </row>
    <row r="1814" spans="1:6">
      <c r="A1814" s="5">
        <v>0.687348800094675</v>
      </c>
      <c r="B1814" s="5">
        <v>19042.2387279317</v>
      </c>
      <c r="C1814" s="5">
        <v>1.15654013635579</v>
      </c>
      <c r="D1814" s="5">
        <v>53811.7143921459</v>
      </c>
      <c r="E1814" s="2">
        <f t="shared" si="58"/>
        <v>0.469191336261115</v>
      </c>
      <c r="F1814" s="2">
        <f t="shared" si="59"/>
        <v>34769.4756642142</v>
      </c>
    </row>
    <row r="1815" spans="1:6">
      <c r="A1815" s="5">
        <v>0.682358748082008</v>
      </c>
      <c r="B1815" s="5">
        <v>20475.0507604087</v>
      </c>
      <c r="C1815" s="5">
        <v>1.18105153394755</v>
      </c>
      <c r="D1815" s="5">
        <v>59153.6580706528</v>
      </c>
      <c r="E1815" s="2">
        <f t="shared" si="58"/>
        <v>0.498692785865542</v>
      </c>
      <c r="F1815" s="2">
        <f t="shared" si="59"/>
        <v>38678.6073102441</v>
      </c>
    </row>
    <row r="1816" spans="1:6">
      <c r="A1816" s="5">
        <v>0.673627795417205</v>
      </c>
      <c r="B1816" s="5">
        <v>18431.8451087924</v>
      </c>
      <c r="C1816" s="5">
        <v>1.15349393123689</v>
      </c>
      <c r="D1816" s="5">
        <v>56602.180537455</v>
      </c>
      <c r="E1816" s="2">
        <f t="shared" si="58"/>
        <v>0.479866135819685</v>
      </c>
      <c r="F1816" s="2">
        <f t="shared" si="59"/>
        <v>38170.3354286626</v>
      </c>
    </row>
    <row r="1817" spans="1:6">
      <c r="A1817" s="5">
        <v>0.685824385869039</v>
      </c>
      <c r="B1817" s="5">
        <v>15253.4353593658</v>
      </c>
      <c r="C1817" s="5">
        <v>1.18107209665092</v>
      </c>
      <c r="D1817" s="5">
        <v>49342.9525091195</v>
      </c>
      <c r="E1817" s="2">
        <f t="shared" si="58"/>
        <v>0.495247710781881</v>
      </c>
      <c r="F1817" s="2">
        <f t="shared" si="59"/>
        <v>34089.5171497537</v>
      </c>
    </row>
    <row r="1818" spans="1:6">
      <c r="A1818" s="5">
        <v>0.699111230077146</v>
      </c>
      <c r="B1818" s="5">
        <v>22357.2510374647</v>
      </c>
      <c r="C1818" s="5">
        <v>1.1933489013616</v>
      </c>
      <c r="D1818" s="5">
        <v>56848.1147065219</v>
      </c>
      <c r="E1818" s="2">
        <f t="shared" si="58"/>
        <v>0.494237671284454</v>
      </c>
      <c r="F1818" s="2">
        <f t="shared" si="59"/>
        <v>34490.8636690572</v>
      </c>
    </row>
    <row r="1819" spans="1:6">
      <c r="A1819" s="5">
        <v>0.714741809054338</v>
      </c>
      <c r="B1819" s="5">
        <v>20072.8125441791</v>
      </c>
      <c r="C1819" s="5">
        <v>1.25934270346999</v>
      </c>
      <c r="D1819" s="5">
        <v>56395.0130042682</v>
      </c>
      <c r="E1819" s="2">
        <f t="shared" si="58"/>
        <v>0.544600894415652</v>
      </c>
      <c r="F1819" s="2">
        <f t="shared" si="59"/>
        <v>36322.2004600891</v>
      </c>
    </row>
    <row r="1820" spans="1:6">
      <c r="A1820" s="5">
        <v>0.68072198173982</v>
      </c>
      <c r="B1820" s="5">
        <v>18304.1269195531</v>
      </c>
      <c r="C1820" s="5">
        <v>1.22634641007892</v>
      </c>
      <c r="D1820" s="5">
        <v>56284.7059660193</v>
      </c>
      <c r="E1820" s="2">
        <f t="shared" si="58"/>
        <v>0.5456244283391</v>
      </c>
      <c r="F1820" s="2">
        <f t="shared" si="59"/>
        <v>37980.5790464662</v>
      </c>
    </row>
    <row r="1821" spans="1:6">
      <c r="A1821" s="5">
        <v>0.676795843175988</v>
      </c>
      <c r="B1821" s="5">
        <v>20388.1650858116</v>
      </c>
      <c r="C1821" s="5">
        <v>1.19021398948067</v>
      </c>
      <c r="D1821" s="5">
        <v>55811.0118214091</v>
      </c>
      <c r="E1821" s="2">
        <f t="shared" si="58"/>
        <v>0.513418146304682</v>
      </c>
      <c r="F1821" s="2">
        <f t="shared" si="59"/>
        <v>35422.8467355975</v>
      </c>
    </row>
    <row r="1822" spans="1:6">
      <c r="A1822" s="5">
        <v>0.756039172827818</v>
      </c>
      <c r="B1822" s="5">
        <v>19098.8980921162</v>
      </c>
      <c r="C1822" s="5">
        <v>1.32434383766654</v>
      </c>
      <c r="D1822" s="5">
        <v>56742.7334409928</v>
      </c>
      <c r="E1822" s="2">
        <f t="shared" si="58"/>
        <v>0.568304664838722</v>
      </c>
      <c r="F1822" s="2">
        <f t="shared" si="59"/>
        <v>37643.8353488766</v>
      </c>
    </row>
    <row r="1823" spans="1:6">
      <c r="A1823" s="5">
        <v>0.71537169297258</v>
      </c>
      <c r="B1823" s="5">
        <v>20641.4165823612</v>
      </c>
      <c r="C1823" s="5">
        <v>1.24900239260035</v>
      </c>
      <c r="D1823" s="5">
        <v>60561.8770184799</v>
      </c>
      <c r="E1823" s="2">
        <f t="shared" si="58"/>
        <v>0.53363069962777</v>
      </c>
      <c r="F1823" s="2">
        <f t="shared" si="59"/>
        <v>39920.4604361187</v>
      </c>
    </row>
    <row r="1824" spans="1:6">
      <c r="A1824" s="5">
        <v>0.707816156001623</v>
      </c>
      <c r="B1824" s="5">
        <v>17387.641744602</v>
      </c>
      <c r="C1824" s="5">
        <v>1.2232473583794</v>
      </c>
      <c r="D1824" s="5">
        <v>53985.2384927144</v>
      </c>
      <c r="E1824" s="2">
        <f t="shared" si="58"/>
        <v>0.515431202377777</v>
      </c>
      <c r="F1824" s="2">
        <f t="shared" si="59"/>
        <v>36597.5967481124</v>
      </c>
    </row>
    <row r="1825" spans="1:6">
      <c r="A1825" s="5">
        <v>0.696017534026199</v>
      </c>
      <c r="B1825" s="5">
        <v>21892.0243124383</v>
      </c>
      <c r="C1825" s="5">
        <v>1.2314258180309</v>
      </c>
      <c r="D1825" s="5">
        <v>60663.7086119813</v>
      </c>
      <c r="E1825" s="2">
        <f t="shared" si="58"/>
        <v>0.535408284004701</v>
      </c>
      <c r="F1825" s="2">
        <f t="shared" si="59"/>
        <v>38771.684299543</v>
      </c>
    </row>
    <row r="1826" spans="1:6">
      <c r="A1826" s="5">
        <v>0.741990263397342</v>
      </c>
      <c r="B1826" s="5">
        <v>19211.2640373363</v>
      </c>
      <c r="C1826" s="5">
        <v>1.29679069300755</v>
      </c>
      <c r="D1826" s="5">
        <v>56562.9981303029</v>
      </c>
      <c r="E1826" s="2">
        <f t="shared" si="58"/>
        <v>0.554800429610208</v>
      </c>
      <c r="F1826" s="2">
        <f t="shared" si="59"/>
        <v>37351.7340929666</v>
      </c>
    </row>
    <row r="1827" spans="1:6">
      <c r="A1827" s="5">
        <v>0.711995308735785</v>
      </c>
      <c r="B1827" s="5">
        <v>19551.6644048127</v>
      </c>
      <c r="C1827" s="5">
        <v>1.22667041594005</v>
      </c>
      <c r="D1827" s="5">
        <v>55982.7950396131</v>
      </c>
      <c r="E1827" s="2">
        <f t="shared" si="58"/>
        <v>0.514675107204265</v>
      </c>
      <c r="F1827" s="2">
        <f t="shared" si="59"/>
        <v>36431.1306348004</v>
      </c>
    </row>
    <row r="1828" spans="1:6">
      <c r="A1828" s="5">
        <v>0.723370464823638</v>
      </c>
      <c r="B1828" s="5">
        <v>22353.2803858677</v>
      </c>
      <c r="C1828" s="5">
        <v>1.28876729115068</v>
      </c>
      <c r="D1828" s="5">
        <v>60310.2740976287</v>
      </c>
      <c r="E1828" s="2">
        <f t="shared" si="58"/>
        <v>0.565396826327042</v>
      </c>
      <c r="F1828" s="2">
        <f t="shared" si="59"/>
        <v>37956.993711761</v>
      </c>
    </row>
    <row r="1829" spans="1:6">
      <c r="A1829" s="5">
        <v>0.732695911523209</v>
      </c>
      <c r="B1829" s="5">
        <v>21454.0364479491</v>
      </c>
      <c r="C1829" s="5">
        <v>1.29667014380024</v>
      </c>
      <c r="D1829" s="5">
        <v>60072.9885741985</v>
      </c>
      <c r="E1829" s="2">
        <f t="shared" si="58"/>
        <v>0.563974232277031</v>
      </c>
      <c r="F1829" s="2">
        <f t="shared" si="59"/>
        <v>38618.9521262494</v>
      </c>
    </row>
    <row r="1830" spans="1:6">
      <c r="A1830" s="5">
        <v>0.654445676664622</v>
      </c>
      <c r="B1830" s="5">
        <v>15770.7697443234</v>
      </c>
      <c r="C1830" s="5">
        <v>1.1418996626235</v>
      </c>
      <c r="D1830" s="5">
        <v>52576.5090191472</v>
      </c>
      <c r="E1830" s="2">
        <f t="shared" si="58"/>
        <v>0.487453985958878</v>
      </c>
      <c r="F1830" s="2">
        <f t="shared" si="59"/>
        <v>36805.7392748238</v>
      </c>
    </row>
    <row r="1831" spans="1:6">
      <c r="A1831" s="5">
        <v>0.731177761933696</v>
      </c>
      <c r="B1831" s="5">
        <v>20622.5071199184</v>
      </c>
      <c r="C1831" s="5">
        <v>1.29894606734781</v>
      </c>
      <c r="D1831" s="5">
        <v>60465.8785786101</v>
      </c>
      <c r="E1831" s="2">
        <f t="shared" si="58"/>
        <v>0.567768305414114</v>
      </c>
      <c r="F1831" s="2">
        <f t="shared" si="59"/>
        <v>39843.3714586917</v>
      </c>
    </row>
    <row r="1832" spans="1:6">
      <c r="A1832" s="5">
        <v>0.73452395612178</v>
      </c>
      <c r="B1832" s="5">
        <v>22833.1506672751</v>
      </c>
      <c r="C1832" s="5">
        <v>1.2817250706902</v>
      </c>
      <c r="D1832" s="5">
        <v>62925.6623580907</v>
      </c>
      <c r="E1832" s="2">
        <f t="shared" si="58"/>
        <v>0.54720111456842</v>
      </c>
      <c r="F1832" s="2">
        <f t="shared" si="59"/>
        <v>40092.5116908156</v>
      </c>
    </row>
    <row r="1833" spans="1:6">
      <c r="A1833" s="5">
        <v>0.742789906950796</v>
      </c>
      <c r="B1833" s="5">
        <v>25197.7399156134</v>
      </c>
      <c r="C1833" s="5">
        <v>1.23941517314289</v>
      </c>
      <c r="D1833" s="5">
        <v>61689.6186937359</v>
      </c>
      <c r="E1833" s="2">
        <f t="shared" si="58"/>
        <v>0.496625266192094</v>
      </c>
      <c r="F1833" s="2">
        <f t="shared" si="59"/>
        <v>36491.8787781225</v>
      </c>
    </row>
    <row r="1834" spans="1:6">
      <c r="A1834" s="5">
        <v>0.695758300811724</v>
      </c>
      <c r="B1834" s="5">
        <v>17523.3705024525</v>
      </c>
      <c r="C1834" s="5">
        <v>1.19501467455426</v>
      </c>
      <c r="D1834" s="5">
        <v>53670.0434673166</v>
      </c>
      <c r="E1834" s="2">
        <f t="shared" si="58"/>
        <v>0.499256373742536</v>
      </c>
      <c r="F1834" s="2">
        <f t="shared" si="59"/>
        <v>36146.6729648641</v>
      </c>
    </row>
    <row r="1835" spans="1:6">
      <c r="A1835" s="5">
        <v>0.746781180474122</v>
      </c>
      <c r="B1835" s="5">
        <v>17072.3106947912</v>
      </c>
      <c r="C1835" s="5">
        <v>1.3019813131397</v>
      </c>
      <c r="D1835" s="5">
        <v>53649.2603585768</v>
      </c>
      <c r="E1835" s="2">
        <f t="shared" si="58"/>
        <v>0.555200132665578</v>
      </c>
      <c r="F1835" s="2">
        <f t="shared" si="59"/>
        <v>36576.9496637856</v>
      </c>
    </row>
    <row r="1836" spans="1:6">
      <c r="A1836" s="5">
        <v>0.598791540412769</v>
      </c>
      <c r="B1836" s="5">
        <v>20914.7536859476</v>
      </c>
      <c r="C1836" s="5">
        <v>1.02644126174895</v>
      </c>
      <c r="D1836" s="5">
        <v>61822.7995648502</v>
      </c>
      <c r="E1836" s="2">
        <f t="shared" si="58"/>
        <v>0.427649721336181</v>
      </c>
      <c r="F1836" s="2">
        <f t="shared" si="59"/>
        <v>40908.0458789026</v>
      </c>
    </row>
    <row r="1837" spans="1:6">
      <c r="A1837" s="5">
        <v>0.658036569689395</v>
      </c>
      <c r="B1837" s="5">
        <v>20877.6607704534</v>
      </c>
      <c r="C1837" s="5">
        <v>1.12203500395749</v>
      </c>
      <c r="D1837" s="5">
        <v>59453.2383810698</v>
      </c>
      <c r="E1837" s="2">
        <f t="shared" si="58"/>
        <v>0.463998434268095</v>
      </c>
      <c r="F1837" s="2">
        <f t="shared" si="59"/>
        <v>38575.5776106164</v>
      </c>
    </row>
    <row r="1838" spans="1:6">
      <c r="A1838" s="5">
        <v>0.662559103286367</v>
      </c>
      <c r="B1838" s="5">
        <v>18491.3017983461</v>
      </c>
      <c r="C1838" s="5">
        <v>1.12364568166567</v>
      </c>
      <c r="D1838" s="5">
        <v>54869.9930427689</v>
      </c>
      <c r="E1838" s="2">
        <f t="shared" si="58"/>
        <v>0.461086578379303</v>
      </c>
      <c r="F1838" s="2">
        <f t="shared" si="59"/>
        <v>36378.6912444228</v>
      </c>
    </row>
    <row r="1839" spans="1:6">
      <c r="A1839" s="5">
        <v>0.6760385078346</v>
      </c>
      <c r="B1839" s="5">
        <v>20361.2672098362</v>
      </c>
      <c r="C1839" s="5">
        <v>1.1890127323956</v>
      </c>
      <c r="D1839" s="5">
        <v>59669.9289433906</v>
      </c>
      <c r="E1839" s="2">
        <f t="shared" si="58"/>
        <v>0.512974224561</v>
      </c>
      <c r="F1839" s="2">
        <f t="shared" si="59"/>
        <v>39308.6617335544</v>
      </c>
    </row>
    <row r="1840" spans="1:6">
      <c r="A1840" s="5">
        <v>0.67701816642234</v>
      </c>
      <c r="B1840" s="5">
        <v>24914.5575506591</v>
      </c>
      <c r="C1840" s="5">
        <v>1.16937212073535</v>
      </c>
      <c r="D1840" s="5">
        <v>59586.0598475985</v>
      </c>
      <c r="E1840" s="2">
        <f t="shared" si="58"/>
        <v>0.49235395431301</v>
      </c>
      <c r="F1840" s="2">
        <f t="shared" si="59"/>
        <v>34671.5022969394</v>
      </c>
    </row>
    <row r="1841" spans="1:6">
      <c r="A1841" s="5">
        <v>0.736379427361602</v>
      </c>
      <c r="B1841" s="5">
        <v>23910.8799846099</v>
      </c>
      <c r="C1841" s="5">
        <v>1.25554502958087</v>
      </c>
      <c r="D1841" s="5">
        <v>61875.4247372288</v>
      </c>
      <c r="E1841" s="2">
        <f t="shared" si="58"/>
        <v>0.519165602219268</v>
      </c>
      <c r="F1841" s="2">
        <f t="shared" si="59"/>
        <v>37964.5447526189</v>
      </c>
    </row>
    <row r="1842" spans="1:6">
      <c r="A1842" s="5">
        <v>0.666839940700226</v>
      </c>
      <c r="B1842" s="5">
        <v>14315.9379660549</v>
      </c>
      <c r="C1842" s="5">
        <v>1.1585665506393</v>
      </c>
      <c r="D1842" s="5">
        <v>49588.140040032</v>
      </c>
      <c r="E1842" s="2">
        <f t="shared" si="58"/>
        <v>0.491726609939074</v>
      </c>
      <c r="F1842" s="2">
        <f t="shared" si="59"/>
        <v>35272.2020739771</v>
      </c>
    </row>
    <row r="1843" spans="1:6">
      <c r="A1843" s="5">
        <v>0.707789532321028</v>
      </c>
      <c r="B1843" s="5">
        <v>23099.8007580302</v>
      </c>
      <c r="C1843" s="5">
        <v>1.22053043208228</v>
      </c>
      <c r="D1843" s="5">
        <v>61737.6677685762</v>
      </c>
      <c r="E1843" s="2">
        <f t="shared" si="58"/>
        <v>0.512740899761252</v>
      </c>
      <c r="F1843" s="2">
        <f t="shared" si="59"/>
        <v>38637.867010546</v>
      </c>
    </row>
    <row r="1844" spans="1:6">
      <c r="A1844" s="5">
        <v>0.673789163168926</v>
      </c>
      <c r="B1844" s="5">
        <v>16390.2931487183</v>
      </c>
      <c r="C1844" s="5">
        <v>1.16651062801814</v>
      </c>
      <c r="D1844" s="5">
        <v>52470.753041084</v>
      </c>
      <c r="E1844" s="2">
        <f t="shared" si="58"/>
        <v>0.492721464849214</v>
      </c>
      <c r="F1844" s="2">
        <f t="shared" si="59"/>
        <v>36080.4598923657</v>
      </c>
    </row>
    <row r="1845" spans="1:6">
      <c r="A1845" s="5">
        <v>0.700568434509752</v>
      </c>
      <c r="B1845" s="5">
        <v>21685.3259026149</v>
      </c>
      <c r="C1845" s="5">
        <v>1.21335131860135</v>
      </c>
      <c r="D1845" s="5">
        <v>59496.6037106243</v>
      </c>
      <c r="E1845" s="2">
        <f t="shared" si="58"/>
        <v>0.512782884091598</v>
      </c>
      <c r="F1845" s="2">
        <f t="shared" si="59"/>
        <v>37811.2778080094</v>
      </c>
    </row>
    <row r="1846" spans="1:6">
      <c r="A1846" s="5">
        <v>0.706925273171521</v>
      </c>
      <c r="B1846" s="5">
        <v>15192.0116540635</v>
      </c>
      <c r="C1846" s="5">
        <v>1.19025979879745</v>
      </c>
      <c r="D1846" s="5">
        <v>50533.8592111727</v>
      </c>
      <c r="E1846" s="2">
        <f t="shared" si="58"/>
        <v>0.483334525625929</v>
      </c>
      <c r="F1846" s="2">
        <f t="shared" si="59"/>
        <v>35341.8475571092</v>
      </c>
    </row>
    <row r="1847" spans="1:6">
      <c r="A1847" s="5">
        <v>0.719803379460807</v>
      </c>
      <c r="B1847" s="5">
        <v>25182.8703212787</v>
      </c>
      <c r="C1847" s="5">
        <v>1.23050499267266</v>
      </c>
      <c r="D1847" s="5">
        <v>64845.371098134</v>
      </c>
      <c r="E1847" s="2">
        <f t="shared" si="58"/>
        <v>0.510701613211853</v>
      </c>
      <c r="F1847" s="2">
        <f t="shared" si="59"/>
        <v>39662.5007768553</v>
      </c>
    </row>
    <row r="1848" spans="1:6">
      <c r="A1848" s="5">
        <v>0.734402361963307</v>
      </c>
      <c r="B1848" s="5">
        <v>22906.023504898</v>
      </c>
      <c r="C1848" s="5">
        <v>1.23250036558232</v>
      </c>
      <c r="D1848" s="5">
        <v>59531.9988289446</v>
      </c>
      <c r="E1848" s="2">
        <f t="shared" si="58"/>
        <v>0.498098003619013</v>
      </c>
      <c r="F1848" s="2">
        <f t="shared" si="59"/>
        <v>36625.9753240466</v>
      </c>
    </row>
    <row r="1849" spans="1:6">
      <c r="A1849" s="5">
        <v>0.718660301353519</v>
      </c>
      <c r="B1849" s="5">
        <v>20444.0442731877</v>
      </c>
      <c r="C1849" s="5">
        <v>1.25989632946336</v>
      </c>
      <c r="D1849" s="5">
        <v>58718.4985173816</v>
      </c>
      <c r="E1849" s="2">
        <f t="shared" si="58"/>
        <v>0.541236028109841</v>
      </c>
      <c r="F1849" s="2">
        <f t="shared" si="59"/>
        <v>38274.4542441939</v>
      </c>
    </row>
    <row r="1850" spans="1:6">
      <c r="A1850" s="5">
        <v>0.71457732395134</v>
      </c>
      <c r="B1850" s="5">
        <v>20620.2463557567</v>
      </c>
      <c r="C1850" s="5">
        <v>1.24644244708032</v>
      </c>
      <c r="D1850" s="5">
        <v>58356.3261216576</v>
      </c>
      <c r="E1850" s="2">
        <f t="shared" si="58"/>
        <v>0.53186512312898</v>
      </c>
      <c r="F1850" s="2">
        <f t="shared" si="59"/>
        <v>37736.0797659009</v>
      </c>
    </row>
    <row r="1851" spans="1:6">
      <c r="A1851" s="5">
        <v>0.724372357144499</v>
      </c>
      <c r="B1851" s="5">
        <v>28795.5534655949</v>
      </c>
      <c r="C1851" s="5">
        <v>1.27102497541605</v>
      </c>
      <c r="D1851" s="5">
        <v>70689.7396112328</v>
      </c>
      <c r="E1851" s="2">
        <f t="shared" si="58"/>
        <v>0.546652618271551</v>
      </c>
      <c r="F1851" s="2">
        <f t="shared" si="59"/>
        <v>41894.1861456379</v>
      </c>
    </row>
    <row r="1852" spans="1:6">
      <c r="A1852" s="5">
        <v>0.684960279820458</v>
      </c>
      <c r="B1852" s="5">
        <v>21572.1663688318</v>
      </c>
      <c r="C1852" s="5">
        <v>1.19494646958216</v>
      </c>
      <c r="D1852" s="5">
        <v>60364.4487581976</v>
      </c>
      <c r="E1852" s="2">
        <f t="shared" si="58"/>
        <v>0.509986189761702</v>
      </c>
      <c r="F1852" s="2">
        <f t="shared" si="59"/>
        <v>38792.2823893658</v>
      </c>
    </row>
    <row r="1853" spans="1:6">
      <c r="A1853" s="5">
        <v>0.694546567498802</v>
      </c>
      <c r="B1853" s="5">
        <v>17088.9097875767</v>
      </c>
      <c r="C1853" s="5">
        <v>1.20913343747684</v>
      </c>
      <c r="D1853" s="5">
        <v>54576.5610642094</v>
      </c>
      <c r="E1853" s="2">
        <f t="shared" si="58"/>
        <v>0.514586869978038</v>
      </c>
      <c r="F1853" s="2">
        <f t="shared" si="59"/>
        <v>37487.6512766327</v>
      </c>
    </row>
    <row r="1854" spans="1:6">
      <c r="A1854" s="5">
        <v>0.747301972595313</v>
      </c>
      <c r="B1854" s="5">
        <v>23062.2684454522</v>
      </c>
      <c r="C1854" s="5">
        <v>1.2877552090079</v>
      </c>
      <c r="D1854" s="5">
        <v>60763.0964288649</v>
      </c>
      <c r="E1854" s="2">
        <f t="shared" si="58"/>
        <v>0.540453236412587</v>
      </c>
      <c r="F1854" s="2">
        <f t="shared" si="59"/>
        <v>37700.8279834127</v>
      </c>
    </row>
    <row r="1855" spans="1:6">
      <c r="A1855" s="5">
        <v>0.651021472912476</v>
      </c>
      <c r="B1855" s="5">
        <v>17138.5904725214</v>
      </c>
      <c r="C1855" s="5">
        <v>1.14642162209957</v>
      </c>
      <c r="D1855" s="5">
        <v>52468.8544455913</v>
      </c>
      <c r="E1855" s="2">
        <f t="shared" si="58"/>
        <v>0.495400149187094</v>
      </c>
      <c r="F1855" s="2">
        <f t="shared" si="59"/>
        <v>35330.2639730699</v>
      </c>
    </row>
    <row r="1856" spans="1:6">
      <c r="A1856" s="5">
        <v>0.734056992022321</v>
      </c>
      <c r="B1856" s="5">
        <v>20365.7987767685</v>
      </c>
      <c r="C1856" s="5">
        <v>1.31543407295617</v>
      </c>
      <c r="D1856" s="5">
        <v>56815.2590203741</v>
      </c>
      <c r="E1856" s="2">
        <f t="shared" si="58"/>
        <v>0.581377080933849</v>
      </c>
      <c r="F1856" s="2">
        <f t="shared" si="59"/>
        <v>36449.4602436056</v>
      </c>
    </row>
    <row r="1857" spans="1:6">
      <c r="A1857" s="5">
        <v>0.724946809341007</v>
      </c>
      <c r="B1857" s="5">
        <v>17386.0639576322</v>
      </c>
      <c r="C1857" s="5">
        <v>1.24598870637228</v>
      </c>
      <c r="D1857" s="5">
        <v>54751.5772943685</v>
      </c>
      <c r="E1857" s="2">
        <f t="shared" si="58"/>
        <v>0.521041897031273</v>
      </c>
      <c r="F1857" s="2">
        <f t="shared" si="59"/>
        <v>37365.5133367363</v>
      </c>
    </row>
    <row r="1858" spans="1:6">
      <c r="A1858" s="5">
        <v>0.672167515777704</v>
      </c>
      <c r="B1858" s="5">
        <v>14791.2774482622</v>
      </c>
      <c r="C1858" s="5">
        <v>1.15445771653611</v>
      </c>
      <c r="D1858" s="5">
        <v>50969.0415064579</v>
      </c>
      <c r="E1858" s="2">
        <f t="shared" si="58"/>
        <v>0.482290200758406</v>
      </c>
      <c r="F1858" s="2">
        <f t="shared" si="59"/>
        <v>36177.7640581957</v>
      </c>
    </row>
    <row r="1859" spans="1:6">
      <c r="A1859" s="5">
        <v>0.72815519224554</v>
      </c>
      <c r="B1859" s="5">
        <v>18157.1349898652</v>
      </c>
      <c r="C1859" s="5">
        <v>1.28799940292521</v>
      </c>
      <c r="D1859" s="5">
        <v>52492.6241292698</v>
      </c>
      <c r="E1859" s="2">
        <f t="shared" si="58"/>
        <v>0.55984421067967</v>
      </c>
      <c r="F1859" s="2">
        <f t="shared" si="59"/>
        <v>34335.4891394046</v>
      </c>
    </row>
    <row r="1860" spans="1:6">
      <c r="A1860" s="5">
        <v>0.695856837424622</v>
      </c>
      <c r="B1860" s="5">
        <v>17695.4501196429</v>
      </c>
      <c r="C1860" s="5">
        <v>1.22161433171439</v>
      </c>
      <c r="D1860" s="5">
        <v>54165.9831277268</v>
      </c>
      <c r="E1860" s="2">
        <f t="shared" ref="E1860:E1923" si="60">C1860-A1860</f>
        <v>0.525757494289768</v>
      </c>
      <c r="F1860" s="2">
        <f t="shared" ref="F1860:F1923" si="61">D1860-B1860</f>
        <v>36470.5330080839</v>
      </c>
    </row>
    <row r="1861" spans="1:6">
      <c r="A1861" s="5">
        <v>0.704247045734492</v>
      </c>
      <c r="B1861" s="5">
        <v>23778.9747314515</v>
      </c>
      <c r="C1861" s="5">
        <v>1.21250553586998</v>
      </c>
      <c r="D1861" s="5">
        <v>61510.1842111423</v>
      </c>
      <c r="E1861" s="2">
        <f t="shared" si="60"/>
        <v>0.508258490135488</v>
      </c>
      <c r="F1861" s="2">
        <f t="shared" si="61"/>
        <v>37731.2094796908</v>
      </c>
    </row>
    <row r="1862" spans="1:6">
      <c r="A1862" s="5">
        <v>0.679077208431319</v>
      </c>
      <c r="B1862" s="5">
        <v>21065.5088822047</v>
      </c>
      <c r="C1862" s="5">
        <v>1.17177499510984</v>
      </c>
      <c r="D1862" s="5">
        <v>57594.0496406477</v>
      </c>
      <c r="E1862" s="2">
        <f t="shared" si="60"/>
        <v>0.492697786678521</v>
      </c>
      <c r="F1862" s="2">
        <f t="shared" si="61"/>
        <v>36528.540758443</v>
      </c>
    </row>
    <row r="1863" spans="1:6">
      <c r="A1863" s="5">
        <v>0.732038461587849</v>
      </c>
      <c r="B1863" s="5">
        <v>16442.2485571848</v>
      </c>
      <c r="C1863" s="5">
        <v>1.24677258483326</v>
      </c>
      <c r="D1863" s="5">
        <v>52337.1099404502</v>
      </c>
      <c r="E1863" s="2">
        <f t="shared" si="60"/>
        <v>0.514734123245411</v>
      </c>
      <c r="F1863" s="2">
        <f t="shared" si="61"/>
        <v>35894.8613832654</v>
      </c>
    </row>
    <row r="1864" spans="1:6">
      <c r="A1864" s="5">
        <v>0.674538671659903</v>
      </c>
      <c r="B1864" s="5">
        <v>32367.0309288257</v>
      </c>
      <c r="C1864" s="5">
        <v>1.19059738105037</v>
      </c>
      <c r="D1864" s="5">
        <v>77518.1037978558</v>
      </c>
      <c r="E1864" s="2">
        <f t="shared" si="60"/>
        <v>0.516058709390467</v>
      </c>
      <c r="F1864" s="2">
        <f t="shared" si="61"/>
        <v>45151.0728690301</v>
      </c>
    </row>
    <row r="1865" spans="1:6">
      <c r="A1865" s="5">
        <v>0.690610336841727</v>
      </c>
      <c r="B1865" s="5">
        <v>20137.8944932672</v>
      </c>
      <c r="C1865" s="5">
        <v>1.19500384554763</v>
      </c>
      <c r="D1865" s="5">
        <v>57707.5597362608</v>
      </c>
      <c r="E1865" s="2">
        <f t="shared" si="60"/>
        <v>0.504393508705903</v>
      </c>
      <c r="F1865" s="2">
        <f t="shared" si="61"/>
        <v>37569.6652429936</v>
      </c>
    </row>
    <row r="1866" spans="1:6">
      <c r="A1866" s="5">
        <v>0.698549567446826</v>
      </c>
      <c r="B1866" s="5">
        <v>20757.2654155034</v>
      </c>
      <c r="C1866" s="5">
        <v>1.19756875296467</v>
      </c>
      <c r="D1866" s="5">
        <v>59168.3990773205</v>
      </c>
      <c r="E1866" s="2">
        <f t="shared" si="60"/>
        <v>0.499019185517844</v>
      </c>
      <c r="F1866" s="2">
        <f t="shared" si="61"/>
        <v>38411.1336618171</v>
      </c>
    </row>
    <row r="1867" spans="1:6">
      <c r="A1867" s="5">
        <v>0.671791666164988</v>
      </c>
      <c r="B1867" s="5">
        <v>20080.3084580439</v>
      </c>
      <c r="C1867" s="5">
        <v>1.14942233671057</v>
      </c>
      <c r="D1867" s="5">
        <v>57975.0800496516</v>
      </c>
      <c r="E1867" s="2">
        <f t="shared" si="60"/>
        <v>0.477630670545582</v>
      </c>
      <c r="F1867" s="2">
        <f t="shared" si="61"/>
        <v>37894.7715916077</v>
      </c>
    </row>
    <row r="1868" spans="1:6">
      <c r="A1868" s="5">
        <v>0.730389297359102</v>
      </c>
      <c r="B1868" s="5">
        <v>20772.8298034315</v>
      </c>
      <c r="C1868" s="5">
        <v>1.26831529716634</v>
      </c>
      <c r="D1868" s="5">
        <v>59141.8444688315</v>
      </c>
      <c r="E1868" s="2">
        <f t="shared" si="60"/>
        <v>0.537925999807238</v>
      </c>
      <c r="F1868" s="2">
        <f t="shared" si="61"/>
        <v>38369.0146654</v>
      </c>
    </row>
    <row r="1869" spans="1:6">
      <c r="A1869" s="5">
        <v>0.655641697689186</v>
      </c>
      <c r="B1869" s="5">
        <v>16331.9400780776</v>
      </c>
      <c r="C1869" s="5">
        <v>1.11476369841105</v>
      </c>
      <c r="D1869" s="5">
        <v>53914.89331703</v>
      </c>
      <c r="E1869" s="2">
        <f t="shared" si="60"/>
        <v>0.459122000721864</v>
      </c>
      <c r="F1869" s="2">
        <f t="shared" si="61"/>
        <v>37582.9532389524</v>
      </c>
    </row>
    <row r="1870" spans="1:6">
      <c r="A1870" s="5">
        <v>0.710893458196326</v>
      </c>
      <c r="B1870" s="5">
        <v>16729.1054052849</v>
      </c>
      <c r="C1870" s="5">
        <v>1.23724916592423</v>
      </c>
      <c r="D1870" s="5">
        <v>53248.519756318</v>
      </c>
      <c r="E1870" s="2">
        <f t="shared" si="60"/>
        <v>0.526355707727904</v>
      </c>
      <c r="F1870" s="2">
        <f t="shared" si="61"/>
        <v>36519.4143510331</v>
      </c>
    </row>
    <row r="1871" spans="1:6">
      <c r="A1871" s="5">
        <v>0.688974704926773</v>
      </c>
      <c r="B1871" s="5">
        <v>25579.6843962822</v>
      </c>
      <c r="C1871" s="5">
        <v>1.20335332762199</v>
      </c>
      <c r="D1871" s="5">
        <v>65883.9005322107</v>
      </c>
      <c r="E1871" s="2">
        <f t="shared" si="60"/>
        <v>0.514378622695217</v>
      </c>
      <c r="F1871" s="2">
        <f t="shared" si="61"/>
        <v>40304.2161359285</v>
      </c>
    </row>
    <row r="1872" spans="1:6">
      <c r="A1872" s="5">
        <v>0.714097452255333</v>
      </c>
      <c r="B1872" s="5">
        <v>19450.5420352937</v>
      </c>
      <c r="C1872" s="5">
        <v>1.22318264050761</v>
      </c>
      <c r="D1872" s="5">
        <v>59423.4074252798</v>
      </c>
      <c r="E1872" s="2">
        <f t="shared" si="60"/>
        <v>0.509085188252277</v>
      </c>
      <c r="F1872" s="2">
        <f t="shared" si="61"/>
        <v>39972.8653899861</v>
      </c>
    </row>
    <row r="1873" spans="1:6">
      <c r="A1873" s="5">
        <v>0.721203687983455</v>
      </c>
      <c r="B1873" s="5">
        <v>19149.5137212294</v>
      </c>
      <c r="C1873" s="5">
        <v>1.23108591899778</v>
      </c>
      <c r="D1873" s="5">
        <v>57420.4439417483</v>
      </c>
      <c r="E1873" s="2">
        <f t="shared" si="60"/>
        <v>0.509882231014325</v>
      </c>
      <c r="F1873" s="2">
        <f t="shared" si="61"/>
        <v>38270.9302205189</v>
      </c>
    </row>
    <row r="1874" spans="1:6">
      <c r="A1874" s="5">
        <v>0.604682131748109</v>
      </c>
      <c r="B1874" s="5">
        <v>21150.6321597807</v>
      </c>
      <c r="C1874" s="5">
        <v>1.05147369751621</v>
      </c>
      <c r="D1874" s="5">
        <v>58979.9730935693</v>
      </c>
      <c r="E1874" s="2">
        <f t="shared" si="60"/>
        <v>0.446791565768101</v>
      </c>
      <c r="F1874" s="2">
        <f t="shared" si="61"/>
        <v>37829.3409337886</v>
      </c>
    </row>
    <row r="1875" spans="1:6">
      <c r="A1875" s="5">
        <v>0.678073872356397</v>
      </c>
      <c r="B1875" s="5">
        <v>20337.8205023865</v>
      </c>
      <c r="C1875" s="5">
        <v>1.17426227029254</v>
      </c>
      <c r="D1875" s="5">
        <v>57692.0438557948</v>
      </c>
      <c r="E1875" s="2">
        <f t="shared" si="60"/>
        <v>0.496188397936143</v>
      </c>
      <c r="F1875" s="2">
        <f t="shared" si="61"/>
        <v>37354.2233534083</v>
      </c>
    </row>
    <row r="1876" spans="1:6">
      <c r="A1876" s="5">
        <v>0.679129282661436</v>
      </c>
      <c r="B1876" s="5">
        <v>18542.9350007461</v>
      </c>
      <c r="C1876" s="5">
        <v>1.18269615132511</v>
      </c>
      <c r="D1876" s="5">
        <v>56741.5513082845</v>
      </c>
      <c r="E1876" s="2">
        <f t="shared" si="60"/>
        <v>0.503566868663674</v>
      </c>
      <c r="F1876" s="2">
        <f t="shared" si="61"/>
        <v>38198.6163075384</v>
      </c>
    </row>
    <row r="1877" spans="1:6">
      <c r="A1877" s="5">
        <v>0.706860527326786</v>
      </c>
      <c r="B1877" s="5">
        <v>19335.4189509406</v>
      </c>
      <c r="C1877" s="5">
        <v>1.21772287061327</v>
      </c>
      <c r="D1877" s="5">
        <v>55579.5379954224</v>
      </c>
      <c r="E1877" s="2">
        <f t="shared" si="60"/>
        <v>0.510862343286484</v>
      </c>
      <c r="F1877" s="2">
        <f t="shared" si="61"/>
        <v>36244.1190444818</v>
      </c>
    </row>
    <row r="1878" spans="1:6">
      <c r="A1878" s="5">
        <v>0.684678380585654</v>
      </c>
      <c r="B1878" s="5">
        <v>17680.2487461</v>
      </c>
      <c r="C1878" s="5">
        <v>1.21860135965867</v>
      </c>
      <c r="D1878" s="5">
        <v>54091.93228376</v>
      </c>
      <c r="E1878" s="2">
        <f t="shared" si="60"/>
        <v>0.533922979073016</v>
      </c>
      <c r="F1878" s="2">
        <f t="shared" si="61"/>
        <v>36411.68353766</v>
      </c>
    </row>
    <row r="1879" spans="1:6">
      <c r="A1879" s="5">
        <v>0.720006843407209</v>
      </c>
      <c r="B1879" s="5">
        <v>17191.5088682651</v>
      </c>
      <c r="C1879" s="5">
        <v>1.24429941008687</v>
      </c>
      <c r="D1879" s="5">
        <v>54445.1621139447</v>
      </c>
      <c r="E1879" s="2">
        <f t="shared" si="60"/>
        <v>0.524292566679661</v>
      </c>
      <c r="F1879" s="2">
        <f t="shared" si="61"/>
        <v>37253.6532456796</v>
      </c>
    </row>
    <row r="1880" spans="1:6">
      <c r="A1880" s="5">
        <v>0.692493496667278</v>
      </c>
      <c r="B1880" s="5">
        <v>18011.7191184148</v>
      </c>
      <c r="C1880" s="5">
        <v>1.21723202579285</v>
      </c>
      <c r="D1880" s="5">
        <v>53629.1515968317</v>
      </c>
      <c r="E1880" s="2">
        <f t="shared" si="60"/>
        <v>0.524738529125572</v>
      </c>
      <c r="F1880" s="2">
        <f t="shared" si="61"/>
        <v>35617.4324784169</v>
      </c>
    </row>
    <row r="1881" spans="1:6">
      <c r="A1881" s="5">
        <v>0.704895035286421</v>
      </c>
      <c r="B1881" s="5">
        <v>19837.4231281568</v>
      </c>
      <c r="C1881" s="5">
        <v>1.21570889823802</v>
      </c>
      <c r="D1881" s="5">
        <v>57546.9437030107</v>
      </c>
      <c r="E1881" s="2">
        <f t="shared" si="60"/>
        <v>0.510813862951599</v>
      </c>
      <c r="F1881" s="2">
        <f t="shared" si="61"/>
        <v>37709.5205748539</v>
      </c>
    </row>
    <row r="1882" spans="1:6">
      <c r="A1882" s="5">
        <v>0.714729096623139</v>
      </c>
      <c r="B1882" s="5">
        <v>22292.8844230301</v>
      </c>
      <c r="C1882" s="5">
        <v>1.25136246299977</v>
      </c>
      <c r="D1882" s="5">
        <v>62859.3267985074</v>
      </c>
      <c r="E1882" s="2">
        <f t="shared" si="60"/>
        <v>0.536633366376631</v>
      </c>
      <c r="F1882" s="2">
        <f t="shared" si="61"/>
        <v>40566.4423754773</v>
      </c>
    </row>
    <row r="1883" spans="1:6">
      <c r="A1883" s="5">
        <v>0.75069343272536</v>
      </c>
      <c r="B1883" s="5">
        <v>21268.846271081</v>
      </c>
      <c r="C1883" s="5">
        <v>1.30879027414998</v>
      </c>
      <c r="D1883" s="5">
        <v>60534.8096874832</v>
      </c>
      <c r="E1883" s="2">
        <f t="shared" si="60"/>
        <v>0.55809684142462</v>
      </c>
      <c r="F1883" s="2">
        <f t="shared" si="61"/>
        <v>39265.9634164022</v>
      </c>
    </row>
    <row r="1884" spans="1:6">
      <c r="A1884" s="5">
        <v>0.716657548853586</v>
      </c>
      <c r="B1884" s="5">
        <v>18506.2225519128</v>
      </c>
      <c r="C1884" s="5">
        <v>1.2717536750341</v>
      </c>
      <c r="D1884" s="5">
        <v>55375.8454182486</v>
      </c>
      <c r="E1884" s="2">
        <f t="shared" si="60"/>
        <v>0.555096126180514</v>
      </c>
      <c r="F1884" s="2">
        <f t="shared" si="61"/>
        <v>36869.6228663358</v>
      </c>
    </row>
    <row r="1885" spans="1:6">
      <c r="A1885" s="5">
        <v>0.660669731854094</v>
      </c>
      <c r="B1885" s="5">
        <v>19320.7249395377</v>
      </c>
      <c r="C1885" s="5">
        <v>1.12048081365229</v>
      </c>
      <c r="D1885" s="5">
        <v>54775.0761130772</v>
      </c>
      <c r="E1885" s="2">
        <f t="shared" si="60"/>
        <v>0.459811081798196</v>
      </c>
      <c r="F1885" s="2">
        <f t="shared" si="61"/>
        <v>35454.3511735395</v>
      </c>
    </row>
    <row r="1886" spans="1:6">
      <c r="A1886" s="5">
        <v>0.653385142544977</v>
      </c>
      <c r="B1886" s="5">
        <v>18412.7028419851</v>
      </c>
      <c r="C1886" s="5">
        <v>1.12221234505238</v>
      </c>
      <c r="D1886" s="5">
        <v>54680.0734580296</v>
      </c>
      <c r="E1886" s="2">
        <f t="shared" si="60"/>
        <v>0.468827202507403</v>
      </c>
      <c r="F1886" s="2">
        <f t="shared" si="61"/>
        <v>36267.3706160445</v>
      </c>
    </row>
    <row r="1887" spans="1:6">
      <c r="A1887" s="5">
        <v>0.691940149746969</v>
      </c>
      <c r="B1887" s="5">
        <v>23842.7162386352</v>
      </c>
      <c r="C1887" s="5">
        <v>1.20544379874992</v>
      </c>
      <c r="D1887" s="5">
        <v>63113.631709428</v>
      </c>
      <c r="E1887" s="2">
        <f t="shared" si="60"/>
        <v>0.513503649002951</v>
      </c>
      <c r="F1887" s="2">
        <f t="shared" si="61"/>
        <v>39270.9154707928</v>
      </c>
    </row>
    <row r="1888" spans="1:6">
      <c r="A1888" s="5">
        <v>0.759759710872967</v>
      </c>
      <c r="B1888" s="5">
        <v>18032.6351440712</v>
      </c>
      <c r="C1888" s="5">
        <v>1.35061924336948</v>
      </c>
      <c r="D1888" s="5">
        <v>54226.1905853884</v>
      </c>
      <c r="E1888" s="2">
        <f t="shared" si="60"/>
        <v>0.590859532496513</v>
      </c>
      <c r="F1888" s="2">
        <f t="shared" si="61"/>
        <v>36193.5554413172</v>
      </c>
    </row>
    <row r="1889" spans="1:6">
      <c r="A1889" s="5">
        <v>0.674977106201017</v>
      </c>
      <c r="B1889" s="5">
        <v>18779.7650617085</v>
      </c>
      <c r="C1889" s="5">
        <v>1.17894596833246</v>
      </c>
      <c r="D1889" s="5">
        <v>57119.9478245153</v>
      </c>
      <c r="E1889" s="2">
        <f t="shared" si="60"/>
        <v>0.503968862131443</v>
      </c>
      <c r="F1889" s="2">
        <f t="shared" si="61"/>
        <v>38340.1827628068</v>
      </c>
    </row>
    <row r="1890" spans="1:6">
      <c r="A1890" s="5">
        <v>0.685982180149876</v>
      </c>
      <c r="B1890" s="5">
        <v>15997.0719089213</v>
      </c>
      <c r="C1890" s="5">
        <v>1.21562970484926</v>
      </c>
      <c r="D1890" s="5">
        <v>52920.2357676834</v>
      </c>
      <c r="E1890" s="2">
        <f t="shared" si="60"/>
        <v>0.529647524699384</v>
      </c>
      <c r="F1890" s="2">
        <f t="shared" si="61"/>
        <v>36923.1638587621</v>
      </c>
    </row>
    <row r="1891" spans="1:6">
      <c r="A1891" s="5">
        <v>0.729906211140853</v>
      </c>
      <c r="B1891" s="5">
        <v>18160.9919025395</v>
      </c>
      <c r="C1891" s="5">
        <v>1.22707686829717</v>
      </c>
      <c r="D1891" s="5">
        <v>54772.1753241454</v>
      </c>
      <c r="E1891" s="2">
        <f t="shared" si="60"/>
        <v>0.497170657156317</v>
      </c>
      <c r="F1891" s="2">
        <f t="shared" si="61"/>
        <v>36611.1834216059</v>
      </c>
    </row>
    <row r="1892" spans="1:6">
      <c r="A1892" s="5">
        <v>0.710999726062496</v>
      </c>
      <c r="B1892" s="5">
        <v>15428.0863127984</v>
      </c>
      <c r="C1892" s="5">
        <v>1.21468550957127</v>
      </c>
      <c r="D1892" s="5">
        <v>50971.0555501307</v>
      </c>
      <c r="E1892" s="2">
        <f t="shared" si="60"/>
        <v>0.503685783508774</v>
      </c>
      <c r="F1892" s="2">
        <f t="shared" si="61"/>
        <v>35542.9692373323</v>
      </c>
    </row>
    <row r="1893" spans="1:6">
      <c r="A1893" s="5">
        <v>0.757110004005567</v>
      </c>
      <c r="B1893" s="5">
        <v>21447.0479888858</v>
      </c>
      <c r="C1893" s="5">
        <v>1.33971893433128</v>
      </c>
      <c r="D1893" s="5">
        <v>60374.1340481507</v>
      </c>
      <c r="E1893" s="2">
        <f t="shared" si="60"/>
        <v>0.582608930325713</v>
      </c>
      <c r="F1893" s="2">
        <f t="shared" si="61"/>
        <v>38927.0860592649</v>
      </c>
    </row>
    <row r="1894" spans="1:6">
      <c r="A1894" s="5">
        <v>0.707828128892633</v>
      </c>
      <c r="B1894" s="5">
        <v>18795.2855490102</v>
      </c>
      <c r="C1894" s="5">
        <v>1.23816636396287</v>
      </c>
      <c r="D1894" s="5">
        <v>56519.140347275</v>
      </c>
      <c r="E1894" s="2">
        <f t="shared" si="60"/>
        <v>0.530338235070237</v>
      </c>
      <c r="F1894" s="2">
        <f t="shared" si="61"/>
        <v>37723.8547982648</v>
      </c>
    </row>
    <row r="1895" spans="1:6">
      <c r="A1895" s="5">
        <v>0.693163777159511</v>
      </c>
      <c r="B1895" s="5">
        <v>15629.8301188567</v>
      </c>
      <c r="C1895" s="5">
        <v>1.20591564626994</v>
      </c>
      <c r="D1895" s="5">
        <v>51680.5933235183</v>
      </c>
      <c r="E1895" s="2">
        <f t="shared" si="60"/>
        <v>0.512751869110429</v>
      </c>
      <c r="F1895" s="2">
        <f t="shared" si="61"/>
        <v>36050.7632046616</v>
      </c>
    </row>
    <row r="1896" spans="1:6">
      <c r="A1896" s="5">
        <v>0.682355704890357</v>
      </c>
      <c r="B1896" s="5">
        <v>21417.6317256948</v>
      </c>
      <c r="C1896" s="5">
        <v>1.17455274571198</v>
      </c>
      <c r="D1896" s="5">
        <v>59261.6410848842</v>
      </c>
      <c r="E1896" s="2">
        <f t="shared" si="60"/>
        <v>0.492197040821623</v>
      </c>
      <c r="F1896" s="2">
        <f t="shared" si="61"/>
        <v>37844.0093591894</v>
      </c>
    </row>
    <row r="1897" spans="1:6">
      <c r="A1897" s="5">
        <v>0.760655093889838</v>
      </c>
      <c r="B1897" s="5">
        <v>17923.8993447984</v>
      </c>
      <c r="C1897" s="5">
        <v>1.29110734906507</v>
      </c>
      <c r="D1897" s="5">
        <v>53913.0661807367</v>
      </c>
      <c r="E1897" s="2">
        <f t="shared" si="60"/>
        <v>0.530452255175232</v>
      </c>
      <c r="F1897" s="2">
        <f t="shared" si="61"/>
        <v>35989.1668359383</v>
      </c>
    </row>
    <row r="1898" spans="1:6">
      <c r="A1898" s="5">
        <v>0.743793573543476</v>
      </c>
      <c r="B1898" s="5">
        <v>19802.1368198939</v>
      </c>
      <c r="C1898" s="5">
        <v>1.28029168764148</v>
      </c>
      <c r="D1898" s="5">
        <v>57104.7768368138</v>
      </c>
      <c r="E1898" s="2">
        <f t="shared" si="60"/>
        <v>0.536498114098004</v>
      </c>
      <c r="F1898" s="2">
        <f t="shared" si="61"/>
        <v>37302.6400169199</v>
      </c>
    </row>
    <row r="1899" spans="1:6">
      <c r="A1899" s="5">
        <v>0.685391927761399</v>
      </c>
      <c r="B1899" s="5">
        <v>19501.4294148365</v>
      </c>
      <c r="C1899" s="5">
        <v>1.19616479402857</v>
      </c>
      <c r="D1899" s="5">
        <v>57187.7329916377</v>
      </c>
      <c r="E1899" s="2">
        <f t="shared" si="60"/>
        <v>0.510772866267171</v>
      </c>
      <c r="F1899" s="2">
        <f t="shared" si="61"/>
        <v>37686.3035768012</v>
      </c>
    </row>
    <row r="1900" spans="1:6">
      <c r="A1900" s="5">
        <v>0.650919405131495</v>
      </c>
      <c r="B1900" s="5">
        <v>17614.5407745206</v>
      </c>
      <c r="C1900" s="5">
        <v>1.12761884238297</v>
      </c>
      <c r="D1900" s="5">
        <v>55122.6401684058</v>
      </c>
      <c r="E1900" s="2">
        <f t="shared" si="60"/>
        <v>0.476699437251475</v>
      </c>
      <c r="F1900" s="2">
        <f t="shared" si="61"/>
        <v>37508.0993938852</v>
      </c>
    </row>
    <row r="1901" spans="1:6">
      <c r="A1901" s="5">
        <v>0.711086267769895</v>
      </c>
      <c r="B1901" s="5">
        <v>22087.115545719</v>
      </c>
      <c r="C1901" s="5">
        <v>1.25026597813326</v>
      </c>
      <c r="D1901" s="5">
        <v>59284.5007926343</v>
      </c>
      <c r="E1901" s="2">
        <f t="shared" si="60"/>
        <v>0.539179710363365</v>
      </c>
      <c r="F1901" s="2">
        <f t="shared" si="61"/>
        <v>37197.3852469153</v>
      </c>
    </row>
    <row r="1902" spans="1:6">
      <c r="A1902" s="5">
        <v>0.691349800865102</v>
      </c>
      <c r="B1902" s="5">
        <v>21813.6150972308</v>
      </c>
      <c r="C1902" s="5">
        <v>1.20989776953007</v>
      </c>
      <c r="D1902" s="5">
        <v>61697.1626237619</v>
      </c>
      <c r="E1902" s="2">
        <f t="shared" si="60"/>
        <v>0.518547968664968</v>
      </c>
      <c r="F1902" s="2">
        <f t="shared" si="61"/>
        <v>39883.5475265311</v>
      </c>
    </row>
    <row r="1903" spans="1:6">
      <c r="A1903" s="5">
        <v>0.680883967924282</v>
      </c>
      <c r="B1903" s="5">
        <v>17698.8273692539</v>
      </c>
      <c r="C1903" s="5">
        <v>1.17587047682346</v>
      </c>
      <c r="D1903" s="5">
        <v>54695.0323094468</v>
      </c>
      <c r="E1903" s="2">
        <f t="shared" si="60"/>
        <v>0.494986508899178</v>
      </c>
      <c r="F1903" s="2">
        <f t="shared" si="61"/>
        <v>36996.2049401929</v>
      </c>
    </row>
    <row r="1904" spans="1:6">
      <c r="A1904" s="5">
        <v>0.679306985041662</v>
      </c>
      <c r="B1904" s="5">
        <v>18780.4998620256</v>
      </c>
      <c r="C1904" s="5">
        <v>1.2063816079016</v>
      </c>
      <c r="D1904" s="5">
        <v>55052.8091684236</v>
      </c>
      <c r="E1904" s="2">
        <f t="shared" si="60"/>
        <v>0.527074622859938</v>
      </c>
      <c r="F1904" s="2">
        <f t="shared" si="61"/>
        <v>36272.309306398</v>
      </c>
    </row>
    <row r="1905" spans="1:6">
      <c r="A1905" s="5">
        <v>0.710673633955247</v>
      </c>
      <c r="B1905" s="5">
        <v>18270.371612197</v>
      </c>
      <c r="C1905" s="5">
        <v>1.20811405353839</v>
      </c>
      <c r="D1905" s="5">
        <v>55671.4260421187</v>
      </c>
      <c r="E1905" s="2">
        <f t="shared" si="60"/>
        <v>0.497440419583143</v>
      </c>
      <c r="F1905" s="2">
        <f t="shared" si="61"/>
        <v>37401.0544299217</v>
      </c>
    </row>
    <row r="1906" spans="1:6">
      <c r="A1906" s="5">
        <v>0.679580016234424</v>
      </c>
      <c r="B1906" s="5">
        <v>18928.3810711367</v>
      </c>
      <c r="C1906" s="5">
        <v>1.17849648168179</v>
      </c>
      <c r="D1906" s="5">
        <v>53282.7791898579</v>
      </c>
      <c r="E1906" s="2">
        <f t="shared" si="60"/>
        <v>0.498916465447366</v>
      </c>
      <c r="F1906" s="2">
        <f t="shared" si="61"/>
        <v>34354.3981187212</v>
      </c>
    </row>
    <row r="1907" spans="1:6">
      <c r="A1907" s="5">
        <v>0.660200969082768</v>
      </c>
      <c r="B1907" s="5">
        <v>17712.1179144557</v>
      </c>
      <c r="C1907" s="5">
        <v>1.1422146025068</v>
      </c>
      <c r="D1907" s="5">
        <v>55437.0454749737</v>
      </c>
      <c r="E1907" s="2">
        <f t="shared" si="60"/>
        <v>0.482013633424032</v>
      </c>
      <c r="F1907" s="2">
        <f t="shared" si="61"/>
        <v>37724.927560518</v>
      </c>
    </row>
    <row r="1908" spans="1:6">
      <c r="A1908" s="5">
        <v>0.721671214032137</v>
      </c>
      <c r="B1908" s="5">
        <v>24077.273144132</v>
      </c>
      <c r="C1908" s="5">
        <v>1.27474780011139</v>
      </c>
      <c r="D1908" s="5">
        <v>64812.625303584</v>
      </c>
      <c r="E1908" s="2">
        <f t="shared" si="60"/>
        <v>0.553076586079253</v>
      </c>
      <c r="F1908" s="2">
        <f t="shared" si="61"/>
        <v>40735.352159452</v>
      </c>
    </row>
    <row r="1909" spans="1:6">
      <c r="A1909" s="5">
        <v>0.691942584525301</v>
      </c>
      <c r="B1909" s="5">
        <v>18894.9816995458</v>
      </c>
      <c r="C1909" s="5">
        <v>1.19221755608655</v>
      </c>
      <c r="D1909" s="5">
        <v>55121.6226816053</v>
      </c>
      <c r="E1909" s="2">
        <f t="shared" si="60"/>
        <v>0.500274971561249</v>
      </c>
      <c r="F1909" s="2">
        <f t="shared" si="61"/>
        <v>36226.6409820595</v>
      </c>
    </row>
    <row r="1910" spans="1:6">
      <c r="A1910" s="5">
        <v>0.742288279011021</v>
      </c>
      <c r="B1910" s="5">
        <v>22649.8695223676</v>
      </c>
      <c r="C1910" s="5">
        <v>1.28553408352619</v>
      </c>
      <c r="D1910" s="5">
        <v>63228.0848831029</v>
      </c>
      <c r="E1910" s="2">
        <f t="shared" si="60"/>
        <v>0.543245804515169</v>
      </c>
      <c r="F1910" s="2">
        <f t="shared" si="61"/>
        <v>40578.2153607353</v>
      </c>
    </row>
    <row r="1911" spans="1:6">
      <c r="A1911" s="5">
        <v>0.713908814771449</v>
      </c>
      <c r="B1911" s="5">
        <v>20743.5911044199</v>
      </c>
      <c r="C1911" s="5">
        <v>1.22748720824659</v>
      </c>
      <c r="D1911" s="5">
        <v>58325.055696628</v>
      </c>
      <c r="E1911" s="2">
        <f t="shared" si="60"/>
        <v>0.513578393475141</v>
      </c>
      <c r="F1911" s="2">
        <f t="shared" si="61"/>
        <v>37581.4645922081</v>
      </c>
    </row>
    <row r="1912" spans="1:6">
      <c r="A1912" s="5">
        <v>0.769137957442206</v>
      </c>
      <c r="B1912" s="5">
        <v>19625.7780439996</v>
      </c>
      <c r="C1912" s="5">
        <v>1.34108100783894</v>
      </c>
      <c r="D1912" s="5">
        <v>54612.7158141034</v>
      </c>
      <c r="E1912" s="2">
        <f t="shared" si="60"/>
        <v>0.571943050396734</v>
      </c>
      <c r="F1912" s="2">
        <f t="shared" si="61"/>
        <v>34986.9377701038</v>
      </c>
    </row>
    <row r="1913" spans="1:6">
      <c r="A1913" s="5">
        <v>0.719681969697064</v>
      </c>
      <c r="B1913" s="5">
        <v>18889.1477536026</v>
      </c>
      <c r="C1913" s="5">
        <v>1.24835568158802</v>
      </c>
      <c r="D1913" s="5">
        <v>57030.4330681445</v>
      </c>
      <c r="E1913" s="2">
        <f t="shared" si="60"/>
        <v>0.528673711890956</v>
      </c>
      <c r="F1913" s="2">
        <f t="shared" si="61"/>
        <v>38141.2853145419</v>
      </c>
    </row>
    <row r="1914" spans="1:6">
      <c r="A1914" s="5">
        <v>0.661933948813911</v>
      </c>
      <c r="B1914" s="5">
        <v>22410.051810777</v>
      </c>
      <c r="C1914" s="5">
        <v>1.09352393571571</v>
      </c>
      <c r="D1914" s="5">
        <v>56687.7460567586</v>
      </c>
      <c r="E1914" s="2">
        <f t="shared" si="60"/>
        <v>0.431589986901799</v>
      </c>
      <c r="F1914" s="2">
        <f t="shared" si="61"/>
        <v>34277.6942459816</v>
      </c>
    </row>
    <row r="1915" spans="1:6">
      <c r="A1915" s="5">
        <v>0.710363658275409</v>
      </c>
      <c r="B1915" s="5">
        <v>22996.009862512</v>
      </c>
      <c r="C1915" s="5">
        <v>1.25218923350974</v>
      </c>
      <c r="D1915" s="5">
        <v>60694.6697326366</v>
      </c>
      <c r="E1915" s="2">
        <f t="shared" si="60"/>
        <v>0.541825575234331</v>
      </c>
      <c r="F1915" s="2">
        <f t="shared" si="61"/>
        <v>37698.6598701246</v>
      </c>
    </row>
    <row r="1916" spans="1:6">
      <c r="A1916" s="5">
        <v>0.719088001962469</v>
      </c>
      <c r="B1916" s="5">
        <v>20718.8825100122</v>
      </c>
      <c r="C1916" s="5">
        <v>1.24460180932156</v>
      </c>
      <c r="D1916" s="5">
        <v>58684.4056286658</v>
      </c>
      <c r="E1916" s="2">
        <f t="shared" si="60"/>
        <v>0.525513807359091</v>
      </c>
      <c r="F1916" s="2">
        <f t="shared" si="61"/>
        <v>37965.5231186536</v>
      </c>
    </row>
    <row r="1917" spans="1:6">
      <c r="A1917" s="5">
        <v>0.757257095685385</v>
      </c>
      <c r="B1917" s="5">
        <v>16457.4148954749</v>
      </c>
      <c r="C1917" s="5">
        <v>1.28925600974517</v>
      </c>
      <c r="D1917" s="5">
        <v>50989.5991062406</v>
      </c>
      <c r="E1917" s="2">
        <f t="shared" si="60"/>
        <v>0.531998914059785</v>
      </c>
      <c r="F1917" s="2">
        <f t="shared" si="61"/>
        <v>34532.1842107657</v>
      </c>
    </row>
    <row r="1918" spans="1:6">
      <c r="A1918" s="5">
        <v>0.731081214099289</v>
      </c>
      <c r="B1918" s="5">
        <v>18394.3120335207</v>
      </c>
      <c r="C1918" s="5">
        <v>1.27913740015767</v>
      </c>
      <c r="D1918" s="5">
        <v>56020.9657612404</v>
      </c>
      <c r="E1918" s="2">
        <f t="shared" si="60"/>
        <v>0.548056186058381</v>
      </c>
      <c r="F1918" s="2">
        <f t="shared" si="61"/>
        <v>37626.6537277197</v>
      </c>
    </row>
    <row r="1919" spans="1:6">
      <c r="A1919" s="5">
        <v>0.692400720498446</v>
      </c>
      <c r="B1919" s="5">
        <v>16921.8308281453</v>
      </c>
      <c r="C1919" s="5">
        <v>1.17061453849538</v>
      </c>
      <c r="D1919" s="5">
        <v>51489.150024221</v>
      </c>
      <c r="E1919" s="2">
        <f t="shared" si="60"/>
        <v>0.478213817996934</v>
      </c>
      <c r="F1919" s="2">
        <f t="shared" si="61"/>
        <v>34567.3191960757</v>
      </c>
    </row>
    <row r="1920" spans="1:6">
      <c r="A1920" s="5">
        <v>0.649859846523873</v>
      </c>
      <c r="B1920" s="5">
        <v>17445.2938612961</v>
      </c>
      <c r="C1920" s="5">
        <v>1.12041796873664</v>
      </c>
      <c r="D1920" s="5">
        <v>55366.8073236108</v>
      </c>
      <c r="E1920" s="2">
        <f t="shared" si="60"/>
        <v>0.470558122212767</v>
      </c>
      <c r="F1920" s="2">
        <f t="shared" si="61"/>
        <v>37921.5134623147</v>
      </c>
    </row>
    <row r="1921" spans="1:6">
      <c r="A1921" s="5">
        <v>0.734800102482506</v>
      </c>
      <c r="B1921" s="5">
        <v>17883.2370405025</v>
      </c>
      <c r="C1921" s="5">
        <v>1.27161504741051</v>
      </c>
      <c r="D1921" s="5">
        <v>55048.5929989367</v>
      </c>
      <c r="E1921" s="2">
        <f t="shared" si="60"/>
        <v>0.536814944928004</v>
      </c>
      <c r="F1921" s="2">
        <f t="shared" si="61"/>
        <v>37165.3559584342</v>
      </c>
    </row>
    <row r="1922" spans="1:6">
      <c r="A1922" s="5">
        <v>0.734169220637219</v>
      </c>
      <c r="B1922" s="5">
        <v>18737.3398319689</v>
      </c>
      <c r="C1922" s="5">
        <v>1.22812719588575</v>
      </c>
      <c r="D1922" s="5">
        <v>55184.7205453252</v>
      </c>
      <c r="E1922" s="2">
        <f t="shared" si="60"/>
        <v>0.493957975248531</v>
      </c>
      <c r="F1922" s="2">
        <f t="shared" si="61"/>
        <v>36447.3807133563</v>
      </c>
    </row>
    <row r="1923" spans="1:6">
      <c r="A1923" s="5">
        <v>0.697745341880317</v>
      </c>
      <c r="B1923" s="5">
        <v>17746.2166046074</v>
      </c>
      <c r="C1923" s="5">
        <v>1.20198982276687</v>
      </c>
      <c r="D1923" s="5">
        <v>54076.27470262</v>
      </c>
      <c r="E1923" s="2">
        <f t="shared" si="60"/>
        <v>0.504244480886553</v>
      </c>
      <c r="F1923" s="2">
        <f t="shared" si="61"/>
        <v>36330.0580980126</v>
      </c>
    </row>
    <row r="1924" spans="1:6">
      <c r="A1924" s="5">
        <v>0.707826930746743</v>
      </c>
      <c r="B1924" s="5">
        <v>22723.6080950396</v>
      </c>
      <c r="C1924" s="5">
        <v>1.24425338648356</v>
      </c>
      <c r="D1924" s="5">
        <v>60837.9295705708</v>
      </c>
      <c r="E1924" s="2">
        <f t="shared" ref="E1924:E1987" si="62">C1924-A1924</f>
        <v>0.536426455736817</v>
      </c>
      <c r="F1924" s="2">
        <f t="shared" ref="F1924:F1987" si="63">D1924-B1924</f>
        <v>38114.3214755312</v>
      </c>
    </row>
    <row r="1925" spans="1:6">
      <c r="A1925" s="5">
        <v>0.711330716448739</v>
      </c>
      <c r="B1925" s="5">
        <v>21634.1901091849</v>
      </c>
      <c r="C1925" s="5">
        <v>1.23792840881369</v>
      </c>
      <c r="D1925" s="5">
        <v>58052.7786971028</v>
      </c>
      <c r="E1925" s="2">
        <f t="shared" si="62"/>
        <v>0.526597692364951</v>
      </c>
      <c r="F1925" s="2">
        <f t="shared" si="63"/>
        <v>36418.5885879179</v>
      </c>
    </row>
    <row r="1926" spans="1:6">
      <c r="A1926" s="5">
        <v>0.712739694012421</v>
      </c>
      <c r="B1926" s="5">
        <v>17586.1415139225</v>
      </c>
      <c r="C1926" s="5">
        <v>1.24186482388406</v>
      </c>
      <c r="D1926" s="5">
        <v>53791.1704213435</v>
      </c>
      <c r="E1926" s="2">
        <f t="shared" si="62"/>
        <v>0.529125129871639</v>
      </c>
      <c r="F1926" s="2">
        <f t="shared" si="63"/>
        <v>36205.028907421</v>
      </c>
    </row>
    <row r="1927" spans="1:6">
      <c r="A1927" s="5">
        <v>0.737665431599686</v>
      </c>
      <c r="B1927" s="5">
        <v>21378.9861888022</v>
      </c>
      <c r="C1927" s="5">
        <v>1.29096553000428</v>
      </c>
      <c r="D1927" s="5">
        <v>58175.3420184369</v>
      </c>
      <c r="E1927" s="2">
        <f t="shared" si="62"/>
        <v>0.553300098404594</v>
      </c>
      <c r="F1927" s="2">
        <f t="shared" si="63"/>
        <v>36796.3558296347</v>
      </c>
    </row>
    <row r="1928" spans="1:6">
      <c r="A1928" s="5">
        <v>0.736876985416794</v>
      </c>
      <c r="B1928" s="5">
        <v>20141.5599373257</v>
      </c>
      <c r="C1928" s="5">
        <v>1.27757479142965</v>
      </c>
      <c r="D1928" s="5">
        <v>58522.3339633986</v>
      </c>
      <c r="E1928" s="2">
        <f t="shared" si="62"/>
        <v>0.540697806012856</v>
      </c>
      <c r="F1928" s="2">
        <f t="shared" si="63"/>
        <v>38380.7740260729</v>
      </c>
    </row>
    <row r="1929" spans="1:6">
      <c r="A1929" s="5">
        <v>0.681874210311067</v>
      </c>
      <c r="B1929" s="5">
        <v>17158.6629614216</v>
      </c>
      <c r="C1929" s="5">
        <v>1.1675369253214</v>
      </c>
      <c r="D1929" s="5">
        <v>53244.2763170841</v>
      </c>
      <c r="E1929" s="2">
        <f t="shared" si="62"/>
        <v>0.485662715010333</v>
      </c>
      <c r="F1929" s="2">
        <f t="shared" si="63"/>
        <v>36085.6133556625</v>
      </c>
    </row>
    <row r="1930" spans="1:6">
      <c r="A1930" s="5">
        <v>0.733222712629517</v>
      </c>
      <c r="B1930" s="5">
        <v>20589.1768109603</v>
      </c>
      <c r="C1930" s="5">
        <v>1.27513615837545</v>
      </c>
      <c r="D1930" s="5">
        <v>59802.3640276215</v>
      </c>
      <c r="E1930" s="2">
        <f t="shared" si="62"/>
        <v>0.541913445745933</v>
      </c>
      <c r="F1930" s="2">
        <f t="shared" si="63"/>
        <v>39213.1872166612</v>
      </c>
    </row>
    <row r="1931" spans="1:6">
      <c r="A1931" s="5">
        <v>0.69066961337309</v>
      </c>
      <c r="B1931" s="5">
        <v>19517.0499963663</v>
      </c>
      <c r="C1931" s="5">
        <v>1.19334222670418</v>
      </c>
      <c r="D1931" s="5">
        <v>56069.7341496662</v>
      </c>
      <c r="E1931" s="2">
        <f t="shared" si="62"/>
        <v>0.50267261333109</v>
      </c>
      <c r="F1931" s="2">
        <f t="shared" si="63"/>
        <v>36552.6841532999</v>
      </c>
    </row>
    <row r="1932" spans="1:6">
      <c r="A1932" s="5">
        <v>0.707742378721198</v>
      </c>
      <c r="B1932" s="5">
        <v>17289.8729261575</v>
      </c>
      <c r="C1932" s="5">
        <v>1.23878556118623</v>
      </c>
      <c r="D1932" s="5">
        <v>54231.8371930735</v>
      </c>
      <c r="E1932" s="2">
        <f t="shared" si="62"/>
        <v>0.531043182465032</v>
      </c>
      <c r="F1932" s="2">
        <f t="shared" si="63"/>
        <v>36941.964266916</v>
      </c>
    </row>
    <row r="1933" spans="1:6">
      <c r="A1933" s="5">
        <v>0.698397932307757</v>
      </c>
      <c r="B1933" s="5">
        <v>19585.4795920832</v>
      </c>
      <c r="C1933" s="5">
        <v>1.21613188123223</v>
      </c>
      <c r="D1933" s="5">
        <v>57870.4073106333</v>
      </c>
      <c r="E1933" s="2">
        <f t="shared" si="62"/>
        <v>0.517733948924473</v>
      </c>
      <c r="F1933" s="2">
        <f t="shared" si="63"/>
        <v>38284.9277185501</v>
      </c>
    </row>
    <row r="1934" spans="1:6">
      <c r="A1934" s="5">
        <v>0.754593690227286</v>
      </c>
      <c r="B1934" s="5">
        <v>21485.3343123113</v>
      </c>
      <c r="C1934" s="5">
        <v>1.25289999647061</v>
      </c>
      <c r="D1934" s="5">
        <v>57104.7753399857</v>
      </c>
      <c r="E1934" s="2">
        <f t="shared" si="62"/>
        <v>0.498306306243324</v>
      </c>
      <c r="F1934" s="2">
        <f t="shared" si="63"/>
        <v>35619.4410276744</v>
      </c>
    </row>
    <row r="1935" spans="1:6">
      <c r="A1935" s="5">
        <v>0.696691598929801</v>
      </c>
      <c r="B1935" s="5">
        <v>18552.8318441532</v>
      </c>
      <c r="C1935" s="5">
        <v>1.24769428152126</v>
      </c>
      <c r="D1935" s="5">
        <v>56448.4138000721</v>
      </c>
      <c r="E1935" s="2">
        <f t="shared" si="62"/>
        <v>0.551002682591459</v>
      </c>
      <c r="F1935" s="2">
        <f t="shared" si="63"/>
        <v>37895.5819559189</v>
      </c>
    </row>
    <row r="1936" spans="1:6">
      <c r="A1936" s="5">
        <v>0.681852413072346</v>
      </c>
      <c r="B1936" s="5">
        <v>22450.7513162129</v>
      </c>
      <c r="C1936" s="5">
        <v>1.18293838624344</v>
      </c>
      <c r="D1936" s="5">
        <v>60069.2358124038</v>
      </c>
      <c r="E1936" s="2">
        <f t="shared" si="62"/>
        <v>0.501085973171094</v>
      </c>
      <c r="F1936" s="2">
        <f t="shared" si="63"/>
        <v>37618.4844961909</v>
      </c>
    </row>
    <row r="1937" spans="1:6">
      <c r="A1937" s="5">
        <v>0.678617578535262</v>
      </c>
      <c r="B1937" s="5">
        <v>20624.7193948203</v>
      </c>
      <c r="C1937" s="5">
        <v>1.15561867215048</v>
      </c>
      <c r="D1937" s="5">
        <v>56351.4901778926</v>
      </c>
      <c r="E1937" s="2">
        <f t="shared" si="62"/>
        <v>0.477001093615218</v>
      </c>
      <c r="F1937" s="2">
        <f t="shared" si="63"/>
        <v>35726.7707830723</v>
      </c>
    </row>
    <row r="1938" spans="1:6">
      <c r="A1938" s="5">
        <v>0.667067462473821</v>
      </c>
      <c r="B1938" s="5">
        <v>18999.7695500419</v>
      </c>
      <c r="C1938" s="5">
        <v>1.17305788195728</v>
      </c>
      <c r="D1938" s="5">
        <v>55793.5811433912</v>
      </c>
      <c r="E1938" s="2">
        <f t="shared" si="62"/>
        <v>0.505990419483459</v>
      </c>
      <c r="F1938" s="2">
        <f t="shared" si="63"/>
        <v>36793.8115933493</v>
      </c>
    </row>
    <row r="1939" spans="1:6">
      <c r="A1939" s="5">
        <v>0.682075562126479</v>
      </c>
      <c r="B1939" s="5">
        <v>16628.9850688524</v>
      </c>
      <c r="C1939" s="5">
        <v>1.19794201452338</v>
      </c>
      <c r="D1939" s="5">
        <v>54414.5471818474</v>
      </c>
      <c r="E1939" s="2">
        <f t="shared" si="62"/>
        <v>0.515866452396901</v>
      </c>
      <c r="F1939" s="2">
        <f t="shared" si="63"/>
        <v>37785.562112995</v>
      </c>
    </row>
    <row r="1940" spans="1:6">
      <c r="A1940" s="5">
        <v>0.693272552273441</v>
      </c>
      <c r="B1940" s="5">
        <v>21420.4019958624</v>
      </c>
      <c r="C1940" s="5">
        <v>1.1977237720926</v>
      </c>
      <c r="D1940" s="5">
        <v>59777.7722601181</v>
      </c>
      <c r="E1940" s="2">
        <f t="shared" si="62"/>
        <v>0.504451219819159</v>
      </c>
      <c r="F1940" s="2">
        <f t="shared" si="63"/>
        <v>38357.3702642557</v>
      </c>
    </row>
    <row r="1941" spans="1:6">
      <c r="A1941" s="5">
        <v>0.672730007728427</v>
      </c>
      <c r="B1941" s="5">
        <v>21485.2976643768</v>
      </c>
      <c r="C1941" s="5">
        <v>1.16544218505141</v>
      </c>
      <c r="D1941" s="5">
        <v>60311.4836794111</v>
      </c>
      <c r="E1941" s="2">
        <f t="shared" si="62"/>
        <v>0.492712177322983</v>
      </c>
      <c r="F1941" s="2">
        <f t="shared" si="63"/>
        <v>38826.1860150343</v>
      </c>
    </row>
    <row r="1942" spans="1:6">
      <c r="A1942" s="5">
        <v>0.686205940315659</v>
      </c>
      <c r="B1942" s="5">
        <v>17416.3852613224</v>
      </c>
      <c r="C1942" s="5">
        <v>1.19191963316434</v>
      </c>
      <c r="D1942" s="5">
        <v>54593.5682315337</v>
      </c>
      <c r="E1942" s="2">
        <f t="shared" si="62"/>
        <v>0.505713692848681</v>
      </c>
      <c r="F1942" s="2">
        <f t="shared" si="63"/>
        <v>37177.1829702113</v>
      </c>
    </row>
    <row r="1943" spans="1:6">
      <c r="A1943" s="5">
        <v>0.636312117373378</v>
      </c>
      <c r="B1943" s="5">
        <v>18501.9479831521</v>
      </c>
      <c r="C1943" s="5">
        <v>1.1105455360858</v>
      </c>
      <c r="D1943" s="5">
        <v>55111.8340627802</v>
      </c>
      <c r="E1943" s="2">
        <f t="shared" si="62"/>
        <v>0.474233418712422</v>
      </c>
      <c r="F1943" s="2">
        <f t="shared" si="63"/>
        <v>36609.8860796281</v>
      </c>
    </row>
    <row r="1944" spans="1:6">
      <c r="A1944" s="5">
        <v>0.695608573597205</v>
      </c>
      <c r="B1944" s="5">
        <v>17843.8883690685</v>
      </c>
      <c r="C1944" s="5">
        <v>1.21055099305586</v>
      </c>
      <c r="D1944" s="5">
        <v>55580.6727058715</v>
      </c>
      <c r="E1944" s="2">
        <f t="shared" si="62"/>
        <v>0.514942419458655</v>
      </c>
      <c r="F1944" s="2">
        <f t="shared" si="63"/>
        <v>37736.784336803</v>
      </c>
    </row>
    <row r="1945" spans="1:6">
      <c r="A1945" s="5">
        <v>0.734543066364412</v>
      </c>
      <c r="B1945" s="5">
        <v>18723.6802764847</v>
      </c>
      <c r="C1945" s="5">
        <v>1.28147076931694</v>
      </c>
      <c r="D1945" s="5">
        <v>55906.0201713639</v>
      </c>
      <c r="E1945" s="2">
        <f t="shared" si="62"/>
        <v>0.546927702952528</v>
      </c>
      <c r="F1945" s="2">
        <f t="shared" si="63"/>
        <v>37182.3398948792</v>
      </c>
    </row>
    <row r="1946" spans="1:6">
      <c r="A1946" s="5">
        <v>0.732007289163258</v>
      </c>
      <c r="B1946" s="5">
        <v>20591.5792179694</v>
      </c>
      <c r="C1946" s="5">
        <v>1.2876485779498</v>
      </c>
      <c r="D1946" s="5">
        <v>58164.8235964569</v>
      </c>
      <c r="E1946" s="2">
        <f t="shared" si="62"/>
        <v>0.555641288786542</v>
      </c>
      <c r="F1946" s="2">
        <f t="shared" si="63"/>
        <v>37573.2443784875</v>
      </c>
    </row>
    <row r="1947" spans="1:6">
      <c r="A1947" s="5">
        <v>0.667762024606813</v>
      </c>
      <c r="B1947" s="5">
        <v>18519.6609876524</v>
      </c>
      <c r="C1947" s="5">
        <v>1.16663716797687</v>
      </c>
      <c r="D1947" s="5">
        <v>55388.3609316681</v>
      </c>
      <c r="E1947" s="2">
        <f t="shared" si="62"/>
        <v>0.498875143370057</v>
      </c>
      <c r="F1947" s="2">
        <f t="shared" si="63"/>
        <v>36868.6999440157</v>
      </c>
    </row>
    <row r="1948" spans="1:6">
      <c r="A1948" s="5">
        <v>0.704332926185713</v>
      </c>
      <c r="B1948" s="5">
        <v>20346.6860898295</v>
      </c>
      <c r="C1948" s="5">
        <v>1.18176658998788</v>
      </c>
      <c r="D1948" s="5">
        <v>56864.4396198774</v>
      </c>
      <c r="E1948" s="2">
        <f t="shared" si="62"/>
        <v>0.477433663802167</v>
      </c>
      <c r="F1948" s="2">
        <f t="shared" si="63"/>
        <v>36517.7535300479</v>
      </c>
    </row>
    <row r="1949" spans="1:6">
      <c r="A1949" s="5">
        <v>0.765260627819124</v>
      </c>
      <c r="B1949" s="5">
        <v>21472.7845191155</v>
      </c>
      <c r="C1949" s="5">
        <v>1.31136770856472</v>
      </c>
      <c r="D1949" s="5">
        <v>57185.2452099611</v>
      </c>
      <c r="E1949" s="2">
        <f t="shared" si="62"/>
        <v>0.546107080745596</v>
      </c>
      <c r="F1949" s="2">
        <f t="shared" si="63"/>
        <v>35712.4606908456</v>
      </c>
    </row>
    <row r="1950" spans="1:6">
      <c r="A1950" s="5">
        <v>0.704998300335284</v>
      </c>
      <c r="B1950" s="5">
        <v>19319.2769593286</v>
      </c>
      <c r="C1950" s="5">
        <v>1.21051168546312</v>
      </c>
      <c r="D1950" s="5">
        <v>55313.6038323024</v>
      </c>
      <c r="E1950" s="2">
        <f t="shared" si="62"/>
        <v>0.505513385127836</v>
      </c>
      <c r="F1950" s="2">
        <f t="shared" si="63"/>
        <v>35994.3268729738</v>
      </c>
    </row>
    <row r="1951" spans="1:6">
      <c r="A1951" s="5">
        <v>0.750481234481974</v>
      </c>
      <c r="B1951" s="5">
        <v>18515.0909614771</v>
      </c>
      <c r="C1951" s="5">
        <v>1.30891074303698</v>
      </c>
      <c r="D1951" s="5">
        <v>54677.0245930934</v>
      </c>
      <c r="E1951" s="2">
        <f t="shared" si="62"/>
        <v>0.558429508555006</v>
      </c>
      <c r="F1951" s="2">
        <f t="shared" si="63"/>
        <v>36161.9336316163</v>
      </c>
    </row>
    <row r="1952" spans="1:6">
      <c r="A1952" s="5">
        <v>0.6987468371724</v>
      </c>
      <c r="B1952" s="5">
        <v>13739.681683139</v>
      </c>
      <c r="C1952" s="5">
        <v>1.23286494982614</v>
      </c>
      <c r="D1952" s="5">
        <v>49626.7503809723</v>
      </c>
      <c r="E1952" s="2">
        <f t="shared" si="62"/>
        <v>0.53411811265374</v>
      </c>
      <c r="F1952" s="2">
        <f t="shared" si="63"/>
        <v>35887.0686978333</v>
      </c>
    </row>
    <row r="1953" spans="1:6">
      <c r="A1953" s="5">
        <v>0.690464603101858</v>
      </c>
      <c r="B1953" s="5">
        <v>23167.9015241489</v>
      </c>
      <c r="C1953" s="5">
        <v>1.19833559789527</v>
      </c>
      <c r="D1953" s="5">
        <v>59855.5961944656</v>
      </c>
      <c r="E1953" s="2">
        <f t="shared" si="62"/>
        <v>0.507870994793412</v>
      </c>
      <c r="F1953" s="2">
        <f t="shared" si="63"/>
        <v>36687.6946703167</v>
      </c>
    </row>
    <row r="1954" spans="1:6">
      <c r="A1954" s="5">
        <v>0.764083540656459</v>
      </c>
      <c r="B1954" s="5">
        <v>13427.9489467716</v>
      </c>
      <c r="C1954" s="5">
        <v>1.33788361628099</v>
      </c>
      <c r="D1954" s="5">
        <v>48871.5620263943</v>
      </c>
      <c r="E1954" s="2">
        <f t="shared" si="62"/>
        <v>0.573800075624531</v>
      </c>
      <c r="F1954" s="2">
        <f t="shared" si="63"/>
        <v>35443.6130796227</v>
      </c>
    </row>
    <row r="1955" spans="1:6">
      <c r="A1955" s="5">
        <v>0.721235591581196</v>
      </c>
      <c r="B1955" s="5">
        <v>19685.5157902797</v>
      </c>
      <c r="C1955" s="5">
        <v>1.26410106755755</v>
      </c>
      <c r="D1955" s="5">
        <v>57486.222028344</v>
      </c>
      <c r="E1955" s="2">
        <f t="shared" si="62"/>
        <v>0.542865475976354</v>
      </c>
      <c r="F1955" s="2">
        <f t="shared" si="63"/>
        <v>37800.7062380643</v>
      </c>
    </row>
    <row r="1956" spans="1:6">
      <c r="A1956" s="5">
        <v>0.623017203422923</v>
      </c>
      <c r="B1956" s="5">
        <v>21689.4694551404</v>
      </c>
      <c r="C1956" s="5">
        <v>1.10459466660937</v>
      </c>
      <c r="D1956" s="5">
        <v>61725.7354770269</v>
      </c>
      <c r="E1956" s="2">
        <f t="shared" si="62"/>
        <v>0.481577463186447</v>
      </c>
      <c r="F1956" s="2">
        <f t="shared" si="63"/>
        <v>40036.2660218865</v>
      </c>
    </row>
    <row r="1957" spans="1:6">
      <c r="A1957" s="5">
        <v>0.721509775271295</v>
      </c>
      <c r="B1957" s="5">
        <v>21356.6557032703</v>
      </c>
      <c r="C1957" s="5">
        <v>1.23819773737783</v>
      </c>
      <c r="D1957" s="5">
        <v>60291.5998918401</v>
      </c>
      <c r="E1957" s="2">
        <f t="shared" si="62"/>
        <v>0.516687962106535</v>
      </c>
      <c r="F1957" s="2">
        <f t="shared" si="63"/>
        <v>38934.9441885698</v>
      </c>
    </row>
    <row r="1958" spans="1:6">
      <c r="A1958" s="5">
        <v>0.79492130550857</v>
      </c>
      <c r="B1958" s="5">
        <v>15610.7443953132</v>
      </c>
      <c r="C1958" s="5">
        <v>1.37494985058557</v>
      </c>
      <c r="D1958" s="5">
        <v>51690.1243745642</v>
      </c>
      <c r="E1958" s="2">
        <f t="shared" si="62"/>
        <v>0.580028545077</v>
      </c>
      <c r="F1958" s="2">
        <f t="shared" si="63"/>
        <v>36079.379979251</v>
      </c>
    </row>
    <row r="1959" spans="1:6">
      <c r="A1959" s="5">
        <v>0.686846347693131</v>
      </c>
      <c r="B1959" s="5">
        <v>18434.6066627051</v>
      </c>
      <c r="C1959" s="5">
        <v>1.16998650620159</v>
      </c>
      <c r="D1959" s="5">
        <v>54022.088956863</v>
      </c>
      <c r="E1959" s="2">
        <f t="shared" si="62"/>
        <v>0.483140158508459</v>
      </c>
      <c r="F1959" s="2">
        <f t="shared" si="63"/>
        <v>35587.4822941579</v>
      </c>
    </row>
    <row r="1960" spans="1:6">
      <c r="A1960" s="5">
        <v>0.733771155797164</v>
      </c>
      <c r="B1960" s="5">
        <v>21794.7269563398</v>
      </c>
      <c r="C1960" s="5">
        <v>1.27839952345631</v>
      </c>
      <c r="D1960" s="5">
        <v>61086.9884596512</v>
      </c>
      <c r="E1960" s="2">
        <f t="shared" si="62"/>
        <v>0.544628367659146</v>
      </c>
      <c r="F1960" s="2">
        <f t="shared" si="63"/>
        <v>39292.2615033114</v>
      </c>
    </row>
    <row r="1961" spans="1:6">
      <c r="A1961" s="5">
        <v>0.684231000624952</v>
      </c>
      <c r="B1961" s="5">
        <v>23032.1445006039</v>
      </c>
      <c r="C1961" s="5">
        <v>1.1963495591066</v>
      </c>
      <c r="D1961" s="5">
        <v>63285.9205931987</v>
      </c>
      <c r="E1961" s="2">
        <f t="shared" si="62"/>
        <v>0.512118558481648</v>
      </c>
      <c r="F1961" s="2">
        <f t="shared" si="63"/>
        <v>40253.7760925948</v>
      </c>
    </row>
    <row r="1962" spans="1:6">
      <c r="A1962" s="5">
        <v>0.656747896572766</v>
      </c>
      <c r="B1962" s="5">
        <v>17357.4713338798</v>
      </c>
      <c r="C1962" s="5">
        <v>1.13362714854446</v>
      </c>
      <c r="D1962" s="5">
        <v>52213.8217163363</v>
      </c>
      <c r="E1962" s="2">
        <f t="shared" si="62"/>
        <v>0.476879251971694</v>
      </c>
      <c r="F1962" s="2">
        <f t="shared" si="63"/>
        <v>34856.3503824565</v>
      </c>
    </row>
    <row r="1963" spans="1:6">
      <c r="A1963" s="5">
        <v>0.721870244426378</v>
      </c>
      <c r="B1963" s="5">
        <v>26533.3192286692</v>
      </c>
      <c r="C1963" s="5">
        <v>1.24819054820209</v>
      </c>
      <c r="D1963" s="5">
        <v>63378.6347394903</v>
      </c>
      <c r="E1963" s="2">
        <f t="shared" si="62"/>
        <v>0.526320303775712</v>
      </c>
      <c r="F1963" s="2">
        <f t="shared" si="63"/>
        <v>36845.3155108211</v>
      </c>
    </row>
    <row r="1964" spans="1:6">
      <c r="A1964" s="5">
        <v>0.760543291770179</v>
      </c>
      <c r="B1964" s="5">
        <v>17023.5200513421</v>
      </c>
      <c r="C1964" s="5">
        <v>1.3047287204039</v>
      </c>
      <c r="D1964" s="5">
        <v>54584.9327789552</v>
      </c>
      <c r="E1964" s="2">
        <f t="shared" si="62"/>
        <v>0.544185428633721</v>
      </c>
      <c r="F1964" s="2">
        <f t="shared" si="63"/>
        <v>37561.4127276131</v>
      </c>
    </row>
    <row r="1965" spans="1:6">
      <c r="A1965" s="5">
        <v>0.691327767940074</v>
      </c>
      <c r="B1965" s="5">
        <v>16528.1342038677</v>
      </c>
      <c r="C1965" s="5">
        <v>1.21536490813534</v>
      </c>
      <c r="D1965" s="5">
        <v>52932.0356911935</v>
      </c>
      <c r="E1965" s="2">
        <f t="shared" si="62"/>
        <v>0.524037140195266</v>
      </c>
      <c r="F1965" s="2">
        <f t="shared" si="63"/>
        <v>36403.9014873258</v>
      </c>
    </row>
    <row r="1966" spans="1:6">
      <c r="A1966" s="5">
        <v>0.706016378503447</v>
      </c>
      <c r="B1966" s="5">
        <v>20451.3032316181</v>
      </c>
      <c r="C1966" s="5">
        <v>1.18473170089373</v>
      </c>
      <c r="D1966" s="5">
        <v>55598.7271775369</v>
      </c>
      <c r="E1966" s="2">
        <f t="shared" si="62"/>
        <v>0.478715322390283</v>
      </c>
      <c r="F1966" s="2">
        <f t="shared" si="63"/>
        <v>35147.4239459188</v>
      </c>
    </row>
    <row r="1967" spans="1:6">
      <c r="A1967" s="5">
        <v>0.698970654894571</v>
      </c>
      <c r="B1967" s="5">
        <v>28241.7192115944</v>
      </c>
      <c r="C1967" s="5">
        <v>1.22281320168705</v>
      </c>
      <c r="D1967" s="5">
        <v>70265.0350531215</v>
      </c>
      <c r="E1967" s="2">
        <f t="shared" si="62"/>
        <v>0.523842546792479</v>
      </c>
      <c r="F1967" s="2">
        <f t="shared" si="63"/>
        <v>42023.3158415271</v>
      </c>
    </row>
    <row r="1968" spans="1:6">
      <c r="A1968" s="5">
        <v>0.664527390359365</v>
      </c>
      <c r="B1968" s="5">
        <v>16907.8275501301</v>
      </c>
      <c r="C1968" s="5">
        <v>1.16107654531285</v>
      </c>
      <c r="D1968" s="5">
        <v>52685.1567665788</v>
      </c>
      <c r="E1968" s="2">
        <f t="shared" si="62"/>
        <v>0.496549154953485</v>
      </c>
      <c r="F1968" s="2">
        <f t="shared" si="63"/>
        <v>35777.3292164487</v>
      </c>
    </row>
    <row r="1969" spans="1:6">
      <c r="A1969" s="5">
        <v>0.731560230929949</v>
      </c>
      <c r="B1969" s="5">
        <v>16530.4451694323</v>
      </c>
      <c r="C1969" s="5">
        <v>1.27957033165249</v>
      </c>
      <c r="D1969" s="5">
        <v>52430.0783947369</v>
      </c>
      <c r="E1969" s="2">
        <f t="shared" si="62"/>
        <v>0.548010100722541</v>
      </c>
      <c r="F1969" s="2">
        <f t="shared" si="63"/>
        <v>35899.6332253046</v>
      </c>
    </row>
    <row r="1970" spans="1:6">
      <c r="A1970" s="5">
        <v>0.654821193083315</v>
      </c>
      <c r="B1970" s="5">
        <v>18926.9818718656</v>
      </c>
      <c r="C1970" s="5">
        <v>1.1313601606467</v>
      </c>
      <c r="D1970" s="5">
        <v>55595.9208467885</v>
      </c>
      <c r="E1970" s="2">
        <f t="shared" si="62"/>
        <v>0.476538967563385</v>
      </c>
      <c r="F1970" s="2">
        <f t="shared" si="63"/>
        <v>36668.9389749229</v>
      </c>
    </row>
    <row r="1971" spans="1:6">
      <c r="A1971" s="5">
        <v>0.684737412192969</v>
      </c>
      <c r="B1971" s="5">
        <v>15930.9163727993</v>
      </c>
      <c r="C1971" s="5">
        <v>1.15649428081278</v>
      </c>
      <c r="D1971" s="5">
        <v>50487.4623768094</v>
      </c>
      <c r="E1971" s="2">
        <f t="shared" si="62"/>
        <v>0.471756868619811</v>
      </c>
      <c r="F1971" s="2">
        <f t="shared" si="63"/>
        <v>34556.5460040101</v>
      </c>
    </row>
    <row r="1972" spans="1:6">
      <c r="A1972" s="5">
        <v>0.702711215621139</v>
      </c>
      <c r="B1972" s="5">
        <v>20492.6789087866</v>
      </c>
      <c r="C1972" s="5">
        <v>1.2090066895</v>
      </c>
      <c r="D1972" s="5">
        <v>56832.4494732148</v>
      </c>
      <c r="E1972" s="2">
        <f t="shared" si="62"/>
        <v>0.506295473878861</v>
      </c>
      <c r="F1972" s="2">
        <f t="shared" si="63"/>
        <v>36339.7705644282</v>
      </c>
    </row>
    <row r="1973" spans="1:6">
      <c r="A1973" s="5">
        <v>0.727471573812607</v>
      </c>
      <c r="B1973" s="5">
        <v>23719.4650621905</v>
      </c>
      <c r="C1973" s="5">
        <v>1.26277724771765</v>
      </c>
      <c r="D1973" s="5">
        <v>61924.1373500861</v>
      </c>
      <c r="E1973" s="2">
        <f t="shared" si="62"/>
        <v>0.535305673905043</v>
      </c>
      <c r="F1973" s="2">
        <f t="shared" si="63"/>
        <v>38204.6722878956</v>
      </c>
    </row>
    <row r="1974" spans="1:6">
      <c r="A1974" s="5">
        <v>0.711359156963692</v>
      </c>
      <c r="B1974" s="5">
        <v>28082.0690797603</v>
      </c>
      <c r="C1974" s="5">
        <v>1.21353342071695</v>
      </c>
      <c r="D1974" s="5">
        <v>71425.8517000238</v>
      </c>
      <c r="E1974" s="2">
        <f t="shared" si="62"/>
        <v>0.502174263753258</v>
      </c>
      <c r="F1974" s="2">
        <f t="shared" si="63"/>
        <v>43343.7826202635</v>
      </c>
    </row>
    <row r="1975" spans="1:6">
      <c r="A1975" s="5">
        <v>0.740365680988932</v>
      </c>
      <c r="B1975" s="5">
        <v>18516.0475477267</v>
      </c>
      <c r="C1975" s="5">
        <v>1.28777943985005</v>
      </c>
      <c r="D1975" s="5">
        <v>55189.6032398161</v>
      </c>
      <c r="E1975" s="2">
        <f t="shared" si="62"/>
        <v>0.547413758861118</v>
      </c>
      <c r="F1975" s="2">
        <f t="shared" si="63"/>
        <v>36673.5556920894</v>
      </c>
    </row>
    <row r="1976" spans="1:6">
      <c r="A1976" s="5">
        <v>0.683027780297475</v>
      </c>
      <c r="B1976" s="5">
        <v>24247.3852515061</v>
      </c>
      <c r="C1976" s="5">
        <v>1.1382690878311</v>
      </c>
      <c r="D1976" s="5">
        <v>59947.4993525049</v>
      </c>
      <c r="E1976" s="2">
        <f t="shared" si="62"/>
        <v>0.455241307533625</v>
      </c>
      <c r="F1976" s="2">
        <f t="shared" si="63"/>
        <v>35700.1141009988</v>
      </c>
    </row>
    <row r="1977" spans="1:6">
      <c r="A1977" s="5">
        <v>0.757074588403425</v>
      </c>
      <c r="B1977" s="5">
        <v>19727.7398536382</v>
      </c>
      <c r="C1977" s="5">
        <v>1.32813946407766</v>
      </c>
      <c r="D1977" s="5">
        <v>54983.8946813505</v>
      </c>
      <c r="E1977" s="2">
        <f t="shared" si="62"/>
        <v>0.571064875674235</v>
      </c>
      <c r="F1977" s="2">
        <f t="shared" si="63"/>
        <v>35256.1548277123</v>
      </c>
    </row>
    <row r="1978" spans="1:6">
      <c r="A1978" s="5">
        <v>0.724878658303472</v>
      </c>
      <c r="B1978" s="5">
        <v>21395.0873558654</v>
      </c>
      <c r="C1978" s="5">
        <v>1.25460369289266</v>
      </c>
      <c r="D1978" s="5">
        <v>58095.0366795566</v>
      </c>
      <c r="E1978" s="2">
        <f t="shared" si="62"/>
        <v>0.529725034589188</v>
      </c>
      <c r="F1978" s="2">
        <f t="shared" si="63"/>
        <v>36699.9493236912</v>
      </c>
    </row>
    <row r="1979" spans="1:6">
      <c r="A1979" s="5">
        <v>0.703816996813445</v>
      </c>
      <c r="B1979" s="5">
        <v>20207.4707050705</v>
      </c>
      <c r="C1979" s="5">
        <v>1.19598490403033</v>
      </c>
      <c r="D1979" s="5">
        <v>54988.616590577</v>
      </c>
      <c r="E1979" s="2">
        <f t="shared" si="62"/>
        <v>0.492167907216885</v>
      </c>
      <c r="F1979" s="2">
        <f t="shared" si="63"/>
        <v>34781.1458855065</v>
      </c>
    </row>
    <row r="1980" spans="1:6">
      <c r="A1980" s="5">
        <v>0.745683683324475</v>
      </c>
      <c r="B1980" s="5">
        <v>22825.0716288035</v>
      </c>
      <c r="C1980" s="5">
        <v>1.27601536855348</v>
      </c>
      <c r="D1980" s="5">
        <v>62868.7390272006</v>
      </c>
      <c r="E1980" s="2">
        <f t="shared" si="62"/>
        <v>0.530331685229005</v>
      </c>
      <c r="F1980" s="2">
        <f t="shared" si="63"/>
        <v>40043.6673983971</v>
      </c>
    </row>
    <row r="1981" spans="1:6">
      <c r="A1981" s="5">
        <v>0.680110978807712</v>
      </c>
      <c r="B1981" s="5">
        <v>19355.2027529615</v>
      </c>
      <c r="C1981" s="5">
        <v>1.15956678355615</v>
      </c>
      <c r="D1981" s="5">
        <v>54941.5832760111</v>
      </c>
      <c r="E1981" s="2">
        <f t="shared" si="62"/>
        <v>0.479455804748438</v>
      </c>
      <c r="F1981" s="2">
        <f t="shared" si="63"/>
        <v>35586.3805230496</v>
      </c>
    </row>
    <row r="1982" spans="1:6">
      <c r="A1982" s="5">
        <v>0.704688165949905</v>
      </c>
      <c r="B1982" s="5">
        <v>20823.6881085097</v>
      </c>
      <c r="C1982" s="5">
        <v>1.23014161609859</v>
      </c>
      <c r="D1982" s="5">
        <v>59267.1931253395</v>
      </c>
      <c r="E1982" s="2">
        <f t="shared" si="62"/>
        <v>0.525453450148685</v>
      </c>
      <c r="F1982" s="2">
        <f t="shared" si="63"/>
        <v>38443.5050168298</v>
      </c>
    </row>
    <row r="1983" spans="1:6">
      <c r="A1983" s="5">
        <v>0.655908461810557</v>
      </c>
      <c r="B1983" s="5">
        <v>24248.3819532323</v>
      </c>
      <c r="C1983" s="5">
        <v>1.1688676043128</v>
      </c>
      <c r="D1983" s="5">
        <v>59492.0815628701</v>
      </c>
      <c r="E1983" s="2">
        <f t="shared" si="62"/>
        <v>0.512959142502243</v>
      </c>
      <c r="F1983" s="2">
        <f t="shared" si="63"/>
        <v>35243.6996096378</v>
      </c>
    </row>
    <row r="1984" spans="1:6">
      <c r="A1984" s="5">
        <v>0.683952808752874</v>
      </c>
      <c r="B1984" s="5">
        <v>24038.2259676493</v>
      </c>
      <c r="C1984" s="5">
        <v>1.18541600337148</v>
      </c>
      <c r="D1984" s="5">
        <v>65256.492238186</v>
      </c>
      <c r="E1984" s="2">
        <f t="shared" si="62"/>
        <v>0.501463194618606</v>
      </c>
      <c r="F1984" s="2">
        <f t="shared" si="63"/>
        <v>41218.2662705367</v>
      </c>
    </row>
    <row r="1985" spans="1:6">
      <c r="A1985" s="5">
        <v>0.738471526673153</v>
      </c>
      <c r="B1985" s="5">
        <v>23906.4773527511</v>
      </c>
      <c r="C1985" s="5">
        <v>1.2630333666216</v>
      </c>
      <c r="D1985" s="5">
        <v>62069.2107794323</v>
      </c>
      <c r="E1985" s="2">
        <f t="shared" si="62"/>
        <v>0.524561839948447</v>
      </c>
      <c r="F1985" s="2">
        <f t="shared" si="63"/>
        <v>38162.7334266812</v>
      </c>
    </row>
    <row r="1986" spans="1:6">
      <c r="A1986" s="5">
        <v>0.73469678616433</v>
      </c>
      <c r="B1986" s="5">
        <v>20606.7018542579</v>
      </c>
      <c r="C1986" s="5">
        <v>1.2944974345867</v>
      </c>
      <c r="D1986" s="5">
        <v>58979.6086594465</v>
      </c>
      <c r="E1986" s="2">
        <f t="shared" si="62"/>
        <v>0.55980064842237</v>
      </c>
      <c r="F1986" s="2">
        <f t="shared" si="63"/>
        <v>38372.9068051886</v>
      </c>
    </row>
    <row r="1987" spans="1:6">
      <c r="A1987" s="5">
        <v>0.686640530713909</v>
      </c>
      <c r="B1987" s="5">
        <v>17159.0893707263</v>
      </c>
      <c r="C1987" s="5">
        <v>1.16729145297536</v>
      </c>
      <c r="D1987" s="5">
        <v>52930.9763274841</v>
      </c>
      <c r="E1987" s="2">
        <f t="shared" si="62"/>
        <v>0.480650922261451</v>
      </c>
      <c r="F1987" s="2">
        <f t="shared" si="63"/>
        <v>35771.8869567578</v>
      </c>
    </row>
    <row r="1988" spans="1:6">
      <c r="A1988" s="5">
        <v>0.7109766934648</v>
      </c>
      <c r="B1988" s="5">
        <v>24838.1720420244</v>
      </c>
      <c r="C1988" s="5">
        <v>1.24514244916546</v>
      </c>
      <c r="D1988" s="5">
        <v>65515.651755372</v>
      </c>
      <c r="E1988" s="2">
        <f t="shared" ref="E1988:E2051" si="64">C1988-A1988</f>
        <v>0.53416575570066</v>
      </c>
      <c r="F1988" s="2">
        <f t="shared" ref="F1988:F2051" si="65">D1988-B1988</f>
        <v>40677.4797133476</v>
      </c>
    </row>
    <row r="1989" spans="1:6">
      <c r="A1989" s="5">
        <v>0.716951508365518</v>
      </c>
      <c r="B1989" s="5">
        <v>16622.2099417102</v>
      </c>
      <c r="C1989" s="5">
        <v>1.24744748091841</v>
      </c>
      <c r="D1989" s="5">
        <v>53696.5444808882</v>
      </c>
      <c r="E1989" s="2">
        <f t="shared" si="64"/>
        <v>0.530495972552892</v>
      </c>
      <c r="F1989" s="2">
        <f t="shared" si="65"/>
        <v>37074.334539178</v>
      </c>
    </row>
    <row r="1990" spans="1:6">
      <c r="A1990" s="5">
        <v>0.68795132291237</v>
      </c>
      <c r="B1990" s="5">
        <v>19636.8209190822</v>
      </c>
      <c r="C1990" s="5">
        <v>1.20072704088078</v>
      </c>
      <c r="D1990" s="5">
        <v>56815.1167862561</v>
      </c>
      <c r="E1990" s="2">
        <f t="shared" si="64"/>
        <v>0.51277571796841</v>
      </c>
      <c r="F1990" s="2">
        <f t="shared" si="65"/>
        <v>37178.2958671739</v>
      </c>
    </row>
    <row r="1991" spans="1:6">
      <c r="A1991" s="5">
        <v>0.685436889349</v>
      </c>
      <c r="B1991" s="5">
        <v>20979.4974803657</v>
      </c>
      <c r="C1991" s="5">
        <v>1.15240357297576</v>
      </c>
      <c r="D1991" s="5">
        <v>61471.0391674617</v>
      </c>
      <c r="E1991" s="2">
        <f t="shared" si="64"/>
        <v>0.46696668362676</v>
      </c>
      <c r="F1991" s="2">
        <f t="shared" si="65"/>
        <v>40491.541687096</v>
      </c>
    </row>
    <row r="1992" spans="1:6">
      <c r="A1992" s="5">
        <v>0.692179446869836</v>
      </c>
      <c r="B1992" s="5">
        <v>17593.343158457</v>
      </c>
      <c r="C1992" s="5">
        <v>1.22628616465401</v>
      </c>
      <c r="D1992" s="5">
        <v>56108.002671536</v>
      </c>
      <c r="E1992" s="2">
        <f t="shared" si="64"/>
        <v>0.534106717784174</v>
      </c>
      <c r="F1992" s="2">
        <f t="shared" si="65"/>
        <v>38514.659513079</v>
      </c>
    </row>
    <row r="1993" spans="1:6">
      <c r="A1993" s="5">
        <v>0.694282861071482</v>
      </c>
      <c r="B1993" s="5">
        <v>21616.9083908076</v>
      </c>
      <c r="C1993" s="5">
        <v>1.18224556254548</v>
      </c>
      <c r="D1993" s="5">
        <v>59633.6730834828</v>
      </c>
      <c r="E1993" s="2">
        <f t="shared" si="64"/>
        <v>0.487962701473998</v>
      </c>
      <c r="F1993" s="2">
        <f t="shared" si="65"/>
        <v>38016.7646926752</v>
      </c>
    </row>
    <row r="1994" spans="1:6">
      <c r="A1994" s="5">
        <v>0.731545367102684</v>
      </c>
      <c r="B1994" s="5">
        <v>17379.4900682747</v>
      </c>
      <c r="C1994" s="5">
        <v>1.28334055783456</v>
      </c>
      <c r="D1994" s="5">
        <v>52511.8533447135</v>
      </c>
      <c r="E1994" s="2">
        <f t="shared" si="64"/>
        <v>0.551795190731876</v>
      </c>
      <c r="F1994" s="2">
        <f t="shared" si="65"/>
        <v>35132.3632764388</v>
      </c>
    </row>
    <row r="1995" spans="1:6">
      <c r="A1995" s="5">
        <v>0.702176635699414</v>
      </c>
      <c r="B1995" s="5">
        <v>19016.8189736408</v>
      </c>
      <c r="C1995" s="5">
        <v>1.21908068788207</v>
      </c>
      <c r="D1995" s="5">
        <v>57432.874945945</v>
      </c>
      <c r="E1995" s="2">
        <f t="shared" si="64"/>
        <v>0.516904052182656</v>
      </c>
      <c r="F1995" s="2">
        <f t="shared" si="65"/>
        <v>38416.0559723042</v>
      </c>
    </row>
    <row r="1996" spans="1:6">
      <c r="A1996" s="5">
        <v>0.672094599244333</v>
      </c>
      <c r="B1996" s="5">
        <v>17639.1466645882</v>
      </c>
      <c r="C1996" s="5">
        <v>1.17852802987962</v>
      </c>
      <c r="D1996" s="5">
        <v>54913.1036128721</v>
      </c>
      <c r="E1996" s="2">
        <f t="shared" si="64"/>
        <v>0.506433430635287</v>
      </c>
      <c r="F1996" s="2">
        <f t="shared" si="65"/>
        <v>37273.9569482839</v>
      </c>
    </row>
    <row r="1997" spans="1:6">
      <c r="A1997" s="5">
        <v>0.702736654030037</v>
      </c>
      <c r="B1997" s="5">
        <v>20346.4842464427</v>
      </c>
      <c r="C1997" s="5">
        <v>1.2197314747723</v>
      </c>
      <c r="D1997" s="5">
        <v>59788.9039605233</v>
      </c>
      <c r="E1997" s="2">
        <f t="shared" si="64"/>
        <v>0.516994820742263</v>
      </c>
      <c r="F1997" s="2">
        <f t="shared" si="65"/>
        <v>39442.4197140806</v>
      </c>
    </row>
    <row r="1998" spans="1:6">
      <c r="A1998" s="5">
        <v>0.714963969214031</v>
      </c>
      <c r="B1998" s="5">
        <v>18714.7789409124</v>
      </c>
      <c r="C1998" s="5">
        <v>1.21420709344959</v>
      </c>
      <c r="D1998" s="5">
        <v>54546.1971909803</v>
      </c>
      <c r="E1998" s="2">
        <f t="shared" si="64"/>
        <v>0.499243124235559</v>
      </c>
      <c r="F1998" s="2">
        <f t="shared" si="65"/>
        <v>35831.4182500679</v>
      </c>
    </row>
    <row r="1999" spans="1:6">
      <c r="A1999" s="5">
        <v>0.656033989665628</v>
      </c>
      <c r="B1999" s="5">
        <v>20410.7196641158</v>
      </c>
      <c r="C1999" s="5">
        <v>1.13835214381229</v>
      </c>
      <c r="D1999" s="5">
        <v>58032.6127546849</v>
      </c>
      <c r="E1999" s="2">
        <f t="shared" si="64"/>
        <v>0.482318154146662</v>
      </c>
      <c r="F1999" s="2">
        <f t="shared" si="65"/>
        <v>37621.8930905691</v>
      </c>
    </row>
    <row r="2000" spans="1:6">
      <c r="A2000" s="5">
        <v>0.665044897306851</v>
      </c>
      <c r="B2000" s="5">
        <v>20905.4375286708</v>
      </c>
      <c r="C2000" s="5">
        <v>1.13624413361758</v>
      </c>
      <c r="D2000" s="5">
        <v>57532.2678522481</v>
      </c>
      <c r="E2000" s="2">
        <f t="shared" si="64"/>
        <v>0.471199236310729</v>
      </c>
      <c r="F2000" s="2">
        <f t="shared" si="65"/>
        <v>36626.8303235773</v>
      </c>
    </row>
    <row r="2001" spans="1:6">
      <c r="A2001" s="5">
        <v>0.666140763596418</v>
      </c>
      <c r="B2001" s="5">
        <v>15563.3134067197</v>
      </c>
      <c r="C2001" s="5">
        <v>1.167701423972</v>
      </c>
      <c r="D2001" s="5">
        <v>52840.1088782548</v>
      </c>
      <c r="E2001" s="2">
        <f t="shared" si="64"/>
        <v>0.501560660375582</v>
      </c>
      <c r="F2001" s="2">
        <f t="shared" si="65"/>
        <v>37276.7954715351</v>
      </c>
    </row>
    <row r="2002" spans="1:6">
      <c r="A2002" s="5">
        <v>0.668632335742266</v>
      </c>
      <c r="B2002" s="5">
        <v>19846.8988416739</v>
      </c>
      <c r="C2002" s="5">
        <v>1.15615589823244</v>
      </c>
      <c r="D2002" s="5">
        <v>56132.1324283747</v>
      </c>
      <c r="E2002" s="2">
        <f t="shared" si="64"/>
        <v>0.487523562490174</v>
      </c>
      <c r="F2002" s="2">
        <f t="shared" si="65"/>
        <v>36285.2335867008</v>
      </c>
    </row>
    <row r="2003" spans="1:6">
      <c r="A2003" s="5">
        <v>0.733910381596008</v>
      </c>
      <c r="B2003" s="5">
        <v>19230.6631932355</v>
      </c>
      <c r="C2003" s="5">
        <v>1.29651265311797</v>
      </c>
      <c r="D2003" s="5">
        <v>56785.2961842753</v>
      </c>
      <c r="E2003" s="2">
        <f t="shared" si="64"/>
        <v>0.562602271521962</v>
      </c>
      <c r="F2003" s="2">
        <f t="shared" si="65"/>
        <v>37554.6329910398</v>
      </c>
    </row>
    <row r="2004" spans="1:6">
      <c r="A2004" s="5">
        <v>0.712634235473213</v>
      </c>
      <c r="B2004" s="5">
        <v>22287.8764255055</v>
      </c>
      <c r="C2004" s="5">
        <v>1.23308545293301</v>
      </c>
      <c r="D2004" s="5">
        <v>60045.0404838236</v>
      </c>
      <c r="E2004" s="2">
        <f t="shared" si="64"/>
        <v>0.520451217459797</v>
      </c>
      <c r="F2004" s="2">
        <f t="shared" si="65"/>
        <v>37757.1640583181</v>
      </c>
    </row>
    <row r="2005" spans="1:6">
      <c r="A2005" s="5">
        <v>0.67494170707021</v>
      </c>
      <c r="B2005" s="5">
        <v>20445.5436939775</v>
      </c>
      <c r="C2005" s="5">
        <v>1.16948217881725</v>
      </c>
      <c r="D2005" s="5">
        <v>59273.0147533283</v>
      </c>
      <c r="E2005" s="2">
        <f t="shared" si="64"/>
        <v>0.49454047174704</v>
      </c>
      <c r="F2005" s="2">
        <f t="shared" si="65"/>
        <v>38827.4710593508</v>
      </c>
    </row>
    <row r="2006" spans="1:6">
      <c r="A2006" s="5">
        <v>0.7208726629917</v>
      </c>
      <c r="B2006" s="5">
        <v>18819.7585038159</v>
      </c>
      <c r="C2006" s="5">
        <v>1.23716224692972</v>
      </c>
      <c r="D2006" s="5">
        <v>54198.5053313037</v>
      </c>
      <c r="E2006" s="2">
        <f t="shared" si="64"/>
        <v>0.51628958393802</v>
      </c>
      <c r="F2006" s="2">
        <f t="shared" si="65"/>
        <v>35378.7468274878</v>
      </c>
    </row>
    <row r="2007" spans="1:6">
      <c r="A2007" s="5">
        <v>0.665916471783269</v>
      </c>
      <c r="B2007" s="5">
        <v>18824.5962082948</v>
      </c>
      <c r="C2007" s="5">
        <v>1.14285829925604</v>
      </c>
      <c r="D2007" s="5">
        <v>55421.9152398462</v>
      </c>
      <c r="E2007" s="2">
        <f t="shared" si="64"/>
        <v>0.476941827472771</v>
      </c>
      <c r="F2007" s="2">
        <f t="shared" si="65"/>
        <v>36597.3190315514</v>
      </c>
    </row>
    <row r="2008" spans="1:6">
      <c r="A2008" s="5">
        <v>0.720814306010796</v>
      </c>
      <c r="B2008" s="5">
        <v>18581.3057514667</v>
      </c>
      <c r="C2008" s="5">
        <v>1.2634317618163</v>
      </c>
      <c r="D2008" s="5">
        <v>56561.8252025134</v>
      </c>
      <c r="E2008" s="2">
        <f t="shared" si="64"/>
        <v>0.542617455805504</v>
      </c>
      <c r="F2008" s="2">
        <f t="shared" si="65"/>
        <v>37980.5194510467</v>
      </c>
    </row>
    <row r="2009" spans="1:6">
      <c r="A2009" s="5">
        <v>0.689548795318056</v>
      </c>
      <c r="B2009" s="5">
        <v>20429.3000777534</v>
      </c>
      <c r="C2009" s="5">
        <v>1.18827791184906</v>
      </c>
      <c r="D2009" s="5">
        <v>57518.5871195019</v>
      </c>
      <c r="E2009" s="2">
        <f t="shared" si="64"/>
        <v>0.498729116531004</v>
      </c>
      <c r="F2009" s="2">
        <f t="shared" si="65"/>
        <v>37089.2870417485</v>
      </c>
    </row>
    <row r="2010" spans="1:6">
      <c r="A2010" s="5">
        <v>0.69296339746638</v>
      </c>
      <c r="B2010" s="5">
        <v>19162.1528540376</v>
      </c>
      <c r="C2010" s="5">
        <v>1.21206162082207</v>
      </c>
      <c r="D2010" s="5">
        <v>55939.8525724437</v>
      </c>
      <c r="E2010" s="2">
        <f t="shared" si="64"/>
        <v>0.51909822335569</v>
      </c>
      <c r="F2010" s="2">
        <f t="shared" si="65"/>
        <v>36777.6997184061</v>
      </c>
    </row>
    <row r="2011" spans="1:6">
      <c r="A2011" s="5">
        <v>0.734382697967281</v>
      </c>
      <c r="B2011" s="5">
        <v>20301.853365342</v>
      </c>
      <c r="C2011" s="5">
        <v>1.25778378538864</v>
      </c>
      <c r="D2011" s="5">
        <v>56741.7407988227</v>
      </c>
      <c r="E2011" s="2">
        <f t="shared" si="64"/>
        <v>0.523401087421359</v>
      </c>
      <c r="F2011" s="2">
        <f t="shared" si="65"/>
        <v>36439.8874334807</v>
      </c>
    </row>
    <row r="2012" spans="1:6">
      <c r="A2012" s="5">
        <v>0.701364550620919</v>
      </c>
      <c r="B2012" s="5">
        <v>20568.336571505</v>
      </c>
      <c r="C2012" s="5">
        <v>1.19705944325494</v>
      </c>
      <c r="D2012" s="5">
        <v>57466.2806571156</v>
      </c>
      <c r="E2012" s="2">
        <f t="shared" si="64"/>
        <v>0.495694892634021</v>
      </c>
      <c r="F2012" s="2">
        <f t="shared" si="65"/>
        <v>36897.9440856106</v>
      </c>
    </row>
    <row r="2013" spans="1:6">
      <c r="A2013" s="5">
        <v>0.697832029063996</v>
      </c>
      <c r="B2013" s="5">
        <v>19158.616176693</v>
      </c>
      <c r="C2013" s="5">
        <v>1.20167936330701</v>
      </c>
      <c r="D2013" s="5">
        <v>55560.4624452951</v>
      </c>
      <c r="E2013" s="2">
        <f t="shared" si="64"/>
        <v>0.503847334243014</v>
      </c>
      <c r="F2013" s="2">
        <f t="shared" si="65"/>
        <v>36401.8462686021</v>
      </c>
    </row>
    <row r="2014" spans="1:6">
      <c r="A2014" s="5">
        <v>0.643758315035515</v>
      </c>
      <c r="B2014" s="5">
        <v>17842.426158063</v>
      </c>
      <c r="C2014" s="5">
        <v>1.13112859138767</v>
      </c>
      <c r="D2014" s="5">
        <v>55156.2455292099</v>
      </c>
      <c r="E2014" s="2">
        <f t="shared" si="64"/>
        <v>0.487370276352155</v>
      </c>
      <c r="F2014" s="2">
        <f t="shared" si="65"/>
        <v>37313.8193711469</v>
      </c>
    </row>
    <row r="2015" spans="1:6">
      <c r="A2015" s="5">
        <v>0.737930831203457</v>
      </c>
      <c r="B2015" s="5">
        <v>20158.0743638759</v>
      </c>
      <c r="C2015" s="5">
        <v>1.27505947784512</v>
      </c>
      <c r="D2015" s="5">
        <v>58982.1532021735</v>
      </c>
      <c r="E2015" s="2">
        <f t="shared" si="64"/>
        <v>0.537128646641663</v>
      </c>
      <c r="F2015" s="2">
        <f t="shared" si="65"/>
        <v>38824.0788382976</v>
      </c>
    </row>
    <row r="2016" spans="1:6">
      <c r="A2016" s="5">
        <v>0.759808191931546</v>
      </c>
      <c r="B2016" s="5">
        <v>23365.372496821</v>
      </c>
      <c r="C2016" s="5">
        <v>1.33272399599125</v>
      </c>
      <c r="D2016" s="5">
        <v>64485.2252113837</v>
      </c>
      <c r="E2016" s="2">
        <f t="shared" si="64"/>
        <v>0.572915804059704</v>
      </c>
      <c r="F2016" s="2">
        <f t="shared" si="65"/>
        <v>41119.8527145627</v>
      </c>
    </row>
    <row r="2017" spans="1:6">
      <c r="A2017" s="5">
        <v>0.670153154542375</v>
      </c>
      <c r="B2017" s="5">
        <v>20755.4063660044</v>
      </c>
      <c r="C2017" s="5">
        <v>1.14633795683099</v>
      </c>
      <c r="D2017" s="5">
        <v>58378.6091141861</v>
      </c>
      <c r="E2017" s="2">
        <f t="shared" si="64"/>
        <v>0.476184802288615</v>
      </c>
      <c r="F2017" s="2">
        <f t="shared" si="65"/>
        <v>37623.2027481817</v>
      </c>
    </row>
    <row r="2018" spans="1:6">
      <c r="A2018" s="5">
        <v>0.705734844099965</v>
      </c>
      <c r="B2018" s="5">
        <v>18309.7750302907</v>
      </c>
      <c r="C2018" s="5">
        <v>1.23813074261881</v>
      </c>
      <c r="D2018" s="5">
        <v>56080.3213327984</v>
      </c>
      <c r="E2018" s="2">
        <f t="shared" si="64"/>
        <v>0.532395898518845</v>
      </c>
      <c r="F2018" s="2">
        <f t="shared" si="65"/>
        <v>37770.5463025077</v>
      </c>
    </row>
    <row r="2019" spans="1:6">
      <c r="A2019" s="5">
        <v>0.733080973147133</v>
      </c>
      <c r="B2019" s="5">
        <v>14463.4675000982</v>
      </c>
      <c r="C2019" s="5">
        <v>1.28333185393829</v>
      </c>
      <c r="D2019" s="5">
        <v>50887.2028629251</v>
      </c>
      <c r="E2019" s="2">
        <f t="shared" si="64"/>
        <v>0.550250880791157</v>
      </c>
      <c r="F2019" s="2">
        <f t="shared" si="65"/>
        <v>36423.7353628269</v>
      </c>
    </row>
    <row r="2020" spans="1:6">
      <c r="A2020" s="5">
        <v>0.681710046932024</v>
      </c>
      <c r="B2020" s="5">
        <v>21102.7660921476</v>
      </c>
      <c r="C2020" s="5">
        <v>1.18716305552788</v>
      </c>
      <c r="D2020" s="5">
        <v>57499.4791161822</v>
      </c>
      <c r="E2020" s="2">
        <f t="shared" si="64"/>
        <v>0.505453008595856</v>
      </c>
      <c r="F2020" s="2">
        <f t="shared" si="65"/>
        <v>36396.7130240346</v>
      </c>
    </row>
    <row r="2021" spans="1:6">
      <c r="A2021" s="5">
        <v>0.722150041040692</v>
      </c>
      <c r="B2021" s="5">
        <v>20904.5600628798</v>
      </c>
      <c r="C2021" s="5">
        <v>1.28145609320938</v>
      </c>
      <c r="D2021" s="5">
        <v>58272.3664978694</v>
      </c>
      <c r="E2021" s="2">
        <f t="shared" si="64"/>
        <v>0.559306052168688</v>
      </c>
      <c r="F2021" s="2">
        <f t="shared" si="65"/>
        <v>37367.8064349896</v>
      </c>
    </row>
    <row r="2022" spans="1:6">
      <c r="A2022" s="5">
        <v>0.73567168051436</v>
      </c>
      <c r="B2022" s="5">
        <v>24623.6662915629</v>
      </c>
      <c r="C2022" s="5">
        <v>1.27180537854696</v>
      </c>
      <c r="D2022" s="5">
        <v>63954.0086568091</v>
      </c>
      <c r="E2022" s="2">
        <f t="shared" si="64"/>
        <v>0.5361336980326</v>
      </c>
      <c r="F2022" s="2">
        <f t="shared" si="65"/>
        <v>39330.3423652462</v>
      </c>
    </row>
    <row r="2023" spans="1:6">
      <c r="A2023" s="5">
        <v>0.745911397996354</v>
      </c>
      <c r="B2023" s="5">
        <v>20521.2420203323</v>
      </c>
      <c r="C2023" s="5">
        <v>1.22861911132231</v>
      </c>
      <c r="D2023" s="5">
        <v>56804.445336201</v>
      </c>
      <c r="E2023" s="2">
        <f t="shared" si="64"/>
        <v>0.482707713325956</v>
      </c>
      <c r="F2023" s="2">
        <f t="shared" si="65"/>
        <v>36283.2033158687</v>
      </c>
    </row>
    <row r="2024" spans="1:6">
      <c r="A2024" s="5">
        <v>0.701376949767991</v>
      </c>
      <c r="B2024" s="5">
        <v>17486.3623193282</v>
      </c>
      <c r="C2024" s="5">
        <v>1.23796651853835</v>
      </c>
      <c r="D2024" s="5">
        <v>54795.2146979194</v>
      </c>
      <c r="E2024" s="2">
        <f t="shared" si="64"/>
        <v>0.536589568770359</v>
      </c>
      <c r="F2024" s="2">
        <f t="shared" si="65"/>
        <v>37308.8523785912</v>
      </c>
    </row>
    <row r="2025" spans="1:6">
      <c r="A2025" s="5">
        <v>0.674683123118727</v>
      </c>
      <c r="B2025" s="5">
        <v>21518.4303761084</v>
      </c>
      <c r="C2025" s="5">
        <v>1.16185135803352</v>
      </c>
      <c r="D2025" s="5">
        <v>58856.073268445</v>
      </c>
      <c r="E2025" s="2">
        <f t="shared" si="64"/>
        <v>0.487168234914793</v>
      </c>
      <c r="F2025" s="2">
        <f t="shared" si="65"/>
        <v>37337.6428923366</v>
      </c>
    </row>
    <row r="2026" spans="1:6">
      <c r="A2026" s="5">
        <v>0.721135413691084</v>
      </c>
      <c r="B2026" s="5">
        <v>23001.993605883</v>
      </c>
      <c r="C2026" s="5">
        <v>1.26668425452647</v>
      </c>
      <c r="D2026" s="5">
        <v>61909.1851521386</v>
      </c>
      <c r="E2026" s="2">
        <f t="shared" si="64"/>
        <v>0.545548840835386</v>
      </c>
      <c r="F2026" s="2">
        <f t="shared" si="65"/>
        <v>38907.1915462556</v>
      </c>
    </row>
    <row r="2027" spans="1:6">
      <c r="A2027" s="5">
        <v>0.693292022748062</v>
      </c>
      <c r="B2027" s="5">
        <v>20191.7901354703</v>
      </c>
      <c r="C2027" s="5">
        <v>1.19539158920717</v>
      </c>
      <c r="D2027" s="5">
        <v>58485.7043112057</v>
      </c>
      <c r="E2027" s="2">
        <f t="shared" si="64"/>
        <v>0.502099566459108</v>
      </c>
      <c r="F2027" s="2">
        <f t="shared" si="65"/>
        <v>38293.9141757354</v>
      </c>
    </row>
    <row r="2028" spans="1:6">
      <c r="A2028" s="5">
        <v>0.71791468772985</v>
      </c>
      <c r="B2028" s="5">
        <v>16946.9205537987</v>
      </c>
      <c r="C2028" s="5">
        <v>1.24279542127247</v>
      </c>
      <c r="D2028" s="5">
        <v>52659.9628883269</v>
      </c>
      <c r="E2028" s="2">
        <f t="shared" si="64"/>
        <v>0.52488073354262</v>
      </c>
      <c r="F2028" s="2">
        <f t="shared" si="65"/>
        <v>35713.0423345282</v>
      </c>
    </row>
    <row r="2029" spans="1:6">
      <c r="A2029" s="5">
        <v>0.729663474543368</v>
      </c>
      <c r="B2029" s="5">
        <v>22088.3932367733</v>
      </c>
      <c r="C2029" s="5">
        <v>1.26553494581689</v>
      </c>
      <c r="D2029" s="5">
        <v>58390.4532215403</v>
      </c>
      <c r="E2029" s="2">
        <f t="shared" si="64"/>
        <v>0.535871471273522</v>
      </c>
      <c r="F2029" s="2">
        <f t="shared" si="65"/>
        <v>36302.059984767</v>
      </c>
    </row>
    <row r="2030" spans="1:6">
      <c r="A2030" s="5">
        <v>0.712235018410049</v>
      </c>
      <c r="B2030" s="5">
        <v>19445.3784555776</v>
      </c>
      <c r="C2030" s="5">
        <v>1.2478901165631</v>
      </c>
      <c r="D2030" s="5">
        <v>55924.1712533188</v>
      </c>
      <c r="E2030" s="2">
        <f t="shared" si="64"/>
        <v>0.535655098153051</v>
      </c>
      <c r="F2030" s="2">
        <f t="shared" si="65"/>
        <v>36478.7927977412</v>
      </c>
    </row>
    <row r="2031" spans="1:6">
      <c r="A2031" s="5">
        <v>0.692096557896387</v>
      </c>
      <c r="B2031" s="5">
        <v>16795.5903416201</v>
      </c>
      <c r="C2031" s="5">
        <v>1.21492329632439</v>
      </c>
      <c r="D2031" s="5">
        <v>53083.8756841693</v>
      </c>
      <c r="E2031" s="2">
        <f t="shared" si="64"/>
        <v>0.522826738428003</v>
      </c>
      <c r="F2031" s="2">
        <f t="shared" si="65"/>
        <v>36288.2853425492</v>
      </c>
    </row>
    <row r="2032" spans="1:6">
      <c r="A2032" s="5">
        <v>0.696620246353537</v>
      </c>
      <c r="B2032" s="5">
        <v>21636.4710938612</v>
      </c>
      <c r="C2032" s="5">
        <v>1.20728331526658</v>
      </c>
      <c r="D2032" s="5">
        <v>60744.4399802981</v>
      </c>
      <c r="E2032" s="2">
        <f t="shared" si="64"/>
        <v>0.510663068913043</v>
      </c>
      <c r="F2032" s="2">
        <f t="shared" si="65"/>
        <v>39107.9688864369</v>
      </c>
    </row>
    <row r="2033" spans="1:6">
      <c r="A2033" s="5">
        <v>0.701237722355178</v>
      </c>
      <c r="B2033" s="5">
        <v>20973.0111126385</v>
      </c>
      <c r="C2033" s="5">
        <v>1.19936861597745</v>
      </c>
      <c r="D2033" s="5">
        <v>59970.6504214669</v>
      </c>
      <c r="E2033" s="2">
        <f t="shared" si="64"/>
        <v>0.498130893622272</v>
      </c>
      <c r="F2033" s="2">
        <f t="shared" si="65"/>
        <v>38997.6393088284</v>
      </c>
    </row>
    <row r="2034" spans="1:6">
      <c r="A2034" s="5">
        <v>0.733114923080157</v>
      </c>
      <c r="B2034" s="5">
        <v>20129.784909623</v>
      </c>
      <c r="C2034" s="5">
        <v>1.26303499635224</v>
      </c>
      <c r="D2034" s="5">
        <v>56599.3946697826</v>
      </c>
      <c r="E2034" s="2">
        <f t="shared" si="64"/>
        <v>0.529920073272083</v>
      </c>
      <c r="F2034" s="2">
        <f t="shared" si="65"/>
        <v>36469.6097601596</v>
      </c>
    </row>
    <row r="2035" spans="1:6">
      <c r="A2035" s="5">
        <v>0.767987258599361</v>
      </c>
      <c r="B2035" s="5">
        <v>24573.8749772515</v>
      </c>
      <c r="C2035" s="5">
        <v>1.34615810996444</v>
      </c>
      <c r="D2035" s="5">
        <v>65022.0331298122</v>
      </c>
      <c r="E2035" s="2">
        <f t="shared" si="64"/>
        <v>0.578170851365079</v>
      </c>
      <c r="F2035" s="2">
        <f t="shared" si="65"/>
        <v>40448.1581525607</v>
      </c>
    </row>
    <row r="2036" spans="1:6">
      <c r="A2036" s="5">
        <v>0.727096330556529</v>
      </c>
      <c r="B2036" s="5">
        <v>17082.7741984737</v>
      </c>
      <c r="C2036" s="5">
        <v>1.24986357657881</v>
      </c>
      <c r="D2036" s="5">
        <v>51645.7376455589</v>
      </c>
      <c r="E2036" s="2">
        <f t="shared" si="64"/>
        <v>0.522767246022281</v>
      </c>
      <c r="F2036" s="2">
        <f t="shared" si="65"/>
        <v>34562.9634470852</v>
      </c>
    </row>
    <row r="2037" spans="1:6">
      <c r="A2037" s="5">
        <v>0.674352332966201</v>
      </c>
      <c r="B2037" s="5">
        <v>17195.9286318027</v>
      </c>
      <c r="C2037" s="5">
        <v>1.17164100409113</v>
      </c>
      <c r="D2037" s="5">
        <v>53959.9531886446</v>
      </c>
      <c r="E2037" s="2">
        <f t="shared" si="64"/>
        <v>0.497288671124929</v>
      </c>
      <c r="F2037" s="2">
        <f t="shared" si="65"/>
        <v>36764.0245568419</v>
      </c>
    </row>
    <row r="2038" spans="1:6">
      <c r="A2038" s="5">
        <v>0.700069265820054</v>
      </c>
      <c r="B2038" s="5">
        <v>17322.3569823787</v>
      </c>
      <c r="C2038" s="5">
        <v>1.21289422167701</v>
      </c>
      <c r="D2038" s="5">
        <v>52652.7075632791</v>
      </c>
      <c r="E2038" s="2">
        <f t="shared" si="64"/>
        <v>0.512824955856956</v>
      </c>
      <c r="F2038" s="2">
        <f t="shared" si="65"/>
        <v>35330.3505809004</v>
      </c>
    </row>
    <row r="2039" spans="1:6">
      <c r="A2039" s="5">
        <v>0.698618526296973</v>
      </c>
      <c r="B2039" s="5">
        <v>18145.5822382853</v>
      </c>
      <c r="C2039" s="5">
        <v>1.18284058230669</v>
      </c>
      <c r="D2039" s="5">
        <v>55041.6990846302</v>
      </c>
      <c r="E2039" s="2">
        <f t="shared" si="64"/>
        <v>0.484222056009717</v>
      </c>
      <c r="F2039" s="2">
        <f t="shared" si="65"/>
        <v>36896.1168463449</v>
      </c>
    </row>
    <row r="2040" spans="1:6">
      <c r="A2040" s="5">
        <v>0.714305723575042</v>
      </c>
      <c r="B2040" s="5">
        <v>23092.1206447456</v>
      </c>
      <c r="C2040" s="5">
        <v>1.18832867602966</v>
      </c>
      <c r="D2040" s="5">
        <v>60746.3529284292</v>
      </c>
      <c r="E2040" s="2">
        <f t="shared" si="64"/>
        <v>0.474022952454618</v>
      </c>
      <c r="F2040" s="2">
        <f t="shared" si="65"/>
        <v>37654.2322836836</v>
      </c>
    </row>
    <row r="2041" spans="1:6">
      <c r="A2041" s="5">
        <v>0.678676244286112</v>
      </c>
      <c r="B2041" s="5">
        <v>22325.2024135679</v>
      </c>
      <c r="C2041" s="5">
        <v>1.16099416883087</v>
      </c>
      <c r="D2041" s="5">
        <v>61885.2992742271</v>
      </c>
      <c r="E2041" s="2">
        <f t="shared" si="64"/>
        <v>0.482317924544758</v>
      </c>
      <c r="F2041" s="2">
        <f t="shared" si="65"/>
        <v>39560.0968606592</v>
      </c>
    </row>
    <row r="2042" spans="1:6">
      <c r="A2042" s="5">
        <v>0.660675076260247</v>
      </c>
      <c r="B2042" s="5">
        <v>21644.5428547597</v>
      </c>
      <c r="C2042" s="5">
        <v>1.12816869544959</v>
      </c>
      <c r="D2042" s="5">
        <v>59601.5998356004</v>
      </c>
      <c r="E2042" s="2">
        <f t="shared" si="64"/>
        <v>0.467493619189343</v>
      </c>
      <c r="F2042" s="2">
        <f t="shared" si="65"/>
        <v>37957.0569808407</v>
      </c>
    </row>
    <row r="2043" spans="1:6">
      <c r="A2043" s="5">
        <v>0.706403044916985</v>
      </c>
      <c r="B2043" s="5">
        <v>17641.731507487</v>
      </c>
      <c r="C2043" s="5">
        <v>1.23875657883493</v>
      </c>
      <c r="D2043" s="5">
        <v>54921.767766522</v>
      </c>
      <c r="E2043" s="2">
        <f t="shared" si="64"/>
        <v>0.532353533917945</v>
      </c>
      <c r="F2043" s="2">
        <f t="shared" si="65"/>
        <v>37280.036259035</v>
      </c>
    </row>
    <row r="2044" spans="1:6">
      <c r="A2044" s="5">
        <v>0.74773175224097</v>
      </c>
      <c r="B2044" s="5">
        <v>21417.0548442858</v>
      </c>
      <c r="C2044" s="5">
        <v>1.30657091891722</v>
      </c>
      <c r="D2044" s="5">
        <v>58705.4028028353</v>
      </c>
      <c r="E2044" s="2">
        <f t="shared" si="64"/>
        <v>0.55883916667625</v>
      </c>
      <c r="F2044" s="2">
        <f t="shared" si="65"/>
        <v>37288.3479585495</v>
      </c>
    </row>
    <row r="2045" spans="1:6">
      <c r="A2045" s="5">
        <v>0.668899255719918</v>
      </c>
      <c r="B2045" s="5">
        <v>21260.230301522</v>
      </c>
      <c r="C2045" s="5">
        <v>1.16838573481885</v>
      </c>
      <c r="D2045" s="5">
        <v>57566.7863427455</v>
      </c>
      <c r="E2045" s="2">
        <f t="shared" si="64"/>
        <v>0.499486479098932</v>
      </c>
      <c r="F2045" s="2">
        <f t="shared" si="65"/>
        <v>36306.5560412235</v>
      </c>
    </row>
    <row r="2046" spans="1:6">
      <c r="A2046" s="5">
        <v>0.679030672588605</v>
      </c>
      <c r="B2046" s="5">
        <v>15907.5313734553</v>
      </c>
      <c r="C2046" s="5">
        <v>1.2017859577311</v>
      </c>
      <c r="D2046" s="5">
        <v>52038.1933245336</v>
      </c>
      <c r="E2046" s="2">
        <f t="shared" si="64"/>
        <v>0.522755285142495</v>
      </c>
      <c r="F2046" s="2">
        <f t="shared" si="65"/>
        <v>36130.6619510783</v>
      </c>
    </row>
    <row r="2047" spans="1:6">
      <c r="A2047" s="5">
        <v>0.696623072406681</v>
      </c>
      <c r="B2047" s="5">
        <v>18243.059081118</v>
      </c>
      <c r="C2047" s="5">
        <v>1.20501475109879</v>
      </c>
      <c r="D2047" s="5">
        <v>55362.7893645385</v>
      </c>
      <c r="E2047" s="2">
        <f t="shared" si="64"/>
        <v>0.508391678692109</v>
      </c>
      <c r="F2047" s="2">
        <f t="shared" si="65"/>
        <v>37119.7302834205</v>
      </c>
    </row>
    <row r="2048" spans="1:6">
      <c r="A2048" s="5">
        <v>0.730088833482065</v>
      </c>
      <c r="B2048" s="5">
        <v>15967.7196989782</v>
      </c>
      <c r="C2048" s="5">
        <v>1.24457896279416</v>
      </c>
      <c r="D2048" s="5">
        <v>52086.7139767763</v>
      </c>
      <c r="E2048" s="2">
        <f t="shared" si="64"/>
        <v>0.514490129312095</v>
      </c>
      <c r="F2048" s="2">
        <f t="shared" si="65"/>
        <v>36118.9942777981</v>
      </c>
    </row>
    <row r="2049" spans="1:6">
      <c r="A2049" s="5">
        <v>0.676648108674415</v>
      </c>
      <c r="B2049" s="5">
        <v>16957.0465868558</v>
      </c>
      <c r="C2049" s="5">
        <v>1.19628059268038</v>
      </c>
      <c r="D2049" s="5">
        <v>52817.6407026517</v>
      </c>
      <c r="E2049" s="2">
        <f t="shared" si="64"/>
        <v>0.519632484005965</v>
      </c>
      <c r="F2049" s="2">
        <f t="shared" si="65"/>
        <v>35860.5941157959</v>
      </c>
    </row>
    <row r="2050" spans="1:6">
      <c r="A2050" s="5">
        <v>0.723687453521572</v>
      </c>
      <c r="B2050" s="5">
        <v>18461.3811362675</v>
      </c>
      <c r="C2050" s="5">
        <v>1.27912345476964</v>
      </c>
      <c r="D2050" s="5">
        <v>54658.8252287995</v>
      </c>
      <c r="E2050" s="2">
        <f t="shared" si="64"/>
        <v>0.555436001248068</v>
      </c>
      <c r="F2050" s="2">
        <f t="shared" si="65"/>
        <v>36197.444092532</v>
      </c>
    </row>
    <row r="2051" spans="1:6">
      <c r="A2051" s="5">
        <v>0.660877697405235</v>
      </c>
      <c r="B2051" s="5">
        <v>16272.8304022979</v>
      </c>
      <c r="C2051" s="5">
        <v>1.12978393236919</v>
      </c>
      <c r="D2051" s="5">
        <v>52081.2750350604</v>
      </c>
      <c r="E2051" s="2">
        <f t="shared" si="64"/>
        <v>0.468906234963955</v>
      </c>
      <c r="F2051" s="2">
        <f t="shared" si="65"/>
        <v>35808.4446327625</v>
      </c>
    </row>
    <row r="2052" spans="1:6">
      <c r="A2052" s="5">
        <v>0.720460416088457</v>
      </c>
      <c r="B2052" s="5">
        <v>29172.7013182324</v>
      </c>
      <c r="C2052" s="5">
        <v>1.22984552744432</v>
      </c>
      <c r="D2052" s="5">
        <v>65064.6743252332</v>
      </c>
      <c r="E2052" s="2">
        <f t="shared" ref="E2052:E2115" si="66">C2052-A2052</f>
        <v>0.509385111355863</v>
      </c>
      <c r="F2052" s="2">
        <f t="shared" ref="F2052:F2115" si="67">D2052-B2052</f>
        <v>35891.9730070008</v>
      </c>
    </row>
    <row r="2053" spans="1:6">
      <c r="A2053" s="5">
        <v>0.668539237687802</v>
      </c>
      <c r="B2053" s="5">
        <v>20690.0210053426</v>
      </c>
      <c r="C2053" s="5">
        <v>1.15412258287222</v>
      </c>
      <c r="D2053" s="5">
        <v>56929.3078180885</v>
      </c>
      <c r="E2053" s="2">
        <f t="shared" si="66"/>
        <v>0.485583345184418</v>
      </c>
      <c r="F2053" s="2">
        <f t="shared" si="67"/>
        <v>36239.2868127459</v>
      </c>
    </row>
    <row r="2054" spans="1:6">
      <c r="A2054" s="5">
        <v>0.702475067809377</v>
      </c>
      <c r="B2054" s="5">
        <v>18463.0721861028</v>
      </c>
      <c r="C2054" s="5">
        <v>1.24701846270139</v>
      </c>
      <c r="D2054" s="5">
        <v>54808.3733369337</v>
      </c>
      <c r="E2054" s="2">
        <f t="shared" si="66"/>
        <v>0.544543394892013</v>
      </c>
      <c r="F2054" s="2">
        <f t="shared" si="67"/>
        <v>36345.3011508309</v>
      </c>
    </row>
    <row r="2055" spans="1:6">
      <c r="A2055" s="5">
        <v>0.676846410739831</v>
      </c>
      <c r="B2055" s="5">
        <v>22749.6034598124</v>
      </c>
      <c r="C2055" s="5">
        <v>1.19764986279597</v>
      </c>
      <c r="D2055" s="5">
        <v>60102.7452676831</v>
      </c>
      <c r="E2055" s="2">
        <f t="shared" si="66"/>
        <v>0.520803452056139</v>
      </c>
      <c r="F2055" s="2">
        <f t="shared" si="67"/>
        <v>37353.1418078707</v>
      </c>
    </row>
    <row r="2056" spans="1:6">
      <c r="A2056" s="5">
        <v>0.711673587505539</v>
      </c>
      <c r="B2056" s="5">
        <v>20892.4974744795</v>
      </c>
      <c r="C2056" s="5">
        <v>1.25100962477167</v>
      </c>
      <c r="D2056" s="5">
        <v>55592.7314390095</v>
      </c>
      <c r="E2056" s="2">
        <f t="shared" si="66"/>
        <v>0.539336037266131</v>
      </c>
      <c r="F2056" s="2">
        <f t="shared" si="67"/>
        <v>34700.23396453</v>
      </c>
    </row>
    <row r="2057" spans="1:6">
      <c r="A2057" s="5">
        <v>0.693357917795723</v>
      </c>
      <c r="B2057" s="5">
        <v>19074.3012673224</v>
      </c>
      <c r="C2057" s="5">
        <v>1.19497614877645</v>
      </c>
      <c r="D2057" s="5">
        <v>55275.1052019781</v>
      </c>
      <c r="E2057" s="2">
        <f t="shared" si="66"/>
        <v>0.501618230980727</v>
      </c>
      <c r="F2057" s="2">
        <f t="shared" si="67"/>
        <v>36200.8039346557</v>
      </c>
    </row>
    <row r="2058" spans="1:6">
      <c r="A2058" s="5">
        <v>0.71695471260191</v>
      </c>
      <c r="B2058" s="5">
        <v>16043.6591555101</v>
      </c>
      <c r="C2058" s="5">
        <v>1.27271442087639</v>
      </c>
      <c r="D2058" s="5">
        <v>52123.4672445833</v>
      </c>
      <c r="E2058" s="2">
        <f t="shared" si="66"/>
        <v>0.55575970827448</v>
      </c>
      <c r="F2058" s="2">
        <f t="shared" si="67"/>
        <v>36079.8080890732</v>
      </c>
    </row>
    <row r="2059" spans="1:6">
      <c r="A2059" s="5">
        <v>0.761231375151362</v>
      </c>
      <c r="B2059" s="5">
        <v>17526.3209704867</v>
      </c>
      <c r="C2059" s="5">
        <v>1.30400287237034</v>
      </c>
      <c r="D2059" s="5">
        <v>53087.1723870779</v>
      </c>
      <c r="E2059" s="2">
        <f t="shared" si="66"/>
        <v>0.542771497218978</v>
      </c>
      <c r="F2059" s="2">
        <f t="shared" si="67"/>
        <v>35560.8514165912</v>
      </c>
    </row>
    <row r="2060" spans="1:6">
      <c r="A2060" s="5">
        <v>0.70592633621163</v>
      </c>
      <c r="B2060" s="5">
        <v>18689.3252709007</v>
      </c>
      <c r="C2060" s="5">
        <v>1.21302780662374</v>
      </c>
      <c r="D2060" s="5">
        <v>54408.2662953065</v>
      </c>
      <c r="E2060" s="2">
        <f t="shared" si="66"/>
        <v>0.50710147041211</v>
      </c>
      <c r="F2060" s="2">
        <f t="shared" si="67"/>
        <v>35718.9410244058</v>
      </c>
    </row>
    <row r="2061" spans="1:6">
      <c r="A2061" s="5">
        <v>0.6622530821865</v>
      </c>
      <c r="B2061" s="5">
        <v>16200.8501462563</v>
      </c>
      <c r="C2061" s="5">
        <v>1.14382600334641</v>
      </c>
      <c r="D2061" s="5">
        <v>50328.0138349855</v>
      </c>
      <c r="E2061" s="2">
        <f t="shared" si="66"/>
        <v>0.48157292115991</v>
      </c>
      <c r="F2061" s="2">
        <f t="shared" si="67"/>
        <v>34127.1636887292</v>
      </c>
    </row>
    <row r="2062" spans="1:6">
      <c r="A2062" s="5">
        <v>0.663546160967428</v>
      </c>
      <c r="B2062" s="5">
        <v>18605.026117112</v>
      </c>
      <c r="C2062" s="5">
        <v>1.17452739447535</v>
      </c>
      <c r="D2062" s="5">
        <v>56226.5488026299</v>
      </c>
      <c r="E2062" s="2">
        <f t="shared" si="66"/>
        <v>0.510981233507922</v>
      </c>
      <c r="F2062" s="2">
        <f t="shared" si="67"/>
        <v>37621.5226855179</v>
      </c>
    </row>
    <row r="2063" spans="1:6">
      <c r="A2063" s="5">
        <v>0.672115264173529</v>
      </c>
      <c r="B2063" s="5">
        <v>19942.8455927344</v>
      </c>
      <c r="C2063" s="5">
        <v>1.17402478277942</v>
      </c>
      <c r="D2063" s="5">
        <v>56537.5478092739</v>
      </c>
      <c r="E2063" s="2">
        <f t="shared" si="66"/>
        <v>0.501909518605891</v>
      </c>
      <c r="F2063" s="2">
        <f t="shared" si="67"/>
        <v>36594.7022165395</v>
      </c>
    </row>
    <row r="2064" spans="1:6">
      <c r="A2064" s="5">
        <v>0.756773463652142</v>
      </c>
      <c r="B2064" s="5">
        <v>16920.0363735669</v>
      </c>
      <c r="C2064" s="5">
        <v>1.30178401560281</v>
      </c>
      <c r="D2064" s="5">
        <v>53749.3668413415</v>
      </c>
      <c r="E2064" s="2">
        <f t="shared" si="66"/>
        <v>0.545010551950668</v>
      </c>
      <c r="F2064" s="2">
        <f t="shared" si="67"/>
        <v>36829.3304677746</v>
      </c>
    </row>
    <row r="2065" spans="1:6">
      <c r="A2065" s="5">
        <v>0.654198764431872</v>
      </c>
      <c r="B2065" s="5">
        <v>17022.6244898522</v>
      </c>
      <c r="C2065" s="5">
        <v>1.1059235407375</v>
      </c>
      <c r="D2065" s="5">
        <v>53682.9473166854</v>
      </c>
      <c r="E2065" s="2">
        <f t="shared" si="66"/>
        <v>0.451724776305628</v>
      </c>
      <c r="F2065" s="2">
        <f t="shared" si="67"/>
        <v>36660.3228268332</v>
      </c>
    </row>
    <row r="2066" spans="1:6">
      <c r="A2066" s="5">
        <v>0.771106173592877</v>
      </c>
      <c r="B2066" s="5">
        <v>20390.8261704153</v>
      </c>
      <c r="C2066" s="5">
        <v>1.35725456731093</v>
      </c>
      <c r="D2066" s="5">
        <v>57010.3140179345</v>
      </c>
      <c r="E2066" s="2">
        <f t="shared" si="66"/>
        <v>0.586148393718053</v>
      </c>
      <c r="F2066" s="2">
        <f t="shared" si="67"/>
        <v>36619.4878475192</v>
      </c>
    </row>
    <row r="2067" spans="1:6">
      <c r="A2067" s="5">
        <v>0.716312349225559</v>
      </c>
      <c r="B2067" s="5">
        <v>19318.9369504465</v>
      </c>
      <c r="C2067" s="5">
        <v>1.25395847074676</v>
      </c>
      <c r="D2067" s="5">
        <v>54681.6451371764</v>
      </c>
      <c r="E2067" s="2">
        <f t="shared" si="66"/>
        <v>0.537646121521201</v>
      </c>
      <c r="F2067" s="2">
        <f t="shared" si="67"/>
        <v>35362.7081867299</v>
      </c>
    </row>
    <row r="2068" spans="1:6">
      <c r="A2068" s="5">
        <v>0.705897552754557</v>
      </c>
      <c r="B2068" s="5">
        <v>21346.4628808188</v>
      </c>
      <c r="C2068" s="5">
        <v>1.2405702452141</v>
      </c>
      <c r="D2068" s="5">
        <v>59483.2711755377</v>
      </c>
      <c r="E2068" s="2">
        <f t="shared" si="66"/>
        <v>0.534672692459543</v>
      </c>
      <c r="F2068" s="2">
        <f t="shared" si="67"/>
        <v>38136.8082947189</v>
      </c>
    </row>
    <row r="2069" spans="1:6">
      <c r="A2069" s="5">
        <v>0.70549825230008</v>
      </c>
      <c r="B2069" s="5">
        <v>28804.0394233536</v>
      </c>
      <c r="C2069" s="5">
        <v>1.2087500294623</v>
      </c>
      <c r="D2069" s="5">
        <v>71673.4707048677</v>
      </c>
      <c r="E2069" s="2">
        <f t="shared" si="66"/>
        <v>0.50325177716222</v>
      </c>
      <c r="F2069" s="2">
        <f t="shared" si="67"/>
        <v>42869.4312815141</v>
      </c>
    </row>
    <row r="2070" spans="1:6">
      <c r="A2070" s="5">
        <v>0.725312750426262</v>
      </c>
      <c r="B2070" s="5">
        <v>15110.2217496952</v>
      </c>
      <c r="C2070" s="5">
        <v>1.22833350665501</v>
      </c>
      <c r="D2070" s="5">
        <v>49112.0901392439</v>
      </c>
      <c r="E2070" s="2">
        <f t="shared" si="66"/>
        <v>0.503020756228748</v>
      </c>
      <c r="F2070" s="2">
        <f t="shared" si="67"/>
        <v>34001.8683895487</v>
      </c>
    </row>
    <row r="2071" spans="1:6">
      <c r="A2071" s="5">
        <v>0.744550590289147</v>
      </c>
      <c r="B2071" s="5">
        <v>20385.2004337448</v>
      </c>
      <c r="C2071" s="5">
        <v>1.30313511975971</v>
      </c>
      <c r="D2071" s="5">
        <v>59733.1542990862</v>
      </c>
      <c r="E2071" s="2">
        <f t="shared" si="66"/>
        <v>0.558584529470563</v>
      </c>
      <c r="F2071" s="2">
        <f t="shared" si="67"/>
        <v>39347.9538653414</v>
      </c>
    </row>
    <row r="2072" spans="1:6">
      <c r="A2072" s="5">
        <v>0.672869642684856</v>
      </c>
      <c r="B2072" s="5">
        <v>18971.1850297205</v>
      </c>
      <c r="C2072" s="5">
        <v>1.155859434952</v>
      </c>
      <c r="D2072" s="5">
        <v>55421.903541854</v>
      </c>
      <c r="E2072" s="2">
        <f t="shared" si="66"/>
        <v>0.482989792267144</v>
      </c>
      <c r="F2072" s="2">
        <f t="shared" si="67"/>
        <v>36450.7185121335</v>
      </c>
    </row>
    <row r="2073" spans="1:6">
      <c r="A2073" s="5">
        <v>0.670151422587364</v>
      </c>
      <c r="B2073" s="5">
        <v>25429.0426586682</v>
      </c>
      <c r="C2073" s="5">
        <v>1.18730359487603</v>
      </c>
      <c r="D2073" s="5">
        <v>65677.7010101265</v>
      </c>
      <c r="E2073" s="2">
        <f t="shared" si="66"/>
        <v>0.517152172288666</v>
      </c>
      <c r="F2073" s="2">
        <f t="shared" si="67"/>
        <v>40248.6583514583</v>
      </c>
    </row>
    <row r="2074" spans="1:6">
      <c r="A2074" s="5">
        <v>0.744832101215587</v>
      </c>
      <c r="B2074" s="5">
        <v>15024.2935069276</v>
      </c>
      <c r="C2074" s="5">
        <v>1.31946122033706</v>
      </c>
      <c r="D2074" s="5">
        <v>50341.0318101414</v>
      </c>
      <c r="E2074" s="2">
        <f t="shared" si="66"/>
        <v>0.574629119121473</v>
      </c>
      <c r="F2074" s="2">
        <f t="shared" si="67"/>
        <v>35316.7383032138</v>
      </c>
    </row>
    <row r="2075" spans="1:6">
      <c r="A2075" s="5">
        <v>0.691660479208007</v>
      </c>
      <c r="B2075" s="5">
        <v>24352.1432943289</v>
      </c>
      <c r="C2075" s="5">
        <v>1.22469461151591</v>
      </c>
      <c r="D2075" s="5">
        <v>61554.5047717345</v>
      </c>
      <c r="E2075" s="2">
        <f t="shared" si="66"/>
        <v>0.533034132307903</v>
      </c>
      <c r="F2075" s="2">
        <f t="shared" si="67"/>
        <v>37202.3614774056</v>
      </c>
    </row>
    <row r="2076" spans="1:6">
      <c r="A2076" s="5">
        <v>0.749584301906684</v>
      </c>
      <c r="B2076" s="5">
        <v>19744.7096779841</v>
      </c>
      <c r="C2076" s="5">
        <v>1.28778177275437</v>
      </c>
      <c r="D2076" s="5">
        <v>56766.4125770307</v>
      </c>
      <c r="E2076" s="2">
        <f t="shared" si="66"/>
        <v>0.538197470847686</v>
      </c>
      <c r="F2076" s="2">
        <f t="shared" si="67"/>
        <v>37021.7028990466</v>
      </c>
    </row>
    <row r="2077" spans="1:6">
      <c r="A2077" s="5">
        <v>0.717365032502855</v>
      </c>
      <c r="B2077" s="5">
        <v>22820.8367779767</v>
      </c>
      <c r="C2077" s="5">
        <v>1.26130839850608</v>
      </c>
      <c r="D2077" s="5">
        <v>60688.6644161088</v>
      </c>
      <c r="E2077" s="2">
        <f t="shared" si="66"/>
        <v>0.543943366003225</v>
      </c>
      <c r="F2077" s="2">
        <f t="shared" si="67"/>
        <v>37867.8276381321</v>
      </c>
    </row>
    <row r="2078" spans="1:6">
      <c r="A2078" s="5">
        <v>0.708563991678596</v>
      </c>
      <c r="B2078" s="5">
        <v>17384.7547088123</v>
      </c>
      <c r="C2078" s="5">
        <v>1.24378208568231</v>
      </c>
      <c r="D2078" s="5">
        <v>53425.0826019052</v>
      </c>
      <c r="E2078" s="2">
        <f t="shared" si="66"/>
        <v>0.535218094003714</v>
      </c>
      <c r="F2078" s="2">
        <f t="shared" si="67"/>
        <v>36040.3278930929</v>
      </c>
    </row>
    <row r="2079" spans="1:6">
      <c r="A2079" s="5">
        <v>0.680743639860382</v>
      </c>
      <c r="B2079" s="5">
        <v>13854.1002639524</v>
      </c>
      <c r="C2079" s="5">
        <v>1.19508002069713</v>
      </c>
      <c r="D2079" s="5">
        <v>48970.2887564078</v>
      </c>
      <c r="E2079" s="2">
        <f t="shared" si="66"/>
        <v>0.514336380836748</v>
      </c>
      <c r="F2079" s="2">
        <f t="shared" si="67"/>
        <v>35116.1884924554</v>
      </c>
    </row>
    <row r="2080" spans="1:6">
      <c r="A2080" s="5">
        <v>0.750388879071852</v>
      </c>
      <c r="B2080" s="5">
        <v>21722.7351026775</v>
      </c>
      <c r="C2080" s="5">
        <v>1.31858217496474</v>
      </c>
      <c r="D2080" s="5">
        <v>58113.6406332545</v>
      </c>
      <c r="E2080" s="2">
        <f t="shared" si="66"/>
        <v>0.568193295892888</v>
      </c>
      <c r="F2080" s="2">
        <f t="shared" si="67"/>
        <v>36390.905530577</v>
      </c>
    </row>
    <row r="2081" spans="1:6">
      <c r="A2081" s="5">
        <v>0.742424130730935</v>
      </c>
      <c r="B2081" s="5">
        <v>22987.8442771129</v>
      </c>
      <c r="C2081" s="5">
        <v>1.27578524653227</v>
      </c>
      <c r="D2081" s="5">
        <v>65897.6216832774</v>
      </c>
      <c r="E2081" s="2">
        <f t="shared" si="66"/>
        <v>0.533361115801335</v>
      </c>
      <c r="F2081" s="2">
        <f t="shared" si="67"/>
        <v>42909.7774061645</v>
      </c>
    </row>
    <row r="2082" spans="1:6">
      <c r="A2082" s="5">
        <v>0.739045608644311</v>
      </c>
      <c r="B2082" s="5">
        <v>19350.0058767035</v>
      </c>
      <c r="C2082" s="5">
        <v>1.27402422014574</v>
      </c>
      <c r="D2082" s="5">
        <v>58293.1126845284</v>
      </c>
      <c r="E2082" s="2">
        <f t="shared" si="66"/>
        <v>0.534978611501429</v>
      </c>
      <c r="F2082" s="2">
        <f t="shared" si="67"/>
        <v>38943.1068078249</v>
      </c>
    </row>
    <row r="2083" spans="1:6">
      <c r="A2083" s="5">
        <v>0.7109999142686</v>
      </c>
      <c r="B2083" s="5">
        <v>21701.4307197784</v>
      </c>
      <c r="C2083" s="5">
        <v>1.21944618126855</v>
      </c>
      <c r="D2083" s="5">
        <v>58618.1844626571</v>
      </c>
      <c r="E2083" s="2">
        <f t="shared" si="66"/>
        <v>0.50844626699995</v>
      </c>
      <c r="F2083" s="2">
        <f t="shared" si="67"/>
        <v>36916.7537428787</v>
      </c>
    </row>
    <row r="2084" spans="1:6">
      <c r="A2084" s="5">
        <v>0.723510376489412</v>
      </c>
      <c r="B2084" s="5">
        <v>14552.9575598107</v>
      </c>
      <c r="C2084" s="5">
        <v>1.24226306609371</v>
      </c>
      <c r="D2084" s="5">
        <v>49197.6703486533</v>
      </c>
      <c r="E2084" s="2">
        <f t="shared" si="66"/>
        <v>0.518752689604298</v>
      </c>
      <c r="F2084" s="2">
        <f t="shared" si="67"/>
        <v>34644.7127888426</v>
      </c>
    </row>
    <row r="2085" spans="1:6">
      <c r="A2085" s="5">
        <v>0.695225698276475</v>
      </c>
      <c r="B2085" s="5">
        <v>23265.6953128263</v>
      </c>
      <c r="C2085" s="5">
        <v>1.18700584062865</v>
      </c>
      <c r="D2085" s="5">
        <v>59379.4966233823</v>
      </c>
      <c r="E2085" s="2">
        <f t="shared" si="66"/>
        <v>0.491780142352175</v>
      </c>
      <c r="F2085" s="2">
        <f t="shared" si="67"/>
        <v>36113.801310556</v>
      </c>
    </row>
    <row r="2086" spans="1:6">
      <c r="A2086" s="5">
        <v>0.775092221752284</v>
      </c>
      <c r="B2086" s="5">
        <v>19342.3179948879</v>
      </c>
      <c r="C2086" s="5">
        <v>1.29146625925365</v>
      </c>
      <c r="D2086" s="5">
        <v>56159.3107555496</v>
      </c>
      <c r="E2086" s="2">
        <f t="shared" si="66"/>
        <v>0.516374037501366</v>
      </c>
      <c r="F2086" s="2">
        <f t="shared" si="67"/>
        <v>36816.9927606617</v>
      </c>
    </row>
    <row r="2087" spans="1:6">
      <c r="A2087" s="5">
        <v>0.711653251818857</v>
      </c>
      <c r="B2087" s="5">
        <v>19449.3029400003</v>
      </c>
      <c r="C2087" s="5">
        <v>1.24438434418643</v>
      </c>
      <c r="D2087" s="5">
        <v>56896.043161</v>
      </c>
      <c r="E2087" s="2">
        <f t="shared" si="66"/>
        <v>0.532731092367573</v>
      </c>
      <c r="F2087" s="2">
        <f t="shared" si="67"/>
        <v>37446.7402209997</v>
      </c>
    </row>
    <row r="2088" spans="1:6">
      <c r="A2088" s="5">
        <v>0.709937816163973</v>
      </c>
      <c r="B2088" s="5">
        <v>16900.8957136422</v>
      </c>
      <c r="C2088" s="5">
        <v>1.26130992068625</v>
      </c>
      <c r="D2088" s="5">
        <v>52388.1152596341</v>
      </c>
      <c r="E2088" s="2">
        <f t="shared" si="66"/>
        <v>0.551372104522277</v>
      </c>
      <c r="F2088" s="2">
        <f t="shared" si="67"/>
        <v>35487.2195459919</v>
      </c>
    </row>
    <row r="2089" spans="1:6">
      <c r="A2089" s="5">
        <v>0.720623429008053</v>
      </c>
      <c r="B2089" s="5">
        <v>21295.2636596401</v>
      </c>
      <c r="C2089" s="5">
        <v>1.22789494510013</v>
      </c>
      <c r="D2089" s="5">
        <v>60204.7207821812</v>
      </c>
      <c r="E2089" s="2">
        <f t="shared" si="66"/>
        <v>0.507271516092077</v>
      </c>
      <c r="F2089" s="2">
        <f t="shared" si="67"/>
        <v>38909.4571225411</v>
      </c>
    </row>
    <row r="2090" spans="1:6">
      <c r="A2090" s="5">
        <v>0.740231941208492</v>
      </c>
      <c r="B2090" s="5">
        <v>22496.9465623508</v>
      </c>
      <c r="C2090" s="5">
        <v>1.32522967865904</v>
      </c>
      <c r="D2090" s="5">
        <v>60448.3295989492</v>
      </c>
      <c r="E2090" s="2">
        <f t="shared" si="66"/>
        <v>0.584997737450548</v>
      </c>
      <c r="F2090" s="2">
        <f t="shared" si="67"/>
        <v>37951.3830365984</v>
      </c>
    </row>
    <row r="2091" spans="1:6">
      <c r="A2091" s="5">
        <v>0.733547485135778</v>
      </c>
      <c r="B2091" s="5">
        <v>19758.6684511426</v>
      </c>
      <c r="C2091" s="5">
        <v>1.29095578726596</v>
      </c>
      <c r="D2091" s="5">
        <v>58729.8975304758</v>
      </c>
      <c r="E2091" s="2">
        <f t="shared" si="66"/>
        <v>0.557408302130182</v>
      </c>
      <c r="F2091" s="2">
        <f t="shared" si="67"/>
        <v>38971.2290793332</v>
      </c>
    </row>
    <row r="2092" spans="1:6">
      <c r="A2092" s="5">
        <v>0.721843808867508</v>
      </c>
      <c r="B2092" s="5">
        <v>18323.2048985367</v>
      </c>
      <c r="C2092" s="5">
        <v>1.30382752862055</v>
      </c>
      <c r="D2092" s="5">
        <v>55990.5703807385</v>
      </c>
      <c r="E2092" s="2">
        <f t="shared" si="66"/>
        <v>0.581983719753042</v>
      </c>
      <c r="F2092" s="2">
        <f t="shared" si="67"/>
        <v>37667.3654822018</v>
      </c>
    </row>
    <row r="2093" spans="1:6">
      <c r="A2093" s="5">
        <v>0.711278578458099</v>
      </c>
      <c r="B2093" s="5">
        <v>18395.8050709283</v>
      </c>
      <c r="C2093" s="5">
        <v>1.19332264081495</v>
      </c>
      <c r="D2093" s="5">
        <v>54308.8415180042</v>
      </c>
      <c r="E2093" s="2">
        <f t="shared" si="66"/>
        <v>0.482044062356851</v>
      </c>
      <c r="F2093" s="2">
        <f t="shared" si="67"/>
        <v>35913.0364470759</v>
      </c>
    </row>
    <row r="2094" spans="1:6">
      <c r="A2094" s="5">
        <v>0.720559072680948</v>
      </c>
      <c r="B2094" s="5">
        <v>15457.5281896164</v>
      </c>
      <c r="C2094" s="5">
        <v>1.21069636202939</v>
      </c>
      <c r="D2094" s="5">
        <v>51560.5643539229</v>
      </c>
      <c r="E2094" s="2">
        <f t="shared" si="66"/>
        <v>0.490137289348442</v>
      </c>
      <c r="F2094" s="2">
        <f t="shared" si="67"/>
        <v>36103.0361643065</v>
      </c>
    </row>
    <row r="2095" spans="1:6">
      <c r="A2095" s="5">
        <v>0.67736024479135</v>
      </c>
      <c r="B2095" s="5">
        <v>16911.1193898846</v>
      </c>
      <c r="C2095" s="5">
        <v>1.20663288329444</v>
      </c>
      <c r="D2095" s="5">
        <v>51891.2790467338</v>
      </c>
      <c r="E2095" s="2">
        <f t="shared" si="66"/>
        <v>0.52927263850309</v>
      </c>
      <c r="F2095" s="2">
        <f t="shared" si="67"/>
        <v>34980.1596568492</v>
      </c>
    </row>
    <row r="2096" spans="1:6">
      <c r="A2096" s="5">
        <v>0.68713634177015</v>
      </c>
      <c r="B2096" s="5">
        <v>18664.4659670288</v>
      </c>
      <c r="C2096" s="5">
        <v>1.1988660301809</v>
      </c>
      <c r="D2096" s="5">
        <v>54904.5876749525</v>
      </c>
      <c r="E2096" s="2">
        <f t="shared" si="66"/>
        <v>0.51172968841075</v>
      </c>
      <c r="F2096" s="2">
        <f t="shared" si="67"/>
        <v>36240.1217079237</v>
      </c>
    </row>
    <row r="2097" spans="1:6">
      <c r="A2097" s="5">
        <v>0.735643233654812</v>
      </c>
      <c r="B2097" s="5">
        <v>20442.9800307454</v>
      </c>
      <c r="C2097" s="5">
        <v>1.29240151963858</v>
      </c>
      <c r="D2097" s="5">
        <v>57300.1936658998</v>
      </c>
      <c r="E2097" s="2">
        <f t="shared" si="66"/>
        <v>0.556758285983768</v>
      </c>
      <c r="F2097" s="2">
        <f t="shared" si="67"/>
        <v>36857.2136351544</v>
      </c>
    </row>
    <row r="2098" spans="1:6">
      <c r="A2098" s="5">
        <v>0.742552255364452</v>
      </c>
      <c r="B2098" s="5">
        <v>23746.6250456349</v>
      </c>
      <c r="C2098" s="5">
        <v>1.28396418980838</v>
      </c>
      <c r="D2098" s="5">
        <v>66154.7380530269</v>
      </c>
      <c r="E2098" s="2">
        <f t="shared" si="66"/>
        <v>0.541411934443928</v>
      </c>
      <c r="F2098" s="2">
        <f t="shared" si="67"/>
        <v>42408.113007392</v>
      </c>
    </row>
    <row r="2099" spans="1:6">
      <c r="A2099" s="5">
        <v>0.683501111338204</v>
      </c>
      <c r="B2099" s="5">
        <v>20452.863315185</v>
      </c>
      <c r="C2099" s="5">
        <v>1.18043051117483</v>
      </c>
      <c r="D2099" s="5">
        <v>59709.9661746657</v>
      </c>
      <c r="E2099" s="2">
        <f t="shared" si="66"/>
        <v>0.496929399836626</v>
      </c>
      <c r="F2099" s="2">
        <f t="shared" si="67"/>
        <v>39257.1028594807</v>
      </c>
    </row>
    <row r="2100" spans="1:6">
      <c r="A2100" s="5">
        <v>0.746931715924177</v>
      </c>
      <c r="B2100" s="5">
        <v>22858.6212033432</v>
      </c>
      <c r="C2100" s="5">
        <v>1.27229600512486</v>
      </c>
      <c r="D2100" s="5">
        <v>63099.9081035668</v>
      </c>
      <c r="E2100" s="2">
        <f t="shared" si="66"/>
        <v>0.525364289200683</v>
      </c>
      <c r="F2100" s="2">
        <f t="shared" si="67"/>
        <v>40241.2869002236</v>
      </c>
    </row>
    <row r="2101" spans="1:6">
      <c r="A2101" s="5">
        <v>0.682745834213014</v>
      </c>
      <c r="B2101" s="5">
        <v>17082.6862393704</v>
      </c>
      <c r="C2101" s="5">
        <v>1.18255426761757</v>
      </c>
      <c r="D2101" s="5">
        <v>55095.9498499158</v>
      </c>
      <c r="E2101" s="2">
        <f t="shared" si="66"/>
        <v>0.499808433404556</v>
      </c>
      <c r="F2101" s="2">
        <f t="shared" si="67"/>
        <v>38013.2636105454</v>
      </c>
    </row>
    <row r="2102" spans="1:6">
      <c r="A2102" s="5">
        <v>0.685057827379942</v>
      </c>
      <c r="B2102" s="5">
        <v>20401.5516730458</v>
      </c>
      <c r="C2102" s="5">
        <v>1.1962118585306</v>
      </c>
      <c r="D2102" s="5">
        <v>58175.2872183235</v>
      </c>
      <c r="E2102" s="2">
        <f t="shared" si="66"/>
        <v>0.511154031150658</v>
      </c>
      <c r="F2102" s="2">
        <f t="shared" si="67"/>
        <v>37773.7355452777</v>
      </c>
    </row>
    <row r="2103" spans="1:6">
      <c r="A2103" s="5">
        <v>0.702063575089382</v>
      </c>
      <c r="B2103" s="5">
        <v>18931.1124041615</v>
      </c>
      <c r="C2103" s="5">
        <v>1.23137261488383</v>
      </c>
      <c r="D2103" s="5">
        <v>55115.6217950954</v>
      </c>
      <c r="E2103" s="2">
        <f t="shared" si="66"/>
        <v>0.529309039794448</v>
      </c>
      <c r="F2103" s="2">
        <f t="shared" si="67"/>
        <v>36184.5093909339</v>
      </c>
    </row>
    <row r="2104" spans="1:6">
      <c r="A2104" s="5">
        <v>0.744589239418156</v>
      </c>
      <c r="B2104" s="5">
        <v>13955.2368876066</v>
      </c>
      <c r="C2104" s="5">
        <v>1.30612903771778</v>
      </c>
      <c r="D2104" s="5">
        <v>49615.3610296194</v>
      </c>
      <c r="E2104" s="2">
        <f t="shared" si="66"/>
        <v>0.561539798299624</v>
      </c>
      <c r="F2104" s="2">
        <f t="shared" si="67"/>
        <v>35660.1241420128</v>
      </c>
    </row>
    <row r="2105" spans="1:6">
      <c r="A2105" s="5">
        <v>0.712685088412007</v>
      </c>
      <c r="B2105" s="5">
        <v>18392.1490054239</v>
      </c>
      <c r="C2105" s="5">
        <v>1.21435660068613</v>
      </c>
      <c r="D2105" s="5">
        <v>54330.4198999719</v>
      </c>
      <c r="E2105" s="2">
        <f t="shared" si="66"/>
        <v>0.501671512274123</v>
      </c>
      <c r="F2105" s="2">
        <f t="shared" si="67"/>
        <v>35938.270894548</v>
      </c>
    </row>
    <row r="2106" spans="1:6">
      <c r="A2106" s="5">
        <v>0.720226075397079</v>
      </c>
      <c r="B2106" s="5">
        <v>20082.1188477616</v>
      </c>
      <c r="C2106" s="5">
        <v>1.22974109517195</v>
      </c>
      <c r="D2106" s="5">
        <v>59291.7777355739</v>
      </c>
      <c r="E2106" s="2">
        <f t="shared" si="66"/>
        <v>0.509515019774871</v>
      </c>
      <c r="F2106" s="2">
        <f t="shared" si="67"/>
        <v>39209.6588878123</v>
      </c>
    </row>
    <row r="2107" spans="1:6">
      <c r="A2107" s="5">
        <v>0.718710003042875</v>
      </c>
      <c r="B2107" s="5">
        <v>17357.6733255245</v>
      </c>
      <c r="C2107" s="5">
        <v>1.27698894509884</v>
      </c>
      <c r="D2107" s="5">
        <v>52595.2077587334</v>
      </c>
      <c r="E2107" s="2">
        <f t="shared" si="66"/>
        <v>0.558278942055965</v>
      </c>
      <c r="F2107" s="2">
        <f t="shared" si="67"/>
        <v>35237.5344332089</v>
      </c>
    </row>
    <row r="2108" spans="1:6">
      <c r="A2108" s="5">
        <v>0.732568959355623</v>
      </c>
      <c r="B2108" s="5">
        <v>20970.3912508996</v>
      </c>
      <c r="C2108" s="5">
        <v>1.30486209070896</v>
      </c>
      <c r="D2108" s="5">
        <v>61232.017654117</v>
      </c>
      <c r="E2108" s="2">
        <f t="shared" si="66"/>
        <v>0.572293131353337</v>
      </c>
      <c r="F2108" s="2">
        <f t="shared" si="67"/>
        <v>40261.6264032174</v>
      </c>
    </row>
    <row r="2109" spans="1:6">
      <c r="A2109" s="5">
        <v>0.680711581783623</v>
      </c>
      <c r="B2109" s="5">
        <v>18944.5864154398</v>
      </c>
      <c r="C2109" s="5">
        <v>1.14024161435659</v>
      </c>
      <c r="D2109" s="5">
        <v>55623.5130585962</v>
      </c>
      <c r="E2109" s="2">
        <f t="shared" si="66"/>
        <v>0.459530032572967</v>
      </c>
      <c r="F2109" s="2">
        <f t="shared" si="67"/>
        <v>36678.9266431564</v>
      </c>
    </row>
    <row r="2110" spans="1:6">
      <c r="A2110" s="5">
        <v>0.724722347900742</v>
      </c>
      <c r="B2110" s="5">
        <v>17560.4871986089</v>
      </c>
      <c r="C2110" s="5">
        <v>1.25494906809077</v>
      </c>
      <c r="D2110" s="5">
        <v>53756.4635465267</v>
      </c>
      <c r="E2110" s="2">
        <f t="shared" si="66"/>
        <v>0.530226720190028</v>
      </c>
      <c r="F2110" s="2">
        <f t="shared" si="67"/>
        <v>36195.9763479178</v>
      </c>
    </row>
    <row r="2111" spans="1:6">
      <c r="A2111" s="5">
        <v>0.741071545048945</v>
      </c>
      <c r="B2111" s="5">
        <v>17606.3163670604</v>
      </c>
      <c r="C2111" s="5">
        <v>1.27715413175953</v>
      </c>
      <c r="D2111" s="5">
        <v>54349.3721201249</v>
      </c>
      <c r="E2111" s="2">
        <f t="shared" si="66"/>
        <v>0.536082586710585</v>
      </c>
      <c r="F2111" s="2">
        <f t="shared" si="67"/>
        <v>36743.0557530645</v>
      </c>
    </row>
    <row r="2112" spans="1:6">
      <c r="A2112" s="5">
        <v>0.716349170921537</v>
      </c>
      <c r="B2112" s="5">
        <v>20388.7176217567</v>
      </c>
      <c r="C2112" s="5">
        <v>1.21659133037333</v>
      </c>
      <c r="D2112" s="5">
        <v>58585.8920249803</v>
      </c>
      <c r="E2112" s="2">
        <f t="shared" si="66"/>
        <v>0.500242159451793</v>
      </c>
      <c r="F2112" s="2">
        <f t="shared" si="67"/>
        <v>38197.1744032236</v>
      </c>
    </row>
    <row r="2113" spans="1:6">
      <c r="A2113" s="5">
        <v>0.69540531299586</v>
      </c>
      <c r="B2113" s="5">
        <v>17201.0611613691</v>
      </c>
      <c r="C2113" s="5">
        <v>1.19050592171294</v>
      </c>
      <c r="D2113" s="5">
        <v>53289.0260136967</v>
      </c>
      <c r="E2113" s="2">
        <f t="shared" si="66"/>
        <v>0.49510060871708</v>
      </c>
      <c r="F2113" s="2">
        <f t="shared" si="67"/>
        <v>36087.9648523276</v>
      </c>
    </row>
    <row r="2114" spans="1:6">
      <c r="A2114" s="5">
        <v>0.784303250964263</v>
      </c>
      <c r="B2114" s="5">
        <v>19944.1828411065</v>
      </c>
      <c r="C2114" s="5">
        <v>1.34398972270416</v>
      </c>
      <c r="D2114" s="5">
        <v>57943.3194580255</v>
      </c>
      <c r="E2114" s="2">
        <f t="shared" si="66"/>
        <v>0.559686471739897</v>
      </c>
      <c r="F2114" s="2">
        <f t="shared" si="67"/>
        <v>37999.136616919</v>
      </c>
    </row>
    <row r="2115" spans="1:6">
      <c r="A2115" s="5">
        <v>0.707688647897602</v>
      </c>
      <c r="B2115" s="5">
        <v>29037.424147519</v>
      </c>
      <c r="C2115" s="5">
        <v>1.21882560612915</v>
      </c>
      <c r="D2115" s="5">
        <v>70966.2249302837</v>
      </c>
      <c r="E2115" s="2">
        <f t="shared" si="66"/>
        <v>0.511136958231548</v>
      </c>
      <c r="F2115" s="2">
        <f t="shared" si="67"/>
        <v>41928.8007827647</v>
      </c>
    </row>
    <row r="2116" spans="1:6">
      <c r="A2116" s="5">
        <v>0.722918938312692</v>
      </c>
      <c r="B2116" s="5">
        <v>19512.3760171712</v>
      </c>
      <c r="C2116" s="5">
        <v>1.27796612922933</v>
      </c>
      <c r="D2116" s="5">
        <v>55829.8497557144</v>
      </c>
      <c r="E2116" s="2">
        <f t="shared" ref="E2116:E2179" si="68">C2116-A2116</f>
        <v>0.555047190916638</v>
      </c>
      <c r="F2116" s="2">
        <f t="shared" ref="F2116:F2179" si="69">D2116-B2116</f>
        <v>36317.4737385432</v>
      </c>
    </row>
    <row r="2117" spans="1:6">
      <c r="A2117" s="5">
        <v>0.679954277109207</v>
      </c>
      <c r="B2117" s="5">
        <v>18941.7124061686</v>
      </c>
      <c r="C2117" s="5">
        <v>1.18711066297497</v>
      </c>
      <c r="D2117" s="5">
        <v>56596.6806304259</v>
      </c>
      <c r="E2117" s="2">
        <f t="shared" si="68"/>
        <v>0.507156385865763</v>
      </c>
      <c r="F2117" s="2">
        <f t="shared" si="69"/>
        <v>37654.9682242573</v>
      </c>
    </row>
    <row r="2118" spans="1:6">
      <c r="A2118" s="5">
        <v>0.696860362363582</v>
      </c>
      <c r="B2118" s="5">
        <v>17623.4568349288</v>
      </c>
      <c r="C2118" s="5">
        <v>1.24552173415627</v>
      </c>
      <c r="D2118" s="5">
        <v>53117.4547369326</v>
      </c>
      <c r="E2118" s="2">
        <f t="shared" si="68"/>
        <v>0.548661371792688</v>
      </c>
      <c r="F2118" s="2">
        <f t="shared" si="69"/>
        <v>35493.9979020038</v>
      </c>
    </row>
    <row r="2119" spans="1:6">
      <c r="A2119" s="5">
        <v>0.706025865308867</v>
      </c>
      <c r="B2119" s="5">
        <v>17091.3970816094</v>
      </c>
      <c r="C2119" s="5">
        <v>1.21076004445847</v>
      </c>
      <c r="D2119" s="5">
        <v>54883.2610656836</v>
      </c>
      <c r="E2119" s="2">
        <f t="shared" si="68"/>
        <v>0.504734179149603</v>
      </c>
      <c r="F2119" s="2">
        <f t="shared" si="69"/>
        <v>37791.8639840742</v>
      </c>
    </row>
    <row r="2120" spans="1:6">
      <c r="A2120" s="5">
        <v>0.66594748949431</v>
      </c>
      <c r="B2120" s="5">
        <v>21046.8590836021</v>
      </c>
      <c r="C2120" s="5">
        <v>1.15109867404369</v>
      </c>
      <c r="D2120" s="5">
        <v>57947.6127296245</v>
      </c>
      <c r="E2120" s="2">
        <f t="shared" si="68"/>
        <v>0.48515118454938</v>
      </c>
      <c r="F2120" s="2">
        <f t="shared" si="69"/>
        <v>36900.7536460224</v>
      </c>
    </row>
    <row r="2121" spans="1:6">
      <c r="A2121" s="5">
        <v>0.715662621588592</v>
      </c>
      <c r="B2121" s="5">
        <v>18543.6261273221</v>
      </c>
      <c r="C2121" s="5">
        <v>1.24006969736456</v>
      </c>
      <c r="D2121" s="5">
        <v>53582.8802579541</v>
      </c>
      <c r="E2121" s="2">
        <f t="shared" si="68"/>
        <v>0.524407075775968</v>
      </c>
      <c r="F2121" s="2">
        <f t="shared" si="69"/>
        <v>35039.254130632</v>
      </c>
    </row>
    <row r="2122" spans="1:6">
      <c r="A2122" s="5">
        <v>0.64796995463616</v>
      </c>
      <c r="B2122" s="5">
        <v>22501.5332911567</v>
      </c>
      <c r="C2122" s="5">
        <v>1.13358739134999</v>
      </c>
      <c r="D2122" s="5">
        <v>61162.9471828918</v>
      </c>
      <c r="E2122" s="2">
        <f t="shared" si="68"/>
        <v>0.48561743671383</v>
      </c>
      <c r="F2122" s="2">
        <f t="shared" si="69"/>
        <v>38661.4138917351</v>
      </c>
    </row>
    <row r="2123" spans="1:6">
      <c r="A2123" s="5">
        <v>0.702137296022344</v>
      </c>
      <c r="B2123" s="5">
        <v>19408.7524357349</v>
      </c>
      <c r="C2123" s="5">
        <v>1.21162227831354</v>
      </c>
      <c r="D2123" s="5">
        <v>55791.4321147852</v>
      </c>
      <c r="E2123" s="2">
        <f t="shared" si="68"/>
        <v>0.509484982291196</v>
      </c>
      <c r="F2123" s="2">
        <f t="shared" si="69"/>
        <v>36382.6796790503</v>
      </c>
    </row>
    <row r="2124" spans="1:6">
      <c r="A2124" s="5">
        <v>0.73108211036543</v>
      </c>
      <c r="B2124" s="5">
        <v>20667.9029005687</v>
      </c>
      <c r="C2124" s="5">
        <v>1.2596460325059</v>
      </c>
      <c r="D2124" s="5">
        <v>54757.1804347969</v>
      </c>
      <c r="E2124" s="2">
        <f t="shared" si="68"/>
        <v>0.52856392214047</v>
      </c>
      <c r="F2124" s="2">
        <f t="shared" si="69"/>
        <v>34089.2775342282</v>
      </c>
    </row>
    <row r="2125" spans="1:6">
      <c r="A2125" s="5">
        <v>0.69343371198972</v>
      </c>
      <c r="B2125" s="5">
        <v>18155.301551429</v>
      </c>
      <c r="C2125" s="5">
        <v>1.16797777884733</v>
      </c>
      <c r="D2125" s="5">
        <v>56114.784550234</v>
      </c>
      <c r="E2125" s="2">
        <f t="shared" si="68"/>
        <v>0.47454406685761</v>
      </c>
      <c r="F2125" s="2">
        <f t="shared" si="69"/>
        <v>37959.482998805</v>
      </c>
    </row>
    <row r="2126" spans="1:6">
      <c r="A2126" s="5">
        <v>0.734504269522811</v>
      </c>
      <c r="B2126" s="5">
        <v>18373.3069892482</v>
      </c>
      <c r="C2126" s="5">
        <v>1.27246158645193</v>
      </c>
      <c r="D2126" s="5">
        <v>55044.3812136195</v>
      </c>
      <c r="E2126" s="2">
        <f t="shared" si="68"/>
        <v>0.537957316929119</v>
      </c>
      <c r="F2126" s="2">
        <f t="shared" si="69"/>
        <v>36671.0742243713</v>
      </c>
    </row>
    <row r="2127" spans="1:6">
      <c r="A2127" s="5">
        <v>0.744849638124751</v>
      </c>
      <c r="B2127" s="5">
        <v>14541.2838429275</v>
      </c>
      <c r="C2127" s="5">
        <v>1.31341079794077</v>
      </c>
      <c r="D2127" s="5">
        <v>49805.8193684244</v>
      </c>
      <c r="E2127" s="2">
        <f t="shared" si="68"/>
        <v>0.568561159816019</v>
      </c>
      <c r="F2127" s="2">
        <f t="shared" si="69"/>
        <v>35264.5355254969</v>
      </c>
    </row>
    <row r="2128" spans="1:6">
      <c r="A2128" s="5">
        <v>0.654667130963453</v>
      </c>
      <c r="B2128" s="5">
        <v>15719.7203862257</v>
      </c>
      <c r="C2128" s="5">
        <v>1.13064567310468</v>
      </c>
      <c r="D2128" s="5">
        <v>49729.6012447751</v>
      </c>
      <c r="E2128" s="2">
        <f t="shared" si="68"/>
        <v>0.475978542141227</v>
      </c>
      <c r="F2128" s="2">
        <f t="shared" si="69"/>
        <v>34009.8808585494</v>
      </c>
    </row>
    <row r="2129" spans="1:6">
      <c r="A2129" s="5">
        <v>0.707152159342705</v>
      </c>
      <c r="B2129" s="5">
        <v>19918.0258981569</v>
      </c>
      <c r="C2129" s="5">
        <v>1.18804934322573</v>
      </c>
      <c r="D2129" s="5">
        <v>53627.9415530014</v>
      </c>
      <c r="E2129" s="2">
        <f t="shared" si="68"/>
        <v>0.480897183883025</v>
      </c>
      <c r="F2129" s="2">
        <f t="shared" si="69"/>
        <v>33709.9156548445</v>
      </c>
    </row>
    <row r="2130" spans="1:6">
      <c r="A2130" s="5">
        <v>0.723696745070865</v>
      </c>
      <c r="B2130" s="5">
        <v>18525.5128654845</v>
      </c>
      <c r="C2130" s="5">
        <v>1.25560281588549</v>
      </c>
      <c r="D2130" s="5">
        <v>56553.7101416678</v>
      </c>
      <c r="E2130" s="2">
        <f t="shared" si="68"/>
        <v>0.531906070814625</v>
      </c>
      <c r="F2130" s="2">
        <f t="shared" si="69"/>
        <v>38028.1972761833</v>
      </c>
    </row>
    <row r="2131" spans="1:6">
      <c r="A2131" s="5">
        <v>0.685567894328972</v>
      </c>
      <c r="B2131" s="5">
        <v>20521.2775510751</v>
      </c>
      <c r="C2131" s="5">
        <v>1.17283690842843</v>
      </c>
      <c r="D2131" s="5">
        <v>56463.9202451731</v>
      </c>
      <c r="E2131" s="2">
        <f t="shared" si="68"/>
        <v>0.487269014099458</v>
      </c>
      <c r="F2131" s="2">
        <f t="shared" si="69"/>
        <v>35942.642694098</v>
      </c>
    </row>
    <row r="2132" spans="1:6">
      <c r="A2132" s="5">
        <v>0.704911188550753</v>
      </c>
      <c r="B2132" s="5">
        <v>20677.1268392523</v>
      </c>
      <c r="C2132" s="5">
        <v>1.23402722148603</v>
      </c>
      <c r="D2132" s="5">
        <v>58108.0571080727</v>
      </c>
      <c r="E2132" s="2">
        <f t="shared" si="68"/>
        <v>0.529116032935277</v>
      </c>
      <c r="F2132" s="2">
        <f t="shared" si="69"/>
        <v>37430.9302688204</v>
      </c>
    </row>
    <row r="2133" spans="1:6">
      <c r="A2133" s="5">
        <v>0.682582530056412</v>
      </c>
      <c r="B2133" s="5">
        <v>25874.7290601405</v>
      </c>
      <c r="C2133" s="5">
        <v>1.18307089100081</v>
      </c>
      <c r="D2133" s="5">
        <v>65039.5855650109</v>
      </c>
      <c r="E2133" s="2">
        <f t="shared" si="68"/>
        <v>0.500488360944398</v>
      </c>
      <c r="F2133" s="2">
        <f t="shared" si="69"/>
        <v>39164.8565048704</v>
      </c>
    </row>
    <row r="2134" spans="1:6">
      <c r="A2134" s="5">
        <v>0.698207391641599</v>
      </c>
      <c r="B2134" s="5">
        <v>16487.7313811973</v>
      </c>
      <c r="C2134" s="5">
        <v>1.22843408304317</v>
      </c>
      <c r="D2134" s="5">
        <v>53954.3476169032</v>
      </c>
      <c r="E2134" s="2">
        <f t="shared" si="68"/>
        <v>0.530226691401571</v>
      </c>
      <c r="F2134" s="2">
        <f t="shared" si="69"/>
        <v>37466.6162357059</v>
      </c>
    </row>
    <row r="2135" spans="1:6">
      <c r="A2135" s="5">
        <v>0.705377744540175</v>
      </c>
      <c r="B2135" s="5">
        <v>18558.2132223374</v>
      </c>
      <c r="C2135" s="5">
        <v>1.23138983411912</v>
      </c>
      <c r="D2135" s="5">
        <v>52732.9532420287</v>
      </c>
      <c r="E2135" s="2">
        <f t="shared" si="68"/>
        <v>0.526012089578945</v>
      </c>
      <c r="F2135" s="2">
        <f t="shared" si="69"/>
        <v>34174.7400196913</v>
      </c>
    </row>
    <row r="2136" spans="1:6">
      <c r="A2136" s="5">
        <v>0.693321381511959</v>
      </c>
      <c r="B2136" s="5">
        <v>21985.6929198496</v>
      </c>
      <c r="C2136" s="5">
        <v>1.1952146452974</v>
      </c>
      <c r="D2136" s="5">
        <v>58650.7772311607</v>
      </c>
      <c r="E2136" s="2">
        <f t="shared" si="68"/>
        <v>0.501893263785441</v>
      </c>
      <c r="F2136" s="2">
        <f t="shared" si="69"/>
        <v>36665.0843113111</v>
      </c>
    </row>
    <row r="2137" spans="1:6">
      <c r="A2137" s="5">
        <v>0.711868128376019</v>
      </c>
      <c r="B2137" s="5">
        <v>22441.5821032986</v>
      </c>
      <c r="C2137" s="5">
        <v>1.23198602080429</v>
      </c>
      <c r="D2137" s="5">
        <v>60302.2130271615</v>
      </c>
      <c r="E2137" s="2">
        <f t="shared" si="68"/>
        <v>0.520117892428271</v>
      </c>
      <c r="F2137" s="2">
        <f t="shared" si="69"/>
        <v>37860.6309238629</v>
      </c>
    </row>
    <row r="2138" spans="1:6">
      <c r="A2138" s="5">
        <v>0.644316722418408</v>
      </c>
      <c r="B2138" s="5">
        <v>17921.9515396212</v>
      </c>
      <c r="C2138" s="5">
        <v>1.08605034716841</v>
      </c>
      <c r="D2138" s="5">
        <v>54055.5416221829</v>
      </c>
      <c r="E2138" s="2">
        <f t="shared" si="68"/>
        <v>0.441733624750002</v>
      </c>
      <c r="F2138" s="2">
        <f t="shared" si="69"/>
        <v>36133.5900825617</v>
      </c>
    </row>
    <row r="2139" spans="1:6">
      <c r="A2139" s="5">
        <v>0.694323045720949</v>
      </c>
      <c r="B2139" s="5">
        <v>18201.0669657502</v>
      </c>
      <c r="C2139" s="5">
        <v>1.2129889331429</v>
      </c>
      <c r="D2139" s="5">
        <v>56371.4316082417</v>
      </c>
      <c r="E2139" s="2">
        <f t="shared" si="68"/>
        <v>0.518665887421951</v>
      </c>
      <c r="F2139" s="2">
        <f t="shared" si="69"/>
        <v>38170.3646424915</v>
      </c>
    </row>
    <row r="2140" spans="1:6">
      <c r="A2140" s="5">
        <v>0.672479587511951</v>
      </c>
      <c r="B2140" s="5">
        <v>17307.4964135248</v>
      </c>
      <c r="C2140" s="5">
        <v>1.18059480038995</v>
      </c>
      <c r="D2140" s="5">
        <v>55236.3916498511</v>
      </c>
      <c r="E2140" s="2">
        <f t="shared" si="68"/>
        <v>0.508115212877999</v>
      </c>
      <c r="F2140" s="2">
        <f t="shared" si="69"/>
        <v>37928.8952363263</v>
      </c>
    </row>
    <row r="2141" spans="1:6">
      <c r="A2141" s="5">
        <v>0.704437630963932</v>
      </c>
      <c r="B2141" s="5">
        <v>17201.4174952043</v>
      </c>
      <c r="C2141" s="5">
        <v>1.19402960568046</v>
      </c>
      <c r="D2141" s="5">
        <v>53675.2469068323</v>
      </c>
      <c r="E2141" s="2">
        <f t="shared" si="68"/>
        <v>0.489591974716528</v>
      </c>
      <c r="F2141" s="2">
        <f t="shared" si="69"/>
        <v>36473.829411628</v>
      </c>
    </row>
    <row r="2142" spans="1:6">
      <c r="A2142" s="5">
        <v>0.722737461093227</v>
      </c>
      <c r="B2142" s="5">
        <v>18257.6510851812</v>
      </c>
      <c r="C2142" s="5">
        <v>1.22780493683404</v>
      </c>
      <c r="D2142" s="5">
        <v>53890.2113549136</v>
      </c>
      <c r="E2142" s="2">
        <f t="shared" si="68"/>
        <v>0.505067475740813</v>
      </c>
      <c r="F2142" s="2">
        <f t="shared" si="69"/>
        <v>35632.5602697324</v>
      </c>
    </row>
    <row r="2143" spans="1:6">
      <c r="A2143" s="5">
        <v>0.744093792163116</v>
      </c>
      <c r="B2143" s="5">
        <v>19173.479350191</v>
      </c>
      <c r="C2143" s="5">
        <v>1.29248776769747</v>
      </c>
      <c r="D2143" s="5">
        <v>55293.0686222</v>
      </c>
      <c r="E2143" s="2">
        <f t="shared" si="68"/>
        <v>0.548393975534354</v>
      </c>
      <c r="F2143" s="2">
        <f t="shared" si="69"/>
        <v>36119.589272009</v>
      </c>
    </row>
    <row r="2144" spans="1:6">
      <c r="A2144" s="5">
        <v>0.688216161494313</v>
      </c>
      <c r="B2144" s="5">
        <v>20499.2075345032</v>
      </c>
      <c r="C2144" s="5">
        <v>1.17999148108188</v>
      </c>
      <c r="D2144" s="5">
        <v>58015.5561273349</v>
      </c>
      <c r="E2144" s="2">
        <f t="shared" si="68"/>
        <v>0.491775319587567</v>
      </c>
      <c r="F2144" s="2">
        <f t="shared" si="69"/>
        <v>37516.3485928317</v>
      </c>
    </row>
    <row r="2145" spans="1:6">
      <c r="A2145" s="5">
        <v>0.699643063828441</v>
      </c>
      <c r="B2145" s="5">
        <v>23745.7312694096</v>
      </c>
      <c r="C2145" s="5">
        <v>1.22612707029549</v>
      </c>
      <c r="D2145" s="5">
        <v>62208.4182803923</v>
      </c>
      <c r="E2145" s="2">
        <f t="shared" si="68"/>
        <v>0.526484006467049</v>
      </c>
      <c r="F2145" s="2">
        <f t="shared" si="69"/>
        <v>38462.6870109827</v>
      </c>
    </row>
    <row r="2146" spans="1:6">
      <c r="A2146" s="5">
        <v>0.698173949314386</v>
      </c>
      <c r="B2146" s="5">
        <v>19708.9253439915</v>
      </c>
      <c r="C2146" s="5">
        <v>1.19757742476088</v>
      </c>
      <c r="D2146" s="5">
        <v>55127.8497822982</v>
      </c>
      <c r="E2146" s="2">
        <f t="shared" si="68"/>
        <v>0.499403475446494</v>
      </c>
      <c r="F2146" s="2">
        <f t="shared" si="69"/>
        <v>35418.9244383067</v>
      </c>
    </row>
    <row r="2147" spans="1:6">
      <c r="A2147" s="5">
        <v>0.683619786396774</v>
      </c>
      <c r="B2147" s="5">
        <v>23935.8155439904</v>
      </c>
      <c r="C2147" s="5">
        <v>1.20017486247294</v>
      </c>
      <c r="D2147" s="5">
        <v>61882.9097512822</v>
      </c>
      <c r="E2147" s="2">
        <f t="shared" si="68"/>
        <v>0.516555076076166</v>
      </c>
      <c r="F2147" s="2">
        <f t="shared" si="69"/>
        <v>37947.0942072918</v>
      </c>
    </row>
    <row r="2148" spans="1:6">
      <c r="A2148" s="5">
        <v>0.683935048793377</v>
      </c>
      <c r="B2148" s="5">
        <v>19376.9055206494</v>
      </c>
      <c r="C2148" s="5">
        <v>1.19409059497968</v>
      </c>
      <c r="D2148" s="5">
        <v>55982.8511592514</v>
      </c>
      <c r="E2148" s="2">
        <f t="shared" si="68"/>
        <v>0.510155546186303</v>
      </c>
      <c r="F2148" s="2">
        <f t="shared" si="69"/>
        <v>36605.945638602</v>
      </c>
    </row>
    <row r="2149" spans="1:6">
      <c r="A2149" s="5">
        <v>0.710259663245393</v>
      </c>
      <c r="B2149" s="5">
        <v>18277.4537920506</v>
      </c>
      <c r="C2149" s="5">
        <v>1.21965697698694</v>
      </c>
      <c r="D2149" s="5">
        <v>54479.3043497517</v>
      </c>
      <c r="E2149" s="2">
        <f t="shared" si="68"/>
        <v>0.509397313741547</v>
      </c>
      <c r="F2149" s="2">
        <f t="shared" si="69"/>
        <v>36201.8505577011</v>
      </c>
    </row>
    <row r="2150" spans="1:6">
      <c r="A2150" s="5">
        <v>0.674437067789245</v>
      </c>
      <c r="B2150" s="5">
        <v>16713.7079633587</v>
      </c>
      <c r="C2150" s="5">
        <v>1.14506055039938</v>
      </c>
      <c r="D2150" s="5">
        <v>53224.8871635766</v>
      </c>
      <c r="E2150" s="2">
        <f t="shared" si="68"/>
        <v>0.470623482610135</v>
      </c>
      <c r="F2150" s="2">
        <f t="shared" si="69"/>
        <v>36511.1792002179</v>
      </c>
    </row>
    <row r="2151" spans="1:6">
      <c r="A2151" s="5">
        <v>0.690916910279218</v>
      </c>
      <c r="B2151" s="5">
        <v>14885.7435819784</v>
      </c>
      <c r="C2151" s="5">
        <v>1.18372758479988</v>
      </c>
      <c r="D2151" s="5">
        <v>50279.3224252519</v>
      </c>
      <c r="E2151" s="2">
        <f t="shared" si="68"/>
        <v>0.492810674520662</v>
      </c>
      <c r="F2151" s="2">
        <f t="shared" si="69"/>
        <v>35393.5788432735</v>
      </c>
    </row>
    <row r="2152" spans="1:6">
      <c r="A2152" s="5">
        <v>0.700870557434363</v>
      </c>
      <c r="B2152" s="5">
        <v>19120.2287931079</v>
      </c>
      <c r="C2152" s="5">
        <v>1.23116521784228</v>
      </c>
      <c r="D2152" s="5">
        <v>56784.3368026816</v>
      </c>
      <c r="E2152" s="2">
        <f t="shared" si="68"/>
        <v>0.530294660407917</v>
      </c>
      <c r="F2152" s="2">
        <f t="shared" si="69"/>
        <v>37664.1080095737</v>
      </c>
    </row>
    <row r="2153" spans="1:6">
      <c r="A2153" s="5">
        <v>0.680786381644978</v>
      </c>
      <c r="B2153" s="5">
        <v>18880.4835887655</v>
      </c>
      <c r="C2153" s="5">
        <v>1.18856220862239</v>
      </c>
      <c r="D2153" s="5">
        <v>54224.6466556637</v>
      </c>
      <c r="E2153" s="2">
        <f t="shared" si="68"/>
        <v>0.507775826977412</v>
      </c>
      <c r="F2153" s="2">
        <f t="shared" si="69"/>
        <v>35344.1630668982</v>
      </c>
    </row>
    <row r="2154" spans="1:6">
      <c r="A2154" s="5">
        <v>0.643782441792671</v>
      </c>
      <c r="B2154" s="5">
        <v>21639.3568575027</v>
      </c>
      <c r="C2154" s="5">
        <v>1.11606392180312</v>
      </c>
      <c r="D2154" s="5">
        <v>58957.4196260181</v>
      </c>
      <c r="E2154" s="2">
        <f t="shared" si="68"/>
        <v>0.472281480010449</v>
      </c>
      <c r="F2154" s="2">
        <f t="shared" si="69"/>
        <v>37318.0627685154</v>
      </c>
    </row>
    <row r="2155" spans="1:6">
      <c r="A2155" s="5">
        <v>0.708741681713783</v>
      </c>
      <c r="B2155" s="5">
        <v>19214.4381063844</v>
      </c>
      <c r="C2155" s="5">
        <v>1.23524037274588</v>
      </c>
      <c r="D2155" s="5">
        <v>54373.5201634154</v>
      </c>
      <c r="E2155" s="2">
        <f t="shared" si="68"/>
        <v>0.526498691032097</v>
      </c>
      <c r="F2155" s="2">
        <f t="shared" si="69"/>
        <v>35159.082057031</v>
      </c>
    </row>
    <row r="2156" spans="1:6">
      <c r="A2156" s="5">
        <v>0.746108964076616</v>
      </c>
      <c r="B2156" s="5">
        <v>14980.6733004259</v>
      </c>
      <c r="C2156" s="5">
        <v>1.28576329014642</v>
      </c>
      <c r="D2156" s="5">
        <v>49793.5057147701</v>
      </c>
      <c r="E2156" s="2">
        <f t="shared" si="68"/>
        <v>0.539654326069804</v>
      </c>
      <c r="F2156" s="2">
        <f t="shared" si="69"/>
        <v>34812.8324143442</v>
      </c>
    </row>
    <row r="2157" spans="1:6">
      <c r="A2157" s="5">
        <v>0.722761822083831</v>
      </c>
      <c r="B2157" s="5">
        <v>19218.0463271209</v>
      </c>
      <c r="C2157" s="5">
        <v>1.23839396072923</v>
      </c>
      <c r="D2157" s="5">
        <v>56056.9351821264</v>
      </c>
      <c r="E2157" s="2">
        <f t="shared" si="68"/>
        <v>0.515632138645399</v>
      </c>
      <c r="F2157" s="2">
        <f t="shared" si="69"/>
        <v>36838.8888550055</v>
      </c>
    </row>
    <row r="2158" spans="1:6">
      <c r="A2158" s="5">
        <v>0.697168675726199</v>
      </c>
      <c r="B2158" s="5">
        <v>19266.1402157547</v>
      </c>
      <c r="C2158" s="5">
        <v>1.23357549121302</v>
      </c>
      <c r="D2158" s="5">
        <v>55525.1881172751</v>
      </c>
      <c r="E2158" s="2">
        <f t="shared" si="68"/>
        <v>0.536406815486821</v>
      </c>
      <c r="F2158" s="2">
        <f t="shared" si="69"/>
        <v>36259.0479015204</v>
      </c>
    </row>
    <row r="2159" spans="1:6">
      <c r="A2159" s="5">
        <v>0.716318418486966</v>
      </c>
      <c r="B2159" s="5">
        <v>19876.5019533944</v>
      </c>
      <c r="C2159" s="5">
        <v>1.2134650291173</v>
      </c>
      <c r="D2159" s="5">
        <v>56783.2988412911</v>
      </c>
      <c r="E2159" s="2">
        <f t="shared" si="68"/>
        <v>0.497146610630334</v>
      </c>
      <c r="F2159" s="2">
        <f t="shared" si="69"/>
        <v>36906.7968878967</v>
      </c>
    </row>
    <row r="2160" spans="1:6">
      <c r="A2160" s="5">
        <v>0.675230786912327</v>
      </c>
      <c r="B2160" s="5">
        <v>20153.7481145756</v>
      </c>
      <c r="C2160" s="5">
        <v>1.16804617406204</v>
      </c>
      <c r="D2160" s="5">
        <v>56499.921228724</v>
      </c>
      <c r="E2160" s="2">
        <f t="shared" si="68"/>
        <v>0.492815387149713</v>
      </c>
      <c r="F2160" s="2">
        <f t="shared" si="69"/>
        <v>36346.1731141484</v>
      </c>
    </row>
    <row r="2161" spans="1:6">
      <c r="A2161" s="5">
        <v>0.716868671755077</v>
      </c>
      <c r="B2161" s="5">
        <v>15431.7155613801</v>
      </c>
      <c r="C2161" s="5">
        <v>1.26310242121514</v>
      </c>
      <c r="D2161" s="5">
        <v>51932.170079681</v>
      </c>
      <c r="E2161" s="2">
        <f t="shared" si="68"/>
        <v>0.546233749460063</v>
      </c>
      <c r="F2161" s="2">
        <f t="shared" si="69"/>
        <v>36500.4545183009</v>
      </c>
    </row>
    <row r="2162" spans="1:6">
      <c r="A2162" s="5">
        <v>0.686011084987066</v>
      </c>
      <c r="B2162" s="5">
        <v>20517.5500825584</v>
      </c>
      <c r="C2162" s="5">
        <v>1.16526818805415</v>
      </c>
      <c r="D2162" s="5">
        <v>58286.5518832763</v>
      </c>
      <c r="E2162" s="2">
        <f t="shared" si="68"/>
        <v>0.479257103067084</v>
      </c>
      <c r="F2162" s="2">
        <f t="shared" si="69"/>
        <v>37769.0018007179</v>
      </c>
    </row>
    <row r="2163" spans="1:6">
      <c r="A2163" s="5">
        <v>0.713877115249456</v>
      </c>
      <c r="B2163" s="5">
        <v>19594.3659060826</v>
      </c>
      <c r="C2163" s="5">
        <v>1.24585763367787</v>
      </c>
      <c r="D2163" s="5">
        <v>56242.2600739607</v>
      </c>
      <c r="E2163" s="2">
        <f t="shared" si="68"/>
        <v>0.531980518428414</v>
      </c>
      <c r="F2163" s="2">
        <f t="shared" si="69"/>
        <v>36647.8941678781</v>
      </c>
    </row>
    <row r="2164" spans="1:6">
      <c r="A2164" s="5">
        <v>0.731996964126535</v>
      </c>
      <c r="B2164" s="5">
        <v>17367.3315126687</v>
      </c>
      <c r="C2164" s="5">
        <v>1.28870001884545</v>
      </c>
      <c r="D2164" s="5">
        <v>56088.3303418717</v>
      </c>
      <c r="E2164" s="2">
        <f t="shared" si="68"/>
        <v>0.556703054718915</v>
      </c>
      <c r="F2164" s="2">
        <f t="shared" si="69"/>
        <v>38720.998829203</v>
      </c>
    </row>
    <row r="2165" spans="1:6">
      <c r="A2165" s="5">
        <v>0.726884683430212</v>
      </c>
      <c r="B2165" s="5">
        <v>16577.7602108133</v>
      </c>
      <c r="C2165" s="5">
        <v>1.24093922359006</v>
      </c>
      <c r="D2165" s="5">
        <v>54003.4131043834</v>
      </c>
      <c r="E2165" s="2">
        <f t="shared" si="68"/>
        <v>0.514054540159848</v>
      </c>
      <c r="F2165" s="2">
        <f t="shared" si="69"/>
        <v>37425.6528935701</v>
      </c>
    </row>
    <row r="2166" spans="1:6">
      <c r="A2166" s="5">
        <v>0.68303072131014</v>
      </c>
      <c r="B2166" s="5">
        <v>16007.6065479264</v>
      </c>
      <c r="C2166" s="5">
        <v>1.19739881372402</v>
      </c>
      <c r="D2166" s="5">
        <v>52098.9551910853</v>
      </c>
      <c r="E2166" s="2">
        <f t="shared" si="68"/>
        <v>0.51436809241388</v>
      </c>
      <c r="F2166" s="2">
        <f t="shared" si="69"/>
        <v>36091.3486431589</v>
      </c>
    </row>
    <row r="2167" spans="1:6">
      <c r="A2167" s="5">
        <v>0.746255724888887</v>
      </c>
      <c r="B2167" s="5">
        <v>22577.0868709381</v>
      </c>
      <c r="C2167" s="5">
        <v>1.2990784539716</v>
      </c>
      <c r="D2167" s="5">
        <v>60330.6789544277</v>
      </c>
      <c r="E2167" s="2">
        <f t="shared" si="68"/>
        <v>0.552822729082713</v>
      </c>
      <c r="F2167" s="2">
        <f t="shared" si="69"/>
        <v>37753.5920834896</v>
      </c>
    </row>
    <row r="2168" spans="1:6">
      <c r="A2168" s="5">
        <v>0.692372428570101</v>
      </c>
      <c r="B2168" s="5">
        <v>15990.0591400073</v>
      </c>
      <c r="C2168" s="5">
        <v>1.17508152018195</v>
      </c>
      <c r="D2168" s="5">
        <v>51918.0107127716</v>
      </c>
      <c r="E2168" s="2">
        <f t="shared" si="68"/>
        <v>0.482709091611849</v>
      </c>
      <c r="F2168" s="2">
        <f t="shared" si="69"/>
        <v>35927.9515727643</v>
      </c>
    </row>
    <row r="2169" spans="1:6">
      <c r="A2169" s="5">
        <v>0.734636301587616</v>
      </c>
      <c r="B2169" s="5">
        <v>25513.6995794101</v>
      </c>
      <c r="C2169" s="5">
        <v>1.26548180890689</v>
      </c>
      <c r="D2169" s="5">
        <v>67342.7742836438</v>
      </c>
      <c r="E2169" s="2">
        <f t="shared" si="68"/>
        <v>0.530845507319274</v>
      </c>
      <c r="F2169" s="2">
        <f t="shared" si="69"/>
        <v>41829.0747042337</v>
      </c>
    </row>
    <row r="2170" spans="1:6">
      <c r="A2170" s="5">
        <v>0.689613999205973</v>
      </c>
      <c r="B2170" s="5">
        <v>20043.1073397376</v>
      </c>
      <c r="C2170" s="5">
        <v>1.21365358888547</v>
      </c>
      <c r="D2170" s="5">
        <v>58836.4943225227</v>
      </c>
      <c r="E2170" s="2">
        <f t="shared" si="68"/>
        <v>0.524039589679497</v>
      </c>
      <c r="F2170" s="2">
        <f t="shared" si="69"/>
        <v>38793.3869827851</v>
      </c>
    </row>
    <row r="2171" spans="1:6">
      <c r="A2171" s="5">
        <v>0.709650306128844</v>
      </c>
      <c r="B2171" s="5">
        <v>20003.0066389137</v>
      </c>
      <c r="C2171" s="5">
        <v>1.21965058667075</v>
      </c>
      <c r="D2171" s="5">
        <v>57017.9734829595</v>
      </c>
      <c r="E2171" s="2">
        <f t="shared" si="68"/>
        <v>0.510000280541906</v>
      </c>
      <c r="F2171" s="2">
        <f t="shared" si="69"/>
        <v>37014.9668440458</v>
      </c>
    </row>
    <row r="2172" spans="1:6">
      <c r="A2172" s="5">
        <v>0.648020691072882</v>
      </c>
      <c r="B2172" s="5">
        <v>18496.2252755163</v>
      </c>
      <c r="C2172" s="5">
        <v>1.11972621466214</v>
      </c>
      <c r="D2172" s="5">
        <v>56146.7149719937</v>
      </c>
      <c r="E2172" s="2">
        <f t="shared" si="68"/>
        <v>0.471705523589258</v>
      </c>
      <c r="F2172" s="2">
        <f t="shared" si="69"/>
        <v>37650.4896964774</v>
      </c>
    </row>
    <row r="2173" spans="1:6">
      <c r="A2173" s="5">
        <v>0.661068845699509</v>
      </c>
      <c r="B2173" s="5">
        <v>22883.7901899093</v>
      </c>
      <c r="C2173" s="5">
        <v>1.15820495263287</v>
      </c>
      <c r="D2173" s="5">
        <v>62172.412714495</v>
      </c>
      <c r="E2173" s="2">
        <f t="shared" si="68"/>
        <v>0.497136106933361</v>
      </c>
      <c r="F2173" s="2">
        <f t="shared" si="69"/>
        <v>39288.6225245857</v>
      </c>
    </row>
    <row r="2174" spans="1:6">
      <c r="A2174" s="5">
        <v>0.731210076391486</v>
      </c>
      <c r="B2174" s="5">
        <v>26698.8898001191</v>
      </c>
      <c r="C2174" s="5">
        <v>1.25105629152572</v>
      </c>
      <c r="D2174" s="5">
        <v>62992.5666403271</v>
      </c>
      <c r="E2174" s="2">
        <f t="shared" si="68"/>
        <v>0.519846215134234</v>
      </c>
      <c r="F2174" s="2">
        <f t="shared" si="69"/>
        <v>36293.676840208</v>
      </c>
    </row>
    <row r="2175" spans="1:6">
      <c r="A2175" s="5">
        <v>0.683015282847611</v>
      </c>
      <c r="B2175" s="5">
        <v>20556.3866858954</v>
      </c>
      <c r="C2175" s="5">
        <v>1.19085039002435</v>
      </c>
      <c r="D2175" s="5">
        <v>58333.6788589389</v>
      </c>
      <c r="E2175" s="2">
        <f t="shared" si="68"/>
        <v>0.507835107176739</v>
      </c>
      <c r="F2175" s="2">
        <f t="shared" si="69"/>
        <v>37777.2921730435</v>
      </c>
    </row>
    <row r="2176" spans="1:6">
      <c r="A2176" s="5">
        <v>0.767181125618813</v>
      </c>
      <c r="B2176" s="5">
        <v>17903.8121446119</v>
      </c>
      <c r="C2176" s="5">
        <v>1.3181666067418</v>
      </c>
      <c r="D2176" s="5">
        <v>54488.1850353658</v>
      </c>
      <c r="E2176" s="2">
        <f t="shared" si="68"/>
        <v>0.550985481122987</v>
      </c>
      <c r="F2176" s="2">
        <f t="shared" si="69"/>
        <v>36584.3728907539</v>
      </c>
    </row>
    <row r="2177" spans="1:6">
      <c r="A2177" s="5">
        <v>0.702830316923779</v>
      </c>
      <c r="B2177" s="5">
        <v>18214.7473918627</v>
      </c>
      <c r="C2177" s="5">
        <v>1.24743756990409</v>
      </c>
      <c r="D2177" s="5">
        <v>54806.2954366376</v>
      </c>
      <c r="E2177" s="2">
        <f t="shared" si="68"/>
        <v>0.544607252980311</v>
      </c>
      <c r="F2177" s="2">
        <f t="shared" si="69"/>
        <v>36591.5480447749</v>
      </c>
    </row>
    <row r="2178" spans="1:6">
      <c r="A2178" s="5">
        <v>0.750342344652768</v>
      </c>
      <c r="B2178" s="5">
        <v>15639.9896360357</v>
      </c>
      <c r="C2178" s="5">
        <v>1.29044347514661</v>
      </c>
      <c r="D2178" s="5">
        <v>49676.2906937738</v>
      </c>
      <c r="E2178" s="2">
        <f t="shared" si="68"/>
        <v>0.540101130493842</v>
      </c>
      <c r="F2178" s="2">
        <f t="shared" si="69"/>
        <v>34036.3010577381</v>
      </c>
    </row>
    <row r="2179" spans="1:6">
      <c r="A2179" s="5">
        <v>0.695034929405588</v>
      </c>
      <c r="B2179" s="5">
        <v>20663.69713121</v>
      </c>
      <c r="C2179" s="5">
        <v>1.22687045745311</v>
      </c>
      <c r="D2179" s="5">
        <v>56864.4713309237</v>
      </c>
      <c r="E2179" s="2">
        <f t="shared" si="68"/>
        <v>0.531835528047522</v>
      </c>
      <c r="F2179" s="2">
        <f t="shared" si="69"/>
        <v>36200.7741997137</v>
      </c>
    </row>
    <row r="2180" spans="1:6">
      <c r="A2180" s="5">
        <v>0.676295346188533</v>
      </c>
      <c r="B2180" s="5">
        <v>18284.6371949607</v>
      </c>
      <c r="C2180" s="5">
        <v>1.17116677827021</v>
      </c>
      <c r="D2180" s="5">
        <v>55010.7003104659</v>
      </c>
      <c r="E2180" s="2">
        <f t="shared" ref="E2180:E2243" si="70">C2180-A2180</f>
        <v>0.494871432081677</v>
      </c>
      <c r="F2180" s="2">
        <f t="shared" ref="F2180:F2243" si="71">D2180-B2180</f>
        <v>36726.0631155052</v>
      </c>
    </row>
    <row r="2181" spans="1:6">
      <c r="A2181" s="5">
        <v>0.686160249825585</v>
      </c>
      <c r="B2181" s="5">
        <v>20365.2442582672</v>
      </c>
      <c r="C2181" s="5">
        <v>1.20333252435327</v>
      </c>
      <c r="D2181" s="5">
        <v>56500.849974839</v>
      </c>
      <c r="E2181" s="2">
        <f t="shared" si="70"/>
        <v>0.517172274527685</v>
      </c>
      <c r="F2181" s="2">
        <f t="shared" si="71"/>
        <v>36135.6057165718</v>
      </c>
    </row>
    <row r="2182" spans="1:6">
      <c r="A2182" s="5">
        <v>0.714358964925786</v>
      </c>
      <c r="B2182" s="5">
        <v>22157.036929244</v>
      </c>
      <c r="C2182" s="5">
        <v>1.25019467420217</v>
      </c>
      <c r="D2182" s="5">
        <v>60084.5609586933</v>
      </c>
      <c r="E2182" s="2">
        <f t="shared" si="70"/>
        <v>0.535835709276384</v>
      </c>
      <c r="F2182" s="2">
        <f t="shared" si="71"/>
        <v>37927.5240294493</v>
      </c>
    </row>
    <row r="2183" spans="1:6">
      <c r="A2183" s="5">
        <v>0.683237113862103</v>
      </c>
      <c r="B2183" s="5">
        <v>22097.6746152925</v>
      </c>
      <c r="C2183" s="5">
        <v>1.19225384624254</v>
      </c>
      <c r="D2183" s="5">
        <v>59202.3766412364</v>
      </c>
      <c r="E2183" s="2">
        <f t="shared" si="70"/>
        <v>0.509016732380437</v>
      </c>
      <c r="F2183" s="2">
        <f t="shared" si="71"/>
        <v>37104.7020259439</v>
      </c>
    </row>
    <row r="2184" spans="1:6">
      <c r="A2184" s="5">
        <v>0.712188547121931</v>
      </c>
      <c r="B2184" s="5">
        <v>28469.813678615</v>
      </c>
      <c r="C2184" s="5">
        <v>1.2419283086372</v>
      </c>
      <c r="D2184" s="5">
        <v>69283.1123095624</v>
      </c>
      <c r="E2184" s="2">
        <f t="shared" si="70"/>
        <v>0.529739761515269</v>
      </c>
      <c r="F2184" s="2">
        <f t="shared" si="71"/>
        <v>40813.2986309474</v>
      </c>
    </row>
    <row r="2185" spans="1:6">
      <c r="A2185" s="5">
        <v>0.702329602286334</v>
      </c>
      <c r="B2185" s="5">
        <v>19369.5986321808</v>
      </c>
      <c r="C2185" s="5">
        <v>1.22827255790263</v>
      </c>
      <c r="D2185" s="5">
        <v>56463.6088297587</v>
      </c>
      <c r="E2185" s="2">
        <f t="shared" si="70"/>
        <v>0.525942955616296</v>
      </c>
      <c r="F2185" s="2">
        <f t="shared" si="71"/>
        <v>37094.0101975779</v>
      </c>
    </row>
    <row r="2186" spans="1:6">
      <c r="A2186" s="5">
        <v>0.685709261582694</v>
      </c>
      <c r="B2186" s="5">
        <v>20993.794258761</v>
      </c>
      <c r="C2186" s="5">
        <v>1.16968208261167</v>
      </c>
      <c r="D2186" s="5">
        <v>56728.5887195413</v>
      </c>
      <c r="E2186" s="2">
        <f t="shared" si="70"/>
        <v>0.483972821028976</v>
      </c>
      <c r="F2186" s="2">
        <f t="shared" si="71"/>
        <v>35734.7944607803</v>
      </c>
    </row>
    <row r="2187" spans="1:6">
      <c r="A2187" s="5">
        <v>0.747572140323158</v>
      </c>
      <c r="B2187" s="5">
        <v>21984.9921976503</v>
      </c>
      <c r="C2187" s="5">
        <v>1.29924134535649</v>
      </c>
      <c r="D2187" s="5">
        <v>61122.9854553208</v>
      </c>
      <c r="E2187" s="2">
        <f t="shared" si="70"/>
        <v>0.551669205033332</v>
      </c>
      <c r="F2187" s="2">
        <f t="shared" si="71"/>
        <v>39137.9932576705</v>
      </c>
    </row>
    <row r="2188" spans="1:6">
      <c r="A2188" s="5">
        <v>0.691322575913136</v>
      </c>
      <c r="B2188" s="5">
        <v>18855.5549120077</v>
      </c>
      <c r="C2188" s="5">
        <v>1.21066484663738</v>
      </c>
      <c r="D2188" s="5">
        <v>55624.4327822895</v>
      </c>
      <c r="E2188" s="2">
        <f t="shared" si="70"/>
        <v>0.519342270724244</v>
      </c>
      <c r="F2188" s="2">
        <f t="shared" si="71"/>
        <v>36768.8778702818</v>
      </c>
    </row>
    <row r="2189" spans="1:6">
      <c r="A2189" s="5">
        <v>0.701279260706512</v>
      </c>
      <c r="B2189" s="5">
        <v>17781.9969315325</v>
      </c>
      <c r="C2189" s="5">
        <v>1.2037187187145</v>
      </c>
      <c r="D2189" s="5">
        <v>53030.0093774518</v>
      </c>
      <c r="E2189" s="2">
        <f t="shared" si="70"/>
        <v>0.502439458007988</v>
      </c>
      <c r="F2189" s="2">
        <f t="shared" si="71"/>
        <v>35248.0124459193</v>
      </c>
    </row>
    <row r="2190" spans="1:6">
      <c r="A2190" s="5">
        <v>0.67134672241739</v>
      </c>
      <c r="B2190" s="5">
        <v>16096.8162739091</v>
      </c>
      <c r="C2190" s="5">
        <v>1.14184735123546</v>
      </c>
      <c r="D2190" s="5">
        <v>50926.1704920635</v>
      </c>
      <c r="E2190" s="2">
        <f t="shared" si="70"/>
        <v>0.47050062881807</v>
      </c>
      <c r="F2190" s="2">
        <f t="shared" si="71"/>
        <v>34829.3542181544</v>
      </c>
    </row>
    <row r="2191" spans="1:6">
      <c r="A2191" s="5">
        <v>0.714792680437689</v>
      </c>
      <c r="B2191" s="5">
        <v>16729.7287565787</v>
      </c>
      <c r="C2191" s="5">
        <v>1.19486451012226</v>
      </c>
      <c r="D2191" s="5">
        <v>53461.5873161657</v>
      </c>
      <c r="E2191" s="2">
        <f t="shared" si="70"/>
        <v>0.480071829684571</v>
      </c>
      <c r="F2191" s="2">
        <f t="shared" si="71"/>
        <v>36731.858559587</v>
      </c>
    </row>
    <row r="2192" spans="1:6">
      <c r="A2192" s="5">
        <v>0.724929836983682</v>
      </c>
      <c r="B2192" s="5">
        <v>18686.2039491057</v>
      </c>
      <c r="C2192" s="5">
        <v>1.28712785288311</v>
      </c>
      <c r="D2192" s="5">
        <v>57880.8482356615</v>
      </c>
      <c r="E2192" s="2">
        <f t="shared" si="70"/>
        <v>0.562198015899428</v>
      </c>
      <c r="F2192" s="2">
        <f t="shared" si="71"/>
        <v>39194.6442865558</v>
      </c>
    </row>
    <row r="2193" spans="1:6">
      <c r="A2193" s="5">
        <v>0.716632086288216</v>
      </c>
      <c r="B2193" s="5">
        <v>19886.4035647541</v>
      </c>
      <c r="C2193" s="5">
        <v>1.27428507927289</v>
      </c>
      <c r="D2193" s="5">
        <v>58850.6489765254</v>
      </c>
      <c r="E2193" s="2">
        <f t="shared" si="70"/>
        <v>0.557652992984674</v>
      </c>
      <c r="F2193" s="2">
        <f t="shared" si="71"/>
        <v>38964.2454117713</v>
      </c>
    </row>
    <row r="2194" spans="1:6">
      <c r="A2194" s="5">
        <v>0.732723161691011</v>
      </c>
      <c r="B2194" s="5">
        <v>18706.6348803868</v>
      </c>
      <c r="C2194" s="5">
        <v>1.26710449160361</v>
      </c>
      <c r="D2194" s="5">
        <v>54802.3678517699</v>
      </c>
      <c r="E2194" s="2">
        <f t="shared" si="70"/>
        <v>0.534381329912599</v>
      </c>
      <c r="F2194" s="2">
        <f t="shared" si="71"/>
        <v>36095.7329713831</v>
      </c>
    </row>
    <row r="2195" spans="1:6">
      <c r="A2195" s="5">
        <v>0.706019969461309</v>
      </c>
      <c r="B2195" s="5">
        <v>21826.2388867756</v>
      </c>
      <c r="C2195" s="5">
        <v>1.22406883195453</v>
      </c>
      <c r="D2195" s="5">
        <v>61777.4338964191</v>
      </c>
      <c r="E2195" s="2">
        <f t="shared" si="70"/>
        <v>0.518048862493221</v>
      </c>
      <c r="F2195" s="2">
        <f t="shared" si="71"/>
        <v>39951.1950096435</v>
      </c>
    </row>
    <row r="2196" spans="1:6">
      <c r="A2196" s="5">
        <v>0.6676174266013</v>
      </c>
      <c r="B2196" s="5">
        <v>15265.8354457788</v>
      </c>
      <c r="C2196" s="5">
        <v>1.18101769282035</v>
      </c>
      <c r="D2196" s="5">
        <v>51048.0948603152</v>
      </c>
      <c r="E2196" s="2">
        <f t="shared" si="70"/>
        <v>0.51340026621905</v>
      </c>
      <c r="F2196" s="2">
        <f t="shared" si="71"/>
        <v>35782.2594145364</v>
      </c>
    </row>
    <row r="2197" spans="1:6">
      <c r="A2197" s="5">
        <v>0.748513897485899</v>
      </c>
      <c r="B2197" s="5">
        <v>19481.5186788561</v>
      </c>
      <c r="C2197" s="5">
        <v>1.3119969962015</v>
      </c>
      <c r="D2197" s="5">
        <v>54762.7686849845</v>
      </c>
      <c r="E2197" s="2">
        <f t="shared" si="70"/>
        <v>0.563483098715601</v>
      </c>
      <c r="F2197" s="2">
        <f t="shared" si="71"/>
        <v>35281.2500061284</v>
      </c>
    </row>
    <row r="2198" spans="1:6">
      <c r="A2198" s="5">
        <v>0.71574419620054</v>
      </c>
      <c r="B2198" s="5">
        <v>16820.5097548922</v>
      </c>
      <c r="C2198" s="5">
        <v>1.25340954513923</v>
      </c>
      <c r="D2198" s="5">
        <v>53378.6189838588</v>
      </c>
      <c r="E2198" s="2">
        <f t="shared" si="70"/>
        <v>0.53766534893869</v>
      </c>
      <c r="F2198" s="2">
        <f t="shared" si="71"/>
        <v>36558.1092289666</v>
      </c>
    </row>
    <row r="2199" spans="1:6">
      <c r="A2199" s="5">
        <v>0.672057114783468</v>
      </c>
      <c r="B2199" s="5">
        <v>17345.8780267065</v>
      </c>
      <c r="C2199" s="5">
        <v>1.12816210401224</v>
      </c>
      <c r="D2199" s="5">
        <v>52777.154077456</v>
      </c>
      <c r="E2199" s="2">
        <f t="shared" si="70"/>
        <v>0.456104989228772</v>
      </c>
      <c r="F2199" s="2">
        <f t="shared" si="71"/>
        <v>35431.2760507495</v>
      </c>
    </row>
    <row r="2200" spans="1:6">
      <c r="A2200" s="5">
        <v>0.715224648308612</v>
      </c>
      <c r="B2200" s="5">
        <v>21921.1057999991</v>
      </c>
      <c r="C2200" s="5">
        <v>1.26112411812868</v>
      </c>
      <c r="D2200" s="5">
        <v>58579.5275028513</v>
      </c>
      <c r="E2200" s="2">
        <f t="shared" si="70"/>
        <v>0.545899469820068</v>
      </c>
      <c r="F2200" s="2">
        <f t="shared" si="71"/>
        <v>36658.4217028522</v>
      </c>
    </row>
    <row r="2201" spans="1:6">
      <c r="A2201" s="5">
        <v>0.777956942552416</v>
      </c>
      <c r="B2201" s="5">
        <v>18279.9217054728</v>
      </c>
      <c r="C2201" s="5">
        <v>1.36938170732518</v>
      </c>
      <c r="D2201" s="5">
        <v>54504.1490294431</v>
      </c>
      <c r="E2201" s="2">
        <f t="shared" si="70"/>
        <v>0.591424764772764</v>
      </c>
      <c r="F2201" s="2">
        <f t="shared" si="71"/>
        <v>36224.2273239703</v>
      </c>
    </row>
    <row r="2202" spans="1:6">
      <c r="A2202" s="5">
        <v>0.735390879332889</v>
      </c>
      <c r="B2202" s="5">
        <v>21690.8464039442</v>
      </c>
      <c r="C2202" s="5">
        <v>1.27119646055935</v>
      </c>
      <c r="D2202" s="5">
        <v>59540.2823537261</v>
      </c>
      <c r="E2202" s="2">
        <f t="shared" si="70"/>
        <v>0.535805581226461</v>
      </c>
      <c r="F2202" s="2">
        <f t="shared" si="71"/>
        <v>37849.4359497819</v>
      </c>
    </row>
    <row r="2203" spans="1:6">
      <c r="A2203" s="5">
        <v>0.689926996576951</v>
      </c>
      <c r="B2203" s="5">
        <v>19430.8809328126</v>
      </c>
      <c r="C2203" s="5">
        <v>1.19670899020828</v>
      </c>
      <c r="D2203" s="5">
        <v>55949.5194831854</v>
      </c>
      <c r="E2203" s="2">
        <f t="shared" si="70"/>
        <v>0.506781993631329</v>
      </c>
      <c r="F2203" s="2">
        <f t="shared" si="71"/>
        <v>36518.6385503728</v>
      </c>
    </row>
    <row r="2204" spans="1:6">
      <c r="A2204" s="5">
        <v>0.730115492903351</v>
      </c>
      <c r="B2204" s="5">
        <v>19987.1787661943</v>
      </c>
      <c r="C2204" s="5">
        <v>1.24414921699306</v>
      </c>
      <c r="D2204" s="5">
        <v>59188.0230841756</v>
      </c>
      <c r="E2204" s="2">
        <f t="shared" si="70"/>
        <v>0.514033724089709</v>
      </c>
      <c r="F2204" s="2">
        <f t="shared" si="71"/>
        <v>39200.8443179813</v>
      </c>
    </row>
    <row r="2205" spans="1:6">
      <c r="A2205" s="5">
        <v>0.706223193524576</v>
      </c>
      <c r="B2205" s="5">
        <v>22422.7164246291</v>
      </c>
      <c r="C2205" s="5">
        <v>1.22904676043476</v>
      </c>
      <c r="D2205" s="5">
        <v>63093.4288042254</v>
      </c>
      <c r="E2205" s="2">
        <f t="shared" si="70"/>
        <v>0.522823566910184</v>
      </c>
      <c r="F2205" s="2">
        <f t="shared" si="71"/>
        <v>40670.7123795963</v>
      </c>
    </row>
    <row r="2206" spans="1:6">
      <c r="A2206" s="5">
        <v>0.722227161826337</v>
      </c>
      <c r="B2206" s="5">
        <v>20687.0621190773</v>
      </c>
      <c r="C2206" s="5">
        <v>1.24897787462735</v>
      </c>
      <c r="D2206" s="5">
        <v>57463.5998747209</v>
      </c>
      <c r="E2206" s="2">
        <f t="shared" si="70"/>
        <v>0.526750712801013</v>
      </c>
      <c r="F2206" s="2">
        <f t="shared" si="71"/>
        <v>36776.5377556436</v>
      </c>
    </row>
    <row r="2207" spans="1:6">
      <c r="A2207" s="5">
        <v>0.69104891247216</v>
      </c>
      <c r="B2207" s="5">
        <v>18964.8064033493</v>
      </c>
      <c r="C2207" s="5">
        <v>1.224479744902</v>
      </c>
      <c r="D2207" s="5">
        <v>56564.6653656767</v>
      </c>
      <c r="E2207" s="2">
        <f t="shared" si="70"/>
        <v>0.53343083242984</v>
      </c>
      <c r="F2207" s="2">
        <f t="shared" si="71"/>
        <v>37599.8589623274</v>
      </c>
    </row>
    <row r="2208" spans="1:6">
      <c r="A2208" s="5">
        <v>0.700523182347812</v>
      </c>
      <c r="B2208" s="5">
        <v>20004.8522874779</v>
      </c>
      <c r="C2208" s="5">
        <v>1.21384156936089</v>
      </c>
      <c r="D2208" s="5">
        <v>57890.5385207952</v>
      </c>
      <c r="E2208" s="2">
        <f t="shared" si="70"/>
        <v>0.513318387013078</v>
      </c>
      <c r="F2208" s="2">
        <f t="shared" si="71"/>
        <v>37885.6862333173</v>
      </c>
    </row>
    <row r="2209" spans="1:6">
      <c r="A2209" s="5">
        <v>0.731783412750792</v>
      </c>
      <c r="B2209" s="5">
        <v>15657.8353144021</v>
      </c>
      <c r="C2209" s="5">
        <v>1.26997201606873</v>
      </c>
      <c r="D2209" s="5">
        <v>50838.7396507438</v>
      </c>
      <c r="E2209" s="2">
        <f t="shared" si="70"/>
        <v>0.538188603317938</v>
      </c>
      <c r="F2209" s="2">
        <f t="shared" si="71"/>
        <v>35180.9043363417</v>
      </c>
    </row>
    <row r="2210" spans="1:6">
      <c r="A2210" s="5">
        <v>0.63784629090685</v>
      </c>
      <c r="B2210" s="5">
        <v>18527.3459894998</v>
      </c>
      <c r="C2210" s="5">
        <v>1.08460628582289</v>
      </c>
      <c r="D2210" s="5">
        <v>57981.4003788953</v>
      </c>
      <c r="E2210" s="2">
        <f t="shared" si="70"/>
        <v>0.44675999491604</v>
      </c>
      <c r="F2210" s="2">
        <f t="shared" si="71"/>
        <v>39454.0543893955</v>
      </c>
    </row>
    <row r="2211" spans="1:6">
      <c r="A2211" s="5">
        <v>0.716743625819322</v>
      </c>
      <c r="B2211" s="5">
        <v>18169.9760538655</v>
      </c>
      <c r="C2211" s="5">
        <v>1.22948957567738</v>
      </c>
      <c r="D2211" s="5">
        <v>55327.4756722978</v>
      </c>
      <c r="E2211" s="2">
        <f t="shared" si="70"/>
        <v>0.512745949858058</v>
      </c>
      <c r="F2211" s="2">
        <f t="shared" si="71"/>
        <v>37157.4996184323</v>
      </c>
    </row>
    <row r="2212" spans="1:6">
      <c r="A2212" s="5">
        <v>0.695173949757081</v>
      </c>
      <c r="B2212" s="5">
        <v>16816.9170218919</v>
      </c>
      <c r="C2212" s="5">
        <v>1.20035172368259</v>
      </c>
      <c r="D2212" s="5">
        <v>51810.1217974548</v>
      </c>
      <c r="E2212" s="2">
        <f t="shared" si="70"/>
        <v>0.505177773925509</v>
      </c>
      <c r="F2212" s="2">
        <f t="shared" si="71"/>
        <v>34993.2047755629</v>
      </c>
    </row>
    <row r="2213" spans="1:6">
      <c r="A2213" s="5">
        <v>0.740462669954662</v>
      </c>
      <c r="B2213" s="5">
        <v>20009.8066510522</v>
      </c>
      <c r="C2213" s="5">
        <v>1.26808231307572</v>
      </c>
      <c r="D2213" s="5">
        <v>58877.6605623012</v>
      </c>
      <c r="E2213" s="2">
        <f t="shared" si="70"/>
        <v>0.527619643121058</v>
      </c>
      <c r="F2213" s="2">
        <f t="shared" si="71"/>
        <v>38867.853911249</v>
      </c>
    </row>
    <row r="2214" spans="1:6">
      <c r="A2214" s="5">
        <v>0.700272385021967</v>
      </c>
      <c r="B2214" s="5">
        <v>22691.070820066</v>
      </c>
      <c r="C2214" s="5">
        <v>1.19603519612119</v>
      </c>
      <c r="D2214" s="5">
        <v>61594.612429211</v>
      </c>
      <c r="E2214" s="2">
        <f t="shared" si="70"/>
        <v>0.495762811099223</v>
      </c>
      <c r="F2214" s="2">
        <f t="shared" si="71"/>
        <v>38903.541609145</v>
      </c>
    </row>
    <row r="2215" spans="1:6">
      <c r="A2215" s="5">
        <v>0.773122951467203</v>
      </c>
      <c r="B2215" s="5">
        <v>17375.9410292347</v>
      </c>
      <c r="C2215" s="5">
        <v>1.34266974234937</v>
      </c>
      <c r="D2215" s="5">
        <v>54971.9650603203</v>
      </c>
      <c r="E2215" s="2">
        <f t="shared" si="70"/>
        <v>0.569546790882167</v>
      </c>
      <c r="F2215" s="2">
        <f t="shared" si="71"/>
        <v>37596.0240310856</v>
      </c>
    </row>
    <row r="2216" spans="1:6">
      <c r="A2216" s="5">
        <v>0.729063228327451</v>
      </c>
      <c r="B2216" s="5">
        <v>23326.2907295809</v>
      </c>
      <c r="C2216" s="5">
        <v>1.26083634360765</v>
      </c>
      <c r="D2216" s="5">
        <v>60820.5474202685</v>
      </c>
      <c r="E2216" s="2">
        <f t="shared" si="70"/>
        <v>0.531773115280199</v>
      </c>
      <c r="F2216" s="2">
        <f t="shared" si="71"/>
        <v>37494.2566906876</v>
      </c>
    </row>
    <row r="2217" spans="1:6">
      <c r="A2217" s="5">
        <v>0.723181367909038</v>
      </c>
      <c r="B2217" s="5">
        <v>16291.0361120381</v>
      </c>
      <c r="C2217" s="5">
        <v>1.24135623994588</v>
      </c>
      <c r="D2217" s="5">
        <v>52500.8435868759</v>
      </c>
      <c r="E2217" s="2">
        <f t="shared" si="70"/>
        <v>0.518174872036842</v>
      </c>
      <c r="F2217" s="2">
        <f t="shared" si="71"/>
        <v>36209.8074748378</v>
      </c>
    </row>
    <row r="2218" spans="1:6">
      <c r="A2218" s="5">
        <v>0.728745914314727</v>
      </c>
      <c r="B2218" s="5">
        <v>18993.3550441272</v>
      </c>
      <c r="C2218" s="5">
        <v>1.24200192277021</v>
      </c>
      <c r="D2218" s="5">
        <v>58777.895291641</v>
      </c>
      <c r="E2218" s="2">
        <f t="shared" si="70"/>
        <v>0.513256008455483</v>
      </c>
      <c r="F2218" s="2">
        <f t="shared" si="71"/>
        <v>39784.5402475138</v>
      </c>
    </row>
    <row r="2219" spans="1:6">
      <c r="A2219" s="5">
        <v>0.716557033499769</v>
      </c>
      <c r="B2219" s="5">
        <v>17698.0953779438</v>
      </c>
      <c r="C2219" s="5">
        <v>1.24796598860893</v>
      </c>
      <c r="D2219" s="5">
        <v>54300.0609680659</v>
      </c>
      <c r="E2219" s="2">
        <f t="shared" si="70"/>
        <v>0.531408955109161</v>
      </c>
      <c r="F2219" s="2">
        <f t="shared" si="71"/>
        <v>36601.9655901221</v>
      </c>
    </row>
    <row r="2220" spans="1:6">
      <c r="A2220" s="5">
        <v>0.753332704802655</v>
      </c>
      <c r="B2220" s="5">
        <v>21349.8791409934</v>
      </c>
      <c r="C2220" s="5">
        <v>1.32277051075602</v>
      </c>
      <c r="D2220" s="5">
        <v>57446.7351866059</v>
      </c>
      <c r="E2220" s="2">
        <f t="shared" si="70"/>
        <v>0.569437805953365</v>
      </c>
      <c r="F2220" s="2">
        <f t="shared" si="71"/>
        <v>36096.8560456125</v>
      </c>
    </row>
    <row r="2221" spans="1:6">
      <c r="A2221" s="5">
        <v>0.674767730571386</v>
      </c>
      <c r="B2221" s="5">
        <v>19075.4947941477</v>
      </c>
      <c r="C2221" s="5">
        <v>1.1714171659932</v>
      </c>
      <c r="D2221" s="5">
        <v>57523.4144105432</v>
      </c>
      <c r="E2221" s="2">
        <f t="shared" si="70"/>
        <v>0.496649435421814</v>
      </c>
      <c r="F2221" s="2">
        <f t="shared" si="71"/>
        <v>38447.9196163955</v>
      </c>
    </row>
    <row r="2222" spans="1:6">
      <c r="A2222" s="5">
        <v>0.738348842498562</v>
      </c>
      <c r="B2222" s="5">
        <v>19327.359005086</v>
      </c>
      <c r="C2222" s="5">
        <v>1.2876642647195</v>
      </c>
      <c r="D2222" s="5">
        <v>56045.6095626944</v>
      </c>
      <c r="E2222" s="2">
        <f t="shared" si="70"/>
        <v>0.549315422220938</v>
      </c>
      <c r="F2222" s="2">
        <f t="shared" si="71"/>
        <v>36718.2505576084</v>
      </c>
    </row>
    <row r="2223" spans="1:6">
      <c r="A2223" s="5">
        <v>0.716127456897607</v>
      </c>
      <c r="B2223" s="5">
        <v>19966.4474999143</v>
      </c>
      <c r="C2223" s="5">
        <v>1.25112094203758</v>
      </c>
      <c r="D2223" s="5">
        <v>59467.5071782508</v>
      </c>
      <c r="E2223" s="2">
        <f t="shared" si="70"/>
        <v>0.534993485139973</v>
      </c>
      <c r="F2223" s="2">
        <f t="shared" si="71"/>
        <v>39501.0596783365</v>
      </c>
    </row>
    <row r="2224" spans="1:6">
      <c r="A2224" s="5">
        <v>0.728222670410274</v>
      </c>
      <c r="B2224" s="5">
        <v>20607.997580985</v>
      </c>
      <c r="C2224" s="5">
        <v>1.28091178839683</v>
      </c>
      <c r="D2224" s="5">
        <v>57018.2617332619</v>
      </c>
      <c r="E2224" s="2">
        <f t="shared" si="70"/>
        <v>0.552689117986556</v>
      </c>
      <c r="F2224" s="2">
        <f t="shared" si="71"/>
        <v>36410.2641522769</v>
      </c>
    </row>
    <row r="2225" spans="1:6">
      <c r="A2225" s="5">
        <v>0.697403952416276</v>
      </c>
      <c r="B2225" s="5">
        <v>19704.3896894915</v>
      </c>
      <c r="C2225" s="5">
        <v>1.2282030350717</v>
      </c>
      <c r="D2225" s="5">
        <v>57864.7543807588</v>
      </c>
      <c r="E2225" s="2">
        <f t="shared" si="70"/>
        <v>0.530799082655424</v>
      </c>
      <c r="F2225" s="2">
        <f t="shared" si="71"/>
        <v>38160.3646912673</v>
      </c>
    </row>
    <row r="2226" spans="1:6">
      <c r="A2226" s="5">
        <v>0.65778190115004</v>
      </c>
      <c r="B2226" s="5">
        <v>19600.1756658157</v>
      </c>
      <c r="C2226" s="5">
        <v>1.13985975703052</v>
      </c>
      <c r="D2226" s="5">
        <v>57804.1545192351</v>
      </c>
      <c r="E2226" s="2">
        <f t="shared" si="70"/>
        <v>0.48207785588048</v>
      </c>
      <c r="F2226" s="2">
        <f t="shared" si="71"/>
        <v>38203.9788534194</v>
      </c>
    </row>
    <row r="2227" spans="1:6">
      <c r="A2227" s="5">
        <v>0.665519571638426</v>
      </c>
      <c r="B2227" s="5">
        <v>21924.223588945</v>
      </c>
      <c r="C2227" s="5">
        <v>1.13586898865216</v>
      </c>
      <c r="D2227" s="5">
        <v>58266.1082218488</v>
      </c>
      <c r="E2227" s="2">
        <f t="shared" si="70"/>
        <v>0.470349417013734</v>
      </c>
      <c r="F2227" s="2">
        <f t="shared" si="71"/>
        <v>36341.8846329038</v>
      </c>
    </row>
    <row r="2228" spans="1:6">
      <c r="A2228" s="5">
        <v>0.706080195368117</v>
      </c>
      <c r="B2228" s="5">
        <v>18053.3421273502</v>
      </c>
      <c r="C2228" s="5">
        <v>1.24274048577246</v>
      </c>
      <c r="D2228" s="5">
        <v>55413.9797906326</v>
      </c>
      <c r="E2228" s="2">
        <f t="shared" si="70"/>
        <v>0.536660290404343</v>
      </c>
      <c r="F2228" s="2">
        <f t="shared" si="71"/>
        <v>37360.6376632824</v>
      </c>
    </row>
    <row r="2229" spans="1:6">
      <c r="A2229" s="5">
        <v>0.710676654992123</v>
      </c>
      <c r="B2229" s="5">
        <v>16749.2969409647</v>
      </c>
      <c r="C2229" s="5">
        <v>1.22515586021174</v>
      </c>
      <c r="D2229" s="5">
        <v>53159.9652628422</v>
      </c>
      <c r="E2229" s="2">
        <f t="shared" si="70"/>
        <v>0.514479205219617</v>
      </c>
      <c r="F2229" s="2">
        <f t="shared" si="71"/>
        <v>36410.6683218775</v>
      </c>
    </row>
    <row r="2230" spans="1:6">
      <c r="A2230" s="5">
        <v>0.708409696676644</v>
      </c>
      <c r="B2230" s="5">
        <v>22586.288142242</v>
      </c>
      <c r="C2230" s="5">
        <v>1.24092231235601</v>
      </c>
      <c r="D2230" s="5">
        <v>61356.9869253834</v>
      </c>
      <c r="E2230" s="2">
        <f t="shared" si="70"/>
        <v>0.532512615679366</v>
      </c>
      <c r="F2230" s="2">
        <f t="shared" si="71"/>
        <v>38770.6987831414</v>
      </c>
    </row>
    <row r="2231" spans="1:6">
      <c r="A2231" s="5">
        <v>0.652672993097273</v>
      </c>
      <c r="B2231" s="5">
        <v>22151.6881314421</v>
      </c>
      <c r="C2231" s="5">
        <v>1.1351754763923</v>
      </c>
      <c r="D2231" s="5">
        <v>58480.7663790498</v>
      </c>
      <c r="E2231" s="2">
        <f t="shared" si="70"/>
        <v>0.482502483295027</v>
      </c>
      <c r="F2231" s="2">
        <f t="shared" si="71"/>
        <v>36329.0782476077</v>
      </c>
    </row>
    <row r="2232" spans="1:6">
      <c r="A2232" s="5">
        <v>0.673010654117088</v>
      </c>
      <c r="B2232" s="5">
        <v>20309.4250293695</v>
      </c>
      <c r="C2232" s="5">
        <v>1.13117898848666</v>
      </c>
      <c r="D2232" s="5">
        <v>55612.8956164917</v>
      </c>
      <c r="E2232" s="2">
        <f t="shared" si="70"/>
        <v>0.458168334369572</v>
      </c>
      <c r="F2232" s="2">
        <f t="shared" si="71"/>
        <v>35303.4705871222</v>
      </c>
    </row>
    <row r="2233" spans="1:6">
      <c r="A2233" s="5">
        <v>0.682011297202354</v>
      </c>
      <c r="B2233" s="5">
        <v>18604.5300928711</v>
      </c>
      <c r="C2233" s="5">
        <v>1.20040211392538</v>
      </c>
      <c r="D2233" s="5">
        <v>55060.3448353605</v>
      </c>
      <c r="E2233" s="2">
        <f t="shared" si="70"/>
        <v>0.518390816723026</v>
      </c>
      <c r="F2233" s="2">
        <f t="shared" si="71"/>
        <v>36455.8147424894</v>
      </c>
    </row>
    <row r="2234" spans="1:6">
      <c r="A2234" s="5">
        <v>0.682858826839299</v>
      </c>
      <c r="B2234" s="5">
        <v>22082.7639030957</v>
      </c>
      <c r="C2234" s="5">
        <v>1.18947019722594</v>
      </c>
      <c r="D2234" s="5">
        <v>59684.3075772347</v>
      </c>
      <c r="E2234" s="2">
        <f t="shared" si="70"/>
        <v>0.506611370386641</v>
      </c>
      <c r="F2234" s="2">
        <f t="shared" si="71"/>
        <v>37601.543674139</v>
      </c>
    </row>
    <row r="2235" spans="1:6">
      <c r="A2235" s="5">
        <v>0.723699761458591</v>
      </c>
      <c r="B2235" s="5">
        <v>16730.1542596612</v>
      </c>
      <c r="C2235" s="5">
        <v>1.24459383027814</v>
      </c>
      <c r="D2235" s="5">
        <v>52586.3725810809</v>
      </c>
      <c r="E2235" s="2">
        <f t="shared" si="70"/>
        <v>0.520894068819549</v>
      </c>
      <c r="F2235" s="2">
        <f t="shared" si="71"/>
        <v>35856.2183214197</v>
      </c>
    </row>
    <row r="2236" spans="1:6">
      <c r="A2236" s="5">
        <v>0.681954531741207</v>
      </c>
      <c r="B2236" s="5">
        <v>19434.265310012</v>
      </c>
      <c r="C2236" s="5">
        <v>1.20513069896114</v>
      </c>
      <c r="D2236" s="5">
        <v>57354.5567866656</v>
      </c>
      <c r="E2236" s="2">
        <f t="shared" si="70"/>
        <v>0.523176167219933</v>
      </c>
      <c r="F2236" s="2">
        <f t="shared" si="71"/>
        <v>37920.2914766536</v>
      </c>
    </row>
    <row r="2237" spans="1:6">
      <c r="A2237" s="5">
        <v>0.686704461466115</v>
      </c>
      <c r="B2237" s="5">
        <v>18266.2887151214</v>
      </c>
      <c r="C2237" s="5">
        <v>1.19442943020812</v>
      </c>
      <c r="D2237" s="5">
        <v>56528.2327259603</v>
      </c>
      <c r="E2237" s="2">
        <f t="shared" si="70"/>
        <v>0.507724968742005</v>
      </c>
      <c r="F2237" s="2">
        <f t="shared" si="71"/>
        <v>38261.9440108389</v>
      </c>
    </row>
    <row r="2238" spans="1:6">
      <c r="A2238" s="5">
        <v>0.75033142099713</v>
      </c>
      <c r="B2238" s="5">
        <v>22095.6059562864</v>
      </c>
      <c r="C2238" s="5">
        <v>1.277934893631</v>
      </c>
      <c r="D2238" s="5">
        <v>59439.0125110924</v>
      </c>
      <c r="E2238" s="2">
        <f t="shared" si="70"/>
        <v>0.52760347263387</v>
      </c>
      <c r="F2238" s="2">
        <f t="shared" si="71"/>
        <v>37343.406554806</v>
      </c>
    </row>
    <row r="2239" spans="1:6">
      <c r="A2239" s="5">
        <v>0.724482601974189</v>
      </c>
      <c r="B2239" s="5">
        <v>21436.5798718273</v>
      </c>
      <c r="C2239" s="5">
        <v>1.25688585653667</v>
      </c>
      <c r="D2239" s="5">
        <v>57236.9726370581</v>
      </c>
      <c r="E2239" s="2">
        <f t="shared" si="70"/>
        <v>0.532403254562481</v>
      </c>
      <c r="F2239" s="2">
        <f t="shared" si="71"/>
        <v>35800.3927652308</v>
      </c>
    </row>
    <row r="2240" spans="1:6">
      <c r="A2240" s="5">
        <v>0.678479370796867</v>
      </c>
      <c r="B2240" s="5">
        <v>18005.6409883238</v>
      </c>
      <c r="C2240" s="5">
        <v>1.1933148140084</v>
      </c>
      <c r="D2240" s="5">
        <v>54299.5528333319</v>
      </c>
      <c r="E2240" s="2">
        <f t="shared" si="70"/>
        <v>0.514835443211533</v>
      </c>
      <c r="F2240" s="2">
        <f t="shared" si="71"/>
        <v>36293.9118450081</v>
      </c>
    </row>
    <row r="2241" spans="1:6">
      <c r="A2241" s="5">
        <v>0.765170728849091</v>
      </c>
      <c r="B2241" s="5">
        <v>20287.2927998529</v>
      </c>
      <c r="C2241" s="5">
        <v>1.30018906635385</v>
      </c>
      <c r="D2241" s="5">
        <v>56689.1900633879</v>
      </c>
      <c r="E2241" s="2">
        <f t="shared" si="70"/>
        <v>0.535018337504759</v>
      </c>
      <c r="F2241" s="2">
        <f t="shared" si="71"/>
        <v>36401.897263535</v>
      </c>
    </row>
    <row r="2242" spans="1:6">
      <c r="A2242" s="5">
        <v>0.705198380321648</v>
      </c>
      <c r="B2242" s="5">
        <v>19132.0127441519</v>
      </c>
      <c r="C2242" s="5">
        <v>1.2170682381471</v>
      </c>
      <c r="D2242" s="5">
        <v>55774.1033967238</v>
      </c>
      <c r="E2242" s="2">
        <f t="shared" si="70"/>
        <v>0.511869857825452</v>
      </c>
      <c r="F2242" s="2">
        <f t="shared" si="71"/>
        <v>36642.0906525719</v>
      </c>
    </row>
    <row r="2243" spans="1:6">
      <c r="A2243" s="5">
        <v>0.702646358957147</v>
      </c>
      <c r="B2243" s="5">
        <v>21409.3162123104</v>
      </c>
      <c r="C2243" s="5">
        <v>1.21321073419573</v>
      </c>
      <c r="D2243" s="5">
        <v>57995.4117802332</v>
      </c>
      <c r="E2243" s="2">
        <f t="shared" si="70"/>
        <v>0.510564375238583</v>
      </c>
      <c r="F2243" s="2">
        <f t="shared" si="71"/>
        <v>36586.0955679228</v>
      </c>
    </row>
    <row r="2244" spans="1:6">
      <c r="A2244" s="5">
        <v>0.678661618731585</v>
      </c>
      <c r="B2244" s="5">
        <v>19896.8700466565</v>
      </c>
      <c r="C2244" s="5">
        <v>1.16694636508744</v>
      </c>
      <c r="D2244" s="5">
        <v>59911.7466804538</v>
      </c>
      <c r="E2244" s="2">
        <f t="shared" ref="E2244:E2307" si="72">C2244-A2244</f>
        <v>0.488284746355855</v>
      </c>
      <c r="F2244" s="2">
        <f t="shared" ref="F2244:F2307" si="73">D2244-B2244</f>
        <v>40014.8766337973</v>
      </c>
    </row>
    <row r="2245" spans="1:6">
      <c r="A2245" s="5">
        <v>0.684787215040704</v>
      </c>
      <c r="B2245" s="5">
        <v>27817.1309679347</v>
      </c>
      <c r="C2245" s="5">
        <v>1.21117199974783</v>
      </c>
      <c r="D2245" s="5">
        <v>69579.5142992059</v>
      </c>
      <c r="E2245" s="2">
        <f t="shared" si="72"/>
        <v>0.526384784707126</v>
      </c>
      <c r="F2245" s="2">
        <f t="shared" si="73"/>
        <v>41762.3833312712</v>
      </c>
    </row>
    <row r="2246" spans="1:6">
      <c r="A2246" s="5">
        <v>0.724349590330246</v>
      </c>
      <c r="B2246" s="5">
        <v>19239.5414642377</v>
      </c>
      <c r="C2246" s="5">
        <v>1.26874330349675</v>
      </c>
      <c r="D2246" s="5">
        <v>56867.9346601072</v>
      </c>
      <c r="E2246" s="2">
        <f t="shared" si="72"/>
        <v>0.544393713166504</v>
      </c>
      <c r="F2246" s="2">
        <f t="shared" si="73"/>
        <v>37628.3931958695</v>
      </c>
    </row>
    <row r="2247" spans="1:6">
      <c r="A2247" s="5">
        <v>0.762910828391068</v>
      </c>
      <c r="B2247" s="5">
        <v>20730.3904401436</v>
      </c>
      <c r="C2247" s="5">
        <v>1.30212212423762</v>
      </c>
      <c r="D2247" s="5">
        <v>60127.4898212575</v>
      </c>
      <c r="E2247" s="2">
        <f t="shared" si="72"/>
        <v>0.539211295846552</v>
      </c>
      <c r="F2247" s="2">
        <f t="shared" si="73"/>
        <v>39397.0993811139</v>
      </c>
    </row>
    <row r="2248" spans="1:6">
      <c r="A2248" s="5">
        <v>0.697846478726876</v>
      </c>
      <c r="B2248" s="5">
        <v>19723.0033548732</v>
      </c>
      <c r="C2248" s="5">
        <v>1.14565739708743</v>
      </c>
      <c r="D2248" s="5">
        <v>55713.5429768128</v>
      </c>
      <c r="E2248" s="2">
        <f t="shared" si="72"/>
        <v>0.447810918360554</v>
      </c>
      <c r="F2248" s="2">
        <f t="shared" si="73"/>
        <v>35990.5396219396</v>
      </c>
    </row>
    <row r="2249" spans="1:6">
      <c r="A2249" s="5">
        <v>0.68156095680312</v>
      </c>
      <c r="B2249" s="5">
        <v>21162.5440526784</v>
      </c>
      <c r="C2249" s="5">
        <v>1.18462587123941</v>
      </c>
      <c r="D2249" s="5">
        <v>60897.5064888611</v>
      </c>
      <c r="E2249" s="2">
        <f t="shared" si="72"/>
        <v>0.50306491443629</v>
      </c>
      <c r="F2249" s="2">
        <f t="shared" si="73"/>
        <v>39734.9624361827</v>
      </c>
    </row>
    <row r="2250" spans="1:6">
      <c r="A2250" s="5">
        <v>0.734679362983559</v>
      </c>
      <c r="B2250" s="5">
        <v>19465.8130409359</v>
      </c>
      <c r="C2250" s="5">
        <v>1.28061072301987</v>
      </c>
      <c r="D2250" s="5">
        <v>55950.9710156835</v>
      </c>
      <c r="E2250" s="2">
        <f t="shared" si="72"/>
        <v>0.545931360036311</v>
      </c>
      <c r="F2250" s="2">
        <f t="shared" si="73"/>
        <v>36485.1579747476</v>
      </c>
    </row>
    <row r="2251" spans="1:6">
      <c r="A2251" s="5">
        <v>0.72034940423013</v>
      </c>
      <c r="B2251" s="5">
        <v>18059.3004206108</v>
      </c>
      <c r="C2251" s="5">
        <v>1.23139173160562</v>
      </c>
      <c r="D2251" s="5">
        <v>55396.5174868228</v>
      </c>
      <c r="E2251" s="2">
        <f t="shared" si="72"/>
        <v>0.51104232737549</v>
      </c>
      <c r="F2251" s="2">
        <f t="shared" si="73"/>
        <v>37337.217066212</v>
      </c>
    </row>
    <row r="2252" spans="1:6">
      <c r="A2252" s="5">
        <v>0.696259512082134</v>
      </c>
      <c r="B2252" s="5">
        <v>16397.1216452317</v>
      </c>
      <c r="C2252" s="5">
        <v>1.18098014824228</v>
      </c>
      <c r="D2252" s="5">
        <v>52094.8258665644</v>
      </c>
      <c r="E2252" s="2">
        <f t="shared" si="72"/>
        <v>0.484720636160146</v>
      </c>
      <c r="F2252" s="2">
        <f t="shared" si="73"/>
        <v>35697.7042213327</v>
      </c>
    </row>
    <row r="2253" spans="1:6">
      <c r="A2253" s="5">
        <v>0.713544078604765</v>
      </c>
      <c r="B2253" s="5">
        <v>13970.4175727619</v>
      </c>
      <c r="C2253" s="5">
        <v>1.26370085440117</v>
      </c>
      <c r="D2253" s="5">
        <v>48105.4363294944</v>
      </c>
      <c r="E2253" s="2">
        <f t="shared" si="72"/>
        <v>0.550156775796405</v>
      </c>
      <c r="F2253" s="2">
        <f t="shared" si="73"/>
        <v>34135.0187567325</v>
      </c>
    </row>
    <row r="2254" spans="1:6">
      <c r="A2254" s="5">
        <v>0.772977806649597</v>
      </c>
      <c r="B2254" s="5">
        <v>22668.0275795798</v>
      </c>
      <c r="C2254" s="5">
        <v>1.36301732559648</v>
      </c>
      <c r="D2254" s="5">
        <v>61752.3338919235</v>
      </c>
      <c r="E2254" s="2">
        <f t="shared" si="72"/>
        <v>0.590039518946883</v>
      </c>
      <c r="F2254" s="2">
        <f t="shared" si="73"/>
        <v>39084.3063123437</v>
      </c>
    </row>
    <row r="2255" spans="1:6">
      <c r="A2255" s="5">
        <v>0.718236319589137</v>
      </c>
      <c r="B2255" s="5">
        <v>20078.8023986077</v>
      </c>
      <c r="C2255" s="5">
        <v>1.23569596593807</v>
      </c>
      <c r="D2255" s="5">
        <v>57956.9795958481</v>
      </c>
      <c r="E2255" s="2">
        <f t="shared" si="72"/>
        <v>0.517459646348933</v>
      </c>
      <c r="F2255" s="2">
        <f t="shared" si="73"/>
        <v>37878.1771972404</v>
      </c>
    </row>
    <row r="2256" spans="1:6">
      <c r="A2256" s="5">
        <v>0.721294576953052</v>
      </c>
      <c r="B2256" s="5">
        <v>20364.6676145924</v>
      </c>
      <c r="C2256" s="5">
        <v>1.23484225136629</v>
      </c>
      <c r="D2256" s="5">
        <v>58452.1262274083</v>
      </c>
      <c r="E2256" s="2">
        <f t="shared" si="72"/>
        <v>0.513547674413238</v>
      </c>
      <c r="F2256" s="2">
        <f t="shared" si="73"/>
        <v>38087.4586128159</v>
      </c>
    </row>
    <row r="2257" spans="1:6">
      <c r="A2257" s="5">
        <v>0.751396936322457</v>
      </c>
      <c r="B2257" s="5">
        <v>18128.2575526667</v>
      </c>
      <c r="C2257" s="5">
        <v>1.29773747278994</v>
      </c>
      <c r="D2257" s="5">
        <v>54209.9337619345</v>
      </c>
      <c r="E2257" s="2">
        <f t="shared" si="72"/>
        <v>0.546340536467483</v>
      </c>
      <c r="F2257" s="2">
        <f t="shared" si="73"/>
        <v>36081.6762092678</v>
      </c>
    </row>
    <row r="2258" spans="1:6">
      <c r="A2258" s="5">
        <v>0.770459270708511</v>
      </c>
      <c r="B2258" s="5">
        <v>19547.7134529812</v>
      </c>
      <c r="C2258" s="5">
        <v>1.35137327003517</v>
      </c>
      <c r="D2258" s="5">
        <v>58754.3299829196</v>
      </c>
      <c r="E2258" s="2">
        <f t="shared" si="72"/>
        <v>0.580913999326659</v>
      </c>
      <c r="F2258" s="2">
        <f t="shared" si="73"/>
        <v>39206.6165299384</v>
      </c>
    </row>
    <row r="2259" spans="1:6">
      <c r="A2259" s="5">
        <v>0.698425109263035</v>
      </c>
      <c r="B2259" s="5">
        <v>24127.3220854576</v>
      </c>
      <c r="C2259" s="5">
        <v>1.20344991485881</v>
      </c>
      <c r="D2259" s="5">
        <v>61659.7261104189</v>
      </c>
      <c r="E2259" s="2">
        <f t="shared" si="72"/>
        <v>0.505024805595775</v>
      </c>
      <c r="F2259" s="2">
        <f t="shared" si="73"/>
        <v>37532.4040249613</v>
      </c>
    </row>
    <row r="2260" spans="1:6">
      <c r="A2260" s="5">
        <v>0.731883089067009</v>
      </c>
      <c r="B2260" s="5">
        <v>23334.2842491506</v>
      </c>
      <c r="C2260" s="5">
        <v>1.25300226331627</v>
      </c>
      <c r="D2260" s="5">
        <v>61052.576004145</v>
      </c>
      <c r="E2260" s="2">
        <f t="shared" si="72"/>
        <v>0.521119174249261</v>
      </c>
      <c r="F2260" s="2">
        <f t="shared" si="73"/>
        <v>37718.2917549944</v>
      </c>
    </row>
    <row r="2261" spans="1:6">
      <c r="A2261" s="5">
        <v>0.723299988283935</v>
      </c>
      <c r="B2261" s="5">
        <v>17607.2981732099</v>
      </c>
      <c r="C2261" s="5">
        <v>1.2492752803371</v>
      </c>
      <c r="D2261" s="5">
        <v>52880.7158353996</v>
      </c>
      <c r="E2261" s="2">
        <f t="shared" si="72"/>
        <v>0.525975292053165</v>
      </c>
      <c r="F2261" s="2">
        <f t="shared" si="73"/>
        <v>35273.4176621897</v>
      </c>
    </row>
    <row r="2262" spans="1:6">
      <c r="A2262" s="5">
        <v>0.693012741736126</v>
      </c>
      <c r="B2262" s="5">
        <v>18364.4824472552</v>
      </c>
      <c r="C2262" s="5">
        <v>1.18263806606046</v>
      </c>
      <c r="D2262" s="5">
        <v>53165.5865162125</v>
      </c>
      <c r="E2262" s="2">
        <f t="shared" si="72"/>
        <v>0.489625324324334</v>
      </c>
      <c r="F2262" s="2">
        <f t="shared" si="73"/>
        <v>34801.1040689573</v>
      </c>
    </row>
    <row r="2263" spans="1:6">
      <c r="A2263" s="5">
        <v>0.647564817761644</v>
      </c>
      <c r="B2263" s="5">
        <v>18692.3172375009</v>
      </c>
      <c r="C2263" s="5">
        <v>1.13005311220689</v>
      </c>
      <c r="D2263" s="5">
        <v>55857.3997110122</v>
      </c>
      <c r="E2263" s="2">
        <f t="shared" si="72"/>
        <v>0.482488294445246</v>
      </c>
      <c r="F2263" s="2">
        <f t="shared" si="73"/>
        <v>37165.0824735113</v>
      </c>
    </row>
    <row r="2264" spans="1:6">
      <c r="A2264" s="5">
        <v>0.726283892342964</v>
      </c>
      <c r="B2264" s="5">
        <v>21854.1972408643</v>
      </c>
      <c r="C2264" s="5">
        <v>1.24651134627861</v>
      </c>
      <c r="D2264" s="5">
        <v>60370.2139974602</v>
      </c>
      <c r="E2264" s="2">
        <f t="shared" si="72"/>
        <v>0.520227453935646</v>
      </c>
      <c r="F2264" s="2">
        <f t="shared" si="73"/>
        <v>38516.0167565959</v>
      </c>
    </row>
    <row r="2265" spans="1:6">
      <c r="A2265" s="5">
        <v>0.734276493980737</v>
      </c>
      <c r="B2265" s="5">
        <v>20363.3352044285</v>
      </c>
      <c r="C2265" s="5">
        <v>1.25490431639421</v>
      </c>
      <c r="D2265" s="5">
        <v>55617.4938192717</v>
      </c>
      <c r="E2265" s="2">
        <f t="shared" si="72"/>
        <v>0.520627822413473</v>
      </c>
      <c r="F2265" s="2">
        <f t="shared" si="73"/>
        <v>35254.1586148432</v>
      </c>
    </row>
    <row r="2266" spans="1:6">
      <c r="A2266" s="5">
        <v>0.736373340142431</v>
      </c>
      <c r="B2266" s="5">
        <v>20485.4400207379</v>
      </c>
      <c r="C2266" s="5">
        <v>1.27505764885874</v>
      </c>
      <c r="D2266" s="5">
        <v>59007.0162953196</v>
      </c>
      <c r="E2266" s="2">
        <f t="shared" si="72"/>
        <v>0.538684308716309</v>
      </c>
      <c r="F2266" s="2">
        <f t="shared" si="73"/>
        <v>38521.5762745817</v>
      </c>
    </row>
    <row r="2267" spans="1:6">
      <c r="A2267" s="5">
        <v>0.746263514263155</v>
      </c>
      <c r="B2267" s="5">
        <v>16958.1387138528</v>
      </c>
      <c r="C2267" s="5">
        <v>1.31510151594742</v>
      </c>
      <c r="D2267" s="5">
        <v>53286.8963080616</v>
      </c>
      <c r="E2267" s="2">
        <f t="shared" si="72"/>
        <v>0.568838001684265</v>
      </c>
      <c r="F2267" s="2">
        <f t="shared" si="73"/>
        <v>36328.7575942088</v>
      </c>
    </row>
    <row r="2268" spans="1:6">
      <c r="A2268" s="5">
        <v>0.716919595451476</v>
      </c>
      <c r="B2268" s="5">
        <v>14553.9414829896</v>
      </c>
      <c r="C2268" s="5">
        <v>1.23345457407713</v>
      </c>
      <c r="D2268" s="5">
        <v>48528.698291022</v>
      </c>
      <c r="E2268" s="2">
        <f t="shared" si="72"/>
        <v>0.516534978625654</v>
      </c>
      <c r="F2268" s="2">
        <f t="shared" si="73"/>
        <v>33974.7568080324</v>
      </c>
    </row>
    <row r="2269" spans="1:6">
      <c r="A2269" s="5">
        <v>0.705965592757305</v>
      </c>
      <c r="B2269" s="5">
        <v>17634.2359107393</v>
      </c>
      <c r="C2269" s="5">
        <v>1.22627453857382</v>
      </c>
      <c r="D2269" s="5">
        <v>53159.3546096534</v>
      </c>
      <c r="E2269" s="2">
        <f t="shared" si="72"/>
        <v>0.520308945816515</v>
      </c>
      <c r="F2269" s="2">
        <f t="shared" si="73"/>
        <v>35525.1186989141</v>
      </c>
    </row>
    <row r="2270" spans="1:6">
      <c r="A2270" s="5">
        <v>0.744970132844759</v>
      </c>
      <c r="B2270" s="5">
        <v>16687.423034064</v>
      </c>
      <c r="C2270" s="5">
        <v>1.25642136941005</v>
      </c>
      <c r="D2270" s="5">
        <v>52303.7756561549</v>
      </c>
      <c r="E2270" s="2">
        <f t="shared" si="72"/>
        <v>0.511451236565291</v>
      </c>
      <c r="F2270" s="2">
        <f t="shared" si="73"/>
        <v>35616.3526220909</v>
      </c>
    </row>
    <row r="2271" spans="1:6">
      <c r="A2271" s="5">
        <v>0.675852407016447</v>
      </c>
      <c r="B2271" s="5">
        <v>22109.6713100793</v>
      </c>
      <c r="C2271" s="5">
        <v>1.16917924808407</v>
      </c>
      <c r="D2271" s="5">
        <v>61837.8014372051</v>
      </c>
      <c r="E2271" s="2">
        <f t="shared" si="72"/>
        <v>0.493326841067623</v>
      </c>
      <c r="F2271" s="2">
        <f t="shared" si="73"/>
        <v>39728.1301271258</v>
      </c>
    </row>
    <row r="2272" spans="1:6">
      <c r="A2272" s="5">
        <v>0.712958209112759</v>
      </c>
      <c r="B2272" s="5">
        <v>18895.5288278972</v>
      </c>
      <c r="C2272" s="5">
        <v>1.23083057641441</v>
      </c>
      <c r="D2272" s="5">
        <v>57283.4608925192</v>
      </c>
      <c r="E2272" s="2">
        <f t="shared" si="72"/>
        <v>0.517872367301651</v>
      </c>
      <c r="F2272" s="2">
        <f t="shared" si="73"/>
        <v>38387.932064622</v>
      </c>
    </row>
    <row r="2273" spans="1:6">
      <c r="A2273" s="5">
        <v>0.683899246919</v>
      </c>
      <c r="B2273" s="5">
        <v>19034.5468453216</v>
      </c>
      <c r="C2273" s="5">
        <v>1.14736899609554</v>
      </c>
      <c r="D2273" s="5">
        <v>54214.5819853366</v>
      </c>
      <c r="E2273" s="2">
        <f t="shared" si="72"/>
        <v>0.46346974917654</v>
      </c>
      <c r="F2273" s="2">
        <f t="shared" si="73"/>
        <v>35180.035140015</v>
      </c>
    </row>
    <row r="2274" spans="1:6">
      <c r="A2274" s="5">
        <v>0.657615961434284</v>
      </c>
      <c r="B2274" s="5">
        <v>19688.1180498624</v>
      </c>
      <c r="C2274" s="5">
        <v>1.1297804445754</v>
      </c>
      <c r="D2274" s="5">
        <v>55402.0067554056</v>
      </c>
      <c r="E2274" s="2">
        <f t="shared" si="72"/>
        <v>0.472164483141116</v>
      </c>
      <c r="F2274" s="2">
        <f t="shared" si="73"/>
        <v>35713.8887055432</v>
      </c>
    </row>
    <row r="2275" spans="1:6">
      <c r="A2275" s="5">
        <v>0.673417198621797</v>
      </c>
      <c r="B2275" s="5">
        <v>17193.6539636829</v>
      </c>
      <c r="C2275" s="5">
        <v>1.17320716832793</v>
      </c>
      <c r="D2275" s="5">
        <v>53393.1470694646</v>
      </c>
      <c r="E2275" s="2">
        <f t="shared" si="72"/>
        <v>0.499789969706133</v>
      </c>
      <c r="F2275" s="2">
        <f t="shared" si="73"/>
        <v>36199.4931057817</v>
      </c>
    </row>
    <row r="2276" spans="1:6">
      <c r="A2276" s="5">
        <v>0.73792973131747</v>
      </c>
      <c r="B2276" s="5">
        <v>20023.1375599496</v>
      </c>
      <c r="C2276" s="5">
        <v>1.27471029699164</v>
      </c>
      <c r="D2276" s="5">
        <v>57278.9866971062</v>
      </c>
      <c r="E2276" s="2">
        <f t="shared" si="72"/>
        <v>0.53678056567417</v>
      </c>
      <c r="F2276" s="2">
        <f t="shared" si="73"/>
        <v>37255.8491371566</v>
      </c>
    </row>
    <row r="2277" spans="1:6">
      <c r="A2277" s="5">
        <v>0.700687102231031</v>
      </c>
      <c r="B2277" s="5">
        <v>23437.2301811386</v>
      </c>
      <c r="C2277" s="5">
        <v>1.20008168925036</v>
      </c>
      <c r="D2277" s="5">
        <v>60774.4611638774</v>
      </c>
      <c r="E2277" s="2">
        <f t="shared" si="72"/>
        <v>0.499394587019329</v>
      </c>
      <c r="F2277" s="2">
        <f t="shared" si="73"/>
        <v>37337.2309827388</v>
      </c>
    </row>
    <row r="2278" spans="1:6">
      <c r="A2278" s="5">
        <v>0.757475908744146</v>
      </c>
      <c r="B2278" s="5">
        <v>20596.2569760925</v>
      </c>
      <c r="C2278" s="5">
        <v>1.33478901032847</v>
      </c>
      <c r="D2278" s="5">
        <v>59550.787995255</v>
      </c>
      <c r="E2278" s="2">
        <f t="shared" si="72"/>
        <v>0.577313101584324</v>
      </c>
      <c r="F2278" s="2">
        <f t="shared" si="73"/>
        <v>38954.5310191625</v>
      </c>
    </row>
    <row r="2279" spans="1:6">
      <c r="A2279" s="5">
        <v>0.701374881151981</v>
      </c>
      <c r="B2279" s="5">
        <v>19557.7561332376</v>
      </c>
      <c r="C2279" s="5">
        <v>1.21755011416964</v>
      </c>
      <c r="D2279" s="5">
        <v>58352.2687244082</v>
      </c>
      <c r="E2279" s="2">
        <f t="shared" si="72"/>
        <v>0.516175233017659</v>
      </c>
      <c r="F2279" s="2">
        <f t="shared" si="73"/>
        <v>38794.5125911706</v>
      </c>
    </row>
    <row r="2280" spans="1:6">
      <c r="A2280" s="5">
        <v>0.673648465296508</v>
      </c>
      <c r="B2280" s="5">
        <v>21147.8503603114</v>
      </c>
      <c r="C2280" s="5">
        <v>1.13993343815801</v>
      </c>
      <c r="D2280" s="5">
        <v>57663.461781275</v>
      </c>
      <c r="E2280" s="2">
        <f t="shared" si="72"/>
        <v>0.466284972861502</v>
      </c>
      <c r="F2280" s="2">
        <f t="shared" si="73"/>
        <v>36515.6114209636</v>
      </c>
    </row>
    <row r="2281" spans="1:6">
      <c r="A2281" s="5">
        <v>0.684883818243949</v>
      </c>
      <c r="B2281" s="5">
        <v>18878.0855261918</v>
      </c>
      <c r="C2281" s="5">
        <v>1.19337520883417</v>
      </c>
      <c r="D2281" s="5">
        <v>54765.589958168</v>
      </c>
      <c r="E2281" s="2">
        <f t="shared" si="72"/>
        <v>0.508491390590221</v>
      </c>
      <c r="F2281" s="2">
        <f t="shared" si="73"/>
        <v>35887.5044319762</v>
      </c>
    </row>
    <row r="2282" spans="1:6">
      <c r="A2282" s="5">
        <v>0.722538571774717</v>
      </c>
      <c r="B2282" s="5">
        <v>21798.341316228</v>
      </c>
      <c r="C2282" s="5">
        <v>1.22684932196336</v>
      </c>
      <c r="D2282" s="5">
        <v>59524.8618419468</v>
      </c>
      <c r="E2282" s="2">
        <f t="shared" si="72"/>
        <v>0.504310750188643</v>
      </c>
      <c r="F2282" s="2">
        <f t="shared" si="73"/>
        <v>37726.5205257188</v>
      </c>
    </row>
    <row r="2283" spans="1:6">
      <c r="A2283" s="5">
        <v>0.723183848233968</v>
      </c>
      <c r="B2283" s="5">
        <v>17261.2731532811</v>
      </c>
      <c r="C2283" s="5">
        <v>1.2228818921841</v>
      </c>
      <c r="D2283" s="5">
        <v>53907.2987397636</v>
      </c>
      <c r="E2283" s="2">
        <f t="shared" si="72"/>
        <v>0.499698043950132</v>
      </c>
      <c r="F2283" s="2">
        <f t="shared" si="73"/>
        <v>36646.0255864825</v>
      </c>
    </row>
    <row r="2284" spans="1:6">
      <c r="A2284" s="5">
        <v>0.718242953912184</v>
      </c>
      <c r="B2284" s="5">
        <v>17280.5163818126</v>
      </c>
      <c r="C2284" s="5">
        <v>1.25636359859828</v>
      </c>
      <c r="D2284" s="5">
        <v>53768.1724000456</v>
      </c>
      <c r="E2284" s="2">
        <f t="shared" si="72"/>
        <v>0.538120644686096</v>
      </c>
      <c r="F2284" s="2">
        <f t="shared" si="73"/>
        <v>36487.656018233</v>
      </c>
    </row>
    <row r="2285" spans="1:6">
      <c r="A2285" s="5">
        <v>0.733596392082695</v>
      </c>
      <c r="B2285" s="5">
        <v>21847.696740353</v>
      </c>
      <c r="C2285" s="5">
        <v>1.2868685209608</v>
      </c>
      <c r="D2285" s="5">
        <v>60893.2579706636</v>
      </c>
      <c r="E2285" s="2">
        <f t="shared" si="72"/>
        <v>0.553272128878105</v>
      </c>
      <c r="F2285" s="2">
        <f t="shared" si="73"/>
        <v>39045.5612303106</v>
      </c>
    </row>
    <row r="2286" spans="1:6">
      <c r="A2286" s="5">
        <v>0.694974619852768</v>
      </c>
      <c r="B2286" s="5">
        <v>20120.0590474267</v>
      </c>
      <c r="C2286" s="5">
        <v>1.21754762477033</v>
      </c>
      <c r="D2286" s="5">
        <v>56780.3150714141</v>
      </c>
      <c r="E2286" s="2">
        <f t="shared" si="72"/>
        <v>0.522573004917562</v>
      </c>
      <c r="F2286" s="2">
        <f t="shared" si="73"/>
        <v>36660.2560239874</v>
      </c>
    </row>
    <row r="2287" spans="1:6">
      <c r="A2287" s="5">
        <v>0.707907636190901</v>
      </c>
      <c r="B2287" s="5">
        <v>19997.8061103909</v>
      </c>
      <c r="C2287" s="5">
        <v>1.22712789032434</v>
      </c>
      <c r="D2287" s="5">
        <v>57264.734162044</v>
      </c>
      <c r="E2287" s="2">
        <f t="shared" si="72"/>
        <v>0.519220254133439</v>
      </c>
      <c r="F2287" s="2">
        <f t="shared" si="73"/>
        <v>37266.9280516531</v>
      </c>
    </row>
    <row r="2288" spans="1:6">
      <c r="A2288" s="5">
        <v>0.726587057141775</v>
      </c>
      <c r="B2288" s="5">
        <v>24995.8541145877</v>
      </c>
      <c r="C2288" s="5">
        <v>1.26858838837327</v>
      </c>
      <c r="D2288" s="5">
        <v>65470.6901985974</v>
      </c>
      <c r="E2288" s="2">
        <f t="shared" si="72"/>
        <v>0.542001331231495</v>
      </c>
      <c r="F2288" s="2">
        <f t="shared" si="73"/>
        <v>40474.8360840097</v>
      </c>
    </row>
    <row r="2289" spans="1:6">
      <c r="A2289" s="5">
        <v>0.724326237248867</v>
      </c>
      <c r="B2289" s="5">
        <v>20068.5877591128</v>
      </c>
      <c r="C2289" s="5">
        <v>1.25547979727701</v>
      </c>
      <c r="D2289" s="5">
        <v>55929.0271127611</v>
      </c>
      <c r="E2289" s="2">
        <f t="shared" si="72"/>
        <v>0.531153560028143</v>
      </c>
      <c r="F2289" s="2">
        <f t="shared" si="73"/>
        <v>35860.4393536483</v>
      </c>
    </row>
    <row r="2290" spans="1:6">
      <c r="A2290" s="5">
        <v>0.718439614065446</v>
      </c>
      <c r="B2290" s="5">
        <v>20866.2911675079</v>
      </c>
      <c r="C2290" s="5">
        <v>1.2522729695679</v>
      </c>
      <c r="D2290" s="5">
        <v>59708.5012050184</v>
      </c>
      <c r="E2290" s="2">
        <f t="shared" si="72"/>
        <v>0.533833355502454</v>
      </c>
      <c r="F2290" s="2">
        <f t="shared" si="73"/>
        <v>38842.2100375105</v>
      </c>
    </row>
    <row r="2291" spans="1:6">
      <c r="A2291" s="5">
        <v>0.682110015171144</v>
      </c>
      <c r="B2291" s="5">
        <v>16905.1399440676</v>
      </c>
      <c r="C2291" s="5">
        <v>1.17283983039405</v>
      </c>
      <c r="D2291" s="5">
        <v>52689.5422688972</v>
      </c>
      <c r="E2291" s="2">
        <f t="shared" si="72"/>
        <v>0.490729815222906</v>
      </c>
      <c r="F2291" s="2">
        <f t="shared" si="73"/>
        <v>35784.4023248296</v>
      </c>
    </row>
    <row r="2292" spans="1:6">
      <c r="A2292" s="5">
        <v>0.708026221235237</v>
      </c>
      <c r="B2292" s="5">
        <v>21645.4733799439</v>
      </c>
      <c r="C2292" s="5">
        <v>1.21663931020719</v>
      </c>
      <c r="D2292" s="5">
        <v>61131.9307651182</v>
      </c>
      <c r="E2292" s="2">
        <f t="shared" si="72"/>
        <v>0.508613088971953</v>
      </c>
      <c r="F2292" s="2">
        <f t="shared" si="73"/>
        <v>39486.4573851743</v>
      </c>
    </row>
    <row r="2293" spans="1:6">
      <c r="A2293" s="5">
        <v>0.741155220472949</v>
      </c>
      <c r="B2293" s="5">
        <v>17378.1653743116</v>
      </c>
      <c r="C2293" s="5">
        <v>1.30474507446226</v>
      </c>
      <c r="D2293" s="5">
        <v>53086.3042864711</v>
      </c>
      <c r="E2293" s="2">
        <f t="shared" si="72"/>
        <v>0.563589853989311</v>
      </c>
      <c r="F2293" s="2">
        <f t="shared" si="73"/>
        <v>35708.1389121595</v>
      </c>
    </row>
    <row r="2294" spans="1:6">
      <c r="A2294" s="5">
        <v>0.718480356391011</v>
      </c>
      <c r="B2294" s="5">
        <v>24316.9641638525</v>
      </c>
      <c r="C2294" s="5">
        <v>1.26128047437248</v>
      </c>
      <c r="D2294" s="5">
        <v>62705.6388536882</v>
      </c>
      <c r="E2294" s="2">
        <f t="shared" si="72"/>
        <v>0.542800117981469</v>
      </c>
      <c r="F2294" s="2">
        <f t="shared" si="73"/>
        <v>38388.6746898357</v>
      </c>
    </row>
    <row r="2295" spans="1:6">
      <c r="A2295" s="5">
        <v>0.697250969404889</v>
      </c>
      <c r="B2295" s="5">
        <v>21376.0049610214</v>
      </c>
      <c r="C2295" s="5">
        <v>1.20208082135679</v>
      </c>
      <c r="D2295" s="5">
        <v>56424.176327247</v>
      </c>
      <c r="E2295" s="2">
        <f t="shared" si="72"/>
        <v>0.504829851951901</v>
      </c>
      <c r="F2295" s="2">
        <f t="shared" si="73"/>
        <v>35048.1713662256</v>
      </c>
    </row>
    <row r="2296" spans="1:6">
      <c r="A2296" s="5">
        <v>0.744185843219494</v>
      </c>
      <c r="B2296" s="5">
        <v>16985.4971321671</v>
      </c>
      <c r="C2296" s="5">
        <v>1.27503783591271</v>
      </c>
      <c r="D2296" s="5">
        <v>53283.0614371222</v>
      </c>
      <c r="E2296" s="2">
        <f t="shared" si="72"/>
        <v>0.530851992693216</v>
      </c>
      <c r="F2296" s="2">
        <f t="shared" si="73"/>
        <v>36297.5643049551</v>
      </c>
    </row>
    <row r="2297" spans="1:6">
      <c r="A2297" s="5">
        <v>0.708338912575754</v>
      </c>
      <c r="B2297" s="5">
        <v>18710.9876480271</v>
      </c>
      <c r="C2297" s="5">
        <v>1.20936681516971</v>
      </c>
      <c r="D2297" s="5">
        <v>54838.7996056941</v>
      </c>
      <c r="E2297" s="2">
        <f t="shared" si="72"/>
        <v>0.501027902593956</v>
      </c>
      <c r="F2297" s="2">
        <f t="shared" si="73"/>
        <v>36127.811957667</v>
      </c>
    </row>
    <row r="2298" spans="1:6">
      <c r="A2298" s="5">
        <v>0.704077298245505</v>
      </c>
      <c r="B2298" s="5">
        <v>19964.1076490447</v>
      </c>
      <c r="C2298" s="5">
        <v>1.21283360684113</v>
      </c>
      <c r="D2298" s="5">
        <v>58715.3180369252</v>
      </c>
      <c r="E2298" s="2">
        <f t="shared" si="72"/>
        <v>0.508756308595625</v>
      </c>
      <c r="F2298" s="2">
        <f t="shared" si="73"/>
        <v>38751.2103878805</v>
      </c>
    </row>
    <row r="2299" spans="1:6">
      <c r="A2299" s="5">
        <v>0.752990507588025</v>
      </c>
      <c r="B2299" s="5">
        <v>17113.0911230338</v>
      </c>
      <c r="C2299" s="5">
        <v>1.30985312560857</v>
      </c>
      <c r="D2299" s="5">
        <v>54316.891287856</v>
      </c>
      <c r="E2299" s="2">
        <f t="shared" si="72"/>
        <v>0.556862618020545</v>
      </c>
      <c r="F2299" s="2">
        <f t="shared" si="73"/>
        <v>37203.8001648222</v>
      </c>
    </row>
    <row r="2300" spans="1:6">
      <c r="A2300" s="5">
        <v>0.677907365188113</v>
      </c>
      <c r="B2300" s="5">
        <v>21140.5717690088</v>
      </c>
      <c r="C2300" s="5">
        <v>1.18402051486969</v>
      </c>
      <c r="D2300" s="5">
        <v>59518.6201289159</v>
      </c>
      <c r="E2300" s="2">
        <f t="shared" si="72"/>
        <v>0.506113149681577</v>
      </c>
      <c r="F2300" s="2">
        <f t="shared" si="73"/>
        <v>38378.0483599071</v>
      </c>
    </row>
    <row r="2301" spans="1:6">
      <c r="A2301" s="5">
        <v>0.741642540236943</v>
      </c>
      <c r="B2301" s="5">
        <v>16371.5110568158</v>
      </c>
      <c r="C2301" s="5">
        <v>1.28568923058581</v>
      </c>
      <c r="D2301" s="5">
        <v>53339.1719012978</v>
      </c>
      <c r="E2301" s="2">
        <f t="shared" si="72"/>
        <v>0.544046690348867</v>
      </c>
      <c r="F2301" s="2">
        <f t="shared" si="73"/>
        <v>36967.660844482</v>
      </c>
    </row>
    <row r="2302" spans="1:6">
      <c r="A2302" s="5">
        <v>0.676645489778472</v>
      </c>
      <c r="B2302" s="5">
        <v>23795.9324915711</v>
      </c>
      <c r="C2302" s="5">
        <v>1.18640016749454</v>
      </c>
      <c r="D2302" s="5">
        <v>63494.3433900943</v>
      </c>
      <c r="E2302" s="2">
        <f t="shared" si="72"/>
        <v>0.509754677716068</v>
      </c>
      <c r="F2302" s="2">
        <f t="shared" si="73"/>
        <v>39698.4108985232</v>
      </c>
    </row>
    <row r="2303" spans="1:6">
      <c r="A2303" s="5">
        <v>0.707560254883182</v>
      </c>
      <c r="B2303" s="5">
        <v>16096.4324391461</v>
      </c>
      <c r="C2303" s="5">
        <v>1.24196498779342</v>
      </c>
      <c r="D2303" s="5">
        <v>54113.7760742282</v>
      </c>
      <c r="E2303" s="2">
        <f t="shared" si="72"/>
        <v>0.534404732910238</v>
      </c>
      <c r="F2303" s="2">
        <f t="shared" si="73"/>
        <v>38017.3436350821</v>
      </c>
    </row>
    <row r="2304" spans="1:6">
      <c r="A2304" s="5">
        <v>0.656288527953037</v>
      </c>
      <c r="B2304" s="5">
        <v>15131.6628301649</v>
      </c>
      <c r="C2304" s="5">
        <v>1.09973517516336</v>
      </c>
      <c r="D2304" s="5">
        <v>49224.2538288531</v>
      </c>
      <c r="E2304" s="2">
        <f t="shared" si="72"/>
        <v>0.443446647210323</v>
      </c>
      <c r="F2304" s="2">
        <f t="shared" si="73"/>
        <v>34092.5909986882</v>
      </c>
    </row>
    <row r="2305" spans="1:6">
      <c r="A2305" s="5">
        <v>0.692263858214567</v>
      </c>
      <c r="B2305" s="5">
        <v>17228.3267518917</v>
      </c>
      <c r="C2305" s="5">
        <v>1.21555957399096</v>
      </c>
      <c r="D2305" s="5">
        <v>53192.7699299416</v>
      </c>
      <c r="E2305" s="2">
        <f t="shared" si="72"/>
        <v>0.523295715776393</v>
      </c>
      <c r="F2305" s="2">
        <f t="shared" si="73"/>
        <v>35964.4431780499</v>
      </c>
    </row>
    <row r="2306" spans="1:6">
      <c r="A2306" s="5">
        <v>0.669621619001347</v>
      </c>
      <c r="B2306" s="5">
        <v>20200.8001084114</v>
      </c>
      <c r="C2306" s="5">
        <v>1.17249901329167</v>
      </c>
      <c r="D2306" s="5">
        <v>58026.5168937701</v>
      </c>
      <c r="E2306" s="2">
        <f t="shared" si="72"/>
        <v>0.502877394290323</v>
      </c>
      <c r="F2306" s="2">
        <f t="shared" si="73"/>
        <v>37825.7167853587</v>
      </c>
    </row>
    <row r="2307" spans="1:6">
      <c r="A2307" s="5">
        <v>0.715267614905436</v>
      </c>
      <c r="B2307" s="5">
        <v>16819.7626381126</v>
      </c>
      <c r="C2307" s="5">
        <v>1.25997020322083</v>
      </c>
      <c r="D2307" s="5">
        <v>53027.9232085564</v>
      </c>
      <c r="E2307" s="2">
        <f t="shared" si="72"/>
        <v>0.544702588315394</v>
      </c>
      <c r="F2307" s="2">
        <f t="shared" si="73"/>
        <v>36208.1605704438</v>
      </c>
    </row>
    <row r="2308" spans="1:6">
      <c r="A2308" s="5">
        <v>0.712418045856484</v>
      </c>
      <c r="B2308" s="5">
        <v>16487.5535012771</v>
      </c>
      <c r="C2308" s="5">
        <v>1.22582139823247</v>
      </c>
      <c r="D2308" s="5">
        <v>52298.3334442743</v>
      </c>
      <c r="E2308" s="2">
        <f t="shared" ref="E2308:E2371" si="74">C2308-A2308</f>
        <v>0.513403352375986</v>
      </c>
      <c r="F2308" s="2">
        <f t="shared" ref="F2308:F2371" si="75">D2308-B2308</f>
        <v>35810.7799429972</v>
      </c>
    </row>
    <row r="2309" spans="1:6">
      <c r="A2309" s="5">
        <v>0.702982182530541</v>
      </c>
      <c r="B2309" s="5">
        <v>18926.9539849465</v>
      </c>
      <c r="C2309" s="5">
        <v>1.19759945042264</v>
      </c>
      <c r="D2309" s="5">
        <v>54371.0479814148</v>
      </c>
      <c r="E2309" s="2">
        <f t="shared" si="74"/>
        <v>0.494617267892099</v>
      </c>
      <c r="F2309" s="2">
        <f t="shared" si="75"/>
        <v>35444.0939964683</v>
      </c>
    </row>
    <row r="2310" spans="1:6">
      <c r="A2310" s="5">
        <v>0.668485638633723</v>
      </c>
      <c r="B2310" s="5">
        <v>20987.5542012333</v>
      </c>
      <c r="C2310" s="5">
        <v>1.12930062630135</v>
      </c>
      <c r="D2310" s="5">
        <v>60595.1262632591</v>
      </c>
      <c r="E2310" s="2">
        <f t="shared" si="74"/>
        <v>0.460814987667627</v>
      </c>
      <c r="F2310" s="2">
        <f t="shared" si="75"/>
        <v>39607.5720620258</v>
      </c>
    </row>
    <row r="2311" spans="1:6">
      <c r="A2311" s="5">
        <v>0.723782861066898</v>
      </c>
      <c r="B2311" s="5">
        <v>19434.0051986535</v>
      </c>
      <c r="C2311" s="5">
        <v>1.23023323651868</v>
      </c>
      <c r="D2311" s="5">
        <v>54386.558823885</v>
      </c>
      <c r="E2311" s="2">
        <f t="shared" si="74"/>
        <v>0.506450375451782</v>
      </c>
      <c r="F2311" s="2">
        <f t="shared" si="75"/>
        <v>34952.5536252315</v>
      </c>
    </row>
    <row r="2312" spans="1:6">
      <c r="A2312" s="5">
        <v>0.739148609842461</v>
      </c>
      <c r="B2312" s="5">
        <v>19382.0009901681</v>
      </c>
      <c r="C2312" s="5">
        <v>1.3089379061447</v>
      </c>
      <c r="D2312" s="5">
        <v>58501.5965855638</v>
      </c>
      <c r="E2312" s="2">
        <f t="shared" si="74"/>
        <v>0.569789296302239</v>
      </c>
      <c r="F2312" s="2">
        <f t="shared" si="75"/>
        <v>39119.5955953957</v>
      </c>
    </row>
    <row r="2313" spans="1:6">
      <c r="A2313" s="5">
        <v>0.718699061478585</v>
      </c>
      <c r="B2313" s="5">
        <v>14979.3924834604</v>
      </c>
      <c r="C2313" s="5">
        <v>1.24176326659908</v>
      </c>
      <c r="D2313" s="5">
        <v>49572.1537337535</v>
      </c>
      <c r="E2313" s="2">
        <f t="shared" si="74"/>
        <v>0.523064205120495</v>
      </c>
      <c r="F2313" s="2">
        <f t="shared" si="75"/>
        <v>34592.7612502931</v>
      </c>
    </row>
    <row r="2314" spans="1:6">
      <c r="A2314" s="5">
        <v>0.741716729485416</v>
      </c>
      <c r="B2314" s="5">
        <v>21606.3984866173</v>
      </c>
      <c r="C2314" s="5">
        <v>1.27935700817588</v>
      </c>
      <c r="D2314" s="5">
        <v>58043.8583703292</v>
      </c>
      <c r="E2314" s="2">
        <f t="shared" si="74"/>
        <v>0.537640278690464</v>
      </c>
      <c r="F2314" s="2">
        <f t="shared" si="75"/>
        <v>36437.4598837119</v>
      </c>
    </row>
    <row r="2315" spans="1:6">
      <c r="A2315" s="5">
        <v>0.705664865116251</v>
      </c>
      <c r="B2315" s="5">
        <v>19001.1284507789</v>
      </c>
      <c r="C2315" s="5">
        <v>1.20432906939371</v>
      </c>
      <c r="D2315" s="5">
        <v>55806.1966505609</v>
      </c>
      <c r="E2315" s="2">
        <f t="shared" si="74"/>
        <v>0.498664204277459</v>
      </c>
      <c r="F2315" s="2">
        <f t="shared" si="75"/>
        <v>36805.068199782</v>
      </c>
    </row>
    <row r="2316" spans="1:6">
      <c r="A2316" s="5">
        <v>0.700515489488673</v>
      </c>
      <c r="B2316" s="5">
        <v>20226.5096072352</v>
      </c>
      <c r="C2316" s="5">
        <v>1.2463800995373</v>
      </c>
      <c r="D2316" s="5">
        <v>56004.2221877183</v>
      </c>
      <c r="E2316" s="2">
        <f t="shared" si="74"/>
        <v>0.545864610048627</v>
      </c>
      <c r="F2316" s="2">
        <f t="shared" si="75"/>
        <v>35777.7125804831</v>
      </c>
    </row>
    <row r="2317" spans="1:6">
      <c r="A2317" s="5">
        <v>0.720160026575669</v>
      </c>
      <c r="B2317" s="5">
        <v>23963.8547525805</v>
      </c>
      <c r="C2317" s="5">
        <v>1.24416372764438</v>
      </c>
      <c r="D2317" s="5">
        <v>60174.4008656559</v>
      </c>
      <c r="E2317" s="2">
        <f t="shared" si="74"/>
        <v>0.524003701068711</v>
      </c>
      <c r="F2317" s="2">
        <f t="shared" si="75"/>
        <v>36210.5461130754</v>
      </c>
    </row>
    <row r="2318" spans="1:6">
      <c r="A2318" s="5">
        <v>0.669529608324247</v>
      </c>
      <c r="B2318" s="5">
        <v>22520.8583298249</v>
      </c>
      <c r="C2318" s="5">
        <v>1.13256763297272</v>
      </c>
      <c r="D2318" s="5">
        <v>59445.0208886256</v>
      </c>
      <c r="E2318" s="2">
        <f t="shared" si="74"/>
        <v>0.463038024648473</v>
      </c>
      <c r="F2318" s="2">
        <f t="shared" si="75"/>
        <v>36924.1625588007</v>
      </c>
    </row>
    <row r="2319" spans="1:6">
      <c r="A2319" s="5">
        <v>0.67209283949063</v>
      </c>
      <c r="B2319" s="5">
        <v>25496.1220053685</v>
      </c>
      <c r="C2319" s="5">
        <v>1.18763143256256</v>
      </c>
      <c r="D2319" s="5">
        <v>64976.0156782644</v>
      </c>
      <c r="E2319" s="2">
        <f t="shared" si="74"/>
        <v>0.51553859307193</v>
      </c>
      <c r="F2319" s="2">
        <f t="shared" si="75"/>
        <v>39479.8936728959</v>
      </c>
    </row>
    <row r="2320" spans="1:6">
      <c r="A2320" s="5">
        <v>0.670848483747444</v>
      </c>
      <c r="B2320" s="5">
        <v>30569.7609617679</v>
      </c>
      <c r="C2320" s="5">
        <v>1.13225841000023</v>
      </c>
      <c r="D2320" s="5">
        <v>69671.5797600086</v>
      </c>
      <c r="E2320" s="2">
        <f t="shared" si="74"/>
        <v>0.461409926252786</v>
      </c>
      <c r="F2320" s="2">
        <f t="shared" si="75"/>
        <v>39101.8187982407</v>
      </c>
    </row>
    <row r="2321" spans="1:6">
      <c r="A2321" s="5">
        <v>0.687463009018271</v>
      </c>
      <c r="B2321" s="5">
        <v>22002.4160962585</v>
      </c>
      <c r="C2321" s="5">
        <v>1.18577327621611</v>
      </c>
      <c r="D2321" s="5">
        <v>59934.049160551</v>
      </c>
      <c r="E2321" s="2">
        <f t="shared" si="74"/>
        <v>0.498310267197839</v>
      </c>
      <c r="F2321" s="2">
        <f t="shared" si="75"/>
        <v>37931.6330642925</v>
      </c>
    </row>
    <row r="2322" spans="1:6">
      <c r="A2322" s="5">
        <v>0.736764048683182</v>
      </c>
      <c r="B2322" s="5">
        <v>22338.4741036569</v>
      </c>
      <c r="C2322" s="5">
        <v>1.27476727722176</v>
      </c>
      <c r="D2322" s="5">
        <v>59764.9204162154</v>
      </c>
      <c r="E2322" s="2">
        <f t="shared" si="74"/>
        <v>0.538003228538578</v>
      </c>
      <c r="F2322" s="2">
        <f t="shared" si="75"/>
        <v>37426.4463125585</v>
      </c>
    </row>
    <row r="2323" spans="1:6">
      <c r="A2323" s="5">
        <v>0.695697833207947</v>
      </c>
      <c r="B2323" s="5">
        <v>21293.149509868</v>
      </c>
      <c r="C2323" s="5">
        <v>1.21558997670214</v>
      </c>
      <c r="D2323" s="5">
        <v>60330.1332392665</v>
      </c>
      <c r="E2323" s="2">
        <f t="shared" si="74"/>
        <v>0.519892143494193</v>
      </c>
      <c r="F2323" s="2">
        <f t="shared" si="75"/>
        <v>39036.9837293985</v>
      </c>
    </row>
    <row r="2324" spans="1:6">
      <c r="A2324" s="5">
        <v>0.719413810982903</v>
      </c>
      <c r="B2324" s="5">
        <v>16557.4263272764</v>
      </c>
      <c r="C2324" s="5">
        <v>1.25425694391275</v>
      </c>
      <c r="D2324" s="5">
        <v>54488.3277703699</v>
      </c>
      <c r="E2324" s="2">
        <f t="shared" si="74"/>
        <v>0.534843132929847</v>
      </c>
      <c r="F2324" s="2">
        <f t="shared" si="75"/>
        <v>37930.9014430935</v>
      </c>
    </row>
    <row r="2325" spans="1:6">
      <c r="A2325" s="5">
        <v>0.701351230297659</v>
      </c>
      <c r="B2325" s="5">
        <v>19782.9861403374</v>
      </c>
      <c r="C2325" s="5">
        <v>1.22241967491583</v>
      </c>
      <c r="D2325" s="5">
        <v>55143.2230857602</v>
      </c>
      <c r="E2325" s="2">
        <f t="shared" si="74"/>
        <v>0.521068444618171</v>
      </c>
      <c r="F2325" s="2">
        <f t="shared" si="75"/>
        <v>35360.2369454228</v>
      </c>
    </row>
    <row r="2326" spans="1:6">
      <c r="A2326" s="5">
        <v>0.640796683697036</v>
      </c>
      <c r="B2326" s="5">
        <v>18022.6815055231</v>
      </c>
      <c r="C2326" s="5">
        <v>1.10490023951407</v>
      </c>
      <c r="D2326" s="5">
        <v>54183.5683620182</v>
      </c>
      <c r="E2326" s="2">
        <f t="shared" si="74"/>
        <v>0.464103555817034</v>
      </c>
      <c r="F2326" s="2">
        <f t="shared" si="75"/>
        <v>36160.8868564951</v>
      </c>
    </row>
    <row r="2327" spans="1:6">
      <c r="A2327" s="5">
        <v>0.696925255837642</v>
      </c>
      <c r="B2327" s="5">
        <v>20414.7654222085</v>
      </c>
      <c r="C2327" s="5">
        <v>1.22607251482279</v>
      </c>
      <c r="D2327" s="5">
        <v>56745.173771554</v>
      </c>
      <c r="E2327" s="2">
        <f t="shared" si="74"/>
        <v>0.529147258985148</v>
      </c>
      <c r="F2327" s="2">
        <f t="shared" si="75"/>
        <v>36330.4083493455</v>
      </c>
    </row>
    <row r="2328" spans="1:6">
      <c r="A2328" s="5">
        <v>0.721270511288339</v>
      </c>
      <c r="B2328" s="5">
        <v>15860.0469307514</v>
      </c>
      <c r="C2328" s="5">
        <v>1.23651790516994</v>
      </c>
      <c r="D2328" s="5">
        <v>51008.7758380234</v>
      </c>
      <c r="E2328" s="2">
        <f t="shared" si="74"/>
        <v>0.515247393881601</v>
      </c>
      <c r="F2328" s="2">
        <f t="shared" si="75"/>
        <v>35148.728907272</v>
      </c>
    </row>
    <row r="2329" spans="1:6">
      <c r="A2329" s="5">
        <v>0.62846219878811</v>
      </c>
      <c r="B2329" s="5">
        <v>23227.9031532369</v>
      </c>
      <c r="C2329" s="5">
        <v>1.07970803604514</v>
      </c>
      <c r="D2329" s="5">
        <v>60726.9136757675</v>
      </c>
      <c r="E2329" s="2">
        <f t="shared" si="74"/>
        <v>0.45124583725703</v>
      </c>
      <c r="F2329" s="2">
        <f t="shared" si="75"/>
        <v>37499.0105225306</v>
      </c>
    </row>
    <row r="2330" spans="1:6">
      <c r="A2330" s="5">
        <v>0.731410831486572</v>
      </c>
      <c r="B2330" s="5">
        <v>19308.5732838768</v>
      </c>
      <c r="C2330" s="5">
        <v>1.26858372681967</v>
      </c>
      <c r="D2330" s="5">
        <v>53323.444750022</v>
      </c>
      <c r="E2330" s="2">
        <f t="shared" si="74"/>
        <v>0.537172895333098</v>
      </c>
      <c r="F2330" s="2">
        <f t="shared" si="75"/>
        <v>34014.8714661452</v>
      </c>
    </row>
    <row r="2331" spans="1:6">
      <c r="A2331" s="5">
        <v>0.697722157012382</v>
      </c>
      <c r="B2331" s="5">
        <v>19550.9204608807</v>
      </c>
      <c r="C2331" s="5">
        <v>1.22974018996471</v>
      </c>
      <c r="D2331" s="5">
        <v>56459.3193696563</v>
      </c>
      <c r="E2331" s="2">
        <f t="shared" si="74"/>
        <v>0.532018032952328</v>
      </c>
      <c r="F2331" s="2">
        <f t="shared" si="75"/>
        <v>36908.3989087756</v>
      </c>
    </row>
    <row r="2332" spans="1:6">
      <c r="A2332" s="5">
        <v>0.700626047137404</v>
      </c>
      <c r="B2332" s="5">
        <v>18472.5408239852</v>
      </c>
      <c r="C2332" s="5">
        <v>1.24073315275924</v>
      </c>
      <c r="D2332" s="5">
        <v>53910.9215149942</v>
      </c>
      <c r="E2332" s="2">
        <f t="shared" si="74"/>
        <v>0.540107105621836</v>
      </c>
      <c r="F2332" s="2">
        <f t="shared" si="75"/>
        <v>35438.380691009</v>
      </c>
    </row>
    <row r="2333" spans="1:6">
      <c r="A2333" s="5">
        <v>0.694803244264124</v>
      </c>
      <c r="B2333" s="5">
        <v>23552.8777202697</v>
      </c>
      <c r="C2333" s="5">
        <v>1.20101265821241</v>
      </c>
      <c r="D2333" s="5">
        <v>62583.9275929804</v>
      </c>
      <c r="E2333" s="2">
        <f t="shared" si="74"/>
        <v>0.506209413948286</v>
      </c>
      <c r="F2333" s="2">
        <f t="shared" si="75"/>
        <v>39031.0498727107</v>
      </c>
    </row>
    <row r="2334" spans="1:6">
      <c r="A2334" s="5">
        <v>0.707732149033531</v>
      </c>
      <c r="B2334" s="5">
        <v>17313.909662188</v>
      </c>
      <c r="C2334" s="5">
        <v>1.22784172840765</v>
      </c>
      <c r="D2334" s="5">
        <v>53351.8382234859</v>
      </c>
      <c r="E2334" s="2">
        <f t="shared" si="74"/>
        <v>0.520109579374119</v>
      </c>
      <c r="F2334" s="2">
        <f t="shared" si="75"/>
        <v>36037.9285612979</v>
      </c>
    </row>
    <row r="2335" spans="1:6">
      <c r="A2335" s="5">
        <v>0.710130327180547</v>
      </c>
      <c r="B2335" s="5">
        <v>20678.5115673679</v>
      </c>
      <c r="C2335" s="5">
        <v>1.25143001234939</v>
      </c>
      <c r="D2335" s="5">
        <v>60114.0936911737</v>
      </c>
      <c r="E2335" s="2">
        <f t="shared" si="74"/>
        <v>0.541299685168843</v>
      </c>
      <c r="F2335" s="2">
        <f t="shared" si="75"/>
        <v>39435.5821238058</v>
      </c>
    </row>
    <row r="2336" spans="1:6">
      <c r="A2336" s="5">
        <v>0.725082552379449</v>
      </c>
      <c r="B2336" s="5">
        <v>21346.1283716379</v>
      </c>
      <c r="C2336" s="5">
        <v>1.24255944513781</v>
      </c>
      <c r="D2336" s="5">
        <v>61458.7759540394</v>
      </c>
      <c r="E2336" s="2">
        <f t="shared" si="74"/>
        <v>0.517476892758361</v>
      </c>
      <c r="F2336" s="2">
        <f t="shared" si="75"/>
        <v>40112.6475824015</v>
      </c>
    </row>
    <row r="2337" spans="1:6">
      <c r="A2337" s="5">
        <v>0.709365747371934</v>
      </c>
      <c r="B2337" s="5">
        <v>20918.6982219398</v>
      </c>
      <c r="C2337" s="5">
        <v>1.22262746500922</v>
      </c>
      <c r="D2337" s="5">
        <v>57395.5024973142</v>
      </c>
      <c r="E2337" s="2">
        <f t="shared" si="74"/>
        <v>0.513261717637286</v>
      </c>
      <c r="F2337" s="2">
        <f t="shared" si="75"/>
        <v>36476.8042753744</v>
      </c>
    </row>
    <row r="2338" spans="1:6">
      <c r="A2338" s="5">
        <v>0.722210555166045</v>
      </c>
      <c r="B2338" s="5">
        <v>19208.1838897701</v>
      </c>
      <c r="C2338" s="5">
        <v>1.24529652205558</v>
      </c>
      <c r="D2338" s="5">
        <v>56027.8371906539</v>
      </c>
      <c r="E2338" s="2">
        <f t="shared" si="74"/>
        <v>0.523085966889535</v>
      </c>
      <c r="F2338" s="2">
        <f t="shared" si="75"/>
        <v>36819.6533008838</v>
      </c>
    </row>
    <row r="2339" spans="1:6">
      <c r="A2339" s="5">
        <v>0.723978764018516</v>
      </c>
      <c r="B2339" s="5">
        <v>17429.827599122</v>
      </c>
      <c r="C2339" s="5">
        <v>1.26052716109644</v>
      </c>
      <c r="D2339" s="5">
        <v>54180.9753495529</v>
      </c>
      <c r="E2339" s="2">
        <f t="shared" si="74"/>
        <v>0.536548397077924</v>
      </c>
      <c r="F2339" s="2">
        <f t="shared" si="75"/>
        <v>36751.1477504309</v>
      </c>
    </row>
    <row r="2340" spans="1:6">
      <c r="A2340" s="5">
        <v>0.664009381416619</v>
      </c>
      <c r="B2340" s="5">
        <v>24956.4473954306</v>
      </c>
      <c r="C2340" s="5">
        <v>1.14147512115309</v>
      </c>
      <c r="D2340" s="5">
        <v>66311.686671782</v>
      </c>
      <c r="E2340" s="2">
        <f t="shared" si="74"/>
        <v>0.477465739736471</v>
      </c>
      <c r="F2340" s="2">
        <f t="shared" si="75"/>
        <v>41355.2392763514</v>
      </c>
    </row>
    <row r="2341" spans="1:6">
      <c r="A2341" s="5">
        <v>0.735535037214617</v>
      </c>
      <c r="B2341" s="5">
        <v>18896.3256220074</v>
      </c>
      <c r="C2341" s="5">
        <v>1.28215435337106</v>
      </c>
      <c r="D2341" s="5">
        <v>55503.1356789789</v>
      </c>
      <c r="E2341" s="2">
        <f t="shared" si="74"/>
        <v>0.546619316156443</v>
      </c>
      <c r="F2341" s="2">
        <f t="shared" si="75"/>
        <v>36606.8100569715</v>
      </c>
    </row>
    <row r="2342" spans="1:6">
      <c r="A2342" s="5">
        <v>0.706953373607914</v>
      </c>
      <c r="B2342" s="5">
        <v>22740.385957466</v>
      </c>
      <c r="C2342" s="5">
        <v>1.20755705413294</v>
      </c>
      <c r="D2342" s="5">
        <v>62566.9254911045</v>
      </c>
      <c r="E2342" s="2">
        <f t="shared" si="74"/>
        <v>0.500603680525026</v>
      </c>
      <c r="F2342" s="2">
        <f t="shared" si="75"/>
        <v>39826.5395336385</v>
      </c>
    </row>
    <row r="2343" spans="1:6">
      <c r="A2343" s="5">
        <v>0.649708848093206</v>
      </c>
      <c r="B2343" s="5">
        <v>19283.8937084454</v>
      </c>
      <c r="C2343" s="5">
        <v>1.12660738294714</v>
      </c>
      <c r="D2343" s="5">
        <v>56269.0549685018</v>
      </c>
      <c r="E2343" s="2">
        <f t="shared" si="74"/>
        <v>0.476898534853934</v>
      </c>
      <c r="F2343" s="2">
        <f t="shared" si="75"/>
        <v>36985.1612600564</v>
      </c>
    </row>
    <row r="2344" spans="1:6">
      <c r="A2344" s="5">
        <v>0.707130289169952</v>
      </c>
      <c r="B2344" s="5">
        <v>14431.892405152</v>
      </c>
      <c r="C2344" s="5">
        <v>1.22837401010358</v>
      </c>
      <c r="D2344" s="5">
        <v>51087.2435097466</v>
      </c>
      <c r="E2344" s="2">
        <f t="shared" si="74"/>
        <v>0.521243720933628</v>
      </c>
      <c r="F2344" s="2">
        <f t="shared" si="75"/>
        <v>36655.3511045946</v>
      </c>
    </row>
    <row r="2345" spans="1:6">
      <c r="A2345" s="5">
        <v>0.743094810188569</v>
      </c>
      <c r="B2345" s="5">
        <v>26762.4881130122</v>
      </c>
      <c r="C2345" s="5">
        <v>1.29986271391635</v>
      </c>
      <c r="D2345" s="5">
        <v>65483.6030864417</v>
      </c>
      <c r="E2345" s="2">
        <f t="shared" si="74"/>
        <v>0.556767903727781</v>
      </c>
      <c r="F2345" s="2">
        <f t="shared" si="75"/>
        <v>38721.1149734295</v>
      </c>
    </row>
    <row r="2346" spans="1:6">
      <c r="A2346" s="5">
        <v>0.632883917728847</v>
      </c>
      <c r="B2346" s="5">
        <v>17365.168721154</v>
      </c>
      <c r="C2346" s="5">
        <v>1.09580839565349</v>
      </c>
      <c r="D2346" s="5">
        <v>51459.0627070424</v>
      </c>
      <c r="E2346" s="2">
        <f t="shared" si="74"/>
        <v>0.462924477924643</v>
      </c>
      <c r="F2346" s="2">
        <f t="shared" si="75"/>
        <v>34093.8939858884</v>
      </c>
    </row>
    <row r="2347" spans="1:6">
      <c r="A2347" s="5">
        <v>0.697560710634037</v>
      </c>
      <c r="B2347" s="5">
        <v>17383.7702299495</v>
      </c>
      <c r="C2347" s="5">
        <v>1.21110518954568</v>
      </c>
      <c r="D2347" s="5">
        <v>54160.7093833367</v>
      </c>
      <c r="E2347" s="2">
        <f t="shared" si="74"/>
        <v>0.513544478911643</v>
      </c>
      <c r="F2347" s="2">
        <f t="shared" si="75"/>
        <v>36776.9391533872</v>
      </c>
    </row>
    <row r="2348" spans="1:6">
      <c r="A2348" s="5">
        <v>0.752048092705177</v>
      </c>
      <c r="B2348" s="5">
        <v>20622.039918045</v>
      </c>
      <c r="C2348" s="5">
        <v>1.31108406362132</v>
      </c>
      <c r="D2348" s="5">
        <v>59979.6593426474</v>
      </c>
      <c r="E2348" s="2">
        <f t="shared" si="74"/>
        <v>0.559035970916143</v>
      </c>
      <c r="F2348" s="2">
        <f t="shared" si="75"/>
        <v>39357.6194246024</v>
      </c>
    </row>
    <row r="2349" spans="1:6">
      <c r="A2349" s="5">
        <v>0.68202088817188</v>
      </c>
      <c r="B2349" s="5">
        <v>21965.3152955951</v>
      </c>
      <c r="C2349" s="5">
        <v>1.17648079059081</v>
      </c>
      <c r="D2349" s="5">
        <v>60557.1651589325</v>
      </c>
      <c r="E2349" s="2">
        <f t="shared" si="74"/>
        <v>0.49445990241893</v>
      </c>
      <c r="F2349" s="2">
        <f t="shared" si="75"/>
        <v>38591.8498633374</v>
      </c>
    </row>
    <row r="2350" spans="1:6">
      <c r="A2350" s="5">
        <v>0.711788948171979</v>
      </c>
      <c r="B2350" s="5">
        <v>24337.6097149486</v>
      </c>
      <c r="C2350" s="5">
        <v>1.23233256012053</v>
      </c>
      <c r="D2350" s="5">
        <v>64039.4108341089</v>
      </c>
      <c r="E2350" s="2">
        <f t="shared" si="74"/>
        <v>0.520543611948551</v>
      </c>
      <c r="F2350" s="2">
        <f t="shared" si="75"/>
        <v>39701.8011191603</v>
      </c>
    </row>
    <row r="2351" spans="1:6">
      <c r="A2351" s="5">
        <v>0.721626847643043</v>
      </c>
      <c r="B2351" s="5">
        <v>17994.2637123461</v>
      </c>
      <c r="C2351" s="5">
        <v>1.23530279439762</v>
      </c>
      <c r="D2351" s="5">
        <v>52971.7213595104</v>
      </c>
      <c r="E2351" s="2">
        <f t="shared" si="74"/>
        <v>0.513675946754577</v>
      </c>
      <c r="F2351" s="2">
        <f t="shared" si="75"/>
        <v>34977.4576471643</v>
      </c>
    </row>
    <row r="2352" spans="1:6">
      <c r="A2352" s="5">
        <v>0.700126796005933</v>
      </c>
      <c r="B2352" s="5">
        <v>18451.6783441161</v>
      </c>
      <c r="C2352" s="5">
        <v>1.24575642671855</v>
      </c>
      <c r="D2352" s="5">
        <v>55447.1930748846</v>
      </c>
      <c r="E2352" s="2">
        <f t="shared" si="74"/>
        <v>0.545629630712617</v>
      </c>
      <c r="F2352" s="2">
        <f t="shared" si="75"/>
        <v>36995.5147307685</v>
      </c>
    </row>
    <row r="2353" spans="1:6">
      <c r="A2353" s="5">
        <v>0.626067971811303</v>
      </c>
      <c r="B2353" s="5">
        <v>24595.7296843075</v>
      </c>
      <c r="C2353" s="5">
        <v>1.06553345188443</v>
      </c>
      <c r="D2353" s="5">
        <v>63277.7683075175</v>
      </c>
      <c r="E2353" s="2">
        <f t="shared" si="74"/>
        <v>0.439465480073127</v>
      </c>
      <c r="F2353" s="2">
        <f t="shared" si="75"/>
        <v>38682.03862321</v>
      </c>
    </row>
    <row r="2354" spans="1:6">
      <c r="A2354" s="5">
        <v>0.712499289358956</v>
      </c>
      <c r="B2354" s="5">
        <v>19360.0090790467</v>
      </c>
      <c r="C2354" s="5">
        <v>1.24889784597418</v>
      </c>
      <c r="D2354" s="5">
        <v>56110.5376615487</v>
      </c>
      <c r="E2354" s="2">
        <f t="shared" si="74"/>
        <v>0.536398556615224</v>
      </c>
      <c r="F2354" s="2">
        <f t="shared" si="75"/>
        <v>36750.528582502</v>
      </c>
    </row>
    <row r="2355" spans="1:6">
      <c r="A2355" s="5">
        <v>0.714231899346067</v>
      </c>
      <c r="B2355" s="5">
        <v>19036.4311489268</v>
      </c>
      <c r="C2355" s="5">
        <v>1.21440760413413</v>
      </c>
      <c r="D2355" s="5">
        <v>56798.0656374978</v>
      </c>
      <c r="E2355" s="2">
        <f t="shared" si="74"/>
        <v>0.500175704788063</v>
      </c>
      <c r="F2355" s="2">
        <f t="shared" si="75"/>
        <v>37761.634488571</v>
      </c>
    </row>
    <row r="2356" spans="1:6">
      <c r="A2356" s="5">
        <v>0.737500989996168</v>
      </c>
      <c r="B2356" s="5">
        <v>20204.6996398573</v>
      </c>
      <c r="C2356" s="5">
        <v>1.28270255421452</v>
      </c>
      <c r="D2356" s="5">
        <v>57813.9146121397</v>
      </c>
      <c r="E2356" s="2">
        <f t="shared" si="74"/>
        <v>0.545201564218352</v>
      </c>
      <c r="F2356" s="2">
        <f t="shared" si="75"/>
        <v>37609.2149722824</v>
      </c>
    </row>
    <row r="2357" spans="1:6">
      <c r="A2357" s="5">
        <v>0.732484143179191</v>
      </c>
      <c r="B2357" s="5">
        <v>17424.9809377422</v>
      </c>
      <c r="C2357" s="5">
        <v>1.24468513919327</v>
      </c>
      <c r="D2357" s="5">
        <v>52282.7108222797</v>
      </c>
      <c r="E2357" s="2">
        <f t="shared" si="74"/>
        <v>0.512200996014079</v>
      </c>
      <c r="F2357" s="2">
        <f t="shared" si="75"/>
        <v>34857.7298845375</v>
      </c>
    </row>
    <row r="2358" spans="1:6">
      <c r="A2358" s="5">
        <v>0.718420389914613</v>
      </c>
      <c r="B2358" s="5">
        <v>16166.5501755618</v>
      </c>
      <c r="C2358" s="5">
        <v>1.26081935041474</v>
      </c>
      <c r="D2358" s="5">
        <v>54481.8950147906</v>
      </c>
      <c r="E2358" s="2">
        <f t="shared" si="74"/>
        <v>0.542398960500127</v>
      </c>
      <c r="F2358" s="2">
        <f t="shared" si="75"/>
        <v>38315.3448392288</v>
      </c>
    </row>
    <row r="2359" spans="1:6">
      <c r="A2359" s="5">
        <v>0.682332389279408</v>
      </c>
      <c r="B2359" s="5">
        <v>18101.4198932407</v>
      </c>
      <c r="C2359" s="5">
        <v>1.14278635441089</v>
      </c>
      <c r="D2359" s="5">
        <v>53250.0181157481</v>
      </c>
      <c r="E2359" s="2">
        <f t="shared" si="74"/>
        <v>0.460453965131482</v>
      </c>
      <c r="F2359" s="2">
        <f t="shared" si="75"/>
        <v>35148.5982225074</v>
      </c>
    </row>
    <row r="2360" spans="1:6">
      <c r="A2360" s="5">
        <v>0.703862897720236</v>
      </c>
      <c r="B2360" s="5">
        <v>22828.0468954413</v>
      </c>
      <c r="C2360" s="5">
        <v>1.17828743222213</v>
      </c>
      <c r="D2360" s="5">
        <v>62445.2856085716</v>
      </c>
      <c r="E2360" s="2">
        <f t="shared" si="74"/>
        <v>0.474424534501894</v>
      </c>
      <c r="F2360" s="2">
        <f t="shared" si="75"/>
        <v>39617.2387131303</v>
      </c>
    </row>
    <row r="2361" spans="1:6">
      <c r="A2361" s="5">
        <v>0.663471977883453</v>
      </c>
      <c r="B2361" s="5">
        <v>20198.6954836994</v>
      </c>
      <c r="C2361" s="5">
        <v>1.1135342594624</v>
      </c>
      <c r="D2361" s="5">
        <v>58409.5116082595</v>
      </c>
      <c r="E2361" s="2">
        <f t="shared" si="74"/>
        <v>0.450062281578947</v>
      </c>
      <c r="F2361" s="2">
        <f t="shared" si="75"/>
        <v>38210.8161245601</v>
      </c>
    </row>
    <row r="2362" spans="1:6">
      <c r="A2362" s="5">
        <v>0.735333586426897</v>
      </c>
      <c r="B2362" s="5">
        <v>17610.4952737252</v>
      </c>
      <c r="C2362" s="5">
        <v>1.28501962825102</v>
      </c>
      <c r="D2362" s="5">
        <v>55014.6821530038</v>
      </c>
      <c r="E2362" s="2">
        <f t="shared" si="74"/>
        <v>0.549686041824123</v>
      </c>
      <c r="F2362" s="2">
        <f t="shared" si="75"/>
        <v>37404.1868792786</v>
      </c>
    </row>
    <row r="2363" spans="1:6">
      <c r="A2363" s="5">
        <v>0.698946299027844</v>
      </c>
      <c r="B2363" s="5">
        <v>15197.598086086</v>
      </c>
      <c r="C2363" s="5">
        <v>1.17703997853876</v>
      </c>
      <c r="D2363" s="5">
        <v>51275.8954060871</v>
      </c>
      <c r="E2363" s="2">
        <f t="shared" si="74"/>
        <v>0.478093679510916</v>
      </c>
      <c r="F2363" s="2">
        <f t="shared" si="75"/>
        <v>36078.2973200011</v>
      </c>
    </row>
    <row r="2364" spans="1:6">
      <c r="A2364" s="5">
        <v>0.723564682492939</v>
      </c>
      <c r="B2364" s="5">
        <v>17432.4744879795</v>
      </c>
      <c r="C2364" s="5">
        <v>1.24491215110661</v>
      </c>
      <c r="D2364" s="5">
        <v>52916.1932986602</v>
      </c>
      <c r="E2364" s="2">
        <f t="shared" si="74"/>
        <v>0.521347468613671</v>
      </c>
      <c r="F2364" s="2">
        <f t="shared" si="75"/>
        <v>35483.7188106807</v>
      </c>
    </row>
    <row r="2365" spans="1:6">
      <c r="A2365" s="5">
        <v>0.723797944580365</v>
      </c>
      <c r="B2365" s="5">
        <v>22077.1964704518</v>
      </c>
      <c r="C2365" s="5">
        <v>1.23017370750936</v>
      </c>
      <c r="D2365" s="5">
        <v>58259.9370188326</v>
      </c>
      <c r="E2365" s="2">
        <f t="shared" si="74"/>
        <v>0.506375762928995</v>
      </c>
      <c r="F2365" s="2">
        <f t="shared" si="75"/>
        <v>36182.7405483808</v>
      </c>
    </row>
    <row r="2366" spans="1:6">
      <c r="A2366" s="5">
        <v>0.70342481642831</v>
      </c>
      <c r="B2366" s="5">
        <v>19352.1771373371</v>
      </c>
      <c r="C2366" s="5">
        <v>1.16767704382258</v>
      </c>
      <c r="D2366" s="5">
        <v>55594.6479515778</v>
      </c>
      <c r="E2366" s="2">
        <f t="shared" si="74"/>
        <v>0.46425222739427</v>
      </c>
      <c r="F2366" s="2">
        <f t="shared" si="75"/>
        <v>36242.4708142407</v>
      </c>
    </row>
    <row r="2367" spans="1:6">
      <c r="A2367" s="5">
        <v>0.703697370252053</v>
      </c>
      <c r="B2367" s="5">
        <v>18674.863881537</v>
      </c>
      <c r="C2367" s="5">
        <v>1.21491237857101</v>
      </c>
      <c r="D2367" s="5">
        <v>55494.7248653317</v>
      </c>
      <c r="E2367" s="2">
        <f t="shared" si="74"/>
        <v>0.511215008318957</v>
      </c>
      <c r="F2367" s="2">
        <f t="shared" si="75"/>
        <v>36819.8609837947</v>
      </c>
    </row>
    <row r="2368" spans="1:6">
      <c r="A2368" s="5">
        <v>0.717601506766542</v>
      </c>
      <c r="B2368" s="5">
        <v>17692.464464502</v>
      </c>
      <c r="C2368" s="5">
        <v>1.2300024173245</v>
      </c>
      <c r="D2368" s="5">
        <v>54071.3635122262</v>
      </c>
      <c r="E2368" s="2">
        <f t="shared" si="74"/>
        <v>0.512400910557958</v>
      </c>
      <c r="F2368" s="2">
        <f t="shared" si="75"/>
        <v>36378.8990477242</v>
      </c>
    </row>
    <row r="2369" spans="1:6">
      <c r="A2369" s="5">
        <v>0.691685010181133</v>
      </c>
      <c r="B2369" s="5">
        <v>19513.2039156023</v>
      </c>
      <c r="C2369" s="5">
        <v>1.23363909536629</v>
      </c>
      <c r="D2369" s="5">
        <v>57820.6229383531</v>
      </c>
      <c r="E2369" s="2">
        <f t="shared" si="74"/>
        <v>0.541954085185157</v>
      </c>
      <c r="F2369" s="2">
        <f t="shared" si="75"/>
        <v>38307.4190227508</v>
      </c>
    </row>
    <row r="2370" spans="1:6">
      <c r="A2370" s="5">
        <v>0.665220860709881</v>
      </c>
      <c r="B2370" s="5">
        <v>24569.72615987</v>
      </c>
      <c r="C2370" s="5">
        <v>1.18855481603484</v>
      </c>
      <c r="D2370" s="5">
        <v>65794.0100467642</v>
      </c>
      <c r="E2370" s="2">
        <f t="shared" si="74"/>
        <v>0.523333955324959</v>
      </c>
      <c r="F2370" s="2">
        <f t="shared" si="75"/>
        <v>41224.2838868942</v>
      </c>
    </row>
    <row r="2371" spans="1:6">
      <c r="A2371" s="5">
        <v>0.673053632748943</v>
      </c>
      <c r="B2371" s="5">
        <v>14941.2192719931</v>
      </c>
      <c r="C2371" s="5">
        <v>1.14439743957183</v>
      </c>
      <c r="D2371" s="5">
        <v>51703.7094369291</v>
      </c>
      <c r="E2371" s="2">
        <f t="shared" si="74"/>
        <v>0.471343806822887</v>
      </c>
      <c r="F2371" s="2">
        <f t="shared" si="75"/>
        <v>36762.490164936</v>
      </c>
    </row>
    <row r="2372" spans="1:6">
      <c r="A2372" s="5">
        <v>0.723405498902197</v>
      </c>
      <c r="B2372" s="5">
        <v>23313.7646195737</v>
      </c>
      <c r="C2372" s="5">
        <v>1.26427273373634</v>
      </c>
      <c r="D2372" s="5">
        <v>59497.5309465692</v>
      </c>
      <c r="E2372" s="2">
        <f t="shared" ref="E2372:E2435" si="76">C2372-A2372</f>
        <v>0.540867234834143</v>
      </c>
      <c r="F2372" s="2">
        <f t="shared" ref="F2372:F2435" si="77">D2372-B2372</f>
        <v>36183.7663269955</v>
      </c>
    </row>
    <row r="2373" spans="1:6">
      <c r="A2373" s="5">
        <v>0.740505113584914</v>
      </c>
      <c r="B2373" s="5">
        <v>22910.6992672843</v>
      </c>
      <c r="C2373" s="5">
        <v>1.2646336976928</v>
      </c>
      <c r="D2373" s="5">
        <v>61049.577703021</v>
      </c>
      <c r="E2373" s="2">
        <f t="shared" si="76"/>
        <v>0.524128584107886</v>
      </c>
      <c r="F2373" s="2">
        <f t="shared" si="77"/>
        <v>38138.8784357367</v>
      </c>
    </row>
    <row r="2374" spans="1:6">
      <c r="A2374" s="5">
        <v>0.692361768908585</v>
      </c>
      <c r="B2374" s="5">
        <v>19704.5903288783</v>
      </c>
      <c r="C2374" s="5">
        <v>1.1843149819266</v>
      </c>
      <c r="D2374" s="5">
        <v>58918.1141992866</v>
      </c>
      <c r="E2374" s="2">
        <f t="shared" si="76"/>
        <v>0.491953213018015</v>
      </c>
      <c r="F2374" s="2">
        <f t="shared" si="77"/>
        <v>39213.5238704083</v>
      </c>
    </row>
    <row r="2375" spans="1:6">
      <c r="A2375" s="5">
        <v>0.711351837646693</v>
      </c>
      <c r="B2375" s="5">
        <v>21997.6491659832</v>
      </c>
      <c r="C2375" s="5">
        <v>1.22618567531468</v>
      </c>
      <c r="D2375" s="5">
        <v>58825.9536561269</v>
      </c>
      <c r="E2375" s="2">
        <f t="shared" si="76"/>
        <v>0.514833837667987</v>
      </c>
      <c r="F2375" s="2">
        <f t="shared" si="77"/>
        <v>36828.3044901437</v>
      </c>
    </row>
    <row r="2376" spans="1:6">
      <c r="A2376" s="5">
        <v>0.724491176262782</v>
      </c>
      <c r="B2376" s="5">
        <v>15967.095016798</v>
      </c>
      <c r="C2376" s="5">
        <v>1.26097556957515</v>
      </c>
      <c r="D2376" s="5">
        <v>51291.9793533077</v>
      </c>
      <c r="E2376" s="2">
        <f t="shared" si="76"/>
        <v>0.536484393312368</v>
      </c>
      <c r="F2376" s="2">
        <f t="shared" si="77"/>
        <v>35324.8843365097</v>
      </c>
    </row>
    <row r="2377" spans="1:6">
      <c r="A2377" s="5">
        <v>0.683633309078161</v>
      </c>
      <c r="B2377" s="5">
        <v>20160.016174701</v>
      </c>
      <c r="C2377" s="5">
        <v>1.16412899032647</v>
      </c>
      <c r="D2377" s="5">
        <v>57275.3489345402</v>
      </c>
      <c r="E2377" s="2">
        <f t="shared" si="76"/>
        <v>0.480495681248309</v>
      </c>
      <c r="F2377" s="2">
        <f t="shared" si="77"/>
        <v>37115.3327598392</v>
      </c>
    </row>
    <row r="2378" spans="1:6">
      <c r="A2378" s="5">
        <v>0.697969671184763</v>
      </c>
      <c r="B2378" s="5">
        <v>17472.351913435</v>
      </c>
      <c r="C2378" s="5">
        <v>1.21254362990611</v>
      </c>
      <c r="D2378" s="5">
        <v>55458.948922352</v>
      </c>
      <c r="E2378" s="2">
        <f t="shared" si="76"/>
        <v>0.514573958721347</v>
      </c>
      <c r="F2378" s="2">
        <f t="shared" si="77"/>
        <v>37986.597008917</v>
      </c>
    </row>
    <row r="2379" spans="1:6">
      <c r="A2379" s="5">
        <v>0.645447352394271</v>
      </c>
      <c r="B2379" s="5">
        <v>20448.6381481665</v>
      </c>
      <c r="C2379" s="5">
        <v>1.12521661730428</v>
      </c>
      <c r="D2379" s="5">
        <v>58612.157401763</v>
      </c>
      <c r="E2379" s="2">
        <f t="shared" si="76"/>
        <v>0.479769264910009</v>
      </c>
      <c r="F2379" s="2">
        <f t="shared" si="77"/>
        <v>38163.5192535965</v>
      </c>
    </row>
    <row r="2380" spans="1:6">
      <c r="A2380" s="5">
        <v>0.701540394154195</v>
      </c>
      <c r="B2380" s="5">
        <v>15220.4325533819</v>
      </c>
      <c r="C2380" s="5">
        <v>1.2416839837007</v>
      </c>
      <c r="D2380" s="5">
        <v>51653.3294418208</v>
      </c>
      <c r="E2380" s="2">
        <f t="shared" si="76"/>
        <v>0.540143589546505</v>
      </c>
      <c r="F2380" s="2">
        <f t="shared" si="77"/>
        <v>36432.8968884389</v>
      </c>
    </row>
    <row r="2381" spans="1:6">
      <c r="A2381" s="5">
        <v>0.671959866710665</v>
      </c>
      <c r="B2381" s="5">
        <v>15119.0535778433</v>
      </c>
      <c r="C2381" s="5">
        <v>1.15992652884158</v>
      </c>
      <c r="D2381" s="5">
        <v>51164.5662093523</v>
      </c>
      <c r="E2381" s="2">
        <f t="shared" si="76"/>
        <v>0.487966662130915</v>
      </c>
      <c r="F2381" s="2">
        <f t="shared" si="77"/>
        <v>36045.512631509</v>
      </c>
    </row>
    <row r="2382" spans="1:6">
      <c r="A2382" s="5">
        <v>0.752318295755828</v>
      </c>
      <c r="B2382" s="5">
        <v>16731.4079826431</v>
      </c>
      <c r="C2382" s="5">
        <v>1.2838951511187</v>
      </c>
      <c r="D2382" s="5">
        <v>52367.3680673131</v>
      </c>
      <c r="E2382" s="2">
        <f t="shared" si="76"/>
        <v>0.531576855362872</v>
      </c>
      <c r="F2382" s="2">
        <f t="shared" si="77"/>
        <v>35635.96008467</v>
      </c>
    </row>
    <row r="2383" spans="1:6">
      <c r="A2383" s="5">
        <v>0.797021134735254</v>
      </c>
      <c r="B2383" s="5">
        <v>15800.1262948534</v>
      </c>
      <c r="C2383" s="5">
        <v>1.40258432404395</v>
      </c>
      <c r="D2383" s="5">
        <v>53129.8261524787</v>
      </c>
      <c r="E2383" s="2">
        <f t="shared" si="76"/>
        <v>0.605563189308696</v>
      </c>
      <c r="F2383" s="2">
        <f t="shared" si="77"/>
        <v>37329.6998576253</v>
      </c>
    </row>
    <row r="2384" spans="1:6">
      <c r="A2384" s="5">
        <v>0.720471652727525</v>
      </c>
      <c r="B2384" s="5">
        <v>21626.290053992</v>
      </c>
      <c r="C2384" s="5">
        <v>1.25217623037446</v>
      </c>
      <c r="D2384" s="5">
        <v>58882.6860212816</v>
      </c>
      <c r="E2384" s="2">
        <f t="shared" si="76"/>
        <v>0.531704577646935</v>
      </c>
      <c r="F2384" s="2">
        <f t="shared" si="77"/>
        <v>37256.3959672896</v>
      </c>
    </row>
    <row r="2385" spans="1:6">
      <c r="A2385" s="5">
        <v>0.704660830408827</v>
      </c>
      <c r="B2385" s="5">
        <v>15493.547020872</v>
      </c>
      <c r="C2385" s="5">
        <v>1.18082419137629</v>
      </c>
      <c r="D2385" s="5">
        <v>50486.1780362708</v>
      </c>
      <c r="E2385" s="2">
        <f t="shared" si="76"/>
        <v>0.476163360967463</v>
      </c>
      <c r="F2385" s="2">
        <f t="shared" si="77"/>
        <v>34992.6310153988</v>
      </c>
    </row>
    <row r="2386" spans="1:6">
      <c r="A2386" s="5">
        <v>0.759695916080138</v>
      </c>
      <c r="B2386" s="5">
        <v>22414.708728739</v>
      </c>
      <c r="C2386" s="5">
        <v>1.37665804048127</v>
      </c>
      <c r="D2386" s="5">
        <v>60904.1353876206</v>
      </c>
      <c r="E2386" s="2">
        <f t="shared" si="76"/>
        <v>0.616962124401132</v>
      </c>
      <c r="F2386" s="2">
        <f t="shared" si="77"/>
        <v>38489.4266588816</v>
      </c>
    </row>
    <row r="2387" spans="1:6">
      <c r="A2387" s="5">
        <v>0.703730051131923</v>
      </c>
      <c r="B2387" s="5">
        <v>20234.8800961076</v>
      </c>
      <c r="C2387" s="5">
        <v>1.22743359167834</v>
      </c>
      <c r="D2387" s="5">
        <v>58243.1803917523</v>
      </c>
      <c r="E2387" s="2">
        <f t="shared" si="76"/>
        <v>0.523703540546417</v>
      </c>
      <c r="F2387" s="2">
        <f t="shared" si="77"/>
        <v>38008.3002956447</v>
      </c>
    </row>
    <row r="2388" spans="1:6">
      <c r="A2388" s="5">
        <v>0.728532085445283</v>
      </c>
      <c r="B2388" s="5">
        <v>18758.4994430352</v>
      </c>
      <c r="C2388" s="5">
        <v>1.2771628451871</v>
      </c>
      <c r="D2388" s="5">
        <v>55548.0242817505</v>
      </c>
      <c r="E2388" s="2">
        <f t="shared" si="76"/>
        <v>0.548630759741817</v>
      </c>
      <c r="F2388" s="2">
        <f t="shared" si="77"/>
        <v>36789.5248387153</v>
      </c>
    </row>
    <row r="2389" spans="1:6">
      <c r="A2389" s="5">
        <v>0.755573950396938</v>
      </c>
      <c r="B2389" s="5">
        <v>25660.5746600602</v>
      </c>
      <c r="C2389" s="5">
        <v>1.32888013792461</v>
      </c>
      <c r="D2389" s="5">
        <v>67117.3003964484</v>
      </c>
      <c r="E2389" s="2">
        <f t="shared" si="76"/>
        <v>0.573306187527672</v>
      </c>
      <c r="F2389" s="2">
        <f t="shared" si="77"/>
        <v>41456.7257363882</v>
      </c>
    </row>
    <row r="2390" spans="1:6">
      <c r="A2390" s="5">
        <v>0.678346491484466</v>
      </c>
      <c r="B2390" s="5">
        <v>20428.3413325465</v>
      </c>
      <c r="C2390" s="5">
        <v>1.19805650336595</v>
      </c>
      <c r="D2390" s="5">
        <v>60951.5661269736</v>
      </c>
      <c r="E2390" s="2">
        <f t="shared" si="76"/>
        <v>0.519710011881484</v>
      </c>
      <c r="F2390" s="2">
        <f t="shared" si="77"/>
        <v>40523.2247944271</v>
      </c>
    </row>
    <row r="2391" spans="1:6">
      <c r="A2391" s="5">
        <v>0.709347158569583</v>
      </c>
      <c r="B2391" s="5">
        <v>18577.5222687105</v>
      </c>
      <c r="C2391" s="5">
        <v>1.23137764002833</v>
      </c>
      <c r="D2391" s="5">
        <v>54141.584219813</v>
      </c>
      <c r="E2391" s="2">
        <f t="shared" si="76"/>
        <v>0.522030481458747</v>
      </c>
      <c r="F2391" s="2">
        <f t="shared" si="77"/>
        <v>35564.0619511025</v>
      </c>
    </row>
    <row r="2392" spans="1:6">
      <c r="A2392" s="5">
        <v>0.708355906060356</v>
      </c>
      <c r="B2392" s="5">
        <v>21402.9936398995</v>
      </c>
      <c r="C2392" s="5">
        <v>1.25991679316793</v>
      </c>
      <c r="D2392" s="5">
        <v>60776.9970952184</v>
      </c>
      <c r="E2392" s="2">
        <f t="shared" si="76"/>
        <v>0.551560887107574</v>
      </c>
      <c r="F2392" s="2">
        <f t="shared" si="77"/>
        <v>39374.0034553189</v>
      </c>
    </row>
    <row r="2393" spans="1:6">
      <c r="A2393" s="5">
        <v>0.67096656625308</v>
      </c>
      <c r="B2393" s="5">
        <v>24721.7696451546</v>
      </c>
      <c r="C2393" s="5">
        <v>1.16447162038485</v>
      </c>
      <c r="D2393" s="5">
        <v>61460.7981906836</v>
      </c>
      <c r="E2393" s="2">
        <f t="shared" si="76"/>
        <v>0.49350505413177</v>
      </c>
      <c r="F2393" s="2">
        <f t="shared" si="77"/>
        <v>36739.028545529</v>
      </c>
    </row>
    <row r="2394" spans="1:6">
      <c r="A2394" s="5">
        <v>0.653080397819244</v>
      </c>
      <c r="B2394" s="5">
        <v>20311.7048712291</v>
      </c>
      <c r="C2394" s="5">
        <v>1.10778799103957</v>
      </c>
      <c r="D2394" s="5">
        <v>56057.1486532277</v>
      </c>
      <c r="E2394" s="2">
        <f t="shared" si="76"/>
        <v>0.454707593220326</v>
      </c>
      <c r="F2394" s="2">
        <f t="shared" si="77"/>
        <v>35745.4437819986</v>
      </c>
    </row>
    <row r="2395" spans="1:6">
      <c r="A2395" s="5">
        <v>0.689879499269388</v>
      </c>
      <c r="B2395" s="5">
        <v>16994.9033322774</v>
      </c>
      <c r="C2395" s="5">
        <v>1.1976138780234</v>
      </c>
      <c r="D2395" s="5">
        <v>54387.5712292383</v>
      </c>
      <c r="E2395" s="2">
        <f t="shared" si="76"/>
        <v>0.507734378754012</v>
      </c>
      <c r="F2395" s="2">
        <f t="shared" si="77"/>
        <v>37392.6678969609</v>
      </c>
    </row>
    <row r="2396" spans="1:6">
      <c r="A2396" s="5">
        <v>0.696367400992434</v>
      </c>
      <c r="B2396" s="5">
        <v>15830.2524970748</v>
      </c>
      <c r="C2396" s="5">
        <v>1.20417069700667</v>
      </c>
      <c r="D2396" s="5">
        <v>51198.0148247604</v>
      </c>
      <c r="E2396" s="2">
        <f t="shared" si="76"/>
        <v>0.507803296014236</v>
      </c>
      <c r="F2396" s="2">
        <f t="shared" si="77"/>
        <v>35367.7623276856</v>
      </c>
    </row>
    <row r="2397" spans="1:6">
      <c r="A2397" s="5">
        <v>0.709020326795375</v>
      </c>
      <c r="B2397" s="5">
        <v>18166.7253988222</v>
      </c>
      <c r="C2397" s="5">
        <v>1.25200385415514</v>
      </c>
      <c r="D2397" s="5">
        <v>54090.3688288144</v>
      </c>
      <c r="E2397" s="2">
        <f t="shared" si="76"/>
        <v>0.542983527359765</v>
      </c>
      <c r="F2397" s="2">
        <f t="shared" si="77"/>
        <v>35923.6434299922</v>
      </c>
    </row>
    <row r="2398" spans="1:6">
      <c r="A2398" s="5">
        <v>0.641163470719614</v>
      </c>
      <c r="B2398" s="5">
        <v>20603.9761529991</v>
      </c>
      <c r="C2398" s="5">
        <v>1.10728834831476</v>
      </c>
      <c r="D2398" s="5">
        <v>60225.7747042518</v>
      </c>
      <c r="E2398" s="2">
        <f t="shared" si="76"/>
        <v>0.466124877595146</v>
      </c>
      <c r="F2398" s="2">
        <f t="shared" si="77"/>
        <v>39621.7985512527</v>
      </c>
    </row>
    <row r="2399" spans="1:6">
      <c r="A2399" s="5">
        <v>0.693580412140109</v>
      </c>
      <c r="B2399" s="5">
        <v>21205.6121384824</v>
      </c>
      <c r="C2399" s="5">
        <v>1.20059916559988</v>
      </c>
      <c r="D2399" s="5">
        <v>60001.3831765216</v>
      </c>
      <c r="E2399" s="2">
        <f t="shared" si="76"/>
        <v>0.507018753459771</v>
      </c>
      <c r="F2399" s="2">
        <f t="shared" si="77"/>
        <v>38795.7710380392</v>
      </c>
    </row>
    <row r="2400" spans="1:6">
      <c r="A2400" s="5">
        <v>0.68679394211235</v>
      </c>
      <c r="B2400" s="5">
        <v>16517.3561822687</v>
      </c>
      <c r="C2400" s="5">
        <v>1.18239305980568</v>
      </c>
      <c r="D2400" s="5">
        <v>53328.5122123313</v>
      </c>
      <c r="E2400" s="2">
        <f t="shared" si="76"/>
        <v>0.49559911769333</v>
      </c>
      <c r="F2400" s="2">
        <f t="shared" si="77"/>
        <v>36811.1560300626</v>
      </c>
    </row>
    <row r="2401" spans="1:6">
      <c r="A2401" s="5">
        <v>0.744336649422528</v>
      </c>
      <c r="B2401" s="5">
        <v>19867.0570962846</v>
      </c>
      <c r="C2401" s="5">
        <v>1.30803463365601</v>
      </c>
      <c r="D2401" s="5">
        <v>57521.0084948071</v>
      </c>
      <c r="E2401" s="2">
        <f t="shared" si="76"/>
        <v>0.563697984233482</v>
      </c>
      <c r="F2401" s="2">
        <f t="shared" si="77"/>
        <v>37653.9513985225</v>
      </c>
    </row>
    <row r="2402" spans="1:6">
      <c r="A2402" s="5">
        <v>0.768575767194006</v>
      </c>
      <c r="B2402" s="5">
        <v>25340.8247805139</v>
      </c>
      <c r="C2402" s="5">
        <v>1.29745356714142</v>
      </c>
      <c r="D2402" s="5">
        <v>62224.9525465463</v>
      </c>
      <c r="E2402" s="2">
        <f t="shared" si="76"/>
        <v>0.528877799947414</v>
      </c>
      <c r="F2402" s="2">
        <f t="shared" si="77"/>
        <v>36884.1277660324</v>
      </c>
    </row>
    <row r="2403" spans="1:6">
      <c r="A2403" s="5">
        <v>0.69652789703192</v>
      </c>
      <c r="B2403" s="5">
        <v>20935.7041206884</v>
      </c>
      <c r="C2403" s="5">
        <v>1.22071748127101</v>
      </c>
      <c r="D2403" s="5">
        <v>55774.967336382</v>
      </c>
      <c r="E2403" s="2">
        <f t="shared" si="76"/>
        <v>0.52418958423909</v>
      </c>
      <c r="F2403" s="2">
        <f t="shared" si="77"/>
        <v>34839.2632156936</v>
      </c>
    </row>
    <row r="2404" spans="1:6">
      <c r="A2404" s="5">
        <v>0.736346641737527</v>
      </c>
      <c r="B2404" s="5">
        <v>17139.9682743037</v>
      </c>
      <c r="C2404" s="5">
        <v>1.2872641201292</v>
      </c>
      <c r="D2404" s="5">
        <v>54768.7054116316</v>
      </c>
      <c r="E2404" s="2">
        <f t="shared" si="76"/>
        <v>0.550917478391673</v>
      </c>
      <c r="F2404" s="2">
        <f t="shared" si="77"/>
        <v>37628.7371373279</v>
      </c>
    </row>
    <row r="2405" spans="1:6">
      <c r="A2405" s="5">
        <v>0.669392394212218</v>
      </c>
      <c r="B2405" s="5">
        <v>22005.5332620104</v>
      </c>
      <c r="C2405" s="5">
        <v>1.17054800120584</v>
      </c>
      <c r="D2405" s="5">
        <v>59416.3040730091</v>
      </c>
      <c r="E2405" s="2">
        <f t="shared" si="76"/>
        <v>0.501155606993622</v>
      </c>
      <c r="F2405" s="2">
        <f t="shared" si="77"/>
        <v>37410.7708109987</v>
      </c>
    </row>
    <row r="2406" spans="1:6">
      <c r="A2406" s="5">
        <v>0.672322564007796</v>
      </c>
      <c r="B2406" s="5">
        <v>15361.2119558742</v>
      </c>
      <c r="C2406" s="5">
        <v>1.16161399504891</v>
      </c>
      <c r="D2406" s="5">
        <v>51451.4642847106</v>
      </c>
      <c r="E2406" s="2">
        <f t="shared" si="76"/>
        <v>0.489291431041114</v>
      </c>
      <c r="F2406" s="2">
        <f t="shared" si="77"/>
        <v>36090.2523288364</v>
      </c>
    </row>
    <row r="2407" spans="1:6">
      <c r="A2407" s="5">
        <v>0.717952305914884</v>
      </c>
      <c r="B2407" s="5">
        <v>19099.9296003213</v>
      </c>
      <c r="C2407" s="5">
        <v>1.24449625939278</v>
      </c>
      <c r="D2407" s="5">
        <v>55092.0117245884</v>
      </c>
      <c r="E2407" s="2">
        <f t="shared" si="76"/>
        <v>0.526543953477896</v>
      </c>
      <c r="F2407" s="2">
        <f t="shared" si="77"/>
        <v>35992.0821242671</v>
      </c>
    </row>
    <row r="2408" spans="1:6">
      <c r="A2408" s="5">
        <v>0.709025194941652</v>
      </c>
      <c r="B2408" s="5">
        <v>19188.344783559</v>
      </c>
      <c r="C2408" s="5">
        <v>1.25571143743302</v>
      </c>
      <c r="D2408" s="5">
        <v>58975.7780601395</v>
      </c>
      <c r="E2408" s="2">
        <f t="shared" si="76"/>
        <v>0.546686242491368</v>
      </c>
      <c r="F2408" s="2">
        <f t="shared" si="77"/>
        <v>39787.4332765805</v>
      </c>
    </row>
    <row r="2409" spans="1:6">
      <c r="A2409" s="5">
        <v>0.691847699334414</v>
      </c>
      <c r="B2409" s="5">
        <v>17303.2905198013</v>
      </c>
      <c r="C2409" s="5">
        <v>1.20164726435425</v>
      </c>
      <c r="D2409" s="5">
        <v>54610.9232015837</v>
      </c>
      <c r="E2409" s="2">
        <f t="shared" si="76"/>
        <v>0.509799565019836</v>
      </c>
      <c r="F2409" s="2">
        <f t="shared" si="77"/>
        <v>37307.6326817824</v>
      </c>
    </row>
    <row r="2410" spans="1:6">
      <c r="A2410" s="5">
        <v>0.707735098959143</v>
      </c>
      <c r="B2410" s="5">
        <v>16321.0555284919</v>
      </c>
      <c r="C2410" s="5">
        <v>1.21513182245641</v>
      </c>
      <c r="D2410" s="5">
        <v>51334.8768532578</v>
      </c>
      <c r="E2410" s="2">
        <f t="shared" si="76"/>
        <v>0.507396723497267</v>
      </c>
      <c r="F2410" s="2">
        <f t="shared" si="77"/>
        <v>35013.8213247659</v>
      </c>
    </row>
    <row r="2411" spans="1:6">
      <c r="A2411" s="5">
        <v>0.706688373460373</v>
      </c>
      <c r="B2411" s="5">
        <v>24424.6244887209</v>
      </c>
      <c r="C2411" s="5">
        <v>1.22559539548778</v>
      </c>
      <c r="D2411" s="5">
        <v>62705.4813331788</v>
      </c>
      <c r="E2411" s="2">
        <f t="shared" si="76"/>
        <v>0.518907022027407</v>
      </c>
      <c r="F2411" s="2">
        <f t="shared" si="77"/>
        <v>38280.8568444579</v>
      </c>
    </row>
    <row r="2412" spans="1:6">
      <c r="A2412" s="5">
        <v>0.701879332904548</v>
      </c>
      <c r="B2412" s="5">
        <v>19351.7498252036</v>
      </c>
      <c r="C2412" s="5">
        <v>1.22602983097487</v>
      </c>
      <c r="D2412" s="5">
        <v>55102.845892747</v>
      </c>
      <c r="E2412" s="2">
        <f t="shared" si="76"/>
        <v>0.524150498070322</v>
      </c>
      <c r="F2412" s="2">
        <f t="shared" si="77"/>
        <v>35751.0960675434</v>
      </c>
    </row>
    <row r="2413" spans="1:6">
      <c r="A2413" s="5">
        <v>0.656239211440733</v>
      </c>
      <c r="B2413" s="5">
        <v>19999.0468204698</v>
      </c>
      <c r="C2413" s="5">
        <v>1.12026268049854</v>
      </c>
      <c r="D2413" s="5">
        <v>57296.4561093216</v>
      </c>
      <c r="E2413" s="2">
        <f t="shared" si="76"/>
        <v>0.464023469057807</v>
      </c>
      <c r="F2413" s="2">
        <f t="shared" si="77"/>
        <v>37297.4092888518</v>
      </c>
    </row>
    <row r="2414" spans="1:6">
      <c r="A2414" s="5">
        <v>0.718114007429677</v>
      </c>
      <c r="B2414" s="5">
        <v>15877.4580286677</v>
      </c>
      <c r="C2414" s="5">
        <v>1.25328244111387</v>
      </c>
      <c r="D2414" s="5">
        <v>51486.3316197845</v>
      </c>
      <c r="E2414" s="2">
        <f t="shared" si="76"/>
        <v>0.535168433684193</v>
      </c>
      <c r="F2414" s="2">
        <f t="shared" si="77"/>
        <v>35608.8735911168</v>
      </c>
    </row>
    <row r="2415" spans="1:6">
      <c r="A2415" s="5">
        <v>0.680777723247503</v>
      </c>
      <c r="B2415" s="5">
        <v>21276.8661387226</v>
      </c>
      <c r="C2415" s="5">
        <v>1.16968233224341</v>
      </c>
      <c r="D2415" s="5">
        <v>59907.5008767357</v>
      </c>
      <c r="E2415" s="2">
        <f t="shared" si="76"/>
        <v>0.488904608995907</v>
      </c>
      <c r="F2415" s="2">
        <f t="shared" si="77"/>
        <v>38630.6347380131</v>
      </c>
    </row>
    <row r="2416" spans="1:6">
      <c r="A2416" s="5">
        <v>0.708791177109558</v>
      </c>
      <c r="B2416" s="5">
        <v>15684.4489227484</v>
      </c>
      <c r="C2416" s="5">
        <v>1.2021020891524</v>
      </c>
      <c r="D2416" s="5">
        <v>50110.1159665156</v>
      </c>
      <c r="E2416" s="2">
        <f t="shared" si="76"/>
        <v>0.493310912042842</v>
      </c>
      <c r="F2416" s="2">
        <f t="shared" si="77"/>
        <v>34425.6670437672</v>
      </c>
    </row>
    <row r="2417" spans="1:6">
      <c r="A2417" s="5">
        <v>0.712853212124446</v>
      </c>
      <c r="B2417" s="5">
        <v>18524.184162803</v>
      </c>
      <c r="C2417" s="5">
        <v>1.26232415239468</v>
      </c>
      <c r="D2417" s="5">
        <v>55101.8964023883</v>
      </c>
      <c r="E2417" s="2">
        <f t="shared" si="76"/>
        <v>0.549470940270234</v>
      </c>
      <c r="F2417" s="2">
        <f t="shared" si="77"/>
        <v>36577.7122395853</v>
      </c>
    </row>
    <row r="2418" spans="1:6">
      <c r="A2418" s="5">
        <v>0.74092141415937</v>
      </c>
      <c r="B2418" s="5">
        <v>19131.089795009</v>
      </c>
      <c r="C2418" s="5">
        <v>1.26736658952834</v>
      </c>
      <c r="D2418" s="5">
        <v>55550.1061667077</v>
      </c>
      <c r="E2418" s="2">
        <f t="shared" si="76"/>
        <v>0.52644517536897</v>
      </c>
      <c r="F2418" s="2">
        <f t="shared" si="77"/>
        <v>36419.0163716987</v>
      </c>
    </row>
    <row r="2419" spans="1:6">
      <c r="A2419" s="5">
        <v>0.751583534619674</v>
      </c>
      <c r="B2419" s="5">
        <v>21722.9864585212</v>
      </c>
      <c r="C2419" s="5">
        <v>1.30125503761902</v>
      </c>
      <c r="D2419" s="5">
        <v>59367.095719086</v>
      </c>
      <c r="E2419" s="2">
        <f t="shared" si="76"/>
        <v>0.549671502999346</v>
      </c>
      <c r="F2419" s="2">
        <f t="shared" si="77"/>
        <v>37644.1092605648</v>
      </c>
    </row>
    <row r="2420" spans="1:6">
      <c r="A2420" s="5">
        <v>0.692958257949088</v>
      </c>
      <c r="B2420" s="5">
        <v>15982.7031156888</v>
      </c>
      <c r="C2420" s="5">
        <v>1.1737748280011</v>
      </c>
      <c r="D2420" s="5">
        <v>51779.8363281823</v>
      </c>
      <c r="E2420" s="2">
        <f t="shared" si="76"/>
        <v>0.480816570052012</v>
      </c>
      <c r="F2420" s="2">
        <f t="shared" si="77"/>
        <v>35797.1332124935</v>
      </c>
    </row>
    <row r="2421" spans="1:6">
      <c r="A2421" s="5">
        <v>0.775169380608306</v>
      </c>
      <c r="B2421" s="5">
        <v>17246.18920764</v>
      </c>
      <c r="C2421" s="5">
        <v>1.34859309410532</v>
      </c>
      <c r="D2421" s="5">
        <v>55292.4027017933</v>
      </c>
      <c r="E2421" s="2">
        <f t="shared" si="76"/>
        <v>0.573423713497014</v>
      </c>
      <c r="F2421" s="2">
        <f t="shared" si="77"/>
        <v>38046.2134941533</v>
      </c>
    </row>
    <row r="2422" spans="1:6">
      <c r="A2422" s="5">
        <v>0.751443233882037</v>
      </c>
      <c r="B2422" s="5">
        <v>22945.17389757</v>
      </c>
      <c r="C2422" s="5">
        <v>1.29932457648328</v>
      </c>
      <c r="D2422" s="5">
        <v>62528.0850163951</v>
      </c>
      <c r="E2422" s="2">
        <f t="shared" si="76"/>
        <v>0.547881342601243</v>
      </c>
      <c r="F2422" s="2">
        <f t="shared" si="77"/>
        <v>39582.9111188251</v>
      </c>
    </row>
    <row r="2423" spans="1:6">
      <c r="A2423" s="5">
        <v>0.71078353075415</v>
      </c>
      <c r="B2423" s="5">
        <v>19382.6117833092</v>
      </c>
      <c r="C2423" s="5">
        <v>1.23337610628133</v>
      </c>
      <c r="D2423" s="5">
        <v>56972.0871698619</v>
      </c>
      <c r="E2423" s="2">
        <f t="shared" si="76"/>
        <v>0.52259257552718</v>
      </c>
      <c r="F2423" s="2">
        <f t="shared" si="77"/>
        <v>37589.4753865527</v>
      </c>
    </row>
    <row r="2424" spans="1:6">
      <c r="A2424" s="5">
        <v>0.717743352186181</v>
      </c>
      <c r="B2424" s="5">
        <v>14764.2733494634</v>
      </c>
      <c r="C2424" s="5">
        <v>1.24165218572584</v>
      </c>
      <c r="D2424" s="5">
        <v>50907.8276102189</v>
      </c>
      <c r="E2424" s="2">
        <f t="shared" si="76"/>
        <v>0.523908833539659</v>
      </c>
      <c r="F2424" s="2">
        <f t="shared" si="77"/>
        <v>36143.5542607555</v>
      </c>
    </row>
    <row r="2425" spans="1:6">
      <c r="A2425" s="5">
        <v>0.719915553446371</v>
      </c>
      <c r="B2425" s="5">
        <v>21384.4966845465</v>
      </c>
      <c r="C2425" s="5">
        <v>1.26790058934525</v>
      </c>
      <c r="D2425" s="5">
        <v>61242.8679652894</v>
      </c>
      <c r="E2425" s="2">
        <f t="shared" si="76"/>
        <v>0.547985035898879</v>
      </c>
      <c r="F2425" s="2">
        <f t="shared" si="77"/>
        <v>39858.3712807429</v>
      </c>
    </row>
    <row r="2426" spans="1:6">
      <c r="A2426" s="5">
        <v>0.722450329686455</v>
      </c>
      <c r="B2426" s="5">
        <v>20206.295510827</v>
      </c>
      <c r="C2426" s="5">
        <v>1.26612340911285</v>
      </c>
      <c r="D2426" s="5">
        <v>58433.2609728127</v>
      </c>
      <c r="E2426" s="2">
        <f t="shared" si="76"/>
        <v>0.543673079426395</v>
      </c>
      <c r="F2426" s="2">
        <f t="shared" si="77"/>
        <v>38226.9654619857</v>
      </c>
    </row>
    <row r="2427" spans="1:6">
      <c r="A2427" s="5">
        <v>0.717776336999399</v>
      </c>
      <c r="B2427" s="5">
        <v>18585.787491463</v>
      </c>
      <c r="C2427" s="5">
        <v>1.22597081005833</v>
      </c>
      <c r="D2427" s="5">
        <v>53863.0676304395</v>
      </c>
      <c r="E2427" s="2">
        <f t="shared" si="76"/>
        <v>0.508194473058931</v>
      </c>
      <c r="F2427" s="2">
        <f t="shared" si="77"/>
        <v>35277.2801389765</v>
      </c>
    </row>
    <row r="2428" spans="1:6">
      <c r="A2428" s="5">
        <v>0.690017491585605</v>
      </c>
      <c r="B2428" s="5">
        <v>22262.8143132019</v>
      </c>
      <c r="C2428" s="5">
        <v>1.22983583156342</v>
      </c>
      <c r="D2428" s="5">
        <v>60952.5057875618</v>
      </c>
      <c r="E2428" s="2">
        <f t="shared" si="76"/>
        <v>0.539818339977815</v>
      </c>
      <c r="F2428" s="2">
        <f t="shared" si="77"/>
        <v>38689.6914743599</v>
      </c>
    </row>
    <row r="2429" spans="1:6">
      <c r="A2429" s="5">
        <v>0.764681830470262</v>
      </c>
      <c r="B2429" s="5">
        <v>16689.4529990173</v>
      </c>
      <c r="C2429" s="5">
        <v>1.33018387132149</v>
      </c>
      <c r="D2429" s="5">
        <v>53152.7860921163</v>
      </c>
      <c r="E2429" s="2">
        <f t="shared" si="76"/>
        <v>0.565502040851228</v>
      </c>
      <c r="F2429" s="2">
        <f t="shared" si="77"/>
        <v>36463.333093099</v>
      </c>
    </row>
    <row r="2430" spans="1:6">
      <c r="A2430" s="5">
        <v>0.749000287869394</v>
      </c>
      <c r="B2430" s="5">
        <v>19228.8083305891</v>
      </c>
      <c r="C2430" s="5">
        <v>1.32360460575708</v>
      </c>
      <c r="D2430" s="5">
        <v>54947.8454828451</v>
      </c>
      <c r="E2430" s="2">
        <f t="shared" si="76"/>
        <v>0.574604317887686</v>
      </c>
      <c r="F2430" s="2">
        <f t="shared" si="77"/>
        <v>35719.037152256</v>
      </c>
    </row>
    <row r="2431" spans="1:6">
      <c r="A2431" s="5">
        <v>0.696178632060495</v>
      </c>
      <c r="B2431" s="5">
        <v>15082.7514220121</v>
      </c>
      <c r="C2431" s="5">
        <v>1.19690760875903</v>
      </c>
      <c r="D2431" s="5">
        <v>50266.9275156112</v>
      </c>
      <c r="E2431" s="2">
        <f t="shared" si="76"/>
        <v>0.500728976698535</v>
      </c>
      <c r="F2431" s="2">
        <f t="shared" si="77"/>
        <v>35184.1760935991</v>
      </c>
    </row>
    <row r="2432" spans="1:6">
      <c r="A2432" s="5">
        <v>0.730850024282488</v>
      </c>
      <c r="B2432" s="5">
        <v>24224.4830623571</v>
      </c>
      <c r="C2432" s="5">
        <v>1.27358719577286</v>
      </c>
      <c r="D2432" s="5">
        <v>62628.8834884514</v>
      </c>
      <c r="E2432" s="2">
        <f t="shared" si="76"/>
        <v>0.542737171490372</v>
      </c>
      <c r="F2432" s="2">
        <f t="shared" si="77"/>
        <v>38404.4004260943</v>
      </c>
    </row>
    <row r="2433" spans="1:6">
      <c r="A2433" s="5">
        <v>0.716037489156486</v>
      </c>
      <c r="B2433" s="5">
        <v>18802.8119822015</v>
      </c>
      <c r="C2433" s="5">
        <v>1.21677466091411</v>
      </c>
      <c r="D2433" s="5">
        <v>56411.2867733923</v>
      </c>
      <c r="E2433" s="2">
        <f t="shared" si="76"/>
        <v>0.500737171757624</v>
      </c>
      <c r="F2433" s="2">
        <f t="shared" si="77"/>
        <v>37608.4747911908</v>
      </c>
    </row>
    <row r="2434" spans="1:6">
      <c r="A2434" s="5">
        <v>0.69894405320184</v>
      </c>
      <c r="B2434" s="5">
        <v>17465.3375187344</v>
      </c>
      <c r="C2434" s="5">
        <v>1.1975717535151</v>
      </c>
      <c r="D2434" s="5">
        <v>54182.0092468837</v>
      </c>
      <c r="E2434" s="2">
        <f t="shared" si="76"/>
        <v>0.49862770031326</v>
      </c>
      <c r="F2434" s="2">
        <f t="shared" si="77"/>
        <v>36716.6717281493</v>
      </c>
    </row>
    <row r="2435" spans="1:6">
      <c r="A2435" s="5">
        <v>0.669021302956573</v>
      </c>
      <c r="B2435" s="5">
        <v>20001.0566688136</v>
      </c>
      <c r="C2435" s="5">
        <v>1.16858185635367</v>
      </c>
      <c r="D2435" s="5">
        <v>57835.611802139</v>
      </c>
      <c r="E2435" s="2">
        <f t="shared" si="76"/>
        <v>0.499560553397097</v>
      </c>
      <c r="F2435" s="2">
        <f t="shared" si="77"/>
        <v>37834.5551333254</v>
      </c>
    </row>
    <row r="2436" spans="1:6">
      <c r="A2436" s="5">
        <v>0.660167680812547</v>
      </c>
      <c r="B2436" s="5">
        <v>21029.8017141622</v>
      </c>
      <c r="C2436" s="5">
        <v>1.15780902745808</v>
      </c>
      <c r="D2436" s="5">
        <v>57408.7061106188</v>
      </c>
      <c r="E2436" s="2">
        <f t="shared" ref="E2436:E2499" si="78">C2436-A2436</f>
        <v>0.497641346645533</v>
      </c>
      <c r="F2436" s="2">
        <f t="shared" ref="F2436:F2499" si="79">D2436-B2436</f>
        <v>36378.9043964566</v>
      </c>
    </row>
    <row r="2437" spans="1:6">
      <c r="A2437" s="5">
        <v>0.675332664590237</v>
      </c>
      <c r="B2437" s="5">
        <v>17760.431577279</v>
      </c>
      <c r="C2437" s="5">
        <v>1.20127838447443</v>
      </c>
      <c r="D2437" s="5">
        <v>54891.5194883498</v>
      </c>
      <c r="E2437" s="2">
        <f t="shared" si="78"/>
        <v>0.525945719884193</v>
      </c>
      <c r="F2437" s="2">
        <f t="shared" si="79"/>
        <v>37131.0879110708</v>
      </c>
    </row>
    <row r="2438" spans="1:6">
      <c r="A2438" s="5">
        <v>0.657119506692898</v>
      </c>
      <c r="B2438" s="5">
        <v>21799.6402704345</v>
      </c>
      <c r="C2438" s="5">
        <v>1.1185864909804</v>
      </c>
      <c r="D2438" s="5">
        <v>61208.1867224847</v>
      </c>
      <c r="E2438" s="2">
        <f t="shared" si="78"/>
        <v>0.461466984287502</v>
      </c>
      <c r="F2438" s="2">
        <f t="shared" si="79"/>
        <v>39408.5464520502</v>
      </c>
    </row>
    <row r="2439" spans="1:6">
      <c r="A2439" s="5">
        <v>0.699195236241254</v>
      </c>
      <c r="B2439" s="5">
        <v>18883.6577716445</v>
      </c>
      <c r="C2439" s="5">
        <v>1.20815645897096</v>
      </c>
      <c r="D2439" s="5">
        <v>55103.8495741018</v>
      </c>
      <c r="E2439" s="2">
        <f t="shared" si="78"/>
        <v>0.508961222729706</v>
      </c>
      <c r="F2439" s="2">
        <f t="shared" si="79"/>
        <v>36220.1918024573</v>
      </c>
    </row>
    <row r="2440" spans="1:6">
      <c r="A2440" s="5">
        <v>0.689394312057357</v>
      </c>
      <c r="B2440" s="5">
        <v>23697.2139794595</v>
      </c>
      <c r="C2440" s="5">
        <v>1.19703085996267</v>
      </c>
      <c r="D2440" s="5">
        <v>60369.1618619776</v>
      </c>
      <c r="E2440" s="2">
        <f t="shared" si="78"/>
        <v>0.507636547905313</v>
      </c>
      <c r="F2440" s="2">
        <f t="shared" si="79"/>
        <v>36671.9478825181</v>
      </c>
    </row>
    <row r="2441" spans="1:6">
      <c r="A2441" s="5">
        <v>0.715200388694519</v>
      </c>
      <c r="B2441" s="5">
        <v>17846.7375920662</v>
      </c>
      <c r="C2441" s="5">
        <v>1.22515128927824</v>
      </c>
      <c r="D2441" s="5">
        <v>54767.0703899151</v>
      </c>
      <c r="E2441" s="2">
        <f t="shared" si="78"/>
        <v>0.509950900583721</v>
      </c>
      <c r="F2441" s="2">
        <f t="shared" si="79"/>
        <v>36920.3327978489</v>
      </c>
    </row>
    <row r="2442" spans="1:6">
      <c r="A2442" s="5">
        <v>0.680435884940981</v>
      </c>
      <c r="B2442" s="5">
        <v>22738.8233703719</v>
      </c>
      <c r="C2442" s="5">
        <v>1.17612361674001</v>
      </c>
      <c r="D2442" s="5">
        <v>59818.2654994343</v>
      </c>
      <c r="E2442" s="2">
        <f t="shared" si="78"/>
        <v>0.495687731799029</v>
      </c>
      <c r="F2442" s="2">
        <f t="shared" si="79"/>
        <v>37079.4421290624</v>
      </c>
    </row>
    <row r="2443" spans="1:6">
      <c r="A2443" s="5">
        <v>0.68734822284617</v>
      </c>
      <c r="B2443" s="5">
        <v>14862.5126743064</v>
      </c>
      <c r="C2443" s="5">
        <v>1.17570958552409</v>
      </c>
      <c r="D2443" s="5">
        <v>51293.2279915488</v>
      </c>
      <c r="E2443" s="2">
        <f t="shared" si="78"/>
        <v>0.48836136267792</v>
      </c>
      <c r="F2443" s="2">
        <f t="shared" si="79"/>
        <v>36430.7153172424</v>
      </c>
    </row>
    <row r="2444" spans="1:6">
      <c r="A2444" s="5">
        <v>0.736138819982774</v>
      </c>
      <c r="B2444" s="5">
        <v>18358.7658390921</v>
      </c>
      <c r="C2444" s="5">
        <v>1.28439712509205</v>
      </c>
      <c r="D2444" s="5">
        <v>55980.836692161</v>
      </c>
      <c r="E2444" s="2">
        <f t="shared" si="78"/>
        <v>0.548258305109276</v>
      </c>
      <c r="F2444" s="2">
        <f t="shared" si="79"/>
        <v>37622.0708530689</v>
      </c>
    </row>
    <row r="2445" spans="1:6">
      <c r="A2445" s="5">
        <v>0.67739703245215</v>
      </c>
      <c r="B2445" s="5">
        <v>21360.3980620815</v>
      </c>
      <c r="C2445" s="5">
        <v>1.18166433359837</v>
      </c>
      <c r="D2445" s="5">
        <v>58513.9859605229</v>
      </c>
      <c r="E2445" s="2">
        <f t="shared" si="78"/>
        <v>0.50426730114622</v>
      </c>
      <c r="F2445" s="2">
        <f t="shared" si="79"/>
        <v>37153.5878984414</v>
      </c>
    </row>
    <row r="2446" spans="1:6">
      <c r="A2446" s="5">
        <v>0.703503554043582</v>
      </c>
      <c r="B2446" s="5">
        <v>25531.9781114583</v>
      </c>
      <c r="C2446" s="5">
        <v>1.22280836808805</v>
      </c>
      <c r="D2446" s="5">
        <v>62666.5273091463</v>
      </c>
      <c r="E2446" s="2">
        <f t="shared" si="78"/>
        <v>0.519304814044468</v>
      </c>
      <c r="F2446" s="2">
        <f t="shared" si="79"/>
        <v>37134.549197688</v>
      </c>
    </row>
    <row r="2447" spans="1:6">
      <c r="A2447" s="5">
        <v>0.713440540992411</v>
      </c>
      <c r="B2447" s="5">
        <v>23710.6613198669</v>
      </c>
      <c r="C2447" s="5">
        <v>1.25554523751706</v>
      </c>
      <c r="D2447" s="5">
        <v>63112.867209109</v>
      </c>
      <c r="E2447" s="2">
        <f t="shared" si="78"/>
        <v>0.542104696524649</v>
      </c>
      <c r="F2447" s="2">
        <f t="shared" si="79"/>
        <v>39402.2058892421</v>
      </c>
    </row>
    <row r="2448" spans="1:6">
      <c r="A2448" s="5">
        <v>0.703787863506108</v>
      </c>
      <c r="B2448" s="5">
        <v>24696.7202013553</v>
      </c>
      <c r="C2448" s="5">
        <v>1.230244783572</v>
      </c>
      <c r="D2448" s="5">
        <v>67983.3624772538</v>
      </c>
      <c r="E2448" s="2">
        <f t="shared" si="78"/>
        <v>0.526456920065892</v>
      </c>
      <c r="F2448" s="2">
        <f t="shared" si="79"/>
        <v>43286.6422758985</v>
      </c>
    </row>
    <row r="2449" spans="1:6">
      <c r="A2449" s="5">
        <v>0.677350917404496</v>
      </c>
      <c r="B2449" s="5">
        <v>24772.7488081306</v>
      </c>
      <c r="C2449" s="5">
        <v>1.15605966000922</v>
      </c>
      <c r="D2449" s="5">
        <v>66600.6486945118</v>
      </c>
      <c r="E2449" s="2">
        <f t="shared" si="78"/>
        <v>0.478708742604724</v>
      </c>
      <c r="F2449" s="2">
        <f t="shared" si="79"/>
        <v>41827.8998863812</v>
      </c>
    </row>
    <row r="2450" spans="1:6">
      <c r="A2450" s="5">
        <v>0.642633711716827</v>
      </c>
      <c r="B2450" s="5">
        <v>19241.6349952795</v>
      </c>
      <c r="C2450" s="5">
        <v>1.10072092206965</v>
      </c>
      <c r="D2450" s="5">
        <v>56892.2175814117</v>
      </c>
      <c r="E2450" s="2">
        <f t="shared" si="78"/>
        <v>0.458087210352823</v>
      </c>
      <c r="F2450" s="2">
        <f t="shared" si="79"/>
        <v>37650.5825861322</v>
      </c>
    </row>
    <row r="2451" spans="1:6">
      <c r="A2451" s="5">
        <v>0.699206199293173</v>
      </c>
      <c r="B2451" s="5">
        <v>24270.2870693569</v>
      </c>
      <c r="C2451" s="5">
        <v>1.25289588011604</v>
      </c>
      <c r="D2451" s="5">
        <v>63857.408381292</v>
      </c>
      <c r="E2451" s="2">
        <f t="shared" si="78"/>
        <v>0.553689680822867</v>
      </c>
      <c r="F2451" s="2">
        <f t="shared" si="79"/>
        <v>39587.1213119351</v>
      </c>
    </row>
    <row r="2452" spans="1:6">
      <c r="A2452" s="5">
        <v>0.679690347919524</v>
      </c>
      <c r="B2452" s="5">
        <v>17751.0758101011</v>
      </c>
      <c r="C2452" s="5">
        <v>1.17138175689571</v>
      </c>
      <c r="D2452" s="5">
        <v>53483.6031971825</v>
      </c>
      <c r="E2452" s="2">
        <f t="shared" si="78"/>
        <v>0.491691408976186</v>
      </c>
      <c r="F2452" s="2">
        <f t="shared" si="79"/>
        <v>35732.5273870814</v>
      </c>
    </row>
    <row r="2453" spans="1:6">
      <c r="A2453" s="5">
        <v>0.705993778614456</v>
      </c>
      <c r="B2453" s="5">
        <v>16568.12216241</v>
      </c>
      <c r="C2453" s="5">
        <v>1.18019901875111</v>
      </c>
      <c r="D2453" s="5">
        <v>53228.9845106842</v>
      </c>
      <c r="E2453" s="2">
        <f t="shared" si="78"/>
        <v>0.474205240136654</v>
      </c>
      <c r="F2453" s="2">
        <f t="shared" si="79"/>
        <v>36660.8623482742</v>
      </c>
    </row>
    <row r="2454" spans="1:6">
      <c r="A2454" s="5">
        <v>0.67773730203226</v>
      </c>
      <c r="B2454" s="5">
        <v>24403.4441926543</v>
      </c>
      <c r="C2454" s="5">
        <v>1.16828917354648</v>
      </c>
      <c r="D2454" s="5">
        <v>64365.9928411312</v>
      </c>
      <c r="E2454" s="2">
        <f t="shared" si="78"/>
        <v>0.49055187151422</v>
      </c>
      <c r="F2454" s="2">
        <f t="shared" si="79"/>
        <v>39962.5486484769</v>
      </c>
    </row>
    <row r="2455" spans="1:6">
      <c r="A2455" s="5">
        <v>0.728610334003722</v>
      </c>
      <c r="B2455" s="5">
        <v>19279.8991678821</v>
      </c>
      <c r="C2455" s="5">
        <v>1.24494573382342</v>
      </c>
      <c r="D2455" s="5">
        <v>56113.8909776011</v>
      </c>
      <c r="E2455" s="2">
        <f t="shared" si="78"/>
        <v>0.516335399819698</v>
      </c>
      <c r="F2455" s="2">
        <f t="shared" si="79"/>
        <v>36833.991809719</v>
      </c>
    </row>
    <row r="2456" spans="1:6">
      <c r="A2456" s="5">
        <v>0.710662169484223</v>
      </c>
      <c r="B2456" s="5">
        <v>17851.7767906655</v>
      </c>
      <c r="C2456" s="5">
        <v>1.23727608175161</v>
      </c>
      <c r="D2456" s="5">
        <v>56490.0308694887</v>
      </c>
      <c r="E2456" s="2">
        <f t="shared" si="78"/>
        <v>0.526613912267387</v>
      </c>
      <c r="F2456" s="2">
        <f t="shared" si="79"/>
        <v>38638.2540788232</v>
      </c>
    </row>
    <row r="2457" spans="1:6">
      <c r="A2457" s="5">
        <v>0.693986463138487</v>
      </c>
      <c r="B2457" s="5">
        <v>23456.4263277293</v>
      </c>
      <c r="C2457" s="5">
        <v>1.19005099592535</v>
      </c>
      <c r="D2457" s="5">
        <v>60870.5882671942</v>
      </c>
      <c r="E2457" s="2">
        <f t="shared" si="78"/>
        <v>0.496064532786863</v>
      </c>
      <c r="F2457" s="2">
        <f t="shared" si="79"/>
        <v>37414.1619394649</v>
      </c>
    </row>
    <row r="2458" spans="1:6">
      <c r="A2458" s="5">
        <v>0.735117015451828</v>
      </c>
      <c r="B2458" s="5">
        <v>19970.6471558241</v>
      </c>
      <c r="C2458" s="5">
        <v>1.26643834387266</v>
      </c>
      <c r="D2458" s="5">
        <v>57148.44552966</v>
      </c>
      <c r="E2458" s="2">
        <f t="shared" si="78"/>
        <v>0.531321328420832</v>
      </c>
      <c r="F2458" s="2">
        <f t="shared" si="79"/>
        <v>37177.7983738359</v>
      </c>
    </row>
    <row r="2459" spans="1:6">
      <c r="A2459" s="5">
        <v>0.746929440070695</v>
      </c>
      <c r="B2459" s="5">
        <v>18011.5624972248</v>
      </c>
      <c r="C2459" s="5">
        <v>1.25824496675049</v>
      </c>
      <c r="D2459" s="5">
        <v>53968.5482359848</v>
      </c>
      <c r="E2459" s="2">
        <f t="shared" si="78"/>
        <v>0.511315526679795</v>
      </c>
      <c r="F2459" s="2">
        <f t="shared" si="79"/>
        <v>35956.98573876</v>
      </c>
    </row>
    <row r="2460" spans="1:6">
      <c r="A2460" s="5">
        <v>0.67069147067471</v>
      </c>
      <c r="B2460" s="5">
        <v>17879.4127029806</v>
      </c>
      <c r="C2460" s="5">
        <v>1.16957945711096</v>
      </c>
      <c r="D2460" s="5">
        <v>53279.465798827</v>
      </c>
      <c r="E2460" s="2">
        <f t="shared" si="78"/>
        <v>0.49888798643625</v>
      </c>
      <c r="F2460" s="2">
        <f t="shared" si="79"/>
        <v>35400.0530958464</v>
      </c>
    </row>
    <row r="2461" spans="1:6">
      <c r="A2461" s="5">
        <v>0.728308737241032</v>
      </c>
      <c r="B2461" s="5">
        <v>23997.774882759</v>
      </c>
      <c r="C2461" s="5">
        <v>1.26487094829155</v>
      </c>
      <c r="D2461" s="5">
        <v>64839.6016689803</v>
      </c>
      <c r="E2461" s="2">
        <f t="shared" si="78"/>
        <v>0.536562211050518</v>
      </c>
      <c r="F2461" s="2">
        <f t="shared" si="79"/>
        <v>40841.8267862213</v>
      </c>
    </row>
    <row r="2462" spans="1:6">
      <c r="A2462" s="5">
        <v>0.681536892888522</v>
      </c>
      <c r="B2462" s="5">
        <v>16650.1535620647</v>
      </c>
      <c r="C2462" s="5">
        <v>1.17387829468894</v>
      </c>
      <c r="D2462" s="5">
        <v>52125.3390284641</v>
      </c>
      <c r="E2462" s="2">
        <f t="shared" si="78"/>
        <v>0.492341401800418</v>
      </c>
      <c r="F2462" s="2">
        <f t="shared" si="79"/>
        <v>35475.1854663994</v>
      </c>
    </row>
    <row r="2463" spans="1:6">
      <c r="A2463" s="5">
        <v>0.71725220831679</v>
      </c>
      <c r="B2463" s="5">
        <v>20785.4079354911</v>
      </c>
      <c r="C2463" s="5">
        <v>1.22226769663716</v>
      </c>
      <c r="D2463" s="5">
        <v>58346.9055736913</v>
      </c>
      <c r="E2463" s="2">
        <f t="shared" si="78"/>
        <v>0.50501548832037</v>
      </c>
      <c r="F2463" s="2">
        <f t="shared" si="79"/>
        <v>37561.4976382002</v>
      </c>
    </row>
    <row r="2464" spans="1:6">
      <c r="A2464" s="5">
        <v>0.745312603321615</v>
      </c>
      <c r="B2464" s="5">
        <v>20366.9169843639</v>
      </c>
      <c r="C2464" s="5">
        <v>1.31610354138023</v>
      </c>
      <c r="D2464" s="5">
        <v>58637.1226148504</v>
      </c>
      <c r="E2464" s="2">
        <f t="shared" si="78"/>
        <v>0.570790938058615</v>
      </c>
      <c r="F2464" s="2">
        <f t="shared" si="79"/>
        <v>38270.2056304865</v>
      </c>
    </row>
    <row r="2465" spans="1:6">
      <c r="A2465" s="5">
        <v>0.730029283789333</v>
      </c>
      <c r="B2465" s="5">
        <v>16635.0988295459</v>
      </c>
      <c r="C2465" s="5">
        <v>1.22041706397326</v>
      </c>
      <c r="D2465" s="5">
        <v>51374.5211457335</v>
      </c>
      <c r="E2465" s="2">
        <f t="shared" si="78"/>
        <v>0.490387780183927</v>
      </c>
      <c r="F2465" s="2">
        <f t="shared" si="79"/>
        <v>34739.4223161876</v>
      </c>
    </row>
    <row r="2466" spans="1:6">
      <c r="A2466" s="5">
        <v>0.727241816212019</v>
      </c>
      <c r="B2466" s="5">
        <v>21603.2798614164</v>
      </c>
      <c r="C2466" s="5">
        <v>1.24616412146323</v>
      </c>
      <c r="D2466" s="5">
        <v>57611.7372486328</v>
      </c>
      <c r="E2466" s="2">
        <f t="shared" si="78"/>
        <v>0.518922305251211</v>
      </c>
      <c r="F2466" s="2">
        <f t="shared" si="79"/>
        <v>36008.4573872164</v>
      </c>
    </row>
    <row r="2467" spans="1:6">
      <c r="A2467" s="5">
        <v>0.705937515507848</v>
      </c>
      <c r="B2467" s="5">
        <v>22148.126421233</v>
      </c>
      <c r="C2467" s="5">
        <v>1.22878086133523</v>
      </c>
      <c r="D2467" s="5">
        <v>61417.1243227876</v>
      </c>
      <c r="E2467" s="2">
        <f t="shared" si="78"/>
        <v>0.522843345827382</v>
      </c>
      <c r="F2467" s="2">
        <f t="shared" si="79"/>
        <v>39268.9979015546</v>
      </c>
    </row>
    <row r="2468" spans="1:6">
      <c r="A2468" s="5">
        <v>0.764937162360396</v>
      </c>
      <c r="B2468" s="5">
        <v>18746.6888074799</v>
      </c>
      <c r="C2468" s="5">
        <v>1.31745023032257</v>
      </c>
      <c r="D2468" s="5">
        <v>55826.295814051</v>
      </c>
      <c r="E2468" s="2">
        <f t="shared" si="78"/>
        <v>0.552513067962174</v>
      </c>
      <c r="F2468" s="2">
        <f t="shared" si="79"/>
        <v>37079.6070065711</v>
      </c>
    </row>
    <row r="2469" spans="1:6">
      <c r="A2469" s="5">
        <v>0.706689728038611</v>
      </c>
      <c r="B2469" s="5">
        <v>18079.2439432595</v>
      </c>
      <c r="C2469" s="5">
        <v>1.24982381403919</v>
      </c>
      <c r="D2469" s="5">
        <v>55830.1656677401</v>
      </c>
      <c r="E2469" s="2">
        <f t="shared" si="78"/>
        <v>0.543134086000579</v>
      </c>
      <c r="F2469" s="2">
        <f t="shared" si="79"/>
        <v>37750.9217244806</v>
      </c>
    </row>
    <row r="2470" spans="1:6">
      <c r="A2470" s="5">
        <v>0.713471842303912</v>
      </c>
      <c r="B2470" s="5">
        <v>18461.0060407004</v>
      </c>
      <c r="C2470" s="5">
        <v>1.25379739926804</v>
      </c>
      <c r="D2470" s="5">
        <v>53606.3940103421</v>
      </c>
      <c r="E2470" s="2">
        <f t="shared" si="78"/>
        <v>0.540325556964128</v>
      </c>
      <c r="F2470" s="2">
        <f t="shared" si="79"/>
        <v>35145.3879696417</v>
      </c>
    </row>
    <row r="2471" spans="1:6">
      <c r="A2471" s="5">
        <v>0.67703073540342</v>
      </c>
      <c r="B2471" s="5">
        <v>19381.6141581201</v>
      </c>
      <c r="C2471" s="5">
        <v>1.19190446703809</v>
      </c>
      <c r="D2471" s="5">
        <v>56642.6290631377</v>
      </c>
      <c r="E2471" s="2">
        <f t="shared" si="78"/>
        <v>0.51487373163467</v>
      </c>
      <c r="F2471" s="2">
        <f t="shared" si="79"/>
        <v>37261.0149050176</v>
      </c>
    </row>
    <row r="2472" spans="1:6">
      <c r="A2472" s="5">
        <v>0.692067815697641</v>
      </c>
      <c r="B2472" s="5">
        <v>16830.6116683822</v>
      </c>
      <c r="C2472" s="5">
        <v>1.18323164362616</v>
      </c>
      <c r="D2472" s="5">
        <v>52160.681097104</v>
      </c>
      <c r="E2472" s="2">
        <f t="shared" si="78"/>
        <v>0.491163827928519</v>
      </c>
      <c r="F2472" s="2">
        <f t="shared" si="79"/>
        <v>35330.0694287218</v>
      </c>
    </row>
    <row r="2473" spans="1:6">
      <c r="A2473" s="5">
        <v>0.699086610537158</v>
      </c>
      <c r="B2473" s="5">
        <v>20696.7376676538</v>
      </c>
      <c r="C2473" s="5">
        <v>1.20673775104529</v>
      </c>
      <c r="D2473" s="5">
        <v>60748.5046109317</v>
      </c>
      <c r="E2473" s="2">
        <f t="shared" si="78"/>
        <v>0.507651140508132</v>
      </c>
      <c r="F2473" s="2">
        <f t="shared" si="79"/>
        <v>40051.7669432779</v>
      </c>
    </row>
    <row r="2474" spans="1:6">
      <c r="A2474" s="5">
        <v>0.71685927644359</v>
      </c>
      <c r="B2474" s="5">
        <v>16561.8114212087</v>
      </c>
      <c r="C2474" s="5">
        <v>1.25172745242917</v>
      </c>
      <c r="D2474" s="5">
        <v>53479.1662282746</v>
      </c>
      <c r="E2474" s="2">
        <f t="shared" si="78"/>
        <v>0.53486817598558</v>
      </c>
      <c r="F2474" s="2">
        <f t="shared" si="79"/>
        <v>36917.3548070659</v>
      </c>
    </row>
    <row r="2475" spans="1:6">
      <c r="A2475" s="5">
        <v>0.671650169913108</v>
      </c>
      <c r="B2475" s="5">
        <v>23422.238398711</v>
      </c>
      <c r="C2475" s="5">
        <v>1.19184237676975</v>
      </c>
      <c r="D2475" s="5">
        <v>62886.4919323177</v>
      </c>
      <c r="E2475" s="2">
        <f t="shared" si="78"/>
        <v>0.520192206856642</v>
      </c>
      <c r="F2475" s="2">
        <f t="shared" si="79"/>
        <v>39464.2535336067</v>
      </c>
    </row>
    <row r="2476" spans="1:6">
      <c r="A2476" s="5">
        <v>0.680758350035002</v>
      </c>
      <c r="B2476" s="5">
        <v>17029.9544582729</v>
      </c>
      <c r="C2476" s="5">
        <v>1.15865612454644</v>
      </c>
      <c r="D2476" s="5">
        <v>53205.5814602148</v>
      </c>
      <c r="E2476" s="2">
        <f t="shared" si="78"/>
        <v>0.477897774511438</v>
      </c>
      <c r="F2476" s="2">
        <f t="shared" si="79"/>
        <v>36175.6270019419</v>
      </c>
    </row>
    <row r="2477" spans="1:6">
      <c r="A2477" s="5">
        <v>0.699707103650171</v>
      </c>
      <c r="B2477" s="5">
        <v>22135.875490525</v>
      </c>
      <c r="C2477" s="5">
        <v>1.21519951951959</v>
      </c>
      <c r="D2477" s="5">
        <v>60029.2122476303</v>
      </c>
      <c r="E2477" s="2">
        <f t="shared" si="78"/>
        <v>0.515492415869419</v>
      </c>
      <c r="F2477" s="2">
        <f t="shared" si="79"/>
        <v>37893.3367571053</v>
      </c>
    </row>
    <row r="2478" spans="1:6">
      <c r="A2478" s="5">
        <v>0.716947801701165</v>
      </c>
      <c r="B2478" s="5">
        <v>21092.7010287436</v>
      </c>
      <c r="C2478" s="5">
        <v>1.21232261880298</v>
      </c>
      <c r="D2478" s="5">
        <v>57854.5267230175</v>
      </c>
      <c r="E2478" s="2">
        <f t="shared" si="78"/>
        <v>0.495374817101815</v>
      </c>
      <c r="F2478" s="2">
        <f t="shared" si="79"/>
        <v>36761.8256942739</v>
      </c>
    </row>
    <row r="2479" spans="1:6">
      <c r="A2479" s="5">
        <v>0.691403796370206</v>
      </c>
      <c r="B2479" s="5">
        <v>23256.2654557801</v>
      </c>
      <c r="C2479" s="5">
        <v>1.15329928255651</v>
      </c>
      <c r="D2479" s="5">
        <v>58933.2037013418</v>
      </c>
      <c r="E2479" s="2">
        <f t="shared" si="78"/>
        <v>0.461895486186304</v>
      </c>
      <c r="F2479" s="2">
        <f t="shared" si="79"/>
        <v>35676.9382455617</v>
      </c>
    </row>
    <row r="2480" spans="1:6">
      <c r="A2480" s="5">
        <v>0.74215793256656</v>
      </c>
      <c r="B2480" s="5">
        <v>18751.931883275</v>
      </c>
      <c r="C2480" s="5">
        <v>1.25470837567116</v>
      </c>
      <c r="D2480" s="5">
        <v>54156.8933312714</v>
      </c>
      <c r="E2480" s="2">
        <f t="shared" si="78"/>
        <v>0.5125504431046</v>
      </c>
      <c r="F2480" s="2">
        <f t="shared" si="79"/>
        <v>35404.9614479964</v>
      </c>
    </row>
    <row r="2481" spans="1:6">
      <c r="A2481" s="5">
        <v>0.697106199507963</v>
      </c>
      <c r="B2481" s="5">
        <v>14914.9417710238</v>
      </c>
      <c r="C2481" s="5">
        <v>1.18602759336172</v>
      </c>
      <c r="D2481" s="5">
        <v>50364.5707318977</v>
      </c>
      <c r="E2481" s="2">
        <f t="shared" si="78"/>
        <v>0.488921393853757</v>
      </c>
      <c r="F2481" s="2">
        <f t="shared" si="79"/>
        <v>35449.6289608739</v>
      </c>
    </row>
    <row r="2482" spans="1:6">
      <c r="A2482" s="5">
        <v>0.7334642574879</v>
      </c>
      <c r="B2482" s="5">
        <v>16691.004045913</v>
      </c>
      <c r="C2482" s="5">
        <v>1.26795951347193</v>
      </c>
      <c r="D2482" s="5">
        <v>53822.4318033782</v>
      </c>
      <c r="E2482" s="2">
        <f t="shared" si="78"/>
        <v>0.53449525598403</v>
      </c>
      <c r="F2482" s="2">
        <f t="shared" si="79"/>
        <v>37131.4277574652</v>
      </c>
    </row>
    <row r="2483" spans="1:6">
      <c r="A2483" s="5">
        <v>0.712343266654092</v>
      </c>
      <c r="B2483" s="5">
        <v>21988.4098290458</v>
      </c>
      <c r="C2483" s="5">
        <v>1.22271424097543</v>
      </c>
      <c r="D2483" s="5">
        <v>60606.3887452204</v>
      </c>
      <c r="E2483" s="2">
        <f t="shared" si="78"/>
        <v>0.510370974321338</v>
      </c>
      <c r="F2483" s="2">
        <f t="shared" si="79"/>
        <v>38617.9789161746</v>
      </c>
    </row>
    <row r="2484" spans="1:6">
      <c r="A2484" s="5">
        <v>0.731174401564795</v>
      </c>
      <c r="B2484" s="5">
        <v>23376.9196593914</v>
      </c>
      <c r="C2484" s="5">
        <v>1.27211893962339</v>
      </c>
      <c r="D2484" s="5">
        <v>60053.9479773359</v>
      </c>
      <c r="E2484" s="2">
        <f t="shared" si="78"/>
        <v>0.540944538058595</v>
      </c>
      <c r="F2484" s="2">
        <f t="shared" si="79"/>
        <v>36677.0283179445</v>
      </c>
    </row>
    <row r="2485" spans="1:6">
      <c r="A2485" s="5">
        <v>0.700588288237752</v>
      </c>
      <c r="B2485" s="5">
        <v>15639.7719478786</v>
      </c>
      <c r="C2485" s="5">
        <v>1.24154263954212</v>
      </c>
      <c r="D2485" s="5">
        <v>51788.5550009456</v>
      </c>
      <c r="E2485" s="2">
        <f t="shared" si="78"/>
        <v>0.540954351304368</v>
      </c>
      <c r="F2485" s="2">
        <f t="shared" si="79"/>
        <v>36148.783053067</v>
      </c>
    </row>
    <row r="2486" spans="1:6">
      <c r="A2486" s="5">
        <v>0.723755559894482</v>
      </c>
      <c r="B2486" s="5">
        <v>22025.8408897271</v>
      </c>
      <c r="C2486" s="5">
        <v>1.26298903262769</v>
      </c>
      <c r="D2486" s="5">
        <v>59826.7449016226</v>
      </c>
      <c r="E2486" s="2">
        <f t="shared" si="78"/>
        <v>0.539233472733208</v>
      </c>
      <c r="F2486" s="2">
        <f t="shared" si="79"/>
        <v>37800.9040118955</v>
      </c>
    </row>
    <row r="2487" spans="1:6">
      <c r="A2487" s="5">
        <v>0.717862308202012</v>
      </c>
      <c r="B2487" s="5">
        <v>18306.9759647617</v>
      </c>
      <c r="C2487" s="5">
        <v>1.26727235696523</v>
      </c>
      <c r="D2487" s="5">
        <v>58086.5317536409</v>
      </c>
      <c r="E2487" s="2">
        <f t="shared" si="78"/>
        <v>0.549410048763218</v>
      </c>
      <c r="F2487" s="2">
        <f t="shared" si="79"/>
        <v>39779.5557888792</v>
      </c>
    </row>
    <row r="2488" spans="1:6">
      <c r="A2488" s="5">
        <v>0.693445808799445</v>
      </c>
      <c r="B2488" s="5">
        <v>17693.6820287583</v>
      </c>
      <c r="C2488" s="5">
        <v>1.17862966851939</v>
      </c>
      <c r="D2488" s="5">
        <v>54869.149795597</v>
      </c>
      <c r="E2488" s="2">
        <f t="shared" si="78"/>
        <v>0.485183859719945</v>
      </c>
      <c r="F2488" s="2">
        <f t="shared" si="79"/>
        <v>37175.4677668387</v>
      </c>
    </row>
    <row r="2489" spans="1:6">
      <c r="A2489" s="5">
        <v>0.716513106878863</v>
      </c>
      <c r="B2489" s="5">
        <v>21520.8043470269</v>
      </c>
      <c r="C2489" s="5">
        <v>1.25881882915631</v>
      </c>
      <c r="D2489" s="5">
        <v>60775.5545531351</v>
      </c>
      <c r="E2489" s="2">
        <f t="shared" si="78"/>
        <v>0.542305722277447</v>
      </c>
      <c r="F2489" s="2">
        <f t="shared" si="79"/>
        <v>39254.7502061082</v>
      </c>
    </row>
    <row r="2490" spans="1:6">
      <c r="A2490" s="5">
        <v>0.706680636621446</v>
      </c>
      <c r="B2490" s="5">
        <v>19716.8369907738</v>
      </c>
      <c r="C2490" s="5">
        <v>1.23519757751486</v>
      </c>
      <c r="D2490" s="5">
        <v>56499.2982508177</v>
      </c>
      <c r="E2490" s="2">
        <f t="shared" si="78"/>
        <v>0.528516940893414</v>
      </c>
      <c r="F2490" s="2">
        <f t="shared" si="79"/>
        <v>36782.4612600439</v>
      </c>
    </row>
    <row r="2491" spans="1:6">
      <c r="A2491" s="5">
        <v>0.726400669214869</v>
      </c>
      <c r="B2491" s="5">
        <v>22426.6350399282</v>
      </c>
      <c r="C2491" s="5">
        <v>1.24905062396756</v>
      </c>
      <c r="D2491" s="5">
        <v>60928.316941091</v>
      </c>
      <c r="E2491" s="2">
        <f t="shared" si="78"/>
        <v>0.522649954752691</v>
      </c>
      <c r="F2491" s="2">
        <f t="shared" si="79"/>
        <v>38501.6819011628</v>
      </c>
    </row>
    <row r="2492" spans="1:6">
      <c r="A2492" s="5">
        <v>0.68328597684116</v>
      </c>
      <c r="B2492" s="5">
        <v>21387.7923990208</v>
      </c>
      <c r="C2492" s="5">
        <v>1.16266909933711</v>
      </c>
      <c r="D2492" s="5">
        <v>60865.2959660101</v>
      </c>
      <c r="E2492" s="2">
        <f t="shared" si="78"/>
        <v>0.47938312249595</v>
      </c>
      <c r="F2492" s="2">
        <f t="shared" si="79"/>
        <v>39477.5035669893</v>
      </c>
    </row>
    <row r="2493" spans="1:6">
      <c r="A2493" s="5">
        <v>0.661627744963215</v>
      </c>
      <c r="B2493" s="5">
        <v>23081.5655036893</v>
      </c>
      <c r="C2493" s="5">
        <v>1.11257097714498</v>
      </c>
      <c r="D2493" s="5">
        <v>61396.2454957011</v>
      </c>
      <c r="E2493" s="2">
        <f t="shared" si="78"/>
        <v>0.450943232181765</v>
      </c>
      <c r="F2493" s="2">
        <f t="shared" si="79"/>
        <v>38314.6799920118</v>
      </c>
    </row>
    <row r="2494" spans="1:6">
      <c r="A2494" s="5">
        <v>0.728802483580211</v>
      </c>
      <c r="B2494" s="5">
        <v>21651.0928996278</v>
      </c>
      <c r="C2494" s="5">
        <v>1.26731382685087</v>
      </c>
      <c r="D2494" s="5">
        <v>61453.21523158</v>
      </c>
      <c r="E2494" s="2">
        <f t="shared" si="78"/>
        <v>0.538511343270659</v>
      </c>
      <c r="F2494" s="2">
        <f t="shared" si="79"/>
        <v>39802.1223319522</v>
      </c>
    </row>
    <row r="2495" spans="1:6">
      <c r="A2495" s="5">
        <v>0.651348047091418</v>
      </c>
      <c r="B2495" s="5">
        <v>20640.6671364223</v>
      </c>
      <c r="C2495" s="5">
        <v>1.12194375128265</v>
      </c>
      <c r="D2495" s="5">
        <v>60122.075734245</v>
      </c>
      <c r="E2495" s="2">
        <f t="shared" si="78"/>
        <v>0.470595704191232</v>
      </c>
      <c r="F2495" s="2">
        <f t="shared" si="79"/>
        <v>39481.4085978227</v>
      </c>
    </row>
    <row r="2496" spans="1:6">
      <c r="A2496" s="5">
        <v>0.695459003092215</v>
      </c>
      <c r="B2496" s="5">
        <v>21349.4387533718</v>
      </c>
      <c r="C2496" s="5">
        <v>1.20176293437941</v>
      </c>
      <c r="D2496" s="5">
        <v>61243.4514276606</v>
      </c>
      <c r="E2496" s="2">
        <f t="shared" si="78"/>
        <v>0.506303931287195</v>
      </c>
      <c r="F2496" s="2">
        <f t="shared" si="79"/>
        <v>39894.0126742888</v>
      </c>
    </row>
    <row r="2497" spans="1:6">
      <c r="A2497" s="5">
        <v>0.675503134938784</v>
      </c>
      <c r="B2497" s="5">
        <v>19166.6271149145</v>
      </c>
      <c r="C2497" s="5">
        <v>1.20460169501639</v>
      </c>
      <c r="D2497" s="5">
        <v>57068.4421479881</v>
      </c>
      <c r="E2497" s="2">
        <f t="shared" si="78"/>
        <v>0.529098560077606</v>
      </c>
      <c r="F2497" s="2">
        <f t="shared" si="79"/>
        <v>37901.8150330736</v>
      </c>
    </row>
    <row r="2498" spans="1:6">
      <c r="A2498" s="5">
        <v>0.623198718342493</v>
      </c>
      <c r="B2498" s="5">
        <v>18626.5443517605</v>
      </c>
      <c r="C2498" s="5">
        <v>1.10006143724114</v>
      </c>
      <c r="D2498" s="5">
        <v>54521.3076328718</v>
      </c>
      <c r="E2498" s="2">
        <f t="shared" si="78"/>
        <v>0.476862718898647</v>
      </c>
      <c r="F2498" s="2">
        <f t="shared" si="79"/>
        <v>35894.7632811113</v>
      </c>
    </row>
    <row r="2499" spans="1:6">
      <c r="A2499" s="5">
        <v>0.694925974625592</v>
      </c>
      <c r="B2499" s="5">
        <v>25857.6486101123</v>
      </c>
      <c r="C2499" s="5">
        <v>1.17496853818246</v>
      </c>
      <c r="D2499" s="5">
        <v>66277.2436947979</v>
      </c>
      <c r="E2499" s="2">
        <f t="shared" si="78"/>
        <v>0.480042563556868</v>
      </c>
      <c r="F2499" s="2">
        <f t="shared" si="79"/>
        <v>40419.5950846856</v>
      </c>
    </row>
    <row r="2500" spans="1:6">
      <c r="A2500" s="5">
        <v>0.691302670488159</v>
      </c>
      <c r="B2500" s="5">
        <v>16341.5204450756</v>
      </c>
      <c r="C2500" s="5">
        <v>1.20149856026344</v>
      </c>
      <c r="D2500" s="5">
        <v>51541.9899476939</v>
      </c>
      <c r="E2500" s="2">
        <f t="shared" ref="E2500:E2563" si="80">C2500-A2500</f>
        <v>0.510195889775281</v>
      </c>
      <c r="F2500" s="2">
        <f t="shared" ref="F2500:F2563" si="81">D2500-B2500</f>
        <v>35200.4695026183</v>
      </c>
    </row>
    <row r="2501" spans="1:6">
      <c r="A2501" s="5">
        <v>0.673649158426166</v>
      </c>
      <c r="B2501" s="5">
        <v>18021.4459980801</v>
      </c>
      <c r="C2501" s="5">
        <v>1.13294896124058</v>
      </c>
      <c r="D2501" s="5">
        <v>54146.1044830698</v>
      </c>
      <c r="E2501" s="2">
        <f t="shared" si="80"/>
        <v>0.459299802814414</v>
      </c>
      <c r="F2501" s="2">
        <f t="shared" si="81"/>
        <v>36124.6584849897</v>
      </c>
    </row>
    <row r="2502" spans="1:6">
      <c r="A2502" s="5">
        <v>0.737056933820575</v>
      </c>
      <c r="B2502" s="5">
        <v>19845.112243462</v>
      </c>
      <c r="C2502" s="5">
        <v>1.28053737427283</v>
      </c>
      <c r="D2502" s="5">
        <v>56987.0273578698</v>
      </c>
      <c r="E2502" s="2">
        <f t="shared" si="80"/>
        <v>0.543480440452255</v>
      </c>
      <c r="F2502" s="2">
        <f t="shared" si="81"/>
        <v>37141.9151144078</v>
      </c>
    </row>
    <row r="2503" spans="1:6">
      <c r="A2503" s="5">
        <v>0.708161085879423</v>
      </c>
      <c r="B2503" s="5">
        <v>17980.4960066045</v>
      </c>
      <c r="C2503" s="5">
        <v>1.24188518291865</v>
      </c>
      <c r="D2503" s="5">
        <v>52694.454382924</v>
      </c>
      <c r="E2503" s="2">
        <f t="shared" si="80"/>
        <v>0.533724097039227</v>
      </c>
      <c r="F2503" s="2">
        <f t="shared" si="81"/>
        <v>34713.9583763195</v>
      </c>
    </row>
    <row r="2504" spans="1:6">
      <c r="A2504" s="5">
        <v>0.70179375850624</v>
      </c>
      <c r="B2504" s="5">
        <v>19734.711200104</v>
      </c>
      <c r="C2504" s="5">
        <v>1.22314248871564</v>
      </c>
      <c r="D2504" s="5">
        <v>55367.5925655865</v>
      </c>
      <c r="E2504" s="2">
        <f t="shared" si="80"/>
        <v>0.5213487302094</v>
      </c>
      <c r="F2504" s="2">
        <f t="shared" si="81"/>
        <v>35632.8813654825</v>
      </c>
    </row>
    <row r="2505" spans="1:6">
      <c r="A2505" s="5">
        <v>0.702909378433396</v>
      </c>
      <c r="B2505" s="5">
        <v>17534.6308314637</v>
      </c>
      <c r="C2505" s="5">
        <v>1.17394169523401</v>
      </c>
      <c r="D2505" s="5">
        <v>53362.0475798236</v>
      </c>
      <c r="E2505" s="2">
        <f t="shared" si="80"/>
        <v>0.471032316800614</v>
      </c>
      <c r="F2505" s="2">
        <f t="shared" si="81"/>
        <v>35827.4167483599</v>
      </c>
    </row>
    <row r="2506" spans="1:6">
      <c r="A2506" s="5">
        <v>0.735698578462911</v>
      </c>
      <c r="B2506" s="5">
        <v>20861.0831666438</v>
      </c>
      <c r="C2506" s="5">
        <v>1.29085642136697</v>
      </c>
      <c r="D2506" s="5">
        <v>58170.8236649714</v>
      </c>
      <c r="E2506" s="2">
        <f t="shared" si="80"/>
        <v>0.555157842904059</v>
      </c>
      <c r="F2506" s="2">
        <f t="shared" si="81"/>
        <v>37309.7404983276</v>
      </c>
    </row>
    <row r="2507" spans="1:6">
      <c r="A2507" s="5">
        <v>0.675681729621312</v>
      </c>
      <c r="B2507" s="5">
        <v>21346.9923216966</v>
      </c>
      <c r="C2507" s="5">
        <v>1.19143943260084</v>
      </c>
      <c r="D2507" s="5">
        <v>58129.4665445904</v>
      </c>
      <c r="E2507" s="2">
        <f t="shared" si="80"/>
        <v>0.515757702979528</v>
      </c>
      <c r="F2507" s="2">
        <f t="shared" si="81"/>
        <v>36782.4742228938</v>
      </c>
    </row>
    <row r="2508" spans="1:6">
      <c r="A2508" s="5">
        <v>0.720685140970702</v>
      </c>
      <c r="B2508" s="5">
        <v>17857.6572863925</v>
      </c>
      <c r="C2508" s="5">
        <v>1.27102326209716</v>
      </c>
      <c r="D2508" s="5">
        <v>53727.4918591421</v>
      </c>
      <c r="E2508" s="2">
        <f t="shared" si="80"/>
        <v>0.550338121126458</v>
      </c>
      <c r="F2508" s="2">
        <f t="shared" si="81"/>
        <v>35869.8345727496</v>
      </c>
    </row>
    <row r="2509" spans="1:6">
      <c r="A2509" s="5">
        <v>0.69322836886005</v>
      </c>
      <c r="B2509" s="5">
        <v>24233.2112388756</v>
      </c>
      <c r="C2509" s="5">
        <v>1.20407362264219</v>
      </c>
      <c r="D2509" s="5">
        <v>61663.8479460131</v>
      </c>
      <c r="E2509" s="2">
        <f t="shared" si="80"/>
        <v>0.51084525378214</v>
      </c>
      <c r="F2509" s="2">
        <f t="shared" si="81"/>
        <v>37430.6367071375</v>
      </c>
    </row>
    <row r="2510" spans="1:6">
      <c r="A2510" s="5">
        <v>0.713168861881725</v>
      </c>
      <c r="B2510" s="5">
        <v>18892.6063289128</v>
      </c>
      <c r="C2510" s="5">
        <v>1.23426282769609</v>
      </c>
      <c r="D2510" s="5">
        <v>54408.677756944</v>
      </c>
      <c r="E2510" s="2">
        <f t="shared" si="80"/>
        <v>0.521093965814365</v>
      </c>
      <c r="F2510" s="2">
        <f t="shared" si="81"/>
        <v>35516.0714280312</v>
      </c>
    </row>
    <row r="2511" spans="1:6">
      <c r="A2511" s="5">
        <v>0.677645116029092</v>
      </c>
      <c r="B2511" s="5">
        <v>26232.8513363905</v>
      </c>
      <c r="C2511" s="5">
        <v>1.20566437723242</v>
      </c>
      <c r="D2511" s="5">
        <v>64812.7597288627</v>
      </c>
      <c r="E2511" s="2">
        <f t="shared" si="80"/>
        <v>0.528019261203328</v>
      </c>
      <c r="F2511" s="2">
        <f t="shared" si="81"/>
        <v>38579.9083924722</v>
      </c>
    </row>
    <row r="2512" spans="1:6">
      <c r="A2512" s="5">
        <v>0.664968547410087</v>
      </c>
      <c r="B2512" s="5">
        <v>18129.4873191272</v>
      </c>
      <c r="C2512" s="5">
        <v>1.13677022112255</v>
      </c>
      <c r="D2512" s="5">
        <v>53678.0576421759</v>
      </c>
      <c r="E2512" s="2">
        <f t="shared" si="80"/>
        <v>0.471801673712463</v>
      </c>
      <c r="F2512" s="2">
        <f t="shared" si="81"/>
        <v>35548.5703230487</v>
      </c>
    </row>
    <row r="2513" spans="1:6">
      <c r="A2513" s="5">
        <v>0.732347019812436</v>
      </c>
      <c r="B2513" s="5">
        <v>17211.2736105267</v>
      </c>
      <c r="C2513" s="5">
        <v>1.27258981890656</v>
      </c>
      <c r="D2513" s="5">
        <v>54414.7488638692</v>
      </c>
      <c r="E2513" s="2">
        <f t="shared" si="80"/>
        <v>0.540242799094124</v>
      </c>
      <c r="F2513" s="2">
        <f t="shared" si="81"/>
        <v>37203.4752533425</v>
      </c>
    </row>
    <row r="2514" spans="1:6">
      <c r="A2514" s="5">
        <v>0.689561151528079</v>
      </c>
      <c r="B2514" s="5">
        <v>21463.9695796245</v>
      </c>
      <c r="C2514" s="5">
        <v>1.16758400555875</v>
      </c>
      <c r="D2514" s="5">
        <v>57418.8627181605</v>
      </c>
      <c r="E2514" s="2">
        <f t="shared" si="80"/>
        <v>0.478022854030671</v>
      </c>
      <c r="F2514" s="2">
        <f t="shared" si="81"/>
        <v>35954.893138536</v>
      </c>
    </row>
    <row r="2515" spans="1:6">
      <c r="A2515" s="5">
        <v>0.768677670454856</v>
      </c>
      <c r="B2515" s="5">
        <v>15432.3983047475</v>
      </c>
      <c r="C2515" s="5">
        <v>1.30172794236441</v>
      </c>
      <c r="D2515" s="5">
        <v>52237.2716486946</v>
      </c>
      <c r="E2515" s="2">
        <f t="shared" si="80"/>
        <v>0.533050271909554</v>
      </c>
      <c r="F2515" s="2">
        <f t="shared" si="81"/>
        <v>36804.8733439471</v>
      </c>
    </row>
    <row r="2516" spans="1:6">
      <c r="A2516" s="5">
        <v>0.753625937347784</v>
      </c>
      <c r="B2516" s="5">
        <v>21877.4905135777</v>
      </c>
      <c r="C2516" s="5">
        <v>1.26770366682762</v>
      </c>
      <c r="D2516" s="5">
        <v>59684.6070874372</v>
      </c>
      <c r="E2516" s="2">
        <f t="shared" si="80"/>
        <v>0.514077729479836</v>
      </c>
      <c r="F2516" s="2">
        <f t="shared" si="81"/>
        <v>37807.1165738595</v>
      </c>
    </row>
    <row r="2517" spans="1:6">
      <c r="A2517" s="5">
        <v>0.762107763266541</v>
      </c>
      <c r="B2517" s="5">
        <v>23664.0215736175</v>
      </c>
      <c r="C2517" s="5">
        <v>1.35613653706265</v>
      </c>
      <c r="D2517" s="5">
        <v>59104.8791562729</v>
      </c>
      <c r="E2517" s="2">
        <f t="shared" si="80"/>
        <v>0.594028773796109</v>
      </c>
      <c r="F2517" s="2">
        <f t="shared" si="81"/>
        <v>35440.8575826554</v>
      </c>
    </row>
    <row r="2518" spans="1:6">
      <c r="A2518" s="5">
        <v>0.759590205024114</v>
      </c>
      <c r="B2518" s="5">
        <v>24473.8020832028</v>
      </c>
      <c r="C2518" s="5">
        <v>1.33549425631306</v>
      </c>
      <c r="D2518" s="5">
        <v>64163.4625237127</v>
      </c>
      <c r="E2518" s="2">
        <f t="shared" si="80"/>
        <v>0.575904051288946</v>
      </c>
      <c r="F2518" s="2">
        <f t="shared" si="81"/>
        <v>39689.6604405099</v>
      </c>
    </row>
    <row r="2519" spans="1:6">
      <c r="A2519" s="5">
        <v>0.717221338063679</v>
      </c>
      <c r="B2519" s="5">
        <v>23824.5630672749</v>
      </c>
      <c r="C2519" s="5">
        <v>1.25860032158492</v>
      </c>
      <c r="D2519" s="5">
        <v>61062.0082687901</v>
      </c>
      <c r="E2519" s="2">
        <f t="shared" si="80"/>
        <v>0.541378983521241</v>
      </c>
      <c r="F2519" s="2">
        <f t="shared" si="81"/>
        <v>37237.4452015152</v>
      </c>
    </row>
    <row r="2520" spans="1:6">
      <c r="A2520" s="5">
        <v>0.698697817386642</v>
      </c>
      <c r="B2520" s="5">
        <v>22244.9966203257</v>
      </c>
      <c r="C2520" s="5">
        <v>1.2189605870538</v>
      </c>
      <c r="D2520" s="5">
        <v>61307.2941477605</v>
      </c>
      <c r="E2520" s="2">
        <f t="shared" si="80"/>
        <v>0.520262769667158</v>
      </c>
      <c r="F2520" s="2">
        <f t="shared" si="81"/>
        <v>39062.2975274348</v>
      </c>
    </row>
    <row r="2521" spans="1:6">
      <c r="A2521" s="5">
        <v>0.693485422281612</v>
      </c>
      <c r="B2521" s="5">
        <v>21353.3498145943</v>
      </c>
      <c r="C2521" s="5">
        <v>1.18260772839613</v>
      </c>
      <c r="D2521" s="5">
        <v>55682.2784989696</v>
      </c>
      <c r="E2521" s="2">
        <f t="shared" si="80"/>
        <v>0.489122306114518</v>
      </c>
      <c r="F2521" s="2">
        <f t="shared" si="81"/>
        <v>34328.9286843753</v>
      </c>
    </row>
    <row r="2522" spans="1:6">
      <c r="A2522" s="5">
        <v>0.702094581067007</v>
      </c>
      <c r="B2522" s="5">
        <v>23807.9830466359</v>
      </c>
      <c r="C2522" s="5">
        <v>1.24297401233711</v>
      </c>
      <c r="D2522" s="5">
        <v>62174.2773473859</v>
      </c>
      <c r="E2522" s="2">
        <f t="shared" si="80"/>
        <v>0.540879431270103</v>
      </c>
      <c r="F2522" s="2">
        <f t="shared" si="81"/>
        <v>38366.29430075</v>
      </c>
    </row>
    <row r="2523" spans="1:6">
      <c r="A2523" s="5">
        <v>0.677771740361747</v>
      </c>
      <c r="B2523" s="5">
        <v>17527.6826277742</v>
      </c>
      <c r="C2523" s="5">
        <v>1.17747212472736</v>
      </c>
      <c r="D2523" s="5">
        <v>52651.4043753019</v>
      </c>
      <c r="E2523" s="2">
        <f t="shared" si="80"/>
        <v>0.499700384365613</v>
      </c>
      <c r="F2523" s="2">
        <f t="shared" si="81"/>
        <v>35123.7217475277</v>
      </c>
    </row>
    <row r="2524" spans="1:6">
      <c r="A2524" s="5">
        <v>0.663961054561044</v>
      </c>
      <c r="B2524" s="5">
        <v>17638.8924262161</v>
      </c>
      <c r="C2524" s="5">
        <v>1.15932691124588</v>
      </c>
      <c r="D2524" s="5">
        <v>52702.4685717771</v>
      </c>
      <c r="E2524" s="2">
        <f t="shared" si="80"/>
        <v>0.495365856684836</v>
      </c>
      <c r="F2524" s="2">
        <f t="shared" si="81"/>
        <v>35063.576145561</v>
      </c>
    </row>
    <row r="2525" spans="1:6">
      <c r="A2525" s="5">
        <v>0.702688995510872</v>
      </c>
      <c r="B2525" s="5">
        <v>22433.7060764925</v>
      </c>
      <c r="C2525" s="5">
        <v>1.21483890182767</v>
      </c>
      <c r="D2525" s="5">
        <v>61073.9215526687</v>
      </c>
      <c r="E2525" s="2">
        <f t="shared" si="80"/>
        <v>0.512149906316798</v>
      </c>
      <c r="F2525" s="2">
        <f t="shared" si="81"/>
        <v>38640.2154761762</v>
      </c>
    </row>
    <row r="2526" spans="1:6">
      <c r="A2526" s="5">
        <v>0.700898875686036</v>
      </c>
      <c r="B2526" s="5">
        <v>15332.7393073745</v>
      </c>
      <c r="C2526" s="5">
        <v>1.22553515855157</v>
      </c>
      <c r="D2526" s="5">
        <v>53428.1249319714</v>
      </c>
      <c r="E2526" s="2">
        <f t="shared" si="80"/>
        <v>0.524636282865534</v>
      </c>
      <c r="F2526" s="2">
        <f t="shared" si="81"/>
        <v>38095.3856245969</v>
      </c>
    </row>
    <row r="2527" spans="1:6">
      <c r="A2527" s="5">
        <v>0.773025197651931</v>
      </c>
      <c r="B2527" s="5">
        <v>20098.0326102323</v>
      </c>
      <c r="C2527" s="5">
        <v>1.32853993038033</v>
      </c>
      <c r="D2527" s="5">
        <v>58214.1205950569</v>
      </c>
      <c r="E2527" s="2">
        <f t="shared" si="80"/>
        <v>0.555514732728399</v>
      </c>
      <c r="F2527" s="2">
        <f t="shared" si="81"/>
        <v>38116.0879848246</v>
      </c>
    </row>
    <row r="2528" spans="1:6">
      <c r="A2528" s="5">
        <v>0.714307772730226</v>
      </c>
      <c r="B2528" s="5">
        <v>22046.3542538925</v>
      </c>
      <c r="C2528" s="5">
        <v>1.25481729916189</v>
      </c>
      <c r="D2528" s="5">
        <v>59645.3062118338</v>
      </c>
      <c r="E2528" s="2">
        <f t="shared" si="80"/>
        <v>0.540509526431664</v>
      </c>
      <c r="F2528" s="2">
        <f t="shared" si="81"/>
        <v>37598.9519579413</v>
      </c>
    </row>
    <row r="2529" spans="1:6">
      <c r="A2529" s="5">
        <v>0.68966955613878</v>
      </c>
      <c r="B2529" s="5">
        <v>18387.1672435744</v>
      </c>
      <c r="C2529" s="5">
        <v>1.17370426684593</v>
      </c>
      <c r="D2529" s="5">
        <v>55718.0669600156</v>
      </c>
      <c r="E2529" s="2">
        <f t="shared" si="80"/>
        <v>0.48403471070715</v>
      </c>
      <c r="F2529" s="2">
        <f t="shared" si="81"/>
        <v>37330.8997164412</v>
      </c>
    </row>
    <row r="2530" spans="1:6">
      <c r="A2530" s="5">
        <v>0.695735879185162</v>
      </c>
      <c r="B2530" s="5">
        <v>14731.8022115171</v>
      </c>
      <c r="C2530" s="5">
        <v>1.17027201613597</v>
      </c>
      <c r="D2530" s="5">
        <v>50672.5153428007</v>
      </c>
      <c r="E2530" s="2">
        <f t="shared" si="80"/>
        <v>0.474536136950808</v>
      </c>
      <c r="F2530" s="2">
        <f t="shared" si="81"/>
        <v>35940.7131312836</v>
      </c>
    </row>
    <row r="2531" spans="1:6">
      <c r="A2531" s="5">
        <v>0.710461438890249</v>
      </c>
      <c r="B2531" s="5">
        <v>20435.4288464294</v>
      </c>
      <c r="C2531" s="5">
        <v>1.22789267658431</v>
      </c>
      <c r="D2531" s="5">
        <v>58796.9168502265</v>
      </c>
      <c r="E2531" s="2">
        <f t="shared" si="80"/>
        <v>0.517431237694061</v>
      </c>
      <c r="F2531" s="2">
        <f t="shared" si="81"/>
        <v>38361.4880037971</v>
      </c>
    </row>
    <row r="2532" spans="1:6">
      <c r="A2532" s="5">
        <v>0.784180113978417</v>
      </c>
      <c r="B2532" s="5">
        <v>19786.0445546619</v>
      </c>
      <c r="C2532" s="5">
        <v>1.35883044830981</v>
      </c>
      <c r="D2532" s="5">
        <v>55623.112847531</v>
      </c>
      <c r="E2532" s="2">
        <f t="shared" si="80"/>
        <v>0.574650334331393</v>
      </c>
      <c r="F2532" s="2">
        <f t="shared" si="81"/>
        <v>35837.0682928691</v>
      </c>
    </row>
    <row r="2533" spans="1:6">
      <c r="A2533" s="5">
        <v>0.692801341321408</v>
      </c>
      <c r="B2533" s="5">
        <v>20702.5381419473</v>
      </c>
      <c r="C2533" s="5">
        <v>1.21255069335315</v>
      </c>
      <c r="D2533" s="5">
        <v>58467.7601917738</v>
      </c>
      <c r="E2533" s="2">
        <f t="shared" si="80"/>
        <v>0.519749352031742</v>
      </c>
      <c r="F2533" s="2">
        <f t="shared" si="81"/>
        <v>37765.2220498265</v>
      </c>
    </row>
    <row r="2534" spans="1:6">
      <c r="A2534" s="5">
        <v>0.667396630292207</v>
      </c>
      <c r="B2534" s="5">
        <v>19695.9022295783</v>
      </c>
      <c r="C2534" s="5">
        <v>1.17305496410394</v>
      </c>
      <c r="D2534" s="5">
        <v>56455.3479693205</v>
      </c>
      <c r="E2534" s="2">
        <f t="shared" si="80"/>
        <v>0.505658333811733</v>
      </c>
      <c r="F2534" s="2">
        <f t="shared" si="81"/>
        <v>36759.4457397422</v>
      </c>
    </row>
    <row r="2535" spans="1:6">
      <c r="A2535" s="5">
        <v>0.725610143704985</v>
      </c>
      <c r="B2535" s="5">
        <v>18910.1605006121</v>
      </c>
      <c r="C2535" s="5">
        <v>1.26608300618665</v>
      </c>
      <c r="D2535" s="5">
        <v>55427.9728106269</v>
      </c>
      <c r="E2535" s="2">
        <f t="shared" si="80"/>
        <v>0.540472862481665</v>
      </c>
      <c r="F2535" s="2">
        <f t="shared" si="81"/>
        <v>36517.8123100148</v>
      </c>
    </row>
    <row r="2536" spans="1:6">
      <c r="A2536" s="5">
        <v>0.708075929938813</v>
      </c>
      <c r="B2536" s="5">
        <v>18614.564934234</v>
      </c>
      <c r="C2536" s="5">
        <v>1.23912445962724</v>
      </c>
      <c r="D2536" s="5">
        <v>55992.0660971347</v>
      </c>
      <c r="E2536" s="2">
        <f t="shared" si="80"/>
        <v>0.531048529688427</v>
      </c>
      <c r="F2536" s="2">
        <f t="shared" si="81"/>
        <v>37377.5011629007</v>
      </c>
    </row>
    <row r="2537" spans="1:6">
      <c r="A2537" s="5">
        <v>0.672812151892709</v>
      </c>
      <c r="B2537" s="5">
        <v>20210.5023227617</v>
      </c>
      <c r="C2537" s="5">
        <v>1.18140498877785</v>
      </c>
      <c r="D2537" s="5">
        <v>58007.3264880151</v>
      </c>
      <c r="E2537" s="2">
        <f t="shared" si="80"/>
        <v>0.508592836885141</v>
      </c>
      <c r="F2537" s="2">
        <f t="shared" si="81"/>
        <v>37796.8241652534</v>
      </c>
    </row>
    <row r="2538" spans="1:6">
      <c r="A2538" s="5">
        <v>0.736845819852051</v>
      </c>
      <c r="B2538" s="5">
        <v>21238.33913803</v>
      </c>
      <c r="C2538" s="5">
        <v>1.25445919612239</v>
      </c>
      <c r="D2538" s="5">
        <v>57860.7484575744</v>
      </c>
      <c r="E2538" s="2">
        <f t="shared" si="80"/>
        <v>0.517613376270339</v>
      </c>
      <c r="F2538" s="2">
        <f t="shared" si="81"/>
        <v>36622.4093195444</v>
      </c>
    </row>
    <row r="2539" spans="1:6">
      <c r="A2539" s="5">
        <v>0.743425690657891</v>
      </c>
      <c r="B2539" s="5">
        <v>24703.6824318553</v>
      </c>
      <c r="C2539" s="5">
        <v>1.29476267268092</v>
      </c>
      <c r="D2539" s="5">
        <v>68749.1915902748</v>
      </c>
      <c r="E2539" s="2">
        <f t="shared" si="80"/>
        <v>0.551336982023029</v>
      </c>
      <c r="F2539" s="2">
        <f t="shared" si="81"/>
        <v>44045.5091584195</v>
      </c>
    </row>
    <row r="2540" spans="1:6">
      <c r="A2540" s="5">
        <v>0.755827381202274</v>
      </c>
      <c r="B2540" s="5">
        <v>18090.0037482431</v>
      </c>
      <c r="C2540" s="5">
        <v>1.29062993816717</v>
      </c>
      <c r="D2540" s="5">
        <v>53332.9553973995</v>
      </c>
      <c r="E2540" s="2">
        <f t="shared" si="80"/>
        <v>0.534802556964896</v>
      </c>
      <c r="F2540" s="2">
        <f t="shared" si="81"/>
        <v>35242.9516491564</v>
      </c>
    </row>
    <row r="2541" spans="1:6">
      <c r="A2541" s="5">
        <v>0.704326319012396</v>
      </c>
      <c r="B2541" s="5">
        <v>19664.0267826267</v>
      </c>
      <c r="C2541" s="5">
        <v>1.18929270285418</v>
      </c>
      <c r="D2541" s="5">
        <v>58358.309922037</v>
      </c>
      <c r="E2541" s="2">
        <f t="shared" si="80"/>
        <v>0.484966383841784</v>
      </c>
      <c r="F2541" s="2">
        <f t="shared" si="81"/>
        <v>38694.2831394103</v>
      </c>
    </row>
    <row r="2542" spans="1:6">
      <c r="A2542" s="5">
        <v>0.752668875539869</v>
      </c>
      <c r="B2542" s="5">
        <v>14898.2975056511</v>
      </c>
      <c r="C2542" s="5">
        <v>1.31802342431058</v>
      </c>
      <c r="D2542" s="5">
        <v>50522.5403594727</v>
      </c>
      <c r="E2542" s="2">
        <f t="shared" si="80"/>
        <v>0.565354548770711</v>
      </c>
      <c r="F2542" s="2">
        <f t="shared" si="81"/>
        <v>35624.2428538216</v>
      </c>
    </row>
    <row r="2543" spans="1:6">
      <c r="A2543" s="5">
        <v>0.708112184736891</v>
      </c>
      <c r="B2543" s="5">
        <v>20903.083247912</v>
      </c>
      <c r="C2543" s="5">
        <v>1.20429532661021</v>
      </c>
      <c r="D2543" s="5">
        <v>58616.0993924966</v>
      </c>
      <c r="E2543" s="2">
        <f t="shared" si="80"/>
        <v>0.496183141873319</v>
      </c>
      <c r="F2543" s="2">
        <f t="shared" si="81"/>
        <v>37713.0161445846</v>
      </c>
    </row>
    <row r="2544" spans="1:6">
      <c r="A2544" s="5">
        <v>0.732248623327702</v>
      </c>
      <c r="B2544" s="5">
        <v>17803.146127363</v>
      </c>
      <c r="C2544" s="5">
        <v>1.29548356653774</v>
      </c>
      <c r="D2544" s="5">
        <v>54517.9430949036</v>
      </c>
      <c r="E2544" s="2">
        <f t="shared" si="80"/>
        <v>0.563234943210038</v>
      </c>
      <c r="F2544" s="2">
        <f t="shared" si="81"/>
        <v>36714.7969675406</v>
      </c>
    </row>
    <row r="2545" spans="1:6">
      <c r="A2545" s="5">
        <v>0.733920372846563</v>
      </c>
      <c r="B2545" s="5">
        <v>18627.1544928735</v>
      </c>
      <c r="C2545" s="5">
        <v>1.2423983452008</v>
      </c>
      <c r="D2545" s="5">
        <v>56238.3645491657</v>
      </c>
      <c r="E2545" s="2">
        <f t="shared" si="80"/>
        <v>0.508477972354237</v>
      </c>
      <c r="F2545" s="2">
        <f t="shared" si="81"/>
        <v>37611.2100562922</v>
      </c>
    </row>
    <row r="2546" spans="1:6">
      <c r="A2546" s="5">
        <v>0.678892123959143</v>
      </c>
      <c r="B2546" s="5">
        <v>25000.6749786403</v>
      </c>
      <c r="C2546" s="5">
        <v>1.13412249884716</v>
      </c>
      <c r="D2546" s="5">
        <v>62653.1162046175</v>
      </c>
      <c r="E2546" s="2">
        <f t="shared" si="80"/>
        <v>0.455230374888017</v>
      </c>
      <c r="F2546" s="2">
        <f t="shared" si="81"/>
        <v>37652.4412259772</v>
      </c>
    </row>
    <row r="2547" spans="1:6">
      <c r="A2547" s="5">
        <v>0.730752870111031</v>
      </c>
      <c r="B2547" s="5">
        <v>18866.5273813895</v>
      </c>
      <c r="C2547" s="5">
        <v>1.26566360945915</v>
      </c>
      <c r="D2547" s="5">
        <v>55922.8385922652</v>
      </c>
      <c r="E2547" s="2">
        <f t="shared" si="80"/>
        <v>0.534910739348119</v>
      </c>
      <c r="F2547" s="2">
        <f t="shared" si="81"/>
        <v>37056.3112108757</v>
      </c>
    </row>
    <row r="2548" spans="1:6">
      <c r="A2548" s="5">
        <v>0.695077566177102</v>
      </c>
      <c r="B2548" s="5">
        <v>19082.611974472</v>
      </c>
      <c r="C2548" s="5">
        <v>1.20404572642987</v>
      </c>
      <c r="D2548" s="5">
        <v>56117.4617286406</v>
      </c>
      <c r="E2548" s="2">
        <f t="shared" si="80"/>
        <v>0.508968160252768</v>
      </c>
      <c r="F2548" s="2">
        <f t="shared" si="81"/>
        <v>37034.8497541686</v>
      </c>
    </row>
    <row r="2549" spans="1:6">
      <c r="A2549" s="5">
        <v>0.758386141230654</v>
      </c>
      <c r="B2549" s="5">
        <v>19222.9506181981</v>
      </c>
      <c r="C2549" s="5">
        <v>1.31056668724283</v>
      </c>
      <c r="D2549" s="5">
        <v>57390.7231987145</v>
      </c>
      <c r="E2549" s="2">
        <f t="shared" si="80"/>
        <v>0.552180546012176</v>
      </c>
      <c r="F2549" s="2">
        <f t="shared" si="81"/>
        <v>38167.7725805164</v>
      </c>
    </row>
    <row r="2550" spans="1:6">
      <c r="A2550" s="5">
        <v>0.677611264521301</v>
      </c>
      <c r="B2550" s="5">
        <v>28369.4371935251</v>
      </c>
      <c r="C2550" s="5">
        <v>1.19760652105647</v>
      </c>
      <c r="D2550" s="5">
        <v>69361.892996355</v>
      </c>
      <c r="E2550" s="2">
        <f t="shared" si="80"/>
        <v>0.519995256535169</v>
      </c>
      <c r="F2550" s="2">
        <f t="shared" si="81"/>
        <v>40992.4558028299</v>
      </c>
    </row>
    <row r="2551" spans="1:6">
      <c r="A2551" s="5">
        <v>0.716276603421741</v>
      </c>
      <c r="B2551" s="5">
        <v>15720.4980624924</v>
      </c>
      <c r="C2551" s="5">
        <v>1.25643418601027</v>
      </c>
      <c r="D2551" s="5">
        <v>51133.1674861944</v>
      </c>
      <c r="E2551" s="2">
        <f t="shared" si="80"/>
        <v>0.540157582588529</v>
      </c>
      <c r="F2551" s="2">
        <f t="shared" si="81"/>
        <v>35412.669423702</v>
      </c>
    </row>
    <row r="2552" spans="1:6">
      <c r="A2552" s="5">
        <v>0.659590257762249</v>
      </c>
      <c r="B2552" s="5">
        <v>18685.8297181309</v>
      </c>
      <c r="C2552" s="5">
        <v>1.13640150511491</v>
      </c>
      <c r="D2552" s="5">
        <v>53971.8845119119</v>
      </c>
      <c r="E2552" s="2">
        <f t="shared" si="80"/>
        <v>0.476811247352661</v>
      </c>
      <c r="F2552" s="2">
        <f t="shared" si="81"/>
        <v>35286.054793781</v>
      </c>
    </row>
    <row r="2553" spans="1:6">
      <c r="A2553" s="5">
        <v>0.695623700063295</v>
      </c>
      <c r="B2553" s="5">
        <v>16884.7768169043</v>
      </c>
      <c r="C2553" s="5">
        <v>1.15586028593829</v>
      </c>
      <c r="D2553" s="5">
        <v>50626.0700666974</v>
      </c>
      <c r="E2553" s="2">
        <f t="shared" si="80"/>
        <v>0.460236585874995</v>
      </c>
      <c r="F2553" s="2">
        <f t="shared" si="81"/>
        <v>33741.2932497931</v>
      </c>
    </row>
    <row r="2554" spans="1:6">
      <c r="A2554" s="5">
        <v>0.661081310299686</v>
      </c>
      <c r="B2554" s="5">
        <v>18327.0432447281</v>
      </c>
      <c r="C2554" s="5">
        <v>1.11817110089475</v>
      </c>
      <c r="D2554" s="5">
        <v>56095.138265795</v>
      </c>
      <c r="E2554" s="2">
        <f t="shared" si="80"/>
        <v>0.457089790595064</v>
      </c>
      <c r="F2554" s="2">
        <f t="shared" si="81"/>
        <v>37768.0950210669</v>
      </c>
    </row>
    <row r="2555" spans="1:6">
      <c r="A2555" s="5">
        <v>0.730688603717832</v>
      </c>
      <c r="B2555" s="5">
        <v>18746.5620635732</v>
      </c>
      <c r="C2555" s="5">
        <v>1.22428145092818</v>
      </c>
      <c r="D2555" s="5">
        <v>56279.4554015026</v>
      </c>
      <c r="E2555" s="2">
        <f t="shared" si="80"/>
        <v>0.493592847210348</v>
      </c>
      <c r="F2555" s="2">
        <f t="shared" si="81"/>
        <v>37532.8933379294</v>
      </c>
    </row>
    <row r="2556" spans="1:6">
      <c r="A2556" s="5">
        <v>0.695796508928055</v>
      </c>
      <c r="B2556" s="5">
        <v>19710.2530659254</v>
      </c>
      <c r="C2556" s="5">
        <v>1.20975570460425</v>
      </c>
      <c r="D2556" s="5">
        <v>57528.1716276527</v>
      </c>
      <c r="E2556" s="2">
        <f t="shared" si="80"/>
        <v>0.513959195676195</v>
      </c>
      <c r="F2556" s="2">
        <f t="shared" si="81"/>
        <v>37817.9185617273</v>
      </c>
    </row>
    <row r="2557" spans="1:6">
      <c r="A2557" s="5">
        <v>0.697024803917922</v>
      </c>
      <c r="B2557" s="5">
        <v>12958.4422913495</v>
      </c>
      <c r="C2557" s="5">
        <v>1.17158724866464</v>
      </c>
      <c r="D2557" s="5">
        <v>46817.6052426752</v>
      </c>
      <c r="E2557" s="2">
        <f t="shared" si="80"/>
        <v>0.474562444746718</v>
      </c>
      <c r="F2557" s="2">
        <f t="shared" si="81"/>
        <v>33859.1629513257</v>
      </c>
    </row>
    <row r="2558" spans="1:6">
      <c r="A2558" s="5">
        <v>0.70307130118229</v>
      </c>
      <c r="B2558" s="5">
        <v>17954.7930202158</v>
      </c>
      <c r="C2558" s="5">
        <v>1.18699801682223</v>
      </c>
      <c r="D2558" s="5">
        <v>53056.6920055703</v>
      </c>
      <c r="E2558" s="2">
        <f t="shared" si="80"/>
        <v>0.48392671563994</v>
      </c>
      <c r="F2558" s="2">
        <f t="shared" si="81"/>
        <v>35101.8989853545</v>
      </c>
    </row>
    <row r="2559" spans="1:6">
      <c r="A2559" s="5">
        <v>0.705338424003784</v>
      </c>
      <c r="B2559" s="5">
        <v>19206.0816643478</v>
      </c>
      <c r="C2559" s="5">
        <v>1.20981394481953</v>
      </c>
      <c r="D2559" s="5">
        <v>55235.4181936167</v>
      </c>
      <c r="E2559" s="2">
        <f t="shared" si="80"/>
        <v>0.504475520815746</v>
      </c>
      <c r="F2559" s="2">
        <f t="shared" si="81"/>
        <v>36029.3365292689</v>
      </c>
    </row>
    <row r="2560" spans="1:6">
      <c r="A2560" s="5">
        <v>0.649050494232805</v>
      </c>
      <c r="B2560" s="5">
        <v>22498.7906046539</v>
      </c>
      <c r="C2560" s="5">
        <v>1.08304793988725</v>
      </c>
      <c r="D2560" s="5">
        <v>62838.111951635</v>
      </c>
      <c r="E2560" s="2">
        <f t="shared" si="80"/>
        <v>0.433997445654445</v>
      </c>
      <c r="F2560" s="2">
        <f t="shared" si="81"/>
        <v>40339.3213469811</v>
      </c>
    </row>
    <row r="2561" spans="1:6">
      <c r="A2561" s="5">
        <v>0.719145402903607</v>
      </c>
      <c r="B2561" s="5">
        <v>20826.8693201858</v>
      </c>
      <c r="C2561" s="5">
        <v>1.2661738237555</v>
      </c>
      <c r="D2561" s="5">
        <v>58781.2568696925</v>
      </c>
      <c r="E2561" s="2">
        <f t="shared" si="80"/>
        <v>0.547028420851893</v>
      </c>
      <c r="F2561" s="2">
        <f t="shared" si="81"/>
        <v>37954.3875495067</v>
      </c>
    </row>
    <row r="2562" spans="1:6">
      <c r="A2562" s="5">
        <v>0.706279491862383</v>
      </c>
      <c r="B2562" s="5">
        <v>22073.7088338339</v>
      </c>
      <c r="C2562" s="5">
        <v>1.23998016806102</v>
      </c>
      <c r="D2562" s="5">
        <v>60388.0186452844</v>
      </c>
      <c r="E2562" s="2">
        <f t="shared" si="80"/>
        <v>0.533700676198637</v>
      </c>
      <c r="F2562" s="2">
        <f t="shared" si="81"/>
        <v>38314.3098114505</v>
      </c>
    </row>
    <row r="2563" spans="1:6">
      <c r="A2563" s="5">
        <v>0.72610372778519</v>
      </c>
      <c r="B2563" s="5">
        <v>22491.3941619804</v>
      </c>
      <c r="C2563" s="5">
        <v>1.22331130181402</v>
      </c>
      <c r="D2563" s="5">
        <v>60863.6316348793</v>
      </c>
      <c r="E2563" s="2">
        <f t="shared" si="80"/>
        <v>0.49720757402883</v>
      </c>
      <c r="F2563" s="2">
        <f t="shared" si="81"/>
        <v>38372.2374728989</v>
      </c>
    </row>
    <row r="2564" spans="1:6">
      <c r="A2564" s="5">
        <v>0.687024168307289</v>
      </c>
      <c r="B2564" s="5">
        <v>18236.3232395816</v>
      </c>
      <c r="C2564" s="5">
        <v>1.21311013558666</v>
      </c>
      <c r="D2564" s="5">
        <v>55542.3236297364</v>
      </c>
      <c r="E2564" s="2">
        <f t="shared" ref="E2564:E2627" si="82">C2564-A2564</f>
        <v>0.526085967279371</v>
      </c>
      <c r="F2564" s="2">
        <f t="shared" ref="F2564:F2627" si="83">D2564-B2564</f>
        <v>37306.0003901548</v>
      </c>
    </row>
    <row r="2565" spans="1:6">
      <c r="A2565" s="5">
        <v>0.741933976283649</v>
      </c>
      <c r="B2565" s="5">
        <v>19979.3948738866</v>
      </c>
      <c r="C2565" s="5">
        <v>1.30733255643341</v>
      </c>
      <c r="D2565" s="5">
        <v>55744.7814198941</v>
      </c>
      <c r="E2565" s="2">
        <f t="shared" si="82"/>
        <v>0.565398580149761</v>
      </c>
      <c r="F2565" s="2">
        <f t="shared" si="83"/>
        <v>35765.3865460075</v>
      </c>
    </row>
    <row r="2566" spans="1:6">
      <c r="A2566" s="5">
        <v>0.658036000121053</v>
      </c>
      <c r="B2566" s="5">
        <v>20837.9491907073</v>
      </c>
      <c r="C2566" s="5">
        <v>1.12624797720495</v>
      </c>
      <c r="D2566" s="5">
        <v>56480.249681447</v>
      </c>
      <c r="E2566" s="2">
        <f t="shared" si="82"/>
        <v>0.468211977083897</v>
      </c>
      <c r="F2566" s="2">
        <f t="shared" si="83"/>
        <v>35642.3004907397</v>
      </c>
    </row>
    <row r="2567" spans="1:6">
      <c r="A2567" s="5">
        <v>0.650084497340346</v>
      </c>
      <c r="B2567" s="5">
        <v>17767.725973434</v>
      </c>
      <c r="C2567" s="5">
        <v>1.11142416424252</v>
      </c>
      <c r="D2567" s="5">
        <v>55215.0850426344</v>
      </c>
      <c r="E2567" s="2">
        <f t="shared" si="82"/>
        <v>0.461339666902174</v>
      </c>
      <c r="F2567" s="2">
        <f t="shared" si="83"/>
        <v>37447.3590692004</v>
      </c>
    </row>
    <row r="2568" spans="1:6">
      <c r="A2568" s="5">
        <v>0.733775121346587</v>
      </c>
      <c r="B2568" s="5">
        <v>17784.9545925672</v>
      </c>
      <c r="C2568" s="5">
        <v>1.24152136152375</v>
      </c>
      <c r="D2568" s="5">
        <v>54039.7959259167</v>
      </c>
      <c r="E2568" s="2">
        <f t="shared" si="82"/>
        <v>0.507746240177163</v>
      </c>
      <c r="F2568" s="2">
        <f t="shared" si="83"/>
        <v>36254.8413333495</v>
      </c>
    </row>
    <row r="2569" spans="1:6">
      <c r="A2569" s="5">
        <v>0.693127405255169</v>
      </c>
      <c r="B2569" s="5">
        <v>20738.1627364279</v>
      </c>
      <c r="C2569" s="5">
        <v>1.20705175116245</v>
      </c>
      <c r="D2569" s="5">
        <v>56950.5969899564</v>
      </c>
      <c r="E2569" s="2">
        <f t="shared" si="82"/>
        <v>0.513924345907281</v>
      </c>
      <c r="F2569" s="2">
        <f t="shared" si="83"/>
        <v>36212.4342535285</v>
      </c>
    </row>
    <row r="2570" spans="1:6">
      <c r="A2570" s="5">
        <v>0.753726364399199</v>
      </c>
      <c r="B2570" s="5">
        <v>17054.2887192062</v>
      </c>
      <c r="C2570" s="5">
        <v>1.30075080959334</v>
      </c>
      <c r="D2570" s="5">
        <v>52235.7994868208</v>
      </c>
      <c r="E2570" s="2">
        <f t="shared" si="82"/>
        <v>0.547024445194141</v>
      </c>
      <c r="F2570" s="2">
        <f t="shared" si="83"/>
        <v>35181.5107676146</v>
      </c>
    </row>
    <row r="2571" spans="1:6">
      <c r="A2571" s="5">
        <v>0.675345677723039</v>
      </c>
      <c r="B2571" s="5">
        <v>16786.4625258442</v>
      </c>
      <c r="C2571" s="5">
        <v>1.16664643252758</v>
      </c>
      <c r="D2571" s="5">
        <v>53804.3735749855</v>
      </c>
      <c r="E2571" s="2">
        <f t="shared" si="82"/>
        <v>0.491300754804541</v>
      </c>
      <c r="F2571" s="2">
        <f t="shared" si="83"/>
        <v>37017.9110491413</v>
      </c>
    </row>
    <row r="2572" spans="1:6">
      <c r="A2572" s="5">
        <v>0.66952959407693</v>
      </c>
      <c r="B2572" s="5">
        <v>21107.7369183304</v>
      </c>
      <c r="C2572" s="5">
        <v>1.16377549689553</v>
      </c>
      <c r="D2572" s="5">
        <v>60339.5746600511</v>
      </c>
      <c r="E2572" s="2">
        <f t="shared" si="82"/>
        <v>0.4942459028186</v>
      </c>
      <c r="F2572" s="2">
        <f t="shared" si="83"/>
        <v>39231.8377417207</v>
      </c>
    </row>
    <row r="2573" spans="1:6">
      <c r="A2573" s="5">
        <v>0.679988360479546</v>
      </c>
      <c r="B2573" s="5">
        <v>18059.0695394863</v>
      </c>
      <c r="C2573" s="5">
        <v>1.16580871967303</v>
      </c>
      <c r="D2573" s="5">
        <v>54203.5547688943</v>
      </c>
      <c r="E2573" s="2">
        <f t="shared" si="82"/>
        <v>0.485820359193484</v>
      </c>
      <c r="F2573" s="2">
        <f t="shared" si="83"/>
        <v>36144.485229408</v>
      </c>
    </row>
    <row r="2574" spans="1:6">
      <c r="A2574" s="5">
        <v>0.684410834889223</v>
      </c>
      <c r="B2574" s="5">
        <v>18746.1411157244</v>
      </c>
      <c r="C2574" s="5">
        <v>1.19110720044911</v>
      </c>
      <c r="D2574" s="5">
        <v>55131.8703926881</v>
      </c>
      <c r="E2574" s="2">
        <f t="shared" si="82"/>
        <v>0.506696365559887</v>
      </c>
      <c r="F2574" s="2">
        <f t="shared" si="83"/>
        <v>36385.7292769637</v>
      </c>
    </row>
    <row r="2575" spans="1:6">
      <c r="A2575" s="5">
        <v>0.711613939169151</v>
      </c>
      <c r="B2575" s="5">
        <v>21216.5103855729</v>
      </c>
      <c r="C2575" s="5">
        <v>1.23737058465753</v>
      </c>
      <c r="D2575" s="5">
        <v>57437.6006365909</v>
      </c>
      <c r="E2575" s="2">
        <f t="shared" si="82"/>
        <v>0.525756645488379</v>
      </c>
      <c r="F2575" s="2">
        <f t="shared" si="83"/>
        <v>36221.090251018</v>
      </c>
    </row>
    <row r="2576" spans="1:6">
      <c r="A2576" s="5">
        <v>0.660794865071485</v>
      </c>
      <c r="B2576" s="5">
        <v>17262.742040095</v>
      </c>
      <c r="C2576" s="5">
        <v>1.12303261019686</v>
      </c>
      <c r="D2576" s="5">
        <v>51961.8391077728</v>
      </c>
      <c r="E2576" s="2">
        <f t="shared" si="82"/>
        <v>0.462237745125375</v>
      </c>
      <c r="F2576" s="2">
        <f t="shared" si="83"/>
        <v>34699.0970676778</v>
      </c>
    </row>
    <row r="2577" spans="1:6">
      <c r="A2577" s="5">
        <v>0.67769826631494</v>
      </c>
      <c r="B2577" s="5">
        <v>21659.3967714981</v>
      </c>
      <c r="C2577" s="5">
        <v>1.15001309529298</v>
      </c>
      <c r="D2577" s="5">
        <v>59605.009680449</v>
      </c>
      <c r="E2577" s="2">
        <f t="shared" si="82"/>
        <v>0.47231482897804</v>
      </c>
      <c r="F2577" s="2">
        <f t="shared" si="83"/>
        <v>37945.6129089509</v>
      </c>
    </row>
    <row r="2578" spans="1:6">
      <c r="A2578" s="5">
        <v>0.744941822878049</v>
      </c>
      <c r="B2578" s="5">
        <v>20301.9161886022</v>
      </c>
      <c r="C2578" s="5">
        <v>1.29867161318855</v>
      </c>
      <c r="D2578" s="5">
        <v>56933.4128610423</v>
      </c>
      <c r="E2578" s="2">
        <f t="shared" si="82"/>
        <v>0.553729790310501</v>
      </c>
      <c r="F2578" s="2">
        <f t="shared" si="83"/>
        <v>36631.4966724401</v>
      </c>
    </row>
    <row r="2579" spans="1:6">
      <c r="A2579" s="5">
        <v>0.72915798196363</v>
      </c>
      <c r="B2579" s="5">
        <v>19565.3356924045</v>
      </c>
      <c r="C2579" s="5">
        <v>1.28470009338258</v>
      </c>
      <c r="D2579" s="5">
        <v>58257.1936860046</v>
      </c>
      <c r="E2579" s="2">
        <f t="shared" si="82"/>
        <v>0.55554211141895</v>
      </c>
      <c r="F2579" s="2">
        <f t="shared" si="83"/>
        <v>38691.8579936001</v>
      </c>
    </row>
    <row r="2580" spans="1:6">
      <c r="A2580" s="5">
        <v>0.705227596338618</v>
      </c>
      <c r="B2580" s="5">
        <v>22049.6565623424</v>
      </c>
      <c r="C2580" s="5">
        <v>1.2484575904762</v>
      </c>
      <c r="D2580" s="5">
        <v>61928.4130549568</v>
      </c>
      <c r="E2580" s="2">
        <f t="shared" si="82"/>
        <v>0.543229994137582</v>
      </c>
      <c r="F2580" s="2">
        <f t="shared" si="83"/>
        <v>39878.7564926144</v>
      </c>
    </row>
    <row r="2581" spans="1:6">
      <c r="A2581" s="5">
        <v>0.702765594936634</v>
      </c>
      <c r="B2581" s="5">
        <v>17875.9150256159</v>
      </c>
      <c r="C2581" s="5">
        <v>1.233141937605</v>
      </c>
      <c r="D2581" s="5">
        <v>54749.1360026375</v>
      </c>
      <c r="E2581" s="2">
        <f t="shared" si="82"/>
        <v>0.530376342668366</v>
      </c>
      <c r="F2581" s="2">
        <f t="shared" si="83"/>
        <v>36873.2209770216</v>
      </c>
    </row>
    <row r="2582" spans="1:6">
      <c r="A2582" s="5">
        <v>0.71652358933912</v>
      </c>
      <c r="B2582" s="5">
        <v>19250.2504529205</v>
      </c>
      <c r="C2582" s="5">
        <v>1.24648611189158</v>
      </c>
      <c r="D2582" s="5">
        <v>56287.1061738032</v>
      </c>
      <c r="E2582" s="2">
        <f t="shared" si="82"/>
        <v>0.52996252255246</v>
      </c>
      <c r="F2582" s="2">
        <f t="shared" si="83"/>
        <v>37036.8557208827</v>
      </c>
    </row>
    <row r="2583" spans="1:6">
      <c r="A2583" s="5">
        <v>0.714088204309988</v>
      </c>
      <c r="B2583" s="5">
        <v>21418.138955879</v>
      </c>
      <c r="C2583" s="5">
        <v>1.26434672026471</v>
      </c>
      <c r="D2583" s="5">
        <v>60562.5436294479</v>
      </c>
      <c r="E2583" s="2">
        <f t="shared" si="82"/>
        <v>0.550258515954722</v>
      </c>
      <c r="F2583" s="2">
        <f t="shared" si="83"/>
        <v>39144.4046735689</v>
      </c>
    </row>
    <row r="2584" spans="1:6">
      <c r="A2584" s="5">
        <v>0.674048776090253</v>
      </c>
      <c r="B2584" s="5">
        <v>17249.2776484897</v>
      </c>
      <c r="C2584" s="5">
        <v>1.13591505636857</v>
      </c>
      <c r="D2584" s="5">
        <v>52925.9209464349</v>
      </c>
      <c r="E2584" s="2">
        <f t="shared" si="82"/>
        <v>0.461866280278317</v>
      </c>
      <c r="F2584" s="2">
        <f t="shared" si="83"/>
        <v>35676.6432979452</v>
      </c>
    </row>
    <row r="2585" spans="1:6">
      <c r="A2585" s="5">
        <v>0.730840780622277</v>
      </c>
      <c r="B2585" s="5">
        <v>21453.4303796103</v>
      </c>
      <c r="C2585" s="5">
        <v>1.24061858898581</v>
      </c>
      <c r="D2585" s="5">
        <v>57593.9753787966</v>
      </c>
      <c r="E2585" s="2">
        <f t="shared" si="82"/>
        <v>0.509777808363533</v>
      </c>
      <c r="F2585" s="2">
        <f t="shared" si="83"/>
        <v>36140.5449991863</v>
      </c>
    </row>
    <row r="2586" spans="1:6">
      <c r="A2586" s="5">
        <v>0.687713796542797</v>
      </c>
      <c r="B2586" s="5">
        <v>19478.5621100968</v>
      </c>
      <c r="C2586" s="5">
        <v>1.20697425329591</v>
      </c>
      <c r="D2586" s="5">
        <v>54979.7558147492</v>
      </c>
      <c r="E2586" s="2">
        <f t="shared" si="82"/>
        <v>0.519260456753113</v>
      </c>
      <c r="F2586" s="2">
        <f t="shared" si="83"/>
        <v>35501.1937046524</v>
      </c>
    </row>
    <row r="2587" spans="1:6">
      <c r="A2587" s="5">
        <v>0.755279940982339</v>
      </c>
      <c r="B2587" s="5">
        <v>18269.6742073466</v>
      </c>
      <c r="C2587" s="5">
        <v>1.35773780242999</v>
      </c>
      <c r="D2587" s="5">
        <v>55846.0888105607</v>
      </c>
      <c r="E2587" s="2">
        <f t="shared" si="82"/>
        <v>0.602457861447651</v>
      </c>
      <c r="F2587" s="2">
        <f t="shared" si="83"/>
        <v>37576.4146032141</v>
      </c>
    </row>
    <row r="2588" spans="1:6">
      <c r="A2588" s="5">
        <v>0.681468792540507</v>
      </c>
      <c r="B2588" s="5">
        <v>21437.3370938143</v>
      </c>
      <c r="C2588" s="5">
        <v>1.16005821678351</v>
      </c>
      <c r="D2588" s="5">
        <v>59726.9412886137</v>
      </c>
      <c r="E2588" s="2">
        <f t="shared" si="82"/>
        <v>0.478589424243003</v>
      </c>
      <c r="F2588" s="2">
        <f t="shared" si="83"/>
        <v>38289.6041947994</v>
      </c>
    </row>
    <row r="2589" spans="1:6">
      <c r="A2589" s="5">
        <v>0.728068600344755</v>
      </c>
      <c r="B2589" s="5">
        <v>18388.7481503261</v>
      </c>
      <c r="C2589" s="5">
        <v>1.21816379865311</v>
      </c>
      <c r="D2589" s="5">
        <v>52924.5125096129</v>
      </c>
      <c r="E2589" s="2">
        <f t="shared" si="82"/>
        <v>0.490095198308355</v>
      </c>
      <c r="F2589" s="2">
        <f t="shared" si="83"/>
        <v>34535.7643592868</v>
      </c>
    </row>
    <row r="2590" spans="1:6">
      <c r="A2590" s="5">
        <v>0.624398115061641</v>
      </c>
      <c r="B2590" s="5">
        <v>23076.2519248674</v>
      </c>
      <c r="C2590" s="5">
        <v>1.05602161235874</v>
      </c>
      <c r="D2590" s="5">
        <v>61634.3661244472</v>
      </c>
      <c r="E2590" s="2">
        <f t="shared" si="82"/>
        <v>0.431623497297099</v>
      </c>
      <c r="F2590" s="2">
        <f t="shared" si="83"/>
        <v>38558.1141995798</v>
      </c>
    </row>
    <row r="2591" spans="1:6">
      <c r="A2591" s="5">
        <v>0.658211275801043</v>
      </c>
      <c r="B2591" s="5">
        <v>16882.0872908653</v>
      </c>
      <c r="C2591" s="5">
        <v>1.12809467110607</v>
      </c>
      <c r="D2591" s="5">
        <v>54326.7912986789</v>
      </c>
      <c r="E2591" s="2">
        <f t="shared" si="82"/>
        <v>0.469883395305027</v>
      </c>
      <c r="F2591" s="2">
        <f t="shared" si="83"/>
        <v>37444.7040078136</v>
      </c>
    </row>
    <row r="2592" spans="1:6">
      <c r="A2592" s="5">
        <v>0.67887724812993</v>
      </c>
      <c r="B2592" s="5">
        <v>17560.9004748318</v>
      </c>
      <c r="C2592" s="5">
        <v>1.20796181064023</v>
      </c>
      <c r="D2592" s="5">
        <v>53573.295239269</v>
      </c>
      <c r="E2592" s="2">
        <f t="shared" si="82"/>
        <v>0.5290845625103</v>
      </c>
      <c r="F2592" s="2">
        <f t="shared" si="83"/>
        <v>36012.3947644372</v>
      </c>
    </row>
    <row r="2593" spans="1:6">
      <c r="A2593" s="5">
        <v>0.724560590846332</v>
      </c>
      <c r="B2593" s="5">
        <v>21302.9965833685</v>
      </c>
      <c r="C2593" s="5">
        <v>1.26082296996332</v>
      </c>
      <c r="D2593" s="5">
        <v>59484.2616477287</v>
      </c>
      <c r="E2593" s="2">
        <f t="shared" si="82"/>
        <v>0.536262379116988</v>
      </c>
      <c r="F2593" s="2">
        <f t="shared" si="83"/>
        <v>38181.2650643602</v>
      </c>
    </row>
    <row r="2594" spans="1:6">
      <c r="A2594" s="5">
        <v>0.732220802774753</v>
      </c>
      <c r="B2594" s="5">
        <v>21455.7784027881</v>
      </c>
      <c r="C2594" s="5">
        <v>1.28791001924469</v>
      </c>
      <c r="D2594" s="5">
        <v>57623.5811870169</v>
      </c>
      <c r="E2594" s="2">
        <f t="shared" si="82"/>
        <v>0.555689216469937</v>
      </c>
      <c r="F2594" s="2">
        <f t="shared" si="83"/>
        <v>36167.8027842288</v>
      </c>
    </row>
    <row r="2595" spans="1:6">
      <c r="A2595" s="5">
        <v>0.746236834740055</v>
      </c>
      <c r="B2595" s="5">
        <v>23131.9157199075</v>
      </c>
      <c r="C2595" s="5">
        <v>1.30450046012242</v>
      </c>
      <c r="D2595" s="5">
        <v>59498.1339125927</v>
      </c>
      <c r="E2595" s="2">
        <f t="shared" si="82"/>
        <v>0.558263625382365</v>
      </c>
      <c r="F2595" s="2">
        <f t="shared" si="83"/>
        <v>36366.2181926852</v>
      </c>
    </row>
    <row r="2596" spans="1:6">
      <c r="A2596" s="5">
        <v>0.672107033746477</v>
      </c>
      <c r="B2596" s="5">
        <v>20340.9407732473</v>
      </c>
      <c r="C2596" s="5">
        <v>1.14848315067716</v>
      </c>
      <c r="D2596" s="5">
        <v>57558.6739637463</v>
      </c>
      <c r="E2596" s="2">
        <f t="shared" si="82"/>
        <v>0.476376116930683</v>
      </c>
      <c r="F2596" s="2">
        <f t="shared" si="83"/>
        <v>37217.733190499</v>
      </c>
    </row>
    <row r="2597" spans="1:6">
      <c r="A2597" s="5">
        <v>0.698909417544721</v>
      </c>
      <c r="B2597" s="5">
        <v>20381.1091938834</v>
      </c>
      <c r="C2597" s="5">
        <v>1.18039971113848</v>
      </c>
      <c r="D2597" s="5">
        <v>55451.0404769109</v>
      </c>
      <c r="E2597" s="2">
        <f t="shared" si="82"/>
        <v>0.481490293593759</v>
      </c>
      <c r="F2597" s="2">
        <f t="shared" si="83"/>
        <v>35069.9312830275</v>
      </c>
    </row>
    <row r="2598" spans="1:6">
      <c r="A2598" s="5">
        <v>0.725478555861775</v>
      </c>
      <c r="B2598" s="5">
        <v>19586.0044105785</v>
      </c>
      <c r="C2598" s="5">
        <v>1.29331987879969</v>
      </c>
      <c r="D2598" s="5">
        <v>55334.592320215</v>
      </c>
      <c r="E2598" s="2">
        <f t="shared" si="82"/>
        <v>0.567841322937915</v>
      </c>
      <c r="F2598" s="2">
        <f t="shared" si="83"/>
        <v>35748.5879096365</v>
      </c>
    </row>
    <row r="2599" spans="1:6">
      <c r="A2599" s="5">
        <v>0.718206680857877</v>
      </c>
      <c r="B2599" s="5">
        <v>15009.1176010361</v>
      </c>
      <c r="C2599" s="5">
        <v>1.26587871909218</v>
      </c>
      <c r="D2599" s="5">
        <v>53249.6061735277</v>
      </c>
      <c r="E2599" s="2">
        <f t="shared" si="82"/>
        <v>0.547672038234303</v>
      </c>
      <c r="F2599" s="2">
        <f t="shared" si="83"/>
        <v>38240.4885724916</v>
      </c>
    </row>
    <row r="2600" spans="1:6">
      <c r="A2600" s="5">
        <v>0.652248082795996</v>
      </c>
      <c r="B2600" s="5">
        <v>18488.1733969356</v>
      </c>
      <c r="C2600" s="5">
        <v>1.13557135284369</v>
      </c>
      <c r="D2600" s="5">
        <v>56373.7092919002</v>
      </c>
      <c r="E2600" s="2">
        <f t="shared" si="82"/>
        <v>0.483323270047694</v>
      </c>
      <c r="F2600" s="2">
        <f t="shared" si="83"/>
        <v>37885.5358949646</v>
      </c>
    </row>
    <row r="2601" spans="1:6">
      <c r="A2601" s="5">
        <v>0.725035744673577</v>
      </c>
      <c r="B2601" s="5">
        <v>18225.7149494473</v>
      </c>
      <c r="C2601" s="5">
        <v>1.28907390523819</v>
      </c>
      <c r="D2601" s="5">
        <v>54827.2882883773</v>
      </c>
      <c r="E2601" s="2">
        <f t="shared" si="82"/>
        <v>0.564038160564613</v>
      </c>
      <c r="F2601" s="2">
        <f t="shared" si="83"/>
        <v>36601.57333893</v>
      </c>
    </row>
    <row r="2602" spans="1:6">
      <c r="A2602" s="5">
        <v>0.693580929443659</v>
      </c>
      <c r="B2602" s="5">
        <v>22724.147111193</v>
      </c>
      <c r="C2602" s="5">
        <v>1.23461059386975</v>
      </c>
      <c r="D2602" s="5">
        <v>63736.5435389328</v>
      </c>
      <c r="E2602" s="2">
        <f t="shared" si="82"/>
        <v>0.541029664426091</v>
      </c>
      <c r="F2602" s="2">
        <f t="shared" si="83"/>
        <v>41012.3964277398</v>
      </c>
    </row>
    <row r="2603" spans="1:6">
      <c r="A2603" s="5">
        <v>0.722920202322268</v>
      </c>
      <c r="B2603" s="5">
        <v>17114.5185671149</v>
      </c>
      <c r="C2603" s="5">
        <v>1.26351120404265</v>
      </c>
      <c r="D2603" s="5">
        <v>54794.6179539573</v>
      </c>
      <c r="E2603" s="2">
        <f t="shared" si="82"/>
        <v>0.540591001720382</v>
      </c>
      <c r="F2603" s="2">
        <f t="shared" si="83"/>
        <v>37680.0993868424</v>
      </c>
    </row>
    <row r="2604" spans="1:6">
      <c r="A2604" s="5">
        <v>0.728316701047733</v>
      </c>
      <c r="B2604" s="5">
        <v>20316.6975935688</v>
      </c>
      <c r="C2604" s="5">
        <v>1.26624824871098</v>
      </c>
      <c r="D2604" s="5">
        <v>57444.3241456688</v>
      </c>
      <c r="E2604" s="2">
        <f t="shared" si="82"/>
        <v>0.537931547663247</v>
      </c>
      <c r="F2604" s="2">
        <f t="shared" si="83"/>
        <v>37127.6265521</v>
      </c>
    </row>
    <row r="2605" spans="1:6">
      <c r="A2605" s="5">
        <v>0.680451370730398</v>
      </c>
      <c r="B2605" s="5">
        <v>18535.9118606523</v>
      </c>
      <c r="C2605" s="5">
        <v>1.17113044335364</v>
      </c>
      <c r="D2605" s="5">
        <v>53251.7198001006</v>
      </c>
      <c r="E2605" s="2">
        <f t="shared" si="82"/>
        <v>0.490679072623242</v>
      </c>
      <c r="F2605" s="2">
        <f t="shared" si="83"/>
        <v>34715.8079394483</v>
      </c>
    </row>
    <row r="2606" spans="1:6">
      <c r="A2606" s="5">
        <v>0.719335348127482</v>
      </c>
      <c r="B2606" s="5">
        <v>18479.4924293669</v>
      </c>
      <c r="C2606" s="5">
        <v>1.2429189507798</v>
      </c>
      <c r="D2606" s="5">
        <v>56503.5481486678</v>
      </c>
      <c r="E2606" s="2">
        <f t="shared" si="82"/>
        <v>0.523583602652318</v>
      </c>
      <c r="F2606" s="2">
        <f t="shared" si="83"/>
        <v>38024.0557193009</v>
      </c>
    </row>
    <row r="2607" spans="1:6">
      <c r="A2607" s="5">
        <v>0.650834806688881</v>
      </c>
      <c r="B2607" s="5">
        <v>16832.9912770015</v>
      </c>
      <c r="C2607" s="5">
        <v>1.17710200073801</v>
      </c>
      <c r="D2607" s="5">
        <v>54688.0127214869</v>
      </c>
      <c r="E2607" s="2">
        <f t="shared" si="82"/>
        <v>0.526267194049129</v>
      </c>
      <c r="F2607" s="2">
        <f t="shared" si="83"/>
        <v>37855.0214444854</v>
      </c>
    </row>
    <row r="2608" spans="1:6">
      <c r="A2608" s="5">
        <v>0.705116146447831</v>
      </c>
      <c r="B2608" s="5">
        <v>18740.3796080728</v>
      </c>
      <c r="C2608" s="5">
        <v>1.24197529662249</v>
      </c>
      <c r="D2608" s="5">
        <v>56248.017929797</v>
      </c>
      <c r="E2608" s="2">
        <f t="shared" si="82"/>
        <v>0.536859150174659</v>
      </c>
      <c r="F2608" s="2">
        <f t="shared" si="83"/>
        <v>37507.6383217242</v>
      </c>
    </row>
    <row r="2609" spans="1:6">
      <c r="A2609" s="5">
        <v>0.714387073945718</v>
      </c>
      <c r="B2609" s="5">
        <v>23330.8652917711</v>
      </c>
      <c r="C2609" s="5">
        <v>1.27309022023739</v>
      </c>
      <c r="D2609" s="5">
        <v>61589.9866580668</v>
      </c>
      <c r="E2609" s="2">
        <f t="shared" si="82"/>
        <v>0.558703146291672</v>
      </c>
      <c r="F2609" s="2">
        <f t="shared" si="83"/>
        <v>38259.1213662957</v>
      </c>
    </row>
    <row r="2610" spans="1:6">
      <c r="A2610" s="5">
        <v>0.741331270192466</v>
      </c>
      <c r="B2610" s="5">
        <v>18802.371757087</v>
      </c>
      <c r="C2610" s="5">
        <v>1.25535373110694</v>
      </c>
      <c r="D2610" s="5">
        <v>55137.2601233947</v>
      </c>
      <c r="E2610" s="2">
        <f t="shared" si="82"/>
        <v>0.514022460914474</v>
      </c>
      <c r="F2610" s="2">
        <f t="shared" si="83"/>
        <v>36334.8883663077</v>
      </c>
    </row>
    <row r="2611" spans="1:6">
      <c r="A2611" s="5">
        <v>0.696879553690522</v>
      </c>
      <c r="B2611" s="5">
        <v>15510.645426929</v>
      </c>
      <c r="C2611" s="5">
        <v>1.19206328404501</v>
      </c>
      <c r="D2611" s="5">
        <v>50514.8802202423</v>
      </c>
      <c r="E2611" s="2">
        <f t="shared" si="82"/>
        <v>0.495183730354488</v>
      </c>
      <c r="F2611" s="2">
        <f t="shared" si="83"/>
        <v>35004.2347933133</v>
      </c>
    </row>
    <row r="2612" spans="1:6">
      <c r="A2612" s="5">
        <v>0.739922896284299</v>
      </c>
      <c r="B2612" s="5">
        <v>16897.0140645934</v>
      </c>
      <c r="C2612" s="5">
        <v>1.2904551174431</v>
      </c>
      <c r="D2612" s="5">
        <v>53943.6799961698</v>
      </c>
      <c r="E2612" s="2">
        <f t="shared" si="82"/>
        <v>0.550532221158801</v>
      </c>
      <c r="F2612" s="2">
        <f t="shared" si="83"/>
        <v>37046.6659315764</v>
      </c>
    </row>
    <row r="2613" spans="1:6">
      <c r="A2613" s="5">
        <v>0.686091708221892</v>
      </c>
      <c r="B2613" s="5">
        <v>17728.1343138444</v>
      </c>
      <c r="C2613" s="5">
        <v>1.15246042870022</v>
      </c>
      <c r="D2613" s="5">
        <v>52893.3579253093</v>
      </c>
      <c r="E2613" s="2">
        <f t="shared" si="82"/>
        <v>0.466368720478328</v>
      </c>
      <c r="F2613" s="2">
        <f t="shared" si="83"/>
        <v>35165.2236114649</v>
      </c>
    </row>
    <row r="2614" spans="1:6">
      <c r="A2614" s="5">
        <v>0.663018625024217</v>
      </c>
      <c r="B2614" s="5">
        <v>16702.5841556238</v>
      </c>
      <c r="C2614" s="5">
        <v>1.12880127746745</v>
      </c>
      <c r="D2614" s="5">
        <v>52495.2323878214</v>
      </c>
      <c r="E2614" s="2">
        <f t="shared" si="82"/>
        <v>0.465782652443233</v>
      </c>
      <c r="F2614" s="2">
        <f t="shared" si="83"/>
        <v>35792.6482321976</v>
      </c>
    </row>
    <row r="2615" spans="1:6">
      <c r="A2615" s="5">
        <v>0.749072665685336</v>
      </c>
      <c r="B2615" s="5">
        <v>19886.1524791335</v>
      </c>
      <c r="C2615" s="5">
        <v>1.2998706665689</v>
      </c>
      <c r="D2615" s="5">
        <v>58446.6923298811</v>
      </c>
      <c r="E2615" s="2">
        <f t="shared" si="82"/>
        <v>0.550798000883564</v>
      </c>
      <c r="F2615" s="2">
        <f t="shared" si="83"/>
        <v>38560.5398507476</v>
      </c>
    </row>
    <row r="2616" spans="1:6">
      <c r="A2616" s="5">
        <v>0.659255570311038</v>
      </c>
      <c r="B2616" s="5">
        <v>25471.6591638289</v>
      </c>
      <c r="C2616" s="5">
        <v>1.14042253073469</v>
      </c>
      <c r="D2616" s="5">
        <v>67505.5984662229</v>
      </c>
      <c r="E2616" s="2">
        <f t="shared" si="82"/>
        <v>0.481166960423652</v>
      </c>
      <c r="F2616" s="2">
        <f t="shared" si="83"/>
        <v>42033.939302394</v>
      </c>
    </row>
    <row r="2617" spans="1:6">
      <c r="A2617" s="5">
        <v>0.706364153928549</v>
      </c>
      <c r="B2617" s="5">
        <v>21627.6669892086</v>
      </c>
      <c r="C2617" s="5">
        <v>1.23005187388821</v>
      </c>
      <c r="D2617" s="5">
        <v>59330.971099462</v>
      </c>
      <c r="E2617" s="2">
        <f t="shared" si="82"/>
        <v>0.523687719959661</v>
      </c>
      <c r="F2617" s="2">
        <f t="shared" si="83"/>
        <v>37703.3041102534</v>
      </c>
    </row>
    <row r="2618" spans="1:6">
      <c r="A2618" s="5">
        <v>0.749710227091412</v>
      </c>
      <c r="B2618" s="5">
        <v>20402.5803784027</v>
      </c>
      <c r="C2618" s="5">
        <v>1.297791781215</v>
      </c>
      <c r="D2618" s="5">
        <v>57665.6644526298</v>
      </c>
      <c r="E2618" s="2">
        <f t="shared" si="82"/>
        <v>0.548081554123588</v>
      </c>
      <c r="F2618" s="2">
        <f t="shared" si="83"/>
        <v>37263.0840742271</v>
      </c>
    </row>
    <row r="2619" spans="1:6">
      <c r="A2619" s="5">
        <v>0.717439643969471</v>
      </c>
      <c r="B2619" s="5">
        <v>20753.4284132553</v>
      </c>
      <c r="C2619" s="5">
        <v>1.27095591860323</v>
      </c>
      <c r="D2619" s="5">
        <v>56782.6309790061</v>
      </c>
      <c r="E2619" s="2">
        <f t="shared" si="82"/>
        <v>0.553516274633759</v>
      </c>
      <c r="F2619" s="2">
        <f t="shared" si="83"/>
        <v>36029.2025657508</v>
      </c>
    </row>
    <row r="2620" spans="1:6">
      <c r="A2620" s="5">
        <v>0.712453367357004</v>
      </c>
      <c r="B2620" s="5">
        <v>18760.3524284579</v>
      </c>
      <c r="C2620" s="5">
        <v>1.2264150967559</v>
      </c>
      <c r="D2620" s="5">
        <v>56106.5738472563</v>
      </c>
      <c r="E2620" s="2">
        <f t="shared" si="82"/>
        <v>0.513961729398896</v>
      </c>
      <c r="F2620" s="2">
        <f t="shared" si="83"/>
        <v>37346.2214187984</v>
      </c>
    </row>
    <row r="2621" spans="1:6">
      <c r="A2621" s="5">
        <v>0.706808859569023</v>
      </c>
      <c r="B2621" s="5">
        <v>17778.357847147</v>
      </c>
      <c r="C2621" s="5">
        <v>1.21693758224336</v>
      </c>
      <c r="D2621" s="5">
        <v>56297.300428537</v>
      </c>
      <c r="E2621" s="2">
        <f t="shared" si="82"/>
        <v>0.510128722674337</v>
      </c>
      <c r="F2621" s="2">
        <f t="shared" si="83"/>
        <v>38518.94258139</v>
      </c>
    </row>
    <row r="2622" spans="1:6">
      <c r="A2622" s="5">
        <v>0.71958806312694</v>
      </c>
      <c r="B2622" s="5">
        <v>19274.9128520649</v>
      </c>
      <c r="C2622" s="5">
        <v>1.22926291791143</v>
      </c>
      <c r="D2622" s="5">
        <v>56195.5596426432</v>
      </c>
      <c r="E2622" s="2">
        <f t="shared" si="82"/>
        <v>0.50967485478449</v>
      </c>
      <c r="F2622" s="2">
        <f t="shared" si="83"/>
        <v>36920.6467905783</v>
      </c>
    </row>
    <row r="2623" spans="1:6">
      <c r="A2623" s="5">
        <v>0.658016561609567</v>
      </c>
      <c r="B2623" s="5">
        <v>21236.3195963219</v>
      </c>
      <c r="C2623" s="5">
        <v>1.1737318554862</v>
      </c>
      <c r="D2623" s="5">
        <v>59424.9433340486</v>
      </c>
      <c r="E2623" s="2">
        <f t="shared" si="82"/>
        <v>0.515715293876633</v>
      </c>
      <c r="F2623" s="2">
        <f t="shared" si="83"/>
        <v>38188.6237377267</v>
      </c>
    </row>
    <row r="2624" spans="1:6">
      <c r="A2624" s="5">
        <v>0.661440193212425</v>
      </c>
      <c r="B2624" s="5">
        <v>15406.8986769902</v>
      </c>
      <c r="C2624" s="5">
        <v>1.13150968305514</v>
      </c>
      <c r="D2624" s="5">
        <v>50341.40391481</v>
      </c>
      <c r="E2624" s="2">
        <f t="shared" si="82"/>
        <v>0.470069489842715</v>
      </c>
      <c r="F2624" s="2">
        <f t="shared" si="83"/>
        <v>34934.5052378198</v>
      </c>
    </row>
    <row r="2625" spans="1:6">
      <c r="A2625" s="5">
        <v>0.687215563333116</v>
      </c>
      <c r="B2625" s="5">
        <v>20036.2682464073</v>
      </c>
      <c r="C2625" s="5">
        <v>1.17411192592826</v>
      </c>
      <c r="D2625" s="5">
        <v>58033.488561753</v>
      </c>
      <c r="E2625" s="2">
        <f t="shared" si="82"/>
        <v>0.486896362595144</v>
      </c>
      <c r="F2625" s="2">
        <f t="shared" si="83"/>
        <v>37997.2203153457</v>
      </c>
    </row>
    <row r="2626" spans="1:6">
      <c r="A2626" s="5">
        <v>0.685897623379058</v>
      </c>
      <c r="B2626" s="5">
        <v>20667.0859398524</v>
      </c>
      <c r="C2626" s="5">
        <v>1.20379491564156</v>
      </c>
      <c r="D2626" s="5">
        <v>57806.6386008732</v>
      </c>
      <c r="E2626" s="2">
        <f t="shared" si="82"/>
        <v>0.517897292262502</v>
      </c>
      <c r="F2626" s="2">
        <f t="shared" si="83"/>
        <v>37139.5526610208</v>
      </c>
    </row>
    <row r="2627" spans="1:6">
      <c r="A2627" s="5">
        <v>0.679034760387701</v>
      </c>
      <c r="B2627" s="5">
        <v>18693.8308014067</v>
      </c>
      <c r="C2627" s="5">
        <v>1.18133292134454</v>
      </c>
      <c r="D2627" s="5">
        <v>56927.112425101</v>
      </c>
      <c r="E2627" s="2">
        <f t="shared" si="82"/>
        <v>0.502298160956839</v>
      </c>
      <c r="F2627" s="2">
        <f t="shared" si="83"/>
        <v>38233.2816236943</v>
      </c>
    </row>
    <row r="2628" spans="1:6">
      <c r="A2628" s="5">
        <v>0.729710785556717</v>
      </c>
      <c r="B2628" s="5">
        <v>24465.7100397429</v>
      </c>
      <c r="C2628" s="5">
        <v>1.27876663255559</v>
      </c>
      <c r="D2628" s="5">
        <v>62964.0908541478</v>
      </c>
      <c r="E2628" s="2">
        <f t="shared" ref="E2628:E2691" si="84">C2628-A2628</f>
        <v>0.549055846998873</v>
      </c>
      <c r="F2628" s="2">
        <f t="shared" ref="F2628:F2691" si="85">D2628-B2628</f>
        <v>38498.3808144049</v>
      </c>
    </row>
    <row r="2629" spans="1:6">
      <c r="A2629" s="5">
        <v>0.719714166302182</v>
      </c>
      <c r="B2629" s="5">
        <v>19208.7981484724</v>
      </c>
      <c r="C2629" s="5">
        <v>1.20677835799821</v>
      </c>
      <c r="D2629" s="5">
        <v>55098.1982021882</v>
      </c>
      <c r="E2629" s="2">
        <f t="shared" si="84"/>
        <v>0.487064191696028</v>
      </c>
      <c r="F2629" s="2">
        <f t="shared" si="85"/>
        <v>35889.4000537158</v>
      </c>
    </row>
    <row r="2630" spans="1:6">
      <c r="A2630" s="5">
        <v>0.718732116738589</v>
      </c>
      <c r="B2630" s="5">
        <v>20065.4286410441</v>
      </c>
      <c r="C2630" s="5">
        <v>1.24308046140456</v>
      </c>
      <c r="D2630" s="5">
        <v>59136.450959388</v>
      </c>
      <c r="E2630" s="2">
        <f t="shared" si="84"/>
        <v>0.524348344665971</v>
      </c>
      <c r="F2630" s="2">
        <f t="shared" si="85"/>
        <v>39071.0223183439</v>
      </c>
    </row>
    <row r="2631" spans="1:6">
      <c r="A2631" s="5">
        <v>0.70417706224619</v>
      </c>
      <c r="B2631" s="5">
        <v>20365.4478731181</v>
      </c>
      <c r="C2631" s="5">
        <v>1.21555912411482</v>
      </c>
      <c r="D2631" s="5">
        <v>57124.8646727656</v>
      </c>
      <c r="E2631" s="2">
        <f t="shared" si="84"/>
        <v>0.51138206186863</v>
      </c>
      <c r="F2631" s="2">
        <f t="shared" si="85"/>
        <v>36759.4167996475</v>
      </c>
    </row>
    <row r="2632" spans="1:6">
      <c r="A2632" s="5">
        <v>0.669334099705993</v>
      </c>
      <c r="B2632" s="5">
        <v>24108.4749525821</v>
      </c>
      <c r="C2632" s="5">
        <v>1.12544320499413</v>
      </c>
      <c r="D2632" s="5">
        <v>63332.8401731943</v>
      </c>
      <c r="E2632" s="2">
        <f t="shared" si="84"/>
        <v>0.456109105288137</v>
      </c>
      <c r="F2632" s="2">
        <f t="shared" si="85"/>
        <v>39224.3652206122</v>
      </c>
    </row>
    <row r="2633" spans="1:6">
      <c r="A2633" s="5">
        <v>0.745526254929695</v>
      </c>
      <c r="B2633" s="5">
        <v>21062.4824559813</v>
      </c>
      <c r="C2633" s="5">
        <v>1.30318028374741</v>
      </c>
      <c r="D2633" s="5">
        <v>61039.3131522829</v>
      </c>
      <c r="E2633" s="2">
        <f t="shared" si="84"/>
        <v>0.557654028817715</v>
      </c>
      <c r="F2633" s="2">
        <f t="shared" si="85"/>
        <v>39976.8306963016</v>
      </c>
    </row>
    <row r="2634" spans="1:6">
      <c r="A2634" s="5">
        <v>0.693870671625299</v>
      </c>
      <c r="B2634" s="5">
        <v>19417.6358728348</v>
      </c>
      <c r="C2634" s="5">
        <v>1.20608340798989</v>
      </c>
      <c r="D2634" s="5">
        <v>55378.7059606453</v>
      </c>
      <c r="E2634" s="2">
        <f t="shared" si="84"/>
        <v>0.512212736364591</v>
      </c>
      <c r="F2634" s="2">
        <f t="shared" si="85"/>
        <v>35961.0700878105</v>
      </c>
    </row>
    <row r="2635" spans="1:6">
      <c r="A2635" s="5">
        <v>0.669981342773244</v>
      </c>
      <c r="B2635" s="5">
        <v>15242.203256139</v>
      </c>
      <c r="C2635" s="5">
        <v>1.1699432507876</v>
      </c>
      <c r="D2635" s="5">
        <v>51471.4488584591</v>
      </c>
      <c r="E2635" s="2">
        <f t="shared" si="84"/>
        <v>0.499961908014356</v>
      </c>
      <c r="F2635" s="2">
        <f t="shared" si="85"/>
        <v>36229.2456023201</v>
      </c>
    </row>
    <row r="2636" spans="1:6">
      <c r="A2636" s="5">
        <v>0.735749621335982</v>
      </c>
      <c r="B2636" s="5">
        <v>24135.8132409949</v>
      </c>
      <c r="C2636" s="5">
        <v>1.2832472371528</v>
      </c>
      <c r="D2636" s="5">
        <v>66610.5840760556</v>
      </c>
      <c r="E2636" s="2">
        <f t="shared" si="84"/>
        <v>0.547497615816818</v>
      </c>
      <c r="F2636" s="2">
        <f t="shared" si="85"/>
        <v>42474.7708350607</v>
      </c>
    </row>
    <row r="2637" spans="1:6">
      <c r="A2637" s="5">
        <v>0.71453420608037</v>
      </c>
      <c r="B2637" s="5">
        <v>19783.2214162351</v>
      </c>
      <c r="C2637" s="5">
        <v>1.23193736873851</v>
      </c>
      <c r="D2637" s="5">
        <v>56899.1470450612</v>
      </c>
      <c r="E2637" s="2">
        <f t="shared" si="84"/>
        <v>0.51740316265814</v>
      </c>
      <c r="F2637" s="2">
        <f t="shared" si="85"/>
        <v>37115.9256288261</v>
      </c>
    </row>
    <row r="2638" spans="1:6">
      <c r="A2638" s="5">
        <v>0.686897471253453</v>
      </c>
      <c r="B2638" s="5">
        <v>16379.9875328695</v>
      </c>
      <c r="C2638" s="5">
        <v>1.18278969657182</v>
      </c>
      <c r="D2638" s="5">
        <v>54279.0059584911</v>
      </c>
      <c r="E2638" s="2">
        <f t="shared" si="84"/>
        <v>0.495892225318367</v>
      </c>
      <c r="F2638" s="2">
        <f t="shared" si="85"/>
        <v>37899.0184256216</v>
      </c>
    </row>
    <row r="2639" spans="1:6">
      <c r="A2639" s="5">
        <v>0.731605124746587</v>
      </c>
      <c r="B2639" s="5">
        <v>16417.3396056705</v>
      </c>
      <c r="C2639" s="5">
        <v>1.27323561839301</v>
      </c>
      <c r="D2639" s="5">
        <v>53479.0568834067</v>
      </c>
      <c r="E2639" s="2">
        <f t="shared" si="84"/>
        <v>0.541630493646423</v>
      </c>
      <c r="F2639" s="2">
        <f t="shared" si="85"/>
        <v>37061.7172777362</v>
      </c>
    </row>
    <row r="2640" spans="1:6">
      <c r="A2640" s="5">
        <v>0.673223403563106</v>
      </c>
      <c r="B2640" s="5">
        <v>22762.5842227881</v>
      </c>
      <c r="C2640" s="5">
        <v>1.186724916515</v>
      </c>
      <c r="D2640" s="5">
        <v>63259.0573422467</v>
      </c>
      <c r="E2640" s="2">
        <f t="shared" si="84"/>
        <v>0.513501512951894</v>
      </c>
      <c r="F2640" s="2">
        <f t="shared" si="85"/>
        <v>40496.4731194586</v>
      </c>
    </row>
    <row r="2641" spans="1:6">
      <c r="A2641" s="5">
        <v>0.745904695072303</v>
      </c>
      <c r="B2641" s="5">
        <v>19650.9809493137</v>
      </c>
      <c r="C2641" s="5">
        <v>1.32679429081814</v>
      </c>
      <c r="D2641" s="5">
        <v>58726.4198494536</v>
      </c>
      <c r="E2641" s="2">
        <f t="shared" si="84"/>
        <v>0.580889595745837</v>
      </c>
      <c r="F2641" s="2">
        <f t="shared" si="85"/>
        <v>39075.4389001399</v>
      </c>
    </row>
    <row r="2642" spans="1:6">
      <c r="A2642" s="5">
        <v>0.692675234501491</v>
      </c>
      <c r="B2642" s="5">
        <v>17348.6893428991</v>
      </c>
      <c r="C2642" s="5">
        <v>1.1976228031898</v>
      </c>
      <c r="D2642" s="5">
        <v>51943.4945693356</v>
      </c>
      <c r="E2642" s="2">
        <f t="shared" si="84"/>
        <v>0.504947568688309</v>
      </c>
      <c r="F2642" s="2">
        <f t="shared" si="85"/>
        <v>34594.8052264365</v>
      </c>
    </row>
    <row r="2643" spans="1:6">
      <c r="A2643" s="5">
        <v>0.711372966011491</v>
      </c>
      <c r="B2643" s="5">
        <v>24739.6005357751</v>
      </c>
      <c r="C2643" s="5">
        <v>1.23588132150935</v>
      </c>
      <c r="D2643" s="5">
        <v>63957.2666778992</v>
      </c>
      <c r="E2643" s="2">
        <f t="shared" si="84"/>
        <v>0.524508355497859</v>
      </c>
      <c r="F2643" s="2">
        <f t="shared" si="85"/>
        <v>39217.6661421241</v>
      </c>
    </row>
    <row r="2644" spans="1:6">
      <c r="A2644" s="5">
        <v>0.702650864425787</v>
      </c>
      <c r="B2644" s="5">
        <v>17498.7830863593</v>
      </c>
      <c r="C2644" s="5">
        <v>1.233456953089</v>
      </c>
      <c r="D2644" s="5">
        <v>54484.9208725662</v>
      </c>
      <c r="E2644" s="2">
        <f t="shared" si="84"/>
        <v>0.530806088663213</v>
      </c>
      <c r="F2644" s="2">
        <f t="shared" si="85"/>
        <v>36986.1377862069</v>
      </c>
    </row>
    <row r="2645" spans="1:6">
      <c r="A2645" s="5">
        <v>0.710927469834433</v>
      </c>
      <c r="B2645" s="5">
        <v>15844.0055896091</v>
      </c>
      <c r="C2645" s="5">
        <v>1.17049531574115</v>
      </c>
      <c r="D2645" s="5">
        <v>51067.6100411568</v>
      </c>
      <c r="E2645" s="2">
        <f t="shared" si="84"/>
        <v>0.459567845906717</v>
      </c>
      <c r="F2645" s="2">
        <f t="shared" si="85"/>
        <v>35223.6044515477</v>
      </c>
    </row>
    <row r="2646" spans="1:6">
      <c r="A2646" s="5">
        <v>0.745138338362327</v>
      </c>
      <c r="B2646" s="5">
        <v>15463.6131284215</v>
      </c>
      <c r="C2646" s="5">
        <v>1.3058799075652</v>
      </c>
      <c r="D2646" s="5">
        <v>52659.5232403932</v>
      </c>
      <c r="E2646" s="2">
        <f t="shared" si="84"/>
        <v>0.560741569202873</v>
      </c>
      <c r="F2646" s="2">
        <f t="shared" si="85"/>
        <v>37195.9101119717</v>
      </c>
    </row>
    <row r="2647" spans="1:6">
      <c r="A2647" s="5">
        <v>0.653674657619614</v>
      </c>
      <c r="B2647" s="5">
        <v>20679.7523785392</v>
      </c>
      <c r="C2647" s="5">
        <v>1.10027572153097</v>
      </c>
      <c r="D2647" s="5">
        <v>59440.2005839912</v>
      </c>
      <c r="E2647" s="2">
        <f t="shared" si="84"/>
        <v>0.446601063911356</v>
      </c>
      <c r="F2647" s="2">
        <f t="shared" si="85"/>
        <v>38760.448205452</v>
      </c>
    </row>
    <row r="2648" spans="1:6">
      <c r="A2648" s="5">
        <v>0.711880191518762</v>
      </c>
      <c r="B2648" s="5">
        <v>18931.181385019</v>
      </c>
      <c r="C2648" s="5">
        <v>1.25752189996769</v>
      </c>
      <c r="D2648" s="5">
        <v>56426.8437967777</v>
      </c>
      <c r="E2648" s="2">
        <f t="shared" si="84"/>
        <v>0.545641708448928</v>
      </c>
      <c r="F2648" s="2">
        <f t="shared" si="85"/>
        <v>37495.6624117587</v>
      </c>
    </row>
    <row r="2649" spans="1:6">
      <c r="A2649" s="5">
        <v>0.721112808117743</v>
      </c>
      <c r="B2649" s="5">
        <v>18890.0928745416</v>
      </c>
      <c r="C2649" s="5">
        <v>1.26669735998966</v>
      </c>
      <c r="D2649" s="5">
        <v>55744.2190492408</v>
      </c>
      <c r="E2649" s="2">
        <f t="shared" si="84"/>
        <v>0.545584551871917</v>
      </c>
      <c r="F2649" s="2">
        <f t="shared" si="85"/>
        <v>36854.1261746992</v>
      </c>
    </row>
    <row r="2650" spans="1:6">
      <c r="A2650" s="5">
        <v>0.702555762903482</v>
      </c>
      <c r="B2650" s="5">
        <v>23038.0087642078</v>
      </c>
      <c r="C2650" s="5">
        <v>1.22023770165574</v>
      </c>
      <c r="D2650" s="5">
        <v>62145.6681901569</v>
      </c>
      <c r="E2650" s="2">
        <f t="shared" si="84"/>
        <v>0.517681938752258</v>
      </c>
      <c r="F2650" s="2">
        <f t="shared" si="85"/>
        <v>39107.6594259491</v>
      </c>
    </row>
    <row r="2651" spans="1:6">
      <c r="A2651" s="5">
        <v>0.717033999149316</v>
      </c>
      <c r="B2651" s="5">
        <v>16485.6864125628</v>
      </c>
      <c r="C2651" s="5">
        <v>1.23245294266609</v>
      </c>
      <c r="D2651" s="5">
        <v>52123.0766720536</v>
      </c>
      <c r="E2651" s="2">
        <f t="shared" si="84"/>
        <v>0.515418943516774</v>
      </c>
      <c r="F2651" s="2">
        <f t="shared" si="85"/>
        <v>35637.3902594908</v>
      </c>
    </row>
    <row r="2652" spans="1:6">
      <c r="A2652" s="5">
        <v>0.724332905276935</v>
      </c>
      <c r="B2652" s="5">
        <v>19719.1620318733</v>
      </c>
      <c r="C2652" s="5">
        <v>1.25274337359508</v>
      </c>
      <c r="D2652" s="5">
        <v>58322.0424531976</v>
      </c>
      <c r="E2652" s="2">
        <f t="shared" si="84"/>
        <v>0.528410468318145</v>
      </c>
      <c r="F2652" s="2">
        <f t="shared" si="85"/>
        <v>38602.8804213243</v>
      </c>
    </row>
    <row r="2653" spans="1:6">
      <c r="A2653" s="5">
        <v>0.701786434410717</v>
      </c>
      <c r="B2653" s="5">
        <v>22408.8934562294</v>
      </c>
      <c r="C2653" s="5">
        <v>1.22246661389839</v>
      </c>
      <c r="D2653" s="5">
        <v>60765.0392950525</v>
      </c>
      <c r="E2653" s="2">
        <f t="shared" si="84"/>
        <v>0.520680179487673</v>
      </c>
      <c r="F2653" s="2">
        <f t="shared" si="85"/>
        <v>38356.1458388231</v>
      </c>
    </row>
    <row r="2654" spans="1:6">
      <c r="A2654" s="5">
        <v>0.691246769011951</v>
      </c>
      <c r="B2654" s="5">
        <v>17383.8922797816</v>
      </c>
      <c r="C2654" s="5">
        <v>1.20282685647215</v>
      </c>
      <c r="D2654" s="5">
        <v>53776.6159611087</v>
      </c>
      <c r="E2654" s="2">
        <f t="shared" si="84"/>
        <v>0.511580087460199</v>
      </c>
      <c r="F2654" s="2">
        <f t="shared" si="85"/>
        <v>36392.7236813271</v>
      </c>
    </row>
    <row r="2655" spans="1:6">
      <c r="A2655" s="5">
        <v>0.689782450016157</v>
      </c>
      <c r="B2655" s="5">
        <v>16107.3715815567</v>
      </c>
      <c r="C2655" s="5">
        <v>1.21792183447811</v>
      </c>
      <c r="D2655" s="5">
        <v>53522.2372658675</v>
      </c>
      <c r="E2655" s="2">
        <f t="shared" si="84"/>
        <v>0.528139384461953</v>
      </c>
      <c r="F2655" s="2">
        <f t="shared" si="85"/>
        <v>37414.8656843108</v>
      </c>
    </row>
    <row r="2656" spans="1:6">
      <c r="A2656" s="5">
        <v>0.709779515865043</v>
      </c>
      <c r="B2656" s="5">
        <v>18523.9578853347</v>
      </c>
      <c r="C2656" s="5">
        <v>1.22464133127257</v>
      </c>
      <c r="D2656" s="5">
        <v>56127.0389995746</v>
      </c>
      <c r="E2656" s="2">
        <f t="shared" si="84"/>
        <v>0.514861815407527</v>
      </c>
      <c r="F2656" s="2">
        <f t="shared" si="85"/>
        <v>37603.0811142399</v>
      </c>
    </row>
    <row r="2657" spans="1:6">
      <c r="A2657" s="5">
        <v>0.789194005632801</v>
      </c>
      <c r="B2657" s="5">
        <v>15798.1793811697</v>
      </c>
      <c r="C2657" s="5">
        <v>1.3501954354653</v>
      </c>
      <c r="D2657" s="5">
        <v>53130.9137084312</v>
      </c>
      <c r="E2657" s="2">
        <f t="shared" si="84"/>
        <v>0.561001429832499</v>
      </c>
      <c r="F2657" s="2">
        <f t="shared" si="85"/>
        <v>37332.7343272615</v>
      </c>
    </row>
    <row r="2658" spans="1:6">
      <c r="A2658" s="5">
        <v>0.723431918024972</v>
      </c>
      <c r="B2658" s="5">
        <v>15368.7138474864</v>
      </c>
      <c r="C2658" s="5">
        <v>1.2229018501241</v>
      </c>
      <c r="D2658" s="5">
        <v>50942.6201845147</v>
      </c>
      <c r="E2658" s="2">
        <f t="shared" si="84"/>
        <v>0.499469932099128</v>
      </c>
      <c r="F2658" s="2">
        <f t="shared" si="85"/>
        <v>35573.9063370283</v>
      </c>
    </row>
    <row r="2659" spans="1:6">
      <c r="A2659" s="5">
        <v>0.665105279006411</v>
      </c>
      <c r="B2659" s="5">
        <v>21115.8966306206</v>
      </c>
      <c r="C2659" s="5">
        <v>1.12365268570914</v>
      </c>
      <c r="D2659" s="5">
        <v>57442.3865055189</v>
      </c>
      <c r="E2659" s="2">
        <f t="shared" si="84"/>
        <v>0.458547406702729</v>
      </c>
      <c r="F2659" s="2">
        <f t="shared" si="85"/>
        <v>36326.4898748983</v>
      </c>
    </row>
    <row r="2660" spans="1:6">
      <c r="A2660" s="5">
        <v>0.685665273947777</v>
      </c>
      <c r="B2660" s="5">
        <v>22052.343671519</v>
      </c>
      <c r="C2660" s="5">
        <v>1.16576721957965</v>
      </c>
      <c r="D2660" s="5">
        <v>61198.2264281977</v>
      </c>
      <c r="E2660" s="2">
        <f t="shared" si="84"/>
        <v>0.480101945631873</v>
      </c>
      <c r="F2660" s="2">
        <f t="shared" si="85"/>
        <v>39145.8827566787</v>
      </c>
    </row>
    <row r="2661" spans="1:6">
      <c r="A2661" s="5">
        <v>0.720693219792268</v>
      </c>
      <c r="B2661" s="5">
        <v>18000.8235307503</v>
      </c>
      <c r="C2661" s="5">
        <v>1.20589131748491</v>
      </c>
      <c r="D2661" s="5">
        <v>52866.5639647316</v>
      </c>
      <c r="E2661" s="2">
        <f t="shared" si="84"/>
        <v>0.485198097692642</v>
      </c>
      <c r="F2661" s="2">
        <f t="shared" si="85"/>
        <v>34865.7404339813</v>
      </c>
    </row>
    <row r="2662" spans="1:6">
      <c r="A2662" s="5">
        <v>0.696286355764683</v>
      </c>
      <c r="B2662" s="5">
        <v>18938.6845157411</v>
      </c>
      <c r="C2662" s="5">
        <v>1.20519858557391</v>
      </c>
      <c r="D2662" s="5">
        <v>54146.3663464375</v>
      </c>
      <c r="E2662" s="2">
        <f t="shared" si="84"/>
        <v>0.508912229809227</v>
      </c>
      <c r="F2662" s="2">
        <f t="shared" si="85"/>
        <v>35207.6818306964</v>
      </c>
    </row>
    <row r="2663" spans="1:6">
      <c r="A2663" s="5">
        <v>0.739384387758759</v>
      </c>
      <c r="B2663" s="5">
        <v>20373.54773092</v>
      </c>
      <c r="C2663" s="5">
        <v>1.28489937493924</v>
      </c>
      <c r="D2663" s="5">
        <v>58089.1922816861</v>
      </c>
      <c r="E2663" s="2">
        <f t="shared" si="84"/>
        <v>0.545514987180481</v>
      </c>
      <c r="F2663" s="2">
        <f t="shared" si="85"/>
        <v>37715.6445507661</v>
      </c>
    </row>
    <row r="2664" spans="1:6">
      <c r="A2664" s="5">
        <v>0.659803727129558</v>
      </c>
      <c r="B2664" s="5">
        <v>26242.9001948311</v>
      </c>
      <c r="C2664" s="5">
        <v>1.14981166789631</v>
      </c>
      <c r="D2664" s="5">
        <v>68385.500270189</v>
      </c>
      <c r="E2664" s="2">
        <f t="shared" si="84"/>
        <v>0.490007940766752</v>
      </c>
      <c r="F2664" s="2">
        <f t="shared" si="85"/>
        <v>42142.6000753579</v>
      </c>
    </row>
    <row r="2665" spans="1:6">
      <c r="A2665" s="5">
        <v>0.691951877053714</v>
      </c>
      <c r="B2665" s="5">
        <v>18909.5242778283</v>
      </c>
      <c r="C2665" s="5">
        <v>1.17456407750833</v>
      </c>
      <c r="D2665" s="5">
        <v>56724.1758697009</v>
      </c>
      <c r="E2665" s="2">
        <f t="shared" si="84"/>
        <v>0.482612200454616</v>
      </c>
      <c r="F2665" s="2">
        <f t="shared" si="85"/>
        <v>37814.6515918726</v>
      </c>
    </row>
    <row r="2666" spans="1:6">
      <c r="A2666" s="5">
        <v>0.737777242890255</v>
      </c>
      <c r="B2666" s="5">
        <v>20536.2842204173</v>
      </c>
      <c r="C2666" s="5">
        <v>1.27807301423476</v>
      </c>
      <c r="D2666" s="5">
        <v>58671.1264623605</v>
      </c>
      <c r="E2666" s="2">
        <f t="shared" si="84"/>
        <v>0.540295771344505</v>
      </c>
      <c r="F2666" s="2">
        <f t="shared" si="85"/>
        <v>38134.8422419432</v>
      </c>
    </row>
    <row r="2667" spans="1:6">
      <c r="A2667" s="5">
        <v>0.696230360814039</v>
      </c>
      <c r="B2667" s="5">
        <v>20621.5627887346</v>
      </c>
      <c r="C2667" s="5">
        <v>1.20340784666296</v>
      </c>
      <c r="D2667" s="5">
        <v>59249.0663633255</v>
      </c>
      <c r="E2667" s="2">
        <f t="shared" si="84"/>
        <v>0.507177485848921</v>
      </c>
      <c r="F2667" s="2">
        <f t="shared" si="85"/>
        <v>38627.5035745909</v>
      </c>
    </row>
    <row r="2668" spans="1:6">
      <c r="A2668" s="5">
        <v>0.731300088058874</v>
      </c>
      <c r="B2668" s="5">
        <v>14822.1631857487</v>
      </c>
      <c r="C2668" s="5">
        <v>1.27112752965185</v>
      </c>
      <c r="D2668" s="5">
        <v>51140.0811585128</v>
      </c>
      <c r="E2668" s="2">
        <f t="shared" si="84"/>
        <v>0.539827441592976</v>
      </c>
      <c r="F2668" s="2">
        <f t="shared" si="85"/>
        <v>36317.9179727641</v>
      </c>
    </row>
    <row r="2669" spans="1:6">
      <c r="A2669" s="5">
        <v>0.725439584695636</v>
      </c>
      <c r="B2669" s="5">
        <v>20464.5459129732</v>
      </c>
      <c r="C2669" s="5">
        <v>1.28114655619683</v>
      </c>
      <c r="D2669" s="5">
        <v>60252.837230354</v>
      </c>
      <c r="E2669" s="2">
        <f t="shared" si="84"/>
        <v>0.555706971501194</v>
      </c>
      <c r="F2669" s="2">
        <f t="shared" si="85"/>
        <v>39788.2913173808</v>
      </c>
    </row>
    <row r="2670" spans="1:6">
      <c r="A2670" s="5">
        <v>0.777626370382431</v>
      </c>
      <c r="B2670" s="5">
        <v>16943.2163173684</v>
      </c>
      <c r="C2670" s="5">
        <v>1.35130029582906</v>
      </c>
      <c r="D2670" s="5">
        <v>54023.9681901172</v>
      </c>
      <c r="E2670" s="2">
        <f t="shared" si="84"/>
        <v>0.573673925446629</v>
      </c>
      <c r="F2670" s="2">
        <f t="shared" si="85"/>
        <v>37080.7518727488</v>
      </c>
    </row>
    <row r="2671" spans="1:6">
      <c r="A2671" s="5">
        <v>0.691317905110558</v>
      </c>
      <c r="B2671" s="5">
        <v>21960.5609423562</v>
      </c>
      <c r="C2671" s="5">
        <v>1.15158471823906</v>
      </c>
      <c r="D2671" s="5">
        <v>60626.1317015529</v>
      </c>
      <c r="E2671" s="2">
        <f t="shared" si="84"/>
        <v>0.460266813128502</v>
      </c>
      <c r="F2671" s="2">
        <f t="shared" si="85"/>
        <v>38665.5707591967</v>
      </c>
    </row>
    <row r="2672" spans="1:6">
      <c r="A2672" s="5">
        <v>0.689260830721775</v>
      </c>
      <c r="B2672" s="5">
        <v>20962.3081438554</v>
      </c>
      <c r="C2672" s="5">
        <v>1.22488563497013</v>
      </c>
      <c r="D2672" s="5">
        <v>57741.9011993348</v>
      </c>
      <c r="E2672" s="2">
        <f t="shared" si="84"/>
        <v>0.535624804248355</v>
      </c>
      <c r="F2672" s="2">
        <f t="shared" si="85"/>
        <v>36779.5930554794</v>
      </c>
    </row>
    <row r="2673" spans="1:6">
      <c r="A2673" s="5">
        <v>0.67010763084729</v>
      </c>
      <c r="B2673" s="5">
        <v>20541.3183947233</v>
      </c>
      <c r="C2673" s="5">
        <v>1.1347776319675</v>
      </c>
      <c r="D2673" s="5">
        <v>58175.8896582094</v>
      </c>
      <c r="E2673" s="2">
        <f t="shared" si="84"/>
        <v>0.46467000112021</v>
      </c>
      <c r="F2673" s="2">
        <f t="shared" si="85"/>
        <v>37634.5712634861</v>
      </c>
    </row>
    <row r="2674" spans="1:6">
      <c r="A2674" s="5">
        <v>0.682916551531642</v>
      </c>
      <c r="B2674" s="5">
        <v>18837.5075588415</v>
      </c>
      <c r="C2674" s="5">
        <v>1.17097756725267</v>
      </c>
      <c r="D2674" s="5">
        <v>57200.8359600153</v>
      </c>
      <c r="E2674" s="2">
        <f t="shared" si="84"/>
        <v>0.488061015721028</v>
      </c>
      <c r="F2674" s="2">
        <f t="shared" si="85"/>
        <v>38363.3284011738</v>
      </c>
    </row>
    <row r="2675" spans="1:6">
      <c r="A2675" s="5">
        <v>0.675615818007335</v>
      </c>
      <c r="B2675" s="5">
        <v>15707.315342897</v>
      </c>
      <c r="C2675" s="5">
        <v>1.1744176404773</v>
      </c>
      <c r="D2675" s="5">
        <v>50186.6198810467</v>
      </c>
      <c r="E2675" s="2">
        <f t="shared" si="84"/>
        <v>0.498801822469965</v>
      </c>
      <c r="F2675" s="2">
        <f t="shared" si="85"/>
        <v>34479.3045381497</v>
      </c>
    </row>
    <row r="2676" spans="1:6">
      <c r="A2676" s="5">
        <v>0.763438715573142</v>
      </c>
      <c r="B2676" s="5">
        <v>19719.1036151933</v>
      </c>
      <c r="C2676" s="5">
        <v>1.33598893021059</v>
      </c>
      <c r="D2676" s="5">
        <v>57820.8923436362</v>
      </c>
      <c r="E2676" s="2">
        <f t="shared" si="84"/>
        <v>0.572550214637448</v>
      </c>
      <c r="F2676" s="2">
        <f t="shared" si="85"/>
        <v>38101.7887284429</v>
      </c>
    </row>
    <row r="2677" spans="1:6">
      <c r="A2677" s="5">
        <v>0.68551717867469</v>
      </c>
      <c r="B2677" s="5">
        <v>13920.9863327725</v>
      </c>
      <c r="C2677" s="5">
        <v>1.20018586105326</v>
      </c>
      <c r="D2677" s="5">
        <v>49352.9274690168</v>
      </c>
      <c r="E2677" s="2">
        <f t="shared" si="84"/>
        <v>0.51466868237857</v>
      </c>
      <c r="F2677" s="2">
        <f t="shared" si="85"/>
        <v>35431.9411362443</v>
      </c>
    </row>
    <row r="2678" spans="1:6">
      <c r="A2678" s="5">
        <v>0.718182692159666</v>
      </c>
      <c r="B2678" s="5">
        <v>18228.81362652</v>
      </c>
      <c r="C2678" s="5">
        <v>1.23630131673111</v>
      </c>
      <c r="D2678" s="5">
        <v>55045.7636278882</v>
      </c>
      <c r="E2678" s="2">
        <f t="shared" si="84"/>
        <v>0.518118624571444</v>
      </c>
      <c r="F2678" s="2">
        <f t="shared" si="85"/>
        <v>36816.9500013682</v>
      </c>
    </row>
    <row r="2679" spans="1:6">
      <c r="A2679" s="5">
        <v>0.734742066134613</v>
      </c>
      <c r="B2679" s="5">
        <v>21018.8160545874</v>
      </c>
      <c r="C2679" s="5">
        <v>1.28557486179114</v>
      </c>
      <c r="D2679" s="5">
        <v>57577.9888375219</v>
      </c>
      <c r="E2679" s="2">
        <f t="shared" si="84"/>
        <v>0.550832795656527</v>
      </c>
      <c r="F2679" s="2">
        <f t="shared" si="85"/>
        <v>36559.1727829345</v>
      </c>
    </row>
    <row r="2680" spans="1:6">
      <c r="A2680" s="5">
        <v>0.721439399037105</v>
      </c>
      <c r="B2680" s="5">
        <v>17498.165449154</v>
      </c>
      <c r="C2680" s="5">
        <v>1.23704963294501</v>
      </c>
      <c r="D2680" s="5">
        <v>54473.6083204446</v>
      </c>
      <c r="E2680" s="2">
        <f t="shared" si="84"/>
        <v>0.515610233907905</v>
      </c>
      <c r="F2680" s="2">
        <f t="shared" si="85"/>
        <v>36975.4428712906</v>
      </c>
    </row>
    <row r="2681" spans="1:6">
      <c r="A2681" s="5">
        <v>0.695877394810971</v>
      </c>
      <c r="B2681" s="5">
        <v>21303.7818872683</v>
      </c>
      <c r="C2681" s="5">
        <v>1.18989946550672</v>
      </c>
      <c r="D2681" s="5">
        <v>58551.0760853494</v>
      </c>
      <c r="E2681" s="2">
        <f t="shared" si="84"/>
        <v>0.494022070695749</v>
      </c>
      <c r="F2681" s="2">
        <f t="shared" si="85"/>
        <v>37247.2941980811</v>
      </c>
    </row>
    <row r="2682" spans="1:6">
      <c r="A2682" s="5">
        <v>0.70872279998971</v>
      </c>
      <c r="B2682" s="5">
        <v>22203.7099550325</v>
      </c>
      <c r="C2682" s="5">
        <v>1.20769051751907</v>
      </c>
      <c r="D2682" s="5">
        <v>60757.2616838503</v>
      </c>
      <c r="E2682" s="2">
        <f t="shared" si="84"/>
        <v>0.49896771752936</v>
      </c>
      <c r="F2682" s="2">
        <f t="shared" si="85"/>
        <v>38553.5517288178</v>
      </c>
    </row>
    <row r="2683" spans="1:6">
      <c r="A2683" s="5">
        <v>0.711728548626249</v>
      </c>
      <c r="B2683" s="5">
        <v>23446.5510367106</v>
      </c>
      <c r="C2683" s="5">
        <v>1.24265784618246</v>
      </c>
      <c r="D2683" s="5">
        <v>61559.4967611591</v>
      </c>
      <c r="E2683" s="2">
        <f t="shared" si="84"/>
        <v>0.530929297556211</v>
      </c>
      <c r="F2683" s="2">
        <f t="shared" si="85"/>
        <v>38112.9457244485</v>
      </c>
    </row>
    <row r="2684" spans="1:6">
      <c r="A2684" s="5">
        <v>0.69539713798599</v>
      </c>
      <c r="B2684" s="5">
        <v>18348.3984651565</v>
      </c>
      <c r="C2684" s="5">
        <v>1.19806144999249</v>
      </c>
      <c r="D2684" s="5">
        <v>54320.5371245824</v>
      </c>
      <c r="E2684" s="2">
        <f t="shared" si="84"/>
        <v>0.5026643120065</v>
      </c>
      <c r="F2684" s="2">
        <f t="shared" si="85"/>
        <v>35972.1386594259</v>
      </c>
    </row>
    <row r="2685" spans="1:6">
      <c r="A2685" s="5">
        <v>0.750346317950575</v>
      </c>
      <c r="B2685" s="5">
        <v>20352.5437775876</v>
      </c>
      <c r="C2685" s="5">
        <v>1.31691116000952</v>
      </c>
      <c r="D2685" s="5">
        <v>59115.9268119289</v>
      </c>
      <c r="E2685" s="2">
        <f t="shared" si="84"/>
        <v>0.566564842058945</v>
      </c>
      <c r="F2685" s="2">
        <f t="shared" si="85"/>
        <v>38763.3830343413</v>
      </c>
    </row>
    <row r="2686" spans="1:6">
      <c r="A2686" s="5">
        <v>0.671545902393621</v>
      </c>
      <c r="B2686" s="5">
        <v>20609.4318108739</v>
      </c>
      <c r="C2686" s="5">
        <v>1.17267396225727</v>
      </c>
      <c r="D2686" s="5">
        <v>56981.2562499355</v>
      </c>
      <c r="E2686" s="2">
        <f t="shared" si="84"/>
        <v>0.501128059863649</v>
      </c>
      <c r="F2686" s="2">
        <f t="shared" si="85"/>
        <v>36371.8244390616</v>
      </c>
    </row>
    <row r="2687" spans="1:6">
      <c r="A2687" s="5">
        <v>0.746496959481194</v>
      </c>
      <c r="B2687" s="5">
        <v>19897.0702246505</v>
      </c>
      <c r="C2687" s="5">
        <v>1.29528446545239</v>
      </c>
      <c r="D2687" s="5">
        <v>56824.7153954735</v>
      </c>
      <c r="E2687" s="2">
        <f t="shared" si="84"/>
        <v>0.548787505971196</v>
      </c>
      <c r="F2687" s="2">
        <f t="shared" si="85"/>
        <v>36927.645170823</v>
      </c>
    </row>
    <row r="2688" spans="1:6">
      <c r="A2688" s="5">
        <v>0.707460227517009</v>
      </c>
      <c r="B2688" s="5">
        <v>19138.7582396342</v>
      </c>
      <c r="C2688" s="5">
        <v>1.22436419197883</v>
      </c>
      <c r="D2688" s="5">
        <v>57122.8502123487</v>
      </c>
      <c r="E2688" s="2">
        <f t="shared" si="84"/>
        <v>0.516903964461821</v>
      </c>
      <c r="F2688" s="2">
        <f t="shared" si="85"/>
        <v>37984.0919727145</v>
      </c>
    </row>
    <row r="2689" spans="1:6">
      <c r="A2689" s="5">
        <v>0.683479496626683</v>
      </c>
      <c r="B2689" s="5">
        <v>18106.0909204654</v>
      </c>
      <c r="C2689" s="5">
        <v>1.1975018945827</v>
      </c>
      <c r="D2689" s="5">
        <v>55085.6870958272</v>
      </c>
      <c r="E2689" s="2">
        <f t="shared" si="84"/>
        <v>0.514022397956017</v>
      </c>
      <c r="F2689" s="2">
        <f t="shared" si="85"/>
        <v>36979.5961753618</v>
      </c>
    </row>
    <row r="2690" spans="1:6">
      <c r="A2690" s="5">
        <v>0.719397489457587</v>
      </c>
      <c r="B2690" s="5">
        <v>16087.7623431332</v>
      </c>
      <c r="C2690" s="5">
        <v>1.19393004376047</v>
      </c>
      <c r="D2690" s="5">
        <v>51272.5583627887</v>
      </c>
      <c r="E2690" s="2">
        <f t="shared" si="84"/>
        <v>0.474532554302883</v>
      </c>
      <c r="F2690" s="2">
        <f t="shared" si="85"/>
        <v>35184.7960196555</v>
      </c>
    </row>
    <row r="2691" spans="1:6">
      <c r="A2691" s="5">
        <v>0.735013530947465</v>
      </c>
      <c r="B2691" s="5">
        <v>18575.9343121665</v>
      </c>
      <c r="C2691" s="5">
        <v>1.27738984054927</v>
      </c>
      <c r="D2691" s="5">
        <v>55643.5908956313</v>
      </c>
      <c r="E2691" s="2">
        <f t="shared" si="84"/>
        <v>0.542376309601805</v>
      </c>
      <c r="F2691" s="2">
        <f t="shared" si="85"/>
        <v>37067.6565834648</v>
      </c>
    </row>
    <row r="2692" spans="1:6">
      <c r="A2692" s="5">
        <v>0.71270182591398</v>
      </c>
      <c r="B2692" s="5">
        <v>18263.3369543457</v>
      </c>
      <c r="C2692" s="5">
        <v>1.23700564235268</v>
      </c>
      <c r="D2692" s="5">
        <v>54630.6506979687</v>
      </c>
      <c r="E2692" s="2">
        <f t="shared" ref="E2692:E2755" si="86">C2692-A2692</f>
        <v>0.5243038164387</v>
      </c>
      <c r="F2692" s="2">
        <f t="shared" ref="F2692:F2755" si="87">D2692-B2692</f>
        <v>36367.313743623</v>
      </c>
    </row>
    <row r="2693" spans="1:6">
      <c r="A2693" s="5">
        <v>0.737321432251774</v>
      </c>
      <c r="B2693" s="5">
        <v>23340.0224366928</v>
      </c>
      <c r="C2693" s="5">
        <v>1.2771787285096</v>
      </c>
      <c r="D2693" s="5">
        <v>61507.4860883233</v>
      </c>
      <c r="E2693" s="2">
        <f t="shared" si="86"/>
        <v>0.539857296257826</v>
      </c>
      <c r="F2693" s="2">
        <f t="shared" si="87"/>
        <v>38167.4636516305</v>
      </c>
    </row>
    <row r="2694" spans="1:6">
      <c r="A2694" s="5">
        <v>0.652037060010021</v>
      </c>
      <c r="B2694" s="5">
        <v>19871.1622048877</v>
      </c>
      <c r="C2694" s="5">
        <v>1.14075102657092</v>
      </c>
      <c r="D2694" s="5">
        <v>58405.8734839552</v>
      </c>
      <c r="E2694" s="2">
        <f t="shared" si="86"/>
        <v>0.488713966560899</v>
      </c>
      <c r="F2694" s="2">
        <f t="shared" si="87"/>
        <v>38534.7112790675</v>
      </c>
    </row>
    <row r="2695" spans="1:6">
      <c r="A2695" s="5">
        <v>0.7077441502483</v>
      </c>
      <c r="B2695" s="5">
        <v>19127.7236905883</v>
      </c>
      <c r="C2695" s="5">
        <v>1.24128880201658</v>
      </c>
      <c r="D2695" s="5">
        <v>57118.3684103502</v>
      </c>
      <c r="E2695" s="2">
        <f t="shared" si="86"/>
        <v>0.53354465176828</v>
      </c>
      <c r="F2695" s="2">
        <f t="shared" si="87"/>
        <v>37990.6447197619</v>
      </c>
    </row>
    <row r="2696" spans="1:6">
      <c r="A2696" s="5">
        <v>0.71476163673436</v>
      </c>
      <c r="B2696" s="5">
        <v>16340.4584941351</v>
      </c>
      <c r="C2696" s="5">
        <v>1.22993874818102</v>
      </c>
      <c r="D2696" s="5">
        <v>52548.8826498742</v>
      </c>
      <c r="E2696" s="2">
        <f t="shared" si="86"/>
        <v>0.51517711144666</v>
      </c>
      <c r="F2696" s="2">
        <f t="shared" si="87"/>
        <v>36208.4241557391</v>
      </c>
    </row>
    <row r="2697" spans="1:6">
      <c r="A2697" s="5">
        <v>0.702742781674625</v>
      </c>
      <c r="B2697" s="5">
        <v>19719.2285414664</v>
      </c>
      <c r="C2697" s="5">
        <v>1.23362826400383</v>
      </c>
      <c r="D2697" s="5">
        <v>58416.203663119</v>
      </c>
      <c r="E2697" s="2">
        <f t="shared" si="86"/>
        <v>0.530885482329205</v>
      </c>
      <c r="F2697" s="2">
        <f t="shared" si="87"/>
        <v>38696.9751216526</v>
      </c>
    </row>
    <row r="2698" spans="1:6">
      <c r="A2698" s="5">
        <v>0.704633459362057</v>
      </c>
      <c r="B2698" s="5">
        <v>18667.60387758</v>
      </c>
      <c r="C2698" s="5">
        <v>1.20450711549088</v>
      </c>
      <c r="D2698" s="5">
        <v>54703.3873504052</v>
      </c>
      <c r="E2698" s="2">
        <f t="shared" si="86"/>
        <v>0.499873656128823</v>
      </c>
      <c r="F2698" s="2">
        <f t="shared" si="87"/>
        <v>36035.7834728252</v>
      </c>
    </row>
    <row r="2699" spans="1:6">
      <c r="A2699" s="5">
        <v>0.711021528794705</v>
      </c>
      <c r="B2699" s="5">
        <v>16316.979254813</v>
      </c>
      <c r="C2699" s="5">
        <v>1.24066308275563</v>
      </c>
      <c r="D2699" s="5">
        <v>52000.4116377589</v>
      </c>
      <c r="E2699" s="2">
        <f t="shared" si="86"/>
        <v>0.529641553960925</v>
      </c>
      <c r="F2699" s="2">
        <f t="shared" si="87"/>
        <v>35683.4323829459</v>
      </c>
    </row>
    <row r="2700" spans="1:6">
      <c r="A2700" s="5">
        <v>0.732909802594247</v>
      </c>
      <c r="B2700" s="5">
        <v>16443.9387010039</v>
      </c>
      <c r="C2700" s="5">
        <v>1.28827688525339</v>
      </c>
      <c r="D2700" s="5">
        <v>52988.9057632338</v>
      </c>
      <c r="E2700" s="2">
        <f t="shared" si="86"/>
        <v>0.555367082659143</v>
      </c>
      <c r="F2700" s="2">
        <f t="shared" si="87"/>
        <v>36544.9670622299</v>
      </c>
    </row>
    <row r="2701" spans="1:6">
      <c r="A2701" s="5">
        <v>0.72015378189693</v>
      </c>
      <c r="B2701" s="5">
        <v>19396.9167498098</v>
      </c>
      <c r="C2701" s="5">
        <v>1.21309218586515</v>
      </c>
      <c r="D2701" s="5">
        <v>55900.2457363999</v>
      </c>
      <c r="E2701" s="2">
        <f t="shared" si="86"/>
        <v>0.49293840396822</v>
      </c>
      <c r="F2701" s="2">
        <f t="shared" si="87"/>
        <v>36503.3289865901</v>
      </c>
    </row>
    <row r="2702" spans="1:6">
      <c r="A2702" s="5">
        <v>0.676790072719496</v>
      </c>
      <c r="B2702" s="5">
        <v>22960.4255728622</v>
      </c>
      <c r="C2702" s="5">
        <v>1.15557905200721</v>
      </c>
      <c r="D2702" s="5">
        <v>61654.8591605056</v>
      </c>
      <c r="E2702" s="2">
        <f t="shared" si="86"/>
        <v>0.478788979287714</v>
      </c>
      <c r="F2702" s="2">
        <f t="shared" si="87"/>
        <v>38694.4335876434</v>
      </c>
    </row>
    <row r="2703" spans="1:6">
      <c r="A2703" s="5">
        <v>0.703781157511945</v>
      </c>
      <c r="B2703" s="5">
        <v>19384.1159794891</v>
      </c>
      <c r="C2703" s="5">
        <v>1.20257614496964</v>
      </c>
      <c r="D2703" s="5">
        <v>54737.8262216204</v>
      </c>
      <c r="E2703" s="2">
        <f t="shared" si="86"/>
        <v>0.498794987457695</v>
      </c>
      <c r="F2703" s="2">
        <f t="shared" si="87"/>
        <v>35353.7102421313</v>
      </c>
    </row>
    <row r="2704" spans="1:6">
      <c r="A2704" s="5">
        <v>0.739758165509547</v>
      </c>
      <c r="B2704" s="5">
        <v>20866.3602639561</v>
      </c>
      <c r="C2704" s="5">
        <v>1.2728708570723</v>
      </c>
      <c r="D2704" s="5">
        <v>57275.6282637358</v>
      </c>
      <c r="E2704" s="2">
        <f t="shared" si="86"/>
        <v>0.533112691562753</v>
      </c>
      <c r="F2704" s="2">
        <f t="shared" si="87"/>
        <v>36409.2679997797</v>
      </c>
    </row>
    <row r="2705" spans="1:6">
      <c r="A2705" s="5">
        <v>0.703394998715384</v>
      </c>
      <c r="B2705" s="5">
        <v>16913.2098917655</v>
      </c>
      <c r="C2705" s="5">
        <v>1.23955912659714</v>
      </c>
      <c r="D2705" s="5">
        <v>53871.7787864718</v>
      </c>
      <c r="E2705" s="2">
        <f t="shared" si="86"/>
        <v>0.536164127881756</v>
      </c>
      <c r="F2705" s="2">
        <f t="shared" si="87"/>
        <v>36958.5688947063</v>
      </c>
    </row>
    <row r="2706" spans="1:6">
      <c r="A2706" s="5">
        <v>0.713222233154297</v>
      </c>
      <c r="B2706" s="5">
        <v>21446.7812794108</v>
      </c>
      <c r="C2706" s="5">
        <v>1.23658860857832</v>
      </c>
      <c r="D2706" s="5">
        <v>59208.9613743221</v>
      </c>
      <c r="E2706" s="2">
        <f t="shared" si="86"/>
        <v>0.523366375424023</v>
      </c>
      <c r="F2706" s="2">
        <f t="shared" si="87"/>
        <v>37762.1800949113</v>
      </c>
    </row>
    <row r="2707" spans="1:6">
      <c r="A2707" s="5">
        <v>0.6715175950644</v>
      </c>
      <c r="B2707" s="5">
        <v>16312.8764183072</v>
      </c>
      <c r="C2707" s="5">
        <v>1.11944518879821</v>
      </c>
      <c r="D2707" s="5">
        <v>52197.7910586673</v>
      </c>
      <c r="E2707" s="2">
        <f t="shared" si="86"/>
        <v>0.44792759373381</v>
      </c>
      <c r="F2707" s="2">
        <f t="shared" si="87"/>
        <v>35884.9146403601</v>
      </c>
    </row>
    <row r="2708" spans="1:6">
      <c r="A2708" s="5">
        <v>0.722817542273564</v>
      </c>
      <c r="B2708" s="5">
        <v>26145.3189630618</v>
      </c>
      <c r="C2708" s="5">
        <v>1.28283916682951</v>
      </c>
      <c r="D2708" s="5">
        <v>64237.8768379723</v>
      </c>
      <c r="E2708" s="2">
        <f t="shared" si="86"/>
        <v>0.560021624555946</v>
      </c>
      <c r="F2708" s="2">
        <f t="shared" si="87"/>
        <v>38092.5578749105</v>
      </c>
    </row>
    <row r="2709" spans="1:6">
      <c r="A2709" s="5">
        <v>0.641466384974424</v>
      </c>
      <c r="B2709" s="5">
        <v>20483.5814935048</v>
      </c>
      <c r="C2709" s="5">
        <v>1.08647935088914</v>
      </c>
      <c r="D2709" s="5">
        <v>56706.2969736096</v>
      </c>
      <c r="E2709" s="2">
        <f t="shared" si="86"/>
        <v>0.445012965914716</v>
      </c>
      <c r="F2709" s="2">
        <f t="shared" si="87"/>
        <v>36222.7154801048</v>
      </c>
    </row>
    <row r="2710" spans="1:6">
      <c r="A2710" s="5">
        <v>0.684961037180865</v>
      </c>
      <c r="B2710" s="5">
        <v>19149.0843422389</v>
      </c>
      <c r="C2710" s="5">
        <v>1.18008963754863</v>
      </c>
      <c r="D2710" s="5">
        <v>57228.5797735624</v>
      </c>
      <c r="E2710" s="2">
        <f t="shared" si="86"/>
        <v>0.495128600367765</v>
      </c>
      <c r="F2710" s="2">
        <f t="shared" si="87"/>
        <v>38079.4954313235</v>
      </c>
    </row>
    <row r="2711" spans="1:6">
      <c r="A2711" s="5">
        <v>0.702212775221311</v>
      </c>
      <c r="B2711" s="5">
        <v>21949.5020703091</v>
      </c>
      <c r="C2711" s="5">
        <v>1.20432407992758</v>
      </c>
      <c r="D2711" s="5">
        <v>62166.8362904723</v>
      </c>
      <c r="E2711" s="2">
        <f t="shared" si="86"/>
        <v>0.502111304706269</v>
      </c>
      <c r="F2711" s="2">
        <f t="shared" si="87"/>
        <v>40217.3342201632</v>
      </c>
    </row>
    <row r="2712" spans="1:6">
      <c r="A2712" s="5">
        <v>0.679391452828306</v>
      </c>
      <c r="B2712" s="5">
        <v>20792.2688010133</v>
      </c>
      <c r="C2712" s="5">
        <v>1.1726727538049</v>
      </c>
      <c r="D2712" s="5">
        <v>59000.1003216455</v>
      </c>
      <c r="E2712" s="2">
        <f t="shared" si="86"/>
        <v>0.493281300976594</v>
      </c>
      <c r="F2712" s="2">
        <f t="shared" si="87"/>
        <v>38207.8315206322</v>
      </c>
    </row>
    <row r="2713" spans="1:6">
      <c r="A2713" s="5">
        <v>0.707385435447028</v>
      </c>
      <c r="B2713" s="5">
        <v>21625.9611979157</v>
      </c>
      <c r="C2713" s="5">
        <v>1.20833626371264</v>
      </c>
      <c r="D2713" s="5">
        <v>60888.0095996026</v>
      </c>
      <c r="E2713" s="2">
        <f t="shared" si="86"/>
        <v>0.500950828265612</v>
      </c>
      <c r="F2713" s="2">
        <f t="shared" si="87"/>
        <v>39262.0484016869</v>
      </c>
    </row>
    <row r="2714" spans="1:6">
      <c r="A2714" s="5">
        <v>0.702263981257766</v>
      </c>
      <c r="B2714" s="5">
        <v>19726.3632572528</v>
      </c>
      <c r="C2714" s="5">
        <v>1.21675308315533</v>
      </c>
      <c r="D2714" s="5">
        <v>55839.8124469925</v>
      </c>
      <c r="E2714" s="2">
        <f t="shared" si="86"/>
        <v>0.514489101897564</v>
      </c>
      <c r="F2714" s="2">
        <f t="shared" si="87"/>
        <v>36113.4491897397</v>
      </c>
    </row>
    <row r="2715" spans="1:6">
      <c r="A2715" s="5">
        <v>0.690560435278443</v>
      </c>
      <c r="B2715" s="5">
        <v>20380.3154931697</v>
      </c>
      <c r="C2715" s="5">
        <v>1.18610071128203</v>
      </c>
      <c r="D2715" s="5">
        <v>57798.7856050779</v>
      </c>
      <c r="E2715" s="2">
        <f t="shared" si="86"/>
        <v>0.495540276003587</v>
      </c>
      <c r="F2715" s="2">
        <f t="shared" si="87"/>
        <v>37418.4701119082</v>
      </c>
    </row>
    <row r="2716" spans="1:6">
      <c r="A2716" s="5">
        <v>0.685241136564572</v>
      </c>
      <c r="B2716" s="5">
        <v>19540.5754608678</v>
      </c>
      <c r="C2716" s="5">
        <v>1.18952376713287</v>
      </c>
      <c r="D2716" s="5">
        <v>57539.1444851109</v>
      </c>
      <c r="E2716" s="2">
        <f t="shared" si="86"/>
        <v>0.504282630568298</v>
      </c>
      <c r="F2716" s="2">
        <f t="shared" si="87"/>
        <v>37998.5690242431</v>
      </c>
    </row>
    <row r="2717" spans="1:6">
      <c r="A2717" s="5">
        <v>0.686660446293102</v>
      </c>
      <c r="B2717" s="5">
        <v>21390.5800039313</v>
      </c>
      <c r="C2717" s="5">
        <v>1.17282296972228</v>
      </c>
      <c r="D2717" s="5">
        <v>62742.7190286658</v>
      </c>
      <c r="E2717" s="2">
        <f t="shared" si="86"/>
        <v>0.486162523429178</v>
      </c>
      <c r="F2717" s="2">
        <f t="shared" si="87"/>
        <v>41352.1390247345</v>
      </c>
    </row>
    <row r="2718" spans="1:6">
      <c r="A2718" s="5">
        <v>0.703652162842438</v>
      </c>
      <c r="B2718" s="5">
        <v>16076.0991471807</v>
      </c>
      <c r="C2718" s="5">
        <v>1.2416041400606</v>
      </c>
      <c r="D2718" s="5">
        <v>53093.2024332807</v>
      </c>
      <c r="E2718" s="2">
        <f t="shared" si="86"/>
        <v>0.537951977218162</v>
      </c>
      <c r="F2718" s="2">
        <f t="shared" si="87"/>
        <v>37017.1032861</v>
      </c>
    </row>
    <row r="2719" spans="1:6">
      <c r="A2719" s="5">
        <v>0.68131316479908</v>
      </c>
      <c r="B2719" s="5">
        <v>16633.8081152163</v>
      </c>
      <c r="C2719" s="5">
        <v>1.18691383307829</v>
      </c>
      <c r="D2719" s="5">
        <v>54590.2589194984</v>
      </c>
      <c r="E2719" s="2">
        <f t="shared" si="86"/>
        <v>0.50560066827921</v>
      </c>
      <c r="F2719" s="2">
        <f t="shared" si="87"/>
        <v>37956.4508042821</v>
      </c>
    </row>
    <row r="2720" spans="1:6">
      <c r="A2720" s="5">
        <v>0.660649536056946</v>
      </c>
      <c r="B2720" s="5">
        <v>19002.6545762583</v>
      </c>
      <c r="C2720" s="5">
        <v>1.15975375444145</v>
      </c>
      <c r="D2720" s="5">
        <v>57270.2252541032</v>
      </c>
      <c r="E2720" s="2">
        <f t="shared" si="86"/>
        <v>0.499104218384504</v>
      </c>
      <c r="F2720" s="2">
        <f t="shared" si="87"/>
        <v>38267.5706778449</v>
      </c>
    </row>
    <row r="2721" spans="1:6">
      <c r="A2721" s="5">
        <v>0.654448323362317</v>
      </c>
      <c r="B2721" s="5">
        <v>22273.8272232914</v>
      </c>
      <c r="C2721" s="5">
        <v>1.12793511071406</v>
      </c>
      <c r="D2721" s="5">
        <v>60200.9830711563</v>
      </c>
      <c r="E2721" s="2">
        <f t="shared" si="86"/>
        <v>0.473486787351743</v>
      </c>
      <c r="F2721" s="2">
        <f t="shared" si="87"/>
        <v>37927.1558478649</v>
      </c>
    </row>
    <row r="2722" spans="1:6">
      <c r="A2722" s="5">
        <v>0.71118448864113</v>
      </c>
      <c r="B2722" s="5">
        <v>27782.3893739216</v>
      </c>
      <c r="C2722" s="5">
        <v>1.2067221141829</v>
      </c>
      <c r="D2722" s="5">
        <v>67800.9596055658</v>
      </c>
      <c r="E2722" s="2">
        <f t="shared" si="86"/>
        <v>0.49553762554177</v>
      </c>
      <c r="F2722" s="2">
        <f t="shared" si="87"/>
        <v>40018.5702316442</v>
      </c>
    </row>
    <row r="2723" spans="1:6">
      <c r="A2723" s="5">
        <v>0.692042982278528</v>
      </c>
      <c r="B2723" s="5">
        <v>19401.1362007515</v>
      </c>
      <c r="C2723" s="5">
        <v>1.20372761398123</v>
      </c>
      <c r="D2723" s="5">
        <v>56568.3248408518</v>
      </c>
      <c r="E2723" s="2">
        <f t="shared" si="86"/>
        <v>0.511684631702702</v>
      </c>
      <c r="F2723" s="2">
        <f t="shared" si="87"/>
        <v>37167.1886401003</v>
      </c>
    </row>
    <row r="2724" spans="1:6">
      <c r="A2724" s="5">
        <v>0.742430266480786</v>
      </c>
      <c r="B2724" s="5">
        <v>18641.0944782522</v>
      </c>
      <c r="C2724" s="5">
        <v>1.26591061603647</v>
      </c>
      <c r="D2724" s="5">
        <v>58189.0283874665</v>
      </c>
      <c r="E2724" s="2">
        <f t="shared" si="86"/>
        <v>0.523480349555684</v>
      </c>
      <c r="F2724" s="2">
        <f t="shared" si="87"/>
        <v>39547.9339092143</v>
      </c>
    </row>
    <row r="2725" spans="1:6">
      <c r="A2725" s="5">
        <v>0.737376349200311</v>
      </c>
      <c r="B2725" s="5">
        <v>16752.0046438036</v>
      </c>
      <c r="C2725" s="5">
        <v>1.28754519721077</v>
      </c>
      <c r="D2725" s="5">
        <v>53395.0436819077</v>
      </c>
      <c r="E2725" s="2">
        <f t="shared" si="86"/>
        <v>0.550168848010459</v>
      </c>
      <c r="F2725" s="2">
        <f t="shared" si="87"/>
        <v>36643.0390381041</v>
      </c>
    </row>
    <row r="2726" spans="1:6">
      <c r="A2726" s="5">
        <v>0.752034186389563</v>
      </c>
      <c r="B2726" s="5">
        <v>17358.0042204733</v>
      </c>
      <c r="C2726" s="5">
        <v>1.29821336890121</v>
      </c>
      <c r="D2726" s="5">
        <v>53293.4240239363</v>
      </c>
      <c r="E2726" s="2">
        <f t="shared" si="86"/>
        <v>0.546179182511647</v>
      </c>
      <c r="F2726" s="2">
        <f t="shared" si="87"/>
        <v>35935.419803463</v>
      </c>
    </row>
    <row r="2727" spans="1:6">
      <c r="A2727" s="5">
        <v>0.695769063359883</v>
      </c>
      <c r="B2727" s="5">
        <v>19770.3529643708</v>
      </c>
      <c r="C2727" s="5">
        <v>1.18446489140639</v>
      </c>
      <c r="D2727" s="5">
        <v>57437.9815104338</v>
      </c>
      <c r="E2727" s="2">
        <f t="shared" si="86"/>
        <v>0.488695828046507</v>
      </c>
      <c r="F2727" s="2">
        <f t="shared" si="87"/>
        <v>37667.628546063</v>
      </c>
    </row>
    <row r="2728" spans="1:6">
      <c r="A2728" s="5">
        <v>0.704810831680737</v>
      </c>
      <c r="B2728" s="5">
        <v>25326.1688975232</v>
      </c>
      <c r="C2728" s="5">
        <v>1.23299309924527</v>
      </c>
      <c r="D2728" s="5">
        <v>65377.0503014198</v>
      </c>
      <c r="E2728" s="2">
        <f t="shared" si="86"/>
        <v>0.528182267564533</v>
      </c>
      <c r="F2728" s="2">
        <f t="shared" si="87"/>
        <v>40050.8814038966</v>
      </c>
    </row>
    <row r="2729" spans="1:6">
      <c r="A2729" s="5">
        <v>0.690425153068865</v>
      </c>
      <c r="B2729" s="5">
        <v>20996.5080032272</v>
      </c>
      <c r="C2729" s="5">
        <v>1.1775631506058</v>
      </c>
      <c r="D2729" s="5">
        <v>57741.929639686</v>
      </c>
      <c r="E2729" s="2">
        <f t="shared" si="86"/>
        <v>0.487137997536935</v>
      </c>
      <c r="F2729" s="2">
        <f t="shared" si="87"/>
        <v>36745.4216364588</v>
      </c>
    </row>
    <row r="2730" spans="1:6">
      <c r="A2730" s="5">
        <v>0.730658848221571</v>
      </c>
      <c r="B2730" s="5">
        <v>18704.7805455823</v>
      </c>
      <c r="C2730" s="5">
        <v>1.24987806298027</v>
      </c>
      <c r="D2730" s="5">
        <v>55660.099980162</v>
      </c>
      <c r="E2730" s="2">
        <f t="shared" si="86"/>
        <v>0.519219214758699</v>
      </c>
      <c r="F2730" s="2">
        <f t="shared" si="87"/>
        <v>36955.3194345797</v>
      </c>
    </row>
    <row r="2731" spans="1:6">
      <c r="A2731" s="5">
        <v>0.663163697801529</v>
      </c>
      <c r="B2731" s="5">
        <v>22300.7876434296</v>
      </c>
      <c r="C2731" s="5">
        <v>1.14869260448395</v>
      </c>
      <c r="D2731" s="5">
        <v>59308.5170436341</v>
      </c>
      <c r="E2731" s="2">
        <f t="shared" si="86"/>
        <v>0.485528906682421</v>
      </c>
      <c r="F2731" s="2">
        <f t="shared" si="87"/>
        <v>37007.7294002045</v>
      </c>
    </row>
    <row r="2732" spans="1:6">
      <c r="A2732" s="5">
        <v>0.719261809951008</v>
      </c>
      <c r="B2732" s="5">
        <v>21384.1887474119</v>
      </c>
      <c r="C2732" s="5">
        <v>1.22589145444539</v>
      </c>
      <c r="D2732" s="5">
        <v>57632.228726035</v>
      </c>
      <c r="E2732" s="2">
        <f t="shared" si="86"/>
        <v>0.506629644494382</v>
      </c>
      <c r="F2732" s="2">
        <f t="shared" si="87"/>
        <v>36248.0399786231</v>
      </c>
    </row>
    <row r="2733" spans="1:6">
      <c r="A2733" s="5">
        <v>0.721259852873613</v>
      </c>
      <c r="B2733" s="5">
        <v>17662.8321831223</v>
      </c>
      <c r="C2733" s="5">
        <v>1.21467033313283</v>
      </c>
      <c r="D2733" s="5">
        <v>54923.9364009183</v>
      </c>
      <c r="E2733" s="2">
        <f t="shared" si="86"/>
        <v>0.493410480259217</v>
      </c>
      <c r="F2733" s="2">
        <f t="shared" si="87"/>
        <v>37261.104217796</v>
      </c>
    </row>
    <row r="2734" spans="1:6">
      <c r="A2734" s="5">
        <v>0.633868306111657</v>
      </c>
      <c r="B2734" s="5">
        <v>19442.4749286666</v>
      </c>
      <c r="C2734" s="5">
        <v>1.12477428557236</v>
      </c>
      <c r="D2734" s="5">
        <v>58833.1246018849</v>
      </c>
      <c r="E2734" s="2">
        <f t="shared" si="86"/>
        <v>0.490905979460703</v>
      </c>
      <c r="F2734" s="2">
        <f t="shared" si="87"/>
        <v>39390.6496732183</v>
      </c>
    </row>
    <row r="2735" spans="1:6">
      <c r="A2735" s="5">
        <v>0.72417799654693</v>
      </c>
      <c r="B2735" s="5">
        <v>19750.6694584575</v>
      </c>
      <c r="C2735" s="5">
        <v>1.24540422435951</v>
      </c>
      <c r="D2735" s="5">
        <v>56855.4914442516</v>
      </c>
      <c r="E2735" s="2">
        <f t="shared" si="86"/>
        <v>0.52122622781258</v>
      </c>
      <c r="F2735" s="2">
        <f t="shared" si="87"/>
        <v>37104.8219857941</v>
      </c>
    </row>
    <row r="2736" spans="1:6">
      <c r="A2736" s="5">
        <v>0.666362318664459</v>
      </c>
      <c r="B2736" s="5">
        <v>21488.4197024544</v>
      </c>
      <c r="C2736" s="5">
        <v>1.18162711123858</v>
      </c>
      <c r="D2736" s="5">
        <v>60923.7263801262</v>
      </c>
      <c r="E2736" s="2">
        <f t="shared" si="86"/>
        <v>0.515264792574121</v>
      </c>
      <c r="F2736" s="2">
        <f t="shared" si="87"/>
        <v>39435.3066776718</v>
      </c>
    </row>
    <row r="2737" spans="1:6">
      <c r="A2737" s="5">
        <v>0.713647449229428</v>
      </c>
      <c r="B2737" s="5">
        <v>20208.5052969845</v>
      </c>
      <c r="C2737" s="5">
        <v>1.26210149445143</v>
      </c>
      <c r="D2737" s="5">
        <v>57205.4071203489</v>
      </c>
      <c r="E2737" s="2">
        <f t="shared" si="86"/>
        <v>0.548454045222002</v>
      </c>
      <c r="F2737" s="2">
        <f t="shared" si="87"/>
        <v>36996.9018233644</v>
      </c>
    </row>
    <row r="2738" spans="1:6">
      <c r="A2738" s="5">
        <v>0.682365251589429</v>
      </c>
      <c r="B2738" s="5">
        <v>15362.4371456122</v>
      </c>
      <c r="C2738" s="5">
        <v>1.14256532589885</v>
      </c>
      <c r="D2738" s="5">
        <v>51361.1433937281</v>
      </c>
      <c r="E2738" s="2">
        <f t="shared" si="86"/>
        <v>0.460200074309421</v>
      </c>
      <c r="F2738" s="2">
        <f t="shared" si="87"/>
        <v>35998.7062481159</v>
      </c>
    </row>
    <row r="2739" spans="1:6">
      <c r="A2739" s="5">
        <v>0.700948425672449</v>
      </c>
      <c r="B2739" s="5">
        <v>17374.306450364</v>
      </c>
      <c r="C2739" s="5">
        <v>1.2514787643196</v>
      </c>
      <c r="D2739" s="5">
        <v>51503.6808184108</v>
      </c>
      <c r="E2739" s="2">
        <f t="shared" si="86"/>
        <v>0.550530338647151</v>
      </c>
      <c r="F2739" s="2">
        <f t="shared" si="87"/>
        <v>34129.3743680468</v>
      </c>
    </row>
    <row r="2740" spans="1:6">
      <c r="A2740" s="5">
        <v>0.665943455896839</v>
      </c>
      <c r="B2740" s="5">
        <v>20343.8764232535</v>
      </c>
      <c r="C2740" s="5">
        <v>1.13107974883977</v>
      </c>
      <c r="D2740" s="5">
        <v>54082.980009372</v>
      </c>
      <c r="E2740" s="2">
        <f t="shared" si="86"/>
        <v>0.465136292942931</v>
      </c>
      <c r="F2740" s="2">
        <f t="shared" si="87"/>
        <v>33739.1035861185</v>
      </c>
    </row>
    <row r="2741" spans="1:6">
      <c r="A2741" s="5">
        <v>0.697483012059542</v>
      </c>
      <c r="B2741" s="5">
        <v>16331.5327340982</v>
      </c>
      <c r="C2741" s="5">
        <v>1.22423511289286</v>
      </c>
      <c r="D2741" s="5">
        <v>51844.6761341123</v>
      </c>
      <c r="E2741" s="2">
        <f t="shared" si="86"/>
        <v>0.526752100833318</v>
      </c>
      <c r="F2741" s="2">
        <f t="shared" si="87"/>
        <v>35513.1434000141</v>
      </c>
    </row>
    <row r="2742" spans="1:6">
      <c r="A2742" s="5">
        <v>0.700974016951333</v>
      </c>
      <c r="B2742" s="5">
        <v>16815.9733612932</v>
      </c>
      <c r="C2742" s="5">
        <v>1.2339858895823</v>
      </c>
      <c r="D2742" s="5">
        <v>54426.3032626155</v>
      </c>
      <c r="E2742" s="2">
        <f t="shared" si="86"/>
        <v>0.533011872630967</v>
      </c>
      <c r="F2742" s="2">
        <f t="shared" si="87"/>
        <v>37610.3299013223</v>
      </c>
    </row>
    <row r="2743" spans="1:6">
      <c r="A2743" s="5">
        <v>0.655919752736092</v>
      </c>
      <c r="B2743" s="5">
        <v>19814.9724405643</v>
      </c>
      <c r="C2743" s="5">
        <v>1.18300369052166</v>
      </c>
      <c r="D2743" s="5">
        <v>57251.4195725762</v>
      </c>
      <c r="E2743" s="2">
        <f t="shared" si="86"/>
        <v>0.527083937785568</v>
      </c>
      <c r="F2743" s="2">
        <f t="shared" si="87"/>
        <v>37436.4471320119</v>
      </c>
    </row>
    <row r="2744" spans="1:6">
      <c r="A2744" s="5">
        <v>0.732368105566257</v>
      </c>
      <c r="B2744" s="5">
        <v>20158.3405892287</v>
      </c>
      <c r="C2744" s="5">
        <v>1.26227710655718</v>
      </c>
      <c r="D2744" s="5">
        <v>59998.3939168837</v>
      </c>
      <c r="E2744" s="2">
        <f t="shared" si="86"/>
        <v>0.529909000990923</v>
      </c>
      <c r="F2744" s="2">
        <f t="shared" si="87"/>
        <v>39840.053327655</v>
      </c>
    </row>
    <row r="2745" spans="1:6">
      <c r="A2745" s="5">
        <v>0.701468315697707</v>
      </c>
      <c r="B2745" s="5">
        <v>23517.0427119356</v>
      </c>
      <c r="C2745" s="5">
        <v>1.20686032949455</v>
      </c>
      <c r="D2745" s="5">
        <v>61960.1069233491</v>
      </c>
      <c r="E2745" s="2">
        <f t="shared" si="86"/>
        <v>0.505392013796843</v>
      </c>
      <c r="F2745" s="2">
        <f t="shared" si="87"/>
        <v>38443.0642114135</v>
      </c>
    </row>
    <row r="2746" spans="1:6">
      <c r="A2746" s="5">
        <v>0.752389319960856</v>
      </c>
      <c r="B2746" s="5">
        <v>22672.4903157025</v>
      </c>
      <c r="C2746" s="5">
        <v>1.29830376296062</v>
      </c>
      <c r="D2746" s="5">
        <v>62643.7620696992</v>
      </c>
      <c r="E2746" s="2">
        <f t="shared" si="86"/>
        <v>0.545914442999764</v>
      </c>
      <c r="F2746" s="2">
        <f t="shared" si="87"/>
        <v>39971.2717539967</v>
      </c>
    </row>
    <row r="2747" spans="1:6">
      <c r="A2747" s="5">
        <v>0.641622730636276</v>
      </c>
      <c r="B2747" s="5">
        <v>21734.8081121554</v>
      </c>
      <c r="C2747" s="5">
        <v>1.10735149904384</v>
      </c>
      <c r="D2747" s="5">
        <v>58258.6665584739</v>
      </c>
      <c r="E2747" s="2">
        <f t="shared" si="86"/>
        <v>0.465728768407564</v>
      </c>
      <c r="F2747" s="2">
        <f t="shared" si="87"/>
        <v>36523.8584463185</v>
      </c>
    </row>
    <row r="2748" spans="1:6">
      <c r="A2748" s="5">
        <v>0.624923586722425</v>
      </c>
      <c r="B2748" s="5">
        <v>20551.8916722773</v>
      </c>
      <c r="C2748" s="5">
        <v>1.07076274527904</v>
      </c>
      <c r="D2748" s="5">
        <v>59047.796163092</v>
      </c>
      <c r="E2748" s="2">
        <f t="shared" si="86"/>
        <v>0.445839158556615</v>
      </c>
      <c r="F2748" s="2">
        <f t="shared" si="87"/>
        <v>38495.9044908147</v>
      </c>
    </row>
    <row r="2749" spans="1:6">
      <c r="A2749" s="5">
        <v>0.663218700922626</v>
      </c>
      <c r="B2749" s="5">
        <v>21677.8476368003</v>
      </c>
      <c r="C2749" s="5">
        <v>1.14105066965396</v>
      </c>
      <c r="D2749" s="5">
        <v>61050.0679785202</v>
      </c>
      <c r="E2749" s="2">
        <f t="shared" si="86"/>
        <v>0.477831968731334</v>
      </c>
      <c r="F2749" s="2">
        <f t="shared" si="87"/>
        <v>39372.2203417199</v>
      </c>
    </row>
    <row r="2750" spans="1:6">
      <c r="A2750" s="5">
        <v>0.67757312349568</v>
      </c>
      <c r="B2750" s="5">
        <v>20669.5446755455</v>
      </c>
      <c r="C2750" s="5">
        <v>1.17335901078813</v>
      </c>
      <c r="D2750" s="5">
        <v>58786.4311020585</v>
      </c>
      <c r="E2750" s="2">
        <f t="shared" si="86"/>
        <v>0.49578588729245</v>
      </c>
      <c r="F2750" s="2">
        <f t="shared" si="87"/>
        <v>38116.886426513</v>
      </c>
    </row>
    <row r="2751" spans="1:6">
      <c r="A2751" s="5">
        <v>0.701322690641335</v>
      </c>
      <c r="B2751" s="5">
        <v>24084.2133379205</v>
      </c>
      <c r="C2751" s="5">
        <v>1.1754306378264</v>
      </c>
      <c r="D2751" s="5">
        <v>62232.8050393322</v>
      </c>
      <c r="E2751" s="2">
        <f t="shared" si="86"/>
        <v>0.474107947185065</v>
      </c>
      <c r="F2751" s="2">
        <f t="shared" si="87"/>
        <v>38148.5917014117</v>
      </c>
    </row>
    <row r="2752" spans="1:6">
      <c r="A2752" s="5">
        <v>0.769456293527976</v>
      </c>
      <c r="B2752" s="5">
        <v>16571.8517834467</v>
      </c>
      <c r="C2752" s="5">
        <v>1.3207507485614</v>
      </c>
      <c r="D2752" s="5">
        <v>53037.6004754877</v>
      </c>
      <c r="E2752" s="2">
        <f t="shared" si="86"/>
        <v>0.551294455033424</v>
      </c>
      <c r="F2752" s="2">
        <f t="shared" si="87"/>
        <v>36465.748692041</v>
      </c>
    </row>
    <row r="2753" spans="1:6">
      <c r="A2753" s="5">
        <v>0.690163610379036</v>
      </c>
      <c r="B2753" s="5">
        <v>19383.3876296867</v>
      </c>
      <c r="C2753" s="5">
        <v>1.18068948185738</v>
      </c>
      <c r="D2753" s="5">
        <v>56367.0258372618</v>
      </c>
      <c r="E2753" s="2">
        <f t="shared" si="86"/>
        <v>0.490525871478344</v>
      </c>
      <c r="F2753" s="2">
        <f t="shared" si="87"/>
        <v>36983.6382075751</v>
      </c>
    </row>
    <row r="2754" spans="1:6">
      <c r="A2754" s="5">
        <v>0.711341053466675</v>
      </c>
      <c r="B2754" s="5">
        <v>23621.9721547889</v>
      </c>
      <c r="C2754" s="5">
        <v>1.20193876178321</v>
      </c>
      <c r="D2754" s="5">
        <v>58064.9873876188</v>
      </c>
      <c r="E2754" s="2">
        <f t="shared" si="86"/>
        <v>0.490597708316535</v>
      </c>
      <c r="F2754" s="2">
        <f t="shared" si="87"/>
        <v>34443.0152328299</v>
      </c>
    </row>
    <row r="2755" spans="1:6">
      <c r="A2755" s="5">
        <v>0.744717268707377</v>
      </c>
      <c r="B2755" s="5">
        <v>15633.0412418787</v>
      </c>
      <c r="C2755" s="5">
        <v>1.26782831002689</v>
      </c>
      <c r="D2755" s="5">
        <v>52407.7359700568</v>
      </c>
      <c r="E2755" s="2">
        <f t="shared" si="86"/>
        <v>0.523111041319513</v>
      </c>
      <c r="F2755" s="2">
        <f t="shared" si="87"/>
        <v>36774.6947281781</v>
      </c>
    </row>
    <row r="2756" spans="1:6">
      <c r="A2756" s="5">
        <v>0.674256395754397</v>
      </c>
      <c r="B2756" s="5">
        <v>19800.5410695073</v>
      </c>
      <c r="C2756" s="5">
        <v>1.18739015514684</v>
      </c>
      <c r="D2756" s="5">
        <v>57489.6713453008</v>
      </c>
      <c r="E2756" s="2">
        <f t="shared" ref="E2756:E2819" si="88">C2756-A2756</f>
        <v>0.513133759392443</v>
      </c>
      <c r="F2756" s="2">
        <f t="shared" ref="F2756:F2819" si="89">D2756-B2756</f>
        <v>37689.1302757935</v>
      </c>
    </row>
    <row r="2757" spans="1:6">
      <c r="A2757" s="5">
        <v>0.717594471709952</v>
      </c>
      <c r="B2757" s="5">
        <v>21652.474646985</v>
      </c>
      <c r="C2757" s="5">
        <v>1.26433867494088</v>
      </c>
      <c r="D2757" s="5">
        <v>62204.8186221855</v>
      </c>
      <c r="E2757" s="2">
        <f t="shared" si="88"/>
        <v>0.546744203230928</v>
      </c>
      <c r="F2757" s="2">
        <f t="shared" si="89"/>
        <v>40552.3439752005</v>
      </c>
    </row>
    <row r="2758" spans="1:6">
      <c r="A2758" s="5">
        <v>0.7167445826994</v>
      </c>
      <c r="B2758" s="5">
        <v>22917.2106940416</v>
      </c>
      <c r="C2758" s="5">
        <v>1.25368836969623</v>
      </c>
      <c r="D2758" s="5">
        <v>61323.7010529838</v>
      </c>
      <c r="E2758" s="2">
        <f t="shared" si="88"/>
        <v>0.53694378699683</v>
      </c>
      <c r="F2758" s="2">
        <f t="shared" si="89"/>
        <v>38406.4903589422</v>
      </c>
    </row>
    <row r="2759" spans="1:6">
      <c r="A2759" s="5">
        <v>0.720029122755405</v>
      </c>
      <c r="B2759" s="5">
        <v>17570.8185388759</v>
      </c>
      <c r="C2759" s="5">
        <v>1.25463053234759</v>
      </c>
      <c r="D2759" s="5">
        <v>54428.6645208673</v>
      </c>
      <c r="E2759" s="2">
        <f t="shared" si="88"/>
        <v>0.534601409592185</v>
      </c>
      <c r="F2759" s="2">
        <f t="shared" si="89"/>
        <v>36857.8459819914</v>
      </c>
    </row>
    <row r="2760" spans="1:6">
      <c r="A2760" s="5">
        <v>0.688936823875169</v>
      </c>
      <c r="B2760" s="5">
        <v>17503.7339164907</v>
      </c>
      <c r="C2760" s="5">
        <v>1.24146058609988</v>
      </c>
      <c r="D2760" s="5">
        <v>54597.9706925117</v>
      </c>
      <c r="E2760" s="2">
        <f t="shared" si="88"/>
        <v>0.552523762224711</v>
      </c>
      <c r="F2760" s="2">
        <f t="shared" si="89"/>
        <v>37094.236776021</v>
      </c>
    </row>
    <row r="2761" spans="1:6">
      <c r="A2761" s="5">
        <v>0.638714982335389</v>
      </c>
      <c r="B2761" s="5">
        <v>25688.4005154183</v>
      </c>
      <c r="C2761" s="5">
        <v>1.1283805603757</v>
      </c>
      <c r="D2761" s="5">
        <v>65060.5593885533</v>
      </c>
      <c r="E2761" s="2">
        <f t="shared" si="88"/>
        <v>0.489665578040311</v>
      </c>
      <c r="F2761" s="2">
        <f t="shared" si="89"/>
        <v>39372.158873135</v>
      </c>
    </row>
    <row r="2762" spans="1:6">
      <c r="A2762" s="5">
        <v>0.73419844800368</v>
      </c>
      <c r="B2762" s="5">
        <v>17960.2679318841</v>
      </c>
      <c r="C2762" s="5">
        <v>1.29413803970319</v>
      </c>
      <c r="D2762" s="5">
        <v>54200.337633693</v>
      </c>
      <c r="E2762" s="2">
        <f t="shared" si="88"/>
        <v>0.55993959169951</v>
      </c>
      <c r="F2762" s="2">
        <f t="shared" si="89"/>
        <v>36240.0697018089</v>
      </c>
    </row>
    <row r="2763" spans="1:6">
      <c r="A2763" s="5">
        <v>0.782290229850917</v>
      </c>
      <c r="B2763" s="5">
        <v>22522.9736032869</v>
      </c>
      <c r="C2763" s="5">
        <v>1.35223643712579</v>
      </c>
      <c r="D2763" s="5">
        <v>60033.7679907877</v>
      </c>
      <c r="E2763" s="2">
        <f t="shared" si="88"/>
        <v>0.569946207274873</v>
      </c>
      <c r="F2763" s="2">
        <f t="shared" si="89"/>
        <v>37510.7943875008</v>
      </c>
    </row>
    <row r="2764" spans="1:6">
      <c r="A2764" s="5">
        <v>0.682158722917802</v>
      </c>
      <c r="B2764" s="5">
        <v>23014.0151240786</v>
      </c>
      <c r="C2764" s="5">
        <v>1.22603626667124</v>
      </c>
      <c r="D2764" s="5">
        <v>60970.9025212411</v>
      </c>
      <c r="E2764" s="2">
        <f t="shared" si="88"/>
        <v>0.543877543753438</v>
      </c>
      <c r="F2764" s="2">
        <f t="shared" si="89"/>
        <v>37956.8873971625</v>
      </c>
    </row>
    <row r="2765" spans="1:6">
      <c r="A2765" s="5">
        <v>0.668782501973698</v>
      </c>
      <c r="B2765" s="5">
        <v>19298.1375989127</v>
      </c>
      <c r="C2765" s="5">
        <v>1.14791232019706</v>
      </c>
      <c r="D2765" s="5">
        <v>55596.2544471522</v>
      </c>
      <c r="E2765" s="2">
        <f t="shared" si="88"/>
        <v>0.479129818223362</v>
      </c>
      <c r="F2765" s="2">
        <f t="shared" si="89"/>
        <v>36298.1168482395</v>
      </c>
    </row>
    <row r="2766" spans="1:6">
      <c r="A2766" s="5">
        <v>0.703215931358123</v>
      </c>
      <c r="B2766" s="5">
        <v>20201.8664898546</v>
      </c>
      <c r="C2766" s="5">
        <v>1.18810754068687</v>
      </c>
      <c r="D2766" s="5">
        <v>55923.5877650129</v>
      </c>
      <c r="E2766" s="2">
        <f t="shared" si="88"/>
        <v>0.484891609328747</v>
      </c>
      <c r="F2766" s="2">
        <f t="shared" si="89"/>
        <v>35721.7212751583</v>
      </c>
    </row>
    <row r="2767" spans="1:6">
      <c r="A2767" s="5">
        <v>0.714853901464663</v>
      </c>
      <c r="B2767" s="5">
        <v>22853.0741078972</v>
      </c>
      <c r="C2767" s="5">
        <v>1.20138818924941</v>
      </c>
      <c r="D2767" s="5">
        <v>61176.0762060258</v>
      </c>
      <c r="E2767" s="2">
        <f t="shared" si="88"/>
        <v>0.486534287784747</v>
      </c>
      <c r="F2767" s="2">
        <f t="shared" si="89"/>
        <v>38323.0020981286</v>
      </c>
    </row>
    <row r="2768" spans="1:6">
      <c r="A2768" s="5">
        <v>0.713175552646954</v>
      </c>
      <c r="B2768" s="5">
        <v>18035.7582380361</v>
      </c>
      <c r="C2768" s="5">
        <v>1.23627007159985</v>
      </c>
      <c r="D2768" s="5">
        <v>55497.5476339473</v>
      </c>
      <c r="E2768" s="2">
        <f t="shared" si="88"/>
        <v>0.523094518952896</v>
      </c>
      <c r="F2768" s="2">
        <f t="shared" si="89"/>
        <v>37461.7893959112</v>
      </c>
    </row>
    <row r="2769" spans="1:6">
      <c r="A2769" s="5">
        <v>0.688070895099638</v>
      </c>
      <c r="B2769" s="5">
        <v>24799.4430187546</v>
      </c>
      <c r="C2769" s="5">
        <v>1.20458105360685</v>
      </c>
      <c r="D2769" s="5">
        <v>62694.1781595058</v>
      </c>
      <c r="E2769" s="2">
        <f t="shared" si="88"/>
        <v>0.516510158507212</v>
      </c>
      <c r="F2769" s="2">
        <f t="shared" si="89"/>
        <v>37894.7351407512</v>
      </c>
    </row>
    <row r="2770" spans="1:6">
      <c r="A2770" s="5">
        <v>0.673080800586973</v>
      </c>
      <c r="B2770" s="5">
        <v>23804.1483148469</v>
      </c>
      <c r="C2770" s="5">
        <v>1.17809089996459</v>
      </c>
      <c r="D2770" s="5">
        <v>61522.7460379553</v>
      </c>
      <c r="E2770" s="2">
        <f t="shared" si="88"/>
        <v>0.505010099377617</v>
      </c>
      <c r="F2770" s="2">
        <f t="shared" si="89"/>
        <v>37718.5977231084</v>
      </c>
    </row>
    <row r="2771" spans="1:6">
      <c r="A2771" s="5">
        <v>0.740380806555546</v>
      </c>
      <c r="B2771" s="5">
        <v>17934.5843712706</v>
      </c>
      <c r="C2771" s="5">
        <v>1.26709786581742</v>
      </c>
      <c r="D2771" s="5">
        <v>55945.4379086486</v>
      </c>
      <c r="E2771" s="2">
        <f t="shared" si="88"/>
        <v>0.526717059261874</v>
      </c>
      <c r="F2771" s="2">
        <f t="shared" si="89"/>
        <v>38010.853537378</v>
      </c>
    </row>
    <row r="2772" spans="1:6">
      <c r="A2772" s="5">
        <v>0.726755881948558</v>
      </c>
      <c r="B2772" s="5">
        <v>21711.9281115417</v>
      </c>
      <c r="C2772" s="5">
        <v>1.23213659192706</v>
      </c>
      <c r="D2772" s="5">
        <v>58750.1238647844</v>
      </c>
      <c r="E2772" s="2">
        <f t="shared" si="88"/>
        <v>0.505380709978502</v>
      </c>
      <c r="F2772" s="2">
        <f t="shared" si="89"/>
        <v>37038.1957532427</v>
      </c>
    </row>
    <row r="2773" spans="1:6">
      <c r="A2773" s="5">
        <v>0.732686055607811</v>
      </c>
      <c r="B2773" s="5">
        <v>18995.4358151033</v>
      </c>
      <c r="C2773" s="5">
        <v>1.30476984668478</v>
      </c>
      <c r="D2773" s="5">
        <v>56168.0550683761</v>
      </c>
      <c r="E2773" s="2">
        <f t="shared" si="88"/>
        <v>0.572083791076969</v>
      </c>
      <c r="F2773" s="2">
        <f t="shared" si="89"/>
        <v>37172.6192532728</v>
      </c>
    </row>
    <row r="2774" spans="1:6">
      <c r="A2774" s="5">
        <v>0.73425440898025</v>
      </c>
      <c r="B2774" s="5">
        <v>23194.4973404878</v>
      </c>
      <c r="C2774" s="5">
        <v>1.29835794296894</v>
      </c>
      <c r="D2774" s="5">
        <v>56638.7789003572</v>
      </c>
      <c r="E2774" s="2">
        <f t="shared" si="88"/>
        <v>0.56410353398869</v>
      </c>
      <c r="F2774" s="2">
        <f t="shared" si="89"/>
        <v>33444.2815598694</v>
      </c>
    </row>
    <row r="2775" spans="1:6">
      <c r="A2775" s="5">
        <v>0.637070423917824</v>
      </c>
      <c r="B2775" s="5">
        <v>19931.97055008</v>
      </c>
      <c r="C2775" s="5">
        <v>1.08351290994001</v>
      </c>
      <c r="D2775" s="5">
        <v>56692.9160844821</v>
      </c>
      <c r="E2775" s="2">
        <f t="shared" si="88"/>
        <v>0.446442486022186</v>
      </c>
      <c r="F2775" s="2">
        <f t="shared" si="89"/>
        <v>36760.9455344021</v>
      </c>
    </row>
    <row r="2776" spans="1:6">
      <c r="A2776" s="5">
        <v>0.693160731330418</v>
      </c>
      <c r="B2776" s="5">
        <v>22738.6194626237</v>
      </c>
      <c r="C2776" s="5">
        <v>1.22210113378866</v>
      </c>
      <c r="D2776" s="5">
        <v>60590.3411816113</v>
      </c>
      <c r="E2776" s="2">
        <f t="shared" si="88"/>
        <v>0.528940402458242</v>
      </c>
      <c r="F2776" s="2">
        <f t="shared" si="89"/>
        <v>37851.7217189876</v>
      </c>
    </row>
    <row r="2777" spans="1:6">
      <c r="A2777" s="5">
        <v>0.767105490268225</v>
      </c>
      <c r="B2777" s="5">
        <v>18752.9082057741</v>
      </c>
      <c r="C2777" s="5">
        <v>1.31752405490654</v>
      </c>
      <c r="D2777" s="5">
        <v>55196.4593657381</v>
      </c>
      <c r="E2777" s="2">
        <f t="shared" si="88"/>
        <v>0.550418564638315</v>
      </c>
      <c r="F2777" s="2">
        <f t="shared" si="89"/>
        <v>36443.551159964</v>
      </c>
    </row>
    <row r="2778" spans="1:6">
      <c r="A2778" s="5">
        <v>0.717763756153412</v>
      </c>
      <c r="B2778" s="5">
        <v>26088.8431927179</v>
      </c>
      <c r="C2778" s="5">
        <v>1.23814869879555</v>
      </c>
      <c r="D2778" s="5">
        <v>64563.2293048588</v>
      </c>
      <c r="E2778" s="2">
        <f t="shared" si="88"/>
        <v>0.520384942642138</v>
      </c>
      <c r="F2778" s="2">
        <f t="shared" si="89"/>
        <v>38474.3861121409</v>
      </c>
    </row>
    <row r="2779" spans="1:6">
      <c r="A2779" s="5">
        <v>0.699584646630954</v>
      </c>
      <c r="B2779" s="5">
        <v>19464.6245435738</v>
      </c>
      <c r="C2779" s="5">
        <v>1.21383850285726</v>
      </c>
      <c r="D2779" s="5">
        <v>56755.1806348592</v>
      </c>
      <c r="E2779" s="2">
        <f t="shared" si="88"/>
        <v>0.514253856226306</v>
      </c>
      <c r="F2779" s="2">
        <f t="shared" si="89"/>
        <v>37290.5560912854</v>
      </c>
    </row>
    <row r="2780" spans="1:6">
      <c r="A2780" s="5">
        <v>0.722259004252956</v>
      </c>
      <c r="B2780" s="5">
        <v>19458.1719507372</v>
      </c>
      <c r="C2780" s="5">
        <v>1.26979456528866</v>
      </c>
      <c r="D2780" s="5">
        <v>55543.923838069</v>
      </c>
      <c r="E2780" s="2">
        <f t="shared" si="88"/>
        <v>0.547535561035704</v>
      </c>
      <c r="F2780" s="2">
        <f t="shared" si="89"/>
        <v>36085.7518873318</v>
      </c>
    </row>
    <row r="2781" spans="1:6">
      <c r="A2781" s="5">
        <v>0.709124089772834</v>
      </c>
      <c r="B2781" s="5">
        <v>22384.1812344833</v>
      </c>
      <c r="C2781" s="5">
        <v>1.22227296660706</v>
      </c>
      <c r="D2781" s="5">
        <v>62837.9623287002</v>
      </c>
      <c r="E2781" s="2">
        <f t="shared" si="88"/>
        <v>0.513148876834226</v>
      </c>
      <c r="F2781" s="2">
        <f t="shared" si="89"/>
        <v>40453.7810942169</v>
      </c>
    </row>
    <row r="2782" spans="1:6">
      <c r="A2782" s="5">
        <v>0.752562089432975</v>
      </c>
      <c r="B2782" s="5">
        <v>21268.2903550801</v>
      </c>
      <c r="C2782" s="5">
        <v>1.29942455608377</v>
      </c>
      <c r="D2782" s="5">
        <v>57031.8433197619</v>
      </c>
      <c r="E2782" s="2">
        <f t="shared" si="88"/>
        <v>0.546862466650795</v>
      </c>
      <c r="F2782" s="2">
        <f t="shared" si="89"/>
        <v>35763.5529646818</v>
      </c>
    </row>
    <row r="2783" spans="1:6">
      <c r="A2783" s="5">
        <v>0.727911088700659</v>
      </c>
      <c r="B2783" s="5">
        <v>16879.706003612</v>
      </c>
      <c r="C2783" s="5">
        <v>1.25180480970172</v>
      </c>
      <c r="D2783" s="5">
        <v>52259.0642958526</v>
      </c>
      <c r="E2783" s="2">
        <f t="shared" si="88"/>
        <v>0.523893721001061</v>
      </c>
      <c r="F2783" s="2">
        <f t="shared" si="89"/>
        <v>35379.3582922406</v>
      </c>
    </row>
    <row r="2784" spans="1:6">
      <c r="A2784" s="5">
        <v>0.713109902681538</v>
      </c>
      <c r="B2784" s="5">
        <v>19112.834595603</v>
      </c>
      <c r="C2784" s="5">
        <v>1.23268301957196</v>
      </c>
      <c r="D2784" s="5">
        <v>56198.4934714874</v>
      </c>
      <c r="E2784" s="2">
        <f t="shared" si="88"/>
        <v>0.519573116890422</v>
      </c>
      <c r="F2784" s="2">
        <f t="shared" si="89"/>
        <v>37085.6588758844</v>
      </c>
    </row>
    <row r="2785" spans="1:6">
      <c r="A2785" s="5">
        <v>0.679567537458043</v>
      </c>
      <c r="B2785" s="5">
        <v>20037.6753147998</v>
      </c>
      <c r="C2785" s="5">
        <v>1.14604963431157</v>
      </c>
      <c r="D2785" s="5">
        <v>58075.6483565743</v>
      </c>
      <c r="E2785" s="2">
        <f t="shared" si="88"/>
        <v>0.466482096853527</v>
      </c>
      <c r="F2785" s="2">
        <f t="shared" si="89"/>
        <v>38037.9730417745</v>
      </c>
    </row>
    <row r="2786" spans="1:6">
      <c r="A2786" s="5">
        <v>0.703222147580815</v>
      </c>
      <c r="B2786" s="5">
        <v>19408.0280086963</v>
      </c>
      <c r="C2786" s="5">
        <v>1.22859545672872</v>
      </c>
      <c r="D2786" s="5">
        <v>57475.1976621202</v>
      </c>
      <c r="E2786" s="2">
        <f t="shared" si="88"/>
        <v>0.525373309147905</v>
      </c>
      <c r="F2786" s="2">
        <f t="shared" si="89"/>
        <v>38067.1696534239</v>
      </c>
    </row>
    <row r="2787" spans="1:6">
      <c r="A2787" s="5">
        <v>0.705888702505182</v>
      </c>
      <c r="B2787" s="5">
        <v>22355.8369958896</v>
      </c>
      <c r="C2787" s="5">
        <v>1.19066860662216</v>
      </c>
      <c r="D2787" s="5">
        <v>61846.1334334127</v>
      </c>
      <c r="E2787" s="2">
        <f t="shared" si="88"/>
        <v>0.484779904116978</v>
      </c>
      <c r="F2787" s="2">
        <f t="shared" si="89"/>
        <v>39490.2964375231</v>
      </c>
    </row>
    <row r="2788" spans="1:6">
      <c r="A2788" s="5">
        <v>0.73162143779706</v>
      </c>
      <c r="B2788" s="5">
        <v>18940.7164712268</v>
      </c>
      <c r="C2788" s="5">
        <v>1.22177695386948</v>
      </c>
      <c r="D2788" s="5">
        <v>55208.8952394051</v>
      </c>
      <c r="E2788" s="2">
        <f t="shared" si="88"/>
        <v>0.49015551607242</v>
      </c>
      <c r="F2788" s="2">
        <f t="shared" si="89"/>
        <v>36268.1787681783</v>
      </c>
    </row>
    <row r="2789" spans="1:6">
      <c r="A2789" s="5">
        <v>0.638084263444235</v>
      </c>
      <c r="B2789" s="5">
        <v>17794.6034993526</v>
      </c>
      <c r="C2789" s="5">
        <v>1.09469979289184</v>
      </c>
      <c r="D2789" s="5">
        <v>52504.7851115343</v>
      </c>
      <c r="E2789" s="2">
        <f t="shared" si="88"/>
        <v>0.456615529447605</v>
      </c>
      <c r="F2789" s="2">
        <f t="shared" si="89"/>
        <v>34710.1816121817</v>
      </c>
    </row>
    <row r="2790" spans="1:6">
      <c r="A2790" s="5">
        <v>0.728878020942566</v>
      </c>
      <c r="B2790" s="5">
        <v>23400.1965859028</v>
      </c>
      <c r="C2790" s="5">
        <v>1.28776942712862</v>
      </c>
      <c r="D2790" s="5">
        <v>59997.3115698107</v>
      </c>
      <c r="E2790" s="2">
        <f t="shared" si="88"/>
        <v>0.558891406186054</v>
      </c>
      <c r="F2790" s="2">
        <f t="shared" si="89"/>
        <v>36597.1149839079</v>
      </c>
    </row>
    <row r="2791" spans="1:6">
      <c r="A2791" s="5">
        <v>0.713639430503413</v>
      </c>
      <c r="B2791" s="5">
        <v>27006.0758319742</v>
      </c>
      <c r="C2791" s="5">
        <v>1.22306515240172</v>
      </c>
      <c r="D2791" s="5">
        <v>66608.4853362757</v>
      </c>
      <c r="E2791" s="2">
        <f t="shared" si="88"/>
        <v>0.509425721898307</v>
      </c>
      <c r="F2791" s="2">
        <f t="shared" si="89"/>
        <v>39602.4095043015</v>
      </c>
    </row>
    <row r="2792" spans="1:6">
      <c r="A2792" s="5">
        <v>0.704955943201994</v>
      </c>
      <c r="B2792" s="5">
        <v>23208.51384016</v>
      </c>
      <c r="C2792" s="5">
        <v>1.20932546382751</v>
      </c>
      <c r="D2792" s="5">
        <v>62913.6455710128</v>
      </c>
      <c r="E2792" s="2">
        <f t="shared" si="88"/>
        <v>0.504369520625516</v>
      </c>
      <c r="F2792" s="2">
        <f t="shared" si="89"/>
        <v>39705.1317308528</v>
      </c>
    </row>
    <row r="2793" spans="1:6">
      <c r="A2793" s="5">
        <v>0.71512667878517</v>
      </c>
      <c r="B2793" s="5">
        <v>23129.8290189393</v>
      </c>
      <c r="C2793" s="5">
        <v>1.2422426298918</v>
      </c>
      <c r="D2793" s="5">
        <v>63185.2840827688</v>
      </c>
      <c r="E2793" s="2">
        <f t="shared" si="88"/>
        <v>0.52711595110663</v>
      </c>
      <c r="F2793" s="2">
        <f t="shared" si="89"/>
        <v>40055.4550638295</v>
      </c>
    </row>
    <row r="2794" spans="1:6">
      <c r="A2794" s="5">
        <v>0.709870122245903</v>
      </c>
      <c r="B2794" s="5">
        <v>23800.4508689836</v>
      </c>
      <c r="C2794" s="5">
        <v>1.26946925170679</v>
      </c>
      <c r="D2794" s="5">
        <v>63776.9875252251</v>
      </c>
      <c r="E2794" s="2">
        <f t="shared" si="88"/>
        <v>0.559599129460887</v>
      </c>
      <c r="F2794" s="2">
        <f t="shared" si="89"/>
        <v>39976.5366562415</v>
      </c>
    </row>
    <row r="2795" spans="1:6">
      <c r="A2795" s="5">
        <v>0.71332070761699</v>
      </c>
      <c r="B2795" s="5">
        <v>27999.9981612226</v>
      </c>
      <c r="C2795" s="5">
        <v>1.22567678010095</v>
      </c>
      <c r="D2795" s="5">
        <v>65432.8252645478</v>
      </c>
      <c r="E2795" s="2">
        <f t="shared" si="88"/>
        <v>0.51235607248396</v>
      </c>
      <c r="F2795" s="2">
        <f t="shared" si="89"/>
        <v>37432.8271033252</v>
      </c>
    </row>
    <row r="2796" spans="1:6">
      <c r="A2796" s="5">
        <v>0.680964284192617</v>
      </c>
      <c r="B2796" s="5">
        <v>18745.6855057582</v>
      </c>
      <c r="C2796" s="5">
        <v>1.1968333966617</v>
      </c>
      <c r="D2796" s="5">
        <v>55933.3008706806</v>
      </c>
      <c r="E2796" s="2">
        <f t="shared" si="88"/>
        <v>0.515869112469083</v>
      </c>
      <c r="F2796" s="2">
        <f t="shared" si="89"/>
        <v>37187.6153649224</v>
      </c>
    </row>
    <row r="2797" spans="1:6">
      <c r="A2797" s="5">
        <v>0.707735855562427</v>
      </c>
      <c r="B2797" s="5">
        <v>17194.6276921762</v>
      </c>
      <c r="C2797" s="5">
        <v>1.26250508894629</v>
      </c>
      <c r="D2797" s="5">
        <v>53078.2537292574</v>
      </c>
      <c r="E2797" s="2">
        <f t="shared" si="88"/>
        <v>0.554769233383863</v>
      </c>
      <c r="F2797" s="2">
        <f t="shared" si="89"/>
        <v>35883.6260370812</v>
      </c>
    </row>
    <row r="2798" spans="1:6">
      <c r="A2798" s="5">
        <v>0.668112301213609</v>
      </c>
      <c r="B2798" s="5">
        <v>24834.438963981</v>
      </c>
      <c r="C2798" s="5">
        <v>1.16526839995873</v>
      </c>
      <c r="D2798" s="5">
        <v>62116.1542787581</v>
      </c>
      <c r="E2798" s="2">
        <f t="shared" si="88"/>
        <v>0.497156098745121</v>
      </c>
      <c r="F2798" s="2">
        <f t="shared" si="89"/>
        <v>37281.7153147771</v>
      </c>
    </row>
    <row r="2799" spans="1:6">
      <c r="A2799" s="5">
        <v>0.717475004216154</v>
      </c>
      <c r="B2799" s="5">
        <v>22392.7678467451</v>
      </c>
      <c r="C2799" s="5">
        <v>1.23911417957493</v>
      </c>
      <c r="D2799" s="5">
        <v>59413.7381563087</v>
      </c>
      <c r="E2799" s="2">
        <f t="shared" si="88"/>
        <v>0.521639175358776</v>
      </c>
      <c r="F2799" s="2">
        <f t="shared" si="89"/>
        <v>37020.9703095636</v>
      </c>
    </row>
    <row r="2800" spans="1:6">
      <c r="A2800" s="5">
        <v>0.701933929241573</v>
      </c>
      <c r="B2800" s="5">
        <v>22588.289769881</v>
      </c>
      <c r="C2800" s="5">
        <v>1.18957621843545</v>
      </c>
      <c r="D2800" s="5">
        <v>60414.5173042664</v>
      </c>
      <c r="E2800" s="2">
        <f t="shared" si="88"/>
        <v>0.487642289193877</v>
      </c>
      <c r="F2800" s="2">
        <f t="shared" si="89"/>
        <v>37826.2275343854</v>
      </c>
    </row>
    <row r="2801" spans="1:6">
      <c r="A2801" s="5">
        <v>0.711839234379019</v>
      </c>
      <c r="B2801" s="5">
        <v>16399.5400993625</v>
      </c>
      <c r="C2801" s="5">
        <v>1.25558843327932</v>
      </c>
      <c r="D2801" s="5">
        <v>52580.4651940448</v>
      </c>
      <c r="E2801" s="2">
        <f t="shared" si="88"/>
        <v>0.543749198900301</v>
      </c>
      <c r="F2801" s="2">
        <f t="shared" si="89"/>
        <v>36180.9250946823</v>
      </c>
    </row>
    <row r="2802" spans="1:6">
      <c r="A2802" s="5">
        <v>0.712267751772935</v>
      </c>
      <c r="B2802" s="5">
        <v>19027.81533807</v>
      </c>
      <c r="C2802" s="5">
        <v>1.21672751266876</v>
      </c>
      <c r="D2802" s="5">
        <v>54829.8842346823</v>
      </c>
      <c r="E2802" s="2">
        <f t="shared" si="88"/>
        <v>0.504459760895825</v>
      </c>
      <c r="F2802" s="2">
        <f t="shared" si="89"/>
        <v>35802.0688966123</v>
      </c>
    </row>
    <row r="2803" spans="1:6">
      <c r="A2803" s="5">
        <v>0.706876033817179</v>
      </c>
      <c r="B2803" s="5">
        <v>19063.7035802974</v>
      </c>
      <c r="C2803" s="5">
        <v>1.23106198624856</v>
      </c>
      <c r="D2803" s="5">
        <v>57543.354612237</v>
      </c>
      <c r="E2803" s="2">
        <f t="shared" si="88"/>
        <v>0.524185952431381</v>
      </c>
      <c r="F2803" s="2">
        <f t="shared" si="89"/>
        <v>38479.6510319396</v>
      </c>
    </row>
    <row r="2804" spans="1:6">
      <c r="A2804" s="5">
        <v>0.712918591191555</v>
      </c>
      <c r="B2804" s="5">
        <v>23955.533518595</v>
      </c>
      <c r="C2804" s="5">
        <v>1.21744055819806</v>
      </c>
      <c r="D2804" s="5">
        <v>61682.5157154389</v>
      </c>
      <c r="E2804" s="2">
        <f t="shared" si="88"/>
        <v>0.504521967006505</v>
      </c>
      <c r="F2804" s="2">
        <f t="shared" si="89"/>
        <v>37726.9821968439</v>
      </c>
    </row>
    <row r="2805" spans="1:6">
      <c r="A2805" s="5">
        <v>0.710942236051258</v>
      </c>
      <c r="B2805" s="5">
        <v>17423.1649979083</v>
      </c>
      <c r="C2805" s="5">
        <v>1.2228127020828</v>
      </c>
      <c r="D2805" s="5">
        <v>53053.0081902275</v>
      </c>
      <c r="E2805" s="2">
        <f t="shared" si="88"/>
        <v>0.511870466031542</v>
      </c>
      <c r="F2805" s="2">
        <f t="shared" si="89"/>
        <v>35629.8431923192</v>
      </c>
    </row>
    <row r="2806" spans="1:6">
      <c r="A2806" s="5">
        <v>0.705300352462583</v>
      </c>
      <c r="B2806" s="5">
        <v>17499.8785063782</v>
      </c>
      <c r="C2806" s="5">
        <v>1.19323672807117</v>
      </c>
      <c r="D2806" s="5">
        <v>53644.8700355976</v>
      </c>
      <c r="E2806" s="2">
        <f t="shared" si="88"/>
        <v>0.487936375608587</v>
      </c>
      <c r="F2806" s="2">
        <f t="shared" si="89"/>
        <v>36144.9915292194</v>
      </c>
    </row>
    <row r="2807" spans="1:6">
      <c r="A2807" s="5">
        <v>0.714065762776691</v>
      </c>
      <c r="B2807" s="5">
        <v>20542.170624149</v>
      </c>
      <c r="C2807" s="5">
        <v>1.21683705135729</v>
      </c>
      <c r="D2807" s="5">
        <v>59266.6377250918</v>
      </c>
      <c r="E2807" s="2">
        <f t="shared" si="88"/>
        <v>0.502771288580599</v>
      </c>
      <c r="F2807" s="2">
        <f t="shared" si="89"/>
        <v>38724.4671009428</v>
      </c>
    </row>
    <row r="2808" spans="1:6">
      <c r="A2808" s="5">
        <v>0.746181783898871</v>
      </c>
      <c r="B2808" s="5">
        <v>21128.0738966195</v>
      </c>
      <c r="C2808" s="5">
        <v>1.2728093394932</v>
      </c>
      <c r="D2808" s="5">
        <v>59682.0576908621</v>
      </c>
      <c r="E2808" s="2">
        <f t="shared" si="88"/>
        <v>0.526627555594329</v>
      </c>
      <c r="F2808" s="2">
        <f t="shared" si="89"/>
        <v>38553.9837942426</v>
      </c>
    </row>
    <row r="2809" spans="1:6">
      <c r="A2809" s="5">
        <v>0.69816892267619</v>
      </c>
      <c r="B2809" s="5">
        <v>20451.2687732812</v>
      </c>
      <c r="C2809" s="5">
        <v>1.19646575158657</v>
      </c>
      <c r="D2809" s="5">
        <v>60715.5010439969</v>
      </c>
      <c r="E2809" s="2">
        <f t="shared" si="88"/>
        <v>0.49829682891038</v>
      </c>
      <c r="F2809" s="2">
        <f t="shared" si="89"/>
        <v>40264.2322707157</v>
      </c>
    </row>
    <row r="2810" spans="1:6">
      <c r="A2810" s="5">
        <v>0.664844054608626</v>
      </c>
      <c r="B2810" s="5">
        <v>17846.4601281774</v>
      </c>
      <c r="C2810" s="5">
        <v>1.15571170279922</v>
      </c>
      <c r="D2810" s="5">
        <v>52684.9671709291</v>
      </c>
      <c r="E2810" s="2">
        <f t="shared" si="88"/>
        <v>0.490867648190594</v>
      </c>
      <c r="F2810" s="2">
        <f t="shared" si="89"/>
        <v>34838.5070427517</v>
      </c>
    </row>
    <row r="2811" spans="1:6">
      <c r="A2811" s="5">
        <v>0.711058796833094</v>
      </c>
      <c r="B2811" s="5">
        <v>19525.6300764483</v>
      </c>
      <c r="C2811" s="5">
        <v>1.22844646541838</v>
      </c>
      <c r="D2811" s="5">
        <v>58627.7780203856</v>
      </c>
      <c r="E2811" s="2">
        <f t="shared" si="88"/>
        <v>0.517387668585286</v>
      </c>
      <c r="F2811" s="2">
        <f t="shared" si="89"/>
        <v>39102.1479439373</v>
      </c>
    </row>
    <row r="2812" spans="1:6">
      <c r="A2812" s="5">
        <v>0.655479400761045</v>
      </c>
      <c r="B2812" s="5">
        <v>25662.4009723274</v>
      </c>
      <c r="C2812" s="5">
        <v>1.13173331698234</v>
      </c>
      <c r="D2812" s="5">
        <v>65726.9265593759</v>
      </c>
      <c r="E2812" s="2">
        <f t="shared" si="88"/>
        <v>0.476253916221295</v>
      </c>
      <c r="F2812" s="2">
        <f t="shared" si="89"/>
        <v>40064.5255870485</v>
      </c>
    </row>
    <row r="2813" spans="1:6">
      <c r="A2813" s="5">
        <v>0.705255563196</v>
      </c>
      <c r="B2813" s="5">
        <v>18244.4738460774</v>
      </c>
      <c r="C2813" s="5">
        <v>1.23709602553117</v>
      </c>
      <c r="D2813" s="5">
        <v>56800.247508873</v>
      </c>
      <c r="E2813" s="2">
        <f t="shared" si="88"/>
        <v>0.53184046233517</v>
      </c>
      <c r="F2813" s="2">
        <f t="shared" si="89"/>
        <v>38555.7736627956</v>
      </c>
    </row>
    <row r="2814" spans="1:6">
      <c r="A2814" s="5">
        <v>0.660957679555514</v>
      </c>
      <c r="B2814" s="5">
        <v>17338.4982613624</v>
      </c>
      <c r="C2814" s="5">
        <v>1.11294759880225</v>
      </c>
      <c r="D2814" s="5">
        <v>53313.4486849059</v>
      </c>
      <c r="E2814" s="2">
        <f t="shared" si="88"/>
        <v>0.451989919246736</v>
      </c>
      <c r="F2814" s="2">
        <f t="shared" si="89"/>
        <v>35974.9504235435</v>
      </c>
    </row>
    <row r="2815" spans="1:6">
      <c r="A2815" s="5">
        <v>0.678779551783937</v>
      </c>
      <c r="B2815" s="5">
        <v>20997.0214113694</v>
      </c>
      <c r="C2815" s="5">
        <v>1.17552612101621</v>
      </c>
      <c r="D2815" s="5">
        <v>60632.0495267216</v>
      </c>
      <c r="E2815" s="2">
        <f t="shared" si="88"/>
        <v>0.496746569232273</v>
      </c>
      <c r="F2815" s="2">
        <f t="shared" si="89"/>
        <v>39635.0281153522</v>
      </c>
    </row>
    <row r="2816" spans="1:6">
      <c r="A2816" s="5">
        <v>0.694643278552363</v>
      </c>
      <c r="B2816" s="5">
        <v>21024.7751938959</v>
      </c>
      <c r="C2816" s="5">
        <v>1.19719758271204</v>
      </c>
      <c r="D2816" s="5">
        <v>57767.2775954498</v>
      </c>
      <c r="E2816" s="2">
        <f t="shared" si="88"/>
        <v>0.502554304159677</v>
      </c>
      <c r="F2816" s="2">
        <f t="shared" si="89"/>
        <v>36742.5024015539</v>
      </c>
    </row>
    <row r="2817" spans="1:6">
      <c r="A2817" s="5">
        <v>0.74082231746888</v>
      </c>
      <c r="B2817" s="5">
        <v>21018.9269575766</v>
      </c>
      <c r="C2817" s="5">
        <v>1.28468877666369</v>
      </c>
      <c r="D2817" s="5">
        <v>60989.0384816637</v>
      </c>
      <c r="E2817" s="2">
        <f t="shared" si="88"/>
        <v>0.54386645919481</v>
      </c>
      <c r="F2817" s="2">
        <f t="shared" si="89"/>
        <v>39970.1115240871</v>
      </c>
    </row>
    <row r="2818" spans="1:6">
      <c r="A2818" s="5">
        <v>0.683408120587318</v>
      </c>
      <c r="B2818" s="5">
        <v>17755.3255460085</v>
      </c>
      <c r="C2818" s="5">
        <v>1.21706512778961</v>
      </c>
      <c r="D2818" s="5">
        <v>53652.9143993648</v>
      </c>
      <c r="E2818" s="2">
        <f t="shared" si="88"/>
        <v>0.533657007202292</v>
      </c>
      <c r="F2818" s="2">
        <f t="shared" si="89"/>
        <v>35897.5888533563</v>
      </c>
    </row>
    <row r="2819" spans="1:6">
      <c r="A2819" s="5">
        <v>0.707234423902037</v>
      </c>
      <c r="B2819" s="5">
        <v>24071.6932403193</v>
      </c>
      <c r="C2819" s="5">
        <v>1.20726032034623</v>
      </c>
      <c r="D2819" s="5">
        <v>61198.4765340853</v>
      </c>
      <c r="E2819" s="2">
        <f t="shared" si="88"/>
        <v>0.500025896444193</v>
      </c>
      <c r="F2819" s="2">
        <f t="shared" si="89"/>
        <v>37126.783293766</v>
      </c>
    </row>
    <row r="2820" spans="1:6">
      <c r="A2820" s="5">
        <v>0.742201688962597</v>
      </c>
      <c r="B2820" s="5">
        <v>15288.0240415288</v>
      </c>
      <c r="C2820" s="5">
        <v>1.30276730860466</v>
      </c>
      <c r="D2820" s="5">
        <v>50199.3914413987</v>
      </c>
      <c r="E2820" s="2">
        <f t="shared" ref="E2820:E2883" si="90">C2820-A2820</f>
        <v>0.560565619642063</v>
      </c>
      <c r="F2820" s="2">
        <f t="shared" ref="F2820:F2883" si="91">D2820-B2820</f>
        <v>34911.3673998699</v>
      </c>
    </row>
    <row r="2821" spans="1:6">
      <c r="A2821" s="5">
        <v>0.681014244084396</v>
      </c>
      <c r="B2821" s="5">
        <v>19534.7578196748</v>
      </c>
      <c r="C2821" s="5">
        <v>1.16990207535765</v>
      </c>
      <c r="D2821" s="5">
        <v>55909.3411137127</v>
      </c>
      <c r="E2821" s="2">
        <f t="shared" si="90"/>
        <v>0.488887831273254</v>
      </c>
      <c r="F2821" s="2">
        <f t="shared" si="91"/>
        <v>36374.5832940379</v>
      </c>
    </row>
    <row r="2822" spans="1:6">
      <c r="A2822" s="5">
        <v>0.704720370773505</v>
      </c>
      <c r="B2822" s="5">
        <v>17503.7139397674</v>
      </c>
      <c r="C2822" s="5">
        <v>1.2279807481846</v>
      </c>
      <c r="D2822" s="5">
        <v>52992.7076536976</v>
      </c>
      <c r="E2822" s="2">
        <f t="shared" si="90"/>
        <v>0.523260377411095</v>
      </c>
      <c r="F2822" s="2">
        <f t="shared" si="91"/>
        <v>35488.9937139302</v>
      </c>
    </row>
    <row r="2823" spans="1:6">
      <c r="A2823" s="5">
        <v>0.653672016107602</v>
      </c>
      <c r="B2823" s="5">
        <v>17952.7829701424</v>
      </c>
      <c r="C2823" s="5">
        <v>1.15504021968246</v>
      </c>
      <c r="D2823" s="5">
        <v>53919.9535371694</v>
      </c>
      <c r="E2823" s="2">
        <f t="shared" si="90"/>
        <v>0.501368203574858</v>
      </c>
      <c r="F2823" s="2">
        <f t="shared" si="91"/>
        <v>35967.170567027</v>
      </c>
    </row>
    <row r="2824" spans="1:6">
      <c r="A2824" s="5">
        <v>0.707467018097288</v>
      </c>
      <c r="B2824" s="5">
        <v>17726.3083393789</v>
      </c>
      <c r="C2824" s="5">
        <v>1.27301185850375</v>
      </c>
      <c r="D2824" s="5">
        <v>54406.0846994334</v>
      </c>
      <c r="E2824" s="2">
        <f t="shared" si="90"/>
        <v>0.565544840406462</v>
      </c>
      <c r="F2824" s="2">
        <f t="shared" si="91"/>
        <v>36679.7763600545</v>
      </c>
    </row>
    <row r="2825" spans="1:6">
      <c r="A2825" s="5">
        <v>0.762215730730287</v>
      </c>
      <c r="B2825" s="5">
        <v>23172.9120199843</v>
      </c>
      <c r="C2825" s="5">
        <v>1.32261074143312</v>
      </c>
      <c r="D2825" s="5">
        <v>61836.057325041</v>
      </c>
      <c r="E2825" s="2">
        <f t="shared" si="90"/>
        <v>0.560395010702833</v>
      </c>
      <c r="F2825" s="2">
        <f t="shared" si="91"/>
        <v>38663.1453050567</v>
      </c>
    </row>
    <row r="2826" spans="1:6">
      <c r="A2826" s="5">
        <v>0.716308735415704</v>
      </c>
      <c r="B2826" s="5">
        <v>17857.2806987085</v>
      </c>
      <c r="C2826" s="5">
        <v>1.25224957872308</v>
      </c>
      <c r="D2826" s="5">
        <v>52721.0481670716</v>
      </c>
      <c r="E2826" s="2">
        <f t="shared" si="90"/>
        <v>0.535940843307376</v>
      </c>
      <c r="F2826" s="2">
        <f t="shared" si="91"/>
        <v>34863.7674683631</v>
      </c>
    </row>
    <row r="2827" spans="1:6">
      <c r="A2827" s="5">
        <v>0.724653742352152</v>
      </c>
      <c r="B2827" s="5">
        <v>22459.6672990514</v>
      </c>
      <c r="C2827" s="5">
        <v>1.27559528771221</v>
      </c>
      <c r="D2827" s="5">
        <v>63345.0254053508</v>
      </c>
      <c r="E2827" s="2">
        <f t="shared" si="90"/>
        <v>0.550941545360058</v>
      </c>
      <c r="F2827" s="2">
        <f t="shared" si="91"/>
        <v>40885.3581062994</v>
      </c>
    </row>
    <row r="2828" spans="1:6">
      <c r="A2828" s="5">
        <v>0.637340628456543</v>
      </c>
      <c r="B2828" s="5">
        <v>19553.0944204884</v>
      </c>
      <c r="C2828" s="5">
        <v>1.1349397839088</v>
      </c>
      <c r="D2828" s="5">
        <v>58217.1183591393</v>
      </c>
      <c r="E2828" s="2">
        <f t="shared" si="90"/>
        <v>0.497599155452257</v>
      </c>
      <c r="F2828" s="2">
        <f t="shared" si="91"/>
        <v>38664.0239386509</v>
      </c>
    </row>
    <row r="2829" spans="1:6">
      <c r="A2829" s="5">
        <v>0.746625044319118</v>
      </c>
      <c r="B2829" s="5">
        <v>23781.0492008887</v>
      </c>
      <c r="C2829" s="5">
        <v>1.27289768226002</v>
      </c>
      <c r="D2829" s="5">
        <v>61068.2802246209</v>
      </c>
      <c r="E2829" s="2">
        <f t="shared" si="90"/>
        <v>0.526272637940902</v>
      </c>
      <c r="F2829" s="2">
        <f t="shared" si="91"/>
        <v>37287.2310237322</v>
      </c>
    </row>
    <row r="2830" spans="1:6">
      <c r="A2830" s="5">
        <v>0.695244262908889</v>
      </c>
      <c r="B2830" s="5">
        <v>22660.0591166111</v>
      </c>
      <c r="C2830" s="5">
        <v>1.20171274071091</v>
      </c>
      <c r="D2830" s="5">
        <v>61107.909360722</v>
      </c>
      <c r="E2830" s="2">
        <f t="shared" si="90"/>
        <v>0.506468477802021</v>
      </c>
      <c r="F2830" s="2">
        <f t="shared" si="91"/>
        <v>38447.8502441109</v>
      </c>
    </row>
    <row r="2831" spans="1:6">
      <c r="A2831" s="5">
        <v>0.745263054773149</v>
      </c>
      <c r="B2831" s="5">
        <v>18573.397918921</v>
      </c>
      <c r="C2831" s="5">
        <v>1.26748993826987</v>
      </c>
      <c r="D2831" s="5">
        <v>55441.8275867575</v>
      </c>
      <c r="E2831" s="2">
        <f t="shared" si="90"/>
        <v>0.522226883496721</v>
      </c>
      <c r="F2831" s="2">
        <f t="shared" si="91"/>
        <v>36868.4296678365</v>
      </c>
    </row>
    <row r="2832" spans="1:6">
      <c r="A2832" s="5">
        <v>0.67776182527938</v>
      </c>
      <c r="B2832" s="5">
        <v>14842.2678692679</v>
      </c>
      <c r="C2832" s="5">
        <v>1.17765299255798</v>
      </c>
      <c r="D2832" s="5">
        <v>50650.3456223481</v>
      </c>
      <c r="E2832" s="2">
        <f t="shared" si="90"/>
        <v>0.4998911672786</v>
      </c>
      <c r="F2832" s="2">
        <f t="shared" si="91"/>
        <v>35808.0777530802</v>
      </c>
    </row>
    <row r="2833" spans="1:6">
      <c r="A2833" s="5">
        <v>0.737915978042789</v>
      </c>
      <c r="B2833" s="5">
        <v>17868.4821381345</v>
      </c>
      <c r="C2833" s="5">
        <v>1.26600884247873</v>
      </c>
      <c r="D2833" s="5">
        <v>53569.480853128</v>
      </c>
      <c r="E2833" s="2">
        <f t="shared" si="90"/>
        <v>0.528092864435941</v>
      </c>
      <c r="F2833" s="2">
        <f t="shared" si="91"/>
        <v>35700.9987149935</v>
      </c>
    </row>
    <row r="2834" spans="1:6">
      <c r="A2834" s="5">
        <v>0.693071886124229</v>
      </c>
      <c r="B2834" s="5">
        <v>14550.1513414472</v>
      </c>
      <c r="C2834" s="5">
        <v>1.1992861985279</v>
      </c>
      <c r="D2834" s="5">
        <v>50693.1005705459</v>
      </c>
      <c r="E2834" s="2">
        <f t="shared" si="90"/>
        <v>0.506214312403671</v>
      </c>
      <c r="F2834" s="2">
        <f t="shared" si="91"/>
        <v>36142.9492290987</v>
      </c>
    </row>
    <row r="2835" spans="1:6">
      <c r="A2835" s="5">
        <v>0.749387912244333</v>
      </c>
      <c r="B2835" s="5">
        <v>18558.2420891303</v>
      </c>
      <c r="C2835" s="5">
        <v>1.28957544630913</v>
      </c>
      <c r="D2835" s="5">
        <v>53034.508504696</v>
      </c>
      <c r="E2835" s="2">
        <f t="shared" si="90"/>
        <v>0.540187534064797</v>
      </c>
      <c r="F2835" s="2">
        <f t="shared" si="91"/>
        <v>34476.2664155657</v>
      </c>
    </row>
    <row r="2836" spans="1:6">
      <c r="A2836" s="5">
        <v>0.787556523932288</v>
      </c>
      <c r="B2836" s="5">
        <v>16956.8144752598</v>
      </c>
      <c r="C2836" s="5">
        <v>1.31762656382854</v>
      </c>
      <c r="D2836" s="5">
        <v>54843.8786972595</v>
      </c>
      <c r="E2836" s="2">
        <f t="shared" si="90"/>
        <v>0.530070039896252</v>
      </c>
      <c r="F2836" s="2">
        <f t="shared" si="91"/>
        <v>37887.0642219997</v>
      </c>
    </row>
    <row r="2837" spans="1:6">
      <c r="A2837" s="5">
        <v>0.711575407472569</v>
      </c>
      <c r="B2837" s="5">
        <v>16370.6634895078</v>
      </c>
      <c r="C2837" s="5">
        <v>1.24324096518571</v>
      </c>
      <c r="D2837" s="5">
        <v>52512.5452236698</v>
      </c>
      <c r="E2837" s="2">
        <f t="shared" si="90"/>
        <v>0.531665557713141</v>
      </c>
      <c r="F2837" s="2">
        <f t="shared" si="91"/>
        <v>36141.881734162</v>
      </c>
    </row>
    <row r="2838" spans="1:6">
      <c r="A2838" s="5">
        <v>0.725763679568016</v>
      </c>
      <c r="B2838" s="5">
        <v>25469.635891888</v>
      </c>
      <c r="C2838" s="5">
        <v>1.24626759971263</v>
      </c>
      <c r="D2838" s="5">
        <v>62473.3900756493</v>
      </c>
      <c r="E2838" s="2">
        <f t="shared" si="90"/>
        <v>0.520503920144614</v>
      </c>
      <c r="F2838" s="2">
        <f t="shared" si="91"/>
        <v>37003.7541837613</v>
      </c>
    </row>
    <row r="2839" spans="1:6">
      <c r="A2839" s="5">
        <v>0.686496403078025</v>
      </c>
      <c r="B2839" s="5">
        <v>18779.4954696076</v>
      </c>
      <c r="C2839" s="5">
        <v>1.18607661358887</v>
      </c>
      <c r="D2839" s="5">
        <v>54836.2764291925</v>
      </c>
      <c r="E2839" s="2">
        <f t="shared" si="90"/>
        <v>0.499580210510845</v>
      </c>
      <c r="F2839" s="2">
        <f t="shared" si="91"/>
        <v>36056.7809595849</v>
      </c>
    </row>
    <row r="2840" spans="1:6">
      <c r="A2840" s="5">
        <v>0.698076867654953</v>
      </c>
      <c r="B2840" s="5">
        <v>24847.7502504911</v>
      </c>
      <c r="C2840" s="5">
        <v>1.26197464386943</v>
      </c>
      <c r="D2840" s="5">
        <v>62440.2209906656</v>
      </c>
      <c r="E2840" s="2">
        <f t="shared" si="90"/>
        <v>0.563897776214477</v>
      </c>
      <c r="F2840" s="2">
        <f t="shared" si="91"/>
        <v>37592.4707401745</v>
      </c>
    </row>
    <row r="2841" spans="1:6">
      <c r="A2841" s="5">
        <v>0.715593141856701</v>
      </c>
      <c r="B2841" s="5">
        <v>16637.6126521316</v>
      </c>
      <c r="C2841" s="5">
        <v>1.23567947379239</v>
      </c>
      <c r="D2841" s="5">
        <v>54307.4042386758</v>
      </c>
      <c r="E2841" s="2">
        <f t="shared" si="90"/>
        <v>0.520086331935689</v>
      </c>
      <c r="F2841" s="2">
        <f t="shared" si="91"/>
        <v>37669.7915865442</v>
      </c>
    </row>
    <row r="2842" spans="1:6">
      <c r="A2842" s="5">
        <v>0.730202769664409</v>
      </c>
      <c r="B2842" s="5">
        <v>19044.7090563046</v>
      </c>
      <c r="C2842" s="5">
        <v>1.28031901583886</v>
      </c>
      <c r="D2842" s="5">
        <v>56409.9125031716</v>
      </c>
      <c r="E2842" s="2">
        <f t="shared" si="90"/>
        <v>0.550116246174451</v>
      </c>
      <c r="F2842" s="2">
        <f t="shared" si="91"/>
        <v>37365.203446867</v>
      </c>
    </row>
    <row r="2843" spans="1:6">
      <c r="A2843" s="5">
        <v>0.720494517339962</v>
      </c>
      <c r="B2843" s="5">
        <v>19046.0493383707</v>
      </c>
      <c r="C2843" s="5">
        <v>1.24943161788066</v>
      </c>
      <c r="D2843" s="5">
        <v>55365.5112235317</v>
      </c>
      <c r="E2843" s="2">
        <f t="shared" si="90"/>
        <v>0.528937100540698</v>
      </c>
      <c r="F2843" s="2">
        <f t="shared" si="91"/>
        <v>36319.461885161</v>
      </c>
    </row>
    <row r="2844" spans="1:6">
      <c r="A2844" s="5">
        <v>0.731208764117862</v>
      </c>
      <c r="B2844" s="5">
        <v>21998.2263772418</v>
      </c>
      <c r="C2844" s="5">
        <v>1.26848435445668</v>
      </c>
      <c r="D2844" s="5">
        <v>60977.5442590626</v>
      </c>
      <c r="E2844" s="2">
        <f t="shared" si="90"/>
        <v>0.537275590338818</v>
      </c>
      <c r="F2844" s="2">
        <f t="shared" si="91"/>
        <v>38979.3178818208</v>
      </c>
    </row>
    <row r="2845" spans="1:6">
      <c r="A2845" s="5">
        <v>0.679245759781026</v>
      </c>
      <c r="B2845" s="5">
        <v>23205.5505693483</v>
      </c>
      <c r="C2845" s="5">
        <v>1.19487365028387</v>
      </c>
      <c r="D2845" s="5">
        <v>61240.8074198856</v>
      </c>
      <c r="E2845" s="2">
        <f t="shared" si="90"/>
        <v>0.515627890502844</v>
      </c>
      <c r="F2845" s="2">
        <f t="shared" si="91"/>
        <v>38035.2568505373</v>
      </c>
    </row>
    <row r="2846" spans="1:6">
      <c r="A2846" s="5">
        <v>0.692763156491936</v>
      </c>
      <c r="B2846" s="5">
        <v>22871.3580219684</v>
      </c>
      <c r="C2846" s="5">
        <v>1.21089583556563</v>
      </c>
      <c r="D2846" s="5">
        <v>59738.0537165239</v>
      </c>
      <c r="E2846" s="2">
        <f t="shared" si="90"/>
        <v>0.518132679073694</v>
      </c>
      <c r="F2846" s="2">
        <f t="shared" si="91"/>
        <v>36866.6956945555</v>
      </c>
    </row>
    <row r="2847" spans="1:6">
      <c r="A2847" s="5">
        <v>0.720909427615992</v>
      </c>
      <c r="B2847" s="5">
        <v>20430.1666556761</v>
      </c>
      <c r="C2847" s="5">
        <v>1.28118133128837</v>
      </c>
      <c r="D2847" s="5">
        <v>58986.3093177453</v>
      </c>
      <c r="E2847" s="2">
        <f t="shared" si="90"/>
        <v>0.560271903672378</v>
      </c>
      <c r="F2847" s="2">
        <f t="shared" si="91"/>
        <v>38556.1426620692</v>
      </c>
    </row>
    <row r="2848" spans="1:6">
      <c r="A2848" s="5">
        <v>0.678581744244576</v>
      </c>
      <c r="B2848" s="5">
        <v>15843.0859526435</v>
      </c>
      <c r="C2848" s="5">
        <v>1.15334741965415</v>
      </c>
      <c r="D2848" s="5">
        <v>51180.6065865809</v>
      </c>
      <c r="E2848" s="2">
        <f t="shared" si="90"/>
        <v>0.474765675409574</v>
      </c>
      <c r="F2848" s="2">
        <f t="shared" si="91"/>
        <v>35337.5206339374</v>
      </c>
    </row>
    <row r="2849" spans="1:6">
      <c r="A2849" s="5">
        <v>0.685089957718977</v>
      </c>
      <c r="B2849" s="5">
        <v>22652.2895446787</v>
      </c>
      <c r="C2849" s="5">
        <v>1.15288842308736</v>
      </c>
      <c r="D2849" s="5">
        <v>57022.2697104081</v>
      </c>
      <c r="E2849" s="2">
        <f t="shared" si="90"/>
        <v>0.467798465368383</v>
      </c>
      <c r="F2849" s="2">
        <f t="shared" si="91"/>
        <v>34369.9801657294</v>
      </c>
    </row>
    <row r="2850" spans="1:6">
      <c r="A2850" s="5">
        <v>0.695161219127631</v>
      </c>
      <c r="B2850" s="5">
        <v>26155.4740942923</v>
      </c>
      <c r="C2850" s="5">
        <v>1.18756947543573</v>
      </c>
      <c r="D2850" s="5">
        <v>64207.488374259</v>
      </c>
      <c r="E2850" s="2">
        <f t="shared" si="90"/>
        <v>0.492408256308099</v>
      </c>
      <c r="F2850" s="2">
        <f t="shared" si="91"/>
        <v>38052.0142799667</v>
      </c>
    </row>
    <row r="2851" spans="1:6">
      <c r="A2851" s="5">
        <v>0.664474544345495</v>
      </c>
      <c r="B2851" s="5">
        <v>17417.755326087</v>
      </c>
      <c r="C2851" s="5">
        <v>1.11248776649981</v>
      </c>
      <c r="D2851" s="5">
        <v>53214.9838882221</v>
      </c>
      <c r="E2851" s="2">
        <f t="shared" si="90"/>
        <v>0.448013222154315</v>
      </c>
      <c r="F2851" s="2">
        <f t="shared" si="91"/>
        <v>35797.2285621351</v>
      </c>
    </row>
    <row r="2852" spans="1:6">
      <c r="A2852" s="5">
        <v>0.722582307074414</v>
      </c>
      <c r="B2852" s="5">
        <v>18077.1853351952</v>
      </c>
      <c r="C2852" s="5">
        <v>1.25247327658292</v>
      </c>
      <c r="D2852" s="5">
        <v>53851.4536115945</v>
      </c>
      <c r="E2852" s="2">
        <f t="shared" si="90"/>
        <v>0.529890969508506</v>
      </c>
      <c r="F2852" s="2">
        <f t="shared" si="91"/>
        <v>35774.2682763993</v>
      </c>
    </row>
    <row r="2853" spans="1:6">
      <c r="A2853" s="5">
        <v>0.679836298713341</v>
      </c>
      <c r="B2853" s="5">
        <v>30527.2297909922</v>
      </c>
      <c r="C2853" s="5">
        <v>1.20415649135616</v>
      </c>
      <c r="D2853" s="5">
        <v>69555.1200271731</v>
      </c>
      <c r="E2853" s="2">
        <f t="shared" si="90"/>
        <v>0.524320192642819</v>
      </c>
      <c r="F2853" s="2">
        <f t="shared" si="91"/>
        <v>39027.8902361809</v>
      </c>
    </row>
    <row r="2854" spans="1:6">
      <c r="A2854" s="5">
        <v>0.687911581426602</v>
      </c>
      <c r="B2854" s="5">
        <v>20022.5983731546</v>
      </c>
      <c r="C2854" s="5">
        <v>1.16787464918276</v>
      </c>
      <c r="D2854" s="5">
        <v>56568.5126887167</v>
      </c>
      <c r="E2854" s="2">
        <f t="shared" si="90"/>
        <v>0.479963067756158</v>
      </c>
      <c r="F2854" s="2">
        <f t="shared" si="91"/>
        <v>36545.9143155621</v>
      </c>
    </row>
    <row r="2855" spans="1:6">
      <c r="A2855" s="5">
        <v>0.711194654808237</v>
      </c>
      <c r="B2855" s="5">
        <v>17942.9519871057</v>
      </c>
      <c r="C2855" s="5">
        <v>1.15979898519083</v>
      </c>
      <c r="D2855" s="5">
        <v>54237.8395813083</v>
      </c>
      <c r="E2855" s="2">
        <f t="shared" si="90"/>
        <v>0.448604330382593</v>
      </c>
      <c r="F2855" s="2">
        <f t="shared" si="91"/>
        <v>36294.8875942026</v>
      </c>
    </row>
    <row r="2856" spans="1:6">
      <c r="A2856" s="5">
        <v>0.661444271203249</v>
      </c>
      <c r="B2856" s="5">
        <v>20057.0237859245</v>
      </c>
      <c r="C2856" s="5">
        <v>1.17113491773144</v>
      </c>
      <c r="D2856" s="5">
        <v>57910.3341839387</v>
      </c>
      <c r="E2856" s="2">
        <f t="shared" si="90"/>
        <v>0.509690646528191</v>
      </c>
      <c r="F2856" s="2">
        <f t="shared" si="91"/>
        <v>37853.3103980142</v>
      </c>
    </row>
    <row r="2857" spans="1:6">
      <c r="A2857" s="5">
        <v>0.690429845317421</v>
      </c>
      <c r="B2857" s="5">
        <v>21678.3574020343</v>
      </c>
      <c r="C2857" s="5">
        <v>1.22302848189178</v>
      </c>
      <c r="D2857" s="5">
        <v>63603.5080018667</v>
      </c>
      <c r="E2857" s="2">
        <f t="shared" si="90"/>
        <v>0.532598636574359</v>
      </c>
      <c r="F2857" s="2">
        <f t="shared" si="91"/>
        <v>41925.1505998324</v>
      </c>
    </row>
    <row r="2858" spans="1:6">
      <c r="A2858" s="5">
        <v>0.737498821614393</v>
      </c>
      <c r="B2858" s="5">
        <v>18494.2950048758</v>
      </c>
      <c r="C2858" s="5">
        <v>1.2658228155894</v>
      </c>
      <c r="D2858" s="5">
        <v>56362.5048332142</v>
      </c>
      <c r="E2858" s="2">
        <f t="shared" si="90"/>
        <v>0.528323993975007</v>
      </c>
      <c r="F2858" s="2">
        <f t="shared" si="91"/>
        <v>37868.2098283384</v>
      </c>
    </row>
    <row r="2859" spans="1:6">
      <c r="A2859" s="5">
        <v>0.711419970939833</v>
      </c>
      <c r="B2859" s="5">
        <v>19182.1870364543</v>
      </c>
      <c r="C2859" s="5">
        <v>1.21325382032039</v>
      </c>
      <c r="D2859" s="5">
        <v>57798.3551993971</v>
      </c>
      <c r="E2859" s="2">
        <f t="shared" si="90"/>
        <v>0.501833849380557</v>
      </c>
      <c r="F2859" s="2">
        <f t="shared" si="91"/>
        <v>38616.1681629428</v>
      </c>
    </row>
    <row r="2860" spans="1:6">
      <c r="A2860" s="5">
        <v>0.712825694352643</v>
      </c>
      <c r="B2860" s="5">
        <v>20290.6706513577</v>
      </c>
      <c r="C2860" s="5">
        <v>1.24660528728944</v>
      </c>
      <c r="D2860" s="5">
        <v>54831.4108147332</v>
      </c>
      <c r="E2860" s="2">
        <f t="shared" si="90"/>
        <v>0.533779592936797</v>
      </c>
      <c r="F2860" s="2">
        <f t="shared" si="91"/>
        <v>34540.7401633755</v>
      </c>
    </row>
    <row r="2861" spans="1:6">
      <c r="A2861" s="5">
        <v>0.719636569175662</v>
      </c>
      <c r="B2861" s="5">
        <v>19718.871522521</v>
      </c>
      <c r="C2861" s="5">
        <v>1.28424718673035</v>
      </c>
      <c r="D2861" s="5">
        <v>55785.3909282496</v>
      </c>
      <c r="E2861" s="2">
        <f t="shared" si="90"/>
        <v>0.564610617554688</v>
      </c>
      <c r="F2861" s="2">
        <f t="shared" si="91"/>
        <v>36066.5194057286</v>
      </c>
    </row>
    <row r="2862" spans="1:6">
      <c r="A2862" s="5">
        <v>0.701768569402795</v>
      </c>
      <c r="B2862" s="5">
        <v>19612.7451193604</v>
      </c>
      <c r="C2862" s="5">
        <v>1.21138112216795</v>
      </c>
      <c r="D2862" s="5">
        <v>57248.0011613665</v>
      </c>
      <c r="E2862" s="2">
        <f t="shared" si="90"/>
        <v>0.509612552765155</v>
      </c>
      <c r="F2862" s="2">
        <f t="shared" si="91"/>
        <v>37635.2560420061</v>
      </c>
    </row>
    <row r="2863" spans="1:6">
      <c r="A2863" s="5">
        <v>0.763670980373607</v>
      </c>
      <c r="B2863" s="5">
        <v>18873.9619686382</v>
      </c>
      <c r="C2863" s="5">
        <v>1.32838991455518</v>
      </c>
      <c r="D2863" s="5">
        <v>55502.1171027218</v>
      </c>
      <c r="E2863" s="2">
        <f t="shared" si="90"/>
        <v>0.564718934181573</v>
      </c>
      <c r="F2863" s="2">
        <f t="shared" si="91"/>
        <v>36628.1551340836</v>
      </c>
    </row>
    <row r="2864" spans="1:6">
      <c r="A2864" s="5">
        <v>0.678068291780139</v>
      </c>
      <c r="B2864" s="5">
        <v>15210.8160916016</v>
      </c>
      <c r="C2864" s="5">
        <v>1.15987662237885</v>
      </c>
      <c r="D2864" s="5">
        <v>50832.5375905614</v>
      </c>
      <c r="E2864" s="2">
        <f t="shared" si="90"/>
        <v>0.481808330598711</v>
      </c>
      <c r="F2864" s="2">
        <f t="shared" si="91"/>
        <v>35621.7214989598</v>
      </c>
    </row>
    <row r="2865" spans="1:6">
      <c r="A2865" s="5">
        <v>0.704836859102813</v>
      </c>
      <c r="B2865" s="5">
        <v>18749.6370035161</v>
      </c>
      <c r="C2865" s="5">
        <v>1.24456215526601</v>
      </c>
      <c r="D2865" s="5">
        <v>54239.8898020644</v>
      </c>
      <c r="E2865" s="2">
        <f t="shared" si="90"/>
        <v>0.539725296163197</v>
      </c>
      <c r="F2865" s="2">
        <f t="shared" si="91"/>
        <v>35490.2527985483</v>
      </c>
    </row>
    <row r="2866" spans="1:6">
      <c r="A2866" s="5">
        <v>0.666465649056194</v>
      </c>
      <c r="B2866" s="5">
        <v>24322.9454805725</v>
      </c>
      <c r="C2866" s="5">
        <v>1.17537100790651</v>
      </c>
      <c r="D2866" s="5">
        <v>60709.1325385105</v>
      </c>
      <c r="E2866" s="2">
        <f t="shared" si="90"/>
        <v>0.508905358850316</v>
      </c>
      <c r="F2866" s="2">
        <f t="shared" si="91"/>
        <v>36386.187057938</v>
      </c>
    </row>
    <row r="2867" spans="1:6">
      <c r="A2867" s="5">
        <v>0.73921245653131</v>
      </c>
      <c r="B2867" s="5">
        <v>20300.3464391749</v>
      </c>
      <c r="C2867" s="5">
        <v>1.3003122087414</v>
      </c>
      <c r="D2867" s="5">
        <v>57807.768324195</v>
      </c>
      <c r="E2867" s="2">
        <f t="shared" si="90"/>
        <v>0.56109975221009</v>
      </c>
      <c r="F2867" s="2">
        <f t="shared" si="91"/>
        <v>37507.4218850201</v>
      </c>
    </row>
    <row r="2868" spans="1:6">
      <c r="A2868" s="5">
        <v>0.704273889508609</v>
      </c>
      <c r="B2868" s="5">
        <v>17152.5717120469</v>
      </c>
      <c r="C2868" s="5">
        <v>1.24203393258604</v>
      </c>
      <c r="D2868" s="5">
        <v>54864.2235671242</v>
      </c>
      <c r="E2868" s="2">
        <f t="shared" si="90"/>
        <v>0.537760043077431</v>
      </c>
      <c r="F2868" s="2">
        <f t="shared" si="91"/>
        <v>37711.6518550773</v>
      </c>
    </row>
    <row r="2869" spans="1:6">
      <c r="A2869" s="5">
        <v>0.746452585069248</v>
      </c>
      <c r="B2869" s="5">
        <v>17257.9285209038</v>
      </c>
      <c r="C2869" s="5">
        <v>1.29322176498493</v>
      </c>
      <c r="D2869" s="5">
        <v>53713.3286498085</v>
      </c>
      <c r="E2869" s="2">
        <f t="shared" si="90"/>
        <v>0.546769179915682</v>
      </c>
      <c r="F2869" s="2">
        <f t="shared" si="91"/>
        <v>36455.4001289047</v>
      </c>
    </row>
    <row r="2870" spans="1:6">
      <c r="A2870" s="5">
        <v>0.697134491657939</v>
      </c>
      <c r="B2870" s="5">
        <v>21349.1999377502</v>
      </c>
      <c r="C2870" s="5">
        <v>1.16969828943917</v>
      </c>
      <c r="D2870" s="5">
        <v>60517.2505791778</v>
      </c>
      <c r="E2870" s="2">
        <f t="shared" si="90"/>
        <v>0.472563797781231</v>
      </c>
      <c r="F2870" s="2">
        <f t="shared" si="91"/>
        <v>39168.0506414276</v>
      </c>
    </row>
    <row r="2871" spans="1:6">
      <c r="A2871" s="5">
        <v>0.651214845750281</v>
      </c>
      <c r="B2871" s="5">
        <v>16833.4535874242</v>
      </c>
      <c r="C2871" s="5">
        <v>1.14318286490758</v>
      </c>
      <c r="D2871" s="5">
        <v>52872.6692531078</v>
      </c>
      <c r="E2871" s="2">
        <f t="shared" si="90"/>
        <v>0.491968019157299</v>
      </c>
      <c r="F2871" s="2">
        <f t="shared" si="91"/>
        <v>36039.2156656836</v>
      </c>
    </row>
    <row r="2872" spans="1:6">
      <c r="A2872" s="5">
        <v>0.743198142420344</v>
      </c>
      <c r="B2872" s="5">
        <v>21040.7594652639</v>
      </c>
      <c r="C2872" s="5">
        <v>1.29948946229871</v>
      </c>
      <c r="D2872" s="5">
        <v>58602.876405101</v>
      </c>
      <c r="E2872" s="2">
        <f t="shared" si="90"/>
        <v>0.556291319878366</v>
      </c>
      <c r="F2872" s="2">
        <f t="shared" si="91"/>
        <v>37562.1169398371</v>
      </c>
    </row>
    <row r="2873" spans="1:6">
      <c r="A2873" s="5">
        <v>0.691659694121543</v>
      </c>
      <c r="B2873" s="5">
        <v>15842.1805790151</v>
      </c>
      <c r="C2873" s="5">
        <v>1.20742232574434</v>
      </c>
      <c r="D2873" s="5">
        <v>52457.1338779577</v>
      </c>
      <c r="E2873" s="2">
        <f t="shared" si="90"/>
        <v>0.515762631622797</v>
      </c>
      <c r="F2873" s="2">
        <f t="shared" si="91"/>
        <v>36614.9532989426</v>
      </c>
    </row>
    <row r="2874" spans="1:6">
      <c r="A2874" s="5">
        <v>0.702127127064298</v>
      </c>
      <c r="B2874" s="5">
        <v>22136.3677959547</v>
      </c>
      <c r="C2874" s="5">
        <v>1.20737921526678</v>
      </c>
      <c r="D2874" s="5">
        <v>60013.802920353</v>
      </c>
      <c r="E2874" s="2">
        <f t="shared" si="90"/>
        <v>0.505252088202482</v>
      </c>
      <c r="F2874" s="2">
        <f t="shared" si="91"/>
        <v>37877.4351243983</v>
      </c>
    </row>
    <row r="2875" spans="1:6">
      <c r="A2875" s="5">
        <v>0.697562661915613</v>
      </c>
      <c r="B2875" s="5">
        <v>14987.5847783224</v>
      </c>
      <c r="C2875" s="5">
        <v>1.18311229595364</v>
      </c>
      <c r="D2875" s="5">
        <v>49865.2001811558</v>
      </c>
      <c r="E2875" s="2">
        <f t="shared" si="90"/>
        <v>0.485549634038027</v>
      </c>
      <c r="F2875" s="2">
        <f t="shared" si="91"/>
        <v>34877.6154028334</v>
      </c>
    </row>
    <row r="2876" spans="1:6">
      <c r="A2876" s="5">
        <v>0.711582349571385</v>
      </c>
      <c r="B2876" s="5">
        <v>18540.2801267683</v>
      </c>
      <c r="C2876" s="5">
        <v>1.23143725975345</v>
      </c>
      <c r="D2876" s="5">
        <v>56287.2309035021</v>
      </c>
      <c r="E2876" s="2">
        <f t="shared" si="90"/>
        <v>0.519854910182065</v>
      </c>
      <c r="F2876" s="2">
        <f t="shared" si="91"/>
        <v>37746.9507767338</v>
      </c>
    </row>
    <row r="2877" spans="1:6">
      <c r="A2877" s="5">
        <v>0.748176556361521</v>
      </c>
      <c r="B2877" s="5">
        <v>23044.8397175216</v>
      </c>
      <c r="C2877" s="5">
        <v>1.28608219870819</v>
      </c>
      <c r="D2877" s="5">
        <v>59721.3388481628</v>
      </c>
      <c r="E2877" s="2">
        <f t="shared" si="90"/>
        <v>0.537905642346669</v>
      </c>
      <c r="F2877" s="2">
        <f t="shared" si="91"/>
        <v>36676.4991306412</v>
      </c>
    </row>
    <row r="2878" spans="1:6">
      <c r="A2878" s="5">
        <v>0.673373842206095</v>
      </c>
      <c r="B2878" s="5">
        <v>21114.6283023035</v>
      </c>
      <c r="C2878" s="5">
        <v>1.20050327595881</v>
      </c>
      <c r="D2878" s="5">
        <v>59958.6426410402</v>
      </c>
      <c r="E2878" s="2">
        <f t="shared" si="90"/>
        <v>0.527129433752715</v>
      </c>
      <c r="F2878" s="2">
        <f t="shared" si="91"/>
        <v>38844.0143387367</v>
      </c>
    </row>
    <row r="2879" spans="1:6">
      <c r="A2879" s="5">
        <v>0.702332581252803</v>
      </c>
      <c r="B2879" s="5">
        <v>20302.7724118629</v>
      </c>
      <c r="C2879" s="5">
        <v>1.25171287103221</v>
      </c>
      <c r="D2879" s="5">
        <v>58018.8451085695</v>
      </c>
      <c r="E2879" s="2">
        <f t="shared" si="90"/>
        <v>0.549380289779407</v>
      </c>
      <c r="F2879" s="2">
        <f t="shared" si="91"/>
        <v>37716.0726967066</v>
      </c>
    </row>
    <row r="2880" spans="1:6">
      <c r="A2880" s="5">
        <v>0.706216433110077</v>
      </c>
      <c r="B2880" s="5">
        <v>20205.3947669494</v>
      </c>
      <c r="C2880" s="5">
        <v>1.26506279383213</v>
      </c>
      <c r="D2880" s="5">
        <v>58173.7792211864</v>
      </c>
      <c r="E2880" s="2">
        <f t="shared" si="90"/>
        <v>0.558846360722053</v>
      </c>
      <c r="F2880" s="2">
        <f t="shared" si="91"/>
        <v>37968.384454237</v>
      </c>
    </row>
    <row r="2881" spans="1:6">
      <c r="A2881" s="5">
        <v>0.688454207214109</v>
      </c>
      <c r="B2881" s="5">
        <v>18166.7147311054</v>
      </c>
      <c r="C2881" s="5">
        <v>1.20595754106343</v>
      </c>
      <c r="D2881" s="5">
        <v>54827.9282609349</v>
      </c>
      <c r="E2881" s="2">
        <f t="shared" si="90"/>
        <v>0.517503333849321</v>
      </c>
      <c r="F2881" s="2">
        <f t="shared" si="91"/>
        <v>36661.2135298295</v>
      </c>
    </row>
    <row r="2882" spans="1:6">
      <c r="A2882" s="5">
        <v>0.67116397865061</v>
      </c>
      <c r="B2882" s="5">
        <v>16848.2172130471</v>
      </c>
      <c r="C2882" s="5">
        <v>1.14292013949713</v>
      </c>
      <c r="D2882" s="5">
        <v>53401.6502116828</v>
      </c>
      <c r="E2882" s="2">
        <f t="shared" si="90"/>
        <v>0.47175616084652</v>
      </c>
      <c r="F2882" s="2">
        <f t="shared" si="91"/>
        <v>36553.4329986357</v>
      </c>
    </row>
    <row r="2883" spans="1:6">
      <c r="A2883" s="5">
        <v>0.675610325743596</v>
      </c>
      <c r="B2883" s="5">
        <v>17314.7403855387</v>
      </c>
      <c r="C2883" s="5">
        <v>1.17638103868557</v>
      </c>
      <c r="D2883" s="5">
        <v>54011.5289175779</v>
      </c>
      <c r="E2883" s="2">
        <f t="shared" si="90"/>
        <v>0.500770712941974</v>
      </c>
      <c r="F2883" s="2">
        <f t="shared" si="91"/>
        <v>36696.7885320392</v>
      </c>
    </row>
    <row r="2884" spans="1:6">
      <c r="A2884" s="5">
        <v>0.651875696763032</v>
      </c>
      <c r="B2884" s="5">
        <v>17518.2682566958</v>
      </c>
      <c r="C2884" s="5">
        <v>1.14646180099661</v>
      </c>
      <c r="D2884" s="5">
        <v>55308.6289284893</v>
      </c>
      <c r="E2884" s="2">
        <f t="shared" ref="E2884:E2947" si="92">C2884-A2884</f>
        <v>0.494586104233578</v>
      </c>
      <c r="F2884" s="2">
        <f t="shared" ref="F2884:F2947" si="93">D2884-B2884</f>
        <v>37790.3606717935</v>
      </c>
    </row>
    <row r="2885" spans="1:6">
      <c r="A2885" s="5">
        <v>0.681320653988218</v>
      </c>
      <c r="B2885" s="5">
        <v>18185.7100277918</v>
      </c>
      <c r="C2885" s="5">
        <v>1.17340617660981</v>
      </c>
      <c r="D2885" s="5">
        <v>56399.8941428052</v>
      </c>
      <c r="E2885" s="2">
        <f t="shared" si="92"/>
        <v>0.492085522621592</v>
      </c>
      <c r="F2885" s="2">
        <f t="shared" si="93"/>
        <v>38214.1841150134</v>
      </c>
    </row>
    <row r="2886" spans="1:6">
      <c r="A2886" s="5">
        <v>0.734133800402115</v>
      </c>
      <c r="B2886" s="5">
        <v>14977.5440922481</v>
      </c>
      <c r="C2886" s="5">
        <v>1.26921849395975</v>
      </c>
      <c r="D2886" s="5">
        <v>50389.1192218505</v>
      </c>
      <c r="E2886" s="2">
        <f t="shared" si="92"/>
        <v>0.535084693557635</v>
      </c>
      <c r="F2886" s="2">
        <f t="shared" si="93"/>
        <v>35411.5751296024</v>
      </c>
    </row>
    <row r="2887" spans="1:6">
      <c r="A2887" s="5">
        <v>0.697370672274424</v>
      </c>
      <c r="B2887" s="5">
        <v>18544.0959830953</v>
      </c>
      <c r="C2887" s="5">
        <v>1.2130866841859</v>
      </c>
      <c r="D2887" s="5">
        <v>56679.2819714341</v>
      </c>
      <c r="E2887" s="2">
        <f t="shared" si="92"/>
        <v>0.515716011911476</v>
      </c>
      <c r="F2887" s="2">
        <f t="shared" si="93"/>
        <v>38135.1859883388</v>
      </c>
    </row>
    <row r="2888" spans="1:6">
      <c r="A2888" s="5">
        <v>0.75156506913723</v>
      </c>
      <c r="B2888" s="5">
        <v>21114.1995130023</v>
      </c>
      <c r="C2888" s="5">
        <v>1.31443030825566</v>
      </c>
      <c r="D2888" s="5">
        <v>59160.7140726618</v>
      </c>
      <c r="E2888" s="2">
        <f t="shared" si="92"/>
        <v>0.56286523911843</v>
      </c>
      <c r="F2888" s="2">
        <f t="shared" si="93"/>
        <v>38046.5145596595</v>
      </c>
    </row>
    <row r="2889" spans="1:6">
      <c r="A2889" s="5">
        <v>0.726844392491438</v>
      </c>
      <c r="B2889" s="5">
        <v>25410.714178739</v>
      </c>
      <c r="C2889" s="5">
        <v>1.27683851792351</v>
      </c>
      <c r="D2889" s="5">
        <v>64923.0054376251</v>
      </c>
      <c r="E2889" s="2">
        <f t="shared" si="92"/>
        <v>0.549994125432072</v>
      </c>
      <c r="F2889" s="2">
        <f t="shared" si="93"/>
        <v>39512.2912588861</v>
      </c>
    </row>
    <row r="2890" spans="1:6">
      <c r="A2890" s="5">
        <v>0.702323791770437</v>
      </c>
      <c r="B2890" s="5">
        <v>23215.4995369495</v>
      </c>
      <c r="C2890" s="5">
        <v>1.20578252231284</v>
      </c>
      <c r="D2890" s="5">
        <v>63321.6841665674</v>
      </c>
      <c r="E2890" s="2">
        <f t="shared" si="92"/>
        <v>0.503458730542403</v>
      </c>
      <c r="F2890" s="2">
        <f t="shared" si="93"/>
        <v>40106.1846296179</v>
      </c>
    </row>
    <row r="2891" spans="1:6">
      <c r="A2891" s="5">
        <v>0.71317144251049</v>
      </c>
      <c r="B2891" s="5">
        <v>18463.5200109578</v>
      </c>
      <c r="C2891" s="5">
        <v>1.24497167218995</v>
      </c>
      <c r="D2891" s="5">
        <v>57737.2387222562</v>
      </c>
      <c r="E2891" s="2">
        <f t="shared" si="92"/>
        <v>0.53180022967946</v>
      </c>
      <c r="F2891" s="2">
        <f t="shared" si="93"/>
        <v>39273.7187112984</v>
      </c>
    </row>
    <row r="2892" spans="1:6">
      <c r="A2892" s="5">
        <v>0.729939242466315</v>
      </c>
      <c r="B2892" s="5">
        <v>16140.4940182904</v>
      </c>
      <c r="C2892" s="5">
        <v>1.27087404396058</v>
      </c>
      <c r="D2892" s="5">
        <v>52438.9492378239</v>
      </c>
      <c r="E2892" s="2">
        <f t="shared" si="92"/>
        <v>0.540934801494265</v>
      </c>
      <c r="F2892" s="2">
        <f t="shared" si="93"/>
        <v>36298.4552195335</v>
      </c>
    </row>
    <row r="2893" spans="1:6">
      <c r="A2893" s="5">
        <v>0.646928360619617</v>
      </c>
      <c r="B2893" s="5">
        <v>18057.1307531897</v>
      </c>
      <c r="C2893" s="5">
        <v>1.13354500176894</v>
      </c>
      <c r="D2893" s="5">
        <v>53467.4027818193</v>
      </c>
      <c r="E2893" s="2">
        <f t="shared" si="92"/>
        <v>0.486616641149323</v>
      </c>
      <c r="F2893" s="2">
        <f t="shared" si="93"/>
        <v>35410.2720286296</v>
      </c>
    </row>
    <row r="2894" spans="1:6">
      <c r="A2894" s="5">
        <v>0.709055568084237</v>
      </c>
      <c r="B2894" s="5">
        <v>18671.7080206391</v>
      </c>
      <c r="C2894" s="5">
        <v>1.24047260184555</v>
      </c>
      <c r="D2894" s="5">
        <v>55800.6246951362</v>
      </c>
      <c r="E2894" s="2">
        <f t="shared" si="92"/>
        <v>0.531417033761313</v>
      </c>
      <c r="F2894" s="2">
        <f t="shared" si="93"/>
        <v>37128.9166744971</v>
      </c>
    </row>
    <row r="2895" spans="1:6">
      <c r="A2895" s="5">
        <v>0.705200150289695</v>
      </c>
      <c r="B2895" s="5">
        <v>19903.2795105655</v>
      </c>
      <c r="C2895" s="5">
        <v>1.22350429675005</v>
      </c>
      <c r="D2895" s="5">
        <v>58343.996617035</v>
      </c>
      <c r="E2895" s="2">
        <f t="shared" si="92"/>
        <v>0.518304146460355</v>
      </c>
      <c r="F2895" s="2">
        <f t="shared" si="93"/>
        <v>38440.7171064695</v>
      </c>
    </row>
    <row r="2896" spans="1:6">
      <c r="A2896" s="5">
        <v>0.712940327992905</v>
      </c>
      <c r="B2896" s="5">
        <v>15266.500460253</v>
      </c>
      <c r="C2896" s="5">
        <v>1.24369049673628</v>
      </c>
      <c r="D2896" s="5">
        <v>53062.2355434139</v>
      </c>
      <c r="E2896" s="2">
        <f t="shared" si="92"/>
        <v>0.530750168743375</v>
      </c>
      <c r="F2896" s="2">
        <f t="shared" si="93"/>
        <v>37795.7350831609</v>
      </c>
    </row>
    <row r="2897" spans="1:6">
      <c r="A2897" s="5">
        <v>0.685481115106815</v>
      </c>
      <c r="B2897" s="5">
        <v>18962.7883168281</v>
      </c>
      <c r="C2897" s="5">
        <v>1.18991603230294</v>
      </c>
      <c r="D2897" s="5">
        <v>54732.1613918215</v>
      </c>
      <c r="E2897" s="2">
        <f t="shared" si="92"/>
        <v>0.504434917196125</v>
      </c>
      <c r="F2897" s="2">
        <f t="shared" si="93"/>
        <v>35769.3730749934</v>
      </c>
    </row>
    <row r="2898" spans="1:6">
      <c r="A2898" s="5">
        <v>0.663942775006464</v>
      </c>
      <c r="B2898" s="5">
        <v>20670.1910117893</v>
      </c>
      <c r="C2898" s="5">
        <v>1.15697921476931</v>
      </c>
      <c r="D2898" s="5">
        <v>60123.5852329829</v>
      </c>
      <c r="E2898" s="2">
        <f t="shared" si="92"/>
        <v>0.493036439762846</v>
      </c>
      <c r="F2898" s="2">
        <f t="shared" si="93"/>
        <v>39453.3942211936</v>
      </c>
    </row>
    <row r="2899" spans="1:6">
      <c r="A2899" s="5">
        <v>0.673915937864085</v>
      </c>
      <c r="B2899" s="5">
        <v>20051.0751909092</v>
      </c>
      <c r="C2899" s="5">
        <v>1.16782850868368</v>
      </c>
      <c r="D2899" s="5">
        <v>57199.1910927487</v>
      </c>
      <c r="E2899" s="2">
        <f t="shared" si="92"/>
        <v>0.493912570819595</v>
      </c>
      <c r="F2899" s="2">
        <f t="shared" si="93"/>
        <v>37148.1159018395</v>
      </c>
    </row>
    <row r="2900" spans="1:6">
      <c r="A2900" s="5">
        <v>0.698509503366671</v>
      </c>
      <c r="B2900" s="5">
        <v>18233.966577121</v>
      </c>
      <c r="C2900" s="5">
        <v>1.21352977103147</v>
      </c>
      <c r="D2900" s="5">
        <v>54531.8256346716</v>
      </c>
      <c r="E2900" s="2">
        <f t="shared" si="92"/>
        <v>0.515020267664799</v>
      </c>
      <c r="F2900" s="2">
        <f t="shared" si="93"/>
        <v>36297.8590575506</v>
      </c>
    </row>
    <row r="2901" spans="1:6">
      <c r="A2901" s="5">
        <v>0.69219334138927</v>
      </c>
      <c r="B2901" s="5">
        <v>16009.7405709224</v>
      </c>
      <c r="C2901" s="5">
        <v>1.2027124648817</v>
      </c>
      <c r="D2901" s="5">
        <v>54461.1222769692</v>
      </c>
      <c r="E2901" s="2">
        <f t="shared" si="92"/>
        <v>0.51051912349243</v>
      </c>
      <c r="F2901" s="2">
        <f t="shared" si="93"/>
        <v>38451.3817060468</v>
      </c>
    </row>
    <row r="2902" spans="1:6">
      <c r="A2902" s="5">
        <v>0.730338952748621</v>
      </c>
      <c r="B2902" s="5">
        <v>25518.3931935222</v>
      </c>
      <c r="C2902" s="5">
        <v>1.27274399379559</v>
      </c>
      <c r="D2902" s="5">
        <v>64343.9671250484</v>
      </c>
      <c r="E2902" s="2">
        <f t="shared" si="92"/>
        <v>0.542405041046969</v>
      </c>
      <c r="F2902" s="2">
        <f t="shared" si="93"/>
        <v>38825.5739315262</v>
      </c>
    </row>
    <row r="2903" spans="1:6">
      <c r="A2903" s="5">
        <v>0.707873266472313</v>
      </c>
      <c r="B2903" s="5">
        <v>19674.8400197424</v>
      </c>
      <c r="C2903" s="5">
        <v>1.23068542661497</v>
      </c>
      <c r="D2903" s="5">
        <v>55767.2573389098</v>
      </c>
      <c r="E2903" s="2">
        <f t="shared" si="92"/>
        <v>0.522812160142657</v>
      </c>
      <c r="F2903" s="2">
        <f t="shared" si="93"/>
        <v>36092.4173191674</v>
      </c>
    </row>
    <row r="2904" spans="1:6">
      <c r="A2904" s="5">
        <v>0.687565292670431</v>
      </c>
      <c r="B2904" s="5">
        <v>23200.9955567646</v>
      </c>
      <c r="C2904" s="5">
        <v>1.1813460319564</v>
      </c>
      <c r="D2904" s="5">
        <v>61136.5634479907</v>
      </c>
      <c r="E2904" s="2">
        <f t="shared" si="92"/>
        <v>0.493780739285969</v>
      </c>
      <c r="F2904" s="2">
        <f t="shared" si="93"/>
        <v>37935.5678912261</v>
      </c>
    </row>
    <row r="2905" spans="1:6">
      <c r="A2905" s="5">
        <v>0.725645925671844</v>
      </c>
      <c r="B2905" s="5">
        <v>18058.3359677918</v>
      </c>
      <c r="C2905" s="5">
        <v>1.26613181374452</v>
      </c>
      <c r="D2905" s="5">
        <v>51613.1037245002</v>
      </c>
      <c r="E2905" s="2">
        <f t="shared" si="92"/>
        <v>0.540485888072676</v>
      </c>
      <c r="F2905" s="2">
        <f t="shared" si="93"/>
        <v>33554.7677567084</v>
      </c>
    </row>
    <row r="2906" spans="1:6">
      <c r="A2906" s="5">
        <v>0.679692161430085</v>
      </c>
      <c r="B2906" s="5">
        <v>21989.0784117415</v>
      </c>
      <c r="C2906" s="5">
        <v>1.15501370357973</v>
      </c>
      <c r="D2906" s="5">
        <v>58284.6311641687</v>
      </c>
      <c r="E2906" s="2">
        <f t="shared" si="92"/>
        <v>0.475321542149645</v>
      </c>
      <c r="F2906" s="2">
        <f t="shared" si="93"/>
        <v>36295.5527524272</v>
      </c>
    </row>
    <row r="2907" spans="1:6">
      <c r="A2907" s="5">
        <v>0.703070324890224</v>
      </c>
      <c r="B2907" s="5">
        <v>19896.3323055273</v>
      </c>
      <c r="C2907" s="5">
        <v>1.19792413934844</v>
      </c>
      <c r="D2907" s="5">
        <v>57996.6582510884</v>
      </c>
      <c r="E2907" s="2">
        <f t="shared" si="92"/>
        <v>0.494853814458216</v>
      </c>
      <c r="F2907" s="2">
        <f t="shared" si="93"/>
        <v>38100.3259455611</v>
      </c>
    </row>
    <row r="2908" spans="1:6">
      <c r="A2908" s="5">
        <v>0.692700148216953</v>
      </c>
      <c r="B2908" s="5">
        <v>21007.6492809731</v>
      </c>
      <c r="C2908" s="5">
        <v>1.17295889462</v>
      </c>
      <c r="D2908" s="5">
        <v>58289.5591530869</v>
      </c>
      <c r="E2908" s="2">
        <f t="shared" si="92"/>
        <v>0.480258746403047</v>
      </c>
      <c r="F2908" s="2">
        <f t="shared" si="93"/>
        <v>37281.9098721138</v>
      </c>
    </row>
    <row r="2909" spans="1:6">
      <c r="A2909" s="5">
        <v>0.723300301874494</v>
      </c>
      <c r="B2909" s="5">
        <v>18338.076960229</v>
      </c>
      <c r="C2909" s="5">
        <v>1.25118933215954</v>
      </c>
      <c r="D2909" s="5">
        <v>55704.5650045132</v>
      </c>
      <c r="E2909" s="2">
        <f t="shared" si="92"/>
        <v>0.527889030285046</v>
      </c>
      <c r="F2909" s="2">
        <f t="shared" si="93"/>
        <v>37366.4880442842</v>
      </c>
    </row>
    <row r="2910" spans="1:6">
      <c r="A2910" s="5">
        <v>0.666297624053583</v>
      </c>
      <c r="B2910" s="5">
        <v>23001.0775360171</v>
      </c>
      <c r="C2910" s="5">
        <v>1.17589517119176</v>
      </c>
      <c r="D2910" s="5">
        <v>57899.4085534388</v>
      </c>
      <c r="E2910" s="2">
        <f t="shared" si="92"/>
        <v>0.509597547138177</v>
      </c>
      <c r="F2910" s="2">
        <f t="shared" si="93"/>
        <v>34898.3310174217</v>
      </c>
    </row>
    <row r="2911" spans="1:6">
      <c r="A2911" s="5">
        <v>0.650685176298226</v>
      </c>
      <c r="B2911" s="5">
        <v>17855.5867838291</v>
      </c>
      <c r="C2911" s="5">
        <v>1.14367033623599</v>
      </c>
      <c r="D2911" s="5">
        <v>56569.7793123374</v>
      </c>
      <c r="E2911" s="2">
        <f t="shared" si="92"/>
        <v>0.492985159937764</v>
      </c>
      <c r="F2911" s="2">
        <f t="shared" si="93"/>
        <v>38714.1925285083</v>
      </c>
    </row>
    <row r="2912" spans="1:6">
      <c r="A2912" s="5">
        <v>0.675529881064868</v>
      </c>
      <c r="B2912" s="5">
        <v>22418.3490659817</v>
      </c>
      <c r="C2912" s="5">
        <v>1.18007684033596</v>
      </c>
      <c r="D2912" s="5">
        <v>58903.5120297232</v>
      </c>
      <c r="E2912" s="2">
        <f t="shared" si="92"/>
        <v>0.504546959271092</v>
      </c>
      <c r="F2912" s="2">
        <f t="shared" si="93"/>
        <v>36485.1629637415</v>
      </c>
    </row>
    <row r="2913" spans="1:6">
      <c r="A2913" s="5">
        <v>0.683566526758566</v>
      </c>
      <c r="B2913" s="5">
        <v>21165.5529622192</v>
      </c>
      <c r="C2913" s="5">
        <v>1.21369465900844</v>
      </c>
      <c r="D2913" s="5">
        <v>57514.8400018274</v>
      </c>
      <c r="E2913" s="2">
        <f t="shared" si="92"/>
        <v>0.530128132249874</v>
      </c>
      <c r="F2913" s="2">
        <f t="shared" si="93"/>
        <v>36349.2870396082</v>
      </c>
    </row>
    <row r="2914" spans="1:6">
      <c r="A2914" s="5">
        <v>0.671150897100566</v>
      </c>
      <c r="B2914" s="5">
        <v>18380.9244387371</v>
      </c>
      <c r="C2914" s="5">
        <v>1.15052450088768</v>
      </c>
      <c r="D2914" s="5">
        <v>55053.705401533</v>
      </c>
      <c r="E2914" s="2">
        <f t="shared" si="92"/>
        <v>0.479373603787114</v>
      </c>
      <c r="F2914" s="2">
        <f t="shared" si="93"/>
        <v>36672.7809627959</v>
      </c>
    </row>
    <row r="2915" spans="1:6">
      <c r="A2915" s="5">
        <v>0.653219196269318</v>
      </c>
      <c r="B2915" s="5">
        <v>20230.0213646388</v>
      </c>
      <c r="C2915" s="5">
        <v>1.16725427711993</v>
      </c>
      <c r="D2915" s="5">
        <v>58984.5727954661</v>
      </c>
      <c r="E2915" s="2">
        <f t="shared" si="92"/>
        <v>0.514035080850612</v>
      </c>
      <c r="F2915" s="2">
        <f t="shared" si="93"/>
        <v>38754.5514308273</v>
      </c>
    </row>
    <row r="2916" spans="1:6">
      <c r="A2916" s="5">
        <v>0.750796785038317</v>
      </c>
      <c r="B2916" s="5">
        <v>17323.7943187995</v>
      </c>
      <c r="C2916" s="5">
        <v>1.3112010324343</v>
      </c>
      <c r="D2916" s="5">
        <v>54464.6105033461</v>
      </c>
      <c r="E2916" s="2">
        <f t="shared" si="92"/>
        <v>0.560404247395983</v>
      </c>
      <c r="F2916" s="2">
        <f t="shared" si="93"/>
        <v>37140.8161845466</v>
      </c>
    </row>
    <row r="2917" spans="1:6">
      <c r="A2917" s="5">
        <v>0.713468871450193</v>
      </c>
      <c r="B2917" s="5">
        <v>19577.9382181798</v>
      </c>
      <c r="C2917" s="5">
        <v>1.26136934422742</v>
      </c>
      <c r="D2917" s="5">
        <v>55929.9990830452</v>
      </c>
      <c r="E2917" s="2">
        <f t="shared" si="92"/>
        <v>0.547900472777227</v>
      </c>
      <c r="F2917" s="2">
        <f t="shared" si="93"/>
        <v>36352.0608648654</v>
      </c>
    </row>
    <row r="2918" spans="1:6">
      <c r="A2918" s="5">
        <v>0.668508546568468</v>
      </c>
      <c r="B2918" s="5">
        <v>24343.2632218748</v>
      </c>
      <c r="C2918" s="5">
        <v>1.15966597119903</v>
      </c>
      <c r="D2918" s="5">
        <v>66670.0725686405</v>
      </c>
      <c r="E2918" s="2">
        <f t="shared" si="92"/>
        <v>0.491157424630562</v>
      </c>
      <c r="F2918" s="2">
        <f t="shared" si="93"/>
        <v>42326.8093467657</v>
      </c>
    </row>
    <row r="2919" spans="1:6">
      <c r="A2919" s="5">
        <v>0.692745949259194</v>
      </c>
      <c r="B2919" s="5">
        <v>17414.5748789595</v>
      </c>
      <c r="C2919" s="5">
        <v>1.22122708463865</v>
      </c>
      <c r="D2919" s="5">
        <v>55205.9909028863</v>
      </c>
      <c r="E2919" s="2">
        <f t="shared" si="92"/>
        <v>0.528481135379456</v>
      </c>
      <c r="F2919" s="2">
        <f t="shared" si="93"/>
        <v>37791.4160239268</v>
      </c>
    </row>
    <row r="2920" spans="1:6">
      <c r="A2920" s="5">
        <v>0.631487968871713</v>
      </c>
      <c r="B2920" s="5">
        <v>21216.9002675773</v>
      </c>
      <c r="C2920" s="5">
        <v>1.07826054629576</v>
      </c>
      <c r="D2920" s="5">
        <v>57396.7305430741</v>
      </c>
      <c r="E2920" s="2">
        <f t="shared" si="92"/>
        <v>0.446772577424047</v>
      </c>
      <c r="F2920" s="2">
        <f t="shared" si="93"/>
        <v>36179.8302754968</v>
      </c>
    </row>
    <row r="2921" spans="1:6">
      <c r="A2921" s="5">
        <v>0.700768825851174</v>
      </c>
      <c r="B2921" s="5">
        <v>16683.2580362975</v>
      </c>
      <c r="C2921" s="5">
        <v>1.2285930235548</v>
      </c>
      <c r="D2921" s="5">
        <v>55666.379943383</v>
      </c>
      <c r="E2921" s="2">
        <f t="shared" si="92"/>
        <v>0.527824197703626</v>
      </c>
      <c r="F2921" s="2">
        <f t="shared" si="93"/>
        <v>38983.1219070855</v>
      </c>
    </row>
    <row r="2922" spans="1:6">
      <c r="A2922" s="5">
        <v>0.689748802176951</v>
      </c>
      <c r="B2922" s="5">
        <v>20935.9478054577</v>
      </c>
      <c r="C2922" s="5">
        <v>1.18252775798066</v>
      </c>
      <c r="D2922" s="5">
        <v>57850.1094646647</v>
      </c>
      <c r="E2922" s="2">
        <f t="shared" si="92"/>
        <v>0.492778955803709</v>
      </c>
      <c r="F2922" s="2">
        <f t="shared" si="93"/>
        <v>36914.161659207</v>
      </c>
    </row>
    <row r="2923" spans="1:6">
      <c r="A2923" s="5">
        <v>0.659092669485519</v>
      </c>
      <c r="B2923" s="5">
        <v>21053.340535315</v>
      </c>
      <c r="C2923" s="5">
        <v>1.13129296010582</v>
      </c>
      <c r="D2923" s="5">
        <v>59757.2659800784</v>
      </c>
      <c r="E2923" s="2">
        <f t="shared" si="92"/>
        <v>0.472200290620301</v>
      </c>
      <c r="F2923" s="2">
        <f t="shared" si="93"/>
        <v>38703.9254447634</v>
      </c>
    </row>
    <row r="2924" spans="1:6">
      <c r="A2924" s="5">
        <v>0.720034328234875</v>
      </c>
      <c r="B2924" s="5">
        <v>16108.2815174649</v>
      </c>
      <c r="C2924" s="5">
        <v>1.26280074397801</v>
      </c>
      <c r="D2924" s="5">
        <v>53075.1078303864</v>
      </c>
      <c r="E2924" s="2">
        <f t="shared" si="92"/>
        <v>0.542766415743135</v>
      </c>
      <c r="F2924" s="2">
        <f t="shared" si="93"/>
        <v>36966.8263129215</v>
      </c>
    </row>
    <row r="2925" spans="1:6">
      <c r="A2925" s="5">
        <v>0.748445219943729</v>
      </c>
      <c r="B2925" s="5">
        <v>22883.2447980521</v>
      </c>
      <c r="C2925" s="5">
        <v>1.25486999819111</v>
      </c>
      <c r="D2925" s="5">
        <v>60999.4188261323</v>
      </c>
      <c r="E2925" s="2">
        <f t="shared" si="92"/>
        <v>0.506424778247381</v>
      </c>
      <c r="F2925" s="2">
        <f t="shared" si="93"/>
        <v>38116.1740280802</v>
      </c>
    </row>
    <row r="2926" spans="1:6">
      <c r="A2926" s="5">
        <v>0.739694840157747</v>
      </c>
      <c r="B2926" s="5">
        <v>18741.7007514942</v>
      </c>
      <c r="C2926" s="5">
        <v>1.29609805725263</v>
      </c>
      <c r="D2926" s="5">
        <v>55463.90558323</v>
      </c>
      <c r="E2926" s="2">
        <f t="shared" si="92"/>
        <v>0.556403217094883</v>
      </c>
      <c r="F2926" s="2">
        <f t="shared" si="93"/>
        <v>36722.2048317358</v>
      </c>
    </row>
    <row r="2927" spans="1:6">
      <c r="A2927" s="5">
        <v>0.711879004698466</v>
      </c>
      <c r="B2927" s="5">
        <v>18409.2379628422</v>
      </c>
      <c r="C2927" s="5">
        <v>1.24220588894482</v>
      </c>
      <c r="D2927" s="5">
        <v>55626.4601324879</v>
      </c>
      <c r="E2927" s="2">
        <f t="shared" si="92"/>
        <v>0.530326884246354</v>
      </c>
      <c r="F2927" s="2">
        <f t="shared" si="93"/>
        <v>37217.2221696457</v>
      </c>
    </row>
    <row r="2928" spans="1:6">
      <c r="A2928" s="5">
        <v>0.744461673414727</v>
      </c>
      <c r="B2928" s="5">
        <v>21262.3594923244</v>
      </c>
      <c r="C2928" s="5">
        <v>1.34415251634398</v>
      </c>
      <c r="D2928" s="5">
        <v>60364.3083602627</v>
      </c>
      <c r="E2928" s="2">
        <f t="shared" si="92"/>
        <v>0.599690842929253</v>
      </c>
      <c r="F2928" s="2">
        <f t="shared" si="93"/>
        <v>39101.9488679383</v>
      </c>
    </row>
    <row r="2929" spans="1:6">
      <c r="A2929" s="5">
        <v>0.738765200823406</v>
      </c>
      <c r="B2929" s="5">
        <v>24070.5125719759</v>
      </c>
      <c r="C2929" s="5">
        <v>1.30653380811256</v>
      </c>
      <c r="D2929" s="5">
        <v>61125.1132428552</v>
      </c>
      <c r="E2929" s="2">
        <f t="shared" si="92"/>
        <v>0.567768607289154</v>
      </c>
      <c r="F2929" s="2">
        <f t="shared" si="93"/>
        <v>37054.6006708793</v>
      </c>
    </row>
    <row r="2930" spans="1:6">
      <c r="A2930" s="5">
        <v>0.730513966094741</v>
      </c>
      <c r="B2930" s="5">
        <v>24110.932950917</v>
      </c>
      <c r="C2930" s="5">
        <v>1.28697600842571</v>
      </c>
      <c r="D2930" s="5">
        <v>63162.2558372761</v>
      </c>
      <c r="E2930" s="2">
        <f t="shared" si="92"/>
        <v>0.556462042330969</v>
      </c>
      <c r="F2930" s="2">
        <f t="shared" si="93"/>
        <v>39051.3228863591</v>
      </c>
    </row>
    <row r="2931" spans="1:6">
      <c r="A2931" s="5">
        <v>0.733614678395441</v>
      </c>
      <c r="B2931" s="5">
        <v>16983.6865382128</v>
      </c>
      <c r="C2931" s="5">
        <v>1.25486871692864</v>
      </c>
      <c r="D2931" s="5">
        <v>53795.8319614445</v>
      </c>
      <c r="E2931" s="2">
        <f t="shared" si="92"/>
        <v>0.521254038533199</v>
      </c>
      <c r="F2931" s="2">
        <f t="shared" si="93"/>
        <v>36812.1454232317</v>
      </c>
    </row>
    <row r="2932" spans="1:6">
      <c r="A2932" s="5">
        <v>0.739781805019173</v>
      </c>
      <c r="B2932" s="5">
        <v>18611.054062084</v>
      </c>
      <c r="C2932" s="5">
        <v>1.27334588824026</v>
      </c>
      <c r="D2932" s="5">
        <v>54439.2596365679</v>
      </c>
      <c r="E2932" s="2">
        <f t="shared" si="92"/>
        <v>0.533564083221087</v>
      </c>
      <c r="F2932" s="2">
        <f t="shared" si="93"/>
        <v>35828.2055744839</v>
      </c>
    </row>
    <row r="2933" spans="1:6">
      <c r="A2933" s="5">
        <v>0.689108765451338</v>
      </c>
      <c r="B2933" s="5">
        <v>23509.7210776258</v>
      </c>
      <c r="C2933" s="5">
        <v>1.19847345506018</v>
      </c>
      <c r="D2933" s="5">
        <v>61608.2790613572</v>
      </c>
      <c r="E2933" s="2">
        <f t="shared" si="92"/>
        <v>0.509364689608842</v>
      </c>
      <c r="F2933" s="2">
        <f t="shared" si="93"/>
        <v>38098.5579837314</v>
      </c>
    </row>
    <row r="2934" spans="1:6">
      <c r="A2934" s="5">
        <v>0.653897454088296</v>
      </c>
      <c r="B2934" s="5">
        <v>21492.653262969</v>
      </c>
      <c r="C2934" s="5">
        <v>1.14018890510541</v>
      </c>
      <c r="D2934" s="5">
        <v>56523.0527061684</v>
      </c>
      <c r="E2934" s="2">
        <f t="shared" si="92"/>
        <v>0.486291451017114</v>
      </c>
      <c r="F2934" s="2">
        <f t="shared" si="93"/>
        <v>35030.3994431994</v>
      </c>
    </row>
    <row r="2935" spans="1:6">
      <c r="A2935" s="5">
        <v>0.722652154757823</v>
      </c>
      <c r="B2935" s="5">
        <v>19110.9147312578</v>
      </c>
      <c r="C2935" s="5">
        <v>1.23899599139343</v>
      </c>
      <c r="D2935" s="5">
        <v>55378.4443444898</v>
      </c>
      <c r="E2935" s="2">
        <f t="shared" si="92"/>
        <v>0.516343836635607</v>
      </c>
      <c r="F2935" s="2">
        <f t="shared" si="93"/>
        <v>36267.529613232</v>
      </c>
    </row>
    <row r="2936" spans="1:6">
      <c r="A2936" s="5">
        <v>0.654832403859662</v>
      </c>
      <c r="B2936" s="5">
        <v>20704.7001514428</v>
      </c>
      <c r="C2936" s="5">
        <v>1.16664297417337</v>
      </c>
      <c r="D2936" s="5">
        <v>58402.1520140212</v>
      </c>
      <c r="E2936" s="2">
        <f t="shared" si="92"/>
        <v>0.511810570313708</v>
      </c>
      <c r="F2936" s="2">
        <f t="shared" si="93"/>
        <v>37697.4518625784</v>
      </c>
    </row>
    <row r="2937" spans="1:6">
      <c r="A2937" s="5">
        <v>0.707840157233938</v>
      </c>
      <c r="B2937" s="5">
        <v>19490.4831883986</v>
      </c>
      <c r="C2937" s="5">
        <v>1.21712837441348</v>
      </c>
      <c r="D2937" s="5">
        <v>55844.114007707</v>
      </c>
      <c r="E2937" s="2">
        <f t="shared" si="92"/>
        <v>0.509288217179542</v>
      </c>
      <c r="F2937" s="2">
        <f t="shared" si="93"/>
        <v>36353.6308193084</v>
      </c>
    </row>
    <row r="2938" spans="1:6">
      <c r="A2938" s="5">
        <v>0.729825826487273</v>
      </c>
      <c r="B2938" s="5">
        <v>18569.5886485262</v>
      </c>
      <c r="C2938" s="5">
        <v>1.25364383781215</v>
      </c>
      <c r="D2938" s="5">
        <v>55668.0117491465</v>
      </c>
      <c r="E2938" s="2">
        <f t="shared" si="92"/>
        <v>0.523818011324877</v>
      </c>
      <c r="F2938" s="2">
        <f t="shared" si="93"/>
        <v>37098.4231006203</v>
      </c>
    </row>
    <row r="2939" spans="1:6">
      <c r="A2939" s="5">
        <v>0.775733314901516</v>
      </c>
      <c r="B2939" s="5">
        <v>21535.020236061</v>
      </c>
      <c r="C2939" s="5">
        <v>1.33831531151969</v>
      </c>
      <c r="D2939" s="5">
        <v>57203.4146456947</v>
      </c>
      <c r="E2939" s="2">
        <f t="shared" si="92"/>
        <v>0.562581996618174</v>
      </c>
      <c r="F2939" s="2">
        <f t="shared" si="93"/>
        <v>35668.3944096337</v>
      </c>
    </row>
    <row r="2940" spans="1:6">
      <c r="A2940" s="5">
        <v>0.723902780420123</v>
      </c>
      <c r="B2940" s="5">
        <v>16862.3988035879</v>
      </c>
      <c r="C2940" s="5">
        <v>1.26439893772206</v>
      </c>
      <c r="D2940" s="5">
        <v>53871.9005362185</v>
      </c>
      <c r="E2940" s="2">
        <f t="shared" si="92"/>
        <v>0.540496157301937</v>
      </c>
      <c r="F2940" s="2">
        <f t="shared" si="93"/>
        <v>37009.5017326306</v>
      </c>
    </row>
    <row r="2941" spans="1:6">
      <c r="A2941" s="5">
        <v>0.691479090836169</v>
      </c>
      <c r="B2941" s="5">
        <v>18044.9981413166</v>
      </c>
      <c r="C2941" s="5">
        <v>1.15670036990379</v>
      </c>
      <c r="D2941" s="5">
        <v>54408.5609393572</v>
      </c>
      <c r="E2941" s="2">
        <f t="shared" si="92"/>
        <v>0.465221279067621</v>
      </c>
      <c r="F2941" s="2">
        <f t="shared" si="93"/>
        <v>36363.5627980406</v>
      </c>
    </row>
    <row r="2942" spans="1:6">
      <c r="A2942" s="5">
        <v>0.718524605872394</v>
      </c>
      <c r="B2942" s="5">
        <v>17425.8758147789</v>
      </c>
      <c r="C2942" s="5">
        <v>1.25495958549243</v>
      </c>
      <c r="D2942" s="5">
        <v>54149.1642259146</v>
      </c>
      <c r="E2942" s="2">
        <f t="shared" si="92"/>
        <v>0.536434979620036</v>
      </c>
      <c r="F2942" s="2">
        <f t="shared" si="93"/>
        <v>36723.2884111357</v>
      </c>
    </row>
    <row r="2943" spans="1:6">
      <c r="A2943" s="5">
        <v>0.698555589853376</v>
      </c>
      <c r="B2943" s="5">
        <v>19591.796440252</v>
      </c>
      <c r="C2943" s="5">
        <v>1.19907637301278</v>
      </c>
      <c r="D2943" s="5">
        <v>55400.1146158223</v>
      </c>
      <c r="E2943" s="2">
        <f t="shared" si="92"/>
        <v>0.500520783159404</v>
      </c>
      <c r="F2943" s="2">
        <f t="shared" si="93"/>
        <v>35808.3181755703</v>
      </c>
    </row>
    <row r="2944" spans="1:6">
      <c r="A2944" s="5">
        <v>0.725676819483638</v>
      </c>
      <c r="B2944" s="5">
        <v>22477.6755528164</v>
      </c>
      <c r="C2944" s="5">
        <v>1.23735817833089</v>
      </c>
      <c r="D2944" s="5">
        <v>60147.8529158459</v>
      </c>
      <c r="E2944" s="2">
        <f t="shared" si="92"/>
        <v>0.511681358847252</v>
      </c>
      <c r="F2944" s="2">
        <f t="shared" si="93"/>
        <v>37670.1773630295</v>
      </c>
    </row>
    <row r="2945" spans="1:6">
      <c r="A2945" s="5">
        <v>0.666956121421414</v>
      </c>
      <c r="B2945" s="5">
        <v>16492.4663683681</v>
      </c>
      <c r="C2945" s="5">
        <v>1.16995892604978</v>
      </c>
      <c r="D2945" s="5">
        <v>51279.9032485658</v>
      </c>
      <c r="E2945" s="2">
        <f t="shared" si="92"/>
        <v>0.503002804628366</v>
      </c>
      <c r="F2945" s="2">
        <f t="shared" si="93"/>
        <v>34787.4368801977</v>
      </c>
    </row>
    <row r="2946" spans="1:6">
      <c r="A2946" s="5">
        <v>0.71080172895105</v>
      </c>
      <c r="B2946" s="5">
        <v>20195.7747702486</v>
      </c>
      <c r="C2946" s="5">
        <v>1.23018092647189</v>
      </c>
      <c r="D2946" s="5">
        <v>57429.8089868203</v>
      </c>
      <c r="E2946" s="2">
        <f t="shared" si="92"/>
        <v>0.51937919752084</v>
      </c>
      <c r="F2946" s="2">
        <f t="shared" si="93"/>
        <v>37234.0342165717</v>
      </c>
    </row>
    <row r="2947" spans="1:6">
      <c r="A2947" s="5">
        <v>0.684294482122074</v>
      </c>
      <c r="B2947" s="5">
        <v>20255.509080015</v>
      </c>
      <c r="C2947" s="5">
        <v>1.15944890257768</v>
      </c>
      <c r="D2947" s="5">
        <v>57682.8529110675</v>
      </c>
      <c r="E2947" s="2">
        <f t="shared" si="92"/>
        <v>0.475154420455606</v>
      </c>
      <c r="F2947" s="2">
        <f t="shared" si="93"/>
        <v>37427.3438310525</v>
      </c>
    </row>
    <row r="2948" spans="1:6">
      <c r="A2948" s="5">
        <v>0.750970266468034</v>
      </c>
      <c r="B2948" s="5">
        <v>18270.3773451468</v>
      </c>
      <c r="C2948" s="5">
        <v>1.30606023013216</v>
      </c>
      <c r="D2948" s="5">
        <v>54902.0308121774</v>
      </c>
      <c r="E2948" s="2">
        <f t="shared" ref="E2948:E3011" si="94">C2948-A2948</f>
        <v>0.555089963664126</v>
      </c>
      <c r="F2948" s="2">
        <f t="shared" ref="F2948:F3011" si="95">D2948-B2948</f>
        <v>36631.6534670306</v>
      </c>
    </row>
    <row r="2949" spans="1:6">
      <c r="A2949" s="5">
        <v>0.656016027514815</v>
      </c>
      <c r="B2949" s="5">
        <v>19010.7589248818</v>
      </c>
      <c r="C2949" s="5">
        <v>1.14334938887947</v>
      </c>
      <c r="D2949" s="5">
        <v>56323.7811047296</v>
      </c>
      <c r="E2949" s="2">
        <f t="shared" si="94"/>
        <v>0.487333361364655</v>
      </c>
      <c r="F2949" s="2">
        <f t="shared" si="95"/>
        <v>37313.0221798478</v>
      </c>
    </row>
    <row r="2950" spans="1:6">
      <c r="A2950" s="5">
        <v>0.689033735075602</v>
      </c>
      <c r="B2950" s="5">
        <v>18290.4762768346</v>
      </c>
      <c r="C2950" s="5">
        <v>1.17692137607974</v>
      </c>
      <c r="D2950" s="5">
        <v>56336.6905231599</v>
      </c>
      <c r="E2950" s="2">
        <f t="shared" si="94"/>
        <v>0.487887641004138</v>
      </c>
      <c r="F2950" s="2">
        <f t="shared" si="95"/>
        <v>38046.2142463253</v>
      </c>
    </row>
    <row r="2951" spans="1:6">
      <c r="A2951" s="5">
        <v>0.694195768145686</v>
      </c>
      <c r="B2951" s="5">
        <v>19594.4367898294</v>
      </c>
      <c r="C2951" s="5">
        <v>1.16700143615187</v>
      </c>
      <c r="D2951" s="5">
        <v>56343.0576305254</v>
      </c>
      <c r="E2951" s="2">
        <f t="shared" si="94"/>
        <v>0.472805668006184</v>
      </c>
      <c r="F2951" s="2">
        <f t="shared" si="95"/>
        <v>36748.620840696</v>
      </c>
    </row>
    <row r="2952" spans="1:6">
      <c r="A2952" s="5">
        <v>0.742171635345068</v>
      </c>
      <c r="B2952" s="5">
        <v>15751.5592372454</v>
      </c>
      <c r="C2952" s="5">
        <v>1.31104397528818</v>
      </c>
      <c r="D2952" s="5">
        <v>50279.7145968508</v>
      </c>
      <c r="E2952" s="2">
        <f t="shared" si="94"/>
        <v>0.568872339943112</v>
      </c>
      <c r="F2952" s="2">
        <f t="shared" si="95"/>
        <v>34528.1553596054</v>
      </c>
    </row>
    <row r="2953" spans="1:6">
      <c r="A2953" s="5">
        <v>0.718405808141729</v>
      </c>
      <c r="B2953" s="5">
        <v>16614.3743426307</v>
      </c>
      <c r="C2953" s="5">
        <v>1.24657741779882</v>
      </c>
      <c r="D2953" s="5">
        <v>53026.1670678157</v>
      </c>
      <c r="E2953" s="2">
        <f t="shared" si="94"/>
        <v>0.528171609657091</v>
      </c>
      <c r="F2953" s="2">
        <f t="shared" si="95"/>
        <v>36411.792725185</v>
      </c>
    </row>
    <row r="2954" spans="1:6">
      <c r="A2954" s="5">
        <v>0.708823412662716</v>
      </c>
      <c r="B2954" s="5">
        <v>20746.4617541953</v>
      </c>
      <c r="C2954" s="5">
        <v>1.20956422829697</v>
      </c>
      <c r="D2954" s="5">
        <v>58143.7662028735</v>
      </c>
      <c r="E2954" s="2">
        <f t="shared" si="94"/>
        <v>0.500740815634254</v>
      </c>
      <c r="F2954" s="2">
        <f t="shared" si="95"/>
        <v>37397.3044486782</v>
      </c>
    </row>
    <row r="2955" spans="1:6">
      <c r="A2955" s="5">
        <v>0.758659524208583</v>
      </c>
      <c r="B2955" s="5">
        <v>22442.7118052868</v>
      </c>
      <c r="C2955" s="5">
        <v>1.35176348077097</v>
      </c>
      <c r="D2955" s="5">
        <v>58574.8225093188</v>
      </c>
      <c r="E2955" s="2">
        <f t="shared" si="94"/>
        <v>0.593103956562387</v>
      </c>
      <c r="F2955" s="2">
        <f t="shared" si="95"/>
        <v>36132.110704032</v>
      </c>
    </row>
    <row r="2956" spans="1:6">
      <c r="A2956" s="5">
        <v>0.682336101424416</v>
      </c>
      <c r="B2956" s="5">
        <v>18073.392934697</v>
      </c>
      <c r="C2956" s="5">
        <v>1.15094748030734</v>
      </c>
      <c r="D2956" s="5">
        <v>54077.5015048587</v>
      </c>
      <c r="E2956" s="2">
        <f t="shared" si="94"/>
        <v>0.468611378882924</v>
      </c>
      <c r="F2956" s="2">
        <f t="shared" si="95"/>
        <v>36004.1085701617</v>
      </c>
    </row>
    <row r="2957" spans="1:6">
      <c r="A2957" s="5">
        <v>0.751286457928822</v>
      </c>
      <c r="B2957" s="5">
        <v>25082.2509072984</v>
      </c>
      <c r="C2957" s="5">
        <v>1.29891517191509</v>
      </c>
      <c r="D2957" s="5">
        <v>62263.6425149939</v>
      </c>
      <c r="E2957" s="2">
        <f t="shared" si="94"/>
        <v>0.547628713986268</v>
      </c>
      <c r="F2957" s="2">
        <f t="shared" si="95"/>
        <v>37181.3916076955</v>
      </c>
    </row>
    <row r="2958" spans="1:6">
      <c r="A2958" s="5">
        <v>0.670456738589918</v>
      </c>
      <c r="B2958" s="5">
        <v>18900.9365917755</v>
      </c>
      <c r="C2958" s="5">
        <v>1.19799474835388</v>
      </c>
      <c r="D2958" s="5">
        <v>55846.4360529452</v>
      </c>
      <c r="E2958" s="2">
        <f t="shared" si="94"/>
        <v>0.527538009763962</v>
      </c>
      <c r="F2958" s="2">
        <f t="shared" si="95"/>
        <v>36945.4994611697</v>
      </c>
    </row>
    <row r="2959" spans="1:6">
      <c r="A2959" s="5">
        <v>0.756133121312564</v>
      </c>
      <c r="B2959" s="5">
        <v>22561.7329038057</v>
      </c>
      <c r="C2959" s="5">
        <v>1.29137640033512</v>
      </c>
      <c r="D2959" s="5">
        <v>62081.3636422126</v>
      </c>
      <c r="E2959" s="2">
        <f t="shared" si="94"/>
        <v>0.535243279022556</v>
      </c>
      <c r="F2959" s="2">
        <f t="shared" si="95"/>
        <v>39519.6307384069</v>
      </c>
    </row>
    <row r="2960" spans="1:6">
      <c r="A2960" s="5">
        <v>0.721791221492795</v>
      </c>
      <c r="B2960" s="5">
        <v>21766.1533756124</v>
      </c>
      <c r="C2960" s="5">
        <v>1.24701984824731</v>
      </c>
      <c r="D2960" s="5">
        <v>57639.2405693756</v>
      </c>
      <c r="E2960" s="2">
        <f t="shared" si="94"/>
        <v>0.525228626754515</v>
      </c>
      <c r="F2960" s="2">
        <f t="shared" si="95"/>
        <v>35873.0871937632</v>
      </c>
    </row>
    <row r="2961" spans="1:6">
      <c r="A2961" s="5">
        <v>0.649017333029793</v>
      </c>
      <c r="B2961" s="5">
        <v>19383.3190955096</v>
      </c>
      <c r="C2961" s="5">
        <v>1.09826360046709</v>
      </c>
      <c r="D2961" s="5">
        <v>57946.6520181479</v>
      </c>
      <c r="E2961" s="2">
        <f t="shared" si="94"/>
        <v>0.449246267437297</v>
      </c>
      <c r="F2961" s="2">
        <f t="shared" si="95"/>
        <v>38563.3329226383</v>
      </c>
    </row>
    <row r="2962" spans="1:6">
      <c r="A2962" s="5">
        <v>0.645362311274546</v>
      </c>
      <c r="B2962" s="5">
        <v>17787.0451918064</v>
      </c>
      <c r="C2962" s="5">
        <v>1.12726931528019</v>
      </c>
      <c r="D2962" s="5">
        <v>55681.6425690005</v>
      </c>
      <c r="E2962" s="2">
        <f t="shared" si="94"/>
        <v>0.481907004005644</v>
      </c>
      <c r="F2962" s="2">
        <f t="shared" si="95"/>
        <v>37894.5973771941</v>
      </c>
    </row>
    <row r="2963" spans="1:6">
      <c r="A2963" s="5">
        <v>0.689135257329826</v>
      </c>
      <c r="B2963" s="5">
        <v>18759.9607594258</v>
      </c>
      <c r="C2963" s="5">
        <v>1.21175337617491</v>
      </c>
      <c r="D2963" s="5">
        <v>53940.2649805435</v>
      </c>
      <c r="E2963" s="2">
        <f t="shared" si="94"/>
        <v>0.522618118845084</v>
      </c>
      <c r="F2963" s="2">
        <f t="shared" si="95"/>
        <v>35180.3042211177</v>
      </c>
    </row>
    <row r="2964" spans="1:6">
      <c r="A2964" s="5">
        <v>0.657996640285204</v>
      </c>
      <c r="B2964" s="5">
        <v>15745.7373195393</v>
      </c>
      <c r="C2964" s="5">
        <v>1.13448798970385</v>
      </c>
      <c r="D2964" s="5">
        <v>50747.6348514679</v>
      </c>
      <c r="E2964" s="2">
        <f t="shared" si="94"/>
        <v>0.476491349418646</v>
      </c>
      <c r="F2964" s="2">
        <f t="shared" si="95"/>
        <v>35001.8975319286</v>
      </c>
    </row>
    <row r="2965" spans="1:6">
      <c r="A2965" s="5">
        <v>0.672938468567587</v>
      </c>
      <c r="B2965" s="5">
        <v>21535.9879664883</v>
      </c>
      <c r="C2965" s="5">
        <v>1.19094489142273</v>
      </c>
      <c r="D2965" s="5">
        <v>60741.1103957864</v>
      </c>
      <c r="E2965" s="2">
        <f t="shared" si="94"/>
        <v>0.518006422855143</v>
      </c>
      <c r="F2965" s="2">
        <f t="shared" si="95"/>
        <v>39205.1224292981</v>
      </c>
    </row>
    <row r="2966" spans="1:6">
      <c r="A2966" s="5">
        <v>0.723833624888272</v>
      </c>
      <c r="B2966" s="5">
        <v>20958.9332720065</v>
      </c>
      <c r="C2966" s="5">
        <v>1.26716079457162</v>
      </c>
      <c r="D2966" s="5">
        <v>59853.37837212</v>
      </c>
      <c r="E2966" s="2">
        <f t="shared" si="94"/>
        <v>0.543327169683348</v>
      </c>
      <c r="F2966" s="2">
        <f t="shared" si="95"/>
        <v>38894.4451001135</v>
      </c>
    </row>
    <row r="2967" spans="1:6">
      <c r="A2967" s="5">
        <v>0.663303151281426</v>
      </c>
      <c r="B2967" s="5">
        <v>19851.6925481275</v>
      </c>
      <c r="C2967" s="5">
        <v>1.13100324733816</v>
      </c>
      <c r="D2967" s="5">
        <v>55674.1239124847</v>
      </c>
      <c r="E2967" s="2">
        <f t="shared" si="94"/>
        <v>0.467700096056734</v>
      </c>
      <c r="F2967" s="2">
        <f t="shared" si="95"/>
        <v>35822.4313643572</v>
      </c>
    </row>
    <row r="2968" spans="1:6">
      <c r="A2968" s="5">
        <v>0.716651589179857</v>
      </c>
      <c r="B2968" s="5">
        <v>22884.6828407605</v>
      </c>
      <c r="C2968" s="5">
        <v>1.21738375120361</v>
      </c>
      <c r="D2968" s="5">
        <v>58804.0583913588</v>
      </c>
      <c r="E2968" s="2">
        <f t="shared" si="94"/>
        <v>0.500732162023753</v>
      </c>
      <c r="F2968" s="2">
        <f t="shared" si="95"/>
        <v>35919.3755505983</v>
      </c>
    </row>
    <row r="2969" spans="1:6">
      <c r="A2969" s="5">
        <v>0.702937414452212</v>
      </c>
      <c r="B2969" s="5">
        <v>18656.7673687191</v>
      </c>
      <c r="C2969" s="5">
        <v>1.24583126215698</v>
      </c>
      <c r="D2969" s="5">
        <v>54122.561814233</v>
      </c>
      <c r="E2969" s="2">
        <f t="shared" si="94"/>
        <v>0.542893847704768</v>
      </c>
      <c r="F2969" s="2">
        <f t="shared" si="95"/>
        <v>35465.7944455139</v>
      </c>
    </row>
    <row r="2970" spans="1:6">
      <c r="A2970" s="5">
        <v>0.684323942264302</v>
      </c>
      <c r="B2970" s="5">
        <v>18624.0130678375</v>
      </c>
      <c r="C2970" s="5">
        <v>1.18098611315541</v>
      </c>
      <c r="D2970" s="5">
        <v>56135.3270138472</v>
      </c>
      <c r="E2970" s="2">
        <f t="shared" si="94"/>
        <v>0.496662170891108</v>
      </c>
      <c r="F2970" s="2">
        <f t="shared" si="95"/>
        <v>37511.3139460097</v>
      </c>
    </row>
    <row r="2971" spans="1:6">
      <c r="A2971" s="5">
        <v>0.708982202757143</v>
      </c>
      <c r="B2971" s="5">
        <v>21539.9687987951</v>
      </c>
      <c r="C2971" s="5">
        <v>1.204687430146</v>
      </c>
      <c r="D2971" s="5">
        <v>58558.8325954642</v>
      </c>
      <c r="E2971" s="2">
        <f t="shared" si="94"/>
        <v>0.495705227388857</v>
      </c>
      <c r="F2971" s="2">
        <f t="shared" si="95"/>
        <v>37018.8637966691</v>
      </c>
    </row>
    <row r="2972" spans="1:6">
      <c r="A2972" s="5">
        <v>0.678091296944566</v>
      </c>
      <c r="B2972" s="5">
        <v>17170.0621445883</v>
      </c>
      <c r="C2972" s="5">
        <v>1.17502643895112</v>
      </c>
      <c r="D2972" s="5">
        <v>54687.6197735947</v>
      </c>
      <c r="E2972" s="2">
        <f t="shared" si="94"/>
        <v>0.496935142006554</v>
      </c>
      <c r="F2972" s="2">
        <f t="shared" si="95"/>
        <v>37517.5576290064</v>
      </c>
    </row>
    <row r="2973" spans="1:6">
      <c r="A2973" s="5">
        <v>0.710337031776186</v>
      </c>
      <c r="B2973" s="5">
        <v>22354.0244101232</v>
      </c>
      <c r="C2973" s="5">
        <v>1.25437720817215</v>
      </c>
      <c r="D2973" s="5">
        <v>61694.9537054878</v>
      </c>
      <c r="E2973" s="2">
        <f t="shared" si="94"/>
        <v>0.544040176395964</v>
      </c>
      <c r="F2973" s="2">
        <f t="shared" si="95"/>
        <v>39340.9292953646</v>
      </c>
    </row>
    <row r="2974" spans="1:6">
      <c r="A2974" s="5">
        <v>0.697631161652647</v>
      </c>
      <c r="B2974" s="5">
        <v>16060.0514287966</v>
      </c>
      <c r="C2974" s="5">
        <v>1.20395865493369</v>
      </c>
      <c r="D2974" s="5">
        <v>51810.846516458</v>
      </c>
      <c r="E2974" s="2">
        <f t="shared" si="94"/>
        <v>0.506327493281043</v>
      </c>
      <c r="F2974" s="2">
        <f t="shared" si="95"/>
        <v>35750.7950876614</v>
      </c>
    </row>
    <row r="2975" spans="1:6">
      <c r="A2975" s="5">
        <v>0.725872492769399</v>
      </c>
      <c r="B2975" s="5">
        <v>22332.5913774167</v>
      </c>
      <c r="C2975" s="5">
        <v>1.2691043166296</v>
      </c>
      <c r="D2975" s="5">
        <v>61428.0309264196</v>
      </c>
      <c r="E2975" s="2">
        <f t="shared" si="94"/>
        <v>0.543231823860201</v>
      </c>
      <c r="F2975" s="2">
        <f t="shared" si="95"/>
        <v>39095.4395490029</v>
      </c>
    </row>
    <row r="2976" spans="1:6">
      <c r="A2976" s="5">
        <v>0.721649689227997</v>
      </c>
      <c r="B2976" s="5">
        <v>19987.9522234461</v>
      </c>
      <c r="C2976" s="5">
        <v>1.21300543642645</v>
      </c>
      <c r="D2976" s="5">
        <v>53857.3365090098</v>
      </c>
      <c r="E2976" s="2">
        <f t="shared" si="94"/>
        <v>0.491355747198453</v>
      </c>
      <c r="F2976" s="2">
        <f t="shared" si="95"/>
        <v>33869.3842855637</v>
      </c>
    </row>
    <row r="2977" spans="1:6">
      <c r="A2977" s="5">
        <v>0.694365793670114</v>
      </c>
      <c r="B2977" s="5">
        <v>17056.8634181894</v>
      </c>
      <c r="C2977" s="5">
        <v>1.15568639580247</v>
      </c>
      <c r="D2977" s="5">
        <v>52349.3952446718</v>
      </c>
      <c r="E2977" s="2">
        <f t="shared" si="94"/>
        <v>0.461320602132356</v>
      </c>
      <c r="F2977" s="2">
        <f t="shared" si="95"/>
        <v>35292.5318264824</v>
      </c>
    </row>
    <row r="2978" spans="1:6">
      <c r="A2978" s="5">
        <v>0.683393757262249</v>
      </c>
      <c r="B2978" s="5">
        <v>20737.4733999137</v>
      </c>
      <c r="C2978" s="5">
        <v>1.19560139249955</v>
      </c>
      <c r="D2978" s="5">
        <v>58005.9556771247</v>
      </c>
      <c r="E2978" s="2">
        <f t="shared" si="94"/>
        <v>0.512207635237301</v>
      </c>
      <c r="F2978" s="2">
        <f t="shared" si="95"/>
        <v>37268.482277211</v>
      </c>
    </row>
    <row r="2979" spans="1:6">
      <c r="A2979" s="5">
        <v>0.72580764409871</v>
      </c>
      <c r="B2979" s="5">
        <v>22901.4065865077</v>
      </c>
      <c r="C2979" s="5">
        <v>1.23882682932276</v>
      </c>
      <c r="D2979" s="5">
        <v>61276.2652153183</v>
      </c>
      <c r="E2979" s="2">
        <f t="shared" si="94"/>
        <v>0.51301918522405</v>
      </c>
      <c r="F2979" s="2">
        <f t="shared" si="95"/>
        <v>38374.8586288106</v>
      </c>
    </row>
    <row r="2980" spans="1:6">
      <c r="A2980" s="5">
        <v>0.724388996057435</v>
      </c>
      <c r="B2980" s="5">
        <v>19220.494298228</v>
      </c>
      <c r="C2980" s="5">
        <v>1.24257326412643</v>
      </c>
      <c r="D2980" s="5">
        <v>57861.4652857487</v>
      </c>
      <c r="E2980" s="2">
        <f t="shared" si="94"/>
        <v>0.518184268068995</v>
      </c>
      <c r="F2980" s="2">
        <f t="shared" si="95"/>
        <v>38640.9709875207</v>
      </c>
    </row>
    <row r="2981" spans="1:6">
      <c r="A2981" s="5">
        <v>0.72131857607078</v>
      </c>
      <c r="B2981" s="5">
        <v>20976.0528924784</v>
      </c>
      <c r="C2981" s="5">
        <v>1.25139317055545</v>
      </c>
      <c r="D2981" s="5">
        <v>59895.5924903973</v>
      </c>
      <c r="E2981" s="2">
        <f t="shared" si="94"/>
        <v>0.53007459448467</v>
      </c>
      <c r="F2981" s="2">
        <f t="shared" si="95"/>
        <v>38919.5395979189</v>
      </c>
    </row>
    <row r="2982" spans="1:6">
      <c r="A2982" s="5">
        <v>0.72244936232821</v>
      </c>
      <c r="B2982" s="5">
        <v>19925.5278442957</v>
      </c>
      <c r="C2982" s="5">
        <v>1.22921243060849</v>
      </c>
      <c r="D2982" s="5">
        <v>56139.8014766339</v>
      </c>
      <c r="E2982" s="2">
        <f t="shared" si="94"/>
        <v>0.50676306828028</v>
      </c>
      <c r="F2982" s="2">
        <f t="shared" si="95"/>
        <v>36214.2736323382</v>
      </c>
    </row>
    <row r="2983" spans="1:6">
      <c r="A2983" s="5">
        <v>0.718587374488594</v>
      </c>
      <c r="B2983" s="5">
        <v>23415.2665697875</v>
      </c>
      <c r="C2983" s="5">
        <v>1.27246008329894</v>
      </c>
      <c r="D2983" s="5">
        <v>63829.5792223062</v>
      </c>
      <c r="E2983" s="2">
        <f t="shared" si="94"/>
        <v>0.553872708810346</v>
      </c>
      <c r="F2983" s="2">
        <f t="shared" si="95"/>
        <v>40414.3126525187</v>
      </c>
    </row>
    <row r="2984" spans="1:6">
      <c r="A2984" s="5">
        <v>0.709665208542116</v>
      </c>
      <c r="B2984" s="5">
        <v>19341.8978329629</v>
      </c>
      <c r="C2984" s="5">
        <v>1.24775160286678</v>
      </c>
      <c r="D2984" s="5">
        <v>57566.4189120581</v>
      </c>
      <c r="E2984" s="2">
        <f t="shared" si="94"/>
        <v>0.538086394324664</v>
      </c>
      <c r="F2984" s="2">
        <f t="shared" si="95"/>
        <v>38224.5210790952</v>
      </c>
    </row>
    <row r="2985" spans="1:6">
      <c r="A2985" s="5">
        <v>0.733581973850691</v>
      </c>
      <c r="B2985" s="5">
        <v>17428.178648106</v>
      </c>
      <c r="C2985" s="5">
        <v>1.27759872048992</v>
      </c>
      <c r="D2985" s="5">
        <v>52819.8017220655</v>
      </c>
      <c r="E2985" s="2">
        <f t="shared" si="94"/>
        <v>0.544016746639229</v>
      </c>
      <c r="F2985" s="2">
        <f t="shared" si="95"/>
        <v>35391.6230739595</v>
      </c>
    </row>
    <row r="2986" spans="1:6">
      <c r="A2986" s="5">
        <v>0.656597683602135</v>
      </c>
      <c r="B2986" s="5">
        <v>16173.5838195199</v>
      </c>
      <c r="C2986" s="5">
        <v>1.14996881708748</v>
      </c>
      <c r="D2986" s="5">
        <v>52564.3632887041</v>
      </c>
      <c r="E2986" s="2">
        <f t="shared" si="94"/>
        <v>0.493371133485345</v>
      </c>
      <c r="F2986" s="2">
        <f t="shared" si="95"/>
        <v>36390.7794691842</v>
      </c>
    </row>
    <row r="2987" spans="1:6">
      <c r="A2987" s="5">
        <v>0.689821841807135</v>
      </c>
      <c r="B2987" s="5">
        <v>20200.5348363288</v>
      </c>
      <c r="C2987" s="5">
        <v>1.21234599427369</v>
      </c>
      <c r="D2987" s="5">
        <v>59855.2240326804</v>
      </c>
      <c r="E2987" s="2">
        <f t="shared" si="94"/>
        <v>0.522524152466555</v>
      </c>
      <c r="F2987" s="2">
        <f t="shared" si="95"/>
        <v>39654.6891963516</v>
      </c>
    </row>
    <row r="2988" spans="1:6">
      <c r="A2988" s="5">
        <v>0.729839919720028</v>
      </c>
      <c r="B2988" s="5">
        <v>17707.9254642108</v>
      </c>
      <c r="C2988" s="5">
        <v>1.24320158622503</v>
      </c>
      <c r="D2988" s="5">
        <v>55334.7510801039</v>
      </c>
      <c r="E2988" s="2">
        <f t="shared" si="94"/>
        <v>0.513361666505002</v>
      </c>
      <c r="F2988" s="2">
        <f t="shared" si="95"/>
        <v>37626.8256158931</v>
      </c>
    </row>
    <row r="2989" spans="1:6">
      <c r="A2989" s="5">
        <v>0.671286318665369</v>
      </c>
      <c r="B2989" s="5">
        <v>16389.7917564266</v>
      </c>
      <c r="C2989" s="5">
        <v>1.17919379247798</v>
      </c>
      <c r="D2989" s="5">
        <v>52524.4051611885</v>
      </c>
      <c r="E2989" s="2">
        <f t="shared" si="94"/>
        <v>0.507907473812611</v>
      </c>
      <c r="F2989" s="2">
        <f t="shared" si="95"/>
        <v>36134.6134047619</v>
      </c>
    </row>
    <row r="2990" spans="1:6">
      <c r="A2990" s="5">
        <v>0.6901085025112</v>
      </c>
      <c r="B2990" s="5">
        <v>20078.4560672054</v>
      </c>
      <c r="C2990" s="5">
        <v>1.17341154686997</v>
      </c>
      <c r="D2990" s="5">
        <v>58734.8068347332</v>
      </c>
      <c r="E2990" s="2">
        <f t="shared" si="94"/>
        <v>0.48330304435877</v>
      </c>
      <c r="F2990" s="2">
        <f t="shared" si="95"/>
        <v>38656.3507675278</v>
      </c>
    </row>
    <row r="2991" spans="1:6">
      <c r="A2991" s="5">
        <v>0.713457568421423</v>
      </c>
      <c r="B2991" s="5">
        <v>17180.1111382415</v>
      </c>
      <c r="C2991" s="5">
        <v>1.2578562338095</v>
      </c>
      <c r="D2991" s="5">
        <v>52723.7050401926</v>
      </c>
      <c r="E2991" s="2">
        <f t="shared" si="94"/>
        <v>0.544398665388077</v>
      </c>
      <c r="F2991" s="2">
        <f t="shared" si="95"/>
        <v>35543.5939019511</v>
      </c>
    </row>
    <row r="2992" spans="1:6">
      <c r="A2992" s="5">
        <v>0.696444928206294</v>
      </c>
      <c r="B2992" s="5">
        <v>18948.9516794991</v>
      </c>
      <c r="C2992" s="5">
        <v>1.24307590157691</v>
      </c>
      <c r="D2992" s="5">
        <v>58169.159210228</v>
      </c>
      <c r="E2992" s="2">
        <f t="shared" si="94"/>
        <v>0.546630973370616</v>
      </c>
      <c r="F2992" s="2">
        <f t="shared" si="95"/>
        <v>39220.2075307289</v>
      </c>
    </row>
    <row r="2993" spans="1:6">
      <c r="A2993" s="5">
        <v>0.703632491884843</v>
      </c>
      <c r="B2993" s="5">
        <v>23233.3929191245</v>
      </c>
      <c r="C2993" s="5">
        <v>1.22285277136243</v>
      </c>
      <c r="D2993" s="5">
        <v>59115.1935901671</v>
      </c>
      <c r="E2993" s="2">
        <f t="shared" si="94"/>
        <v>0.519220279477587</v>
      </c>
      <c r="F2993" s="2">
        <f t="shared" si="95"/>
        <v>35881.8006710426</v>
      </c>
    </row>
    <row r="2994" spans="1:6">
      <c r="A2994" s="5">
        <v>0.699779723557752</v>
      </c>
      <c r="B2994" s="5">
        <v>19117.9451161668</v>
      </c>
      <c r="C2994" s="5">
        <v>1.19465018530619</v>
      </c>
      <c r="D2994" s="5">
        <v>56829.0191616337</v>
      </c>
      <c r="E2994" s="2">
        <f t="shared" si="94"/>
        <v>0.494870461748438</v>
      </c>
      <c r="F2994" s="2">
        <f t="shared" si="95"/>
        <v>37711.0740454669</v>
      </c>
    </row>
    <row r="2995" spans="1:6">
      <c r="A2995" s="5">
        <v>0.681347785230569</v>
      </c>
      <c r="B2995" s="5">
        <v>16732.9247792883</v>
      </c>
      <c r="C2995" s="5">
        <v>1.2199740607786</v>
      </c>
      <c r="D2995" s="5">
        <v>53271.9514563951</v>
      </c>
      <c r="E2995" s="2">
        <f t="shared" si="94"/>
        <v>0.538626275548031</v>
      </c>
      <c r="F2995" s="2">
        <f t="shared" si="95"/>
        <v>36539.0266771068</v>
      </c>
    </row>
    <row r="2996" spans="1:6">
      <c r="A2996" s="5">
        <v>0.67456159555396</v>
      </c>
      <c r="B2996" s="5">
        <v>22216.342399051</v>
      </c>
      <c r="C2996" s="5">
        <v>1.14613909243239</v>
      </c>
      <c r="D2996" s="5">
        <v>58037.4062784807</v>
      </c>
      <c r="E2996" s="2">
        <f t="shared" si="94"/>
        <v>0.47157749687843</v>
      </c>
      <c r="F2996" s="2">
        <f t="shared" si="95"/>
        <v>35821.0638794297</v>
      </c>
    </row>
    <row r="2997" spans="1:6">
      <c r="A2997" s="5">
        <v>0.680297880139694</v>
      </c>
      <c r="B2997" s="5">
        <v>22220.2767126426</v>
      </c>
      <c r="C2997" s="5">
        <v>1.16144417049795</v>
      </c>
      <c r="D2997" s="5">
        <v>60729.8653690926</v>
      </c>
      <c r="E2997" s="2">
        <f t="shared" si="94"/>
        <v>0.481146290358256</v>
      </c>
      <c r="F2997" s="2">
        <f t="shared" si="95"/>
        <v>38509.58865645</v>
      </c>
    </row>
    <row r="2998" spans="1:6">
      <c r="A2998" s="5">
        <v>0.709964332806875</v>
      </c>
      <c r="B2998" s="5">
        <v>20411.9421417937</v>
      </c>
      <c r="C2998" s="5">
        <v>1.22963071878835</v>
      </c>
      <c r="D2998" s="5">
        <v>57876.4288283159</v>
      </c>
      <c r="E2998" s="2">
        <f t="shared" si="94"/>
        <v>0.519666385981475</v>
      </c>
      <c r="F2998" s="2">
        <f t="shared" si="95"/>
        <v>37464.4866865222</v>
      </c>
    </row>
    <row r="2999" spans="1:6">
      <c r="A2999" s="5">
        <v>0.72235068833</v>
      </c>
      <c r="B2999" s="5">
        <v>16372.6787360657</v>
      </c>
      <c r="C2999" s="5">
        <v>1.2723228432868</v>
      </c>
      <c r="D2999" s="5">
        <v>52937.8036184077</v>
      </c>
      <c r="E2999" s="2">
        <f t="shared" si="94"/>
        <v>0.5499721549568</v>
      </c>
      <c r="F2999" s="2">
        <f t="shared" si="95"/>
        <v>36565.124882342</v>
      </c>
    </row>
    <row r="3000" spans="1:6">
      <c r="A3000" s="5">
        <v>0.713335786994813</v>
      </c>
      <c r="B3000" s="5">
        <v>17254.5357994205</v>
      </c>
      <c r="C3000" s="5">
        <v>1.23502673373484</v>
      </c>
      <c r="D3000" s="5">
        <v>52880.1703015086</v>
      </c>
      <c r="E3000" s="2">
        <f t="shared" si="94"/>
        <v>0.521690946740027</v>
      </c>
      <c r="F3000" s="2">
        <f t="shared" si="95"/>
        <v>35625.6345020881</v>
      </c>
    </row>
    <row r="3001" spans="1:6">
      <c r="A3001" s="5">
        <v>0.702210239033546</v>
      </c>
      <c r="B3001" s="5">
        <v>17493.3385967783</v>
      </c>
      <c r="C3001" s="5">
        <v>1.20222166729638</v>
      </c>
      <c r="D3001" s="5">
        <v>54422.5736586862</v>
      </c>
      <c r="E3001" s="2">
        <f t="shared" si="94"/>
        <v>0.500011428262834</v>
      </c>
      <c r="F3001" s="2">
        <f t="shared" si="95"/>
        <v>36929.2350619079</v>
      </c>
    </row>
    <row r="3002" spans="1:6">
      <c r="A3002" s="5">
        <v>0.711983929025144</v>
      </c>
      <c r="B3002" s="5">
        <v>15329.3963810381</v>
      </c>
      <c r="C3002" s="5">
        <v>1.25135850847949</v>
      </c>
      <c r="D3002" s="5">
        <v>51555.0976234019</v>
      </c>
      <c r="E3002" s="2">
        <f t="shared" si="94"/>
        <v>0.539374579454346</v>
      </c>
      <c r="F3002" s="2">
        <f t="shared" si="95"/>
        <v>36225.7012423638</v>
      </c>
    </row>
    <row r="3003" spans="1:6">
      <c r="A3003" s="5">
        <v>0.658527860423889</v>
      </c>
      <c r="B3003" s="5">
        <v>21559.3017988344</v>
      </c>
      <c r="C3003" s="5">
        <v>1.15073321663698</v>
      </c>
      <c r="D3003" s="5">
        <v>58721.5148755928</v>
      </c>
      <c r="E3003" s="2">
        <f t="shared" si="94"/>
        <v>0.492205356213091</v>
      </c>
      <c r="F3003" s="2">
        <f t="shared" si="95"/>
        <v>37162.2130767584</v>
      </c>
    </row>
    <row r="3004" spans="1:6">
      <c r="A3004" s="5">
        <v>0.726640903334047</v>
      </c>
      <c r="B3004" s="5">
        <v>20780.5935803969</v>
      </c>
      <c r="C3004" s="5">
        <v>1.28476250409856</v>
      </c>
      <c r="D3004" s="5">
        <v>58804.5346643377</v>
      </c>
      <c r="E3004" s="2">
        <f t="shared" si="94"/>
        <v>0.558121600764513</v>
      </c>
      <c r="F3004" s="2">
        <f t="shared" si="95"/>
        <v>38023.9410839408</v>
      </c>
    </row>
    <row r="3005" spans="1:6">
      <c r="A3005" s="5">
        <v>0.682192599232107</v>
      </c>
      <c r="B3005" s="5">
        <v>18463.013513797</v>
      </c>
      <c r="C3005" s="5">
        <v>1.15946068142101</v>
      </c>
      <c r="D3005" s="5">
        <v>54735.7206234394</v>
      </c>
      <c r="E3005" s="2">
        <f t="shared" si="94"/>
        <v>0.477268082188903</v>
      </c>
      <c r="F3005" s="2">
        <f t="shared" si="95"/>
        <v>36272.7071096424</v>
      </c>
    </row>
    <row r="3006" spans="1:6">
      <c r="A3006" s="5">
        <v>0.656430130728834</v>
      </c>
      <c r="B3006" s="5">
        <v>20144.273932316</v>
      </c>
      <c r="C3006" s="5">
        <v>1.1528555896249</v>
      </c>
      <c r="D3006" s="5">
        <v>59218.1785434235</v>
      </c>
      <c r="E3006" s="2">
        <f t="shared" si="94"/>
        <v>0.496425458896066</v>
      </c>
      <c r="F3006" s="2">
        <f t="shared" si="95"/>
        <v>39073.9046111075</v>
      </c>
    </row>
    <row r="3007" spans="1:6">
      <c r="A3007" s="5">
        <v>0.647486362286572</v>
      </c>
      <c r="B3007" s="5">
        <v>21169.1073217772</v>
      </c>
      <c r="C3007" s="5">
        <v>1.13501860619557</v>
      </c>
      <c r="D3007" s="5">
        <v>61068.419165649</v>
      </c>
      <c r="E3007" s="2">
        <f t="shared" si="94"/>
        <v>0.487532243908998</v>
      </c>
      <c r="F3007" s="2">
        <f t="shared" si="95"/>
        <v>39899.3118438718</v>
      </c>
    </row>
    <row r="3008" spans="1:6">
      <c r="A3008" s="5">
        <v>0.713301012450772</v>
      </c>
      <c r="B3008" s="5">
        <v>20914.3046525775</v>
      </c>
      <c r="C3008" s="5">
        <v>1.26227473691549</v>
      </c>
      <c r="D3008" s="5">
        <v>56703.0983583397</v>
      </c>
      <c r="E3008" s="2">
        <f t="shared" si="94"/>
        <v>0.548973724464718</v>
      </c>
      <c r="F3008" s="2">
        <f t="shared" si="95"/>
        <v>35788.7937057622</v>
      </c>
    </row>
    <row r="3009" spans="1:6">
      <c r="A3009" s="5">
        <v>0.624970835346172</v>
      </c>
      <c r="B3009" s="5">
        <v>19048.6562632361</v>
      </c>
      <c r="C3009" s="5">
        <v>1.03974967925892</v>
      </c>
      <c r="D3009" s="5">
        <v>55307.310813229</v>
      </c>
      <c r="E3009" s="2">
        <f t="shared" si="94"/>
        <v>0.414778843912748</v>
      </c>
      <c r="F3009" s="2">
        <f t="shared" si="95"/>
        <v>36258.6545499929</v>
      </c>
    </row>
    <row r="3010" spans="1:6">
      <c r="A3010" s="5">
        <v>0.733185997751351</v>
      </c>
      <c r="B3010" s="5">
        <v>19243.3413528003</v>
      </c>
      <c r="C3010" s="5">
        <v>1.30731549581111</v>
      </c>
      <c r="D3010" s="5">
        <v>58254.9355033107</v>
      </c>
      <c r="E3010" s="2">
        <f t="shared" si="94"/>
        <v>0.574129498059759</v>
      </c>
      <c r="F3010" s="2">
        <f t="shared" si="95"/>
        <v>39011.5941505104</v>
      </c>
    </row>
    <row r="3011" spans="1:6">
      <c r="A3011" s="5">
        <v>0.684512529221374</v>
      </c>
      <c r="B3011" s="5">
        <v>20636.1012835295</v>
      </c>
      <c r="C3011" s="5">
        <v>1.21579897079423</v>
      </c>
      <c r="D3011" s="5">
        <v>58416.2790686809</v>
      </c>
      <c r="E3011" s="2">
        <f t="shared" si="94"/>
        <v>0.531286441572856</v>
      </c>
      <c r="F3011" s="2">
        <f t="shared" si="95"/>
        <v>37780.1777851514</v>
      </c>
    </row>
    <row r="3012" spans="1:6">
      <c r="A3012" s="5">
        <v>0.756391570124532</v>
      </c>
      <c r="B3012" s="5">
        <v>20381.7885343606</v>
      </c>
      <c r="C3012" s="5">
        <v>1.31757575266873</v>
      </c>
      <c r="D3012" s="5">
        <v>56793.6457696801</v>
      </c>
      <c r="E3012" s="2">
        <f t="shared" ref="E3012:E3075" si="96">C3012-A3012</f>
        <v>0.561184182544198</v>
      </c>
      <c r="F3012" s="2">
        <f t="shared" ref="F3012:F3075" si="97">D3012-B3012</f>
        <v>36411.8572353195</v>
      </c>
    </row>
    <row r="3013" spans="1:6">
      <c r="A3013" s="5">
        <v>0.68755396042768</v>
      </c>
      <c r="B3013" s="5">
        <v>17585.2976624821</v>
      </c>
      <c r="C3013" s="5">
        <v>1.15768416217773</v>
      </c>
      <c r="D3013" s="5">
        <v>53790.1063105861</v>
      </c>
      <c r="E3013" s="2">
        <f t="shared" si="96"/>
        <v>0.47013020175005</v>
      </c>
      <c r="F3013" s="2">
        <f t="shared" si="97"/>
        <v>36204.808648104</v>
      </c>
    </row>
    <row r="3014" spans="1:6">
      <c r="A3014" s="5">
        <v>0.713149145740663</v>
      </c>
      <c r="B3014" s="5">
        <v>23571.4200915226</v>
      </c>
      <c r="C3014" s="5">
        <v>1.25250349716566</v>
      </c>
      <c r="D3014" s="5">
        <v>61835.3361494868</v>
      </c>
      <c r="E3014" s="2">
        <f t="shared" si="96"/>
        <v>0.539354351424997</v>
      </c>
      <c r="F3014" s="2">
        <f t="shared" si="97"/>
        <v>38263.9160579642</v>
      </c>
    </row>
    <row r="3015" spans="1:6">
      <c r="A3015" s="5">
        <v>0.736507899866873</v>
      </c>
      <c r="B3015" s="5">
        <v>18960.2055939639</v>
      </c>
      <c r="C3015" s="5">
        <v>1.27849330949789</v>
      </c>
      <c r="D3015" s="5">
        <v>54768.9383606657</v>
      </c>
      <c r="E3015" s="2">
        <f t="shared" si="96"/>
        <v>0.541985409631017</v>
      </c>
      <c r="F3015" s="2">
        <f t="shared" si="97"/>
        <v>35808.7327667018</v>
      </c>
    </row>
    <row r="3016" spans="1:6">
      <c r="A3016" s="5">
        <v>0.749679234999233</v>
      </c>
      <c r="B3016" s="5">
        <v>26088.1288960121</v>
      </c>
      <c r="C3016" s="5">
        <v>1.30943162539088</v>
      </c>
      <c r="D3016" s="5">
        <v>69508.4509845216</v>
      </c>
      <c r="E3016" s="2">
        <f t="shared" si="96"/>
        <v>0.559752390391647</v>
      </c>
      <c r="F3016" s="2">
        <f t="shared" si="97"/>
        <v>43420.3220885095</v>
      </c>
    </row>
    <row r="3017" spans="1:6">
      <c r="A3017" s="5">
        <v>0.695639047075271</v>
      </c>
      <c r="B3017" s="5">
        <v>18158.8300830569</v>
      </c>
      <c r="C3017" s="5">
        <v>1.22444424656783</v>
      </c>
      <c r="D3017" s="5">
        <v>54769.3809119243</v>
      </c>
      <c r="E3017" s="2">
        <f t="shared" si="96"/>
        <v>0.528805199492559</v>
      </c>
      <c r="F3017" s="2">
        <f t="shared" si="97"/>
        <v>36610.5508288674</v>
      </c>
    </row>
    <row r="3018" spans="1:6">
      <c r="A3018" s="5">
        <v>0.721587461581742</v>
      </c>
      <c r="B3018" s="5">
        <v>15814.1379645166</v>
      </c>
      <c r="C3018" s="5">
        <v>1.23228523929088</v>
      </c>
      <c r="D3018" s="5">
        <v>51202.9407946226</v>
      </c>
      <c r="E3018" s="2">
        <f t="shared" si="96"/>
        <v>0.510697777709138</v>
      </c>
      <c r="F3018" s="2">
        <f t="shared" si="97"/>
        <v>35388.802830106</v>
      </c>
    </row>
    <row r="3019" spans="1:6">
      <c r="A3019" s="5">
        <v>0.723333384403272</v>
      </c>
      <c r="B3019" s="5">
        <v>19542.8903586641</v>
      </c>
      <c r="C3019" s="5">
        <v>1.24687931160164</v>
      </c>
      <c r="D3019" s="5">
        <v>56733.6724931992</v>
      </c>
      <c r="E3019" s="2">
        <f t="shared" si="96"/>
        <v>0.523545927198368</v>
      </c>
      <c r="F3019" s="2">
        <f t="shared" si="97"/>
        <v>37190.7821345351</v>
      </c>
    </row>
    <row r="3020" spans="1:6">
      <c r="A3020" s="5">
        <v>0.669633254111565</v>
      </c>
      <c r="B3020" s="5">
        <v>15965.0638167295</v>
      </c>
      <c r="C3020" s="5">
        <v>1.14714160442245</v>
      </c>
      <c r="D3020" s="5">
        <v>52364.6053600765</v>
      </c>
      <c r="E3020" s="2">
        <f t="shared" si="96"/>
        <v>0.477508350310885</v>
      </c>
      <c r="F3020" s="2">
        <f t="shared" si="97"/>
        <v>36399.541543347</v>
      </c>
    </row>
    <row r="3021" spans="1:6">
      <c r="A3021" s="5">
        <v>0.722941136246786</v>
      </c>
      <c r="B3021" s="5">
        <v>20304.0887754054</v>
      </c>
      <c r="C3021" s="5">
        <v>1.24131600680166</v>
      </c>
      <c r="D3021" s="5">
        <v>58710.0363607209</v>
      </c>
      <c r="E3021" s="2">
        <f t="shared" si="96"/>
        <v>0.518374870554874</v>
      </c>
      <c r="F3021" s="2">
        <f t="shared" si="97"/>
        <v>38405.9475853155</v>
      </c>
    </row>
    <row r="3022" spans="1:6">
      <c r="A3022" s="5">
        <v>0.738584114286463</v>
      </c>
      <c r="B3022" s="5">
        <v>19335.6724962312</v>
      </c>
      <c r="C3022" s="5">
        <v>1.28204014202541</v>
      </c>
      <c r="D3022" s="5">
        <v>55508.8855039004</v>
      </c>
      <c r="E3022" s="2">
        <f t="shared" si="96"/>
        <v>0.543456027738947</v>
      </c>
      <c r="F3022" s="2">
        <f t="shared" si="97"/>
        <v>36173.2130076692</v>
      </c>
    </row>
    <row r="3023" spans="1:6">
      <c r="A3023" s="5">
        <v>0.737606331804919</v>
      </c>
      <c r="B3023" s="5">
        <v>17895.3085227544</v>
      </c>
      <c r="C3023" s="5">
        <v>1.23503397404153</v>
      </c>
      <c r="D3023" s="5">
        <v>52703.6230990602</v>
      </c>
      <c r="E3023" s="2">
        <f t="shared" si="96"/>
        <v>0.497427642236611</v>
      </c>
      <c r="F3023" s="2">
        <f t="shared" si="97"/>
        <v>34808.3145763058</v>
      </c>
    </row>
    <row r="3024" spans="1:6">
      <c r="A3024" s="5">
        <v>0.68856792561125</v>
      </c>
      <c r="B3024" s="5">
        <v>17741.4550900299</v>
      </c>
      <c r="C3024" s="5">
        <v>1.19668837360597</v>
      </c>
      <c r="D3024" s="5">
        <v>53668.4617779347</v>
      </c>
      <c r="E3024" s="2">
        <f t="shared" si="96"/>
        <v>0.50812044799472</v>
      </c>
      <c r="F3024" s="2">
        <f t="shared" si="97"/>
        <v>35927.0066879048</v>
      </c>
    </row>
    <row r="3025" spans="1:6">
      <c r="A3025" s="5">
        <v>0.66635293319912</v>
      </c>
      <c r="B3025" s="5">
        <v>22718.1696700597</v>
      </c>
      <c r="C3025" s="5">
        <v>1.15793033179721</v>
      </c>
      <c r="D3025" s="5">
        <v>63606.8495130253</v>
      </c>
      <c r="E3025" s="2">
        <f t="shared" si="96"/>
        <v>0.49157739859809</v>
      </c>
      <c r="F3025" s="2">
        <f t="shared" si="97"/>
        <v>40888.6798429656</v>
      </c>
    </row>
    <row r="3026" spans="1:6">
      <c r="A3026" s="5">
        <v>0.711052725687584</v>
      </c>
      <c r="B3026" s="5">
        <v>22773.6741969372</v>
      </c>
      <c r="C3026" s="5">
        <v>1.22277084517115</v>
      </c>
      <c r="D3026" s="5">
        <v>61494.0511471245</v>
      </c>
      <c r="E3026" s="2">
        <f t="shared" si="96"/>
        <v>0.511718119483566</v>
      </c>
      <c r="F3026" s="2">
        <f t="shared" si="97"/>
        <v>38720.3769501873</v>
      </c>
    </row>
    <row r="3027" spans="1:6">
      <c r="A3027" s="5">
        <v>0.682807240916555</v>
      </c>
      <c r="B3027" s="5">
        <v>26321.1125728149</v>
      </c>
      <c r="C3027" s="5">
        <v>1.2066271671355</v>
      </c>
      <c r="D3027" s="5">
        <v>65958.4082413112</v>
      </c>
      <c r="E3027" s="2">
        <f t="shared" si="96"/>
        <v>0.523819926218945</v>
      </c>
      <c r="F3027" s="2">
        <f t="shared" si="97"/>
        <v>39637.2956684963</v>
      </c>
    </row>
    <row r="3028" spans="1:6">
      <c r="A3028" s="5">
        <v>0.739022710401073</v>
      </c>
      <c r="B3028" s="5">
        <v>26324.3377741642</v>
      </c>
      <c r="C3028" s="5">
        <v>1.24446347279856</v>
      </c>
      <c r="D3028" s="5">
        <v>63308.8089879869</v>
      </c>
      <c r="E3028" s="2">
        <f t="shared" si="96"/>
        <v>0.505440762397487</v>
      </c>
      <c r="F3028" s="2">
        <f t="shared" si="97"/>
        <v>36984.4712138227</v>
      </c>
    </row>
    <row r="3029" spans="1:6">
      <c r="A3029" s="5">
        <v>0.719760154271368</v>
      </c>
      <c r="B3029" s="5">
        <v>14661.4685222985</v>
      </c>
      <c r="C3029" s="5">
        <v>1.27526653188188</v>
      </c>
      <c r="D3029" s="5">
        <v>52083.8955458273</v>
      </c>
      <c r="E3029" s="2">
        <f t="shared" si="96"/>
        <v>0.555506377610512</v>
      </c>
      <c r="F3029" s="2">
        <f t="shared" si="97"/>
        <v>37422.4270235288</v>
      </c>
    </row>
    <row r="3030" spans="1:6">
      <c r="A3030" s="5">
        <v>0.708757759510511</v>
      </c>
      <c r="B3030" s="5">
        <v>21315.5094372634</v>
      </c>
      <c r="C3030" s="5">
        <v>1.22123238498378</v>
      </c>
      <c r="D3030" s="5">
        <v>60221.652327072</v>
      </c>
      <c r="E3030" s="2">
        <f t="shared" si="96"/>
        <v>0.512474625473269</v>
      </c>
      <c r="F3030" s="2">
        <f t="shared" si="97"/>
        <v>38906.1428898086</v>
      </c>
    </row>
    <row r="3031" spans="1:6">
      <c r="A3031" s="5">
        <v>0.697370379164394</v>
      </c>
      <c r="B3031" s="5">
        <v>21448.2871439359</v>
      </c>
      <c r="C3031" s="5">
        <v>1.19893589287928</v>
      </c>
      <c r="D3031" s="5">
        <v>58594.0650438573</v>
      </c>
      <c r="E3031" s="2">
        <f t="shared" si="96"/>
        <v>0.501565513714886</v>
      </c>
      <c r="F3031" s="2">
        <f t="shared" si="97"/>
        <v>37145.7778999214</v>
      </c>
    </row>
    <row r="3032" spans="1:6">
      <c r="A3032" s="5">
        <v>0.727820016221094</v>
      </c>
      <c r="B3032" s="5">
        <v>18615.9129857649</v>
      </c>
      <c r="C3032" s="5">
        <v>1.29362554991069</v>
      </c>
      <c r="D3032" s="5">
        <v>57137.085016045</v>
      </c>
      <c r="E3032" s="2">
        <f t="shared" si="96"/>
        <v>0.565805533689596</v>
      </c>
      <c r="F3032" s="2">
        <f t="shared" si="97"/>
        <v>38521.1720302801</v>
      </c>
    </row>
    <row r="3033" spans="1:6">
      <c r="A3033" s="5">
        <v>0.752921875273477</v>
      </c>
      <c r="B3033" s="5">
        <v>21784.9617799345</v>
      </c>
      <c r="C3033" s="5">
        <v>1.29206746629662</v>
      </c>
      <c r="D3033" s="5">
        <v>60472.9634826075</v>
      </c>
      <c r="E3033" s="2">
        <f t="shared" si="96"/>
        <v>0.539145591023143</v>
      </c>
      <c r="F3033" s="2">
        <f t="shared" si="97"/>
        <v>38688.001702673</v>
      </c>
    </row>
    <row r="3034" spans="1:6">
      <c r="A3034" s="5">
        <v>0.673790492256864</v>
      </c>
      <c r="B3034" s="5">
        <v>14937.46456166</v>
      </c>
      <c r="C3034" s="5">
        <v>1.18337456669447</v>
      </c>
      <c r="D3034" s="5">
        <v>49402.5891353065</v>
      </c>
      <c r="E3034" s="2">
        <f t="shared" si="96"/>
        <v>0.509584074437606</v>
      </c>
      <c r="F3034" s="2">
        <f t="shared" si="97"/>
        <v>34465.1245736465</v>
      </c>
    </row>
    <row r="3035" spans="1:6">
      <c r="A3035" s="5">
        <v>0.758012222806981</v>
      </c>
      <c r="B3035" s="5">
        <v>17040.6316372448</v>
      </c>
      <c r="C3035" s="5">
        <v>1.32020957104325</v>
      </c>
      <c r="D3035" s="5">
        <v>54605.6383806391</v>
      </c>
      <c r="E3035" s="2">
        <f t="shared" si="96"/>
        <v>0.562197348236269</v>
      </c>
      <c r="F3035" s="2">
        <f t="shared" si="97"/>
        <v>37565.0067433943</v>
      </c>
    </row>
    <row r="3036" spans="1:6">
      <c r="A3036" s="5">
        <v>0.709794780906771</v>
      </c>
      <c r="B3036" s="5">
        <v>17966.8894956688</v>
      </c>
      <c r="C3036" s="5">
        <v>1.23078142733741</v>
      </c>
      <c r="D3036" s="5">
        <v>54029.4843281227</v>
      </c>
      <c r="E3036" s="2">
        <f t="shared" si="96"/>
        <v>0.520986646430639</v>
      </c>
      <c r="F3036" s="2">
        <f t="shared" si="97"/>
        <v>36062.5948324539</v>
      </c>
    </row>
    <row r="3037" spans="1:6">
      <c r="A3037" s="5">
        <v>0.668757299783973</v>
      </c>
      <c r="B3037" s="5">
        <v>24803.7245394635</v>
      </c>
      <c r="C3037" s="5">
        <v>1.16767903811003</v>
      </c>
      <c r="D3037" s="5">
        <v>63513.6244489078</v>
      </c>
      <c r="E3037" s="2">
        <f t="shared" si="96"/>
        <v>0.498921738326057</v>
      </c>
      <c r="F3037" s="2">
        <f t="shared" si="97"/>
        <v>38709.8999094443</v>
      </c>
    </row>
    <row r="3038" spans="1:6">
      <c r="A3038" s="5">
        <v>0.707886244568176</v>
      </c>
      <c r="B3038" s="5">
        <v>21630.6726539725</v>
      </c>
      <c r="C3038" s="5">
        <v>1.20676948758173</v>
      </c>
      <c r="D3038" s="5">
        <v>60721.3653681104</v>
      </c>
      <c r="E3038" s="2">
        <f t="shared" si="96"/>
        <v>0.498883243013554</v>
      </c>
      <c r="F3038" s="2">
        <f t="shared" si="97"/>
        <v>39090.6927141379</v>
      </c>
    </row>
    <row r="3039" spans="1:6">
      <c r="A3039" s="5">
        <v>0.701274348348184</v>
      </c>
      <c r="B3039" s="5">
        <v>21606.7760814085</v>
      </c>
      <c r="C3039" s="5">
        <v>1.17559200119795</v>
      </c>
      <c r="D3039" s="5">
        <v>59083.2906255309</v>
      </c>
      <c r="E3039" s="2">
        <f t="shared" si="96"/>
        <v>0.474317652849766</v>
      </c>
      <c r="F3039" s="2">
        <f t="shared" si="97"/>
        <v>37476.5145441224</v>
      </c>
    </row>
    <row r="3040" spans="1:6">
      <c r="A3040" s="5">
        <v>0.697794708165975</v>
      </c>
      <c r="B3040" s="5">
        <v>20489.3641371298</v>
      </c>
      <c r="C3040" s="5">
        <v>1.26219290442018</v>
      </c>
      <c r="D3040" s="5">
        <v>58370.7071056398</v>
      </c>
      <c r="E3040" s="2">
        <f t="shared" si="96"/>
        <v>0.564398196254205</v>
      </c>
      <c r="F3040" s="2">
        <f t="shared" si="97"/>
        <v>37881.34296851</v>
      </c>
    </row>
    <row r="3041" spans="1:6">
      <c r="A3041" s="5">
        <v>0.730051523256276</v>
      </c>
      <c r="B3041" s="5">
        <v>19537.1047382676</v>
      </c>
      <c r="C3041" s="5">
        <v>1.23074351169525</v>
      </c>
      <c r="D3041" s="5">
        <v>57100.5068331942</v>
      </c>
      <c r="E3041" s="2">
        <f t="shared" si="96"/>
        <v>0.500691988438974</v>
      </c>
      <c r="F3041" s="2">
        <f t="shared" si="97"/>
        <v>37563.4020949266</v>
      </c>
    </row>
    <row r="3042" spans="1:6">
      <c r="A3042" s="5">
        <v>0.753278597548637</v>
      </c>
      <c r="B3042" s="5">
        <v>25007.1315535597</v>
      </c>
      <c r="C3042" s="5">
        <v>1.31178234484121</v>
      </c>
      <c r="D3042" s="5">
        <v>62753.9525520083</v>
      </c>
      <c r="E3042" s="2">
        <f t="shared" si="96"/>
        <v>0.558503747292573</v>
      </c>
      <c r="F3042" s="2">
        <f t="shared" si="97"/>
        <v>37746.8209984486</v>
      </c>
    </row>
    <row r="3043" spans="1:6">
      <c r="A3043" s="5">
        <v>0.73856515479551</v>
      </c>
      <c r="B3043" s="5">
        <v>15333.7378694858</v>
      </c>
      <c r="C3043" s="5">
        <v>1.29151762668981</v>
      </c>
      <c r="D3043" s="5">
        <v>50789.363573506</v>
      </c>
      <c r="E3043" s="2">
        <f t="shared" si="96"/>
        <v>0.5529524718943</v>
      </c>
      <c r="F3043" s="2">
        <f t="shared" si="97"/>
        <v>35455.6257040202</v>
      </c>
    </row>
    <row r="3044" spans="1:6">
      <c r="A3044" s="5">
        <v>0.720592360026567</v>
      </c>
      <c r="B3044" s="5">
        <v>20738.0195327907</v>
      </c>
      <c r="C3044" s="5">
        <v>1.23797555850125</v>
      </c>
      <c r="D3044" s="5">
        <v>56287.9044346002</v>
      </c>
      <c r="E3044" s="2">
        <f t="shared" si="96"/>
        <v>0.517383198474683</v>
      </c>
      <c r="F3044" s="2">
        <f t="shared" si="97"/>
        <v>35549.8849018095</v>
      </c>
    </row>
    <row r="3045" spans="1:6">
      <c r="A3045" s="5">
        <v>0.719536430014145</v>
      </c>
      <c r="B3045" s="5">
        <v>19472.0564318383</v>
      </c>
      <c r="C3045" s="5">
        <v>1.26829071244829</v>
      </c>
      <c r="D3045" s="5">
        <v>57109.2345721792</v>
      </c>
      <c r="E3045" s="2">
        <f t="shared" si="96"/>
        <v>0.548754282434145</v>
      </c>
      <c r="F3045" s="2">
        <f t="shared" si="97"/>
        <v>37637.1781403409</v>
      </c>
    </row>
    <row r="3046" spans="1:6">
      <c r="A3046" s="5">
        <v>0.693919348375523</v>
      </c>
      <c r="B3046" s="5">
        <v>20454.02979802</v>
      </c>
      <c r="C3046" s="5">
        <v>1.19438362954534</v>
      </c>
      <c r="D3046" s="5">
        <v>59709.1269943678</v>
      </c>
      <c r="E3046" s="2">
        <f t="shared" si="96"/>
        <v>0.500464281169817</v>
      </c>
      <c r="F3046" s="2">
        <f t="shared" si="97"/>
        <v>39255.0971963478</v>
      </c>
    </row>
    <row r="3047" spans="1:6">
      <c r="A3047" s="5">
        <v>0.733327368011025</v>
      </c>
      <c r="B3047" s="5">
        <v>19862.9506018419</v>
      </c>
      <c r="C3047" s="5">
        <v>1.25361022399748</v>
      </c>
      <c r="D3047" s="5">
        <v>56020.3585489902</v>
      </c>
      <c r="E3047" s="2">
        <f t="shared" si="96"/>
        <v>0.520282855986455</v>
      </c>
      <c r="F3047" s="2">
        <f t="shared" si="97"/>
        <v>36157.4079471483</v>
      </c>
    </row>
    <row r="3048" spans="1:6">
      <c r="A3048" s="5">
        <v>0.68037915709095</v>
      </c>
      <c r="B3048" s="5">
        <v>19920.3311825103</v>
      </c>
      <c r="C3048" s="5">
        <v>1.16788044383263</v>
      </c>
      <c r="D3048" s="5">
        <v>58518.6134410449</v>
      </c>
      <c r="E3048" s="2">
        <f t="shared" si="96"/>
        <v>0.48750128674168</v>
      </c>
      <c r="F3048" s="2">
        <f t="shared" si="97"/>
        <v>38598.2822585346</v>
      </c>
    </row>
    <row r="3049" spans="1:6">
      <c r="A3049" s="5">
        <v>0.695989283851501</v>
      </c>
      <c r="B3049" s="5">
        <v>18550.8234094503</v>
      </c>
      <c r="C3049" s="5">
        <v>1.20296063694672</v>
      </c>
      <c r="D3049" s="5">
        <v>56095.7250775344</v>
      </c>
      <c r="E3049" s="2">
        <f t="shared" si="96"/>
        <v>0.506971353095219</v>
      </c>
      <c r="F3049" s="2">
        <f t="shared" si="97"/>
        <v>37544.9016680841</v>
      </c>
    </row>
    <row r="3050" spans="1:6">
      <c r="A3050" s="5">
        <v>0.725688269208198</v>
      </c>
      <c r="B3050" s="5">
        <v>17769.8536842326</v>
      </c>
      <c r="C3050" s="5">
        <v>1.24282187336363</v>
      </c>
      <c r="D3050" s="5">
        <v>54351.6852505162</v>
      </c>
      <c r="E3050" s="2">
        <f t="shared" si="96"/>
        <v>0.517133604155432</v>
      </c>
      <c r="F3050" s="2">
        <f t="shared" si="97"/>
        <v>36581.8315662836</v>
      </c>
    </row>
    <row r="3051" spans="1:6">
      <c r="A3051" s="5">
        <v>0.692606003973263</v>
      </c>
      <c r="B3051" s="5">
        <v>19776.7856109657</v>
      </c>
      <c r="C3051" s="5">
        <v>1.20216835183996</v>
      </c>
      <c r="D3051" s="5">
        <v>58637.8700943864</v>
      </c>
      <c r="E3051" s="2">
        <f t="shared" si="96"/>
        <v>0.509562347866697</v>
      </c>
      <c r="F3051" s="2">
        <f t="shared" si="97"/>
        <v>38861.0844834207</v>
      </c>
    </row>
    <row r="3052" spans="1:6">
      <c r="A3052" s="5">
        <v>0.666966541023928</v>
      </c>
      <c r="B3052" s="5">
        <v>18863.2891758668</v>
      </c>
      <c r="C3052" s="5">
        <v>1.12748525943516</v>
      </c>
      <c r="D3052" s="5">
        <v>56757.069168315</v>
      </c>
      <c r="E3052" s="2">
        <f t="shared" si="96"/>
        <v>0.460518718411232</v>
      </c>
      <c r="F3052" s="2">
        <f t="shared" si="97"/>
        <v>37893.7799924482</v>
      </c>
    </row>
    <row r="3053" spans="1:6">
      <c r="A3053" s="5">
        <v>0.710376656922084</v>
      </c>
      <c r="B3053" s="5">
        <v>14617.6455262177</v>
      </c>
      <c r="C3053" s="5">
        <v>1.22981750272217</v>
      </c>
      <c r="D3053" s="5">
        <v>50664.4901067504</v>
      </c>
      <c r="E3053" s="2">
        <f t="shared" si="96"/>
        <v>0.519440845800086</v>
      </c>
      <c r="F3053" s="2">
        <f t="shared" si="97"/>
        <v>36046.8445805327</v>
      </c>
    </row>
    <row r="3054" spans="1:6">
      <c r="A3054" s="5">
        <v>0.625772323459365</v>
      </c>
      <c r="B3054" s="5">
        <v>19658.5370704043</v>
      </c>
      <c r="C3054" s="5">
        <v>1.10021122956879</v>
      </c>
      <c r="D3054" s="5">
        <v>57586.3232767803</v>
      </c>
      <c r="E3054" s="2">
        <f t="shared" si="96"/>
        <v>0.474438906109425</v>
      </c>
      <c r="F3054" s="2">
        <f t="shared" si="97"/>
        <v>37927.786206376</v>
      </c>
    </row>
    <row r="3055" spans="1:6">
      <c r="A3055" s="5">
        <v>0.6385993315128</v>
      </c>
      <c r="B3055" s="5">
        <v>17346.2021669671</v>
      </c>
      <c r="C3055" s="5">
        <v>1.06548552520332</v>
      </c>
      <c r="D3055" s="5">
        <v>54821.0978374765</v>
      </c>
      <c r="E3055" s="2">
        <f t="shared" si="96"/>
        <v>0.42688619369052</v>
      </c>
      <c r="F3055" s="2">
        <f t="shared" si="97"/>
        <v>37474.8956705094</v>
      </c>
    </row>
    <row r="3056" spans="1:6">
      <c r="A3056" s="5">
        <v>0.669825282772913</v>
      </c>
      <c r="B3056" s="5">
        <v>19246.8015917129</v>
      </c>
      <c r="C3056" s="5">
        <v>1.15059577889274</v>
      </c>
      <c r="D3056" s="5">
        <v>55448.2494925338</v>
      </c>
      <c r="E3056" s="2">
        <f t="shared" si="96"/>
        <v>0.480770496119827</v>
      </c>
      <c r="F3056" s="2">
        <f t="shared" si="97"/>
        <v>36201.4479008209</v>
      </c>
    </row>
    <row r="3057" spans="1:6">
      <c r="A3057" s="5">
        <v>0.675435732075704</v>
      </c>
      <c r="B3057" s="5">
        <v>24533.1494199973</v>
      </c>
      <c r="C3057" s="5">
        <v>1.14215091750403</v>
      </c>
      <c r="D3057" s="5">
        <v>64313.4075425936</v>
      </c>
      <c r="E3057" s="2">
        <f t="shared" si="96"/>
        <v>0.466715185428326</v>
      </c>
      <c r="F3057" s="2">
        <f t="shared" si="97"/>
        <v>39780.2581225963</v>
      </c>
    </row>
    <row r="3058" spans="1:6">
      <c r="A3058" s="5">
        <v>0.661319663136801</v>
      </c>
      <c r="B3058" s="5">
        <v>18018.4662714203</v>
      </c>
      <c r="C3058" s="5">
        <v>1.09166602664791</v>
      </c>
      <c r="D3058" s="5">
        <v>52038.3685587938</v>
      </c>
      <c r="E3058" s="2">
        <f t="shared" si="96"/>
        <v>0.430346363511109</v>
      </c>
      <c r="F3058" s="2">
        <f t="shared" si="97"/>
        <v>34019.9022873735</v>
      </c>
    </row>
    <row r="3059" spans="1:6">
      <c r="A3059" s="5">
        <v>0.687187275110908</v>
      </c>
      <c r="B3059" s="5">
        <v>18676.2928594122</v>
      </c>
      <c r="C3059" s="5">
        <v>1.20291676281938</v>
      </c>
      <c r="D3059" s="5">
        <v>55693.9251746271</v>
      </c>
      <c r="E3059" s="2">
        <f t="shared" si="96"/>
        <v>0.515729487708472</v>
      </c>
      <c r="F3059" s="2">
        <f t="shared" si="97"/>
        <v>37017.6323152149</v>
      </c>
    </row>
    <row r="3060" spans="1:6">
      <c r="A3060" s="5">
        <v>0.708715264034334</v>
      </c>
      <c r="B3060" s="5">
        <v>19795.5850971901</v>
      </c>
      <c r="C3060" s="5">
        <v>1.22626661132162</v>
      </c>
      <c r="D3060" s="5">
        <v>56996.669639381</v>
      </c>
      <c r="E3060" s="2">
        <f t="shared" si="96"/>
        <v>0.517551347287286</v>
      </c>
      <c r="F3060" s="2">
        <f t="shared" si="97"/>
        <v>37201.0845421909</v>
      </c>
    </row>
    <row r="3061" spans="1:6">
      <c r="A3061" s="5">
        <v>0.719759987942997</v>
      </c>
      <c r="B3061" s="5">
        <v>24600.3745174343</v>
      </c>
      <c r="C3061" s="5">
        <v>1.2513737285056</v>
      </c>
      <c r="D3061" s="5">
        <v>64653.9501107842</v>
      </c>
      <c r="E3061" s="2">
        <f t="shared" si="96"/>
        <v>0.531613740562603</v>
      </c>
      <c r="F3061" s="2">
        <f t="shared" si="97"/>
        <v>40053.5755933499</v>
      </c>
    </row>
    <row r="3062" spans="1:6">
      <c r="A3062" s="5">
        <v>0.681652588750311</v>
      </c>
      <c r="B3062" s="5">
        <v>24274.9769357517</v>
      </c>
      <c r="C3062" s="5">
        <v>1.15776101033428</v>
      </c>
      <c r="D3062" s="5">
        <v>62601.1369900588</v>
      </c>
      <c r="E3062" s="2">
        <f t="shared" si="96"/>
        <v>0.476108421583969</v>
      </c>
      <c r="F3062" s="2">
        <f t="shared" si="97"/>
        <v>38326.1600543071</v>
      </c>
    </row>
    <row r="3063" spans="1:6">
      <c r="A3063" s="5">
        <v>0.685559901658198</v>
      </c>
      <c r="B3063" s="5">
        <v>17115.9781044222</v>
      </c>
      <c r="C3063" s="5">
        <v>1.2067143015968</v>
      </c>
      <c r="D3063" s="5">
        <v>53558.1970286191</v>
      </c>
      <c r="E3063" s="2">
        <f t="shared" si="96"/>
        <v>0.521154399938602</v>
      </c>
      <c r="F3063" s="2">
        <f t="shared" si="97"/>
        <v>36442.2189241969</v>
      </c>
    </row>
    <row r="3064" spans="1:6">
      <c r="A3064" s="5">
        <v>0.728480119470909</v>
      </c>
      <c r="B3064" s="5">
        <v>16573.0741615374</v>
      </c>
      <c r="C3064" s="5">
        <v>1.24110858092293</v>
      </c>
      <c r="D3064" s="5">
        <v>51506.6298596726</v>
      </c>
      <c r="E3064" s="2">
        <f t="shared" si="96"/>
        <v>0.512628461452021</v>
      </c>
      <c r="F3064" s="2">
        <f t="shared" si="97"/>
        <v>34933.5556981352</v>
      </c>
    </row>
    <row r="3065" spans="1:6">
      <c r="A3065" s="5">
        <v>0.712692147447846</v>
      </c>
      <c r="B3065" s="5">
        <v>17335.4661441238</v>
      </c>
      <c r="C3065" s="5">
        <v>1.21394522401475</v>
      </c>
      <c r="D3065" s="5">
        <v>53792.8714584601</v>
      </c>
      <c r="E3065" s="2">
        <f t="shared" si="96"/>
        <v>0.501253076566904</v>
      </c>
      <c r="F3065" s="2">
        <f t="shared" si="97"/>
        <v>36457.4053143363</v>
      </c>
    </row>
    <row r="3066" spans="1:6">
      <c r="A3066" s="5">
        <v>0.72066228593137</v>
      </c>
      <c r="B3066" s="5">
        <v>21683.5602836531</v>
      </c>
      <c r="C3066" s="5">
        <v>1.25240395968143</v>
      </c>
      <c r="D3066" s="5">
        <v>55715.706321062</v>
      </c>
      <c r="E3066" s="2">
        <f t="shared" si="96"/>
        <v>0.53174167375006</v>
      </c>
      <c r="F3066" s="2">
        <f t="shared" si="97"/>
        <v>34032.1460374089</v>
      </c>
    </row>
    <row r="3067" spans="1:6">
      <c r="A3067" s="5">
        <v>0.682520951682571</v>
      </c>
      <c r="B3067" s="5">
        <v>23269.4088621648</v>
      </c>
      <c r="C3067" s="5">
        <v>1.16502470888478</v>
      </c>
      <c r="D3067" s="5">
        <v>62089.0430005578</v>
      </c>
      <c r="E3067" s="2">
        <f t="shared" si="96"/>
        <v>0.482503757202209</v>
      </c>
      <c r="F3067" s="2">
        <f t="shared" si="97"/>
        <v>38819.634138393</v>
      </c>
    </row>
    <row r="3068" spans="1:6">
      <c r="A3068" s="5">
        <v>0.711384021990811</v>
      </c>
      <c r="B3068" s="5">
        <v>21036.3580286216</v>
      </c>
      <c r="C3068" s="5">
        <v>1.19132500686954</v>
      </c>
      <c r="D3068" s="5">
        <v>58158.9262260354</v>
      </c>
      <c r="E3068" s="2">
        <f t="shared" si="96"/>
        <v>0.479940984878729</v>
      </c>
      <c r="F3068" s="2">
        <f t="shared" si="97"/>
        <v>37122.5681974138</v>
      </c>
    </row>
    <row r="3069" spans="1:6">
      <c r="A3069" s="5">
        <v>0.714658008049853</v>
      </c>
      <c r="B3069" s="5">
        <v>17598.0282379648</v>
      </c>
      <c r="C3069" s="5">
        <v>1.26992367638994</v>
      </c>
      <c r="D3069" s="5">
        <v>54099.9473502046</v>
      </c>
      <c r="E3069" s="2">
        <f t="shared" si="96"/>
        <v>0.555265668340087</v>
      </c>
      <c r="F3069" s="2">
        <f t="shared" si="97"/>
        <v>36501.9191122398</v>
      </c>
    </row>
    <row r="3070" spans="1:6">
      <c r="A3070" s="5">
        <v>0.710015744625004</v>
      </c>
      <c r="B3070" s="5">
        <v>17224.6685978904</v>
      </c>
      <c r="C3070" s="5">
        <v>1.1781661534469</v>
      </c>
      <c r="D3070" s="5">
        <v>53148.8068760477</v>
      </c>
      <c r="E3070" s="2">
        <f t="shared" si="96"/>
        <v>0.468150408821896</v>
      </c>
      <c r="F3070" s="2">
        <f t="shared" si="97"/>
        <v>35924.1382781573</v>
      </c>
    </row>
    <row r="3071" spans="1:6">
      <c r="A3071" s="5">
        <v>0.683417510072848</v>
      </c>
      <c r="B3071" s="5">
        <v>19026.7360286914</v>
      </c>
      <c r="C3071" s="5">
        <v>1.19583334521249</v>
      </c>
      <c r="D3071" s="5">
        <v>55941.8180643628</v>
      </c>
      <c r="E3071" s="2">
        <f t="shared" si="96"/>
        <v>0.512415835139642</v>
      </c>
      <c r="F3071" s="2">
        <f t="shared" si="97"/>
        <v>36915.0820356714</v>
      </c>
    </row>
    <row r="3072" spans="1:6">
      <c r="A3072" s="5">
        <v>0.720384780188544</v>
      </c>
      <c r="B3072" s="5">
        <v>21868.0884189451</v>
      </c>
      <c r="C3072" s="5">
        <v>1.25334537526736</v>
      </c>
      <c r="D3072" s="5">
        <v>58294.1808321981</v>
      </c>
      <c r="E3072" s="2">
        <f t="shared" si="96"/>
        <v>0.532960595078816</v>
      </c>
      <c r="F3072" s="2">
        <f t="shared" si="97"/>
        <v>36426.092413253</v>
      </c>
    </row>
    <row r="3073" spans="1:6">
      <c r="A3073" s="5">
        <v>0.695187299579158</v>
      </c>
      <c r="B3073" s="5">
        <v>19534.2187531696</v>
      </c>
      <c r="C3073" s="5">
        <v>1.18257024964435</v>
      </c>
      <c r="D3073" s="5">
        <v>56650.2965891242</v>
      </c>
      <c r="E3073" s="2">
        <f t="shared" si="96"/>
        <v>0.487382950065192</v>
      </c>
      <c r="F3073" s="2">
        <f t="shared" si="97"/>
        <v>37116.0778359546</v>
      </c>
    </row>
    <row r="3074" spans="1:6">
      <c r="A3074" s="5">
        <v>0.744272482488428</v>
      </c>
      <c r="B3074" s="5">
        <v>19119.4247011102</v>
      </c>
      <c r="C3074" s="5">
        <v>1.25249419096694</v>
      </c>
      <c r="D3074" s="5">
        <v>55418.5090319238</v>
      </c>
      <c r="E3074" s="2">
        <f t="shared" si="96"/>
        <v>0.508221708478512</v>
      </c>
      <c r="F3074" s="2">
        <f t="shared" si="97"/>
        <v>36299.0843308136</v>
      </c>
    </row>
    <row r="3075" spans="1:6">
      <c r="A3075" s="5">
        <v>0.717216030751277</v>
      </c>
      <c r="B3075" s="5">
        <v>17730.0191877439</v>
      </c>
      <c r="C3075" s="5">
        <v>1.23217424940951</v>
      </c>
      <c r="D3075" s="5">
        <v>53215.2624730233</v>
      </c>
      <c r="E3075" s="2">
        <f t="shared" si="96"/>
        <v>0.514958218658233</v>
      </c>
      <c r="F3075" s="2">
        <f t="shared" si="97"/>
        <v>35485.2432852794</v>
      </c>
    </row>
    <row r="3076" spans="1:6">
      <c r="A3076" s="5">
        <v>0.676307698759573</v>
      </c>
      <c r="B3076" s="5">
        <v>21116.7560185215</v>
      </c>
      <c r="C3076" s="5">
        <v>1.16755527479475</v>
      </c>
      <c r="D3076" s="5">
        <v>58993.0589427161</v>
      </c>
      <c r="E3076" s="2">
        <f t="shared" ref="E3076:E3139" si="98">C3076-A3076</f>
        <v>0.491247576035177</v>
      </c>
      <c r="F3076" s="2">
        <f t="shared" ref="F3076:F3139" si="99">D3076-B3076</f>
        <v>37876.3029241946</v>
      </c>
    </row>
    <row r="3077" spans="1:6">
      <c r="A3077" s="5">
        <v>0.746289793362289</v>
      </c>
      <c r="B3077" s="5">
        <v>17610.7470542614</v>
      </c>
      <c r="C3077" s="5">
        <v>1.3371884516766</v>
      </c>
      <c r="D3077" s="5">
        <v>56017.6418771882</v>
      </c>
      <c r="E3077" s="2">
        <f t="shared" si="98"/>
        <v>0.590898658314311</v>
      </c>
      <c r="F3077" s="2">
        <f t="shared" si="99"/>
        <v>38406.8948229268</v>
      </c>
    </row>
    <row r="3078" spans="1:6">
      <c r="A3078" s="5">
        <v>0.743907892434939</v>
      </c>
      <c r="B3078" s="5">
        <v>17125.2422609169</v>
      </c>
      <c r="C3078" s="5">
        <v>1.27619788328251</v>
      </c>
      <c r="D3078" s="5">
        <v>52398.3339891404</v>
      </c>
      <c r="E3078" s="2">
        <f t="shared" si="98"/>
        <v>0.532289990847571</v>
      </c>
      <c r="F3078" s="2">
        <f t="shared" si="99"/>
        <v>35273.0917282235</v>
      </c>
    </row>
    <row r="3079" spans="1:6">
      <c r="A3079" s="5">
        <v>0.688568503276536</v>
      </c>
      <c r="B3079" s="5">
        <v>18190.6748673877</v>
      </c>
      <c r="C3079" s="5">
        <v>1.14618520679768</v>
      </c>
      <c r="D3079" s="5">
        <v>54883.311115009</v>
      </c>
      <c r="E3079" s="2">
        <f t="shared" si="98"/>
        <v>0.457616703521144</v>
      </c>
      <c r="F3079" s="2">
        <f t="shared" si="99"/>
        <v>36692.6362476213</v>
      </c>
    </row>
    <row r="3080" spans="1:6">
      <c r="A3080" s="5">
        <v>0.718918777603491</v>
      </c>
      <c r="B3080" s="5">
        <v>22862.8872745307</v>
      </c>
      <c r="C3080" s="5">
        <v>1.24301699119105</v>
      </c>
      <c r="D3080" s="5">
        <v>59748.3274173899</v>
      </c>
      <c r="E3080" s="2">
        <f t="shared" si="98"/>
        <v>0.524098213587559</v>
      </c>
      <c r="F3080" s="2">
        <f t="shared" si="99"/>
        <v>36885.4401428592</v>
      </c>
    </row>
    <row r="3081" spans="1:6">
      <c r="A3081" s="5">
        <v>0.693832614504554</v>
      </c>
      <c r="B3081" s="5">
        <v>18152.3619440383</v>
      </c>
      <c r="C3081" s="5">
        <v>1.20053906296367</v>
      </c>
      <c r="D3081" s="5">
        <v>55478.719049393</v>
      </c>
      <c r="E3081" s="2">
        <f t="shared" si="98"/>
        <v>0.506706448459116</v>
      </c>
      <c r="F3081" s="2">
        <f t="shared" si="99"/>
        <v>37326.3571053547</v>
      </c>
    </row>
    <row r="3082" spans="1:6">
      <c r="A3082" s="5">
        <v>0.679397640561644</v>
      </c>
      <c r="B3082" s="5">
        <v>20221.8800520587</v>
      </c>
      <c r="C3082" s="5">
        <v>1.18318687000742</v>
      </c>
      <c r="D3082" s="5">
        <v>57354.9858363163</v>
      </c>
      <c r="E3082" s="2">
        <f t="shared" si="98"/>
        <v>0.503789229445776</v>
      </c>
      <c r="F3082" s="2">
        <f t="shared" si="99"/>
        <v>37133.1057842576</v>
      </c>
    </row>
    <row r="3083" spans="1:6">
      <c r="A3083" s="5">
        <v>0.748202017494618</v>
      </c>
      <c r="B3083" s="5">
        <v>21637.4615804223</v>
      </c>
      <c r="C3083" s="5">
        <v>1.3468867994138</v>
      </c>
      <c r="D3083" s="5">
        <v>62548.339599618</v>
      </c>
      <c r="E3083" s="2">
        <f t="shared" si="98"/>
        <v>0.598684781919182</v>
      </c>
      <c r="F3083" s="2">
        <f t="shared" si="99"/>
        <v>40910.8780191957</v>
      </c>
    </row>
    <row r="3084" spans="1:6">
      <c r="A3084" s="5">
        <v>0.695600587084436</v>
      </c>
      <c r="B3084" s="5">
        <v>18103.3480696283</v>
      </c>
      <c r="C3084" s="5">
        <v>1.24322046800641</v>
      </c>
      <c r="D3084" s="5">
        <v>56900.573448028</v>
      </c>
      <c r="E3084" s="2">
        <f t="shared" si="98"/>
        <v>0.547619880921974</v>
      </c>
      <c r="F3084" s="2">
        <f t="shared" si="99"/>
        <v>38797.2253783997</v>
      </c>
    </row>
    <row r="3085" spans="1:6">
      <c r="A3085" s="5">
        <v>0.710210196586873</v>
      </c>
      <c r="B3085" s="5">
        <v>18400.7086197329</v>
      </c>
      <c r="C3085" s="5">
        <v>1.22118807564619</v>
      </c>
      <c r="D3085" s="5">
        <v>55163.1926913038</v>
      </c>
      <c r="E3085" s="2">
        <f t="shared" si="98"/>
        <v>0.510977879059317</v>
      </c>
      <c r="F3085" s="2">
        <f t="shared" si="99"/>
        <v>36762.4840715709</v>
      </c>
    </row>
    <row r="3086" spans="1:6">
      <c r="A3086" s="5">
        <v>0.727028377591932</v>
      </c>
      <c r="B3086" s="5">
        <v>24102.8939311928</v>
      </c>
      <c r="C3086" s="5">
        <v>1.26387323412427</v>
      </c>
      <c r="D3086" s="5">
        <v>64312.6916982692</v>
      </c>
      <c r="E3086" s="2">
        <f t="shared" si="98"/>
        <v>0.536844856532338</v>
      </c>
      <c r="F3086" s="2">
        <f t="shared" si="99"/>
        <v>40209.7977670764</v>
      </c>
    </row>
    <row r="3087" spans="1:6">
      <c r="A3087" s="5">
        <v>0.723245810430121</v>
      </c>
      <c r="B3087" s="5">
        <v>21545.1601283926</v>
      </c>
      <c r="C3087" s="5">
        <v>1.21152519024248</v>
      </c>
      <c r="D3087" s="5">
        <v>58206.2026719526</v>
      </c>
      <c r="E3087" s="2">
        <f t="shared" si="98"/>
        <v>0.488279379812359</v>
      </c>
      <c r="F3087" s="2">
        <f t="shared" si="99"/>
        <v>36661.04254356</v>
      </c>
    </row>
    <row r="3088" spans="1:6">
      <c r="A3088" s="5">
        <v>0.691120244076887</v>
      </c>
      <c r="B3088" s="5">
        <v>15992.5018878261</v>
      </c>
      <c r="C3088" s="5">
        <v>1.20680860285759</v>
      </c>
      <c r="D3088" s="5">
        <v>52018.4006056558</v>
      </c>
      <c r="E3088" s="2">
        <f t="shared" si="98"/>
        <v>0.515688358780703</v>
      </c>
      <c r="F3088" s="2">
        <f t="shared" si="99"/>
        <v>36025.8987178297</v>
      </c>
    </row>
    <row r="3089" spans="1:6">
      <c r="A3089" s="5">
        <v>0.684186850108344</v>
      </c>
      <c r="B3089" s="5">
        <v>18527.3965333547</v>
      </c>
      <c r="C3089" s="5">
        <v>1.1665411080888</v>
      </c>
      <c r="D3089" s="5">
        <v>54675.9422505809</v>
      </c>
      <c r="E3089" s="2">
        <f t="shared" si="98"/>
        <v>0.482354257980456</v>
      </c>
      <c r="F3089" s="2">
        <f t="shared" si="99"/>
        <v>36148.5457172262</v>
      </c>
    </row>
    <row r="3090" spans="1:6">
      <c r="A3090" s="5">
        <v>0.722580922264201</v>
      </c>
      <c r="B3090" s="5">
        <v>16947.4013718867</v>
      </c>
      <c r="C3090" s="5">
        <v>1.23451670289098</v>
      </c>
      <c r="D3090" s="5">
        <v>54235.8820108562</v>
      </c>
      <c r="E3090" s="2">
        <f t="shared" si="98"/>
        <v>0.511935780626779</v>
      </c>
      <c r="F3090" s="2">
        <f t="shared" si="99"/>
        <v>37288.4806389695</v>
      </c>
    </row>
    <row r="3091" spans="1:6">
      <c r="A3091" s="5">
        <v>0.709093922030362</v>
      </c>
      <c r="B3091" s="5">
        <v>20654.5389826005</v>
      </c>
      <c r="C3091" s="5">
        <v>1.22704419005536</v>
      </c>
      <c r="D3091" s="5">
        <v>57156.1596992028</v>
      </c>
      <c r="E3091" s="2">
        <f t="shared" si="98"/>
        <v>0.517950268024998</v>
      </c>
      <c r="F3091" s="2">
        <f t="shared" si="99"/>
        <v>36501.6207166023</v>
      </c>
    </row>
    <row r="3092" spans="1:6">
      <c r="A3092" s="5">
        <v>0.744287393237787</v>
      </c>
      <c r="B3092" s="5">
        <v>19713.9505411131</v>
      </c>
      <c r="C3092" s="5">
        <v>1.30177327462458</v>
      </c>
      <c r="D3092" s="5">
        <v>57124.0401930717</v>
      </c>
      <c r="E3092" s="2">
        <f t="shared" si="98"/>
        <v>0.557485881386793</v>
      </c>
      <c r="F3092" s="2">
        <f t="shared" si="99"/>
        <v>37410.0896519586</v>
      </c>
    </row>
    <row r="3093" spans="1:6">
      <c r="A3093" s="5">
        <v>0.702759049377168</v>
      </c>
      <c r="B3093" s="5">
        <v>17195.1922114217</v>
      </c>
      <c r="C3093" s="5">
        <v>1.24681695084638</v>
      </c>
      <c r="D3093" s="5">
        <v>53773.7948458739</v>
      </c>
      <c r="E3093" s="2">
        <f t="shared" si="98"/>
        <v>0.544057901469212</v>
      </c>
      <c r="F3093" s="2">
        <f t="shared" si="99"/>
        <v>36578.6026344522</v>
      </c>
    </row>
    <row r="3094" spans="1:6">
      <c r="A3094" s="5">
        <v>0.70627590079132</v>
      </c>
      <c r="B3094" s="5">
        <v>20826.7774319874</v>
      </c>
      <c r="C3094" s="5">
        <v>1.19510148959188</v>
      </c>
      <c r="D3094" s="5">
        <v>59140.9887263225</v>
      </c>
      <c r="E3094" s="2">
        <f t="shared" si="98"/>
        <v>0.48882558880056</v>
      </c>
      <c r="F3094" s="2">
        <f t="shared" si="99"/>
        <v>38314.2112943351</v>
      </c>
    </row>
    <row r="3095" spans="1:6">
      <c r="A3095" s="5">
        <v>0.716199745664898</v>
      </c>
      <c r="B3095" s="5">
        <v>18587.5460405394</v>
      </c>
      <c r="C3095" s="5">
        <v>1.24472216998048</v>
      </c>
      <c r="D3095" s="5">
        <v>55046.6935335949</v>
      </c>
      <c r="E3095" s="2">
        <f t="shared" si="98"/>
        <v>0.528522424315582</v>
      </c>
      <c r="F3095" s="2">
        <f t="shared" si="99"/>
        <v>36459.1474930555</v>
      </c>
    </row>
    <row r="3096" spans="1:6">
      <c r="A3096" s="5">
        <v>0.711857376940023</v>
      </c>
      <c r="B3096" s="5">
        <v>22805.7983246546</v>
      </c>
      <c r="C3096" s="5">
        <v>1.25744528951412</v>
      </c>
      <c r="D3096" s="5">
        <v>59860.9152283192</v>
      </c>
      <c r="E3096" s="2">
        <f t="shared" si="98"/>
        <v>0.545587912574097</v>
      </c>
      <c r="F3096" s="2">
        <f t="shared" si="99"/>
        <v>37055.1169036646</v>
      </c>
    </row>
    <row r="3097" spans="1:6">
      <c r="A3097" s="5">
        <v>0.688926146320408</v>
      </c>
      <c r="B3097" s="5">
        <v>19071.2426765893</v>
      </c>
      <c r="C3097" s="5">
        <v>1.15596108763843</v>
      </c>
      <c r="D3097" s="5">
        <v>55932.4163687659</v>
      </c>
      <c r="E3097" s="2">
        <f t="shared" si="98"/>
        <v>0.467034941318022</v>
      </c>
      <c r="F3097" s="2">
        <f t="shared" si="99"/>
        <v>36861.1736921766</v>
      </c>
    </row>
    <row r="3098" spans="1:6">
      <c r="A3098" s="5">
        <v>0.728406992238093</v>
      </c>
      <c r="B3098" s="5">
        <v>22807.6576074404</v>
      </c>
      <c r="C3098" s="5">
        <v>1.25047397941063</v>
      </c>
      <c r="D3098" s="5">
        <v>61867.3986838288</v>
      </c>
      <c r="E3098" s="2">
        <f t="shared" si="98"/>
        <v>0.522066987172537</v>
      </c>
      <c r="F3098" s="2">
        <f t="shared" si="99"/>
        <v>39059.7410763884</v>
      </c>
    </row>
    <row r="3099" spans="1:6">
      <c r="A3099" s="5">
        <v>0.674375635785934</v>
      </c>
      <c r="B3099" s="5">
        <v>23441.906990845</v>
      </c>
      <c r="C3099" s="5">
        <v>1.19458872561018</v>
      </c>
      <c r="D3099" s="5">
        <v>63625.168479653</v>
      </c>
      <c r="E3099" s="2">
        <f t="shared" si="98"/>
        <v>0.520213089824246</v>
      </c>
      <c r="F3099" s="2">
        <f t="shared" si="99"/>
        <v>40183.261488808</v>
      </c>
    </row>
    <row r="3100" spans="1:6">
      <c r="A3100" s="5">
        <v>0.74251167780921</v>
      </c>
      <c r="B3100" s="5">
        <v>23303.5029190013</v>
      </c>
      <c r="C3100" s="5">
        <v>1.29253159635986</v>
      </c>
      <c r="D3100" s="5">
        <v>61491.662153595</v>
      </c>
      <c r="E3100" s="2">
        <f t="shared" si="98"/>
        <v>0.55001991855065</v>
      </c>
      <c r="F3100" s="2">
        <f t="shared" si="99"/>
        <v>38188.1592345937</v>
      </c>
    </row>
    <row r="3101" spans="1:6">
      <c r="A3101" s="5">
        <v>0.69496299243308</v>
      </c>
      <c r="B3101" s="5">
        <v>17143.7686971179</v>
      </c>
      <c r="C3101" s="5">
        <v>1.18911994125548</v>
      </c>
      <c r="D3101" s="5">
        <v>52515.7355459349</v>
      </c>
      <c r="E3101" s="2">
        <f t="shared" si="98"/>
        <v>0.4941569488224</v>
      </c>
      <c r="F3101" s="2">
        <f t="shared" si="99"/>
        <v>35371.966848817</v>
      </c>
    </row>
    <row r="3102" spans="1:6">
      <c r="A3102" s="5">
        <v>0.698518046778251</v>
      </c>
      <c r="B3102" s="5">
        <v>15698.8478076522</v>
      </c>
      <c r="C3102" s="5">
        <v>1.19597896728895</v>
      </c>
      <c r="D3102" s="5">
        <v>51241.7874677197</v>
      </c>
      <c r="E3102" s="2">
        <f t="shared" si="98"/>
        <v>0.497460920510699</v>
      </c>
      <c r="F3102" s="2">
        <f t="shared" si="99"/>
        <v>35542.9396600675</v>
      </c>
    </row>
    <row r="3103" spans="1:6">
      <c r="A3103" s="5">
        <v>0.729937466643917</v>
      </c>
      <c r="B3103" s="5">
        <v>17383.0052759552</v>
      </c>
      <c r="C3103" s="5">
        <v>1.2848335305739</v>
      </c>
      <c r="D3103" s="5">
        <v>53847.0786507</v>
      </c>
      <c r="E3103" s="2">
        <f t="shared" si="98"/>
        <v>0.554896063929983</v>
      </c>
      <c r="F3103" s="2">
        <f t="shared" si="99"/>
        <v>36464.0733747448</v>
      </c>
    </row>
    <row r="3104" spans="1:6">
      <c r="A3104" s="5">
        <v>0.715530773203135</v>
      </c>
      <c r="B3104" s="5">
        <v>20636.2104616182</v>
      </c>
      <c r="C3104" s="5">
        <v>1.25486066936425</v>
      </c>
      <c r="D3104" s="5">
        <v>58468.1468778354</v>
      </c>
      <c r="E3104" s="2">
        <f t="shared" si="98"/>
        <v>0.539329896161115</v>
      </c>
      <c r="F3104" s="2">
        <f t="shared" si="99"/>
        <v>37831.9364162172</v>
      </c>
    </row>
    <row r="3105" spans="1:6">
      <c r="A3105" s="5">
        <v>0.711617062457249</v>
      </c>
      <c r="B3105" s="5">
        <v>21857.7106343283</v>
      </c>
      <c r="C3105" s="5">
        <v>1.24915952071232</v>
      </c>
      <c r="D3105" s="5">
        <v>61017.0802872363</v>
      </c>
      <c r="E3105" s="2">
        <f t="shared" si="98"/>
        <v>0.537542458255071</v>
      </c>
      <c r="F3105" s="2">
        <f t="shared" si="99"/>
        <v>39159.369652908</v>
      </c>
    </row>
    <row r="3106" spans="1:6">
      <c r="A3106" s="5">
        <v>0.738993594007201</v>
      </c>
      <c r="B3106" s="5">
        <v>15497.3154365629</v>
      </c>
      <c r="C3106" s="5">
        <v>1.24699732430283</v>
      </c>
      <c r="D3106" s="5">
        <v>49831.8899919803</v>
      </c>
      <c r="E3106" s="2">
        <f t="shared" si="98"/>
        <v>0.508003730295629</v>
      </c>
      <c r="F3106" s="2">
        <f t="shared" si="99"/>
        <v>34334.5745554174</v>
      </c>
    </row>
    <row r="3107" spans="1:6">
      <c r="A3107" s="5">
        <v>0.736065264152197</v>
      </c>
      <c r="B3107" s="5">
        <v>21446.2253795946</v>
      </c>
      <c r="C3107" s="5">
        <v>1.24771566753067</v>
      </c>
      <c r="D3107" s="5">
        <v>59629.7554549096</v>
      </c>
      <c r="E3107" s="2">
        <f t="shared" si="98"/>
        <v>0.511650403378473</v>
      </c>
      <c r="F3107" s="2">
        <f t="shared" si="99"/>
        <v>38183.530075315</v>
      </c>
    </row>
    <row r="3108" spans="1:6">
      <c r="A3108" s="5">
        <v>0.680538099609287</v>
      </c>
      <c r="B3108" s="5">
        <v>16696.5380121051</v>
      </c>
      <c r="C3108" s="5">
        <v>1.18420909797208</v>
      </c>
      <c r="D3108" s="5">
        <v>53241.4437268578</v>
      </c>
      <c r="E3108" s="2">
        <f t="shared" si="98"/>
        <v>0.503670998362793</v>
      </c>
      <c r="F3108" s="2">
        <f t="shared" si="99"/>
        <v>36544.9057147527</v>
      </c>
    </row>
    <row r="3109" spans="1:6">
      <c r="A3109" s="5">
        <v>0.681242096655264</v>
      </c>
      <c r="B3109" s="5">
        <v>15707.6054745959</v>
      </c>
      <c r="C3109" s="5">
        <v>1.15207701167318</v>
      </c>
      <c r="D3109" s="5">
        <v>53532.6240915957</v>
      </c>
      <c r="E3109" s="2">
        <f t="shared" si="98"/>
        <v>0.470834915017916</v>
      </c>
      <c r="F3109" s="2">
        <f t="shared" si="99"/>
        <v>37825.0186169998</v>
      </c>
    </row>
    <row r="3110" spans="1:6">
      <c r="A3110" s="5">
        <v>0.713776574839145</v>
      </c>
      <c r="B3110" s="5">
        <v>18300.8549657813</v>
      </c>
      <c r="C3110" s="5">
        <v>1.24823127671752</v>
      </c>
      <c r="D3110" s="5">
        <v>56940.2465309165</v>
      </c>
      <c r="E3110" s="2">
        <f t="shared" si="98"/>
        <v>0.534454701878375</v>
      </c>
      <c r="F3110" s="2">
        <f t="shared" si="99"/>
        <v>38639.3915651352</v>
      </c>
    </row>
    <row r="3111" spans="1:6">
      <c r="A3111" s="5">
        <v>0.689322325095311</v>
      </c>
      <c r="B3111" s="5">
        <v>19292.7307850517</v>
      </c>
      <c r="C3111" s="5">
        <v>1.18603530611431</v>
      </c>
      <c r="D3111" s="5">
        <v>55113.7304674462</v>
      </c>
      <c r="E3111" s="2">
        <f t="shared" si="98"/>
        <v>0.496712981018999</v>
      </c>
      <c r="F3111" s="2">
        <f t="shared" si="99"/>
        <v>35820.9996823945</v>
      </c>
    </row>
    <row r="3112" spans="1:6">
      <c r="A3112" s="5">
        <v>0.69322086417904</v>
      </c>
      <c r="B3112" s="5">
        <v>18776.877914911</v>
      </c>
      <c r="C3112" s="5">
        <v>1.21861741800659</v>
      </c>
      <c r="D3112" s="5">
        <v>57539.3776720199</v>
      </c>
      <c r="E3112" s="2">
        <f t="shared" si="98"/>
        <v>0.52539655382755</v>
      </c>
      <c r="F3112" s="2">
        <f t="shared" si="99"/>
        <v>38762.4997571089</v>
      </c>
    </row>
    <row r="3113" spans="1:6">
      <c r="A3113" s="5">
        <v>0.736421452777555</v>
      </c>
      <c r="B3113" s="5">
        <v>20079.1684008006</v>
      </c>
      <c r="C3113" s="5">
        <v>1.27143006559559</v>
      </c>
      <c r="D3113" s="5">
        <v>57173.9781981424</v>
      </c>
      <c r="E3113" s="2">
        <f t="shared" si="98"/>
        <v>0.535008612818035</v>
      </c>
      <c r="F3113" s="2">
        <f t="shared" si="99"/>
        <v>37094.8097973418</v>
      </c>
    </row>
    <row r="3114" spans="1:6">
      <c r="A3114" s="5">
        <v>0.704500223578743</v>
      </c>
      <c r="B3114" s="5">
        <v>17926.6831866032</v>
      </c>
      <c r="C3114" s="5">
        <v>1.20605536618826</v>
      </c>
      <c r="D3114" s="5">
        <v>54121.2505735488</v>
      </c>
      <c r="E3114" s="2">
        <f t="shared" si="98"/>
        <v>0.501555142609517</v>
      </c>
      <c r="F3114" s="2">
        <f t="shared" si="99"/>
        <v>36194.5673869456</v>
      </c>
    </row>
    <row r="3115" spans="1:6">
      <c r="A3115" s="5">
        <v>0.705790019224147</v>
      </c>
      <c r="B3115" s="5">
        <v>21062.1661167497</v>
      </c>
      <c r="C3115" s="5">
        <v>1.24594560230889</v>
      </c>
      <c r="D3115" s="5">
        <v>58271.3648959638</v>
      </c>
      <c r="E3115" s="2">
        <f t="shared" si="98"/>
        <v>0.540155583084743</v>
      </c>
      <c r="F3115" s="2">
        <f t="shared" si="99"/>
        <v>37209.1987792141</v>
      </c>
    </row>
    <row r="3116" spans="1:6">
      <c r="A3116" s="5">
        <v>0.710659148477313</v>
      </c>
      <c r="B3116" s="5">
        <v>13798.8886633978</v>
      </c>
      <c r="C3116" s="5">
        <v>1.21549674835542</v>
      </c>
      <c r="D3116" s="5">
        <v>50387.5372624926</v>
      </c>
      <c r="E3116" s="2">
        <f t="shared" si="98"/>
        <v>0.504837599878107</v>
      </c>
      <c r="F3116" s="2">
        <f t="shared" si="99"/>
        <v>36588.6485990948</v>
      </c>
    </row>
    <row r="3117" spans="1:6">
      <c r="A3117" s="5">
        <v>0.775978074904799</v>
      </c>
      <c r="B3117" s="5">
        <v>19368.1681790911</v>
      </c>
      <c r="C3117" s="5">
        <v>1.342506676196</v>
      </c>
      <c r="D3117" s="5">
        <v>56497.6658731695</v>
      </c>
      <c r="E3117" s="2">
        <f t="shared" si="98"/>
        <v>0.566528601291201</v>
      </c>
      <c r="F3117" s="2">
        <f t="shared" si="99"/>
        <v>37129.4976940784</v>
      </c>
    </row>
    <row r="3118" spans="1:6">
      <c r="A3118" s="5">
        <v>0.738154938164364</v>
      </c>
      <c r="B3118" s="5">
        <v>18775.7406244536</v>
      </c>
      <c r="C3118" s="5">
        <v>1.26417306669189</v>
      </c>
      <c r="D3118" s="5">
        <v>56505.6904103906</v>
      </c>
      <c r="E3118" s="2">
        <f t="shared" si="98"/>
        <v>0.526018128527526</v>
      </c>
      <c r="F3118" s="2">
        <f t="shared" si="99"/>
        <v>37729.949785937</v>
      </c>
    </row>
    <row r="3119" spans="1:6">
      <c r="A3119" s="5">
        <v>0.682889143350552</v>
      </c>
      <c r="B3119" s="5">
        <v>17320.6207230957</v>
      </c>
      <c r="C3119" s="5">
        <v>1.22762546693003</v>
      </c>
      <c r="D3119" s="5">
        <v>54532.125165193</v>
      </c>
      <c r="E3119" s="2">
        <f t="shared" si="98"/>
        <v>0.544736323579478</v>
      </c>
      <c r="F3119" s="2">
        <f t="shared" si="99"/>
        <v>37211.5044420973</v>
      </c>
    </row>
    <row r="3120" spans="1:6">
      <c r="A3120" s="5">
        <v>0.696902433621696</v>
      </c>
      <c r="B3120" s="5">
        <v>18292.1828147072</v>
      </c>
      <c r="C3120" s="5">
        <v>1.21049730886174</v>
      </c>
      <c r="D3120" s="5">
        <v>55285.9075946063</v>
      </c>
      <c r="E3120" s="2">
        <f t="shared" si="98"/>
        <v>0.513594875240044</v>
      </c>
      <c r="F3120" s="2">
        <f t="shared" si="99"/>
        <v>36993.7247798991</v>
      </c>
    </row>
    <row r="3121" spans="1:6">
      <c r="A3121" s="5">
        <v>0.718054759648481</v>
      </c>
      <c r="B3121" s="5">
        <v>16652.2583230395</v>
      </c>
      <c r="C3121" s="5">
        <v>1.22614143809344</v>
      </c>
      <c r="D3121" s="5">
        <v>51749.5318603623</v>
      </c>
      <c r="E3121" s="2">
        <f t="shared" si="98"/>
        <v>0.508086678444959</v>
      </c>
      <c r="F3121" s="2">
        <f t="shared" si="99"/>
        <v>35097.2735373228</v>
      </c>
    </row>
    <row r="3122" spans="1:6">
      <c r="A3122" s="5">
        <v>0.71958909199458</v>
      </c>
      <c r="B3122" s="5">
        <v>22439.9506374021</v>
      </c>
      <c r="C3122" s="5">
        <v>1.29263748309984</v>
      </c>
      <c r="D3122" s="5">
        <v>63767.818653228</v>
      </c>
      <c r="E3122" s="2">
        <f t="shared" si="98"/>
        <v>0.57304839110526</v>
      </c>
      <c r="F3122" s="2">
        <f t="shared" si="99"/>
        <v>41327.8680158259</v>
      </c>
    </row>
    <row r="3123" spans="1:6">
      <c r="A3123" s="5">
        <v>0.689042311843859</v>
      </c>
      <c r="B3123" s="5">
        <v>20395.3278739912</v>
      </c>
      <c r="C3123" s="5">
        <v>1.18020031172707</v>
      </c>
      <c r="D3123" s="5">
        <v>58735.8067935999</v>
      </c>
      <c r="E3123" s="2">
        <f t="shared" si="98"/>
        <v>0.491157999883211</v>
      </c>
      <c r="F3123" s="2">
        <f t="shared" si="99"/>
        <v>38340.4789196087</v>
      </c>
    </row>
    <row r="3124" spans="1:6">
      <c r="A3124" s="5">
        <v>0.765728278282871</v>
      </c>
      <c r="B3124" s="5">
        <v>18165.6316243863</v>
      </c>
      <c r="C3124" s="5">
        <v>1.32041656824254</v>
      </c>
      <c r="D3124" s="5">
        <v>54025.5106517057</v>
      </c>
      <c r="E3124" s="2">
        <f t="shared" si="98"/>
        <v>0.554688289959669</v>
      </c>
      <c r="F3124" s="2">
        <f t="shared" si="99"/>
        <v>35859.8790273194</v>
      </c>
    </row>
    <row r="3125" spans="1:6">
      <c r="A3125" s="5">
        <v>0.688229042357684</v>
      </c>
      <c r="B3125" s="5">
        <v>16111.9805695139</v>
      </c>
      <c r="C3125" s="5">
        <v>1.20769081084076</v>
      </c>
      <c r="D3125" s="5">
        <v>51710.4280030951</v>
      </c>
      <c r="E3125" s="2">
        <f t="shared" si="98"/>
        <v>0.519461768483076</v>
      </c>
      <c r="F3125" s="2">
        <f t="shared" si="99"/>
        <v>35598.4474335812</v>
      </c>
    </row>
    <row r="3126" spans="1:6">
      <c r="A3126" s="5">
        <v>0.687490421777358</v>
      </c>
      <c r="B3126" s="5">
        <v>21947.1111126205</v>
      </c>
      <c r="C3126" s="5">
        <v>1.23125552353853</v>
      </c>
      <c r="D3126" s="5">
        <v>60425.7461693604</v>
      </c>
      <c r="E3126" s="2">
        <f t="shared" si="98"/>
        <v>0.543765101761172</v>
      </c>
      <c r="F3126" s="2">
        <f t="shared" si="99"/>
        <v>38478.6350567399</v>
      </c>
    </row>
    <row r="3127" spans="1:6">
      <c r="A3127" s="5">
        <v>0.696191257836698</v>
      </c>
      <c r="B3127" s="5">
        <v>19562.0702249296</v>
      </c>
      <c r="C3127" s="5">
        <v>1.23533981213865</v>
      </c>
      <c r="D3127" s="5">
        <v>56802.5905664175</v>
      </c>
      <c r="E3127" s="2">
        <f t="shared" si="98"/>
        <v>0.539148554301952</v>
      </c>
      <c r="F3127" s="2">
        <f t="shared" si="99"/>
        <v>37240.5203414879</v>
      </c>
    </row>
    <row r="3128" spans="1:6">
      <c r="A3128" s="5">
        <v>0.73861368370934</v>
      </c>
      <c r="B3128" s="5">
        <v>22581.3219890409</v>
      </c>
      <c r="C3128" s="5">
        <v>1.29951912718683</v>
      </c>
      <c r="D3128" s="5">
        <v>58708.8274300061</v>
      </c>
      <c r="E3128" s="2">
        <f t="shared" si="98"/>
        <v>0.56090544347749</v>
      </c>
      <c r="F3128" s="2">
        <f t="shared" si="99"/>
        <v>36127.5054409652</v>
      </c>
    </row>
    <row r="3129" spans="1:6">
      <c r="A3129" s="5">
        <v>0.698191700848407</v>
      </c>
      <c r="B3129" s="5">
        <v>17004.4159444166</v>
      </c>
      <c r="C3129" s="5">
        <v>1.20318277250039</v>
      </c>
      <c r="D3129" s="5">
        <v>55537.3409914243</v>
      </c>
      <c r="E3129" s="2">
        <f t="shared" si="98"/>
        <v>0.504991071651983</v>
      </c>
      <c r="F3129" s="2">
        <f t="shared" si="99"/>
        <v>38532.9250470077</v>
      </c>
    </row>
    <row r="3130" spans="1:6">
      <c r="A3130" s="5">
        <v>0.664106220513897</v>
      </c>
      <c r="B3130" s="5">
        <v>22119.2192526249</v>
      </c>
      <c r="C3130" s="5">
        <v>1.10942175530537</v>
      </c>
      <c r="D3130" s="5">
        <v>58926.209271903</v>
      </c>
      <c r="E3130" s="2">
        <f t="shared" si="98"/>
        <v>0.445315534791473</v>
      </c>
      <c r="F3130" s="2">
        <f t="shared" si="99"/>
        <v>36806.9900192781</v>
      </c>
    </row>
    <row r="3131" spans="1:6">
      <c r="A3131" s="5">
        <v>0.698605589878092</v>
      </c>
      <c r="B3131" s="5">
        <v>23064.147055535</v>
      </c>
      <c r="C3131" s="5">
        <v>1.17424854577124</v>
      </c>
      <c r="D3131" s="5">
        <v>60090.155624645</v>
      </c>
      <c r="E3131" s="2">
        <f t="shared" si="98"/>
        <v>0.475642955893148</v>
      </c>
      <c r="F3131" s="2">
        <f t="shared" si="99"/>
        <v>37026.00856911</v>
      </c>
    </row>
    <row r="3132" spans="1:6">
      <c r="A3132" s="5">
        <v>0.727245536766532</v>
      </c>
      <c r="B3132" s="5">
        <v>17358.5699396691</v>
      </c>
      <c r="C3132" s="5">
        <v>1.24752930229598</v>
      </c>
      <c r="D3132" s="5">
        <v>54005.7592880824</v>
      </c>
      <c r="E3132" s="2">
        <f t="shared" si="98"/>
        <v>0.520283765529448</v>
      </c>
      <c r="F3132" s="2">
        <f t="shared" si="99"/>
        <v>36647.1893484133</v>
      </c>
    </row>
    <row r="3133" spans="1:6">
      <c r="A3133" s="5">
        <v>0.748555008413392</v>
      </c>
      <c r="B3133" s="5">
        <v>17317.5718860808</v>
      </c>
      <c r="C3133" s="5">
        <v>1.27333919612808</v>
      </c>
      <c r="D3133" s="5">
        <v>52151.5899224752</v>
      </c>
      <c r="E3133" s="2">
        <f t="shared" si="98"/>
        <v>0.524784187714688</v>
      </c>
      <c r="F3133" s="2">
        <f t="shared" si="99"/>
        <v>34834.0180363944</v>
      </c>
    </row>
    <row r="3134" spans="1:6">
      <c r="A3134" s="5">
        <v>0.680910316804507</v>
      </c>
      <c r="B3134" s="5">
        <v>17649.3992295609</v>
      </c>
      <c r="C3134" s="5">
        <v>1.16717545131103</v>
      </c>
      <c r="D3134" s="5">
        <v>53780.7565094728</v>
      </c>
      <c r="E3134" s="2">
        <f t="shared" si="98"/>
        <v>0.486265134506523</v>
      </c>
      <c r="F3134" s="2">
        <f t="shared" si="99"/>
        <v>36131.3572799119</v>
      </c>
    </row>
    <row r="3135" spans="1:6">
      <c r="A3135" s="5">
        <v>0.672432322205572</v>
      </c>
      <c r="B3135" s="5">
        <v>18077.1823682691</v>
      </c>
      <c r="C3135" s="5">
        <v>1.18010953048884</v>
      </c>
      <c r="D3135" s="5">
        <v>53974.0112814106</v>
      </c>
      <c r="E3135" s="2">
        <f t="shared" si="98"/>
        <v>0.507677208283268</v>
      </c>
      <c r="F3135" s="2">
        <f t="shared" si="99"/>
        <v>35896.8289131415</v>
      </c>
    </row>
    <row r="3136" spans="1:6">
      <c r="A3136" s="5">
        <v>0.717287445192398</v>
      </c>
      <c r="B3136" s="5">
        <v>21063.7509680918</v>
      </c>
      <c r="C3136" s="5">
        <v>1.24581749937767</v>
      </c>
      <c r="D3136" s="5">
        <v>59249.4517325786</v>
      </c>
      <c r="E3136" s="2">
        <f t="shared" si="98"/>
        <v>0.528530054185272</v>
      </c>
      <c r="F3136" s="2">
        <f t="shared" si="99"/>
        <v>38185.7007644868</v>
      </c>
    </row>
    <row r="3137" spans="1:6">
      <c r="A3137" s="5">
        <v>0.722120411955043</v>
      </c>
      <c r="B3137" s="5">
        <v>17144.0886871236</v>
      </c>
      <c r="C3137" s="5">
        <v>1.26859346961058</v>
      </c>
      <c r="D3137" s="5">
        <v>54110.6662555003</v>
      </c>
      <c r="E3137" s="2">
        <f t="shared" si="98"/>
        <v>0.546473057655537</v>
      </c>
      <c r="F3137" s="2">
        <f t="shared" si="99"/>
        <v>36966.5775683767</v>
      </c>
    </row>
    <row r="3138" spans="1:6">
      <c r="A3138" s="5">
        <v>0.706586489670288</v>
      </c>
      <c r="B3138" s="5">
        <v>23771.9240354441</v>
      </c>
      <c r="C3138" s="5">
        <v>1.24829117238217</v>
      </c>
      <c r="D3138" s="5">
        <v>63660.8568289904</v>
      </c>
      <c r="E3138" s="2">
        <f t="shared" si="98"/>
        <v>0.541704682711882</v>
      </c>
      <c r="F3138" s="2">
        <f t="shared" si="99"/>
        <v>39888.9327935463</v>
      </c>
    </row>
    <row r="3139" spans="1:6">
      <c r="A3139" s="5">
        <v>0.700760119509227</v>
      </c>
      <c r="B3139" s="5">
        <v>21999.5345838159</v>
      </c>
      <c r="C3139" s="5">
        <v>1.24340247819609</v>
      </c>
      <c r="D3139" s="5">
        <v>61672.9495654933</v>
      </c>
      <c r="E3139" s="2">
        <f t="shared" si="98"/>
        <v>0.542642358686863</v>
      </c>
      <c r="F3139" s="2">
        <f t="shared" si="99"/>
        <v>39673.4149816774</v>
      </c>
    </row>
    <row r="3140" spans="1:6">
      <c r="A3140" s="5">
        <v>0.78242331548699</v>
      </c>
      <c r="B3140" s="5">
        <v>25070.0924953464</v>
      </c>
      <c r="C3140" s="5">
        <v>1.34831043909376</v>
      </c>
      <c r="D3140" s="5">
        <v>66735.4317114517</v>
      </c>
      <c r="E3140" s="2">
        <f t="shared" ref="E3140:E3203" si="100">C3140-A3140</f>
        <v>0.56588712360677</v>
      </c>
      <c r="F3140" s="2">
        <f t="shared" ref="F3140:F3203" si="101">D3140-B3140</f>
        <v>41665.3392161053</v>
      </c>
    </row>
    <row r="3141" spans="1:6">
      <c r="A3141" s="5">
        <v>0.69124830300417</v>
      </c>
      <c r="B3141" s="5">
        <v>21329.2036742199</v>
      </c>
      <c r="C3141" s="5">
        <v>1.18112393038708</v>
      </c>
      <c r="D3141" s="5">
        <v>60229.9701763593</v>
      </c>
      <c r="E3141" s="2">
        <f t="shared" si="100"/>
        <v>0.48987562738291</v>
      </c>
      <c r="F3141" s="2">
        <f t="shared" si="101"/>
        <v>38900.7665021394</v>
      </c>
    </row>
    <row r="3142" spans="1:6">
      <c r="A3142" s="5">
        <v>0.637817925146123</v>
      </c>
      <c r="B3142" s="5">
        <v>19055.1692000289</v>
      </c>
      <c r="C3142" s="5">
        <v>1.09033169533376</v>
      </c>
      <c r="D3142" s="5">
        <v>54324.970744414</v>
      </c>
      <c r="E3142" s="2">
        <f t="shared" si="100"/>
        <v>0.452513770187637</v>
      </c>
      <c r="F3142" s="2">
        <f t="shared" si="101"/>
        <v>35269.8015443851</v>
      </c>
    </row>
    <row r="3143" spans="1:6">
      <c r="A3143" s="5">
        <v>0.66879480985386</v>
      </c>
      <c r="B3143" s="5">
        <v>14448.3317536959</v>
      </c>
      <c r="C3143" s="5">
        <v>1.15832957642744</v>
      </c>
      <c r="D3143" s="5">
        <v>50966.8117157186</v>
      </c>
      <c r="E3143" s="2">
        <f t="shared" si="100"/>
        <v>0.48953476657358</v>
      </c>
      <c r="F3143" s="2">
        <f t="shared" si="101"/>
        <v>36518.4799620227</v>
      </c>
    </row>
    <row r="3144" spans="1:6">
      <c r="A3144" s="5">
        <v>0.669077593447851</v>
      </c>
      <c r="B3144" s="5">
        <v>18102.5627182875</v>
      </c>
      <c r="C3144" s="5">
        <v>1.16044570670059</v>
      </c>
      <c r="D3144" s="5">
        <v>54013.8092097759</v>
      </c>
      <c r="E3144" s="2">
        <f t="shared" si="100"/>
        <v>0.491368113252739</v>
      </c>
      <c r="F3144" s="2">
        <f t="shared" si="101"/>
        <v>35911.2464914884</v>
      </c>
    </row>
    <row r="3145" spans="1:6">
      <c r="A3145" s="5">
        <v>0.682900652134294</v>
      </c>
      <c r="B3145" s="5">
        <v>19072.2493767167</v>
      </c>
      <c r="C3145" s="5">
        <v>1.14424833006484</v>
      </c>
      <c r="D3145" s="5">
        <v>55759.5184514329</v>
      </c>
      <c r="E3145" s="2">
        <f t="shared" si="100"/>
        <v>0.461347677930546</v>
      </c>
      <c r="F3145" s="2">
        <f t="shared" si="101"/>
        <v>36687.2690747162</v>
      </c>
    </row>
    <row r="3146" spans="1:6">
      <c r="A3146" s="5">
        <v>0.674172015028065</v>
      </c>
      <c r="B3146" s="5">
        <v>19806.2917842025</v>
      </c>
      <c r="C3146" s="5">
        <v>1.18721698778258</v>
      </c>
      <c r="D3146" s="5">
        <v>55639.0459060002</v>
      </c>
      <c r="E3146" s="2">
        <f t="shared" si="100"/>
        <v>0.513044972754515</v>
      </c>
      <c r="F3146" s="2">
        <f t="shared" si="101"/>
        <v>35832.7541217977</v>
      </c>
    </row>
    <row r="3147" spans="1:6">
      <c r="A3147" s="5">
        <v>0.681764706361164</v>
      </c>
      <c r="B3147" s="5">
        <v>16727.8548597963</v>
      </c>
      <c r="C3147" s="5">
        <v>1.19630135462936</v>
      </c>
      <c r="D3147" s="5">
        <v>53812.8262361484</v>
      </c>
      <c r="E3147" s="2">
        <f t="shared" si="100"/>
        <v>0.514536648268196</v>
      </c>
      <c r="F3147" s="2">
        <f t="shared" si="101"/>
        <v>37084.9713763521</v>
      </c>
    </row>
    <row r="3148" spans="1:6">
      <c r="A3148" s="5">
        <v>0.724322274472339</v>
      </c>
      <c r="B3148" s="5">
        <v>20857.4570033202</v>
      </c>
      <c r="C3148" s="5">
        <v>1.25141287991419</v>
      </c>
      <c r="D3148" s="5">
        <v>53960.9169347804</v>
      </c>
      <c r="E3148" s="2">
        <f t="shared" si="100"/>
        <v>0.527090605441851</v>
      </c>
      <c r="F3148" s="2">
        <f t="shared" si="101"/>
        <v>33103.4599314602</v>
      </c>
    </row>
    <row r="3149" spans="1:6">
      <c r="A3149" s="5">
        <v>0.687710734756499</v>
      </c>
      <c r="B3149" s="5">
        <v>19592.5183121782</v>
      </c>
      <c r="C3149" s="5">
        <v>1.20510016335573</v>
      </c>
      <c r="D3149" s="5">
        <v>56917.0121848223</v>
      </c>
      <c r="E3149" s="2">
        <f t="shared" si="100"/>
        <v>0.517389428599231</v>
      </c>
      <c r="F3149" s="2">
        <f t="shared" si="101"/>
        <v>37324.4938726441</v>
      </c>
    </row>
    <row r="3150" spans="1:6">
      <c r="A3150" s="5">
        <v>0.710068558953317</v>
      </c>
      <c r="B3150" s="5">
        <v>22352.5657681931</v>
      </c>
      <c r="C3150" s="5">
        <v>1.23191911046949</v>
      </c>
      <c r="D3150" s="5">
        <v>58650.0179318037</v>
      </c>
      <c r="E3150" s="2">
        <f t="shared" si="100"/>
        <v>0.521850551516173</v>
      </c>
      <c r="F3150" s="2">
        <f t="shared" si="101"/>
        <v>36297.4521636106</v>
      </c>
    </row>
    <row r="3151" spans="1:6">
      <c r="A3151" s="5">
        <v>0.739945320653135</v>
      </c>
      <c r="B3151" s="5">
        <v>16876.8968842628</v>
      </c>
      <c r="C3151" s="5">
        <v>1.25038934641755</v>
      </c>
      <c r="D3151" s="5">
        <v>53187.8613271866</v>
      </c>
      <c r="E3151" s="2">
        <f t="shared" si="100"/>
        <v>0.510444025764415</v>
      </c>
      <c r="F3151" s="2">
        <f t="shared" si="101"/>
        <v>36310.9644429238</v>
      </c>
    </row>
    <row r="3152" spans="1:6">
      <c r="A3152" s="5">
        <v>0.655360083641265</v>
      </c>
      <c r="B3152" s="5">
        <v>20001.393012963</v>
      </c>
      <c r="C3152" s="5">
        <v>1.13738024861287</v>
      </c>
      <c r="D3152" s="5">
        <v>56093.5781915806</v>
      </c>
      <c r="E3152" s="2">
        <f t="shared" si="100"/>
        <v>0.482020164971605</v>
      </c>
      <c r="F3152" s="2">
        <f t="shared" si="101"/>
        <v>36092.1851786176</v>
      </c>
    </row>
    <row r="3153" spans="1:6">
      <c r="A3153" s="5">
        <v>0.683795993410345</v>
      </c>
      <c r="B3153" s="5">
        <v>25038.5046181496</v>
      </c>
      <c r="C3153" s="5">
        <v>1.16545554950962</v>
      </c>
      <c r="D3153" s="5">
        <v>61057.9696926886</v>
      </c>
      <c r="E3153" s="2">
        <f t="shared" si="100"/>
        <v>0.481659556099275</v>
      </c>
      <c r="F3153" s="2">
        <f t="shared" si="101"/>
        <v>36019.465074539</v>
      </c>
    </row>
    <row r="3154" spans="1:6">
      <c r="A3154" s="5">
        <v>0.698167032105858</v>
      </c>
      <c r="B3154" s="5">
        <v>24535.6495274268</v>
      </c>
      <c r="C3154" s="5">
        <v>1.18581641293258</v>
      </c>
      <c r="D3154" s="5">
        <v>62030.8365625043</v>
      </c>
      <c r="E3154" s="2">
        <f t="shared" si="100"/>
        <v>0.487649380826722</v>
      </c>
      <c r="F3154" s="2">
        <f t="shared" si="101"/>
        <v>37495.1870350775</v>
      </c>
    </row>
    <row r="3155" spans="1:6">
      <c r="A3155" s="5">
        <v>0.73226602467258</v>
      </c>
      <c r="B3155" s="5">
        <v>20877.8375981954</v>
      </c>
      <c r="C3155" s="5">
        <v>1.28162047119492</v>
      </c>
      <c r="D3155" s="5">
        <v>58607.284156863</v>
      </c>
      <c r="E3155" s="2">
        <f t="shared" si="100"/>
        <v>0.54935444652234</v>
      </c>
      <c r="F3155" s="2">
        <f t="shared" si="101"/>
        <v>37729.4465586676</v>
      </c>
    </row>
    <row r="3156" spans="1:6">
      <c r="A3156" s="5">
        <v>0.724673618580075</v>
      </c>
      <c r="B3156" s="5">
        <v>18195.8289916096</v>
      </c>
      <c r="C3156" s="5">
        <v>1.27737270909046</v>
      </c>
      <c r="D3156" s="5">
        <v>55868.0124711551</v>
      </c>
      <c r="E3156" s="2">
        <f t="shared" si="100"/>
        <v>0.552699090510385</v>
      </c>
      <c r="F3156" s="2">
        <f t="shared" si="101"/>
        <v>37672.1834795455</v>
      </c>
    </row>
    <row r="3157" spans="1:6">
      <c r="A3157" s="5">
        <v>0.706544908218013</v>
      </c>
      <c r="B3157" s="5">
        <v>25584.7574293914</v>
      </c>
      <c r="C3157" s="5">
        <v>1.21353863635683</v>
      </c>
      <c r="D3157" s="5">
        <v>62107.4390769601</v>
      </c>
      <c r="E3157" s="2">
        <f t="shared" si="100"/>
        <v>0.506993728138817</v>
      </c>
      <c r="F3157" s="2">
        <f t="shared" si="101"/>
        <v>36522.6816475687</v>
      </c>
    </row>
    <row r="3158" spans="1:6">
      <c r="A3158" s="5">
        <v>0.706523077893216</v>
      </c>
      <c r="B3158" s="5">
        <v>25339.6126162611</v>
      </c>
      <c r="C3158" s="5">
        <v>1.21727488749348</v>
      </c>
      <c r="D3158" s="5">
        <v>65163.5785440835</v>
      </c>
      <c r="E3158" s="2">
        <f t="shared" si="100"/>
        <v>0.510751809600264</v>
      </c>
      <c r="F3158" s="2">
        <f t="shared" si="101"/>
        <v>39823.9659278224</v>
      </c>
    </row>
    <row r="3159" spans="1:6">
      <c r="A3159" s="5">
        <v>0.721793790383776</v>
      </c>
      <c r="B3159" s="5">
        <v>20915.6863658656</v>
      </c>
      <c r="C3159" s="5">
        <v>1.26153564915905</v>
      </c>
      <c r="D3159" s="5">
        <v>59434.6174157801</v>
      </c>
      <c r="E3159" s="2">
        <f t="shared" si="100"/>
        <v>0.539741858775274</v>
      </c>
      <c r="F3159" s="2">
        <f t="shared" si="101"/>
        <v>38518.9310499145</v>
      </c>
    </row>
    <row r="3160" spans="1:6">
      <c r="A3160" s="5">
        <v>0.678737575598266</v>
      </c>
      <c r="B3160" s="5">
        <v>19858.631243552</v>
      </c>
      <c r="C3160" s="5">
        <v>1.17030464840245</v>
      </c>
      <c r="D3160" s="5">
        <v>57697.5031978507</v>
      </c>
      <c r="E3160" s="2">
        <f t="shared" si="100"/>
        <v>0.491567072804184</v>
      </c>
      <c r="F3160" s="2">
        <f t="shared" si="101"/>
        <v>37838.8719542987</v>
      </c>
    </row>
    <row r="3161" spans="1:6">
      <c r="A3161" s="5">
        <v>0.741902574055751</v>
      </c>
      <c r="B3161" s="5">
        <v>16714.696404178</v>
      </c>
      <c r="C3161" s="5">
        <v>1.25751252387344</v>
      </c>
      <c r="D3161" s="5">
        <v>52744.3483975025</v>
      </c>
      <c r="E3161" s="2">
        <f t="shared" si="100"/>
        <v>0.515609949817689</v>
      </c>
      <c r="F3161" s="2">
        <f t="shared" si="101"/>
        <v>36029.6519933245</v>
      </c>
    </row>
    <row r="3162" spans="1:6">
      <c r="A3162" s="5">
        <v>0.742766354841712</v>
      </c>
      <c r="B3162" s="5">
        <v>20273.8198100579</v>
      </c>
      <c r="C3162" s="5">
        <v>1.29703365140632</v>
      </c>
      <c r="D3162" s="5">
        <v>57342.7908793824</v>
      </c>
      <c r="E3162" s="2">
        <f t="shared" si="100"/>
        <v>0.554267296564608</v>
      </c>
      <c r="F3162" s="2">
        <f t="shared" si="101"/>
        <v>37068.9710693245</v>
      </c>
    </row>
    <row r="3163" spans="1:6">
      <c r="A3163" s="5">
        <v>0.742793850851361</v>
      </c>
      <c r="B3163" s="5">
        <v>20099.7654423381</v>
      </c>
      <c r="C3163" s="5">
        <v>1.31295475712201</v>
      </c>
      <c r="D3163" s="5">
        <v>58530.5167132443</v>
      </c>
      <c r="E3163" s="2">
        <f t="shared" si="100"/>
        <v>0.570160906270649</v>
      </c>
      <c r="F3163" s="2">
        <f t="shared" si="101"/>
        <v>38430.7512709062</v>
      </c>
    </row>
    <row r="3164" spans="1:6">
      <c r="A3164" s="5">
        <v>0.745339112105488</v>
      </c>
      <c r="B3164" s="5">
        <v>15477.5281565961</v>
      </c>
      <c r="C3164" s="5">
        <v>1.27551385442911</v>
      </c>
      <c r="D3164" s="5">
        <v>52095.3868898021</v>
      </c>
      <c r="E3164" s="2">
        <f t="shared" si="100"/>
        <v>0.530174742323622</v>
      </c>
      <c r="F3164" s="2">
        <f t="shared" si="101"/>
        <v>36617.858733206</v>
      </c>
    </row>
    <row r="3165" spans="1:6">
      <c r="A3165" s="5">
        <v>0.696225415752667</v>
      </c>
      <c r="B3165" s="5">
        <v>24244.8360866527</v>
      </c>
      <c r="C3165" s="5">
        <v>1.22499233997084</v>
      </c>
      <c r="D3165" s="5">
        <v>62915.477313261</v>
      </c>
      <c r="E3165" s="2">
        <f t="shared" si="100"/>
        <v>0.528766924218173</v>
      </c>
      <c r="F3165" s="2">
        <f t="shared" si="101"/>
        <v>38670.6412266083</v>
      </c>
    </row>
    <row r="3166" spans="1:6">
      <c r="A3166" s="5">
        <v>0.747554384758718</v>
      </c>
      <c r="B3166" s="5">
        <v>16888.7730558725</v>
      </c>
      <c r="C3166" s="5">
        <v>1.30556969155048</v>
      </c>
      <c r="D3166" s="5">
        <v>52938.7668109153</v>
      </c>
      <c r="E3166" s="2">
        <f t="shared" si="100"/>
        <v>0.558015306791762</v>
      </c>
      <c r="F3166" s="2">
        <f t="shared" si="101"/>
        <v>36049.9937550428</v>
      </c>
    </row>
    <row r="3167" spans="1:6">
      <c r="A3167" s="5">
        <v>0.735662116883411</v>
      </c>
      <c r="B3167" s="5">
        <v>19516.0689830683</v>
      </c>
      <c r="C3167" s="5">
        <v>1.25382570193757</v>
      </c>
      <c r="D3167" s="5">
        <v>57355.2732375898</v>
      </c>
      <c r="E3167" s="2">
        <f t="shared" si="100"/>
        <v>0.518163585054159</v>
      </c>
      <c r="F3167" s="2">
        <f t="shared" si="101"/>
        <v>37839.2042545215</v>
      </c>
    </row>
    <row r="3168" spans="1:6">
      <c r="A3168" s="5">
        <v>0.685339449957615</v>
      </c>
      <c r="B3168" s="5">
        <v>21301.4538768828</v>
      </c>
      <c r="C3168" s="5">
        <v>1.20335920520711</v>
      </c>
      <c r="D3168" s="5">
        <v>59928.1311107629</v>
      </c>
      <c r="E3168" s="2">
        <f t="shared" si="100"/>
        <v>0.518019755249495</v>
      </c>
      <c r="F3168" s="2">
        <f t="shared" si="101"/>
        <v>38626.6772338801</v>
      </c>
    </row>
    <row r="3169" spans="1:6">
      <c r="A3169" s="5">
        <v>0.687394924227241</v>
      </c>
      <c r="B3169" s="5">
        <v>17270.0252586812</v>
      </c>
      <c r="C3169" s="5">
        <v>1.18426832871018</v>
      </c>
      <c r="D3169" s="5">
        <v>52586.6954417707</v>
      </c>
      <c r="E3169" s="2">
        <f t="shared" si="100"/>
        <v>0.496873404482939</v>
      </c>
      <c r="F3169" s="2">
        <f t="shared" si="101"/>
        <v>35316.6701830895</v>
      </c>
    </row>
    <row r="3170" spans="1:6">
      <c r="A3170" s="5">
        <v>0.722539151808505</v>
      </c>
      <c r="B3170" s="5">
        <v>15272.8082769607</v>
      </c>
      <c r="C3170" s="5">
        <v>1.23012591905504</v>
      </c>
      <c r="D3170" s="5">
        <v>50796.070966563</v>
      </c>
      <c r="E3170" s="2">
        <f t="shared" si="100"/>
        <v>0.507586767246535</v>
      </c>
      <c r="F3170" s="2">
        <f t="shared" si="101"/>
        <v>35523.2626896023</v>
      </c>
    </row>
    <row r="3171" spans="1:6">
      <c r="A3171" s="5">
        <v>0.701809404205306</v>
      </c>
      <c r="B3171" s="5">
        <v>19184.1544972163</v>
      </c>
      <c r="C3171" s="5">
        <v>1.22106616299262</v>
      </c>
      <c r="D3171" s="5">
        <v>57563.486778096</v>
      </c>
      <c r="E3171" s="2">
        <f t="shared" si="100"/>
        <v>0.519256758787314</v>
      </c>
      <c r="F3171" s="2">
        <f t="shared" si="101"/>
        <v>38379.3322808797</v>
      </c>
    </row>
    <row r="3172" spans="1:6">
      <c r="A3172" s="5">
        <v>0.654006565345644</v>
      </c>
      <c r="B3172" s="5">
        <v>20249.624024071</v>
      </c>
      <c r="C3172" s="5">
        <v>1.12063131780239</v>
      </c>
      <c r="D3172" s="5">
        <v>57684.4891570132</v>
      </c>
      <c r="E3172" s="2">
        <f t="shared" si="100"/>
        <v>0.466624752456746</v>
      </c>
      <c r="F3172" s="2">
        <f t="shared" si="101"/>
        <v>37434.8651329422</v>
      </c>
    </row>
    <row r="3173" spans="1:6">
      <c r="A3173" s="5">
        <v>0.70250581873639</v>
      </c>
      <c r="B3173" s="5">
        <v>24656.7223335383</v>
      </c>
      <c r="C3173" s="5">
        <v>1.20864026274086</v>
      </c>
      <c r="D3173" s="5">
        <v>65746.4308016485</v>
      </c>
      <c r="E3173" s="2">
        <f t="shared" si="100"/>
        <v>0.50613444400447</v>
      </c>
      <c r="F3173" s="2">
        <f t="shared" si="101"/>
        <v>41089.7084681102</v>
      </c>
    </row>
    <row r="3174" spans="1:6">
      <c r="A3174" s="5">
        <v>0.757487752140358</v>
      </c>
      <c r="B3174" s="5">
        <v>24125.5985692071</v>
      </c>
      <c r="C3174" s="5">
        <v>1.31148626002236</v>
      </c>
      <c r="D3174" s="5">
        <v>64542.3019495397</v>
      </c>
      <c r="E3174" s="2">
        <f t="shared" si="100"/>
        <v>0.553998507882002</v>
      </c>
      <c r="F3174" s="2">
        <f t="shared" si="101"/>
        <v>40416.7033803326</v>
      </c>
    </row>
    <row r="3175" spans="1:6">
      <c r="A3175" s="5">
        <v>0.704392119994922</v>
      </c>
      <c r="B3175" s="5">
        <v>16162.072166119</v>
      </c>
      <c r="C3175" s="5">
        <v>1.21947202203094</v>
      </c>
      <c r="D3175" s="5">
        <v>53244.7975851301</v>
      </c>
      <c r="E3175" s="2">
        <f t="shared" si="100"/>
        <v>0.515079902036018</v>
      </c>
      <c r="F3175" s="2">
        <f t="shared" si="101"/>
        <v>37082.7254190111</v>
      </c>
    </row>
    <row r="3176" spans="1:6">
      <c r="A3176" s="5">
        <v>0.660105291383226</v>
      </c>
      <c r="B3176" s="5">
        <v>24403.4072770943</v>
      </c>
      <c r="C3176" s="5">
        <v>1.17304022076668</v>
      </c>
      <c r="D3176" s="5">
        <v>63065.3500591667</v>
      </c>
      <c r="E3176" s="2">
        <f t="shared" si="100"/>
        <v>0.512934929383454</v>
      </c>
      <c r="F3176" s="2">
        <f t="shared" si="101"/>
        <v>38661.9427820724</v>
      </c>
    </row>
    <row r="3177" spans="1:6">
      <c r="A3177" s="5">
        <v>0.647833823733202</v>
      </c>
      <c r="B3177" s="5">
        <v>19123.9790735186</v>
      </c>
      <c r="C3177" s="5">
        <v>1.1016564464809</v>
      </c>
      <c r="D3177" s="5">
        <v>55354.7859342755</v>
      </c>
      <c r="E3177" s="2">
        <f t="shared" si="100"/>
        <v>0.453822622747698</v>
      </c>
      <c r="F3177" s="2">
        <f t="shared" si="101"/>
        <v>36230.8068607569</v>
      </c>
    </row>
    <row r="3178" spans="1:6">
      <c r="A3178" s="5">
        <v>0.704887528395991</v>
      </c>
      <c r="B3178" s="5">
        <v>20313.1869543891</v>
      </c>
      <c r="C3178" s="5">
        <v>1.21991888040167</v>
      </c>
      <c r="D3178" s="5">
        <v>57226.4729539286</v>
      </c>
      <c r="E3178" s="2">
        <f t="shared" si="100"/>
        <v>0.515031352005679</v>
      </c>
      <c r="F3178" s="2">
        <f t="shared" si="101"/>
        <v>36913.2859995395</v>
      </c>
    </row>
    <row r="3179" spans="1:6">
      <c r="A3179" s="5">
        <v>0.647444341490153</v>
      </c>
      <c r="B3179" s="5">
        <v>24666.7202476885</v>
      </c>
      <c r="C3179" s="5">
        <v>1.11790280726263</v>
      </c>
      <c r="D3179" s="5">
        <v>64887.8809030546</v>
      </c>
      <c r="E3179" s="2">
        <f t="shared" si="100"/>
        <v>0.470458465772477</v>
      </c>
      <c r="F3179" s="2">
        <f t="shared" si="101"/>
        <v>40221.1606553661</v>
      </c>
    </row>
    <row r="3180" spans="1:6">
      <c r="A3180" s="5">
        <v>0.679907790126556</v>
      </c>
      <c r="B3180" s="5">
        <v>19255.2346577062</v>
      </c>
      <c r="C3180" s="5">
        <v>1.18812744301501</v>
      </c>
      <c r="D3180" s="5">
        <v>54518.7332468683</v>
      </c>
      <c r="E3180" s="2">
        <f t="shared" si="100"/>
        <v>0.508219652888454</v>
      </c>
      <c r="F3180" s="2">
        <f t="shared" si="101"/>
        <v>35263.4985891621</v>
      </c>
    </row>
    <row r="3181" spans="1:6">
      <c r="A3181" s="5">
        <v>0.715044163963298</v>
      </c>
      <c r="B3181" s="5">
        <v>22185.5037188714</v>
      </c>
      <c r="C3181" s="5">
        <v>1.23901348036384</v>
      </c>
      <c r="D3181" s="5">
        <v>58839.8085866025</v>
      </c>
      <c r="E3181" s="2">
        <f t="shared" si="100"/>
        <v>0.523969316400542</v>
      </c>
      <c r="F3181" s="2">
        <f t="shared" si="101"/>
        <v>36654.3048677311</v>
      </c>
    </row>
    <row r="3182" spans="1:6">
      <c r="A3182" s="5">
        <v>0.70184257348082</v>
      </c>
      <c r="B3182" s="5">
        <v>22139.6580255385</v>
      </c>
      <c r="C3182" s="5">
        <v>1.22313184019899</v>
      </c>
      <c r="D3182" s="5">
        <v>60569.9718926669</v>
      </c>
      <c r="E3182" s="2">
        <f t="shared" si="100"/>
        <v>0.52128926671817</v>
      </c>
      <c r="F3182" s="2">
        <f t="shared" si="101"/>
        <v>38430.3138671284</v>
      </c>
    </row>
    <row r="3183" spans="1:6">
      <c r="A3183" s="5">
        <v>0.774741783242366</v>
      </c>
      <c r="B3183" s="5">
        <v>18987.3511058111</v>
      </c>
      <c r="C3183" s="5">
        <v>1.32447905783583</v>
      </c>
      <c r="D3183" s="5">
        <v>56505.8631012018</v>
      </c>
      <c r="E3183" s="2">
        <f t="shared" si="100"/>
        <v>0.549737274593464</v>
      </c>
      <c r="F3183" s="2">
        <f t="shared" si="101"/>
        <v>37518.5119953907</v>
      </c>
    </row>
    <row r="3184" spans="1:6">
      <c r="A3184" s="5">
        <v>0.745574801384698</v>
      </c>
      <c r="B3184" s="5">
        <v>24838.8757386156</v>
      </c>
      <c r="C3184" s="5">
        <v>1.30506066274973</v>
      </c>
      <c r="D3184" s="5">
        <v>64471.9782609857</v>
      </c>
      <c r="E3184" s="2">
        <f t="shared" si="100"/>
        <v>0.559485861365032</v>
      </c>
      <c r="F3184" s="2">
        <f t="shared" si="101"/>
        <v>39633.1025223701</v>
      </c>
    </row>
    <row r="3185" spans="1:6">
      <c r="A3185" s="5">
        <v>0.717520956948731</v>
      </c>
      <c r="B3185" s="5">
        <v>17426.1074671148</v>
      </c>
      <c r="C3185" s="5">
        <v>1.24236481859848</v>
      </c>
      <c r="D3185" s="5">
        <v>53473.5835994174</v>
      </c>
      <c r="E3185" s="2">
        <f t="shared" si="100"/>
        <v>0.524843861649749</v>
      </c>
      <c r="F3185" s="2">
        <f t="shared" si="101"/>
        <v>36047.4761323026</v>
      </c>
    </row>
    <row r="3186" spans="1:6">
      <c r="A3186" s="5">
        <v>0.716476503814486</v>
      </c>
      <c r="B3186" s="5">
        <v>21407.9550852683</v>
      </c>
      <c r="C3186" s="5">
        <v>1.23380521485813</v>
      </c>
      <c r="D3186" s="5">
        <v>57047.9288109674</v>
      </c>
      <c r="E3186" s="2">
        <f t="shared" si="100"/>
        <v>0.517328711043644</v>
      </c>
      <c r="F3186" s="2">
        <f t="shared" si="101"/>
        <v>35639.9737256991</v>
      </c>
    </row>
    <row r="3187" spans="1:6">
      <c r="A3187" s="5">
        <v>0.672077833374756</v>
      </c>
      <c r="B3187" s="5">
        <v>18018.9184444762</v>
      </c>
      <c r="C3187" s="5">
        <v>1.1661487311223</v>
      </c>
      <c r="D3187" s="5">
        <v>54330.9451834787</v>
      </c>
      <c r="E3187" s="2">
        <f t="shared" si="100"/>
        <v>0.494070897747544</v>
      </c>
      <c r="F3187" s="2">
        <f t="shared" si="101"/>
        <v>36312.0267390025</v>
      </c>
    </row>
    <row r="3188" spans="1:6">
      <c r="A3188" s="5">
        <v>0.678647092946765</v>
      </c>
      <c r="B3188" s="5">
        <v>17503.7927686913</v>
      </c>
      <c r="C3188" s="5">
        <v>1.17924593645791</v>
      </c>
      <c r="D3188" s="5">
        <v>53475.0684276777</v>
      </c>
      <c r="E3188" s="2">
        <f t="shared" si="100"/>
        <v>0.500598843511145</v>
      </c>
      <c r="F3188" s="2">
        <f t="shared" si="101"/>
        <v>35971.2756589864</v>
      </c>
    </row>
    <row r="3189" spans="1:6">
      <c r="A3189" s="5">
        <v>0.766170413868424</v>
      </c>
      <c r="B3189" s="5">
        <v>18794.0095210284</v>
      </c>
      <c r="C3189" s="5">
        <v>1.32627699365068</v>
      </c>
      <c r="D3189" s="5">
        <v>58198.1084513746</v>
      </c>
      <c r="E3189" s="2">
        <f t="shared" si="100"/>
        <v>0.560106579782256</v>
      </c>
      <c r="F3189" s="2">
        <f t="shared" si="101"/>
        <v>39404.0989303462</v>
      </c>
    </row>
    <row r="3190" spans="1:6">
      <c r="A3190" s="5">
        <v>0.72999506490807</v>
      </c>
      <c r="B3190" s="5">
        <v>17017.4893613522</v>
      </c>
      <c r="C3190" s="5">
        <v>1.28001626312586</v>
      </c>
      <c r="D3190" s="5">
        <v>52732.0874228156</v>
      </c>
      <c r="E3190" s="2">
        <f t="shared" si="100"/>
        <v>0.55002119821779</v>
      </c>
      <c r="F3190" s="2">
        <f t="shared" si="101"/>
        <v>35714.5980614634</v>
      </c>
    </row>
    <row r="3191" spans="1:6">
      <c r="A3191" s="5">
        <v>0.688371644399321</v>
      </c>
      <c r="B3191" s="5">
        <v>20207.2549478331</v>
      </c>
      <c r="C3191" s="5">
        <v>1.15947776543744</v>
      </c>
      <c r="D3191" s="5">
        <v>55082.8327016016</v>
      </c>
      <c r="E3191" s="2">
        <f t="shared" si="100"/>
        <v>0.471106121038119</v>
      </c>
      <c r="F3191" s="2">
        <f t="shared" si="101"/>
        <v>34875.5777537685</v>
      </c>
    </row>
    <row r="3192" spans="1:6">
      <c r="A3192" s="5">
        <v>0.724749574369744</v>
      </c>
      <c r="B3192" s="5">
        <v>19502.5668101376</v>
      </c>
      <c r="C3192" s="5">
        <v>1.25165880504219</v>
      </c>
      <c r="D3192" s="5">
        <v>56229.2306225364</v>
      </c>
      <c r="E3192" s="2">
        <f t="shared" si="100"/>
        <v>0.526909230672446</v>
      </c>
      <c r="F3192" s="2">
        <f t="shared" si="101"/>
        <v>36726.6638123988</v>
      </c>
    </row>
    <row r="3193" spans="1:6">
      <c r="A3193" s="5">
        <v>0.743749996458632</v>
      </c>
      <c r="B3193" s="5">
        <v>25516.6072957228</v>
      </c>
      <c r="C3193" s="5">
        <v>1.24001096291347</v>
      </c>
      <c r="D3193" s="5">
        <v>60477.9587841192</v>
      </c>
      <c r="E3193" s="2">
        <f t="shared" si="100"/>
        <v>0.496260966454838</v>
      </c>
      <c r="F3193" s="2">
        <f t="shared" si="101"/>
        <v>34961.3514883964</v>
      </c>
    </row>
    <row r="3194" spans="1:6">
      <c r="A3194" s="5">
        <v>0.711964293011307</v>
      </c>
      <c r="B3194" s="5">
        <v>20575.6338241289</v>
      </c>
      <c r="C3194" s="5">
        <v>1.25551081301463</v>
      </c>
      <c r="D3194" s="5">
        <v>57924.4601640044</v>
      </c>
      <c r="E3194" s="2">
        <f t="shared" si="100"/>
        <v>0.543546520003323</v>
      </c>
      <c r="F3194" s="2">
        <f t="shared" si="101"/>
        <v>37348.8263398755</v>
      </c>
    </row>
    <row r="3195" spans="1:6">
      <c r="A3195" s="5">
        <v>0.733406418508268</v>
      </c>
      <c r="B3195" s="5">
        <v>20189.8869046987</v>
      </c>
      <c r="C3195" s="5">
        <v>1.28397559931537</v>
      </c>
      <c r="D3195" s="5">
        <v>56162.5190333262</v>
      </c>
      <c r="E3195" s="2">
        <f t="shared" si="100"/>
        <v>0.550569180807102</v>
      </c>
      <c r="F3195" s="2">
        <f t="shared" si="101"/>
        <v>35972.6321286275</v>
      </c>
    </row>
    <row r="3196" spans="1:6">
      <c r="A3196" s="5">
        <v>0.736706955745985</v>
      </c>
      <c r="B3196" s="5">
        <v>22737.5550472958</v>
      </c>
      <c r="C3196" s="5">
        <v>1.26670129100209</v>
      </c>
      <c r="D3196" s="5">
        <v>61651.6154084538</v>
      </c>
      <c r="E3196" s="2">
        <f t="shared" si="100"/>
        <v>0.529994335256105</v>
      </c>
      <c r="F3196" s="2">
        <f t="shared" si="101"/>
        <v>38914.060361158</v>
      </c>
    </row>
    <row r="3197" spans="1:6">
      <c r="A3197" s="5">
        <v>0.678249915991635</v>
      </c>
      <c r="B3197" s="5">
        <v>15790.6286772059</v>
      </c>
      <c r="C3197" s="5">
        <v>1.18919038645411</v>
      </c>
      <c r="D3197" s="5">
        <v>52413.053021646</v>
      </c>
      <c r="E3197" s="2">
        <f t="shared" si="100"/>
        <v>0.510940470462475</v>
      </c>
      <c r="F3197" s="2">
        <f t="shared" si="101"/>
        <v>36622.4243444401</v>
      </c>
    </row>
    <row r="3198" spans="1:6">
      <c r="A3198" s="5">
        <v>0.71543232693559</v>
      </c>
      <c r="B3198" s="5">
        <v>22426.2537314951</v>
      </c>
      <c r="C3198" s="5">
        <v>1.26626941153436</v>
      </c>
      <c r="D3198" s="5">
        <v>59378.4461453015</v>
      </c>
      <c r="E3198" s="2">
        <f t="shared" si="100"/>
        <v>0.55083708459877</v>
      </c>
      <c r="F3198" s="2">
        <f t="shared" si="101"/>
        <v>36952.1924138064</v>
      </c>
    </row>
    <row r="3199" spans="1:6">
      <c r="A3199" s="5">
        <v>0.70393705216587</v>
      </c>
      <c r="B3199" s="5">
        <v>17361.1785309174</v>
      </c>
      <c r="C3199" s="5">
        <v>1.22016883208659</v>
      </c>
      <c r="D3199" s="5">
        <v>54874.2123300361</v>
      </c>
      <c r="E3199" s="2">
        <f t="shared" si="100"/>
        <v>0.51623177992072</v>
      </c>
      <c r="F3199" s="2">
        <f t="shared" si="101"/>
        <v>37513.0337991187</v>
      </c>
    </row>
    <row r="3200" spans="1:6">
      <c r="A3200" s="5">
        <v>0.685743039127179</v>
      </c>
      <c r="B3200" s="5">
        <v>18766.7690911949</v>
      </c>
      <c r="C3200" s="5">
        <v>1.17614069865964</v>
      </c>
      <c r="D3200" s="5">
        <v>54347.9040835493</v>
      </c>
      <c r="E3200" s="2">
        <f t="shared" si="100"/>
        <v>0.490397659532461</v>
      </c>
      <c r="F3200" s="2">
        <f t="shared" si="101"/>
        <v>35581.1349923544</v>
      </c>
    </row>
    <row r="3201" spans="1:6">
      <c r="A3201" s="5">
        <v>0.701973293394243</v>
      </c>
      <c r="B3201" s="5">
        <v>18655.4328868586</v>
      </c>
      <c r="C3201" s="5">
        <v>1.2217098798419</v>
      </c>
      <c r="D3201" s="5">
        <v>55911.4396428428</v>
      </c>
      <c r="E3201" s="2">
        <f t="shared" si="100"/>
        <v>0.519736586447657</v>
      </c>
      <c r="F3201" s="2">
        <f t="shared" si="101"/>
        <v>37256.0067559842</v>
      </c>
    </row>
    <row r="3202" spans="1:6">
      <c r="A3202" s="5">
        <v>0.693414017833421</v>
      </c>
      <c r="B3202" s="5">
        <v>16522.7511342885</v>
      </c>
      <c r="C3202" s="5">
        <v>1.19112466496449</v>
      </c>
      <c r="D3202" s="5">
        <v>52053.2862758668</v>
      </c>
      <c r="E3202" s="2">
        <f t="shared" si="100"/>
        <v>0.497710647131069</v>
      </c>
      <c r="F3202" s="2">
        <f t="shared" si="101"/>
        <v>35530.5351415783</v>
      </c>
    </row>
    <row r="3203" spans="1:6">
      <c r="A3203" s="5">
        <v>0.693959528301463</v>
      </c>
      <c r="B3203" s="5">
        <v>16207.4826495195</v>
      </c>
      <c r="C3203" s="5">
        <v>1.21482839741246</v>
      </c>
      <c r="D3203" s="5">
        <v>52896.2496674215</v>
      </c>
      <c r="E3203" s="2">
        <f t="shared" si="100"/>
        <v>0.520868869110997</v>
      </c>
      <c r="F3203" s="2">
        <f t="shared" si="101"/>
        <v>36688.767017902</v>
      </c>
    </row>
    <row r="3204" spans="1:6">
      <c r="A3204" s="5">
        <v>0.680517607145114</v>
      </c>
      <c r="B3204" s="5">
        <v>21188.2261570888</v>
      </c>
      <c r="C3204" s="5">
        <v>1.17012623061761</v>
      </c>
      <c r="D3204" s="5">
        <v>59733.0279352389</v>
      </c>
      <c r="E3204" s="2">
        <f t="shared" ref="E3204:E3267" si="102">C3204-A3204</f>
        <v>0.489608623472496</v>
      </c>
      <c r="F3204" s="2">
        <f t="shared" ref="F3204:F3267" si="103">D3204-B3204</f>
        <v>38544.8017781501</v>
      </c>
    </row>
    <row r="3205" spans="1:6">
      <c r="A3205" s="5">
        <v>0.706039360956601</v>
      </c>
      <c r="B3205" s="5">
        <v>18498.2664316476</v>
      </c>
      <c r="C3205" s="5">
        <v>1.23536707745781</v>
      </c>
      <c r="D3205" s="5">
        <v>54782.3673255929</v>
      </c>
      <c r="E3205" s="2">
        <f t="shared" si="102"/>
        <v>0.529327716501209</v>
      </c>
      <c r="F3205" s="2">
        <f t="shared" si="103"/>
        <v>36284.1008939453</v>
      </c>
    </row>
    <row r="3206" spans="1:6">
      <c r="A3206" s="5">
        <v>0.689948960950744</v>
      </c>
      <c r="B3206" s="5">
        <v>24045.3890347144</v>
      </c>
      <c r="C3206" s="5">
        <v>1.1950561608066</v>
      </c>
      <c r="D3206" s="5">
        <v>58743.6915962007</v>
      </c>
      <c r="E3206" s="2">
        <f t="shared" si="102"/>
        <v>0.505107199855856</v>
      </c>
      <c r="F3206" s="2">
        <f t="shared" si="103"/>
        <v>34698.3025614863</v>
      </c>
    </row>
    <row r="3207" spans="1:6">
      <c r="A3207" s="5">
        <v>0.754839616370099</v>
      </c>
      <c r="B3207" s="5">
        <v>17881.932251474</v>
      </c>
      <c r="C3207" s="5">
        <v>1.31402317104091</v>
      </c>
      <c r="D3207" s="5">
        <v>56274.2540729331</v>
      </c>
      <c r="E3207" s="2">
        <f t="shared" si="102"/>
        <v>0.559183554670811</v>
      </c>
      <c r="F3207" s="2">
        <f t="shared" si="103"/>
        <v>38392.3218214591</v>
      </c>
    </row>
    <row r="3208" spans="1:6">
      <c r="A3208" s="5">
        <v>0.718076607444657</v>
      </c>
      <c r="B3208" s="5">
        <v>22274.0664624881</v>
      </c>
      <c r="C3208" s="5">
        <v>1.27150745290098</v>
      </c>
      <c r="D3208" s="5">
        <v>62574.1020646662</v>
      </c>
      <c r="E3208" s="2">
        <f t="shared" si="102"/>
        <v>0.553430845456323</v>
      </c>
      <c r="F3208" s="2">
        <f t="shared" si="103"/>
        <v>40300.0356021781</v>
      </c>
    </row>
    <row r="3209" spans="1:6">
      <c r="A3209" s="5">
        <v>0.705845731471927</v>
      </c>
      <c r="B3209" s="5">
        <v>21102.2681911888</v>
      </c>
      <c r="C3209" s="5">
        <v>1.21184912701523</v>
      </c>
      <c r="D3209" s="5">
        <v>56977.9564537166</v>
      </c>
      <c r="E3209" s="2">
        <f t="shared" si="102"/>
        <v>0.506003395543303</v>
      </c>
      <c r="F3209" s="2">
        <f t="shared" si="103"/>
        <v>35875.6882625278</v>
      </c>
    </row>
    <row r="3210" spans="1:6">
      <c r="A3210" s="5">
        <v>0.711757370820496</v>
      </c>
      <c r="B3210" s="5">
        <v>20106.4965716459</v>
      </c>
      <c r="C3210" s="5">
        <v>1.22183628289022</v>
      </c>
      <c r="D3210" s="5">
        <v>56890.1450642089</v>
      </c>
      <c r="E3210" s="2">
        <f t="shared" si="102"/>
        <v>0.510078912069724</v>
      </c>
      <c r="F3210" s="2">
        <f t="shared" si="103"/>
        <v>36783.648492563</v>
      </c>
    </row>
    <row r="3211" spans="1:6">
      <c r="A3211" s="5">
        <v>0.7301624267688</v>
      </c>
      <c r="B3211" s="5">
        <v>18481.7768729257</v>
      </c>
      <c r="C3211" s="5">
        <v>1.24506502856564</v>
      </c>
      <c r="D3211" s="5">
        <v>54581.2813448464</v>
      </c>
      <c r="E3211" s="2">
        <f t="shared" si="102"/>
        <v>0.51490260179684</v>
      </c>
      <c r="F3211" s="2">
        <f t="shared" si="103"/>
        <v>36099.5044719207</v>
      </c>
    </row>
    <row r="3212" spans="1:6">
      <c r="A3212" s="5">
        <v>0.64934239726813</v>
      </c>
      <c r="B3212" s="5">
        <v>17690.3706081304</v>
      </c>
      <c r="C3212" s="5">
        <v>1.17906805541964</v>
      </c>
      <c r="D3212" s="5">
        <v>54792.3661237356</v>
      </c>
      <c r="E3212" s="2">
        <f t="shared" si="102"/>
        <v>0.52972565815151</v>
      </c>
      <c r="F3212" s="2">
        <f t="shared" si="103"/>
        <v>37101.9955156052</v>
      </c>
    </row>
    <row r="3213" spans="1:6">
      <c r="A3213" s="5">
        <v>0.694238834114848</v>
      </c>
      <c r="B3213" s="5">
        <v>20349.5882321831</v>
      </c>
      <c r="C3213" s="5">
        <v>1.19329095615332</v>
      </c>
      <c r="D3213" s="5">
        <v>56606.9323975721</v>
      </c>
      <c r="E3213" s="2">
        <f t="shared" si="102"/>
        <v>0.499052122038472</v>
      </c>
      <c r="F3213" s="2">
        <f t="shared" si="103"/>
        <v>36257.344165389</v>
      </c>
    </row>
    <row r="3214" spans="1:6">
      <c r="A3214" s="5">
        <v>0.716730593416831</v>
      </c>
      <c r="B3214" s="5">
        <v>23553.086724306</v>
      </c>
      <c r="C3214" s="5">
        <v>1.20830516198611</v>
      </c>
      <c r="D3214" s="5">
        <v>60095.0959669807</v>
      </c>
      <c r="E3214" s="2">
        <f t="shared" si="102"/>
        <v>0.491574568569279</v>
      </c>
      <c r="F3214" s="2">
        <f t="shared" si="103"/>
        <v>36542.0092426747</v>
      </c>
    </row>
    <row r="3215" spans="1:6">
      <c r="A3215" s="5">
        <v>0.719278103375507</v>
      </c>
      <c r="B3215" s="5">
        <v>19734.5922331554</v>
      </c>
      <c r="C3215" s="5">
        <v>1.27720337298936</v>
      </c>
      <c r="D3215" s="5">
        <v>59525.4705893466</v>
      </c>
      <c r="E3215" s="2">
        <f t="shared" si="102"/>
        <v>0.557925269613853</v>
      </c>
      <c r="F3215" s="2">
        <f t="shared" si="103"/>
        <v>39790.8783561912</v>
      </c>
    </row>
    <row r="3216" spans="1:6">
      <c r="A3216" s="5">
        <v>0.665053554110319</v>
      </c>
      <c r="B3216" s="5">
        <v>19693.0167759948</v>
      </c>
      <c r="C3216" s="5">
        <v>1.16312682939846</v>
      </c>
      <c r="D3216" s="5">
        <v>58073.150505821</v>
      </c>
      <c r="E3216" s="2">
        <f t="shared" si="102"/>
        <v>0.498073275288141</v>
      </c>
      <c r="F3216" s="2">
        <f t="shared" si="103"/>
        <v>38380.1337298262</v>
      </c>
    </row>
    <row r="3217" spans="1:6">
      <c r="A3217" s="5">
        <v>0.710036561208165</v>
      </c>
      <c r="B3217" s="5">
        <v>20115.9123270299</v>
      </c>
      <c r="C3217" s="5">
        <v>1.23508254699911</v>
      </c>
      <c r="D3217" s="5">
        <v>57112.9223646192</v>
      </c>
      <c r="E3217" s="2">
        <f t="shared" si="102"/>
        <v>0.525045985790945</v>
      </c>
      <c r="F3217" s="2">
        <f t="shared" si="103"/>
        <v>36997.0100375893</v>
      </c>
    </row>
    <row r="3218" spans="1:6">
      <c r="A3218" s="5">
        <v>0.747480434627644</v>
      </c>
      <c r="B3218" s="5">
        <v>19364.7682936682</v>
      </c>
      <c r="C3218" s="5">
        <v>1.27488759651492</v>
      </c>
      <c r="D3218" s="5">
        <v>55675.1271848345</v>
      </c>
      <c r="E3218" s="2">
        <f t="shared" si="102"/>
        <v>0.527407161887276</v>
      </c>
      <c r="F3218" s="2">
        <f t="shared" si="103"/>
        <v>36310.3588911663</v>
      </c>
    </row>
    <row r="3219" spans="1:6">
      <c r="A3219" s="5">
        <v>0.644224907138665</v>
      </c>
      <c r="B3219" s="5">
        <v>16329.2148638368</v>
      </c>
      <c r="C3219" s="5">
        <v>1.10555900964186</v>
      </c>
      <c r="D3219" s="5">
        <v>52367.2773567206</v>
      </c>
      <c r="E3219" s="2">
        <f t="shared" si="102"/>
        <v>0.461334102503195</v>
      </c>
      <c r="F3219" s="2">
        <f t="shared" si="103"/>
        <v>36038.0624928838</v>
      </c>
    </row>
    <row r="3220" spans="1:6">
      <c r="A3220" s="5">
        <v>0.680212054236564</v>
      </c>
      <c r="B3220" s="5">
        <v>19089.2909992284</v>
      </c>
      <c r="C3220" s="5">
        <v>1.15304817750629</v>
      </c>
      <c r="D3220" s="5">
        <v>54524.4937464937</v>
      </c>
      <c r="E3220" s="2">
        <f t="shared" si="102"/>
        <v>0.472836123269726</v>
      </c>
      <c r="F3220" s="2">
        <f t="shared" si="103"/>
        <v>35435.2027472653</v>
      </c>
    </row>
    <row r="3221" spans="1:6">
      <c r="A3221" s="5">
        <v>0.715713646988894</v>
      </c>
      <c r="B3221" s="5">
        <v>20519.5404640496</v>
      </c>
      <c r="C3221" s="5">
        <v>1.25007033879338</v>
      </c>
      <c r="D3221" s="5">
        <v>58677.6595006941</v>
      </c>
      <c r="E3221" s="2">
        <f t="shared" si="102"/>
        <v>0.534356691804486</v>
      </c>
      <c r="F3221" s="2">
        <f t="shared" si="103"/>
        <v>38158.1190366445</v>
      </c>
    </row>
    <row r="3222" spans="1:6">
      <c r="A3222" s="5">
        <v>0.70475524468156</v>
      </c>
      <c r="B3222" s="5">
        <v>16632.7556323178</v>
      </c>
      <c r="C3222" s="5">
        <v>1.24355497556014</v>
      </c>
      <c r="D3222" s="5">
        <v>52484.0368702623</v>
      </c>
      <c r="E3222" s="2">
        <f t="shared" si="102"/>
        <v>0.53879973087858</v>
      </c>
      <c r="F3222" s="2">
        <f t="shared" si="103"/>
        <v>35851.2812379445</v>
      </c>
    </row>
    <row r="3223" spans="1:6">
      <c r="A3223" s="5">
        <v>0.694489173874173</v>
      </c>
      <c r="B3223" s="5">
        <v>24405.3101951558</v>
      </c>
      <c r="C3223" s="5">
        <v>1.21864349039869</v>
      </c>
      <c r="D3223" s="5">
        <v>66653.3428364416</v>
      </c>
      <c r="E3223" s="2">
        <f t="shared" si="102"/>
        <v>0.524154316524517</v>
      </c>
      <c r="F3223" s="2">
        <f t="shared" si="103"/>
        <v>42248.0326412858</v>
      </c>
    </row>
    <row r="3224" spans="1:6">
      <c r="A3224" s="5">
        <v>0.704542483234712</v>
      </c>
      <c r="B3224" s="5">
        <v>22910.7990896976</v>
      </c>
      <c r="C3224" s="5">
        <v>1.23334422532816</v>
      </c>
      <c r="D3224" s="5">
        <v>62010.021615956</v>
      </c>
      <c r="E3224" s="2">
        <f t="shared" si="102"/>
        <v>0.528801742093448</v>
      </c>
      <c r="F3224" s="2">
        <f t="shared" si="103"/>
        <v>39099.2225262584</v>
      </c>
    </row>
    <row r="3225" spans="1:6">
      <c r="A3225" s="5">
        <v>0.765068788680184</v>
      </c>
      <c r="B3225" s="5">
        <v>20801.3645821752</v>
      </c>
      <c r="C3225" s="5">
        <v>1.34120651331242</v>
      </c>
      <c r="D3225" s="5">
        <v>56448.3659436682</v>
      </c>
      <c r="E3225" s="2">
        <f t="shared" si="102"/>
        <v>0.576137724632236</v>
      </c>
      <c r="F3225" s="2">
        <f t="shared" si="103"/>
        <v>35647.001361493</v>
      </c>
    </row>
    <row r="3226" spans="1:6">
      <c r="A3226" s="5">
        <v>0.708614039421446</v>
      </c>
      <c r="B3226" s="5">
        <v>20566.2967325272</v>
      </c>
      <c r="C3226" s="5">
        <v>1.24381417069206</v>
      </c>
      <c r="D3226" s="5">
        <v>57256.8519011454</v>
      </c>
      <c r="E3226" s="2">
        <f t="shared" si="102"/>
        <v>0.535200131270614</v>
      </c>
      <c r="F3226" s="2">
        <f t="shared" si="103"/>
        <v>36690.5551686182</v>
      </c>
    </row>
    <row r="3227" spans="1:6">
      <c r="A3227" s="5">
        <v>0.7064871065121</v>
      </c>
      <c r="B3227" s="5">
        <v>20223.880964111</v>
      </c>
      <c r="C3227" s="5">
        <v>1.26002557801335</v>
      </c>
      <c r="D3227" s="5">
        <v>59903.8324130596</v>
      </c>
      <c r="E3227" s="2">
        <f t="shared" si="102"/>
        <v>0.55353847150125</v>
      </c>
      <c r="F3227" s="2">
        <f t="shared" si="103"/>
        <v>39679.9514489486</v>
      </c>
    </row>
    <row r="3228" spans="1:6">
      <c r="A3228" s="5">
        <v>0.678658529133331</v>
      </c>
      <c r="B3228" s="5">
        <v>17249.1347633031</v>
      </c>
      <c r="C3228" s="5">
        <v>1.16678550482124</v>
      </c>
      <c r="D3228" s="5">
        <v>52913.8762073343</v>
      </c>
      <c r="E3228" s="2">
        <f t="shared" si="102"/>
        <v>0.488126975687909</v>
      </c>
      <c r="F3228" s="2">
        <f t="shared" si="103"/>
        <v>35664.7414440312</v>
      </c>
    </row>
    <row r="3229" spans="1:6">
      <c r="A3229" s="5">
        <v>0.702056646744872</v>
      </c>
      <c r="B3229" s="5">
        <v>18766.5553414864</v>
      </c>
      <c r="C3229" s="5">
        <v>1.22269427285943</v>
      </c>
      <c r="D3229" s="5">
        <v>55621.792130218</v>
      </c>
      <c r="E3229" s="2">
        <f t="shared" si="102"/>
        <v>0.520637626114558</v>
      </c>
      <c r="F3229" s="2">
        <f t="shared" si="103"/>
        <v>36855.2367887316</v>
      </c>
    </row>
    <row r="3230" spans="1:6">
      <c r="A3230" s="5">
        <v>0.700998719273352</v>
      </c>
      <c r="B3230" s="5">
        <v>17750.0007044683</v>
      </c>
      <c r="C3230" s="5">
        <v>1.21113910475601</v>
      </c>
      <c r="D3230" s="5">
        <v>56104.1853266941</v>
      </c>
      <c r="E3230" s="2">
        <f t="shared" si="102"/>
        <v>0.510140385482658</v>
      </c>
      <c r="F3230" s="2">
        <f t="shared" si="103"/>
        <v>38354.1846222258</v>
      </c>
    </row>
    <row r="3231" spans="1:6">
      <c r="A3231" s="5">
        <v>0.676312975669584</v>
      </c>
      <c r="B3231" s="5">
        <v>21736.7563712915</v>
      </c>
      <c r="C3231" s="5">
        <v>1.174885671523</v>
      </c>
      <c r="D3231" s="5">
        <v>59187.2075481781</v>
      </c>
      <c r="E3231" s="2">
        <f t="shared" si="102"/>
        <v>0.498572695853416</v>
      </c>
      <c r="F3231" s="2">
        <f t="shared" si="103"/>
        <v>37450.4511768866</v>
      </c>
    </row>
    <row r="3232" spans="1:6">
      <c r="A3232" s="5">
        <v>0.681117844473004</v>
      </c>
      <c r="B3232" s="5">
        <v>23008.1361615901</v>
      </c>
      <c r="C3232" s="5">
        <v>1.15689020012398</v>
      </c>
      <c r="D3232" s="5">
        <v>62737.5945813229</v>
      </c>
      <c r="E3232" s="2">
        <f t="shared" si="102"/>
        <v>0.475772355650976</v>
      </c>
      <c r="F3232" s="2">
        <f t="shared" si="103"/>
        <v>39729.4584197328</v>
      </c>
    </row>
    <row r="3233" spans="1:6">
      <c r="A3233" s="5">
        <v>0.69853728017281</v>
      </c>
      <c r="B3233" s="5">
        <v>17946.8792275864</v>
      </c>
      <c r="C3233" s="5">
        <v>1.25811798816608</v>
      </c>
      <c r="D3233" s="5">
        <v>55349.7610499481</v>
      </c>
      <c r="E3233" s="2">
        <f t="shared" si="102"/>
        <v>0.55958070799327</v>
      </c>
      <c r="F3233" s="2">
        <f t="shared" si="103"/>
        <v>37402.8818223617</v>
      </c>
    </row>
    <row r="3234" spans="1:6">
      <c r="A3234" s="5">
        <v>0.715303251955604</v>
      </c>
      <c r="B3234" s="5">
        <v>20437.9733637214</v>
      </c>
      <c r="C3234" s="5">
        <v>1.25253582839788</v>
      </c>
      <c r="D3234" s="5">
        <v>57283.7257020201</v>
      </c>
      <c r="E3234" s="2">
        <f t="shared" si="102"/>
        <v>0.537232576442276</v>
      </c>
      <c r="F3234" s="2">
        <f t="shared" si="103"/>
        <v>36845.7523382987</v>
      </c>
    </row>
    <row r="3235" spans="1:6">
      <c r="A3235" s="5">
        <v>0.665428457429399</v>
      </c>
      <c r="B3235" s="5">
        <v>25456.7176430948</v>
      </c>
      <c r="C3235" s="5">
        <v>1.13557235941702</v>
      </c>
      <c r="D3235" s="5">
        <v>65554.2241418466</v>
      </c>
      <c r="E3235" s="2">
        <f t="shared" si="102"/>
        <v>0.470143901987621</v>
      </c>
      <c r="F3235" s="2">
        <f t="shared" si="103"/>
        <v>40097.5064987518</v>
      </c>
    </row>
    <row r="3236" spans="1:6">
      <c r="A3236" s="5">
        <v>0.770042878267925</v>
      </c>
      <c r="B3236" s="5">
        <v>19878.1472817645</v>
      </c>
      <c r="C3236" s="5">
        <v>1.37669218827855</v>
      </c>
      <c r="D3236" s="5">
        <v>57864.382513894</v>
      </c>
      <c r="E3236" s="2">
        <f t="shared" si="102"/>
        <v>0.606649310010625</v>
      </c>
      <c r="F3236" s="2">
        <f t="shared" si="103"/>
        <v>37986.2352321295</v>
      </c>
    </row>
    <row r="3237" spans="1:6">
      <c r="A3237" s="5">
        <v>0.735814223436267</v>
      </c>
      <c r="B3237" s="5">
        <v>17073.3997143337</v>
      </c>
      <c r="C3237" s="5">
        <v>1.27799689792365</v>
      </c>
      <c r="D3237" s="5">
        <v>53232.711283402</v>
      </c>
      <c r="E3237" s="2">
        <f t="shared" si="102"/>
        <v>0.542182674487383</v>
      </c>
      <c r="F3237" s="2">
        <f t="shared" si="103"/>
        <v>36159.3115690683</v>
      </c>
    </row>
    <row r="3238" spans="1:6">
      <c r="A3238" s="5">
        <v>0.708400160123755</v>
      </c>
      <c r="B3238" s="5">
        <v>21344.9391070368</v>
      </c>
      <c r="C3238" s="5">
        <v>1.19741686333266</v>
      </c>
      <c r="D3238" s="5">
        <v>56528.393802174</v>
      </c>
      <c r="E3238" s="2">
        <f t="shared" si="102"/>
        <v>0.489016703208905</v>
      </c>
      <c r="F3238" s="2">
        <f t="shared" si="103"/>
        <v>35183.4546951372</v>
      </c>
    </row>
    <row r="3239" spans="1:6">
      <c r="A3239" s="5">
        <v>0.718234548019185</v>
      </c>
      <c r="B3239" s="5">
        <v>22299.157934524</v>
      </c>
      <c r="C3239" s="5">
        <v>1.24925892627655</v>
      </c>
      <c r="D3239" s="5">
        <v>60760.8841954322</v>
      </c>
      <c r="E3239" s="2">
        <f t="shared" si="102"/>
        <v>0.531024378257365</v>
      </c>
      <c r="F3239" s="2">
        <f t="shared" si="103"/>
        <v>38461.7262609082</v>
      </c>
    </row>
    <row r="3240" spans="1:6">
      <c r="A3240" s="5">
        <v>0.671826798078892</v>
      </c>
      <c r="B3240" s="5">
        <v>20687.4854908156</v>
      </c>
      <c r="C3240" s="5">
        <v>1.15993521561186</v>
      </c>
      <c r="D3240" s="5">
        <v>58193.9340632914</v>
      </c>
      <c r="E3240" s="2">
        <f t="shared" si="102"/>
        <v>0.488108417532968</v>
      </c>
      <c r="F3240" s="2">
        <f t="shared" si="103"/>
        <v>37506.4485724758</v>
      </c>
    </row>
    <row r="3241" spans="1:6">
      <c r="A3241" s="5">
        <v>0.661567905819254</v>
      </c>
      <c r="B3241" s="5">
        <v>18823.7421986201</v>
      </c>
      <c r="C3241" s="5">
        <v>1.1469911748497</v>
      </c>
      <c r="D3241" s="5">
        <v>55431.5735071376</v>
      </c>
      <c r="E3241" s="2">
        <f t="shared" si="102"/>
        <v>0.485423269030446</v>
      </c>
      <c r="F3241" s="2">
        <f t="shared" si="103"/>
        <v>36607.8313085175</v>
      </c>
    </row>
    <row r="3242" spans="1:6">
      <c r="A3242" s="5">
        <v>0.688332748831121</v>
      </c>
      <c r="B3242" s="5">
        <v>21106.3644424115</v>
      </c>
      <c r="C3242" s="5">
        <v>1.18191058029539</v>
      </c>
      <c r="D3242" s="5">
        <v>59652.9480731702</v>
      </c>
      <c r="E3242" s="2">
        <f t="shared" si="102"/>
        <v>0.493577831464269</v>
      </c>
      <c r="F3242" s="2">
        <f t="shared" si="103"/>
        <v>38546.5836307587</v>
      </c>
    </row>
    <row r="3243" spans="1:6">
      <c r="A3243" s="5">
        <v>0.712834656045237</v>
      </c>
      <c r="B3243" s="5">
        <v>25387.2865820616</v>
      </c>
      <c r="C3243" s="5">
        <v>1.28350070144602</v>
      </c>
      <c r="D3243" s="5">
        <v>62376.24237711</v>
      </c>
      <c r="E3243" s="2">
        <f t="shared" si="102"/>
        <v>0.570666045400783</v>
      </c>
      <c r="F3243" s="2">
        <f t="shared" si="103"/>
        <v>36988.9557950484</v>
      </c>
    </row>
    <row r="3244" spans="1:6">
      <c r="A3244" s="5">
        <v>0.684507202857932</v>
      </c>
      <c r="B3244" s="5">
        <v>22763.1315737159</v>
      </c>
      <c r="C3244" s="5">
        <v>1.20443136897713</v>
      </c>
      <c r="D3244" s="5">
        <v>61898.7083670744</v>
      </c>
      <c r="E3244" s="2">
        <f t="shared" si="102"/>
        <v>0.519924166119198</v>
      </c>
      <c r="F3244" s="2">
        <f t="shared" si="103"/>
        <v>39135.5767933585</v>
      </c>
    </row>
    <row r="3245" spans="1:6">
      <c r="A3245" s="5">
        <v>0.660457498461487</v>
      </c>
      <c r="B3245" s="5">
        <v>19435.6325455842</v>
      </c>
      <c r="C3245" s="5">
        <v>1.15839085675556</v>
      </c>
      <c r="D3245" s="5">
        <v>60068.9285274366</v>
      </c>
      <c r="E3245" s="2">
        <f t="shared" si="102"/>
        <v>0.497933358294073</v>
      </c>
      <c r="F3245" s="2">
        <f t="shared" si="103"/>
        <v>40633.2959818524</v>
      </c>
    </row>
    <row r="3246" spans="1:6">
      <c r="A3246" s="5">
        <v>0.664248897445431</v>
      </c>
      <c r="B3246" s="5">
        <v>23346.7189328205</v>
      </c>
      <c r="C3246" s="5">
        <v>1.1570728817572</v>
      </c>
      <c r="D3246" s="5">
        <v>61138.1801870704</v>
      </c>
      <c r="E3246" s="2">
        <f t="shared" si="102"/>
        <v>0.492823984311769</v>
      </c>
      <c r="F3246" s="2">
        <f t="shared" si="103"/>
        <v>37791.4612542499</v>
      </c>
    </row>
    <row r="3247" spans="1:6">
      <c r="A3247" s="5">
        <v>0.701336285220972</v>
      </c>
      <c r="B3247" s="5">
        <v>19868.9297534088</v>
      </c>
      <c r="C3247" s="5">
        <v>1.23080021760554</v>
      </c>
      <c r="D3247" s="5">
        <v>58916.7813617803</v>
      </c>
      <c r="E3247" s="2">
        <f t="shared" si="102"/>
        <v>0.529463932384568</v>
      </c>
      <c r="F3247" s="2">
        <f t="shared" si="103"/>
        <v>39047.8516083715</v>
      </c>
    </row>
    <row r="3248" spans="1:6">
      <c r="A3248" s="5">
        <v>0.760244733853705</v>
      </c>
      <c r="B3248" s="5">
        <v>17963.2147540592</v>
      </c>
      <c r="C3248" s="5">
        <v>1.34528127922959</v>
      </c>
      <c r="D3248" s="5">
        <v>54913.3525632827</v>
      </c>
      <c r="E3248" s="2">
        <f t="shared" si="102"/>
        <v>0.585036545375885</v>
      </c>
      <c r="F3248" s="2">
        <f t="shared" si="103"/>
        <v>36950.1378092235</v>
      </c>
    </row>
    <row r="3249" spans="1:6">
      <c r="A3249" s="5">
        <v>0.73129857815207</v>
      </c>
      <c r="B3249" s="5">
        <v>18015.5012780221</v>
      </c>
      <c r="C3249" s="5">
        <v>1.29972712400946</v>
      </c>
      <c r="D3249" s="5">
        <v>55611.5757950961</v>
      </c>
      <c r="E3249" s="2">
        <f t="shared" si="102"/>
        <v>0.56842854585739</v>
      </c>
      <c r="F3249" s="2">
        <f t="shared" si="103"/>
        <v>37596.074517074</v>
      </c>
    </row>
    <row r="3250" spans="1:6">
      <c r="A3250" s="5">
        <v>0.668646763989933</v>
      </c>
      <c r="B3250" s="5">
        <v>17255.1535916142</v>
      </c>
      <c r="C3250" s="5">
        <v>1.15819026809099</v>
      </c>
      <c r="D3250" s="5">
        <v>52607.9461079577</v>
      </c>
      <c r="E3250" s="2">
        <f t="shared" si="102"/>
        <v>0.489543504101057</v>
      </c>
      <c r="F3250" s="2">
        <f t="shared" si="103"/>
        <v>35352.7925163435</v>
      </c>
    </row>
    <row r="3251" spans="1:6">
      <c r="A3251" s="5">
        <v>0.65810968760831</v>
      </c>
      <c r="B3251" s="5">
        <v>17317.8252271183</v>
      </c>
      <c r="C3251" s="5">
        <v>1.15578468232358</v>
      </c>
      <c r="D3251" s="5">
        <v>52707.0446331138</v>
      </c>
      <c r="E3251" s="2">
        <f t="shared" si="102"/>
        <v>0.49767499471527</v>
      </c>
      <c r="F3251" s="2">
        <f t="shared" si="103"/>
        <v>35389.2194059955</v>
      </c>
    </row>
    <row r="3252" spans="1:6">
      <c r="A3252" s="5">
        <v>0.7125089393514</v>
      </c>
      <c r="B3252" s="5">
        <v>17996.4432812341</v>
      </c>
      <c r="C3252" s="5">
        <v>1.20499443031292</v>
      </c>
      <c r="D3252" s="5">
        <v>53319.3869065074</v>
      </c>
      <c r="E3252" s="2">
        <f t="shared" si="102"/>
        <v>0.49248549096152</v>
      </c>
      <c r="F3252" s="2">
        <f t="shared" si="103"/>
        <v>35322.9436252733</v>
      </c>
    </row>
    <row r="3253" spans="1:6">
      <c r="A3253" s="5">
        <v>0.693652008268744</v>
      </c>
      <c r="B3253" s="5">
        <v>19737.2140960201</v>
      </c>
      <c r="C3253" s="5">
        <v>1.18609726068074</v>
      </c>
      <c r="D3253" s="5">
        <v>58716.6952547904</v>
      </c>
      <c r="E3253" s="2">
        <f t="shared" si="102"/>
        <v>0.492445252411996</v>
      </c>
      <c r="F3253" s="2">
        <f t="shared" si="103"/>
        <v>38979.4811587703</v>
      </c>
    </row>
    <row r="3254" spans="1:6">
      <c r="A3254" s="5">
        <v>0.740862850545379</v>
      </c>
      <c r="B3254" s="5">
        <v>25779.2205949684</v>
      </c>
      <c r="C3254" s="5">
        <v>1.24147664079536</v>
      </c>
      <c r="D3254" s="5">
        <v>70678.2044859686</v>
      </c>
      <c r="E3254" s="2">
        <f t="shared" si="102"/>
        <v>0.500613790249981</v>
      </c>
      <c r="F3254" s="2">
        <f t="shared" si="103"/>
        <v>44898.9838910002</v>
      </c>
    </row>
    <row r="3255" spans="1:6">
      <c r="A3255" s="5">
        <v>0.663333752686749</v>
      </c>
      <c r="B3255" s="5">
        <v>18940.5754904569</v>
      </c>
      <c r="C3255" s="5">
        <v>1.14966236771281</v>
      </c>
      <c r="D3255" s="5">
        <v>56009.4146371179</v>
      </c>
      <c r="E3255" s="2">
        <f t="shared" si="102"/>
        <v>0.486328615026061</v>
      </c>
      <c r="F3255" s="2">
        <f t="shared" si="103"/>
        <v>37068.839146661</v>
      </c>
    </row>
    <row r="3256" spans="1:6">
      <c r="A3256" s="5">
        <v>0.657832362404669</v>
      </c>
      <c r="B3256" s="5">
        <v>21420.9025239776</v>
      </c>
      <c r="C3256" s="5">
        <v>1.11735903874122</v>
      </c>
      <c r="D3256" s="5">
        <v>59228.5101273102</v>
      </c>
      <c r="E3256" s="2">
        <f t="shared" si="102"/>
        <v>0.459526676336551</v>
      </c>
      <c r="F3256" s="2">
        <f t="shared" si="103"/>
        <v>37807.6076033326</v>
      </c>
    </row>
    <row r="3257" spans="1:6">
      <c r="A3257" s="5">
        <v>0.708321497567948</v>
      </c>
      <c r="B3257" s="5">
        <v>20777.5565033842</v>
      </c>
      <c r="C3257" s="5">
        <v>1.22256179438813</v>
      </c>
      <c r="D3257" s="5">
        <v>57618.2194269445</v>
      </c>
      <c r="E3257" s="2">
        <f t="shared" si="102"/>
        <v>0.514240296820182</v>
      </c>
      <c r="F3257" s="2">
        <f t="shared" si="103"/>
        <v>36840.6629235603</v>
      </c>
    </row>
    <row r="3258" spans="1:6">
      <c r="A3258" s="5">
        <v>0.730566043990806</v>
      </c>
      <c r="B3258" s="5">
        <v>17173.4275633963</v>
      </c>
      <c r="C3258" s="5">
        <v>1.28454887059979</v>
      </c>
      <c r="D3258" s="5">
        <v>54323.0839537614</v>
      </c>
      <c r="E3258" s="2">
        <f t="shared" si="102"/>
        <v>0.553982826608984</v>
      </c>
      <c r="F3258" s="2">
        <f t="shared" si="103"/>
        <v>37149.6563903651</v>
      </c>
    </row>
    <row r="3259" spans="1:6">
      <c r="A3259" s="5">
        <v>0.719475300586846</v>
      </c>
      <c r="B3259" s="5">
        <v>25455.0665981692</v>
      </c>
      <c r="C3259" s="5">
        <v>1.24862626824889</v>
      </c>
      <c r="D3259" s="5">
        <v>64905.2079938035</v>
      </c>
      <c r="E3259" s="2">
        <f t="shared" si="102"/>
        <v>0.529150967662044</v>
      </c>
      <c r="F3259" s="2">
        <f t="shared" si="103"/>
        <v>39450.1413956343</v>
      </c>
    </row>
    <row r="3260" spans="1:6">
      <c r="A3260" s="5">
        <v>0.709116095923784</v>
      </c>
      <c r="B3260" s="5">
        <v>20217.2007983363</v>
      </c>
      <c r="C3260" s="5">
        <v>1.25798120749484</v>
      </c>
      <c r="D3260" s="5">
        <v>55745.3372302467</v>
      </c>
      <c r="E3260" s="2">
        <f t="shared" si="102"/>
        <v>0.548865111571056</v>
      </c>
      <c r="F3260" s="2">
        <f t="shared" si="103"/>
        <v>35528.1364319104</v>
      </c>
    </row>
    <row r="3261" spans="1:6">
      <c r="A3261" s="5">
        <v>0.668759602052839</v>
      </c>
      <c r="B3261" s="5">
        <v>19346.7271546369</v>
      </c>
      <c r="C3261" s="5">
        <v>1.15065932704296</v>
      </c>
      <c r="D3261" s="5">
        <v>57783.6179030147</v>
      </c>
      <c r="E3261" s="2">
        <f t="shared" si="102"/>
        <v>0.481899724990121</v>
      </c>
      <c r="F3261" s="2">
        <f t="shared" si="103"/>
        <v>38436.8907483778</v>
      </c>
    </row>
    <row r="3262" spans="1:6">
      <c r="A3262" s="5">
        <v>0.661563105388271</v>
      </c>
      <c r="B3262" s="5">
        <v>21386.3390507079</v>
      </c>
      <c r="C3262" s="5">
        <v>1.14634934324086</v>
      </c>
      <c r="D3262" s="5">
        <v>60721.6885303905</v>
      </c>
      <c r="E3262" s="2">
        <f t="shared" si="102"/>
        <v>0.484786237852589</v>
      </c>
      <c r="F3262" s="2">
        <f t="shared" si="103"/>
        <v>39335.3494796826</v>
      </c>
    </row>
    <row r="3263" spans="1:6">
      <c r="A3263" s="5">
        <v>0.666903349196897</v>
      </c>
      <c r="B3263" s="5">
        <v>23197.2450085054</v>
      </c>
      <c r="C3263" s="5">
        <v>1.13776936223507</v>
      </c>
      <c r="D3263" s="5">
        <v>63331.7324242456</v>
      </c>
      <c r="E3263" s="2">
        <f t="shared" si="102"/>
        <v>0.470866013038173</v>
      </c>
      <c r="F3263" s="2">
        <f t="shared" si="103"/>
        <v>40134.4874157402</v>
      </c>
    </row>
    <row r="3264" spans="1:6">
      <c r="A3264" s="5">
        <v>0.698351524985505</v>
      </c>
      <c r="B3264" s="5">
        <v>18317.738404862</v>
      </c>
      <c r="C3264" s="5">
        <v>1.16826529943068</v>
      </c>
      <c r="D3264" s="5">
        <v>52994.2517581537</v>
      </c>
      <c r="E3264" s="2">
        <f t="shared" si="102"/>
        <v>0.469913774445175</v>
      </c>
      <c r="F3264" s="2">
        <f t="shared" si="103"/>
        <v>34676.5133532917</v>
      </c>
    </row>
    <row r="3265" spans="1:6">
      <c r="A3265" s="5">
        <v>0.643845131574822</v>
      </c>
      <c r="B3265" s="5">
        <v>14585.0523788065</v>
      </c>
      <c r="C3265" s="5">
        <v>1.10948232437803</v>
      </c>
      <c r="D3265" s="5">
        <v>50447.8926453649</v>
      </c>
      <c r="E3265" s="2">
        <f t="shared" si="102"/>
        <v>0.465637192803208</v>
      </c>
      <c r="F3265" s="2">
        <f t="shared" si="103"/>
        <v>35862.8402665584</v>
      </c>
    </row>
    <row r="3266" spans="1:6">
      <c r="A3266" s="5">
        <v>0.677840931391995</v>
      </c>
      <c r="B3266" s="5">
        <v>23280.996663655</v>
      </c>
      <c r="C3266" s="5">
        <v>1.21108308941763</v>
      </c>
      <c r="D3266" s="5">
        <v>62837.7450049552</v>
      </c>
      <c r="E3266" s="2">
        <f t="shared" si="102"/>
        <v>0.533242158025635</v>
      </c>
      <c r="F3266" s="2">
        <f t="shared" si="103"/>
        <v>39556.7483413002</v>
      </c>
    </row>
    <row r="3267" spans="1:6">
      <c r="A3267" s="5">
        <v>0.68740675363538</v>
      </c>
      <c r="B3267" s="5">
        <v>16671.3675282721</v>
      </c>
      <c r="C3267" s="5">
        <v>1.18485710728176</v>
      </c>
      <c r="D3267" s="5">
        <v>52172.0042093399</v>
      </c>
      <c r="E3267" s="2">
        <f t="shared" si="102"/>
        <v>0.49745035364638</v>
      </c>
      <c r="F3267" s="2">
        <f t="shared" si="103"/>
        <v>35500.6366810678</v>
      </c>
    </row>
    <row r="3268" spans="1:6">
      <c r="A3268" s="5">
        <v>0.693684039938347</v>
      </c>
      <c r="B3268" s="5">
        <v>19175.3161121127</v>
      </c>
      <c r="C3268" s="5">
        <v>1.21373502910601</v>
      </c>
      <c r="D3268" s="5">
        <v>56240.4800246402</v>
      </c>
      <c r="E3268" s="2">
        <f t="shared" ref="E3268:E3331" si="104">C3268-A3268</f>
        <v>0.520050989167663</v>
      </c>
      <c r="F3268" s="2">
        <f t="shared" ref="F3268:F3331" si="105">D3268-B3268</f>
        <v>37065.1639125275</v>
      </c>
    </row>
    <row r="3269" spans="1:6">
      <c r="A3269" s="5">
        <v>0.690093560171611</v>
      </c>
      <c r="B3269" s="5">
        <v>16022.3132500811</v>
      </c>
      <c r="C3269" s="5">
        <v>1.18658630816095</v>
      </c>
      <c r="D3269" s="5">
        <v>52115.9415850765</v>
      </c>
      <c r="E3269" s="2">
        <f t="shared" si="104"/>
        <v>0.496492747989339</v>
      </c>
      <c r="F3269" s="2">
        <f t="shared" si="105"/>
        <v>36093.6283349954</v>
      </c>
    </row>
    <row r="3270" spans="1:6">
      <c r="A3270" s="5">
        <v>0.665397087029511</v>
      </c>
      <c r="B3270" s="5">
        <v>16707.7975652703</v>
      </c>
      <c r="C3270" s="5">
        <v>1.15360307867299</v>
      </c>
      <c r="D3270" s="5">
        <v>52939.6941353034</v>
      </c>
      <c r="E3270" s="2">
        <f t="shared" si="104"/>
        <v>0.488205991643479</v>
      </c>
      <c r="F3270" s="2">
        <f t="shared" si="105"/>
        <v>36231.8965700331</v>
      </c>
    </row>
    <row r="3271" spans="1:6">
      <c r="A3271" s="5">
        <v>0.717728794112408</v>
      </c>
      <c r="B3271" s="5">
        <v>22216.5205856807</v>
      </c>
      <c r="C3271" s="5">
        <v>1.22583753316119</v>
      </c>
      <c r="D3271" s="5">
        <v>60382.7676453116</v>
      </c>
      <c r="E3271" s="2">
        <f t="shared" si="104"/>
        <v>0.508108739048782</v>
      </c>
      <c r="F3271" s="2">
        <f t="shared" si="105"/>
        <v>38166.2470596309</v>
      </c>
    </row>
    <row r="3272" spans="1:6">
      <c r="A3272" s="5">
        <v>0.681257987427625</v>
      </c>
      <c r="B3272" s="5">
        <v>20168.5653538547</v>
      </c>
      <c r="C3272" s="5">
        <v>1.20602690242097</v>
      </c>
      <c r="D3272" s="5">
        <v>59051.8930452794</v>
      </c>
      <c r="E3272" s="2">
        <f t="shared" si="104"/>
        <v>0.524768914993345</v>
      </c>
      <c r="F3272" s="2">
        <f t="shared" si="105"/>
        <v>38883.3276914247</v>
      </c>
    </row>
    <row r="3273" spans="1:6">
      <c r="A3273" s="5">
        <v>0.741677177728229</v>
      </c>
      <c r="B3273" s="5">
        <v>14400.3324665623</v>
      </c>
      <c r="C3273" s="5">
        <v>1.29730241352319</v>
      </c>
      <c r="D3273" s="5">
        <v>49762.3333721075</v>
      </c>
      <c r="E3273" s="2">
        <f t="shared" si="104"/>
        <v>0.555625235794961</v>
      </c>
      <c r="F3273" s="2">
        <f t="shared" si="105"/>
        <v>35362.0009055452</v>
      </c>
    </row>
    <row r="3274" spans="1:6">
      <c r="A3274" s="5">
        <v>0.706451270504399</v>
      </c>
      <c r="B3274" s="5">
        <v>21812.5621122986</v>
      </c>
      <c r="C3274" s="5">
        <v>1.1900087941445</v>
      </c>
      <c r="D3274" s="5">
        <v>57689.2999446518</v>
      </c>
      <c r="E3274" s="2">
        <f t="shared" si="104"/>
        <v>0.483557523640101</v>
      </c>
      <c r="F3274" s="2">
        <f t="shared" si="105"/>
        <v>35876.7378323532</v>
      </c>
    </row>
    <row r="3275" spans="1:6">
      <c r="A3275" s="5">
        <v>0.729604649677301</v>
      </c>
      <c r="B3275" s="5">
        <v>21240.7267338305</v>
      </c>
      <c r="C3275" s="5">
        <v>1.29491811158998</v>
      </c>
      <c r="D3275" s="5">
        <v>59221.483524655</v>
      </c>
      <c r="E3275" s="2">
        <f t="shared" si="104"/>
        <v>0.565313461912679</v>
      </c>
      <c r="F3275" s="2">
        <f t="shared" si="105"/>
        <v>37980.7567908245</v>
      </c>
    </row>
    <row r="3276" spans="1:6">
      <c r="A3276" s="5">
        <v>0.717554268999395</v>
      </c>
      <c r="B3276" s="5">
        <v>20172.8188835537</v>
      </c>
      <c r="C3276" s="5">
        <v>1.2475810186398</v>
      </c>
      <c r="D3276" s="5">
        <v>60245.847543453</v>
      </c>
      <c r="E3276" s="2">
        <f t="shared" si="104"/>
        <v>0.530026749640405</v>
      </c>
      <c r="F3276" s="2">
        <f t="shared" si="105"/>
        <v>40073.0286598993</v>
      </c>
    </row>
    <row r="3277" spans="1:6">
      <c r="A3277" s="5">
        <v>0.678146393157455</v>
      </c>
      <c r="B3277" s="5">
        <v>20287.1895855517</v>
      </c>
      <c r="C3277" s="5">
        <v>1.17508558293376</v>
      </c>
      <c r="D3277" s="5">
        <v>58706.7510138782</v>
      </c>
      <c r="E3277" s="2">
        <f t="shared" si="104"/>
        <v>0.496939189776305</v>
      </c>
      <c r="F3277" s="2">
        <f t="shared" si="105"/>
        <v>38419.5614283265</v>
      </c>
    </row>
    <row r="3278" spans="1:6">
      <c r="A3278" s="5">
        <v>0.671276365597354</v>
      </c>
      <c r="B3278" s="5">
        <v>18246.8621963108</v>
      </c>
      <c r="C3278" s="5">
        <v>1.16600575340408</v>
      </c>
      <c r="D3278" s="5">
        <v>55744.8366909262</v>
      </c>
      <c r="E3278" s="2">
        <f t="shared" si="104"/>
        <v>0.494729387806726</v>
      </c>
      <c r="F3278" s="2">
        <f t="shared" si="105"/>
        <v>37497.9744946154</v>
      </c>
    </row>
    <row r="3279" spans="1:6">
      <c r="A3279" s="5">
        <v>0.726585023714534</v>
      </c>
      <c r="B3279" s="5">
        <v>18952.7471004671</v>
      </c>
      <c r="C3279" s="5">
        <v>1.23729407252944</v>
      </c>
      <c r="D3279" s="5">
        <v>55083.492810513</v>
      </c>
      <c r="E3279" s="2">
        <f t="shared" si="104"/>
        <v>0.510709048814906</v>
      </c>
      <c r="F3279" s="2">
        <f t="shared" si="105"/>
        <v>36130.7457100459</v>
      </c>
    </row>
    <row r="3280" spans="1:6">
      <c r="A3280" s="5">
        <v>0.719263721493936</v>
      </c>
      <c r="B3280" s="5">
        <v>21530.8777107985</v>
      </c>
      <c r="C3280" s="5">
        <v>1.22862158220445</v>
      </c>
      <c r="D3280" s="5">
        <v>57819.663666372</v>
      </c>
      <c r="E3280" s="2">
        <f t="shared" si="104"/>
        <v>0.509357860710514</v>
      </c>
      <c r="F3280" s="2">
        <f t="shared" si="105"/>
        <v>36288.7859555735</v>
      </c>
    </row>
    <row r="3281" spans="1:6">
      <c r="A3281" s="5">
        <v>0.658024046709408</v>
      </c>
      <c r="B3281" s="5">
        <v>17610.6612522899</v>
      </c>
      <c r="C3281" s="5">
        <v>1.16283010869771</v>
      </c>
      <c r="D3281" s="5">
        <v>54920.7807058121</v>
      </c>
      <c r="E3281" s="2">
        <f t="shared" si="104"/>
        <v>0.504806061988302</v>
      </c>
      <c r="F3281" s="2">
        <f t="shared" si="105"/>
        <v>37310.1194535222</v>
      </c>
    </row>
    <row r="3282" spans="1:6">
      <c r="A3282" s="5">
        <v>0.690700116747059</v>
      </c>
      <c r="B3282" s="5">
        <v>19519.7440424645</v>
      </c>
      <c r="C3282" s="5">
        <v>1.20900841770744</v>
      </c>
      <c r="D3282" s="5">
        <v>56912.2608487313</v>
      </c>
      <c r="E3282" s="2">
        <f t="shared" si="104"/>
        <v>0.518308300960381</v>
      </c>
      <c r="F3282" s="2">
        <f t="shared" si="105"/>
        <v>37392.5168062668</v>
      </c>
    </row>
    <row r="3283" spans="1:6">
      <c r="A3283" s="5">
        <v>0.696120370912026</v>
      </c>
      <c r="B3283" s="5">
        <v>21724.789726075</v>
      </c>
      <c r="C3283" s="5">
        <v>1.18357499148549</v>
      </c>
      <c r="D3283" s="5">
        <v>57704.1518126754</v>
      </c>
      <c r="E3283" s="2">
        <f t="shared" si="104"/>
        <v>0.487454620573464</v>
      </c>
      <c r="F3283" s="2">
        <f t="shared" si="105"/>
        <v>35979.3620866004</v>
      </c>
    </row>
    <row r="3284" spans="1:6">
      <c r="A3284" s="5">
        <v>0.67654300664013</v>
      </c>
      <c r="B3284" s="5">
        <v>19368.5403288501</v>
      </c>
      <c r="C3284" s="5">
        <v>1.18132430098505</v>
      </c>
      <c r="D3284" s="5">
        <v>56194.0747502503</v>
      </c>
      <c r="E3284" s="2">
        <f t="shared" si="104"/>
        <v>0.50478129434492</v>
      </c>
      <c r="F3284" s="2">
        <f t="shared" si="105"/>
        <v>36825.5344214002</v>
      </c>
    </row>
    <row r="3285" spans="1:6">
      <c r="A3285" s="5">
        <v>0.714375565206606</v>
      </c>
      <c r="B3285" s="5">
        <v>14558.0720986032</v>
      </c>
      <c r="C3285" s="5">
        <v>1.29588632550584</v>
      </c>
      <c r="D3285" s="5">
        <v>50365.228686422</v>
      </c>
      <c r="E3285" s="2">
        <f t="shared" si="104"/>
        <v>0.581510760299234</v>
      </c>
      <c r="F3285" s="2">
        <f t="shared" si="105"/>
        <v>35807.1565878188</v>
      </c>
    </row>
    <row r="3286" spans="1:6">
      <c r="A3286" s="5">
        <v>0.705758349561799</v>
      </c>
      <c r="B3286" s="5">
        <v>21064.6826927385</v>
      </c>
      <c r="C3286" s="5">
        <v>1.24480641538245</v>
      </c>
      <c r="D3286" s="5">
        <v>58968.31894698</v>
      </c>
      <c r="E3286" s="2">
        <f t="shared" si="104"/>
        <v>0.539048065820651</v>
      </c>
      <c r="F3286" s="2">
        <f t="shared" si="105"/>
        <v>37903.6362542415</v>
      </c>
    </row>
    <row r="3287" spans="1:6">
      <c r="A3287" s="5">
        <v>0.690782913377797</v>
      </c>
      <c r="B3287" s="5">
        <v>18663.6886266422</v>
      </c>
      <c r="C3287" s="5">
        <v>1.20634816719524</v>
      </c>
      <c r="D3287" s="5">
        <v>56272.7816877449</v>
      </c>
      <c r="E3287" s="2">
        <f t="shared" si="104"/>
        <v>0.515565253817443</v>
      </c>
      <c r="F3287" s="2">
        <f t="shared" si="105"/>
        <v>37609.0930611027</v>
      </c>
    </row>
    <row r="3288" spans="1:6">
      <c r="A3288" s="5">
        <v>0.690222105862645</v>
      </c>
      <c r="B3288" s="5">
        <v>19982.1301756276</v>
      </c>
      <c r="C3288" s="5">
        <v>1.17619430005568</v>
      </c>
      <c r="D3288" s="5">
        <v>57610.9328418041</v>
      </c>
      <c r="E3288" s="2">
        <f t="shared" si="104"/>
        <v>0.485972194193035</v>
      </c>
      <c r="F3288" s="2">
        <f t="shared" si="105"/>
        <v>37628.8026661765</v>
      </c>
    </row>
    <row r="3289" spans="1:6">
      <c r="A3289" s="5">
        <v>0.717260823452866</v>
      </c>
      <c r="B3289" s="5">
        <v>23870.1007368096</v>
      </c>
      <c r="C3289" s="5">
        <v>1.27173935683819</v>
      </c>
      <c r="D3289" s="5">
        <v>61868.5456539903</v>
      </c>
      <c r="E3289" s="2">
        <f t="shared" si="104"/>
        <v>0.554478533385324</v>
      </c>
      <c r="F3289" s="2">
        <f t="shared" si="105"/>
        <v>37998.4449171807</v>
      </c>
    </row>
    <row r="3290" spans="1:6">
      <c r="A3290" s="5">
        <v>0.725545883624965</v>
      </c>
      <c r="B3290" s="5">
        <v>19763.7780332631</v>
      </c>
      <c r="C3290" s="5">
        <v>1.26184069013484</v>
      </c>
      <c r="D3290" s="5">
        <v>59106.5065904059</v>
      </c>
      <c r="E3290" s="2">
        <f t="shared" si="104"/>
        <v>0.536294806509875</v>
      </c>
      <c r="F3290" s="2">
        <f t="shared" si="105"/>
        <v>39342.7285571428</v>
      </c>
    </row>
    <row r="3291" spans="1:6">
      <c r="A3291" s="5">
        <v>0.639992501973887</v>
      </c>
      <c r="B3291" s="5">
        <v>16948.117480686</v>
      </c>
      <c r="C3291" s="5">
        <v>1.09870717925526</v>
      </c>
      <c r="D3291" s="5">
        <v>53737.1716137271</v>
      </c>
      <c r="E3291" s="2">
        <f t="shared" si="104"/>
        <v>0.458714677281373</v>
      </c>
      <c r="F3291" s="2">
        <f t="shared" si="105"/>
        <v>36789.0541330411</v>
      </c>
    </row>
    <row r="3292" spans="1:6">
      <c r="A3292" s="5">
        <v>0.720652587453937</v>
      </c>
      <c r="B3292" s="5">
        <v>15884.9545478993</v>
      </c>
      <c r="C3292" s="5">
        <v>1.25608631404355</v>
      </c>
      <c r="D3292" s="5">
        <v>52897.9615919257</v>
      </c>
      <c r="E3292" s="2">
        <f t="shared" si="104"/>
        <v>0.535433726589613</v>
      </c>
      <c r="F3292" s="2">
        <f t="shared" si="105"/>
        <v>37013.0070440264</v>
      </c>
    </row>
    <row r="3293" spans="1:6">
      <c r="A3293" s="5">
        <v>0.755801712895675</v>
      </c>
      <c r="B3293" s="5">
        <v>19203.3979580802</v>
      </c>
      <c r="C3293" s="5">
        <v>1.32758511237999</v>
      </c>
      <c r="D3293" s="5">
        <v>56946.0560271569</v>
      </c>
      <c r="E3293" s="2">
        <f t="shared" si="104"/>
        <v>0.571783399484315</v>
      </c>
      <c r="F3293" s="2">
        <f t="shared" si="105"/>
        <v>37742.6580690767</v>
      </c>
    </row>
    <row r="3294" spans="1:6">
      <c r="A3294" s="5">
        <v>0.669956369417349</v>
      </c>
      <c r="B3294" s="5">
        <v>22927.8870524481</v>
      </c>
      <c r="C3294" s="5">
        <v>1.16317384168561</v>
      </c>
      <c r="D3294" s="5">
        <v>61302.8069048988</v>
      </c>
      <c r="E3294" s="2">
        <f t="shared" si="104"/>
        <v>0.493217472268261</v>
      </c>
      <c r="F3294" s="2">
        <f t="shared" si="105"/>
        <v>38374.9198524507</v>
      </c>
    </row>
    <row r="3295" spans="1:6">
      <c r="A3295" s="5">
        <v>0.662352514559779</v>
      </c>
      <c r="B3295" s="5">
        <v>17335.2939231435</v>
      </c>
      <c r="C3295" s="5">
        <v>1.16857046868883</v>
      </c>
      <c r="D3295" s="5">
        <v>54487.3188105515</v>
      </c>
      <c r="E3295" s="2">
        <f t="shared" si="104"/>
        <v>0.506217954129051</v>
      </c>
      <c r="F3295" s="2">
        <f t="shared" si="105"/>
        <v>37152.024887408</v>
      </c>
    </row>
    <row r="3296" spans="1:6">
      <c r="A3296" s="5">
        <v>0.696142094758443</v>
      </c>
      <c r="B3296" s="5">
        <v>18006.9801315413</v>
      </c>
      <c r="C3296" s="5">
        <v>1.18918049612398</v>
      </c>
      <c r="D3296" s="5">
        <v>53353.3472654543</v>
      </c>
      <c r="E3296" s="2">
        <f t="shared" si="104"/>
        <v>0.493038401365537</v>
      </c>
      <c r="F3296" s="2">
        <f t="shared" si="105"/>
        <v>35346.367133913</v>
      </c>
    </row>
    <row r="3297" spans="1:6">
      <c r="A3297" s="5">
        <v>0.737223985825888</v>
      </c>
      <c r="B3297" s="5">
        <v>22999.5317861189</v>
      </c>
      <c r="C3297" s="5">
        <v>1.29759021537883</v>
      </c>
      <c r="D3297" s="5">
        <v>63558.7750173539</v>
      </c>
      <c r="E3297" s="2">
        <f t="shared" si="104"/>
        <v>0.560366229552942</v>
      </c>
      <c r="F3297" s="2">
        <f t="shared" si="105"/>
        <v>40559.243231235</v>
      </c>
    </row>
    <row r="3298" spans="1:6">
      <c r="A3298" s="5">
        <v>0.682026310718036</v>
      </c>
      <c r="B3298" s="5">
        <v>27763.7061301853</v>
      </c>
      <c r="C3298" s="5">
        <v>1.18776686501694</v>
      </c>
      <c r="D3298" s="5">
        <v>65158.3143020709</v>
      </c>
      <c r="E3298" s="2">
        <f t="shared" si="104"/>
        <v>0.505740554298904</v>
      </c>
      <c r="F3298" s="2">
        <f t="shared" si="105"/>
        <v>37394.6081718856</v>
      </c>
    </row>
    <row r="3299" spans="1:6">
      <c r="A3299" s="5">
        <v>0.692751931685505</v>
      </c>
      <c r="B3299" s="5">
        <v>19132.7045452104</v>
      </c>
      <c r="C3299" s="5">
        <v>1.22130831080156</v>
      </c>
      <c r="D3299" s="5">
        <v>55584.4191046337</v>
      </c>
      <c r="E3299" s="2">
        <f t="shared" si="104"/>
        <v>0.528556379116055</v>
      </c>
      <c r="F3299" s="2">
        <f t="shared" si="105"/>
        <v>36451.7145594233</v>
      </c>
    </row>
    <row r="3300" spans="1:6">
      <c r="A3300" s="5">
        <v>0.741377363011642</v>
      </c>
      <c r="B3300" s="5">
        <v>20129.1916507161</v>
      </c>
      <c r="C3300" s="5">
        <v>1.30179604535471</v>
      </c>
      <c r="D3300" s="5">
        <v>58332.4225877326</v>
      </c>
      <c r="E3300" s="2">
        <f t="shared" si="104"/>
        <v>0.560418682343068</v>
      </c>
      <c r="F3300" s="2">
        <f t="shared" si="105"/>
        <v>38203.2309370165</v>
      </c>
    </row>
    <row r="3301" spans="1:6">
      <c r="A3301" s="5">
        <v>0.703206974387251</v>
      </c>
      <c r="B3301" s="5">
        <v>15921.2180509162</v>
      </c>
      <c r="C3301" s="5">
        <v>1.23720604196178</v>
      </c>
      <c r="D3301" s="5">
        <v>53241.0869608969</v>
      </c>
      <c r="E3301" s="2">
        <f t="shared" si="104"/>
        <v>0.533999067574529</v>
      </c>
      <c r="F3301" s="2">
        <f t="shared" si="105"/>
        <v>37319.8689099807</v>
      </c>
    </row>
    <row r="3302" spans="1:6">
      <c r="A3302" s="5">
        <v>0.707555677023479</v>
      </c>
      <c r="B3302" s="5">
        <v>19042.6512010714</v>
      </c>
      <c r="C3302" s="5">
        <v>1.21258315051675</v>
      </c>
      <c r="D3302" s="5">
        <v>55051.6430481201</v>
      </c>
      <c r="E3302" s="2">
        <f t="shared" si="104"/>
        <v>0.505027473493271</v>
      </c>
      <c r="F3302" s="2">
        <f t="shared" si="105"/>
        <v>36008.9918470487</v>
      </c>
    </row>
    <row r="3303" spans="1:6">
      <c r="A3303" s="5">
        <v>0.743168400792596</v>
      </c>
      <c r="B3303" s="5">
        <v>18563.8372130845</v>
      </c>
      <c r="C3303" s="5">
        <v>1.28886357410984</v>
      </c>
      <c r="D3303" s="5">
        <v>54892.6768676048</v>
      </c>
      <c r="E3303" s="2">
        <f t="shared" si="104"/>
        <v>0.545695173317244</v>
      </c>
      <c r="F3303" s="2">
        <f t="shared" si="105"/>
        <v>36328.8396545203</v>
      </c>
    </row>
    <row r="3304" spans="1:6">
      <c r="A3304" s="5">
        <v>0.677094430521719</v>
      </c>
      <c r="B3304" s="5">
        <v>16398.7395809674</v>
      </c>
      <c r="C3304" s="5">
        <v>1.16645557716156</v>
      </c>
      <c r="D3304" s="5">
        <v>53863.354365272</v>
      </c>
      <c r="E3304" s="2">
        <f t="shared" si="104"/>
        <v>0.489361146639841</v>
      </c>
      <c r="F3304" s="2">
        <f t="shared" si="105"/>
        <v>37464.6147843046</v>
      </c>
    </row>
    <row r="3305" spans="1:6">
      <c r="A3305" s="5">
        <v>0.696901949787996</v>
      </c>
      <c r="B3305" s="5">
        <v>14356.0671169341</v>
      </c>
      <c r="C3305" s="5">
        <v>1.20436969545693</v>
      </c>
      <c r="D3305" s="5">
        <v>48757.6213945572</v>
      </c>
      <c r="E3305" s="2">
        <f t="shared" si="104"/>
        <v>0.507467745668934</v>
      </c>
      <c r="F3305" s="2">
        <f t="shared" si="105"/>
        <v>34401.5542776231</v>
      </c>
    </row>
    <row r="3306" spans="1:6">
      <c r="A3306" s="5">
        <v>0.725213574128926</v>
      </c>
      <c r="B3306" s="5">
        <v>14954.0292858833</v>
      </c>
      <c r="C3306" s="5">
        <v>1.23697972077023</v>
      </c>
      <c r="D3306" s="5">
        <v>51072.5969118938</v>
      </c>
      <c r="E3306" s="2">
        <f t="shared" si="104"/>
        <v>0.511766146641304</v>
      </c>
      <c r="F3306" s="2">
        <f t="shared" si="105"/>
        <v>36118.5676260105</v>
      </c>
    </row>
    <row r="3307" spans="1:6">
      <c r="A3307" s="5">
        <v>0.71894405420446</v>
      </c>
      <c r="B3307" s="5">
        <v>19171.7425901593</v>
      </c>
      <c r="C3307" s="5">
        <v>1.24717628175263</v>
      </c>
      <c r="D3307" s="5">
        <v>57244.8509560706</v>
      </c>
      <c r="E3307" s="2">
        <f t="shared" si="104"/>
        <v>0.52823222754817</v>
      </c>
      <c r="F3307" s="2">
        <f t="shared" si="105"/>
        <v>38073.1083659113</v>
      </c>
    </row>
    <row r="3308" spans="1:6">
      <c r="A3308" s="5">
        <v>0.709649020844316</v>
      </c>
      <c r="B3308" s="5">
        <v>21420.7183461342</v>
      </c>
      <c r="C3308" s="5">
        <v>1.23846900694998</v>
      </c>
      <c r="D3308" s="5">
        <v>58639.3791414392</v>
      </c>
      <c r="E3308" s="2">
        <f t="shared" si="104"/>
        <v>0.528819986105664</v>
      </c>
      <c r="F3308" s="2">
        <f t="shared" si="105"/>
        <v>37218.660795305</v>
      </c>
    </row>
    <row r="3309" spans="1:6">
      <c r="A3309" s="5">
        <v>0.676269600560422</v>
      </c>
      <c r="B3309" s="5">
        <v>20839.5113390331</v>
      </c>
      <c r="C3309" s="5">
        <v>1.16036907648896</v>
      </c>
      <c r="D3309" s="5">
        <v>57822.7455372072</v>
      </c>
      <c r="E3309" s="2">
        <f t="shared" si="104"/>
        <v>0.484099475928538</v>
      </c>
      <c r="F3309" s="2">
        <f t="shared" si="105"/>
        <v>36983.2341981741</v>
      </c>
    </row>
    <row r="3310" spans="1:6">
      <c r="A3310" s="5">
        <v>0.700377176134604</v>
      </c>
      <c r="B3310" s="5">
        <v>18672.0284609392</v>
      </c>
      <c r="C3310" s="5">
        <v>1.24731349679198</v>
      </c>
      <c r="D3310" s="5">
        <v>54321.1687098558</v>
      </c>
      <c r="E3310" s="2">
        <f t="shared" si="104"/>
        <v>0.546936320657376</v>
      </c>
      <c r="F3310" s="2">
        <f t="shared" si="105"/>
        <v>35649.1402489166</v>
      </c>
    </row>
    <row r="3311" spans="1:6">
      <c r="A3311" s="5">
        <v>0.706826904005434</v>
      </c>
      <c r="B3311" s="5">
        <v>17536.2677621644</v>
      </c>
      <c r="C3311" s="5">
        <v>1.25178766904353</v>
      </c>
      <c r="D3311" s="5">
        <v>53603.7209375393</v>
      </c>
      <c r="E3311" s="2">
        <f t="shared" si="104"/>
        <v>0.544960765038096</v>
      </c>
      <c r="F3311" s="2">
        <f t="shared" si="105"/>
        <v>36067.4531753749</v>
      </c>
    </row>
    <row r="3312" spans="1:6">
      <c r="A3312" s="5">
        <v>0.71814411843432</v>
      </c>
      <c r="B3312" s="5">
        <v>20091.4241176221</v>
      </c>
      <c r="C3312" s="5">
        <v>1.24637825192066</v>
      </c>
      <c r="D3312" s="5">
        <v>56545.0878497837</v>
      </c>
      <c r="E3312" s="2">
        <f t="shared" si="104"/>
        <v>0.52823413348634</v>
      </c>
      <c r="F3312" s="2">
        <f t="shared" si="105"/>
        <v>36453.6637321616</v>
      </c>
    </row>
    <row r="3313" spans="1:6">
      <c r="A3313" s="5">
        <v>0.717356286272778</v>
      </c>
      <c r="B3313" s="5">
        <v>19409.365434587</v>
      </c>
      <c r="C3313" s="5">
        <v>1.21376399749369</v>
      </c>
      <c r="D3313" s="5">
        <v>55961.3503784896</v>
      </c>
      <c r="E3313" s="2">
        <f t="shared" si="104"/>
        <v>0.496407711220912</v>
      </c>
      <c r="F3313" s="2">
        <f t="shared" si="105"/>
        <v>36551.9849439026</v>
      </c>
    </row>
    <row r="3314" spans="1:6">
      <c r="A3314" s="5">
        <v>0.622752628800966</v>
      </c>
      <c r="B3314" s="5">
        <v>20404.1014158126</v>
      </c>
      <c r="C3314" s="5">
        <v>1.0630958346489</v>
      </c>
      <c r="D3314" s="5">
        <v>58585.3634148982</v>
      </c>
      <c r="E3314" s="2">
        <f t="shared" si="104"/>
        <v>0.440343205847934</v>
      </c>
      <c r="F3314" s="2">
        <f t="shared" si="105"/>
        <v>38181.2619990856</v>
      </c>
    </row>
    <row r="3315" spans="1:6">
      <c r="A3315" s="5">
        <v>0.675412079755169</v>
      </c>
      <c r="B3315" s="5">
        <v>18125.7597468488</v>
      </c>
      <c r="C3315" s="5">
        <v>1.16738283160907</v>
      </c>
      <c r="D3315" s="5">
        <v>54937.805050919</v>
      </c>
      <c r="E3315" s="2">
        <f t="shared" si="104"/>
        <v>0.491970751853901</v>
      </c>
      <c r="F3315" s="2">
        <f t="shared" si="105"/>
        <v>36812.0453040702</v>
      </c>
    </row>
    <row r="3316" spans="1:6">
      <c r="A3316" s="5">
        <v>0.694670277272685</v>
      </c>
      <c r="B3316" s="5">
        <v>17926.9651571185</v>
      </c>
      <c r="C3316" s="5">
        <v>1.19338478219004</v>
      </c>
      <c r="D3316" s="5">
        <v>54571.9161999788</v>
      </c>
      <c r="E3316" s="2">
        <f t="shared" si="104"/>
        <v>0.498714504917355</v>
      </c>
      <c r="F3316" s="2">
        <f t="shared" si="105"/>
        <v>36644.9510428603</v>
      </c>
    </row>
    <row r="3317" spans="1:6">
      <c r="A3317" s="5">
        <v>0.715745140263638</v>
      </c>
      <c r="B3317" s="5">
        <v>20040.9572552498</v>
      </c>
      <c r="C3317" s="5">
        <v>1.21752249469207</v>
      </c>
      <c r="D3317" s="5">
        <v>57549.2010524634</v>
      </c>
      <c r="E3317" s="2">
        <f t="shared" si="104"/>
        <v>0.501777354428432</v>
      </c>
      <c r="F3317" s="2">
        <f t="shared" si="105"/>
        <v>37508.2437972136</v>
      </c>
    </row>
    <row r="3318" spans="1:6">
      <c r="A3318" s="5">
        <v>0.707473971690662</v>
      </c>
      <c r="B3318" s="5">
        <v>23285.0019754794</v>
      </c>
      <c r="C3318" s="5">
        <v>1.22386033510289</v>
      </c>
      <c r="D3318" s="5">
        <v>61218.7686053921</v>
      </c>
      <c r="E3318" s="2">
        <f t="shared" si="104"/>
        <v>0.516386363412228</v>
      </c>
      <c r="F3318" s="2">
        <f t="shared" si="105"/>
        <v>37933.7666299127</v>
      </c>
    </row>
    <row r="3319" spans="1:6">
      <c r="A3319" s="5">
        <v>0.693271934885931</v>
      </c>
      <c r="B3319" s="5">
        <v>22496.6583118436</v>
      </c>
      <c r="C3319" s="5">
        <v>1.20713321849505</v>
      </c>
      <c r="D3319" s="5">
        <v>60130.5707721843</v>
      </c>
      <c r="E3319" s="2">
        <f t="shared" si="104"/>
        <v>0.513861283609119</v>
      </c>
      <c r="F3319" s="2">
        <f t="shared" si="105"/>
        <v>37633.9124603407</v>
      </c>
    </row>
    <row r="3320" spans="1:6">
      <c r="A3320" s="5">
        <v>0.726946884681111</v>
      </c>
      <c r="B3320" s="5">
        <v>23382.9182589516</v>
      </c>
      <c r="C3320" s="5">
        <v>1.28007241845609</v>
      </c>
      <c r="D3320" s="5">
        <v>64072.9277084768</v>
      </c>
      <c r="E3320" s="2">
        <f t="shared" si="104"/>
        <v>0.553125533774979</v>
      </c>
      <c r="F3320" s="2">
        <f t="shared" si="105"/>
        <v>40690.0094495252</v>
      </c>
    </row>
    <row r="3321" spans="1:6">
      <c r="A3321" s="5">
        <v>0.707203425155777</v>
      </c>
      <c r="B3321" s="5">
        <v>16198.1897002597</v>
      </c>
      <c r="C3321" s="5">
        <v>1.239639374412</v>
      </c>
      <c r="D3321" s="5">
        <v>52623.6471905117</v>
      </c>
      <c r="E3321" s="2">
        <f t="shared" si="104"/>
        <v>0.532435949256223</v>
      </c>
      <c r="F3321" s="2">
        <f t="shared" si="105"/>
        <v>36425.457490252</v>
      </c>
    </row>
    <row r="3322" spans="1:6">
      <c r="A3322" s="5">
        <v>0.700878614623032</v>
      </c>
      <c r="B3322" s="5">
        <v>15917.7459644711</v>
      </c>
      <c r="C3322" s="5">
        <v>1.19753813499878</v>
      </c>
      <c r="D3322" s="5">
        <v>51646.1642518318</v>
      </c>
      <c r="E3322" s="2">
        <f t="shared" si="104"/>
        <v>0.496659520375748</v>
      </c>
      <c r="F3322" s="2">
        <f t="shared" si="105"/>
        <v>35728.4182873607</v>
      </c>
    </row>
    <row r="3323" spans="1:6">
      <c r="A3323" s="5">
        <v>0.659360652198522</v>
      </c>
      <c r="B3323" s="5">
        <v>21104.8613979183</v>
      </c>
      <c r="C3323" s="5">
        <v>1.11685092191931</v>
      </c>
      <c r="D3323" s="5">
        <v>60308.2497144225</v>
      </c>
      <c r="E3323" s="2">
        <f t="shared" si="104"/>
        <v>0.457490269720788</v>
      </c>
      <c r="F3323" s="2">
        <f t="shared" si="105"/>
        <v>39203.3883165042</v>
      </c>
    </row>
    <row r="3324" spans="1:6">
      <c r="A3324" s="5">
        <v>0.738005015798166</v>
      </c>
      <c r="B3324" s="5">
        <v>25856.6442915208</v>
      </c>
      <c r="C3324" s="5">
        <v>1.28956429670307</v>
      </c>
      <c r="D3324" s="5">
        <v>65888.998300683</v>
      </c>
      <c r="E3324" s="2">
        <f t="shared" si="104"/>
        <v>0.551559280904904</v>
      </c>
      <c r="F3324" s="2">
        <f t="shared" si="105"/>
        <v>40032.3540091622</v>
      </c>
    </row>
    <row r="3325" spans="1:6">
      <c r="A3325" s="5">
        <v>0.778032197082842</v>
      </c>
      <c r="B3325" s="5">
        <v>16566.0012943337</v>
      </c>
      <c r="C3325" s="5">
        <v>1.33843143933726</v>
      </c>
      <c r="D3325" s="5">
        <v>51671.5329005063</v>
      </c>
      <c r="E3325" s="2">
        <f t="shared" si="104"/>
        <v>0.560399242254418</v>
      </c>
      <c r="F3325" s="2">
        <f t="shared" si="105"/>
        <v>35105.5316061726</v>
      </c>
    </row>
    <row r="3326" spans="1:6">
      <c r="A3326" s="5">
        <v>0.726363777535089</v>
      </c>
      <c r="B3326" s="5">
        <v>25603.3383584497</v>
      </c>
      <c r="C3326" s="5">
        <v>1.27537261249538</v>
      </c>
      <c r="D3326" s="5">
        <v>63777.3020386633</v>
      </c>
      <c r="E3326" s="2">
        <f t="shared" si="104"/>
        <v>0.549008834960291</v>
      </c>
      <c r="F3326" s="2">
        <f t="shared" si="105"/>
        <v>38173.9636802136</v>
      </c>
    </row>
    <row r="3327" spans="1:6">
      <c r="A3327" s="5">
        <v>0.66646495380472</v>
      </c>
      <c r="B3327" s="5">
        <v>20517.0024106618</v>
      </c>
      <c r="C3327" s="5">
        <v>1.12882435589414</v>
      </c>
      <c r="D3327" s="5">
        <v>56185.6696571464</v>
      </c>
      <c r="E3327" s="2">
        <f t="shared" si="104"/>
        <v>0.46235940208942</v>
      </c>
      <c r="F3327" s="2">
        <f t="shared" si="105"/>
        <v>35668.6672464846</v>
      </c>
    </row>
    <row r="3328" spans="1:6">
      <c r="A3328" s="5">
        <v>0.709545202158915</v>
      </c>
      <c r="B3328" s="5">
        <v>22442.1523520786</v>
      </c>
      <c r="C3328" s="5">
        <v>1.24630045422187</v>
      </c>
      <c r="D3328" s="5">
        <v>60845.1093750664</v>
      </c>
      <c r="E3328" s="2">
        <f t="shared" si="104"/>
        <v>0.536755252062955</v>
      </c>
      <c r="F3328" s="2">
        <f t="shared" si="105"/>
        <v>38402.9570229878</v>
      </c>
    </row>
    <row r="3329" spans="1:6">
      <c r="A3329" s="5">
        <v>0.74999400481644</v>
      </c>
      <c r="B3329" s="5">
        <v>17517.2432527698</v>
      </c>
      <c r="C3329" s="5">
        <v>1.30313026357917</v>
      </c>
      <c r="D3329" s="5">
        <v>54141.46713893</v>
      </c>
      <c r="E3329" s="2">
        <f t="shared" si="104"/>
        <v>0.55313625876273</v>
      </c>
      <c r="F3329" s="2">
        <f t="shared" si="105"/>
        <v>36624.2238861602</v>
      </c>
    </row>
    <row r="3330" spans="1:6">
      <c r="A3330" s="5">
        <v>0.715517849731224</v>
      </c>
      <c r="B3330" s="5">
        <v>21351.494346089</v>
      </c>
      <c r="C3330" s="5">
        <v>1.24048245699358</v>
      </c>
      <c r="D3330" s="5">
        <v>60514.1580429779</v>
      </c>
      <c r="E3330" s="2">
        <f t="shared" si="104"/>
        <v>0.524964607262356</v>
      </c>
      <c r="F3330" s="2">
        <f t="shared" si="105"/>
        <v>39162.6636968889</v>
      </c>
    </row>
    <row r="3331" spans="1:6">
      <c r="A3331" s="5">
        <v>0.727113143964035</v>
      </c>
      <c r="B3331" s="5">
        <v>21701.811602126</v>
      </c>
      <c r="C3331" s="5">
        <v>1.25670109535743</v>
      </c>
      <c r="D3331" s="5">
        <v>61307.0280751323</v>
      </c>
      <c r="E3331" s="2">
        <f t="shared" si="104"/>
        <v>0.529587951393395</v>
      </c>
      <c r="F3331" s="2">
        <f t="shared" si="105"/>
        <v>39605.2164730063</v>
      </c>
    </row>
    <row r="3332" spans="1:6">
      <c r="A3332" s="5">
        <v>0.69779156273112</v>
      </c>
      <c r="B3332" s="5">
        <v>22540.4744517704</v>
      </c>
      <c r="C3332" s="5">
        <v>1.19905394768692</v>
      </c>
      <c r="D3332" s="5">
        <v>60810.1973958369</v>
      </c>
      <c r="E3332" s="2">
        <f t="shared" ref="E3332:E3395" si="106">C3332-A3332</f>
        <v>0.5012623849558</v>
      </c>
      <c r="F3332" s="2">
        <f t="shared" ref="F3332:F3395" si="107">D3332-B3332</f>
        <v>38269.7229440665</v>
      </c>
    </row>
    <row r="3333" spans="1:6">
      <c r="A3333" s="5">
        <v>0.702516604288463</v>
      </c>
      <c r="B3333" s="5">
        <v>25173.3855179117</v>
      </c>
      <c r="C3333" s="5">
        <v>1.19428093527519</v>
      </c>
      <c r="D3333" s="5">
        <v>59274.5921465795</v>
      </c>
      <c r="E3333" s="2">
        <f t="shared" si="106"/>
        <v>0.491764330986727</v>
      </c>
      <c r="F3333" s="2">
        <f t="shared" si="107"/>
        <v>34101.2066286678</v>
      </c>
    </row>
    <row r="3334" spans="1:6">
      <c r="A3334" s="5">
        <v>0.714302811815486</v>
      </c>
      <c r="B3334" s="5">
        <v>15919.0163797981</v>
      </c>
      <c r="C3334" s="5">
        <v>1.21308469052172</v>
      </c>
      <c r="D3334" s="5">
        <v>51419.7940475525</v>
      </c>
      <c r="E3334" s="2">
        <f t="shared" si="106"/>
        <v>0.498781878706234</v>
      </c>
      <c r="F3334" s="2">
        <f t="shared" si="107"/>
        <v>35500.7776677544</v>
      </c>
    </row>
    <row r="3335" spans="1:6">
      <c r="A3335" s="5">
        <v>0.697735787138754</v>
      </c>
      <c r="B3335" s="5">
        <v>23942.2948844955</v>
      </c>
      <c r="C3335" s="5">
        <v>1.20931528889448</v>
      </c>
      <c r="D3335" s="5">
        <v>60653.2364209023</v>
      </c>
      <c r="E3335" s="2">
        <f t="shared" si="106"/>
        <v>0.511579501755726</v>
      </c>
      <c r="F3335" s="2">
        <f t="shared" si="107"/>
        <v>36710.9415364068</v>
      </c>
    </row>
    <row r="3336" spans="1:6">
      <c r="A3336" s="5">
        <v>0.711595806109302</v>
      </c>
      <c r="B3336" s="5">
        <v>22003.8931140996</v>
      </c>
      <c r="C3336" s="5">
        <v>1.24538825736875</v>
      </c>
      <c r="D3336" s="5">
        <v>60920.8381986525</v>
      </c>
      <c r="E3336" s="2">
        <f t="shared" si="106"/>
        <v>0.533792451259448</v>
      </c>
      <c r="F3336" s="2">
        <f t="shared" si="107"/>
        <v>38916.9450845529</v>
      </c>
    </row>
    <row r="3337" spans="1:6">
      <c r="A3337" s="5">
        <v>0.732042031491702</v>
      </c>
      <c r="B3337" s="5">
        <v>16128.7172274065</v>
      </c>
      <c r="C3337" s="5">
        <v>1.27845406808553</v>
      </c>
      <c r="D3337" s="5">
        <v>51935.3361698556</v>
      </c>
      <c r="E3337" s="2">
        <f t="shared" si="106"/>
        <v>0.546412036593828</v>
      </c>
      <c r="F3337" s="2">
        <f t="shared" si="107"/>
        <v>35806.6189424491</v>
      </c>
    </row>
    <row r="3338" spans="1:6">
      <c r="A3338" s="5">
        <v>0.693788486599807</v>
      </c>
      <c r="B3338" s="5">
        <v>19928.0502794757</v>
      </c>
      <c r="C3338" s="5">
        <v>1.20608032599792</v>
      </c>
      <c r="D3338" s="5">
        <v>57561.6703381464</v>
      </c>
      <c r="E3338" s="2">
        <f t="shared" si="106"/>
        <v>0.512291839398113</v>
      </c>
      <c r="F3338" s="2">
        <f t="shared" si="107"/>
        <v>37633.6200586707</v>
      </c>
    </row>
    <row r="3339" spans="1:6">
      <c r="A3339" s="5">
        <v>0.69739058849232</v>
      </c>
      <c r="B3339" s="5">
        <v>19810.5985136731</v>
      </c>
      <c r="C3339" s="5">
        <v>1.21893614594694</v>
      </c>
      <c r="D3339" s="5">
        <v>56939.2127796996</v>
      </c>
      <c r="E3339" s="2">
        <f t="shared" si="106"/>
        <v>0.52154555745462</v>
      </c>
      <c r="F3339" s="2">
        <f t="shared" si="107"/>
        <v>37128.6142660265</v>
      </c>
    </row>
    <row r="3340" spans="1:6">
      <c r="A3340" s="5">
        <v>0.707841086128792</v>
      </c>
      <c r="B3340" s="5">
        <v>19305.4832350125</v>
      </c>
      <c r="C3340" s="5">
        <v>1.24679949740191</v>
      </c>
      <c r="D3340" s="5">
        <v>57123.1077564998</v>
      </c>
      <c r="E3340" s="2">
        <f t="shared" si="106"/>
        <v>0.538958411273118</v>
      </c>
      <c r="F3340" s="2">
        <f t="shared" si="107"/>
        <v>37817.6245214873</v>
      </c>
    </row>
    <row r="3341" spans="1:6">
      <c r="A3341" s="5">
        <v>0.718728325592762</v>
      </c>
      <c r="B3341" s="5">
        <v>19113.6976779321</v>
      </c>
      <c r="C3341" s="5">
        <v>1.26734982651013</v>
      </c>
      <c r="D3341" s="5">
        <v>57448.0762095112</v>
      </c>
      <c r="E3341" s="2">
        <f t="shared" si="106"/>
        <v>0.548621500917368</v>
      </c>
      <c r="F3341" s="2">
        <f t="shared" si="107"/>
        <v>38334.3785315791</v>
      </c>
    </row>
    <row r="3342" spans="1:6">
      <c r="A3342" s="5">
        <v>0.756604588671692</v>
      </c>
      <c r="B3342" s="5">
        <v>23199.6330236411</v>
      </c>
      <c r="C3342" s="5">
        <v>1.29846129844353</v>
      </c>
      <c r="D3342" s="5">
        <v>60911.6959465269</v>
      </c>
      <c r="E3342" s="2">
        <f t="shared" si="106"/>
        <v>0.541856709771838</v>
      </c>
      <c r="F3342" s="2">
        <f t="shared" si="107"/>
        <v>37712.0629228858</v>
      </c>
    </row>
    <row r="3343" spans="1:6">
      <c r="A3343" s="5">
        <v>0.69153085521993</v>
      </c>
      <c r="B3343" s="5">
        <v>21154.1303982704</v>
      </c>
      <c r="C3343" s="5">
        <v>1.20805500559449</v>
      </c>
      <c r="D3343" s="5">
        <v>56171.378492709</v>
      </c>
      <c r="E3343" s="2">
        <f t="shared" si="106"/>
        <v>0.51652415037456</v>
      </c>
      <c r="F3343" s="2">
        <f t="shared" si="107"/>
        <v>35017.2480944386</v>
      </c>
    </row>
    <row r="3344" spans="1:6">
      <c r="A3344" s="5">
        <v>0.65222562468444</v>
      </c>
      <c r="B3344" s="5">
        <v>24194.0566995202</v>
      </c>
      <c r="C3344" s="5">
        <v>1.11284358463068</v>
      </c>
      <c r="D3344" s="5">
        <v>59687.773594331</v>
      </c>
      <c r="E3344" s="2">
        <f t="shared" si="106"/>
        <v>0.46061795994624</v>
      </c>
      <c r="F3344" s="2">
        <f t="shared" si="107"/>
        <v>35493.7168948108</v>
      </c>
    </row>
    <row r="3345" spans="1:6">
      <c r="A3345" s="5">
        <v>0.668832871798623</v>
      </c>
      <c r="B3345" s="5">
        <v>22566.7166246089</v>
      </c>
      <c r="C3345" s="5">
        <v>1.16615561741207</v>
      </c>
      <c r="D3345" s="5">
        <v>59460.2018083049</v>
      </c>
      <c r="E3345" s="2">
        <f t="shared" si="106"/>
        <v>0.497322745613447</v>
      </c>
      <c r="F3345" s="2">
        <f t="shared" si="107"/>
        <v>36893.485183696</v>
      </c>
    </row>
    <row r="3346" spans="1:6">
      <c r="A3346" s="5">
        <v>0.747338645071465</v>
      </c>
      <c r="B3346" s="5">
        <v>17934.5926435081</v>
      </c>
      <c r="C3346" s="5">
        <v>1.30182893329867</v>
      </c>
      <c r="D3346" s="5">
        <v>56102.4496769041</v>
      </c>
      <c r="E3346" s="2">
        <f t="shared" si="106"/>
        <v>0.554490288227205</v>
      </c>
      <c r="F3346" s="2">
        <f t="shared" si="107"/>
        <v>38167.857033396</v>
      </c>
    </row>
    <row r="3347" spans="1:6">
      <c r="A3347" s="5">
        <v>0.711978969144165</v>
      </c>
      <c r="B3347" s="5">
        <v>26369.5555838529</v>
      </c>
      <c r="C3347" s="5">
        <v>1.241310761188</v>
      </c>
      <c r="D3347" s="5">
        <v>63609.8885818367</v>
      </c>
      <c r="E3347" s="2">
        <f t="shared" si="106"/>
        <v>0.529331792043835</v>
      </c>
      <c r="F3347" s="2">
        <f t="shared" si="107"/>
        <v>37240.3329979838</v>
      </c>
    </row>
    <row r="3348" spans="1:6">
      <c r="A3348" s="5">
        <v>0.684910438502606</v>
      </c>
      <c r="B3348" s="5">
        <v>20445.9845518031</v>
      </c>
      <c r="C3348" s="5">
        <v>1.19326327582536</v>
      </c>
      <c r="D3348" s="5">
        <v>56617.6688905357</v>
      </c>
      <c r="E3348" s="2">
        <f t="shared" si="106"/>
        <v>0.508352837322754</v>
      </c>
      <c r="F3348" s="2">
        <f t="shared" si="107"/>
        <v>36171.6843387326</v>
      </c>
    </row>
    <row r="3349" spans="1:6">
      <c r="A3349" s="5">
        <v>0.663335172620735</v>
      </c>
      <c r="B3349" s="5">
        <v>18524.1474659753</v>
      </c>
      <c r="C3349" s="5">
        <v>1.12113136084637</v>
      </c>
      <c r="D3349" s="5">
        <v>55188.0262338295</v>
      </c>
      <c r="E3349" s="2">
        <f t="shared" si="106"/>
        <v>0.457796188225635</v>
      </c>
      <c r="F3349" s="2">
        <f t="shared" si="107"/>
        <v>36663.8787678542</v>
      </c>
    </row>
    <row r="3350" spans="1:6">
      <c r="A3350" s="5">
        <v>0.670715891052579</v>
      </c>
      <c r="B3350" s="5">
        <v>18388.130092862</v>
      </c>
      <c r="C3350" s="5">
        <v>1.17545576911385</v>
      </c>
      <c r="D3350" s="5">
        <v>56561.1303902782</v>
      </c>
      <c r="E3350" s="2">
        <f t="shared" si="106"/>
        <v>0.504739878061271</v>
      </c>
      <c r="F3350" s="2">
        <f t="shared" si="107"/>
        <v>38173.0002974162</v>
      </c>
    </row>
    <row r="3351" spans="1:6">
      <c r="A3351" s="5">
        <v>0.640799722611622</v>
      </c>
      <c r="B3351" s="5">
        <v>19596.6267171596</v>
      </c>
      <c r="C3351" s="5">
        <v>1.10547656961378</v>
      </c>
      <c r="D3351" s="5">
        <v>56322.9379653686</v>
      </c>
      <c r="E3351" s="2">
        <f t="shared" si="106"/>
        <v>0.464676847002158</v>
      </c>
      <c r="F3351" s="2">
        <f t="shared" si="107"/>
        <v>36726.311248209</v>
      </c>
    </row>
    <row r="3352" spans="1:6">
      <c r="A3352" s="5">
        <v>0.71155759292507</v>
      </c>
      <c r="B3352" s="5">
        <v>18167.903485406</v>
      </c>
      <c r="C3352" s="5">
        <v>1.22307187183643</v>
      </c>
      <c r="D3352" s="5">
        <v>55589.8699511823</v>
      </c>
      <c r="E3352" s="2">
        <f t="shared" si="106"/>
        <v>0.51151427891136</v>
      </c>
      <c r="F3352" s="2">
        <f t="shared" si="107"/>
        <v>37421.9664657763</v>
      </c>
    </row>
    <row r="3353" spans="1:6">
      <c r="A3353" s="5">
        <v>0.736902771414281</v>
      </c>
      <c r="B3353" s="5">
        <v>20774.3978321895</v>
      </c>
      <c r="C3353" s="5">
        <v>1.29434502254339</v>
      </c>
      <c r="D3353" s="5">
        <v>60198.9192533951</v>
      </c>
      <c r="E3353" s="2">
        <f t="shared" si="106"/>
        <v>0.557442251129109</v>
      </c>
      <c r="F3353" s="2">
        <f t="shared" si="107"/>
        <v>39424.5214212056</v>
      </c>
    </row>
    <row r="3354" spans="1:6">
      <c r="A3354" s="5">
        <v>0.709669485563873</v>
      </c>
      <c r="B3354" s="5">
        <v>19400.272126138</v>
      </c>
      <c r="C3354" s="5">
        <v>1.21254707053974</v>
      </c>
      <c r="D3354" s="5">
        <v>54301.8794611254</v>
      </c>
      <c r="E3354" s="2">
        <f t="shared" si="106"/>
        <v>0.502877584975867</v>
      </c>
      <c r="F3354" s="2">
        <f t="shared" si="107"/>
        <v>34901.6073349874</v>
      </c>
    </row>
    <row r="3355" spans="1:6">
      <c r="A3355" s="5">
        <v>0.692693133235418</v>
      </c>
      <c r="B3355" s="5">
        <v>19154.7802050997</v>
      </c>
      <c r="C3355" s="5">
        <v>1.21547258657256</v>
      </c>
      <c r="D3355" s="5">
        <v>56211.1821751247</v>
      </c>
      <c r="E3355" s="2">
        <f t="shared" si="106"/>
        <v>0.522779453337142</v>
      </c>
      <c r="F3355" s="2">
        <f t="shared" si="107"/>
        <v>37056.401970025</v>
      </c>
    </row>
    <row r="3356" spans="1:6">
      <c r="A3356" s="5">
        <v>0.643238680036389</v>
      </c>
      <c r="B3356" s="5">
        <v>18570.8894232836</v>
      </c>
      <c r="C3356" s="5">
        <v>1.08665041617511</v>
      </c>
      <c r="D3356" s="5">
        <v>55483.1141108465</v>
      </c>
      <c r="E3356" s="2">
        <f t="shared" si="106"/>
        <v>0.443411736138721</v>
      </c>
      <c r="F3356" s="2">
        <f t="shared" si="107"/>
        <v>36912.2246875629</v>
      </c>
    </row>
    <row r="3357" spans="1:6">
      <c r="A3357" s="5">
        <v>0.702747581656762</v>
      </c>
      <c r="B3357" s="5">
        <v>19721.1026670561</v>
      </c>
      <c r="C3357" s="5">
        <v>1.22001656895734</v>
      </c>
      <c r="D3357" s="5">
        <v>56242.8077797472</v>
      </c>
      <c r="E3357" s="2">
        <f t="shared" si="106"/>
        <v>0.517268987300578</v>
      </c>
      <c r="F3357" s="2">
        <f t="shared" si="107"/>
        <v>36521.7051126911</v>
      </c>
    </row>
    <row r="3358" spans="1:6">
      <c r="A3358" s="5">
        <v>0.746947827070989</v>
      </c>
      <c r="B3358" s="5">
        <v>17153.2220067055</v>
      </c>
      <c r="C3358" s="5">
        <v>1.29861036483387</v>
      </c>
      <c r="D3358" s="5">
        <v>53873.3529916953</v>
      </c>
      <c r="E3358" s="2">
        <f t="shared" si="106"/>
        <v>0.551662537762881</v>
      </c>
      <c r="F3358" s="2">
        <f t="shared" si="107"/>
        <v>36720.1309849898</v>
      </c>
    </row>
    <row r="3359" spans="1:6">
      <c r="A3359" s="5">
        <v>0.661290973769283</v>
      </c>
      <c r="B3359" s="5">
        <v>17953.2437151988</v>
      </c>
      <c r="C3359" s="5">
        <v>1.1549321589326</v>
      </c>
      <c r="D3359" s="5">
        <v>56023.7670788515</v>
      </c>
      <c r="E3359" s="2">
        <f t="shared" si="106"/>
        <v>0.493641185163317</v>
      </c>
      <c r="F3359" s="2">
        <f t="shared" si="107"/>
        <v>38070.5233636527</v>
      </c>
    </row>
    <row r="3360" spans="1:6">
      <c r="A3360" s="5">
        <v>0.700689390013459</v>
      </c>
      <c r="B3360" s="5">
        <v>15462.5504273059</v>
      </c>
      <c r="C3360" s="5">
        <v>1.20622178329181</v>
      </c>
      <c r="D3360" s="5">
        <v>52521.9207346022</v>
      </c>
      <c r="E3360" s="2">
        <f t="shared" si="106"/>
        <v>0.505532393278351</v>
      </c>
      <c r="F3360" s="2">
        <f t="shared" si="107"/>
        <v>37059.3703072963</v>
      </c>
    </row>
    <row r="3361" spans="1:6">
      <c r="A3361" s="5">
        <v>0.68103353145772</v>
      </c>
      <c r="B3361" s="5">
        <v>22830.4208199211</v>
      </c>
      <c r="C3361" s="5">
        <v>1.18451001901427</v>
      </c>
      <c r="D3361" s="5">
        <v>63371.0124273408</v>
      </c>
      <c r="E3361" s="2">
        <f t="shared" si="106"/>
        <v>0.50347648755655</v>
      </c>
      <c r="F3361" s="2">
        <f t="shared" si="107"/>
        <v>40540.5916074197</v>
      </c>
    </row>
    <row r="3362" spans="1:6">
      <c r="A3362" s="5">
        <v>0.710292748867318</v>
      </c>
      <c r="B3362" s="5">
        <v>20415.9754033891</v>
      </c>
      <c r="C3362" s="5">
        <v>1.2519803862162</v>
      </c>
      <c r="D3362" s="5">
        <v>58477.8533959053</v>
      </c>
      <c r="E3362" s="2">
        <f t="shared" si="106"/>
        <v>0.541687637348882</v>
      </c>
      <c r="F3362" s="2">
        <f t="shared" si="107"/>
        <v>38061.8779925162</v>
      </c>
    </row>
    <row r="3363" spans="1:6">
      <c r="A3363" s="5">
        <v>0.721325367270925</v>
      </c>
      <c r="B3363" s="5">
        <v>22593.3474699402</v>
      </c>
      <c r="C3363" s="5">
        <v>1.26101338476618</v>
      </c>
      <c r="D3363" s="5">
        <v>59874.0844351529</v>
      </c>
      <c r="E3363" s="2">
        <f t="shared" si="106"/>
        <v>0.539688017495255</v>
      </c>
      <c r="F3363" s="2">
        <f t="shared" si="107"/>
        <v>37280.7369652127</v>
      </c>
    </row>
    <row r="3364" spans="1:6">
      <c r="A3364" s="5">
        <v>0.680550262204237</v>
      </c>
      <c r="B3364" s="5">
        <v>16834.4169304528</v>
      </c>
      <c r="C3364" s="5">
        <v>1.15400047323394</v>
      </c>
      <c r="D3364" s="5">
        <v>53527.5923216313</v>
      </c>
      <c r="E3364" s="2">
        <f t="shared" si="106"/>
        <v>0.473450211029703</v>
      </c>
      <c r="F3364" s="2">
        <f t="shared" si="107"/>
        <v>36693.1753911785</v>
      </c>
    </row>
    <row r="3365" spans="1:6">
      <c r="A3365" s="5">
        <v>0.6552871383486</v>
      </c>
      <c r="B3365" s="5">
        <v>18194.3634328461</v>
      </c>
      <c r="C3365" s="5">
        <v>1.14998231146715</v>
      </c>
      <c r="D3365" s="5">
        <v>55413.0889409547</v>
      </c>
      <c r="E3365" s="2">
        <f t="shared" si="106"/>
        <v>0.49469517311855</v>
      </c>
      <c r="F3365" s="2">
        <f t="shared" si="107"/>
        <v>37218.7255081086</v>
      </c>
    </row>
    <row r="3366" spans="1:6">
      <c r="A3366" s="5">
        <v>0.648686286084274</v>
      </c>
      <c r="B3366" s="5">
        <v>19214.7682023025</v>
      </c>
      <c r="C3366" s="5">
        <v>1.15732936559264</v>
      </c>
      <c r="D3366" s="5">
        <v>57351.0793927089</v>
      </c>
      <c r="E3366" s="2">
        <f t="shared" si="106"/>
        <v>0.508643079508366</v>
      </c>
      <c r="F3366" s="2">
        <f t="shared" si="107"/>
        <v>38136.3111904064</v>
      </c>
    </row>
    <row r="3367" spans="1:6">
      <c r="A3367" s="5">
        <v>0.719889728586838</v>
      </c>
      <c r="B3367" s="5">
        <v>16244.6201712437</v>
      </c>
      <c r="C3367" s="5">
        <v>1.25669634488687</v>
      </c>
      <c r="D3367" s="5">
        <v>52016.0609496448</v>
      </c>
      <c r="E3367" s="2">
        <f t="shared" si="106"/>
        <v>0.536806616300032</v>
      </c>
      <c r="F3367" s="2">
        <f t="shared" si="107"/>
        <v>35771.4407784011</v>
      </c>
    </row>
    <row r="3368" spans="1:6">
      <c r="A3368" s="5">
        <v>0.697348178288031</v>
      </c>
      <c r="B3368" s="5">
        <v>16473.881067225</v>
      </c>
      <c r="C3368" s="5">
        <v>1.2078098075846</v>
      </c>
      <c r="D3368" s="5">
        <v>53579.5953388488</v>
      </c>
      <c r="E3368" s="2">
        <f t="shared" si="106"/>
        <v>0.510461629296569</v>
      </c>
      <c r="F3368" s="2">
        <f t="shared" si="107"/>
        <v>37105.7142716238</v>
      </c>
    </row>
    <row r="3369" spans="1:6">
      <c r="A3369" s="5">
        <v>0.759271168036105</v>
      </c>
      <c r="B3369" s="5">
        <v>25105.0978857221</v>
      </c>
      <c r="C3369" s="5">
        <v>1.31670074956615</v>
      </c>
      <c r="D3369" s="5">
        <v>62262.1918473641</v>
      </c>
      <c r="E3369" s="2">
        <f t="shared" si="106"/>
        <v>0.557429581530045</v>
      </c>
      <c r="F3369" s="2">
        <f t="shared" si="107"/>
        <v>37157.093961642</v>
      </c>
    </row>
    <row r="3370" spans="1:6">
      <c r="A3370" s="5">
        <v>0.71463446514429</v>
      </c>
      <c r="B3370" s="5">
        <v>18453.392268791</v>
      </c>
      <c r="C3370" s="5">
        <v>1.22864203570601</v>
      </c>
      <c r="D3370" s="5">
        <v>54359.8410088365</v>
      </c>
      <c r="E3370" s="2">
        <f t="shared" si="106"/>
        <v>0.51400757056172</v>
      </c>
      <c r="F3370" s="2">
        <f t="shared" si="107"/>
        <v>35906.4487400455</v>
      </c>
    </row>
    <row r="3371" spans="1:6">
      <c r="A3371" s="5">
        <v>0.749593139559756</v>
      </c>
      <c r="B3371" s="5">
        <v>18523.7533565874</v>
      </c>
      <c r="C3371" s="5">
        <v>1.3137912863786</v>
      </c>
      <c r="D3371" s="5">
        <v>53979.8482319189</v>
      </c>
      <c r="E3371" s="2">
        <f t="shared" si="106"/>
        <v>0.564198146818844</v>
      </c>
      <c r="F3371" s="2">
        <f t="shared" si="107"/>
        <v>35456.0948753315</v>
      </c>
    </row>
    <row r="3372" spans="1:6">
      <c r="A3372" s="5">
        <v>0.742250919119996</v>
      </c>
      <c r="B3372" s="5">
        <v>18372.8573535291</v>
      </c>
      <c r="C3372" s="5">
        <v>1.27954692576285</v>
      </c>
      <c r="D3372" s="5">
        <v>54510.9605229815</v>
      </c>
      <c r="E3372" s="2">
        <f t="shared" si="106"/>
        <v>0.537296006642854</v>
      </c>
      <c r="F3372" s="2">
        <f t="shared" si="107"/>
        <v>36138.1031694524</v>
      </c>
    </row>
    <row r="3373" spans="1:6">
      <c r="A3373" s="5">
        <v>0.73507532578957</v>
      </c>
      <c r="B3373" s="5">
        <v>19699.808357113</v>
      </c>
      <c r="C3373" s="5">
        <v>1.27742808463637</v>
      </c>
      <c r="D3373" s="5">
        <v>58040.0726592769</v>
      </c>
      <c r="E3373" s="2">
        <f t="shared" si="106"/>
        <v>0.5423527588468</v>
      </c>
      <c r="F3373" s="2">
        <f t="shared" si="107"/>
        <v>38340.2643021639</v>
      </c>
    </row>
    <row r="3374" spans="1:6">
      <c r="A3374" s="5">
        <v>0.709454149747647</v>
      </c>
      <c r="B3374" s="5">
        <v>18112.7866299029</v>
      </c>
      <c r="C3374" s="5">
        <v>1.23858102647141</v>
      </c>
      <c r="D3374" s="5">
        <v>53923.1407407612</v>
      </c>
      <c r="E3374" s="2">
        <f t="shared" si="106"/>
        <v>0.529126876723763</v>
      </c>
      <c r="F3374" s="2">
        <f t="shared" si="107"/>
        <v>35810.3541108583</v>
      </c>
    </row>
    <row r="3375" spans="1:6">
      <c r="A3375" s="5">
        <v>0.653457512733828</v>
      </c>
      <c r="B3375" s="5">
        <v>20352.8875553778</v>
      </c>
      <c r="C3375" s="5">
        <v>1.11499641062096</v>
      </c>
      <c r="D3375" s="5">
        <v>58119.1787435802</v>
      </c>
      <c r="E3375" s="2">
        <f t="shared" si="106"/>
        <v>0.461538897887132</v>
      </c>
      <c r="F3375" s="2">
        <f t="shared" si="107"/>
        <v>37766.2911882024</v>
      </c>
    </row>
    <row r="3376" spans="1:6">
      <c r="A3376" s="5">
        <v>0.747764762235592</v>
      </c>
      <c r="B3376" s="5">
        <v>24989.6553112096</v>
      </c>
      <c r="C3376" s="5">
        <v>1.29460487080614</v>
      </c>
      <c r="D3376" s="5">
        <v>62011.0541086653</v>
      </c>
      <c r="E3376" s="2">
        <f t="shared" si="106"/>
        <v>0.546840108570548</v>
      </c>
      <c r="F3376" s="2">
        <f t="shared" si="107"/>
        <v>37021.3987974557</v>
      </c>
    </row>
    <row r="3377" spans="1:6">
      <c r="A3377" s="5">
        <v>0.684186320968207</v>
      </c>
      <c r="B3377" s="5">
        <v>17743.604047775</v>
      </c>
      <c r="C3377" s="5">
        <v>1.18294104342924</v>
      </c>
      <c r="D3377" s="5">
        <v>55032.9327271957</v>
      </c>
      <c r="E3377" s="2">
        <f t="shared" si="106"/>
        <v>0.498754722461033</v>
      </c>
      <c r="F3377" s="2">
        <f t="shared" si="107"/>
        <v>37289.3286794207</v>
      </c>
    </row>
    <row r="3378" spans="1:6">
      <c r="A3378" s="5">
        <v>0.70398758121287</v>
      </c>
      <c r="B3378" s="5">
        <v>15321.3464657577</v>
      </c>
      <c r="C3378" s="5">
        <v>1.18970249930714</v>
      </c>
      <c r="D3378" s="5">
        <v>50391.0029153281</v>
      </c>
      <c r="E3378" s="2">
        <f t="shared" si="106"/>
        <v>0.48571491809427</v>
      </c>
      <c r="F3378" s="2">
        <f t="shared" si="107"/>
        <v>35069.6564495704</v>
      </c>
    </row>
    <row r="3379" spans="1:6">
      <c r="A3379" s="5">
        <v>0.666887527627159</v>
      </c>
      <c r="B3379" s="5">
        <v>17434.7932078614</v>
      </c>
      <c r="C3379" s="5">
        <v>1.14129642690662</v>
      </c>
      <c r="D3379" s="5">
        <v>53905.8278235515</v>
      </c>
      <c r="E3379" s="2">
        <f t="shared" si="106"/>
        <v>0.474408899279461</v>
      </c>
      <c r="F3379" s="2">
        <f t="shared" si="107"/>
        <v>36471.0346156901</v>
      </c>
    </row>
    <row r="3380" spans="1:6">
      <c r="A3380" s="5">
        <v>0.709302285411721</v>
      </c>
      <c r="B3380" s="5">
        <v>18925.8526957394</v>
      </c>
      <c r="C3380" s="5">
        <v>1.23946841512005</v>
      </c>
      <c r="D3380" s="5">
        <v>56113.4258333696</v>
      </c>
      <c r="E3380" s="2">
        <f t="shared" si="106"/>
        <v>0.530166129708329</v>
      </c>
      <c r="F3380" s="2">
        <f t="shared" si="107"/>
        <v>37187.5731376302</v>
      </c>
    </row>
    <row r="3381" spans="1:6">
      <c r="A3381" s="5">
        <v>0.716765891418875</v>
      </c>
      <c r="B3381" s="5">
        <v>17265.3897278773</v>
      </c>
      <c r="C3381" s="5">
        <v>1.24887921148635</v>
      </c>
      <c r="D3381" s="5">
        <v>52217.6032299079</v>
      </c>
      <c r="E3381" s="2">
        <f t="shared" si="106"/>
        <v>0.532113320067475</v>
      </c>
      <c r="F3381" s="2">
        <f t="shared" si="107"/>
        <v>34952.2135020306</v>
      </c>
    </row>
    <row r="3382" spans="1:6">
      <c r="A3382" s="5">
        <v>0.756203478859747</v>
      </c>
      <c r="B3382" s="5">
        <v>20637.4572656678</v>
      </c>
      <c r="C3382" s="5">
        <v>1.33520607504429</v>
      </c>
      <c r="D3382" s="5">
        <v>59602.6756499179</v>
      </c>
      <c r="E3382" s="2">
        <f t="shared" si="106"/>
        <v>0.579002596184543</v>
      </c>
      <c r="F3382" s="2">
        <f t="shared" si="107"/>
        <v>38965.2183842501</v>
      </c>
    </row>
    <row r="3383" spans="1:6">
      <c r="A3383" s="5">
        <v>0.665071749533481</v>
      </c>
      <c r="B3383" s="5">
        <v>20022.5232508904</v>
      </c>
      <c r="C3383" s="5">
        <v>1.13253368107727</v>
      </c>
      <c r="D3383" s="5">
        <v>56777.6279165534</v>
      </c>
      <c r="E3383" s="2">
        <f t="shared" si="106"/>
        <v>0.467461931543789</v>
      </c>
      <c r="F3383" s="2">
        <f t="shared" si="107"/>
        <v>36755.104665663</v>
      </c>
    </row>
    <row r="3384" spans="1:6">
      <c r="A3384" s="5">
        <v>0.72628488262524</v>
      </c>
      <c r="B3384" s="5">
        <v>18410.5113900804</v>
      </c>
      <c r="C3384" s="5">
        <v>1.26723955068102</v>
      </c>
      <c r="D3384" s="5">
        <v>55852.80712972</v>
      </c>
      <c r="E3384" s="2">
        <f t="shared" si="106"/>
        <v>0.54095466805578</v>
      </c>
      <c r="F3384" s="2">
        <f t="shared" si="107"/>
        <v>37442.2957396396</v>
      </c>
    </row>
    <row r="3385" spans="1:6">
      <c r="A3385" s="5">
        <v>0.748687252470516</v>
      </c>
      <c r="B3385" s="5">
        <v>18372.0246402738</v>
      </c>
      <c r="C3385" s="5">
        <v>1.30182218077493</v>
      </c>
      <c r="D3385" s="5">
        <v>53686.7193934923</v>
      </c>
      <c r="E3385" s="2">
        <f t="shared" si="106"/>
        <v>0.553134928304414</v>
      </c>
      <c r="F3385" s="2">
        <f t="shared" si="107"/>
        <v>35314.6947532185</v>
      </c>
    </row>
    <row r="3386" spans="1:6">
      <c r="A3386" s="5">
        <v>0.710520285007225</v>
      </c>
      <c r="B3386" s="5">
        <v>17176.4442965725</v>
      </c>
      <c r="C3386" s="5">
        <v>1.25968003499968</v>
      </c>
      <c r="D3386" s="5">
        <v>52275.648917306</v>
      </c>
      <c r="E3386" s="2">
        <f t="shared" si="106"/>
        <v>0.549159749992455</v>
      </c>
      <c r="F3386" s="2">
        <f t="shared" si="107"/>
        <v>35099.2046207335</v>
      </c>
    </row>
    <row r="3387" spans="1:6">
      <c r="A3387" s="5">
        <v>0.619978536976561</v>
      </c>
      <c r="B3387" s="5">
        <v>19257.3714950884</v>
      </c>
      <c r="C3387" s="5">
        <v>1.08291367995813</v>
      </c>
      <c r="D3387" s="5">
        <v>55420.3030040944</v>
      </c>
      <c r="E3387" s="2">
        <f t="shared" si="106"/>
        <v>0.462935142981569</v>
      </c>
      <c r="F3387" s="2">
        <f t="shared" si="107"/>
        <v>36162.931509006</v>
      </c>
    </row>
    <row r="3388" spans="1:6">
      <c r="A3388" s="5">
        <v>0.719855914101912</v>
      </c>
      <c r="B3388" s="5">
        <v>19516.4135808566</v>
      </c>
      <c r="C3388" s="5">
        <v>1.24698975682341</v>
      </c>
      <c r="D3388" s="5">
        <v>57275.9575945571</v>
      </c>
      <c r="E3388" s="2">
        <f t="shared" si="106"/>
        <v>0.527133842721498</v>
      </c>
      <c r="F3388" s="2">
        <f t="shared" si="107"/>
        <v>37759.5440137005</v>
      </c>
    </row>
    <row r="3389" spans="1:6">
      <c r="A3389" s="5">
        <v>0.692990602035983</v>
      </c>
      <c r="B3389" s="5">
        <v>20474.3142565416</v>
      </c>
      <c r="C3389" s="5">
        <v>1.18797884853154</v>
      </c>
      <c r="D3389" s="5">
        <v>58429.7906554981</v>
      </c>
      <c r="E3389" s="2">
        <f t="shared" si="106"/>
        <v>0.494988246495557</v>
      </c>
      <c r="F3389" s="2">
        <f t="shared" si="107"/>
        <v>37955.4763989565</v>
      </c>
    </row>
    <row r="3390" spans="1:6">
      <c r="A3390" s="5">
        <v>0.735374415772158</v>
      </c>
      <c r="B3390" s="5">
        <v>18404.2193063591</v>
      </c>
      <c r="C3390" s="5">
        <v>1.29690848265103</v>
      </c>
      <c r="D3390" s="5">
        <v>54440.556208934</v>
      </c>
      <c r="E3390" s="2">
        <f t="shared" si="106"/>
        <v>0.561534066878872</v>
      </c>
      <c r="F3390" s="2">
        <f t="shared" si="107"/>
        <v>36036.3369025749</v>
      </c>
    </row>
    <row r="3391" spans="1:6">
      <c r="A3391" s="5">
        <v>0.671876214094436</v>
      </c>
      <c r="B3391" s="5">
        <v>19860.6552106001</v>
      </c>
      <c r="C3391" s="5">
        <v>1.15086483181705</v>
      </c>
      <c r="D3391" s="5">
        <v>56688.0139219199</v>
      </c>
      <c r="E3391" s="2">
        <f t="shared" si="106"/>
        <v>0.478988617722614</v>
      </c>
      <c r="F3391" s="2">
        <f t="shared" si="107"/>
        <v>36827.3587113198</v>
      </c>
    </row>
    <row r="3392" spans="1:6">
      <c r="A3392" s="5">
        <v>0.687088642919654</v>
      </c>
      <c r="B3392" s="5">
        <v>21479.2199920836</v>
      </c>
      <c r="C3392" s="5">
        <v>1.22609582469315</v>
      </c>
      <c r="D3392" s="5">
        <v>57453.2303565934</v>
      </c>
      <c r="E3392" s="2">
        <f t="shared" si="106"/>
        <v>0.539007181773496</v>
      </c>
      <c r="F3392" s="2">
        <f t="shared" si="107"/>
        <v>35974.0103645098</v>
      </c>
    </row>
    <row r="3393" spans="1:6">
      <c r="A3393" s="5">
        <v>0.661559264684896</v>
      </c>
      <c r="B3393" s="5">
        <v>20094.1014816646</v>
      </c>
      <c r="C3393" s="5">
        <v>1.13160919258235</v>
      </c>
      <c r="D3393" s="5">
        <v>56764.621389263</v>
      </c>
      <c r="E3393" s="2">
        <f t="shared" si="106"/>
        <v>0.470049927897454</v>
      </c>
      <c r="F3393" s="2">
        <f t="shared" si="107"/>
        <v>36670.5199075984</v>
      </c>
    </row>
    <row r="3394" spans="1:6">
      <c r="A3394" s="5">
        <v>0.673686993000337</v>
      </c>
      <c r="B3394" s="5">
        <v>21303.1074453913</v>
      </c>
      <c r="C3394" s="5">
        <v>1.1970345707253</v>
      </c>
      <c r="D3394" s="5">
        <v>59827.2931775736</v>
      </c>
      <c r="E3394" s="2">
        <f t="shared" si="106"/>
        <v>0.523347577724963</v>
      </c>
      <c r="F3394" s="2">
        <f t="shared" si="107"/>
        <v>38524.1857321823</v>
      </c>
    </row>
    <row r="3395" spans="1:6">
      <c r="A3395" s="5">
        <v>0.702756988033616</v>
      </c>
      <c r="B3395" s="5">
        <v>14178.0964526658</v>
      </c>
      <c r="C3395" s="5">
        <v>1.20221233102874</v>
      </c>
      <c r="D3395" s="5">
        <v>49588.1043290209</v>
      </c>
      <c r="E3395" s="2">
        <f t="shared" si="106"/>
        <v>0.499455342995124</v>
      </c>
      <c r="F3395" s="2">
        <f t="shared" si="107"/>
        <v>35410.0078763551</v>
      </c>
    </row>
    <row r="3396" spans="1:6">
      <c r="A3396" s="5">
        <v>0.750766621653772</v>
      </c>
      <c r="B3396" s="5">
        <v>19170.2041057163</v>
      </c>
      <c r="C3396" s="5">
        <v>1.3059830923297</v>
      </c>
      <c r="D3396" s="5">
        <v>56536.7885279776</v>
      </c>
      <c r="E3396" s="2">
        <f t="shared" ref="E3396:E3459" si="108">C3396-A3396</f>
        <v>0.555216470675928</v>
      </c>
      <c r="F3396" s="2">
        <f t="shared" ref="F3396:F3459" si="109">D3396-B3396</f>
        <v>37366.5844222613</v>
      </c>
    </row>
    <row r="3397" spans="1:6">
      <c r="A3397" s="5">
        <v>0.660735245351862</v>
      </c>
      <c r="B3397" s="5">
        <v>22245.7165208728</v>
      </c>
      <c r="C3397" s="5">
        <v>1.1361060185798</v>
      </c>
      <c r="D3397" s="5">
        <v>59622.3362539834</v>
      </c>
      <c r="E3397" s="2">
        <f t="shared" si="108"/>
        <v>0.475370773227938</v>
      </c>
      <c r="F3397" s="2">
        <f t="shared" si="109"/>
        <v>37376.6197331106</v>
      </c>
    </row>
    <row r="3398" spans="1:6">
      <c r="A3398" s="5">
        <v>0.74463262167313</v>
      </c>
      <c r="B3398" s="5">
        <v>19073.5786683452</v>
      </c>
      <c r="C3398" s="5">
        <v>1.26451951869654</v>
      </c>
      <c r="D3398" s="5">
        <v>55122.1062246945</v>
      </c>
      <c r="E3398" s="2">
        <f t="shared" si="108"/>
        <v>0.51988689702341</v>
      </c>
      <c r="F3398" s="2">
        <f t="shared" si="109"/>
        <v>36048.5275563493</v>
      </c>
    </row>
    <row r="3399" spans="1:6">
      <c r="A3399" s="5">
        <v>0.701557382156923</v>
      </c>
      <c r="B3399" s="5">
        <v>14838.2913365966</v>
      </c>
      <c r="C3399" s="5">
        <v>1.22735105182527</v>
      </c>
      <c r="D3399" s="5">
        <v>50693.8028947475</v>
      </c>
      <c r="E3399" s="2">
        <f t="shared" si="108"/>
        <v>0.525793669668347</v>
      </c>
      <c r="F3399" s="2">
        <f t="shared" si="109"/>
        <v>35855.5115581509</v>
      </c>
    </row>
    <row r="3400" spans="1:6">
      <c r="A3400" s="5">
        <v>0.694339082400865</v>
      </c>
      <c r="B3400" s="5">
        <v>16744.5054985532</v>
      </c>
      <c r="C3400" s="5">
        <v>1.15985873623318</v>
      </c>
      <c r="D3400" s="5">
        <v>52978.4706094668</v>
      </c>
      <c r="E3400" s="2">
        <f t="shared" si="108"/>
        <v>0.465519653832315</v>
      </c>
      <c r="F3400" s="2">
        <f t="shared" si="109"/>
        <v>36233.9651109136</v>
      </c>
    </row>
    <row r="3401" spans="1:6">
      <c r="A3401" s="5">
        <v>0.635224086751599</v>
      </c>
      <c r="B3401" s="5">
        <v>18455.0456232925</v>
      </c>
      <c r="C3401" s="5">
        <v>1.1215888772228</v>
      </c>
      <c r="D3401" s="5">
        <v>55411.6590627546</v>
      </c>
      <c r="E3401" s="2">
        <f t="shared" si="108"/>
        <v>0.486364790471201</v>
      </c>
      <c r="F3401" s="2">
        <f t="shared" si="109"/>
        <v>36956.6134394621</v>
      </c>
    </row>
    <row r="3402" spans="1:6">
      <c r="A3402" s="5">
        <v>0.717919964886959</v>
      </c>
      <c r="B3402" s="5">
        <v>20557.8464708856</v>
      </c>
      <c r="C3402" s="5">
        <v>1.2734100901435</v>
      </c>
      <c r="D3402" s="5">
        <v>58451.2322580547</v>
      </c>
      <c r="E3402" s="2">
        <f t="shared" si="108"/>
        <v>0.555490125256541</v>
      </c>
      <c r="F3402" s="2">
        <f t="shared" si="109"/>
        <v>37893.3857871691</v>
      </c>
    </row>
    <row r="3403" spans="1:6">
      <c r="A3403" s="5">
        <v>0.682405028011424</v>
      </c>
      <c r="B3403" s="5">
        <v>20845.0436539654</v>
      </c>
      <c r="C3403" s="5">
        <v>1.17418210710023</v>
      </c>
      <c r="D3403" s="5">
        <v>58261.7158846267</v>
      </c>
      <c r="E3403" s="2">
        <f t="shared" si="108"/>
        <v>0.491777079088806</v>
      </c>
      <c r="F3403" s="2">
        <f t="shared" si="109"/>
        <v>37416.6722306613</v>
      </c>
    </row>
    <row r="3404" spans="1:6">
      <c r="A3404" s="5">
        <v>0.685985672376234</v>
      </c>
      <c r="B3404" s="5">
        <v>20427.378489822</v>
      </c>
      <c r="C3404" s="5">
        <v>1.19283455364608</v>
      </c>
      <c r="D3404" s="5">
        <v>55883.3124550244</v>
      </c>
      <c r="E3404" s="2">
        <f t="shared" si="108"/>
        <v>0.506848881269846</v>
      </c>
      <c r="F3404" s="2">
        <f t="shared" si="109"/>
        <v>35455.9339652024</v>
      </c>
    </row>
    <row r="3405" spans="1:6">
      <c r="A3405" s="5">
        <v>0.731105708765345</v>
      </c>
      <c r="B3405" s="5">
        <v>19803.3793001207</v>
      </c>
      <c r="C3405" s="5">
        <v>1.25287548002329</v>
      </c>
      <c r="D3405" s="5">
        <v>54633.6891327192</v>
      </c>
      <c r="E3405" s="2">
        <f t="shared" si="108"/>
        <v>0.521769771257945</v>
      </c>
      <c r="F3405" s="2">
        <f t="shared" si="109"/>
        <v>34830.3098325985</v>
      </c>
    </row>
    <row r="3406" spans="1:6">
      <c r="A3406" s="5">
        <v>0.679358474136387</v>
      </c>
      <c r="B3406" s="5">
        <v>23097.9801228293</v>
      </c>
      <c r="C3406" s="5">
        <v>1.16772649977704</v>
      </c>
      <c r="D3406" s="5">
        <v>60820.9336949247</v>
      </c>
      <c r="E3406" s="2">
        <f t="shared" si="108"/>
        <v>0.488368025640653</v>
      </c>
      <c r="F3406" s="2">
        <f t="shared" si="109"/>
        <v>37722.9535720954</v>
      </c>
    </row>
    <row r="3407" spans="1:6">
      <c r="A3407" s="5">
        <v>0.74894282907149</v>
      </c>
      <c r="B3407" s="5">
        <v>17676.0125574334</v>
      </c>
      <c r="C3407" s="5">
        <v>1.3243296451787</v>
      </c>
      <c r="D3407" s="5">
        <v>54205.4081710086</v>
      </c>
      <c r="E3407" s="2">
        <f t="shared" si="108"/>
        <v>0.57538681610721</v>
      </c>
      <c r="F3407" s="2">
        <f t="shared" si="109"/>
        <v>36529.3956135752</v>
      </c>
    </row>
    <row r="3408" spans="1:6">
      <c r="A3408" s="5">
        <v>0.690332669079715</v>
      </c>
      <c r="B3408" s="5">
        <v>18688.1532955693</v>
      </c>
      <c r="C3408" s="5">
        <v>1.18262101014504</v>
      </c>
      <c r="D3408" s="5">
        <v>55383.7640603876</v>
      </c>
      <c r="E3408" s="2">
        <f t="shared" si="108"/>
        <v>0.492288341065325</v>
      </c>
      <c r="F3408" s="2">
        <f t="shared" si="109"/>
        <v>36695.6107648183</v>
      </c>
    </row>
    <row r="3409" spans="1:6">
      <c r="A3409" s="5">
        <v>0.723514529117004</v>
      </c>
      <c r="B3409" s="5">
        <v>22284.8883446455</v>
      </c>
      <c r="C3409" s="5">
        <v>1.23676567732863</v>
      </c>
      <c r="D3409" s="5">
        <v>59520.8257464858</v>
      </c>
      <c r="E3409" s="2">
        <f t="shared" si="108"/>
        <v>0.513251148211626</v>
      </c>
      <c r="F3409" s="2">
        <f t="shared" si="109"/>
        <v>37235.9374018403</v>
      </c>
    </row>
    <row r="3410" spans="1:6">
      <c r="A3410" s="5">
        <v>0.696059037002891</v>
      </c>
      <c r="B3410" s="5">
        <v>19845.0248531053</v>
      </c>
      <c r="C3410" s="5">
        <v>1.19423751285393</v>
      </c>
      <c r="D3410" s="5">
        <v>55151.7491317004</v>
      </c>
      <c r="E3410" s="2">
        <f t="shared" si="108"/>
        <v>0.498178475851039</v>
      </c>
      <c r="F3410" s="2">
        <f t="shared" si="109"/>
        <v>35306.7242785951</v>
      </c>
    </row>
    <row r="3411" spans="1:6">
      <c r="A3411" s="5">
        <v>0.720770030366862</v>
      </c>
      <c r="B3411" s="5">
        <v>24270.5689807361</v>
      </c>
      <c r="C3411" s="5">
        <v>1.23659247951131</v>
      </c>
      <c r="D3411" s="5">
        <v>63874.7685454349</v>
      </c>
      <c r="E3411" s="2">
        <f t="shared" si="108"/>
        <v>0.515822449144448</v>
      </c>
      <c r="F3411" s="2">
        <f t="shared" si="109"/>
        <v>39604.1995646988</v>
      </c>
    </row>
    <row r="3412" spans="1:6">
      <c r="A3412" s="5">
        <v>0.681423640566483</v>
      </c>
      <c r="B3412" s="5">
        <v>17724.6061656121</v>
      </c>
      <c r="C3412" s="5">
        <v>1.1753071794229</v>
      </c>
      <c r="D3412" s="5">
        <v>54224.9091141794</v>
      </c>
      <c r="E3412" s="2">
        <f t="shared" si="108"/>
        <v>0.493883538856417</v>
      </c>
      <c r="F3412" s="2">
        <f t="shared" si="109"/>
        <v>36500.3029485673</v>
      </c>
    </row>
    <row r="3413" spans="1:6">
      <c r="A3413" s="5">
        <v>0.710503564758142</v>
      </c>
      <c r="B3413" s="5">
        <v>19675.9158507244</v>
      </c>
      <c r="C3413" s="5">
        <v>1.24988686715037</v>
      </c>
      <c r="D3413" s="5">
        <v>56991.9395733918</v>
      </c>
      <c r="E3413" s="2">
        <f t="shared" si="108"/>
        <v>0.539383302392228</v>
      </c>
      <c r="F3413" s="2">
        <f t="shared" si="109"/>
        <v>37316.0237226674</v>
      </c>
    </row>
    <row r="3414" spans="1:6">
      <c r="A3414" s="5">
        <v>0.70180701039004</v>
      </c>
      <c r="B3414" s="5">
        <v>21500.8216877006</v>
      </c>
      <c r="C3414" s="5">
        <v>1.24531047495222</v>
      </c>
      <c r="D3414" s="5">
        <v>58502.0129197099</v>
      </c>
      <c r="E3414" s="2">
        <f t="shared" si="108"/>
        <v>0.54350346456218</v>
      </c>
      <c r="F3414" s="2">
        <f t="shared" si="109"/>
        <v>37001.1912320093</v>
      </c>
    </row>
    <row r="3415" spans="1:6">
      <c r="A3415" s="5">
        <v>0.697211084316427</v>
      </c>
      <c r="B3415" s="5">
        <v>26153.9897752768</v>
      </c>
      <c r="C3415" s="5">
        <v>1.22095052424099</v>
      </c>
      <c r="D3415" s="5">
        <v>65917.430574774</v>
      </c>
      <c r="E3415" s="2">
        <f t="shared" si="108"/>
        <v>0.523739439924563</v>
      </c>
      <c r="F3415" s="2">
        <f t="shared" si="109"/>
        <v>39763.4407994972</v>
      </c>
    </row>
    <row r="3416" spans="1:6">
      <c r="A3416" s="5">
        <v>0.720206232319388</v>
      </c>
      <c r="B3416" s="5">
        <v>15160.5122922754</v>
      </c>
      <c r="C3416" s="5">
        <v>1.23739422345266</v>
      </c>
      <c r="D3416" s="5">
        <v>50635.815814765</v>
      </c>
      <c r="E3416" s="2">
        <f t="shared" si="108"/>
        <v>0.517187991133272</v>
      </c>
      <c r="F3416" s="2">
        <f t="shared" si="109"/>
        <v>35475.3035224896</v>
      </c>
    </row>
    <row r="3417" spans="1:6">
      <c r="A3417" s="5">
        <v>0.717848633915822</v>
      </c>
      <c r="B3417" s="5">
        <v>25378.8537381592</v>
      </c>
      <c r="C3417" s="5">
        <v>1.24295242966435</v>
      </c>
      <c r="D3417" s="5">
        <v>68111.797177052</v>
      </c>
      <c r="E3417" s="2">
        <f t="shared" si="108"/>
        <v>0.525103795748528</v>
      </c>
      <c r="F3417" s="2">
        <f t="shared" si="109"/>
        <v>42732.9434388928</v>
      </c>
    </row>
    <row r="3418" spans="1:6">
      <c r="A3418" s="5">
        <v>0.715967093968932</v>
      </c>
      <c r="B3418" s="5">
        <v>23327.3222876363</v>
      </c>
      <c r="C3418" s="5">
        <v>1.23597770114874</v>
      </c>
      <c r="D3418" s="5">
        <v>61001.5697956373</v>
      </c>
      <c r="E3418" s="2">
        <f t="shared" si="108"/>
        <v>0.520010607179808</v>
      </c>
      <c r="F3418" s="2">
        <f t="shared" si="109"/>
        <v>37674.247508001</v>
      </c>
    </row>
    <row r="3419" spans="1:6">
      <c r="A3419" s="5">
        <v>0.651443105294121</v>
      </c>
      <c r="B3419" s="5">
        <v>22255.0304573822</v>
      </c>
      <c r="C3419" s="5">
        <v>1.1185598395676</v>
      </c>
      <c r="D3419" s="5">
        <v>58652.1119035919</v>
      </c>
      <c r="E3419" s="2">
        <f t="shared" si="108"/>
        <v>0.467116734273479</v>
      </c>
      <c r="F3419" s="2">
        <f t="shared" si="109"/>
        <v>36397.0814462097</v>
      </c>
    </row>
    <row r="3420" spans="1:6">
      <c r="A3420" s="5">
        <v>0.624656886281241</v>
      </c>
      <c r="B3420" s="5">
        <v>24865.6016122592</v>
      </c>
      <c r="C3420" s="5">
        <v>1.06515592889368</v>
      </c>
      <c r="D3420" s="5">
        <v>63637.7312460256</v>
      </c>
      <c r="E3420" s="2">
        <f t="shared" si="108"/>
        <v>0.440499042612439</v>
      </c>
      <c r="F3420" s="2">
        <f t="shared" si="109"/>
        <v>38772.1296337664</v>
      </c>
    </row>
    <row r="3421" spans="1:6">
      <c r="A3421" s="5">
        <v>0.682883519120095</v>
      </c>
      <c r="B3421" s="5">
        <v>17769.5014634838</v>
      </c>
      <c r="C3421" s="5">
        <v>1.22781149226641</v>
      </c>
      <c r="D3421" s="5">
        <v>55446.2600188426</v>
      </c>
      <c r="E3421" s="2">
        <f t="shared" si="108"/>
        <v>0.544927973146315</v>
      </c>
      <c r="F3421" s="2">
        <f t="shared" si="109"/>
        <v>37676.7585553588</v>
      </c>
    </row>
    <row r="3422" spans="1:6">
      <c r="A3422" s="5">
        <v>0.710892131066401</v>
      </c>
      <c r="B3422" s="5">
        <v>24030.7377526157</v>
      </c>
      <c r="C3422" s="5">
        <v>1.23812280649448</v>
      </c>
      <c r="D3422" s="5">
        <v>63669.055974915</v>
      </c>
      <c r="E3422" s="2">
        <f t="shared" si="108"/>
        <v>0.527230675428079</v>
      </c>
      <c r="F3422" s="2">
        <f t="shared" si="109"/>
        <v>39638.3182222993</v>
      </c>
    </row>
    <row r="3423" spans="1:6">
      <c r="A3423" s="5">
        <v>0.716232983061357</v>
      </c>
      <c r="B3423" s="5">
        <v>22980.958999905</v>
      </c>
      <c r="C3423" s="5">
        <v>1.24084487962503</v>
      </c>
      <c r="D3423" s="5">
        <v>60258.1361959252</v>
      </c>
      <c r="E3423" s="2">
        <f t="shared" si="108"/>
        <v>0.524611896563673</v>
      </c>
      <c r="F3423" s="2">
        <f t="shared" si="109"/>
        <v>37277.1771960202</v>
      </c>
    </row>
    <row r="3424" spans="1:6">
      <c r="A3424" s="5">
        <v>0.72546362572215</v>
      </c>
      <c r="B3424" s="5">
        <v>22663.5786047812</v>
      </c>
      <c r="C3424" s="5">
        <v>1.27966503760147</v>
      </c>
      <c r="D3424" s="5">
        <v>63973.9427439566</v>
      </c>
      <c r="E3424" s="2">
        <f t="shared" si="108"/>
        <v>0.55420141187932</v>
      </c>
      <c r="F3424" s="2">
        <f t="shared" si="109"/>
        <v>41310.3641391754</v>
      </c>
    </row>
    <row r="3425" spans="1:6">
      <c r="A3425" s="5">
        <v>0.650124134631066</v>
      </c>
      <c r="B3425" s="5">
        <v>17660.5134531797</v>
      </c>
      <c r="C3425" s="5">
        <v>1.13401986971177</v>
      </c>
      <c r="D3425" s="5">
        <v>55485.0144149665</v>
      </c>
      <c r="E3425" s="2">
        <f t="shared" si="108"/>
        <v>0.483895735080704</v>
      </c>
      <c r="F3425" s="2">
        <f t="shared" si="109"/>
        <v>37824.5009617868</v>
      </c>
    </row>
    <row r="3426" spans="1:6">
      <c r="A3426" s="5">
        <v>0.668630110252321</v>
      </c>
      <c r="B3426" s="5">
        <v>18560.2685542383</v>
      </c>
      <c r="C3426" s="5">
        <v>1.17645033670708</v>
      </c>
      <c r="D3426" s="5">
        <v>57339.4625172373</v>
      </c>
      <c r="E3426" s="2">
        <f t="shared" si="108"/>
        <v>0.507820226454759</v>
      </c>
      <c r="F3426" s="2">
        <f t="shared" si="109"/>
        <v>38779.193962999</v>
      </c>
    </row>
    <row r="3427" spans="1:6">
      <c r="A3427" s="5">
        <v>0.749404325321753</v>
      </c>
      <c r="B3427" s="5">
        <v>26126.1821553639</v>
      </c>
      <c r="C3427" s="5">
        <v>1.30675859185174</v>
      </c>
      <c r="D3427" s="5">
        <v>65515.0664342634</v>
      </c>
      <c r="E3427" s="2">
        <f t="shared" si="108"/>
        <v>0.557354266529987</v>
      </c>
      <c r="F3427" s="2">
        <f t="shared" si="109"/>
        <v>39388.8842788995</v>
      </c>
    </row>
    <row r="3428" spans="1:6">
      <c r="A3428" s="5">
        <v>0.709589108876694</v>
      </c>
      <c r="B3428" s="5">
        <v>19072.9224959494</v>
      </c>
      <c r="C3428" s="5">
        <v>1.24349944203061</v>
      </c>
      <c r="D3428" s="5">
        <v>56910.0452961228</v>
      </c>
      <c r="E3428" s="2">
        <f t="shared" si="108"/>
        <v>0.533910333153916</v>
      </c>
      <c r="F3428" s="2">
        <f t="shared" si="109"/>
        <v>37837.1228001734</v>
      </c>
    </row>
    <row r="3429" spans="1:6">
      <c r="A3429" s="5">
        <v>0.625510088053813</v>
      </c>
      <c r="B3429" s="5">
        <v>16964.0482904282</v>
      </c>
      <c r="C3429" s="5">
        <v>1.08637957855928</v>
      </c>
      <c r="D3429" s="5">
        <v>53327.6003935504</v>
      </c>
      <c r="E3429" s="2">
        <f t="shared" si="108"/>
        <v>0.460869490505467</v>
      </c>
      <c r="F3429" s="2">
        <f t="shared" si="109"/>
        <v>36363.5521031222</v>
      </c>
    </row>
    <row r="3430" spans="1:6">
      <c r="A3430" s="5">
        <v>0.650988956410622</v>
      </c>
      <c r="B3430" s="5">
        <v>23712.0120822012</v>
      </c>
      <c r="C3430" s="5">
        <v>1.12092963703602</v>
      </c>
      <c r="D3430" s="5">
        <v>60751.0082916071</v>
      </c>
      <c r="E3430" s="2">
        <f t="shared" si="108"/>
        <v>0.469940680625398</v>
      </c>
      <c r="F3430" s="2">
        <f t="shared" si="109"/>
        <v>37038.9962094059</v>
      </c>
    </row>
    <row r="3431" spans="1:6">
      <c r="A3431" s="5">
        <v>0.647657053123769</v>
      </c>
      <c r="B3431" s="5">
        <v>19681.6513514486</v>
      </c>
      <c r="C3431" s="5">
        <v>1.08266760182922</v>
      </c>
      <c r="D3431" s="5">
        <v>57788.9210822153</v>
      </c>
      <c r="E3431" s="2">
        <f t="shared" si="108"/>
        <v>0.435010548705451</v>
      </c>
      <c r="F3431" s="2">
        <f t="shared" si="109"/>
        <v>38107.2697307667</v>
      </c>
    </row>
    <row r="3432" spans="1:6">
      <c r="A3432" s="5">
        <v>0.732989755600108</v>
      </c>
      <c r="B3432" s="5">
        <v>18753.4623882016</v>
      </c>
      <c r="C3432" s="5">
        <v>1.29481773729075</v>
      </c>
      <c r="D3432" s="5">
        <v>57413.0292102519</v>
      </c>
      <c r="E3432" s="2">
        <f t="shared" si="108"/>
        <v>0.561827981690642</v>
      </c>
      <c r="F3432" s="2">
        <f t="shared" si="109"/>
        <v>38659.5668220503</v>
      </c>
    </row>
    <row r="3433" spans="1:6">
      <c r="A3433" s="5">
        <v>0.733195188843587</v>
      </c>
      <c r="B3433" s="5">
        <v>16452.2713358397</v>
      </c>
      <c r="C3433" s="5">
        <v>1.2805238492624</v>
      </c>
      <c r="D3433" s="5">
        <v>53454.0806132455</v>
      </c>
      <c r="E3433" s="2">
        <f t="shared" si="108"/>
        <v>0.547328660418813</v>
      </c>
      <c r="F3433" s="2">
        <f t="shared" si="109"/>
        <v>37001.8092774058</v>
      </c>
    </row>
    <row r="3434" spans="1:6">
      <c r="A3434" s="5">
        <v>0.699908592271177</v>
      </c>
      <c r="B3434" s="5">
        <v>19135.3024511059</v>
      </c>
      <c r="C3434" s="5">
        <v>1.21862687559627</v>
      </c>
      <c r="D3434" s="5">
        <v>57555.446795105</v>
      </c>
      <c r="E3434" s="2">
        <f t="shared" si="108"/>
        <v>0.518718283325093</v>
      </c>
      <c r="F3434" s="2">
        <f t="shared" si="109"/>
        <v>38420.1443439991</v>
      </c>
    </row>
    <row r="3435" spans="1:6">
      <c r="A3435" s="5">
        <v>0.701186008843053</v>
      </c>
      <c r="B3435" s="5">
        <v>20528.8916595877</v>
      </c>
      <c r="C3435" s="5">
        <v>1.23897970312075</v>
      </c>
      <c r="D3435" s="5">
        <v>61881.4343072627</v>
      </c>
      <c r="E3435" s="2">
        <f t="shared" si="108"/>
        <v>0.537793694277697</v>
      </c>
      <c r="F3435" s="2">
        <f t="shared" si="109"/>
        <v>41352.542647675</v>
      </c>
    </row>
    <row r="3436" spans="1:6">
      <c r="A3436" s="5">
        <v>0.699055575836995</v>
      </c>
      <c r="B3436" s="5">
        <v>16120.7705946849</v>
      </c>
      <c r="C3436" s="5">
        <v>1.21193145825623</v>
      </c>
      <c r="D3436" s="5">
        <v>52058.896613627</v>
      </c>
      <c r="E3436" s="2">
        <f t="shared" si="108"/>
        <v>0.512875882419235</v>
      </c>
      <c r="F3436" s="2">
        <f t="shared" si="109"/>
        <v>35938.1260189421</v>
      </c>
    </row>
    <row r="3437" spans="1:6">
      <c r="A3437" s="5">
        <v>0.737804291330077</v>
      </c>
      <c r="B3437" s="5">
        <v>19994.727064534</v>
      </c>
      <c r="C3437" s="5">
        <v>1.30672706953228</v>
      </c>
      <c r="D3437" s="5">
        <v>55770.480829976</v>
      </c>
      <c r="E3437" s="2">
        <f t="shared" si="108"/>
        <v>0.568922778202203</v>
      </c>
      <c r="F3437" s="2">
        <f t="shared" si="109"/>
        <v>35775.753765442</v>
      </c>
    </row>
    <row r="3438" spans="1:6">
      <c r="A3438" s="5">
        <v>0.686436533335308</v>
      </c>
      <c r="B3438" s="5">
        <v>21627.9048174901</v>
      </c>
      <c r="C3438" s="5">
        <v>1.18930259563356</v>
      </c>
      <c r="D3438" s="5">
        <v>57433.3539045401</v>
      </c>
      <c r="E3438" s="2">
        <f t="shared" si="108"/>
        <v>0.502866062298252</v>
      </c>
      <c r="F3438" s="2">
        <f t="shared" si="109"/>
        <v>35805.44908705</v>
      </c>
    </row>
    <row r="3439" spans="1:6">
      <c r="A3439" s="5">
        <v>0.759682751425444</v>
      </c>
      <c r="B3439" s="5">
        <v>25638.8429185375</v>
      </c>
      <c r="C3439" s="5">
        <v>1.3112475767226</v>
      </c>
      <c r="D3439" s="5">
        <v>64013.4663405459</v>
      </c>
      <c r="E3439" s="2">
        <f t="shared" si="108"/>
        <v>0.551564825297156</v>
      </c>
      <c r="F3439" s="2">
        <f t="shared" si="109"/>
        <v>38374.6234220084</v>
      </c>
    </row>
    <row r="3440" spans="1:6">
      <c r="A3440" s="5">
        <v>0.749588988618353</v>
      </c>
      <c r="B3440" s="5">
        <v>21828.7771696465</v>
      </c>
      <c r="C3440" s="5">
        <v>1.29089035042434</v>
      </c>
      <c r="D3440" s="5">
        <v>61943.9362878817</v>
      </c>
      <c r="E3440" s="2">
        <f t="shared" si="108"/>
        <v>0.541301361805987</v>
      </c>
      <c r="F3440" s="2">
        <f t="shared" si="109"/>
        <v>40115.1591182352</v>
      </c>
    </row>
    <row r="3441" spans="1:6">
      <c r="A3441" s="5">
        <v>0.676409579420849</v>
      </c>
      <c r="B3441" s="5">
        <v>15904.3015052937</v>
      </c>
      <c r="C3441" s="5">
        <v>1.18131366450132</v>
      </c>
      <c r="D3441" s="5">
        <v>52366.6224954627</v>
      </c>
      <c r="E3441" s="2">
        <f t="shared" si="108"/>
        <v>0.504904085080471</v>
      </c>
      <c r="F3441" s="2">
        <f t="shared" si="109"/>
        <v>36462.320990169</v>
      </c>
    </row>
    <row r="3442" spans="1:6">
      <c r="A3442" s="5">
        <v>0.710387772414963</v>
      </c>
      <c r="B3442" s="5">
        <v>18984.4931653112</v>
      </c>
      <c r="C3442" s="5">
        <v>1.22194218217626</v>
      </c>
      <c r="D3442" s="5">
        <v>56846.5642303107</v>
      </c>
      <c r="E3442" s="2">
        <f t="shared" si="108"/>
        <v>0.511554409761297</v>
      </c>
      <c r="F3442" s="2">
        <f t="shared" si="109"/>
        <v>37862.0710649995</v>
      </c>
    </row>
    <row r="3443" spans="1:6">
      <c r="A3443" s="5">
        <v>0.689002512412273</v>
      </c>
      <c r="B3443" s="5">
        <v>26270.5151445746</v>
      </c>
      <c r="C3443" s="5">
        <v>1.17165898462451</v>
      </c>
      <c r="D3443" s="5">
        <v>66603.5098537648</v>
      </c>
      <c r="E3443" s="2">
        <f t="shared" si="108"/>
        <v>0.482656472212237</v>
      </c>
      <c r="F3443" s="2">
        <f t="shared" si="109"/>
        <v>40332.9947091902</v>
      </c>
    </row>
    <row r="3444" spans="1:6">
      <c r="A3444" s="5">
        <v>0.706695589228797</v>
      </c>
      <c r="B3444" s="5">
        <v>19955.0577389908</v>
      </c>
      <c r="C3444" s="5">
        <v>1.24133968274195</v>
      </c>
      <c r="D3444" s="5">
        <v>57141.277596688</v>
      </c>
      <c r="E3444" s="2">
        <f t="shared" si="108"/>
        <v>0.534644093513153</v>
      </c>
      <c r="F3444" s="2">
        <f t="shared" si="109"/>
        <v>37186.2198576972</v>
      </c>
    </row>
    <row r="3445" spans="1:6">
      <c r="A3445" s="5">
        <v>0.712559507963283</v>
      </c>
      <c r="B3445" s="5">
        <v>20160.8153952056</v>
      </c>
      <c r="C3445" s="5">
        <v>1.22952790363431</v>
      </c>
      <c r="D3445" s="5">
        <v>57141.2073110664</v>
      </c>
      <c r="E3445" s="2">
        <f t="shared" si="108"/>
        <v>0.516968395671027</v>
      </c>
      <c r="F3445" s="2">
        <f t="shared" si="109"/>
        <v>36980.3919158608</v>
      </c>
    </row>
    <row r="3446" spans="1:6">
      <c r="A3446" s="5">
        <v>0.717989288039542</v>
      </c>
      <c r="B3446" s="5">
        <v>18738.3063691317</v>
      </c>
      <c r="C3446" s="5">
        <v>1.26069157462645</v>
      </c>
      <c r="D3446" s="5">
        <v>55819.9576316024</v>
      </c>
      <c r="E3446" s="2">
        <f t="shared" si="108"/>
        <v>0.542702286586908</v>
      </c>
      <c r="F3446" s="2">
        <f t="shared" si="109"/>
        <v>37081.6512624707</v>
      </c>
    </row>
    <row r="3447" spans="1:6">
      <c r="A3447" s="5">
        <v>0.703777066788882</v>
      </c>
      <c r="B3447" s="5">
        <v>23603.1949673918</v>
      </c>
      <c r="C3447" s="5">
        <v>1.21873150301585</v>
      </c>
      <c r="D3447" s="5">
        <v>60177.4489513254</v>
      </c>
      <c r="E3447" s="2">
        <f t="shared" si="108"/>
        <v>0.514954436226968</v>
      </c>
      <c r="F3447" s="2">
        <f t="shared" si="109"/>
        <v>36574.2539839336</v>
      </c>
    </row>
    <row r="3448" spans="1:6">
      <c r="A3448" s="5">
        <v>0.735183988429156</v>
      </c>
      <c r="B3448" s="5">
        <v>19662.963820833</v>
      </c>
      <c r="C3448" s="5">
        <v>1.30396156729639</v>
      </c>
      <c r="D3448" s="5">
        <v>57856.766829917</v>
      </c>
      <c r="E3448" s="2">
        <f t="shared" si="108"/>
        <v>0.568777578867234</v>
      </c>
      <c r="F3448" s="2">
        <f t="shared" si="109"/>
        <v>38193.803009084</v>
      </c>
    </row>
    <row r="3449" spans="1:6">
      <c r="A3449" s="5">
        <v>0.70737574466355</v>
      </c>
      <c r="B3449" s="5">
        <v>16796.1838422256</v>
      </c>
      <c r="C3449" s="5">
        <v>1.22947095563426</v>
      </c>
      <c r="D3449" s="5">
        <v>53358.8575351411</v>
      </c>
      <c r="E3449" s="2">
        <f t="shared" si="108"/>
        <v>0.52209521097071</v>
      </c>
      <c r="F3449" s="2">
        <f t="shared" si="109"/>
        <v>36562.6736929155</v>
      </c>
    </row>
    <row r="3450" spans="1:6">
      <c r="A3450" s="5">
        <v>0.668523166799809</v>
      </c>
      <c r="B3450" s="5">
        <v>18452.8960378346</v>
      </c>
      <c r="C3450" s="5">
        <v>1.17144532754008</v>
      </c>
      <c r="D3450" s="5">
        <v>55592.8666917237</v>
      </c>
      <c r="E3450" s="2">
        <f t="shared" si="108"/>
        <v>0.502922160740271</v>
      </c>
      <c r="F3450" s="2">
        <f t="shared" si="109"/>
        <v>37139.9706538891</v>
      </c>
    </row>
    <row r="3451" spans="1:6">
      <c r="A3451" s="5">
        <v>0.722632515998074</v>
      </c>
      <c r="B3451" s="5">
        <v>22777.7487141192</v>
      </c>
      <c r="C3451" s="5">
        <v>1.23650356856723</v>
      </c>
      <c r="D3451" s="5">
        <v>62857.3774769254</v>
      </c>
      <c r="E3451" s="2">
        <f t="shared" si="108"/>
        <v>0.513871052569156</v>
      </c>
      <c r="F3451" s="2">
        <f t="shared" si="109"/>
        <v>40079.6287628062</v>
      </c>
    </row>
    <row r="3452" spans="1:6">
      <c r="A3452" s="5">
        <v>0.734427087056263</v>
      </c>
      <c r="B3452" s="5">
        <v>19796.6200078768</v>
      </c>
      <c r="C3452" s="5">
        <v>1.26712238616066</v>
      </c>
      <c r="D3452" s="5">
        <v>58208.8005237602</v>
      </c>
      <c r="E3452" s="2">
        <f t="shared" si="108"/>
        <v>0.532695299104397</v>
      </c>
      <c r="F3452" s="2">
        <f t="shared" si="109"/>
        <v>38412.1805158834</v>
      </c>
    </row>
    <row r="3453" spans="1:6">
      <c r="A3453" s="5">
        <v>0.708918167047897</v>
      </c>
      <c r="B3453" s="5">
        <v>21186.1545535493</v>
      </c>
      <c r="C3453" s="5">
        <v>1.23407941588584</v>
      </c>
      <c r="D3453" s="5">
        <v>59072.2285521867</v>
      </c>
      <c r="E3453" s="2">
        <f t="shared" si="108"/>
        <v>0.525161248837943</v>
      </c>
      <c r="F3453" s="2">
        <f t="shared" si="109"/>
        <v>37886.0739986374</v>
      </c>
    </row>
    <row r="3454" spans="1:6">
      <c r="A3454" s="5">
        <v>0.746989738766648</v>
      </c>
      <c r="B3454" s="5">
        <v>21074.569576741</v>
      </c>
      <c r="C3454" s="5">
        <v>1.29948822477603</v>
      </c>
      <c r="D3454" s="5">
        <v>59493.928205665</v>
      </c>
      <c r="E3454" s="2">
        <f t="shared" si="108"/>
        <v>0.552498486009382</v>
      </c>
      <c r="F3454" s="2">
        <f t="shared" si="109"/>
        <v>38419.358628924</v>
      </c>
    </row>
    <row r="3455" spans="1:6">
      <c r="A3455" s="5">
        <v>0.693326167392441</v>
      </c>
      <c r="B3455" s="5">
        <v>27559.6115782143</v>
      </c>
      <c r="C3455" s="5">
        <v>1.24204087147939</v>
      </c>
      <c r="D3455" s="5">
        <v>67445.7744646371</v>
      </c>
      <c r="E3455" s="2">
        <f t="shared" si="108"/>
        <v>0.548714704086949</v>
      </c>
      <c r="F3455" s="2">
        <f t="shared" si="109"/>
        <v>39886.1628864228</v>
      </c>
    </row>
    <row r="3456" spans="1:6">
      <c r="A3456" s="5">
        <v>0.704832528207451</v>
      </c>
      <c r="B3456" s="5">
        <v>21783.8432839258</v>
      </c>
      <c r="C3456" s="5">
        <v>1.23860494711661</v>
      </c>
      <c r="D3456" s="5">
        <v>60602.3523846577</v>
      </c>
      <c r="E3456" s="2">
        <f t="shared" si="108"/>
        <v>0.533772418909159</v>
      </c>
      <c r="F3456" s="2">
        <f t="shared" si="109"/>
        <v>38818.5091007319</v>
      </c>
    </row>
    <row r="3457" spans="1:6">
      <c r="A3457" s="5">
        <v>0.682151228755505</v>
      </c>
      <c r="B3457" s="5">
        <v>15628.6452409738</v>
      </c>
      <c r="C3457" s="5">
        <v>1.15384875309564</v>
      </c>
      <c r="D3457" s="5">
        <v>52544.9118917063</v>
      </c>
      <c r="E3457" s="2">
        <f t="shared" si="108"/>
        <v>0.471697524340135</v>
      </c>
      <c r="F3457" s="2">
        <f t="shared" si="109"/>
        <v>36916.2666507325</v>
      </c>
    </row>
    <row r="3458" spans="1:6">
      <c r="A3458" s="5">
        <v>0.748537062443751</v>
      </c>
      <c r="B3458" s="5">
        <v>18845.8694757363</v>
      </c>
      <c r="C3458" s="5">
        <v>1.27829925731585</v>
      </c>
      <c r="D3458" s="5">
        <v>55187.4477565652</v>
      </c>
      <c r="E3458" s="2">
        <f t="shared" si="108"/>
        <v>0.529762194872099</v>
      </c>
      <c r="F3458" s="2">
        <f t="shared" si="109"/>
        <v>36341.5782808289</v>
      </c>
    </row>
    <row r="3459" spans="1:6">
      <c r="A3459" s="5">
        <v>0.689684154843217</v>
      </c>
      <c r="B3459" s="5">
        <v>22827.141605147</v>
      </c>
      <c r="C3459" s="5">
        <v>1.15951510496503</v>
      </c>
      <c r="D3459" s="5">
        <v>60601.2615671977</v>
      </c>
      <c r="E3459" s="2">
        <f t="shared" si="108"/>
        <v>0.469830950121813</v>
      </c>
      <c r="F3459" s="2">
        <f t="shared" si="109"/>
        <v>37774.1199620507</v>
      </c>
    </row>
    <row r="3460" spans="1:6">
      <c r="A3460" s="5">
        <v>0.671458360607517</v>
      </c>
      <c r="B3460" s="5">
        <v>21117.8430637464</v>
      </c>
      <c r="C3460" s="5">
        <v>1.17233455656804</v>
      </c>
      <c r="D3460" s="5">
        <v>59394.7836176947</v>
      </c>
      <c r="E3460" s="2">
        <f t="shared" ref="E3460:E3523" si="110">C3460-A3460</f>
        <v>0.500876195960523</v>
      </c>
      <c r="F3460" s="2">
        <f t="shared" ref="F3460:F3523" si="111">D3460-B3460</f>
        <v>38276.9405539483</v>
      </c>
    </row>
    <row r="3461" spans="1:6">
      <c r="A3461" s="5">
        <v>0.699328377595947</v>
      </c>
      <c r="B3461" s="5">
        <v>18027.3986877219</v>
      </c>
      <c r="C3461" s="5">
        <v>1.17521578957502</v>
      </c>
      <c r="D3461" s="5">
        <v>53997.2876016574</v>
      </c>
      <c r="E3461" s="2">
        <f t="shared" si="110"/>
        <v>0.475887411979073</v>
      </c>
      <c r="F3461" s="2">
        <f t="shared" si="111"/>
        <v>35969.8889139355</v>
      </c>
    </row>
    <row r="3462" spans="1:6">
      <c r="A3462" s="5">
        <v>0.656226139033381</v>
      </c>
      <c r="B3462" s="5">
        <v>20867.0459891315</v>
      </c>
      <c r="C3462" s="5">
        <v>1.13936889025821</v>
      </c>
      <c r="D3462" s="5">
        <v>59151.2550763831</v>
      </c>
      <c r="E3462" s="2">
        <f t="shared" si="110"/>
        <v>0.483142751224829</v>
      </c>
      <c r="F3462" s="2">
        <f t="shared" si="111"/>
        <v>38284.2090872516</v>
      </c>
    </row>
    <row r="3463" spans="1:6">
      <c r="A3463" s="5">
        <v>0.739081234186815</v>
      </c>
      <c r="B3463" s="5">
        <v>23655.6730936587</v>
      </c>
      <c r="C3463" s="5">
        <v>1.28145207740571</v>
      </c>
      <c r="D3463" s="5">
        <v>62904.2730732537</v>
      </c>
      <c r="E3463" s="2">
        <f t="shared" si="110"/>
        <v>0.542370843218895</v>
      </c>
      <c r="F3463" s="2">
        <f t="shared" si="111"/>
        <v>39248.599979595</v>
      </c>
    </row>
    <row r="3464" spans="1:6">
      <c r="A3464" s="5">
        <v>0.673699996606811</v>
      </c>
      <c r="B3464" s="5">
        <v>16571.5470845654</v>
      </c>
      <c r="C3464" s="5">
        <v>1.15981148072266</v>
      </c>
      <c r="D3464" s="5">
        <v>53502.9549536581</v>
      </c>
      <c r="E3464" s="2">
        <f t="shared" si="110"/>
        <v>0.486111484115849</v>
      </c>
      <c r="F3464" s="2">
        <f t="shared" si="111"/>
        <v>36931.4078690927</v>
      </c>
    </row>
    <row r="3465" spans="1:6">
      <c r="A3465" s="5">
        <v>0.704644215343483</v>
      </c>
      <c r="B3465" s="5">
        <v>19568.9164698949</v>
      </c>
      <c r="C3465" s="5">
        <v>1.16851968543733</v>
      </c>
      <c r="D3465" s="5">
        <v>54775.6730801594</v>
      </c>
      <c r="E3465" s="2">
        <f t="shared" si="110"/>
        <v>0.463875470093847</v>
      </c>
      <c r="F3465" s="2">
        <f t="shared" si="111"/>
        <v>35206.7566102645</v>
      </c>
    </row>
    <row r="3466" spans="1:6">
      <c r="A3466" s="5">
        <v>0.705030086965563</v>
      </c>
      <c r="B3466" s="5">
        <v>18557.4525805196</v>
      </c>
      <c r="C3466" s="5">
        <v>1.19978686432549</v>
      </c>
      <c r="D3466" s="5">
        <v>55804.7600127258</v>
      </c>
      <c r="E3466" s="2">
        <f t="shared" si="110"/>
        <v>0.494756777359927</v>
      </c>
      <c r="F3466" s="2">
        <f t="shared" si="111"/>
        <v>37247.3074322062</v>
      </c>
    </row>
    <row r="3467" spans="1:6">
      <c r="A3467" s="5">
        <v>0.734591691404314</v>
      </c>
      <c r="B3467" s="5">
        <v>20130.4407863341</v>
      </c>
      <c r="C3467" s="5">
        <v>1.28887759498662</v>
      </c>
      <c r="D3467" s="5">
        <v>55748.7927529316</v>
      </c>
      <c r="E3467" s="2">
        <f t="shared" si="110"/>
        <v>0.554285903582306</v>
      </c>
      <c r="F3467" s="2">
        <f t="shared" si="111"/>
        <v>35618.3519665975</v>
      </c>
    </row>
    <row r="3468" spans="1:6">
      <c r="A3468" s="5">
        <v>0.664137580623934</v>
      </c>
      <c r="B3468" s="5">
        <v>16899.3628185613</v>
      </c>
      <c r="C3468" s="5">
        <v>1.13965303956371</v>
      </c>
      <c r="D3468" s="5">
        <v>53558.8560730374</v>
      </c>
      <c r="E3468" s="2">
        <f t="shared" si="110"/>
        <v>0.475515458939776</v>
      </c>
      <c r="F3468" s="2">
        <f t="shared" si="111"/>
        <v>36659.4932544761</v>
      </c>
    </row>
    <row r="3469" spans="1:6">
      <c r="A3469" s="5">
        <v>0.703081163703333</v>
      </c>
      <c r="B3469" s="5">
        <v>17409.3063340325</v>
      </c>
      <c r="C3469" s="5">
        <v>1.22312269156388</v>
      </c>
      <c r="D3469" s="5">
        <v>55178.8926219319</v>
      </c>
      <c r="E3469" s="2">
        <f t="shared" si="110"/>
        <v>0.520041527860547</v>
      </c>
      <c r="F3469" s="2">
        <f t="shared" si="111"/>
        <v>37769.5862878994</v>
      </c>
    </row>
    <row r="3470" spans="1:6">
      <c r="A3470" s="5">
        <v>0.708282514723313</v>
      </c>
      <c r="B3470" s="5">
        <v>18040.4106915428</v>
      </c>
      <c r="C3470" s="5">
        <v>1.21603194989087</v>
      </c>
      <c r="D3470" s="5">
        <v>53389.5970751164</v>
      </c>
      <c r="E3470" s="2">
        <f t="shared" si="110"/>
        <v>0.507749435167557</v>
      </c>
      <c r="F3470" s="2">
        <f t="shared" si="111"/>
        <v>35349.1863835736</v>
      </c>
    </row>
    <row r="3471" spans="1:6">
      <c r="A3471" s="5">
        <v>0.768604046015353</v>
      </c>
      <c r="B3471" s="5">
        <v>19899.9430000403</v>
      </c>
      <c r="C3471" s="5">
        <v>1.34578813001971</v>
      </c>
      <c r="D3471" s="5">
        <v>58896.7549502154</v>
      </c>
      <c r="E3471" s="2">
        <f t="shared" si="110"/>
        <v>0.577184084004357</v>
      </c>
      <c r="F3471" s="2">
        <f t="shared" si="111"/>
        <v>38996.8119501751</v>
      </c>
    </row>
    <row r="3472" spans="1:6">
      <c r="A3472" s="5">
        <v>0.741126462798915</v>
      </c>
      <c r="B3472" s="5">
        <v>21112.2687358864</v>
      </c>
      <c r="C3472" s="5">
        <v>1.27153552485704</v>
      </c>
      <c r="D3472" s="5">
        <v>59314.3697499107</v>
      </c>
      <c r="E3472" s="2">
        <f t="shared" si="110"/>
        <v>0.530409062058125</v>
      </c>
      <c r="F3472" s="2">
        <f t="shared" si="111"/>
        <v>38202.1010140243</v>
      </c>
    </row>
    <row r="3473" spans="1:6">
      <c r="A3473" s="5">
        <v>0.752394132417223</v>
      </c>
      <c r="B3473" s="5">
        <v>21804.707517593</v>
      </c>
      <c r="C3473" s="5">
        <v>1.28287074458194</v>
      </c>
      <c r="D3473" s="5">
        <v>60177.789145316</v>
      </c>
      <c r="E3473" s="2">
        <f t="shared" si="110"/>
        <v>0.530476612164717</v>
      </c>
      <c r="F3473" s="2">
        <f t="shared" si="111"/>
        <v>38373.081627723</v>
      </c>
    </row>
    <row r="3474" spans="1:6">
      <c r="A3474" s="5">
        <v>0.731026452359323</v>
      </c>
      <c r="B3474" s="5">
        <v>20749.216854359</v>
      </c>
      <c r="C3474" s="5">
        <v>1.24685139899381</v>
      </c>
      <c r="D3474" s="5">
        <v>57854.321592689</v>
      </c>
      <c r="E3474" s="2">
        <f t="shared" si="110"/>
        <v>0.515824946634487</v>
      </c>
      <c r="F3474" s="2">
        <f t="shared" si="111"/>
        <v>37105.10473833</v>
      </c>
    </row>
    <row r="3475" spans="1:6">
      <c r="A3475" s="5">
        <v>0.714178613021175</v>
      </c>
      <c r="B3475" s="5">
        <v>19147.7613485377</v>
      </c>
      <c r="C3475" s="5">
        <v>1.25344926135979</v>
      </c>
      <c r="D3475" s="5">
        <v>55490.8231381599</v>
      </c>
      <c r="E3475" s="2">
        <f t="shared" si="110"/>
        <v>0.539270648338615</v>
      </c>
      <c r="F3475" s="2">
        <f t="shared" si="111"/>
        <v>36343.0617896222</v>
      </c>
    </row>
    <row r="3476" spans="1:6">
      <c r="A3476" s="5">
        <v>0.724288141511874</v>
      </c>
      <c r="B3476" s="5">
        <v>22556.9380119509</v>
      </c>
      <c r="C3476" s="5">
        <v>1.26748730669279</v>
      </c>
      <c r="D3476" s="5">
        <v>61817.0935502309</v>
      </c>
      <c r="E3476" s="2">
        <f t="shared" si="110"/>
        <v>0.543199165180916</v>
      </c>
      <c r="F3476" s="2">
        <f t="shared" si="111"/>
        <v>39260.15553828</v>
      </c>
    </row>
    <row r="3477" spans="1:6">
      <c r="A3477" s="5">
        <v>0.730657404954731</v>
      </c>
      <c r="B3477" s="5">
        <v>18249.0666278014</v>
      </c>
      <c r="C3477" s="5">
        <v>1.29591169172307</v>
      </c>
      <c r="D3477" s="5">
        <v>54546.526587086</v>
      </c>
      <c r="E3477" s="2">
        <f t="shared" si="110"/>
        <v>0.565254286768339</v>
      </c>
      <c r="F3477" s="2">
        <f t="shared" si="111"/>
        <v>36297.4599592846</v>
      </c>
    </row>
    <row r="3478" spans="1:6">
      <c r="A3478" s="5">
        <v>0.705928693678463</v>
      </c>
      <c r="B3478" s="5">
        <v>26393.7766149245</v>
      </c>
      <c r="C3478" s="5">
        <v>1.21402260559807</v>
      </c>
      <c r="D3478" s="5">
        <v>64741.9733054093</v>
      </c>
      <c r="E3478" s="2">
        <f t="shared" si="110"/>
        <v>0.508093911919607</v>
      </c>
      <c r="F3478" s="2">
        <f t="shared" si="111"/>
        <v>38348.1966904848</v>
      </c>
    </row>
    <row r="3479" spans="1:6">
      <c r="A3479" s="5">
        <v>0.715968828274289</v>
      </c>
      <c r="B3479" s="5">
        <v>18325.4779487479</v>
      </c>
      <c r="C3479" s="5">
        <v>1.21956257830461</v>
      </c>
      <c r="D3479" s="5">
        <v>53697.8496635888</v>
      </c>
      <c r="E3479" s="2">
        <f t="shared" si="110"/>
        <v>0.503593750030321</v>
      </c>
      <c r="F3479" s="2">
        <f t="shared" si="111"/>
        <v>35372.3717148409</v>
      </c>
    </row>
    <row r="3480" spans="1:6">
      <c r="A3480" s="5">
        <v>0.722774454811975</v>
      </c>
      <c r="B3480" s="5">
        <v>23484.4389519104</v>
      </c>
      <c r="C3480" s="5">
        <v>1.26979349604563</v>
      </c>
      <c r="D3480" s="5">
        <v>62163.0901230582</v>
      </c>
      <c r="E3480" s="2">
        <f t="shared" si="110"/>
        <v>0.547019041233655</v>
      </c>
      <c r="F3480" s="2">
        <f t="shared" si="111"/>
        <v>38678.6511711478</v>
      </c>
    </row>
    <row r="3481" spans="1:6">
      <c r="A3481" s="5">
        <v>0.691469967554042</v>
      </c>
      <c r="B3481" s="5">
        <v>19227.6129013324</v>
      </c>
      <c r="C3481" s="5">
        <v>1.18550476935028</v>
      </c>
      <c r="D3481" s="5">
        <v>55648.5209165089</v>
      </c>
      <c r="E3481" s="2">
        <f t="shared" si="110"/>
        <v>0.494034801796238</v>
      </c>
      <c r="F3481" s="2">
        <f t="shared" si="111"/>
        <v>36420.9080151765</v>
      </c>
    </row>
    <row r="3482" spans="1:6">
      <c r="A3482" s="5">
        <v>0.730389628611594</v>
      </c>
      <c r="B3482" s="5">
        <v>19243.60995967</v>
      </c>
      <c r="C3482" s="5">
        <v>1.27754371106</v>
      </c>
      <c r="D3482" s="5">
        <v>58687.9759197158</v>
      </c>
      <c r="E3482" s="2">
        <f t="shared" si="110"/>
        <v>0.547154082448406</v>
      </c>
      <c r="F3482" s="2">
        <f t="shared" si="111"/>
        <v>39444.3659600458</v>
      </c>
    </row>
    <row r="3483" spans="1:6">
      <c r="A3483" s="5">
        <v>0.68432801156743</v>
      </c>
      <c r="B3483" s="5">
        <v>16285.0742148305</v>
      </c>
      <c r="C3483" s="5">
        <v>1.24144315331563</v>
      </c>
      <c r="D3483" s="5">
        <v>53377.1190980414</v>
      </c>
      <c r="E3483" s="2">
        <f t="shared" si="110"/>
        <v>0.5571151417482</v>
      </c>
      <c r="F3483" s="2">
        <f t="shared" si="111"/>
        <v>37092.0448832109</v>
      </c>
    </row>
    <row r="3484" spans="1:6">
      <c r="A3484" s="5">
        <v>0.705457287654894</v>
      </c>
      <c r="B3484" s="5">
        <v>17537.6513736548</v>
      </c>
      <c r="C3484" s="5">
        <v>1.24468199866176</v>
      </c>
      <c r="D3484" s="5">
        <v>54026.3893533765</v>
      </c>
      <c r="E3484" s="2">
        <f t="shared" si="110"/>
        <v>0.539224711006866</v>
      </c>
      <c r="F3484" s="2">
        <f t="shared" si="111"/>
        <v>36488.7379797217</v>
      </c>
    </row>
    <row r="3485" spans="1:6">
      <c r="A3485" s="5">
        <v>0.727645285191854</v>
      </c>
      <c r="B3485" s="5">
        <v>24937.7383807755</v>
      </c>
      <c r="C3485" s="5">
        <v>1.25016610359885</v>
      </c>
      <c r="D3485" s="5">
        <v>65560.9391738443</v>
      </c>
      <c r="E3485" s="2">
        <f t="shared" si="110"/>
        <v>0.522520818406996</v>
      </c>
      <c r="F3485" s="2">
        <f t="shared" si="111"/>
        <v>40623.2007930688</v>
      </c>
    </row>
    <row r="3486" spans="1:6">
      <c r="A3486" s="5">
        <v>0.678831553662033</v>
      </c>
      <c r="B3486" s="5">
        <v>20949.1305285822</v>
      </c>
      <c r="C3486" s="5">
        <v>1.16100418905786</v>
      </c>
      <c r="D3486" s="5">
        <v>57686.2390601468</v>
      </c>
      <c r="E3486" s="2">
        <f t="shared" si="110"/>
        <v>0.482172635395827</v>
      </c>
      <c r="F3486" s="2">
        <f t="shared" si="111"/>
        <v>36737.1085315646</v>
      </c>
    </row>
    <row r="3487" spans="1:6">
      <c r="A3487" s="5">
        <v>0.730394999208724</v>
      </c>
      <c r="B3487" s="5">
        <v>16778.3561416686</v>
      </c>
      <c r="C3487" s="5">
        <v>1.26074578948274</v>
      </c>
      <c r="D3487" s="5">
        <v>53190.5312094032</v>
      </c>
      <c r="E3487" s="2">
        <f t="shared" si="110"/>
        <v>0.530350790274016</v>
      </c>
      <c r="F3487" s="2">
        <f t="shared" si="111"/>
        <v>36412.1750677346</v>
      </c>
    </row>
    <row r="3488" spans="1:6">
      <c r="A3488" s="5">
        <v>0.671336994762613</v>
      </c>
      <c r="B3488" s="5">
        <v>18778.4255956144</v>
      </c>
      <c r="C3488" s="5">
        <v>1.16719754293926</v>
      </c>
      <c r="D3488" s="5">
        <v>55840.183776063</v>
      </c>
      <c r="E3488" s="2">
        <f t="shared" si="110"/>
        <v>0.495860548176647</v>
      </c>
      <c r="F3488" s="2">
        <f t="shared" si="111"/>
        <v>37061.7581804486</v>
      </c>
    </row>
    <row r="3489" spans="1:6">
      <c r="A3489" s="5">
        <v>0.686718133296687</v>
      </c>
      <c r="B3489" s="5">
        <v>20344.6800043168</v>
      </c>
      <c r="C3489" s="5">
        <v>1.15486117772006</v>
      </c>
      <c r="D3489" s="5">
        <v>55458.0036188996</v>
      </c>
      <c r="E3489" s="2">
        <f t="shared" si="110"/>
        <v>0.468143044423373</v>
      </c>
      <c r="F3489" s="2">
        <f t="shared" si="111"/>
        <v>35113.3236145828</v>
      </c>
    </row>
    <row r="3490" spans="1:6">
      <c r="A3490" s="5">
        <v>0.716711712069934</v>
      </c>
      <c r="B3490" s="5">
        <v>23742.495900502</v>
      </c>
      <c r="C3490" s="5">
        <v>1.26832853336863</v>
      </c>
      <c r="D3490" s="5">
        <v>64613.1010130623</v>
      </c>
      <c r="E3490" s="2">
        <f t="shared" si="110"/>
        <v>0.551616821298696</v>
      </c>
      <c r="F3490" s="2">
        <f t="shared" si="111"/>
        <v>40870.6051125603</v>
      </c>
    </row>
    <row r="3491" spans="1:6">
      <c r="A3491" s="5">
        <v>0.756706051961171</v>
      </c>
      <c r="B3491" s="5">
        <v>17246.9781956209</v>
      </c>
      <c r="C3491" s="5">
        <v>1.29774911609727</v>
      </c>
      <c r="D3491" s="5">
        <v>52800.3745980535</v>
      </c>
      <c r="E3491" s="2">
        <f t="shared" si="110"/>
        <v>0.541043064136099</v>
      </c>
      <c r="F3491" s="2">
        <f t="shared" si="111"/>
        <v>35553.3964024326</v>
      </c>
    </row>
    <row r="3492" spans="1:6">
      <c r="A3492" s="5">
        <v>0.740961232918272</v>
      </c>
      <c r="B3492" s="5">
        <v>19042.1704896856</v>
      </c>
      <c r="C3492" s="5">
        <v>1.29053759092178</v>
      </c>
      <c r="D3492" s="5">
        <v>54595.5829497857</v>
      </c>
      <c r="E3492" s="2">
        <f t="shared" si="110"/>
        <v>0.549576358003508</v>
      </c>
      <c r="F3492" s="2">
        <f t="shared" si="111"/>
        <v>35553.4124601001</v>
      </c>
    </row>
    <row r="3493" spans="1:6">
      <c r="A3493" s="5">
        <v>0.73968510590638</v>
      </c>
      <c r="B3493" s="5">
        <v>20530.2854819857</v>
      </c>
      <c r="C3493" s="5">
        <v>1.27081767867052</v>
      </c>
      <c r="D3493" s="5">
        <v>56612.3977800878</v>
      </c>
      <c r="E3493" s="2">
        <f t="shared" si="110"/>
        <v>0.53113257276414</v>
      </c>
      <c r="F3493" s="2">
        <f t="shared" si="111"/>
        <v>36082.1122981021</v>
      </c>
    </row>
    <row r="3494" spans="1:6">
      <c r="A3494" s="5">
        <v>0.726022536599035</v>
      </c>
      <c r="B3494" s="5">
        <v>19457.8489383035</v>
      </c>
      <c r="C3494" s="5">
        <v>1.22667201461977</v>
      </c>
      <c r="D3494" s="5">
        <v>55353.6494022989</v>
      </c>
      <c r="E3494" s="2">
        <f t="shared" si="110"/>
        <v>0.500649478020735</v>
      </c>
      <c r="F3494" s="2">
        <f t="shared" si="111"/>
        <v>35895.8004639954</v>
      </c>
    </row>
    <row r="3495" spans="1:6">
      <c r="A3495" s="5">
        <v>0.685676980335632</v>
      </c>
      <c r="B3495" s="5">
        <v>20648.8916519172</v>
      </c>
      <c r="C3495" s="5">
        <v>1.18411997527516</v>
      </c>
      <c r="D3495" s="5">
        <v>55709.6850222844</v>
      </c>
      <c r="E3495" s="2">
        <f t="shared" si="110"/>
        <v>0.498442994939528</v>
      </c>
      <c r="F3495" s="2">
        <f t="shared" si="111"/>
        <v>35060.7933703672</v>
      </c>
    </row>
    <row r="3496" spans="1:6">
      <c r="A3496" s="5">
        <v>0.736217172534154</v>
      </c>
      <c r="B3496" s="5">
        <v>19638.3885446951</v>
      </c>
      <c r="C3496" s="5">
        <v>1.25321743717321</v>
      </c>
      <c r="D3496" s="5">
        <v>56472.4512164664</v>
      </c>
      <c r="E3496" s="2">
        <f t="shared" si="110"/>
        <v>0.517000264639056</v>
      </c>
      <c r="F3496" s="2">
        <f t="shared" si="111"/>
        <v>36834.0626717713</v>
      </c>
    </row>
    <row r="3497" spans="1:6">
      <c r="A3497" s="5">
        <v>0.742506358121875</v>
      </c>
      <c r="B3497" s="5">
        <v>20472.7145045315</v>
      </c>
      <c r="C3497" s="5">
        <v>1.28974913080737</v>
      </c>
      <c r="D3497" s="5">
        <v>58344.2949604553</v>
      </c>
      <c r="E3497" s="2">
        <f t="shared" si="110"/>
        <v>0.547242772685495</v>
      </c>
      <c r="F3497" s="2">
        <f t="shared" si="111"/>
        <v>37871.5804559238</v>
      </c>
    </row>
    <row r="3498" spans="1:6">
      <c r="A3498" s="5">
        <v>0.683509447176031</v>
      </c>
      <c r="B3498" s="5">
        <v>19353.5909457336</v>
      </c>
      <c r="C3498" s="5">
        <v>1.20060690866068</v>
      </c>
      <c r="D3498" s="5">
        <v>56026.0093866529</v>
      </c>
      <c r="E3498" s="2">
        <f t="shared" si="110"/>
        <v>0.517097461484649</v>
      </c>
      <c r="F3498" s="2">
        <f t="shared" si="111"/>
        <v>36672.4184409193</v>
      </c>
    </row>
    <row r="3499" spans="1:6">
      <c r="A3499" s="5">
        <v>0.675431639695927</v>
      </c>
      <c r="B3499" s="5">
        <v>17425.9912306238</v>
      </c>
      <c r="C3499" s="5">
        <v>1.13305222899937</v>
      </c>
      <c r="D3499" s="5">
        <v>53844.2967942387</v>
      </c>
      <c r="E3499" s="2">
        <f t="shared" si="110"/>
        <v>0.457620589303443</v>
      </c>
      <c r="F3499" s="2">
        <f t="shared" si="111"/>
        <v>36418.3055636149</v>
      </c>
    </row>
    <row r="3500" spans="1:6">
      <c r="A3500" s="5">
        <v>0.711877489560363</v>
      </c>
      <c r="B3500" s="5">
        <v>17808.8550210151</v>
      </c>
      <c r="C3500" s="5">
        <v>1.22356944020717</v>
      </c>
      <c r="D3500" s="5">
        <v>54730.8102292282</v>
      </c>
      <c r="E3500" s="2">
        <f t="shared" si="110"/>
        <v>0.511691950646807</v>
      </c>
      <c r="F3500" s="2">
        <f t="shared" si="111"/>
        <v>36921.9552082131</v>
      </c>
    </row>
    <row r="3501" spans="1:6">
      <c r="A3501" s="5">
        <v>0.680158729378763</v>
      </c>
      <c r="B3501" s="5">
        <v>24891.1713213767</v>
      </c>
      <c r="C3501" s="5">
        <v>1.16651438008168</v>
      </c>
      <c r="D3501" s="5">
        <v>65764.4593293912</v>
      </c>
      <c r="E3501" s="2">
        <f t="shared" si="110"/>
        <v>0.486355650702917</v>
      </c>
      <c r="F3501" s="2">
        <f t="shared" si="111"/>
        <v>40873.2880080145</v>
      </c>
    </row>
    <row r="3502" spans="1:6">
      <c r="A3502" s="5">
        <v>0.690436429608463</v>
      </c>
      <c r="B3502" s="5">
        <v>21641.0242604476</v>
      </c>
      <c r="C3502" s="5">
        <v>1.23438165862946</v>
      </c>
      <c r="D3502" s="5">
        <v>60455.4115569085</v>
      </c>
      <c r="E3502" s="2">
        <f t="shared" si="110"/>
        <v>0.543945229020997</v>
      </c>
      <c r="F3502" s="2">
        <f t="shared" si="111"/>
        <v>38814.3872964609</v>
      </c>
    </row>
    <row r="3503" spans="1:6">
      <c r="A3503" s="5">
        <v>0.74753099729061</v>
      </c>
      <c r="B3503" s="5">
        <v>21091.6345152966</v>
      </c>
      <c r="C3503" s="5">
        <v>1.3174059887992</v>
      </c>
      <c r="D3503" s="5">
        <v>58071.3125163922</v>
      </c>
      <c r="E3503" s="2">
        <f t="shared" si="110"/>
        <v>0.56987499150859</v>
      </c>
      <c r="F3503" s="2">
        <f t="shared" si="111"/>
        <v>36979.6780010956</v>
      </c>
    </row>
    <row r="3504" spans="1:6">
      <c r="A3504" s="5">
        <v>0.712493235324867</v>
      </c>
      <c r="B3504" s="5">
        <v>19452.3058978187</v>
      </c>
      <c r="C3504" s="5">
        <v>1.24542411241313</v>
      </c>
      <c r="D3504" s="5">
        <v>58982.4791785392</v>
      </c>
      <c r="E3504" s="2">
        <f t="shared" si="110"/>
        <v>0.532930877088263</v>
      </c>
      <c r="F3504" s="2">
        <f t="shared" si="111"/>
        <v>39530.1732807205</v>
      </c>
    </row>
    <row r="3505" spans="1:6">
      <c r="A3505" s="5">
        <v>0.705446343468875</v>
      </c>
      <c r="B3505" s="5">
        <v>16555.8878690708</v>
      </c>
      <c r="C3505" s="5">
        <v>1.21648305962118</v>
      </c>
      <c r="D3505" s="5">
        <v>52145.6813619608</v>
      </c>
      <c r="E3505" s="2">
        <f t="shared" si="110"/>
        <v>0.511036716152305</v>
      </c>
      <c r="F3505" s="2">
        <f t="shared" si="111"/>
        <v>35589.79349289</v>
      </c>
    </row>
    <row r="3506" spans="1:6">
      <c r="A3506" s="5">
        <v>0.741024229224588</v>
      </c>
      <c r="B3506" s="5">
        <v>18819.8366509189</v>
      </c>
      <c r="C3506" s="5">
        <v>1.3147099491403</v>
      </c>
      <c r="D3506" s="5">
        <v>56849.0613282183</v>
      </c>
      <c r="E3506" s="2">
        <f t="shared" si="110"/>
        <v>0.573685719915712</v>
      </c>
      <c r="F3506" s="2">
        <f t="shared" si="111"/>
        <v>38029.2246772994</v>
      </c>
    </row>
    <row r="3507" spans="1:6">
      <c r="A3507" s="5">
        <v>0.693894924255018</v>
      </c>
      <c r="B3507" s="5">
        <v>19059.0604071346</v>
      </c>
      <c r="C3507" s="5">
        <v>1.17721342278858</v>
      </c>
      <c r="D3507" s="5">
        <v>54380.9884194459</v>
      </c>
      <c r="E3507" s="2">
        <f t="shared" si="110"/>
        <v>0.483318498533562</v>
      </c>
      <c r="F3507" s="2">
        <f t="shared" si="111"/>
        <v>35321.9280123113</v>
      </c>
    </row>
    <row r="3508" spans="1:6">
      <c r="A3508" s="5">
        <v>0.67338030038362</v>
      </c>
      <c r="B3508" s="5">
        <v>23454.4544732726</v>
      </c>
      <c r="C3508" s="5">
        <v>1.17870938439343</v>
      </c>
      <c r="D3508" s="5">
        <v>61758.5776081639</v>
      </c>
      <c r="E3508" s="2">
        <f t="shared" si="110"/>
        <v>0.50532908400981</v>
      </c>
      <c r="F3508" s="2">
        <f t="shared" si="111"/>
        <v>38304.1231348913</v>
      </c>
    </row>
    <row r="3509" spans="1:6">
      <c r="A3509" s="5">
        <v>0.707082092287266</v>
      </c>
      <c r="B3509" s="5">
        <v>18985.7467648505</v>
      </c>
      <c r="C3509" s="5">
        <v>1.22590013514816</v>
      </c>
      <c r="D3509" s="5">
        <v>54370.2133621976</v>
      </c>
      <c r="E3509" s="2">
        <f t="shared" si="110"/>
        <v>0.518818042860894</v>
      </c>
      <c r="F3509" s="2">
        <f t="shared" si="111"/>
        <v>35384.4665973471</v>
      </c>
    </row>
    <row r="3510" spans="1:6">
      <c r="A3510" s="5">
        <v>0.722719706862614</v>
      </c>
      <c r="B3510" s="5">
        <v>16206.718194232</v>
      </c>
      <c r="C3510" s="5">
        <v>1.20898291194483</v>
      </c>
      <c r="D3510" s="5">
        <v>50842.4889223484</v>
      </c>
      <c r="E3510" s="2">
        <f t="shared" si="110"/>
        <v>0.486263205082216</v>
      </c>
      <c r="F3510" s="2">
        <f t="shared" si="111"/>
        <v>34635.7707281164</v>
      </c>
    </row>
    <row r="3511" spans="1:6">
      <c r="A3511" s="5">
        <v>0.655265344249253</v>
      </c>
      <c r="B3511" s="5">
        <v>18593.9670465407</v>
      </c>
      <c r="C3511" s="5">
        <v>1.14289461513855</v>
      </c>
      <c r="D3511" s="5">
        <v>54909.6162624688</v>
      </c>
      <c r="E3511" s="2">
        <f t="shared" si="110"/>
        <v>0.487629270889297</v>
      </c>
      <c r="F3511" s="2">
        <f t="shared" si="111"/>
        <v>36315.6492159281</v>
      </c>
    </row>
    <row r="3512" spans="1:6">
      <c r="A3512" s="5">
        <v>0.700941000780276</v>
      </c>
      <c r="B3512" s="5">
        <v>16769.254204559</v>
      </c>
      <c r="C3512" s="5">
        <v>1.1868129536296</v>
      </c>
      <c r="D3512" s="5">
        <v>53470.9773388681</v>
      </c>
      <c r="E3512" s="2">
        <f t="shared" si="110"/>
        <v>0.485871952849324</v>
      </c>
      <c r="F3512" s="2">
        <f t="shared" si="111"/>
        <v>36701.7231343091</v>
      </c>
    </row>
    <row r="3513" spans="1:6">
      <c r="A3513" s="5">
        <v>0.716881314844509</v>
      </c>
      <c r="B3513" s="5">
        <v>18351.4119825141</v>
      </c>
      <c r="C3513" s="5">
        <v>1.22390515904149</v>
      </c>
      <c r="D3513" s="5">
        <v>52830.1814042393</v>
      </c>
      <c r="E3513" s="2">
        <f t="shared" si="110"/>
        <v>0.507023844196981</v>
      </c>
      <c r="F3513" s="2">
        <f t="shared" si="111"/>
        <v>34478.7694217252</v>
      </c>
    </row>
    <row r="3514" spans="1:6">
      <c r="A3514" s="5">
        <v>0.729970376640098</v>
      </c>
      <c r="B3514" s="5">
        <v>13433.4594751619</v>
      </c>
      <c r="C3514" s="5">
        <v>1.26806354185872</v>
      </c>
      <c r="D3514" s="5">
        <v>48954.8387259038</v>
      </c>
      <c r="E3514" s="2">
        <f t="shared" si="110"/>
        <v>0.538093165218622</v>
      </c>
      <c r="F3514" s="2">
        <f t="shared" si="111"/>
        <v>35521.3792507419</v>
      </c>
    </row>
    <row r="3515" spans="1:6">
      <c r="A3515" s="5">
        <v>0.665452156333597</v>
      </c>
      <c r="B3515" s="5">
        <v>20071.0603072525</v>
      </c>
      <c r="C3515" s="5">
        <v>1.18043800274859</v>
      </c>
      <c r="D3515" s="5">
        <v>57705.8885789459</v>
      </c>
      <c r="E3515" s="2">
        <f t="shared" si="110"/>
        <v>0.514985846414993</v>
      </c>
      <c r="F3515" s="2">
        <f t="shared" si="111"/>
        <v>37634.8282716934</v>
      </c>
    </row>
    <row r="3516" spans="1:6">
      <c r="A3516" s="5">
        <v>0.652669716419937</v>
      </c>
      <c r="B3516" s="5">
        <v>17406.3609497668</v>
      </c>
      <c r="C3516" s="5">
        <v>1.14877895381783</v>
      </c>
      <c r="D3516" s="5">
        <v>53542.0396478463</v>
      </c>
      <c r="E3516" s="2">
        <f t="shared" si="110"/>
        <v>0.496109237397893</v>
      </c>
      <c r="F3516" s="2">
        <f t="shared" si="111"/>
        <v>36135.6786980795</v>
      </c>
    </row>
    <row r="3517" spans="1:6">
      <c r="A3517" s="5">
        <v>0.654191282116199</v>
      </c>
      <c r="B3517" s="5">
        <v>18392.2200025574</v>
      </c>
      <c r="C3517" s="5">
        <v>1.10759849968905</v>
      </c>
      <c r="D3517" s="5">
        <v>54643.4074295613</v>
      </c>
      <c r="E3517" s="2">
        <f t="shared" si="110"/>
        <v>0.453407217572851</v>
      </c>
      <c r="F3517" s="2">
        <f t="shared" si="111"/>
        <v>36251.1874270039</v>
      </c>
    </row>
    <row r="3518" spans="1:6">
      <c r="A3518" s="5">
        <v>0.714578923400269</v>
      </c>
      <c r="B3518" s="5">
        <v>17921.8305179582</v>
      </c>
      <c r="C3518" s="5">
        <v>1.24923550016774</v>
      </c>
      <c r="D3518" s="5">
        <v>54052.7778614211</v>
      </c>
      <c r="E3518" s="2">
        <f t="shared" si="110"/>
        <v>0.534656576767471</v>
      </c>
      <c r="F3518" s="2">
        <f t="shared" si="111"/>
        <v>36130.9473434629</v>
      </c>
    </row>
    <row r="3519" spans="1:6">
      <c r="A3519" s="5">
        <v>0.720597656661948</v>
      </c>
      <c r="B3519" s="5">
        <v>20092.0320735965</v>
      </c>
      <c r="C3519" s="5">
        <v>1.26420911894171</v>
      </c>
      <c r="D3519" s="5">
        <v>59828.9769818646</v>
      </c>
      <c r="E3519" s="2">
        <f t="shared" si="110"/>
        <v>0.543611462279762</v>
      </c>
      <c r="F3519" s="2">
        <f t="shared" si="111"/>
        <v>39736.9449082681</v>
      </c>
    </row>
    <row r="3520" spans="1:6">
      <c r="A3520" s="5">
        <v>0.689319740729242</v>
      </c>
      <c r="B3520" s="5">
        <v>19387.4560564936</v>
      </c>
      <c r="C3520" s="5">
        <v>1.17373712990527</v>
      </c>
      <c r="D3520" s="5">
        <v>54565.5655956692</v>
      </c>
      <c r="E3520" s="2">
        <f t="shared" si="110"/>
        <v>0.484417389176028</v>
      </c>
      <c r="F3520" s="2">
        <f t="shared" si="111"/>
        <v>35178.1095391756</v>
      </c>
    </row>
    <row r="3521" spans="1:6">
      <c r="A3521" s="5">
        <v>0.731909564020356</v>
      </c>
      <c r="B3521" s="5">
        <v>16128.0238027037</v>
      </c>
      <c r="C3521" s="5">
        <v>1.24834438787684</v>
      </c>
      <c r="D3521" s="5">
        <v>52659.0663170861</v>
      </c>
      <c r="E3521" s="2">
        <f t="shared" si="110"/>
        <v>0.516434823856484</v>
      </c>
      <c r="F3521" s="2">
        <f t="shared" si="111"/>
        <v>36531.0425143824</v>
      </c>
    </row>
    <row r="3522" spans="1:6">
      <c r="A3522" s="5">
        <v>0.691935822932839</v>
      </c>
      <c r="B3522" s="5">
        <v>14652.6467066992</v>
      </c>
      <c r="C3522" s="5">
        <v>1.21054023164909</v>
      </c>
      <c r="D3522" s="5">
        <v>48783.5972539531</v>
      </c>
      <c r="E3522" s="2">
        <f t="shared" si="110"/>
        <v>0.518604408716251</v>
      </c>
      <c r="F3522" s="2">
        <f t="shared" si="111"/>
        <v>34130.9505472539</v>
      </c>
    </row>
    <row r="3523" spans="1:6">
      <c r="A3523" s="5">
        <v>0.707874182415079</v>
      </c>
      <c r="B3523" s="5">
        <v>19118.501647999</v>
      </c>
      <c r="C3523" s="5">
        <v>1.22286131930222</v>
      </c>
      <c r="D3523" s="5">
        <v>55651.7946141236</v>
      </c>
      <c r="E3523" s="2">
        <f t="shared" si="110"/>
        <v>0.514987136887141</v>
      </c>
      <c r="F3523" s="2">
        <f t="shared" si="111"/>
        <v>36533.2929661246</v>
      </c>
    </row>
    <row r="3524" spans="1:6">
      <c r="A3524" s="5">
        <v>0.724766214924148</v>
      </c>
      <c r="B3524" s="5">
        <v>19475.0418911663</v>
      </c>
      <c r="C3524" s="5">
        <v>1.26396517324995</v>
      </c>
      <c r="D3524" s="5">
        <v>56553.7535665539</v>
      </c>
      <c r="E3524" s="2">
        <f t="shared" ref="E3524:E3587" si="112">C3524-A3524</f>
        <v>0.539198958325802</v>
      </c>
      <c r="F3524" s="2">
        <f t="shared" ref="F3524:F3587" si="113">D3524-B3524</f>
        <v>37078.7116753876</v>
      </c>
    </row>
    <row r="3525" spans="1:6">
      <c r="A3525" s="5">
        <v>0.724267429569748</v>
      </c>
      <c r="B3525" s="5">
        <v>23945.0948948668</v>
      </c>
      <c r="C3525" s="5">
        <v>1.24844436363396</v>
      </c>
      <c r="D3525" s="5">
        <v>64403.5179105259</v>
      </c>
      <c r="E3525" s="2">
        <f t="shared" si="112"/>
        <v>0.524176934064212</v>
      </c>
      <c r="F3525" s="2">
        <f t="shared" si="113"/>
        <v>40458.4230156591</v>
      </c>
    </row>
    <row r="3526" spans="1:6">
      <c r="A3526" s="5">
        <v>0.667829866141458</v>
      </c>
      <c r="B3526" s="5">
        <v>20209.5889113532</v>
      </c>
      <c r="C3526" s="5">
        <v>1.17130270268164</v>
      </c>
      <c r="D3526" s="5">
        <v>57529.4512187142</v>
      </c>
      <c r="E3526" s="2">
        <f t="shared" si="112"/>
        <v>0.503472836540182</v>
      </c>
      <c r="F3526" s="2">
        <f t="shared" si="113"/>
        <v>37319.862307361</v>
      </c>
    </row>
    <row r="3527" spans="1:6">
      <c r="A3527" s="5">
        <v>0.688460591409584</v>
      </c>
      <c r="B3527" s="5">
        <v>20759.2772196355</v>
      </c>
      <c r="C3527" s="5">
        <v>1.19774988750309</v>
      </c>
      <c r="D3527" s="5">
        <v>60084.7163197639</v>
      </c>
      <c r="E3527" s="2">
        <f t="shared" si="112"/>
        <v>0.509289296093506</v>
      </c>
      <c r="F3527" s="2">
        <f t="shared" si="113"/>
        <v>39325.4391001284</v>
      </c>
    </row>
    <row r="3528" spans="1:6">
      <c r="A3528" s="5">
        <v>0.772564111211928</v>
      </c>
      <c r="B3528" s="5">
        <v>19122.1606497191</v>
      </c>
      <c r="C3528" s="5">
        <v>1.34288816777842</v>
      </c>
      <c r="D3528" s="5">
        <v>56441.3404602935</v>
      </c>
      <c r="E3528" s="2">
        <f t="shared" si="112"/>
        <v>0.570324056566492</v>
      </c>
      <c r="F3528" s="2">
        <f t="shared" si="113"/>
        <v>37319.1798105744</v>
      </c>
    </row>
    <row r="3529" spans="1:6">
      <c r="A3529" s="5">
        <v>0.632840439982983</v>
      </c>
      <c r="B3529" s="5">
        <v>19511.9568951303</v>
      </c>
      <c r="C3529" s="5">
        <v>1.09082173747128</v>
      </c>
      <c r="D3529" s="5">
        <v>54835.3771719622</v>
      </c>
      <c r="E3529" s="2">
        <f t="shared" si="112"/>
        <v>0.457981297488297</v>
      </c>
      <c r="F3529" s="2">
        <f t="shared" si="113"/>
        <v>35323.4202768319</v>
      </c>
    </row>
    <row r="3530" spans="1:6">
      <c r="A3530" s="5">
        <v>0.721469631586698</v>
      </c>
      <c r="B3530" s="5">
        <v>20058.0194687824</v>
      </c>
      <c r="C3530" s="5">
        <v>1.27212555812816</v>
      </c>
      <c r="D3530" s="5">
        <v>56075.2775184437</v>
      </c>
      <c r="E3530" s="2">
        <f t="shared" si="112"/>
        <v>0.550655926541462</v>
      </c>
      <c r="F3530" s="2">
        <f t="shared" si="113"/>
        <v>36017.2580496613</v>
      </c>
    </row>
    <row r="3531" spans="1:6">
      <c r="A3531" s="5">
        <v>0.67220378438935</v>
      </c>
      <c r="B3531" s="5">
        <v>22763.3401584751</v>
      </c>
      <c r="C3531" s="5">
        <v>1.19062923482689</v>
      </c>
      <c r="D3531" s="5">
        <v>61286.3144714173</v>
      </c>
      <c r="E3531" s="2">
        <f t="shared" si="112"/>
        <v>0.51842545043754</v>
      </c>
      <c r="F3531" s="2">
        <f t="shared" si="113"/>
        <v>38522.9743129422</v>
      </c>
    </row>
    <row r="3532" spans="1:6">
      <c r="A3532" s="5">
        <v>0.696319801669124</v>
      </c>
      <c r="B3532" s="5">
        <v>21161.8724732597</v>
      </c>
      <c r="C3532" s="5">
        <v>1.21123093687044</v>
      </c>
      <c r="D3532" s="5">
        <v>60867.9657237463</v>
      </c>
      <c r="E3532" s="2">
        <f t="shared" si="112"/>
        <v>0.514911135201316</v>
      </c>
      <c r="F3532" s="2">
        <f t="shared" si="113"/>
        <v>39706.0932504866</v>
      </c>
    </row>
    <row r="3533" spans="1:6">
      <c r="A3533" s="5">
        <v>0.705493946078783</v>
      </c>
      <c r="B3533" s="5">
        <v>14386.2310851988</v>
      </c>
      <c r="C3533" s="5">
        <v>1.20643503957721</v>
      </c>
      <c r="D3533" s="5">
        <v>48241.9130189073</v>
      </c>
      <c r="E3533" s="2">
        <f t="shared" si="112"/>
        <v>0.500941093498427</v>
      </c>
      <c r="F3533" s="2">
        <f t="shared" si="113"/>
        <v>33855.6819337085</v>
      </c>
    </row>
    <row r="3534" spans="1:6">
      <c r="A3534" s="5">
        <v>0.693363471524329</v>
      </c>
      <c r="B3534" s="5">
        <v>17389.8225346888</v>
      </c>
      <c r="C3534" s="5">
        <v>1.20581581084727</v>
      </c>
      <c r="D3534" s="5">
        <v>52961.4408198574</v>
      </c>
      <c r="E3534" s="2">
        <f t="shared" si="112"/>
        <v>0.512452339322941</v>
      </c>
      <c r="F3534" s="2">
        <f t="shared" si="113"/>
        <v>35571.6182851686</v>
      </c>
    </row>
    <row r="3535" spans="1:6">
      <c r="A3535" s="5">
        <v>0.677994034991679</v>
      </c>
      <c r="B3535" s="5">
        <v>22133.6534144445</v>
      </c>
      <c r="C3535" s="5">
        <v>1.17766941248937</v>
      </c>
      <c r="D3535" s="5">
        <v>59199.5235577589</v>
      </c>
      <c r="E3535" s="2">
        <f t="shared" si="112"/>
        <v>0.499675377497691</v>
      </c>
      <c r="F3535" s="2">
        <f t="shared" si="113"/>
        <v>37065.8701433144</v>
      </c>
    </row>
    <row r="3536" spans="1:6">
      <c r="A3536" s="5">
        <v>0.647075147376117</v>
      </c>
      <c r="B3536" s="5">
        <v>20400.7957866566</v>
      </c>
      <c r="C3536" s="5">
        <v>1.10300846307992</v>
      </c>
      <c r="D3536" s="5">
        <v>57705.7168620765</v>
      </c>
      <c r="E3536" s="2">
        <f t="shared" si="112"/>
        <v>0.455933315703803</v>
      </c>
      <c r="F3536" s="2">
        <f t="shared" si="113"/>
        <v>37304.9210754199</v>
      </c>
    </row>
    <row r="3537" spans="1:6">
      <c r="A3537" s="5">
        <v>0.689989715832609</v>
      </c>
      <c r="B3537" s="5">
        <v>18197.4655362952</v>
      </c>
      <c r="C3537" s="5">
        <v>1.17645571377264</v>
      </c>
      <c r="D3537" s="5">
        <v>54363.314642914</v>
      </c>
      <c r="E3537" s="2">
        <f t="shared" si="112"/>
        <v>0.486465997940031</v>
      </c>
      <c r="F3537" s="2">
        <f t="shared" si="113"/>
        <v>36165.8491066188</v>
      </c>
    </row>
    <row r="3538" spans="1:6">
      <c r="A3538" s="5">
        <v>0.717029605419205</v>
      </c>
      <c r="B3538" s="5">
        <v>23810.9190469178</v>
      </c>
      <c r="C3538" s="5">
        <v>1.24288678925382</v>
      </c>
      <c r="D3538" s="5">
        <v>64608.8529359909</v>
      </c>
      <c r="E3538" s="2">
        <f t="shared" si="112"/>
        <v>0.525857183834615</v>
      </c>
      <c r="F3538" s="2">
        <f t="shared" si="113"/>
        <v>40797.9338890731</v>
      </c>
    </row>
    <row r="3539" spans="1:6">
      <c r="A3539" s="5">
        <v>0.752394322858111</v>
      </c>
      <c r="B3539" s="5">
        <v>21642.7847908766</v>
      </c>
      <c r="C3539" s="5">
        <v>1.32913446363488</v>
      </c>
      <c r="D3539" s="5">
        <v>61110.3781853684</v>
      </c>
      <c r="E3539" s="2">
        <f t="shared" si="112"/>
        <v>0.576740140776769</v>
      </c>
      <c r="F3539" s="2">
        <f t="shared" si="113"/>
        <v>39467.5933944918</v>
      </c>
    </row>
    <row r="3540" spans="1:6">
      <c r="A3540" s="5">
        <v>0.675250741633559</v>
      </c>
      <c r="B3540" s="5">
        <v>24039.4856954871</v>
      </c>
      <c r="C3540" s="5">
        <v>1.19362189090046</v>
      </c>
      <c r="D3540" s="5">
        <v>60586.0783801667</v>
      </c>
      <c r="E3540" s="2">
        <f t="shared" si="112"/>
        <v>0.518371149266901</v>
      </c>
      <c r="F3540" s="2">
        <f t="shared" si="113"/>
        <v>36546.5926846796</v>
      </c>
    </row>
    <row r="3541" spans="1:6">
      <c r="A3541" s="5">
        <v>0.640848223216943</v>
      </c>
      <c r="B3541" s="5">
        <v>17421.0083243649</v>
      </c>
      <c r="C3541" s="5">
        <v>1.06513583088607</v>
      </c>
      <c r="D3541" s="5">
        <v>53891.3169701794</v>
      </c>
      <c r="E3541" s="2">
        <f t="shared" si="112"/>
        <v>0.424287607669127</v>
      </c>
      <c r="F3541" s="2">
        <f t="shared" si="113"/>
        <v>36470.3086458145</v>
      </c>
    </row>
    <row r="3542" spans="1:6">
      <c r="A3542" s="5">
        <v>0.715276434764126</v>
      </c>
      <c r="B3542" s="5">
        <v>19640.3733709118</v>
      </c>
      <c r="C3542" s="5">
        <v>1.26909882239124</v>
      </c>
      <c r="D3542" s="5">
        <v>56729.0378022971</v>
      </c>
      <c r="E3542" s="2">
        <f t="shared" si="112"/>
        <v>0.553822387627114</v>
      </c>
      <c r="F3542" s="2">
        <f t="shared" si="113"/>
        <v>37088.6644313853</v>
      </c>
    </row>
    <row r="3543" spans="1:6">
      <c r="A3543" s="5">
        <v>0.660543977550917</v>
      </c>
      <c r="B3543" s="5">
        <v>14779.8358836533</v>
      </c>
      <c r="C3543" s="5">
        <v>1.14960330436647</v>
      </c>
      <c r="D3543" s="5">
        <v>50049.3042696334</v>
      </c>
      <c r="E3543" s="2">
        <f t="shared" si="112"/>
        <v>0.489059326815553</v>
      </c>
      <c r="F3543" s="2">
        <f t="shared" si="113"/>
        <v>35269.4683859801</v>
      </c>
    </row>
    <row r="3544" spans="1:6">
      <c r="A3544" s="5">
        <v>0.695326469640553</v>
      </c>
      <c r="B3544" s="5">
        <v>17008.5550800513</v>
      </c>
      <c r="C3544" s="5">
        <v>1.19082822908369</v>
      </c>
      <c r="D3544" s="5">
        <v>53783.3253690072</v>
      </c>
      <c r="E3544" s="2">
        <f t="shared" si="112"/>
        <v>0.495501759443137</v>
      </c>
      <c r="F3544" s="2">
        <f t="shared" si="113"/>
        <v>36774.7702889559</v>
      </c>
    </row>
    <row r="3545" spans="1:6">
      <c r="A3545" s="5">
        <v>0.665625608066226</v>
      </c>
      <c r="B3545" s="5">
        <v>16644.2856188164</v>
      </c>
      <c r="C3545" s="5">
        <v>1.15587799372801</v>
      </c>
      <c r="D3545" s="5">
        <v>52424.2800586219</v>
      </c>
      <c r="E3545" s="2">
        <f t="shared" si="112"/>
        <v>0.490252385661784</v>
      </c>
      <c r="F3545" s="2">
        <f t="shared" si="113"/>
        <v>35779.9944398055</v>
      </c>
    </row>
    <row r="3546" spans="1:6">
      <c r="A3546" s="5">
        <v>0.709136091480423</v>
      </c>
      <c r="B3546" s="5">
        <v>15885.871193747</v>
      </c>
      <c r="C3546" s="5">
        <v>1.21820105293487</v>
      </c>
      <c r="D3546" s="5">
        <v>52556.4223148712</v>
      </c>
      <c r="E3546" s="2">
        <f t="shared" si="112"/>
        <v>0.509064961454447</v>
      </c>
      <c r="F3546" s="2">
        <f t="shared" si="113"/>
        <v>36670.5511211242</v>
      </c>
    </row>
    <row r="3547" spans="1:6">
      <c r="A3547" s="5">
        <v>0.697203780534808</v>
      </c>
      <c r="B3547" s="5">
        <v>23733.9397231574</v>
      </c>
      <c r="C3547" s="5">
        <v>1.19330355211773</v>
      </c>
      <c r="D3547" s="5">
        <v>61359.5343986888</v>
      </c>
      <c r="E3547" s="2">
        <f t="shared" si="112"/>
        <v>0.496099771582922</v>
      </c>
      <c r="F3547" s="2">
        <f t="shared" si="113"/>
        <v>37625.5946755314</v>
      </c>
    </row>
    <row r="3548" spans="1:6">
      <c r="A3548" s="5">
        <v>0.722174313940544</v>
      </c>
      <c r="B3548" s="5">
        <v>20959.7911958467</v>
      </c>
      <c r="C3548" s="5">
        <v>1.24848001221642</v>
      </c>
      <c r="D3548" s="5">
        <v>59119.9160495509</v>
      </c>
      <c r="E3548" s="2">
        <f t="shared" si="112"/>
        <v>0.526305698275876</v>
      </c>
      <c r="F3548" s="2">
        <f t="shared" si="113"/>
        <v>38160.1248537042</v>
      </c>
    </row>
    <row r="3549" spans="1:6">
      <c r="A3549" s="5">
        <v>0.740318569101363</v>
      </c>
      <c r="B3549" s="5">
        <v>19493.0664715802</v>
      </c>
      <c r="C3549" s="5">
        <v>1.27497904222339</v>
      </c>
      <c r="D3549" s="5">
        <v>58486.3202441422</v>
      </c>
      <c r="E3549" s="2">
        <f t="shared" si="112"/>
        <v>0.534660473122027</v>
      </c>
      <c r="F3549" s="2">
        <f t="shared" si="113"/>
        <v>38993.253772562</v>
      </c>
    </row>
    <row r="3550" spans="1:6">
      <c r="A3550" s="5">
        <v>0.74561659733095</v>
      </c>
      <c r="B3550" s="5">
        <v>18562.667057528</v>
      </c>
      <c r="C3550" s="5">
        <v>1.29060389346061</v>
      </c>
      <c r="D3550" s="5">
        <v>53503.8720451112</v>
      </c>
      <c r="E3550" s="2">
        <f t="shared" si="112"/>
        <v>0.54498729612966</v>
      </c>
      <c r="F3550" s="2">
        <f t="shared" si="113"/>
        <v>34941.2049875832</v>
      </c>
    </row>
    <row r="3551" spans="1:6">
      <c r="A3551" s="5">
        <v>0.724992385702229</v>
      </c>
      <c r="B3551" s="5">
        <v>19003.1351709484</v>
      </c>
      <c r="C3551" s="5">
        <v>1.27756523403074</v>
      </c>
      <c r="D3551" s="5">
        <v>56649.0628365915</v>
      </c>
      <c r="E3551" s="2">
        <f t="shared" si="112"/>
        <v>0.552572848328511</v>
      </c>
      <c r="F3551" s="2">
        <f t="shared" si="113"/>
        <v>37645.9276656431</v>
      </c>
    </row>
    <row r="3552" spans="1:6">
      <c r="A3552" s="5">
        <v>0.731039014138609</v>
      </c>
      <c r="B3552" s="5">
        <v>17609.9580813032</v>
      </c>
      <c r="C3552" s="5">
        <v>1.2508690832859</v>
      </c>
      <c r="D3552" s="5">
        <v>55604.8617479751</v>
      </c>
      <c r="E3552" s="2">
        <f t="shared" si="112"/>
        <v>0.519830069147291</v>
      </c>
      <c r="F3552" s="2">
        <f t="shared" si="113"/>
        <v>37994.9036666719</v>
      </c>
    </row>
    <row r="3553" spans="1:6">
      <c r="A3553" s="5">
        <v>0.621785082056991</v>
      </c>
      <c r="B3553" s="5">
        <v>23496.3135780405</v>
      </c>
      <c r="C3553" s="5">
        <v>1.11804761983774</v>
      </c>
      <c r="D3553" s="5">
        <v>62172.0231450844</v>
      </c>
      <c r="E3553" s="2">
        <f t="shared" si="112"/>
        <v>0.496262537780749</v>
      </c>
      <c r="F3553" s="2">
        <f t="shared" si="113"/>
        <v>38675.7095670439</v>
      </c>
    </row>
    <row r="3554" spans="1:6">
      <c r="A3554" s="5">
        <v>0.71647836028143</v>
      </c>
      <c r="B3554" s="5">
        <v>20411.3002575066</v>
      </c>
      <c r="C3554" s="5">
        <v>1.27022693603299</v>
      </c>
      <c r="D3554" s="5">
        <v>56758.7032645274</v>
      </c>
      <c r="E3554" s="2">
        <f t="shared" si="112"/>
        <v>0.55374857575156</v>
      </c>
      <c r="F3554" s="2">
        <f t="shared" si="113"/>
        <v>36347.4030070208</v>
      </c>
    </row>
    <row r="3555" spans="1:6">
      <c r="A3555" s="5">
        <v>0.747991810014857</v>
      </c>
      <c r="B3555" s="5">
        <v>27602.762413854</v>
      </c>
      <c r="C3555" s="5">
        <v>1.31749978136266</v>
      </c>
      <c r="D3555" s="5">
        <v>73755.9578439644</v>
      </c>
      <c r="E3555" s="2">
        <f t="shared" si="112"/>
        <v>0.569507971347803</v>
      </c>
      <c r="F3555" s="2">
        <f t="shared" si="113"/>
        <v>46153.1954301104</v>
      </c>
    </row>
    <row r="3556" spans="1:6">
      <c r="A3556" s="5">
        <v>0.706243425368024</v>
      </c>
      <c r="B3556" s="5">
        <v>15342.6355569433</v>
      </c>
      <c r="C3556" s="5">
        <v>1.22513784598208</v>
      </c>
      <c r="D3556" s="5">
        <v>51186.9026402982</v>
      </c>
      <c r="E3556" s="2">
        <f t="shared" si="112"/>
        <v>0.518894420614056</v>
      </c>
      <c r="F3556" s="2">
        <f t="shared" si="113"/>
        <v>35844.2670833549</v>
      </c>
    </row>
    <row r="3557" spans="1:6">
      <c r="A3557" s="5">
        <v>0.706332039592169</v>
      </c>
      <c r="B3557" s="5">
        <v>19118.9231407993</v>
      </c>
      <c r="C3557" s="5">
        <v>1.24673345469956</v>
      </c>
      <c r="D3557" s="5">
        <v>55474.0403342616</v>
      </c>
      <c r="E3557" s="2">
        <f t="shared" si="112"/>
        <v>0.540401415107391</v>
      </c>
      <c r="F3557" s="2">
        <f t="shared" si="113"/>
        <v>36355.1171934623</v>
      </c>
    </row>
    <row r="3558" spans="1:6">
      <c r="A3558" s="5">
        <v>0.70489855949824</v>
      </c>
      <c r="B3558" s="5">
        <v>23264.6125348386</v>
      </c>
      <c r="C3558" s="5">
        <v>1.246452546885</v>
      </c>
      <c r="D3558" s="5">
        <v>59991.3866391737</v>
      </c>
      <c r="E3558" s="2">
        <f t="shared" si="112"/>
        <v>0.54155398738676</v>
      </c>
      <c r="F3558" s="2">
        <f t="shared" si="113"/>
        <v>36726.7741043351</v>
      </c>
    </row>
    <row r="3559" spans="1:6">
      <c r="A3559" s="5">
        <v>0.642661211690371</v>
      </c>
      <c r="B3559" s="5">
        <v>21976.4757237132</v>
      </c>
      <c r="C3559" s="5">
        <v>1.131591584703</v>
      </c>
      <c r="D3559" s="5">
        <v>60694.229522334</v>
      </c>
      <c r="E3559" s="2">
        <f t="shared" si="112"/>
        <v>0.488930373012629</v>
      </c>
      <c r="F3559" s="2">
        <f t="shared" si="113"/>
        <v>38717.7537986208</v>
      </c>
    </row>
    <row r="3560" spans="1:6">
      <c r="A3560" s="5">
        <v>0.757728531883696</v>
      </c>
      <c r="B3560" s="5">
        <v>20177.5613285526</v>
      </c>
      <c r="C3560" s="5">
        <v>1.28684488435083</v>
      </c>
      <c r="D3560" s="5">
        <v>58581.9727480776</v>
      </c>
      <c r="E3560" s="2">
        <f t="shared" si="112"/>
        <v>0.529116352467134</v>
      </c>
      <c r="F3560" s="2">
        <f t="shared" si="113"/>
        <v>38404.411419525</v>
      </c>
    </row>
    <row r="3561" spans="1:6">
      <c r="A3561" s="5">
        <v>0.723702863233712</v>
      </c>
      <c r="B3561" s="5">
        <v>15654.3624681589</v>
      </c>
      <c r="C3561" s="5">
        <v>1.24601157367022</v>
      </c>
      <c r="D3561" s="5">
        <v>51386.4436913647</v>
      </c>
      <c r="E3561" s="2">
        <f t="shared" si="112"/>
        <v>0.522308710436508</v>
      </c>
      <c r="F3561" s="2">
        <f t="shared" si="113"/>
        <v>35732.0812232058</v>
      </c>
    </row>
    <row r="3562" spans="1:6">
      <c r="A3562" s="5">
        <v>0.62024591248351</v>
      </c>
      <c r="B3562" s="5">
        <v>20923.5410969643</v>
      </c>
      <c r="C3562" s="5">
        <v>1.09772431049101</v>
      </c>
      <c r="D3562" s="5">
        <v>61491.2665575727</v>
      </c>
      <c r="E3562" s="2">
        <f t="shared" si="112"/>
        <v>0.4774783980075</v>
      </c>
      <c r="F3562" s="2">
        <f t="shared" si="113"/>
        <v>40567.7254606084</v>
      </c>
    </row>
    <row r="3563" spans="1:6">
      <c r="A3563" s="5">
        <v>0.694623368120075</v>
      </c>
      <c r="B3563" s="5">
        <v>24811.6947847504</v>
      </c>
      <c r="C3563" s="5">
        <v>1.22968522219259</v>
      </c>
      <c r="D3563" s="5">
        <v>64382.8179215416</v>
      </c>
      <c r="E3563" s="2">
        <f t="shared" si="112"/>
        <v>0.535061854072515</v>
      </c>
      <c r="F3563" s="2">
        <f t="shared" si="113"/>
        <v>39571.1231367912</v>
      </c>
    </row>
    <row r="3564" spans="1:6">
      <c r="A3564" s="5">
        <v>0.700853521702728</v>
      </c>
      <c r="B3564" s="5">
        <v>18689.341509459</v>
      </c>
      <c r="C3564" s="5">
        <v>1.22981180209093</v>
      </c>
      <c r="D3564" s="5">
        <v>56822.1748392336</v>
      </c>
      <c r="E3564" s="2">
        <f t="shared" si="112"/>
        <v>0.528958280388202</v>
      </c>
      <c r="F3564" s="2">
        <f t="shared" si="113"/>
        <v>38132.8333297746</v>
      </c>
    </row>
    <row r="3565" spans="1:6">
      <c r="A3565" s="5">
        <v>0.661868561943981</v>
      </c>
      <c r="B3565" s="5">
        <v>18368.6030421968</v>
      </c>
      <c r="C3565" s="5">
        <v>1.1470987422072</v>
      </c>
      <c r="D3565" s="5">
        <v>56128.082432462</v>
      </c>
      <c r="E3565" s="2">
        <f t="shared" si="112"/>
        <v>0.485230180263219</v>
      </c>
      <c r="F3565" s="2">
        <f t="shared" si="113"/>
        <v>37759.4793902652</v>
      </c>
    </row>
    <row r="3566" spans="1:6">
      <c r="A3566" s="5">
        <v>0.718595284016132</v>
      </c>
      <c r="B3566" s="5">
        <v>13523.5644351155</v>
      </c>
      <c r="C3566" s="5">
        <v>1.20866159274379</v>
      </c>
      <c r="D3566" s="5">
        <v>50187.0385364197</v>
      </c>
      <c r="E3566" s="2">
        <f t="shared" si="112"/>
        <v>0.490066308727658</v>
      </c>
      <c r="F3566" s="2">
        <f t="shared" si="113"/>
        <v>36663.4741013042</v>
      </c>
    </row>
    <row r="3567" spans="1:6">
      <c r="A3567" s="5">
        <v>0.641250369444328</v>
      </c>
      <c r="B3567" s="5">
        <v>18637.3743268464</v>
      </c>
      <c r="C3567" s="5">
        <v>1.08847396085871</v>
      </c>
      <c r="D3567" s="5">
        <v>56138.8714575276</v>
      </c>
      <c r="E3567" s="2">
        <f t="shared" si="112"/>
        <v>0.447223591414382</v>
      </c>
      <c r="F3567" s="2">
        <f t="shared" si="113"/>
        <v>37501.4971306812</v>
      </c>
    </row>
    <row r="3568" spans="1:6">
      <c r="A3568" s="5">
        <v>0.694735993894067</v>
      </c>
      <c r="B3568" s="5">
        <v>22325.5868680658</v>
      </c>
      <c r="C3568" s="5">
        <v>1.22973340467683</v>
      </c>
      <c r="D3568" s="5">
        <v>59418.9230582044</v>
      </c>
      <c r="E3568" s="2">
        <f t="shared" si="112"/>
        <v>0.534997410782763</v>
      </c>
      <c r="F3568" s="2">
        <f t="shared" si="113"/>
        <v>37093.3361901386</v>
      </c>
    </row>
    <row r="3569" spans="1:6">
      <c r="A3569" s="5">
        <v>0.739171672313732</v>
      </c>
      <c r="B3569" s="5">
        <v>22097.4260909623</v>
      </c>
      <c r="C3569" s="5">
        <v>1.25885661164845</v>
      </c>
      <c r="D3569" s="5">
        <v>60556.9784009517</v>
      </c>
      <c r="E3569" s="2">
        <f t="shared" si="112"/>
        <v>0.519684939334718</v>
      </c>
      <c r="F3569" s="2">
        <f t="shared" si="113"/>
        <v>38459.5523099894</v>
      </c>
    </row>
    <row r="3570" spans="1:6">
      <c r="A3570" s="5">
        <v>0.644768369511498</v>
      </c>
      <c r="B3570" s="5">
        <v>18842.1815018203</v>
      </c>
      <c r="C3570" s="5">
        <v>1.13430211865279</v>
      </c>
      <c r="D3570" s="5">
        <v>56446.8962017689</v>
      </c>
      <c r="E3570" s="2">
        <f t="shared" si="112"/>
        <v>0.489533749141292</v>
      </c>
      <c r="F3570" s="2">
        <f t="shared" si="113"/>
        <v>37604.7146999486</v>
      </c>
    </row>
    <row r="3571" spans="1:6">
      <c r="A3571" s="5">
        <v>0.701004786367578</v>
      </c>
      <c r="B3571" s="5">
        <v>16957.9532813743</v>
      </c>
      <c r="C3571" s="5">
        <v>1.22651059091093</v>
      </c>
      <c r="D3571" s="5">
        <v>51888.019866871</v>
      </c>
      <c r="E3571" s="2">
        <f t="shared" si="112"/>
        <v>0.525505804543352</v>
      </c>
      <c r="F3571" s="2">
        <f t="shared" si="113"/>
        <v>34930.0665854967</v>
      </c>
    </row>
    <row r="3572" spans="1:6">
      <c r="A3572" s="5">
        <v>0.690424234404018</v>
      </c>
      <c r="B3572" s="5">
        <v>18295.2221691942</v>
      </c>
      <c r="C3572" s="5">
        <v>1.15878692364356</v>
      </c>
      <c r="D3572" s="5">
        <v>54257.4317336393</v>
      </c>
      <c r="E3572" s="2">
        <f t="shared" si="112"/>
        <v>0.468362689239542</v>
      </c>
      <c r="F3572" s="2">
        <f t="shared" si="113"/>
        <v>35962.2095644451</v>
      </c>
    </row>
    <row r="3573" spans="1:6">
      <c r="A3573" s="5">
        <v>0.713421060713564</v>
      </c>
      <c r="B3573" s="5">
        <v>19099.8565598343</v>
      </c>
      <c r="C3573" s="5">
        <v>1.23965078250868</v>
      </c>
      <c r="D3573" s="5">
        <v>57493.4183608525</v>
      </c>
      <c r="E3573" s="2">
        <f t="shared" si="112"/>
        <v>0.526229721795116</v>
      </c>
      <c r="F3573" s="2">
        <f t="shared" si="113"/>
        <v>38393.5618010182</v>
      </c>
    </row>
    <row r="3574" spans="1:6">
      <c r="A3574" s="5">
        <v>0.666551334059029</v>
      </c>
      <c r="B3574" s="5">
        <v>17532.6080912476</v>
      </c>
      <c r="C3574" s="5">
        <v>1.15672935359939</v>
      </c>
      <c r="D3574" s="5">
        <v>54672.0966214068</v>
      </c>
      <c r="E3574" s="2">
        <f t="shared" si="112"/>
        <v>0.490178019540361</v>
      </c>
      <c r="F3574" s="2">
        <f t="shared" si="113"/>
        <v>37139.4885301592</v>
      </c>
    </row>
    <row r="3575" spans="1:6">
      <c r="A3575" s="5">
        <v>0.723729790946248</v>
      </c>
      <c r="B3575" s="5">
        <v>20445.0063053808</v>
      </c>
      <c r="C3575" s="5">
        <v>1.28065913727959</v>
      </c>
      <c r="D3575" s="5">
        <v>60368.6532897726</v>
      </c>
      <c r="E3575" s="2">
        <f t="shared" si="112"/>
        <v>0.556929346333342</v>
      </c>
      <c r="F3575" s="2">
        <f t="shared" si="113"/>
        <v>39923.6469843918</v>
      </c>
    </row>
    <row r="3576" spans="1:6">
      <c r="A3576" s="5">
        <v>0.673859913407133</v>
      </c>
      <c r="B3576" s="5">
        <v>20729.48629671</v>
      </c>
      <c r="C3576" s="5">
        <v>1.15658456844851</v>
      </c>
      <c r="D3576" s="5">
        <v>58966.9958130763</v>
      </c>
      <c r="E3576" s="2">
        <f t="shared" si="112"/>
        <v>0.482724655041377</v>
      </c>
      <c r="F3576" s="2">
        <f t="shared" si="113"/>
        <v>38237.5095163663</v>
      </c>
    </row>
    <row r="3577" spans="1:6">
      <c r="A3577" s="5">
        <v>0.756000571875655</v>
      </c>
      <c r="B3577" s="5">
        <v>14865.8200292875</v>
      </c>
      <c r="C3577" s="5">
        <v>1.29526386058762</v>
      </c>
      <c r="D3577" s="5">
        <v>49842.7999519329</v>
      </c>
      <c r="E3577" s="2">
        <f t="shared" si="112"/>
        <v>0.539263288711965</v>
      </c>
      <c r="F3577" s="2">
        <f t="shared" si="113"/>
        <v>34976.9799226454</v>
      </c>
    </row>
    <row r="3578" spans="1:6">
      <c r="A3578" s="5">
        <v>0.703794261063816</v>
      </c>
      <c r="B3578" s="5">
        <v>19501.2850552531</v>
      </c>
      <c r="C3578" s="5">
        <v>1.25696529319143</v>
      </c>
      <c r="D3578" s="5">
        <v>55688.396530462</v>
      </c>
      <c r="E3578" s="2">
        <f t="shared" si="112"/>
        <v>0.553171032127614</v>
      </c>
      <c r="F3578" s="2">
        <f t="shared" si="113"/>
        <v>36187.1114752089</v>
      </c>
    </row>
    <row r="3579" spans="1:6">
      <c r="A3579" s="5">
        <v>0.685485866728862</v>
      </c>
      <c r="B3579" s="5">
        <v>18628.1779191513</v>
      </c>
      <c r="C3579" s="5">
        <v>1.18003057642725</v>
      </c>
      <c r="D3579" s="5">
        <v>55237.1587492963</v>
      </c>
      <c r="E3579" s="2">
        <f t="shared" si="112"/>
        <v>0.494544709698388</v>
      </c>
      <c r="F3579" s="2">
        <f t="shared" si="113"/>
        <v>36608.980830145</v>
      </c>
    </row>
    <row r="3580" spans="1:6">
      <c r="A3580" s="5">
        <v>0.726986566994236</v>
      </c>
      <c r="B3580" s="5">
        <v>19935.5471560664</v>
      </c>
      <c r="C3580" s="5">
        <v>1.24176498333677</v>
      </c>
      <c r="D3580" s="5">
        <v>56738.1722813348</v>
      </c>
      <c r="E3580" s="2">
        <f t="shared" si="112"/>
        <v>0.514778416342534</v>
      </c>
      <c r="F3580" s="2">
        <f t="shared" si="113"/>
        <v>36802.6251252684</v>
      </c>
    </row>
    <row r="3581" spans="1:6">
      <c r="A3581" s="5">
        <v>0.70157860988188</v>
      </c>
      <c r="B3581" s="5">
        <v>18833.6292429795</v>
      </c>
      <c r="C3581" s="5">
        <v>1.23562494903893</v>
      </c>
      <c r="D3581" s="5">
        <v>57237.6246364971</v>
      </c>
      <c r="E3581" s="2">
        <f t="shared" si="112"/>
        <v>0.53404633915705</v>
      </c>
      <c r="F3581" s="2">
        <f t="shared" si="113"/>
        <v>38403.9953935176</v>
      </c>
    </row>
    <row r="3582" spans="1:6">
      <c r="A3582" s="5">
        <v>0.75166595215798</v>
      </c>
      <c r="B3582" s="5">
        <v>18291.5440798274</v>
      </c>
      <c r="C3582" s="5">
        <v>1.31093497763007</v>
      </c>
      <c r="D3582" s="5">
        <v>54922.807837546</v>
      </c>
      <c r="E3582" s="2">
        <f t="shared" si="112"/>
        <v>0.55926902547209</v>
      </c>
      <c r="F3582" s="2">
        <f t="shared" si="113"/>
        <v>36631.2637577186</v>
      </c>
    </row>
    <row r="3583" spans="1:6">
      <c r="A3583" s="5">
        <v>0.728920953419782</v>
      </c>
      <c r="B3583" s="5">
        <v>17887.0824891573</v>
      </c>
      <c r="C3583" s="5">
        <v>1.28651864064088</v>
      </c>
      <c r="D3583" s="5">
        <v>53692.5363495426</v>
      </c>
      <c r="E3583" s="2">
        <f t="shared" si="112"/>
        <v>0.557597687221098</v>
      </c>
      <c r="F3583" s="2">
        <f t="shared" si="113"/>
        <v>35805.4538603853</v>
      </c>
    </row>
    <row r="3584" spans="1:6">
      <c r="A3584" s="5">
        <v>0.689115887776223</v>
      </c>
      <c r="B3584" s="5">
        <v>20524.9690754615</v>
      </c>
      <c r="C3584" s="5">
        <v>1.19020580218569</v>
      </c>
      <c r="D3584" s="5">
        <v>59710.5204354498</v>
      </c>
      <c r="E3584" s="2">
        <f t="shared" si="112"/>
        <v>0.501089914409467</v>
      </c>
      <c r="F3584" s="2">
        <f t="shared" si="113"/>
        <v>39185.5513599883</v>
      </c>
    </row>
    <row r="3585" spans="1:6">
      <c r="A3585" s="5">
        <v>0.708801430886477</v>
      </c>
      <c r="B3585" s="5">
        <v>14620.9192485278</v>
      </c>
      <c r="C3585" s="5">
        <v>1.22054543145389</v>
      </c>
      <c r="D3585" s="5">
        <v>51305.3363858014</v>
      </c>
      <c r="E3585" s="2">
        <f t="shared" si="112"/>
        <v>0.511744000567413</v>
      </c>
      <c r="F3585" s="2">
        <f t="shared" si="113"/>
        <v>36684.4171372736</v>
      </c>
    </row>
    <row r="3586" spans="1:6">
      <c r="A3586" s="5">
        <v>0.705655984885194</v>
      </c>
      <c r="B3586" s="5">
        <v>21140.2498628707</v>
      </c>
      <c r="C3586" s="5">
        <v>1.22453645844016</v>
      </c>
      <c r="D3586" s="5">
        <v>56347.1759272702</v>
      </c>
      <c r="E3586" s="2">
        <f t="shared" si="112"/>
        <v>0.518880473554966</v>
      </c>
      <c r="F3586" s="2">
        <f t="shared" si="113"/>
        <v>35206.9260643995</v>
      </c>
    </row>
    <row r="3587" spans="1:6">
      <c r="A3587" s="5">
        <v>0.696290959415215</v>
      </c>
      <c r="B3587" s="5">
        <v>17609.8003069472</v>
      </c>
      <c r="C3587" s="5">
        <v>1.1780737869792</v>
      </c>
      <c r="D3587" s="5">
        <v>54143.5772980125</v>
      </c>
      <c r="E3587" s="2">
        <f t="shared" si="112"/>
        <v>0.481782827563985</v>
      </c>
      <c r="F3587" s="2">
        <f t="shared" si="113"/>
        <v>36533.7769910653</v>
      </c>
    </row>
    <row r="3588" spans="1:6">
      <c r="A3588" s="5">
        <v>0.648437388829581</v>
      </c>
      <c r="B3588" s="5">
        <v>22115.8519909887</v>
      </c>
      <c r="C3588" s="5">
        <v>1.17904364549311</v>
      </c>
      <c r="D3588" s="5">
        <v>61976.4122608383</v>
      </c>
      <c r="E3588" s="2">
        <f t="shared" ref="E3588:E3651" si="114">C3588-A3588</f>
        <v>0.530606256663529</v>
      </c>
      <c r="F3588" s="2">
        <f t="shared" ref="F3588:F3651" si="115">D3588-B3588</f>
        <v>39860.5602698496</v>
      </c>
    </row>
    <row r="3589" spans="1:6">
      <c r="A3589" s="5">
        <v>0.664928836667505</v>
      </c>
      <c r="B3589" s="5">
        <v>16736.3717709803</v>
      </c>
      <c r="C3589" s="5">
        <v>1.11622533310221</v>
      </c>
      <c r="D3589" s="5">
        <v>52607.9113454081</v>
      </c>
      <c r="E3589" s="2">
        <f t="shared" si="114"/>
        <v>0.451296496434705</v>
      </c>
      <c r="F3589" s="2">
        <f t="shared" si="115"/>
        <v>35871.5395744278</v>
      </c>
    </row>
    <row r="3590" spans="1:6">
      <c r="A3590" s="5">
        <v>0.69922414912521</v>
      </c>
      <c r="B3590" s="5">
        <v>20660.5601184962</v>
      </c>
      <c r="C3590" s="5">
        <v>1.20831674249517</v>
      </c>
      <c r="D3590" s="5">
        <v>58694.7575648148</v>
      </c>
      <c r="E3590" s="2">
        <f t="shared" si="114"/>
        <v>0.50909259336996</v>
      </c>
      <c r="F3590" s="2">
        <f t="shared" si="115"/>
        <v>38034.1974463186</v>
      </c>
    </row>
    <row r="3591" spans="1:6">
      <c r="A3591" s="5">
        <v>0.694105399525416</v>
      </c>
      <c r="B3591" s="5">
        <v>21367.5030032301</v>
      </c>
      <c r="C3591" s="5">
        <v>1.18748718164085</v>
      </c>
      <c r="D3591" s="5">
        <v>58569.2448727469</v>
      </c>
      <c r="E3591" s="2">
        <f t="shared" si="114"/>
        <v>0.493381782115434</v>
      </c>
      <c r="F3591" s="2">
        <f t="shared" si="115"/>
        <v>37201.7418695168</v>
      </c>
    </row>
    <row r="3592" spans="1:6">
      <c r="A3592" s="5">
        <v>0.715044494398749</v>
      </c>
      <c r="B3592" s="5">
        <v>19107.7342547147</v>
      </c>
      <c r="C3592" s="5">
        <v>1.24325863869218</v>
      </c>
      <c r="D3592" s="5">
        <v>55571.875117224</v>
      </c>
      <c r="E3592" s="2">
        <f t="shared" si="114"/>
        <v>0.528214144293431</v>
      </c>
      <c r="F3592" s="2">
        <f t="shared" si="115"/>
        <v>36464.1408625093</v>
      </c>
    </row>
    <row r="3593" spans="1:6">
      <c r="A3593" s="5">
        <v>0.689937990862339</v>
      </c>
      <c r="B3593" s="5">
        <v>22868.8512468389</v>
      </c>
      <c r="C3593" s="5">
        <v>1.14121234362207</v>
      </c>
      <c r="D3593" s="5">
        <v>61430.9549290914</v>
      </c>
      <c r="E3593" s="2">
        <f t="shared" si="114"/>
        <v>0.451274352759731</v>
      </c>
      <c r="F3593" s="2">
        <f t="shared" si="115"/>
        <v>38562.1036822525</v>
      </c>
    </row>
    <row r="3594" spans="1:6">
      <c r="A3594" s="5">
        <v>0.70489235234647</v>
      </c>
      <c r="B3594" s="5">
        <v>16136.8448749246</v>
      </c>
      <c r="C3594" s="5">
        <v>1.22365459125761</v>
      </c>
      <c r="D3594" s="5">
        <v>51599.3972320768</v>
      </c>
      <c r="E3594" s="2">
        <f t="shared" si="114"/>
        <v>0.51876223891114</v>
      </c>
      <c r="F3594" s="2">
        <f t="shared" si="115"/>
        <v>35462.5523571522</v>
      </c>
    </row>
    <row r="3595" spans="1:6">
      <c r="A3595" s="5">
        <v>0.660518769929169</v>
      </c>
      <c r="B3595" s="5">
        <v>19509.6394449104</v>
      </c>
      <c r="C3595" s="5">
        <v>1.10674663966204</v>
      </c>
      <c r="D3595" s="5">
        <v>56368.8183418962</v>
      </c>
      <c r="E3595" s="2">
        <f t="shared" si="114"/>
        <v>0.446227869732871</v>
      </c>
      <c r="F3595" s="2">
        <f t="shared" si="115"/>
        <v>36859.1788969858</v>
      </c>
    </row>
    <row r="3596" spans="1:6">
      <c r="A3596" s="5">
        <v>0.709455725571653</v>
      </c>
      <c r="B3596" s="5">
        <v>13260.0963457947</v>
      </c>
      <c r="C3596" s="5">
        <v>1.21766088536696</v>
      </c>
      <c r="D3596" s="5">
        <v>49438.9475952357</v>
      </c>
      <c r="E3596" s="2">
        <f t="shared" si="114"/>
        <v>0.508205159795307</v>
      </c>
      <c r="F3596" s="2">
        <f t="shared" si="115"/>
        <v>36178.851249441</v>
      </c>
    </row>
    <row r="3597" spans="1:6">
      <c r="A3597" s="5">
        <v>0.678263104043154</v>
      </c>
      <c r="B3597" s="5">
        <v>24455.3918812289</v>
      </c>
      <c r="C3597" s="5">
        <v>1.18122392820357</v>
      </c>
      <c r="D3597" s="5">
        <v>61562.0685948065</v>
      </c>
      <c r="E3597" s="2">
        <f t="shared" si="114"/>
        <v>0.502960824160416</v>
      </c>
      <c r="F3597" s="2">
        <f t="shared" si="115"/>
        <v>37106.6767135776</v>
      </c>
    </row>
    <row r="3598" spans="1:6">
      <c r="A3598" s="5">
        <v>0.696786749055441</v>
      </c>
      <c r="B3598" s="5">
        <v>20514.4449287484</v>
      </c>
      <c r="C3598" s="5">
        <v>1.19584232554386</v>
      </c>
      <c r="D3598" s="5">
        <v>58672.248491456</v>
      </c>
      <c r="E3598" s="2">
        <f t="shared" si="114"/>
        <v>0.499055576488419</v>
      </c>
      <c r="F3598" s="2">
        <f t="shared" si="115"/>
        <v>38157.8035627076</v>
      </c>
    </row>
    <row r="3599" spans="1:6">
      <c r="A3599" s="5">
        <v>0.702205854863637</v>
      </c>
      <c r="B3599" s="5">
        <v>21248.6579183096</v>
      </c>
      <c r="C3599" s="5">
        <v>1.22088656244434</v>
      </c>
      <c r="D3599" s="5">
        <v>60271.3735848278</v>
      </c>
      <c r="E3599" s="2">
        <f t="shared" si="114"/>
        <v>0.518680707580703</v>
      </c>
      <c r="F3599" s="2">
        <f t="shared" si="115"/>
        <v>39022.7156665182</v>
      </c>
    </row>
    <row r="3600" spans="1:6">
      <c r="A3600" s="5">
        <v>0.706906861675239</v>
      </c>
      <c r="B3600" s="5">
        <v>23147.7231233622</v>
      </c>
      <c r="C3600" s="5">
        <v>1.21924737312275</v>
      </c>
      <c r="D3600" s="5">
        <v>62709.7330063195</v>
      </c>
      <c r="E3600" s="2">
        <f t="shared" si="114"/>
        <v>0.512340511447511</v>
      </c>
      <c r="F3600" s="2">
        <f t="shared" si="115"/>
        <v>39562.0098829573</v>
      </c>
    </row>
    <row r="3601" spans="1:6">
      <c r="A3601" s="5">
        <v>0.67696558329884</v>
      </c>
      <c r="B3601" s="5">
        <v>19678.6931685829</v>
      </c>
      <c r="C3601" s="5">
        <v>1.19963390853411</v>
      </c>
      <c r="D3601" s="5">
        <v>56995.3447115535</v>
      </c>
      <c r="E3601" s="2">
        <f t="shared" si="114"/>
        <v>0.52266832523527</v>
      </c>
      <c r="F3601" s="2">
        <f t="shared" si="115"/>
        <v>37316.6515429706</v>
      </c>
    </row>
    <row r="3602" spans="1:6">
      <c r="A3602" s="5">
        <v>0.71661361696242</v>
      </c>
      <c r="B3602" s="5">
        <v>19185.2296329257</v>
      </c>
      <c r="C3602" s="5">
        <v>1.23235304962535</v>
      </c>
      <c r="D3602" s="5">
        <v>55253.9380045706</v>
      </c>
      <c r="E3602" s="2">
        <f t="shared" si="114"/>
        <v>0.51573943266293</v>
      </c>
      <c r="F3602" s="2">
        <f t="shared" si="115"/>
        <v>36068.7083716449</v>
      </c>
    </row>
    <row r="3603" spans="1:6">
      <c r="A3603" s="5">
        <v>0.763267450389675</v>
      </c>
      <c r="B3603" s="5">
        <v>17516.7254229335</v>
      </c>
      <c r="C3603" s="5">
        <v>1.31308521160749</v>
      </c>
      <c r="D3603" s="5">
        <v>54475.5750161611</v>
      </c>
      <c r="E3603" s="2">
        <f t="shared" si="114"/>
        <v>0.549817761217815</v>
      </c>
      <c r="F3603" s="2">
        <f t="shared" si="115"/>
        <v>36958.8495932276</v>
      </c>
    </row>
    <row r="3604" spans="1:6">
      <c r="A3604" s="5">
        <v>0.713455996965072</v>
      </c>
      <c r="B3604" s="5">
        <v>21025.6849056342</v>
      </c>
      <c r="C3604" s="5">
        <v>1.225755319869</v>
      </c>
      <c r="D3604" s="5">
        <v>59521.668861707</v>
      </c>
      <c r="E3604" s="2">
        <f t="shared" si="114"/>
        <v>0.512299322903928</v>
      </c>
      <c r="F3604" s="2">
        <f t="shared" si="115"/>
        <v>38495.9839560728</v>
      </c>
    </row>
    <row r="3605" spans="1:6">
      <c r="A3605" s="5">
        <v>0.741701206811199</v>
      </c>
      <c r="B3605" s="5">
        <v>17529.7475328687</v>
      </c>
      <c r="C3605" s="5">
        <v>1.31188601183009</v>
      </c>
      <c r="D3605" s="5">
        <v>54550.2242762657</v>
      </c>
      <c r="E3605" s="2">
        <f t="shared" si="114"/>
        <v>0.570184805018891</v>
      </c>
      <c r="F3605" s="2">
        <f t="shared" si="115"/>
        <v>37020.476743397</v>
      </c>
    </row>
    <row r="3606" spans="1:6">
      <c r="A3606" s="5">
        <v>0.729172902473524</v>
      </c>
      <c r="B3606" s="5">
        <v>20128.084025724</v>
      </c>
      <c r="C3606" s="5">
        <v>1.28771449723945</v>
      </c>
      <c r="D3606" s="5">
        <v>58492.9207816714</v>
      </c>
      <c r="E3606" s="2">
        <f t="shared" si="114"/>
        <v>0.558541594765926</v>
      </c>
      <c r="F3606" s="2">
        <f t="shared" si="115"/>
        <v>38364.8367559474</v>
      </c>
    </row>
    <row r="3607" spans="1:6">
      <c r="A3607" s="5">
        <v>0.688951394536768</v>
      </c>
      <c r="B3607" s="5">
        <v>18263.5546507217</v>
      </c>
      <c r="C3607" s="5">
        <v>1.19359727314589</v>
      </c>
      <c r="D3607" s="5">
        <v>54380.248406057</v>
      </c>
      <c r="E3607" s="2">
        <f t="shared" si="114"/>
        <v>0.504645878609122</v>
      </c>
      <c r="F3607" s="2">
        <f t="shared" si="115"/>
        <v>36116.6937553353</v>
      </c>
    </row>
    <row r="3608" spans="1:6">
      <c r="A3608" s="5">
        <v>0.728794538329013</v>
      </c>
      <c r="B3608" s="5">
        <v>18650.4225790073</v>
      </c>
      <c r="C3608" s="5">
        <v>1.29506248177353</v>
      </c>
      <c r="D3608" s="5">
        <v>55115.8706656252</v>
      </c>
      <c r="E3608" s="2">
        <f t="shared" si="114"/>
        <v>0.566267943444517</v>
      </c>
      <c r="F3608" s="2">
        <f t="shared" si="115"/>
        <v>36465.4480866179</v>
      </c>
    </row>
    <row r="3609" spans="1:6">
      <c r="A3609" s="5">
        <v>0.652346509097251</v>
      </c>
      <c r="B3609" s="5">
        <v>18700.3044123095</v>
      </c>
      <c r="C3609" s="5">
        <v>1.08607301898276</v>
      </c>
      <c r="D3609" s="5">
        <v>53525.3076818672</v>
      </c>
      <c r="E3609" s="2">
        <f t="shared" si="114"/>
        <v>0.433726509885509</v>
      </c>
      <c r="F3609" s="2">
        <f t="shared" si="115"/>
        <v>34825.0032695577</v>
      </c>
    </row>
    <row r="3610" spans="1:6">
      <c r="A3610" s="5">
        <v>0.718460709848124</v>
      </c>
      <c r="B3610" s="5">
        <v>24212.3550885107</v>
      </c>
      <c r="C3610" s="5">
        <v>1.23920195588283</v>
      </c>
      <c r="D3610" s="5">
        <v>63041.9063499457</v>
      </c>
      <c r="E3610" s="2">
        <f t="shared" si="114"/>
        <v>0.520741246034706</v>
      </c>
      <c r="F3610" s="2">
        <f t="shared" si="115"/>
        <v>38829.551261435</v>
      </c>
    </row>
    <row r="3611" spans="1:6">
      <c r="A3611" s="5">
        <v>0.708520691702916</v>
      </c>
      <c r="B3611" s="5">
        <v>17575.0820420967</v>
      </c>
      <c r="C3611" s="5">
        <v>1.23313193494729</v>
      </c>
      <c r="D3611" s="5">
        <v>55232.2665671804</v>
      </c>
      <c r="E3611" s="2">
        <f t="shared" si="114"/>
        <v>0.524611243244374</v>
      </c>
      <c r="F3611" s="2">
        <f t="shared" si="115"/>
        <v>37657.1845250837</v>
      </c>
    </row>
    <row r="3612" spans="1:6">
      <c r="A3612" s="5">
        <v>0.723428837471077</v>
      </c>
      <c r="B3612" s="5">
        <v>15774.3585629391</v>
      </c>
      <c r="C3612" s="5">
        <v>1.26253131831166</v>
      </c>
      <c r="D3612" s="5">
        <v>52838.8897703206</v>
      </c>
      <c r="E3612" s="2">
        <f t="shared" si="114"/>
        <v>0.539102480840583</v>
      </c>
      <c r="F3612" s="2">
        <f t="shared" si="115"/>
        <v>37064.5312073815</v>
      </c>
    </row>
    <row r="3613" spans="1:6">
      <c r="A3613" s="5">
        <v>0.723020544754275</v>
      </c>
      <c r="B3613" s="5">
        <v>17907.4156411468</v>
      </c>
      <c r="C3613" s="5">
        <v>1.23177376859647</v>
      </c>
      <c r="D3613" s="5">
        <v>52584.6837959776</v>
      </c>
      <c r="E3613" s="2">
        <f t="shared" si="114"/>
        <v>0.508753223842195</v>
      </c>
      <c r="F3613" s="2">
        <f t="shared" si="115"/>
        <v>34677.2681548308</v>
      </c>
    </row>
    <row r="3614" spans="1:6">
      <c r="A3614" s="5">
        <v>0.648902491717632</v>
      </c>
      <c r="B3614" s="5">
        <v>19539.1288166127</v>
      </c>
      <c r="C3614" s="5">
        <v>1.10308572369747</v>
      </c>
      <c r="D3614" s="5">
        <v>57653.7444331604</v>
      </c>
      <c r="E3614" s="2">
        <f t="shared" si="114"/>
        <v>0.454183231979838</v>
      </c>
      <c r="F3614" s="2">
        <f t="shared" si="115"/>
        <v>38114.6156165477</v>
      </c>
    </row>
    <row r="3615" spans="1:6">
      <c r="A3615" s="5">
        <v>0.721082057714178</v>
      </c>
      <c r="B3615" s="5">
        <v>18896.9372394215</v>
      </c>
      <c r="C3615" s="5">
        <v>1.26796960311741</v>
      </c>
      <c r="D3615" s="5">
        <v>58325.187136043</v>
      </c>
      <c r="E3615" s="2">
        <f t="shared" si="114"/>
        <v>0.546887545403232</v>
      </c>
      <c r="F3615" s="2">
        <f t="shared" si="115"/>
        <v>39428.2498966215</v>
      </c>
    </row>
    <row r="3616" spans="1:6">
      <c r="A3616" s="5">
        <v>0.714154776195162</v>
      </c>
      <c r="B3616" s="5">
        <v>24342.1833698871</v>
      </c>
      <c r="C3616" s="5">
        <v>1.23259461252854</v>
      </c>
      <c r="D3616" s="5">
        <v>64538.4688058084</v>
      </c>
      <c r="E3616" s="2">
        <f t="shared" si="114"/>
        <v>0.518439836333378</v>
      </c>
      <c r="F3616" s="2">
        <f t="shared" si="115"/>
        <v>40196.2854359213</v>
      </c>
    </row>
    <row r="3617" spans="1:6">
      <c r="A3617" s="5">
        <v>0.701015193852557</v>
      </c>
      <c r="B3617" s="5">
        <v>19527.2864274045</v>
      </c>
      <c r="C3617" s="5">
        <v>1.23014702371624</v>
      </c>
      <c r="D3617" s="5">
        <v>56283.9597069484</v>
      </c>
      <c r="E3617" s="2">
        <f t="shared" si="114"/>
        <v>0.529131829863683</v>
      </c>
      <c r="F3617" s="2">
        <f t="shared" si="115"/>
        <v>36756.6732795439</v>
      </c>
    </row>
    <row r="3618" spans="1:6">
      <c r="A3618" s="5">
        <v>0.718097829423588</v>
      </c>
      <c r="B3618" s="5">
        <v>23931.2845534372</v>
      </c>
      <c r="C3618" s="5">
        <v>1.25737714345282</v>
      </c>
      <c r="D3618" s="5">
        <v>65958.0583843796</v>
      </c>
      <c r="E3618" s="2">
        <f t="shared" si="114"/>
        <v>0.539279314029232</v>
      </c>
      <c r="F3618" s="2">
        <f t="shared" si="115"/>
        <v>42026.7738309424</v>
      </c>
    </row>
    <row r="3619" spans="1:6">
      <c r="A3619" s="5">
        <v>0.719678635102243</v>
      </c>
      <c r="B3619" s="5">
        <v>22073.8687494908</v>
      </c>
      <c r="C3619" s="5">
        <v>1.25341168542634</v>
      </c>
      <c r="D3619" s="5">
        <v>62965.4954666561</v>
      </c>
      <c r="E3619" s="2">
        <f t="shared" si="114"/>
        <v>0.533733050324097</v>
      </c>
      <c r="F3619" s="2">
        <f t="shared" si="115"/>
        <v>40891.6267171653</v>
      </c>
    </row>
    <row r="3620" spans="1:6">
      <c r="A3620" s="5">
        <v>0.69287948617798</v>
      </c>
      <c r="B3620" s="5">
        <v>18716.9752381582</v>
      </c>
      <c r="C3620" s="5">
        <v>1.18438571505996</v>
      </c>
      <c r="D3620" s="5">
        <v>57323.1044968722</v>
      </c>
      <c r="E3620" s="2">
        <f t="shared" si="114"/>
        <v>0.49150622888198</v>
      </c>
      <c r="F3620" s="2">
        <f t="shared" si="115"/>
        <v>38606.129258714</v>
      </c>
    </row>
    <row r="3621" spans="1:6">
      <c r="A3621" s="5">
        <v>0.698083708240201</v>
      </c>
      <c r="B3621" s="5">
        <v>21354.0243999957</v>
      </c>
      <c r="C3621" s="5">
        <v>1.2162861306037</v>
      </c>
      <c r="D3621" s="5">
        <v>59040.4438618615</v>
      </c>
      <c r="E3621" s="2">
        <f t="shared" si="114"/>
        <v>0.518202422363499</v>
      </c>
      <c r="F3621" s="2">
        <f t="shared" si="115"/>
        <v>37686.4194618658</v>
      </c>
    </row>
    <row r="3622" spans="1:6">
      <c r="A3622" s="5">
        <v>0.633690959441674</v>
      </c>
      <c r="B3622" s="5">
        <v>17771.5904799276</v>
      </c>
      <c r="C3622" s="5">
        <v>1.13502465514365</v>
      </c>
      <c r="D3622" s="5">
        <v>54222.5980455068</v>
      </c>
      <c r="E3622" s="2">
        <f t="shared" si="114"/>
        <v>0.501333695701976</v>
      </c>
      <c r="F3622" s="2">
        <f t="shared" si="115"/>
        <v>36451.0075655792</v>
      </c>
    </row>
    <row r="3623" spans="1:6">
      <c r="A3623" s="5">
        <v>0.693241336006696</v>
      </c>
      <c r="B3623" s="5">
        <v>21106.8899928245</v>
      </c>
      <c r="C3623" s="5">
        <v>1.21885678117089</v>
      </c>
      <c r="D3623" s="5">
        <v>61853.3804508896</v>
      </c>
      <c r="E3623" s="2">
        <f t="shared" si="114"/>
        <v>0.525615445164194</v>
      </c>
      <c r="F3623" s="2">
        <f t="shared" si="115"/>
        <v>40746.4904580651</v>
      </c>
    </row>
    <row r="3624" spans="1:6">
      <c r="A3624" s="5">
        <v>0.738493515749964</v>
      </c>
      <c r="B3624" s="5">
        <v>23197.4753992366</v>
      </c>
      <c r="C3624" s="5">
        <v>1.28803493500349</v>
      </c>
      <c r="D3624" s="5">
        <v>63457.3613206373</v>
      </c>
      <c r="E3624" s="2">
        <f t="shared" si="114"/>
        <v>0.549541419253526</v>
      </c>
      <c r="F3624" s="2">
        <f t="shared" si="115"/>
        <v>40259.8859214007</v>
      </c>
    </row>
    <row r="3625" spans="1:6">
      <c r="A3625" s="5">
        <v>0.736833536557373</v>
      </c>
      <c r="B3625" s="5">
        <v>18500.9726655839</v>
      </c>
      <c r="C3625" s="5">
        <v>1.27111709964094</v>
      </c>
      <c r="D3625" s="5">
        <v>53575.2270248083</v>
      </c>
      <c r="E3625" s="2">
        <f t="shared" si="114"/>
        <v>0.534283563083567</v>
      </c>
      <c r="F3625" s="2">
        <f t="shared" si="115"/>
        <v>35074.2543592244</v>
      </c>
    </row>
    <row r="3626" spans="1:6">
      <c r="A3626" s="5">
        <v>0.707218347254368</v>
      </c>
      <c r="B3626" s="5">
        <v>16763.4699400605</v>
      </c>
      <c r="C3626" s="5">
        <v>1.20961821648127</v>
      </c>
      <c r="D3626" s="5">
        <v>51754.0520259252</v>
      </c>
      <c r="E3626" s="2">
        <f t="shared" si="114"/>
        <v>0.502399869226902</v>
      </c>
      <c r="F3626" s="2">
        <f t="shared" si="115"/>
        <v>34990.5820858647</v>
      </c>
    </row>
    <row r="3627" spans="1:6">
      <c r="A3627" s="5">
        <v>0.693982981766357</v>
      </c>
      <c r="B3627" s="5">
        <v>21291.06473708</v>
      </c>
      <c r="C3627" s="5">
        <v>1.19924024146523</v>
      </c>
      <c r="D3627" s="5">
        <v>59979.7252351024</v>
      </c>
      <c r="E3627" s="2">
        <f t="shared" si="114"/>
        <v>0.505257259698873</v>
      </c>
      <c r="F3627" s="2">
        <f t="shared" si="115"/>
        <v>38688.6604980224</v>
      </c>
    </row>
    <row r="3628" spans="1:6">
      <c r="A3628" s="5">
        <v>0.722332504364748</v>
      </c>
      <c r="B3628" s="5">
        <v>17037.9362204047</v>
      </c>
      <c r="C3628" s="5">
        <v>1.23538776921229</v>
      </c>
      <c r="D3628" s="5">
        <v>54363.6281025282</v>
      </c>
      <c r="E3628" s="2">
        <f t="shared" si="114"/>
        <v>0.513055264847542</v>
      </c>
      <c r="F3628" s="2">
        <f t="shared" si="115"/>
        <v>37325.6918821235</v>
      </c>
    </row>
    <row r="3629" spans="1:6">
      <c r="A3629" s="5">
        <v>0.725618453596188</v>
      </c>
      <c r="B3629" s="5">
        <v>22401.8928175005</v>
      </c>
      <c r="C3629" s="5">
        <v>1.25756767985291</v>
      </c>
      <c r="D3629" s="5">
        <v>58205.4465863991</v>
      </c>
      <c r="E3629" s="2">
        <f t="shared" si="114"/>
        <v>0.531949226256722</v>
      </c>
      <c r="F3629" s="2">
        <f t="shared" si="115"/>
        <v>35803.5537688986</v>
      </c>
    </row>
    <row r="3630" spans="1:6">
      <c r="A3630" s="5">
        <v>0.724274250888695</v>
      </c>
      <c r="B3630" s="5">
        <v>20238.2797319213</v>
      </c>
      <c r="C3630" s="5">
        <v>1.27938855622775</v>
      </c>
      <c r="D3630" s="5">
        <v>56251.8855578194</v>
      </c>
      <c r="E3630" s="2">
        <f t="shared" si="114"/>
        <v>0.555114305339055</v>
      </c>
      <c r="F3630" s="2">
        <f t="shared" si="115"/>
        <v>36013.6058258981</v>
      </c>
    </row>
    <row r="3631" spans="1:6">
      <c r="A3631" s="5">
        <v>0.67196144861814</v>
      </c>
      <c r="B3631" s="5">
        <v>15357.1487010576</v>
      </c>
      <c r="C3631" s="5">
        <v>1.17510526076401</v>
      </c>
      <c r="D3631" s="5">
        <v>51373.35528895</v>
      </c>
      <c r="E3631" s="2">
        <f t="shared" si="114"/>
        <v>0.50314381214587</v>
      </c>
      <c r="F3631" s="2">
        <f t="shared" si="115"/>
        <v>36016.2065878924</v>
      </c>
    </row>
    <row r="3632" spans="1:6">
      <c r="A3632" s="5">
        <v>0.714046834289278</v>
      </c>
      <c r="B3632" s="5">
        <v>19512.0992233693</v>
      </c>
      <c r="C3632" s="5">
        <v>1.23381927117081</v>
      </c>
      <c r="D3632" s="5">
        <v>56441.9008383831</v>
      </c>
      <c r="E3632" s="2">
        <f t="shared" si="114"/>
        <v>0.519772436881532</v>
      </c>
      <c r="F3632" s="2">
        <f t="shared" si="115"/>
        <v>36929.8016150138</v>
      </c>
    </row>
    <row r="3633" spans="1:6">
      <c r="A3633" s="5">
        <v>0.651677074339555</v>
      </c>
      <c r="B3633" s="5">
        <v>18593.2415390155</v>
      </c>
      <c r="C3633" s="5">
        <v>1.09480956621476</v>
      </c>
      <c r="D3633" s="5">
        <v>55327.597852884</v>
      </c>
      <c r="E3633" s="2">
        <f t="shared" si="114"/>
        <v>0.443132491875205</v>
      </c>
      <c r="F3633" s="2">
        <f t="shared" si="115"/>
        <v>36734.3563138685</v>
      </c>
    </row>
    <row r="3634" spans="1:6">
      <c r="A3634" s="5">
        <v>0.679789590631638</v>
      </c>
      <c r="B3634" s="5">
        <v>17434.572347983</v>
      </c>
      <c r="C3634" s="5">
        <v>1.20490949921662</v>
      </c>
      <c r="D3634" s="5">
        <v>53646.3479894099</v>
      </c>
      <c r="E3634" s="2">
        <f t="shared" si="114"/>
        <v>0.525119908584982</v>
      </c>
      <c r="F3634" s="2">
        <f t="shared" si="115"/>
        <v>36211.7756414269</v>
      </c>
    </row>
    <row r="3635" spans="1:6">
      <c r="A3635" s="5">
        <v>0.68344614101857</v>
      </c>
      <c r="B3635" s="5">
        <v>20499.9819532631</v>
      </c>
      <c r="C3635" s="5">
        <v>1.19282119106928</v>
      </c>
      <c r="D3635" s="5">
        <v>58472.4091554735</v>
      </c>
      <c r="E3635" s="2">
        <f t="shared" si="114"/>
        <v>0.50937505005071</v>
      </c>
      <c r="F3635" s="2">
        <f t="shared" si="115"/>
        <v>37972.4272022104</v>
      </c>
    </row>
    <row r="3636" spans="1:6">
      <c r="A3636" s="5">
        <v>0.725067903101619</v>
      </c>
      <c r="B3636" s="5">
        <v>16037.2149308522</v>
      </c>
      <c r="C3636" s="5">
        <v>1.25506480184672</v>
      </c>
      <c r="D3636" s="5">
        <v>52054.9466896589</v>
      </c>
      <c r="E3636" s="2">
        <f t="shared" si="114"/>
        <v>0.529996898745101</v>
      </c>
      <c r="F3636" s="2">
        <f t="shared" si="115"/>
        <v>36017.7317588067</v>
      </c>
    </row>
    <row r="3637" spans="1:6">
      <c r="A3637" s="5">
        <v>0.674661548857546</v>
      </c>
      <c r="B3637" s="5">
        <v>19298.9768453202</v>
      </c>
      <c r="C3637" s="5">
        <v>1.13978356926721</v>
      </c>
      <c r="D3637" s="5">
        <v>55937.0627432468</v>
      </c>
      <c r="E3637" s="2">
        <f t="shared" si="114"/>
        <v>0.465122020409664</v>
      </c>
      <c r="F3637" s="2">
        <f t="shared" si="115"/>
        <v>36638.0858979266</v>
      </c>
    </row>
    <row r="3638" spans="1:6">
      <c r="A3638" s="5">
        <v>0.734733916474218</v>
      </c>
      <c r="B3638" s="5">
        <v>28645.0389679003</v>
      </c>
      <c r="C3638" s="5">
        <v>1.29864379097773</v>
      </c>
      <c r="D3638" s="5">
        <v>66027.9307121064</v>
      </c>
      <c r="E3638" s="2">
        <f t="shared" si="114"/>
        <v>0.563909874503512</v>
      </c>
      <c r="F3638" s="2">
        <f t="shared" si="115"/>
        <v>37382.8917442061</v>
      </c>
    </row>
    <row r="3639" spans="1:6">
      <c r="A3639" s="5">
        <v>0.677349086927751</v>
      </c>
      <c r="B3639" s="5">
        <v>14562.3235638747</v>
      </c>
      <c r="C3639" s="5">
        <v>1.15829945262768</v>
      </c>
      <c r="D3639" s="5">
        <v>50994.2888026593</v>
      </c>
      <c r="E3639" s="2">
        <f t="shared" si="114"/>
        <v>0.480950365699929</v>
      </c>
      <c r="F3639" s="2">
        <f t="shared" si="115"/>
        <v>36431.9652387846</v>
      </c>
    </row>
    <row r="3640" spans="1:6">
      <c r="A3640" s="5">
        <v>0.697666765424684</v>
      </c>
      <c r="B3640" s="5">
        <v>18485.8780063205</v>
      </c>
      <c r="C3640" s="5">
        <v>1.20508209029587</v>
      </c>
      <c r="D3640" s="5">
        <v>54888.5973286322</v>
      </c>
      <c r="E3640" s="2">
        <f t="shared" si="114"/>
        <v>0.507415324871186</v>
      </c>
      <c r="F3640" s="2">
        <f t="shared" si="115"/>
        <v>36402.7193223117</v>
      </c>
    </row>
    <row r="3641" spans="1:6">
      <c r="A3641" s="5">
        <v>0.699500468353716</v>
      </c>
      <c r="B3641" s="5">
        <v>21742.1847743722</v>
      </c>
      <c r="C3641" s="5">
        <v>1.2399596773647</v>
      </c>
      <c r="D3641" s="5">
        <v>60310.4522942117</v>
      </c>
      <c r="E3641" s="2">
        <f t="shared" si="114"/>
        <v>0.540459209010984</v>
      </c>
      <c r="F3641" s="2">
        <f t="shared" si="115"/>
        <v>38568.2675198395</v>
      </c>
    </row>
    <row r="3642" spans="1:6">
      <c r="A3642" s="5">
        <v>0.649292966065088</v>
      </c>
      <c r="B3642" s="5">
        <v>28712.5444281463</v>
      </c>
      <c r="C3642" s="5">
        <v>1.13247776993882</v>
      </c>
      <c r="D3642" s="5">
        <v>64217.0069387302</v>
      </c>
      <c r="E3642" s="2">
        <f t="shared" si="114"/>
        <v>0.483184803873732</v>
      </c>
      <c r="F3642" s="2">
        <f t="shared" si="115"/>
        <v>35504.4625105839</v>
      </c>
    </row>
    <row r="3643" spans="1:6">
      <c r="A3643" s="5">
        <v>0.651308990395071</v>
      </c>
      <c r="B3643" s="5">
        <v>21330.9574485702</v>
      </c>
      <c r="C3643" s="5">
        <v>1.14303449801225</v>
      </c>
      <c r="D3643" s="5">
        <v>58821.6909111634</v>
      </c>
      <c r="E3643" s="2">
        <f t="shared" si="114"/>
        <v>0.491725507617179</v>
      </c>
      <c r="F3643" s="2">
        <f t="shared" si="115"/>
        <v>37490.7334625932</v>
      </c>
    </row>
    <row r="3644" spans="1:6">
      <c r="A3644" s="5">
        <v>0.68856515425014</v>
      </c>
      <c r="B3644" s="5">
        <v>19773.8183742538</v>
      </c>
      <c r="C3644" s="5">
        <v>1.1706343519734</v>
      </c>
      <c r="D3644" s="5">
        <v>57863.4165101137</v>
      </c>
      <c r="E3644" s="2">
        <f t="shared" si="114"/>
        <v>0.48206919772326</v>
      </c>
      <c r="F3644" s="2">
        <f t="shared" si="115"/>
        <v>38089.5981358599</v>
      </c>
    </row>
    <row r="3645" spans="1:6">
      <c r="A3645" s="5">
        <v>0.71076876590323</v>
      </c>
      <c r="B3645" s="5">
        <v>22776.9740120431</v>
      </c>
      <c r="C3645" s="5">
        <v>1.22307207994438</v>
      </c>
      <c r="D3645" s="5">
        <v>61586.3363107391</v>
      </c>
      <c r="E3645" s="2">
        <f t="shared" si="114"/>
        <v>0.51230331404115</v>
      </c>
      <c r="F3645" s="2">
        <f t="shared" si="115"/>
        <v>38809.362298696</v>
      </c>
    </row>
    <row r="3646" spans="1:6">
      <c r="A3646" s="5">
        <v>0.669469611969312</v>
      </c>
      <c r="B3646" s="5">
        <v>20099.3438404817</v>
      </c>
      <c r="C3646" s="5">
        <v>1.15431445732518</v>
      </c>
      <c r="D3646" s="5">
        <v>58765.8670664288</v>
      </c>
      <c r="E3646" s="2">
        <f t="shared" si="114"/>
        <v>0.484844845355868</v>
      </c>
      <c r="F3646" s="2">
        <f t="shared" si="115"/>
        <v>38666.5232259471</v>
      </c>
    </row>
    <row r="3647" spans="1:6">
      <c r="A3647" s="5">
        <v>0.691245691693498</v>
      </c>
      <c r="B3647" s="5">
        <v>17733.0877378676</v>
      </c>
      <c r="C3647" s="5">
        <v>1.19928747195014</v>
      </c>
      <c r="D3647" s="5">
        <v>54978.3301477205</v>
      </c>
      <c r="E3647" s="2">
        <f t="shared" si="114"/>
        <v>0.508041780256642</v>
      </c>
      <c r="F3647" s="2">
        <f t="shared" si="115"/>
        <v>37245.2424098529</v>
      </c>
    </row>
    <row r="3648" spans="1:6">
      <c r="A3648" s="5">
        <v>0.670873253077355</v>
      </c>
      <c r="B3648" s="5">
        <v>20146.0036851983</v>
      </c>
      <c r="C3648" s="5">
        <v>1.1863528609534</v>
      </c>
      <c r="D3648" s="5">
        <v>56964.7738639694</v>
      </c>
      <c r="E3648" s="2">
        <f t="shared" si="114"/>
        <v>0.515479607876045</v>
      </c>
      <c r="F3648" s="2">
        <f t="shared" si="115"/>
        <v>36818.7701787711</v>
      </c>
    </row>
    <row r="3649" spans="1:6">
      <c r="A3649" s="5">
        <v>0.70409021928299</v>
      </c>
      <c r="B3649" s="5">
        <v>20016.3794076569</v>
      </c>
      <c r="C3649" s="5">
        <v>1.20183281746957</v>
      </c>
      <c r="D3649" s="5">
        <v>56398.7704253818</v>
      </c>
      <c r="E3649" s="2">
        <f t="shared" si="114"/>
        <v>0.49774259818658</v>
      </c>
      <c r="F3649" s="2">
        <f t="shared" si="115"/>
        <v>36382.3910177249</v>
      </c>
    </row>
    <row r="3650" spans="1:6">
      <c r="A3650" s="5">
        <v>0.691106690331674</v>
      </c>
      <c r="B3650" s="5">
        <v>21436.9317328995</v>
      </c>
      <c r="C3650" s="5">
        <v>1.15857380105998</v>
      </c>
      <c r="D3650" s="5">
        <v>58471.5786067212</v>
      </c>
      <c r="E3650" s="2">
        <f t="shared" si="114"/>
        <v>0.467467110728306</v>
      </c>
      <c r="F3650" s="2">
        <f t="shared" si="115"/>
        <v>37034.6468738217</v>
      </c>
    </row>
    <row r="3651" spans="1:6">
      <c r="A3651" s="5">
        <v>0.738018079843777</v>
      </c>
      <c r="B3651" s="5">
        <v>19404.448290005</v>
      </c>
      <c r="C3651" s="5">
        <v>1.29183776045751</v>
      </c>
      <c r="D3651" s="5">
        <v>59951.739694073</v>
      </c>
      <c r="E3651" s="2">
        <f t="shared" si="114"/>
        <v>0.553819680613733</v>
      </c>
      <c r="F3651" s="2">
        <f t="shared" si="115"/>
        <v>40547.291404068</v>
      </c>
    </row>
    <row r="3652" spans="1:6">
      <c r="A3652" s="5">
        <v>0.755194795522245</v>
      </c>
      <c r="B3652" s="5">
        <v>17916.8470336047</v>
      </c>
      <c r="C3652" s="5">
        <v>1.33987649438401</v>
      </c>
      <c r="D3652" s="5">
        <v>55320.2688393838</v>
      </c>
      <c r="E3652" s="2">
        <f t="shared" ref="E3652:E3715" si="116">C3652-A3652</f>
        <v>0.584681698861765</v>
      </c>
      <c r="F3652" s="2">
        <f t="shared" ref="F3652:F3715" si="117">D3652-B3652</f>
        <v>37403.4218057791</v>
      </c>
    </row>
    <row r="3653" spans="1:6">
      <c r="A3653" s="5">
        <v>0.685948793942274</v>
      </c>
      <c r="B3653" s="5">
        <v>20395.1336640155</v>
      </c>
      <c r="C3653" s="5">
        <v>1.2151953447783</v>
      </c>
      <c r="D3653" s="5">
        <v>58839.1070770099</v>
      </c>
      <c r="E3653" s="2">
        <f t="shared" si="116"/>
        <v>0.529246550836026</v>
      </c>
      <c r="F3653" s="2">
        <f t="shared" si="117"/>
        <v>38443.9734129944</v>
      </c>
    </row>
    <row r="3654" spans="1:6">
      <c r="A3654" s="5">
        <v>0.637111118250828</v>
      </c>
      <c r="B3654" s="5">
        <v>17109.9229081518</v>
      </c>
      <c r="C3654" s="5">
        <v>1.06745531838964</v>
      </c>
      <c r="D3654" s="5">
        <v>53049.9242222625</v>
      </c>
      <c r="E3654" s="2">
        <f t="shared" si="116"/>
        <v>0.430344200138812</v>
      </c>
      <c r="F3654" s="2">
        <f t="shared" si="117"/>
        <v>35940.0013141107</v>
      </c>
    </row>
    <row r="3655" spans="1:6">
      <c r="A3655" s="5">
        <v>0.670768418185676</v>
      </c>
      <c r="B3655" s="5">
        <v>21048.5436872936</v>
      </c>
      <c r="C3655" s="5">
        <v>1.16207756388214</v>
      </c>
      <c r="D3655" s="5">
        <v>58232.5723851485</v>
      </c>
      <c r="E3655" s="2">
        <f t="shared" si="116"/>
        <v>0.491309145696464</v>
      </c>
      <c r="F3655" s="2">
        <f t="shared" si="117"/>
        <v>37184.0286978549</v>
      </c>
    </row>
    <row r="3656" spans="1:6">
      <c r="A3656" s="5">
        <v>0.715096991631413</v>
      </c>
      <c r="B3656" s="5">
        <v>21390.8113940459</v>
      </c>
      <c r="C3656" s="5">
        <v>1.25173452074447</v>
      </c>
      <c r="D3656" s="5">
        <v>59279.2843059432</v>
      </c>
      <c r="E3656" s="2">
        <f t="shared" si="116"/>
        <v>0.536637529113057</v>
      </c>
      <c r="F3656" s="2">
        <f t="shared" si="117"/>
        <v>37888.4729118973</v>
      </c>
    </row>
    <row r="3657" spans="1:6">
      <c r="A3657" s="5">
        <v>0.691541658702153</v>
      </c>
      <c r="B3657" s="5">
        <v>20012.1424756881</v>
      </c>
      <c r="C3657" s="5">
        <v>1.23735870387186</v>
      </c>
      <c r="D3657" s="5">
        <v>57682.7398715553</v>
      </c>
      <c r="E3657" s="2">
        <f t="shared" si="116"/>
        <v>0.545817045169707</v>
      </c>
      <c r="F3657" s="2">
        <f t="shared" si="117"/>
        <v>37670.5973958672</v>
      </c>
    </row>
    <row r="3658" spans="1:6">
      <c r="A3658" s="5">
        <v>0.7162040105823</v>
      </c>
      <c r="B3658" s="5">
        <v>24558.441270566</v>
      </c>
      <c r="C3658" s="5">
        <v>1.23019667755633</v>
      </c>
      <c r="D3658" s="5">
        <v>61942.4419768499</v>
      </c>
      <c r="E3658" s="2">
        <f t="shared" si="116"/>
        <v>0.51399266697403</v>
      </c>
      <c r="F3658" s="2">
        <f t="shared" si="117"/>
        <v>37384.0007062839</v>
      </c>
    </row>
    <row r="3659" spans="1:6">
      <c r="A3659" s="5">
        <v>0.659963167934541</v>
      </c>
      <c r="B3659" s="5">
        <v>18605.8769838662</v>
      </c>
      <c r="C3659" s="5">
        <v>1.13983360233228</v>
      </c>
      <c r="D3659" s="5">
        <v>55400.7397915284</v>
      </c>
      <c r="E3659" s="2">
        <f t="shared" si="116"/>
        <v>0.479870434397739</v>
      </c>
      <c r="F3659" s="2">
        <f t="shared" si="117"/>
        <v>36794.8628076622</v>
      </c>
    </row>
    <row r="3660" spans="1:6">
      <c r="A3660" s="5">
        <v>0.744279912898753</v>
      </c>
      <c r="B3660" s="5">
        <v>15874.1209879</v>
      </c>
      <c r="C3660" s="5">
        <v>1.26614931584203</v>
      </c>
      <c r="D3660" s="5">
        <v>51797.4598360494</v>
      </c>
      <c r="E3660" s="2">
        <f t="shared" si="116"/>
        <v>0.521869402943277</v>
      </c>
      <c r="F3660" s="2">
        <f t="shared" si="117"/>
        <v>35923.3388481494</v>
      </c>
    </row>
    <row r="3661" spans="1:6">
      <c r="A3661" s="5">
        <v>0.706116260300291</v>
      </c>
      <c r="B3661" s="5">
        <v>22008.1684679854</v>
      </c>
      <c r="C3661" s="5">
        <v>1.23325568859257</v>
      </c>
      <c r="D3661" s="5">
        <v>55735.9487204261</v>
      </c>
      <c r="E3661" s="2">
        <f t="shared" si="116"/>
        <v>0.527139428292279</v>
      </c>
      <c r="F3661" s="2">
        <f t="shared" si="117"/>
        <v>33727.7802524407</v>
      </c>
    </row>
    <row r="3662" spans="1:6">
      <c r="A3662" s="5">
        <v>0.705911962038877</v>
      </c>
      <c r="B3662" s="5">
        <v>23405.815282023</v>
      </c>
      <c r="C3662" s="5">
        <v>1.22465244718757</v>
      </c>
      <c r="D3662" s="5">
        <v>62663.8705064485</v>
      </c>
      <c r="E3662" s="2">
        <f t="shared" si="116"/>
        <v>0.518740485148693</v>
      </c>
      <c r="F3662" s="2">
        <f t="shared" si="117"/>
        <v>39258.0552244255</v>
      </c>
    </row>
    <row r="3663" spans="1:6">
      <c r="A3663" s="5">
        <v>0.74435049493471</v>
      </c>
      <c r="B3663" s="5">
        <v>21116.1543276853</v>
      </c>
      <c r="C3663" s="5">
        <v>1.29174948467457</v>
      </c>
      <c r="D3663" s="5">
        <v>56329.1496579059</v>
      </c>
      <c r="E3663" s="2">
        <f t="shared" si="116"/>
        <v>0.54739898973986</v>
      </c>
      <c r="F3663" s="2">
        <f t="shared" si="117"/>
        <v>35212.9953302206</v>
      </c>
    </row>
    <row r="3664" spans="1:6">
      <c r="A3664" s="5">
        <v>0.717549004119091</v>
      </c>
      <c r="B3664" s="5">
        <v>20274.4714436117</v>
      </c>
      <c r="C3664" s="5">
        <v>1.22223749093366</v>
      </c>
      <c r="D3664" s="5">
        <v>57855.1958238896</v>
      </c>
      <c r="E3664" s="2">
        <f t="shared" si="116"/>
        <v>0.504688486814569</v>
      </c>
      <c r="F3664" s="2">
        <f t="shared" si="117"/>
        <v>37580.7243802779</v>
      </c>
    </row>
    <row r="3665" spans="1:6">
      <c r="A3665" s="5">
        <v>0.733997238021438</v>
      </c>
      <c r="B3665" s="5">
        <v>22336.6716273661</v>
      </c>
      <c r="C3665" s="5">
        <v>1.28159542004268</v>
      </c>
      <c r="D3665" s="5">
        <v>62603.2251297957</v>
      </c>
      <c r="E3665" s="2">
        <f t="shared" si="116"/>
        <v>0.547598182021242</v>
      </c>
      <c r="F3665" s="2">
        <f t="shared" si="117"/>
        <v>40266.5535024296</v>
      </c>
    </row>
    <row r="3666" spans="1:6">
      <c r="A3666" s="5">
        <v>0.754547729485264</v>
      </c>
      <c r="B3666" s="5">
        <v>22206.2241036713</v>
      </c>
      <c r="C3666" s="5">
        <v>1.30262065420511</v>
      </c>
      <c r="D3666" s="5">
        <v>60428.5270764274</v>
      </c>
      <c r="E3666" s="2">
        <f t="shared" si="116"/>
        <v>0.548072924719846</v>
      </c>
      <c r="F3666" s="2">
        <f t="shared" si="117"/>
        <v>38222.3029727561</v>
      </c>
    </row>
    <row r="3667" spans="1:6">
      <c r="A3667" s="5">
        <v>0.703463339487075</v>
      </c>
      <c r="B3667" s="5">
        <v>14182.1648508414</v>
      </c>
      <c r="C3667" s="5">
        <v>1.23292441285809</v>
      </c>
      <c r="D3667" s="5">
        <v>50153.2549283126</v>
      </c>
      <c r="E3667" s="2">
        <f t="shared" si="116"/>
        <v>0.529461073371015</v>
      </c>
      <c r="F3667" s="2">
        <f t="shared" si="117"/>
        <v>35971.0900774712</v>
      </c>
    </row>
    <row r="3668" spans="1:6">
      <c r="A3668" s="5">
        <v>0.680828923119514</v>
      </c>
      <c r="B3668" s="5">
        <v>22922.7629844692</v>
      </c>
      <c r="C3668" s="5">
        <v>1.18869375555097</v>
      </c>
      <c r="D3668" s="5">
        <v>64205.0756868286</v>
      </c>
      <c r="E3668" s="2">
        <f t="shared" si="116"/>
        <v>0.507864832431456</v>
      </c>
      <c r="F3668" s="2">
        <f t="shared" si="117"/>
        <v>41282.3127023594</v>
      </c>
    </row>
    <row r="3669" spans="1:6">
      <c r="A3669" s="5">
        <v>0.637608137208628</v>
      </c>
      <c r="B3669" s="5">
        <v>25355.0208243069</v>
      </c>
      <c r="C3669" s="5">
        <v>1.1057340456292</v>
      </c>
      <c r="D3669" s="5">
        <v>67152.3649973679</v>
      </c>
      <c r="E3669" s="2">
        <f t="shared" si="116"/>
        <v>0.468125908420572</v>
      </c>
      <c r="F3669" s="2">
        <f t="shared" si="117"/>
        <v>41797.344173061</v>
      </c>
    </row>
    <row r="3670" spans="1:6">
      <c r="A3670" s="5">
        <v>0.663986581630691</v>
      </c>
      <c r="B3670" s="5">
        <v>17495.8831108826</v>
      </c>
      <c r="C3670" s="5">
        <v>1.13134611470878</v>
      </c>
      <c r="D3670" s="5">
        <v>52809.5608868707</v>
      </c>
      <c r="E3670" s="2">
        <f t="shared" si="116"/>
        <v>0.467359533078089</v>
      </c>
      <c r="F3670" s="2">
        <f t="shared" si="117"/>
        <v>35313.6777759881</v>
      </c>
    </row>
    <row r="3671" spans="1:6">
      <c r="A3671" s="5">
        <v>0.714282391070407</v>
      </c>
      <c r="B3671" s="5">
        <v>22593.8484304607</v>
      </c>
      <c r="C3671" s="5">
        <v>1.26604893122271</v>
      </c>
      <c r="D3671" s="5">
        <v>63149.2851040481</v>
      </c>
      <c r="E3671" s="2">
        <f t="shared" si="116"/>
        <v>0.551766540152303</v>
      </c>
      <c r="F3671" s="2">
        <f t="shared" si="117"/>
        <v>40555.4366735874</v>
      </c>
    </row>
    <row r="3672" spans="1:6">
      <c r="A3672" s="5">
        <v>0.718977574523972</v>
      </c>
      <c r="B3672" s="5">
        <v>20268.0110246475</v>
      </c>
      <c r="C3672" s="5">
        <v>1.27185185728516</v>
      </c>
      <c r="D3672" s="5">
        <v>59754.7472973738</v>
      </c>
      <c r="E3672" s="2">
        <f t="shared" si="116"/>
        <v>0.552874282761188</v>
      </c>
      <c r="F3672" s="2">
        <f t="shared" si="117"/>
        <v>39486.7362727263</v>
      </c>
    </row>
    <row r="3673" spans="1:6">
      <c r="A3673" s="5">
        <v>0.677260483154159</v>
      </c>
      <c r="B3673" s="5">
        <v>19180.9625993356</v>
      </c>
      <c r="C3673" s="5">
        <v>1.15561453194396</v>
      </c>
      <c r="D3673" s="5">
        <v>58127.1282845768</v>
      </c>
      <c r="E3673" s="2">
        <f t="shared" si="116"/>
        <v>0.478354048789801</v>
      </c>
      <c r="F3673" s="2">
        <f t="shared" si="117"/>
        <v>38946.1656852412</v>
      </c>
    </row>
    <row r="3674" spans="1:6">
      <c r="A3674" s="5">
        <v>0.648502140023086</v>
      </c>
      <c r="B3674" s="5">
        <v>21707.3760455995</v>
      </c>
      <c r="C3674" s="5">
        <v>1.12496571869037</v>
      </c>
      <c r="D3674" s="5">
        <v>59495.8928933656</v>
      </c>
      <c r="E3674" s="2">
        <f t="shared" si="116"/>
        <v>0.476463578667284</v>
      </c>
      <c r="F3674" s="2">
        <f t="shared" si="117"/>
        <v>37788.5168477661</v>
      </c>
    </row>
    <row r="3675" spans="1:6">
      <c r="A3675" s="5">
        <v>0.674333973643504</v>
      </c>
      <c r="B3675" s="5">
        <v>19932.1527578144</v>
      </c>
      <c r="C3675" s="5">
        <v>1.16229345201893</v>
      </c>
      <c r="D3675" s="5">
        <v>56912.7218231365</v>
      </c>
      <c r="E3675" s="2">
        <f t="shared" si="116"/>
        <v>0.487959478375426</v>
      </c>
      <c r="F3675" s="2">
        <f t="shared" si="117"/>
        <v>36980.5690653221</v>
      </c>
    </row>
    <row r="3676" spans="1:6">
      <c r="A3676" s="5">
        <v>0.745539236193569</v>
      </c>
      <c r="B3676" s="5">
        <v>14137.3497012529</v>
      </c>
      <c r="C3676" s="5">
        <v>1.27406950038711</v>
      </c>
      <c r="D3676" s="5">
        <v>48568.2598384422</v>
      </c>
      <c r="E3676" s="2">
        <f t="shared" si="116"/>
        <v>0.528530264193541</v>
      </c>
      <c r="F3676" s="2">
        <f t="shared" si="117"/>
        <v>34430.9101371893</v>
      </c>
    </row>
    <row r="3677" spans="1:6">
      <c r="A3677" s="5">
        <v>0.692066819235482</v>
      </c>
      <c r="B3677" s="5">
        <v>18029.4941319111</v>
      </c>
      <c r="C3677" s="5">
        <v>1.19276317144562</v>
      </c>
      <c r="D3677" s="5">
        <v>54311.2362698583</v>
      </c>
      <c r="E3677" s="2">
        <f t="shared" si="116"/>
        <v>0.500696352210138</v>
      </c>
      <c r="F3677" s="2">
        <f t="shared" si="117"/>
        <v>36281.7421379472</v>
      </c>
    </row>
    <row r="3678" spans="1:6">
      <c r="A3678" s="5">
        <v>0.708002173752326</v>
      </c>
      <c r="B3678" s="5">
        <v>18907.4157322881</v>
      </c>
      <c r="C3678" s="5">
        <v>1.25598003484151</v>
      </c>
      <c r="D3678" s="5">
        <v>55697.5747265052</v>
      </c>
      <c r="E3678" s="2">
        <f t="shared" si="116"/>
        <v>0.547977861089184</v>
      </c>
      <c r="F3678" s="2">
        <f t="shared" si="117"/>
        <v>36790.1589942171</v>
      </c>
    </row>
    <row r="3679" spans="1:6">
      <c r="A3679" s="5">
        <v>0.74559401090107</v>
      </c>
      <c r="B3679" s="5">
        <v>22531.4607285772</v>
      </c>
      <c r="C3679" s="5">
        <v>1.30319442142801</v>
      </c>
      <c r="D3679" s="5">
        <v>62487.2855716652</v>
      </c>
      <c r="E3679" s="2">
        <f t="shared" si="116"/>
        <v>0.55760041052694</v>
      </c>
      <c r="F3679" s="2">
        <f t="shared" si="117"/>
        <v>39955.824843088</v>
      </c>
    </row>
    <row r="3680" spans="1:6">
      <c r="A3680" s="5">
        <v>0.618361028529376</v>
      </c>
      <c r="B3680" s="5">
        <v>17547.1213506611</v>
      </c>
      <c r="C3680" s="5">
        <v>1.06002217578681</v>
      </c>
      <c r="D3680" s="5">
        <v>54028.4772267096</v>
      </c>
      <c r="E3680" s="2">
        <f t="shared" si="116"/>
        <v>0.441661147257434</v>
      </c>
      <c r="F3680" s="2">
        <f t="shared" si="117"/>
        <v>36481.3558760485</v>
      </c>
    </row>
    <row r="3681" spans="1:6">
      <c r="A3681" s="5">
        <v>0.691954759208055</v>
      </c>
      <c r="B3681" s="5">
        <v>18528.7894964226</v>
      </c>
      <c r="C3681" s="5">
        <v>1.17875468165538</v>
      </c>
      <c r="D3681" s="5">
        <v>55366.861263301</v>
      </c>
      <c r="E3681" s="2">
        <f t="shared" si="116"/>
        <v>0.486799922447325</v>
      </c>
      <c r="F3681" s="2">
        <f t="shared" si="117"/>
        <v>36838.0717668784</v>
      </c>
    </row>
    <row r="3682" spans="1:6">
      <c r="A3682" s="5">
        <v>0.729002360011289</v>
      </c>
      <c r="B3682" s="5">
        <v>16821.7835129259</v>
      </c>
      <c r="C3682" s="5">
        <v>1.2740893442171</v>
      </c>
      <c r="D3682" s="5">
        <v>55054.8293415545</v>
      </c>
      <c r="E3682" s="2">
        <f t="shared" si="116"/>
        <v>0.545086984205811</v>
      </c>
      <c r="F3682" s="2">
        <f t="shared" si="117"/>
        <v>38233.0458286286</v>
      </c>
    </row>
    <row r="3683" spans="1:6">
      <c r="A3683" s="5">
        <v>0.721724434394754</v>
      </c>
      <c r="B3683" s="5">
        <v>19043.8195274722</v>
      </c>
      <c r="C3683" s="5">
        <v>1.26485596609894</v>
      </c>
      <c r="D3683" s="5">
        <v>56865.9264167365</v>
      </c>
      <c r="E3683" s="2">
        <f t="shared" si="116"/>
        <v>0.543131531704186</v>
      </c>
      <c r="F3683" s="2">
        <f t="shared" si="117"/>
        <v>37822.1068892643</v>
      </c>
    </row>
    <row r="3684" spans="1:6">
      <c r="A3684" s="5">
        <v>0.695349458296959</v>
      </c>
      <c r="B3684" s="5">
        <v>14425.4208480916</v>
      </c>
      <c r="C3684" s="5">
        <v>1.20164150927255</v>
      </c>
      <c r="D3684" s="5">
        <v>50476.6386354979</v>
      </c>
      <c r="E3684" s="2">
        <f t="shared" si="116"/>
        <v>0.506292050975591</v>
      </c>
      <c r="F3684" s="2">
        <f t="shared" si="117"/>
        <v>36051.2177874063</v>
      </c>
    </row>
    <row r="3685" spans="1:6">
      <c r="A3685" s="5">
        <v>0.667173735299538</v>
      </c>
      <c r="B3685" s="5">
        <v>18875.8595672582</v>
      </c>
      <c r="C3685" s="5">
        <v>1.14892031703132</v>
      </c>
      <c r="D3685" s="5">
        <v>54001.4321809545</v>
      </c>
      <c r="E3685" s="2">
        <f t="shared" si="116"/>
        <v>0.481746581731782</v>
      </c>
      <c r="F3685" s="2">
        <f t="shared" si="117"/>
        <v>35125.5726136963</v>
      </c>
    </row>
    <row r="3686" spans="1:6">
      <c r="A3686" s="5">
        <v>0.678215794278022</v>
      </c>
      <c r="B3686" s="5">
        <v>21306.3970951053</v>
      </c>
      <c r="C3686" s="5">
        <v>1.18229359849955</v>
      </c>
      <c r="D3686" s="5">
        <v>59114.2731576498</v>
      </c>
      <c r="E3686" s="2">
        <f t="shared" si="116"/>
        <v>0.504077804221528</v>
      </c>
      <c r="F3686" s="2">
        <f t="shared" si="117"/>
        <v>37807.8760625445</v>
      </c>
    </row>
    <row r="3687" spans="1:6">
      <c r="A3687" s="5">
        <v>0.690597776879769</v>
      </c>
      <c r="B3687" s="5">
        <v>18243.5869387993</v>
      </c>
      <c r="C3687" s="5">
        <v>1.21375357117904</v>
      </c>
      <c r="D3687" s="5">
        <v>55846.9291497994</v>
      </c>
      <c r="E3687" s="2">
        <f t="shared" si="116"/>
        <v>0.523155794299271</v>
      </c>
      <c r="F3687" s="2">
        <f t="shared" si="117"/>
        <v>37603.3422110001</v>
      </c>
    </row>
    <row r="3688" spans="1:6">
      <c r="A3688" s="5">
        <v>0.696723766636156</v>
      </c>
      <c r="B3688" s="5">
        <v>20845.6972332792</v>
      </c>
      <c r="C3688" s="5">
        <v>1.1756258725665</v>
      </c>
      <c r="D3688" s="5">
        <v>56632.3535095616</v>
      </c>
      <c r="E3688" s="2">
        <f t="shared" si="116"/>
        <v>0.478902105930344</v>
      </c>
      <c r="F3688" s="2">
        <f t="shared" si="117"/>
        <v>35786.6562762824</v>
      </c>
    </row>
    <row r="3689" spans="1:6">
      <c r="A3689" s="5">
        <v>0.710398934844851</v>
      </c>
      <c r="B3689" s="5">
        <v>15240.2213665438</v>
      </c>
      <c r="C3689" s="5">
        <v>1.22551989989211</v>
      </c>
      <c r="D3689" s="5">
        <v>52457.3699891005</v>
      </c>
      <c r="E3689" s="2">
        <f t="shared" si="116"/>
        <v>0.515120965047259</v>
      </c>
      <c r="F3689" s="2">
        <f t="shared" si="117"/>
        <v>37217.1486225567</v>
      </c>
    </row>
    <row r="3690" spans="1:6">
      <c r="A3690" s="5">
        <v>0.705724489940613</v>
      </c>
      <c r="B3690" s="5">
        <v>15271.4086745045</v>
      </c>
      <c r="C3690" s="5">
        <v>1.24247498295333</v>
      </c>
      <c r="D3690" s="5">
        <v>51787.4750568506</v>
      </c>
      <c r="E3690" s="2">
        <f t="shared" si="116"/>
        <v>0.536750493012717</v>
      </c>
      <c r="F3690" s="2">
        <f t="shared" si="117"/>
        <v>36516.0663823461</v>
      </c>
    </row>
    <row r="3691" spans="1:6">
      <c r="A3691" s="5">
        <v>0.721879589483687</v>
      </c>
      <c r="B3691" s="5">
        <v>19784.0371697888</v>
      </c>
      <c r="C3691" s="5">
        <v>1.27985739374133</v>
      </c>
      <c r="D3691" s="5">
        <v>57615.0499054525</v>
      </c>
      <c r="E3691" s="2">
        <f t="shared" si="116"/>
        <v>0.557977804257643</v>
      </c>
      <c r="F3691" s="2">
        <f t="shared" si="117"/>
        <v>37831.0127356637</v>
      </c>
    </row>
    <row r="3692" spans="1:6">
      <c r="A3692" s="5">
        <v>0.709528286594561</v>
      </c>
      <c r="B3692" s="5">
        <v>23296.1381733579</v>
      </c>
      <c r="C3692" s="5">
        <v>1.24663530114427</v>
      </c>
      <c r="D3692" s="5">
        <v>62782.5421746484</v>
      </c>
      <c r="E3692" s="2">
        <f t="shared" si="116"/>
        <v>0.537107014549709</v>
      </c>
      <c r="F3692" s="2">
        <f t="shared" si="117"/>
        <v>39486.4040012905</v>
      </c>
    </row>
    <row r="3693" spans="1:6">
      <c r="A3693" s="5">
        <v>0.692953720278102</v>
      </c>
      <c r="B3693" s="5">
        <v>23680.5077893924</v>
      </c>
      <c r="C3693" s="5">
        <v>1.18761331958951</v>
      </c>
      <c r="D3693" s="5">
        <v>60063.4504071799</v>
      </c>
      <c r="E3693" s="2">
        <f t="shared" si="116"/>
        <v>0.494659599311408</v>
      </c>
      <c r="F3693" s="2">
        <f t="shared" si="117"/>
        <v>36382.9426177875</v>
      </c>
    </row>
    <row r="3694" spans="1:6">
      <c r="A3694" s="5">
        <v>0.729143657427199</v>
      </c>
      <c r="B3694" s="5">
        <v>17259.2031787098</v>
      </c>
      <c r="C3694" s="5">
        <v>1.27932909750598</v>
      </c>
      <c r="D3694" s="5">
        <v>53233.8000340042</v>
      </c>
      <c r="E3694" s="2">
        <f t="shared" si="116"/>
        <v>0.550185440078781</v>
      </c>
      <c r="F3694" s="2">
        <f t="shared" si="117"/>
        <v>35974.5968552944</v>
      </c>
    </row>
    <row r="3695" spans="1:6">
      <c r="A3695" s="5">
        <v>0.73500116440289</v>
      </c>
      <c r="B3695" s="5">
        <v>19058.3145579616</v>
      </c>
      <c r="C3695" s="5">
        <v>1.2525717278023</v>
      </c>
      <c r="D3695" s="5">
        <v>56588.0333730085</v>
      </c>
      <c r="E3695" s="2">
        <f t="shared" si="116"/>
        <v>0.51757056339941</v>
      </c>
      <c r="F3695" s="2">
        <f t="shared" si="117"/>
        <v>37529.7188150469</v>
      </c>
    </row>
    <row r="3696" spans="1:6">
      <c r="A3696" s="5">
        <v>0.715765963563341</v>
      </c>
      <c r="B3696" s="5">
        <v>22393.2090010303</v>
      </c>
      <c r="C3696" s="5">
        <v>1.25173318544076</v>
      </c>
      <c r="D3696" s="5">
        <v>60229.7584080975</v>
      </c>
      <c r="E3696" s="2">
        <f t="shared" si="116"/>
        <v>0.535967221877419</v>
      </c>
      <c r="F3696" s="2">
        <f t="shared" si="117"/>
        <v>37836.5494070672</v>
      </c>
    </row>
    <row r="3697" spans="1:6">
      <c r="A3697" s="5">
        <v>0.691851823042336</v>
      </c>
      <c r="B3697" s="5">
        <v>23329.3488235115</v>
      </c>
      <c r="C3697" s="5">
        <v>1.1962060518009</v>
      </c>
      <c r="D3697" s="5">
        <v>61967.6014460518</v>
      </c>
      <c r="E3697" s="2">
        <f t="shared" si="116"/>
        <v>0.504354228758564</v>
      </c>
      <c r="F3697" s="2">
        <f t="shared" si="117"/>
        <v>38638.2526225403</v>
      </c>
    </row>
    <row r="3698" spans="1:6">
      <c r="A3698" s="5">
        <v>0.674708837926142</v>
      </c>
      <c r="B3698" s="5">
        <v>18491.4258542661</v>
      </c>
      <c r="C3698" s="5">
        <v>1.17090272836314</v>
      </c>
      <c r="D3698" s="5">
        <v>53396.6150047176</v>
      </c>
      <c r="E3698" s="2">
        <f t="shared" si="116"/>
        <v>0.496193890436998</v>
      </c>
      <c r="F3698" s="2">
        <f t="shared" si="117"/>
        <v>34905.1891504515</v>
      </c>
    </row>
    <row r="3699" spans="1:6">
      <c r="A3699" s="5">
        <v>0.73403345959517</v>
      </c>
      <c r="B3699" s="5">
        <v>20229.8055842052</v>
      </c>
      <c r="C3699" s="5">
        <v>1.2457939373076</v>
      </c>
      <c r="D3699" s="5">
        <v>58184.099077675</v>
      </c>
      <c r="E3699" s="2">
        <f t="shared" si="116"/>
        <v>0.51176047771243</v>
      </c>
      <c r="F3699" s="2">
        <f t="shared" si="117"/>
        <v>37954.2934934698</v>
      </c>
    </row>
    <row r="3700" spans="1:6">
      <c r="A3700" s="5">
        <v>0.720705724954812</v>
      </c>
      <c r="B3700" s="5">
        <v>23438.0497389556</v>
      </c>
      <c r="C3700" s="5">
        <v>1.28310882423186</v>
      </c>
      <c r="D3700" s="5">
        <v>62858.4893816286</v>
      </c>
      <c r="E3700" s="2">
        <f t="shared" si="116"/>
        <v>0.562403099277048</v>
      </c>
      <c r="F3700" s="2">
        <f t="shared" si="117"/>
        <v>39420.439642673</v>
      </c>
    </row>
    <row r="3701" spans="1:6">
      <c r="A3701" s="5">
        <v>0.693895160514963</v>
      </c>
      <c r="B3701" s="5">
        <v>20819.9818060381</v>
      </c>
      <c r="C3701" s="5">
        <v>1.18572358717653</v>
      </c>
      <c r="D3701" s="5">
        <v>55852.9293694119</v>
      </c>
      <c r="E3701" s="2">
        <f t="shared" si="116"/>
        <v>0.491828426661567</v>
      </c>
      <c r="F3701" s="2">
        <f t="shared" si="117"/>
        <v>35032.9475633738</v>
      </c>
    </row>
    <row r="3702" spans="1:6">
      <c r="A3702" s="5">
        <v>0.681958169344537</v>
      </c>
      <c r="B3702" s="5">
        <v>21472.4521329845</v>
      </c>
      <c r="C3702" s="5">
        <v>1.18267749036381</v>
      </c>
      <c r="D3702" s="5">
        <v>58221.7132005528</v>
      </c>
      <c r="E3702" s="2">
        <f t="shared" si="116"/>
        <v>0.500719321019273</v>
      </c>
      <c r="F3702" s="2">
        <f t="shared" si="117"/>
        <v>36749.2610675683</v>
      </c>
    </row>
    <row r="3703" spans="1:6">
      <c r="A3703" s="5">
        <v>0.725116880569198</v>
      </c>
      <c r="B3703" s="5">
        <v>21141.9595778475</v>
      </c>
      <c r="C3703" s="5">
        <v>1.24502990120156</v>
      </c>
      <c r="D3703" s="5">
        <v>58586.2090015723</v>
      </c>
      <c r="E3703" s="2">
        <f t="shared" si="116"/>
        <v>0.519913020632362</v>
      </c>
      <c r="F3703" s="2">
        <f t="shared" si="117"/>
        <v>37444.2494237248</v>
      </c>
    </row>
    <row r="3704" spans="1:6">
      <c r="A3704" s="5">
        <v>0.666979413488729</v>
      </c>
      <c r="B3704" s="5">
        <v>13796.6072458895</v>
      </c>
      <c r="C3704" s="5">
        <v>1.1658620565849</v>
      </c>
      <c r="D3704" s="5">
        <v>50018.978544327</v>
      </c>
      <c r="E3704" s="2">
        <f t="shared" si="116"/>
        <v>0.498882643096171</v>
      </c>
      <c r="F3704" s="2">
        <f t="shared" si="117"/>
        <v>36222.3712984375</v>
      </c>
    </row>
    <row r="3705" spans="1:6">
      <c r="A3705" s="5">
        <v>0.722112934020753</v>
      </c>
      <c r="B3705" s="5">
        <v>17699.2924635379</v>
      </c>
      <c r="C3705" s="5">
        <v>1.25384209759577</v>
      </c>
      <c r="D3705" s="5">
        <v>53794.8159808986</v>
      </c>
      <c r="E3705" s="2">
        <f t="shared" si="116"/>
        <v>0.531729163575017</v>
      </c>
      <c r="F3705" s="2">
        <f t="shared" si="117"/>
        <v>36095.5235173607</v>
      </c>
    </row>
    <row r="3706" spans="1:6">
      <c r="A3706" s="5">
        <v>0.674314754404441</v>
      </c>
      <c r="B3706" s="5">
        <v>11424.8069390797</v>
      </c>
      <c r="C3706" s="5">
        <v>1.14397086198096</v>
      </c>
      <c r="D3706" s="5">
        <v>45810.2073883617</v>
      </c>
      <c r="E3706" s="2">
        <f t="shared" si="116"/>
        <v>0.469656107576519</v>
      </c>
      <c r="F3706" s="2">
        <f t="shared" si="117"/>
        <v>34385.400449282</v>
      </c>
    </row>
    <row r="3707" spans="1:6">
      <c r="A3707" s="5">
        <v>0.716331844569526</v>
      </c>
      <c r="B3707" s="5">
        <v>14859.661023535</v>
      </c>
      <c r="C3707" s="5">
        <v>1.21290921883444</v>
      </c>
      <c r="D3707" s="5">
        <v>49721.0434574269</v>
      </c>
      <c r="E3707" s="2">
        <f t="shared" si="116"/>
        <v>0.496577374264914</v>
      </c>
      <c r="F3707" s="2">
        <f t="shared" si="117"/>
        <v>34861.3824338919</v>
      </c>
    </row>
    <row r="3708" spans="1:6">
      <c r="A3708" s="5">
        <v>0.692133939176535</v>
      </c>
      <c r="B3708" s="5">
        <v>19500.0321675785</v>
      </c>
      <c r="C3708" s="5">
        <v>1.25497735628216</v>
      </c>
      <c r="D3708" s="5">
        <v>57226.8995825111</v>
      </c>
      <c r="E3708" s="2">
        <f t="shared" si="116"/>
        <v>0.562843417105625</v>
      </c>
      <c r="F3708" s="2">
        <f t="shared" si="117"/>
        <v>37726.8674149326</v>
      </c>
    </row>
    <row r="3709" spans="1:6">
      <c r="A3709" s="5">
        <v>0.749437935025118</v>
      </c>
      <c r="B3709" s="5">
        <v>17872.0123616954</v>
      </c>
      <c r="C3709" s="5">
        <v>1.28655630863561</v>
      </c>
      <c r="D3709" s="5">
        <v>54237.1207546862</v>
      </c>
      <c r="E3709" s="2">
        <f t="shared" si="116"/>
        <v>0.537118373610492</v>
      </c>
      <c r="F3709" s="2">
        <f t="shared" si="117"/>
        <v>36365.1083929908</v>
      </c>
    </row>
    <row r="3710" spans="1:6">
      <c r="A3710" s="5">
        <v>0.704262915830243</v>
      </c>
      <c r="B3710" s="5">
        <v>14507.2813462804</v>
      </c>
      <c r="C3710" s="5">
        <v>1.21967219083026</v>
      </c>
      <c r="D3710" s="5">
        <v>50339.0471759366</v>
      </c>
      <c r="E3710" s="2">
        <f t="shared" si="116"/>
        <v>0.515409275000017</v>
      </c>
      <c r="F3710" s="2">
        <f t="shared" si="117"/>
        <v>35831.7658296562</v>
      </c>
    </row>
    <row r="3711" spans="1:6">
      <c r="A3711" s="5">
        <v>0.68328020483797</v>
      </c>
      <c r="B3711" s="5">
        <v>16733.1607764522</v>
      </c>
      <c r="C3711" s="5">
        <v>1.14621843134166</v>
      </c>
      <c r="D3711" s="5">
        <v>51224.1369831285</v>
      </c>
      <c r="E3711" s="2">
        <f t="shared" si="116"/>
        <v>0.46293822650369</v>
      </c>
      <c r="F3711" s="2">
        <f t="shared" si="117"/>
        <v>34490.9762066763</v>
      </c>
    </row>
    <row r="3712" spans="1:6">
      <c r="A3712" s="5">
        <v>0.731294071784828</v>
      </c>
      <c r="B3712" s="5">
        <v>19196.2052582511</v>
      </c>
      <c r="C3712" s="5">
        <v>1.25623360340106</v>
      </c>
      <c r="D3712" s="5">
        <v>56935.7979998046</v>
      </c>
      <c r="E3712" s="2">
        <f t="shared" si="116"/>
        <v>0.524939531616232</v>
      </c>
      <c r="F3712" s="2">
        <f t="shared" si="117"/>
        <v>37739.5927415535</v>
      </c>
    </row>
    <row r="3713" spans="1:6">
      <c r="A3713" s="5">
        <v>0.718860094250894</v>
      </c>
      <c r="B3713" s="5">
        <v>19188.1011985053</v>
      </c>
      <c r="C3713" s="5">
        <v>1.22265889614405</v>
      </c>
      <c r="D3713" s="5">
        <v>56312.3049188492</v>
      </c>
      <c r="E3713" s="2">
        <f t="shared" si="116"/>
        <v>0.503798801893156</v>
      </c>
      <c r="F3713" s="2">
        <f t="shared" si="117"/>
        <v>37124.2037203439</v>
      </c>
    </row>
    <row r="3714" spans="1:6">
      <c r="A3714" s="5">
        <v>0.752937740158139</v>
      </c>
      <c r="B3714" s="5">
        <v>14292.2369491114</v>
      </c>
      <c r="C3714" s="5">
        <v>1.30627895206572</v>
      </c>
      <c r="D3714" s="5">
        <v>50756.3309836518</v>
      </c>
      <c r="E3714" s="2">
        <f t="shared" si="116"/>
        <v>0.553341211907581</v>
      </c>
      <c r="F3714" s="2">
        <f t="shared" si="117"/>
        <v>36464.0940345404</v>
      </c>
    </row>
    <row r="3715" spans="1:6">
      <c r="A3715" s="5">
        <v>0.657878797165766</v>
      </c>
      <c r="B3715" s="5">
        <v>23302.462763478</v>
      </c>
      <c r="C3715" s="5">
        <v>1.14774084753609</v>
      </c>
      <c r="D3715" s="5">
        <v>65765.3093377469</v>
      </c>
      <c r="E3715" s="2">
        <f t="shared" si="116"/>
        <v>0.489862050370324</v>
      </c>
      <c r="F3715" s="2">
        <f t="shared" si="117"/>
        <v>42462.8465742689</v>
      </c>
    </row>
    <row r="3716" spans="1:6">
      <c r="A3716" s="5">
        <v>0.701322216245595</v>
      </c>
      <c r="B3716" s="5">
        <v>26572.7687789923</v>
      </c>
      <c r="C3716" s="5">
        <v>1.21302809480666</v>
      </c>
      <c r="D3716" s="5">
        <v>65788.1132467179</v>
      </c>
      <c r="E3716" s="2">
        <f t="shared" ref="E3716:E3779" si="118">C3716-A3716</f>
        <v>0.511705878561065</v>
      </c>
      <c r="F3716" s="2">
        <f t="shared" ref="F3716:F3779" si="119">D3716-B3716</f>
        <v>39215.3444677256</v>
      </c>
    </row>
    <row r="3717" spans="1:6">
      <c r="A3717" s="5">
        <v>0.649852525403599</v>
      </c>
      <c r="B3717" s="5">
        <v>18011.0911919214</v>
      </c>
      <c r="C3717" s="5">
        <v>1.1181256931232</v>
      </c>
      <c r="D3717" s="5">
        <v>54212.8385308725</v>
      </c>
      <c r="E3717" s="2">
        <f t="shared" si="118"/>
        <v>0.468273167719601</v>
      </c>
      <c r="F3717" s="2">
        <f t="shared" si="119"/>
        <v>36201.7473389511</v>
      </c>
    </row>
    <row r="3718" spans="1:6">
      <c r="A3718" s="5">
        <v>0.682000788032939</v>
      </c>
      <c r="B3718" s="5">
        <v>15929.9185594023</v>
      </c>
      <c r="C3718" s="5">
        <v>1.19060447483284</v>
      </c>
      <c r="D3718" s="5">
        <v>53688.6351840412</v>
      </c>
      <c r="E3718" s="2">
        <f t="shared" si="118"/>
        <v>0.508603686799901</v>
      </c>
      <c r="F3718" s="2">
        <f t="shared" si="119"/>
        <v>37758.7166246389</v>
      </c>
    </row>
    <row r="3719" spans="1:6">
      <c r="A3719" s="5">
        <v>0.687416160616945</v>
      </c>
      <c r="B3719" s="5">
        <v>21507.3390735402</v>
      </c>
      <c r="C3719" s="5">
        <v>1.20893968683594</v>
      </c>
      <c r="D3719" s="5">
        <v>58926.5479932541</v>
      </c>
      <c r="E3719" s="2">
        <f t="shared" si="118"/>
        <v>0.521523526218995</v>
      </c>
      <c r="F3719" s="2">
        <f t="shared" si="119"/>
        <v>37419.2089197139</v>
      </c>
    </row>
    <row r="3720" spans="1:6">
      <c r="A3720" s="5">
        <v>0.729915565943504</v>
      </c>
      <c r="B3720" s="5">
        <v>24158.1879749287</v>
      </c>
      <c r="C3720" s="5">
        <v>1.28509503907624</v>
      </c>
      <c r="D3720" s="5">
        <v>65605.4044218553</v>
      </c>
      <c r="E3720" s="2">
        <f t="shared" si="118"/>
        <v>0.555179473132736</v>
      </c>
      <c r="F3720" s="2">
        <f t="shared" si="119"/>
        <v>41447.2164469266</v>
      </c>
    </row>
    <row r="3721" spans="1:6">
      <c r="A3721" s="5">
        <v>0.684624660601393</v>
      </c>
      <c r="B3721" s="5">
        <v>22832.4844373987</v>
      </c>
      <c r="C3721" s="5">
        <v>1.19977941772639</v>
      </c>
      <c r="D3721" s="5">
        <v>58393.3428924734</v>
      </c>
      <c r="E3721" s="2">
        <f t="shared" si="118"/>
        <v>0.515154757124997</v>
      </c>
      <c r="F3721" s="2">
        <f t="shared" si="119"/>
        <v>35560.8584550747</v>
      </c>
    </row>
    <row r="3722" spans="1:6">
      <c r="A3722" s="5">
        <v>0.708759353508074</v>
      </c>
      <c r="B3722" s="5">
        <v>21688.7550274248</v>
      </c>
      <c r="C3722" s="5">
        <v>1.25968279657217</v>
      </c>
      <c r="D3722" s="5">
        <v>59284.1655643042</v>
      </c>
      <c r="E3722" s="2">
        <f t="shared" si="118"/>
        <v>0.550923443064096</v>
      </c>
      <c r="F3722" s="2">
        <f t="shared" si="119"/>
        <v>37595.4105368794</v>
      </c>
    </row>
    <row r="3723" spans="1:6">
      <c r="A3723" s="5">
        <v>0.751437018619632</v>
      </c>
      <c r="B3723" s="5">
        <v>21854.0397320643</v>
      </c>
      <c r="C3723" s="5">
        <v>1.29645402372042</v>
      </c>
      <c r="D3723" s="5">
        <v>60609.0951982353</v>
      </c>
      <c r="E3723" s="2">
        <f t="shared" si="118"/>
        <v>0.545017005100788</v>
      </c>
      <c r="F3723" s="2">
        <f t="shared" si="119"/>
        <v>38755.055466171</v>
      </c>
    </row>
    <row r="3724" spans="1:6">
      <c r="A3724" s="5">
        <v>0.743668947544333</v>
      </c>
      <c r="B3724" s="5">
        <v>23111.6406327428</v>
      </c>
      <c r="C3724" s="5">
        <v>1.28909792076161</v>
      </c>
      <c r="D3724" s="5">
        <v>58758.1203457909</v>
      </c>
      <c r="E3724" s="2">
        <f t="shared" si="118"/>
        <v>0.545428973217277</v>
      </c>
      <c r="F3724" s="2">
        <f t="shared" si="119"/>
        <v>35646.4797130481</v>
      </c>
    </row>
    <row r="3725" spans="1:6">
      <c r="A3725" s="5">
        <v>0.684545468581237</v>
      </c>
      <c r="B3725" s="5">
        <v>22634.1951826296</v>
      </c>
      <c r="C3725" s="5">
        <v>1.18168049631358</v>
      </c>
      <c r="D3725" s="5">
        <v>59850.6293480533</v>
      </c>
      <c r="E3725" s="2">
        <f t="shared" si="118"/>
        <v>0.497135027732343</v>
      </c>
      <c r="F3725" s="2">
        <f t="shared" si="119"/>
        <v>37216.4341654237</v>
      </c>
    </row>
    <row r="3726" spans="1:6">
      <c r="A3726" s="5">
        <v>0.676680540391386</v>
      </c>
      <c r="B3726" s="5">
        <v>17261.3342310586</v>
      </c>
      <c r="C3726" s="5">
        <v>1.16195892515557</v>
      </c>
      <c r="D3726" s="5">
        <v>54602.2565533645</v>
      </c>
      <c r="E3726" s="2">
        <f t="shared" si="118"/>
        <v>0.485278384764184</v>
      </c>
      <c r="F3726" s="2">
        <f t="shared" si="119"/>
        <v>37340.9223223059</v>
      </c>
    </row>
    <row r="3727" spans="1:6">
      <c r="A3727" s="5">
        <v>0.793293328771493</v>
      </c>
      <c r="B3727" s="5">
        <v>19216.1656660417</v>
      </c>
      <c r="C3727" s="5">
        <v>1.36467204519623</v>
      </c>
      <c r="D3727" s="5">
        <v>56928.7317459332</v>
      </c>
      <c r="E3727" s="2">
        <f t="shared" si="118"/>
        <v>0.571378716424737</v>
      </c>
      <c r="F3727" s="2">
        <f t="shared" si="119"/>
        <v>37712.5660798915</v>
      </c>
    </row>
    <row r="3728" spans="1:6">
      <c r="A3728" s="5">
        <v>0.756267748806443</v>
      </c>
      <c r="B3728" s="5">
        <v>18354.9681095906</v>
      </c>
      <c r="C3728" s="5">
        <v>1.30776618029084</v>
      </c>
      <c r="D3728" s="5">
        <v>54095.0075722215</v>
      </c>
      <c r="E3728" s="2">
        <f t="shared" si="118"/>
        <v>0.551498431484397</v>
      </c>
      <c r="F3728" s="2">
        <f t="shared" si="119"/>
        <v>35740.0394626309</v>
      </c>
    </row>
    <row r="3729" spans="1:6">
      <c r="A3729" s="5">
        <v>0.6624488899655</v>
      </c>
      <c r="B3729" s="5">
        <v>21456.3158624543</v>
      </c>
      <c r="C3729" s="5">
        <v>1.13234931450436</v>
      </c>
      <c r="D3729" s="5">
        <v>57051.3607887555</v>
      </c>
      <c r="E3729" s="2">
        <f t="shared" si="118"/>
        <v>0.46990042453886</v>
      </c>
      <c r="F3729" s="2">
        <f t="shared" si="119"/>
        <v>35595.0449263012</v>
      </c>
    </row>
    <row r="3730" spans="1:6">
      <c r="A3730" s="5">
        <v>0.660523879241658</v>
      </c>
      <c r="B3730" s="5">
        <v>20940.9593527117</v>
      </c>
      <c r="C3730" s="5">
        <v>1.12493697846674</v>
      </c>
      <c r="D3730" s="5">
        <v>57528.810305556</v>
      </c>
      <c r="E3730" s="2">
        <f t="shared" si="118"/>
        <v>0.464413099225082</v>
      </c>
      <c r="F3730" s="2">
        <f t="shared" si="119"/>
        <v>36587.8509528443</v>
      </c>
    </row>
    <row r="3731" spans="1:6">
      <c r="A3731" s="5">
        <v>0.683208976561323</v>
      </c>
      <c r="B3731" s="5">
        <v>20555.5702185184</v>
      </c>
      <c r="C3731" s="5">
        <v>1.18773935283785</v>
      </c>
      <c r="D3731" s="5">
        <v>57803.937509782</v>
      </c>
      <c r="E3731" s="2">
        <f t="shared" si="118"/>
        <v>0.504530376276527</v>
      </c>
      <c r="F3731" s="2">
        <f t="shared" si="119"/>
        <v>37248.3672912636</v>
      </c>
    </row>
    <row r="3732" spans="1:6">
      <c r="A3732" s="5">
        <v>0.675614649612198</v>
      </c>
      <c r="B3732" s="5">
        <v>18607.7075756821</v>
      </c>
      <c r="C3732" s="5">
        <v>1.18600722091793</v>
      </c>
      <c r="D3732" s="5">
        <v>55519.466142467</v>
      </c>
      <c r="E3732" s="2">
        <f t="shared" si="118"/>
        <v>0.510392571305732</v>
      </c>
      <c r="F3732" s="2">
        <f t="shared" si="119"/>
        <v>36911.7585667849</v>
      </c>
    </row>
    <row r="3733" spans="1:6">
      <c r="A3733" s="5">
        <v>0.677308287962508</v>
      </c>
      <c r="B3733" s="5">
        <v>21459.2340697586</v>
      </c>
      <c r="C3733" s="5">
        <v>1.19280929654924</v>
      </c>
      <c r="D3733" s="5">
        <v>60401.5523586351</v>
      </c>
      <c r="E3733" s="2">
        <f t="shared" si="118"/>
        <v>0.515501008586732</v>
      </c>
      <c r="F3733" s="2">
        <f t="shared" si="119"/>
        <v>38942.3182888765</v>
      </c>
    </row>
    <row r="3734" spans="1:6">
      <c r="A3734" s="5">
        <v>0.623059961036896</v>
      </c>
      <c r="B3734" s="5">
        <v>17667.1733749288</v>
      </c>
      <c r="C3734" s="5">
        <v>1.05741637221195</v>
      </c>
      <c r="D3734" s="5">
        <v>54572.5431028509</v>
      </c>
      <c r="E3734" s="2">
        <f t="shared" si="118"/>
        <v>0.434356411175054</v>
      </c>
      <c r="F3734" s="2">
        <f t="shared" si="119"/>
        <v>36905.3697279221</v>
      </c>
    </row>
    <row r="3735" spans="1:6">
      <c r="A3735" s="5">
        <v>0.686565873437973</v>
      </c>
      <c r="B3735" s="5">
        <v>24243.285991579</v>
      </c>
      <c r="C3735" s="5">
        <v>1.19030103378127</v>
      </c>
      <c r="D3735" s="5">
        <v>58868.3835106679</v>
      </c>
      <c r="E3735" s="2">
        <f t="shared" si="118"/>
        <v>0.503735160343297</v>
      </c>
      <c r="F3735" s="2">
        <f t="shared" si="119"/>
        <v>34625.0975190889</v>
      </c>
    </row>
    <row r="3736" spans="1:6">
      <c r="A3736" s="5">
        <v>0.791829351170043</v>
      </c>
      <c r="B3736" s="5">
        <v>14850.3856879029</v>
      </c>
      <c r="C3736" s="5">
        <v>1.40610097754369</v>
      </c>
      <c r="D3736" s="5">
        <v>50828.6610798102</v>
      </c>
      <c r="E3736" s="2">
        <f t="shared" si="118"/>
        <v>0.614271626373647</v>
      </c>
      <c r="F3736" s="2">
        <f t="shared" si="119"/>
        <v>35978.2753919073</v>
      </c>
    </row>
    <row r="3737" spans="1:6">
      <c r="A3737" s="5">
        <v>0.686421369443853</v>
      </c>
      <c r="B3737" s="5">
        <v>22943.9698118098</v>
      </c>
      <c r="C3737" s="5">
        <v>1.19876675417982</v>
      </c>
      <c r="D3737" s="5">
        <v>59793.942732827</v>
      </c>
      <c r="E3737" s="2">
        <f t="shared" si="118"/>
        <v>0.512345384735967</v>
      </c>
      <c r="F3737" s="2">
        <f t="shared" si="119"/>
        <v>36849.9729210172</v>
      </c>
    </row>
    <row r="3738" spans="1:6">
      <c r="A3738" s="5">
        <v>0.632350343377265</v>
      </c>
      <c r="B3738" s="5">
        <v>21184.6436273561</v>
      </c>
      <c r="C3738" s="5">
        <v>1.09279626400337</v>
      </c>
      <c r="D3738" s="5">
        <v>59966.4987113303</v>
      </c>
      <c r="E3738" s="2">
        <f t="shared" si="118"/>
        <v>0.460445920626105</v>
      </c>
      <c r="F3738" s="2">
        <f t="shared" si="119"/>
        <v>38781.8550839742</v>
      </c>
    </row>
    <row r="3739" spans="1:6">
      <c r="A3739" s="5">
        <v>0.701309302321111</v>
      </c>
      <c r="B3739" s="5">
        <v>15568.5064690877</v>
      </c>
      <c r="C3739" s="5">
        <v>1.22094241933148</v>
      </c>
      <c r="D3739" s="5">
        <v>50856.3283344614</v>
      </c>
      <c r="E3739" s="2">
        <f t="shared" si="118"/>
        <v>0.519633117010369</v>
      </c>
      <c r="F3739" s="2">
        <f t="shared" si="119"/>
        <v>35287.8218653737</v>
      </c>
    </row>
    <row r="3740" spans="1:6">
      <c r="A3740" s="5">
        <v>0.673603834927471</v>
      </c>
      <c r="B3740" s="5">
        <v>22227.9419115745</v>
      </c>
      <c r="C3740" s="5">
        <v>1.18717228631082</v>
      </c>
      <c r="D3740" s="5">
        <v>60745.9140862453</v>
      </c>
      <c r="E3740" s="2">
        <f t="shared" si="118"/>
        <v>0.513568451383349</v>
      </c>
      <c r="F3740" s="2">
        <f t="shared" si="119"/>
        <v>38517.9721746708</v>
      </c>
    </row>
    <row r="3741" spans="1:6">
      <c r="A3741" s="5">
        <v>0.717173421737731</v>
      </c>
      <c r="B3741" s="5">
        <v>19916.101295379</v>
      </c>
      <c r="C3741" s="5">
        <v>1.21539985156499</v>
      </c>
      <c r="D3741" s="5">
        <v>56690.8681076279</v>
      </c>
      <c r="E3741" s="2">
        <f t="shared" si="118"/>
        <v>0.498226429827259</v>
      </c>
      <c r="F3741" s="2">
        <f t="shared" si="119"/>
        <v>36774.7668122489</v>
      </c>
    </row>
    <row r="3742" spans="1:6">
      <c r="A3742" s="5">
        <v>0.736778408308196</v>
      </c>
      <c r="B3742" s="5">
        <v>18458.4131748979</v>
      </c>
      <c r="C3742" s="5">
        <v>1.29065391885595</v>
      </c>
      <c r="D3742" s="5">
        <v>53669.2322932638</v>
      </c>
      <c r="E3742" s="2">
        <f t="shared" si="118"/>
        <v>0.553875510547754</v>
      </c>
      <c r="F3742" s="2">
        <f t="shared" si="119"/>
        <v>35210.8191183659</v>
      </c>
    </row>
    <row r="3743" spans="1:6">
      <c r="A3743" s="5">
        <v>0.680451237821225</v>
      </c>
      <c r="B3743" s="5">
        <v>26820.3532238139</v>
      </c>
      <c r="C3743" s="5">
        <v>1.16131175464054</v>
      </c>
      <c r="D3743" s="5">
        <v>65910.7746065796</v>
      </c>
      <c r="E3743" s="2">
        <f t="shared" si="118"/>
        <v>0.480860516819315</v>
      </c>
      <c r="F3743" s="2">
        <f t="shared" si="119"/>
        <v>39090.4213827657</v>
      </c>
    </row>
    <row r="3744" spans="1:6">
      <c r="A3744" s="5">
        <v>0.751322353647471</v>
      </c>
      <c r="B3744" s="5">
        <v>20203.204210593</v>
      </c>
      <c r="C3744" s="5">
        <v>1.26629371643525</v>
      </c>
      <c r="D3744" s="5">
        <v>57335.264727753</v>
      </c>
      <c r="E3744" s="2">
        <f t="shared" si="118"/>
        <v>0.514971362787779</v>
      </c>
      <c r="F3744" s="2">
        <f t="shared" si="119"/>
        <v>37132.06051716</v>
      </c>
    </row>
    <row r="3745" spans="1:6">
      <c r="A3745" s="5">
        <v>0.713387697242785</v>
      </c>
      <c r="B3745" s="5">
        <v>22762.0395691909</v>
      </c>
      <c r="C3745" s="5">
        <v>1.19160784780157</v>
      </c>
      <c r="D3745" s="5">
        <v>58544.3870425621</v>
      </c>
      <c r="E3745" s="2">
        <f t="shared" si="118"/>
        <v>0.478220150558785</v>
      </c>
      <c r="F3745" s="2">
        <f t="shared" si="119"/>
        <v>35782.3474733712</v>
      </c>
    </row>
    <row r="3746" spans="1:6">
      <c r="A3746" s="5">
        <v>0.674924393651931</v>
      </c>
      <c r="B3746" s="5">
        <v>21659.5915401362</v>
      </c>
      <c r="C3746" s="5">
        <v>1.1614675611792</v>
      </c>
      <c r="D3746" s="5">
        <v>61199.0887286898</v>
      </c>
      <c r="E3746" s="2">
        <f t="shared" si="118"/>
        <v>0.486543167527269</v>
      </c>
      <c r="F3746" s="2">
        <f t="shared" si="119"/>
        <v>39539.4971885536</v>
      </c>
    </row>
    <row r="3747" spans="1:6">
      <c r="A3747" s="5">
        <v>0.730593413678518</v>
      </c>
      <c r="B3747" s="5">
        <v>20452.0129214285</v>
      </c>
      <c r="C3747" s="5">
        <v>1.23315313845432</v>
      </c>
      <c r="D3747" s="5">
        <v>57026.3251049204</v>
      </c>
      <c r="E3747" s="2">
        <f t="shared" si="118"/>
        <v>0.502559724775802</v>
      </c>
      <c r="F3747" s="2">
        <f t="shared" si="119"/>
        <v>36574.3121834919</v>
      </c>
    </row>
    <row r="3748" spans="1:6">
      <c r="A3748" s="5">
        <v>0.672439935102727</v>
      </c>
      <c r="B3748" s="5">
        <v>21268.899725859</v>
      </c>
      <c r="C3748" s="5">
        <v>1.19263259875728</v>
      </c>
      <c r="D3748" s="5">
        <v>61598.7478649393</v>
      </c>
      <c r="E3748" s="2">
        <f t="shared" si="118"/>
        <v>0.520192663654553</v>
      </c>
      <c r="F3748" s="2">
        <f t="shared" si="119"/>
        <v>40329.8481390803</v>
      </c>
    </row>
    <row r="3749" spans="1:6">
      <c r="A3749" s="5">
        <v>0.721155247150811</v>
      </c>
      <c r="B3749" s="5">
        <v>17740.1562732814</v>
      </c>
      <c r="C3749" s="5">
        <v>1.24150424507492</v>
      </c>
      <c r="D3749" s="5">
        <v>53184.841627158</v>
      </c>
      <c r="E3749" s="2">
        <f t="shared" si="118"/>
        <v>0.520348997924109</v>
      </c>
      <c r="F3749" s="2">
        <f t="shared" si="119"/>
        <v>35444.6853538766</v>
      </c>
    </row>
    <row r="3750" spans="1:6">
      <c r="A3750" s="5">
        <v>0.718474269447893</v>
      </c>
      <c r="B3750" s="5">
        <v>18649.3637582334</v>
      </c>
      <c r="C3750" s="5">
        <v>1.25552905021299</v>
      </c>
      <c r="D3750" s="5">
        <v>54829.9935749397</v>
      </c>
      <c r="E3750" s="2">
        <f t="shared" si="118"/>
        <v>0.537054780765097</v>
      </c>
      <c r="F3750" s="2">
        <f t="shared" si="119"/>
        <v>36180.6298167063</v>
      </c>
    </row>
    <row r="3751" spans="1:6">
      <c r="A3751" s="5">
        <v>0.731687232466544</v>
      </c>
      <c r="B3751" s="5">
        <v>14908.3929794038</v>
      </c>
      <c r="C3751" s="5">
        <v>1.26618083692878</v>
      </c>
      <c r="D3751" s="5">
        <v>51396.0001902899</v>
      </c>
      <c r="E3751" s="2">
        <f t="shared" si="118"/>
        <v>0.534493604462236</v>
      </c>
      <c r="F3751" s="2">
        <f t="shared" si="119"/>
        <v>36487.6072108861</v>
      </c>
    </row>
    <row r="3752" spans="1:6">
      <c r="A3752" s="5">
        <v>0.691442832674477</v>
      </c>
      <c r="B3752" s="5">
        <v>22004.160557025</v>
      </c>
      <c r="C3752" s="5">
        <v>1.18413198648304</v>
      </c>
      <c r="D3752" s="5">
        <v>57647.9944035628</v>
      </c>
      <c r="E3752" s="2">
        <f t="shared" si="118"/>
        <v>0.492689153808563</v>
      </c>
      <c r="F3752" s="2">
        <f t="shared" si="119"/>
        <v>35643.8338465378</v>
      </c>
    </row>
    <row r="3753" spans="1:6">
      <c r="A3753" s="5">
        <v>0.686908389634251</v>
      </c>
      <c r="B3753" s="5">
        <v>22668.2506702513</v>
      </c>
      <c r="C3753" s="5">
        <v>1.19997143090796</v>
      </c>
      <c r="D3753" s="5">
        <v>59209.0670487526</v>
      </c>
      <c r="E3753" s="2">
        <f t="shared" si="118"/>
        <v>0.513063041273709</v>
      </c>
      <c r="F3753" s="2">
        <f t="shared" si="119"/>
        <v>36540.8163785013</v>
      </c>
    </row>
    <row r="3754" spans="1:6">
      <c r="A3754" s="5">
        <v>0.725211738478824</v>
      </c>
      <c r="B3754" s="5">
        <v>15890.2664756188</v>
      </c>
      <c r="C3754" s="5">
        <v>1.27045603076959</v>
      </c>
      <c r="D3754" s="5">
        <v>52669.7938453666</v>
      </c>
      <c r="E3754" s="2">
        <f t="shared" si="118"/>
        <v>0.545244292290766</v>
      </c>
      <c r="F3754" s="2">
        <f t="shared" si="119"/>
        <v>36779.5273697478</v>
      </c>
    </row>
    <row r="3755" spans="1:6">
      <c r="A3755" s="5">
        <v>0.711673512395167</v>
      </c>
      <c r="B3755" s="5">
        <v>19740.2829731678</v>
      </c>
      <c r="C3755" s="5">
        <v>1.20105978961392</v>
      </c>
      <c r="D3755" s="5">
        <v>57291.769881302</v>
      </c>
      <c r="E3755" s="2">
        <f t="shared" si="118"/>
        <v>0.489386277218753</v>
      </c>
      <c r="F3755" s="2">
        <f t="shared" si="119"/>
        <v>37551.4869081342</v>
      </c>
    </row>
    <row r="3756" spans="1:6">
      <c r="A3756" s="5">
        <v>0.740691794498547</v>
      </c>
      <c r="B3756" s="5">
        <v>20650.7884817774</v>
      </c>
      <c r="C3756" s="5">
        <v>1.29544023412069</v>
      </c>
      <c r="D3756" s="5">
        <v>56875.1467028081</v>
      </c>
      <c r="E3756" s="2">
        <f t="shared" si="118"/>
        <v>0.554748439622143</v>
      </c>
      <c r="F3756" s="2">
        <f t="shared" si="119"/>
        <v>36224.3582210307</v>
      </c>
    </row>
    <row r="3757" spans="1:6">
      <c r="A3757" s="5">
        <v>0.691536507283292</v>
      </c>
      <c r="B3757" s="5">
        <v>19223.963540923</v>
      </c>
      <c r="C3757" s="5">
        <v>1.22520461915585</v>
      </c>
      <c r="D3757" s="5">
        <v>55262.3366139072</v>
      </c>
      <c r="E3757" s="2">
        <f t="shared" si="118"/>
        <v>0.533668111872558</v>
      </c>
      <c r="F3757" s="2">
        <f t="shared" si="119"/>
        <v>36038.3730729842</v>
      </c>
    </row>
    <row r="3758" spans="1:6">
      <c r="A3758" s="5">
        <v>0.682664821605307</v>
      </c>
      <c r="B3758" s="5">
        <v>25766.5989461341</v>
      </c>
      <c r="C3758" s="5">
        <v>1.18995849607329</v>
      </c>
      <c r="D3758" s="5">
        <v>68074.7885424093</v>
      </c>
      <c r="E3758" s="2">
        <f t="shared" si="118"/>
        <v>0.507293674467983</v>
      </c>
      <c r="F3758" s="2">
        <f t="shared" si="119"/>
        <v>42308.1895962752</v>
      </c>
    </row>
    <row r="3759" spans="1:6">
      <c r="A3759" s="5">
        <v>0.675833776860268</v>
      </c>
      <c r="B3759" s="5">
        <v>21516.123192428</v>
      </c>
      <c r="C3759" s="5">
        <v>1.15011321155159</v>
      </c>
      <c r="D3759" s="5">
        <v>56435.2343292987</v>
      </c>
      <c r="E3759" s="2">
        <f t="shared" si="118"/>
        <v>0.474279434691322</v>
      </c>
      <c r="F3759" s="2">
        <f t="shared" si="119"/>
        <v>34919.1111368707</v>
      </c>
    </row>
    <row r="3760" spans="1:6">
      <c r="A3760" s="5">
        <v>0.760289599484101</v>
      </c>
      <c r="B3760" s="5">
        <v>15531.3311471953</v>
      </c>
      <c r="C3760" s="5">
        <v>1.29112352707169</v>
      </c>
      <c r="D3760" s="5">
        <v>49824.7574701703</v>
      </c>
      <c r="E3760" s="2">
        <f t="shared" si="118"/>
        <v>0.530833927587589</v>
      </c>
      <c r="F3760" s="2">
        <f t="shared" si="119"/>
        <v>34293.426322975</v>
      </c>
    </row>
    <row r="3761" spans="1:6">
      <c r="A3761" s="5">
        <v>0.656937817290263</v>
      </c>
      <c r="B3761" s="5">
        <v>19547.8295439853</v>
      </c>
      <c r="C3761" s="5">
        <v>1.13702810285246</v>
      </c>
      <c r="D3761" s="5">
        <v>57430.3302699306</v>
      </c>
      <c r="E3761" s="2">
        <f t="shared" si="118"/>
        <v>0.480090285562197</v>
      </c>
      <c r="F3761" s="2">
        <f t="shared" si="119"/>
        <v>37882.5007259453</v>
      </c>
    </row>
    <row r="3762" spans="1:6">
      <c r="A3762" s="5">
        <v>0.714040390777382</v>
      </c>
      <c r="B3762" s="5">
        <v>24352.2000991043</v>
      </c>
      <c r="C3762" s="5">
        <v>1.25380577405424</v>
      </c>
      <c r="D3762" s="5">
        <v>65533.8333896771</v>
      </c>
      <c r="E3762" s="2">
        <f t="shared" si="118"/>
        <v>0.539765383276858</v>
      </c>
      <c r="F3762" s="2">
        <f t="shared" si="119"/>
        <v>41181.6332905728</v>
      </c>
    </row>
    <row r="3763" spans="1:6">
      <c r="A3763" s="5">
        <v>0.717653666150758</v>
      </c>
      <c r="B3763" s="5">
        <v>16867.5266083764</v>
      </c>
      <c r="C3763" s="5">
        <v>1.2623645209169</v>
      </c>
      <c r="D3763" s="5">
        <v>51775.0376429487</v>
      </c>
      <c r="E3763" s="2">
        <f t="shared" si="118"/>
        <v>0.544710854766142</v>
      </c>
      <c r="F3763" s="2">
        <f t="shared" si="119"/>
        <v>34907.5110345723</v>
      </c>
    </row>
    <row r="3764" spans="1:6">
      <c r="A3764" s="5">
        <v>0.717195315710589</v>
      </c>
      <c r="B3764" s="5">
        <v>15354.973623846</v>
      </c>
      <c r="C3764" s="5">
        <v>1.25704916282464</v>
      </c>
      <c r="D3764" s="5">
        <v>51379.550196302</v>
      </c>
      <c r="E3764" s="2">
        <f t="shared" si="118"/>
        <v>0.539853847114051</v>
      </c>
      <c r="F3764" s="2">
        <f t="shared" si="119"/>
        <v>36024.576572456</v>
      </c>
    </row>
    <row r="3765" spans="1:6">
      <c r="A3765" s="5">
        <v>0.656058699548778</v>
      </c>
      <c r="B3765" s="5">
        <v>19225.5395078509</v>
      </c>
      <c r="C3765" s="5">
        <v>1.12376704838026</v>
      </c>
      <c r="D3765" s="5">
        <v>54377.4030847427</v>
      </c>
      <c r="E3765" s="2">
        <f t="shared" si="118"/>
        <v>0.467708348831482</v>
      </c>
      <c r="F3765" s="2">
        <f t="shared" si="119"/>
        <v>35151.8635768918</v>
      </c>
    </row>
    <row r="3766" spans="1:6">
      <c r="A3766" s="5">
        <v>0.663051978039357</v>
      </c>
      <c r="B3766" s="5">
        <v>22159.0661663508</v>
      </c>
      <c r="C3766" s="5">
        <v>1.16867238910624</v>
      </c>
      <c r="D3766" s="5">
        <v>61115.6255183785</v>
      </c>
      <c r="E3766" s="2">
        <f t="shared" si="118"/>
        <v>0.505620411066883</v>
      </c>
      <c r="F3766" s="2">
        <f t="shared" si="119"/>
        <v>38956.5593520277</v>
      </c>
    </row>
    <row r="3767" spans="1:6">
      <c r="A3767" s="5">
        <v>0.6807266307408</v>
      </c>
      <c r="B3767" s="5">
        <v>27543.9790711191</v>
      </c>
      <c r="C3767" s="5">
        <v>1.15688647754658</v>
      </c>
      <c r="D3767" s="5">
        <v>64361.8464552617</v>
      </c>
      <c r="E3767" s="2">
        <f t="shared" si="118"/>
        <v>0.47615984680578</v>
      </c>
      <c r="F3767" s="2">
        <f t="shared" si="119"/>
        <v>36817.8673841426</v>
      </c>
    </row>
    <row r="3768" spans="1:6">
      <c r="A3768" s="5">
        <v>0.688073957431034</v>
      </c>
      <c r="B3768" s="5">
        <v>22442.2760562467</v>
      </c>
      <c r="C3768" s="5">
        <v>1.18202010228588</v>
      </c>
      <c r="D3768" s="5">
        <v>60408.756842326</v>
      </c>
      <c r="E3768" s="2">
        <f t="shared" si="118"/>
        <v>0.493946144854846</v>
      </c>
      <c r="F3768" s="2">
        <f t="shared" si="119"/>
        <v>37966.4807860793</v>
      </c>
    </row>
    <row r="3769" spans="1:6">
      <c r="A3769" s="5">
        <v>0.693298567959254</v>
      </c>
      <c r="B3769" s="5">
        <v>18493.2427183142</v>
      </c>
      <c r="C3769" s="5">
        <v>1.1895885479414</v>
      </c>
      <c r="D3769" s="5">
        <v>54639.2501000882</v>
      </c>
      <c r="E3769" s="2">
        <f t="shared" si="118"/>
        <v>0.496289979982146</v>
      </c>
      <c r="F3769" s="2">
        <f t="shared" si="119"/>
        <v>36146.007381774</v>
      </c>
    </row>
    <row r="3770" spans="1:6">
      <c r="A3770" s="5">
        <v>0.740336969101827</v>
      </c>
      <c r="B3770" s="5">
        <v>20248.5134093147</v>
      </c>
      <c r="C3770" s="5">
        <v>1.27112405447561</v>
      </c>
      <c r="D3770" s="5">
        <v>57188.1613906948</v>
      </c>
      <c r="E3770" s="2">
        <f t="shared" si="118"/>
        <v>0.530787085373783</v>
      </c>
      <c r="F3770" s="2">
        <f t="shared" si="119"/>
        <v>36939.6479813801</v>
      </c>
    </row>
    <row r="3771" spans="1:6">
      <c r="A3771" s="5">
        <v>0.665820650288685</v>
      </c>
      <c r="B3771" s="5">
        <v>17989.326741035</v>
      </c>
      <c r="C3771" s="5">
        <v>1.12011779533878</v>
      </c>
      <c r="D3771" s="5">
        <v>55311.6690410653</v>
      </c>
      <c r="E3771" s="2">
        <f t="shared" si="118"/>
        <v>0.454297145050095</v>
      </c>
      <c r="F3771" s="2">
        <f t="shared" si="119"/>
        <v>37322.3423000303</v>
      </c>
    </row>
    <row r="3772" spans="1:6">
      <c r="A3772" s="5">
        <v>0.685676167254572</v>
      </c>
      <c r="B3772" s="5">
        <v>18105.3573868056</v>
      </c>
      <c r="C3772" s="5">
        <v>1.15910999700756</v>
      </c>
      <c r="D3772" s="5">
        <v>53981.4600108553</v>
      </c>
      <c r="E3772" s="2">
        <f t="shared" si="118"/>
        <v>0.473433829752988</v>
      </c>
      <c r="F3772" s="2">
        <f t="shared" si="119"/>
        <v>35876.1026240497</v>
      </c>
    </row>
    <row r="3773" spans="1:6">
      <c r="A3773" s="5">
        <v>0.759289148982704</v>
      </c>
      <c r="B3773" s="5">
        <v>21561.6021288298</v>
      </c>
      <c r="C3773" s="5">
        <v>1.34623984719145</v>
      </c>
      <c r="D3773" s="5">
        <v>60799.2230817939</v>
      </c>
      <c r="E3773" s="2">
        <f t="shared" si="118"/>
        <v>0.586950698208746</v>
      </c>
      <c r="F3773" s="2">
        <f t="shared" si="119"/>
        <v>39237.6209529641</v>
      </c>
    </row>
    <row r="3774" spans="1:6">
      <c r="A3774" s="5">
        <v>0.70905583470508</v>
      </c>
      <c r="B3774" s="5">
        <v>20127.8105633804</v>
      </c>
      <c r="C3774" s="5">
        <v>1.26053265517431</v>
      </c>
      <c r="D3774" s="5">
        <v>57235.3890663546</v>
      </c>
      <c r="E3774" s="2">
        <f t="shared" si="118"/>
        <v>0.55147682046923</v>
      </c>
      <c r="F3774" s="2">
        <f t="shared" si="119"/>
        <v>37107.5785029742</v>
      </c>
    </row>
    <row r="3775" spans="1:6">
      <c r="A3775" s="5">
        <v>0.68827405192335</v>
      </c>
      <c r="B3775" s="5">
        <v>16584.9832915188</v>
      </c>
      <c r="C3775" s="5">
        <v>1.1954086048007</v>
      </c>
      <c r="D3775" s="5">
        <v>53975.1341826829</v>
      </c>
      <c r="E3775" s="2">
        <f t="shared" si="118"/>
        <v>0.50713455287735</v>
      </c>
      <c r="F3775" s="2">
        <f t="shared" si="119"/>
        <v>37390.1508911641</v>
      </c>
    </row>
    <row r="3776" spans="1:6">
      <c r="A3776" s="5">
        <v>0.666755550556314</v>
      </c>
      <c r="B3776" s="5">
        <v>15146.8920539013</v>
      </c>
      <c r="C3776" s="5">
        <v>1.19244918286996</v>
      </c>
      <c r="D3776" s="5">
        <v>51370.447952232</v>
      </c>
      <c r="E3776" s="2">
        <f t="shared" si="118"/>
        <v>0.525693632313646</v>
      </c>
      <c r="F3776" s="2">
        <f t="shared" si="119"/>
        <v>36223.5558983307</v>
      </c>
    </row>
    <row r="3777" spans="1:6">
      <c r="A3777" s="5">
        <v>0.689689314111047</v>
      </c>
      <c r="B3777" s="5">
        <v>17657.0551158204</v>
      </c>
      <c r="C3777" s="5">
        <v>1.2054167215359</v>
      </c>
      <c r="D3777" s="5">
        <v>51914.3533569464</v>
      </c>
      <c r="E3777" s="2">
        <f t="shared" si="118"/>
        <v>0.515727407424853</v>
      </c>
      <c r="F3777" s="2">
        <f t="shared" si="119"/>
        <v>34257.298241126</v>
      </c>
    </row>
    <row r="3778" spans="1:6">
      <c r="A3778" s="5">
        <v>0.736031056248358</v>
      </c>
      <c r="B3778" s="5">
        <v>24401.7958288318</v>
      </c>
      <c r="C3778" s="5">
        <v>1.29764928133826</v>
      </c>
      <c r="D3778" s="5">
        <v>64390.3677289183</v>
      </c>
      <c r="E3778" s="2">
        <f t="shared" si="118"/>
        <v>0.561618225089902</v>
      </c>
      <c r="F3778" s="2">
        <f t="shared" si="119"/>
        <v>39988.5719000865</v>
      </c>
    </row>
    <row r="3779" spans="1:6">
      <c r="A3779" s="5">
        <v>0.730177872813094</v>
      </c>
      <c r="B3779" s="5">
        <v>16727.7124217519</v>
      </c>
      <c r="C3779" s="5">
        <v>1.26124081625568</v>
      </c>
      <c r="D3779" s="5">
        <v>53247.0682431171</v>
      </c>
      <c r="E3779" s="2">
        <f t="shared" si="118"/>
        <v>0.531062943442586</v>
      </c>
      <c r="F3779" s="2">
        <f t="shared" si="119"/>
        <v>36519.3558213652</v>
      </c>
    </row>
    <row r="3780" spans="1:6">
      <c r="A3780" s="5">
        <v>0.722338910774825</v>
      </c>
      <c r="B3780" s="5">
        <v>24999.9663211605</v>
      </c>
      <c r="C3780" s="5">
        <v>1.27020877114911</v>
      </c>
      <c r="D3780" s="5">
        <v>66753.7002467305</v>
      </c>
      <c r="E3780" s="2">
        <f t="shared" ref="E3780:E3843" si="120">C3780-A3780</f>
        <v>0.547869860374285</v>
      </c>
      <c r="F3780" s="2">
        <f t="shared" ref="F3780:F3843" si="121">D3780-B3780</f>
        <v>41753.73392557</v>
      </c>
    </row>
    <row r="3781" spans="1:6">
      <c r="A3781" s="5">
        <v>0.690015787172884</v>
      </c>
      <c r="B3781" s="5">
        <v>23495.9057528939</v>
      </c>
      <c r="C3781" s="5">
        <v>1.21823420461939</v>
      </c>
      <c r="D3781" s="5">
        <v>61333.6417887242</v>
      </c>
      <c r="E3781" s="2">
        <f t="shared" si="120"/>
        <v>0.528218417446506</v>
      </c>
      <c r="F3781" s="2">
        <f t="shared" si="121"/>
        <v>37837.7360358303</v>
      </c>
    </row>
    <row r="3782" spans="1:6">
      <c r="A3782" s="5">
        <v>0.692320099784461</v>
      </c>
      <c r="B3782" s="5">
        <v>23770.8560642573</v>
      </c>
      <c r="C3782" s="5">
        <v>1.19528858822074</v>
      </c>
      <c r="D3782" s="5">
        <v>60445.7384184868</v>
      </c>
      <c r="E3782" s="2">
        <f t="shared" si="120"/>
        <v>0.502968488436279</v>
      </c>
      <c r="F3782" s="2">
        <f t="shared" si="121"/>
        <v>36674.8823542295</v>
      </c>
    </row>
    <row r="3783" spans="1:6">
      <c r="A3783" s="5">
        <v>0.719130291000443</v>
      </c>
      <c r="B3783" s="5">
        <v>20386.1027135943</v>
      </c>
      <c r="C3783" s="5">
        <v>1.22787082148832</v>
      </c>
      <c r="D3783" s="5">
        <v>58362.4566252858</v>
      </c>
      <c r="E3783" s="2">
        <f t="shared" si="120"/>
        <v>0.508740530487877</v>
      </c>
      <c r="F3783" s="2">
        <f t="shared" si="121"/>
        <v>37976.3539116915</v>
      </c>
    </row>
    <row r="3784" spans="1:6">
      <c r="A3784" s="5">
        <v>0.682454805998079</v>
      </c>
      <c r="B3784" s="5">
        <v>21532.7616477461</v>
      </c>
      <c r="C3784" s="5">
        <v>1.17606274629091</v>
      </c>
      <c r="D3784" s="5">
        <v>59089.5902007516</v>
      </c>
      <c r="E3784" s="2">
        <f t="shared" si="120"/>
        <v>0.493607940292831</v>
      </c>
      <c r="F3784" s="2">
        <f t="shared" si="121"/>
        <v>37556.8285530055</v>
      </c>
    </row>
    <row r="3785" spans="1:6">
      <c r="A3785" s="5">
        <v>0.695748892219145</v>
      </c>
      <c r="B3785" s="5">
        <v>22135.1954792389</v>
      </c>
      <c r="C3785" s="5">
        <v>1.20732924873741</v>
      </c>
      <c r="D3785" s="5">
        <v>60995.7842805301</v>
      </c>
      <c r="E3785" s="2">
        <f t="shared" si="120"/>
        <v>0.511580356518265</v>
      </c>
      <c r="F3785" s="2">
        <f t="shared" si="121"/>
        <v>38860.5888012912</v>
      </c>
    </row>
    <row r="3786" spans="1:6">
      <c r="A3786" s="5">
        <v>0.726261605638455</v>
      </c>
      <c r="B3786" s="5">
        <v>18128.3894469997</v>
      </c>
      <c r="C3786" s="5">
        <v>1.27191019423199</v>
      </c>
      <c r="D3786" s="5">
        <v>54404.2634294292</v>
      </c>
      <c r="E3786" s="2">
        <f t="shared" si="120"/>
        <v>0.545648588593535</v>
      </c>
      <c r="F3786" s="2">
        <f t="shared" si="121"/>
        <v>36275.8739824295</v>
      </c>
    </row>
    <row r="3787" spans="1:6">
      <c r="A3787" s="5">
        <v>0.682811250173103</v>
      </c>
      <c r="B3787" s="5">
        <v>15511.6697958285</v>
      </c>
      <c r="C3787" s="5">
        <v>1.20071196248584</v>
      </c>
      <c r="D3787" s="5">
        <v>52702.9706406337</v>
      </c>
      <c r="E3787" s="2">
        <f t="shared" si="120"/>
        <v>0.517900712312737</v>
      </c>
      <c r="F3787" s="2">
        <f t="shared" si="121"/>
        <v>37191.3008448052</v>
      </c>
    </row>
    <row r="3788" spans="1:6">
      <c r="A3788" s="5">
        <v>0.692654063250153</v>
      </c>
      <c r="B3788" s="5">
        <v>21099.2306548429</v>
      </c>
      <c r="C3788" s="5">
        <v>1.20930352174205</v>
      </c>
      <c r="D3788" s="5">
        <v>56450.5481596774</v>
      </c>
      <c r="E3788" s="2">
        <f t="shared" si="120"/>
        <v>0.516649458491897</v>
      </c>
      <c r="F3788" s="2">
        <f t="shared" si="121"/>
        <v>35351.3175048345</v>
      </c>
    </row>
    <row r="3789" spans="1:6">
      <c r="A3789" s="5">
        <v>0.702300513731013</v>
      </c>
      <c r="B3789" s="5">
        <v>16810.8079414744</v>
      </c>
      <c r="C3789" s="5">
        <v>1.24496595944573</v>
      </c>
      <c r="D3789" s="5">
        <v>53900.9324202007</v>
      </c>
      <c r="E3789" s="2">
        <f t="shared" si="120"/>
        <v>0.542665445714717</v>
      </c>
      <c r="F3789" s="2">
        <f t="shared" si="121"/>
        <v>37090.1244787263</v>
      </c>
    </row>
    <row r="3790" spans="1:6">
      <c r="A3790" s="5">
        <v>0.713948375669092</v>
      </c>
      <c r="B3790" s="5">
        <v>24793.4588265566</v>
      </c>
      <c r="C3790" s="5">
        <v>1.25852303861394</v>
      </c>
      <c r="D3790" s="5">
        <v>63342.2265473362</v>
      </c>
      <c r="E3790" s="2">
        <f t="shared" si="120"/>
        <v>0.544574662944848</v>
      </c>
      <c r="F3790" s="2">
        <f t="shared" si="121"/>
        <v>38548.7677207796</v>
      </c>
    </row>
    <row r="3791" spans="1:6">
      <c r="A3791" s="5">
        <v>0.703373603616006</v>
      </c>
      <c r="B3791" s="5">
        <v>19792.1690239031</v>
      </c>
      <c r="C3791" s="5">
        <v>1.25324730013065</v>
      </c>
      <c r="D3791" s="5">
        <v>55180.9457947606</v>
      </c>
      <c r="E3791" s="2">
        <f t="shared" si="120"/>
        <v>0.549873696514644</v>
      </c>
      <c r="F3791" s="2">
        <f t="shared" si="121"/>
        <v>35388.7767708575</v>
      </c>
    </row>
    <row r="3792" spans="1:6">
      <c r="A3792" s="5">
        <v>0.691342055599719</v>
      </c>
      <c r="B3792" s="5">
        <v>19388.3700152876</v>
      </c>
      <c r="C3792" s="5">
        <v>1.17042165459303</v>
      </c>
      <c r="D3792" s="5">
        <v>56761.128240229</v>
      </c>
      <c r="E3792" s="2">
        <f t="shared" si="120"/>
        <v>0.479079598993311</v>
      </c>
      <c r="F3792" s="2">
        <f t="shared" si="121"/>
        <v>37372.7582249414</v>
      </c>
    </row>
    <row r="3793" spans="1:6">
      <c r="A3793" s="5">
        <v>0.711029913928865</v>
      </c>
      <c r="B3793" s="5">
        <v>16054.990128524</v>
      </c>
      <c r="C3793" s="5">
        <v>1.25323925564855</v>
      </c>
      <c r="D3793" s="5">
        <v>52676.5631501358</v>
      </c>
      <c r="E3793" s="2">
        <f t="shared" si="120"/>
        <v>0.542209341719685</v>
      </c>
      <c r="F3793" s="2">
        <f t="shared" si="121"/>
        <v>36621.5730216118</v>
      </c>
    </row>
    <row r="3794" spans="1:6">
      <c r="A3794" s="5">
        <v>0.699064714914588</v>
      </c>
      <c r="B3794" s="5">
        <v>17793.5290933681</v>
      </c>
      <c r="C3794" s="5">
        <v>1.23902649187102</v>
      </c>
      <c r="D3794" s="5">
        <v>54485.913486532</v>
      </c>
      <c r="E3794" s="2">
        <f t="shared" si="120"/>
        <v>0.539961776956432</v>
      </c>
      <c r="F3794" s="2">
        <f t="shared" si="121"/>
        <v>36692.3843931639</v>
      </c>
    </row>
    <row r="3795" spans="1:6">
      <c r="A3795" s="5">
        <v>0.630757381002559</v>
      </c>
      <c r="B3795" s="5">
        <v>18819.8513603372</v>
      </c>
      <c r="C3795" s="5">
        <v>1.07567557040083</v>
      </c>
      <c r="D3795" s="5">
        <v>54246.3888269588</v>
      </c>
      <c r="E3795" s="2">
        <f t="shared" si="120"/>
        <v>0.444918189398271</v>
      </c>
      <c r="F3795" s="2">
        <f t="shared" si="121"/>
        <v>35426.5374666216</v>
      </c>
    </row>
    <row r="3796" spans="1:6">
      <c r="A3796" s="5">
        <v>0.69308639285487</v>
      </c>
      <c r="B3796" s="5">
        <v>18445.7784624918</v>
      </c>
      <c r="C3796" s="5">
        <v>1.21471189821036</v>
      </c>
      <c r="D3796" s="5">
        <v>56675.1858592973</v>
      </c>
      <c r="E3796" s="2">
        <f t="shared" si="120"/>
        <v>0.52162550535549</v>
      </c>
      <c r="F3796" s="2">
        <f t="shared" si="121"/>
        <v>38229.4073968055</v>
      </c>
    </row>
    <row r="3797" spans="1:6">
      <c r="A3797" s="5">
        <v>0.770163503819329</v>
      </c>
      <c r="B3797" s="5">
        <v>14892.4841894922</v>
      </c>
      <c r="C3797" s="5">
        <v>1.36476128238763</v>
      </c>
      <c r="D3797" s="5">
        <v>52789.9891249555</v>
      </c>
      <c r="E3797" s="2">
        <f t="shared" si="120"/>
        <v>0.594597778568301</v>
      </c>
      <c r="F3797" s="2">
        <f t="shared" si="121"/>
        <v>37897.5049354633</v>
      </c>
    </row>
    <row r="3798" spans="1:6">
      <c r="A3798" s="5">
        <v>0.671472068650824</v>
      </c>
      <c r="B3798" s="5">
        <v>22069.589671843</v>
      </c>
      <c r="C3798" s="5">
        <v>1.16897566652559</v>
      </c>
      <c r="D3798" s="5">
        <v>60034.3801691729</v>
      </c>
      <c r="E3798" s="2">
        <f t="shared" si="120"/>
        <v>0.497503597874766</v>
      </c>
      <c r="F3798" s="2">
        <f t="shared" si="121"/>
        <v>37964.7904973299</v>
      </c>
    </row>
    <row r="3799" spans="1:6">
      <c r="A3799" s="5">
        <v>0.712080586132235</v>
      </c>
      <c r="B3799" s="5">
        <v>18845.3330942109</v>
      </c>
      <c r="C3799" s="5">
        <v>1.26851330508377</v>
      </c>
      <c r="D3799" s="5">
        <v>54676.2417632266</v>
      </c>
      <c r="E3799" s="2">
        <f t="shared" si="120"/>
        <v>0.556432718951535</v>
      </c>
      <c r="F3799" s="2">
        <f t="shared" si="121"/>
        <v>35830.9086690157</v>
      </c>
    </row>
    <row r="3800" spans="1:6">
      <c r="A3800" s="5">
        <v>0.733127980882553</v>
      </c>
      <c r="B3800" s="5">
        <v>20958.969769065</v>
      </c>
      <c r="C3800" s="5">
        <v>1.25440728263925</v>
      </c>
      <c r="D3800" s="5">
        <v>60534.4502654562</v>
      </c>
      <c r="E3800" s="2">
        <f t="shared" si="120"/>
        <v>0.521279301756697</v>
      </c>
      <c r="F3800" s="2">
        <f t="shared" si="121"/>
        <v>39575.4804963912</v>
      </c>
    </row>
    <row r="3801" spans="1:6">
      <c r="A3801" s="5">
        <v>0.665858214035234</v>
      </c>
      <c r="B3801" s="5">
        <v>22207.137705481</v>
      </c>
      <c r="C3801" s="5">
        <v>1.14746863908965</v>
      </c>
      <c r="D3801" s="5">
        <v>59786.1697727991</v>
      </c>
      <c r="E3801" s="2">
        <f t="shared" si="120"/>
        <v>0.481610425054416</v>
      </c>
      <c r="F3801" s="2">
        <f t="shared" si="121"/>
        <v>37579.0320673181</v>
      </c>
    </row>
    <row r="3802" spans="1:6">
      <c r="A3802" s="5">
        <v>0.735604210363684</v>
      </c>
      <c r="B3802" s="5">
        <v>22590.2139058766</v>
      </c>
      <c r="C3802" s="5">
        <v>1.27763121642331</v>
      </c>
      <c r="D3802" s="5">
        <v>59577.7238542011</v>
      </c>
      <c r="E3802" s="2">
        <f t="shared" si="120"/>
        <v>0.542027006059626</v>
      </c>
      <c r="F3802" s="2">
        <f t="shared" si="121"/>
        <v>36987.5099483245</v>
      </c>
    </row>
    <row r="3803" spans="1:6">
      <c r="A3803" s="5">
        <v>0.701305431073844</v>
      </c>
      <c r="B3803" s="5">
        <v>23478.4882540735</v>
      </c>
      <c r="C3803" s="5">
        <v>1.17226931417555</v>
      </c>
      <c r="D3803" s="5">
        <v>59189.1068062524</v>
      </c>
      <c r="E3803" s="2">
        <f t="shared" si="120"/>
        <v>0.470963883101706</v>
      </c>
      <c r="F3803" s="2">
        <f t="shared" si="121"/>
        <v>35710.6185521789</v>
      </c>
    </row>
    <row r="3804" spans="1:6">
      <c r="A3804" s="5">
        <v>0.68638559269168</v>
      </c>
      <c r="B3804" s="5">
        <v>16467.2203752386</v>
      </c>
      <c r="C3804" s="5">
        <v>1.14515214267392</v>
      </c>
      <c r="D3804" s="5">
        <v>52746.4212290841</v>
      </c>
      <c r="E3804" s="2">
        <f t="shared" si="120"/>
        <v>0.45876654998224</v>
      </c>
      <c r="F3804" s="2">
        <f t="shared" si="121"/>
        <v>36279.2008538455</v>
      </c>
    </row>
    <row r="3805" spans="1:6">
      <c r="A3805" s="5">
        <v>0.763897705878881</v>
      </c>
      <c r="B3805" s="5">
        <v>24257.8009065172</v>
      </c>
      <c r="C3805" s="5">
        <v>1.33794030786526</v>
      </c>
      <c r="D3805" s="5">
        <v>64826.3046796017</v>
      </c>
      <c r="E3805" s="2">
        <f t="shared" si="120"/>
        <v>0.574042601986379</v>
      </c>
      <c r="F3805" s="2">
        <f t="shared" si="121"/>
        <v>40568.5037730845</v>
      </c>
    </row>
    <row r="3806" spans="1:6">
      <c r="A3806" s="5">
        <v>0.708661266196873</v>
      </c>
      <c r="B3806" s="5">
        <v>20434.4278949855</v>
      </c>
      <c r="C3806" s="5">
        <v>1.23527676495389</v>
      </c>
      <c r="D3806" s="5">
        <v>58296.8410330742</v>
      </c>
      <c r="E3806" s="2">
        <f t="shared" si="120"/>
        <v>0.526615498757017</v>
      </c>
      <c r="F3806" s="2">
        <f t="shared" si="121"/>
        <v>37862.4131380887</v>
      </c>
    </row>
    <row r="3807" spans="1:6">
      <c r="A3807" s="5">
        <v>0.712960696927649</v>
      </c>
      <c r="B3807" s="5">
        <v>14949.8573594414</v>
      </c>
      <c r="C3807" s="5">
        <v>1.24974116862614</v>
      </c>
      <c r="D3807" s="5">
        <v>49938.2722626724</v>
      </c>
      <c r="E3807" s="2">
        <f t="shared" si="120"/>
        <v>0.536780471698491</v>
      </c>
      <c r="F3807" s="2">
        <f t="shared" si="121"/>
        <v>34988.414903231</v>
      </c>
    </row>
    <row r="3808" spans="1:6">
      <c r="A3808" s="5">
        <v>0.689538343396164</v>
      </c>
      <c r="B3808" s="5">
        <v>19386.1810701492</v>
      </c>
      <c r="C3808" s="5">
        <v>1.19276008763056</v>
      </c>
      <c r="D3808" s="5">
        <v>54918.7221741825</v>
      </c>
      <c r="E3808" s="2">
        <f t="shared" si="120"/>
        <v>0.503221744234396</v>
      </c>
      <c r="F3808" s="2">
        <f t="shared" si="121"/>
        <v>35532.5411040333</v>
      </c>
    </row>
    <row r="3809" spans="1:6">
      <c r="A3809" s="5">
        <v>0.733707874741336</v>
      </c>
      <c r="B3809" s="5">
        <v>21374.4543729096</v>
      </c>
      <c r="C3809" s="5">
        <v>1.2936423357398</v>
      </c>
      <c r="D3809" s="5">
        <v>57991.0191084435</v>
      </c>
      <c r="E3809" s="2">
        <f t="shared" si="120"/>
        <v>0.559934460998464</v>
      </c>
      <c r="F3809" s="2">
        <f t="shared" si="121"/>
        <v>36616.5647355339</v>
      </c>
    </row>
    <row r="3810" spans="1:6">
      <c r="A3810" s="5">
        <v>0.719540748011415</v>
      </c>
      <c r="B3810" s="5">
        <v>17948.4823812706</v>
      </c>
      <c r="C3810" s="5">
        <v>1.22497548059812</v>
      </c>
      <c r="D3810" s="5">
        <v>54228.0152097586</v>
      </c>
      <c r="E3810" s="2">
        <f t="shared" si="120"/>
        <v>0.505434732586705</v>
      </c>
      <c r="F3810" s="2">
        <f t="shared" si="121"/>
        <v>36279.532828488</v>
      </c>
    </row>
    <row r="3811" spans="1:6">
      <c r="A3811" s="5">
        <v>0.663032834983014</v>
      </c>
      <c r="B3811" s="5">
        <v>22080.398627727</v>
      </c>
      <c r="C3811" s="5">
        <v>1.13391996708606</v>
      </c>
      <c r="D3811" s="5">
        <v>58764.3453078271</v>
      </c>
      <c r="E3811" s="2">
        <f t="shared" si="120"/>
        <v>0.470887132103046</v>
      </c>
      <c r="F3811" s="2">
        <f t="shared" si="121"/>
        <v>36683.9466801001</v>
      </c>
    </row>
    <row r="3812" spans="1:6">
      <c r="A3812" s="5">
        <v>0.674201814470957</v>
      </c>
      <c r="B3812" s="5">
        <v>18869.9973198455</v>
      </c>
      <c r="C3812" s="5">
        <v>1.18775118065369</v>
      </c>
      <c r="D3812" s="5">
        <v>55988.9126733388</v>
      </c>
      <c r="E3812" s="2">
        <f t="shared" si="120"/>
        <v>0.513549366182733</v>
      </c>
      <c r="F3812" s="2">
        <f t="shared" si="121"/>
        <v>37118.9153534933</v>
      </c>
    </row>
    <row r="3813" spans="1:6">
      <c r="A3813" s="5">
        <v>0.661382801544364</v>
      </c>
      <c r="B3813" s="5">
        <v>16166.2539918965</v>
      </c>
      <c r="C3813" s="5">
        <v>1.12224240273197</v>
      </c>
      <c r="D3813" s="5">
        <v>51958.2801205648</v>
      </c>
      <c r="E3813" s="2">
        <f t="shared" si="120"/>
        <v>0.460859601187606</v>
      </c>
      <c r="F3813" s="2">
        <f t="shared" si="121"/>
        <v>35792.0261286683</v>
      </c>
    </row>
    <row r="3814" spans="1:6">
      <c r="A3814" s="5">
        <v>0.659631090095861</v>
      </c>
      <c r="B3814" s="5">
        <v>23721.9241428895</v>
      </c>
      <c r="C3814" s="5">
        <v>1.14751694138448</v>
      </c>
      <c r="D3814" s="5">
        <v>58208.6055020401</v>
      </c>
      <c r="E3814" s="2">
        <f t="shared" si="120"/>
        <v>0.487885851288619</v>
      </c>
      <c r="F3814" s="2">
        <f t="shared" si="121"/>
        <v>34486.6813591506</v>
      </c>
    </row>
    <row r="3815" spans="1:6">
      <c r="A3815" s="5">
        <v>0.728245890640239</v>
      </c>
      <c r="B3815" s="5">
        <v>19204.3866542318</v>
      </c>
      <c r="C3815" s="5">
        <v>1.28447807662964</v>
      </c>
      <c r="D3815" s="5">
        <v>56069.1049957567</v>
      </c>
      <c r="E3815" s="2">
        <f t="shared" si="120"/>
        <v>0.556232185989401</v>
      </c>
      <c r="F3815" s="2">
        <f t="shared" si="121"/>
        <v>36864.7183415249</v>
      </c>
    </row>
    <row r="3816" spans="1:6">
      <c r="A3816" s="5">
        <v>0.693043190905866</v>
      </c>
      <c r="B3816" s="5">
        <v>22385.1030432395</v>
      </c>
      <c r="C3816" s="5">
        <v>1.23342462811658</v>
      </c>
      <c r="D3816" s="5">
        <v>61039.7649596658</v>
      </c>
      <c r="E3816" s="2">
        <f t="shared" si="120"/>
        <v>0.540381437210714</v>
      </c>
      <c r="F3816" s="2">
        <f t="shared" si="121"/>
        <v>38654.6619164263</v>
      </c>
    </row>
    <row r="3817" spans="1:6">
      <c r="A3817" s="5">
        <v>0.679353247216019</v>
      </c>
      <c r="B3817" s="5">
        <v>19104.1466998266</v>
      </c>
      <c r="C3817" s="5">
        <v>1.15808126700067</v>
      </c>
      <c r="D3817" s="5">
        <v>54566.2534850084</v>
      </c>
      <c r="E3817" s="2">
        <f t="shared" si="120"/>
        <v>0.478728019784651</v>
      </c>
      <c r="F3817" s="2">
        <f t="shared" si="121"/>
        <v>35462.1067851818</v>
      </c>
    </row>
    <row r="3818" spans="1:6">
      <c r="A3818" s="5">
        <v>0.699779747246572</v>
      </c>
      <c r="B3818" s="5">
        <v>14774.1727574015</v>
      </c>
      <c r="C3818" s="5">
        <v>1.2327266864275</v>
      </c>
      <c r="D3818" s="5">
        <v>51134.8048679352</v>
      </c>
      <c r="E3818" s="2">
        <f t="shared" si="120"/>
        <v>0.532946939180928</v>
      </c>
      <c r="F3818" s="2">
        <f t="shared" si="121"/>
        <v>36360.6321105337</v>
      </c>
    </row>
    <row r="3819" spans="1:6">
      <c r="A3819" s="5">
        <v>0.684092874212852</v>
      </c>
      <c r="B3819" s="5">
        <v>19229.0323794189</v>
      </c>
      <c r="C3819" s="5">
        <v>1.21783613811331</v>
      </c>
      <c r="D3819" s="5">
        <v>55514.59841011</v>
      </c>
      <c r="E3819" s="2">
        <f t="shared" si="120"/>
        <v>0.533743263900458</v>
      </c>
      <c r="F3819" s="2">
        <f t="shared" si="121"/>
        <v>36285.5660306911</v>
      </c>
    </row>
    <row r="3820" spans="1:6">
      <c r="A3820" s="5">
        <v>0.690737935260064</v>
      </c>
      <c r="B3820" s="5">
        <v>18499.4228849625</v>
      </c>
      <c r="C3820" s="5">
        <v>1.21037232194444</v>
      </c>
      <c r="D3820" s="5">
        <v>56264.9289782919</v>
      </c>
      <c r="E3820" s="2">
        <f t="shared" si="120"/>
        <v>0.519634386684376</v>
      </c>
      <c r="F3820" s="2">
        <f t="shared" si="121"/>
        <v>37765.5060933294</v>
      </c>
    </row>
    <row r="3821" spans="1:6">
      <c r="A3821" s="5">
        <v>0.726532690518579</v>
      </c>
      <c r="B3821" s="5">
        <v>21116.633142933</v>
      </c>
      <c r="C3821" s="5">
        <v>1.26929596185131</v>
      </c>
      <c r="D3821" s="5">
        <v>58136.7116664626</v>
      </c>
      <c r="E3821" s="2">
        <f t="shared" si="120"/>
        <v>0.542763271332731</v>
      </c>
      <c r="F3821" s="2">
        <f t="shared" si="121"/>
        <v>37020.0785235296</v>
      </c>
    </row>
    <row r="3822" spans="1:6">
      <c r="A3822" s="5">
        <v>0.748119028373921</v>
      </c>
      <c r="B3822" s="5">
        <v>13938.1099045499</v>
      </c>
      <c r="C3822" s="5">
        <v>1.26507829101185</v>
      </c>
      <c r="D3822" s="5">
        <v>48364.3863078063</v>
      </c>
      <c r="E3822" s="2">
        <f t="shared" si="120"/>
        <v>0.516959262637929</v>
      </c>
      <c r="F3822" s="2">
        <f t="shared" si="121"/>
        <v>34426.2764032564</v>
      </c>
    </row>
    <row r="3823" spans="1:6">
      <c r="A3823" s="5">
        <v>0.693338359764527</v>
      </c>
      <c r="B3823" s="5">
        <v>17675.9524456854</v>
      </c>
      <c r="C3823" s="5">
        <v>1.19352948950396</v>
      </c>
      <c r="D3823" s="5">
        <v>54004.3066743236</v>
      </c>
      <c r="E3823" s="2">
        <f t="shared" si="120"/>
        <v>0.500191129739433</v>
      </c>
      <c r="F3823" s="2">
        <f t="shared" si="121"/>
        <v>36328.3542286382</v>
      </c>
    </row>
    <row r="3824" spans="1:6">
      <c r="A3824" s="5">
        <v>0.708779510063163</v>
      </c>
      <c r="B3824" s="5">
        <v>17833.017816931</v>
      </c>
      <c r="C3824" s="5">
        <v>1.27227952755834</v>
      </c>
      <c r="D3824" s="5">
        <v>55989.9101744043</v>
      </c>
      <c r="E3824" s="2">
        <f t="shared" si="120"/>
        <v>0.563500017495177</v>
      </c>
      <c r="F3824" s="2">
        <f t="shared" si="121"/>
        <v>38156.8923574733</v>
      </c>
    </row>
    <row r="3825" spans="1:6">
      <c r="A3825" s="5">
        <v>0.690411792896249</v>
      </c>
      <c r="B3825" s="5">
        <v>17683.1719923366</v>
      </c>
      <c r="C3825" s="5">
        <v>1.17350934026617</v>
      </c>
      <c r="D3825" s="5">
        <v>54740.2307230366</v>
      </c>
      <c r="E3825" s="2">
        <f t="shared" si="120"/>
        <v>0.483097547369921</v>
      </c>
      <c r="F3825" s="2">
        <f t="shared" si="121"/>
        <v>37057.0587307</v>
      </c>
    </row>
    <row r="3826" spans="1:6">
      <c r="A3826" s="5">
        <v>0.684847097836596</v>
      </c>
      <c r="B3826" s="5">
        <v>18689.1226920376</v>
      </c>
      <c r="C3826" s="5">
        <v>1.19236733111533</v>
      </c>
      <c r="D3826" s="5">
        <v>54897.7181640451</v>
      </c>
      <c r="E3826" s="2">
        <f t="shared" si="120"/>
        <v>0.507520233278734</v>
      </c>
      <c r="F3826" s="2">
        <f t="shared" si="121"/>
        <v>36208.5954720075</v>
      </c>
    </row>
    <row r="3827" spans="1:6">
      <c r="A3827" s="5">
        <v>0.754633440276544</v>
      </c>
      <c r="B3827" s="5">
        <v>17171.9523229261</v>
      </c>
      <c r="C3827" s="5">
        <v>1.32437033372721</v>
      </c>
      <c r="D3827" s="5">
        <v>54047.7506027472</v>
      </c>
      <c r="E3827" s="2">
        <f t="shared" si="120"/>
        <v>0.569736893450666</v>
      </c>
      <c r="F3827" s="2">
        <f t="shared" si="121"/>
        <v>36875.7982798211</v>
      </c>
    </row>
    <row r="3828" spans="1:6">
      <c r="A3828" s="5">
        <v>0.726344725102322</v>
      </c>
      <c r="B3828" s="5">
        <v>21205.7962045268</v>
      </c>
      <c r="C3828" s="5">
        <v>1.25903101375687</v>
      </c>
      <c r="D3828" s="5">
        <v>56842.3467686476</v>
      </c>
      <c r="E3828" s="2">
        <f t="shared" si="120"/>
        <v>0.532686288654548</v>
      </c>
      <c r="F3828" s="2">
        <f t="shared" si="121"/>
        <v>35636.5505641208</v>
      </c>
    </row>
    <row r="3829" spans="1:6">
      <c r="A3829" s="5">
        <v>0.738237211520304</v>
      </c>
      <c r="B3829" s="5">
        <v>18953.657802972</v>
      </c>
      <c r="C3829" s="5">
        <v>1.29332771291049</v>
      </c>
      <c r="D3829" s="5">
        <v>56622.2899631196</v>
      </c>
      <c r="E3829" s="2">
        <f t="shared" si="120"/>
        <v>0.555090501390186</v>
      </c>
      <c r="F3829" s="2">
        <f t="shared" si="121"/>
        <v>37668.6321601476</v>
      </c>
    </row>
    <row r="3830" spans="1:6">
      <c r="A3830" s="5">
        <v>0.670464550623561</v>
      </c>
      <c r="B3830" s="5">
        <v>19662.0526403043</v>
      </c>
      <c r="C3830" s="5">
        <v>1.16751666670576</v>
      </c>
      <c r="D3830" s="5">
        <v>57120.7152257092</v>
      </c>
      <c r="E3830" s="2">
        <f t="shared" si="120"/>
        <v>0.497052116082199</v>
      </c>
      <c r="F3830" s="2">
        <f t="shared" si="121"/>
        <v>37458.6625854049</v>
      </c>
    </row>
    <row r="3831" spans="1:6">
      <c r="A3831" s="5">
        <v>0.771673726711896</v>
      </c>
      <c r="B3831" s="5">
        <v>17346.0287234442</v>
      </c>
      <c r="C3831" s="5">
        <v>1.32753380382068</v>
      </c>
      <c r="D3831" s="5">
        <v>52412.9959090039</v>
      </c>
      <c r="E3831" s="2">
        <f t="shared" si="120"/>
        <v>0.555860077108784</v>
      </c>
      <c r="F3831" s="2">
        <f t="shared" si="121"/>
        <v>35066.9671855597</v>
      </c>
    </row>
    <row r="3832" spans="1:6">
      <c r="A3832" s="5">
        <v>0.675175312004941</v>
      </c>
      <c r="B3832" s="5">
        <v>19537.9954552282</v>
      </c>
      <c r="C3832" s="5">
        <v>1.14400802248341</v>
      </c>
      <c r="D3832" s="5">
        <v>55471.1238687544</v>
      </c>
      <c r="E3832" s="2">
        <f t="shared" si="120"/>
        <v>0.468832710478469</v>
      </c>
      <c r="F3832" s="2">
        <f t="shared" si="121"/>
        <v>35933.1284135262</v>
      </c>
    </row>
    <row r="3833" spans="1:6">
      <c r="A3833" s="5">
        <v>0.719613729627703</v>
      </c>
      <c r="B3833" s="5">
        <v>18122.2582761064</v>
      </c>
      <c r="C3833" s="5">
        <v>1.25008214908378</v>
      </c>
      <c r="D3833" s="5">
        <v>54743.4303418911</v>
      </c>
      <c r="E3833" s="2">
        <f t="shared" si="120"/>
        <v>0.530468419456077</v>
      </c>
      <c r="F3833" s="2">
        <f t="shared" si="121"/>
        <v>36621.1720657847</v>
      </c>
    </row>
    <row r="3834" spans="1:6">
      <c r="A3834" s="5">
        <v>0.710201710906382</v>
      </c>
      <c r="B3834" s="5">
        <v>18465.3128611881</v>
      </c>
      <c r="C3834" s="5">
        <v>1.24653209209716</v>
      </c>
      <c r="D3834" s="5">
        <v>55127.4576710781</v>
      </c>
      <c r="E3834" s="2">
        <f t="shared" si="120"/>
        <v>0.536330381190778</v>
      </c>
      <c r="F3834" s="2">
        <f t="shared" si="121"/>
        <v>36662.14480989</v>
      </c>
    </row>
    <row r="3835" spans="1:6">
      <c r="A3835" s="5">
        <v>0.736000696832891</v>
      </c>
      <c r="B3835" s="5">
        <v>25449.9920358483</v>
      </c>
      <c r="C3835" s="5">
        <v>1.28226896837205</v>
      </c>
      <c r="D3835" s="5">
        <v>64418.1551138337</v>
      </c>
      <c r="E3835" s="2">
        <f t="shared" si="120"/>
        <v>0.546268271539159</v>
      </c>
      <c r="F3835" s="2">
        <f t="shared" si="121"/>
        <v>38968.1630779854</v>
      </c>
    </row>
    <row r="3836" spans="1:6">
      <c r="A3836" s="5">
        <v>0.709260818640909</v>
      </c>
      <c r="B3836" s="5">
        <v>21324.5922761919</v>
      </c>
      <c r="C3836" s="5">
        <v>1.21490851650729</v>
      </c>
      <c r="D3836" s="5">
        <v>57127.9075986725</v>
      </c>
      <c r="E3836" s="2">
        <f t="shared" si="120"/>
        <v>0.505647697866381</v>
      </c>
      <c r="F3836" s="2">
        <f t="shared" si="121"/>
        <v>35803.3153224806</v>
      </c>
    </row>
    <row r="3837" spans="1:6">
      <c r="A3837" s="5">
        <v>0.712148489849796</v>
      </c>
      <c r="B3837" s="5">
        <v>22338.6608513862</v>
      </c>
      <c r="C3837" s="5">
        <v>1.20042019465221</v>
      </c>
      <c r="D3837" s="5">
        <v>60380.6972225864</v>
      </c>
      <c r="E3837" s="2">
        <f t="shared" si="120"/>
        <v>0.488271704802414</v>
      </c>
      <c r="F3837" s="2">
        <f t="shared" si="121"/>
        <v>38042.0363712002</v>
      </c>
    </row>
    <row r="3838" spans="1:6">
      <c r="A3838" s="5">
        <v>0.731138056109176</v>
      </c>
      <c r="B3838" s="5">
        <v>23701.2423456417</v>
      </c>
      <c r="C3838" s="5">
        <v>1.28849405020882</v>
      </c>
      <c r="D3838" s="5">
        <v>60515.8140105372</v>
      </c>
      <c r="E3838" s="2">
        <f t="shared" si="120"/>
        <v>0.557355994099644</v>
      </c>
      <c r="F3838" s="2">
        <f t="shared" si="121"/>
        <v>36814.5716648955</v>
      </c>
    </row>
    <row r="3839" spans="1:6">
      <c r="A3839" s="5">
        <v>0.748695446736912</v>
      </c>
      <c r="B3839" s="5">
        <v>20362.2103085047</v>
      </c>
      <c r="C3839" s="5">
        <v>1.32102584454881</v>
      </c>
      <c r="D3839" s="5">
        <v>55681.4655570191</v>
      </c>
      <c r="E3839" s="2">
        <f t="shared" si="120"/>
        <v>0.572330397811898</v>
      </c>
      <c r="F3839" s="2">
        <f t="shared" si="121"/>
        <v>35319.2552485144</v>
      </c>
    </row>
    <row r="3840" spans="1:6">
      <c r="A3840" s="5">
        <v>0.725842331381377</v>
      </c>
      <c r="B3840" s="5">
        <v>17904.3233336118</v>
      </c>
      <c r="C3840" s="5">
        <v>1.24796758271126</v>
      </c>
      <c r="D3840" s="5">
        <v>54809.9779991113</v>
      </c>
      <c r="E3840" s="2">
        <f t="shared" si="120"/>
        <v>0.522125251329883</v>
      </c>
      <c r="F3840" s="2">
        <f t="shared" si="121"/>
        <v>36905.6546654995</v>
      </c>
    </row>
    <row r="3841" spans="1:6">
      <c r="A3841" s="5">
        <v>0.711450398345561</v>
      </c>
      <c r="B3841" s="5">
        <v>19493.5712930141</v>
      </c>
      <c r="C3841" s="5">
        <v>1.233247605962</v>
      </c>
      <c r="D3841" s="5">
        <v>58568.4916413094</v>
      </c>
      <c r="E3841" s="2">
        <f t="shared" si="120"/>
        <v>0.521797207616439</v>
      </c>
      <c r="F3841" s="2">
        <f t="shared" si="121"/>
        <v>39074.9203482953</v>
      </c>
    </row>
    <row r="3842" spans="1:6">
      <c r="A3842" s="5">
        <v>0.656875422780864</v>
      </c>
      <c r="B3842" s="5">
        <v>21740.9769377889</v>
      </c>
      <c r="C3842" s="5">
        <v>1.13500201596969</v>
      </c>
      <c r="D3842" s="5">
        <v>60071.9432092934</v>
      </c>
      <c r="E3842" s="2">
        <f t="shared" si="120"/>
        <v>0.478126593188826</v>
      </c>
      <c r="F3842" s="2">
        <f t="shared" si="121"/>
        <v>38330.9662715045</v>
      </c>
    </row>
    <row r="3843" spans="1:6">
      <c r="A3843" s="5">
        <v>0.650085419038744</v>
      </c>
      <c r="B3843" s="5">
        <v>21935.4370667219</v>
      </c>
      <c r="C3843" s="5">
        <v>1.13574357311098</v>
      </c>
      <c r="D3843" s="5">
        <v>59710.8159573968</v>
      </c>
      <c r="E3843" s="2">
        <f t="shared" si="120"/>
        <v>0.485658154072236</v>
      </c>
      <c r="F3843" s="2">
        <f t="shared" si="121"/>
        <v>37775.3788906749</v>
      </c>
    </row>
    <row r="3844" spans="1:6">
      <c r="A3844" s="5">
        <v>0.661019005411421</v>
      </c>
      <c r="B3844" s="5">
        <v>20012.6878903788</v>
      </c>
      <c r="C3844" s="5">
        <v>1.15661992136406</v>
      </c>
      <c r="D3844" s="5">
        <v>57346.2689907956</v>
      </c>
      <c r="E3844" s="2">
        <f t="shared" ref="E3844:E3907" si="122">C3844-A3844</f>
        <v>0.495600915952639</v>
      </c>
      <c r="F3844" s="2">
        <f t="shared" ref="F3844:F3907" si="123">D3844-B3844</f>
        <v>37333.5811004168</v>
      </c>
    </row>
    <row r="3845" spans="1:6">
      <c r="A3845" s="5">
        <v>0.732496432503234</v>
      </c>
      <c r="B3845" s="5">
        <v>18678.2685092348</v>
      </c>
      <c r="C3845" s="5">
        <v>1.2729456751931</v>
      </c>
      <c r="D3845" s="5">
        <v>54176.6370324258</v>
      </c>
      <c r="E3845" s="2">
        <f t="shared" si="122"/>
        <v>0.540449242689866</v>
      </c>
      <c r="F3845" s="2">
        <f t="shared" si="123"/>
        <v>35498.368523191</v>
      </c>
    </row>
    <row r="3846" spans="1:6">
      <c r="A3846" s="5">
        <v>0.690803646450705</v>
      </c>
      <c r="B3846" s="5">
        <v>21773.297012356</v>
      </c>
      <c r="C3846" s="5">
        <v>1.18158303289041</v>
      </c>
      <c r="D3846" s="5">
        <v>59258.2542346869</v>
      </c>
      <c r="E3846" s="2">
        <f t="shared" si="122"/>
        <v>0.490779386439705</v>
      </c>
      <c r="F3846" s="2">
        <f t="shared" si="123"/>
        <v>37484.9572223309</v>
      </c>
    </row>
    <row r="3847" spans="1:6">
      <c r="A3847" s="5">
        <v>0.750190360152544</v>
      </c>
      <c r="B3847" s="5">
        <v>21176.577707575</v>
      </c>
      <c r="C3847" s="5">
        <v>1.31857738876365</v>
      </c>
      <c r="D3847" s="5">
        <v>57669.7567149261</v>
      </c>
      <c r="E3847" s="2">
        <f t="shared" si="122"/>
        <v>0.568387028611106</v>
      </c>
      <c r="F3847" s="2">
        <f t="shared" si="123"/>
        <v>36493.1790073511</v>
      </c>
    </row>
    <row r="3848" spans="1:6">
      <c r="A3848" s="5">
        <v>0.720940281376951</v>
      </c>
      <c r="B3848" s="5">
        <v>16528.3284885165</v>
      </c>
      <c r="C3848" s="5">
        <v>1.22879712339238</v>
      </c>
      <c r="D3848" s="5">
        <v>50556.7789658673</v>
      </c>
      <c r="E3848" s="2">
        <f t="shared" si="122"/>
        <v>0.507856842015429</v>
      </c>
      <c r="F3848" s="2">
        <f t="shared" si="123"/>
        <v>34028.4504773508</v>
      </c>
    </row>
    <row r="3849" spans="1:6">
      <c r="A3849" s="5">
        <v>0.685116129287224</v>
      </c>
      <c r="B3849" s="5">
        <v>21583.9299089711</v>
      </c>
      <c r="C3849" s="5">
        <v>1.19899328967995</v>
      </c>
      <c r="D3849" s="5">
        <v>59430.0224779369</v>
      </c>
      <c r="E3849" s="2">
        <f t="shared" si="122"/>
        <v>0.513877160392726</v>
      </c>
      <c r="F3849" s="2">
        <f t="shared" si="123"/>
        <v>37846.0925689658</v>
      </c>
    </row>
    <row r="3850" spans="1:6">
      <c r="A3850" s="5">
        <v>0.694264718452488</v>
      </c>
      <c r="B3850" s="5">
        <v>14731.776987555</v>
      </c>
      <c r="C3850" s="5">
        <v>1.22650624593581</v>
      </c>
      <c r="D3850" s="5">
        <v>50453.796460479</v>
      </c>
      <c r="E3850" s="2">
        <f t="shared" si="122"/>
        <v>0.532241527483322</v>
      </c>
      <c r="F3850" s="2">
        <f t="shared" si="123"/>
        <v>35722.019472924</v>
      </c>
    </row>
    <row r="3851" spans="1:6">
      <c r="A3851" s="5">
        <v>0.736028394468012</v>
      </c>
      <c r="B3851" s="5">
        <v>21219.4595476605</v>
      </c>
      <c r="C3851" s="5">
        <v>1.28744100887976</v>
      </c>
      <c r="D3851" s="5">
        <v>59478.202759471</v>
      </c>
      <c r="E3851" s="2">
        <f t="shared" si="122"/>
        <v>0.551412614411748</v>
      </c>
      <c r="F3851" s="2">
        <f t="shared" si="123"/>
        <v>38258.7432118105</v>
      </c>
    </row>
    <row r="3852" spans="1:6">
      <c r="A3852" s="5">
        <v>0.679784173614068</v>
      </c>
      <c r="B3852" s="5">
        <v>19614.9992198254</v>
      </c>
      <c r="C3852" s="5">
        <v>1.19321045061278</v>
      </c>
      <c r="D3852" s="5">
        <v>56917.3587257167</v>
      </c>
      <c r="E3852" s="2">
        <f t="shared" si="122"/>
        <v>0.513426276998712</v>
      </c>
      <c r="F3852" s="2">
        <f t="shared" si="123"/>
        <v>37302.3595058913</v>
      </c>
    </row>
    <row r="3853" spans="1:6">
      <c r="A3853" s="5">
        <v>0.698895385825469</v>
      </c>
      <c r="B3853" s="5">
        <v>28840.2644145299</v>
      </c>
      <c r="C3853" s="5">
        <v>1.21549217722228</v>
      </c>
      <c r="D3853" s="5">
        <v>69869.7513382325</v>
      </c>
      <c r="E3853" s="2">
        <f t="shared" si="122"/>
        <v>0.516596791396811</v>
      </c>
      <c r="F3853" s="2">
        <f t="shared" si="123"/>
        <v>41029.4869237026</v>
      </c>
    </row>
    <row r="3854" spans="1:6">
      <c r="A3854" s="5">
        <v>0.682368967558768</v>
      </c>
      <c r="B3854" s="5">
        <v>19071.4420594916</v>
      </c>
      <c r="C3854" s="5">
        <v>1.19345348122661</v>
      </c>
      <c r="D3854" s="5">
        <v>55697.0168283921</v>
      </c>
      <c r="E3854" s="2">
        <f t="shared" si="122"/>
        <v>0.511084513667842</v>
      </c>
      <c r="F3854" s="2">
        <f t="shared" si="123"/>
        <v>36625.5747689005</v>
      </c>
    </row>
    <row r="3855" spans="1:6">
      <c r="A3855" s="5">
        <v>0.666190371584548</v>
      </c>
      <c r="B3855" s="5">
        <v>18121.2236953977</v>
      </c>
      <c r="C3855" s="5">
        <v>1.17076746953314</v>
      </c>
      <c r="D3855" s="5">
        <v>55833.6088278992</v>
      </c>
      <c r="E3855" s="2">
        <f t="shared" si="122"/>
        <v>0.504577097948592</v>
      </c>
      <c r="F3855" s="2">
        <f t="shared" si="123"/>
        <v>37712.3851325015</v>
      </c>
    </row>
    <row r="3856" spans="1:6">
      <c r="A3856" s="5">
        <v>0.716202229727015</v>
      </c>
      <c r="B3856" s="5">
        <v>18043.8239416097</v>
      </c>
      <c r="C3856" s="5">
        <v>1.24379858431781</v>
      </c>
      <c r="D3856" s="5">
        <v>52804.3744823738</v>
      </c>
      <c r="E3856" s="2">
        <f t="shared" si="122"/>
        <v>0.527596354590795</v>
      </c>
      <c r="F3856" s="2">
        <f t="shared" si="123"/>
        <v>34760.5505407641</v>
      </c>
    </row>
    <row r="3857" spans="1:6">
      <c r="A3857" s="5">
        <v>0.759938408128052</v>
      </c>
      <c r="B3857" s="5">
        <v>20595.0528653135</v>
      </c>
      <c r="C3857" s="5">
        <v>1.31954894035196</v>
      </c>
      <c r="D3857" s="5">
        <v>58147.8866998567</v>
      </c>
      <c r="E3857" s="2">
        <f t="shared" si="122"/>
        <v>0.559610532223908</v>
      </c>
      <c r="F3857" s="2">
        <f t="shared" si="123"/>
        <v>37552.8338345432</v>
      </c>
    </row>
    <row r="3858" spans="1:6">
      <c r="A3858" s="5">
        <v>0.666696396236205</v>
      </c>
      <c r="B3858" s="5">
        <v>17634.5055818621</v>
      </c>
      <c r="C3858" s="5">
        <v>1.15102593152576</v>
      </c>
      <c r="D3858" s="5">
        <v>55763.9679579779</v>
      </c>
      <c r="E3858" s="2">
        <f t="shared" si="122"/>
        <v>0.484329535289555</v>
      </c>
      <c r="F3858" s="2">
        <f t="shared" si="123"/>
        <v>38129.4623761158</v>
      </c>
    </row>
    <row r="3859" spans="1:6">
      <c r="A3859" s="5">
        <v>0.682759746441568</v>
      </c>
      <c r="B3859" s="5">
        <v>17721.186949294</v>
      </c>
      <c r="C3859" s="5">
        <v>1.20565841354918</v>
      </c>
      <c r="D3859" s="5">
        <v>53907.8182096972</v>
      </c>
      <c r="E3859" s="2">
        <f t="shared" si="122"/>
        <v>0.522898667107612</v>
      </c>
      <c r="F3859" s="2">
        <f t="shared" si="123"/>
        <v>36186.6312604032</v>
      </c>
    </row>
    <row r="3860" spans="1:6">
      <c r="A3860" s="5">
        <v>0.702072674441</v>
      </c>
      <c r="B3860" s="5">
        <v>17335.2547456439</v>
      </c>
      <c r="C3860" s="5">
        <v>1.21269556631268</v>
      </c>
      <c r="D3860" s="5">
        <v>52219.8933126564</v>
      </c>
      <c r="E3860" s="2">
        <f t="shared" si="122"/>
        <v>0.51062289187168</v>
      </c>
      <c r="F3860" s="2">
        <f t="shared" si="123"/>
        <v>34884.6385670125</v>
      </c>
    </row>
    <row r="3861" spans="1:6">
      <c r="A3861" s="5">
        <v>0.704667612167123</v>
      </c>
      <c r="B3861" s="5">
        <v>20742.1000331981</v>
      </c>
      <c r="C3861" s="5">
        <v>1.22575629202662</v>
      </c>
      <c r="D3861" s="5">
        <v>57586.1722574806</v>
      </c>
      <c r="E3861" s="2">
        <f t="shared" si="122"/>
        <v>0.521088679859497</v>
      </c>
      <c r="F3861" s="2">
        <f t="shared" si="123"/>
        <v>36844.0722242825</v>
      </c>
    </row>
    <row r="3862" spans="1:6">
      <c r="A3862" s="5">
        <v>0.741095250383305</v>
      </c>
      <c r="B3862" s="5">
        <v>18655.979753586</v>
      </c>
      <c r="C3862" s="5">
        <v>1.28122261713417</v>
      </c>
      <c r="D3862" s="5">
        <v>55283.023050463</v>
      </c>
      <c r="E3862" s="2">
        <f t="shared" si="122"/>
        <v>0.540127366750865</v>
      </c>
      <c r="F3862" s="2">
        <f t="shared" si="123"/>
        <v>36627.043296877</v>
      </c>
    </row>
    <row r="3863" spans="1:6">
      <c r="A3863" s="5">
        <v>0.722058786104941</v>
      </c>
      <c r="B3863" s="5">
        <v>19460.1809141192</v>
      </c>
      <c r="C3863" s="5">
        <v>1.24148518479508</v>
      </c>
      <c r="D3863" s="5">
        <v>56848.0507520911</v>
      </c>
      <c r="E3863" s="2">
        <f t="shared" si="122"/>
        <v>0.519426398690139</v>
      </c>
      <c r="F3863" s="2">
        <f t="shared" si="123"/>
        <v>37387.8698379719</v>
      </c>
    </row>
    <row r="3864" spans="1:6">
      <c r="A3864" s="5">
        <v>0.714969294189521</v>
      </c>
      <c r="B3864" s="5">
        <v>21260.7666300996</v>
      </c>
      <c r="C3864" s="5">
        <v>1.27080239564062</v>
      </c>
      <c r="D3864" s="5">
        <v>58947.5347472817</v>
      </c>
      <c r="E3864" s="2">
        <f t="shared" si="122"/>
        <v>0.555833101451099</v>
      </c>
      <c r="F3864" s="2">
        <f t="shared" si="123"/>
        <v>37686.7681171821</v>
      </c>
    </row>
    <row r="3865" spans="1:6">
      <c r="A3865" s="5">
        <v>0.664077048097728</v>
      </c>
      <c r="B3865" s="5">
        <v>21673.3187481252</v>
      </c>
      <c r="C3865" s="5">
        <v>1.14235048420462</v>
      </c>
      <c r="D3865" s="5">
        <v>59372.2970144238</v>
      </c>
      <c r="E3865" s="2">
        <f t="shared" si="122"/>
        <v>0.478273436106892</v>
      </c>
      <c r="F3865" s="2">
        <f t="shared" si="123"/>
        <v>37698.9782662986</v>
      </c>
    </row>
    <row r="3866" spans="1:6">
      <c r="A3866" s="5">
        <v>0.700329623689569</v>
      </c>
      <c r="B3866" s="5">
        <v>16589.244706718</v>
      </c>
      <c r="C3866" s="5">
        <v>1.22275622291851</v>
      </c>
      <c r="D3866" s="5">
        <v>52942.1498144924</v>
      </c>
      <c r="E3866" s="2">
        <f t="shared" si="122"/>
        <v>0.522426599228941</v>
      </c>
      <c r="F3866" s="2">
        <f t="shared" si="123"/>
        <v>36352.9051077744</v>
      </c>
    </row>
    <row r="3867" spans="1:6">
      <c r="A3867" s="5">
        <v>0.662129127883892</v>
      </c>
      <c r="B3867" s="5">
        <v>20325.521430051</v>
      </c>
      <c r="C3867" s="5">
        <v>1.14779354243355</v>
      </c>
      <c r="D3867" s="5">
        <v>58201.8124234967</v>
      </c>
      <c r="E3867" s="2">
        <f t="shared" si="122"/>
        <v>0.485664414549658</v>
      </c>
      <c r="F3867" s="2">
        <f t="shared" si="123"/>
        <v>37876.2909934457</v>
      </c>
    </row>
    <row r="3868" spans="1:6">
      <c r="A3868" s="5">
        <v>0.696632487640962</v>
      </c>
      <c r="B3868" s="5">
        <v>17028.5054956516</v>
      </c>
      <c r="C3868" s="5">
        <v>1.17784022451953</v>
      </c>
      <c r="D3868" s="5">
        <v>53336.9490748434</v>
      </c>
      <c r="E3868" s="2">
        <f t="shared" si="122"/>
        <v>0.481207736878568</v>
      </c>
      <c r="F3868" s="2">
        <f t="shared" si="123"/>
        <v>36308.4435791918</v>
      </c>
    </row>
    <row r="3869" spans="1:6">
      <c r="A3869" s="5">
        <v>0.723692401379947</v>
      </c>
      <c r="B3869" s="5">
        <v>19864.0603609988</v>
      </c>
      <c r="C3869" s="5">
        <v>1.24462578134361</v>
      </c>
      <c r="D3869" s="5">
        <v>56527.8980317425</v>
      </c>
      <c r="E3869" s="2">
        <f t="shared" si="122"/>
        <v>0.520933379963663</v>
      </c>
      <c r="F3869" s="2">
        <f t="shared" si="123"/>
        <v>36663.8376707437</v>
      </c>
    </row>
    <row r="3870" spans="1:6">
      <c r="A3870" s="5">
        <v>0.698770749834488</v>
      </c>
      <c r="B3870" s="5">
        <v>20995.9313374028</v>
      </c>
      <c r="C3870" s="5">
        <v>1.2091019785518</v>
      </c>
      <c r="D3870" s="5">
        <v>57576.3977425837</v>
      </c>
      <c r="E3870" s="2">
        <f t="shared" si="122"/>
        <v>0.510331228717312</v>
      </c>
      <c r="F3870" s="2">
        <f t="shared" si="123"/>
        <v>36580.4664051809</v>
      </c>
    </row>
    <row r="3871" spans="1:6">
      <c r="A3871" s="5">
        <v>0.746942597500449</v>
      </c>
      <c r="B3871" s="5">
        <v>20817.5817543196</v>
      </c>
      <c r="C3871" s="5">
        <v>1.30480457702546</v>
      </c>
      <c r="D3871" s="5">
        <v>60360.5157029772</v>
      </c>
      <c r="E3871" s="2">
        <f t="shared" si="122"/>
        <v>0.557861979525011</v>
      </c>
      <c r="F3871" s="2">
        <f t="shared" si="123"/>
        <v>39542.9339486576</v>
      </c>
    </row>
    <row r="3872" spans="1:6">
      <c r="A3872" s="5">
        <v>0.696997219906129</v>
      </c>
      <c r="B3872" s="5">
        <v>20224.7814378366</v>
      </c>
      <c r="C3872" s="5">
        <v>1.18321707949936</v>
      </c>
      <c r="D3872" s="5">
        <v>57003.695763458</v>
      </c>
      <c r="E3872" s="2">
        <f t="shared" si="122"/>
        <v>0.486219859593231</v>
      </c>
      <c r="F3872" s="2">
        <f t="shared" si="123"/>
        <v>36778.9143256214</v>
      </c>
    </row>
    <row r="3873" spans="1:6">
      <c r="A3873" s="5">
        <v>0.698670576376456</v>
      </c>
      <c r="B3873" s="5">
        <v>16578.3794365306</v>
      </c>
      <c r="C3873" s="5">
        <v>1.20955472741635</v>
      </c>
      <c r="D3873" s="5">
        <v>53447.1622418053</v>
      </c>
      <c r="E3873" s="2">
        <f t="shared" si="122"/>
        <v>0.510884151039894</v>
      </c>
      <c r="F3873" s="2">
        <f t="shared" si="123"/>
        <v>36868.7828052747</v>
      </c>
    </row>
    <row r="3874" spans="1:6">
      <c r="A3874" s="5">
        <v>0.717604638881799</v>
      </c>
      <c r="B3874" s="5">
        <v>21376.0353471177</v>
      </c>
      <c r="C3874" s="5">
        <v>1.26302219679783</v>
      </c>
      <c r="D3874" s="5">
        <v>57733.2995532027</v>
      </c>
      <c r="E3874" s="2">
        <f t="shared" si="122"/>
        <v>0.545417557916031</v>
      </c>
      <c r="F3874" s="2">
        <f t="shared" si="123"/>
        <v>36357.264206085</v>
      </c>
    </row>
    <row r="3875" spans="1:6">
      <c r="A3875" s="5">
        <v>0.712493423210019</v>
      </c>
      <c r="B3875" s="5">
        <v>17476.0707376851</v>
      </c>
      <c r="C3875" s="5">
        <v>1.24014267518294</v>
      </c>
      <c r="D3875" s="5">
        <v>53831.4646750009</v>
      </c>
      <c r="E3875" s="2">
        <f t="shared" si="122"/>
        <v>0.527649251972921</v>
      </c>
      <c r="F3875" s="2">
        <f t="shared" si="123"/>
        <v>36355.3939373158</v>
      </c>
    </row>
    <row r="3876" spans="1:6">
      <c r="A3876" s="5">
        <v>0.737846749521681</v>
      </c>
      <c r="B3876" s="5">
        <v>18295.6587016881</v>
      </c>
      <c r="C3876" s="5">
        <v>1.24217037954745</v>
      </c>
      <c r="D3876" s="5">
        <v>54827.8446335371</v>
      </c>
      <c r="E3876" s="2">
        <f t="shared" si="122"/>
        <v>0.504323630025769</v>
      </c>
      <c r="F3876" s="2">
        <f t="shared" si="123"/>
        <v>36532.185931849</v>
      </c>
    </row>
    <row r="3877" spans="1:6">
      <c r="A3877" s="5">
        <v>0.686000718445628</v>
      </c>
      <c r="B3877" s="5">
        <v>16788.5363202868</v>
      </c>
      <c r="C3877" s="5">
        <v>1.17607551548278</v>
      </c>
      <c r="D3877" s="5">
        <v>53063.8150521476</v>
      </c>
      <c r="E3877" s="2">
        <f t="shared" si="122"/>
        <v>0.490074797037152</v>
      </c>
      <c r="F3877" s="2">
        <f t="shared" si="123"/>
        <v>36275.2787318608</v>
      </c>
    </row>
    <row r="3878" spans="1:6">
      <c r="A3878" s="5">
        <v>0.694090524292271</v>
      </c>
      <c r="B3878" s="5">
        <v>19928.4674696055</v>
      </c>
      <c r="C3878" s="5">
        <v>1.20025117074954</v>
      </c>
      <c r="D3878" s="5">
        <v>57876.237449693</v>
      </c>
      <c r="E3878" s="2">
        <f t="shared" si="122"/>
        <v>0.506160646457269</v>
      </c>
      <c r="F3878" s="2">
        <f t="shared" si="123"/>
        <v>37947.7699800875</v>
      </c>
    </row>
    <row r="3879" spans="1:6">
      <c r="A3879" s="5">
        <v>0.697276244077021</v>
      </c>
      <c r="B3879" s="5">
        <v>19977.7772194163</v>
      </c>
      <c r="C3879" s="5">
        <v>1.19808406572333</v>
      </c>
      <c r="D3879" s="5">
        <v>56337.3551522676</v>
      </c>
      <c r="E3879" s="2">
        <f t="shared" si="122"/>
        <v>0.500807821646309</v>
      </c>
      <c r="F3879" s="2">
        <f t="shared" si="123"/>
        <v>36359.5779328513</v>
      </c>
    </row>
    <row r="3880" spans="1:6">
      <c r="A3880" s="5">
        <v>0.701711630699903</v>
      </c>
      <c r="B3880" s="5">
        <v>21648.8683801359</v>
      </c>
      <c r="C3880" s="5">
        <v>1.25234941539393</v>
      </c>
      <c r="D3880" s="5">
        <v>61440.5942151562</v>
      </c>
      <c r="E3880" s="2">
        <f t="shared" si="122"/>
        <v>0.550637784694027</v>
      </c>
      <c r="F3880" s="2">
        <f t="shared" si="123"/>
        <v>39791.7258350203</v>
      </c>
    </row>
    <row r="3881" spans="1:6">
      <c r="A3881" s="5">
        <v>0.721953837193888</v>
      </c>
      <c r="B3881" s="5">
        <v>16966.2763527799</v>
      </c>
      <c r="C3881" s="5">
        <v>1.28703073032161</v>
      </c>
      <c r="D3881" s="5">
        <v>53881.0838355153</v>
      </c>
      <c r="E3881" s="2">
        <f t="shared" si="122"/>
        <v>0.565076893127722</v>
      </c>
      <c r="F3881" s="2">
        <f t="shared" si="123"/>
        <v>36914.8074827354</v>
      </c>
    </row>
    <row r="3882" spans="1:6">
      <c r="A3882" s="5">
        <v>0.696969143636424</v>
      </c>
      <c r="B3882" s="5">
        <v>19471.1690937347</v>
      </c>
      <c r="C3882" s="5">
        <v>1.19483352993513</v>
      </c>
      <c r="D3882" s="5">
        <v>54625.3679349219</v>
      </c>
      <c r="E3882" s="2">
        <f t="shared" si="122"/>
        <v>0.497864386298706</v>
      </c>
      <c r="F3882" s="2">
        <f t="shared" si="123"/>
        <v>35154.1988411872</v>
      </c>
    </row>
    <row r="3883" spans="1:6">
      <c r="A3883" s="5">
        <v>0.685167980293077</v>
      </c>
      <c r="B3883" s="5">
        <v>19553.9481739159</v>
      </c>
      <c r="C3883" s="5">
        <v>1.19007565349343</v>
      </c>
      <c r="D3883" s="5">
        <v>58346.2898227498</v>
      </c>
      <c r="E3883" s="2">
        <f t="shared" si="122"/>
        <v>0.504907673200353</v>
      </c>
      <c r="F3883" s="2">
        <f t="shared" si="123"/>
        <v>38792.3416488339</v>
      </c>
    </row>
    <row r="3884" spans="1:6">
      <c r="A3884" s="5">
        <v>0.689744408030688</v>
      </c>
      <c r="B3884" s="5">
        <v>17191.0892903085</v>
      </c>
      <c r="C3884" s="5">
        <v>1.16963083930969</v>
      </c>
      <c r="D3884" s="5">
        <v>53251.7709044023</v>
      </c>
      <c r="E3884" s="2">
        <f t="shared" si="122"/>
        <v>0.479886431279002</v>
      </c>
      <c r="F3884" s="2">
        <f t="shared" si="123"/>
        <v>36060.6816140938</v>
      </c>
    </row>
    <row r="3885" spans="1:6">
      <c r="A3885" s="5">
        <v>0.628537945031482</v>
      </c>
      <c r="B3885" s="5">
        <v>21848.044613949</v>
      </c>
      <c r="C3885" s="5">
        <v>1.03921000818268</v>
      </c>
      <c r="D3885" s="5">
        <v>57927.1758068908</v>
      </c>
      <c r="E3885" s="2">
        <f t="shared" si="122"/>
        <v>0.410672063151198</v>
      </c>
      <c r="F3885" s="2">
        <f t="shared" si="123"/>
        <v>36079.1311929418</v>
      </c>
    </row>
    <row r="3886" spans="1:6">
      <c r="A3886" s="5">
        <v>0.657654043610368</v>
      </c>
      <c r="B3886" s="5">
        <v>19555.7208266491</v>
      </c>
      <c r="C3886" s="5">
        <v>1.14813890866421</v>
      </c>
      <c r="D3886" s="5">
        <v>57756.7283510492</v>
      </c>
      <c r="E3886" s="2">
        <f t="shared" si="122"/>
        <v>0.490484865053842</v>
      </c>
      <c r="F3886" s="2">
        <f t="shared" si="123"/>
        <v>38201.0075244001</v>
      </c>
    </row>
    <row r="3887" spans="1:6">
      <c r="A3887" s="5">
        <v>0.731124182193428</v>
      </c>
      <c r="B3887" s="5">
        <v>14578.6790623243</v>
      </c>
      <c r="C3887" s="5">
        <v>1.26110813200216</v>
      </c>
      <c r="D3887" s="5">
        <v>50371.5316204027</v>
      </c>
      <c r="E3887" s="2">
        <f t="shared" si="122"/>
        <v>0.529983949808732</v>
      </c>
      <c r="F3887" s="2">
        <f t="shared" si="123"/>
        <v>35792.8525580784</v>
      </c>
    </row>
    <row r="3888" spans="1:6">
      <c r="A3888" s="5">
        <v>0.652144700888724</v>
      </c>
      <c r="B3888" s="5">
        <v>20209.9794116882</v>
      </c>
      <c r="C3888" s="5">
        <v>1.09724101239416</v>
      </c>
      <c r="D3888" s="5">
        <v>56289.056427584</v>
      </c>
      <c r="E3888" s="2">
        <f t="shared" si="122"/>
        <v>0.445096311505436</v>
      </c>
      <c r="F3888" s="2">
        <f t="shared" si="123"/>
        <v>36079.0770158958</v>
      </c>
    </row>
    <row r="3889" spans="1:6">
      <c r="A3889" s="5">
        <v>0.715279328518426</v>
      </c>
      <c r="B3889" s="5">
        <v>24992.8756553474</v>
      </c>
      <c r="C3889" s="5">
        <v>1.21284660275417</v>
      </c>
      <c r="D3889" s="5">
        <v>61158.8394821823</v>
      </c>
      <c r="E3889" s="2">
        <f t="shared" si="122"/>
        <v>0.497567274235744</v>
      </c>
      <c r="F3889" s="2">
        <f t="shared" si="123"/>
        <v>36165.9638268349</v>
      </c>
    </row>
    <row r="3890" spans="1:6">
      <c r="A3890" s="5">
        <v>0.703895396986508</v>
      </c>
      <c r="B3890" s="5">
        <v>20563.5468253526</v>
      </c>
      <c r="C3890" s="5">
        <v>1.24235186089616</v>
      </c>
      <c r="D3890" s="5">
        <v>57116.9383749934</v>
      </c>
      <c r="E3890" s="2">
        <f t="shared" si="122"/>
        <v>0.538456463909652</v>
      </c>
      <c r="F3890" s="2">
        <f t="shared" si="123"/>
        <v>36553.3915496408</v>
      </c>
    </row>
    <row r="3891" spans="1:6">
      <c r="A3891" s="5">
        <v>0.70783331470816</v>
      </c>
      <c r="B3891" s="5">
        <v>22258.4491271678</v>
      </c>
      <c r="C3891" s="5">
        <v>1.20592864938081</v>
      </c>
      <c r="D3891" s="5">
        <v>60261.3291026479</v>
      </c>
      <c r="E3891" s="2">
        <f t="shared" si="122"/>
        <v>0.49809533467265</v>
      </c>
      <c r="F3891" s="2">
        <f t="shared" si="123"/>
        <v>38002.8799754801</v>
      </c>
    </row>
    <row r="3892" spans="1:6">
      <c r="A3892" s="5">
        <v>0.689791891512849</v>
      </c>
      <c r="B3892" s="5">
        <v>19122.329481106</v>
      </c>
      <c r="C3892" s="5">
        <v>1.19559915994235</v>
      </c>
      <c r="D3892" s="5">
        <v>55800.7214019822</v>
      </c>
      <c r="E3892" s="2">
        <f t="shared" si="122"/>
        <v>0.505807268429501</v>
      </c>
      <c r="F3892" s="2">
        <f t="shared" si="123"/>
        <v>36678.3919208762</v>
      </c>
    </row>
    <row r="3893" spans="1:6">
      <c r="A3893" s="5">
        <v>0.742810924846911</v>
      </c>
      <c r="B3893" s="5">
        <v>20106.6773398812</v>
      </c>
      <c r="C3893" s="5">
        <v>1.28881180868828</v>
      </c>
      <c r="D3893" s="5">
        <v>58466.8328040675</v>
      </c>
      <c r="E3893" s="2">
        <f t="shared" si="122"/>
        <v>0.546000883841369</v>
      </c>
      <c r="F3893" s="2">
        <f t="shared" si="123"/>
        <v>38360.1554641863</v>
      </c>
    </row>
    <row r="3894" spans="1:6">
      <c r="A3894" s="5">
        <v>0.716687076058685</v>
      </c>
      <c r="B3894" s="5">
        <v>21821.926429359</v>
      </c>
      <c r="C3894" s="5">
        <v>1.2330763590521</v>
      </c>
      <c r="D3894" s="5">
        <v>58184.8680351494</v>
      </c>
      <c r="E3894" s="2">
        <f t="shared" si="122"/>
        <v>0.516389282993415</v>
      </c>
      <c r="F3894" s="2">
        <f t="shared" si="123"/>
        <v>36362.9416057904</v>
      </c>
    </row>
    <row r="3895" spans="1:6">
      <c r="A3895" s="5">
        <v>0.693781325576833</v>
      </c>
      <c r="B3895" s="5">
        <v>16072.3702039464</v>
      </c>
      <c r="C3895" s="5">
        <v>1.21484066683034</v>
      </c>
      <c r="D3895" s="5">
        <v>52011.9382933146</v>
      </c>
      <c r="E3895" s="2">
        <f t="shared" si="122"/>
        <v>0.521059341253507</v>
      </c>
      <c r="F3895" s="2">
        <f t="shared" si="123"/>
        <v>35939.5680893682</v>
      </c>
    </row>
    <row r="3896" spans="1:6">
      <c r="A3896" s="5">
        <v>0.739427381196493</v>
      </c>
      <c r="B3896" s="5">
        <v>22380.533718212</v>
      </c>
      <c r="C3896" s="5">
        <v>1.2942341288763</v>
      </c>
      <c r="D3896" s="5">
        <v>60534.9632711765</v>
      </c>
      <c r="E3896" s="2">
        <f t="shared" si="122"/>
        <v>0.554806747679807</v>
      </c>
      <c r="F3896" s="2">
        <f t="shared" si="123"/>
        <v>38154.4295529645</v>
      </c>
    </row>
    <row r="3897" spans="1:6">
      <c r="A3897" s="5">
        <v>0.723685065655349</v>
      </c>
      <c r="B3897" s="5">
        <v>21022.4798302593</v>
      </c>
      <c r="C3897" s="5">
        <v>1.2284500796956</v>
      </c>
      <c r="D3897" s="5">
        <v>56005.3093192289</v>
      </c>
      <c r="E3897" s="2">
        <f t="shared" si="122"/>
        <v>0.504765014040251</v>
      </c>
      <c r="F3897" s="2">
        <f t="shared" si="123"/>
        <v>34982.8294889696</v>
      </c>
    </row>
    <row r="3898" spans="1:6">
      <c r="A3898" s="5">
        <v>0.705471898256574</v>
      </c>
      <c r="B3898" s="5">
        <v>24324.537382591</v>
      </c>
      <c r="C3898" s="5">
        <v>1.23187010948026</v>
      </c>
      <c r="D3898" s="5">
        <v>66051.9096681576</v>
      </c>
      <c r="E3898" s="2">
        <f t="shared" si="122"/>
        <v>0.526398211223686</v>
      </c>
      <c r="F3898" s="2">
        <f t="shared" si="123"/>
        <v>41727.3722855666</v>
      </c>
    </row>
    <row r="3899" spans="1:6">
      <c r="A3899" s="5">
        <v>0.699619542641045</v>
      </c>
      <c r="B3899" s="5">
        <v>18588.2800874839</v>
      </c>
      <c r="C3899" s="5">
        <v>1.19998007513439</v>
      </c>
      <c r="D3899" s="5">
        <v>54329.415721365</v>
      </c>
      <c r="E3899" s="2">
        <f t="shared" si="122"/>
        <v>0.500360532493345</v>
      </c>
      <c r="F3899" s="2">
        <f t="shared" si="123"/>
        <v>35741.1356338811</v>
      </c>
    </row>
    <row r="3900" spans="1:6">
      <c r="A3900" s="5">
        <v>0.75239540569615</v>
      </c>
      <c r="B3900" s="5">
        <v>14773.5485605187</v>
      </c>
      <c r="C3900" s="5">
        <v>1.27852300166282</v>
      </c>
      <c r="D3900" s="5">
        <v>49462.6704740382</v>
      </c>
      <c r="E3900" s="2">
        <f t="shared" si="122"/>
        <v>0.52612759596667</v>
      </c>
      <c r="F3900" s="2">
        <f t="shared" si="123"/>
        <v>34689.1219135195</v>
      </c>
    </row>
    <row r="3901" spans="1:6">
      <c r="A3901" s="5">
        <v>0.714094016066115</v>
      </c>
      <c r="B3901" s="5">
        <v>19453.4023349446</v>
      </c>
      <c r="C3901" s="5">
        <v>1.22782702233689</v>
      </c>
      <c r="D3901" s="5">
        <v>56365.7970944996</v>
      </c>
      <c r="E3901" s="2">
        <f t="shared" si="122"/>
        <v>0.513733006270775</v>
      </c>
      <c r="F3901" s="2">
        <f t="shared" si="123"/>
        <v>36912.394759555</v>
      </c>
    </row>
    <row r="3902" spans="1:6">
      <c r="A3902" s="5">
        <v>0.691825778698594</v>
      </c>
      <c r="B3902" s="5">
        <v>16206.6095532069</v>
      </c>
      <c r="C3902" s="5">
        <v>1.21400262569164</v>
      </c>
      <c r="D3902" s="5">
        <v>52820.7543054545</v>
      </c>
      <c r="E3902" s="2">
        <f t="shared" si="122"/>
        <v>0.522176846993046</v>
      </c>
      <c r="F3902" s="2">
        <f t="shared" si="123"/>
        <v>36614.1447522476</v>
      </c>
    </row>
    <row r="3903" spans="1:6">
      <c r="A3903" s="5">
        <v>0.692241749475396</v>
      </c>
      <c r="B3903" s="5">
        <v>23285.5557572494</v>
      </c>
      <c r="C3903" s="5">
        <v>1.20932242676035</v>
      </c>
      <c r="D3903" s="5">
        <v>62009.1204407623</v>
      </c>
      <c r="E3903" s="2">
        <f t="shared" si="122"/>
        <v>0.517080677284954</v>
      </c>
      <c r="F3903" s="2">
        <f t="shared" si="123"/>
        <v>38723.5646835129</v>
      </c>
    </row>
    <row r="3904" spans="1:6">
      <c r="A3904" s="5">
        <v>0.666338138321731</v>
      </c>
      <c r="B3904" s="5">
        <v>18106.4057444056</v>
      </c>
      <c r="C3904" s="5">
        <v>1.1371279982407</v>
      </c>
      <c r="D3904" s="5">
        <v>54166.8885697205</v>
      </c>
      <c r="E3904" s="2">
        <f t="shared" si="122"/>
        <v>0.470789859918969</v>
      </c>
      <c r="F3904" s="2">
        <f t="shared" si="123"/>
        <v>36060.4828253149</v>
      </c>
    </row>
    <row r="3905" spans="1:6">
      <c r="A3905" s="5">
        <v>0.717277550649141</v>
      </c>
      <c r="B3905" s="5">
        <v>24507.6822855178</v>
      </c>
      <c r="C3905" s="5">
        <v>1.23994692665745</v>
      </c>
      <c r="D3905" s="5">
        <v>64297.6209030135</v>
      </c>
      <c r="E3905" s="2">
        <f t="shared" si="122"/>
        <v>0.522669376008309</v>
      </c>
      <c r="F3905" s="2">
        <f t="shared" si="123"/>
        <v>39789.9386174957</v>
      </c>
    </row>
    <row r="3906" spans="1:6">
      <c r="A3906" s="5">
        <v>0.736896627081157</v>
      </c>
      <c r="B3906" s="5">
        <v>22762.7695983028</v>
      </c>
      <c r="C3906" s="5">
        <v>1.2830623578307</v>
      </c>
      <c r="D3906" s="5">
        <v>59533.0565031055</v>
      </c>
      <c r="E3906" s="2">
        <f t="shared" si="122"/>
        <v>0.546165730749543</v>
      </c>
      <c r="F3906" s="2">
        <f t="shared" si="123"/>
        <v>36770.2869048027</v>
      </c>
    </row>
    <row r="3907" spans="1:6">
      <c r="A3907" s="5">
        <v>0.694223924357386</v>
      </c>
      <c r="B3907" s="5">
        <v>23703.9597066606</v>
      </c>
      <c r="C3907" s="5">
        <v>1.24426742090505</v>
      </c>
      <c r="D3907" s="5">
        <v>64335.9117703277</v>
      </c>
      <c r="E3907" s="2">
        <f t="shared" si="122"/>
        <v>0.550043496547664</v>
      </c>
      <c r="F3907" s="2">
        <f t="shared" si="123"/>
        <v>40631.9520636671</v>
      </c>
    </row>
    <row r="3908" spans="1:6">
      <c r="A3908" s="5">
        <v>0.775370854882994</v>
      </c>
      <c r="B3908" s="5">
        <v>22667.6020486728</v>
      </c>
      <c r="C3908" s="5">
        <v>1.37131627172524</v>
      </c>
      <c r="D3908" s="5">
        <v>60229.4824279095</v>
      </c>
      <c r="E3908" s="2">
        <f t="shared" ref="E3908:E3971" si="124">C3908-A3908</f>
        <v>0.595945416842246</v>
      </c>
      <c r="F3908" s="2">
        <f t="shared" ref="F3908:F3971" si="125">D3908-B3908</f>
        <v>37561.8803792367</v>
      </c>
    </row>
    <row r="3909" spans="1:6">
      <c r="A3909" s="5">
        <v>0.741709094423661</v>
      </c>
      <c r="B3909" s="5">
        <v>16145.3323609666</v>
      </c>
      <c r="C3909" s="5">
        <v>1.2954367436778</v>
      </c>
      <c r="D3909" s="5">
        <v>51014.0202032564</v>
      </c>
      <c r="E3909" s="2">
        <f t="shared" si="124"/>
        <v>0.553727649254139</v>
      </c>
      <c r="F3909" s="2">
        <f t="shared" si="125"/>
        <v>34868.6878422898</v>
      </c>
    </row>
    <row r="3910" spans="1:6">
      <c r="A3910" s="5">
        <v>0.684839263981998</v>
      </c>
      <c r="B3910" s="5">
        <v>20388.4520354433</v>
      </c>
      <c r="C3910" s="5">
        <v>1.16599225277861</v>
      </c>
      <c r="D3910" s="5">
        <v>57120.8443494929</v>
      </c>
      <c r="E3910" s="2">
        <f t="shared" si="124"/>
        <v>0.481152988796612</v>
      </c>
      <c r="F3910" s="2">
        <f t="shared" si="125"/>
        <v>36732.3923140496</v>
      </c>
    </row>
    <row r="3911" spans="1:6">
      <c r="A3911" s="5">
        <v>0.69964139729586</v>
      </c>
      <c r="B3911" s="5">
        <v>26264.9343072839</v>
      </c>
      <c r="C3911" s="5">
        <v>1.22014911061966</v>
      </c>
      <c r="D3911" s="5">
        <v>66812.5286911389</v>
      </c>
      <c r="E3911" s="2">
        <f t="shared" si="124"/>
        <v>0.5205077133238</v>
      </c>
      <c r="F3911" s="2">
        <f t="shared" si="125"/>
        <v>40547.594383855</v>
      </c>
    </row>
    <row r="3912" spans="1:6">
      <c r="A3912" s="5">
        <v>0.680297681098882</v>
      </c>
      <c r="B3912" s="5">
        <v>19564.5506600953</v>
      </c>
      <c r="C3912" s="5">
        <v>1.20883337247523</v>
      </c>
      <c r="D3912" s="5">
        <v>57356.8031455725</v>
      </c>
      <c r="E3912" s="2">
        <f t="shared" si="124"/>
        <v>0.528535691376348</v>
      </c>
      <c r="F3912" s="2">
        <f t="shared" si="125"/>
        <v>37792.2524854772</v>
      </c>
    </row>
    <row r="3913" spans="1:6">
      <c r="A3913" s="5">
        <v>0.688387853948444</v>
      </c>
      <c r="B3913" s="5">
        <v>20968.6964053596</v>
      </c>
      <c r="C3913" s="5">
        <v>1.17482720859386</v>
      </c>
      <c r="D3913" s="5">
        <v>60712.0782179263</v>
      </c>
      <c r="E3913" s="2">
        <f t="shared" si="124"/>
        <v>0.486439354645416</v>
      </c>
      <c r="F3913" s="2">
        <f t="shared" si="125"/>
        <v>39743.3818125667</v>
      </c>
    </row>
    <row r="3914" spans="1:6">
      <c r="A3914" s="5">
        <v>0.685765862789857</v>
      </c>
      <c r="B3914" s="5">
        <v>17651.743669258</v>
      </c>
      <c r="C3914" s="5">
        <v>1.16128053141723</v>
      </c>
      <c r="D3914" s="5">
        <v>55022.6001401732</v>
      </c>
      <c r="E3914" s="2">
        <f t="shared" si="124"/>
        <v>0.475514668627373</v>
      </c>
      <c r="F3914" s="2">
        <f t="shared" si="125"/>
        <v>37370.8564709152</v>
      </c>
    </row>
    <row r="3915" spans="1:6">
      <c r="A3915" s="5">
        <v>0.74555316524809</v>
      </c>
      <c r="B3915" s="5">
        <v>19257.2169734304</v>
      </c>
      <c r="C3915" s="5">
        <v>1.27421444321157</v>
      </c>
      <c r="D3915" s="5">
        <v>55562.315212668</v>
      </c>
      <c r="E3915" s="2">
        <f t="shared" si="124"/>
        <v>0.52866127796348</v>
      </c>
      <c r="F3915" s="2">
        <f t="shared" si="125"/>
        <v>36305.0982392376</v>
      </c>
    </row>
    <row r="3916" spans="1:6">
      <c r="A3916" s="5">
        <v>0.71938545392989</v>
      </c>
      <c r="B3916" s="5">
        <v>18406.3157709949</v>
      </c>
      <c r="C3916" s="5">
        <v>1.21490661972904</v>
      </c>
      <c r="D3916" s="5">
        <v>52980.1781723348</v>
      </c>
      <c r="E3916" s="2">
        <f t="shared" si="124"/>
        <v>0.49552116579915</v>
      </c>
      <c r="F3916" s="2">
        <f t="shared" si="125"/>
        <v>34573.8624013399</v>
      </c>
    </row>
    <row r="3917" spans="1:6">
      <c r="A3917" s="5">
        <v>0.71227960669096</v>
      </c>
      <c r="B3917" s="5">
        <v>25901.7971370357</v>
      </c>
      <c r="C3917" s="5">
        <v>1.26921673807586</v>
      </c>
      <c r="D3917" s="5">
        <v>67377.6104512595</v>
      </c>
      <c r="E3917" s="2">
        <f t="shared" si="124"/>
        <v>0.5569371313849</v>
      </c>
      <c r="F3917" s="2">
        <f t="shared" si="125"/>
        <v>41475.8133142238</v>
      </c>
    </row>
    <row r="3918" spans="1:6">
      <c r="A3918" s="5">
        <v>0.726877728561172</v>
      </c>
      <c r="B3918" s="5">
        <v>21744.6746053343</v>
      </c>
      <c r="C3918" s="5">
        <v>1.27374465102393</v>
      </c>
      <c r="D3918" s="5">
        <v>58693.0412101216</v>
      </c>
      <c r="E3918" s="2">
        <f t="shared" si="124"/>
        <v>0.546866922462758</v>
      </c>
      <c r="F3918" s="2">
        <f t="shared" si="125"/>
        <v>36948.3666047873</v>
      </c>
    </row>
    <row r="3919" spans="1:6">
      <c r="A3919" s="5">
        <v>0.693409379896757</v>
      </c>
      <c r="B3919" s="5">
        <v>16282.8893408429</v>
      </c>
      <c r="C3919" s="5">
        <v>1.22641763549739</v>
      </c>
      <c r="D3919" s="5">
        <v>51311.1050872819</v>
      </c>
      <c r="E3919" s="2">
        <f t="shared" si="124"/>
        <v>0.533008255600633</v>
      </c>
      <c r="F3919" s="2">
        <f t="shared" si="125"/>
        <v>35028.215746439</v>
      </c>
    </row>
    <row r="3920" spans="1:6">
      <c r="A3920" s="5">
        <v>0.682849046574331</v>
      </c>
      <c r="B3920" s="5">
        <v>24005.2851137098</v>
      </c>
      <c r="C3920" s="5">
        <v>1.1746217961435</v>
      </c>
      <c r="D3920" s="5">
        <v>61496.2197326321</v>
      </c>
      <c r="E3920" s="2">
        <f t="shared" si="124"/>
        <v>0.491772749569169</v>
      </c>
      <c r="F3920" s="2">
        <f t="shared" si="125"/>
        <v>37490.9346189223</v>
      </c>
    </row>
    <row r="3921" spans="1:6">
      <c r="A3921" s="5">
        <v>0.711584704074923</v>
      </c>
      <c r="B3921" s="5">
        <v>19873.6988771362</v>
      </c>
      <c r="C3921" s="5">
        <v>1.24306650307025</v>
      </c>
      <c r="D3921" s="5">
        <v>55389.7614053063</v>
      </c>
      <c r="E3921" s="2">
        <f t="shared" si="124"/>
        <v>0.531481798995327</v>
      </c>
      <c r="F3921" s="2">
        <f t="shared" si="125"/>
        <v>35516.0625281701</v>
      </c>
    </row>
    <row r="3922" spans="1:6">
      <c r="A3922" s="5">
        <v>0.695039264979425</v>
      </c>
      <c r="B3922" s="5">
        <v>18233.350813091</v>
      </c>
      <c r="C3922" s="5">
        <v>1.16669666873821</v>
      </c>
      <c r="D3922" s="5">
        <v>54691.7092217934</v>
      </c>
      <c r="E3922" s="2">
        <f t="shared" si="124"/>
        <v>0.471657403758785</v>
      </c>
      <c r="F3922" s="2">
        <f t="shared" si="125"/>
        <v>36458.3584087024</v>
      </c>
    </row>
    <row r="3923" spans="1:6">
      <c r="A3923" s="5">
        <v>0.750038341246751</v>
      </c>
      <c r="B3923" s="5">
        <v>21987.8686660446</v>
      </c>
      <c r="C3923" s="5">
        <v>1.28853136964453</v>
      </c>
      <c r="D3923" s="5">
        <v>57279.7255867174</v>
      </c>
      <c r="E3923" s="2">
        <f t="shared" si="124"/>
        <v>0.538493028397779</v>
      </c>
      <c r="F3923" s="2">
        <f t="shared" si="125"/>
        <v>35291.8569206728</v>
      </c>
    </row>
    <row r="3924" spans="1:6">
      <c r="A3924" s="5">
        <v>0.646901836137231</v>
      </c>
      <c r="B3924" s="5">
        <v>18307.7787383674</v>
      </c>
      <c r="C3924" s="5">
        <v>1.12367467008775</v>
      </c>
      <c r="D3924" s="5">
        <v>55437.7254978189</v>
      </c>
      <c r="E3924" s="2">
        <f t="shared" si="124"/>
        <v>0.476772833950519</v>
      </c>
      <c r="F3924" s="2">
        <f t="shared" si="125"/>
        <v>37129.9467594515</v>
      </c>
    </row>
    <row r="3925" spans="1:6">
      <c r="A3925" s="5">
        <v>0.692281661723297</v>
      </c>
      <c r="B3925" s="5">
        <v>18851.9171508285</v>
      </c>
      <c r="C3925" s="5">
        <v>1.21632417839577</v>
      </c>
      <c r="D3925" s="5">
        <v>54578.8620265146</v>
      </c>
      <c r="E3925" s="2">
        <f t="shared" si="124"/>
        <v>0.524042516672473</v>
      </c>
      <c r="F3925" s="2">
        <f t="shared" si="125"/>
        <v>35726.9448756861</v>
      </c>
    </row>
    <row r="3926" spans="1:6">
      <c r="A3926" s="5">
        <v>0.665565538465638</v>
      </c>
      <c r="B3926" s="5">
        <v>15540.5756288221</v>
      </c>
      <c r="C3926" s="5">
        <v>1.16691136276375</v>
      </c>
      <c r="D3926" s="5">
        <v>52441.5613710089</v>
      </c>
      <c r="E3926" s="2">
        <f t="shared" si="124"/>
        <v>0.501345824298112</v>
      </c>
      <c r="F3926" s="2">
        <f t="shared" si="125"/>
        <v>36900.9857421868</v>
      </c>
    </row>
    <row r="3927" spans="1:6">
      <c r="A3927" s="5">
        <v>0.722759983529968</v>
      </c>
      <c r="B3927" s="5">
        <v>20673.8479620369</v>
      </c>
      <c r="C3927" s="5">
        <v>1.25979807202077</v>
      </c>
      <c r="D3927" s="5">
        <v>61360.2434854033</v>
      </c>
      <c r="E3927" s="2">
        <f t="shared" si="124"/>
        <v>0.537038088490802</v>
      </c>
      <c r="F3927" s="2">
        <f t="shared" si="125"/>
        <v>40686.3955233664</v>
      </c>
    </row>
    <row r="3928" spans="1:6">
      <c r="A3928" s="5">
        <v>0.732393817059586</v>
      </c>
      <c r="B3928" s="5">
        <v>22537.6198925933</v>
      </c>
      <c r="C3928" s="5">
        <v>1.27821653688983</v>
      </c>
      <c r="D3928" s="5">
        <v>56760.099381134</v>
      </c>
      <c r="E3928" s="2">
        <f t="shared" si="124"/>
        <v>0.545822719830244</v>
      </c>
      <c r="F3928" s="2">
        <f t="shared" si="125"/>
        <v>34222.4794885407</v>
      </c>
    </row>
    <row r="3929" spans="1:6">
      <c r="A3929" s="5">
        <v>0.740755209295868</v>
      </c>
      <c r="B3929" s="5">
        <v>18158.7156519302</v>
      </c>
      <c r="C3929" s="5">
        <v>1.29756386874292</v>
      </c>
      <c r="D3929" s="5">
        <v>55832.8696171023</v>
      </c>
      <c r="E3929" s="2">
        <f t="shared" si="124"/>
        <v>0.556808659447052</v>
      </c>
      <c r="F3929" s="2">
        <f t="shared" si="125"/>
        <v>37674.1539651721</v>
      </c>
    </row>
    <row r="3930" spans="1:6">
      <c r="A3930" s="5">
        <v>0.716130972538501</v>
      </c>
      <c r="B3930" s="5">
        <v>20573.7976560066</v>
      </c>
      <c r="C3930" s="5">
        <v>1.21756020189621</v>
      </c>
      <c r="D3930" s="5">
        <v>57018.6238930729</v>
      </c>
      <c r="E3930" s="2">
        <f t="shared" si="124"/>
        <v>0.501429229357709</v>
      </c>
      <c r="F3930" s="2">
        <f t="shared" si="125"/>
        <v>36444.8262370663</v>
      </c>
    </row>
    <row r="3931" spans="1:6">
      <c r="A3931" s="5">
        <v>0.633829010767918</v>
      </c>
      <c r="B3931" s="5">
        <v>21029.3359732912</v>
      </c>
      <c r="C3931" s="5">
        <v>1.10785696387342</v>
      </c>
      <c r="D3931" s="5">
        <v>57790.9896115962</v>
      </c>
      <c r="E3931" s="2">
        <f t="shared" si="124"/>
        <v>0.474027953105502</v>
      </c>
      <c r="F3931" s="2">
        <f t="shared" si="125"/>
        <v>36761.653638305</v>
      </c>
    </row>
    <row r="3932" spans="1:6">
      <c r="A3932" s="5">
        <v>0.73486535518496</v>
      </c>
      <c r="B3932" s="5">
        <v>19622.4831810369</v>
      </c>
      <c r="C3932" s="5">
        <v>1.2786894316575</v>
      </c>
      <c r="D3932" s="5">
        <v>56682.7557904092</v>
      </c>
      <c r="E3932" s="2">
        <f t="shared" si="124"/>
        <v>0.54382407647254</v>
      </c>
      <c r="F3932" s="2">
        <f t="shared" si="125"/>
        <v>37060.2726093723</v>
      </c>
    </row>
    <row r="3933" spans="1:6">
      <c r="A3933" s="5">
        <v>0.714273762032822</v>
      </c>
      <c r="B3933" s="5">
        <v>23881.491212062</v>
      </c>
      <c r="C3933" s="5">
        <v>1.22442232768407</v>
      </c>
      <c r="D3933" s="5">
        <v>64281.4973298414</v>
      </c>
      <c r="E3933" s="2">
        <f t="shared" si="124"/>
        <v>0.510148565651248</v>
      </c>
      <c r="F3933" s="2">
        <f t="shared" si="125"/>
        <v>40400.0061177794</v>
      </c>
    </row>
    <row r="3934" spans="1:6">
      <c r="A3934" s="5">
        <v>0.66934540901364</v>
      </c>
      <c r="B3934" s="5">
        <v>16834.4858217483</v>
      </c>
      <c r="C3934" s="5">
        <v>1.18368654477084</v>
      </c>
      <c r="D3934" s="5">
        <v>52979.7766606573</v>
      </c>
      <c r="E3934" s="2">
        <f t="shared" si="124"/>
        <v>0.5143411357572</v>
      </c>
      <c r="F3934" s="2">
        <f t="shared" si="125"/>
        <v>36145.290838909</v>
      </c>
    </row>
    <row r="3935" spans="1:6">
      <c r="A3935" s="5">
        <v>0.738089690289722</v>
      </c>
      <c r="B3935" s="5">
        <v>15981.130242772</v>
      </c>
      <c r="C3935" s="5">
        <v>1.29330713675974</v>
      </c>
      <c r="D3935" s="5">
        <v>52351.4078228907</v>
      </c>
      <c r="E3935" s="2">
        <f t="shared" si="124"/>
        <v>0.555217446470018</v>
      </c>
      <c r="F3935" s="2">
        <f t="shared" si="125"/>
        <v>36370.2775801187</v>
      </c>
    </row>
    <row r="3936" spans="1:6">
      <c r="A3936" s="5">
        <v>0.733767646243606</v>
      </c>
      <c r="B3936" s="5">
        <v>16389.4470320187</v>
      </c>
      <c r="C3936" s="5">
        <v>1.26677848184281</v>
      </c>
      <c r="D3936" s="5">
        <v>52150.8353347458</v>
      </c>
      <c r="E3936" s="2">
        <f t="shared" si="124"/>
        <v>0.533010835599204</v>
      </c>
      <c r="F3936" s="2">
        <f t="shared" si="125"/>
        <v>35761.3883027271</v>
      </c>
    </row>
    <row r="3937" spans="1:6">
      <c r="A3937" s="5">
        <v>0.720937457335332</v>
      </c>
      <c r="B3937" s="5">
        <v>21264.8533185269</v>
      </c>
      <c r="C3937" s="5">
        <v>1.25077765171936</v>
      </c>
      <c r="D3937" s="5">
        <v>57522.7818290005</v>
      </c>
      <c r="E3937" s="2">
        <f t="shared" si="124"/>
        <v>0.529840194384028</v>
      </c>
      <c r="F3937" s="2">
        <f t="shared" si="125"/>
        <v>36257.9285104736</v>
      </c>
    </row>
    <row r="3938" spans="1:6">
      <c r="A3938" s="5">
        <v>0.689353364688113</v>
      </c>
      <c r="B3938" s="5">
        <v>19898.688323824</v>
      </c>
      <c r="C3938" s="5">
        <v>1.18920839077184</v>
      </c>
      <c r="D3938" s="5">
        <v>55733.3962190266</v>
      </c>
      <c r="E3938" s="2">
        <f t="shared" si="124"/>
        <v>0.499855026083727</v>
      </c>
      <c r="F3938" s="2">
        <f t="shared" si="125"/>
        <v>35834.7078952026</v>
      </c>
    </row>
    <row r="3939" spans="1:6">
      <c r="A3939" s="5">
        <v>0.702338671113243</v>
      </c>
      <c r="B3939" s="5">
        <v>19942.5770893533</v>
      </c>
      <c r="C3939" s="5">
        <v>1.16488145719634</v>
      </c>
      <c r="D3939" s="5">
        <v>55042.7330161044</v>
      </c>
      <c r="E3939" s="2">
        <f t="shared" si="124"/>
        <v>0.462542786083097</v>
      </c>
      <c r="F3939" s="2">
        <f t="shared" si="125"/>
        <v>35100.1559267511</v>
      </c>
    </row>
    <row r="3940" spans="1:6">
      <c r="A3940" s="5">
        <v>0.718792351330075</v>
      </c>
      <c r="B3940" s="5">
        <v>18754.8003178008</v>
      </c>
      <c r="C3940" s="5">
        <v>1.2611689195558</v>
      </c>
      <c r="D3940" s="5">
        <v>54687.3852645923</v>
      </c>
      <c r="E3940" s="2">
        <f t="shared" si="124"/>
        <v>0.542376568225725</v>
      </c>
      <c r="F3940" s="2">
        <f t="shared" si="125"/>
        <v>35932.5849467915</v>
      </c>
    </row>
    <row r="3941" spans="1:6">
      <c r="A3941" s="5">
        <v>0.710916189514443</v>
      </c>
      <c r="B3941" s="5">
        <v>17687.4328630754</v>
      </c>
      <c r="C3941" s="5">
        <v>1.2513833439785</v>
      </c>
      <c r="D3941" s="5">
        <v>54720.398206633</v>
      </c>
      <c r="E3941" s="2">
        <f t="shared" si="124"/>
        <v>0.540467154464057</v>
      </c>
      <c r="F3941" s="2">
        <f t="shared" si="125"/>
        <v>37032.9653435576</v>
      </c>
    </row>
    <row r="3942" spans="1:6">
      <c r="A3942" s="5">
        <v>0.682236206760991</v>
      </c>
      <c r="B3942" s="5">
        <v>20584.3210128801</v>
      </c>
      <c r="C3942" s="5">
        <v>1.18527747760064</v>
      </c>
      <c r="D3942" s="5">
        <v>58573.3037349501</v>
      </c>
      <c r="E3942" s="2">
        <f t="shared" si="124"/>
        <v>0.503041270839649</v>
      </c>
      <c r="F3942" s="2">
        <f t="shared" si="125"/>
        <v>37988.98272207</v>
      </c>
    </row>
    <row r="3943" spans="1:6">
      <c r="A3943" s="5">
        <v>0.682465675738709</v>
      </c>
      <c r="B3943" s="5">
        <v>18843.2495853922</v>
      </c>
      <c r="C3943" s="5">
        <v>1.16954022296328</v>
      </c>
      <c r="D3943" s="5">
        <v>56565.4022013474</v>
      </c>
      <c r="E3943" s="2">
        <f t="shared" si="124"/>
        <v>0.487074547224571</v>
      </c>
      <c r="F3943" s="2">
        <f t="shared" si="125"/>
        <v>37722.1526159552</v>
      </c>
    </row>
    <row r="3944" spans="1:6">
      <c r="A3944" s="5">
        <v>0.727858259347901</v>
      </c>
      <c r="B3944" s="5">
        <v>16553.6901850216</v>
      </c>
      <c r="C3944" s="5">
        <v>1.30611005119156</v>
      </c>
      <c r="D3944" s="5">
        <v>52532.2636925573</v>
      </c>
      <c r="E3944" s="2">
        <f t="shared" si="124"/>
        <v>0.578251791843659</v>
      </c>
      <c r="F3944" s="2">
        <f t="shared" si="125"/>
        <v>35978.5735075357</v>
      </c>
    </row>
    <row r="3945" spans="1:6">
      <c r="A3945" s="5">
        <v>0.689644517148278</v>
      </c>
      <c r="B3945" s="5">
        <v>22700.6926419237</v>
      </c>
      <c r="C3945" s="5">
        <v>1.19632237010699</v>
      </c>
      <c r="D3945" s="5">
        <v>60395.1986794161</v>
      </c>
      <c r="E3945" s="2">
        <f t="shared" si="124"/>
        <v>0.506677852958712</v>
      </c>
      <c r="F3945" s="2">
        <f t="shared" si="125"/>
        <v>37694.5060374924</v>
      </c>
    </row>
    <row r="3946" spans="1:6">
      <c r="A3946" s="5">
        <v>0.691527086280218</v>
      </c>
      <c r="B3946" s="5">
        <v>21885.3441437748</v>
      </c>
      <c r="C3946" s="5">
        <v>1.20454370278718</v>
      </c>
      <c r="D3946" s="5">
        <v>59235.7877749397</v>
      </c>
      <c r="E3946" s="2">
        <f t="shared" si="124"/>
        <v>0.513016616506962</v>
      </c>
      <c r="F3946" s="2">
        <f t="shared" si="125"/>
        <v>37350.4436311649</v>
      </c>
    </row>
    <row r="3947" spans="1:6">
      <c r="A3947" s="5">
        <v>0.673553554243115</v>
      </c>
      <c r="B3947" s="5">
        <v>17998.9191992881</v>
      </c>
      <c r="C3947" s="5">
        <v>1.14455272961203</v>
      </c>
      <c r="D3947" s="5">
        <v>55022.6113209429</v>
      </c>
      <c r="E3947" s="2">
        <f t="shared" si="124"/>
        <v>0.470999175368915</v>
      </c>
      <c r="F3947" s="2">
        <f t="shared" si="125"/>
        <v>37023.6921216548</v>
      </c>
    </row>
    <row r="3948" spans="1:6">
      <c r="A3948" s="5">
        <v>0.705168562961151</v>
      </c>
      <c r="B3948" s="5">
        <v>20022.8702855968</v>
      </c>
      <c r="C3948" s="5">
        <v>1.23053350417791</v>
      </c>
      <c r="D3948" s="5">
        <v>56557.2355458211</v>
      </c>
      <c r="E3948" s="2">
        <f t="shared" si="124"/>
        <v>0.525364941216759</v>
      </c>
      <c r="F3948" s="2">
        <f t="shared" si="125"/>
        <v>36534.3652602243</v>
      </c>
    </row>
    <row r="3949" spans="1:6">
      <c r="A3949" s="5">
        <v>0.702522945380676</v>
      </c>
      <c r="B3949" s="5">
        <v>17477.578605031</v>
      </c>
      <c r="C3949" s="5">
        <v>1.21751336793041</v>
      </c>
      <c r="D3949" s="5">
        <v>54153.1314214252</v>
      </c>
      <c r="E3949" s="2">
        <f t="shared" si="124"/>
        <v>0.514990422549734</v>
      </c>
      <c r="F3949" s="2">
        <f t="shared" si="125"/>
        <v>36675.5528163942</v>
      </c>
    </row>
    <row r="3950" spans="1:6">
      <c r="A3950" s="5">
        <v>0.66437255193879</v>
      </c>
      <c r="B3950" s="5">
        <v>18389.19960882</v>
      </c>
      <c r="C3950" s="5">
        <v>1.1650767250229</v>
      </c>
      <c r="D3950" s="5">
        <v>55172.7099560111</v>
      </c>
      <c r="E3950" s="2">
        <f t="shared" si="124"/>
        <v>0.50070417308411</v>
      </c>
      <c r="F3950" s="2">
        <f t="shared" si="125"/>
        <v>36783.5103471911</v>
      </c>
    </row>
    <row r="3951" spans="1:6">
      <c r="A3951" s="5">
        <v>0.709840792074423</v>
      </c>
      <c r="B3951" s="5">
        <v>15449.6580359504</v>
      </c>
      <c r="C3951" s="5">
        <v>1.26782210790307</v>
      </c>
      <c r="D3951" s="5">
        <v>52195.2460543144</v>
      </c>
      <c r="E3951" s="2">
        <f t="shared" si="124"/>
        <v>0.557981315828647</v>
      </c>
      <c r="F3951" s="2">
        <f t="shared" si="125"/>
        <v>36745.588018364</v>
      </c>
    </row>
    <row r="3952" spans="1:6">
      <c r="A3952" s="5">
        <v>0.707302325988496</v>
      </c>
      <c r="B3952" s="5">
        <v>21467.8115887011</v>
      </c>
      <c r="C3952" s="5">
        <v>1.1776794341733</v>
      </c>
      <c r="D3952" s="5">
        <v>59497.1740153251</v>
      </c>
      <c r="E3952" s="2">
        <f t="shared" si="124"/>
        <v>0.470377108184804</v>
      </c>
      <c r="F3952" s="2">
        <f t="shared" si="125"/>
        <v>38029.362426624</v>
      </c>
    </row>
    <row r="3953" spans="1:6">
      <c r="A3953" s="5">
        <v>0.682484353723159</v>
      </c>
      <c r="B3953" s="5">
        <v>22073.3498433692</v>
      </c>
      <c r="C3953" s="5">
        <v>1.18606481713867</v>
      </c>
      <c r="D3953" s="5">
        <v>60569.4773468617</v>
      </c>
      <c r="E3953" s="2">
        <f t="shared" si="124"/>
        <v>0.503580463415511</v>
      </c>
      <c r="F3953" s="2">
        <f t="shared" si="125"/>
        <v>38496.1275034925</v>
      </c>
    </row>
    <row r="3954" spans="1:6">
      <c r="A3954" s="5">
        <v>0.701281974619679</v>
      </c>
      <c r="B3954" s="5">
        <v>16147.9056617667</v>
      </c>
      <c r="C3954" s="5">
        <v>1.23277044755987</v>
      </c>
      <c r="D3954" s="5">
        <v>53810.9552234723</v>
      </c>
      <c r="E3954" s="2">
        <f t="shared" si="124"/>
        <v>0.531488472940191</v>
      </c>
      <c r="F3954" s="2">
        <f t="shared" si="125"/>
        <v>37663.0495617056</v>
      </c>
    </row>
    <row r="3955" spans="1:6">
      <c r="A3955" s="5">
        <v>0.735430531125312</v>
      </c>
      <c r="B3955" s="5">
        <v>17523.579918807</v>
      </c>
      <c r="C3955" s="5">
        <v>1.27151065864415</v>
      </c>
      <c r="D3955" s="5">
        <v>53863.0333820882</v>
      </c>
      <c r="E3955" s="2">
        <f t="shared" si="124"/>
        <v>0.536080127518838</v>
      </c>
      <c r="F3955" s="2">
        <f t="shared" si="125"/>
        <v>36339.4534632812</v>
      </c>
    </row>
    <row r="3956" spans="1:6">
      <c r="A3956" s="5">
        <v>0.740988196475222</v>
      </c>
      <c r="B3956" s="5">
        <v>16904.3331377428</v>
      </c>
      <c r="C3956" s="5">
        <v>1.27822708063844</v>
      </c>
      <c r="D3956" s="5">
        <v>53742.8923143139</v>
      </c>
      <c r="E3956" s="2">
        <f t="shared" si="124"/>
        <v>0.537238884163218</v>
      </c>
      <c r="F3956" s="2">
        <f t="shared" si="125"/>
        <v>36838.5591765711</v>
      </c>
    </row>
    <row r="3957" spans="1:6">
      <c r="A3957" s="5">
        <v>0.7223083759866</v>
      </c>
      <c r="B3957" s="5">
        <v>22850.7716405719</v>
      </c>
      <c r="C3957" s="5">
        <v>1.23939373965126</v>
      </c>
      <c r="D3957" s="5">
        <v>59405.8371690737</v>
      </c>
      <c r="E3957" s="2">
        <f t="shared" si="124"/>
        <v>0.51708536366466</v>
      </c>
      <c r="F3957" s="2">
        <f t="shared" si="125"/>
        <v>36555.0655285018</v>
      </c>
    </row>
    <row r="3958" spans="1:6">
      <c r="A3958" s="5">
        <v>0.687226728353665</v>
      </c>
      <c r="B3958" s="5">
        <v>23860.7356439711</v>
      </c>
      <c r="C3958" s="5">
        <v>1.22547073735262</v>
      </c>
      <c r="D3958" s="5">
        <v>66057.7255463193</v>
      </c>
      <c r="E3958" s="2">
        <f t="shared" si="124"/>
        <v>0.538244008998955</v>
      </c>
      <c r="F3958" s="2">
        <f t="shared" si="125"/>
        <v>42196.9899023482</v>
      </c>
    </row>
    <row r="3959" spans="1:6">
      <c r="A3959" s="5">
        <v>0.703027938683459</v>
      </c>
      <c r="B3959" s="5">
        <v>21769.599944165</v>
      </c>
      <c r="C3959" s="5">
        <v>1.22381606756499</v>
      </c>
      <c r="D3959" s="5">
        <v>60073.1483366613</v>
      </c>
      <c r="E3959" s="2">
        <f t="shared" si="124"/>
        <v>0.520788128881531</v>
      </c>
      <c r="F3959" s="2">
        <f t="shared" si="125"/>
        <v>38303.5483924963</v>
      </c>
    </row>
    <row r="3960" spans="1:6">
      <c r="A3960" s="5">
        <v>0.697310998355618</v>
      </c>
      <c r="B3960" s="5">
        <v>19924.0538037871</v>
      </c>
      <c r="C3960" s="5">
        <v>1.19878836243338</v>
      </c>
      <c r="D3960" s="5">
        <v>57375.6086337473</v>
      </c>
      <c r="E3960" s="2">
        <f t="shared" si="124"/>
        <v>0.501477364077762</v>
      </c>
      <c r="F3960" s="2">
        <f t="shared" si="125"/>
        <v>37451.5548299602</v>
      </c>
    </row>
    <row r="3961" spans="1:6">
      <c r="A3961" s="5">
        <v>0.653102255808616</v>
      </c>
      <c r="B3961" s="5">
        <v>16529.4513813505</v>
      </c>
      <c r="C3961" s="5">
        <v>1.11235493132475</v>
      </c>
      <c r="D3961" s="5">
        <v>52183.1334547728</v>
      </c>
      <c r="E3961" s="2">
        <f t="shared" si="124"/>
        <v>0.459252675516134</v>
      </c>
      <c r="F3961" s="2">
        <f t="shared" si="125"/>
        <v>35653.6820734223</v>
      </c>
    </row>
    <row r="3962" spans="1:6">
      <c r="A3962" s="5">
        <v>0.717186444534088</v>
      </c>
      <c r="B3962" s="5">
        <v>20203.7650722655</v>
      </c>
      <c r="C3962" s="5">
        <v>1.26449318423165</v>
      </c>
      <c r="D3962" s="5">
        <v>58178.3172578531</v>
      </c>
      <c r="E3962" s="2">
        <f t="shared" si="124"/>
        <v>0.547306739697562</v>
      </c>
      <c r="F3962" s="2">
        <f t="shared" si="125"/>
        <v>37974.5521855876</v>
      </c>
    </row>
    <row r="3963" spans="1:6">
      <c r="A3963" s="5">
        <v>0.68886997652922</v>
      </c>
      <c r="B3963" s="5">
        <v>29353.1888174648</v>
      </c>
      <c r="C3963" s="5">
        <v>1.23164253172166</v>
      </c>
      <c r="D3963" s="5">
        <v>72030.4770025111</v>
      </c>
      <c r="E3963" s="2">
        <f t="shared" si="124"/>
        <v>0.54277255519244</v>
      </c>
      <c r="F3963" s="2">
        <f t="shared" si="125"/>
        <v>42677.2881850463</v>
      </c>
    </row>
    <row r="3964" spans="1:6">
      <c r="A3964" s="5">
        <v>0.69599898647556</v>
      </c>
      <c r="B3964" s="5">
        <v>22396.1490439763</v>
      </c>
      <c r="C3964" s="5">
        <v>1.19392520457714</v>
      </c>
      <c r="D3964" s="5">
        <v>56210.6206523851</v>
      </c>
      <c r="E3964" s="2">
        <f t="shared" si="124"/>
        <v>0.49792621810158</v>
      </c>
      <c r="F3964" s="2">
        <f t="shared" si="125"/>
        <v>33814.4716084088</v>
      </c>
    </row>
    <row r="3965" spans="1:6">
      <c r="A3965" s="5">
        <v>0.682226211858806</v>
      </c>
      <c r="B3965" s="5">
        <v>21954.4411104909</v>
      </c>
      <c r="C3965" s="5">
        <v>1.18463473616354</v>
      </c>
      <c r="D3965" s="5">
        <v>61854.641635944</v>
      </c>
      <c r="E3965" s="2">
        <f t="shared" si="124"/>
        <v>0.502408524304734</v>
      </c>
      <c r="F3965" s="2">
        <f t="shared" si="125"/>
        <v>39900.2005254531</v>
      </c>
    </row>
    <row r="3966" spans="1:6">
      <c r="A3966" s="5">
        <v>0.729770993599538</v>
      </c>
      <c r="B3966" s="5">
        <v>20049.4212126925</v>
      </c>
      <c r="C3966" s="5">
        <v>1.28562856999215</v>
      </c>
      <c r="D3966" s="5">
        <v>58151.2355440649</v>
      </c>
      <c r="E3966" s="2">
        <f t="shared" si="124"/>
        <v>0.555857576392612</v>
      </c>
      <c r="F3966" s="2">
        <f t="shared" si="125"/>
        <v>38101.8143313724</v>
      </c>
    </row>
    <row r="3967" spans="1:6">
      <c r="A3967" s="5">
        <v>0.70564584483373</v>
      </c>
      <c r="B3967" s="5">
        <v>26522.5772683513</v>
      </c>
      <c r="C3967" s="5">
        <v>1.2374698726956</v>
      </c>
      <c r="D3967" s="5">
        <v>67027.3398654266</v>
      </c>
      <c r="E3967" s="2">
        <f t="shared" si="124"/>
        <v>0.53182402786187</v>
      </c>
      <c r="F3967" s="2">
        <f t="shared" si="125"/>
        <v>40504.7625970753</v>
      </c>
    </row>
    <row r="3968" spans="1:6">
      <c r="A3968" s="5">
        <v>0.658359235689756</v>
      </c>
      <c r="B3968" s="5">
        <v>19624.3425587319</v>
      </c>
      <c r="C3968" s="5">
        <v>1.11966644357099</v>
      </c>
      <c r="D3968" s="5">
        <v>56262.5656541141</v>
      </c>
      <c r="E3968" s="2">
        <f t="shared" si="124"/>
        <v>0.461307207881234</v>
      </c>
      <c r="F3968" s="2">
        <f t="shared" si="125"/>
        <v>36638.2230953822</v>
      </c>
    </row>
    <row r="3969" spans="1:6">
      <c r="A3969" s="5">
        <v>0.649876810204031</v>
      </c>
      <c r="B3969" s="5">
        <v>18660.9783533309</v>
      </c>
      <c r="C3969" s="5">
        <v>1.12285693029816</v>
      </c>
      <c r="D3969" s="5">
        <v>55616.265089284</v>
      </c>
      <c r="E3969" s="2">
        <f t="shared" si="124"/>
        <v>0.472980120094129</v>
      </c>
      <c r="F3969" s="2">
        <f t="shared" si="125"/>
        <v>36955.2867359531</v>
      </c>
    </row>
    <row r="3970" spans="1:6">
      <c r="A3970" s="5">
        <v>0.742614316645634</v>
      </c>
      <c r="B3970" s="5">
        <v>20843.1242871748</v>
      </c>
      <c r="C3970" s="5">
        <v>1.29113627629387</v>
      </c>
      <c r="D3970" s="5">
        <v>59911.4807836002</v>
      </c>
      <c r="E3970" s="2">
        <f t="shared" si="124"/>
        <v>0.548521959648236</v>
      </c>
      <c r="F3970" s="2">
        <f t="shared" si="125"/>
        <v>39068.3564964254</v>
      </c>
    </row>
    <row r="3971" spans="1:6">
      <c r="A3971" s="5">
        <v>0.670887118645106</v>
      </c>
      <c r="B3971" s="5">
        <v>21780.3002736859</v>
      </c>
      <c r="C3971" s="5">
        <v>1.1141229056598</v>
      </c>
      <c r="D3971" s="5">
        <v>57953.2787993712</v>
      </c>
      <c r="E3971" s="2">
        <f t="shared" si="124"/>
        <v>0.443235787014694</v>
      </c>
      <c r="F3971" s="2">
        <f t="shared" si="125"/>
        <v>36172.9785256853</v>
      </c>
    </row>
    <row r="3972" spans="1:6">
      <c r="A3972" s="5">
        <v>0.706930658470766</v>
      </c>
      <c r="B3972" s="5">
        <v>19005.9414326893</v>
      </c>
      <c r="C3972" s="5">
        <v>1.23350312652111</v>
      </c>
      <c r="D3972" s="5">
        <v>53907.2891662089</v>
      </c>
      <c r="E3972" s="2">
        <f t="shared" ref="E3972:E4035" si="126">C3972-A3972</f>
        <v>0.526572468050344</v>
      </c>
      <c r="F3972" s="2">
        <f t="shared" ref="F3972:F4035" si="127">D3972-B3972</f>
        <v>34901.3477335196</v>
      </c>
    </row>
    <row r="3973" spans="1:6">
      <c r="A3973" s="5">
        <v>0.725688983445249</v>
      </c>
      <c r="B3973" s="5">
        <v>21339.1782459145</v>
      </c>
      <c r="C3973" s="5">
        <v>1.28012489833236</v>
      </c>
      <c r="D3973" s="5">
        <v>60290.9030092616</v>
      </c>
      <c r="E3973" s="2">
        <f t="shared" si="126"/>
        <v>0.554435914887111</v>
      </c>
      <c r="F3973" s="2">
        <f t="shared" si="127"/>
        <v>38951.7247633471</v>
      </c>
    </row>
    <row r="3974" spans="1:6">
      <c r="A3974" s="5">
        <v>0.688206687594948</v>
      </c>
      <c r="B3974" s="5">
        <v>18673.7985538922</v>
      </c>
      <c r="C3974" s="5">
        <v>1.1807191743877</v>
      </c>
      <c r="D3974" s="5">
        <v>53822.1485641806</v>
      </c>
      <c r="E3974" s="2">
        <f t="shared" si="126"/>
        <v>0.492512486792752</v>
      </c>
      <c r="F3974" s="2">
        <f t="shared" si="127"/>
        <v>35148.3500102884</v>
      </c>
    </row>
    <row r="3975" spans="1:6">
      <c r="A3975" s="5">
        <v>0.705930709661119</v>
      </c>
      <c r="B3975" s="5">
        <v>21960.7416583259</v>
      </c>
      <c r="C3975" s="5">
        <v>1.2409968782167</v>
      </c>
      <c r="D3975" s="5">
        <v>61348.1738187015</v>
      </c>
      <c r="E3975" s="2">
        <f t="shared" si="126"/>
        <v>0.535066168555581</v>
      </c>
      <c r="F3975" s="2">
        <f t="shared" si="127"/>
        <v>39387.4321603756</v>
      </c>
    </row>
    <row r="3976" spans="1:6">
      <c r="A3976" s="5">
        <v>0.66697604272937</v>
      </c>
      <c r="B3976" s="5">
        <v>16423.4338726142</v>
      </c>
      <c r="C3976" s="5">
        <v>1.12593428367422</v>
      </c>
      <c r="D3976" s="5">
        <v>52458.3525837814</v>
      </c>
      <c r="E3976" s="2">
        <f t="shared" si="126"/>
        <v>0.45895824094485</v>
      </c>
      <c r="F3976" s="2">
        <f t="shared" si="127"/>
        <v>36034.9187111672</v>
      </c>
    </row>
    <row r="3977" spans="1:6">
      <c r="A3977" s="5">
        <v>0.745639461428242</v>
      </c>
      <c r="B3977" s="5">
        <v>14207.4699118249</v>
      </c>
      <c r="C3977" s="5">
        <v>1.31815513466536</v>
      </c>
      <c r="D3977" s="5">
        <v>50425.9448214736</v>
      </c>
      <c r="E3977" s="2">
        <f t="shared" si="126"/>
        <v>0.572515673237118</v>
      </c>
      <c r="F3977" s="2">
        <f t="shared" si="127"/>
        <v>36218.4749096487</v>
      </c>
    </row>
    <row r="3978" spans="1:6">
      <c r="A3978" s="5">
        <v>0.682367969949486</v>
      </c>
      <c r="B3978" s="5">
        <v>20407.2490334433</v>
      </c>
      <c r="C3978" s="5">
        <v>1.18883597102324</v>
      </c>
      <c r="D3978" s="5">
        <v>57474.3375641406</v>
      </c>
      <c r="E3978" s="2">
        <f t="shared" si="126"/>
        <v>0.506468001073754</v>
      </c>
      <c r="F3978" s="2">
        <f t="shared" si="127"/>
        <v>37067.0885306973</v>
      </c>
    </row>
    <row r="3979" spans="1:6">
      <c r="A3979" s="5">
        <v>0.759552789915213</v>
      </c>
      <c r="B3979" s="5">
        <v>16469.5407128572</v>
      </c>
      <c r="C3979" s="5">
        <v>1.31005852371385</v>
      </c>
      <c r="D3979" s="5">
        <v>53767.6062697551</v>
      </c>
      <c r="E3979" s="2">
        <f t="shared" si="126"/>
        <v>0.550505733798637</v>
      </c>
      <c r="F3979" s="2">
        <f t="shared" si="127"/>
        <v>37298.0655568979</v>
      </c>
    </row>
    <row r="3980" spans="1:6">
      <c r="A3980" s="5">
        <v>0.705609091003332</v>
      </c>
      <c r="B3980" s="5">
        <v>17433.8842036411</v>
      </c>
      <c r="C3980" s="5">
        <v>1.23318253782543</v>
      </c>
      <c r="D3980" s="5">
        <v>53529.149112781</v>
      </c>
      <c r="E3980" s="2">
        <f t="shared" si="126"/>
        <v>0.527573446822098</v>
      </c>
      <c r="F3980" s="2">
        <f t="shared" si="127"/>
        <v>36095.2649091399</v>
      </c>
    </row>
    <row r="3981" spans="1:6">
      <c r="A3981" s="5">
        <v>0.709963446076491</v>
      </c>
      <c r="B3981" s="5">
        <v>19046.1945772904</v>
      </c>
      <c r="C3981" s="5">
        <v>1.19772291047256</v>
      </c>
      <c r="D3981" s="5">
        <v>53221.8921031104</v>
      </c>
      <c r="E3981" s="2">
        <f t="shared" si="126"/>
        <v>0.487759464396069</v>
      </c>
      <c r="F3981" s="2">
        <f t="shared" si="127"/>
        <v>34175.69752582</v>
      </c>
    </row>
    <row r="3982" spans="1:6">
      <c r="A3982" s="5">
        <v>0.750208310189663</v>
      </c>
      <c r="B3982" s="5">
        <v>20814.936068802</v>
      </c>
      <c r="C3982" s="5">
        <v>1.27868557570924</v>
      </c>
      <c r="D3982" s="5">
        <v>57150.7995454475</v>
      </c>
      <c r="E3982" s="2">
        <f t="shared" si="126"/>
        <v>0.528477265519577</v>
      </c>
      <c r="F3982" s="2">
        <f t="shared" si="127"/>
        <v>36335.8634766455</v>
      </c>
    </row>
    <row r="3983" spans="1:6">
      <c r="A3983" s="5">
        <v>0.70843411503673</v>
      </c>
      <c r="B3983" s="5">
        <v>20991.6146627343</v>
      </c>
      <c r="C3983" s="5">
        <v>1.23759202408543</v>
      </c>
      <c r="D3983" s="5">
        <v>60033.6960783708</v>
      </c>
      <c r="E3983" s="2">
        <f t="shared" si="126"/>
        <v>0.5291579090487</v>
      </c>
      <c r="F3983" s="2">
        <f t="shared" si="127"/>
        <v>39042.0814156365</v>
      </c>
    </row>
    <row r="3984" spans="1:6">
      <c r="A3984" s="5">
        <v>0.759719271092943</v>
      </c>
      <c r="B3984" s="5">
        <v>20190.6828088755</v>
      </c>
      <c r="C3984" s="5">
        <v>1.34235354847677</v>
      </c>
      <c r="D3984" s="5">
        <v>58611.6820058746</v>
      </c>
      <c r="E3984" s="2">
        <f t="shared" si="126"/>
        <v>0.582634277383827</v>
      </c>
      <c r="F3984" s="2">
        <f t="shared" si="127"/>
        <v>38420.9991969991</v>
      </c>
    </row>
    <row r="3985" spans="1:6">
      <c r="A3985" s="5">
        <v>0.713360200427844</v>
      </c>
      <c r="B3985" s="5">
        <v>25129.3451628501</v>
      </c>
      <c r="C3985" s="5">
        <v>1.24250815217457</v>
      </c>
      <c r="D3985" s="5">
        <v>65413.9714896304</v>
      </c>
      <c r="E3985" s="2">
        <f t="shared" si="126"/>
        <v>0.529147951746726</v>
      </c>
      <c r="F3985" s="2">
        <f t="shared" si="127"/>
        <v>40284.6263267803</v>
      </c>
    </row>
    <row r="3986" spans="1:6">
      <c r="A3986" s="5">
        <v>0.666461625346514</v>
      </c>
      <c r="B3986" s="5">
        <v>16821.3960395778</v>
      </c>
      <c r="C3986" s="5">
        <v>1.17337828259772</v>
      </c>
      <c r="D3986" s="5">
        <v>55532.5243160649</v>
      </c>
      <c r="E3986" s="2">
        <f t="shared" si="126"/>
        <v>0.506916657251206</v>
      </c>
      <c r="F3986" s="2">
        <f t="shared" si="127"/>
        <v>38711.1282764871</v>
      </c>
    </row>
    <row r="3987" spans="1:6">
      <c r="A3987" s="5">
        <v>0.706939369691543</v>
      </c>
      <c r="B3987" s="5">
        <v>18905.7332730613</v>
      </c>
      <c r="C3987" s="5">
        <v>1.23167524606437</v>
      </c>
      <c r="D3987" s="5">
        <v>57720.1065701883</v>
      </c>
      <c r="E3987" s="2">
        <f t="shared" si="126"/>
        <v>0.524735876372827</v>
      </c>
      <c r="F3987" s="2">
        <f t="shared" si="127"/>
        <v>38814.373297127</v>
      </c>
    </row>
    <row r="3988" spans="1:6">
      <c r="A3988" s="5">
        <v>0.664029263222628</v>
      </c>
      <c r="B3988" s="5">
        <v>13977.3078566636</v>
      </c>
      <c r="C3988" s="5">
        <v>1.144882281171</v>
      </c>
      <c r="D3988" s="5">
        <v>49481.6401570851</v>
      </c>
      <c r="E3988" s="2">
        <f t="shared" si="126"/>
        <v>0.480853017948372</v>
      </c>
      <c r="F3988" s="2">
        <f t="shared" si="127"/>
        <v>35504.3323004215</v>
      </c>
    </row>
    <row r="3989" spans="1:6">
      <c r="A3989" s="5">
        <v>0.722771802123677</v>
      </c>
      <c r="B3989" s="5">
        <v>20088.1148550897</v>
      </c>
      <c r="C3989" s="5">
        <v>1.26096743806921</v>
      </c>
      <c r="D3989" s="5">
        <v>59312.2110947645</v>
      </c>
      <c r="E3989" s="2">
        <f t="shared" si="126"/>
        <v>0.538195635945533</v>
      </c>
      <c r="F3989" s="2">
        <f t="shared" si="127"/>
        <v>39224.0962396748</v>
      </c>
    </row>
    <row r="3990" spans="1:6">
      <c r="A3990" s="5">
        <v>0.720571256727478</v>
      </c>
      <c r="B3990" s="5">
        <v>25478.9960398195</v>
      </c>
      <c r="C3990" s="5">
        <v>1.2331823158274</v>
      </c>
      <c r="D3990" s="5">
        <v>60699.9437066078</v>
      </c>
      <c r="E3990" s="2">
        <f t="shared" si="126"/>
        <v>0.512611059099922</v>
      </c>
      <c r="F3990" s="2">
        <f t="shared" si="127"/>
        <v>35220.9476667883</v>
      </c>
    </row>
    <row r="3991" spans="1:6">
      <c r="A3991" s="5">
        <v>0.697899224431853</v>
      </c>
      <c r="B3991" s="5">
        <v>24638.6776702396</v>
      </c>
      <c r="C3991" s="5">
        <v>1.20192031398084</v>
      </c>
      <c r="D3991" s="5">
        <v>62115.5988049421</v>
      </c>
      <c r="E3991" s="2">
        <f t="shared" si="126"/>
        <v>0.504021089548987</v>
      </c>
      <c r="F3991" s="2">
        <f t="shared" si="127"/>
        <v>37476.9211347025</v>
      </c>
    </row>
    <row r="3992" spans="1:6">
      <c r="A3992" s="5">
        <v>0.741531573674136</v>
      </c>
      <c r="B3992" s="5">
        <v>20969.2396960827</v>
      </c>
      <c r="C3992" s="5">
        <v>1.29006541568898</v>
      </c>
      <c r="D3992" s="5">
        <v>57822.2950897998</v>
      </c>
      <c r="E3992" s="2">
        <f t="shared" si="126"/>
        <v>0.548533842014844</v>
      </c>
      <c r="F3992" s="2">
        <f t="shared" si="127"/>
        <v>36853.0553937171</v>
      </c>
    </row>
    <row r="3993" spans="1:6">
      <c r="A3993" s="5">
        <v>0.680583918662005</v>
      </c>
      <c r="B3993" s="5">
        <v>22661.3495145405</v>
      </c>
      <c r="C3993" s="5">
        <v>1.20706185544223</v>
      </c>
      <c r="D3993" s="5">
        <v>61519.8318900867</v>
      </c>
      <c r="E3993" s="2">
        <f t="shared" si="126"/>
        <v>0.526477936780225</v>
      </c>
      <c r="F3993" s="2">
        <f t="shared" si="127"/>
        <v>38858.4823755462</v>
      </c>
    </row>
    <row r="3994" spans="1:6">
      <c r="A3994" s="5">
        <v>0.69946991105794</v>
      </c>
      <c r="B3994" s="5">
        <v>22140.3608448336</v>
      </c>
      <c r="C3994" s="5">
        <v>1.22687998879015</v>
      </c>
      <c r="D3994" s="5">
        <v>61143.9834984221</v>
      </c>
      <c r="E3994" s="2">
        <f t="shared" si="126"/>
        <v>0.52741007773221</v>
      </c>
      <c r="F3994" s="2">
        <f t="shared" si="127"/>
        <v>39003.6226535885</v>
      </c>
    </row>
    <row r="3995" spans="1:6">
      <c r="A3995" s="5">
        <v>0.697242955699912</v>
      </c>
      <c r="B3995" s="5">
        <v>19839.4923097148</v>
      </c>
      <c r="C3995" s="5">
        <v>1.19869297601697</v>
      </c>
      <c r="D3995" s="5">
        <v>56464.6827217589</v>
      </c>
      <c r="E3995" s="2">
        <f t="shared" si="126"/>
        <v>0.501450020317058</v>
      </c>
      <c r="F3995" s="2">
        <f t="shared" si="127"/>
        <v>36625.1904120441</v>
      </c>
    </row>
    <row r="3996" spans="1:6">
      <c r="A3996" s="5">
        <v>0.678004002812071</v>
      </c>
      <c r="B3996" s="5">
        <v>18876.9902871241</v>
      </c>
      <c r="C3996" s="5">
        <v>1.14623419093872</v>
      </c>
      <c r="D3996" s="5">
        <v>56725.6507040405</v>
      </c>
      <c r="E3996" s="2">
        <f t="shared" si="126"/>
        <v>0.468230188126649</v>
      </c>
      <c r="F3996" s="2">
        <f t="shared" si="127"/>
        <v>37848.6604169164</v>
      </c>
    </row>
    <row r="3997" spans="1:6">
      <c r="A3997" s="5">
        <v>0.702721401746387</v>
      </c>
      <c r="B3997" s="5">
        <v>18351.4418077531</v>
      </c>
      <c r="C3997" s="5">
        <v>1.22113942428969</v>
      </c>
      <c r="D3997" s="5">
        <v>55364.9800563546</v>
      </c>
      <c r="E3997" s="2">
        <f t="shared" si="126"/>
        <v>0.518418022543303</v>
      </c>
      <c r="F3997" s="2">
        <f t="shared" si="127"/>
        <v>37013.5382486015</v>
      </c>
    </row>
    <row r="3998" spans="1:6">
      <c r="A3998" s="5">
        <v>0.715276053052178</v>
      </c>
      <c r="B3998" s="5">
        <v>16651.7739156229</v>
      </c>
      <c r="C3998" s="5">
        <v>1.24905049358667</v>
      </c>
      <c r="D3998" s="5">
        <v>52324.9227226798</v>
      </c>
      <c r="E3998" s="2">
        <f t="shared" si="126"/>
        <v>0.533774440534492</v>
      </c>
      <c r="F3998" s="2">
        <f t="shared" si="127"/>
        <v>35673.1488070569</v>
      </c>
    </row>
    <row r="3999" spans="1:6">
      <c r="A3999" s="5">
        <v>0.686357158870977</v>
      </c>
      <c r="B3999" s="5">
        <v>20924.6184263561</v>
      </c>
      <c r="C3999" s="5">
        <v>1.14677531266024</v>
      </c>
      <c r="D3999" s="5">
        <v>58158.0547977049</v>
      </c>
      <c r="E3999" s="2">
        <f t="shared" si="126"/>
        <v>0.460418153789263</v>
      </c>
      <c r="F3999" s="2">
        <f t="shared" si="127"/>
        <v>37233.4363713488</v>
      </c>
    </row>
    <row r="4000" spans="1:6">
      <c r="A4000" s="5">
        <v>0.752689252741042</v>
      </c>
      <c r="B4000" s="5">
        <v>20793.6218753988</v>
      </c>
      <c r="C4000" s="5">
        <v>1.30524896214572</v>
      </c>
      <c r="D4000" s="5">
        <v>57559.6755626891</v>
      </c>
      <c r="E4000" s="2">
        <f t="shared" si="126"/>
        <v>0.552559709404678</v>
      </c>
      <c r="F4000" s="2">
        <f t="shared" si="127"/>
        <v>36766.0536872903</v>
      </c>
    </row>
    <row r="4001" spans="1:6">
      <c r="A4001" s="5">
        <v>0.706845102472193</v>
      </c>
      <c r="B4001" s="5">
        <v>17220.7569368342</v>
      </c>
      <c r="C4001" s="5">
        <v>1.21835063574941</v>
      </c>
      <c r="D4001" s="5">
        <v>52110.1758267957</v>
      </c>
      <c r="E4001" s="2">
        <f t="shared" si="126"/>
        <v>0.511505533277217</v>
      </c>
      <c r="F4001" s="2">
        <f t="shared" si="127"/>
        <v>34889.4188899615</v>
      </c>
    </row>
    <row r="4002" spans="1:6">
      <c r="A4002" s="5">
        <v>0.682679972568257</v>
      </c>
      <c r="B4002" s="5">
        <v>13806.6706492652</v>
      </c>
      <c r="C4002" s="5">
        <v>1.17917254609997</v>
      </c>
      <c r="D4002" s="5">
        <v>49147.9860894583</v>
      </c>
      <c r="E4002" s="2">
        <f t="shared" si="126"/>
        <v>0.496492573531713</v>
      </c>
      <c r="F4002" s="2">
        <f t="shared" si="127"/>
        <v>35341.3154401931</v>
      </c>
    </row>
    <row r="4003" spans="1:6">
      <c r="A4003" s="5">
        <v>0.694576779508947</v>
      </c>
      <c r="B4003" s="5">
        <v>19976.7537698313</v>
      </c>
      <c r="C4003" s="5">
        <v>1.17418893984228</v>
      </c>
      <c r="D4003" s="5">
        <v>56758.6116073593</v>
      </c>
      <c r="E4003" s="2">
        <f t="shared" si="126"/>
        <v>0.479612160333333</v>
      </c>
      <c r="F4003" s="2">
        <f t="shared" si="127"/>
        <v>36781.857837528</v>
      </c>
    </row>
    <row r="4004" spans="1:6">
      <c r="A4004" s="5">
        <v>0.715653910582121</v>
      </c>
      <c r="B4004" s="5">
        <v>23214.2894351774</v>
      </c>
      <c r="C4004" s="5">
        <v>1.22553200455885</v>
      </c>
      <c r="D4004" s="5">
        <v>60239.4432649212</v>
      </c>
      <c r="E4004" s="2">
        <f t="shared" si="126"/>
        <v>0.509878093976729</v>
      </c>
      <c r="F4004" s="2">
        <f t="shared" si="127"/>
        <v>37025.1538297438</v>
      </c>
    </row>
    <row r="4005" spans="1:6">
      <c r="A4005" s="5">
        <v>0.694164653200829</v>
      </c>
      <c r="B4005" s="5">
        <v>20684.7780090865</v>
      </c>
      <c r="C4005" s="5">
        <v>1.20317249510966</v>
      </c>
      <c r="D4005" s="5">
        <v>58060.1143092807</v>
      </c>
      <c r="E4005" s="2">
        <f t="shared" si="126"/>
        <v>0.509007841908831</v>
      </c>
      <c r="F4005" s="2">
        <f t="shared" si="127"/>
        <v>37375.3363001942</v>
      </c>
    </row>
    <row r="4006" spans="1:6">
      <c r="A4006" s="5">
        <v>0.722986602800183</v>
      </c>
      <c r="B4006" s="5">
        <v>19230.404874208</v>
      </c>
      <c r="C4006" s="5">
        <v>1.23676036972627</v>
      </c>
      <c r="D4006" s="5">
        <v>54610.2117910129</v>
      </c>
      <c r="E4006" s="2">
        <f t="shared" si="126"/>
        <v>0.513773766926087</v>
      </c>
      <c r="F4006" s="2">
        <f t="shared" si="127"/>
        <v>35379.8069168049</v>
      </c>
    </row>
    <row r="4007" spans="1:6">
      <c r="A4007" s="5">
        <v>0.695108399352222</v>
      </c>
      <c r="B4007" s="5">
        <v>16243.6597503499</v>
      </c>
      <c r="C4007" s="5">
        <v>1.19765761199602</v>
      </c>
      <c r="D4007" s="5">
        <v>53198.6109168251</v>
      </c>
      <c r="E4007" s="2">
        <f t="shared" si="126"/>
        <v>0.502549212643798</v>
      </c>
      <c r="F4007" s="2">
        <f t="shared" si="127"/>
        <v>36954.9511664752</v>
      </c>
    </row>
    <row r="4008" spans="1:6">
      <c r="A4008" s="5">
        <v>0.665301613907126</v>
      </c>
      <c r="B4008" s="5">
        <v>23893.7351066459</v>
      </c>
      <c r="C4008" s="5">
        <v>1.12841128043079</v>
      </c>
      <c r="D4008" s="5">
        <v>59648.0390215923</v>
      </c>
      <c r="E4008" s="2">
        <f t="shared" si="126"/>
        <v>0.463109666523664</v>
      </c>
      <c r="F4008" s="2">
        <f t="shared" si="127"/>
        <v>35754.3039149464</v>
      </c>
    </row>
    <row r="4009" spans="1:6">
      <c r="A4009" s="5">
        <v>0.699867385334118</v>
      </c>
      <c r="B4009" s="5">
        <v>21741.1312132253</v>
      </c>
      <c r="C4009" s="5">
        <v>1.24101308020584</v>
      </c>
      <c r="D4009" s="5">
        <v>61066.3553512482</v>
      </c>
      <c r="E4009" s="2">
        <f t="shared" si="126"/>
        <v>0.541145694871722</v>
      </c>
      <c r="F4009" s="2">
        <f t="shared" si="127"/>
        <v>39325.2241380229</v>
      </c>
    </row>
    <row r="4010" spans="1:6">
      <c r="A4010" s="5">
        <v>0.653712684622839</v>
      </c>
      <c r="B4010" s="5">
        <v>18518.9357100561</v>
      </c>
      <c r="C4010" s="5">
        <v>1.1280027891716</v>
      </c>
      <c r="D4010" s="5">
        <v>55150.4535733051</v>
      </c>
      <c r="E4010" s="2">
        <f t="shared" si="126"/>
        <v>0.474290104548761</v>
      </c>
      <c r="F4010" s="2">
        <f t="shared" si="127"/>
        <v>36631.517863249</v>
      </c>
    </row>
    <row r="4011" spans="1:6">
      <c r="A4011" s="5">
        <v>0.689926264546662</v>
      </c>
      <c r="B4011" s="5">
        <v>26944.3438768679</v>
      </c>
      <c r="C4011" s="5">
        <v>1.25114265982906</v>
      </c>
      <c r="D4011" s="5">
        <v>66511.3785399209</v>
      </c>
      <c r="E4011" s="2">
        <f t="shared" si="126"/>
        <v>0.561216395282398</v>
      </c>
      <c r="F4011" s="2">
        <f t="shared" si="127"/>
        <v>39567.034663053</v>
      </c>
    </row>
    <row r="4012" spans="1:6">
      <c r="A4012" s="5">
        <v>0.650819624791956</v>
      </c>
      <c r="B4012" s="5">
        <v>17482.6064388182</v>
      </c>
      <c r="C4012" s="5">
        <v>1.14706443139519</v>
      </c>
      <c r="D4012" s="5">
        <v>53997.9568383343</v>
      </c>
      <c r="E4012" s="2">
        <f t="shared" si="126"/>
        <v>0.496244806603234</v>
      </c>
      <c r="F4012" s="2">
        <f t="shared" si="127"/>
        <v>36515.3503995161</v>
      </c>
    </row>
    <row r="4013" spans="1:6">
      <c r="A4013" s="5">
        <v>0.730244242582985</v>
      </c>
      <c r="B4013" s="5">
        <v>18232.0052686884</v>
      </c>
      <c r="C4013" s="5">
        <v>1.25315128012541</v>
      </c>
      <c r="D4013" s="5">
        <v>54339.8241728501</v>
      </c>
      <c r="E4013" s="2">
        <f t="shared" si="126"/>
        <v>0.522907037542425</v>
      </c>
      <c r="F4013" s="2">
        <f t="shared" si="127"/>
        <v>36107.8189041617</v>
      </c>
    </row>
    <row r="4014" spans="1:6">
      <c r="A4014" s="5">
        <v>0.686482882928354</v>
      </c>
      <c r="B4014" s="5">
        <v>18157.91032243</v>
      </c>
      <c r="C4014" s="5">
        <v>1.20977973982777</v>
      </c>
      <c r="D4014" s="5">
        <v>54702.0621607332</v>
      </c>
      <c r="E4014" s="2">
        <f t="shared" si="126"/>
        <v>0.523296856899416</v>
      </c>
      <c r="F4014" s="2">
        <f t="shared" si="127"/>
        <v>36544.1518383032</v>
      </c>
    </row>
    <row r="4015" spans="1:6">
      <c r="A4015" s="5">
        <v>0.719683666582784</v>
      </c>
      <c r="B4015" s="5">
        <v>19585.1284499327</v>
      </c>
      <c r="C4015" s="5">
        <v>1.24959208286391</v>
      </c>
      <c r="D4015" s="5">
        <v>57129.429884252</v>
      </c>
      <c r="E4015" s="2">
        <f t="shared" si="126"/>
        <v>0.529908416281126</v>
      </c>
      <c r="F4015" s="2">
        <f t="shared" si="127"/>
        <v>37544.3014343193</v>
      </c>
    </row>
    <row r="4016" spans="1:6">
      <c r="A4016" s="5">
        <v>0.750711760225594</v>
      </c>
      <c r="B4016" s="5">
        <v>17751.5303297695</v>
      </c>
      <c r="C4016" s="5">
        <v>1.27156955688725</v>
      </c>
      <c r="D4016" s="5">
        <v>55771.1455099368</v>
      </c>
      <c r="E4016" s="2">
        <f t="shared" si="126"/>
        <v>0.520857796661656</v>
      </c>
      <c r="F4016" s="2">
        <f t="shared" si="127"/>
        <v>38019.6151801673</v>
      </c>
    </row>
    <row r="4017" spans="1:6">
      <c r="A4017" s="5">
        <v>0.710433890128595</v>
      </c>
      <c r="B4017" s="5">
        <v>21792.0913906575</v>
      </c>
      <c r="C4017" s="5">
        <v>1.227856034579</v>
      </c>
      <c r="D4017" s="5">
        <v>57170.6136335075</v>
      </c>
      <c r="E4017" s="2">
        <f t="shared" si="126"/>
        <v>0.517422144450405</v>
      </c>
      <c r="F4017" s="2">
        <f t="shared" si="127"/>
        <v>35378.52224285</v>
      </c>
    </row>
    <row r="4018" spans="1:6">
      <c r="A4018" s="5">
        <v>0.750307177396162</v>
      </c>
      <c r="B4018" s="5">
        <v>18736.1202343209</v>
      </c>
      <c r="C4018" s="5">
        <v>1.30090503623574</v>
      </c>
      <c r="D4018" s="5">
        <v>55470.6409325244</v>
      </c>
      <c r="E4018" s="2">
        <f t="shared" si="126"/>
        <v>0.550597858839578</v>
      </c>
      <c r="F4018" s="2">
        <f t="shared" si="127"/>
        <v>36734.5206982035</v>
      </c>
    </row>
    <row r="4019" spans="1:6">
      <c r="A4019" s="5">
        <v>0.646291715753749</v>
      </c>
      <c r="B4019" s="5">
        <v>21502.1598790598</v>
      </c>
      <c r="C4019" s="5">
        <v>1.11964228067379</v>
      </c>
      <c r="D4019" s="5">
        <v>60028.3069843075</v>
      </c>
      <c r="E4019" s="2">
        <f t="shared" si="126"/>
        <v>0.473350564920041</v>
      </c>
      <c r="F4019" s="2">
        <f t="shared" si="127"/>
        <v>38526.1471052477</v>
      </c>
    </row>
    <row r="4020" spans="1:6">
      <c r="A4020" s="5">
        <v>0.714918021797178</v>
      </c>
      <c r="B4020" s="5">
        <v>20470.4046677604</v>
      </c>
      <c r="C4020" s="5">
        <v>1.23082826110296</v>
      </c>
      <c r="D4020" s="5">
        <v>58006.8866240854</v>
      </c>
      <c r="E4020" s="2">
        <f t="shared" si="126"/>
        <v>0.515910239305782</v>
      </c>
      <c r="F4020" s="2">
        <f t="shared" si="127"/>
        <v>37536.481956325</v>
      </c>
    </row>
    <row r="4021" spans="1:6">
      <c r="A4021" s="5">
        <v>0.654940218357841</v>
      </c>
      <c r="B4021" s="5">
        <v>22221.02444234</v>
      </c>
      <c r="C4021" s="5">
        <v>1.12451381614197</v>
      </c>
      <c r="D4021" s="5">
        <v>58907.4245086794</v>
      </c>
      <c r="E4021" s="2">
        <f t="shared" si="126"/>
        <v>0.469573597784129</v>
      </c>
      <c r="F4021" s="2">
        <f t="shared" si="127"/>
        <v>36686.4000663394</v>
      </c>
    </row>
    <row r="4022" spans="1:6">
      <c r="A4022" s="5">
        <v>0.654440257518293</v>
      </c>
      <c r="B4022" s="5">
        <v>18219.5726455906</v>
      </c>
      <c r="C4022" s="5">
        <v>1.13402724798201</v>
      </c>
      <c r="D4022" s="5">
        <v>54576.7340334521</v>
      </c>
      <c r="E4022" s="2">
        <f t="shared" si="126"/>
        <v>0.479586990463717</v>
      </c>
      <c r="F4022" s="2">
        <f t="shared" si="127"/>
        <v>36357.1613878615</v>
      </c>
    </row>
    <row r="4023" spans="1:6">
      <c r="A4023" s="5">
        <v>0.736835189520182</v>
      </c>
      <c r="B4023" s="5">
        <v>17853.4473079618</v>
      </c>
      <c r="C4023" s="5">
        <v>1.31713770298763</v>
      </c>
      <c r="D4023" s="5">
        <v>52375.3581503638</v>
      </c>
      <c r="E4023" s="2">
        <f t="shared" si="126"/>
        <v>0.580302513467448</v>
      </c>
      <c r="F4023" s="2">
        <f t="shared" si="127"/>
        <v>34521.910842402</v>
      </c>
    </row>
    <row r="4024" spans="1:6">
      <c r="A4024" s="5">
        <v>0.722547350201869</v>
      </c>
      <c r="B4024" s="5">
        <v>21811.8905119335</v>
      </c>
      <c r="C4024" s="5">
        <v>1.27435033618173</v>
      </c>
      <c r="D4024" s="5">
        <v>60816.4735854795</v>
      </c>
      <c r="E4024" s="2">
        <f t="shared" si="126"/>
        <v>0.551802985979861</v>
      </c>
      <c r="F4024" s="2">
        <f t="shared" si="127"/>
        <v>39004.583073546</v>
      </c>
    </row>
    <row r="4025" spans="1:6">
      <c r="A4025" s="5">
        <v>0.717449130415301</v>
      </c>
      <c r="B4025" s="5">
        <v>21516.060629218</v>
      </c>
      <c r="C4025" s="5">
        <v>1.21123606393097</v>
      </c>
      <c r="D4025" s="5">
        <v>60355.9517137954</v>
      </c>
      <c r="E4025" s="2">
        <f t="shared" si="126"/>
        <v>0.493786933515669</v>
      </c>
      <c r="F4025" s="2">
        <f t="shared" si="127"/>
        <v>38839.8910845774</v>
      </c>
    </row>
    <row r="4026" spans="1:6">
      <c r="A4026" s="5">
        <v>0.75267300899879</v>
      </c>
      <c r="B4026" s="5">
        <v>18621.2662274258</v>
      </c>
      <c r="C4026" s="5">
        <v>1.29978343840545</v>
      </c>
      <c r="D4026" s="5">
        <v>57424.7334779287</v>
      </c>
      <c r="E4026" s="2">
        <f t="shared" si="126"/>
        <v>0.54711042940666</v>
      </c>
      <c r="F4026" s="2">
        <f t="shared" si="127"/>
        <v>38803.4672505029</v>
      </c>
    </row>
    <row r="4027" spans="1:6">
      <c r="A4027" s="5">
        <v>0.681455182633304</v>
      </c>
      <c r="B4027" s="5">
        <v>26185.746285328</v>
      </c>
      <c r="C4027" s="5">
        <v>1.14242999002304</v>
      </c>
      <c r="D4027" s="5">
        <v>66727.7865150507</v>
      </c>
      <c r="E4027" s="2">
        <f t="shared" si="126"/>
        <v>0.460974807389736</v>
      </c>
      <c r="F4027" s="2">
        <f t="shared" si="127"/>
        <v>40542.0402297227</v>
      </c>
    </row>
    <row r="4028" spans="1:6">
      <c r="A4028" s="5">
        <v>0.675218114812682</v>
      </c>
      <c r="B4028" s="5">
        <v>21383.5055932176</v>
      </c>
      <c r="C4028" s="5">
        <v>1.1538196576661</v>
      </c>
      <c r="D4028" s="5">
        <v>59395.5830553993</v>
      </c>
      <c r="E4028" s="2">
        <f t="shared" si="126"/>
        <v>0.478601542853418</v>
      </c>
      <c r="F4028" s="2">
        <f t="shared" si="127"/>
        <v>38012.0774621817</v>
      </c>
    </row>
    <row r="4029" spans="1:6">
      <c r="A4029" s="5">
        <v>0.734023915618187</v>
      </c>
      <c r="B4029" s="5">
        <v>17706.9185114658</v>
      </c>
      <c r="C4029" s="5">
        <v>1.31844478751971</v>
      </c>
      <c r="D4029" s="5">
        <v>53757.3526283224</v>
      </c>
      <c r="E4029" s="2">
        <f t="shared" si="126"/>
        <v>0.584420871901523</v>
      </c>
      <c r="F4029" s="2">
        <f t="shared" si="127"/>
        <v>36050.4341168566</v>
      </c>
    </row>
    <row r="4030" spans="1:6">
      <c r="A4030" s="5">
        <v>0.750313041494191</v>
      </c>
      <c r="B4030" s="5">
        <v>19008.5111106271</v>
      </c>
      <c r="C4030" s="5">
        <v>1.32823932060227</v>
      </c>
      <c r="D4030" s="5">
        <v>55952.5071050501</v>
      </c>
      <c r="E4030" s="2">
        <f t="shared" si="126"/>
        <v>0.577926279108079</v>
      </c>
      <c r="F4030" s="2">
        <f t="shared" si="127"/>
        <v>36943.995994423</v>
      </c>
    </row>
    <row r="4031" spans="1:6">
      <c r="A4031" s="5">
        <v>0.695837245264159</v>
      </c>
      <c r="B4031" s="5">
        <v>19956.5998674771</v>
      </c>
      <c r="C4031" s="5">
        <v>1.2252293411959</v>
      </c>
      <c r="D4031" s="5">
        <v>56177.0274641032</v>
      </c>
      <c r="E4031" s="2">
        <f t="shared" si="126"/>
        <v>0.529392095931741</v>
      </c>
      <c r="F4031" s="2">
        <f t="shared" si="127"/>
        <v>36220.4275966261</v>
      </c>
    </row>
    <row r="4032" spans="1:6">
      <c r="A4032" s="5">
        <v>0.694965474890512</v>
      </c>
      <c r="B4032" s="5">
        <v>15729.2493083008</v>
      </c>
      <c r="C4032" s="5">
        <v>1.22146672868131</v>
      </c>
      <c r="D4032" s="5">
        <v>51354.7934421718</v>
      </c>
      <c r="E4032" s="2">
        <f t="shared" si="126"/>
        <v>0.526501253790798</v>
      </c>
      <c r="F4032" s="2">
        <f t="shared" si="127"/>
        <v>35625.544133871</v>
      </c>
    </row>
    <row r="4033" spans="1:6">
      <c r="A4033" s="5">
        <v>0.721074669644535</v>
      </c>
      <c r="B4033" s="5">
        <v>14541.98379554</v>
      </c>
      <c r="C4033" s="5">
        <v>1.23672509518733</v>
      </c>
      <c r="D4033" s="5">
        <v>49417.7459870801</v>
      </c>
      <c r="E4033" s="2">
        <f t="shared" si="126"/>
        <v>0.515650425542795</v>
      </c>
      <c r="F4033" s="2">
        <f t="shared" si="127"/>
        <v>34875.7621915401</v>
      </c>
    </row>
    <row r="4034" spans="1:6">
      <c r="A4034" s="5">
        <v>0.724578876213864</v>
      </c>
      <c r="B4034" s="5">
        <v>22345.623416633</v>
      </c>
      <c r="C4034" s="5">
        <v>1.25192964053323</v>
      </c>
      <c r="D4034" s="5">
        <v>60878.5237740054</v>
      </c>
      <c r="E4034" s="2">
        <f t="shared" si="126"/>
        <v>0.527350764319366</v>
      </c>
      <c r="F4034" s="2">
        <f t="shared" si="127"/>
        <v>38532.9003573724</v>
      </c>
    </row>
    <row r="4035" spans="1:6">
      <c r="A4035" s="5">
        <v>0.698422446267559</v>
      </c>
      <c r="B4035" s="5">
        <v>20999.7746853115</v>
      </c>
      <c r="C4035" s="5">
        <v>1.20907179964707</v>
      </c>
      <c r="D4035" s="5">
        <v>58863.0956215036</v>
      </c>
      <c r="E4035" s="2">
        <f t="shared" si="126"/>
        <v>0.510649353379511</v>
      </c>
      <c r="F4035" s="2">
        <f t="shared" si="127"/>
        <v>37863.3209361921</v>
      </c>
    </row>
    <row r="4036" spans="1:6">
      <c r="A4036" s="5">
        <v>0.711092011817517</v>
      </c>
      <c r="B4036" s="5">
        <v>18177.6335566593</v>
      </c>
      <c r="C4036" s="5">
        <v>1.22531936293563</v>
      </c>
      <c r="D4036" s="5">
        <v>57251.1469178731</v>
      </c>
      <c r="E4036" s="2">
        <f t="shared" ref="E4036:E4099" si="128">C4036-A4036</f>
        <v>0.514227351118113</v>
      </c>
      <c r="F4036" s="2">
        <f t="shared" ref="F4036:F4099" si="129">D4036-B4036</f>
        <v>39073.5133612138</v>
      </c>
    </row>
    <row r="4037" spans="1:6">
      <c r="A4037" s="5">
        <v>0.715608772559221</v>
      </c>
      <c r="B4037" s="5">
        <v>20265.0192499247</v>
      </c>
      <c r="C4037" s="5">
        <v>1.23740163344773</v>
      </c>
      <c r="D4037" s="5">
        <v>58792.6783797928</v>
      </c>
      <c r="E4037" s="2">
        <f t="shared" si="128"/>
        <v>0.521792860888509</v>
      </c>
      <c r="F4037" s="2">
        <f t="shared" si="129"/>
        <v>38527.6591298681</v>
      </c>
    </row>
    <row r="4038" spans="1:6">
      <c r="A4038" s="5">
        <v>0.681855522602309</v>
      </c>
      <c r="B4038" s="5">
        <v>25568.5492590594</v>
      </c>
      <c r="C4038" s="5">
        <v>1.15246201980177</v>
      </c>
      <c r="D4038" s="5">
        <v>64037.0503950137</v>
      </c>
      <c r="E4038" s="2">
        <f t="shared" si="128"/>
        <v>0.470606497199461</v>
      </c>
      <c r="F4038" s="2">
        <f t="shared" si="129"/>
        <v>38468.5011359543</v>
      </c>
    </row>
    <row r="4039" spans="1:6">
      <c r="A4039" s="5">
        <v>0.661888472530916</v>
      </c>
      <c r="B4039" s="5">
        <v>17865.9119430391</v>
      </c>
      <c r="C4039" s="5">
        <v>1.15083775856301</v>
      </c>
      <c r="D4039" s="5">
        <v>54216.4260133512</v>
      </c>
      <c r="E4039" s="2">
        <f t="shared" si="128"/>
        <v>0.488949286032094</v>
      </c>
      <c r="F4039" s="2">
        <f t="shared" si="129"/>
        <v>36350.5140703121</v>
      </c>
    </row>
    <row r="4040" spans="1:6">
      <c r="A4040" s="5">
        <v>0.681089605339124</v>
      </c>
      <c r="B4040" s="5">
        <v>15749.9256680038</v>
      </c>
      <c r="C4040" s="5">
        <v>1.19350941865346</v>
      </c>
      <c r="D4040" s="5">
        <v>51802.9470905231</v>
      </c>
      <c r="E4040" s="2">
        <f t="shared" si="128"/>
        <v>0.512419813314336</v>
      </c>
      <c r="F4040" s="2">
        <f t="shared" si="129"/>
        <v>36053.0214225193</v>
      </c>
    </row>
    <row r="4041" spans="1:6">
      <c r="A4041" s="5">
        <v>0.654585788658053</v>
      </c>
      <c r="B4041" s="5">
        <v>14481.4184553542</v>
      </c>
      <c r="C4041" s="5">
        <v>1.13531801909487</v>
      </c>
      <c r="D4041" s="5">
        <v>50032.0437219772</v>
      </c>
      <c r="E4041" s="2">
        <f t="shared" si="128"/>
        <v>0.480732230436817</v>
      </c>
      <c r="F4041" s="2">
        <f t="shared" si="129"/>
        <v>35550.625266623</v>
      </c>
    </row>
    <row r="4042" spans="1:6">
      <c r="A4042" s="5">
        <v>0.681809566605146</v>
      </c>
      <c r="B4042" s="5">
        <v>16968.3321042096</v>
      </c>
      <c r="C4042" s="5">
        <v>1.19808966027806</v>
      </c>
      <c r="D4042" s="5">
        <v>54207.6624233305</v>
      </c>
      <c r="E4042" s="2">
        <f t="shared" si="128"/>
        <v>0.516280093672914</v>
      </c>
      <c r="F4042" s="2">
        <f t="shared" si="129"/>
        <v>37239.3303191209</v>
      </c>
    </row>
    <row r="4043" spans="1:6">
      <c r="A4043" s="5">
        <v>0.707161399648938</v>
      </c>
      <c r="B4043" s="5">
        <v>17516.5818841425</v>
      </c>
      <c r="C4043" s="5">
        <v>1.2329388034427</v>
      </c>
      <c r="D4043" s="5">
        <v>52595.3226320926</v>
      </c>
      <c r="E4043" s="2">
        <f t="shared" si="128"/>
        <v>0.525777403793762</v>
      </c>
      <c r="F4043" s="2">
        <f t="shared" si="129"/>
        <v>35078.7407479501</v>
      </c>
    </row>
    <row r="4044" spans="1:6">
      <c r="A4044" s="5">
        <v>0.67010957397231</v>
      </c>
      <c r="B4044" s="5">
        <v>22143.8425486872</v>
      </c>
      <c r="C4044" s="5">
        <v>1.16760358491086</v>
      </c>
      <c r="D4044" s="5">
        <v>58568.6121714026</v>
      </c>
      <c r="E4044" s="2">
        <f t="shared" si="128"/>
        <v>0.49749401093855</v>
      </c>
      <c r="F4044" s="2">
        <f t="shared" si="129"/>
        <v>36424.7696227154</v>
      </c>
    </row>
    <row r="4045" spans="1:6">
      <c r="A4045" s="5">
        <v>0.688302574852352</v>
      </c>
      <c r="B4045" s="5">
        <v>17430.9812288022</v>
      </c>
      <c r="C4045" s="5">
        <v>1.13476127412819</v>
      </c>
      <c r="D4045" s="5">
        <v>51120.0371648876</v>
      </c>
      <c r="E4045" s="2">
        <f t="shared" si="128"/>
        <v>0.446458699275838</v>
      </c>
      <c r="F4045" s="2">
        <f t="shared" si="129"/>
        <v>33689.0559360854</v>
      </c>
    </row>
    <row r="4046" spans="1:6">
      <c r="A4046" s="5">
        <v>0.736329416525268</v>
      </c>
      <c r="B4046" s="5">
        <v>16623.2202789169</v>
      </c>
      <c r="C4046" s="5">
        <v>1.30845442668732</v>
      </c>
      <c r="D4046" s="5">
        <v>53123.4528193541</v>
      </c>
      <c r="E4046" s="2">
        <f t="shared" si="128"/>
        <v>0.572125010162052</v>
      </c>
      <c r="F4046" s="2">
        <f t="shared" si="129"/>
        <v>36500.2325404372</v>
      </c>
    </row>
    <row r="4047" spans="1:6">
      <c r="A4047" s="5">
        <v>0.72426575647208</v>
      </c>
      <c r="B4047" s="5">
        <v>16138.5691107915</v>
      </c>
      <c r="C4047" s="5">
        <v>1.26109437656868</v>
      </c>
      <c r="D4047" s="5">
        <v>53861.8707686373</v>
      </c>
      <c r="E4047" s="2">
        <f t="shared" si="128"/>
        <v>0.5368286200966</v>
      </c>
      <c r="F4047" s="2">
        <f t="shared" si="129"/>
        <v>37723.3016578458</v>
      </c>
    </row>
    <row r="4048" spans="1:6">
      <c r="A4048" s="5">
        <v>0.736485156058773</v>
      </c>
      <c r="B4048" s="5">
        <v>19222.2613001201</v>
      </c>
      <c r="C4048" s="5">
        <v>1.25046702289889</v>
      </c>
      <c r="D4048" s="5">
        <v>54305.7897172442</v>
      </c>
      <c r="E4048" s="2">
        <f t="shared" si="128"/>
        <v>0.513981866840117</v>
      </c>
      <c r="F4048" s="2">
        <f t="shared" si="129"/>
        <v>35083.5284171241</v>
      </c>
    </row>
    <row r="4049" spans="1:6">
      <c r="A4049" s="5">
        <v>0.76522735395065</v>
      </c>
      <c r="B4049" s="5">
        <v>25518.1198394713</v>
      </c>
      <c r="C4049" s="5">
        <v>1.33783047591662</v>
      </c>
      <c r="D4049" s="5">
        <v>64932.6377030869</v>
      </c>
      <c r="E4049" s="2">
        <f t="shared" si="128"/>
        <v>0.57260312196597</v>
      </c>
      <c r="F4049" s="2">
        <f t="shared" si="129"/>
        <v>39414.5178636156</v>
      </c>
    </row>
    <row r="4050" spans="1:6">
      <c r="A4050" s="5">
        <v>0.682607966964178</v>
      </c>
      <c r="B4050" s="5">
        <v>21073.4308937016</v>
      </c>
      <c r="C4050" s="5">
        <v>1.19024135990098</v>
      </c>
      <c r="D4050" s="5">
        <v>59153.297687026</v>
      </c>
      <c r="E4050" s="2">
        <f t="shared" si="128"/>
        <v>0.507633392936802</v>
      </c>
      <c r="F4050" s="2">
        <f t="shared" si="129"/>
        <v>38079.8667933244</v>
      </c>
    </row>
    <row r="4051" spans="1:6">
      <c r="A4051" s="5">
        <v>0.69328682875013</v>
      </c>
      <c r="B4051" s="5">
        <v>17474.2607657499</v>
      </c>
      <c r="C4051" s="5">
        <v>1.20741038291736</v>
      </c>
      <c r="D4051" s="5">
        <v>54143.4283385807</v>
      </c>
      <c r="E4051" s="2">
        <f t="shared" si="128"/>
        <v>0.51412355416723</v>
      </c>
      <c r="F4051" s="2">
        <f t="shared" si="129"/>
        <v>36669.1675728308</v>
      </c>
    </row>
    <row r="4052" spans="1:6">
      <c r="A4052" s="5">
        <v>0.721275569957312</v>
      </c>
      <c r="B4052" s="5">
        <v>18049.4406046457</v>
      </c>
      <c r="C4052" s="5">
        <v>1.20936237814924</v>
      </c>
      <c r="D4052" s="5">
        <v>53537.0086302512</v>
      </c>
      <c r="E4052" s="2">
        <f t="shared" si="128"/>
        <v>0.488086808191928</v>
      </c>
      <c r="F4052" s="2">
        <f t="shared" si="129"/>
        <v>35487.5680256055</v>
      </c>
    </row>
    <row r="4053" spans="1:6">
      <c r="A4053" s="5">
        <v>0.766950644968705</v>
      </c>
      <c r="B4053" s="5">
        <v>19091.6164299311</v>
      </c>
      <c r="C4053" s="5">
        <v>1.33961492518343</v>
      </c>
      <c r="D4053" s="5">
        <v>58189.9138240432</v>
      </c>
      <c r="E4053" s="2">
        <f t="shared" si="128"/>
        <v>0.572664280214725</v>
      </c>
      <c r="F4053" s="2">
        <f t="shared" si="129"/>
        <v>39098.2973941121</v>
      </c>
    </row>
    <row r="4054" spans="1:6">
      <c r="A4054" s="5">
        <v>0.724103002813891</v>
      </c>
      <c r="B4054" s="5">
        <v>15757.9520460794</v>
      </c>
      <c r="C4054" s="5">
        <v>1.26199355019182</v>
      </c>
      <c r="D4054" s="5">
        <v>51920.3514421228</v>
      </c>
      <c r="E4054" s="2">
        <f t="shared" si="128"/>
        <v>0.537890547377929</v>
      </c>
      <c r="F4054" s="2">
        <f t="shared" si="129"/>
        <v>36162.3993960434</v>
      </c>
    </row>
    <row r="4055" spans="1:6">
      <c r="A4055" s="5">
        <v>0.653156612701131</v>
      </c>
      <c r="B4055" s="5">
        <v>18153.2026017156</v>
      </c>
      <c r="C4055" s="5">
        <v>1.11840752992382</v>
      </c>
      <c r="D4055" s="5">
        <v>54091.1935517839</v>
      </c>
      <c r="E4055" s="2">
        <f t="shared" si="128"/>
        <v>0.465250917222689</v>
      </c>
      <c r="F4055" s="2">
        <f t="shared" si="129"/>
        <v>35937.9909500683</v>
      </c>
    </row>
    <row r="4056" spans="1:6">
      <c r="A4056" s="5">
        <v>0.731927286958625</v>
      </c>
      <c r="B4056" s="5">
        <v>24128.1171318537</v>
      </c>
      <c r="C4056" s="5">
        <v>1.24940005001727</v>
      </c>
      <c r="D4056" s="5">
        <v>64014.5523691282</v>
      </c>
      <c r="E4056" s="2">
        <f t="shared" si="128"/>
        <v>0.517472763058645</v>
      </c>
      <c r="F4056" s="2">
        <f t="shared" si="129"/>
        <v>39886.4352372745</v>
      </c>
    </row>
    <row r="4057" spans="1:6">
      <c r="A4057" s="5">
        <v>0.741366578009167</v>
      </c>
      <c r="B4057" s="5">
        <v>18452.7781503549</v>
      </c>
      <c r="C4057" s="5">
        <v>1.26746928260015</v>
      </c>
      <c r="D4057" s="5">
        <v>54868.0856664494</v>
      </c>
      <c r="E4057" s="2">
        <f t="shared" si="128"/>
        <v>0.526102704590983</v>
      </c>
      <c r="F4057" s="2">
        <f t="shared" si="129"/>
        <v>36415.3075160945</v>
      </c>
    </row>
    <row r="4058" spans="1:6">
      <c r="A4058" s="5">
        <v>0.68082522391745</v>
      </c>
      <c r="B4058" s="5">
        <v>20711.511188443</v>
      </c>
      <c r="C4058" s="5">
        <v>1.17744003308147</v>
      </c>
      <c r="D4058" s="5">
        <v>58087.706226813</v>
      </c>
      <c r="E4058" s="2">
        <f t="shared" si="128"/>
        <v>0.49661480916402</v>
      </c>
      <c r="F4058" s="2">
        <f t="shared" si="129"/>
        <v>37376.19503837</v>
      </c>
    </row>
    <row r="4059" spans="1:6">
      <c r="A4059" s="5">
        <v>0.709076283781836</v>
      </c>
      <c r="B4059" s="5">
        <v>18762.7669858785</v>
      </c>
      <c r="C4059" s="5">
        <v>1.25570600912811</v>
      </c>
      <c r="D4059" s="5">
        <v>56937.2386106701</v>
      </c>
      <c r="E4059" s="2">
        <f t="shared" si="128"/>
        <v>0.546629725346274</v>
      </c>
      <c r="F4059" s="2">
        <f t="shared" si="129"/>
        <v>38174.4716247916</v>
      </c>
    </row>
    <row r="4060" spans="1:6">
      <c r="A4060" s="5">
        <v>0.705388153104101</v>
      </c>
      <c r="B4060" s="5">
        <v>19726.2485033468</v>
      </c>
      <c r="C4060" s="5">
        <v>1.2256587365489</v>
      </c>
      <c r="D4060" s="5">
        <v>55522.237936584</v>
      </c>
      <c r="E4060" s="2">
        <f t="shared" si="128"/>
        <v>0.520270583444799</v>
      </c>
      <c r="F4060" s="2">
        <f t="shared" si="129"/>
        <v>35795.9894332372</v>
      </c>
    </row>
    <row r="4061" spans="1:6">
      <c r="A4061" s="5">
        <v>0.718523798921092</v>
      </c>
      <c r="B4061" s="5">
        <v>20193.9474604845</v>
      </c>
      <c r="C4061" s="5">
        <v>1.27814813757183</v>
      </c>
      <c r="D4061" s="5">
        <v>60053.324602085</v>
      </c>
      <c r="E4061" s="2">
        <f t="shared" si="128"/>
        <v>0.559624338650738</v>
      </c>
      <c r="F4061" s="2">
        <f t="shared" si="129"/>
        <v>39859.3771416005</v>
      </c>
    </row>
    <row r="4062" spans="1:6">
      <c r="A4062" s="5">
        <v>0.707318861945491</v>
      </c>
      <c r="B4062" s="5">
        <v>22793.7454013325</v>
      </c>
      <c r="C4062" s="5">
        <v>1.18428088350742</v>
      </c>
      <c r="D4062" s="5">
        <v>59667.8526209834</v>
      </c>
      <c r="E4062" s="2">
        <f t="shared" si="128"/>
        <v>0.476962021561929</v>
      </c>
      <c r="F4062" s="2">
        <f t="shared" si="129"/>
        <v>36874.1072196509</v>
      </c>
    </row>
    <row r="4063" spans="1:6">
      <c r="A4063" s="5">
        <v>0.669883735074469</v>
      </c>
      <c r="B4063" s="5">
        <v>25535.3714085824</v>
      </c>
      <c r="C4063" s="5">
        <v>1.15537275478914</v>
      </c>
      <c r="D4063" s="5">
        <v>64857.5432309519</v>
      </c>
      <c r="E4063" s="2">
        <f t="shared" si="128"/>
        <v>0.485489019714671</v>
      </c>
      <c r="F4063" s="2">
        <f t="shared" si="129"/>
        <v>39322.1718223695</v>
      </c>
    </row>
    <row r="4064" spans="1:6">
      <c r="A4064" s="5">
        <v>0.711303917730696</v>
      </c>
      <c r="B4064" s="5">
        <v>19286.279963457</v>
      </c>
      <c r="C4064" s="5">
        <v>1.24690276875013</v>
      </c>
      <c r="D4064" s="5">
        <v>54612.7918026728</v>
      </c>
      <c r="E4064" s="2">
        <f t="shared" si="128"/>
        <v>0.535598851019434</v>
      </c>
      <c r="F4064" s="2">
        <f t="shared" si="129"/>
        <v>35326.5118392158</v>
      </c>
    </row>
    <row r="4065" spans="1:6">
      <c r="A4065" s="5">
        <v>0.669832482974817</v>
      </c>
      <c r="B4065" s="5">
        <v>19504.3633677485</v>
      </c>
      <c r="C4065" s="5">
        <v>1.17256949219015</v>
      </c>
      <c r="D4065" s="5">
        <v>56605.1127332379</v>
      </c>
      <c r="E4065" s="2">
        <f t="shared" si="128"/>
        <v>0.502737009215333</v>
      </c>
      <c r="F4065" s="2">
        <f t="shared" si="129"/>
        <v>37100.7493654894</v>
      </c>
    </row>
    <row r="4066" spans="1:6">
      <c r="A4066" s="5">
        <v>0.737347564308098</v>
      </c>
      <c r="B4066" s="5">
        <v>21315.1131287756</v>
      </c>
      <c r="C4066" s="5">
        <v>1.28733500286504</v>
      </c>
      <c r="D4066" s="5">
        <v>60254.4406487358</v>
      </c>
      <c r="E4066" s="2">
        <f t="shared" si="128"/>
        <v>0.549987438556942</v>
      </c>
      <c r="F4066" s="2">
        <f t="shared" si="129"/>
        <v>38939.3275199602</v>
      </c>
    </row>
    <row r="4067" spans="1:6">
      <c r="A4067" s="5">
        <v>0.706533893426106</v>
      </c>
      <c r="B4067" s="5">
        <v>17095.1630662931</v>
      </c>
      <c r="C4067" s="5">
        <v>1.21407740045923</v>
      </c>
      <c r="D4067" s="5">
        <v>53364.9086346787</v>
      </c>
      <c r="E4067" s="2">
        <f t="shared" si="128"/>
        <v>0.507543507033124</v>
      </c>
      <c r="F4067" s="2">
        <f t="shared" si="129"/>
        <v>36269.7455683856</v>
      </c>
    </row>
    <row r="4068" spans="1:6">
      <c r="A4068" s="5">
        <v>0.663671253305726</v>
      </c>
      <c r="B4068" s="5">
        <v>15411.3652518775</v>
      </c>
      <c r="C4068" s="5">
        <v>1.1365316530476</v>
      </c>
      <c r="D4068" s="5">
        <v>49933.9870539983</v>
      </c>
      <c r="E4068" s="2">
        <f t="shared" si="128"/>
        <v>0.472860399741874</v>
      </c>
      <c r="F4068" s="2">
        <f t="shared" si="129"/>
        <v>34522.6218021208</v>
      </c>
    </row>
    <row r="4069" spans="1:6">
      <c r="A4069" s="5">
        <v>0.73530973198546</v>
      </c>
      <c r="B4069" s="5">
        <v>20715.3836940989</v>
      </c>
      <c r="C4069" s="5">
        <v>1.22083331997566</v>
      </c>
      <c r="D4069" s="5">
        <v>58073.400636337</v>
      </c>
      <c r="E4069" s="2">
        <f t="shared" si="128"/>
        <v>0.4855235879902</v>
      </c>
      <c r="F4069" s="2">
        <f t="shared" si="129"/>
        <v>37358.0169422381</v>
      </c>
    </row>
    <row r="4070" spans="1:6">
      <c r="A4070" s="5">
        <v>0.74194319401385</v>
      </c>
      <c r="B4070" s="5">
        <v>15413.3849991317</v>
      </c>
      <c r="C4070" s="5">
        <v>1.29893219424261</v>
      </c>
      <c r="D4070" s="5">
        <v>51379.5044066535</v>
      </c>
      <c r="E4070" s="2">
        <f t="shared" si="128"/>
        <v>0.55698900022876</v>
      </c>
      <c r="F4070" s="2">
        <f t="shared" si="129"/>
        <v>35966.1194075218</v>
      </c>
    </row>
    <row r="4071" spans="1:6">
      <c r="A4071" s="5">
        <v>0.68948532790166</v>
      </c>
      <c r="B4071" s="5">
        <v>26290.9217473394</v>
      </c>
      <c r="C4071" s="5">
        <v>1.18944912345001</v>
      </c>
      <c r="D4071" s="5">
        <v>60107.6015383721</v>
      </c>
      <c r="E4071" s="2">
        <f t="shared" si="128"/>
        <v>0.49996379554835</v>
      </c>
      <c r="F4071" s="2">
        <f t="shared" si="129"/>
        <v>33816.6797910327</v>
      </c>
    </row>
    <row r="4072" spans="1:6">
      <c r="A4072" s="5">
        <v>0.693008961868986</v>
      </c>
      <c r="B4072" s="5">
        <v>19412.4654071534</v>
      </c>
      <c r="C4072" s="5">
        <v>1.22870103756757</v>
      </c>
      <c r="D4072" s="5">
        <v>56918.1921144291</v>
      </c>
      <c r="E4072" s="2">
        <f t="shared" si="128"/>
        <v>0.535692075698584</v>
      </c>
      <c r="F4072" s="2">
        <f t="shared" si="129"/>
        <v>37505.7267072757</v>
      </c>
    </row>
    <row r="4073" spans="1:6">
      <c r="A4073" s="5">
        <v>0.731340643218588</v>
      </c>
      <c r="B4073" s="5">
        <v>17802.717170284</v>
      </c>
      <c r="C4073" s="5">
        <v>1.23255288149797</v>
      </c>
      <c r="D4073" s="5">
        <v>53621.465421482</v>
      </c>
      <c r="E4073" s="2">
        <f t="shared" si="128"/>
        <v>0.501212238279382</v>
      </c>
      <c r="F4073" s="2">
        <f t="shared" si="129"/>
        <v>35818.748251198</v>
      </c>
    </row>
    <row r="4074" spans="1:6">
      <c r="A4074" s="5">
        <v>0.692598537856773</v>
      </c>
      <c r="B4074" s="5">
        <v>16859.704610384</v>
      </c>
      <c r="C4074" s="5">
        <v>1.18936319162042</v>
      </c>
      <c r="D4074" s="5">
        <v>51049.7549990161</v>
      </c>
      <c r="E4074" s="2">
        <f t="shared" si="128"/>
        <v>0.496764653763647</v>
      </c>
      <c r="F4074" s="2">
        <f t="shared" si="129"/>
        <v>34190.0503886321</v>
      </c>
    </row>
    <row r="4075" spans="1:6">
      <c r="A4075" s="5">
        <v>0.702762999604255</v>
      </c>
      <c r="B4075" s="5">
        <v>17388.9191177309</v>
      </c>
      <c r="C4075" s="5">
        <v>1.22961390265397</v>
      </c>
      <c r="D4075" s="5">
        <v>52277.8674200058</v>
      </c>
      <c r="E4075" s="2">
        <f t="shared" si="128"/>
        <v>0.526850903049715</v>
      </c>
      <c r="F4075" s="2">
        <f t="shared" si="129"/>
        <v>34888.9483022749</v>
      </c>
    </row>
    <row r="4076" spans="1:6">
      <c r="A4076" s="5">
        <v>0.725711909278363</v>
      </c>
      <c r="B4076" s="5">
        <v>16380.9363755542</v>
      </c>
      <c r="C4076" s="5">
        <v>1.24985574748769</v>
      </c>
      <c r="D4076" s="5">
        <v>52378.9918146426</v>
      </c>
      <c r="E4076" s="2">
        <f t="shared" si="128"/>
        <v>0.524143838209327</v>
      </c>
      <c r="F4076" s="2">
        <f t="shared" si="129"/>
        <v>35998.0554390884</v>
      </c>
    </row>
    <row r="4077" spans="1:6">
      <c r="A4077" s="5">
        <v>0.703444670989606</v>
      </c>
      <c r="B4077" s="5">
        <v>19227.8865747847</v>
      </c>
      <c r="C4077" s="5">
        <v>1.2463252299437</v>
      </c>
      <c r="D4077" s="5">
        <v>56291.473811671</v>
      </c>
      <c r="E4077" s="2">
        <f t="shared" si="128"/>
        <v>0.542880558954094</v>
      </c>
      <c r="F4077" s="2">
        <f t="shared" si="129"/>
        <v>37063.5872368863</v>
      </c>
    </row>
    <row r="4078" spans="1:6">
      <c r="A4078" s="5">
        <v>0.687104652659983</v>
      </c>
      <c r="B4078" s="5">
        <v>18617.1161818222</v>
      </c>
      <c r="C4078" s="5">
        <v>1.16332607468033</v>
      </c>
      <c r="D4078" s="5">
        <v>54935.3666710384</v>
      </c>
      <c r="E4078" s="2">
        <f t="shared" si="128"/>
        <v>0.476221422020347</v>
      </c>
      <c r="F4078" s="2">
        <f t="shared" si="129"/>
        <v>36318.2504892162</v>
      </c>
    </row>
    <row r="4079" spans="1:6">
      <c r="A4079" s="5">
        <v>0.717507117830769</v>
      </c>
      <c r="B4079" s="5">
        <v>15120.7191034</v>
      </c>
      <c r="C4079" s="5">
        <v>1.2082332969885</v>
      </c>
      <c r="D4079" s="5">
        <v>51193.538137808</v>
      </c>
      <c r="E4079" s="2">
        <f t="shared" si="128"/>
        <v>0.490726179157731</v>
      </c>
      <c r="F4079" s="2">
        <f t="shared" si="129"/>
        <v>36072.819034408</v>
      </c>
    </row>
    <row r="4080" spans="1:6">
      <c r="A4080" s="5">
        <v>0.687630586201117</v>
      </c>
      <c r="B4080" s="5">
        <v>19902.5304657666</v>
      </c>
      <c r="C4080" s="5">
        <v>1.18455519989636</v>
      </c>
      <c r="D4080" s="5">
        <v>54769.9895743649</v>
      </c>
      <c r="E4080" s="2">
        <f t="shared" si="128"/>
        <v>0.496924613695243</v>
      </c>
      <c r="F4080" s="2">
        <f t="shared" si="129"/>
        <v>34867.4591085983</v>
      </c>
    </row>
    <row r="4081" spans="1:6">
      <c r="A4081" s="5">
        <v>0.690602841455472</v>
      </c>
      <c r="B4081" s="5">
        <v>13919.8226148081</v>
      </c>
      <c r="C4081" s="5">
        <v>1.21112575409163</v>
      </c>
      <c r="D4081" s="5">
        <v>48497.4671444689</v>
      </c>
      <c r="E4081" s="2">
        <f t="shared" si="128"/>
        <v>0.520522912636158</v>
      </c>
      <c r="F4081" s="2">
        <f t="shared" si="129"/>
        <v>34577.6445296608</v>
      </c>
    </row>
    <row r="4082" spans="1:6">
      <c r="A4082" s="5">
        <v>0.702508203750024</v>
      </c>
      <c r="B4082" s="5">
        <v>16104.3382362319</v>
      </c>
      <c r="C4082" s="5">
        <v>1.21663125669534</v>
      </c>
      <c r="D4082" s="5">
        <v>51878.4476763748</v>
      </c>
      <c r="E4082" s="2">
        <f t="shared" si="128"/>
        <v>0.514123052945316</v>
      </c>
      <c r="F4082" s="2">
        <f t="shared" si="129"/>
        <v>35774.1094401429</v>
      </c>
    </row>
    <row r="4083" spans="1:6">
      <c r="A4083" s="5">
        <v>0.64886608115557</v>
      </c>
      <c r="B4083" s="5">
        <v>18980.471248701</v>
      </c>
      <c r="C4083" s="5">
        <v>1.13198305072287</v>
      </c>
      <c r="D4083" s="5">
        <v>55478.0262746857</v>
      </c>
      <c r="E4083" s="2">
        <f t="shared" si="128"/>
        <v>0.4831169695673</v>
      </c>
      <c r="F4083" s="2">
        <f t="shared" si="129"/>
        <v>36497.5550259847</v>
      </c>
    </row>
    <row r="4084" spans="1:6">
      <c r="A4084" s="5">
        <v>0.723651254935652</v>
      </c>
      <c r="B4084" s="5">
        <v>16217.8057226613</v>
      </c>
      <c r="C4084" s="5">
        <v>1.25399483520187</v>
      </c>
      <c r="D4084" s="5">
        <v>51248.4590148791</v>
      </c>
      <c r="E4084" s="2">
        <f t="shared" si="128"/>
        <v>0.530343580266218</v>
      </c>
      <c r="F4084" s="2">
        <f t="shared" si="129"/>
        <v>35030.6532922178</v>
      </c>
    </row>
    <row r="4085" spans="1:6">
      <c r="A4085" s="5">
        <v>0.72319759878862</v>
      </c>
      <c r="B4085" s="5">
        <v>17806.3174799191</v>
      </c>
      <c r="C4085" s="5">
        <v>1.23556804553722</v>
      </c>
      <c r="D4085" s="5">
        <v>55476.8560332342</v>
      </c>
      <c r="E4085" s="2">
        <f t="shared" si="128"/>
        <v>0.5123704467486</v>
      </c>
      <c r="F4085" s="2">
        <f t="shared" si="129"/>
        <v>37670.5385533151</v>
      </c>
    </row>
    <row r="4086" spans="1:6">
      <c r="A4086" s="5">
        <v>0.681426070392563</v>
      </c>
      <c r="B4086" s="5">
        <v>16908.9444988912</v>
      </c>
      <c r="C4086" s="5">
        <v>1.17808147233544</v>
      </c>
      <c r="D4086" s="5">
        <v>51269.988973475</v>
      </c>
      <c r="E4086" s="2">
        <f t="shared" si="128"/>
        <v>0.496655401942877</v>
      </c>
      <c r="F4086" s="2">
        <f t="shared" si="129"/>
        <v>34361.0444745838</v>
      </c>
    </row>
    <row r="4087" spans="1:6">
      <c r="A4087" s="5">
        <v>0.723227972925365</v>
      </c>
      <c r="B4087" s="5">
        <v>20231.4263852685</v>
      </c>
      <c r="C4087" s="5">
        <v>1.23371029509979</v>
      </c>
      <c r="D4087" s="5">
        <v>56776.3246441544</v>
      </c>
      <c r="E4087" s="2">
        <f t="shared" si="128"/>
        <v>0.510482322174425</v>
      </c>
      <c r="F4087" s="2">
        <f t="shared" si="129"/>
        <v>36544.8982588859</v>
      </c>
    </row>
    <row r="4088" spans="1:6">
      <c r="A4088" s="5">
        <v>0.774411065392906</v>
      </c>
      <c r="B4088" s="5">
        <v>24891.0127478554</v>
      </c>
      <c r="C4088" s="5">
        <v>1.35097094965485</v>
      </c>
      <c r="D4088" s="5">
        <v>65624.993192691</v>
      </c>
      <c r="E4088" s="2">
        <f t="shared" si="128"/>
        <v>0.576559884261944</v>
      </c>
      <c r="F4088" s="2">
        <f t="shared" si="129"/>
        <v>40733.9804448356</v>
      </c>
    </row>
    <row r="4089" spans="1:6">
      <c r="A4089" s="5">
        <v>0.767131657605747</v>
      </c>
      <c r="B4089" s="5">
        <v>19752.0128222636</v>
      </c>
      <c r="C4089" s="5">
        <v>1.31219197083229</v>
      </c>
      <c r="D4089" s="5">
        <v>57384.4756941411</v>
      </c>
      <c r="E4089" s="2">
        <f t="shared" si="128"/>
        <v>0.545060313226543</v>
      </c>
      <c r="F4089" s="2">
        <f t="shared" si="129"/>
        <v>37632.4628718775</v>
      </c>
    </row>
    <row r="4090" spans="1:6">
      <c r="A4090" s="5">
        <v>0.74051430725989</v>
      </c>
      <c r="B4090" s="5">
        <v>23270.4420180235</v>
      </c>
      <c r="C4090" s="5">
        <v>1.28406717751096</v>
      </c>
      <c r="D4090" s="5">
        <v>61230.9594696975</v>
      </c>
      <c r="E4090" s="2">
        <f t="shared" si="128"/>
        <v>0.54355287025107</v>
      </c>
      <c r="F4090" s="2">
        <f t="shared" si="129"/>
        <v>37960.517451674</v>
      </c>
    </row>
    <row r="4091" spans="1:6">
      <c r="A4091" s="5">
        <v>0.630463350240921</v>
      </c>
      <c r="B4091" s="5">
        <v>20285.0714686794</v>
      </c>
      <c r="C4091" s="5">
        <v>1.10180565373892</v>
      </c>
      <c r="D4091" s="5">
        <v>57738.3614621675</v>
      </c>
      <c r="E4091" s="2">
        <f t="shared" si="128"/>
        <v>0.471342303497999</v>
      </c>
      <c r="F4091" s="2">
        <f t="shared" si="129"/>
        <v>37453.2899934881</v>
      </c>
    </row>
    <row r="4092" spans="1:6">
      <c r="A4092" s="5">
        <v>0.726783863679409</v>
      </c>
      <c r="B4092" s="5">
        <v>15880.7680861572</v>
      </c>
      <c r="C4092" s="5">
        <v>1.246818473143</v>
      </c>
      <c r="D4092" s="5">
        <v>52576.0326108727</v>
      </c>
      <c r="E4092" s="2">
        <f t="shared" si="128"/>
        <v>0.520034609463591</v>
      </c>
      <c r="F4092" s="2">
        <f t="shared" si="129"/>
        <v>36695.2645247155</v>
      </c>
    </row>
    <row r="4093" spans="1:6">
      <c r="A4093" s="5">
        <v>0.721698626839053</v>
      </c>
      <c r="B4093" s="5">
        <v>18576.4885558151</v>
      </c>
      <c r="C4093" s="5">
        <v>1.23149395041595</v>
      </c>
      <c r="D4093" s="5">
        <v>54899.274455953</v>
      </c>
      <c r="E4093" s="2">
        <f t="shared" si="128"/>
        <v>0.509795323576897</v>
      </c>
      <c r="F4093" s="2">
        <f t="shared" si="129"/>
        <v>36322.7859001379</v>
      </c>
    </row>
    <row r="4094" spans="1:6">
      <c r="A4094" s="5">
        <v>0.739386023709976</v>
      </c>
      <c r="B4094" s="5">
        <v>20690.967201204</v>
      </c>
      <c r="C4094" s="5">
        <v>1.28094807679925</v>
      </c>
      <c r="D4094" s="5">
        <v>58302.1816308639</v>
      </c>
      <c r="E4094" s="2">
        <f t="shared" si="128"/>
        <v>0.541562053089274</v>
      </c>
      <c r="F4094" s="2">
        <f t="shared" si="129"/>
        <v>37611.2144296599</v>
      </c>
    </row>
    <row r="4095" spans="1:6">
      <c r="A4095" s="5">
        <v>0.700701579725912</v>
      </c>
      <c r="B4095" s="5">
        <v>23200.5489359199</v>
      </c>
      <c r="C4095" s="5">
        <v>1.20524792276507</v>
      </c>
      <c r="D4095" s="5">
        <v>61182.4257054752</v>
      </c>
      <c r="E4095" s="2">
        <f t="shared" si="128"/>
        <v>0.504546343039158</v>
      </c>
      <c r="F4095" s="2">
        <f t="shared" si="129"/>
        <v>37981.8767695553</v>
      </c>
    </row>
    <row r="4096" spans="1:6">
      <c r="A4096" s="5">
        <v>0.731362459937105</v>
      </c>
      <c r="B4096" s="5">
        <v>15709.1495386473</v>
      </c>
      <c r="C4096" s="5">
        <v>1.26935256390407</v>
      </c>
      <c r="D4096" s="5">
        <v>51408.9586105085</v>
      </c>
      <c r="E4096" s="2">
        <f t="shared" si="128"/>
        <v>0.537990103966965</v>
      </c>
      <c r="F4096" s="2">
        <f t="shared" si="129"/>
        <v>35699.8090718612</v>
      </c>
    </row>
    <row r="4097" spans="1:6">
      <c r="A4097" s="5">
        <v>0.719396274177405</v>
      </c>
      <c r="B4097" s="5">
        <v>19944.5258101095</v>
      </c>
      <c r="C4097" s="5">
        <v>1.25522289714482</v>
      </c>
      <c r="D4097" s="5">
        <v>56245.0421304202</v>
      </c>
      <c r="E4097" s="2">
        <f t="shared" si="128"/>
        <v>0.535826622967415</v>
      </c>
      <c r="F4097" s="2">
        <f t="shared" si="129"/>
        <v>36300.5163203107</v>
      </c>
    </row>
    <row r="4098" spans="1:6">
      <c r="A4098" s="5">
        <v>0.719800362235241</v>
      </c>
      <c r="B4098" s="5">
        <v>23493.9103966803</v>
      </c>
      <c r="C4098" s="5">
        <v>1.27664670356464</v>
      </c>
      <c r="D4098" s="5">
        <v>64286.3513191182</v>
      </c>
      <c r="E4098" s="2">
        <f t="shared" si="128"/>
        <v>0.556846341329399</v>
      </c>
      <c r="F4098" s="2">
        <f t="shared" si="129"/>
        <v>40792.4409224379</v>
      </c>
    </row>
    <row r="4099" spans="1:6">
      <c r="A4099" s="5">
        <v>0.735480341511512</v>
      </c>
      <c r="B4099" s="5">
        <v>18611.5897241287</v>
      </c>
      <c r="C4099" s="5">
        <v>1.27463588696917</v>
      </c>
      <c r="D4099" s="5">
        <v>54921.1263381756</v>
      </c>
      <c r="E4099" s="2">
        <f t="shared" si="128"/>
        <v>0.539155545457658</v>
      </c>
      <c r="F4099" s="2">
        <f t="shared" si="129"/>
        <v>36309.5366140469</v>
      </c>
    </row>
    <row r="4100" spans="1:6">
      <c r="A4100" s="5">
        <v>0.774097058926946</v>
      </c>
      <c r="B4100" s="5">
        <v>20759.7237955972</v>
      </c>
      <c r="C4100" s="5">
        <v>1.3623835276296</v>
      </c>
      <c r="D4100" s="5">
        <v>58888.7542847741</v>
      </c>
      <c r="E4100" s="2">
        <f t="shared" ref="E4100:E4163" si="130">C4100-A4100</f>
        <v>0.588286468702654</v>
      </c>
      <c r="F4100" s="2">
        <f t="shared" ref="F4100:F4163" si="131">D4100-B4100</f>
        <v>38129.0304891769</v>
      </c>
    </row>
    <row r="4101" spans="1:6">
      <c r="A4101" s="5">
        <v>0.669660165760153</v>
      </c>
      <c r="B4101" s="5">
        <v>18227.3454684827</v>
      </c>
      <c r="C4101" s="5">
        <v>1.13842030593115</v>
      </c>
      <c r="D4101" s="5">
        <v>55045.9059426975</v>
      </c>
      <c r="E4101" s="2">
        <f t="shared" si="130"/>
        <v>0.468760140170997</v>
      </c>
      <c r="F4101" s="2">
        <f t="shared" si="131"/>
        <v>36818.5604742148</v>
      </c>
    </row>
    <row r="4102" spans="1:6">
      <c r="A4102" s="5">
        <v>0.684409664169173</v>
      </c>
      <c r="B4102" s="5">
        <v>19900.8998622504</v>
      </c>
      <c r="C4102" s="5">
        <v>1.21426164170725</v>
      </c>
      <c r="D4102" s="5">
        <v>59831.6093380751</v>
      </c>
      <c r="E4102" s="2">
        <f t="shared" si="130"/>
        <v>0.529851977538077</v>
      </c>
      <c r="F4102" s="2">
        <f t="shared" si="131"/>
        <v>39930.7094758247</v>
      </c>
    </row>
    <row r="4103" spans="1:6">
      <c r="A4103" s="5">
        <v>0.731233959791018</v>
      </c>
      <c r="B4103" s="5">
        <v>18928.111540846</v>
      </c>
      <c r="C4103" s="5">
        <v>1.27921787981913</v>
      </c>
      <c r="D4103" s="5">
        <v>56253.8932235366</v>
      </c>
      <c r="E4103" s="2">
        <f t="shared" si="130"/>
        <v>0.547983920028112</v>
      </c>
      <c r="F4103" s="2">
        <f t="shared" si="131"/>
        <v>37325.7816826906</v>
      </c>
    </row>
    <row r="4104" spans="1:6">
      <c r="A4104" s="5">
        <v>0.65007028233766</v>
      </c>
      <c r="B4104" s="5">
        <v>18050.09483262</v>
      </c>
      <c r="C4104" s="5">
        <v>1.09903716015505</v>
      </c>
      <c r="D4104" s="5">
        <v>54669.0670457348</v>
      </c>
      <c r="E4104" s="2">
        <f t="shared" si="130"/>
        <v>0.44896687781739</v>
      </c>
      <c r="F4104" s="2">
        <f t="shared" si="131"/>
        <v>36618.9722131148</v>
      </c>
    </row>
    <row r="4105" spans="1:6">
      <c r="A4105" s="5">
        <v>0.707483391042274</v>
      </c>
      <c r="B4105" s="5">
        <v>18293.6411866551</v>
      </c>
      <c r="C4105" s="5">
        <v>1.23603321495313</v>
      </c>
      <c r="D4105" s="5">
        <v>54649.045066474</v>
      </c>
      <c r="E4105" s="2">
        <f t="shared" si="130"/>
        <v>0.528549823910856</v>
      </c>
      <c r="F4105" s="2">
        <f t="shared" si="131"/>
        <v>36355.4038798189</v>
      </c>
    </row>
    <row r="4106" spans="1:6">
      <c r="A4106" s="5">
        <v>0.735183623185599</v>
      </c>
      <c r="B4106" s="5">
        <v>21357.4110516083</v>
      </c>
      <c r="C4106" s="5">
        <v>1.26748715663727</v>
      </c>
      <c r="D4106" s="5">
        <v>59089.2083798074</v>
      </c>
      <c r="E4106" s="2">
        <f t="shared" si="130"/>
        <v>0.532303533451671</v>
      </c>
      <c r="F4106" s="2">
        <f t="shared" si="131"/>
        <v>37731.7973281991</v>
      </c>
    </row>
    <row r="4107" spans="1:6">
      <c r="A4107" s="5">
        <v>0.700038842968169</v>
      </c>
      <c r="B4107" s="5">
        <v>18385.8565268668</v>
      </c>
      <c r="C4107" s="5">
        <v>1.20026115640467</v>
      </c>
      <c r="D4107" s="5">
        <v>55129.843930262</v>
      </c>
      <c r="E4107" s="2">
        <f t="shared" si="130"/>
        <v>0.500222313436501</v>
      </c>
      <c r="F4107" s="2">
        <f t="shared" si="131"/>
        <v>36743.9874033952</v>
      </c>
    </row>
    <row r="4108" spans="1:6">
      <c r="A4108" s="5">
        <v>0.658765432482798</v>
      </c>
      <c r="B4108" s="5">
        <v>18994.2252209849</v>
      </c>
      <c r="C4108" s="5">
        <v>1.17155038438939</v>
      </c>
      <c r="D4108" s="5">
        <v>56305.7490681105</v>
      </c>
      <c r="E4108" s="2">
        <f t="shared" si="130"/>
        <v>0.512784951906592</v>
      </c>
      <c r="F4108" s="2">
        <f t="shared" si="131"/>
        <v>37311.5238471256</v>
      </c>
    </row>
    <row r="4109" spans="1:6">
      <c r="A4109" s="5">
        <v>0.727402295104921</v>
      </c>
      <c r="B4109" s="5">
        <v>19914.7799856854</v>
      </c>
      <c r="C4109" s="5">
        <v>1.29316238286749</v>
      </c>
      <c r="D4109" s="5">
        <v>58073.2256280162</v>
      </c>
      <c r="E4109" s="2">
        <f t="shared" si="130"/>
        <v>0.565760087762569</v>
      </c>
      <c r="F4109" s="2">
        <f t="shared" si="131"/>
        <v>38158.4456423308</v>
      </c>
    </row>
    <row r="4110" spans="1:6">
      <c r="A4110" s="5">
        <v>0.669222936807689</v>
      </c>
      <c r="B4110" s="5">
        <v>20045.8293641524</v>
      </c>
      <c r="C4110" s="5">
        <v>1.14458764302879</v>
      </c>
      <c r="D4110" s="5">
        <v>56823.7681588862</v>
      </c>
      <c r="E4110" s="2">
        <f t="shared" si="130"/>
        <v>0.475364706221101</v>
      </c>
      <c r="F4110" s="2">
        <f t="shared" si="131"/>
        <v>36777.9387947338</v>
      </c>
    </row>
    <row r="4111" spans="1:6">
      <c r="A4111" s="5">
        <v>0.714189577102539</v>
      </c>
      <c r="B4111" s="5">
        <v>18511.4172798152</v>
      </c>
      <c r="C4111" s="5">
        <v>1.21685988865961</v>
      </c>
      <c r="D4111" s="5">
        <v>56735.92136491</v>
      </c>
      <c r="E4111" s="2">
        <f t="shared" si="130"/>
        <v>0.502670311557071</v>
      </c>
      <c r="F4111" s="2">
        <f t="shared" si="131"/>
        <v>38224.5040850948</v>
      </c>
    </row>
    <row r="4112" spans="1:6">
      <c r="A4112" s="5">
        <v>0.739757807397123</v>
      </c>
      <c r="B4112" s="5">
        <v>20712.032528886</v>
      </c>
      <c r="C4112" s="5">
        <v>1.2712773292707</v>
      </c>
      <c r="D4112" s="5">
        <v>56620.039663967</v>
      </c>
      <c r="E4112" s="2">
        <f t="shared" si="130"/>
        <v>0.531519521873577</v>
      </c>
      <c r="F4112" s="2">
        <f t="shared" si="131"/>
        <v>35908.007135081</v>
      </c>
    </row>
    <row r="4113" spans="1:6">
      <c r="A4113" s="5">
        <v>0.696582218132254</v>
      </c>
      <c r="B4113" s="5">
        <v>19410.6726343741</v>
      </c>
      <c r="C4113" s="5">
        <v>1.2012045777535</v>
      </c>
      <c r="D4113" s="5">
        <v>57034.4331378252</v>
      </c>
      <c r="E4113" s="2">
        <f t="shared" si="130"/>
        <v>0.504622359621246</v>
      </c>
      <c r="F4113" s="2">
        <f t="shared" si="131"/>
        <v>37623.7605034511</v>
      </c>
    </row>
    <row r="4114" spans="1:6">
      <c r="A4114" s="5">
        <v>0.688858647409721</v>
      </c>
      <c r="B4114" s="5">
        <v>20107.2531516192</v>
      </c>
      <c r="C4114" s="5">
        <v>1.18060187498346</v>
      </c>
      <c r="D4114" s="5">
        <v>56723.5093170195</v>
      </c>
      <c r="E4114" s="2">
        <f t="shared" si="130"/>
        <v>0.491743227573739</v>
      </c>
      <c r="F4114" s="2">
        <f t="shared" si="131"/>
        <v>36616.2561654003</v>
      </c>
    </row>
    <row r="4115" spans="1:6">
      <c r="A4115" s="5">
        <v>0.677201679547849</v>
      </c>
      <c r="B4115" s="5">
        <v>20401.7644246125</v>
      </c>
      <c r="C4115" s="5">
        <v>1.17042387546448</v>
      </c>
      <c r="D4115" s="5">
        <v>56615.2373997283</v>
      </c>
      <c r="E4115" s="2">
        <f t="shared" si="130"/>
        <v>0.493222195916631</v>
      </c>
      <c r="F4115" s="2">
        <f t="shared" si="131"/>
        <v>36213.4729751158</v>
      </c>
    </row>
    <row r="4116" spans="1:6">
      <c r="A4116" s="5">
        <v>0.6965303385006</v>
      </c>
      <c r="B4116" s="5">
        <v>20377.0598969294</v>
      </c>
      <c r="C4116" s="5">
        <v>1.1896820053243</v>
      </c>
      <c r="D4116" s="5">
        <v>55673.3783537949</v>
      </c>
      <c r="E4116" s="2">
        <f t="shared" si="130"/>
        <v>0.4931516668237</v>
      </c>
      <c r="F4116" s="2">
        <f t="shared" si="131"/>
        <v>35296.3184568655</v>
      </c>
    </row>
    <row r="4117" spans="1:6">
      <c r="A4117" s="5">
        <v>0.710581057756904</v>
      </c>
      <c r="B4117" s="5">
        <v>23160.960595129</v>
      </c>
      <c r="C4117" s="5">
        <v>1.22858581631143</v>
      </c>
      <c r="D4117" s="5">
        <v>61479.5765979936</v>
      </c>
      <c r="E4117" s="2">
        <f t="shared" si="130"/>
        <v>0.518004758554526</v>
      </c>
      <c r="F4117" s="2">
        <f t="shared" si="131"/>
        <v>38318.6160028646</v>
      </c>
    </row>
    <row r="4118" spans="1:6">
      <c r="A4118" s="5">
        <v>0.747111512369704</v>
      </c>
      <c r="B4118" s="5">
        <v>18789.7370851822</v>
      </c>
      <c r="C4118" s="5">
        <v>1.32062996323964</v>
      </c>
      <c r="D4118" s="5">
        <v>55519.2653908304</v>
      </c>
      <c r="E4118" s="2">
        <f t="shared" si="130"/>
        <v>0.573518450869936</v>
      </c>
      <c r="F4118" s="2">
        <f t="shared" si="131"/>
        <v>36729.5283056482</v>
      </c>
    </row>
    <row r="4119" spans="1:6">
      <c r="A4119" s="5">
        <v>0.65427181462304</v>
      </c>
      <c r="B4119" s="5">
        <v>18146.6713228194</v>
      </c>
      <c r="C4119" s="5">
        <v>1.14051610574252</v>
      </c>
      <c r="D4119" s="5">
        <v>56040.6168766521</v>
      </c>
      <c r="E4119" s="2">
        <f t="shared" si="130"/>
        <v>0.48624429111948</v>
      </c>
      <c r="F4119" s="2">
        <f t="shared" si="131"/>
        <v>37893.9455538327</v>
      </c>
    </row>
    <row r="4120" spans="1:6">
      <c r="A4120" s="5">
        <v>0.72596352262064</v>
      </c>
      <c r="B4120" s="5">
        <v>22409.4542890486</v>
      </c>
      <c r="C4120" s="5">
        <v>1.27284111539162</v>
      </c>
      <c r="D4120" s="5">
        <v>64445.8166116403</v>
      </c>
      <c r="E4120" s="2">
        <f t="shared" si="130"/>
        <v>0.54687759277098</v>
      </c>
      <c r="F4120" s="2">
        <f t="shared" si="131"/>
        <v>42036.3623225917</v>
      </c>
    </row>
    <row r="4121" spans="1:6">
      <c r="A4121" s="5">
        <v>0.702943287488229</v>
      </c>
      <c r="B4121" s="5">
        <v>21816.2295128066</v>
      </c>
      <c r="C4121" s="5">
        <v>1.22067944389584</v>
      </c>
      <c r="D4121" s="5">
        <v>60658.083940422</v>
      </c>
      <c r="E4121" s="2">
        <f t="shared" si="130"/>
        <v>0.517736156407611</v>
      </c>
      <c r="F4121" s="2">
        <f t="shared" si="131"/>
        <v>38841.8544276154</v>
      </c>
    </row>
    <row r="4122" spans="1:6">
      <c r="A4122" s="5">
        <v>0.719724730166032</v>
      </c>
      <c r="B4122" s="5">
        <v>19642.275100977</v>
      </c>
      <c r="C4122" s="5">
        <v>1.22493438235483</v>
      </c>
      <c r="D4122" s="5">
        <v>57388.7973326433</v>
      </c>
      <c r="E4122" s="2">
        <f t="shared" si="130"/>
        <v>0.505209652188798</v>
      </c>
      <c r="F4122" s="2">
        <f t="shared" si="131"/>
        <v>37746.5222316663</v>
      </c>
    </row>
    <row r="4123" spans="1:6">
      <c r="A4123" s="5">
        <v>0.737588776540083</v>
      </c>
      <c r="B4123" s="5">
        <v>20888.2638935287</v>
      </c>
      <c r="C4123" s="5">
        <v>1.31848982183368</v>
      </c>
      <c r="D4123" s="5">
        <v>57440.6852508128</v>
      </c>
      <c r="E4123" s="2">
        <f t="shared" si="130"/>
        <v>0.580901045293597</v>
      </c>
      <c r="F4123" s="2">
        <f t="shared" si="131"/>
        <v>36552.4213572841</v>
      </c>
    </row>
    <row r="4124" spans="1:6">
      <c r="A4124" s="5">
        <v>0.697100720910923</v>
      </c>
      <c r="B4124" s="5">
        <v>15609.1606374203</v>
      </c>
      <c r="C4124" s="5">
        <v>1.22849565418998</v>
      </c>
      <c r="D4124" s="5">
        <v>51165.849621774</v>
      </c>
      <c r="E4124" s="2">
        <f t="shared" si="130"/>
        <v>0.531394933279057</v>
      </c>
      <c r="F4124" s="2">
        <f t="shared" si="131"/>
        <v>35556.6889843537</v>
      </c>
    </row>
    <row r="4125" spans="1:6">
      <c r="A4125" s="5">
        <v>0.746879985242779</v>
      </c>
      <c r="B4125" s="5">
        <v>25254.890626135</v>
      </c>
      <c r="C4125" s="5">
        <v>1.26754598575173</v>
      </c>
      <c r="D4125" s="5">
        <v>60224.261611869</v>
      </c>
      <c r="E4125" s="2">
        <f t="shared" si="130"/>
        <v>0.520666000508951</v>
      </c>
      <c r="F4125" s="2">
        <f t="shared" si="131"/>
        <v>34969.370985734</v>
      </c>
    </row>
    <row r="4126" spans="1:6">
      <c r="A4126" s="5">
        <v>0.643967919565345</v>
      </c>
      <c r="B4126" s="5">
        <v>20533.8396731972</v>
      </c>
      <c r="C4126" s="5">
        <v>1.13417080393785</v>
      </c>
      <c r="D4126" s="5">
        <v>58318.6434934939</v>
      </c>
      <c r="E4126" s="2">
        <f t="shared" si="130"/>
        <v>0.490202884372505</v>
      </c>
      <c r="F4126" s="2">
        <f t="shared" si="131"/>
        <v>37784.8038202967</v>
      </c>
    </row>
    <row r="4127" spans="1:6">
      <c r="A4127" s="5">
        <v>0.704543491677514</v>
      </c>
      <c r="B4127" s="5">
        <v>18983.5245115165</v>
      </c>
      <c r="C4127" s="5">
        <v>1.22033717362161</v>
      </c>
      <c r="D4127" s="5">
        <v>54340.2472106159</v>
      </c>
      <c r="E4127" s="2">
        <f t="shared" si="130"/>
        <v>0.515793681944096</v>
      </c>
      <c r="F4127" s="2">
        <f t="shared" si="131"/>
        <v>35356.7226990994</v>
      </c>
    </row>
    <row r="4128" spans="1:6">
      <c r="A4128" s="5">
        <v>0.736260924017618</v>
      </c>
      <c r="B4128" s="5">
        <v>15045.4964055151</v>
      </c>
      <c r="C4128" s="5">
        <v>1.2531883380126</v>
      </c>
      <c r="D4128" s="5">
        <v>50097.1927223945</v>
      </c>
      <c r="E4128" s="2">
        <f t="shared" si="130"/>
        <v>0.516927413994982</v>
      </c>
      <c r="F4128" s="2">
        <f t="shared" si="131"/>
        <v>35051.6963168794</v>
      </c>
    </row>
    <row r="4129" spans="1:6">
      <c r="A4129" s="5">
        <v>0.704067214074596</v>
      </c>
      <c r="B4129" s="5">
        <v>21974.1292819538</v>
      </c>
      <c r="C4129" s="5">
        <v>1.23281388959719</v>
      </c>
      <c r="D4129" s="5">
        <v>59072.80408354</v>
      </c>
      <c r="E4129" s="2">
        <f t="shared" si="130"/>
        <v>0.528746675522594</v>
      </c>
      <c r="F4129" s="2">
        <f t="shared" si="131"/>
        <v>37098.6748015862</v>
      </c>
    </row>
    <row r="4130" spans="1:6">
      <c r="A4130" s="5">
        <v>0.745346312273373</v>
      </c>
      <c r="B4130" s="5">
        <v>27298.1297963491</v>
      </c>
      <c r="C4130" s="5">
        <v>1.30570755516426</v>
      </c>
      <c r="D4130" s="5">
        <v>71561.2395725311</v>
      </c>
      <c r="E4130" s="2">
        <f t="shared" si="130"/>
        <v>0.560361242890887</v>
      </c>
      <c r="F4130" s="2">
        <f t="shared" si="131"/>
        <v>44263.109776182</v>
      </c>
    </row>
    <row r="4131" spans="1:6">
      <c r="A4131" s="5">
        <v>0.716359267006475</v>
      </c>
      <c r="B4131" s="5">
        <v>16393.6493743583</v>
      </c>
      <c r="C4131" s="5">
        <v>1.24937122351459</v>
      </c>
      <c r="D4131" s="5">
        <v>53288.5519827674</v>
      </c>
      <c r="E4131" s="2">
        <f t="shared" si="130"/>
        <v>0.533011956508115</v>
      </c>
      <c r="F4131" s="2">
        <f t="shared" si="131"/>
        <v>36894.9026084091</v>
      </c>
    </row>
    <row r="4132" spans="1:6">
      <c r="A4132" s="5">
        <v>0.682788645264183</v>
      </c>
      <c r="B4132" s="5">
        <v>17660.381222353</v>
      </c>
      <c r="C4132" s="5">
        <v>1.17495690800229</v>
      </c>
      <c r="D4132" s="5">
        <v>52767.7835752299</v>
      </c>
      <c r="E4132" s="2">
        <f t="shared" si="130"/>
        <v>0.492168262738107</v>
      </c>
      <c r="F4132" s="2">
        <f t="shared" si="131"/>
        <v>35107.4023528769</v>
      </c>
    </row>
    <row r="4133" spans="1:6">
      <c r="A4133" s="5">
        <v>0.654531991942148</v>
      </c>
      <c r="B4133" s="5">
        <v>20539.944629</v>
      </c>
      <c r="C4133" s="5">
        <v>1.07656075173545</v>
      </c>
      <c r="D4133" s="5">
        <v>59264.3714902055</v>
      </c>
      <c r="E4133" s="2">
        <f t="shared" si="130"/>
        <v>0.422028759793302</v>
      </c>
      <c r="F4133" s="2">
        <f t="shared" si="131"/>
        <v>38724.4268612055</v>
      </c>
    </row>
    <row r="4134" spans="1:6">
      <c r="A4134" s="5">
        <v>0.657977747851373</v>
      </c>
      <c r="B4134" s="5">
        <v>24651.7143243491</v>
      </c>
      <c r="C4134" s="5">
        <v>1.12605777918989</v>
      </c>
      <c r="D4134" s="5">
        <v>63727.0144814747</v>
      </c>
      <c r="E4134" s="2">
        <f t="shared" si="130"/>
        <v>0.468080031338517</v>
      </c>
      <c r="F4134" s="2">
        <f t="shared" si="131"/>
        <v>39075.3001571256</v>
      </c>
    </row>
    <row r="4135" spans="1:6">
      <c r="A4135" s="5">
        <v>0.707804269737154</v>
      </c>
      <c r="B4135" s="5">
        <v>20063.8590867162</v>
      </c>
      <c r="C4135" s="5">
        <v>1.19473161254653</v>
      </c>
      <c r="D4135" s="5">
        <v>57056.8635459436</v>
      </c>
      <c r="E4135" s="2">
        <f t="shared" si="130"/>
        <v>0.486927342809376</v>
      </c>
      <c r="F4135" s="2">
        <f t="shared" si="131"/>
        <v>36993.0044592274</v>
      </c>
    </row>
    <row r="4136" spans="1:6">
      <c r="A4136" s="5">
        <v>0.716305913469661</v>
      </c>
      <c r="B4136" s="5">
        <v>17899.6907587208</v>
      </c>
      <c r="C4136" s="5">
        <v>1.26291087496811</v>
      </c>
      <c r="D4136" s="5">
        <v>54190.1824707356</v>
      </c>
      <c r="E4136" s="2">
        <f t="shared" si="130"/>
        <v>0.546604961498449</v>
      </c>
      <c r="F4136" s="2">
        <f t="shared" si="131"/>
        <v>36290.4917120148</v>
      </c>
    </row>
    <row r="4137" spans="1:6">
      <c r="A4137" s="5">
        <v>0.749778421138106</v>
      </c>
      <c r="B4137" s="5">
        <v>20717.7444353689</v>
      </c>
      <c r="C4137" s="5">
        <v>1.33544377036313</v>
      </c>
      <c r="D4137" s="5">
        <v>60519.5324955175</v>
      </c>
      <c r="E4137" s="2">
        <f t="shared" si="130"/>
        <v>0.585665349225024</v>
      </c>
      <c r="F4137" s="2">
        <f t="shared" si="131"/>
        <v>39801.7880601486</v>
      </c>
    </row>
    <row r="4138" spans="1:6">
      <c r="A4138" s="5">
        <v>0.707165379923384</v>
      </c>
      <c r="B4138" s="5">
        <v>27198.9132673371</v>
      </c>
      <c r="C4138" s="5">
        <v>1.25749518360498</v>
      </c>
      <c r="D4138" s="5">
        <v>65793.1336804308</v>
      </c>
      <c r="E4138" s="2">
        <f t="shared" si="130"/>
        <v>0.550329803681596</v>
      </c>
      <c r="F4138" s="2">
        <f t="shared" si="131"/>
        <v>38594.2204130937</v>
      </c>
    </row>
    <row r="4139" spans="1:6">
      <c r="A4139" s="5">
        <v>0.697885292928193</v>
      </c>
      <c r="B4139" s="5">
        <v>24788.6087870894</v>
      </c>
      <c r="C4139" s="5">
        <v>1.22448250596362</v>
      </c>
      <c r="D4139" s="5">
        <v>63691.2574378734</v>
      </c>
      <c r="E4139" s="2">
        <f t="shared" si="130"/>
        <v>0.526597213035427</v>
      </c>
      <c r="F4139" s="2">
        <f t="shared" si="131"/>
        <v>38902.648650784</v>
      </c>
    </row>
    <row r="4140" spans="1:6">
      <c r="A4140" s="5">
        <v>0.704026104205258</v>
      </c>
      <c r="B4140" s="5">
        <v>23629.1644093319</v>
      </c>
      <c r="C4140" s="5">
        <v>1.23034807946865</v>
      </c>
      <c r="D4140" s="5">
        <v>64033.6801455262</v>
      </c>
      <c r="E4140" s="2">
        <f t="shared" si="130"/>
        <v>0.526321975263392</v>
      </c>
      <c r="F4140" s="2">
        <f t="shared" si="131"/>
        <v>40404.5157361943</v>
      </c>
    </row>
    <row r="4141" spans="1:6">
      <c r="A4141" s="5">
        <v>0.720101535063984</v>
      </c>
      <c r="B4141" s="5">
        <v>17276.9232419538</v>
      </c>
      <c r="C4141" s="5">
        <v>1.26690032706424</v>
      </c>
      <c r="D4141" s="5">
        <v>52964.7025613533</v>
      </c>
      <c r="E4141" s="2">
        <f t="shared" si="130"/>
        <v>0.546798792000256</v>
      </c>
      <c r="F4141" s="2">
        <f t="shared" si="131"/>
        <v>35687.7793193995</v>
      </c>
    </row>
    <row r="4142" spans="1:6">
      <c r="A4142" s="5">
        <v>0.660792158439762</v>
      </c>
      <c r="B4142" s="5">
        <v>22720.802657647</v>
      </c>
      <c r="C4142" s="5">
        <v>1.15517568700655</v>
      </c>
      <c r="D4142" s="5">
        <v>60645.7385310497</v>
      </c>
      <c r="E4142" s="2">
        <f t="shared" si="130"/>
        <v>0.494383528566788</v>
      </c>
      <c r="F4142" s="2">
        <f t="shared" si="131"/>
        <v>37924.9358734027</v>
      </c>
    </row>
    <row r="4143" spans="1:6">
      <c r="A4143" s="5">
        <v>0.726008895804273</v>
      </c>
      <c r="B4143" s="5">
        <v>16775.7954266038</v>
      </c>
      <c r="C4143" s="5">
        <v>1.26637428498777</v>
      </c>
      <c r="D4143" s="5">
        <v>51222.2227251232</v>
      </c>
      <c r="E4143" s="2">
        <f t="shared" si="130"/>
        <v>0.540365389183497</v>
      </c>
      <c r="F4143" s="2">
        <f t="shared" si="131"/>
        <v>34446.4272985194</v>
      </c>
    </row>
    <row r="4144" spans="1:6">
      <c r="A4144" s="5">
        <v>0.737276445304153</v>
      </c>
      <c r="B4144" s="5">
        <v>19296.8869325781</v>
      </c>
      <c r="C4144" s="5">
        <v>1.24129074648709</v>
      </c>
      <c r="D4144" s="5">
        <v>53973.2692002655</v>
      </c>
      <c r="E4144" s="2">
        <f t="shared" si="130"/>
        <v>0.504014301182937</v>
      </c>
      <c r="F4144" s="2">
        <f t="shared" si="131"/>
        <v>34676.3822676874</v>
      </c>
    </row>
    <row r="4145" spans="1:6">
      <c r="A4145" s="5">
        <v>0.708117622608763</v>
      </c>
      <c r="B4145" s="5">
        <v>24732.7972948602</v>
      </c>
      <c r="C4145" s="5">
        <v>1.25145603430692</v>
      </c>
      <c r="D4145" s="5">
        <v>65966.5160013288</v>
      </c>
      <c r="E4145" s="2">
        <f t="shared" si="130"/>
        <v>0.543338411698157</v>
      </c>
      <c r="F4145" s="2">
        <f t="shared" si="131"/>
        <v>41233.7187064686</v>
      </c>
    </row>
    <row r="4146" spans="1:6">
      <c r="A4146" s="5">
        <v>0.717380414740128</v>
      </c>
      <c r="B4146" s="5">
        <v>18541.0077717559</v>
      </c>
      <c r="C4146" s="5">
        <v>1.26232690382573</v>
      </c>
      <c r="D4146" s="5">
        <v>54764.246885272</v>
      </c>
      <c r="E4146" s="2">
        <f t="shared" si="130"/>
        <v>0.544946489085602</v>
      </c>
      <c r="F4146" s="2">
        <f t="shared" si="131"/>
        <v>36223.2391135161</v>
      </c>
    </row>
    <row r="4147" spans="1:6">
      <c r="A4147" s="5">
        <v>0.718070915506879</v>
      </c>
      <c r="B4147" s="5">
        <v>17566.1484436302</v>
      </c>
      <c r="C4147" s="5">
        <v>1.22393580734473</v>
      </c>
      <c r="D4147" s="5">
        <v>53123.4139449983</v>
      </c>
      <c r="E4147" s="2">
        <f t="shared" si="130"/>
        <v>0.505864891837851</v>
      </c>
      <c r="F4147" s="2">
        <f t="shared" si="131"/>
        <v>35557.2655013681</v>
      </c>
    </row>
    <row r="4148" spans="1:6">
      <c r="A4148" s="5">
        <v>0.727569609334981</v>
      </c>
      <c r="B4148" s="5">
        <v>17928.3756030324</v>
      </c>
      <c r="C4148" s="5">
        <v>1.26140075035221</v>
      </c>
      <c r="D4148" s="5">
        <v>52344.8689737569</v>
      </c>
      <c r="E4148" s="2">
        <f t="shared" si="130"/>
        <v>0.533831141017229</v>
      </c>
      <c r="F4148" s="2">
        <f t="shared" si="131"/>
        <v>34416.4933707245</v>
      </c>
    </row>
    <row r="4149" spans="1:6">
      <c r="A4149" s="5">
        <v>0.636874723683179</v>
      </c>
      <c r="B4149" s="5">
        <v>22972.0184662787</v>
      </c>
      <c r="C4149" s="5">
        <v>1.11097761701356</v>
      </c>
      <c r="D4149" s="5">
        <v>60869.8609479709</v>
      </c>
      <c r="E4149" s="2">
        <f t="shared" si="130"/>
        <v>0.474102893330381</v>
      </c>
      <c r="F4149" s="2">
        <f t="shared" si="131"/>
        <v>37897.8424816922</v>
      </c>
    </row>
    <row r="4150" spans="1:6">
      <c r="A4150" s="5">
        <v>0.682626907139122</v>
      </c>
      <c r="B4150" s="5">
        <v>18215.1626532757</v>
      </c>
      <c r="C4150" s="5">
        <v>1.17230803078816</v>
      </c>
      <c r="D4150" s="5">
        <v>55750.2291567877</v>
      </c>
      <c r="E4150" s="2">
        <f t="shared" si="130"/>
        <v>0.489681123649038</v>
      </c>
      <c r="F4150" s="2">
        <f t="shared" si="131"/>
        <v>37535.066503512</v>
      </c>
    </row>
    <row r="4151" spans="1:6">
      <c r="A4151" s="5">
        <v>0.687099046502181</v>
      </c>
      <c r="B4151" s="5">
        <v>19979.2775456555</v>
      </c>
      <c r="C4151" s="5">
        <v>1.20149030600016</v>
      </c>
      <c r="D4151" s="5">
        <v>56638.3171802388</v>
      </c>
      <c r="E4151" s="2">
        <f t="shared" si="130"/>
        <v>0.514391259497979</v>
      </c>
      <c r="F4151" s="2">
        <f t="shared" si="131"/>
        <v>36659.0396345833</v>
      </c>
    </row>
    <row r="4152" spans="1:6">
      <c r="A4152" s="5">
        <v>0.715920005846839</v>
      </c>
      <c r="B4152" s="5">
        <v>18582.7645993954</v>
      </c>
      <c r="C4152" s="5">
        <v>1.26055179706074</v>
      </c>
      <c r="D4152" s="5">
        <v>54189.3046418159</v>
      </c>
      <c r="E4152" s="2">
        <f t="shared" si="130"/>
        <v>0.544631791213901</v>
      </c>
      <c r="F4152" s="2">
        <f t="shared" si="131"/>
        <v>35606.5400424205</v>
      </c>
    </row>
    <row r="4153" spans="1:6">
      <c r="A4153" s="5">
        <v>0.752838714989928</v>
      </c>
      <c r="B4153" s="5">
        <v>18240.2510769576</v>
      </c>
      <c r="C4153" s="5">
        <v>1.29951799524137</v>
      </c>
      <c r="D4153" s="5">
        <v>54583.2615488322</v>
      </c>
      <c r="E4153" s="2">
        <f t="shared" si="130"/>
        <v>0.546679280251442</v>
      </c>
      <c r="F4153" s="2">
        <f t="shared" si="131"/>
        <v>36343.0104718746</v>
      </c>
    </row>
    <row r="4154" spans="1:6">
      <c r="A4154" s="5">
        <v>0.707496550865112</v>
      </c>
      <c r="B4154" s="5">
        <v>17375.3746705175</v>
      </c>
      <c r="C4154" s="5">
        <v>1.22470186272103</v>
      </c>
      <c r="D4154" s="5">
        <v>53893.1099438208</v>
      </c>
      <c r="E4154" s="2">
        <f t="shared" si="130"/>
        <v>0.517205311855918</v>
      </c>
      <c r="F4154" s="2">
        <f t="shared" si="131"/>
        <v>36517.7352733033</v>
      </c>
    </row>
    <row r="4155" spans="1:6">
      <c r="A4155" s="5">
        <v>0.689900398807963</v>
      </c>
      <c r="B4155" s="5">
        <v>20406.5600500516</v>
      </c>
      <c r="C4155" s="5">
        <v>1.18844835790964</v>
      </c>
      <c r="D4155" s="5">
        <v>57149.0690679283</v>
      </c>
      <c r="E4155" s="2">
        <f t="shared" si="130"/>
        <v>0.498547959101677</v>
      </c>
      <c r="F4155" s="2">
        <f t="shared" si="131"/>
        <v>36742.5090178767</v>
      </c>
    </row>
    <row r="4156" spans="1:6">
      <c r="A4156" s="5">
        <v>0.656457394101918</v>
      </c>
      <c r="B4156" s="5">
        <v>20263.4244193417</v>
      </c>
      <c r="C4156" s="5">
        <v>1.113577846875</v>
      </c>
      <c r="D4156" s="5">
        <v>57126.9336512918</v>
      </c>
      <c r="E4156" s="2">
        <f t="shared" si="130"/>
        <v>0.457120452773082</v>
      </c>
      <c r="F4156" s="2">
        <f t="shared" si="131"/>
        <v>36863.5092319501</v>
      </c>
    </row>
    <row r="4157" spans="1:6">
      <c r="A4157" s="5">
        <v>0.743786992275455</v>
      </c>
      <c r="B4157" s="5">
        <v>17384.9013747214</v>
      </c>
      <c r="C4157" s="5">
        <v>1.27915180781306</v>
      </c>
      <c r="D4157" s="5">
        <v>52408.1317756977</v>
      </c>
      <c r="E4157" s="2">
        <f t="shared" si="130"/>
        <v>0.535364815537605</v>
      </c>
      <c r="F4157" s="2">
        <f t="shared" si="131"/>
        <v>35023.2304009763</v>
      </c>
    </row>
    <row r="4158" spans="1:6">
      <c r="A4158" s="5">
        <v>0.713347451921224</v>
      </c>
      <c r="B4158" s="5">
        <v>14842.6149282526</v>
      </c>
      <c r="C4158" s="5">
        <v>1.22963892151421</v>
      </c>
      <c r="D4158" s="5">
        <v>49901.0216538508</v>
      </c>
      <c r="E4158" s="2">
        <f t="shared" si="130"/>
        <v>0.516291469592986</v>
      </c>
      <c r="F4158" s="2">
        <f t="shared" si="131"/>
        <v>35058.4067255982</v>
      </c>
    </row>
    <row r="4159" spans="1:6">
      <c r="A4159" s="5">
        <v>0.639698104377921</v>
      </c>
      <c r="B4159" s="5">
        <v>18974.8981470287</v>
      </c>
      <c r="C4159" s="5">
        <v>1.09772418292861</v>
      </c>
      <c r="D4159" s="5">
        <v>53727.6002101168</v>
      </c>
      <c r="E4159" s="2">
        <f t="shared" si="130"/>
        <v>0.458026078550689</v>
      </c>
      <c r="F4159" s="2">
        <f t="shared" si="131"/>
        <v>34752.7020630881</v>
      </c>
    </row>
    <row r="4160" spans="1:6">
      <c r="A4160" s="5">
        <v>0.728329987830567</v>
      </c>
      <c r="B4160" s="5">
        <v>20729.5120687576</v>
      </c>
      <c r="C4160" s="5">
        <v>1.27933318447574</v>
      </c>
      <c r="D4160" s="5">
        <v>58524.8713650161</v>
      </c>
      <c r="E4160" s="2">
        <f t="shared" si="130"/>
        <v>0.551003196645173</v>
      </c>
      <c r="F4160" s="2">
        <f t="shared" si="131"/>
        <v>37795.3592962585</v>
      </c>
    </row>
    <row r="4161" spans="1:6">
      <c r="A4161" s="5">
        <v>0.703561446393249</v>
      </c>
      <c r="B4161" s="5">
        <v>20613.5595363422</v>
      </c>
      <c r="C4161" s="5">
        <v>1.21674165315547</v>
      </c>
      <c r="D4161" s="5">
        <v>59258.1262637604</v>
      </c>
      <c r="E4161" s="2">
        <f t="shared" si="130"/>
        <v>0.513180206762221</v>
      </c>
      <c r="F4161" s="2">
        <f t="shared" si="131"/>
        <v>38644.5667274182</v>
      </c>
    </row>
    <row r="4162" spans="1:6">
      <c r="A4162" s="5">
        <v>0.702428754900715</v>
      </c>
      <c r="B4162" s="5">
        <v>16705.1642784958</v>
      </c>
      <c r="C4162" s="5">
        <v>1.21971664133387</v>
      </c>
      <c r="D4162" s="5">
        <v>51895.3468102414</v>
      </c>
      <c r="E4162" s="2">
        <f t="shared" si="130"/>
        <v>0.517287886433155</v>
      </c>
      <c r="F4162" s="2">
        <f t="shared" si="131"/>
        <v>35190.1825317456</v>
      </c>
    </row>
    <row r="4163" spans="1:6">
      <c r="A4163" s="5">
        <v>0.688565434535862</v>
      </c>
      <c r="B4163" s="5">
        <v>16917.4196319192</v>
      </c>
      <c r="C4163" s="5">
        <v>1.19551894103103</v>
      </c>
      <c r="D4163" s="5">
        <v>52705.539898503</v>
      </c>
      <c r="E4163" s="2">
        <f t="shared" si="130"/>
        <v>0.506953506495168</v>
      </c>
      <c r="F4163" s="2">
        <f t="shared" si="131"/>
        <v>35788.1202665838</v>
      </c>
    </row>
    <row r="4164" spans="1:6">
      <c r="A4164" s="5">
        <v>0.673041843697845</v>
      </c>
      <c r="B4164" s="5">
        <v>18160.3192105533</v>
      </c>
      <c r="C4164" s="5">
        <v>1.16885931395487</v>
      </c>
      <c r="D4164" s="5">
        <v>55234.6230458317</v>
      </c>
      <c r="E4164" s="2">
        <f t="shared" ref="E4164:E4227" si="132">C4164-A4164</f>
        <v>0.495817470257025</v>
      </c>
      <c r="F4164" s="2">
        <f t="shared" ref="F4164:F4227" si="133">D4164-B4164</f>
        <v>37074.3038352784</v>
      </c>
    </row>
    <row r="4165" spans="1:6">
      <c r="A4165" s="5">
        <v>0.685697865217025</v>
      </c>
      <c r="B4165" s="5">
        <v>16976.2968435119</v>
      </c>
      <c r="C4165" s="5">
        <v>1.17636217013912</v>
      </c>
      <c r="D4165" s="5">
        <v>53754.6214428086</v>
      </c>
      <c r="E4165" s="2">
        <f t="shared" si="132"/>
        <v>0.490664304922095</v>
      </c>
      <c r="F4165" s="2">
        <f t="shared" si="133"/>
        <v>36778.3245992967</v>
      </c>
    </row>
    <row r="4166" spans="1:6">
      <c r="A4166" s="5">
        <v>0.752229827521824</v>
      </c>
      <c r="B4166" s="5">
        <v>24236.288417486</v>
      </c>
      <c r="C4166" s="5">
        <v>1.29385481501066</v>
      </c>
      <c r="D4166" s="5">
        <v>64712.9577524272</v>
      </c>
      <c r="E4166" s="2">
        <f t="shared" si="132"/>
        <v>0.541624987488836</v>
      </c>
      <c r="F4166" s="2">
        <f t="shared" si="133"/>
        <v>40476.6693349412</v>
      </c>
    </row>
    <row r="4167" spans="1:6">
      <c r="A4167" s="5">
        <v>0.752366998517004</v>
      </c>
      <c r="B4167" s="5">
        <v>16593.7585581908</v>
      </c>
      <c r="C4167" s="5">
        <v>1.29504236057834</v>
      </c>
      <c r="D4167" s="5">
        <v>54897.1643122407</v>
      </c>
      <c r="E4167" s="2">
        <f t="shared" si="132"/>
        <v>0.542675362061336</v>
      </c>
      <c r="F4167" s="2">
        <f t="shared" si="133"/>
        <v>38303.4057540499</v>
      </c>
    </row>
    <row r="4168" spans="1:6">
      <c r="A4168" s="5">
        <v>0.726800513919881</v>
      </c>
      <c r="B4168" s="5">
        <v>17550.0222286447</v>
      </c>
      <c r="C4168" s="5">
        <v>1.28485731238303</v>
      </c>
      <c r="D4168" s="5">
        <v>55038.4499394108</v>
      </c>
      <c r="E4168" s="2">
        <f t="shared" si="132"/>
        <v>0.558056798463149</v>
      </c>
      <c r="F4168" s="2">
        <f t="shared" si="133"/>
        <v>37488.4277107661</v>
      </c>
    </row>
    <row r="4169" spans="1:6">
      <c r="A4169" s="5">
        <v>0.705110593696229</v>
      </c>
      <c r="B4169" s="5">
        <v>19747.6721857614</v>
      </c>
      <c r="C4169" s="5">
        <v>1.20713336216056</v>
      </c>
      <c r="D4169" s="5">
        <v>57028.2005330649</v>
      </c>
      <c r="E4169" s="2">
        <f t="shared" si="132"/>
        <v>0.502022768464331</v>
      </c>
      <c r="F4169" s="2">
        <f t="shared" si="133"/>
        <v>37280.5283473035</v>
      </c>
    </row>
    <row r="4170" spans="1:6">
      <c r="A4170" s="5">
        <v>0.671290380738341</v>
      </c>
      <c r="B4170" s="5">
        <v>24794.8451608798</v>
      </c>
      <c r="C4170" s="5">
        <v>1.14974702922181</v>
      </c>
      <c r="D4170" s="5">
        <v>62766.9364667573</v>
      </c>
      <c r="E4170" s="2">
        <f t="shared" si="132"/>
        <v>0.478456648483469</v>
      </c>
      <c r="F4170" s="2">
        <f t="shared" si="133"/>
        <v>37972.0913058775</v>
      </c>
    </row>
    <row r="4171" spans="1:6">
      <c r="A4171" s="5">
        <v>0.61993974698453</v>
      </c>
      <c r="B4171" s="5">
        <v>19811.4862906033</v>
      </c>
      <c r="C4171" s="5">
        <v>1.09394469045355</v>
      </c>
      <c r="D4171" s="5">
        <v>57327.8067543472</v>
      </c>
      <c r="E4171" s="2">
        <f t="shared" si="132"/>
        <v>0.47400494346902</v>
      </c>
      <c r="F4171" s="2">
        <f t="shared" si="133"/>
        <v>37516.3204637439</v>
      </c>
    </row>
    <row r="4172" spans="1:6">
      <c r="A4172" s="5">
        <v>0.705374110515174</v>
      </c>
      <c r="B4172" s="5">
        <v>16914.1518307302</v>
      </c>
      <c r="C4172" s="5">
        <v>1.16519695152957</v>
      </c>
      <c r="D4172" s="5">
        <v>49634.7937817564</v>
      </c>
      <c r="E4172" s="2">
        <f t="shared" si="132"/>
        <v>0.459822841014396</v>
      </c>
      <c r="F4172" s="2">
        <f t="shared" si="133"/>
        <v>32720.6419510262</v>
      </c>
    </row>
    <row r="4173" spans="1:6">
      <c r="A4173" s="5">
        <v>0.70313109526688</v>
      </c>
      <c r="B4173" s="5">
        <v>17642.2271416208</v>
      </c>
      <c r="C4173" s="5">
        <v>1.22128152367816</v>
      </c>
      <c r="D4173" s="5">
        <v>53119.7050475899</v>
      </c>
      <c r="E4173" s="2">
        <f t="shared" si="132"/>
        <v>0.51815042841128</v>
      </c>
      <c r="F4173" s="2">
        <f t="shared" si="133"/>
        <v>35477.4779059691</v>
      </c>
    </row>
    <row r="4174" spans="1:6">
      <c r="A4174" s="5">
        <v>0.701795076954645</v>
      </c>
      <c r="B4174" s="5">
        <v>21773.6210855115</v>
      </c>
      <c r="C4174" s="5">
        <v>1.21746391043606</v>
      </c>
      <c r="D4174" s="5">
        <v>58830.1089543514</v>
      </c>
      <c r="E4174" s="2">
        <f t="shared" si="132"/>
        <v>0.515668833481415</v>
      </c>
      <c r="F4174" s="2">
        <f t="shared" si="133"/>
        <v>37056.4878688399</v>
      </c>
    </row>
    <row r="4175" spans="1:6">
      <c r="A4175" s="5">
        <v>0.712604007555765</v>
      </c>
      <c r="B4175" s="5">
        <v>23312.1432330273</v>
      </c>
      <c r="C4175" s="5">
        <v>1.24262176418607</v>
      </c>
      <c r="D4175" s="5">
        <v>61466.4599273884</v>
      </c>
      <c r="E4175" s="2">
        <f t="shared" si="132"/>
        <v>0.530017756630305</v>
      </c>
      <c r="F4175" s="2">
        <f t="shared" si="133"/>
        <v>38154.3166943611</v>
      </c>
    </row>
    <row r="4176" spans="1:6">
      <c r="A4176" s="5">
        <v>0.713888093547934</v>
      </c>
      <c r="B4176" s="5">
        <v>20158.3014481795</v>
      </c>
      <c r="C4176" s="5">
        <v>1.24047410023497</v>
      </c>
      <c r="D4176" s="5">
        <v>57461.32126158</v>
      </c>
      <c r="E4176" s="2">
        <f t="shared" si="132"/>
        <v>0.526586006687036</v>
      </c>
      <c r="F4176" s="2">
        <f t="shared" si="133"/>
        <v>37303.0198134005</v>
      </c>
    </row>
    <row r="4177" spans="1:6">
      <c r="A4177" s="5">
        <v>0.705681686463226</v>
      </c>
      <c r="B4177" s="5">
        <v>18884.6296299912</v>
      </c>
      <c r="C4177" s="5">
        <v>1.24797994420975</v>
      </c>
      <c r="D4177" s="5">
        <v>56986.3936829509</v>
      </c>
      <c r="E4177" s="2">
        <f t="shared" si="132"/>
        <v>0.542298257746524</v>
      </c>
      <c r="F4177" s="2">
        <f t="shared" si="133"/>
        <v>38101.7640529597</v>
      </c>
    </row>
    <row r="4178" spans="1:6">
      <c r="A4178" s="5">
        <v>0.726045786990378</v>
      </c>
      <c r="B4178" s="5">
        <v>28269.0427467276</v>
      </c>
      <c r="C4178" s="5">
        <v>1.22678203415478</v>
      </c>
      <c r="D4178" s="5">
        <v>70056.2411815743</v>
      </c>
      <c r="E4178" s="2">
        <f t="shared" si="132"/>
        <v>0.500736247164402</v>
      </c>
      <c r="F4178" s="2">
        <f t="shared" si="133"/>
        <v>41787.1984348467</v>
      </c>
    </row>
    <row r="4179" spans="1:6">
      <c r="A4179" s="5">
        <v>0.699536564214883</v>
      </c>
      <c r="B4179" s="5">
        <v>18286.0495593903</v>
      </c>
      <c r="C4179" s="5">
        <v>1.1699123833873</v>
      </c>
      <c r="D4179" s="5">
        <v>55831.8370488417</v>
      </c>
      <c r="E4179" s="2">
        <f t="shared" si="132"/>
        <v>0.470375819172417</v>
      </c>
      <c r="F4179" s="2">
        <f t="shared" si="133"/>
        <v>37545.7874894514</v>
      </c>
    </row>
    <row r="4180" spans="1:6">
      <c r="A4180" s="5">
        <v>0.674931167221603</v>
      </c>
      <c r="B4180" s="5">
        <v>17842.8764278356</v>
      </c>
      <c r="C4180" s="5">
        <v>1.15574328898441</v>
      </c>
      <c r="D4180" s="5">
        <v>53695.2221673638</v>
      </c>
      <c r="E4180" s="2">
        <f t="shared" si="132"/>
        <v>0.480812121762807</v>
      </c>
      <c r="F4180" s="2">
        <f t="shared" si="133"/>
        <v>35852.3457395282</v>
      </c>
    </row>
    <row r="4181" spans="1:6">
      <c r="A4181" s="5">
        <v>0.686405265332774</v>
      </c>
      <c r="B4181" s="5">
        <v>24741.6955067975</v>
      </c>
      <c r="C4181" s="5">
        <v>1.18747274286509</v>
      </c>
      <c r="D4181" s="5">
        <v>62277.864026614</v>
      </c>
      <c r="E4181" s="2">
        <f t="shared" si="132"/>
        <v>0.501067477532316</v>
      </c>
      <c r="F4181" s="2">
        <f t="shared" si="133"/>
        <v>37536.1685198165</v>
      </c>
    </row>
    <row r="4182" spans="1:6">
      <c r="A4182" s="5">
        <v>0.673897490404314</v>
      </c>
      <c r="B4182" s="5">
        <v>24123.6507796669</v>
      </c>
      <c r="C4182" s="5">
        <v>1.18040929594329</v>
      </c>
      <c r="D4182" s="5">
        <v>63934.0606037671</v>
      </c>
      <c r="E4182" s="2">
        <f t="shared" si="132"/>
        <v>0.506511805538976</v>
      </c>
      <c r="F4182" s="2">
        <f t="shared" si="133"/>
        <v>39810.4098241002</v>
      </c>
    </row>
    <row r="4183" spans="1:6">
      <c r="A4183" s="5">
        <v>0.712594712917868</v>
      </c>
      <c r="B4183" s="5">
        <v>16586.9155327394</v>
      </c>
      <c r="C4183" s="5">
        <v>1.25035676137059</v>
      </c>
      <c r="D4183" s="5">
        <v>52961.9616307538</v>
      </c>
      <c r="E4183" s="2">
        <f t="shared" si="132"/>
        <v>0.537762048452722</v>
      </c>
      <c r="F4183" s="2">
        <f t="shared" si="133"/>
        <v>36375.0460980144</v>
      </c>
    </row>
    <row r="4184" spans="1:6">
      <c r="A4184" s="5">
        <v>0.75354220975022</v>
      </c>
      <c r="B4184" s="5">
        <v>17274.7525034505</v>
      </c>
      <c r="C4184" s="5">
        <v>1.30700856103199</v>
      </c>
      <c r="D4184" s="5">
        <v>54149.5804146907</v>
      </c>
      <c r="E4184" s="2">
        <f t="shared" si="132"/>
        <v>0.55346635128177</v>
      </c>
      <c r="F4184" s="2">
        <f t="shared" si="133"/>
        <v>36874.8279112402</v>
      </c>
    </row>
    <row r="4185" spans="1:6">
      <c r="A4185" s="5">
        <v>0.697055899378247</v>
      </c>
      <c r="B4185" s="5">
        <v>17139.9060033148</v>
      </c>
      <c r="C4185" s="5">
        <v>1.14389768518225</v>
      </c>
      <c r="D4185" s="5">
        <v>53384.7928882087</v>
      </c>
      <c r="E4185" s="2">
        <f t="shared" si="132"/>
        <v>0.446841785804003</v>
      </c>
      <c r="F4185" s="2">
        <f t="shared" si="133"/>
        <v>36244.8868848939</v>
      </c>
    </row>
    <row r="4186" spans="1:6">
      <c r="A4186" s="5">
        <v>0.735584155564423</v>
      </c>
      <c r="B4186" s="5">
        <v>18003.6539404553</v>
      </c>
      <c r="C4186" s="5">
        <v>1.28527382513144</v>
      </c>
      <c r="D4186" s="5">
        <v>56678.0858221105</v>
      </c>
      <c r="E4186" s="2">
        <f t="shared" si="132"/>
        <v>0.549689669567017</v>
      </c>
      <c r="F4186" s="2">
        <f t="shared" si="133"/>
        <v>38674.4318816552</v>
      </c>
    </row>
    <row r="4187" spans="1:6">
      <c r="A4187" s="5">
        <v>0.708053934086447</v>
      </c>
      <c r="B4187" s="5">
        <v>16485.3169129416</v>
      </c>
      <c r="C4187" s="5">
        <v>1.22748274582575</v>
      </c>
      <c r="D4187" s="5">
        <v>52151.8681706115</v>
      </c>
      <c r="E4187" s="2">
        <f t="shared" si="132"/>
        <v>0.519428811739303</v>
      </c>
      <c r="F4187" s="2">
        <f t="shared" si="133"/>
        <v>35666.5512576699</v>
      </c>
    </row>
    <row r="4188" spans="1:6">
      <c r="A4188" s="5">
        <v>0.659745320611252</v>
      </c>
      <c r="B4188" s="5">
        <v>18764.2104822669</v>
      </c>
      <c r="C4188" s="5">
        <v>1.12843834665812</v>
      </c>
      <c r="D4188" s="5">
        <v>54961.4779286684</v>
      </c>
      <c r="E4188" s="2">
        <f t="shared" si="132"/>
        <v>0.468693026046868</v>
      </c>
      <c r="F4188" s="2">
        <f t="shared" si="133"/>
        <v>36197.2674464015</v>
      </c>
    </row>
    <row r="4189" spans="1:6">
      <c r="A4189" s="5">
        <v>0.716613621286007</v>
      </c>
      <c r="B4189" s="5">
        <v>16435.4001790799</v>
      </c>
      <c r="C4189" s="5">
        <v>1.26105002227266</v>
      </c>
      <c r="D4189" s="5">
        <v>53660.6239286996</v>
      </c>
      <c r="E4189" s="2">
        <f t="shared" si="132"/>
        <v>0.544436400986653</v>
      </c>
      <c r="F4189" s="2">
        <f t="shared" si="133"/>
        <v>37225.2237496197</v>
      </c>
    </row>
    <row r="4190" spans="1:6">
      <c r="A4190" s="5">
        <v>0.654375338642523</v>
      </c>
      <c r="B4190" s="5">
        <v>18491.5204334832</v>
      </c>
      <c r="C4190" s="5">
        <v>1.12956608608689</v>
      </c>
      <c r="D4190" s="5">
        <v>56460.315715673</v>
      </c>
      <c r="E4190" s="2">
        <f t="shared" si="132"/>
        <v>0.475190747444367</v>
      </c>
      <c r="F4190" s="2">
        <f t="shared" si="133"/>
        <v>37968.7952821898</v>
      </c>
    </row>
    <row r="4191" spans="1:6">
      <c r="A4191" s="5">
        <v>0.689009190838206</v>
      </c>
      <c r="B4191" s="5">
        <v>22395.4477101653</v>
      </c>
      <c r="C4191" s="5">
        <v>1.15754924396353</v>
      </c>
      <c r="D4191" s="5">
        <v>60817.6025732414</v>
      </c>
      <c r="E4191" s="2">
        <f t="shared" si="132"/>
        <v>0.468540053125324</v>
      </c>
      <c r="F4191" s="2">
        <f t="shared" si="133"/>
        <v>38422.1548630761</v>
      </c>
    </row>
    <row r="4192" spans="1:6">
      <c r="A4192" s="5">
        <v>0.729403216962538</v>
      </c>
      <c r="B4192" s="5">
        <v>21325.4850652238</v>
      </c>
      <c r="C4192" s="5">
        <v>1.27045156526238</v>
      </c>
      <c r="D4192" s="5">
        <v>55476.6477029398</v>
      </c>
      <c r="E4192" s="2">
        <f t="shared" si="132"/>
        <v>0.541048348299842</v>
      </c>
      <c r="F4192" s="2">
        <f t="shared" si="133"/>
        <v>34151.162637716</v>
      </c>
    </row>
    <row r="4193" spans="1:6">
      <c r="A4193" s="5">
        <v>0.716361503420472</v>
      </c>
      <c r="B4193" s="5">
        <v>18491.9999250739</v>
      </c>
      <c r="C4193" s="5">
        <v>1.25673173709474</v>
      </c>
      <c r="D4193" s="5">
        <v>54817.0170859063</v>
      </c>
      <c r="E4193" s="2">
        <f t="shared" si="132"/>
        <v>0.540370233674268</v>
      </c>
      <c r="F4193" s="2">
        <f t="shared" si="133"/>
        <v>36325.0171608324</v>
      </c>
    </row>
    <row r="4194" spans="1:6">
      <c r="A4194" s="5">
        <v>0.690308744064982</v>
      </c>
      <c r="B4194" s="5">
        <v>19298.2509579092</v>
      </c>
      <c r="C4194" s="5">
        <v>1.20647542226198</v>
      </c>
      <c r="D4194" s="5">
        <v>54770.3047068029</v>
      </c>
      <c r="E4194" s="2">
        <f t="shared" si="132"/>
        <v>0.516166678196998</v>
      </c>
      <c r="F4194" s="2">
        <f t="shared" si="133"/>
        <v>35472.0537488937</v>
      </c>
    </row>
    <row r="4195" spans="1:6">
      <c r="A4195" s="5">
        <v>0.739957656070615</v>
      </c>
      <c r="B4195" s="5">
        <v>18848.4767321675</v>
      </c>
      <c r="C4195" s="5">
        <v>1.29794523588428</v>
      </c>
      <c r="D4195" s="5">
        <v>57799.7771681762</v>
      </c>
      <c r="E4195" s="2">
        <f t="shared" si="132"/>
        <v>0.557987579813665</v>
      </c>
      <c r="F4195" s="2">
        <f t="shared" si="133"/>
        <v>38951.3004360087</v>
      </c>
    </row>
    <row r="4196" spans="1:6">
      <c r="A4196" s="5">
        <v>0.656606035125147</v>
      </c>
      <c r="B4196" s="5">
        <v>21332.2371391232</v>
      </c>
      <c r="C4196" s="5">
        <v>1.11974055922811</v>
      </c>
      <c r="D4196" s="5">
        <v>57920.3519018104</v>
      </c>
      <c r="E4196" s="2">
        <f t="shared" si="132"/>
        <v>0.463134524102963</v>
      </c>
      <c r="F4196" s="2">
        <f t="shared" si="133"/>
        <v>36588.1147626872</v>
      </c>
    </row>
    <row r="4197" spans="1:6">
      <c r="A4197" s="5">
        <v>0.728879213784299</v>
      </c>
      <c r="B4197" s="5">
        <v>21413.5101603517</v>
      </c>
      <c r="C4197" s="5">
        <v>1.24518307556781</v>
      </c>
      <c r="D4197" s="5">
        <v>59749.8666035658</v>
      </c>
      <c r="E4197" s="2">
        <f t="shared" si="132"/>
        <v>0.516303861783511</v>
      </c>
      <c r="F4197" s="2">
        <f t="shared" si="133"/>
        <v>38336.3564432141</v>
      </c>
    </row>
    <row r="4198" spans="1:6">
      <c r="A4198" s="5">
        <v>0.727001909724715</v>
      </c>
      <c r="B4198" s="5">
        <v>25448.0220896135</v>
      </c>
      <c r="C4198" s="5">
        <v>1.28063896260002</v>
      </c>
      <c r="D4198" s="5">
        <v>67174.743015145</v>
      </c>
      <c r="E4198" s="2">
        <f t="shared" si="132"/>
        <v>0.553637052875305</v>
      </c>
      <c r="F4198" s="2">
        <f t="shared" si="133"/>
        <v>41726.7209255315</v>
      </c>
    </row>
    <row r="4199" spans="1:6">
      <c r="A4199" s="5">
        <v>0.684388410463373</v>
      </c>
      <c r="B4199" s="5">
        <v>19755.1924170342</v>
      </c>
      <c r="C4199" s="5">
        <v>1.17924642191096</v>
      </c>
      <c r="D4199" s="5">
        <v>56196.6291928574</v>
      </c>
      <c r="E4199" s="2">
        <f t="shared" si="132"/>
        <v>0.494858011447587</v>
      </c>
      <c r="F4199" s="2">
        <f t="shared" si="133"/>
        <v>36441.4367758232</v>
      </c>
    </row>
    <row r="4200" spans="1:6">
      <c r="A4200" s="5">
        <v>0.713129086449069</v>
      </c>
      <c r="B4200" s="5">
        <v>19855.3278694177</v>
      </c>
      <c r="C4200" s="5">
        <v>1.23556343664694</v>
      </c>
      <c r="D4200" s="5">
        <v>56818.9466263058</v>
      </c>
      <c r="E4200" s="2">
        <f t="shared" si="132"/>
        <v>0.522434350197871</v>
      </c>
      <c r="F4200" s="2">
        <f t="shared" si="133"/>
        <v>36963.6187568881</v>
      </c>
    </row>
    <row r="4201" spans="1:6">
      <c r="A4201" s="5">
        <v>0.699658609685852</v>
      </c>
      <c r="B4201" s="5">
        <v>21058.2474939503</v>
      </c>
      <c r="C4201" s="5">
        <v>1.23926672674562</v>
      </c>
      <c r="D4201" s="5">
        <v>59416.093762065</v>
      </c>
      <c r="E4201" s="2">
        <f t="shared" si="132"/>
        <v>0.539608117059768</v>
      </c>
      <c r="F4201" s="2">
        <f t="shared" si="133"/>
        <v>38357.8462681147</v>
      </c>
    </row>
    <row r="4202" spans="1:6">
      <c r="A4202" s="5">
        <v>0.690720329857597</v>
      </c>
      <c r="B4202" s="5">
        <v>18650.4263894708</v>
      </c>
      <c r="C4202" s="5">
        <v>1.20535365366102</v>
      </c>
      <c r="D4202" s="5">
        <v>55443.6378477765</v>
      </c>
      <c r="E4202" s="2">
        <f t="shared" si="132"/>
        <v>0.514633323803423</v>
      </c>
      <c r="F4202" s="2">
        <f t="shared" si="133"/>
        <v>36793.2114583057</v>
      </c>
    </row>
    <row r="4203" spans="1:6">
      <c r="A4203" s="5">
        <v>0.673817039099994</v>
      </c>
      <c r="B4203" s="5">
        <v>18218.2766698697</v>
      </c>
      <c r="C4203" s="5">
        <v>1.19921655597396</v>
      </c>
      <c r="D4203" s="5">
        <v>56139.1363658038</v>
      </c>
      <c r="E4203" s="2">
        <f t="shared" si="132"/>
        <v>0.525399516873966</v>
      </c>
      <c r="F4203" s="2">
        <f t="shared" si="133"/>
        <v>37920.8596959341</v>
      </c>
    </row>
    <row r="4204" spans="1:6">
      <c r="A4204" s="5">
        <v>0.712634905806788</v>
      </c>
      <c r="B4204" s="5">
        <v>18114.8259916113</v>
      </c>
      <c r="C4204" s="5">
        <v>1.20980114539645</v>
      </c>
      <c r="D4204" s="5">
        <v>54202.287534863</v>
      </c>
      <c r="E4204" s="2">
        <f t="shared" si="132"/>
        <v>0.497166239589662</v>
      </c>
      <c r="F4204" s="2">
        <f t="shared" si="133"/>
        <v>36087.4615432517</v>
      </c>
    </row>
    <row r="4205" spans="1:6">
      <c r="A4205" s="5">
        <v>0.690171169278378</v>
      </c>
      <c r="B4205" s="5">
        <v>16428.6492747401</v>
      </c>
      <c r="C4205" s="5">
        <v>1.19101983062839</v>
      </c>
      <c r="D4205" s="5">
        <v>51522.5958700942</v>
      </c>
      <c r="E4205" s="2">
        <f t="shared" si="132"/>
        <v>0.500848661350012</v>
      </c>
      <c r="F4205" s="2">
        <f t="shared" si="133"/>
        <v>35093.9465953541</v>
      </c>
    </row>
    <row r="4206" spans="1:6">
      <c r="A4206" s="5">
        <v>0.695601620794349</v>
      </c>
      <c r="B4206" s="5">
        <v>23307.7267237087</v>
      </c>
      <c r="C4206" s="5">
        <v>1.20567270745753</v>
      </c>
      <c r="D4206" s="5">
        <v>61008.7055712354</v>
      </c>
      <c r="E4206" s="2">
        <f t="shared" si="132"/>
        <v>0.510071086663181</v>
      </c>
      <c r="F4206" s="2">
        <f t="shared" si="133"/>
        <v>37700.9788475267</v>
      </c>
    </row>
    <row r="4207" spans="1:6">
      <c r="A4207" s="5">
        <v>0.678948346399894</v>
      </c>
      <c r="B4207" s="5">
        <v>17818.6576585573</v>
      </c>
      <c r="C4207" s="5">
        <v>1.14270037030844</v>
      </c>
      <c r="D4207" s="5">
        <v>54009.8428755369</v>
      </c>
      <c r="E4207" s="2">
        <f t="shared" si="132"/>
        <v>0.463752023908546</v>
      </c>
      <c r="F4207" s="2">
        <f t="shared" si="133"/>
        <v>36191.1852169796</v>
      </c>
    </row>
    <row r="4208" spans="1:6">
      <c r="A4208" s="5">
        <v>0.670105881311172</v>
      </c>
      <c r="B4208" s="5">
        <v>16294.1788436714</v>
      </c>
      <c r="C4208" s="5">
        <v>1.17673566744369</v>
      </c>
      <c r="D4208" s="5">
        <v>52834.8966571208</v>
      </c>
      <c r="E4208" s="2">
        <f t="shared" si="132"/>
        <v>0.506629786132518</v>
      </c>
      <c r="F4208" s="2">
        <f t="shared" si="133"/>
        <v>36540.7178134494</v>
      </c>
    </row>
    <row r="4209" spans="1:6">
      <c r="A4209" s="5">
        <v>0.733832501251587</v>
      </c>
      <c r="B4209" s="5">
        <v>16558.877825723</v>
      </c>
      <c r="C4209" s="5">
        <v>1.30329159411999</v>
      </c>
      <c r="D4209" s="5">
        <v>53842.4591219438</v>
      </c>
      <c r="E4209" s="2">
        <f t="shared" si="132"/>
        <v>0.569459092868403</v>
      </c>
      <c r="F4209" s="2">
        <f t="shared" si="133"/>
        <v>37283.5812962208</v>
      </c>
    </row>
    <row r="4210" spans="1:6">
      <c r="A4210" s="5">
        <v>0.699918304019819</v>
      </c>
      <c r="B4210" s="5">
        <v>18819.5869565664</v>
      </c>
      <c r="C4210" s="5">
        <v>1.21520176104682</v>
      </c>
      <c r="D4210" s="5">
        <v>56874.1912244626</v>
      </c>
      <c r="E4210" s="2">
        <f t="shared" si="132"/>
        <v>0.515283457027001</v>
      </c>
      <c r="F4210" s="2">
        <f t="shared" si="133"/>
        <v>38054.6042678962</v>
      </c>
    </row>
    <row r="4211" spans="1:6">
      <c r="A4211" s="5">
        <v>0.6909543521961</v>
      </c>
      <c r="B4211" s="5">
        <v>17918.787180671</v>
      </c>
      <c r="C4211" s="5">
        <v>1.19370690136292</v>
      </c>
      <c r="D4211" s="5">
        <v>55156.4992019252</v>
      </c>
      <c r="E4211" s="2">
        <f t="shared" si="132"/>
        <v>0.50275254916682</v>
      </c>
      <c r="F4211" s="2">
        <f t="shared" si="133"/>
        <v>37237.7120212542</v>
      </c>
    </row>
    <row r="4212" spans="1:6">
      <c r="A4212" s="5">
        <v>0.74095705729927</v>
      </c>
      <c r="B4212" s="5">
        <v>19556.2728492974</v>
      </c>
      <c r="C4212" s="5">
        <v>1.27896170383949</v>
      </c>
      <c r="D4212" s="5">
        <v>57055.8301070853</v>
      </c>
      <c r="E4212" s="2">
        <f t="shared" si="132"/>
        <v>0.53800464654022</v>
      </c>
      <c r="F4212" s="2">
        <f t="shared" si="133"/>
        <v>37499.5572577879</v>
      </c>
    </row>
    <row r="4213" spans="1:6">
      <c r="A4213" s="5">
        <v>0.732880323850543</v>
      </c>
      <c r="B4213" s="5">
        <v>24603.5363749865</v>
      </c>
      <c r="C4213" s="5">
        <v>1.2818468078512</v>
      </c>
      <c r="D4213" s="5">
        <v>64486.3162869691</v>
      </c>
      <c r="E4213" s="2">
        <f t="shared" si="132"/>
        <v>0.548966484000657</v>
      </c>
      <c r="F4213" s="2">
        <f t="shared" si="133"/>
        <v>39882.7799119826</v>
      </c>
    </row>
    <row r="4214" spans="1:6">
      <c r="A4214" s="5">
        <v>0.716554631554804</v>
      </c>
      <c r="B4214" s="5">
        <v>24649.3929296275</v>
      </c>
      <c r="C4214" s="5">
        <v>1.24512012740954</v>
      </c>
      <c r="D4214" s="5">
        <v>63830.3936095566</v>
      </c>
      <c r="E4214" s="2">
        <f t="shared" si="132"/>
        <v>0.528565495854736</v>
      </c>
      <c r="F4214" s="2">
        <f t="shared" si="133"/>
        <v>39181.0006799291</v>
      </c>
    </row>
    <row r="4215" spans="1:6">
      <c r="A4215" s="5">
        <v>0.726652317363063</v>
      </c>
      <c r="B4215" s="5">
        <v>15685.9887540883</v>
      </c>
      <c r="C4215" s="5">
        <v>1.26384818445349</v>
      </c>
      <c r="D4215" s="5">
        <v>50332.0758706883</v>
      </c>
      <c r="E4215" s="2">
        <f t="shared" si="132"/>
        <v>0.537195867090427</v>
      </c>
      <c r="F4215" s="2">
        <f t="shared" si="133"/>
        <v>34646.0871166</v>
      </c>
    </row>
    <row r="4216" spans="1:6">
      <c r="A4216" s="5">
        <v>0.720650425577903</v>
      </c>
      <c r="B4216" s="5">
        <v>16758.2023425954</v>
      </c>
      <c r="C4216" s="5">
        <v>1.25646595395225</v>
      </c>
      <c r="D4216" s="5">
        <v>52375.8100111536</v>
      </c>
      <c r="E4216" s="2">
        <f t="shared" si="132"/>
        <v>0.535815528374347</v>
      </c>
      <c r="F4216" s="2">
        <f t="shared" si="133"/>
        <v>35617.6076685582</v>
      </c>
    </row>
    <row r="4217" spans="1:6">
      <c r="A4217" s="5">
        <v>0.689721639874492</v>
      </c>
      <c r="B4217" s="5">
        <v>20937.4002916162</v>
      </c>
      <c r="C4217" s="5">
        <v>1.20478566357087</v>
      </c>
      <c r="D4217" s="5">
        <v>59095.5373508882</v>
      </c>
      <c r="E4217" s="2">
        <f t="shared" si="132"/>
        <v>0.515064023696378</v>
      </c>
      <c r="F4217" s="2">
        <f t="shared" si="133"/>
        <v>38158.137059272</v>
      </c>
    </row>
    <row r="4218" spans="1:6">
      <c r="A4218" s="5">
        <v>0.724361000960054</v>
      </c>
      <c r="B4218" s="5">
        <v>14267.3643798337</v>
      </c>
      <c r="C4218" s="5">
        <v>1.26289698488334</v>
      </c>
      <c r="D4218" s="5">
        <v>49491.8459649594</v>
      </c>
      <c r="E4218" s="2">
        <f t="shared" si="132"/>
        <v>0.538535983923286</v>
      </c>
      <c r="F4218" s="2">
        <f t="shared" si="133"/>
        <v>35224.4815851257</v>
      </c>
    </row>
    <row r="4219" spans="1:6">
      <c r="A4219" s="5">
        <v>0.670278620718462</v>
      </c>
      <c r="B4219" s="5">
        <v>17126.087196873</v>
      </c>
      <c r="C4219" s="5">
        <v>1.2043414257212</v>
      </c>
      <c r="D4219" s="5">
        <v>53181.3811819909</v>
      </c>
      <c r="E4219" s="2">
        <f t="shared" si="132"/>
        <v>0.534062805002738</v>
      </c>
      <c r="F4219" s="2">
        <f t="shared" si="133"/>
        <v>36055.2939851179</v>
      </c>
    </row>
    <row r="4220" spans="1:6">
      <c r="A4220" s="5">
        <v>0.708991473506316</v>
      </c>
      <c r="B4220" s="5">
        <v>17536.8307652534</v>
      </c>
      <c r="C4220" s="5">
        <v>1.21910915249917</v>
      </c>
      <c r="D4220" s="5">
        <v>52489.7466023418</v>
      </c>
      <c r="E4220" s="2">
        <f t="shared" si="132"/>
        <v>0.510117678992854</v>
      </c>
      <c r="F4220" s="2">
        <f t="shared" si="133"/>
        <v>34952.9158370884</v>
      </c>
    </row>
    <row r="4221" spans="1:6">
      <c r="A4221" s="5">
        <v>0.668857999201088</v>
      </c>
      <c r="B4221" s="5">
        <v>23619.2314819734</v>
      </c>
      <c r="C4221" s="5">
        <v>1.16771185510067</v>
      </c>
      <c r="D4221" s="5">
        <v>61135.5921145725</v>
      </c>
      <c r="E4221" s="2">
        <f t="shared" si="132"/>
        <v>0.498853855899582</v>
      </c>
      <c r="F4221" s="2">
        <f t="shared" si="133"/>
        <v>37516.3606325991</v>
      </c>
    </row>
    <row r="4222" spans="1:6">
      <c r="A4222" s="5">
        <v>0.707361397254153</v>
      </c>
      <c r="B4222" s="5">
        <v>19531.6213563786</v>
      </c>
      <c r="C4222" s="5">
        <v>1.23059774504797</v>
      </c>
      <c r="D4222" s="5">
        <v>57626.7679151922</v>
      </c>
      <c r="E4222" s="2">
        <f t="shared" si="132"/>
        <v>0.523236347793817</v>
      </c>
      <c r="F4222" s="2">
        <f t="shared" si="133"/>
        <v>38095.1465588136</v>
      </c>
    </row>
    <row r="4223" spans="1:6">
      <c r="A4223" s="5">
        <v>0.71475032977638</v>
      </c>
      <c r="B4223" s="5">
        <v>18581.6336302015</v>
      </c>
      <c r="C4223" s="5">
        <v>1.23430777330821</v>
      </c>
      <c r="D4223" s="5">
        <v>54345.4588936876</v>
      </c>
      <c r="E4223" s="2">
        <f t="shared" si="132"/>
        <v>0.51955744353183</v>
      </c>
      <c r="F4223" s="2">
        <f t="shared" si="133"/>
        <v>35763.8252634861</v>
      </c>
    </row>
    <row r="4224" spans="1:6">
      <c r="A4224" s="5">
        <v>0.718675883009556</v>
      </c>
      <c r="B4224" s="5">
        <v>18839.4730203994</v>
      </c>
      <c r="C4224" s="5">
        <v>1.23958894549963</v>
      </c>
      <c r="D4224" s="5">
        <v>55050.1830801099</v>
      </c>
      <c r="E4224" s="2">
        <f t="shared" si="132"/>
        <v>0.520913062490074</v>
      </c>
      <c r="F4224" s="2">
        <f t="shared" si="133"/>
        <v>36210.7100597105</v>
      </c>
    </row>
    <row r="4225" spans="1:6">
      <c r="A4225" s="5">
        <v>0.692247046281609</v>
      </c>
      <c r="B4225" s="5">
        <v>21331.1869754882</v>
      </c>
      <c r="C4225" s="5">
        <v>1.17087815683696</v>
      </c>
      <c r="D4225" s="5">
        <v>60273.6812406583</v>
      </c>
      <c r="E4225" s="2">
        <f t="shared" si="132"/>
        <v>0.478631110555351</v>
      </c>
      <c r="F4225" s="2">
        <f t="shared" si="133"/>
        <v>38942.4942651701</v>
      </c>
    </row>
    <row r="4226" spans="1:6">
      <c r="A4226" s="5">
        <v>0.755699423415046</v>
      </c>
      <c r="B4226" s="5">
        <v>17470.2194428293</v>
      </c>
      <c r="C4226" s="5">
        <v>1.28222287655776</v>
      </c>
      <c r="D4226" s="5">
        <v>55432.7690107549</v>
      </c>
      <c r="E4226" s="2">
        <f t="shared" si="132"/>
        <v>0.526523453142714</v>
      </c>
      <c r="F4226" s="2">
        <f t="shared" si="133"/>
        <v>37962.5495679256</v>
      </c>
    </row>
    <row r="4227" spans="1:6">
      <c r="A4227" s="5">
        <v>0.693755058735608</v>
      </c>
      <c r="B4227" s="5">
        <v>18112.213534064</v>
      </c>
      <c r="C4227" s="5">
        <v>1.18845855622704</v>
      </c>
      <c r="D4227" s="5">
        <v>54266.8880604173</v>
      </c>
      <c r="E4227" s="2">
        <f t="shared" si="132"/>
        <v>0.494703497491432</v>
      </c>
      <c r="F4227" s="2">
        <f t="shared" si="133"/>
        <v>36154.6745263533</v>
      </c>
    </row>
    <row r="4228" spans="1:6">
      <c r="A4228" s="5">
        <v>0.73205303514304</v>
      </c>
      <c r="B4228" s="5">
        <v>20892.5390038117</v>
      </c>
      <c r="C4228" s="5">
        <v>1.27936008590557</v>
      </c>
      <c r="D4228" s="5">
        <v>59600.1715716947</v>
      </c>
      <c r="E4228" s="2">
        <f t="shared" ref="E4228:E4291" si="134">C4228-A4228</f>
        <v>0.54730705076253</v>
      </c>
      <c r="F4228" s="2">
        <f t="shared" ref="F4228:F4291" si="135">D4228-B4228</f>
        <v>38707.632567883</v>
      </c>
    </row>
    <row r="4229" spans="1:6">
      <c r="A4229" s="5">
        <v>0.644566145578065</v>
      </c>
      <c r="B4229" s="5">
        <v>23087.7358430554</v>
      </c>
      <c r="C4229" s="5">
        <v>1.15518124771115</v>
      </c>
      <c r="D4229" s="5">
        <v>64314.6980883327</v>
      </c>
      <c r="E4229" s="2">
        <f t="shared" si="134"/>
        <v>0.510615102133085</v>
      </c>
      <c r="F4229" s="2">
        <f t="shared" si="135"/>
        <v>41226.9622452773</v>
      </c>
    </row>
    <row r="4230" spans="1:6">
      <c r="A4230" s="5">
        <v>0.731749418806239</v>
      </c>
      <c r="B4230" s="5">
        <v>18579.3980372068</v>
      </c>
      <c r="C4230" s="5">
        <v>1.26622752784121</v>
      </c>
      <c r="D4230" s="5">
        <v>55744.6794078258</v>
      </c>
      <c r="E4230" s="2">
        <f t="shared" si="134"/>
        <v>0.534478109034971</v>
      </c>
      <c r="F4230" s="2">
        <f t="shared" si="135"/>
        <v>37165.281370619</v>
      </c>
    </row>
    <row r="4231" spans="1:6">
      <c r="A4231" s="5">
        <v>0.673915849886738</v>
      </c>
      <c r="B4231" s="5">
        <v>21240.2540294094</v>
      </c>
      <c r="C4231" s="5">
        <v>1.17198799551051</v>
      </c>
      <c r="D4231" s="5">
        <v>60595.7660582264</v>
      </c>
      <c r="E4231" s="2">
        <f t="shared" si="134"/>
        <v>0.498072145623772</v>
      </c>
      <c r="F4231" s="2">
        <f t="shared" si="135"/>
        <v>39355.512028817</v>
      </c>
    </row>
    <row r="4232" spans="1:6">
      <c r="A4232" s="5">
        <v>0.729772491466562</v>
      </c>
      <c r="B4232" s="5">
        <v>22256.516774125</v>
      </c>
      <c r="C4232" s="5">
        <v>1.29803792415934</v>
      </c>
      <c r="D4232" s="5">
        <v>61472.0755991168</v>
      </c>
      <c r="E4232" s="2">
        <f t="shared" si="134"/>
        <v>0.568265432692778</v>
      </c>
      <c r="F4232" s="2">
        <f t="shared" si="135"/>
        <v>39215.5588249918</v>
      </c>
    </row>
    <row r="4233" spans="1:6">
      <c r="A4233" s="5">
        <v>0.72322277952305</v>
      </c>
      <c r="B4233" s="5">
        <v>15121.7368305737</v>
      </c>
      <c r="C4233" s="5">
        <v>1.26451358579479</v>
      </c>
      <c r="D4233" s="5">
        <v>50811.1876204693</v>
      </c>
      <c r="E4233" s="2">
        <f t="shared" si="134"/>
        <v>0.54129080627174</v>
      </c>
      <c r="F4233" s="2">
        <f t="shared" si="135"/>
        <v>35689.4507898956</v>
      </c>
    </row>
    <row r="4234" spans="1:6">
      <c r="A4234" s="5">
        <v>0.704417830773236</v>
      </c>
      <c r="B4234" s="5">
        <v>19543.1456618754</v>
      </c>
      <c r="C4234" s="5">
        <v>1.22905215082957</v>
      </c>
      <c r="D4234" s="5">
        <v>55955.0335536014</v>
      </c>
      <c r="E4234" s="2">
        <f t="shared" si="134"/>
        <v>0.524634320056334</v>
      </c>
      <c r="F4234" s="2">
        <f t="shared" si="135"/>
        <v>36411.887891726</v>
      </c>
    </row>
    <row r="4235" spans="1:6">
      <c r="A4235" s="5">
        <v>0.652033794050898</v>
      </c>
      <c r="B4235" s="5">
        <v>18766.7520806962</v>
      </c>
      <c r="C4235" s="5">
        <v>1.1368461626277</v>
      </c>
      <c r="D4235" s="5">
        <v>55806.0009566146</v>
      </c>
      <c r="E4235" s="2">
        <f t="shared" si="134"/>
        <v>0.484812368576802</v>
      </c>
      <c r="F4235" s="2">
        <f t="shared" si="135"/>
        <v>37039.2488759184</v>
      </c>
    </row>
    <row r="4236" spans="1:6">
      <c r="A4236" s="5">
        <v>0.675619361583546</v>
      </c>
      <c r="B4236" s="5">
        <v>16294.000461261</v>
      </c>
      <c r="C4236" s="5">
        <v>1.18602307973662</v>
      </c>
      <c r="D4236" s="5">
        <v>52532.032347154</v>
      </c>
      <c r="E4236" s="2">
        <f t="shared" si="134"/>
        <v>0.510403718153074</v>
      </c>
      <c r="F4236" s="2">
        <f t="shared" si="135"/>
        <v>36238.031885893</v>
      </c>
    </row>
    <row r="4237" spans="1:6">
      <c r="A4237" s="5">
        <v>0.704390271466425</v>
      </c>
      <c r="B4237" s="5">
        <v>16279.0810040958</v>
      </c>
      <c r="C4237" s="5">
        <v>1.25160804045832</v>
      </c>
      <c r="D4237" s="5">
        <v>52670.1915316246</v>
      </c>
      <c r="E4237" s="2">
        <f t="shared" si="134"/>
        <v>0.547217768991895</v>
      </c>
      <c r="F4237" s="2">
        <f t="shared" si="135"/>
        <v>36391.1105275288</v>
      </c>
    </row>
    <row r="4238" spans="1:6">
      <c r="A4238" s="5">
        <v>0.696016198437537</v>
      </c>
      <c r="B4238" s="5">
        <v>22303.1105538375</v>
      </c>
      <c r="C4238" s="5">
        <v>1.20076975011903</v>
      </c>
      <c r="D4238" s="5">
        <v>57111.0851594788</v>
      </c>
      <c r="E4238" s="2">
        <f t="shared" si="134"/>
        <v>0.504753551681493</v>
      </c>
      <c r="F4238" s="2">
        <f t="shared" si="135"/>
        <v>34807.9746056413</v>
      </c>
    </row>
    <row r="4239" spans="1:6">
      <c r="A4239" s="5">
        <v>0.708973406069008</v>
      </c>
      <c r="B4239" s="5">
        <v>17433.0913946285</v>
      </c>
      <c r="C4239" s="5">
        <v>1.22684784499427</v>
      </c>
      <c r="D4239" s="5">
        <v>53283.8365941421</v>
      </c>
      <c r="E4239" s="2">
        <f t="shared" si="134"/>
        <v>0.517874438925262</v>
      </c>
      <c r="F4239" s="2">
        <f t="shared" si="135"/>
        <v>35850.7451995136</v>
      </c>
    </row>
    <row r="4240" spans="1:6">
      <c r="A4240" s="5">
        <v>0.725250212520143</v>
      </c>
      <c r="B4240" s="5">
        <v>19889.2000393674</v>
      </c>
      <c r="C4240" s="5">
        <v>1.24941777440876</v>
      </c>
      <c r="D4240" s="5">
        <v>58420.6490797169</v>
      </c>
      <c r="E4240" s="2">
        <f t="shared" si="134"/>
        <v>0.524167561888617</v>
      </c>
      <c r="F4240" s="2">
        <f t="shared" si="135"/>
        <v>38531.4490403495</v>
      </c>
    </row>
    <row r="4241" spans="1:6">
      <c r="A4241" s="5">
        <v>0.72636044721023</v>
      </c>
      <c r="B4241" s="5">
        <v>21769.4745814316</v>
      </c>
      <c r="C4241" s="5">
        <v>1.25858413677843</v>
      </c>
      <c r="D4241" s="5">
        <v>58800.3027324207</v>
      </c>
      <c r="E4241" s="2">
        <f t="shared" si="134"/>
        <v>0.5322236895682</v>
      </c>
      <c r="F4241" s="2">
        <f t="shared" si="135"/>
        <v>37030.8281509891</v>
      </c>
    </row>
    <row r="4242" spans="1:6">
      <c r="A4242" s="5">
        <v>0.747946661283164</v>
      </c>
      <c r="B4242" s="5">
        <v>19503.6501958124</v>
      </c>
      <c r="C4242" s="5">
        <v>1.28683905452153</v>
      </c>
      <c r="D4242" s="5">
        <v>57715.4293048629</v>
      </c>
      <c r="E4242" s="2">
        <f t="shared" si="134"/>
        <v>0.538892393238366</v>
      </c>
      <c r="F4242" s="2">
        <f t="shared" si="135"/>
        <v>38211.7791090505</v>
      </c>
    </row>
    <row r="4243" spans="1:6">
      <c r="A4243" s="5">
        <v>0.692599929660256</v>
      </c>
      <c r="B4243" s="5">
        <v>22193.7777274118</v>
      </c>
      <c r="C4243" s="5">
        <v>1.19064215786414</v>
      </c>
      <c r="D4243" s="5">
        <v>58506.1444029332</v>
      </c>
      <c r="E4243" s="2">
        <f t="shared" si="134"/>
        <v>0.498042228203884</v>
      </c>
      <c r="F4243" s="2">
        <f t="shared" si="135"/>
        <v>36312.3666755214</v>
      </c>
    </row>
    <row r="4244" spans="1:6">
      <c r="A4244" s="5">
        <v>0.668040008503909</v>
      </c>
      <c r="B4244" s="5">
        <v>18592.7555580618</v>
      </c>
      <c r="C4244" s="5">
        <v>1.16735961046174</v>
      </c>
      <c r="D4244" s="5">
        <v>56831.2896955778</v>
      </c>
      <c r="E4244" s="2">
        <f t="shared" si="134"/>
        <v>0.499319601957831</v>
      </c>
      <c r="F4244" s="2">
        <f t="shared" si="135"/>
        <v>38238.534137516</v>
      </c>
    </row>
    <row r="4245" spans="1:6">
      <c r="A4245" s="5">
        <v>0.748885567771443</v>
      </c>
      <c r="B4245" s="5">
        <v>23992.1735697514</v>
      </c>
      <c r="C4245" s="5">
        <v>1.29921110439461</v>
      </c>
      <c r="D4245" s="5">
        <v>64999.1492791125</v>
      </c>
      <c r="E4245" s="2">
        <f t="shared" si="134"/>
        <v>0.550325536623167</v>
      </c>
      <c r="F4245" s="2">
        <f t="shared" si="135"/>
        <v>41006.9757093611</v>
      </c>
    </row>
    <row r="4246" spans="1:6">
      <c r="A4246" s="5">
        <v>0.73677227658095</v>
      </c>
      <c r="B4246" s="5">
        <v>18541.0643428829</v>
      </c>
      <c r="C4246" s="5">
        <v>1.26688222659186</v>
      </c>
      <c r="D4246" s="5">
        <v>54074.8111923412</v>
      </c>
      <c r="E4246" s="2">
        <f t="shared" si="134"/>
        <v>0.53010995001091</v>
      </c>
      <c r="F4246" s="2">
        <f t="shared" si="135"/>
        <v>35533.7468494583</v>
      </c>
    </row>
    <row r="4247" spans="1:6">
      <c r="A4247" s="5">
        <v>0.714439125868611</v>
      </c>
      <c r="B4247" s="5">
        <v>20929.790587925</v>
      </c>
      <c r="C4247" s="5">
        <v>1.2364182277407</v>
      </c>
      <c r="D4247" s="5">
        <v>59883.0365458894</v>
      </c>
      <c r="E4247" s="2">
        <f t="shared" si="134"/>
        <v>0.521979101872089</v>
      </c>
      <c r="F4247" s="2">
        <f t="shared" si="135"/>
        <v>38953.2459579644</v>
      </c>
    </row>
    <row r="4248" spans="1:6">
      <c r="A4248" s="5">
        <v>0.685829045852578</v>
      </c>
      <c r="B4248" s="5">
        <v>20684.3785054218</v>
      </c>
      <c r="C4248" s="5">
        <v>1.16144017592724</v>
      </c>
      <c r="D4248" s="5">
        <v>55706.1645413899</v>
      </c>
      <c r="E4248" s="2">
        <f t="shared" si="134"/>
        <v>0.475611130074662</v>
      </c>
      <c r="F4248" s="2">
        <f t="shared" si="135"/>
        <v>35021.7860359681</v>
      </c>
    </row>
    <row r="4249" spans="1:6">
      <c r="A4249" s="5">
        <v>0.681698306836484</v>
      </c>
      <c r="B4249" s="5">
        <v>19300.5138012716</v>
      </c>
      <c r="C4249" s="5">
        <v>1.17065277835592</v>
      </c>
      <c r="D4249" s="5">
        <v>57458.3408283676</v>
      </c>
      <c r="E4249" s="2">
        <f t="shared" si="134"/>
        <v>0.488954471519436</v>
      </c>
      <c r="F4249" s="2">
        <f t="shared" si="135"/>
        <v>38157.827027096</v>
      </c>
    </row>
    <row r="4250" spans="1:6">
      <c r="A4250" s="5">
        <v>0.700516186658762</v>
      </c>
      <c r="B4250" s="5">
        <v>18413.5315025287</v>
      </c>
      <c r="C4250" s="5">
        <v>1.18875826540091</v>
      </c>
      <c r="D4250" s="5">
        <v>52780.4994041281</v>
      </c>
      <c r="E4250" s="2">
        <f t="shared" si="134"/>
        <v>0.488242078742148</v>
      </c>
      <c r="F4250" s="2">
        <f t="shared" si="135"/>
        <v>34366.9679015994</v>
      </c>
    </row>
    <row r="4251" spans="1:6">
      <c r="A4251" s="5">
        <v>0.678820257713385</v>
      </c>
      <c r="B4251" s="5">
        <v>20374.1289672853</v>
      </c>
      <c r="C4251" s="5">
        <v>1.19235546544423</v>
      </c>
      <c r="D4251" s="5">
        <v>59021.7031793894</v>
      </c>
      <c r="E4251" s="2">
        <f t="shared" si="134"/>
        <v>0.513535207730845</v>
      </c>
      <c r="F4251" s="2">
        <f t="shared" si="135"/>
        <v>38647.5742121041</v>
      </c>
    </row>
    <row r="4252" spans="1:6">
      <c r="A4252" s="5">
        <v>0.667435239359087</v>
      </c>
      <c r="B4252" s="5">
        <v>17330.4122003916</v>
      </c>
      <c r="C4252" s="5">
        <v>1.18346117592225</v>
      </c>
      <c r="D4252" s="5">
        <v>55264.4620342214</v>
      </c>
      <c r="E4252" s="2">
        <f t="shared" si="134"/>
        <v>0.516025936563163</v>
      </c>
      <c r="F4252" s="2">
        <f t="shared" si="135"/>
        <v>37934.0498338298</v>
      </c>
    </row>
    <row r="4253" spans="1:6">
      <c r="A4253" s="5">
        <v>0.739486174362233</v>
      </c>
      <c r="B4253" s="5">
        <v>22348.1513362202</v>
      </c>
      <c r="C4253" s="5">
        <v>1.26184743925122</v>
      </c>
      <c r="D4253" s="5">
        <v>61792.8257757742</v>
      </c>
      <c r="E4253" s="2">
        <f t="shared" si="134"/>
        <v>0.522361264888987</v>
      </c>
      <c r="F4253" s="2">
        <f t="shared" si="135"/>
        <v>39444.674439554</v>
      </c>
    </row>
    <row r="4254" spans="1:6">
      <c r="A4254" s="5">
        <v>0.722386177687117</v>
      </c>
      <c r="B4254" s="5">
        <v>18260.6403763588</v>
      </c>
      <c r="C4254" s="5">
        <v>1.25760768321162</v>
      </c>
      <c r="D4254" s="5">
        <v>53830.5879782171</v>
      </c>
      <c r="E4254" s="2">
        <f t="shared" si="134"/>
        <v>0.535221505524503</v>
      </c>
      <c r="F4254" s="2">
        <f t="shared" si="135"/>
        <v>35569.9476018583</v>
      </c>
    </row>
    <row r="4255" spans="1:6">
      <c r="A4255" s="5">
        <v>0.736484321517364</v>
      </c>
      <c r="B4255" s="5">
        <v>19674.8632112202</v>
      </c>
      <c r="C4255" s="5">
        <v>1.31393728001832</v>
      </c>
      <c r="D4255" s="5">
        <v>54318.8113176192</v>
      </c>
      <c r="E4255" s="2">
        <f t="shared" si="134"/>
        <v>0.577452958500956</v>
      </c>
      <c r="F4255" s="2">
        <f t="shared" si="135"/>
        <v>34643.948106399</v>
      </c>
    </row>
    <row r="4256" spans="1:6">
      <c r="A4256" s="5">
        <v>0.684493979112669</v>
      </c>
      <c r="B4256" s="5">
        <v>19708.4532696394</v>
      </c>
      <c r="C4256" s="5">
        <v>1.20768524854544</v>
      </c>
      <c r="D4256" s="5">
        <v>57171.9022161252</v>
      </c>
      <c r="E4256" s="2">
        <f t="shared" si="134"/>
        <v>0.523191269432771</v>
      </c>
      <c r="F4256" s="2">
        <f t="shared" si="135"/>
        <v>37463.4489464858</v>
      </c>
    </row>
    <row r="4257" spans="1:6">
      <c r="A4257" s="5">
        <v>0.685916220770208</v>
      </c>
      <c r="B4257" s="5">
        <v>19922.6575276178</v>
      </c>
      <c r="C4257" s="5">
        <v>1.14457817516296</v>
      </c>
      <c r="D4257" s="5">
        <v>56539.9023798768</v>
      </c>
      <c r="E4257" s="2">
        <f t="shared" si="134"/>
        <v>0.458661954392752</v>
      </c>
      <c r="F4257" s="2">
        <f t="shared" si="135"/>
        <v>36617.244852259</v>
      </c>
    </row>
    <row r="4258" spans="1:6">
      <c r="A4258" s="5">
        <v>0.775683703040854</v>
      </c>
      <c r="B4258" s="5">
        <v>20205.8601475482</v>
      </c>
      <c r="C4258" s="5">
        <v>1.33356601221819</v>
      </c>
      <c r="D4258" s="5">
        <v>56152.4124185269</v>
      </c>
      <c r="E4258" s="2">
        <f t="shared" si="134"/>
        <v>0.557882309177336</v>
      </c>
      <c r="F4258" s="2">
        <f t="shared" si="135"/>
        <v>35946.5522709787</v>
      </c>
    </row>
    <row r="4259" spans="1:6">
      <c r="A4259" s="5">
        <v>0.752240762630641</v>
      </c>
      <c r="B4259" s="5">
        <v>17901.3855048043</v>
      </c>
      <c r="C4259" s="5">
        <v>1.30442590967952</v>
      </c>
      <c r="D4259" s="5">
        <v>54417.7185796073</v>
      </c>
      <c r="E4259" s="2">
        <f t="shared" si="134"/>
        <v>0.552185147048879</v>
      </c>
      <c r="F4259" s="2">
        <f t="shared" si="135"/>
        <v>36516.333074803</v>
      </c>
    </row>
    <row r="4260" spans="1:6">
      <c r="A4260" s="5">
        <v>0.738721666146208</v>
      </c>
      <c r="B4260" s="5">
        <v>16562.820853285</v>
      </c>
      <c r="C4260" s="5">
        <v>1.28755144024424</v>
      </c>
      <c r="D4260" s="5">
        <v>52441.7253243115</v>
      </c>
      <c r="E4260" s="2">
        <f t="shared" si="134"/>
        <v>0.548829774098032</v>
      </c>
      <c r="F4260" s="2">
        <f t="shared" si="135"/>
        <v>35878.9044710265</v>
      </c>
    </row>
    <row r="4261" spans="1:6">
      <c r="A4261" s="5">
        <v>0.708469127190397</v>
      </c>
      <c r="B4261" s="5">
        <v>20120.7779519698</v>
      </c>
      <c r="C4261" s="5">
        <v>1.23666946046936</v>
      </c>
      <c r="D4261" s="5">
        <v>55278.5953215523</v>
      </c>
      <c r="E4261" s="2">
        <f t="shared" si="134"/>
        <v>0.528200333278963</v>
      </c>
      <c r="F4261" s="2">
        <f t="shared" si="135"/>
        <v>35157.8173695825</v>
      </c>
    </row>
    <row r="4262" spans="1:6">
      <c r="A4262" s="5">
        <v>0.679248335101557</v>
      </c>
      <c r="B4262" s="5">
        <v>15971.6756148875</v>
      </c>
      <c r="C4262" s="5">
        <v>1.19229980104739</v>
      </c>
      <c r="D4262" s="5">
        <v>52436.4578082097</v>
      </c>
      <c r="E4262" s="2">
        <f t="shared" si="134"/>
        <v>0.513051465945833</v>
      </c>
      <c r="F4262" s="2">
        <f t="shared" si="135"/>
        <v>36464.7821933222</v>
      </c>
    </row>
    <row r="4263" spans="1:6">
      <c r="A4263" s="5">
        <v>0.627563306687397</v>
      </c>
      <c r="B4263" s="5">
        <v>22073.7565623836</v>
      </c>
      <c r="C4263" s="5">
        <v>1.0695016071202</v>
      </c>
      <c r="D4263" s="5">
        <v>61762.7833945099</v>
      </c>
      <c r="E4263" s="2">
        <f t="shared" si="134"/>
        <v>0.441938300432803</v>
      </c>
      <c r="F4263" s="2">
        <f t="shared" si="135"/>
        <v>39689.0268321263</v>
      </c>
    </row>
    <row r="4264" spans="1:6">
      <c r="A4264" s="5">
        <v>0.733229973317468</v>
      </c>
      <c r="B4264" s="5">
        <v>20852.1022000945</v>
      </c>
      <c r="C4264" s="5">
        <v>1.28160220677784</v>
      </c>
      <c r="D4264" s="5">
        <v>57657.734161294</v>
      </c>
      <c r="E4264" s="2">
        <f t="shared" si="134"/>
        <v>0.548372233460372</v>
      </c>
      <c r="F4264" s="2">
        <f t="shared" si="135"/>
        <v>36805.6319611995</v>
      </c>
    </row>
    <row r="4265" spans="1:6">
      <c r="A4265" s="5">
        <v>0.731168202505495</v>
      </c>
      <c r="B4265" s="5">
        <v>16710.1890675858</v>
      </c>
      <c r="C4265" s="5">
        <v>1.24894442396371</v>
      </c>
      <c r="D4265" s="5">
        <v>53454.6445679143</v>
      </c>
      <c r="E4265" s="2">
        <f t="shared" si="134"/>
        <v>0.517776221458215</v>
      </c>
      <c r="F4265" s="2">
        <f t="shared" si="135"/>
        <v>36744.4555003285</v>
      </c>
    </row>
    <row r="4266" spans="1:6">
      <c r="A4266" s="5">
        <v>0.697053881716976</v>
      </c>
      <c r="B4266" s="5">
        <v>16388.7392694117</v>
      </c>
      <c r="C4266" s="5">
        <v>1.18029301353012</v>
      </c>
      <c r="D4266" s="5">
        <v>52436.1007530779</v>
      </c>
      <c r="E4266" s="2">
        <f t="shared" si="134"/>
        <v>0.483239131813144</v>
      </c>
      <c r="F4266" s="2">
        <f t="shared" si="135"/>
        <v>36047.3614836662</v>
      </c>
    </row>
    <row r="4267" spans="1:6">
      <c r="A4267" s="5">
        <v>0.701997185696451</v>
      </c>
      <c r="B4267" s="5">
        <v>21168.0881899483</v>
      </c>
      <c r="C4267" s="5">
        <v>1.22365931343514</v>
      </c>
      <c r="D4267" s="5">
        <v>59296.2821610427</v>
      </c>
      <c r="E4267" s="2">
        <f t="shared" si="134"/>
        <v>0.521662127738689</v>
      </c>
      <c r="F4267" s="2">
        <f t="shared" si="135"/>
        <v>38128.1939710944</v>
      </c>
    </row>
    <row r="4268" spans="1:6">
      <c r="A4268" s="5">
        <v>0.744662115400662</v>
      </c>
      <c r="B4268" s="5">
        <v>22718.3318964856</v>
      </c>
      <c r="C4268" s="5">
        <v>1.2928477347449</v>
      </c>
      <c r="D4268" s="5">
        <v>58099.4364972046</v>
      </c>
      <c r="E4268" s="2">
        <f t="shared" si="134"/>
        <v>0.548185619344238</v>
      </c>
      <c r="F4268" s="2">
        <f t="shared" si="135"/>
        <v>35381.104600719</v>
      </c>
    </row>
    <row r="4269" spans="1:6">
      <c r="A4269" s="5">
        <v>0.701204659853671</v>
      </c>
      <c r="B4269" s="5">
        <v>25693.381352467</v>
      </c>
      <c r="C4269" s="5">
        <v>1.23555590432901</v>
      </c>
      <c r="D4269" s="5">
        <v>66196.9364999534</v>
      </c>
      <c r="E4269" s="2">
        <f t="shared" si="134"/>
        <v>0.534351244475339</v>
      </c>
      <c r="F4269" s="2">
        <f t="shared" si="135"/>
        <v>40503.5551474864</v>
      </c>
    </row>
    <row r="4270" spans="1:6">
      <c r="A4270" s="5">
        <v>0.691642277153396</v>
      </c>
      <c r="B4270" s="5">
        <v>19455.7069455775</v>
      </c>
      <c r="C4270" s="5">
        <v>1.2252151070417</v>
      </c>
      <c r="D4270" s="5">
        <v>56127.6018011405</v>
      </c>
      <c r="E4270" s="2">
        <f t="shared" si="134"/>
        <v>0.533572829888304</v>
      </c>
      <c r="F4270" s="2">
        <f t="shared" si="135"/>
        <v>36671.894855563</v>
      </c>
    </row>
    <row r="4271" spans="1:6">
      <c r="A4271" s="5">
        <v>0.721060235831344</v>
      </c>
      <c r="B4271" s="5">
        <v>18161.8369237823</v>
      </c>
      <c r="C4271" s="5">
        <v>1.25118277674848</v>
      </c>
      <c r="D4271" s="5">
        <v>54010.1621750135</v>
      </c>
      <c r="E4271" s="2">
        <f t="shared" si="134"/>
        <v>0.530122540917136</v>
      </c>
      <c r="F4271" s="2">
        <f t="shared" si="135"/>
        <v>35848.3252512312</v>
      </c>
    </row>
    <row r="4272" spans="1:6">
      <c r="A4272" s="5">
        <v>0.732130166997061</v>
      </c>
      <c r="B4272" s="5">
        <v>25074.7151024749</v>
      </c>
      <c r="C4272" s="5">
        <v>1.27840712182151</v>
      </c>
      <c r="D4272" s="5">
        <v>62450.1206594308</v>
      </c>
      <c r="E4272" s="2">
        <f t="shared" si="134"/>
        <v>0.546276954824449</v>
      </c>
      <c r="F4272" s="2">
        <f t="shared" si="135"/>
        <v>37375.4055569559</v>
      </c>
    </row>
    <row r="4273" spans="1:6">
      <c r="A4273" s="5">
        <v>0.742315709400627</v>
      </c>
      <c r="B4273" s="5">
        <v>21873.6403288068</v>
      </c>
      <c r="C4273" s="5">
        <v>1.27410066053773</v>
      </c>
      <c r="D4273" s="5">
        <v>61912.9541999402</v>
      </c>
      <c r="E4273" s="2">
        <f t="shared" si="134"/>
        <v>0.531784951137103</v>
      </c>
      <c r="F4273" s="2">
        <f t="shared" si="135"/>
        <v>40039.3138711334</v>
      </c>
    </row>
    <row r="4274" spans="1:6">
      <c r="A4274" s="5">
        <v>0.694372670363932</v>
      </c>
      <c r="B4274" s="5">
        <v>20937.3719002166</v>
      </c>
      <c r="C4274" s="5">
        <v>1.15596894492203</v>
      </c>
      <c r="D4274" s="5">
        <v>56924.866053598</v>
      </c>
      <c r="E4274" s="2">
        <f t="shared" si="134"/>
        <v>0.461596274558098</v>
      </c>
      <c r="F4274" s="2">
        <f t="shared" si="135"/>
        <v>35987.4941533814</v>
      </c>
    </row>
    <row r="4275" spans="1:6">
      <c r="A4275" s="5">
        <v>0.723429501413152</v>
      </c>
      <c r="B4275" s="5">
        <v>20626.9743544389</v>
      </c>
      <c r="C4275" s="5">
        <v>1.26883923426404</v>
      </c>
      <c r="D4275" s="5">
        <v>59201.0459694479</v>
      </c>
      <c r="E4275" s="2">
        <f t="shared" si="134"/>
        <v>0.545409732850888</v>
      </c>
      <c r="F4275" s="2">
        <f t="shared" si="135"/>
        <v>38574.071615009</v>
      </c>
    </row>
    <row r="4276" spans="1:6">
      <c r="A4276" s="5">
        <v>0.695983115307169</v>
      </c>
      <c r="B4276" s="5">
        <v>17835.9692715377</v>
      </c>
      <c r="C4276" s="5">
        <v>1.20966574745978</v>
      </c>
      <c r="D4276" s="5">
        <v>55267.1891476048</v>
      </c>
      <c r="E4276" s="2">
        <f t="shared" si="134"/>
        <v>0.513682632152611</v>
      </c>
      <c r="F4276" s="2">
        <f t="shared" si="135"/>
        <v>37431.2198760671</v>
      </c>
    </row>
    <row r="4277" spans="1:6">
      <c r="A4277" s="5">
        <v>0.720242671779182</v>
      </c>
      <c r="B4277" s="5">
        <v>21056.689181311</v>
      </c>
      <c r="C4277" s="5">
        <v>1.26505019372753</v>
      </c>
      <c r="D4277" s="5">
        <v>58717.3378269478</v>
      </c>
      <c r="E4277" s="2">
        <f t="shared" si="134"/>
        <v>0.544807521948348</v>
      </c>
      <c r="F4277" s="2">
        <f t="shared" si="135"/>
        <v>37660.6486456368</v>
      </c>
    </row>
    <row r="4278" spans="1:6">
      <c r="A4278" s="5">
        <v>0.673581553270675</v>
      </c>
      <c r="B4278" s="5">
        <v>23098.7180608333</v>
      </c>
      <c r="C4278" s="5">
        <v>1.14585073690526</v>
      </c>
      <c r="D4278" s="5">
        <v>61607.7110401679</v>
      </c>
      <c r="E4278" s="2">
        <f t="shared" si="134"/>
        <v>0.472269183634585</v>
      </c>
      <c r="F4278" s="2">
        <f t="shared" si="135"/>
        <v>38508.9929793346</v>
      </c>
    </row>
    <row r="4279" spans="1:6">
      <c r="A4279" s="5">
        <v>0.705496875394425</v>
      </c>
      <c r="B4279" s="5">
        <v>18985.285855347</v>
      </c>
      <c r="C4279" s="5">
        <v>1.20459168563326</v>
      </c>
      <c r="D4279" s="5">
        <v>59674.3681850415</v>
      </c>
      <c r="E4279" s="2">
        <f t="shared" si="134"/>
        <v>0.499094810238835</v>
      </c>
      <c r="F4279" s="2">
        <f t="shared" si="135"/>
        <v>40689.0823296945</v>
      </c>
    </row>
    <row r="4280" spans="1:6">
      <c r="A4280" s="5">
        <v>0.662824298749323</v>
      </c>
      <c r="B4280" s="5">
        <v>17537.8802761235</v>
      </c>
      <c r="C4280" s="5">
        <v>1.16541684318317</v>
      </c>
      <c r="D4280" s="5">
        <v>56471.2962620336</v>
      </c>
      <c r="E4280" s="2">
        <f t="shared" si="134"/>
        <v>0.502592544433847</v>
      </c>
      <c r="F4280" s="2">
        <f t="shared" si="135"/>
        <v>38933.4159859101</v>
      </c>
    </row>
    <row r="4281" spans="1:6">
      <c r="A4281" s="5">
        <v>0.656536433498386</v>
      </c>
      <c r="B4281" s="5">
        <v>19508.7841488391</v>
      </c>
      <c r="C4281" s="5">
        <v>1.15392986683954</v>
      </c>
      <c r="D4281" s="5">
        <v>55500.0759991902</v>
      </c>
      <c r="E4281" s="2">
        <f t="shared" si="134"/>
        <v>0.497393433341154</v>
      </c>
      <c r="F4281" s="2">
        <f t="shared" si="135"/>
        <v>35991.2918503511</v>
      </c>
    </row>
    <row r="4282" spans="1:6">
      <c r="A4282" s="5">
        <v>0.716313768503391</v>
      </c>
      <c r="B4282" s="5">
        <v>21732.8505903475</v>
      </c>
      <c r="C4282" s="5">
        <v>1.26532605793672</v>
      </c>
      <c r="D4282" s="5">
        <v>56400.4072965951</v>
      </c>
      <c r="E4282" s="2">
        <f t="shared" si="134"/>
        <v>0.549012289433329</v>
      </c>
      <c r="F4282" s="2">
        <f t="shared" si="135"/>
        <v>34667.5567062476</v>
      </c>
    </row>
    <row r="4283" spans="1:6">
      <c r="A4283" s="5">
        <v>0.720833363164514</v>
      </c>
      <c r="B4283" s="5">
        <v>20725.341099848</v>
      </c>
      <c r="C4283" s="5">
        <v>1.27727394818158</v>
      </c>
      <c r="D4283" s="5">
        <v>57972.9379818469</v>
      </c>
      <c r="E4283" s="2">
        <f t="shared" si="134"/>
        <v>0.556440585017066</v>
      </c>
      <c r="F4283" s="2">
        <f t="shared" si="135"/>
        <v>37247.5968819989</v>
      </c>
    </row>
    <row r="4284" spans="1:6">
      <c r="A4284" s="5">
        <v>0.696879062169765</v>
      </c>
      <c r="B4284" s="5">
        <v>19627.0814410885</v>
      </c>
      <c r="C4284" s="5">
        <v>1.21755510126792</v>
      </c>
      <c r="D4284" s="5">
        <v>57025.1388565392</v>
      </c>
      <c r="E4284" s="2">
        <f t="shared" si="134"/>
        <v>0.520676039098155</v>
      </c>
      <c r="F4284" s="2">
        <f t="shared" si="135"/>
        <v>37398.0574154507</v>
      </c>
    </row>
    <row r="4285" spans="1:6">
      <c r="A4285" s="5">
        <v>0.704779392298007</v>
      </c>
      <c r="B4285" s="5">
        <v>21005.232762156</v>
      </c>
      <c r="C4285" s="5">
        <v>1.2438903666475</v>
      </c>
      <c r="D4285" s="5">
        <v>58098.7081852249</v>
      </c>
      <c r="E4285" s="2">
        <f t="shared" si="134"/>
        <v>0.539110974349493</v>
      </c>
      <c r="F4285" s="2">
        <f t="shared" si="135"/>
        <v>37093.4754230689</v>
      </c>
    </row>
    <row r="4286" spans="1:6">
      <c r="A4286" s="5">
        <v>0.728613522251301</v>
      </c>
      <c r="B4286" s="5">
        <v>20592.0176857902</v>
      </c>
      <c r="C4286" s="5">
        <v>1.23756686034159</v>
      </c>
      <c r="D4286" s="5">
        <v>58086.9620613362</v>
      </c>
      <c r="E4286" s="2">
        <f t="shared" si="134"/>
        <v>0.508953338090289</v>
      </c>
      <c r="F4286" s="2">
        <f t="shared" si="135"/>
        <v>37494.944375546</v>
      </c>
    </row>
    <row r="4287" spans="1:6">
      <c r="A4287" s="5">
        <v>0.716306867917767</v>
      </c>
      <c r="B4287" s="5">
        <v>15720.7984996988</v>
      </c>
      <c r="C4287" s="5">
        <v>1.23542852590539</v>
      </c>
      <c r="D4287" s="5">
        <v>51048.3821027794</v>
      </c>
      <c r="E4287" s="2">
        <f t="shared" si="134"/>
        <v>0.519121657987623</v>
      </c>
      <c r="F4287" s="2">
        <f t="shared" si="135"/>
        <v>35327.5836030806</v>
      </c>
    </row>
    <row r="4288" spans="1:6">
      <c r="A4288" s="5">
        <v>0.701771381634987</v>
      </c>
      <c r="B4288" s="5">
        <v>16053.7579044033</v>
      </c>
      <c r="C4288" s="5">
        <v>1.18219124529155</v>
      </c>
      <c r="D4288" s="5">
        <v>53119.3691772041</v>
      </c>
      <c r="E4288" s="2">
        <f t="shared" si="134"/>
        <v>0.480419863656563</v>
      </c>
      <c r="F4288" s="2">
        <f t="shared" si="135"/>
        <v>37065.6112728008</v>
      </c>
    </row>
    <row r="4289" spans="1:6">
      <c r="A4289" s="5">
        <v>0.712234071808301</v>
      </c>
      <c r="B4289" s="5">
        <v>17108.062316297</v>
      </c>
      <c r="C4289" s="5">
        <v>1.23651512561038</v>
      </c>
      <c r="D4289" s="5">
        <v>52530.3678380003</v>
      </c>
      <c r="E4289" s="2">
        <f t="shared" si="134"/>
        <v>0.524281053802079</v>
      </c>
      <c r="F4289" s="2">
        <f t="shared" si="135"/>
        <v>35422.3055217033</v>
      </c>
    </row>
    <row r="4290" spans="1:6">
      <c r="A4290" s="5">
        <v>0.692532483617021</v>
      </c>
      <c r="B4290" s="5">
        <v>17452.4585715277</v>
      </c>
      <c r="C4290" s="5">
        <v>1.18117560079972</v>
      </c>
      <c r="D4290" s="5">
        <v>54274.6163032723</v>
      </c>
      <c r="E4290" s="2">
        <f t="shared" si="134"/>
        <v>0.488643117182699</v>
      </c>
      <c r="F4290" s="2">
        <f t="shared" si="135"/>
        <v>36822.1577317446</v>
      </c>
    </row>
    <row r="4291" spans="1:6">
      <c r="A4291" s="5">
        <v>0.719245916901792</v>
      </c>
      <c r="B4291" s="5">
        <v>21226.2866727236</v>
      </c>
      <c r="C4291" s="5">
        <v>1.2539886328428</v>
      </c>
      <c r="D4291" s="5">
        <v>62634.4557687262</v>
      </c>
      <c r="E4291" s="2">
        <f t="shared" si="134"/>
        <v>0.534742715941008</v>
      </c>
      <c r="F4291" s="2">
        <f t="shared" si="135"/>
        <v>41408.1690960026</v>
      </c>
    </row>
    <row r="4292" spans="1:6">
      <c r="A4292" s="5">
        <v>0.710122514102846</v>
      </c>
      <c r="B4292" s="5">
        <v>20388.2715358599</v>
      </c>
      <c r="C4292" s="5">
        <v>1.19684441933565</v>
      </c>
      <c r="D4292" s="5">
        <v>55285.4717845593</v>
      </c>
      <c r="E4292" s="2">
        <f t="shared" ref="E4292:E4355" si="136">C4292-A4292</f>
        <v>0.486721905232804</v>
      </c>
      <c r="F4292" s="2">
        <f t="shared" ref="F4292:F4355" si="137">D4292-B4292</f>
        <v>34897.2002486994</v>
      </c>
    </row>
    <row r="4293" spans="1:6">
      <c r="A4293" s="5">
        <v>0.679917104101004</v>
      </c>
      <c r="B4293" s="5">
        <v>20383.0741284052</v>
      </c>
      <c r="C4293" s="5">
        <v>1.21651229677476</v>
      </c>
      <c r="D4293" s="5">
        <v>57383.3479873362</v>
      </c>
      <c r="E4293" s="2">
        <f t="shared" si="136"/>
        <v>0.536595192673756</v>
      </c>
      <c r="F4293" s="2">
        <f t="shared" si="137"/>
        <v>37000.273858931</v>
      </c>
    </row>
    <row r="4294" spans="1:6">
      <c r="A4294" s="5">
        <v>0.681018381951088</v>
      </c>
      <c r="B4294" s="5">
        <v>26072.0232336005</v>
      </c>
      <c r="C4294" s="5">
        <v>1.13694552553806</v>
      </c>
      <c r="D4294" s="5">
        <v>64322.5553579722</v>
      </c>
      <c r="E4294" s="2">
        <f t="shared" si="136"/>
        <v>0.455927143586972</v>
      </c>
      <c r="F4294" s="2">
        <f t="shared" si="137"/>
        <v>38250.5321243717</v>
      </c>
    </row>
    <row r="4295" spans="1:6">
      <c r="A4295" s="5">
        <v>0.716075139128274</v>
      </c>
      <c r="B4295" s="5">
        <v>19116.0844383722</v>
      </c>
      <c r="C4295" s="5">
        <v>1.21328882725963</v>
      </c>
      <c r="D4295" s="5">
        <v>56399.565597434</v>
      </c>
      <c r="E4295" s="2">
        <f t="shared" si="136"/>
        <v>0.497213688131356</v>
      </c>
      <c r="F4295" s="2">
        <f t="shared" si="137"/>
        <v>37283.4811590618</v>
      </c>
    </row>
    <row r="4296" spans="1:6">
      <c r="A4296" s="5">
        <v>0.706496066931503</v>
      </c>
      <c r="B4296" s="5">
        <v>14836.0923527851</v>
      </c>
      <c r="C4296" s="5">
        <v>1.24812949212396</v>
      </c>
      <c r="D4296" s="5">
        <v>49959.4181557317</v>
      </c>
      <c r="E4296" s="2">
        <f t="shared" si="136"/>
        <v>0.541633425192457</v>
      </c>
      <c r="F4296" s="2">
        <f t="shared" si="137"/>
        <v>35123.3258029466</v>
      </c>
    </row>
    <row r="4297" spans="1:6">
      <c r="A4297" s="5">
        <v>0.724414403111977</v>
      </c>
      <c r="B4297" s="5">
        <v>20399.4958981027</v>
      </c>
      <c r="C4297" s="5">
        <v>1.25913874523124</v>
      </c>
      <c r="D4297" s="5">
        <v>57076.1846561173</v>
      </c>
      <c r="E4297" s="2">
        <f t="shared" si="136"/>
        <v>0.534724342119263</v>
      </c>
      <c r="F4297" s="2">
        <f t="shared" si="137"/>
        <v>36676.6887580146</v>
      </c>
    </row>
    <row r="4298" spans="1:6">
      <c r="A4298" s="5">
        <v>0.730404492205585</v>
      </c>
      <c r="B4298" s="5">
        <v>15227.57414825</v>
      </c>
      <c r="C4298" s="5">
        <v>1.25614006511697</v>
      </c>
      <c r="D4298" s="5">
        <v>51149.365502629</v>
      </c>
      <c r="E4298" s="2">
        <f t="shared" si="136"/>
        <v>0.525735572911385</v>
      </c>
      <c r="F4298" s="2">
        <f t="shared" si="137"/>
        <v>35921.791354379</v>
      </c>
    </row>
    <row r="4299" spans="1:6">
      <c r="A4299" s="5">
        <v>0.690196514068364</v>
      </c>
      <c r="B4299" s="5">
        <v>19705.4293939968</v>
      </c>
      <c r="C4299" s="5">
        <v>1.19738813223895</v>
      </c>
      <c r="D4299" s="5">
        <v>57197.3255855879</v>
      </c>
      <c r="E4299" s="2">
        <f t="shared" si="136"/>
        <v>0.507191618170586</v>
      </c>
      <c r="F4299" s="2">
        <f t="shared" si="137"/>
        <v>37491.8961915911</v>
      </c>
    </row>
    <row r="4300" spans="1:6">
      <c r="A4300" s="5">
        <v>0.68261054584575</v>
      </c>
      <c r="B4300" s="5">
        <v>15237.7946500252</v>
      </c>
      <c r="C4300" s="5">
        <v>1.18949337044731</v>
      </c>
      <c r="D4300" s="5">
        <v>54317.3007118239</v>
      </c>
      <c r="E4300" s="2">
        <f t="shared" si="136"/>
        <v>0.50688282460156</v>
      </c>
      <c r="F4300" s="2">
        <f t="shared" si="137"/>
        <v>39079.5060617987</v>
      </c>
    </row>
    <row r="4301" spans="1:6">
      <c r="A4301" s="5">
        <v>0.724724700017633</v>
      </c>
      <c r="B4301" s="5">
        <v>18361.1343853886</v>
      </c>
      <c r="C4301" s="5">
        <v>1.26572197425298</v>
      </c>
      <c r="D4301" s="5">
        <v>55602.6932084557</v>
      </c>
      <c r="E4301" s="2">
        <f t="shared" si="136"/>
        <v>0.540997274235347</v>
      </c>
      <c r="F4301" s="2">
        <f t="shared" si="137"/>
        <v>37241.5588230671</v>
      </c>
    </row>
    <row r="4302" spans="1:6">
      <c r="A4302" s="5">
        <v>0.728336779893351</v>
      </c>
      <c r="B4302" s="5">
        <v>19754.6388411864</v>
      </c>
      <c r="C4302" s="5">
        <v>1.2776548881667</v>
      </c>
      <c r="D4302" s="5">
        <v>57818.018969654</v>
      </c>
      <c r="E4302" s="2">
        <f t="shared" si="136"/>
        <v>0.549318108273349</v>
      </c>
      <c r="F4302" s="2">
        <f t="shared" si="137"/>
        <v>38063.3801284676</v>
      </c>
    </row>
    <row r="4303" spans="1:6">
      <c r="A4303" s="5">
        <v>0.732884973955546</v>
      </c>
      <c r="B4303" s="5">
        <v>24592.6613747674</v>
      </c>
      <c r="C4303" s="5">
        <v>1.28393038947814</v>
      </c>
      <c r="D4303" s="5">
        <v>62603.2028718651</v>
      </c>
      <c r="E4303" s="2">
        <f t="shared" si="136"/>
        <v>0.551045415522594</v>
      </c>
      <c r="F4303" s="2">
        <f t="shared" si="137"/>
        <v>38010.5414970977</v>
      </c>
    </row>
    <row r="4304" spans="1:6">
      <c r="A4304" s="5">
        <v>0.729790484087729</v>
      </c>
      <c r="B4304" s="5">
        <v>19476.0548351422</v>
      </c>
      <c r="C4304" s="5">
        <v>1.23813873530134</v>
      </c>
      <c r="D4304" s="5">
        <v>56209.7233904448</v>
      </c>
      <c r="E4304" s="2">
        <f t="shared" si="136"/>
        <v>0.508348251213611</v>
      </c>
      <c r="F4304" s="2">
        <f t="shared" si="137"/>
        <v>36733.6685553026</v>
      </c>
    </row>
    <row r="4305" spans="1:6">
      <c r="A4305" s="5">
        <v>0.728259365385798</v>
      </c>
      <c r="B4305" s="5">
        <v>17100.6403054098</v>
      </c>
      <c r="C4305" s="5">
        <v>1.25760137069062</v>
      </c>
      <c r="D4305" s="5">
        <v>54775.5140943659</v>
      </c>
      <c r="E4305" s="2">
        <f t="shared" si="136"/>
        <v>0.529342005304822</v>
      </c>
      <c r="F4305" s="2">
        <f t="shared" si="137"/>
        <v>37674.8737889561</v>
      </c>
    </row>
    <row r="4306" spans="1:6">
      <c r="A4306" s="5">
        <v>0.684567067554127</v>
      </c>
      <c r="B4306" s="5">
        <v>22372.7706828372</v>
      </c>
      <c r="C4306" s="5">
        <v>1.1880875992848</v>
      </c>
      <c r="D4306" s="5">
        <v>62957.882815719</v>
      </c>
      <c r="E4306" s="2">
        <f t="shared" si="136"/>
        <v>0.503520531730673</v>
      </c>
      <c r="F4306" s="2">
        <f t="shared" si="137"/>
        <v>40585.1121328818</v>
      </c>
    </row>
    <row r="4307" spans="1:6">
      <c r="A4307" s="5">
        <v>0.671333243713558</v>
      </c>
      <c r="B4307" s="5">
        <v>14924.6294946721</v>
      </c>
      <c r="C4307" s="5">
        <v>1.15582744798607</v>
      </c>
      <c r="D4307" s="5">
        <v>51783.5423309589</v>
      </c>
      <c r="E4307" s="2">
        <f t="shared" si="136"/>
        <v>0.484494204272512</v>
      </c>
      <c r="F4307" s="2">
        <f t="shared" si="137"/>
        <v>36858.9128362868</v>
      </c>
    </row>
    <row r="4308" spans="1:6">
      <c r="A4308" s="5">
        <v>0.735334530460877</v>
      </c>
      <c r="B4308" s="5">
        <v>14584.1122435667</v>
      </c>
      <c r="C4308" s="5">
        <v>1.26837606198998</v>
      </c>
      <c r="D4308" s="5">
        <v>49168.6775679092</v>
      </c>
      <c r="E4308" s="2">
        <f t="shared" si="136"/>
        <v>0.533041531529103</v>
      </c>
      <c r="F4308" s="2">
        <f t="shared" si="137"/>
        <v>34584.5653243425</v>
      </c>
    </row>
    <row r="4309" spans="1:6">
      <c r="A4309" s="5">
        <v>0.734537763659963</v>
      </c>
      <c r="B4309" s="5">
        <v>19395.0015634009</v>
      </c>
      <c r="C4309" s="5">
        <v>1.27612630848131</v>
      </c>
      <c r="D4309" s="5">
        <v>55265.1754347692</v>
      </c>
      <c r="E4309" s="2">
        <f t="shared" si="136"/>
        <v>0.541588544821347</v>
      </c>
      <c r="F4309" s="2">
        <f t="shared" si="137"/>
        <v>35870.1738713683</v>
      </c>
    </row>
    <row r="4310" spans="1:6">
      <c r="A4310" s="5">
        <v>0.739895306715966</v>
      </c>
      <c r="B4310" s="5">
        <v>19684.255831979</v>
      </c>
      <c r="C4310" s="5">
        <v>1.31542045868377</v>
      </c>
      <c r="D4310" s="5">
        <v>57393.9420015672</v>
      </c>
      <c r="E4310" s="2">
        <f t="shared" si="136"/>
        <v>0.575525151967804</v>
      </c>
      <c r="F4310" s="2">
        <f t="shared" si="137"/>
        <v>37709.6861695882</v>
      </c>
    </row>
    <row r="4311" spans="1:6">
      <c r="A4311" s="5">
        <v>0.700769863665714</v>
      </c>
      <c r="B4311" s="5">
        <v>18456.8558447138</v>
      </c>
      <c r="C4311" s="5">
        <v>1.19860545993968</v>
      </c>
      <c r="D4311" s="5">
        <v>56677.5510916011</v>
      </c>
      <c r="E4311" s="2">
        <f t="shared" si="136"/>
        <v>0.497835596273966</v>
      </c>
      <c r="F4311" s="2">
        <f t="shared" si="137"/>
        <v>38220.6952468873</v>
      </c>
    </row>
    <row r="4312" spans="1:6">
      <c r="A4312" s="5">
        <v>0.746884529120906</v>
      </c>
      <c r="B4312" s="5">
        <v>21069.2223057703</v>
      </c>
      <c r="C4312" s="5">
        <v>1.26332182220888</v>
      </c>
      <c r="D4312" s="5">
        <v>59002.0505627004</v>
      </c>
      <c r="E4312" s="2">
        <f t="shared" si="136"/>
        <v>0.516437293087974</v>
      </c>
      <c r="F4312" s="2">
        <f t="shared" si="137"/>
        <v>37932.8282569301</v>
      </c>
    </row>
    <row r="4313" spans="1:6">
      <c r="A4313" s="5">
        <v>0.683983935223291</v>
      </c>
      <c r="B4313" s="5">
        <v>22023.8662839755</v>
      </c>
      <c r="C4313" s="5">
        <v>1.1885853467308</v>
      </c>
      <c r="D4313" s="5">
        <v>60748.3696906176</v>
      </c>
      <c r="E4313" s="2">
        <f t="shared" si="136"/>
        <v>0.504601411507509</v>
      </c>
      <c r="F4313" s="2">
        <f t="shared" si="137"/>
        <v>38724.5034066421</v>
      </c>
    </row>
    <row r="4314" spans="1:6">
      <c r="A4314" s="5">
        <v>0.722681895567619</v>
      </c>
      <c r="B4314" s="5">
        <v>19214.4795667767</v>
      </c>
      <c r="C4314" s="5">
        <v>1.24759836487587</v>
      </c>
      <c r="D4314" s="5">
        <v>56688.8024382574</v>
      </c>
      <c r="E4314" s="2">
        <f t="shared" si="136"/>
        <v>0.524916469308251</v>
      </c>
      <c r="F4314" s="2">
        <f t="shared" si="137"/>
        <v>37474.3228714807</v>
      </c>
    </row>
    <row r="4315" spans="1:6">
      <c r="A4315" s="5">
        <v>0.729086993330219</v>
      </c>
      <c r="B4315" s="5">
        <v>16836.6834170892</v>
      </c>
      <c r="C4315" s="5">
        <v>1.26350141713283</v>
      </c>
      <c r="D4315" s="5">
        <v>52307.0557339701</v>
      </c>
      <c r="E4315" s="2">
        <f t="shared" si="136"/>
        <v>0.534414423802611</v>
      </c>
      <c r="F4315" s="2">
        <f t="shared" si="137"/>
        <v>35470.3723168809</v>
      </c>
    </row>
    <row r="4316" spans="1:6">
      <c r="A4316" s="5">
        <v>0.729735576080498</v>
      </c>
      <c r="B4316" s="5">
        <v>17807.8027212024</v>
      </c>
      <c r="C4316" s="5">
        <v>1.24783285851624</v>
      </c>
      <c r="D4316" s="5">
        <v>53647.9570905722</v>
      </c>
      <c r="E4316" s="2">
        <f t="shared" si="136"/>
        <v>0.518097282435742</v>
      </c>
      <c r="F4316" s="2">
        <f t="shared" si="137"/>
        <v>35840.1543693698</v>
      </c>
    </row>
    <row r="4317" spans="1:6">
      <c r="A4317" s="5">
        <v>0.687484979315276</v>
      </c>
      <c r="B4317" s="5">
        <v>22884.751341712</v>
      </c>
      <c r="C4317" s="5">
        <v>1.20137874711803</v>
      </c>
      <c r="D4317" s="5">
        <v>61856.9876158958</v>
      </c>
      <c r="E4317" s="2">
        <f t="shared" si="136"/>
        <v>0.513893767802754</v>
      </c>
      <c r="F4317" s="2">
        <f t="shared" si="137"/>
        <v>38972.2362741838</v>
      </c>
    </row>
    <row r="4318" spans="1:6">
      <c r="A4318" s="5">
        <v>0.727239477603737</v>
      </c>
      <c r="B4318" s="5">
        <v>20627.8982092295</v>
      </c>
      <c r="C4318" s="5">
        <v>1.26068397698766</v>
      </c>
      <c r="D4318" s="5">
        <v>60836.3883865834</v>
      </c>
      <c r="E4318" s="2">
        <f t="shared" si="136"/>
        <v>0.533444499383923</v>
      </c>
      <c r="F4318" s="2">
        <f t="shared" si="137"/>
        <v>40208.4901773539</v>
      </c>
    </row>
    <row r="4319" spans="1:6">
      <c r="A4319" s="5">
        <v>0.697787620593831</v>
      </c>
      <c r="B4319" s="5">
        <v>14475.2504600886</v>
      </c>
      <c r="C4319" s="5">
        <v>1.21767780087242</v>
      </c>
      <c r="D4319" s="5">
        <v>51049.2974409634</v>
      </c>
      <c r="E4319" s="2">
        <f t="shared" si="136"/>
        <v>0.519890180278589</v>
      </c>
      <c r="F4319" s="2">
        <f t="shared" si="137"/>
        <v>36574.0469808748</v>
      </c>
    </row>
    <row r="4320" spans="1:6">
      <c r="A4320" s="5">
        <v>0.742935386391333</v>
      </c>
      <c r="B4320" s="5">
        <v>22370.0152304709</v>
      </c>
      <c r="C4320" s="5">
        <v>1.26407800289074</v>
      </c>
      <c r="D4320" s="5">
        <v>60867.6245498456</v>
      </c>
      <c r="E4320" s="2">
        <f t="shared" si="136"/>
        <v>0.521142616499407</v>
      </c>
      <c r="F4320" s="2">
        <f t="shared" si="137"/>
        <v>38497.6093193747</v>
      </c>
    </row>
    <row r="4321" spans="1:6">
      <c r="A4321" s="5">
        <v>0.702935331669187</v>
      </c>
      <c r="B4321" s="5">
        <v>16916.4755722813</v>
      </c>
      <c r="C4321" s="5">
        <v>1.22683853838729</v>
      </c>
      <c r="D4321" s="5">
        <v>56157.8380456115</v>
      </c>
      <c r="E4321" s="2">
        <f t="shared" si="136"/>
        <v>0.523903206718103</v>
      </c>
      <c r="F4321" s="2">
        <f t="shared" si="137"/>
        <v>39241.3624733302</v>
      </c>
    </row>
    <row r="4322" spans="1:6">
      <c r="A4322" s="5">
        <v>0.683274481283663</v>
      </c>
      <c r="B4322" s="5">
        <v>22503.3266923618</v>
      </c>
      <c r="C4322" s="5">
        <v>1.1634034998595</v>
      </c>
      <c r="D4322" s="5">
        <v>58395.2836889135</v>
      </c>
      <c r="E4322" s="2">
        <f t="shared" si="136"/>
        <v>0.480129018575837</v>
      </c>
      <c r="F4322" s="2">
        <f t="shared" si="137"/>
        <v>35891.9569965517</v>
      </c>
    </row>
    <row r="4323" spans="1:6">
      <c r="A4323" s="5">
        <v>0.704071838750673</v>
      </c>
      <c r="B4323" s="5">
        <v>16186.5777741278</v>
      </c>
      <c r="C4323" s="5">
        <v>1.20975183968347</v>
      </c>
      <c r="D4323" s="5">
        <v>50188.7212029205</v>
      </c>
      <c r="E4323" s="2">
        <f t="shared" si="136"/>
        <v>0.505680000932797</v>
      </c>
      <c r="F4323" s="2">
        <f t="shared" si="137"/>
        <v>34002.1434287927</v>
      </c>
    </row>
    <row r="4324" spans="1:6">
      <c r="A4324" s="5">
        <v>0.696086107253299</v>
      </c>
      <c r="B4324" s="5">
        <v>20407.4179623343</v>
      </c>
      <c r="C4324" s="5">
        <v>1.23279186045064</v>
      </c>
      <c r="D4324" s="5">
        <v>56254.8311958103</v>
      </c>
      <c r="E4324" s="2">
        <f t="shared" si="136"/>
        <v>0.536705753197341</v>
      </c>
      <c r="F4324" s="2">
        <f t="shared" si="137"/>
        <v>35847.413233476</v>
      </c>
    </row>
    <row r="4325" spans="1:6">
      <c r="A4325" s="5">
        <v>0.688896388214282</v>
      </c>
      <c r="B4325" s="5">
        <v>19867.1648644286</v>
      </c>
      <c r="C4325" s="5">
        <v>1.1787269814625</v>
      </c>
      <c r="D4325" s="5">
        <v>57199.1300245064</v>
      </c>
      <c r="E4325" s="2">
        <f t="shared" si="136"/>
        <v>0.489830593248218</v>
      </c>
      <c r="F4325" s="2">
        <f t="shared" si="137"/>
        <v>37331.9651600778</v>
      </c>
    </row>
    <row r="4326" spans="1:6">
      <c r="A4326" s="5">
        <v>0.744029858651613</v>
      </c>
      <c r="B4326" s="5">
        <v>16874.2947483623</v>
      </c>
      <c r="C4326" s="5">
        <v>1.26737537033634</v>
      </c>
      <c r="D4326" s="5">
        <v>51358.3939693481</v>
      </c>
      <c r="E4326" s="2">
        <f t="shared" si="136"/>
        <v>0.523345511684727</v>
      </c>
      <c r="F4326" s="2">
        <f t="shared" si="137"/>
        <v>34484.0992209858</v>
      </c>
    </row>
    <row r="4327" spans="1:6">
      <c r="A4327" s="5">
        <v>0.716595560898875</v>
      </c>
      <c r="B4327" s="5">
        <v>18490.9607751027</v>
      </c>
      <c r="C4327" s="5">
        <v>1.2445276116475</v>
      </c>
      <c r="D4327" s="5">
        <v>55374.7198828861</v>
      </c>
      <c r="E4327" s="2">
        <f t="shared" si="136"/>
        <v>0.527932050748625</v>
      </c>
      <c r="F4327" s="2">
        <f t="shared" si="137"/>
        <v>36883.7591077834</v>
      </c>
    </row>
    <row r="4328" spans="1:6">
      <c r="A4328" s="5">
        <v>0.730875127471959</v>
      </c>
      <c r="B4328" s="5">
        <v>21441.9931955352</v>
      </c>
      <c r="C4328" s="5">
        <v>1.24828770191623</v>
      </c>
      <c r="D4328" s="5">
        <v>61066.6624019303</v>
      </c>
      <c r="E4328" s="2">
        <f t="shared" si="136"/>
        <v>0.517412574444271</v>
      </c>
      <c r="F4328" s="2">
        <f t="shared" si="137"/>
        <v>39624.6692063951</v>
      </c>
    </row>
    <row r="4329" spans="1:6">
      <c r="A4329" s="5">
        <v>0.719381406890174</v>
      </c>
      <c r="B4329" s="5">
        <v>22743.5983103455</v>
      </c>
      <c r="C4329" s="5">
        <v>1.2501318274862</v>
      </c>
      <c r="D4329" s="5">
        <v>61579.6420191927</v>
      </c>
      <c r="E4329" s="2">
        <f t="shared" si="136"/>
        <v>0.530750420596026</v>
      </c>
      <c r="F4329" s="2">
        <f t="shared" si="137"/>
        <v>38836.0437088472</v>
      </c>
    </row>
    <row r="4330" spans="1:6">
      <c r="A4330" s="5">
        <v>0.70484197401594</v>
      </c>
      <c r="B4330" s="5">
        <v>21152.7502331761</v>
      </c>
      <c r="C4330" s="5">
        <v>1.23468475832442</v>
      </c>
      <c r="D4330" s="5">
        <v>59433.529245465</v>
      </c>
      <c r="E4330" s="2">
        <f t="shared" si="136"/>
        <v>0.52984278430848</v>
      </c>
      <c r="F4330" s="2">
        <f t="shared" si="137"/>
        <v>38280.7790122889</v>
      </c>
    </row>
    <row r="4331" spans="1:6">
      <c r="A4331" s="5">
        <v>0.724856394501166</v>
      </c>
      <c r="B4331" s="5">
        <v>18396.3453604698</v>
      </c>
      <c r="C4331" s="5">
        <v>1.27813540507237</v>
      </c>
      <c r="D4331" s="5">
        <v>54980.1692690945</v>
      </c>
      <c r="E4331" s="2">
        <f t="shared" si="136"/>
        <v>0.553279010571204</v>
      </c>
      <c r="F4331" s="2">
        <f t="shared" si="137"/>
        <v>36583.8239086247</v>
      </c>
    </row>
    <row r="4332" spans="1:6">
      <c r="A4332" s="5">
        <v>0.710864111348928</v>
      </c>
      <c r="B4332" s="5">
        <v>17583.1580640794</v>
      </c>
      <c r="C4332" s="5">
        <v>1.25459779971358</v>
      </c>
      <c r="D4332" s="5">
        <v>55654.5213478005</v>
      </c>
      <c r="E4332" s="2">
        <f t="shared" si="136"/>
        <v>0.543733688364652</v>
      </c>
      <c r="F4332" s="2">
        <f t="shared" si="137"/>
        <v>38071.3632837211</v>
      </c>
    </row>
    <row r="4333" spans="1:6">
      <c r="A4333" s="5">
        <v>0.730218313326224</v>
      </c>
      <c r="B4333" s="5">
        <v>18629.1321897725</v>
      </c>
      <c r="C4333" s="5">
        <v>1.24776207974026</v>
      </c>
      <c r="D4333" s="5">
        <v>57409.3565465988</v>
      </c>
      <c r="E4333" s="2">
        <f t="shared" si="136"/>
        <v>0.517543766414036</v>
      </c>
      <c r="F4333" s="2">
        <f t="shared" si="137"/>
        <v>38780.2243568263</v>
      </c>
    </row>
    <row r="4334" spans="1:6">
      <c r="A4334" s="5">
        <v>0.677989883366076</v>
      </c>
      <c r="B4334" s="5">
        <v>18412.418225149</v>
      </c>
      <c r="C4334" s="5">
        <v>1.18094915712403</v>
      </c>
      <c r="D4334" s="5">
        <v>54386.5912080684</v>
      </c>
      <c r="E4334" s="2">
        <f t="shared" si="136"/>
        <v>0.502959273757954</v>
      </c>
      <c r="F4334" s="2">
        <f t="shared" si="137"/>
        <v>35974.1729829194</v>
      </c>
    </row>
    <row r="4335" spans="1:6">
      <c r="A4335" s="5">
        <v>0.707225216061259</v>
      </c>
      <c r="B4335" s="5">
        <v>22612.6335761737</v>
      </c>
      <c r="C4335" s="5">
        <v>1.21259909714393</v>
      </c>
      <c r="D4335" s="5">
        <v>60769.8445874595</v>
      </c>
      <c r="E4335" s="2">
        <f t="shared" si="136"/>
        <v>0.505373881082671</v>
      </c>
      <c r="F4335" s="2">
        <f t="shared" si="137"/>
        <v>38157.2110112858</v>
      </c>
    </row>
    <row r="4336" spans="1:6">
      <c r="A4336" s="5">
        <v>0.715733966379005</v>
      </c>
      <c r="B4336" s="5">
        <v>15936.3639688823</v>
      </c>
      <c r="C4336" s="5">
        <v>1.23710391588763</v>
      </c>
      <c r="D4336" s="5">
        <v>52888.971306494</v>
      </c>
      <c r="E4336" s="2">
        <f t="shared" si="136"/>
        <v>0.521369949508625</v>
      </c>
      <c r="F4336" s="2">
        <f t="shared" si="137"/>
        <v>36952.6073376117</v>
      </c>
    </row>
    <row r="4337" spans="1:6">
      <c r="A4337" s="5">
        <v>0.696700517222533</v>
      </c>
      <c r="B4337" s="5">
        <v>19422.7368911041</v>
      </c>
      <c r="C4337" s="5">
        <v>1.17398953162382</v>
      </c>
      <c r="D4337" s="5">
        <v>55845.5179729751</v>
      </c>
      <c r="E4337" s="2">
        <f t="shared" si="136"/>
        <v>0.477289014401287</v>
      </c>
      <c r="F4337" s="2">
        <f t="shared" si="137"/>
        <v>36422.781081871</v>
      </c>
    </row>
    <row r="4338" spans="1:6">
      <c r="A4338" s="5">
        <v>0.677235054643025</v>
      </c>
      <c r="B4338" s="5">
        <v>24447.9837320005</v>
      </c>
      <c r="C4338" s="5">
        <v>1.19915949294237</v>
      </c>
      <c r="D4338" s="5">
        <v>63650.8803463378</v>
      </c>
      <c r="E4338" s="2">
        <f t="shared" si="136"/>
        <v>0.521924438299345</v>
      </c>
      <c r="F4338" s="2">
        <f t="shared" si="137"/>
        <v>39202.8966143373</v>
      </c>
    </row>
    <row r="4339" spans="1:6">
      <c r="A4339" s="5">
        <v>0.724446633546445</v>
      </c>
      <c r="B4339" s="5">
        <v>22344.6802274486</v>
      </c>
      <c r="C4339" s="5">
        <v>1.26195739409891</v>
      </c>
      <c r="D4339" s="5">
        <v>63062.4527603847</v>
      </c>
      <c r="E4339" s="2">
        <f t="shared" si="136"/>
        <v>0.537510760552465</v>
      </c>
      <c r="F4339" s="2">
        <f t="shared" si="137"/>
        <v>40717.7725329361</v>
      </c>
    </row>
    <row r="4340" spans="1:6">
      <c r="A4340" s="5">
        <v>0.631672410840195</v>
      </c>
      <c r="B4340" s="5">
        <v>18813.2520256306</v>
      </c>
      <c r="C4340" s="5">
        <v>1.10557277760662</v>
      </c>
      <c r="D4340" s="5">
        <v>57283.2691192489</v>
      </c>
      <c r="E4340" s="2">
        <f t="shared" si="136"/>
        <v>0.473900366766425</v>
      </c>
      <c r="F4340" s="2">
        <f t="shared" si="137"/>
        <v>38470.0170936183</v>
      </c>
    </row>
    <row r="4341" spans="1:6">
      <c r="A4341" s="5">
        <v>0.732143763096127</v>
      </c>
      <c r="B4341" s="5">
        <v>21858.8795768339</v>
      </c>
      <c r="C4341" s="5">
        <v>1.28886072273724</v>
      </c>
      <c r="D4341" s="5">
        <v>57880.4812773051</v>
      </c>
      <c r="E4341" s="2">
        <f t="shared" si="136"/>
        <v>0.556716959641113</v>
      </c>
      <c r="F4341" s="2">
        <f t="shared" si="137"/>
        <v>36021.6017004712</v>
      </c>
    </row>
    <row r="4342" spans="1:6">
      <c r="A4342" s="5">
        <v>0.720217071282708</v>
      </c>
      <c r="B4342" s="5">
        <v>19134.9671292498</v>
      </c>
      <c r="C4342" s="5">
        <v>1.27183146388837</v>
      </c>
      <c r="D4342" s="5">
        <v>53619.0610032317</v>
      </c>
      <c r="E4342" s="2">
        <f t="shared" si="136"/>
        <v>0.551614392605662</v>
      </c>
      <c r="F4342" s="2">
        <f t="shared" si="137"/>
        <v>34484.0938739819</v>
      </c>
    </row>
    <row r="4343" spans="1:6">
      <c r="A4343" s="5">
        <v>0.713570306491341</v>
      </c>
      <c r="B4343" s="5">
        <v>15815.2504916286</v>
      </c>
      <c r="C4343" s="5">
        <v>1.20686769855119</v>
      </c>
      <c r="D4343" s="5">
        <v>50786.9255085862</v>
      </c>
      <c r="E4343" s="2">
        <f t="shared" si="136"/>
        <v>0.493297392059849</v>
      </c>
      <c r="F4343" s="2">
        <f t="shared" si="137"/>
        <v>34971.6750169576</v>
      </c>
    </row>
    <row r="4344" spans="1:6">
      <c r="A4344" s="5">
        <v>0.700402802437918</v>
      </c>
      <c r="B4344" s="5">
        <v>21370.3344092622</v>
      </c>
      <c r="C4344" s="5">
        <v>1.17817933375239</v>
      </c>
      <c r="D4344" s="5">
        <v>57091.5665583097</v>
      </c>
      <c r="E4344" s="2">
        <f t="shared" si="136"/>
        <v>0.477776531314472</v>
      </c>
      <c r="F4344" s="2">
        <f t="shared" si="137"/>
        <v>35721.2321490475</v>
      </c>
    </row>
    <row r="4345" spans="1:6">
      <c r="A4345" s="5">
        <v>0.682566892143225</v>
      </c>
      <c r="B4345" s="5">
        <v>21019.2941962609</v>
      </c>
      <c r="C4345" s="5">
        <v>1.18073650390528</v>
      </c>
      <c r="D4345" s="5">
        <v>58700.0272436233</v>
      </c>
      <c r="E4345" s="2">
        <f t="shared" si="136"/>
        <v>0.498169611762055</v>
      </c>
      <c r="F4345" s="2">
        <f t="shared" si="137"/>
        <v>37680.7330473624</v>
      </c>
    </row>
    <row r="4346" spans="1:6">
      <c r="A4346" s="5">
        <v>0.768804387722754</v>
      </c>
      <c r="B4346" s="5">
        <v>20550.7439496526</v>
      </c>
      <c r="C4346" s="5">
        <v>1.34115220207864</v>
      </c>
      <c r="D4346" s="5">
        <v>58787.089356671</v>
      </c>
      <c r="E4346" s="2">
        <f t="shared" si="136"/>
        <v>0.572347814355886</v>
      </c>
      <c r="F4346" s="2">
        <f t="shared" si="137"/>
        <v>38236.3454070184</v>
      </c>
    </row>
    <row r="4347" spans="1:6">
      <c r="A4347" s="5">
        <v>0.727700763907811</v>
      </c>
      <c r="B4347" s="5">
        <v>16914.2734167714</v>
      </c>
      <c r="C4347" s="5">
        <v>1.26081314369017</v>
      </c>
      <c r="D4347" s="5">
        <v>51814.7481122748</v>
      </c>
      <c r="E4347" s="2">
        <f t="shared" si="136"/>
        <v>0.533112379782359</v>
      </c>
      <c r="F4347" s="2">
        <f t="shared" si="137"/>
        <v>34900.4746955034</v>
      </c>
    </row>
    <row r="4348" spans="1:6">
      <c r="A4348" s="5">
        <v>0.708334800903088</v>
      </c>
      <c r="B4348" s="5">
        <v>19469.2270892504</v>
      </c>
      <c r="C4348" s="5">
        <v>1.23412748087059</v>
      </c>
      <c r="D4348" s="5">
        <v>59008.1503742261</v>
      </c>
      <c r="E4348" s="2">
        <f t="shared" si="136"/>
        <v>0.525792679967502</v>
      </c>
      <c r="F4348" s="2">
        <f t="shared" si="137"/>
        <v>39538.9232849757</v>
      </c>
    </row>
    <row r="4349" spans="1:6">
      <c r="A4349" s="5">
        <v>0.721560534125449</v>
      </c>
      <c r="B4349" s="5">
        <v>16856.0128417831</v>
      </c>
      <c r="C4349" s="5">
        <v>1.26086792447025</v>
      </c>
      <c r="D4349" s="5">
        <v>52271.9660286111</v>
      </c>
      <c r="E4349" s="2">
        <f t="shared" si="136"/>
        <v>0.539307390344801</v>
      </c>
      <c r="F4349" s="2">
        <f t="shared" si="137"/>
        <v>35415.953186828</v>
      </c>
    </row>
    <row r="4350" spans="1:6">
      <c r="A4350" s="5">
        <v>0.734683015943223</v>
      </c>
      <c r="B4350" s="5">
        <v>16672.8824144637</v>
      </c>
      <c r="C4350" s="5">
        <v>1.29474640421862</v>
      </c>
      <c r="D4350" s="5">
        <v>52237.2458644955</v>
      </c>
      <c r="E4350" s="2">
        <f t="shared" si="136"/>
        <v>0.560063388275397</v>
      </c>
      <c r="F4350" s="2">
        <f t="shared" si="137"/>
        <v>35564.3634500318</v>
      </c>
    </row>
    <row r="4351" spans="1:6">
      <c r="A4351" s="5">
        <v>0.667971479879143</v>
      </c>
      <c r="B4351" s="5">
        <v>19154.6814235504</v>
      </c>
      <c r="C4351" s="5">
        <v>1.1597140904186</v>
      </c>
      <c r="D4351" s="5">
        <v>56541.8697232738</v>
      </c>
      <c r="E4351" s="2">
        <f t="shared" si="136"/>
        <v>0.491742610539457</v>
      </c>
      <c r="F4351" s="2">
        <f t="shared" si="137"/>
        <v>37387.1882997234</v>
      </c>
    </row>
    <row r="4352" spans="1:6">
      <c r="A4352" s="5">
        <v>0.686380339048317</v>
      </c>
      <c r="B4352" s="5">
        <v>17092.7446592601</v>
      </c>
      <c r="C4352" s="5">
        <v>1.17145407697675</v>
      </c>
      <c r="D4352" s="5">
        <v>55333.2341931111</v>
      </c>
      <c r="E4352" s="2">
        <f t="shared" si="136"/>
        <v>0.485073737928433</v>
      </c>
      <c r="F4352" s="2">
        <f t="shared" si="137"/>
        <v>38240.489533851</v>
      </c>
    </row>
    <row r="4353" spans="1:6">
      <c r="A4353" s="5">
        <v>0.750318003647053</v>
      </c>
      <c r="B4353" s="5">
        <v>26961.9222835241</v>
      </c>
      <c r="C4353" s="5">
        <v>1.30715411751034</v>
      </c>
      <c r="D4353" s="5">
        <v>69742.1226528424</v>
      </c>
      <c r="E4353" s="2">
        <f t="shared" si="136"/>
        <v>0.556836113863287</v>
      </c>
      <c r="F4353" s="2">
        <f t="shared" si="137"/>
        <v>42780.2003693183</v>
      </c>
    </row>
    <row r="4354" spans="1:6">
      <c r="A4354" s="5">
        <v>0.682692184079499</v>
      </c>
      <c r="B4354" s="5">
        <v>23789.2510388401</v>
      </c>
      <c r="C4354" s="5">
        <v>1.19105429966035</v>
      </c>
      <c r="D4354" s="5">
        <v>63600.5971214756</v>
      </c>
      <c r="E4354" s="2">
        <f t="shared" si="136"/>
        <v>0.508362115580851</v>
      </c>
      <c r="F4354" s="2">
        <f t="shared" si="137"/>
        <v>39811.3460826355</v>
      </c>
    </row>
    <row r="4355" spans="1:6">
      <c r="A4355" s="5">
        <v>0.73267631054494</v>
      </c>
      <c r="B4355" s="5">
        <v>16388.520186549</v>
      </c>
      <c r="C4355" s="5">
        <v>1.28154203164646</v>
      </c>
      <c r="D4355" s="5">
        <v>51700.4040876772</v>
      </c>
      <c r="E4355" s="2">
        <f t="shared" si="136"/>
        <v>0.54886572110152</v>
      </c>
      <c r="F4355" s="2">
        <f t="shared" si="137"/>
        <v>35311.8839011282</v>
      </c>
    </row>
    <row r="4356" spans="1:6">
      <c r="A4356" s="5">
        <v>0.70209641934534</v>
      </c>
      <c r="B4356" s="5">
        <v>21022.087851456</v>
      </c>
      <c r="C4356" s="5">
        <v>1.27737482758921</v>
      </c>
      <c r="D4356" s="5">
        <v>58657.3336185901</v>
      </c>
      <c r="E4356" s="2">
        <f t="shared" ref="E4356:E4419" si="138">C4356-A4356</f>
        <v>0.57527840824387</v>
      </c>
      <c r="F4356" s="2">
        <f t="shared" ref="F4356:F4419" si="139">D4356-B4356</f>
        <v>37635.2457671341</v>
      </c>
    </row>
    <row r="4357" spans="1:6">
      <c r="A4357" s="5">
        <v>0.719543436936935</v>
      </c>
      <c r="B4357" s="5">
        <v>20990.0995609317</v>
      </c>
      <c r="C4357" s="5">
        <v>1.24942605688692</v>
      </c>
      <c r="D4357" s="5">
        <v>59832.004963354</v>
      </c>
      <c r="E4357" s="2">
        <f t="shared" si="138"/>
        <v>0.529882619949985</v>
      </c>
      <c r="F4357" s="2">
        <f t="shared" si="139"/>
        <v>38841.9054024223</v>
      </c>
    </row>
    <row r="4358" spans="1:6">
      <c r="A4358" s="5">
        <v>0.722888590588114</v>
      </c>
      <c r="B4358" s="5">
        <v>22712.4194472641</v>
      </c>
      <c r="C4358" s="5">
        <v>1.27264650057628</v>
      </c>
      <c r="D4358" s="5">
        <v>58956.6125601906</v>
      </c>
      <c r="E4358" s="2">
        <f t="shared" si="138"/>
        <v>0.549757909988166</v>
      </c>
      <c r="F4358" s="2">
        <f t="shared" si="139"/>
        <v>36244.1931129265</v>
      </c>
    </row>
    <row r="4359" spans="1:6">
      <c r="A4359" s="5">
        <v>0.749207554468464</v>
      </c>
      <c r="B4359" s="5">
        <v>21749.8921515353</v>
      </c>
      <c r="C4359" s="5">
        <v>1.29323914778454</v>
      </c>
      <c r="D4359" s="5">
        <v>61002.5536527914</v>
      </c>
      <c r="E4359" s="2">
        <f t="shared" si="138"/>
        <v>0.544031593316076</v>
      </c>
      <c r="F4359" s="2">
        <f t="shared" si="139"/>
        <v>39252.6615012561</v>
      </c>
    </row>
    <row r="4360" spans="1:6">
      <c r="A4360" s="5">
        <v>0.706868890049315</v>
      </c>
      <c r="B4360" s="5">
        <v>21409.4602141442</v>
      </c>
      <c r="C4360" s="5">
        <v>1.23353451523866</v>
      </c>
      <c r="D4360" s="5">
        <v>63084.8645933455</v>
      </c>
      <c r="E4360" s="2">
        <f t="shared" si="138"/>
        <v>0.526665625189345</v>
      </c>
      <c r="F4360" s="2">
        <f t="shared" si="139"/>
        <v>41675.4043792013</v>
      </c>
    </row>
    <row r="4361" spans="1:6">
      <c r="A4361" s="5">
        <v>0.720123478267584</v>
      </c>
      <c r="B4361" s="5">
        <v>19923.8752441842</v>
      </c>
      <c r="C4361" s="5">
        <v>1.27465474676659</v>
      </c>
      <c r="D4361" s="5">
        <v>58223.7250198228</v>
      </c>
      <c r="E4361" s="2">
        <f t="shared" si="138"/>
        <v>0.554531268499006</v>
      </c>
      <c r="F4361" s="2">
        <f t="shared" si="139"/>
        <v>38299.8497756386</v>
      </c>
    </row>
    <row r="4362" spans="1:6">
      <c r="A4362" s="5">
        <v>0.703745545408481</v>
      </c>
      <c r="B4362" s="5">
        <v>22020.3875415872</v>
      </c>
      <c r="C4362" s="5">
        <v>1.22192629420181</v>
      </c>
      <c r="D4362" s="5">
        <v>60727.9496058928</v>
      </c>
      <c r="E4362" s="2">
        <f t="shared" si="138"/>
        <v>0.518180748793329</v>
      </c>
      <c r="F4362" s="2">
        <f t="shared" si="139"/>
        <v>38707.5620643056</v>
      </c>
    </row>
    <row r="4363" spans="1:6">
      <c r="A4363" s="5">
        <v>0.693333821690188</v>
      </c>
      <c r="B4363" s="5">
        <v>18292.1644630949</v>
      </c>
      <c r="C4363" s="5">
        <v>1.19843827306345</v>
      </c>
      <c r="D4363" s="5">
        <v>54698.4338545296</v>
      </c>
      <c r="E4363" s="2">
        <f t="shared" si="138"/>
        <v>0.505104451373262</v>
      </c>
      <c r="F4363" s="2">
        <f t="shared" si="139"/>
        <v>36406.2693914347</v>
      </c>
    </row>
    <row r="4364" spans="1:6">
      <c r="A4364" s="5">
        <v>0.774826645046903</v>
      </c>
      <c r="B4364" s="5">
        <v>21119.0011353422</v>
      </c>
      <c r="C4364" s="5">
        <v>1.36198812756635</v>
      </c>
      <c r="D4364" s="5">
        <v>56062.6038691149</v>
      </c>
      <c r="E4364" s="2">
        <f t="shared" si="138"/>
        <v>0.587161482519447</v>
      </c>
      <c r="F4364" s="2">
        <f t="shared" si="139"/>
        <v>34943.6027337727</v>
      </c>
    </row>
    <row r="4365" spans="1:6">
      <c r="A4365" s="5">
        <v>0.715067503126486</v>
      </c>
      <c r="B4365" s="5">
        <v>20313.9460794062</v>
      </c>
      <c r="C4365" s="5">
        <v>1.24950415980702</v>
      </c>
      <c r="D4365" s="5">
        <v>56850.912972419</v>
      </c>
      <c r="E4365" s="2">
        <f t="shared" si="138"/>
        <v>0.534436656680534</v>
      </c>
      <c r="F4365" s="2">
        <f t="shared" si="139"/>
        <v>36536.9668930128</v>
      </c>
    </row>
    <row r="4366" spans="1:6">
      <c r="A4366" s="5">
        <v>0.7458102189139</v>
      </c>
      <c r="B4366" s="5">
        <v>18394.8985508288</v>
      </c>
      <c r="C4366" s="5">
        <v>1.28409642804603</v>
      </c>
      <c r="D4366" s="5">
        <v>54124.5901010369</v>
      </c>
      <c r="E4366" s="2">
        <f t="shared" si="138"/>
        <v>0.53828620913213</v>
      </c>
      <c r="F4366" s="2">
        <f t="shared" si="139"/>
        <v>35729.6915502081</v>
      </c>
    </row>
    <row r="4367" spans="1:6">
      <c r="A4367" s="5">
        <v>0.717281280830461</v>
      </c>
      <c r="B4367" s="5">
        <v>19930.4561322352</v>
      </c>
      <c r="C4367" s="5">
        <v>1.21200065705819</v>
      </c>
      <c r="D4367" s="5">
        <v>57487.9447224509</v>
      </c>
      <c r="E4367" s="2">
        <f t="shared" si="138"/>
        <v>0.494719376227729</v>
      </c>
      <c r="F4367" s="2">
        <f t="shared" si="139"/>
        <v>37557.4885902157</v>
      </c>
    </row>
    <row r="4368" spans="1:6">
      <c r="A4368" s="5">
        <v>0.715588952287878</v>
      </c>
      <c r="B4368" s="5">
        <v>21234.8812050314</v>
      </c>
      <c r="C4368" s="5">
        <v>1.29226936286604</v>
      </c>
      <c r="D4368" s="5">
        <v>59946.3792373197</v>
      </c>
      <c r="E4368" s="2">
        <f t="shared" si="138"/>
        <v>0.576680410578162</v>
      </c>
      <c r="F4368" s="2">
        <f t="shared" si="139"/>
        <v>38711.4980322883</v>
      </c>
    </row>
    <row r="4369" spans="1:6">
      <c r="A4369" s="5">
        <v>0.730223047645249</v>
      </c>
      <c r="B4369" s="5">
        <v>18606.4033393296</v>
      </c>
      <c r="C4369" s="5">
        <v>1.22903018270016</v>
      </c>
      <c r="D4369" s="5">
        <v>56312.0703035698</v>
      </c>
      <c r="E4369" s="2">
        <f t="shared" si="138"/>
        <v>0.498807135054911</v>
      </c>
      <c r="F4369" s="2">
        <f t="shared" si="139"/>
        <v>37705.6669642402</v>
      </c>
    </row>
    <row r="4370" spans="1:6">
      <c r="A4370" s="5">
        <v>0.733046325451809</v>
      </c>
      <c r="B4370" s="5">
        <v>19950.7258546823</v>
      </c>
      <c r="C4370" s="5">
        <v>1.26748914055626</v>
      </c>
      <c r="D4370" s="5">
        <v>58438.6367489286</v>
      </c>
      <c r="E4370" s="2">
        <f t="shared" si="138"/>
        <v>0.534442815104451</v>
      </c>
      <c r="F4370" s="2">
        <f t="shared" si="139"/>
        <v>38487.9108942463</v>
      </c>
    </row>
    <row r="4371" spans="1:6">
      <c r="A4371" s="5">
        <v>0.719987247252901</v>
      </c>
      <c r="B4371" s="5">
        <v>26158.7305128931</v>
      </c>
      <c r="C4371" s="5">
        <v>1.24241215821845</v>
      </c>
      <c r="D4371" s="5">
        <v>63445.0684425399</v>
      </c>
      <c r="E4371" s="2">
        <f t="shared" si="138"/>
        <v>0.522424910965549</v>
      </c>
      <c r="F4371" s="2">
        <f t="shared" si="139"/>
        <v>37286.3379296468</v>
      </c>
    </row>
    <row r="4372" spans="1:6">
      <c r="A4372" s="5">
        <v>0.734719459562515</v>
      </c>
      <c r="B4372" s="5">
        <v>21730.9833699081</v>
      </c>
      <c r="C4372" s="5">
        <v>1.27650798682254</v>
      </c>
      <c r="D4372" s="5">
        <v>60103.2483292881</v>
      </c>
      <c r="E4372" s="2">
        <f t="shared" si="138"/>
        <v>0.541788527260025</v>
      </c>
      <c r="F4372" s="2">
        <f t="shared" si="139"/>
        <v>38372.26495938</v>
      </c>
    </row>
    <row r="4373" spans="1:6">
      <c r="A4373" s="5">
        <v>0.705079891982346</v>
      </c>
      <c r="B4373" s="5">
        <v>15932.4132937962</v>
      </c>
      <c r="C4373" s="5">
        <v>1.21715345716584</v>
      </c>
      <c r="D4373" s="5">
        <v>53377.9813921711</v>
      </c>
      <c r="E4373" s="2">
        <f t="shared" si="138"/>
        <v>0.512073565183494</v>
      </c>
      <c r="F4373" s="2">
        <f t="shared" si="139"/>
        <v>37445.5680983749</v>
      </c>
    </row>
    <row r="4374" spans="1:6">
      <c r="A4374" s="5">
        <v>0.698394507427026</v>
      </c>
      <c r="B4374" s="5">
        <v>17145.5145741671</v>
      </c>
      <c r="C4374" s="5">
        <v>1.20322087241359</v>
      </c>
      <c r="D4374" s="5">
        <v>53034.8112153523</v>
      </c>
      <c r="E4374" s="2">
        <f t="shared" si="138"/>
        <v>0.504826364986564</v>
      </c>
      <c r="F4374" s="2">
        <f t="shared" si="139"/>
        <v>35889.2966411852</v>
      </c>
    </row>
    <row r="4375" spans="1:6">
      <c r="A4375" s="5">
        <v>0.650436019563753</v>
      </c>
      <c r="B4375" s="5">
        <v>17154.6396554375</v>
      </c>
      <c r="C4375" s="5">
        <v>1.12708637227398</v>
      </c>
      <c r="D4375" s="5">
        <v>53429.2484788721</v>
      </c>
      <c r="E4375" s="2">
        <f t="shared" si="138"/>
        <v>0.476650352710227</v>
      </c>
      <c r="F4375" s="2">
        <f t="shared" si="139"/>
        <v>36274.6088234346</v>
      </c>
    </row>
    <row r="4376" spans="1:6">
      <c r="A4376" s="5">
        <v>0.704291088286927</v>
      </c>
      <c r="B4376" s="5">
        <v>21880.1098673331</v>
      </c>
      <c r="C4376" s="5">
        <v>1.24704894084323</v>
      </c>
      <c r="D4376" s="5">
        <v>62330.1551148766</v>
      </c>
      <c r="E4376" s="2">
        <f t="shared" si="138"/>
        <v>0.542757852556303</v>
      </c>
      <c r="F4376" s="2">
        <f t="shared" si="139"/>
        <v>40450.0452475435</v>
      </c>
    </row>
    <row r="4377" spans="1:6">
      <c r="A4377" s="5">
        <v>0.716428499654455</v>
      </c>
      <c r="B4377" s="5">
        <v>17430.1826441479</v>
      </c>
      <c r="C4377" s="5">
        <v>1.2624716737859</v>
      </c>
      <c r="D4377" s="5">
        <v>54852.4710334798</v>
      </c>
      <c r="E4377" s="2">
        <f t="shared" si="138"/>
        <v>0.546043174131445</v>
      </c>
      <c r="F4377" s="2">
        <f t="shared" si="139"/>
        <v>37422.2883893319</v>
      </c>
    </row>
    <row r="4378" spans="1:6">
      <c r="A4378" s="5">
        <v>0.739294668223827</v>
      </c>
      <c r="B4378" s="5">
        <v>18507.3763938728</v>
      </c>
      <c r="C4378" s="5">
        <v>1.26074931305608</v>
      </c>
      <c r="D4378" s="5">
        <v>56553.8390426673</v>
      </c>
      <c r="E4378" s="2">
        <f t="shared" si="138"/>
        <v>0.521454644832253</v>
      </c>
      <c r="F4378" s="2">
        <f t="shared" si="139"/>
        <v>38046.4626487945</v>
      </c>
    </row>
    <row r="4379" spans="1:6">
      <c r="A4379" s="5">
        <v>0.704321812243093</v>
      </c>
      <c r="B4379" s="5">
        <v>15684.9362197654</v>
      </c>
      <c r="C4379" s="5">
        <v>1.21588555373213</v>
      </c>
      <c r="D4379" s="5">
        <v>51059.4899094995</v>
      </c>
      <c r="E4379" s="2">
        <f t="shared" si="138"/>
        <v>0.511563741489037</v>
      </c>
      <c r="F4379" s="2">
        <f t="shared" si="139"/>
        <v>35374.5536897341</v>
      </c>
    </row>
    <row r="4380" spans="1:6">
      <c r="A4380" s="5">
        <v>0.705490507994224</v>
      </c>
      <c r="B4380" s="5">
        <v>16261.9610758552</v>
      </c>
      <c r="C4380" s="5">
        <v>1.25062029966744</v>
      </c>
      <c r="D4380" s="5">
        <v>52061.6160926488</v>
      </c>
      <c r="E4380" s="2">
        <f t="shared" si="138"/>
        <v>0.545129791673216</v>
      </c>
      <c r="F4380" s="2">
        <f t="shared" si="139"/>
        <v>35799.6550167936</v>
      </c>
    </row>
    <row r="4381" spans="1:6">
      <c r="A4381" s="5">
        <v>0.702181355812399</v>
      </c>
      <c r="B4381" s="5">
        <v>19887.7030214121</v>
      </c>
      <c r="C4381" s="5">
        <v>1.25484004917581</v>
      </c>
      <c r="D4381" s="5">
        <v>57930.3770804282</v>
      </c>
      <c r="E4381" s="2">
        <f t="shared" si="138"/>
        <v>0.552658693363411</v>
      </c>
      <c r="F4381" s="2">
        <f t="shared" si="139"/>
        <v>38042.6740590161</v>
      </c>
    </row>
    <row r="4382" spans="1:6">
      <c r="A4382" s="5">
        <v>0.671690178275041</v>
      </c>
      <c r="B4382" s="5">
        <v>21465.1708119497</v>
      </c>
      <c r="C4382" s="5">
        <v>1.14074794230092</v>
      </c>
      <c r="D4382" s="5">
        <v>57204.7347529584</v>
      </c>
      <c r="E4382" s="2">
        <f t="shared" si="138"/>
        <v>0.469057764025879</v>
      </c>
      <c r="F4382" s="2">
        <f t="shared" si="139"/>
        <v>35739.5639410087</v>
      </c>
    </row>
    <row r="4383" spans="1:6">
      <c r="A4383" s="5">
        <v>0.695771237570586</v>
      </c>
      <c r="B4383" s="5">
        <v>18970.7672158881</v>
      </c>
      <c r="C4383" s="5">
        <v>1.21539636180953</v>
      </c>
      <c r="D4383" s="5">
        <v>57116.8281066666</v>
      </c>
      <c r="E4383" s="2">
        <f t="shared" si="138"/>
        <v>0.519625124238944</v>
      </c>
      <c r="F4383" s="2">
        <f t="shared" si="139"/>
        <v>38146.0608907785</v>
      </c>
    </row>
    <row r="4384" spans="1:6">
      <c r="A4384" s="5">
        <v>0.705750124375408</v>
      </c>
      <c r="B4384" s="5">
        <v>21772.2705666141</v>
      </c>
      <c r="C4384" s="5">
        <v>1.26441124814278</v>
      </c>
      <c r="D4384" s="5">
        <v>60204.837171142</v>
      </c>
      <c r="E4384" s="2">
        <f t="shared" si="138"/>
        <v>0.558661123767372</v>
      </c>
      <c r="F4384" s="2">
        <f t="shared" si="139"/>
        <v>38432.5666045279</v>
      </c>
    </row>
    <row r="4385" spans="1:6">
      <c r="A4385" s="5">
        <v>0.660476271215901</v>
      </c>
      <c r="B4385" s="5">
        <v>17620.2727854449</v>
      </c>
      <c r="C4385" s="5">
        <v>1.12723537406028</v>
      </c>
      <c r="D4385" s="5">
        <v>51800.9410047265</v>
      </c>
      <c r="E4385" s="2">
        <f t="shared" si="138"/>
        <v>0.466759102844379</v>
      </c>
      <c r="F4385" s="2">
        <f t="shared" si="139"/>
        <v>34180.6682192816</v>
      </c>
    </row>
    <row r="4386" spans="1:6">
      <c r="A4386" s="5">
        <v>0.752771224227814</v>
      </c>
      <c r="B4386" s="5">
        <v>20824.4959699847</v>
      </c>
      <c r="C4386" s="5">
        <v>1.33984599519444</v>
      </c>
      <c r="D4386" s="5">
        <v>57476.1378891299</v>
      </c>
      <c r="E4386" s="2">
        <f t="shared" si="138"/>
        <v>0.587074770966626</v>
      </c>
      <c r="F4386" s="2">
        <f t="shared" si="139"/>
        <v>36651.6419191452</v>
      </c>
    </row>
    <row r="4387" spans="1:6">
      <c r="A4387" s="5">
        <v>0.656409032760358</v>
      </c>
      <c r="B4387" s="5">
        <v>18989.6273980756</v>
      </c>
      <c r="C4387" s="5">
        <v>1.15366860625531</v>
      </c>
      <c r="D4387" s="5">
        <v>54534.8310400647</v>
      </c>
      <c r="E4387" s="2">
        <f t="shared" si="138"/>
        <v>0.497259573494952</v>
      </c>
      <c r="F4387" s="2">
        <f t="shared" si="139"/>
        <v>35545.2036419891</v>
      </c>
    </row>
    <row r="4388" spans="1:6">
      <c r="A4388" s="5">
        <v>0.74607424723046</v>
      </c>
      <c r="B4388" s="5">
        <v>21878.3223136031</v>
      </c>
      <c r="C4388" s="5">
        <v>1.30815333982389</v>
      </c>
      <c r="D4388" s="5">
        <v>58401.5032115249</v>
      </c>
      <c r="E4388" s="2">
        <f t="shared" si="138"/>
        <v>0.56207909259343</v>
      </c>
      <c r="F4388" s="2">
        <f t="shared" si="139"/>
        <v>36523.1808979218</v>
      </c>
    </row>
    <row r="4389" spans="1:6">
      <c r="A4389" s="5">
        <v>0.642214718053791</v>
      </c>
      <c r="B4389" s="5">
        <v>21532.1146588811</v>
      </c>
      <c r="C4389" s="5">
        <v>1.14585584244597</v>
      </c>
      <c r="D4389" s="5">
        <v>59654.5960750744</v>
      </c>
      <c r="E4389" s="2">
        <f t="shared" si="138"/>
        <v>0.503641124392179</v>
      </c>
      <c r="F4389" s="2">
        <f t="shared" si="139"/>
        <v>38122.4814161933</v>
      </c>
    </row>
    <row r="4390" spans="1:6">
      <c r="A4390" s="5">
        <v>0.669888716177585</v>
      </c>
      <c r="B4390" s="5">
        <v>20461.21289128</v>
      </c>
      <c r="C4390" s="5">
        <v>1.15894795376567</v>
      </c>
      <c r="D4390" s="5">
        <v>55120.3779836922</v>
      </c>
      <c r="E4390" s="2">
        <f t="shared" si="138"/>
        <v>0.489059237588085</v>
      </c>
      <c r="F4390" s="2">
        <f t="shared" si="139"/>
        <v>34659.1650924122</v>
      </c>
    </row>
    <row r="4391" spans="1:6">
      <c r="A4391" s="5">
        <v>0.758734032071486</v>
      </c>
      <c r="B4391" s="5">
        <v>21143.7187887683</v>
      </c>
      <c r="C4391" s="5">
        <v>1.31368761762896</v>
      </c>
      <c r="D4391" s="5">
        <v>60815.6520486208</v>
      </c>
      <c r="E4391" s="2">
        <f t="shared" si="138"/>
        <v>0.554953585557474</v>
      </c>
      <c r="F4391" s="2">
        <f t="shared" si="139"/>
        <v>39671.9332598525</v>
      </c>
    </row>
    <row r="4392" spans="1:6">
      <c r="A4392" s="5">
        <v>0.691159245033683</v>
      </c>
      <c r="B4392" s="5">
        <v>19930.0503170507</v>
      </c>
      <c r="C4392" s="5">
        <v>1.17650214935299</v>
      </c>
      <c r="D4392" s="5">
        <v>56926.2566979665</v>
      </c>
      <c r="E4392" s="2">
        <f t="shared" si="138"/>
        <v>0.485342904319307</v>
      </c>
      <c r="F4392" s="2">
        <f t="shared" si="139"/>
        <v>36996.2063809158</v>
      </c>
    </row>
    <row r="4393" spans="1:6">
      <c r="A4393" s="5">
        <v>0.719962813701159</v>
      </c>
      <c r="B4393" s="5">
        <v>18636.3235916354</v>
      </c>
      <c r="C4393" s="5">
        <v>1.26145316541338</v>
      </c>
      <c r="D4393" s="5">
        <v>56759.4260222353</v>
      </c>
      <c r="E4393" s="2">
        <f t="shared" si="138"/>
        <v>0.541490351712221</v>
      </c>
      <c r="F4393" s="2">
        <f t="shared" si="139"/>
        <v>38123.1024305999</v>
      </c>
    </row>
    <row r="4394" spans="1:6">
      <c r="A4394" s="5">
        <v>0.721370310456504</v>
      </c>
      <c r="B4394" s="5">
        <v>23298.7301360603</v>
      </c>
      <c r="C4394" s="5">
        <v>1.22476392167533</v>
      </c>
      <c r="D4394" s="5">
        <v>60685.4783353158</v>
      </c>
      <c r="E4394" s="2">
        <f t="shared" si="138"/>
        <v>0.503393611218826</v>
      </c>
      <c r="F4394" s="2">
        <f t="shared" si="139"/>
        <v>37386.7481992555</v>
      </c>
    </row>
    <row r="4395" spans="1:6">
      <c r="A4395" s="5">
        <v>0.765186221806365</v>
      </c>
      <c r="B4395" s="5">
        <v>21746.1596871572</v>
      </c>
      <c r="C4395" s="5">
        <v>1.35334487264955</v>
      </c>
      <c r="D4395" s="5">
        <v>59083.7534902461</v>
      </c>
      <c r="E4395" s="2">
        <f t="shared" si="138"/>
        <v>0.588158650843185</v>
      </c>
      <c r="F4395" s="2">
        <f t="shared" si="139"/>
        <v>37337.5938030889</v>
      </c>
    </row>
    <row r="4396" spans="1:6">
      <c r="A4396" s="5">
        <v>0.709080605146542</v>
      </c>
      <c r="B4396" s="5">
        <v>21186.155766274</v>
      </c>
      <c r="C4396" s="5">
        <v>1.23139360279198</v>
      </c>
      <c r="D4396" s="5">
        <v>59839.4543449091</v>
      </c>
      <c r="E4396" s="2">
        <f t="shared" si="138"/>
        <v>0.522312997645438</v>
      </c>
      <c r="F4396" s="2">
        <f t="shared" si="139"/>
        <v>38653.2985786351</v>
      </c>
    </row>
    <row r="4397" spans="1:6">
      <c r="A4397" s="5">
        <v>0.706319385789871</v>
      </c>
      <c r="B4397" s="5">
        <v>20614.5023395693</v>
      </c>
      <c r="C4397" s="5">
        <v>1.21848954766803</v>
      </c>
      <c r="D4397" s="5">
        <v>55186.0053212654</v>
      </c>
      <c r="E4397" s="2">
        <f t="shared" si="138"/>
        <v>0.512170161878159</v>
      </c>
      <c r="F4397" s="2">
        <f t="shared" si="139"/>
        <v>34571.5029816961</v>
      </c>
    </row>
    <row r="4398" spans="1:6">
      <c r="A4398" s="5">
        <v>0.740896603516437</v>
      </c>
      <c r="B4398" s="5">
        <v>19727.2884564035</v>
      </c>
      <c r="C4398" s="5">
        <v>1.32705997160604</v>
      </c>
      <c r="D4398" s="5">
        <v>58477.5863372387</v>
      </c>
      <c r="E4398" s="2">
        <f t="shared" si="138"/>
        <v>0.586163368089603</v>
      </c>
      <c r="F4398" s="2">
        <f t="shared" si="139"/>
        <v>38750.2978808352</v>
      </c>
    </row>
    <row r="4399" spans="1:6">
      <c r="A4399" s="5">
        <v>0.699967996742042</v>
      </c>
      <c r="B4399" s="5">
        <v>21853.2112307954</v>
      </c>
      <c r="C4399" s="5">
        <v>1.2046591540895</v>
      </c>
      <c r="D4399" s="5">
        <v>59094.5827052281</v>
      </c>
      <c r="E4399" s="2">
        <f t="shared" si="138"/>
        <v>0.504691157347458</v>
      </c>
      <c r="F4399" s="2">
        <f t="shared" si="139"/>
        <v>37241.3714744327</v>
      </c>
    </row>
    <row r="4400" spans="1:6">
      <c r="A4400" s="5">
        <v>0.701120840823933</v>
      </c>
      <c r="B4400" s="5">
        <v>20659.6955302095</v>
      </c>
      <c r="C4400" s="5">
        <v>1.21174657422555</v>
      </c>
      <c r="D4400" s="5">
        <v>58587.977759816</v>
      </c>
      <c r="E4400" s="2">
        <f t="shared" si="138"/>
        <v>0.510625733401617</v>
      </c>
      <c r="F4400" s="2">
        <f t="shared" si="139"/>
        <v>37928.2822296065</v>
      </c>
    </row>
    <row r="4401" spans="1:6">
      <c r="A4401" s="5">
        <v>0.717909134167991</v>
      </c>
      <c r="B4401" s="5">
        <v>19029.1021090337</v>
      </c>
      <c r="C4401" s="5">
        <v>1.22122805991448</v>
      </c>
      <c r="D4401" s="5">
        <v>55947.9163683616</v>
      </c>
      <c r="E4401" s="2">
        <f t="shared" si="138"/>
        <v>0.503318925746489</v>
      </c>
      <c r="F4401" s="2">
        <f t="shared" si="139"/>
        <v>36918.8142593279</v>
      </c>
    </row>
    <row r="4402" spans="1:6">
      <c r="A4402" s="5">
        <v>0.719394762791178</v>
      </c>
      <c r="B4402" s="5">
        <v>21321.9925437824</v>
      </c>
      <c r="C4402" s="5">
        <v>1.24270882948703</v>
      </c>
      <c r="D4402" s="5">
        <v>57595.9438427761</v>
      </c>
      <c r="E4402" s="2">
        <f t="shared" si="138"/>
        <v>0.523314066695852</v>
      </c>
      <c r="F4402" s="2">
        <f t="shared" si="139"/>
        <v>36273.9512989937</v>
      </c>
    </row>
    <row r="4403" spans="1:6">
      <c r="A4403" s="5">
        <v>0.700639133030419</v>
      </c>
      <c r="B4403" s="5">
        <v>16653.7218827381</v>
      </c>
      <c r="C4403" s="5">
        <v>1.2365704048225</v>
      </c>
      <c r="D4403" s="5">
        <v>51811.2752691463</v>
      </c>
      <c r="E4403" s="2">
        <f t="shared" si="138"/>
        <v>0.535931271792081</v>
      </c>
      <c r="F4403" s="2">
        <f t="shared" si="139"/>
        <v>35157.5533864082</v>
      </c>
    </row>
    <row r="4404" spans="1:6">
      <c r="A4404" s="5">
        <v>0.686393000288021</v>
      </c>
      <c r="B4404" s="5">
        <v>15488.7298055915</v>
      </c>
      <c r="C4404" s="5">
        <v>1.18804887853521</v>
      </c>
      <c r="D4404" s="5">
        <v>49837.8191817774</v>
      </c>
      <c r="E4404" s="2">
        <f t="shared" si="138"/>
        <v>0.501655878247189</v>
      </c>
      <c r="F4404" s="2">
        <f t="shared" si="139"/>
        <v>34349.0893761859</v>
      </c>
    </row>
    <row r="4405" spans="1:6">
      <c r="A4405" s="5">
        <v>0.695965899702852</v>
      </c>
      <c r="B4405" s="5">
        <v>18493.1648176094</v>
      </c>
      <c r="C4405" s="5">
        <v>1.18825504842245</v>
      </c>
      <c r="D4405" s="5">
        <v>55219.0731264591</v>
      </c>
      <c r="E4405" s="2">
        <f t="shared" si="138"/>
        <v>0.492289148719598</v>
      </c>
      <c r="F4405" s="2">
        <f t="shared" si="139"/>
        <v>36725.9083088497</v>
      </c>
    </row>
    <row r="4406" spans="1:6">
      <c r="A4406" s="5">
        <v>0.64981909829954</v>
      </c>
      <c r="B4406" s="5">
        <v>21295.6817708826</v>
      </c>
      <c r="C4406" s="5">
        <v>1.13463907992988</v>
      </c>
      <c r="D4406" s="5">
        <v>59113.3661461657</v>
      </c>
      <c r="E4406" s="2">
        <f t="shared" si="138"/>
        <v>0.48481998163034</v>
      </c>
      <c r="F4406" s="2">
        <f t="shared" si="139"/>
        <v>37817.6843752831</v>
      </c>
    </row>
    <row r="4407" spans="1:6">
      <c r="A4407" s="5">
        <v>0.655037632554669</v>
      </c>
      <c r="B4407" s="5">
        <v>19184.3513375446</v>
      </c>
      <c r="C4407" s="5">
        <v>1.14103921639851</v>
      </c>
      <c r="D4407" s="5">
        <v>54152.4097603272</v>
      </c>
      <c r="E4407" s="2">
        <f t="shared" si="138"/>
        <v>0.486001583843841</v>
      </c>
      <c r="F4407" s="2">
        <f t="shared" si="139"/>
        <v>34968.0584227826</v>
      </c>
    </row>
    <row r="4408" spans="1:6">
      <c r="A4408" s="5">
        <v>0.69850499244842</v>
      </c>
      <c r="B4408" s="5">
        <v>14267.4100889344</v>
      </c>
      <c r="C4408" s="5">
        <v>1.18079332201542</v>
      </c>
      <c r="D4408" s="5">
        <v>49767.499550025</v>
      </c>
      <c r="E4408" s="2">
        <f t="shared" si="138"/>
        <v>0.482288329567</v>
      </c>
      <c r="F4408" s="2">
        <f t="shared" si="139"/>
        <v>35500.0894610906</v>
      </c>
    </row>
    <row r="4409" spans="1:6">
      <c r="A4409" s="5">
        <v>0.681162285270971</v>
      </c>
      <c r="B4409" s="5">
        <v>21606.5168097856</v>
      </c>
      <c r="C4409" s="5">
        <v>1.13681275993958</v>
      </c>
      <c r="D4409" s="5">
        <v>57981.6762023811</v>
      </c>
      <c r="E4409" s="2">
        <f t="shared" si="138"/>
        <v>0.455650474668609</v>
      </c>
      <c r="F4409" s="2">
        <f t="shared" si="139"/>
        <v>36375.1593925955</v>
      </c>
    </row>
    <row r="4410" spans="1:6">
      <c r="A4410" s="5">
        <v>0.748956897508457</v>
      </c>
      <c r="B4410" s="5">
        <v>20311.5810655236</v>
      </c>
      <c r="C4410" s="5">
        <v>1.28171453381521</v>
      </c>
      <c r="D4410" s="5">
        <v>57299.0185583059</v>
      </c>
      <c r="E4410" s="2">
        <f t="shared" si="138"/>
        <v>0.532757636306753</v>
      </c>
      <c r="F4410" s="2">
        <f t="shared" si="139"/>
        <v>36987.4374927823</v>
      </c>
    </row>
    <row r="4411" spans="1:6">
      <c r="A4411" s="5">
        <v>0.70947832631012</v>
      </c>
      <c r="B4411" s="5">
        <v>22929.6948058273</v>
      </c>
      <c r="C4411" s="5">
        <v>1.22553276804408</v>
      </c>
      <c r="D4411" s="5">
        <v>59945.8004198531</v>
      </c>
      <c r="E4411" s="2">
        <f t="shared" si="138"/>
        <v>0.51605444173396</v>
      </c>
      <c r="F4411" s="2">
        <f t="shared" si="139"/>
        <v>37016.1056140258</v>
      </c>
    </row>
    <row r="4412" spans="1:6">
      <c r="A4412" s="5">
        <v>0.703831321652837</v>
      </c>
      <c r="B4412" s="5">
        <v>16413.2070621976</v>
      </c>
      <c r="C4412" s="5">
        <v>1.24399690922066</v>
      </c>
      <c r="D4412" s="5">
        <v>53380.6113605108</v>
      </c>
      <c r="E4412" s="2">
        <f t="shared" si="138"/>
        <v>0.540165587567823</v>
      </c>
      <c r="F4412" s="2">
        <f t="shared" si="139"/>
        <v>36967.4042983132</v>
      </c>
    </row>
    <row r="4413" spans="1:6">
      <c r="A4413" s="5">
        <v>0.727061489979746</v>
      </c>
      <c r="B4413" s="5">
        <v>16606.920818469</v>
      </c>
      <c r="C4413" s="5">
        <v>1.22903042454082</v>
      </c>
      <c r="D4413" s="5">
        <v>51946.8685567533</v>
      </c>
      <c r="E4413" s="2">
        <f t="shared" si="138"/>
        <v>0.501968934561074</v>
      </c>
      <c r="F4413" s="2">
        <f t="shared" si="139"/>
        <v>35339.9477382843</v>
      </c>
    </row>
    <row r="4414" spans="1:6">
      <c r="A4414" s="5">
        <v>0.73122506792449</v>
      </c>
      <c r="B4414" s="5">
        <v>23145.4262377132</v>
      </c>
      <c r="C4414" s="5">
        <v>1.27151856299646</v>
      </c>
      <c r="D4414" s="5">
        <v>61157.9699584019</v>
      </c>
      <c r="E4414" s="2">
        <f t="shared" si="138"/>
        <v>0.54029349507197</v>
      </c>
      <c r="F4414" s="2">
        <f t="shared" si="139"/>
        <v>38012.5437206887</v>
      </c>
    </row>
    <row r="4415" spans="1:6">
      <c r="A4415" s="5">
        <v>0.722017686276597</v>
      </c>
      <c r="B4415" s="5">
        <v>15218.4264309028</v>
      </c>
      <c r="C4415" s="5">
        <v>1.24940705559653</v>
      </c>
      <c r="D4415" s="5">
        <v>52702.4836752818</v>
      </c>
      <c r="E4415" s="2">
        <f t="shared" si="138"/>
        <v>0.527389369319933</v>
      </c>
      <c r="F4415" s="2">
        <f t="shared" si="139"/>
        <v>37484.057244379</v>
      </c>
    </row>
    <row r="4416" spans="1:6">
      <c r="A4416" s="5">
        <v>0.739326129525243</v>
      </c>
      <c r="B4416" s="5">
        <v>22724.092613907</v>
      </c>
      <c r="C4416" s="5">
        <v>1.2954213930184</v>
      </c>
      <c r="D4416" s="5">
        <v>61513.571804198</v>
      </c>
      <c r="E4416" s="2">
        <f t="shared" si="138"/>
        <v>0.556095263493157</v>
      </c>
      <c r="F4416" s="2">
        <f t="shared" si="139"/>
        <v>38789.479190291</v>
      </c>
    </row>
    <row r="4417" spans="1:6">
      <c r="A4417" s="5">
        <v>0.66161221704245</v>
      </c>
      <c r="B4417" s="5">
        <v>21448.6886177632</v>
      </c>
      <c r="C4417" s="5">
        <v>1.16159144653728</v>
      </c>
      <c r="D4417" s="5">
        <v>58696.9299312791</v>
      </c>
      <c r="E4417" s="2">
        <f t="shared" si="138"/>
        <v>0.49997922949483</v>
      </c>
      <c r="F4417" s="2">
        <f t="shared" si="139"/>
        <v>37248.2413135159</v>
      </c>
    </row>
    <row r="4418" spans="1:6">
      <c r="A4418" s="5">
        <v>0.656404239131065</v>
      </c>
      <c r="B4418" s="5">
        <v>19785.5174478966</v>
      </c>
      <c r="C4418" s="5">
        <v>1.16951559612624</v>
      </c>
      <c r="D4418" s="5">
        <v>55204.5745483467</v>
      </c>
      <c r="E4418" s="2">
        <f t="shared" si="138"/>
        <v>0.513111356995175</v>
      </c>
      <c r="F4418" s="2">
        <f t="shared" si="139"/>
        <v>35419.0571004501</v>
      </c>
    </row>
    <row r="4419" spans="1:6">
      <c r="A4419" s="5">
        <v>0.663710959419012</v>
      </c>
      <c r="B4419" s="5">
        <v>21105.9821984916</v>
      </c>
      <c r="C4419" s="5">
        <v>1.11578081239481</v>
      </c>
      <c r="D4419" s="5">
        <v>57722.8064440711</v>
      </c>
      <c r="E4419" s="2">
        <f t="shared" si="138"/>
        <v>0.452069852975798</v>
      </c>
      <c r="F4419" s="2">
        <f t="shared" si="139"/>
        <v>36616.8242455795</v>
      </c>
    </row>
    <row r="4420" spans="1:6">
      <c r="A4420" s="5">
        <v>0.696858400578697</v>
      </c>
      <c r="B4420" s="5">
        <v>21085.5158518958</v>
      </c>
      <c r="C4420" s="5">
        <v>1.19784802970922</v>
      </c>
      <c r="D4420" s="5">
        <v>57249.6828308773</v>
      </c>
      <c r="E4420" s="2">
        <f t="shared" ref="E4420:E4483" si="140">C4420-A4420</f>
        <v>0.500989629130523</v>
      </c>
      <c r="F4420" s="2">
        <f t="shared" ref="F4420:F4483" si="141">D4420-B4420</f>
        <v>36164.1669789815</v>
      </c>
    </row>
    <row r="4421" spans="1:6">
      <c r="A4421" s="5">
        <v>0.692621146723395</v>
      </c>
      <c r="B4421" s="5">
        <v>18053.7672421868</v>
      </c>
      <c r="C4421" s="5">
        <v>1.21870188882277</v>
      </c>
      <c r="D4421" s="5">
        <v>53601.0994250493</v>
      </c>
      <c r="E4421" s="2">
        <f t="shared" si="140"/>
        <v>0.526080742099375</v>
      </c>
      <c r="F4421" s="2">
        <f t="shared" si="141"/>
        <v>35547.3321828625</v>
      </c>
    </row>
    <row r="4422" spans="1:6">
      <c r="A4422" s="5">
        <v>0.735776473777807</v>
      </c>
      <c r="B4422" s="5">
        <v>19246.1024415274</v>
      </c>
      <c r="C4422" s="5">
        <v>1.2713854198981</v>
      </c>
      <c r="D4422" s="5">
        <v>55825.1435029675</v>
      </c>
      <c r="E4422" s="2">
        <f t="shared" si="140"/>
        <v>0.535608946120293</v>
      </c>
      <c r="F4422" s="2">
        <f t="shared" si="141"/>
        <v>36579.0410614401</v>
      </c>
    </row>
    <row r="4423" spans="1:6">
      <c r="A4423" s="5">
        <v>0.655669605474</v>
      </c>
      <c r="B4423" s="5">
        <v>27336.928802312</v>
      </c>
      <c r="C4423" s="5">
        <v>1.13753727574127</v>
      </c>
      <c r="D4423" s="5">
        <v>66523.4069051232</v>
      </c>
      <c r="E4423" s="2">
        <f t="shared" si="140"/>
        <v>0.48186767026727</v>
      </c>
      <c r="F4423" s="2">
        <f t="shared" si="141"/>
        <v>39186.4781028112</v>
      </c>
    </row>
    <row r="4424" spans="1:6">
      <c r="A4424" s="5">
        <v>0.723501819574592</v>
      </c>
      <c r="B4424" s="5">
        <v>20114.446291802</v>
      </c>
      <c r="C4424" s="5">
        <v>1.26921019415116</v>
      </c>
      <c r="D4424" s="5">
        <v>59393.0655440059</v>
      </c>
      <c r="E4424" s="2">
        <f t="shared" si="140"/>
        <v>0.545708374576568</v>
      </c>
      <c r="F4424" s="2">
        <f t="shared" si="141"/>
        <v>39278.6192522039</v>
      </c>
    </row>
    <row r="4425" spans="1:6">
      <c r="A4425" s="5">
        <v>0.747281476946478</v>
      </c>
      <c r="B4425" s="5">
        <v>17317.957959839</v>
      </c>
      <c r="C4425" s="5">
        <v>1.31464541274651</v>
      </c>
      <c r="D4425" s="5">
        <v>54683.933584951</v>
      </c>
      <c r="E4425" s="2">
        <f t="shared" si="140"/>
        <v>0.567363935800032</v>
      </c>
      <c r="F4425" s="2">
        <f t="shared" si="141"/>
        <v>37365.975625112</v>
      </c>
    </row>
    <row r="4426" spans="1:6">
      <c r="A4426" s="5">
        <v>0.697116921175816</v>
      </c>
      <c r="B4426" s="5">
        <v>18882.5385061299</v>
      </c>
      <c r="C4426" s="5">
        <v>1.21213277474349</v>
      </c>
      <c r="D4426" s="5">
        <v>55971.40495012</v>
      </c>
      <c r="E4426" s="2">
        <f t="shared" si="140"/>
        <v>0.515015853567674</v>
      </c>
      <c r="F4426" s="2">
        <f t="shared" si="141"/>
        <v>37088.8664439901</v>
      </c>
    </row>
    <row r="4427" spans="1:6">
      <c r="A4427" s="5">
        <v>0.743143608769398</v>
      </c>
      <c r="B4427" s="5">
        <v>15275.5726867983</v>
      </c>
      <c r="C4427" s="5">
        <v>1.30508540774431</v>
      </c>
      <c r="D4427" s="5">
        <v>50890.6937294544</v>
      </c>
      <c r="E4427" s="2">
        <f t="shared" si="140"/>
        <v>0.561941798974912</v>
      </c>
      <c r="F4427" s="2">
        <f t="shared" si="141"/>
        <v>35615.1210426561</v>
      </c>
    </row>
    <row r="4428" spans="1:6">
      <c r="A4428" s="5">
        <v>0.705251319629926</v>
      </c>
      <c r="B4428" s="5">
        <v>21111.9604012768</v>
      </c>
      <c r="C4428" s="5">
        <v>1.2167088766064</v>
      </c>
      <c r="D4428" s="5">
        <v>57880.2899166203</v>
      </c>
      <c r="E4428" s="2">
        <f t="shared" si="140"/>
        <v>0.511457556976474</v>
      </c>
      <c r="F4428" s="2">
        <f t="shared" si="141"/>
        <v>36768.3295153435</v>
      </c>
    </row>
    <row r="4429" spans="1:6">
      <c r="A4429" s="5">
        <v>0.669575207272381</v>
      </c>
      <c r="B4429" s="5">
        <v>16505.7950727081</v>
      </c>
      <c r="C4429" s="5">
        <v>1.17127706229907</v>
      </c>
      <c r="D4429" s="5">
        <v>54776.5980910714</v>
      </c>
      <c r="E4429" s="2">
        <f t="shared" si="140"/>
        <v>0.501701855026689</v>
      </c>
      <c r="F4429" s="2">
        <f t="shared" si="141"/>
        <v>38270.8030183633</v>
      </c>
    </row>
    <row r="4430" spans="1:6">
      <c r="A4430" s="5">
        <v>0.703779197617253</v>
      </c>
      <c r="B4430" s="5">
        <v>15366.8499717063</v>
      </c>
      <c r="C4430" s="5">
        <v>1.20327794209306</v>
      </c>
      <c r="D4430" s="5">
        <v>51237.3954911739</v>
      </c>
      <c r="E4430" s="2">
        <f t="shared" si="140"/>
        <v>0.499498744475807</v>
      </c>
      <c r="F4430" s="2">
        <f t="shared" si="141"/>
        <v>35870.5455194676</v>
      </c>
    </row>
    <row r="4431" spans="1:6">
      <c r="A4431" s="5">
        <v>0.724008205726032</v>
      </c>
      <c r="B4431" s="5">
        <v>17365.6108215169</v>
      </c>
      <c r="C4431" s="5">
        <v>1.25524127490869</v>
      </c>
      <c r="D4431" s="5">
        <v>54524.2801691677</v>
      </c>
      <c r="E4431" s="2">
        <f t="shared" si="140"/>
        <v>0.531233069182658</v>
      </c>
      <c r="F4431" s="2">
        <f t="shared" si="141"/>
        <v>37158.6693476508</v>
      </c>
    </row>
    <row r="4432" spans="1:6">
      <c r="A4432" s="5">
        <v>0.743167834143801</v>
      </c>
      <c r="B4432" s="5">
        <v>20460.3617075517</v>
      </c>
      <c r="C4432" s="5">
        <v>1.30786910010997</v>
      </c>
      <c r="D4432" s="5">
        <v>57904.0241250204</v>
      </c>
      <c r="E4432" s="2">
        <f t="shared" si="140"/>
        <v>0.564701265966169</v>
      </c>
      <c r="F4432" s="2">
        <f t="shared" si="141"/>
        <v>37443.6624174687</v>
      </c>
    </row>
    <row r="4433" spans="1:6">
      <c r="A4433" s="5">
        <v>0.756059109394888</v>
      </c>
      <c r="B4433" s="5">
        <v>21076.0342166537</v>
      </c>
      <c r="C4433" s="5">
        <v>1.3221713060183</v>
      </c>
      <c r="D4433" s="5">
        <v>60611.1529468147</v>
      </c>
      <c r="E4433" s="2">
        <f t="shared" si="140"/>
        <v>0.566112196623412</v>
      </c>
      <c r="F4433" s="2">
        <f t="shared" si="141"/>
        <v>39535.118730161</v>
      </c>
    </row>
    <row r="4434" spans="1:6">
      <c r="A4434" s="5">
        <v>0.713096812001225</v>
      </c>
      <c r="B4434" s="5">
        <v>16235.1827716128</v>
      </c>
      <c r="C4434" s="5">
        <v>1.23010059330012</v>
      </c>
      <c r="D4434" s="5">
        <v>52720.7278569958</v>
      </c>
      <c r="E4434" s="2">
        <f t="shared" si="140"/>
        <v>0.517003781298895</v>
      </c>
      <c r="F4434" s="2">
        <f t="shared" si="141"/>
        <v>36485.545085383</v>
      </c>
    </row>
    <row r="4435" spans="1:6">
      <c r="A4435" s="5">
        <v>0.740281344497007</v>
      </c>
      <c r="B4435" s="5">
        <v>19059.5203320916</v>
      </c>
      <c r="C4435" s="5">
        <v>1.31493623839906</v>
      </c>
      <c r="D4435" s="5">
        <v>55138.4060491023</v>
      </c>
      <c r="E4435" s="2">
        <f t="shared" si="140"/>
        <v>0.574654893902053</v>
      </c>
      <c r="F4435" s="2">
        <f t="shared" si="141"/>
        <v>36078.8857170107</v>
      </c>
    </row>
    <row r="4436" spans="1:6">
      <c r="A4436" s="5">
        <v>0.748224693316292</v>
      </c>
      <c r="B4436" s="5">
        <v>18353.5054617351</v>
      </c>
      <c r="C4436" s="5">
        <v>1.31702665623882</v>
      </c>
      <c r="D4436" s="5">
        <v>55677.5679578688</v>
      </c>
      <c r="E4436" s="2">
        <f t="shared" si="140"/>
        <v>0.568801962922528</v>
      </c>
      <c r="F4436" s="2">
        <f t="shared" si="141"/>
        <v>37324.0624961337</v>
      </c>
    </row>
    <row r="4437" spans="1:6">
      <c r="A4437" s="5">
        <v>0.640516082297383</v>
      </c>
      <c r="B4437" s="5">
        <v>15535.1329650578</v>
      </c>
      <c r="C4437" s="5">
        <v>1.14876767750127</v>
      </c>
      <c r="D4437" s="5">
        <v>51153.0382029818</v>
      </c>
      <c r="E4437" s="2">
        <f t="shared" si="140"/>
        <v>0.508251595203887</v>
      </c>
      <c r="F4437" s="2">
        <f t="shared" si="141"/>
        <v>35617.905237924</v>
      </c>
    </row>
    <row r="4438" spans="1:6">
      <c r="A4438" s="5">
        <v>0.721036192691038</v>
      </c>
      <c r="B4438" s="5">
        <v>21903.8332140303</v>
      </c>
      <c r="C4438" s="5">
        <v>1.28099049656164</v>
      </c>
      <c r="D4438" s="5">
        <v>61656.857145497</v>
      </c>
      <c r="E4438" s="2">
        <f t="shared" si="140"/>
        <v>0.559954303870602</v>
      </c>
      <c r="F4438" s="2">
        <f t="shared" si="141"/>
        <v>39753.0239314667</v>
      </c>
    </row>
    <row r="4439" spans="1:6">
      <c r="A4439" s="5">
        <v>0.727521149534051</v>
      </c>
      <c r="B4439" s="5">
        <v>20937.3624560431</v>
      </c>
      <c r="C4439" s="5">
        <v>1.26757221778067</v>
      </c>
      <c r="D4439" s="5">
        <v>57790.7033931248</v>
      </c>
      <c r="E4439" s="2">
        <f t="shared" si="140"/>
        <v>0.540051068246619</v>
      </c>
      <c r="F4439" s="2">
        <f t="shared" si="141"/>
        <v>36853.3409370817</v>
      </c>
    </row>
    <row r="4440" spans="1:6">
      <c r="A4440" s="5">
        <v>0.754089677619544</v>
      </c>
      <c r="B4440" s="5">
        <v>20726.193773791</v>
      </c>
      <c r="C4440" s="5">
        <v>1.29189753251936</v>
      </c>
      <c r="D4440" s="5">
        <v>56877.1925077219</v>
      </c>
      <c r="E4440" s="2">
        <f t="shared" si="140"/>
        <v>0.537807854899816</v>
      </c>
      <c r="F4440" s="2">
        <f t="shared" si="141"/>
        <v>36150.9987339309</v>
      </c>
    </row>
    <row r="4441" spans="1:6">
      <c r="A4441" s="5">
        <v>0.739531956085258</v>
      </c>
      <c r="B4441" s="5">
        <v>23828.5082403281</v>
      </c>
      <c r="C4441" s="5">
        <v>1.27858304937375</v>
      </c>
      <c r="D4441" s="5">
        <v>61083.0118652484</v>
      </c>
      <c r="E4441" s="2">
        <f t="shared" si="140"/>
        <v>0.539051093288492</v>
      </c>
      <c r="F4441" s="2">
        <f t="shared" si="141"/>
        <v>37254.5036249203</v>
      </c>
    </row>
    <row r="4442" spans="1:6">
      <c r="A4442" s="5">
        <v>0.701054706854532</v>
      </c>
      <c r="B4442" s="5">
        <v>20418.0371415497</v>
      </c>
      <c r="C4442" s="5">
        <v>1.23368208247605</v>
      </c>
      <c r="D4442" s="5">
        <v>57830.5552013625</v>
      </c>
      <c r="E4442" s="2">
        <f t="shared" si="140"/>
        <v>0.532627375621518</v>
      </c>
      <c r="F4442" s="2">
        <f t="shared" si="141"/>
        <v>37412.5180598128</v>
      </c>
    </row>
    <row r="4443" spans="1:6">
      <c r="A4443" s="5">
        <v>0.719477417795602</v>
      </c>
      <c r="B4443" s="5">
        <v>18839.7456841013</v>
      </c>
      <c r="C4443" s="5">
        <v>1.27324684228509</v>
      </c>
      <c r="D4443" s="5">
        <v>55590.3054737424</v>
      </c>
      <c r="E4443" s="2">
        <f t="shared" si="140"/>
        <v>0.553769424489488</v>
      </c>
      <c r="F4443" s="2">
        <f t="shared" si="141"/>
        <v>36750.5597896411</v>
      </c>
    </row>
    <row r="4444" spans="1:6">
      <c r="A4444" s="5">
        <v>0.72128240102492</v>
      </c>
      <c r="B4444" s="5">
        <v>17514.7496949967</v>
      </c>
      <c r="C4444" s="5">
        <v>1.24799211403325</v>
      </c>
      <c r="D4444" s="5">
        <v>52687.2414846967</v>
      </c>
      <c r="E4444" s="2">
        <f t="shared" si="140"/>
        <v>0.52670971300833</v>
      </c>
      <c r="F4444" s="2">
        <f t="shared" si="141"/>
        <v>35172.4917897</v>
      </c>
    </row>
    <row r="4445" spans="1:6">
      <c r="A4445" s="5">
        <v>0.698089084786618</v>
      </c>
      <c r="B4445" s="5">
        <v>21748.4266388018</v>
      </c>
      <c r="C4445" s="5">
        <v>1.20818018811667</v>
      </c>
      <c r="D4445" s="5">
        <v>60196.2778088667</v>
      </c>
      <c r="E4445" s="2">
        <f t="shared" si="140"/>
        <v>0.510091103330052</v>
      </c>
      <c r="F4445" s="2">
        <f t="shared" si="141"/>
        <v>38447.8511700649</v>
      </c>
    </row>
    <row r="4446" spans="1:6">
      <c r="A4446" s="5">
        <v>0.67294062181323</v>
      </c>
      <c r="B4446" s="5">
        <v>17045.7492371392</v>
      </c>
      <c r="C4446" s="5">
        <v>1.13529110325486</v>
      </c>
      <c r="D4446" s="5">
        <v>51845.1185232422</v>
      </c>
      <c r="E4446" s="2">
        <f t="shared" si="140"/>
        <v>0.46235048144163</v>
      </c>
      <c r="F4446" s="2">
        <f t="shared" si="141"/>
        <v>34799.369286103</v>
      </c>
    </row>
    <row r="4447" spans="1:6">
      <c r="A4447" s="5">
        <v>0.748178663648276</v>
      </c>
      <c r="B4447" s="5">
        <v>15174.5917211613</v>
      </c>
      <c r="C4447" s="5">
        <v>1.32154544904835</v>
      </c>
      <c r="D4447" s="5">
        <v>51117.2085562283</v>
      </c>
      <c r="E4447" s="2">
        <f t="shared" si="140"/>
        <v>0.573366785400074</v>
      </c>
      <c r="F4447" s="2">
        <f t="shared" si="141"/>
        <v>35942.616835067</v>
      </c>
    </row>
    <row r="4448" spans="1:6">
      <c r="A4448" s="5">
        <v>0.734712267339546</v>
      </c>
      <c r="B4448" s="5">
        <v>21179.4769454438</v>
      </c>
      <c r="C4448" s="5">
        <v>1.25879510235889</v>
      </c>
      <c r="D4448" s="5">
        <v>59625.8553089026</v>
      </c>
      <c r="E4448" s="2">
        <f t="shared" si="140"/>
        <v>0.524082835019344</v>
      </c>
      <c r="F4448" s="2">
        <f t="shared" si="141"/>
        <v>38446.3783634588</v>
      </c>
    </row>
    <row r="4449" spans="1:6">
      <c r="A4449" s="5">
        <v>0.665720521589139</v>
      </c>
      <c r="B4449" s="5">
        <v>22877.1763604979</v>
      </c>
      <c r="C4449" s="5">
        <v>1.14746043531829</v>
      </c>
      <c r="D4449" s="5">
        <v>60058.3064036109</v>
      </c>
      <c r="E4449" s="2">
        <f t="shared" si="140"/>
        <v>0.481739913729151</v>
      </c>
      <c r="F4449" s="2">
        <f t="shared" si="141"/>
        <v>37181.130043113</v>
      </c>
    </row>
    <row r="4450" spans="1:6">
      <c r="A4450" s="5">
        <v>0.648950157035902</v>
      </c>
      <c r="B4450" s="5">
        <v>15577.2793555358</v>
      </c>
      <c r="C4450" s="5">
        <v>1.11895200190007</v>
      </c>
      <c r="D4450" s="5">
        <v>51449.0052482297</v>
      </c>
      <c r="E4450" s="2">
        <f t="shared" si="140"/>
        <v>0.470001844864168</v>
      </c>
      <c r="F4450" s="2">
        <f t="shared" si="141"/>
        <v>35871.7258926939</v>
      </c>
    </row>
    <row r="4451" spans="1:6">
      <c r="A4451" s="5">
        <v>0.717292448878026</v>
      </c>
      <c r="B4451" s="5">
        <v>16762.4802835106</v>
      </c>
      <c r="C4451" s="5">
        <v>1.23327653840925</v>
      </c>
      <c r="D4451" s="5">
        <v>51287.2139645996</v>
      </c>
      <c r="E4451" s="2">
        <f t="shared" si="140"/>
        <v>0.515984089531224</v>
      </c>
      <c r="F4451" s="2">
        <f t="shared" si="141"/>
        <v>34524.733681089</v>
      </c>
    </row>
    <row r="4452" spans="1:6">
      <c r="A4452" s="5">
        <v>0.67592171879788</v>
      </c>
      <c r="B4452" s="5">
        <v>19299.6969180106</v>
      </c>
      <c r="C4452" s="5">
        <v>1.16217775539153</v>
      </c>
      <c r="D4452" s="5">
        <v>55246.6086726054</v>
      </c>
      <c r="E4452" s="2">
        <f t="shared" si="140"/>
        <v>0.48625603659365</v>
      </c>
      <c r="F4452" s="2">
        <f t="shared" si="141"/>
        <v>35946.9117545948</v>
      </c>
    </row>
    <row r="4453" spans="1:6">
      <c r="A4453" s="5">
        <v>0.643297880637046</v>
      </c>
      <c r="B4453" s="5">
        <v>23704.8088591908</v>
      </c>
      <c r="C4453" s="5">
        <v>1.12564548009583</v>
      </c>
      <c r="D4453" s="5">
        <v>61680.0400547555</v>
      </c>
      <c r="E4453" s="2">
        <f t="shared" si="140"/>
        <v>0.482347599458784</v>
      </c>
      <c r="F4453" s="2">
        <f t="shared" si="141"/>
        <v>37975.2311955647</v>
      </c>
    </row>
    <row r="4454" spans="1:6">
      <c r="A4454" s="5">
        <v>0.742311140379645</v>
      </c>
      <c r="B4454" s="5">
        <v>26358.3613593183</v>
      </c>
      <c r="C4454" s="5">
        <v>1.30122916216022</v>
      </c>
      <c r="D4454" s="5">
        <v>66860.8920737566</v>
      </c>
      <c r="E4454" s="2">
        <f t="shared" si="140"/>
        <v>0.558918021780575</v>
      </c>
      <c r="F4454" s="2">
        <f t="shared" si="141"/>
        <v>40502.5307144383</v>
      </c>
    </row>
    <row r="4455" spans="1:6">
      <c r="A4455" s="5">
        <v>0.711991964116632</v>
      </c>
      <c r="B4455" s="5">
        <v>24250.782725374</v>
      </c>
      <c r="C4455" s="5">
        <v>1.215892367602</v>
      </c>
      <c r="D4455" s="5">
        <v>62900.3993747185</v>
      </c>
      <c r="E4455" s="2">
        <f t="shared" si="140"/>
        <v>0.503900403485368</v>
      </c>
      <c r="F4455" s="2">
        <f t="shared" si="141"/>
        <v>38649.6166493445</v>
      </c>
    </row>
    <row r="4456" spans="1:6">
      <c r="A4456" s="5">
        <v>0.681040337172309</v>
      </c>
      <c r="B4456" s="5">
        <v>17194.9285953831</v>
      </c>
      <c r="C4456" s="5">
        <v>1.18357272197675</v>
      </c>
      <c r="D4456" s="5">
        <v>54224.0835153761</v>
      </c>
      <c r="E4456" s="2">
        <f t="shared" si="140"/>
        <v>0.502532384804441</v>
      </c>
      <c r="F4456" s="2">
        <f t="shared" si="141"/>
        <v>37029.154919993</v>
      </c>
    </row>
    <row r="4457" spans="1:6">
      <c r="A4457" s="5">
        <v>0.63970137886388</v>
      </c>
      <c r="B4457" s="5">
        <v>19776.2691169576</v>
      </c>
      <c r="C4457" s="5">
        <v>1.13663249677698</v>
      </c>
      <c r="D4457" s="5">
        <v>57264.1225593062</v>
      </c>
      <c r="E4457" s="2">
        <f t="shared" si="140"/>
        <v>0.4969311179131</v>
      </c>
      <c r="F4457" s="2">
        <f t="shared" si="141"/>
        <v>37487.8534423486</v>
      </c>
    </row>
    <row r="4458" spans="1:6">
      <c r="A4458" s="5">
        <v>0.688032823178364</v>
      </c>
      <c r="B4458" s="5">
        <v>21440.5478647272</v>
      </c>
      <c r="C4458" s="5">
        <v>1.18408873741928</v>
      </c>
      <c r="D4458" s="5">
        <v>57783.8971910003</v>
      </c>
      <c r="E4458" s="2">
        <f t="shared" si="140"/>
        <v>0.496055914240916</v>
      </c>
      <c r="F4458" s="2">
        <f t="shared" si="141"/>
        <v>36343.3493262731</v>
      </c>
    </row>
    <row r="4459" spans="1:6">
      <c r="A4459" s="5">
        <v>0.674755712759069</v>
      </c>
      <c r="B4459" s="5">
        <v>19104.3212814403</v>
      </c>
      <c r="C4459" s="5">
        <v>1.18647413202791</v>
      </c>
      <c r="D4459" s="5">
        <v>55814.8877002627</v>
      </c>
      <c r="E4459" s="2">
        <f t="shared" si="140"/>
        <v>0.511718419268841</v>
      </c>
      <c r="F4459" s="2">
        <f t="shared" si="141"/>
        <v>36710.5664188224</v>
      </c>
    </row>
    <row r="4460" spans="1:6">
      <c r="A4460" s="5">
        <v>0.685190549175159</v>
      </c>
      <c r="B4460" s="5">
        <v>15933.9184416091</v>
      </c>
      <c r="C4460" s="5">
        <v>1.19673717818873</v>
      </c>
      <c r="D4460" s="5">
        <v>51983.0702679514</v>
      </c>
      <c r="E4460" s="2">
        <f t="shared" si="140"/>
        <v>0.511546629013571</v>
      </c>
      <c r="F4460" s="2">
        <f t="shared" si="141"/>
        <v>36049.1518263423</v>
      </c>
    </row>
    <row r="4461" spans="1:6">
      <c r="A4461" s="5">
        <v>0.744741589415865</v>
      </c>
      <c r="B4461" s="5">
        <v>26665.0612222157</v>
      </c>
      <c r="C4461" s="5">
        <v>1.28914072890229</v>
      </c>
      <c r="D4461" s="5">
        <v>65950.3258349081</v>
      </c>
      <c r="E4461" s="2">
        <f t="shared" si="140"/>
        <v>0.544399139486425</v>
      </c>
      <c r="F4461" s="2">
        <f t="shared" si="141"/>
        <v>39285.2646126924</v>
      </c>
    </row>
    <row r="4462" spans="1:6">
      <c r="A4462" s="5">
        <v>0.64445299064768</v>
      </c>
      <c r="B4462" s="5">
        <v>20004.3480742576</v>
      </c>
      <c r="C4462" s="5">
        <v>1.13170629787038</v>
      </c>
      <c r="D4462" s="5">
        <v>59225.2385239983</v>
      </c>
      <c r="E4462" s="2">
        <f t="shared" si="140"/>
        <v>0.4872533072227</v>
      </c>
      <c r="F4462" s="2">
        <f t="shared" si="141"/>
        <v>39220.8904497407</v>
      </c>
    </row>
    <row r="4463" spans="1:6">
      <c r="A4463" s="5">
        <v>0.685414056807249</v>
      </c>
      <c r="B4463" s="5">
        <v>20517.8481240695</v>
      </c>
      <c r="C4463" s="5">
        <v>1.18596090294246</v>
      </c>
      <c r="D4463" s="5">
        <v>57959.2948453928</v>
      </c>
      <c r="E4463" s="2">
        <f t="shared" si="140"/>
        <v>0.500546846135211</v>
      </c>
      <c r="F4463" s="2">
        <f t="shared" si="141"/>
        <v>37441.4467213233</v>
      </c>
    </row>
    <row r="4464" spans="1:6">
      <c r="A4464" s="5">
        <v>0.694684298924463</v>
      </c>
      <c r="B4464" s="5">
        <v>30418.5130095321</v>
      </c>
      <c r="C4464" s="5">
        <v>1.24456822287613</v>
      </c>
      <c r="D4464" s="5">
        <v>72593.2207410277</v>
      </c>
      <c r="E4464" s="2">
        <f t="shared" si="140"/>
        <v>0.549883923951667</v>
      </c>
      <c r="F4464" s="2">
        <f t="shared" si="141"/>
        <v>42174.7077314956</v>
      </c>
    </row>
    <row r="4465" spans="1:6">
      <c r="A4465" s="5">
        <v>0.690666138471992</v>
      </c>
      <c r="B4465" s="5">
        <v>20606.8660515795</v>
      </c>
      <c r="C4465" s="5">
        <v>1.18421746256077</v>
      </c>
      <c r="D4465" s="5">
        <v>57646.1972131326</v>
      </c>
      <c r="E4465" s="2">
        <f t="shared" si="140"/>
        <v>0.493551324088778</v>
      </c>
      <c r="F4465" s="2">
        <f t="shared" si="141"/>
        <v>37039.3311615531</v>
      </c>
    </row>
    <row r="4466" spans="1:6">
      <c r="A4466" s="5">
        <v>0.724419034802596</v>
      </c>
      <c r="B4466" s="5">
        <v>18954.5494464289</v>
      </c>
      <c r="C4466" s="5">
        <v>1.26014964391241</v>
      </c>
      <c r="D4466" s="5">
        <v>56376.9229441896</v>
      </c>
      <c r="E4466" s="2">
        <f t="shared" si="140"/>
        <v>0.535730609109814</v>
      </c>
      <c r="F4466" s="2">
        <f t="shared" si="141"/>
        <v>37422.3734977607</v>
      </c>
    </row>
    <row r="4467" spans="1:6">
      <c r="A4467" s="5">
        <v>0.674789337977283</v>
      </c>
      <c r="B4467" s="5">
        <v>21804.3753641893</v>
      </c>
      <c r="C4467" s="5">
        <v>1.15422488938805</v>
      </c>
      <c r="D4467" s="5">
        <v>60846.6137825756</v>
      </c>
      <c r="E4467" s="2">
        <f t="shared" si="140"/>
        <v>0.479435551410767</v>
      </c>
      <c r="F4467" s="2">
        <f t="shared" si="141"/>
        <v>39042.2384183863</v>
      </c>
    </row>
    <row r="4468" spans="1:6">
      <c r="A4468" s="5">
        <v>0.681518535397343</v>
      </c>
      <c r="B4468" s="5">
        <v>19782.6032302823</v>
      </c>
      <c r="C4468" s="5">
        <v>1.17311256460837</v>
      </c>
      <c r="D4468" s="5">
        <v>58207.380362722</v>
      </c>
      <c r="E4468" s="2">
        <f t="shared" si="140"/>
        <v>0.491594029211027</v>
      </c>
      <c r="F4468" s="2">
        <f t="shared" si="141"/>
        <v>38424.7771324397</v>
      </c>
    </row>
    <row r="4469" spans="1:6">
      <c r="A4469" s="5">
        <v>0.766930045379459</v>
      </c>
      <c r="B4469" s="5">
        <v>18608.3030163486</v>
      </c>
      <c r="C4469" s="5">
        <v>1.32892183757108</v>
      </c>
      <c r="D4469" s="5">
        <v>56433.9329217276</v>
      </c>
      <c r="E4469" s="2">
        <f t="shared" si="140"/>
        <v>0.561991792191621</v>
      </c>
      <c r="F4469" s="2">
        <f t="shared" si="141"/>
        <v>37825.629905379</v>
      </c>
    </row>
    <row r="4470" spans="1:6">
      <c r="A4470" s="5">
        <v>0.663781842359865</v>
      </c>
      <c r="B4470" s="5">
        <v>18819.6435493728</v>
      </c>
      <c r="C4470" s="5">
        <v>1.1861704688904</v>
      </c>
      <c r="D4470" s="5">
        <v>57934.4952146276</v>
      </c>
      <c r="E4470" s="2">
        <f t="shared" si="140"/>
        <v>0.522388626530535</v>
      </c>
      <c r="F4470" s="2">
        <f t="shared" si="141"/>
        <v>39114.8516652548</v>
      </c>
    </row>
    <row r="4471" spans="1:6">
      <c r="A4471" s="5">
        <v>0.719661114255336</v>
      </c>
      <c r="B4471" s="5">
        <v>15250.9330393891</v>
      </c>
      <c r="C4471" s="5">
        <v>1.24435855468364</v>
      </c>
      <c r="D4471" s="5">
        <v>50370.2279837595</v>
      </c>
      <c r="E4471" s="2">
        <f t="shared" si="140"/>
        <v>0.524697440428304</v>
      </c>
      <c r="F4471" s="2">
        <f t="shared" si="141"/>
        <v>35119.2949443704</v>
      </c>
    </row>
    <row r="4472" spans="1:6">
      <c r="A4472" s="5">
        <v>0.72496026390442</v>
      </c>
      <c r="B4472" s="5">
        <v>19476.0101101911</v>
      </c>
      <c r="C4472" s="5">
        <v>1.24831060625485</v>
      </c>
      <c r="D4472" s="5">
        <v>56381.0948768232</v>
      </c>
      <c r="E4472" s="2">
        <f t="shared" si="140"/>
        <v>0.52335034235043</v>
      </c>
      <c r="F4472" s="2">
        <f t="shared" si="141"/>
        <v>36905.0847666321</v>
      </c>
    </row>
    <row r="4473" spans="1:6">
      <c r="A4473" s="5">
        <v>0.722809818384723</v>
      </c>
      <c r="B4473" s="5">
        <v>18744.148542021</v>
      </c>
      <c r="C4473" s="5">
        <v>1.24569986605979</v>
      </c>
      <c r="D4473" s="5">
        <v>53956.5034423839</v>
      </c>
      <c r="E4473" s="2">
        <f t="shared" si="140"/>
        <v>0.522890047675067</v>
      </c>
      <c r="F4473" s="2">
        <f t="shared" si="141"/>
        <v>35212.3549003629</v>
      </c>
    </row>
    <row r="4474" spans="1:6">
      <c r="A4474" s="5">
        <v>0.741973158814329</v>
      </c>
      <c r="B4474" s="5">
        <v>22079.4989286791</v>
      </c>
      <c r="C4474" s="5">
        <v>1.27576115343997</v>
      </c>
      <c r="D4474" s="5">
        <v>61479.2141045167</v>
      </c>
      <c r="E4474" s="2">
        <f t="shared" si="140"/>
        <v>0.533787994625641</v>
      </c>
      <c r="F4474" s="2">
        <f t="shared" si="141"/>
        <v>39399.7151758376</v>
      </c>
    </row>
    <row r="4475" spans="1:6">
      <c r="A4475" s="5">
        <v>0.737849223752434</v>
      </c>
      <c r="B4475" s="5">
        <v>19861.5375917327</v>
      </c>
      <c r="C4475" s="5">
        <v>1.27135231763226</v>
      </c>
      <c r="D4475" s="5">
        <v>57226.5698733</v>
      </c>
      <c r="E4475" s="2">
        <f t="shared" si="140"/>
        <v>0.533503093879826</v>
      </c>
      <c r="F4475" s="2">
        <f t="shared" si="141"/>
        <v>37365.0322815673</v>
      </c>
    </row>
    <row r="4476" spans="1:6">
      <c r="A4476" s="5">
        <v>0.636768670969612</v>
      </c>
      <c r="B4476" s="5">
        <v>19789.5631930043</v>
      </c>
      <c r="C4476" s="5">
        <v>1.13300228557398</v>
      </c>
      <c r="D4476" s="5">
        <v>57515.02471824</v>
      </c>
      <c r="E4476" s="2">
        <f t="shared" si="140"/>
        <v>0.496233614604368</v>
      </c>
      <c r="F4476" s="2">
        <f t="shared" si="141"/>
        <v>37725.4615252357</v>
      </c>
    </row>
    <row r="4477" spans="1:6">
      <c r="A4477" s="5">
        <v>0.709685998490186</v>
      </c>
      <c r="B4477" s="5">
        <v>22232.5761687133</v>
      </c>
      <c r="C4477" s="5">
        <v>1.23443109222415</v>
      </c>
      <c r="D4477" s="5">
        <v>59684.9275282513</v>
      </c>
      <c r="E4477" s="2">
        <f t="shared" si="140"/>
        <v>0.524745093733964</v>
      </c>
      <c r="F4477" s="2">
        <f t="shared" si="141"/>
        <v>37452.351359538</v>
      </c>
    </row>
    <row r="4478" spans="1:6">
      <c r="A4478" s="5">
        <v>0.656938510465931</v>
      </c>
      <c r="B4478" s="5">
        <v>29024.8053132424</v>
      </c>
      <c r="C4478" s="5">
        <v>1.13769529901831</v>
      </c>
      <c r="D4478" s="5">
        <v>72016.1979192966</v>
      </c>
      <c r="E4478" s="2">
        <f t="shared" si="140"/>
        <v>0.480756788552379</v>
      </c>
      <c r="F4478" s="2">
        <f t="shared" si="141"/>
        <v>42991.3926060542</v>
      </c>
    </row>
    <row r="4479" spans="1:6">
      <c r="A4479" s="5">
        <v>0.756155187579314</v>
      </c>
      <c r="B4479" s="5">
        <v>15054.5954072918</v>
      </c>
      <c r="C4479" s="5">
        <v>1.2750878048609</v>
      </c>
      <c r="D4479" s="5">
        <v>52524.920813584</v>
      </c>
      <c r="E4479" s="2">
        <f t="shared" si="140"/>
        <v>0.518932617281586</v>
      </c>
      <c r="F4479" s="2">
        <f t="shared" si="141"/>
        <v>37470.3254062922</v>
      </c>
    </row>
    <row r="4480" spans="1:6">
      <c r="A4480" s="5">
        <v>0.666101661774034</v>
      </c>
      <c r="B4480" s="5">
        <v>14858.2318435474</v>
      </c>
      <c r="C4480" s="5">
        <v>1.17633302869637</v>
      </c>
      <c r="D4480" s="5">
        <v>49742.666833512</v>
      </c>
      <c r="E4480" s="2">
        <f t="shared" si="140"/>
        <v>0.510231366922336</v>
      </c>
      <c r="F4480" s="2">
        <f t="shared" si="141"/>
        <v>34884.4349899646</v>
      </c>
    </row>
    <row r="4481" spans="1:6">
      <c r="A4481" s="5">
        <v>0.715986521884701</v>
      </c>
      <c r="B4481" s="5">
        <v>22358.9501265726</v>
      </c>
      <c r="C4481" s="5">
        <v>1.22511829396139</v>
      </c>
      <c r="D4481" s="5">
        <v>58490.79796637</v>
      </c>
      <c r="E4481" s="2">
        <f t="shared" si="140"/>
        <v>0.509131772076689</v>
      </c>
      <c r="F4481" s="2">
        <f t="shared" si="141"/>
        <v>36131.8478397974</v>
      </c>
    </row>
    <row r="4482" spans="1:6">
      <c r="A4482" s="5">
        <v>0.694831331087124</v>
      </c>
      <c r="B4482" s="5">
        <v>16398.0723465918</v>
      </c>
      <c r="C4482" s="5">
        <v>1.18928385735885</v>
      </c>
      <c r="D4482" s="5">
        <v>52339.4454865732</v>
      </c>
      <c r="E4482" s="2">
        <f t="shared" si="140"/>
        <v>0.494452526271726</v>
      </c>
      <c r="F4482" s="2">
        <f t="shared" si="141"/>
        <v>35941.3731399814</v>
      </c>
    </row>
    <row r="4483" spans="1:6">
      <c r="A4483" s="5">
        <v>0.703212342393201</v>
      </c>
      <c r="B4483" s="5">
        <v>20611.2808365568</v>
      </c>
      <c r="C4483" s="5">
        <v>1.20455726949924</v>
      </c>
      <c r="D4483" s="5">
        <v>55590.9774019442</v>
      </c>
      <c r="E4483" s="2">
        <f t="shared" si="140"/>
        <v>0.501344927106039</v>
      </c>
      <c r="F4483" s="2">
        <f t="shared" si="141"/>
        <v>34979.6965653874</v>
      </c>
    </row>
    <row r="4484" spans="1:6">
      <c r="A4484" s="5">
        <v>0.727345966108224</v>
      </c>
      <c r="B4484" s="5">
        <v>16695.6120372706</v>
      </c>
      <c r="C4484" s="5">
        <v>1.26371945281357</v>
      </c>
      <c r="D4484" s="5">
        <v>51475.9190858677</v>
      </c>
      <c r="E4484" s="2">
        <f t="shared" ref="E4484:E4547" si="142">C4484-A4484</f>
        <v>0.536373486705346</v>
      </c>
      <c r="F4484" s="2">
        <f t="shared" ref="F4484:F4547" si="143">D4484-B4484</f>
        <v>34780.3070485971</v>
      </c>
    </row>
    <row r="4485" spans="1:6">
      <c r="A4485" s="5">
        <v>0.734420627182625</v>
      </c>
      <c r="B4485" s="5">
        <v>18082.5215431569</v>
      </c>
      <c r="C4485" s="5">
        <v>1.2883199021367</v>
      </c>
      <c r="D4485" s="5">
        <v>55691.4503196598</v>
      </c>
      <c r="E4485" s="2">
        <f t="shared" si="142"/>
        <v>0.553899274954075</v>
      </c>
      <c r="F4485" s="2">
        <f t="shared" si="143"/>
        <v>37608.9287765029</v>
      </c>
    </row>
    <row r="4486" spans="1:6">
      <c r="A4486" s="5">
        <v>0.709140628835179</v>
      </c>
      <c r="B4486" s="5">
        <v>21678.6197414669</v>
      </c>
      <c r="C4486" s="5">
        <v>1.22705298062153</v>
      </c>
      <c r="D4486" s="5">
        <v>61719.7353633477</v>
      </c>
      <c r="E4486" s="2">
        <f t="shared" si="142"/>
        <v>0.517912351786351</v>
      </c>
      <c r="F4486" s="2">
        <f t="shared" si="143"/>
        <v>40041.1156218808</v>
      </c>
    </row>
    <row r="4487" spans="1:6">
      <c r="A4487" s="5">
        <v>0.731701204206845</v>
      </c>
      <c r="B4487" s="5">
        <v>16346.809935851</v>
      </c>
      <c r="C4487" s="5">
        <v>1.25748334835935</v>
      </c>
      <c r="D4487" s="5">
        <v>52626.653228404</v>
      </c>
      <c r="E4487" s="2">
        <f t="shared" si="142"/>
        <v>0.525782144152505</v>
      </c>
      <c r="F4487" s="2">
        <f t="shared" si="143"/>
        <v>36279.843292553</v>
      </c>
    </row>
    <row r="4488" spans="1:6">
      <c r="A4488" s="5">
        <v>0.721424470899639</v>
      </c>
      <c r="B4488" s="5">
        <v>19771.2611621139</v>
      </c>
      <c r="C4488" s="5">
        <v>1.22321835689255</v>
      </c>
      <c r="D4488" s="5">
        <v>56763.8263315369</v>
      </c>
      <c r="E4488" s="2">
        <f t="shared" si="142"/>
        <v>0.501793885992911</v>
      </c>
      <c r="F4488" s="2">
        <f t="shared" si="143"/>
        <v>36992.565169423</v>
      </c>
    </row>
    <row r="4489" spans="1:6">
      <c r="A4489" s="5">
        <v>0.673932627611778</v>
      </c>
      <c r="B4489" s="5">
        <v>17224.8276151542</v>
      </c>
      <c r="C4489" s="5">
        <v>1.13096060932058</v>
      </c>
      <c r="D4489" s="5">
        <v>52250.3300623367</v>
      </c>
      <c r="E4489" s="2">
        <f t="shared" si="142"/>
        <v>0.457027981708802</v>
      </c>
      <c r="F4489" s="2">
        <f t="shared" si="143"/>
        <v>35025.5024471825</v>
      </c>
    </row>
    <row r="4490" spans="1:6">
      <c r="A4490" s="5">
        <v>0.71958151515111</v>
      </c>
      <c r="B4490" s="5">
        <v>15236.6488006123</v>
      </c>
      <c r="C4490" s="5">
        <v>1.27587077946943</v>
      </c>
      <c r="D4490" s="5">
        <v>51770.4622670049</v>
      </c>
      <c r="E4490" s="2">
        <f t="shared" si="142"/>
        <v>0.55628926431832</v>
      </c>
      <c r="F4490" s="2">
        <f t="shared" si="143"/>
        <v>36533.8134663926</v>
      </c>
    </row>
    <row r="4491" spans="1:6">
      <c r="A4491" s="5">
        <v>0.733305694309137</v>
      </c>
      <c r="B4491" s="5">
        <v>23420.9069737459</v>
      </c>
      <c r="C4491" s="5">
        <v>1.26163280954568</v>
      </c>
      <c r="D4491" s="5">
        <v>63255.1643082065</v>
      </c>
      <c r="E4491" s="2">
        <f t="shared" si="142"/>
        <v>0.528327115236543</v>
      </c>
      <c r="F4491" s="2">
        <f t="shared" si="143"/>
        <v>39834.2573344606</v>
      </c>
    </row>
    <row r="4492" spans="1:6">
      <c r="A4492" s="5">
        <v>0.666770921823535</v>
      </c>
      <c r="B4492" s="5">
        <v>22544.2624736158</v>
      </c>
      <c r="C4492" s="5">
        <v>1.15193143268604</v>
      </c>
      <c r="D4492" s="5">
        <v>56568.2673939746</v>
      </c>
      <c r="E4492" s="2">
        <f t="shared" si="142"/>
        <v>0.485160510862505</v>
      </c>
      <c r="F4492" s="2">
        <f t="shared" si="143"/>
        <v>34024.0049203588</v>
      </c>
    </row>
    <row r="4493" spans="1:6">
      <c r="A4493" s="5">
        <v>0.705802794524808</v>
      </c>
      <c r="B4493" s="5">
        <v>21960.9000486411</v>
      </c>
      <c r="C4493" s="5">
        <v>1.21846188854491</v>
      </c>
      <c r="D4493" s="5">
        <v>60122.854044162</v>
      </c>
      <c r="E4493" s="2">
        <f t="shared" si="142"/>
        <v>0.512659094020102</v>
      </c>
      <c r="F4493" s="2">
        <f t="shared" si="143"/>
        <v>38161.9539955209</v>
      </c>
    </row>
    <row r="4494" spans="1:6">
      <c r="A4494" s="5">
        <v>0.750518711575762</v>
      </c>
      <c r="B4494" s="5">
        <v>17942.7695317963</v>
      </c>
      <c r="C4494" s="5">
        <v>1.31208991604088</v>
      </c>
      <c r="D4494" s="5">
        <v>55307.7420005596</v>
      </c>
      <c r="E4494" s="2">
        <f t="shared" si="142"/>
        <v>0.561571204465118</v>
      </c>
      <c r="F4494" s="2">
        <f t="shared" si="143"/>
        <v>37364.9724687633</v>
      </c>
    </row>
    <row r="4495" spans="1:6">
      <c r="A4495" s="5">
        <v>0.757882154841594</v>
      </c>
      <c r="B4495" s="5">
        <v>19399.6233062107</v>
      </c>
      <c r="C4495" s="5">
        <v>1.30458229981593</v>
      </c>
      <c r="D4495" s="5">
        <v>56541.2102079189</v>
      </c>
      <c r="E4495" s="2">
        <f t="shared" si="142"/>
        <v>0.546700144974336</v>
      </c>
      <c r="F4495" s="2">
        <f t="shared" si="143"/>
        <v>37141.5869017082</v>
      </c>
    </row>
    <row r="4496" spans="1:6">
      <c r="A4496" s="5">
        <v>0.730987443770372</v>
      </c>
      <c r="B4496" s="5">
        <v>21487.7191924428</v>
      </c>
      <c r="C4496" s="5">
        <v>1.26649842612963</v>
      </c>
      <c r="D4496" s="5">
        <v>59458.6582053464</v>
      </c>
      <c r="E4496" s="2">
        <f t="shared" si="142"/>
        <v>0.535510982359258</v>
      </c>
      <c r="F4496" s="2">
        <f t="shared" si="143"/>
        <v>37970.9390129036</v>
      </c>
    </row>
    <row r="4497" spans="1:6">
      <c r="A4497" s="5">
        <v>0.695636838406107</v>
      </c>
      <c r="B4497" s="5">
        <v>21149.9893384141</v>
      </c>
      <c r="C4497" s="5">
        <v>1.19685826480293</v>
      </c>
      <c r="D4497" s="5">
        <v>57847.7231588232</v>
      </c>
      <c r="E4497" s="2">
        <f t="shared" si="142"/>
        <v>0.501221426396823</v>
      </c>
      <c r="F4497" s="2">
        <f t="shared" si="143"/>
        <v>36697.7338204091</v>
      </c>
    </row>
    <row r="4498" spans="1:6">
      <c r="A4498" s="5">
        <v>0.776883491076756</v>
      </c>
      <c r="B4498" s="5">
        <v>15814.7858776112</v>
      </c>
      <c r="C4498" s="5">
        <v>1.34433906372903</v>
      </c>
      <c r="D4498" s="5">
        <v>52656.2487579588</v>
      </c>
      <c r="E4498" s="2">
        <f t="shared" si="142"/>
        <v>0.567455572652274</v>
      </c>
      <c r="F4498" s="2">
        <f t="shared" si="143"/>
        <v>36841.4628803476</v>
      </c>
    </row>
    <row r="4499" spans="1:6">
      <c r="A4499" s="5">
        <v>0.718425461748573</v>
      </c>
      <c r="B4499" s="5">
        <v>18095.3656828229</v>
      </c>
      <c r="C4499" s="5">
        <v>1.24510638399274</v>
      </c>
      <c r="D4499" s="5">
        <v>55408.7796908068</v>
      </c>
      <c r="E4499" s="2">
        <f t="shared" si="142"/>
        <v>0.526680922244167</v>
      </c>
      <c r="F4499" s="2">
        <f t="shared" si="143"/>
        <v>37313.4140079839</v>
      </c>
    </row>
    <row r="4500" spans="1:6">
      <c r="A4500" s="5">
        <v>0.65082671901416</v>
      </c>
      <c r="B4500" s="5">
        <v>15259.3888196468</v>
      </c>
      <c r="C4500" s="5">
        <v>1.10702679307883</v>
      </c>
      <c r="D4500" s="5">
        <v>50610.7518217131</v>
      </c>
      <c r="E4500" s="2">
        <f t="shared" si="142"/>
        <v>0.45620007406467</v>
      </c>
      <c r="F4500" s="2">
        <f t="shared" si="143"/>
        <v>35351.3630020663</v>
      </c>
    </row>
    <row r="4501" spans="1:6">
      <c r="A4501" s="5">
        <v>0.721905273508577</v>
      </c>
      <c r="B4501" s="5">
        <v>17891.8367972598</v>
      </c>
      <c r="C4501" s="5">
        <v>1.21544318617311</v>
      </c>
      <c r="D4501" s="5">
        <v>52989.899272155</v>
      </c>
      <c r="E4501" s="2">
        <f t="shared" si="142"/>
        <v>0.493537912664533</v>
      </c>
      <c r="F4501" s="2">
        <f t="shared" si="143"/>
        <v>35098.0624748952</v>
      </c>
    </row>
    <row r="4502" spans="1:6">
      <c r="A4502" s="5">
        <v>0.729217193955099</v>
      </c>
      <c r="B4502" s="5">
        <v>17943.6214432876</v>
      </c>
      <c r="C4502" s="5">
        <v>1.28158602147305</v>
      </c>
      <c r="D4502" s="5">
        <v>56269.7769928547</v>
      </c>
      <c r="E4502" s="2">
        <f t="shared" si="142"/>
        <v>0.552368827517951</v>
      </c>
      <c r="F4502" s="2">
        <f t="shared" si="143"/>
        <v>38326.1555495671</v>
      </c>
    </row>
    <row r="4503" spans="1:6">
      <c r="A4503" s="5">
        <v>0.675447090945646</v>
      </c>
      <c r="B4503" s="5">
        <v>16995.519839438</v>
      </c>
      <c r="C4503" s="5">
        <v>1.18481998713385</v>
      </c>
      <c r="D4503" s="5">
        <v>53253.8836146203</v>
      </c>
      <c r="E4503" s="2">
        <f t="shared" si="142"/>
        <v>0.509372896188204</v>
      </c>
      <c r="F4503" s="2">
        <f t="shared" si="143"/>
        <v>36258.3637751823</v>
      </c>
    </row>
    <row r="4504" spans="1:6">
      <c r="A4504" s="5">
        <v>0.685237979879272</v>
      </c>
      <c r="B4504" s="5">
        <v>19029.4722654804</v>
      </c>
      <c r="C4504" s="5">
        <v>1.15967170635291</v>
      </c>
      <c r="D4504" s="5">
        <v>56045.2532670955</v>
      </c>
      <c r="E4504" s="2">
        <f t="shared" si="142"/>
        <v>0.474433726473638</v>
      </c>
      <c r="F4504" s="2">
        <f t="shared" si="143"/>
        <v>37015.7810016151</v>
      </c>
    </row>
    <row r="4505" spans="1:6">
      <c r="A4505" s="5">
        <v>0.718556541599377</v>
      </c>
      <c r="B4505" s="5">
        <v>21907.0171822103</v>
      </c>
      <c r="C4505" s="5">
        <v>1.22937865320175</v>
      </c>
      <c r="D4505" s="5">
        <v>59676.3301236252</v>
      </c>
      <c r="E4505" s="2">
        <f t="shared" si="142"/>
        <v>0.510822111602373</v>
      </c>
      <c r="F4505" s="2">
        <f t="shared" si="143"/>
        <v>37769.3129414149</v>
      </c>
    </row>
    <row r="4506" spans="1:6">
      <c r="A4506" s="5">
        <v>0.74151390736499</v>
      </c>
      <c r="B4506" s="5">
        <v>15679.6303959631</v>
      </c>
      <c r="C4506" s="5">
        <v>1.28529358077161</v>
      </c>
      <c r="D4506" s="5">
        <v>51033.3904204499</v>
      </c>
      <c r="E4506" s="2">
        <f t="shared" si="142"/>
        <v>0.54377967340662</v>
      </c>
      <c r="F4506" s="2">
        <f t="shared" si="143"/>
        <v>35353.7600244868</v>
      </c>
    </row>
    <row r="4507" spans="1:6">
      <c r="A4507" s="5">
        <v>0.737209550531212</v>
      </c>
      <c r="B4507" s="5">
        <v>21534.5753877579</v>
      </c>
      <c r="C4507" s="5">
        <v>1.26705645569999</v>
      </c>
      <c r="D4507" s="5">
        <v>62553.9657767888</v>
      </c>
      <c r="E4507" s="2">
        <f t="shared" si="142"/>
        <v>0.529846905168778</v>
      </c>
      <c r="F4507" s="2">
        <f t="shared" si="143"/>
        <v>41019.3903890309</v>
      </c>
    </row>
    <row r="4508" spans="1:6">
      <c r="A4508" s="5">
        <v>0.751336223856214</v>
      </c>
      <c r="B4508" s="5">
        <v>19912.255894193</v>
      </c>
      <c r="C4508" s="5">
        <v>1.30283234878668</v>
      </c>
      <c r="D4508" s="5">
        <v>57160.708994589</v>
      </c>
      <c r="E4508" s="2">
        <f t="shared" si="142"/>
        <v>0.551496124930466</v>
      </c>
      <c r="F4508" s="2">
        <f t="shared" si="143"/>
        <v>37248.453100396</v>
      </c>
    </row>
    <row r="4509" spans="1:6">
      <c r="A4509" s="5">
        <v>0.645846955973255</v>
      </c>
      <c r="B4509" s="5">
        <v>19590.6235876976</v>
      </c>
      <c r="C4509" s="5">
        <v>1.1173338085913</v>
      </c>
      <c r="D4509" s="5">
        <v>55333.890607612</v>
      </c>
      <c r="E4509" s="2">
        <f t="shared" si="142"/>
        <v>0.471486852618045</v>
      </c>
      <c r="F4509" s="2">
        <f t="shared" si="143"/>
        <v>35743.2670199144</v>
      </c>
    </row>
    <row r="4510" spans="1:6">
      <c r="A4510" s="5">
        <v>0.733774090937791</v>
      </c>
      <c r="B4510" s="5">
        <v>20060.5170106492</v>
      </c>
      <c r="C4510" s="5">
        <v>1.28265388542545</v>
      </c>
      <c r="D4510" s="5">
        <v>56643.1911392491</v>
      </c>
      <c r="E4510" s="2">
        <f t="shared" si="142"/>
        <v>0.548879794487659</v>
      </c>
      <c r="F4510" s="2">
        <f t="shared" si="143"/>
        <v>36582.6741285999</v>
      </c>
    </row>
    <row r="4511" spans="1:6">
      <c r="A4511" s="5">
        <v>0.719925306443318</v>
      </c>
      <c r="B4511" s="5">
        <v>17797.9480000784</v>
      </c>
      <c r="C4511" s="5">
        <v>1.24244886162201</v>
      </c>
      <c r="D4511" s="5">
        <v>53214.022281272</v>
      </c>
      <c r="E4511" s="2">
        <f t="shared" si="142"/>
        <v>0.522523555178692</v>
      </c>
      <c r="F4511" s="2">
        <f t="shared" si="143"/>
        <v>35416.0742811936</v>
      </c>
    </row>
    <row r="4512" spans="1:6">
      <c r="A4512" s="5">
        <v>0.676803138656306</v>
      </c>
      <c r="B4512" s="5">
        <v>20517.261813826</v>
      </c>
      <c r="C4512" s="5">
        <v>1.17556698588807</v>
      </c>
      <c r="D4512" s="5">
        <v>56674.6473619165</v>
      </c>
      <c r="E4512" s="2">
        <f t="shared" si="142"/>
        <v>0.498763847231764</v>
      </c>
      <c r="F4512" s="2">
        <f t="shared" si="143"/>
        <v>36157.3855480905</v>
      </c>
    </row>
    <row r="4513" spans="1:6">
      <c r="A4513" s="5">
        <v>0.672551087019652</v>
      </c>
      <c r="B4513" s="5">
        <v>21717.2142737345</v>
      </c>
      <c r="C4513" s="5">
        <v>1.16998483237592</v>
      </c>
      <c r="D4513" s="5">
        <v>59127.5172233819</v>
      </c>
      <c r="E4513" s="2">
        <f t="shared" si="142"/>
        <v>0.497433745356268</v>
      </c>
      <c r="F4513" s="2">
        <f t="shared" si="143"/>
        <v>37410.3029496474</v>
      </c>
    </row>
    <row r="4514" spans="1:6">
      <c r="A4514" s="5">
        <v>0.715621633851794</v>
      </c>
      <c r="B4514" s="5">
        <v>21292.72090409</v>
      </c>
      <c r="C4514" s="5">
        <v>1.27631970601199</v>
      </c>
      <c r="D4514" s="5">
        <v>57816.1394803083</v>
      </c>
      <c r="E4514" s="2">
        <f t="shared" si="142"/>
        <v>0.560698072160196</v>
      </c>
      <c r="F4514" s="2">
        <f t="shared" si="143"/>
        <v>36523.4185762183</v>
      </c>
    </row>
    <row r="4515" spans="1:6">
      <c r="A4515" s="5">
        <v>0.707503636659279</v>
      </c>
      <c r="B4515" s="5">
        <v>22236.1936793648</v>
      </c>
      <c r="C4515" s="5">
        <v>1.23155667517421</v>
      </c>
      <c r="D4515" s="5">
        <v>58555.139849795</v>
      </c>
      <c r="E4515" s="2">
        <f t="shared" si="142"/>
        <v>0.524053038514931</v>
      </c>
      <c r="F4515" s="2">
        <f t="shared" si="143"/>
        <v>36318.9461704302</v>
      </c>
    </row>
    <row r="4516" spans="1:6">
      <c r="A4516" s="5">
        <v>0.722461031253263</v>
      </c>
      <c r="B4516" s="5">
        <v>16751.6149352221</v>
      </c>
      <c r="C4516" s="5">
        <v>1.27227258512186</v>
      </c>
      <c r="D4516" s="5">
        <v>53722.1512980875</v>
      </c>
      <c r="E4516" s="2">
        <f t="shared" si="142"/>
        <v>0.549811553868597</v>
      </c>
      <c r="F4516" s="2">
        <f t="shared" si="143"/>
        <v>36970.5363628654</v>
      </c>
    </row>
    <row r="4517" spans="1:6">
      <c r="A4517" s="5">
        <v>0.692042242229013</v>
      </c>
      <c r="B4517" s="5">
        <v>23534.4449473672</v>
      </c>
      <c r="C4517" s="5">
        <v>1.22060492289915</v>
      </c>
      <c r="D4517" s="5">
        <v>62553.9678287946</v>
      </c>
      <c r="E4517" s="2">
        <f t="shared" si="142"/>
        <v>0.528562680670137</v>
      </c>
      <c r="F4517" s="2">
        <f t="shared" si="143"/>
        <v>39019.5228814274</v>
      </c>
    </row>
    <row r="4518" spans="1:6">
      <c r="A4518" s="5">
        <v>0.763253026867065</v>
      </c>
      <c r="B4518" s="5">
        <v>17192.7184741506</v>
      </c>
      <c r="C4518" s="5">
        <v>1.37070893683573</v>
      </c>
      <c r="D4518" s="5">
        <v>54969.3376648639</v>
      </c>
      <c r="E4518" s="2">
        <f t="shared" si="142"/>
        <v>0.607455909968665</v>
      </c>
      <c r="F4518" s="2">
        <f t="shared" si="143"/>
        <v>37776.6191907133</v>
      </c>
    </row>
    <row r="4519" spans="1:6">
      <c r="A4519" s="5">
        <v>0.714774767848178</v>
      </c>
      <c r="B4519" s="5">
        <v>17966.7939260011</v>
      </c>
      <c r="C4519" s="5">
        <v>1.22712232810144</v>
      </c>
      <c r="D4519" s="5">
        <v>56082.4529400092</v>
      </c>
      <c r="E4519" s="2">
        <f t="shared" si="142"/>
        <v>0.512347560253262</v>
      </c>
      <c r="F4519" s="2">
        <f t="shared" si="143"/>
        <v>38115.6590140081</v>
      </c>
    </row>
    <row r="4520" spans="1:6">
      <c r="A4520" s="5">
        <v>0.713138850581661</v>
      </c>
      <c r="B4520" s="5">
        <v>16515.7516563565</v>
      </c>
      <c r="C4520" s="5">
        <v>1.20071272182095</v>
      </c>
      <c r="D4520" s="5">
        <v>51739.3534387957</v>
      </c>
      <c r="E4520" s="2">
        <f t="shared" si="142"/>
        <v>0.487573871239289</v>
      </c>
      <c r="F4520" s="2">
        <f t="shared" si="143"/>
        <v>35223.6017824392</v>
      </c>
    </row>
    <row r="4521" spans="1:6">
      <c r="A4521" s="5">
        <v>0.73291473853114</v>
      </c>
      <c r="B4521" s="5">
        <v>18577.9395197068</v>
      </c>
      <c r="C4521" s="5">
        <v>1.26306059775508</v>
      </c>
      <c r="D4521" s="5">
        <v>55788.3808361101</v>
      </c>
      <c r="E4521" s="2">
        <f t="shared" si="142"/>
        <v>0.53014585922394</v>
      </c>
      <c r="F4521" s="2">
        <f t="shared" si="143"/>
        <v>37210.4413164033</v>
      </c>
    </row>
    <row r="4522" spans="1:6">
      <c r="A4522" s="5">
        <v>0.752900657500995</v>
      </c>
      <c r="B4522" s="5">
        <v>25713.2069826894</v>
      </c>
      <c r="C4522" s="5">
        <v>1.32916100777407</v>
      </c>
      <c r="D4522" s="5">
        <v>67744.0619528905</v>
      </c>
      <c r="E4522" s="2">
        <f t="shared" si="142"/>
        <v>0.576260350273075</v>
      </c>
      <c r="F4522" s="2">
        <f t="shared" si="143"/>
        <v>42030.8549702011</v>
      </c>
    </row>
    <row r="4523" spans="1:6">
      <c r="A4523" s="5">
        <v>0.709239890764424</v>
      </c>
      <c r="B4523" s="5">
        <v>16791.6442621396</v>
      </c>
      <c r="C4523" s="5">
        <v>1.22231222237835</v>
      </c>
      <c r="D4523" s="5">
        <v>54024.1746771994</v>
      </c>
      <c r="E4523" s="2">
        <f t="shared" si="142"/>
        <v>0.513072331613926</v>
      </c>
      <c r="F4523" s="2">
        <f t="shared" si="143"/>
        <v>37232.5304150598</v>
      </c>
    </row>
    <row r="4524" spans="1:6">
      <c r="A4524" s="5">
        <v>0.724266464031373</v>
      </c>
      <c r="B4524" s="5">
        <v>17972.1656198516</v>
      </c>
      <c r="C4524" s="5">
        <v>1.2413063548166</v>
      </c>
      <c r="D4524" s="5">
        <v>55614.7123591999</v>
      </c>
      <c r="E4524" s="2">
        <f t="shared" si="142"/>
        <v>0.517039890785227</v>
      </c>
      <c r="F4524" s="2">
        <f t="shared" si="143"/>
        <v>37642.5467393483</v>
      </c>
    </row>
    <row r="4525" spans="1:6">
      <c r="A4525" s="5">
        <v>0.741818284057352</v>
      </c>
      <c r="B4525" s="5">
        <v>23441.0319824004</v>
      </c>
      <c r="C4525" s="5">
        <v>1.25213032604175</v>
      </c>
      <c r="D4525" s="5">
        <v>61751.8397402396</v>
      </c>
      <c r="E4525" s="2">
        <f t="shared" si="142"/>
        <v>0.510312041984398</v>
      </c>
      <c r="F4525" s="2">
        <f t="shared" si="143"/>
        <v>38310.8077578392</v>
      </c>
    </row>
    <row r="4526" spans="1:6">
      <c r="A4526" s="5">
        <v>0.663142060200552</v>
      </c>
      <c r="B4526" s="5">
        <v>21418.3051532516</v>
      </c>
      <c r="C4526" s="5">
        <v>1.14547380851759</v>
      </c>
      <c r="D4526" s="5">
        <v>59493.201623545</v>
      </c>
      <c r="E4526" s="2">
        <f t="shared" si="142"/>
        <v>0.482331748317038</v>
      </c>
      <c r="F4526" s="2">
        <f t="shared" si="143"/>
        <v>38074.8964702934</v>
      </c>
    </row>
    <row r="4527" spans="1:6">
      <c r="A4527" s="5">
        <v>0.683678262815471</v>
      </c>
      <c r="B4527" s="5">
        <v>13612.7711606004</v>
      </c>
      <c r="C4527" s="5">
        <v>1.16867827874299</v>
      </c>
      <c r="D4527" s="5">
        <v>48970.9569265472</v>
      </c>
      <c r="E4527" s="2">
        <f t="shared" si="142"/>
        <v>0.485000015927519</v>
      </c>
      <c r="F4527" s="2">
        <f t="shared" si="143"/>
        <v>35358.1857659468</v>
      </c>
    </row>
    <row r="4528" spans="1:6">
      <c r="A4528" s="5">
        <v>0.752716927590793</v>
      </c>
      <c r="B4528" s="5">
        <v>19678.524083382</v>
      </c>
      <c r="C4528" s="5">
        <v>1.28846789954375</v>
      </c>
      <c r="D4528" s="5">
        <v>57600.1326882284</v>
      </c>
      <c r="E4528" s="2">
        <f t="shared" si="142"/>
        <v>0.535750971952957</v>
      </c>
      <c r="F4528" s="2">
        <f t="shared" si="143"/>
        <v>37921.6086048464</v>
      </c>
    </row>
    <row r="4529" spans="1:6">
      <c r="A4529" s="5">
        <v>0.764863974989781</v>
      </c>
      <c r="B4529" s="5">
        <v>14148.6000022617</v>
      </c>
      <c r="C4529" s="5">
        <v>1.33636082920994</v>
      </c>
      <c r="D4529" s="5">
        <v>49285.3633234734</v>
      </c>
      <c r="E4529" s="2">
        <f t="shared" si="142"/>
        <v>0.571496854220159</v>
      </c>
      <c r="F4529" s="2">
        <f t="shared" si="143"/>
        <v>35136.7633212117</v>
      </c>
    </row>
    <row r="4530" spans="1:6">
      <c r="A4530" s="5">
        <v>0.63812717749857</v>
      </c>
      <c r="B4530" s="5">
        <v>23201.5518556147</v>
      </c>
      <c r="C4530" s="5">
        <v>1.12487907308098</v>
      </c>
      <c r="D4530" s="5">
        <v>63290.3943630973</v>
      </c>
      <c r="E4530" s="2">
        <f t="shared" si="142"/>
        <v>0.48675189558241</v>
      </c>
      <c r="F4530" s="2">
        <f t="shared" si="143"/>
        <v>40088.8425074826</v>
      </c>
    </row>
    <row r="4531" spans="1:6">
      <c r="A4531" s="5">
        <v>0.69051057489274</v>
      </c>
      <c r="B4531" s="5">
        <v>23471.4578297628</v>
      </c>
      <c r="C4531" s="5">
        <v>1.19414703359764</v>
      </c>
      <c r="D4531" s="5">
        <v>61343.7829218232</v>
      </c>
      <c r="E4531" s="2">
        <f t="shared" si="142"/>
        <v>0.5036364587049</v>
      </c>
      <c r="F4531" s="2">
        <f t="shared" si="143"/>
        <v>37872.3250920604</v>
      </c>
    </row>
    <row r="4532" spans="1:6">
      <c r="A4532" s="5">
        <v>0.706325333881154</v>
      </c>
      <c r="B4532" s="5">
        <v>16799.1957520602</v>
      </c>
      <c r="C4532" s="5">
        <v>1.19527247801544</v>
      </c>
      <c r="D4532" s="5">
        <v>51412.7893371104</v>
      </c>
      <c r="E4532" s="2">
        <f t="shared" si="142"/>
        <v>0.488947144134286</v>
      </c>
      <c r="F4532" s="2">
        <f t="shared" si="143"/>
        <v>34613.5935850502</v>
      </c>
    </row>
    <row r="4533" spans="1:6">
      <c r="A4533" s="5">
        <v>0.698950496534947</v>
      </c>
      <c r="B4533" s="5">
        <v>30143.7526203741</v>
      </c>
      <c r="C4533" s="5">
        <v>1.17655918863274</v>
      </c>
      <c r="D4533" s="5">
        <v>72655.6435659154</v>
      </c>
      <c r="E4533" s="2">
        <f t="shared" si="142"/>
        <v>0.477608692097793</v>
      </c>
      <c r="F4533" s="2">
        <f t="shared" si="143"/>
        <v>42511.8909455413</v>
      </c>
    </row>
    <row r="4534" spans="1:6">
      <c r="A4534" s="5">
        <v>0.645620792230067</v>
      </c>
      <c r="B4534" s="5">
        <v>22116.7256880108</v>
      </c>
      <c r="C4534" s="5">
        <v>1.13705476856381</v>
      </c>
      <c r="D4534" s="5">
        <v>60766.8484189795</v>
      </c>
      <c r="E4534" s="2">
        <f t="shared" si="142"/>
        <v>0.491433976333743</v>
      </c>
      <c r="F4534" s="2">
        <f t="shared" si="143"/>
        <v>38650.1227309687</v>
      </c>
    </row>
    <row r="4535" spans="1:6">
      <c r="A4535" s="5">
        <v>0.723100151750269</v>
      </c>
      <c r="B4535" s="5">
        <v>24844.6454927767</v>
      </c>
      <c r="C4535" s="5">
        <v>1.24143217670126</v>
      </c>
      <c r="D4535" s="5">
        <v>62921.6333333062</v>
      </c>
      <c r="E4535" s="2">
        <f t="shared" si="142"/>
        <v>0.518332024950991</v>
      </c>
      <c r="F4535" s="2">
        <f t="shared" si="143"/>
        <v>38076.9878405295</v>
      </c>
    </row>
    <row r="4536" spans="1:6">
      <c r="A4536" s="5">
        <v>0.687574958289484</v>
      </c>
      <c r="B4536" s="5">
        <v>24300.7311270755</v>
      </c>
      <c r="C4536" s="5">
        <v>1.18424026158159</v>
      </c>
      <c r="D4536" s="5">
        <v>61264.697610542</v>
      </c>
      <c r="E4536" s="2">
        <f t="shared" si="142"/>
        <v>0.496665303292106</v>
      </c>
      <c r="F4536" s="2">
        <f t="shared" si="143"/>
        <v>36963.9664834665</v>
      </c>
    </row>
    <row r="4537" spans="1:6">
      <c r="A4537" s="5">
        <v>0.69203695845505</v>
      </c>
      <c r="B4537" s="5">
        <v>22535.2717112744</v>
      </c>
      <c r="C4537" s="5">
        <v>1.20926368762539</v>
      </c>
      <c r="D4537" s="5">
        <v>61170.6618729146</v>
      </c>
      <c r="E4537" s="2">
        <f t="shared" si="142"/>
        <v>0.51722672917034</v>
      </c>
      <c r="F4537" s="2">
        <f t="shared" si="143"/>
        <v>38635.3901616402</v>
      </c>
    </row>
    <row r="4538" spans="1:6">
      <c r="A4538" s="5">
        <v>0.688741034401184</v>
      </c>
      <c r="B4538" s="5">
        <v>21432.5610463137</v>
      </c>
      <c r="C4538" s="5">
        <v>1.15344429245643</v>
      </c>
      <c r="D4538" s="5">
        <v>59720.1021334227</v>
      </c>
      <c r="E4538" s="2">
        <f t="shared" si="142"/>
        <v>0.464703258055246</v>
      </c>
      <c r="F4538" s="2">
        <f t="shared" si="143"/>
        <v>38287.541087109</v>
      </c>
    </row>
    <row r="4539" spans="1:6">
      <c r="A4539" s="5">
        <v>0.754761952125481</v>
      </c>
      <c r="B4539" s="5">
        <v>23896.5429229662</v>
      </c>
      <c r="C4539" s="5">
        <v>1.25986164215746</v>
      </c>
      <c r="D4539" s="5">
        <v>64334.1308432291</v>
      </c>
      <c r="E4539" s="2">
        <f t="shared" si="142"/>
        <v>0.505099690031979</v>
      </c>
      <c r="F4539" s="2">
        <f t="shared" si="143"/>
        <v>40437.5879202629</v>
      </c>
    </row>
    <row r="4540" spans="1:6">
      <c r="A4540" s="5">
        <v>0.697320582594527</v>
      </c>
      <c r="B4540" s="5">
        <v>25300.5963604793</v>
      </c>
      <c r="C4540" s="5">
        <v>1.23626155434751</v>
      </c>
      <c r="D4540" s="5">
        <v>63537.4833936546</v>
      </c>
      <c r="E4540" s="2">
        <f t="shared" si="142"/>
        <v>0.538940971752983</v>
      </c>
      <c r="F4540" s="2">
        <f t="shared" si="143"/>
        <v>38236.8870331753</v>
      </c>
    </row>
    <row r="4541" spans="1:6">
      <c r="A4541" s="5">
        <v>0.729683196162776</v>
      </c>
      <c r="B4541" s="5">
        <v>18342.690804336</v>
      </c>
      <c r="C4541" s="5">
        <v>1.28593809976419</v>
      </c>
      <c r="D4541" s="5">
        <v>54561.1816362992</v>
      </c>
      <c r="E4541" s="2">
        <f t="shared" si="142"/>
        <v>0.556254903601414</v>
      </c>
      <c r="F4541" s="2">
        <f t="shared" si="143"/>
        <v>36218.4908319632</v>
      </c>
    </row>
    <row r="4542" spans="1:6">
      <c r="A4542" s="5">
        <v>0.733197216321138</v>
      </c>
      <c r="B4542" s="5">
        <v>19998.8146757506</v>
      </c>
      <c r="C4542" s="5">
        <v>1.28545815913647</v>
      </c>
      <c r="D4542" s="5">
        <v>55648.2823594038</v>
      </c>
      <c r="E4542" s="2">
        <f t="shared" si="142"/>
        <v>0.552260942815332</v>
      </c>
      <c r="F4542" s="2">
        <f t="shared" si="143"/>
        <v>35649.4676836532</v>
      </c>
    </row>
    <row r="4543" spans="1:6">
      <c r="A4543" s="5">
        <v>0.641268255896716</v>
      </c>
      <c r="B4543" s="5">
        <v>21994.3551740038</v>
      </c>
      <c r="C4543" s="5">
        <v>1.13504284639146</v>
      </c>
      <c r="D4543" s="5">
        <v>60269.3380826115</v>
      </c>
      <c r="E4543" s="2">
        <f t="shared" si="142"/>
        <v>0.493774590494744</v>
      </c>
      <c r="F4543" s="2">
        <f t="shared" si="143"/>
        <v>38274.9829086077</v>
      </c>
    </row>
    <row r="4544" spans="1:6">
      <c r="A4544" s="5">
        <v>0.747666866423663</v>
      </c>
      <c r="B4544" s="5">
        <v>22220.7497503663</v>
      </c>
      <c r="C4544" s="5">
        <v>1.31958694240383</v>
      </c>
      <c r="D4544" s="5">
        <v>59265.7023146293</v>
      </c>
      <c r="E4544" s="2">
        <f t="shared" si="142"/>
        <v>0.571920075980167</v>
      </c>
      <c r="F4544" s="2">
        <f t="shared" si="143"/>
        <v>37044.952564263</v>
      </c>
    </row>
    <row r="4545" spans="1:6">
      <c r="A4545" s="5">
        <v>0.683668187794548</v>
      </c>
      <c r="B4545" s="5">
        <v>17817.2203273611</v>
      </c>
      <c r="C4545" s="5">
        <v>1.1739382615006</v>
      </c>
      <c r="D4545" s="5">
        <v>54080.8367384499</v>
      </c>
      <c r="E4545" s="2">
        <f t="shared" si="142"/>
        <v>0.490270073706052</v>
      </c>
      <c r="F4545" s="2">
        <f t="shared" si="143"/>
        <v>36263.6164110888</v>
      </c>
    </row>
    <row r="4546" spans="1:6">
      <c r="A4546" s="5">
        <v>0.742899015659531</v>
      </c>
      <c r="B4546" s="5">
        <v>23142.9446128949</v>
      </c>
      <c r="C4546" s="5">
        <v>1.28335023108952</v>
      </c>
      <c r="D4546" s="5">
        <v>61418.7881693299</v>
      </c>
      <c r="E4546" s="2">
        <f t="shared" si="142"/>
        <v>0.540451215429989</v>
      </c>
      <c r="F4546" s="2">
        <f t="shared" si="143"/>
        <v>38275.843556435</v>
      </c>
    </row>
    <row r="4547" spans="1:6">
      <c r="A4547" s="5">
        <v>0.714415926884387</v>
      </c>
      <c r="B4547" s="5">
        <v>15811.0086470085</v>
      </c>
      <c r="C4547" s="5">
        <v>1.25687014975063</v>
      </c>
      <c r="D4547" s="5">
        <v>51955.9704774724</v>
      </c>
      <c r="E4547" s="2">
        <f t="shared" si="142"/>
        <v>0.542454222866243</v>
      </c>
      <c r="F4547" s="2">
        <f t="shared" si="143"/>
        <v>36144.9618304639</v>
      </c>
    </row>
    <row r="4548" spans="1:6">
      <c r="A4548" s="5">
        <v>0.705027386760904</v>
      </c>
      <c r="B4548" s="5">
        <v>20801.7808142192</v>
      </c>
      <c r="C4548" s="5">
        <v>1.23200838123252</v>
      </c>
      <c r="D4548" s="5">
        <v>57267.3910769896</v>
      </c>
      <c r="E4548" s="2">
        <f t="shared" ref="E4548:E4611" si="144">C4548-A4548</f>
        <v>0.526980994471616</v>
      </c>
      <c r="F4548" s="2">
        <f t="shared" ref="F4548:F4611" si="145">D4548-B4548</f>
        <v>36465.6102627704</v>
      </c>
    </row>
    <row r="4549" spans="1:6">
      <c r="A4549" s="5">
        <v>0.780802001757306</v>
      </c>
      <c r="B4549" s="5">
        <v>21834.5879354472</v>
      </c>
      <c r="C4549" s="5">
        <v>1.3799769454213</v>
      </c>
      <c r="D4549" s="5">
        <v>60097.1766002315</v>
      </c>
      <c r="E4549" s="2">
        <f t="shared" si="144"/>
        <v>0.599174943663994</v>
      </c>
      <c r="F4549" s="2">
        <f t="shared" si="145"/>
        <v>38262.5886647843</v>
      </c>
    </row>
    <row r="4550" spans="1:6">
      <c r="A4550" s="5">
        <v>0.673537466113354</v>
      </c>
      <c r="B4550" s="5">
        <v>19298.3507586494</v>
      </c>
      <c r="C4550" s="5">
        <v>1.14529655684888</v>
      </c>
      <c r="D4550" s="5">
        <v>56050.2095652353</v>
      </c>
      <c r="E4550" s="2">
        <f t="shared" si="144"/>
        <v>0.471759090735526</v>
      </c>
      <c r="F4550" s="2">
        <f t="shared" si="145"/>
        <v>36751.8588065859</v>
      </c>
    </row>
    <row r="4551" spans="1:6">
      <c r="A4551" s="5">
        <v>0.708747563461188</v>
      </c>
      <c r="B4551" s="5">
        <v>17437.7672665363</v>
      </c>
      <c r="C4551" s="5">
        <v>1.20439281803737</v>
      </c>
      <c r="D4551" s="5">
        <v>52641.7399679457</v>
      </c>
      <c r="E4551" s="2">
        <f t="shared" si="144"/>
        <v>0.495645254576182</v>
      </c>
      <c r="F4551" s="2">
        <f t="shared" si="145"/>
        <v>35203.9727014094</v>
      </c>
    </row>
    <row r="4552" spans="1:6">
      <c r="A4552" s="5">
        <v>0.685330492476659</v>
      </c>
      <c r="B4552" s="5">
        <v>25096.7574402033</v>
      </c>
      <c r="C4552" s="5">
        <v>1.17564332584999</v>
      </c>
      <c r="D4552" s="5">
        <v>61074.2403916725</v>
      </c>
      <c r="E4552" s="2">
        <f t="shared" si="144"/>
        <v>0.490312833373331</v>
      </c>
      <c r="F4552" s="2">
        <f t="shared" si="145"/>
        <v>35977.4829514692</v>
      </c>
    </row>
    <row r="4553" spans="1:6">
      <c r="A4553" s="5">
        <v>0.698046131873163</v>
      </c>
      <c r="B4553" s="5">
        <v>17380.9932707271</v>
      </c>
      <c r="C4553" s="5">
        <v>1.19573599256184</v>
      </c>
      <c r="D4553" s="5">
        <v>54077.3914734583</v>
      </c>
      <c r="E4553" s="2">
        <f t="shared" si="144"/>
        <v>0.497689860688677</v>
      </c>
      <c r="F4553" s="2">
        <f t="shared" si="145"/>
        <v>36696.3982027312</v>
      </c>
    </row>
    <row r="4554" spans="1:6">
      <c r="A4554" s="5">
        <v>0.671547340694691</v>
      </c>
      <c r="B4554" s="5">
        <v>27571.1504156446</v>
      </c>
      <c r="C4554" s="5">
        <v>1.1536220106641</v>
      </c>
      <c r="D4554" s="5">
        <v>69309.4109632641</v>
      </c>
      <c r="E4554" s="2">
        <f t="shared" si="144"/>
        <v>0.482074669969409</v>
      </c>
      <c r="F4554" s="2">
        <f t="shared" si="145"/>
        <v>41738.2605476195</v>
      </c>
    </row>
    <row r="4555" spans="1:6">
      <c r="A4555" s="5">
        <v>0.711316827180508</v>
      </c>
      <c r="B4555" s="5">
        <v>17717.6832900274</v>
      </c>
      <c r="C4555" s="5">
        <v>1.20785651319717</v>
      </c>
      <c r="D4555" s="5">
        <v>54019.5010918684</v>
      </c>
      <c r="E4555" s="2">
        <f t="shared" si="144"/>
        <v>0.496539686016662</v>
      </c>
      <c r="F4555" s="2">
        <f t="shared" si="145"/>
        <v>36301.817801841</v>
      </c>
    </row>
    <row r="4556" spans="1:6">
      <c r="A4556" s="5">
        <v>0.677727419995619</v>
      </c>
      <c r="B4556" s="5">
        <v>19886.2218421055</v>
      </c>
      <c r="C4556" s="5">
        <v>1.20337824023548</v>
      </c>
      <c r="D4556" s="5">
        <v>56781.8710559988</v>
      </c>
      <c r="E4556" s="2">
        <f t="shared" si="144"/>
        <v>0.525650820239861</v>
      </c>
      <c r="F4556" s="2">
        <f t="shared" si="145"/>
        <v>36895.6492138933</v>
      </c>
    </row>
    <row r="4557" spans="1:6">
      <c r="A4557" s="5">
        <v>0.701709780700278</v>
      </c>
      <c r="B4557" s="5">
        <v>23139.0333496418</v>
      </c>
      <c r="C4557" s="5">
        <v>1.21152969524073</v>
      </c>
      <c r="D4557" s="5">
        <v>64449.7718011215</v>
      </c>
      <c r="E4557" s="2">
        <f t="shared" si="144"/>
        <v>0.509819914540452</v>
      </c>
      <c r="F4557" s="2">
        <f t="shared" si="145"/>
        <v>41310.7384514797</v>
      </c>
    </row>
    <row r="4558" spans="1:6">
      <c r="A4558" s="5">
        <v>0.728403825589588</v>
      </c>
      <c r="B4558" s="5">
        <v>18705.0219857387</v>
      </c>
      <c r="C4558" s="5">
        <v>1.26665565202248</v>
      </c>
      <c r="D4558" s="5">
        <v>54380.4256027325</v>
      </c>
      <c r="E4558" s="2">
        <f t="shared" si="144"/>
        <v>0.538251826432892</v>
      </c>
      <c r="F4558" s="2">
        <f t="shared" si="145"/>
        <v>35675.4036169938</v>
      </c>
    </row>
    <row r="4559" spans="1:6">
      <c r="A4559" s="5">
        <v>0.712375513445359</v>
      </c>
      <c r="B4559" s="5">
        <v>19327.8138066704</v>
      </c>
      <c r="C4559" s="5">
        <v>1.22227711814557</v>
      </c>
      <c r="D4559" s="5">
        <v>57350.9402451708</v>
      </c>
      <c r="E4559" s="2">
        <f t="shared" si="144"/>
        <v>0.509901604700211</v>
      </c>
      <c r="F4559" s="2">
        <f t="shared" si="145"/>
        <v>38023.1264385004</v>
      </c>
    </row>
    <row r="4560" spans="1:6">
      <c r="A4560" s="5">
        <v>0.697332657456545</v>
      </c>
      <c r="B4560" s="5">
        <v>22582.0463379865</v>
      </c>
      <c r="C4560" s="5">
        <v>1.19927885138447</v>
      </c>
      <c r="D4560" s="5">
        <v>60650.8383820782</v>
      </c>
      <c r="E4560" s="2">
        <f t="shared" si="144"/>
        <v>0.501946193927925</v>
      </c>
      <c r="F4560" s="2">
        <f t="shared" si="145"/>
        <v>38068.7920440917</v>
      </c>
    </row>
    <row r="4561" spans="1:6">
      <c r="A4561" s="5">
        <v>0.68370862589233</v>
      </c>
      <c r="B4561" s="5">
        <v>13641.6110743526</v>
      </c>
      <c r="C4561" s="5">
        <v>1.17632280818404</v>
      </c>
      <c r="D4561" s="5">
        <v>47485.4637931961</v>
      </c>
      <c r="E4561" s="2">
        <f t="shared" si="144"/>
        <v>0.49261418229171</v>
      </c>
      <c r="F4561" s="2">
        <f t="shared" si="145"/>
        <v>33843.8527188435</v>
      </c>
    </row>
    <row r="4562" spans="1:6">
      <c r="A4562" s="5">
        <v>0.661748173014779</v>
      </c>
      <c r="B4562" s="5">
        <v>20010.5446871204</v>
      </c>
      <c r="C4562" s="5">
        <v>1.17623037418984</v>
      </c>
      <c r="D4562" s="5">
        <v>58518.5846317188</v>
      </c>
      <c r="E4562" s="2">
        <f t="shared" si="144"/>
        <v>0.514482201175061</v>
      </c>
      <c r="F4562" s="2">
        <f t="shared" si="145"/>
        <v>38508.0399445984</v>
      </c>
    </row>
    <row r="4563" spans="1:6">
      <c r="A4563" s="5">
        <v>0.728079347720277</v>
      </c>
      <c r="B4563" s="5">
        <v>18661.026096719</v>
      </c>
      <c r="C4563" s="5">
        <v>1.24649004668065</v>
      </c>
      <c r="D4563" s="5">
        <v>56304.1744944788</v>
      </c>
      <c r="E4563" s="2">
        <f t="shared" si="144"/>
        <v>0.518410698960373</v>
      </c>
      <c r="F4563" s="2">
        <f t="shared" si="145"/>
        <v>37643.1483977598</v>
      </c>
    </row>
    <row r="4564" spans="1:6">
      <c r="A4564" s="5">
        <v>0.697378164126787</v>
      </c>
      <c r="B4564" s="5">
        <v>21060.9954931287</v>
      </c>
      <c r="C4564" s="5">
        <v>1.2008713285444</v>
      </c>
      <c r="D4564" s="5">
        <v>57133.8326687582</v>
      </c>
      <c r="E4564" s="2">
        <f t="shared" si="144"/>
        <v>0.503493164417613</v>
      </c>
      <c r="F4564" s="2">
        <f t="shared" si="145"/>
        <v>36072.8371756295</v>
      </c>
    </row>
    <row r="4565" spans="1:6">
      <c r="A4565" s="5">
        <v>0.704331139815649</v>
      </c>
      <c r="B4565" s="5">
        <v>23249.234840146</v>
      </c>
      <c r="C4565" s="5">
        <v>1.23873977408599</v>
      </c>
      <c r="D4565" s="5">
        <v>64244.9020171104</v>
      </c>
      <c r="E4565" s="2">
        <f t="shared" si="144"/>
        <v>0.534408634270341</v>
      </c>
      <c r="F4565" s="2">
        <f t="shared" si="145"/>
        <v>40995.6671769644</v>
      </c>
    </row>
    <row r="4566" spans="1:6">
      <c r="A4566" s="5">
        <v>0.65685384873488</v>
      </c>
      <c r="B4566" s="5">
        <v>19844.1453984151</v>
      </c>
      <c r="C4566" s="5">
        <v>1.14974452278944</v>
      </c>
      <c r="D4566" s="5">
        <v>56524.960152724</v>
      </c>
      <c r="E4566" s="2">
        <f t="shared" si="144"/>
        <v>0.49289067405456</v>
      </c>
      <c r="F4566" s="2">
        <f t="shared" si="145"/>
        <v>36680.8147543089</v>
      </c>
    </row>
    <row r="4567" spans="1:6">
      <c r="A4567" s="5">
        <v>0.716261602995063</v>
      </c>
      <c r="B4567" s="5">
        <v>22556.8352929389</v>
      </c>
      <c r="C4567" s="5">
        <v>1.23285870350075</v>
      </c>
      <c r="D4567" s="5">
        <v>60031.0950578363</v>
      </c>
      <c r="E4567" s="2">
        <f t="shared" si="144"/>
        <v>0.516597100505687</v>
      </c>
      <c r="F4567" s="2">
        <f t="shared" si="145"/>
        <v>37474.2597648974</v>
      </c>
    </row>
    <row r="4568" spans="1:6">
      <c r="A4568" s="5">
        <v>0.748851112346139</v>
      </c>
      <c r="B4568" s="5">
        <v>17819.9764634522</v>
      </c>
      <c r="C4568" s="5">
        <v>1.25222668146099</v>
      </c>
      <c r="D4568" s="5">
        <v>52122.3801560912</v>
      </c>
      <c r="E4568" s="2">
        <f t="shared" si="144"/>
        <v>0.503375569114851</v>
      </c>
      <c r="F4568" s="2">
        <f t="shared" si="145"/>
        <v>34302.403692639</v>
      </c>
    </row>
    <row r="4569" spans="1:6">
      <c r="A4569" s="5">
        <v>0.721762007411914</v>
      </c>
      <c r="B4569" s="5">
        <v>20393.1526587604</v>
      </c>
      <c r="C4569" s="5">
        <v>1.2514852853954</v>
      </c>
      <c r="D4569" s="5">
        <v>58807.0656976132</v>
      </c>
      <c r="E4569" s="2">
        <f t="shared" si="144"/>
        <v>0.529723277983486</v>
      </c>
      <c r="F4569" s="2">
        <f t="shared" si="145"/>
        <v>38413.9130388528</v>
      </c>
    </row>
    <row r="4570" spans="1:6">
      <c r="A4570" s="5">
        <v>0.685350322106351</v>
      </c>
      <c r="B4570" s="5">
        <v>20389.1930499751</v>
      </c>
      <c r="C4570" s="5">
        <v>1.17601331637155</v>
      </c>
      <c r="D4570" s="5">
        <v>57436.6270992462</v>
      </c>
      <c r="E4570" s="2">
        <f t="shared" si="144"/>
        <v>0.490662994265199</v>
      </c>
      <c r="F4570" s="2">
        <f t="shared" si="145"/>
        <v>37047.4340492711</v>
      </c>
    </row>
    <row r="4571" spans="1:6">
      <c r="A4571" s="5">
        <v>0.643597914943034</v>
      </c>
      <c r="B4571" s="5">
        <v>17380.1750248453</v>
      </c>
      <c r="C4571" s="5">
        <v>1.0819225998622</v>
      </c>
      <c r="D4571" s="5">
        <v>53159.9131667437</v>
      </c>
      <c r="E4571" s="2">
        <f t="shared" si="144"/>
        <v>0.438324684919166</v>
      </c>
      <c r="F4571" s="2">
        <f t="shared" si="145"/>
        <v>35779.7381418984</v>
      </c>
    </row>
    <row r="4572" spans="1:6">
      <c r="A4572" s="5">
        <v>0.710610848897954</v>
      </c>
      <c r="B4572" s="5">
        <v>17760.8220827668</v>
      </c>
      <c r="C4572" s="5">
        <v>1.24081404413269</v>
      </c>
      <c r="D4572" s="5">
        <v>52460.7877675353</v>
      </c>
      <c r="E4572" s="2">
        <f t="shared" si="144"/>
        <v>0.530203195234736</v>
      </c>
      <c r="F4572" s="2">
        <f t="shared" si="145"/>
        <v>34699.9656847685</v>
      </c>
    </row>
    <row r="4573" spans="1:6">
      <c r="A4573" s="5">
        <v>0.69676548822115</v>
      </c>
      <c r="B4573" s="5">
        <v>26145.2892753937</v>
      </c>
      <c r="C4573" s="5">
        <v>1.22306634331674</v>
      </c>
      <c r="D4573" s="5">
        <v>64849.5846343057</v>
      </c>
      <c r="E4573" s="2">
        <f t="shared" si="144"/>
        <v>0.52630085509559</v>
      </c>
      <c r="F4573" s="2">
        <f t="shared" si="145"/>
        <v>38704.295358912</v>
      </c>
    </row>
    <row r="4574" spans="1:6">
      <c r="A4574" s="5">
        <v>0.694369423927889</v>
      </c>
      <c r="B4574" s="5">
        <v>20442.5545828085</v>
      </c>
      <c r="C4574" s="5">
        <v>1.21386179011402</v>
      </c>
      <c r="D4574" s="5">
        <v>57817.1327629714</v>
      </c>
      <c r="E4574" s="2">
        <f t="shared" si="144"/>
        <v>0.519492366186131</v>
      </c>
      <c r="F4574" s="2">
        <f t="shared" si="145"/>
        <v>37374.5781801629</v>
      </c>
    </row>
    <row r="4575" spans="1:6">
      <c r="A4575" s="5">
        <v>0.721383142718247</v>
      </c>
      <c r="B4575" s="5">
        <v>20260.1852516387</v>
      </c>
      <c r="C4575" s="5">
        <v>1.25728439452595</v>
      </c>
      <c r="D4575" s="5">
        <v>57423.6065899146</v>
      </c>
      <c r="E4575" s="2">
        <f t="shared" si="144"/>
        <v>0.535901251807703</v>
      </c>
      <c r="F4575" s="2">
        <f t="shared" si="145"/>
        <v>37163.4213382759</v>
      </c>
    </row>
    <row r="4576" spans="1:6">
      <c r="A4576" s="5">
        <v>0.700426865485954</v>
      </c>
      <c r="B4576" s="5">
        <v>18882.8407396599</v>
      </c>
      <c r="C4576" s="5">
        <v>1.1881618611921</v>
      </c>
      <c r="D4576" s="5">
        <v>56157.5550024383</v>
      </c>
      <c r="E4576" s="2">
        <f t="shared" si="144"/>
        <v>0.487734995706146</v>
      </c>
      <c r="F4576" s="2">
        <f t="shared" si="145"/>
        <v>37274.7142627784</v>
      </c>
    </row>
    <row r="4577" spans="1:6">
      <c r="A4577" s="5">
        <v>0.703323517975469</v>
      </c>
      <c r="B4577" s="5">
        <v>20691.5284012754</v>
      </c>
      <c r="C4577" s="5">
        <v>1.21459564535014</v>
      </c>
      <c r="D4577" s="5">
        <v>59124.4441907357</v>
      </c>
      <c r="E4577" s="2">
        <f t="shared" si="144"/>
        <v>0.511272127374671</v>
      </c>
      <c r="F4577" s="2">
        <f t="shared" si="145"/>
        <v>38432.9157894603</v>
      </c>
    </row>
    <row r="4578" spans="1:6">
      <c r="A4578" s="5">
        <v>0.701012182922048</v>
      </c>
      <c r="B4578" s="5">
        <v>15501.9273813794</v>
      </c>
      <c r="C4578" s="5">
        <v>1.18684728883956</v>
      </c>
      <c r="D4578" s="5">
        <v>50651.88088984</v>
      </c>
      <c r="E4578" s="2">
        <f t="shared" si="144"/>
        <v>0.485835105917512</v>
      </c>
      <c r="F4578" s="2">
        <f t="shared" si="145"/>
        <v>35149.9535084606</v>
      </c>
    </row>
    <row r="4579" spans="1:6">
      <c r="A4579" s="5">
        <v>0.687687762377643</v>
      </c>
      <c r="B4579" s="5">
        <v>16654.4411804152</v>
      </c>
      <c r="C4579" s="5">
        <v>1.21834171377059</v>
      </c>
      <c r="D4579" s="5">
        <v>53409.1396708299</v>
      </c>
      <c r="E4579" s="2">
        <f t="shared" si="144"/>
        <v>0.530653951392947</v>
      </c>
      <c r="F4579" s="2">
        <f t="shared" si="145"/>
        <v>36754.6984904147</v>
      </c>
    </row>
    <row r="4580" spans="1:6">
      <c r="A4580" s="5">
        <v>0.686479959541799</v>
      </c>
      <c r="B4580" s="5">
        <v>21441.0741711147</v>
      </c>
      <c r="C4580" s="5">
        <v>1.17478675395447</v>
      </c>
      <c r="D4580" s="5">
        <v>57441.0033354796</v>
      </c>
      <c r="E4580" s="2">
        <f t="shared" si="144"/>
        <v>0.488306794412671</v>
      </c>
      <c r="F4580" s="2">
        <f t="shared" si="145"/>
        <v>35999.9291643649</v>
      </c>
    </row>
    <row r="4581" spans="1:6">
      <c r="A4581" s="5">
        <v>0.697651026348367</v>
      </c>
      <c r="B4581" s="5">
        <v>26607.5310796424</v>
      </c>
      <c r="C4581" s="5">
        <v>1.22480326130091</v>
      </c>
      <c r="D4581" s="5">
        <v>66707.5279668284</v>
      </c>
      <c r="E4581" s="2">
        <f t="shared" si="144"/>
        <v>0.527152234952543</v>
      </c>
      <c r="F4581" s="2">
        <f t="shared" si="145"/>
        <v>40099.996887186</v>
      </c>
    </row>
    <row r="4582" spans="1:6">
      <c r="A4582" s="5">
        <v>0.693428130044531</v>
      </c>
      <c r="B4582" s="5">
        <v>18372.0976027089</v>
      </c>
      <c r="C4582" s="5">
        <v>1.20418023519351</v>
      </c>
      <c r="D4582" s="5">
        <v>55414.971933012</v>
      </c>
      <c r="E4582" s="2">
        <f t="shared" si="144"/>
        <v>0.510752105148979</v>
      </c>
      <c r="F4582" s="2">
        <f t="shared" si="145"/>
        <v>37042.8743303031</v>
      </c>
    </row>
    <row r="4583" spans="1:6">
      <c r="A4583" s="5">
        <v>0.690315785665199</v>
      </c>
      <c r="B4583" s="5">
        <v>18867.5005733361</v>
      </c>
      <c r="C4583" s="5">
        <v>1.173279463403</v>
      </c>
      <c r="D4583" s="5">
        <v>55498.427118525</v>
      </c>
      <c r="E4583" s="2">
        <f t="shared" si="144"/>
        <v>0.482963677737801</v>
      </c>
      <c r="F4583" s="2">
        <f t="shared" si="145"/>
        <v>36630.9265451889</v>
      </c>
    </row>
    <row r="4584" spans="1:6">
      <c r="A4584" s="5">
        <v>0.688387913613547</v>
      </c>
      <c r="B4584" s="5">
        <v>21851.3341853088</v>
      </c>
      <c r="C4584" s="5">
        <v>1.20000449913482</v>
      </c>
      <c r="D4584" s="5">
        <v>63317.8125169253</v>
      </c>
      <c r="E4584" s="2">
        <f t="shared" si="144"/>
        <v>0.511616585521273</v>
      </c>
      <c r="F4584" s="2">
        <f t="shared" si="145"/>
        <v>41466.4783316165</v>
      </c>
    </row>
    <row r="4585" spans="1:6">
      <c r="A4585" s="5">
        <v>0.668702738525773</v>
      </c>
      <c r="B4585" s="5">
        <v>17355.6911969773</v>
      </c>
      <c r="C4585" s="5">
        <v>1.14046311818254</v>
      </c>
      <c r="D4585" s="5">
        <v>53406.4423051046</v>
      </c>
      <c r="E4585" s="2">
        <f t="shared" si="144"/>
        <v>0.471760379656767</v>
      </c>
      <c r="F4585" s="2">
        <f t="shared" si="145"/>
        <v>36050.7511081273</v>
      </c>
    </row>
    <row r="4586" spans="1:6">
      <c r="A4586" s="5">
        <v>0.687247689874031</v>
      </c>
      <c r="B4586" s="5">
        <v>18300.1713048849</v>
      </c>
      <c r="C4586" s="5">
        <v>1.18034243432883</v>
      </c>
      <c r="D4586" s="5">
        <v>55961.3416579307</v>
      </c>
      <c r="E4586" s="2">
        <f t="shared" si="144"/>
        <v>0.493094744454799</v>
      </c>
      <c r="F4586" s="2">
        <f t="shared" si="145"/>
        <v>37661.1703530458</v>
      </c>
    </row>
    <row r="4587" spans="1:6">
      <c r="A4587" s="5">
        <v>0.703867897388146</v>
      </c>
      <c r="B4587" s="5">
        <v>21212.775017631</v>
      </c>
      <c r="C4587" s="5">
        <v>1.23338103620786</v>
      </c>
      <c r="D4587" s="5">
        <v>58479.1852680966</v>
      </c>
      <c r="E4587" s="2">
        <f t="shared" si="144"/>
        <v>0.529513138819714</v>
      </c>
      <c r="F4587" s="2">
        <f t="shared" si="145"/>
        <v>37266.4102504656</v>
      </c>
    </row>
    <row r="4588" spans="1:6">
      <c r="A4588" s="5">
        <v>0.719457081665535</v>
      </c>
      <c r="B4588" s="5">
        <v>19920.0573490899</v>
      </c>
      <c r="C4588" s="5">
        <v>1.25923238321315</v>
      </c>
      <c r="D4588" s="5">
        <v>57191.2689158309</v>
      </c>
      <c r="E4588" s="2">
        <f t="shared" si="144"/>
        <v>0.539775301547615</v>
      </c>
      <c r="F4588" s="2">
        <f t="shared" si="145"/>
        <v>37271.211566741</v>
      </c>
    </row>
    <row r="4589" spans="1:6">
      <c r="A4589" s="5">
        <v>0.698350542209385</v>
      </c>
      <c r="B4589" s="5">
        <v>22799.882625929</v>
      </c>
      <c r="C4589" s="5">
        <v>1.18704308022881</v>
      </c>
      <c r="D4589" s="5">
        <v>60092.6198948136</v>
      </c>
      <c r="E4589" s="2">
        <f t="shared" si="144"/>
        <v>0.488692538019425</v>
      </c>
      <c r="F4589" s="2">
        <f t="shared" si="145"/>
        <v>37292.7372688846</v>
      </c>
    </row>
    <row r="4590" spans="1:6">
      <c r="A4590" s="5">
        <v>0.719015369572451</v>
      </c>
      <c r="B4590" s="5">
        <v>17946.8905227444</v>
      </c>
      <c r="C4590" s="5">
        <v>1.26298581687626</v>
      </c>
      <c r="D4590" s="5">
        <v>52742.4689122946</v>
      </c>
      <c r="E4590" s="2">
        <f t="shared" si="144"/>
        <v>0.543970447303809</v>
      </c>
      <c r="F4590" s="2">
        <f t="shared" si="145"/>
        <v>34795.5783895502</v>
      </c>
    </row>
    <row r="4591" spans="1:6">
      <c r="A4591" s="5">
        <v>0.671793766638742</v>
      </c>
      <c r="B4591" s="5">
        <v>24102.5281232764</v>
      </c>
      <c r="C4591" s="5">
        <v>1.15792708342303</v>
      </c>
      <c r="D4591" s="5">
        <v>62995.1169681092</v>
      </c>
      <c r="E4591" s="2">
        <f t="shared" si="144"/>
        <v>0.486133316784288</v>
      </c>
      <c r="F4591" s="2">
        <f t="shared" si="145"/>
        <v>38892.5888448328</v>
      </c>
    </row>
    <row r="4592" spans="1:6">
      <c r="A4592" s="5">
        <v>0.699464304196723</v>
      </c>
      <c r="B4592" s="5">
        <v>20658.0158612671</v>
      </c>
      <c r="C4592" s="5">
        <v>1.21250402454415</v>
      </c>
      <c r="D4592" s="5">
        <v>58360.498013512</v>
      </c>
      <c r="E4592" s="2">
        <f t="shared" si="144"/>
        <v>0.513039720347427</v>
      </c>
      <c r="F4592" s="2">
        <f t="shared" si="145"/>
        <v>37702.4821522449</v>
      </c>
    </row>
    <row r="4593" spans="1:6">
      <c r="A4593" s="5">
        <v>0.655972864595579</v>
      </c>
      <c r="B4593" s="5">
        <v>20456.7514200098</v>
      </c>
      <c r="C4593" s="5">
        <v>1.15907633022543</v>
      </c>
      <c r="D4593" s="5">
        <v>57180.525368565</v>
      </c>
      <c r="E4593" s="2">
        <f t="shared" si="144"/>
        <v>0.503103465629851</v>
      </c>
      <c r="F4593" s="2">
        <f t="shared" si="145"/>
        <v>36723.7739485552</v>
      </c>
    </row>
    <row r="4594" spans="1:6">
      <c r="A4594" s="5">
        <v>0.662309240733554</v>
      </c>
      <c r="B4594" s="5">
        <v>17154.1479156899</v>
      </c>
      <c r="C4594" s="5">
        <v>1.15263726985553</v>
      </c>
      <c r="D4594" s="5">
        <v>53127.7439456863</v>
      </c>
      <c r="E4594" s="2">
        <f t="shared" si="144"/>
        <v>0.490328029121976</v>
      </c>
      <c r="F4594" s="2">
        <f t="shared" si="145"/>
        <v>35973.5960299964</v>
      </c>
    </row>
    <row r="4595" spans="1:6">
      <c r="A4595" s="5">
        <v>0.733329213698261</v>
      </c>
      <c r="B4595" s="5">
        <v>16763.40552509</v>
      </c>
      <c r="C4595" s="5">
        <v>1.24799330806818</v>
      </c>
      <c r="D4595" s="5">
        <v>53487.5528076268</v>
      </c>
      <c r="E4595" s="2">
        <f t="shared" si="144"/>
        <v>0.514664094369919</v>
      </c>
      <c r="F4595" s="2">
        <f t="shared" si="145"/>
        <v>36724.1472825368</v>
      </c>
    </row>
    <row r="4596" spans="1:6">
      <c r="A4596" s="5">
        <v>0.726463684488912</v>
      </c>
      <c r="B4596" s="5">
        <v>18828.2108445669</v>
      </c>
      <c r="C4596" s="5">
        <v>1.27129912552502</v>
      </c>
      <c r="D4596" s="5">
        <v>56669.5050717058</v>
      </c>
      <c r="E4596" s="2">
        <f t="shared" si="144"/>
        <v>0.544835441036108</v>
      </c>
      <c r="F4596" s="2">
        <f t="shared" si="145"/>
        <v>37841.2942271389</v>
      </c>
    </row>
    <row r="4597" spans="1:6">
      <c r="A4597" s="5">
        <v>0.726846622731347</v>
      </c>
      <c r="B4597" s="5">
        <v>22915.2430828227</v>
      </c>
      <c r="C4597" s="5">
        <v>1.26359415353528</v>
      </c>
      <c r="D4597" s="5">
        <v>60681.3050482243</v>
      </c>
      <c r="E4597" s="2">
        <f t="shared" si="144"/>
        <v>0.536747530803933</v>
      </c>
      <c r="F4597" s="2">
        <f t="shared" si="145"/>
        <v>37766.0619654016</v>
      </c>
    </row>
    <row r="4598" spans="1:6">
      <c r="A4598" s="5">
        <v>0.76236964306488</v>
      </c>
      <c r="B4598" s="5">
        <v>23820.6358171468</v>
      </c>
      <c r="C4598" s="5">
        <v>1.34136552359329</v>
      </c>
      <c r="D4598" s="5">
        <v>61416.4048346155</v>
      </c>
      <c r="E4598" s="2">
        <f t="shared" si="144"/>
        <v>0.57899588052841</v>
      </c>
      <c r="F4598" s="2">
        <f t="shared" si="145"/>
        <v>37595.7690174687</v>
      </c>
    </row>
    <row r="4599" spans="1:6">
      <c r="A4599" s="5">
        <v>0.681022682172942</v>
      </c>
      <c r="B4599" s="5">
        <v>19502.4585707597</v>
      </c>
      <c r="C4599" s="5">
        <v>1.1787787081423</v>
      </c>
      <c r="D4599" s="5">
        <v>56566.7368673454</v>
      </c>
      <c r="E4599" s="2">
        <f t="shared" si="144"/>
        <v>0.497756025969358</v>
      </c>
      <c r="F4599" s="2">
        <f t="shared" si="145"/>
        <v>37064.2782965857</v>
      </c>
    </row>
    <row r="4600" spans="1:6">
      <c r="A4600" s="5">
        <v>0.714297355645271</v>
      </c>
      <c r="B4600" s="5">
        <v>17023.0604704519</v>
      </c>
      <c r="C4600" s="5">
        <v>1.20749230680239</v>
      </c>
      <c r="D4600" s="5">
        <v>51696.8016272521</v>
      </c>
      <c r="E4600" s="2">
        <f t="shared" si="144"/>
        <v>0.493194951157119</v>
      </c>
      <c r="F4600" s="2">
        <f t="shared" si="145"/>
        <v>34673.7411568002</v>
      </c>
    </row>
    <row r="4601" spans="1:6">
      <c r="A4601" s="5">
        <v>0.685194346806537</v>
      </c>
      <c r="B4601" s="5">
        <v>15952.524420749</v>
      </c>
      <c r="C4601" s="5">
        <v>1.20071057681276</v>
      </c>
      <c r="D4601" s="5">
        <v>50198.9729390233</v>
      </c>
      <c r="E4601" s="2">
        <f t="shared" si="144"/>
        <v>0.515516230006223</v>
      </c>
      <c r="F4601" s="2">
        <f t="shared" si="145"/>
        <v>34246.4485182743</v>
      </c>
    </row>
    <row r="4602" spans="1:6">
      <c r="A4602" s="5">
        <v>0.673056131292365</v>
      </c>
      <c r="B4602" s="5">
        <v>21552.9401431498</v>
      </c>
      <c r="C4602" s="5">
        <v>1.21595219567153</v>
      </c>
      <c r="D4602" s="5">
        <v>63703.5332204344</v>
      </c>
      <c r="E4602" s="2">
        <f t="shared" si="144"/>
        <v>0.542896064379165</v>
      </c>
      <c r="F4602" s="2">
        <f t="shared" si="145"/>
        <v>42150.5930772846</v>
      </c>
    </row>
    <row r="4603" spans="1:6">
      <c r="A4603" s="5">
        <v>0.633602166715456</v>
      </c>
      <c r="B4603" s="5">
        <v>19058.2477138008</v>
      </c>
      <c r="C4603" s="5">
        <v>1.09925496713022</v>
      </c>
      <c r="D4603" s="5">
        <v>54383.3957884592</v>
      </c>
      <c r="E4603" s="2">
        <f t="shared" si="144"/>
        <v>0.465652800414764</v>
      </c>
      <c r="F4603" s="2">
        <f t="shared" si="145"/>
        <v>35325.1480746584</v>
      </c>
    </row>
    <row r="4604" spans="1:6">
      <c r="A4604" s="5">
        <v>0.691237002298769</v>
      </c>
      <c r="B4604" s="5">
        <v>18109.4521272077</v>
      </c>
      <c r="C4604" s="5">
        <v>1.18857339460179</v>
      </c>
      <c r="D4604" s="5">
        <v>54243.84003093</v>
      </c>
      <c r="E4604" s="2">
        <f t="shared" si="144"/>
        <v>0.497336392303021</v>
      </c>
      <c r="F4604" s="2">
        <f t="shared" si="145"/>
        <v>36134.3879037223</v>
      </c>
    </row>
    <row r="4605" spans="1:6">
      <c r="A4605" s="5">
        <v>0.699205146002929</v>
      </c>
      <c r="B4605" s="5">
        <v>16710.6706673278</v>
      </c>
      <c r="C4605" s="5">
        <v>1.17470254836643</v>
      </c>
      <c r="D4605" s="5">
        <v>52479.5092884358</v>
      </c>
      <c r="E4605" s="2">
        <f t="shared" si="144"/>
        <v>0.475497402363501</v>
      </c>
      <c r="F4605" s="2">
        <f t="shared" si="145"/>
        <v>35768.838621108</v>
      </c>
    </row>
    <row r="4606" spans="1:6">
      <c r="A4606" s="5">
        <v>0.729962596592576</v>
      </c>
      <c r="B4606" s="5">
        <v>21168.6586540443</v>
      </c>
      <c r="C4606" s="5">
        <v>1.2390665685038</v>
      </c>
      <c r="D4606" s="5">
        <v>58874.461282933</v>
      </c>
      <c r="E4606" s="2">
        <f t="shared" si="144"/>
        <v>0.509103971911224</v>
      </c>
      <c r="F4606" s="2">
        <f t="shared" si="145"/>
        <v>37705.8026288887</v>
      </c>
    </row>
    <row r="4607" spans="1:6">
      <c r="A4607" s="5">
        <v>0.693262506200896</v>
      </c>
      <c r="B4607" s="5">
        <v>22348.7337389697</v>
      </c>
      <c r="C4607" s="5">
        <v>1.22217399176486</v>
      </c>
      <c r="D4607" s="5">
        <v>62504.2657646795</v>
      </c>
      <c r="E4607" s="2">
        <f t="shared" si="144"/>
        <v>0.528911485563964</v>
      </c>
      <c r="F4607" s="2">
        <f t="shared" si="145"/>
        <v>40155.5320257098</v>
      </c>
    </row>
    <row r="4608" spans="1:6">
      <c r="A4608" s="5">
        <v>0.725326424367846</v>
      </c>
      <c r="B4608" s="5">
        <v>18859.381777107</v>
      </c>
      <c r="C4608" s="5">
        <v>1.25620678995643</v>
      </c>
      <c r="D4608" s="5">
        <v>56201.7130289423</v>
      </c>
      <c r="E4608" s="2">
        <f t="shared" si="144"/>
        <v>0.530880365588584</v>
      </c>
      <c r="F4608" s="2">
        <f t="shared" si="145"/>
        <v>37342.3312518353</v>
      </c>
    </row>
    <row r="4609" spans="1:6">
      <c r="A4609" s="5">
        <v>0.749405732774082</v>
      </c>
      <c r="B4609" s="5">
        <v>20973.9093808851</v>
      </c>
      <c r="C4609" s="5">
        <v>1.30012307669141</v>
      </c>
      <c r="D4609" s="5">
        <v>60528.3975251479</v>
      </c>
      <c r="E4609" s="2">
        <f t="shared" si="144"/>
        <v>0.550717343917328</v>
      </c>
      <c r="F4609" s="2">
        <f t="shared" si="145"/>
        <v>39554.4881442628</v>
      </c>
    </row>
    <row r="4610" spans="1:6">
      <c r="A4610" s="5">
        <v>0.72185257866814</v>
      </c>
      <c r="B4610" s="5">
        <v>18364.008381941</v>
      </c>
      <c r="C4610" s="5">
        <v>1.22493553919644</v>
      </c>
      <c r="D4610" s="5">
        <v>54349.742847161</v>
      </c>
      <c r="E4610" s="2">
        <f t="shared" si="144"/>
        <v>0.5030829605283</v>
      </c>
      <c r="F4610" s="2">
        <f t="shared" si="145"/>
        <v>35985.73446522</v>
      </c>
    </row>
    <row r="4611" spans="1:6">
      <c r="A4611" s="5">
        <v>0.670739348372577</v>
      </c>
      <c r="B4611" s="5">
        <v>19129.4558001054</v>
      </c>
      <c r="C4611" s="5">
        <v>1.16454268871349</v>
      </c>
      <c r="D4611" s="5">
        <v>56366.6901193278</v>
      </c>
      <c r="E4611" s="2">
        <f t="shared" si="144"/>
        <v>0.493803340340913</v>
      </c>
      <c r="F4611" s="2">
        <f t="shared" si="145"/>
        <v>37237.2343192224</v>
      </c>
    </row>
    <row r="4612" spans="1:6">
      <c r="A4612" s="5">
        <v>0.708746487251689</v>
      </c>
      <c r="B4612" s="5">
        <v>20738.0610138496</v>
      </c>
      <c r="C4612" s="5">
        <v>1.23093675243935</v>
      </c>
      <c r="D4612" s="5">
        <v>59887.1515783999</v>
      </c>
      <c r="E4612" s="2">
        <f t="shared" ref="E4612:E4675" si="146">C4612-A4612</f>
        <v>0.522190265187661</v>
      </c>
      <c r="F4612" s="2">
        <f t="shared" ref="F4612:F4675" si="147">D4612-B4612</f>
        <v>39149.0905645503</v>
      </c>
    </row>
    <row r="4613" spans="1:6">
      <c r="A4613" s="5">
        <v>0.686982701303043</v>
      </c>
      <c r="B4613" s="5">
        <v>17604.7155629838</v>
      </c>
      <c r="C4613" s="5">
        <v>1.17397411426481</v>
      </c>
      <c r="D4613" s="5">
        <v>54006.3987872158</v>
      </c>
      <c r="E4613" s="2">
        <f t="shared" si="146"/>
        <v>0.486991412961767</v>
      </c>
      <c r="F4613" s="2">
        <f t="shared" si="147"/>
        <v>36401.683224232</v>
      </c>
    </row>
    <row r="4614" spans="1:6">
      <c r="A4614" s="5">
        <v>0.658120375187721</v>
      </c>
      <c r="B4614" s="5">
        <v>24373.8581458403</v>
      </c>
      <c r="C4614" s="5">
        <v>1.09522964665151</v>
      </c>
      <c r="D4614" s="5">
        <v>60192.874552767</v>
      </c>
      <c r="E4614" s="2">
        <f t="shared" si="146"/>
        <v>0.437109271463789</v>
      </c>
      <c r="F4614" s="2">
        <f t="shared" si="147"/>
        <v>35819.0164069267</v>
      </c>
    </row>
    <row r="4615" spans="1:6">
      <c r="A4615" s="5">
        <v>0.740969729628812</v>
      </c>
      <c r="B4615" s="5">
        <v>17090.6011154785</v>
      </c>
      <c r="C4615" s="5">
        <v>1.31900891108485</v>
      </c>
      <c r="D4615" s="5">
        <v>54804.8587161344</v>
      </c>
      <c r="E4615" s="2">
        <f t="shared" si="146"/>
        <v>0.578039181456038</v>
      </c>
      <c r="F4615" s="2">
        <f t="shared" si="147"/>
        <v>37714.2576006559</v>
      </c>
    </row>
    <row r="4616" spans="1:6">
      <c r="A4616" s="5">
        <v>0.751369257520794</v>
      </c>
      <c r="B4616" s="5">
        <v>21159.2024207872</v>
      </c>
      <c r="C4616" s="5">
        <v>1.31444772794105</v>
      </c>
      <c r="D4616" s="5">
        <v>57319.4493974729</v>
      </c>
      <c r="E4616" s="2">
        <f t="shared" si="146"/>
        <v>0.563078470420256</v>
      </c>
      <c r="F4616" s="2">
        <f t="shared" si="147"/>
        <v>36160.2469766857</v>
      </c>
    </row>
    <row r="4617" spans="1:6">
      <c r="A4617" s="5">
        <v>0.722441173003299</v>
      </c>
      <c r="B4617" s="5">
        <v>19272.1089516104</v>
      </c>
      <c r="C4617" s="5">
        <v>1.24316159384174</v>
      </c>
      <c r="D4617" s="5">
        <v>53680.2369328483</v>
      </c>
      <c r="E4617" s="2">
        <f t="shared" si="146"/>
        <v>0.520720420838441</v>
      </c>
      <c r="F4617" s="2">
        <f t="shared" si="147"/>
        <v>34408.1279812379</v>
      </c>
    </row>
    <row r="4618" spans="1:6">
      <c r="A4618" s="5">
        <v>0.750269661481308</v>
      </c>
      <c r="B4618" s="5">
        <v>20084.983943691</v>
      </c>
      <c r="C4618" s="5">
        <v>1.28554592971472</v>
      </c>
      <c r="D4618" s="5">
        <v>55004.0714691953</v>
      </c>
      <c r="E4618" s="2">
        <f t="shared" si="146"/>
        <v>0.535276268233412</v>
      </c>
      <c r="F4618" s="2">
        <f t="shared" si="147"/>
        <v>34919.0875255043</v>
      </c>
    </row>
    <row r="4619" spans="1:6">
      <c r="A4619" s="5">
        <v>0.699047457373569</v>
      </c>
      <c r="B4619" s="5">
        <v>22818.2460750366</v>
      </c>
      <c r="C4619" s="5">
        <v>1.21826367454795</v>
      </c>
      <c r="D4619" s="5">
        <v>60681.5628301079</v>
      </c>
      <c r="E4619" s="2">
        <f t="shared" si="146"/>
        <v>0.519216217174381</v>
      </c>
      <c r="F4619" s="2">
        <f t="shared" si="147"/>
        <v>37863.3167550713</v>
      </c>
    </row>
    <row r="4620" spans="1:6">
      <c r="A4620" s="5">
        <v>0.706296415000192</v>
      </c>
      <c r="B4620" s="5">
        <v>19646.6864297223</v>
      </c>
      <c r="C4620" s="5">
        <v>1.26159735958729</v>
      </c>
      <c r="D4620" s="5">
        <v>56618.2300899377</v>
      </c>
      <c r="E4620" s="2">
        <f t="shared" si="146"/>
        <v>0.555300944587098</v>
      </c>
      <c r="F4620" s="2">
        <f t="shared" si="147"/>
        <v>36971.5436602154</v>
      </c>
    </row>
    <row r="4621" spans="1:6">
      <c r="A4621" s="5">
        <v>0.700827338371276</v>
      </c>
      <c r="B4621" s="5">
        <v>20227.1425653891</v>
      </c>
      <c r="C4621" s="5">
        <v>1.19898722853826</v>
      </c>
      <c r="D4621" s="5">
        <v>58936.0032133505</v>
      </c>
      <c r="E4621" s="2">
        <f t="shared" si="146"/>
        <v>0.498159890166984</v>
      </c>
      <c r="F4621" s="2">
        <f t="shared" si="147"/>
        <v>38708.8606479614</v>
      </c>
    </row>
    <row r="4622" spans="1:6">
      <c r="A4622" s="5">
        <v>0.724243178804491</v>
      </c>
      <c r="B4622" s="5">
        <v>16773.5346362112</v>
      </c>
      <c r="C4622" s="5">
        <v>1.24199991620146</v>
      </c>
      <c r="D4622" s="5">
        <v>52601.6795933779</v>
      </c>
      <c r="E4622" s="2">
        <f t="shared" si="146"/>
        <v>0.517756737396969</v>
      </c>
      <c r="F4622" s="2">
        <f t="shared" si="147"/>
        <v>35828.1449571667</v>
      </c>
    </row>
    <row r="4623" spans="1:6">
      <c r="A4623" s="5">
        <v>0.73150246250288</v>
      </c>
      <c r="B4623" s="5">
        <v>18658.7908166686</v>
      </c>
      <c r="C4623" s="5">
        <v>1.28591569095841</v>
      </c>
      <c r="D4623" s="5">
        <v>57123.325060372</v>
      </c>
      <c r="E4623" s="2">
        <f t="shared" si="146"/>
        <v>0.55441322845553</v>
      </c>
      <c r="F4623" s="2">
        <f t="shared" si="147"/>
        <v>38464.5342437034</v>
      </c>
    </row>
    <row r="4624" spans="1:6">
      <c r="A4624" s="5">
        <v>0.69208306842597</v>
      </c>
      <c r="B4624" s="5">
        <v>17142.538852085</v>
      </c>
      <c r="C4624" s="5">
        <v>1.20559156936139</v>
      </c>
      <c r="D4624" s="5">
        <v>53212.2701926417</v>
      </c>
      <c r="E4624" s="2">
        <f t="shared" si="146"/>
        <v>0.51350850093542</v>
      </c>
      <c r="F4624" s="2">
        <f t="shared" si="147"/>
        <v>36069.7313405567</v>
      </c>
    </row>
    <row r="4625" spans="1:6">
      <c r="A4625" s="5">
        <v>0.715271656958852</v>
      </c>
      <c r="B4625" s="5">
        <v>21991.3397569812</v>
      </c>
      <c r="C4625" s="5">
        <v>1.23793717560554</v>
      </c>
      <c r="D4625" s="5">
        <v>57765.5050464545</v>
      </c>
      <c r="E4625" s="2">
        <f t="shared" si="146"/>
        <v>0.522665518646688</v>
      </c>
      <c r="F4625" s="2">
        <f t="shared" si="147"/>
        <v>35774.1652894733</v>
      </c>
    </row>
    <row r="4626" spans="1:6">
      <c r="A4626" s="5">
        <v>0.705708979147465</v>
      </c>
      <c r="B4626" s="5">
        <v>17348.7966703871</v>
      </c>
      <c r="C4626" s="5">
        <v>1.22757683733891</v>
      </c>
      <c r="D4626" s="5">
        <v>54185.1981234523</v>
      </c>
      <c r="E4626" s="2">
        <f t="shared" si="146"/>
        <v>0.521867858191445</v>
      </c>
      <c r="F4626" s="2">
        <f t="shared" si="147"/>
        <v>36836.4014530652</v>
      </c>
    </row>
    <row r="4627" spans="1:6">
      <c r="A4627" s="5">
        <v>0.672975334919084</v>
      </c>
      <c r="B4627" s="5">
        <v>24471.560643857</v>
      </c>
      <c r="C4627" s="5">
        <v>1.17547113442283</v>
      </c>
      <c r="D4627" s="5">
        <v>65958.7228300504</v>
      </c>
      <c r="E4627" s="2">
        <f t="shared" si="146"/>
        <v>0.502495799503746</v>
      </c>
      <c r="F4627" s="2">
        <f t="shared" si="147"/>
        <v>41487.1621861934</v>
      </c>
    </row>
    <row r="4628" spans="1:6">
      <c r="A4628" s="5">
        <v>0.642560958315172</v>
      </c>
      <c r="B4628" s="5">
        <v>20197.0667018775</v>
      </c>
      <c r="C4628" s="5">
        <v>1.11829592157689</v>
      </c>
      <c r="D4628" s="5">
        <v>57836.4239363152</v>
      </c>
      <c r="E4628" s="2">
        <f t="shared" si="146"/>
        <v>0.475734963261718</v>
      </c>
      <c r="F4628" s="2">
        <f t="shared" si="147"/>
        <v>37639.3572344377</v>
      </c>
    </row>
    <row r="4629" spans="1:6">
      <c r="A4629" s="5">
        <v>0.742364144653761</v>
      </c>
      <c r="B4629" s="5">
        <v>15894.0733766477</v>
      </c>
      <c r="C4629" s="5">
        <v>1.28482667053689</v>
      </c>
      <c r="D4629" s="5">
        <v>51583.219242039</v>
      </c>
      <c r="E4629" s="2">
        <f t="shared" si="146"/>
        <v>0.542462525883129</v>
      </c>
      <c r="F4629" s="2">
        <f t="shared" si="147"/>
        <v>35689.1458653913</v>
      </c>
    </row>
    <row r="4630" spans="1:6">
      <c r="A4630" s="5">
        <v>0.719999829751168</v>
      </c>
      <c r="B4630" s="5">
        <v>22448.566820262</v>
      </c>
      <c r="C4630" s="5">
        <v>1.2859211380982</v>
      </c>
      <c r="D4630" s="5">
        <v>62069.6708754612</v>
      </c>
      <c r="E4630" s="2">
        <f t="shared" si="146"/>
        <v>0.565921308347032</v>
      </c>
      <c r="F4630" s="2">
        <f t="shared" si="147"/>
        <v>39621.1040551992</v>
      </c>
    </row>
    <row r="4631" spans="1:6">
      <c r="A4631" s="5">
        <v>0.684573149554207</v>
      </c>
      <c r="B4631" s="5">
        <v>18382.6461382229</v>
      </c>
      <c r="C4631" s="5">
        <v>1.20605717837515</v>
      </c>
      <c r="D4631" s="5">
        <v>56521.4019872397</v>
      </c>
      <c r="E4631" s="2">
        <f t="shared" si="146"/>
        <v>0.521484028820943</v>
      </c>
      <c r="F4631" s="2">
        <f t="shared" si="147"/>
        <v>38138.7558490168</v>
      </c>
    </row>
    <row r="4632" spans="1:6">
      <c r="A4632" s="5">
        <v>0.737086613208094</v>
      </c>
      <c r="B4632" s="5">
        <v>24779.9392875937</v>
      </c>
      <c r="C4632" s="5">
        <v>1.30079416861709</v>
      </c>
      <c r="D4632" s="5">
        <v>62399.6593385325</v>
      </c>
      <c r="E4632" s="2">
        <f t="shared" si="146"/>
        <v>0.563707555408996</v>
      </c>
      <c r="F4632" s="2">
        <f t="shared" si="147"/>
        <v>37619.7200509388</v>
      </c>
    </row>
    <row r="4633" spans="1:6">
      <c r="A4633" s="5">
        <v>0.658157801353124</v>
      </c>
      <c r="B4633" s="5">
        <v>17053.6110419867</v>
      </c>
      <c r="C4633" s="5">
        <v>1.11206349572775</v>
      </c>
      <c r="D4633" s="5">
        <v>52697.7097735064</v>
      </c>
      <c r="E4633" s="2">
        <f t="shared" si="146"/>
        <v>0.453905694374626</v>
      </c>
      <c r="F4633" s="2">
        <f t="shared" si="147"/>
        <v>35644.0987315197</v>
      </c>
    </row>
    <row r="4634" spans="1:6">
      <c r="A4634" s="5">
        <v>0.743137658011771</v>
      </c>
      <c r="B4634" s="5">
        <v>22783.0062711683</v>
      </c>
      <c r="C4634" s="5">
        <v>1.3390165798874</v>
      </c>
      <c r="D4634" s="5">
        <v>61404.5701415617</v>
      </c>
      <c r="E4634" s="2">
        <f t="shared" si="146"/>
        <v>0.595878921875629</v>
      </c>
      <c r="F4634" s="2">
        <f t="shared" si="147"/>
        <v>38621.5638703934</v>
      </c>
    </row>
    <row r="4635" spans="1:6">
      <c r="A4635" s="5">
        <v>0.732916949827571</v>
      </c>
      <c r="B4635" s="5">
        <v>24543.3731483057</v>
      </c>
      <c r="C4635" s="5">
        <v>1.28567578084117</v>
      </c>
      <c r="D4635" s="5">
        <v>64661.5206757963</v>
      </c>
      <c r="E4635" s="2">
        <f t="shared" si="146"/>
        <v>0.552758831013599</v>
      </c>
      <c r="F4635" s="2">
        <f t="shared" si="147"/>
        <v>40118.1475274906</v>
      </c>
    </row>
    <row r="4636" spans="1:6">
      <c r="A4636" s="5">
        <v>0.660482452408593</v>
      </c>
      <c r="B4636" s="5">
        <v>18504.8808180976</v>
      </c>
      <c r="C4636" s="5">
        <v>1.16316618295137</v>
      </c>
      <c r="D4636" s="5">
        <v>55918.1670680095</v>
      </c>
      <c r="E4636" s="2">
        <f t="shared" si="146"/>
        <v>0.502683730542777</v>
      </c>
      <c r="F4636" s="2">
        <f t="shared" si="147"/>
        <v>37413.2862499119</v>
      </c>
    </row>
    <row r="4637" spans="1:6">
      <c r="A4637" s="5">
        <v>0.746741534172439</v>
      </c>
      <c r="B4637" s="5">
        <v>16708.3705706486</v>
      </c>
      <c r="C4637" s="5">
        <v>1.24626410110116</v>
      </c>
      <c r="D4637" s="5">
        <v>52426.7265189755</v>
      </c>
      <c r="E4637" s="2">
        <f t="shared" si="146"/>
        <v>0.499522566928721</v>
      </c>
      <c r="F4637" s="2">
        <f t="shared" si="147"/>
        <v>35718.3559483269</v>
      </c>
    </row>
    <row r="4638" spans="1:6">
      <c r="A4638" s="5">
        <v>0.713140071633686</v>
      </c>
      <c r="B4638" s="5">
        <v>18097.3403289176</v>
      </c>
      <c r="C4638" s="5">
        <v>1.2274629491759</v>
      </c>
      <c r="D4638" s="5">
        <v>55777.1814207795</v>
      </c>
      <c r="E4638" s="2">
        <f t="shared" si="146"/>
        <v>0.514322877542214</v>
      </c>
      <c r="F4638" s="2">
        <f t="shared" si="147"/>
        <v>37679.8410918619</v>
      </c>
    </row>
    <row r="4639" spans="1:6">
      <c r="A4639" s="5">
        <v>0.748540170696679</v>
      </c>
      <c r="B4639" s="5">
        <v>18954.9151895213</v>
      </c>
      <c r="C4639" s="5">
        <v>1.29416729141762</v>
      </c>
      <c r="D4639" s="5">
        <v>56398.7508209655</v>
      </c>
      <c r="E4639" s="2">
        <f t="shared" si="146"/>
        <v>0.545627120720941</v>
      </c>
      <c r="F4639" s="2">
        <f t="shared" si="147"/>
        <v>37443.8356314442</v>
      </c>
    </row>
    <row r="4640" spans="1:6">
      <c r="A4640" s="5">
        <v>0.698646597082389</v>
      </c>
      <c r="B4640" s="5">
        <v>17716.0470924079</v>
      </c>
      <c r="C4640" s="5">
        <v>1.16583183300098</v>
      </c>
      <c r="D4640" s="5">
        <v>51483.1279609196</v>
      </c>
      <c r="E4640" s="2">
        <f t="shared" si="146"/>
        <v>0.467185235918591</v>
      </c>
      <c r="F4640" s="2">
        <f t="shared" si="147"/>
        <v>33767.0808685117</v>
      </c>
    </row>
    <row r="4641" spans="1:6">
      <c r="A4641" s="5">
        <v>0.728909107030621</v>
      </c>
      <c r="B4641" s="5">
        <v>15793.7548166096</v>
      </c>
      <c r="C4641" s="5">
        <v>1.27458452517713</v>
      </c>
      <c r="D4641" s="5">
        <v>51574.9577105547</v>
      </c>
      <c r="E4641" s="2">
        <f t="shared" si="146"/>
        <v>0.545675418146509</v>
      </c>
      <c r="F4641" s="2">
        <f t="shared" si="147"/>
        <v>35781.2028939451</v>
      </c>
    </row>
    <row r="4642" spans="1:6">
      <c r="A4642" s="5">
        <v>0.759833011998974</v>
      </c>
      <c r="B4642" s="5">
        <v>20336.6347403985</v>
      </c>
      <c r="C4642" s="5">
        <v>1.31611271349941</v>
      </c>
      <c r="D4642" s="5">
        <v>57651.1606530133</v>
      </c>
      <c r="E4642" s="2">
        <f t="shared" si="146"/>
        <v>0.556279701500436</v>
      </c>
      <c r="F4642" s="2">
        <f t="shared" si="147"/>
        <v>37314.5259126148</v>
      </c>
    </row>
    <row r="4643" spans="1:6">
      <c r="A4643" s="5">
        <v>0.754455449341145</v>
      </c>
      <c r="B4643" s="5">
        <v>18842.1154103181</v>
      </c>
      <c r="C4643" s="5">
        <v>1.29894255624723</v>
      </c>
      <c r="D4643" s="5">
        <v>56040.4070401882</v>
      </c>
      <c r="E4643" s="2">
        <f t="shared" si="146"/>
        <v>0.544487106906085</v>
      </c>
      <c r="F4643" s="2">
        <f t="shared" si="147"/>
        <v>37198.2916298701</v>
      </c>
    </row>
    <row r="4644" spans="1:6">
      <c r="A4644" s="5">
        <v>0.659337280806134</v>
      </c>
      <c r="B4644" s="5">
        <v>22053.0443119502</v>
      </c>
      <c r="C4644" s="5">
        <v>1.16408675753381</v>
      </c>
      <c r="D4644" s="5">
        <v>59242.183176017</v>
      </c>
      <c r="E4644" s="2">
        <f t="shared" si="146"/>
        <v>0.504749476727676</v>
      </c>
      <c r="F4644" s="2">
        <f t="shared" si="147"/>
        <v>37189.1388640668</v>
      </c>
    </row>
    <row r="4645" spans="1:6">
      <c r="A4645" s="5">
        <v>0.677897293530194</v>
      </c>
      <c r="B4645" s="5">
        <v>14874.6293217622</v>
      </c>
      <c r="C4645" s="5">
        <v>1.14459671750514</v>
      </c>
      <c r="D4645" s="5">
        <v>50161.3828197193</v>
      </c>
      <c r="E4645" s="2">
        <f t="shared" si="146"/>
        <v>0.466699423974946</v>
      </c>
      <c r="F4645" s="2">
        <f t="shared" si="147"/>
        <v>35286.7534979571</v>
      </c>
    </row>
    <row r="4646" spans="1:6">
      <c r="A4646" s="5">
        <v>0.718237299147966</v>
      </c>
      <c r="B4646" s="5">
        <v>18150.1140514137</v>
      </c>
      <c r="C4646" s="5">
        <v>1.21490604252558</v>
      </c>
      <c r="D4646" s="5">
        <v>53497.242824018</v>
      </c>
      <c r="E4646" s="2">
        <f t="shared" si="146"/>
        <v>0.496668743377614</v>
      </c>
      <c r="F4646" s="2">
        <f t="shared" si="147"/>
        <v>35347.1287726043</v>
      </c>
    </row>
    <row r="4647" spans="1:6">
      <c r="A4647" s="5">
        <v>0.725120585333187</v>
      </c>
      <c r="B4647" s="5">
        <v>23762.1230223642</v>
      </c>
      <c r="C4647" s="5">
        <v>1.2479206276692</v>
      </c>
      <c r="D4647" s="5">
        <v>63140.2045660376</v>
      </c>
      <c r="E4647" s="2">
        <f t="shared" si="146"/>
        <v>0.522800042336013</v>
      </c>
      <c r="F4647" s="2">
        <f t="shared" si="147"/>
        <v>39378.0815436734</v>
      </c>
    </row>
    <row r="4648" spans="1:6">
      <c r="A4648" s="5">
        <v>0.716613546769603</v>
      </c>
      <c r="B4648" s="5">
        <v>23746.7261075449</v>
      </c>
      <c r="C4648" s="5">
        <v>1.24063219143735</v>
      </c>
      <c r="D4648" s="5">
        <v>60493.4310587978</v>
      </c>
      <c r="E4648" s="2">
        <f t="shared" si="146"/>
        <v>0.524018644667747</v>
      </c>
      <c r="F4648" s="2">
        <f t="shared" si="147"/>
        <v>36746.7049512529</v>
      </c>
    </row>
    <row r="4649" spans="1:6">
      <c r="A4649" s="5">
        <v>0.731088752010934</v>
      </c>
      <c r="B4649" s="5">
        <v>22129.6766600493</v>
      </c>
      <c r="C4649" s="5">
        <v>1.29313058868582</v>
      </c>
      <c r="D4649" s="5">
        <v>60438.8115734763</v>
      </c>
      <c r="E4649" s="2">
        <f t="shared" si="146"/>
        <v>0.562041836674886</v>
      </c>
      <c r="F4649" s="2">
        <f t="shared" si="147"/>
        <v>38309.134913427</v>
      </c>
    </row>
    <row r="4650" spans="1:6">
      <c r="A4650" s="5">
        <v>0.755039285729322</v>
      </c>
      <c r="B4650" s="5">
        <v>22822.1997530533</v>
      </c>
      <c r="C4650" s="5">
        <v>1.3096972040327</v>
      </c>
      <c r="D4650" s="5">
        <v>60222.0393537499</v>
      </c>
      <c r="E4650" s="2">
        <f t="shared" si="146"/>
        <v>0.554657918303378</v>
      </c>
      <c r="F4650" s="2">
        <f t="shared" si="147"/>
        <v>37399.8396006966</v>
      </c>
    </row>
    <row r="4651" spans="1:6">
      <c r="A4651" s="5">
        <v>0.69783593595436</v>
      </c>
      <c r="B4651" s="5">
        <v>25419.7687929612</v>
      </c>
      <c r="C4651" s="5">
        <v>1.22865319955155</v>
      </c>
      <c r="D4651" s="5">
        <v>64392.1041522773</v>
      </c>
      <c r="E4651" s="2">
        <f t="shared" si="146"/>
        <v>0.53081726359719</v>
      </c>
      <c r="F4651" s="2">
        <f t="shared" si="147"/>
        <v>38972.3353593161</v>
      </c>
    </row>
    <row r="4652" spans="1:6">
      <c r="A4652" s="5">
        <v>0.707388083972823</v>
      </c>
      <c r="B4652" s="5">
        <v>16533.3794321857</v>
      </c>
      <c r="C4652" s="5">
        <v>1.21276246640366</v>
      </c>
      <c r="D4652" s="5">
        <v>53258.7028351726</v>
      </c>
      <c r="E4652" s="2">
        <f t="shared" si="146"/>
        <v>0.505374382430837</v>
      </c>
      <c r="F4652" s="2">
        <f t="shared" si="147"/>
        <v>36725.3234029869</v>
      </c>
    </row>
    <row r="4653" spans="1:6">
      <c r="A4653" s="5">
        <v>0.688650545721905</v>
      </c>
      <c r="B4653" s="5">
        <v>22333.2158248404</v>
      </c>
      <c r="C4653" s="5">
        <v>1.2070828202529</v>
      </c>
      <c r="D4653" s="5">
        <v>59262.9901165609</v>
      </c>
      <c r="E4653" s="2">
        <f t="shared" si="146"/>
        <v>0.518432274530995</v>
      </c>
      <c r="F4653" s="2">
        <f t="shared" si="147"/>
        <v>36929.7742917205</v>
      </c>
    </row>
    <row r="4654" spans="1:6">
      <c r="A4654" s="5">
        <v>0.745078535330209</v>
      </c>
      <c r="B4654" s="5">
        <v>14078.7356991462</v>
      </c>
      <c r="C4654" s="5">
        <v>1.33699056382291</v>
      </c>
      <c r="D4654" s="5">
        <v>51766.8777501389</v>
      </c>
      <c r="E4654" s="2">
        <f t="shared" si="146"/>
        <v>0.591912028492701</v>
      </c>
      <c r="F4654" s="2">
        <f t="shared" si="147"/>
        <v>37688.1420509927</v>
      </c>
    </row>
    <row r="4655" spans="1:6">
      <c r="A4655" s="5">
        <v>0.736624889414938</v>
      </c>
      <c r="B4655" s="5">
        <v>19061.870732162</v>
      </c>
      <c r="C4655" s="5">
        <v>1.27826315630426</v>
      </c>
      <c r="D4655" s="5">
        <v>55433.8799871488</v>
      </c>
      <c r="E4655" s="2">
        <f t="shared" si="146"/>
        <v>0.541638266889322</v>
      </c>
      <c r="F4655" s="2">
        <f t="shared" si="147"/>
        <v>36372.0092549868</v>
      </c>
    </row>
    <row r="4656" spans="1:6">
      <c r="A4656" s="5">
        <v>0.698028464617121</v>
      </c>
      <c r="B4656" s="5">
        <v>18953.2698608142</v>
      </c>
      <c r="C4656" s="5">
        <v>1.20393198644573</v>
      </c>
      <c r="D4656" s="5">
        <v>55745.3116878752</v>
      </c>
      <c r="E4656" s="2">
        <f t="shared" si="146"/>
        <v>0.505903521828609</v>
      </c>
      <c r="F4656" s="2">
        <f t="shared" si="147"/>
        <v>36792.041827061</v>
      </c>
    </row>
    <row r="4657" spans="1:6">
      <c r="A4657" s="5">
        <v>0.666077237357487</v>
      </c>
      <c r="B4657" s="5">
        <v>19338.0389022356</v>
      </c>
      <c r="C4657" s="5">
        <v>1.1457546221729</v>
      </c>
      <c r="D4657" s="5">
        <v>53876.7440671112</v>
      </c>
      <c r="E4657" s="2">
        <f t="shared" si="146"/>
        <v>0.479677384815413</v>
      </c>
      <c r="F4657" s="2">
        <f t="shared" si="147"/>
        <v>34538.7051648756</v>
      </c>
    </row>
    <row r="4658" spans="1:6">
      <c r="A4658" s="5">
        <v>0.73872008765287</v>
      </c>
      <c r="B4658" s="5">
        <v>18376.5700991556</v>
      </c>
      <c r="C4658" s="5">
        <v>1.30824193000051</v>
      </c>
      <c r="D4658" s="5">
        <v>54890.6003991267</v>
      </c>
      <c r="E4658" s="2">
        <f t="shared" si="146"/>
        <v>0.56952184234764</v>
      </c>
      <c r="F4658" s="2">
        <f t="shared" si="147"/>
        <v>36514.0302999711</v>
      </c>
    </row>
    <row r="4659" spans="1:6">
      <c r="A4659" s="5">
        <v>0.674880862666269</v>
      </c>
      <c r="B4659" s="5">
        <v>17102.7234751539</v>
      </c>
      <c r="C4659" s="5">
        <v>1.19195508138435</v>
      </c>
      <c r="D4659" s="5">
        <v>53221.0389632777</v>
      </c>
      <c r="E4659" s="2">
        <f t="shared" si="146"/>
        <v>0.517074218718081</v>
      </c>
      <c r="F4659" s="2">
        <f t="shared" si="147"/>
        <v>36118.3154881238</v>
      </c>
    </row>
    <row r="4660" spans="1:6">
      <c r="A4660" s="5">
        <v>0.679562075606954</v>
      </c>
      <c r="B4660" s="5">
        <v>15517.1205933836</v>
      </c>
      <c r="C4660" s="5">
        <v>1.19444933472842</v>
      </c>
      <c r="D4660" s="5">
        <v>52565.7431281535</v>
      </c>
      <c r="E4660" s="2">
        <f t="shared" si="146"/>
        <v>0.514887259121466</v>
      </c>
      <c r="F4660" s="2">
        <f t="shared" si="147"/>
        <v>37048.6225347699</v>
      </c>
    </row>
    <row r="4661" spans="1:6">
      <c r="A4661" s="5">
        <v>0.72807793820789</v>
      </c>
      <c r="B4661" s="5">
        <v>15899.4032764569</v>
      </c>
      <c r="C4661" s="5">
        <v>1.25344295694363</v>
      </c>
      <c r="D4661" s="5">
        <v>52695.6769688066</v>
      </c>
      <c r="E4661" s="2">
        <f t="shared" si="146"/>
        <v>0.52536501873574</v>
      </c>
      <c r="F4661" s="2">
        <f t="shared" si="147"/>
        <v>36796.2736923497</v>
      </c>
    </row>
    <row r="4662" spans="1:6">
      <c r="A4662" s="5">
        <v>0.72572250494835</v>
      </c>
      <c r="B4662" s="5">
        <v>19401.0190617601</v>
      </c>
      <c r="C4662" s="5">
        <v>1.28518413336633</v>
      </c>
      <c r="D4662" s="5">
        <v>56042.3269292455</v>
      </c>
      <c r="E4662" s="2">
        <f t="shared" si="146"/>
        <v>0.55946162841798</v>
      </c>
      <c r="F4662" s="2">
        <f t="shared" si="147"/>
        <v>36641.3078674854</v>
      </c>
    </row>
    <row r="4663" spans="1:6">
      <c r="A4663" s="5">
        <v>0.722360289473875</v>
      </c>
      <c r="B4663" s="5">
        <v>16236.5358325639</v>
      </c>
      <c r="C4663" s="5">
        <v>1.24321394337046</v>
      </c>
      <c r="D4663" s="5">
        <v>52956.425150172</v>
      </c>
      <c r="E4663" s="2">
        <f t="shared" si="146"/>
        <v>0.520853653896585</v>
      </c>
      <c r="F4663" s="2">
        <f t="shared" si="147"/>
        <v>36719.8893176081</v>
      </c>
    </row>
    <row r="4664" spans="1:6">
      <c r="A4664" s="5">
        <v>0.706799976362355</v>
      </c>
      <c r="B4664" s="5">
        <v>23404.3838732649</v>
      </c>
      <c r="C4664" s="5">
        <v>1.22093098974218</v>
      </c>
      <c r="D4664" s="5">
        <v>62409.1241030309</v>
      </c>
      <c r="E4664" s="2">
        <f t="shared" si="146"/>
        <v>0.514131013379825</v>
      </c>
      <c r="F4664" s="2">
        <f t="shared" si="147"/>
        <v>39004.740229766</v>
      </c>
    </row>
    <row r="4665" spans="1:6">
      <c r="A4665" s="5">
        <v>0.666524491371651</v>
      </c>
      <c r="B4665" s="5">
        <v>23139.0534392526</v>
      </c>
      <c r="C4665" s="5">
        <v>1.16917067460761</v>
      </c>
      <c r="D4665" s="5">
        <v>61421.5445396527</v>
      </c>
      <c r="E4665" s="2">
        <f t="shared" si="146"/>
        <v>0.502646183235959</v>
      </c>
      <c r="F4665" s="2">
        <f t="shared" si="147"/>
        <v>38282.4911004001</v>
      </c>
    </row>
    <row r="4666" spans="1:6">
      <c r="A4666" s="5">
        <v>0.665938130544833</v>
      </c>
      <c r="B4666" s="5">
        <v>18185.2768278191</v>
      </c>
      <c r="C4666" s="5">
        <v>1.14191754321016</v>
      </c>
      <c r="D4666" s="5">
        <v>55758.8896449791</v>
      </c>
      <c r="E4666" s="2">
        <f t="shared" si="146"/>
        <v>0.475979412665327</v>
      </c>
      <c r="F4666" s="2">
        <f t="shared" si="147"/>
        <v>37573.61281716</v>
      </c>
    </row>
    <row r="4667" spans="1:6">
      <c r="A4667" s="5">
        <v>0.701909154548839</v>
      </c>
      <c r="B4667" s="5">
        <v>20225.3180496999</v>
      </c>
      <c r="C4667" s="5">
        <v>1.23630306323013</v>
      </c>
      <c r="D4667" s="5">
        <v>56736.4573024297</v>
      </c>
      <c r="E4667" s="2">
        <f t="shared" si="146"/>
        <v>0.534393908681291</v>
      </c>
      <c r="F4667" s="2">
        <f t="shared" si="147"/>
        <v>36511.1392527298</v>
      </c>
    </row>
    <row r="4668" spans="1:6">
      <c r="A4668" s="5">
        <v>0.684702840113861</v>
      </c>
      <c r="B4668" s="5">
        <v>18767.8535054604</v>
      </c>
      <c r="C4668" s="5">
        <v>1.17609727302976</v>
      </c>
      <c r="D4668" s="5">
        <v>56608.3783283774</v>
      </c>
      <c r="E4668" s="2">
        <f t="shared" si="146"/>
        <v>0.491394432915899</v>
      </c>
      <c r="F4668" s="2">
        <f t="shared" si="147"/>
        <v>37840.524822917</v>
      </c>
    </row>
    <row r="4669" spans="1:6">
      <c r="A4669" s="5">
        <v>0.719029596021811</v>
      </c>
      <c r="B4669" s="5">
        <v>20771.9569575711</v>
      </c>
      <c r="C4669" s="5">
        <v>1.24505624534981</v>
      </c>
      <c r="D4669" s="5">
        <v>59485.9270183866</v>
      </c>
      <c r="E4669" s="2">
        <f t="shared" si="146"/>
        <v>0.526026649327999</v>
      </c>
      <c r="F4669" s="2">
        <f t="shared" si="147"/>
        <v>38713.9700608155</v>
      </c>
    </row>
    <row r="4670" spans="1:6">
      <c r="A4670" s="5">
        <v>0.736236722948411</v>
      </c>
      <c r="B4670" s="5">
        <v>15913.9075324988</v>
      </c>
      <c r="C4670" s="5">
        <v>1.28677206601854</v>
      </c>
      <c r="D4670" s="5">
        <v>51691.9570975101</v>
      </c>
      <c r="E4670" s="2">
        <f t="shared" si="146"/>
        <v>0.550535343070129</v>
      </c>
      <c r="F4670" s="2">
        <f t="shared" si="147"/>
        <v>35778.0495650113</v>
      </c>
    </row>
    <row r="4671" spans="1:6">
      <c r="A4671" s="5">
        <v>0.708376697706532</v>
      </c>
      <c r="B4671" s="5">
        <v>18362.047350965</v>
      </c>
      <c r="C4671" s="5">
        <v>1.20384169318855</v>
      </c>
      <c r="D4671" s="5">
        <v>53510.8952929603</v>
      </c>
      <c r="E4671" s="2">
        <f t="shared" si="146"/>
        <v>0.495464995482018</v>
      </c>
      <c r="F4671" s="2">
        <f t="shared" si="147"/>
        <v>35148.8479419953</v>
      </c>
    </row>
    <row r="4672" spans="1:6">
      <c r="A4672" s="5">
        <v>0.663106686383392</v>
      </c>
      <c r="B4672" s="5">
        <v>19527.7357781477</v>
      </c>
      <c r="C4672" s="5">
        <v>1.11427085393941</v>
      </c>
      <c r="D4672" s="5">
        <v>56650.2806831478</v>
      </c>
      <c r="E4672" s="2">
        <f t="shared" si="146"/>
        <v>0.451164167556018</v>
      </c>
      <c r="F4672" s="2">
        <f t="shared" si="147"/>
        <v>37122.5449050001</v>
      </c>
    </row>
    <row r="4673" spans="1:6">
      <c r="A4673" s="5">
        <v>0.723483318055897</v>
      </c>
      <c r="B4673" s="5">
        <v>17360.7568216229</v>
      </c>
      <c r="C4673" s="5">
        <v>1.28055998076174</v>
      </c>
      <c r="D4673" s="5">
        <v>54066.9837933766</v>
      </c>
      <c r="E4673" s="2">
        <f t="shared" si="146"/>
        <v>0.557076662705843</v>
      </c>
      <c r="F4673" s="2">
        <f t="shared" si="147"/>
        <v>36706.2269717537</v>
      </c>
    </row>
    <row r="4674" spans="1:6">
      <c r="A4674" s="5">
        <v>0.744597092422101</v>
      </c>
      <c r="B4674" s="5">
        <v>24190.0735202597</v>
      </c>
      <c r="C4674" s="5">
        <v>1.27261285729826</v>
      </c>
      <c r="D4674" s="5">
        <v>60813.1381705661</v>
      </c>
      <c r="E4674" s="2">
        <f t="shared" si="146"/>
        <v>0.528015764876159</v>
      </c>
      <c r="F4674" s="2">
        <f t="shared" si="147"/>
        <v>36623.0646503064</v>
      </c>
    </row>
    <row r="4675" spans="1:6">
      <c r="A4675" s="5">
        <v>0.720771540706343</v>
      </c>
      <c r="B4675" s="5">
        <v>17903.7929150925</v>
      </c>
      <c r="C4675" s="5">
        <v>1.25288980731898</v>
      </c>
      <c r="D4675" s="5">
        <v>54922.938349954</v>
      </c>
      <c r="E4675" s="2">
        <f t="shared" si="146"/>
        <v>0.532118266612637</v>
      </c>
      <c r="F4675" s="2">
        <f t="shared" si="147"/>
        <v>37019.1454348615</v>
      </c>
    </row>
    <row r="4676" spans="1:6">
      <c r="A4676" s="5">
        <v>0.71570126028059</v>
      </c>
      <c r="B4676" s="5">
        <v>19885.3850991089</v>
      </c>
      <c r="C4676" s="5">
        <v>1.25776683490325</v>
      </c>
      <c r="D4676" s="5">
        <v>56598.2227391386</v>
      </c>
      <c r="E4676" s="2">
        <f t="shared" ref="E4676:E4739" si="148">C4676-A4676</f>
        <v>0.54206557462266</v>
      </c>
      <c r="F4676" s="2">
        <f t="shared" ref="F4676:F4739" si="149">D4676-B4676</f>
        <v>36712.8376400297</v>
      </c>
    </row>
    <row r="4677" spans="1:6">
      <c r="A4677" s="5">
        <v>0.706629451406284</v>
      </c>
      <c r="B4677" s="5">
        <v>21215.4868404886</v>
      </c>
      <c r="C4677" s="5">
        <v>1.20718514243834</v>
      </c>
      <c r="D4677" s="5">
        <v>60680.9695319201</v>
      </c>
      <c r="E4677" s="2">
        <f t="shared" si="148"/>
        <v>0.500555691032056</v>
      </c>
      <c r="F4677" s="2">
        <f t="shared" si="149"/>
        <v>39465.4826914315</v>
      </c>
    </row>
    <row r="4678" spans="1:6">
      <c r="A4678" s="5">
        <v>0.645200522751102</v>
      </c>
      <c r="B4678" s="5">
        <v>24363.5838524306</v>
      </c>
      <c r="C4678" s="5">
        <v>1.10138777657542</v>
      </c>
      <c r="D4678" s="5">
        <v>61591.3613334818</v>
      </c>
      <c r="E4678" s="2">
        <f t="shared" si="148"/>
        <v>0.456187253824318</v>
      </c>
      <c r="F4678" s="2">
        <f t="shared" si="149"/>
        <v>37227.7774810512</v>
      </c>
    </row>
    <row r="4679" spans="1:6">
      <c r="A4679" s="5">
        <v>0.710700758512209</v>
      </c>
      <c r="B4679" s="5">
        <v>20772.4572372905</v>
      </c>
      <c r="C4679" s="5">
        <v>1.23541289266182</v>
      </c>
      <c r="D4679" s="5">
        <v>56274.1562248773</v>
      </c>
      <c r="E4679" s="2">
        <f t="shared" si="148"/>
        <v>0.524712134149611</v>
      </c>
      <c r="F4679" s="2">
        <f t="shared" si="149"/>
        <v>35501.6989875868</v>
      </c>
    </row>
    <row r="4680" spans="1:6">
      <c r="A4680" s="5">
        <v>0.736864876187979</v>
      </c>
      <c r="B4680" s="5">
        <v>17160.7623601928</v>
      </c>
      <c r="C4680" s="5">
        <v>1.29552075828381</v>
      </c>
      <c r="D4680" s="5">
        <v>53757.8000143503</v>
      </c>
      <c r="E4680" s="2">
        <f t="shared" si="148"/>
        <v>0.558655882095831</v>
      </c>
      <c r="F4680" s="2">
        <f t="shared" si="149"/>
        <v>36597.0376541575</v>
      </c>
    </row>
    <row r="4681" spans="1:6">
      <c r="A4681" s="5">
        <v>0.688564790305988</v>
      </c>
      <c r="B4681" s="5">
        <v>20522.4972511594</v>
      </c>
      <c r="C4681" s="5">
        <v>1.22205045948147</v>
      </c>
      <c r="D4681" s="5">
        <v>60510.4767999878</v>
      </c>
      <c r="E4681" s="2">
        <f t="shared" si="148"/>
        <v>0.533485669175482</v>
      </c>
      <c r="F4681" s="2">
        <f t="shared" si="149"/>
        <v>39987.9795488284</v>
      </c>
    </row>
    <row r="4682" spans="1:6">
      <c r="A4682" s="5">
        <v>0.724684160481429</v>
      </c>
      <c r="B4682" s="5">
        <v>18876.5374094904</v>
      </c>
      <c r="C4682" s="5">
        <v>1.27900794483561</v>
      </c>
      <c r="D4682" s="5">
        <v>55153.1724949479</v>
      </c>
      <c r="E4682" s="2">
        <f t="shared" si="148"/>
        <v>0.554323784354181</v>
      </c>
      <c r="F4682" s="2">
        <f t="shared" si="149"/>
        <v>36276.6350854575</v>
      </c>
    </row>
    <row r="4683" spans="1:6">
      <c r="A4683" s="5">
        <v>0.713620391110554</v>
      </c>
      <c r="B4683" s="5">
        <v>20102.8243539302</v>
      </c>
      <c r="C4683" s="5">
        <v>1.21136693930324</v>
      </c>
      <c r="D4683" s="5">
        <v>55902.4061396707</v>
      </c>
      <c r="E4683" s="2">
        <f t="shared" si="148"/>
        <v>0.497746548192686</v>
      </c>
      <c r="F4683" s="2">
        <f t="shared" si="149"/>
        <v>35799.5817857405</v>
      </c>
    </row>
    <row r="4684" spans="1:6">
      <c r="A4684" s="5">
        <v>0.710899917082821</v>
      </c>
      <c r="B4684" s="5">
        <v>19463.7318357317</v>
      </c>
      <c r="C4684" s="5">
        <v>1.22468318521477</v>
      </c>
      <c r="D4684" s="5">
        <v>54896.7839927715</v>
      </c>
      <c r="E4684" s="2">
        <f t="shared" si="148"/>
        <v>0.513783268131949</v>
      </c>
      <c r="F4684" s="2">
        <f t="shared" si="149"/>
        <v>35433.0521570398</v>
      </c>
    </row>
    <row r="4685" spans="1:6">
      <c r="A4685" s="5">
        <v>0.64979805068774</v>
      </c>
      <c r="B4685" s="5">
        <v>21528.3569369459</v>
      </c>
      <c r="C4685" s="5">
        <v>1.13065820186018</v>
      </c>
      <c r="D4685" s="5">
        <v>58940.5551160744</v>
      </c>
      <c r="E4685" s="2">
        <f t="shared" si="148"/>
        <v>0.48086015117244</v>
      </c>
      <c r="F4685" s="2">
        <f t="shared" si="149"/>
        <v>37412.1981791285</v>
      </c>
    </row>
    <row r="4686" spans="1:6">
      <c r="A4686" s="5">
        <v>0.717527212489847</v>
      </c>
      <c r="B4686" s="5">
        <v>19802.9675302543</v>
      </c>
      <c r="C4686" s="5">
        <v>1.25601917926981</v>
      </c>
      <c r="D4686" s="5">
        <v>57056.6054300743</v>
      </c>
      <c r="E4686" s="2">
        <f t="shared" si="148"/>
        <v>0.538491966779963</v>
      </c>
      <c r="F4686" s="2">
        <f t="shared" si="149"/>
        <v>37253.63789982</v>
      </c>
    </row>
    <row r="4687" spans="1:6">
      <c r="A4687" s="5">
        <v>0.679660013244191</v>
      </c>
      <c r="B4687" s="5">
        <v>20272.9518051575</v>
      </c>
      <c r="C4687" s="5">
        <v>1.19074648480347</v>
      </c>
      <c r="D4687" s="5">
        <v>56606.053191343</v>
      </c>
      <c r="E4687" s="2">
        <f t="shared" si="148"/>
        <v>0.511086471559279</v>
      </c>
      <c r="F4687" s="2">
        <f t="shared" si="149"/>
        <v>36333.1013861855</v>
      </c>
    </row>
    <row r="4688" spans="1:6">
      <c r="A4688" s="5">
        <v>0.680125835058102</v>
      </c>
      <c r="B4688" s="5">
        <v>20235.0552680006</v>
      </c>
      <c r="C4688" s="5">
        <v>1.18061167561509</v>
      </c>
      <c r="D4688" s="5">
        <v>57245.348497436</v>
      </c>
      <c r="E4688" s="2">
        <f t="shared" si="148"/>
        <v>0.500485840556988</v>
      </c>
      <c r="F4688" s="2">
        <f t="shared" si="149"/>
        <v>37010.2932294354</v>
      </c>
    </row>
    <row r="4689" spans="1:6">
      <c r="A4689" s="5">
        <v>0.73081366049127</v>
      </c>
      <c r="B4689" s="5">
        <v>18222.8753685701</v>
      </c>
      <c r="C4689" s="5">
        <v>1.22999020811703</v>
      </c>
      <c r="D4689" s="5">
        <v>52211.410577278</v>
      </c>
      <c r="E4689" s="2">
        <f t="shared" si="148"/>
        <v>0.49917654762576</v>
      </c>
      <c r="F4689" s="2">
        <f t="shared" si="149"/>
        <v>33988.5352087079</v>
      </c>
    </row>
    <row r="4690" spans="1:6">
      <c r="A4690" s="5">
        <v>0.625712282717462</v>
      </c>
      <c r="B4690" s="5">
        <v>21501.5998396737</v>
      </c>
      <c r="C4690" s="5">
        <v>1.10786648807311</v>
      </c>
      <c r="D4690" s="5">
        <v>59078.7821865561</v>
      </c>
      <c r="E4690" s="2">
        <f t="shared" si="148"/>
        <v>0.482154205355648</v>
      </c>
      <c r="F4690" s="2">
        <f t="shared" si="149"/>
        <v>37577.1823468824</v>
      </c>
    </row>
    <row r="4691" spans="1:6">
      <c r="A4691" s="5">
        <v>0.66268763886014</v>
      </c>
      <c r="B4691" s="5">
        <v>25614.2010154497</v>
      </c>
      <c r="C4691" s="5">
        <v>1.15868554106132</v>
      </c>
      <c r="D4691" s="5">
        <v>65150.9646195457</v>
      </c>
      <c r="E4691" s="2">
        <f t="shared" si="148"/>
        <v>0.49599790220118</v>
      </c>
      <c r="F4691" s="2">
        <f t="shared" si="149"/>
        <v>39536.763604096</v>
      </c>
    </row>
    <row r="4692" spans="1:6">
      <c r="A4692" s="5">
        <v>0.72460886909056</v>
      </c>
      <c r="B4692" s="5">
        <v>16581.8835819396</v>
      </c>
      <c r="C4692" s="5">
        <v>1.23829748089312</v>
      </c>
      <c r="D4692" s="5">
        <v>54308.8754020521</v>
      </c>
      <c r="E4692" s="2">
        <f t="shared" si="148"/>
        <v>0.51368861180256</v>
      </c>
      <c r="F4692" s="2">
        <f t="shared" si="149"/>
        <v>37726.9918201125</v>
      </c>
    </row>
    <row r="4693" spans="1:6">
      <c r="A4693" s="5">
        <v>0.739324540291292</v>
      </c>
      <c r="B4693" s="5">
        <v>21541.5955362484</v>
      </c>
      <c r="C4693" s="5">
        <v>1.30819332184886</v>
      </c>
      <c r="D4693" s="5">
        <v>61173.592955725</v>
      </c>
      <c r="E4693" s="2">
        <f t="shared" si="148"/>
        <v>0.568868781557568</v>
      </c>
      <c r="F4693" s="2">
        <f t="shared" si="149"/>
        <v>39631.9974194766</v>
      </c>
    </row>
    <row r="4694" spans="1:6">
      <c r="A4694" s="5">
        <v>0.752445035501636</v>
      </c>
      <c r="B4694" s="5">
        <v>17677.1118816332</v>
      </c>
      <c r="C4694" s="5">
        <v>1.29050629051787</v>
      </c>
      <c r="D4694" s="5">
        <v>54773.652870789</v>
      </c>
      <c r="E4694" s="2">
        <f t="shared" si="148"/>
        <v>0.538061255016234</v>
      </c>
      <c r="F4694" s="2">
        <f t="shared" si="149"/>
        <v>37096.5409891558</v>
      </c>
    </row>
    <row r="4695" spans="1:6">
      <c r="A4695" s="5">
        <v>0.669678372513834</v>
      </c>
      <c r="B4695" s="5">
        <v>20384.7756853793</v>
      </c>
      <c r="C4695" s="5">
        <v>1.17070102685272</v>
      </c>
      <c r="D4695" s="5">
        <v>56766.5920970181</v>
      </c>
      <c r="E4695" s="2">
        <f t="shared" si="148"/>
        <v>0.501022654338886</v>
      </c>
      <c r="F4695" s="2">
        <f t="shared" si="149"/>
        <v>36381.8164116388</v>
      </c>
    </row>
    <row r="4696" spans="1:6">
      <c r="A4696" s="5">
        <v>0.733684110754527</v>
      </c>
      <c r="B4696" s="5">
        <v>22053.1424631783</v>
      </c>
      <c r="C4696" s="5">
        <v>1.29361890344371</v>
      </c>
      <c r="D4696" s="5">
        <v>60058.6022327467</v>
      </c>
      <c r="E4696" s="2">
        <f t="shared" si="148"/>
        <v>0.559934792689183</v>
      </c>
      <c r="F4696" s="2">
        <f t="shared" si="149"/>
        <v>38005.4597695684</v>
      </c>
    </row>
    <row r="4697" spans="1:6">
      <c r="A4697" s="5">
        <v>0.72587489014781</v>
      </c>
      <c r="B4697" s="5">
        <v>20455.6597158175</v>
      </c>
      <c r="C4697" s="5">
        <v>1.25631932997458</v>
      </c>
      <c r="D4697" s="5">
        <v>59536.3481294285</v>
      </c>
      <c r="E4697" s="2">
        <f t="shared" si="148"/>
        <v>0.53044443982677</v>
      </c>
      <c r="F4697" s="2">
        <f t="shared" si="149"/>
        <v>39080.688413611</v>
      </c>
    </row>
    <row r="4698" spans="1:6">
      <c r="A4698" s="5">
        <v>0.727243883543482</v>
      </c>
      <c r="B4698" s="5">
        <v>19225.5820837201</v>
      </c>
      <c r="C4698" s="5">
        <v>1.27466095024669</v>
      </c>
      <c r="D4698" s="5">
        <v>55565.6708192519</v>
      </c>
      <c r="E4698" s="2">
        <f t="shared" si="148"/>
        <v>0.547417066703208</v>
      </c>
      <c r="F4698" s="2">
        <f t="shared" si="149"/>
        <v>36340.0887355318</v>
      </c>
    </row>
    <row r="4699" spans="1:6">
      <c r="A4699" s="5">
        <v>0.704096601339337</v>
      </c>
      <c r="B4699" s="5">
        <v>17338.9440339177</v>
      </c>
      <c r="C4699" s="5">
        <v>1.20344802472089</v>
      </c>
      <c r="D4699" s="5">
        <v>54331.173020571</v>
      </c>
      <c r="E4699" s="2">
        <f t="shared" si="148"/>
        <v>0.499351423381553</v>
      </c>
      <c r="F4699" s="2">
        <f t="shared" si="149"/>
        <v>36992.2289866533</v>
      </c>
    </row>
    <row r="4700" spans="1:6">
      <c r="A4700" s="5">
        <v>0.733636920897648</v>
      </c>
      <c r="B4700" s="5">
        <v>24957.2606190899</v>
      </c>
      <c r="C4700" s="5">
        <v>1.26968982582318</v>
      </c>
      <c r="D4700" s="5">
        <v>69027.4200248368</v>
      </c>
      <c r="E4700" s="2">
        <f t="shared" si="148"/>
        <v>0.536052904925532</v>
      </c>
      <c r="F4700" s="2">
        <f t="shared" si="149"/>
        <v>44070.1594057469</v>
      </c>
    </row>
    <row r="4701" spans="1:6">
      <c r="A4701" s="5">
        <v>0.699028122048527</v>
      </c>
      <c r="B4701" s="5">
        <v>22940.8488615741</v>
      </c>
      <c r="C4701" s="5">
        <v>1.20497361813582</v>
      </c>
      <c r="D4701" s="5">
        <v>60438.2163329228</v>
      </c>
      <c r="E4701" s="2">
        <f t="shared" si="148"/>
        <v>0.505945496087293</v>
      </c>
      <c r="F4701" s="2">
        <f t="shared" si="149"/>
        <v>37497.3674713487</v>
      </c>
    </row>
    <row r="4702" spans="1:6">
      <c r="A4702" s="5">
        <v>0.658492414293479</v>
      </c>
      <c r="B4702" s="5">
        <v>19024.3982983534</v>
      </c>
      <c r="C4702" s="5">
        <v>1.12171662406062</v>
      </c>
      <c r="D4702" s="5">
        <v>54676.0846747138</v>
      </c>
      <c r="E4702" s="2">
        <f t="shared" si="148"/>
        <v>0.463224209767141</v>
      </c>
      <c r="F4702" s="2">
        <f t="shared" si="149"/>
        <v>35651.6863763604</v>
      </c>
    </row>
    <row r="4703" spans="1:6">
      <c r="A4703" s="5">
        <v>0.754541408455147</v>
      </c>
      <c r="B4703" s="5">
        <v>19708.5562067216</v>
      </c>
      <c r="C4703" s="5">
        <v>1.33152487987999</v>
      </c>
      <c r="D4703" s="5">
        <v>55097.6317720451</v>
      </c>
      <c r="E4703" s="2">
        <f t="shared" si="148"/>
        <v>0.576983471424843</v>
      </c>
      <c r="F4703" s="2">
        <f t="shared" si="149"/>
        <v>35389.0755653235</v>
      </c>
    </row>
    <row r="4704" spans="1:6">
      <c r="A4704" s="5">
        <v>0.702233162911754</v>
      </c>
      <c r="B4704" s="5">
        <v>18535.4312971654</v>
      </c>
      <c r="C4704" s="5">
        <v>1.20807151220951</v>
      </c>
      <c r="D4704" s="5">
        <v>53767.7659451409</v>
      </c>
      <c r="E4704" s="2">
        <f t="shared" si="148"/>
        <v>0.505838349297756</v>
      </c>
      <c r="F4704" s="2">
        <f t="shared" si="149"/>
        <v>35232.3346479755</v>
      </c>
    </row>
    <row r="4705" spans="1:6">
      <c r="A4705" s="5">
        <v>0.725081807882183</v>
      </c>
      <c r="B4705" s="5">
        <v>17690.2274281515</v>
      </c>
      <c r="C4705" s="5">
        <v>1.25832743359853</v>
      </c>
      <c r="D4705" s="5">
        <v>54393.9115440533</v>
      </c>
      <c r="E4705" s="2">
        <f t="shared" si="148"/>
        <v>0.533245625716347</v>
      </c>
      <c r="F4705" s="2">
        <f t="shared" si="149"/>
        <v>36703.6841159018</v>
      </c>
    </row>
    <row r="4706" spans="1:6">
      <c r="A4706" s="5">
        <v>0.727526468995565</v>
      </c>
      <c r="B4706" s="5">
        <v>22970.9178397516</v>
      </c>
      <c r="C4706" s="5">
        <v>1.25578772847703</v>
      </c>
      <c r="D4706" s="5">
        <v>61249.8170082263</v>
      </c>
      <c r="E4706" s="2">
        <f t="shared" si="148"/>
        <v>0.528261259481465</v>
      </c>
      <c r="F4706" s="2">
        <f t="shared" si="149"/>
        <v>38278.8991684747</v>
      </c>
    </row>
    <row r="4707" spans="1:6">
      <c r="A4707" s="5">
        <v>0.683774522274141</v>
      </c>
      <c r="B4707" s="5">
        <v>23357.198952817</v>
      </c>
      <c r="C4707" s="5">
        <v>1.17050467457156</v>
      </c>
      <c r="D4707" s="5">
        <v>64025.671189737</v>
      </c>
      <c r="E4707" s="2">
        <f t="shared" si="148"/>
        <v>0.486730152297419</v>
      </c>
      <c r="F4707" s="2">
        <f t="shared" si="149"/>
        <v>40668.47223692</v>
      </c>
    </row>
    <row r="4708" spans="1:6">
      <c r="A4708" s="5">
        <v>0.679454925334346</v>
      </c>
      <c r="B4708" s="5">
        <v>20024.4231921225</v>
      </c>
      <c r="C4708" s="5">
        <v>1.19023897645314</v>
      </c>
      <c r="D4708" s="5">
        <v>58780.7663031921</v>
      </c>
      <c r="E4708" s="2">
        <f t="shared" si="148"/>
        <v>0.510784051118794</v>
      </c>
      <c r="F4708" s="2">
        <f t="shared" si="149"/>
        <v>38756.3431110696</v>
      </c>
    </row>
    <row r="4709" spans="1:6">
      <c r="A4709" s="5">
        <v>0.714678281350057</v>
      </c>
      <c r="B4709" s="5">
        <v>21873.6387028675</v>
      </c>
      <c r="C4709" s="5">
        <v>1.23474878701504</v>
      </c>
      <c r="D4709" s="5">
        <v>60805.3312112483</v>
      </c>
      <c r="E4709" s="2">
        <f t="shared" si="148"/>
        <v>0.520070505664983</v>
      </c>
      <c r="F4709" s="2">
        <f t="shared" si="149"/>
        <v>38931.6925083808</v>
      </c>
    </row>
    <row r="4710" spans="1:6">
      <c r="A4710" s="5">
        <v>0.649497966374679</v>
      </c>
      <c r="B4710" s="5">
        <v>17602.2297628828</v>
      </c>
      <c r="C4710" s="5">
        <v>1.10546494358307</v>
      </c>
      <c r="D4710" s="5">
        <v>53598.5744230889</v>
      </c>
      <c r="E4710" s="2">
        <f t="shared" si="148"/>
        <v>0.455966977208391</v>
      </c>
      <c r="F4710" s="2">
        <f t="shared" si="149"/>
        <v>35996.3446602061</v>
      </c>
    </row>
    <row r="4711" spans="1:6">
      <c r="A4711" s="5">
        <v>0.721735551505006</v>
      </c>
      <c r="B4711" s="5">
        <v>19714.5105295227</v>
      </c>
      <c r="C4711" s="5">
        <v>1.25399207191306</v>
      </c>
      <c r="D4711" s="5">
        <v>58002.7219542273</v>
      </c>
      <c r="E4711" s="2">
        <f t="shared" si="148"/>
        <v>0.532256520408054</v>
      </c>
      <c r="F4711" s="2">
        <f t="shared" si="149"/>
        <v>38288.2114247046</v>
      </c>
    </row>
    <row r="4712" spans="1:6">
      <c r="A4712" s="5">
        <v>0.669743058067298</v>
      </c>
      <c r="B4712" s="5">
        <v>21295.4869930935</v>
      </c>
      <c r="C4712" s="5">
        <v>1.15533874951287</v>
      </c>
      <c r="D4712" s="5">
        <v>59914.7560407874</v>
      </c>
      <c r="E4712" s="2">
        <f t="shared" si="148"/>
        <v>0.485595691445572</v>
      </c>
      <c r="F4712" s="2">
        <f t="shared" si="149"/>
        <v>38619.2690476939</v>
      </c>
    </row>
    <row r="4713" spans="1:6">
      <c r="A4713" s="5">
        <v>0.716823193363649</v>
      </c>
      <c r="B4713" s="5">
        <v>18169.7778054274</v>
      </c>
      <c r="C4713" s="5">
        <v>1.24680932737421</v>
      </c>
      <c r="D4713" s="5">
        <v>56187.0518650159</v>
      </c>
      <c r="E4713" s="2">
        <f t="shared" si="148"/>
        <v>0.529986134010561</v>
      </c>
      <c r="F4713" s="2">
        <f t="shared" si="149"/>
        <v>38017.2740595885</v>
      </c>
    </row>
    <row r="4714" spans="1:6">
      <c r="A4714" s="5">
        <v>0.714978003342994</v>
      </c>
      <c r="B4714" s="5">
        <v>19513.2032623345</v>
      </c>
      <c r="C4714" s="5">
        <v>1.21326093381218</v>
      </c>
      <c r="D4714" s="5">
        <v>56032.4072065753</v>
      </c>
      <c r="E4714" s="2">
        <f t="shared" si="148"/>
        <v>0.498282930469186</v>
      </c>
      <c r="F4714" s="2">
        <f t="shared" si="149"/>
        <v>36519.2039442408</v>
      </c>
    </row>
    <row r="4715" spans="1:6">
      <c r="A4715" s="5">
        <v>0.691018137803278</v>
      </c>
      <c r="B4715" s="5">
        <v>18912.2186421905</v>
      </c>
      <c r="C4715" s="5">
        <v>1.205524809904</v>
      </c>
      <c r="D4715" s="5">
        <v>52321.8470623995</v>
      </c>
      <c r="E4715" s="2">
        <f t="shared" si="148"/>
        <v>0.514506672100722</v>
      </c>
      <c r="F4715" s="2">
        <f t="shared" si="149"/>
        <v>33409.628420209</v>
      </c>
    </row>
    <row r="4716" spans="1:6">
      <c r="A4716" s="5">
        <v>0.723389842923469</v>
      </c>
      <c r="B4716" s="5">
        <v>22891.9323824412</v>
      </c>
      <c r="C4716" s="5">
        <v>1.21809811217221</v>
      </c>
      <c r="D4716" s="5">
        <v>61438.853657154</v>
      </c>
      <c r="E4716" s="2">
        <f t="shared" si="148"/>
        <v>0.494708269248741</v>
      </c>
      <c r="F4716" s="2">
        <f t="shared" si="149"/>
        <v>38546.9212747128</v>
      </c>
    </row>
    <row r="4717" spans="1:6">
      <c r="A4717" s="5">
        <v>0.6927220780906</v>
      </c>
      <c r="B4717" s="5">
        <v>20672.8273724517</v>
      </c>
      <c r="C4717" s="5">
        <v>1.25253491118856</v>
      </c>
      <c r="D4717" s="5">
        <v>57494.1078665722</v>
      </c>
      <c r="E4717" s="2">
        <f t="shared" si="148"/>
        <v>0.55981283309796</v>
      </c>
      <c r="F4717" s="2">
        <f t="shared" si="149"/>
        <v>36821.2804941205</v>
      </c>
    </row>
    <row r="4718" spans="1:6">
      <c r="A4718" s="5">
        <v>0.683110663337549</v>
      </c>
      <c r="B4718" s="5">
        <v>22131.9633817461</v>
      </c>
      <c r="C4718" s="5">
        <v>1.19572914756991</v>
      </c>
      <c r="D4718" s="5">
        <v>60547.9226444868</v>
      </c>
      <c r="E4718" s="2">
        <f t="shared" si="148"/>
        <v>0.512618484232361</v>
      </c>
      <c r="F4718" s="2">
        <f t="shared" si="149"/>
        <v>38415.9592627407</v>
      </c>
    </row>
    <row r="4719" spans="1:6">
      <c r="A4719" s="5">
        <v>0.658803413066804</v>
      </c>
      <c r="B4719" s="5">
        <v>17299.7181452673</v>
      </c>
      <c r="C4719" s="5">
        <v>1.18872831976618</v>
      </c>
      <c r="D4719" s="5">
        <v>52892.7883589155</v>
      </c>
      <c r="E4719" s="2">
        <f t="shared" si="148"/>
        <v>0.529924906699376</v>
      </c>
      <c r="F4719" s="2">
        <f t="shared" si="149"/>
        <v>35593.0702136482</v>
      </c>
    </row>
    <row r="4720" spans="1:6">
      <c r="A4720" s="5">
        <v>0.699711236989226</v>
      </c>
      <c r="B4720" s="5">
        <v>22342.836423585</v>
      </c>
      <c r="C4720" s="5">
        <v>1.17792645260905</v>
      </c>
      <c r="D4720" s="5">
        <v>59136.4606198836</v>
      </c>
      <c r="E4720" s="2">
        <f t="shared" si="148"/>
        <v>0.478215215619824</v>
      </c>
      <c r="F4720" s="2">
        <f t="shared" si="149"/>
        <v>36793.6241962986</v>
      </c>
    </row>
    <row r="4721" spans="1:6">
      <c r="A4721" s="5">
        <v>0.713004083053211</v>
      </c>
      <c r="B4721" s="5">
        <v>20824.88176649</v>
      </c>
      <c r="C4721" s="5">
        <v>1.2475874281413</v>
      </c>
      <c r="D4721" s="5">
        <v>56818.5406065959</v>
      </c>
      <c r="E4721" s="2">
        <f t="shared" si="148"/>
        <v>0.534583345088089</v>
      </c>
      <c r="F4721" s="2">
        <f t="shared" si="149"/>
        <v>35993.6588401059</v>
      </c>
    </row>
    <row r="4722" spans="1:6">
      <c r="A4722" s="5">
        <v>0.695422784688424</v>
      </c>
      <c r="B4722" s="5">
        <v>20965.7652711473</v>
      </c>
      <c r="C4722" s="5">
        <v>1.1975974664117</v>
      </c>
      <c r="D4722" s="5">
        <v>60731.2601435815</v>
      </c>
      <c r="E4722" s="2">
        <f t="shared" si="148"/>
        <v>0.502174681723276</v>
      </c>
      <c r="F4722" s="2">
        <f t="shared" si="149"/>
        <v>39765.4948724342</v>
      </c>
    </row>
    <row r="4723" spans="1:6">
      <c r="A4723" s="5">
        <v>0.713340546602503</v>
      </c>
      <c r="B4723" s="5">
        <v>24804.726628452</v>
      </c>
      <c r="C4723" s="5">
        <v>1.23326766384545</v>
      </c>
      <c r="D4723" s="5">
        <v>60418.3008324151</v>
      </c>
      <c r="E4723" s="2">
        <f t="shared" si="148"/>
        <v>0.519927117242947</v>
      </c>
      <c r="F4723" s="2">
        <f t="shared" si="149"/>
        <v>35613.5742039631</v>
      </c>
    </row>
    <row r="4724" spans="1:6">
      <c r="A4724" s="5">
        <v>0.662562353306271</v>
      </c>
      <c r="B4724" s="5">
        <v>16915.190378871</v>
      </c>
      <c r="C4724" s="5">
        <v>1.11606542318226</v>
      </c>
      <c r="D4724" s="5">
        <v>52735.7639073977</v>
      </c>
      <c r="E4724" s="2">
        <f t="shared" si="148"/>
        <v>0.453503069875989</v>
      </c>
      <c r="F4724" s="2">
        <f t="shared" si="149"/>
        <v>35820.5735285267</v>
      </c>
    </row>
    <row r="4725" spans="1:6">
      <c r="A4725" s="5">
        <v>0.757903381560024</v>
      </c>
      <c r="B4725" s="5">
        <v>20266.5972042791</v>
      </c>
      <c r="C4725" s="5">
        <v>1.33530792331305</v>
      </c>
      <c r="D4725" s="5">
        <v>59004.3091716498</v>
      </c>
      <c r="E4725" s="2">
        <f t="shared" si="148"/>
        <v>0.577404541753026</v>
      </c>
      <c r="F4725" s="2">
        <f t="shared" si="149"/>
        <v>38737.7119673707</v>
      </c>
    </row>
    <row r="4726" spans="1:6">
      <c r="A4726" s="5">
        <v>0.6653535826606</v>
      </c>
      <c r="B4726" s="5">
        <v>22076.3665429446</v>
      </c>
      <c r="C4726" s="5">
        <v>1.14232278346213</v>
      </c>
      <c r="D4726" s="5">
        <v>59123.1420453445</v>
      </c>
      <c r="E4726" s="2">
        <f t="shared" si="148"/>
        <v>0.47696920080153</v>
      </c>
      <c r="F4726" s="2">
        <f t="shared" si="149"/>
        <v>37046.7755023999</v>
      </c>
    </row>
    <row r="4727" spans="1:6">
      <c r="A4727" s="5">
        <v>0.717881146679175</v>
      </c>
      <c r="B4727" s="5">
        <v>21769.7657304161</v>
      </c>
      <c r="C4727" s="5">
        <v>1.25998051661016</v>
      </c>
      <c r="D4727" s="5">
        <v>59346.080203107</v>
      </c>
      <c r="E4727" s="2">
        <f t="shared" si="148"/>
        <v>0.542099369930985</v>
      </c>
      <c r="F4727" s="2">
        <f t="shared" si="149"/>
        <v>37576.3144726909</v>
      </c>
    </row>
    <row r="4728" spans="1:6">
      <c r="A4728" s="5">
        <v>0.655759763038114</v>
      </c>
      <c r="B4728" s="5">
        <v>18589.062808063</v>
      </c>
      <c r="C4728" s="5">
        <v>1.15009883605163</v>
      </c>
      <c r="D4728" s="5">
        <v>55189.2835589758</v>
      </c>
      <c r="E4728" s="2">
        <f t="shared" si="148"/>
        <v>0.494339073013516</v>
      </c>
      <c r="F4728" s="2">
        <f t="shared" si="149"/>
        <v>36600.2207509128</v>
      </c>
    </row>
    <row r="4729" spans="1:6">
      <c r="A4729" s="5">
        <v>0.690176095787011</v>
      </c>
      <c r="B4729" s="5">
        <v>21202.0763181071</v>
      </c>
      <c r="C4729" s="5">
        <v>1.214763832127</v>
      </c>
      <c r="D4729" s="5">
        <v>59475.1401819338</v>
      </c>
      <c r="E4729" s="2">
        <f t="shared" si="148"/>
        <v>0.524587736339989</v>
      </c>
      <c r="F4729" s="2">
        <f t="shared" si="149"/>
        <v>38273.0638638267</v>
      </c>
    </row>
    <row r="4730" spans="1:6">
      <c r="A4730" s="5">
        <v>0.692348013830525</v>
      </c>
      <c r="B4730" s="5">
        <v>23061.5176383261</v>
      </c>
      <c r="C4730" s="5">
        <v>1.18572600451254</v>
      </c>
      <c r="D4730" s="5">
        <v>59728.2962495757</v>
      </c>
      <c r="E4730" s="2">
        <f t="shared" si="148"/>
        <v>0.493377990682015</v>
      </c>
      <c r="F4730" s="2">
        <f t="shared" si="149"/>
        <v>36666.7786112496</v>
      </c>
    </row>
    <row r="4731" spans="1:6">
      <c r="A4731" s="5">
        <v>0.671980828218423</v>
      </c>
      <c r="B4731" s="5">
        <v>17693.5217556539</v>
      </c>
      <c r="C4731" s="5">
        <v>1.15703963916699</v>
      </c>
      <c r="D4731" s="5">
        <v>55287.6371638599</v>
      </c>
      <c r="E4731" s="2">
        <f t="shared" si="148"/>
        <v>0.485058810948567</v>
      </c>
      <c r="F4731" s="2">
        <f t="shared" si="149"/>
        <v>37594.115408206</v>
      </c>
    </row>
    <row r="4732" spans="1:6">
      <c r="A4732" s="5">
        <v>0.69365005994966</v>
      </c>
      <c r="B4732" s="5">
        <v>14942.7357980824</v>
      </c>
      <c r="C4732" s="5">
        <v>1.21459972025139</v>
      </c>
      <c r="D4732" s="5">
        <v>50981.0239845011</v>
      </c>
      <c r="E4732" s="2">
        <f t="shared" si="148"/>
        <v>0.52094966030173</v>
      </c>
      <c r="F4732" s="2">
        <f t="shared" si="149"/>
        <v>36038.2881864187</v>
      </c>
    </row>
    <row r="4733" spans="1:6">
      <c r="A4733" s="5">
        <v>0.7163342521255</v>
      </c>
      <c r="B4733" s="5">
        <v>18579.4230121301</v>
      </c>
      <c r="C4733" s="5">
        <v>1.23233315356131</v>
      </c>
      <c r="D4733" s="5">
        <v>56625.653395322</v>
      </c>
      <c r="E4733" s="2">
        <f t="shared" si="148"/>
        <v>0.51599890143581</v>
      </c>
      <c r="F4733" s="2">
        <f t="shared" si="149"/>
        <v>38046.2303831919</v>
      </c>
    </row>
    <row r="4734" spans="1:6">
      <c r="A4734" s="5">
        <v>0.701027847447638</v>
      </c>
      <c r="B4734" s="5">
        <v>17996.3997880185</v>
      </c>
      <c r="C4734" s="5">
        <v>1.22177427373189</v>
      </c>
      <c r="D4734" s="5">
        <v>56589.9519515349</v>
      </c>
      <c r="E4734" s="2">
        <f t="shared" si="148"/>
        <v>0.520746426284252</v>
      </c>
      <c r="F4734" s="2">
        <f t="shared" si="149"/>
        <v>38593.5521635164</v>
      </c>
    </row>
    <row r="4735" spans="1:6">
      <c r="A4735" s="5">
        <v>0.718345251116498</v>
      </c>
      <c r="B4735" s="5">
        <v>26496.4798408457</v>
      </c>
      <c r="C4735" s="5">
        <v>1.23355060751565</v>
      </c>
      <c r="D4735" s="5">
        <v>64625.8121455853</v>
      </c>
      <c r="E4735" s="2">
        <f t="shared" si="148"/>
        <v>0.515205356399152</v>
      </c>
      <c r="F4735" s="2">
        <f t="shared" si="149"/>
        <v>38129.3323047396</v>
      </c>
    </row>
    <row r="4736" spans="1:6">
      <c r="A4736" s="5">
        <v>0.732027982639183</v>
      </c>
      <c r="B4736" s="5">
        <v>17854.8709459374</v>
      </c>
      <c r="C4736" s="5">
        <v>1.23658052490136</v>
      </c>
      <c r="D4736" s="5">
        <v>53745.1176438359</v>
      </c>
      <c r="E4736" s="2">
        <f t="shared" si="148"/>
        <v>0.504552542262177</v>
      </c>
      <c r="F4736" s="2">
        <f t="shared" si="149"/>
        <v>35890.2466978985</v>
      </c>
    </row>
    <row r="4737" spans="1:6">
      <c r="A4737" s="5">
        <v>0.682740584978813</v>
      </c>
      <c r="B4737" s="5">
        <v>22500.926685504</v>
      </c>
      <c r="C4737" s="5">
        <v>1.18931770256921</v>
      </c>
      <c r="D4737" s="5">
        <v>57984.4718053051</v>
      </c>
      <c r="E4737" s="2">
        <f t="shared" si="148"/>
        <v>0.506577117590397</v>
      </c>
      <c r="F4737" s="2">
        <f t="shared" si="149"/>
        <v>35483.5451198011</v>
      </c>
    </row>
    <row r="4738" spans="1:6">
      <c r="A4738" s="5">
        <v>0.690684786137873</v>
      </c>
      <c r="B4738" s="5">
        <v>16375.3985584777</v>
      </c>
      <c r="C4738" s="5">
        <v>1.16240709740548</v>
      </c>
      <c r="D4738" s="5">
        <v>52958.9829752837</v>
      </c>
      <c r="E4738" s="2">
        <f t="shared" si="148"/>
        <v>0.471722311267607</v>
      </c>
      <c r="F4738" s="2">
        <f t="shared" si="149"/>
        <v>36583.584416806</v>
      </c>
    </row>
    <row r="4739" spans="1:6">
      <c r="A4739" s="5">
        <v>0.71736232564294</v>
      </c>
      <c r="B4739" s="5">
        <v>23628.8304225137</v>
      </c>
      <c r="C4739" s="5">
        <v>1.27500640980133</v>
      </c>
      <c r="D4739" s="5">
        <v>62978.9665327877</v>
      </c>
      <c r="E4739" s="2">
        <f t="shared" si="148"/>
        <v>0.55764408415839</v>
      </c>
      <c r="F4739" s="2">
        <f t="shared" si="149"/>
        <v>39350.136110274</v>
      </c>
    </row>
    <row r="4740" spans="1:6">
      <c r="A4740" s="5">
        <v>0.708193296872482</v>
      </c>
      <c r="B4740" s="5">
        <v>17521.7620767691</v>
      </c>
      <c r="C4740" s="5">
        <v>1.21814781449243</v>
      </c>
      <c r="D4740" s="5">
        <v>54964.6708215602</v>
      </c>
      <c r="E4740" s="2">
        <f t="shared" ref="E4740:E4803" si="150">C4740-A4740</f>
        <v>0.509954517619948</v>
      </c>
      <c r="F4740" s="2">
        <f t="shared" ref="F4740:F4803" si="151">D4740-B4740</f>
        <v>37442.9087447911</v>
      </c>
    </row>
    <row r="4741" spans="1:6">
      <c r="A4741" s="5">
        <v>0.697212844798948</v>
      </c>
      <c r="B4741" s="5">
        <v>24209.4054958436</v>
      </c>
      <c r="C4741" s="5">
        <v>1.22694224555468</v>
      </c>
      <c r="D4741" s="5">
        <v>64294.4233582889</v>
      </c>
      <c r="E4741" s="2">
        <f t="shared" si="150"/>
        <v>0.529729400755732</v>
      </c>
      <c r="F4741" s="2">
        <f t="shared" si="151"/>
        <v>40085.0178624453</v>
      </c>
    </row>
    <row r="4742" spans="1:6">
      <c r="A4742" s="5">
        <v>0.693822157599875</v>
      </c>
      <c r="B4742" s="5">
        <v>22767.3814138816</v>
      </c>
      <c r="C4742" s="5">
        <v>1.19361614817641</v>
      </c>
      <c r="D4742" s="5">
        <v>59376.5937235483</v>
      </c>
      <c r="E4742" s="2">
        <f t="shared" si="150"/>
        <v>0.499793990576535</v>
      </c>
      <c r="F4742" s="2">
        <f t="shared" si="151"/>
        <v>36609.2123096667</v>
      </c>
    </row>
    <row r="4743" spans="1:6">
      <c r="A4743" s="5">
        <v>0.719758573523528</v>
      </c>
      <c r="B4743" s="5">
        <v>17385.2536086508</v>
      </c>
      <c r="C4743" s="5">
        <v>1.24494382027618</v>
      </c>
      <c r="D4743" s="5">
        <v>53185.838387915</v>
      </c>
      <c r="E4743" s="2">
        <f t="shared" si="150"/>
        <v>0.525185246752652</v>
      </c>
      <c r="F4743" s="2">
        <f t="shared" si="151"/>
        <v>35800.5847792642</v>
      </c>
    </row>
    <row r="4744" spans="1:6">
      <c r="A4744" s="5">
        <v>0.737258538714667</v>
      </c>
      <c r="B4744" s="5">
        <v>18623.7487530072</v>
      </c>
      <c r="C4744" s="5">
        <v>1.27119961926125</v>
      </c>
      <c r="D4744" s="5">
        <v>57959.5589415337</v>
      </c>
      <c r="E4744" s="2">
        <f t="shared" si="150"/>
        <v>0.533941080546583</v>
      </c>
      <c r="F4744" s="2">
        <f t="shared" si="151"/>
        <v>39335.8101885265</v>
      </c>
    </row>
    <row r="4745" spans="1:6">
      <c r="A4745" s="5">
        <v>0.750394832407364</v>
      </c>
      <c r="B4745" s="5">
        <v>24350.9012649795</v>
      </c>
      <c r="C4745" s="5">
        <v>1.30639906101357</v>
      </c>
      <c r="D4745" s="5">
        <v>64522.9638969843</v>
      </c>
      <c r="E4745" s="2">
        <f t="shared" si="150"/>
        <v>0.556004228606206</v>
      </c>
      <c r="F4745" s="2">
        <f t="shared" si="151"/>
        <v>40172.0626320048</v>
      </c>
    </row>
    <row r="4746" spans="1:6">
      <c r="A4746" s="5">
        <v>0.750989165411093</v>
      </c>
      <c r="B4746" s="5">
        <v>17007.8387859456</v>
      </c>
      <c r="C4746" s="5">
        <v>1.25468858129177</v>
      </c>
      <c r="D4746" s="5">
        <v>52278.7170428204</v>
      </c>
      <c r="E4746" s="2">
        <f t="shared" si="150"/>
        <v>0.503699415880677</v>
      </c>
      <c r="F4746" s="2">
        <f t="shared" si="151"/>
        <v>35270.8782568748</v>
      </c>
    </row>
    <row r="4747" spans="1:6">
      <c r="A4747" s="5">
        <v>0.707670140157839</v>
      </c>
      <c r="B4747" s="5">
        <v>22301.2317387264</v>
      </c>
      <c r="C4747" s="5">
        <v>1.20721983012693</v>
      </c>
      <c r="D4747" s="5">
        <v>57515.7981703229</v>
      </c>
      <c r="E4747" s="2">
        <f t="shared" si="150"/>
        <v>0.499549689969091</v>
      </c>
      <c r="F4747" s="2">
        <f t="shared" si="151"/>
        <v>35214.5664315965</v>
      </c>
    </row>
    <row r="4748" spans="1:6">
      <c r="A4748" s="5">
        <v>0.701430808558919</v>
      </c>
      <c r="B4748" s="5">
        <v>22969.0308326429</v>
      </c>
      <c r="C4748" s="5">
        <v>1.23530149238265</v>
      </c>
      <c r="D4748" s="5">
        <v>60094.6156513398</v>
      </c>
      <c r="E4748" s="2">
        <f t="shared" si="150"/>
        <v>0.533870683823731</v>
      </c>
      <c r="F4748" s="2">
        <f t="shared" si="151"/>
        <v>37125.5848186969</v>
      </c>
    </row>
    <row r="4749" spans="1:6">
      <c r="A4749" s="5">
        <v>0.720831533054652</v>
      </c>
      <c r="B4749" s="5">
        <v>20201.297878061</v>
      </c>
      <c r="C4749" s="5">
        <v>1.25432564655229</v>
      </c>
      <c r="D4749" s="5">
        <v>57008.5897087993</v>
      </c>
      <c r="E4749" s="2">
        <f t="shared" si="150"/>
        <v>0.533494113497638</v>
      </c>
      <c r="F4749" s="2">
        <f t="shared" si="151"/>
        <v>36807.2918307383</v>
      </c>
    </row>
    <row r="4750" spans="1:6">
      <c r="A4750" s="5">
        <v>0.747525239638368</v>
      </c>
      <c r="B4750" s="5">
        <v>19054.921010671</v>
      </c>
      <c r="C4750" s="5">
        <v>1.29908525074336</v>
      </c>
      <c r="D4750" s="5">
        <v>57204.4924671129</v>
      </c>
      <c r="E4750" s="2">
        <f t="shared" si="150"/>
        <v>0.551560011104992</v>
      </c>
      <c r="F4750" s="2">
        <f t="shared" si="151"/>
        <v>38149.5714564419</v>
      </c>
    </row>
    <row r="4751" spans="1:6">
      <c r="A4751" s="5">
        <v>0.714084832242777</v>
      </c>
      <c r="B4751" s="5">
        <v>22186.1537077759</v>
      </c>
      <c r="C4751" s="5">
        <v>1.24150350164744</v>
      </c>
      <c r="D4751" s="5">
        <v>59223.5501731216</v>
      </c>
      <c r="E4751" s="2">
        <f t="shared" si="150"/>
        <v>0.527418669404663</v>
      </c>
      <c r="F4751" s="2">
        <f t="shared" si="151"/>
        <v>37037.3964653457</v>
      </c>
    </row>
    <row r="4752" spans="1:6">
      <c r="A4752" s="5">
        <v>0.731266890739642</v>
      </c>
      <c r="B4752" s="5">
        <v>17638.4657497413</v>
      </c>
      <c r="C4752" s="5">
        <v>1.25653220742549</v>
      </c>
      <c r="D4752" s="5">
        <v>55206.678167921</v>
      </c>
      <c r="E4752" s="2">
        <f t="shared" si="150"/>
        <v>0.525265316685848</v>
      </c>
      <c r="F4752" s="2">
        <f t="shared" si="151"/>
        <v>37568.2124181797</v>
      </c>
    </row>
    <row r="4753" spans="1:6">
      <c r="A4753" s="5">
        <v>0.705204745061975</v>
      </c>
      <c r="B4753" s="5">
        <v>20183.8670454968</v>
      </c>
      <c r="C4753" s="5">
        <v>1.21402640275518</v>
      </c>
      <c r="D4753" s="5">
        <v>58242.0521083935</v>
      </c>
      <c r="E4753" s="2">
        <f t="shared" si="150"/>
        <v>0.508821657693205</v>
      </c>
      <c r="F4753" s="2">
        <f t="shared" si="151"/>
        <v>38058.1850628967</v>
      </c>
    </row>
    <row r="4754" spans="1:6">
      <c r="A4754" s="5">
        <v>0.721217741105426</v>
      </c>
      <c r="B4754" s="5">
        <v>18504.0347058193</v>
      </c>
      <c r="C4754" s="5">
        <v>1.28113186002617</v>
      </c>
      <c r="D4754" s="5">
        <v>53874.7157546721</v>
      </c>
      <c r="E4754" s="2">
        <f t="shared" si="150"/>
        <v>0.559914118920744</v>
      </c>
      <c r="F4754" s="2">
        <f t="shared" si="151"/>
        <v>35370.6810488528</v>
      </c>
    </row>
    <row r="4755" spans="1:6">
      <c r="A4755" s="5">
        <v>0.683472589413907</v>
      </c>
      <c r="B4755" s="5">
        <v>17576.5636121975</v>
      </c>
      <c r="C4755" s="5">
        <v>1.15686805334323</v>
      </c>
      <c r="D4755" s="5">
        <v>54117.799649422</v>
      </c>
      <c r="E4755" s="2">
        <f t="shared" si="150"/>
        <v>0.473395463929323</v>
      </c>
      <c r="F4755" s="2">
        <f t="shared" si="151"/>
        <v>36541.2360372245</v>
      </c>
    </row>
    <row r="4756" spans="1:6">
      <c r="A4756" s="5">
        <v>0.662609441552588</v>
      </c>
      <c r="B4756" s="5">
        <v>17078.2231417386</v>
      </c>
      <c r="C4756" s="5">
        <v>1.16806851985912</v>
      </c>
      <c r="D4756" s="5">
        <v>53352.8502754871</v>
      </c>
      <c r="E4756" s="2">
        <f t="shared" si="150"/>
        <v>0.505459078306532</v>
      </c>
      <c r="F4756" s="2">
        <f t="shared" si="151"/>
        <v>36274.6271337485</v>
      </c>
    </row>
    <row r="4757" spans="1:6">
      <c r="A4757" s="5">
        <v>0.741419900547425</v>
      </c>
      <c r="B4757" s="5">
        <v>18022.8436354949</v>
      </c>
      <c r="C4757" s="5">
        <v>1.27793479290811</v>
      </c>
      <c r="D4757" s="5">
        <v>56816.6648906905</v>
      </c>
      <c r="E4757" s="2">
        <f t="shared" si="150"/>
        <v>0.536514892360685</v>
      </c>
      <c r="F4757" s="2">
        <f t="shared" si="151"/>
        <v>38793.8212551956</v>
      </c>
    </row>
    <row r="4758" spans="1:6">
      <c r="A4758" s="5">
        <v>0.692527591392233</v>
      </c>
      <c r="B4758" s="5">
        <v>17518.6714696101</v>
      </c>
      <c r="C4758" s="5">
        <v>1.18321117269743</v>
      </c>
      <c r="D4758" s="5">
        <v>53253.5571796358</v>
      </c>
      <c r="E4758" s="2">
        <f t="shared" si="150"/>
        <v>0.490683581305197</v>
      </c>
      <c r="F4758" s="2">
        <f t="shared" si="151"/>
        <v>35734.8857100257</v>
      </c>
    </row>
    <row r="4759" spans="1:6">
      <c r="A4759" s="5">
        <v>0.716545469475795</v>
      </c>
      <c r="B4759" s="5">
        <v>20701.1392085512</v>
      </c>
      <c r="C4759" s="5">
        <v>1.2167261987607</v>
      </c>
      <c r="D4759" s="5">
        <v>58177.6214795489</v>
      </c>
      <c r="E4759" s="2">
        <f t="shared" si="150"/>
        <v>0.500180729284905</v>
      </c>
      <c r="F4759" s="2">
        <f t="shared" si="151"/>
        <v>37476.4822709977</v>
      </c>
    </row>
    <row r="4760" spans="1:6">
      <c r="A4760" s="5">
        <v>0.719560930281912</v>
      </c>
      <c r="B4760" s="5">
        <v>19685.9674382624</v>
      </c>
      <c r="C4760" s="5">
        <v>1.24304929905163</v>
      </c>
      <c r="D4760" s="5">
        <v>60284.0221409682</v>
      </c>
      <c r="E4760" s="2">
        <f t="shared" si="150"/>
        <v>0.523488368769718</v>
      </c>
      <c r="F4760" s="2">
        <f t="shared" si="151"/>
        <v>40598.0547027058</v>
      </c>
    </row>
    <row r="4761" spans="1:6">
      <c r="A4761" s="5">
        <v>0.709654074589012</v>
      </c>
      <c r="B4761" s="5">
        <v>17384.8602637437</v>
      </c>
      <c r="C4761" s="5">
        <v>1.23364447898058</v>
      </c>
      <c r="D4761" s="5">
        <v>52827.124310428</v>
      </c>
      <c r="E4761" s="2">
        <f t="shared" si="150"/>
        <v>0.523990404391568</v>
      </c>
      <c r="F4761" s="2">
        <f t="shared" si="151"/>
        <v>35442.2640466843</v>
      </c>
    </row>
    <row r="4762" spans="1:6">
      <c r="A4762" s="5">
        <v>0.678457825275102</v>
      </c>
      <c r="B4762" s="5">
        <v>21943.8847472452</v>
      </c>
      <c r="C4762" s="5">
        <v>1.21005486667422</v>
      </c>
      <c r="D4762" s="5">
        <v>59524.9942348655</v>
      </c>
      <c r="E4762" s="2">
        <f t="shared" si="150"/>
        <v>0.531597041399118</v>
      </c>
      <c r="F4762" s="2">
        <f t="shared" si="151"/>
        <v>37581.1094876203</v>
      </c>
    </row>
    <row r="4763" spans="1:6">
      <c r="A4763" s="5">
        <v>0.682678199826316</v>
      </c>
      <c r="B4763" s="5">
        <v>20004.0127523866</v>
      </c>
      <c r="C4763" s="5">
        <v>1.16845912367473</v>
      </c>
      <c r="D4763" s="5">
        <v>55910.0151391772</v>
      </c>
      <c r="E4763" s="2">
        <f t="shared" si="150"/>
        <v>0.485780923848414</v>
      </c>
      <c r="F4763" s="2">
        <f t="shared" si="151"/>
        <v>35906.0023867906</v>
      </c>
    </row>
    <row r="4764" spans="1:6">
      <c r="A4764" s="5">
        <v>0.733983278376653</v>
      </c>
      <c r="B4764" s="5">
        <v>20698.1393589389</v>
      </c>
      <c r="C4764" s="5">
        <v>1.26971182571163</v>
      </c>
      <c r="D4764" s="5">
        <v>60288.4373305804</v>
      </c>
      <c r="E4764" s="2">
        <f t="shared" si="150"/>
        <v>0.535728547334977</v>
      </c>
      <c r="F4764" s="2">
        <f t="shared" si="151"/>
        <v>39590.2979716415</v>
      </c>
    </row>
    <row r="4765" spans="1:6">
      <c r="A4765" s="5">
        <v>0.662728282712786</v>
      </c>
      <c r="B4765" s="5">
        <v>24342.1156500256</v>
      </c>
      <c r="C4765" s="5">
        <v>1.14872872705203</v>
      </c>
      <c r="D4765" s="5">
        <v>63361.9072789425</v>
      </c>
      <c r="E4765" s="2">
        <f t="shared" si="150"/>
        <v>0.486000444339244</v>
      </c>
      <c r="F4765" s="2">
        <f t="shared" si="151"/>
        <v>39019.7916289169</v>
      </c>
    </row>
    <row r="4766" spans="1:6">
      <c r="A4766" s="5">
        <v>0.733885023614667</v>
      </c>
      <c r="B4766" s="5">
        <v>18073.1197113596</v>
      </c>
      <c r="C4766" s="5">
        <v>1.26097470298511</v>
      </c>
      <c r="D4766" s="5">
        <v>55504.0477114964</v>
      </c>
      <c r="E4766" s="2">
        <f t="shared" si="150"/>
        <v>0.527089679370443</v>
      </c>
      <c r="F4766" s="2">
        <f t="shared" si="151"/>
        <v>37430.9280001368</v>
      </c>
    </row>
    <row r="4767" spans="1:6">
      <c r="A4767" s="5">
        <v>0.770050969159059</v>
      </c>
      <c r="B4767" s="5">
        <v>14006.2601431953</v>
      </c>
      <c r="C4767" s="5">
        <v>1.31196336402378</v>
      </c>
      <c r="D4767" s="5">
        <v>48861.1282140399</v>
      </c>
      <c r="E4767" s="2">
        <f t="shared" si="150"/>
        <v>0.541912394864721</v>
      </c>
      <c r="F4767" s="2">
        <f t="shared" si="151"/>
        <v>34854.8680708446</v>
      </c>
    </row>
    <row r="4768" spans="1:6">
      <c r="A4768" s="5">
        <v>0.664977798583329</v>
      </c>
      <c r="B4768" s="5">
        <v>17743.0451422204</v>
      </c>
      <c r="C4768" s="5">
        <v>1.14093595921136</v>
      </c>
      <c r="D4768" s="5">
        <v>54809.8588845766</v>
      </c>
      <c r="E4768" s="2">
        <f t="shared" si="150"/>
        <v>0.475958160628031</v>
      </c>
      <c r="F4768" s="2">
        <f t="shared" si="151"/>
        <v>37066.8137423562</v>
      </c>
    </row>
    <row r="4769" spans="1:6">
      <c r="A4769" s="5">
        <v>0.689670804643644</v>
      </c>
      <c r="B4769" s="5">
        <v>22824.5101834973</v>
      </c>
      <c r="C4769" s="5">
        <v>1.19914909076307</v>
      </c>
      <c r="D4769" s="5">
        <v>61167.8115851563</v>
      </c>
      <c r="E4769" s="2">
        <f t="shared" si="150"/>
        <v>0.509478286119426</v>
      </c>
      <c r="F4769" s="2">
        <f t="shared" si="151"/>
        <v>38343.301401659</v>
      </c>
    </row>
    <row r="4770" spans="1:6">
      <c r="A4770" s="5">
        <v>0.685955335088878</v>
      </c>
      <c r="B4770" s="5">
        <v>21356.4256347015</v>
      </c>
      <c r="C4770" s="5">
        <v>1.20622059375177</v>
      </c>
      <c r="D4770" s="5">
        <v>59747.4194112353</v>
      </c>
      <c r="E4770" s="2">
        <f t="shared" si="150"/>
        <v>0.520265258662892</v>
      </c>
      <c r="F4770" s="2">
        <f t="shared" si="151"/>
        <v>38390.9937765338</v>
      </c>
    </row>
    <row r="4771" spans="1:6">
      <c r="A4771" s="5">
        <v>0.677757721989685</v>
      </c>
      <c r="B4771" s="5">
        <v>26319.4890793022</v>
      </c>
      <c r="C4771" s="5">
        <v>1.18832864727076</v>
      </c>
      <c r="D4771" s="5">
        <v>67578.8428587926</v>
      </c>
      <c r="E4771" s="2">
        <f t="shared" si="150"/>
        <v>0.510570925281075</v>
      </c>
      <c r="F4771" s="2">
        <f t="shared" si="151"/>
        <v>41259.3537794904</v>
      </c>
    </row>
    <row r="4772" spans="1:6">
      <c r="A4772" s="5">
        <v>0.705817824881167</v>
      </c>
      <c r="B4772" s="5">
        <v>15840.433893323</v>
      </c>
      <c r="C4772" s="5">
        <v>1.21983481319254</v>
      </c>
      <c r="D4772" s="5">
        <v>53805.2684903043</v>
      </c>
      <c r="E4772" s="2">
        <f t="shared" si="150"/>
        <v>0.514016988311373</v>
      </c>
      <c r="F4772" s="2">
        <f t="shared" si="151"/>
        <v>37964.8345969813</v>
      </c>
    </row>
    <row r="4773" spans="1:6">
      <c r="A4773" s="5">
        <v>0.708667616527061</v>
      </c>
      <c r="B4773" s="5">
        <v>24648.7588403211</v>
      </c>
      <c r="C4773" s="5">
        <v>1.23540430567796</v>
      </c>
      <c r="D4773" s="5">
        <v>65907.2186071277</v>
      </c>
      <c r="E4773" s="2">
        <f t="shared" si="150"/>
        <v>0.526736689150899</v>
      </c>
      <c r="F4773" s="2">
        <f t="shared" si="151"/>
        <v>41258.4597668066</v>
      </c>
    </row>
    <row r="4774" spans="1:6">
      <c r="A4774" s="5">
        <v>0.687278354175348</v>
      </c>
      <c r="B4774" s="5">
        <v>22927.540034788</v>
      </c>
      <c r="C4774" s="5">
        <v>1.19716114364399</v>
      </c>
      <c r="D4774" s="5">
        <v>61095.9654983</v>
      </c>
      <c r="E4774" s="2">
        <f t="shared" si="150"/>
        <v>0.509882789468642</v>
      </c>
      <c r="F4774" s="2">
        <f t="shared" si="151"/>
        <v>38168.425463512</v>
      </c>
    </row>
    <row r="4775" spans="1:6">
      <c r="A4775" s="5">
        <v>0.69067836414662</v>
      </c>
      <c r="B4775" s="5">
        <v>21594.0020099724</v>
      </c>
      <c r="C4775" s="5">
        <v>1.19528524735698</v>
      </c>
      <c r="D4775" s="5">
        <v>60031.6488920441</v>
      </c>
      <c r="E4775" s="2">
        <f t="shared" si="150"/>
        <v>0.50460688321036</v>
      </c>
      <c r="F4775" s="2">
        <f t="shared" si="151"/>
        <v>38437.6468820717</v>
      </c>
    </row>
    <row r="4776" spans="1:6">
      <c r="A4776" s="5">
        <v>0.697671948438877</v>
      </c>
      <c r="B4776" s="5">
        <v>24604.3479551277</v>
      </c>
      <c r="C4776" s="5">
        <v>1.19226329178037</v>
      </c>
      <c r="D4776" s="5">
        <v>64514.2131972054</v>
      </c>
      <c r="E4776" s="2">
        <f t="shared" si="150"/>
        <v>0.494591343341493</v>
      </c>
      <c r="F4776" s="2">
        <f t="shared" si="151"/>
        <v>39909.8652420777</v>
      </c>
    </row>
    <row r="4777" spans="1:6">
      <c r="A4777" s="5">
        <v>0.699146521474951</v>
      </c>
      <c r="B4777" s="5">
        <v>20271.0673707089</v>
      </c>
      <c r="C4777" s="5">
        <v>1.20906111032474</v>
      </c>
      <c r="D4777" s="5">
        <v>59514.6820841946</v>
      </c>
      <c r="E4777" s="2">
        <f t="shared" si="150"/>
        <v>0.509914588849789</v>
      </c>
      <c r="F4777" s="2">
        <f t="shared" si="151"/>
        <v>39243.6147134857</v>
      </c>
    </row>
    <row r="4778" spans="1:6">
      <c r="A4778" s="5">
        <v>0.729705031871576</v>
      </c>
      <c r="B4778" s="5">
        <v>21120.9894210883</v>
      </c>
      <c r="C4778" s="5">
        <v>1.27849325844396</v>
      </c>
      <c r="D4778" s="5">
        <v>58295.2623886742</v>
      </c>
      <c r="E4778" s="2">
        <f t="shared" si="150"/>
        <v>0.548788226572384</v>
      </c>
      <c r="F4778" s="2">
        <f t="shared" si="151"/>
        <v>37174.2729675859</v>
      </c>
    </row>
    <row r="4779" spans="1:6">
      <c r="A4779" s="5">
        <v>0.67950911574706</v>
      </c>
      <c r="B4779" s="5">
        <v>22183.3253062953</v>
      </c>
      <c r="C4779" s="5">
        <v>1.2026858549045</v>
      </c>
      <c r="D4779" s="5">
        <v>62120.8514758864</v>
      </c>
      <c r="E4779" s="2">
        <f t="shared" si="150"/>
        <v>0.52317673915744</v>
      </c>
      <c r="F4779" s="2">
        <f t="shared" si="151"/>
        <v>39937.5261695911</v>
      </c>
    </row>
    <row r="4780" spans="1:6">
      <c r="A4780" s="5">
        <v>0.686816130981486</v>
      </c>
      <c r="B4780" s="5">
        <v>17425.8658965327</v>
      </c>
      <c r="C4780" s="5">
        <v>1.20293610040295</v>
      </c>
      <c r="D4780" s="5">
        <v>54863.0851382542</v>
      </c>
      <c r="E4780" s="2">
        <f t="shared" si="150"/>
        <v>0.516119969421464</v>
      </c>
      <c r="F4780" s="2">
        <f t="shared" si="151"/>
        <v>37437.2192417215</v>
      </c>
    </row>
    <row r="4781" spans="1:6">
      <c r="A4781" s="5">
        <v>0.668847035152577</v>
      </c>
      <c r="B4781" s="5">
        <v>21829.1614193411</v>
      </c>
      <c r="C4781" s="5">
        <v>1.18384111961223</v>
      </c>
      <c r="D4781" s="5">
        <v>59448.6128272845</v>
      </c>
      <c r="E4781" s="2">
        <f t="shared" si="150"/>
        <v>0.514994084459653</v>
      </c>
      <c r="F4781" s="2">
        <f t="shared" si="151"/>
        <v>37619.4514079434</v>
      </c>
    </row>
    <row r="4782" spans="1:6">
      <c r="A4782" s="5">
        <v>0.699723740360658</v>
      </c>
      <c r="B4782" s="5">
        <v>18554.16427666</v>
      </c>
      <c r="C4782" s="5">
        <v>1.19157288895757</v>
      </c>
      <c r="D4782" s="5">
        <v>54415.6518450647</v>
      </c>
      <c r="E4782" s="2">
        <f t="shared" si="150"/>
        <v>0.491849148596912</v>
      </c>
      <c r="F4782" s="2">
        <f t="shared" si="151"/>
        <v>35861.4875684047</v>
      </c>
    </row>
    <row r="4783" spans="1:6">
      <c r="A4783" s="5">
        <v>0.654331973053873</v>
      </c>
      <c r="B4783" s="5">
        <v>20269.7814487407</v>
      </c>
      <c r="C4783" s="5">
        <v>1.10943293597157</v>
      </c>
      <c r="D4783" s="5">
        <v>55102.9322444739</v>
      </c>
      <c r="E4783" s="2">
        <f t="shared" si="150"/>
        <v>0.455100962917697</v>
      </c>
      <c r="F4783" s="2">
        <f t="shared" si="151"/>
        <v>34833.1507957332</v>
      </c>
    </row>
    <row r="4784" spans="1:6">
      <c r="A4784" s="5">
        <v>0.635619001459184</v>
      </c>
      <c r="B4784" s="5">
        <v>19387.0473118197</v>
      </c>
      <c r="C4784" s="5">
        <v>1.09409070512991</v>
      </c>
      <c r="D4784" s="5">
        <v>57335.0537896147</v>
      </c>
      <c r="E4784" s="2">
        <f t="shared" si="150"/>
        <v>0.458471703670726</v>
      </c>
      <c r="F4784" s="2">
        <f t="shared" si="151"/>
        <v>37948.006477795</v>
      </c>
    </row>
    <row r="4785" spans="1:6">
      <c r="A4785" s="5">
        <v>0.712626684101718</v>
      </c>
      <c r="B4785" s="5">
        <v>20473.2138099584</v>
      </c>
      <c r="C4785" s="5">
        <v>1.24277638199101</v>
      </c>
      <c r="D4785" s="5">
        <v>56874.1603272405</v>
      </c>
      <c r="E4785" s="2">
        <f t="shared" si="150"/>
        <v>0.530149697889292</v>
      </c>
      <c r="F4785" s="2">
        <f t="shared" si="151"/>
        <v>36400.9465172821</v>
      </c>
    </row>
    <row r="4786" spans="1:6">
      <c r="A4786" s="5">
        <v>0.660465976068368</v>
      </c>
      <c r="B4786" s="5">
        <v>18499.7546459143</v>
      </c>
      <c r="C4786" s="5">
        <v>1.17530356024795</v>
      </c>
      <c r="D4786" s="5">
        <v>55824.1527804506</v>
      </c>
      <c r="E4786" s="2">
        <f t="shared" si="150"/>
        <v>0.514837584179582</v>
      </c>
      <c r="F4786" s="2">
        <f t="shared" si="151"/>
        <v>37324.3981345363</v>
      </c>
    </row>
    <row r="4787" spans="1:6">
      <c r="A4787" s="5">
        <v>0.73725322474208</v>
      </c>
      <c r="B4787" s="5">
        <v>20110.3101725533</v>
      </c>
      <c r="C4787" s="5">
        <v>1.28503601238805</v>
      </c>
      <c r="D4787" s="5">
        <v>59150.1811833024</v>
      </c>
      <c r="E4787" s="2">
        <f t="shared" si="150"/>
        <v>0.54778278764597</v>
      </c>
      <c r="F4787" s="2">
        <f t="shared" si="151"/>
        <v>39039.8710107491</v>
      </c>
    </row>
    <row r="4788" spans="1:6">
      <c r="A4788" s="5">
        <v>0.717620381677319</v>
      </c>
      <c r="B4788" s="5">
        <v>16122.7583790125</v>
      </c>
      <c r="C4788" s="5">
        <v>1.25940457414354</v>
      </c>
      <c r="D4788" s="5">
        <v>51903.3054092423</v>
      </c>
      <c r="E4788" s="2">
        <f t="shared" si="150"/>
        <v>0.541784192466221</v>
      </c>
      <c r="F4788" s="2">
        <f t="shared" si="151"/>
        <v>35780.5470302298</v>
      </c>
    </row>
    <row r="4789" spans="1:6">
      <c r="A4789" s="5">
        <v>0.628003962259022</v>
      </c>
      <c r="B4789" s="5">
        <v>20340.288461452</v>
      </c>
      <c r="C4789" s="5">
        <v>1.1315715951913</v>
      </c>
      <c r="D4789" s="5">
        <v>59157.0242129996</v>
      </c>
      <c r="E4789" s="2">
        <f t="shared" si="150"/>
        <v>0.503567632932278</v>
      </c>
      <c r="F4789" s="2">
        <f t="shared" si="151"/>
        <v>38816.7357515476</v>
      </c>
    </row>
    <row r="4790" spans="1:6">
      <c r="A4790" s="5">
        <v>0.734783348990817</v>
      </c>
      <c r="B4790" s="5">
        <v>21723.9567075661</v>
      </c>
      <c r="C4790" s="5">
        <v>1.2849708413484</v>
      </c>
      <c r="D4790" s="5">
        <v>59023.6718221143</v>
      </c>
      <c r="E4790" s="2">
        <f t="shared" si="150"/>
        <v>0.550187492357583</v>
      </c>
      <c r="F4790" s="2">
        <f t="shared" si="151"/>
        <v>37299.7151145482</v>
      </c>
    </row>
    <row r="4791" spans="1:6">
      <c r="A4791" s="5">
        <v>0.643330002411459</v>
      </c>
      <c r="B4791" s="5">
        <v>20967.0488590835</v>
      </c>
      <c r="C4791" s="5">
        <v>1.09673760694111</v>
      </c>
      <c r="D4791" s="5">
        <v>55562.2578405733</v>
      </c>
      <c r="E4791" s="2">
        <f t="shared" si="150"/>
        <v>0.453407604529651</v>
      </c>
      <c r="F4791" s="2">
        <f t="shared" si="151"/>
        <v>34595.2089814898</v>
      </c>
    </row>
    <row r="4792" spans="1:6">
      <c r="A4792" s="5">
        <v>0.71698010006256</v>
      </c>
      <c r="B4792" s="5">
        <v>16901.0835955809</v>
      </c>
      <c r="C4792" s="5">
        <v>1.23651465436481</v>
      </c>
      <c r="D4792" s="5">
        <v>54215.0432296121</v>
      </c>
      <c r="E4792" s="2">
        <f t="shared" si="150"/>
        <v>0.51953455430225</v>
      </c>
      <c r="F4792" s="2">
        <f t="shared" si="151"/>
        <v>37313.9596340312</v>
      </c>
    </row>
    <row r="4793" spans="1:6">
      <c r="A4793" s="5">
        <v>0.755773103854153</v>
      </c>
      <c r="B4793" s="5">
        <v>19894.3483201717</v>
      </c>
      <c r="C4793" s="5">
        <v>1.29423636475082</v>
      </c>
      <c r="D4793" s="5">
        <v>57666.6460080731</v>
      </c>
      <c r="E4793" s="2">
        <f t="shared" si="150"/>
        <v>0.538463260896667</v>
      </c>
      <c r="F4793" s="2">
        <f t="shared" si="151"/>
        <v>37772.2976879014</v>
      </c>
    </row>
    <row r="4794" spans="1:6">
      <c r="A4794" s="5">
        <v>0.685701182280132</v>
      </c>
      <c r="B4794" s="5">
        <v>16646.6817110948</v>
      </c>
      <c r="C4794" s="5">
        <v>1.19390721769182</v>
      </c>
      <c r="D4794" s="5">
        <v>51544.8634122984</v>
      </c>
      <c r="E4794" s="2">
        <f t="shared" si="150"/>
        <v>0.508206035411688</v>
      </c>
      <c r="F4794" s="2">
        <f t="shared" si="151"/>
        <v>34898.1817012036</v>
      </c>
    </row>
    <row r="4795" spans="1:6">
      <c r="A4795" s="5">
        <v>0.66175147163203</v>
      </c>
      <c r="B4795" s="5">
        <v>16996.1339472</v>
      </c>
      <c r="C4795" s="5">
        <v>1.16219634380188</v>
      </c>
      <c r="D4795" s="5">
        <v>54449.0580745899</v>
      </c>
      <c r="E4795" s="2">
        <f t="shared" si="150"/>
        <v>0.50044487216985</v>
      </c>
      <c r="F4795" s="2">
        <f t="shared" si="151"/>
        <v>37452.9241273899</v>
      </c>
    </row>
    <row r="4796" spans="1:6">
      <c r="A4796" s="5">
        <v>0.696715661836518</v>
      </c>
      <c r="B4796" s="5">
        <v>16951.2484393412</v>
      </c>
      <c r="C4796" s="5">
        <v>1.1997346896983</v>
      </c>
      <c r="D4796" s="5">
        <v>53735.2299159731</v>
      </c>
      <c r="E4796" s="2">
        <f t="shared" si="150"/>
        <v>0.503019027861782</v>
      </c>
      <c r="F4796" s="2">
        <f t="shared" si="151"/>
        <v>36783.9814766319</v>
      </c>
    </row>
    <row r="4797" spans="1:6">
      <c r="A4797" s="5">
        <v>0.630010162142628</v>
      </c>
      <c r="B4797" s="5">
        <v>12953.5909481718</v>
      </c>
      <c r="C4797" s="5">
        <v>1.11229012726172</v>
      </c>
      <c r="D4797" s="5">
        <v>47515.7722858357</v>
      </c>
      <c r="E4797" s="2">
        <f t="shared" si="150"/>
        <v>0.482279965119092</v>
      </c>
      <c r="F4797" s="2">
        <f t="shared" si="151"/>
        <v>34562.1813376639</v>
      </c>
    </row>
    <row r="4798" spans="1:6">
      <c r="A4798" s="5">
        <v>0.668115101026956</v>
      </c>
      <c r="B4798" s="5">
        <v>19575.0438281855</v>
      </c>
      <c r="C4798" s="5">
        <v>1.17970283885352</v>
      </c>
      <c r="D4798" s="5">
        <v>56837.3489387626</v>
      </c>
      <c r="E4798" s="2">
        <f t="shared" si="150"/>
        <v>0.511587737826564</v>
      </c>
      <c r="F4798" s="2">
        <f t="shared" si="151"/>
        <v>37262.3051105771</v>
      </c>
    </row>
    <row r="4799" spans="1:6">
      <c r="A4799" s="5">
        <v>0.67423683382912</v>
      </c>
      <c r="B4799" s="5">
        <v>23362.6688538917</v>
      </c>
      <c r="C4799" s="5">
        <v>1.21187826068435</v>
      </c>
      <c r="D4799" s="5">
        <v>61410.8892624079</v>
      </c>
      <c r="E4799" s="2">
        <f t="shared" si="150"/>
        <v>0.53764142685523</v>
      </c>
      <c r="F4799" s="2">
        <f t="shared" si="151"/>
        <v>38048.2204085162</v>
      </c>
    </row>
    <row r="4800" spans="1:6">
      <c r="A4800" s="5">
        <v>0.700185790798999</v>
      </c>
      <c r="B4800" s="5">
        <v>20129.9376680585</v>
      </c>
      <c r="C4800" s="5">
        <v>1.20361280840799</v>
      </c>
      <c r="D4800" s="5">
        <v>59020.5869650602</v>
      </c>
      <c r="E4800" s="2">
        <f t="shared" si="150"/>
        <v>0.503427017608991</v>
      </c>
      <c r="F4800" s="2">
        <f t="shared" si="151"/>
        <v>38890.6492970017</v>
      </c>
    </row>
    <row r="4801" spans="1:6">
      <c r="A4801" s="5">
        <v>0.720729077544533</v>
      </c>
      <c r="B4801" s="5">
        <v>23675.6253512619</v>
      </c>
      <c r="C4801" s="5">
        <v>1.27457924470572</v>
      </c>
      <c r="D4801" s="5">
        <v>63982.6830390629</v>
      </c>
      <c r="E4801" s="2">
        <f t="shared" si="150"/>
        <v>0.553850167161187</v>
      </c>
      <c r="F4801" s="2">
        <f t="shared" si="151"/>
        <v>40307.057687801</v>
      </c>
    </row>
    <row r="4802" spans="1:6">
      <c r="A4802" s="5">
        <v>0.723630248467342</v>
      </c>
      <c r="B4802" s="5">
        <v>21376.3273244332</v>
      </c>
      <c r="C4802" s="5">
        <v>1.25464196573023</v>
      </c>
      <c r="D4802" s="5">
        <v>57872.8983276859</v>
      </c>
      <c r="E4802" s="2">
        <f t="shared" si="150"/>
        <v>0.531011717262888</v>
      </c>
      <c r="F4802" s="2">
        <f t="shared" si="151"/>
        <v>36496.5710032527</v>
      </c>
    </row>
    <row r="4803" spans="1:6">
      <c r="A4803" s="5">
        <v>0.687747743109275</v>
      </c>
      <c r="B4803" s="5">
        <v>20704.9842152796</v>
      </c>
      <c r="C4803" s="5">
        <v>1.22661950225964</v>
      </c>
      <c r="D4803" s="5">
        <v>57449.9710212415</v>
      </c>
      <c r="E4803" s="2">
        <f t="shared" si="150"/>
        <v>0.538871759150365</v>
      </c>
      <c r="F4803" s="2">
        <f t="shared" si="151"/>
        <v>36744.9868059619</v>
      </c>
    </row>
    <row r="4804" spans="1:6">
      <c r="A4804" s="5">
        <v>0.717702692651459</v>
      </c>
      <c r="B4804" s="5">
        <v>17804.0678133707</v>
      </c>
      <c r="C4804" s="5">
        <v>1.26215779707758</v>
      </c>
      <c r="D4804" s="5">
        <v>51933.9867459136</v>
      </c>
      <c r="E4804" s="2">
        <f t="shared" ref="E4804:E4867" si="152">C4804-A4804</f>
        <v>0.544455104426121</v>
      </c>
      <c r="F4804" s="2">
        <f t="shared" ref="F4804:F4867" si="153">D4804-B4804</f>
        <v>34129.9189325429</v>
      </c>
    </row>
    <row r="4805" spans="1:6">
      <c r="A4805" s="5">
        <v>0.721509741340413</v>
      </c>
      <c r="B4805" s="5">
        <v>22954.1504294776</v>
      </c>
      <c r="C4805" s="5">
        <v>1.25541372455281</v>
      </c>
      <c r="D4805" s="5">
        <v>60920.7169856023</v>
      </c>
      <c r="E4805" s="2">
        <f t="shared" si="152"/>
        <v>0.533903983212397</v>
      </c>
      <c r="F4805" s="2">
        <f t="shared" si="153"/>
        <v>37966.5665561247</v>
      </c>
    </row>
    <row r="4806" spans="1:6">
      <c r="A4806" s="5">
        <v>0.642509196439339</v>
      </c>
      <c r="B4806" s="5">
        <v>19301.2151039923</v>
      </c>
      <c r="C4806" s="5">
        <v>1.09105117706335</v>
      </c>
      <c r="D4806" s="5">
        <v>56156.2730241307</v>
      </c>
      <c r="E4806" s="2">
        <f t="shared" si="152"/>
        <v>0.448541980624011</v>
      </c>
      <c r="F4806" s="2">
        <f t="shared" si="153"/>
        <v>36855.0579201384</v>
      </c>
    </row>
    <row r="4807" spans="1:6">
      <c r="A4807" s="5">
        <v>0.728835532537126</v>
      </c>
      <c r="B4807" s="5">
        <v>20054.7241726346</v>
      </c>
      <c r="C4807" s="5">
        <v>1.25068782143006</v>
      </c>
      <c r="D4807" s="5">
        <v>56924.1901391436</v>
      </c>
      <c r="E4807" s="2">
        <f t="shared" si="152"/>
        <v>0.521852288892934</v>
      </c>
      <c r="F4807" s="2">
        <f t="shared" si="153"/>
        <v>36869.465966509</v>
      </c>
    </row>
    <row r="4808" spans="1:6">
      <c r="A4808" s="5">
        <v>0.703094153207426</v>
      </c>
      <c r="B4808" s="5">
        <v>19398.0461659829</v>
      </c>
      <c r="C4808" s="5">
        <v>1.17093465709051</v>
      </c>
      <c r="D4808" s="5">
        <v>55953.7292197927</v>
      </c>
      <c r="E4808" s="2">
        <f t="shared" si="152"/>
        <v>0.467840503883084</v>
      </c>
      <c r="F4808" s="2">
        <f t="shared" si="153"/>
        <v>36555.6830538098</v>
      </c>
    </row>
    <row r="4809" spans="1:6">
      <c r="A4809" s="5">
        <v>0.734879270530993</v>
      </c>
      <c r="B4809" s="5">
        <v>19338.9904985752</v>
      </c>
      <c r="C4809" s="5">
        <v>1.29025920358572</v>
      </c>
      <c r="D4809" s="5">
        <v>58879.3211832501</v>
      </c>
      <c r="E4809" s="2">
        <f t="shared" si="152"/>
        <v>0.555379933054727</v>
      </c>
      <c r="F4809" s="2">
        <f t="shared" si="153"/>
        <v>39540.3306846749</v>
      </c>
    </row>
    <row r="4810" spans="1:6">
      <c r="A4810" s="5">
        <v>0.721857923214555</v>
      </c>
      <c r="B4810" s="5">
        <v>18877.7855750279</v>
      </c>
      <c r="C4810" s="5">
        <v>1.23895161052207</v>
      </c>
      <c r="D4810" s="5">
        <v>56720.9441133551</v>
      </c>
      <c r="E4810" s="2">
        <f t="shared" si="152"/>
        <v>0.517093687307515</v>
      </c>
      <c r="F4810" s="2">
        <f t="shared" si="153"/>
        <v>37843.1585383272</v>
      </c>
    </row>
    <row r="4811" spans="1:6">
      <c r="A4811" s="5">
        <v>0.751001993535101</v>
      </c>
      <c r="B4811" s="5">
        <v>22724.4265033599</v>
      </c>
      <c r="C4811" s="5">
        <v>1.3221724429501</v>
      </c>
      <c r="D4811" s="5">
        <v>59355.2474084726</v>
      </c>
      <c r="E4811" s="2">
        <f t="shared" si="152"/>
        <v>0.571170449414999</v>
      </c>
      <c r="F4811" s="2">
        <f t="shared" si="153"/>
        <v>36630.8209051127</v>
      </c>
    </row>
    <row r="4812" spans="1:6">
      <c r="A4812" s="5">
        <v>0.704136826961855</v>
      </c>
      <c r="B4812" s="5">
        <v>18848.7972951978</v>
      </c>
      <c r="C4812" s="5">
        <v>1.21572244023039</v>
      </c>
      <c r="D4812" s="5">
        <v>54143.3146255148</v>
      </c>
      <c r="E4812" s="2">
        <f t="shared" si="152"/>
        <v>0.511585613268535</v>
      </c>
      <c r="F4812" s="2">
        <f t="shared" si="153"/>
        <v>35294.517330317</v>
      </c>
    </row>
    <row r="4813" spans="1:6">
      <c r="A4813" s="5">
        <v>0.735006990249606</v>
      </c>
      <c r="B4813" s="5">
        <v>20311.1112398339</v>
      </c>
      <c r="C4813" s="5">
        <v>1.27666392811576</v>
      </c>
      <c r="D4813" s="5">
        <v>56837.5374737929</v>
      </c>
      <c r="E4813" s="2">
        <f t="shared" si="152"/>
        <v>0.541656937866154</v>
      </c>
      <c r="F4813" s="2">
        <f t="shared" si="153"/>
        <v>36526.426233959</v>
      </c>
    </row>
    <row r="4814" spans="1:6">
      <c r="A4814" s="5">
        <v>0.747050585627783</v>
      </c>
      <c r="B4814" s="5">
        <v>20807.0509930217</v>
      </c>
      <c r="C4814" s="5">
        <v>1.28681097957139</v>
      </c>
      <c r="D4814" s="5">
        <v>58213.7335635241</v>
      </c>
      <c r="E4814" s="2">
        <f t="shared" si="152"/>
        <v>0.539760393943607</v>
      </c>
      <c r="F4814" s="2">
        <f t="shared" si="153"/>
        <v>37406.6825705024</v>
      </c>
    </row>
    <row r="4815" spans="1:6">
      <c r="A4815" s="5">
        <v>0.729547682155312</v>
      </c>
      <c r="B4815" s="5">
        <v>17265.0509547613</v>
      </c>
      <c r="C4815" s="5">
        <v>1.27577917065682</v>
      </c>
      <c r="D4815" s="5">
        <v>55540.845534953</v>
      </c>
      <c r="E4815" s="2">
        <f t="shared" si="152"/>
        <v>0.546231488501508</v>
      </c>
      <c r="F4815" s="2">
        <f t="shared" si="153"/>
        <v>38275.7945801917</v>
      </c>
    </row>
    <row r="4816" spans="1:6">
      <c r="A4816" s="5">
        <v>0.65325427207117</v>
      </c>
      <c r="B4816" s="5">
        <v>18193.44658319</v>
      </c>
      <c r="C4816" s="5">
        <v>1.16130971396615</v>
      </c>
      <c r="D4816" s="5">
        <v>54611.0072557099</v>
      </c>
      <c r="E4816" s="2">
        <f t="shared" si="152"/>
        <v>0.50805544189498</v>
      </c>
      <c r="F4816" s="2">
        <f t="shared" si="153"/>
        <v>36417.5606725199</v>
      </c>
    </row>
    <row r="4817" spans="1:6">
      <c r="A4817" s="5">
        <v>0.663226199275271</v>
      </c>
      <c r="B4817" s="5">
        <v>19024.6490827909</v>
      </c>
      <c r="C4817" s="5">
        <v>1.11979441547741</v>
      </c>
      <c r="D4817" s="5">
        <v>54207.3294665148</v>
      </c>
      <c r="E4817" s="2">
        <f t="shared" si="152"/>
        <v>0.456568216202139</v>
      </c>
      <c r="F4817" s="2">
        <f t="shared" si="153"/>
        <v>35182.6803837239</v>
      </c>
    </row>
    <row r="4818" spans="1:6">
      <c r="A4818" s="5">
        <v>0.699606787273211</v>
      </c>
      <c r="B4818" s="5">
        <v>18983.8815234454</v>
      </c>
      <c r="C4818" s="5">
        <v>1.22831732549171</v>
      </c>
      <c r="D4818" s="5">
        <v>58095.5250555832</v>
      </c>
      <c r="E4818" s="2">
        <f t="shared" si="152"/>
        <v>0.528710538218499</v>
      </c>
      <c r="F4818" s="2">
        <f t="shared" si="153"/>
        <v>39111.6435321378</v>
      </c>
    </row>
    <row r="4819" spans="1:6">
      <c r="A4819" s="5">
        <v>0.711992649987438</v>
      </c>
      <c r="B4819" s="5">
        <v>19894.4120083023</v>
      </c>
      <c r="C4819" s="5">
        <v>1.25736561145216</v>
      </c>
      <c r="D4819" s="5">
        <v>57111.5699082482</v>
      </c>
      <c r="E4819" s="2">
        <f t="shared" si="152"/>
        <v>0.545372961464722</v>
      </c>
      <c r="F4819" s="2">
        <f t="shared" si="153"/>
        <v>37217.1578999459</v>
      </c>
    </row>
    <row r="4820" spans="1:6">
      <c r="A4820" s="5">
        <v>0.711081429779305</v>
      </c>
      <c r="B4820" s="5">
        <v>19155.9487933346</v>
      </c>
      <c r="C4820" s="5">
        <v>1.20458857056909</v>
      </c>
      <c r="D4820" s="5">
        <v>54505.6277215119</v>
      </c>
      <c r="E4820" s="2">
        <f t="shared" si="152"/>
        <v>0.493507140789785</v>
      </c>
      <c r="F4820" s="2">
        <f t="shared" si="153"/>
        <v>35349.6789281773</v>
      </c>
    </row>
    <row r="4821" spans="1:6">
      <c r="A4821" s="5">
        <v>0.744984243957127</v>
      </c>
      <c r="B4821" s="5">
        <v>22397.5542265292</v>
      </c>
      <c r="C4821" s="5">
        <v>1.28191541548263</v>
      </c>
      <c r="D4821" s="5">
        <v>59877.3115548447</v>
      </c>
      <c r="E4821" s="2">
        <f t="shared" si="152"/>
        <v>0.536931171525503</v>
      </c>
      <c r="F4821" s="2">
        <f t="shared" si="153"/>
        <v>37479.7573283155</v>
      </c>
    </row>
    <row r="4822" spans="1:6">
      <c r="A4822" s="5">
        <v>0.670813116505559</v>
      </c>
      <c r="B4822" s="5">
        <v>23397.2049101638</v>
      </c>
      <c r="C4822" s="5">
        <v>1.14183774388382</v>
      </c>
      <c r="D4822" s="5">
        <v>60066.4700260947</v>
      </c>
      <c r="E4822" s="2">
        <f t="shared" si="152"/>
        <v>0.471024627378261</v>
      </c>
      <c r="F4822" s="2">
        <f t="shared" si="153"/>
        <v>36669.2651159309</v>
      </c>
    </row>
    <row r="4823" spans="1:6">
      <c r="A4823" s="5">
        <v>0.7068228768303</v>
      </c>
      <c r="B4823" s="5">
        <v>19398.4551256151</v>
      </c>
      <c r="C4823" s="5">
        <v>1.23176714445997</v>
      </c>
      <c r="D4823" s="5">
        <v>56991.460288296</v>
      </c>
      <c r="E4823" s="2">
        <f t="shared" si="152"/>
        <v>0.52494426762967</v>
      </c>
      <c r="F4823" s="2">
        <f t="shared" si="153"/>
        <v>37593.0051626809</v>
      </c>
    </row>
    <row r="4824" spans="1:6">
      <c r="A4824" s="5">
        <v>0.720665201265915</v>
      </c>
      <c r="B4824" s="5">
        <v>19536.9508335662</v>
      </c>
      <c r="C4824" s="5">
        <v>1.2566999197082</v>
      </c>
      <c r="D4824" s="5">
        <v>58127.1077902982</v>
      </c>
      <c r="E4824" s="2">
        <f t="shared" si="152"/>
        <v>0.536034718442285</v>
      </c>
      <c r="F4824" s="2">
        <f t="shared" si="153"/>
        <v>38590.156956732</v>
      </c>
    </row>
    <row r="4825" spans="1:6">
      <c r="A4825" s="5">
        <v>0.720732799879363</v>
      </c>
      <c r="B4825" s="5">
        <v>18793.7897944908</v>
      </c>
      <c r="C4825" s="5">
        <v>1.26453579587776</v>
      </c>
      <c r="D4825" s="5">
        <v>56105.0593129697</v>
      </c>
      <c r="E4825" s="2">
        <f t="shared" si="152"/>
        <v>0.543802995998397</v>
      </c>
      <c r="F4825" s="2">
        <f t="shared" si="153"/>
        <v>37311.2695184789</v>
      </c>
    </row>
    <row r="4826" spans="1:6">
      <c r="A4826" s="5">
        <v>0.709925215744886</v>
      </c>
      <c r="B4826" s="5">
        <v>19582.59321632</v>
      </c>
      <c r="C4826" s="5">
        <v>1.21085923499988</v>
      </c>
      <c r="D4826" s="5">
        <v>56980.6135868266</v>
      </c>
      <c r="E4826" s="2">
        <f t="shared" si="152"/>
        <v>0.500934019254994</v>
      </c>
      <c r="F4826" s="2">
        <f t="shared" si="153"/>
        <v>37398.0203705066</v>
      </c>
    </row>
    <row r="4827" spans="1:6">
      <c r="A4827" s="5">
        <v>0.701900997629402</v>
      </c>
      <c r="B4827" s="5">
        <v>19896.1439053992</v>
      </c>
      <c r="C4827" s="5">
        <v>1.23383425572599</v>
      </c>
      <c r="D4827" s="5">
        <v>57548.909292781</v>
      </c>
      <c r="E4827" s="2">
        <f t="shared" si="152"/>
        <v>0.531933258096588</v>
      </c>
      <c r="F4827" s="2">
        <f t="shared" si="153"/>
        <v>37652.7653873818</v>
      </c>
    </row>
    <row r="4828" spans="1:6">
      <c r="A4828" s="5">
        <v>0.681473419649612</v>
      </c>
      <c r="B4828" s="5">
        <v>22439.4141770317</v>
      </c>
      <c r="C4828" s="5">
        <v>1.18651179456501</v>
      </c>
      <c r="D4828" s="5">
        <v>60525.5034574522</v>
      </c>
      <c r="E4828" s="2">
        <f t="shared" si="152"/>
        <v>0.505038374915398</v>
      </c>
      <c r="F4828" s="2">
        <f t="shared" si="153"/>
        <v>38086.0892804205</v>
      </c>
    </row>
    <row r="4829" spans="1:6">
      <c r="A4829" s="5">
        <v>0.679848856375876</v>
      </c>
      <c r="B4829" s="5">
        <v>19018.0152457879</v>
      </c>
      <c r="C4829" s="5">
        <v>1.21475959997038</v>
      </c>
      <c r="D4829" s="5">
        <v>54462.4831461873</v>
      </c>
      <c r="E4829" s="2">
        <f t="shared" si="152"/>
        <v>0.534910743594504</v>
      </c>
      <c r="F4829" s="2">
        <f t="shared" si="153"/>
        <v>35444.4679003994</v>
      </c>
    </row>
    <row r="4830" spans="1:6">
      <c r="A4830" s="5">
        <v>0.724575717566414</v>
      </c>
      <c r="B4830" s="5">
        <v>16971.8846031717</v>
      </c>
      <c r="C4830" s="5">
        <v>1.2386928454076</v>
      </c>
      <c r="D4830" s="5">
        <v>53242.1416881944</v>
      </c>
      <c r="E4830" s="2">
        <f t="shared" si="152"/>
        <v>0.514117127841186</v>
      </c>
      <c r="F4830" s="2">
        <f t="shared" si="153"/>
        <v>36270.2570850227</v>
      </c>
    </row>
    <row r="4831" spans="1:6">
      <c r="A4831" s="5">
        <v>0.777421851421881</v>
      </c>
      <c r="B4831" s="5">
        <v>22903.6665206859</v>
      </c>
      <c r="C4831" s="5">
        <v>1.35785380181113</v>
      </c>
      <c r="D4831" s="5">
        <v>58443.369136435</v>
      </c>
      <c r="E4831" s="2">
        <f t="shared" si="152"/>
        <v>0.580431950389249</v>
      </c>
      <c r="F4831" s="2">
        <f t="shared" si="153"/>
        <v>35539.7026157491</v>
      </c>
    </row>
    <row r="4832" spans="1:6">
      <c r="A4832" s="5">
        <v>0.687094597062432</v>
      </c>
      <c r="B4832" s="5">
        <v>14726.9317010191</v>
      </c>
      <c r="C4832" s="5">
        <v>1.2079195919143</v>
      </c>
      <c r="D4832" s="5">
        <v>49604.7856207012</v>
      </c>
      <c r="E4832" s="2">
        <f t="shared" si="152"/>
        <v>0.520824994851868</v>
      </c>
      <c r="F4832" s="2">
        <f t="shared" si="153"/>
        <v>34877.8539196821</v>
      </c>
    </row>
    <row r="4833" spans="1:6">
      <c r="A4833" s="5">
        <v>0.63702743803298</v>
      </c>
      <c r="B4833" s="5">
        <v>19547.3247521944</v>
      </c>
      <c r="C4833" s="5">
        <v>1.10929789221746</v>
      </c>
      <c r="D4833" s="5">
        <v>56159.9847812973</v>
      </c>
      <c r="E4833" s="2">
        <f t="shared" si="152"/>
        <v>0.47227045418448</v>
      </c>
      <c r="F4833" s="2">
        <f t="shared" si="153"/>
        <v>36612.6600291029</v>
      </c>
    </row>
    <row r="4834" spans="1:6">
      <c r="A4834" s="5">
        <v>0.696510190063125</v>
      </c>
      <c r="B4834" s="5">
        <v>25637.5438767328</v>
      </c>
      <c r="C4834" s="5">
        <v>1.19744894935456</v>
      </c>
      <c r="D4834" s="5">
        <v>64268.1759446865</v>
      </c>
      <c r="E4834" s="2">
        <f t="shared" si="152"/>
        <v>0.500938759291435</v>
      </c>
      <c r="F4834" s="2">
        <f t="shared" si="153"/>
        <v>38630.6320679537</v>
      </c>
    </row>
    <row r="4835" spans="1:6">
      <c r="A4835" s="5">
        <v>0.683797814833278</v>
      </c>
      <c r="B4835" s="5">
        <v>18726.0791276593</v>
      </c>
      <c r="C4835" s="5">
        <v>1.21294672382872</v>
      </c>
      <c r="D4835" s="5">
        <v>55691.9230878647</v>
      </c>
      <c r="E4835" s="2">
        <f t="shared" si="152"/>
        <v>0.529148908995442</v>
      </c>
      <c r="F4835" s="2">
        <f t="shared" si="153"/>
        <v>36965.8439602054</v>
      </c>
    </row>
    <row r="4836" spans="1:6">
      <c r="A4836" s="5">
        <v>0.72517064725634</v>
      </c>
      <c r="B4836" s="5">
        <v>20165.9950163863</v>
      </c>
      <c r="C4836" s="5">
        <v>1.23670154028677</v>
      </c>
      <c r="D4836" s="5">
        <v>58459.7147081177</v>
      </c>
      <c r="E4836" s="2">
        <f t="shared" si="152"/>
        <v>0.51153089303043</v>
      </c>
      <c r="F4836" s="2">
        <f t="shared" si="153"/>
        <v>38293.7196917314</v>
      </c>
    </row>
    <row r="4837" spans="1:6">
      <c r="A4837" s="5">
        <v>0.713523137279104</v>
      </c>
      <c r="B4837" s="5">
        <v>21957.9071093007</v>
      </c>
      <c r="C4837" s="5">
        <v>1.23393628830177</v>
      </c>
      <c r="D4837" s="5">
        <v>59051.7900420791</v>
      </c>
      <c r="E4837" s="2">
        <f t="shared" si="152"/>
        <v>0.520413151022666</v>
      </c>
      <c r="F4837" s="2">
        <f t="shared" si="153"/>
        <v>37093.8829327784</v>
      </c>
    </row>
    <row r="4838" spans="1:6">
      <c r="A4838" s="5">
        <v>0.641930045794861</v>
      </c>
      <c r="B4838" s="5">
        <v>22221.0696287238</v>
      </c>
      <c r="C4838" s="5">
        <v>1.13189932864212</v>
      </c>
      <c r="D4838" s="5">
        <v>57955.8342915092</v>
      </c>
      <c r="E4838" s="2">
        <f t="shared" si="152"/>
        <v>0.489969282847259</v>
      </c>
      <c r="F4838" s="2">
        <f t="shared" si="153"/>
        <v>35734.7646627854</v>
      </c>
    </row>
    <row r="4839" spans="1:6">
      <c r="A4839" s="5">
        <v>0.735753540756169</v>
      </c>
      <c r="B4839" s="5">
        <v>24179.4493032268</v>
      </c>
      <c r="C4839" s="5">
        <v>1.30652627513245</v>
      </c>
      <c r="D4839" s="5">
        <v>61845.9715101235</v>
      </c>
      <c r="E4839" s="2">
        <f t="shared" si="152"/>
        <v>0.570772734376281</v>
      </c>
      <c r="F4839" s="2">
        <f t="shared" si="153"/>
        <v>37666.5222068967</v>
      </c>
    </row>
    <row r="4840" spans="1:6">
      <c r="A4840" s="5">
        <v>0.726996341543193</v>
      </c>
      <c r="B4840" s="5">
        <v>22539.2589751718</v>
      </c>
      <c r="C4840" s="5">
        <v>1.25452821169775</v>
      </c>
      <c r="D4840" s="5">
        <v>62324.5201867677</v>
      </c>
      <c r="E4840" s="2">
        <f t="shared" si="152"/>
        <v>0.527531870154557</v>
      </c>
      <c r="F4840" s="2">
        <f t="shared" si="153"/>
        <v>39785.2612115959</v>
      </c>
    </row>
    <row r="4841" spans="1:6">
      <c r="A4841" s="5">
        <v>0.693408880444744</v>
      </c>
      <c r="B4841" s="5">
        <v>21889.3508855173</v>
      </c>
      <c r="C4841" s="5">
        <v>1.18247113056897</v>
      </c>
      <c r="D4841" s="5">
        <v>58022.3924020812</v>
      </c>
      <c r="E4841" s="2">
        <f t="shared" si="152"/>
        <v>0.489062250124226</v>
      </c>
      <c r="F4841" s="2">
        <f t="shared" si="153"/>
        <v>36133.0415165639</v>
      </c>
    </row>
    <row r="4842" spans="1:6">
      <c r="A4842" s="5">
        <v>0.755966939934137</v>
      </c>
      <c r="B4842" s="5">
        <v>16498.1616482337</v>
      </c>
      <c r="C4842" s="5">
        <v>1.30303839733457</v>
      </c>
      <c r="D4842" s="5">
        <v>52700.3908947316</v>
      </c>
      <c r="E4842" s="2">
        <f t="shared" si="152"/>
        <v>0.547071457400433</v>
      </c>
      <c r="F4842" s="2">
        <f t="shared" si="153"/>
        <v>36202.2292464979</v>
      </c>
    </row>
    <row r="4843" spans="1:6">
      <c r="A4843" s="5">
        <v>0.737629054891254</v>
      </c>
      <c r="B4843" s="5">
        <v>19927.9448752203</v>
      </c>
      <c r="C4843" s="5">
        <v>1.28241620063858</v>
      </c>
      <c r="D4843" s="5">
        <v>55186.2872435444</v>
      </c>
      <c r="E4843" s="2">
        <f t="shared" si="152"/>
        <v>0.544787145747326</v>
      </c>
      <c r="F4843" s="2">
        <f t="shared" si="153"/>
        <v>35258.3423683241</v>
      </c>
    </row>
    <row r="4844" spans="1:6">
      <c r="A4844" s="5">
        <v>0.691757469761662</v>
      </c>
      <c r="B4844" s="5">
        <v>18586.7917089295</v>
      </c>
      <c r="C4844" s="5">
        <v>1.1987247042537</v>
      </c>
      <c r="D4844" s="5">
        <v>54164.6839249908</v>
      </c>
      <c r="E4844" s="2">
        <f t="shared" si="152"/>
        <v>0.506967234492038</v>
      </c>
      <c r="F4844" s="2">
        <f t="shared" si="153"/>
        <v>35577.8922160613</v>
      </c>
    </row>
    <row r="4845" spans="1:6">
      <c r="A4845" s="5">
        <v>0.685280278322725</v>
      </c>
      <c r="B4845" s="5">
        <v>18250.915282941</v>
      </c>
      <c r="C4845" s="5">
        <v>1.21169464213607</v>
      </c>
      <c r="D4845" s="5">
        <v>54753.0255639567</v>
      </c>
      <c r="E4845" s="2">
        <f t="shared" si="152"/>
        <v>0.526414363813345</v>
      </c>
      <c r="F4845" s="2">
        <f t="shared" si="153"/>
        <v>36502.1102810157</v>
      </c>
    </row>
    <row r="4846" spans="1:6">
      <c r="A4846" s="5">
        <v>0.726040221441283</v>
      </c>
      <c r="B4846" s="5">
        <v>19897.8472036233</v>
      </c>
      <c r="C4846" s="5">
        <v>1.27130046134794</v>
      </c>
      <c r="D4846" s="5">
        <v>57486.3891432684</v>
      </c>
      <c r="E4846" s="2">
        <f t="shared" si="152"/>
        <v>0.545260239906657</v>
      </c>
      <c r="F4846" s="2">
        <f t="shared" si="153"/>
        <v>37588.5419396451</v>
      </c>
    </row>
    <row r="4847" spans="1:6">
      <c r="A4847" s="5">
        <v>0.707118609412948</v>
      </c>
      <c r="B4847" s="5">
        <v>16716.1779724736</v>
      </c>
      <c r="C4847" s="5">
        <v>1.24934374575206</v>
      </c>
      <c r="D4847" s="5">
        <v>52940.4126544241</v>
      </c>
      <c r="E4847" s="2">
        <f t="shared" si="152"/>
        <v>0.542225136339112</v>
      </c>
      <c r="F4847" s="2">
        <f t="shared" si="153"/>
        <v>36224.2346819505</v>
      </c>
    </row>
    <row r="4848" spans="1:6">
      <c r="A4848" s="5">
        <v>0.681283014558187</v>
      </c>
      <c r="B4848" s="5">
        <v>20688.6814943578</v>
      </c>
      <c r="C4848" s="5">
        <v>1.18988850287031</v>
      </c>
      <c r="D4848" s="5">
        <v>60420.266824098</v>
      </c>
      <c r="E4848" s="2">
        <f t="shared" si="152"/>
        <v>0.508605488312123</v>
      </c>
      <c r="F4848" s="2">
        <f t="shared" si="153"/>
        <v>39731.5853297402</v>
      </c>
    </row>
    <row r="4849" spans="1:6">
      <c r="A4849" s="5">
        <v>0.744619541118927</v>
      </c>
      <c r="B4849" s="5">
        <v>21204.8721113594</v>
      </c>
      <c r="C4849" s="5">
        <v>1.30485732272104</v>
      </c>
      <c r="D4849" s="5">
        <v>60182.7229209448</v>
      </c>
      <c r="E4849" s="2">
        <f t="shared" si="152"/>
        <v>0.560237781602113</v>
      </c>
      <c r="F4849" s="2">
        <f t="shared" si="153"/>
        <v>38977.8508095854</v>
      </c>
    </row>
    <row r="4850" spans="1:6">
      <c r="A4850" s="5">
        <v>0.726712748302725</v>
      </c>
      <c r="B4850" s="5">
        <v>16540.9556278042</v>
      </c>
      <c r="C4850" s="5">
        <v>1.27731340210105</v>
      </c>
      <c r="D4850" s="5">
        <v>51981.6174750186</v>
      </c>
      <c r="E4850" s="2">
        <f t="shared" si="152"/>
        <v>0.550600653798325</v>
      </c>
      <c r="F4850" s="2">
        <f t="shared" si="153"/>
        <v>35440.6618472144</v>
      </c>
    </row>
    <row r="4851" spans="1:6">
      <c r="A4851" s="5">
        <v>0.786504171472781</v>
      </c>
      <c r="B4851" s="5">
        <v>17051.2709327091</v>
      </c>
      <c r="C4851" s="5">
        <v>1.37853928432339</v>
      </c>
      <c r="D4851" s="5">
        <v>52978.646597694</v>
      </c>
      <c r="E4851" s="2">
        <f t="shared" si="152"/>
        <v>0.592035112850609</v>
      </c>
      <c r="F4851" s="2">
        <f t="shared" si="153"/>
        <v>35927.3756649849</v>
      </c>
    </row>
    <row r="4852" spans="1:6">
      <c r="A4852" s="5">
        <v>0.698324251281856</v>
      </c>
      <c r="B4852" s="5">
        <v>23611.3844621364</v>
      </c>
      <c r="C4852" s="5">
        <v>1.19860399727694</v>
      </c>
      <c r="D4852" s="5">
        <v>62745.6699101832</v>
      </c>
      <c r="E4852" s="2">
        <f t="shared" si="152"/>
        <v>0.500279745995084</v>
      </c>
      <c r="F4852" s="2">
        <f t="shared" si="153"/>
        <v>39134.2854480468</v>
      </c>
    </row>
    <row r="4853" spans="1:6">
      <c r="A4853" s="5">
        <v>0.685772390863371</v>
      </c>
      <c r="B4853" s="5">
        <v>19891.2822601555</v>
      </c>
      <c r="C4853" s="5">
        <v>1.1995865426258</v>
      </c>
      <c r="D4853" s="5">
        <v>58517.1640838279</v>
      </c>
      <c r="E4853" s="2">
        <f t="shared" si="152"/>
        <v>0.513814151762429</v>
      </c>
      <c r="F4853" s="2">
        <f t="shared" si="153"/>
        <v>38625.8818236724</v>
      </c>
    </row>
    <row r="4854" spans="1:6">
      <c r="A4854" s="5">
        <v>0.775647643725831</v>
      </c>
      <c r="B4854" s="5">
        <v>21095.7127739046</v>
      </c>
      <c r="C4854" s="5">
        <v>1.34511805037798</v>
      </c>
      <c r="D4854" s="5">
        <v>58318.3846420177</v>
      </c>
      <c r="E4854" s="2">
        <f t="shared" si="152"/>
        <v>0.569470406652149</v>
      </c>
      <c r="F4854" s="2">
        <f t="shared" si="153"/>
        <v>37222.6718681131</v>
      </c>
    </row>
    <row r="4855" spans="1:6">
      <c r="A4855" s="5">
        <v>0.737985915064604</v>
      </c>
      <c r="B4855" s="5">
        <v>16926.6615194513</v>
      </c>
      <c r="C4855" s="5">
        <v>1.27570810111494</v>
      </c>
      <c r="D4855" s="5">
        <v>55035.5294094314</v>
      </c>
      <c r="E4855" s="2">
        <f t="shared" si="152"/>
        <v>0.537722186050336</v>
      </c>
      <c r="F4855" s="2">
        <f t="shared" si="153"/>
        <v>38108.8678899801</v>
      </c>
    </row>
    <row r="4856" spans="1:6">
      <c r="A4856" s="5">
        <v>0.686675821867909</v>
      </c>
      <c r="B4856" s="5">
        <v>20541.0147966977</v>
      </c>
      <c r="C4856" s="5">
        <v>1.18638313294196</v>
      </c>
      <c r="D4856" s="5">
        <v>56141.8233188881</v>
      </c>
      <c r="E4856" s="2">
        <f t="shared" si="152"/>
        <v>0.499707311074051</v>
      </c>
      <c r="F4856" s="2">
        <f t="shared" si="153"/>
        <v>35600.8085221904</v>
      </c>
    </row>
    <row r="4857" spans="1:6">
      <c r="A4857" s="5">
        <v>0.701032309407307</v>
      </c>
      <c r="B4857" s="5">
        <v>15373.6586708037</v>
      </c>
      <c r="C4857" s="5">
        <v>1.20359662863579</v>
      </c>
      <c r="D4857" s="5">
        <v>50032.0567572707</v>
      </c>
      <c r="E4857" s="2">
        <f t="shared" si="152"/>
        <v>0.502564319228483</v>
      </c>
      <c r="F4857" s="2">
        <f t="shared" si="153"/>
        <v>34658.398086467</v>
      </c>
    </row>
    <row r="4858" spans="1:6">
      <c r="A4858" s="5">
        <v>0.724330571519113</v>
      </c>
      <c r="B4858" s="5">
        <v>20360.393164725</v>
      </c>
      <c r="C4858" s="5">
        <v>1.30197333520055</v>
      </c>
      <c r="D4858" s="5">
        <v>56538.2368158323</v>
      </c>
      <c r="E4858" s="2">
        <f t="shared" si="152"/>
        <v>0.577642763681437</v>
      </c>
      <c r="F4858" s="2">
        <f t="shared" si="153"/>
        <v>36177.8436511073</v>
      </c>
    </row>
    <row r="4859" spans="1:6">
      <c r="A4859" s="5">
        <v>0.685842291566096</v>
      </c>
      <c r="B4859" s="5">
        <v>20336.6869203127</v>
      </c>
      <c r="C4859" s="5">
        <v>1.20508832290227</v>
      </c>
      <c r="D4859" s="5">
        <v>58436.1076555335</v>
      </c>
      <c r="E4859" s="2">
        <f t="shared" si="152"/>
        <v>0.519246031336174</v>
      </c>
      <c r="F4859" s="2">
        <f t="shared" si="153"/>
        <v>38099.4207352208</v>
      </c>
    </row>
    <row r="4860" spans="1:6">
      <c r="A4860" s="5">
        <v>0.71308705188577</v>
      </c>
      <c r="B4860" s="5">
        <v>18274.9347483626</v>
      </c>
      <c r="C4860" s="5">
        <v>1.24435304967202</v>
      </c>
      <c r="D4860" s="5">
        <v>55954.9639735621</v>
      </c>
      <c r="E4860" s="2">
        <f t="shared" si="152"/>
        <v>0.53126599778625</v>
      </c>
      <c r="F4860" s="2">
        <f t="shared" si="153"/>
        <v>37680.0292251995</v>
      </c>
    </row>
    <row r="4861" spans="1:6">
      <c r="A4861" s="5">
        <v>0.747521548997675</v>
      </c>
      <c r="B4861" s="5">
        <v>19242.5629057433</v>
      </c>
      <c r="C4861" s="5">
        <v>1.27436309708059</v>
      </c>
      <c r="D4861" s="5">
        <v>56910.2702595347</v>
      </c>
      <c r="E4861" s="2">
        <f t="shared" si="152"/>
        <v>0.526841548082915</v>
      </c>
      <c r="F4861" s="2">
        <f t="shared" si="153"/>
        <v>37667.7073537914</v>
      </c>
    </row>
    <row r="4862" spans="1:6">
      <c r="A4862" s="5">
        <v>0.674961564563932</v>
      </c>
      <c r="B4862" s="5">
        <v>19171.0668432886</v>
      </c>
      <c r="C4862" s="5">
        <v>1.17135413602993</v>
      </c>
      <c r="D4862" s="5">
        <v>56603.3686607304</v>
      </c>
      <c r="E4862" s="2">
        <f t="shared" si="152"/>
        <v>0.496392571465998</v>
      </c>
      <c r="F4862" s="2">
        <f t="shared" si="153"/>
        <v>37432.3018174418</v>
      </c>
    </row>
    <row r="4863" spans="1:6">
      <c r="A4863" s="5">
        <v>0.749278309215838</v>
      </c>
      <c r="B4863" s="5">
        <v>16215.7887938361</v>
      </c>
      <c r="C4863" s="5">
        <v>1.29624532275873</v>
      </c>
      <c r="D4863" s="5">
        <v>51274.7053038438</v>
      </c>
      <c r="E4863" s="2">
        <f t="shared" si="152"/>
        <v>0.546967013542892</v>
      </c>
      <c r="F4863" s="2">
        <f t="shared" si="153"/>
        <v>35058.9165100077</v>
      </c>
    </row>
    <row r="4864" spans="1:6">
      <c r="A4864" s="5">
        <v>0.661947552167326</v>
      </c>
      <c r="B4864" s="5">
        <v>19767.0334138923</v>
      </c>
      <c r="C4864" s="5">
        <v>1.14474905409689</v>
      </c>
      <c r="D4864" s="5">
        <v>55788.4736523328</v>
      </c>
      <c r="E4864" s="2">
        <f t="shared" si="152"/>
        <v>0.482801501929564</v>
      </c>
      <c r="F4864" s="2">
        <f t="shared" si="153"/>
        <v>36021.4402384405</v>
      </c>
    </row>
    <row r="4865" spans="1:6">
      <c r="A4865" s="5">
        <v>0.689459665107605</v>
      </c>
      <c r="B4865" s="5">
        <v>19411.6050511519</v>
      </c>
      <c r="C4865" s="5">
        <v>1.23155090026112</v>
      </c>
      <c r="D4865" s="5">
        <v>56775.7497296653</v>
      </c>
      <c r="E4865" s="2">
        <f t="shared" si="152"/>
        <v>0.542091235153515</v>
      </c>
      <c r="F4865" s="2">
        <f t="shared" si="153"/>
        <v>37364.1446785134</v>
      </c>
    </row>
    <row r="4866" spans="1:6">
      <c r="A4866" s="5">
        <v>0.694346078944516</v>
      </c>
      <c r="B4866" s="5">
        <v>19614.3968837864</v>
      </c>
      <c r="C4866" s="5">
        <v>1.21816516143588</v>
      </c>
      <c r="D4866" s="5">
        <v>57008.354381639</v>
      </c>
      <c r="E4866" s="2">
        <f t="shared" si="152"/>
        <v>0.523819082491364</v>
      </c>
      <c r="F4866" s="2">
        <f t="shared" si="153"/>
        <v>37393.9574978526</v>
      </c>
    </row>
    <row r="4867" spans="1:6">
      <c r="A4867" s="5">
        <v>0.686674538381114</v>
      </c>
      <c r="B4867" s="5">
        <v>19374.3363349272</v>
      </c>
      <c r="C4867" s="5">
        <v>1.17557691476894</v>
      </c>
      <c r="D4867" s="5">
        <v>56330.2227394188</v>
      </c>
      <c r="E4867" s="2">
        <f t="shared" si="152"/>
        <v>0.488902376387826</v>
      </c>
      <c r="F4867" s="2">
        <f t="shared" si="153"/>
        <v>36955.8864044916</v>
      </c>
    </row>
    <row r="4868" spans="1:6">
      <c r="A4868" s="5">
        <v>0.675363095588377</v>
      </c>
      <c r="B4868" s="5">
        <v>18113.9210047925</v>
      </c>
      <c r="C4868" s="5">
        <v>1.18310048198728</v>
      </c>
      <c r="D4868" s="5">
        <v>55392.9504277206</v>
      </c>
      <c r="E4868" s="2">
        <f t="shared" ref="E4868:E4931" si="154">C4868-A4868</f>
        <v>0.507737386398903</v>
      </c>
      <c r="F4868" s="2">
        <f t="shared" ref="F4868:F4931" si="155">D4868-B4868</f>
        <v>37279.0294229281</v>
      </c>
    </row>
    <row r="4869" spans="1:6">
      <c r="A4869" s="5">
        <v>0.692739366803126</v>
      </c>
      <c r="B4869" s="5">
        <v>17865.9451207006</v>
      </c>
      <c r="C4869" s="5">
        <v>1.1783762089283</v>
      </c>
      <c r="D4869" s="5">
        <v>54985.6013787251</v>
      </c>
      <c r="E4869" s="2">
        <f t="shared" si="154"/>
        <v>0.485636842125174</v>
      </c>
      <c r="F4869" s="2">
        <f t="shared" si="155"/>
        <v>37119.6562580245</v>
      </c>
    </row>
    <row r="4870" spans="1:6">
      <c r="A4870" s="5">
        <v>0.735146371745248</v>
      </c>
      <c r="B4870" s="5">
        <v>20817.6051687958</v>
      </c>
      <c r="C4870" s="5">
        <v>1.25304115568501</v>
      </c>
      <c r="D4870" s="5">
        <v>59026.0443774236</v>
      </c>
      <c r="E4870" s="2">
        <f t="shared" si="154"/>
        <v>0.517894783939762</v>
      </c>
      <c r="F4870" s="2">
        <f t="shared" si="155"/>
        <v>38208.4392086278</v>
      </c>
    </row>
    <row r="4871" spans="1:6">
      <c r="A4871" s="5">
        <v>0.747358727663958</v>
      </c>
      <c r="B4871" s="5">
        <v>21468.1704085418</v>
      </c>
      <c r="C4871" s="5">
        <v>1.27809798979127</v>
      </c>
      <c r="D4871" s="5">
        <v>60263.5123374922</v>
      </c>
      <c r="E4871" s="2">
        <f t="shared" si="154"/>
        <v>0.530739262127312</v>
      </c>
      <c r="F4871" s="2">
        <f t="shared" si="155"/>
        <v>38795.3419289504</v>
      </c>
    </row>
    <row r="4872" spans="1:6">
      <c r="A4872" s="5">
        <v>0.700929235980618</v>
      </c>
      <c r="B4872" s="5">
        <v>18620.6350711165</v>
      </c>
      <c r="C4872" s="5">
        <v>1.21202181143561</v>
      </c>
      <c r="D4872" s="5">
        <v>55172.4331500936</v>
      </c>
      <c r="E4872" s="2">
        <f t="shared" si="154"/>
        <v>0.511092575454992</v>
      </c>
      <c r="F4872" s="2">
        <f t="shared" si="155"/>
        <v>36551.7980789771</v>
      </c>
    </row>
    <row r="4873" spans="1:6">
      <c r="A4873" s="5">
        <v>0.686134073281066</v>
      </c>
      <c r="B4873" s="5">
        <v>22477.7045544146</v>
      </c>
      <c r="C4873" s="5">
        <v>1.17035746342973</v>
      </c>
      <c r="D4873" s="5">
        <v>61137.3703173854</v>
      </c>
      <c r="E4873" s="2">
        <f t="shared" si="154"/>
        <v>0.484223390148664</v>
      </c>
      <c r="F4873" s="2">
        <f t="shared" si="155"/>
        <v>38659.6657629708</v>
      </c>
    </row>
    <row r="4874" spans="1:6">
      <c r="A4874" s="5">
        <v>0.691279892987577</v>
      </c>
      <c r="B4874" s="5">
        <v>18565.7134671533</v>
      </c>
      <c r="C4874" s="5">
        <v>1.21862571753675</v>
      </c>
      <c r="D4874" s="5">
        <v>56248.5777420006</v>
      </c>
      <c r="E4874" s="2">
        <f t="shared" si="154"/>
        <v>0.527345824549173</v>
      </c>
      <c r="F4874" s="2">
        <f t="shared" si="155"/>
        <v>37682.8642748473</v>
      </c>
    </row>
    <row r="4875" spans="1:6">
      <c r="A4875" s="5">
        <v>0.746611459037911</v>
      </c>
      <c r="B4875" s="5">
        <v>20004.757225755</v>
      </c>
      <c r="C4875" s="5">
        <v>1.3051909999559</v>
      </c>
      <c r="D4875" s="5">
        <v>56840.1777722403</v>
      </c>
      <c r="E4875" s="2">
        <f t="shared" si="154"/>
        <v>0.558579540917989</v>
      </c>
      <c r="F4875" s="2">
        <f t="shared" si="155"/>
        <v>36835.4205464853</v>
      </c>
    </row>
    <row r="4876" spans="1:6">
      <c r="A4876" s="5">
        <v>0.687427949974579</v>
      </c>
      <c r="B4876" s="5">
        <v>17556.1219772399</v>
      </c>
      <c r="C4876" s="5">
        <v>1.18789079380633</v>
      </c>
      <c r="D4876" s="5">
        <v>55110.0045561218</v>
      </c>
      <c r="E4876" s="2">
        <f t="shared" si="154"/>
        <v>0.500462843831751</v>
      </c>
      <c r="F4876" s="2">
        <f t="shared" si="155"/>
        <v>37553.8825788819</v>
      </c>
    </row>
    <row r="4877" spans="1:6">
      <c r="A4877" s="5">
        <v>0.692003836041874</v>
      </c>
      <c r="B4877" s="5">
        <v>19867.6297930037</v>
      </c>
      <c r="C4877" s="5">
        <v>1.22469534776493</v>
      </c>
      <c r="D4877" s="5">
        <v>53761.641038997</v>
      </c>
      <c r="E4877" s="2">
        <f t="shared" si="154"/>
        <v>0.532691511723056</v>
      </c>
      <c r="F4877" s="2">
        <f t="shared" si="155"/>
        <v>33894.0112459933</v>
      </c>
    </row>
    <row r="4878" spans="1:6">
      <c r="A4878" s="5">
        <v>0.698346260570144</v>
      </c>
      <c r="B4878" s="5">
        <v>18850.5776210701</v>
      </c>
      <c r="C4878" s="5">
        <v>1.20036863920375</v>
      </c>
      <c r="D4878" s="5">
        <v>54522.3514756539</v>
      </c>
      <c r="E4878" s="2">
        <f t="shared" si="154"/>
        <v>0.502022378633606</v>
      </c>
      <c r="F4878" s="2">
        <f t="shared" si="155"/>
        <v>35671.7738545838</v>
      </c>
    </row>
    <row r="4879" spans="1:6">
      <c r="A4879" s="5">
        <v>0.704320596785856</v>
      </c>
      <c r="B4879" s="5">
        <v>17799.5946479023</v>
      </c>
      <c r="C4879" s="5">
        <v>1.23445395769809</v>
      </c>
      <c r="D4879" s="5">
        <v>54473.3881052664</v>
      </c>
      <c r="E4879" s="2">
        <f t="shared" si="154"/>
        <v>0.530133360912234</v>
      </c>
      <c r="F4879" s="2">
        <f t="shared" si="155"/>
        <v>36673.7934573641</v>
      </c>
    </row>
    <row r="4880" spans="1:6">
      <c r="A4880" s="5">
        <v>0.735318285765309</v>
      </c>
      <c r="B4880" s="5">
        <v>20328.4648995329</v>
      </c>
      <c r="C4880" s="5">
        <v>1.27962513720814</v>
      </c>
      <c r="D4880" s="5">
        <v>58611.745954964</v>
      </c>
      <c r="E4880" s="2">
        <f t="shared" si="154"/>
        <v>0.544306851442831</v>
      </c>
      <c r="F4880" s="2">
        <f t="shared" si="155"/>
        <v>38283.2810554311</v>
      </c>
    </row>
    <row r="4881" spans="1:6">
      <c r="A4881" s="5">
        <v>0.741439202152589</v>
      </c>
      <c r="B4881" s="5">
        <v>19648.9941011694</v>
      </c>
      <c r="C4881" s="5">
        <v>1.25837839143155</v>
      </c>
      <c r="D4881" s="5">
        <v>53974.1437518841</v>
      </c>
      <c r="E4881" s="2">
        <f t="shared" si="154"/>
        <v>0.516939189278961</v>
      </c>
      <c r="F4881" s="2">
        <f t="shared" si="155"/>
        <v>34325.1496507147</v>
      </c>
    </row>
    <row r="4882" spans="1:6">
      <c r="A4882" s="5">
        <v>0.740793143859872</v>
      </c>
      <c r="B4882" s="5">
        <v>21359.5701192294</v>
      </c>
      <c r="C4882" s="5">
        <v>1.31484595404068</v>
      </c>
      <c r="D4882" s="5">
        <v>58989.6458900292</v>
      </c>
      <c r="E4882" s="2">
        <f t="shared" si="154"/>
        <v>0.574052810180808</v>
      </c>
      <c r="F4882" s="2">
        <f t="shared" si="155"/>
        <v>37630.0757707998</v>
      </c>
    </row>
    <row r="4883" spans="1:6">
      <c r="A4883" s="5">
        <v>0.685765058682468</v>
      </c>
      <c r="B4883" s="5">
        <v>17451.3330948014</v>
      </c>
      <c r="C4883" s="5">
        <v>1.24138708264955</v>
      </c>
      <c r="D4883" s="5">
        <v>53851.1444197128</v>
      </c>
      <c r="E4883" s="2">
        <f t="shared" si="154"/>
        <v>0.555622023967082</v>
      </c>
      <c r="F4883" s="2">
        <f t="shared" si="155"/>
        <v>36399.8113249114</v>
      </c>
    </row>
    <row r="4884" spans="1:6">
      <c r="A4884" s="5">
        <v>0.662515201341429</v>
      </c>
      <c r="B4884" s="5">
        <v>16334.0639471561</v>
      </c>
      <c r="C4884" s="5">
        <v>1.16695154802141</v>
      </c>
      <c r="D4884" s="5">
        <v>51762.3400446398</v>
      </c>
      <c r="E4884" s="2">
        <f t="shared" si="154"/>
        <v>0.504436346679981</v>
      </c>
      <c r="F4884" s="2">
        <f t="shared" si="155"/>
        <v>35428.2760974837</v>
      </c>
    </row>
    <row r="4885" spans="1:6">
      <c r="A4885" s="5">
        <v>0.691815008902983</v>
      </c>
      <c r="B4885" s="5">
        <v>17527.7389821321</v>
      </c>
      <c r="C4885" s="5">
        <v>1.18297444823713</v>
      </c>
      <c r="D4885" s="5">
        <v>53952.0836325438</v>
      </c>
      <c r="E4885" s="2">
        <f t="shared" si="154"/>
        <v>0.491159439334147</v>
      </c>
      <c r="F4885" s="2">
        <f t="shared" si="155"/>
        <v>36424.3446504117</v>
      </c>
    </row>
    <row r="4886" spans="1:6">
      <c r="A4886" s="5">
        <v>0.705272720510353</v>
      </c>
      <c r="B4886" s="5">
        <v>19350.0157432733</v>
      </c>
      <c r="C4886" s="5">
        <v>1.20478870091911</v>
      </c>
      <c r="D4886" s="5">
        <v>55154.772774893</v>
      </c>
      <c r="E4886" s="2">
        <f t="shared" si="154"/>
        <v>0.499515980408757</v>
      </c>
      <c r="F4886" s="2">
        <f t="shared" si="155"/>
        <v>35804.7570316197</v>
      </c>
    </row>
    <row r="4887" spans="1:6">
      <c r="A4887" s="5">
        <v>0.680754717236525</v>
      </c>
      <c r="B4887" s="5">
        <v>17579.7706042848</v>
      </c>
      <c r="C4887" s="5">
        <v>1.19134704565782</v>
      </c>
      <c r="D4887" s="5">
        <v>55255.5291466764</v>
      </c>
      <c r="E4887" s="2">
        <f t="shared" si="154"/>
        <v>0.510592328421295</v>
      </c>
      <c r="F4887" s="2">
        <f t="shared" si="155"/>
        <v>37675.7585423916</v>
      </c>
    </row>
    <row r="4888" spans="1:6">
      <c r="A4888" s="5">
        <v>0.699271789456533</v>
      </c>
      <c r="B4888" s="5">
        <v>17230.9038389957</v>
      </c>
      <c r="C4888" s="5">
        <v>1.22570878728407</v>
      </c>
      <c r="D4888" s="5">
        <v>55879.0021308686</v>
      </c>
      <c r="E4888" s="2">
        <f t="shared" si="154"/>
        <v>0.526436997827537</v>
      </c>
      <c r="F4888" s="2">
        <f t="shared" si="155"/>
        <v>38648.0982918729</v>
      </c>
    </row>
    <row r="4889" spans="1:6">
      <c r="A4889" s="5">
        <v>0.708034363051414</v>
      </c>
      <c r="B4889" s="5">
        <v>13558.5770251047</v>
      </c>
      <c r="C4889" s="5">
        <v>1.24574679463172</v>
      </c>
      <c r="D4889" s="5">
        <v>48851.4042095187</v>
      </c>
      <c r="E4889" s="2">
        <f t="shared" si="154"/>
        <v>0.537712431580306</v>
      </c>
      <c r="F4889" s="2">
        <f t="shared" si="155"/>
        <v>35292.827184414</v>
      </c>
    </row>
    <row r="4890" spans="1:6">
      <c r="A4890" s="5">
        <v>0.704026362943196</v>
      </c>
      <c r="B4890" s="5">
        <v>17422.4396477252</v>
      </c>
      <c r="C4890" s="5">
        <v>1.20433558235738</v>
      </c>
      <c r="D4890" s="5">
        <v>53293.9878016298</v>
      </c>
      <c r="E4890" s="2">
        <f t="shared" si="154"/>
        <v>0.500309219414184</v>
      </c>
      <c r="F4890" s="2">
        <f t="shared" si="155"/>
        <v>35871.5481539046</v>
      </c>
    </row>
    <row r="4891" spans="1:6">
      <c r="A4891" s="5">
        <v>0.728782054910271</v>
      </c>
      <c r="B4891" s="5">
        <v>20743.0169475327</v>
      </c>
      <c r="C4891" s="5">
        <v>1.260994697849</v>
      </c>
      <c r="D4891" s="5">
        <v>57304.6595234398</v>
      </c>
      <c r="E4891" s="2">
        <f t="shared" si="154"/>
        <v>0.532212642938729</v>
      </c>
      <c r="F4891" s="2">
        <f t="shared" si="155"/>
        <v>36561.6425759071</v>
      </c>
    </row>
    <row r="4892" spans="1:6">
      <c r="A4892" s="5">
        <v>0.770229122603097</v>
      </c>
      <c r="B4892" s="5">
        <v>21166.4810707736</v>
      </c>
      <c r="C4892" s="5">
        <v>1.33802409309696</v>
      </c>
      <c r="D4892" s="5">
        <v>58925.4314844945</v>
      </c>
      <c r="E4892" s="2">
        <f t="shared" si="154"/>
        <v>0.567794970493863</v>
      </c>
      <c r="F4892" s="2">
        <f t="shared" si="155"/>
        <v>37758.9504137209</v>
      </c>
    </row>
    <row r="4893" spans="1:6">
      <c r="A4893" s="5">
        <v>0.733850100188517</v>
      </c>
      <c r="B4893" s="5">
        <v>20255.2288610327</v>
      </c>
      <c r="C4893" s="5">
        <v>1.22959769100798</v>
      </c>
      <c r="D4893" s="5">
        <v>56246.7446217961</v>
      </c>
      <c r="E4893" s="2">
        <f t="shared" si="154"/>
        <v>0.495747590819463</v>
      </c>
      <c r="F4893" s="2">
        <f t="shared" si="155"/>
        <v>35991.5157607634</v>
      </c>
    </row>
    <row r="4894" spans="1:6">
      <c r="A4894" s="5">
        <v>0.720184195613903</v>
      </c>
      <c r="B4894" s="5">
        <v>29251.0807760534</v>
      </c>
      <c r="C4894" s="5">
        <v>1.24801359621782</v>
      </c>
      <c r="D4894" s="5">
        <v>69731.7775421095</v>
      </c>
      <c r="E4894" s="2">
        <f t="shared" si="154"/>
        <v>0.527829400603917</v>
      </c>
      <c r="F4894" s="2">
        <f t="shared" si="155"/>
        <v>40480.6967660561</v>
      </c>
    </row>
    <row r="4895" spans="1:6">
      <c r="A4895" s="5">
        <v>0.664982198364213</v>
      </c>
      <c r="B4895" s="5">
        <v>18987.3659023248</v>
      </c>
      <c r="C4895" s="5">
        <v>1.11718437203357</v>
      </c>
      <c r="D4895" s="5">
        <v>53353.0541010506</v>
      </c>
      <c r="E4895" s="2">
        <f t="shared" si="154"/>
        <v>0.452202173669357</v>
      </c>
      <c r="F4895" s="2">
        <f t="shared" si="155"/>
        <v>34365.6881987258</v>
      </c>
    </row>
    <row r="4896" spans="1:6">
      <c r="A4896" s="5">
        <v>0.710827132692739</v>
      </c>
      <c r="B4896" s="5">
        <v>17243.0748178508</v>
      </c>
      <c r="C4896" s="5">
        <v>1.24017681265076</v>
      </c>
      <c r="D4896" s="5">
        <v>53427.9934102177</v>
      </c>
      <c r="E4896" s="2">
        <f t="shared" si="154"/>
        <v>0.529349679958021</v>
      </c>
      <c r="F4896" s="2">
        <f t="shared" si="155"/>
        <v>36184.9185923669</v>
      </c>
    </row>
    <row r="4897" spans="1:6">
      <c r="A4897" s="5">
        <v>0.660881787705989</v>
      </c>
      <c r="B4897" s="5">
        <v>17242.6514530959</v>
      </c>
      <c r="C4897" s="5">
        <v>1.11736568587592</v>
      </c>
      <c r="D4897" s="5">
        <v>51907.5999444824</v>
      </c>
      <c r="E4897" s="2">
        <f t="shared" si="154"/>
        <v>0.456483898169931</v>
      </c>
      <c r="F4897" s="2">
        <f t="shared" si="155"/>
        <v>34664.9484913865</v>
      </c>
    </row>
    <row r="4898" spans="1:6">
      <c r="A4898" s="5">
        <v>0.691480044701394</v>
      </c>
      <c r="B4898" s="5">
        <v>24058.0554269775</v>
      </c>
      <c r="C4898" s="5">
        <v>1.20773801413079</v>
      </c>
      <c r="D4898" s="5">
        <v>64142.567330526</v>
      </c>
      <c r="E4898" s="2">
        <f t="shared" si="154"/>
        <v>0.516257969429396</v>
      </c>
      <c r="F4898" s="2">
        <f t="shared" si="155"/>
        <v>40084.5119035485</v>
      </c>
    </row>
    <row r="4899" spans="1:6">
      <c r="A4899" s="5">
        <v>0.707569123416528</v>
      </c>
      <c r="B4899" s="5">
        <v>17215.6966669373</v>
      </c>
      <c r="C4899" s="5">
        <v>1.23374008275164</v>
      </c>
      <c r="D4899" s="5">
        <v>52631.5037203032</v>
      </c>
      <c r="E4899" s="2">
        <f t="shared" si="154"/>
        <v>0.526170959335112</v>
      </c>
      <c r="F4899" s="2">
        <f t="shared" si="155"/>
        <v>35415.8070533659</v>
      </c>
    </row>
    <row r="4900" spans="1:6">
      <c r="A4900" s="5">
        <v>0.683763138990181</v>
      </c>
      <c r="B4900" s="5">
        <v>20575.9136582341</v>
      </c>
      <c r="C4900" s="5">
        <v>1.17821544419585</v>
      </c>
      <c r="D4900" s="5">
        <v>57327.466099462</v>
      </c>
      <c r="E4900" s="2">
        <f t="shared" si="154"/>
        <v>0.494452305205669</v>
      </c>
      <c r="F4900" s="2">
        <f t="shared" si="155"/>
        <v>36751.5524412279</v>
      </c>
    </row>
    <row r="4901" spans="1:6">
      <c r="A4901" s="5">
        <v>0.74173081886325</v>
      </c>
      <c r="B4901" s="5">
        <v>18736.4467999918</v>
      </c>
      <c r="C4901" s="5">
        <v>1.28483963823611</v>
      </c>
      <c r="D4901" s="5">
        <v>54690.0778511098</v>
      </c>
      <c r="E4901" s="2">
        <f t="shared" si="154"/>
        <v>0.54310881937286</v>
      </c>
      <c r="F4901" s="2">
        <f t="shared" si="155"/>
        <v>35953.631051118</v>
      </c>
    </row>
    <row r="4902" spans="1:6">
      <c r="A4902" s="5">
        <v>0.683316335463789</v>
      </c>
      <c r="B4902" s="5">
        <v>19354.4252268984</v>
      </c>
      <c r="C4902" s="5">
        <v>1.15398943932209</v>
      </c>
      <c r="D4902" s="5">
        <v>54456.5558412369</v>
      </c>
      <c r="E4902" s="2">
        <f t="shared" si="154"/>
        <v>0.470673103858301</v>
      </c>
      <c r="F4902" s="2">
        <f t="shared" si="155"/>
        <v>35102.1306143385</v>
      </c>
    </row>
    <row r="4903" spans="1:6">
      <c r="A4903" s="5">
        <v>0.718642415279901</v>
      </c>
      <c r="B4903" s="5">
        <v>21634.0224866277</v>
      </c>
      <c r="C4903" s="5">
        <v>1.22678604242787</v>
      </c>
      <c r="D4903" s="5">
        <v>59080.6749511293</v>
      </c>
      <c r="E4903" s="2">
        <f t="shared" si="154"/>
        <v>0.508143627147969</v>
      </c>
      <c r="F4903" s="2">
        <f t="shared" si="155"/>
        <v>37446.6524645016</v>
      </c>
    </row>
    <row r="4904" spans="1:6">
      <c r="A4904" s="5">
        <v>0.710669115000236</v>
      </c>
      <c r="B4904" s="5">
        <v>15318.4741441367</v>
      </c>
      <c r="C4904" s="5">
        <v>1.2121649694091</v>
      </c>
      <c r="D4904" s="5">
        <v>51489.5427258346</v>
      </c>
      <c r="E4904" s="2">
        <f t="shared" si="154"/>
        <v>0.501495854408864</v>
      </c>
      <c r="F4904" s="2">
        <f t="shared" si="155"/>
        <v>36171.0685816979</v>
      </c>
    </row>
    <row r="4905" spans="1:6">
      <c r="A4905" s="5">
        <v>0.695894350677359</v>
      </c>
      <c r="B4905" s="5">
        <v>18183.0558452453</v>
      </c>
      <c r="C4905" s="5">
        <v>1.1963052242257</v>
      </c>
      <c r="D4905" s="5">
        <v>54635.6801205766</v>
      </c>
      <c r="E4905" s="2">
        <f t="shared" si="154"/>
        <v>0.500410873548341</v>
      </c>
      <c r="F4905" s="2">
        <f t="shared" si="155"/>
        <v>36452.6242753313</v>
      </c>
    </row>
    <row r="4906" spans="1:6">
      <c r="A4906" s="5">
        <v>0.702493211969569</v>
      </c>
      <c r="B4906" s="5">
        <v>20207.3155796042</v>
      </c>
      <c r="C4906" s="5">
        <v>1.19786851786796</v>
      </c>
      <c r="D4906" s="5">
        <v>58677.8957242881</v>
      </c>
      <c r="E4906" s="2">
        <f t="shared" si="154"/>
        <v>0.495375305898391</v>
      </c>
      <c r="F4906" s="2">
        <f t="shared" si="155"/>
        <v>38470.5801446839</v>
      </c>
    </row>
    <row r="4907" spans="1:6">
      <c r="A4907" s="5">
        <v>0.689069888611559</v>
      </c>
      <c r="B4907" s="5">
        <v>24447.9187404526</v>
      </c>
      <c r="C4907" s="5">
        <v>1.17579528142433</v>
      </c>
      <c r="D4907" s="5">
        <v>62589.3552413408</v>
      </c>
      <c r="E4907" s="2">
        <f t="shared" si="154"/>
        <v>0.486725392812771</v>
      </c>
      <c r="F4907" s="2">
        <f t="shared" si="155"/>
        <v>38141.4365008882</v>
      </c>
    </row>
    <row r="4908" spans="1:6">
      <c r="A4908" s="5">
        <v>0.678389092887788</v>
      </c>
      <c r="B4908" s="5">
        <v>18357.9245768389</v>
      </c>
      <c r="C4908" s="5">
        <v>1.15994206854519</v>
      </c>
      <c r="D4908" s="5">
        <v>53385.1540336812</v>
      </c>
      <c r="E4908" s="2">
        <f t="shared" si="154"/>
        <v>0.481552975657402</v>
      </c>
      <c r="F4908" s="2">
        <f t="shared" si="155"/>
        <v>35027.2294568423</v>
      </c>
    </row>
    <row r="4909" spans="1:6">
      <c r="A4909" s="5">
        <v>0.676147850309812</v>
      </c>
      <c r="B4909" s="5">
        <v>15839.5122621069</v>
      </c>
      <c r="C4909" s="5">
        <v>1.16408452220981</v>
      </c>
      <c r="D4909" s="5">
        <v>52608.113404336</v>
      </c>
      <c r="E4909" s="2">
        <f t="shared" si="154"/>
        <v>0.487936671899998</v>
      </c>
      <c r="F4909" s="2">
        <f t="shared" si="155"/>
        <v>36768.6011422291</v>
      </c>
    </row>
    <row r="4910" spans="1:6">
      <c r="A4910" s="5">
        <v>0.727234774260237</v>
      </c>
      <c r="B4910" s="5">
        <v>20266.1870100637</v>
      </c>
      <c r="C4910" s="5">
        <v>1.26552135347566</v>
      </c>
      <c r="D4910" s="5">
        <v>57787.4033805458</v>
      </c>
      <c r="E4910" s="2">
        <f t="shared" si="154"/>
        <v>0.538286579215423</v>
      </c>
      <c r="F4910" s="2">
        <f t="shared" si="155"/>
        <v>37521.2163704821</v>
      </c>
    </row>
    <row r="4911" spans="1:6">
      <c r="A4911" s="5">
        <v>0.687410850475635</v>
      </c>
      <c r="B4911" s="5">
        <v>20898.9521477349</v>
      </c>
      <c r="C4911" s="5">
        <v>1.2168708942858</v>
      </c>
      <c r="D4911" s="5">
        <v>59160.2595012295</v>
      </c>
      <c r="E4911" s="2">
        <f t="shared" si="154"/>
        <v>0.529460043810165</v>
      </c>
      <c r="F4911" s="2">
        <f t="shared" si="155"/>
        <v>38261.3073534946</v>
      </c>
    </row>
    <row r="4912" spans="1:6">
      <c r="A4912" s="5">
        <v>0.709258430409657</v>
      </c>
      <c r="B4912" s="5">
        <v>17736.8801642413</v>
      </c>
      <c r="C4912" s="5">
        <v>1.22068278107889</v>
      </c>
      <c r="D4912" s="5">
        <v>54686.6430278565</v>
      </c>
      <c r="E4912" s="2">
        <f t="shared" si="154"/>
        <v>0.511424350669233</v>
      </c>
      <c r="F4912" s="2">
        <f t="shared" si="155"/>
        <v>36949.7628636152</v>
      </c>
    </row>
    <row r="4913" spans="1:6">
      <c r="A4913" s="5">
        <v>0.699048036376213</v>
      </c>
      <c r="B4913" s="5">
        <v>19172.636613962</v>
      </c>
      <c r="C4913" s="5">
        <v>1.22740251358049</v>
      </c>
      <c r="D4913" s="5">
        <v>55842.631291506</v>
      </c>
      <c r="E4913" s="2">
        <f t="shared" si="154"/>
        <v>0.528354477204277</v>
      </c>
      <c r="F4913" s="2">
        <f t="shared" si="155"/>
        <v>36669.994677544</v>
      </c>
    </row>
    <row r="4914" spans="1:6">
      <c r="A4914" s="5">
        <v>0.697047905178454</v>
      </c>
      <c r="B4914" s="5">
        <v>19073.6261559553</v>
      </c>
      <c r="C4914" s="5">
        <v>1.179893328659</v>
      </c>
      <c r="D4914" s="5">
        <v>55413.1326037037</v>
      </c>
      <c r="E4914" s="2">
        <f t="shared" si="154"/>
        <v>0.482845423480546</v>
      </c>
      <c r="F4914" s="2">
        <f t="shared" si="155"/>
        <v>36339.5064477484</v>
      </c>
    </row>
    <row r="4915" spans="1:6">
      <c r="A4915" s="5">
        <v>0.709460787265427</v>
      </c>
      <c r="B4915" s="5">
        <v>15470.0572181776</v>
      </c>
      <c r="C4915" s="5">
        <v>1.260906579858</v>
      </c>
      <c r="D4915" s="5">
        <v>51835.9151979746</v>
      </c>
      <c r="E4915" s="2">
        <f t="shared" si="154"/>
        <v>0.551445792592573</v>
      </c>
      <c r="F4915" s="2">
        <f t="shared" si="155"/>
        <v>36365.857979797</v>
      </c>
    </row>
    <row r="4916" spans="1:6">
      <c r="A4916" s="5">
        <v>0.741497448712252</v>
      </c>
      <c r="B4916" s="5">
        <v>20156.3567426453</v>
      </c>
      <c r="C4916" s="5">
        <v>1.3117901786302</v>
      </c>
      <c r="D4916" s="5">
        <v>59133.8655629754</v>
      </c>
      <c r="E4916" s="2">
        <f t="shared" si="154"/>
        <v>0.570292729917948</v>
      </c>
      <c r="F4916" s="2">
        <f t="shared" si="155"/>
        <v>38977.5088203301</v>
      </c>
    </row>
    <row r="4917" spans="1:6">
      <c r="A4917" s="5">
        <v>0.726482677989762</v>
      </c>
      <c r="B4917" s="5">
        <v>22487.5208324025</v>
      </c>
      <c r="C4917" s="5">
        <v>1.27392158516645</v>
      </c>
      <c r="D4917" s="5">
        <v>64941.4747723623</v>
      </c>
      <c r="E4917" s="2">
        <f t="shared" si="154"/>
        <v>0.547438907176688</v>
      </c>
      <c r="F4917" s="2">
        <f t="shared" si="155"/>
        <v>42453.9539399598</v>
      </c>
    </row>
    <row r="4918" spans="1:6">
      <c r="A4918" s="5">
        <v>0.704340740622638</v>
      </c>
      <c r="B4918" s="5">
        <v>19292.1704001849</v>
      </c>
      <c r="C4918" s="5">
        <v>1.19250159354812</v>
      </c>
      <c r="D4918" s="5">
        <v>56699.1085390394</v>
      </c>
      <c r="E4918" s="2">
        <f t="shared" si="154"/>
        <v>0.488160852925482</v>
      </c>
      <c r="F4918" s="2">
        <f t="shared" si="155"/>
        <v>37406.9381388545</v>
      </c>
    </row>
    <row r="4919" spans="1:6">
      <c r="A4919" s="5">
        <v>0.705917677926593</v>
      </c>
      <c r="B4919" s="5">
        <v>19348.9440233191</v>
      </c>
      <c r="C4919" s="5">
        <v>1.2289092895686</v>
      </c>
      <c r="D4919" s="5">
        <v>56977.3438287283</v>
      </c>
      <c r="E4919" s="2">
        <f t="shared" si="154"/>
        <v>0.522991611642007</v>
      </c>
      <c r="F4919" s="2">
        <f t="shared" si="155"/>
        <v>37628.3998054092</v>
      </c>
    </row>
    <row r="4920" spans="1:6">
      <c r="A4920" s="5">
        <v>0.673761203832726</v>
      </c>
      <c r="B4920" s="5">
        <v>15979.1312778072</v>
      </c>
      <c r="C4920" s="5">
        <v>1.15459356089076</v>
      </c>
      <c r="D4920" s="5">
        <v>50819.3360465471</v>
      </c>
      <c r="E4920" s="2">
        <f t="shared" si="154"/>
        <v>0.480832357058034</v>
      </c>
      <c r="F4920" s="2">
        <f t="shared" si="155"/>
        <v>34840.2047687399</v>
      </c>
    </row>
    <row r="4921" spans="1:6">
      <c r="A4921" s="5">
        <v>0.728639394028541</v>
      </c>
      <c r="B4921" s="5">
        <v>21184.8896321931</v>
      </c>
      <c r="C4921" s="5">
        <v>1.2914450180801</v>
      </c>
      <c r="D4921" s="5">
        <v>61027.6368350385</v>
      </c>
      <c r="E4921" s="2">
        <f t="shared" si="154"/>
        <v>0.562805624051559</v>
      </c>
      <c r="F4921" s="2">
        <f t="shared" si="155"/>
        <v>39842.7472028454</v>
      </c>
    </row>
    <row r="4922" spans="1:6">
      <c r="A4922" s="5">
        <v>0.707956320388689</v>
      </c>
      <c r="B4922" s="5">
        <v>17401.7092004061</v>
      </c>
      <c r="C4922" s="5">
        <v>1.2315003332227</v>
      </c>
      <c r="D4922" s="5">
        <v>54006.6717907596</v>
      </c>
      <c r="E4922" s="2">
        <f t="shared" si="154"/>
        <v>0.523544012834011</v>
      </c>
      <c r="F4922" s="2">
        <f t="shared" si="155"/>
        <v>36604.9625903535</v>
      </c>
    </row>
    <row r="4923" spans="1:6">
      <c r="A4923" s="5">
        <v>0.715861997424295</v>
      </c>
      <c r="B4923" s="5">
        <v>22568.6399800798</v>
      </c>
      <c r="C4923" s="5">
        <v>1.22329235735125</v>
      </c>
      <c r="D4923" s="5">
        <v>57520.135293264</v>
      </c>
      <c r="E4923" s="2">
        <f t="shared" si="154"/>
        <v>0.507430359926955</v>
      </c>
      <c r="F4923" s="2">
        <f t="shared" si="155"/>
        <v>34951.4953131842</v>
      </c>
    </row>
    <row r="4924" spans="1:6">
      <c r="A4924" s="5">
        <v>0.741026295208887</v>
      </c>
      <c r="B4924" s="5">
        <v>14264.9909617501</v>
      </c>
      <c r="C4924" s="5">
        <v>1.2775912810322</v>
      </c>
      <c r="D4924" s="5">
        <v>50295.0965777866</v>
      </c>
      <c r="E4924" s="2">
        <f t="shared" si="154"/>
        <v>0.536564985823313</v>
      </c>
      <c r="F4924" s="2">
        <f t="shared" si="155"/>
        <v>36030.1056160365</v>
      </c>
    </row>
    <row r="4925" spans="1:6">
      <c r="A4925" s="5">
        <v>0.744708171149092</v>
      </c>
      <c r="B4925" s="5">
        <v>22303.8537756203</v>
      </c>
      <c r="C4925" s="5">
        <v>1.28507076522929</v>
      </c>
      <c r="D4925" s="5">
        <v>62760.5422319314</v>
      </c>
      <c r="E4925" s="2">
        <f t="shared" si="154"/>
        <v>0.540362594080198</v>
      </c>
      <c r="F4925" s="2">
        <f t="shared" si="155"/>
        <v>40456.6884563111</v>
      </c>
    </row>
    <row r="4926" spans="1:6">
      <c r="A4926" s="5">
        <v>0.633297023861915</v>
      </c>
      <c r="B4926" s="5">
        <v>21696.1252091257</v>
      </c>
      <c r="C4926" s="5">
        <v>1.07856220933231</v>
      </c>
      <c r="D4926" s="5">
        <v>59344.9255805094</v>
      </c>
      <c r="E4926" s="2">
        <f t="shared" si="154"/>
        <v>0.445265185470395</v>
      </c>
      <c r="F4926" s="2">
        <f t="shared" si="155"/>
        <v>37648.8003713837</v>
      </c>
    </row>
    <row r="4927" spans="1:6">
      <c r="A4927" s="5">
        <v>0.696706111144257</v>
      </c>
      <c r="B4927" s="5">
        <v>23692.0307394686</v>
      </c>
      <c r="C4927" s="5">
        <v>1.17821917758247</v>
      </c>
      <c r="D4927" s="5">
        <v>61350.3905621701</v>
      </c>
      <c r="E4927" s="2">
        <f t="shared" si="154"/>
        <v>0.481513066438213</v>
      </c>
      <c r="F4927" s="2">
        <f t="shared" si="155"/>
        <v>37658.3598227015</v>
      </c>
    </row>
    <row r="4928" spans="1:6">
      <c r="A4928" s="5">
        <v>0.683600412155002</v>
      </c>
      <c r="B4928" s="5">
        <v>18996.8935048558</v>
      </c>
      <c r="C4928" s="5">
        <v>1.15946773048994</v>
      </c>
      <c r="D4928" s="5">
        <v>53847.7232548258</v>
      </c>
      <c r="E4928" s="2">
        <f t="shared" si="154"/>
        <v>0.475867318334938</v>
      </c>
      <c r="F4928" s="2">
        <f t="shared" si="155"/>
        <v>34850.82974997</v>
      </c>
    </row>
    <row r="4929" spans="1:6">
      <c r="A4929" s="5">
        <v>0.729859471964559</v>
      </c>
      <c r="B4929" s="5">
        <v>22106.4531670728</v>
      </c>
      <c r="C4929" s="5">
        <v>1.26749495977078</v>
      </c>
      <c r="D4929" s="5">
        <v>61500.8591942687</v>
      </c>
      <c r="E4929" s="2">
        <f t="shared" si="154"/>
        <v>0.537635487806221</v>
      </c>
      <c r="F4929" s="2">
        <f t="shared" si="155"/>
        <v>39394.4060271959</v>
      </c>
    </row>
    <row r="4930" spans="1:6">
      <c r="A4930" s="5">
        <v>0.669839318790895</v>
      </c>
      <c r="B4930" s="5">
        <v>16054.0981752309</v>
      </c>
      <c r="C4930" s="5">
        <v>1.16737261291516</v>
      </c>
      <c r="D4930" s="5">
        <v>52702.4618753924</v>
      </c>
      <c r="E4930" s="2">
        <f t="shared" si="154"/>
        <v>0.497533294124265</v>
      </c>
      <c r="F4930" s="2">
        <f t="shared" si="155"/>
        <v>36648.3637001615</v>
      </c>
    </row>
    <row r="4931" spans="1:6">
      <c r="A4931" s="5">
        <v>0.68201024564598</v>
      </c>
      <c r="B4931" s="5">
        <v>22963.8605235776</v>
      </c>
      <c r="C4931" s="5">
        <v>1.19921732996811</v>
      </c>
      <c r="D4931" s="5">
        <v>63951.9220156926</v>
      </c>
      <c r="E4931" s="2">
        <f t="shared" si="154"/>
        <v>0.51720708432213</v>
      </c>
      <c r="F4931" s="2">
        <f t="shared" si="155"/>
        <v>40988.061492115</v>
      </c>
    </row>
    <row r="4932" spans="1:6">
      <c r="A4932" s="5">
        <v>0.691389395054777</v>
      </c>
      <c r="B4932" s="5">
        <v>18975.4257251974</v>
      </c>
      <c r="C4932" s="5">
        <v>1.1871243446822</v>
      </c>
      <c r="D4932" s="5">
        <v>54531.811573624</v>
      </c>
      <c r="E4932" s="2">
        <f t="shared" ref="E4932:E4995" si="156">C4932-A4932</f>
        <v>0.495734949627423</v>
      </c>
      <c r="F4932" s="2">
        <f t="shared" ref="F4932:F4995" si="157">D4932-B4932</f>
        <v>35556.3858484266</v>
      </c>
    </row>
    <row r="4933" spans="1:6">
      <c r="A4933" s="5">
        <v>0.718741769198323</v>
      </c>
      <c r="B4933" s="5">
        <v>16927.1295041483</v>
      </c>
      <c r="C4933" s="5">
        <v>1.2395707342541</v>
      </c>
      <c r="D4933" s="5">
        <v>52780.0891473283</v>
      </c>
      <c r="E4933" s="2">
        <f t="shared" si="156"/>
        <v>0.520828965055777</v>
      </c>
      <c r="F4933" s="2">
        <f t="shared" si="157"/>
        <v>35852.95964318</v>
      </c>
    </row>
    <row r="4934" spans="1:6">
      <c r="A4934" s="5">
        <v>0.706764012441603</v>
      </c>
      <c r="B4934" s="5">
        <v>22778.3422519057</v>
      </c>
      <c r="C4934" s="5">
        <v>1.20165804535766</v>
      </c>
      <c r="D4934" s="5">
        <v>59404.3570584611</v>
      </c>
      <c r="E4934" s="2">
        <f t="shared" si="156"/>
        <v>0.494894032916057</v>
      </c>
      <c r="F4934" s="2">
        <f t="shared" si="157"/>
        <v>36626.0148065554</v>
      </c>
    </row>
    <row r="4935" spans="1:6">
      <c r="A4935" s="5">
        <v>0.72986519762115</v>
      </c>
      <c r="B4935" s="5">
        <v>21509.3519769157</v>
      </c>
      <c r="C4935" s="5">
        <v>1.29696913695228</v>
      </c>
      <c r="D4935" s="5">
        <v>59048.1067325776</v>
      </c>
      <c r="E4935" s="2">
        <f t="shared" si="156"/>
        <v>0.56710393933113</v>
      </c>
      <c r="F4935" s="2">
        <f t="shared" si="157"/>
        <v>37538.7547556619</v>
      </c>
    </row>
    <row r="4936" spans="1:6">
      <c r="A4936" s="5">
        <v>0.702968059568697</v>
      </c>
      <c r="B4936" s="5">
        <v>19518.9469391952</v>
      </c>
      <c r="C4936" s="5">
        <v>1.21334290984302</v>
      </c>
      <c r="D4936" s="5">
        <v>55097.531875162</v>
      </c>
      <c r="E4936" s="2">
        <f t="shared" si="156"/>
        <v>0.510374850274323</v>
      </c>
      <c r="F4936" s="2">
        <f t="shared" si="157"/>
        <v>35578.5849359668</v>
      </c>
    </row>
    <row r="4937" spans="1:6">
      <c r="A4937" s="5">
        <v>0.681421107952708</v>
      </c>
      <c r="B4937" s="5">
        <v>18613.2076730306</v>
      </c>
      <c r="C4937" s="5">
        <v>1.20778974838739</v>
      </c>
      <c r="D4937" s="5">
        <v>54395.232856903</v>
      </c>
      <c r="E4937" s="2">
        <f t="shared" si="156"/>
        <v>0.526368640434682</v>
      </c>
      <c r="F4937" s="2">
        <f t="shared" si="157"/>
        <v>35782.0251838724</v>
      </c>
    </row>
    <row r="4938" spans="1:6">
      <c r="A4938" s="5">
        <v>0.67591523469538</v>
      </c>
      <c r="B4938" s="5">
        <v>19389.89660242</v>
      </c>
      <c r="C4938" s="5">
        <v>1.1580238199178</v>
      </c>
      <c r="D4938" s="5">
        <v>57590.3137283012</v>
      </c>
      <c r="E4938" s="2">
        <f t="shared" si="156"/>
        <v>0.48210858522242</v>
      </c>
      <c r="F4938" s="2">
        <f t="shared" si="157"/>
        <v>38200.4171258812</v>
      </c>
    </row>
    <row r="4939" spans="1:6">
      <c r="A4939" s="5">
        <v>0.734935997614295</v>
      </c>
      <c r="B4939" s="5">
        <v>15050.7596757518</v>
      </c>
      <c r="C4939" s="5">
        <v>1.27185418181577</v>
      </c>
      <c r="D4939" s="5">
        <v>51625.6731016249</v>
      </c>
      <c r="E4939" s="2">
        <f t="shared" si="156"/>
        <v>0.536918184201475</v>
      </c>
      <c r="F4939" s="2">
        <f t="shared" si="157"/>
        <v>36574.9134258731</v>
      </c>
    </row>
    <row r="4940" spans="1:6">
      <c r="A4940" s="5">
        <v>0.735986687742118</v>
      </c>
      <c r="B4940" s="5">
        <v>18282.5195265716</v>
      </c>
      <c r="C4940" s="5">
        <v>1.2885987067518</v>
      </c>
      <c r="D4940" s="5">
        <v>56368.0515883806</v>
      </c>
      <c r="E4940" s="2">
        <f t="shared" si="156"/>
        <v>0.552612019009682</v>
      </c>
      <c r="F4940" s="2">
        <f t="shared" si="157"/>
        <v>38085.532061809</v>
      </c>
    </row>
    <row r="4941" spans="1:6">
      <c r="A4941" s="5">
        <v>0.727981638129853</v>
      </c>
      <c r="B4941" s="5">
        <v>15758.5640616158</v>
      </c>
      <c r="C4941" s="5">
        <v>1.28426906903486</v>
      </c>
      <c r="D4941" s="5">
        <v>52012.2323018855</v>
      </c>
      <c r="E4941" s="2">
        <f t="shared" si="156"/>
        <v>0.556287430905007</v>
      </c>
      <c r="F4941" s="2">
        <f t="shared" si="157"/>
        <v>36253.6682402697</v>
      </c>
    </row>
    <row r="4942" spans="1:6">
      <c r="A4942" s="5">
        <v>0.72264341865573</v>
      </c>
      <c r="B4942" s="5">
        <v>19427.575837372</v>
      </c>
      <c r="C4942" s="5">
        <v>1.23051238216059</v>
      </c>
      <c r="D4942" s="5">
        <v>58686.1306898488</v>
      </c>
      <c r="E4942" s="2">
        <f t="shared" si="156"/>
        <v>0.50786896350486</v>
      </c>
      <c r="F4942" s="2">
        <f t="shared" si="157"/>
        <v>39258.5548524768</v>
      </c>
    </row>
    <row r="4943" spans="1:6">
      <c r="A4943" s="5">
        <v>0.736800010334099</v>
      </c>
      <c r="B4943" s="5">
        <v>21449.4694907881</v>
      </c>
      <c r="C4943" s="5">
        <v>1.27105566565289</v>
      </c>
      <c r="D4943" s="5">
        <v>59400.1104888275</v>
      </c>
      <c r="E4943" s="2">
        <f t="shared" si="156"/>
        <v>0.534255655318791</v>
      </c>
      <c r="F4943" s="2">
        <f t="shared" si="157"/>
        <v>37950.6409980394</v>
      </c>
    </row>
    <row r="4944" spans="1:6">
      <c r="A4944" s="5">
        <v>0.64518421223833</v>
      </c>
      <c r="B4944" s="5">
        <v>18444.1740958716</v>
      </c>
      <c r="C4944" s="5">
        <v>1.0987569433454</v>
      </c>
      <c r="D4944" s="5">
        <v>54776.9222406349</v>
      </c>
      <c r="E4944" s="2">
        <f t="shared" si="156"/>
        <v>0.45357273110707</v>
      </c>
      <c r="F4944" s="2">
        <f t="shared" si="157"/>
        <v>36332.7481447633</v>
      </c>
    </row>
    <row r="4945" spans="1:6">
      <c r="A4945" s="5">
        <v>0.69896637879434</v>
      </c>
      <c r="B4945" s="5">
        <v>20886.6211243175</v>
      </c>
      <c r="C4945" s="5">
        <v>1.20432880592639</v>
      </c>
      <c r="D4945" s="5">
        <v>60684.3820033142</v>
      </c>
      <c r="E4945" s="2">
        <f t="shared" si="156"/>
        <v>0.50536242713205</v>
      </c>
      <c r="F4945" s="2">
        <f t="shared" si="157"/>
        <v>39797.7608789967</v>
      </c>
    </row>
    <row r="4946" spans="1:6">
      <c r="A4946" s="5">
        <v>0.730033847634258</v>
      </c>
      <c r="B4946" s="5">
        <v>19458.8257655467</v>
      </c>
      <c r="C4946" s="5">
        <v>1.28124565139643</v>
      </c>
      <c r="D4946" s="5">
        <v>54366.2637900411</v>
      </c>
      <c r="E4946" s="2">
        <f t="shared" si="156"/>
        <v>0.551211803762172</v>
      </c>
      <c r="F4946" s="2">
        <f t="shared" si="157"/>
        <v>34907.4380244944</v>
      </c>
    </row>
    <row r="4947" spans="1:6">
      <c r="A4947" s="5">
        <v>0.723014787639055</v>
      </c>
      <c r="B4947" s="5">
        <v>20779.2843403377</v>
      </c>
      <c r="C4947" s="5">
        <v>1.23990968125166</v>
      </c>
      <c r="D4947" s="5">
        <v>56210.5087529555</v>
      </c>
      <c r="E4947" s="2">
        <f t="shared" si="156"/>
        <v>0.516894893612605</v>
      </c>
      <c r="F4947" s="2">
        <f t="shared" si="157"/>
        <v>35431.2244126178</v>
      </c>
    </row>
    <row r="4948" spans="1:6">
      <c r="A4948" s="5">
        <v>0.713878203733039</v>
      </c>
      <c r="B4948" s="5">
        <v>21810.1168372063</v>
      </c>
      <c r="C4948" s="5">
        <v>1.22615136031648</v>
      </c>
      <c r="D4948" s="5">
        <v>60027.1703421918</v>
      </c>
      <c r="E4948" s="2">
        <f t="shared" si="156"/>
        <v>0.512273156583441</v>
      </c>
      <c r="F4948" s="2">
        <f t="shared" si="157"/>
        <v>38217.0535049855</v>
      </c>
    </row>
    <row r="4949" spans="1:6">
      <c r="A4949" s="5">
        <v>0.691521190075933</v>
      </c>
      <c r="B4949" s="5">
        <v>15062.4127274694</v>
      </c>
      <c r="C4949" s="5">
        <v>1.18445621977563</v>
      </c>
      <c r="D4949" s="5">
        <v>51226.8624186906</v>
      </c>
      <c r="E4949" s="2">
        <f t="shared" si="156"/>
        <v>0.492935029699697</v>
      </c>
      <c r="F4949" s="2">
        <f t="shared" si="157"/>
        <v>36164.4496912212</v>
      </c>
    </row>
    <row r="4950" spans="1:6">
      <c r="A4950" s="5">
        <v>0.713007802487563</v>
      </c>
      <c r="B4950" s="5">
        <v>18475.4502182433</v>
      </c>
      <c r="C4950" s="5">
        <v>1.2462941550903</v>
      </c>
      <c r="D4950" s="5">
        <v>55819.5435650226</v>
      </c>
      <c r="E4950" s="2">
        <f t="shared" si="156"/>
        <v>0.533286352602737</v>
      </c>
      <c r="F4950" s="2">
        <f t="shared" si="157"/>
        <v>37344.0933467793</v>
      </c>
    </row>
    <row r="4951" spans="1:6">
      <c r="A4951" s="5">
        <v>0.686499294485662</v>
      </c>
      <c r="B4951" s="5">
        <v>16653.4553891063</v>
      </c>
      <c r="C4951" s="5">
        <v>1.1829126228012</v>
      </c>
      <c r="D4951" s="5">
        <v>52248.8609978218</v>
      </c>
      <c r="E4951" s="2">
        <f t="shared" si="156"/>
        <v>0.496413328315538</v>
      </c>
      <c r="F4951" s="2">
        <f t="shared" si="157"/>
        <v>35595.4056087155</v>
      </c>
    </row>
    <row r="4952" spans="1:6">
      <c r="A4952" s="5">
        <v>0.732406323767375</v>
      </c>
      <c r="B4952" s="5">
        <v>21112.8918914293</v>
      </c>
      <c r="C4952" s="5">
        <v>1.27003968709523</v>
      </c>
      <c r="D4952" s="5">
        <v>57416.1123213981</v>
      </c>
      <c r="E4952" s="2">
        <f t="shared" si="156"/>
        <v>0.537633363327855</v>
      </c>
      <c r="F4952" s="2">
        <f t="shared" si="157"/>
        <v>36303.2204299688</v>
      </c>
    </row>
    <row r="4953" spans="1:6">
      <c r="A4953" s="5">
        <v>0.703272776926598</v>
      </c>
      <c r="B4953" s="5">
        <v>19221.1666665406</v>
      </c>
      <c r="C4953" s="5">
        <v>1.18830190665329</v>
      </c>
      <c r="D4953" s="5">
        <v>55918.6333642594</v>
      </c>
      <c r="E4953" s="2">
        <f t="shared" si="156"/>
        <v>0.485029129726692</v>
      </c>
      <c r="F4953" s="2">
        <f t="shared" si="157"/>
        <v>36697.4666977188</v>
      </c>
    </row>
    <row r="4954" spans="1:6">
      <c r="A4954" s="5">
        <v>0.677949557266916</v>
      </c>
      <c r="B4954" s="5">
        <v>19350.5880690291</v>
      </c>
      <c r="C4954" s="5">
        <v>1.19762730800426</v>
      </c>
      <c r="D4954" s="5">
        <v>58169.2186680332</v>
      </c>
      <c r="E4954" s="2">
        <f t="shared" si="156"/>
        <v>0.519677750737344</v>
      </c>
      <c r="F4954" s="2">
        <f t="shared" si="157"/>
        <v>38818.6305990041</v>
      </c>
    </row>
    <row r="4955" spans="1:6">
      <c r="A4955" s="5">
        <v>0.703829608552233</v>
      </c>
      <c r="B4955" s="5">
        <v>19388.8028360822</v>
      </c>
      <c r="C4955" s="5">
        <v>1.20434795912161</v>
      </c>
      <c r="D4955" s="5">
        <v>56546.1405451822</v>
      </c>
      <c r="E4955" s="2">
        <f t="shared" si="156"/>
        <v>0.500518350569377</v>
      </c>
      <c r="F4955" s="2">
        <f t="shared" si="157"/>
        <v>37157.3377091</v>
      </c>
    </row>
    <row r="4956" spans="1:6">
      <c r="A4956" s="5">
        <v>0.653490881497415</v>
      </c>
      <c r="B4956" s="5">
        <v>15519.6378247653</v>
      </c>
      <c r="C4956" s="5">
        <v>1.11874156430746</v>
      </c>
      <c r="D4956" s="5">
        <v>51885.523798767</v>
      </c>
      <c r="E4956" s="2">
        <f t="shared" si="156"/>
        <v>0.465250682810045</v>
      </c>
      <c r="F4956" s="2">
        <f t="shared" si="157"/>
        <v>36365.8859740017</v>
      </c>
    </row>
    <row r="4957" spans="1:6">
      <c r="A4957" s="5">
        <v>0.720900568590595</v>
      </c>
      <c r="B4957" s="5">
        <v>25419.7676085233</v>
      </c>
      <c r="C4957" s="5">
        <v>1.24485690966368</v>
      </c>
      <c r="D4957" s="5">
        <v>62516.1274048866</v>
      </c>
      <c r="E4957" s="2">
        <f t="shared" si="156"/>
        <v>0.523956341073085</v>
      </c>
      <c r="F4957" s="2">
        <f t="shared" si="157"/>
        <v>37096.3597963633</v>
      </c>
    </row>
    <row r="4958" spans="1:6">
      <c r="A4958" s="5">
        <v>0.661220064344175</v>
      </c>
      <c r="B4958" s="5">
        <v>19062.1829557473</v>
      </c>
      <c r="C4958" s="5">
        <v>1.13471003003824</v>
      </c>
      <c r="D4958" s="5">
        <v>56300.8443069266</v>
      </c>
      <c r="E4958" s="2">
        <f t="shared" si="156"/>
        <v>0.473489965694065</v>
      </c>
      <c r="F4958" s="2">
        <f t="shared" si="157"/>
        <v>37238.6613511793</v>
      </c>
    </row>
    <row r="4959" spans="1:6">
      <c r="A4959" s="5">
        <v>0.724590737400267</v>
      </c>
      <c r="B4959" s="5">
        <v>20378.3562335827</v>
      </c>
      <c r="C4959" s="5">
        <v>1.23287503552167</v>
      </c>
      <c r="D4959" s="5">
        <v>59774.6734743617</v>
      </c>
      <c r="E4959" s="2">
        <f t="shared" si="156"/>
        <v>0.508284298121403</v>
      </c>
      <c r="F4959" s="2">
        <f t="shared" si="157"/>
        <v>39396.317240779</v>
      </c>
    </row>
    <row r="4960" spans="1:6">
      <c r="A4960" s="5">
        <v>0.677270599653944</v>
      </c>
      <c r="B4960" s="5">
        <v>19819.2370891439</v>
      </c>
      <c r="C4960" s="5">
        <v>1.15521715307476</v>
      </c>
      <c r="D4960" s="5">
        <v>57576.773248954</v>
      </c>
      <c r="E4960" s="2">
        <f t="shared" si="156"/>
        <v>0.477946553420816</v>
      </c>
      <c r="F4960" s="2">
        <f t="shared" si="157"/>
        <v>37757.5361598101</v>
      </c>
    </row>
    <row r="4961" spans="1:6">
      <c r="A4961" s="5">
        <v>0.723592745113579</v>
      </c>
      <c r="B4961" s="5">
        <v>19825.6777528542</v>
      </c>
      <c r="C4961" s="5">
        <v>1.29998471778107</v>
      </c>
      <c r="D4961" s="5">
        <v>59358.4511230942</v>
      </c>
      <c r="E4961" s="2">
        <f t="shared" si="156"/>
        <v>0.576391972667491</v>
      </c>
      <c r="F4961" s="2">
        <f t="shared" si="157"/>
        <v>39532.77337024</v>
      </c>
    </row>
    <row r="4962" spans="1:6">
      <c r="A4962" s="5">
        <v>0.739473723282787</v>
      </c>
      <c r="B4962" s="5">
        <v>17996.6719767812</v>
      </c>
      <c r="C4962" s="5">
        <v>1.2800842279972</v>
      </c>
      <c r="D4962" s="5">
        <v>55557.8946021778</v>
      </c>
      <c r="E4962" s="2">
        <f t="shared" si="156"/>
        <v>0.540610504714413</v>
      </c>
      <c r="F4962" s="2">
        <f t="shared" si="157"/>
        <v>37561.2226253966</v>
      </c>
    </row>
    <row r="4963" spans="1:6">
      <c r="A4963" s="5">
        <v>0.67306354631519</v>
      </c>
      <c r="B4963" s="5">
        <v>19467.9224973219</v>
      </c>
      <c r="C4963" s="5">
        <v>1.16784247764096</v>
      </c>
      <c r="D4963" s="5">
        <v>56731.8431465847</v>
      </c>
      <c r="E4963" s="2">
        <f t="shared" si="156"/>
        <v>0.49477893132577</v>
      </c>
      <c r="F4963" s="2">
        <f t="shared" si="157"/>
        <v>37263.9206492628</v>
      </c>
    </row>
    <row r="4964" spans="1:6">
      <c r="A4964" s="5">
        <v>0.69486486441642</v>
      </c>
      <c r="B4964" s="5">
        <v>17156.8834040408</v>
      </c>
      <c r="C4964" s="5">
        <v>1.2419837896462</v>
      </c>
      <c r="D4964" s="5">
        <v>53356.8103056933</v>
      </c>
      <c r="E4964" s="2">
        <f t="shared" si="156"/>
        <v>0.54711892522978</v>
      </c>
      <c r="F4964" s="2">
        <f t="shared" si="157"/>
        <v>36199.9269016525</v>
      </c>
    </row>
    <row r="4965" spans="1:6">
      <c r="A4965" s="5">
        <v>0.726161052117877</v>
      </c>
      <c r="B4965" s="5">
        <v>16782.1262819146</v>
      </c>
      <c r="C4965" s="5">
        <v>1.25509612396715</v>
      </c>
      <c r="D4965" s="5">
        <v>51778.4380972006</v>
      </c>
      <c r="E4965" s="2">
        <f t="shared" si="156"/>
        <v>0.528935071849273</v>
      </c>
      <c r="F4965" s="2">
        <f t="shared" si="157"/>
        <v>34996.311815286</v>
      </c>
    </row>
    <row r="4966" spans="1:6">
      <c r="A4966" s="5">
        <v>0.694471535461433</v>
      </c>
      <c r="B4966" s="5">
        <v>21839.8245390882</v>
      </c>
      <c r="C4966" s="5">
        <v>1.21152293632591</v>
      </c>
      <c r="D4966" s="5">
        <v>59669.2445399983</v>
      </c>
      <c r="E4966" s="2">
        <f t="shared" si="156"/>
        <v>0.517051400864477</v>
      </c>
      <c r="F4966" s="2">
        <f t="shared" si="157"/>
        <v>37829.4200009101</v>
      </c>
    </row>
    <row r="4967" spans="1:6">
      <c r="A4967" s="5">
        <v>0.706600194152603</v>
      </c>
      <c r="B4967" s="5">
        <v>17824.3968781396</v>
      </c>
      <c r="C4967" s="5">
        <v>1.24656286191958</v>
      </c>
      <c r="D4967" s="5">
        <v>55271.6483413967</v>
      </c>
      <c r="E4967" s="2">
        <f t="shared" si="156"/>
        <v>0.539962667766977</v>
      </c>
      <c r="F4967" s="2">
        <f t="shared" si="157"/>
        <v>37447.2514632571</v>
      </c>
    </row>
    <row r="4968" spans="1:6">
      <c r="A4968" s="5">
        <v>0.706942446881569</v>
      </c>
      <c r="B4968" s="5">
        <v>17654.7718688607</v>
      </c>
      <c r="C4968" s="5">
        <v>1.22480069959658</v>
      </c>
      <c r="D4968" s="5">
        <v>55332.4139920823</v>
      </c>
      <c r="E4968" s="2">
        <f t="shared" si="156"/>
        <v>0.517858252715011</v>
      </c>
      <c r="F4968" s="2">
        <f t="shared" si="157"/>
        <v>37677.6421232216</v>
      </c>
    </row>
    <row r="4969" spans="1:6">
      <c r="A4969" s="5">
        <v>0.720492245607716</v>
      </c>
      <c r="B4969" s="5">
        <v>19611.3388153109</v>
      </c>
      <c r="C4969" s="5">
        <v>1.24489319377052</v>
      </c>
      <c r="D4969" s="5">
        <v>57401.4889094465</v>
      </c>
      <c r="E4969" s="2">
        <f t="shared" si="156"/>
        <v>0.524400948162804</v>
      </c>
      <c r="F4969" s="2">
        <f t="shared" si="157"/>
        <v>37790.1500941356</v>
      </c>
    </row>
    <row r="4970" spans="1:6">
      <c r="A4970" s="5">
        <v>0.684973369824183</v>
      </c>
      <c r="B4970" s="5">
        <v>14948.4299302861</v>
      </c>
      <c r="C4970" s="5">
        <v>1.16758904979556</v>
      </c>
      <c r="D4970" s="5">
        <v>49422.8547431697</v>
      </c>
      <c r="E4970" s="2">
        <f t="shared" si="156"/>
        <v>0.482615679971377</v>
      </c>
      <c r="F4970" s="2">
        <f t="shared" si="157"/>
        <v>34474.4248128836</v>
      </c>
    </row>
    <row r="4971" spans="1:6">
      <c r="A4971" s="5">
        <v>0.746109781161986</v>
      </c>
      <c r="B4971" s="5">
        <v>13203.6499453326</v>
      </c>
      <c r="C4971" s="5">
        <v>1.29386217536966</v>
      </c>
      <c r="D4971" s="5">
        <v>48079.3037116065</v>
      </c>
      <c r="E4971" s="2">
        <f t="shared" si="156"/>
        <v>0.547752394207674</v>
      </c>
      <c r="F4971" s="2">
        <f t="shared" si="157"/>
        <v>34875.6537662739</v>
      </c>
    </row>
    <row r="4972" spans="1:6">
      <c r="A4972" s="5">
        <v>0.75888337725564</v>
      </c>
      <c r="B4972" s="5">
        <v>14721.9090357032</v>
      </c>
      <c r="C4972" s="5">
        <v>1.31666210433822</v>
      </c>
      <c r="D4972" s="5">
        <v>51387.4818828569</v>
      </c>
      <c r="E4972" s="2">
        <f t="shared" si="156"/>
        <v>0.55777872708258</v>
      </c>
      <c r="F4972" s="2">
        <f t="shared" si="157"/>
        <v>36665.5728471537</v>
      </c>
    </row>
    <row r="4973" spans="1:6">
      <c r="A4973" s="5">
        <v>0.706145625383819</v>
      </c>
      <c r="B4973" s="5">
        <v>15061.3403856778</v>
      </c>
      <c r="C4973" s="5">
        <v>1.27050213387529</v>
      </c>
      <c r="D4973" s="5">
        <v>51364.1448428532</v>
      </c>
      <c r="E4973" s="2">
        <f t="shared" si="156"/>
        <v>0.564356508491471</v>
      </c>
      <c r="F4973" s="2">
        <f t="shared" si="157"/>
        <v>36302.8044571754</v>
      </c>
    </row>
    <row r="4974" spans="1:6">
      <c r="A4974" s="5">
        <v>0.71342097726232</v>
      </c>
      <c r="B4974" s="5">
        <v>19646.2173717006</v>
      </c>
      <c r="C4974" s="5">
        <v>1.19565657392217</v>
      </c>
      <c r="D4974" s="5">
        <v>55756.0476286444</v>
      </c>
      <c r="E4974" s="2">
        <f t="shared" si="156"/>
        <v>0.48223559665985</v>
      </c>
      <c r="F4974" s="2">
        <f t="shared" si="157"/>
        <v>36109.8302569438</v>
      </c>
    </row>
    <row r="4975" spans="1:6">
      <c r="A4975" s="5">
        <v>0.6880112310306</v>
      </c>
      <c r="B4975" s="5">
        <v>22862.8771721967</v>
      </c>
      <c r="C4975" s="5">
        <v>1.19453998479617</v>
      </c>
      <c r="D4975" s="5">
        <v>63140.3713159048</v>
      </c>
      <c r="E4975" s="2">
        <f t="shared" si="156"/>
        <v>0.50652875376557</v>
      </c>
      <c r="F4975" s="2">
        <f t="shared" si="157"/>
        <v>40277.4941437081</v>
      </c>
    </row>
    <row r="4976" spans="1:6">
      <c r="A4976" s="5">
        <v>0.655114985914585</v>
      </c>
      <c r="B4976" s="5">
        <v>22187.7286167705</v>
      </c>
      <c r="C4976" s="5">
        <v>1.13358366928672</v>
      </c>
      <c r="D4976" s="5">
        <v>60380.4755093371</v>
      </c>
      <c r="E4976" s="2">
        <f t="shared" si="156"/>
        <v>0.478468683372135</v>
      </c>
      <c r="F4976" s="2">
        <f t="shared" si="157"/>
        <v>38192.7468925666</v>
      </c>
    </row>
    <row r="4977" spans="1:6">
      <c r="A4977" s="5">
        <v>0.673699535896342</v>
      </c>
      <c r="B4977" s="5">
        <v>20276.2738396868</v>
      </c>
      <c r="C4977" s="5">
        <v>1.17775256679205</v>
      </c>
      <c r="D4977" s="5">
        <v>57850.5626300406</v>
      </c>
      <c r="E4977" s="2">
        <f t="shared" si="156"/>
        <v>0.504053030895708</v>
      </c>
      <c r="F4977" s="2">
        <f t="shared" si="157"/>
        <v>37574.2887903538</v>
      </c>
    </row>
    <row r="4978" spans="1:6">
      <c r="A4978" s="5">
        <v>0.716947451021919</v>
      </c>
      <c r="B4978" s="5">
        <v>17870.0548551948</v>
      </c>
      <c r="C4978" s="5">
        <v>1.22999554681494</v>
      </c>
      <c r="D4978" s="5">
        <v>54807.9439894095</v>
      </c>
      <c r="E4978" s="2">
        <f t="shared" si="156"/>
        <v>0.513048095793021</v>
      </c>
      <c r="F4978" s="2">
        <f t="shared" si="157"/>
        <v>36937.8891342147</v>
      </c>
    </row>
    <row r="4979" spans="1:6">
      <c r="A4979" s="5">
        <v>0.735512508472189</v>
      </c>
      <c r="B4979" s="5">
        <v>17228.8476620873</v>
      </c>
      <c r="C4979" s="5">
        <v>1.29305050994768</v>
      </c>
      <c r="D4979" s="5">
        <v>54285.8819234115</v>
      </c>
      <c r="E4979" s="2">
        <f t="shared" si="156"/>
        <v>0.557538001475491</v>
      </c>
      <c r="F4979" s="2">
        <f t="shared" si="157"/>
        <v>37057.0342613242</v>
      </c>
    </row>
    <row r="4980" spans="1:6">
      <c r="A4980" s="5">
        <v>0.69907162983151</v>
      </c>
      <c r="B4980" s="5">
        <v>16368.1967912786</v>
      </c>
      <c r="C4980" s="5">
        <v>1.19392910571491</v>
      </c>
      <c r="D4980" s="5">
        <v>53916.4695431267</v>
      </c>
      <c r="E4980" s="2">
        <f t="shared" si="156"/>
        <v>0.4948574758834</v>
      </c>
      <c r="F4980" s="2">
        <f t="shared" si="157"/>
        <v>37548.2727518481</v>
      </c>
    </row>
    <row r="4981" spans="1:6">
      <c r="A4981" s="5">
        <v>0.726292268371579</v>
      </c>
      <c r="B4981" s="5">
        <v>19620.2277310976</v>
      </c>
      <c r="C4981" s="5">
        <v>1.26302653130338</v>
      </c>
      <c r="D4981" s="5">
        <v>55342.5931974496</v>
      </c>
      <c r="E4981" s="2">
        <f t="shared" si="156"/>
        <v>0.536734262931801</v>
      </c>
      <c r="F4981" s="2">
        <f t="shared" si="157"/>
        <v>35722.365466352</v>
      </c>
    </row>
    <row r="4982" spans="1:6">
      <c r="A4982" s="5">
        <v>0.719818333421996</v>
      </c>
      <c r="B4982" s="5">
        <v>18930.8007312286</v>
      </c>
      <c r="C4982" s="5">
        <v>1.24237893854561</v>
      </c>
      <c r="D4982" s="5">
        <v>54532.8682200674</v>
      </c>
      <c r="E4982" s="2">
        <f t="shared" si="156"/>
        <v>0.522560605123614</v>
      </c>
      <c r="F4982" s="2">
        <f t="shared" si="157"/>
        <v>35602.0674888388</v>
      </c>
    </row>
    <row r="4983" spans="1:6">
      <c r="A4983" s="5">
        <v>0.692851353439703</v>
      </c>
      <c r="B4983" s="5">
        <v>21107.1841804297</v>
      </c>
      <c r="C4983" s="5">
        <v>1.23315665086505</v>
      </c>
      <c r="D4983" s="5">
        <v>58753.4307661556</v>
      </c>
      <c r="E4983" s="2">
        <f t="shared" si="156"/>
        <v>0.540305297425347</v>
      </c>
      <c r="F4983" s="2">
        <f t="shared" si="157"/>
        <v>37646.2465857259</v>
      </c>
    </row>
    <row r="4984" spans="1:6">
      <c r="A4984" s="5">
        <v>0.745221878931057</v>
      </c>
      <c r="B4984" s="5">
        <v>18227.4597039321</v>
      </c>
      <c r="C4984" s="5">
        <v>1.30254292986</v>
      </c>
      <c r="D4984" s="5">
        <v>56391.2407896293</v>
      </c>
      <c r="E4984" s="2">
        <f t="shared" si="156"/>
        <v>0.557321050928943</v>
      </c>
      <c r="F4984" s="2">
        <f t="shared" si="157"/>
        <v>38163.7810856972</v>
      </c>
    </row>
    <row r="4985" spans="1:6">
      <c r="A4985" s="5">
        <v>0.683776758648327</v>
      </c>
      <c r="B4985" s="5">
        <v>19214.3547076013</v>
      </c>
      <c r="C4985" s="5">
        <v>1.1801136235453</v>
      </c>
      <c r="D4985" s="5">
        <v>58243.1003804336</v>
      </c>
      <c r="E4985" s="2">
        <f t="shared" si="156"/>
        <v>0.496336864896973</v>
      </c>
      <c r="F4985" s="2">
        <f t="shared" si="157"/>
        <v>39028.7456728323</v>
      </c>
    </row>
    <row r="4986" spans="1:6">
      <c r="A4986" s="5">
        <v>0.729437246294821</v>
      </c>
      <c r="B4986" s="5">
        <v>20615.3996273798</v>
      </c>
      <c r="C4986" s="5">
        <v>1.29804716875676</v>
      </c>
      <c r="D4986" s="5">
        <v>60921.4487054624</v>
      </c>
      <c r="E4986" s="2">
        <f t="shared" si="156"/>
        <v>0.568609922461939</v>
      </c>
      <c r="F4986" s="2">
        <f t="shared" si="157"/>
        <v>40306.0490780826</v>
      </c>
    </row>
    <row r="4987" spans="1:6">
      <c r="A4987" s="5">
        <v>0.701364617435248</v>
      </c>
      <c r="B4987" s="5">
        <v>24808.961869079</v>
      </c>
      <c r="C4987" s="5">
        <v>1.21372956624243</v>
      </c>
      <c r="D4987" s="5">
        <v>62376.4608967572</v>
      </c>
      <c r="E4987" s="2">
        <f t="shared" si="156"/>
        <v>0.512364948807182</v>
      </c>
      <c r="F4987" s="2">
        <f t="shared" si="157"/>
        <v>37567.4990276782</v>
      </c>
    </row>
    <row r="4988" spans="1:6">
      <c r="A4988" s="5">
        <v>0.704436999473169</v>
      </c>
      <c r="B4988" s="5">
        <v>17542.9661165526</v>
      </c>
      <c r="C4988" s="5">
        <v>1.24189679498082</v>
      </c>
      <c r="D4988" s="5">
        <v>56941.928356119</v>
      </c>
      <c r="E4988" s="2">
        <f t="shared" si="156"/>
        <v>0.537459795507651</v>
      </c>
      <c r="F4988" s="2">
        <f t="shared" si="157"/>
        <v>39398.9622395664</v>
      </c>
    </row>
    <row r="4989" spans="1:6">
      <c r="A4989" s="5">
        <v>0.730889879623131</v>
      </c>
      <c r="B4989" s="5">
        <v>15172.4079539976</v>
      </c>
      <c r="C4989" s="5">
        <v>1.24832996476405</v>
      </c>
      <c r="D4989" s="5">
        <v>50556.4260906661</v>
      </c>
      <c r="E4989" s="2">
        <f t="shared" si="156"/>
        <v>0.517440085140919</v>
      </c>
      <c r="F4989" s="2">
        <f t="shared" si="157"/>
        <v>35384.0181366685</v>
      </c>
    </row>
    <row r="4990" spans="1:6">
      <c r="A4990" s="5">
        <v>0.773013941699811</v>
      </c>
      <c r="B4990" s="5">
        <v>20914.2006146786</v>
      </c>
      <c r="C4990" s="5">
        <v>1.35386311172894</v>
      </c>
      <c r="D4990" s="5">
        <v>58986.2064538815</v>
      </c>
      <c r="E4990" s="2">
        <f t="shared" si="156"/>
        <v>0.580849170029129</v>
      </c>
      <c r="F4990" s="2">
        <f t="shared" si="157"/>
        <v>38072.0058392029</v>
      </c>
    </row>
    <row r="4991" spans="1:6">
      <c r="A4991" s="5">
        <v>0.745888989077578</v>
      </c>
      <c r="B4991" s="5">
        <v>15158.7613214974</v>
      </c>
      <c r="C4991" s="5">
        <v>1.27283135423298</v>
      </c>
      <c r="D4991" s="5">
        <v>49462.5042401</v>
      </c>
      <c r="E4991" s="2">
        <f t="shared" si="156"/>
        <v>0.526942365155402</v>
      </c>
      <c r="F4991" s="2">
        <f t="shared" si="157"/>
        <v>34303.7429186026</v>
      </c>
    </row>
    <row r="4992" spans="1:6">
      <c r="A4992" s="5">
        <v>0.692827677150537</v>
      </c>
      <c r="B4992" s="5">
        <v>19400.0514795691</v>
      </c>
      <c r="C4992" s="5">
        <v>1.17122961909503</v>
      </c>
      <c r="D4992" s="5">
        <v>55817.7046722237</v>
      </c>
      <c r="E4992" s="2">
        <f t="shared" si="156"/>
        <v>0.478401941944493</v>
      </c>
      <c r="F4992" s="2">
        <f t="shared" si="157"/>
        <v>36417.6531926546</v>
      </c>
    </row>
    <row r="4993" spans="1:6">
      <c r="A4993" s="5">
        <v>0.672238244091251</v>
      </c>
      <c r="B4993" s="5">
        <v>20834.3692906409</v>
      </c>
      <c r="C4993" s="5">
        <v>1.17619788442623</v>
      </c>
      <c r="D4993" s="5">
        <v>59732.9134457198</v>
      </c>
      <c r="E4993" s="2">
        <f t="shared" si="156"/>
        <v>0.503959640334979</v>
      </c>
      <c r="F4993" s="2">
        <f t="shared" si="157"/>
        <v>38898.5441550789</v>
      </c>
    </row>
    <row r="4994" spans="1:6">
      <c r="A4994" s="5">
        <v>0.67231974215939</v>
      </c>
      <c r="B4994" s="5">
        <v>15797.8415594899</v>
      </c>
      <c r="C4994" s="5">
        <v>1.13783255132457</v>
      </c>
      <c r="D4994" s="5">
        <v>52405.899670435</v>
      </c>
      <c r="E4994" s="2">
        <f t="shared" si="156"/>
        <v>0.46551280916518</v>
      </c>
      <c r="F4994" s="2">
        <f t="shared" si="157"/>
        <v>36608.0581109451</v>
      </c>
    </row>
    <row r="4995" spans="1:6">
      <c r="A4995" s="5">
        <v>0.685969738074474</v>
      </c>
      <c r="B4995" s="5">
        <v>20034.7175812873</v>
      </c>
      <c r="C4995" s="5">
        <v>1.20384278294498</v>
      </c>
      <c r="D4995" s="5">
        <v>57867.5892616648</v>
      </c>
      <c r="E4995" s="2">
        <f t="shared" si="156"/>
        <v>0.517873044870506</v>
      </c>
      <c r="F4995" s="2">
        <f t="shared" si="157"/>
        <v>37832.8716803775</v>
      </c>
    </row>
    <row r="4996" spans="1:6">
      <c r="A4996" s="5">
        <v>0.710455476733201</v>
      </c>
      <c r="B4996" s="5">
        <v>19033.2642190298</v>
      </c>
      <c r="C4996" s="5">
        <v>1.24592246121253</v>
      </c>
      <c r="D4996" s="5">
        <v>57985.7386166385</v>
      </c>
      <c r="E4996" s="2">
        <f t="shared" ref="E4996:E5059" si="158">C4996-A4996</f>
        <v>0.535466984479329</v>
      </c>
      <c r="F4996" s="2">
        <f t="shared" ref="F4996:F5059" si="159">D4996-B4996</f>
        <v>38952.4743976087</v>
      </c>
    </row>
    <row r="4997" spans="1:6">
      <c r="A4997" s="5">
        <v>0.700911924522738</v>
      </c>
      <c r="B4997" s="5">
        <v>24606.6090311058</v>
      </c>
      <c r="C4997" s="5">
        <v>1.22295500990317</v>
      </c>
      <c r="D4997" s="5">
        <v>64966.0409161102</v>
      </c>
      <c r="E4997" s="2">
        <f t="shared" si="158"/>
        <v>0.522043085380432</v>
      </c>
      <c r="F4997" s="2">
        <f t="shared" si="159"/>
        <v>40359.4318850044</v>
      </c>
    </row>
    <row r="4998" spans="1:6">
      <c r="A4998" s="5">
        <v>0.70333766778646</v>
      </c>
      <c r="B4998" s="5">
        <v>22685.4802282267</v>
      </c>
      <c r="C4998" s="5">
        <v>1.24143440087017</v>
      </c>
      <c r="D4998" s="5">
        <v>63068.9620736726</v>
      </c>
      <c r="E4998" s="2">
        <f t="shared" si="158"/>
        <v>0.53809673308371</v>
      </c>
      <c r="F4998" s="2">
        <f t="shared" si="159"/>
        <v>40383.4818454459</v>
      </c>
    </row>
    <row r="4999" spans="1:6">
      <c r="A4999" s="5">
        <v>0.713278282989918</v>
      </c>
      <c r="B4999" s="5">
        <v>17445.174224018</v>
      </c>
      <c r="C4999" s="5">
        <v>1.23333670914669</v>
      </c>
      <c r="D4999" s="5">
        <v>54680.4252690027</v>
      </c>
      <c r="E4999" s="2">
        <f t="shared" si="158"/>
        <v>0.520058426156772</v>
      </c>
      <c r="F4999" s="2">
        <f t="shared" si="159"/>
        <v>37235.2510449847</v>
      </c>
    </row>
    <row r="5000" spans="1:6">
      <c r="A5000" s="5">
        <v>0.679220896763998</v>
      </c>
      <c r="B5000" s="5">
        <v>23642.0310081454</v>
      </c>
      <c r="C5000" s="5">
        <v>1.17910696445399</v>
      </c>
      <c r="D5000" s="5">
        <v>64156.0701540698</v>
      </c>
      <c r="E5000" s="2">
        <f t="shared" si="158"/>
        <v>0.499886067689992</v>
      </c>
      <c r="F5000" s="2">
        <f t="shared" si="159"/>
        <v>40514.0391459244</v>
      </c>
    </row>
    <row r="5001" spans="1:6">
      <c r="A5001" s="5">
        <v>0.723492638377802</v>
      </c>
      <c r="B5001" s="5">
        <v>15447.8408174154</v>
      </c>
      <c r="C5001" s="5">
        <v>1.25829285837135</v>
      </c>
      <c r="D5001" s="5">
        <v>51062.6504312243</v>
      </c>
      <c r="E5001" s="2">
        <f t="shared" si="158"/>
        <v>0.534800219993548</v>
      </c>
      <c r="F5001" s="2">
        <f t="shared" si="159"/>
        <v>35614.8096138089</v>
      </c>
    </row>
    <row r="5002" spans="1:6">
      <c r="A5002" s="5">
        <v>0.646024088096887</v>
      </c>
      <c r="B5002" s="5">
        <v>20302.359775183</v>
      </c>
      <c r="C5002" s="5">
        <v>1.1232137963941</v>
      </c>
      <c r="D5002" s="5">
        <v>56977.1156492209</v>
      </c>
      <c r="E5002" s="2">
        <f t="shared" si="158"/>
        <v>0.477189708297213</v>
      </c>
      <c r="F5002" s="2">
        <f t="shared" si="159"/>
        <v>36674.7558740379</v>
      </c>
    </row>
    <row r="5003" spans="1:6">
      <c r="A5003" s="5">
        <v>0.734930314596691</v>
      </c>
      <c r="B5003" s="5">
        <v>20903.6384937625</v>
      </c>
      <c r="C5003" s="5">
        <v>1.25992421136104</v>
      </c>
      <c r="D5003" s="5">
        <v>58681.1172447441</v>
      </c>
      <c r="E5003" s="2">
        <f t="shared" si="158"/>
        <v>0.524993896764349</v>
      </c>
      <c r="F5003" s="2">
        <f t="shared" si="159"/>
        <v>37777.4787509816</v>
      </c>
    </row>
    <row r="5004" spans="1:6">
      <c r="A5004" s="5">
        <v>0.718074000800123</v>
      </c>
      <c r="B5004" s="5">
        <v>23444.7862647117</v>
      </c>
      <c r="C5004" s="5">
        <v>1.22958659805978</v>
      </c>
      <c r="D5004" s="5">
        <v>60021.4526333547</v>
      </c>
      <c r="E5004" s="2">
        <f t="shared" si="158"/>
        <v>0.511512597259657</v>
      </c>
      <c r="F5004" s="2">
        <f t="shared" si="159"/>
        <v>36576.666368643</v>
      </c>
    </row>
    <row r="5005" spans="1:6">
      <c r="A5005" s="5">
        <v>0.737337761707421</v>
      </c>
      <c r="B5005" s="5">
        <v>19487.3288984991</v>
      </c>
      <c r="C5005" s="5">
        <v>1.26624537822142</v>
      </c>
      <c r="D5005" s="5">
        <v>55771.2019404605</v>
      </c>
      <c r="E5005" s="2">
        <f t="shared" si="158"/>
        <v>0.528907616513999</v>
      </c>
      <c r="F5005" s="2">
        <f t="shared" si="159"/>
        <v>36283.8730419614</v>
      </c>
    </row>
    <row r="5006" spans="1:6">
      <c r="A5006" s="5">
        <v>0.688641699433751</v>
      </c>
      <c r="B5006" s="5">
        <v>21076.4118731246</v>
      </c>
      <c r="C5006" s="5">
        <v>1.19183594665422</v>
      </c>
      <c r="D5006" s="5">
        <v>58061.9023267885</v>
      </c>
      <c r="E5006" s="2">
        <f t="shared" si="158"/>
        <v>0.503194247220469</v>
      </c>
      <c r="F5006" s="2">
        <f t="shared" si="159"/>
        <v>36985.4904536639</v>
      </c>
    </row>
    <row r="5007" spans="1:6">
      <c r="A5007" s="5">
        <v>0.742821790039039</v>
      </c>
      <c r="B5007" s="5">
        <v>21977.5410830114</v>
      </c>
      <c r="C5007" s="5">
        <v>1.2894094582102</v>
      </c>
      <c r="D5007" s="5">
        <v>61826.5264820533</v>
      </c>
      <c r="E5007" s="2">
        <f t="shared" si="158"/>
        <v>0.546587668171161</v>
      </c>
      <c r="F5007" s="2">
        <f t="shared" si="159"/>
        <v>39848.9853990419</v>
      </c>
    </row>
    <row r="5008" spans="1:6">
      <c r="A5008" s="5">
        <v>0.687139312977069</v>
      </c>
      <c r="B5008" s="5">
        <v>17894.7804433838</v>
      </c>
      <c r="C5008" s="5">
        <v>1.16888390180921</v>
      </c>
      <c r="D5008" s="5">
        <v>52684.8234961026</v>
      </c>
      <c r="E5008" s="2">
        <f t="shared" si="158"/>
        <v>0.481744588832141</v>
      </c>
      <c r="F5008" s="2">
        <f t="shared" si="159"/>
        <v>34790.0430527188</v>
      </c>
    </row>
    <row r="5009" spans="1:6">
      <c r="A5009" s="5">
        <v>0.712860501999171</v>
      </c>
      <c r="B5009" s="5">
        <v>17515.5483083525</v>
      </c>
      <c r="C5009" s="5">
        <v>1.26726901034832</v>
      </c>
      <c r="D5009" s="5">
        <v>52768.4358219569</v>
      </c>
      <c r="E5009" s="2">
        <f t="shared" si="158"/>
        <v>0.554408508349149</v>
      </c>
      <c r="F5009" s="2">
        <f t="shared" si="159"/>
        <v>35252.8875136044</v>
      </c>
    </row>
    <row r="5010" spans="1:6">
      <c r="A5010" s="5">
        <v>0.682158629536156</v>
      </c>
      <c r="B5010" s="5">
        <v>20011.6163471212</v>
      </c>
      <c r="C5010" s="5">
        <v>1.21464905818054</v>
      </c>
      <c r="D5010" s="5">
        <v>56077.4310672072</v>
      </c>
      <c r="E5010" s="2">
        <f t="shared" si="158"/>
        <v>0.532490428644384</v>
      </c>
      <c r="F5010" s="2">
        <f t="shared" si="159"/>
        <v>36065.814720086</v>
      </c>
    </row>
    <row r="5011" spans="1:6">
      <c r="A5011" s="5">
        <v>0.692216401585152</v>
      </c>
      <c r="B5011" s="5">
        <v>23720.8003909046</v>
      </c>
      <c r="C5011" s="5">
        <v>1.19050123681152</v>
      </c>
      <c r="D5011" s="5">
        <v>63276.3911565922</v>
      </c>
      <c r="E5011" s="2">
        <f t="shared" si="158"/>
        <v>0.498284835226368</v>
      </c>
      <c r="F5011" s="2">
        <f t="shared" si="159"/>
        <v>39555.5907656876</v>
      </c>
    </row>
    <row r="5012" spans="1:6">
      <c r="A5012" s="5">
        <v>0.696718286358783</v>
      </c>
      <c r="B5012" s="5">
        <v>18476.1974615013</v>
      </c>
      <c r="C5012" s="5">
        <v>1.20835548781887</v>
      </c>
      <c r="D5012" s="5">
        <v>56694.026228219</v>
      </c>
      <c r="E5012" s="2">
        <f t="shared" si="158"/>
        <v>0.511637201460087</v>
      </c>
      <c r="F5012" s="2">
        <f t="shared" si="159"/>
        <v>38217.8287667177</v>
      </c>
    </row>
    <row r="5013" spans="1:6">
      <c r="A5013" s="5">
        <v>0.666808357648159</v>
      </c>
      <c r="B5013" s="5">
        <v>18893.817200202</v>
      </c>
      <c r="C5013" s="5">
        <v>1.1338621596311</v>
      </c>
      <c r="D5013" s="5">
        <v>55398.5606902334</v>
      </c>
      <c r="E5013" s="2">
        <f t="shared" si="158"/>
        <v>0.467053801982941</v>
      </c>
      <c r="F5013" s="2">
        <f t="shared" si="159"/>
        <v>36504.7434900314</v>
      </c>
    </row>
    <row r="5014" spans="1:6">
      <c r="A5014" s="5">
        <v>0.686256205025601</v>
      </c>
      <c r="B5014" s="5">
        <v>22062.2530040276</v>
      </c>
      <c r="C5014" s="5">
        <v>1.21008632184403</v>
      </c>
      <c r="D5014" s="5">
        <v>60120.1966946964</v>
      </c>
      <c r="E5014" s="2">
        <f t="shared" si="158"/>
        <v>0.523830116818429</v>
      </c>
      <c r="F5014" s="2">
        <f t="shared" si="159"/>
        <v>38057.9436906688</v>
      </c>
    </row>
    <row r="5015" spans="1:6">
      <c r="A5015" s="5">
        <v>0.732714732889301</v>
      </c>
      <c r="B5015" s="5">
        <v>19698.1724134576</v>
      </c>
      <c r="C5015" s="5">
        <v>1.2699372578046</v>
      </c>
      <c r="D5015" s="5">
        <v>58588.7281661304</v>
      </c>
      <c r="E5015" s="2">
        <f t="shared" si="158"/>
        <v>0.537222524915299</v>
      </c>
      <c r="F5015" s="2">
        <f t="shared" si="159"/>
        <v>38890.5557526728</v>
      </c>
    </row>
    <row r="5016" spans="1:6">
      <c r="A5016" s="5">
        <v>0.729638107387669</v>
      </c>
      <c r="B5016" s="5">
        <v>16279.3205287634</v>
      </c>
      <c r="C5016" s="5">
        <v>1.26955313081981</v>
      </c>
      <c r="D5016" s="5">
        <v>54232.2054582351</v>
      </c>
      <c r="E5016" s="2">
        <f t="shared" si="158"/>
        <v>0.539915023432141</v>
      </c>
      <c r="F5016" s="2">
        <f t="shared" si="159"/>
        <v>37952.8849294717</v>
      </c>
    </row>
    <row r="5017" spans="1:6">
      <c r="A5017" s="5">
        <v>0.65049336441098</v>
      </c>
      <c r="B5017" s="5">
        <v>20884.6699539086</v>
      </c>
      <c r="C5017" s="5">
        <v>1.14102876834388</v>
      </c>
      <c r="D5017" s="5">
        <v>60650.0327726679</v>
      </c>
      <c r="E5017" s="2">
        <f t="shared" si="158"/>
        <v>0.4905354039329</v>
      </c>
      <c r="F5017" s="2">
        <f t="shared" si="159"/>
        <v>39765.3628187593</v>
      </c>
    </row>
    <row r="5018" spans="1:6">
      <c r="A5018" s="5">
        <v>0.722730312600893</v>
      </c>
      <c r="B5018" s="5">
        <v>20288.4561219164</v>
      </c>
      <c r="C5018" s="5">
        <v>1.23457216680938</v>
      </c>
      <c r="D5018" s="5">
        <v>56500.3798536686</v>
      </c>
      <c r="E5018" s="2">
        <f t="shared" si="158"/>
        <v>0.511841854208487</v>
      </c>
      <c r="F5018" s="2">
        <f t="shared" si="159"/>
        <v>36211.9237317522</v>
      </c>
    </row>
    <row r="5019" spans="1:6">
      <c r="A5019" s="5">
        <v>0.729480634745041</v>
      </c>
      <c r="B5019" s="5">
        <v>22215.4457042149</v>
      </c>
      <c r="C5019" s="5">
        <v>1.2777016310385</v>
      </c>
      <c r="D5019" s="5">
        <v>58231.4935643984</v>
      </c>
      <c r="E5019" s="2">
        <f t="shared" si="158"/>
        <v>0.548220996293459</v>
      </c>
      <c r="F5019" s="2">
        <f t="shared" si="159"/>
        <v>36016.0478601835</v>
      </c>
    </row>
    <row r="5020" spans="1:6">
      <c r="A5020" s="5">
        <v>0.747430015992538</v>
      </c>
      <c r="B5020" s="5">
        <v>21997.448941572</v>
      </c>
      <c r="C5020" s="5">
        <v>1.31116986628497</v>
      </c>
      <c r="D5020" s="5">
        <v>61761.0117695651</v>
      </c>
      <c r="E5020" s="2">
        <f t="shared" si="158"/>
        <v>0.563739850292432</v>
      </c>
      <c r="F5020" s="2">
        <f t="shared" si="159"/>
        <v>39763.5628279931</v>
      </c>
    </row>
    <row r="5021" spans="1:6">
      <c r="A5021" s="5">
        <v>0.660725099962273</v>
      </c>
      <c r="B5021" s="5">
        <v>18427.4119068223</v>
      </c>
      <c r="C5021" s="5">
        <v>1.16944090380638</v>
      </c>
      <c r="D5021" s="5">
        <v>55595.8208828235</v>
      </c>
      <c r="E5021" s="2">
        <f t="shared" si="158"/>
        <v>0.508715803844107</v>
      </c>
      <c r="F5021" s="2">
        <f t="shared" si="159"/>
        <v>37168.4089760012</v>
      </c>
    </row>
    <row r="5022" spans="1:6">
      <c r="A5022" s="5">
        <v>0.678466701102952</v>
      </c>
      <c r="B5022" s="5">
        <v>19438.1400126944</v>
      </c>
      <c r="C5022" s="5">
        <v>1.16231630068246</v>
      </c>
      <c r="D5022" s="5">
        <v>56912.793551811</v>
      </c>
      <c r="E5022" s="2">
        <f t="shared" si="158"/>
        <v>0.483849599579508</v>
      </c>
      <c r="F5022" s="2">
        <f t="shared" si="159"/>
        <v>37474.6535391166</v>
      </c>
    </row>
    <row r="5023" spans="1:6">
      <c r="A5023" s="5">
        <v>0.704678546780897</v>
      </c>
      <c r="B5023" s="5">
        <v>27182.6450165113</v>
      </c>
      <c r="C5023" s="5">
        <v>1.2670377837953</v>
      </c>
      <c r="D5023" s="5">
        <v>67409.9207964766</v>
      </c>
      <c r="E5023" s="2">
        <f t="shared" si="158"/>
        <v>0.562359237014403</v>
      </c>
      <c r="F5023" s="2">
        <f t="shared" si="159"/>
        <v>40227.2757799653</v>
      </c>
    </row>
    <row r="5024" spans="1:6">
      <c r="A5024" s="5">
        <v>0.727035748006483</v>
      </c>
      <c r="B5024" s="5">
        <v>15535.3341905106</v>
      </c>
      <c r="C5024" s="5">
        <v>1.25634338929215</v>
      </c>
      <c r="D5024" s="5">
        <v>52211.8511618298</v>
      </c>
      <c r="E5024" s="2">
        <f t="shared" si="158"/>
        <v>0.529307641285667</v>
      </c>
      <c r="F5024" s="2">
        <f t="shared" si="159"/>
        <v>36676.5169713192</v>
      </c>
    </row>
    <row r="5025" spans="1:6">
      <c r="A5025" s="5">
        <v>0.729401979127337</v>
      </c>
      <c r="B5025" s="5">
        <v>26349.3702760384</v>
      </c>
      <c r="C5025" s="5">
        <v>1.27196696295616</v>
      </c>
      <c r="D5025" s="5">
        <v>62953.8205820192</v>
      </c>
      <c r="E5025" s="2">
        <f t="shared" si="158"/>
        <v>0.542564983828823</v>
      </c>
      <c r="F5025" s="2">
        <f t="shared" si="159"/>
        <v>36604.4503059808</v>
      </c>
    </row>
    <row r="5026" spans="1:6">
      <c r="A5026" s="5">
        <v>0.736406917003187</v>
      </c>
      <c r="B5026" s="5">
        <v>22485.93476042</v>
      </c>
      <c r="C5026" s="5">
        <v>1.30218811477976</v>
      </c>
      <c r="D5026" s="5">
        <v>61118.7335200777</v>
      </c>
      <c r="E5026" s="2">
        <f t="shared" si="158"/>
        <v>0.565781197776573</v>
      </c>
      <c r="F5026" s="2">
        <f t="shared" si="159"/>
        <v>38632.7987596577</v>
      </c>
    </row>
    <row r="5027" spans="1:6">
      <c r="A5027" s="5">
        <v>0.749482496537124</v>
      </c>
      <c r="B5027" s="5">
        <v>25360.2823807555</v>
      </c>
      <c r="C5027" s="5">
        <v>1.30738359954448</v>
      </c>
      <c r="D5027" s="5">
        <v>63475.0340172966</v>
      </c>
      <c r="E5027" s="2">
        <f t="shared" si="158"/>
        <v>0.557901103007356</v>
      </c>
      <c r="F5027" s="2">
        <f t="shared" si="159"/>
        <v>38114.7516365411</v>
      </c>
    </row>
    <row r="5028" spans="1:6">
      <c r="A5028" s="5">
        <v>0.668388501190976</v>
      </c>
      <c r="B5028" s="5">
        <v>12521.1040644755</v>
      </c>
      <c r="C5028" s="5">
        <v>1.1460345953899</v>
      </c>
      <c r="D5028" s="5">
        <v>48449.322770078</v>
      </c>
      <c r="E5028" s="2">
        <f t="shared" si="158"/>
        <v>0.477646094198924</v>
      </c>
      <c r="F5028" s="2">
        <f t="shared" si="159"/>
        <v>35928.2187056025</v>
      </c>
    </row>
    <row r="5029" spans="1:6">
      <c r="A5029" s="5">
        <v>0.660863432568179</v>
      </c>
      <c r="B5029" s="5">
        <v>21633.1807082136</v>
      </c>
      <c r="C5029" s="5">
        <v>1.16553948571281</v>
      </c>
      <c r="D5029" s="5">
        <v>59663.5966792631</v>
      </c>
      <c r="E5029" s="2">
        <f t="shared" si="158"/>
        <v>0.504676053144631</v>
      </c>
      <c r="F5029" s="2">
        <f t="shared" si="159"/>
        <v>38030.4159710495</v>
      </c>
    </row>
    <row r="5030" spans="1:6">
      <c r="A5030" s="5">
        <v>0.65016475627618</v>
      </c>
      <c r="B5030" s="5">
        <v>13672.8827030248</v>
      </c>
      <c r="C5030" s="5">
        <v>1.12980000965765</v>
      </c>
      <c r="D5030" s="5">
        <v>48975.7471684096</v>
      </c>
      <c r="E5030" s="2">
        <f t="shared" si="158"/>
        <v>0.47963525338147</v>
      </c>
      <c r="F5030" s="2">
        <f t="shared" si="159"/>
        <v>35302.8644653848</v>
      </c>
    </row>
    <row r="5031" spans="1:6">
      <c r="A5031" s="5">
        <v>0.728120553173288</v>
      </c>
      <c r="B5031" s="5">
        <v>21787.7737391667</v>
      </c>
      <c r="C5031" s="5">
        <v>1.23591625049491</v>
      </c>
      <c r="D5031" s="5">
        <v>58681.3082849751</v>
      </c>
      <c r="E5031" s="2">
        <f t="shared" si="158"/>
        <v>0.507795697321622</v>
      </c>
      <c r="F5031" s="2">
        <f t="shared" si="159"/>
        <v>36893.5345458084</v>
      </c>
    </row>
    <row r="5032" spans="1:6">
      <c r="A5032" s="5">
        <v>0.761343773521685</v>
      </c>
      <c r="B5032" s="5">
        <v>21532.579035477</v>
      </c>
      <c r="C5032" s="5">
        <v>1.34799455156133</v>
      </c>
      <c r="D5032" s="5">
        <v>60004.4028962577</v>
      </c>
      <c r="E5032" s="2">
        <f t="shared" si="158"/>
        <v>0.586650778039645</v>
      </c>
      <c r="F5032" s="2">
        <f t="shared" si="159"/>
        <v>38471.8238607807</v>
      </c>
    </row>
    <row r="5033" spans="1:6">
      <c r="A5033" s="5">
        <v>0.702684910274034</v>
      </c>
      <c r="B5033" s="5">
        <v>23592.4977643371</v>
      </c>
      <c r="C5033" s="5">
        <v>1.2099531161141</v>
      </c>
      <c r="D5033" s="5">
        <v>59492.2833163117</v>
      </c>
      <c r="E5033" s="2">
        <f t="shared" si="158"/>
        <v>0.507268205840066</v>
      </c>
      <c r="F5033" s="2">
        <f t="shared" si="159"/>
        <v>35899.7855519746</v>
      </c>
    </row>
    <row r="5034" spans="1:6">
      <c r="A5034" s="5">
        <v>0.701131247338029</v>
      </c>
      <c r="B5034" s="5">
        <v>24357.9164197658</v>
      </c>
      <c r="C5034" s="5">
        <v>1.23169222205462</v>
      </c>
      <c r="D5034" s="5">
        <v>64302.0286982629</v>
      </c>
      <c r="E5034" s="2">
        <f t="shared" si="158"/>
        <v>0.530560974716591</v>
      </c>
      <c r="F5034" s="2">
        <f t="shared" si="159"/>
        <v>39944.1122784971</v>
      </c>
    </row>
    <row r="5035" spans="1:6">
      <c r="A5035" s="5">
        <v>0.671894964586647</v>
      </c>
      <c r="B5035" s="5">
        <v>24517.9515983359</v>
      </c>
      <c r="C5035" s="5">
        <v>1.16907793309625</v>
      </c>
      <c r="D5035" s="5">
        <v>64731.6939035057</v>
      </c>
      <c r="E5035" s="2">
        <f t="shared" si="158"/>
        <v>0.497182968509603</v>
      </c>
      <c r="F5035" s="2">
        <f t="shared" si="159"/>
        <v>40213.7423051698</v>
      </c>
    </row>
    <row r="5036" spans="1:6">
      <c r="A5036" s="5">
        <v>0.712684922868729</v>
      </c>
      <c r="B5036" s="5">
        <v>20518.2435314547</v>
      </c>
      <c r="C5036" s="5">
        <v>1.25890418072645</v>
      </c>
      <c r="D5036" s="5">
        <v>57190.1940811964</v>
      </c>
      <c r="E5036" s="2">
        <f t="shared" si="158"/>
        <v>0.546219257857721</v>
      </c>
      <c r="F5036" s="2">
        <f t="shared" si="159"/>
        <v>36671.9505497417</v>
      </c>
    </row>
    <row r="5037" spans="1:6">
      <c r="A5037" s="5">
        <v>0.685462353196632</v>
      </c>
      <c r="B5037" s="5">
        <v>19268.674674217</v>
      </c>
      <c r="C5037" s="5">
        <v>1.18498533434337</v>
      </c>
      <c r="D5037" s="5">
        <v>56982.4998129166</v>
      </c>
      <c r="E5037" s="2">
        <f t="shared" si="158"/>
        <v>0.499522981146738</v>
      </c>
      <c r="F5037" s="2">
        <f t="shared" si="159"/>
        <v>37713.8251386996</v>
      </c>
    </row>
    <row r="5038" spans="1:6">
      <c r="A5038" s="5">
        <v>0.66716010713234</v>
      </c>
      <c r="B5038" s="5">
        <v>15995.74441769</v>
      </c>
      <c r="C5038" s="5">
        <v>1.1701585821054</v>
      </c>
      <c r="D5038" s="5">
        <v>53851.1447378085</v>
      </c>
      <c r="E5038" s="2">
        <f t="shared" si="158"/>
        <v>0.50299847497306</v>
      </c>
      <c r="F5038" s="2">
        <f t="shared" si="159"/>
        <v>37855.4003201185</v>
      </c>
    </row>
    <row r="5039" spans="1:6">
      <c r="A5039" s="5">
        <v>0.732696701480048</v>
      </c>
      <c r="B5039" s="5">
        <v>21277.9135837982</v>
      </c>
      <c r="C5039" s="5">
        <v>1.32248800322225</v>
      </c>
      <c r="D5039" s="5">
        <v>59380.6704979181</v>
      </c>
      <c r="E5039" s="2">
        <f t="shared" si="158"/>
        <v>0.589791301742202</v>
      </c>
      <c r="F5039" s="2">
        <f t="shared" si="159"/>
        <v>38102.7569141199</v>
      </c>
    </row>
    <row r="5040" spans="1:6">
      <c r="A5040" s="5">
        <v>0.770608892298435</v>
      </c>
      <c r="B5040" s="5">
        <v>18117.6676368197</v>
      </c>
      <c r="C5040" s="5">
        <v>1.3748428031109</v>
      </c>
      <c r="D5040" s="5">
        <v>54922.6551797442</v>
      </c>
      <c r="E5040" s="2">
        <f t="shared" si="158"/>
        <v>0.604233910812465</v>
      </c>
      <c r="F5040" s="2">
        <f t="shared" si="159"/>
        <v>36804.9875429245</v>
      </c>
    </row>
    <row r="5041" spans="1:6">
      <c r="A5041" s="5">
        <v>0.742195937799306</v>
      </c>
      <c r="B5041" s="5">
        <v>22086.7782556529</v>
      </c>
      <c r="C5041" s="5">
        <v>1.29406452489371</v>
      </c>
      <c r="D5041" s="5">
        <v>62043.2148173314</v>
      </c>
      <c r="E5041" s="2">
        <f t="shared" si="158"/>
        <v>0.551868587094404</v>
      </c>
      <c r="F5041" s="2">
        <f t="shared" si="159"/>
        <v>39956.4365616785</v>
      </c>
    </row>
    <row r="5042" spans="1:6">
      <c r="A5042" s="5">
        <v>0.694768881394878</v>
      </c>
      <c r="B5042" s="5">
        <v>19612.1006768068</v>
      </c>
      <c r="C5042" s="5">
        <v>1.20891491333816</v>
      </c>
      <c r="D5042" s="5">
        <v>56413.9249665981</v>
      </c>
      <c r="E5042" s="2">
        <f t="shared" si="158"/>
        <v>0.514146031943282</v>
      </c>
      <c r="F5042" s="2">
        <f t="shared" si="159"/>
        <v>36801.8242897913</v>
      </c>
    </row>
    <row r="5043" spans="1:6">
      <c r="A5043" s="5">
        <v>0.749387536009106</v>
      </c>
      <c r="B5043" s="5">
        <v>22421.2866458374</v>
      </c>
      <c r="C5043" s="5">
        <v>1.32614684194177</v>
      </c>
      <c r="D5043" s="5">
        <v>62725.2052595537</v>
      </c>
      <c r="E5043" s="2">
        <f t="shared" si="158"/>
        <v>0.576759305932664</v>
      </c>
      <c r="F5043" s="2">
        <f t="shared" si="159"/>
        <v>40303.9186137163</v>
      </c>
    </row>
    <row r="5044" spans="1:6">
      <c r="A5044" s="5">
        <v>0.69231824311533</v>
      </c>
      <c r="B5044" s="5">
        <v>19358.2559519547</v>
      </c>
      <c r="C5044" s="5">
        <v>1.2219319844665</v>
      </c>
      <c r="D5044" s="5">
        <v>57219.6023079053</v>
      </c>
      <c r="E5044" s="2">
        <f t="shared" si="158"/>
        <v>0.52961374135117</v>
      </c>
      <c r="F5044" s="2">
        <f t="shared" si="159"/>
        <v>37861.3463559506</v>
      </c>
    </row>
    <row r="5045" spans="1:6">
      <c r="A5045" s="5">
        <v>0.676978963239919</v>
      </c>
      <c r="B5045" s="5">
        <v>18595.1984057853</v>
      </c>
      <c r="C5045" s="5">
        <v>1.19266857205851</v>
      </c>
      <c r="D5045" s="5">
        <v>55940.0846514585</v>
      </c>
      <c r="E5045" s="2">
        <f t="shared" si="158"/>
        <v>0.515689608818591</v>
      </c>
      <c r="F5045" s="2">
        <f t="shared" si="159"/>
        <v>37344.8862456732</v>
      </c>
    </row>
    <row r="5046" spans="1:6">
      <c r="A5046" s="5">
        <v>0.70162011666532</v>
      </c>
      <c r="B5046" s="5">
        <v>15950.173224469</v>
      </c>
      <c r="C5046" s="5">
        <v>1.18653872138206</v>
      </c>
      <c r="D5046" s="5">
        <v>50987.0425523573</v>
      </c>
      <c r="E5046" s="2">
        <f t="shared" si="158"/>
        <v>0.48491860471674</v>
      </c>
      <c r="F5046" s="2">
        <f t="shared" si="159"/>
        <v>35036.8693278883</v>
      </c>
    </row>
    <row r="5047" spans="1:6">
      <c r="A5047" s="5">
        <v>0.684930335213216</v>
      </c>
      <c r="B5047" s="5">
        <v>25017.7261661423</v>
      </c>
      <c r="C5047" s="5">
        <v>1.21726512882964</v>
      </c>
      <c r="D5047" s="5">
        <v>63526.4045617996</v>
      </c>
      <c r="E5047" s="2">
        <f t="shared" si="158"/>
        <v>0.532334793616424</v>
      </c>
      <c r="F5047" s="2">
        <f t="shared" si="159"/>
        <v>38508.6783956573</v>
      </c>
    </row>
    <row r="5048" spans="1:6">
      <c r="A5048" s="5">
        <v>0.737129015313142</v>
      </c>
      <c r="B5048" s="5">
        <v>23087.4183438362</v>
      </c>
      <c r="C5048" s="5">
        <v>1.28583982771583</v>
      </c>
      <c r="D5048" s="5">
        <v>61365.7787814447</v>
      </c>
      <c r="E5048" s="2">
        <f t="shared" si="158"/>
        <v>0.548710812402688</v>
      </c>
      <c r="F5048" s="2">
        <f t="shared" si="159"/>
        <v>38278.3604376085</v>
      </c>
    </row>
    <row r="5049" spans="1:6">
      <c r="A5049" s="5">
        <v>0.775930919447651</v>
      </c>
      <c r="B5049" s="5">
        <v>19997.512376898</v>
      </c>
      <c r="C5049" s="5">
        <v>1.34686415840408</v>
      </c>
      <c r="D5049" s="5">
        <v>56235.7795444447</v>
      </c>
      <c r="E5049" s="2">
        <f t="shared" si="158"/>
        <v>0.570933238956429</v>
      </c>
      <c r="F5049" s="2">
        <f t="shared" si="159"/>
        <v>36238.2671675467</v>
      </c>
    </row>
    <row r="5050" spans="1:6">
      <c r="A5050" s="5">
        <v>0.691362150094592</v>
      </c>
      <c r="B5050" s="5">
        <v>20174.9141352066</v>
      </c>
      <c r="C5050" s="5">
        <v>1.18357420653209</v>
      </c>
      <c r="D5050" s="5">
        <v>56429.5018544695</v>
      </c>
      <c r="E5050" s="2">
        <f t="shared" si="158"/>
        <v>0.492212056437498</v>
      </c>
      <c r="F5050" s="2">
        <f t="shared" si="159"/>
        <v>36254.5877192629</v>
      </c>
    </row>
    <row r="5051" spans="1:6">
      <c r="A5051" s="5">
        <v>0.639776917208946</v>
      </c>
      <c r="B5051" s="5">
        <v>16744.9124836086</v>
      </c>
      <c r="C5051" s="5">
        <v>1.1404532214194</v>
      </c>
      <c r="D5051" s="5">
        <v>53533.1489976806</v>
      </c>
      <c r="E5051" s="2">
        <f t="shared" si="158"/>
        <v>0.500676304210454</v>
      </c>
      <c r="F5051" s="2">
        <f t="shared" si="159"/>
        <v>36788.236514072</v>
      </c>
    </row>
    <row r="5052" spans="1:6">
      <c r="A5052" s="5">
        <v>0.700427692536573</v>
      </c>
      <c r="B5052" s="5">
        <v>19454.7242122391</v>
      </c>
      <c r="C5052" s="5">
        <v>1.2100092926255</v>
      </c>
      <c r="D5052" s="5">
        <v>57100.0926431575</v>
      </c>
      <c r="E5052" s="2">
        <f t="shared" si="158"/>
        <v>0.509581600088927</v>
      </c>
      <c r="F5052" s="2">
        <f t="shared" si="159"/>
        <v>37645.3684309184</v>
      </c>
    </row>
    <row r="5053" spans="1:6">
      <c r="A5053" s="5">
        <v>0.659160180793786</v>
      </c>
      <c r="B5053" s="5">
        <v>22133.9162826336</v>
      </c>
      <c r="C5053" s="5">
        <v>1.11230639480904</v>
      </c>
      <c r="D5053" s="5">
        <v>58890.5485946352</v>
      </c>
      <c r="E5053" s="2">
        <f t="shared" si="158"/>
        <v>0.453146214015254</v>
      </c>
      <c r="F5053" s="2">
        <f t="shared" si="159"/>
        <v>36756.6323120016</v>
      </c>
    </row>
    <row r="5054" spans="1:6">
      <c r="A5054" s="5">
        <v>0.658490384894346</v>
      </c>
      <c r="B5054" s="5">
        <v>24102.6222532166</v>
      </c>
      <c r="C5054" s="5">
        <v>1.09581514135174</v>
      </c>
      <c r="D5054" s="5">
        <v>60894.1197271173</v>
      </c>
      <c r="E5054" s="2">
        <f t="shared" si="158"/>
        <v>0.437324756457394</v>
      </c>
      <c r="F5054" s="2">
        <f t="shared" si="159"/>
        <v>36791.4974739007</v>
      </c>
    </row>
    <row r="5055" spans="1:6">
      <c r="A5055" s="5">
        <v>0.730755262851621</v>
      </c>
      <c r="B5055" s="5">
        <v>23897.7302335493</v>
      </c>
      <c r="C5055" s="5">
        <v>1.26278829686734</v>
      </c>
      <c r="D5055" s="5">
        <v>65658.5434300506</v>
      </c>
      <c r="E5055" s="2">
        <f t="shared" si="158"/>
        <v>0.532033034015719</v>
      </c>
      <c r="F5055" s="2">
        <f t="shared" si="159"/>
        <v>41760.8131965013</v>
      </c>
    </row>
    <row r="5056" spans="1:6">
      <c r="A5056" s="5">
        <v>0.651149204004955</v>
      </c>
      <c r="B5056" s="5">
        <v>20482.7985632493</v>
      </c>
      <c r="C5056" s="5">
        <v>1.13101797690326</v>
      </c>
      <c r="D5056" s="5">
        <v>59688.7134266477</v>
      </c>
      <c r="E5056" s="2">
        <f t="shared" si="158"/>
        <v>0.479868772898305</v>
      </c>
      <c r="F5056" s="2">
        <f t="shared" si="159"/>
        <v>39205.9148633984</v>
      </c>
    </row>
    <row r="5057" spans="1:6">
      <c r="A5057" s="5">
        <v>0.641617456511441</v>
      </c>
      <c r="B5057" s="5">
        <v>17478.6785098471</v>
      </c>
      <c r="C5057" s="5">
        <v>1.10865330228084</v>
      </c>
      <c r="D5057" s="5">
        <v>54606.8496101455</v>
      </c>
      <c r="E5057" s="2">
        <f t="shared" si="158"/>
        <v>0.467035845769399</v>
      </c>
      <c r="F5057" s="2">
        <f t="shared" si="159"/>
        <v>37128.1711002984</v>
      </c>
    </row>
    <row r="5058" spans="1:6">
      <c r="A5058" s="5">
        <v>0.756904341966109</v>
      </c>
      <c r="B5058" s="5">
        <v>16563.3303466999</v>
      </c>
      <c r="C5058" s="5">
        <v>1.30377492742243</v>
      </c>
      <c r="D5058" s="5">
        <v>54029.3104262916</v>
      </c>
      <c r="E5058" s="2">
        <f t="shared" si="158"/>
        <v>0.546870585456321</v>
      </c>
      <c r="F5058" s="2">
        <f t="shared" si="159"/>
        <v>37465.9800795917</v>
      </c>
    </row>
    <row r="5059" spans="1:6">
      <c r="A5059" s="5">
        <v>0.71762086367068</v>
      </c>
      <c r="B5059" s="5">
        <v>22636.302261704</v>
      </c>
      <c r="C5059" s="5">
        <v>1.23132698344729</v>
      </c>
      <c r="D5059" s="5">
        <v>60565.9411229069</v>
      </c>
      <c r="E5059" s="2">
        <f t="shared" si="158"/>
        <v>0.51370611977661</v>
      </c>
      <c r="F5059" s="2">
        <f t="shared" si="159"/>
        <v>37929.6388612029</v>
      </c>
    </row>
    <row r="5060" spans="1:6">
      <c r="A5060" s="5">
        <v>0.690651155063281</v>
      </c>
      <c r="B5060" s="5">
        <v>20139.5138685704</v>
      </c>
      <c r="C5060" s="5">
        <v>1.20884604626942</v>
      </c>
      <c r="D5060" s="5">
        <v>57978.1554198075</v>
      </c>
      <c r="E5060" s="2">
        <f t="shared" ref="E5060:E5123" si="160">C5060-A5060</f>
        <v>0.518194891206139</v>
      </c>
      <c r="F5060" s="2">
        <f t="shared" ref="F5060:F5123" si="161">D5060-B5060</f>
        <v>37838.6415512371</v>
      </c>
    </row>
    <row r="5061" spans="1:6">
      <c r="A5061" s="5">
        <v>0.684409828067582</v>
      </c>
      <c r="B5061" s="5">
        <v>23781.3570191188</v>
      </c>
      <c r="C5061" s="5">
        <v>1.20126643774741</v>
      </c>
      <c r="D5061" s="5">
        <v>62379.6778671938</v>
      </c>
      <c r="E5061" s="2">
        <f t="shared" si="160"/>
        <v>0.516856609679828</v>
      </c>
      <c r="F5061" s="2">
        <f t="shared" si="161"/>
        <v>38598.320848075</v>
      </c>
    </row>
    <row r="5062" spans="1:6">
      <c r="A5062" s="5">
        <v>0.703665924175937</v>
      </c>
      <c r="B5062" s="5">
        <v>23298.1818826593</v>
      </c>
      <c r="C5062" s="5">
        <v>1.21083828938349</v>
      </c>
      <c r="D5062" s="5">
        <v>61911.3981493704</v>
      </c>
      <c r="E5062" s="2">
        <f t="shared" si="160"/>
        <v>0.507172365207553</v>
      </c>
      <c r="F5062" s="2">
        <f t="shared" si="161"/>
        <v>38613.2162667111</v>
      </c>
    </row>
    <row r="5063" spans="1:6">
      <c r="A5063" s="5">
        <v>0.722946945795361</v>
      </c>
      <c r="B5063" s="5">
        <v>19245.4794435801</v>
      </c>
      <c r="C5063" s="5">
        <v>1.25037181218581</v>
      </c>
      <c r="D5063" s="5">
        <v>55994.5970764338</v>
      </c>
      <c r="E5063" s="2">
        <f t="shared" si="160"/>
        <v>0.527424866390449</v>
      </c>
      <c r="F5063" s="2">
        <f t="shared" si="161"/>
        <v>36749.1176328537</v>
      </c>
    </row>
    <row r="5064" spans="1:6">
      <c r="A5064" s="5">
        <v>0.750320239054585</v>
      </c>
      <c r="B5064" s="5">
        <v>17814.5119797247</v>
      </c>
      <c r="C5064" s="5">
        <v>1.30820411189821</v>
      </c>
      <c r="D5064" s="5">
        <v>53974.018927274</v>
      </c>
      <c r="E5064" s="2">
        <f t="shared" si="160"/>
        <v>0.557883872843625</v>
      </c>
      <c r="F5064" s="2">
        <f t="shared" si="161"/>
        <v>36159.5069475493</v>
      </c>
    </row>
    <row r="5065" spans="1:6">
      <c r="A5065" s="5">
        <v>0.699762494631316</v>
      </c>
      <c r="B5065" s="5">
        <v>16600.7467278815</v>
      </c>
      <c r="C5065" s="5">
        <v>1.24012031872807</v>
      </c>
      <c r="D5065" s="5">
        <v>54565.2275318572</v>
      </c>
      <c r="E5065" s="2">
        <f t="shared" si="160"/>
        <v>0.540357824096754</v>
      </c>
      <c r="F5065" s="2">
        <f t="shared" si="161"/>
        <v>37964.4808039757</v>
      </c>
    </row>
    <row r="5066" spans="1:6">
      <c r="A5066" s="5">
        <v>0.691436990715357</v>
      </c>
      <c r="B5066" s="5">
        <v>24890.8137473143</v>
      </c>
      <c r="C5066" s="5">
        <v>1.20901654425763</v>
      </c>
      <c r="D5066" s="5">
        <v>65741.2876032264</v>
      </c>
      <c r="E5066" s="2">
        <f t="shared" si="160"/>
        <v>0.517579553542273</v>
      </c>
      <c r="F5066" s="2">
        <f t="shared" si="161"/>
        <v>40850.4738559121</v>
      </c>
    </row>
    <row r="5067" spans="1:6">
      <c r="A5067" s="5">
        <v>0.691747920338573</v>
      </c>
      <c r="B5067" s="5">
        <v>17778.4010920377</v>
      </c>
      <c r="C5067" s="5">
        <v>1.21654087073277</v>
      </c>
      <c r="D5067" s="5">
        <v>55347.0192840145</v>
      </c>
      <c r="E5067" s="2">
        <f t="shared" si="160"/>
        <v>0.524792950394197</v>
      </c>
      <c r="F5067" s="2">
        <f t="shared" si="161"/>
        <v>37568.6181919768</v>
      </c>
    </row>
    <row r="5068" spans="1:6">
      <c r="A5068" s="5">
        <v>0.73585521020712</v>
      </c>
      <c r="B5068" s="5">
        <v>19484.8718788567</v>
      </c>
      <c r="C5068" s="5">
        <v>1.26911148177172</v>
      </c>
      <c r="D5068" s="5">
        <v>59706.5822921792</v>
      </c>
      <c r="E5068" s="2">
        <f t="shared" si="160"/>
        <v>0.5332562715646</v>
      </c>
      <c r="F5068" s="2">
        <f t="shared" si="161"/>
        <v>40221.7104133225</v>
      </c>
    </row>
    <row r="5069" spans="1:6">
      <c r="A5069" s="5">
        <v>0.722533664171146</v>
      </c>
      <c r="B5069" s="5">
        <v>17855.9122125978</v>
      </c>
      <c r="C5069" s="5">
        <v>1.23880710933365</v>
      </c>
      <c r="D5069" s="5">
        <v>53272.7886768479</v>
      </c>
      <c r="E5069" s="2">
        <f t="shared" si="160"/>
        <v>0.516273445162504</v>
      </c>
      <c r="F5069" s="2">
        <f t="shared" si="161"/>
        <v>35416.8764642501</v>
      </c>
    </row>
    <row r="5070" spans="1:6">
      <c r="A5070" s="5">
        <v>0.712358977364713</v>
      </c>
      <c r="B5070" s="5">
        <v>22220.224669891</v>
      </c>
      <c r="C5070" s="5">
        <v>1.25154563202209</v>
      </c>
      <c r="D5070" s="5">
        <v>58836.7257531614</v>
      </c>
      <c r="E5070" s="2">
        <f t="shared" si="160"/>
        <v>0.539186654657377</v>
      </c>
      <c r="F5070" s="2">
        <f t="shared" si="161"/>
        <v>36616.5010832704</v>
      </c>
    </row>
    <row r="5071" spans="1:6">
      <c r="A5071" s="5">
        <v>0.661956617938608</v>
      </c>
      <c r="B5071" s="5">
        <v>16297.9549703994</v>
      </c>
      <c r="C5071" s="5">
        <v>1.13218991750205</v>
      </c>
      <c r="D5071" s="5">
        <v>51513.5132936213</v>
      </c>
      <c r="E5071" s="2">
        <f t="shared" si="160"/>
        <v>0.470233299563442</v>
      </c>
      <c r="F5071" s="2">
        <f t="shared" si="161"/>
        <v>35215.5583232219</v>
      </c>
    </row>
    <row r="5072" spans="1:6">
      <c r="A5072" s="5">
        <v>0.677213443432238</v>
      </c>
      <c r="B5072" s="5">
        <v>19043.1069650908</v>
      </c>
      <c r="C5072" s="5">
        <v>1.17161493659881</v>
      </c>
      <c r="D5072" s="5">
        <v>57097.5217772739</v>
      </c>
      <c r="E5072" s="2">
        <f t="shared" si="160"/>
        <v>0.494401493166572</v>
      </c>
      <c r="F5072" s="2">
        <f t="shared" si="161"/>
        <v>38054.4148121831</v>
      </c>
    </row>
    <row r="5073" spans="1:6">
      <c r="A5073" s="5">
        <v>0.70688831581302</v>
      </c>
      <c r="B5073" s="5">
        <v>17720.2115205099</v>
      </c>
      <c r="C5073" s="5">
        <v>1.23156142426031</v>
      </c>
      <c r="D5073" s="5">
        <v>51861.4313577892</v>
      </c>
      <c r="E5073" s="2">
        <f t="shared" si="160"/>
        <v>0.52467310844729</v>
      </c>
      <c r="F5073" s="2">
        <f t="shared" si="161"/>
        <v>34141.2198372793</v>
      </c>
    </row>
    <row r="5074" spans="1:6">
      <c r="A5074" s="5">
        <v>0.6730431614407</v>
      </c>
      <c r="B5074" s="5">
        <v>17134.9104124061</v>
      </c>
      <c r="C5074" s="5">
        <v>1.14360694111288</v>
      </c>
      <c r="D5074" s="5">
        <v>51988.8461543854</v>
      </c>
      <c r="E5074" s="2">
        <f t="shared" si="160"/>
        <v>0.47056377967218</v>
      </c>
      <c r="F5074" s="2">
        <f t="shared" si="161"/>
        <v>34853.9357419793</v>
      </c>
    </row>
    <row r="5075" spans="1:6">
      <c r="A5075" s="5">
        <v>0.656670434830464</v>
      </c>
      <c r="B5075" s="5">
        <v>25074.8038173018</v>
      </c>
      <c r="C5075" s="5">
        <v>1.14352702986927</v>
      </c>
      <c r="D5075" s="5">
        <v>66912.6107882521</v>
      </c>
      <c r="E5075" s="2">
        <f t="shared" si="160"/>
        <v>0.486856595038806</v>
      </c>
      <c r="F5075" s="2">
        <f t="shared" si="161"/>
        <v>41837.8069709503</v>
      </c>
    </row>
    <row r="5076" spans="1:6">
      <c r="A5076" s="5">
        <v>0.686647329200771</v>
      </c>
      <c r="B5076" s="5">
        <v>16195.3526525823</v>
      </c>
      <c r="C5076" s="5">
        <v>1.18072003773234</v>
      </c>
      <c r="D5076" s="5">
        <v>53015.4567910423</v>
      </c>
      <c r="E5076" s="2">
        <f t="shared" si="160"/>
        <v>0.494072708531569</v>
      </c>
      <c r="F5076" s="2">
        <f t="shared" si="161"/>
        <v>36820.10413846</v>
      </c>
    </row>
    <row r="5077" spans="1:6">
      <c r="A5077" s="5">
        <v>0.669356140012435</v>
      </c>
      <c r="B5077" s="5">
        <v>24710.7076566196</v>
      </c>
      <c r="C5077" s="5">
        <v>1.19978594799734</v>
      </c>
      <c r="D5077" s="5">
        <v>65414.615721639</v>
      </c>
      <c r="E5077" s="2">
        <f t="shared" si="160"/>
        <v>0.530429807984905</v>
      </c>
      <c r="F5077" s="2">
        <f t="shared" si="161"/>
        <v>40703.9080650194</v>
      </c>
    </row>
    <row r="5078" spans="1:6">
      <c r="A5078" s="5">
        <v>0.690126651737602</v>
      </c>
      <c r="B5078" s="5">
        <v>18300.5272820799</v>
      </c>
      <c r="C5078" s="5">
        <v>1.23225985739107</v>
      </c>
      <c r="D5078" s="5">
        <v>56310.2026876457</v>
      </c>
      <c r="E5078" s="2">
        <f t="shared" si="160"/>
        <v>0.542133205653468</v>
      </c>
      <c r="F5078" s="2">
        <f t="shared" si="161"/>
        <v>38009.6754055658</v>
      </c>
    </row>
    <row r="5079" spans="1:6">
      <c r="A5079" s="5">
        <v>0.746034662659183</v>
      </c>
      <c r="B5079" s="5">
        <v>17638.1548223305</v>
      </c>
      <c r="C5079" s="5">
        <v>1.30466784147216</v>
      </c>
      <c r="D5079" s="5">
        <v>54226.9467657624</v>
      </c>
      <c r="E5079" s="2">
        <f t="shared" si="160"/>
        <v>0.558633178812977</v>
      </c>
      <c r="F5079" s="2">
        <f t="shared" si="161"/>
        <v>36588.7919434319</v>
      </c>
    </row>
    <row r="5080" spans="1:6">
      <c r="A5080" s="5">
        <v>0.68078798175706</v>
      </c>
      <c r="B5080" s="5">
        <v>18036.7069815668</v>
      </c>
      <c r="C5080" s="5">
        <v>1.18662007361453</v>
      </c>
      <c r="D5080" s="5">
        <v>54507.8055313641</v>
      </c>
      <c r="E5080" s="2">
        <f t="shared" si="160"/>
        <v>0.50583209185747</v>
      </c>
      <c r="F5080" s="2">
        <f t="shared" si="161"/>
        <v>36471.0985497973</v>
      </c>
    </row>
    <row r="5081" spans="1:6">
      <c r="A5081" s="5">
        <v>0.66527180896534</v>
      </c>
      <c r="B5081" s="5">
        <v>22922.4491320475</v>
      </c>
      <c r="C5081" s="5">
        <v>1.12717062396336</v>
      </c>
      <c r="D5081" s="5">
        <v>60364.7499123238</v>
      </c>
      <c r="E5081" s="2">
        <f t="shared" si="160"/>
        <v>0.46189881499802</v>
      </c>
      <c r="F5081" s="2">
        <f t="shared" si="161"/>
        <v>37442.3007802763</v>
      </c>
    </row>
    <row r="5082" spans="1:6">
      <c r="A5082" s="5">
        <v>0.69347049397298</v>
      </c>
      <c r="B5082" s="5">
        <v>22849.3377732845</v>
      </c>
      <c r="C5082" s="5">
        <v>1.22246417978249</v>
      </c>
      <c r="D5082" s="5">
        <v>62355.4022316186</v>
      </c>
      <c r="E5082" s="2">
        <f t="shared" si="160"/>
        <v>0.52899368580951</v>
      </c>
      <c r="F5082" s="2">
        <f t="shared" si="161"/>
        <v>39506.0644583341</v>
      </c>
    </row>
    <row r="5083" spans="1:6">
      <c r="A5083" s="5">
        <v>0.708583966001856</v>
      </c>
      <c r="B5083" s="5">
        <v>21395.9506113235</v>
      </c>
      <c r="C5083" s="5">
        <v>1.2159789823718</v>
      </c>
      <c r="D5083" s="5">
        <v>54887.0592771512</v>
      </c>
      <c r="E5083" s="2">
        <f t="shared" si="160"/>
        <v>0.507395016369944</v>
      </c>
      <c r="F5083" s="2">
        <f t="shared" si="161"/>
        <v>33491.1086658277</v>
      </c>
    </row>
    <row r="5084" spans="1:6">
      <c r="A5084" s="5">
        <v>0.685650155520719</v>
      </c>
      <c r="B5084" s="5">
        <v>20245.0967983449</v>
      </c>
      <c r="C5084" s="5">
        <v>1.19674908628914</v>
      </c>
      <c r="D5084" s="5">
        <v>56316.8027124407</v>
      </c>
      <c r="E5084" s="2">
        <f t="shared" si="160"/>
        <v>0.511098930768421</v>
      </c>
      <c r="F5084" s="2">
        <f t="shared" si="161"/>
        <v>36071.7059140958</v>
      </c>
    </row>
    <row r="5085" spans="1:6">
      <c r="A5085" s="5">
        <v>0.740672727512128</v>
      </c>
      <c r="B5085" s="5">
        <v>21115.3738872332</v>
      </c>
      <c r="C5085" s="5">
        <v>1.32110767474405</v>
      </c>
      <c r="D5085" s="5">
        <v>59604.777914324</v>
      </c>
      <c r="E5085" s="2">
        <f t="shared" si="160"/>
        <v>0.580434947231922</v>
      </c>
      <c r="F5085" s="2">
        <f t="shared" si="161"/>
        <v>38489.4040270908</v>
      </c>
    </row>
    <row r="5086" spans="1:6">
      <c r="A5086" s="5">
        <v>0.734516665878119</v>
      </c>
      <c r="B5086" s="5">
        <v>21565.3866754921</v>
      </c>
      <c r="C5086" s="5">
        <v>1.26920976654921</v>
      </c>
      <c r="D5086" s="5">
        <v>61121.3568856241</v>
      </c>
      <c r="E5086" s="2">
        <f t="shared" si="160"/>
        <v>0.534693100671091</v>
      </c>
      <c r="F5086" s="2">
        <f t="shared" si="161"/>
        <v>39555.970210132</v>
      </c>
    </row>
    <row r="5087" spans="1:6">
      <c r="A5087" s="5">
        <v>0.716164085841014</v>
      </c>
      <c r="B5087" s="5">
        <v>17785.8224203205</v>
      </c>
      <c r="C5087" s="5">
        <v>1.20393390793328</v>
      </c>
      <c r="D5087" s="5">
        <v>52707.9408615317</v>
      </c>
      <c r="E5087" s="2">
        <f t="shared" si="160"/>
        <v>0.487769822092266</v>
      </c>
      <c r="F5087" s="2">
        <f t="shared" si="161"/>
        <v>34922.1184412112</v>
      </c>
    </row>
    <row r="5088" spans="1:6">
      <c r="A5088" s="5">
        <v>0.714240894669741</v>
      </c>
      <c r="B5088" s="5">
        <v>23175.1500182595</v>
      </c>
      <c r="C5088" s="5">
        <v>1.2689808471226</v>
      </c>
      <c r="D5088" s="5">
        <v>61115.9300165794</v>
      </c>
      <c r="E5088" s="2">
        <f t="shared" si="160"/>
        <v>0.554739952452859</v>
      </c>
      <c r="F5088" s="2">
        <f t="shared" si="161"/>
        <v>37940.7799983199</v>
      </c>
    </row>
    <row r="5089" spans="1:6">
      <c r="A5089" s="5">
        <v>0.702423648378604</v>
      </c>
      <c r="B5089" s="5">
        <v>18140.8152340202</v>
      </c>
      <c r="C5089" s="5">
        <v>1.20183076008226</v>
      </c>
      <c r="D5089" s="5">
        <v>55253.4993165898</v>
      </c>
      <c r="E5089" s="2">
        <f t="shared" si="160"/>
        <v>0.499407111703656</v>
      </c>
      <c r="F5089" s="2">
        <f t="shared" si="161"/>
        <v>37112.6840825696</v>
      </c>
    </row>
    <row r="5090" spans="1:6">
      <c r="A5090" s="5">
        <v>0.726661206275412</v>
      </c>
      <c r="B5090" s="5">
        <v>20147.6414076976</v>
      </c>
      <c r="C5090" s="5">
        <v>1.26506800118844</v>
      </c>
      <c r="D5090" s="5">
        <v>59264.5093385575</v>
      </c>
      <c r="E5090" s="2">
        <f t="shared" si="160"/>
        <v>0.538406794913028</v>
      </c>
      <c r="F5090" s="2">
        <f t="shared" si="161"/>
        <v>39116.8679308599</v>
      </c>
    </row>
    <row r="5091" spans="1:6">
      <c r="A5091" s="5">
        <v>0.664445557082413</v>
      </c>
      <c r="B5091" s="5">
        <v>24363.1272948096</v>
      </c>
      <c r="C5091" s="5">
        <v>1.1264324862316</v>
      </c>
      <c r="D5091" s="5">
        <v>60185.493352744</v>
      </c>
      <c r="E5091" s="2">
        <f t="shared" si="160"/>
        <v>0.461986929149187</v>
      </c>
      <c r="F5091" s="2">
        <f t="shared" si="161"/>
        <v>35822.3660579344</v>
      </c>
    </row>
    <row r="5092" spans="1:6">
      <c r="A5092" s="5">
        <v>0.678039522582888</v>
      </c>
      <c r="B5092" s="5">
        <v>26202.2734606979</v>
      </c>
      <c r="C5092" s="5">
        <v>1.14088374745762</v>
      </c>
      <c r="D5092" s="5">
        <v>64738.6190461348</v>
      </c>
      <c r="E5092" s="2">
        <f t="shared" si="160"/>
        <v>0.462844224874732</v>
      </c>
      <c r="F5092" s="2">
        <f t="shared" si="161"/>
        <v>38536.3455854369</v>
      </c>
    </row>
    <row r="5093" spans="1:6">
      <c r="A5093" s="5">
        <v>0.694068317154107</v>
      </c>
      <c r="B5093" s="5">
        <v>19312.4127147664</v>
      </c>
      <c r="C5093" s="5">
        <v>1.193251819357</v>
      </c>
      <c r="D5093" s="5">
        <v>57753.6046070789</v>
      </c>
      <c r="E5093" s="2">
        <f t="shared" si="160"/>
        <v>0.499183502202893</v>
      </c>
      <c r="F5093" s="2">
        <f t="shared" si="161"/>
        <v>38441.1918923125</v>
      </c>
    </row>
    <row r="5094" spans="1:6">
      <c r="A5094" s="5">
        <v>0.744557550347995</v>
      </c>
      <c r="B5094" s="5">
        <v>17398.1125887463</v>
      </c>
      <c r="C5094" s="5">
        <v>1.25629102232376</v>
      </c>
      <c r="D5094" s="5">
        <v>53497.8234369051</v>
      </c>
      <c r="E5094" s="2">
        <f t="shared" si="160"/>
        <v>0.511733471975765</v>
      </c>
      <c r="F5094" s="2">
        <f t="shared" si="161"/>
        <v>36099.7108481588</v>
      </c>
    </row>
    <row r="5095" spans="1:6">
      <c r="A5095" s="5">
        <v>0.690637055806515</v>
      </c>
      <c r="B5095" s="5">
        <v>23474.0654207928</v>
      </c>
      <c r="C5095" s="5">
        <v>1.20076752038013</v>
      </c>
      <c r="D5095" s="5">
        <v>60029.2890697468</v>
      </c>
      <c r="E5095" s="2">
        <f t="shared" si="160"/>
        <v>0.510130464573615</v>
      </c>
      <c r="F5095" s="2">
        <f t="shared" si="161"/>
        <v>36555.223648954</v>
      </c>
    </row>
    <row r="5096" spans="1:6">
      <c r="A5096" s="5">
        <v>0.761860316051921</v>
      </c>
      <c r="B5096" s="5">
        <v>17805.5924831833</v>
      </c>
      <c r="C5096" s="5">
        <v>1.30754487324698</v>
      </c>
      <c r="D5096" s="5">
        <v>53909.3990288011</v>
      </c>
      <c r="E5096" s="2">
        <f t="shared" si="160"/>
        <v>0.545684557195059</v>
      </c>
      <c r="F5096" s="2">
        <f t="shared" si="161"/>
        <v>36103.8065456178</v>
      </c>
    </row>
    <row r="5097" spans="1:6">
      <c r="A5097" s="5">
        <v>0.753171692475396</v>
      </c>
      <c r="B5097" s="5">
        <v>16902.4765502865</v>
      </c>
      <c r="C5097" s="5">
        <v>1.29213550497601</v>
      </c>
      <c r="D5097" s="5">
        <v>52474.881613919</v>
      </c>
      <c r="E5097" s="2">
        <f t="shared" si="160"/>
        <v>0.538963812500614</v>
      </c>
      <c r="F5097" s="2">
        <f t="shared" si="161"/>
        <v>35572.4050636325</v>
      </c>
    </row>
    <row r="5098" spans="1:6">
      <c r="A5098" s="5">
        <v>0.630778958821672</v>
      </c>
      <c r="B5098" s="5">
        <v>17454.910239001</v>
      </c>
      <c r="C5098" s="5">
        <v>1.11041308494055</v>
      </c>
      <c r="D5098" s="5">
        <v>53186.7332902495</v>
      </c>
      <c r="E5098" s="2">
        <f t="shared" si="160"/>
        <v>0.479634126118878</v>
      </c>
      <c r="F5098" s="2">
        <f t="shared" si="161"/>
        <v>35731.8230512485</v>
      </c>
    </row>
    <row r="5099" spans="1:6">
      <c r="A5099" s="5">
        <v>0.666985615626032</v>
      </c>
      <c r="B5099" s="5">
        <v>23249.8585864362</v>
      </c>
      <c r="C5099" s="5">
        <v>1.14911157150736</v>
      </c>
      <c r="D5099" s="5">
        <v>61648.487911674</v>
      </c>
      <c r="E5099" s="2">
        <f t="shared" si="160"/>
        <v>0.482125955881328</v>
      </c>
      <c r="F5099" s="2">
        <f t="shared" si="161"/>
        <v>38398.6293252378</v>
      </c>
    </row>
    <row r="5100" spans="1:6">
      <c r="A5100" s="5">
        <v>0.758719965850695</v>
      </c>
      <c r="B5100" s="5">
        <v>20329.0399999146</v>
      </c>
      <c r="C5100" s="5">
        <v>1.30033179578371</v>
      </c>
      <c r="D5100" s="5">
        <v>59767.6960571485</v>
      </c>
      <c r="E5100" s="2">
        <f t="shared" si="160"/>
        <v>0.541611829933015</v>
      </c>
      <c r="F5100" s="2">
        <f t="shared" si="161"/>
        <v>39438.6560572339</v>
      </c>
    </row>
    <row r="5101" spans="1:6">
      <c r="A5101" s="5">
        <v>0.736106715605728</v>
      </c>
      <c r="B5101" s="5">
        <v>18500.3535699782</v>
      </c>
      <c r="C5101" s="5">
        <v>1.28327368761076</v>
      </c>
      <c r="D5101" s="5">
        <v>55302.1116008677</v>
      </c>
      <c r="E5101" s="2">
        <f t="shared" si="160"/>
        <v>0.547166972005032</v>
      </c>
      <c r="F5101" s="2">
        <f t="shared" si="161"/>
        <v>36801.7580308895</v>
      </c>
    </row>
    <row r="5102" spans="1:6">
      <c r="A5102" s="5">
        <v>0.716719170494978</v>
      </c>
      <c r="B5102" s="5">
        <v>16682.0869882228</v>
      </c>
      <c r="C5102" s="5">
        <v>1.23369169522671</v>
      </c>
      <c r="D5102" s="5">
        <v>56542.8231898666</v>
      </c>
      <c r="E5102" s="2">
        <f t="shared" si="160"/>
        <v>0.516972524731732</v>
      </c>
      <c r="F5102" s="2">
        <f t="shared" si="161"/>
        <v>39860.7362016438</v>
      </c>
    </row>
    <row r="5103" spans="1:6">
      <c r="A5103" s="5">
        <v>0.682589018411098</v>
      </c>
      <c r="B5103" s="5">
        <v>17699.5648988233</v>
      </c>
      <c r="C5103" s="5">
        <v>1.14748243007639</v>
      </c>
      <c r="D5103" s="5">
        <v>52667.8798214556</v>
      </c>
      <c r="E5103" s="2">
        <f t="shared" si="160"/>
        <v>0.464893411665292</v>
      </c>
      <c r="F5103" s="2">
        <f t="shared" si="161"/>
        <v>34968.3149226323</v>
      </c>
    </row>
    <row r="5104" spans="1:6">
      <c r="A5104" s="5">
        <v>0.708490326596142</v>
      </c>
      <c r="B5104" s="5">
        <v>20700.969428183</v>
      </c>
      <c r="C5104" s="5">
        <v>1.2256455001387</v>
      </c>
      <c r="D5104" s="5">
        <v>58929.3026859168</v>
      </c>
      <c r="E5104" s="2">
        <f t="shared" si="160"/>
        <v>0.517155173542558</v>
      </c>
      <c r="F5104" s="2">
        <f t="shared" si="161"/>
        <v>38228.3332577338</v>
      </c>
    </row>
    <row r="5105" spans="1:6">
      <c r="A5105" s="5">
        <v>0.680712785488044</v>
      </c>
      <c r="B5105" s="5">
        <v>17968.3694133222</v>
      </c>
      <c r="C5105" s="5">
        <v>1.15125402330051</v>
      </c>
      <c r="D5105" s="5">
        <v>53474.2966976176</v>
      </c>
      <c r="E5105" s="2">
        <f t="shared" si="160"/>
        <v>0.470541237812466</v>
      </c>
      <c r="F5105" s="2">
        <f t="shared" si="161"/>
        <v>35505.9272842954</v>
      </c>
    </row>
    <row r="5106" spans="1:6">
      <c r="A5106" s="5">
        <v>0.737521451834706</v>
      </c>
      <c r="B5106" s="5">
        <v>20163.3683638192</v>
      </c>
      <c r="C5106" s="5">
        <v>1.25637789504014</v>
      </c>
      <c r="D5106" s="5">
        <v>59326.5930351199</v>
      </c>
      <c r="E5106" s="2">
        <f t="shared" si="160"/>
        <v>0.518856443205434</v>
      </c>
      <c r="F5106" s="2">
        <f t="shared" si="161"/>
        <v>39163.2246713007</v>
      </c>
    </row>
    <row r="5107" spans="1:6">
      <c r="A5107" s="5">
        <v>0.732782101821296</v>
      </c>
      <c r="B5107" s="5">
        <v>20881.8901042396</v>
      </c>
      <c r="C5107" s="5">
        <v>1.26337052189095</v>
      </c>
      <c r="D5107" s="5">
        <v>57917.7886369203</v>
      </c>
      <c r="E5107" s="2">
        <f t="shared" si="160"/>
        <v>0.530588420069654</v>
      </c>
      <c r="F5107" s="2">
        <f t="shared" si="161"/>
        <v>37035.8985326807</v>
      </c>
    </row>
    <row r="5108" spans="1:6">
      <c r="A5108" s="5">
        <v>0.726502462867423</v>
      </c>
      <c r="B5108" s="5">
        <v>21183.7479194818</v>
      </c>
      <c r="C5108" s="5">
        <v>1.25186505194356</v>
      </c>
      <c r="D5108" s="5">
        <v>58771.9297348528</v>
      </c>
      <c r="E5108" s="2">
        <f t="shared" si="160"/>
        <v>0.525362589076137</v>
      </c>
      <c r="F5108" s="2">
        <f t="shared" si="161"/>
        <v>37588.181815371</v>
      </c>
    </row>
    <row r="5109" spans="1:6">
      <c r="A5109" s="5">
        <v>0.680152679470819</v>
      </c>
      <c r="B5109" s="5">
        <v>20808.2855120937</v>
      </c>
      <c r="C5109" s="5">
        <v>1.16863357796461</v>
      </c>
      <c r="D5109" s="5">
        <v>58211.953962845</v>
      </c>
      <c r="E5109" s="2">
        <f t="shared" si="160"/>
        <v>0.488480898493791</v>
      </c>
      <c r="F5109" s="2">
        <f t="shared" si="161"/>
        <v>37403.6684507513</v>
      </c>
    </row>
    <row r="5110" spans="1:6">
      <c r="A5110" s="5">
        <v>0.717370630279196</v>
      </c>
      <c r="B5110" s="5">
        <v>19395.232231548</v>
      </c>
      <c r="C5110" s="5">
        <v>1.28131325733385</v>
      </c>
      <c r="D5110" s="5">
        <v>57150.2943857285</v>
      </c>
      <c r="E5110" s="2">
        <f t="shared" si="160"/>
        <v>0.563942627054654</v>
      </c>
      <c r="F5110" s="2">
        <f t="shared" si="161"/>
        <v>37755.0621541805</v>
      </c>
    </row>
    <row r="5111" spans="1:6">
      <c r="A5111" s="5">
        <v>0.678657976393148</v>
      </c>
      <c r="B5111" s="5">
        <v>21368.0416763224</v>
      </c>
      <c r="C5111" s="5">
        <v>1.18657638282741</v>
      </c>
      <c r="D5111" s="5">
        <v>56725.5067881375</v>
      </c>
      <c r="E5111" s="2">
        <f t="shared" si="160"/>
        <v>0.507918406434262</v>
      </c>
      <c r="F5111" s="2">
        <f t="shared" si="161"/>
        <v>35357.4651118151</v>
      </c>
    </row>
    <row r="5112" spans="1:6">
      <c r="A5112" s="5">
        <v>0.726936537909063</v>
      </c>
      <c r="B5112" s="5">
        <v>17629.0244901985</v>
      </c>
      <c r="C5112" s="5">
        <v>1.24608846179078</v>
      </c>
      <c r="D5112" s="5">
        <v>54883.8161551078</v>
      </c>
      <c r="E5112" s="2">
        <f t="shared" si="160"/>
        <v>0.519151923881717</v>
      </c>
      <c r="F5112" s="2">
        <f t="shared" si="161"/>
        <v>37254.7916649093</v>
      </c>
    </row>
    <row r="5113" spans="1:6">
      <c r="A5113" s="5">
        <v>0.686029258474049</v>
      </c>
      <c r="B5113" s="5">
        <v>21658.4013355792</v>
      </c>
      <c r="C5113" s="5">
        <v>1.21262324336137</v>
      </c>
      <c r="D5113" s="5">
        <v>60191.2412344847</v>
      </c>
      <c r="E5113" s="2">
        <f t="shared" si="160"/>
        <v>0.526593984887321</v>
      </c>
      <c r="F5113" s="2">
        <f t="shared" si="161"/>
        <v>38532.8398989055</v>
      </c>
    </row>
    <row r="5114" spans="1:6">
      <c r="A5114" s="5">
        <v>0.690805097312587</v>
      </c>
      <c r="B5114" s="5">
        <v>21032.7091165692</v>
      </c>
      <c r="C5114" s="5">
        <v>1.22122910702806</v>
      </c>
      <c r="D5114" s="5">
        <v>59868.0965194816</v>
      </c>
      <c r="E5114" s="2">
        <f t="shared" si="160"/>
        <v>0.530424009715473</v>
      </c>
      <c r="F5114" s="2">
        <f t="shared" si="161"/>
        <v>38835.3874029124</v>
      </c>
    </row>
    <row r="5115" spans="1:6">
      <c r="A5115" s="5">
        <v>0.753800024353705</v>
      </c>
      <c r="B5115" s="5">
        <v>22391.5035228363</v>
      </c>
      <c r="C5115" s="5">
        <v>1.33133614464782</v>
      </c>
      <c r="D5115" s="5">
        <v>59895.8403336284</v>
      </c>
      <c r="E5115" s="2">
        <f t="shared" si="160"/>
        <v>0.577536120294115</v>
      </c>
      <c r="F5115" s="2">
        <f t="shared" si="161"/>
        <v>37504.3368107921</v>
      </c>
    </row>
    <row r="5116" spans="1:6">
      <c r="A5116" s="5">
        <v>0.722108543091738</v>
      </c>
      <c r="B5116" s="5">
        <v>15015.5901178573</v>
      </c>
      <c r="C5116" s="5">
        <v>1.2433576321784</v>
      </c>
      <c r="D5116" s="5">
        <v>50806.288457728</v>
      </c>
      <c r="E5116" s="2">
        <f t="shared" si="160"/>
        <v>0.521249089086662</v>
      </c>
      <c r="F5116" s="2">
        <f t="shared" si="161"/>
        <v>35790.6983398707</v>
      </c>
    </row>
    <row r="5117" spans="1:6">
      <c r="A5117" s="5">
        <v>0.674414962036059</v>
      </c>
      <c r="B5117" s="5">
        <v>18275.2266625105</v>
      </c>
      <c r="C5117" s="5">
        <v>1.16927282477708</v>
      </c>
      <c r="D5117" s="5">
        <v>55028.8518667223</v>
      </c>
      <c r="E5117" s="2">
        <f t="shared" si="160"/>
        <v>0.494857862741021</v>
      </c>
      <c r="F5117" s="2">
        <f t="shared" si="161"/>
        <v>36753.6252042118</v>
      </c>
    </row>
    <row r="5118" spans="1:6">
      <c r="A5118" s="5">
        <v>0.697137557657999</v>
      </c>
      <c r="B5118" s="5">
        <v>21026.1236597908</v>
      </c>
      <c r="C5118" s="5">
        <v>1.22525462186709</v>
      </c>
      <c r="D5118" s="5">
        <v>59059.8793079722</v>
      </c>
      <c r="E5118" s="2">
        <f t="shared" si="160"/>
        <v>0.528117064209091</v>
      </c>
      <c r="F5118" s="2">
        <f t="shared" si="161"/>
        <v>38033.7556481814</v>
      </c>
    </row>
    <row r="5119" spans="1:6">
      <c r="A5119" s="5">
        <v>0.723438974563493</v>
      </c>
      <c r="B5119" s="5">
        <v>19705.8244300645</v>
      </c>
      <c r="C5119" s="5">
        <v>1.2517377173225</v>
      </c>
      <c r="D5119" s="5">
        <v>55828.8385473098</v>
      </c>
      <c r="E5119" s="2">
        <f t="shared" si="160"/>
        <v>0.528298742759007</v>
      </c>
      <c r="F5119" s="2">
        <f t="shared" si="161"/>
        <v>36123.0141172453</v>
      </c>
    </row>
    <row r="5120" spans="1:6">
      <c r="A5120" s="5">
        <v>0.682777815853708</v>
      </c>
      <c r="B5120" s="5">
        <v>16029.3252335853</v>
      </c>
      <c r="C5120" s="5">
        <v>1.1916380148735</v>
      </c>
      <c r="D5120" s="5">
        <v>52005.2206315195</v>
      </c>
      <c r="E5120" s="2">
        <f t="shared" si="160"/>
        <v>0.508860199019792</v>
      </c>
      <c r="F5120" s="2">
        <f t="shared" si="161"/>
        <v>35975.8953979342</v>
      </c>
    </row>
    <row r="5121" spans="1:6">
      <c r="A5121" s="5">
        <v>0.759364923491373</v>
      </c>
      <c r="B5121" s="5">
        <v>19359.8664012103</v>
      </c>
      <c r="C5121" s="5">
        <v>1.33875964622789</v>
      </c>
      <c r="D5121" s="5">
        <v>58129.4533037878</v>
      </c>
      <c r="E5121" s="2">
        <f t="shared" si="160"/>
        <v>0.579394722736517</v>
      </c>
      <c r="F5121" s="2">
        <f t="shared" si="161"/>
        <v>38769.5869025775</v>
      </c>
    </row>
    <row r="5122" spans="1:6">
      <c r="A5122" s="5">
        <v>0.667679208401078</v>
      </c>
      <c r="B5122" s="5">
        <v>16065.1377357673</v>
      </c>
      <c r="C5122" s="5">
        <v>1.13086532183131</v>
      </c>
      <c r="D5122" s="5">
        <v>51921.8437356018</v>
      </c>
      <c r="E5122" s="2">
        <f t="shared" si="160"/>
        <v>0.463186113430232</v>
      </c>
      <c r="F5122" s="2">
        <f t="shared" si="161"/>
        <v>35856.7059998345</v>
      </c>
    </row>
    <row r="5123" spans="1:6">
      <c r="A5123" s="5">
        <v>0.660150994941532</v>
      </c>
      <c r="B5123" s="5">
        <v>27499.0971149534</v>
      </c>
      <c r="C5123" s="5">
        <v>1.13556910660874</v>
      </c>
      <c r="D5123" s="5">
        <v>70888.2350700541</v>
      </c>
      <c r="E5123" s="2">
        <f t="shared" si="160"/>
        <v>0.475418111667208</v>
      </c>
      <c r="F5123" s="2">
        <f t="shared" si="161"/>
        <v>43389.1379551007</v>
      </c>
    </row>
    <row r="5124" spans="1:6">
      <c r="A5124" s="5">
        <v>0.671093247679509</v>
      </c>
      <c r="B5124" s="5">
        <v>18469.8350509371</v>
      </c>
      <c r="C5124" s="5">
        <v>1.16290923091085</v>
      </c>
      <c r="D5124" s="5">
        <v>53996.8486321585</v>
      </c>
      <c r="E5124" s="2">
        <f t="shared" ref="E5124:E5187" si="162">C5124-A5124</f>
        <v>0.491815983231341</v>
      </c>
      <c r="F5124" s="2">
        <f t="shared" ref="F5124:F5187" si="163">D5124-B5124</f>
        <v>35527.0135812214</v>
      </c>
    </row>
    <row r="5125" spans="1:6">
      <c r="A5125" s="5">
        <v>0.727725491402746</v>
      </c>
      <c r="B5125" s="5">
        <v>23190.2985536957</v>
      </c>
      <c r="C5125" s="5">
        <v>1.27124648739112</v>
      </c>
      <c r="D5125" s="5">
        <v>61386.5929148536</v>
      </c>
      <c r="E5125" s="2">
        <f t="shared" si="162"/>
        <v>0.543520995988374</v>
      </c>
      <c r="F5125" s="2">
        <f t="shared" si="163"/>
        <v>38196.2943611579</v>
      </c>
    </row>
    <row r="5126" spans="1:6">
      <c r="A5126" s="5">
        <v>0.663306685609169</v>
      </c>
      <c r="B5126" s="5">
        <v>19391.8903937214</v>
      </c>
      <c r="C5126" s="5">
        <v>1.1158658376293</v>
      </c>
      <c r="D5126" s="5">
        <v>55780.4840145853</v>
      </c>
      <c r="E5126" s="2">
        <f t="shared" si="162"/>
        <v>0.452559152020131</v>
      </c>
      <c r="F5126" s="2">
        <f t="shared" si="163"/>
        <v>36388.5936208639</v>
      </c>
    </row>
    <row r="5127" spans="1:6">
      <c r="A5127" s="5">
        <v>0.719224009165803</v>
      </c>
      <c r="B5127" s="5">
        <v>20766.286871772</v>
      </c>
      <c r="C5127" s="5">
        <v>1.21038990948023</v>
      </c>
      <c r="D5127" s="5">
        <v>57749.4442586744</v>
      </c>
      <c r="E5127" s="2">
        <f t="shared" si="162"/>
        <v>0.491165900314427</v>
      </c>
      <c r="F5127" s="2">
        <f t="shared" si="163"/>
        <v>36983.1573869024</v>
      </c>
    </row>
    <row r="5128" spans="1:6">
      <c r="A5128" s="5">
        <v>0.67266000709604</v>
      </c>
      <c r="B5128" s="5">
        <v>14954.5598387307</v>
      </c>
      <c r="C5128" s="5">
        <v>1.19204547719558</v>
      </c>
      <c r="D5128" s="5">
        <v>52003.0625107336</v>
      </c>
      <c r="E5128" s="2">
        <f t="shared" si="162"/>
        <v>0.51938547009954</v>
      </c>
      <c r="F5128" s="2">
        <f t="shared" si="163"/>
        <v>37048.5026720029</v>
      </c>
    </row>
    <row r="5129" spans="1:6">
      <c r="A5129" s="5">
        <v>0.686723091775615</v>
      </c>
      <c r="B5129" s="5">
        <v>24585.1885980357</v>
      </c>
      <c r="C5129" s="5">
        <v>1.20089831779559</v>
      </c>
      <c r="D5129" s="5">
        <v>59139.505968917</v>
      </c>
      <c r="E5129" s="2">
        <f t="shared" si="162"/>
        <v>0.514175226019975</v>
      </c>
      <c r="F5129" s="2">
        <f t="shared" si="163"/>
        <v>34554.3173708813</v>
      </c>
    </row>
    <row r="5130" spans="1:6">
      <c r="A5130" s="5">
        <v>0.717332319142953</v>
      </c>
      <c r="B5130" s="5">
        <v>17969.4376271966</v>
      </c>
      <c r="C5130" s="5">
        <v>1.24850526355019</v>
      </c>
      <c r="D5130" s="5">
        <v>56749.817172384</v>
      </c>
      <c r="E5130" s="2">
        <f t="shared" si="162"/>
        <v>0.531172944407237</v>
      </c>
      <c r="F5130" s="2">
        <f t="shared" si="163"/>
        <v>38780.3795451874</v>
      </c>
    </row>
    <row r="5131" spans="1:6">
      <c r="A5131" s="5">
        <v>0.722654923533679</v>
      </c>
      <c r="B5131" s="5">
        <v>25320.5049897788</v>
      </c>
      <c r="C5131" s="5">
        <v>1.27140724077994</v>
      </c>
      <c r="D5131" s="5">
        <v>64273.7265684055</v>
      </c>
      <c r="E5131" s="2">
        <f t="shared" si="162"/>
        <v>0.548752317246261</v>
      </c>
      <c r="F5131" s="2">
        <f t="shared" si="163"/>
        <v>38953.2215786267</v>
      </c>
    </row>
    <row r="5132" spans="1:6">
      <c r="A5132" s="5">
        <v>0.69708351666237</v>
      </c>
      <c r="B5132" s="5">
        <v>18885.8153374168</v>
      </c>
      <c r="C5132" s="5">
        <v>1.21622219392935</v>
      </c>
      <c r="D5132" s="5">
        <v>57015.1686047356</v>
      </c>
      <c r="E5132" s="2">
        <f t="shared" si="162"/>
        <v>0.51913867726698</v>
      </c>
      <c r="F5132" s="2">
        <f t="shared" si="163"/>
        <v>38129.3532673188</v>
      </c>
    </row>
    <row r="5133" spans="1:6">
      <c r="A5133" s="5">
        <v>0.674857664719097</v>
      </c>
      <c r="B5133" s="5">
        <v>19050.9707395978</v>
      </c>
      <c r="C5133" s="5">
        <v>1.16702628360781</v>
      </c>
      <c r="D5133" s="5">
        <v>54203.2645390959</v>
      </c>
      <c r="E5133" s="2">
        <f t="shared" si="162"/>
        <v>0.492168618888713</v>
      </c>
      <c r="F5133" s="2">
        <f t="shared" si="163"/>
        <v>35152.2937994981</v>
      </c>
    </row>
    <row r="5134" spans="1:6">
      <c r="A5134" s="5">
        <v>0.753990889651691</v>
      </c>
      <c r="B5134" s="5">
        <v>24329.8933664542</v>
      </c>
      <c r="C5134" s="5">
        <v>1.33684171460484</v>
      </c>
      <c r="D5134" s="5">
        <v>65407.0233311083</v>
      </c>
      <c r="E5134" s="2">
        <f t="shared" si="162"/>
        <v>0.582850824953149</v>
      </c>
      <c r="F5134" s="2">
        <f t="shared" si="163"/>
        <v>41077.1299646541</v>
      </c>
    </row>
    <row r="5135" spans="1:6">
      <c r="A5135" s="5">
        <v>0.752826714923092</v>
      </c>
      <c r="B5135" s="5">
        <v>22230.8929696664</v>
      </c>
      <c r="C5135" s="5">
        <v>1.31055833579566</v>
      </c>
      <c r="D5135" s="5">
        <v>59512.8806367851</v>
      </c>
      <c r="E5135" s="2">
        <f t="shared" si="162"/>
        <v>0.557731620872568</v>
      </c>
      <c r="F5135" s="2">
        <f t="shared" si="163"/>
        <v>37281.9876671187</v>
      </c>
    </row>
    <row r="5136" spans="1:6">
      <c r="A5136" s="5">
        <v>0.720435917870063</v>
      </c>
      <c r="B5136" s="5">
        <v>18307.9665104743</v>
      </c>
      <c r="C5136" s="5">
        <v>1.28546282624087</v>
      </c>
      <c r="D5136" s="5">
        <v>56061.5704584549</v>
      </c>
      <c r="E5136" s="2">
        <f t="shared" si="162"/>
        <v>0.565026908370807</v>
      </c>
      <c r="F5136" s="2">
        <f t="shared" si="163"/>
        <v>37753.6039479806</v>
      </c>
    </row>
    <row r="5137" spans="1:6">
      <c r="A5137" s="5">
        <v>0.729244719129729</v>
      </c>
      <c r="B5137" s="5">
        <v>20046.159609161</v>
      </c>
      <c r="C5137" s="5">
        <v>1.2550951338751</v>
      </c>
      <c r="D5137" s="5">
        <v>57036.3561811205</v>
      </c>
      <c r="E5137" s="2">
        <f t="shared" si="162"/>
        <v>0.525850414745371</v>
      </c>
      <c r="F5137" s="2">
        <f t="shared" si="163"/>
        <v>36990.1965719595</v>
      </c>
    </row>
    <row r="5138" spans="1:6">
      <c r="A5138" s="5">
        <v>0.673336852089716</v>
      </c>
      <c r="B5138" s="5">
        <v>20171.3898277079</v>
      </c>
      <c r="C5138" s="5">
        <v>1.1582763048374</v>
      </c>
      <c r="D5138" s="5">
        <v>55175.4434688616</v>
      </c>
      <c r="E5138" s="2">
        <f t="shared" si="162"/>
        <v>0.484939452747684</v>
      </c>
      <c r="F5138" s="2">
        <f t="shared" si="163"/>
        <v>35004.0536411537</v>
      </c>
    </row>
    <row r="5139" spans="1:6">
      <c r="A5139" s="5">
        <v>0.777894442340986</v>
      </c>
      <c r="B5139" s="5">
        <v>17400.5293772526</v>
      </c>
      <c r="C5139" s="5">
        <v>1.35945008098736</v>
      </c>
      <c r="D5139" s="5">
        <v>55185.2668104652</v>
      </c>
      <c r="E5139" s="2">
        <f t="shared" si="162"/>
        <v>0.581555638646374</v>
      </c>
      <c r="F5139" s="2">
        <f t="shared" si="163"/>
        <v>37784.7374332126</v>
      </c>
    </row>
    <row r="5140" spans="1:6">
      <c r="A5140" s="5">
        <v>0.691260127793466</v>
      </c>
      <c r="B5140" s="5">
        <v>22289.2951055706</v>
      </c>
      <c r="C5140" s="5">
        <v>1.20325266699774</v>
      </c>
      <c r="D5140" s="5">
        <v>59819.2573232982</v>
      </c>
      <c r="E5140" s="2">
        <f t="shared" si="162"/>
        <v>0.511992539204274</v>
      </c>
      <c r="F5140" s="2">
        <f t="shared" si="163"/>
        <v>37529.9622177276</v>
      </c>
    </row>
    <row r="5141" spans="1:6">
      <c r="A5141" s="5">
        <v>0.718606357029172</v>
      </c>
      <c r="B5141" s="5">
        <v>18373.8768896272</v>
      </c>
      <c r="C5141" s="5">
        <v>1.2460407821782</v>
      </c>
      <c r="D5141" s="5">
        <v>57339.7081925246</v>
      </c>
      <c r="E5141" s="2">
        <f t="shared" si="162"/>
        <v>0.527434425149028</v>
      </c>
      <c r="F5141" s="2">
        <f t="shared" si="163"/>
        <v>38965.8313028974</v>
      </c>
    </row>
    <row r="5142" spans="1:6">
      <c r="A5142" s="5">
        <v>0.676443687901749</v>
      </c>
      <c r="B5142" s="5">
        <v>21481.3103038289</v>
      </c>
      <c r="C5142" s="5">
        <v>1.20110058279714</v>
      </c>
      <c r="D5142" s="5">
        <v>59074.8201150583</v>
      </c>
      <c r="E5142" s="2">
        <f t="shared" si="162"/>
        <v>0.524656894895391</v>
      </c>
      <c r="F5142" s="2">
        <f t="shared" si="163"/>
        <v>37593.5098112294</v>
      </c>
    </row>
    <row r="5143" spans="1:6">
      <c r="A5143" s="5">
        <v>0.750947402837244</v>
      </c>
      <c r="B5143" s="5">
        <v>23509.0955429295</v>
      </c>
      <c r="C5143" s="5">
        <v>1.33703677416823</v>
      </c>
      <c r="D5143" s="5">
        <v>61200.3362333061</v>
      </c>
      <c r="E5143" s="2">
        <f t="shared" si="162"/>
        <v>0.586089371330986</v>
      </c>
      <c r="F5143" s="2">
        <f t="shared" si="163"/>
        <v>37691.2406903766</v>
      </c>
    </row>
    <row r="5144" spans="1:6">
      <c r="A5144" s="5">
        <v>0.752935836636324</v>
      </c>
      <c r="B5144" s="5">
        <v>20163.0024754138</v>
      </c>
      <c r="C5144" s="5">
        <v>1.28717355343173</v>
      </c>
      <c r="D5144" s="5">
        <v>56983.4638691094</v>
      </c>
      <c r="E5144" s="2">
        <f t="shared" si="162"/>
        <v>0.534237716795406</v>
      </c>
      <c r="F5144" s="2">
        <f t="shared" si="163"/>
        <v>36820.4613936956</v>
      </c>
    </row>
    <row r="5145" spans="1:6">
      <c r="A5145" s="5">
        <v>0.716421672961675</v>
      </c>
      <c r="B5145" s="5">
        <v>19427.2359473979</v>
      </c>
      <c r="C5145" s="5">
        <v>1.24357025361984</v>
      </c>
      <c r="D5145" s="5">
        <v>55904.8980961138</v>
      </c>
      <c r="E5145" s="2">
        <f t="shared" si="162"/>
        <v>0.527148580658165</v>
      </c>
      <c r="F5145" s="2">
        <f t="shared" si="163"/>
        <v>36477.6621487159</v>
      </c>
    </row>
    <row r="5146" spans="1:6">
      <c r="A5146" s="5">
        <v>0.689480776831409</v>
      </c>
      <c r="B5146" s="5">
        <v>23200.9431885354</v>
      </c>
      <c r="C5146" s="5">
        <v>1.19783734986543</v>
      </c>
      <c r="D5146" s="5">
        <v>60770.1356511947</v>
      </c>
      <c r="E5146" s="2">
        <f t="shared" si="162"/>
        <v>0.508356573034021</v>
      </c>
      <c r="F5146" s="2">
        <f t="shared" si="163"/>
        <v>37569.1924626593</v>
      </c>
    </row>
    <row r="5147" spans="1:6">
      <c r="A5147" s="5">
        <v>0.680827057404505</v>
      </c>
      <c r="B5147" s="5">
        <v>26912.2821744294</v>
      </c>
      <c r="C5147" s="5">
        <v>1.20023841623312</v>
      </c>
      <c r="D5147" s="5">
        <v>67902.0567890137</v>
      </c>
      <c r="E5147" s="2">
        <f t="shared" si="162"/>
        <v>0.519411358828615</v>
      </c>
      <c r="F5147" s="2">
        <f t="shared" si="163"/>
        <v>40989.7746145843</v>
      </c>
    </row>
    <row r="5148" spans="1:6">
      <c r="A5148" s="5">
        <v>0.672517844636845</v>
      </c>
      <c r="B5148" s="5">
        <v>14563.1143196146</v>
      </c>
      <c r="C5148" s="5">
        <v>1.20296601483197</v>
      </c>
      <c r="D5148" s="5">
        <v>50786.8896360246</v>
      </c>
      <c r="E5148" s="2">
        <f t="shared" si="162"/>
        <v>0.530448170195125</v>
      </c>
      <c r="F5148" s="2">
        <f t="shared" si="163"/>
        <v>36223.77531641</v>
      </c>
    </row>
    <row r="5149" spans="1:6">
      <c r="A5149" s="5">
        <v>0.709682854562775</v>
      </c>
      <c r="B5149" s="5">
        <v>24332.2775162925</v>
      </c>
      <c r="C5149" s="5">
        <v>1.219266033068</v>
      </c>
      <c r="D5149" s="5">
        <v>62212.5287009224</v>
      </c>
      <c r="E5149" s="2">
        <f t="shared" si="162"/>
        <v>0.509583178505225</v>
      </c>
      <c r="F5149" s="2">
        <f t="shared" si="163"/>
        <v>37880.2511846299</v>
      </c>
    </row>
    <row r="5150" spans="1:6">
      <c r="A5150" s="5">
        <v>0.714338612459499</v>
      </c>
      <c r="B5150" s="5">
        <v>25532.574430226</v>
      </c>
      <c r="C5150" s="5">
        <v>1.21049893263287</v>
      </c>
      <c r="D5150" s="5">
        <v>66449.4400872909</v>
      </c>
      <c r="E5150" s="2">
        <f t="shared" si="162"/>
        <v>0.496160320173371</v>
      </c>
      <c r="F5150" s="2">
        <f t="shared" si="163"/>
        <v>40916.8656570649</v>
      </c>
    </row>
    <row r="5151" spans="1:6">
      <c r="A5151" s="5">
        <v>0.710828799483015</v>
      </c>
      <c r="B5151" s="5">
        <v>20018.1463153976</v>
      </c>
      <c r="C5151" s="5">
        <v>1.24305328915025</v>
      </c>
      <c r="D5151" s="5">
        <v>56316.1941539949</v>
      </c>
      <c r="E5151" s="2">
        <f t="shared" si="162"/>
        <v>0.532224489667235</v>
      </c>
      <c r="F5151" s="2">
        <f t="shared" si="163"/>
        <v>36298.0478385973</v>
      </c>
    </row>
    <row r="5152" spans="1:6">
      <c r="A5152" s="5">
        <v>0.666558826252964</v>
      </c>
      <c r="B5152" s="5">
        <v>14499.0400262319</v>
      </c>
      <c r="C5152" s="5">
        <v>1.16066440308408</v>
      </c>
      <c r="D5152" s="5">
        <v>50521.2488411939</v>
      </c>
      <c r="E5152" s="2">
        <f t="shared" si="162"/>
        <v>0.494105576831116</v>
      </c>
      <c r="F5152" s="2">
        <f t="shared" si="163"/>
        <v>36022.208814962</v>
      </c>
    </row>
    <row r="5153" spans="1:6">
      <c r="A5153" s="5">
        <v>0.666052967145109</v>
      </c>
      <c r="B5153" s="5">
        <v>18795.2600520512</v>
      </c>
      <c r="C5153" s="5">
        <v>1.1754098540141</v>
      </c>
      <c r="D5153" s="5">
        <v>57966.2364125374</v>
      </c>
      <c r="E5153" s="2">
        <f t="shared" si="162"/>
        <v>0.509356886868991</v>
      </c>
      <c r="F5153" s="2">
        <f t="shared" si="163"/>
        <v>39170.9763604862</v>
      </c>
    </row>
    <row r="5154" spans="1:6">
      <c r="A5154" s="5">
        <v>0.700909827722791</v>
      </c>
      <c r="B5154" s="5">
        <v>21290.4300575905</v>
      </c>
      <c r="C5154" s="5">
        <v>1.22390431237398</v>
      </c>
      <c r="D5154" s="5">
        <v>55847.8877975226</v>
      </c>
      <c r="E5154" s="2">
        <f t="shared" si="162"/>
        <v>0.522994484651189</v>
      </c>
      <c r="F5154" s="2">
        <f t="shared" si="163"/>
        <v>34557.4577399321</v>
      </c>
    </row>
    <row r="5155" spans="1:6">
      <c r="A5155" s="5">
        <v>0.656131529227076</v>
      </c>
      <c r="B5155" s="5">
        <v>17215.5046847938</v>
      </c>
      <c r="C5155" s="5">
        <v>1.09769646131768</v>
      </c>
      <c r="D5155" s="5">
        <v>54395.6931004811</v>
      </c>
      <c r="E5155" s="2">
        <f t="shared" si="162"/>
        <v>0.441564932090604</v>
      </c>
      <c r="F5155" s="2">
        <f t="shared" si="163"/>
        <v>37180.1884156873</v>
      </c>
    </row>
    <row r="5156" spans="1:6">
      <c r="A5156" s="5">
        <v>0.764241485715261</v>
      </c>
      <c r="B5156" s="5">
        <v>21410.1136049574</v>
      </c>
      <c r="C5156" s="5">
        <v>1.31514886089473</v>
      </c>
      <c r="D5156" s="5">
        <v>61265.9828036675</v>
      </c>
      <c r="E5156" s="2">
        <f t="shared" si="162"/>
        <v>0.550907375179469</v>
      </c>
      <c r="F5156" s="2">
        <f t="shared" si="163"/>
        <v>39855.8691987101</v>
      </c>
    </row>
    <row r="5157" spans="1:6">
      <c r="A5157" s="5">
        <v>0.660459995554216</v>
      </c>
      <c r="B5157" s="5">
        <v>19020.8543662856</v>
      </c>
      <c r="C5157" s="5">
        <v>1.16395596122851</v>
      </c>
      <c r="D5157" s="5">
        <v>57656.0342589704</v>
      </c>
      <c r="E5157" s="2">
        <f t="shared" si="162"/>
        <v>0.503495965674294</v>
      </c>
      <c r="F5157" s="2">
        <f t="shared" si="163"/>
        <v>38635.1798926848</v>
      </c>
    </row>
    <row r="5158" spans="1:6">
      <c r="A5158" s="5">
        <v>0.698842914171934</v>
      </c>
      <c r="B5158" s="5">
        <v>22552.4249385525</v>
      </c>
      <c r="C5158" s="5">
        <v>1.20724180739548</v>
      </c>
      <c r="D5158" s="5">
        <v>62096.9833647147</v>
      </c>
      <c r="E5158" s="2">
        <f t="shared" si="162"/>
        <v>0.508398893223546</v>
      </c>
      <c r="F5158" s="2">
        <f t="shared" si="163"/>
        <v>39544.5584261622</v>
      </c>
    </row>
    <row r="5159" spans="1:6">
      <c r="A5159" s="5">
        <v>0.675858889260162</v>
      </c>
      <c r="B5159" s="5">
        <v>21248.5685779753</v>
      </c>
      <c r="C5159" s="5">
        <v>1.19347201088597</v>
      </c>
      <c r="D5159" s="5">
        <v>60379.7049741476</v>
      </c>
      <c r="E5159" s="2">
        <f t="shared" si="162"/>
        <v>0.517613121625808</v>
      </c>
      <c r="F5159" s="2">
        <f t="shared" si="163"/>
        <v>39131.1363961723</v>
      </c>
    </row>
    <row r="5160" spans="1:6">
      <c r="A5160" s="5">
        <v>0.689547766056311</v>
      </c>
      <c r="B5160" s="5">
        <v>18851.4315273543</v>
      </c>
      <c r="C5160" s="5">
        <v>1.18867681018523</v>
      </c>
      <c r="D5160" s="5">
        <v>54173.2135350918</v>
      </c>
      <c r="E5160" s="2">
        <f t="shared" si="162"/>
        <v>0.499129044128919</v>
      </c>
      <c r="F5160" s="2">
        <f t="shared" si="163"/>
        <v>35321.7820077375</v>
      </c>
    </row>
    <row r="5161" spans="1:6">
      <c r="A5161" s="5">
        <v>0.69484563185475</v>
      </c>
      <c r="B5161" s="5">
        <v>25836.0523257355</v>
      </c>
      <c r="C5161" s="5">
        <v>1.19882515100375</v>
      </c>
      <c r="D5161" s="5">
        <v>65602.9694718228</v>
      </c>
      <c r="E5161" s="2">
        <f t="shared" si="162"/>
        <v>0.503979519149</v>
      </c>
      <c r="F5161" s="2">
        <f t="shared" si="163"/>
        <v>39766.9171460873</v>
      </c>
    </row>
    <row r="5162" spans="1:6">
      <c r="A5162" s="5">
        <v>0.703479363792469</v>
      </c>
      <c r="B5162" s="5">
        <v>20957.5446641095</v>
      </c>
      <c r="C5162" s="5">
        <v>1.20682217428012</v>
      </c>
      <c r="D5162" s="5">
        <v>60114.5606492442</v>
      </c>
      <c r="E5162" s="2">
        <f t="shared" si="162"/>
        <v>0.503342810487651</v>
      </c>
      <c r="F5162" s="2">
        <f t="shared" si="163"/>
        <v>39157.0159851347</v>
      </c>
    </row>
    <row r="5163" spans="1:6">
      <c r="A5163" s="5">
        <v>0.719178583502207</v>
      </c>
      <c r="B5163" s="5">
        <v>16875.8989595501</v>
      </c>
      <c r="C5163" s="5">
        <v>1.23848985056435</v>
      </c>
      <c r="D5163" s="5">
        <v>52408.0482196063</v>
      </c>
      <c r="E5163" s="2">
        <f t="shared" si="162"/>
        <v>0.519311267062143</v>
      </c>
      <c r="F5163" s="2">
        <f t="shared" si="163"/>
        <v>35532.1492600562</v>
      </c>
    </row>
    <row r="5164" spans="1:6">
      <c r="A5164" s="5">
        <v>0.707218504635211</v>
      </c>
      <c r="B5164" s="5">
        <v>19932.5526523354</v>
      </c>
      <c r="C5164" s="5">
        <v>1.22949596626496</v>
      </c>
      <c r="D5164" s="5">
        <v>56441.1217319391</v>
      </c>
      <c r="E5164" s="2">
        <f t="shared" si="162"/>
        <v>0.522277461629749</v>
      </c>
      <c r="F5164" s="2">
        <f t="shared" si="163"/>
        <v>36508.5690796037</v>
      </c>
    </row>
    <row r="5165" spans="1:6">
      <c r="A5165" s="5">
        <v>0.71303166777882</v>
      </c>
      <c r="B5165" s="5">
        <v>21264.4768882887</v>
      </c>
      <c r="C5165" s="5">
        <v>1.25184322880469</v>
      </c>
      <c r="D5165" s="5">
        <v>60874.7533445269</v>
      </c>
      <c r="E5165" s="2">
        <f t="shared" si="162"/>
        <v>0.53881156102587</v>
      </c>
      <c r="F5165" s="2">
        <f t="shared" si="163"/>
        <v>39610.2764562382</v>
      </c>
    </row>
    <row r="5166" spans="1:6">
      <c r="A5166" s="5">
        <v>0.684348844975674</v>
      </c>
      <c r="B5166" s="5">
        <v>15226.9418284488</v>
      </c>
      <c r="C5166" s="5">
        <v>1.17816640836734</v>
      </c>
      <c r="D5166" s="5">
        <v>51515.4964046455</v>
      </c>
      <c r="E5166" s="2">
        <f t="shared" si="162"/>
        <v>0.493817563391666</v>
      </c>
      <c r="F5166" s="2">
        <f t="shared" si="163"/>
        <v>36288.5545761967</v>
      </c>
    </row>
    <row r="5167" spans="1:6">
      <c r="A5167" s="5">
        <v>0.671775695775592</v>
      </c>
      <c r="B5167" s="5">
        <v>13314.0808502628</v>
      </c>
      <c r="C5167" s="5">
        <v>1.202082875347</v>
      </c>
      <c r="D5167" s="5">
        <v>49810.5914784917</v>
      </c>
      <c r="E5167" s="2">
        <f t="shared" si="162"/>
        <v>0.530307179571408</v>
      </c>
      <c r="F5167" s="2">
        <f t="shared" si="163"/>
        <v>36496.5106282289</v>
      </c>
    </row>
    <row r="5168" spans="1:6">
      <c r="A5168" s="5">
        <v>0.693264883070302</v>
      </c>
      <c r="B5168" s="5">
        <v>16765.5969757969</v>
      </c>
      <c r="C5168" s="5">
        <v>1.21285808365531</v>
      </c>
      <c r="D5168" s="5">
        <v>53792.7144266316</v>
      </c>
      <c r="E5168" s="2">
        <f t="shared" si="162"/>
        <v>0.519593200585008</v>
      </c>
      <c r="F5168" s="2">
        <f t="shared" si="163"/>
        <v>37027.1174508347</v>
      </c>
    </row>
    <row r="5169" spans="1:6">
      <c r="A5169" s="5">
        <v>0.698962486305536</v>
      </c>
      <c r="B5169" s="5">
        <v>16974.0374631613</v>
      </c>
      <c r="C5169" s="5">
        <v>1.20467000563227</v>
      </c>
      <c r="D5169" s="5">
        <v>52775.0204355936</v>
      </c>
      <c r="E5169" s="2">
        <f t="shared" si="162"/>
        <v>0.505707519326734</v>
      </c>
      <c r="F5169" s="2">
        <f t="shared" si="163"/>
        <v>35800.9829724323</v>
      </c>
    </row>
    <row r="5170" spans="1:6">
      <c r="A5170" s="5">
        <v>0.683444733403249</v>
      </c>
      <c r="B5170" s="5">
        <v>17616.5891650824</v>
      </c>
      <c r="C5170" s="5">
        <v>1.15010781766595</v>
      </c>
      <c r="D5170" s="5">
        <v>53100.1811544048</v>
      </c>
      <c r="E5170" s="2">
        <f t="shared" si="162"/>
        <v>0.466663084262701</v>
      </c>
      <c r="F5170" s="2">
        <f t="shared" si="163"/>
        <v>35483.5919893224</v>
      </c>
    </row>
    <row r="5171" spans="1:6">
      <c r="A5171" s="5">
        <v>0.673973883889568</v>
      </c>
      <c r="B5171" s="5">
        <v>20698.254573687</v>
      </c>
      <c r="C5171" s="5">
        <v>1.16538438271624</v>
      </c>
      <c r="D5171" s="5">
        <v>56807.1157204751</v>
      </c>
      <c r="E5171" s="2">
        <f t="shared" si="162"/>
        <v>0.491410498826672</v>
      </c>
      <c r="F5171" s="2">
        <f t="shared" si="163"/>
        <v>36108.8611467881</v>
      </c>
    </row>
    <row r="5172" spans="1:6">
      <c r="A5172" s="5">
        <v>0.659443417760055</v>
      </c>
      <c r="B5172" s="5">
        <v>20045.2694011221</v>
      </c>
      <c r="C5172" s="5">
        <v>1.16368518672679</v>
      </c>
      <c r="D5172" s="5">
        <v>60149.3328499739</v>
      </c>
      <c r="E5172" s="2">
        <f t="shared" si="162"/>
        <v>0.504241768966735</v>
      </c>
      <c r="F5172" s="2">
        <f t="shared" si="163"/>
        <v>40104.0634488518</v>
      </c>
    </row>
    <row r="5173" spans="1:6">
      <c r="A5173" s="5">
        <v>0.692270633566727</v>
      </c>
      <c r="B5173" s="5">
        <v>21146.1065873667</v>
      </c>
      <c r="C5173" s="5">
        <v>1.20786610268233</v>
      </c>
      <c r="D5173" s="5">
        <v>57697.9136403522</v>
      </c>
      <c r="E5173" s="2">
        <f t="shared" si="162"/>
        <v>0.515595469115603</v>
      </c>
      <c r="F5173" s="2">
        <f t="shared" si="163"/>
        <v>36551.8070529855</v>
      </c>
    </row>
    <row r="5174" spans="1:6">
      <c r="A5174" s="5">
        <v>0.72240545747201</v>
      </c>
      <c r="B5174" s="5">
        <v>19587.1615521945</v>
      </c>
      <c r="C5174" s="5">
        <v>1.24797330601458</v>
      </c>
      <c r="D5174" s="5">
        <v>57950.6873384649</v>
      </c>
      <c r="E5174" s="2">
        <f t="shared" si="162"/>
        <v>0.52556784854257</v>
      </c>
      <c r="F5174" s="2">
        <f t="shared" si="163"/>
        <v>38363.5257862704</v>
      </c>
    </row>
    <row r="5175" spans="1:6">
      <c r="A5175" s="5">
        <v>0.705958043179075</v>
      </c>
      <c r="B5175" s="5">
        <v>19962.5385604155</v>
      </c>
      <c r="C5175" s="5">
        <v>1.1985596742166</v>
      </c>
      <c r="D5175" s="5">
        <v>56123.6117372012</v>
      </c>
      <c r="E5175" s="2">
        <f t="shared" si="162"/>
        <v>0.492601631037525</v>
      </c>
      <c r="F5175" s="2">
        <f t="shared" si="163"/>
        <v>36161.0731767857</v>
      </c>
    </row>
    <row r="5176" spans="1:6">
      <c r="A5176" s="5">
        <v>0.728227978084233</v>
      </c>
      <c r="B5176" s="5">
        <v>19947.9823310025</v>
      </c>
      <c r="C5176" s="5">
        <v>1.2900411016355</v>
      </c>
      <c r="D5176" s="5">
        <v>54306.6838493753</v>
      </c>
      <c r="E5176" s="2">
        <f t="shared" si="162"/>
        <v>0.561813123551267</v>
      </c>
      <c r="F5176" s="2">
        <f t="shared" si="163"/>
        <v>34358.7015183728</v>
      </c>
    </row>
    <row r="5177" spans="1:6">
      <c r="A5177" s="5">
        <v>0.732813724386497</v>
      </c>
      <c r="B5177" s="5">
        <v>22973.0578171201</v>
      </c>
      <c r="C5177" s="5">
        <v>1.29625864171031</v>
      </c>
      <c r="D5177" s="5">
        <v>59904.5243846281</v>
      </c>
      <c r="E5177" s="2">
        <f t="shared" si="162"/>
        <v>0.563444917323813</v>
      </c>
      <c r="F5177" s="2">
        <f t="shared" si="163"/>
        <v>36931.466567508</v>
      </c>
    </row>
    <row r="5178" spans="1:6">
      <c r="A5178" s="5">
        <v>0.726230148661267</v>
      </c>
      <c r="B5178" s="5">
        <v>21116.8643926704</v>
      </c>
      <c r="C5178" s="5">
        <v>1.25707993957451</v>
      </c>
      <c r="D5178" s="5">
        <v>57875.2219789583</v>
      </c>
      <c r="E5178" s="2">
        <f t="shared" si="162"/>
        <v>0.530849790913243</v>
      </c>
      <c r="F5178" s="2">
        <f t="shared" si="163"/>
        <v>36758.3575862879</v>
      </c>
    </row>
    <row r="5179" spans="1:6">
      <c r="A5179" s="5">
        <v>0.735839875887538</v>
      </c>
      <c r="B5179" s="5">
        <v>20264.9818233402</v>
      </c>
      <c r="C5179" s="5">
        <v>1.2682801275644</v>
      </c>
      <c r="D5179" s="5">
        <v>57695.3796302089</v>
      </c>
      <c r="E5179" s="2">
        <f t="shared" si="162"/>
        <v>0.532440251676862</v>
      </c>
      <c r="F5179" s="2">
        <f t="shared" si="163"/>
        <v>37430.3978068687</v>
      </c>
    </row>
    <row r="5180" spans="1:6">
      <c r="A5180" s="5">
        <v>0.727760350015457</v>
      </c>
      <c r="B5180" s="5">
        <v>19008.637873641</v>
      </c>
      <c r="C5180" s="5">
        <v>1.25467417612842</v>
      </c>
      <c r="D5180" s="5">
        <v>58425.8538619204</v>
      </c>
      <c r="E5180" s="2">
        <f t="shared" si="162"/>
        <v>0.526913826112963</v>
      </c>
      <c r="F5180" s="2">
        <f t="shared" si="163"/>
        <v>39417.2159882794</v>
      </c>
    </row>
    <row r="5181" spans="1:6">
      <c r="A5181" s="5">
        <v>0.686391276356507</v>
      </c>
      <c r="B5181" s="5">
        <v>20542.3007805154</v>
      </c>
      <c r="C5181" s="5">
        <v>1.16574552194226</v>
      </c>
      <c r="D5181" s="5">
        <v>55878.2826934024</v>
      </c>
      <c r="E5181" s="2">
        <f t="shared" si="162"/>
        <v>0.479354245585753</v>
      </c>
      <c r="F5181" s="2">
        <f t="shared" si="163"/>
        <v>35335.981912887</v>
      </c>
    </row>
    <row r="5182" spans="1:6">
      <c r="A5182" s="5">
        <v>0.706707909606856</v>
      </c>
      <c r="B5182" s="5">
        <v>18985.65911781</v>
      </c>
      <c r="C5182" s="5">
        <v>1.22721403549062</v>
      </c>
      <c r="D5182" s="5">
        <v>56028.1227386016</v>
      </c>
      <c r="E5182" s="2">
        <f t="shared" si="162"/>
        <v>0.520506125883764</v>
      </c>
      <c r="F5182" s="2">
        <f t="shared" si="163"/>
        <v>37042.4636207916</v>
      </c>
    </row>
    <row r="5183" spans="1:6">
      <c r="A5183" s="5">
        <v>0.676695670632767</v>
      </c>
      <c r="B5183" s="5">
        <v>20572.4562710887</v>
      </c>
      <c r="C5183" s="5">
        <v>1.15717455828731</v>
      </c>
      <c r="D5183" s="5">
        <v>57037.0694552229</v>
      </c>
      <c r="E5183" s="2">
        <f t="shared" si="162"/>
        <v>0.480478887654543</v>
      </c>
      <c r="F5183" s="2">
        <f t="shared" si="163"/>
        <v>36464.6131841342</v>
      </c>
    </row>
    <row r="5184" spans="1:6">
      <c r="A5184" s="5">
        <v>0.729268931627882</v>
      </c>
      <c r="B5184" s="5">
        <v>19363.4194126784</v>
      </c>
      <c r="C5184" s="5">
        <v>1.2419123969244</v>
      </c>
      <c r="D5184" s="5">
        <v>56016.8959442551</v>
      </c>
      <c r="E5184" s="2">
        <f t="shared" si="162"/>
        <v>0.512643465296518</v>
      </c>
      <c r="F5184" s="2">
        <f t="shared" si="163"/>
        <v>36653.4765315767</v>
      </c>
    </row>
    <row r="5185" spans="1:6">
      <c r="A5185" s="5">
        <v>0.683398666761103</v>
      </c>
      <c r="B5185" s="5">
        <v>16626.590535357</v>
      </c>
      <c r="C5185" s="5">
        <v>1.18084959301279</v>
      </c>
      <c r="D5185" s="5">
        <v>52824.604202847</v>
      </c>
      <c r="E5185" s="2">
        <f t="shared" si="162"/>
        <v>0.497450926251687</v>
      </c>
      <c r="F5185" s="2">
        <f t="shared" si="163"/>
        <v>36198.01366749</v>
      </c>
    </row>
    <row r="5186" spans="1:6">
      <c r="A5186" s="5">
        <v>0.702454249321144</v>
      </c>
      <c r="B5186" s="5">
        <v>16313.4711241353</v>
      </c>
      <c r="C5186" s="5">
        <v>1.20822295615223</v>
      </c>
      <c r="D5186" s="5">
        <v>52244.9177964482</v>
      </c>
      <c r="E5186" s="2">
        <f t="shared" si="162"/>
        <v>0.505768706831086</v>
      </c>
      <c r="F5186" s="2">
        <f t="shared" si="163"/>
        <v>35931.4466723129</v>
      </c>
    </row>
    <row r="5187" spans="1:6">
      <c r="A5187" s="5">
        <v>0.726381466142755</v>
      </c>
      <c r="B5187" s="5">
        <v>21546.6616930908</v>
      </c>
      <c r="C5187" s="5">
        <v>1.25780313544772</v>
      </c>
      <c r="D5187" s="5">
        <v>58942.8601360664</v>
      </c>
      <c r="E5187" s="2">
        <f t="shared" si="162"/>
        <v>0.531421669304965</v>
      </c>
      <c r="F5187" s="2">
        <f t="shared" si="163"/>
        <v>37396.1984429756</v>
      </c>
    </row>
    <row r="5188" spans="1:6">
      <c r="A5188" s="5">
        <v>0.701215899274986</v>
      </c>
      <c r="B5188" s="5">
        <v>20870.1949033008</v>
      </c>
      <c r="C5188" s="5">
        <v>1.22056541346643</v>
      </c>
      <c r="D5188" s="5">
        <v>58286.0853752337</v>
      </c>
      <c r="E5188" s="2">
        <f t="shared" ref="E5188:E5251" si="164">C5188-A5188</f>
        <v>0.519349514191444</v>
      </c>
      <c r="F5188" s="2">
        <f t="shared" ref="F5188:F5251" si="165">D5188-B5188</f>
        <v>37415.8904719329</v>
      </c>
    </row>
    <row r="5189" spans="1:6">
      <c r="A5189" s="5">
        <v>0.761975833221023</v>
      </c>
      <c r="B5189" s="5">
        <v>21200.2766957298</v>
      </c>
      <c r="C5189" s="5">
        <v>1.28847717199213</v>
      </c>
      <c r="D5189" s="5">
        <v>55850.0203790392</v>
      </c>
      <c r="E5189" s="2">
        <f t="shared" si="164"/>
        <v>0.526501338771107</v>
      </c>
      <c r="F5189" s="2">
        <f t="shared" si="165"/>
        <v>34649.7436833094</v>
      </c>
    </row>
    <row r="5190" spans="1:6">
      <c r="A5190" s="5">
        <v>0.766366164472689</v>
      </c>
      <c r="B5190" s="5">
        <v>19029.499032464</v>
      </c>
      <c r="C5190" s="5">
        <v>1.32294870284233</v>
      </c>
      <c r="D5190" s="5">
        <v>56168.9581251178</v>
      </c>
      <c r="E5190" s="2">
        <f t="shared" si="164"/>
        <v>0.556582538369641</v>
      </c>
      <c r="F5190" s="2">
        <f t="shared" si="165"/>
        <v>37139.4590926538</v>
      </c>
    </row>
    <row r="5191" spans="1:6">
      <c r="A5191" s="5">
        <v>0.727772523806275</v>
      </c>
      <c r="B5191" s="5">
        <v>24707.0314283188</v>
      </c>
      <c r="C5191" s="5">
        <v>1.27205275750268</v>
      </c>
      <c r="D5191" s="5">
        <v>63354.2608289703</v>
      </c>
      <c r="E5191" s="2">
        <f t="shared" si="164"/>
        <v>0.544280233696405</v>
      </c>
      <c r="F5191" s="2">
        <f t="shared" si="165"/>
        <v>38647.2294006515</v>
      </c>
    </row>
    <row r="5192" spans="1:6">
      <c r="A5192" s="5">
        <v>0.690633756409406</v>
      </c>
      <c r="B5192" s="5">
        <v>21582.3903978912</v>
      </c>
      <c r="C5192" s="5">
        <v>1.2011928226539</v>
      </c>
      <c r="D5192" s="5">
        <v>60441.4566541386</v>
      </c>
      <c r="E5192" s="2">
        <f t="shared" si="164"/>
        <v>0.510559066244494</v>
      </c>
      <c r="F5192" s="2">
        <f t="shared" si="165"/>
        <v>38859.0662562474</v>
      </c>
    </row>
    <row r="5193" spans="1:6">
      <c r="A5193" s="5">
        <v>0.720995849087506</v>
      </c>
      <c r="B5193" s="5">
        <v>19180.570769453</v>
      </c>
      <c r="C5193" s="5">
        <v>1.24639293212426</v>
      </c>
      <c r="D5193" s="5">
        <v>56647.6567723866</v>
      </c>
      <c r="E5193" s="2">
        <f t="shared" si="164"/>
        <v>0.525397083036754</v>
      </c>
      <c r="F5193" s="2">
        <f t="shared" si="165"/>
        <v>37467.0860029336</v>
      </c>
    </row>
    <row r="5194" spans="1:6">
      <c r="A5194" s="5">
        <v>0.661954920098349</v>
      </c>
      <c r="B5194" s="5">
        <v>27104.458515791</v>
      </c>
      <c r="C5194" s="5">
        <v>1.14312707327693</v>
      </c>
      <c r="D5194" s="5">
        <v>66831.7188538333</v>
      </c>
      <c r="E5194" s="2">
        <f t="shared" si="164"/>
        <v>0.481172153178581</v>
      </c>
      <c r="F5194" s="2">
        <f t="shared" si="165"/>
        <v>39727.2603380423</v>
      </c>
    </row>
    <row r="5195" spans="1:6">
      <c r="A5195" s="5">
        <v>0.680724022436547</v>
      </c>
      <c r="B5195" s="5">
        <v>20848.7163997213</v>
      </c>
      <c r="C5195" s="5">
        <v>1.21005741149322</v>
      </c>
      <c r="D5195" s="5">
        <v>59833.1321642853</v>
      </c>
      <c r="E5195" s="2">
        <f t="shared" si="164"/>
        <v>0.529333389056673</v>
      </c>
      <c r="F5195" s="2">
        <f t="shared" si="165"/>
        <v>38984.415764564</v>
      </c>
    </row>
    <row r="5196" spans="1:6">
      <c r="A5196" s="5">
        <v>0.678525805663579</v>
      </c>
      <c r="B5196" s="5">
        <v>25481.9851800447</v>
      </c>
      <c r="C5196" s="5">
        <v>1.19920523585705</v>
      </c>
      <c r="D5196" s="5">
        <v>64520.8688712164</v>
      </c>
      <c r="E5196" s="2">
        <f t="shared" si="164"/>
        <v>0.520679430193471</v>
      </c>
      <c r="F5196" s="2">
        <f t="shared" si="165"/>
        <v>39038.8836911717</v>
      </c>
    </row>
    <row r="5197" spans="1:6">
      <c r="A5197" s="5">
        <v>0.687094898002701</v>
      </c>
      <c r="B5197" s="5">
        <v>22011.402189327</v>
      </c>
      <c r="C5197" s="5">
        <v>1.21288007066545</v>
      </c>
      <c r="D5197" s="5">
        <v>62778.1129771476</v>
      </c>
      <c r="E5197" s="2">
        <f t="shared" si="164"/>
        <v>0.525785172662749</v>
      </c>
      <c r="F5197" s="2">
        <f t="shared" si="165"/>
        <v>40766.7107878206</v>
      </c>
    </row>
    <row r="5198" spans="1:6">
      <c r="A5198" s="5">
        <v>0.705388004460412</v>
      </c>
      <c r="B5198" s="5">
        <v>20670.2223811203</v>
      </c>
      <c r="C5198" s="5">
        <v>1.20058659190851</v>
      </c>
      <c r="D5198" s="5">
        <v>59025.0394609683</v>
      </c>
      <c r="E5198" s="2">
        <f t="shared" si="164"/>
        <v>0.495198587448098</v>
      </c>
      <c r="F5198" s="2">
        <f t="shared" si="165"/>
        <v>38354.817079848</v>
      </c>
    </row>
    <row r="5199" spans="1:6">
      <c r="A5199" s="5">
        <v>0.733065478346809</v>
      </c>
      <c r="B5199" s="5">
        <v>20565.8425635407</v>
      </c>
      <c r="C5199" s="5">
        <v>1.2792263763796</v>
      </c>
      <c r="D5199" s="5">
        <v>58018.344532152</v>
      </c>
      <c r="E5199" s="2">
        <f t="shared" si="164"/>
        <v>0.546160898032791</v>
      </c>
      <c r="F5199" s="2">
        <f t="shared" si="165"/>
        <v>37452.5019686113</v>
      </c>
    </row>
    <row r="5200" spans="1:6">
      <c r="A5200" s="5">
        <v>0.71283579283629</v>
      </c>
      <c r="B5200" s="5">
        <v>19338.8591176483</v>
      </c>
      <c r="C5200" s="5">
        <v>1.25390762293749</v>
      </c>
      <c r="D5200" s="5">
        <v>58536.7530557853</v>
      </c>
      <c r="E5200" s="2">
        <f t="shared" si="164"/>
        <v>0.5410718301012</v>
      </c>
      <c r="F5200" s="2">
        <f t="shared" si="165"/>
        <v>39197.893938137</v>
      </c>
    </row>
    <row r="5201" spans="1:6">
      <c r="A5201" s="5">
        <v>0.689819915977676</v>
      </c>
      <c r="B5201" s="5">
        <v>18915.0751597119</v>
      </c>
      <c r="C5201" s="5">
        <v>1.18097531904329</v>
      </c>
      <c r="D5201" s="5">
        <v>55395.5902057898</v>
      </c>
      <c r="E5201" s="2">
        <f t="shared" si="164"/>
        <v>0.491155403065614</v>
      </c>
      <c r="F5201" s="2">
        <f t="shared" si="165"/>
        <v>36480.5150460779</v>
      </c>
    </row>
    <row r="5202" spans="1:6">
      <c r="A5202" s="5">
        <v>0.73700458775625</v>
      </c>
      <c r="B5202" s="5">
        <v>19041.427093252</v>
      </c>
      <c r="C5202" s="5">
        <v>1.26239196178591</v>
      </c>
      <c r="D5202" s="5">
        <v>54714.2510805448</v>
      </c>
      <c r="E5202" s="2">
        <f t="shared" si="164"/>
        <v>0.52538737402966</v>
      </c>
      <c r="F5202" s="2">
        <f t="shared" si="165"/>
        <v>35672.8239872928</v>
      </c>
    </row>
    <row r="5203" spans="1:6">
      <c r="A5203" s="5">
        <v>0.691299712179514</v>
      </c>
      <c r="B5203" s="5">
        <v>16845.5235445427</v>
      </c>
      <c r="C5203" s="5">
        <v>1.19082604200627</v>
      </c>
      <c r="D5203" s="5">
        <v>53490.3748920158</v>
      </c>
      <c r="E5203" s="2">
        <f t="shared" si="164"/>
        <v>0.499526329826756</v>
      </c>
      <c r="F5203" s="2">
        <f t="shared" si="165"/>
        <v>36644.8513474731</v>
      </c>
    </row>
    <row r="5204" spans="1:6">
      <c r="A5204" s="5">
        <v>0.679960189999028</v>
      </c>
      <c r="B5204" s="5">
        <v>21010.4004112556</v>
      </c>
      <c r="C5204" s="5">
        <v>1.15632447808543</v>
      </c>
      <c r="D5204" s="5">
        <v>58196.9050902017</v>
      </c>
      <c r="E5204" s="2">
        <f t="shared" si="164"/>
        <v>0.476364288086402</v>
      </c>
      <c r="F5204" s="2">
        <f t="shared" si="165"/>
        <v>37186.5046789461</v>
      </c>
    </row>
    <row r="5205" spans="1:6">
      <c r="A5205" s="5">
        <v>0.734562301691784</v>
      </c>
      <c r="B5205" s="5">
        <v>13340.7123034148</v>
      </c>
      <c r="C5205" s="5">
        <v>1.27247668524946</v>
      </c>
      <c r="D5205" s="5">
        <v>49513.8901417414</v>
      </c>
      <c r="E5205" s="2">
        <f t="shared" si="164"/>
        <v>0.537914383557676</v>
      </c>
      <c r="F5205" s="2">
        <f t="shared" si="165"/>
        <v>36173.1778383266</v>
      </c>
    </row>
    <row r="5206" spans="1:6">
      <c r="A5206" s="5">
        <v>0.661325687797824</v>
      </c>
      <c r="B5206" s="5">
        <v>21963.0287043285</v>
      </c>
      <c r="C5206" s="5">
        <v>1.138775676995</v>
      </c>
      <c r="D5206" s="5">
        <v>59257.8996332777</v>
      </c>
      <c r="E5206" s="2">
        <f t="shared" si="164"/>
        <v>0.477449989197176</v>
      </c>
      <c r="F5206" s="2">
        <f t="shared" si="165"/>
        <v>37294.8709289492</v>
      </c>
    </row>
    <row r="5207" spans="1:6">
      <c r="A5207" s="5">
        <v>0.671677495981378</v>
      </c>
      <c r="B5207" s="5">
        <v>21686.4254481781</v>
      </c>
      <c r="C5207" s="5">
        <v>1.13787793296578</v>
      </c>
      <c r="D5207" s="5">
        <v>59971.1919778574</v>
      </c>
      <c r="E5207" s="2">
        <f t="shared" si="164"/>
        <v>0.466200436984402</v>
      </c>
      <c r="F5207" s="2">
        <f t="shared" si="165"/>
        <v>38284.7665296793</v>
      </c>
    </row>
    <row r="5208" spans="1:6">
      <c r="A5208" s="5">
        <v>0.7672839692145</v>
      </c>
      <c r="B5208" s="5">
        <v>23893.5584340038</v>
      </c>
      <c r="C5208" s="5">
        <v>1.35479564987083</v>
      </c>
      <c r="D5208" s="5">
        <v>63621.6695814914</v>
      </c>
      <c r="E5208" s="2">
        <f t="shared" si="164"/>
        <v>0.58751168065633</v>
      </c>
      <c r="F5208" s="2">
        <f t="shared" si="165"/>
        <v>39728.1111474876</v>
      </c>
    </row>
    <row r="5209" spans="1:6">
      <c r="A5209" s="5">
        <v>0.68936964562298</v>
      </c>
      <c r="B5209" s="5">
        <v>19214.4097801413</v>
      </c>
      <c r="C5209" s="5">
        <v>1.19337392505742</v>
      </c>
      <c r="D5209" s="5">
        <v>56887.4348314345</v>
      </c>
      <c r="E5209" s="2">
        <f t="shared" si="164"/>
        <v>0.50400427943444</v>
      </c>
      <c r="F5209" s="2">
        <f t="shared" si="165"/>
        <v>37673.0250512932</v>
      </c>
    </row>
    <row r="5210" spans="1:6">
      <c r="A5210" s="5">
        <v>0.714066653109694</v>
      </c>
      <c r="B5210" s="5">
        <v>19883.0430114466</v>
      </c>
      <c r="C5210" s="5">
        <v>1.25306048279272</v>
      </c>
      <c r="D5210" s="5">
        <v>58448.8858694963</v>
      </c>
      <c r="E5210" s="2">
        <f t="shared" si="164"/>
        <v>0.538993829683026</v>
      </c>
      <c r="F5210" s="2">
        <f t="shared" si="165"/>
        <v>38565.8428580497</v>
      </c>
    </row>
    <row r="5211" spans="1:6">
      <c r="A5211" s="5">
        <v>0.70963324502315</v>
      </c>
      <c r="B5211" s="5">
        <v>15177.5865907335</v>
      </c>
      <c r="C5211" s="5">
        <v>1.23821153583342</v>
      </c>
      <c r="D5211" s="5">
        <v>51198.7028406373</v>
      </c>
      <c r="E5211" s="2">
        <f t="shared" si="164"/>
        <v>0.52857829081027</v>
      </c>
      <c r="F5211" s="2">
        <f t="shared" si="165"/>
        <v>36021.1162499038</v>
      </c>
    </row>
    <row r="5212" spans="1:6">
      <c r="A5212" s="5">
        <v>0.641396312714286</v>
      </c>
      <c r="B5212" s="5">
        <v>15901.323626934</v>
      </c>
      <c r="C5212" s="5">
        <v>1.12723162042076</v>
      </c>
      <c r="D5212" s="5">
        <v>52900.7572943233</v>
      </c>
      <c r="E5212" s="2">
        <f t="shared" si="164"/>
        <v>0.485835307706474</v>
      </c>
      <c r="F5212" s="2">
        <f t="shared" si="165"/>
        <v>36999.4336673893</v>
      </c>
    </row>
    <row r="5213" spans="1:6">
      <c r="A5213" s="5">
        <v>0.707235202883888</v>
      </c>
      <c r="B5213" s="5">
        <v>20878.2608518119</v>
      </c>
      <c r="C5213" s="5">
        <v>1.21456999667645</v>
      </c>
      <c r="D5213" s="5">
        <v>58123.2249565588</v>
      </c>
      <c r="E5213" s="2">
        <f t="shared" si="164"/>
        <v>0.507334793792562</v>
      </c>
      <c r="F5213" s="2">
        <f t="shared" si="165"/>
        <v>37244.9641047469</v>
      </c>
    </row>
    <row r="5214" spans="1:6">
      <c r="A5214" s="5">
        <v>0.759885906071675</v>
      </c>
      <c r="B5214" s="5">
        <v>23071.8317845398</v>
      </c>
      <c r="C5214" s="5">
        <v>1.33121650978712</v>
      </c>
      <c r="D5214" s="5">
        <v>63207.2503502549</v>
      </c>
      <c r="E5214" s="2">
        <f t="shared" si="164"/>
        <v>0.571330603715445</v>
      </c>
      <c r="F5214" s="2">
        <f t="shared" si="165"/>
        <v>40135.4185657151</v>
      </c>
    </row>
    <row r="5215" spans="1:6">
      <c r="A5215" s="5">
        <v>0.702854665798094</v>
      </c>
      <c r="B5215" s="5">
        <v>19040.4574787543</v>
      </c>
      <c r="C5215" s="5">
        <v>1.2213456719796</v>
      </c>
      <c r="D5215" s="5">
        <v>56675.6711414022</v>
      </c>
      <c r="E5215" s="2">
        <f t="shared" si="164"/>
        <v>0.518491006181506</v>
      </c>
      <c r="F5215" s="2">
        <f t="shared" si="165"/>
        <v>37635.2136626479</v>
      </c>
    </row>
    <row r="5216" spans="1:6">
      <c r="A5216" s="5">
        <v>0.716330805276796</v>
      </c>
      <c r="B5216" s="5">
        <v>24075.2419493592</v>
      </c>
      <c r="C5216" s="5">
        <v>1.23213143275315</v>
      </c>
      <c r="D5216" s="5">
        <v>63708.1007290014</v>
      </c>
      <c r="E5216" s="2">
        <f t="shared" si="164"/>
        <v>0.515800627476354</v>
      </c>
      <c r="F5216" s="2">
        <f t="shared" si="165"/>
        <v>39632.8587796422</v>
      </c>
    </row>
    <row r="5217" spans="1:6">
      <c r="A5217" s="5">
        <v>0.732158915154194</v>
      </c>
      <c r="B5217" s="5">
        <v>17302.625610364</v>
      </c>
      <c r="C5217" s="5">
        <v>1.24077779499497</v>
      </c>
      <c r="D5217" s="5">
        <v>51723.6481446219</v>
      </c>
      <c r="E5217" s="2">
        <f t="shared" si="164"/>
        <v>0.508618879840776</v>
      </c>
      <c r="F5217" s="2">
        <f t="shared" si="165"/>
        <v>34421.0225342579</v>
      </c>
    </row>
    <row r="5218" spans="1:6">
      <c r="A5218" s="5">
        <v>0.699946259501715</v>
      </c>
      <c r="B5218" s="5">
        <v>20339.581794993</v>
      </c>
      <c r="C5218" s="5">
        <v>1.21809779192766</v>
      </c>
      <c r="D5218" s="5">
        <v>60431.0576362737</v>
      </c>
      <c r="E5218" s="2">
        <f t="shared" si="164"/>
        <v>0.518151532425945</v>
      </c>
      <c r="F5218" s="2">
        <f t="shared" si="165"/>
        <v>40091.4758412807</v>
      </c>
    </row>
    <row r="5219" spans="1:6">
      <c r="A5219" s="5">
        <v>0.680312278796472</v>
      </c>
      <c r="B5219" s="5">
        <v>16066.7037527255</v>
      </c>
      <c r="C5219" s="5">
        <v>1.16452060082739</v>
      </c>
      <c r="D5219" s="5">
        <v>52049.2620628452</v>
      </c>
      <c r="E5219" s="2">
        <f t="shared" si="164"/>
        <v>0.484208322030918</v>
      </c>
      <c r="F5219" s="2">
        <f t="shared" si="165"/>
        <v>35982.5583101197</v>
      </c>
    </row>
    <row r="5220" spans="1:6">
      <c r="A5220" s="5">
        <v>0.732282477116104</v>
      </c>
      <c r="B5220" s="5">
        <v>18759.8965114904</v>
      </c>
      <c r="C5220" s="5">
        <v>1.26348205893398</v>
      </c>
      <c r="D5220" s="5">
        <v>55912.4443182458</v>
      </c>
      <c r="E5220" s="2">
        <f t="shared" si="164"/>
        <v>0.531199581817876</v>
      </c>
      <c r="F5220" s="2">
        <f t="shared" si="165"/>
        <v>37152.5478067554</v>
      </c>
    </row>
    <row r="5221" spans="1:6">
      <c r="A5221" s="5">
        <v>0.722802634570853</v>
      </c>
      <c r="B5221" s="5">
        <v>20805.8111195065</v>
      </c>
      <c r="C5221" s="5">
        <v>1.28463591306638</v>
      </c>
      <c r="D5221" s="5">
        <v>57050.16644355</v>
      </c>
      <c r="E5221" s="2">
        <f t="shared" si="164"/>
        <v>0.561833278495527</v>
      </c>
      <c r="F5221" s="2">
        <f t="shared" si="165"/>
        <v>36244.3553240435</v>
      </c>
    </row>
    <row r="5222" spans="1:6">
      <c r="A5222" s="5">
        <v>0.690953333259777</v>
      </c>
      <c r="B5222" s="5">
        <v>17685.1733369401</v>
      </c>
      <c r="C5222" s="5">
        <v>1.19089411296251</v>
      </c>
      <c r="D5222" s="5">
        <v>54115.9571468653</v>
      </c>
      <c r="E5222" s="2">
        <f t="shared" si="164"/>
        <v>0.499940779702733</v>
      </c>
      <c r="F5222" s="2">
        <f t="shared" si="165"/>
        <v>36430.7838099252</v>
      </c>
    </row>
    <row r="5223" spans="1:6">
      <c r="A5223" s="5">
        <v>0.745138061056475</v>
      </c>
      <c r="B5223" s="5">
        <v>25019.9397252016</v>
      </c>
      <c r="C5223" s="5">
        <v>1.26234767153399</v>
      </c>
      <c r="D5223" s="5">
        <v>62094.6995094314</v>
      </c>
      <c r="E5223" s="2">
        <f t="shared" si="164"/>
        <v>0.517209610477515</v>
      </c>
      <c r="F5223" s="2">
        <f t="shared" si="165"/>
        <v>37074.7597842298</v>
      </c>
    </row>
    <row r="5224" spans="1:6">
      <c r="A5224" s="5">
        <v>0.753964371723575</v>
      </c>
      <c r="B5224" s="5">
        <v>21097.9146733861</v>
      </c>
      <c r="C5224" s="5">
        <v>1.32145500872628</v>
      </c>
      <c r="D5224" s="5">
        <v>59853.6779686201</v>
      </c>
      <c r="E5224" s="2">
        <f t="shared" si="164"/>
        <v>0.567490637002705</v>
      </c>
      <c r="F5224" s="2">
        <f t="shared" si="165"/>
        <v>38755.763295234</v>
      </c>
    </row>
    <row r="5225" spans="1:6">
      <c r="A5225" s="5">
        <v>0.720948923732423</v>
      </c>
      <c r="B5225" s="5">
        <v>21990.1174897552</v>
      </c>
      <c r="C5225" s="5">
        <v>1.26420693074969</v>
      </c>
      <c r="D5225" s="5">
        <v>61487.8456728388</v>
      </c>
      <c r="E5225" s="2">
        <f t="shared" si="164"/>
        <v>0.543258007017267</v>
      </c>
      <c r="F5225" s="2">
        <f t="shared" si="165"/>
        <v>39497.7281830836</v>
      </c>
    </row>
    <row r="5226" spans="1:6">
      <c r="A5226" s="5">
        <v>0.728663210040238</v>
      </c>
      <c r="B5226" s="5">
        <v>19670.8658596845</v>
      </c>
      <c r="C5226" s="5">
        <v>1.27044197491248</v>
      </c>
      <c r="D5226" s="5">
        <v>56037.5747705785</v>
      </c>
      <c r="E5226" s="2">
        <f t="shared" si="164"/>
        <v>0.541778764872242</v>
      </c>
      <c r="F5226" s="2">
        <f t="shared" si="165"/>
        <v>36366.708910894</v>
      </c>
    </row>
    <row r="5227" spans="1:6">
      <c r="A5227" s="5">
        <v>0.685388389759901</v>
      </c>
      <c r="B5227" s="5">
        <v>17276.8845220197</v>
      </c>
      <c r="C5227" s="5">
        <v>1.21329071010862</v>
      </c>
      <c r="D5227" s="5">
        <v>53968.5405585828</v>
      </c>
      <c r="E5227" s="2">
        <f t="shared" si="164"/>
        <v>0.527902320348719</v>
      </c>
      <c r="F5227" s="2">
        <f t="shared" si="165"/>
        <v>36691.6560365631</v>
      </c>
    </row>
    <row r="5228" spans="1:6">
      <c r="A5228" s="5">
        <v>0.700669673816116</v>
      </c>
      <c r="B5228" s="5">
        <v>19401.7219244067</v>
      </c>
      <c r="C5228" s="5">
        <v>1.22831825647551</v>
      </c>
      <c r="D5228" s="5">
        <v>55259.1753129723</v>
      </c>
      <c r="E5228" s="2">
        <f t="shared" si="164"/>
        <v>0.527648582659394</v>
      </c>
      <c r="F5228" s="2">
        <f t="shared" si="165"/>
        <v>35857.4533885656</v>
      </c>
    </row>
    <row r="5229" spans="1:6">
      <c r="A5229" s="5">
        <v>0.703458126933587</v>
      </c>
      <c r="B5229" s="5">
        <v>20391.9299027725</v>
      </c>
      <c r="C5229" s="5">
        <v>1.22901700310298</v>
      </c>
      <c r="D5229" s="5">
        <v>55340.2076135583</v>
      </c>
      <c r="E5229" s="2">
        <f t="shared" si="164"/>
        <v>0.525558876169393</v>
      </c>
      <c r="F5229" s="2">
        <f t="shared" si="165"/>
        <v>34948.2777107858</v>
      </c>
    </row>
    <row r="5230" spans="1:6">
      <c r="A5230" s="5">
        <v>0.70666665455905</v>
      </c>
      <c r="B5230" s="5">
        <v>20120.884376043</v>
      </c>
      <c r="C5230" s="5">
        <v>1.20677223355704</v>
      </c>
      <c r="D5230" s="5">
        <v>56814.2894646531</v>
      </c>
      <c r="E5230" s="2">
        <f t="shared" si="164"/>
        <v>0.50010557899799</v>
      </c>
      <c r="F5230" s="2">
        <f t="shared" si="165"/>
        <v>36693.4050886101</v>
      </c>
    </row>
    <row r="5231" spans="1:6">
      <c r="A5231" s="5">
        <v>0.754937495453559</v>
      </c>
      <c r="B5231" s="5">
        <v>19350.3775917332</v>
      </c>
      <c r="C5231" s="5">
        <v>1.29081563295583</v>
      </c>
      <c r="D5231" s="5">
        <v>54390.4120413656</v>
      </c>
      <c r="E5231" s="2">
        <f t="shared" si="164"/>
        <v>0.535878137502271</v>
      </c>
      <c r="F5231" s="2">
        <f t="shared" si="165"/>
        <v>35040.0344496324</v>
      </c>
    </row>
    <row r="5232" spans="1:6">
      <c r="A5232" s="5">
        <v>0.762590174435461</v>
      </c>
      <c r="B5232" s="5">
        <v>21300.7792084617</v>
      </c>
      <c r="C5232" s="5">
        <v>1.27774285827322</v>
      </c>
      <c r="D5232" s="5">
        <v>55519.33797338</v>
      </c>
      <c r="E5232" s="2">
        <f t="shared" si="164"/>
        <v>0.515152683837759</v>
      </c>
      <c r="F5232" s="2">
        <f t="shared" si="165"/>
        <v>34218.5587649183</v>
      </c>
    </row>
    <row r="5233" spans="1:6">
      <c r="A5233" s="5">
        <v>0.71516082627207</v>
      </c>
      <c r="B5233" s="5">
        <v>20717.4543602639</v>
      </c>
      <c r="C5233" s="5">
        <v>1.25665760910676</v>
      </c>
      <c r="D5233" s="5">
        <v>60751.3472555039</v>
      </c>
      <c r="E5233" s="2">
        <f t="shared" si="164"/>
        <v>0.54149678283469</v>
      </c>
      <c r="F5233" s="2">
        <f t="shared" si="165"/>
        <v>40033.89289524</v>
      </c>
    </row>
    <row r="5234" spans="1:6">
      <c r="A5234" s="5">
        <v>0.689153075241222</v>
      </c>
      <c r="B5234" s="5">
        <v>18801.1512243516</v>
      </c>
      <c r="C5234" s="5">
        <v>1.17494070020267</v>
      </c>
      <c r="D5234" s="5">
        <v>56525.4703520157</v>
      </c>
      <c r="E5234" s="2">
        <f t="shared" si="164"/>
        <v>0.485787624961448</v>
      </c>
      <c r="F5234" s="2">
        <f t="shared" si="165"/>
        <v>37724.3191276641</v>
      </c>
    </row>
    <row r="5235" spans="1:6">
      <c r="A5235" s="5">
        <v>0.729845189047794</v>
      </c>
      <c r="B5235" s="5">
        <v>19025.0150406928</v>
      </c>
      <c r="C5235" s="5">
        <v>1.27659264962845</v>
      </c>
      <c r="D5235" s="5">
        <v>56252.2559319407</v>
      </c>
      <c r="E5235" s="2">
        <f t="shared" si="164"/>
        <v>0.546747460580656</v>
      </c>
      <c r="F5235" s="2">
        <f t="shared" si="165"/>
        <v>37227.2408912479</v>
      </c>
    </row>
    <row r="5236" spans="1:6">
      <c r="A5236" s="5">
        <v>0.709910095562204</v>
      </c>
      <c r="B5236" s="5">
        <v>23445.4992252626</v>
      </c>
      <c r="C5236" s="5">
        <v>1.23920337744266</v>
      </c>
      <c r="D5236" s="5">
        <v>63425.6716781284</v>
      </c>
      <c r="E5236" s="2">
        <f t="shared" si="164"/>
        <v>0.529293281880456</v>
      </c>
      <c r="F5236" s="2">
        <f t="shared" si="165"/>
        <v>39980.1724528658</v>
      </c>
    </row>
    <row r="5237" spans="1:6">
      <c r="A5237" s="5">
        <v>0.697274243589651</v>
      </c>
      <c r="B5237" s="5">
        <v>21417.3273840857</v>
      </c>
      <c r="C5237" s="5">
        <v>1.21288459257685</v>
      </c>
      <c r="D5237" s="5">
        <v>56396.7240552924</v>
      </c>
      <c r="E5237" s="2">
        <f t="shared" si="164"/>
        <v>0.515610348987199</v>
      </c>
      <c r="F5237" s="2">
        <f t="shared" si="165"/>
        <v>34979.3966712067</v>
      </c>
    </row>
    <row r="5238" spans="1:6">
      <c r="A5238" s="5">
        <v>0.654258382358823</v>
      </c>
      <c r="B5238" s="5">
        <v>18488.70909524</v>
      </c>
      <c r="C5238" s="5">
        <v>1.12462996873355</v>
      </c>
      <c r="D5238" s="5">
        <v>53805.5098819767</v>
      </c>
      <c r="E5238" s="2">
        <f t="shared" si="164"/>
        <v>0.470371586374727</v>
      </c>
      <c r="F5238" s="2">
        <f t="shared" si="165"/>
        <v>35316.8007867367</v>
      </c>
    </row>
    <row r="5239" spans="1:6">
      <c r="A5239" s="5">
        <v>0.722089123445601</v>
      </c>
      <c r="B5239" s="5">
        <v>19208.6342063802</v>
      </c>
      <c r="C5239" s="5">
        <v>1.28146528597103</v>
      </c>
      <c r="D5239" s="5">
        <v>57629.877800115</v>
      </c>
      <c r="E5239" s="2">
        <f t="shared" si="164"/>
        <v>0.559376162525429</v>
      </c>
      <c r="F5239" s="2">
        <f t="shared" si="165"/>
        <v>38421.2435937348</v>
      </c>
    </row>
    <row r="5240" spans="1:6">
      <c r="A5240" s="5">
        <v>0.621528940765615</v>
      </c>
      <c r="B5240" s="5">
        <v>19936.65805437</v>
      </c>
      <c r="C5240" s="5">
        <v>1.07779595069207</v>
      </c>
      <c r="D5240" s="5">
        <v>57168.0477194223</v>
      </c>
      <c r="E5240" s="2">
        <f t="shared" si="164"/>
        <v>0.456267009926455</v>
      </c>
      <c r="F5240" s="2">
        <f t="shared" si="165"/>
        <v>37231.3896650523</v>
      </c>
    </row>
    <row r="5241" spans="1:6">
      <c r="A5241" s="5">
        <v>0.734038027433881</v>
      </c>
      <c r="B5241" s="5">
        <v>17505.2884273437</v>
      </c>
      <c r="C5241" s="5">
        <v>1.27572431469128</v>
      </c>
      <c r="D5241" s="5">
        <v>54786.774292102</v>
      </c>
      <c r="E5241" s="2">
        <f t="shared" si="164"/>
        <v>0.541686287257399</v>
      </c>
      <c r="F5241" s="2">
        <f t="shared" si="165"/>
        <v>37281.4858647583</v>
      </c>
    </row>
    <row r="5242" spans="1:6">
      <c r="A5242" s="5">
        <v>0.761402796431156</v>
      </c>
      <c r="B5242" s="5">
        <v>17343.5217714618</v>
      </c>
      <c r="C5242" s="5">
        <v>1.30717084509573</v>
      </c>
      <c r="D5242" s="5">
        <v>52210.9395931433</v>
      </c>
      <c r="E5242" s="2">
        <f t="shared" si="164"/>
        <v>0.545768048664574</v>
      </c>
      <c r="F5242" s="2">
        <f t="shared" si="165"/>
        <v>34867.4178216815</v>
      </c>
    </row>
    <row r="5243" spans="1:6">
      <c r="A5243" s="5">
        <v>0.706775129380365</v>
      </c>
      <c r="B5243" s="5">
        <v>17089.6625430814</v>
      </c>
      <c r="C5243" s="5">
        <v>1.19957730129942</v>
      </c>
      <c r="D5243" s="5">
        <v>52773.9685565027</v>
      </c>
      <c r="E5243" s="2">
        <f t="shared" si="164"/>
        <v>0.492802171919055</v>
      </c>
      <c r="F5243" s="2">
        <f t="shared" si="165"/>
        <v>35684.3060134213</v>
      </c>
    </row>
    <row r="5244" spans="1:6">
      <c r="A5244" s="5">
        <v>0.692833301429694</v>
      </c>
      <c r="B5244" s="5">
        <v>20750.2531891733</v>
      </c>
      <c r="C5244" s="5">
        <v>1.18529911496156</v>
      </c>
      <c r="D5244" s="5">
        <v>55795.2490035108</v>
      </c>
      <c r="E5244" s="2">
        <f t="shared" si="164"/>
        <v>0.492465813531866</v>
      </c>
      <c r="F5244" s="2">
        <f t="shared" si="165"/>
        <v>35044.9958143375</v>
      </c>
    </row>
    <row r="5245" spans="1:6">
      <c r="A5245" s="5">
        <v>0.713228288067297</v>
      </c>
      <c r="B5245" s="5">
        <v>25818.6823909557</v>
      </c>
      <c r="C5245" s="5">
        <v>1.2006563419388</v>
      </c>
      <c r="D5245" s="5">
        <v>63287.1581537101</v>
      </c>
      <c r="E5245" s="2">
        <f t="shared" si="164"/>
        <v>0.487428053871503</v>
      </c>
      <c r="F5245" s="2">
        <f t="shared" si="165"/>
        <v>37468.4757627544</v>
      </c>
    </row>
    <row r="5246" spans="1:6">
      <c r="A5246" s="5">
        <v>0.708848689103939</v>
      </c>
      <c r="B5246" s="5">
        <v>16628.6423413518</v>
      </c>
      <c r="C5246" s="5">
        <v>1.24910712557667</v>
      </c>
      <c r="D5246" s="5">
        <v>52513.8920239437</v>
      </c>
      <c r="E5246" s="2">
        <f t="shared" si="164"/>
        <v>0.540258436472731</v>
      </c>
      <c r="F5246" s="2">
        <f t="shared" si="165"/>
        <v>35885.2496825919</v>
      </c>
    </row>
    <row r="5247" spans="1:6">
      <c r="A5247" s="5">
        <v>0.699489456489796</v>
      </c>
      <c r="B5247" s="5">
        <v>19308.1922998369</v>
      </c>
      <c r="C5247" s="5">
        <v>1.20147048853641</v>
      </c>
      <c r="D5247" s="5">
        <v>57347.1063163944</v>
      </c>
      <c r="E5247" s="2">
        <f t="shared" si="164"/>
        <v>0.501981032046614</v>
      </c>
      <c r="F5247" s="2">
        <f t="shared" si="165"/>
        <v>38038.9140165575</v>
      </c>
    </row>
    <row r="5248" spans="1:6">
      <c r="A5248" s="5">
        <v>0.741704432686157</v>
      </c>
      <c r="B5248" s="5">
        <v>27676.9984256841</v>
      </c>
      <c r="C5248" s="5">
        <v>1.32711905752855</v>
      </c>
      <c r="D5248" s="5">
        <v>70782.1354046996</v>
      </c>
      <c r="E5248" s="2">
        <f t="shared" si="164"/>
        <v>0.585414624842393</v>
      </c>
      <c r="F5248" s="2">
        <f t="shared" si="165"/>
        <v>43105.1369790155</v>
      </c>
    </row>
    <row r="5249" spans="1:6">
      <c r="A5249" s="5">
        <v>0.724162606406381</v>
      </c>
      <c r="B5249" s="5">
        <v>21302.277204198</v>
      </c>
      <c r="C5249" s="5">
        <v>1.27626666338538</v>
      </c>
      <c r="D5249" s="5">
        <v>58898.3284027645</v>
      </c>
      <c r="E5249" s="2">
        <f t="shared" si="164"/>
        <v>0.552104056978999</v>
      </c>
      <c r="F5249" s="2">
        <f t="shared" si="165"/>
        <v>37596.0511985665</v>
      </c>
    </row>
    <row r="5250" spans="1:6">
      <c r="A5250" s="5">
        <v>0.68098871980481</v>
      </c>
      <c r="B5250" s="5">
        <v>18707.5503514143</v>
      </c>
      <c r="C5250" s="5">
        <v>1.17297220691633</v>
      </c>
      <c r="D5250" s="5">
        <v>54901.3813199618</v>
      </c>
      <c r="E5250" s="2">
        <f t="shared" si="164"/>
        <v>0.49198348711152</v>
      </c>
      <c r="F5250" s="2">
        <f t="shared" si="165"/>
        <v>36193.8309685475</v>
      </c>
    </row>
    <row r="5251" spans="1:6">
      <c r="A5251" s="5">
        <v>0.713648422016418</v>
      </c>
      <c r="B5251" s="5">
        <v>21237.992300971</v>
      </c>
      <c r="C5251" s="5">
        <v>1.24185617356958</v>
      </c>
      <c r="D5251" s="5">
        <v>56783.7610369243</v>
      </c>
      <c r="E5251" s="2">
        <f t="shared" si="164"/>
        <v>0.528207751553162</v>
      </c>
      <c r="F5251" s="2">
        <f t="shared" si="165"/>
        <v>35545.7687359533</v>
      </c>
    </row>
    <row r="5252" spans="1:6">
      <c r="A5252" s="5">
        <v>0.712594342495623</v>
      </c>
      <c r="B5252" s="5">
        <v>21296.2074973545</v>
      </c>
      <c r="C5252" s="5">
        <v>1.24028026479819</v>
      </c>
      <c r="D5252" s="5">
        <v>58330.9851131654</v>
      </c>
      <c r="E5252" s="2">
        <f t="shared" ref="E5252:E5315" si="166">C5252-A5252</f>
        <v>0.527685922302567</v>
      </c>
      <c r="F5252" s="2">
        <f t="shared" ref="F5252:F5315" si="167">D5252-B5252</f>
        <v>37034.7776158109</v>
      </c>
    </row>
    <row r="5253" spans="1:6">
      <c r="A5253" s="5">
        <v>0.67218573327809</v>
      </c>
      <c r="B5253" s="5">
        <v>19754.2028449566</v>
      </c>
      <c r="C5253" s="5">
        <v>1.1585269915589</v>
      </c>
      <c r="D5253" s="5">
        <v>56835.413675916</v>
      </c>
      <c r="E5253" s="2">
        <f t="shared" si="166"/>
        <v>0.48634125828081</v>
      </c>
      <c r="F5253" s="2">
        <f t="shared" si="167"/>
        <v>37081.2108309594</v>
      </c>
    </row>
    <row r="5254" spans="1:6">
      <c r="A5254" s="5">
        <v>0.730910332306893</v>
      </c>
      <c r="B5254" s="5">
        <v>19967.3693235515</v>
      </c>
      <c r="C5254" s="5">
        <v>1.29183709303466</v>
      </c>
      <c r="D5254" s="5">
        <v>56937.1134471136</v>
      </c>
      <c r="E5254" s="2">
        <f t="shared" si="166"/>
        <v>0.560926760727767</v>
      </c>
      <c r="F5254" s="2">
        <f t="shared" si="167"/>
        <v>36969.7441235621</v>
      </c>
    </row>
    <row r="5255" spans="1:6">
      <c r="A5255" s="5">
        <v>0.699632514611874</v>
      </c>
      <c r="B5255" s="5">
        <v>18371.0651919957</v>
      </c>
      <c r="C5255" s="5">
        <v>1.23778834874526</v>
      </c>
      <c r="D5255" s="5">
        <v>55610.8085701884</v>
      </c>
      <c r="E5255" s="2">
        <f t="shared" si="166"/>
        <v>0.538155834133386</v>
      </c>
      <c r="F5255" s="2">
        <f t="shared" si="167"/>
        <v>37239.7433781927</v>
      </c>
    </row>
    <row r="5256" spans="1:6">
      <c r="A5256" s="5">
        <v>0.710611455482335</v>
      </c>
      <c r="B5256" s="5">
        <v>23203.5943460425</v>
      </c>
      <c r="C5256" s="5">
        <v>1.21342869413002</v>
      </c>
      <c r="D5256" s="5">
        <v>58715.3899996967</v>
      </c>
      <c r="E5256" s="2">
        <f t="shared" si="166"/>
        <v>0.502817238647685</v>
      </c>
      <c r="F5256" s="2">
        <f t="shared" si="167"/>
        <v>35511.7956536542</v>
      </c>
    </row>
    <row r="5257" spans="1:6">
      <c r="A5257" s="5">
        <v>0.671464501144918</v>
      </c>
      <c r="B5257" s="5">
        <v>20413.1178327995</v>
      </c>
      <c r="C5257" s="5">
        <v>1.2148973618853</v>
      </c>
      <c r="D5257" s="5">
        <v>59736.0692292779</v>
      </c>
      <c r="E5257" s="2">
        <f t="shared" si="166"/>
        <v>0.543432860740382</v>
      </c>
      <c r="F5257" s="2">
        <f t="shared" si="167"/>
        <v>39322.9513964784</v>
      </c>
    </row>
    <row r="5258" spans="1:6">
      <c r="A5258" s="5">
        <v>0.71829137708956</v>
      </c>
      <c r="B5258" s="5">
        <v>24129.2709365117</v>
      </c>
      <c r="C5258" s="5">
        <v>1.25943274269306</v>
      </c>
      <c r="D5258" s="5">
        <v>65005.8295195766</v>
      </c>
      <c r="E5258" s="2">
        <f t="shared" si="166"/>
        <v>0.5411413656035</v>
      </c>
      <c r="F5258" s="2">
        <f t="shared" si="167"/>
        <v>40876.5585830649</v>
      </c>
    </row>
    <row r="5259" spans="1:6">
      <c r="A5259" s="5">
        <v>0.750827842299145</v>
      </c>
      <c r="B5259" s="5">
        <v>23939.0293477902</v>
      </c>
      <c r="C5259" s="5">
        <v>1.32630459223263</v>
      </c>
      <c r="D5259" s="5">
        <v>63007.8510137234</v>
      </c>
      <c r="E5259" s="2">
        <f t="shared" si="166"/>
        <v>0.575476749933485</v>
      </c>
      <c r="F5259" s="2">
        <f t="shared" si="167"/>
        <v>39068.8216659332</v>
      </c>
    </row>
    <row r="5260" spans="1:6">
      <c r="A5260" s="5">
        <v>0.699099890880768</v>
      </c>
      <c r="B5260" s="5">
        <v>17542.1217870487</v>
      </c>
      <c r="C5260" s="5">
        <v>1.19984294560753</v>
      </c>
      <c r="D5260" s="5">
        <v>53393.799805194</v>
      </c>
      <c r="E5260" s="2">
        <f t="shared" si="166"/>
        <v>0.500743054726762</v>
      </c>
      <c r="F5260" s="2">
        <f t="shared" si="167"/>
        <v>35851.6780181453</v>
      </c>
    </row>
    <row r="5261" spans="1:6">
      <c r="A5261" s="5">
        <v>0.670529577131814</v>
      </c>
      <c r="B5261" s="5">
        <v>17818.6578969068</v>
      </c>
      <c r="C5261" s="5">
        <v>1.13649654327978</v>
      </c>
      <c r="D5261" s="5">
        <v>55019.3264812616</v>
      </c>
      <c r="E5261" s="2">
        <f t="shared" si="166"/>
        <v>0.465966966147966</v>
      </c>
      <c r="F5261" s="2">
        <f t="shared" si="167"/>
        <v>37200.6685843548</v>
      </c>
    </row>
    <row r="5262" spans="1:6">
      <c r="A5262" s="5">
        <v>0.668549338034471</v>
      </c>
      <c r="B5262" s="5">
        <v>16646.1470211349</v>
      </c>
      <c r="C5262" s="5">
        <v>1.17132416565692</v>
      </c>
      <c r="D5262" s="5">
        <v>53242.6352108281</v>
      </c>
      <c r="E5262" s="2">
        <f t="shared" si="166"/>
        <v>0.502774827622449</v>
      </c>
      <c r="F5262" s="2">
        <f t="shared" si="167"/>
        <v>36596.4881896932</v>
      </c>
    </row>
    <row r="5263" spans="1:6">
      <c r="A5263" s="5">
        <v>0.670422782377984</v>
      </c>
      <c r="B5263" s="5">
        <v>17167.7845737527</v>
      </c>
      <c r="C5263" s="5">
        <v>1.12547920562538</v>
      </c>
      <c r="D5263" s="5">
        <v>52787.279706859</v>
      </c>
      <c r="E5263" s="2">
        <f t="shared" si="166"/>
        <v>0.455056423247396</v>
      </c>
      <c r="F5263" s="2">
        <f t="shared" si="167"/>
        <v>35619.4951331063</v>
      </c>
    </row>
    <row r="5264" spans="1:6">
      <c r="A5264" s="5">
        <v>0.721293989110747</v>
      </c>
      <c r="B5264" s="5">
        <v>21095.4131626318</v>
      </c>
      <c r="C5264" s="5">
        <v>1.27413719483851</v>
      </c>
      <c r="D5264" s="5">
        <v>59871.8183204293</v>
      </c>
      <c r="E5264" s="2">
        <f t="shared" si="166"/>
        <v>0.552843205727763</v>
      </c>
      <c r="F5264" s="2">
        <f t="shared" si="167"/>
        <v>38776.4051577975</v>
      </c>
    </row>
    <row r="5265" spans="1:6">
      <c r="A5265" s="5">
        <v>0.754278786098111</v>
      </c>
      <c r="B5265" s="5">
        <v>23048.9612606779</v>
      </c>
      <c r="C5265" s="5">
        <v>1.28910846317017</v>
      </c>
      <c r="D5265" s="5">
        <v>62672.9441569094</v>
      </c>
      <c r="E5265" s="2">
        <f t="shared" si="166"/>
        <v>0.534829677072059</v>
      </c>
      <c r="F5265" s="2">
        <f t="shared" si="167"/>
        <v>39623.9828962315</v>
      </c>
    </row>
    <row r="5266" spans="1:6">
      <c r="A5266" s="5">
        <v>0.770826168476214</v>
      </c>
      <c r="B5266" s="5">
        <v>19666.1640155988</v>
      </c>
      <c r="C5266" s="5">
        <v>1.31946419373383</v>
      </c>
      <c r="D5266" s="5">
        <v>57649.0938661739</v>
      </c>
      <c r="E5266" s="2">
        <f t="shared" si="166"/>
        <v>0.548638025257616</v>
      </c>
      <c r="F5266" s="2">
        <f t="shared" si="167"/>
        <v>37982.9298505751</v>
      </c>
    </row>
    <row r="5267" spans="1:6">
      <c r="A5267" s="5">
        <v>0.718110118882992</v>
      </c>
      <c r="B5267" s="5">
        <v>24338.4044034245</v>
      </c>
      <c r="C5267" s="5">
        <v>1.24196536313363</v>
      </c>
      <c r="D5267" s="5">
        <v>63416.2912708576</v>
      </c>
      <c r="E5267" s="2">
        <f t="shared" si="166"/>
        <v>0.523855244250638</v>
      </c>
      <c r="F5267" s="2">
        <f t="shared" si="167"/>
        <v>39077.8868674331</v>
      </c>
    </row>
    <row r="5268" spans="1:6">
      <c r="A5268" s="5">
        <v>0.724303099766551</v>
      </c>
      <c r="B5268" s="5">
        <v>21040.3245031999</v>
      </c>
      <c r="C5268" s="5">
        <v>1.28221876458239</v>
      </c>
      <c r="D5268" s="5">
        <v>61429.48858078</v>
      </c>
      <c r="E5268" s="2">
        <f t="shared" si="166"/>
        <v>0.557915664815839</v>
      </c>
      <c r="F5268" s="2">
        <f t="shared" si="167"/>
        <v>40389.1640775801</v>
      </c>
    </row>
    <row r="5269" spans="1:6">
      <c r="A5269" s="5">
        <v>0.776371762353505</v>
      </c>
      <c r="B5269" s="5">
        <v>18392.346611061</v>
      </c>
      <c r="C5269" s="5">
        <v>1.32315996895788</v>
      </c>
      <c r="D5269" s="5">
        <v>54183.6001671767</v>
      </c>
      <c r="E5269" s="2">
        <f t="shared" si="166"/>
        <v>0.546788206604375</v>
      </c>
      <c r="F5269" s="2">
        <f t="shared" si="167"/>
        <v>35791.2535561157</v>
      </c>
    </row>
    <row r="5270" spans="1:6">
      <c r="A5270" s="5">
        <v>0.725787605258886</v>
      </c>
      <c r="B5270" s="5">
        <v>21421.6343178711</v>
      </c>
      <c r="C5270" s="5">
        <v>1.24933554717684</v>
      </c>
      <c r="D5270" s="5">
        <v>57942.882047967</v>
      </c>
      <c r="E5270" s="2">
        <f t="shared" si="166"/>
        <v>0.523547941917954</v>
      </c>
      <c r="F5270" s="2">
        <f t="shared" si="167"/>
        <v>36521.2477300959</v>
      </c>
    </row>
    <row r="5271" spans="1:6">
      <c r="A5271" s="5">
        <v>0.699905853024566</v>
      </c>
      <c r="B5271" s="5">
        <v>18877.817605875</v>
      </c>
      <c r="C5271" s="5">
        <v>1.25068384664843</v>
      </c>
      <c r="D5271" s="5">
        <v>57083.966617722</v>
      </c>
      <c r="E5271" s="2">
        <f t="shared" si="166"/>
        <v>0.550777993623864</v>
      </c>
      <c r="F5271" s="2">
        <f t="shared" si="167"/>
        <v>38206.149011847</v>
      </c>
    </row>
    <row r="5272" spans="1:6">
      <c r="A5272" s="5">
        <v>0.698325826320945</v>
      </c>
      <c r="B5272" s="5">
        <v>19478.9598036434</v>
      </c>
      <c r="C5272" s="5">
        <v>1.20012644781954</v>
      </c>
      <c r="D5272" s="5">
        <v>56188.7936990909</v>
      </c>
      <c r="E5272" s="2">
        <f t="shared" si="166"/>
        <v>0.501800621498595</v>
      </c>
      <c r="F5272" s="2">
        <f t="shared" si="167"/>
        <v>36709.8338954475</v>
      </c>
    </row>
    <row r="5273" spans="1:6">
      <c r="A5273" s="5">
        <v>0.694003776040322</v>
      </c>
      <c r="B5273" s="5">
        <v>24711.8901048753</v>
      </c>
      <c r="C5273" s="5">
        <v>1.22041250363377</v>
      </c>
      <c r="D5273" s="5">
        <v>62063.6411257551</v>
      </c>
      <c r="E5273" s="2">
        <f t="shared" si="166"/>
        <v>0.526408727593448</v>
      </c>
      <c r="F5273" s="2">
        <f t="shared" si="167"/>
        <v>37351.7510208798</v>
      </c>
    </row>
    <row r="5274" spans="1:6">
      <c r="A5274" s="5">
        <v>0.718983068033515</v>
      </c>
      <c r="B5274" s="5">
        <v>18581.2090511818</v>
      </c>
      <c r="C5274" s="5">
        <v>1.25459342012681</v>
      </c>
      <c r="D5274" s="5">
        <v>55564.1697220966</v>
      </c>
      <c r="E5274" s="2">
        <f t="shared" si="166"/>
        <v>0.535610352093295</v>
      </c>
      <c r="F5274" s="2">
        <f t="shared" si="167"/>
        <v>36982.9606709148</v>
      </c>
    </row>
    <row r="5275" spans="1:6">
      <c r="A5275" s="5">
        <v>0.686556945631718</v>
      </c>
      <c r="B5275" s="5">
        <v>22524.4447794582</v>
      </c>
      <c r="C5275" s="5">
        <v>1.1833065860225</v>
      </c>
      <c r="D5275" s="5">
        <v>61002.5244979048</v>
      </c>
      <c r="E5275" s="2">
        <f t="shared" si="166"/>
        <v>0.496749640390782</v>
      </c>
      <c r="F5275" s="2">
        <f t="shared" si="167"/>
        <v>38478.0797184466</v>
      </c>
    </row>
    <row r="5276" spans="1:6">
      <c r="A5276" s="5">
        <v>0.691223142233966</v>
      </c>
      <c r="B5276" s="5">
        <v>18032.2978357279</v>
      </c>
      <c r="C5276" s="5">
        <v>1.22478345716013</v>
      </c>
      <c r="D5276" s="5">
        <v>55953.1277004511</v>
      </c>
      <c r="E5276" s="2">
        <f t="shared" si="166"/>
        <v>0.533560314926164</v>
      </c>
      <c r="F5276" s="2">
        <f t="shared" si="167"/>
        <v>37920.8298647232</v>
      </c>
    </row>
    <row r="5277" spans="1:6">
      <c r="A5277" s="5">
        <v>0.681222967079582</v>
      </c>
      <c r="B5277" s="5">
        <v>23020.9581221124</v>
      </c>
      <c r="C5277" s="5">
        <v>1.16524914960887</v>
      </c>
      <c r="D5277" s="5">
        <v>61467.113841085</v>
      </c>
      <c r="E5277" s="2">
        <f t="shared" si="166"/>
        <v>0.484026182529288</v>
      </c>
      <c r="F5277" s="2">
        <f t="shared" si="167"/>
        <v>38446.1557189726</v>
      </c>
    </row>
    <row r="5278" spans="1:6">
      <c r="A5278" s="5">
        <v>0.723002457131373</v>
      </c>
      <c r="B5278" s="5">
        <v>19997.1481914728</v>
      </c>
      <c r="C5278" s="5">
        <v>1.25015264226543</v>
      </c>
      <c r="D5278" s="5">
        <v>57699.4535395933</v>
      </c>
      <c r="E5278" s="2">
        <f t="shared" si="166"/>
        <v>0.527150185134057</v>
      </c>
      <c r="F5278" s="2">
        <f t="shared" si="167"/>
        <v>37702.3053481205</v>
      </c>
    </row>
    <row r="5279" spans="1:6">
      <c r="A5279" s="5">
        <v>0.735797805212299</v>
      </c>
      <c r="B5279" s="5">
        <v>22635.1861662577</v>
      </c>
      <c r="C5279" s="5">
        <v>1.28767485838332</v>
      </c>
      <c r="D5279" s="5">
        <v>59089.9444189774</v>
      </c>
      <c r="E5279" s="2">
        <f t="shared" si="166"/>
        <v>0.551877053171021</v>
      </c>
      <c r="F5279" s="2">
        <f t="shared" si="167"/>
        <v>36454.7582527197</v>
      </c>
    </row>
    <row r="5280" spans="1:6">
      <c r="A5280" s="5">
        <v>0.668235230185847</v>
      </c>
      <c r="B5280" s="5">
        <v>18456.368372272</v>
      </c>
      <c r="C5280" s="5">
        <v>1.17041443833772</v>
      </c>
      <c r="D5280" s="5">
        <v>53519.4626831268</v>
      </c>
      <c r="E5280" s="2">
        <f t="shared" si="166"/>
        <v>0.502179208151873</v>
      </c>
      <c r="F5280" s="2">
        <f t="shared" si="167"/>
        <v>35063.0943108548</v>
      </c>
    </row>
    <row r="5281" spans="1:6">
      <c r="A5281" s="5">
        <v>0.723800306356275</v>
      </c>
      <c r="B5281" s="5">
        <v>22589.9706130047</v>
      </c>
      <c r="C5281" s="5">
        <v>1.26605140273428</v>
      </c>
      <c r="D5281" s="5">
        <v>62549.83451609</v>
      </c>
      <c r="E5281" s="2">
        <f t="shared" si="166"/>
        <v>0.542251096378005</v>
      </c>
      <c r="F5281" s="2">
        <f t="shared" si="167"/>
        <v>39959.8639030853</v>
      </c>
    </row>
    <row r="5282" spans="1:6">
      <c r="A5282" s="5">
        <v>0.674071557087727</v>
      </c>
      <c r="B5282" s="5">
        <v>21409.7340329935</v>
      </c>
      <c r="C5282" s="5">
        <v>1.1709695671979</v>
      </c>
      <c r="D5282" s="5">
        <v>59577.3500090821</v>
      </c>
      <c r="E5282" s="2">
        <f t="shared" si="166"/>
        <v>0.496898010110173</v>
      </c>
      <c r="F5282" s="2">
        <f t="shared" si="167"/>
        <v>38167.6159760886</v>
      </c>
    </row>
    <row r="5283" spans="1:6">
      <c r="A5283" s="5">
        <v>0.741971244051626</v>
      </c>
      <c r="B5283" s="5">
        <v>18897.2965790521</v>
      </c>
      <c r="C5283" s="5">
        <v>1.29682044243075</v>
      </c>
      <c r="D5283" s="5">
        <v>53933.5326952864</v>
      </c>
      <c r="E5283" s="2">
        <f t="shared" si="166"/>
        <v>0.554849198379124</v>
      </c>
      <c r="F5283" s="2">
        <f t="shared" si="167"/>
        <v>35036.2361162343</v>
      </c>
    </row>
    <row r="5284" spans="1:6">
      <c r="A5284" s="5">
        <v>0.758570291495638</v>
      </c>
      <c r="B5284" s="5">
        <v>25959.2836706667</v>
      </c>
      <c r="C5284" s="5">
        <v>1.30298709297421</v>
      </c>
      <c r="D5284" s="5">
        <v>61073.4963926793</v>
      </c>
      <c r="E5284" s="2">
        <f t="shared" si="166"/>
        <v>0.544416801478572</v>
      </c>
      <c r="F5284" s="2">
        <f t="shared" si="167"/>
        <v>35114.2127220126</v>
      </c>
    </row>
    <row r="5285" spans="1:6">
      <c r="A5285" s="5">
        <v>0.748178112730886</v>
      </c>
      <c r="B5285" s="5">
        <v>19226.9932774315</v>
      </c>
      <c r="C5285" s="5">
        <v>1.29022956316807</v>
      </c>
      <c r="D5285" s="5">
        <v>56115.2770915266</v>
      </c>
      <c r="E5285" s="2">
        <f t="shared" si="166"/>
        <v>0.542051450437184</v>
      </c>
      <c r="F5285" s="2">
        <f t="shared" si="167"/>
        <v>36888.2838140951</v>
      </c>
    </row>
    <row r="5286" spans="1:6">
      <c r="A5286" s="5">
        <v>0.753587523105497</v>
      </c>
      <c r="B5286" s="5">
        <v>18394.2118321243</v>
      </c>
      <c r="C5286" s="5">
        <v>1.32360324914757</v>
      </c>
      <c r="D5286" s="5">
        <v>55577.446795876</v>
      </c>
      <c r="E5286" s="2">
        <f t="shared" si="166"/>
        <v>0.570015726042073</v>
      </c>
      <c r="F5286" s="2">
        <f t="shared" si="167"/>
        <v>37183.2349637517</v>
      </c>
    </row>
    <row r="5287" spans="1:6">
      <c r="A5287" s="5">
        <v>0.685906005192558</v>
      </c>
      <c r="B5287" s="5">
        <v>15844.0291560604</v>
      </c>
      <c r="C5287" s="5">
        <v>1.19072077805579</v>
      </c>
      <c r="D5287" s="5">
        <v>52733.2613984623</v>
      </c>
      <c r="E5287" s="2">
        <f t="shared" si="166"/>
        <v>0.504814772863232</v>
      </c>
      <c r="F5287" s="2">
        <f t="shared" si="167"/>
        <v>36889.2322424019</v>
      </c>
    </row>
    <row r="5288" spans="1:6">
      <c r="A5288" s="5">
        <v>0.750464577217096</v>
      </c>
      <c r="B5288" s="5">
        <v>20942.4958611914</v>
      </c>
      <c r="C5288" s="5">
        <v>1.32342841094197</v>
      </c>
      <c r="D5288" s="5">
        <v>59456.0711870432</v>
      </c>
      <c r="E5288" s="2">
        <f t="shared" si="166"/>
        <v>0.572963833724874</v>
      </c>
      <c r="F5288" s="2">
        <f t="shared" si="167"/>
        <v>38513.5753258518</v>
      </c>
    </row>
    <row r="5289" spans="1:6">
      <c r="A5289" s="5">
        <v>0.722874514760667</v>
      </c>
      <c r="B5289" s="5">
        <v>14663.8238481929</v>
      </c>
      <c r="C5289" s="5">
        <v>1.24443547662442</v>
      </c>
      <c r="D5289" s="5">
        <v>50529.2280030309</v>
      </c>
      <c r="E5289" s="2">
        <f t="shared" si="166"/>
        <v>0.521560961863753</v>
      </c>
      <c r="F5289" s="2">
        <f t="shared" si="167"/>
        <v>35865.404154838</v>
      </c>
    </row>
    <row r="5290" spans="1:6">
      <c r="A5290" s="5">
        <v>0.690362899935725</v>
      </c>
      <c r="B5290" s="5">
        <v>20188.3164206149</v>
      </c>
      <c r="C5290" s="5">
        <v>1.19426761917652</v>
      </c>
      <c r="D5290" s="5">
        <v>56685.7415861097</v>
      </c>
      <c r="E5290" s="2">
        <f t="shared" si="166"/>
        <v>0.503904719240795</v>
      </c>
      <c r="F5290" s="2">
        <f t="shared" si="167"/>
        <v>36497.4251654948</v>
      </c>
    </row>
    <row r="5291" spans="1:6">
      <c r="A5291" s="5">
        <v>0.738176934187591</v>
      </c>
      <c r="B5291" s="5">
        <v>23520.3468042126</v>
      </c>
      <c r="C5291" s="5">
        <v>1.28735193048249</v>
      </c>
      <c r="D5291" s="5">
        <v>63148.940968437</v>
      </c>
      <c r="E5291" s="2">
        <f t="shared" si="166"/>
        <v>0.549174996294899</v>
      </c>
      <c r="F5291" s="2">
        <f t="shared" si="167"/>
        <v>39628.5941642244</v>
      </c>
    </row>
    <row r="5292" spans="1:6">
      <c r="A5292" s="5">
        <v>0.666557393663719</v>
      </c>
      <c r="B5292" s="5">
        <v>21535.4743375619</v>
      </c>
      <c r="C5292" s="5">
        <v>1.16192213989573</v>
      </c>
      <c r="D5292" s="5">
        <v>56442.2785552271</v>
      </c>
      <c r="E5292" s="2">
        <f t="shared" si="166"/>
        <v>0.495364746232011</v>
      </c>
      <c r="F5292" s="2">
        <f t="shared" si="167"/>
        <v>34906.8042176652</v>
      </c>
    </row>
    <row r="5293" spans="1:6">
      <c r="A5293" s="5">
        <v>0.684524076570423</v>
      </c>
      <c r="B5293" s="5">
        <v>15874.7929786142</v>
      </c>
      <c r="C5293" s="5">
        <v>1.17554468018841</v>
      </c>
      <c r="D5293" s="5">
        <v>51668.715486344</v>
      </c>
      <c r="E5293" s="2">
        <f t="shared" si="166"/>
        <v>0.491020603617987</v>
      </c>
      <c r="F5293" s="2">
        <f t="shared" si="167"/>
        <v>35793.9225077298</v>
      </c>
    </row>
    <row r="5294" spans="1:6">
      <c r="A5294" s="5">
        <v>0.70245241376339</v>
      </c>
      <c r="B5294" s="5">
        <v>21184.806122239</v>
      </c>
      <c r="C5294" s="5">
        <v>1.21388614392258</v>
      </c>
      <c r="D5294" s="5">
        <v>60483.3253752728</v>
      </c>
      <c r="E5294" s="2">
        <f t="shared" si="166"/>
        <v>0.51143373015919</v>
      </c>
      <c r="F5294" s="2">
        <f t="shared" si="167"/>
        <v>39298.5192530338</v>
      </c>
    </row>
    <row r="5295" spans="1:6">
      <c r="A5295" s="5">
        <v>0.671119367901502</v>
      </c>
      <c r="B5295" s="5">
        <v>20783.6495202704</v>
      </c>
      <c r="C5295" s="5">
        <v>1.15021609404767</v>
      </c>
      <c r="D5295" s="5">
        <v>57847.8032689178</v>
      </c>
      <c r="E5295" s="2">
        <f t="shared" si="166"/>
        <v>0.479096726146168</v>
      </c>
      <c r="F5295" s="2">
        <f t="shared" si="167"/>
        <v>37064.1537486474</v>
      </c>
    </row>
    <row r="5296" spans="1:6">
      <c r="A5296" s="5">
        <v>0.690168493106131</v>
      </c>
      <c r="B5296" s="5">
        <v>24865.6150389556</v>
      </c>
      <c r="C5296" s="5">
        <v>1.20755533402064</v>
      </c>
      <c r="D5296" s="5">
        <v>63412.9936538466</v>
      </c>
      <c r="E5296" s="2">
        <f t="shared" si="166"/>
        <v>0.517386840914509</v>
      </c>
      <c r="F5296" s="2">
        <f t="shared" si="167"/>
        <v>38547.378614891</v>
      </c>
    </row>
    <row r="5297" spans="1:6">
      <c r="A5297" s="5">
        <v>0.704644174436699</v>
      </c>
      <c r="B5297" s="5">
        <v>22358.2740360272</v>
      </c>
      <c r="C5297" s="5">
        <v>1.22432499162484</v>
      </c>
      <c r="D5297" s="5">
        <v>58499.9993328956</v>
      </c>
      <c r="E5297" s="2">
        <f t="shared" si="166"/>
        <v>0.519680817188141</v>
      </c>
      <c r="F5297" s="2">
        <f t="shared" si="167"/>
        <v>36141.7252968684</v>
      </c>
    </row>
    <row r="5298" spans="1:6">
      <c r="A5298" s="5">
        <v>0.683658630875041</v>
      </c>
      <c r="B5298" s="5">
        <v>18140.4619103003</v>
      </c>
      <c r="C5298" s="5">
        <v>1.20811316700315</v>
      </c>
      <c r="D5298" s="5">
        <v>55484.2177112864</v>
      </c>
      <c r="E5298" s="2">
        <f t="shared" si="166"/>
        <v>0.524454536128109</v>
      </c>
      <c r="F5298" s="2">
        <f t="shared" si="167"/>
        <v>37343.7558009861</v>
      </c>
    </row>
    <row r="5299" spans="1:6">
      <c r="A5299" s="5">
        <v>0.747022290560649</v>
      </c>
      <c r="B5299" s="5">
        <v>18104.6940933497</v>
      </c>
      <c r="C5299" s="5">
        <v>1.31713338562086</v>
      </c>
      <c r="D5299" s="5">
        <v>56379.9604862861</v>
      </c>
      <c r="E5299" s="2">
        <f t="shared" si="166"/>
        <v>0.570111095060211</v>
      </c>
      <c r="F5299" s="2">
        <f t="shared" si="167"/>
        <v>38275.2663929364</v>
      </c>
    </row>
    <row r="5300" spans="1:6">
      <c r="A5300" s="5">
        <v>0.689586228998307</v>
      </c>
      <c r="B5300" s="5">
        <v>19049.256557903</v>
      </c>
      <c r="C5300" s="5">
        <v>1.208502787748</v>
      </c>
      <c r="D5300" s="5">
        <v>55114.8070559054</v>
      </c>
      <c r="E5300" s="2">
        <f t="shared" si="166"/>
        <v>0.518916558749693</v>
      </c>
      <c r="F5300" s="2">
        <f t="shared" si="167"/>
        <v>36065.5504980024</v>
      </c>
    </row>
    <row r="5301" spans="1:6">
      <c r="A5301" s="5">
        <v>0.727951564001108</v>
      </c>
      <c r="B5301" s="5">
        <v>22916.0959619315</v>
      </c>
      <c r="C5301" s="5">
        <v>1.24886548942813</v>
      </c>
      <c r="D5301" s="5">
        <v>60929.4185089445</v>
      </c>
      <c r="E5301" s="2">
        <f t="shared" si="166"/>
        <v>0.520913925427022</v>
      </c>
      <c r="F5301" s="2">
        <f t="shared" si="167"/>
        <v>38013.322547013</v>
      </c>
    </row>
    <row r="5302" spans="1:6">
      <c r="A5302" s="5">
        <v>0.736748977656859</v>
      </c>
      <c r="B5302" s="5">
        <v>16818.1158167404</v>
      </c>
      <c r="C5302" s="5">
        <v>1.34586120019125</v>
      </c>
      <c r="D5302" s="5">
        <v>54334.8852577128</v>
      </c>
      <c r="E5302" s="2">
        <f t="shared" si="166"/>
        <v>0.609112222534391</v>
      </c>
      <c r="F5302" s="2">
        <f t="shared" si="167"/>
        <v>37516.7694409724</v>
      </c>
    </row>
    <row r="5303" spans="1:6">
      <c r="A5303" s="5">
        <v>0.670130495168867</v>
      </c>
      <c r="B5303" s="5">
        <v>19133.1142469208</v>
      </c>
      <c r="C5303" s="5">
        <v>1.17245110660406</v>
      </c>
      <c r="D5303" s="5">
        <v>57678.0449996732</v>
      </c>
      <c r="E5303" s="2">
        <f t="shared" si="166"/>
        <v>0.502320611435193</v>
      </c>
      <c r="F5303" s="2">
        <f t="shared" si="167"/>
        <v>38544.9307527524</v>
      </c>
    </row>
    <row r="5304" spans="1:6">
      <c r="A5304" s="5">
        <v>0.715368532728722</v>
      </c>
      <c r="B5304" s="5">
        <v>21377.1034154945</v>
      </c>
      <c r="C5304" s="5">
        <v>1.22279216596052</v>
      </c>
      <c r="D5304" s="5">
        <v>58422.3443562157</v>
      </c>
      <c r="E5304" s="2">
        <f t="shared" si="166"/>
        <v>0.507423633231798</v>
      </c>
      <c r="F5304" s="2">
        <f t="shared" si="167"/>
        <v>37045.2409407212</v>
      </c>
    </row>
    <row r="5305" spans="1:6">
      <c r="A5305" s="5">
        <v>0.641835999455874</v>
      </c>
      <c r="B5305" s="5">
        <v>16722.9269865612</v>
      </c>
      <c r="C5305" s="5">
        <v>1.09965193657545</v>
      </c>
      <c r="D5305" s="5">
        <v>53709.9726306031</v>
      </c>
      <c r="E5305" s="2">
        <f t="shared" si="166"/>
        <v>0.457815937119576</v>
      </c>
      <c r="F5305" s="2">
        <f t="shared" si="167"/>
        <v>36987.0456440419</v>
      </c>
    </row>
    <row r="5306" spans="1:6">
      <c r="A5306" s="5">
        <v>0.722587468074814</v>
      </c>
      <c r="B5306" s="5">
        <v>22814.8450632677</v>
      </c>
      <c r="C5306" s="5">
        <v>1.23001567111991</v>
      </c>
      <c r="D5306" s="5">
        <v>60571.1647826045</v>
      </c>
      <c r="E5306" s="2">
        <f t="shared" si="166"/>
        <v>0.507428203045096</v>
      </c>
      <c r="F5306" s="2">
        <f t="shared" si="167"/>
        <v>37756.3197193368</v>
      </c>
    </row>
    <row r="5307" spans="1:6">
      <c r="A5307" s="5">
        <v>0.761882227009096</v>
      </c>
      <c r="B5307" s="5">
        <v>21212.1107002541</v>
      </c>
      <c r="C5307" s="5">
        <v>1.31362844721546</v>
      </c>
      <c r="D5307" s="5">
        <v>59157.1256901631</v>
      </c>
      <c r="E5307" s="2">
        <f t="shared" si="166"/>
        <v>0.551746220206364</v>
      </c>
      <c r="F5307" s="2">
        <f t="shared" si="167"/>
        <v>37945.014989909</v>
      </c>
    </row>
    <row r="5308" spans="1:6">
      <c r="A5308" s="5">
        <v>0.730038520136549</v>
      </c>
      <c r="B5308" s="5">
        <v>19278.919492813</v>
      </c>
      <c r="C5308" s="5">
        <v>1.28707694527359</v>
      </c>
      <c r="D5308" s="5">
        <v>56095.1400346924</v>
      </c>
      <c r="E5308" s="2">
        <f t="shared" si="166"/>
        <v>0.557038425137041</v>
      </c>
      <c r="F5308" s="2">
        <f t="shared" si="167"/>
        <v>36816.2205418794</v>
      </c>
    </row>
    <row r="5309" spans="1:6">
      <c r="A5309" s="5">
        <v>0.717473271476833</v>
      </c>
      <c r="B5309" s="5">
        <v>18892.3130473466</v>
      </c>
      <c r="C5309" s="5">
        <v>1.25014065453404</v>
      </c>
      <c r="D5309" s="5">
        <v>56290.5993175958</v>
      </c>
      <c r="E5309" s="2">
        <f t="shared" si="166"/>
        <v>0.532667383057207</v>
      </c>
      <c r="F5309" s="2">
        <f t="shared" si="167"/>
        <v>37398.2862702492</v>
      </c>
    </row>
    <row r="5310" spans="1:6">
      <c r="A5310" s="5">
        <v>0.66982407321339</v>
      </c>
      <c r="B5310" s="5">
        <v>17989.8736085434</v>
      </c>
      <c r="C5310" s="5">
        <v>1.1974180826639</v>
      </c>
      <c r="D5310" s="5">
        <v>54031.5347289928</v>
      </c>
      <c r="E5310" s="2">
        <f t="shared" si="166"/>
        <v>0.52759400945051</v>
      </c>
      <c r="F5310" s="2">
        <f t="shared" si="167"/>
        <v>36041.6611204494</v>
      </c>
    </row>
    <row r="5311" spans="1:6">
      <c r="A5311" s="5">
        <v>0.699301915872301</v>
      </c>
      <c r="B5311" s="5">
        <v>24126.9523074244</v>
      </c>
      <c r="C5311" s="5">
        <v>1.19250636019511</v>
      </c>
      <c r="D5311" s="5">
        <v>61286.9307519357</v>
      </c>
      <c r="E5311" s="2">
        <f t="shared" si="166"/>
        <v>0.493204444322809</v>
      </c>
      <c r="F5311" s="2">
        <f t="shared" si="167"/>
        <v>37159.9784445113</v>
      </c>
    </row>
    <row r="5312" spans="1:6">
      <c r="A5312" s="5">
        <v>0.674892256849213</v>
      </c>
      <c r="B5312" s="5">
        <v>22152.7729076077</v>
      </c>
      <c r="C5312" s="5">
        <v>1.1676447883992</v>
      </c>
      <c r="D5312" s="5">
        <v>60907.6032298788</v>
      </c>
      <c r="E5312" s="2">
        <f t="shared" si="166"/>
        <v>0.492752531549987</v>
      </c>
      <c r="F5312" s="2">
        <f t="shared" si="167"/>
        <v>38754.8303222711</v>
      </c>
    </row>
    <row r="5313" spans="1:6">
      <c r="A5313" s="5">
        <v>0.709573527884391</v>
      </c>
      <c r="B5313" s="5">
        <v>17950.7622149552</v>
      </c>
      <c r="C5313" s="5">
        <v>1.22550685301662</v>
      </c>
      <c r="D5313" s="5">
        <v>53820.9039637322</v>
      </c>
      <c r="E5313" s="2">
        <f t="shared" si="166"/>
        <v>0.515933325132229</v>
      </c>
      <c r="F5313" s="2">
        <f t="shared" si="167"/>
        <v>35870.141748777</v>
      </c>
    </row>
    <row r="5314" spans="1:6">
      <c r="A5314" s="5">
        <v>0.753617525713169</v>
      </c>
      <c r="B5314" s="5">
        <v>22684.6890587384</v>
      </c>
      <c r="C5314" s="5">
        <v>1.28583817123541</v>
      </c>
      <c r="D5314" s="5">
        <v>61444.3474821533</v>
      </c>
      <c r="E5314" s="2">
        <f t="shared" si="166"/>
        <v>0.532220645522241</v>
      </c>
      <c r="F5314" s="2">
        <f t="shared" si="167"/>
        <v>38759.6584234149</v>
      </c>
    </row>
    <row r="5315" spans="1:6">
      <c r="A5315" s="5">
        <v>0.709639383724988</v>
      </c>
      <c r="B5315" s="5">
        <v>23081.7001617736</v>
      </c>
      <c r="C5315" s="5">
        <v>1.20077730091312</v>
      </c>
      <c r="D5315" s="5">
        <v>62163.5001631547</v>
      </c>
      <c r="E5315" s="2">
        <f t="shared" si="166"/>
        <v>0.491137917188132</v>
      </c>
      <c r="F5315" s="2">
        <f t="shared" si="167"/>
        <v>39081.8000013811</v>
      </c>
    </row>
    <row r="5316" spans="1:6">
      <c r="A5316" s="5">
        <v>0.694081280522929</v>
      </c>
      <c r="B5316" s="5">
        <v>16462.6448081639</v>
      </c>
      <c r="C5316" s="5">
        <v>1.21262562455427</v>
      </c>
      <c r="D5316" s="5">
        <v>52133.8851811663</v>
      </c>
      <c r="E5316" s="2">
        <f t="shared" ref="E5316:E5379" si="168">C5316-A5316</f>
        <v>0.518544344031341</v>
      </c>
      <c r="F5316" s="2">
        <f t="shared" ref="F5316:F5379" si="169">D5316-B5316</f>
        <v>35671.2403730024</v>
      </c>
    </row>
    <row r="5317" spans="1:6">
      <c r="A5317" s="5">
        <v>0.677020374709403</v>
      </c>
      <c r="B5317" s="5">
        <v>29168.1758305167</v>
      </c>
      <c r="C5317" s="5">
        <v>1.19296494895832</v>
      </c>
      <c r="D5317" s="5">
        <v>72269.7090105271</v>
      </c>
      <c r="E5317" s="2">
        <f t="shared" si="168"/>
        <v>0.515944574248917</v>
      </c>
      <c r="F5317" s="2">
        <f t="shared" si="169"/>
        <v>43101.5331800104</v>
      </c>
    </row>
    <row r="5318" spans="1:6">
      <c r="A5318" s="5">
        <v>0.701012188137753</v>
      </c>
      <c r="B5318" s="5">
        <v>17696.9836102442</v>
      </c>
      <c r="C5318" s="5">
        <v>1.24593081573053</v>
      </c>
      <c r="D5318" s="5">
        <v>53714.3613028535</v>
      </c>
      <c r="E5318" s="2">
        <f t="shared" si="168"/>
        <v>0.544918627592777</v>
      </c>
      <c r="F5318" s="2">
        <f t="shared" si="169"/>
        <v>36017.3776926093</v>
      </c>
    </row>
    <row r="5319" spans="1:6">
      <c r="A5319" s="5">
        <v>0.66864867571818</v>
      </c>
      <c r="B5319" s="5">
        <v>18461.1442497599</v>
      </c>
      <c r="C5319" s="5">
        <v>1.10464660174643</v>
      </c>
      <c r="D5319" s="5">
        <v>54310.7565453912</v>
      </c>
      <c r="E5319" s="2">
        <f t="shared" si="168"/>
        <v>0.43599792602825</v>
      </c>
      <c r="F5319" s="2">
        <f t="shared" si="169"/>
        <v>35849.6122956313</v>
      </c>
    </row>
    <row r="5320" spans="1:6">
      <c r="A5320" s="5">
        <v>0.736065306202105</v>
      </c>
      <c r="B5320" s="5">
        <v>16698.8029883674</v>
      </c>
      <c r="C5320" s="5">
        <v>1.29311507291178</v>
      </c>
      <c r="D5320" s="5">
        <v>53793.1029878129</v>
      </c>
      <c r="E5320" s="2">
        <f t="shared" si="168"/>
        <v>0.557049766709675</v>
      </c>
      <c r="F5320" s="2">
        <f t="shared" si="169"/>
        <v>37094.2999994455</v>
      </c>
    </row>
    <row r="5321" spans="1:6">
      <c r="A5321" s="5">
        <v>0.746294513254192</v>
      </c>
      <c r="B5321" s="5">
        <v>19924.4413067277</v>
      </c>
      <c r="C5321" s="5">
        <v>1.32161072947512</v>
      </c>
      <c r="D5321" s="5">
        <v>54319.7001239074</v>
      </c>
      <c r="E5321" s="2">
        <f t="shared" si="168"/>
        <v>0.575316216220928</v>
      </c>
      <c r="F5321" s="2">
        <f t="shared" si="169"/>
        <v>34395.2588171797</v>
      </c>
    </row>
    <row r="5322" spans="1:6">
      <c r="A5322" s="5">
        <v>0.702020562166332</v>
      </c>
      <c r="B5322" s="5">
        <v>20560.2035211371</v>
      </c>
      <c r="C5322" s="5">
        <v>1.18925257153931</v>
      </c>
      <c r="D5322" s="5">
        <v>57864.8175780638</v>
      </c>
      <c r="E5322" s="2">
        <f t="shared" si="168"/>
        <v>0.487232009372978</v>
      </c>
      <c r="F5322" s="2">
        <f t="shared" si="169"/>
        <v>37304.6140569267</v>
      </c>
    </row>
    <row r="5323" spans="1:6">
      <c r="A5323" s="5">
        <v>0.73184820142258</v>
      </c>
      <c r="B5323" s="5">
        <v>19495.749157013</v>
      </c>
      <c r="C5323" s="5">
        <v>1.21514865582873</v>
      </c>
      <c r="D5323" s="5">
        <v>55003.0599013907</v>
      </c>
      <c r="E5323" s="2">
        <f t="shared" si="168"/>
        <v>0.48330045440615</v>
      </c>
      <c r="F5323" s="2">
        <f t="shared" si="169"/>
        <v>35507.3107443777</v>
      </c>
    </row>
    <row r="5324" spans="1:6">
      <c r="A5324" s="5">
        <v>0.722083501858019</v>
      </c>
      <c r="B5324" s="5">
        <v>20996.2599738199</v>
      </c>
      <c r="C5324" s="5">
        <v>1.24932278337333</v>
      </c>
      <c r="D5324" s="5">
        <v>56903.5326116346</v>
      </c>
      <c r="E5324" s="2">
        <f t="shared" si="168"/>
        <v>0.527239281515311</v>
      </c>
      <c r="F5324" s="2">
        <f t="shared" si="169"/>
        <v>35907.2726378147</v>
      </c>
    </row>
    <row r="5325" spans="1:6">
      <c r="A5325" s="5">
        <v>0.678604655987466</v>
      </c>
      <c r="B5325" s="5">
        <v>17208.8868484147</v>
      </c>
      <c r="C5325" s="5">
        <v>1.16737208713064</v>
      </c>
      <c r="D5325" s="5">
        <v>52762.118707707</v>
      </c>
      <c r="E5325" s="2">
        <f t="shared" si="168"/>
        <v>0.488767431143174</v>
      </c>
      <c r="F5325" s="2">
        <f t="shared" si="169"/>
        <v>35553.2318592923</v>
      </c>
    </row>
    <row r="5326" spans="1:6">
      <c r="A5326" s="5">
        <v>0.675016319856847</v>
      </c>
      <c r="B5326" s="5">
        <v>20990.6645747286</v>
      </c>
      <c r="C5326" s="5">
        <v>1.17483011305286</v>
      </c>
      <c r="D5326" s="5">
        <v>59538.2558007407</v>
      </c>
      <c r="E5326" s="2">
        <f t="shared" si="168"/>
        <v>0.499813793196013</v>
      </c>
      <c r="F5326" s="2">
        <f t="shared" si="169"/>
        <v>38547.5912260121</v>
      </c>
    </row>
    <row r="5327" spans="1:6">
      <c r="A5327" s="5">
        <v>0.722427467345282</v>
      </c>
      <c r="B5327" s="5">
        <v>21385.292728804</v>
      </c>
      <c r="C5327" s="5">
        <v>1.27924082067409</v>
      </c>
      <c r="D5327" s="5">
        <v>57808.4064933456</v>
      </c>
      <c r="E5327" s="2">
        <f t="shared" si="168"/>
        <v>0.556813353328808</v>
      </c>
      <c r="F5327" s="2">
        <f t="shared" si="169"/>
        <v>36423.1137645416</v>
      </c>
    </row>
    <row r="5328" spans="1:6">
      <c r="A5328" s="5">
        <v>0.725961640169506</v>
      </c>
      <c r="B5328" s="5">
        <v>16024.8284128197</v>
      </c>
      <c r="C5328" s="5">
        <v>1.2560888604078</v>
      </c>
      <c r="D5328" s="5">
        <v>50278.3625199922</v>
      </c>
      <c r="E5328" s="2">
        <f t="shared" si="168"/>
        <v>0.530127220238294</v>
      </c>
      <c r="F5328" s="2">
        <f t="shared" si="169"/>
        <v>34253.5341071725</v>
      </c>
    </row>
    <row r="5329" spans="1:6">
      <c r="A5329" s="5">
        <v>0.731898542967748</v>
      </c>
      <c r="B5329" s="5">
        <v>19789.403144837</v>
      </c>
      <c r="C5329" s="5">
        <v>1.28383398299</v>
      </c>
      <c r="D5329" s="5">
        <v>53786.4584736065</v>
      </c>
      <c r="E5329" s="2">
        <f t="shared" si="168"/>
        <v>0.551935440022252</v>
      </c>
      <c r="F5329" s="2">
        <f t="shared" si="169"/>
        <v>33997.0553287695</v>
      </c>
    </row>
    <row r="5330" spans="1:6">
      <c r="A5330" s="5">
        <v>0.698032330935657</v>
      </c>
      <c r="B5330" s="5">
        <v>18262.6414924215</v>
      </c>
      <c r="C5330" s="5">
        <v>1.22001135699917</v>
      </c>
      <c r="D5330" s="5">
        <v>57165.0948190237</v>
      </c>
      <c r="E5330" s="2">
        <f t="shared" si="168"/>
        <v>0.521979026063513</v>
      </c>
      <c r="F5330" s="2">
        <f t="shared" si="169"/>
        <v>38902.4533266022</v>
      </c>
    </row>
    <row r="5331" spans="1:6">
      <c r="A5331" s="5">
        <v>0.694028918752882</v>
      </c>
      <c r="B5331" s="5">
        <v>20923.1135592046</v>
      </c>
      <c r="C5331" s="5">
        <v>1.19140394670504</v>
      </c>
      <c r="D5331" s="5">
        <v>57645.1677295022</v>
      </c>
      <c r="E5331" s="2">
        <f t="shared" si="168"/>
        <v>0.497375027952158</v>
      </c>
      <c r="F5331" s="2">
        <f t="shared" si="169"/>
        <v>36722.0541702976</v>
      </c>
    </row>
    <row r="5332" spans="1:6">
      <c r="A5332" s="5">
        <v>0.659819436934012</v>
      </c>
      <c r="B5332" s="5">
        <v>23059.3644036861</v>
      </c>
      <c r="C5332" s="5">
        <v>1.17310304681993</v>
      </c>
      <c r="D5332" s="5">
        <v>63067.8327158119</v>
      </c>
      <c r="E5332" s="2">
        <f t="shared" si="168"/>
        <v>0.513283609885918</v>
      </c>
      <c r="F5332" s="2">
        <f t="shared" si="169"/>
        <v>40008.4683121258</v>
      </c>
    </row>
    <row r="5333" spans="1:6">
      <c r="A5333" s="5">
        <v>0.73293924114876</v>
      </c>
      <c r="B5333" s="5">
        <v>22887.0158537095</v>
      </c>
      <c r="C5333" s="5">
        <v>1.2964698367441</v>
      </c>
      <c r="D5333" s="5">
        <v>65014.6029005483</v>
      </c>
      <c r="E5333" s="2">
        <f t="shared" si="168"/>
        <v>0.56353059559534</v>
      </c>
      <c r="F5333" s="2">
        <f t="shared" si="169"/>
        <v>42127.5870468388</v>
      </c>
    </row>
    <row r="5334" spans="1:6">
      <c r="A5334" s="5">
        <v>0.66780978349675</v>
      </c>
      <c r="B5334" s="5">
        <v>19368.2976172853</v>
      </c>
      <c r="C5334" s="5">
        <v>1.17458761464677</v>
      </c>
      <c r="D5334" s="5">
        <v>56694.1638523032</v>
      </c>
      <c r="E5334" s="2">
        <f t="shared" si="168"/>
        <v>0.50677783115002</v>
      </c>
      <c r="F5334" s="2">
        <f t="shared" si="169"/>
        <v>37325.8662350179</v>
      </c>
    </row>
    <row r="5335" spans="1:6">
      <c r="A5335" s="5">
        <v>0.701359701977699</v>
      </c>
      <c r="B5335" s="5">
        <v>16544.2574764648</v>
      </c>
      <c r="C5335" s="5">
        <v>1.19017929768512</v>
      </c>
      <c r="D5335" s="5">
        <v>52416.5907185782</v>
      </c>
      <c r="E5335" s="2">
        <f t="shared" si="168"/>
        <v>0.488819595707421</v>
      </c>
      <c r="F5335" s="2">
        <f t="shared" si="169"/>
        <v>35872.3332421134</v>
      </c>
    </row>
    <row r="5336" spans="1:6">
      <c r="A5336" s="5">
        <v>0.776317691600297</v>
      </c>
      <c r="B5336" s="5">
        <v>19808.4319780387</v>
      </c>
      <c r="C5336" s="5">
        <v>1.35028917011989</v>
      </c>
      <c r="D5336" s="5">
        <v>56539.0916525824</v>
      </c>
      <c r="E5336" s="2">
        <f t="shared" si="168"/>
        <v>0.573971478519593</v>
      </c>
      <c r="F5336" s="2">
        <f t="shared" si="169"/>
        <v>36730.6596745437</v>
      </c>
    </row>
    <row r="5337" spans="1:6">
      <c r="A5337" s="5">
        <v>0.735586836996962</v>
      </c>
      <c r="B5337" s="5">
        <v>20937.9343828345</v>
      </c>
      <c r="C5337" s="5">
        <v>1.25482543708008</v>
      </c>
      <c r="D5337" s="5">
        <v>57656.185055754</v>
      </c>
      <c r="E5337" s="2">
        <f t="shared" si="168"/>
        <v>0.519238600083118</v>
      </c>
      <c r="F5337" s="2">
        <f t="shared" si="169"/>
        <v>36718.2506729195</v>
      </c>
    </row>
    <row r="5338" spans="1:6">
      <c r="A5338" s="5">
        <v>0.714747395389704</v>
      </c>
      <c r="B5338" s="5">
        <v>14936.7781954682</v>
      </c>
      <c r="C5338" s="5">
        <v>1.23845438649324</v>
      </c>
      <c r="D5338" s="5">
        <v>50545.7994130918</v>
      </c>
      <c r="E5338" s="2">
        <f t="shared" si="168"/>
        <v>0.523706991103536</v>
      </c>
      <c r="F5338" s="2">
        <f t="shared" si="169"/>
        <v>35609.0212176236</v>
      </c>
    </row>
    <row r="5339" spans="1:6">
      <c r="A5339" s="5">
        <v>0.699311652244924</v>
      </c>
      <c r="B5339" s="5">
        <v>19830.2049347432</v>
      </c>
      <c r="C5339" s="5">
        <v>1.19923671125461</v>
      </c>
      <c r="D5339" s="5">
        <v>56479.2059461867</v>
      </c>
      <c r="E5339" s="2">
        <f t="shared" si="168"/>
        <v>0.499925059009686</v>
      </c>
      <c r="F5339" s="2">
        <f t="shared" si="169"/>
        <v>36649.0010114435</v>
      </c>
    </row>
    <row r="5340" spans="1:6">
      <c r="A5340" s="5">
        <v>0.723116554891729</v>
      </c>
      <c r="B5340" s="5">
        <v>21261.8600399584</v>
      </c>
      <c r="C5340" s="5">
        <v>1.27044568926503</v>
      </c>
      <c r="D5340" s="5">
        <v>58624.8455287231</v>
      </c>
      <c r="E5340" s="2">
        <f t="shared" si="168"/>
        <v>0.547329134373301</v>
      </c>
      <c r="F5340" s="2">
        <f t="shared" si="169"/>
        <v>37362.9854887647</v>
      </c>
    </row>
    <row r="5341" spans="1:6">
      <c r="A5341" s="5">
        <v>0.701384040182865</v>
      </c>
      <c r="B5341" s="5">
        <v>21398.7338707897</v>
      </c>
      <c r="C5341" s="5">
        <v>1.16709440748109</v>
      </c>
      <c r="D5341" s="5">
        <v>60202.3927718823</v>
      </c>
      <c r="E5341" s="2">
        <f t="shared" si="168"/>
        <v>0.465710367298225</v>
      </c>
      <c r="F5341" s="2">
        <f t="shared" si="169"/>
        <v>38803.6589010926</v>
      </c>
    </row>
    <row r="5342" spans="1:6">
      <c r="A5342" s="5">
        <v>0.726213642563094</v>
      </c>
      <c r="B5342" s="5">
        <v>16961.8149280933</v>
      </c>
      <c r="C5342" s="5">
        <v>1.24099795280851</v>
      </c>
      <c r="D5342" s="5">
        <v>50268.6427010041</v>
      </c>
      <c r="E5342" s="2">
        <f t="shared" si="168"/>
        <v>0.514784310245416</v>
      </c>
      <c r="F5342" s="2">
        <f t="shared" si="169"/>
        <v>33306.8277729108</v>
      </c>
    </row>
    <row r="5343" spans="1:6">
      <c r="A5343" s="5">
        <v>0.710391492691299</v>
      </c>
      <c r="B5343" s="5">
        <v>21671.4930701225</v>
      </c>
      <c r="C5343" s="5">
        <v>1.24025625138768</v>
      </c>
      <c r="D5343" s="5">
        <v>59956.3385185598</v>
      </c>
      <c r="E5343" s="2">
        <f t="shared" si="168"/>
        <v>0.529864758696381</v>
      </c>
      <c r="F5343" s="2">
        <f t="shared" si="169"/>
        <v>38284.8454484373</v>
      </c>
    </row>
    <row r="5344" spans="1:6">
      <c r="A5344" s="5">
        <v>0.660731465872008</v>
      </c>
      <c r="B5344" s="5">
        <v>17604.0004519461</v>
      </c>
      <c r="C5344" s="5">
        <v>1.14105837677257</v>
      </c>
      <c r="D5344" s="5">
        <v>53626.878003741</v>
      </c>
      <c r="E5344" s="2">
        <f t="shared" si="168"/>
        <v>0.480326910900562</v>
      </c>
      <c r="F5344" s="2">
        <f t="shared" si="169"/>
        <v>36022.8775517949</v>
      </c>
    </row>
    <row r="5345" spans="1:6">
      <c r="A5345" s="5">
        <v>0.691197172503146</v>
      </c>
      <c r="B5345" s="5">
        <v>16281.617070963</v>
      </c>
      <c r="C5345" s="5">
        <v>1.18874268383156</v>
      </c>
      <c r="D5345" s="5">
        <v>52865.4936281933</v>
      </c>
      <c r="E5345" s="2">
        <f t="shared" si="168"/>
        <v>0.497545511328414</v>
      </c>
      <c r="F5345" s="2">
        <f t="shared" si="169"/>
        <v>36583.8765572303</v>
      </c>
    </row>
    <row r="5346" spans="1:6">
      <c r="A5346" s="5">
        <v>0.646987835574079</v>
      </c>
      <c r="B5346" s="5">
        <v>20506.8303133633</v>
      </c>
      <c r="C5346" s="5">
        <v>1.1028693418711</v>
      </c>
      <c r="D5346" s="5">
        <v>57830.9142542736</v>
      </c>
      <c r="E5346" s="2">
        <f t="shared" si="168"/>
        <v>0.455881506297021</v>
      </c>
      <c r="F5346" s="2">
        <f t="shared" si="169"/>
        <v>37324.0839409103</v>
      </c>
    </row>
    <row r="5347" spans="1:6">
      <c r="A5347" s="5">
        <v>0.729540877521639</v>
      </c>
      <c r="B5347" s="5">
        <v>21706.6945704847</v>
      </c>
      <c r="C5347" s="5">
        <v>1.25836225090215</v>
      </c>
      <c r="D5347" s="5">
        <v>57127.3318912187</v>
      </c>
      <c r="E5347" s="2">
        <f t="shared" si="168"/>
        <v>0.528821373380511</v>
      </c>
      <c r="F5347" s="2">
        <f t="shared" si="169"/>
        <v>35420.637320734</v>
      </c>
    </row>
    <row r="5348" spans="1:6">
      <c r="A5348" s="5">
        <v>0.702273065479622</v>
      </c>
      <c r="B5348" s="5">
        <v>18748.1688971474</v>
      </c>
      <c r="C5348" s="5">
        <v>1.1944434933815</v>
      </c>
      <c r="D5348" s="5">
        <v>56659.6526055856</v>
      </c>
      <c r="E5348" s="2">
        <f t="shared" si="168"/>
        <v>0.492170427901878</v>
      </c>
      <c r="F5348" s="2">
        <f t="shared" si="169"/>
        <v>37911.4837084382</v>
      </c>
    </row>
    <row r="5349" spans="1:6">
      <c r="A5349" s="5">
        <v>0.713729391542639</v>
      </c>
      <c r="B5349" s="5">
        <v>21893.9811319043</v>
      </c>
      <c r="C5349" s="5">
        <v>1.2821139044283</v>
      </c>
      <c r="D5349" s="5">
        <v>58985.5583096772</v>
      </c>
      <c r="E5349" s="2">
        <f t="shared" si="168"/>
        <v>0.568384512885661</v>
      </c>
      <c r="F5349" s="2">
        <f t="shared" si="169"/>
        <v>37091.5771777729</v>
      </c>
    </row>
    <row r="5350" spans="1:6">
      <c r="A5350" s="5">
        <v>0.685803862754682</v>
      </c>
      <c r="B5350" s="5">
        <v>24113.6886130007</v>
      </c>
      <c r="C5350" s="5">
        <v>1.15194325660461</v>
      </c>
      <c r="D5350" s="5">
        <v>66524.5365372287</v>
      </c>
      <c r="E5350" s="2">
        <f t="shared" si="168"/>
        <v>0.466139393849928</v>
      </c>
      <c r="F5350" s="2">
        <f t="shared" si="169"/>
        <v>42410.847924228</v>
      </c>
    </row>
    <row r="5351" spans="1:6">
      <c r="A5351" s="5">
        <v>0.646704620629048</v>
      </c>
      <c r="B5351" s="5">
        <v>18821.6905092732</v>
      </c>
      <c r="C5351" s="5">
        <v>1.12212340133822</v>
      </c>
      <c r="D5351" s="5">
        <v>55889.7310663074</v>
      </c>
      <c r="E5351" s="2">
        <f t="shared" si="168"/>
        <v>0.475418780709172</v>
      </c>
      <c r="F5351" s="2">
        <f t="shared" si="169"/>
        <v>37068.0405570342</v>
      </c>
    </row>
    <row r="5352" spans="1:6">
      <c r="A5352" s="5">
        <v>0.697303017846335</v>
      </c>
      <c r="B5352" s="5">
        <v>22668.1057109763</v>
      </c>
      <c r="C5352" s="5">
        <v>1.22679023004891</v>
      </c>
      <c r="D5352" s="5">
        <v>62520.2980540265</v>
      </c>
      <c r="E5352" s="2">
        <f t="shared" si="168"/>
        <v>0.529487212202575</v>
      </c>
      <c r="F5352" s="2">
        <f t="shared" si="169"/>
        <v>39852.1923430502</v>
      </c>
    </row>
    <row r="5353" spans="1:6">
      <c r="A5353" s="5">
        <v>0.720188340394194</v>
      </c>
      <c r="B5353" s="5">
        <v>16894.5294947022</v>
      </c>
      <c r="C5353" s="5">
        <v>1.21797345654889</v>
      </c>
      <c r="D5353" s="5">
        <v>54161.1993545048</v>
      </c>
      <c r="E5353" s="2">
        <f t="shared" si="168"/>
        <v>0.497785116154696</v>
      </c>
      <c r="F5353" s="2">
        <f t="shared" si="169"/>
        <v>37266.6698598026</v>
      </c>
    </row>
    <row r="5354" spans="1:6">
      <c r="A5354" s="5">
        <v>0.698403777368367</v>
      </c>
      <c r="B5354" s="5">
        <v>23113.8295530156</v>
      </c>
      <c r="C5354" s="5">
        <v>1.16377620674679</v>
      </c>
      <c r="D5354" s="5">
        <v>59455.4159009884</v>
      </c>
      <c r="E5354" s="2">
        <f t="shared" si="168"/>
        <v>0.465372429378423</v>
      </c>
      <c r="F5354" s="2">
        <f t="shared" si="169"/>
        <v>36341.5863479728</v>
      </c>
    </row>
    <row r="5355" spans="1:6">
      <c r="A5355" s="5">
        <v>0.740381037503703</v>
      </c>
      <c r="B5355" s="5">
        <v>15471.6822540116</v>
      </c>
      <c r="C5355" s="5">
        <v>1.27148700680229</v>
      </c>
      <c r="D5355" s="5">
        <v>53038.0950469751</v>
      </c>
      <c r="E5355" s="2">
        <f t="shared" si="168"/>
        <v>0.531105969298587</v>
      </c>
      <c r="F5355" s="2">
        <f t="shared" si="169"/>
        <v>37566.4127929635</v>
      </c>
    </row>
    <row r="5356" spans="1:6">
      <c r="A5356" s="5">
        <v>0.708018175011591</v>
      </c>
      <c r="B5356" s="5">
        <v>21780.9294887414</v>
      </c>
      <c r="C5356" s="5">
        <v>1.19796973894338</v>
      </c>
      <c r="D5356" s="5">
        <v>59337.0827331947</v>
      </c>
      <c r="E5356" s="2">
        <f t="shared" si="168"/>
        <v>0.489951563931789</v>
      </c>
      <c r="F5356" s="2">
        <f t="shared" si="169"/>
        <v>37556.1532444533</v>
      </c>
    </row>
    <row r="5357" spans="1:6">
      <c r="A5357" s="5">
        <v>0.658062255549931</v>
      </c>
      <c r="B5357" s="5">
        <v>19527.9590906106</v>
      </c>
      <c r="C5357" s="5">
        <v>1.15792211305663</v>
      </c>
      <c r="D5357" s="5">
        <v>58757.6293999919</v>
      </c>
      <c r="E5357" s="2">
        <f t="shared" si="168"/>
        <v>0.499859857506699</v>
      </c>
      <c r="F5357" s="2">
        <f t="shared" si="169"/>
        <v>39229.6703093813</v>
      </c>
    </row>
    <row r="5358" spans="1:6">
      <c r="A5358" s="5">
        <v>0.671452466718361</v>
      </c>
      <c r="B5358" s="5">
        <v>15338.8196826707</v>
      </c>
      <c r="C5358" s="5">
        <v>1.14190816371208</v>
      </c>
      <c r="D5358" s="5">
        <v>51862.1519404393</v>
      </c>
      <c r="E5358" s="2">
        <f t="shared" si="168"/>
        <v>0.470455696993719</v>
      </c>
      <c r="F5358" s="2">
        <f t="shared" si="169"/>
        <v>36523.3322577686</v>
      </c>
    </row>
    <row r="5359" spans="1:6">
      <c r="A5359" s="5">
        <v>0.645733050310721</v>
      </c>
      <c r="B5359" s="5">
        <v>20319.8354445972</v>
      </c>
      <c r="C5359" s="5">
        <v>1.12682038329122</v>
      </c>
      <c r="D5359" s="5">
        <v>57669.4183876018</v>
      </c>
      <c r="E5359" s="2">
        <f t="shared" si="168"/>
        <v>0.481087332980499</v>
      </c>
      <c r="F5359" s="2">
        <f t="shared" si="169"/>
        <v>37349.5829430046</v>
      </c>
    </row>
    <row r="5360" spans="1:6">
      <c r="A5360" s="5">
        <v>0.713961489323221</v>
      </c>
      <c r="B5360" s="5">
        <v>23217.6034389528</v>
      </c>
      <c r="C5360" s="5">
        <v>1.2629890520683</v>
      </c>
      <c r="D5360" s="5">
        <v>63568.6485093776</v>
      </c>
      <c r="E5360" s="2">
        <f t="shared" si="168"/>
        <v>0.549027562745079</v>
      </c>
      <c r="F5360" s="2">
        <f t="shared" si="169"/>
        <v>40351.0450704248</v>
      </c>
    </row>
    <row r="5361" spans="1:6">
      <c r="A5361" s="5">
        <v>0.677908095301576</v>
      </c>
      <c r="B5361" s="5">
        <v>17698.9335550355</v>
      </c>
      <c r="C5361" s="5">
        <v>1.14864361034477</v>
      </c>
      <c r="D5361" s="5">
        <v>54182.3872195887</v>
      </c>
      <c r="E5361" s="2">
        <f t="shared" si="168"/>
        <v>0.470735515043194</v>
      </c>
      <c r="F5361" s="2">
        <f t="shared" si="169"/>
        <v>36483.4536645532</v>
      </c>
    </row>
    <row r="5362" spans="1:6">
      <c r="A5362" s="5">
        <v>0.712779356862209</v>
      </c>
      <c r="B5362" s="5">
        <v>17578.7106792171</v>
      </c>
      <c r="C5362" s="5">
        <v>1.24257284338611</v>
      </c>
      <c r="D5362" s="5">
        <v>53722.4168338408</v>
      </c>
      <c r="E5362" s="2">
        <f t="shared" si="168"/>
        <v>0.529793486523901</v>
      </c>
      <c r="F5362" s="2">
        <f t="shared" si="169"/>
        <v>36143.7061546237</v>
      </c>
    </row>
    <row r="5363" spans="1:6">
      <c r="A5363" s="5">
        <v>0.726114912488945</v>
      </c>
      <c r="B5363" s="5">
        <v>17918.1184851009</v>
      </c>
      <c r="C5363" s="5">
        <v>1.26195294053555</v>
      </c>
      <c r="D5363" s="5">
        <v>56552.538011347</v>
      </c>
      <c r="E5363" s="2">
        <f t="shared" si="168"/>
        <v>0.535838028046605</v>
      </c>
      <c r="F5363" s="2">
        <f t="shared" si="169"/>
        <v>38634.4195262461</v>
      </c>
    </row>
    <row r="5364" spans="1:6">
      <c r="A5364" s="5">
        <v>0.74671276746341</v>
      </c>
      <c r="B5364" s="5">
        <v>21895.8440002018</v>
      </c>
      <c r="C5364" s="5">
        <v>1.27560855606245</v>
      </c>
      <c r="D5364" s="5">
        <v>59016.6695052375</v>
      </c>
      <c r="E5364" s="2">
        <f t="shared" si="168"/>
        <v>0.52889578859904</v>
      </c>
      <c r="F5364" s="2">
        <f t="shared" si="169"/>
        <v>37120.8255050357</v>
      </c>
    </row>
    <row r="5365" spans="1:6">
      <c r="A5365" s="5">
        <v>0.692076933826833</v>
      </c>
      <c r="B5365" s="5">
        <v>18982.8363908729</v>
      </c>
      <c r="C5365" s="5">
        <v>1.21269826810017</v>
      </c>
      <c r="D5365" s="5">
        <v>55876.9754004871</v>
      </c>
      <c r="E5365" s="2">
        <f t="shared" si="168"/>
        <v>0.520621334273337</v>
      </c>
      <c r="F5365" s="2">
        <f t="shared" si="169"/>
        <v>36894.1390096142</v>
      </c>
    </row>
    <row r="5366" spans="1:6">
      <c r="A5366" s="5">
        <v>0.689208636297154</v>
      </c>
      <c r="B5366" s="5">
        <v>16274.4257330024</v>
      </c>
      <c r="C5366" s="5">
        <v>1.19009948087885</v>
      </c>
      <c r="D5366" s="5">
        <v>52504.4441028018</v>
      </c>
      <c r="E5366" s="2">
        <f t="shared" si="168"/>
        <v>0.500890844581696</v>
      </c>
      <c r="F5366" s="2">
        <f t="shared" si="169"/>
        <v>36230.0183697994</v>
      </c>
    </row>
    <row r="5367" spans="1:6">
      <c r="A5367" s="5">
        <v>0.654043018332069</v>
      </c>
      <c r="B5367" s="5">
        <v>17029.3820133229</v>
      </c>
      <c r="C5367" s="5">
        <v>1.14497426911929</v>
      </c>
      <c r="D5367" s="5">
        <v>53136.5096367023</v>
      </c>
      <c r="E5367" s="2">
        <f t="shared" si="168"/>
        <v>0.490931250787221</v>
      </c>
      <c r="F5367" s="2">
        <f t="shared" si="169"/>
        <v>36107.1276233794</v>
      </c>
    </row>
    <row r="5368" spans="1:6">
      <c r="A5368" s="5">
        <v>0.723048887042986</v>
      </c>
      <c r="B5368" s="5">
        <v>24781.8572097065</v>
      </c>
      <c r="C5368" s="5">
        <v>1.24530021904866</v>
      </c>
      <c r="D5368" s="5">
        <v>65017.5439162945</v>
      </c>
      <c r="E5368" s="2">
        <f t="shared" si="168"/>
        <v>0.522251332005674</v>
      </c>
      <c r="F5368" s="2">
        <f t="shared" si="169"/>
        <v>40235.686706588</v>
      </c>
    </row>
    <row r="5369" spans="1:6">
      <c r="A5369" s="5">
        <v>0.66368920134859</v>
      </c>
      <c r="B5369" s="5">
        <v>19549.1654417029</v>
      </c>
      <c r="C5369" s="5">
        <v>1.11751609170192</v>
      </c>
      <c r="D5369" s="5">
        <v>54445.3282511817</v>
      </c>
      <c r="E5369" s="2">
        <f t="shared" si="168"/>
        <v>0.45382689035333</v>
      </c>
      <c r="F5369" s="2">
        <f t="shared" si="169"/>
        <v>34896.1628094788</v>
      </c>
    </row>
    <row r="5370" spans="1:6">
      <c r="A5370" s="5">
        <v>0.650461709175512</v>
      </c>
      <c r="B5370" s="5">
        <v>19322.6882451569</v>
      </c>
      <c r="C5370" s="5">
        <v>1.14286965649466</v>
      </c>
      <c r="D5370" s="5">
        <v>57069.295997652</v>
      </c>
      <c r="E5370" s="2">
        <f t="shared" si="168"/>
        <v>0.492407947319148</v>
      </c>
      <c r="F5370" s="2">
        <f t="shared" si="169"/>
        <v>37746.6077524951</v>
      </c>
    </row>
    <row r="5371" spans="1:6">
      <c r="A5371" s="5">
        <v>0.730366569835487</v>
      </c>
      <c r="B5371" s="5">
        <v>16864.8528697612</v>
      </c>
      <c r="C5371" s="5">
        <v>1.2459929314273</v>
      </c>
      <c r="D5371" s="5">
        <v>54359.3915167389</v>
      </c>
      <c r="E5371" s="2">
        <f t="shared" si="168"/>
        <v>0.515626361591813</v>
      </c>
      <c r="F5371" s="2">
        <f t="shared" si="169"/>
        <v>37494.5386469777</v>
      </c>
    </row>
    <row r="5372" spans="1:6">
      <c r="A5372" s="5">
        <v>0.678793375082358</v>
      </c>
      <c r="B5372" s="5">
        <v>21607.9319234234</v>
      </c>
      <c r="C5372" s="5">
        <v>1.17464957866488</v>
      </c>
      <c r="D5372" s="5">
        <v>61559.3224203749</v>
      </c>
      <c r="E5372" s="2">
        <f t="shared" si="168"/>
        <v>0.495856203582522</v>
      </c>
      <c r="F5372" s="2">
        <f t="shared" si="169"/>
        <v>39951.3904969515</v>
      </c>
    </row>
    <row r="5373" spans="1:6">
      <c r="A5373" s="5">
        <v>0.689260007929188</v>
      </c>
      <c r="B5373" s="5">
        <v>16854.660870805</v>
      </c>
      <c r="C5373" s="5">
        <v>1.15850549732777</v>
      </c>
      <c r="D5373" s="5">
        <v>51874.9030242125</v>
      </c>
      <c r="E5373" s="2">
        <f t="shared" si="168"/>
        <v>0.469245489398582</v>
      </c>
      <c r="F5373" s="2">
        <f t="shared" si="169"/>
        <v>35020.2421534075</v>
      </c>
    </row>
    <row r="5374" spans="1:6">
      <c r="A5374" s="5">
        <v>0.715187571398413</v>
      </c>
      <c r="B5374" s="5">
        <v>21654.5287602273</v>
      </c>
      <c r="C5374" s="5">
        <v>1.2577470304986</v>
      </c>
      <c r="D5374" s="5">
        <v>62069.8102226754</v>
      </c>
      <c r="E5374" s="2">
        <f t="shared" si="168"/>
        <v>0.542559459100187</v>
      </c>
      <c r="F5374" s="2">
        <f t="shared" si="169"/>
        <v>40415.2814624481</v>
      </c>
    </row>
    <row r="5375" spans="1:6">
      <c r="A5375" s="5">
        <v>0.695164054544001</v>
      </c>
      <c r="B5375" s="5">
        <v>16316.7891623127</v>
      </c>
      <c r="C5375" s="5">
        <v>1.18683742351339</v>
      </c>
      <c r="D5375" s="5">
        <v>52209.5461429484</v>
      </c>
      <c r="E5375" s="2">
        <f t="shared" si="168"/>
        <v>0.491673368969389</v>
      </c>
      <c r="F5375" s="2">
        <f t="shared" si="169"/>
        <v>35892.7569806357</v>
      </c>
    </row>
    <row r="5376" spans="1:6">
      <c r="A5376" s="5">
        <v>0.75544635464373</v>
      </c>
      <c r="B5376" s="5">
        <v>21407.3620629385</v>
      </c>
      <c r="C5376" s="5">
        <v>1.27154039372269</v>
      </c>
      <c r="D5376" s="5">
        <v>59612.6877336865</v>
      </c>
      <c r="E5376" s="2">
        <f t="shared" si="168"/>
        <v>0.51609403907896</v>
      </c>
      <c r="F5376" s="2">
        <f t="shared" si="169"/>
        <v>38205.325670748</v>
      </c>
    </row>
    <row r="5377" spans="1:6">
      <c r="A5377" s="5">
        <v>0.724568617319072</v>
      </c>
      <c r="B5377" s="5">
        <v>20292.0070836605</v>
      </c>
      <c r="C5377" s="5">
        <v>1.27030753228273</v>
      </c>
      <c r="D5377" s="5">
        <v>56247.2185176749</v>
      </c>
      <c r="E5377" s="2">
        <f t="shared" si="168"/>
        <v>0.545738914963658</v>
      </c>
      <c r="F5377" s="2">
        <f t="shared" si="169"/>
        <v>35955.2114340144</v>
      </c>
    </row>
    <row r="5378" spans="1:6">
      <c r="A5378" s="5">
        <v>0.653619423684093</v>
      </c>
      <c r="B5378" s="5">
        <v>16236.1709399886</v>
      </c>
      <c r="C5378" s="5">
        <v>1.13281287272377</v>
      </c>
      <c r="D5378" s="5">
        <v>51392.9304216826</v>
      </c>
      <c r="E5378" s="2">
        <f t="shared" si="168"/>
        <v>0.479193449039677</v>
      </c>
      <c r="F5378" s="2">
        <f t="shared" si="169"/>
        <v>35156.759481694</v>
      </c>
    </row>
    <row r="5379" spans="1:6">
      <c r="A5379" s="5">
        <v>0.708018681844892</v>
      </c>
      <c r="B5379" s="5">
        <v>15868.3149020774</v>
      </c>
      <c r="C5379" s="5">
        <v>1.22578138597131</v>
      </c>
      <c r="D5379" s="5">
        <v>50555.2925561988</v>
      </c>
      <c r="E5379" s="2">
        <f t="shared" si="168"/>
        <v>0.517762704126418</v>
      </c>
      <c r="F5379" s="2">
        <f t="shared" si="169"/>
        <v>34686.9776541214</v>
      </c>
    </row>
    <row r="5380" spans="1:6">
      <c r="A5380" s="5">
        <v>0.718145882956784</v>
      </c>
      <c r="B5380" s="5">
        <v>29592.7221685314</v>
      </c>
      <c r="C5380" s="5">
        <v>1.27208835769121</v>
      </c>
      <c r="D5380" s="5">
        <v>69072.147731608</v>
      </c>
      <c r="E5380" s="2">
        <f t="shared" ref="E5380:E5443" si="170">C5380-A5380</f>
        <v>0.553942474734426</v>
      </c>
      <c r="F5380" s="2">
        <f t="shared" ref="F5380:F5443" si="171">D5380-B5380</f>
        <v>39479.4255630766</v>
      </c>
    </row>
    <row r="5381" spans="1:6">
      <c r="A5381" s="5">
        <v>0.713857647803405</v>
      </c>
      <c r="B5381" s="5">
        <v>16292.1578030585</v>
      </c>
      <c r="C5381" s="5">
        <v>1.25391475006194</v>
      </c>
      <c r="D5381" s="5">
        <v>52424.5682198124</v>
      </c>
      <c r="E5381" s="2">
        <f t="shared" si="170"/>
        <v>0.540057102258535</v>
      </c>
      <c r="F5381" s="2">
        <f t="shared" si="171"/>
        <v>36132.4104167539</v>
      </c>
    </row>
    <row r="5382" spans="1:6">
      <c r="A5382" s="5">
        <v>0.735328639333956</v>
      </c>
      <c r="B5382" s="5">
        <v>22704.0367149627</v>
      </c>
      <c r="C5382" s="5">
        <v>1.29588273642083</v>
      </c>
      <c r="D5382" s="5">
        <v>63812.7990493681</v>
      </c>
      <c r="E5382" s="2">
        <f t="shared" si="170"/>
        <v>0.560554097086874</v>
      </c>
      <c r="F5382" s="2">
        <f t="shared" si="171"/>
        <v>41108.7623344054</v>
      </c>
    </row>
    <row r="5383" spans="1:6">
      <c r="A5383" s="5">
        <v>0.712488998167232</v>
      </c>
      <c r="B5383" s="5">
        <v>19272.774616274</v>
      </c>
      <c r="C5383" s="5">
        <v>1.23200417888506</v>
      </c>
      <c r="D5383" s="5">
        <v>56240.403030683</v>
      </c>
      <c r="E5383" s="2">
        <f t="shared" si="170"/>
        <v>0.519515180717828</v>
      </c>
      <c r="F5383" s="2">
        <f t="shared" si="171"/>
        <v>36967.628414409</v>
      </c>
    </row>
    <row r="5384" spans="1:6">
      <c r="A5384" s="5">
        <v>0.715881420320795</v>
      </c>
      <c r="B5384" s="5">
        <v>15845.8232443596</v>
      </c>
      <c r="C5384" s="5">
        <v>1.213797537161</v>
      </c>
      <c r="D5384" s="5">
        <v>50817.530610155</v>
      </c>
      <c r="E5384" s="2">
        <f t="shared" si="170"/>
        <v>0.497916116840205</v>
      </c>
      <c r="F5384" s="2">
        <f t="shared" si="171"/>
        <v>34971.7073657954</v>
      </c>
    </row>
    <row r="5385" spans="1:6">
      <c r="A5385" s="5">
        <v>0.702152132182801</v>
      </c>
      <c r="B5385" s="5">
        <v>14618.7663970072</v>
      </c>
      <c r="C5385" s="5">
        <v>1.2510531733838</v>
      </c>
      <c r="D5385" s="5">
        <v>51768.4997664546</v>
      </c>
      <c r="E5385" s="2">
        <f t="shared" si="170"/>
        <v>0.548901041200999</v>
      </c>
      <c r="F5385" s="2">
        <f t="shared" si="171"/>
        <v>37149.7333694474</v>
      </c>
    </row>
    <row r="5386" spans="1:6">
      <c r="A5386" s="5">
        <v>0.670964509994331</v>
      </c>
      <c r="B5386" s="5">
        <v>20113.767322352</v>
      </c>
      <c r="C5386" s="5">
        <v>1.16142500786289</v>
      </c>
      <c r="D5386" s="5">
        <v>58207.9732053636</v>
      </c>
      <c r="E5386" s="2">
        <f t="shared" si="170"/>
        <v>0.490460497868559</v>
      </c>
      <c r="F5386" s="2">
        <f t="shared" si="171"/>
        <v>38094.2058830116</v>
      </c>
    </row>
    <row r="5387" spans="1:6">
      <c r="A5387" s="5">
        <v>0.742909661975881</v>
      </c>
      <c r="B5387" s="5">
        <v>17692.9512079805</v>
      </c>
      <c r="C5387" s="5">
        <v>1.28703859357127</v>
      </c>
      <c r="D5387" s="5">
        <v>54915.6213467822</v>
      </c>
      <c r="E5387" s="2">
        <f t="shared" si="170"/>
        <v>0.544128931595389</v>
      </c>
      <c r="F5387" s="2">
        <f t="shared" si="171"/>
        <v>37222.6701388017</v>
      </c>
    </row>
    <row r="5388" spans="1:6">
      <c r="A5388" s="5">
        <v>0.706790278801219</v>
      </c>
      <c r="B5388" s="5">
        <v>24972.2095546485</v>
      </c>
      <c r="C5388" s="5">
        <v>1.20326106171495</v>
      </c>
      <c r="D5388" s="5">
        <v>64323.1350974335</v>
      </c>
      <c r="E5388" s="2">
        <f t="shared" si="170"/>
        <v>0.496470782913731</v>
      </c>
      <c r="F5388" s="2">
        <f t="shared" si="171"/>
        <v>39350.925542785</v>
      </c>
    </row>
    <row r="5389" spans="1:6">
      <c r="A5389" s="5">
        <v>0.713709004181303</v>
      </c>
      <c r="B5389" s="5">
        <v>21862.923941814</v>
      </c>
      <c r="C5389" s="5">
        <v>1.2506812164041</v>
      </c>
      <c r="D5389" s="5">
        <v>63528.6631506612</v>
      </c>
      <c r="E5389" s="2">
        <f t="shared" si="170"/>
        <v>0.536972212222797</v>
      </c>
      <c r="F5389" s="2">
        <f t="shared" si="171"/>
        <v>41665.7392088472</v>
      </c>
    </row>
    <row r="5390" spans="1:6">
      <c r="A5390" s="5">
        <v>0.675340379439267</v>
      </c>
      <c r="B5390" s="5">
        <v>18624.5382717219</v>
      </c>
      <c r="C5390" s="5">
        <v>1.18597017283334</v>
      </c>
      <c r="D5390" s="5">
        <v>55709.2351591881</v>
      </c>
      <c r="E5390" s="2">
        <f t="shared" si="170"/>
        <v>0.510629793394073</v>
      </c>
      <c r="F5390" s="2">
        <f t="shared" si="171"/>
        <v>37084.6968874662</v>
      </c>
    </row>
    <row r="5391" spans="1:6">
      <c r="A5391" s="5">
        <v>0.717280385355342</v>
      </c>
      <c r="B5391" s="5">
        <v>20772.3115829646</v>
      </c>
      <c r="C5391" s="5">
        <v>1.27253212101752</v>
      </c>
      <c r="D5391" s="5">
        <v>60209.4720762158</v>
      </c>
      <c r="E5391" s="2">
        <f t="shared" si="170"/>
        <v>0.555251735662178</v>
      </c>
      <c r="F5391" s="2">
        <f t="shared" si="171"/>
        <v>39437.1604932512</v>
      </c>
    </row>
    <row r="5392" spans="1:6">
      <c r="A5392" s="5">
        <v>0.681953002873608</v>
      </c>
      <c r="B5392" s="5">
        <v>19153.5491250885</v>
      </c>
      <c r="C5392" s="5">
        <v>1.21666169255284</v>
      </c>
      <c r="D5392" s="5">
        <v>55886.6784921481</v>
      </c>
      <c r="E5392" s="2">
        <f t="shared" si="170"/>
        <v>0.534708689679232</v>
      </c>
      <c r="F5392" s="2">
        <f t="shared" si="171"/>
        <v>36733.1293670596</v>
      </c>
    </row>
    <row r="5393" spans="1:6">
      <c r="A5393" s="5">
        <v>0.744621301302265</v>
      </c>
      <c r="B5393" s="5">
        <v>17584.0769205073</v>
      </c>
      <c r="C5393" s="5">
        <v>1.3120904643925</v>
      </c>
      <c r="D5393" s="5">
        <v>55571.990604008</v>
      </c>
      <c r="E5393" s="2">
        <f t="shared" si="170"/>
        <v>0.567469163090235</v>
      </c>
      <c r="F5393" s="2">
        <f t="shared" si="171"/>
        <v>37987.9136835007</v>
      </c>
    </row>
    <row r="5394" spans="1:6">
      <c r="A5394" s="5">
        <v>0.728718599458838</v>
      </c>
      <c r="B5394" s="5">
        <v>20232.6764019444</v>
      </c>
      <c r="C5394" s="5">
        <v>1.2794337217163</v>
      </c>
      <c r="D5394" s="5">
        <v>57433.148600292</v>
      </c>
      <c r="E5394" s="2">
        <f t="shared" si="170"/>
        <v>0.550715122257462</v>
      </c>
      <c r="F5394" s="2">
        <f t="shared" si="171"/>
        <v>37200.4721983476</v>
      </c>
    </row>
    <row r="5395" spans="1:6">
      <c r="A5395" s="5">
        <v>0.710672173903859</v>
      </c>
      <c r="B5395" s="5">
        <v>19316.1334331523</v>
      </c>
      <c r="C5395" s="5">
        <v>1.23434578835425</v>
      </c>
      <c r="D5395" s="5">
        <v>54837.4584596753</v>
      </c>
      <c r="E5395" s="2">
        <f t="shared" si="170"/>
        <v>0.523673614450391</v>
      </c>
      <c r="F5395" s="2">
        <f t="shared" si="171"/>
        <v>35521.325026523</v>
      </c>
    </row>
    <row r="5396" spans="1:6">
      <c r="A5396" s="5">
        <v>0.709605319125496</v>
      </c>
      <c r="B5396" s="5">
        <v>22477.0956880212</v>
      </c>
      <c r="C5396" s="5">
        <v>1.21907001219386</v>
      </c>
      <c r="D5396" s="5">
        <v>57518.0519646832</v>
      </c>
      <c r="E5396" s="2">
        <f t="shared" si="170"/>
        <v>0.509464693068364</v>
      </c>
      <c r="F5396" s="2">
        <f t="shared" si="171"/>
        <v>35040.956276662</v>
      </c>
    </row>
    <row r="5397" spans="1:6">
      <c r="A5397" s="5">
        <v>0.696599999750528</v>
      </c>
      <c r="B5397" s="5">
        <v>22236.1206518061</v>
      </c>
      <c r="C5397" s="5">
        <v>1.21672459534583</v>
      </c>
      <c r="D5397" s="5">
        <v>61110.1403044815</v>
      </c>
      <c r="E5397" s="2">
        <f t="shared" si="170"/>
        <v>0.520124595595302</v>
      </c>
      <c r="F5397" s="2">
        <f t="shared" si="171"/>
        <v>38874.0196526754</v>
      </c>
    </row>
    <row r="5398" spans="1:6">
      <c r="A5398" s="5">
        <v>0.712789129565385</v>
      </c>
      <c r="B5398" s="5">
        <v>16087.9357897098</v>
      </c>
      <c r="C5398" s="5">
        <v>1.22109516722727</v>
      </c>
      <c r="D5398" s="5">
        <v>53099.2052951997</v>
      </c>
      <c r="E5398" s="2">
        <f t="shared" si="170"/>
        <v>0.508306037661885</v>
      </c>
      <c r="F5398" s="2">
        <f t="shared" si="171"/>
        <v>37011.2695054899</v>
      </c>
    </row>
    <row r="5399" spans="1:6">
      <c r="A5399" s="5">
        <v>0.750185844573752</v>
      </c>
      <c r="B5399" s="5">
        <v>20156.0364254656</v>
      </c>
      <c r="C5399" s="5">
        <v>1.33063369700757</v>
      </c>
      <c r="D5399" s="5">
        <v>59559.4037024319</v>
      </c>
      <c r="E5399" s="2">
        <f t="shared" si="170"/>
        <v>0.580447852433818</v>
      </c>
      <c r="F5399" s="2">
        <f t="shared" si="171"/>
        <v>39403.3672769663</v>
      </c>
    </row>
    <row r="5400" spans="1:6">
      <c r="A5400" s="5">
        <v>0.6783788608686</v>
      </c>
      <c r="B5400" s="5">
        <v>18484.1902811813</v>
      </c>
      <c r="C5400" s="5">
        <v>1.13378648205359</v>
      </c>
      <c r="D5400" s="5">
        <v>55541.1674859316</v>
      </c>
      <c r="E5400" s="2">
        <f t="shared" si="170"/>
        <v>0.45540762118499</v>
      </c>
      <c r="F5400" s="2">
        <f t="shared" si="171"/>
        <v>37056.9772047503</v>
      </c>
    </row>
    <row r="5401" spans="1:6">
      <c r="A5401" s="5">
        <v>0.748319802672919</v>
      </c>
      <c r="B5401" s="5">
        <v>16661.9451506008</v>
      </c>
      <c r="C5401" s="5">
        <v>1.30958354383474</v>
      </c>
      <c r="D5401" s="5">
        <v>52047.5019224528</v>
      </c>
      <c r="E5401" s="2">
        <f t="shared" si="170"/>
        <v>0.561263741161821</v>
      </c>
      <c r="F5401" s="2">
        <f t="shared" si="171"/>
        <v>35385.556771852</v>
      </c>
    </row>
    <row r="5402" spans="1:6">
      <c r="A5402" s="5">
        <v>0.663172352869921</v>
      </c>
      <c r="B5402" s="5">
        <v>19933.0040511333</v>
      </c>
      <c r="C5402" s="5">
        <v>1.14944320210104</v>
      </c>
      <c r="D5402" s="5">
        <v>57372.8868043752</v>
      </c>
      <c r="E5402" s="2">
        <f t="shared" si="170"/>
        <v>0.486270849231119</v>
      </c>
      <c r="F5402" s="2">
        <f t="shared" si="171"/>
        <v>37439.8827532419</v>
      </c>
    </row>
    <row r="5403" spans="1:6">
      <c r="A5403" s="5">
        <v>0.681848946864636</v>
      </c>
      <c r="B5403" s="5">
        <v>21502.5663677997</v>
      </c>
      <c r="C5403" s="5">
        <v>1.19608762100947</v>
      </c>
      <c r="D5403" s="5">
        <v>59690.3809178255</v>
      </c>
      <c r="E5403" s="2">
        <f t="shared" si="170"/>
        <v>0.514238674144834</v>
      </c>
      <c r="F5403" s="2">
        <f t="shared" si="171"/>
        <v>38187.8145500258</v>
      </c>
    </row>
    <row r="5404" spans="1:6">
      <c r="A5404" s="5">
        <v>0.685598531684144</v>
      </c>
      <c r="B5404" s="5">
        <v>21462.87316839</v>
      </c>
      <c r="C5404" s="5">
        <v>1.18024956159382</v>
      </c>
      <c r="D5404" s="5">
        <v>57071.0308894954</v>
      </c>
      <c r="E5404" s="2">
        <f t="shared" si="170"/>
        <v>0.494651029909676</v>
      </c>
      <c r="F5404" s="2">
        <f t="shared" si="171"/>
        <v>35608.1577211054</v>
      </c>
    </row>
    <row r="5405" spans="1:6">
      <c r="A5405" s="5">
        <v>0.729068035765266</v>
      </c>
      <c r="B5405" s="5">
        <v>18942.2512469879</v>
      </c>
      <c r="C5405" s="5">
        <v>1.23948340786531</v>
      </c>
      <c r="D5405" s="5">
        <v>57154.2024940288</v>
      </c>
      <c r="E5405" s="2">
        <f t="shared" si="170"/>
        <v>0.510415372100044</v>
      </c>
      <c r="F5405" s="2">
        <f t="shared" si="171"/>
        <v>38211.9512470409</v>
      </c>
    </row>
    <row r="5406" spans="1:6">
      <c r="A5406" s="5">
        <v>0.692945026953482</v>
      </c>
      <c r="B5406" s="5">
        <v>20455.9081545622</v>
      </c>
      <c r="C5406" s="5">
        <v>1.22321497914499</v>
      </c>
      <c r="D5406" s="5">
        <v>57921.1730759722</v>
      </c>
      <c r="E5406" s="2">
        <f t="shared" si="170"/>
        <v>0.530269952191508</v>
      </c>
      <c r="F5406" s="2">
        <f t="shared" si="171"/>
        <v>37465.26492141</v>
      </c>
    </row>
    <row r="5407" spans="1:6">
      <c r="A5407" s="5">
        <v>0.729224901483662</v>
      </c>
      <c r="B5407" s="5">
        <v>20809.8516026035</v>
      </c>
      <c r="C5407" s="5">
        <v>1.21409810361635</v>
      </c>
      <c r="D5407" s="5">
        <v>57681.543338839</v>
      </c>
      <c r="E5407" s="2">
        <f t="shared" si="170"/>
        <v>0.484873202132688</v>
      </c>
      <c r="F5407" s="2">
        <f t="shared" si="171"/>
        <v>36871.6917362355</v>
      </c>
    </row>
    <row r="5408" spans="1:6">
      <c r="A5408" s="5">
        <v>0.692576148484957</v>
      </c>
      <c r="B5408" s="5">
        <v>25442.3905897915</v>
      </c>
      <c r="C5408" s="5">
        <v>1.22648216623197</v>
      </c>
      <c r="D5408" s="5">
        <v>66251.5929494555</v>
      </c>
      <c r="E5408" s="2">
        <f t="shared" si="170"/>
        <v>0.533906017747013</v>
      </c>
      <c r="F5408" s="2">
        <f t="shared" si="171"/>
        <v>40809.202359664</v>
      </c>
    </row>
    <row r="5409" spans="1:6">
      <c r="A5409" s="5">
        <v>0.690489262584799</v>
      </c>
      <c r="B5409" s="5">
        <v>19112.0901163211</v>
      </c>
      <c r="C5409" s="5">
        <v>1.23505707925057</v>
      </c>
      <c r="D5409" s="5">
        <v>58086.7102272566</v>
      </c>
      <c r="E5409" s="2">
        <f t="shared" si="170"/>
        <v>0.544567816665771</v>
      </c>
      <c r="F5409" s="2">
        <f t="shared" si="171"/>
        <v>38974.6201109355</v>
      </c>
    </row>
    <row r="5410" spans="1:6">
      <c r="A5410" s="5">
        <v>0.718636579606503</v>
      </c>
      <c r="B5410" s="5">
        <v>19613.2877417991</v>
      </c>
      <c r="C5410" s="5">
        <v>1.25170581058009</v>
      </c>
      <c r="D5410" s="5">
        <v>57272.2942741466</v>
      </c>
      <c r="E5410" s="2">
        <f t="shared" si="170"/>
        <v>0.533069230973587</v>
      </c>
      <c r="F5410" s="2">
        <f t="shared" si="171"/>
        <v>37659.0065323475</v>
      </c>
    </row>
    <row r="5411" spans="1:6">
      <c r="A5411" s="5">
        <v>0.760767564882936</v>
      </c>
      <c r="B5411" s="5">
        <v>22547.808566491</v>
      </c>
      <c r="C5411" s="5">
        <v>1.29428040298777</v>
      </c>
      <c r="D5411" s="5">
        <v>62286.1960217776</v>
      </c>
      <c r="E5411" s="2">
        <f t="shared" si="170"/>
        <v>0.533512838104834</v>
      </c>
      <c r="F5411" s="2">
        <f t="shared" si="171"/>
        <v>39738.3874552866</v>
      </c>
    </row>
    <row r="5412" spans="1:6">
      <c r="A5412" s="5">
        <v>0.636826567381938</v>
      </c>
      <c r="B5412" s="5">
        <v>18765.6593155115</v>
      </c>
      <c r="C5412" s="5">
        <v>1.09462376573429</v>
      </c>
      <c r="D5412" s="5">
        <v>55678.8513239438</v>
      </c>
      <c r="E5412" s="2">
        <f t="shared" si="170"/>
        <v>0.457797198352352</v>
      </c>
      <c r="F5412" s="2">
        <f t="shared" si="171"/>
        <v>36913.1920084323</v>
      </c>
    </row>
    <row r="5413" spans="1:6">
      <c r="A5413" s="5">
        <v>0.659864825411382</v>
      </c>
      <c r="B5413" s="5">
        <v>18802.7405288367</v>
      </c>
      <c r="C5413" s="5">
        <v>1.14809373832579</v>
      </c>
      <c r="D5413" s="5">
        <v>56355.0489174225</v>
      </c>
      <c r="E5413" s="2">
        <f t="shared" si="170"/>
        <v>0.488228912914408</v>
      </c>
      <c r="F5413" s="2">
        <f t="shared" si="171"/>
        <v>37552.3083885858</v>
      </c>
    </row>
    <row r="5414" spans="1:6">
      <c r="A5414" s="5">
        <v>0.697178475727774</v>
      </c>
      <c r="B5414" s="5">
        <v>20997.1081068811</v>
      </c>
      <c r="C5414" s="5">
        <v>1.21361934356952</v>
      </c>
      <c r="D5414" s="5">
        <v>61220.6144686693</v>
      </c>
      <c r="E5414" s="2">
        <f t="shared" si="170"/>
        <v>0.516440867841746</v>
      </c>
      <c r="F5414" s="2">
        <f t="shared" si="171"/>
        <v>40223.5063617882</v>
      </c>
    </row>
    <row r="5415" spans="1:6">
      <c r="A5415" s="5">
        <v>0.721999812971021</v>
      </c>
      <c r="B5415" s="5">
        <v>14343.3425629735</v>
      </c>
      <c r="C5415" s="5">
        <v>1.25306725267338</v>
      </c>
      <c r="D5415" s="5">
        <v>49065.8359810839</v>
      </c>
      <c r="E5415" s="2">
        <f t="shared" si="170"/>
        <v>0.531067439702359</v>
      </c>
      <c r="F5415" s="2">
        <f t="shared" si="171"/>
        <v>34722.4934181104</v>
      </c>
    </row>
    <row r="5416" spans="1:6">
      <c r="A5416" s="5">
        <v>0.674661404497701</v>
      </c>
      <c r="B5416" s="5">
        <v>16236.5773134668</v>
      </c>
      <c r="C5416" s="5">
        <v>1.16587483102265</v>
      </c>
      <c r="D5416" s="5">
        <v>53367.5143924491</v>
      </c>
      <c r="E5416" s="2">
        <f t="shared" si="170"/>
        <v>0.491213426524949</v>
      </c>
      <c r="F5416" s="2">
        <f t="shared" si="171"/>
        <v>37130.9370789823</v>
      </c>
    </row>
    <row r="5417" spans="1:6">
      <c r="A5417" s="5">
        <v>0.756513966204042</v>
      </c>
      <c r="B5417" s="5">
        <v>23640.0773834655</v>
      </c>
      <c r="C5417" s="5">
        <v>1.32492268921977</v>
      </c>
      <c r="D5417" s="5">
        <v>62645.6142496701</v>
      </c>
      <c r="E5417" s="2">
        <f t="shared" si="170"/>
        <v>0.568408723015728</v>
      </c>
      <c r="F5417" s="2">
        <f t="shared" si="171"/>
        <v>39005.5368662046</v>
      </c>
    </row>
    <row r="5418" spans="1:6">
      <c r="A5418" s="5">
        <v>0.684910252529152</v>
      </c>
      <c r="B5418" s="5">
        <v>15727.1969428605</v>
      </c>
      <c r="C5418" s="5">
        <v>1.18816027900044</v>
      </c>
      <c r="D5418" s="5">
        <v>51155.8022541755</v>
      </c>
      <c r="E5418" s="2">
        <f t="shared" si="170"/>
        <v>0.503250026471288</v>
      </c>
      <c r="F5418" s="2">
        <f t="shared" si="171"/>
        <v>35428.605311315</v>
      </c>
    </row>
    <row r="5419" spans="1:6">
      <c r="A5419" s="5">
        <v>0.694180726191673</v>
      </c>
      <c r="B5419" s="5">
        <v>18716.0554699944</v>
      </c>
      <c r="C5419" s="5">
        <v>1.19197983077895</v>
      </c>
      <c r="D5419" s="5">
        <v>55846.2770811367</v>
      </c>
      <c r="E5419" s="2">
        <f t="shared" si="170"/>
        <v>0.497799104587277</v>
      </c>
      <c r="F5419" s="2">
        <f t="shared" si="171"/>
        <v>37130.2216111423</v>
      </c>
    </row>
    <row r="5420" spans="1:6">
      <c r="A5420" s="5">
        <v>0.686614509296538</v>
      </c>
      <c r="B5420" s="5">
        <v>20120.5084117009</v>
      </c>
      <c r="C5420" s="5">
        <v>1.18816528217045</v>
      </c>
      <c r="D5420" s="5">
        <v>55568.7465105034</v>
      </c>
      <c r="E5420" s="2">
        <f t="shared" si="170"/>
        <v>0.501550772873912</v>
      </c>
      <c r="F5420" s="2">
        <f t="shared" si="171"/>
        <v>35448.2380988025</v>
      </c>
    </row>
    <row r="5421" spans="1:6">
      <c r="A5421" s="5">
        <v>0.703967610977525</v>
      </c>
      <c r="B5421" s="5">
        <v>18759.1779046649</v>
      </c>
      <c r="C5421" s="5">
        <v>1.21101885246976</v>
      </c>
      <c r="D5421" s="5">
        <v>54743.1640127304</v>
      </c>
      <c r="E5421" s="2">
        <f t="shared" si="170"/>
        <v>0.507051241492235</v>
      </c>
      <c r="F5421" s="2">
        <f t="shared" si="171"/>
        <v>35983.9861080655</v>
      </c>
    </row>
    <row r="5422" spans="1:6">
      <c r="A5422" s="5">
        <v>0.733068538577581</v>
      </c>
      <c r="B5422" s="5">
        <v>19691.8060516888</v>
      </c>
      <c r="C5422" s="5">
        <v>1.23549261657289</v>
      </c>
      <c r="D5422" s="5">
        <v>54033.7553512139</v>
      </c>
      <c r="E5422" s="2">
        <f t="shared" si="170"/>
        <v>0.502424077995309</v>
      </c>
      <c r="F5422" s="2">
        <f t="shared" si="171"/>
        <v>34341.9492995251</v>
      </c>
    </row>
    <row r="5423" spans="1:6">
      <c r="A5423" s="5">
        <v>0.705429409810226</v>
      </c>
      <c r="B5423" s="5">
        <v>23598.4785496209</v>
      </c>
      <c r="C5423" s="5">
        <v>1.22477894314084</v>
      </c>
      <c r="D5423" s="5">
        <v>62032.3139269007</v>
      </c>
      <c r="E5423" s="2">
        <f t="shared" si="170"/>
        <v>0.519349533330614</v>
      </c>
      <c r="F5423" s="2">
        <f t="shared" si="171"/>
        <v>38433.8353772798</v>
      </c>
    </row>
    <row r="5424" spans="1:6">
      <c r="A5424" s="5">
        <v>0.722678600987854</v>
      </c>
      <c r="B5424" s="5">
        <v>18971.7068359452</v>
      </c>
      <c r="C5424" s="5">
        <v>1.26897753855869</v>
      </c>
      <c r="D5424" s="5">
        <v>56701.0216917619</v>
      </c>
      <c r="E5424" s="2">
        <f t="shared" si="170"/>
        <v>0.546298937570836</v>
      </c>
      <c r="F5424" s="2">
        <f t="shared" si="171"/>
        <v>37729.3148558167</v>
      </c>
    </row>
    <row r="5425" spans="1:6">
      <c r="A5425" s="5">
        <v>0.693192638933456</v>
      </c>
      <c r="B5425" s="5">
        <v>23841.3454404603</v>
      </c>
      <c r="C5425" s="5">
        <v>1.21008793174835</v>
      </c>
      <c r="D5425" s="5">
        <v>60688.2085906181</v>
      </c>
      <c r="E5425" s="2">
        <f t="shared" si="170"/>
        <v>0.516895292814894</v>
      </c>
      <c r="F5425" s="2">
        <f t="shared" si="171"/>
        <v>36846.8631501578</v>
      </c>
    </row>
    <row r="5426" spans="1:6">
      <c r="A5426" s="5">
        <v>0.665679378445784</v>
      </c>
      <c r="B5426" s="5">
        <v>19473.447036056</v>
      </c>
      <c r="C5426" s="5">
        <v>1.13093631453925</v>
      </c>
      <c r="D5426" s="5">
        <v>55281.7364686722</v>
      </c>
      <c r="E5426" s="2">
        <f t="shared" si="170"/>
        <v>0.465256936093466</v>
      </c>
      <c r="F5426" s="2">
        <f t="shared" si="171"/>
        <v>35808.2894326162</v>
      </c>
    </row>
    <row r="5427" spans="1:6">
      <c r="A5427" s="5">
        <v>0.735201313833747</v>
      </c>
      <c r="B5427" s="5">
        <v>16934.6873162718</v>
      </c>
      <c r="C5427" s="5">
        <v>1.32704579969855</v>
      </c>
      <c r="D5427" s="5">
        <v>54630.605514529</v>
      </c>
      <c r="E5427" s="2">
        <f t="shared" si="170"/>
        <v>0.591844485864803</v>
      </c>
      <c r="F5427" s="2">
        <f t="shared" si="171"/>
        <v>37695.9181982572</v>
      </c>
    </row>
    <row r="5428" spans="1:6">
      <c r="A5428" s="5">
        <v>0.725663420735097</v>
      </c>
      <c r="B5428" s="5">
        <v>19131.3193937558</v>
      </c>
      <c r="C5428" s="5">
        <v>1.26433853139729</v>
      </c>
      <c r="D5428" s="5">
        <v>55166.3882954892</v>
      </c>
      <c r="E5428" s="2">
        <f t="shared" si="170"/>
        <v>0.538675110662193</v>
      </c>
      <c r="F5428" s="2">
        <f t="shared" si="171"/>
        <v>36035.0689017334</v>
      </c>
    </row>
    <row r="5429" spans="1:6">
      <c r="A5429" s="5">
        <v>0.742089728690429</v>
      </c>
      <c r="B5429" s="5">
        <v>17901.8049045469</v>
      </c>
      <c r="C5429" s="5">
        <v>1.28608642829669</v>
      </c>
      <c r="D5429" s="5">
        <v>55620.2057641842</v>
      </c>
      <c r="E5429" s="2">
        <f t="shared" si="170"/>
        <v>0.543996699606261</v>
      </c>
      <c r="F5429" s="2">
        <f t="shared" si="171"/>
        <v>37718.4008596373</v>
      </c>
    </row>
    <row r="5430" spans="1:6">
      <c r="A5430" s="5">
        <v>0.6575071433202</v>
      </c>
      <c r="B5430" s="5">
        <v>27760.3937603839</v>
      </c>
      <c r="C5430" s="5">
        <v>1.15008128610291</v>
      </c>
      <c r="D5430" s="5">
        <v>69743.9965936917</v>
      </c>
      <c r="E5430" s="2">
        <f t="shared" si="170"/>
        <v>0.49257414278271</v>
      </c>
      <c r="F5430" s="2">
        <f t="shared" si="171"/>
        <v>41983.6028333078</v>
      </c>
    </row>
    <row r="5431" spans="1:6">
      <c r="A5431" s="5">
        <v>0.707275982669495</v>
      </c>
      <c r="B5431" s="5">
        <v>20741.8636603402</v>
      </c>
      <c r="C5431" s="5">
        <v>1.20191876087664</v>
      </c>
      <c r="D5431" s="5">
        <v>57346.3420913975</v>
      </c>
      <c r="E5431" s="2">
        <f t="shared" si="170"/>
        <v>0.494642778207145</v>
      </c>
      <c r="F5431" s="2">
        <f t="shared" si="171"/>
        <v>36604.4784310573</v>
      </c>
    </row>
    <row r="5432" spans="1:6">
      <c r="A5432" s="5">
        <v>0.712119858030966</v>
      </c>
      <c r="B5432" s="5">
        <v>19096.8374867165</v>
      </c>
      <c r="C5432" s="5">
        <v>1.25504217356632</v>
      </c>
      <c r="D5432" s="5">
        <v>58520.064496877</v>
      </c>
      <c r="E5432" s="2">
        <f t="shared" si="170"/>
        <v>0.542922315535354</v>
      </c>
      <c r="F5432" s="2">
        <f t="shared" si="171"/>
        <v>39423.2270101605</v>
      </c>
    </row>
    <row r="5433" spans="1:6">
      <c r="A5433" s="5">
        <v>0.682286559648397</v>
      </c>
      <c r="B5433" s="5">
        <v>23850.0009227049</v>
      </c>
      <c r="C5433" s="5">
        <v>1.15583687586086</v>
      </c>
      <c r="D5433" s="5">
        <v>61004.368267268</v>
      </c>
      <c r="E5433" s="2">
        <f t="shared" si="170"/>
        <v>0.473550316212463</v>
      </c>
      <c r="F5433" s="2">
        <f t="shared" si="171"/>
        <v>37154.3673445631</v>
      </c>
    </row>
    <row r="5434" spans="1:6">
      <c r="A5434" s="5">
        <v>0.736928546011425</v>
      </c>
      <c r="B5434" s="5">
        <v>16907.4695546656</v>
      </c>
      <c r="C5434" s="5">
        <v>1.29269724385765</v>
      </c>
      <c r="D5434" s="5">
        <v>52950.1630297404</v>
      </c>
      <c r="E5434" s="2">
        <f t="shared" si="170"/>
        <v>0.555768697846225</v>
      </c>
      <c r="F5434" s="2">
        <f t="shared" si="171"/>
        <v>36042.6934750748</v>
      </c>
    </row>
    <row r="5435" spans="1:6">
      <c r="A5435" s="5">
        <v>0.774653204362733</v>
      </c>
      <c r="B5435" s="5">
        <v>19891.807113006</v>
      </c>
      <c r="C5435" s="5">
        <v>1.3537207512527</v>
      </c>
      <c r="D5435" s="5">
        <v>59817.4544197003</v>
      </c>
      <c r="E5435" s="2">
        <f t="shared" si="170"/>
        <v>0.579067546889967</v>
      </c>
      <c r="F5435" s="2">
        <f t="shared" si="171"/>
        <v>39925.6473066943</v>
      </c>
    </row>
    <row r="5436" spans="1:6">
      <c r="A5436" s="5">
        <v>0.699485511970133</v>
      </c>
      <c r="B5436" s="5">
        <v>19826.4575753123</v>
      </c>
      <c r="C5436" s="5">
        <v>1.21264757748616</v>
      </c>
      <c r="D5436" s="5">
        <v>57604.1540319404</v>
      </c>
      <c r="E5436" s="2">
        <f t="shared" si="170"/>
        <v>0.513162065516027</v>
      </c>
      <c r="F5436" s="2">
        <f t="shared" si="171"/>
        <v>37777.6964566281</v>
      </c>
    </row>
    <row r="5437" spans="1:6">
      <c r="A5437" s="5">
        <v>0.659925980492803</v>
      </c>
      <c r="B5437" s="5">
        <v>18449.2412268727</v>
      </c>
      <c r="C5437" s="5">
        <v>1.11668382775566</v>
      </c>
      <c r="D5437" s="5">
        <v>54589.5788432586</v>
      </c>
      <c r="E5437" s="2">
        <f t="shared" si="170"/>
        <v>0.456757847262857</v>
      </c>
      <c r="F5437" s="2">
        <f t="shared" si="171"/>
        <v>36140.3376163859</v>
      </c>
    </row>
    <row r="5438" spans="1:6">
      <c r="A5438" s="5">
        <v>0.680259384343279</v>
      </c>
      <c r="B5438" s="5">
        <v>22390.6484959159</v>
      </c>
      <c r="C5438" s="5">
        <v>1.20488499030053</v>
      </c>
      <c r="D5438" s="5">
        <v>60979.7091628826</v>
      </c>
      <c r="E5438" s="2">
        <f t="shared" si="170"/>
        <v>0.524625605957251</v>
      </c>
      <c r="F5438" s="2">
        <f t="shared" si="171"/>
        <v>38589.0606669667</v>
      </c>
    </row>
    <row r="5439" spans="1:6">
      <c r="A5439" s="5">
        <v>0.719017304708045</v>
      </c>
      <c r="B5439" s="5">
        <v>16770.6634963847</v>
      </c>
      <c r="C5439" s="5">
        <v>1.23101686364224</v>
      </c>
      <c r="D5439" s="5">
        <v>52120.7496490035</v>
      </c>
      <c r="E5439" s="2">
        <f t="shared" si="170"/>
        <v>0.511999558934195</v>
      </c>
      <c r="F5439" s="2">
        <f t="shared" si="171"/>
        <v>35350.0861526188</v>
      </c>
    </row>
    <row r="5440" spans="1:6">
      <c r="A5440" s="5">
        <v>0.731868862055205</v>
      </c>
      <c r="B5440" s="5">
        <v>24969.1971494733</v>
      </c>
      <c r="C5440" s="5">
        <v>1.27506676859875</v>
      </c>
      <c r="D5440" s="5">
        <v>64467.357088741</v>
      </c>
      <c r="E5440" s="2">
        <f t="shared" si="170"/>
        <v>0.543197906543545</v>
      </c>
      <c r="F5440" s="2">
        <f t="shared" si="171"/>
        <v>39498.1599392677</v>
      </c>
    </row>
    <row r="5441" spans="1:6">
      <c r="A5441" s="5">
        <v>0.716467455775112</v>
      </c>
      <c r="B5441" s="5">
        <v>19766.6898864626</v>
      </c>
      <c r="C5441" s="5">
        <v>1.19350332935055</v>
      </c>
      <c r="D5441" s="5">
        <v>55372.5337288763</v>
      </c>
      <c r="E5441" s="2">
        <f t="shared" si="170"/>
        <v>0.477035873575438</v>
      </c>
      <c r="F5441" s="2">
        <f t="shared" si="171"/>
        <v>35605.8438424137</v>
      </c>
    </row>
    <row r="5442" spans="1:6">
      <c r="A5442" s="5">
        <v>0.691984235938263</v>
      </c>
      <c r="B5442" s="5">
        <v>21873.7466331659</v>
      </c>
      <c r="C5442" s="5">
        <v>1.20514780865636</v>
      </c>
      <c r="D5442" s="5">
        <v>59156.8233201157</v>
      </c>
      <c r="E5442" s="2">
        <f t="shared" si="170"/>
        <v>0.513163572718097</v>
      </c>
      <c r="F5442" s="2">
        <f t="shared" si="171"/>
        <v>37283.0766869498</v>
      </c>
    </row>
    <row r="5443" spans="1:6">
      <c r="A5443" s="5">
        <v>0.710994295124522</v>
      </c>
      <c r="B5443" s="5">
        <v>22923.6871114292</v>
      </c>
      <c r="C5443" s="5">
        <v>1.26842578917971</v>
      </c>
      <c r="D5443" s="5">
        <v>62937.4908478942</v>
      </c>
      <c r="E5443" s="2">
        <f t="shared" si="170"/>
        <v>0.557431494055188</v>
      </c>
      <c r="F5443" s="2">
        <f t="shared" si="171"/>
        <v>40013.803736465</v>
      </c>
    </row>
    <row r="5444" spans="1:6">
      <c r="A5444" s="5">
        <v>0.733525387211699</v>
      </c>
      <c r="B5444" s="5">
        <v>20080.9659569662</v>
      </c>
      <c r="C5444" s="5">
        <v>1.29927790432152</v>
      </c>
      <c r="D5444" s="5">
        <v>56304.5227699602</v>
      </c>
      <c r="E5444" s="2">
        <f t="shared" ref="E5444:E5507" si="172">C5444-A5444</f>
        <v>0.565752517109821</v>
      </c>
      <c r="F5444" s="2">
        <f t="shared" ref="F5444:F5507" si="173">D5444-B5444</f>
        <v>36223.556812994</v>
      </c>
    </row>
    <row r="5445" spans="1:6">
      <c r="A5445" s="5">
        <v>0.649266428104483</v>
      </c>
      <c r="B5445" s="5">
        <v>16942.5423324056</v>
      </c>
      <c r="C5445" s="5">
        <v>1.12354202054925</v>
      </c>
      <c r="D5445" s="5">
        <v>52507.1713372322</v>
      </c>
      <c r="E5445" s="2">
        <f t="shared" si="172"/>
        <v>0.474275592444767</v>
      </c>
      <c r="F5445" s="2">
        <f t="shared" si="173"/>
        <v>35564.6290048266</v>
      </c>
    </row>
    <row r="5446" spans="1:6">
      <c r="A5446" s="5">
        <v>0.733052708718636</v>
      </c>
      <c r="B5446" s="5">
        <v>17763.7866118275</v>
      </c>
      <c r="C5446" s="5">
        <v>1.30636157746365</v>
      </c>
      <c r="D5446" s="5">
        <v>54510.9982415006</v>
      </c>
      <c r="E5446" s="2">
        <f t="shared" si="172"/>
        <v>0.573308868745014</v>
      </c>
      <c r="F5446" s="2">
        <f t="shared" si="173"/>
        <v>36747.2116296731</v>
      </c>
    </row>
    <row r="5447" spans="1:6">
      <c r="A5447" s="5">
        <v>0.677920412025144</v>
      </c>
      <c r="B5447" s="5">
        <v>20230.4400384275</v>
      </c>
      <c r="C5447" s="5">
        <v>1.19101315207917</v>
      </c>
      <c r="D5447" s="5">
        <v>57068.9677275267</v>
      </c>
      <c r="E5447" s="2">
        <f t="shared" si="172"/>
        <v>0.513092740054026</v>
      </c>
      <c r="F5447" s="2">
        <f t="shared" si="173"/>
        <v>36838.5276890992</v>
      </c>
    </row>
    <row r="5448" spans="1:6">
      <c r="A5448" s="5">
        <v>0.700975160416959</v>
      </c>
      <c r="B5448" s="5">
        <v>17865.6609148502</v>
      </c>
      <c r="C5448" s="5">
        <v>1.19821064595454</v>
      </c>
      <c r="D5448" s="5">
        <v>53872.6009099276</v>
      </c>
      <c r="E5448" s="2">
        <f t="shared" si="172"/>
        <v>0.497235485537581</v>
      </c>
      <c r="F5448" s="2">
        <f t="shared" si="173"/>
        <v>36006.9399950774</v>
      </c>
    </row>
    <row r="5449" spans="1:6">
      <c r="A5449" s="5">
        <v>0.712958945596851</v>
      </c>
      <c r="B5449" s="5">
        <v>23620.8392634481</v>
      </c>
      <c r="C5449" s="5">
        <v>1.23066505576013</v>
      </c>
      <c r="D5449" s="5">
        <v>61768.7497552352</v>
      </c>
      <c r="E5449" s="2">
        <f t="shared" si="172"/>
        <v>0.517706110163279</v>
      </c>
      <c r="F5449" s="2">
        <f t="shared" si="173"/>
        <v>38147.9104917871</v>
      </c>
    </row>
    <row r="5450" spans="1:6">
      <c r="A5450" s="5">
        <v>0.707833355014451</v>
      </c>
      <c r="B5450" s="5">
        <v>20729.2047847304</v>
      </c>
      <c r="C5450" s="5">
        <v>1.24574112218146</v>
      </c>
      <c r="D5450" s="5">
        <v>56659.7870663816</v>
      </c>
      <c r="E5450" s="2">
        <f t="shared" si="172"/>
        <v>0.537907767167009</v>
      </c>
      <c r="F5450" s="2">
        <f t="shared" si="173"/>
        <v>35930.5822816512</v>
      </c>
    </row>
    <row r="5451" spans="1:6">
      <c r="A5451" s="5">
        <v>0.745639845833356</v>
      </c>
      <c r="B5451" s="5">
        <v>20649.8376419359</v>
      </c>
      <c r="C5451" s="5">
        <v>1.27014389703171</v>
      </c>
      <c r="D5451" s="5">
        <v>57726.1129466038</v>
      </c>
      <c r="E5451" s="2">
        <f t="shared" si="172"/>
        <v>0.524504051198354</v>
      </c>
      <c r="F5451" s="2">
        <f t="shared" si="173"/>
        <v>37076.2753046679</v>
      </c>
    </row>
    <row r="5452" spans="1:6">
      <c r="A5452" s="5">
        <v>0.668216033309088</v>
      </c>
      <c r="B5452" s="5">
        <v>18934.8815922973</v>
      </c>
      <c r="C5452" s="5">
        <v>1.18427434570523</v>
      </c>
      <c r="D5452" s="5">
        <v>54318.6687212462</v>
      </c>
      <c r="E5452" s="2">
        <f t="shared" si="172"/>
        <v>0.516058312396142</v>
      </c>
      <c r="F5452" s="2">
        <f t="shared" si="173"/>
        <v>35383.7871289489</v>
      </c>
    </row>
    <row r="5453" spans="1:6">
      <c r="A5453" s="5">
        <v>0.684624698094607</v>
      </c>
      <c r="B5453" s="5">
        <v>17244.2950363127</v>
      </c>
      <c r="C5453" s="5">
        <v>1.15769908399255</v>
      </c>
      <c r="D5453" s="5">
        <v>51592.5043612961</v>
      </c>
      <c r="E5453" s="2">
        <f t="shared" si="172"/>
        <v>0.473074385897943</v>
      </c>
      <c r="F5453" s="2">
        <f t="shared" si="173"/>
        <v>34348.2093249834</v>
      </c>
    </row>
    <row r="5454" spans="1:6">
      <c r="A5454" s="5">
        <v>0.692374831677178</v>
      </c>
      <c r="B5454" s="5">
        <v>19736.5922022242</v>
      </c>
      <c r="C5454" s="5">
        <v>1.23201381693696</v>
      </c>
      <c r="D5454" s="5">
        <v>58270.3726659549</v>
      </c>
      <c r="E5454" s="2">
        <f t="shared" si="172"/>
        <v>0.539638985259782</v>
      </c>
      <c r="F5454" s="2">
        <f t="shared" si="173"/>
        <v>38533.7804637307</v>
      </c>
    </row>
    <row r="5455" spans="1:6">
      <c r="A5455" s="5">
        <v>0.733681616253899</v>
      </c>
      <c r="B5455" s="5">
        <v>17926.4656034981</v>
      </c>
      <c r="C5455" s="5">
        <v>1.30935776168894</v>
      </c>
      <c r="D5455" s="5">
        <v>56281.4793844631</v>
      </c>
      <c r="E5455" s="2">
        <f t="shared" si="172"/>
        <v>0.575676145435041</v>
      </c>
      <c r="F5455" s="2">
        <f t="shared" si="173"/>
        <v>38355.013780965</v>
      </c>
    </row>
    <row r="5456" spans="1:6">
      <c r="A5456" s="5">
        <v>0.73245779080308</v>
      </c>
      <c r="B5456" s="5">
        <v>21929.3785743147</v>
      </c>
      <c r="C5456" s="5">
        <v>1.28803760708983</v>
      </c>
      <c r="D5456" s="5">
        <v>59449.4909142954</v>
      </c>
      <c r="E5456" s="2">
        <f t="shared" si="172"/>
        <v>0.55557981628675</v>
      </c>
      <c r="F5456" s="2">
        <f t="shared" si="173"/>
        <v>37520.1123399807</v>
      </c>
    </row>
    <row r="5457" spans="1:6">
      <c r="A5457" s="5">
        <v>0.709375108116214</v>
      </c>
      <c r="B5457" s="5">
        <v>24733.1018998285</v>
      </c>
      <c r="C5457" s="5">
        <v>1.24688343977405</v>
      </c>
      <c r="D5457" s="5">
        <v>64796.3406081325</v>
      </c>
      <c r="E5457" s="2">
        <f t="shared" si="172"/>
        <v>0.537508331657836</v>
      </c>
      <c r="F5457" s="2">
        <f t="shared" si="173"/>
        <v>40063.238708304</v>
      </c>
    </row>
    <row r="5458" spans="1:6">
      <c r="A5458" s="5">
        <v>0.739677264244323</v>
      </c>
      <c r="B5458" s="5">
        <v>18837.5244263759</v>
      </c>
      <c r="C5458" s="5">
        <v>1.28111384119878</v>
      </c>
      <c r="D5458" s="5">
        <v>54980.3627702237</v>
      </c>
      <c r="E5458" s="2">
        <f t="shared" si="172"/>
        <v>0.541436576954457</v>
      </c>
      <c r="F5458" s="2">
        <f t="shared" si="173"/>
        <v>36142.8383438478</v>
      </c>
    </row>
    <row r="5459" spans="1:6">
      <c r="A5459" s="5">
        <v>0.69170835332209</v>
      </c>
      <c r="B5459" s="5">
        <v>21665.2444277046</v>
      </c>
      <c r="C5459" s="5">
        <v>1.19698971638705</v>
      </c>
      <c r="D5459" s="5">
        <v>61354.8945269494</v>
      </c>
      <c r="E5459" s="2">
        <f t="shared" si="172"/>
        <v>0.50528136306496</v>
      </c>
      <c r="F5459" s="2">
        <f t="shared" si="173"/>
        <v>39689.6500992448</v>
      </c>
    </row>
    <row r="5460" spans="1:6">
      <c r="A5460" s="5">
        <v>0.67392626247159</v>
      </c>
      <c r="B5460" s="5">
        <v>19782.6926011968</v>
      </c>
      <c r="C5460" s="5">
        <v>1.17825750812793</v>
      </c>
      <c r="D5460" s="5">
        <v>57171.4172341671</v>
      </c>
      <c r="E5460" s="2">
        <f t="shared" si="172"/>
        <v>0.50433124565634</v>
      </c>
      <c r="F5460" s="2">
        <f t="shared" si="173"/>
        <v>37388.7246329703</v>
      </c>
    </row>
    <row r="5461" spans="1:6">
      <c r="A5461" s="5">
        <v>0.659258015618779</v>
      </c>
      <c r="B5461" s="5">
        <v>21607.3914798435</v>
      </c>
      <c r="C5461" s="5">
        <v>1.17752894835932</v>
      </c>
      <c r="D5461" s="5">
        <v>59440.8500946634</v>
      </c>
      <c r="E5461" s="2">
        <f t="shared" si="172"/>
        <v>0.518270932740541</v>
      </c>
      <c r="F5461" s="2">
        <f t="shared" si="173"/>
        <v>37833.4586148199</v>
      </c>
    </row>
    <row r="5462" spans="1:6">
      <c r="A5462" s="5">
        <v>0.663060215957961</v>
      </c>
      <c r="B5462" s="5">
        <v>18697.4383713779</v>
      </c>
      <c r="C5462" s="5">
        <v>1.11632112126103</v>
      </c>
      <c r="D5462" s="5">
        <v>56023.8322745646</v>
      </c>
      <c r="E5462" s="2">
        <f t="shared" si="172"/>
        <v>0.453260905303069</v>
      </c>
      <c r="F5462" s="2">
        <f t="shared" si="173"/>
        <v>37326.3939031867</v>
      </c>
    </row>
    <row r="5463" spans="1:6">
      <c r="A5463" s="5">
        <v>0.695881507244686</v>
      </c>
      <c r="B5463" s="5">
        <v>19727.6338408623</v>
      </c>
      <c r="C5463" s="5">
        <v>1.2137380187388</v>
      </c>
      <c r="D5463" s="5">
        <v>57134.4456198633</v>
      </c>
      <c r="E5463" s="2">
        <f t="shared" si="172"/>
        <v>0.517856511494114</v>
      </c>
      <c r="F5463" s="2">
        <f t="shared" si="173"/>
        <v>37406.811779001</v>
      </c>
    </row>
    <row r="5464" spans="1:6">
      <c r="A5464" s="5">
        <v>0.665895828188216</v>
      </c>
      <c r="B5464" s="5">
        <v>19317.9610131192</v>
      </c>
      <c r="C5464" s="5">
        <v>1.18508393471201</v>
      </c>
      <c r="D5464" s="5">
        <v>57914.178972388</v>
      </c>
      <c r="E5464" s="2">
        <f t="shared" si="172"/>
        <v>0.519188106523794</v>
      </c>
      <c r="F5464" s="2">
        <f t="shared" si="173"/>
        <v>38596.2179592688</v>
      </c>
    </row>
    <row r="5465" spans="1:6">
      <c r="A5465" s="5">
        <v>0.701353900772905</v>
      </c>
      <c r="B5465" s="5">
        <v>17157.6067669848</v>
      </c>
      <c r="C5465" s="5">
        <v>1.21901277215452</v>
      </c>
      <c r="D5465" s="5">
        <v>54395.9978962673</v>
      </c>
      <c r="E5465" s="2">
        <f t="shared" si="172"/>
        <v>0.517658871381615</v>
      </c>
      <c r="F5465" s="2">
        <f t="shared" si="173"/>
        <v>37238.3911292825</v>
      </c>
    </row>
    <row r="5466" spans="1:6">
      <c r="A5466" s="5">
        <v>0.677593484983684</v>
      </c>
      <c r="B5466" s="5">
        <v>22760.2433958531</v>
      </c>
      <c r="C5466" s="5">
        <v>1.1872448278504</v>
      </c>
      <c r="D5466" s="5">
        <v>59129.1353580221</v>
      </c>
      <c r="E5466" s="2">
        <f t="shared" si="172"/>
        <v>0.509651342866716</v>
      </c>
      <c r="F5466" s="2">
        <f t="shared" si="173"/>
        <v>36368.891962169</v>
      </c>
    </row>
    <row r="5467" spans="1:6">
      <c r="A5467" s="5">
        <v>0.683823208595235</v>
      </c>
      <c r="B5467" s="5">
        <v>18280.0666078106</v>
      </c>
      <c r="C5467" s="5">
        <v>1.20339839399824</v>
      </c>
      <c r="D5467" s="5">
        <v>54265.1945213527</v>
      </c>
      <c r="E5467" s="2">
        <f t="shared" si="172"/>
        <v>0.519575185403005</v>
      </c>
      <c r="F5467" s="2">
        <f t="shared" si="173"/>
        <v>35985.1279135421</v>
      </c>
    </row>
    <row r="5468" spans="1:6">
      <c r="A5468" s="5">
        <v>0.685768506732993</v>
      </c>
      <c r="B5468" s="5">
        <v>22977.6326196573</v>
      </c>
      <c r="C5468" s="5">
        <v>1.18007991404332</v>
      </c>
      <c r="D5468" s="5">
        <v>60185.324315295</v>
      </c>
      <c r="E5468" s="2">
        <f t="shared" si="172"/>
        <v>0.494311407310327</v>
      </c>
      <c r="F5468" s="2">
        <f t="shared" si="173"/>
        <v>37207.6916956377</v>
      </c>
    </row>
    <row r="5469" spans="1:6">
      <c r="A5469" s="5">
        <v>0.646522181773905</v>
      </c>
      <c r="B5469" s="5">
        <v>21890.2656675747</v>
      </c>
      <c r="C5469" s="5">
        <v>1.11585598882425</v>
      </c>
      <c r="D5469" s="5">
        <v>59326.2010629802</v>
      </c>
      <c r="E5469" s="2">
        <f t="shared" si="172"/>
        <v>0.469333807050345</v>
      </c>
      <c r="F5469" s="2">
        <f t="shared" si="173"/>
        <v>37435.9353954055</v>
      </c>
    </row>
    <row r="5470" spans="1:6">
      <c r="A5470" s="5">
        <v>0.736036061684933</v>
      </c>
      <c r="B5470" s="5">
        <v>16703.0195107367</v>
      </c>
      <c r="C5470" s="5">
        <v>1.25349804897157</v>
      </c>
      <c r="D5470" s="5">
        <v>52664.35010634</v>
      </c>
      <c r="E5470" s="2">
        <f t="shared" si="172"/>
        <v>0.517461987286637</v>
      </c>
      <c r="F5470" s="2">
        <f t="shared" si="173"/>
        <v>35961.3305956033</v>
      </c>
    </row>
    <row r="5471" spans="1:6">
      <c r="A5471" s="5">
        <v>0.689343343560575</v>
      </c>
      <c r="B5471" s="5">
        <v>19584.1285677859</v>
      </c>
      <c r="C5471" s="5">
        <v>1.18031654657156</v>
      </c>
      <c r="D5471" s="5">
        <v>56402.1312943915</v>
      </c>
      <c r="E5471" s="2">
        <f t="shared" si="172"/>
        <v>0.490973203010985</v>
      </c>
      <c r="F5471" s="2">
        <f t="shared" si="173"/>
        <v>36818.0027266056</v>
      </c>
    </row>
    <row r="5472" spans="1:6">
      <c r="A5472" s="5">
        <v>0.681412099296142</v>
      </c>
      <c r="B5472" s="5">
        <v>20801.5727441832</v>
      </c>
      <c r="C5472" s="5">
        <v>1.19295198597769</v>
      </c>
      <c r="D5472" s="5">
        <v>57177.8583635104</v>
      </c>
      <c r="E5472" s="2">
        <f t="shared" si="172"/>
        <v>0.511539886681548</v>
      </c>
      <c r="F5472" s="2">
        <f t="shared" si="173"/>
        <v>36376.2856193272</v>
      </c>
    </row>
    <row r="5473" spans="1:6">
      <c r="A5473" s="5">
        <v>0.729987060282307</v>
      </c>
      <c r="B5473" s="5">
        <v>19154.0965325643</v>
      </c>
      <c r="C5473" s="5">
        <v>1.2831064924307</v>
      </c>
      <c r="D5473" s="5">
        <v>56706.6233183632</v>
      </c>
      <c r="E5473" s="2">
        <f t="shared" si="172"/>
        <v>0.553119432148393</v>
      </c>
      <c r="F5473" s="2">
        <f t="shared" si="173"/>
        <v>37552.5267857989</v>
      </c>
    </row>
    <row r="5474" spans="1:6">
      <c r="A5474" s="5">
        <v>0.678484599873274</v>
      </c>
      <c r="B5474" s="5">
        <v>21884.9956137328</v>
      </c>
      <c r="C5474" s="5">
        <v>1.19677880670192</v>
      </c>
      <c r="D5474" s="5">
        <v>60282.9813354941</v>
      </c>
      <c r="E5474" s="2">
        <f t="shared" si="172"/>
        <v>0.518294206828646</v>
      </c>
      <c r="F5474" s="2">
        <f t="shared" si="173"/>
        <v>38397.9857217613</v>
      </c>
    </row>
    <row r="5475" spans="1:6">
      <c r="A5475" s="5">
        <v>0.681560039433304</v>
      </c>
      <c r="B5475" s="5">
        <v>21132.2288668686</v>
      </c>
      <c r="C5475" s="5">
        <v>1.17060998521619</v>
      </c>
      <c r="D5475" s="5">
        <v>56610.3265683393</v>
      </c>
      <c r="E5475" s="2">
        <f t="shared" si="172"/>
        <v>0.489049945782886</v>
      </c>
      <c r="F5475" s="2">
        <f t="shared" si="173"/>
        <v>35478.0977014707</v>
      </c>
    </row>
    <row r="5476" spans="1:6">
      <c r="A5476" s="5">
        <v>0.74028304130695</v>
      </c>
      <c r="B5476" s="5">
        <v>18230.0286177528</v>
      </c>
      <c r="C5476" s="5">
        <v>1.32429913998294</v>
      </c>
      <c r="D5476" s="5">
        <v>55453.7373017723</v>
      </c>
      <c r="E5476" s="2">
        <f t="shared" si="172"/>
        <v>0.58401609867599</v>
      </c>
      <c r="F5476" s="2">
        <f t="shared" si="173"/>
        <v>37223.7086840195</v>
      </c>
    </row>
    <row r="5477" spans="1:6">
      <c r="A5477" s="5">
        <v>0.703740798749888</v>
      </c>
      <c r="B5477" s="5">
        <v>24285.0630107757</v>
      </c>
      <c r="C5477" s="5">
        <v>1.23618779819936</v>
      </c>
      <c r="D5477" s="5">
        <v>65519.5461897061</v>
      </c>
      <c r="E5477" s="2">
        <f t="shared" si="172"/>
        <v>0.532446999449472</v>
      </c>
      <c r="F5477" s="2">
        <f t="shared" si="173"/>
        <v>41234.4831789304</v>
      </c>
    </row>
    <row r="5478" spans="1:6">
      <c r="A5478" s="5">
        <v>0.708382735641556</v>
      </c>
      <c r="B5478" s="5">
        <v>21739.9114542679</v>
      </c>
      <c r="C5478" s="5">
        <v>1.25011671216906</v>
      </c>
      <c r="D5478" s="5">
        <v>60770.8650128581</v>
      </c>
      <c r="E5478" s="2">
        <f t="shared" si="172"/>
        <v>0.541733976527504</v>
      </c>
      <c r="F5478" s="2">
        <f t="shared" si="173"/>
        <v>39030.9535585902</v>
      </c>
    </row>
    <row r="5479" spans="1:6">
      <c r="A5479" s="5">
        <v>0.677444063151867</v>
      </c>
      <c r="B5479" s="5">
        <v>17678.9803547717</v>
      </c>
      <c r="C5479" s="5">
        <v>1.16464333064813</v>
      </c>
      <c r="D5479" s="5">
        <v>53743.5368411093</v>
      </c>
      <c r="E5479" s="2">
        <f t="shared" si="172"/>
        <v>0.487199267496263</v>
      </c>
      <c r="F5479" s="2">
        <f t="shared" si="173"/>
        <v>36064.5564863376</v>
      </c>
    </row>
    <row r="5480" spans="1:6">
      <c r="A5480" s="5">
        <v>0.661322539552045</v>
      </c>
      <c r="B5480" s="5">
        <v>25884.7793008794</v>
      </c>
      <c r="C5480" s="5">
        <v>1.1358215218328</v>
      </c>
      <c r="D5480" s="5">
        <v>66580.0669566342</v>
      </c>
      <c r="E5480" s="2">
        <f t="shared" si="172"/>
        <v>0.474498982280755</v>
      </c>
      <c r="F5480" s="2">
        <f t="shared" si="173"/>
        <v>40695.2876557548</v>
      </c>
    </row>
    <row r="5481" spans="1:6">
      <c r="A5481" s="5">
        <v>0.689925655170732</v>
      </c>
      <c r="B5481" s="5">
        <v>17687.6571805674</v>
      </c>
      <c r="C5481" s="5">
        <v>1.15781123329629</v>
      </c>
      <c r="D5481" s="5">
        <v>52426.5467992957</v>
      </c>
      <c r="E5481" s="2">
        <f t="shared" si="172"/>
        <v>0.467885578125558</v>
      </c>
      <c r="F5481" s="2">
        <f t="shared" si="173"/>
        <v>34738.8896187283</v>
      </c>
    </row>
    <row r="5482" spans="1:6">
      <c r="A5482" s="5">
        <v>0.710929302843781</v>
      </c>
      <c r="B5482" s="5">
        <v>17643.7985107308</v>
      </c>
      <c r="C5482" s="5">
        <v>1.23987212093047</v>
      </c>
      <c r="D5482" s="5">
        <v>52693.2117013827</v>
      </c>
      <c r="E5482" s="2">
        <f t="shared" si="172"/>
        <v>0.528942818086689</v>
      </c>
      <c r="F5482" s="2">
        <f t="shared" si="173"/>
        <v>35049.4131906519</v>
      </c>
    </row>
    <row r="5483" spans="1:6">
      <c r="A5483" s="5">
        <v>0.657946803817263</v>
      </c>
      <c r="B5483" s="5">
        <v>19444.7014983664</v>
      </c>
      <c r="C5483" s="5">
        <v>1.13363166067436</v>
      </c>
      <c r="D5483" s="5">
        <v>57307.9273821103</v>
      </c>
      <c r="E5483" s="2">
        <f t="shared" si="172"/>
        <v>0.475684856857097</v>
      </c>
      <c r="F5483" s="2">
        <f t="shared" si="173"/>
        <v>37863.2258837439</v>
      </c>
    </row>
    <row r="5484" spans="1:6">
      <c r="A5484" s="5">
        <v>0.759343039042973</v>
      </c>
      <c r="B5484" s="5">
        <v>24308.3791801908</v>
      </c>
      <c r="C5484" s="5">
        <v>1.29680729761301</v>
      </c>
      <c r="D5484" s="5">
        <v>65721.5591042682</v>
      </c>
      <c r="E5484" s="2">
        <f t="shared" si="172"/>
        <v>0.537464258570037</v>
      </c>
      <c r="F5484" s="2">
        <f t="shared" si="173"/>
        <v>41413.1799240774</v>
      </c>
    </row>
    <row r="5485" spans="1:6">
      <c r="A5485" s="5">
        <v>0.74267995284511</v>
      </c>
      <c r="B5485" s="5">
        <v>23153.0594291789</v>
      </c>
      <c r="C5485" s="5">
        <v>1.29652903362447</v>
      </c>
      <c r="D5485" s="5">
        <v>59188.1202253657</v>
      </c>
      <c r="E5485" s="2">
        <f t="shared" si="172"/>
        <v>0.55384908077936</v>
      </c>
      <c r="F5485" s="2">
        <f t="shared" si="173"/>
        <v>36035.0607961868</v>
      </c>
    </row>
    <row r="5486" spans="1:6">
      <c r="A5486" s="5">
        <v>0.712923069919815</v>
      </c>
      <c r="B5486" s="5">
        <v>16559.0667371501</v>
      </c>
      <c r="C5486" s="5">
        <v>1.2514586199462</v>
      </c>
      <c r="D5486" s="5">
        <v>51804.8848668708</v>
      </c>
      <c r="E5486" s="2">
        <f t="shared" si="172"/>
        <v>0.538535550026385</v>
      </c>
      <c r="F5486" s="2">
        <f t="shared" si="173"/>
        <v>35245.8181297207</v>
      </c>
    </row>
    <row r="5487" spans="1:6">
      <c r="A5487" s="5">
        <v>0.694057760424971</v>
      </c>
      <c r="B5487" s="5">
        <v>16506.3243374724</v>
      </c>
      <c r="C5487" s="5">
        <v>1.19744972061494</v>
      </c>
      <c r="D5487" s="5">
        <v>51224.9890971176</v>
      </c>
      <c r="E5487" s="2">
        <f t="shared" si="172"/>
        <v>0.503391960189969</v>
      </c>
      <c r="F5487" s="2">
        <f t="shared" si="173"/>
        <v>34718.6647596452</v>
      </c>
    </row>
    <row r="5488" spans="1:6">
      <c r="A5488" s="5">
        <v>0.667966196271172</v>
      </c>
      <c r="B5488" s="5">
        <v>15883.0850510164</v>
      </c>
      <c r="C5488" s="5">
        <v>1.1722290423324</v>
      </c>
      <c r="D5488" s="5">
        <v>51911.7060896649</v>
      </c>
      <c r="E5488" s="2">
        <f t="shared" si="172"/>
        <v>0.504262846061228</v>
      </c>
      <c r="F5488" s="2">
        <f t="shared" si="173"/>
        <v>36028.6210386485</v>
      </c>
    </row>
    <row r="5489" spans="1:6">
      <c r="A5489" s="5">
        <v>0.734457292073853</v>
      </c>
      <c r="B5489" s="5">
        <v>22635.5515305478</v>
      </c>
      <c r="C5489" s="5">
        <v>1.2906758537543</v>
      </c>
      <c r="D5489" s="5">
        <v>60236.0319160245</v>
      </c>
      <c r="E5489" s="2">
        <f t="shared" si="172"/>
        <v>0.556218561680447</v>
      </c>
      <c r="F5489" s="2">
        <f t="shared" si="173"/>
        <v>37600.4803854767</v>
      </c>
    </row>
    <row r="5490" spans="1:6">
      <c r="A5490" s="5">
        <v>0.658626801698272</v>
      </c>
      <c r="B5490" s="5">
        <v>22010.1265099318</v>
      </c>
      <c r="C5490" s="5">
        <v>1.12858639047403</v>
      </c>
      <c r="D5490" s="5">
        <v>58211.5087057777</v>
      </c>
      <c r="E5490" s="2">
        <f t="shared" si="172"/>
        <v>0.469959588775758</v>
      </c>
      <c r="F5490" s="2">
        <f t="shared" si="173"/>
        <v>36201.3821958459</v>
      </c>
    </row>
    <row r="5491" spans="1:6">
      <c r="A5491" s="5">
        <v>0.701927903428865</v>
      </c>
      <c r="B5491" s="5">
        <v>17363.8375431587</v>
      </c>
      <c r="C5491" s="5">
        <v>1.23844497670103</v>
      </c>
      <c r="D5491" s="5">
        <v>54105.2042944111</v>
      </c>
      <c r="E5491" s="2">
        <f t="shared" si="172"/>
        <v>0.536517073272165</v>
      </c>
      <c r="F5491" s="2">
        <f t="shared" si="173"/>
        <v>36741.3667512524</v>
      </c>
    </row>
    <row r="5492" spans="1:6">
      <c r="A5492" s="5">
        <v>0.730311232609507</v>
      </c>
      <c r="B5492" s="5">
        <v>25582.6829729535</v>
      </c>
      <c r="C5492" s="5">
        <v>1.24532784829571</v>
      </c>
      <c r="D5492" s="5">
        <v>66096.5226633157</v>
      </c>
      <c r="E5492" s="2">
        <f t="shared" si="172"/>
        <v>0.515016615686203</v>
      </c>
      <c r="F5492" s="2">
        <f t="shared" si="173"/>
        <v>40513.8396903622</v>
      </c>
    </row>
    <row r="5493" spans="1:6">
      <c r="A5493" s="5">
        <v>0.695672180598179</v>
      </c>
      <c r="B5493" s="5">
        <v>14445.7983967496</v>
      </c>
      <c r="C5493" s="5">
        <v>1.19720918314339</v>
      </c>
      <c r="D5493" s="5">
        <v>50003.8796974407</v>
      </c>
      <c r="E5493" s="2">
        <f t="shared" si="172"/>
        <v>0.501537002545211</v>
      </c>
      <c r="F5493" s="2">
        <f t="shared" si="173"/>
        <v>35558.0813006911</v>
      </c>
    </row>
    <row r="5494" spans="1:6">
      <c r="A5494" s="5">
        <v>0.692464114623922</v>
      </c>
      <c r="B5494" s="5">
        <v>19994.6114026055</v>
      </c>
      <c r="C5494" s="5">
        <v>1.20195389731512</v>
      </c>
      <c r="D5494" s="5">
        <v>57684.1086872216</v>
      </c>
      <c r="E5494" s="2">
        <f t="shared" si="172"/>
        <v>0.509489782691198</v>
      </c>
      <c r="F5494" s="2">
        <f t="shared" si="173"/>
        <v>37689.4972846161</v>
      </c>
    </row>
    <row r="5495" spans="1:6">
      <c r="A5495" s="5">
        <v>0.704285225295918</v>
      </c>
      <c r="B5495" s="5">
        <v>20110.9532987104</v>
      </c>
      <c r="C5495" s="5">
        <v>1.21844210278682</v>
      </c>
      <c r="D5495" s="5">
        <v>58160.0407047413</v>
      </c>
      <c r="E5495" s="2">
        <f t="shared" si="172"/>
        <v>0.514156877490902</v>
      </c>
      <c r="F5495" s="2">
        <f t="shared" si="173"/>
        <v>38049.0874060309</v>
      </c>
    </row>
    <row r="5496" spans="1:6">
      <c r="A5496" s="5">
        <v>0.649884460003185</v>
      </c>
      <c r="B5496" s="5">
        <v>16616.1991439331</v>
      </c>
      <c r="C5496" s="5">
        <v>1.14266326704551</v>
      </c>
      <c r="D5496" s="5">
        <v>53646.474025473</v>
      </c>
      <c r="E5496" s="2">
        <f t="shared" si="172"/>
        <v>0.492778807042325</v>
      </c>
      <c r="F5496" s="2">
        <f t="shared" si="173"/>
        <v>37030.2748815399</v>
      </c>
    </row>
    <row r="5497" spans="1:6">
      <c r="A5497" s="5">
        <v>0.707557760417707</v>
      </c>
      <c r="B5497" s="5">
        <v>21062.5193190917</v>
      </c>
      <c r="C5497" s="5">
        <v>1.20941740163869</v>
      </c>
      <c r="D5497" s="5">
        <v>59562.5719060676</v>
      </c>
      <c r="E5497" s="2">
        <f t="shared" si="172"/>
        <v>0.501859641220983</v>
      </c>
      <c r="F5497" s="2">
        <f t="shared" si="173"/>
        <v>38500.0525869759</v>
      </c>
    </row>
    <row r="5498" spans="1:6">
      <c r="A5498" s="5">
        <v>0.690314350355461</v>
      </c>
      <c r="B5498" s="5">
        <v>20022.8789546471</v>
      </c>
      <c r="C5498" s="5">
        <v>1.19199640460913</v>
      </c>
      <c r="D5498" s="5">
        <v>58033.7733393436</v>
      </c>
      <c r="E5498" s="2">
        <f t="shared" si="172"/>
        <v>0.501682054253669</v>
      </c>
      <c r="F5498" s="2">
        <f t="shared" si="173"/>
        <v>38010.8943846965</v>
      </c>
    </row>
    <row r="5499" spans="1:6">
      <c r="A5499" s="5">
        <v>0.732156649355871</v>
      </c>
      <c r="B5499" s="5">
        <v>23563.9153287989</v>
      </c>
      <c r="C5499" s="5">
        <v>1.26215788915566</v>
      </c>
      <c r="D5499" s="5">
        <v>64220.7778158135</v>
      </c>
      <c r="E5499" s="2">
        <f t="shared" si="172"/>
        <v>0.530001239799789</v>
      </c>
      <c r="F5499" s="2">
        <f t="shared" si="173"/>
        <v>40656.8624870146</v>
      </c>
    </row>
    <row r="5500" spans="1:6">
      <c r="A5500" s="5">
        <v>0.712046526000378</v>
      </c>
      <c r="B5500" s="5">
        <v>20784.084999187</v>
      </c>
      <c r="C5500" s="5">
        <v>1.2050473314001</v>
      </c>
      <c r="D5500" s="5">
        <v>59874.3350434182</v>
      </c>
      <c r="E5500" s="2">
        <f t="shared" si="172"/>
        <v>0.493000805399722</v>
      </c>
      <c r="F5500" s="2">
        <f t="shared" si="173"/>
        <v>39090.2500442312</v>
      </c>
    </row>
    <row r="5501" spans="1:6">
      <c r="A5501" s="5">
        <v>0.656841219492016</v>
      </c>
      <c r="B5501" s="5">
        <v>19462.6432663643</v>
      </c>
      <c r="C5501" s="5">
        <v>1.14594835303887</v>
      </c>
      <c r="D5501" s="5">
        <v>55998.7767272702</v>
      </c>
      <c r="E5501" s="2">
        <f t="shared" si="172"/>
        <v>0.489107133546854</v>
      </c>
      <c r="F5501" s="2">
        <f t="shared" si="173"/>
        <v>36536.1334609059</v>
      </c>
    </row>
    <row r="5502" spans="1:6">
      <c r="A5502" s="5">
        <v>0.751934638581477</v>
      </c>
      <c r="B5502" s="5">
        <v>19690.4412580366</v>
      </c>
      <c r="C5502" s="5">
        <v>1.32901788634932</v>
      </c>
      <c r="D5502" s="5">
        <v>57716.9146841672</v>
      </c>
      <c r="E5502" s="2">
        <f t="shared" si="172"/>
        <v>0.577083247767843</v>
      </c>
      <c r="F5502" s="2">
        <f t="shared" si="173"/>
        <v>38026.4734261306</v>
      </c>
    </row>
    <row r="5503" spans="1:6">
      <c r="A5503" s="5">
        <v>0.696078942854681</v>
      </c>
      <c r="B5503" s="5">
        <v>14001.0476472395</v>
      </c>
      <c r="C5503" s="5">
        <v>1.19964592435076</v>
      </c>
      <c r="D5503" s="5">
        <v>49742.1170794816</v>
      </c>
      <c r="E5503" s="2">
        <f t="shared" si="172"/>
        <v>0.503566981496079</v>
      </c>
      <c r="F5503" s="2">
        <f t="shared" si="173"/>
        <v>35741.0694322421</v>
      </c>
    </row>
    <row r="5504" spans="1:6">
      <c r="A5504" s="5">
        <v>0.740286046377813</v>
      </c>
      <c r="B5504" s="5">
        <v>18112.8608929391</v>
      </c>
      <c r="C5504" s="5">
        <v>1.30155361325241</v>
      </c>
      <c r="D5504" s="5">
        <v>55507.9391341629</v>
      </c>
      <c r="E5504" s="2">
        <f t="shared" si="172"/>
        <v>0.561267566874597</v>
      </c>
      <c r="F5504" s="2">
        <f t="shared" si="173"/>
        <v>37395.0782412238</v>
      </c>
    </row>
    <row r="5505" spans="1:6">
      <c r="A5505" s="5">
        <v>0.739089443544703</v>
      </c>
      <c r="B5505" s="5">
        <v>18647.7942020677</v>
      </c>
      <c r="C5505" s="5">
        <v>1.28677690945784</v>
      </c>
      <c r="D5505" s="5">
        <v>54298.8585170878</v>
      </c>
      <c r="E5505" s="2">
        <f t="shared" si="172"/>
        <v>0.547687465913137</v>
      </c>
      <c r="F5505" s="2">
        <f t="shared" si="173"/>
        <v>35651.0643150201</v>
      </c>
    </row>
    <row r="5506" spans="1:6">
      <c r="A5506" s="5">
        <v>0.715577257193968</v>
      </c>
      <c r="B5506" s="5">
        <v>20623.3250495529</v>
      </c>
      <c r="C5506" s="5">
        <v>1.22915192773185</v>
      </c>
      <c r="D5506" s="5">
        <v>57540.1464039814</v>
      </c>
      <c r="E5506" s="2">
        <f t="shared" si="172"/>
        <v>0.513574670537882</v>
      </c>
      <c r="F5506" s="2">
        <f t="shared" si="173"/>
        <v>36916.8213544285</v>
      </c>
    </row>
    <row r="5507" spans="1:6">
      <c r="A5507" s="5">
        <v>0.705037800353304</v>
      </c>
      <c r="B5507" s="5">
        <v>14570.2370885326</v>
      </c>
      <c r="C5507" s="5">
        <v>1.23103714008649</v>
      </c>
      <c r="D5507" s="5">
        <v>49470.0802002857</v>
      </c>
      <c r="E5507" s="2">
        <f t="shared" si="172"/>
        <v>0.525999339733186</v>
      </c>
      <c r="F5507" s="2">
        <f t="shared" si="173"/>
        <v>34899.8431117531</v>
      </c>
    </row>
    <row r="5508" spans="1:6">
      <c r="A5508" s="5">
        <v>0.68453303259573</v>
      </c>
      <c r="B5508" s="5">
        <v>18400.5331463091</v>
      </c>
      <c r="C5508" s="5">
        <v>1.18137446250947</v>
      </c>
      <c r="D5508" s="5">
        <v>56674.6789348008</v>
      </c>
      <c r="E5508" s="2">
        <f t="shared" ref="E5508:E5571" si="174">C5508-A5508</f>
        <v>0.49684142991374</v>
      </c>
      <c r="F5508" s="2">
        <f t="shared" ref="F5508:F5571" si="175">D5508-B5508</f>
        <v>38274.1457884917</v>
      </c>
    </row>
    <row r="5509" spans="1:6">
      <c r="A5509" s="5">
        <v>0.665866220658583</v>
      </c>
      <c r="B5509" s="5">
        <v>17567.4750037022</v>
      </c>
      <c r="C5509" s="5">
        <v>1.17448491867682</v>
      </c>
      <c r="D5509" s="5">
        <v>53880.3119553047</v>
      </c>
      <c r="E5509" s="2">
        <f t="shared" si="174"/>
        <v>0.508618698018237</v>
      </c>
      <c r="F5509" s="2">
        <f t="shared" si="175"/>
        <v>36312.8369516025</v>
      </c>
    </row>
    <row r="5510" spans="1:6">
      <c r="A5510" s="5">
        <v>0.742262232996536</v>
      </c>
      <c r="B5510" s="5">
        <v>14673.5315649795</v>
      </c>
      <c r="C5510" s="5">
        <v>1.29551004374185</v>
      </c>
      <c r="D5510" s="5">
        <v>50695.1494772367</v>
      </c>
      <c r="E5510" s="2">
        <f t="shared" si="174"/>
        <v>0.553247810745314</v>
      </c>
      <c r="F5510" s="2">
        <f t="shared" si="175"/>
        <v>36021.6179122572</v>
      </c>
    </row>
    <row r="5511" spans="1:6">
      <c r="A5511" s="5">
        <v>0.764803571868757</v>
      </c>
      <c r="B5511" s="5">
        <v>18127.7653602204</v>
      </c>
      <c r="C5511" s="5">
        <v>1.31665820852721</v>
      </c>
      <c r="D5511" s="5">
        <v>54033.6281099429</v>
      </c>
      <c r="E5511" s="2">
        <f t="shared" si="174"/>
        <v>0.551854636658453</v>
      </c>
      <c r="F5511" s="2">
        <f t="shared" si="175"/>
        <v>35905.8627497225</v>
      </c>
    </row>
    <row r="5512" spans="1:6">
      <c r="A5512" s="5">
        <v>0.697883125405072</v>
      </c>
      <c r="B5512" s="5">
        <v>16600.7052004951</v>
      </c>
      <c r="C5512" s="5">
        <v>1.20344998575719</v>
      </c>
      <c r="D5512" s="5">
        <v>52820.6338346686</v>
      </c>
      <c r="E5512" s="2">
        <f t="shared" si="174"/>
        <v>0.505566860352118</v>
      </c>
      <c r="F5512" s="2">
        <f t="shared" si="175"/>
        <v>36219.9286341735</v>
      </c>
    </row>
    <row r="5513" spans="1:6">
      <c r="A5513" s="5">
        <v>0.649121195475744</v>
      </c>
      <c r="B5513" s="5">
        <v>18625.563465557</v>
      </c>
      <c r="C5513" s="5">
        <v>1.08629529855857</v>
      </c>
      <c r="D5513" s="5">
        <v>55288.5898914856</v>
      </c>
      <c r="E5513" s="2">
        <f t="shared" si="174"/>
        <v>0.437174103082826</v>
      </c>
      <c r="F5513" s="2">
        <f t="shared" si="175"/>
        <v>36663.0264259286</v>
      </c>
    </row>
    <row r="5514" spans="1:6">
      <c r="A5514" s="5">
        <v>0.681627473738837</v>
      </c>
      <c r="B5514" s="5">
        <v>14466.0608287304</v>
      </c>
      <c r="C5514" s="5">
        <v>1.16798099606174</v>
      </c>
      <c r="D5514" s="5">
        <v>49734.8758530186</v>
      </c>
      <c r="E5514" s="2">
        <f t="shared" si="174"/>
        <v>0.486353522322903</v>
      </c>
      <c r="F5514" s="2">
        <f t="shared" si="175"/>
        <v>35268.8150242882</v>
      </c>
    </row>
    <row r="5515" spans="1:6">
      <c r="A5515" s="5">
        <v>0.63674854658943</v>
      </c>
      <c r="B5515" s="5">
        <v>16874.9264736543</v>
      </c>
      <c r="C5515" s="5">
        <v>1.10881081734728</v>
      </c>
      <c r="D5515" s="5">
        <v>55372.2884621473</v>
      </c>
      <c r="E5515" s="2">
        <f t="shared" si="174"/>
        <v>0.47206227075785</v>
      </c>
      <c r="F5515" s="2">
        <f t="shared" si="175"/>
        <v>38497.361988493</v>
      </c>
    </row>
    <row r="5516" spans="1:6">
      <c r="A5516" s="5">
        <v>0.707006164701619</v>
      </c>
      <c r="B5516" s="5">
        <v>16479.3439306204</v>
      </c>
      <c r="C5516" s="5">
        <v>1.24343980154304</v>
      </c>
      <c r="D5516" s="5">
        <v>53195.9428627169</v>
      </c>
      <c r="E5516" s="2">
        <f t="shared" si="174"/>
        <v>0.536433636841421</v>
      </c>
      <c r="F5516" s="2">
        <f t="shared" si="175"/>
        <v>36716.5989320965</v>
      </c>
    </row>
    <row r="5517" spans="1:6">
      <c r="A5517" s="5">
        <v>0.643861315153808</v>
      </c>
      <c r="B5517" s="5">
        <v>18736.0439089835</v>
      </c>
      <c r="C5517" s="5">
        <v>1.10210869331427</v>
      </c>
      <c r="D5517" s="5">
        <v>53948.2722007122</v>
      </c>
      <c r="E5517" s="2">
        <f t="shared" si="174"/>
        <v>0.458247378160462</v>
      </c>
      <c r="F5517" s="2">
        <f t="shared" si="175"/>
        <v>35212.2282917287</v>
      </c>
    </row>
    <row r="5518" spans="1:6">
      <c r="A5518" s="5">
        <v>0.6823906397023</v>
      </c>
      <c r="B5518" s="5">
        <v>24149.982984181</v>
      </c>
      <c r="C5518" s="5">
        <v>1.17432956010104</v>
      </c>
      <c r="D5518" s="5">
        <v>63070.6029357988</v>
      </c>
      <c r="E5518" s="2">
        <f t="shared" si="174"/>
        <v>0.49193892039874</v>
      </c>
      <c r="F5518" s="2">
        <f t="shared" si="175"/>
        <v>38920.6199516178</v>
      </c>
    </row>
    <row r="5519" spans="1:6">
      <c r="A5519" s="5">
        <v>0.660635306850502</v>
      </c>
      <c r="B5519" s="5">
        <v>18305.4354961313</v>
      </c>
      <c r="C5519" s="5">
        <v>1.14431192154025</v>
      </c>
      <c r="D5519" s="5">
        <v>54764.4623601506</v>
      </c>
      <c r="E5519" s="2">
        <f t="shared" si="174"/>
        <v>0.483676614689748</v>
      </c>
      <c r="F5519" s="2">
        <f t="shared" si="175"/>
        <v>36459.0268640193</v>
      </c>
    </row>
    <row r="5520" spans="1:6">
      <c r="A5520" s="5">
        <v>0.682991247858126</v>
      </c>
      <c r="B5520" s="5">
        <v>21261.3117833688</v>
      </c>
      <c r="C5520" s="5">
        <v>1.17001538501495</v>
      </c>
      <c r="D5520" s="5">
        <v>55973.7491046604</v>
      </c>
      <c r="E5520" s="2">
        <f t="shared" si="174"/>
        <v>0.487024137156824</v>
      </c>
      <c r="F5520" s="2">
        <f t="shared" si="175"/>
        <v>34712.4373212916</v>
      </c>
    </row>
    <row r="5521" spans="1:6">
      <c r="A5521" s="5">
        <v>0.677874037032844</v>
      </c>
      <c r="B5521" s="5">
        <v>21531.5599841398</v>
      </c>
      <c r="C5521" s="5">
        <v>1.18045673574837</v>
      </c>
      <c r="D5521" s="5">
        <v>58891.4733819091</v>
      </c>
      <c r="E5521" s="2">
        <f t="shared" si="174"/>
        <v>0.502582698715526</v>
      </c>
      <c r="F5521" s="2">
        <f t="shared" si="175"/>
        <v>37359.9133977693</v>
      </c>
    </row>
    <row r="5522" spans="1:6">
      <c r="A5522" s="5">
        <v>0.670601647144288</v>
      </c>
      <c r="B5522" s="5">
        <v>15738.8493082574</v>
      </c>
      <c r="C5522" s="5">
        <v>1.16372719590924</v>
      </c>
      <c r="D5522" s="5">
        <v>51205.035280571</v>
      </c>
      <c r="E5522" s="2">
        <f t="shared" si="174"/>
        <v>0.493125548764952</v>
      </c>
      <c r="F5522" s="2">
        <f t="shared" si="175"/>
        <v>35466.1859723136</v>
      </c>
    </row>
    <row r="5523" spans="1:6">
      <c r="A5523" s="5">
        <v>0.70183299740996</v>
      </c>
      <c r="B5523" s="5">
        <v>18636.6844019973</v>
      </c>
      <c r="C5523" s="5">
        <v>1.25516194814021</v>
      </c>
      <c r="D5523" s="5">
        <v>54721.5047842173</v>
      </c>
      <c r="E5523" s="2">
        <f t="shared" si="174"/>
        <v>0.55332895073025</v>
      </c>
      <c r="F5523" s="2">
        <f t="shared" si="175"/>
        <v>36084.82038222</v>
      </c>
    </row>
    <row r="5524" spans="1:6">
      <c r="A5524" s="5">
        <v>0.704726025646148</v>
      </c>
      <c r="B5524" s="5">
        <v>26040.9262271712</v>
      </c>
      <c r="C5524" s="5">
        <v>1.25272656381816</v>
      </c>
      <c r="D5524" s="5">
        <v>63889.4825254104</v>
      </c>
      <c r="E5524" s="2">
        <f t="shared" si="174"/>
        <v>0.548000538172012</v>
      </c>
      <c r="F5524" s="2">
        <f t="shared" si="175"/>
        <v>37848.5562982392</v>
      </c>
    </row>
    <row r="5525" spans="1:6">
      <c r="A5525" s="5">
        <v>0.75072805348924</v>
      </c>
      <c r="B5525" s="5">
        <v>21779.8483652522</v>
      </c>
      <c r="C5525" s="5">
        <v>1.2863716076704</v>
      </c>
      <c r="D5525" s="5">
        <v>59465.6612929106</v>
      </c>
      <c r="E5525" s="2">
        <f t="shared" si="174"/>
        <v>0.53564355418116</v>
      </c>
      <c r="F5525" s="2">
        <f t="shared" si="175"/>
        <v>37685.8129276584</v>
      </c>
    </row>
    <row r="5526" spans="1:6">
      <c r="A5526" s="5">
        <v>0.711321769519989</v>
      </c>
      <c r="B5526" s="5">
        <v>20189.9469998476</v>
      </c>
      <c r="C5526" s="5">
        <v>1.22303467116123</v>
      </c>
      <c r="D5526" s="5">
        <v>57956.4683945849</v>
      </c>
      <c r="E5526" s="2">
        <f t="shared" si="174"/>
        <v>0.511712901641241</v>
      </c>
      <c r="F5526" s="2">
        <f t="shared" si="175"/>
        <v>37766.5213947373</v>
      </c>
    </row>
    <row r="5527" spans="1:6">
      <c r="A5527" s="5">
        <v>0.704176546586068</v>
      </c>
      <c r="B5527" s="5">
        <v>17175.8690432091</v>
      </c>
      <c r="C5527" s="5">
        <v>1.22104865397645</v>
      </c>
      <c r="D5527" s="5">
        <v>52775.0661503456</v>
      </c>
      <c r="E5527" s="2">
        <f t="shared" si="174"/>
        <v>0.516872107390382</v>
      </c>
      <c r="F5527" s="2">
        <f t="shared" si="175"/>
        <v>35599.1971071365</v>
      </c>
    </row>
    <row r="5528" spans="1:6">
      <c r="A5528" s="5">
        <v>0.648657953199819</v>
      </c>
      <c r="B5528" s="5">
        <v>18140.1574412987</v>
      </c>
      <c r="C5528" s="5">
        <v>1.10849851364288</v>
      </c>
      <c r="D5528" s="5">
        <v>54906.0163418236</v>
      </c>
      <c r="E5528" s="2">
        <f t="shared" si="174"/>
        <v>0.459840560443061</v>
      </c>
      <c r="F5528" s="2">
        <f t="shared" si="175"/>
        <v>36765.8589005249</v>
      </c>
    </row>
    <row r="5529" spans="1:6">
      <c r="A5529" s="5">
        <v>0.718064077908845</v>
      </c>
      <c r="B5529" s="5">
        <v>25380.880013527</v>
      </c>
      <c r="C5529" s="5">
        <v>1.23059475967473</v>
      </c>
      <c r="D5529" s="5">
        <v>63667.5964094174</v>
      </c>
      <c r="E5529" s="2">
        <f t="shared" si="174"/>
        <v>0.512530681765885</v>
      </c>
      <c r="F5529" s="2">
        <f t="shared" si="175"/>
        <v>38286.7163958904</v>
      </c>
    </row>
    <row r="5530" spans="1:6">
      <c r="A5530" s="5">
        <v>0.711175850954527</v>
      </c>
      <c r="B5530" s="5">
        <v>16858.5696472022</v>
      </c>
      <c r="C5530" s="5">
        <v>1.26082825727573</v>
      </c>
      <c r="D5530" s="5">
        <v>54789.1554085324</v>
      </c>
      <c r="E5530" s="2">
        <f t="shared" si="174"/>
        <v>0.549652406321203</v>
      </c>
      <c r="F5530" s="2">
        <f t="shared" si="175"/>
        <v>37930.5857613302</v>
      </c>
    </row>
    <row r="5531" spans="1:6">
      <c r="A5531" s="5">
        <v>0.762007135091366</v>
      </c>
      <c r="B5531" s="5">
        <v>20922.6330920472</v>
      </c>
      <c r="C5531" s="5">
        <v>1.33134856380705</v>
      </c>
      <c r="D5531" s="5">
        <v>59713.2959794686</v>
      </c>
      <c r="E5531" s="2">
        <f t="shared" si="174"/>
        <v>0.569341428715684</v>
      </c>
      <c r="F5531" s="2">
        <f t="shared" si="175"/>
        <v>38790.6628874214</v>
      </c>
    </row>
    <row r="5532" spans="1:6">
      <c r="A5532" s="5">
        <v>0.603227018855516</v>
      </c>
      <c r="B5532" s="5">
        <v>21154.6111698814</v>
      </c>
      <c r="C5532" s="5">
        <v>1.03073231651713</v>
      </c>
      <c r="D5532" s="5">
        <v>57882.7014140239</v>
      </c>
      <c r="E5532" s="2">
        <f t="shared" si="174"/>
        <v>0.427505297661614</v>
      </c>
      <c r="F5532" s="2">
        <f t="shared" si="175"/>
        <v>36728.0902441425</v>
      </c>
    </row>
    <row r="5533" spans="1:6">
      <c r="A5533" s="5">
        <v>0.651992209999163</v>
      </c>
      <c r="B5533" s="5">
        <v>18286.8492658873</v>
      </c>
      <c r="C5533" s="5">
        <v>1.12902014763123</v>
      </c>
      <c r="D5533" s="5">
        <v>55049.6384458179</v>
      </c>
      <c r="E5533" s="2">
        <f t="shared" si="174"/>
        <v>0.477027937632067</v>
      </c>
      <c r="F5533" s="2">
        <f t="shared" si="175"/>
        <v>36762.7891799306</v>
      </c>
    </row>
    <row r="5534" spans="1:6">
      <c r="A5534" s="5">
        <v>0.731833967944777</v>
      </c>
      <c r="B5534" s="5">
        <v>16425.1147713105</v>
      </c>
      <c r="C5534" s="5">
        <v>1.2273019479889</v>
      </c>
      <c r="D5534" s="5">
        <v>54141.7210971553</v>
      </c>
      <c r="E5534" s="2">
        <f t="shared" si="174"/>
        <v>0.495467980044123</v>
      </c>
      <c r="F5534" s="2">
        <f t="shared" si="175"/>
        <v>37716.6063258448</v>
      </c>
    </row>
    <row r="5535" spans="1:6">
      <c r="A5535" s="5">
        <v>0.686131788428086</v>
      </c>
      <c r="B5535" s="5">
        <v>18981.131866286</v>
      </c>
      <c r="C5535" s="5">
        <v>1.2131250628732</v>
      </c>
      <c r="D5535" s="5">
        <v>55304.8749958766</v>
      </c>
      <c r="E5535" s="2">
        <f t="shared" si="174"/>
        <v>0.526993274445114</v>
      </c>
      <c r="F5535" s="2">
        <f t="shared" si="175"/>
        <v>36323.7431295906</v>
      </c>
    </row>
    <row r="5536" spans="1:6">
      <c r="A5536" s="5">
        <v>0.704358915556911</v>
      </c>
      <c r="B5536" s="5">
        <v>20335.757564592</v>
      </c>
      <c r="C5536" s="5">
        <v>1.25392536504032</v>
      </c>
      <c r="D5536" s="5">
        <v>57691.7286291271</v>
      </c>
      <c r="E5536" s="2">
        <f t="shared" si="174"/>
        <v>0.549566449483409</v>
      </c>
      <c r="F5536" s="2">
        <f t="shared" si="175"/>
        <v>37355.9710645351</v>
      </c>
    </row>
    <row r="5537" spans="1:6">
      <c r="A5537" s="5">
        <v>0.700048467803874</v>
      </c>
      <c r="B5537" s="5">
        <v>17181.1523412346</v>
      </c>
      <c r="C5537" s="5">
        <v>1.22612852170548</v>
      </c>
      <c r="D5537" s="5">
        <v>53701.9282711151</v>
      </c>
      <c r="E5537" s="2">
        <f t="shared" si="174"/>
        <v>0.526080053901606</v>
      </c>
      <c r="F5537" s="2">
        <f t="shared" si="175"/>
        <v>36520.7759298805</v>
      </c>
    </row>
    <row r="5538" spans="1:6">
      <c r="A5538" s="5">
        <v>0.712978061623926</v>
      </c>
      <c r="B5538" s="5">
        <v>18702.4157459096</v>
      </c>
      <c r="C5538" s="5">
        <v>1.24222411376314</v>
      </c>
      <c r="D5538" s="5">
        <v>54525.1042094396</v>
      </c>
      <c r="E5538" s="2">
        <f t="shared" si="174"/>
        <v>0.529246052139214</v>
      </c>
      <c r="F5538" s="2">
        <f t="shared" si="175"/>
        <v>35822.68846353</v>
      </c>
    </row>
    <row r="5539" spans="1:6">
      <c r="A5539" s="5">
        <v>0.752469970873909</v>
      </c>
      <c r="B5539" s="5">
        <v>15840.307764879</v>
      </c>
      <c r="C5539" s="5">
        <v>1.33283148416323</v>
      </c>
      <c r="D5539" s="5">
        <v>53584.2682815457</v>
      </c>
      <c r="E5539" s="2">
        <f t="shared" si="174"/>
        <v>0.580361513289321</v>
      </c>
      <c r="F5539" s="2">
        <f t="shared" si="175"/>
        <v>37743.9605166667</v>
      </c>
    </row>
    <row r="5540" spans="1:6">
      <c r="A5540" s="5">
        <v>0.706806521452594</v>
      </c>
      <c r="B5540" s="5">
        <v>17112.6061275117</v>
      </c>
      <c r="C5540" s="5">
        <v>1.21318091042612</v>
      </c>
      <c r="D5540" s="5">
        <v>54152.5422373476</v>
      </c>
      <c r="E5540" s="2">
        <f t="shared" si="174"/>
        <v>0.506374388973526</v>
      </c>
      <c r="F5540" s="2">
        <f t="shared" si="175"/>
        <v>37039.9361098359</v>
      </c>
    </row>
    <row r="5541" spans="1:6">
      <c r="A5541" s="5">
        <v>0.665605344197006</v>
      </c>
      <c r="B5541" s="5">
        <v>19593.862380298</v>
      </c>
      <c r="C5541" s="5">
        <v>1.17366201247415</v>
      </c>
      <c r="D5541" s="5">
        <v>55258.9683910341</v>
      </c>
      <c r="E5541" s="2">
        <f t="shared" si="174"/>
        <v>0.508056668277144</v>
      </c>
      <c r="F5541" s="2">
        <f t="shared" si="175"/>
        <v>35665.1060107361</v>
      </c>
    </row>
    <row r="5542" spans="1:6">
      <c r="A5542" s="5">
        <v>0.755478553856372</v>
      </c>
      <c r="B5542" s="5">
        <v>18376.0689500594</v>
      </c>
      <c r="C5542" s="5">
        <v>1.27167185050467</v>
      </c>
      <c r="D5542" s="5">
        <v>54611.5810796865</v>
      </c>
      <c r="E5542" s="2">
        <f t="shared" si="174"/>
        <v>0.516193296648298</v>
      </c>
      <c r="F5542" s="2">
        <f t="shared" si="175"/>
        <v>36235.5121296271</v>
      </c>
    </row>
    <row r="5543" spans="1:6">
      <c r="A5543" s="5">
        <v>0.666488154223214</v>
      </c>
      <c r="B5543" s="5">
        <v>20668.3329606517</v>
      </c>
      <c r="C5543" s="5">
        <v>1.1491508277452</v>
      </c>
      <c r="D5543" s="5">
        <v>57424.8911692257</v>
      </c>
      <c r="E5543" s="2">
        <f t="shared" si="174"/>
        <v>0.482662673521986</v>
      </c>
      <c r="F5543" s="2">
        <f t="shared" si="175"/>
        <v>36756.558208574</v>
      </c>
    </row>
    <row r="5544" spans="1:6">
      <c r="A5544" s="5">
        <v>0.663148239457096</v>
      </c>
      <c r="B5544" s="5">
        <v>22255.4285938004</v>
      </c>
      <c r="C5544" s="5">
        <v>1.15544661059538</v>
      </c>
      <c r="D5544" s="5">
        <v>59854.2566895523</v>
      </c>
      <c r="E5544" s="2">
        <f t="shared" si="174"/>
        <v>0.492298371138284</v>
      </c>
      <c r="F5544" s="2">
        <f t="shared" si="175"/>
        <v>37598.8280957519</v>
      </c>
    </row>
    <row r="5545" spans="1:6">
      <c r="A5545" s="5">
        <v>0.696044938072845</v>
      </c>
      <c r="B5545" s="5">
        <v>18373.0771255174</v>
      </c>
      <c r="C5545" s="5">
        <v>1.21846590119586</v>
      </c>
      <c r="D5545" s="5">
        <v>55891.289774645</v>
      </c>
      <c r="E5545" s="2">
        <f t="shared" si="174"/>
        <v>0.522420963123015</v>
      </c>
      <c r="F5545" s="2">
        <f t="shared" si="175"/>
        <v>37518.2126491276</v>
      </c>
    </row>
    <row r="5546" spans="1:6">
      <c r="A5546" s="5">
        <v>0.770344027519518</v>
      </c>
      <c r="B5546" s="5">
        <v>19938.1465437643</v>
      </c>
      <c r="C5546" s="5">
        <v>1.32257280430364</v>
      </c>
      <c r="D5546" s="5">
        <v>58768.0640296535</v>
      </c>
      <c r="E5546" s="2">
        <f t="shared" si="174"/>
        <v>0.552228776784122</v>
      </c>
      <c r="F5546" s="2">
        <f t="shared" si="175"/>
        <v>38829.9174858892</v>
      </c>
    </row>
    <row r="5547" spans="1:6">
      <c r="A5547" s="5">
        <v>0.700277590050276</v>
      </c>
      <c r="B5547" s="5">
        <v>21400.642118878</v>
      </c>
      <c r="C5547" s="5">
        <v>1.21855898911319</v>
      </c>
      <c r="D5547" s="5">
        <v>55911.9654258474</v>
      </c>
      <c r="E5547" s="2">
        <f t="shared" si="174"/>
        <v>0.518281399062914</v>
      </c>
      <c r="F5547" s="2">
        <f t="shared" si="175"/>
        <v>34511.3233069694</v>
      </c>
    </row>
    <row r="5548" spans="1:6">
      <c r="A5548" s="5">
        <v>0.671532032846778</v>
      </c>
      <c r="B5548" s="5">
        <v>21843.6004764166</v>
      </c>
      <c r="C5548" s="5">
        <v>1.16383642984428</v>
      </c>
      <c r="D5548" s="5">
        <v>59049.7222787914</v>
      </c>
      <c r="E5548" s="2">
        <f t="shared" si="174"/>
        <v>0.492304396997502</v>
      </c>
      <c r="F5548" s="2">
        <f t="shared" si="175"/>
        <v>37206.1218023748</v>
      </c>
    </row>
    <row r="5549" spans="1:6">
      <c r="A5549" s="5">
        <v>0.662955933666585</v>
      </c>
      <c r="B5549" s="5">
        <v>19236.8772566062</v>
      </c>
      <c r="C5549" s="5">
        <v>1.1612223390034</v>
      </c>
      <c r="D5549" s="5">
        <v>55101.065615538</v>
      </c>
      <c r="E5549" s="2">
        <f t="shared" si="174"/>
        <v>0.498266405336815</v>
      </c>
      <c r="F5549" s="2">
        <f t="shared" si="175"/>
        <v>35864.1883589318</v>
      </c>
    </row>
    <row r="5550" spans="1:6">
      <c r="A5550" s="5">
        <v>0.692698595832377</v>
      </c>
      <c r="B5550" s="5">
        <v>15452.9124842838</v>
      </c>
      <c r="C5550" s="5">
        <v>1.19099100923495</v>
      </c>
      <c r="D5550" s="5">
        <v>52569.3249815612</v>
      </c>
      <c r="E5550" s="2">
        <f t="shared" si="174"/>
        <v>0.498292413402573</v>
      </c>
      <c r="F5550" s="2">
        <f t="shared" si="175"/>
        <v>37116.4124972774</v>
      </c>
    </row>
    <row r="5551" spans="1:6">
      <c r="A5551" s="5">
        <v>0.732416905071603</v>
      </c>
      <c r="B5551" s="5">
        <v>19145.580684895</v>
      </c>
      <c r="C5551" s="5">
        <v>1.28039058117486</v>
      </c>
      <c r="D5551" s="5">
        <v>56164.1485413026</v>
      </c>
      <c r="E5551" s="2">
        <f t="shared" si="174"/>
        <v>0.547973676103257</v>
      </c>
      <c r="F5551" s="2">
        <f t="shared" si="175"/>
        <v>37018.5678564076</v>
      </c>
    </row>
    <row r="5552" spans="1:6">
      <c r="A5552" s="5">
        <v>0.701632240276105</v>
      </c>
      <c r="B5552" s="5">
        <v>20139.0695993151</v>
      </c>
      <c r="C5552" s="5">
        <v>1.21612521858658</v>
      </c>
      <c r="D5552" s="5">
        <v>58505.7957712137</v>
      </c>
      <c r="E5552" s="2">
        <f t="shared" si="174"/>
        <v>0.514492978310475</v>
      </c>
      <c r="F5552" s="2">
        <f t="shared" si="175"/>
        <v>38366.7261718986</v>
      </c>
    </row>
    <row r="5553" spans="1:6">
      <c r="A5553" s="5">
        <v>0.718841730721717</v>
      </c>
      <c r="B5553" s="5">
        <v>23060.3033009881</v>
      </c>
      <c r="C5553" s="5">
        <v>1.24048455702214</v>
      </c>
      <c r="D5553" s="5">
        <v>60115.0379530332</v>
      </c>
      <c r="E5553" s="2">
        <f t="shared" si="174"/>
        <v>0.521642826300423</v>
      </c>
      <c r="F5553" s="2">
        <f t="shared" si="175"/>
        <v>37054.7346520451</v>
      </c>
    </row>
    <row r="5554" spans="1:6">
      <c r="A5554" s="5">
        <v>0.700034901295102</v>
      </c>
      <c r="B5554" s="5">
        <v>17209.5160145825</v>
      </c>
      <c r="C5554" s="5">
        <v>1.24799934950133</v>
      </c>
      <c r="D5554" s="5">
        <v>53199.7643273523</v>
      </c>
      <c r="E5554" s="2">
        <f t="shared" si="174"/>
        <v>0.547964448206228</v>
      </c>
      <c r="F5554" s="2">
        <f t="shared" si="175"/>
        <v>35990.2483127698</v>
      </c>
    </row>
    <row r="5555" spans="1:6">
      <c r="A5555" s="5">
        <v>0.647305637184993</v>
      </c>
      <c r="B5555" s="5">
        <v>16366.9152425178</v>
      </c>
      <c r="C5555" s="5">
        <v>1.12262249713498</v>
      </c>
      <c r="D5555" s="5">
        <v>53370.6589381898</v>
      </c>
      <c r="E5555" s="2">
        <f t="shared" si="174"/>
        <v>0.475316859949987</v>
      </c>
      <c r="F5555" s="2">
        <f t="shared" si="175"/>
        <v>37003.743695672</v>
      </c>
    </row>
    <row r="5556" spans="1:6">
      <c r="A5556" s="5">
        <v>0.70206773363434</v>
      </c>
      <c r="B5556" s="5">
        <v>13436.6731551181</v>
      </c>
      <c r="C5556" s="5">
        <v>1.24175686342145</v>
      </c>
      <c r="D5556" s="5">
        <v>48749.836576948</v>
      </c>
      <c r="E5556" s="2">
        <f t="shared" si="174"/>
        <v>0.53968912978711</v>
      </c>
      <c r="F5556" s="2">
        <f t="shared" si="175"/>
        <v>35313.1634218299</v>
      </c>
    </row>
    <row r="5557" spans="1:6">
      <c r="A5557" s="5">
        <v>0.763240739706638</v>
      </c>
      <c r="B5557" s="5">
        <v>19901.594412464</v>
      </c>
      <c r="C5557" s="5">
        <v>1.32586437604921</v>
      </c>
      <c r="D5557" s="5">
        <v>57734.6319959721</v>
      </c>
      <c r="E5557" s="2">
        <f t="shared" si="174"/>
        <v>0.562623636342572</v>
      </c>
      <c r="F5557" s="2">
        <f t="shared" si="175"/>
        <v>37833.0375835081</v>
      </c>
    </row>
    <row r="5558" spans="1:6">
      <c r="A5558" s="5">
        <v>0.699155226543862</v>
      </c>
      <c r="B5558" s="5">
        <v>23137.9346474549</v>
      </c>
      <c r="C5558" s="5">
        <v>1.19799247945011</v>
      </c>
      <c r="D5558" s="5">
        <v>61754.3104418058</v>
      </c>
      <c r="E5558" s="2">
        <f t="shared" si="174"/>
        <v>0.498837252906248</v>
      </c>
      <c r="F5558" s="2">
        <f t="shared" si="175"/>
        <v>38616.3757943509</v>
      </c>
    </row>
    <row r="5559" spans="1:6">
      <c r="A5559" s="5">
        <v>0.721777695903329</v>
      </c>
      <c r="B5559" s="5">
        <v>19804.9157720126</v>
      </c>
      <c r="C5559" s="5">
        <v>1.28004045225282</v>
      </c>
      <c r="D5559" s="5">
        <v>56339.261418679</v>
      </c>
      <c r="E5559" s="2">
        <f t="shared" si="174"/>
        <v>0.558262756349491</v>
      </c>
      <c r="F5559" s="2">
        <f t="shared" si="175"/>
        <v>36534.3456466664</v>
      </c>
    </row>
    <row r="5560" spans="1:6">
      <c r="A5560" s="5">
        <v>0.709377082330357</v>
      </c>
      <c r="B5560" s="5">
        <v>16447.4986087449</v>
      </c>
      <c r="C5560" s="5">
        <v>1.21381567284918</v>
      </c>
      <c r="D5560" s="5">
        <v>53125.9125458436</v>
      </c>
      <c r="E5560" s="2">
        <f t="shared" si="174"/>
        <v>0.504438590518823</v>
      </c>
      <c r="F5560" s="2">
        <f t="shared" si="175"/>
        <v>36678.4139370987</v>
      </c>
    </row>
    <row r="5561" spans="1:6">
      <c r="A5561" s="5">
        <v>0.724452057307377</v>
      </c>
      <c r="B5561" s="5">
        <v>23086.648405107</v>
      </c>
      <c r="C5561" s="5">
        <v>1.26140566926538</v>
      </c>
      <c r="D5561" s="5">
        <v>60104.397463642</v>
      </c>
      <c r="E5561" s="2">
        <f t="shared" si="174"/>
        <v>0.536953611958003</v>
      </c>
      <c r="F5561" s="2">
        <f t="shared" si="175"/>
        <v>37017.749058535</v>
      </c>
    </row>
    <row r="5562" spans="1:6">
      <c r="A5562" s="5">
        <v>0.716189782510468</v>
      </c>
      <c r="B5562" s="5">
        <v>14633.5645615338</v>
      </c>
      <c r="C5562" s="5">
        <v>1.24755947636104</v>
      </c>
      <c r="D5562" s="5">
        <v>50810.5426445585</v>
      </c>
      <c r="E5562" s="2">
        <f t="shared" si="174"/>
        <v>0.531369693850572</v>
      </c>
      <c r="F5562" s="2">
        <f t="shared" si="175"/>
        <v>36176.9780830247</v>
      </c>
    </row>
    <row r="5563" spans="1:6">
      <c r="A5563" s="5">
        <v>0.677271506616174</v>
      </c>
      <c r="B5563" s="5">
        <v>17722.4882971668</v>
      </c>
      <c r="C5563" s="5">
        <v>1.18225248660826</v>
      </c>
      <c r="D5563" s="5">
        <v>53791.6747213313</v>
      </c>
      <c r="E5563" s="2">
        <f t="shared" si="174"/>
        <v>0.504980979992086</v>
      </c>
      <c r="F5563" s="2">
        <f t="shared" si="175"/>
        <v>36069.1864241645</v>
      </c>
    </row>
    <row r="5564" spans="1:6">
      <c r="A5564" s="5">
        <v>0.694183323701743</v>
      </c>
      <c r="B5564" s="5">
        <v>20504.0446950736</v>
      </c>
      <c r="C5564" s="5">
        <v>1.16952006112626</v>
      </c>
      <c r="D5564" s="5">
        <v>57301.9792223709</v>
      </c>
      <c r="E5564" s="2">
        <f t="shared" si="174"/>
        <v>0.475336737424517</v>
      </c>
      <c r="F5564" s="2">
        <f t="shared" si="175"/>
        <v>36797.9345272973</v>
      </c>
    </row>
    <row r="5565" spans="1:6">
      <c r="A5565" s="5">
        <v>0.728767823943853</v>
      </c>
      <c r="B5565" s="5">
        <v>14981.5132258416</v>
      </c>
      <c r="C5565" s="5">
        <v>1.26820899830751</v>
      </c>
      <c r="D5565" s="5">
        <v>51250.3804455483</v>
      </c>
      <c r="E5565" s="2">
        <f t="shared" si="174"/>
        <v>0.539441174363657</v>
      </c>
      <c r="F5565" s="2">
        <f t="shared" si="175"/>
        <v>36268.8672197067</v>
      </c>
    </row>
    <row r="5566" spans="1:6">
      <c r="A5566" s="5">
        <v>0.668218267475383</v>
      </c>
      <c r="B5566" s="5">
        <v>22329.9611396727</v>
      </c>
      <c r="C5566" s="5">
        <v>1.17551097323014</v>
      </c>
      <c r="D5566" s="5">
        <v>60292.0984344114</v>
      </c>
      <c r="E5566" s="2">
        <f t="shared" si="174"/>
        <v>0.507292705754757</v>
      </c>
      <c r="F5566" s="2">
        <f t="shared" si="175"/>
        <v>37962.1372947387</v>
      </c>
    </row>
    <row r="5567" spans="1:6">
      <c r="A5567" s="5">
        <v>0.728702581182796</v>
      </c>
      <c r="B5567" s="5">
        <v>22591.6708215374</v>
      </c>
      <c r="C5567" s="5">
        <v>1.28429880092116</v>
      </c>
      <c r="D5567" s="5">
        <v>61886.6695322333</v>
      </c>
      <c r="E5567" s="2">
        <f t="shared" si="174"/>
        <v>0.555596219738364</v>
      </c>
      <c r="F5567" s="2">
        <f t="shared" si="175"/>
        <v>39294.9987106959</v>
      </c>
    </row>
    <row r="5568" spans="1:6">
      <c r="A5568" s="5">
        <v>0.596930203113703</v>
      </c>
      <c r="B5568" s="5">
        <v>14154.5635817268</v>
      </c>
      <c r="C5568" s="5">
        <v>1.01990167889518</v>
      </c>
      <c r="D5568" s="5">
        <v>48658.9803353652</v>
      </c>
      <c r="E5568" s="2">
        <f t="shared" si="174"/>
        <v>0.422971475781477</v>
      </c>
      <c r="F5568" s="2">
        <f t="shared" si="175"/>
        <v>34504.4167536384</v>
      </c>
    </row>
    <row r="5569" spans="1:6">
      <c r="A5569" s="5">
        <v>0.688733720403361</v>
      </c>
      <c r="B5569" s="5">
        <v>23253.0110396981</v>
      </c>
      <c r="C5569" s="5">
        <v>1.17991103632439</v>
      </c>
      <c r="D5569" s="5">
        <v>60718.0443633991</v>
      </c>
      <c r="E5569" s="2">
        <f t="shared" si="174"/>
        <v>0.491177315921029</v>
      </c>
      <c r="F5569" s="2">
        <f t="shared" si="175"/>
        <v>37465.033323701</v>
      </c>
    </row>
    <row r="5570" spans="1:6">
      <c r="A5570" s="5">
        <v>0.645491118989339</v>
      </c>
      <c r="B5570" s="5">
        <v>17752.6500873935</v>
      </c>
      <c r="C5570" s="5">
        <v>1.12539522638577</v>
      </c>
      <c r="D5570" s="5">
        <v>52768.2408061091</v>
      </c>
      <c r="E5570" s="2">
        <f t="shared" si="174"/>
        <v>0.479904107396431</v>
      </c>
      <c r="F5570" s="2">
        <f t="shared" si="175"/>
        <v>35015.5907187156</v>
      </c>
    </row>
    <row r="5571" spans="1:6">
      <c r="A5571" s="5">
        <v>0.710292930392789</v>
      </c>
      <c r="B5571" s="5">
        <v>21333.9824679868</v>
      </c>
      <c r="C5571" s="5">
        <v>1.24792252942017</v>
      </c>
      <c r="D5571" s="5">
        <v>56489.550846802</v>
      </c>
      <c r="E5571" s="2">
        <f t="shared" si="174"/>
        <v>0.537629599027381</v>
      </c>
      <c r="F5571" s="2">
        <f t="shared" si="175"/>
        <v>35155.5683788152</v>
      </c>
    </row>
    <row r="5572" spans="1:6">
      <c r="A5572" s="5">
        <v>0.696932594244438</v>
      </c>
      <c r="B5572" s="5">
        <v>25431.2809208646</v>
      </c>
      <c r="C5572" s="5">
        <v>1.23420427576566</v>
      </c>
      <c r="D5572" s="5">
        <v>63872.9871312483</v>
      </c>
      <c r="E5572" s="2">
        <f t="shared" ref="E5572:E5635" si="176">C5572-A5572</f>
        <v>0.537271681521222</v>
      </c>
      <c r="F5572" s="2">
        <f t="shared" ref="F5572:F5635" si="177">D5572-B5572</f>
        <v>38441.7062103837</v>
      </c>
    </row>
    <row r="5573" spans="1:6">
      <c r="A5573" s="5">
        <v>0.673529983932162</v>
      </c>
      <c r="B5573" s="5">
        <v>21566.9907968791</v>
      </c>
      <c r="C5573" s="5">
        <v>1.17608968543745</v>
      </c>
      <c r="D5573" s="5">
        <v>59316.7257418958</v>
      </c>
      <c r="E5573" s="2">
        <f t="shared" si="176"/>
        <v>0.502559701505288</v>
      </c>
      <c r="F5573" s="2">
        <f t="shared" si="177"/>
        <v>37749.7349450167</v>
      </c>
    </row>
    <row r="5574" spans="1:6">
      <c r="A5574" s="5">
        <v>0.6481412440759</v>
      </c>
      <c r="B5574" s="5">
        <v>18345.790775707</v>
      </c>
      <c r="C5574" s="5">
        <v>1.10072678400516</v>
      </c>
      <c r="D5574" s="5">
        <v>53862.8350069872</v>
      </c>
      <c r="E5574" s="2">
        <f t="shared" si="176"/>
        <v>0.45258553992926</v>
      </c>
      <c r="F5574" s="2">
        <f t="shared" si="177"/>
        <v>35517.0442312802</v>
      </c>
    </row>
    <row r="5575" spans="1:6">
      <c r="A5575" s="5">
        <v>0.772054377020189</v>
      </c>
      <c r="B5575" s="5">
        <v>20318.2054127435</v>
      </c>
      <c r="C5575" s="5">
        <v>1.33010986834534</v>
      </c>
      <c r="D5575" s="5">
        <v>56569.986901077</v>
      </c>
      <c r="E5575" s="2">
        <f t="shared" si="176"/>
        <v>0.558055491325151</v>
      </c>
      <c r="F5575" s="2">
        <f t="shared" si="177"/>
        <v>36251.7814883335</v>
      </c>
    </row>
    <row r="5576" spans="1:6">
      <c r="A5576" s="5">
        <v>0.681200180169705</v>
      </c>
      <c r="B5576" s="5">
        <v>18098.1374845941</v>
      </c>
      <c r="C5576" s="5">
        <v>1.18572935478709</v>
      </c>
      <c r="D5576" s="5">
        <v>53415.0276139934</v>
      </c>
      <c r="E5576" s="2">
        <f t="shared" si="176"/>
        <v>0.504529174617385</v>
      </c>
      <c r="F5576" s="2">
        <f t="shared" si="177"/>
        <v>35316.8901293993</v>
      </c>
    </row>
    <row r="5577" spans="1:6">
      <c r="A5577" s="5">
        <v>0.730050115086471</v>
      </c>
      <c r="B5577" s="5">
        <v>19629.3953758549</v>
      </c>
      <c r="C5577" s="5">
        <v>1.26889985793955</v>
      </c>
      <c r="D5577" s="5">
        <v>54948.4121446553</v>
      </c>
      <c r="E5577" s="2">
        <f t="shared" si="176"/>
        <v>0.538849742853079</v>
      </c>
      <c r="F5577" s="2">
        <f t="shared" si="177"/>
        <v>35319.0167688004</v>
      </c>
    </row>
    <row r="5578" spans="1:6">
      <c r="A5578" s="5">
        <v>0.743585621472757</v>
      </c>
      <c r="B5578" s="5">
        <v>22224.4589388277</v>
      </c>
      <c r="C5578" s="5">
        <v>1.32175615743597</v>
      </c>
      <c r="D5578" s="5">
        <v>61564.2117806304</v>
      </c>
      <c r="E5578" s="2">
        <f t="shared" si="176"/>
        <v>0.578170535963213</v>
      </c>
      <c r="F5578" s="2">
        <f t="shared" si="177"/>
        <v>39339.7528418027</v>
      </c>
    </row>
    <row r="5579" spans="1:6">
      <c r="A5579" s="5">
        <v>0.715798935379055</v>
      </c>
      <c r="B5579" s="5">
        <v>18893.6067970222</v>
      </c>
      <c r="C5579" s="5">
        <v>1.2511031650192</v>
      </c>
      <c r="D5579" s="5">
        <v>56466.5137478771</v>
      </c>
      <c r="E5579" s="2">
        <f t="shared" si="176"/>
        <v>0.535304229640145</v>
      </c>
      <c r="F5579" s="2">
        <f t="shared" si="177"/>
        <v>37572.9069508549</v>
      </c>
    </row>
    <row r="5580" spans="1:6">
      <c r="A5580" s="5">
        <v>0.674824846819951</v>
      </c>
      <c r="B5580" s="5">
        <v>22551.2142313551</v>
      </c>
      <c r="C5580" s="5">
        <v>1.17379929908318</v>
      </c>
      <c r="D5580" s="5">
        <v>61773.8245491306</v>
      </c>
      <c r="E5580" s="2">
        <f t="shared" si="176"/>
        <v>0.498974452263229</v>
      </c>
      <c r="F5580" s="2">
        <f t="shared" si="177"/>
        <v>39222.6103177755</v>
      </c>
    </row>
    <row r="5581" spans="1:6">
      <c r="A5581" s="5">
        <v>0.741165505070599</v>
      </c>
      <c r="B5581" s="5">
        <v>18335.9952335058</v>
      </c>
      <c r="C5581" s="5">
        <v>1.29918276491696</v>
      </c>
      <c r="D5581" s="5">
        <v>53918.2441691484</v>
      </c>
      <c r="E5581" s="2">
        <f t="shared" si="176"/>
        <v>0.558017259846361</v>
      </c>
      <c r="F5581" s="2">
        <f t="shared" si="177"/>
        <v>35582.2489356426</v>
      </c>
    </row>
    <row r="5582" spans="1:6">
      <c r="A5582" s="5">
        <v>0.674084693137566</v>
      </c>
      <c r="B5582" s="5">
        <v>18327.204987151</v>
      </c>
      <c r="C5582" s="5">
        <v>1.16768597314121</v>
      </c>
      <c r="D5582" s="5">
        <v>56544.9677895401</v>
      </c>
      <c r="E5582" s="2">
        <f t="shared" si="176"/>
        <v>0.493601280003644</v>
      </c>
      <c r="F5582" s="2">
        <f t="shared" si="177"/>
        <v>38217.7628023891</v>
      </c>
    </row>
    <row r="5583" spans="1:6">
      <c r="A5583" s="5">
        <v>0.683930148432823</v>
      </c>
      <c r="B5583" s="5">
        <v>20878.6087332605</v>
      </c>
      <c r="C5583" s="5">
        <v>1.18242066861644</v>
      </c>
      <c r="D5583" s="5">
        <v>58766.5368083289</v>
      </c>
      <c r="E5583" s="2">
        <f t="shared" si="176"/>
        <v>0.498490520183617</v>
      </c>
      <c r="F5583" s="2">
        <f t="shared" si="177"/>
        <v>37887.9280750684</v>
      </c>
    </row>
    <row r="5584" spans="1:6">
      <c r="A5584" s="5">
        <v>0.663958909662767</v>
      </c>
      <c r="B5584" s="5">
        <v>16045.3600023959</v>
      </c>
      <c r="C5584" s="5">
        <v>1.15079983916641</v>
      </c>
      <c r="D5584" s="5">
        <v>51746.4727519948</v>
      </c>
      <c r="E5584" s="2">
        <f t="shared" si="176"/>
        <v>0.486840929503643</v>
      </c>
      <c r="F5584" s="2">
        <f t="shared" si="177"/>
        <v>35701.1127495989</v>
      </c>
    </row>
    <row r="5585" spans="1:6">
      <c r="A5585" s="5">
        <v>0.697808472551216</v>
      </c>
      <c r="B5585" s="5">
        <v>19664.2693328673</v>
      </c>
      <c r="C5585" s="5">
        <v>1.22012104552664</v>
      </c>
      <c r="D5585" s="5">
        <v>56684.4627981352</v>
      </c>
      <c r="E5585" s="2">
        <f t="shared" si="176"/>
        <v>0.522312572975424</v>
      </c>
      <c r="F5585" s="2">
        <f t="shared" si="177"/>
        <v>37020.1934652679</v>
      </c>
    </row>
    <row r="5586" spans="1:6">
      <c r="A5586" s="5">
        <v>0.713017537605089</v>
      </c>
      <c r="B5586" s="5">
        <v>19678.4867654218</v>
      </c>
      <c r="C5586" s="5">
        <v>1.25369250508945</v>
      </c>
      <c r="D5586" s="5">
        <v>58286.3332273798</v>
      </c>
      <c r="E5586" s="2">
        <f t="shared" si="176"/>
        <v>0.540674967484361</v>
      </c>
      <c r="F5586" s="2">
        <f t="shared" si="177"/>
        <v>38607.846461958</v>
      </c>
    </row>
    <row r="5587" spans="1:6">
      <c r="A5587" s="5">
        <v>0.734560409472649</v>
      </c>
      <c r="B5587" s="5">
        <v>18467.6636802493</v>
      </c>
      <c r="C5587" s="5">
        <v>1.25292548413952</v>
      </c>
      <c r="D5587" s="5">
        <v>55389.4032038515</v>
      </c>
      <c r="E5587" s="2">
        <f t="shared" si="176"/>
        <v>0.518365074666871</v>
      </c>
      <c r="F5587" s="2">
        <f t="shared" si="177"/>
        <v>36921.7395236022</v>
      </c>
    </row>
    <row r="5588" spans="1:6">
      <c r="A5588" s="5">
        <v>0.706053908796461</v>
      </c>
      <c r="B5588" s="5">
        <v>19995.1276661095</v>
      </c>
      <c r="C5588" s="5">
        <v>1.22407578538423</v>
      </c>
      <c r="D5588" s="5">
        <v>56832.143270484</v>
      </c>
      <c r="E5588" s="2">
        <f t="shared" si="176"/>
        <v>0.518021876587769</v>
      </c>
      <c r="F5588" s="2">
        <f t="shared" si="177"/>
        <v>36837.0156043745</v>
      </c>
    </row>
    <row r="5589" spans="1:6">
      <c r="A5589" s="5">
        <v>0.714426403050697</v>
      </c>
      <c r="B5589" s="5">
        <v>20920.3071965011</v>
      </c>
      <c r="C5589" s="5">
        <v>1.26157316163136</v>
      </c>
      <c r="D5589" s="5">
        <v>59303.7294240544</v>
      </c>
      <c r="E5589" s="2">
        <f t="shared" si="176"/>
        <v>0.547146758580663</v>
      </c>
      <c r="F5589" s="2">
        <f t="shared" si="177"/>
        <v>38383.4222275533</v>
      </c>
    </row>
    <row r="5590" spans="1:6">
      <c r="A5590" s="5">
        <v>0.739240635741659</v>
      </c>
      <c r="B5590" s="5">
        <v>18973.3805387774</v>
      </c>
      <c r="C5590" s="5">
        <v>1.2649582555136</v>
      </c>
      <c r="D5590" s="5">
        <v>54616.1044978769</v>
      </c>
      <c r="E5590" s="2">
        <f t="shared" si="176"/>
        <v>0.525717619771941</v>
      </c>
      <c r="F5590" s="2">
        <f t="shared" si="177"/>
        <v>35642.7239590995</v>
      </c>
    </row>
    <row r="5591" spans="1:6">
      <c r="A5591" s="5">
        <v>0.705508137040591</v>
      </c>
      <c r="B5591" s="5">
        <v>15742.0729085615</v>
      </c>
      <c r="C5591" s="5">
        <v>1.21885283178781</v>
      </c>
      <c r="D5591" s="5">
        <v>52029.5626050004</v>
      </c>
      <c r="E5591" s="2">
        <f t="shared" si="176"/>
        <v>0.513344694747219</v>
      </c>
      <c r="F5591" s="2">
        <f t="shared" si="177"/>
        <v>36287.4896964389</v>
      </c>
    </row>
    <row r="5592" spans="1:6">
      <c r="A5592" s="5">
        <v>0.703372009634977</v>
      </c>
      <c r="B5592" s="5">
        <v>20327.394290381</v>
      </c>
      <c r="C5592" s="5">
        <v>1.25028222469378</v>
      </c>
      <c r="D5592" s="5">
        <v>59102.1758474344</v>
      </c>
      <c r="E5592" s="2">
        <f t="shared" si="176"/>
        <v>0.546910215058803</v>
      </c>
      <c r="F5592" s="2">
        <f t="shared" si="177"/>
        <v>38774.7815570534</v>
      </c>
    </row>
    <row r="5593" spans="1:6">
      <c r="A5593" s="5">
        <v>0.667192375074458</v>
      </c>
      <c r="B5593" s="5">
        <v>20778.0775900884</v>
      </c>
      <c r="C5593" s="5">
        <v>1.15939747013239</v>
      </c>
      <c r="D5593" s="5">
        <v>57844.3093603163</v>
      </c>
      <c r="E5593" s="2">
        <f t="shared" si="176"/>
        <v>0.492205095057932</v>
      </c>
      <c r="F5593" s="2">
        <f t="shared" si="177"/>
        <v>37066.2317702279</v>
      </c>
    </row>
    <row r="5594" spans="1:6">
      <c r="A5594" s="5">
        <v>0.708899176145044</v>
      </c>
      <c r="B5594" s="5">
        <v>16523.7261071345</v>
      </c>
      <c r="C5594" s="5">
        <v>1.19098331201002</v>
      </c>
      <c r="D5594" s="5">
        <v>51319.7231349839</v>
      </c>
      <c r="E5594" s="2">
        <f t="shared" si="176"/>
        <v>0.482084135864976</v>
      </c>
      <c r="F5594" s="2">
        <f t="shared" si="177"/>
        <v>34795.9970278494</v>
      </c>
    </row>
    <row r="5595" spans="1:6">
      <c r="A5595" s="5">
        <v>0.678845284902447</v>
      </c>
      <c r="B5595" s="5">
        <v>27153.1540465426</v>
      </c>
      <c r="C5595" s="5">
        <v>1.18633933671935</v>
      </c>
      <c r="D5595" s="5">
        <v>67039.5702612399</v>
      </c>
      <c r="E5595" s="2">
        <f t="shared" si="176"/>
        <v>0.507494051816903</v>
      </c>
      <c r="F5595" s="2">
        <f t="shared" si="177"/>
        <v>39886.4162146973</v>
      </c>
    </row>
    <row r="5596" spans="1:6">
      <c r="A5596" s="5">
        <v>0.686115940283594</v>
      </c>
      <c r="B5596" s="5">
        <v>20592.4189768397</v>
      </c>
      <c r="C5596" s="5">
        <v>1.18616712895009</v>
      </c>
      <c r="D5596" s="5">
        <v>58373.4949075778</v>
      </c>
      <c r="E5596" s="2">
        <f t="shared" si="176"/>
        <v>0.500051188666496</v>
      </c>
      <c r="F5596" s="2">
        <f t="shared" si="177"/>
        <v>37781.0759307381</v>
      </c>
    </row>
    <row r="5597" spans="1:6">
      <c r="A5597" s="5">
        <v>0.678937308105832</v>
      </c>
      <c r="B5597" s="5">
        <v>20618.4487904484</v>
      </c>
      <c r="C5597" s="5">
        <v>1.15497757547643</v>
      </c>
      <c r="D5597" s="5">
        <v>58306.0336114498</v>
      </c>
      <c r="E5597" s="2">
        <f t="shared" si="176"/>
        <v>0.476040267370598</v>
      </c>
      <c r="F5597" s="2">
        <f t="shared" si="177"/>
        <v>37687.5848210014</v>
      </c>
    </row>
    <row r="5598" spans="1:6">
      <c r="A5598" s="5">
        <v>0.696588115481675</v>
      </c>
      <c r="B5598" s="5">
        <v>16193.9700561076</v>
      </c>
      <c r="C5598" s="5">
        <v>1.18096273899907</v>
      </c>
      <c r="D5598" s="5">
        <v>52004.1122017327</v>
      </c>
      <c r="E5598" s="2">
        <f t="shared" si="176"/>
        <v>0.484374623517395</v>
      </c>
      <c r="F5598" s="2">
        <f t="shared" si="177"/>
        <v>35810.1421456251</v>
      </c>
    </row>
    <row r="5599" spans="1:6">
      <c r="A5599" s="5">
        <v>0.672221127983416</v>
      </c>
      <c r="B5599" s="5">
        <v>16604.9245894206</v>
      </c>
      <c r="C5599" s="5">
        <v>1.15314361750553</v>
      </c>
      <c r="D5599" s="5">
        <v>52410.7475729038</v>
      </c>
      <c r="E5599" s="2">
        <f t="shared" si="176"/>
        <v>0.480922489522114</v>
      </c>
      <c r="F5599" s="2">
        <f t="shared" si="177"/>
        <v>35805.8229834832</v>
      </c>
    </row>
    <row r="5600" spans="1:6">
      <c r="A5600" s="5">
        <v>0.670672452926289</v>
      </c>
      <c r="B5600" s="5">
        <v>20020.7189689826</v>
      </c>
      <c r="C5600" s="5">
        <v>1.15567728923645</v>
      </c>
      <c r="D5600" s="5">
        <v>58854.8031288171</v>
      </c>
      <c r="E5600" s="2">
        <f t="shared" si="176"/>
        <v>0.485004836310161</v>
      </c>
      <c r="F5600" s="2">
        <f t="shared" si="177"/>
        <v>38834.0841598345</v>
      </c>
    </row>
    <row r="5601" spans="1:6">
      <c r="A5601" s="5">
        <v>0.749255398397971</v>
      </c>
      <c r="B5601" s="5">
        <v>17775.3699542403</v>
      </c>
      <c r="C5601" s="5">
        <v>1.31450376399421</v>
      </c>
      <c r="D5601" s="5">
        <v>56263.7600577348</v>
      </c>
      <c r="E5601" s="2">
        <f t="shared" si="176"/>
        <v>0.565248365596239</v>
      </c>
      <c r="F5601" s="2">
        <f t="shared" si="177"/>
        <v>38488.3901034945</v>
      </c>
    </row>
    <row r="5602" spans="1:6">
      <c r="A5602" s="5">
        <v>0.699383983262712</v>
      </c>
      <c r="B5602" s="5">
        <v>15979.0300185077</v>
      </c>
      <c r="C5602" s="5">
        <v>1.23397405311103</v>
      </c>
      <c r="D5602" s="5">
        <v>53493.7204152035</v>
      </c>
      <c r="E5602" s="2">
        <f t="shared" si="176"/>
        <v>0.534590069848318</v>
      </c>
      <c r="F5602" s="2">
        <f t="shared" si="177"/>
        <v>37514.6903966958</v>
      </c>
    </row>
    <row r="5603" spans="1:6">
      <c r="A5603" s="5">
        <v>0.646467913951418</v>
      </c>
      <c r="B5603" s="5">
        <v>22262.1507282567</v>
      </c>
      <c r="C5603" s="5">
        <v>1.14677430044933</v>
      </c>
      <c r="D5603" s="5">
        <v>60588.7554696421</v>
      </c>
      <c r="E5603" s="2">
        <f t="shared" si="176"/>
        <v>0.500306386497912</v>
      </c>
      <c r="F5603" s="2">
        <f t="shared" si="177"/>
        <v>38326.6047413854</v>
      </c>
    </row>
    <row r="5604" spans="1:6">
      <c r="A5604" s="5">
        <v>0.727067995910512</v>
      </c>
      <c r="B5604" s="5">
        <v>19572.4393511782</v>
      </c>
      <c r="C5604" s="5">
        <v>1.25398747909665</v>
      </c>
      <c r="D5604" s="5">
        <v>57053.3898191308</v>
      </c>
      <c r="E5604" s="2">
        <f t="shared" si="176"/>
        <v>0.526919483186138</v>
      </c>
      <c r="F5604" s="2">
        <f t="shared" si="177"/>
        <v>37480.9504679526</v>
      </c>
    </row>
    <row r="5605" spans="1:6">
      <c r="A5605" s="5">
        <v>0.69423937267401</v>
      </c>
      <c r="B5605" s="5">
        <v>18866.7294314785</v>
      </c>
      <c r="C5605" s="5">
        <v>1.19691977064584</v>
      </c>
      <c r="D5605" s="5">
        <v>56516.4722290598</v>
      </c>
      <c r="E5605" s="2">
        <f t="shared" si="176"/>
        <v>0.50268039797183</v>
      </c>
      <c r="F5605" s="2">
        <f t="shared" si="177"/>
        <v>37649.7427975813</v>
      </c>
    </row>
    <row r="5606" spans="1:6">
      <c r="A5606" s="5">
        <v>0.701579837739453</v>
      </c>
      <c r="B5606" s="5">
        <v>19366.9316292727</v>
      </c>
      <c r="C5606" s="5">
        <v>1.21253294829922</v>
      </c>
      <c r="D5606" s="5">
        <v>58847.2049545501</v>
      </c>
      <c r="E5606" s="2">
        <f t="shared" si="176"/>
        <v>0.510953110559767</v>
      </c>
      <c r="F5606" s="2">
        <f t="shared" si="177"/>
        <v>39480.2733252774</v>
      </c>
    </row>
    <row r="5607" spans="1:6">
      <c r="A5607" s="5">
        <v>0.673265128393025</v>
      </c>
      <c r="B5607" s="5">
        <v>19818.9692262665</v>
      </c>
      <c r="C5607" s="5">
        <v>1.18962624999501</v>
      </c>
      <c r="D5607" s="5">
        <v>59282.3441665577</v>
      </c>
      <c r="E5607" s="2">
        <f t="shared" si="176"/>
        <v>0.516361121601985</v>
      </c>
      <c r="F5607" s="2">
        <f t="shared" si="177"/>
        <v>39463.3749402912</v>
      </c>
    </row>
    <row r="5608" spans="1:6">
      <c r="A5608" s="5">
        <v>0.723764603750069</v>
      </c>
      <c r="B5608" s="5">
        <v>17542.0328294859</v>
      </c>
      <c r="C5608" s="5">
        <v>1.19110580587127</v>
      </c>
      <c r="D5608" s="5">
        <v>52978.1382517662</v>
      </c>
      <c r="E5608" s="2">
        <f t="shared" si="176"/>
        <v>0.467341202121201</v>
      </c>
      <c r="F5608" s="2">
        <f t="shared" si="177"/>
        <v>35436.1054222803</v>
      </c>
    </row>
    <row r="5609" spans="1:6">
      <c r="A5609" s="5">
        <v>0.691681081416815</v>
      </c>
      <c r="B5609" s="5">
        <v>21729.2944482857</v>
      </c>
      <c r="C5609" s="5">
        <v>1.19313051392474</v>
      </c>
      <c r="D5609" s="5">
        <v>57439.2862298302</v>
      </c>
      <c r="E5609" s="2">
        <f t="shared" si="176"/>
        <v>0.501449432507925</v>
      </c>
      <c r="F5609" s="2">
        <f t="shared" si="177"/>
        <v>35709.9917815445</v>
      </c>
    </row>
    <row r="5610" spans="1:6">
      <c r="A5610" s="5">
        <v>0.708934597278128</v>
      </c>
      <c r="B5610" s="5">
        <v>17542.5220958326</v>
      </c>
      <c r="C5610" s="5">
        <v>1.23161616090393</v>
      </c>
      <c r="D5610" s="5">
        <v>52610.7419988762</v>
      </c>
      <c r="E5610" s="2">
        <f t="shared" si="176"/>
        <v>0.522681563625802</v>
      </c>
      <c r="F5610" s="2">
        <f t="shared" si="177"/>
        <v>35068.2199030436</v>
      </c>
    </row>
    <row r="5611" spans="1:6">
      <c r="A5611" s="5">
        <v>0.696665454955511</v>
      </c>
      <c r="B5611" s="5">
        <v>15733.6599328994</v>
      </c>
      <c r="C5611" s="5">
        <v>1.19335041287294</v>
      </c>
      <c r="D5611" s="5">
        <v>51454.078920999</v>
      </c>
      <c r="E5611" s="2">
        <f t="shared" si="176"/>
        <v>0.496684957917429</v>
      </c>
      <c r="F5611" s="2">
        <f t="shared" si="177"/>
        <v>35720.4189880996</v>
      </c>
    </row>
    <row r="5612" spans="1:6">
      <c r="A5612" s="5">
        <v>0.627692136023791</v>
      </c>
      <c r="B5612" s="5">
        <v>20886.458124721</v>
      </c>
      <c r="C5612" s="5">
        <v>1.108158749987</v>
      </c>
      <c r="D5612" s="5">
        <v>58480.6277226831</v>
      </c>
      <c r="E5612" s="2">
        <f t="shared" si="176"/>
        <v>0.480466613963209</v>
      </c>
      <c r="F5612" s="2">
        <f t="shared" si="177"/>
        <v>37594.1695979621</v>
      </c>
    </row>
    <row r="5613" spans="1:6">
      <c r="A5613" s="5">
        <v>0.70809191424151</v>
      </c>
      <c r="B5613" s="5">
        <v>21957.2894085553</v>
      </c>
      <c r="C5613" s="5">
        <v>1.20454737476728</v>
      </c>
      <c r="D5613" s="5">
        <v>58954.6017932066</v>
      </c>
      <c r="E5613" s="2">
        <f t="shared" si="176"/>
        <v>0.49645546052577</v>
      </c>
      <c r="F5613" s="2">
        <f t="shared" si="177"/>
        <v>36997.3123846513</v>
      </c>
    </row>
    <row r="5614" spans="1:6">
      <c r="A5614" s="5">
        <v>0.718022382827395</v>
      </c>
      <c r="B5614" s="5">
        <v>15684.3860429902</v>
      </c>
      <c r="C5614" s="5">
        <v>1.26171452050815</v>
      </c>
      <c r="D5614" s="5">
        <v>53215.093364853</v>
      </c>
      <c r="E5614" s="2">
        <f t="shared" si="176"/>
        <v>0.543692137680755</v>
      </c>
      <c r="F5614" s="2">
        <f t="shared" si="177"/>
        <v>37530.7073218628</v>
      </c>
    </row>
    <row r="5615" spans="1:6">
      <c r="A5615" s="5">
        <v>0.750691371203653</v>
      </c>
      <c r="B5615" s="5">
        <v>24464.349284837</v>
      </c>
      <c r="C5615" s="5">
        <v>1.28430400483149</v>
      </c>
      <c r="D5615" s="5">
        <v>63179.9578102338</v>
      </c>
      <c r="E5615" s="2">
        <f t="shared" si="176"/>
        <v>0.533612633627837</v>
      </c>
      <c r="F5615" s="2">
        <f t="shared" si="177"/>
        <v>38715.6085253968</v>
      </c>
    </row>
    <row r="5616" spans="1:6">
      <c r="A5616" s="5">
        <v>0.669399615704607</v>
      </c>
      <c r="B5616" s="5">
        <v>21686.1462004636</v>
      </c>
      <c r="C5616" s="5">
        <v>1.16257432839193</v>
      </c>
      <c r="D5616" s="5">
        <v>60632.6028785417</v>
      </c>
      <c r="E5616" s="2">
        <f t="shared" si="176"/>
        <v>0.493174712687323</v>
      </c>
      <c r="F5616" s="2">
        <f t="shared" si="177"/>
        <v>38946.4566780781</v>
      </c>
    </row>
    <row r="5617" spans="1:6">
      <c r="A5617" s="5">
        <v>0.723101179699435</v>
      </c>
      <c r="B5617" s="5">
        <v>16954.8433730973</v>
      </c>
      <c r="C5617" s="5">
        <v>1.25887735054649</v>
      </c>
      <c r="D5617" s="5">
        <v>54818.3741780648</v>
      </c>
      <c r="E5617" s="2">
        <f t="shared" si="176"/>
        <v>0.535776170847055</v>
      </c>
      <c r="F5617" s="2">
        <f t="shared" si="177"/>
        <v>37863.5308049675</v>
      </c>
    </row>
    <row r="5618" spans="1:6">
      <c r="A5618" s="5">
        <v>0.741938368953804</v>
      </c>
      <c r="B5618" s="5">
        <v>14026.5939206079</v>
      </c>
      <c r="C5618" s="5">
        <v>1.26646670164688</v>
      </c>
      <c r="D5618" s="5">
        <v>48456.4850570904</v>
      </c>
      <c r="E5618" s="2">
        <f t="shared" si="176"/>
        <v>0.524528332693076</v>
      </c>
      <c r="F5618" s="2">
        <f t="shared" si="177"/>
        <v>34429.8911364825</v>
      </c>
    </row>
    <row r="5619" spans="1:6">
      <c r="A5619" s="5">
        <v>0.698787503044786</v>
      </c>
      <c r="B5619" s="5">
        <v>20660.0037793222</v>
      </c>
      <c r="C5619" s="5">
        <v>1.20931841088816</v>
      </c>
      <c r="D5619" s="5">
        <v>57265.7386216064</v>
      </c>
      <c r="E5619" s="2">
        <f t="shared" si="176"/>
        <v>0.510530907843374</v>
      </c>
      <c r="F5619" s="2">
        <f t="shared" si="177"/>
        <v>36605.7348422842</v>
      </c>
    </row>
    <row r="5620" spans="1:6">
      <c r="A5620" s="5">
        <v>0.654021907544879</v>
      </c>
      <c r="B5620" s="5">
        <v>16114.3042285971</v>
      </c>
      <c r="C5620" s="5">
        <v>1.10687651489939</v>
      </c>
      <c r="D5620" s="5">
        <v>51674.7708792227</v>
      </c>
      <c r="E5620" s="2">
        <f t="shared" si="176"/>
        <v>0.452854607354511</v>
      </c>
      <c r="F5620" s="2">
        <f t="shared" si="177"/>
        <v>35560.4666506256</v>
      </c>
    </row>
    <row r="5621" spans="1:6">
      <c r="A5621" s="5">
        <v>0.650456604686376</v>
      </c>
      <c r="B5621" s="5">
        <v>21663.7772303351</v>
      </c>
      <c r="C5621" s="5">
        <v>1.12171972530336</v>
      </c>
      <c r="D5621" s="5">
        <v>59417.5066165242</v>
      </c>
      <c r="E5621" s="2">
        <f t="shared" si="176"/>
        <v>0.471263120616984</v>
      </c>
      <c r="F5621" s="2">
        <f t="shared" si="177"/>
        <v>37753.7293861891</v>
      </c>
    </row>
    <row r="5622" spans="1:6">
      <c r="A5622" s="5">
        <v>0.700344328964705</v>
      </c>
      <c r="B5622" s="5">
        <v>19403.747929804</v>
      </c>
      <c r="C5622" s="5">
        <v>1.1868275160188</v>
      </c>
      <c r="D5622" s="5">
        <v>55370.811714618</v>
      </c>
      <c r="E5622" s="2">
        <f t="shared" si="176"/>
        <v>0.486483187054095</v>
      </c>
      <c r="F5622" s="2">
        <f t="shared" si="177"/>
        <v>35967.063784814</v>
      </c>
    </row>
    <row r="5623" spans="1:6">
      <c r="A5623" s="5">
        <v>0.688055637829642</v>
      </c>
      <c r="B5623" s="5">
        <v>21042.1377465337</v>
      </c>
      <c r="C5623" s="5">
        <v>1.1575686133429</v>
      </c>
      <c r="D5623" s="5">
        <v>57516.2662231682</v>
      </c>
      <c r="E5623" s="2">
        <f t="shared" si="176"/>
        <v>0.469512975513258</v>
      </c>
      <c r="F5623" s="2">
        <f t="shared" si="177"/>
        <v>36474.1284766345</v>
      </c>
    </row>
    <row r="5624" spans="1:6">
      <c r="A5624" s="5">
        <v>0.722954694851727</v>
      </c>
      <c r="B5624" s="5">
        <v>20307.136713112</v>
      </c>
      <c r="C5624" s="5">
        <v>1.28768669090329</v>
      </c>
      <c r="D5624" s="5">
        <v>58675.5725191537</v>
      </c>
      <c r="E5624" s="2">
        <f t="shared" si="176"/>
        <v>0.564731996051563</v>
      </c>
      <c r="F5624" s="2">
        <f t="shared" si="177"/>
        <v>38368.4358060417</v>
      </c>
    </row>
    <row r="5625" spans="1:6">
      <c r="A5625" s="5">
        <v>0.710255904415442</v>
      </c>
      <c r="B5625" s="5">
        <v>21636.9298892122</v>
      </c>
      <c r="C5625" s="5">
        <v>1.24978304386049</v>
      </c>
      <c r="D5625" s="5">
        <v>59589.1713613312</v>
      </c>
      <c r="E5625" s="2">
        <f t="shared" si="176"/>
        <v>0.539527139445048</v>
      </c>
      <c r="F5625" s="2">
        <f t="shared" si="177"/>
        <v>37952.241472119</v>
      </c>
    </row>
    <row r="5626" spans="1:6">
      <c r="A5626" s="5">
        <v>0.760788680053759</v>
      </c>
      <c r="B5626" s="5">
        <v>19791.1587702303</v>
      </c>
      <c r="C5626" s="5">
        <v>1.35620327346402</v>
      </c>
      <c r="D5626" s="5">
        <v>58058.177855758</v>
      </c>
      <c r="E5626" s="2">
        <f t="shared" si="176"/>
        <v>0.595414593410261</v>
      </c>
      <c r="F5626" s="2">
        <f t="shared" si="177"/>
        <v>38267.0190855277</v>
      </c>
    </row>
    <row r="5627" spans="1:6">
      <c r="A5627" s="5">
        <v>0.663297703948469</v>
      </c>
      <c r="B5627" s="5">
        <v>24112.1045134862</v>
      </c>
      <c r="C5627" s="5">
        <v>1.1762542155008</v>
      </c>
      <c r="D5627" s="5">
        <v>62404.1299951574</v>
      </c>
      <c r="E5627" s="2">
        <f t="shared" si="176"/>
        <v>0.512956511552331</v>
      </c>
      <c r="F5627" s="2">
        <f t="shared" si="177"/>
        <v>38292.0254816712</v>
      </c>
    </row>
    <row r="5628" spans="1:6">
      <c r="A5628" s="5">
        <v>0.731387546884139</v>
      </c>
      <c r="B5628" s="5">
        <v>21532.6530061092</v>
      </c>
      <c r="C5628" s="5">
        <v>1.25896455007548</v>
      </c>
      <c r="D5628" s="5">
        <v>57804.8681688345</v>
      </c>
      <c r="E5628" s="2">
        <f t="shared" si="176"/>
        <v>0.527577003191341</v>
      </c>
      <c r="F5628" s="2">
        <f t="shared" si="177"/>
        <v>36272.2151627253</v>
      </c>
    </row>
    <row r="5629" spans="1:6">
      <c r="A5629" s="5">
        <v>0.711190843379176</v>
      </c>
      <c r="B5629" s="5">
        <v>17320.706702399</v>
      </c>
      <c r="C5629" s="5">
        <v>1.22717133839115</v>
      </c>
      <c r="D5629" s="5">
        <v>53209.3677986403</v>
      </c>
      <c r="E5629" s="2">
        <f t="shared" si="176"/>
        <v>0.515980495011974</v>
      </c>
      <c r="F5629" s="2">
        <f t="shared" si="177"/>
        <v>35888.6610962413</v>
      </c>
    </row>
    <row r="5630" spans="1:6">
      <c r="A5630" s="5">
        <v>0.711327059696277</v>
      </c>
      <c r="B5630" s="5">
        <v>19000.7518253579</v>
      </c>
      <c r="C5630" s="5">
        <v>1.20972644562364</v>
      </c>
      <c r="D5630" s="5">
        <v>54980.5462471664</v>
      </c>
      <c r="E5630" s="2">
        <f t="shared" si="176"/>
        <v>0.498399385927363</v>
      </c>
      <c r="F5630" s="2">
        <f t="shared" si="177"/>
        <v>35979.7944218085</v>
      </c>
    </row>
    <row r="5631" spans="1:6">
      <c r="A5631" s="5">
        <v>0.705112830526336</v>
      </c>
      <c r="B5631" s="5">
        <v>18690.8248047285</v>
      </c>
      <c r="C5631" s="5">
        <v>1.2313861023659</v>
      </c>
      <c r="D5631" s="5">
        <v>55952.0961809369</v>
      </c>
      <c r="E5631" s="2">
        <f t="shared" si="176"/>
        <v>0.526273271839564</v>
      </c>
      <c r="F5631" s="2">
        <f t="shared" si="177"/>
        <v>37261.2713762084</v>
      </c>
    </row>
    <row r="5632" spans="1:6">
      <c r="A5632" s="5">
        <v>0.741932176330621</v>
      </c>
      <c r="B5632" s="5">
        <v>21231.4903405161</v>
      </c>
      <c r="C5632" s="5">
        <v>1.27170707634093</v>
      </c>
      <c r="D5632" s="5">
        <v>59746.2562948881</v>
      </c>
      <c r="E5632" s="2">
        <f t="shared" si="176"/>
        <v>0.529774900010309</v>
      </c>
      <c r="F5632" s="2">
        <f t="shared" si="177"/>
        <v>38514.765954372</v>
      </c>
    </row>
    <row r="5633" spans="1:6">
      <c r="A5633" s="5">
        <v>0.729935374356768</v>
      </c>
      <c r="B5633" s="5">
        <v>19184.0086548002</v>
      </c>
      <c r="C5633" s="5">
        <v>1.26264997620675</v>
      </c>
      <c r="D5633" s="5">
        <v>56778.8114453713</v>
      </c>
      <c r="E5633" s="2">
        <f t="shared" si="176"/>
        <v>0.532714601849982</v>
      </c>
      <c r="F5633" s="2">
        <f t="shared" si="177"/>
        <v>37594.8027905711</v>
      </c>
    </row>
    <row r="5634" spans="1:6">
      <c r="A5634" s="5">
        <v>0.690223980101467</v>
      </c>
      <c r="B5634" s="5">
        <v>16051.2259219975</v>
      </c>
      <c r="C5634" s="5">
        <v>1.18134330955324</v>
      </c>
      <c r="D5634" s="5">
        <v>52812.8295272012</v>
      </c>
      <c r="E5634" s="2">
        <f t="shared" si="176"/>
        <v>0.491119329451773</v>
      </c>
      <c r="F5634" s="2">
        <f t="shared" si="177"/>
        <v>36761.6036052037</v>
      </c>
    </row>
    <row r="5635" spans="1:6">
      <c r="A5635" s="5">
        <v>0.701187684045958</v>
      </c>
      <c r="B5635" s="5">
        <v>21907.9906362222</v>
      </c>
      <c r="C5635" s="5">
        <v>1.21122150834665</v>
      </c>
      <c r="D5635" s="5">
        <v>62051.4127980809</v>
      </c>
      <c r="E5635" s="2">
        <f t="shared" si="176"/>
        <v>0.510033824300692</v>
      </c>
      <c r="F5635" s="2">
        <f t="shared" si="177"/>
        <v>40143.4221618587</v>
      </c>
    </row>
    <row r="5636" spans="1:6">
      <c r="A5636" s="5">
        <v>0.708914207746647</v>
      </c>
      <c r="B5636" s="5">
        <v>23114.1818374399</v>
      </c>
      <c r="C5636" s="5">
        <v>1.23142833881947</v>
      </c>
      <c r="D5636" s="5">
        <v>61453.15968916</v>
      </c>
      <c r="E5636" s="2">
        <f t="shared" ref="E5636:E5699" si="178">C5636-A5636</f>
        <v>0.522514131072823</v>
      </c>
      <c r="F5636" s="2">
        <f t="shared" ref="F5636:F5699" si="179">D5636-B5636</f>
        <v>38338.9778517201</v>
      </c>
    </row>
    <row r="5637" spans="1:6">
      <c r="A5637" s="5">
        <v>0.745759765614948</v>
      </c>
      <c r="B5637" s="5">
        <v>20446.8251269465</v>
      </c>
      <c r="C5637" s="5">
        <v>1.30286585968059</v>
      </c>
      <c r="D5637" s="5">
        <v>57840.7386820629</v>
      </c>
      <c r="E5637" s="2">
        <f t="shared" si="178"/>
        <v>0.557106094065642</v>
      </c>
      <c r="F5637" s="2">
        <f t="shared" si="179"/>
        <v>37393.9135551164</v>
      </c>
    </row>
    <row r="5638" spans="1:6">
      <c r="A5638" s="5">
        <v>0.720444580199277</v>
      </c>
      <c r="B5638" s="5">
        <v>17919.4640375305</v>
      </c>
      <c r="C5638" s="5">
        <v>1.26900673956129</v>
      </c>
      <c r="D5638" s="5">
        <v>55246.6634245692</v>
      </c>
      <c r="E5638" s="2">
        <f t="shared" si="178"/>
        <v>0.548562159362013</v>
      </c>
      <c r="F5638" s="2">
        <f t="shared" si="179"/>
        <v>37327.1993870387</v>
      </c>
    </row>
    <row r="5639" spans="1:6">
      <c r="A5639" s="5">
        <v>0.729826099982456</v>
      </c>
      <c r="B5639" s="5">
        <v>16756.5942439699</v>
      </c>
      <c r="C5639" s="5">
        <v>1.22388403442311</v>
      </c>
      <c r="D5639" s="5">
        <v>51805.3177667511</v>
      </c>
      <c r="E5639" s="2">
        <f t="shared" si="178"/>
        <v>0.494057934440654</v>
      </c>
      <c r="F5639" s="2">
        <f t="shared" si="179"/>
        <v>35048.7235227812</v>
      </c>
    </row>
    <row r="5640" spans="1:6">
      <c r="A5640" s="5">
        <v>0.707579096990114</v>
      </c>
      <c r="B5640" s="5">
        <v>20971.4153754878</v>
      </c>
      <c r="C5640" s="5">
        <v>1.24087655881156</v>
      </c>
      <c r="D5640" s="5">
        <v>59777.8184401552</v>
      </c>
      <c r="E5640" s="2">
        <f t="shared" si="178"/>
        <v>0.533297461821446</v>
      </c>
      <c r="F5640" s="2">
        <f t="shared" si="179"/>
        <v>38806.4030646674</v>
      </c>
    </row>
    <row r="5641" spans="1:6">
      <c r="A5641" s="5">
        <v>0.724703817349409</v>
      </c>
      <c r="B5641" s="5">
        <v>19133.2716136793</v>
      </c>
      <c r="C5641" s="5">
        <v>1.27018695902202</v>
      </c>
      <c r="D5641" s="5">
        <v>55644.1124748642</v>
      </c>
      <c r="E5641" s="2">
        <f t="shared" si="178"/>
        <v>0.545483141672611</v>
      </c>
      <c r="F5641" s="2">
        <f t="shared" si="179"/>
        <v>36510.8408611849</v>
      </c>
    </row>
    <row r="5642" spans="1:6">
      <c r="A5642" s="5">
        <v>0.716713941694025</v>
      </c>
      <c r="B5642" s="5">
        <v>25836.2079537679</v>
      </c>
      <c r="C5642" s="5">
        <v>1.2295939202459</v>
      </c>
      <c r="D5642" s="5">
        <v>63589.9665972268</v>
      </c>
      <c r="E5642" s="2">
        <f t="shared" si="178"/>
        <v>0.512879978551875</v>
      </c>
      <c r="F5642" s="2">
        <f t="shared" si="179"/>
        <v>37753.7586434589</v>
      </c>
    </row>
    <row r="5643" spans="1:6">
      <c r="A5643" s="5">
        <v>0.726838758509666</v>
      </c>
      <c r="B5643" s="5">
        <v>15274.4217246222</v>
      </c>
      <c r="C5643" s="5">
        <v>1.23124209187379</v>
      </c>
      <c r="D5643" s="5">
        <v>51703.0694055118</v>
      </c>
      <c r="E5643" s="2">
        <f t="shared" si="178"/>
        <v>0.504403333364124</v>
      </c>
      <c r="F5643" s="2">
        <f t="shared" si="179"/>
        <v>36428.6476808896</v>
      </c>
    </row>
    <row r="5644" spans="1:6">
      <c r="A5644" s="5">
        <v>0.734238724867973</v>
      </c>
      <c r="B5644" s="5">
        <v>25041.9267068035</v>
      </c>
      <c r="C5644" s="5">
        <v>1.22866166473119</v>
      </c>
      <c r="D5644" s="5">
        <v>60318.0700998206</v>
      </c>
      <c r="E5644" s="2">
        <f t="shared" si="178"/>
        <v>0.494422939863217</v>
      </c>
      <c r="F5644" s="2">
        <f t="shared" si="179"/>
        <v>35276.1433930171</v>
      </c>
    </row>
    <row r="5645" spans="1:6">
      <c r="A5645" s="5">
        <v>0.738474585962681</v>
      </c>
      <c r="B5645" s="5">
        <v>18008.8920481868</v>
      </c>
      <c r="C5645" s="5">
        <v>1.29816087321725</v>
      </c>
      <c r="D5645" s="5">
        <v>56800.2864351761</v>
      </c>
      <c r="E5645" s="2">
        <f t="shared" si="178"/>
        <v>0.559686287254569</v>
      </c>
      <c r="F5645" s="2">
        <f t="shared" si="179"/>
        <v>38791.3943869893</v>
      </c>
    </row>
    <row r="5646" spans="1:6">
      <c r="A5646" s="5">
        <v>0.673523158704497</v>
      </c>
      <c r="B5646" s="5">
        <v>20023.5302299702</v>
      </c>
      <c r="C5646" s="5">
        <v>1.18212344658026</v>
      </c>
      <c r="D5646" s="5">
        <v>56407.7367704595</v>
      </c>
      <c r="E5646" s="2">
        <f t="shared" si="178"/>
        <v>0.508600287875763</v>
      </c>
      <c r="F5646" s="2">
        <f t="shared" si="179"/>
        <v>36384.2065404893</v>
      </c>
    </row>
    <row r="5647" spans="1:6">
      <c r="A5647" s="5">
        <v>0.674786446442691</v>
      </c>
      <c r="B5647" s="5">
        <v>20693.151255421</v>
      </c>
      <c r="C5647" s="5">
        <v>1.15593596038882</v>
      </c>
      <c r="D5647" s="5">
        <v>61408.1541433063</v>
      </c>
      <c r="E5647" s="2">
        <f t="shared" si="178"/>
        <v>0.481149513946129</v>
      </c>
      <c r="F5647" s="2">
        <f t="shared" si="179"/>
        <v>40715.0028878853</v>
      </c>
    </row>
    <row r="5648" spans="1:6">
      <c r="A5648" s="5">
        <v>0.731974438593701</v>
      </c>
      <c r="B5648" s="5">
        <v>21770.101954738</v>
      </c>
      <c r="C5648" s="5">
        <v>1.26797729946036</v>
      </c>
      <c r="D5648" s="5">
        <v>60335.6023320665</v>
      </c>
      <c r="E5648" s="2">
        <f t="shared" si="178"/>
        <v>0.536002860866659</v>
      </c>
      <c r="F5648" s="2">
        <f t="shared" si="179"/>
        <v>38565.5003773285</v>
      </c>
    </row>
    <row r="5649" spans="1:6">
      <c r="A5649" s="5">
        <v>0.674586135789107</v>
      </c>
      <c r="B5649" s="5">
        <v>17466.7797810608</v>
      </c>
      <c r="C5649" s="5">
        <v>1.16599013579248</v>
      </c>
      <c r="D5649" s="5">
        <v>53205.8389585044</v>
      </c>
      <c r="E5649" s="2">
        <f t="shared" si="178"/>
        <v>0.491404000003373</v>
      </c>
      <c r="F5649" s="2">
        <f t="shared" si="179"/>
        <v>35739.0591774436</v>
      </c>
    </row>
    <row r="5650" spans="1:6">
      <c r="A5650" s="5">
        <v>0.703382946840192</v>
      </c>
      <c r="B5650" s="5">
        <v>23820.852139624</v>
      </c>
      <c r="C5650" s="5">
        <v>1.20469207420086</v>
      </c>
      <c r="D5650" s="5">
        <v>60639.1898486548</v>
      </c>
      <c r="E5650" s="2">
        <f t="shared" si="178"/>
        <v>0.501309127360668</v>
      </c>
      <c r="F5650" s="2">
        <f t="shared" si="179"/>
        <v>36818.3377090308</v>
      </c>
    </row>
    <row r="5651" spans="1:6">
      <c r="A5651" s="5">
        <v>0.699427297380389</v>
      </c>
      <c r="B5651" s="5">
        <v>15448.9481656253</v>
      </c>
      <c r="C5651" s="5">
        <v>1.2170557653012</v>
      </c>
      <c r="D5651" s="5">
        <v>51927.7081944856</v>
      </c>
      <c r="E5651" s="2">
        <f t="shared" si="178"/>
        <v>0.517628467920811</v>
      </c>
      <c r="F5651" s="2">
        <f t="shared" si="179"/>
        <v>36478.7600288603</v>
      </c>
    </row>
    <row r="5652" spans="1:6">
      <c r="A5652" s="5">
        <v>0.680010660409031</v>
      </c>
      <c r="B5652" s="5">
        <v>15308.9913628903</v>
      </c>
      <c r="C5652" s="5">
        <v>1.17063584934079</v>
      </c>
      <c r="D5652" s="5">
        <v>52089.355999017</v>
      </c>
      <c r="E5652" s="2">
        <f t="shared" si="178"/>
        <v>0.490625188931759</v>
      </c>
      <c r="F5652" s="2">
        <f t="shared" si="179"/>
        <v>36780.3646361267</v>
      </c>
    </row>
    <row r="5653" spans="1:6">
      <c r="A5653" s="5">
        <v>0.695114578966356</v>
      </c>
      <c r="B5653" s="5">
        <v>18185.1116526321</v>
      </c>
      <c r="C5653" s="5">
        <v>1.20549570220638</v>
      </c>
      <c r="D5653" s="5">
        <v>53974.7422764567</v>
      </c>
      <c r="E5653" s="2">
        <f t="shared" si="178"/>
        <v>0.510381123240024</v>
      </c>
      <c r="F5653" s="2">
        <f t="shared" si="179"/>
        <v>35789.6306238246</v>
      </c>
    </row>
    <row r="5654" spans="1:6">
      <c r="A5654" s="5">
        <v>0.658875879799296</v>
      </c>
      <c r="B5654" s="5">
        <v>16815.4417216716</v>
      </c>
      <c r="C5654" s="5">
        <v>1.137755322818</v>
      </c>
      <c r="D5654" s="5">
        <v>52887.9169678233</v>
      </c>
      <c r="E5654" s="2">
        <f t="shared" si="178"/>
        <v>0.478879443018704</v>
      </c>
      <c r="F5654" s="2">
        <f t="shared" si="179"/>
        <v>36072.4752461517</v>
      </c>
    </row>
    <row r="5655" spans="1:6">
      <c r="A5655" s="5">
        <v>0.704812429745828</v>
      </c>
      <c r="B5655" s="5">
        <v>19192.5517819701</v>
      </c>
      <c r="C5655" s="5">
        <v>1.22082604135204</v>
      </c>
      <c r="D5655" s="5">
        <v>55187.5339266549</v>
      </c>
      <c r="E5655" s="2">
        <f t="shared" si="178"/>
        <v>0.516013611606212</v>
      </c>
      <c r="F5655" s="2">
        <f t="shared" si="179"/>
        <v>35994.9821446848</v>
      </c>
    </row>
    <row r="5656" spans="1:6">
      <c r="A5656" s="5">
        <v>0.644953136204532</v>
      </c>
      <c r="B5656" s="5">
        <v>18930.0514173392</v>
      </c>
      <c r="C5656" s="5">
        <v>1.09397406134154</v>
      </c>
      <c r="D5656" s="5">
        <v>55706.2544838152</v>
      </c>
      <c r="E5656" s="2">
        <f t="shared" si="178"/>
        <v>0.449020925137008</v>
      </c>
      <c r="F5656" s="2">
        <f t="shared" si="179"/>
        <v>36776.203066476</v>
      </c>
    </row>
    <row r="5657" spans="1:6">
      <c r="A5657" s="5">
        <v>0.672974979578962</v>
      </c>
      <c r="B5657" s="5">
        <v>16551.1593181553</v>
      </c>
      <c r="C5657" s="5">
        <v>1.16011400434333</v>
      </c>
      <c r="D5657" s="5">
        <v>52569.9926317037</v>
      </c>
      <c r="E5657" s="2">
        <f t="shared" si="178"/>
        <v>0.487139024764368</v>
      </c>
      <c r="F5657" s="2">
        <f t="shared" si="179"/>
        <v>36018.8333135484</v>
      </c>
    </row>
    <row r="5658" spans="1:6">
      <c r="A5658" s="5">
        <v>0.726651381943017</v>
      </c>
      <c r="B5658" s="5">
        <v>17988.3231466036</v>
      </c>
      <c r="C5658" s="5">
        <v>1.29159447159345</v>
      </c>
      <c r="D5658" s="5">
        <v>56710.4973555273</v>
      </c>
      <c r="E5658" s="2">
        <f t="shared" si="178"/>
        <v>0.564943089650433</v>
      </c>
      <c r="F5658" s="2">
        <f t="shared" si="179"/>
        <v>38722.1742089237</v>
      </c>
    </row>
    <row r="5659" spans="1:6">
      <c r="A5659" s="5">
        <v>0.776752094870665</v>
      </c>
      <c r="B5659" s="5">
        <v>19940.5008545971</v>
      </c>
      <c r="C5659" s="5">
        <v>1.35901283273998</v>
      </c>
      <c r="D5659" s="5">
        <v>58743.7944462465</v>
      </c>
      <c r="E5659" s="2">
        <f t="shared" si="178"/>
        <v>0.582260737869315</v>
      </c>
      <c r="F5659" s="2">
        <f t="shared" si="179"/>
        <v>38803.2935916494</v>
      </c>
    </row>
    <row r="5660" spans="1:6">
      <c r="A5660" s="5">
        <v>0.663000861274051</v>
      </c>
      <c r="B5660" s="5">
        <v>19158.335931054</v>
      </c>
      <c r="C5660" s="5">
        <v>1.16997076338722</v>
      </c>
      <c r="D5660" s="5">
        <v>56129.4081727848</v>
      </c>
      <c r="E5660" s="2">
        <f t="shared" si="178"/>
        <v>0.506969902113169</v>
      </c>
      <c r="F5660" s="2">
        <f t="shared" si="179"/>
        <v>36971.0722417308</v>
      </c>
    </row>
    <row r="5661" spans="1:6">
      <c r="A5661" s="5">
        <v>0.658736005092862</v>
      </c>
      <c r="B5661" s="5">
        <v>22506.8792075729</v>
      </c>
      <c r="C5661" s="5">
        <v>1.121495603747</v>
      </c>
      <c r="D5661" s="5">
        <v>59310.9117349617</v>
      </c>
      <c r="E5661" s="2">
        <f t="shared" si="178"/>
        <v>0.462759598654138</v>
      </c>
      <c r="F5661" s="2">
        <f t="shared" si="179"/>
        <v>36804.0325273888</v>
      </c>
    </row>
    <row r="5662" spans="1:6">
      <c r="A5662" s="5">
        <v>0.69132443344892</v>
      </c>
      <c r="B5662" s="5">
        <v>19051.9951243038</v>
      </c>
      <c r="C5662" s="5">
        <v>1.19904640472313</v>
      </c>
      <c r="D5662" s="5">
        <v>57944.293501058</v>
      </c>
      <c r="E5662" s="2">
        <f t="shared" si="178"/>
        <v>0.50772197127421</v>
      </c>
      <c r="F5662" s="2">
        <f t="shared" si="179"/>
        <v>38892.2983767542</v>
      </c>
    </row>
    <row r="5663" spans="1:6">
      <c r="A5663" s="5">
        <v>0.685950553154649</v>
      </c>
      <c r="B5663" s="5">
        <v>29683.7736167543</v>
      </c>
      <c r="C5663" s="5">
        <v>1.1943905188767</v>
      </c>
      <c r="D5663" s="5">
        <v>74294.2448025979</v>
      </c>
      <c r="E5663" s="2">
        <f t="shared" si="178"/>
        <v>0.508439965722051</v>
      </c>
      <c r="F5663" s="2">
        <f t="shared" si="179"/>
        <v>44610.4711858436</v>
      </c>
    </row>
    <row r="5664" spans="1:6">
      <c r="A5664" s="5">
        <v>0.692416379201215</v>
      </c>
      <c r="B5664" s="5">
        <v>25791.1886712476</v>
      </c>
      <c r="C5664" s="5">
        <v>1.19521536739207</v>
      </c>
      <c r="D5664" s="5">
        <v>63663.727670981</v>
      </c>
      <c r="E5664" s="2">
        <f t="shared" si="178"/>
        <v>0.502798988190855</v>
      </c>
      <c r="F5664" s="2">
        <f t="shared" si="179"/>
        <v>37872.5389997334</v>
      </c>
    </row>
    <row r="5665" spans="1:6">
      <c r="A5665" s="5">
        <v>0.700195722213454</v>
      </c>
      <c r="B5665" s="5">
        <v>20057.4266573572</v>
      </c>
      <c r="C5665" s="5">
        <v>1.22366579109051</v>
      </c>
      <c r="D5665" s="5">
        <v>57759.9485610189</v>
      </c>
      <c r="E5665" s="2">
        <f t="shared" si="178"/>
        <v>0.523470068877056</v>
      </c>
      <c r="F5665" s="2">
        <f t="shared" si="179"/>
        <v>37702.5219036617</v>
      </c>
    </row>
    <row r="5666" spans="1:6">
      <c r="A5666" s="5">
        <v>0.718209713441916</v>
      </c>
      <c r="B5666" s="5">
        <v>16457.0530923321</v>
      </c>
      <c r="C5666" s="5">
        <v>1.20452655534997</v>
      </c>
      <c r="D5666" s="5">
        <v>52215.1096149264</v>
      </c>
      <c r="E5666" s="2">
        <f t="shared" si="178"/>
        <v>0.486316841908054</v>
      </c>
      <c r="F5666" s="2">
        <f t="shared" si="179"/>
        <v>35758.0565225943</v>
      </c>
    </row>
    <row r="5667" spans="1:6">
      <c r="A5667" s="5">
        <v>0.697723521188441</v>
      </c>
      <c r="B5667" s="5">
        <v>20909.0869367841</v>
      </c>
      <c r="C5667" s="5">
        <v>1.23184760131652</v>
      </c>
      <c r="D5667" s="5">
        <v>58624.9397366207</v>
      </c>
      <c r="E5667" s="2">
        <f t="shared" si="178"/>
        <v>0.534124080128079</v>
      </c>
      <c r="F5667" s="2">
        <f t="shared" si="179"/>
        <v>37715.8527998366</v>
      </c>
    </row>
    <row r="5668" spans="1:6">
      <c r="A5668" s="5">
        <v>0.729388988882503</v>
      </c>
      <c r="B5668" s="5">
        <v>19524.1925425988</v>
      </c>
      <c r="C5668" s="5">
        <v>1.31117697801607</v>
      </c>
      <c r="D5668" s="5">
        <v>58500.1283986326</v>
      </c>
      <c r="E5668" s="2">
        <f t="shared" si="178"/>
        <v>0.581787989133567</v>
      </c>
      <c r="F5668" s="2">
        <f t="shared" si="179"/>
        <v>38975.9358560338</v>
      </c>
    </row>
    <row r="5669" spans="1:6">
      <c r="A5669" s="5">
        <v>0.675826398465955</v>
      </c>
      <c r="B5669" s="5">
        <v>19702.4642224924</v>
      </c>
      <c r="C5669" s="5">
        <v>1.16121524801158</v>
      </c>
      <c r="D5669" s="5">
        <v>56614.9944293993</v>
      </c>
      <c r="E5669" s="2">
        <f t="shared" si="178"/>
        <v>0.485388849545625</v>
      </c>
      <c r="F5669" s="2">
        <f t="shared" si="179"/>
        <v>36912.5302069069</v>
      </c>
    </row>
    <row r="5670" spans="1:6">
      <c r="A5670" s="5">
        <v>0.680643212745967</v>
      </c>
      <c r="B5670" s="5">
        <v>22903.8107939441</v>
      </c>
      <c r="C5670" s="5">
        <v>1.1502050614629</v>
      </c>
      <c r="D5670" s="5">
        <v>59614.0271882207</v>
      </c>
      <c r="E5670" s="2">
        <f t="shared" si="178"/>
        <v>0.469561848716933</v>
      </c>
      <c r="F5670" s="2">
        <f t="shared" si="179"/>
        <v>36710.2163942766</v>
      </c>
    </row>
    <row r="5671" spans="1:6">
      <c r="A5671" s="5">
        <v>0.751742693039944</v>
      </c>
      <c r="B5671" s="5">
        <v>19021.7486544416</v>
      </c>
      <c r="C5671" s="5">
        <v>1.2945630084816</v>
      </c>
      <c r="D5671" s="5">
        <v>55367.9258394324</v>
      </c>
      <c r="E5671" s="2">
        <f t="shared" si="178"/>
        <v>0.542820315441656</v>
      </c>
      <c r="F5671" s="2">
        <f t="shared" si="179"/>
        <v>36346.1771849908</v>
      </c>
    </row>
    <row r="5672" spans="1:6">
      <c r="A5672" s="5">
        <v>0.675673041510797</v>
      </c>
      <c r="B5672" s="5">
        <v>18497.9950177155</v>
      </c>
      <c r="C5672" s="5">
        <v>1.15962297842491</v>
      </c>
      <c r="D5672" s="5">
        <v>53633.0235221617</v>
      </c>
      <c r="E5672" s="2">
        <f t="shared" si="178"/>
        <v>0.483949936914113</v>
      </c>
      <c r="F5672" s="2">
        <f t="shared" si="179"/>
        <v>35135.0285044462</v>
      </c>
    </row>
    <row r="5673" spans="1:6">
      <c r="A5673" s="5">
        <v>0.661775041824565</v>
      </c>
      <c r="B5673" s="5">
        <v>16088.5585202652</v>
      </c>
      <c r="C5673" s="5">
        <v>1.1345767036773</v>
      </c>
      <c r="D5673" s="5">
        <v>51744.8751742134</v>
      </c>
      <c r="E5673" s="2">
        <f t="shared" si="178"/>
        <v>0.472801661852735</v>
      </c>
      <c r="F5673" s="2">
        <f t="shared" si="179"/>
        <v>35656.3166539482</v>
      </c>
    </row>
    <row r="5674" spans="1:6">
      <c r="A5674" s="5">
        <v>0.722279171296922</v>
      </c>
      <c r="B5674" s="5">
        <v>16307.4650855781</v>
      </c>
      <c r="C5674" s="5">
        <v>1.24806747823636</v>
      </c>
      <c r="D5674" s="5">
        <v>52156.0426486499</v>
      </c>
      <c r="E5674" s="2">
        <f t="shared" si="178"/>
        <v>0.525788306939438</v>
      </c>
      <c r="F5674" s="2">
        <f t="shared" si="179"/>
        <v>35848.5775630718</v>
      </c>
    </row>
    <row r="5675" spans="1:6">
      <c r="A5675" s="5">
        <v>0.718230505377305</v>
      </c>
      <c r="B5675" s="5">
        <v>18736.0600131323</v>
      </c>
      <c r="C5675" s="5">
        <v>1.21951778057495</v>
      </c>
      <c r="D5675" s="5">
        <v>53848.6238456728</v>
      </c>
      <c r="E5675" s="2">
        <f t="shared" si="178"/>
        <v>0.501287275197645</v>
      </c>
      <c r="F5675" s="2">
        <f t="shared" si="179"/>
        <v>35112.5638325405</v>
      </c>
    </row>
    <row r="5676" spans="1:6">
      <c r="A5676" s="5">
        <v>0.725942151530353</v>
      </c>
      <c r="B5676" s="5">
        <v>19654.9525824597</v>
      </c>
      <c r="C5676" s="5">
        <v>1.29568311407372</v>
      </c>
      <c r="D5676" s="5">
        <v>58062.1433073951</v>
      </c>
      <c r="E5676" s="2">
        <f t="shared" si="178"/>
        <v>0.569740962543367</v>
      </c>
      <c r="F5676" s="2">
        <f t="shared" si="179"/>
        <v>38407.1907249354</v>
      </c>
    </row>
    <row r="5677" spans="1:6">
      <c r="A5677" s="5">
        <v>0.757549002625346</v>
      </c>
      <c r="B5677" s="5">
        <v>24833.4653162771</v>
      </c>
      <c r="C5677" s="5">
        <v>1.29489640890568</v>
      </c>
      <c r="D5677" s="5">
        <v>62681.0904956417</v>
      </c>
      <c r="E5677" s="2">
        <f t="shared" si="178"/>
        <v>0.537347406280334</v>
      </c>
      <c r="F5677" s="2">
        <f t="shared" si="179"/>
        <v>37847.6251793646</v>
      </c>
    </row>
    <row r="5678" spans="1:6">
      <c r="A5678" s="5">
        <v>0.702029229499576</v>
      </c>
      <c r="B5678" s="5">
        <v>22227.0780529881</v>
      </c>
      <c r="C5678" s="5">
        <v>1.20671648823982</v>
      </c>
      <c r="D5678" s="5">
        <v>59397.1836526201</v>
      </c>
      <c r="E5678" s="2">
        <f t="shared" si="178"/>
        <v>0.504687258740244</v>
      </c>
      <c r="F5678" s="2">
        <f t="shared" si="179"/>
        <v>37170.105599632</v>
      </c>
    </row>
    <row r="5679" spans="1:6">
      <c r="A5679" s="5">
        <v>0.686086293190492</v>
      </c>
      <c r="B5679" s="5">
        <v>20039.0818783659</v>
      </c>
      <c r="C5679" s="5">
        <v>1.15362704183498</v>
      </c>
      <c r="D5679" s="5">
        <v>55148.4936363022</v>
      </c>
      <c r="E5679" s="2">
        <f t="shared" si="178"/>
        <v>0.467540748644488</v>
      </c>
      <c r="F5679" s="2">
        <f t="shared" si="179"/>
        <v>35109.4117579363</v>
      </c>
    </row>
    <row r="5680" spans="1:6">
      <c r="A5680" s="5">
        <v>0.6909503649097</v>
      </c>
      <c r="B5680" s="5">
        <v>21894.8101759531</v>
      </c>
      <c r="C5680" s="5">
        <v>1.19774406774054</v>
      </c>
      <c r="D5680" s="5">
        <v>59154.1028163039</v>
      </c>
      <c r="E5680" s="2">
        <f t="shared" si="178"/>
        <v>0.50679370283084</v>
      </c>
      <c r="F5680" s="2">
        <f t="shared" si="179"/>
        <v>37259.2926403508</v>
      </c>
    </row>
    <row r="5681" spans="1:6">
      <c r="A5681" s="5">
        <v>0.633671704486982</v>
      </c>
      <c r="B5681" s="5">
        <v>17839.9384063461</v>
      </c>
      <c r="C5681" s="5">
        <v>1.08515049726618</v>
      </c>
      <c r="D5681" s="5">
        <v>54814.9564382986</v>
      </c>
      <c r="E5681" s="2">
        <f t="shared" si="178"/>
        <v>0.451478792779198</v>
      </c>
      <c r="F5681" s="2">
        <f t="shared" si="179"/>
        <v>36975.0180319525</v>
      </c>
    </row>
    <row r="5682" spans="1:6">
      <c r="A5682" s="5">
        <v>0.64028807015178</v>
      </c>
      <c r="B5682" s="5">
        <v>19000.2211926567</v>
      </c>
      <c r="C5682" s="5">
        <v>1.11404207544895</v>
      </c>
      <c r="D5682" s="5">
        <v>55839.2557848278</v>
      </c>
      <c r="E5682" s="2">
        <f t="shared" si="178"/>
        <v>0.47375400529717</v>
      </c>
      <c r="F5682" s="2">
        <f t="shared" si="179"/>
        <v>36839.0345921711</v>
      </c>
    </row>
    <row r="5683" spans="1:6">
      <c r="A5683" s="5">
        <v>0.723535018444718</v>
      </c>
      <c r="B5683" s="5">
        <v>17773.4761720911</v>
      </c>
      <c r="C5683" s="5">
        <v>1.26708811080632</v>
      </c>
      <c r="D5683" s="5">
        <v>54201.809079552</v>
      </c>
      <c r="E5683" s="2">
        <f t="shared" si="178"/>
        <v>0.543553092361602</v>
      </c>
      <c r="F5683" s="2">
        <f t="shared" si="179"/>
        <v>36428.3329074609</v>
      </c>
    </row>
    <row r="5684" spans="1:6">
      <c r="A5684" s="5">
        <v>0.695176966943645</v>
      </c>
      <c r="B5684" s="5">
        <v>23953.0134281021</v>
      </c>
      <c r="C5684" s="5">
        <v>1.19289536979228</v>
      </c>
      <c r="D5684" s="5">
        <v>61792.8432955498</v>
      </c>
      <c r="E5684" s="2">
        <f t="shared" si="178"/>
        <v>0.497718402848635</v>
      </c>
      <c r="F5684" s="2">
        <f t="shared" si="179"/>
        <v>37839.8298674477</v>
      </c>
    </row>
    <row r="5685" spans="1:6">
      <c r="A5685" s="5">
        <v>0.707778661428525</v>
      </c>
      <c r="B5685" s="5">
        <v>18102.2930983347</v>
      </c>
      <c r="C5685" s="5">
        <v>1.23929847892006</v>
      </c>
      <c r="D5685" s="5">
        <v>55114.377201856</v>
      </c>
      <c r="E5685" s="2">
        <f t="shared" si="178"/>
        <v>0.531519817491535</v>
      </c>
      <c r="F5685" s="2">
        <f t="shared" si="179"/>
        <v>37012.0841035213</v>
      </c>
    </row>
    <row r="5686" spans="1:6">
      <c r="A5686" s="5">
        <v>0.742937115665874</v>
      </c>
      <c r="B5686" s="5">
        <v>20302.9874232474</v>
      </c>
      <c r="C5686" s="5">
        <v>1.30798460908709</v>
      </c>
      <c r="D5686" s="5">
        <v>59036.9198825541</v>
      </c>
      <c r="E5686" s="2">
        <f t="shared" si="178"/>
        <v>0.565047493421216</v>
      </c>
      <c r="F5686" s="2">
        <f t="shared" si="179"/>
        <v>38733.9324593067</v>
      </c>
    </row>
    <row r="5687" spans="1:6">
      <c r="A5687" s="5">
        <v>0.713454691453111</v>
      </c>
      <c r="B5687" s="5">
        <v>22349.743649867</v>
      </c>
      <c r="C5687" s="5">
        <v>1.22471653970764</v>
      </c>
      <c r="D5687" s="5">
        <v>58710.0827851563</v>
      </c>
      <c r="E5687" s="2">
        <f t="shared" si="178"/>
        <v>0.511261848254529</v>
      </c>
      <c r="F5687" s="2">
        <f t="shared" si="179"/>
        <v>36360.3391352893</v>
      </c>
    </row>
    <row r="5688" spans="1:6">
      <c r="A5688" s="5">
        <v>0.721816657832007</v>
      </c>
      <c r="B5688" s="5">
        <v>21443.5846352958</v>
      </c>
      <c r="C5688" s="5">
        <v>1.25406043113624</v>
      </c>
      <c r="D5688" s="5">
        <v>59992.0106868337</v>
      </c>
      <c r="E5688" s="2">
        <f t="shared" si="178"/>
        <v>0.532243773304233</v>
      </c>
      <c r="F5688" s="2">
        <f t="shared" si="179"/>
        <v>38548.4260515379</v>
      </c>
    </row>
    <row r="5689" spans="1:6">
      <c r="A5689" s="5">
        <v>0.712093398131601</v>
      </c>
      <c r="B5689" s="5">
        <v>16094.215157065</v>
      </c>
      <c r="C5689" s="5">
        <v>1.24817988178328</v>
      </c>
      <c r="D5689" s="5">
        <v>52008.1259630397</v>
      </c>
      <c r="E5689" s="2">
        <f t="shared" si="178"/>
        <v>0.536086483651679</v>
      </c>
      <c r="F5689" s="2">
        <f t="shared" si="179"/>
        <v>35913.9108059747</v>
      </c>
    </row>
    <row r="5690" spans="1:6">
      <c r="A5690" s="5">
        <v>0.693346816782589</v>
      </c>
      <c r="B5690" s="5">
        <v>19409.4869496329</v>
      </c>
      <c r="C5690" s="5">
        <v>1.21983994942769</v>
      </c>
      <c r="D5690" s="5">
        <v>59148.2470233651</v>
      </c>
      <c r="E5690" s="2">
        <f t="shared" si="178"/>
        <v>0.526493132645101</v>
      </c>
      <c r="F5690" s="2">
        <f t="shared" si="179"/>
        <v>39738.7600737322</v>
      </c>
    </row>
    <row r="5691" spans="1:6">
      <c r="A5691" s="5">
        <v>0.743376784065191</v>
      </c>
      <c r="B5691" s="5">
        <v>21893.2997651986</v>
      </c>
      <c r="C5691" s="5">
        <v>1.24104802521324</v>
      </c>
      <c r="D5691" s="5">
        <v>59107.0056490707</v>
      </c>
      <c r="E5691" s="2">
        <f t="shared" si="178"/>
        <v>0.497671241148049</v>
      </c>
      <c r="F5691" s="2">
        <f t="shared" si="179"/>
        <v>37213.7058838721</v>
      </c>
    </row>
    <row r="5692" spans="1:6">
      <c r="A5692" s="5">
        <v>0.707432615735012</v>
      </c>
      <c r="B5692" s="5">
        <v>17917.1404346597</v>
      </c>
      <c r="C5692" s="5">
        <v>1.23458297390351</v>
      </c>
      <c r="D5692" s="5">
        <v>55594.4571548454</v>
      </c>
      <c r="E5692" s="2">
        <f t="shared" si="178"/>
        <v>0.527150358168498</v>
      </c>
      <c r="F5692" s="2">
        <f t="shared" si="179"/>
        <v>37677.3167201857</v>
      </c>
    </row>
    <row r="5693" spans="1:6">
      <c r="A5693" s="5">
        <v>0.704392733888584</v>
      </c>
      <c r="B5693" s="5">
        <v>17150.9373588074</v>
      </c>
      <c r="C5693" s="5">
        <v>1.18074131131823</v>
      </c>
      <c r="D5693" s="5">
        <v>51825.3505089809</v>
      </c>
      <c r="E5693" s="2">
        <f t="shared" si="178"/>
        <v>0.476348577429646</v>
      </c>
      <c r="F5693" s="2">
        <f t="shared" si="179"/>
        <v>34674.4131501735</v>
      </c>
    </row>
    <row r="5694" spans="1:6">
      <c r="A5694" s="5">
        <v>0.643421343430114</v>
      </c>
      <c r="B5694" s="5">
        <v>19552.1105122489</v>
      </c>
      <c r="C5694" s="5">
        <v>1.10190462245735</v>
      </c>
      <c r="D5694" s="5">
        <v>55673.2182191871</v>
      </c>
      <c r="E5694" s="2">
        <f t="shared" si="178"/>
        <v>0.458483279027236</v>
      </c>
      <c r="F5694" s="2">
        <f t="shared" si="179"/>
        <v>36121.1077069382</v>
      </c>
    </row>
    <row r="5695" spans="1:6">
      <c r="A5695" s="5">
        <v>0.704991523618328</v>
      </c>
      <c r="B5695" s="5">
        <v>16309.6187207818</v>
      </c>
      <c r="C5695" s="5">
        <v>1.22836634000982</v>
      </c>
      <c r="D5695" s="5">
        <v>52399.4982567028</v>
      </c>
      <c r="E5695" s="2">
        <f t="shared" si="178"/>
        <v>0.523374816391492</v>
      </c>
      <c r="F5695" s="2">
        <f t="shared" si="179"/>
        <v>36089.879535921</v>
      </c>
    </row>
    <row r="5696" spans="1:6">
      <c r="A5696" s="5">
        <v>0.715407701570927</v>
      </c>
      <c r="B5696" s="5">
        <v>19214.210483216</v>
      </c>
      <c r="C5696" s="5">
        <v>1.27211803581552</v>
      </c>
      <c r="D5696" s="5">
        <v>55843.3173512406</v>
      </c>
      <c r="E5696" s="2">
        <f t="shared" si="178"/>
        <v>0.556710334244593</v>
      </c>
      <c r="F5696" s="2">
        <f t="shared" si="179"/>
        <v>36629.1068680246</v>
      </c>
    </row>
    <row r="5697" spans="1:6">
      <c r="A5697" s="5">
        <v>0.713252662546558</v>
      </c>
      <c r="B5697" s="5">
        <v>20476.9337988511</v>
      </c>
      <c r="C5697" s="5">
        <v>1.23004706116908</v>
      </c>
      <c r="D5697" s="5">
        <v>57377.2411993488</v>
      </c>
      <c r="E5697" s="2">
        <f t="shared" si="178"/>
        <v>0.516794398622522</v>
      </c>
      <c r="F5697" s="2">
        <f t="shared" si="179"/>
        <v>36900.3074004977</v>
      </c>
    </row>
    <row r="5698" spans="1:6">
      <c r="A5698" s="5">
        <v>0.650210734869394</v>
      </c>
      <c r="B5698" s="5">
        <v>22684.6357968294</v>
      </c>
      <c r="C5698" s="5">
        <v>1.11675715710718</v>
      </c>
      <c r="D5698" s="5">
        <v>62922.4623483687</v>
      </c>
      <c r="E5698" s="2">
        <f t="shared" si="178"/>
        <v>0.466546422237786</v>
      </c>
      <c r="F5698" s="2">
        <f t="shared" si="179"/>
        <v>40237.8265515393</v>
      </c>
    </row>
    <row r="5699" spans="1:6">
      <c r="A5699" s="5">
        <v>0.752046146070542</v>
      </c>
      <c r="B5699" s="5">
        <v>20859.8041038931</v>
      </c>
      <c r="C5699" s="5">
        <v>1.27395387868085</v>
      </c>
      <c r="D5699" s="5">
        <v>57102.7857183802</v>
      </c>
      <c r="E5699" s="2">
        <f t="shared" si="178"/>
        <v>0.521907732610308</v>
      </c>
      <c r="F5699" s="2">
        <f t="shared" si="179"/>
        <v>36242.9816144871</v>
      </c>
    </row>
    <row r="5700" spans="1:6">
      <c r="A5700" s="5">
        <v>0.728013412002846</v>
      </c>
      <c r="B5700" s="5">
        <v>22329.2896506816</v>
      </c>
      <c r="C5700" s="5">
        <v>1.26144172905088</v>
      </c>
      <c r="D5700" s="5">
        <v>61454.7065843131</v>
      </c>
      <c r="E5700" s="2">
        <f t="shared" ref="E5700:E5763" si="180">C5700-A5700</f>
        <v>0.533428317048034</v>
      </c>
      <c r="F5700" s="2">
        <f t="shared" ref="F5700:F5763" si="181">D5700-B5700</f>
        <v>39125.4169336315</v>
      </c>
    </row>
    <row r="5701" spans="1:6">
      <c r="A5701" s="5">
        <v>0.692046635883085</v>
      </c>
      <c r="B5701" s="5">
        <v>19014.4927437044</v>
      </c>
      <c r="C5701" s="5">
        <v>1.20984622910248</v>
      </c>
      <c r="D5701" s="5">
        <v>57815.9449003698</v>
      </c>
      <c r="E5701" s="2">
        <f t="shared" si="180"/>
        <v>0.517799593219395</v>
      </c>
      <c r="F5701" s="2">
        <f t="shared" si="181"/>
        <v>38801.4521566654</v>
      </c>
    </row>
    <row r="5702" spans="1:6">
      <c r="A5702" s="5">
        <v>0.738971388133741</v>
      </c>
      <c r="B5702" s="5">
        <v>20300.4539837571</v>
      </c>
      <c r="C5702" s="5">
        <v>1.25008168790034</v>
      </c>
      <c r="D5702" s="5">
        <v>55415.6656854906</v>
      </c>
      <c r="E5702" s="2">
        <f t="shared" si="180"/>
        <v>0.511110299766599</v>
      </c>
      <c r="F5702" s="2">
        <f t="shared" si="181"/>
        <v>35115.2117017335</v>
      </c>
    </row>
    <row r="5703" spans="1:6">
      <c r="A5703" s="5">
        <v>0.715929246438589</v>
      </c>
      <c r="B5703" s="5">
        <v>24378.4473399174</v>
      </c>
      <c r="C5703" s="5">
        <v>1.23033539959899</v>
      </c>
      <c r="D5703" s="5">
        <v>62576.4357556079</v>
      </c>
      <c r="E5703" s="2">
        <f t="shared" si="180"/>
        <v>0.514406153160401</v>
      </c>
      <c r="F5703" s="2">
        <f t="shared" si="181"/>
        <v>38197.9884156905</v>
      </c>
    </row>
    <row r="5704" spans="1:6">
      <c r="A5704" s="5">
        <v>0.672157267509169</v>
      </c>
      <c r="B5704" s="5">
        <v>16859.6351589528</v>
      </c>
      <c r="C5704" s="5">
        <v>1.17265343100709</v>
      </c>
      <c r="D5704" s="5">
        <v>53875.8094733642</v>
      </c>
      <c r="E5704" s="2">
        <f t="shared" si="180"/>
        <v>0.500496163497921</v>
      </c>
      <c r="F5704" s="2">
        <f t="shared" si="181"/>
        <v>37016.1743144114</v>
      </c>
    </row>
    <row r="5705" spans="1:6">
      <c r="A5705" s="5">
        <v>0.771544806894778</v>
      </c>
      <c r="B5705" s="5">
        <v>15193.9000962767</v>
      </c>
      <c r="C5705" s="5">
        <v>1.32286277216028</v>
      </c>
      <c r="D5705" s="5">
        <v>50671.5965654678</v>
      </c>
      <c r="E5705" s="2">
        <f t="shared" si="180"/>
        <v>0.551317965265502</v>
      </c>
      <c r="F5705" s="2">
        <f t="shared" si="181"/>
        <v>35477.6964691911</v>
      </c>
    </row>
    <row r="5706" spans="1:6">
      <c r="A5706" s="5">
        <v>0.737871187762455</v>
      </c>
      <c r="B5706" s="5">
        <v>19932.057502125</v>
      </c>
      <c r="C5706" s="5">
        <v>1.27832717741122</v>
      </c>
      <c r="D5706" s="5">
        <v>55398.3675268606</v>
      </c>
      <c r="E5706" s="2">
        <f t="shared" si="180"/>
        <v>0.540455989648765</v>
      </c>
      <c r="F5706" s="2">
        <f t="shared" si="181"/>
        <v>35466.3100247356</v>
      </c>
    </row>
    <row r="5707" spans="1:6">
      <c r="A5707" s="5">
        <v>0.728291364476211</v>
      </c>
      <c r="B5707" s="5">
        <v>21507.3401107088</v>
      </c>
      <c r="C5707" s="5">
        <v>1.25212774358387</v>
      </c>
      <c r="D5707" s="5">
        <v>61046.1722042163</v>
      </c>
      <c r="E5707" s="2">
        <f t="shared" si="180"/>
        <v>0.523836379107659</v>
      </c>
      <c r="F5707" s="2">
        <f t="shared" si="181"/>
        <v>39538.8320935075</v>
      </c>
    </row>
    <row r="5708" spans="1:6">
      <c r="A5708" s="5">
        <v>0.686562488137766</v>
      </c>
      <c r="B5708" s="5">
        <v>21670.9041523667</v>
      </c>
      <c r="C5708" s="5">
        <v>1.18082317671838</v>
      </c>
      <c r="D5708" s="5">
        <v>61571.0659892786</v>
      </c>
      <c r="E5708" s="2">
        <f t="shared" si="180"/>
        <v>0.494260688580614</v>
      </c>
      <c r="F5708" s="2">
        <f t="shared" si="181"/>
        <v>39900.1618369119</v>
      </c>
    </row>
    <row r="5709" spans="1:6">
      <c r="A5709" s="5">
        <v>0.707396160959051</v>
      </c>
      <c r="B5709" s="5">
        <v>21628.2825460063</v>
      </c>
      <c r="C5709" s="5">
        <v>1.20430206846932</v>
      </c>
      <c r="D5709" s="5">
        <v>60841.7228620431</v>
      </c>
      <c r="E5709" s="2">
        <f t="shared" si="180"/>
        <v>0.496905907510269</v>
      </c>
      <c r="F5709" s="2">
        <f t="shared" si="181"/>
        <v>39213.4403160368</v>
      </c>
    </row>
    <row r="5710" spans="1:6">
      <c r="A5710" s="5">
        <v>0.714947381176528</v>
      </c>
      <c r="B5710" s="5">
        <v>19450.3352514684</v>
      </c>
      <c r="C5710" s="5">
        <v>1.23410395184629</v>
      </c>
      <c r="D5710" s="5">
        <v>56231.647933202</v>
      </c>
      <c r="E5710" s="2">
        <f t="shared" si="180"/>
        <v>0.519156570669762</v>
      </c>
      <c r="F5710" s="2">
        <f t="shared" si="181"/>
        <v>36781.3126817336</v>
      </c>
    </row>
    <row r="5711" spans="1:6">
      <c r="A5711" s="5">
        <v>0.702727236119227</v>
      </c>
      <c r="B5711" s="5">
        <v>23163.1178064263</v>
      </c>
      <c r="C5711" s="5">
        <v>1.20714924368368</v>
      </c>
      <c r="D5711" s="5">
        <v>62240.4616235666</v>
      </c>
      <c r="E5711" s="2">
        <f t="shared" si="180"/>
        <v>0.504422007564453</v>
      </c>
      <c r="F5711" s="2">
        <f t="shared" si="181"/>
        <v>39077.3438171403</v>
      </c>
    </row>
    <row r="5712" spans="1:6">
      <c r="A5712" s="5">
        <v>0.787079596903301</v>
      </c>
      <c r="B5712" s="5">
        <v>13878.0870328941</v>
      </c>
      <c r="C5712" s="5">
        <v>1.34995993139578</v>
      </c>
      <c r="D5712" s="5">
        <v>49675.9890141537</v>
      </c>
      <c r="E5712" s="2">
        <f t="shared" si="180"/>
        <v>0.562880334492479</v>
      </c>
      <c r="F5712" s="2">
        <f t="shared" si="181"/>
        <v>35797.9019812596</v>
      </c>
    </row>
    <row r="5713" spans="1:6">
      <c r="A5713" s="5">
        <v>0.698405355254391</v>
      </c>
      <c r="B5713" s="5">
        <v>21695.7274602122</v>
      </c>
      <c r="C5713" s="5">
        <v>1.21099665748552</v>
      </c>
      <c r="D5713" s="5">
        <v>57476.246277349</v>
      </c>
      <c r="E5713" s="2">
        <f t="shared" si="180"/>
        <v>0.512591302231129</v>
      </c>
      <c r="F5713" s="2">
        <f t="shared" si="181"/>
        <v>35780.5188171368</v>
      </c>
    </row>
    <row r="5714" spans="1:6">
      <c r="A5714" s="5">
        <v>0.678160277698884</v>
      </c>
      <c r="B5714" s="5">
        <v>20033.3783936828</v>
      </c>
      <c r="C5714" s="5">
        <v>1.16421758575509</v>
      </c>
      <c r="D5714" s="5">
        <v>57251.1828073029</v>
      </c>
      <c r="E5714" s="2">
        <f t="shared" si="180"/>
        <v>0.486057308056206</v>
      </c>
      <c r="F5714" s="2">
        <f t="shared" si="181"/>
        <v>37217.8044136201</v>
      </c>
    </row>
    <row r="5715" spans="1:6">
      <c r="A5715" s="5">
        <v>0.636250986279331</v>
      </c>
      <c r="B5715" s="5">
        <v>21410.2214915244</v>
      </c>
      <c r="C5715" s="5">
        <v>1.09725795459153</v>
      </c>
      <c r="D5715" s="5">
        <v>56608.7842503081</v>
      </c>
      <c r="E5715" s="2">
        <f t="shared" si="180"/>
        <v>0.461006968312199</v>
      </c>
      <c r="F5715" s="2">
        <f t="shared" si="181"/>
        <v>35198.5627587837</v>
      </c>
    </row>
    <row r="5716" spans="1:6">
      <c r="A5716" s="5">
        <v>0.702890764958725</v>
      </c>
      <c r="B5716" s="5">
        <v>15558.0667655111</v>
      </c>
      <c r="C5716" s="5">
        <v>1.2132833658777</v>
      </c>
      <c r="D5716" s="5">
        <v>50804.6137162302</v>
      </c>
      <c r="E5716" s="2">
        <f t="shared" si="180"/>
        <v>0.510392600918975</v>
      </c>
      <c r="F5716" s="2">
        <f t="shared" si="181"/>
        <v>35246.5469507191</v>
      </c>
    </row>
    <row r="5717" spans="1:6">
      <c r="A5717" s="5">
        <v>0.666011309881663</v>
      </c>
      <c r="B5717" s="5">
        <v>15931.7083704634</v>
      </c>
      <c r="C5717" s="5">
        <v>1.16945753139098</v>
      </c>
      <c r="D5717" s="5">
        <v>51270.4774584989</v>
      </c>
      <c r="E5717" s="2">
        <f t="shared" si="180"/>
        <v>0.503446221509317</v>
      </c>
      <c r="F5717" s="2">
        <f t="shared" si="181"/>
        <v>35338.7690880355</v>
      </c>
    </row>
    <row r="5718" spans="1:6">
      <c r="A5718" s="5">
        <v>0.719316386388947</v>
      </c>
      <c r="B5718" s="5">
        <v>18238.3578974349</v>
      </c>
      <c r="C5718" s="5">
        <v>1.22742621126935</v>
      </c>
      <c r="D5718" s="5">
        <v>54459.646556628</v>
      </c>
      <c r="E5718" s="2">
        <f t="shared" si="180"/>
        <v>0.508109824880403</v>
      </c>
      <c r="F5718" s="2">
        <f t="shared" si="181"/>
        <v>36221.2886591931</v>
      </c>
    </row>
    <row r="5719" spans="1:6">
      <c r="A5719" s="5">
        <v>0.699684342115238</v>
      </c>
      <c r="B5719" s="5">
        <v>21850.6338819736</v>
      </c>
      <c r="C5719" s="5">
        <v>1.21137738967024</v>
      </c>
      <c r="D5719" s="5">
        <v>60758.6011383569</v>
      </c>
      <c r="E5719" s="2">
        <f t="shared" si="180"/>
        <v>0.511693047555002</v>
      </c>
      <c r="F5719" s="2">
        <f t="shared" si="181"/>
        <v>38907.9672563833</v>
      </c>
    </row>
    <row r="5720" spans="1:6">
      <c r="A5720" s="5">
        <v>0.704352937619496</v>
      </c>
      <c r="B5720" s="5">
        <v>13926.9325776623</v>
      </c>
      <c r="C5720" s="5">
        <v>1.2042674884853</v>
      </c>
      <c r="D5720" s="5">
        <v>49851.8593325445</v>
      </c>
      <c r="E5720" s="2">
        <f t="shared" si="180"/>
        <v>0.499914550865804</v>
      </c>
      <c r="F5720" s="2">
        <f t="shared" si="181"/>
        <v>35924.9267548822</v>
      </c>
    </row>
    <row r="5721" spans="1:6">
      <c r="A5721" s="5">
        <v>0.716685008048529</v>
      </c>
      <c r="B5721" s="5">
        <v>22723.2841534639</v>
      </c>
      <c r="C5721" s="5">
        <v>1.27282326810004</v>
      </c>
      <c r="D5721" s="5">
        <v>58160.2247772922</v>
      </c>
      <c r="E5721" s="2">
        <f t="shared" si="180"/>
        <v>0.556138260051511</v>
      </c>
      <c r="F5721" s="2">
        <f t="shared" si="181"/>
        <v>35436.9406238283</v>
      </c>
    </row>
    <row r="5722" spans="1:6">
      <c r="A5722" s="5">
        <v>0.72272510254887</v>
      </c>
      <c r="B5722" s="5">
        <v>17088.8010789403</v>
      </c>
      <c r="C5722" s="5">
        <v>1.22805679047004</v>
      </c>
      <c r="D5722" s="5">
        <v>54203.667273833</v>
      </c>
      <c r="E5722" s="2">
        <f t="shared" si="180"/>
        <v>0.50533168792117</v>
      </c>
      <c r="F5722" s="2">
        <f t="shared" si="181"/>
        <v>37114.8661948927</v>
      </c>
    </row>
    <row r="5723" spans="1:6">
      <c r="A5723" s="5">
        <v>0.715040625924725</v>
      </c>
      <c r="B5723" s="5">
        <v>17824.5140622853</v>
      </c>
      <c r="C5723" s="5">
        <v>1.21118134496766</v>
      </c>
      <c r="D5723" s="5">
        <v>53614.8668669391</v>
      </c>
      <c r="E5723" s="2">
        <f t="shared" si="180"/>
        <v>0.496140719042935</v>
      </c>
      <c r="F5723" s="2">
        <f t="shared" si="181"/>
        <v>35790.3528046538</v>
      </c>
    </row>
    <row r="5724" spans="1:6">
      <c r="A5724" s="5">
        <v>0.697427088498113</v>
      </c>
      <c r="B5724" s="5">
        <v>17509.487210973</v>
      </c>
      <c r="C5724" s="5">
        <v>1.20753850931465</v>
      </c>
      <c r="D5724" s="5">
        <v>54777.5211517767</v>
      </c>
      <c r="E5724" s="2">
        <f t="shared" si="180"/>
        <v>0.510111420816537</v>
      </c>
      <c r="F5724" s="2">
        <f t="shared" si="181"/>
        <v>37268.0339408037</v>
      </c>
    </row>
    <row r="5725" spans="1:6">
      <c r="A5725" s="5">
        <v>0.680249555667434</v>
      </c>
      <c r="B5725" s="5">
        <v>21481.2233035867</v>
      </c>
      <c r="C5725" s="5">
        <v>1.18717605686967</v>
      </c>
      <c r="D5725" s="5">
        <v>59219.875143606</v>
      </c>
      <c r="E5725" s="2">
        <f t="shared" si="180"/>
        <v>0.506926501202236</v>
      </c>
      <c r="F5725" s="2">
        <f t="shared" si="181"/>
        <v>37738.6518400193</v>
      </c>
    </row>
    <row r="5726" spans="1:6">
      <c r="A5726" s="5">
        <v>0.703700955996935</v>
      </c>
      <c r="B5726" s="5">
        <v>14976.6089902326</v>
      </c>
      <c r="C5726" s="5">
        <v>1.23168613264419</v>
      </c>
      <c r="D5726" s="5">
        <v>49679.230453347</v>
      </c>
      <c r="E5726" s="2">
        <f t="shared" si="180"/>
        <v>0.527985176647255</v>
      </c>
      <c r="F5726" s="2">
        <f t="shared" si="181"/>
        <v>34702.6214631144</v>
      </c>
    </row>
    <row r="5727" spans="1:6">
      <c r="A5727" s="5">
        <v>0.698171354116705</v>
      </c>
      <c r="B5727" s="5">
        <v>19619.9139737344</v>
      </c>
      <c r="C5727" s="5">
        <v>1.20223962139614</v>
      </c>
      <c r="D5727" s="5">
        <v>56945.4078386978</v>
      </c>
      <c r="E5727" s="2">
        <f t="shared" si="180"/>
        <v>0.504068267279435</v>
      </c>
      <c r="F5727" s="2">
        <f t="shared" si="181"/>
        <v>37325.4938649634</v>
      </c>
    </row>
    <row r="5728" spans="1:6">
      <c r="A5728" s="5">
        <v>0.726657313126354</v>
      </c>
      <c r="B5728" s="5">
        <v>19525.5691443328</v>
      </c>
      <c r="C5728" s="5">
        <v>1.27052106590708</v>
      </c>
      <c r="D5728" s="5">
        <v>57010.2916357932</v>
      </c>
      <c r="E5728" s="2">
        <f t="shared" si="180"/>
        <v>0.543863752780726</v>
      </c>
      <c r="F5728" s="2">
        <f t="shared" si="181"/>
        <v>37484.7224914604</v>
      </c>
    </row>
    <row r="5729" spans="1:6">
      <c r="A5729" s="5">
        <v>0.71181329927559</v>
      </c>
      <c r="B5729" s="5">
        <v>21249.7068863483</v>
      </c>
      <c r="C5729" s="5">
        <v>1.25774146686735</v>
      </c>
      <c r="D5729" s="5">
        <v>57492.1796721571</v>
      </c>
      <c r="E5729" s="2">
        <f t="shared" si="180"/>
        <v>0.54592816759176</v>
      </c>
      <c r="F5729" s="2">
        <f t="shared" si="181"/>
        <v>36242.4727858088</v>
      </c>
    </row>
    <row r="5730" spans="1:6">
      <c r="A5730" s="5">
        <v>0.65029212205576</v>
      </c>
      <c r="B5730" s="5">
        <v>21528.1669740103</v>
      </c>
      <c r="C5730" s="5">
        <v>1.1497360070132</v>
      </c>
      <c r="D5730" s="5">
        <v>59770.8743731105</v>
      </c>
      <c r="E5730" s="2">
        <f t="shared" si="180"/>
        <v>0.49944388495744</v>
      </c>
      <c r="F5730" s="2">
        <f t="shared" si="181"/>
        <v>38242.7073991002</v>
      </c>
    </row>
    <row r="5731" spans="1:6">
      <c r="A5731" s="5">
        <v>0.755591396655585</v>
      </c>
      <c r="B5731" s="5">
        <v>22090.6371332288</v>
      </c>
      <c r="C5731" s="5">
        <v>1.30274446934381</v>
      </c>
      <c r="D5731" s="5">
        <v>58013.2757575353</v>
      </c>
      <c r="E5731" s="2">
        <f t="shared" si="180"/>
        <v>0.547153072688225</v>
      </c>
      <c r="F5731" s="2">
        <f t="shared" si="181"/>
        <v>35922.6386243065</v>
      </c>
    </row>
    <row r="5732" spans="1:6">
      <c r="A5732" s="5">
        <v>0.765701856430794</v>
      </c>
      <c r="B5732" s="5">
        <v>20252.5181503932</v>
      </c>
      <c r="C5732" s="5">
        <v>1.34184926156314</v>
      </c>
      <c r="D5732" s="5">
        <v>58164.56503031</v>
      </c>
      <c r="E5732" s="2">
        <f t="shared" si="180"/>
        <v>0.576147405132346</v>
      </c>
      <c r="F5732" s="2">
        <f t="shared" si="181"/>
        <v>37912.0468799168</v>
      </c>
    </row>
    <row r="5733" spans="1:6">
      <c r="A5733" s="5">
        <v>0.639394345040189</v>
      </c>
      <c r="B5733" s="5">
        <v>20480.7402221585</v>
      </c>
      <c r="C5733" s="5">
        <v>1.13028578613754</v>
      </c>
      <c r="D5733" s="5">
        <v>60236.4922119566</v>
      </c>
      <c r="E5733" s="2">
        <f t="shared" si="180"/>
        <v>0.490891441097351</v>
      </c>
      <c r="F5733" s="2">
        <f t="shared" si="181"/>
        <v>39755.7519897981</v>
      </c>
    </row>
    <row r="5734" spans="1:6">
      <c r="A5734" s="5">
        <v>0.705290159479691</v>
      </c>
      <c r="B5734" s="5">
        <v>22649.9165384478</v>
      </c>
      <c r="C5734" s="5">
        <v>1.239706661038</v>
      </c>
      <c r="D5734" s="5">
        <v>60123.588517152</v>
      </c>
      <c r="E5734" s="2">
        <f t="shared" si="180"/>
        <v>0.534416501558309</v>
      </c>
      <c r="F5734" s="2">
        <f t="shared" si="181"/>
        <v>37473.6719787042</v>
      </c>
    </row>
    <row r="5735" spans="1:6">
      <c r="A5735" s="5">
        <v>0.65680223994955</v>
      </c>
      <c r="B5735" s="5">
        <v>20740.6389109822</v>
      </c>
      <c r="C5735" s="5">
        <v>1.17463933505475</v>
      </c>
      <c r="D5735" s="5">
        <v>57969.7907423513</v>
      </c>
      <c r="E5735" s="2">
        <f t="shared" si="180"/>
        <v>0.5178370951052</v>
      </c>
      <c r="F5735" s="2">
        <f t="shared" si="181"/>
        <v>37229.1518313691</v>
      </c>
    </row>
    <row r="5736" spans="1:6">
      <c r="A5736" s="5">
        <v>0.644824348850961</v>
      </c>
      <c r="B5736" s="5">
        <v>13795.9311505675</v>
      </c>
      <c r="C5736" s="5">
        <v>1.12668520654186</v>
      </c>
      <c r="D5736" s="5">
        <v>49633.297523338</v>
      </c>
      <c r="E5736" s="2">
        <f t="shared" si="180"/>
        <v>0.481860857690899</v>
      </c>
      <c r="F5736" s="2">
        <f t="shared" si="181"/>
        <v>35837.3663727705</v>
      </c>
    </row>
    <row r="5737" spans="1:6">
      <c r="A5737" s="5">
        <v>0.735370530912837</v>
      </c>
      <c r="B5737" s="5">
        <v>19230.2067887715</v>
      </c>
      <c r="C5737" s="5">
        <v>1.24818884115203</v>
      </c>
      <c r="D5737" s="5">
        <v>56727.4340594392</v>
      </c>
      <c r="E5737" s="2">
        <f t="shared" si="180"/>
        <v>0.512818310239193</v>
      </c>
      <c r="F5737" s="2">
        <f t="shared" si="181"/>
        <v>37497.2272706677</v>
      </c>
    </row>
    <row r="5738" spans="1:6">
      <c r="A5738" s="5">
        <v>0.687267273387728</v>
      </c>
      <c r="B5738" s="5">
        <v>15588.3906076624</v>
      </c>
      <c r="C5738" s="5">
        <v>1.15237257985335</v>
      </c>
      <c r="D5738" s="5">
        <v>53040.9653515575</v>
      </c>
      <c r="E5738" s="2">
        <f t="shared" si="180"/>
        <v>0.465105306465622</v>
      </c>
      <c r="F5738" s="2">
        <f t="shared" si="181"/>
        <v>37452.5747438951</v>
      </c>
    </row>
    <row r="5739" spans="1:6">
      <c r="A5739" s="5">
        <v>0.701221369672749</v>
      </c>
      <c r="B5739" s="5">
        <v>20252.9976733782</v>
      </c>
      <c r="C5739" s="5">
        <v>1.18379391909744</v>
      </c>
      <c r="D5739" s="5">
        <v>56554.120612946</v>
      </c>
      <c r="E5739" s="2">
        <f t="shared" si="180"/>
        <v>0.482572549424691</v>
      </c>
      <c r="F5739" s="2">
        <f t="shared" si="181"/>
        <v>36301.1229395678</v>
      </c>
    </row>
    <row r="5740" spans="1:6">
      <c r="A5740" s="5">
        <v>0.687364454301841</v>
      </c>
      <c r="B5740" s="5">
        <v>18494.0675468335</v>
      </c>
      <c r="C5740" s="5">
        <v>1.21473448063889</v>
      </c>
      <c r="D5740" s="5">
        <v>56102.744820683</v>
      </c>
      <c r="E5740" s="2">
        <f t="shared" si="180"/>
        <v>0.527370026337049</v>
      </c>
      <c r="F5740" s="2">
        <f t="shared" si="181"/>
        <v>37608.6772738495</v>
      </c>
    </row>
    <row r="5741" spans="1:6">
      <c r="A5741" s="5">
        <v>0.732146773289699</v>
      </c>
      <c r="B5741" s="5">
        <v>23117.7252780566</v>
      </c>
      <c r="C5741" s="5">
        <v>1.24926843178119</v>
      </c>
      <c r="D5741" s="5">
        <v>60579.2464700244</v>
      </c>
      <c r="E5741" s="2">
        <f t="shared" si="180"/>
        <v>0.517121658491491</v>
      </c>
      <c r="F5741" s="2">
        <f t="shared" si="181"/>
        <v>37461.5211919678</v>
      </c>
    </row>
    <row r="5742" spans="1:6">
      <c r="A5742" s="5">
        <v>0.740031400825918</v>
      </c>
      <c r="B5742" s="5">
        <v>14589.5130973696</v>
      </c>
      <c r="C5742" s="5">
        <v>1.27157937659049</v>
      </c>
      <c r="D5742" s="5">
        <v>50988.0111488059</v>
      </c>
      <c r="E5742" s="2">
        <f t="shared" si="180"/>
        <v>0.531547975764572</v>
      </c>
      <c r="F5742" s="2">
        <f t="shared" si="181"/>
        <v>36398.4980514363</v>
      </c>
    </row>
    <row r="5743" spans="1:6">
      <c r="A5743" s="5">
        <v>0.695883706062934</v>
      </c>
      <c r="B5743" s="5">
        <v>17045.1012249914</v>
      </c>
      <c r="C5743" s="5">
        <v>1.21011812745593</v>
      </c>
      <c r="D5743" s="5">
        <v>53282.6673473071</v>
      </c>
      <c r="E5743" s="2">
        <f t="shared" si="180"/>
        <v>0.514234421392996</v>
      </c>
      <c r="F5743" s="2">
        <f t="shared" si="181"/>
        <v>36237.5661223157</v>
      </c>
    </row>
    <row r="5744" spans="1:6">
      <c r="A5744" s="5">
        <v>0.77313756129062</v>
      </c>
      <c r="B5744" s="5">
        <v>27074.2646165884</v>
      </c>
      <c r="C5744" s="5">
        <v>1.34635904230375</v>
      </c>
      <c r="D5744" s="5">
        <v>69132.5320818483</v>
      </c>
      <c r="E5744" s="2">
        <f t="shared" si="180"/>
        <v>0.57322148101313</v>
      </c>
      <c r="F5744" s="2">
        <f t="shared" si="181"/>
        <v>42058.2674652599</v>
      </c>
    </row>
    <row r="5745" spans="1:6">
      <c r="A5745" s="5">
        <v>0.713724255008339</v>
      </c>
      <c r="B5745" s="5">
        <v>15387.5556751863</v>
      </c>
      <c r="C5745" s="5">
        <v>1.24600366634213</v>
      </c>
      <c r="D5745" s="5">
        <v>50278.9566908933</v>
      </c>
      <c r="E5745" s="2">
        <f t="shared" si="180"/>
        <v>0.532279411333791</v>
      </c>
      <c r="F5745" s="2">
        <f t="shared" si="181"/>
        <v>34891.401015707</v>
      </c>
    </row>
    <row r="5746" spans="1:6">
      <c r="A5746" s="5">
        <v>0.695657882703916</v>
      </c>
      <c r="B5746" s="5">
        <v>21512.6313179233</v>
      </c>
      <c r="C5746" s="5">
        <v>1.21965148247573</v>
      </c>
      <c r="D5746" s="5">
        <v>59045.0196012007</v>
      </c>
      <c r="E5746" s="2">
        <f t="shared" si="180"/>
        <v>0.523993599771814</v>
      </c>
      <c r="F5746" s="2">
        <f t="shared" si="181"/>
        <v>37532.3882832774</v>
      </c>
    </row>
    <row r="5747" spans="1:6">
      <c r="A5747" s="5">
        <v>0.717052516561669</v>
      </c>
      <c r="B5747" s="5">
        <v>18389.7177523742</v>
      </c>
      <c r="C5747" s="5">
        <v>1.25354120151622</v>
      </c>
      <c r="D5747" s="5">
        <v>55801.6907136343</v>
      </c>
      <c r="E5747" s="2">
        <f t="shared" si="180"/>
        <v>0.536488684954551</v>
      </c>
      <c r="F5747" s="2">
        <f t="shared" si="181"/>
        <v>37411.9729612601</v>
      </c>
    </row>
    <row r="5748" spans="1:6">
      <c r="A5748" s="5">
        <v>0.714603977220777</v>
      </c>
      <c r="B5748" s="5">
        <v>16889.0435418727</v>
      </c>
      <c r="C5748" s="5">
        <v>1.22679192991837</v>
      </c>
      <c r="D5748" s="5">
        <v>53072.5222943609</v>
      </c>
      <c r="E5748" s="2">
        <f t="shared" si="180"/>
        <v>0.512187952697593</v>
      </c>
      <c r="F5748" s="2">
        <f t="shared" si="181"/>
        <v>36183.4787524882</v>
      </c>
    </row>
    <row r="5749" spans="1:6">
      <c r="A5749" s="5">
        <v>0.706813902819494</v>
      </c>
      <c r="B5749" s="5">
        <v>16923.0749563295</v>
      </c>
      <c r="C5749" s="5">
        <v>1.23131824973627</v>
      </c>
      <c r="D5749" s="5">
        <v>53794.6782164006</v>
      </c>
      <c r="E5749" s="2">
        <f t="shared" si="180"/>
        <v>0.524504346916776</v>
      </c>
      <c r="F5749" s="2">
        <f t="shared" si="181"/>
        <v>36871.6032600711</v>
      </c>
    </row>
    <row r="5750" spans="1:6">
      <c r="A5750" s="5">
        <v>0.716092223388438</v>
      </c>
      <c r="B5750" s="5">
        <v>22594.8248575858</v>
      </c>
      <c r="C5750" s="5">
        <v>1.22868356369843</v>
      </c>
      <c r="D5750" s="5">
        <v>60243.602182133</v>
      </c>
      <c r="E5750" s="2">
        <f t="shared" si="180"/>
        <v>0.512591340309992</v>
      </c>
      <c r="F5750" s="2">
        <f t="shared" si="181"/>
        <v>37648.7773245472</v>
      </c>
    </row>
    <row r="5751" spans="1:6">
      <c r="A5751" s="5">
        <v>0.717806932666593</v>
      </c>
      <c r="B5751" s="5">
        <v>18508.5173889914</v>
      </c>
      <c r="C5751" s="5">
        <v>1.23835843759253</v>
      </c>
      <c r="D5751" s="5">
        <v>56552.5314907198</v>
      </c>
      <c r="E5751" s="2">
        <f t="shared" si="180"/>
        <v>0.520551504925937</v>
      </c>
      <c r="F5751" s="2">
        <f t="shared" si="181"/>
        <v>38044.0141017284</v>
      </c>
    </row>
    <row r="5752" spans="1:6">
      <c r="A5752" s="5">
        <v>0.681511203803505</v>
      </c>
      <c r="B5752" s="5">
        <v>19937.1688233282</v>
      </c>
      <c r="C5752" s="5">
        <v>1.18656734234973</v>
      </c>
      <c r="D5752" s="5">
        <v>58609.5851599484</v>
      </c>
      <c r="E5752" s="2">
        <f t="shared" si="180"/>
        <v>0.505056138546225</v>
      </c>
      <c r="F5752" s="2">
        <f t="shared" si="181"/>
        <v>38672.4163366202</v>
      </c>
    </row>
    <row r="5753" spans="1:6">
      <c r="A5753" s="5">
        <v>0.679493202031809</v>
      </c>
      <c r="B5753" s="5">
        <v>18149.1334873028</v>
      </c>
      <c r="C5753" s="5">
        <v>1.20726844461309</v>
      </c>
      <c r="D5753" s="5">
        <v>54582.0314223578</v>
      </c>
      <c r="E5753" s="2">
        <f t="shared" si="180"/>
        <v>0.527775242581281</v>
      </c>
      <c r="F5753" s="2">
        <f t="shared" si="181"/>
        <v>36432.897935055</v>
      </c>
    </row>
    <row r="5754" spans="1:6">
      <c r="A5754" s="5">
        <v>0.763196229055057</v>
      </c>
      <c r="B5754" s="5">
        <v>24964.6810764035</v>
      </c>
      <c r="C5754" s="5">
        <v>1.33952093762979</v>
      </c>
      <c r="D5754" s="5">
        <v>63616.6171861555</v>
      </c>
      <c r="E5754" s="2">
        <f t="shared" si="180"/>
        <v>0.576324708574733</v>
      </c>
      <c r="F5754" s="2">
        <f t="shared" si="181"/>
        <v>38651.936109752</v>
      </c>
    </row>
    <row r="5755" spans="1:6">
      <c r="A5755" s="5">
        <v>0.669373927392218</v>
      </c>
      <c r="B5755" s="5">
        <v>18768.9384149884</v>
      </c>
      <c r="C5755" s="5">
        <v>1.16652244343731</v>
      </c>
      <c r="D5755" s="5">
        <v>54112.2995157185</v>
      </c>
      <c r="E5755" s="2">
        <f t="shared" si="180"/>
        <v>0.497148516045092</v>
      </c>
      <c r="F5755" s="2">
        <f t="shared" si="181"/>
        <v>35343.3611007301</v>
      </c>
    </row>
    <row r="5756" spans="1:6">
      <c r="A5756" s="5">
        <v>0.634062173147288</v>
      </c>
      <c r="B5756" s="5">
        <v>20407.3424378189</v>
      </c>
      <c r="C5756" s="5">
        <v>1.08859452689478</v>
      </c>
      <c r="D5756" s="5">
        <v>58995.0236035883</v>
      </c>
      <c r="E5756" s="2">
        <f t="shared" si="180"/>
        <v>0.454532353747492</v>
      </c>
      <c r="F5756" s="2">
        <f t="shared" si="181"/>
        <v>38587.6811657694</v>
      </c>
    </row>
    <row r="5757" spans="1:6">
      <c r="A5757" s="5">
        <v>0.62323316262408</v>
      </c>
      <c r="B5757" s="5">
        <v>20094.2744942482</v>
      </c>
      <c r="C5757" s="5">
        <v>1.06415866119196</v>
      </c>
      <c r="D5757" s="5">
        <v>55749.4393375195</v>
      </c>
      <c r="E5757" s="2">
        <f t="shared" si="180"/>
        <v>0.44092549856788</v>
      </c>
      <c r="F5757" s="2">
        <f t="shared" si="181"/>
        <v>35655.1648432713</v>
      </c>
    </row>
    <row r="5758" spans="1:6">
      <c r="A5758" s="5">
        <v>0.664234932828214</v>
      </c>
      <c r="B5758" s="5">
        <v>17964.900420921</v>
      </c>
      <c r="C5758" s="5">
        <v>1.13970775622208</v>
      </c>
      <c r="D5758" s="5">
        <v>55031.0575813327</v>
      </c>
      <c r="E5758" s="2">
        <f t="shared" si="180"/>
        <v>0.475472823393866</v>
      </c>
      <c r="F5758" s="2">
        <f t="shared" si="181"/>
        <v>37066.1571604117</v>
      </c>
    </row>
    <row r="5759" spans="1:6">
      <c r="A5759" s="5">
        <v>0.741958365102139</v>
      </c>
      <c r="B5759" s="5">
        <v>15563.8859512381</v>
      </c>
      <c r="C5759" s="5">
        <v>1.26731808605686</v>
      </c>
      <c r="D5759" s="5">
        <v>52642.8260089173</v>
      </c>
      <c r="E5759" s="2">
        <f t="shared" si="180"/>
        <v>0.525359720954721</v>
      </c>
      <c r="F5759" s="2">
        <f t="shared" si="181"/>
        <v>37078.9400576792</v>
      </c>
    </row>
    <row r="5760" spans="1:6">
      <c r="A5760" s="5">
        <v>0.661466230681082</v>
      </c>
      <c r="B5760" s="5">
        <v>23454.0706740537</v>
      </c>
      <c r="C5760" s="5">
        <v>1.10957436657868</v>
      </c>
      <c r="D5760" s="5">
        <v>60930.4818927278</v>
      </c>
      <c r="E5760" s="2">
        <f t="shared" si="180"/>
        <v>0.448108135897598</v>
      </c>
      <c r="F5760" s="2">
        <f t="shared" si="181"/>
        <v>37476.4112186741</v>
      </c>
    </row>
    <row r="5761" spans="1:6">
      <c r="A5761" s="5">
        <v>0.734006271235374</v>
      </c>
      <c r="B5761" s="5">
        <v>23142.6921165986</v>
      </c>
      <c r="C5761" s="5">
        <v>1.29788079871717</v>
      </c>
      <c r="D5761" s="5">
        <v>63194.4885515687</v>
      </c>
      <c r="E5761" s="2">
        <f t="shared" si="180"/>
        <v>0.563874527481796</v>
      </c>
      <c r="F5761" s="2">
        <f t="shared" si="181"/>
        <v>40051.7964349701</v>
      </c>
    </row>
    <row r="5762" spans="1:6">
      <c r="A5762" s="5">
        <v>0.751925687485239</v>
      </c>
      <c r="B5762" s="5">
        <v>22436.3959859903</v>
      </c>
      <c r="C5762" s="5">
        <v>1.31859765031177</v>
      </c>
      <c r="D5762" s="5">
        <v>62044.9892018338</v>
      </c>
      <c r="E5762" s="2">
        <f t="shared" si="180"/>
        <v>0.566671962826531</v>
      </c>
      <c r="F5762" s="2">
        <f t="shared" si="181"/>
        <v>39608.5932158435</v>
      </c>
    </row>
    <row r="5763" spans="1:6">
      <c r="A5763" s="5">
        <v>0.677792429151247</v>
      </c>
      <c r="B5763" s="5">
        <v>22699.0262340017</v>
      </c>
      <c r="C5763" s="5">
        <v>1.17556177961153</v>
      </c>
      <c r="D5763" s="5">
        <v>59715.8077738828</v>
      </c>
      <c r="E5763" s="2">
        <f t="shared" si="180"/>
        <v>0.497769350460283</v>
      </c>
      <c r="F5763" s="2">
        <f t="shared" si="181"/>
        <v>37016.7815398811</v>
      </c>
    </row>
    <row r="5764" spans="1:6">
      <c r="A5764" s="5">
        <v>0.705028983290381</v>
      </c>
      <c r="B5764" s="5">
        <v>20192.2155784111</v>
      </c>
      <c r="C5764" s="5">
        <v>1.23075042901377</v>
      </c>
      <c r="D5764" s="5">
        <v>58706.6299308586</v>
      </c>
      <c r="E5764" s="2">
        <f t="shared" ref="E5764:E5827" si="182">C5764-A5764</f>
        <v>0.525721445723389</v>
      </c>
      <c r="F5764" s="2">
        <f t="shared" ref="F5764:F5827" si="183">D5764-B5764</f>
        <v>38514.4143524475</v>
      </c>
    </row>
    <row r="5765" spans="1:6">
      <c r="A5765" s="5">
        <v>0.670099019680863</v>
      </c>
      <c r="B5765" s="5">
        <v>17982.2485594446</v>
      </c>
      <c r="C5765" s="5">
        <v>1.17461509401307</v>
      </c>
      <c r="D5765" s="5">
        <v>55591.8694222488</v>
      </c>
      <c r="E5765" s="2">
        <f t="shared" si="182"/>
        <v>0.504516074332207</v>
      </c>
      <c r="F5765" s="2">
        <f t="shared" si="183"/>
        <v>37609.6208628042</v>
      </c>
    </row>
    <row r="5766" spans="1:6">
      <c r="A5766" s="5">
        <v>0.706453739146177</v>
      </c>
      <c r="B5766" s="5">
        <v>19641.0143793654</v>
      </c>
      <c r="C5766" s="5">
        <v>1.22501084741049</v>
      </c>
      <c r="D5766" s="5">
        <v>56643.5238801058</v>
      </c>
      <c r="E5766" s="2">
        <f t="shared" si="182"/>
        <v>0.518557108264313</v>
      </c>
      <c r="F5766" s="2">
        <f t="shared" si="183"/>
        <v>37002.5095007404</v>
      </c>
    </row>
    <row r="5767" spans="1:6">
      <c r="A5767" s="5">
        <v>0.658929358365155</v>
      </c>
      <c r="B5767" s="5">
        <v>17892.5888573112</v>
      </c>
      <c r="C5767" s="5">
        <v>1.13415097215416</v>
      </c>
      <c r="D5767" s="5">
        <v>52657.5624196057</v>
      </c>
      <c r="E5767" s="2">
        <f t="shared" si="182"/>
        <v>0.475221613789005</v>
      </c>
      <c r="F5767" s="2">
        <f t="shared" si="183"/>
        <v>34764.9735622945</v>
      </c>
    </row>
    <row r="5768" spans="1:6">
      <c r="A5768" s="5">
        <v>0.664606650036473</v>
      </c>
      <c r="B5768" s="5">
        <v>26243.6664480886</v>
      </c>
      <c r="C5768" s="5">
        <v>1.16479707473997</v>
      </c>
      <c r="D5768" s="5">
        <v>66880.7197795497</v>
      </c>
      <c r="E5768" s="2">
        <f t="shared" si="182"/>
        <v>0.500190424703497</v>
      </c>
      <c r="F5768" s="2">
        <f t="shared" si="183"/>
        <v>40637.0533314611</v>
      </c>
    </row>
    <row r="5769" spans="1:6">
      <c r="A5769" s="5">
        <v>0.644189495757221</v>
      </c>
      <c r="B5769" s="5">
        <v>23516.699373164</v>
      </c>
      <c r="C5769" s="5">
        <v>1.12467445375622</v>
      </c>
      <c r="D5769" s="5">
        <v>63638.1160910155</v>
      </c>
      <c r="E5769" s="2">
        <f t="shared" si="182"/>
        <v>0.480484957998999</v>
      </c>
      <c r="F5769" s="2">
        <f t="shared" si="183"/>
        <v>40121.4167178515</v>
      </c>
    </row>
    <row r="5770" spans="1:6">
      <c r="A5770" s="5">
        <v>0.679593506297582</v>
      </c>
      <c r="B5770" s="5">
        <v>20105.1981660793</v>
      </c>
      <c r="C5770" s="5">
        <v>1.15864756139435</v>
      </c>
      <c r="D5770" s="5">
        <v>56320.9518529769</v>
      </c>
      <c r="E5770" s="2">
        <f t="shared" si="182"/>
        <v>0.479054055096768</v>
      </c>
      <c r="F5770" s="2">
        <f t="shared" si="183"/>
        <v>36215.7536868976</v>
      </c>
    </row>
    <row r="5771" spans="1:6">
      <c r="A5771" s="5">
        <v>0.739981150179215</v>
      </c>
      <c r="B5771" s="5">
        <v>17135.1137727126</v>
      </c>
      <c r="C5771" s="5">
        <v>1.27304666133774</v>
      </c>
      <c r="D5771" s="5">
        <v>51531.2739111198</v>
      </c>
      <c r="E5771" s="2">
        <f t="shared" si="182"/>
        <v>0.533065511158525</v>
      </c>
      <c r="F5771" s="2">
        <f t="shared" si="183"/>
        <v>34396.1601384072</v>
      </c>
    </row>
    <row r="5772" spans="1:6">
      <c r="A5772" s="5">
        <v>0.698665550379974</v>
      </c>
      <c r="B5772" s="5">
        <v>19375.2900322984</v>
      </c>
      <c r="C5772" s="5">
        <v>1.23105357121533</v>
      </c>
      <c r="D5772" s="5">
        <v>55893.0782680596</v>
      </c>
      <c r="E5772" s="2">
        <f t="shared" si="182"/>
        <v>0.532388020835356</v>
      </c>
      <c r="F5772" s="2">
        <f t="shared" si="183"/>
        <v>36517.7882357612</v>
      </c>
    </row>
    <row r="5773" spans="1:6">
      <c r="A5773" s="5">
        <v>0.701853453185976</v>
      </c>
      <c r="B5773" s="5">
        <v>17728.0562693255</v>
      </c>
      <c r="C5773" s="5">
        <v>1.19833254421791</v>
      </c>
      <c r="D5773" s="5">
        <v>53066.7548018451</v>
      </c>
      <c r="E5773" s="2">
        <f t="shared" si="182"/>
        <v>0.496479091031934</v>
      </c>
      <c r="F5773" s="2">
        <f t="shared" si="183"/>
        <v>35338.6985325196</v>
      </c>
    </row>
    <row r="5774" spans="1:6">
      <c r="A5774" s="5">
        <v>0.690767360167959</v>
      </c>
      <c r="B5774" s="5">
        <v>19943.2667837549</v>
      </c>
      <c r="C5774" s="5">
        <v>1.1993029514742</v>
      </c>
      <c r="D5774" s="5">
        <v>56783.5706614282</v>
      </c>
      <c r="E5774" s="2">
        <f t="shared" si="182"/>
        <v>0.508535591306241</v>
      </c>
      <c r="F5774" s="2">
        <f t="shared" si="183"/>
        <v>36840.3038776733</v>
      </c>
    </row>
    <row r="5775" spans="1:6">
      <c r="A5775" s="5">
        <v>0.662058329677571</v>
      </c>
      <c r="B5775" s="5">
        <v>19517.8468750876</v>
      </c>
      <c r="C5775" s="5">
        <v>1.13393415587187</v>
      </c>
      <c r="D5775" s="5">
        <v>56685.5467072213</v>
      </c>
      <c r="E5775" s="2">
        <f t="shared" si="182"/>
        <v>0.471875826194299</v>
      </c>
      <c r="F5775" s="2">
        <f t="shared" si="183"/>
        <v>37167.6998321337</v>
      </c>
    </row>
    <row r="5776" spans="1:6">
      <c r="A5776" s="5">
        <v>0.682010560445464</v>
      </c>
      <c r="B5776" s="5">
        <v>20523.8898106301</v>
      </c>
      <c r="C5776" s="5">
        <v>1.16360916784274</v>
      </c>
      <c r="D5776" s="5">
        <v>57536.5970400633</v>
      </c>
      <c r="E5776" s="2">
        <f t="shared" si="182"/>
        <v>0.481598607397276</v>
      </c>
      <c r="F5776" s="2">
        <f t="shared" si="183"/>
        <v>37012.7072294332</v>
      </c>
    </row>
    <row r="5777" spans="1:6">
      <c r="A5777" s="5">
        <v>0.687835103001246</v>
      </c>
      <c r="B5777" s="5">
        <v>20667.5095473224</v>
      </c>
      <c r="C5777" s="5">
        <v>1.19630589763768</v>
      </c>
      <c r="D5777" s="5">
        <v>57444.9449368514</v>
      </c>
      <c r="E5777" s="2">
        <f t="shared" si="182"/>
        <v>0.508470794636434</v>
      </c>
      <c r="F5777" s="2">
        <f t="shared" si="183"/>
        <v>36777.435389529</v>
      </c>
    </row>
    <row r="5778" spans="1:6">
      <c r="A5778" s="5">
        <v>0.703064542795357</v>
      </c>
      <c r="B5778" s="5">
        <v>18722.0267372641</v>
      </c>
      <c r="C5778" s="5">
        <v>1.23791462085334</v>
      </c>
      <c r="D5778" s="5">
        <v>56175.5321734204</v>
      </c>
      <c r="E5778" s="2">
        <f t="shared" si="182"/>
        <v>0.534850078057983</v>
      </c>
      <c r="F5778" s="2">
        <f t="shared" si="183"/>
        <v>37453.5054361563</v>
      </c>
    </row>
    <row r="5779" spans="1:6">
      <c r="A5779" s="5">
        <v>0.787794752259753</v>
      </c>
      <c r="B5779" s="5">
        <v>18570.3785281521</v>
      </c>
      <c r="C5779" s="5">
        <v>1.36684644852835</v>
      </c>
      <c r="D5779" s="5">
        <v>54820.1679527813</v>
      </c>
      <c r="E5779" s="2">
        <f t="shared" si="182"/>
        <v>0.579051696268597</v>
      </c>
      <c r="F5779" s="2">
        <f t="shared" si="183"/>
        <v>36249.7894246292</v>
      </c>
    </row>
    <row r="5780" spans="1:6">
      <c r="A5780" s="5">
        <v>0.676086539758469</v>
      </c>
      <c r="B5780" s="5">
        <v>20269.0264733786</v>
      </c>
      <c r="C5780" s="5">
        <v>1.17663670028507</v>
      </c>
      <c r="D5780" s="5">
        <v>57672.4862492607</v>
      </c>
      <c r="E5780" s="2">
        <f t="shared" si="182"/>
        <v>0.500550160526601</v>
      </c>
      <c r="F5780" s="2">
        <f t="shared" si="183"/>
        <v>37403.4597758821</v>
      </c>
    </row>
    <row r="5781" spans="1:6">
      <c r="A5781" s="5">
        <v>0.70774638789435</v>
      </c>
      <c r="B5781" s="5">
        <v>22608.3751778951</v>
      </c>
      <c r="C5781" s="5">
        <v>1.23333010244152</v>
      </c>
      <c r="D5781" s="5">
        <v>61582.7109900654</v>
      </c>
      <c r="E5781" s="2">
        <f t="shared" si="182"/>
        <v>0.52558371454717</v>
      </c>
      <c r="F5781" s="2">
        <f t="shared" si="183"/>
        <v>38974.3358121703</v>
      </c>
    </row>
    <row r="5782" spans="1:6">
      <c r="A5782" s="5">
        <v>0.68682849264102</v>
      </c>
      <c r="B5782" s="5">
        <v>17029.2874456872</v>
      </c>
      <c r="C5782" s="5">
        <v>1.22730546434022</v>
      </c>
      <c r="D5782" s="5">
        <v>54810.8532608538</v>
      </c>
      <c r="E5782" s="2">
        <f t="shared" si="182"/>
        <v>0.5404769716992</v>
      </c>
      <c r="F5782" s="2">
        <f t="shared" si="183"/>
        <v>37781.5658151666</v>
      </c>
    </row>
    <row r="5783" spans="1:6">
      <c r="A5783" s="5">
        <v>0.649873971798932</v>
      </c>
      <c r="B5783" s="5">
        <v>22183.3133245408</v>
      </c>
      <c r="C5783" s="5">
        <v>1.12618042813844</v>
      </c>
      <c r="D5783" s="5">
        <v>57915.4871026381</v>
      </c>
      <c r="E5783" s="2">
        <f t="shared" si="182"/>
        <v>0.476306456339508</v>
      </c>
      <c r="F5783" s="2">
        <f t="shared" si="183"/>
        <v>35732.1737780973</v>
      </c>
    </row>
    <row r="5784" spans="1:6">
      <c r="A5784" s="5">
        <v>0.678744394385266</v>
      </c>
      <c r="B5784" s="5">
        <v>20453.542565483</v>
      </c>
      <c r="C5784" s="5">
        <v>1.15394826710607</v>
      </c>
      <c r="D5784" s="5">
        <v>57412.1364086544</v>
      </c>
      <c r="E5784" s="2">
        <f t="shared" si="182"/>
        <v>0.475203872720804</v>
      </c>
      <c r="F5784" s="2">
        <f t="shared" si="183"/>
        <v>36958.5938431714</v>
      </c>
    </row>
    <row r="5785" spans="1:6">
      <c r="A5785" s="5">
        <v>0.713063010250383</v>
      </c>
      <c r="B5785" s="5">
        <v>21069.132784653</v>
      </c>
      <c r="C5785" s="5">
        <v>1.20559310496041</v>
      </c>
      <c r="D5785" s="5">
        <v>58643.7538907474</v>
      </c>
      <c r="E5785" s="2">
        <f t="shared" si="182"/>
        <v>0.492530094710027</v>
      </c>
      <c r="F5785" s="2">
        <f t="shared" si="183"/>
        <v>37574.6211060944</v>
      </c>
    </row>
    <row r="5786" spans="1:6">
      <c r="A5786" s="5">
        <v>0.726730103927008</v>
      </c>
      <c r="B5786" s="5">
        <v>19089.9839410627</v>
      </c>
      <c r="C5786" s="5">
        <v>1.25510664799105</v>
      </c>
      <c r="D5786" s="5">
        <v>55795.617204847</v>
      </c>
      <c r="E5786" s="2">
        <f t="shared" si="182"/>
        <v>0.528376544064042</v>
      </c>
      <c r="F5786" s="2">
        <f t="shared" si="183"/>
        <v>36705.6332637843</v>
      </c>
    </row>
    <row r="5787" spans="1:6">
      <c r="A5787" s="5">
        <v>0.638200396723446</v>
      </c>
      <c r="B5787" s="5">
        <v>19914.2695171136</v>
      </c>
      <c r="C5787" s="5">
        <v>1.07407290357381</v>
      </c>
      <c r="D5787" s="5">
        <v>56486.7526466334</v>
      </c>
      <c r="E5787" s="2">
        <f t="shared" si="182"/>
        <v>0.435872506850364</v>
      </c>
      <c r="F5787" s="2">
        <f t="shared" si="183"/>
        <v>36572.4831295198</v>
      </c>
    </row>
    <row r="5788" spans="1:6">
      <c r="A5788" s="5">
        <v>0.672686950567903</v>
      </c>
      <c r="B5788" s="5">
        <v>17594.2470346138</v>
      </c>
      <c r="C5788" s="5">
        <v>1.17610740405656</v>
      </c>
      <c r="D5788" s="5">
        <v>54314.7246309296</v>
      </c>
      <c r="E5788" s="2">
        <f t="shared" si="182"/>
        <v>0.503420453488657</v>
      </c>
      <c r="F5788" s="2">
        <f t="shared" si="183"/>
        <v>36720.4775963158</v>
      </c>
    </row>
    <row r="5789" spans="1:6">
      <c r="A5789" s="5">
        <v>0.710711051076024</v>
      </c>
      <c r="B5789" s="5">
        <v>23642.6448080064</v>
      </c>
      <c r="C5789" s="5">
        <v>1.24239614241143</v>
      </c>
      <c r="D5789" s="5">
        <v>61168.4414956346</v>
      </c>
      <c r="E5789" s="2">
        <f t="shared" si="182"/>
        <v>0.531685091335406</v>
      </c>
      <c r="F5789" s="2">
        <f t="shared" si="183"/>
        <v>37525.7966876282</v>
      </c>
    </row>
    <row r="5790" spans="1:6">
      <c r="A5790" s="5">
        <v>0.632810773703595</v>
      </c>
      <c r="B5790" s="5">
        <v>17850.6024366643</v>
      </c>
      <c r="C5790" s="5">
        <v>1.1147364415954</v>
      </c>
      <c r="D5790" s="5">
        <v>52590.507200793</v>
      </c>
      <c r="E5790" s="2">
        <f t="shared" si="182"/>
        <v>0.481925667891805</v>
      </c>
      <c r="F5790" s="2">
        <f t="shared" si="183"/>
        <v>34739.9047641287</v>
      </c>
    </row>
    <row r="5791" spans="1:6">
      <c r="A5791" s="5">
        <v>0.719009230763047</v>
      </c>
      <c r="B5791" s="5">
        <v>22694.8344267</v>
      </c>
      <c r="C5791" s="5">
        <v>1.2405189152644</v>
      </c>
      <c r="D5791" s="5">
        <v>59648.3212902958</v>
      </c>
      <c r="E5791" s="2">
        <f t="shared" si="182"/>
        <v>0.521509684501353</v>
      </c>
      <c r="F5791" s="2">
        <f t="shared" si="183"/>
        <v>36953.4868635958</v>
      </c>
    </row>
    <row r="5792" spans="1:6">
      <c r="A5792" s="5">
        <v>0.683294006988003</v>
      </c>
      <c r="B5792" s="5">
        <v>16745.1241780999</v>
      </c>
      <c r="C5792" s="5">
        <v>1.13868972230893</v>
      </c>
      <c r="D5792" s="5">
        <v>52670.6986817018</v>
      </c>
      <c r="E5792" s="2">
        <f t="shared" si="182"/>
        <v>0.455395715320927</v>
      </c>
      <c r="F5792" s="2">
        <f t="shared" si="183"/>
        <v>35925.5745036019</v>
      </c>
    </row>
    <row r="5793" spans="1:6">
      <c r="A5793" s="5">
        <v>0.750388808320448</v>
      </c>
      <c r="B5793" s="5">
        <v>16295.4659093253</v>
      </c>
      <c r="C5793" s="5">
        <v>1.30133595842291</v>
      </c>
      <c r="D5793" s="5">
        <v>53007.860953563</v>
      </c>
      <c r="E5793" s="2">
        <f t="shared" si="182"/>
        <v>0.550947150102462</v>
      </c>
      <c r="F5793" s="2">
        <f t="shared" si="183"/>
        <v>36712.3950442377</v>
      </c>
    </row>
    <row r="5794" spans="1:6">
      <c r="A5794" s="5">
        <v>0.709648597155481</v>
      </c>
      <c r="B5794" s="5">
        <v>17714.8111029407</v>
      </c>
      <c r="C5794" s="5">
        <v>1.26799412292438</v>
      </c>
      <c r="D5794" s="5">
        <v>55469.3651331325</v>
      </c>
      <c r="E5794" s="2">
        <f t="shared" si="182"/>
        <v>0.558345525768899</v>
      </c>
      <c r="F5794" s="2">
        <f t="shared" si="183"/>
        <v>37754.5540301918</v>
      </c>
    </row>
    <row r="5795" spans="1:6">
      <c r="A5795" s="5">
        <v>0.681136112490291</v>
      </c>
      <c r="B5795" s="5">
        <v>24148.700635519</v>
      </c>
      <c r="C5795" s="5">
        <v>1.17193440941208</v>
      </c>
      <c r="D5795" s="5">
        <v>62785.1292570479</v>
      </c>
      <c r="E5795" s="2">
        <f t="shared" si="182"/>
        <v>0.490798296921789</v>
      </c>
      <c r="F5795" s="2">
        <f t="shared" si="183"/>
        <v>38636.4286215289</v>
      </c>
    </row>
    <row r="5796" spans="1:6">
      <c r="A5796" s="5">
        <v>0.726572583525641</v>
      </c>
      <c r="B5796" s="5">
        <v>19793.2029487368</v>
      </c>
      <c r="C5796" s="5">
        <v>1.23713938656136</v>
      </c>
      <c r="D5796" s="5">
        <v>55615.4250232857</v>
      </c>
      <c r="E5796" s="2">
        <f t="shared" si="182"/>
        <v>0.510566803035719</v>
      </c>
      <c r="F5796" s="2">
        <f t="shared" si="183"/>
        <v>35822.2220745489</v>
      </c>
    </row>
    <row r="5797" spans="1:6">
      <c r="A5797" s="5">
        <v>0.714939315720152</v>
      </c>
      <c r="B5797" s="5">
        <v>20470.3029756995</v>
      </c>
      <c r="C5797" s="5">
        <v>1.24439418112767</v>
      </c>
      <c r="D5797" s="5">
        <v>58183.9026481111</v>
      </c>
      <c r="E5797" s="2">
        <f t="shared" si="182"/>
        <v>0.529454865407518</v>
      </c>
      <c r="F5797" s="2">
        <f t="shared" si="183"/>
        <v>37713.5996724116</v>
      </c>
    </row>
    <row r="5798" spans="1:6">
      <c r="A5798" s="5">
        <v>0.719991819769669</v>
      </c>
      <c r="B5798" s="5">
        <v>17883.0358932619</v>
      </c>
      <c r="C5798" s="5">
        <v>1.25623341937282</v>
      </c>
      <c r="D5798" s="5">
        <v>54104.9712997188</v>
      </c>
      <c r="E5798" s="2">
        <f t="shared" si="182"/>
        <v>0.536241599603151</v>
      </c>
      <c r="F5798" s="2">
        <f t="shared" si="183"/>
        <v>36221.9354064569</v>
      </c>
    </row>
    <row r="5799" spans="1:6">
      <c r="A5799" s="5">
        <v>0.746110089355266</v>
      </c>
      <c r="B5799" s="5">
        <v>16454.992611949</v>
      </c>
      <c r="C5799" s="5">
        <v>1.28067439580114</v>
      </c>
      <c r="D5799" s="5">
        <v>50821.5782685839</v>
      </c>
      <c r="E5799" s="2">
        <f t="shared" si="182"/>
        <v>0.534564306445874</v>
      </c>
      <c r="F5799" s="2">
        <f t="shared" si="183"/>
        <v>34366.5856566349</v>
      </c>
    </row>
    <row r="5800" spans="1:6">
      <c r="A5800" s="5">
        <v>0.71503799353003</v>
      </c>
      <c r="B5800" s="5">
        <v>18424.4345303002</v>
      </c>
      <c r="C5800" s="5">
        <v>1.25690777979835</v>
      </c>
      <c r="D5800" s="5">
        <v>55652.5808632641</v>
      </c>
      <c r="E5800" s="2">
        <f t="shared" si="182"/>
        <v>0.54186978626832</v>
      </c>
      <c r="F5800" s="2">
        <f t="shared" si="183"/>
        <v>37228.1463329639</v>
      </c>
    </row>
    <row r="5801" spans="1:6">
      <c r="A5801" s="5">
        <v>0.744515890204274</v>
      </c>
      <c r="B5801" s="5">
        <v>20598.5016488033</v>
      </c>
      <c r="C5801" s="5">
        <v>1.31050522404307</v>
      </c>
      <c r="D5801" s="5">
        <v>57817.9050405567</v>
      </c>
      <c r="E5801" s="2">
        <f t="shared" si="182"/>
        <v>0.565989333838796</v>
      </c>
      <c r="F5801" s="2">
        <f t="shared" si="183"/>
        <v>37219.4033917534</v>
      </c>
    </row>
    <row r="5802" spans="1:6">
      <c r="A5802" s="5">
        <v>0.788009536265762</v>
      </c>
      <c r="B5802" s="5">
        <v>23090.3741930318</v>
      </c>
      <c r="C5802" s="5">
        <v>1.37179919051455</v>
      </c>
      <c r="D5802" s="5">
        <v>60458.5764517229</v>
      </c>
      <c r="E5802" s="2">
        <f t="shared" si="182"/>
        <v>0.583789654248788</v>
      </c>
      <c r="F5802" s="2">
        <f t="shared" si="183"/>
        <v>37368.2022586911</v>
      </c>
    </row>
    <row r="5803" spans="1:6">
      <c r="A5803" s="5">
        <v>0.698874569043225</v>
      </c>
      <c r="B5803" s="5">
        <v>17024.7642753018</v>
      </c>
      <c r="C5803" s="5">
        <v>1.17949215821643</v>
      </c>
      <c r="D5803" s="5">
        <v>52638.2679985809</v>
      </c>
      <c r="E5803" s="2">
        <f t="shared" si="182"/>
        <v>0.480617589173205</v>
      </c>
      <c r="F5803" s="2">
        <f t="shared" si="183"/>
        <v>35613.5037232791</v>
      </c>
    </row>
    <row r="5804" spans="1:6">
      <c r="A5804" s="5">
        <v>0.670441299309752</v>
      </c>
      <c r="B5804" s="5">
        <v>19982.6282603618</v>
      </c>
      <c r="C5804" s="5">
        <v>1.14994778433975</v>
      </c>
      <c r="D5804" s="5">
        <v>58171.4887051227</v>
      </c>
      <c r="E5804" s="2">
        <f t="shared" si="182"/>
        <v>0.479506485029998</v>
      </c>
      <c r="F5804" s="2">
        <f t="shared" si="183"/>
        <v>38188.8604447609</v>
      </c>
    </row>
    <row r="5805" spans="1:6">
      <c r="A5805" s="5">
        <v>0.749672052943255</v>
      </c>
      <c r="B5805" s="5">
        <v>21910.7771654001</v>
      </c>
      <c r="C5805" s="5">
        <v>1.31114513556827</v>
      </c>
      <c r="D5805" s="5">
        <v>59349.1096447018</v>
      </c>
      <c r="E5805" s="2">
        <f t="shared" si="182"/>
        <v>0.561473082625015</v>
      </c>
      <c r="F5805" s="2">
        <f t="shared" si="183"/>
        <v>37438.3324793017</v>
      </c>
    </row>
    <row r="5806" spans="1:6">
      <c r="A5806" s="5">
        <v>0.672809862278496</v>
      </c>
      <c r="B5806" s="5">
        <v>16551.2448774385</v>
      </c>
      <c r="C5806" s="5">
        <v>1.17409968165422</v>
      </c>
      <c r="D5806" s="5">
        <v>53372.7311514008</v>
      </c>
      <c r="E5806" s="2">
        <f t="shared" si="182"/>
        <v>0.501289819375724</v>
      </c>
      <c r="F5806" s="2">
        <f t="shared" si="183"/>
        <v>36821.4862739623</v>
      </c>
    </row>
    <row r="5807" spans="1:6">
      <c r="A5807" s="5">
        <v>0.71958792113382</v>
      </c>
      <c r="B5807" s="5">
        <v>18292.978237453</v>
      </c>
      <c r="C5807" s="5">
        <v>1.21520745529361</v>
      </c>
      <c r="D5807" s="5">
        <v>53825.5764464597</v>
      </c>
      <c r="E5807" s="2">
        <f t="shared" si="182"/>
        <v>0.49561953415979</v>
      </c>
      <c r="F5807" s="2">
        <f t="shared" si="183"/>
        <v>35532.5982090067</v>
      </c>
    </row>
    <row r="5808" spans="1:6">
      <c r="A5808" s="5">
        <v>0.693966701742171</v>
      </c>
      <c r="B5808" s="5">
        <v>25238.3093410817</v>
      </c>
      <c r="C5808" s="5">
        <v>1.19141124233124</v>
      </c>
      <c r="D5808" s="5">
        <v>67880.9104894915</v>
      </c>
      <c r="E5808" s="2">
        <f t="shared" si="182"/>
        <v>0.497444540589069</v>
      </c>
      <c r="F5808" s="2">
        <f t="shared" si="183"/>
        <v>42642.6011484098</v>
      </c>
    </row>
    <row r="5809" spans="1:6">
      <c r="A5809" s="5">
        <v>0.69826764585856</v>
      </c>
      <c r="B5809" s="5">
        <v>22345.998231858</v>
      </c>
      <c r="C5809" s="5">
        <v>1.21190215384747</v>
      </c>
      <c r="D5809" s="5">
        <v>58442.2318656209</v>
      </c>
      <c r="E5809" s="2">
        <f t="shared" si="182"/>
        <v>0.51363450798891</v>
      </c>
      <c r="F5809" s="2">
        <f t="shared" si="183"/>
        <v>36096.2336337629</v>
      </c>
    </row>
    <row r="5810" spans="1:6">
      <c r="A5810" s="5">
        <v>0.672583333519937</v>
      </c>
      <c r="B5810" s="5">
        <v>14748.3025101659</v>
      </c>
      <c r="C5810" s="5">
        <v>1.15650423128976</v>
      </c>
      <c r="D5810" s="5">
        <v>49712.1801782005</v>
      </c>
      <c r="E5810" s="2">
        <f t="shared" si="182"/>
        <v>0.483920897769823</v>
      </c>
      <c r="F5810" s="2">
        <f t="shared" si="183"/>
        <v>34963.8776680346</v>
      </c>
    </row>
    <row r="5811" spans="1:6">
      <c r="A5811" s="5">
        <v>0.725650627180829</v>
      </c>
      <c r="B5811" s="5">
        <v>19717.8976310358</v>
      </c>
      <c r="C5811" s="5">
        <v>1.26714340282192</v>
      </c>
      <c r="D5811" s="5">
        <v>58486.4010881448</v>
      </c>
      <c r="E5811" s="2">
        <f t="shared" si="182"/>
        <v>0.541492775641091</v>
      </c>
      <c r="F5811" s="2">
        <f t="shared" si="183"/>
        <v>38768.503457109</v>
      </c>
    </row>
    <row r="5812" spans="1:6">
      <c r="A5812" s="5">
        <v>0.708990584539621</v>
      </c>
      <c r="B5812" s="5">
        <v>19564.8356638478</v>
      </c>
      <c r="C5812" s="5">
        <v>1.2201790732359</v>
      </c>
      <c r="D5812" s="5">
        <v>56802.8934982454</v>
      </c>
      <c r="E5812" s="2">
        <f t="shared" si="182"/>
        <v>0.511188488696279</v>
      </c>
      <c r="F5812" s="2">
        <f t="shared" si="183"/>
        <v>37238.0578343976</v>
      </c>
    </row>
    <row r="5813" spans="1:6">
      <c r="A5813" s="5">
        <v>0.752148598718601</v>
      </c>
      <c r="B5813" s="5">
        <v>25219.8563190871</v>
      </c>
      <c r="C5813" s="5">
        <v>1.31295997080127</v>
      </c>
      <c r="D5813" s="5">
        <v>67375.222553046</v>
      </c>
      <c r="E5813" s="2">
        <f t="shared" si="182"/>
        <v>0.560811372082669</v>
      </c>
      <c r="F5813" s="2">
        <f t="shared" si="183"/>
        <v>42155.3662339589</v>
      </c>
    </row>
    <row r="5814" spans="1:6">
      <c r="A5814" s="5">
        <v>0.736573514001948</v>
      </c>
      <c r="B5814" s="5">
        <v>21990.9050664543</v>
      </c>
      <c r="C5814" s="5">
        <v>1.27573824379492</v>
      </c>
      <c r="D5814" s="5">
        <v>63407.0979258841</v>
      </c>
      <c r="E5814" s="2">
        <f t="shared" si="182"/>
        <v>0.539164729792972</v>
      </c>
      <c r="F5814" s="2">
        <f t="shared" si="183"/>
        <v>41416.1928594298</v>
      </c>
    </row>
    <row r="5815" spans="1:6">
      <c r="A5815" s="5">
        <v>0.661162080025667</v>
      </c>
      <c r="B5815" s="5">
        <v>20331.2482709896</v>
      </c>
      <c r="C5815" s="5">
        <v>1.16203900338748</v>
      </c>
      <c r="D5815" s="5">
        <v>58138.4405572193</v>
      </c>
      <c r="E5815" s="2">
        <f t="shared" si="182"/>
        <v>0.500876923361813</v>
      </c>
      <c r="F5815" s="2">
        <f t="shared" si="183"/>
        <v>37807.1922862297</v>
      </c>
    </row>
    <row r="5816" spans="1:6">
      <c r="A5816" s="5">
        <v>0.771464890791381</v>
      </c>
      <c r="B5816" s="5">
        <v>17133.2154888454</v>
      </c>
      <c r="C5816" s="5">
        <v>1.34136472206381</v>
      </c>
      <c r="D5816" s="5">
        <v>53716.7232694999</v>
      </c>
      <c r="E5816" s="2">
        <f t="shared" si="182"/>
        <v>0.569899831272429</v>
      </c>
      <c r="F5816" s="2">
        <f t="shared" si="183"/>
        <v>36583.5077806545</v>
      </c>
    </row>
    <row r="5817" spans="1:6">
      <c r="A5817" s="5">
        <v>0.714186015619186</v>
      </c>
      <c r="B5817" s="5">
        <v>18803.1900566765</v>
      </c>
      <c r="C5817" s="5">
        <v>1.27628288958991</v>
      </c>
      <c r="D5817" s="5">
        <v>57748.6178918794</v>
      </c>
      <c r="E5817" s="2">
        <f t="shared" si="182"/>
        <v>0.562096873970724</v>
      </c>
      <c r="F5817" s="2">
        <f t="shared" si="183"/>
        <v>38945.4278352029</v>
      </c>
    </row>
    <row r="5818" spans="1:6">
      <c r="A5818" s="5">
        <v>0.787708950129492</v>
      </c>
      <c r="B5818" s="5">
        <v>20069.9133144518</v>
      </c>
      <c r="C5818" s="5">
        <v>1.38869293120062</v>
      </c>
      <c r="D5818" s="5">
        <v>59984.4000365538</v>
      </c>
      <c r="E5818" s="2">
        <f t="shared" si="182"/>
        <v>0.600983981071128</v>
      </c>
      <c r="F5818" s="2">
        <f t="shared" si="183"/>
        <v>39914.486722102</v>
      </c>
    </row>
    <row r="5819" spans="1:6">
      <c r="A5819" s="5">
        <v>0.734355790546705</v>
      </c>
      <c r="B5819" s="5">
        <v>17690.2551474527</v>
      </c>
      <c r="C5819" s="5">
        <v>1.25689729977063</v>
      </c>
      <c r="D5819" s="5">
        <v>55534.7083569492</v>
      </c>
      <c r="E5819" s="2">
        <f t="shared" si="182"/>
        <v>0.522541509223925</v>
      </c>
      <c r="F5819" s="2">
        <f t="shared" si="183"/>
        <v>37844.4532094965</v>
      </c>
    </row>
    <row r="5820" spans="1:6">
      <c r="A5820" s="5">
        <v>0.766836530362592</v>
      </c>
      <c r="B5820" s="5">
        <v>20291.4607761013</v>
      </c>
      <c r="C5820" s="5">
        <v>1.30712099434131</v>
      </c>
      <c r="D5820" s="5">
        <v>57315.6623230012</v>
      </c>
      <c r="E5820" s="2">
        <f t="shared" si="182"/>
        <v>0.540284463978718</v>
      </c>
      <c r="F5820" s="2">
        <f t="shared" si="183"/>
        <v>37024.2015468999</v>
      </c>
    </row>
    <row r="5821" spans="1:6">
      <c r="A5821" s="5">
        <v>0.696766253030122</v>
      </c>
      <c r="B5821" s="5">
        <v>18604.1881944982</v>
      </c>
      <c r="C5821" s="5">
        <v>1.22207078599191</v>
      </c>
      <c r="D5821" s="5">
        <v>55768.4303017501</v>
      </c>
      <c r="E5821" s="2">
        <f t="shared" si="182"/>
        <v>0.525304532961788</v>
      </c>
      <c r="F5821" s="2">
        <f t="shared" si="183"/>
        <v>37164.2421072519</v>
      </c>
    </row>
    <row r="5822" spans="1:6">
      <c r="A5822" s="5">
        <v>0.727183230421313</v>
      </c>
      <c r="B5822" s="5">
        <v>19607.4599505589</v>
      </c>
      <c r="C5822" s="5">
        <v>1.25632211445879</v>
      </c>
      <c r="D5822" s="5">
        <v>56649.1580882924</v>
      </c>
      <c r="E5822" s="2">
        <f t="shared" si="182"/>
        <v>0.529138884037477</v>
      </c>
      <c r="F5822" s="2">
        <f t="shared" si="183"/>
        <v>37041.6981377335</v>
      </c>
    </row>
    <row r="5823" spans="1:6">
      <c r="A5823" s="5">
        <v>0.636759106805572</v>
      </c>
      <c r="B5823" s="5">
        <v>23156.2958247046</v>
      </c>
      <c r="C5823" s="5">
        <v>1.0885228475953</v>
      </c>
      <c r="D5823" s="5">
        <v>60662.27247468</v>
      </c>
      <c r="E5823" s="2">
        <f t="shared" si="182"/>
        <v>0.451763740789728</v>
      </c>
      <c r="F5823" s="2">
        <f t="shared" si="183"/>
        <v>37505.9766499754</v>
      </c>
    </row>
    <row r="5824" spans="1:6">
      <c r="A5824" s="5">
        <v>0.657838083195752</v>
      </c>
      <c r="B5824" s="5">
        <v>17120.5036501886</v>
      </c>
      <c r="C5824" s="5">
        <v>1.13220956163347</v>
      </c>
      <c r="D5824" s="5">
        <v>51638.8311123252</v>
      </c>
      <c r="E5824" s="2">
        <f t="shared" si="182"/>
        <v>0.474371478437718</v>
      </c>
      <c r="F5824" s="2">
        <f t="shared" si="183"/>
        <v>34518.3274621366</v>
      </c>
    </row>
    <row r="5825" spans="1:6">
      <c r="A5825" s="5">
        <v>0.715199288396586</v>
      </c>
      <c r="B5825" s="5">
        <v>21350.7811903478</v>
      </c>
      <c r="C5825" s="5">
        <v>1.22919434024163</v>
      </c>
      <c r="D5825" s="5">
        <v>59845.6498386412</v>
      </c>
      <c r="E5825" s="2">
        <f t="shared" si="182"/>
        <v>0.513995051845044</v>
      </c>
      <c r="F5825" s="2">
        <f t="shared" si="183"/>
        <v>38494.8686482934</v>
      </c>
    </row>
    <row r="5826" spans="1:6">
      <c r="A5826" s="5">
        <v>0.659463860718755</v>
      </c>
      <c r="B5826" s="5">
        <v>24707.6143290972</v>
      </c>
      <c r="C5826" s="5">
        <v>1.14544472188893</v>
      </c>
      <c r="D5826" s="5">
        <v>65672.5288904746</v>
      </c>
      <c r="E5826" s="2">
        <f t="shared" si="182"/>
        <v>0.485980861170175</v>
      </c>
      <c r="F5826" s="2">
        <f t="shared" si="183"/>
        <v>40964.9145613774</v>
      </c>
    </row>
    <row r="5827" spans="1:6">
      <c r="A5827" s="5">
        <v>0.629458810353598</v>
      </c>
      <c r="B5827" s="5">
        <v>16576.4555719086</v>
      </c>
      <c r="C5827" s="5">
        <v>1.08522928031866</v>
      </c>
      <c r="D5827" s="5">
        <v>52598.5743429625</v>
      </c>
      <c r="E5827" s="2">
        <f t="shared" si="182"/>
        <v>0.455770469965062</v>
      </c>
      <c r="F5827" s="2">
        <f t="shared" si="183"/>
        <v>36022.1187710539</v>
      </c>
    </row>
    <row r="5828" spans="1:6">
      <c r="A5828" s="5">
        <v>0.661679978575863</v>
      </c>
      <c r="B5828" s="5">
        <v>19470.0868661323</v>
      </c>
      <c r="C5828" s="5">
        <v>1.12510153508728</v>
      </c>
      <c r="D5828" s="5">
        <v>56719.9462922166</v>
      </c>
      <c r="E5828" s="2">
        <f t="shared" ref="E5828:E5891" si="184">C5828-A5828</f>
        <v>0.463421556511417</v>
      </c>
      <c r="F5828" s="2">
        <f t="shared" ref="F5828:F5891" si="185">D5828-B5828</f>
        <v>37249.8594260843</v>
      </c>
    </row>
    <row r="5829" spans="1:6">
      <c r="A5829" s="5">
        <v>0.698853180386765</v>
      </c>
      <c r="B5829" s="5">
        <v>20298.544899635</v>
      </c>
      <c r="C5829" s="5">
        <v>1.20907748043604</v>
      </c>
      <c r="D5829" s="5">
        <v>56124.3270931722</v>
      </c>
      <c r="E5829" s="2">
        <f t="shared" si="184"/>
        <v>0.510224300049275</v>
      </c>
      <c r="F5829" s="2">
        <f t="shared" si="185"/>
        <v>35825.7821935372</v>
      </c>
    </row>
    <row r="5830" spans="1:6">
      <c r="A5830" s="5">
        <v>0.660489697913222</v>
      </c>
      <c r="B5830" s="5">
        <v>21415.019760537</v>
      </c>
      <c r="C5830" s="5">
        <v>1.1657591860265</v>
      </c>
      <c r="D5830" s="5">
        <v>56599.2459165049</v>
      </c>
      <c r="E5830" s="2">
        <f t="shared" si="184"/>
        <v>0.505269488113278</v>
      </c>
      <c r="F5830" s="2">
        <f t="shared" si="185"/>
        <v>35184.2261559679</v>
      </c>
    </row>
    <row r="5831" spans="1:6">
      <c r="A5831" s="5">
        <v>0.680689467405603</v>
      </c>
      <c r="B5831" s="5">
        <v>23294.1005606471</v>
      </c>
      <c r="C5831" s="5">
        <v>1.1679400422348</v>
      </c>
      <c r="D5831" s="5">
        <v>63354.6765767425</v>
      </c>
      <c r="E5831" s="2">
        <f t="shared" si="184"/>
        <v>0.487250574829197</v>
      </c>
      <c r="F5831" s="2">
        <f t="shared" si="185"/>
        <v>40060.5760160954</v>
      </c>
    </row>
    <row r="5832" spans="1:6">
      <c r="A5832" s="5">
        <v>0.76025377558959</v>
      </c>
      <c r="B5832" s="5">
        <v>23209.7758112375</v>
      </c>
      <c r="C5832" s="5">
        <v>1.33064592458965</v>
      </c>
      <c r="D5832" s="5">
        <v>62968.3304585282</v>
      </c>
      <c r="E5832" s="2">
        <f t="shared" si="184"/>
        <v>0.57039214900006</v>
      </c>
      <c r="F5832" s="2">
        <f t="shared" si="185"/>
        <v>39758.5546472907</v>
      </c>
    </row>
    <row r="5833" spans="1:6">
      <c r="A5833" s="5">
        <v>0.751440420108277</v>
      </c>
      <c r="B5833" s="5">
        <v>15362.2311618471</v>
      </c>
      <c r="C5833" s="5">
        <v>1.2823389268777</v>
      </c>
      <c r="D5833" s="5">
        <v>51257.6020453277</v>
      </c>
      <c r="E5833" s="2">
        <f t="shared" si="184"/>
        <v>0.530898506769423</v>
      </c>
      <c r="F5833" s="2">
        <f t="shared" si="185"/>
        <v>35895.3708834806</v>
      </c>
    </row>
    <row r="5834" spans="1:6">
      <c r="A5834" s="5">
        <v>0.6690779382097</v>
      </c>
      <c r="B5834" s="5">
        <v>23457.3620997177</v>
      </c>
      <c r="C5834" s="5">
        <v>1.20031711906741</v>
      </c>
      <c r="D5834" s="5">
        <v>61101.1332855545</v>
      </c>
      <c r="E5834" s="2">
        <f t="shared" si="184"/>
        <v>0.53123918085771</v>
      </c>
      <c r="F5834" s="2">
        <f t="shared" si="185"/>
        <v>37643.7711858368</v>
      </c>
    </row>
    <row r="5835" spans="1:6">
      <c r="A5835" s="5">
        <v>0.751823365533846</v>
      </c>
      <c r="B5835" s="5">
        <v>16529.6273638389</v>
      </c>
      <c r="C5835" s="5">
        <v>1.28785277660449</v>
      </c>
      <c r="D5835" s="5">
        <v>52050.910192923</v>
      </c>
      <c r="E5835" s="2">
        <f t="shared" si="184"/>
        <v>0.536029411070644</v>
      </c>
      <c r="F5835" s="2">
        <f t="shared" si="185"/>
        <v>35521.2828290841</v>
      </c>
    </row>
    <row r="5836" spans="1:6">
      <c r="A5836" s="5">
        <v>0.72736733564347</v>
      </c>
      <c r="B5836" s="5">
        <v>19591.009941461</v>
      </c>
      <c r="C5836" s="5">
        <v>1.26358229139674</v>
      </c>
      <c r="D5836" s="5">
        <v>56335.0554812316</v>
      </c>
      <c r="E5836" s="2">
        <f t="shared" si="184"/>
        <v>0.53621495575327</v>
      </c>
      <c r="F5836" s="2">
        <f t="shared" si="185"/>
        <v>36744.0455397706</v>
      </c>
    </row>
    <row r="5837" spans="1:6">
      <c r="A5837" s="5">
        <v>0.689321047568882</v>
      </c>
      <c r="B5837" s="5">
        <v>17392.0791423924</v>
      </c>
      <c r="C5837" s="5">
        <v>1.19765049143035</v>
      </c>
      <c r="D5837" s="5">
        <v>53813.0347939737</v>
      </c>
      <c r="E5837" s="2">
        <f t="shared" si="184"/>
        <v>0.508329443861468</v>
      </c>
      <c r="F5837" s="2">
        <f t="shared" si="185"/>
        <v>36420.9556515813</v>
      </c>
    </row>
    <row r="5838" spans="1:6">
      <c r="A5838" s="5">
        <v>0.68311377533969</v>
      </c>
      <c r="B5838" s="5">
        <v>19186.058661821</v>
      </c>
      <c r="C5838" s="5">
        <v>1.18153491087338</v>
      </c>
      <c r="D5838" s="5">
        <v>58122.5721613821</v>
      </c>
      <c r="E5838" s="2">
        <f t="shared" si="184"/>
        <v>0.49842113553369</v>
      </c>
      <c r="F5838" s="2">
        <f t="shared" si="185"/>
        <v>38936.5134995611</v>
      </c>
    </row>
    <row r="5839" spans="1:6">
      <c r="A5839" s="5">
        <v>0.69576027174446</v>
      </c>
      <c r="B5839" s="5">
        <v>16133.2941961671</v>
      </c>
      <c r="C5839" s="5">
        <v>1.22208075303457</v>
      </c>
      <c r="D5839" s="5">
        <v>53177.5544075122</v>
      </c>
      <c r="E5839" s="2">
        <f t="shared" si="184"/>
        <v>0.52632048129011</v>
      </c>
      <c r="F5839" s="2">
        <f t="shared" si="185"/>
        <v>37044.2602113451</v>
      </c>
    </row>
    <row r="5840" spans="1:6">
      <c r="A5840" s="5">
        <v>0.714864252099515</v>
      </c>
      <c r="B5840" s="5">
        <v>16019.7052753587</v>
      </c>
      <c r="C5840" s="5">
        <v>1.23522930293812</v>
      </c>
      <c r="D5840" s="5">
        <v>51954.3478722487</v>
      </c>
      <c r="E5840" s="2">
        <f t="shared" si="184"/>
        <v>0.520365050838605</v>
      </c>
      <c r="F5840" s="2">
        <f t="shared" si="185"/>
        <v>35934.64259689</v>
      </c>
    </row>
    <row r="5841" spans="1:6">
      <c r="A5841" s="5">
        <v>0.677666280559515</v>
      </c>
      <c r="B5841" s="5">
        <v>23465.4960422703</v>
      </c>
      <c r="C5841" s="5">
        <v>1.17398424032745</v>
      </c>
      <c r="D5841" s="5">
        <v>63107.5201930723</v>
      </c>
      <c r="E5841" s="2">
        <f t="shared" si="184"/>
        <v>0.496317959767935</v>
      </c>
      <c r="F5841" s="2">
        <f t="shared" si="185"/>
        <v>39642.024150802</v>
      </c>
    </row>
    <row r="5842" spans="1:6">
      <c r="A5842" s="5">
        <v>0.712400774211864</v>
      </c>
      <c r="B5842" s="5">
        <v>19659.0021361291</v>
      </c>
      <c r="C5842" s="5">
        <v>1.22918195236376</v>
      </c>
      <c r="D5842" s="5">
        <v>54561.2746805899</v>
      </c>
      <c r="E5842" s="2">
        <f t="shared" si="184"/>
        <v>0.516781178151896</v>
      </c>
      <c r="F5842" s="2">
        <f t="shared" si="185"/>
        <v>34902.2725444608</v>
      </c>
    </row>
    <row r="5843" spans="1:6">
      <c r="A5843" s="5">
        <v>0.696665352830804</v>
      </c>
      <c r="B5843" s="5">
        <v>18805.8012454108</v>
      </c>
      <c r="C5843" s="5">
        <v>1.22062768419736</v>
      </c>
      <c r="D5843" s="5">
        <v>56340.6974397546</v>
      </c>
      <c r="E5843" s="2">
        <f t="shared" si="184"/>
        <v>0.523962331366556</v>
      </c>
      <c r="F5843" s="2">
        <f t="shared" si="185"/>
        <v>37534.8961943438</v>
      </c>
    </row>
    <row r="5844" spans="1:6">
      <c r="A5844" s="5">
        <v>0.706574033741038</v>
      </c>
      <c r="B5844" s="5">
        <v>20401.0990074441</v>
      </c>
      <c r="C5844" s="5">
        <v>1.20583869264763</v>
      </c>
      <c r="D5844" s="5">
        <v>56351.4606681061</v>
      </c>
      <c r="E5844" s="2">
        <f t="shared" si="184"/>
        <v>0.499264658906592</v>
      </c>
      <c r="F5844" s="2">
        <f t="shared" si="185"/>
        <v>35950.361660662</v>
      </c>
    </row>
    <row r="5845" spans="1:6">
      <c r="A5845" s="5">
        <v>0.648328572076032</v>
      </c>
      <c r="B5845" s="5">
        <v>20066.4640832389</v>
      </c>
      <c r="C5845" s="5">
        <v>1.15096412795876</v>
      </c>
      <c r="D5845" s="5">
        <v>56830.1827753017</v>
      </c>
      <c r="E5845" s="2">
        <f t="shared" si="184"/>
        <v>0.502635555882728</v>
      </c>
      <c r="F5845" s="2">
        <f t="shared" si="185"/>
        <v>36763.7186920628</v>
      </c>
    </row>
    <row r="5846" spans="1:6">
      <c r="A5846" s="5">
        <v>0.716961650092978</v>
      </c>
      <c r="B5846" s="5">
        <v>16202.3036364218</v>
      </c>
      <c r="C5846" s="5">
        <v>1.22614383548775</v>
      </c>
      <c r="D5846" s="5">
        <v>51993.0270094746</v>
      </c>
      <c r="E5846" s="2">
        <f t="shared" si="184"/>
        <v>0.509182185394772</v>
      </c>
      <c r="F5846" s="2">
        <f t="shared" si="185"/>
        <v>35790.7233730528</v>
      </c>
    </row>
    <row r="5847" spans="1:6">
      <c r="A5847" s="5">
        <v>0.708033237869522</v>
      </c>
      <c r="B5847" s="5">
        <v>18512.5437678976</v>
      </c>
      <c r="C5847" s="5">
        <v>1.25576741958898</v>
      </c>
      <c r="D5847" s="5">
        <v>54101.6747915441</v>
      </c>
      <c r="E5847" s="2">
        <f t="shared" si="184"/>
        <v>0.547734181719458</v>
      </c>
      <c r="F5847" s="2">
        <f t="shared" si="185"/>
        <v>35589.1310236465</v>
      </c>
    </row>
    <row r="5848" spans="1:6">
      <c r="A5848" s="5">
        <v>0.78027020310177</v>
      </c>
      <c r="B5848" s="5">
        <v>23015.3798570696</v>
      </c>
      <c r="C5848" s="5">
        <v>1.36006994016917</v>
      </c>
      <c r="D5848" s="5">
        <v>61732.0362588202</v>
      </c>
      <c r="E5848" s="2">
        <f t="shared" si="184"/>
        <v>0.5797997370674</v>
      </c>
      <c r="F5848" s="2">
        <f t="shared" si="185"/>
        <v>38716.6564017506</v>
      </c>
    </row>
    <row r="5849" spans="1:6">
      <c r="A5849" s="5">
        <v>0.661973427291928</v>
      </c>
      <c r="B5849" s="5">
        <v>25038.9250167072</v>
      </c>
      <c r="C5849" s="5">
        <v>1.12405310071117</v>
      </c>
      <c r="D5849" s="5">
        <v>65087.3310578684</v>
      </c>
      <c r="E5849" s="2">
        <f t="shared" si="184"/>
        <v>0.462079673419242</v>
      </c>
      <c r="F5849" s="2">
        <f t="shared" si="185"/>
        <v>40048.4060411612</v>
      </c>
    </row>
    <row r="5850" spans="1:6">
      <c r="A5850" s="5">
        <v>0.67547359589825</v>
      </c>
      <c r="B5850" s="5">
        <v>18663.5732318259</v>
      </c>
      <c r="C5850" s="5">
        <v>1.16198549080639</v>
      </c>
      <c r="D5850" s="5">
        <v>53497.9419964003</v>
      </c>
      <c r="E5850" s="2">
        <f t="shared" si="184"/>
        <v>0.48651189490814</v>
      </c>
      <c r="F5850" s="2">
        <f t="shared" si="185"/>
        <v>34834.3687645744</v>
      </c>
    </row>
    <row r="5851" spans="1:6">
      <c r="A5851" s="5">
        <v>0.671365303687577</v>
      </c>
      <c r="B5851" s="5">
        <v>23925.6058481001</v>
      </c>
      <c r="C5851" s="5">
        <v>1.13405847125203</v>
      </c>
      <c r="D5851" s="5">
        <v>61995.4421998978</v>
      </c>
      <c r="E5851" s="2">
        <f t="shared" si="184"/>
        <v>0.462693167564453</v>
      </c>
      <c r="F5851" s="2">
        <f t="shared" si="185"/>
        <v>38069.8363517977</v>
      </c>
    </row>
    <row r="5852" spans="1:6">
      <c r="A5852" s="5">
        <v>0.718620556186661</v>
      </c>
      <c r="B5852" s="5">
        <v>25814.722393302</v>
      </c>
      <c r="C5852" s="5">
        <v>1.26464979891491</v>
      </c>
      <c r="D5852" s="5">
        <v>63255.9970052782</v>
      </c>
      <c r="E5852" s="2">
        <f t="shared" si="184"/>
        <v>0.546029242728249</v>
      </c>
      <c r="F5852" s="2">
        <f t="shared" si="185"/>
        <v>37441.2746119762</v>
      </c>
    </row>
    <row r="5853" spans="1:6">
      <c r="A5853" s="5">
        <v>0.643408630295409</v>
      </c>
      <c r="B5853" s="5">
        <v>19041.4331607502</v>
      </c>
      <c r="C5853" s="5">
        <v>1.10343124642792</v>
      </c>
      <c r="D5853" s="5">
        <v>56398.2561910715</v>
      </c>
      <c r="E5853" s="2">
        <f t="shared" si="184"/>
        <v>0.460022616132511</v>
      </c>
      <c r="F5853" s="2">
        <f t="shared" si="185"/>
        <v>37356.8230303213</v>
      </c>
    </row>
    <row r="5854" spans="1:6">
      <c r="A5854" s="5">
        <v>0.706847420944189</v>
      </c>
      <c r="B5854" s="5">
        <v>18844.306462728</v>
      </c>
      <c r="C5854" s="5">
        <v>1.21856841698344</v>
      </c>
      <c r="D5854" s="5">
        <v>56820.8758345893</v>
      </c>
      <c r="E5854" s="2">
        <f t="shared" si="184"/>
        <v>0.511720996039251</v>
      </c>
      <c r="F5854" s="2">
        <f t="shared" si="185"/>
        <v>37976.5693718613</v>
      </c>
    </row>
    <row r="5855" spans="1:6">
      <c r="A5855" s="5">
        <v>0.641403118142181</v>
      </c>
      <c r="B5855" s="5">
        <v>23039.5893696006</v>
      </c>
      <c r="C5855" s="5">
        <v>1.08694095711228</v>
      </c>
      <c r="D5855" s="5">
        <v>61394.1695074083</v>
      </c>
      <c r="E5855" s="2">
        <f t="shared" si="184"/>
        <v>0.445537838970099</v>
      </c>
      <c r="F5855" s="2">
        <f t="shared" si="185"/>
        <v>38354.5801378077</v>
      </c>
    </row>
    <row r="5856" spans="1:6">
      <c r="A5856" s="5">
        <v>0.715123806279802</v>
      </c>
      <c r="B5856" s="5">
        <v>20194.1848841685</v>
      </c>
      <c r="C5856" s="5">
        <v>1.25250415413855</v>
      </c>
      <c r="D5856" s="5">
        <v>59057.4584360801</v>
      </c>
      <c r="E5856" s="2">
        <f t="shared" si="184"/>
        <v>0.537380347858748</v>
      </c>
      <c r="F5856" s="2">
        <f t="shared" si="185"/>
        <v>38863.2735519116</v>
      </c>
    </row>
    <row r="5857" spans="1:6">
      <c r="A5857" s="5">
        <v>0.69230697938079</v>
      </c>
      <c r="B5857" s="5">
        <v>22165.0621930047</v>
      </c>
      <c r="C5857" s="5">
        <v>1.18496277053492</v>
      </c>
      <c r="D5857" s="5">
        <v>59146.0178107935</v>
      </c>
      <c r="E5857" s="2">
        <f t="shared" si="184"/>
        <v>0.49265579115413</v>
      </c>
      <c r="F5857" s="2">
        <f t="shared" si="185"/>
        <v>36980.9556177888</v>
      </c>
    </row>
    <row r="5858" spans="1:6">
      <c r="A5858" s="5">
        <v>0.737930831988289</v>
      </c>
      <c r="B5858" s="5">
        <v>15989.7522372813</v>
      </c>
      <c r="C5858" s="5">
        <v>1.28808221917239</v>
      </c>
      <c r="D5858" s="5">
        <v>51681.7478687118</v>
      </c>
      <c r="E5858" s="2">
        <f t="shared" si="184"/>
        <v>0.550151387184101</v>
      </c>
      <c r="F5858" s="2">
        <f t="shared" si="185"/>
        <v>35691.9956314305</v>
      </c>
    </row>
    <row r="5859" spans="1:6">
      <c r="A5859" s="5">
        <v>0.707764896692299</v>
      </c>
      <c r="B5859" s="5">
        <v>20018.4786709877</v>
      </c>
      <c r="C5859" s="5">
        <v>1.20961338978535</v>
      </c>
      <c r="D5859" s="5">
        <v>58629.0989676444</v>
      </c>
      <c r="E5859" s="2">
        <f t="shared" si="184"/>
        <v>0.501848493093051</v>
      </c>
      <c r="F5859" s="2">
        <f t="shared" si="185"/>
        <v>38610.6202966567</v>
      </c>
    </row>
    <row r="5860" spans="1:6">
      <c r="A5860" s="5">
        <v>0.707096875061443</v>
      </c>
      <c r="B5860" s="5">
        <v>23551.2200781886</v>
      </c>
      <c r="C5860" s="5">
        <v>1.18699744200602</v>
      </c>
      <c r="D5860" s="5">
        <v>60648.8496453778</v>
      </c>
      <c r="E5860" s="2">
        <f t="shared" si="184"/>
        <v>0.479900566944577</v>
      </c>
      <c r="F5860" s="2">
        <f t="shared" si="185"/>
        <v>37097.6295671892</v>
      </c>
    </row>
    <row r="5861" spans="1:6">
      <c r="A5861" s="5">
        <v>0.687286475253764</v>
      </c>
      <c r="B5861" s="5">
        <v>17589.9684160075</v>
      </c>
      <c r="C5861" s="5">
        <v>1.15615028845968</v>
      </c>
      <c r="D5861" s="5">
        <v>51787.4939687928</v>
      </c>
      <c r="E5861" s="2">
        <f t="shared" si="184"/>
        <v>0.468863813205916</v>
      </c>
      <c r="F5861" s="2">
        <f t="shared" si="185"/>
        <v>34197.5255527853</v>
      </c>
    </row>
    <row r="5862" spans="1:6">
      <c r="A5862" s="5">
        <v>0.73180304984789</v>
      </c>
      <c r="B5862" s="5">
        <v>18871.2086168297</v>
      </c>
      <c r="C5862" s="5">
        <v>1.24732648358453</v>
      </c>
      <c r="D5862" s="5">
        <v>55682.1373358403</v>
      </c>
      <c r="E5862" s="2">
        <f t="shared" si="184"/>
        <v>0.51552343373664</v>
      </c>
      <c r="F5862" s="2">
        <f t="shared" si="185"/>
        <v>36810.9287190106</v>
      </c>
    </row>
    <row r="5863" spans="1:6">
      <c r="A5863" s="5">
        <v>0.716207234865733</v>
      </c>
      <c r="B5863" s="5">
        <v>20683.8769048519</v>
      </c>
      <c r="C5863" s="5">
        <v>1.25833821030185</v>
      </c>
      <c r="D5863" s="5">
        <v>61671.0048971705</v>
      </c>
      <c r="E5863" s="2">
        <f t="shared" si="184"/>
        <v>0.542130975436117</v>
      </c>
      <c r="F5863" s="2">
        <f t="shared" si="185"/>
        <v>40987.1279923186</v>
      </c>
    </row>
    <row r="5864" spans="1:6">
      <c r="A5864" s="5">
        <v>0.686842425487299</v>
      </c>
      <c r="B5864" s="5">
        <v>19604.9441532157</v>
      </c>
      <c r="C5864" s="5">
        <v>1.18195340981402</v>
      </c>
      <c r="D5864" s="5">
        <v>54689.4841611323</v>
      </c>
      <c r="E5864" s="2">
        <f t="shared" si="184"/>
        <v>0.495110984326721</v>
      </c>
      <c r="F5864" s="2">
        <f t="shared" si="185"/>
        <v>35084.5400079166</v>
      </c>
    </row>
    <row r="5865" spans="1:6">
      <c r="A5865" s="5">
        <v>0.670646870364556</v>
      </c>
      <c r="B5865" s="5">
        <v>20401.4917470801</v>
      </c>
      <c r="C5865" s="5">
        <v>1.19028796582861</v>
      </c>
      <c r="D5865" s="5">
        <v>58293.4508329422</v>
      </c>
      <c r="E5865" s="2">
        <f t="shared" si="184"/>
        <v>0.519641095464054</v>
      </c>
      <c r="F5865" s="2">
        <f t="shared" si="185"/>
        <v>37891.9590858621</v>
      </c>
    </row>
    <row r="5866" spans="1:6">
      <c r="A5866" s="5">
        <v>0.689039976154445</v>
      </c>
      <c r="B5866" s="5">
        <v>17615.8625211904</v>
      </c>
      <c r="C5866" s="5">
        <v>1.19483326624274</v>
      </c>
      <c r="D5866" s="5">
        <v>54358.338038679</v>
      </c>
      <c r="E5866" s="2">
        <f t="shared" si="184"/>
        <v>0.505793290088295</v>
      </c>
      <c r="F5866" s="2">
        <f t="shared" si="185"/>
        <v>36742.4755174886</v>
      </c>
    </row>
    <row r="5867" spans="1:6">
      <c r="A5867" s="5">
        <v>0.726824609553721</v>
      </c>
      <c r="B5867" s="5">
        <v>16280.492639758</v>
      </c>
      <c r="C5867" s="5">
        <v>1.29166532687304</v>
      </c>
      <c r="D5867" s="5">
        <v>52293.8859167823</v>
      </c>
      <c r="E5867" s="2">
        <f t="shared" si="184"/>
        <v>0.564840717319319</v>
      </c>
      <c r="F5867" s="2">
        <f t="shared" si="185"/>
        <v>36013.3932770243</v>
      </c>
    </row>
    <row r="5868" spans="1:6">
      <c r="A5868" s="5">
        <v>0.636303379182328</v>
      </c>
      <c r="B5868" s="5">
        <v>18322.7648259859</v>
      </c>
      <c r="C5868" s="5">
        <v>1.07605627856042</v>
      </c>
      <c r="D5868" s="5">
        <v>53217.1995057196</v>
      </c>
      <c r="E5868" s="2">
        <f t="shared" si="184"/>
        <v>0.439752899378092</v>
      </c>
      <c r="F5868" s="2">
        <f t="shared" si="185"/>
        <v>34894.4346797337</v>
      </c>
    </row>
    <row r="5869" spans="1:6">
      <c r="A5869" s="5">
        <v>0.713974593240807</v>
      </c>
      <c r="B5869" s="5">
        <v>23388.9474919209</v>
      </c>
      <c r="C5869" s="5">
        <v>1.21364783330231</v>
      </c>
      <c r="D5869" s="5">
        <v>59815.2065600571</v>
      </c>
      <c r="E5869" s="2">
        <f t="shared" si="184"/>
        <v>0.499673240061503</v>
      </c>
      <c r="F5869" s="2">
        <f t="shared" si="185"/>
        <v>36426.2590681362</v>
      </c>
    </row>
    <row r="5870" spans="1:6">
      <c r="A5870" s="5">
        <v>0.709463127275205</v>
      </c>
      <c r="B5870" s="5">
        <v>23889.796066312</v>
      </c>
      <c r="C5870" s="5">
        <v>1.27282604900513</v>
      </c>
      <c r="D5870" s="5">
        <v>62001.5135845719</v>
      </c>
      <c r="E5870" s="2">
        <f t="shared" si="184"/>
        <v>0.563362921729925</v>
      </c>
      <c r="F5870" s="2">
        <f t="shared" si="185"/>
        <v>38111.7175182599</v>
      </c>
    </row>
    <row r="5871" spans="1:6">
      <c r="A5871" s="5">
        <v>0.731914841151804</v>
      </c>
      <c r="B5871" s="5">
        <v>17193.8635903047</v>
      </c>
      <c r="C5871" s="5">
        <v>1.25098763177377</v>
      </c>
      <c r="D5871" s="5">
        <v>53330.2897364114</v>
      </c>
      <c r="E5871" s="2">
        <f t="shared" si="184"/>
        <v>0.519072790621966</v>
      </c>
      <c r="F5871" s="2">
        <f t="shared" si="185"/>
        <v>36136.4261461067</v>
      </c>
    </row>
    <row r="5872" spans="1:6">
      <c r="A5872" s="5">
        <v>0.703395472176011</v>
      </c>
      <c r="B5872" s="5">
        <v>22754.9306025674</v>
      </c>
      <c r="C5872" s="5">
        <v>1.21906942794585</v>
      </c>
      <c r="D5872" s="5">
        <v>64010.6848586586</v>
      </c>
      <c r="E5872" s="2">
        <f t="shared" si="184"/>
        <v>0.515673955769839</v>
      </c>
      <c r="F5872" s="2">
        <f t="shared" si="185"/>
        <v>41255.7542560912</v>
      </c>
    </row>
    <row r="5873" spans="1:6">
      <c r="A5873" s="5">
        <v>0.709165130716422</v>
      </c>
      <c r="B5873" s="5">
        <v>17397.3295189339</v>
      </c>
      <c r="C5873" s="5">
        <v>1.22672159093513</v>
      </c>
      <c r="D5873" s="5">
        <v>53589.1437428669</v>
      </c>
      <c r="E5873" s="2">
        <f t="shared" si="184"/>
        <v>0.517556460218708</v>
      </c>
      <c r="F5873" s="2">
        <f t="shared" si="185"/>
        <v>36191.814223933</v>
      </c>
    </row>
    <row r="5874" spans="1:6">
      <c r="A5874" s="5">
        <v>0.65380057180239</v>
      </c>
      <c r="B5874" s="5">
        <v>19756.3233061987</v>
      </c>
      <c r="C5874" s="5">
        <v>1.11582421177904</v>
      </c>
      <c r="D5874" s="5">
        <v>58153.35840413</v>
      </c>
      <c r="E5874" s="2">
        <f t="shared" si="184"/>
        <v>0.46202363997665</v>
      </c>
      <c r="F5874" s="2">
        <f t="shared" si="185"/>
        <v>38397.0350979313</v>
      </c>
    </row>
    <row r="5875" spans="1:6">
      <c r="A5875" s="5">
        <v>0.697502206469885</v>
      </c>
      <c r="B5875" s="5">
        <v>19608.031551965</v>
      </c>
      <c r="C5875" s="5">
        <v>1.19301972228403</v>
      </c>
      <c r="D5875" s="5">
        <v>55648.3216011696</v>
      </c>
      <c r="E5875" s="2">
        <f t="shared" si="184"/>
        <v>0.495517515814145</v>
      </c>
      <c r="F5875" s="2">
        <f t="shared" si="185"/>
        <v>36040.2900492046</v>
      </c>
    </row>
    <row r="5876" spans="1:6">
      <c r="A5876" s="5">
        <v>0.660764112005539</v>
      </c>
      <c r="B5876" s="5">
        <v>17292.1199866293</v>
      </c>
      <c r="C5876" s="5">
        <v>1.14848750076563</v>
      </c>
      <c r="D5876" s="5">
        <v>54706.2709681133</v>
      </c>
      <c r="E5876" s="2">
        <f t="shared" si="184"/>
        <v>0.487723388760091</v>
      </c>
      <c r="F5876" s="2">
        <f t="shared" si="185"/>
        <v>37414.150981484</v>
      </c>
    </row>
    <row r="5877" spans="1:6">
      <c r="A5877" s="5">
        <v>0.734196569363608</v>
      </c>
      <c r="B5877" s="5">
        <v>24133.0145932463</v>
      </c>
      <c r="C5877" s="5">
        <v>1.25613492397686</v>
      </c>
      <c r="D5877" s="5">
        <v>63307.9361830232</v>
      </c>
      <c r="E5877" s="2">
        <f t="shared" si="184"/>
        <v>0.521938354613252</v>
      </c>
      <c r="F5877" s="2">
        <f t="shared" si="185"/>
        <v>39174.9215897769</v>
      </c>
    </row>
    <row r="5878" spans="1:6">
      <c r="A5878" s="5">
        <v>0.715229635796736</v>
      </c>
      <c r="B5878" s="5">
        <v>22213.3562281562</v>
      </c>
      <c r="C5878" s="5">
        <v>1.22675818666621</v>
      </c>
      <c r="D5878" s="5">
        <v>58309.3289271162</v>
      </c>
      <c r="E5878" s="2">
        <f t="shared" si="184"/>
        <v>0.511528550869474</v>
      </c>
      <c r="F5878" s="2">
        <f t="shared" si="185"/>
        <v>36095.97269896</v>
      </c>
    </row>
    <row r="5879" spans="1:6">
      <c r="A5879" s="5">
        <v>0.699792515296304</v>
      </c>
      <c r="B5879" s="5">
        <v>17892.5911053313</v>
      </c>
      <c r="C5879" s="5">
        <v>1.21109738385109</v>
      </c>
      <c r="D5879" s="5">
        <v>53908.2514702349</v>
      </c>
      <c r="E5879" s="2">
        <f t="shared" si="184"/>
        <v>0.511304868554786</v>
      </c>
      <c r="F5879" s="2">
        <f t="shared" si="185"/>
        <v>36015.6603649036</v>
      </c>
    </row>
    <row r="5880" spans="1:6">
      <c r="A5880" s="5">
        <v>0.669298922455721</v>
      </c>
      <c r="B5880" s="5">
        <v>19774.2682410041</v>
      </c>
      <c r="C5880" s="5">
        <v>1.19972699627586</v>
      </c>
      <c r="D5880" s="5">
        <v>57982.9981252653</v>
      </c>
      <c r="E5880" s="2">
        <f t="shared" si="184"/>
        <v>0.530428073820139</v>
      </c>
      <c r="F5880" s="2">
        <f t="shared" si="185"/>
        <v>38208.7298842612</v>
      </c>
    </row>
    <row r="5881" spans="1:6">
      <c r="A5881" s="5">
        <v>0.644364134632809</v>
      </c>
      <c r="B5881" s="5">
        <v>18466.2479939999</v>
      </c>
      <c r="C5881" s="5">
        <v>1.07336410305321</v>
      </c>
      <c r="D5881" s="5">
        <v>55879.3282747034</v>
      </c>
      <c r="E5881" s="2">
        <f t="shared" si="184"/>
        <v>0.428999968420401</v>
      </c>
      <c r="F5881" s="2">
        <f t="shared" si="185"/>
        <v>37413.0802807035</v>
      </c>
    </row>
    <row r="5882" spans="1:6">
      <c r="A5882" s="5">
        <v>0.64860041636559</v>
      </c>
      <c r="B5882" s="5">
        <v>23740.0606700842</v>
      </c>
      <c r="C5882" s="5">
        <v>1.11840734912556</v>
      </c>
      <c r="D5882" s="5">
        <v>62730.6918835636</v>
      </c>
      <c r="E5882" s="2">
        <f t="shared" si="184"/>
        <v>0.46980693275997</v>
      </c>
      <c r="F5882" s="2">
        <f t="shared" si="185"/>
        <v>38990.6312134794</v>
      </c>
    </row>
    <row r="5883" spans="1:6">
      <c r="A5883" s="5">
        <v>0.699765557005547</v>
      </c>
      <c r="B5883" s="5">
        <v>16983.815241876</v>
      </c>
      <c r="C5883" s="5">
        <v>1.19896270013704</v>
      </c>
      <c r="D5883" s="5">
        <v>53034.4670412915</v>
      </c>
      <c r="E5883" s="2">
        <f t="shared" si="184"/>
        <v>0.499197143131493</v>
      </c>
      <c r="F5883" s="2">
        <f t="shared" si="185"/>
        <v>36050.6517994155</v>
      </c>
    </row>
    <row r="5884" spans="1:6">
      <c r="A5884" s="5">
        <v>0.707277457641796</v>
      </c>
      <c r="B5884" s="5">
        <v>20580.9166035218</v>
      </c>
      <c r="C5884" s="5">
        <v>1.18061417420698</v>
      </c>
      <c r="D5884" s="5">
        <v>59522.087759808</v>
      </c>
      <c r="E5884" s="2">
        <f t="shared" si="184"/>
        <v>0.473336716565184</v>
      </c>
      <c r="F5884" s="2">
        <f t="shared" si="185"/>
        <v>38941.1711562862</v>
      </c>
    </row>
    <row r="5885" spans="1:6">
      <c r="A5885" s="5">
        <v>0.724098243903972</v>
      </c>
      <c r="B5885" s="5">
        <v>17093.9254279138</v>
      </c>
      <c r="C5885" s="5">
        <v>1.27447974820772</v>
      </c>
      <c r="D5885" s="5">
        <v>52341.2836277277</v>
      </c>
      <c r="E5885" s="2">
        <f t="shared" si="184"/>
        <v>0.550381504303748</v>
      </c>
      <c r="F5885" s="2">
        <f t="shared" si="185"/>
        <v>35247.3581998139</v>
      </c>
    </row>
    <row r="5886" spans="1:6">
      <c r="A5886" s="5">
        <v>0.724839293447311</v>
      </c>
      <c r="B5886" s="5">
        <v>16383.5919066543</v>
      </c>
      <c r="C5886" s="5">
        <v>1.24323529936358</v>
      </c>
      <c r="D5886" s="5">
        <v>52931.164911622</v>
      </c>
      <c r="E5886" s="2">
        <f t="shared" si="184"/>
        <v>0.518396005916269</v>
      </c>
      <c r="F5886" s="2">
        <f t="shared" si="185"/>
        <v>36547.5730049677</v>
      </c>
    </row>
    <row r="5887" spans="1:6">
      <c r="A5887" s="5">
        <v>0.707410712760904</v>
      </c>
      <c r="B5887" s="5">
        <v>18712.2478267841</v>
      </c>
      <c r="C5887" s="5">
        <v>1.21561982102553</v>
      </c>
      <c r="D5887" s="5">
        <v>55774.540301757</v>
      </c>
      <c r="E5887" s="2">
        <f t="shared" si="184"/>
        <v>0.508209108264626</v>
      </c>
      <c r="F5887" s="2">
        <f t="shared" si="185"/>
        <v>37062.2924749729</v>
      </c>
    </row>
    <row r="5888" spans="1:6">
      <c r="A5888" s="5">
        <v>0.678673982816021</v>
      </c>
      <c r="B5888" s="5">
        <v>18801.7817770382</v>
      </c>
      <c r="C5888" s="5">
        <v>1.19199366616605</v>
      </c>
      <c r="D5888" s="5">
        <v>56563.4120270878</v>
      </c>
      <c r="E5888" s="2">
        <f t="shared" si="184"/>
        <v>0.513319683350029</v>
      </c>
      <c r="F5888" s="2">
        <f t="shared" si="185"/>
        <v>37761.6302500496</v>
      </c>
    </row>
    <row r="5889" spans="1:6">
      <c r="A5889" s="5">
        <v>0.658337636920335</v>
      </c>
      <c r="B5889" s="5">
        <v>18252.3735855493</v>
      </c>
      <c r="C5889" s="5">
        <v>1.13452456386996</v>
      </c>
      <c r="D5889" s="5">
        <v>54989.1191302159</v>
      </c>
      <c r="E5889" s="2">
        <f t="shared" si="184"/>
        <v>0.476186926949625</v>
      </c>
      <c r="F5889" s="2">
        <f t="shared" si="185"/>
        <v>36736.7455446666</v>
      </c>
    </row>
    <row r="5890" spans="1:6">
      <c r="A5890" s="5">
        <v>0.723545409968871</v>
      </c>
      <c r="B5890" s="5">
        <v>18682.0529762715</v>
      </c>
      <c r="C5890" s="5">
        <v>1.25161880020612</v>
      </c>
      <c r="D5890" s="5">
        <v>55014.6274287519</v>
      </c>
      <c r="E5890" s="2">
        <f t="shared" si="184"/>
        <v>0.528073390237249</v>
      </c>
      <c r="F5890" s="2">
        <f t="shared" si="185"/>
        <v>36332.5744524804</v>
      </c>
    </row>
    <row r="5891" spans="1:6">
      <c r="A5891" s="5">
        <v>0.759904589238892</v>
      </c>
      <c r="B5891" s="5">
        <v>24547.7398513591</v>
      </c>
      <c r="C5891" s="5">
        <v>1.31871691669141</v>
      </c>
      <c r="D5891" s="5">
        <v>66769.7872004841</v>
      </c>
      <c r="E5891" s="2">
        <f t="shared" si="184"/>
        <v>0.558812327452518</v>
      </c>
      <c r="F5891" s="2">
        <f t="shared" si="185"/>
        <v>42222.047349125</v>
      </c>
    </row>
    <row r="5892" spans="1:6">
      <c r="A5892" s="5">
        <v>0.755923095656974</v>
      </c>
      <c r="B5892" s="5">
        <v>17160.7340992042</v>
      </c>
      <c r="C5892" s="5">
        <v>1.29919777353384</v>
      </c>
      <c r="D5892" s="5">
        <v>53337.1083460961</v>
      </c>
      <c r="E5892" s="2">
        <f t="shared" ref="E5892:E5955" si="186">C5892-A5892</f>
        <v>0.543274677876866</v>
      </c>
      <c r="F5892" s="2">
        <f t="shared" ref="F5892:F5955" si="187">D5892-B5892</f>
        <v>36176.3742468919</v>
      </c>
    </row>
    <row r="5893" spans="1:6">
      <c r="A5893" s="5">
        <v>0.710404297731228</v>
      </c>
      <c r="B5893" s="5">
        <v>20633.6892098072</v>
      </c>
      <c r="C5893" s="5">
        <v>1.23880450018923</v>
      </c>
      <c r="D5893" s="5">
        <v>58698.8403601181</v>
      </c>
      <c r="E5893" s="2">
        <f t="shared" si="186"/>
        <v>0.528400202458002</v>
      </c>
      <c r="F5893" s="2">
        <f t="shared" si="187"/>
        <v>38065.1511503109</v>
      </c>
    </row>
    <row r="5894" spans="1:6">
      <c r="A5894" s="5">
        <v>0.692745913592464</v>
      </c>
      <c r="B5894" s="5">
        <v>17665.8858467852</v>
      </c>
      <c r="C5894" s="5">
        <v>1.15904380118906</v>
      </c>
      <c r="D5894" s="5">
        <v>52848.9014332241</v>
      </c>
      <c r="E5894" s="2">
        <f t="shared" si="186"/>
        <v>0.466297887596596</v>
      </c>
      <c r="F5894" s="2">
        <f t="shared" si="187"/>
        <v>35183.0155864389</v>
      </c>
    </row>
    <row r="5895" spans="1:6">
      <c r="A5895" s="5">
        <v>0.740957845833184</v>
      </c>
      <c r="B5895" s="5">
        <v>22161.867453845</v>
      </c>
      <c r="C5895" s="5">
        <v>1.28465276825865</v>
      </c>
      <c r="D5895" s="5">
        <v>60490.243076209</v>
      </c>
      <c r="E5895" s="2">
        <f t="shared" si="186"/>
        <v>0.543694922425466</v>
      </c>
      <c r="F5895" s="2">
        <f t="shared" si="187"/>
        <v>38328.375622364</v>
      </c>
    </row>
    <row r="5896" spans="1:6">
      <c r="A5896" s="5">
        <v>0.706380669474743</v>
      </c>
      <c r="B5896" s="5">
        <v>21126.4120697661</v>
      </c>
      <c r="C5896" s="5">
        <v>1.22437244184062</v>
      </c>
      <c r="D5896" s="5">
        <v>60966.9647771281</v>
      </c>
      <c r="E5896" s="2">
        <f t="shared" si="186"/>
        <v>0.517991772365877</v>
      </c>
      <c r="F5896" s="2">
        <f t="shared" si="187"/>
        <v>39840.552707362</v>
      </c>
    </row>
    <row r="5897" spans="1:6">
      <c r="A5897" s="5">
        <v>0.703114558565472</v>
      </c>
      <c r="B5897" s="5">
        <v>20607.3917107329</v>
      </c>
      <c r="C5897" s="5">
        <v>1.20553394191294</v>
      </c>
      <c r="D5897" s="5">
        <v>58944.4146364147</v>
      </c>
      <c r="E5897" s="2">
        <f t="shared" si="186"/>
        <v>0.502419383347468</v>
      </c>
      <c r="F5897" s="2">
        <f t="shared" si="187"/>
        <v>38337.0229256818</v>
      </c>
    </row>
    <row r="5898" spans="1:6">
      <c r="A5898" s="5">
        <v>0.640302788835697</v>
      </c>
      <c r="B5898" s="5">
        <v>16582.3630430189</v>
      </c>
      <c r="C5898" s="5">
        <v>1.09733894369037</v>
      </c>
      <c r="D5898" s="5">
        <v>52104.4214879642</v>
      </c>
      <c r="E5898" s="2">
        <f t="shared" si="186"/>
        <v>0.457036154854673</v>
      </c>
      <c r="F5898" s="2">
        <f t="shared" si="187"/>
        <v>35522.0584449453</v>
      </c>
    </row>
    <row r="5899" spans="1:6">
      <c r="A5899" s="5">
        <v>0.691373113920565</v>
      </c>
      <c r="B5899" s="5">
        <v>20402.5917939618</v>
      </c>
      <c r="C5899" s="5">
        <v>1.16614672402142</v>
      </c>
      <c r="D5899" s="5">
        <v>59118.8818194711</v>
      </c>
      <c r="E5899" s="2">
        <f t="shared" si="186"/>
        <v>0.474773610100855</v>
      </c>
      <c r="F5899" s="2">
        <f t="shared" si="187"/>
        <v>38716.2900255093</v>
      </c>
    </row>
    <row r="5900" spans="1:6">
      <c r="A5900" s="5">
        <v>0.715375807594762</v>
      </c>
      <c r="B5900" s="5">
        <v>19757.5011379382</v>
      </c>
      <c r="C5900" s="5">
        <v>1.21963117537253</v>
      </c>
      <c r="D5900" s="5">
        <v>56512.501111765</v>
      </c>
      <c r="E5900" s="2">
        <f t="shared" si="186"/>
        <v>0.504255367777768</v>
      </c>
      <c r="F5900" s="2">
        <f t="shared" si="187"/>
        <v>36754.9999738268</v>
      </c>
    </row>
    <row r="5901" spans="1:6">
      <c r="A5901" s="5">
        <v>0.652656580241388</v>
      </c>
      <c r="B5901" s="5">
        <v>23765.7412786402</v>
      </c>
      <c r="C5901" s="5">
        <v>1.114007124753</v>
      </c>
      <c r="D5901" s="5">
        <v>62630.9598463641</v>
      </c>
      <c r="E5901" s="2">
        <f t="shared" si="186"/>
        <v>0.461350544511612</v>
      </c>
      <c r="F5901" s="2">
        <f t="shared" si="187"/>
        <v>38865.2185677239</v>
      </c>
    </row>
    <row r="5902" spans="1:6">
      <c r="A5902" s="5">
        <v>0.693003203621575</v>
      </c>
      <c r="B5902" s="5">
        <v>18276.3097587303</v>
      </c>
      <c r="C5902" s="5">
        <v>1.21933546682109</v>
      </c>
      <c r="D5902" s="5">
        <v>55911.9175148601</v>
      </c>
      <c r="E5902" s="2">
        <f t="shared" si="186"/>
        <v>0.526332263199515</v>
      </c>
      <c r="F5902" s="2">
        <f t="shared" si="187"/>
        <v>37635.6077561298</v>
      </c>
    </row>
    <row r="5903" spans="1:6">
      <c r="A5903" s="5">
        <v>0.68091969872947</v>
      </c>
      <c r="B5903" s="5">
        <v>19398.5930528014</v>
      </c>
      <c r="C5903" s="5">
        <v>1.18437487682951</v>
      </c>
      <c r="D5903" s="5">
        <v>56598.5294801114</v>
      </c>
      <c r="E5903" s="2">
        <f t="shared" si="186"/>
        <v>0.50345517810004</v>
      </c>
      <c r="F5903" s="2">
        <f t="shared" si="187"/>
        <v>37199.93642731</v>
      </c>
    </row>
    <row r="5904" spans="1:6">
      <c r="A5904" s="5">
        <v>0.70827638602931</v>
      </c>
      <c r="B5904" s="5">
        <v>18122.7248388026</v>
      </c>
      <c r="C5904" s="5">
        <v>1.23367974537657</v>
      </c>
      <c r="D5904" s="5">
        <v>54191.9052204891</v>
      </c>
      <c r="E5904" s="2">
        <f t="shared" si="186"/>
        <v>0.52540335934726</v>
      </c>
      <c r="F5904" s="2">
        <f t="shared" si="187"/>
        <v>36069.1803816865</v>
      </c>
    </row>
    <row r="5905" spans="1:6">
      <c r="A5905" s="5">
        <v>0.676721808834935</v>
      </c>
      <c r="B5905" s="5">
        <v>21407.107618819</v>
      </c>
      <c r="C5905" s="5">
        <v>1.18731444903494</v>
      </c>
      <c r="D5905" s="5">
        <v>61276.3605010428</v>
      </c>
      <c r="E5905" s="2">
        <f t="shared" si="186"/>
        <v>0.510592640200005</v>
      </c>
      <c r="F5905" s="2">
        <f t="shared" si="187"/>
        <v>39869.2528822238</v>
      </c>
    </row>
    <row r="5906" spans="1:6">
      <c r="A5906" s="5">
        <v>0.720494156663815</v>
      </c>
      <c r="B5906" s="5">
        <v>21904.5718551381</v>
      </c>
      <c r="C5906" s="5">
        <v>1.24853788828241</v>
      </c>
      <c r="D5906" s="5">
        <v>57790.981138564</v>
      </c>
      <c r="E5906" s="2">
        <f t="shared" si="186"/>
        <v>0.528043731618595</v>
      </c>
      <c r="F5906" s="2">
        <f t="shared" si="187"/>
        <v>35886.4092834259</v>
      </c>
    </row>
    <row r="5907" spans="1:6">
      <c r="A5907" s="5">
        <v>0.680057866995388</v>
      </c>
      <c r="B5907" s="5">
        <v>18573.3733061657</v>
      </c>
      <c r="C5907" s="5">
        <v>1.16639285252277</v>
      </c>
      <c r="D5907" s="5">
        <v>55576.0316839504</v>
      </c>
      <c r="E5907" s="2">
        <f t="shared" si="186"/>
        <v>0.486334985527382</v>
      </c>
      <c r="F5907" s="2">
        <f t="shared" si="187"/>
        <v>37002.6583777847</v>
      </c>
    </row>
    <row r="5908" spans="1:6">
      <c r="A5908" s="5">
        <v>0.735710278162062</v>
      </c>
      <c r="B5908" s="5">
        <v>18140.8743402685</v>
      </c>
      <c r="C5908" s="5">
        <v>1.28121580411152</v>
      </c>
      <c r="D5908" s="5">
        <v>55732.4254859106</v>
      </c>
      <c r="E5908" s="2">
        <f t="shared" si="186"/>
        <v>0.545505525949458</v>
      </c>
      <c r="F5908" s="2">
        <f t="shared" si="187"/>
        <v>37591.5511456421</v>
      </c>
    </row>
    <row r="5909" spans="1:6">
      <c r="A5909" s="5">
        <v>0.745771994939147</v>
      </c>
      <c r="B5909" s="5">
        <v>21719.2060564751</v>
      </c>
      <c r="C5909" s="5">
        <v>1.26171215938615</v>
      </c>
      <c r="D5909" s="5">
        <v>57755.7974082834</v>
      </c>
      <c r="E5909" s="2">
        <f t="shared" si="186"/>
        <v>0.515940164447003</v>
      </c>
      <c r="F5909" s="2">
        <f t="shared" si="187"/>
        <v>36036.5913518083</v>
      </c>
    </row>
    <row r="5910" spans="1:6">
      <c r="A5910" s="5">
        <v>0.712117420289881</v>
      </c>
      <c r="B5910" s="5">
        <v>20872.3506459504</v>
      </c>
      <c r="C5910" s="5">
        <v>1.25655865044024</v>
      </c>
      <c r="D5910" s="5">
        <v>60596.9930493955</v>
      </c>
      <c r="E5910" s="2">
        <f t="shared" si="186"/>
        <v>0.544441230150359</v>
      </c>
      <c r="F5910" s="2">
        <f t="shared" si="187"/>
        <v>39724.6424034451</v>
      </c>
    </row>
    <row r="5911" spans="1:6">
      <c r="A5911" s="5">
        <v>0.705871026048348</v>
      </c>
      <c r="B5911" s="5">
        <v>20774.0050523848</v>
      </c>
      <c r="C5911" s="5">
        <v>1.23101138897115</v>
      </c>
      <c r="D5911" s="5">
        <v>59768.6746830999</v>
      </c>
      <c r="E5911" s="2">
        <f t="shared" si="186"/>
        <v>0.525140362922802</v>
      </c>
      <c r="F5911" s="2">
        <f t="shared" si="187"/>
        <v>38994.6696307151</v>
      </c>
    </row>
    <row r="5912" spans="1:6">
      <c r="A5912" s="5">
        <v>0.676744873534714</v>
      </c>
      <c r="B5912" s="5">
        <v>18821.3562466388</v>
      </c>
      <c r="C5912" s="5">
        <v>1.17624154337765</v>
      </c>
      <c r="D5912" s="5">
        <v>54501.9045682957</v>
      </c>
      <c r="E5912" s="2">
        <f t="shared" si="186"/>
        <v>0.499496669842936</v>
      </c>
      <c r="F5912" s="2">
        <f t="shared" si="187"/>
        <v>35680.5483216569</v>
      </c>
    </row>
    <row r="5913" spans="1:6">
      <c r="A5913" s="5">
        <v>0.648110884596375</v>
      </c>
      <c r="B5913" s="5">
        <v>21079.9754669619</v>
      </c>
      <c r="C5913" s="5">
        <v>1.09249663128679</v>
      </c>
      <c r="D5913" s="5">
        <v>59102.5412652247</v>
      </c>
      <c r="E5913" s="2">
        <f t="shared" si="186"/>
        <v>0.444385746690415</v>
      </c>
      <c r="F5913" s="2">
        <f t="shared" si="187"/>
        <v>38022.5657982628</v>
      </c>
    </row>
    <row r="5914" spans="1:6">
      <c r="A5914" s="5">
        <v>0.704709607905499</v>
      </c>
      <c r="B5914" s="5">
        <v>17926.7105997581</v>
      </c>
      <c r="C5914" s="5">
        <v>1.21744595206378</v>
      </c>
      <c r="D5914" s="5">
        <v>54990.448895828</v>
      </c>
      <c r="E5914" s="2">
        <f t="shared" si="186"/>
        <v>0.512736344158281</v>
      </c>
      <c r="F5914" s="2">
        <f t="shared" si="187"/>
        <v>37063.7382960699</v>
      </c>
    </row>
    <row r="5915" spans="1:6">
      <c r="A5915" s="5">
        <v>0.685960506152913</v>
      </c>
      <c r="B5915" s="5">
        <v>15656.2224208979</v>
      </c>
      <c r="C5915" s="5">
        <v>1.16014495931394</v>
      </c>
      <c r="D5915" s="5">
        <v>51754.9054981402</v>
      </c>
      <c r="E5915" s="2">
        <f t="shared" si="186"/>
        <v>0.474184453161027</v>
      </c>
      <c r="F5915" s="2">
        <f t="shared" si="187"/>
        <v>36098.6830772423</v>
      </c>
    </row>
    <row r="5916" spans="1:6">
      <c r="A5916" s="5">
        <v>0.729091580527987</v>
      </c>
      <c r="B5916" s="5">
        <v>21434.103419054</v>
      </c>
      <c r="C5916" s="5">
        <v>1.25917105983593</v>
      </c>
      <c r="D5916" s="5">
        <v>57772.0119752928</v>
      </c>
      <c r="E5916" s="2">
        <f t="shared" si="186"/>
        <v>0.530079479307943</v>
      </c>
      <c r="F5916" s="2">
        <f t="shared" si="187"/>
        <v>36337.9085562388</v>
      </c>
    </row>
    <row r="5917" spans="1:6">
      <c r="A5917" s="5">
        <v>0.672342493870018</v>
      </c>
      <c r="B5917" s="5">
        <v>22376.0461010918</v>
      </c>
      <c r="C5917" s="5">
        <v>1.19571192878629</v>
      </c>
      <c r="D5917" s="5">
        <v>62618.2444125727</v>
      </c>
      <c r="E5917" s="2">
        <f t="shared" si="186"/>
        <v>0.523369434916272</v>
      </c>
      <c r="F5917" s="2">
        <f t="shared" si="187"/>
        <v>40242.1983114809</v>
      </c>
    </row>
    <row r="5918" spans="1:6">
      <c r="A5918" s="5">
        <v>0.749933477738016</v>
      </c>
      <c r="B5918" s="5">
        <v>17301.019533918</v>
      </c>
      <c r="C5918" s="5">
        <v>1.29826390185449</v>
      </c>
      <c r="D5918" s="5">
        <v>54083.5188700054</v>
      </c>
      <c r="E5918" s="2">
        <f t="shared" si="186"/>
        <v>0.548330424116474</v>
      </c>
      <c r="F5918" s="2">
        <f t="shared" si="187"/>
        <v>36782.4993360874</v>
      </c>
    </row>
    <row r="5919" spans="1:6">
      <c r="A5919" s="5">
        <v>0.732432407281576</v>
      </c>
      <c r="B5919" s="5">
        <v>20951.2616629574</v>
      </c>
      <c r="C5919" s="5">
        <v>1.274290371828</v>
      </c>
      <c r="D5919" s="5">
        <v>59602.024433768</v>
      </c>
      <c r="E5919" s="2">
        <f t="shared" si="186"/>
        <v>0.541857964546424</v>
      </c>
      <c r="F5919" s="2">
        <f t="shared" si="187"/>
        <v>38650.7627708106</v>
      </c>
    </row>
    <row r="5920" spans="1:6">
      <c r="A5920" s="5">
        <v>0.688590078554624</v>
      </c>
      <c r="B5920" s="5">
        <v>17648.5061532384</v>
      </c>
      <c r="C5920" s="5">
        <v>1.19446096775998</v>
      </c>
      <c r="D5920" s="5">
        <v>54024.5221859455</v>
      </c>
      <c r="E5920" s="2">
        <f t="shared" si="186"/>
        <v>0.505870889205356</v>
      </c>
      <c r="F5920" s="2">
        <f t="shared" si="187"/>
        <v>36376.0160327071</v>
      </c>
    </row>
    <row r="5921" spans="1:6">
      <c r="A5921" s="5">
        <v>0.706689777625681</v>
      </c>
      <c r="B5921" s="5">
        <v>15564.0187063866</v>
      </c>
      <c r="C5921" s="5">
        <v>1.23572634473737</v>
      </c>
      <c r="D5921" s="5">
        <v>51367.9317123165</v>
      </c>
      <c r="E5921" s="2">
        <f t="shared" si="186"/>
        <v>0.529036567111689</v>
      </c>
      <c r="F5921" s="2">
        <f t="shared" si="187"/>
        <v>35803.9130059299</v>
      </c>
    </row>
    <row r="5922" spans="1:6">
      <c r="A5922" s="5">
        <v>0.765539767134773</v>
      </c>
      <c r="B5922" s="5">
        <v>17928.7708003321</v>
      </c>
      <c r="C5922" s="5">
        <v>1.31727167009915</v>
      </c>
      <c r="D5922" s="5">
        <v>54349.7149672482</v>
      </c>
      <c r="E5922" s="2">
        <f t="shared" si="186"/>
        <v>0.551731902964377</v>
      </c>
      <c r="F5922" s="2">
        <f t="shared" si="187"/>
        <v>36420.9441669161</v>
      </c>
    </row>
    <row r="5923" spans="1:6">
      <c r="A5923" s="5">
        <v>0.654276227366999</v>
      </c>
      <c r="B5923" s="5">
        <v>19731.0349979104</v>
      </c>
      <c r="C5923" s="5">
        <v>1.12294240434907</v>
      </c>
      <c r="D5923" s="5">
        <v>58210.5267978452</v>
      </c>
      <c r="E5923" s="2">
        <f t="shared" si="186"/>
        <v>0.468666176982071</v>
      </c>
      <c r="F5923" s="2">
        <f t="shared" si="187"/>
        <v>38479.4917999348</v>
      </c>
    </row>
    <row r="5924" spans="1:6">
      <c r="A5924" s="5">
        <v>0.77589983273428</v>
      </c>
      <c r="B5924" s="5">
        <v>19042.3770839544</v>
      </c>
      <c r="C5924" s="5">
        <v>1.36456196147381</v>
      </c>
      <c r="D5924" s="5">
        <v>54451.4540677909</v>
      </c>
      <c r="E5924" s="2">
        <f t="shared" si="186"/>
        <v>0.58866212873953</v>
      </c>
      <c r="F5924" s="2">
        <f t="shared" si="187"/>
        <v>35409.0769838365</v>
      </c>
    </row>
    <row r="5925" spans="1:6">
      <c r="A5925" s="5">
        <v>0.744915436859847</v>
      </c>
      <c r="B5925" s="5">
        <v>21768.2436830923</v>
      </c>
      <c r="C5925" s="5">
        <v>1.30995431887478</v>
      </c>
      <c r="D5925" s="5">
        <v>58334.0732882769</v>
      </c>
      <c r="E5925" s="2">
        <f t="shared" si="186"/>
        <v>0.565038882014933</v>
      </c>
      <c r="F5925" s="2">
        <f t="shared" si="187"/>
        <v>36565.8296051846</v>
      </c>
    </row>
    <row r="5926" spans="1:6">
      <c r="A5926" s="5">
        <v>0.686583555413924</v>
      </c>
      <c r="B5926" s="5">
        <v>20570.295697921</v>
      </c>
      <c r="C5926" s="5">
        <v>1.17123447205983</v>
      </c>
      <c r="D5926" s="5">
        <v>58162.6737971004</v>
      </c>
      <c r="E5926" s="2">
        <f t="shared" si="186"/>
        <v>0.484650916645906</v>
      </c>
      <c r="F5926" s="2">
        <f t="shared" si="187"/>
        <v>37592.3780991794</v>
      </c>
    </row>
    <row r="5927" spans="1:6">
      <c r="A5927" s="5">
        <v>0.677686819549158</v>
      </c>
      <c r="B5927" s="5">
        <v>18222.8771919361</v>
      </c>
      <c r="C5927" s="5">
        <v>1.17448975038082</v>
      </c>
      <c r="D5927" s="5">
        <v>54591.9425601011</v>
      </c>
      <c r="E5927" s="2">
        <f t="shared" si="186"/>
        <v>0.496802930831662</v>
      </c>
      <c r="F5927" s="2">
        <f t="shared" si="187"/>
        <v>36369.065368165</v>
      </c>
    </row>
    <row r="5928" spans="1:6">
      <c r="A5928" s="5">
        <v>0.683953362494376</v>
      </c>
      <c r="B5928" s="5">
        <v>17897.1927939524</v>
      </c>
      <c r="C5928" s="5">
        <v>1.21799197913017</v>
      </c>
      <c r="D5928" s="5">
        <v>53853.5394644918</v>
      </c>
      <c r="E5928" s="2">
        <f t="shared" si="186"/>
        <v>0.534038616635794</v>
      </c>
      <c r="F5928" s="2">
        <f t="shared" si="187"/>
        <v>35956.3466705394</v>
      </c>
    </row>
    <row r="5929" spans="1:6">
      <c r="A5929" s="5">
        <v>0.661133858299785</v>
      </c>
      <c r="B5929" s="5">
        <v>20573.0173707024</v>
      </c>
      <c r="C5929" s="5">
        <v>1.13626792732308</v>
      </c>
      <c r="D5929" s="5">
        <v>57938.6756737223</v>
      </c>
      <c r="E5929" s="2">
        <f t="shared" si="186"/>
        <v>0.475134069023295</v>
      </c>
      <c r="F5929" s="2">
        <f t="shared" si="187"/>
        <v>37365.6583030199</v>
      </c>
    </row>
    <row r="5930" spans="1:6">
      <c r="A5930" s="5">
        <v>0.698435904415045</v>
      </c>
      <c r="B5930" s="5">
        <v>20541.1935018167</v>
      </c>
      <c r="C5930" s="5">
        <v>1.21536899072107</v>
      </c>
      <c r="D5930" s="5">
        <v>58456.9590366005</v>
      </c>
      <c r="E5930" s="2">
        <f t="shared" si="186"/>
        <v>0.516933086306025</v>
      </c>
      <c r="F5930" s="2">
        <f t="shared" si="187"/>
        <v>37915.7655347838</v>
      </c>
    </row>
    <row r="5931" spans="1:6">
      <c r="A5931" s="5">
        <v>0.732808457334178</v>
      </c>
      <c r="B5931" s="5">
        <v>19722.4614643855</v>
      </c>
      <c r="C5931" s="5">
        <v>1.26455346918292</v>
      </c>
      <c r="D5931" s="5">
        <v>57298.9906911148</v>
      </c>
      <c r="E5931" s="2">
        <f t="shared" si="186"/>
        <v>0.531745011848742</v>
      </c>
      <c r="F5931" s="2">
        <f t="shared" si="187"/>
        <v>37576.5292267293</v>
      </c>
    </row>
    <row r="5932" spans="1:6">
      <c r="A5932" s="5">
        <v>0.709253427544875</v>
      </c>
      <c r="B5932" s="5">
        <v>22089.9961771024</v>
      </c>
      <c r="C5932" s="5">
        <v>1.20266867266221</v>
      </c>
      <c r="D5932" s="5">
        <v>59295.2654095187</v>
      </c>
      <c r="E5932" s="2">
        <f t="shared" si="186"/>
        <v>0.493415245117335</v>
      </c>
      <c r="F5932" s="2">
        <f t="shared" si="187"/>
        <v>37205.2692324163</v>
      </c>
    </row>
    <row r="5933" spans="1:6">
      <c r="A5933" s="5">
        <v>0.712021957796177</v>
      </c>
      <c r="B5933" s="5">
        <v>18759.2675870412</v>
      </c>
      <c r="C5933" s="5">
        <v>1.21225377139442</v>
      </c>
      <c r="D5933" s="5">
        <v>55122.9842197245</v>
      </c>
      <c r="E5933" s="2">
        <f t="shared" si="186"/>
        <v>0.500231813598243</v>
      </c>
      <c r="F5933" s="2">
        <f t="shared" si="187"/>
        <v>36363.7166326833</v>
      </c>
    </row>
    <row r="5934" spans="1:6">
      <c r="A5934" s="5">
        <v>0.651778444954072</v>
      </c>
      <c r="B5934" s="5">
        <v>19930.0894606959</v>
      </c>
      <c r="C5934" s="5">
        <v>1.14684430603988</v>
      </c>
      <c r="D5934" s="5">
        <v>56834.1089534557</v>
      </c>
      <c r="E5934" s="2">
        <f t="shared" si="186"/>
        <v>0.495065861085808</v>
      </c>
      <c r="F5934" s="2">
        <f t="shared" si="187"/>
        <v>36904.0194927598</v>
      </c>
    </row>
    <row r="5935" spans="1:6">
      <c r="A5935" s="5">
        <v>0.727601872395248</v>
      </c>
      <c r="B5935" s="5">
        <v>18628.2120332939</v>
      </c>
      <c r="C5935" s="5">
        <v>1.25521928919583</v>
      </c>
      <c r="D5935" s="5">
        <v>55639.9287700924</v>
      </c>
      <c r="E5935" s="2">
        <f t="shared" si="186"/>
        <v>0.527617416800582</v>
      </c>
      <c r="F5935" s="2">
        <f t="shared" si="187"/>
        <v>37011.7167367985</v>
      </c>
    </row>
    <row r="5936" spans="1:6">
      <c r="A5936" s="5">
        <v>0.66709510337165</v>
      </c>
      <c r="B5936" s="5">
        <v>19250.9349179426</v>
      </c>
      <c r="C5936" s="5">
        <v>1.13809265971518</v>
      </c>
      <c r="D5936" s="5">
        <v>57434.5117409367</v>
      </c>
      <c r="E5936" s="2">
        <f t="shared" si="186"/>
        <v>0.47099755634353</v>
      </c>
      <c r="F5936" s="2">
        <f t="shared" si="187"/>
        <v>38183.5768229941</v>
      </c>
    </row>
    <row r="5937" spans="1:6">
      <c r="A5937" s="5">
        <v>0.704527147861271</v>
      </c>
      <c r="B5937" s="5">
        <v>17756.4446282842</v>
      </c>
      <c r="C5937" s="5">
        <v>1.25420259730215</v>
      </c>
      <c r="D5937" s="5">
        <v>55501.8455005565</v>
      </c>
      <c r="E5937" s="2">
        <f t="shared" si="186"/>
        <v>0.549675449440879</v>
      </c>
      <c r="F5937" s="2">
        <f t="shared" si="187"/>
        <v>37745.4008722723</v>
      </c>
    </row>
    <row r="5938" spans="1:6">
      <c r="A5938" s="5">
        <v>0.651141175513545</v>
      </c>
      <c r="B5938" s="5">
        <v>18917.4601631367</v>
      </c>
      <c r="C5938" s="5">
        <v>1.12692965796266</v>
      </c>
      <c r="D5938" s="5">
        <v>55623.0756148038</v>
      </c>
      <c r="E5938" s="2">
        <f t="shared" si="186"/>
        <v>0.475788482449115</v>
      </c>
      <c r="F5938" s="2">
        <f t="shared" si="187"/>
        <v>36705.6154516671</v>
      </c>
    </row>
    <row r="5939" spans="1:6">
      <c r="A5939" s="5">
        <v>0.687738365341521</v>
      </c>
      <c r="B5939" s="5">
        <v>19168.2927802636</v>
      </c>
      <c r="C5939" s="5">
        <v>1.18809988781048</v>
      </c>
      <c r="D5939" s="5">
        <v>55904.0707233947</v>
      </c>
      <c r="E5939" s="2">
        <f t="shared" si="186"/>
        <v>0.500361522468959</v>
      </c>
      <c r="F5939" s="2">
        <f t="shared" si="187"/>
        <v>36735.7779431311</v>
      </c>
    </row>
    <row r="5940" spans="1:6">
      <c r="A5940" s="5">
        <v>0.695395194859406</v>
      </c>
      <c r="B5940" s="5">
        <v>18111.8115468793</v>
      </c>
      <c r="C5940" s="5">
        <v>1.1730754531874</v>
      </c>
      <c r="D5940" s="5">
        <v>53138.2258743513</v>
      </c>
      <c r="E5940" s="2">
        <f t="shared" si="186"/>
        <v>0.477680258327994</v>
      </c>
      <c r="F5940" s="2">
        <f t="shared" si="187"/>
        <v>35026.414327472</v>
      </c>
    </row>
    <row r="5941" spans="1:6">
      <c r="A5941" s="5">
        <v>0.662280401287791</v>
      </c>
      <c r="B5941" s="5">
        <v>19881.9192671238</v>
      </c>
      <c r="C5941" s="5">
        <v>1.17395635380092</v>
      </c>
      <c r="D5941" s="5">
        <v>58285.6207949133</v>
      </c>
      <c r="E5941" s="2">
        <f t="shared" si="186"/>
        <v>0.511675952513129</v>
      </c>
      <c r="F5941" s="2">
        <f t="shared" si="187"/>
        <v>38403.7015277895</v>
      </c>
    </row>
    <row r="5942" spans="1:6">
      <c r="A5942" s="5">
        <v>0.729018747015055</v>
      </c>
      <c r="B5942" s="5">
        <v>17033.6662841473</v>
      </c>
      <c r="C5942" s="5">
        <v>1.27084510286664</v>
      </c>
      <c r="D5942" s="5">
        <v>53567.1795844294</v>
      </c>
      <c r="E5942" s="2">
        <f t="shared" si="186"/>
        <v>0.541826355851585</v>
      </c>
      <c r="F5942" s="2">
        <f t="shared" si="187"/>
        <v>36533.5133002821</v>
      </c>
    </row>
    <row r="5943" spans="1:6">
      <c r="A5943" s="5">
        <v>0.715783242724142</v>
      </c>
      <c r="B5943" s="5">
        <v>22196.0155867716</v>
      </c>
      <c r="C5943" s="5">
        <v>1.27001778867697</v>
      </c>
      <c r="D5943" s="5">
        <v>60714.5067097869</v>
      </c>
      <c r="E5943" s="2">
        <f t="shared" si="186"/>
        <v>0.554234545952828</v>
      </c>
      <c r="F5943" s="2">
        <f t="shared" si="187"/>
        <v>38518.4911230153</v>
      </c>
    </row>
    <row r="5944" spans="1:6">
      <c r="A5944" s="5">
        <v>0.682902893725016</v>
      </c>
      <c r="B5944" s="5">
        <v>18284.6362075926</v>
      </c>
      <c r="C5944" s="5">
        <v>1.13631524899209</v>
      </c>
      <c r="D5944" s="5">
        <v>54300.9778880493</v>
      </c>
      <c r="E5944" s="2">
        <f t="shared" si="186"/>
        <v>0.453412355267074</v>
      </c>
      <c r="F5944" s="2">
        <f t="shared" si="187"/>
        <v>36016.3416804567</v>
      </c>
    </row>
    <row r="5945" spans="1:6">
      <c r="A5945" s="5">
        <v>0.686763208712135</v>
      </c>
      <c r="B5945" s="5">
        <v>18808.4951563496</v>
      </c>
      <c r="C5945" s="5">
        <v>1.19550513046024</v>
      </c>
      <c r="D5945" s="5">
        <v>55474.9914666312</v>
      </c>
      <c r="E5945" s="2">
        <f t="shared" si="186"/>
        <v>0.508741921748105</v>
      </c>
      <c r="F5945" s="2">
        <f t="shared" si="187"/>
        <v>36666.4963102816</v>
      </c>
    </row>
    <row r="5946" spans="1:6">
      <c r="A5946" s="5">
        <v>0.737625669583721</v>
      </c>
      <c r="B5946" s="5">
        <v>20148.2898658835</v>
      </c>
      <c r="C5946" s="5">
        <v>1.30544609445068</v>
      </c>
      <c r="D5946" s="5">
        <v>57466.1709655472</v>
      </c>
      <c r="E5946" s="2">
        <f t="shared" si="186"/>
        <v>0.567820424866959</v>
      </c>
      <c r="F5946" s="2">
        <f t="shared" si="187"/>
        <v>37317.8810996637</v>
      </c>
    </row>
    <row r="5947" spans="1:6">
      <c r="A5947" s="5">
        <v>0.645351338778699</v>
      </c>
      <c r="B5947" s="5">
        <v>18843.5524913404</v>
      </c>
      <c r="C5947" s="5">
        <v>1.0985139978607</v>
      </c>
      <c r="D5947" s="5">
        <v>55951.6178481361</v>
      </c>
      <c r="E5947" s="2">
        <f t="shared" si="186"/>
        <v>0.453162659082001</v>
      </c>
      <c r="F5947" s="2">
        <f t="shared" si="187"/>
        <v>37108.0653567957</v>
      </c>
    </row>
    <row r="5948" spans="1:6">
      <c r="A5948" s="5">
        <v>0.739392803404329</v>
      </c>
      <c r="B5948" s="5">
        <v>19545.8644814824</v>
      </c>
      <c r="C5948" s="5">
        <v>1.27733373659554</v>
      </c>
      <c r="D5948" s="5">
        <v>55153.5295526832</v>
      </c>
      <c r="E5948" s="2">
        <f t="shared" si="186"/>
        <v>0.537940933191211</v>
      </c>
      <c r="F5948" s="2">
        <f t="shared" si="187"/>
        <v>35607.6650712008</v>
      </c>
    </row>
    <row r="5949" spans="1:6">
      <c r="A5949" s="5">
        <v>0.703461790754736</v>
      </c>
      <c r="B5949" s="5">
        <v>17049.0839330414</v>
      </c>
      <c r="C5949" s="5">
        <v>1.24090973255836</v>
      </c>
      <c r="D5949" s="5">
        <v>53095.968339976</v>
      </c>
      <c r="E5949" s="2">
        <f t="shared" si="186"/>
        <v>0.537447941803624</v>
      </c>
      <c r="F5949" s="2">
        <f t="shared" si="187"/>
        <v>36046.8844069346</v>
      </c>
    </row>
    <row r="5950" spans="1:6">
      <c r="A5950" s="5">
        <v>0.651086262774057</v>
      </c>
      <c r="B5950" s="5">
        <v>22937.4432942734</v>
      </c>
      <c r="C5950" s="5">
        <v>1.13456483458213</v>
      </c>
      <c r="D5950" s="5">
        <v>58940.4981953358</v>
      </c>
      <c r="E5950" s="2">
        <f t="shared" si="186"/>
        <v>0.483478571808073</v>
      </c>
      <c r="F5950" s="2">
        <f t="shared" si="187"/>
        <v>36003.0549010624</v>
      </c>
    </row>
    <row r="5951" spans="1:6">
      <c r="A5951" s="5">
        <v>0.703239660433778</v>
      </c>
      <c r="B5951" s="5">
        <v>21086.7351528134</v>
      </c>
      <c r="C5951" s="5">
        <v>1.20700307511628</v>
      </c>
      <c r="D5951" s="5">
        <v>58900.6907403105</v>
      </c>
      <c r="E5951" s="2">
        <f t="shared" si="186"/>
        <v>0.503763414682502</v>
      </c>
      <c r="F5951" s="2">
        <f t="shared" si="187"/>
        <v>37813.9555874971</v>
      </c>
    </row>
    <row r="5952" spans="1:6">
      <c r="A5952" s="5">
        <v>0.717795118422751</v>
      </c>
      <c r="B5952" s="5">
        <v>18825.1626470441</v>
      </c>
      <c r="C5952" s="5">
        <v>1.23830691817279</v>
      </c>
      <c r="D5952" s="5">
        <v>55168.726140389</v>
      </c>
      <c r="E5952" s="2">
        <f t="shared" si="186"/>
        <v>0.520511799750039</v>
      </c>
      <c r="F5952" s="2">
        <f t="shared" si="187"/>
        <v>36343.5634933449</v>
      </c>
    </row>
    <row r="5953" spans="1:6">
      <c r="A5953" s="5">
        <v>0.74174416012456</v>
      </c>
      <c r="B5953" s="5">
        <v>24338.2869699364</v>
      </c>
      <c r="C5953" s="5">
        <v>1.28681846076932</v>
      </c>
      <c r="D5953" s="5">
        <v>59021.4446448929</v>
      </c>
      <c r="E5953" s="2">
        <f t="shared" si="186"/>
        <v>0.54507430064476</v>
      </c>
      <c r="F5953" s="2">
        <f t="shared" si="187"/>
        <v>34683.1576749565</v>
      </c>
    </row>
    <row r="5954" spans="1:6">
      <c r="A5954" s="5">
        <v>0.7275377556382</v>
      </c>
      <c r="B5954" s="5">
        <v>16134.6833141883</v>
      </c>
      <c r="C5954" s="5">
        <v>1.23690771821204</v>
      </c>
      <c r="D5954" s="5">
        <v>50201.2419401321</v>
      </c>
      <c r="E5954" s="2">
        <f t="shared" si="186"/>
        <v>0.50936996257384</v>
      </c>
      <c r="F5954" s="2">
        <f t="shared" si="187"/>
        <v>34066.5586259438</v>
      </c>
    </row>
    <row r="5955" spans="1:6">
      <c r="A5955" s="5">
        <v>0.689574589544919</v>
      </c>
      <c r="B5955" s="5">
        <v>19059.1500877981</v>
      </c>
      <c r="C5955" s="5">
        <v>1.15922760428599</v>
      </c>
      <c r="D5955" s="5">
        <v>55361.581005464</v>
      </c>
      <c r="E5955" s="2">
        <f t="shared" si="186"/>
        <v>0.469653014741071</v>
      </c>
      <c r="F5955" s="2">
        <f t="shared" si="187"/>
        <v>36302.4309176659</v>
      </c>
    </row>
    <row r="5956" spans="1:6">
      <c r="A5956" s="5">
        <v>0.734265874162744</v>
      </c>
      <c r="B5956" s="5">
        <v>14407.6100556359</v>
      </c>
      <c r="C5956" s="5">
        <v>1.25993291696189</v>
      </c>
      <c r="D5956" s="5">
        <v>48885.3936296876</v>
      </c>
      <c r="E5956" s="2">
        <f t="shared" ref="E5956:E6019" si="188">C5956-A5956</f>
        <v>0.525667042799146</v>
      </c>
      <c r="F5956" s="2">
        <f t="shared" ref="F5956:F6019" si="189">D5956-B5956</f>
        <v>34477.7835740517</v>
      </c>
    </row>
    <row r="5957" spans="1:6">
      <c r="A5957" s="5">
        <v>0.693966884732229</v>
      </c>
      <c r="B5957" s="5">
        <v>21371.7698287938</v>
      </c>
      <c r="C5957" s="5">
        <v>1.20776307661897</v>
      </c>
      <c r="D5957" s="5">
        <v>61232.3950502309</v>
      </c>
      <c r="E5957" s="2">
        <f t="shared" si="188"/>
        <v>0.513796191886741</v>
      </c>
      <c r="F5957" s="2">
        <f t="shared" si="189"/>
        <v>39860.6252214371</v>
      </c>
    </row>
    <row r="5958" spans="1:6">
      <c r="A5958" s="5">
        <v>0.639376452523979</v>
      </c>
      <c r="B5958" s="5">
        <v>14292.8729403217</v>
      </c>
      <c r="C5958" s="5">
        <v>1.10663832842956</v>
      </c>
      <c r="D5958" s="5">
        <v>48698.5374906882</v>
      </c>
      <c r="E5958" s="2">
        <f t="shared" si="188"/>
        <v>0.467261875905581</v>
      </c>
      <c r="F5958" s="2">
        <f t="shared" si="189"/>
        <v>34405.6645503665</v>
      </c>
    </row>
    <row r="5959" spans="1:6">
      <c r="A5959" s="5">
        <v>0.699188355873638</v>
      </c>
      <c r="B5959" s="5">
        <v>20956.4562292081</v>
      </c>
      <c r="C5959" s="5">
        <v>1.20475897275748</v>
      </c>
      <c r="D5959" s="5">
        <v>56298.1686165691</v>
      </c>
      <c r="E5959" s="2">
        <f t="shared" si="188"/>
        <v>0.505570616883842</v>
      </c>
      <c r="F5959" s="2">
        <f t="shared" si="189"/>
        <v>35341.712387361</v>
      </c>
    </row>
    <row r="5960" spans="1:6">
      <c r="A5960" s="5">
        <v>0.661363115829838</v>
      </c>
      <c r="B5960" s="5">
        <v>15798.6967158921</v>
      </c>
      <c r="C5960" s="5">
        <v>1.15714398401874</v>
      </c>
      <c r="D5960" s="5">
        <v>54022.9920718653</v>
      </c>
      <c r="E5960" s="2">
        <f t="shared" si="188"/>
        <v>0.495780868188902</v>
      </c>
      <c r="F5960" s="2">
        <f t="shared" si="189"/>
        <v>38224.2953559732</v>
      </c>
    </row>
    <row r="5961" spans="1:6">
      <c r="A5961" s="5">
        <v>0.697108773356603</v>
      </c>
      <c r="B5961" s="5">
        <v>19040.6769651695</v>
      </c>
      <c r="C5961" s="5">
        <v>1.21177213497968</v>
      </c>
      <c r="D5961" s="5">
        <v>57987.5321297085</v>
      </c>
      <c r="E5961" s="2">
        <f t="shared" si="188"/>
        <v>0.514663361623077</v>
      </c>
      <c r="F5961" s="2">
        <f t="shared" si="189"/>
        <v>38946.855164539</v>
      </c>
    </row>
    <row r="5962" spans="1:6">
      <c r="A5962" s="5">
        <v>0.715789713387115</v>
      </c>
      <c r="B5962" s="5">
        <v>21528.6195411508</v>
      </c>
      <c r="C5962" s="5">
        <v>1.21654733896625</v>
      </c>
      <c r="D5962" s="5">
        <v>58618.2919184467</v>
      </c>
      <c r="E5962" s="2">
        <f t="shared" si="188"/>
        <v>0.500757625579135</v>
      </c>
      <c r="F5962" s="2">
        <f t="shared" si="189"/>
        <v>37089.6723772959</v>
      </c>
    </row>
    <row r="5963" spans="1:6">
      <c r="A5963" s="5">
        <v>0.665368162753431</v>
      </c>
      <c r="B5963" s="5">
        <v>15516.9459053903</v>
      </c>
      <c r="C5963" s="5">
        <v>1.13214193708324</v>
      </c>
      <c r="D5963" s="5">
        <v>53291.1799073601</v>
      </c>
      <c r="E5963" s="2">
        <f t="shared" si="188"/>
        <v>0.466773774329809</v>
      </c>
      <c r="F5963" s="2">
        <f t="shared" si="189"/>
        <v>37774.2340019698</v>
      </c>
    </row>
    <row r="5964" spans="1:6">
      <c r="A5964" s="5">
        <v>0.737174729543646</v>
      </c>
      <c r="B5964" s="5">
        <v>14327.0617475785</v>
      </c>
      <c r="C5964" s="5">
        <v>1.24495239751716</v>
      </c>
      <c r="D5964" s="5">
        <v>48114.7825277607</v>
      </c>
      <c r="E5964" s="2">
        <f t="shared" si="188"/>
        <v>0.507777667973514</v>
      </c>
      <c r="F5964" s="2">
        <f t="shared" si="189"/>
        <v>33787.7207801822</v>
      </c>
    </row>
    <row r="5965" spans="1:6">
      <c r="A5965" s="5">
        <v>0.703707360449834</v>
      </c>
      <c r="B5965" s="5">
        <v>21892.5210656676</v>
      </c>
      <c r="C5965" s="5">
        <v>1.22968519529212</v>
      </c>
      <c r="D5965" s="5">
        <v>60840.1325651653</v>
      </c>
      <c r="E5965" s="2">
        <f t="shared" si="188"/>
        <v>0.525977834842286</v>
      </c>
      <c r="F5965" s="2">
        <f t="shared" si="189"/>
        <v>38947.6114994977</v>
      </c>
    </row>
    <row r="5966" spans="1:6">
      <c r="A5966" s="5">
        <v>0.723397083486546</v>
      </c>
      <c r="B5966" s="5">
        <v>19835.8301660332</v>
      </c>
      <c r="C5966" s="5">
        <v>1.23973212774928</v>
      </c>
      <c r="D5966" s="5">
        <v>56747.5804631226</v>
      </c>
      <c r="E5966" s="2">
        <f t="shared" si="188"/>
        <v>0.516335044262734</v>
      </c>
      <c r="F5966" s="2">
        <f t="shared" si="189"/>
        <v>36911.7502970894</v>
      </c>
    </row>
    <row r="5967" spans="1:6">
      <c r="A5967" s="5">
        <v>0.693530423138163</v>
      </c>
      <c r="B5967" s="5">
        <v>18578.8444772244</v>
      </c>
      <c r="C5967" s="5">
        <v>1.21148749817085</v>
      </c>
      <c r="D5967" s="5">
        <v>54768.2872078377</v>
      </c>
      <c r="E5967" s="2">
        <f t="shared" si="188"/>
        <v>0.517957075032687</v>
      </c>
      <c r="F5967" s="2">
        <f t="shared" si="189"/>
        <v>36189.4427306133</v>
      </c>
    </row>
    <row r="5968" spans="1:6">
      <c r="A5968" s="5">
        <v>0.70617618684233</v>
      </c>
      <c r="B5968" s="5">
        <v>18377.6646128133</v>
      </c>
      <c r="C5968" s="5">
        <v>1.20371438649321</v>
      </c>
      <c r="D5968" s="5">
        <v>55973.0652779275</v>
      </c>
      <c r="E5968" s="2">
        <f t="shared" si="188"/>
        <v>0.49753819965088</v>
      </c>
      <c r="F5968" s="2">
        <f t="shared" si="189"/>
        <v>37595.4006651142</v>
      </c>
    </row>
    <row r="5969" spans="1:6">
      <c r="A5969" s="5">
        <v>0.704296174498728</v>
      </c>
      <c r="B5969" s="5">
        <v>18135.2486401518</v>
      </c>
      <c r="C5969" s="5">
        <v>1.21000646379485</v>
      </c>
      <c r="D5969" s="5">
        <v>54288.0743239532</v>
      </c>
      <c r="E5969" s="2">
        <f t="shared" si="188"/>
        <v>0.505710289296122</v>
      </c>
      <c r="F5969" s="2">
        <f t="shared" si="189"/>
        <v>36152.8256838014</v>
      </c>
    </row>
    <row r="5970" spans="1:6">
      <c r="A5970" s="5">
        <v>0.72415574691617</v>
      </c>
      <c r="B5970" s="5">
        <v>20087.1299543056</v>
      </c>
      <c r="C5970" s="5">
        <v>1.27158162755995</v>
      </c>
      <c r="D5970" s="5">
        <v>57240.9829050131</v>
      </c>
      <c r="E5970" s="2">
        <f t="shared" si="188"/>
        <v>0.54742588064378</v>
      </c>
      <c r="F5970" s="2">
        <f t="shared" si="189"/>
        <v>37153.8529507075</v>
      </c>
    </row>
    <row r="5971" spans="1:6">
      <c r="A5971" s="5">
        <v>0.710402943136231</v>
      </c>
      <c r="B5971" s="5">
        <v>20353.2446033124</v>
      </c>
      <c r="C5971" s="5">
        <v>1.25273574141819</v>
      </c>
      <c r="D5971" s="5">
        <v>58249.0557524181</v>
      </c>
      <c r="E5971" s="2">
        <f t="shared" si="188"/>
        <v>0.542332798281959</v>
      </c>
      <c r="F5971" s="2">
        <f t="shared" si="189"/>
        <v>37895.8111491057</v>
      </c>
    </row>
    <row r="5972" spans="1:6">
      <c r="A5972" s="5">
        <v>0.676039417261122</v>
      </c>
      <c r="B5972" s="5">
        <v>17078.7681598999</v>
      </c>
      <c r="C5972" s="5">
        <v>1.18112557152202</v>
      </c>
      <c r="D5972" s="5">
        <v>51209.497409204</v>
      </c>
      <c r="E5972" s="2">
        <f t="shared" si="188"/>
        <v>0.505086154260898</v>
      </c>
      <c r="F5972" s="2">
        <f t="shared" si="189"/>
        <v>34130.7292493041</v>
      </c>
    </row>
    <row r="5973" spans="1:6">
      <c r="A5973" s="5">
        <v>0.728161179563357</v>
      </c>
      <c r="B5973" s="5">
        <v>17737.6788606913</v>
      </c>
      <c r="C5973" s="5">
        <v>1.2373729760799</v>
      </c>
      <c r="D5973" s="5">
        <v>54710.7935841811</v>
      </c>
      <c r="E5973" s="2">
        <f t="shared" si="188"/>
        <v>0.509211796516543</v>
      </c>
      <c r="F5973" s="2">
        <f t="shared" si="189"/>
        <v>36973.1147234898</v>
      </c>
    </row>
    <row r="5974" spans="1:6">
      <c r="A5974" s="5">
        <v>0.70191030273172</v>
      </c>
      <c r="B5974" s="5">
        <v>18038.098873712</v>
      </c>
      <c r="C5974" s="5">
        <v>1.2100709528208</v>
      </c>
      <c r="D5974" s="5">
        <v>55171.1881223051</v>
      </c>
      <c r="E5974" s="2">
        <f t="shared" si="188"/>
        <v>0.50816065008908</v>
      </c>
      <c r="F5974" s="2">
        <f t="shared" si="189"/>
        <v>37133.0892485931</v>
      </c>
    </row>
    <row r="5975" spans="1:6">
      <c r="A5975" s="5">
        <v>0.692025949297185</v>
      </c>
      <c r="B5975" s="5">
        <v>15738.4789564805</v>
      </c>
      <c r="C5975" s="5">
        <v>1.18988259231383</v>
      </c>
      <c r="D5975" s="5">
        <v>51829.6904955995</v>
      </c>
      <c r="E5975" s="2">
        <f t="shared" si="188"/>
        <v>0.497856643016645</v>
      </c>
      <c r="F5975" s="2">
        <f t="shared" si="189"/>
        <v>36091.211539119</v>
      </c>
    </row>
    <row r="5976" spans="1:6">
      <c r="A5976" s="5">
        <v>0.707252241955269</v>
      </c>
      <c r="B5976" s="5">
        <v>17326.6584822213</v>
      </c>
      <c r="C5976" s="5">
        <v>1.23081642991651</v>
      </c>
      <c r="D5976" s="5">
        <v>52328.5418844932</v>
      </c>
      <c r="E5976" s="2">
        <f t="shared" si="188"/>
        <v>0.523564187961241</v>
      </c>
      <c r="F5976" s="2">
        <f t="shared" si="189"/>
        <v>35001.8834022719</v>
      </c>
    </row>
    <row r="5977" spans="1:6">
      <c r="A5977" s="5">
        <v>0.670153790201697</v>
      </c>
      <c r="B5977" s="5">
        <v>14515.9831401118</v>
      </c>
      <c r="C5977" s="5">
        <v>1.148976131783</v>
      </c>
      <c r="D5977" s="5">
        <v>50286.332624991</v>
      </c>
      <c r="E5977" s="2">
        <f t="shared" si="188"/>
        <v>0.478822341581303</v>
      </c>
      <c r="F5977" s="2">
        <f t="shared" si="189"/>
        <v>35770.3494848792</v>
      </c>
    </row>
    <row r="5978" spans="1:6">
      <c r="A5978" s="5">
        <v>0.66401502121056</v>
      </c>
      <c r="B5978" s="5">
        <v>18899.3080927308</v>
      </c>
      <c r="C5978" s="5">
        <v>1.16832645587341</v>
      </c>
      <c r="D5978" s="5">
        <v>57694.9928227933</v>
      </c>
      <c r="E5978" s="2">
        <f t="shared" si="188"/>
        <v>0.50431143466285</v>
      </c>
      <c r="F5978" s="2">
        <f t="shared" si="189"/>
        <v>38795.6847300625</v>
      </c>
    </row>
    <row r="5979" spans="1:6">
      <c r="A5979" s="5">
        <v>0.720305065362615</v>
      </c>
      <c r="B5979" s="5">
        <v>15338.3175958659</v>
      </c>
      <c r="C5979" s="5">
        <v>1.24825155377446</v>
      </c>
      <c r="D5979" s="5">
        <v>51855.7924573948</v>
      </c>
      <c r="E5979" s="2">
        <f t="shared" si="188"/>
        <v>0.527946488411845</v>
      </c>
      <c r="F5979" s="2">
        <f t="shared" si="189"/>
        <v>36517.4748615289</v>
      </c>
    </row>
    <row r="5980" spans="1:6">
      <c r="A5980" s="5">
        <v>0.677465539094272</v>
      </c>
      <c r="B5980" s="5">
        <v>17565.9997637814</v>
      </c>
      <c r="C5980" s="5">
        <v>1.1631481633327</v>
      </c>
      <c r="D5980" s="5">
        <v>55190.1055132887</v>
      </c>
      <c r="E5980" s="2">
        <f t="shared" si="188"/>
        <v>0.485682624238428</v>
      </c>
      <c r="F5980" s="2">
        <f t="shared" si="189"/>
        <v>37624.1057495073</v>
      </c>
    </row>
    <row r="5981" spans="1:6">
      <c r="A5981" s="5">
        <v>0.717840572299585</v>
      </c>
      <c r="B5981" s="5">
        <v>22968.319784306</v>
      </c>
      <c r="C5981" s="5">
        <v>1.250170350707</v>
      </c>
      <c r="D5981" s="5">
        <v>61104.478709617</v>
      </c>
      <c r="E5981" s="2">
        <f t="shared" si="188"/>
        <v>0.532329778407415</v>
      </c>
      <c r="F5981" s="2">
        <f t="shared" si="189"/>
        <v>38136.158925311</v>
      </c>
    </row>
    <row r="5982" spans="1:6">
      <c r="A5982" s="5">
        <v>0.701942350146777</v>
      </c>
      <c r="B5982" s="5">
        <v>16050.8488570089</v>
      </c>
      <c r="C5982" s="5">
        <v>1.21444067247396</v>
      </c>
      <c r="D5982" s="5">
        <v>52540.967049923</v>
      </c>
      <c r="E5982" s="2">
        <f t="shared" si="188"/>
        <v>0.512498322327183</v>
      </c>
      <c r="F5982" s="2">
        <f t="shared" si="189"/>
        <v>36490.1181929141</v>
      </c>
    </row>
    <row r="5983" spans="1:6">
      <c r="A5983" s="5">
        <v>0.686936719931102</v>
      </c>
      <c r="B5983" s="5">
        <v>18577.7094527516</v>
      </c>
      <c r="C5983" s="5">
        <v>1.18690265002622</v>
      </c>
      <c r="D5983" s="5">
        <v>55622.0156464787</v>
      </c>
      <c r="E5983" s="2">
        <f t="shared" si="188"/>
        <v>0.499965930095118</v>
      </c>
      <c r="F5983" s="2">
        <f t="shared" si="189"/>
        <v>37044.3061937271</v>
      </c>
    </row>
    <row r="5984" spans="1:6">
      <c r="A5984" s="5">
        <v>0.709891979156289</v>
      </c>
      <c r="B5984" s="5">
        <v>20429.571288761</v>
      </c>
      <c r="C5984" s="5">
        <v>1.25965215563513</v>
      </c>
      <c r="D5984" s="5">
        <v>57530.4373408516</v>
      </c>
      <c r="E5984" s="2">
        <f t="shared" si="188"/>
        <v>0.549760176478841</v>
      </c>
      <c r="F5984" s="2">
        <f t="shared" si="189"/>
        <v>37100.8660520906</v>
      </c>
    </row>
    <row r="5985" spans="1:6">
      <c r="A5985" s="5">
        <v>0.714489610604161</v>
      </c>
      <c r="B5985" s="5">
        <v>22169.0627367124</v>
      </c>
      <c r="C5985" s="5">
        <v>1.23882684004653</v>
      </c>
      <c r="D5985" s="5">
        <v>61159.2414445016</v>
      </c>
      <c r="E5985" s="2">
        <f t="shared" si="188"/>
        <v>0.524337229442369</v>
      </c>
      <c r="F5985" s="2">
        <f t="shared" si="189"/>
        <v>38990.1787077892</v>
      </c>
    </row>
    <row r="5986" spans="1:6">
      <c r="A5986" s="5">
        <v>0.669340336085263</v>
      </c>
      <c r="B5986" s="5">
        <v>23434.859312631</v>
      </c>
      <c r="C5986" s="5">
        <v>1.13068720014061</v>
      </c>
      <c r="D5986" s="5">
        <v>57848.6022710368</v>
      </c>
      <c r="E5986" s="2">
        <f t="shared" si="188"/>
        <v>0.461346864055347</v>
      </c>
      <c r="F5986" s="2">
        <f t="shared" si="189"/>
        <v>34413.7429584058</v>
      </c>
    </row>
    <row r="5987" spans="1:6">
      <c r="A5987" s="5">
        <v>0.705947300680625</v>
      </c>
      <c r="B5987" s="5">
        <v>14671.8163972975</v>
      </c>
      <c r="C5987" s="5">
        <v>1.22556219682837</v>
      </c>
      <c r="D5987" s="5">
        <v>51473.5339230519</v>
      </c>
      <c r="E5987" s="2">
        <f t="shared" si="188"/>
        <v>0.519614896147745</v>
      </c>
      <c r="F5987" s="2">
        <f t="shared" si="189"/>
        <v>36801.7175257544</v>
      </c>
    </row>
    <row r="5988" spans="1:6">
      <c r="A5988" s="5">
        <v>0.695363083277553</v>
      </c>
      <c r="B5988" s="5">
        <v>22725.5689421312</v>
      </c>
      <c r="C5988" s="5">
        <v>1.2272615810953</v>
      </c>
      <c r="D5988" s="5">
        <v>62870.0437531177</v>
      </c>
      <c r="E5988" s="2">
        <f t="shared" si="188"/>
        <v>0.531898497817747</v>
      </c>
      <c r="F5988" s="2">
        <f t="shared" si="189"/>
        <v>40144.4748109865</v>
      </c>
    </row>
    <row r="5989" spans="1:6">
      <c r="A5989" s="5">
        <v>0.680782719920129</v>
      </c>
      <c r="B5989" s="5">
        <v>18429.4393430386</v>
      </c>
      <c r="C5989" s="5">
        <v>1.15923339602737</v>
      </c>
      <c r="D5989" s="5">
        <v>54228.8488155192</v>
      </c>
      <c r="E5989" s="2">
        <f t="shared" si="188"/>
        <v>0.478450676107241</v>
      </c>
      <c r="F5989" s="2">
        <f t="shared" si="189"/>
        <v>35799.4094724806</v>
      </c>
    </row>
    <row r="5990" spans="1:6">
      <c r="A5990" s="5">
        <v>0.68446334433675</v>
      </c>
      <c r="B5990" s="5">
        <v>18628.7533230693</v>
      </c>
      <c r="C5990" s="5">
        <v>1.17026953514273</v>
      </c>
      <c r="D5990" s="5">
        <v>56902.9246805348</v>
      </c>
      <c r="E5990" s="2">
        <f t="shared" si="188"/>
        <v>0.48580619080598</v>
      </c>
      <c r="F5990" s="2">
        <f t="shared" si="189"/>
        <v>38274.1713574655</v>
      </c>
    </row>
    <row r="5991" spans="1:6">
      <c r="A5991" s="5">
        <v>0.663359015244659</v>
      </c>
      <c r="B5991" s="5">
        <v>23974.8986955322</v>
      </c>
      <c r="C5991" s="5">
        <v>1.12054736666051</v>
      </c>
      <c r="D5991" s="5">
        <v>61808.0692514941</v>
      </c>
      <c r="E5991" s="2">
        <f t="shared" si="188"/>
        <v>0.457188351415851</v>
      </c>
      <c r="F5991" s="2">
        <f t="shared" si="189"/>
        <v>37833.1705559619</v>
      </c>
    </row>
    <row r="5992" spans="1:6">
      <c r="A5992" s="5">
        <v>0.687415913039732</v>
      </c>
      <c r="B5992" s="5">
        <v>24207.1672557871</v>
      </c>
      <c r="C5992" s="5">
        <v>1.19044986074472</v>
      </c>
      <c r="D5992" s="5">
        <v>64706.4220631557</v>
      </c>
      <c r="E5992" s="2">
        <f t="shared" si="188"/>
        <v>0.503033947704988</v>
      </c>
      <c r="F5992" s="2">
        <f t="shared" si="189"/>
        <v>40499.2548073686</v>
      </c>
    </row>
    <row r="5993" spans="1:6">
      <c r="A5993" s="5">
        <v>0.742036009073891</v>
      </c>
      <c r="B5993" s="5">
        <v>20390.2174430422</v>
      </c>
      <c r="C5993" s="5">
        <v>1.26379353979225</v>
      </c>
      <c r="D5993" s="5">
        <v>55058.418246198</v>
      </c>
      <c r="E5993" s="2">
        <f t="shared" si="188"/>
        <v>0.521757530718359</v>
      </c>
      <c r="F5993" s="2">
        <f t="shared" si="189"/>
        <v>34668.2008031558</v>
      </c>
    </row>
    <row r="5994" spans="1:6">
      <c r="A5994" s="5">
        <v>0.688596724519034</v>
      </c>
      <c r="B5994" s="5">
        <v>22107.5898965178</v>
      </c>
      <c r="C5994" s="5">
        <v>1.18233460761228</v>
      </c>
      <c r="D5994" s="5">
        <v>58591.7283256315</v>
      </c>
      <c r="E5994" s="2">
        <f t="shared" si="188"/>
        <v>0.493737883093246</v>
      </c>
      <c r="F5994" s="2">
        <f t="shared" si="189"/>
        <v>36484.1384291137</v>
      </c>
    </row>
    <row r="5995" spans="1:6">
      <c r="A5995" s="5">
        <v>0.728000776541747</v>
      </c>
      <c r="B5995" s="5">
        <v>18496.8277650066</v>
      </c>
      <c r="C5995" s="5">
        <v>1.23920318349507</v>
      </c>
      <c r="D5995" s="5">
        <v>55358.7937823536</v>
      </c>
      <c r="E5995" s="2">
        <f t="shared" si="188"/>
        <v>0.511202406953323</v>
      </c>
      <c r="F5995" s="2">
        <f t="shared" si="189"/>
        <v>36861.966017347</v>
      </c>
    </row>
    <row r="5996" spans="1:6">
      <c r="A5996" s="5">
        <v>0.665102406423727</v>
      </c>
      <c r="B5996" s="5">
        <v>21771.5667039401</v>
      </c>
      <c r="C5996" s="5">
        <v>1.16856856388998</v>
      </c>
      <c r="D5996" s="5">
        <v>58156.1442220876</v>
      </c>
      <c r="E5996" s="2">
        <f t="shared" si="188"/>
        <v>0.503466157466253</v>
      </c>
      <c r="F5996" s="2">
        <f t="shared" si="189"/>
        <v>36384.5775181475</v>
      </c>
    </row>
    <row r="5997" spans="1:6">
      <c r="A5997" s="5">
        <v>0.665540575936945</v>
      </c>
      <c r="B5997" s="5">
        <v>19660.0690540715</v>
      </c>
      <c r="C5997" s="5">
        <v>1.17822076681495</v>
      </c>
      <c r="D5997" s="5">
        <v>54780.2464146472</v>
      </c>
      <c r="E5997" s="2">
        <f t="shared" si="188"/>
        <v>0.512680190878005</v>
      </c>
      <c r="F5997" s="2">
        <f t="shared" si="189"/>
        <v>35120.1773605757</v>
      </c>
    </row>
    <row r="5998" spans="1:6">
      <c r="A5998" s="5">
        <v>0.653630276799207</v>
      </c>
      <c r="B5998" s="5">
        <v>22751.3087692607</v>
      </c>
      <c r="C5998" s="5">
        <v>1.12022792739913</v>
      </c>
      <c r="D5998" s="5">
        <v>59782.2209729663</v>
      </c>
      <c r="E5998" s="2">
        <f t="shared" si="188"/>
        <v>0.466597650599923</v>
      </c>
      <c r="F5998" s="2">
        <f t="shared" si="189"/>
        <v>37030.9122037056</v>
      </c>
    </row>
    <row r="5999" spans="1:6">
      <c r="A5999" s="5">
        <v>0.71032170126866</v>
      </c>
      <c r="B5999" s="5">
        <v>19835.01818584</v>
      </c>
      <c r="C5999" s="5">
        <v>1.21391437793396</v>
      </c>
      <c r="D5999" s="5">
        <v>55618.5382254117</v>
      </c>
      <c r="E5999" s="2">
        <f t="shared" si="188"/>
        <v>0.5035926766653</v>
      </c>
      <c r="F5999" s="2">
        <f t="shared" si="189"/>
        <v>35783.5200395717</v>
      </c>
    </row>
    <row r="6000" spans="1:6">
      <c r="A6000" s="5">
        <v>0.699707437170724</v>
      </c>
      <c r="B6000" s="5">
        <v>18815.0343462372</v>
      </c>
      <c r="C6000" s="5">
        <v>1.21347445538708</v>
      </c>
      <c r="D6000" s="5">
        <v>54284.8406226869</v>
      </c>
      <c r="E6000" s="2">
        <f t="shared" si="188"/>
        <v>0.513767018216356</v>
      </c>
      <c r="F6000" s="2">
        <f t="shared" si="189"/>
        <v>35469.8062764497</v>
      </c>
    </row>
    <row r="6001" spans="1:6">
      <c r="A6001" s="5">
        <v>0.763466131931453</v>
      </c>
      <c r="B6001" s="5">
        <v>21980.0426688498</v>
      </c>
      <c r="C6001" s="5">
        <v>1.3274698054784</v>
      </c>
      <c r="D6001" s="5">
        <v>61416.511219771</v>
      </c>
      <c r="E6001" s="2">
        <f t="shared" si="188"/>
        <v>0.564003673546947</v>
      </c>
      <c r="F6001" s="2">
        <f t="shared" si="189"/>
        <v>39436.4685509212</v>
      </c>
    </row>
    <row r="6002" spans="1:6">
      <c r="A6002" s="5">
        <v>0.700998061965242</v>
      </c>
      <c r="B6002" s="5">
        <v>22357.2682842366</v>
      </c>
      <c r="C6002" s="5">
        <v>1.22127638888353</v>
      </c>
      <c r="D6002" s="5">
        <v>59680.027188963</v>
      </c>
      <c r="E6002" s="2">
        <f t="shared" si="188"/>
        <v>0.520278326918288</v>
      </c>
      <c r="F6002" s="2">
        <f t="shared" si="189"/>
        <v>37322.7589047264</v>
      </c>
    </row>
    <row r="6003" spans="1:6">
      <c r="A6003" s="5">
        <v>0.653088378570154</v>
      </c>
      <c r="B6003" s="5">
        <v>17186.5617665851</v>
      </c>
      <c r="C6003" s="5">
        <v>1.12864974663149</v>
      </c>
      <c r="D6003" s="5">
        <v>52853.0697722464</v>
      </c>
      <c r="E6003" s="2">
        <f t="shared" si="188"/>
        <v>0.475561368061336</v>
      </c>
      <c r="F6003" s="2">
        <f t="shared" si="189"/>
        <v>35666.5080056613</v>
      </c>
    </row>
    <row r="6004" spans="1:6">
      <c r="A6004" s="5">
        <v>0.683787169659396</v>
      </c>
      <c r="B6004" s="5">
        <v>18963.9709706999</v>
      </c>
      <c r="C6004" s="5">
        <v>1.1972069775823</v>
      </c>
      <c r="D6004" s="5">
        <v>54175.6812281159</v>
      </c>
      <c r="E6004" s="2">
        <f t="shared" si="188"/>
        <v>0.513419807922904</v>
      </c>
      <c r="F6004" s="2">
        <f t="shared" si="189"/>
        <v>35211.710257416</v>
      </c>
    </row>
    <row r="6005" spans="1:6">
      <c r="A6005" s="5">
        <v>0.687270556323192</v>
      </c>
      <c r="B6005" s="5">
        <v>23572.9952880603</v>
      </c>
      <c r="C6005" s="5">
        <v>1.20831173007679</v>
      </c>
      <c r="D6005" s="5">
        <v>60489.3636609814</v>
      </c>
      <c r="E6005" s="2">
        <f t="shared" si="188"/>
        <v>0.521041173753598</v>
      </c>
      <c r="F6005" s="2">
        <f t="shared" si="189"/>
        <v>36916.3683729211</v>
      </c>
    </row>
    <row r="6006" spans="1:6">
      <c r="A6006" s="5">
        <v>0.723115442995873</v>
      </c>
      <c r="B6006" s="5">
        <v>21127.6153894306</v>
      </c>
      <c r="C6006" s="5">
        <v>1.2827887898481</v>
      </c>
      <c r="D6006" s="5">
        <v>59215.8055365046</v>
      </c>
      <c r="E6006" s="2">
        <f t="shared" si="188"/>
        <v>0.559673346852227</v>
      </c>
      <c r="F6006" s="2">
        <f t="shared" si="189"/>
        <v>38088.190147074</v>
      </c>
    </row>
    <row r="6007" spans="1:6">
      <c r="A6007" s="5">
        <v>0.700242379571778</v>
      </c>
      <c r="B6007" s="5">
        <v>22674.6940071326</v>
      </c>
      <c r="C6007" s="5">
        <v>1.18419992462096</v>
      </c>
      <c r="D6007" s="5">
        <v>60455.7166681645</v>
      </c>
      <c r="E6007" s="2">
        <f t="shared" si="188"/>
        <v>0.483957545049182</v>
      </c>
      <c r="F6007" s="2">
        <f t="shared" si="189"/>
        <v>37781.0226610319</v>
      </c>
    </row>
    <row r="6008" spans="1:6">
      <c r="A6008" s="5">
        <v>0.701279039432308</v>
      </c>
      <c r="B6008" s="5">
        <v>23178.7961257184</v>
      </c>
      <c r="C6008" s="5">
        <v>1.23667466499823</v>
      </c>
      <c r="D6008" s="5">
        <v>60770.9562112406</v>
      </c>
      <c r="E6008" s="2">
        <f t="shared" si="188"/>
        <v>0.535395625565922</v>
      </c>
      <c r="F6008" s="2">
        <f t="shared" si="189"/>
        <v>37592.1600855222</v>
      </c>
    </row>
    <row r="6009" spans="1:6">
      <c r="A6009" s="5">
        <v>0.701285584306768</v>
      </c>
      <c r="B6009" s="5">
        <v>21301.8420114553</v>
      </c>
      <c r="C6009" s="5">
        <v>1.24051650637591</v>
      </c>
      <c r="D6009" s="5">
        <v>60489.8816102239</v>
      </c>
      <c r="E6009" s="2">
        <f t="shared" si="188"/>
        <v>0.539230922069142</v>
      </c>
      <c r="F6009" s="2">
        <f t="shared" si="189"/>
        <v>39188.0395987686</v>
      </c>
    </row>
    <row r="6010" spans="1:6">
      <c r="A6010" s="5">
        <v>0.688101654069649</v>
      </c>
      <c r="B6010" s="5">
        <v>23858.9756722792</v>
      </c>
      <c r="C6010" s="5">
        <v>1.19703746864902</v>
      </c>
      <c r="D6010" s="5">
        <v>61793.9434183617</v>
      </c>
      <c r="E6010" s="2">
        <f t="shared" si="188"/>
        <v>0.508935814579371</v>
      </c>
      <c r="F6010" s="2">
        <f t="shared" si="189"/>
        <v>37934.9677460825</v>
      </c>
    </row>
    <row r="6011" spans="1:6">
      <c r="A6011" s="5">
        <v>0.708229989845116</v>
      </c>
      <c r="B6011" s="5">
        <v>20816.540831906</v>
      </c>
      <c r="C6011" s="5">
        <v>1.20939314954935</v>
      </c>
      <c r="D6011" s="5">
        <v>59567.8952723641</v>
      </c>
      <c r="E6011" s="2">
        <f t="shared" si="188"/>
        <v>0.501163159704234</v>
      </c>
      <c r="F6011" s="2">
        <f t="shared" si="189"/>
        <v>38751.3544404581</v>
      </c>
    </row>
    <row r="6012" spans="1:6">
      <c r="A6012" s="5">
        <v>0.675365205708278</v>
      </c>
      <c r="B6012" s="5">
        <v>22192.7696004974</v>
      </c>
      <c r="C6012" s="5">
        <v>1.19864621131863</v>
      </c>
      <c r="D6012" s="5">
        <v>61762.2786871371</v>
      </c>
      <c r="E6012" s="2">
        <f t="shared" si="188"/>
        <v>0.523281005610352</v>
      </c>
      <c r="F6012" s="2">
        <f t="shared" si="189"/>
        <v>39569.5090866397</v>
      </c>
    </row>
    <row r="6013" spans="1:6">
      <c r="A6013" s="5">
        <v>0.696417018697821</v>
      </c>
      <c r="B6013" s="5">
        <v>19887.8609972453</v>
      </c>
      <c r="C6013" s="5">
        <v>1.22904549991798</v>
      </c>
      <c r="D6013" s="5">
        <v>54875.123095591</v>
      </c>
      <c r="E6013" s="2">
        <f t="shared" si="188"/>
        <v>0.532628481220159</v>
      </c>
      <c r="F6013" s="2">
        <f t="shared" si="189"/>
        <v>34987.2620983457</v>
      </c>
    </row>
    <row r="6014" spans="1:6">
      <c r="A6014" s="5">
        <v>0.686016411055608</v>
      </c>
      <c r="B6014" s="5">
        <v>16713.2186324275</v>
      </c>
      <c r="C6014" s="5">
        <v>1.1778222721759</v>
      </c>
      <c r="D6014" s="5">
        <v>52794.2423850496</v>
      </c>
      <c r="E6014" s="2">
        <f t="shared" si="188"/>
        <v>0.491805861120292</v>
      </c>
      <c r="F6014" s="2">
        <f t="shared" si="189"/>
        <v>36081.0237526221</v>
      </c>
    </row>
    <row r="6015" spans="1:6">
      <c r="A6015" s="5">
        <v>0.725014071845211</v>
      </c>
      <c r="B6015" s="5">
        <v>20475.2066400085</v>
      </c>
      <c r="C6015" s="5">
        <v>1.26142945926919</v>
      </c>
      <c r="D6015" s="5">
        <v>58459.2071607739</v>
      </c>
      <c r="E6015" s="2">
        <f t="shared" si="188"/>
        <v>0.536415387423979</v>
      </c>
      <c r="F6015" s="2">
        <f t="shared" si="189"/>
        <v>37984.0005207654</v>
      </c>
    </row>
    <row r="6016" spans="1:6">
      <c r="A6016" s="5">
        <v>0.6729208757703</v>
      </c>
      <c r="B6016" s="5">
        <v>17976.9614679308</v>
      </c>
      <c r="C6016" s="5">
        <v>1.17627634324307</v>
      </c>
      <c r="D6016" s="5">
        <v>55563.7744650807</v>
      </c>
      <c r="E6016" s="2">
        <f t="shared" si="188"/>
        <v>0.50335546747277</v>
      </c>
      <c r="F6016" s="2">
        <f t="shared" si="189"/>
        <v>37586.8129971499</v>
      </c>
    </row>
    <row r="6017" spans="1:6">
      <c r="A6017" s="5">
        <v>0.687155670593162</v>
      </c>
      <c r="B6017" s="5">
        <v>19381.2948736591</v>
      </c>
      <c r="C6017" s="5">
        <v>1.19541653595215</v>
      </c>
      <c r="D6017" s="5">
        <v>57895.5850035007</v>
      </c>
      <c r="E6017" s="2">
        <f t="shared" si="188"/>
        <v>0.508260865358988</v>
      </c>
      <c r="F6017" s="2">
        <f t="shared" si="189"/>
        <v>38514.2901298416</v>
      </c>
    </row>
    <row r="6018" spans="1:6">
      <c r="A6018" s="5">
        <v>0.703714395305015</v>
      </c>
      <c r="B6018" s="5">
        <v>25162.1192502066</v>
      </c>
      <c r="C6018" s="5">
        <v>1.23660567550548</v>
      </c>
      <c r="D6018" s="5">
        <v>62500.5163401098</v>
      </c>
      <c r="E6018" s="2">
        <f t="shared" si="188"/>
        <v>0.532891280200465</v>
      </c>
      <c r="F6018" s="2">
        <f t="shared" si="189"/>
        <v>37338.3970899032</v>
      </c>
    </row>
    <row r="6019" spans="1:6">
      <c r="A6019" s="5">
        <v>0.671166358911507</v>
      </c>
      <c r="B6019" s="5">
        <v>23383.0864098434</v>
      </c>
      <c r="C6019" s="5">
        <v>1.17030095190663</v>
      </c>
      <c r="D6019" s="5">
        <v>61348.8409592612</v>
      </c>
      <c r="E6019" s="2">
        <f t="shared" si="188"/>
        <v>0.499134592995123</v>
      </c>
      <c r="F6019" s="2">
        <f t="shared" si="189"/>
        <v>37965.7545494178</v>
      </c>
    </row>
    <row r="6020" spans="1:6">
      <c r="A6020" s="5">
        <v>0.654295689934288</v>
      </c>
      <c r="B6020" s="5">
        <v>22727.7067374042</v>
      </c>
      <c r="C6020" s="5">
        <v>1.11971439356154</v>
      </c>
      <c r="D6020" s="5">
        <v>61904.0345492873</v>
      </c>
      <c r="E6020" s="2">
        <f t="shared" ref="E6020:E6083" si="190">C6020-A6020</f>
        <v>0.465418703627252</v>
      </c>
      <c r="F6020" s="2">
        <f t="shared" ref="F6020:F6083" si="191">D6020-B6020</f>
        <v>39176.3278118831</v>
      </c>
    </row>
    <row r="6021" spans="1:6">
      <c r="A6021" s="5">
        <v>0.660420718678224</v>
      </c>
      <c r="B6021" s="5">
        <v>20300.4970873098</v>
      </c>
      <c r="C6021" s="5">
        <v>1.10625666792021</v>
      </c>
      <c r="D6021" s="5">
        <v>55336.2329493411</v>
      </c>
      <c r="E6021" s="2">
        <f t="shared" si="190"/>
        <v>0.445835949241986</v>
      </c>
      <c r="F6021" s="2">
        <f t="shared" si="191"/>
        <v>35035.7358620313</v>
      </c>
    </row>
    <row r="6022" spans="1:6">
      <c r="A6022" s="5">
        <v>0.707679229915738</v>
      </c>
      <c r="B6022" s="5">
        <v>24965.5510247325</v>
      </c>
      <c r="C6022" s="5">
        <v>1.20045500650223</v>
      </c>
      <c r="D6022" s="5">
        <v>64135.662261638</v>
      </c>
      <c r="E6022" s="2">
        <f t="shared" si="190"/>
        <v>0.492775776586492</v>
      </c>
      <c r="F6022" s="2">
        <f t="shared" si="191"/>
        <v>39170.1112369055</v>
      </c>
    </row>
    <row r="6023" spans="1:6">
      <c r="A6023" s="5">
        <v>0.708744170195931</v>
      </c>
      <c r="B6023" s="5">
        <v>20547.4893792757</v>
      </c>
      <c r="C6023" s="5">
        <v>1.25161423771708</v>
      </c>
      <c r="D6023" s="5">
        <v>57289.9525907941</v>
      </c>
      <c r="E6023" s="2">
        <f t="shared" si="190"/>
        <v>0.542870067521149</v>
      </c>
      <c r="F6023" s="2">
        <f t="shared" si="191"/>
        <v>36742.4632115184</v>
      </c>
    </row>
    <row r="6024" spans="1:6">
      <c r="A6024" s="5">
        <v>0.731873750254258</v>
      </c>
      <c r="B6024" s="5">
        <v>16672.8240625295</v>
      </c>
      <c r="C6024" s="5">
        <v>1.26993970362974</v>
      </c>
      <c r="D6024" s="5">
        <v>52210.6891100878</v>
      </c>
      <c r="E6024" s="2">
        <f t="shared" si="190"/>
        <v>0.538065953375482</v>
      </c>
      <c r="F6024" s="2">
        <f t="shared" si="191"/>
        <v>35537.8650475583</v>
      </c>
    </row>
    <row r="6025" spans="1:6">
      <c r="A6025" s="5">
        <v>0.624152764166303</v>
      </c>
      <c r="B6025" s="5">
        <v>18943.3732117578</v>
      </c>
      <c r="C6025" s="5">
        <v>1.08706966541915</v>
      </c>
      <c r="D6025" s="5">
        <v>55821.8533680412</v>
      </c>
      <c r="E6025" s="2">
        <f t="shared" si="190"/>
        <v>0.462916901252847</v>
      </c>
      <c r="F6025" s="2">
        <f t="shared" si="191"/>
        <v>36878.4801562834</v>
      </c>
    </row>
    <row r="6026" spans="1:6">
      <c r="A6026" s="5">
        <v>0.681471538623729</v>
      </c>
      <c r="B6026" s="5">
        <v>18423.8634113139</v>
      </c>
      <c r="C6026" s="5">
        <v>1.1746391931694</v>
      </c>
      <c r="D6026" s="5">
        <v>55244.3331952952</v>
      </c>
      <c r="E6026" s="2">
        <f t="shared" si="190"/>
        <v>0.493167654545671</v>
      </c>
      <c r="F6026" s="2">
        <f t="shared" si="191"/>
        <v>36820.4697839813</v>
      </c>
    </row>
    <row r="6027" spans="1:6">
      <c r="A6027" s="5">
        <v>0.717218009950108</v>
      </c>
      <c r="B6027" s="5">
        <v>21359.3332836959</v>
      </c>
      <c r="C6027" s="5">
        <v>1.21493744002412</v>
      </c>
      <c r="D6027" s="5">
        <v>56549.0720192098</v>
      </c>
      <c r="E6027" s="2">
        <f t="shared" si="190"/>
        <v>0.497719430074012</v>
      </c>
      <c r="F6027" s="2">
        <f t="shared" si="191"/>
        <v>35189.7387355139</v>
      </c>
    </row>
    <row r="6028" spans="1:6">
      <c r="A6028" s="5">
        <v>0.696884074164454</v>
      </c>
      <c r="B6028" s="5">
        <v>19109.9183234233</v>
      </c>
      <c r="C6028" s="5">
        <v>1.2068131861074</v>
      </c>
      <c r="D6028" s="5">
        <v>57439.8239644105</v>
      </c>
      <c r="E6028" s="2">
        <f t="shared" si="190"/>
        <v>0.509929111942946</v>
      </c>
      <c r="F6028" s="2">
        <f t="shared" si="191"/>
        <v>38329.9056409872</v>
      </c>
    </row>
    <row r="6029" spans="1:6">
      <c r="A6029" s="5">
        <v>0.703637081779569</v>
      </c>
      <c r="B6029" s="5">
        <v>26878.1494166302</v>
      </c>
      <c r="C6029" s="5">
        <v>1.22337866138645</v>
      </c>
      <c r="D6029" s="5">
        <v>67802.4096858006</v>
      </c>
      <c r="E6029" s="2">
        <f t="shared" si="190"/>
        <v>0.519741579606881</v>
      </c>
      <c r="F6029" s="2">
        <f t="shared" si="191"/>
        <v>40924.2602691704</v>
      </c>
    </row>
    <row r="6030" spans="1:6">
      <c r="A6030" s="5">
        <v>0.729464693688336</v>
      </c>
      <c r="B6030" s="5">
        <v>19728.7051893392</v>
      </c>
      <c r="C6030" s="5">
        <v>1.26820141643392</v>
      </c>
      <c r="D6030" s="5">
        <v>57942.2788295767</v>
      </c>
      <c r="E6030" s="2">
        <f t="shared" si="190"/>
        <v>0.538736722745584</v>
      </c>
      <c r="F6030" s="2">
        <f t="shared" si="191"/>
        <v>38213.5736402375</v>
      </c>
    </row>
    <row r="6031" spans="1:6">
      <c r="A6031" s="5">
        <v>0.744903939152083</v>
      </c>
      <c r="B6031" s="5">
        <v>18682.5997740856</v>
      </c>
      <c r="C6031" s="5">
        <v>1.27717715198841</v>
      </c>
      <c r="D6031" s="5">
        <v>55316.906263416</v>
      </c>
      <c r="E6031" s="2">
        <f t="shared" si="190"/>
        <v>0.532273212836327</v>
      </c>
      <c r="F6031" s="2">
        <f t="shared" si="191"/>
        <v>36634.3064893304</v>
      </c>
    </row>
    <row r="6032" spans="1:6">
      <c r="A6032" s="5">
        <v>0.721075699075105</v>
      </c>
      <c r="B6032" s="5">
        <v>15908.7681773716</v>
      </c>
      <c r="C6032" s="5">
        <v>1.22665667733237</v>
      </c>
      <c r="D6032" s="5">
        <v>51617.8454376404</v>
      </c>
      <c r="E6032" s="2">
        <f t="shared" si="190"/>
        <v>0.505580978257265</v>
      </c>
      <c r="F6032" s="2">
        <f t="shared" si="191"/>
        <v>35709.0772602688</v>
      </c>
    </row>
    <row r="6033" spans="1:6">
      <c r="A6033" s="5">
        <v>0.720225986859383</v>
      </c>
      <c r="B6033" s="5">
        <v>27907.1572880007</v>
      </c>
      <c r="C6033" s="5">
        <v>1.24452815907024</v>
      </c>
      <c r="D6033" s="5">
        <v>68267.2279674525</v>
      </c>
      <c r="E6033" s="2">
        <f t="shared" si="190"/>
        <v>0.524302172210857</v>
      </c>
      <c r="F6033" s="2">
        <f t="shared" si="191"/>
        <v>40360.0706794518</v>
      </c>
    </row>
    <row r="6034" spans="1:6">
      <c r="A6034" s="5">
        <v>0.661058562828733</v>
      </c>
      <c r="B6034" s="5">
        <v>25502.8244406367</v>
      </c>
      <c r="C6034" s="5">
        <v>1.13640053478001</v>
      </c>
      <c r="D6034" s="5">
        <v>65400.3980273815</v>
      </c>
      <c r="E6034" s="2">
        <f t="shared" si="190"/>
        <v>0.475341971951277</v>
      </c>
      <c r="F6034" s="2">
        <f t="shared" si="191"/>
        <v>39897.5735867448</v>
      </c>
    </row>
    <row r="6035" spans="1:6">
      <c r="A6035" s="5">
        <v>0.756934688789566</v>
      </c>
      <c r="B6035" s="5">
        <v>17030.0490207067</v>
      </c>
      <c r="C6035" s="5">
        <v>1.28684009200844</v>
      </c>
      <c r="D6035" s="5">
        <v>52979.9701770092</v>
      </c>
      <c r="E6035" s="2">
        <f t="shared" si="190"/>
        <v>0.529905403218874</v>
      </c>
      <c r="F6035" s="2">
        <f t="shared" si="191"/>
        <v>35949.9211563025</v>
      </c>
    </row>
    <row r="6036" spans="1:6">
      <c r="A6036" s="5">
        <v>0.700612164851684</v>
      </c>
      <c r="B6036" s="5">
        <v>18788.6188165655</v>
      </c>
      <c r="C6036" s="5">
        <v>1.2301646470427</v>
      </c>
      <c r="D6036" s="5">
        <v>54569.2680902082</v>
      </c>
      <c r="E6036" s="2">
        <f t="shared" si="190"/>
        <v>0.529552482191016</v>
      </c>
      <c r="F6036" s="2">
        <f t="shared" si="191"/>
        <v>35780.6492736427</v>
      </c>
    </row>
    <row r="6037" spans="1:6">
      <c r="A6037" s="5">
        <v>0.680365184547658</v>
      </c>
      <c r="B6037" s="5">
        <v>15945.503344881</v>
      </c>
      <c r="C6037" s="5">
        <v>1.15977849177237</v>
      </c>
      <c r="D6037" s="5">
        <v>51978.1126305331</v>
      </c>
      <c r="E6037" s="2">
        <f t="shared" si="190"/>
        <v>0.479413307224712</v>
      </c>
      <c r="F6037" s="2">
        <f t="shared" si="191"/>
        <v>36032.6092856521</v>
      </c>
    </row>
    <row r="6038" spans="1:6">
      <c r="A6038" s="5">
        <v>0.706737157212166</v>
      </c>
      <c r="B6038" s="5">
        <v>20979.9619583652</v>
      </c>
      <c r="C6038" s="5">
        <v>1.21589935603951</v>
      </c>
      <c r="D6038" s="5">
        <v>59291.9785735756</v>
      </c>
      <c r="E6038" s="2">
        <f t="shared" si="190"/>
        <v>0.509162198827344</v>
      </c>
      <c r="F6038" s="2">
        <f t="shared" si="191"/>
        <v>38312.0166152104</v>
      </c>
    </row>
    <row r="6039" spans="1:6">
      <c r="A6039" s="5">
        <v>0.713058969352506</v>
      </c>
      <c r="B6039" s="5">
        <v>23377.6032086663</v>
      </c>
      <c r="C6039" s="5">
        <v>1.24978549147975</v>
      </c>
      <c r="D6039" s="5">
        <v>61870.7359332076</v>
      </c>
      <c r="E6039" s="2">
        <f t="shared" si="190"/>
        <v>0.536726522127244</v>
      </c>
      <c r="F6039" s="2">
        <f t="shared" si="191"/>
        <v>38493.1327245413</v>
      </c>
    </row>
    <row r="6040" spans="1:6">
      <c r="A6040" s="5">
        <v>0.716121597346727</v>
      </c>
      <c r="B6040" s="5">
        <v>16248.2418653522</v>
      </c>
      <c r="C6040" s="5">
        <v>1.21177328092384</v>
      </c>
      <c r="D6040" s="5">
        <v>51455.8491597846</v>
      </c>
      <c r="E6040" s="2">
        <f t="shared" si="190"/>
        <v>0.495651683577113</v>
      </c>
      <c r="F6040" s="2">
        <f t="shared" si="191"/>
        <v>35207.6072944324</v>
      </c>
    </row>
    <row r="6041" spans="1:6">
      <c r="A6041" s="5">
        <v>0.69102095229395</v>
      </c>
      <c r="B6041" s="5">
        <v>21223.6271750805</v>
      </c>
      <c r="C6041" s="5">
        <v>1.19077485011163</v>
      </c>
      <c r="D6041" s="5">
        <v>54225.3141085685</v>
      </c>
      <c r="E6041" s="2">
        <f t="shared" si="190"/>
        <v>0.49975389781768</v>
      </c>
      <c r="F6041" s="2">
        <f t="shared" si="191"/>
        <v>33001.686933488</v>
      </c>
    </row>
    <row r="6042" spans="1:6">
      <c r="A6042" s="5">
        <v>0.702460814027427</v>
      </c>
      <c r="B6042" s="5">
        <v>20506.8818545427</v>
      </c>
      <c r="C6042" s="5">
        <v>1.19110378778926</v>
      </c>
      <c r="D6042" s="5">
        <v>56105.3893369452</v>
      </c>
      <c r="E6042" s="2">
        <f t="shared" si="190"/>
        <v>0.488642973761833</v>
      </c>
      <c r="F6042" s="2">
        <f t="shared" si="191"/>
        <v>35598.5074824025</v>
      </c>
    </row>
    <row r="6043" spans="1:6">
      <c r="A6043" s="5">
        <v>0.733771785787885</v>
      </c>
      <c r="B6043" s="5">
        <v>18144.5032863479</v>
      </c>
      <c r="C6043" s="5">
        <v>1.27561096729115</v>
      </c>
      <c r="D6043" s="5">
        <v>55134.5796884954</v>
      </c>
      <c r="E6043" s="2">
        <f t="shared" si="190"/>
        <v>0.541839181503265</v>
      </c>
      <c r="F6043" s="2">
        <f t="shared" si="191"/>
        <v>36990.0764021475</v>
      </c>
    </row>
    <row r="6044" spans="1:6">
      <c r="A6044" s="5">
        <v>0.688634798433105</v>
      </c>
      <c r="B6044" s="5">
        <v>21789.5092806754</v>
      </c>
      <c r="C6044" s="5">
        <v>1.19530510490738</v>
      </c>
      <c r="D6044" s="5">
        <v>61787.0212385922</v>
      </c>
      <c r="E6044" s="2">
        <f t="shared" si="190"/>
        <v>0.506670306474275</v>
      </c>
      <c r="F6044" s="2">
        <f t="shared" si="191"/>
        <v>39997.5119579168</v>
      </c>
    </row>
    <row r="6045" spans="1:6">
      <c r="A6045" s="5">
        <v>0.689815774819853</v>
      </c>
      <c r="B6045" s="5">
        <v>16298.4408569642</v>
      </c>
      <c r="C6045" s="5">
        <v>1.21019637438198</v>
      </c>
      <c r="D6045" s="5">
        <v>51122.668385912</v>
      </c>
      <c r="E6045" s="2">
        <f t="shared" si="190"/>
        <v>0.520380599562127</v>
      </c>
      <c r="F6045" s="2">
        <f t="shared" si="191"/>
        <v>34824.2275289478</v>
      </c>
    </row>
    <row r="6046" spans="1:6">
      <c r="A6046" s="5">
        <v>0.649363230753332</v>
      </c>
      <c r="B6046" s="5">
        <v>17569.7525727087</v>
      </c>
      <c r="C6046" s="5">
        <v>1.11527785246031</v>
      </c>
      <c r="D6046" s="5">
        <v>53920.4925863946</v>
      </c>
      <c r="E6046" s="2">
        <f t="shared" si="190"/>
        <v>0.465914621706978</v>
      </c>
      <c r="F6046" s="2">
        <f t="shared" si="191"/>
        <v>36350.7400136859</v>
      </c>
    </row>
    <row r="6047" spans="1:6">
      <c r="A6047" s="5">
        <v>0.703350444861049</v>
      </c>
      <c r="B6047" s="5">
        <v>16850.2310958929</v>
      </c>
      <c r="C6047" s="5">
        <v>1.22262195051514</v>
      </c>
      <c r="D6047" s="5">
        <v>53812.1822175981</v>
      </c>
      <c r="E6047" s="2">
        <f t="shared" si="190"/>
        <v>0.519271505654091</v>
      </c>
      <c r="F6047" s="2">
        <f t="shared" si="191"/>
        <v>36961.9511217052</v>
      </c>
    </row>
    <row r="6048" spans="1:6">
      <c r="A6048" s="5">
        <v>0.737260441421407</v>
      </c>
      <c r="B6048" s="5">
        <v>21744.9028061767</v>
      </c>
      <c r="C6048" s="5">
        <v>1.28424628047605</v>
      </c>
      <c r="D6048" s="5">
        <v>59648.9867435801</v>
      </c>
      <c r="E6048" s="2">
        <f t="shared" si="190"/>
        <v>0.546985839054643</v>
      </c>
      <c r="F6048" s="2">
        <f t="shared" si="191"/>
        <v>37904.0839374034</v>
      </c>
    </row>
    <row r="6049" spans="1:6">
      <c r="A6049" s="5">
        <v>0.729015798016805</v>
      </c>
      <c r="B6049" s="5">
        <v>20217.2604627278</v>
      </c>
      <c r="C6049" s="5">
        <v>1.27084536165294</v>
      </c>
      <c r="D6049" s="5">
        <v>57877.3789122317</v>
      </c>
      <c r="E6049" s="2">
        <f t="shared" si="190"/>
        <v>0.541829563636135</v>
      </c>
      <c r="F6049" s="2">
        <f t="shared" si="191"/>
        <v>37660.1184495039</v>
      </c>
    </row>
    <row r="6050" spans="1:6">
      <c r="A6050" s="5">
        <v>0.718520448735069</v>
      </c>
      <c r="B6050" s="5">
        <v>18513.1338670347</v>
      </c>
      <c r="C6050" s="5">
        <v>1.25524541535067</v>
      </c>
      <c r="D6050" s="5">
        <v>56891.6633659794</v>
      </c>
      <c r="E6050" s="2">
        <f t="shared" si="190"/>
        <v>0.536724966615601</v>
      </c>
      <c r="F6050" s="2">
        <f t="shared" si="191"/>
        <v>38378.5294989447</v>
      </c>
    </row>
    <row r="6051" spans="1:6">
      <c r="A6051" s="5">
        <v>0.696504576310705</v>
      </c>
      <c r="B6051" s="5">
        <v>15873.4882463555</v>
      </c>
      <c r="C6051" s="5">
        <v>1.1992183572025</v>
      </c>
      <c r="D6051" s="5">
        <v>51252.4413098827</v>
      </c>
      <c r="E6051" s="2">
        <f t="shared" si="190"/>
        <v>0.502713780891795</v>
      </c>
      <c r="F6051" s="2">
        <f t="shared" si="191"/>
        <v>35378.9530635272</v>
      </c>
    </row>
    <row r="6052" spans="1:6">
      <c r="A6052" s="5">
        <v>0.688853518202266</v>
      </c>
      <c r="B6052" s="5">
        <v>20651.6145180726</v>
      </c>
      <c r="C6052" s="5">
        <v>1.21380110587456</v>
      </c>
      <c r="D6052" s="5">
        <v>58933.6872463704</v>
      </c>
      <c r="E6052" s="2">
        <f t="shared" si="190"/>
        <v>0.524947587672294</v>
      </c>
      <c r="F6052" s="2">
        <f t="shared" si="191"/>
        <v>38282.0727282978</v>
      </c>
    </row>
    <row r="6053" spans="1:6">
      <c r="A6053" s="5">
        <v>0.670693871334517</v>
      </c>
      <c r="B6053" s="5">
        <v>22003.1838522679</v>
      </c>
      <c r="C6053" s="5">
        <v>1.16394746162391</v>
      </c>
      <c r="D6053" s="5">
        <v>60627.3350241741</v>
      </c>
      <c r="E6053" s="2">
        <f t="shared" si="190"/>
        <v>0.493253590289393</v>
      </c>
      <c r="F6053" s="2">
        <f t="shared" si="191"/>
        <v>38624.1511719062</v>
      </c>
    </row>
    <row r="6054" spans="1:6">
      <c r="A6054" s="5">
        <v>0.758728221101182</v>
      </c>
      <c r="B6054" s="5">
        <v>19014.654200192</v>
      </c>
      <c r="C6054" s="5">
        <v>1.32662570193383</v>
      </c>
      <c r="D6054" s="5">
        <v>55967.4757350625</v>
      </c>
      <c r="E6054" s="2">
        <f t="shared" si="190"/>
        <v>0.567897480832648</v>
      </c>
      <c r="F6054" s="2">
        <f t="shared" si="191"/>
        <v>36952.8215348705</v>
      </c>
    </row>
    <row r="6055" spans="1:6">
      <c r="A6055" s="5">
        <v>0.717452356780608</v>
      </c>
      <c r="B6055" s="5">
        <v>24229.2276662698</v>
      </c>
      <c r="C6055" s="5">
        <v>1.20186619385445</v>
      </c>
      <c r="D6055" s="5">
        <v>62039.9608992639</v>
      </c>
      <c r="E6055" s="2">
        <f t="shared" si="190"/>
        <v>0.484413837073842</v>
      </c>
      <c r="F6055" s="2">
        <f t="shared" si="191"/>
        <v>37810.7332329941</v>
      </c>
    </row>
    <row r="6056" spans="1:6">
      <c r="A6056" s="5">
        <v>0.712863549439945</v>
      </c>
      <c r="B6056" s="5">
        <v>23580.4927628895</v>
      </c>
      <c r="C6056" s="5">
        <v>1.23963635110192</v>
      </c>
      <c r="D6056" s="5">
        <v>60458.768988541</v>
      </c>
      <c r="E6056" s="2">
        <f t="shared" si="190"/>
        <v>0.526772801661975</v>
      </c>
      <c r="F6056" s="2">
        <f t="shared" si="191"/>
        <v>36878.2762256515</v>
      </c>
    </row>
    <row r="6057" spans="1:6">
      <c r="A6057" s="5">
        <v>0.721496838754896</v>
      </c>
      <c r="B6057" s="5">
        <v>19949.169770697</v>
      </c>
      <c r="C6057" s="5">
        <v>1.22519001736473</v>
      </c>
      <c r="D6057" s="5">
        <v>59212.9844872525</v>
      </c>
      <c r="E6057" s="2">
        <f t="shared" si="190"/>
        <v>0.503693178609834</v>
      </c>
      <c r="F6057" s="2">
        <f t="shared" si="191"/>
        <v>39263.8147165555</v>
      </c>
    </row>
    <row r="6058" spans="1:6">
      <c r="A6058" s="5">
        <v>0.692596289757183</v>
      </c>
      <c r="B6058" s="5">
        <v>21276.3391317986</v>
      </c>
      <c r="C6058" s="5">
        <v>1.19992259227147</v>
      </c>
      <c r="D6058" s="5">
        <v>59513.4746640012</v>
      </c>
      <c r="E6058" s="2">
        <f t="shared" si="190"/>
        <v>0.507326302514287</v>
      </c>
      <c r="F6058" s="2">
        <f t="shared" si="191"/>
        <v>38237.1355322026</v>
      </c>
    </row>
    <row r="6059" spans="1:6">
      <c r="A6059" s="5">
        <v>0.675267098667796</v>
      </c>
      <c r="B6059" s="5">
        <v>15865.9244954614</v>
      </c>
      <c r="C6059" s="5">
        <v>1.17002239316052</v>
      </c>
      <c r="D6059" s="5">
        <v>51811.6813839937</v>
      </c>
      <c r="E6059" s="2">
        <f t="shared" si="190"/>
        <v>0.494755294492724</v>
      </c>
      <c r="F6059" s="2">
        <f t="shared" si="191"/>
        <v>35945.7568885323</v>
      </c>
    </row>
    <row r="6060" spans="1:6">
      <c r="A6060" s="5">
        <v>0.713511318166038</v>
      </c>
      <c r="B6060" s="5">
        <v>18945.0800041301</v>
      </c>
      <c r="C6060" s="5">
        <v>1.22809499355549</v>
      </c>
      <c r="D6060" s="5">
        <v>53736.2898687066</v>
      </c>
      <c r="E6060" s="2">
        <f t="shared" si="190"/>
        <v>0.514583675389452</v>
      </c>
      <c r="F6060" s="2">
        <f t="shared" si="191"/>
        <v>34791.2098645765</v>
      </c>
    </row>
    <row r="6061" spans="1:6">
      <c r="A6061" s="5">
        <v>0.685068912814047</v>
      </c>
      <c r="B6061" s="5">
        <v>16277.466777562</v>
      </c>
      <c r="C6061" s="5">
        <v>1.19676968999495</v>
      </c>
      <c r="D6061" s="5">
        <v>52503.4979701671</v>
      </c>
      <c r="E6061" s="2">
        <f t="shared" si="190"/>
        <v>0.511700777180903</v>
      </c>
      <c r="F6061" s="2">
        <f t="shared" si="191"/>
        <v>36226.0311926051</v>
      </c>
    </row>
    <row r="6062" spans="1:6">
      <c r="A6062" s="5">
        <v>0.707826200223003</v>
      </c>
      <c r="B6062" s="5">
        <v>26597.5237726578</v>
      </c>
      <c r="C6062" s="5">
        <v>1.18716334821663</v>
      </c>
      <c r="D6062" s="5">
        <v>66116.174263505</v>
      </c>
      <c r="E6062" s="2">
        <f t="shared" si="190"/>
        <v>0.479337147993627</v>
      </c>
      <c r="F6062" s="2">
        <f t="shared" si="191"/>
        <v>39518.6504908472</v>
      </c>
    </row>
    <row r="6063" spans="1:6">
      <c r="A6063" s="5">
        <v>0.650676143403271</v>
      </c>
      <c r="B6063" s="5">
        <v>18994.91874488</v>
      </c>
      <c r="C6063" s="5">
        <v>1.12722009443783</v>
      </c>
      <c r="D6063" s="5">
        <v>54185.0627882299</v>
      </c>
      <c r="E6063" s="2">
        <f t="shared" si="190"/>
        <v>0.476543951034559</v>
      </c>
      <c r="F6063" s="2">
        <f t="shared" si="191"/>
        <v>35190.1440433499</v>
      </c>
    </row>
    <row r="6064" spans="1:6">
      <c r="A6064" s="5">
        <v>0.712872039430899</v>
      </c>
      <c r="B6064" s="5">
        <v>19196.6662697486</v>
      </c>
      <c r="C6064" s="5">
        <v>1.22243414915422</v>
      </c>
      <c r="D6064" s="5">
        <v>56742.9006802284</v>
      </c>
      <c r="E6064" s="2">
        <f t="shared" si="190"/>
        <v>0.509562109723321</v>
      </c>
      <c r="F6064" s="2">
        <f t="shared" si="191"/>
        <v>37546.2344104798</v>
      </c>
    </row>
    <row r="6065" spans="1:6">
      <c r="A6065" s="5">
        <v>0.662230641212071</v>
      </c>
      <c r="B6065" s="5">
        <v>20872.4791121612</v>
      </c>
      <c r="C6065" s="5">
        <v>1.12064151340944</v>
      </c>
      <c r="D6065" s="5">
        <v>61168.361530728</v>
      </c>
      <c r="E6065" s="2">
        <f t="shared" si="190"/>
        <v>0.458410872197369</v>
      </c>
      <c r="F6065" s="2">
        <f t="shared" si="191"/>
        <v>40295.8824185668</v>
      </c>
    </row>
    <row r="6066" spans="1:6">
      <c r="A6066" s="5">
        <v>0.688077789925787</v>
      </c>
      <c r="B6066" s="5">
        <v>15614.9141966515</v>
      </c>
      <c r="C6066" s="5">
        <v>1.20060783927012</v>
      </c>
      <c r="D6066" s="5">
        <v>51893.426726483</v>
      </c>
      <c r="E6066" s="2">
        <f t="shared" si="190"/>
        <v>0.512530049344333</v>
      </c>
      <c r="F6066" s="2">
        <f t="shared" si="191"/>
        <v>36278.5125298315</v>
      </c>
    </row>
    <row r="6067" spans="1:6">
      <c r="A6067" s="5">
        <v>0.703897947278649</v>
      </c>
      <c r="B6067" s="5">
        <v>15795.2926756866</v>
      </c>
      <c r="C6067" s="5">
        <v>1.23861380415045</v>
      </c>
      <c r="D6067" s="5">
        <v>52315.7864627628</v>
      </c>
      <c r="E6067" s="2">
        <f t="shared" si="190"/>
        <v>0.534715856871801</v>
      </c>
      <c r="F6067" s="2">
        <f t="shared" si="191"/>
        <v>36520.4937870762</v>
      </c>
    </row>
    <row r="6068" spans="1:6">
      <c r="A6068" s="5">
        <v>0.708566114585857</v>
      </c>
      <c r="B6068" s="5">
        <v>21086.7054660418</v>
      </c>
      <c r="C6068" s="5">
        <v>1.21386349784602</v>
      </c>
      <c r="D6068" s="5">
        <v>58060.915293935</v>
      </c>
      <c r="E6068" s="2">
        <f t="shared" si="190"/>
        <v>0.505297383260163</v>
      </c>
      <c r="F6068" s="2">
        <f t="shared" si="191"/>
        <v>36974.2098278932</v>
      </c>
    </row>
    <row r="6069" spans="1:6">
      <c r="A6069" s="5">
        <v>0.757669504296827</v>
      </c>
      <c r="B6069" s="5">
        <v>17225.1747045473</v>
      </c>
      <c r="C6069" s="5">
        <v>1.28840934186252</v>
      </c>
      <c r="D6069" s="5">
        <v>51663.7274319177</v>
      </c>
      <c r="E6069" s="2">
        <f t="shared" si="190"/>
        <v>0.530739837565693</v>
      </c>
      <c r="F6069" s="2">
        <f t="shared" si="191"/>
        <v>34438.5527273704</v>
      </c>
    </row>
    <row r="6070" spans="1:6">
      <c r="A6070" s="5">
        <v>0.682386577396705</v>
      </c>
      <c r="B6070" s="5">
        <v>19990.2695776827</v>
      </c>
      <c r="C6070" s="5">
        <v>1.15521998914179</v>
      </c>
      <c r="D6070" s="5">
        <v>55910.292031508</v>
      </c>
      <c r="E6070" s="2">
        <f t="shared" si="190"/>
        <v>0.472833411745085</v>
      </c>
      <c r="F6070" s="2">
        <f t="shared" si="191"/>
        <v>35920.0224538253</v>
      </c>
    </row>
    <row r="6071" spans="1:6">
      <c r="A6071" s="5">
        <v>0.648599445103406</v>
      </c>
      <c r="B6071" s="5">
        <v>21792.217985339</v>
      </c>
      <c r="C6071" s="5">
        <v>1.13408198532945</v>
      </c>
      <c r="D6071" s="5">
        <v>62517.9678372699</v>
      </c>
      <c r="E6071" s="2">
        <f t="shared" si="190"/>
        <v>0.485482540226044</v>
      </c>
      <c r="F6071" s="2">
        <f t="shared" si="191"/>
        <v>40725.7498519309</v>
      </c>
    </row>
    <row r="6072" spans="1:6">
      <c r="A6072" s="5">
        <v>0.682008395933353</v>
      </c>
      <c r="B6072" s="5">
        <v>19730.8419282808</v>
      </c>
      <c r="C6072" s="5">
        <v>1.17540292636012</v>
      </c>
      <c r="D6072" s="5">
        <v>56113.9504367318</v>
      </c>
      <c r="E6072" s="2">
        <f t="shared" si="190"/>
        <v>0.493394530426767</v>
      </c>
      <c r="F6072" s="2">
        <f t="shared" si="191"/>
        <v>36383.108508451</v>
      </c>
    </row>
    <row r="6073" spans="1:6">
      <c r="A6073" s="5">
        <v>0.739936195226497</v>
      </c>
      <c r="B6073" s="5">
        <v>17841.1383873457</v>
      </c>
      <c r="C6073" s="5">
        <v>1.27310972632612</v>
      </c>
      <c r="D6073" s="5">
        <v>54964.9899295573</v>
      </c>
      <c r="E6073" s="2">
        <f t="shared" si="190"/>
        <v>0.533173531099623</v>
      </c>
      <c r="F6073" s="2">
        <f t="shared" si="191"/>
        <v>37123.8515422116</v>
      </c>
    </row>
    <row r="6074" spans="1:6">
      <c r="A6074" s="5">
        <v>0.741849028479692</v>
      </c>
      <c r="B6074" s="5">
        <v>16052.8568932914</v>
      </c>
      <c r="C6074" s="5">
        <v>1.30197416107688</v>
      </c>
      <c r="D6074" s="5">
        <v>50677.8465954504</v>
      </c>
      <c r="E6074" s="2">
        <f t="shared" si="190"/>
        <v>0.560125132597188</v>
      </c>
      <c r="F6074" s="2">
        <f t="shared" si="191"/>
        <v>34624.989702159</v>
      </c>
    </row>
    <row r="6075" spans="1:6">
      <c r="A6075" s="5">
        <v>0.710640269795897</v>
      </c>
      <c r="B6075" s="5">
        <v>19451.3656846926</v>
      </c>
      <c r="C6075" s="5">
        <v>1.23192028270869</v>
      </c>
      <c r="D6075" s="5">
        <v>57240.8342783642</v>
      </c>
      <c r="E6075" s="2">
        <f t="shared" si="190"/>
        <v>0.521280012912793</v>
      </c>
      <c r="F6075" s="2">
        <f t="shared" si="191"/>
        <v>37789.4685936716</v>
      </c>
    </row>
    <row r="6076" spans="1:6">
      <c r="A6076" s="5">
        <v>0.734543764660838</v>
      </c>
      <c r="B6076" s="5">
        <v>18228.2414888485</v>
      </c>
      <c r="C6076" s="5">
        <v>1.27404780969636</v>
      </c>
      <c r="D6076" s="5">
        <v>54121.2936252332</v>
      </c>
      <c r="E6076" s="2">
        <f t="shared" si="190"/>
        <v>0.539504045035522</v>
      </c>
      <c r="F6076" s="2">
        <f t="shared" si="191"/>
        <v>35893.0521363847</v>
      </c>
    </row>
    <row r="6077" spans="1:6">
      <c r="A6077" s="5">
        <v>0.724287321419458</v>
      </c>
      <c r="B6077" s="5">
        <v>21697.4171025037</v>
      </c>
      <c r="C6077" s="5">
        <v>1.25877552753525</v>
      </c>
      <c r="D6077" s="5">
        <v>59833.7977001596</v>
      </c>
      <c r="E6077" s="2">
        <f t="shared" si="190"/>
        <v>0.534488206115792</v>
      </c>
      <c r="F6077" s="2">
        <f t="shared" si="191"/>
        <v>38136.3805976559</v>
      </c>
    </row>
    <row r="6078" spans="1:6">
      <c r="A6078" s="5">
        <v>0.693577771159773</v>
      </c>
      <c r="B6078" s="5">
        <v>19694.0983794611</v>
      </c>
      <c r="C6078" s="5">
        <v>1.19880685226711</v>
      </c>
      <c r="D6078" s="5">
        <v>56254.6723682501</v>
      </c>
      <c r="E6078" s="2">
        <f t="shared" si="190"/>
        <v>0.505229081107337</v>
      </c>
      <c r="F6078" s="2">
        <f t="shared" si="191"/>
        <v>36560.573988789</v>
      </c>
    </row>
    <row r="6079" spans="1:6">
      <c r="A6079" s="5">
        <v>0.685668840746563</v>
      </c>
      <c r="B6079" s="5">
        <v>20576.327683479</v>
      </c>
      <c r="C6079" s="5">
        <v>1.15910384928984</v>
      </c>
      <c r="D6079" s="5">
        <v>56896.1592036993</v>
      </c>
      <c r="E6079" s="2">
        <f t="shared" si="190"/>
        <v>0.473435008543277</v>
      </c>
      <c r="F6079" s="2">
        <f t="shared" si="191"/>
        <v>36319.8315202203</v>
      </c>
    </row>
    <row r="6080" spans="1:6">
      <c r="A6080" s="5">
        <v>0.694008204971598</v>
      </c>
      <c r="B6080" s="5">
        <v>18471.4299983539</v>
      </c>
      <c r="C6080" s="5">
        <v>1.21493028097599</v>
      </c>
      <c r="D6080" s="5">
        <v>55109.449074808</v>
      </c>
      <c r="E6080" s="2">
        <f t="shared" si="190"/>
        <v>0.520922076004392</v>
      </c>
      <c r="F6080" s="2">
        <f t="shared" si="191"/>
        <v>36638.0190764541</v>
      </c>
    </row>
    <row r="6081" spans="1:6">
      <c r="A6081" s="5">
        <v>0.636923533908097</v>
      </c>
      <c r="B6081" s="5">
        <v>21286.3098014226</v>
      </c>
      <c r="C6081" s="5">
        <v>1.10249775677931</v>
      </c>
      <c r="D6081" s="5">
        <v>57659.5638238481</v>
      </c>
      <c r="E6081" s="2">
        <f t="shared" si="190"/>
        <v>0.465574222871213</v>
      </c>
      <c r="F6081" s="2">
        <f t="shared" si="191"/>
        <v>36373.2540224255</v>
      </c>
    </row>
    <row r="6082" spans="1:6">
      <c r="A6082" s="5">
        <v>0.672092547571368</v>
      </c>
      <c r="B6082" s="5">
        <v>18448.8328477151</v>
      </c>
      <c r="C6082" s="5">
        <v>1.17430147820505</v>
      </c>
      <c r="D6082" s="5">
        <v>56718.4235115462</v>
      </c>
      <c r="E6082" s="2">
        <f t="shared" si="190"/>
        <v>0.502208930633682</v>
      </c>
      <c r="F6082" s="2">
        <f t="shared" si="191"/>
        <v>38269.5906638311</v>
      </c>
    </row>
    <row r="6083" spans="1:6">
      <c r="A6083" s="5">
        <v>0.660617888667276</v>
      </c>
      <c r="B6083" s="5">
        <v>15326.3375917992</v>
      </c>
      <c r="C6083" s="5">
        <v>1.13791058760127</v>
      </c>
      <c r="D6083" s="5">
        <v>49730.2329084138</v>
      </c>
      <c r="E6083" s="2">
        <f t="shared" si="190"/>
        <v>0.477292698933994</v>
      </c>
      <c r="F6083" s="2">
        <f t="shared" si="191"/>
        <v>34403.8953166146</v>
      </c>
    </row>
    <row r="6084" spans="1:6">
      <c r="A6084" s="5">
        <v>0.691520490353334</v>
      </c>
      <c r="B6084" s="5">
        <v>19708.9147270174</v>
      </c>
      <c r="C6084" s="5">
        <v>1.16727415682378</v>
      </c>
      <c r="D6084" s="5">
        <v>55921.6872844921</v>
      </c>
      <c r="E6084" s="2">
        <f t="shared" ref="E6084:E6147" si="192">C6084-A6084</f>
        <v>0.475753666470446</v>
      </c>
      <c r="F6084" s="2">
        <f t="shared" ref="F6084:F6147" si="193">D6084-B6084</f>
        <v>36212.7725574747</v>
      </c>
    </row>
    <row r="6085" spans="1:6">
      <c r="A6085" s="5">
        <v>0.683512687942112</v>
      </c>
      <c r="B6085" s="5">
        <v>17947.1718747343</v>
      </c>
      <c r="C6085" s="5">
        <v>1.20309368362447</v>
      </c>
      <c r="D6085" s="5">
        <v>54816.2891004234</v>
      </c>
      <c r="E6085" s="2">
        <f t="shared" si="192"/>
        <v>0.519580995682358</v>
      </c>
      <c r="F6085" s="2">
        <f t="shared" si="193"/>
        <v>36869.1172256891</v>
      </c>
    </row>
    <row r="6086" spans="1:6">
      <c r="A6086" s="5">
        <v>0.655956630803549</v>
      </c>
      <c r="B6086" s="5">
        <v>23136.030334319</v>
      </c>
      <c r="C6086" s="5">
        <v>1.15314562140948</v>
      </c>
      <c r="D6086" s="5">
        <v>62722.5941883539</v>
      </c>
      <c r="E6086" s="2">
        <f t="shared" si="192"/>
        <v>0.497188990605931</v>
      </c>
      <c r="F6086" s="2">
        <f t="shared" si="193"/>
        <v>39586.5638540349</v>
      </c>
    </row>
    <row r="6087" spans="1:6">
      <c r="A6087" s="5">
        <v>0.650579106701012</v>
      </c>
      <c r="B6087" s="5">
        <v>21051.4990669324</v>
      </c>
      <c r="C6087" s="5">
        <v>1.14397540338689</v>
      </c>
      <c r="D6087" s="5">
        <v>58108.2365390394</v>
      </c>
      <c r="E6087" s="2">
        <f t="shared" si="192"/>
        <v>0.493396296685878</v>
      </c>
      <c r="F6087" s="2">
        <f t="shared" si="193"/>
        <v>37056.737472107</v>
      </c>
    </row>
    <row r="6088" spans="1:6">
      <c r="A6088" s="5">
        <v>0.719347021180126</v>
      </c>
      <c r="B6088" s="5">
        <v>24010.7199262659</v>
      </c>
      <c r="C6088" s="5">
        <v>1.24963784978759</v>
      </c>
      <c r="D6088" s="5">
        <v>61748.5178787086</v>
      </c>
      <c r="E6088" s="2">
        <f t="shared" si="192"/>
        <v>0.530290828607464</v>
      </c>
      <c r="F6088" s="2">
        <f t="shared" si="193"/>
        <v>37737.7979524427</v>
      </c>
    </row>
    <row r="6089" spans="1:6">
      <c r="A6089" s="5">
        <v>0.722642624726939</v>
      </c>
      <c r="B6089" s="5">
        <v>16265.6248684243</v>
      </c>
      <c r="C6089" s="5">
        <v>1.25725692324473</v>
      </c>
      <c r="D6089" s="5">
        <v>53958.7643712564</v>
      </c>
      <c r="E6089" s="2">
        <f t="shared" si="192"/>
        <v>0.534614298517791</v>
      </c>
      <c r="F6089" s="2">
        <f t="shared" si="193"/>
        <v>37693.1395028321</v>
      </c>
    </row>
    <row r="6090" spans="1:6">
      <c r="A6090" s="5">
        <v>0.668330140693291</v>
      </c>
      <c r="B6090" s="5">
        <v>20776.4740580845</v>
      </c>
      <c r="C6090" s="5">
        <v>1.14670926780557</v>
      </c>
      <c r="D6090" s="5">
        <v>57261.6171199649</v>
      </c>
      <c r="E6090" s="2">
        <f t="shared" si="192"/>
        <v>0.478379127112279</v>
      </c>
      <c r="F6090" s="2">
        <f t="shared" si="193"/>
        <v>36485.1430618804</v>
      </c>
    </row>
    <row r="6091" spans="1:6">
      <c r="A6091" s="5">
        <v>0.659711828015236</v>
      </c>
      <c r="B6091" s="5">
        <v>16963.9537289389</v>
      </c>
      <c r="C6091" s="5">
        <v>1.1472728254826</v>
      </c>
      <c r="D6091" s="5">
        <v>54487.427830632</v>
      </c>
      <c r="E6091" s="2">
        <f t="shared" si="192"/>
        <v>0.487560997467364</v>
      </c>
      <c r="F6091" s="2">
        <f t="shared" si="193"/>
        <v>37523.4741016931</v>
      </c>
    </row>
    <row r="6092" spans="1:6">
      <c r="A6092" s="5">
        <v>0.721019377537351</v>
      </c>
      <c r="B6092" s="5">
        <v>18194.0353359086</v>
      </c>
      <c r="C6092" s="5">
        <v>1.26694385940632</v>
      </c>
      <c r="D6092" s="5">
        <v>53665.1550495275</v>
      </c>
      <c r="E6092" s="2">
        <f t="shared" si="192"/>
        <v>0.545924481868969</v>
      </c>
      <c r="F6092" s="2">
        <f t="shared" si="193"/>
        <v>35471.1197136189</v>
      </c>
    </row>
    <row r="6093" spans="1:6">
      <c r="A6093" s="5">
        <v>0.697709434969373</v>
      </c>
      <c r="B6093" s="5">
        <v>17979.7586469732</v>
      </c>
      <c r="C6093" s="5">
        <v>1.14893684454512</v>
      </c>
      <c r="D6093" s="5">
        <v>53298.3051916144</v>
      </c>
      <c r="E6093" s="2">
        <f t="shared" si="192"/>
        <v>0.451227409575747</v>
      </c>
      <c r="F6093" s="2">
        <f t="shared" si="193"/>
        <v>35318.5465446412</v>
      </c>
    </row>
    <row r="6094" spans="1:6">
      <c r="A6094" s="5">
        <v>0.753117734845584</v>
      </c>
      <c r="B6094" s="5">
        <v>20158.4857566464</v>
      </c>
      <c r="C6094" s="5">
        <v>1.29444908541227</v>
      </c>
      <c r="D6094" s="5">
        <v>58769.9226268031</v>
      </c>
      <c r="E6094" s="2">
        <f t="shared" si="192"/>
        <v>0.541331350566686</v>
      </c>
      <c r="F6094" s="2">
        <f t="shared" si="193"/>
        <v>38611.4368701567</v>
      </c>
    </row>
    <row r="6095" spans="1:6">
      <c r="A6095" s="5">
        <v>0.666725720695013</v>
      </c>
      <c r="B6095" s="5">
        <v>18409.03461467</v>
      </c>
      <c r="C6095" s="5">
        <v>1.14258797344094</v>
      </c>
      <c r="D6095" s="5">
        <v>54711.735536002</v>
      </c>
      <c r="E6095" s="2">
        <f t="shared" si="192"/>
        <v>0.475862252745927</v>
      </c>
      <c r="F6095" s="2">
        <f t="shared" si="193"/>
        <v>36302.700921332</v>
      </c>
    </row>
    <row r="6096" spans="1:6">
      <c r="A6096" s="5">
        <v>0.686623979913357</v>
      </c>
      <c r="B6096" s="5">
        <v>19725.4613249665</v>
      </c>
      <c r="C6096" s="5">
        <v>1.21705467372068</v>
      </c>
      <c r="D6096" s="5">
        <v>57872.4195015212</v>
      </c>
      <c r="E6096" s="2">
        <f t="shared" si="192"/>
        <v>0.530430693807323</v>
      </c>
      <c r="F6096" s="2">
        <f t="shared" si="193"/>
        <v>38146.9581765547</v>
      </c>
    </row>
    <row r="6097" spans="1:6">
      <c r="A6097" s="5">
        <v>0.713370653430721</v>
      </c>
      <c r="B6097" s="5">
        <v>18427.4313714736</v>
      </c>
      <c r="C6097" s="5">
        <v>1.23433917085734</v>
      </c>
      <c r="D6097" s="5">
        <v>55214.2303672486</v>
      </c>
      <c r="E6097" s="2">
        <f t="shared" si="192"/>
        <v>0.520968517426619</v>
      </c>
      <c r="F6097" s="2">
        <f t="shared" si="193"/>
        <v>36786.798995775</v>
      </c>
    </row>
    <row r="6098" spans="1:6">
      <c r="A6098" s="5">
        <v>0.667352636711231</v>
      </c>
      <c r="B6098" s="5">
        <v>20647.8612346905</v>
      </c>
      <c r="C6098" s="5">
        <v>1.12291105226483</v>
      </c>
      <c r="D6098" s="5">
        <v>55753.6887356445</v>
      </c>
      <c r="E6098" s="2">
        <f t="shared" si="192"/>
        <v>0.455558415553599</v>
      </c>
      <c r="F6098" s="2">
        <f t="shared" si="193"/>
        <v>35105.827500954</v>
      </c>
    </row>
    <row r="6099" spans="1:6">
      <c r="A6099" s="5">
        <v>0.692076224110985</v>
      </c>
      <c r="B6099" s="5">
        <v>20547.1536589643</v>
      </c>
      <c r="C6099" s="5">
        <v>1.21534322443878</v>
      </c>
      <c r="D6099" s="5">
        <v>60089.124122274</v>
      </c>
      <c r="E6099" s="2">
        <f t="shared" si="192"/>
        <v>0.523267000327795</v>
      </c>
      <c r="F6099" s="2">
        <f t="shared" si="193"/>
        <v>39541.9704633097</v>
      </c>
    </row>
    <row r="6100" spans="1:6">
      <c r="A6100" s="5">
        <v>0.711630618999298</v>
      </c>
      <c r="B6100" s="5">
        <v>17072.7224958793</v>
      </c>
      <c r="C6100" s="5">
        <v>1.24607694722993</v>
      </c>
      <c r="D6100" s="5">
        <v>50919.6438091978</v>
      </c>
      <c r="E6100" s="2">
        <f t="shared" si="192"/>
        <v>0.534446328230632</v>
      </c>
      <c r="F6100" s="2">
        <f t="shared" si="193"/>
        <v>33846.9213133185</v>
      </c>
    </row>
    <row r="6101" spans="1:6">
      <c r="A6101" s="5">
        <v>0.689265422121859</v>
      </c>
      <c r="B6101" s="5">
        <v>23306.5686804825</v>
      </c>
      <c r="C6101" s="5">
        <v>1.17177527687022</v>
      </c>
      <c r="D6101" s="5">
        <v>60126.6948110403</v>
      </c>
      <c r="E6101" s="2">
        <f t="shared" si="192"/>
        <v>0.482509854748361</v>
      </c>
      <c r="F6101" s="2">
        <f t="shared" si="193"/>
        <v>36820.1261305578</v>
      </c>
    </row>
    <row r="6102" spans="1:6">
      <c r="A6102" s="5">
        <v>0.732208456160692</v>
      </c>
      <c r="B6102" s="5">
        <v>19812.4305556565</v>
      </c>
      <c r="C6102" s="5">
        <v>1.27248371006317</v>
      </c>
      <c r="D6102" s="5">
        <v>57252.1336971932</v>
      </c>
      <c r="E6102" s="2">
        <f t="shared" si="192"/>
        <v>0.540275253902478</v>
      </c>
      <c r="F6102" s="2">
        <f t="shared" si="193"/>
        <v>37439.7031415367</v>
      </c>
    </row>
    <row r="6103" spans="1:6">
      <c r="A6103" s="5">
        <v>0.696686288959075</v>
      </c>
      <c r="B6103" s="5">
        <v>20038.5740420345</v>
      </c>
      <c r="C6103" s="5">
        <v>1.17059978263152</v>
      </c>
      <c r="D6103" s="5">
        <v>56177.3739873346</v>
      </c>
      <c r="E6103" s="2">
        <f t="shared" si="192"/>
        <v>0.473913493672445</v>
      </c>
      <c r="F6103" s="2">
        <f t="shared" si="193"/>
        <v>36138.7999453001</v>
      </c>
    </row>
    <row r="6104" spans="1:6">
      <c r="A6104" s="5">
        <v>0.695155860336588</v>
      </c>
      <c r="B6104" s="5">
        <v>24456.7162234407</v>
      </c>
      <c r="C6104" s="5">
        <v>1.18885724625504</v>
      </c>
      <c r="D6104" s="5">
        <v>61834.6239458735</v>
      </c>
      <c r="E6104" s="2">
        <f t="shared" si="192"/>
        <v>0.493701385918452</v>
      </c>
      <c r="F6104" s="2">
        <f t="shared" si="193"/>
        <v>37377.9077224328</v>
      </c>
    </row>
    <row r="6105" spans="1:6">
      <c r="A6105" s="5">
        <v>0.757143963945455</v>
      </c>
      <c r="B6105" s="5">
        <v>21191.1041196631</v>
      </c>
      <c r="C6105" s="5">
        <v>1.29953285576907</v>
      </c>
      <c r="D6105" s="5">
        <v>57071.9427445752</v>
      </c>
      <c r="E6105" s="2">
        <f t="shared" si="192"/>
        <v>0.542388891823615</v>
      </c>
      <c r="F6105" s="2">
        <f t="shared" si="193"/>
        <v>35880.8386249121</v>
      </c>
    </row>
    <row r="6106" spans="1:6">
      <c r="A6106" s="5">
        <v>0.708529808040931</v>
      </c>
      <c r="B6106" s="5">
        <v>18025.0580677095</v>
      </c>
      <c r="C6106" s="5">
        <v>1.19812515227012</v>
      </c>
      <c r="D6106" s="5">
        <v>55315.5331131221</v>
      </c>
      <c r="E6106" s="2">
        <f t="shared" si="192"/>
        <v>0.489595344229189</v>
      </c>
      <c r="F6106" s="2">
        <f t="shared" si="193"/>
        <v>37290.4750454126</v>
      </c>
    </row>
    <row r="6107" spans="1:6">
      <c r="A6107" s="5">
        <v>0.681644571184953</v>
      </c>
      <c r="B6107" s="5">
        <v>23928.051269896</v>
      </c>
      <c r="C6107" s="5">
        <v>1.19602823408151</v>
      </c>
      <c r="D6107" s="5">
        <v>62470.2675250447</v>
      </c>
      <c r="E6107" s="2">
        <f t="shared" si="192"/>
        <v>0.514383662896557</v>
      </c>
      <c r="F6107" s="2">
        <f t="shared" si="193"/>
        <v>38542.2162551487</v>
      </c>
    </row>
    <row r="6108" spans="1:6">
      <c r="A6108" s="5">
        <v>0.648822289362611</v>
      </c>
      <c r="B6108" s="5">
        <v>19072.0459238805</v>
      </c>
      <c r="C6108" s="5">
        <v>1.16519783471013</v>
      </c>
      <c r="D6108" s="5">
        <v>55074.0226205746</v>
      </c>
      <c r="E6108" s="2">
        <f t="shared" si="192"/>
        <v>0.516375545347519</v>
      </c>
      <c r="F6108" s="2">
        <f t="shared" si="193"/>
        <v>36001.9766966941</v>
      </c>
    </row>
    <row r="6109" spans="1:6">
      <c r="A6109" s="5">
        <v>0.713991443387433</v>
      </c>
      <c r="B6109" s="5">
        <v>23422.9985713338</v>
      </c>
      <c r="C6109" s="5">
        <v>1.22196587022969</v>
      </c>
      <c r="D6109" s="5">
        <v>61083.4248360374</v>
      </c>
      <c r="E6109" s="2">
        <f t="shared" si="192"/>
        <v>0.507974426842257</v>
      </c>
      <c r="F6109" s="2">
        <f t="shared" si="193"/>
        <v>37660.4262647036</v>
      </c>
    </row>
    <row r="6110" spans="1:6">
      <c r="A6110" s="5">
        <v>0.694308378508723</v>
      </c>
      <c r="B6110" s="5">
        <v>15539.516046467</v>
      </c>
      <c r="C6110" s="5">
        <v>1.20316068331876</v>
      </c>
      <c r="D6110" s="5">
        <v>50927.521156154</v>
      </c>
      <c r="E6110" s="2">
        <f t="shared" si="192"/>
        <v>0.508852304810037</v>
      </c>
      <c r="F6110" s="2">
        <f t="shared" si="193"/>
        <v>35388.005109687</v>
      </c>
    </row>
    <row r="6111" spans="1:6">
      <c r="A6111" s="5">
        <v>0.617363681831881</v>
      </c>
      <c r="B6111" s="5">
        <v>22595.0721061369</v>
      </c>
      <c r="C6111" s="5">
        <v>1.09439072551844</v>
      </c>
      <c r="D6111" s="5">
        <v>62084.6053792981</v>
      </c>
      <c r="E6111" s="2">
        <f t="shared" si="192"/>
        <v>0.477027043686559</v>
      </c>
      <c r="F6111" s="2">
        <f t="shared" si="193"/>
        <v>39489.5332731612</v>
      </c>
    </row>
    <row r="6112" spans="1:6">
      <c r="A6112" s="5">
        <v>0.681940450201755</v>
      </c>
      <c r="B6112" s="5">
        <v>16246.5681625479</v>
      </c>
      <c r="C6112" s="5">
        <v>1.18903971682989</v>
      </c>
      <c r="D6112" s="5">
        <v>51686.2566564525</v>
      </c>
      <c r="E6112" s="2">
        <f t="shared" si="192"/>
        <v>0.507099266628135</v>
      </c>
      <c r="F6112" s="2">
        <f t="shared" si="193"/>
        <v>35439.6884939046</v>
      </c>
    </row>
    <row r="6113" spans="1:6">
      <c r="A6113" s="5">
        <v>0.718092177579001</v>
      </c>
      <c r="B6113" s="5">
        <v>19857.371982792</v>
      </c>
      <c r="C6113" s="5">
        <v>1.2440252378001</v>
      </c>
      <c r="D6113" s="5">
        <v>54949.7176615648</v>
      </c>
      <c r="E6113" s="2">
        <f t="shared" si="192"/>
        <v>0.525933060221099</v>
      </c>
      <c r="F6113" s="2">
        <f t="shared" si="193"/>
        <v>35092.3456787728</v>
      </c>
    </row>
    <row r="6114" spans="1:6">
      <c r="A6114" s="5">
        <v>0.711519081002249</v>
      </c>
      <c r="B6114" s="5">
        <v>17205.8658596838</v>
      </c>
      <c r="C6114" s="5">
        <v>1.22177800788891</v>
      </c>
      <c r="D6114" s="5">
        <v>53049.9171058444</v>
      </c>
      <c r="E6114" s="2">
        <f t="shared" si="192"/>
        <v>0.510258926886661</v>
      </c>
      <c r="F6114" s="2">
        <f t="shared" si="193"/>
        <v>35844.0512461606</v>
      </c>
    </row>
    <row r="6115" spans="1:6">
      <c r="A6115" s="5">
        <v>0.739824145428639</v>
      </c>
      <c r="B6115" s="5">
        <v>17842.5741439874</v>
      </c>
      <c r="C6115" s="5">
        <v>1.28569830727133</v>
      </c>
      <c r="D6115" s="5">
        <v>53716.2231352437</v>
      </c>
      <c r="E6115" s="2">
        <f t="shared" si="192"/>
        <v>0.545874161842691</v>
      </c>
      <c r="F6115" s="2">
        <f t="shared" si="193"/>
        <v>35873.6489912563</v>
      </c>
    </row>
    <row r="6116" spans="1:6">
      <c r="A6116" s="5">
        <v>0.739114724001263</v>
      </c>
      <c r="B6116" s="5">
        <v>20554.9023104995</v>
      </c>
      <c r="C6116" s="5">
        <v>1.28856638808806</v>
      </c>
      <c r="D6116" s="5">
        <v>58020.1440645098</v>
      </c>
      <c r="E6116" s="2">
        <f t="shared" si="192"/>
        <v>0.549451664086797</v>
      </c>
      <c r="F6116" s="2">
        <f t="shared" si="193"/>
        <v>37465.2417540103</v>
      </c>
    </row>
    <row r="6117" spans="1:6">
      <c r="A6117" s="5">
        <v>0.702418864092299</v>
      </c>
      <c r="B6117" s="5">
        <v>19190.5243178734</v>
      </c>
      <c r="C6117" s="5">
        <v>1.21266922002641</v>
      </c>
      <c r="D6117" s="5">
        <v>55946.7597460814</v>
      </c>
      <c r="E6117" s="2">
        <f t="shared" si="192"/>
        <v>0.510250355934111</v>
      </c>
      <c r="F6117" s="2">
        <f t="shared" si="193"/>
        <v>36756.235428208</v>
      </c>
    </row>
    <row r="6118" spans="1:6">
      <c r="A6118" s="5">
        <v>0.692286809399209</v>
      </c>
      <c r="B6118" s="5">
        <v>17691.0173129948</v>
      </c>
      <c r="C6118" s="5">
        <v>1.19599933484955</v>
      </c>
      <c r="D6118" s="5">
        <v>54807.9601630412</v>
      </c>
      <c r="E6118" s="2">
        <f t="shared" si="192"/>
        <v>0.503712525450341</v>
      </c>
      <c r="F6118" s="2">
        <f t="shared" si="193"/>
        <v>37116.9428500464</v>
      </c>
    </row>
    <row r="6119" spans="1:6">
      <c r="A6119" s="5">
        <v>0.630893170670011</v>
      </c>
      <c r="B6119" s="5">
        <v>16868.460193899</v>
      </c>
      <c r="C6119" s="5">
        <v>1.09058589757285</v>
      </c>
      <c r="D6119" s="5">
        <v>52783.625985269</v>
      </c>
      <c r="E6119" s="2">
        <f t="shared" si="192"/>
        <v>0.459692726902839</v>
      </c>
      <c r="F6119" s="2">
        <f t="shared" si="193"/>
        <v>35915.16579137</v>
      </c>
    </row>
    <row r="6120" spans="1:6">
      <c r="A6120" s="5">
        <v>0.666941045921133</v>
      </c>
      <c r="B6120" s="5">
        <v>19609.5686055509</v>
      </c>
      <c r="C6120" s="5">
        <v>1.15826252378885</v>
      </c>
      <c r="D6120" s="5">
        <v>59372.8038233733</v>
      </c>
      <c r="E6120" s="2">
        <f t="shared" si="192"/>
        <v>0.491321477867717</v>
      </c>
      <c r="F6120" s="2">
        <f t="shared" si="193"/>
        <v>39763.2352178224</v>
      </c>
    </row>
    <row r="6121" spans="1:6">
      <c r="A6121" s="5">
        <v>0.711187925947057</v>
      </c>
      <c r="B6121" s="5">
        <v>21714.2766380682</v>
      </c>
      <c r="C6121" s="5">
        <v>1.21878387164</v>
      </c>
      <c r="D6121" s="5">
        <v>59973.7425116355</v>
      </c>
      <c r="E6121" s="2">
        <f t="shared" si="192"/>
        <v>0.507595945692943</v>
      </c>
      <c r="F6121" s="2">
        <f t="shared" si="193"/>
        <v>38259.4658735673</v>
      </c>
    </row>
    <row r="6122" spans="1:6">
      <c r="A6122" s="5">
        <v>0.730178079460742</v>
      </c>
      <c r="B6122" s="5">
        <v>18554.7390526388</v>
      </c>
      <c r="C6122" s="5">
        <v>1.25966962083062</v>
      </c>
      <c r="D6122" s="5">
        <v>56007.0142640848</v>
      </c>
      <c r="E6122" s="2">
        <f t="shared" si="192"/>
        <v>0.529491541369878</v>
      </c>
      <c r="F6122" s="2">
        <f t="shared" si="193"/>
        <v>37452.275211446</v>
      </c>
    </row>
    <row r="6123" spans="1:6">
      <c r="A6123" s="5">
        <v>0.678351237529122</v>
      </c>
      <c r="B6123" s="5">
        <v>24761.7867499605</v>
      </c>
      <c r="C6123" s="5">
        <v>1.17938265962662</v>
      </c>
      <c r="D6123" s="5">
        <v>64463.1038250533</v>
      </c>
      <c r="E6123" s="2">
        <f t="shared" si="192"/>
        <v>0.501031422097498</v>
      </c>
      <c r="F6123" s="2">
        <f t="shared" si="193"/>
        <v>39701.3170750928</v>
      </c>
    </row>
    <row r="6124" spans="1:6">
      <c r="A6124" s="5">
        <v>0.732398348218674</v>
      </c>
      <c r="B6124" s="5">
        <v>19435.4465705309</v>
      </c>
      <c r="C6124" s="5">
        <v>1.22237324338377</v>
      </c>
      <c r="D6124" s="5">
        <v>58316.3143502359</v>
      </c>
      <c r="E6124" s="2">
        <f t="shared" si="192"/>
        <v>0.489974895165096</v>
      </c>
      <c r="F6124" s="2">
        <f t="shared" si="193"/>
        <v>38880.867779705</v>
      </c>
    </row>
    <row r="6125" spans="1:6">
      <c r="A6125" s="5">
        <v>0.76128269931448</v>
      </c>
      <c r="B6125" s="5">
        <v>19491.6947548235</v>
      </c>
      <c r="C6125" s="5">
        <v>1.32121459108797</v>
      </c>
      <c r="D6125" s="5">
        <v>57560.1366575046</v>
      </c>
      <c r="E6125" s="2">
        <f t="shared" si="192"/>
        <v>0.55993189177349</v>
      </c>
      <c r="F6125" s="2">
        <f t="shared" si="193"/>
        <v>38068.4419026811</v>
      </c>
    </row>
    <row r="6126" spans="1:6">
      <c r="A6126" s="5">
        <v>0.637841764676621</v>
      </c>
      <c r="B6126" s="5">
        <v>19779.525422385</v>
      </c>
      <c r="C6126" s="5">
        <v>1.0912541468866</v>
      </c>
      <c r="D6126" s="5">
        <v>56771.9618897354</v>
      </c>
      <c r="E6126" s="2">
        <f t="shared" si="192"/>
        <v>0.453412382209979</v>
      </c>
      <c r="F6126" s="2">
        <f t="shared" si="193"/>
        <v>36992.4364673504</v>
      </c>
    </row>
    <row r="6127" spans="1:6">
      <c r="A6127" s="5">
        <v>0.679868198851341</v>
      </c>
      <c r="B6127" s="5">
        <v>19714.4506677741</v>
      </c>
      <c r="C6127" s="5">
        <v>1.1649935774311</v>
      </c>
      <c r="D6127" s="5">
        <v>57085.9313736087</v>
      </c>
      <c r="E6127" s="2">
        <f t="shared" si="192"/>
        <v>0.485125378579759</v>
      </c>
      <c r="F6127" s="2">
        <f t="shared" si="193"/>
        <v>37371.4807058346</v>
      </c>
    </row>
    <row r="6128" spans="1:6">
      <c r="A6128" s="5">
        <v>0.724955657185068</v>
      </c>
      <c r="B6128" s="5">
        <v>22894.3150022368</v>
      </c>
      <c r="C6128" s="5">
        <v>1.28857164411862</v>
      </c>
      <c r="D6128" s="5">
        <v>61971.0312147063</v>
      </c>
      <c r="E6128" s="2">
        <f t="shared" si="192"/>
        <v>0.563615986933552</v>
      </c>
      <c r="F6128" s="2">
        <f t="shared" si="193"/>
        <v>39076.7162124695</v>
      </c>
    </row>
    <row r="6129" spans="1:6">
      <c r="A6129" s="5">
        <v>0.755330452384623</v>
      </c>
      <c r="B6129" s="5">
        <v>18783.9151813338</v>
      </c>
      <c r="C6129" s="5">
        <v>1.29602676700006</v>
      </c>
      <c r="D6129" s="5">
        <v>54049.4758472127</v>
      </c>
      <c r="E6129" s="2">
        <f t="shared" si="192"/>
        <v>0.540696314615437</v>
      </c>
      <c r="F6129" s="2">
        <f t="shared" si="193"/>
        <v>35265.5606658789</v>
      </c>
    </row>
    <row r="6130" spans="1:6">
      <c r="A6130" s="5">
        <v>0.673956957665603</v>
      </c>
      <c r="B6130" s="5">
        <v>20826.4261352776</v>
      </c>
      <c r="C6130" s="5">
        <v>1.15572156156527</v>
      </c>
      <c r="D6130" s="5">
        <v>58449.7451268918</v>
      </c>
      <c r="E6130" s="2">
        <f t="shared" si="192"/>
        <v>0.481764603899667</v>
      </c>
      <c r="F6130" s="2">
        <f t="shared" si="193"/>
        <v>37623.3189916142</v>
      </c>
    </row>
    <row r="6131" spans="1:6">
      <c r="A6131" s="5">
        <v>0.738434781018242</v>
      </c>
      <c r="B6131" s="5">
        <v>16328.6820489838</v>
      </c>
      <c r="C6131" s="5">
        <v>1.29880298144861</v>
      </c>
      <c r="D6131" s="5">
        <v>52753.3332452394</v>
      </c>
      <c r="E6131" s="2">
        <f t="shared" si="192"/>
        <v>0.560368200430368</v>
      </c>
      <c r="F6131" s="2">
        <f t="shared" si="193"/>
        <v>36424.6511962556</v>
      </c>
    </row>
    <row r="6132" spans="1:6">
      <c r="A6132" s="5">
        <v>0.692235548684152</v>
      </c>
      <c r="B6132" s="5">
        <v>24269.7622906838</v>
      </c>
      <c r="C6132" s="5">
        <v>1.23246039927918</v>
      </c>
      <c r="D6132" s="5">
        <v>64918.8073347201</v>
      </c>
      <c r="E6132" s="2">
        <f t="shared" si="192"/>
        <v>0.540224850595028</v>
      </c>
      <c r="F6132" s="2">
        <f t="shared" si="193"/>
        <v>40649.0450440363</v>
      </c>
    </row>
    <row r="6133" spans="1:6">
      <c r="A6133" s="5">
        <v>0.692197453895683</v>
      </c>
      <c r="B6133" s="5">
        <v>16548.429536773</v>
      </c>
      <c r="C6133" s="5">
        <v>1.20394677636261</v>
      </c>
      <c r="D6133" s="5">
        <v>54424.2361398321</v>
      </c>
      <c r="E6133" s="2">
        <f t="shared" si="192"/>
        <v>0.511749322466927</v>
      </c>
      <c r="F6133" s="2">
        <f t="shared" si="193"/>
        <v>37875.8066030591</v>
      </c>
    </row>
    <row r="6134" spans="1:6">
      <c r="A6134" s="5">
        <v>0.682470400979886</v>
      </c>
      <c r="B6134" s="5">
        <v>21874.6490662449</v>
      </c>
      <c r="C6134" s="5">
        <v>1.18199741657192</v>
      </c>
      <c r="D6134" s="5">
        <v>59403.7827738489</v>
      </c>
      <c r="E6134" s="2">
        <f t="shared" si="192"/>
        <v>0.499527015592034</v>
      </c>
      <c r="F6134" s="2">
        <f t="shared" si="193"/>
        <v>37529.133707604</v>
      </c>
    </row>
    <row r="6135" spans="1:6">
      <c r="A6135" s="5">
        <v>0.696928406681438</v>
      </c>
      <c r="B6135" s="5">
        <v>22249.5859702733</v>
      </c>
      <c r="C6135" s="5">
        <v>1.18816350510216</v>
      </c>
      <c r="D6135" s="5">
        <v>62837.6519897104</v>
      </c>
      <c r="E6135" s="2">
        <f t="shared" si="192"/>
        <v>0.491235098420722</v>
      </c>
      <c r="F6135" s="2">
        <f t="shared" si="193"/>
        <v>40588.0660194371</v>
      </c>
    </row>
    <row r="6136" spans="1:6">
      <c r="A6136" s="5">
        <v>0.721676017731678</v>
      </c>
      <c r="B6136" s="5">
        <v>22597.7104284818</v>
      </c>
      <c r="C6136" s="5">
        <v>1.23345907333419</v>
      </c>
      <c r="D6136" s="5">
        <v>58977.0756784156</v>
      </c>
      <c r="E6136" s="2">
        <f t="shared" si="192"/>
        <v>0.511783055602512</v>
      </c>
      <c r="F6136" s="2">
        <f t="shared" si="193"/>
        <v>36379.3652499338</v>
      </c>
    </row>
    <row r="6137" spans="1:6">
      <c r="A6137" s="5">
        <v>0.702156923401095</v>
      </c>
      <c r="B6137" s="5">
        <v>24081.5238645422</v>
      </c>
      <c r="C6137" s="5">
        <v>1.2150424714597</v>
      </c>
      <c r="D6137" s="5">
        <v>62540.0784563666</v>
      </c>
      <c r="E6137" s="2">
        <f t="shared" si="192"/>
        <v>0.512885548058605</v>
      </c>
      <c r="F6137" s="2">
        <f t="shared" si="193"/>
        <v>38458.5545918244</v>
      </c>
    </row>
    <row r="6138" spans="1:6">
      <c r="A6138" s="5">
        <v>0.708685166557669</v>
      </c>
      <c r="B6138" s="5">
        <v>18398.252371854</v>
      </c>
      <c r="C6138" s="5">
        <v>1.21885960302307</v>
      </c>
      <c r="D6138" s="5">
        <v>53117.0801431256</v>
      </c>
      <c r="E6138" s="2">
        <f t="shared" si="192"/>
        <v>0.510174436465401</v>
      </c>
      <c r="F6138" s="2">
        <f t="shared" si="193"/>
        <v>34718.8277712716</v>
      </c>
    </row>
    <row r="6139" spans="1:6">
      <c r="A6139" s="5">
        <v>0.74642796539487</v>
      </c>
      <c r="B6139" s="5">
        <v>21656.5139924563</v>
      </c>
      <c r="C6139" s="5">
        <v>1.29568714030818</v>
      </c>
      <c r="D6139" s="5">
        <v>59000.3617547081</v>
      </c>
      <c r="E6139" s="2">
        <f t="shared" si="192"/>
        <v>0.54925917491331</v>
      </c>
      <c r="F6139" s="2">
        <f t="shared" si="193"/>
        <v>37343.8477622518</v>
      </c>
    </row>
    <row r="6140" spans="1:6">
      <c r="A6140" s="5">
        <v>0.673854001191822</v>
      </c>
      <c r="B6140" s="5">
        <v>20058.7659535797</v>
      </c>
      <c r="C6140" s="5">
        <v>1.17708751232784</v>
      </c>
      <c r="D6140" s="5">
        <v>58096.1971544234</v>
      </c>
      <c r="E6140" s="2">
        <f t="shared" si="192"/>
        <v>0.503233511136018</v>
      </c>
      <c r="F6140" s="2">
        <f t="shared" si="193"/>
        <v>38037.4312008437</v>
      </c>
    </row>
    <row r="6141" spans="1:6">
      <c r="A6141" s="5">
        <v>0.756164342628491</v>
      </c>
      <c r="B6141" s="5">
        <v>17376.3950219745</v>
      </c>
      <c r="C6141" s="5">
        <v>1.27922905952449</v>
      </c>
      <c r="D6141" s="5">
        <v>55678.3116935423</v>
      </c>
      <c r="E6141" s="2">
        <f t="shared" si="192"/>
        <v>0.523064716895999</v>
      </c>
      <c r="F6141" s="2">
        <f t="shared" si="193"/>
        <v>38301.9166715678</v>
      </c>
    </row>
    <row r="6142" spans="1:6">
      <c r="A6142" s="5">
        <v>0.720412725731667</v>
      </c>
      <c r="B6142" s="5">
        <v>16484.8123279823</v>
      </c>
      <c r="C6142" s="5">
        <v>1.24538153621066</v>
      </c>
      <c r="D6142" s="5">
        <v>52331.9245508405</v>
      </c>
      <c r="E6142" s="2">
        <f t="shared" si="192"/>
        <v>0.524968810478993</v>
      </c>
      <c r="F6142" s="2">
        <f t="shared" si="193"/>
        <v>35847.1122228582</v>
      </c>
    </row>
    <row r="6143" spans="1:6">
      <c r="A6143" s="5">
        <v>0.678963178159321</v>
      </c>
      <c r="B6143" s="5">
        <v>22791.2052820437</v>
      </c>
      <c r="C6143" s="5">
        <v>1.20107385997418</v>
      </c>
      <c r="D6143" s="5">
        <v>61425.2231329424</v>
      </c>
      <c r="E6143" s="2">
        <f t="shared" si="192"/>
        <v>0.522110681814859</v>
      </c>
      <c r="F6143" s="2">
        <f t="shared" si="193"/>
        <v>38634.0178508987</v>
      </c>
    </row>
    <row r="6144" spans="1:6">
      <c r="A6144" s="5">
        <v>0.687932252191482</v>
      </c>
      <c r="B6144" s="5">
        <v>20297.9587560111</v>
      </c>
      <c r="C6144" s="5">
        <v>1.20659336797356</v>
      </c>
      <c r="D6144" s="5">
        <v>57998.1446226761</v>
      </c>
      <c r="E6144" s="2">
        <f t="shared" si="192"/>
        <v>0.518661115782078</v>
      </c>
      <c r="F6144" s="2">
        <f t="shared" si="193"/>
        <v>37700.185866665</v>
      </c>
    </row>
    <row r="6145" spans="1:6">
      <c r="A6145" s="5">
        <v>0.739056804813057</v>
      </c>
      <c r="B6145" s="5">
        <v>18800.0532325204</v>
      </c>
      <c r="C6145" s="5">
        <v>1.30394022322248</v>
      </c>
      <c r="D6145" s="5">
        <v>57311.9001215614</v>
      </c>
      <c r="E6145" s="2">
        <f t="shared" si="192"/>
        <v>0.564883418409423</v>
      </c>
      <c r="F6145" s="2">
        <f t="shared" si="193"/>
        <v>38511.846889041</v>
      </c>
    </row>
    <row r="6146" spans="1:6">
      <c r="A6146" s="5">
        <v>0.694484495467646</v>
      </c>
      <c r="B6146" s="5">
        <v>19202.3898760389</v>
      </c>
      <c r="C6146" s="5">
        <v>1.20347246027364</v>
      </c>
      <c r="D6146" s="5">
        <v>56666.2100470065</v>
      </c>
      <c r="E6146" s="2">
        <f t="shared" si="192"/>
        <v>0.508987964805994</v>
      </c>
      <c r="F6146" s="2">
        <f t="shared" si="193"/>
        <v>37463.8201709676</v>
      </c>
    </row>
    <row r="6147" spans="1:6">
      <c r="A6147" s="5">
        <v>0.706926371967592</v>
      </c>
      <c r="B6147" s="5">
        <v>19792.1982809854</v>
      </c>
      <c r="C6147" s="5">
        <v>1.22836837513021</v>
      </c>
      <c r="D6147" s="5">
        <v>56632.9186672716</v>
      </c>
      <c r="E6147" s="2">
        <f t="shared" si="192"/>
        <v>0.521442003162618</v>
      </c>
      <c r="F6147" s="2">
        <f t="shared" si="193"/>
        <v>36840.7203862862</v>
      </c>
    </row>
    <row r="6148" spans="1:6">
      <c r="A6148" s="5">
        <v>0.718272721964636</v>
      </c>
      <c r="B6148" s="5">
        <v>21795.8382878384</v>
      </c>
      <c r="C6148" s="5">
        <v>1.2324701338391</v>
      </c>
      <c r="D6148" s="5">
        <v>58545.8437006327</v>
      </c>
      <c r="E6148" s="2">
        <f t="shared" ref="E6148:E6211" si="194">C6148-A6148</f>
        <v>0.514197411874464</v>
      </c>
      <c r="F6148" s="2">
        <f t="shared" ref="F6148:F6211" si="195">D6148-B6148</f>
        <v>36750.0054127943</v>
      </c>
    </row>
    <row r="6149" spans="1:6">
      <c r="A6149" s="5">
        <v>0.686447639291166</v>
      </c>
      <c r="B6149" s="5">
        <v>17042.2586008265</v>
      </c>
      <c r="C6149" s="5">
        <v>1.17792624311311</v>
      </c>
      <c r="D6149" s="5">
        <v>52664.8837329653</v>
      </c>
      <c r="E6149" s="2">
        <f t="shared" si="194"/>
        <v>0.491478603821944</v>
      </c>
      <c r="F6149" s="2">
        <f t="shared" si="195"/>
        <v>35622.6251321388</v>
      </c>
    </row>
    <row r="6150" spans="1:6">
      <c r="A6150" s="5">
        <v>0.680706183722809</v>
      </c>
      <c r="B6150" s="5">
        <v>20288.3559246391</v>
      </c>
      <c r="C6150" s="5">
        <v>1.17028537697363</v>
      </c>
      <c r="D6150" s="5">
        <v>57450.0972461086</v>
      </c>
      <c r="E6150" s="2">
        <f t="shared" si="194"/>
        <v>0.489579193250821</v>
      </c>
      <c r="F6150" s="2">
        <f t="shared" si="195"/>
        <v>37161.7413214695</v>
      </c>
    </row>
    <row r="6151" spans="1:6">
      <c r="A6151" s="5">
        <v>0.68394195180126</v>
      </c>
      <c r="B6151" s="5">
        <v>21743.5853227428</v>
      </c>
      <c r="C6151" s="5">
        <v>1.20751735946799</v>
      </c>
      <c r="D6151" s="5">
        <v>59688.3910148912</v>
      </c>
      <c r="E6151" s="2">
        <f t="shared" si="194"/>
        <v>0.52357540766673</v>
      </c>
      <c r="F6151" s="2">
        <f t="shared" si="195"/>
        <v>37944.8056921484</v>
      </c>
    </row>
    <row r="6152" spans="1:6">
      <c r="A6152" s="5">
        <v>0.68755295469444</v>
      </c>
      <c r="B6152" s="5">
        <v>17594.462311903</v>
      </c>
      <c r="C6152" s="5">
        <v>1.17724980940484</v>
      </c>
      <c r="D6152" s="5">
        <v>54589.9016729294</v>
      </c>
      <c r="E6152" s="2">
        <f t="shared" si="194"/>
        <v>0.4896968547104</v>
      </c>
      <c r="F6152" s="2">
        <f t="shared" si="195"/>
        <v>36995.4393610264</v>
      </c>
    </row>
    <row r="6153" spans="1:6">
      <c r="A6153" s="5">
        <v>0.676197514764677</v>
      </c>
      <c r="B6153" s="5">
        <v>19744.9105012284</v>
      </c>
      <c r="C6153" s="5">
        <v>1.19933444753327</v>
      </c>
      <c r="D6153" s="5">
        <v>58814.5705383989</v>
      </c>
      <c r="E6153" s="2">
        <f t="shared" si="194"/>
        <v>0.523136932768593</v>
      </c>
      <c r="F6153" s="2">
        <f t="shared" si="195"/>
        <v>39069.6600371705</v>
      </c>
    </row>
    <row r="6154" spans="1:6">
      <c r="A6154" s="5">
        <v>0.736692410833939</v>
      </c>
      <c r="B6154" s="5">
        <v>20330.2380083524</v>
      </c>
      <c r="C6154" s="5">
        <v>1.27569363716102</v>
      </c>
      <c r="D6154" s="5">
        <v>56119.5118716354</v>
      </c>
      <c r="E6154" s="2">
        <f t="shared" si="194"/>
        <v>0.539001226327081</v>
      </c>
      <c r="F6154" s="2">
        <f t="shared" si="195"/>
        <v>35789.273863283</v>
      </c>
    </row>
    <row r="6155" spans="1:6">
      <c r="A6155" s="5">
        <v>0.724864074190827</v>
      </c>
      <c r="B6155" s="5">
        <v>20774.5286033688</v>
      </c>
      <c r="C6155" s="5">
        <v>1.28349658248883</v>
      </c>
      <c r="D6155" s="5">
        <v>58678.6006249874</v>
      </c>
      <c r="E6155" s="2">
        <f t="shared" si="194"/>
        <v>0.558632508298003</v>
      </c>
      <c r="F6155" s="2">
        <f t="shared" si="195"/>
        <v>37904.0720216186</v>
      </c>
    </row>
    <row r="6156" spans="1:6">
      <c r="A6156" s="5">
        <v>0.679682516494493</v>
      </c>
      <c r="B6156" s="5">
        <v>16971.1622944637</v>
      </c>
      <c r="C6156" s="5">
        <v>1.17460335752556</v>
      </c>
      <c r="D6156" s="5">
        <v>55886.9213092685</v>
      </c>
      <c r="E6156" s="2">
        <f t="shared" si="194"/>
        <v>0.494920841031067</v>
      </c>
      <c r="F6156" s="2">
        <f t="shared" si="195"/>
        <v>38915.7590148048</v>
      </c>
    </row>
    <row r="6157" spans="1:6">
      <c r="A6157" s="5">
        <v>0.700489755168708</v>
      </c>
      <c r="B6157" s="5">
        <v>23717.1165749376</v>
      </c>
      <c r="C6157" s="5">
        <v>1.21647029632758</v>
      </c>
      <c r="D6157" s="5">
        <v>61553.5081142239</v>
      </c>
      <c r="E6157" s="2">
        <f t="shared" si="194"/>
        <v>0.515980541158872</v>
      </c>
      <c r="F6157" s="2">
        <f t="shared" si="195"/>
        <v>37836.3915392863</v>
      </c>
    </row>
    <row r="6158" spans="1:6">
      <c r="A6158" s="5">
        <v>0.729226989193726</v>
      </c>
      <c r="B6158" s="5">
        <v>19040.8050106228</v>
      </c>
      <c r="C6158" s="5">
        <v>1.25087080274478</v>
      </c>
      <c r="D6158" s="5">
        <v>55146.5137832935</v>
      </c>
      <c r="E6158" s="2">
        <f t="shared" si="194"/>
        <v>0.521643813551054</v>
      </c>
      <c r="F6158" s="2">
        <f t="shared" si="195"/>
        <v>36105.7087726707</v>
      </c>
    </row>
    <row r="6159" spans="1:6">
      <c r="A6159" s="5">
        <v>0.717746515649969</v>
      </c>
      <c r="B6159" s="5">
        <v>23295.4551020739</v>
      </c>
      <c r="C6159" s="5">
        <v>1.21346899013382</v>
      </c>
      <c r="D6159" s="5">
        <v>61281.3731553775</v>
      </c>
      <c r="E6159" s="2">
        <f t="shared" si="194"/>
        <v>0.495722474483851</v>
      </c>
      <c r="F6159" s="2">
        <f t="shared" si="195"/>
        <v>37985.9180533036</v>
      </c>
    </row>
    <row r="6160" spans="1:6">
      <c r="A6160" s="5">
        <v>0.7050479716943</v>
      </c>
      <c r="B6160" s="5">
        <v>20645.8642995535</v>
      </c>
      <c r="C6160" s="5">
        <v>1.2167908325599</v>
      </c>
      <c r="D6160" s="5">
        <v>59156.5896774476</v>
      </c>
      <c r="E6160" s="2">
        <f t="shared" si="194"/>
        <v>0.5117428608656</v>
      </c>
      <c r="F6160" s="2">
        <f t="shared" si="195"/>
        <v>38510.7253778941</v>
      </c>
    </row>
    <row r="6161" spans="1:6">
      <c r="A6161" s="5">
        <v>0.682751078976438</v>
      </c>
      <c r="B6161" s="5">
        <v>22867.2612379478</v>
      </c>
      <c r="C6161" s="5">
        <v>1.16406201841196</v>
      </c>
      <c r="D6161" s="5">
        <v>58978.9434681015</v>
      </c>
      <c r="E6161" s="2">
        <f t="shared" si="194"/>
        <v>0.481310939435522</v>
      </c>
      <c r="F6161" s="2">
        <f t="shared" si="195"/>
        <v>36111.6822301537</v>
      </c>
    </row>
    <row r="6162" spans="1:6">
      <c r="A6162" s="5">
        <v>0.745215709465427</v>
      </c>
      <c r="B6162" s="5">
        <v>15498.4188768876</v>
      </c>
      <c r="C6162" s="5">
        <v>1.26914931645911</v>
      </c>
      <c r="D6162" s="5">
        <v>52515.735657559</v>
      </c>
      <c r="E6162" s="2">
        <f t="shared" si="194"/>
        <v>0.523933606993683</v>
      </c>
      <c r="F6162" s="2">
        <f t="shared" si="195"/>
        <v>37017.3167806714</v>
      </c>
    </row>
    <row r="6163" spans="1:6">
      <c r="A6163" s="5">
        <v>0.673564078947961</v>
      </c>
      <c r="B6163" s="5">
        <v>21363.7992275779</v>
      </c>
      <c r="C6163" s="5">
        <v>1.18013612962438</v>
      </c>
      <c r="D6163" s="5">
        <v>57083.8187117898</v>
      </c>
      <c r="E6163" s="2">
        <f t="shared" si="194"/>
        <v>0.506572050676419</v>
      </c>
      <c r="F6163" s="2">
        <f t="shared" si="195"/>
        <v>35720.0194842119</v>
      </c>
    </row>
    <row r="6164" spans="1:6">
      <c r="A6164" s="5">
        <v>0.654582611057721</v>
      </c>
      <c r="B6164" s="5">
        <v>24667.8347196813</v>
      </c>
      <c r="C6164" s="5">
        <v>1.1126633682885</v>
      </c>
      <c r="D6164" s="5">
        <v>61663.1314102195</v>
      </c>
      <c r="E6164" s="2">
        <f t="shared" si="194"/>
        <v>0.458080757230779</v>
      </c>
      <c r="F6164" s="2">
        <f t="shared" si="195"/>
        <v>36995.2966905382</v>
      </c>
    </row>
    <row r="6165" spans="1:6">
      <c r="A6165" s="5">
        <v>0.68014161388502</v>
      </c>
      <c r="B6165" s="5">
        <v>20692.0549766668</v>
      </c>
      <c r="C6165" s="5">
        <v>1.18435226642722</v>
      </c>
      <c r="D6165" s="5">
        <v>57092.8721656594</v>
      </c>
      <c r="E6165" s="2">
        <f t="shared" si="194"/>
        <v>0.5042106525422</v>
      </c>
      <c r="F6165" s="2">
        <f t="shared" si="195"/>
        <v>36400.8171889926</v>
      </c>
    </row>
    <row r="6166" spans="1:6">
      <c r="A6166" s="5">
        <v>0.693920350315755</v>
      </c>
      <c r="B6166" s="5">
        <v>20265.2243231469</v>
      </c>
      <c r="C6166" s="5">
        <v>1.18280867197327</v>
      </c>
      <c r="D6166" s="5">
        <v>57435.0927793098</v>
      </c>
      <c r="E6166" s="2">
        <f t="shared" si="194"/>
        <v>0.488888321657515</v>
      </c>
      <c r="F6166" s="2">
        <f t="shared" si="195"/>
        <v>37169.8684561629</v>
      </c>
    </row>
    <row r="6167" spans="1:6">
      <c r="A6167" s="5">
        <v>0.695397207922505</v>
      </c>
      <c r="B6167" s="5">
        <v>21761.9691063752</v>
      </c>
      <c r="C6167" s="5">
        <v>1.22874664999324</v>
      </c>
      <c r="D6167" s="5">
        <v>58743.8344125033</v>
      </c>
      <c r="E6167" s="2">
        <f t="shared" si="194"/>
        <v>0.533349442070735</v>
      </c>
      <c r="F6167" s="2">
        <f t="shared" si="195"/>
        <v>36981.8653061281</v>
      </c>
    </row>
    <row r="6168" spans="1:6">
      <c r="A6168" s="5">
        <v>0.725330250830345</v>
      </c>
      <c r="B6168" s="5">
        <v>19178.3678403291</v>
      </c>
      <c r="C6168" s="5">
        <v>1.25885643912143</v>
      </c>
      <c r="D6168" s="5">
        <v>56472.2212199709</v>
      </c>
      <c r="E6168" s="2">
        <f t="shared" si="194"/>
        <v>0.533526188291085</v>
      </c>
      <c r="F6168" s="2">
        <f t="shared" si="195"/>
        <v>37293.8533796418</v>
      </c>
    </row>
    <row r="6169" spans="1:6">
      <c r="A6169" s="5">
        <v>0.695497261697289</v>
      </c>
      <c r="B6169" s="5">
        <v>21847.7436566808</v>
      </c>
      <c r="C6169" s="5">
        <v>1.21008109048958</v>
      </c>
      <c r="D6169" s="5">
        <v>63558.5846301021</v>
      </c>
      <c r="E6169" s="2">
        <f t="shared" si="194"/>
        <v>0.514583828792291</v>
      </c>
      <c r="F6169" s="2">
        <f t="shared" si="195"/>
        <v>41710.8409734213</v>
      </c>
    </row>
    <row r="6170" spans="1:6">
      <c r="A6170" s="5">
        <v>0.687308453653427</v>
      </c>
      <c r="B6170" s="5">
        <v>20462.5061835992</v>
      </c>
      <c r="C6170" s="5">
        <v>1.17907627285987</v>
      </c>
      <c r="D6170" s="5">
        <v>55832.7831716751</v>
      </c>
      <c r="E6170" s="2">
        <f t="shared" si="194"/>
        <v>0.491767819206443</v>
      </c>
      <c r="F6170" s="2">
        <f t="shared" si="195"/>
        <v>35370.2769880759</v>
      </c>
    </row>
    <row r="6171" spans="1:6">
      <c r="A6171" s="5">
        <v>0.709220642489426</v>
      </c>
      <c r="B6171" s="5">
        <v>17917.4076228977</v>
      </c>
      <c r="C6171" s="5">
        <v>1.2450027386266</v>
      </c>
      <c r="D6171" s="5">
        <v>52776.1423979072</v>
      </c>
      <c r="E6171" s="2">
        <f t="shared" si="194"/>
        <v>0.535782096137174</v>
      </c>
      <c r="F6171" s="2">
        <f t="shared" si="195"/>
        <v>34858.7347750095</v>
      </c>
    </row>
    <row r="6172" spans="1:6">
      <c r="A6172" s="5">
        <v>0.685414949617762</v>
      </c>
      <c r="B6172" s="5">
        <v>18432.7419556202</v>
      </c>
      <c r="C6172" s="5">
        <v>1.20543424724359</v>
      </c>
      <c r="D6172" s="5">
        <v>55527.7602684466</v>
      </c>
      <c r="E6172" s="2">
        <f t="shared" si="194"/>
        <v>0.520019297625828</v>
      </c>
      <c r="F6172" s="2">
        <f t="shared" si="195"/>
        <v>37095.0183128264</v>
      </c>
    </row>
    <row r="6173" spans="1:6">
      <c r="A6173" s="5">
        <v>0.721947438606145</v>
      </c>
      <c r="B6173" s="5">
        <v>18725.0174503716</v>
      </c>
      <c r="C6173" s="5">
        <v>1.27387226968158</v>
      </c>
      <c r="D6173" s="5">
        <v>57774.3546855901</v>
      </c>
      <c r="E6173" s="2">
        <f t="shared" si="194"/>
        <v>0.551924831075435</v>
      </c>
      <c r="F6173" s="2">
        <f t="shared" si="195"/>
        <v>39049.3372352185</v>
      </c>
    </row>
    <row r="6174" spans="1:6">
      <c r="A6174" s="5">
        <v>0.646336271968089</v>
      </c>
      <c r="B6174" s="5">
        <v>19112.1898960873</v>
      </c>
      <c r="C6174" s="5">
        <v>1.13755650959475</v>
      </c>
      <c r="D6174" s="5">
        <v>59214.0515311398</v>
      </c>
      <c r="E6174" s="2">
        <f t="shared" si="194"/>
        <v>0.491220237626661</v>
      </c>
      <c r="F6174" s="2">
        <f t="shared" si="195"/>
        <v>40101.8616350525</v>
      </c>
    </row>
    <row r="6175" spans="1:6">
      <c r="A6175" s="5">
        <v>0.703911836375058</v>
      </c>
      <c r="B6175" s="5">
        <v>18939.595351011</v>
      </c>
      <c r="C6175" s="5">
        <v>1.20116118319646</v>
      </c>
      <c r="D6175" s="5">
        <v>54450.3928921905</v>
      </c>
      <c r="E6175" s="2">
        <f t="shared" si="194"/>
        <v>0.497249346821402</v>
      </c>
      <c r="F6175" s="2">
        <f t="shared" si="195"/>
        <v>35510.7975411795</v>
      </c>
    </row>
    <row r="6176" spans="1:6">
      <c r="A6176" s="5">
        <v>0.691989344849806</v>
      </c>
      <c r="B6176" s="5">
        <v>18681.6367551883</v>
      </c>
      <c r="C6176" s="5">
        <v>1.17926416533091</v>
      </c>
      <c r="D6176" s="5">
        <v>55866.59107922</v>
      </c>
      <c r="E6176" s="2">
        <f t="shared" si="194"/>
        <v>0.487274820481104</v>
      </c>
      <c r="F6176" s="2">
        <f t="shared" si="195"/>
        <v>37184.9543240317</v>
      </c>
    </row>
    <row r="6177" spans="1:6">
      <c r="A6177" s="5">
        <v>0.727058452335191</v>
      </c>
      <c r="B6177" s="5">
        <v>21855.9911946953</v>
      </c>
      <c r="C6177" s="5">
        <v>1.26989421044488</v>
      </c>
      <c r="D6177" s="5">
        <v>57560.073787008</v>
      </c>
      <c r="E6177" s="2">
        <f t="shared" si="194"/>
        <v>0.542835758109689</v>
      </c>
      <c r="F6177" s="2">
        <f t="shared" si="195"/>
        <v>35704.0825923127</v>
      </c>
    </row>
    <row r="6178" spans="1:6">
      <c r="A6178" s="5">
        <v>0.692034560527854</v>
      </c>
      <c r="B6178" s="5">
        <v>22120.4577637169</v>
      </c>
      <c r="C6178" s="5">
        <v>1.19615022191239</v>
      </c>
      <c r="D6178" s="5">
        <v>61809.0054988998</v>
      </c>
      <c r="E6178" s="2">
        <f t="shared" si="194"/>
        <v>0.504115661384536</v>
      </c>
      <c r="F6178" s="2">
        <f t="shared" si="195"/>
        <v>39688.5477351829</v>
      </c>
    </row>
    <row r="6179" spans="1:6">
      <c r="A6179" s="5">
        <v>0.64172555224482</v>
      </c>
      <c r="B6179" s="5">
        <v>21485.8459740675</v>
      </c>
      <c r="C6179" s="5">
        <v>1.09441203790131</v>
      </c>
      <c r="D6179" s="5">
        <v>60750.2009967846</v>
      </c>
      <c r="E6179" s="2">
        <f t="shared" si="194"/>
        <v>0.45268648565649</v>
      </c>
      <c r="F6179" s="2">
        <f t="shared" si="195"/>
        <v>39264.3550227171</v>
      </c>
    </row>
    <row r="6180" spans="1:6">
      <c r="A6180" s="5">
        <v>0.656118992240807</v>
      </c>
      <c r="B6180" s="5">
        <v>18311.5019794544</v>
      </c>
      <c r="C6180" s="5">
        <v>1.1275736065898</v>
      </c>
      <c r="D6180" s="5">
        <v>54502.6560214665</v>
      </c>
      <c r="E6180" s="2">
        <f t="shared" si="194"/>
        <v>0.471454614348993</v>
      </c>
      <c r="F6180" s="2">
        <f t="shared" si="195"/>
        <v>36191.1540420121</v>
      </c>
    </row>
    <row r="6181" spans="1:6">
      <c r="A6181" s="5">
        <v>0.734050796606782</v>
      </c>
      <c r="B6181" s="5">
        <v>16680.2298505783</v>
      </c>
      <c r="C6181" s="5">
        <v>1.26555943776297</v>
      </c>
      <c r="D6181" s="5">
        <v>53974.8666025539</v>
      </c>
      <c r="E6181" s="2">
        <f t="shared" si="194"/>
        <v>0.531508641156188</v>
      </c>
      <c r="F6181" s="2">
        <f t="shared" si="195"/>
        <v>37294.6367519756</v>
      </c>
    </row>
    <row r="6182" spans="1:6">
      <c r="A6182" s="5">
        <v>0.70652426530691</v>
      </c>
      <c r="B6182" s="5">
        <v>18468.052559649</v>
      </c>
      <c r="C6182" s="5">
        <v>1.21353319812096</v>
      </c>
      <c r="D6182" s="5">
        <v>54634.490489813</v>
      </c>
      <c r="E6182" s="2">
        <f t="shared" si="194"/>
        <v>0.50700893281405</v>
      </c>
      <c r="F6182" s="2">
        <f t="shared" si="195"/>
        <v>36166.437930164</v>
      </c>
    </row>
    <row r="6183" spans="1:6">
      <c r="A6183" s="5">
        <v>0.698495322368118</v>
      </c>
      <c r="B6183" s="5">
        <v>18007.8580931806</v>
      </c>
      <c r="C6183" s="5">
        <v>1.19179862077493</v>
      </c>
      <c r="D6183" s="5">
        <v>53940.9576891344</v>
      </c>
      <c r="E6183" s="2">
        <f t="shared" si="194"/>
        <v>0.493303298406812</v>
      </c>
      <c r="F6183" s="2">
        <f t="shared" si="195"/>
        <v>35933.0995959538</v>
      </c>
    </row>
    <row r="6184" spans="1:6">
      <c r="A6184" s="5">
        <v>0.652812386273776</v>
      </c>
      <c r="B6184" s="5">
        <v>18821.0857272327</v>
      </c>
      <c r="C6184" s="5">
        <v>1.1315172957593</v>
      </c>
      <c r="D6184" s="5">
        <v>54644.9953776838</v>
      </c>
      <c r="E6184" s="2">
        <f t="shared" si="194"/>
        <v>0.478704909485524</v>
      </c>
      <c r="F6184" s="2">
        <f t="shared" si="195"/>
        <v>35823.9096504511</v>
      </c>
    </row>
    <row r="6185" spans="1:6">
      <c r="A6185" s="5">
        <v>0.717235829622481</v>
      </c>
      <c r="B6185" s="5">
        <v>17924.4635613945</v>
      </c>
      <c r="C6185" s="5">
        <v>1.24748634263049</v>
      </c>
      <c r="D6185" s="5">
        <v>55754.2712979884</v>
      </c>
      <c r="E6185" s="2">
        <f t="shared" si="194"/>
        <v>0.530250513008009</v>
      </c>
      <c r="F6185" s="2">
        <f t="shared" si="195"/>
        <v>37829.8077365939</v>
      </c>
    </row>
    <row r="6186" spans="1:6">
      <c r="A6186" s="5">
        <v>0.672523808815459</v>
      </c>
      <c r="B6186" s="5">
        <v>17379.1342309353</v>
      </c>
      <c r="C6186" s="5">
        <v>1.13137940076404</v>
      </c>
      <c r="D6186" s="5">
        <v>53353.712803663</v>
      </c>
      <c r="E6186" s="2">
        <f t="shared" si="194"/>
        <v>0.458855591948581</v>
      </c>
      <c r="F6186" s="2">
        <f t="shared" si="195"/>
        <v>35974.5785727277</v>
      </c>
    </row>
    <row r="6187" spans="1:6">
      <c r="A6187" s="5">
        <v>0.699117154537275</v>
      </c>
      <c r="B6187" s="5">
        <v>22450.1545871619</v>
      </c>
      <c r="C6187" s="5">
        <v>1.21851247497519</v>
      </c>
      <c r="D6187" s="5">
        <v>60766.1753888201</v>
      </c>
      <c r="E6187" s="2">
        <f t="shared" si="194"/>
        <v>0.519395320437915</v>
      </c>
      <c r="F6187" s="2">
        <f t="shared" si="195"/>
        <v>38316.0208016582</v>
      </c>
    </row>
    <row r="6188" spans="1:6">
      <c r="A6188" s="5">
        <v>0.660461504368534</v>
      </c>
      <c r="B6188" s="5">
        <v>22844.4153068785</v>
      </c>
      <c r="C6188" s="5">
        <v>1.14294781539206</v>
      </c>
      <c r="D6188" s="5">
        <v>59257.458037145</v>
      </c>
      <c r="E6188" s="2">
        <f t="shared" si="194"/>
        <v>0.482486311023526</v>
      </c>
      <c r="F6188" s="2">
        <f t="shared" si="195"/>
        <v>36413.0427302665</v>
      </c>
    </row>
    <row r="6189" spans="1:6">
      <c r="A6189" s="5">
        <v>0.706542342442245</v>
      </c>
      <c r="B6189" s="5">
        <v>21002.092169924</v>
      </c>
      <c r="C6189" s="5">
        <v>1.2591534636682</v>
      </c>
      <c r="D6189" s="5">
        <v>62090.4005310435</v>
      </c>
      <c r="E6189" s="2">
        <f t="shared" si="194"/>
        <v>0.552611121225955</v>
      </c>
      <c r="F6189" s="2">
        <f t="shared" si="195"/>
        <v>41088.3083611195</v>
      </c>
    </row>
    <row r="6190" spans="1:6">
      <c r="A6190" s="5">
        <v>0.691874511208549</v>
      </c>
      <c r="B6190" s="5">
        <v>19875.5871853427</v>
      </c>
      <c r="C6190" s="5">
        <v>1.21817198478918</v>
      </c>
      <c r="D6190" s="5">
        <v>56920.7007527197</v>
      </c>
      <c r="E6190" s="2">
        <f t="shared" si="194"/>
        <v>0.526297473580631</v>
      </c>
      <c r="F6190" s="2">
        <f t="shared" si="195"/>
        <v>37045.113567377</v>
      </c>
    </row>
    <row r="6191" spans="1:6">
      <c r="A6191" s="5">
        <v>0.691375988590424</v>
      </c>
      <c r="B6191" s="5">
        <v>15528.1862635179</v>
      </c>
      <c r="C6191" s="5">
        <v>1.19361017026295</v>
      </c>
      <c r="D6191" s="5">
        <v>50257.8356301975</v>
      </c>
      <c r="E6191" s="2">
        <f t="shared" si="194"/>
        <v>0.502234181672526</v>
      </c>
      <c r="F6191" s="2">
        <f t="shared" si="195"/>
        <v>34729.6493666796</v>
      </c>
    </row>
    <row r="6192" spans="1:6">
      <c r="A6192" s="5">
        <v>0.702628407116841</v>
      </c>
      <c r="B6192" s="5">
        <v>23869.8701955772</v>
      </c>
      <c r="C6192" s="5">
        <v>1.2142352660313</v>
      </c>
      <c r="D6192" s="5">
        <v>62820.4908323242</v>
      </c>
      <c r="E6192" s="2">
        <f t="shared" si="194"/>
        <v>0.511606858914459</v>
      </c>
      <c r="F6192" s="2">
        <f t="shared" si="195"/>
        <v>38950.620636747</v>
      </c>
    </row>
    <row r="6193" spans="1:6">
      <c r="A6193" s="5">
        <v>0.716419466191312</v>
      </c>
      <c r="B6193" s="5">
        <v>19836.9491282098</v>
      </c>
      <c r="C6193" s="5">
        <v>1.26488282367507</v>
      </c>
      <c r="D6193" s="5">
        <v>56415.2686701593</v>
      </c>
      <c r="E6193" s="2">
        <f t="shared" si="194"/>
        <v>0.548463357483758</v>
      </c>
      <c r="F6193" s="2">
        <f t="shared" si="195"/>
        <v>36578.3195419495</v>
      </c>
    </row>
    <row r="6194" spans="1:6">
      <c r="A6194" s="5">
        <v>0.721316162376039</v>
      </c>
      <c r="B6194" s="5">
        <v>22538.1524065227</v>
      </c>
      <c r="C6194" s="5">
        <v>1.26438834245411</v>
      </c>
      <c r="D6194" s="5">
        <v>62184.2694838733</v>
      </c>
      <c r="E6194" s="2">
        <f t="shared" si="194"/>
        <v>0.543072180078071</v>
      </c>
      <c r="F6194" s="2">
        <f t="shared" si="195"/>
        <v>39646.1170773506</v>
      </c>
    </row>
    <row r="6195" spans="1:6">
      <c r="A6195" s="5">
        <v>0.728194771139741</v>
      </c>
      <c r="B6195" s="5">
        <v>15403.41384378</v>
      </c>
      <c r="C6195" s="5">
        <v>1.26708563446424</v>
      </c>
      <c r="D6195" s="5">
        <v>50911.3671147802</v>
      </c>
      <c r="E6195" s="2">
        <f t="shared" si="194"/>
        <v>0.538890863324499</v>
      </c>
      <c r="F6195" s="2">
        <f t="shared" si="195"/>
        <v>35507.9532710002</v>
      </c>
    </row>
    <row r="6196" spans="1:6">
      <c r="A6196" s="5">
        <v>0.690457408745907</v>
      </c>
      <c r="B6196" s="5">
        <v>23289.4316497486</v>
      </c>
      <c r="C6196" s="5">
        <v>1.20253391777424</v>
      </c>
      <c r="D6196" s="5">
        <v>60827.0145512358</v>
      </c>
      <c r="E6196" s="2">
        <f t="shared" si="194"/>
        <v>0.512076509028333</v>
      </c>
      <c r="F6196" s="2">
        <f t="shared" si="195"/>
        <v>37537.5829014872</v>
      </c>
    </row>
    <row r="6197" spans="1:6">
      <c r="A6197" s="5">
        <v>0.691584834519681</v>
      </c>
      <c r="B6197" s="5">
        <v>17107.6698452418</v>
      </c>
      <c r="C6197" s="5">
        <v>1.21450347001862</v>
      </c>
      <c r="D6197" s="5">
        <v>54347.9796802642</v>
      </c>
      <c r="E6197" s="2">
        <f t="shared" si="194"/>
        <v>0.522918635498939</v>
      </c>
      <c r="F6197" s="2">
        <f t="shared" si="195"/>
        <v>37240.3098350224</v>
      </c>
    </row>
    <row r="6198" spans="1:6">
      <c r="A6198" s="5">
        <v>0.754815393419973</v>
      </c>
      <c r="B6198" s="5">
        <v>27780.7020436767</v>
      </c>
      <c r="C6198" s="5">
        <v>1.30582806340989</v>
      </c>
      <c r="D6198" s="5">
        <v>64627.0205643641</v>
      </c>
      <c r="E6198" s="2">
        <f t="shared" si="194"/>
        <v>0.551012669989917</v>
      </c>
      <c r="F6198" s="2">
        <f t="shared" si="195"/>
        <v>36846.3185206874</v>
      </c>
    </row>
    <row r="6199" spans="1:6">
      <c r="A6199" s="5">
        <v>0.703651261697089</v>
      </c>
      <c r="B6199" s="5">
        <v>18999.6121058686</v>
      </c>
      <c r="C6199" s="5">
        <v>1.22351178276093</v>
      </c>
      <c r="D6199" s="5">
        <v>55021.7301645441</v>
      </c>
      <c r="E6199" s="2">
        <f t="shared" si="194"/>
        <v>0.519860521063841</v>
      </c>
      <c r="F6199" s="2">
        <f t="shared" si="195"/>
        <v>36022.1180586755</v>
      </c>
    </row>
    <row r="6200" spans="1:6">
      <c r="A6200" s="5">
        <v>0.685945903579584</v>
      </c>
      <c r="B6200" s="5">
        <v>20028.9342668662</v>
      </c>
      <c r="C6200" s="5">
        <v>1.2026055232063</v>
      </c>
      <c r="D6200" s="5">
        <v>56963.6784807704</v>
      </c>
      <c r="E6200" s="2">
        <f t="shared" si="194"/>
        <v>0.516659619626716</v>
      </c>
      <c r="F6200" s="2">
        <f t="shared" si="195"/>
        <v>36934.7442139042</v>
      </c>
    </row>
    <row r="6201" spans="1:6">
      <c r="A6201" s="5">
        <v>0.637559959828555</v>
      </c>
      <c r="B6201" s="5">
        <v>16111.6973738986</v>
      </c>
      <c r="C6201" s="5">
        <v>1.0936372989252</v>
      </c>
      <c r="D6201" s="5">
        <v>52255.2661628619</v>
      </c>
      <c r="E6201" s="2">
        <f t="shared" si="194"/>
        <v>0.456077339096645</v>
      </c>
      <c r="F6201" s="2">
        <f t="shared" si="195"/>
        <v>36143.5687889633</v>
      </c>
    </row>
    <row r="6202" spans="1:6">
      <c r="A6202" s="5">
        <v>0.705535292605275</v>
      </c>
      <c r="B6202" s="5">
        <v>24279.5148738769</v>
      </c>
      <c r="C6202" s="5">
        <v>1.233429533646</v>
      </c>
      <c r="D6202" s="5">
        <v>62101.508257044</v>
      </c>
      <c r="E6202" s="2">
        <f t="shared" si="194"/>
        <v>0.527894241040725</v>
      </c>
      <c r="F6202" s="2">
        <f t="shared" si="195"/>
        <v>37821.9933831671</v>
      </c>
    </row>
    <row r="6203" spans="1:6">
      <c r="A6203" s="5">
        <v>0.702543431540094</v>
      </c>
      <c r="B6203" s="5">
        <v>14954.7659803712</v>
      </c>
      <c r="C6203" s="5">
        <v>1.20761270682345</v>
      </c>
      <c r="D6203" s="5">
        <v>51410.332467164</v>
      </c>
      <c r="E6203" s="2">
        <f t="shared" si="194"/>
        <v>0.505069275283356</v>
      </c>
      <c r="F6203" s="2">
        <f t="shared" si="195"/>
        <v>36455.5664867928</v>
      </c>
    </row>
    <row r="6204" spans="1:6">
      <c r="A6204" s="5">
        <v>0.709683683225254</v>
      </c>
      <c r="B6204" s="5">
        <v>22432.2484454403</v>
      </c>
      <c r="C6204" s="5">
        <v>1.19250937690599</v>
      </c>
      <c r="D6204" s="5">
        <v>59135.2685943274</v>
      </c>
      <c r="E6204" s="2">
        <f t="shared" si="194"/>
        <v>0.482825693680736</v>
      </c>
      <c r="F6204" s="2">
        <f t="shared" si="195"/>
        <v>36703.0201488871</v>
      </c>
    </row>
    <row r="6205" spans="1:6">
      <c r="A6205" s="5">
        <v>0.715499834227232</v>
      </c>
      <c r="B6205" s="5">
        <v>20897.8904028173</v>
      </c>
      <c r="C6205" s="5">
        <v>1.23195697228067</v>
      </c>
      <c r="D6205" s="5">
        <v>56494.6870489944</v>
      </c>
      <c r="E6205" s="2">
        <f t="shared" si="194"/>
        <v>0.516457138053438</v>
      </c>
      <c r="F6205" s="2">
        <f t="shared" si="195"/>
        <v>35596.7966461771</v>
      </c>
    </row>
    <row r="6206" spans="1:6">
      <c r="A6206" s="5">
        <v>0.768144423273244</v>
      </c>
      <c r="B6206" s="5">
        <v>21846.3963426297</v>
      </c>
      <c r="C6206" s="5">
        <v>1.33550581859525</v>
      </c>
      <c r="D6206" s="5">
        <v>60818.0709830508</v>
      </c>
      <c r="E6206" s="2">
        <f t="shared" si="194"/>
        <v>0.567361395322006</v>
      </c>
      <c r="F6206" s="2">
        <f t="shared" si="195"/>
        <v>38971.6746404211</v>
      </c>
    </row>
    <row r="6207" spans="1:6">
      <c r="A6207" s="5">
        <v>0.698871176581382</v>
      </c>
      <c r="B6207" s="5">
        <v>16651.420087538</v>
      </c>
      <c r="C6207" s="5">
        <v>1.21246886020437</v>
      </c>
      <c r="D6207" s="5">
        <v>51935.9833968487</v>
      </c>
      <c r="E6207" s="2">
        <f t="shared" si="194"/>
        <v>0.513597683622988</v>
      </c>
      <c r="F6207" s="2">
        <f t="shared" si="195"/>
        <v>35284.5633093107</v>
      </c>
    </row>
    <row r="6208" spans="1:6">
      <c r="A6208" s="5">
        <v>0.716177628602873</v>
      </c>
      <c r="B6208" s="5">
        <v>22876.2597720072</v>
      </c>
      <c r="C6208" s="5">
        <v>1.19781297003278</v>
      </c>
      <c r="D6208" s="5">
        <v>60709.9386124116</v>
      </c>
      <c r="E6208" s="2">
        <f t="shared" si="194"/>
        <v>0.481635341429907</v>
      </c>
      <c r="F6208" s="2">
        <f t="shared" si="195"/>
        <v>37833.6788404044</v>
      </c>
    </row>
    <row r="6209" spans="1:6">
      <c r="A6209" s="5">
        <v>0.707019992592888</v>
      </c>
      <c r="B6209" s="5">
        <v>23558.6954403624</v>
      </c>
      <c r="C6209" s="5">
        <v>1.25634911006594</v>
      </c>
      <c r="D6209" s="5">
        <v>62995.6944361915</v>
      </c>
      <c r="E6209" s="2">
        <f t="shared" si="194"/>
        <v>0.549329117473052</v>
      </c>
      <c r="F6209" s="2">
        <f t="shared" si="195"/>
        <v>39436.9989958291</v>
      </c>
    </row>
    <row r="6210" spans="1:6">
      <c r="A6210" s="5">
        <v>0.699262012690838</v>
      </c>
      <c r="B6210" s="5">
        <v>17643.9870881122</v>
      </c>
      <c r="C6210" s="5">
        <v>1.20293294264333</v>
      </c>
      <c r="D6210" s="5">
        <v>52104.7132166291</v>
      </c>
      <c r="E6210" s="2">
        <f t="shared" si="194"/>
        <v>0.503670929952492</v>
      </c>
      <c r="F6210" s="2">
        <f t="shared" si="195"/>
        <v>34460.7261285169</v>
      </c>
    </row>
    <row r="6211" spans="1:6">
      <c r="A6211" s="5">
        <v>0.711687663939381</v>
      </c>
      <c r="B6211" s="5">
        <v>20638.1571272713</v>
      </c>
      <c r="C6211" s="5">
        <v>1.2531125504851</v>
      </c>
      <c r="D6211" s="5">
        <v>58951.1294249615</v>
      </c>
      <c r="E6211" s="2">
        <f t="shared" si="194"/>
        <v>0.541424886545719</v>
      </c>
      <c r="F6211" s="2">
        <f t="shared" si="195"/>
        <v>38312.9722976902</v>
      </c>
    </row>
    <row r="6212" spans="1:6">
      <c r="A6212" s="5">
        <v>0.748785661662024</v>
      </c>
      <c r="B6212" s="5">
        <v>16563.496125144</v>
      </c>
      <c r="C6212" s="5">
        <v>1.31599893147196</v>
      </c>
      <c r="D6212" s="5">
        <v>52902.2863991278</v>
      </c>
      <c r="E6212" s="2">
        <f t="shared" ref="E6212:E6275" si="196">C6212-A6212</f>
        <v>0.567213269809936</v>
      </c>
      <c r="F6212" s="2">
        <f t="shared" ref="F6212:F6275" si="197">D6212-B6212</f>
        <v>36338.7902739838</v>
      </c>
    </row>
    <row r="6213" spans="1:6">
      <c r="A6213" s="5">
        <v>0.724788364923018</v>
      </c>
      <c r="B6213" s="5">
        <v>18692.6572051369</v>
      </c>
      <c r="C6213" s="5">
        <v>1.25106796150193</v>
      </c>
      <c r="D6213" s="5">
        <v>55956.766302363</v>
      </c>
      <c r="E6213" s="2">
        <f t="shared" si="196"/>
        <v>0.526279596578912</v>
      </c>
      <c r="F6213" s="2">
        <f t="shared" si="197"/>
        <v>37264.1090972261</v>
      </c>
    </row>
    <row r="6214" spans="1:6">
      <c r="A6214" s="5">
        <v>0.704355141005268</v>
      </c>
      <c r="B6214" s="5">
        <v>18118.6698452269</v>
      </c>
      <c r="C6214" s="5">
        <v>1.24117458404639</v>
      </c>
      <c r="D6214" s="5">
        <v>54287.4317077957</v>
      </c>
      <c r="E6214" s="2">
        <f t="shared" si="196"/>
        <v>0.536819443041122</v>
      </c>
      <c r="F6214" s="2">
        <f t="shared" si="197"/>
        <v>36168.7618625688</v>
      </c>
    </row>
    <row r="6215" spans="1:6">
      <c r="A6215" s="5">
        <v>0.664489401392604</v>
      </c>
      <c r="B6215" s="5">
        <v>17850.4193010068</v>
      </c>
      <c r="C6215" s="5">
        <v>1.16662660524187</v>
      </c>
      <c r="D6215" s="5">
        <v>54735.6971797744</v>
      </c>
      <c r="E6215" s="2">
        <f t="shared" si="196"/>
        <v>0.502137203849266</v>
      </c>
      <c r="F6215" s="2">
        <f t="shared" si="197"/>
        <v>36885.2778787676</v>
      </c>
    </row>
    <row r="6216" spans="1:6">
      <c r="A6216" s="5">
        <v>0.732117355540758</v>
      </c>
      <c r="B6216" s="5">
        <v>23857.632339151</v>
      </c>
      <c r="C6216" s="5">
        <v>1.29606877603047</v>
      </c>
      <c r="D6216" s="5">
        <v>62192.6249088691</v>
      </c>
      <c r="E6216" s="2">
        <f t="shared" si="196"/>
        <v>0.563951420489712</v>
      </c>
      <c r="F6216" s="2">
        <f t="shared" si="197"/>
        <v>38334.9925697181</v>
      </c>
    </row>
    <row r="6217" spans="1:6">
      <c r="A6217" s="5">
        <v>0.716338084291636</v>
      </c>
      <c r="B6217" s="5">
        <v>21677.9403279655</v>
      </c>
      <c r="C6217" s="5">
        <v>1.23867807629835</v>
      </c>
      <c r="D6217" s="5">
        <v>60203.3258303944</v>
      </c>
      <c r="E6217" s="2">
        <f t="shared" si="196"/>
        <v>0.522339992006714</v>
      </c>
      <c r="F6217" s="2">
        <f t="shared" si="197"/>
        <v>38525.3855024289</v>
      </c>
    </row>
    <row r="6218" spans="1:6">
      <c r="A6218" s="5">
        <v>0.668300072302478</v>
      </c>
      <c r="B6218" s="5">
        <v>22942.3798087246</v>
      </c>
      <c r="C6218" s="5">
        <v>1.17154807490614</v>
      </c>
      <c r="D6218" s="5">
        <v>62673.198775245</v>
      </c>
      <c r="E6218" s="2">
        <f t="shared" si="196"/>
        <v>0.503248002603662</v>
      </c>
      <c r="F6218" s="2">
        <f t="shared" si="197"/>
        <v>39730.8189665204</v>
      </c>
    </row>
    <row r="6219" spans="1:6">
      <c r="A6219" s="5">
        <v>0.661815954147879</v>
      </c>
      <c r="B6219" s="5">
        <v>20041.6909111802</v>
      </c>
      <c r="C6219" s="5">
        <v>1.12540863309543</v>
      </c>
      <c r="D6219" s="5">
        <v>55796.1364082928</v>
      </c>
      <c r="E6219" s="2">
        <f t="shared" si="196"/>
        <v>0.463592678947551</v>
      </c>
      <c r="F6219" s="2">
        <f t="shared" si="197"/>
        <v>35754.4454971126</v>
      </c>
    </row>
    <row r="6220" spans="1:6">
      <c r="A6220" s="5">
        <v>0.653257953600676</v>
      </c>
      <c r="B6220" s="5">
        <v>17109.0875689526</v>
      </c>
      <c r="C6220" s="5">
        <v>1.12557888044434</v>
      </c>
      <c r="D6220" s="5">
        <v>51938.4575837914</v>
      </c>
      <c r="E6220" s="2">
        <f t="shared" si="196"/>
        <v>0.472320926843664</v>
      </c>
      <c r="F6220" s="2">
        <f t="shared" si="197"/>
        <v>34829.3700148388</v>
      </c>
    </row>
    <row r="6221" spans="1:6">
      <c r="A6221" s="5">
        <v>0.743250894647866</v>
      </c>
      <c r="B6221" s="5">
        <v>20725.1056270183</v>
      </c>
      <c r="C6221" s="5">
        <v>1.29540477696059</v>
      </c>
      <c r="D6221" s="5">
        <v>57707.4120127197</v>
      </c>
      <c r="E6221" s="2">
        <f t="shared" si="196"/>
        <v>0.552153882312724</v>
      </c>
      <c r="F6221" s="2">
        <f t="shared" si="197"/>
        <v>36982.3063857014</v>
      </c>
    </row>
    <row r="6222" spans="1:6">
      <c r="A6222" s="5">
        <v>0.676408566936773</v>
      </c>
      <c r="B6222" s="5">
        <v>20609.8768999731</v>
      </c>
      <c r="C6222" s="5">
        <v>1.1346126386253</v>
      </c>
      <c r="D6222" s="5">
        <v>57397.4977254369</v>
      </c>
      <c r="E6222" s="2">
        <f t="shared" si="196"/>
        <v>0.458204071688527</v>
      </c>
      <c r="F6222" s="2">
        <f t="shared" si="197"/>
        <v>36787.6208254638</v>
      </c>
    </row>
    <row r="6223" spans="1:6">
      <c r="A6223" s="5">
        <v>0.724814824931747</v>
      </c>
      <c r="B6223" s="5">
        <v>21300.1778195529</v>
      </c>
      <c r="C6223" s="5">
        <v>1.27547222295758</v>
      </c>
      <c r="D6223" s="5">
        <v>57771.3214054652</v>
      </c>
      <c r="E6223" s="2">
        <f t="shared" si="196"/>
        <v>0.550657398025833</v>
      </c>
      <c r="F6223" s="2">
        <f t="shared" si="197"/>
        <v>36471.1435859123</v>
      </c>
    </row>
    <row r="6224" spans="1:6">
      <c r="A6224" s="5">
        <v>0.63999068592931</v>
      </c>
      <c r="B6224" s="5">
        <v>19973.4684367104</v>
      </c>
      <c r="C6224" s="5">
        <v>1.11259048548897</v>
      </c>
      <c r="D6224" s="5">
        <v>59295.4788882069</v>
      </c>
      <c r="E6224" s="2">
        <f t="shared" si="196"/>
        <v>0.47259979955966</v>
      </c>
      <c r="F6224" s="2">
        <f t="shared" si="197"/>
        <v>39322.0104514965</v>
      </c>
    </row>
    <row r="6225" spans="1:6">
      <c r="A6225" s="5">
        <v>0.697768639055814</v>
      </c>
      <c r="B6225" s="5">
        <v>17657.9704222905</v>
      </c>
      <c r="C6225" s="5">
        <v>1.21273249531469</v>
      </c>
      <c r="D6225" s="5">
        <v>53678.1245875565</v>
      </c>
      <c r="E6225" s="2">
        <f t="shared" si="196"/>
        <v>0.514963856258876</v>
      </c>
      <c r="F6225" s="2">
        <f t="shared" si="197"/>
        <v>36020.154165266</v>
      </c>
    </row>
    <row r="6226" spans="1:6">
      <c r="A6226" s="5">
        <v>0.725875965137463</v>
      </c>
      <c r="B6226" s="5">
        <v>20453.3028387192</v>
      </c>
      <c r="C6226" s="5">
        <v>1.26628111879092</v>
      </c>
      <c r="D6226" s="5">
        <v>56519.7194043283</v>
      </c>
      <c r="E6226" s="2">
        <f t="shared" si="196"/>
        <v>0.540405153653457</v>
      </c>
      <c r="F6226" s="2">
        <f t="shared" si="197"/>
        <v>36066.4165656091</v>
      </c>
    </row>
    <row r="6227" spans="1:6">
      <c r="A6227" s="5">
        <v>0.67246387800688</v>
      </c>
      <c r="B6227" s="5">
        <v>19596.1393969817</v>
      </c>
      <c r="C6227" s="5">
        <v>1.12355543156388</v>
      </c>
      <c r="D6227" s="5">
        <v>54908.830571946</v>
      </c>
      <c r="E6227" s="2">
        <f t="shared" si="196"/>
        <v>0.451091553557</v>
      </c>
      <c r="F6227" s="2">
        <f t="shared" si="197"/>
        <v>35312.6911749643</v>
      </c>
    </row>
    <row r="6228" spans="1:6">
      <c r="A6228" s="5">
        <v>0.631624950439703</v>
      </c>
      <c r="B6228" s="5">
        <v>17827.3253340959</v>
      </c>
      <c r="C6228" s="5">
        <v>1.14251367417922</v>
      </c>
      <c r="D6228" s="5">
        <v>53421.1600992083</v>
      </c>
      <c r="E6228" s="2">
        <f t="shared" si="196"/>
        <v>0.510888723739517</v>
      </c>
      <c r="F6228" s="2">
        <f t="shared" si="197"/>
        <v>35593.8347651124</v>
      </c>
    </row>
    <row r="6229" spans="1:6">
      <c r="A6229" s="5">
        <v>0.654069729558619</v>
      </c>
      <c r="B6229" s="5">
        <v>20901.3436993083</v>
      </c>
      <c r="C6229" s="5">
        <v>1.14581002690782</v>
      </c>
      <c r="D6229" s="5">
        <v>59723.6758266043</v>
      </c>
      <c r="E6229" s="2">
        <f t="shared" si="196"/>
        <v>0.491740297349201</v>
      </c>
      <c r="F6229" s="2">
        <f t="shared" si="197"/>
        <v>38822.332127296</v>
      </c>
    </row>
    <row r="6230" spans="1:6">
      <c r="A6230" s="5">
        <v>0.710535181006935</v>
      </c>
      <c r="B6230" s="5">
        <v>23125.7200413212</v>
      </c>
      <c r="C6230" s="5">
        <v>1.22816439453211</v>
      </c>
      <c r="D6230" s="5">
        <v>59167.4688228205</v>
      </c>
      <c r="E6230" s="2">
        <f t="shared" si="196"/>
        <v>0.517629213525175</v>
      </c>
      <c r="F6230" s="2">
        <f t="shared" si="197"/>
        <v>36041.7487814993</v>
      </c>
    </row>
    <row r="6231" spans="1:6">
      <c r="A6231" s="5">
        <v>0.701368653528982</v>
      </c>
      <c r="B6231" s="5">
        <v>18908.2652450088</v>
      </c>
      <c r="C6231" s="5">
        <v>1.19866829917756</v>
      </c>
      <c r="D6231" s="5">
        <v>56438.1795859432</v>
      </c>
      <c r="E6231" s="2">
        <f t="shared" si="196"/>
        <v>0.497299645648578</v>
      </c>
      <c r="F6231" s="2">
        <f t="shared" si="197"/>
        <v>37529.9143409344</v>
      </c>
    </row>
    <row r="6232" spans="1:6">
      <c r="A6232" s="5">
        <v>0.766100253849424</v>
      </c>
      <c r="B6232" s="5">
        <v>18491.3829990757</v>
      </c>
      <c r="C6232" s="5">
        <v>1.35184576742006</v>
      </c>
      <c r="D6232" s="5">
        <v>56528.5524427459</v>
      </c>
      <c r="E6232" s="2">
        <f t="shared" si="196"/>
        <v>0.585745513570636</v>
      </c>
      <c r="F6232" s="2">
        <f t="shared" si="197"/>
        <v>38037.1694436702</v>
      </c>
    </row>
    <row r="6233" spans="1:6">
      <c r="A6233" s="5">
        <v>0.71337153250225</v>
      </c>
      <c r="B6233" s="5">
        <v>20751.231541249</v>
      </c>
      <c r="C6233" s="5">
        <v>1.23471245555044</v>
      </c>
      <c r="D6233" s="5">
        <v>58833.6227990102</v>
      </c>
      <c r="E6233" s="2">
        <f t="shared" si="196"/>
        <v>0.52134092304819</v>
      </c>
      <c r="F6233" s="2">
        <f t="shared" si="197"/>
        <v>38082.3912577612</v>
      </c>
    </row>
    <row r="6234" spans="1:6">
      <c r="A6234" s="5">
        <v>0.717990173286769</v>
      </c>
      <c r="B6234" s="5">
        <v>23944.9731398327</v>
      </c>
      <c r="C6234" s="5">
        <v>1.2538002897895</v>
      </c>
      <c r="D6234" s="5">
        <v>65077.2493159</v>
      </c>
      <c r="E6234" s="2">
        <f t="shared" si="196"/>
        <v>0.535810116502731</v>
      </c>
      <c r="F6234" s="2">
        <f t="shared" si="197"/>
        <v>41132.2761760673</v>
      </c>
    </row>
    <row r="6235" spans="1:6">
      <c r="A6235" s="5">
        <v>0.676069191086653</v>
      </c>
      <c r="B6235" s="5">
        <v>18097.199637929</v>
      </c>
      <c r="C6235" s="5">
        <v>1.19138734900276</v>
      </c>
      <c r="D6235" s="5">
        <v>54772.2631148306</v>
      </c>
      <c r="E6235" s="2">
        <f t="shared" si="196"/>
        <v>0.515318157916107</v>
      </c>
      <c r="F6235" s="2">
        <f t="shared" si="197"/>
        <v>36675.0634769016</v>
      </c>
    </row>
    <row r="6236" spans="1:6">
      <c r="A6236" s="5">
        <v>0.687071544240404</v>
      </c>
      <c r="B6236" s="5">
        <v>18377.1292097368</v>
      </c>
      <c r="C6236" s="5">
        <v>1.22230722430114</v>
      </c>
      <c r="D6236" s="5">
        <v>55608.6438911197</v>
      </c>
      <c r="E6236" s="2">
        <f t="shared" si="196"/>
        <v>0.535235680060736</v>
      </c>
      <c r="F6236" s="2">
        <f t="shared" si="197"/>
        <v>37231.5146813829</v>
      </c>
    </row>
    <row r="6237" spans="1:6">
      <c r="A6237" s="5">
        <v>0.688236220973158</v>
      </c>
      <c r="B6237" s="5">
        <v>21782.3005722553</v>
      </c>
      <c r="C6237" s="5">
        <v>1.19623744207007</v>
      </c>
      <c r="D6237" s="5">
        <v>57633.8693934352</v>
      </c>
      <c r="E6237" s="2">
        <f t="shared" si="196"/>
        <v>0.508001221096912</v>
      </c>
      <c r="F6237" s="2">
        <f t="shared" si="197"/>
        <v>35851.5688211799</v>
      </c>
    </row>
    <row r="6238" spans="1:6">
      <c r="A6238" s="5">
        <v>0.693629261865621</v>
      </c>
      <c r="B6238" s="5">
        <v>26215.8316752844</v>
      </c>
      <c r="C6238" s="5">
        <v>1.19959200894924</v>
      </c>
      <c r="D6238" s="5">
        <v>68218.6406880615</v>
      </c>
      <c r="E6238" s="2">
        <f t="shared" si="196"/>
        <v>0.505962747083619</v>
      </c>
      <c r="F6238" s="2">
        <f t="shared" si="197"/>
        <v>42002.8090127771</v>
      </c>
    </row>
    <row r="6239" spans="1:6">
      <c r="A6239" s="5">
        <v>0.660652765210944</v>
      </c>
      <c r="B6239" s="5">
        <v>16398.859702764</v>
      </c>
      <c r="C6239" s="5">
        <v>1.14101205593255</v>
      </c>
      <c r="D6239" s="5">
        <v>53470.2266740208</v>
      </c>
      <c r="E6239" s="2">
        <f t="shared" si="196"/>
        <v>0.480359290721606</v>
      </c>
      <c r="F6239" s="2">
        <f t="shared" si="197"/>
        <v>37071.3669712568</v>
      </c>
    </row>
    <row r="6240" spans="1:6">
      <c r="A6240" s="5">
        <v>0.68291754974807</v>
      </c>
      <c r="B6240" s="5">
        <v>19990.8619835968</v>
      </c>
      <c r="C6240" s="5">
        <v>1.21311696890669</v>
      </c>
      <c r="D6240" s="5">
        <v>56337.9555534674</v>
      </c>
      <c r="E6240" s="2">
        <f t="shared" si="196"/>
        <v>0.53019941915862</v>
      </c>
      <c r="F6240" s="2">
        <f t="shared" si="197"/>
        <v>36347.0935698706</v>
      </c>
    </row>
    <row r="6241" spans="1:6">
      <c r="A6241" s="5">
        <v>0.665821762228225</v>
      </c>
      <c r="B6241" s="5">
        <v>17276.7545877451</v>
      </c>
      <c r="C6241" s="5">
        <v>1.14825464901515</v>
      </c>
      <c r="D6241" s="5">
        <v>54358.9693222175</v>
      </c>
      <c r="E6241" s="2">
        <f t="shared" si="196"/>
        <v>0.482432886786925</v>
      </c>
      <c r="F6241" s="2">
        <f t="shared" si="197"/>
        <v>37082.2147344724</v>
      </c>
    </row>
    <row r="6242" spans="1:6">
      <c r="A6242" s="5">
        <v>0.721749923049339</v>
      </c>
      <c r="B6242" s="5">
        <v>19978.5845839583</v>
      </c>
      <c r="C6242" s="5">
        <v>1.24926925355027</v>
      </c>
      <c r="D6242" s="5">
        <v>55243.416904646</v>
      </c>
      <c r="E6242" s="2">
        <f t="shared" si="196"/>
        <v>0.527519330500931</v>
      </c>
      <c r="F6242" s="2">
        <f t="shared" si="197"/>
        <v>35264.8323206877</v>
      </c>
    </row>
    <row r="6243" spans="1:6">
      <c r="A6243" s="5">
        <v>0.735417234684984</v>
      </c>
      <c r="B6243" s="5">
        <v>22266.2432747135</v>
      </c>
      <c r="C6243" s="5">
        <v>1.29562660003363</v>
      </c>
      <c r="D6243" s="5">
        <v>59304.151036033</v>
      </c>
      <c r="E6243" s="2">
        <f t="shared" si="196"/>
        <v>0.560209365348646</v>
      </c>
      <c r="F6243" s="2">
        <f t="shared" si="197"/>
        <v>37037.9077613195</v>
      </c>
    </row>
    <row r="6244" spans="1:6">
      <c r="A6244" s="5">
        <v>0.714136902771187</v>
      </c>
      <c r="B6244" s="5">
        <v>19521.162143765</v>
      </c>
      <c r="C6244" s="5">
        <v>1.27511928325461</v>
      </c>
      <c r="D6244" s="5">
        <v>59629.8819786099</v>
      </c>
      <c r="E6244" s="2">
        <f t="shared" si="196"/>
        <v>0.560982380483423</v>
      </c>
      <c r="F6244" s="2">
        <f t="shared" si="197"/>
        <v>40108.7198348449</v>
      </c>
    </row>
    <row r="6245" spans="1:6">
      <c r="A6245" s="5">
        <v>0.670305539956083</v>
      </c>
      <c r="B6245" s="5">
        <v>18806.8018309237</v>
      </c>
      <c r="C6245" s="5">
        <v>1.11894104857501</v>
      </c>
      <c r="D6245" s="5">
        <v>52823.5546148054</v>
      </c>
      <c r="E6245" s="2">
        <f t="shared" si="196"/>
        <v>0.448635508618927</v>
      </c>
      <c r="F6245" s="2">
        <f t="shared" si="197"/>
        <v>34016.7527838817</v>
      </c>
    </row>
    <row r="6246" spans="1:6">
      <c r="A6246" s="5">
        <v>0.693183045693378</v>
      </c>
      <c r="B6246" s="5">
        <v>19275.0372830586</v>
      </c>
      <c r="C6246" s="5">
        <v>1.21822261279806</v>
      </c>
      <c r="D6246" s="5">
        <v>55555.5340731113</v>
      </c>
      <c r="E6246" s="2">
        <f t="shared" si="196"/>
        <v>0.525039567104682</v>
      </c>
      <c r="F6246" s="2">
        <f t="shared" si="197"/>
        <v>36280.4967900527</v>
      </c>
    </row>
    <row r="6247" spans="1:6">
      <c r="A6247" s="5">
        <v>0.663431566941844</v>
      </c>
      <c r="B6247" s="5">
        <v>16718.4391207602</v>
      </c>
      <c r="C6247" s="5">
        <v>1.12236905663756</v>
      </c>
      <c r="D6247" s="5">
        <v>51711.7722741946</v>
      </c>
      <c r="E6247" s="2">
        <f t="shared" si="196"/>
        <v>0.458937489695716</v>
      </c>
      <c r="F6247" s="2">
        <f t="shared" si="197"/>
        <v>34993.3331534344</v>
      </c>
    </row>
    <row r="6248" spans="1:6">
      <c r="A6248" s="5">
        <v>0.678830719452231</v>
      </c>
      <c r="B6248" s="5">
        <v>15247.7672716859</v>
      </c>
      <c r="C6248" s="5">
        <v>1.20444940590422</v>
      </c>
      <c r="D6248" s="5">
        <v>50146.1697901698</v>
      </c>
      <c r="E6248" s="2">
        <f t="shared" si="196"/>
        <v>0.525618686451989</v>
      </c>
      <c r="F6248" s="2">
        <f t="shared" si="197"/>
        <v>34898.4025184839</v>
      </c>
    </row>
    <row r="6249" spans="1:6">
      <c r="A6249" s="5">
        <v>0.68314040173508</v>
      </c>
      <c r="B6249" s="5">
        <v>17730.0766136654</v>
      </c>
      <c r="C6249" s="5">
        <v>1.20000912541474</v>
      </c>
      <c r="D6249" s="5">
        <v>56261.3230983715</v>
      </c>
      <c r="E6249" s="2">
        <f t="shared" si="196"/>
        <v>0.51686872367966</v>
      </c>
      <c r="F6249" s="2">
        <f t="shared" si="197"/>
        <v>38531.2464847061</v>
      </c>
    </row>
    <row r="6250" spans="1:6">
      <c r="A6250" s="5">
        <v>0.698015105613558</v>
      </c>
      <c r="B6250" s="5">
        <v>17988.6612096845</v>
      </c>
      <c r="C6250" s="5">
        <v>1.22256394645129</v>
      </c>
      <c r="D6250" s="5">
        <v>56983.2394782531</v>
      </c>
      <c r="E6250" s="2">
        <f t="shared" si="196"/>
        <v>0.524548840837732</v>
      </c>
      <c r="F6250" s="2">
        <f t="shared" si="197"/>
        <v>38994.5782685686</v>
      </c>
    </row>
    <row r="6251" spans="1:6">
      <c r="A6251" s="5">
        <v>0.774981837511678</v>
      </c>
      <c r="B6251" s="5">
        <v>18769.9316343598</v>
      </c>
      <c r="C6251" s="5">
        <v>1.33330526433036</v>
      </c>
      <c r="D6251" s="5">
        <v>54227.8436711077</v>
      </c>
      <c r="E6251" s="2">
        <f t="shared" si="196"/>
        <v>0.558323426818682</v>
      </c>
      <c r="F6251" s="2">
        <f t="shared" si="197"/>
        <v>35457.9120367479</v>
      </c>
    </row>
    <row r="6252" spans="1:6">
      <c r="A6252" s="5">
        <v>0.702674373517228</v>
      </c>
      <c r="B6252" s="5">
        <v>22217.7299217911</v>
      </c>
      <c r="C6252" s="5">
        <v>1.20820787284743</v>
      </c>
      <c r="D6252" s="5">
        <v>60159.2655778665</v>
      </c>
      <c r="E6252" s="2">
        <f t="shared" si="196"/>
        <v>0.505533499330202</v>
      </c>
      <c r="F6252" s="2">
        <f t="shared" si="197"/>
        <v>37941.5356560754</v>
      </c>
    </row>
    <row r="6253" spans="1:6">
      <c r="A6253" s="5">
        <v>0.6930309932787</v>
      </c>
      <c r="B6253" s="5">
        <v>20346.739599467</v>
      </c>
      <c r="C6253" s="5">
        <v>1.22341699230604</v>
      </c>
      <c r="D6253" s="5">
        <v>57394.9690926232</v>
      </c>
      <c r="E6253" s="2">
        <f t="shared" si="196"/>
        <v>0.53038599902734</v>
      </c>
      <c r="F6253" s="2">
        <f t="shared" si="197"/>
        <v>37048.2294931562</v>
      </c>
    </row>
    <row r="6254" spans="1:6">
      <c r="A6254" s="5">
        <v>0.730632908698322</v>
      </c>
      <c r="B6254" s="5">
        <v>19073.8119361546</v>
      </c>
      <c r="C6254" s="5">
        <v>1.26146693362708</v>
      </c>
      <c r="D6254" s="5">
        <v>55914.6104527734</v>
      </c>
      <c r="E6254" s="2">
        <f t="shared" si="196"/>
        <v>0.530834024928758</v>
      </c>
      <c r="F6254" s="2">
        <f t="shared" si="197"/>
        <v>36840.7985166188</v>
      </c>
    </row>
    <row r="6255" spans="1:6">
      <c r="A6255" s="5">
        <v>0.697127418215491</v>
      </c>
      <c r="B6255" s="5">
        <v>23838.8456981806</v>
      </c>
      <c r="C6255" s="5">
        <v>1.22897872185236</v>
      </c>
      <c r="D6255" s="5">
        <v>64176.6361977907</v>
      </c>
      <c r="E6255" s="2">
        <f t="shared" si="196"/>
        <v>0.531851303636869</v>
      </c>
      <c r="F6255" s="2">
        <f t="shared" si="197"/>
        <v>40337.7904996101</v>
      </c>
    </row>
    <row r="6256" spans="1:6">
      <c r="A6256" s="5">
        <v>0.73143807289131</v>
      </c>
      <c r="B6256" s="5">
        <v>20182.3140658052</v>
      </c>
      <c r="C6256" s="5">
        <v>1.27309150924978</v>
      </c>
      <c r="D6256" s="5">
        <v>57294.1631283645</v>
      </c>
      <c r="E6256" s="2">
        <f t="shared" si="196"/>
        <v>0.54165343635847</v>
      </c>
      <c r="F6256" s="2">
        <f t="shared" si="197"/>
        <v>37111.8490625593</v>
      </c>
    </row>
    <row r="6257" spans="1:6">
      <c r="A6257" s="5">
        <v>0.700307423861234</v>
      </c>
      <c r="B6257" s="5">
        <v>18111.4431900219</v>
      </c>
      <c r="C6257" s="5">
        <v>1.17220975287399</v>
      </c>
      <c r="D6257" s="5">
        <v>53490.2988112854</v>
      </c>
      <c r="E6257" s="2">
        <f t="shared" si="196"/>
        <v>0.471902329012756</v>
      </c>
      <c r="F6257" s="2">
        <f t="shared" si="197"/>
        <v>35378.8556212635</v>
      </c>
    </row>
    <row r="6258" spans="1:6">
      <c r="A6258" s="5">
        <v>0.700248571205628</v>
      </c>
      <c r="B6258" s="5">
        <v>24790.655467763</v>
      </c>
      <c r="C6258" s="5">
        <v>1.2114824255253</v>
      </c>
      <c r="D6258" s="5">
        <v>61388.2348020341</v>
      </c>
      <c r="E6258" s="2">
        <f t="shared" si="196"/>
        <v>0.511233854319672</v>
      </c>
      <c r="F6258" s="2">
        <f t="shared" si="197"/>
        <v>36597.5793342711</v>
      </c>
    </row>
    <row r="6259" spans="1:6">
      <c r="A6259" s="5">
        <v>0.706572535724674</v>
      </c>
      <c r="B6259" s="5">
        <v>18301.5709916913</v>
      </c>
      <c r="C6259" s="5">
        <v>1.24193070725943</v>
      </c>
      <c r="D6259" s="5">
        <v>54406.6264656465</v>
      </c>
      <c r="E6259" s="2">
        <f t="shared" si="196"/>
        <v>0.535358171534756</v>
      </c>
      <c r="F6259" s="2">
        <f t="shared" si="197"/>
        <v>36105.0554739552</v>
      </c>
    </row>
    <row r="6260" spans="1:6">
      <c r="A6260" s="5">
        <v>0.698287808756582</v>
      </c>
      <c r="B6260" s="5">
        <v>16061.6892746341</v>
      </c>
      <c r="C6260" s="5">
        <v>1.20569591494682</v>
      </c>
      <c r="D6260" s="5">
        <v>52841.8770550807</v>
      </c>
      <c r="E6260" s="2">
        <f t="shared" si="196"/>
        <v>0.507408106190238</v>
      </c>
      <c r="F6260" s="2">
        <f t="shared" si="197"/>
        <v>36780.1877804466</v>
      </c>
    </row>
    <row r="6261" spans="1:6">
      <c r="A6261" s="5">
        <v>0.722822933787219</v>
      </c>
      <c r="B6261" s="5">
        <v>21417.9787039745</v>
      </c>
      <c r="C6261" s="5">
        <v>1.26015697881033</v>
      </c>
      <c r="D6261" s="5">
        <v>58284.231739</v>
      </c>
      <c r="E6261" s="2">
        <f t="shared" si="196"/>
        <v>0.537334045023111</v>
      </c>
      <c r="F6261" s="2">
        <f t="shared" si="197"/>
        <v>36866.2530350255</v>
      </c>
    </row>
    <row r="6262" spans="1:6">
      <c r="A6262" s="5">
        <v>0.724832824499009</v>
      </c>
      <c r="B6262" s="5">
        <v>15452.4347643671</v>
      </c>
      <c r="C6262" s="5">
        <v>1.27079778461721</v>
      </c>
      <c r="D6262" s="5">
        <v>51707.7767199076</v>
      </c>
      <c r="E6262" s="2">
        <f t="shared" si="196"/>
        <v>0.545964960118201</v>
      </c>
      <c r="F6262" s="2">
        <f t="shared" si="197"/>
        <v>36255.3419555405</v>
      </c>
    </row>
    <row r="6263" spans="1:6">
      <c r="A6263" s="5">
        <v>0.696848819930854</v>
      </c>
      <c r="B6263" s="5">
        <v>20510.1175969829</v>
      </c>
      <c r="C6263" s="5">
        <v>1.18082953389791</v>
      </c>
      <c r="D6263" s="5">
        <v>56768.2355648318</v>
      </c>
      <c r="E6263" s="2">
        <f t="shared" si="196"/>
        <v>0.483980713967056</v>
      </c>
      <c r="F6263" s="2">
        <f t="shared" si="197"/>
        <v>36258.1179678489</v>
      </c>
    </row>
    <row r="6264" spans="1:6">
      <c r="A6264" s="5">
        <v>0.653802057503755</v>
      </c>
      <c r="B6264" s="5">
        <v>19812.6078764337</v>
      </c>
      <c r="C6264" s="5">
        <v>1.13146221187078</v>
      </c>
      <c r="D6264" s="5">
        <v>57674.253196543</v>
      </c>
      <c r="E6264" s="2">
        <f t="shared" si="196"/>
        <v>0.477660154367025</v>
      </c>
      <c r="F6264" s="2">
        <f t="shared" si="197"/>
        <v>37861.6453201093</v>
      </c>
    </row>
    <row r="6265" spans="1:6">
      <c r="A6265" s="5">
        <v>0.695133680590171</v>
      </c>
      <c r="B6265" s="5">
        <v>21038.1835781425</v>
      </c>
      <c r="C6265" s="5">
        <v>1.24486273323307</v>
      </c>
      <c r="D6265" s="5">
        <v>58779.2353546984</v>
      </c>
      <c r="E6265" s="2">
        <f t="shared" si="196"/>
        <v>0.549729052642899</v>
      </c>
      <c r="F6265" s="2">
        <f t="shared" si="197"/>
        <v>37741.0517765559</v>
      </c>
    </row>
    <row r="6266" spans="1:6">
      <c r="A6266" s="5">
        <v>0.679869008869609</v>
      </c>
      <c r="B6266" s="5">
        <v>13370.9948172862</v>
      </c>
      <c r="C6266" s="5">
        <v>1.18866179734349</v>
      </c>
      <c r="D6266" s="5">
        <v>48185.2199166797</v>
      </c>
      <c r="E6266" s="2">
        <f t="shared" si="196"/>
        <v>0.508792788473881</v>
      </c>
      <c r="F6266" s="2">
        <f t="shared" si="197"/>
        <v>34814.2250993935</v>
      </c>
    </row>
    <row r="6267" spans="1:6">
      <c r="A6267" s="5">
        <v>0.731487228204349</v>
      </c>
      <c r="B6267" s="5">
        <v>22577.2722148133</v>
      </c>
      <c r="C6267" s="5">
        <v>1.26168656964454</v>
      </c>
      <c r="D6267" s="5">
        <v>59853.4538831257</v>
      </c>
      <c r="E6267" s="2">
        <f t="shared" si="196"/>
        <v>0.530199341440191</v>
      </c>
      <c r="F6267" s="2">
        <f t="shared" si="197"/>
        <v>37276.1816683124</v>
      </c>
    </row>
    <row r="6268" spans="1:6">
      <c r="A6268" s="5">
        <v>0.707995434022144</v>
      </c>
      <c r="B6268" s="5">
        <v>16133.7645066567</v>
      </c>
      <c r="C6268" s="5">
        <v>1.20392955157825</v>
      </c>
      <c r="D6268" s="5">
        <v>52063.4314155674</v>
      </c>
      <c r="E6268" s="2">
        <f t="shared" si="196"/>
        <v>0.495934117556106</v>
      </c>
      <c r="F6268" s="2">
        <f t="shared" si="197"/>
        <v>35929.6669089107</v>
      </c>
    </row>
    <row r="6269" spans="1:6">
      <c r="A6269" s="5">
        <v>0.685542915599561</v>
      </c>
      <c r="B6269" s="5">
        <v>19858.1728501881</v>
      </c>
      <c r="C6269" s="5">
        <v>1.21208261424467</v>
      </c>
      <c r="D6269" s="5">
        <v>57330.2337735163</v>
      </c>
      <c r="E6269" s="2">
        <f t="shared" si="196"/>
        <v>0.526539698645109</v>
      </c>
      <c r="F6269" s="2">
        <f t="shared" si="197"/>
        <v>37472.0609233282</v>
      </c>
    </row>
    <row r="6270" spans="1:6">
      <c r="A6270" s="5">
        <v>0.74314481777674</v>
      </c>
      <c r="B6270" s="5">
        <v>23079.1327062322</v>
      </c>
      <c r="C6270" s="5">
        <v>1.28603904716948</v>
      </c>
      <c r="D6270" s="5">
        <v>59153.3306870593</v>
      </c>
      <c r="E6270" s="2">
        <f t="shared" si="196"/>
        <v>0.54289422939274</v>
      </c>
      <c r="F6270" s="2">
        <f t="shared" si="197"/>
        <v>36074.1979808271</v>
      </c>
    </row>
    <row r="6271" spans="1:6">
      <c r="A6271" s="5">
        <v>0.611740112952186</v>
      </c>
      <c r="B6271" s="5">
        <v>21381.3837127899</v>
      </c>
      <c r="C6271" s="5">
        <v>1.04011585280758</v>
      </c>
      <c r="D6271" s="5">
        <v>58793.5314808887</v>
      </c>
      <c r="E6271" s="2">
        <f t="shared" si="196"/>
        <v>0.428375739855394</v>
      </c>
      <c r="F6271" s="2">
        <f t="shared" si="197"/>
        <v>37412.1477680988</v>
      </c>
    </row>
    <row r="6272" spans="1:6">
      <c r="A6272" s="5">
        <v>0.696092415549527</v>
      </c>
      <c r="B6272" s="5">
        <v>20009.3833717099</v>
      </c>
      <c r="C6272" s="5">
        <v>1.24294433729263</v>
      </c>
      <c r="D6272" s="5">
        <v>58583.8679307819</v>
      </c>
      <c r="E6272" s="2">
        <f t="shared" si="196"/>
        <v>0.546851921743103</v>
      </c>
      <c r="F6272" s="2">
        <f t="shared" si="197"/>
        <v>38574.484559072</v>
      </c>
    </row>
    <row r="6273" spans="1:6">
      <c r="A6273" s="5">
        <v>0.673328439133406</v>
      </c>
      <c r="B6273" s="5">
        <v>17878.4163917275</v>
      </c>
      <c r="C6273" s="5">
        <v>1.15265475609142</v>
      </c>
      <c r="D6273" s="5">
        <v>58725.1534202181</v>
      </c>
      <c r="E6273" s="2">
        <f t="shared" si="196"/>
        <v>0.479326316958014</v>
      </c>
      <c r="F6273" s="2">
        <f t="shared" si="197"/>
        <v>40846.7370284906</v>
      </c>
    </row>
    <row r="6274" spans="1:6">
      <c r="A6274" s="5">
        <v>0.703074394149476</v>
      </c>
      <c r="B6274" s="5">
        <v>17033.0707885904</v>
      </c>
      <c r="C6274" s="5">
        <v>1.23530945125767</v>
      </c>
      <c r="D6274" s="5">
        <v>53221.6935978654</v>
      </c>
      <c r="E6274" s="2">
        <f t="shared" si="196"/>
        <v>0.532235057108194</v>
      </c>
      <c r="F6274" s="2">
        <f t="shared" si="197"/>
        <v>36188.622809275</v>
      </c>
    </row>
    <row r="6275" spans="1:6">
      <c r="A6275" s="5">
        <v>0.721949616515505</v>
      </c>
      <c r="B6275" s="5">
        <v>23075.9142686469</v>
      </c>
      <c r="C6275" s="5">
        <v>1.23095874754352</v>
      </c>
      <c r="D6275" s="5">
        <v>62257.7339684429</v>
      </c>
      <c r="E6275" s="2">
        <f t="shared" si="196"/>
        <v>0.509009131028015</v>
      </c>
      <c r="F6275" s="2">
        <f t="shared" si="197"/>
        <v>39181.819699796</v>
      </c>
    </row>
    <row r="6276" spans="1:6">
      <c r="A6276" s="5">
        <v>0.706448213138836</v>
      </c>
      <c r="B6276" s="5">
        <v>24223.2971218581</v>
      </c>
      <c r="C6276" s="5">
        <v>1.24445116501837</v>
      </c>
      <c r="D6276" s="5">
        <v>59917.1167667643</v>
      </c>
      <c r="E6276" s="2">
        <f t="shared" ref="E6276:E6339" si="198">C6276-A6276</f>
        <v>0.538002951879534</v>
      </c>
      <c r="F6276" s="2">
        <f t="shared" ref="F6276:F6339" si="199">D6276-B6276</f>
        <v>35693.8196449062</v>
      </c>
    </row>
    <row r="6277" spans="1:6">
      <c r="A6277" s="5">
        <v>0.701611835146237</v>
      </c>
      <c r="B6277" s="5">
        <v>21281.8239932506</v>
      </c>
      <c r="C6277" s="5">
        <v>1.18168466567619</v>
      </c>
      <c r="D6277" s="5">
        <v>59571.2093986864</v>
      </c>
      <c r="E6277" s="2">
        <f t="shared" si="198"/>
        <v>0.480072830529953</v>
      </c>
      <c r="F6277" s="2">
        <f t="shared" si="199"/>
        <v>38289.3854054358</v>
      </c>
    </row>
    <row r="6278" spans="1:6">
      <c r="A6278" s="5">
        <v>0.674416765989613</v>
      </c>
      <c r="B6278" s="5">
        <v>26985.6044080316</v>
      </c>
      <c r="C6278" s="5">
        <v>1.20415034095422</v>
      </c>
      <c r="D6278" s="5">
        <v>67023.0203573762</v>
      </c>
      <c r="E6278" s="2">
        <f t="shared" si="198"/>
        <v>0.529733574964607</v>
      </c>
      <c r="F6278" s="2">
        <f t="shared" si="199"/>
        <v>40037.4159493446</v>
      </c>
    </row>
    <row r="6279" spans="1:6">
      <c r="A6279" s="5">
        <v>0.687733236700024</v>
      </c>
      <c r="B6279" s="5">
        <v>22224.8219511967</v>
      </c>
      <c r="C6279" s="5">
        <v>1.224188692768</v>
      </c>
      <c r="D6279" s="5">
        <v>63261.9675753086</v>
      </c>
      <c r="E6279" s="2">
        <f t="shared" si="198"/>
        <v>0.536455456067976</v>
      </c>
      <c r="F6279" s="2">
        <f t="shared" si="199"/>
        <v>41037.1456241119</v>
      </c>
    </row>
    <row r="6280" spans="1:6">
      <c r="A6280" s="5">
        <v>0.684767088359728</v>
      </c>
      <c r="B6280" s="5">
        <v>18086.234449654</v>
      </c>
      <c r="C6280" s="5">
        <v>1.17336554335876</v>
      </c>
      <c r="D6280" s="5">
        <v>55108.4368298429</v>
      </c>
      <c r="E6280" s="2">
        <f t="shared" si="198"/>
        <v>0.488598454999032</v>
      </c>
      <c r="F6280" s="2">
        <f t="shared" si="199"/>
        <v>37022.2023801889</v>
      </c>
    </row>
    <row r="6281" spans="1:6">
      <c r="A6281" s="5">
        <v>0.697971016583435</v>
      </c>
      <c r="B6281" s="5">
        <v>14804.5843239853</v>
      </c>
      <c r="C6281" s="5">
        <v>1.2066399292508</v>
      </c>
      <c r="D6281" s="5">
        <v>51586.8584053933</v>
      </c>
      <c r="E6281" s="2">
        <f t="shared" si="198"/>
        <v>0.508668912667365</v>
      </c>
      <c r="F6281" s="2">
        <f t="shared" si="199"/>
        <v>36782.274081408</v>
      </c>
    </row>
    <row r="6282" spans="1:6">
      <c r="A6282" s="5">
        <v>0.747601460819105</v>
      </c>
      <c r="B6282" s="5">
        <v>16676.2172979522</v>
      </c>
      <c r="C6282" s="5">
        <v>1.30854504281159</v>
      </c>
      <c r="D6282" s="5">
        <v>53618.4392943988</v>
      </c>
      <c r="E6282" s="2">
        <f t="shared" si="198"/>
        <v>0.560943581992485</v>
      </c>
      <c r="F6282" s="2">
        <f t="shared" si="199"/>
        <v>36942.2219964466</v>
      </c>
    </row>
    <row r="6283" spans="1:6">
      <c r="A6283" s="5">
        <v>0.752185863350963</v>
      </c>
      <c r="B6283" s="5">
        <v>24562.1012141548</v>
      </c>
      <c r="C6283" s="5">
        <v>1.32444818894965</v>
      </c>
      <c r="D6283" s="5">
        <v>63604.1032475243</v>
      </c>
      <c r="E6283" s="2">
        <f t="shared" si="198"/>
        <v>0.572262325598687</v>
      </c>
      <c r="F6283" s="2">
        <f t="shared" si="199"/>
        <v>39042.0020333695</v>
      </c>
    </row>
    <row r="6284" spans="1:6">
      <c r="A6284" s="5">
        <v>0.656799132372938</v>
      </c>
      <c r="B6284" s="5">
        <v>16702.9733804396</v>
      </c>
      <c r="C6284" s="5">
        <v>1.13359105622733</v>
      </c>
      <c r="D6284" s="5">
        <v>53075.8544590668</v>
      </c>
      <c r="E6284" s="2">
        <f t="shared" si="198"/>
        <v>0.476791923854392</v>
      </c>
      <c r="F6284" s="2">
        <f t="shared" si="199"/>
        <v>36372.8810786272</v>
      </c>
    </row>
    <row r="6285" spans="1:6">
      <c r="A6285" s="5">
        <v>0.691340563410594</v>
      </c>
      <c r="B6285" s="5">
        <v>16860.8134966377</v>
      </c>
      <c r="C6285" s="5">
        <v>1.22204834661048</v>
      </c>
      <c r="D6285" s="5">
        <v>53150.7394008508</v>
      </c>
      <c r="E6285" s="2">
        <f t="shared" si="198"/>
        <v>0.530707783199886</v>
      </c>
      <c r="F6285" s="2">
        <f t="shared" si="199"/>
        <v>36289.9259042131</v>
      </c>
    </row>
    <row r="6286" spans="1:6">
      <c r="A6286" s="5">
        <v>0.723339309455604</v>
      </c>
      <c r="B6286" s="5">
        <v>24086.4904608437</v>
      </c>
      <c r="C6286" s="5">
        <v>1.20244045147205</v>
      </c>
      <c r="D6286" s="5">
        <v>60531.705313779</v>
      </c>
      <c r="E6286" s="2">
        <f t="shared" si="198"/>
        <v>0.479101142016446</v>
      </c>
      <c r="F6286" s="2">
        <f t="shared" si="199"/>
        <v>36445.2148529353</v>
      </c>
    </row>
    <row r="6287" spans="1:6">
      <c r="A6287" s="5">
        <v>0.752640053565455</v>
      </c>
      <c r="B6287" s="5">
        <v>21513.3897203787</v>
      </c>
      <c r="C6287" s="5">
        <v>1.3091078928349</v>
      </c>
      <c r="D6287" s="5">
        <v>57942.7009070769</v>
      </c>
      <c r="E6287" s="2">
        <f t="shared" si="198"/>
        <v>0.556467839269445</v>
      </c>
      <c r="F6287" s="2">
        <f t="shared" si="199"/>
        <v>36429.3111866982</v>
      </c>
    </row>
    <row r="6288" spans="1:6">
      <c r="A6288" s="5">
        <v>0.693696625554003</v>
      </c>
      <c r="B6288" s="5">
        <v>20312.1879244673</v>
      </c>
      <c r="C6288" s="5">
        <v>1.21046379325458</v>
      </c>
      <c r="D6288" s="5">
        <v>55637.6267710763</v>
      </c>
      <c r="E6288" s="2">
        <f t="shared" si="198"/>
        <v>0.516767167700577</v>
      </c>
      <c r="F6288" s="2">
        <f t="shared" si="199"/>
        <v>35325.438846609</v>
      </c>
    </row>
    <row r="6289" spans="1:6">
      <c r="A6289" s="5">
        <v>0.727804368901219</v>
      </c>
      <c r="B6289" s="5">
        <v>16041.5950845839</v>
      </c>
      <c r="C6289" s="5">
        <v>1.26620611338501</v>
      </c>
      <c r="D6289" s="5">
        <v>50837.0642067389</v>
      </c>
      <c r="E6289" s="2">
        <f t="shared" si="198"/>
        <v>0.538401744483791</v>
      </c>
      <c r="F6289" s="2">
        <f t="shared" si="199"/>
        <v>34795.469122155</v>
      </c>
    </row>
    <row r="6290" spans="1:6">
      <c r="A6290" s="5">
        <v>0.704809669657697</v>
      </c>
      <c r="B6290" s="5">
        <v>16138.0103138554</v>
      </c>
      <c r="C6290" s="5">
        <v>1.19907234298385</v>
      </c>
      <c r="D6290" s="5">
        <v>52641.2260826078</v>
      </c>
      <c r="E6290" s="2">
        <f t="shared" si="198"/>
        <v>0.494262673326153</v>
      </c>
      <c r="F6290" s="2">
        <f t="shared" si="199"/>
        <v>36503.2157687524</v>
      </c>
    </row>
    <row r="6291" spans="1:6">
      <c r="A6291" s="5">
        <v>0.655456190060345</v>
      </c>
      <c r="B6291" s="5">
        <v>17662.9997180812</v>
      </c>
      <c r="C6291" s="5">
        <v>1.14285889242101</v>
      </c>
      <c r="D6291" s="5">
        <v>53943.276205738</v>
      </c>
      <c r="E6291" s="2">
        <f t="shared" si="198"/>
        <v>0.487402702360665</v>
      </c>
      <c r="F6291" s="2">
        <f t="shared" si="199"/>
        <v>36280.2764876568</v>
      </c>
    </row>
    <row r="6292" spans="1:6">
      <c r="A6292" s="5">
        <v>0.668864277434067</v>
      </c>
      <c r="B6292" s="5">
        <v>18387.9756562431</v>
      </c>
      <c r="C6292" s="5">
        <v>1.15466896015741</v>
      </c>
      <c r="D6292" s="5">
        <v>56194.9603703626</v>
      </c>
      <c r="E6292" s="2">
        <f t="shared" si="198"/>
        <v>0.485804682723343</v>
      </c>
      <c r="F6292" s="2">
        <f t="shared" si="199"/>
        <v>37806.9847141195</v>
      </c>
    </row>
    <row r="6293" spans="1:6">
      <c r="A6293" s="5">
        <v>0.768593008388222</v>
      </c>
      <c r="B6293" s="5">
        <v>16929.763068435</v>
      </c>
      <c r="C6293" s="5">
        <v>1.35548330291024</v>
      </c>
      <c r="D6293" s="5">
        <v>51539.1381893282</v>
      </c>
      <c r="E6293" s="2">
        <f t="shared" si="198"/>
        <v>0.586890294522018</v>
      </c>
      <c r="F6293" s="2">
        <f t="shared" si="199"/>
        <v>34609.3751208932</v>
      </c>
    </row>
    <row r="6294" spans="1:6">
      <c r="A6294" s="5">
        <v>0.699818730637143</v>
      </c>
      <c r="B6294" s="5">
        <v>20509.0477428603</v>
      </c>
      <c r="C6294" s="5">
        <v>1.21134547587927</v>
      </c>
      <c r="D6294" s="5">
        <v>57691.9227660523</v>
      </c>
      <c r="E6294" s="2">
        <f t="shared" si="198"/>
        <v>0.511526745242127</v>
      </c>
      <c r="F6294" s="2">
        <f t="shared" si="199"/>
        <v>37182.875023192</v>
      </c>
    </row>
    <row r="6295" spans="1:6">
      <c r="A6295" s="5">
        <v>0.714244023174283</v>
      </c>
      <c r="B6295" s="5">
        <v>22898.2254949333</v>
      </c>
      <c r="C6295" s="5">
        <v>1.23035697209904</v>
      </c>
      <c r="D6295" s="5">
        <v>62171.0164106566</v>
      </c>
      <c r="E6295" s="2">
        <f t="shared" si="198"/>
        <v>0.516112948924757</v>
      </c>
      <c r="F6295" s="2">
        <f t="shared" si="199"/>
        <v>39272.7909157233</v>
      </c>
    </row>
    <row r="6296" spans="1:6">
      <c r="A6296" s="5">
        <v>0.704238617042713</v>
      </c>
      <c r="B6296" s="5">
        <v>18849.7502701646</v>
      </c>
      <c r="C6296" s="5">
        <v>1.20318316888038</v>
      </c>
      <c r="D6296" s="5">
        <v>54582.1679506153</v>
      </c>
      <c r="E6296" s="2">
        <f t="shared" si="198"/>
        <v>0.498944551837667</v>
      </c>
      <c r="F6296" s="2">
        <f t="shared" si="199"/>
        <v>35732.4176804507</v>
      </c>
    </row>
    <row r="6297" spans="1:6">
      <c r="A6297" s="5">
        <v>0.746593575698087</v>
      </c>
      <c r="B6297" s="5">
        <v>20919.7148105775</v>
      </c>
      <c r="C6297" s="5">
        <v>1.31654868181197</v>
      </c>
      <c r="D6297" s="5">
        <v>59811.3340354718</v>
      </c>
      <c r="E6297" s="2">
        <f t="shared" si="198"/>
        <v>0.569955106113883</v>
      </c>
      <c r="F6297" s="2">
        <f t="shared" si="199"/>
        <v>38891.6192248943</v>
      </c>
    </row>
    <row r="6298" spans="1:6">
      <c r="A6298" s="5">
        <v>0.709972208039099</v>
      </c>
      <c r="B6298" s="5">
        <v>17762.3572224424</v>
      </c>
      <c r="C6298" s="5">
        <v>1.20958658438639</v>
      </c>
      <c r="D6298" s="5">
        <v>52956.5994721263</v>
      </c>
      <c r="E6298" s="2">
        <f t="shared" si="198"/>
        <v>0.499614376347291</v>
      </c>
      <c r="F6298" s="2">
        <f t="shared" si="199"/>
        <v>35194.2422496839</v>
      </c>
    </row>
    <row r="6299" spans="1:6">
      <c r="A6299" s="5">
        <v>0.7178804929451</v>
      </c>
      <c r="B6299" s="5">
        <v>19356.222003423</v>
      </c>
      <c r="C6299" s="5">
        <v>1.25371811862834</v>
      </c>
      <c r="D6299" s="5">
        <v>58083.8793937383</v>
      </c>
      <c r="E6299" s="2">
        <f t="shared" si="198"/>
        <v>0.53583762568324</v>
      </c>
      <c r="F6299" s="2">
        <f t="shared" si="199"/>
        <v>38727.6573903153</v>
      </c>
    </row>
    <row r="6300" spans="1:6">
      <c r="A6300" s="5">
        <v>0.710484153214005</v>
      </c>
      <c r="B6300" s="5">
        <v>21047.1907714823</v>
      </c>
      <c r="C6300" s="5">
        <v>1.23291138008217</v>
      </c>
      <c r="D6300" s="5">
        <v>57445.6518633928</v>
      </c>
      <c r="E6300" s="2">
        <f t="shared" si="198"/>
        <v>0.522427226868165</v>
      </c>
      <c r="F6300" s="2">
        <f t="shared" si="199"/>
        <v>36398.4610919105</v>
      </c>
    </row>
    <row r="6301" spans="1:6">
      <c r="A6301" s="5">
        <v>0.750615585785673</v>
      </c>
      <c r="B6301" s="5">
        <v>21343.7967479177</v>
      </c>
      <c r="C6301" s="5">
        <v>1.30893199158777</v>
      </c>
      <c r="D6301" s="5">
        <v>58874.8013730363</v>
      </c>
      <c r="E6301" s="2">
        <f t="shared" si="198"/>
        <v>0.558316405802097</v>
      </c>
      <c r="F6301" s="2">
        <f t="shared" si="199"/>
        <v>37531.0046251186</v>
      </c>
    </row>
    <row r="6302" spans="1:6">
      <c r="A6302" s="5">
        <v>0.713451009394674</v>
      </c>
      <c r="B6302" s="5">
        <v>27347.3250579797</v>
      </c>
      <c r="C6302" s="5">
        <v>1.22765809463278</v>
      </c>
      <c r="D6302" s="5">
        <v>63825.8040154467</v>
      </c>
      <c r="E6302" s="2">
        <f t="shared" si="198"/>
        <v>0.514207085238106</v>
      </c>
      <c r="F6302" s="2">
        <f t="shared" si="199"/>
        <v>36478.478957467</v>
      </c>
    </row>
    <row r="6303" spans="1:6">
      <c r="A6303" s="5">
        <v>0.682818891730249</v>
      </c>
      <c r="B6303" s="5">
        <v>18071.7992588549</v>
      </c>
      <c r="C6303" s="5">
        <v>1.18058398066582</v>
      </c>
      <c r="D6303" s="5">
        <v>55475.2533698158</v>
      </c>
      <c r="E6303" s="2">
        <f t="shared" si="198"/>
        <v>0.497765088935571</v>
      </c>
      <c r="F6303" s="2">
        <f t="shared" si="199"/>
        <v>37403.4541109609</v>
      </c>
    </row>
    <row r="6304" spans="1:6">
      <c r="A6304" s="5">
        <v>0.706916946313994</v>
      </c>
      <c r="B6304" s="5">
        <v>17445.5209093027</v>
      </c>
      <c r="C6304" s="5">
        <v>1.20856068830005</v>
      </c>
      <c r="D6304" s="5">
        <v>52187.7358289588</v>
      </c>
      <c r="E6304" s="2">
        <f t="shared" si="198"/>
        <v>0.501643741986056</v>
      </c>
      <c r="F6304" s="2">
        <f t="shared" si="199"/>
        <v>34742.2149196561</v>
      </c>
    </row>
    <row r="6305" spans="1:6">
      <c r="A6305" s="5">
        <v>0.702023767593993</v>
      </c>
      <c r="B6305" s="5">
        <v>21708.3474148078</v>
      </c>
      <c r="C6305" s="5">
        <v>1.23251207521122</v>
      </c>
      <c r="D6305" s="5">
        <v>60237.9447710146</v>
      </c>
      <c r="E6305" s="2">
        <f t="shared" si="198"/>
        <v>0.530488307617227</v>
      </c>
      <c r="F6305" s="2">
        <f t="shared" si="199"/>
        <v>38529.5973562068</v>
      </c>
    </row>
    <row r="6306" spans="1:6">
      <c r="A6306" s="5">
        <v>0.719378157284731</v>
      </c>
      <c r="B6306" s="5">
        <v>18685.0742204071</v>
      </c>
      <c r="C6306" s="5">
        <v>1.25368346581039</v>
      </c>
      <c r="D6306" s="5">
        <v>56019.9942143557</v>
      </c>
      <c r="E6306" s="2">
        <f t="shared" si="198"/>
        <v>0.534305308525659</v>
      </c>
      <c r="F6306" s="2">
        <f t="shared" si="199"/>
        <v>37334.9199939486</v>
      </c>
    </row>
    <row r="6307" spans="1:6">
      <c r="A6307" s="5">
        <v>0.739064227669137</v>
      </c>
      <c r="B6307" s="5">
        <v>21840.2178186095</v>
      </c>
      <c r="C6307" s="5">
        <v>1.23290163915107</v>
      </c>
      <c r="D6307" s="5">
        <v>59732.4744429895</v>
      </c>
      <c r="E6307" s="2">
        <f t="shared" si="198"/>
        <v>0.493837411481933</v>
      </c>
      <c r="F6307" s="2">
        <f t="shared" si="199"/>
        <v>37892.25662438</v>
      </c>
    </row>
    <row r="6308" spans="1:6">
      <c r="A6308" s="5">
        <v>0.718207758850306</v>
      </c>
      <c r="B6308" s="5">
        <v>22655.6368404447</v>
      </c>
      <c r="C6308" s="5">
        <v>1.26199909667481</v>
      </c>
      <c r="D6308" s="5">
        <v>63703.0970927019</v>
      </c>
      <c r="E6308" s="2">
        <f t="shared" si="198"/>
        <v>0.543791337824504</v>
      </c>
      <c r="F6308" s="2">
        <f t="shared" si="199"/>
        <v>41047.4602522572</v>
      </c>
    </row>
    <row r="6309" spans="1:6">
      <c r="A6309" s="5">
        <v>0.702820179691869</v>
      </c>
      <c r="B6309" s="5">
        <v>21480.4741775897</v>
      </c>
      <c r="C6309" s="5">
        <v>1.23094326712051</v>
      </c>
      <c r="D6309" s="5">
        <v>58742.0076780964</v>
      </c>
      <c r="E6309" s="2">
        <f t="shared" si="198"/>
        <v>0.528123087428641</v>
      </c>
      <c r="F6309" s="2">
        <f t="shared" si="199"/>
        <v>37261.5335005067</v>
      </c>
    </row>
    <row r="6310" spans="1:6">
      <c r="A6310" s="5">
        <v>0.704208113247027</v>
      </c>
      <c r="B6310" s="5">
        <v>22231.1193067982</v>
      </c>
      <c r="C6310" s="5">
        <v>1.23346891544669</v>
      </c>
      <c r="D6310" s="5">
        <v>59937.778292922</v>
      </c>
      <c r="E6310" s="2">
        <f t="shared" si="198"/>
        <v>0.529260802199663</v>
      </c>
      <c r="F6310" s="2">
        <f t="shared" si="199"/>
        <v>37706.6589861238</v>
      </c>
    </row>
    <row r="6311" spans="1:6">
      <c r="A6311" s="5">
        <v>0.670631588118324</v>
      </c>
      <c r="B6311" s="5">
        <v>22106.1023574713</v>
      </c>
      <c r="C6311" s="5">
        <v>1.17048210776772</v>
      </c>
      <c r="D6311" s="5">
        <v>63708.7313007737</v>
      </c>
      <c r="E6311" s="2">
        <f t="shared" si="198"/>
        <v>0.499850519649396</v>
      </c>
      <c r="F6311" s="2">
        <f t="shared" si="199"/>
        <v>41602.6289433024</v>
      </c>
    </row>
    <row r="6312" spans="1:6">
      <c r="A6312" s="5">
        <v>0.637098882829071</v>
      </c>
      <c r="B6312" s="5">
        <v>18329.4698958829</v>
      </c>
      <c r="C6312" s="5">
        <v>1.09998566832208</v>
      </c>
      <c r="D6312" s="5">
        <v>52680.894263569</v>
      </c>
      <c r="E6312" s="2">
        <f t="shared" si="198"/>
        <v>0.462886785493009</v>
      </c>
      <c r="F6312" s="2">
        <f t="shared" si="199"/>
        <v>34351.4243676861</v>
      </c>
    </row>
    <row r="6313" spans="1:6">
      <c r="A6313" s="5">
        <v>0.735187526595335</v>
      </c>
      <c r="B6313" s="5">
        <v>18365.2919071861</v>
      </c>
      <c r="C6313" s="5">
        <v>1.30315908409297</v>
      </c>
      <c r="D6313" s="5">
        <v>55175.9958036447</v>
      </c>
      <c r="E6313" s="2">
        <f t="shared" si="198"/>
        <v>0.567971557497635</v>
      </c>
      <c r="F6313" s="2">
        <f t="shared" si="199"/>
        <v>36810.7038964586</v>
      </c>
    </row>
    <row r="6314" spans="1:6">
      <c r="A6314" s="5">
        <v>0.670480104145343</v>
      </c>
      <c r="B6314" s="5">
        <v>23476.3007211591</v>
      </c>
      <c r="C6314" s="5">
        <v>1.12542685565899</v>
      </c>
      <c r="D6314" s="5">
        <v>62292.1712684105</v>
      </c>
      <c r="E6314" s="2">
        <f t="shared" si="198"/>
        <v>0.454946751513647</v>
      </c>
      <c r="F6314" s="2">
        <f t="shared" si="199"/>
        <v>38815.8705472514</v>
      </c>
    </row>
    <row r="6315" spans="1:6">
      <c r="A6315" s="5">
        <v>0.70320917351462</v>
      </c>
      <c r="B6315" s="5">
        <v>17090.77411469</v>
      </c>
      <c r="C6315" s="5">
        <v>1.19435664996656</v>
      </c>
      <c r="D6315" s="5">
        <v>52342.8948256907</v>
      </c>
      <c r="E6315" s="2">
        <f t="shared" si="198"/>
        <v>0.49114747645194</v>
      </c>
      <c r="F6315" s="2">
        <f t="shared" si="199"/>
        <v>35252.1207110007</v>
      </c>
    </row>
    <row r="6316" spans="1:6">
      <c r="A6316" s="5">
        <v>0.758884303689996</v>
      </c>
      <c r="B6316" s="5">
        <v>16957.9704278757</v>
      </c>
      <c r="C6316" s="5">
        <v>1.30390597707463</v>
      </c>
      <c r="D6316" s="5">
        <v>52722.6347930825</v>
      </c>
      <c r="E6316" s="2">
        <f t="shared" si="198"/>
        <v>0.545021673384634</v>
      </c>
      <c r="F6316" s="2">
        <f t="shared" si="199"/>
        <v>35764.6643652068</v>
      </c>
    </row>
    <row r="6317" spans="1:6">
      <c r="A6317" s="5">
        <v>0.687029717396525</v>
      </c>
      <c r="B6317" s="5">
        <v>22008.8215517025</v>
      </c>
      <c r="C6317" s="5">
        <v>1.20268945005069</v>
      </c>
      <c r="D6317" s="5">
        <v>60588.5051261883</v>
      </c>
      <c r="E6317" s="2">
        <f t="shared" si="198"/>
        <v>0.515659732654165</v>
      </c>
      <c r="F6317" s="2">
        <f t="shared" si="199"/>
        <v>38579.6835744858</v>
      </c>
    </row>
    <row r="6318" spans="1:6">
      <c r="A6318" s="5">
        <v>0.728469517327948</v>
      </c>
      <c r="B6318" s="5">
        <v>19453.8606053223</v>
      </c>
      <c r="C6318" s="5">
        <v>1.24748877555361</v>
      </c>
      <c r="D6318" s="5">
        <v>56051.4718532613</v>
      </c>
      <c r="E6318" s="2">
        <f t="shared" si="198"/>
        <v>0.519019258225662</v>
      </c>
      <c r="F6318" s="2">
        <f t="shared" si="199"/>
        <v>36597.611247939</v>
      </c>
    </row>
    <row r="6319" spans="1:6">
      <c r="A6319" s="5">
        <v>0.709592787262287</v>
      </c>
      <c r="B6319" s="5">
        <v>21437.7128809252</v>
      </c>
      <c r="C6319" s="5">
        <v>1.17636865592756</v>
      </c>
      <c r="D6319" s="5">
        <v>58476.8003843663</v>
      </c>
      <c r="E6319" s="2">
        <f t="shared" si="198"/>
        <v>0.466775868665273</v>
      </c>
      <c r="F6319" s="2">
        <f t="shared" si="199"/>
        <v>37039.0875034411</v>
      </c>
    </row>
    <row r="6320" spans="1:6">
      <c r="A6320" s="5">
        <v>0.703726573997534</v>
      </c>
      <c r="B6320" s="5">
        <v>14065.7009829297</v>
      </c>
      <c r="C6320" s="5">
        <v>1.2159049143574</v>
      </c>
      <c r="D6320" s="5">
        <v>49572.5845393446</v>
      </c>
      <c r="E6320" s="2">
        <f t="shared" si="198"/>
        <v>0.512178340359866</v>
      </c>
      <c r="F6320" s="2">
        <f t="shared" si="199"/>
        <v>35506.8835564149</v>
      </c>
    </row>
    <row r="6321" spans="1:6">
      <c r="A6321" s="5">
        <v>0.736512030236452</v>
      </c>
      <c r="B6321" s="5">
        <v>18569.9994349418</v>
      </c>
      <c r="C6321" s="5">
        <v>1.27063156540431</v>
      </c>
      <c r="D6321" s="5">
        <v>54449.9352765103</v>
      </c>
      <c r="E6321" s="2">
        <f t="shared" si="198"/>
        <v>0.534119535167858</v>
      </c>
      <c r="F6321" s="2">
        <f t="shared" si="199"/>
        <v>35879.9358415685</v>
      </c>
    </row>
    <row r="6322" spans="1:6">
      <c r="A6322" s="5">
        <v>0.705510103603882</v>
      </c>
      <c r="B6322" s="5">
        <v>18040.9431181671</v>
      </c>
      <c r="C6322" s="5">
        <v>1.2071423112779</v>
      </c>
      <c r="D6322" s="5">
        <v>56457.0288883524</v>
      </c>
      <c r="E6322" s="2">
        <f t="shared" si="198"/>
        <v>0.501632207674018</v>
      </c>
      <c r="F6322" s="2">
        <f t="shared" si="199"/>
        <v>38416.0857701853</v>
      </c>
    </row>
    <row r="6323" spans="1:6">
      <c r="A6323" s="5">
        <v>0.706850388450148</v>
      </c>
      <c r="B6323" s="5">
        <v>21740.1898777435</v>
      </c>
      <c r="C6323" s="5">
        <v>1.24020623595538</v>
      </c>
      <c r="D6323" s="5">
        <v>57592.1553389911</v>
      </c>
      <c r="E6323" s="2">
        <f t="shared" si="198"/>
        <v>0.533355847505232</v>
      </c>
      <c r="F6323" s="2">
        <f t="shared" si="199"/>
        <v>35851.9654612476</v>
      </c>
    </row>
    <row r="6324" spans="1:6">
      <c r="A6324" s="5">
        <v>0.678843830147628</v>
      </c>
      <c r="B6324" s="5">
        <v>19309.0849067899</v>
      </c>
      <c r="C6324" s="5">
        <v>1.14869927128614</v>
      </c>
      <c r="D6324" s="5">
        <v>56398.643570637</v>
      </c>
      <c r="E6324" s="2">
        <f t="shared" si="198"/>
        <v>0.469855441138512</v>
      </c>
      <c r="F6324" s="2">
        <f t="shared" si="199"/>
        <v>37089.5586638471</v>
      </c>
    </row>
    <row r="6325" spans="1:6">
      <c r="A6325" s="5">
        <v>0.732077302426602</v>
      </c>
      <c r="B6325" s="5">
        <v>17890.6221552894</v>
      </c>
      <c r="C6325" s="5">
        <v>1.26544393659956</v>
      </c>
      <c r="D6325" s="5">
        <v>56274.9567658576</v>
      </c>
      <c r="E6325" s="2">
        <f t="shared" si="198"/>
        <v>0.533366634172958</v>
      </c>
      <c r="F6325" s="2">
        <f t="shared" si="199"/>
        <v>38384.3346105682</v>
      </c>
    </row>
    <row r="6326" spans="1:6">
      <c r="A6326" s="5">
        <v>0.666194241803258</v>
      </c>
      <c r="B6326" s="5">
        <v>13381.2800382787</v>
      </c>
      <c r="C6326" s="5">
        <v>1.13797485569675</v>
      </c>
      <c r="D6326" s="5">
        <v>48861.7568858524</v>
      </c>
      <c r="E6326" s="2">
        <f t="shared" si="198"/>
        <v>0.471780613893492</v>
      </c>
      <c r="F6326" s="2">
        <f t="shared" si="199"/>
        <v>35480.4768475737</v>
      </c>
    </row>
    <row r="6327" spans="1:6">
      <c r="A6327" s="5">
        <v>0.671329534950655</v>
      </c>
      <c r="B6327" s="5">
        <v>20683.3077797787</v>
      </c>
      <c r="C6327" s="5">
        <v>1.17183539520815</v>
      </c>
      <c r="D6327" s="5">
        <v>58360.3020533907</v>
      </c>
      <c r="E6327" s="2">
        <f t="shared" si="198"/>
        <v>0.500505860257495</v>
      </c>
      <c r="F6327" s="2">
        <f t="shared" si="199"/>
        <v>37676.994273612</v>
      </c>
    </row>
    <row r="6328" spans="1:6">
      <c r="A6328" s="5">
        <v>0.710063301233538</v>
      </c>
      <c r="B6328" s="5">
        <v>20400.1178953417</v>
      </c>
      <c r="C6328" s="5">
        <v>1.23757565423456</v>
      </c>
      <c r="D6328" s="5">
        <v>56715.0214211569</v>
      </c>
      <c r="E6328" s="2">
        <f t="shared" si="198"/>
        <v>0.527512353001022</v>
      </c>
      <c r="F6328" s="2">
        <f t="shared" si="199"/>
        <v>36314.9035258152</v>
      </c>
    </row>
    <row r="6329" spans="1:6">
      <c r="A6329" s="5">
        <v>0.635071492995903</v>
      </c>
      <c r="B6329" s="5">
        <v>20710.8330194698</v>
      </c>
      <c r="C6329" s="5">
        <v>1.08798359726594</v>
      </c>
      <c r="D6329" s="5">
        <v>59530.9841736676</v>
      </c>
      <c r="E6329" s="2">
        <f t="shared" si="198"/>
        <v>0.452912104270037</v>
      </c>
      <c r="F6329" s="2">
        <f t="shared" si="199"/>
        <v>38820.1511541978</v>
      </c>
    </row>
    <row r="6330" spans="1:6">
      <c r="A6330" s="5">
        <v>0.724511293936664</v>
      </c>
      <c r="B6330" s="5">
        <v>19989.1775246305</v>
      </c>
      <c r="C6330" s="5">
        <v>1.27135145082938</v>
      </c>
      <c r="D6330" s="5">
        <v>56553.6345860061</v>
      </c>
      <c r="E6330" s="2">
        <f t="shared" si="198"/>
        <v>0.546840156892716</v>
      </c>
      <c r="F6330" s="2">
        <f t="shared" si="199"/>
        <v>36564.4570613756</v>
      </c>
    </row>
    <row r="6331" spans="1:6">
      <c r="A6331" s="5">
        <v>0.685457337777943</v>
      </c>
      <c r="B6331" s="5">
        <v>21783.6688659434</v>
      </c>
      <c r="C6331" s="5">
        <v>1.19569758596419</v>
      </c>
      <c r="D6331" s="5">
        <v>57300.3974743886</v>
      </c>
      <c r="E6331" s="2">
        <f t="shared" si="198"/>
        <v>0.510240248186247</v>
      </c>
      <c r="F6331" s="2">
        <f t="shared" si="199"/>
        <v>35516.7286084452</v>
      </c>
    </row>
    <row r="6332" spans="1:6">
      <c r="A6332" s="5">
        <v>0.696543794694285</v>
      </c>
      <c r="B6332" s="5">
        <v>19760.1366041794</v>
      </c>
      <c r="C6332" s="5">
        <v>1.22791146606375</v>
      </c>
      <c r="D6332" s="5">
        <v>57987.2449100272</v>
      </c>
      <c r="E6332" s="2">
        <f t="shared" si="198"/>
        <v>0.531367671369465</v>
      </c>
      <c r="F6332" s="2">
        <f t="shared" si="199"/>
        <v>38227.1083058478</v>
      </c>
    </row>
    <row r="6333" spans="1:6">
      <c r="A6333" s="5">
        <v>0.687892557591016</v>
      </c>
      <c r="B6333" s="5">
        <v>22562.8680588572</v>
      </c>
      <c r="C6333" s="5">
        <v>1.18584079844705</v>
      </c>
      <c r="D6333" s="5">
        <v>59648.7152652682</v>
      </c>
      <c r="E6333" s="2">
        <f t="shared" si="198"/>
        <v>0.497948240856034</v>
      </c>
      <c r="F6333" s="2">
        <f t="shared" si="199"/>
        <v>37085.847206411</v>
      </c>
    </row>
    <row r="6334" spans="1:6">
      <c r="A6334" s="5">
        <v>0.695891507315463</v>
      </c>
      <c r="B6334" s="5">
        <v>22703.6076267619</v>
      </c>
      <c r="C6334" s="5">
        <v>1.16803919015015</v>
      </c>
      <c r="D6334" s="5">
        <v>60618.7124520881</v>
      </c>
      <c r="E6334" s="2">
        <f t="shared" si="198"/>
        <v>0.472147682834687</v>
      </c>
      <c r="F6334" s="2">
        <f t="shared" si="199"/>
        <v>37915.1048253262</v>
      </c>
    </row>
    <row r="6335" spans="1:6">
      <c r="A6335" s="5">
        <v>0.691986647711798</v>
      </c>
      <c r="B6335" s="5">
        <v>18075.2975637374</v>
      </c>
      <c r="C6335" s="5">
        <v>1.19906493224249</v>
      </c>
      <c r="D6335" s="5">
        <v>55846.3475945208</v>
      </c>
      <c r="E6335" s="2">
        <f t="shared" si="198"/>
        <v>0.507078284530692</v>
      </c>
      <c r="F6335" s="2">
        <f t="shared" si="199"/>
        <v>37771.0500307834</v>
      </c>
    </row>
    <row r="6336" spans="1:6">
      <c r="A6336" s="5">
        <v>0.684565083216062</v>
      </c>
      <c r="B6336" s="5">
        <v>16097.7009778002</v>
      </c>
      <c r="C6336" s="5">
        <v>1.22468092325038</v>
      </c>
      <c r="D6336" s="5">
        <v>51976.7431020457</v>
      </c>
      <c r="E6336" s="2">
        <f t="shared" si="198"/>
        <v>0.540115840034318</v>
      </c>
      <c r="F6336" s="2">
        <f t="shared" si="199"/>
        <v>35879.0421242455</v>
      </c>
    </row>
    <row r="6337" spans="1:6">
      <c r="A6337" s="5">
        <v>0.690575841468261</v>
      </c>
      <c r="B6337" s="5">
        <v>15782.0711707707</v>
      </c>
      <c r="C6337" s="5">
        <v>1.18995825621137</v>
      </c>
      <c r="D6337" s="5">
        <v>51149.4940359754</v>
      </c>
      <c r="E6337" s="2">
        <f t="shared" si="198"/>
        <v>0.499382414743109</v>
      </c>
      <c r="F6337" s="2">
        <f t="shared" si="199"/>
        <v>35367.4228652047</v>
      </c>
    </row>
    <row r="6338" spans="1:6">
      <c r="A6338" s="5">
        <v>0.683666741087632</v>
      </c>
      <c r="B6338" s="5">
        <v>21500.4051517538</v>
      </c>
      <c r="C6338" s="5">
        <v>1.18959431298788</v>
      </c>
      <c r="D6338" s="5">
        <v>60735.8397657927</v>
      </c>
      <c r="E6338" s="2">
        <f t="shared" si="198"/>
        <v>0.505927571900248</v>
      </c>
      <c r="F6338" s="2">
        <f t="shared" si="199"/>
        <v>39235.4346140389</v>
      </c>
    </row>
    <row r="6339" spans="1:6">
      <c r="A6339" s="5">
        <v>0.751293751261772</v>
      </c>
      <c r="B6339" s="5">
        <v>19413.5021777459</v>
      </c>
      <c r="C6339" s="5">
        <v>1.28623581493927</v>
      </c>
      <c r="D6339" s="5">
        <v>55733.6097566748</v>
      </c>
      <c r="E6339" s="2">
        <f t="shared" si="198"/>
        <v>0.534942063677498</v>
      </c>
      <c r="F6339" s="2">
        <f t="shared" si="199"/>
        <v>36320.1075789289</v>
      </c>
    </row>
    <row r="6340" spans="1:6">
      <c r="A6340" s="5">
        <v>0.702538366718046</v>
      </c>
      <c r="B6340" s="5">
        <v>20742.1560267702</v>
      </c>
      <c r="C6340" s="5">
        <v>1.26151312066651</v>
      </c>
      <c r="D6340" s="5">
        <v>57741.5132444286</v>
      </c>
      <c r="E6340" s="2">
        <f t="shared" ref="E6340:E6403" si="200">C6340-A6340</f>
        <v>0.558974753948464</v>
      </c>
      <c r="F6340" s="2">
        <f t="shared" ref="F6340:F6403" si="201">D6340-B6340</f>
        <v>36999.3572176584</v>
      </c>
    </row>
    <row r="6341" spans="1:6">
      <c r="A6341" s="5">
        <v>0.766002346579628</v>
      </c>
      <c r="B6341" s="5">
        <v>21448.8151033257</v>
      </c>
      <c r="C6341" s="5">
        <v>1.31849370833126</v>
      </c>
      <c r="D6341" s="5">
        <v>59135.9864933713</v>
      </c>
      <c r="E6341" s="2">
        <f t="shared" si="200"/>
        <v>0.552491361751632</v>
      </c>
      <c r="F6341" s="2">
        <f t="shared" si="201"/>
        <v>37687.1713900456</v>
      </c>
    </row>
    <row r="6342" spans="1:6">
      <c r="A6342" s="5">
        <v>0.701287671810775</v>
      </c>
      <c r="B6342" s="5">
        <v>20025.513260911</v>
      </c>
      <c r="C6342" s="5">
        <v>1.22075735780137</v>
      </c>
      <c r="D6342" s="5">
        <v>58213.4980025578</v>
      </c>
      <c r="E6342" s="2">
        <f t="shared" si="200"/>
        <v>0.519469685990595</v>
      </c>
      <c r="F6342" s="2">
        <f t="shared" si="201"/>
        <v>38187.9847416468</v>
      </c>
    </row>
    <row r="6343" spans="1:6">
      <c r="A6343" s="5">
        <v>0.70413144505701</v>
      </c>
      <c r="B6343" s="5">
        <v>19522.8704006875</v>
      </c>
      <c r="C6343" s="5">
        <v>1.21269022570512</v>
      </c>
      <c r="D6343" s="5">
        <v>57967.1125660311</v>
      </c>
      <c r="E6343" s="2">
        <f t="shared" si="200"/>
        <v>0.50855878064811</v>
      </c>
      <c r="F6343" s="2">
        <f t="shared" si="201"/>
        <v>38444.2421653436</v>
      </c>
    </row>
    <row r="6344" spans="1:6">
      <c r="A6344" s="5">
        <v>0.695956383030319</v>
      </c>
      <c r="B6344" s="5">
        <v>16707.5157075129</v>
      </c>
      <c r="C6344" s="5">
        <v>1.22760148132344</v>
      </c>
      <c r="D6344" s="5">
        <v>53309.1557537704</v>
      </c>
      <c r="E6344" s="2">
        <f t="shared" si="200"/>
        <v>0.531645098293121</v>
      </c>
      <c r="F6344" s="2">
        <f t="shared" si="201"/>
        <v>36601.6400462575</v>
      </c>
    </row>
    <row r="6345" spans="1:6">
      <c r="A6345" s="5">
        <v>0.732497320588931</v>
      </c>
      <c r="B6345" s="5">
        <v>18051.496687927</v>
      </c>
      <c r="C6345" s="5">
        <v>1.30275811160607</v>
      </c>
      <c r="D6345" s="5">
        <v>54413.0447911112</v>
      </c>
      <c r="E6345" s="2">
        <f t="shared" si="200"/>
        <v>0.570260791017139</v>
      </c>
      <c r="F6345" s="2">
        <f t="shared" si="201"/>
        <v>36361.5481031842</v>
      </c>
    </row>
    <row r="6346" spans="1:6">
      <c r="A6346" s="5">
        <v>0.741949132490987</v>
      </c>
      <c r="B6346" s="5">
        <v>18251.3810172418</v>
      </c>
      <c r="C6346" s="5">
        <v>1.22587641188144</v>
      </c>
      <c r="D6346" s="5">
        <v>55857.004735426</v>
      </c>
      <c r="E6346" s="2">
        <f t="shared" si="200"/>
        <v>0.483927279390453</v>
      </c>
      <c r="F6346" s="2">
        <f t="shared" si="201"/>
        <v>37605.6237181842</v>
      </c>
    </row>
    <row r="6347" spans="1:6">
      <c r="A6347" s="5">
        <v>0.686910405006977</v>
      </c>
      <c r="B6347" s="5">
        <v>19405.6720377832</v>
      </c>
      <c r="C6347" s="5">
        <v>1.18475703197429</v>
      </c>
      <c r="D6347" s="5">
        <v>54743.5505959211</v>
      </c>
      <c r="E6347" s="2">
        <f t="shared" si="200"/>
        <v>0.497846626967313</v>
      </c>
      <c r="F6347" s="2">
        <f t="shared" si="201"/>
        <v>35337.8785581379</v>
      </c>
    </row>
    <row r="6348" spans="1:6">
      <c r="A6348" s="5">
        <v>0.663262158651795</v>
      </c>
      <c r="B6348" s="5">
        <v>22018.5390232244</v>
      </c>
      <c r="C6348" s="5">
        <v>1.16904569606812</v>
      </c>
      <c r="D6348" s="5">
        <v>58845.6026993053</v>
      </c>
      <c r="E6348" s="2">
        <f t="shared" si="200"/>
        <v>0.505783537416325</v>
      </c>
      <c r="F6348" s="2">
        <f t="shared" si="201"/>
        <v>36827.0636760809</v>
      </c>
    </row>
    <row r="6349" spans="1:6">
      <c r="A6349" s="5">
        <v>0.660736405188385</v>
      </c>
      <c r="B6349" s="5">
        <v>20121.4780403886</v>
      </c>
      <c r="C6349" s="5">
        <v>1.18431904789497</v>
      </c>
      <c r="D6349" s="5">
        <v>57956.0916027814</v>
      </c>
      <c r="E6349" s="2">
        <f t="shared" si="200"/>
        <v>0.523582642706585</v>
      </c>
      <c r="F6349" s="2">
        <f t="shared" si="201"/>
        <v>37834.6135623928</v>
      </c>
    </row>
    <row r="6350" spans="1:6">
      <c r="A6350" s="5">
        <v>0.691529321797171</v>
      </c>
      <c r="B6350" s="5">
        <v>17525.2579734345</v>
      </c>
      <c r="C6350" s="5">
        <v>1.20647046007757</v>
      </c>
      <c r="D6350" s="5">
        <v>53849.870166614</v>
      </c>
      <c r="E6350" s="2">
        <f t="shared" si="200"/>
        <v>0.514941138280399</v>
      </c>
      <c r="F6350" s="2">
        <f t="shared" si="201"/>
        <v>36324.6121931795</v>
      </c>
    </row>
    <row r="6351" spans="1:6">
      <c r="A6351" s="5">
        <v>0.739943489646765</v>
      </c>
      <c r="B6351" s="5">
        <v>14654.790301381</v>
      </c>
      <c r="C6351" s="5">
        <v>1.26114102324253</v>
      </c>
      <c r="D6351" s="5">
        <v>50105.8175870242</v>
      </c>
      <c r="E6351" s="2">
        <f t="shared" si="200"/>
        <v>0.521197533595765</v>
      </c>
      <c r="F6351" s="2">
        <f t="shared" si="201"/>
        <v>35451.0272856432</v>
      </c>
    </row>
    <row r="6352" spans="1:6">
      <c r="A6352" s="5">
        <v>0.724910607547059</v>
      </c>
      <c r="B6352" s="5">
        <v>20460.0907308586</v>
      </c>
      <c r="C6352" s="5">
        <v>1.22890336388781</v>
      </c>
      <c r="D6352" s="5">
        <v>56185.9801120863</v>
      </c>
      <c r="E6352" s="2">
        <f t="shared" si="200"/>
        <v>0.503992756340751</v>
      </c>
      <c r="F6352" s="2">
        <f t="shared" si="201"/>
        <v>35725.8893812277</v>
      </c>
    </row>
    <row r="6353" spans="1:6">
      <c r="A6353" s="5">
        <v>0.678664580463264</v>
      </c>
      <c r="B6353" s="5">
        <v>20089.8845274035</v>
      </c>
      <c r="C6353" s="5">
        <v>1.18655960549537</v>
      </c>
      <c r="D6353" s="5">
        <v>56114.606298508</v>
      </c>
      <c r="E6353" s="2">
        <f t="shared" si="200"/>
        <v>0.507895025032106</v>
      </c>
      <c r="F6353" s="2">
        <f t="shared" si="201"/>
        <v>36024.7217711045</v>
      </c>
    </row>
    <row r="6354" spans="1:6">
      <c r="A6354" s="5">
        <v>0.687902630644665</v>
      </c>
      <c r="B6354" s="5">
        <v>18652.6883649998</v>
      </c>
      <c r="C6354" s="5">
        <v>1.18903016041621</v>
      </c>
      <c r="D6354" s="5">
        <v>52661.0817356408</v>
      </c>
      <c r="E6354" s="2">
        <f t="shared" si="200"/>
        <v>0.501127529771545</v>
      </c>
      <c r="F6354" s="2">
        <f t="shared" si="201"/>
        <v>34008.393370641</v>
      </c>
    </row>
    <row r="6355" spans="1:6">
      <c r="A6355" s="5">
        <v>0.721604641684901</v>
      </c>
      <c r="B6355" s="5">
        <v>16485.8078649003</v>
      </c>
      <c r="C6355" s="5">
        <v>1.26325315251017</v>
      </c>
      <c r="D6355" s="5">
        <v>51537.3684728244</v>
      </c>
      <c r="E6355" s="2">
        <f t="shared" si="200"/>
        <v>0.541648510825269</v>
      </c>
      <c r="F6355" s="2">
        <f t="shared" si="201"/>
        <v>35051.5606079241</v>
      </c>
    </row>
    <row r="6356" spans="1:6">
      <c r="A6356" s="5">
        <v>0.695717135145011</v>
      </c>
      <c r="B6356" s="5">
        <v>17884.8303720487</v>
      </c>
      <c r="C6356" s="5">
        <v>1.19821481477927</v>
      </c>
      <c r="D6356" s="5">
        <v>55517.6210758731</v>
      </c>
      <c r="E6356" s="2">
        <f t="shared" si="200"/>
        <v>0.502497679634259</v>
      </c>
      <c r="F6356" s="2">
        <f t="shared" si="201"/>
        <v>37632.7907038244</v>
      </c>
    </row>
    <row r="6357" spans="1:6">
      <c r="A6357" s="5">
        <v>0.670506908126841</v>
      </c>
      <c r="B6357" s="5">
        <v>17555.0841134091</v>
      </c>
      <c r="C6357" s="5">
        <v>1.14265523452308</v>
      </c>
      <c r="D6357" s="5">
        <v>55124.5888071518</v>
      </c>
      <c r="E6357" s="2">
        <f t="shared" si="200"/>
        <v>0.472148326396239</v>
      </c>
      <c r="F6357" s="2">
        <f t="shared" si="201"/>
        <v>37569.5046937427</v>
      </c>
    </row>
    <row r="6358" spans="1:6">
      <c r="A6358" s="5">
        <v>0.7278957919404</v>
      </c>
      <c r="B6358" s="5">
        <v>20051.7836291489</v>
      </c>
      <c r="C6358" s="5">
        <v>1.20574276473519</v>
      </c>
      <c r="D6358" s="5">
        <v>55358.1366444877</v>
      </c>
      <c r="E6358" s="2">
        <f t="shared" si="200"/>
        <v>0.47784697279479</v>
      </c>
      <c r="F6358" s="2">
        <f t="shared" si="201"/>
        <v>35306.3530153388</v>
      </c>
    </row>
    <row r="6359" spans="1:6">
      <c r="A6359" s="5">
        <v>0.721374323888612</v>
      </c>
      <c r="B6359" s="5">
        <v>20511.8296071166</v>
      </c>
      <c r="C6359" s="5">
        <v>1.24035358023548</v>
      </c>
      <c r="D6359" s="5">
        <v>56928.3270116825</v>
      </c>
      <c r="E6359" s="2">
        <f t="shared" si="200"/>
        <v>0.518979256346868</v>
      </c>
      <c r="F6359" s="2">
        <f t="shared" si="201"/>
        <v>36416.4974045659</v>
      </c>
    </row>
    <row r="6360" spans="1:6">
      <c r="A6360" s="5">
        <v>0.722163298292604</v>
      </c>
      <c r="B6360" s="5">
        <v>18311.7022694272</v>
      </c>
      <c r="C6360" s="5">
        <v>1.23436744221186</v>
      </c>
      <c r="D6360" s="5">
        <v>55134.1579998319</v>
      </c>
      <c r="E6360" s="2">
        <f t="shared" si="200"/>
        <v>0.512204143919256</v>
      </c>
      <c r="F6360" s="2">
        <f t="shared" si="201"/>
        <v>36822.4557304047</v>
      </c>
    </row>
    <row r="6361" spans="1:6">
      <c r="A6361" s="5">
        <v>0.720703658841822</v>
      </c>
      <c r="B6361" s="5">
        <v>17715.1752881989</v>
      </c>
      <c r="C6361" s="5">
        <v>1.2573765439106</v>
      </c>
      <c r="D6361" s="5">
        <v>54390.1757691754</v>
      </c>
      <c r="E6361" s="2">
        <f t="shared" si="200"/>
        <v>0.536672885068778</v>
      </c>
      <c r="F6361" s="2">
        <f t="shared" si="201"/>
        <v>36675.0004809765</v>
      </c>
    </row>
    <row r="6362" spans="1:6">
      <c r="A6362" s="5">
        <v>0.699791546736188</v>
      </c>
      <c r="B6362" s="5">
        <v>19039.4750349841</v>
      </c>
      <c r="C6362" s="5">
        <v>1.18860045957016</v>
      </c>
      <c r="D6362" s="5">
        <v>55917.342732378</v>
      </c>
      <c r="E6362" s="2">
        <f t="shared" si="200"/>
        <v>0.488808912833972</v>
      </c>
      <c r="F6362" s="2">
        <f t="shared" si="201"/>
        <v>36877.8676973939</v>
      </c>
    </row>
    <row r="6363" spans="1:6">
      <c r="A6363" s="5">
        <v>0.761338603982999</v>
      </c>
      <c r="B6363" s="5">
        <v>22871.4586674914</v>
      </c>
      <c r="C6363" s="5">
        <v>1.3321374826829</v>
      </c>
      <c r="D6363" s="5">
        <v>59247.5825508313</v>
      </c>
      <c r="E6363" s="2">
        <f t="shared" si="200"/>
        <v>0.570798878699901</v>
      </c>
      <c r="F6363" s="2">
        <f t="shared" si="201"/>
        <v>36376.1238833399</v>
      </c>
    </row>
    <row r="6364" spans="1:6">
      <c r="A6364" s="5">
        <v>0.696175035218291</v>
      </c>
      <c r="B6364" s="5">
        <v>17673.5072972474</v>
      </c>
      <c r="C6364" s="5">
        <v>1.18821561896408</v>
      </c>
      <c r="D6364" s="5">
        <v>53973.162291086</v>
      </c>
      <c r="E6364" s="2">
        <f t="shared" si="200"/>
        <v>0.492040583745789</v>
      </c>
      <c r="F6364" s="2">
        <f t="shared" si="201"/>
        <v>36299.6549938386</v>
      </c>
    </row>
    <row r="6365" spans="1:6">
      <c r="A6365" s="5">
        <v>0.735499466207495</v>
      </c>
      <c r="B6365" s="5">
        <v>23294.9384619466</v>
      </c>
      <c r="C6365" s="5">
        <v>1.27110747286542</v>
      </c>
      <c r="D6365" s="5">
        <v>63683.5891269038</v>
      </c>
      <c r="E6365" s="2">
        <f t="shared" si="200"/>
        <v>0.535608006657925</v>
      </c>
      <c r="F6365" s="2">
        <f t="shared" si="201"/>
        <v>40388.6506649572</v>
      </c>
    </row>
    <row r="6366" spans="1:6">
      <c r="A6366" s="5">
        <v>0.680608841500591</v>
      </c>
      <c r="B6366" s="5">
        <v>15083.8479077428</v>
      </c>
      <c r="C6366" s="5">
        <v>1.1834720616039</v>
      </c>
      <c r="D6366" s="5">
        <v>51706.8127922546</v>
      </c>
      <c r="E6366" s="2">
        <f t="shared" si="200"/>
        <v>0.502863220103309</v>
      </c>
      <c r="F6366" s="2">
        <f t="shared" si="201"/>
        <v>36622.9648845118</v>
      </c>
    </row>
    <row r="6367" spans="1:6">
      <c r="A6367" s="5">
        <v>0.68069552893462</v>
      </c>
      <c r="B6367" s="5">
        <v>17252.3559015467</v>
      </c>
      <c r="C6367" s="5">
        <v>1.20366115608222</v>
      </c>
      <c r="D6367" s="5">
        <v>55273.75104628</v>
      </c>
      <c r="E6367" s="2">
        <f t="shared" si="200"/>
        <v>0.5229656271476</v>
      </c>
      <c r="F6367" s="2">
        <f t="shared" si="201"/>
        <v>38021.3951447333</v>
      </c>
    </row>
    <row r="6368" spans="1:6">
      <c r="A6368" s="5">
        <v>0.706803505429078</v>
      </c>
      <c r="B6368" s="5">
        <v>18826.642215628</v>
      </c>
      <c r="C6368" s="5">
        <v>1.25913912944989</v>
      </c>
      <c r="D6368" s="5">
        <v>55014.1704689473</v>
      </c>
      <c r="E6368" s="2">
        <f t="shared" si="200"/>
        <v>0.552335624020812</v>
      </c>
      <c r="F6368" s="2">
        <f t="shared" si="201"/>
        <v>36187.5282533193</v>
      </c>
    </row>
    <row r="6369" spans="1:6">
      <c r="A6369" s="5">
        <v>0.732168086991405</v>
      </c>
      <c r="B6369" s="5">
        <v>20088.0108083379</v>
      </c>
      <c r="C6369" s="5">
        <v>1.24711589832176</v>
      </c>
      <c r="D6369" s="5">
        <v>56439.6265746471</v>
      </c>
      <c r="E6369" s="2">
        <f t="shared" si="200"/>
        <v>0.514947811330355</v>
      </c>
      <c r="F6369" s="2">
        <f t="shared" si="201"/>
        <v>36351.6157663092</v>
      </c>
    </row>
    <row r="6370" spans="1:6">
      <c r="A6370" s="5">
        <v>0.765956351017849</v>
      </c>
      <c r="B6370" s="5">
        <v>20619.3213497838</v>
      </c>
      <c r="C6370" s="5">
        <v>1.35616318933861</v>
      </c>
      <c r="D6370" s="5">
        <v>59745.5046803533</v>
      </c>
      <c r="E6370" s="2">
        <f t="shared" si="200"/>
        <v>0.590206838320761</v>
      </c>
      <c r="F6370" s="2">
        <f t="shared" si="201"/>
        <v>39126.1833305695</v>
      </c>
    </row>
    <row r="6371" spans="1:6">
      <c r="A6371" s="5">
        <v>0.665563506521178</v>
      </c>
      <c r="B6371" s="5">
        <v>19481.7092109518</v>
      </c>
      <c r="C6371" s="5">
        <v>1.18563784280417</v>
      </c>
      <c r="D6371" s="5">
        <v>58840.442178073</v>
      </c>
      <c r="E6371" s="2">
        <f t="shared" si="200"/>
        <v>0.520074336282992</v>
      </c>
      <c r="F6371" s="2">
        <f t="shared" si="201"/>
        <v>39358.7329671212</v>
      </c>
    </row>
    <row r="6372" spans="1:6">
      <c r="A6372" s="5">
        <v>0.719152068893141</v>
      </c>
      <c r="B6372" s="5">
        <v>16403.2033652857</v>
      </c>
      <c r="C6372" s="5">
        <v>1.24797947828996</v>
      </c>
      <c r="D6372" s="5">
        <v>52445.933359715</v>
      </c>
      <c r="E6372" s="2">
        <f t="shared" si="200"/>
        <v>0.528827409396819</v>
      </c>
      <c r="F6372" s="2">
        <f t="shared" si="201"/>
        <v>36042.7299944293</v>
      </c>
    </row>
    <row r="6373" spans="1:6">
      <c r="A6373" s="5">
        <v>0.636869864173364</v>
      </c>
      <c r="B6373" s="5">
        <v>17964.7042990776</v>
      </c>
      <c r="C6373" s="5">
        <v>1.09762275176717</v>
      </c>
      <c r="D6373" s="5">
        <v>53299.9911263367</v>
      </c>
      <c r="E6373" s="2">
        <f t="shared" si="200"/>
        <v>0.460752887593806</v>
      </c>
      <c r="F6373" s="2">
        <f t="shared" si="201"/>
        <v>35335.2868272591</v>
      </c>
    </row>
    <row r="6374" spans="1:6">
      <c r="A6374" s="5">
        <v>0.741836460624411</v>
      </c>
      <c r="B6374" s="5">
        <v>16982.4860717898</v>
      </c>
      <c r="C6374" s="5">
        <v>1.26596278930249</v>
      </c>
      <c r="D6374" s="5">
        <v>51477.1161621365</v>
      </c>
      <c r="E6374" s="2">
        <f t="shared" si="200"/>
        <v>0.524126328678079</v>
      </c>
      <c r="F6374" s="2">
        <f t="shared" si="201"/>
        <v>34494.6300903467</v>
      </c>
    </row>
    <row r="6375" spans="1:6">
      <c r="A6375" s="5">
        <v>0.659640433727915</v>
      </c>
      <c r="B6375" s="5">
        <v>15687.9191541465</v>
      </c>
      <c r="C6375" s="5">
        <v>1.15484238749888</v>
      </c>
      <c r="D6375" s="5">
        <v>51534.9825351939</v>
      </c>
      <c r="E6375" s="2">
        <f t="shared" si="200"/>
        <v>0.495201953770965</v>
      </c>
      <c r="F6375" s="2">
        <f t="shared" si="201"/>
        <v>35847.0633810474</v>
      </c>
    </row>
    <row r="6376" spans="1:6">
      <c r="A6376" s="5">
        <v>0.694449854904427</v>
      </c>
      <c r="B6376" s="5">
        <v>17455.3469544251</v>
      </c>
      <c r="C6376" s="5">
        <v>1.20345368388378</v>
      </c>
      <c r="D6376" s="5">
        <v>54405.712436179</v>
      </c>
      <c r="E6376" s="2">
        <f t="shared" si="200"/>
        <v>0.509003828979353</v>
      </c>
      <c r="F6376" s="2">
        <f t="shared" si="201"/>
        <v>36950.3654817539</v>
      </c>
    </row>
    <row r="6377" spans="1:6">
      <c r="A6377" s="5">
        <v>0.693729827760527</v>
      </c>
      <c r="B6377" s="5">
        <v>21503.8686730504</v>
      </c>
      <c r="C6377" s="5">
        <v>1.21287071771207</v>
      </c>
      <c r="D6377" s="5">
        <v>59736.3131218814</v>
      </c>
      <c r="E6377" s="2">
        <f t="shared" si="200"/>
        <v>0.519140889951543</v>
      </c>
      <c r="F6377" s="2">
        <f t="shared" si="201"/>
        <v>38232.444448831</v>
      </c>
    </row>
    <row r="6378" spans="1:6">
      <c r="A6378" s="5">
        <v>0.683337495439408</v>
      </c>
      <c r="B6378" s="5">
        <v>20897.7953478045</v>
      </c>
      <c r="C6378" s="5">
        <v>1.22129402022298</v>
      </c>
      <c r="D6378" s="5">
        <v>59861.9870124709</v>
      </c>
      <c r="E6378" s="2">
        <f t="shared" si="200"/>
        <v>0.537956524783572</v>
      </c>
      <c r="F6378" s="2">
        <f t="shared" si="201"/>
        <v>38964.1916646664</v>
      </c>
    </row>
    <row r="6379" spans="1:6">
      <c r="A6379" s="5">
        <v>0.727750640295578</v>
      </c>
      <c r="B6379" s="5">
        <v>19607.6491606745</v>
      </c>
      <c r="C6379" s="5">
        <v>1.29879234738084</v>
      </c>
      <c r="D6379" s="5">
        <v>59579.7778635601</v>
      </c>
      <c r="E6379" s="2">
        <f t="shared" si="200"/>
        <v>0.571041707085262</v>
      </c>
      <c r="F6379" s="2">
        <f t="shared" si="201"/>
        <v>39972.1287028856</v>
      </c>
    </row>
    <row r="6380" spans="1:6">
      <c r="A6380" s="5">
        <v>0.705293403542073</v>
      </c>
      <c r="B6380" s="5">
        <v>21902.8721131801</v>
      </c>
      <c r="C6380" s="5">
        <v>1.24609684249182</v>
      </c>
      <c r="D6380" s="5">
        <v>61131.3905141384</v>
      </c>
      <c r="E6380" s="2">
        <f t="shared" si="200"/>
        <v>0.540803438949747</v>
      </c>
      <c r="F6380" s="2">
        <f t="shared" si="201"/>
        <v>39228.5184009583</v>
      </c>
    </row>
    <row r="6381" spans="1:6">
      <c r="A6381" s="5">
        <v>0.677737092185549</v>
      </c>
      <c r="B6381" s="5">
        <v>20658.2301146298</v>
      </c>
      <c r="C6381" s="5">
        <v>1.16492196932235</v>
      </c>
      <c r="D6381" s="5">
        <v>57782.698341716</v>
      </c>
      <c r="E6381" s="2">
        <f t="shared" si="200"/>
        <v>0.487184877136801</v>
      </c>
      <c r="F6381" s="2">
        <f t="shared" si="201"/>
        <v>37124.4682270862</v>
      </c>
    </row>
    <row r="6382" spans="1:6">
      <c r="A6382" s="5">
        <v>0.758085106715514</v>
      </c>
      <c r="B6382" s="5">
        <v>23140.5487983834</v>
      </c>
      <c r="C6382" s="5">
        <v>1.31107893962677</v>
      </c>
      <c r="D6382" s="5">
        <v>62322.2676576158</v>
      </c>
      <c r="E6382" s="2">
        <f t="shared" si="200"/>
        <v>0.552993832911256</v>
      </c>
      <c r="F6382" s="2">
        <f t="shared" si="201"/>
        <v>39181.7188592324</v>
      </c>
    </row>
    <row r="6383" spans="1:6">
      <c r="A6383" s="5">
        <v>0.707637369509039</v>
      </c>
      <c r="B6383" s="5">
        <v>18918.5056258357</v>
      </c>
      <c r="C6383" s="5">
        <v>1.2748889538139</v>
      </c>
      <c r="D6383" s="5">
        <v>54276.7673546565</v>
      </c>
      <c r="E6383" s="2">
        <f t="shared" si="200"/>
        <v>0.567251584304861</v>
      </c>
      <c r="F6383" s="2">
        <f t="shared" si="201"/>
        <v>35358.2617288208</v>
      </c>
    </row>
    <row r="6384" spans="1:6">
      <c r="A6384" s="5">
        <v>0.697619019073554</v>
      </c>
      <c r="B6384" s="5">
        <v>17526.8720752217</v>
      </c>
      <c r="C6384" s="5">
        <v>1.19393531964598</v>
      </c>
      <c r="D6384" s="5">
        <v>53320.3605730043</v>
      </c>
      <c r="E6384" s="2">
        <f t="shared" si="200"/>
        <v>0.496316300572426</v>
      </c>
      <c r="F6384" s="2">
        <f t="shared" si="201"/>
        <v>35793.4884977826</v>
      </c>
    </row>
    <row r="6385" spans="1:6">
      <c r="A6385" s="5">
        <v>0.708175953034848</v>
      </c>
      <c r="B6385" s="5">
        <v>20273.6980305499</v>
      </c>
      <c r="C6385" s="5">
        <v>1.22458236292578</v>
      </c>
      <c r="D6385" s="5">
        <v>58032.9881093792</v>
      </c>
      <c r="E6385" s="2">
        <f t="shared" si="200"/>
        <v>0.516406409890932</v>
      </c>
      <c r="F6385" s="2">
        <f t="shared" si="201"/>
        <v>37759.2900788293</v>
      </c>
    </row>
    <row r="6386" spans="1:6">
      <c r="A6386" s="5">
        <v>0.706393930590585</v>
      </c>
      <c r="B6386" s="5">
        <v>18452.6825017305</v>
      </c>
      <c r="C6386" s="5">
        <v>1.20792784899088</v>
      </c>
      <c r="D6386" s="5">
        <v>55704.0570019861</v>
      </c>
      <c r="E6386" s="2">
        <f t="shared" si="200"/>
        <v>0.501533918400295</v>
      </c>
      <c r="F6386" s="2">
        <f t="shared" si="201"/>
        <v>37251.3745002556</v>
      </c>
    </row>
    <row r="6387" spans="1:6">
      <c r="A6387" s="5">
        <v>0.691118947647651</v>
      </c>
      <c r="B6387" s="5">
        <v>15598.860935248</v>
      </c>
      <c r="C6387" s="5">
        <v>1.1757970639003</v>
      </c>
      <c r="D6387" s="5">
        <v>51243.7278963994</v>
      </c>
      <c r="E6387" s="2">
        <f t="shared" si="200"/>
        <v>0.484678116252649</v>
      </c>
      <c r="F6387" s="2">
        <f t="shared" si="201"/>
        <v>35644.8669611514</v>
      </c>
    </row>
    <row r="6388" spans="1:6">
      <c r="A6388" s="5">
        <v>0.6965158439246</v>
      </c>
      <c r="B6388" s="5">
        <v>17811.4805898806</v>
      </c>
      <c r="C6388" s="5">
        <v>1.20730028040159</v>
      </c>
      <c r="D6388" s="5">
        <v>53726.3279653889</v>
      </c>
      <c r="E6388" s="2">
        <f t="shared" si="200"/>
        <v>0.51078443647699</v>
      </c>
      <c r="F6388" s="2">
        <f t="shared" si="201"/>
        <v>35914.8473755083</v>
      </c>
    </row>
    <row r="6389" spans="1:6">
      <c r="A6389" s="5">
        <v>0.672423976833699</v>
      </c>
      <c r="B6389" s="5">
        <v>20919.9260599955</v>
      </c>
      <c r="C6389" s="5">
        <v>1.15698151519334</v>
      </c>
      <c r="D6389" s="5">
        <v>60318.7893209109</v>
      </c>
      <c r="E6389" s="2">
        <f t="shared" si="200"/>
        <v>0.484557538359641</v>
      </c>
      <c r="F6389" s="2">
        <f t="shared" si="201"/>
        <v>39398.8632609154</v>
      </c>
    </row>
    <row r="6390" spans="1:6">
      <c r="A6390" s="5">
        <v>0.697497730653771</v>
      </c>
      <c r="B6390" s="5">
        <v>19433.5885803946</v>
      </c>
      <c r="C6390" s="5">
        <v>1.17800442953868</v>
      </c>
      <c r="D6390" s="5">
        <v>57597.3258639071</v>
      </c>
      <c r="E6390" s="2">
        <f t="shared" si="200"/>
        <v>0.480506698884909</v>
      </c>
      <c r="F6390" s="2">
        <f t="shared" si="201"/>
        <v>38163.7372835125</v>
      </c>
    </row>
    <row r="6391" spans="1:6">
      <c r="A6391" s="5">
        <v>0.644239160966007</v>
      </c>
      <c r="B6391" s="5">
        <v>22356.5978882559</v>
      </c>
      <c r="C6391" s="5">
        <v>1.10441683034229</v>
      </c>
      <c r="D6391" s="5">
        <v>64100.164535595</v>
      </c>
      <c r="E6391" s="2">
        <f t="shared" si="200"/>
        <v>0.460177669376283</v>
      </c>
      <c r="F6391" s="2">
        <f t="shared" si="201"/>
        <v>41743.5666473391</v>
      </c>
    </row>
    <row r="6392" spans="1:6">
      <c r="A6392" s="5">
        <v>0.734997683952017</v>
      </c>
      <c r="B6392" s="5">
        <v>22651.679678323</v>
      </c>
      <c r="C6392" s="5">
        <v>1.28597193220662</v>
      </c>
      <c r="D6392" s="5">
        <v>60566.6194435843</v>
      </c>
      <c r="E6392" s="2">
        <f t="shared" si="200"/>
        <v>0.550974248254603</v>
      </c>
      <c r="F6392" s="2">
        <f t="shared" si="201"/>
        <v>37914.9397652613</v>
      </c>
    </row>
    <row r="6393" spans="1:6">
      <c r="A6393" s="5">
        <v>0.754731625398813</v>
      </c>
      <c r="B6393" s="5">
        <v>14317.9036546411</v>
      </c>
      <c r="C6393" s="5">
        <v>1.3214436702146</v>
      </c>
      <c r="D6393" s="5">
        <v>49623.4173054821</v>
      </c>
      <c r="E6393" s="2">
        <f t="shared" si="200"/>
        <v>0.566712044815787</v>
      </c>
      <c r="F6393" s="2">
        <f t="shared" si="201"/>
        <v>35305.513650841</v>
      </c>
    </row>
    <row r="6394" spans="1:6">
      <c r="A6394" s="5">
        <v>0.688294354953817</v>
      </c>
      <c r="B6394" s="5">
        <v>17107.5728328821</v>
      </c>
      <c r="C6394" s="5">
        <v>1.20694734666234</v>
      </c>
      <c r="D6394" s="5">
        <v>52076.1000455484</v>
      </c>
      <c r="E6394" s="2">
        <f t="shared" si="200"/>
        <v>0.518652991708523</v>
      </c>
      <c r="F6394" s="2">
        <f t="shared" si="201"/>
        <v>34968.5272126663</v>
      </c>
    </row>
    <row r="6395" spans="1:6">
      <c r="A6395" s="5">
        <v>0.696164775574345</v>
      </c>
      <c r="B6395" s="5">
        <v>18479.4079352904</v>
      </c>
      <c r="C6395" s="5">
        <v>1.22163865451267</v>
      </c>
      <c r="D6395" s="5">
        <v>55346.5783512602</v>
      </c>
      <c r="E6395" s="2">
        <f t="shared" si="200"/>
        <v>0.525473878938325</v>
      </c>
      <c r="F6395" s="2">
        <f t="shared" si="201"/>
        <v>36867.1704159698</v>
      </c>
    </row>
    <row r="6396" spans="1:6">
      <c r="A6396" s="5">
        <v>0.67963450947468</v>
      </c>
      <c r="B6396" s="5">
        <v>20346.7701523357</v>
      </c>
      <c r="C6396" s="5">
        <v>1.1954454427475</v>
      </c>
      <c r="D6396" s="5">
        <v>57989.5427350576</v>
      </c>
      <c r="E6396" s="2">
        <f t="shared" si="200"/>
        <v>0.51581093327282</v>
      </c>
      <c r="F6396" s="2">
        <f t="shared" si="201"/>
        <v>37642.7725827219</v>
      </c>
    </row>
    <row r="6397" spans="1:6">
      <c r="A6397" s="5">
        <v>0.712188433373624</v>
      </c>
      <c r="B6397" s="5">
        <v>18425.8955821565</v>
      </c>
      <c r="C6397" s="5">
        <v>1.22272413427758</v>
      </c>
      <c r="D6397" s="5">
        <v>53448.1361636228</v>
      </c>
      <c r="E6397" s="2">
        <f t="shared" si="200"/>
        <v>0.510535700903956</v>
      </c>
      <c r="F6397" s="2">
        <f t="shared" si="201"/>
        <v>35022.2405814663</v>
      </c>
    </row>
    <row r="6398" spans="1:6">
      <c r="A6398" s="5">
        <v>0.680829501401009</v>
      </c>
      <c r="B6398" s="5">
        <v>21168.1879163728</v>
      </c>
      <c r="C6398" s="5">
        <v>1.15932890549309</v>
      </c>
      <c r="D6398" s="5">
        <v>57455.6516347611</v>
      </c>
      <c r="E6398" s="2">
        <f t="shared" si="200"/>
        <v>0.478499404092081</v>
      </c>
      <c r="F6398" s="2">
        <f t="shared" si="201"/>
        <v>36287.4637183883</v>
      </c>
    </row>
    <row r="6399" spans="1:6">
      <c r="A6399" s="5">
        <v>0.662100493080237</v>
      </c>
      <c r="B6399" s="5">
        <v>18754.7499659402</v>
      </c>
      <c r="C6399" s="5">
        <v>1.16165649616407</v>
      </c>
      <c r="D6399" s="5">
        <v>55490.7069609265</v>
      </c>
      <c r="E6399" s="2">
        <f t="shared" si="200"/>
        <v>0.499556003083833</v>
      </c>
      <c r="F6399" s="2">
        <f t="shared" si="201"/>
        <v>36735.9569949863</v>
      </c>
    </row>
    <row r="6400" spans="1:6">
      <c r="A6400" s="5">
        <v>0.683661537238756</v>
      </c>
      <c r="B6400" s="5">
        <v>22197.0406145267</v>
      </c>
      <c r="C6400" s="5">
        <v>1.20486688676881</v>
      </c>
      <c r="D6400" s="5">
        <v>61028.2526735221</v>
      </c>
      <c r="E6400" s="2">
        <f t="shared" si="200"/>
        <v>0.521205349530054</v>
      </c>
      <c r="F6400" s="2">
        <f t="shared" si="201"/>
        <v>38831.2120589954</v>
      </c>
    </row>
    <row r="6401" spans="1:6">
      <c r="A6401" s="5">
        <v>0.710166633641331</v>
      </c>
      <c r="B6401" s="5">
        <v>18005.3413385536</v>
      </c>
      <c r="C6401" s="5">
        <v>1.20161706616995</v>
      </c>
      <c r="D6401" s="5">
        <v>54137.8776313478</v>
      </c>
      <c r="E6401" s="2">
        <f t="shared" si="200"/>
        <v>0.491450432528619</v>
      </c>
      <c r="F6401" s="2">
        <f t="shared" si="201"/>
        <v>36132.5362927942</v>
      </c>
    </row>
    <row r="6402" spans="1:6">
      <c r="A6402" s="5">
        <v>0.635437986373646</v>
      </c>
      <c r="B6402" s="5">
        <v>15159.2462130504</v>
      </c>
      <c r="C6402" s="5">
        <v>1.0944487271428</v>
      </c>
      <c r="D6402" s="5">
        <v>51071.0827150414</v>
      </c>
      <c r="E6402" s="2">
        <f t="shared" si="200"/>
        <v>0.459010740769154</v>
      </c>
      <c r="F6402" s="2">
        <f t="shared" si="201"/>
        <v>35911.836501991</v>
      </c>
    </row>
    <row r="6403" spans="1:6">
      <c r="A6403" s="5">
        <v>0.68406597781818</v>
      </c>
      <c r="B6403" s="5">
        <v>19846.9953440716</v>
      </c>
      <c r="C6403" s="5">
        <v>1.21923298405004</v>
      </c>
      <c r="D6403" s="5">
        <v>58098.3777492717</v>
      </c>
      <c r="E6403" s="2">
        <f t="shared" si="200"/>
        <v>0.53516700623186</v>
      </c>
      <c r="F6403" s="2">
        <f t="shared" si="201"/>
        <v>38251.3824052001</v>
      </c>
    </row>
    <row r="6404" spans="1:6">
      <c r="A6404" s="5">
        <v>0.688148793761198</v>
      </c>
      <c r="B6404" s="5">
        <v>23689.8395736732</v>
      </c>
      <c r="C6404" s="5">
        <v>1.19887887765606</v>
      </c>
      <c r="D6404" s="5">
        <v>62622.7074275609</v>
      </c>
      <c r="E6404" s="2">
        <f t="shared" ref="E6404:E6467" si="202">C6404-A6404</f>
        <v>0.510730083894862</v>
      </c>
      <c r="F6404" s="2">
        <f t="shared" ref="F6404:F6467" si="203">D6404-B6404</f>
        <v>38932.8678538877</v>
      </c>
    </row>
    <row r="6405" spans="1:6">
      <c r="A6405" s="5">
        <v>0.723597800634723</v>
      </c>
      <c r="B6405" s="5">
        <v>17166.1185294292</v>
      </c>
      <c r="C6405" s="5">
        <v>1.22614651656799</v>
      </c>
      <c r="D6405" s="5">
        <v>52115.2629766942</v>
      </c>
      <c r="E6405" s="2">
        <f t="shared" si="202"/>
        <v>0.502548715933267</v>
      </c>
      <c r="F6405" s="2">
        <f t="shared" si="203"/>
        <v>34949.144447265</v>
      </c>
    </row>
    <row r="6406" spans="1:6">
      <c r="A6406" s="5">
        <v>0.774269048103027</v>
      </c>
      <c r="B6406" s="5">
        <v>18144.3640421407</v>
      </c>
      <c r="C6406" s="5">
        <v>1.3181352285292</v>
      </c>
      <c r="D6406" s="5">
        <v>56551.1055432396</v>
      </c>
      <c r="E6406" s="2">
        <f t="shared" si="202"/>
        <v>0.543866180426173</v>
      </c>
      <c r="F6406" s="2">
        <f t="shared" si="203"/>
        <v>38406.7415010989</v>
      </c>
    </row>
    <row r="6407" spans="1:6">
      <c r="A6407" s="5">
        <v>0.72905222306231</v>
      </c>
      <c r="B6407" s="5">
        <v>14210.4774355405</v>
      </c>
      <c r="C6407" s="5">
        <v>1.26024961013035</v>
      </c>
      <c r="D6407" s="5">
        <v>51042.9116899119</v>
      </c>
      <c r="E6407" s="2">
        <f t="shared" si="202"/>
        <v>0.53119738706804</v>
      </c>
      <c r="F6407" s="2">
        <f t="shared" si="203"/>
        <v>36832.4342543714</v>
      </c>
    </row>
    <row r="6408" spans="1:6">
      <c r="A6408" s="5">
        <v>0.733032783654636</v>
      </c>
      <c r="B6408" s="5">
        <v>17316.2862301663</v>
      </c>
      <c r="C6408" s="5">
        <v>1.28653751383509</v>
      </c>
      <c r="D6408" s="5">
        <v>53759.7684018572</v>
      </c>
      <c r="E6408" s="2">
        <f t="shared" si="202"/>
        <v>0.553504730180454</v>
      </c>
      <c r="F6408" s="2">
        <f t="shared" si="203"/>
        <v>36443.4821716909</v>
      </c>
    </row>
    <row r="6409" spans="1:6">
      <c r="A6409" s="5">
        <v>0.649355738479604</v>
      </c>
      <c r="B6409" s="5">
        <v>19640.0001097878</v>
      </c>
      <c r="C6409" s="5">
        <v>1.11714649600942</v>
      </c>
      <c r="D6409" s="5">
        <v>56714.6661827654</v>
      </c>
      <c r="E6409" s="2">
        <f t="shared" si="202"/>
        <v>0.467790757529816</v>
      </c>
      <c r="F6409" s="2">
        <f t="shared" si="203"/>
        <v>37074.6660729776</v>
      </c>
    </row>
    <row r="6410" spans="1:6">
      <c r="A6410" s="5">
        <v>0.692395797631044</v>
      </c>
      <c r="B6410" s="5">
        <v>21112.6122610549</v>
      </c>
      <c r="C6410" s="5">
        <v>1.20609019818392</v>
      </c>
      <c r="D6410" s="5">
        <v>58012.9653742881</v>
      </c>
      <c r="E6410" s="2">
        <f t="shared" si="202"/>
        <v>0.513694400552876</v>
      </c>
      <c r="F6410" s="2">
        <f t="shared" si="203"/>
        <v>36900.3531132332</v>
      </c>
    </row>
    <row r="6411" spans="1:6">
      <c r="A6411" s="5">
        <v>0.697157540276202</v>
      </c>
      <c r="B6411" s="5">
        <v>17563.3212510068</v>
      </c>
      <c r="C6411" s="5">
        <v>1.22127431936198</v>
      </c>
      <c r="D6411" s="5">
        <v>53577.149695981</v>
      </c>
      <c r="E6411" s="2">
        <f t="shared" si="202"/>
        <v>0.524116779085778</v>
      </c>
      <c r="F6411" s="2">
        <f t="shared" si="203"/>
        <v>36013.8284449742</v>
      </c>
    </row>
    <row r="6412" spans="1:6">
      <c r="A6412" s="5">
        <v>0.758228342495311</v>
      </c>
      <c r="B6412" s="5">
        <v>17096.4351950539</v>
      </c>
      <c r="C6412" s="5">
        <v>1.30248721060222</v>
      </c>
      <c r="D6412" s="5">
        <v>54030.4303390167</v>
      </c>
      <c r="E6412" s="2">
        <f t="shared" si="202"/>
        <v>0.544258868106909</v>
      </c>
      <c r="F6412" s="2">
        <f t="shared" si="203"/>
        <v>36933.9951439628</v>
      </c>
    </row>
    <row r="6413" spans="1:6">
      <c r="A6413" s="5">
        <v>0.794633246080144</v>
      </c>
      <c r="B6413" s="5">
        <v>21612.6413534706</v>
      </c>
      <c r="C6413" s="5">
        <v>1.39098348492679</v>
      </c>
      <c r="D6413" s="5">
        <v>60481.1339075176</v>
      </c>
      <c r="E6413" s="2">
        <f t="shared" si="202"/>
        <v>0.596350238846646</v>
      </c>
      <c r="F6413" s="2">
        <f t="shared" si="203"/>
        <v>38868.492554047</v>
      </c>
    </row>
    <row r="6414" spans="1:6">
      <c r="A6414" s="5">
        <v>0.727981013020424</v>
      </c>
      <c r="B6414" s="5">
        <v>17828.1937528772</v>
      </c>
      <c r="C6414" s="5">
        <v>1.24771397871424</v>
      </c>
      <c r="D6414" s="5">
        <v>54878.3417645555</v>
      </c>
      <c r="E6414" s="2">
        <f t="shared" si="202"/>
        <v>0.519732965693816</v>
      </c>
      <c r="F6414" s="2">
        <f t="shared" si="203"/>
        <v>37050.1480116783</v>
      </c>
    </row>
    <row r="6415" spans="1:6">
      <c r="A6415" s="5">
        <v>0.723417926260628</v>
      </c>
      <c r="B6415" s="5">
        <v>19310.9631076868</v>
      </c>
      <c r="C6415" s="5">
        <v>1.27997283409583</v>
      </c>
      <c r="D6415" s="5">
        <v>57267.7998443359</v>
      </c>
      <c r="E6415" s="2">
        <f t="shared" si="202"/>
        <v>0.556554907835202</v>
      </c>
      <c r="F6415" s="2">
        <f t="shared" si="203"/>
        <v>37956.8367366491</v>
      </c>
    </row>
    <row r="6416" spans="1:6">
      <c r="A6416" s="5">
        <v>0.699980581096532</v>
      </c>
      <c r="B6416" s="5">
        <v>20971.6804419091</v>
      </c>
      <c r="C6416" s="5">
        <v>1.23799317979077</v>
      </c>
      <c r="D6416" s="5">
        <v>60226.5044872643</v>
      </c>
      <c r="E6416" s="2">
        <f t="shared" si="202"/>
        <v>0.538012598694238</v>
      </c>
      <c r="F6416" s="2">
        <f t="shared" si="203"/>
        <v>39254.8240453552</v>
      </c>
    </row>
    <row r="6417" spans="1:6">
      <c r="A6417" s="5">
        <v>0.691653240636068</v>
      </c>
      <c r="B6417" s="5">
        <v>20855.8538320193</v>
      </c>
      <c r="C6417" s="5">
        <v>1.20882472099267</v>
      </c>
      <c r="D6417" s="5">
        <v>60533.0613227097</v>
      </c>
      <c r="E6417" s="2">
        <f t="shared" si="202"/>
        <v>0.517171480356602</v>
      </c>
      <c r="F6417" s="2">
        <f t="shared" si="203"/>
        <v>39677.2074906904</v>
      </c>
    </row>
    <row r="6418" spans="1:6">
      <c r="A6418" s="5">
        <v>0.676172569928692</v>
      </c>
      <c r="B6418" s="5">
        <v>19141.2138903189</v>
      </c>
      <c r="C6418" s="5">
        <v>1.17425660794936</v>
      </c>
      <c r="D6418" s="5">
        <v>55086.9751631559</v>
      </c>
      <c r="E6418" s="2">
        <f t="shared" si="202"/>
        <v>0.498084038020668</v>
      </c>
      <c r="F6418" s="2">
        <f t="shared" si="203"/>
        <v>35945.761272837</v>
      </c>
    </row>
    <row r="6419" spans="1:6">
      <c r="A6419" s="5">
        <v>0.665563671436763</v>
      </c>
      <c r="B6419" s="5">
        <v>20770.0397964769</v>
      </c>
      <c r="C6419" s="5">
        <v>1.1404718764531</v>
      </c>
      <c r="D6419" s="5">
        <v>57259.9296166821</v>
      </c>
      <c r="E6419" s="2">
        <f t="shared" si="202"/>
        <v>0.474908205016337</v>
      </c>
      <c r="F6419" s="2">
        <f t="shared" si="203"/>
        <v>36489.8898202052</v>
      </c>
    </row>
    <row r="6420" spans="1:6">
      <c r="A6420" s="5">
        <v>0.685844538676484</v>
      </c>
      <c r="B6420" s="5">
        <v>19968.9998726818</v>
      </c>
      <c r="C6420" s="5">
        <v>1.20457879990277</v>
      </c>
      <c r="D6420" s="5">
        <v>57327.4429965588</v>
      </c>
      <c r="E6420" s="2">
        <f t="shared" si="202"/>
        <v>0.518734261226286</v>
      </c>
      <c r="F6420" s="2">
        <f t="shared" si="203"/>
        <v>37358.443123877</v>
      </c>
    </row>
    <row r="6421" spans="1:6">
      <c r="A6421" s="5">
        <v>0.683126481908368</v>
      </c>
      <c r="B6421" s="5">
        <v>19593.956366861</v>
      </c>
      <c r="C6421" s="5">
        <v>1.1794193511607</v>
      </c>
      <c r="D6421" s="5">
        <v>55917.0089161728</v>
      </c>
      <c r="E6421" s="2">
        <f t="shared" si="202"/>
        <v>0.496292869252332</v>
      </c>
      <c r="F6421" s="2">
        <f t="shared" si="203"/>
        <v>36323.0525493118</v>
      </c>
    </row>
    <row r="6422" spans="1:6">
      <c r="A6422" s="5">
        <v>0.678614791827673</v>
      </c>
      <c r="B6422" s="5">
        <v>21682.3748333745</v>
      </c>
      <c r="C6422" s="5">
        <v>1.16473515466946</v>
      </c>
      <c r="D6422" s="5">
        <v>58422.728456213</v>
      </c>
      <c r="E6422" s="2">
        <f t="shared" si="202"/>
        <v>0.486120362841787</v>
      </c>
      <c r="F6422" s="2">
        <f t="shared" si="203"/>
        <v>36740.3536228385</v>
      </c>
    </row>
    <row r="6423" spans="1:6">
      <c r="A6423" s="5">
        <v>0.66921583765995</v>
      </c>
      <c r="B6423" s="5">
        <v>16761.29437561</v>
      </c>
      <c r="C6423" s="5">
        <v>1.20322223959366</v>
      </c>
      <c r="D6423" s="5">
        <v>54470.6348659103</v>
      </c>
      <c r="E6423" s="2">
        <f t="shared" si="202"/>
        <v>0.53400640193371</v>
      </c>
      <c r="F6423" s="2">
        <f t="shared" si="203"/>
        <v>37709.3404903003</v>
      </c>
    </row>
    <row r="6424" spans="1:6">
      <c r="A6424" s="5">
        <v>0.760528288747235</v>
      </c>
      <c r="B6424" s="5">
        <v>20835.9677431648</v>
      </c>
      <c r="C6424" s="5">
        <v>1.32457292224552</v>
      </c>
      <c r="D6424" s="5">
        <v>60155.3569010357</v>
      </c>
      <c r="E6424" s="2">
        <f t="shared" si="202"/>
        <v>0.564044633498285</v>
      </c>
      <c r="F6424" s="2">
        <f t="shared" si="203"/>
        <v>39319.3891578709</v>
      </c>
    </row>
    <row r="6425" spans="1:6">
      <c r="A6425" s="5">
        <v>0.697266225011452</v>
      </c>
      <c r="B6425" s="5">
        <v>24113.224388688</v>
      </c>
      <c r="C6425" s="5">
        <v>1.18740033515734</v>
      </c>
      <c r="D6425" s="5">
        <v>61085.7852765654</v>
      </c>
      <c r="E6425" s="2">
        <f t="shared" si="202"/>
        <v>0.490134110145888</v>
      </c>
      <c r="F6425" s="2">
        <f t="shared" si="203"/>
        <v>36972.5608878774</v>
      </c>
    </row>
    <row r="6426" spans="1:6">
      <c r="A6426" s="5">
        <v>0.780833016405149</v>
      </c>
      <c r="B6426" s="5">
        <v>24997.5606433786</v>
      </c>
      <c r="C6426" s="5">
        <v>1.33593138806205</v>
      </c>
      <c r="D6426" s="5">
        <v>62004.8045727835</v>
      </c>
      <c r="E6426" s="2">
        <f t="shared" si="202"/>
        <v>0.555098371656901</v>
      </c>
      <c r="F6426" s="2">
        <f t="shared" si="203"/>
        <v>37007.2439294049</v>
      </c>
    </row>
    <row r="6427" spans="1:6">
      <c r="A6427" s="5">
        <v>0.733992104464376</v>
      </c>
      <c r="B6427" s="5">
        <v>21452.0169872104</v>
      </c>
      <c r="C6427" s="5">
        <v>1.27763205044442</v>
      </c>
      <c r="D6427" s="5">
        <v>60585.3072316069</v>
      </c>
      <c r="E6427" s="2">
        <f t="shared" si="202"/>
        <v>0.543639945980044</v>
      </c>
      <c r="F6427" s="2">
        <f t="shared" si="203"/>
        <v>39133.2902443965</v>
      </c>
    </row>
    <row r="6428" spans="1:6">
      <c r="A6428" s="5">
        <v>0.715534503967072</v>
      </c>
      <c r="B6428" s="5">
        <v>23703.3726683382</v>
      </c>
      <c r="C6428" s="5">
        <v>1.25205128388754</v>
      </c>
      <c r="D6428" s="5">
        <v>64829.1487337265</v>
      </c>
      <c r="E6428" s="2">
        <f t="shared" si="202"/>
        <v>0.536516779920468</v>
      </c>
      <c r="F6428" s="2">
        <f t="shared" si="203"/>
        <v>41125.7760653883</v>
      </c>
    </row>
    <row r="6429" spans="1:6">
      <c r="A6429" s="5">
        <v>0.726542137614411</v>
      </c>
      <c r="B6429" s="5">
        <v>21892.1676543587</v>
      </c>
      <c r="C6429" s="5">
        <v>1.28214473968641</v>
      </c>
      <c r="D6429" s="5">
        <v>61121.204139704</v>
      </c>
      <c r="E6429" s="2">
        <f t="shared" si="202"/>
        <v>0.555602602071999</v>
      </c>
      <c r="F6429" s="2">
        <f t="shared" si="203"/>
        <v>39229.0364853453</v>
      </c>
    </row>
    <row r="6430" spans="1:6">
      <c r="A6430" s="5">
        <v>0.747732437919546</v>
      </c>
      <c r="B6430" s="5">
        <v>21109.226910363</v>
      </c>
      <c r="C6430" s="5">
        <v>1.28334750703758</v>
      </c>
      <c r="D6430" s="5">
        <v>56871.3165606947</v>
      </c>
      <c r="E6430" s="2">
        <f t="shared" si="202"/>
        <v>0.535615069118034</v>
      </c>
      <c r="F6430" s="2">
        <f t="shared" si="203"/>
        <v>35762.0896503317</v>
      </c>
    </row>
    <row r="6431" spans="1:6">
      <c r="A6431" s="5">
        <v>0.680169101733334</v>
      </c>
      <c r="B6431" s="5">
        <v>18022.9926163734</v>
      </c>
      <c r="C6431" s="5">
        <v>1.17147370822795</v>
      </c>
      <c r="D6431" s="5">
        <v>55065.7046104883</v>
      </c>
      <c r="E6431" s="2">
        <f t="shared" si="202"/>
        <v>0.491304606494616</v>
      </c>
      <c r="F6431" s="2">
        <f t="shared" si="203"/>
        <v>37042.7119941149</v>
      </c>
    </row>
    <row r="6432" spans="1:6">
      <c r="A6432" s="5">
        <v>0.736099810140734</v>
      </c>
      <c r="B6432" s="5">
        <v>19600.3548486975</v>
      </c>
      <c r="C6432" s="5">
        <v>1.28687469550141</v>
      </c>
      <c r="D6432" s="5">
        <v>58027.3442712988</v>
      </c>
      <c r="E6432" s="2">
        <f t="shared" si="202"/>
        <v>0.550774885360676</v>
      </c>
      <c r="F6432" s="2">
        <f t="shared" si="203"/>
        <v>38426.9894226013</v>
      </c>
    </row>
    <row r="6433" spans="1:6">
      <c r="A6433" s="5">
        <v>0.717592904323146</v>
      </c>
      <c r="B6433" s="5">
        <v>18450.696439501</v>
      </c>
      <c r="C6433" s="5">
        <v>1.26670232272203</v>
      </c>
      <c r="D6433" s="5">
        <v>54721.8421079609</v>
      </c>
      <c r="E6433" s="2">
        <f t="shared" si="202"/>
        <v>0.549109418398884</v>
      </c>
      <c r="F6433" s="2">
        <f t="shared" si="203"/>
        <v>36271.1456684599</v>
      </c>
    </row>
    <row r="6434" spans="1:6">
      <c r="A6434" s="5">
        <v>0.664000282857238</v>
      </c>
      <c r="B6434" s="5">
        <v>24121.1003273568</v>
      </c>
      <c r="C6434" s="5">
        <v>1.17138470927706</v>
      </c>
      <c r="D6434" s="5">
        <v>62710.7882793533</v>
      </c>
      <c r="E6434" s="2">
        <f t="shared" si="202"/>
        <v>0.507384426419822</v>
      </c>
      <c r="F6434" s="2">
        <f t="shared" si="203"/>
        <v>38589.6879519965</v>
      </c>
    </row>
    <row r="6435" spans="1:6">
      <c r="A6435" s="5">
        <v>0.773337988632287</v>
      </c>
      <c r="B6435" s="5">
        <v>21447.0908367588</v>
      </c>
      <c r="C6435" s="5">
        <v>1.35161791188388</v>
      </c>
      <c r="D6435" s="5">
        <v>56525.9917848809</v>
      </c>
      <c r="E6435" s="2">
        <f t="shared" si="202"/>
        <v>0.578279923251593</v>
      </c>
      <c r="F6435" s="2">
        <f t="shared" si="203"/>
        <v>35078.9009481221</v>
      </c>
    </row>
    <row r="6436" spans="1:6">
      <c r="A6436" s="5">
        <v>0.724703783425284</v>
      </c>
      <c r="B6436" s="5">
        <v>27079.8336807284</v>
      </c>
      <c r="C6436" s="5">
        <v>1.2443263093782</v>
      </c>
      <c r="D6436" s="5">
        <v>68412.9056957336</v>
      </c>
      <c r="E6436" s="2">
        <f t="shared" si="202"/>
        <v>0.519622525952916</v>
      </c>
      <c r="F6436" s="2">
        <f t="shared" si="203"/>
        <v>41333.0720150052</v>
      </c>
    </row>
    <row r="6437" spans="1:6">
      <c r="A6437" s="5">
        <v>0.725839957502173</v>
      </c>
      <c r="B6437" s="5">
        <v>22322.1623232216</v>
      </c>
      <c r="C6437" s="5">
        <v>1.24649080709845</v>
      </c>
      <c r="D6437" s="5">
        <v>61447.4324863157</v>
      </c>
      <c r="E6437" s="2">
        <f t="shared" si="202"/>
        <v>0.520650849596277</v>
      </c>
      <c r="F6437" s="2">
        <f t="shared" si="203"/>
        <v>39125.2701630941</v>
      </c>
    </row>
    <row r="6438" spans="1:6">
      <c r="A6438" s="5">
        <v>0.735248751630204</v>
      </c>
      <c r="B6438" s="5">
        <v>16105.5582249073</v>
      </c>
      <c r="C6438" s="5">
        <v>1.28724930522101</v>
      </c>
      <c r="D6438" s="5">
        <v>53308.5122455547</v>
      </c>
      <c r="E6438" s="2">
        <f t="shared" si="202"/>
        <v>0.552000553590806</v>
      </c>
      <c r="F6438" s="2">
        <f t="shared" si="203"/>
        <v>37202.9540206474</v>
      </c>
    </row>
    <row r="6439" spans="1:6">
      <c r="A6439" s="5">
        <v>0.726512357242395</v>
      </c>
      <c r="B6439" s="5">
        <v>19527.7710952318</v>
      </c>
      <c r="C6439" s="5">
        <v>1.26120085827632</v>
      </c>
      <c r="D6439" s="5">
        <v>58885.0354701555</v>
      </c>
      <c r="E6439" s="2">
        <f t="shared" si="202"/>
        <v>0.534688501033925</v>
      </c>
      <c r="F6439" s="2">
        <f t="shared" si="203"/>
        <v>39357.2643749237</v>
      </c>
    </row>
    <row r="6440" spans="1:6">
      <c r="A6440" s="5">
        <v>0.716123326289175</v>
      </c>
      <c r="B6440" s="5">
        <v>20159.7312420164</v>
      </c>
      <c r="C6440" s="5">
        <v>1.21997551216403</v>
      </c>
      <c r="D6440" s="5">
        <v>55269.3873444978</v>
      </c>
      <c r="E6440" s="2">
        <f t="shared" si="202"/>
        <v>0.503852185874855</v>
      </c>
      <c r="F6440" s="2">
        <f t="shared" si="203"/>
        <v>35109.6561024814</v>
      </c>
    </row>
    <row r="6441" spans="1:6">
      <c r="A6441" s="5">
        <v>0.731837655143455</v>
      </c>
      <c r="B6441" s="5">
        <v>18295.4830402219</v>
      </c>
      <c r="C6441" s="5">
        <v>1.25278776749236</v>
      </c>
      <c r="D6441" s="5">
        <v>54794.2112658787</v>
      </c>
      <c r="E6441" s="2">
        <f t="shared" si="202"/>
        <v>0.520950112348905</v>
      </c>
      <c r="F6441" s="2">
        <f t="shared" si="203"/>
        <v>36498.7282256568</v>
      </c>
    </row>
    <row r="6442" spans="1:6">
      <c r="A6442" s="5">
        <v>0.679180713497904</v>
      </c>
      <c r="B6442" s="5">
        <v>21511.1665277563</v>
      </c>
      <c r="C6442" s="5">
        <v>1.1624179895333</v>
      </c>
      <c r="D6442" s="5">
        <v>58328.8883247166</v>
      </c>
      <c r="E6442" s="2">
        <f t="shared" si="202"/>
        <v>0.483237276035396</v>
      </c>
      <c r="F6442" s="2">
        <f t="shared" si="203"/>
        <v>36817.7217969603</v>
      </c>
    </row>
    <row r="6443" spans="1:6">
      <c r="A6443" s="5">
        <v>0.687823472637057</v>
      </c>
      <c r="B6443" s="5">
        <v>18791.0805817529</v>
      </c>
      <c r="C6443" s="5">
        <v>1.19092048123121</v>
      </c>
      <c r="D6443" s="5">
        <v>54396.8554475054</v>
      </c>
      <c r="E6443" s="2">
        <f t="shared" si="202"/>
        <v>0.503097008594153</v>
      </c>
      <c r="F6443" s="2">
        <f t="shared" si="203"/>
        <v>35605.7748657525</v>
      </c>
    </row>
    <row r="6444" spans="1:6">
      <c r="A6444" s="5">
        <v>0.691811679613493</v>
      </c>
      <c r="B6444" s="5">
        <v>21656.4712367249</v>
      </c>
      <c r="C6444" s="5">
        <v>1.20316403202928</v>
      </c>
      <c r="D6444" s="5">
        <v>57673.4186915742</v>
      </c>
      <c r="E6444" s="2">
        <f t="shared" si="202"/>
        <v>0.511352352415787</v>
      </c>
      <c r="F6444" s="2">
        <f t="shared" si="203"/>
        <v>36016.9474548493</v>
      </c>
    </row>
    <row r="6445" spans="1:6">
      <c r="A6445" s="5">
        <v>0.693177296009649</v>
      </c>
      <c r="B6445" s="5">
        <v>19833.4973936095</v>
      </c>
      <c r="C6445" s="5">
        <v>1.20006612454367</v>
      </c>
      <c r="D6445" s="5">
        <v>56739.7318776151</v>
      </c>
      <c r="E6445" s="2">
        <f t="shared" si="202"/>
        <v>0.506888828534021</v>
      </c>
      <c r="F6445" s="2">
        <f t="shared" si="203"/>
        <v>36906.2344840056</v>
      </c>
    </row>
    <row r="6446" spans="1:6">
      <c r="A6446" s="5">
        <v>0.7221349923622</v>
      </c>
      <c r="B6446" s="5">
        <v>14365.6348564896</v>
      </c>
      <c r="C6446" s="5">
        <v>1.2400123719737</v>
      </c>
      <c r="D6446" s="5">
        <v>50445.8720559438</v>
      </c>
      <c r="E6446" s="2">
        <f t="shared" si="202"/>
        <v>0.5178773796115</v>
      </c>
      <c r="F6446" s="2">
        <f t="shared" si="203"/>
        <v>36080.2371994542</v>
      </c>
    </row>
    <row r="6447" spans="1:6">
      <c r="A6447" s="5">
        <v>0.715529903531458</v>
      </c>
      <c r="B6447" s="5">
        <v>17480.3506811905</v>
      </c>
      <c r="C6447" s="5">
        <v>1.24381819561278</v>
      </c>
      <c r="D6447" s="5">
        <v>54556.1740778767</v>
      </c>
      <c r="E6447" s="2">
        <f t="shared" si="202"/>
        <v>0.528288292081322</v>
      </c>
      <c r="F6447" s="2">
        <f t="shared" si="203"/>
        <v>37075.8233966862</v>
      </c>
    </row>
    <row r="6448" spans="1:6">
      <c r="A6448" s="5">
        <v>0.708542905403343</v>
      </c>
      <c r="B6448" s="5">
        <v>19010.2973014859</v>
      </c>
      <c r="C6448" s="5">
        <v>1.23735990593528</v>
      </c>
      <c r="D6448" s="5">
        <v>56482.1141515664</v>
      </c>
      <c r="E6448" s="2">
        <f t="shared" si="202"/>
        <v>0.528817000531937</v>
      </c>
      <c r="F6448" s="2">
        <f t="shared" si="203"/>
        <v>37471.8168500805</v>
      </c>
    </row>
    <row r="6449" spans="1:6">
      <c r="A6449" s="5">
        <v>0.674568861636013</v>
      </c>
      <c r="B6449" s="5">
        <v>14514.3057040766</v>
      </c>
      <c r="C6449" s="5">
        <v>1.16227616597697</v>
      </c>
      <c r="D6449" s="5">
        <v>50002.3716490666</v>
      </c>
      <c r="E6449" s="2">
        <f t="shared" si="202"/>
        <v>0.487707304340957</v>
      </c>
      <c r="F6449" s="2">
        <f t="shared" si="203"/>
        <v>35488.06594499</v>
      </c>
    </row>
    <row r="6450" spans="1:6">
      <c r="A6450" s="5">
        <v>0.72617171559998</v>
      </c>
      <c r="B6450" s="5">
        <v>16945.8007075956</v>
      </c>
      <c r="C6450" s="5">
        <v>1.25735009951565</v>
      </c>
      <c r="D6450" s="5">
        <v>51726.2448080499</v>
      </c>
      <c r="E6450" s="2">
        <f t="shared" si="202"/>
        <v>0.53117838391567</v>
      </c>
      <c r="F6450" s="2">
        <f t="shared" si="203"/>
        <v>34780.4441004543</v>
      </c>
    </row>
    <row r="6451" spans="1:6">
      <c r="A6451" s="5">
        <v>0.714094115287081</v>
      </c>
      <c r="B6451" s="5">
        <v>21006.4311496883</v>
      </c>
      <c r="C6451" s="5">
        <v>1.26999351932115</v>
      </c>
      <c r="D6451" s="5">
        <v>59205.0318607646</v>
      </c>
      <c r="E6451" s="2">
        <f t="shared" si="202"/>
        <v>0.555899404034069</v>
      </c>
      <c r="F6451" s="2">
        <f t="shared" si="203"/>
        <v>38198.6007110763</v>
      </c>
    </row>
    <row r="6452" spans="1:6">
      <c r="A6452" s="5">
        <v>0.740583499449829</v>
      </c>
      <c r="B6452" s="5">
        <v>17307.6346798176</v>
      </c>
      <c r="C6452" s="5">
        <v>1.28588020199183</v>
      </c>
      <c r="D6452" s="5">
        <v>54110.9267175096</v>
      </c>
      <c r="E6452" s="2">
        <f t="shared" si="202"/>
        <v>0.545296702542001</v>
      </c>
      <c r="F6452" s="2">
        <f t="shared" si="203"/>
        <v>36803.292037692</v>
      </c>
    </row>
    <row r="6453" spans="1:6">
      <c r="A6453" s="5">
        <v>0.68247467956306</v>
      </c>
      <c r="B6453" s="5">
        <v>21330.6045652818</v>
      </c>
      <c r="C6453" s="5">
        <v>1.18282702802015</v>
      </c>
      <c r="D6453" s="5">
        <v>58754.1467184018</v>
      </c>
      <c r="E6453" s="2">
        <f t="shared" si="202"/>
        <v>0.50035234845709</v>
      </c>
      <c r="F6453" s="2">
        <f t="shared" si="203"/>
        <v>37423.54215312</v>
      </c>
    </row>
    <row r="6454" spans="1:6">
      <c r="A6454" s="5">
        <v>0.702169467078181</v>
      </c>
      <c r="B6454" s="5">
        <v>22270.8159514486</v>
      </c>
      <c r="C6454" s="5">
        <v>1.21827776312058</v>
      </c>
      <c r="D6454" s="5">
        <v>59257.3665445927</v>
      </c>
      <c r="E6454" s="2">
        <f t="shared" si="202"/>
        <v>0.516108296042399</v>
      </c>
      <c r="F6454" s="2">
        <f t="shared" si="203"/>
        <v>36986.5505931441</v>
      </c>
    </row>
    <row r="6455" spans="1:6">
      <c r="A6455" s="5">
        <v>0.700936914583354</v>
      </c>
      <c r="B6455" s="5">
        <v>17747.0571152425</v>
      </c>
      <c r="C6455" s="5">
        <v>1.1767473307763</v>
      </c>
      <c r="D6455" s="5">
        <v>52825.5963739265</v>
      </c>
      <c r="E6455" s="2">
        <f t="shared" si="202"/>
        <v>0.475810416192946</v>
      </c>
      <c r="F6455" s="2">
        <f t="shared" si="203"/>
        <v>35078.539258684</v>
      </c>
    </row>
    <row r="6456" spans="1:6">
      <c r="A6456" s="5">
        <v>0.672705668571689</v>
      </c>
      <c r="B6456" s="5">
        <v>18423.2686822111</v>
      </c>
      <c r="C6456" s="5">
        <v>1.18685260394898</v>
      </c>
      <c r="D6456" s="5">
        <v>55238.8647776966</v>
      </c>
      <c r="E6456" s="2">
        <f t="shared" si="202"/>
        <v>0.514146935377291</v>
      </c>
      <c r="F6456" s="2">
        <f t="shared" si="203"/>
        <v>36815.5960954855</v>
      </c>
    </row>
    <row r="6457" spans="1:6">
      <c r="A6457" s="5">
        <v>0.711062749870512</v>
      </c>
      <c r="B6457" s="5">
        <v>23831.4089332203</v>
      </c>
      <c r="C6457" s="5">
        <v>1.22162316131385</v>
      </c>
      <c r="D6457" s="5">
        <v>62919.530696358</v>
      </c>
      <c r="E6457" s="2">
        <f t="shared" si="202"/>
        <v>0.510560411443338</v>
      </c>
      <c r="F6457" s="2">
        <f t="shared" si="203"/>
        <v>39088.1217631377</v>
      </c>
    </row>
    <row r="6458" spans="1:6">
      <c r="A6458" s="5">
        <v>0.713409536400393</v>
      </c>
      <c r="B6458" s="5">
        <v>21717.9032614573</v>
      </c>
      <c r="C6458" s="5">
        <v>1.2519362909659</v>
      </c>
      <c r="D6458" s="5">
        <v>60334.5830723594</v>
      </c>
      <c r="E6458" s="2">
        <f t="shared" si="202"/>
        <v>0.538526754565507</v>
      </c>
      <c r="F6458" s="2">
        <f t="shared" si="203"/>
        <v>38616.6798109021</v>
      </c>
    </row>
    <row r="6459" spans="1:6">
      <c r="A6459" s="5">
        <v>0.645676926802584</v>
      </c>
      <c r="B6459" s="5">
        <v>23730.2969711613</v>
      </c>
      <c r="C6459" s="5">
        <v>1.11768668455789</v>
      </c>
      <c r="D6459" s="5">
        <v>61589.4142994751</v>
      </c>
      <c r="E6459" s="2">
        <f t="shared" si="202"/>
        <v>0.472009757755306</v>
      </c>
      <c r="F6459" s="2">
        <f t="shared" si="203"/>
        <v>37859.1173283138</v>
      </c>
    </row>
    <row r="6460" spans="1:6">
      <c r="A6460" s="5">
        <v>0.694136006526448</v>
      </c>
      <c r="B6460" s="5">
        <v>23512.2990824007</v>
      </c>
      <c r="C6460" s="5">
        <v>1.19221246995322</v>
      </c>
      <c r="D6460" s="5">
        <v>59676.4791738407</v>
      </c>
      <c r="E6460" s="2">
        <f t="shared" si="202"/>
        <v>0.498076463426772</v>
      </c>
      <c r="F6460" s="2">
        <f t="shared" si="203"/>
        <v>36164.18009144</v>
      </c>
    </row>
    <row r="6461" spans="1:6">
      <c r="A6461" s="5">
        <v>0.682331819933914</v>
      </c>
      <c r="B6461" s="5">
        <v>24403.7648886762</v>
      </c>
      <c r="C6461" s="5">
        <v>1.17180198531716</v>
      </c>
      <c r="D6461" s="5">
        <v>61713.6727312888</v>
      </c>
      <c r="E6461" s="2">
        <f t="shared" si="202"/>
        <v>0.489470165383246</v>
      </c>
      <c r="F6461" s="2">
        <f t="shared" si="203"/>
        <v>37309.9078426126</v>
      </c>
    </row>
    <row r="6462" spans="1:6">
      <c r="A6462" s="5">
        <v>0.738050789976708</v>
      </c>
      <c r="B6462" s="5">
        <v>20311.9140264989</v>
      </c>
      <c r="C6462" s="5">
        <v>1.25879334898616</v>
      </c>
      <c r="D6462" s="5">
        <v>59919.8671033534</v>
      </c>
      <c r="E6462" s="2">
        <f t="shared" si="202"/>
        <v>0.520742559009452</v>
      </c>
      <c r="F6462" s="2">
        <f t="shared" si="203"/>
        <v>39607.9530768545</v>
      </c>
    </row>
    <row r="6463" spans="1:6">
      <c r="A6463" s="5">
        <v>0.725532191276162</v>
      </c>
      <c r="B6463" s="5">
        <v>21227.1413748137</v>
      </c>
      <c r="C6463" s="5">
        <v>1.25767325093219</v>
      </c>
      <c r="D6463" s="5">
        <v>58859.6751860221</v>
      </c>
      <c r="E6463" s="2">
        <f t="shared" si="202"/>
        <v>0.532141059656028</v>
      </c>
      <c r="F6463" s="2">
        <f t="shared" si="203"/>
        <v>37632.5338112084</v>
      </c>
    </row>
    <row r="6464" spans="1:6">
      <c r="A6464" s="5">
        <v>0.740254515524115</v>
      </c>
      <c r="B6464" s="5">
        <v>24784.0647386189</v>
      </c>
      <c r="C6464" s="5">
        <v>1.28882559308951</v>
      </c>
      <c r="D6464" s="5">
        <v>65590.1314553743</v>
      </c>
      <c r="E6464" s="2">
        <f t="shared" si="202"/>
        <v>0.548571077565395</v>
      </c>
      <c r="F6464" s="2">
        <f t="shared" si="203"/>
        <v>40806.0667167554</v>
      </c>
    </row>
    <row r="6465" spans="1:6">
      <c r="A6465" s="5">
        <v>0.691679887729818</v>
      </c>
      <c r="B6465" s="5">
        <v>19030.0852168751</v>
      </c>
      <c r="C6465" s="5">
        <v>1.20221598767576</v>
      </c>
      <c r="D6465" s="5">
        <v>57169.6474578317</v>
      </c>
      <c r="E6465" s="2">
        <f t="shared" si="202"/>
        <v>0.510536099945942</v>
      </c>
      <c r="F6465" s="2">
        <f t="shared" si="203"/>
        <v>38139.5622409566</v>
      </c>
    </row>
    <row r="6466" spans="1:6">
      <c r="A6466" s="5">
        <v>0.728642770324199</v>
      </c>
      <c r="B6466" s="5">
        <v>17728.0126506213</v>
      </c>
      <c r="C6466" s="5">
        <v>1.25820339799159</v>
      </c>
      <c r="D6466" s="5">
        <v>54925.6746617117</v>
      </c>
      <c r="E6466" s="2">
        <f t="shared" si="202"/>
        <v>0.529560627667391</v>
      </c>
      <c r="F6466" s="2">
        <f t="shared" si="203"/>
        <v>37197.6620110904</v>
      </c>
    </row>
    <row r="6467" spans="1:6">
      <c r="A6467" s="5">
        <v>0.726408968982514</v>
      </c>
      <c r="B6467" s="5">
        <v>19600.6357648922</v>
      </c>
      <c r="C6467" s="5">
        <v>1.29968887111185</v>
      </c>
      <c r="D6467" s="5">
        <v>59787.5617496156</v>
      </c>
      <c r="E6467" s="2">
        <f t="shared" si="202"/>
        <v>0.573279902129336</v>
      </c>
      <c r="F6467" s="2">
        <f t="shared" si="203"/>
        <v>40186.9259847234</v>
      </c>
    </row>
    <row r="6468" spans="1:6">
      <c r="A6468" s="5">
        <v>0.689319885038172</v>
      </c>
      <c r="B6468" s="5">
        <v>22574.9612311976</v>
      </c>
      <c r="C6468" s="5">
        <v>1.18855447822371</v>
      </c>
      <c r="D6468" s="5">
        <v>59057.4301034258</v>
      </c>
      <c r="E6468" s="2">
        <f t="shared" ref="E6468:E6531" si="204">C6468-A6468</f>
        <v>0.499234593185538</v>
      </c>
      <c r="F6468" s="2">
        <f t="shared" ref="F6468:F6531" si="205">D6468-B6468</f>
        <v>36482.4688722282</v>
      </c>
    </row>
    <row r="6469" spans="1:6">
      <c r="A6469" s="5">
        <v>0.732563726439235</v>
      </c>
      <c r="B6469" s="5">
        <v>17419.7328016603</v>
      </c>
      <c r="C6469" s="5">
        <v>1.2484865208101</v>
      </c>
      <c r="D6469" s="5">
        <v>53717.6854855355</v>
      </c>
      <c r="E6469" s="2">
        <f t="shared" si="204"/>
        <v>0.515922794370865</v>
      </c>
      <c r="F6469" s="2">
        <f t="shared" si="205"/>
        <v>36297.9526838752</v>
      </c>
    </row>
    <row r="6470" spans="1:6">
      <c r="A6470" s="5">
        <v>0.708024995277543</v>
      </c>
      <c r="B6470" s="5">
        <v>18224.6035223728</v>
      </c>
      <c r="C6470" s="5">
        <v>1.20986150374092</v>
      </c>
      <c r="D6470" s="5">
        <v>53807.7387129932</v>
      </c>
      <c r="E6470" s="2">
        <f t="shared" si="204"/>
        <v>0.501836508463377</v>
      </c>
      <c r="F6470" s="2">
        <f t="shared" si="205"/>
        <v>35583.1351906204</v>
      </c>
    </row>
    <row r="6471" spans="1:6">
      <c r="A6471" s="5">
        <v>0.692289676014425</v>
      </c>
      <c r="B6471" s="5">
        <v>22504.6542319188</v>
      </c>
      <c r="C6471" s="5">
        <v>1.18771632758869</v>
      </c>
      <c r="D6471" s="5">
        <v>60078.8453676801</v>
      </c>
      <c r="E6471" s="2">
        <f t="shared" si="204"/>
        <v>0.495426651574265</v>
      </c>
      <c r="F6471" s="2">
        <f t="shared" si="205"/>
        <v>37574.1911357613</v>
      </c>
    </row>
    <row r="6472" spans="1:6">
      <c r="A6472" s="5">
        <v>0.656424656936047</v>
      </c>
      <c r="B6472" s="5">
        <v>19511.5762110428</v>
      </c>
      <c r="C6472" s="5">
        <v>1.14517417517367</v>
      </c>
      <c r="D6472" s="5">
        <v>57015.6778807047</v>
      </c>
      <c r="E6472" s="2">
        <f t="shared" si="204"/>
        <v>0.488749518237623</v>
      </c>
      <c r="F6472" s="2">
        <f t="shared" si="205"/>
        <v>37504.1016696619</v>
      </c>
    </row>
    <row r="6473" spans="1:6">
      <c r="A6473" s="5">
        <v>0.698085410018007</v>
      </c>
      <c r="B6473" s="5">
        <v>16761.4148504505</v>
      </c>
      <c r="C6473" s="5">
        <v>1.1799024062282</v>
      </c>
      <c r="D6473" s="5">
        <v>54456.6514274487</v>
      </c>
      <c r="E6473" s="2">
        <f t="shared" si="204"/>
        <v>0.481816996210193</v>
      </c>
      <c r="F6473" s="2">
        <f t="shared" si="205"/>
        <v>37695.2365769982</v>
      </c>
    </row>
    <row r="6474" spans="1:6">
      <c r="A6474" s="5">
        <v>0.712646012104078</v>
      </c>
      <c r="B6474" s="5">
        <v>19945.4841316874</v>
      </c>
      <c r="C6474" s="5">
        <v>1.21376285166366</v>
      </c>
      <c r="D6474" s="5">
        <v>57907.7319396495</v>
      </c>
      <c r="E6474" s="2">
        <f t="shared" si="204"/>
        <v>0.501116839559582</v>
      </c>
      <c r="F6474" s="2">
        <f t="shared" si="205"/>
        <v>37962.2478079621</v>
      </c>
    </row>
    <row r="6475" spans="1:6">
      <c r="A6475" s="5">
        <v>0.718512762274603</v>
      </c>
      <c r="B6475" s="5">
        <v>20258.332375051</v>
      </c>
      <c r="C6475" s="5">
        <v>1.25024714175503</v>
      </c>
      <c r="D6475" s="5">
        <v>60246.8589220743</v>
      </c>
      <c r="E6475" s="2">
        <f t="shared" si="204"/>
        <v>0.531734379480427</v>
      </c>
      <c r="F6475" s="2">
        <f t="shared" si="205"/>
        <v>39988.5265470233</v>
      </c>
    </row>
    <row r="6476" spans="1:6">
      <c r="A6476" s="5">
        <v>0.68938665003781</v>
      </c>
      <c r="B6476" s="5">
        <v>21303.104819911</v>
      </c>
      <c r="C6476" s="5">
        <v>1.21428032861796</v>
      </c>
      <c r="D6476" s="5">
        <v>58784.3812493842</v>
      </c>
      <c r="E6476" s="2">
        <f t="shared" si="204"/>
        <v>0.52489367858015</v>
      </c>
      <c r="F6476" s="2">
        <f t="shared" si="205"/>
        <v>37481.2764294732</v>
      </c>
    </row>
    <row r="6477" spans="1:6">
      <c r="A6477" s="5">
        <v>0.723507845916521</v>
      </c>
      <c r="B6477" s="5">
        <v>23226.7944675661</v>
      </c>
      <c r="C6477" s="5">
        <v>1.20851997627993</v>
      </c>
      <c r="D6477" s="5">
        <v>61782.779525958</v>
      </c>
      <c r="E6477" s="2">
        <f t="shared" si="204"/>
        <v>0.485012130363409</v>
      </c>
      <c r="F6477" s="2">
        <f t="shared" si="205"/>
        <v>38555.9850583919</v>
      </c>
    </row>
    <row r="6478" spans="1:6">
      <c r="A6478" s="5">
        <v>0.747626679645559</v>
      </c>
      <c r="B6478" s="5">
        <v>15011.4302931497</v>
      </c>
      <c r="C6478" s="5">
        <v>1.3144923902024</v>
      </c>
      <c r="D6478" s="5">
        <v>50479.3010195735</v>
      </c>
      <c r="E6478" s="2">
        <f t="shared" si="204"/>
        <v>0.566865710556841</v>
      </c>
      <c r="F6478" s="2">
        <f t="shared" si="205"/>
        <v>35467.8707264238</v>
      </c>
    </row>
    <row r="6479" spans="1:6">
      <c r="A6479" s="5">
        <v>0.719217436615177</v>
      </c>
      <c r="B6479" s="5">
        <v>15375.1629238574</v>
      </c>
      <c r="C6479" s="5">
        <v>1.25801800378459</v>
      </c>
      <c r="D6479" s="5">
        <v>51875.4535342448</v>
      </c>
      <c r="E6479" s="2">
        <f t="shared" si="204"/>
        <v>0.538800567169413</v>
      </c>
      <c r="F6479" s="2">
        <f t="shared" si="205"/>
        <v>36500.2906103874</v>
      </c>
    </row>
    <row r="6480" spans="1:6">
      <c r="A6480" s="5">
        <v>0.691985750798953</v>
      </c>
      <c r="B6480" s="5">
        <v>16008.4222427269</v>
      </c>
      <c r="C6480" s="5">
        <v>1.17998285755327</v>
      </c>
      <c r="D6480" s="5">
        <v>53713.018867316</v>
      </c>
      <c r="E6480" s="2">
        <f t="shared" si="204"/>
        <v>0.487997106754317</v>
      </c>
      <c r="F6480" s="2">
        <f t="shared" si="205"/>
        <v>37704.5966245891</v>
      </c>
    </row>
    <row r="6481" spans="1:6">
      <c r="A6481" s="5">
        <v>0.695048802398979</v>
      </c>
      <c r="B6481" s="5">
        <v>20220.6123914849</v>
      </c>
      <c r="C6481" s="5">
        <v>1.20204244836428</v>
      </c>
      <c r="D6481" s="5">
        <v>59017.6278238313</v>
      </c>
      <c r="E6481" s="2">
        <f t="shared" si="204"/>
        <v>0.506993645965301</v>
      </c>
      <c r="F6481" s="2">
        <f t="shared" si="205"/>
        <v>38797.0154323464</v>
      </c>
    </row>
    <row r="6482" spans="1:6">
      <c r="A6482" s="5">
        <v>0.692272221718329</v>
      </c>
      <c r="B6482" s="5">
        <v>19358.3458507078</v>
      </c>
      <c r="C6482" s="5">
        <v>1.21523320859165</v>
      </c>
      <c r="D6482" s="5">
        <v>56754.2219200931</v>
      </c>
      <c r="E6482" s="2">
        <f t="shared" si="204"/>
        <v>0.522960986873321</v>
      </c>
      <c r="F6482" s="2">
        <f t="shared" si="205"/>
        <v>37395.8760693853</v>
      </c>
    </row>
    <row r="6483" spans="1:6">
      <c r="A6483" s="5">
        <v>0.699527957110611</v>
      </c>
      <c r="B6483" s="5">
        <v>19987.2598189529</v>
      </c>
      <c r="C6483" s="5">
        <v>1.22008986072945</v>
      </c>
      <c r="D6483" s="5">
        <v>59265.4560847958</v>
      </c>
      <c r="E6483" s="2">
        <f t="shared" si="204"/>
        <v>0.520561903618839</v>
      </c>
      <c r="F6483" s="2">
        <f t="shared" si="205"/>
        <v>39278.1962658429</v>
      </c>
    </row>
    <row r="6484" spans="1:6">
      <c r="A6484" s="5">
        <v>0.747923637332015</v>
      </c>
      <c r="B6484" s="5">
        <v>17655.9664324012</v>
      </c>
      <c r="C6484" s="5">
        <v>1.27568601197309</v>
      </c>
      <c r="D6484" s="5">
        <v>53739.9333374425</v>
      </c>
      <c r="E6484" s="2">
        <f t="shared" si="204"/>
        <v>0.527762374641075</v>
      </c>
      <c r="F6484" s="2">
        <f t="shared" si="205"/>
        <v>36083.9669050413</v>
      </c>
    </row>
    <row r="6485" spans="1:6">
      <c r="A6485" s="5">
        <v>0.723325383438279</v>
      </c>
      <c r="B6485" s="5">
        <v>22011.5939348539</v>
      </c>
      <c r="C6485" s="5">
        <v>1.26319531687122</v>
      </c>
      <c r="D6485" s="5">
        <v>59370.3535102183</v>
      </c>
      <c r="E6485" s="2">
        <f t="shared" si="204"/>
        <v>0.539869933432941</v>
      </c>
      <c r="F6485" s="2">
        <f t="shared" si="205"/>
        <v>37358.7595753644</v>
      </c>
    </row>
    <row r="6486" spans="1:6">
      <c r="A6486" s="5">
        <v>0.689766380592194</v>
      </c>
      <c r="B6486" s="5">
        <v>16869.6079919452</v>
      </c>
      <c r="C6486" s="5">
        <v>1.18856453897559</v>
      </c>
      <c r="D6486" s="5">
        <v>51992.5802181286</v>
      </c>
      <c r="E6486" s="2">
        <f t="shared" si="204"/>
        <v>0.498798158383396</v>
      </c>
      <c r="F6486" s="2">
        <f t="shared" si="205"/>
        <v>35122.9722261834</v>
      </c>
    </row>
    <row r="6487" spans="1:6">
      <c r="A6487" s="5">
        <v>0.686224888027657</v>
      </c>
      <c r="B6487" s="5">
        <v>19690.5677463962</v>
      </c>
      <c r="C6487" s="5">
        <v>1.1804061720505</v>
      </c>
      <c r="D6487" s="5">
        <v>57878.7866534776</v>
      </c>
      <c r="E6487" s="2">
        <f t="shared" si="204"/>
        <v>0.494181284022843</v>
      </c>
      <c r="F6487" s="2">
        <f t="shared" si="205"/>
        <v>38188.2189070814</v>
      </c>
    </row>
    <row r="6488" spans="1:6">
      <c r="A6488" s="5">
        <v>0.658377150717556</v>
      </c>
      <c r="B6488" s="5">
        <v>17246.9341610528</v>
      </c>
      <c r="C6488" s="5">
        <v>1.15374838802265</v>
      </c>
      <c r="D6488" s="5">
        <v>52431.5491000317</v>
      </c>
      <c r="E6488" s="2">
        <f t="shared" si="204"/>
        <v>0.495371237305094</v>
      </c>
      <c r="F6488" s="2">
        <f t="shared" si="205"/>
        <v>35184.6149389789</v>
      </c>
    </row>
    <row r="6489" spans="1:6">
      <c r="A6489" s="5">
        <v>0.709411479564344</v>
      </c>
      <c r="B6489" s="5">
        <v>15339.0566982181</v>
      </c>
      <c r="C6489" s="5">
        <v>1.24170003665335</v>
      </c>
      <c r="D6489" s="5">
        <v>50394.8995561128</v>
      </c>
      <c r="E6489" s="2">
        <f t="shared" si="204"/>
        <v>0.532288557089006</v>
      </c>
      <c r="F6489" s="2">
        <f t="shared" si="205"/>
        <v>35055.8428578947</v>
      </c>
    </row>
    <row r="6490" spans="1:6">
      <c r="A6490" s="5">
        <v>0.692024069077297</v>
      </c>
      <c r="B6490" s="5">
        <v>20781.486701564</v>
      </c>
      <c r="C6490" s="5">
        <v>1.1866451545479</v>
      </c>
      <c r="D6490" s="5">
        <v>57114.5340098405</v>
      </c>
      <c r="E6490" s="2">
        <f t="shared" si="204"/>
        <v>0.494621085470603</v>
      </c>
      <c r="F6490" s="2">
        <f t="shared" si="205"/>
        <v>36333.0473082765</v>
      </c>
    </row>
    <row r="6491" spans="1:6">
      <c r="A6491" s="5">
        <v>0.735375756555148</v>
      </c>
      <c r="B6491" s="5">
        <v>19560.4940606878</v>
      </c>
      <c r="C6491" s="5">
        <v>1.27678237310663</v>
      </c>
      <c r="D6491" s="5">
        <v>57032.5294933226</v>
      </c>
      <c r="E6491" s="2">
        <f t="shared" si="204"/>
        <v>0.541406616551482</v>
      </c>
      <c r="F6491" s="2">
        <f t="shared" si="205"/>
        <v>37472.0354326348</v>
      </c>
    </row>
    <row r="6492" spans="1:6">
      <c r="A6492" s="5">
        <v>0.635093220512683</v>
      </c>
      <c r="B6492" s="5">
        <v>26415.6810587296</v>
      </c>
      <c r="C6492" s="5">
        <v>1.11233338649341</v>
      </c>
      <c r="D6492" s="5">
        <v>65882.699430788</v>
      </c>
      <c r="E6492" s="2">
        <f t="shared" si="204"/>
        <v>0.477240165980727</v>
      </c>
      <c r="F6492" s="2">
        <f t="shared" si="205"/>
        <v>39467.0183720584</v>
      </c>
    </row>
    <row r="6493" spans="1:6">
      <c r="A6493" s="5">
        <v>0.733595814726083</v>
      </c>
      <c r="B6493" s="5">
        <v>20306.0614758914</v>
      </c>
      <c r="C6493" s="5">
        <v>1.28851546320177</v>
      </c>
      <c r="D6493" s="5">
        <v>59768.1792629341</v>
      </c>
      <c r="E6493" s="2">
        <f t="shared" si="204"/>
        <v>0.554919648475687</v>
      </c>
      <c r="F6493" s="2">
        <f t="shared" si="205"/>
        <v>39462.1177870427</v>
      </c>
    </row>
    <row r="6494" spans="1:6">
      <c r="A6494" s="5">
        <v>0.713147928812852</v>
      </c>
      <c r="B6494" s="5">
        <v>22722.5473842229</v>
      </c>
      <c r="C6494" s="5">
        <v>1.25907377533105</v>
      </c>
      <c r="D6494" s="5">
        <v>61220.5226636793</v>
      </c>
      <c r="E6494" s="2">
        <f t="shared" si="204"/>
        <v>0.545925846518198</v>
      </c>
      <c r="F6494" s="2">
        <f t="shared" si="205"/>
        <v>38497.9752794564</v>
      </c>
    </row>
    <row r="6495" spans="1:6">
      <c r="A6495" s="5">
        <v>0.660267211136614</v>
      </c>
      <c r="B6495" s="5">
        <v>18864.7630205726</v>
      </c>
      <c r="C6495" s="5">
        <v>1.18091465255186</v>
      </c>
      <c r="D6495" s="5">
        <v>57686.1768428581</v>
      </c>
      <c r="E6495" s="2">
        <f t="shared" si="204"/>
        <v>0.520647441415246</v>
      </c>
      <c r="F6495" s="2">
        <f t="shared" si="205"/>
        <v>38821.4138222855</v>
      </c>
    </row>
    <row r="6496" spans="1:6">
      <c r="A6496" s="5">
        <v>0.742383749832176</v>
      </c>
      <c r="B6496" s="5">
        <v>20835.0912029309</v>
      </c>
      <c r="C6496" s="5">
        <v>1.24887983431785</v>
      </c>
      <c r="D6496" s="5">
        <v>58109.3987136497</v>
      </c>
      <c r="E6496" s="2">
        <f t="shared" si="204"/>
        <v>0.506496084485674</v>
      </c>
      <c r="F6496" s="2">
        <f t="shared" si="205"/>
        <v>37274.3075107188</v>
      </c>
    </row>
    <row r="6497" spans="1:6">
      <c r="A6497" s="5">
        <v>0.753493697940212</v>
      </c>
      <c r="B6497" s="5">
        <v>20006.3262196475</v>
      </c>
      <c r="C6497" s="5">
        <v>1.33034856396765</v>
      </c>
      <c r="D6497" s="5">
        <v>59525.4133703814</v>
      </c>
      <c r="E6497" s="2">
        <f t="shared" si="204"/>
        <v>0.576854866027438</v>
      </c>
      <c r="F6497" s="2">
        <f t="shared" si="205"/>
        <v>39519.0871507339</v>
      </c>
    </row>
    <row r="6498" spans="1:6">
      <c r="A6498" s="5">
        <v>0.687734375545357</v>
      </c>
      <c r="B6498" s="5">
        <v>15231.0586917463</v>
      </c>
      <c r="C6498" s="5">
        <v>1.19097935999759</v>
      </c>
      <c r="D6498" s="5">
        <v>50361.2337334976</v>
      </c>
      <c r="E6498" s="2">
        <f t="shared" si="204"/>
        <v>0.503244984452233</v>
      </c>
      <c r="F6498" s="2">
        <f t="shared" si="205"/>
        <v>35130.1750417513</v>
      </c>
    </row>
    <row r="6499" spans="1:6">
      <c r="A6499" s="5">
        <v>0.684229502777271</v>
      </c>
      <c r="B6499" s="5">
        <v>16895.1240672311</v>
      </c>
      <c r="C6499" s="5">
        <v>1.18393622043356</v>
      </c>
      <c r="D6499" s="5">
        <v>55514.7343985033</v>
      </c>
      <c r="E6499" s="2">
        <f t="shared" si="204"/>
        <v>0.499706717656289</v>
      </c>
      <c r="F6499" s="2">
        <f t="shared" si="205"/>
        <v>38619.6103312722</v>
      </c>
    </row>
    <row r="6500" spans="1:6">
      <c r="A6500" s="5">
        <v>0.704413302535444</v>
      </c>
      <c r="B6500" s="5">
        <v>18436.147740234</v>
      </c>
      <c r="C6500" s="5">
        <v>1.23478455732097</v>
      </c>
      <c r="D6500" s="5">
        <v>56514.8323989205</v>
      </c>
      <c r="E6500" s="2">
        <f t="shared" si="204"/>
        <v>0.530371254785526</v>
      </c>
      <c r="F6500" s="2">
        <f t="shared" si="205"/>
        <v>38078.6846586865</v>
      </c>
    </row>
    <row r="6501" spans="1:6">
      <c r="A6501" s="5">
        <v>0.692851972353089</v>
      </c>
      <c r="B6501" s="5">
        <v>20707.2170835368</v>
      </c>
      <c r="C6501" s="5">
        <v>1.22258462151742</v>
      </c>
      <c r="D6501" s="5">
        <v>58293.0248938952</v>
      </c>
      <c r="E6501" s="2">
        <f t="shared" si="204"/>
        <v>0.529732649164331</v>
      </c>
      <c r="F6501" s="2">
        <f t="shared" si="205"/>
        <v>37585.8078103584</v>
      </c>
    </row>
    <row r="6502" spans="1:6">
      <c r="A6502" s="5">
        <v>0.65733840061802</v>
      </c>
      <c r="B6502" s="5">
        <v>20062.4996577059</v>
      </c>
      <c r="C6502" s="5">
        <v>1.13278999013909</v>
      </c>
      <c r="D6502" s="5">
        <v>58712.8776767002</v>
      </c>
      <c r="E6502" s="2">
        <f t="shared" si="204"/>
        <v>0.47545158952107</v>
      </c>
      <c r="F6502" s="2">
        <f t="shared" si="205"/>
        <v>38650.3780189943</v>
      </c>
    </row>
    <row r="6503" spans="1:6">
      <c r="A6503" s="5">
        <v>0.681713094604508</v>
      </c>
      <c r="B6503" s="5">
        <v>18308.5395282847</v>
      </c>
      <c r="C6503" s="5">
        <v>1.16867242534821</v>
      </c>
      <c r="D6503" s="5">
        <v>56501.0457483128</v>
      </c>
      <c r="E6503" s="2">
        <f t="shared" si="204"/>
        <v>0.486959330743702</v>
      </c>
      <c r="F6503" s="2">
        <f t="shared" si="205"/>
        <v>38192.5062200281</v>
      </c>
    </row>
    <row r="6504" spans="1:6">
      <c r="A6504" s="5">
        <v>0.632553523083326</v>
      </c>
      <c r="B6504" s="5">
        <v>20255.7877655298</v>
      </c>
      <c r="C6504" s="5">
        <v>1.11328567371486</v>
      </c>
      <c r="D6504" s="5">
        <v>57184.5210160523</v>
      </c>
      <c r="E6504" s="2">
        <f t="shared" si="204"/>
        <v>0.480732150631534</v>
      </c>
      <c r="F6504" s="2">
        <f t="shared" si="205"/>
        <v>36928.7332505225</v>
      </c>
    </row>
    <row r="6505" spans="1:6">
      <c r="A6505" s="5">
        <v>0.716334512387569</v>
      </c>
      <c r="B6505" s="5">
        <v>21535.8767070114</v>
      </c>
      <c r="C6505" s="5">
        <v>1.22736845835314</v>
      </c>
      <c r="D6505" s="5">
        <v>57973.4709398929</v>
      </c>
      <c r="E6505" s="2">
        <f t="shared" si="204"/>
        <v>0.511033945965571</v>
      </c>
      <c r="F6505" s="2">
        <f t="shared" si="205"/>
        <v>36437.5942328815</v>
      </c>
    </row>
    <row r="6506" spans="1:6">
      <c r="A6506" s="5">
        <v>0.756466954812321</v>
      </c>
      <c r="B6506" s="5">
        <v>20741.3394116146</v>
      </c>
      <c r="C6506" s="5">
        <v>1.34138767727196</v>
      </c>
      <c r="D6506" s="5">
        <v>58287.6099072417</v>
      </c>
      <c r="E6506" s="2">
        <f t="shared" si="204"/>
        <v>0.584920722459639</v>
      </c>
      <c r="F6506" s="2">
        <f t="shared" si="205"/>
        <v>37546.2704956271</v>
      </c>
    </row>
    <row r="6507" spans="1:6">
      <c r="A6507" s="5">
        <v>0.68357655798708</v>
      </c>
      <c r="B6507" s="5">
        <v>18898.3514452183</v>
      </c>
      <c r="C6507" s="5">
        <v>1.21630853988359</v>
      </c>
      <c r="D6507" s="5">
        <v>55459.9770757832</v>
      </c>
      <c r="E6507" s="2">
        <f t="shared" si="204"/>
        <v>0.53273198189651</v>
      </c>
      <c r="F6507" s="2">
        <f t="shared" si="205"/>
        <v>36561.6256305649</v>
      </c>
    </row>
    <row r="6508" spans="1:6">
      <c r="A6508" s="5">
        <v>0.730946370734581</v>
      </c>
      <c r="B6508" s="5">
        <v>19602.6125148105</v>
      </c>
      <c r="C6508" s="5">
        <v>1.26719689319485</v>
      </c>
      <c r="D6508" s="5">
        <v>58467.1924716452</v>
      </c>
      <c r="E6508" s="2">
        <f t="shared" si="204"/>
        <v>0.536250522460269</v>
      </c>
      <c r="F6508" s="2">
        <f t="shared" si="205"/>
        <v>38864.5799568347</v>
      </c>
    </row>
    <row r="6509" spans="1:6">
      <c r="A6509" s="5">
        <v>0.664025669004468</v>
      </c>
      <c r="B6509" s="5">
        <v>21715.711572118</v>
      </c>
      <c r="C6509" s="5">
        <v>1.116456593568</v>
      </c>
      <c r="D6509" s="5">
        <v>58563.5028530277</v>
      </c>
      <c r="E6509" s="2">
        <f t="shared" si="204"/>
        <v>0.452430924563532</v>
      </c>
      <c r="F6509" s="2">
        <f t="shared" si="205"/>
        <v>36847.7912809097</v>
      </c>
    </row>
    <row r="6510" spans="1:6">
      <c r="A6510" s="5">
        <v>0.688174136265697</v>
      </c>
      <c r="B6510" s="5">
        <v>18658.8861386499</v>
      </c>
      <c r="C6510" s="5">
        <v>1.16750322540202</v>
      </c>
      <c r="D6510" s="5">
        <v>55517.3333926796</v>
      </c>
      <c r="E6510" s="2">
        <f t="shared" si="204"/>
        <v>0.479329089136323</v>
      </c>
      <c r="F6510" s="2">
        <f t="shared" si="205"/>
        <v>36858.4472540297</v>
      </c>
    </row>
    <row r="6511" spans="1:6">
      <c r="A6511" s="5">
        <v>0.730187110431031</v>
      </c>
      <c r="B6511" s="5">
        <v>18584.4244023803</v>
      </c>
      <c r="C6511" s="5">
        <v>1.29060718155424</v>
      </c>
      <c r="D6511" s="5">
        <v>55566.1840854045</v>
      </c>
      <c r="E6511" s="2">
        <f t="shared" si="204"/>
        <v>0.560420071123209</v>
      </c>
      <c r="F6511" s="2">
        <f t="shared" si="205"/>
        <v>36981.7596830242</v>
      </c>
    </row>
    <row r="6512" spans="1:6">
      <c r="A6512" s="5">
        <v>0.655979938710243</v>
      </c>
      <c r="B6512" s="5">
        <v>21845.6485851686</v>
      </c>
      <c r="C6512" s="5">
        <v>1.14563684318011</v>
      </c>
      <c r="D6512" s="5">
        <v>58019.705033526</v>
      </c>
      <c r="E6512" s="2">
        <f t="shared" si="204"/>
        <v>0.489656904469867</v>
      </c>
      <c r="F6512" s="2">
        <f t="shared" si="205"/>
        <v>36174.0564483574</v>
      </c>
    </row>
    <row r="6513" spans="1:6">
      <c r="A6513" s="5">
        <v>0.713482973202033</v>
      </c>
      <c r="B6513" s="5">
        <v>19740.0235482754</v>
      </c>
      <c r="C6513" s="5">
        <v>1.24265453302534</v>
      </c>
      <c r="D6513" s="5">
        <v>58679.5510055</v>
      </c>
      <c r="E6513" s="2">
        <f t="shared" si="204"/>
        <v>0.529171559823307</v>
      </c>
      <c r="F6513" s="2">
        <f t="shared" si="205"/>
        <v>38939.5274572246</v>
      </c>
    </row>
    <row r="6514" spans="1:6">
      <c r="A6514" s="5">
        <v>0.675521429772966</v>
      </c>
      <c r="B6514" s="5">
        <v>20446.0276207395</v>
      </c>
      <c r="C6514" s="5">
        <v>1.18958663273319</v>
      </c>
      <c r="D6514" s="5">
        <v>57790.6731231938</v>
      </c>
      <c r="E6514" s="2">
        <f t="shared" si="204"/>
        <v>0.514065202960224</v>
      </c>
      <c r="F6514" s="2">
        <f t="shared" si="205"/>
        <v>37344.6455024543</v>
      </c>
    </row>
    <row r="6515" spans="1:6">
      <c r="A6515" s="5">
        <v>0.720077279573881</v>
      </c>
      <c r="B6515" s="5">
        <v>18215.9448536025</v>
      </c>
      <c r="C6515" s="5">
        <v>1.26407884515925</v>
      </c>
      <c r="D6515" s="5">
        <v>52535.7861542092</v>
      </c>
      <c r="E6515" s="2">
        <f t="shared" si="204"/>
        <v>0.544001565585369</v>
      </c>
      <c r="F6515" s="2">
        <f t="shared" si="205"/>
        <v>34319.8413006067</v>
      </c>
    </row>
    <row r="6516" spans="1:6">
      <c r="A6516" s="5">
        <v>0.685017378436233</v>
      </c>
      <c r="B6516" s="5">
        <v>20789.9759165336</v>
      </c>
      <c r="C6516" s="5">
        <v>1.18504321101186</v>
      </c>
      <c r="D6516" s="5">
        <v>60057.3097190482</v>
      </c>
      <c r="E6516" s="2">
        <f t="shared" si="204"/>
        <v>0.500025832575627</v>
      </c>
      <c r="F6516" s="2">
        <f t="shared" si="205"/>
        <v>39267.3338025146</v>
      </c>
    </row>
    <row r="6517" spans="1:6">
      <c r="A6517" s="5">
        <v>0.678443127728305</v>
      </c>
      <c r="B6517" s="5">
        <v>21287.9226330804</v>
      </c>
      <c r="C6517" s="5">
        <v>1.12945465939558</v>
      </c>
      <c r="D6517" s="5">
        <v>57675.5305869661</v>
      </c>
      <c r="E6517" s="2">
        <f t="shared" si="204"/>
        <v>0.451011531667275</v>
      </c>
      <c r="F6517" s="2">
        <f t="shared" si="205"/>
        <v>36387.6079538857</v>
      </c>
    </row>
    <row r="6518" spans="1:6">
      <c r="A6518" s="5">
        <v>0.706603738554747</v>
      </c>
      <c r="B6518" s="5">
        <v>16732.0548845074</v>
      </c>
      <c r="C6518" s="5">
        <v>1.20039178948247</v>
      </c>
      <c r="D6518" s="5">
        <v>52102.0664030986</v>
      </c>
      <c r="E6518" s="2">
        <f t="shared" si="204"/>
        <v>0.493788050927723</v>
      </c>
      <c r="F6518" s="2">
        <f t="shared" si="205"/>
        <v>35370.0115185912</v>
      </c>
    </row>
    <row r="6519" spans="1:6">
      <c r="A6519" s="5">
        <v>0.709421858338096</v>
      </c>
      <c r="B6519" s="5">
        <v>21352.0236233865</v>
      </c>
      <c r="C6519" s="5">
        <v>1.24221655971772</v>
      </c>
      <c r="D6519" s="5">
        <v>59140.6681709888</v>
      </c>
      <c r="E6519" s="2">
        <f t="shared" si="204"/>
        <v>0.532794701379624</v>
      </c>
      <c r="F6519" s="2">
        <f t="shared" si="205"/>
        <v>37788.6445476023</v>
      </c>
    </row>
    <row r="6520" spans="1:6">
      <c r="A6520" s="5">
        <v>0.699529090720803</v>
      </c>
      <c r="B6520" s="5">
        <v>16574.9988240082</v>
      </c>
      <c r="C6520" s="5">
        <v>1.20162319262166</v>
      </c>
      <c r="D6520" s="5">
        <v>53747.6709415936</v>
      </c>
      <c r="E6520" s="2">
        <f t="shared" si="204"/>
        <v>0.502094101900857</v>
      </c>
      <c r="F6520" s="2">
        <f t="shared" si="205"/>
        <v>37172.6721175854</v>
      </c>
    </row>
    <row r="6521" spans="1:6">
      <c r="A6521" s="5">
        <v>0.677207215012439</v>
      </c>
      <c r="B6521" s="5">
        <v>15255.2366846144</v>
      </c>
      <c r="C6521" s="5">
        <v>1.17874548503597</v>
      </c>
      <c r="D6521" s="5">
        <v>50250.3169480813</v>
      </c>
      <c r="E6521" s="2">
        <f t="shared" si="204"/>
        <v>0.501538270023531</v>
      </c>
      <c r="F6521" s="2">
        <f t="shared" si="205"/>
        <v>34995.0802634669</v>
      </c>
    </row>
    <row r="6522" spans="1:6">
      <c r="A6522" s="5">
        <v>0.702002709886885</v>
      </c>
      <c r="B6522" s="5">
        <v>22703.0379580152</v>
      </c>
      <c r="C6522" s="5">
        <v>1.20348475760116</v>
      </c>
      <c r="D6522" s="5">
        <v>60689.5628562382</v>
      </c>
      <c r="E6522" s="2">
        <f t="shared" si="204"/>
        <v>0.501482047714275</v>
      </c>
      <c r="F6522" s="2">
        <f t="shared" si="205"/>
        <v>37986.524898223</v>
      </c>
    </row>
    <row r="6523" spans="1:6">
      <c r="A6523" s="5">
        <v>0.719516925442472</v>
      </c>
      <c r="B6523" s="5">
        <v>14759.5870361356</v>
      </c>
      <c r="C6523" s="5">
        <v>1.25395595080473</v>
      </c>
      <c r="D6523" s="5">
        <v>52081.048939234</v>
      </c>
      <c r="E6523" s="2">
        <f t="shared" si="204"/>
        <v>0.534439025362258</v>
      </c>
      <c r="F6523" s="2">
        <f t="shared" si="205"/>
        <v>37321.4619030984</v>
      </c>
    </row>
    <row r="6524" spans="1:6">
      <c r="A6524" s="5">
        <v>0.663783017967811</v>
      </c>
      <c r="B6524" s="5">
        <v>20449.9048312674</v>
      </c>
      <c r="C6524" s="5">
        <v>1.15384431742635</v>
      </c>
      <c r="D6524" s="5">
        <v>55866.2966698274</v>
      </c>
      <c r="E6524" s="2">
        <f t="shared" si="204"/>
        <v>0.490061299458539</v>
      </c>
      <c r="F6524" s="2">
        <f t="shared" si="205"/>
        <v>35416.39183856</v>
      </c>
    </row>
    <row r="6525" spans="1:6">
      <c r="A6525" s="5">
        <v>0.6915552122782</v>
      </c>
      <c r="B6525" s="5">
        <v>21161.1974537035</v>
      </c>
      <c r="C6525" s="5">
        <v>1.20949311545911</v>
      </c>
      <c r="D6525" s="5">
        <v>55846.7360650975</v>
      </c>
      <c r="E6525" s="2">
        <f t="shared" si="204"/>
        <v>0.51793790318091</v>
      </c>
      <c r="F6525" s="2">
        <f t="shared" si="205"/>
        <v>34685.538611394</v>
      </c>
    </row>
    <row r="6526" spans="1:6">
      <c r="A6526" s="5">
        <v>0.708638170765053</v>
      </c>
      <c r="B6526" s="5">
        <v>19653.8552621469</v>
      </c>
      <c r="C6526" s="5">
        <v>1.24934808190196</v>
      </c>
      <c r="D6526" s="5">
        <v>54982.6366616151</v>
      </c>
      <c r="E6526" s="2">
        <f t="shared" si="204"/>
        <v>0.540709911136907</v>
      </c>
      <c r="F6526" s="2">
        <f t="shared" si="205"/>
        <v>35328.7813994682</v>
      </c>
    </row>
    <row r="6527" spans="1:6">
      <c r="A6527" s="5">
        <v>0.76632866535571</v>
      </c>
      <c r="B6527" s="5">
        <v>21300.3034373743</v>
      </c>
      <c r="C6527" s="5">
        <v>1.3434730785468</v>
      </c>
      <c r="D6527" s="5">
        <v>60258.7800218502</v>
      </c>
      <c r="E6527" s="2">
        <f t="shared" si="204"/>
        <v>0.57714441319109</v>
      </c>
      <c r="F6527" s="2">
        <f t="shared" si="205"/>
        <v>38958.4765844759</v>
      </c>
    </row>
    <row r="6528" spans="1:6">
      <c r="A6528" s="5">
        <v>0.687852628801749</v>
      </c>
      <c r="B6528" s="5">
        <v>20471.2439020664</v>
      </c>
      <c r="C6528" s="5">
        <v>1.21710021142675</v>
      </c>
      <c r="D6528" s="5">
        <v>59337.1739204059</v>
      </c>
      <c r="E6528" s="2">
        <f t="shared" si="204"/>
        <v>0.529247582625001</v>
      </c>
      <c r="F6528" s="2">
        <f t="shared" si="205"/>
        <v>38865.9300183395</v>
      </c>
    </row>
    <row r="6529" spans="1:6">
      <c r="A6529" s="5">
        <v>0.703494566799297</v>
      </c>
      <c r="B6529" s="5">
        <v>15104.912989812</v>
      </c>
      <c r="C6529" s="5">
        <v>1.23990392159566</v>
      </c>
      <c r="D6529" s="5">
        <v>50732.6682002662</v>
      </c>
      <c r="E6529" s="2">
        <f t="shared" si="204"/>
        <v>0.536409354796363</v>
      </c>
      <c r="F6529" s="2">
        <f t="shared" si="205"/>
        <v>35627.7552104542</v>
      </c>
    </row>
    <row r="6530" spans="1:6">
      <c r="A6530" s="5">
        <v>0.732816558241353</v>
      </c>
      <c r="B6530" s="5">
        <v>17302.9330718206</v>
      </c>
      <c r="C6530" s="5">
        <v>1.27796242377178</v>
      </c>
      <c r="D6530" s="5">
        <v>55446.6074501669</v>
      </c>
      <c r="E6530" s="2">
        <f t="shared" si="204"/>
        <v>0.545145865530427</v>
      </c>
      <c r="F6530" s="2">
        <f t="shared" si="205"/>
        <v>38143.6743783463</v>
      </c>
    </row>
    <row r="6531" spans="1:6">
      <c r="A6531" s="5">
        <v>0.6530729915857</v>
      </c>
      <c r="B6531" s="5">
        <v>19643.1852051839</v>
      </c>
      <c r="C6531" s="5">
        <v>1.18749416435606</v>
      </c>
      <c r="D6531" s="5">
        <v>57485.2259508068</v>
      </c>
      <c r="E6531" s="2">
        <f t="shared" si="204"/>
        <v>0.53442117277036</v>
      </c>
      <c r="F6531" s="2">
        <f t="shared" si="205"/>
        <v>37842.0407456229</v>
      </c>
    </row>
    <row r="6532" spans="1:6">
      <c r="A6532" s="5">
        <v>0.698510509127969</v>
      </c>
      <c r="B6532" s="5">
        <v>21284.6079946063</v>
      </c>
      <c r="C6532" s="5">
        <v>1.2203162719505</v>
      </c>
      <c r="D6532" s="5">
        <v>59614.0415790626</v>
      </c>
      <c r="E6532" s="2">
        <f t="shared" ref="E6532:E6595" si="206">C6532-A6532</f>
        <v>0.521805762822531</v>
      </c>
      <c r="F6532" s="2">
        <f t="shared" ref="F6532:F6595" si="207">D6532-B6532</f>
        <v>38329.4335844563</v>
      </c>
    </row>
    <row r="6533" spans="1:6">
      <c r="A6533" s="5">
        <v>0.739200897757121</v>
      </c>
      <c r="B6533" s="5">
        <v>23302.8179479546</v>
      </c>
      <c r="C6533" s="5">
        <v>1.28064801588349</v>
      </c>
      <c r="D6533" s="5">
        <v>63421.6435569625</v>
      </c>
      <c r="E6533" s="2">
        <f t="shared" si="206"/>
        <v>0.541447118126369</v>
      </c>
      <c r="F6533" s="2">
        <f t="shared" si="207"/>
        <v>40118.8256090079</v>
      </c>
    </row>
    <row r="6534" spans="1:6">
      <c r="A6534" s="5">
        <v>0.696246514355948</v>
      </c>
      <c r="B6534" s="5">
        <v>22802.6533814466</v>
      </c>
      <c r="C6534" s="5">
        <v>1.1723762233221</v>
      </c>
      <c r="D6534" s="5">
        <v>58424.8178226136</v>
      </c>
      <c r="E6534" s="2">
        <f t="shared" si="206"/>
        <v>0.476129708966152</v>
      </c>
      <c r="F6534" s="2">
        <f t="shared" si="207"/>
        <v>35622.164441167</v>
      </c>
    </row>
    <row r="6535" spans="1:6">
      <c r="A6535" s="5">
        <v>0.700785606915811</v>
      </c>
      <c r="B6535" s="5">
        <v>19012.2662497766</v>
      </c>
      <c r="C6535" s="5">
        <v>1.22355163983071</v>
      </c>
      <c r="D6535" s="5">
        <v>55316.1746211473</v>
      </c>
      <c r="E6535" s="2">
        <f t="shared" si="206"/>
        <v>0.522766032914899</v>
      </c>
      <c r="F6535" s="2">
        <f t="shared" si="207"/>
        <v>36303.9083713707</v>
      </c>
    </row>
    <row r="6536" spans="1:6">
      <c r="A6536" s="5">
        <v>0.710012807355781</v>
      </c>
      <c r="B6536" s="5">
        <v>20421.3710098593</v>
      </c>
      <c r="C6536" s="5">
        <v>1.22899572189363</v>
      </c>
      <c r="D6536" s="5">
        <v>56666.3611489936</v>
      </c>
      <c r="E6536" s="2">
        <f t="shared" si="206"/>
        <v>0.518982914537849</v>
      </c>
      <c r="F6536" s="2">
        <f t="shared" si="207"/>
        <v>36244.9901391343</v>
      </c>
    </row>
    <row r="6537" spans="1:6">
      <c r="A6537" s="5">
        <v>0.718754499975361</v>
      </c>
      <c r="B6537" s="5">
        <v>21188.3302006173</v>
      </c>
      <c r="C6537" s="5">
        <v>1.23523732398455</v>
      </c>
      <c r="D6537" s="5">
        <v>58809.5830885513</v>
      </c>
      <c r="E6537" s="2">
        <f t="shared" si="206"/>
        <v>0.516482824009189</v>
      </c>
      <c r="F6537" s="2">
        <f t="shared" si="207"/>
        <v>37621.252887934</v>
      </c>
    </row>
    <row r="6538" spans="1:6">
      <c r="A6538" s="5">
        <v>0.67288002028123</v>
      </c>
      <c r="B6538" s="5">
        <v>21894.5446746136</v>
      </c>
      <c r="C6538" s="5">
        <v>1.1711964868166</v>
      </c>
      <c r="D6538" s="5">
        <v>59407.5148306057</v>
      </c>
      <c r="E6538" s="2">
        <f t="shared" si="206"/>
        <v>0.49831646653537</v>
      </c>
      <c r="F6538" s="2">
        <f t="shared" si="207"/>
        <v>37512.9701559921</v>
      </c>
    </row>
    <row r="6539" spans="1:6">
      <c r="A6539" s="5">
        <v>0.732560210511344</v>
      </c>
      <c r="B6539" s="5">
        <v>20506.8671105739</v>
      </c>
      <c r="C6539" s="5">
        <v>1.2457182955355</v>
      </c>
      <c r="D6539" s="5">
        <v>57670.4036220962</v>
      </c>
      <c r="E6539" s="2">
        <f t="shared" si="206"/>
        <v>0.513158085024156</v>
      </c>
      <c r="F6539" s="2">
        <f t="shared" si="207"/>
        <v>37163.5365115223</v>
      </c>
    </row>
    <row r="6540" spans="1:6">
      <c r="A6540" s="5">
        <v>0.690161040604727</v>
      </c>
      <c r="B6540" s="5">
        <v>24491.9081185854</v>
      </c>
      <c r="C6540" s="5">
        <v>1.17977305971005</v>
      </c>
      <c r="D6540" s="5">
        <v>61576.8670518531</v>
      </c>
      <c r="E6540" s="2">
        <f t="shared" si="206"/>
        <v>0.489612019105323</v>
      </c>
      <c r="F6540" s="2">
        <f t="shared" si="207"/>
        <v>37084.9589332677</v>
      </c>
    </row>
    <row r="6541" spans="1:6">
      <c r="A6541" s="5">
        <v>0.718569092283574</v>
      </c>
      <c r="B6541" s="5">
        <v>20718.8546460629</v>
      </c>
      <c r="C6541" s="5">
        <v>1.24224792185288</v>
      </c>
      <c r="D6541" s="5">
        <v>58392.8815822277</v>
      </c>
      <c r="E6541" s="2">
        <f t="shared" si="206"/>
        <v>0.523678829569306</v>
      </c>
      <c r="F6541" s="2">
        <f t="shared" si="207"/>
        <v>37674.0269361648</v>
      </c>
    </row>
    <row r="6542" spans="1:6">
      <c r="A6542" s="5">
        <v>0.701878213573299</v>
      </c>
      <c r="B6542" s="5">
        <v>17129.3215299034</v>
      </c>
      <c r="C6542" s="5">
        <v>1.22528719679942</v>
      </c>
      <c r="D6542" s="5">
        <v>52351.9480499167</v>
      </c>
      <c r="E6542" s="2">
        <f t="shared" si="206"/>
        <v>0.523408983226121</v>
      </c>
      <c r="F6542" s="2">
        <f t="shared" si="207"/>
        <v>35222.6265200133</v>
      </c>
    </row>
    <row r="6543" spans="1:6">
      <c r="A6543" s="5">
        <v>0.686069762653264</v>
      </c>
      <c r="B6543" s="5">
        <v>17030.0251873775</v>
      </c>
      <c r="C6543" s="5">
        <v>1.20657397879381</v>
      </c>
      <c r="D6543" s="5">
        <v>55068.2778411336</v>
      </c>
      <c r="E6543" s="2">
        <f t="shared" si="206"/>
        <v>0.520504216140546</v>
      </c>
      <c r="F6543" s="2">
        <f t="shared" si="207"/>
        <v>38038.2526537561</v>
      </c>
    </row>
    <row r="6544" spans="1:6">
      <c r="A6544" s="5">
        <v>0.71747477833409</v>
      </c>
      <c r="B6544" s="5">
        <v>20192.9424608274</v>
      </c>
      <c r="C6544" s="5">
        <v>1.27759313366137</v>
      </c>
      <c r="D6544" s="5">
        <v>57108.9586117777</v>
      </c>
      <c r="E6544" s="2">
        <f t="shared" si="206"/>
        <v>0.56011835532728</v>
      </c>
      <c r="F6544" s="2">
        <f t="shared" si="207"/>
        <v>36916.0161509503</v>
      </c>
    </row>
    <row r="6545" spans="1:6">
      <c r="A6545" s="5">
        <v>0.714294677815982</v>
      </c>
      <c r="B6545" s="5">
        <v>20999.0222809883</v>
      </c>
      <c r="C6545" s="5">
        <v>1.22249366464613</v>
      </c>
      <c r="D6545" s="5">
        <v>58948.6558282637</v>
      </c>
      <c r="E6545" s="2">
        <f t="shared" si="206"/>
        <v>0.508198986830148</v>
      </c>
      <c r="F6545" s="2">
        <f t="shared" si="207"/>
        <v>37949.6335472754</v>
      </c>
    </row>
    <row r="6546" spans="1:6">
      <c r="A6546" s="5">
        <v>0.722063009639739</v>
      </c>
      <c r="B6546" s="5">
        <v>18019.047782041</v>
      </c>
      <c r="C6546" s="5">
        <v>1.25640560394704</v>
      </c>
      <c r="D6546" s="5">
        <v>54369.5291891502</v>
      </c>
      <c r="E6546" s="2">
        <f t="shared" si="206"/>
        <v>0.534342594307301</v>
      </c>
      <c r="F6546" s="2">
        <f t="shared" si="207"/>
        <v>36350.4814071092</v>
      </c>
    </row>
    <row r="6547" spans="1:6">
      <c r="A6547" s="5">
        <v>0.662820199347027</v>
      </c>
      <c r="B6547" s="5">
        <v>21321.632783176</v>
      </c>
      <c r="C6547" s="5">
        <v>1.1352938792731</v>
      </c>
      <c r="D6547" s="5">
        <v>62108.5284707466</v>
      </c>
      <c r="E6547" s="2">
        <f t="shared" si="206"/>
        <v>0.472473679926073</v>
      </c>
      <c r="F6547" s="2">
        <f t="shared" si="207"/>
        <v>40786.8956875706</v>
      </c>
    </row>
    <row r="6548" spans="1:6">
      <c r="A6548" s="5">
        <v>0.760792969021161</v>
      </c>
      <c r="B6548" s="5">
        <v>15496.2109386915</v>
      </c>
      <c r="C6548" s="5">
        <v>1.34407570177239</v>
      </c>
      <c r="D6548" s="5">
        <v>52143.9548178696</v>
      </c>
      <c r="E6548" s="2">
        <f t="shared" si="206"/>
        <v>0.583282732751229</v>
      </c>
      <c r="F6548" s="2">
        <f t="shared" si="207"/>
        <v>36647.7438791781</v>
      </c>
    </row>
    <row r="6549" spans="1:6">
      <c r="A6549" s="5">
        <v>0.756828821380277</v>
      </c>
      <c r="B6549" s="5">
        <v>23265.6254244479</v>
      </c>
      <c r="C6549" s="5">
        <v>1.33266266680928</v>
      </c>
      <c r="D6549" s="5">
        <v>60536.1568589432</v>
      </c>
      <c r="E6549" s="2">
        <f t="shared" si="206"/>
        <v>0.575833845429003</v>
      </c>
      <c r="F6549" s="2">
        <f t="shared" si="207"/>
        <v>37270.5314344953</v>
      </c>
    </row>
    <row r="6550" spans="1:6">
      <c r="A6550" s="5">
        <v>0.670119827652344</v>
      </c>
      <c r="B6550" s="5">
        <v>18318.250090976</v>
      </c>
      <c r="C6550" s="5">
        <v>1.12643007440926</v>
      </c>
      <c r="D6550" s="5">
        <v>54030.5658279249</v>
      </c>
      <c r="E6550" s="2">
        <f t="shared" si="206"/>
        <v>0.456310246756916</v>
      </c>
      <c r="F6550" s="2">
        <f t="shared" si="207"/>
        <v>35712.3157369489</v>
      </c>
    </row>
    <row r="6551" spans="1:6">
      <c r="A6551" s="5">
        <v>0.659323807921193</v>
      </c>
      <c r="B6551" s="5">
        <v>16223.8095285684</v>
      </c>
      <c r="C6551" s="5">
        <v>1.13893404262337</v>
      </c>
      <c r="D6551" s="5">
        <v>50828.8057937669</v>
      </c>
      <c r="E6551" s="2">
        <f t="shared" si="206"/>
        <v>0.479610234702177</v>
      </c>
      <c r="F6551" s="2">
        <f t="shared" si="207"/>
        <v>34604.9962651985</v>
      </c>
    </row>
    <row r="6552" spans="1:6">
      <c r="A6552" s="5">
        <v>0.729006009467681</v>
      </c>
      <c r="B6552" s="5">
        <v>22901.058413622</v>
      </c>
      <c r="C6552" s="5">
        <v>1.27212335731755</v>
      </c>
      <c r="D6552" s="5">
        <v>61333.4409285176</v>
      </c>
      <c r="E6552" s="2">
        <f t="shared" si="206"/>
        <v>0.543117347849869</v>
      </c>
      <c r="F6552" s="2">
        <f t="shared" si="207"/>
        <v>38432.3825148956</v>
      </c>
    </row>
    <row r="6553" spans="1:6">
      <c r="A6553" s="5">
        <v>0.707264981598109</v>
      </c>
      <c r="B6553" s="5">
        <v>15891.5810252872</v>
      </c>
      <c r="C6553" s="5">
        <v>1.26278426178829</v>
      </c>
      <c r="D6553" s="5">
        <v>50901.2836336264</v>
      </c>
      <c r="E6553" s="2">
        <f t="shared" si="206"/>
        <v>0.555519280190181</v>
      </c>
      <c r="F6553" s="2">
        <f t="shared" si="207"/>
        <v>35009.7026083392</v>
      </c>
    </row>
    <row r="6554" spans="1:6">
      <c r="A6554" s="5">
        <v>0.699912804113198</v>
      </c>
      <c r="B6554" s="5">
        <v>19098.3919798059</v>
      </c>
      <c r="C6554" s="5">
        <v>1.23031925050269</v>
      </c>
      <c r="D6554" s="5">
        <v>57803.3781213165</v>
      </c>
      <c r="E6554" s="2">
        <f t="shared" si="206"/>
        <v>0.530406446389492</v>
      </c>
      <c r="F6554" s="2">
        <f t="shared" si="207"/>
        <v>38704.9861415106</v>
      </c>
    </row>
    <row r="6555" spans="1:6">
      <c r="A6555" s="5">
        <v>0.704978904462144</v>
      </c>
      <c r="B6555" s="5">
        <v>24633.6173849038</v>
      </c>
      <c r="C6555" s="5">
        <v>1.21233433736971</v>
      </c>
      <c r="D6555" s="5">
        <v>65122.1980447337</v>
      </c>
      <c r="E6555" s="2">
        <f t="shared" si="206"/>
        <v>0.507355432907566</v>
      </c>
      <c r="F6555" s="2">
        <f t="shared" si="207"/>
        <v>40488.5806598299</v>
      </c>
    </row>
    <row r="6556" spans="1:6">
      <c r="A6556" s="5">
        <v>0.657794895944818</v>
      </c>
      <c r="B6556" s="5">
        <v>21548.9643962543</v>
      </c>
      <c r="C6556" s="5">
        <v>1.13654350389114</v>
      </c>
      <c r="D6556" s="5">
        <v>57824.7970019031</v>
      </c>
      <c r="E6556" s="2">
        <f t="shared" si="206"/>
        <v>0.478748607946322</v>
      </c>
      <c r="F6556" s="2">
        <f t="shared" si="207"/>
        <v>36275.8326056488</v>
      </c>
    </row>
    <row r="6557" spans="1:6">
      <c r="A6557" s="5">
        <v>0.696755963837201</v>
      </c>
      <c r="B6557" s="5">
        <v>21253.1529570381</v>
      </c>
      <c r="C6557" s="5">
        <v>1.22148463190331</v>
      </c>
      <c r="D6557" s="5">
        <v>58061.8835995543</v>
      </c>
      <c r="E6557" s="2">
        <f t="shared" si="206"/>
        <v>0.524728668066109</v>
      </c>
      <c r="F6557" s="2">
        <f t="shared" si="207"/>
        <v>36808.7306425162</v>
      </c>
    </row>
    <row r="6558" spans="1:6">
      <c r="A6558" s="5">
        <v>0.693253403247346</v>
      </c>
      <c r="B6558" s="5">
        <v>18461.4899474709</v>
      </c>
      <c r="C6558" s="5">
        <v>1.19688607254754</v>
      </c>
      <c r="D6558" s="5">
        <v>55287.3981103921</v>
      </c>
      <c r="E6558" s="2">
        <f t="shared" si="206"/>
        <v>0.503632669300194</v>
      </c>
      <c r="F6558" s="2">
        <f t="shared" si="207"/>
        <v>36825.9081629212</v>
      </c>
    </row>
    <row r="6559" spans="1:6">
      <c r="A6559" s="5">
        <v>0.787257702812539</v>
      </c>
      <c r="B6559" s="5">
        <v>18212.8871106597</v>
      </c>
      <c r="C6559" s="5">
        <v>1.36875303974383</v>
      </c>
      <c r="D6559" s="5">
        <v>54025.6920931163</v>
      </c>
      <c r="E6559" s="2">
        <f t="shared" si="206"/>
        <v>0.581495336931291</v>
      </c>
      <c r="F6559" s="2">
        <f t="shared" si="207"/>
        <v>35812.8049824566</v>
      </c>
    </row>
    <row r="6560" spans="1:6">
      <c r="A6560" s="5">
        <v>0.69622254652022</v>
      </c>
      <c r="B6560" s="5">
        <v>21310.1726495081</v>
      </c>
      <c r="C6560" s="5">
        <v>1.18557201847382</v>
      </c>
      <c r="D6560" s="5">
        <v>56970.7798500989</v>
      </c>
      <c r="E6560" s="2">
        <f t="shared" si="206"/>
        <v>0.4893494719536</v>
      </c>
      <c r="F6560" s="2">
        <f t="shared" si="207"/>
        <v>35660.6072005908</v>
      </c>
    </row>
    <row r="6561" spans="1:6">
      <c r="A6561" s="5">
        <v>0.713781730438683</v>
      </c>
      <c r="B6561" s="5">
        <v>19157.8774308897</v>
      </c>
      <c r="C6561" s="5">
        <v>1.2402380138022</v>
      </c>
      <c r="D6561" s="5">
        <v>57899.8777340887</v>
      </c>
      <c r="E6561" s="2">
        <f t="shared" si="206"/>
        <v>0.526456283363517</v>
      </c>
      <c r="F6561" s="2">
        <f t="shared" si="207"/>
        <v>38742.000303199</v>
      </c>
    </row>
    <row r="6562" spans="1:6">
      <c r="A6562" s="5">
        <v>0.686252673698661</v>
      </c>
      <c r="B6562" s="5">
        <v>16452.4620077244</v>
      </c>
      <c r="C6562" s="5">
        <v>1.17600656475433</v>
      </c>
      <c r="D6562" s="5">
        <v>51542.2139979398</v>
      </c>
      <c r="E6562" s="2">
        <f t="shared" si="206"/>
        <v>0.489753891055669</v>
      </c>
      <c r="F6562" s="2">
        <f t="shared" si="207"/>
        <v>35089.7519902154</v>
      </c>
    </row>
    <row r="6563" spans="1:6">
      <c r="A6563" s="5">
        <v>0.627356903999569</v>
      </c>
      <c r="B6563" s="5">
        <v>17109.6917967402</v>
      </c>
      <c r="C6563" s="5">
        <v>1.07188141538436</v>
      </c>
      <c r="D6563" s="5">
        <v>52766.7507731838</v>
      </c>
      <c r="E6563" s="2">
        <f t="shared" si="206"/>
        <v>0.444524511384791</v>
      </c>
      <c r="F6563" s="2">
        <f t="shared" si="207"/>
        <v>35657.0589764436</v>
      </c>
    </row>
    <row r="6564" spans="1:6">
      <c r="A6564" s="5">
        <v>0.71807308324598</v>
      </c>
      <c r="B6564" s="5">
        <v>25661.4243709981</v>
      </c>
      <c r="C6564" s="5">
        <v>1.22417270855062</v>
      </c>
      <c r="D6564" s="5">
        <v>63826.8126507081</v>
      </c>
      <c r="E6564" s="2">
        <f t="shared" si="206"/>
        <v>0.50609962530464</v>
      </c>
      <c r="F6564" s="2">
        <f t="shared" si="207"/>
        <v>38165.38827971</v>
      </c>
    </row>
    <row r="6565" spans="1:6">
      <c r="A6565" s="5">
        <v>0.701371347277917</v>
      </c>
      <c r="B6565" s="5">
        <v>18891.606177518</v>
      </c>
      <c r="C6565" s="5">
        <v>1.23191537430534</v>
      </c>
      <c r="D6565" s="5">
        <v>55704.2344770004</v>
      </c>
      <c r="E6565" s="2">
        <f t="shared" si="206"/>
        <v>0.530544027027423</v>
      </c>
      <c r="F6565" s="2">
        <f t="shared" si="207"/>
        <v>36812.6282994824</v>
      </c>
    </row>
    <row r="6566" spans="1:6">
      <c r="A6566" s="5">
        <v>0.679518557651524</v>
      </c>
      <c r="B6566" s="5">
        <v>22361.1664323709</v>
      </c>
      <c r="C6566" s="5">
        <v>1.21751083077291</v>
      </c>
      <c r="D6566" s="5">
        <v>62238.308563708</v>
      </c>
      <c r="E6566" s="2">
        <f t="shared" si="206"/>
        <v>0.537992273121386</v>
      </c>
      <c r="F6566" s="2">
        <f t="shared" si="207"/>
        <v>39877.1421313371</v>
      </c>
    </row>
    <row r="6567" spans="1:6">
      <c r="A6567" s="5">
        <v>0.758311402868469</v>
      </c>
      <c r="B6567" s="5">
        <v>20852.775404668</v>
      </c>
      <c r="C6567" s="5">
        <v>1.28705344209492</v>
      </c>
      <c r="D6567" s="5">
        <v>59113.674732969</v>
      </c>
      <c r="E6567" s="2">
        <f t="shared" si="206"/>
        <v>0.528742039226451</v>
      </c>
      <c r="F6567" s="2">
        <f t="shared" si="207"/>
        <v>38260.899328301</v>
      </c>
    </row>
    <row r="6568" spans="1:6">
      <c r="A6568" s="5">
        <v>0.668966285091878</v>
      </c>
      <c r="B6568" s="5">
        <v>18344.7076557223</v>
      </c>
      <c r="C6568" s="5">
        <v>1.17012357610426</v>
      </c>
      <c r="D6568" s="5">
        <v>55342.519505608</v>
      </c>
      <c r="E6568" s="2">
        <f t="shared" si="206"/>
        <v>0.501157291012382</v>
      </c>
      <c r="F6568" s="2">
        <f t="shared" si="207"/>
        <v>36997.8118498857</v>
      </c>
    </row>
    <row r="6569" spans="1:6">
      <c r="A6569" s="5">
        <v>0.716624414230052</v>
      </c>
      <c r="B6569" s="5">
        <v>19492.1402167004</v>
      </c>
      <c r="C6569" s="5">
        <v>1.21258206072017</v>
      </c>
      <c r="D6569" s="5">
        <v>56623.5870933359</v>
      </c>
      <c r="E6569" s="2">
        <f t="shared" si="206"/>
        <v>0.495957646490118</v>
      </c>
      <c r="F6569" s="2">
        <f t="shared" si="207"/>
        <v>37131.4468766355</v>
      </c>
    </row>
    <row r="6570" spans="1:6">
      <c r="A6570" s="5">
        <v>0.711111744674666</v>
      </c>
      <c r="B6570" s="5">
        <v>23858.2126538257</v>
      </c>
      <c r="C6570" s="5">
        <v>1.20333502779155</v>
      </c>
      <c r="D6570" s="5">
        <v>60017.0305808312</v>
      </c>
      <c r="E6570" s="2">
        <f t="shared" si="206"/>
        <v>0.492223283116884</v>
      </c>
      <c r="F6570" s="2">
        <f t="shared" si="207"/>
        <v>36158.8179270055</v>
      </c>
    </row>
    <row r="6571" spans="1:6">
      <c r="A6571" s="5">
        <v>0.680771555185087</v>
      </c>
      <c r="B6571" s="5">
        <v>13969.768554742</v>
      </c>
      <c r="C6571" s="5">
        <v>1.18731183547918</v>
      </c>
      <c r="D6571" s="5">
        <v>49811.781176664</v>
      </c>
      <c r="E6571" s="2">
        <f t="shared" si="206"/>
        <v>0.506540280294093</v>
      </c>
      <c r="F6571" s="2">
        <f t="shared" si="207"/>
        <v>35842.012621922</v>
      </c>
    </row>
    <row r="6572" spans="1:6">
      <c r="A6572" s="5">
        <v>0.752527130426262</v>
      </c>
      <c r="B6572" s="5">
        <v>20875.3969267905</v>
      </c>
      <c r="C6572" s="5">
        <v>1.30944588351996</v>
      </c>
      <c r="D6572" s="5">
        <v>59957.3532750631</v>
      </c>
      <c r="E6572" s="2">
        <f t="shared" si="206"/>
        <v>0.556918753093698</v>
      </c>
      <c r="F6572" s="2">
        <f t="shared" si="207"/>
        <v>39081.9563482726</v>
      </c>
    </row>
    <row r="6573" spans="1:6">
      <c r="A6573" s="5">
        <v>0.668121096209506</v>
      </c>
      <c r="B6573" s="5">
        <v>20320.7608124113</v>
      </c>
      <c r="C6573" s="5">
        <v>1.18881206368288</v>
      </c>
      <c r="D6573" s="5">
        <v>58454.0759705897</v>
      </c>
      <c r="E6573" s="2">
        <f t="shared" si="206"/>
        <v>0.520690967473374</v>
      </c>
      <c r="F6573" s="2">
        <f t="shared" si="207"/>
        <v>38133.3151581784</v>
      </c>
    </row>
    <row r="6574" spans="1:6">
      <c r="A6574" s="5">
        <v>0.732232539879258</v>
      </c>
      <c r="B6574" s="5">
        <v>13484.7343586279</v>
      </c>
      <c r="C6574" s="5">
        <v>1.30211652046927</v>
      </c>
      <c r="D6574" s="5">
        <v>48925.3390925501</v>
      </c>
      <c r="E6574" s="2">
        <f t="shared" si="206"/>
        <v>0.569883980590012</v>
      </c>
      <c r="F6574" s="2">
        <f t="shared" si="207"/>
        <v>35440.6047339222</v>
      </c>
    </row>
    <row r="6575" spans="1:6">
      <c r="A6575" s="5">
        <v>0.725790526704608</v>
      </c>
      <c r="B6575" s="5">
        <v>18686.8395934653</v>
      </c>
      <c r="C6575" s="5">
        <v>1.27170631176974</v>
      </c>
      <c r="D6575" s="5">
        <v>56047.8711420884</v>
      </c>
      <c r="E6575" s="2">
        <f t="shared" si="206"/>
        <v>0.545915785065132</v>
      </c>
      <c r="F6575" s="2">
        <f t="shared" si="207"/>
        <v>37361.0315486231</v>
      </c>
    </row>
    <row r="6576" spans="1:6">
      <c r="A6576" s="5">
        <v>0.666570630513038</v>
      </c>
      <c r="B6576" s="5">
        <v>18424.3804940751</v>
      </c>
      <c r="C6576" s="5">
        <v>1.1704854537053</v>
      </c>
      <c r="D6576" s="5">
        <v>57392.7374761992</v>
      </c>
      <c r="E6576" s="2">
        <f t="shared" si="206"/>
        <v>0.503914823192262</v>
      </c>
      <c r="F6576" s="2">
        <f t="shared" si="207"/>
        <v>38968.3569821241</v>
      </c>
    </row>
    <row r="6577" spans="1:6">
      <c r="A6577" s="5">
        <v>0.778008151069134</v>
      </c>
      <c r="B6577" s="5">
        <v>22903.9416164528</v>
      </c>
      <c r="C6577" s="5">
        <v>1.34588867075597</v>
      </c>
      <c r="D6577" s="5">
        <v>63492.1582900868</v>
      </c>
      <c r="E6577" s="2">
        <f t="shared" si="206"/>
        <v>0.567880519686836</v>
      </c>
      <c r="F6577" s="2">
        <f t="shared" si="207"/>
        <v>40588.216673634</v>
      </c>
    </row>
    <row r="6578" spans="1:6">
      <c r="A6578" s="5">
        <v>0.693873510550871</v>
      </c>
      <c r="B6578" s="5">
        <v>19232.3517145769</v>
      </c>
      <c r="C6578" s="5">
        <v>1.19967242167384</v>
      </c>
      <c r="D6578" s="5">
        <v>57812.4640524237</v>
      </c>
      <c r="E6578" s="2">
        <f t="shared" si="206"/>
        <v>0.505798911122969</v>
      </c>
      <c r="F6578" s="2">
        <f t="shared" si="207"/>
        <v>38580.1123378468</v>
      </c>
    </row>
    <row r="6579" spans="1:6">
      <c r="A6579" s="5">
        <v>0.664281117760025</v>
      </c>
      <c r="B6579" s="5">
        <v>18042.1297290646</v>
      </c>
      <c r="C6579" s="5">
        <v>1.15676625310282</v>
      </c>
      <c r="D6579" s="5">
        <v>54711.6821255731</v>
      </c>
      <c r="E6579" s="2">
        <f t="shared" si="206"/>
        <v>0.492485135342795</v>
      </c>
      <c r="F6579" s="2">
        <f t="shared" si="207"/>
        <v>36669.5523965085</v>
      </c>
    </row>
    <row r="6580" spans="1:6">
      <c r="A6580" s="5">
        <v>0.746812549091422</v>
      </c>
      <c r="B6580" s="5">
        <v>21020.8089074018</v>
      </c>
      <c r="C6580" s="5">
        <v>1.27880123486686</v>
      </c>
      <c r="D6580" s="5">
        <v>58469.9527429605</v>
      </c>
      <c r="E6580" s="2">
        <f t="shared" si="206"/>
        <v>0.531988685775438</v>
      </c>
      <c r="F6580" s="2">
        <f t="shared" si="207"/>
        <v>37449.1438355587</v>
      </c>
    </row>
    <row r="6581" spans="1:6">
      <c r="A6581" s="5">
        <v>0.714598629500671</v>
      </c>
      <c r="B6581" s="5">
        <v>23353.5114141505</v>
      </c>
      <c r="C6581" s="5">
        <v>1.25528605073936</v>
      </c>
      <c r="D6581" s="5">
        <v>60906.3860755169</v>
      </c>
      <c r="E6581" s="2">
        <f t="shared" si="206"/>
        <v>0.540687421238689</v>
      </c>
      <c r="F6581" s="2">
        <f t="shared" si="207"/>
        <v>37552.8746613664</v>
      </c>
    </row>
    <row r="6582" spans="1:6">
      <c r="A6582" s="5">
        <v>0.724057087873986</v>
      </c>
      <c r="B6582" s="5">
        <v>16237.6195416378</v>
      </c>
      <c r="C6582" s="5">
        <v>1.24093036981241</v>
      </c>
      <c r="D6582" s="5">
        <v>52819.5745397803</v>
      </c>
      <c r="E6582" s="2">
        <f t="shared" si="206"/>
        <v>0.516873281938424</v>
      </c>
      <c r="F6582" s="2">
        <f t="shared" si="207"/>
        <v>36581.9549981425</v>
      </c>
    </row>
    <row r="6583" spans="1:6">
      <c r="A6583" s="5">
        <v>0.669135240542221</v>
      </c>
      <c r="B6583" s="5">
        <v>21397.7458876236</v>
      </c>
      <c r="C6583" s="5">
        <v>1.19891379284204</v>
      </c>
      <c r="D6583" s="5">
        <v>59287.1336211907</v>
      </c>
      <c r="E6583" s="2">
        <f t="shared" si="206"/>
        <v>0.529778552299819</v>
      </c>
      <c r="F6583" s="2">
        <f t="shared" si="207"/>
        <v>37889.3877335671</v>
      </c>
    </row>
    <row r="6584" spans="1:6">
      <c r="A6584" s="5">
        <v>0.684462818643427</v>
      </c>
      <c r="B6584" s="5">
        <v>18237.6018012635</v>
      </c>
      <c r="C6584" s="5">
        <v>1.17096474174971</v>
      </c>
      <c r="D6584" s="5">
        <v>55064.1214108355</v>
      </c>
      <c r="E6584" s="2">
        <f t="shared" si="206"/>
        <v>0.486501923106283</v>
      </c>
      <c r="F6584" s="2">
        <f t="shared" si="207"/>
        <v>36826.519609572</v>
      </c>
    </row>
    <row r="6585" spans="1:6">
      <c r="A6585" s="5">
        <v>0.701879881985742</v>
      </c>
      <c r="B6585" s="5">
        <v>19697.4317018618</v>
      </c>
      <c r="C6585" s="5">
        <v>1.17448426869217</v>
      </c>
      <c r="D6585" s="5">
        <v>55147.4264756792</v>
      </c>
      <c r="E6585" s="2">
        <f t="shared" si="206"/>
        <v>0.472604386706428</v>
      </c>
      <c r="F6585" s="2">
        <f t="shared" si="207"/>
        <v>35449.9947738174</v>
      </c>
    </row>
    <row r="6586" spans="1:6">
      <c r="A6586" s="5">
        <v>0.703008065509573</v>
      </c>
      <c r="B6586" s="5">
        <v>17061.6529160389</v>
      </c>
      <c r="C6586" s="5">
        <v>1.21694033722564</v>
      </c>
      <c r="D6586" s="5">
        <v>53820.986182263</v>
      </c>
      <c r="E6586" s="2">
        <f t="shared" si="206"/>
        <v>0.513932271716067</v>
      </c>
      <c r="F6586" s="2">
        <f t="shared" si="207"/>
        <v>36759.3332662241</v>
      </c>
    </row>
    <row r="6587" spans="1:6">
      <c r="A6587" s="5">
        <v>0.709030136417544</v>
      </c>
      <c r="B6587" s="5">
        <v>19304.6971286694</v>
      </c>
      <c r="C6587" s="5">
        <v>1.22772877957755</v>
      </c>
      <c r="D6587" s="5">
        <v>57788.0037986988</v>
      </c>
      <c r="E6587" s="2">
        <f t="shared" si="206"/>
        <v>0.518698643160006</v>
      </c>
      <c r="F6587" s="2">
        <f t="shared" si="207"/>
        <v>38483.3066700294</v>
      </c>
    </row>
    <row r="6588" spans="1:6">
      <c r="A6588" s="5">
        <v>0.675994123197161</v>
      </c>
      <c r="B6588" s="5">
        <v>19052.704390313</v>
      </c>
      <c r="C6588" s="5">
        <v>1.16057585824906</v>
      </c>
      <c r="D6588" s="5">
        <v>54032.6521440125</v>
      </c>
      <c r="E6588" s="2">
        <f t="shared" si="206"/>
        <v>0.484581735051899</v>
      </c>
      <c r="F6588" s="2">
        <f t="shared" si="207"/>
        <v>34979.9477536995</v>
      </c>
    </row>
    <row r="6589" spans="1:6">
      <c r="A6589" s="5">
        <v>0.646746576851948</v>
      </c>
      <c r="B6589" s="5">
        <v>18794.2324681542</v>
      </c>
      <c r="C6589" s="5">
        <v>1.12715529913684</v>
      </c>
      <c r="D6589" s="5">
        <v>57147.2635030978</v>
      </c>
      <c r="E6589" s="2">
        <f t="shared" si="206"/>
        <v>0.480408722284892</v>
      </c>
      <c r="F6589" s="2">
        <f t="shared" si="207"/>
        <v>38353.0310349436</v>
      </c>
    </row>
    <row r="6590" spans="1:6">
      <c r="A6590" s="5">
        <v>0.654205599576429</v>
      </c>
      <c r="B6590" s="5">
        <v>19471.7510390062</v>
      </c>
      <c r="C6590" s="5">
        <v>1.17679798216171</v>
      </c>
      <c r="D6590" s="5">
        <v>57259.6534906819</v>
      </c>
      <c r="E6590" s="2">
        <f t="shared" si="206"/>
        <v>0.522592382585281</v>
      </c>
      <c r="F6590" s="2">
        <f t="shared" si="207"/>
        <v>37787.9024516757</v>
      </c>
    </row>
    <row r="6591" spans="1:6">
      <c r="A6591" s="5">
        <v>0.67996705005465</v>
      </c>
      <c r="B6591" s="5">
        <v>15895.6117691592</v>
      </c>
      <c r="C6591" s="5">
        <v>1.2054194613696</v>
      </c>
      <c r="D6591" s="5">
        <v>52849.8962372468</v>
      </c>
      <c r="E6591" s="2">
        <f t="shared" si="206"/>
        <v>0.52545241131495</v>
      </c>
      <c r="F6591" s="2">
        <f t="shared" si="207"/>
        <v>36954.2844680876</v>
      </c>
    </row>
    <row r="6592" spans="1:6">
      <c r="A6592" s="5">
        <v>0.695776470484635</v>
      </c>
      <c r="B6592" s="5">
        <v>21361.5036508301</v>
      </c>
      <c r="C6592" s="5">
        <v>1.23907484460796</v>
      </c>
      <c r="D6592" s="5">
        <v>61772.9405987309</v>
      </c>
      <c r="E6592" s="2">
        <f t="shared" si="206"/>
        <v>0.543298374123325</v>
      </c>
      <c r="F6592" s="2">
        <f t="shared" si="207"/>
        <v>40411.4369479008</v>
      </c>
    </row>
    <row r="6593" spans="1:6">
      <c r="A6593" s="5">
        <v>0.740033447387769</v>
      </c>
      <c r="B6593" s="5">
        <v>20120.5925886194</v>
      </c>
      <c r="C6593" s="5">
        <v>1.30178104428782</v>
      </c>
      <c r="D6593" s="5">
        <v>59547.2142992161</v>
      </c>
      <c r="E6593" s="2">
        <f t="shared" si="206"/>
        <v>0.561747596900051</v>
      </c>
      <c r="F6593" s="2">
        <f t="shared" si="207"/>
        <v>39426.6217105967</v>
      </c>
    </row>
    <row r="6594" spans="1:6">
      <c r="A6594" s="5">
        <v>0.713415530391976</v>
      </c>
      <c r="B6594" s="5">
        <v>22954.3557957448</v>
      </c>
      <c r="C6594" s="5">
        <v>1.24648296509866</v>
      </c>
      <c r="D6594" s="5">
        <v>61271.8473692683</v>
      </c>
      <c r="E6594" s="2">
        <f t="shared" si="206"/>
        <v>0.533067434706684</v>
      </c>
      <c r="F6594" s="2">
        <f t="shared" si="207"/>
        <v>38317.4915735235</v>
      </c>
    </row>
    <row r="6595" spans="1:6">
      <c r="A6595" s="5">
        <v>0.730781022604968</v>
      </c>
      <c r="B6595" s="5">
        <v>20314.2929961065</v>
      </c>
      <c r="C6595" s="5">
        <v>1.24165928159173</v>
      </c>
      <c r="D6595" s="5">
        <v>57685.3096837146</v>
      </c>
      <c r="E6595" s="2">
        <f t="shared" si="206"/>
        <v>0.510878258986762</v>
      </c>
      <c r="F6595" s="2">
        <f t="shared" si="207"/>
        <v>37371.0166876081</v>
      </c>
    </row>
    <row r="6596" spans="1:6">
      <c r="A6596" s="5">
        <v>0.691310170804879</v>
      </c>
      <c r="B6596" s="5">
        <v>21008.0008703215</v>
      </c>
      <c r="C6596" s="5">
        <v>1.21659448854919</v>
      </c>
      <c r="D6596" s="5">
        <v>59191.0383245851</v>
      </c>
      <c r="E6596" s="2">
        <f t="shared" ref="E6596:E6659" si="208">C6596-A6596</f>
        <v>0.525284317744311</v>
      </c>
      <c r="F6596" s="2">
        <f t="shared" ref="F6596:F6659" si="209">D6596-B6596</f>
        <v>38183.0374542636</v>
      </c>
    </row>
    <row r="6597" spans="1:6">
      <c r="A6597" s="5">
        <v>0.700918977049043</v>
      </c>
      <c r="B6597" s="5">
        <v>23410.7537376342</v>
      </c>
      <c r="C6597" s="5">
        <v>1.22180167797142</v>
      </c>
      <c r="D6597" s="5">
        <v>63514.6654714211</v>
      </c>
      <c r="E6597" s="2">
        <f t="shared" si="208"/>
        <v>0.520882700922377</v>
      </c>
      <c r="F6597" s="2">
        <f t="shared" si="209"/>
        <v>40103.9117337869</v>
      </c>
    </row>
    <row r="6598" spans="1:6">
      <c r="A6598" s="5">
        <v>0.691309782843241</v>
      </c>
      <c r="B6598" s="5">
        <v>17104.8613620288</v>
      </c>
      <c r="C6598" s="5">
        <v>1.19004237541035</v>
      </c>
      <c r="D6598" s="5">
        <v>53834.204470247</v>
      </c>
      <c r="E6598" s="2">
        <f t="shared" si="208"/>
        <v>0.498732592567109</v>
      </c>
      <c r="F6598" s="2">
        <f t="shared" si="209"/>
        <v>36729.3431082182</v>
      </c>
    </row>
    <row r="6599" spans="1:6">
      <c r="A6599" s="5">
        <v>0.693849881364799</v>
      </c>
      <c r="B6599" s="5">
        <v>25190.7805802976</v>
      </c>
      <c r="C6599" s="5">
        <v>1.20089308766524</v>
      </c>
      <c r="D6599" s="5">
        <v>63580.1130296222</v>
      </c>
      <c r="E6599" s="2">
        <f t="shared" si="208"/>
        <v>0.507043206300441</v>
      </c>
      <c r="F6599" s="2">
        <f t="shared" si="209"/>
        <v>38389.3324493246</v>
      </c>
    </row>
    <row r="6600" spans="1:6">
      <c r="A6600" s="5">
        <v>0.700369295289726</v>
      </c>
      <c r="B6600" s="5">
        <v>17199.7894419154</v>
      </c>
      <c r="C6600" s="5">
        <v>1.18427060445491</v>
      </c>
      <c r="D6600" s="5">
        <v>55429.1942286047</v>
      </c>
      <c r="E6600" s="2">
        <f t="shared" si="208"/>
        <v>0.483901309165184</v>
      </c>
      <c r="F6600" s="2">
        <f t="shared" si="209"/>
        <v>38229.4047866893</v>
      </c>
    </row>
    <row r="6601" spans="1:6">
      <c r="A6601" s="5">
        <v>0.695515082063257</v>
      </c>
      <c r="B6601" s="5">
        <v>19746.3951246895</v>
      </c>
      <c r="C6601" s="5">
        <v>1.21136845025758</v>
      </c>
      <c r="D6601" s="5">
        <v>57814.4360501287</v>
      </c>
      <c r="E6601" s="2">
        <f t="shared" si="208"/>
        <v>0.515853368194323</v>
      </c>
      <c r="F6601" s="2">
        <f t="shared" si="209"/>
        <v>38068.0409254392</v>
      </c>
    </row>
    <row r="6602" spans="1:6">
      <c r="A6602" s="5">
        <v>0.688699856005173</v>
      </c>
      <c r="B6602" s="5">
        <v>20277.0446563139</v>
      </c>
      <c r="C6602" s="5">
        <v>1.20385369833239</v>
      </c>
      <c r="D6602" s="5">
        <v>56543.7557391646</v>
      </c>
      <c r="E6602" s="2">
        <f t="shared" si="208"/>
        <v>0.515153842327217</v>
      </c>
      <c r="F6602" s="2">
        <f t="shared" si="209"/>
        <v>36266.7110828507</v>
      </c>
    </row>
    <row r="6603" spans="1:6">
      <c r="A6603" s="5">
        <v>0.608142723182211</v>
      </c>
      <c r="B6603" s="5">
        <v>20490.4996315344</v>
      </c>
      <c r="C6603" s="5">
        <v>1.03960939416416</v>
      </c>
      <c r="D6603" s="5">
        <v>56705.9098639836</v>
      </c>
      <c r="E6603" s="2">
        <f t="shared" si="208"/>
        <v>0.431466670981949</v>
      </c>
      <c r="F6603" s="2">
        <f t="shared" si="209"/>
        <v>36215.4102324492</v>
      </c>
    </row>
    <row r="6604" spans="1:6">
      <c r="A6604" s="5">
        <v>0.704282592591975</v>
      </c>
      <c r="B6604" s="5">
        <v>16992.670302933</v>
      </c>
      <c r="C6604" s="5">
        <v>1.218183041835</v>
      </c>
      <c r="D6604" s="5">
        <v>52501.2796114632</v>
      </c>
      <c r="E6604" s="2">
        <f t="shared" si="208"/>
        <v>0.513900449243025</v>
      </c>
      <c r="F6604" s="2">
        <f t="shared" si="209"/>
        <v>35508.6093085302</v>
      </c>
    </row>
    <row r="6605" spans="1:6">
      <c r="A6605" s="5">
        <v>0.713663967328507</v>
      </c>
      <c r="B6605" s="5">
        <v>24013.8205086104</v>
      </c>
      <c r="C6605" s="5">
        <v>1.19854687074977</v>
      </c>
      <c r="D6605" s="5">
        <v>64514.6743497092</v>
      </c>
      <c r="E6605" s="2">
        <f t="shared" si="208"/>
        <v>0.484882903421263</v>
      </c>
      <c r="F6605" s="2">
        <f t="shared" si="209"/>
        <v>40500.8538410988</v>
      </c>
    </row>
    <row r="6606" spans="1:6">
      <c r="A6606" s="5">
        <v>0.70997191012606</v>
      </c>
      <c r="B6606" s="5">
        <v>19816.2162522717</v>
      </c>
      <c r="C6606" s="5">
        <v>1.24760739010467</v>
      </c>
      <c r="D6606" s="5">
        <v>57517.9542179495</v>
      </c>
      <c r="E6606" s="2">
        <f t="shared" si="208"/>
        <v>0.53763547997861</v>
      </c>
      <c r="F6606" s="2">
        <f t="shared" si="209"/>
        <v>37701.7379656778</v>
      </c>
    </row>
    <row r="6607" spans="1:6">
      <c r="A6607" s="5">
        <v>0.710204057532562</v>
      </c>
      <c r="B6607" s="5">
        <v>15334.2130126953</v>
      </c>
      <c r="C6607" s="5">
        <v>1.2330951595124</v>
      </c>
      <c r="D6607" s="5">
        <v>49949.7289149564</v>
      </c>
      <c r="E6607" s="2">
        <f t="shared" si="208"/>
        <v>0.522891101979838</v>
      </c>
      <c r="F6607" s="2">
        <f t="shared" si="209"/>
        <v>34615.5159022611</v>
      </c>
    </row>
    <row r="6608" spans="1:6">
      <c r="A6608" s="5">
        <v>0.659076260631842</v>
      </c>
      <c r="B6608" s="5">
        <v>21623.09849641</v>
      </c>
      <c r="C6608" s="5">
        <v>1.12973205388882</v>
      </c>
      <c r="D6608" s="5">
        <v>59479.5672381931</v>
      </c>
      <c r="E6608" s="2">
        <f t="shared" si="208"/>
        <v>0.470655793256978</v>
      </c>
      <c r="F6608" s="2">
        <f t="shared" si="209"/>
        <v>37856.4687417831</v>
      </c>
    </row>
    <row r="6609" spans="1:6">
      <c r="A6609" s="5">
        <v>0.696679195886957</v>
      </c>
      <c r="B6609" s="5">
        <v>23286.5278811033</v>
      </c>
      <c r="C6609" s="5">
        <v>1.20828036727895</v>
      </c>
      <c r="D6609" s="5">
        <v>62468.2246888224</v>
      </c>
      <c r="E6609" s="2">
        <f t="shared" si="208"/>
        <v>0.511601171391993</v>
      </c>
      <c r="F6609" s="2">
        <f t="shared" si="209"/>
        <v>39181.6968077191</v>
      </c>
    </row>
    <row r="6610" spans="1:6">
      <c r="A6610" s="5">
        <v>0.696669309650038</v>
      </c>
      <c r="B6610" s="5">
        <v>18299.7738755889</v>
      </c>
      <c r="C6610" s="5">
        <v>1.19588702215859</v>
      </c>
      <c r="D6610" s="5">
        <v>53706.3820469299</v>
      </c>
      <c r="E6610" s="2">
        <f t="shared" si="208"/>
        <v>0.499217712508552</v>
      </c>
      <c r="F6610" s="2">
        <f t="shared" si="209"/>
        <v>35406.608171341</v>
      </c>
    </row>
    <row r="6611" spans="1:6">
      <c r="A6611" s="5">
        <v>0.722973124213401</v>
      </c>
      <c r="B6611" s="5">
        <v>14289.9048612794</v>
      </c>
      <c r="C6611" s="5">
        <v>1.24365541215244</v>
      </c>
      <c r="D6611" s="5">
        <v>49158.7351076993</v>
      </c>
      <c r="E6611" s="2">
        <f t="shared" si="208"/>
        <v>0.520682287939039</v>
      </c>
      <c r="F6611" s="2">
        <f t="shared" si="209"/>
        <v>34868.8302464199</v>
      </c>
    </row>
    <row r="6612" spans="1:6">
      <c r="A6612" s="5">
        <v>0.710479481251984</v>
      </c>
      <c r="B6612" s="5">
        <v>21730.7115964459</v>
      </c>
      <c r="C6612" s="5">
        <v>1.26675397127083</v>
      </c>
      <c r="D6612" s="5">
        <v>61374.0735326272</v>
      </c>
      <c r="E6612" s="2">
        <f t="shared" si="208"/>
        <v>0.556274490018846</v>
      </c>
      <c r="F6612" s="2">
        <f t="shared" si="209"/>
        <v>39643.3619361813</v>
      </c>
    </row>
    <row r="6613" spans="1:6">
      <c r="A6613" s="5">
        <v>0.700583929877684</v>
      </c>
      <c r="B6613" s="5">
        <v>16482.9142534904</v>
      </c>
      <c r="C6613" s="5">
        <v>1.19052573276292</v>
      </c>
      <c r="D6613" s="5">
        <v>52076.4928113715</v>
      </c>
      <c r="E6613" s="2">
        <f t="shared" si="208"/>
        <v>0.489941802885236</v>
      </c>
      <c r="F6613" s="2">
        <f t="shared" si="209"/>
        <v>35593.5785578811</v>
      </c>
    </row>
    <row r="6614" spans="1:6">
      <c r="A6614" s="5">
        <v>0.720704492731973</v>
      </c>
      <c r="B6614" s="5">
        <v>21153.7061596661</v>
      </c>
      <c r="C6614" s="5">
        <v>1.23130755955605</v>
      </c>
      <c r="D6614" s="5">
        <v>58828.2031677294</v>
      </c>
      <c r="E6614" s="2">
        <f t="shared" si="208"/>
        <v>0.510603066824077</v>
      </c>
      <c r="F6614" s="2">
        <f t="shared" si="209"/>
        <v>37674.4970080633</v>
      </c>
    </row>
    <row r="6615" spans="1:6">
      <c r="A6615" s="5">
        <v>0.696405903738751</v>
      </c>
      <c r="B6615" s="5">
        <v>25100.0754076796</v>
      </c>
      <c r="C6615" s="5">
        <v>1.18356805713552</v>
      </c>
      <c r="D6615" s="5">
        <v>61844.04793343</v>
      </c>
      <c r="E6615" s="2">
        <f t="shared" si="208"/>
        <v>0.487162153396769</v>
      </c>
      <c r="F6615" s="2">
        <f t="shared" si="209"/>
        <v>36743.9725257504</v>
      </c>
    </row>
    <row r="6616" spans="1:6">
      <c r="A6616" s="5">
        <v>0.691239158255443</v>
      </c>
      <c r="B6616" s="5">
        <v>21277.8894747427</v>
      </c>
      <c r="C6616" s="5">
        <v>1.19566266789809</v>
      </c>
      <c r="D6616" s="5">
        <v>59515.8904921575</v>
      </c>
      <c r="E6616" s="2">
        <f t="shared" si="208"/>
        <v>0.504423509642647</v>
      </c>
      <c r="F6616" s="2">
        <f t="shared" si="209"/>
        <v>38238.0010174148</v>
      </c>
    </row>
    <row r="6617" spans="1:6">
      <c r="A6617" s="5">
        <v>0.747282566232255</v>
      </c>
      <c r="B6617" s="5">
        <v>16456.7215079196</v>
      </c>
      <c r="C6617" s="5">
        <v>1.31054330015567</v>
      </c>
      <c r="D6617" s="5">
        <v>52646.9271669788</v>
      </c>
      <c r="E6617" s="2">
        <f t="shared" si="208"/>
        <v>0.563260733923415</v>
      </c>
      <c r="F6617" s="2">
        <f t="shared" si="209"/>
        <v>36190.2056590592</v>
      </c>
    </row>
    <row r="6618" spans="1:6">
      <c r="A6618" s="5">
        <v>0.703447187383697</v>
      </c>
      <c r="B6618" s="5">
        <v>21991.279753887</v>
      </c>
      <c r="C6618" s="5">
        <v>1.22212697905968</v>
      </c>
      <c r="D6618" s="5">
        <v>60944.5177537483</v>
      </c>
      <c r="E6618" s="2">
        <f t="shared" si="208"/>
        <v>0.518679791675983</v>
      </c>
      <c r="F6618" s="2">
        <f t="shared" si="209"/>
        <v>38953.2379998613</v>
      </c>
    </row>
    <row r="6619" spans="1:6">
      <c r="A6619" s="5">
        <v>0.714556260055336</v>
      </c>
      <c r="B6619" s="5">
        <v>16124.9338181719</v>
      </c>
      <c r="C6619" s="5">
        <v>1.20344687082635</v>
      </c>
      <c r="D6619" s="5">
        <v>52193.7632923959</v>
      </c>
      <c r="E6619" s="2">
        <f t="shared" si="208"/>
        <v>0.488890610771014</v>
      </c>
      <c r="F6619" s="2">
        <f t="shared" si="209"/>
        <v>36068.829474224</v>
      </c>
    </row>
    <row r="6620" spans="1:6">
      <c r="A6620" s="5">
        <v>0.718763545139145</v>
      </c>
      <c r="B6620" s="5">
        <v>16306.4864394987</v>
      </c>
      <c r="C6620" s="5">
        <v>1.2450207762002</v>
      </c>
      <c r="D6620" s="5">
        <v>53171.9006434912</v>
      </c>
      <c r="E6620" s="2">
        <f t="shared" si="208"/>
        <v>0.526257231061055</v>
      </c>
      <c r="F6620" s="2">
        <f t="shared" si="209"/>
        <v>36865.4142039925</v>
      </c>
    </row>
    <row r="6621" spans="1:6">
      <c r="A6621" s="5">
        <v>0.65898698315497</v>
      </c>
      <c r="B6621" s="5">
        <v>20455.3553979267</v>
      </c>
      <c r="C6621" s="5">
        <v>1.15613332757788</v>
      </c>
      <c r="D6621" s="5">
        <v>58322.2275438017</v>
      </c>
      <c r="E6621" s="2">
        <f t="shared" si="208"/>
        <v>0.49714634442291</v>
      </c>
      <c r="F6621" s="2">
        <f t="shared" si="209"/>
        <v>37866.872145875</v>
      </c>
    </row>
    <row r="6622" spans="1:6">
      <c r="A6622" s="5">
        <v>0.656729051267386</v>
      </c>
      <c r="B6622" s="5">
        <v>25154.5483675881</v>
      </c>
      <c r="C6622" s="5">
        <v>1.1256981526367</v>
      </c>
      <c r="D6622" s="5">
        <v>62319.4313655238</v>
      </c>
      <c r="E6622" s="2">
        <f t="shared" si="208"/>
        <v>0.468969101369314</v>
      </c>
      <c r="F6622" s="2">
        <f t="shared" si="209"/>
        <v>37164.8829979357</v>
      </c>
    </row>
    <row r="6623" spans="1:6">
      <c r="A6623" s="5">
        <v>0.743472175452935</v>
      </c>
      <c r="B6623" s="5">
        <v>24269.2213487367</v>
      </c>
      <c r="C6623" s="5">
        <v>1.25071429434829</v>
      </c>
      <c r="D6623" s="5">
        <v>59421.8425973737</v>
      </c>
      <c r="E6623" s="2">
        <f t="shared" si="208"/>
        <v>0.507242118895355</v>
      </c>
      <c r="F6623" s="2">
        <f t="shared" si="209"/>
        <v>35152.621248637</v>
      </c>
    </row>
    <row r="6624" spans="1:6">
      <c r="A6624" s="5">
        <v>0.682357922725567</v>
      </c>
      <c r="B6624" s="5">
        <v>24007.0158575244</v>
      </c>
      <c r="C6624" s="5">
        <v>1.21554961648259</v>
      </c>
      <c r="D6624" s="5">
        <v>62478.0961627286</v>
      </c>
      <c r="E6624" s="2">
        <f t="shared" si="208"/>
        <v>0.533191693757023</v>
      </c>
      <c r="F6624" s="2">
        <f t="shared" si="209"/>
        <v>38471.0803052042</v>
      </c>
    </row>
    <row r="6625" spans="1:6">
      <c r="A6625" s="5">
        <v>0.739533668858454</v>
      </c>
      <c r="B6625" s="5">
        <v>24782.1819121351</v>
      </c>
      <c r="C6625" s="5">
        <v>1.31539658430635</v>
      </c>
      <c r="D6625" s="5">
        <v>63894.1176680493</v>
      </c>
      <c r="E6625" s="2">
        <f t="shared" si="208"/>
        <v>0.575862915447896</v>
      </c>
      <c r="F6625" s="2">
        <f t="shared" si="209"/>
        <v>39111.9357559142</v>
      </c>
    </row>
    <row r="6626" spans="1:6">
      <c r="A6626" s="5">
        <v>0.658262077574159</v>
      </c>
      <c r="B6626" s="5">
        <v>19370.5489876055</v>
      </c>
      <c r="C6626" s="5">
        <v>1.11547946234946</v>
      </c>
      <c r="D6626" s="5">
        <v>55103.324700958</v>
      </c>
      <c r="E6626" s="2">
        <f t="shared" si="208"/>
        <v>0.457217384775301</v>
      </c>
      <c r="F6626" s="2">
        <f t="shared" si="209"/>
        <v>35732.7757133525</v>
      </c>
    </row>
    <row r="6627" spans="1:6">
      <c r="A6627" s="5">
        <v>0.739703814788296</v>
      </c>
      <c r="B6627" s="5">
        <v>17628.4950936354</v>
      </c>
      <c r="C6627" s="5">
        <v>1.29250140598935</v>
      </c>
      <c r="D6627" s="5">
        <v>52423.7966787394</v>
      </c>
      <c r="E6627" s="2">
        <f t="shared" si="208"/>
        <v>0.552797591201054</v>
      </c>
      <c r="F6627" s="2">
        <f t="shared" si="209"/>
        <v>34795.301585104</v>
      </c>
    </row>
    <row r="6628" spans="1:6">
      <c r="A6628" s="5">
        <v>0.737765726672771</v>
      </c>
      <c r="B6628" s="5">
        <v>15164.461370689</v>
      </c>
      <c r="C6628" s="5">
        <v>1.27766070162479</v>
      </c>
      <c r="D6628" s="5">
        <v>50793.3192865564</v>
      </c>
      <c r="E6628" s="2">
        <f t="shared" si="208"/>
        <v>0.539894974952019</v>
      </c>
      <c r="F6628" s="2">
        <f t="shared" si="209"/>
        <v>35628.8579158674</v>
      </c>
    </row>
    <row r="6629" spans="1:6">
      <c r="A6629" s="5">
        <v>0.740438814826742</v>
      </c>
      <c r="B6629" s="5">
        <v>21439.5872810196</v>
      </c>
      <c r="C6629" s="5">
        <v>1.28607442250815</v>
      </c>
      <c r="D6629" s="5">
        <v>59898.598229384</v>
      </c>
      <c r="E6629" s="2">
        <f t="shared" si="208"/>
        <v>0.545635607681408</v>
      </c>
      <c r="F6629" s="2">
        <f t="shared" si="209"/>
        <v>38459.0109483644</v>
      </c>
    </row>
    <row r="6630" spans="1:6">
      <c r="A6630" s="5">
        <v>0.721481885634927</v>
      </c>
      <c r="B6630" s="5">
        <v>16994.2964776447</v>
      </c>
      <c r="C6630" s="5">
        <v>1.25632713559569</v>
      </c>
      <c r="D6630" s="5">
        <v>53882.6483886103</v>
      </c>
      <c r="E6630" s="2">
        <f t="shared" si="208"/>
        <v>0.534845249960763</v>
      </c>
      <c r="F6630" s="2">
        <f t="shared" si="209"/>
        <v>36888.3519109656</v>
      </c>
    </row>
    <row r="6631" spans="1:6">
      <c r="A6631" s="5">
        <v>0.680213866634558</v>
      </c>
      <c r="B6631" s="5">
        <v>18813.2192774078</v>
      </c>
      <c r="C6631" s="5">
        <v>1.16838495184378</v>
      </c>
      <c r="D6631" s="5">
        <v>57579.702942805</v>
      </c>
      <c r="E6631" s="2">
        <f t="shared" si="208"/>
        <v>0.488171085209222</v>
      </c>
      <c r="F6631" s="2">
        <f t="shared" si="209"/>
        <v>38766.4836653972</v>
      </c>
    </row>
    <row r="6632" spans="1:6">
      <c r="A6632" s="5">
        <v>0.724295444116326</v>
      </c>
      <c r="B6632" s="5">
        <v>13968.3004161101</v>
      </c>
      <c r="C6632" s="5">
        <v>1.26988969381985</v>
      </c>
      <c r="D6632" s="5">
        <v>49670.6324944797</v>
      </c>
      <c r="E6632" s="2">
        <f t="shared" si="208"/>
        <v>0.545594249703524</v>
      </c>
      <c r="F6632" s="2">
        <f t="shared" si="209"/>
        <v>35702.3320783696</v>
      </c>
    </row>
    <row r="6633" spans="1:6">
      <c r="A6633" s="5">
        <v>0.650995504132874</v>
      </c>
      <c r="B6633" s="5">
        <v>13679.1589129163</v>
      </c>
      <c r="C6633" s="5">
        <v>1.14905160146069</v>
      </c>
      <c r="D6633" s="5">
        <v>48849.1053096115</v>
      </c>
      <c r="E6633" s="2">
        <f t="shared" si="208"/>
        <v>0.498056097327816</v>
      </c>
      <c r="F6633" s="2">
        <f t="shared" si="209"/>
        <v>35169.9463966952</v>
      </c>
    </row>
    <row r="6634" spans="1:6">
      <c r="A6634" s="5">
        <v>0.705974653004709</v>
      </c>
      <c r="B6634" s="5">
        <v>18539.7380876946</v>
      </c>
      <c r="C6634" s="5">
        <v>1.21560716335868</v>
      </c>
      <c r="D6634" s="5">
        <v>53669.0297986305</v>
      </c>
      <c r="E6634" s="2">
        <f t="shared" si="208"/>
        <v>0.509632510353971</v>
      </c>
      <c r="F6634" s="2">
        <f t="shared" si="209"/>
        <v>35129.2917109359</v>
      </c>
    </row>
    <row r="6635" spans="1:6">
      <c r="A6635" s="5">
        <v>0.755626637239678</v>
      </c>
      <c r="B6635" s="5">
        <v>14693.8224980894</v>
      </c>
      <c r="C6635" s="5">
        <v>1.36359262345096</v>
      </c>
      <c r="D6635" s="5">
        <v>52422.2231144605</v>
      </c>
      <c r="E6635" s="2">
        <f t="shared" si="208"/>
        <v>0.607965986211282</v>
      </c>
      <c r="F6635" s="2">
        <f t="shared" si="209"/>
        <v>37728.4006163711</v>
      </c>
    </row>
    <row r="6636" spans="1:6">
      <c r="A6636" s="5">
        <v>0.746785888156532</v>
      </c>
      <c r="B6636" s="5">
        <v>22364.435407578</v>
      </c>
      <c r="C6636" s="5">
        <v>1.29485775505564</v>
      </c>
      <c r="D6636" s="5">
        <v>60351.8134699616</v>
      </c>
      <c r="E6636" s="2">
        <f t="shared" si="208"/>
        <v>0.548071866899108</v>
      </c>
      <c r="F6636" s="2">
        <f t="shared" si="209"/>
        <v>37987.3780623836</v>
      </c>
    </row>
    <row r="6637" spans="1:6">
      <c r="A6637" s="5">
        <v>0.68358714084863</v>
      </c>
      <c r="B6637" s="5">
        <v>14208.1271130166</v>
      </c>
      <c r="C6637" s="5">
        <v>1.19204233472213</v>
      </c>
      <c r="D6637" s="5">
        <v>49608.4655959447</v>
      </c>
      <c r="E6637" s="2">
        <f t="shared" si="208"/>
        <v>0.5084551938735</v>
      </c>
      <c r="F6637" s="2">
        <f t="shared" si="209"/>
        <v>35400.3384829281</v>
      </c>
    </row>
    <row r="6638" spans="1:6">
      <c r="A6638" s="5">
        <v>0.709867179661245</v>
      </c>
      <c r="B6638" s="5">
        <v>19400.4144884284</v>
      </c>
      <c r="C6638" s="5">
        <v>1.23943722558148</v>
      </c>
      <c r="D6638" s="5">
        <v>55263.4734441582</v>
      </c>
      <c r="E6638" s="2">
        <f t="shared" si="208"/>
        <v>0.529570045920235</v>
      </c>
      <c r="F6638" s="2">
        <f t="shared" si="209"/>
        <v>35863.0589557298</v>
      </c>
    </row>
    <row r="6639" spans="1:6">
      <c r="A6639" s="5">
        <v>0.74502635014739</v>
      </c>
      <c r="B6639" s="5">
        <v>19383.0712830211</v>
      </c>
      <c r="C6639" s="5">
        <v>1.30234028880375</v>
      </c>
      <c r="D6639" s="5">
        <v>54619.2486625939</v>
      </c>
      <c r="E6639" s="2">
        <f t="shared" si="208"/>
        <v>0.55731393865636</v>
      </c>
      <c r="F6639" s="2">
        <f t="shared" si="209"/>
        <v>35236.1773795728</v>
      </c>
    </row>
    <row r="6640" spans="1:6">
      <c r="A6640" s="5">
        <v>0.702266758239765</v>
      </c>
      <c r="B6640" s="5">
        <v>22300.7235245863</v>
      </c>
      <c r="C6640" s="5">
        <v>1.21691759341561</v>
      </c>
      <c r="D6640" s="5">
        <v>60711.2795265479</v>
      </c>
      <c r="E6640" s="2">
        <f t="shared" si="208"/>
        <v>0.514650835175845</v>
      </c>
      <c r="F6640" s="2">
        <f t="shared" si="209"/>
        <v>38410.5560019616</v>
      </c>
    </row>
    <row r="6641" spans="1:6">
      <c r="A6641" s="5">
        <v>0.729943612823541</v>
      </c>
      <c r="B6641" s="5">
        <v>25326.4278014553</v>
      </c>
      <c r="C6641" s="5">
        <v>1.25577277068439</v>
      </c>
      <c r="D6641" s="5">
        <v>64879.0450450868</v>
      </c>
      <c r="E6641" s="2">
        <f t="shared" si="208"/>
        <v>0.525829157860849</v>
      </c>
      <c r="F6641" s="2">
        <f t="shared" si="209"/>
        <v>39552.6172436315</v>
      </c>
    </row>
    <row r="6642" spans="1:6">
      <c r="A6642" s="5">
        <v>0.704712631892121</v>
      </c>
      <c r="B6642" s="5">
        <v>18367.7855238705</v>
      </c>
      <c r="C6642" s="5">
        <v>1.21363508040225</v>
      </c>
      <c r="D6642" s="5">
        <v>54649.2191508585</v>
      </c>
      <c r="E6642" s="2">
        <f t="shared" si="208"/>
        <v>0.508922448510129</v>
      </c>
      <c r="F6642" s="2">
        <f t="shared" si="209"/>
        <v>36281.433626988</v>
      </c>
    </row>
    <row r="6643" spans="1:6">
      <c r="A6643" s="5">
        <v>0.738761575437975</v>
      </c>
      <c r="B6643" s="5">
        <v>19853.8569974764</v>
      </c>
      <c r="C6643" s="5">
        <v>1.30294873766352</v>
      </c>
      <c r="D6643" s="5">
        <v>55228.2360385914</v>
      </c>
      <c r="E6643" s="2">
        <f t="shared" si="208"/>
        <v>0.564187162225545</v>
      </c>
      <c r="F6643" s="2">
        <f t="shared" si="209"/>
        <v>35374.379041115</v>
      </c>
    </row>
    <row r="6644" spans="1:6">
      <c r="A6644" s="5">
        <v>0.684215787093269</v>
      </c>
      <c r="B6644" s="5">
        <v>20655.2391660976</v>
      </c>
      <c r="C6644" s="5">
        <v>1.19678999477701</v>
      </c>
      <c r="D6644" s="5">
        <v>59867.4345607276</v>
      </c>
      <c r="E6644" s="2">
        <f t="shared" si="208"/>
        <v>0.512574207683741</v>
      </c>
      <c r="F6644" s="2">
        <f t="shared" si="209"/>
        <v>39212.19539463</v>
      </c>
    </row>
    <row r="6645" spans="1:6">
      <c r="A6645" s="5">
        <v>0.694483784638964</v>
      </c>
      <c r="B6645" s="5">
        <v>23895.7450442993</v>
      </c>
      <c r="C6645" s="5">
        <v>1.1929322668126</v>
      </c>
      <c r="D6645" s="5">
        <v>61098.2396053942</v>
      </c>
      <c r="E6645" s="2">
        <f t="shared" si="208"/>
        <v>0.498448482173636</v>
      </c>
      <c r="F6645" s="2">
        <f t="shared" si="209"/>
        <v>37202.4945610949</v>
      </c>
    </row>
    <row r="6646" spans="1:6">
      <c r="A6646" s="5">
        <v>0.707561879422391</v>
      </c>
      <c r="B6646" s="5">
        <v>14607.4139317166</v>
      </c>
      <c r="C6646" s="5">
        <v>1.20505533416242</v>
      </c>
      <c r="D6646" s="5">
        <v>50674.4193133657</v>
      </c>
      <c r="E6646" s="2">
        <f t="shared" si="208"/>
        <v>0.497493454740029</v>
      </c>
      <c r="F6646" s="2">
        <f t="shared" si="209"/>
        <v>36067.0053816491</v>
      </c>
    </row>
    <row r="6647" spans="1:6">
      <c r="A6647" s="5">
        <v>0.701443172672581</v>
      </c>
      <c r="B6647" s="5">
        <v>15064.2696989845</v>
      </c>
      <c r="C6647" s="5">
        <v>1.19920377645696</v>
      </c>
      <c r="D6647" s="5">
        <v>50338.8961729729</v>
      </c>
      <c r="E6647" s="2">
        <f t="shared" si="208"/>
        <v>0.497760603784379</v>
      </c>
      <c r="F6647" s="2">
        <f t="shared" si="209"/>
        <v>35274.6264739884</v>
      </c>
    </row>
    <row r="6648" spans="1:6">
      <c r="A6648" s="5">
        <v>0.661527045676157</v>
      </c>
      <c r="B6648" s="5">
        <v>17647.742296582</v>
      </c>
      <c r="C6648" s="5">
        <v>1.1540388912363</v>
      </c>
      <c r="D6648" s="5">
        <v>54845.000747794</v>
      </c>
      <c r="E6648" s="2">
        <f t="shared" si="208"/>
        <v>0.492511845560143</v>
      </c>
      <c r="F6648" s="2">
        <f t="shared" si="209"/>
        <v>37197.258451212</v>
      </c>
    </row>
    <row r="6649" spans="1:6">
      <c r="A6649" s="5">
        <v>0.67409604660751</v>
      </c>
      <c r="B6649" s="5">
        <v>20136.8928986331</v>
      </c>
      <c r="C6649" s="5">
        <v>1.17568014844264</v>
      </c>
      <c r="D6649" s="5">
        <v>58004.8675163165</v>
      </c>
      <c r="E6649" s="2">
        <f t="shared" si="208"/>
        <v>0.50158410183513</v>
      </c>
      <c r="F6649" s="2">
        <f t="shared" si="209"/>
        <v>37867.9746176834</v>
      </c>
    </row>
    <row r="6650" spans="1:6">
      <c r="A6650" s="5">
        <v>0.725777484117578</v>
      </c>
      <c r="B6650" s="5">
        <v>19583.2932761797</v>
      </c>
      <c r="C6650" s="5">
        <v>1.2552779721258</v>
      </c>
      <c r="D6650" s="5">
        <v>55559.8265989461</v>
      </c>
      <c r="E6650" s="2">
        <f t="shared" si="208"/>
        <v>0.529500488008222</v>
      </c>
      <c r="F6650" s="2">
        <f t="shared" si="209"/>
        <v>35976.5333227664</v>
      </c>
    </row>
    <row r="6651" spans="1:6">
      <c r="A6651" s="5">
        <v>0.725188534795659</v>
      </c>
      <c r="B6651" s="5">
        <v>17862.8457885934</v>
      </c>
      <c r="C6651" s="5">
        <v>1.27483047996364</v>
      </c>
      <c r="D6651" s="5">
        <v>53089.9515841555</v>
      </c>
      <c r="E6651" s="2">
        <f t="shared" si="208"/>
        <v>0.549641945167981</v>
      </c>
      <c r="F6651" s="2">
        <f t="shared" si="209"/>
        <v>35227.1057955621</v>
      </c>
    </row>
    <row r="6652" spans="1:6">
      <c r="A6652" s="5">
        <v>0.73940396424927</v>
      </c>
      <c r="B6652" s="5">
        <v>20723.1614627549</v>
      </c>
      <c r="C6652" s="5">
        <v>1.31972431494215</v>
      </c>
      <c r="D6652" s="5">
        <v>58128.1556332612</v>
      </c>
      <c r="E6652" s="2">
        <f t="shared" si="208"/>
        <v>0.58032035069288</v>
      </c>
      <c r="F6652" s="2">
        <f t="shared" si="209"/>
        <v>37404.9941705063</v>
      </c>
    </row>
    <row r="6653" spans="1:6">
      <c r="A6653" s="5">
        <v>0.663351208197553</v>
      </c>
      <c r="B6653" s="5">
        <v>19930.0891584581</v>
      </c>
      <c r="C6653" s="5">
        <v>1.12937175519045</v>
      </c>
      <c r="D6653" s="5">
        <v>57947.3153681941</v>
      </c>
      <c r="E6653" s="2">
        <f t="shared" si="208"/>
        <v>0.466020546992897</v>
      </c>
      <c r="F6653" s="2">
        <f t="shared" si="209"/>
        <v>38017.226209736</v>
      </c>
    </row>
    <row r="6654" spans="1:6">
      <c r="A6654" s="5">
        <v>0.68290118352984</v>
      </c>
      <c r="B6654" s="5">
        <v>17808.3104108446</v>
      </c>
      <c r="C6654" s="5">
        <v>1.19443291302111</v>
      </c>
      <c r="D6654" s="5">
        <v>55438.2004036025</v>
      </c>
      <c r="E6654" s="2">
        <f t="shared" si="208"/>
        <v>0.51153172949127</v>
      </c>
      <c r="F6654" s="2">
        <f t="shared" si="209"/>
        <v>37629.8899927579</v>
      </c>
    </row>
    <row r="6655" spans="1:6">
      <c r="A6655" s="5">
        <v>0.65726232613849</v>
      </c>
      <c r="B6655" s="5">
        <v>26340.1764773067</v>
      </c>
      <c r="C6655" s="5">
        <v>1.13366845706114</v>
      </c>
      <c r="D6655" s="5">
        <v>66577.2651082085</v>
      </c>
      <c r="E6655" s="2">
        <f t="shared" si="208"/>
        <v>0.47640613092265</v>
      </c>
      <c r="F6655" s="2">
        <f t="shared" si="209"/>
        <v>40237.0886309018</v>
      </c>
    </row>
    <row r="6656" spans="1:6">
      <c r="A6656" s="5">
        <v>0.704002817265167</v>
      </c>
      <c r="B6656" s="5">
        <v>17612.1301613649</v>
      </c>
      <c r="C6656" s="5">
        <v>1.23505746908689</v>
      </c>
      <c r="D6656" s="5">
        <v>53694.8654331179</v>
      </c>
      <c r="E6656" s="2">
        <f t="shared" si="208"/>
        <v>0.531054651821723</v>
      </c>
      <c r="F6656" s="2">
        <f t="shared" si="209"/>
        <v>36082.735271753</v>
      </c>
    </row>
    <row r="6657" spans="1:6">
      <c r="A6657" s="5">
        <v>0.732289339286824</v>
      </c>
      <c r="B6657" s="5">
        <v>16058.5415795928</v>
      </c>
      <c r="C6657" s="5">
        <v>1.28495015016295</v>
      </c>
      <c r="D6657" s="5">
        <v>52511.6116840435</v>
      </c>
      <c r="E6657" s="2">
        <f t="shared" si="208"/>
        <v>0.552660810876126</v>
      </c>
      <c r="F6657" s="2">
        <f t="shared" si="209"/>
        <v>36453.0701044507</v>
      </c>
    </row>
    <row r="6658" spans="1:6">
      <c r="A6658" s="5">
        <v>0.642622251655905</v>
      </c>
      <c r="B6658" s="5">
        <v>20193.7124628753</v>
      </c>
      <c r="C6658" s="5">
        <v>1.09155864154878</v>
      </c>
      <c r="D6658" s="5">
        <v>55214.5081738579</v>
      </c>
      <c r="E6658" s="2">
        <f t="shared" si="208"/>
        <v>0.448936389892875</v>
      </c>
      <c r="F6658" s="2">
        <f t="shared" si="209"/>
        <v>35020.7957109826</v>
      </c>
    </row>
    <row r="6659" spans="1:6">
      <c r="A6659" s="5">
        <v>0.689388062920682</v>
      </c>
      <c r="B6659" s="5">
        <v>19347.9351089496</v>
      </c>
      <c r="C6659" s="5">
        <v>1.17839423407462</v>
      </c>
      <c r="D6659" s="5">
        <v>57993.3371225138</v>
      </c>
      <c r="E6659" s="2">
        <f t="shared" si="208"/>
        <v>0.489006171153938</v>
      </c>
      <c r="F6659" s="2">
        <f t="shared" si="209"/>
        <v>38645.4020135642</v>
      </c>
    </row>
    <row r="6660" spans="1:6">
      <c r="A6660" s="5">
        <v>0.659073442480708</v>
      </c>
      <c r="B6660" s="5">
        <v>19464.2948204116</v>
      </c>
      <c r="C6660" s="5">
        <v>1.12726971370153</v>
      </c>
      <c r="D6660" s="5">
        <v>57070.983985649</v>
      </c>
      <c r="E6660" s="2">
        <f t="shared" ref="E6660:E6723" si="210">C6660-A6660</f>
        <v>0.468196271220822</v>
      </c>
      <c r="F6660" s="2">
        <f t="shared" ref="F6660:F6723" si="211">D6660-B6660</f>
        <v>37606.6891652374</v>
      </c>
    </row>
    <row r="6661" spans="1:6">
      <c r="A6661" s="5">
        <v>0.695473234979662</v>
      </c>
      <c r="B6661" s="5">
        <v>22084.9337655201</v>
      </c>
      <c r="C6661" s="5">
        <v>1.20494647601644</v>
      </c>
      <c r="D6661" s="5">
        <v>59528.1634214594</v>
      </c>
      <c r="E6661" s="2">
        <f t="shared" si="210"/>
        <v>0.509473241036778</v>
      </c>
      <c r="F6661" s="2">
        <f t="shared" si="211"/>
        <v>37443.2296559393</v>
      </c>
    </row>
    <row r="6662" spans="1:6">
      <c r="A6662" s="5">
        <v>0.699351187563777</v>
      </c>
      <c r="B6662" s="5">
        <v>20302.8893048764</v>
      </c>
      <c r="C6662" s="5">
        <v>1.21152841414201</v>
      </c>
      <c r="D6662" s="5">
        <v>59009.8247113956</v>
      </c>
      <c r="E6662" s="2">
        <f t="shared" si="210"/>
        <v>0.512177226578233</v>
      </c>
      <c r="F6662" s="2">
        <f t="shared" si="211"/>
        <v>38706.9354065192</v>
      </c>
    </row>
    <row r="6663" spans="1:6">
      <c r="A6663" s="5">
        <v>0.704902503611225</v>
      </c>
      <c r="B6663" s="5">
        <v>19500.1058983448</v>
      </c>
      <c r="C6663" s="5">
        <v>1.20814350100494</v>
      </c>
      <c r="D6663" s="5">
        <v>57805.1888123263</v>
      </c>
      <c r="E6663" s="2">
        <f t="shared" si="210"/>
        <v>0.503240997393715</v>
      </c>
      <c r="F6663" s="2">
        <f t="shared" si="211"/>
        <v>38305.0829139815</v>
      </c>
    </row>
    <row r="6664" spans="1:6">
      <c r="A6664" s="5">
        <v>0.697730567434067</v>
      </c>
      <c r="B6664" s="5">
        <v>19730.8033305153</v>
      </c>
      <c r="C6664" s="5">
        <v>1.19047273248874</v>
      </c>
      <c r="D6664" s="5">
        <v>58290.1192037869</v>
      </c>
      <c r="E6664" s="2">
        <f t="shared" si="210"/>
        <v>0.492742165054673</v>
      </c>
      <c r="F6664" s="2">
        <f t="shared" si="211"/>
        <v>38559.3158732716</v>
      </c>
    </row>
    <row r="6665" spans="1:6">
      <c r="A6665" s="5">
        <v>0.705377467548386</v>
      </c>
      <c r="B6665" s="5">
        <v>18445.8572600294</v>
      </c>
      <c r="C6665" s="5">
        <v>1.22098971712361</v>
      </c>
      <c r="D6665" s="5">
        <v>55003.9128349173</v>
      </c>
      <c r="E6665" s="2">
        <f t="shared" si="210"/>
        <v>0.515612249575224</v>
      </c>
      <c r="F6665" s="2">
        <f t="shared" si="211"/>
        <v>36558.0555748879</v>
      </c>
    </row>
    <row r="6666" spans="1:6">
      <c r="A6666" s="5">
        <v>0.711088746061496</v>
      </c>
      <c r="B6666" s="5">
        <v>18624.9856365895</v>
      </c>
      <c r="C6666" s="5">
        <v>1.25691546972559</v>
      </c>
      <c r="D6666" s="5">
        <v>57029.133544325</v>
      </c>
      <c r="E6666" s="2">
        <f t="shared" si="210"/>
        <v>0.545826723664094</v>
      </c>
      <c r="F6666" s="2">
        <f t="shared" si="211"/>
        <v>38404.1479077355</v>
      </c>
    </row>
    <row r="6667" spans="1:6">
      <c r="A6667" s="5">
        <v>0.654919037376738</v>
      </c>
      <c r="B6667" s="5">
        <v>17983.8275558964</v>
      </c>
      <c r="C6667" s="5">
        <v>1.14036280475485</v>
      </c>
      <c r="D6667" s="5">
        <v>55694.8628640198</v>
      </c>
      <c r="E6667" s="2">
        <f t="shared" si="210"/>
        <v>0.485443767378112</v>
      </c>
      <c r="F6667" s="2">
        <f t="shared" si="211"/>
        <v>37711.0353081234</v>
      </c>
    </row>
    <row r="6668" spans="1:6">
      <c r="A6668" s="5">
        <v>0.650785250687601</v>
      </c>
      <c r="B6668" s="5">
        <v>22815.9178550786</v>
      </c>
      <c r="C6668" s="5">
        <v>1.13699255758902</v>
      </c>
      <c r="D6668" s="5">
        <v>61614.5292797408</v>
      </c>
      <c r="E6668" s="2">
        <f t="shared" si="210"/>
        <v>0.486207306901419</v>
      </c>
      <c r="F6668" s="2">
        <f t="shared" si="211"/>
        <v>38798.6114246622</v>
      </c>
    </row>
    <row r="6669" spans="1:6">
      <c r="A6669" s="5">
        <v>0.678394762903989</v>
      </c>
      <c r="B6669" s="5">
        <v>12318.1925696647</v>
      </c>
      <c r="C6669" s="5">
        <v>1.18153934930903</v>
      </c>
      <c r="D6669" s="5">
        <v>47594.3941162098</v>
      </c>
      <c r="E6669" s="2">
        <f t="shared" si="210"/>
        <v>0.503144586405041</v>
      </c>
      <c r="F6669" s="2">
        <f t="shared" si="211"/>
        <v>35276.2015465451</v>
      </c>
    </row>
    <row r="6670" spans="1:6">
      <c r="A6670" s="5">
        <v>0.711062218733328</v>
      </c>
      <c r="B6670" s="5">
        <v>20570.4626136599</v>
      </c>
      <c r="C6670" s="5">
        <v>1.26168219200131</v>
      </c>
      <c r="D6670" s="5">
        <v>58996.0326947002</v>
      </c>
      <c r="E6670" s="2">
        <f t="shared" si="210"/>
        <v>0.550619973267982</v>
      </c>
      <c r="F6670" s="2">
        <f t="shared" si="211"/>
        <v>38425.5700810403</v>
      </c>
    </row>
    <row r="6671" spans="1:6">
      <c r="A6671" s="5">
        <v>0.771588986710268</v>
      </c>
      <c r="B6671" s="5">
        <v>17690.5969327111</v>
      </c>
      <c r="C6671" s="5">
        <v>1.34432801787524</v>
      </c>
      <c r="D6671" s="5">
        <v>52627.6573533472</v>
      </c>
      <c r="E6671" s="2">
        <f t="shared" si="210"/>
        <v>0.572739031164972</v>
      </c>
      <c r="F6671" s="2">
        <f t="shared" si="211"/>
        <v>34937.0604206361</v>
      </c>
    </row>
    <row r="6672" spans="1:6">
      <c r="A6672" s="5">
        <v>0.671372654472171</v>
      </c>
      <c r="B6672" s="5">
        <v>17372.1688856038</v>
      </c>
      <c r="C6672" s="5">
        <v>1.18815352897535</v>
      </c>
      <c r="D6672" s="5">
        <v>55231.1504682938</v>
      </c>
      <c r="E6672" s="2">
        <f t="shared" si="210"/>
        <v>0.516780874503179</v>
      </c>
      <c r="F6672" s="2">
        <f t="shared" si="211"/>
        <v>37858.98158269</v>
      </c>
    </row>
    <row r="6673" spans="1:6">
      <c r="A6673" s="5">
        <v>0.714706090514981</v>
      </c>
      <c r="B6673" s="5">
        <v>22686.6484080238</v>
      </c>
      <c r="C6673" s="5">
        <v>1.22018736750909</v>
      </c>
      <c r="D6673" s="5">
        <v>62781.3152413207</v>
      </c>
      <c r="E6673" s="2">
        <f t="shared" si="210"/>
        <v>0.505481276994109</v>
      </c>
      <c r="F6673" s="2">
        <f t="shared" si="211"/>
        <v>40094.6668332969</v>
      </c>
    </row>
    <row r="6674" spans="1:6">
      <c r="A6674" s="5">
        <v>0.717336834654831</v>
      </c>
      <c r="B6674" s="5">
        <v>22064.427132631</v>
      </c>
      <c r="C6674" s="5">
        <v>1.21929691608007</v>
      </c>
      <c r="D6674" s="5">
        <v>60339.6154758505</v>
      </c>
      <c r="E6674" s="2">
        <f t="shared" si="210"/>
        <v>0.501960081425239</v>
      </c>
      <c r="F6674" s="2">
        <f t="shared" si="211"/>
        <v>38275.1883432195</v>
      </c>
    </row>
    <row r="6675" spans="1:6">
      <c r="A6675" s="5">
        <v>0.739936992874062</v>
      </c>
      <c r="B6675" s="5">
        <v>19256.7543326249</v>
      </c>
      <c r="C6675" s="5">
        <v>1.262802719114</v>
      </c>
      <c r="D6675" s="5">
        <v>57046.1122567121</v>
      </c>
      <c r="E6675" s="2">
        <f t="shared" si="210"/>
        <v>0.522865726239938</v>
      </c>
      <c r="F6675" s="2">
        <f t="shared" si="211"/>
        <v>37789.3579240872</v>
      </c>
    </row>
    <row r="6676" spans="1:6">
      <c r="A6676" s="5">
        <v>0.731662869910929</v>
      </c>
      <c r="B6676" s="5">
        <v>18930.0622588694</v>
      </c>
      <c r="C6676" s="5">
        <v>1.2622984929441</v>
      </c>
      <c r="D6676" s="5">
        <v>57016.6043463227</v>
      </c>
      <c r="E6676" s="2">
        <f t="shared" si="210"/>
        <v>0.530635623033171</v>
      </c>
      <c r="F6676" s="2">
        <f t="shared" si="211"/>
        <v>38086.5420874533</v>
      </c>
    </row>
    <row r="6677" spans="1:6">
      <c r="A6677" s="5">
        <v>0.662905316813304</v>
      </c>
      <c r="B6677" s="5">
        <v>19830.514489716</v>
      </c>
      <c r="C6677" s="5">
        <v>1.11758672944622</v>
      </c>
      <c r="D6677" s="5">
        <v>55923.0792217829</v>
      </c>
      <c r="E6677" s="2">
        <f t="shared" si="210"/>
        <v>0.454681412632916</v>
      </c>
      <c r="F6677" s="2">
        <f t="shared" si="211"/>
        <v>36092.5647320669</v>
      </c>
    </row>
    <row r="6678" spans="1:6">
      <c r="A6678" s="5">
        <v>0.683611468160574</v>
      </c>
      <c r="B6678" s="5">
        <v>23984.0203909111</v>
      </c>
      <c r="C6678" s="5">
        <v>1.22417969158322</v>
      </c>
      <c r="D6678" s="5">
        <v>64120.8710451557</v>
      </c>
      <c r="E6678" s="2">
        <f t="shared" si="210"/>
        <v>0.540568223422646</v>
      </c>
      <c r="F6678" s="2">
        <f t="shared" si="211"/>
        <v>40136.8506542446</v>
      </c>
    </row>
    <row r="6679" spans="1:6">
      <c r="A6679" s="5">
        <v>0.733864906635961</v>
      </c>
      <c r="B6679" s="5">
        <v>16774.1321844057</v>
      </c>
      <c r="C6679" s="5">
        <v>1.25921160848524</v>
      </c>
      <c r="D6679" s="5">
        <v>51905.7550789631</v>
      </c>
      <c r="E6679" s="2">
        <f t="shared" si="210"/>
        <v>0.525346701849279</v>
      </c>
      <c r="F6679" s="2">
        <f t="shared" si="211"/>
        <v>35131.6228945574</v>
      </c>
    </row>
    <row r="6680" spans="1:6">
      <c r="A6680" s="5">
        <v>0.704953334937286</v>
      </c>
      <c r="B6680" s="5">
        <v>16077.2647526057</v>
      </c>
      <c r="C6680" s="5">
        <v>1.21111171392674</v>
      </c>
      <c r="D6680" s="5">
        <v>51809.1849481489</v>
      </c>
      <c r="E6680" s="2">
        <f t="shared" si="210"/>
        <v>0.506158378989454</v>
      </c>
      <c r="F6680" s="2">
        <f t="shared" si="211"/>
        <v>35731.9201955432</v>
      </c>
    </row>
    <row r="6681" spans="1:6">
      <c r="A6681" s="5">
        <v>0.681360730187919</v>
      </c>
      <c r="B6681" s="5">
        <v>17516.2116384471</v>
      </c>
      <c r="C6681" s="5">
        <v>1.18691925788503</v>
      </c>
      <c r="D6681" s="5">
        <v>54808.7291969463</v>
      </c>
      <c r="E6681" s="2">
        <f t="shared" si="210"/>
        <v>0.505558527697111</v>
      </c>
      <c r="F6681" s="2">
        <f t="shared" si="211"/>
        <v>37292.5175584992</v>
      </c>
    </row>
    <row r="6682" spans="1:6">
      <c r="A6682" s="5">
        <v>0.69067736404506</v>
      </c>
      <c r="B6682" s="5">
        <v>20296.9999785019</v>
      </c>
      <c r="C6682" s="5">
        <v>1.21273448105617</v>
      </c>
      <c r="D6682" s="5">
        <v>55886.6248896321</v>
      </c>
      <c r="E6682" s="2">
        <f t="shared" si="210"/>
        <v>0.52205711701111</v>
      </c>
      <c r="F6682" s="2">
        <f t="shared" si="211"/>
        <v>35589.6249111302</v>
      </c>
    </row>
    <row r="6683" spans="1:6">
      <c r="A6683" s="5">
        <v>0.665603630134114</v>
      </c>
      <c r="B6683" s="5">
        <v>18547.5413888947</v>
      </c>
      <c r="C6683" s="5">
        <v>1.09058837111082</v>
      </c>
      <c r="D6683" s="5">
        <v>56413.1674090285</v>
      </c>
      <c r="E6683" s="2">
        <f t="shared" si="210"/>
        <v>0.424984740976706</v>
      </c>
      <c r="F6683" s="2">
        <f t="shared" si="211"/>
        <v>37865.6260201338</v>
      </c>
    </row>
    <row r="6684" spans="1:6">
      <c r="A6684" s="5">
        <v>0.667551971989432</v>
      </c>
      <c r="B6684" s="5">
        <v>17229.7621248717</v>
      </c>
      <c r="C6684" s="5">
        <v>1.14091893011614</v>
      </c>
      <c r="D6684" s="5">
        <v>53546.5642991421</v>
      </c>
      <c r="E6684" s="2">
        <f t="shared" si="210"/>
        <v>0.473366958126708</v>
      </c>
      <c r="F6684" s="2">
        <f t="shared" si="211"/>
        <v>36316.8021742704</v>
      </c>
    </row>
    <row r="6685" spans="1:6">
      <c r="A6685" s="5">
        <v>0.675521924738028</v>
      </c>
      <c r="B6685" s="5">
        <v>18222.0001787971</v>
      </c>
      <c r="C6685" s="5">
        <v>1.19481512632696</v>
      </c>
      <c r="D6685" s="5">
        <v>56757.230977739</v>
      </c>
      <c r="E6685" s="2">
        <f t="shared" si="210"/>
        <v>0.519293201588932</v>
      </c>
      <c r="F6685" s="2">
        <f t="shared" si="211"/>
        <v>38535.2307989419</v>
      </c>
    </row>
    <row r="6686" spans="1:6">
      <c r="A6686" s="5">
        <v>0.734873355340748</v>
      </c>
      <c r="B6686" s="5">
        <v>21038.8873868337</v>
      </c>
      <c r="C6686" s="5">
        <v>1.30235687591493</v>
      </c>
      <c r="D6686" s="5">
        <v>57801.1296008851</v>
      </c>
      <c r="E6686" s="2">
        <f t="shared" si="210"/>
        <v>0.567483520574182</v>
      </c>
      <c r="F6686" s="2">
        <f t="shared" si="211"/>
        <v>36762.2422140514</v>
      </c>
    </row>
    <row r="6687" spans="1:6">
      <c r="A6687" s="5">
        <v>0.711839990731496</v>
      </c>
      <c r="B6687" s="5">
        <v>20219.9494598408</v>
      </c>
      <c r="C6687" s="5">
        <v>1.20583456845225</v>
      </c>
      <c r="D6687" s="5">
        <v>58045.3726905206</v>
      </c>
      <c r="E6687" s="2">
        <f t="shared" si="210"/>
        <v>0.493994577720754</v>
      </c>
      <c r="F6687" s="2">
        <f t="shared" si="211"/>
        <v>37825.4232306798</v>
      </c>
    </row>
    <row r="6688" spans="1:6">
      <c r="A6688" s="5">
        <v>0.689278262793222</v>
      </c>
      <c r="B6688" s="5">
        <v>19890.6331964034</v>
      </c>
      <c r="C6688" s="5">
        <v>1.1934516841999</v>
      </c>
      <c r="D6688" s="5">
        <v>57537.789401525</v>
      </c>
      <c r="E6688" s="2">
        <f t="shared" si="210"/>
        <v>0.504173421406678</v>
      </c>
      <c r="F6688" s="2">
        <f t="shared" si="211"/>
        <v>37647.1562051216</v>
      </c>
    </row>
    <row r="6689" spans="1:6">
      <c r="A6689" s="5">
        <v>0.677016742771576</v>
      </c>
      <c r="B6689" s="5">
        <v>20525.3479803484</v>
      </c>
      <c r="C6689" s="5">
        <v>1.13889834989465</v>
      </c>
      <c r="D6689" s="5">
        <v>56519.4654078627</v>
      </c>
      <c r="E6689" s="2">
        <f t="shared" si="210"/>
        <v>0.461881607123074</v>
      </c>
      <c r="F6689" s="2">
        <f t="shared" si="211"/>
        <v>35994.1174275143</v>
      </c>
    </row>
    <row r="6690" spans="1:6">
      <c r="A6690" s="5">
        <v>0.722901559128055</v>
      </c>
      <c r="B6690" s="5">
        <v>19449.505854727</v>
      </c>
      <c r="C6690" s="5">
        <v>1.28861085605009</v>
      </c>
      <c r="D6690" s="5">
        <v>56644.3236947526</v>
      </c>
      <c r="E6690" s="2">
        <f t="shared" si="210"/>
        <v>0.565709296922035</v>
      </c>
      <c r="F6690" s="2">
        <f t="shared" si="211"/>
        <v>37194.8178400256</v>
      </c>
    </row>
    <row r="6691" spans="1:6">
      <c r="A6691" s="5">
        <v>0.741173046084534</v>
      </c>
      <c r="B6691" s="5">
        <v>25390.1396557371</v>
      </c>
      <c r="C6691" s="5">
        <v>1.30153989937284</v>
      </c>
      <c r="D6691" s="5">
        <v>62481.9316862949</v>
      </c>
      <c r="E6691" s="2">
        <f t="shared" si="210"/>
        <v>0.560366853288306</v>
      </c>
      <c r="F6691" s="2">
        <f t="shared" si="211"/>
        <v>37091.7920305578</v>
      </c>
    </row>
    <row r="6692" spans="1:6">
      <c r="A6692" s="5">
        <v>0.753086047211656</v>
      </c>
      <c r="B6692" s="5">
        <v>21517.2060384768</v>
      </c>
      <c r="C6692" s="5">
        <v>1.31771405716182</v>
      </c>
      <c r="D6692" s="5">
        <v>60100.6931190599</v>
      </c>
      <c r="E6692" s="2">
        <f t="shared" si="210"/>
        <v>0.564628009950164</v>
      </c>
      <c r="F6692" s="2">
        <f t="shared" si="211"/>
        <v>38583.4870805831</v>
      </c>
    </row>
    <row r="6693" spans="1:6">
      <c r="A6693" s="5">
        <v>0.737831078756492</v>
      </c>
      <c r="B6693" s="5">
        <v>23453.8223548038</v>
      </c>
      <c r="C6693" s="5">
        <v>1.269274401171</v>
      </c>
      <c r="D6693" s="5">
        <v>62524.8151390157</v>
      </c>
      <c r="E6693" s="2">
        <f t="shared" si="210"/>
        <v>0.531443322414508</v>
      </c>
      <c r="F6693" s="2">
        <f t="shared" si="211"/>
        <v>39070.9927842119</v>
      </c>
    </row>
    <row r="6694" spans="1:6">
      <c r="A6694" s="5">
        <v>0.711805204057238</v>
      </c>
      <c r="B6694" s="5">
        <v>17169.9200790106</v>
      </c>
      <c r="C6694" s="5">
        <v>1.26702101255</v>
      </c>
      <c r="D6694" s="5">
        <v>52686.0178686762</v>
      </c>
      <c r="E6694" s="2">
        <f t="shared" si="210"/>
        <v>0.555215808492762</v>
      </c>
      <c r="F6694" s="2">
        <f t="shared" si="211"/>
        <v>35516.0977896656</v>
      </c>
    </row>
    <row r="6695" spans="1:6">
      <c r="A6695" s="5">
        <v>0.686991702051961</v>
      </c>
      <c r="B6695" s="5">
        <v>17326.0407256074</v>
      </c>
      <c r="C6695" s="5">
        <v>1.18441281374207</v>
      </c>
      <c r="D6695" s="5">
        <v>54894.9399413421</v>
      </c>
      <c r="E6695" s="2">
        <f t="shared" si="210"/>
        <v>0.497421111690109</v>
      </c>
      <c r="F6695" s="2">
        <f t="shared" si="211"/>
        <v>37568.8992157347</v>
      </c>
    </row>
    <row r="6696" spans="1:6">
      <c r="A6696" s="5">
        <v>0.731858211563309</v>
      </c>
      <c r="B6696" s="5">
        <v>17787.3176096033</v>
      </c>
      <c r="C6696" s="5">
        <v>1.32603845939156</v>
      </c>
      <c r="D6696" s="5">
        <v>55881.0575890918</v>
      </c>
      <c r="E6696" s="2">
        <f t="shared" si="210"/>
        <v>0.594180247828251</v>
      </c>
      <c r="F6696" s="2">
        <f t="shared" si="211"/>
        <v>38093.7399794885</v>
      </c>
    </row>
    <row r="6697" spans="1:6">
      <c r="A6697" s="5">
        <v>0.724200485593195</v>
      </c>
      <c r="B6697" s="5">
        <v>26700.2167290968</v>
      </c>
      <c r="C6697" s="5">
        <v>1.2341301579009</v>
      </c>
      <c r="D6697" s="5">
        <v>64886.8781726853</v>
      </c>
      <c r="E6697" s="2">
        <f t="shared" si="210"/>
        <v>0.509929672307705</v>
      </c>
      <c r="F6697" s="2">
        <f t="shared" si="211"/>
        <v>38186.6614435885</v>
      </c>
    </row>
    <row r="6698" spans="1:6">
      <c r="A6698" s="5">
        <v>0.690737853276824</v>
      </c>
      <c r="B6698" s="5">
        <v>15058.8217919887</v>
      </c>
      <c r="C6698" s="5">
        <v>1.21015761308138</v>
      </c>
      <c r="D6698" s="5">
        <v>51392.7831692284</v>
      </c>
      <c r="E6698" s="2">
        <f t="shared" si="210"/>
        <v>0.519419759804556</v>
      </c>
      <c r="F6698" s="2">
        <f t="shared" si="211"/>
        <v>36333.9613772397</v>
      </c>
    </row>
    <row r="6699" spans="1:6">
      <c r="A6699" s="5">
        <v>0.714596674010208</v>
      </c>
      <c r="B6699" s="5">
        <v>18675.7505540445</v>
      </c>
      <c r="C6699" s="5">
        <v>1.24638978371506</v>
      </c>
      <c r="D6699" s="5">
        <v>55815.2475517203</v>
      </c>
      <c r="E6699" s="2">
        <f t="shared" si="210"/>
        <v>0.531793109704852</v>
      </c>
      <c r="F6699" s="2">
        <f t="shared" si="211"/>
        <v>37139.4969976758</v>
      </c>
    </row>
    <row r="6700" spans="1:6">
      <c r="A6700" s="5">
        <v>0.667553255298134</v>
      </c>
      <c r="B6700" s="5">
        <v>17754.2375917406</v>
      </c>
      <c r="C6700" s="5">
        <v>1.16184015005721</v>
      </c>
      <c r="D6700" s="5">
        <v>55121.837068007</v>
      </c>
      <c r="E6700" s="2">
        <f t="shared" si="210"/>
        <v>0.494286894759076</v>
      </c>
      <c r="F6700" s="2">
        <f t="shared" si="211"/>
        <v>37367.5994762664</v>
      </c>
    </row>
    <row r="6701" spans="1:6">
      <c r="A6701" s="5">
        <v>0.664081384742778</v>
      </c>
      <c r="B6701" s="5">
        <v>17543.6251844024</v>
      </c>
      <c r="C6701" s="5">
        <v>1.14572287634298</v>
      </c>
      <c r="D6701" s="5">
        <v>55111.266792497</v>
      </c>
      <c r="E6701" s="2">
        <f t="shared" si="210"/>
        <v>0.481641491600202</v>
      </c>
      <c r="F6701" s="2">
        <f t="shared" si="211"/>
        <v>37567.6416080946</v>
      </c>
    </row>
    <row r="6702" spans="1:6">
      <c r="A6702" s="5">
        <v>0.712241652064885</v>
      </c>
      <c r="B6702" s="5">
        <v>22073.320525776</v>
      </c>
      <c r="C6702" s="5">
        <v>1.2502753435406</v>
      </c>
      <c r="D6702" s="5">
        <v>61511.8606022454</v>
      </c>
      <c r="E6702" s="2">
        <f t="shared" si="210"/>
        <v>0.538033691475715</v>
      </c>
      <c r="F6702" s="2">
        <f t="shared" si="211"/>
        <v>39438.5400764694</v>
      </c>
    </row>
    <row r="6703" spans="1:6">
      <c r="A6703" s="5">
        <v>0.702538540418541</v>
      </c>
      <c r="B6703" s="5">
        <v>20899.5593280731</v>
      </c>
      <c r="C6703" s="5">
        <v>1.23398139546087</v>
      </c>
      <c r="D6703" s="5">
        <v>57436.3637571628</v>
      </c>
      <c r="E6703" s="2">
        <f t="shared" si="210"/>
        <v>0.531442855042329</v>
      </c>
      <c r="F6703" s="2">
        <f t="shared" si="211"/>
        <v>36536.8044290897</v>
      </c>
    </row>
    <row r="6704" spans="1:6">
      <c r="A6704" s="5">
        <v>0.717633176674594</v>
      </c>
      <c r="B6704" s="5">
        <v>21166.9473799401</v>
      </c>
      <c r="C6704" s="5">
        <v>1.273716631764</v>
      </c>
      <c r="D6704" s="5">
        <v>60615.953196559</v>
      </c>
      <c r="E6704" s="2">
        <f t="shared" si="210"/>
        <v>0.556083455089406</v>
      </c>
      <c r="F6704" s="2">
        <f t="shared" si="211"/>
        <v>39449.0058166189</v>
      </c>
    </row>
    <row r="6705" spans="1:6">
      <c r="A6705" s="5">
        <v>0.700772124696721</v>
      </c>
      <c r="B6705" s="5">
        <v>16940.8841346444</v>
      </c>
      <c r="C6705" s="5">
        <v>1.23418159764334</v>
      </c>
      <c r="D6705" s="5">
        <v>53308.9669880455</v>
      </c>
      <c r="E6705" s="2">
        <f t="shared" si="210"/>
        <v>0.533409472946619</v>
      </c>
      <c r="F6705" s="2">
        <f t="shared" si="211"/>
        <v>36368.0828534011</v>
      </c>
    </row>
    <row r="6706" spans="1:6">
      <c r="A6706" s="5">
        <v>0.713000741810604</v>
      </c>
      <c r="B6706" s="5">
        <v>21860.9387213168</v>
      </c>
      <c r="C6706" s="5">
        <v>1.23917733897599</v>
      </c>
      <c r="D6706" s="5">
        <v>59979.5208938077</v>
      </c>
      <c r="E6706" s="2">
        <f t="shared" si="210"/>
        <v>0.526176597165386</v>
      </c>
      <c r="F6706" s="2">
        <f t="shared" si="211"/>
        <v>38118.5821724909</v>
      </c>
    </row>
    <row r="6707" spans="1:6">
      <c r="A6707" s="5">
        <v>0.694272271102288</v>
      </c>
      <c r="B6707" s="5">
        <v>15478.2534123416</v>
      </c>
      <c r="C6707" s="5">
        <v>1.1679870901233</v>
      </c>
      <c r="D6707" s="5">
        <v>50994.5267341167</v>
      </c>
      <c r="E6707" s="2">
        <f t="shared" si="210"/>
        <v>0.473714819021012</v>
      </c>
      <c r="F6707" s="2">
        <f t="shared" si="211"/>
        <v>35516.2733217751</v>
      </c>
    </row>
    <row r="6708" spans="1:6">
      <c r="A6708" s="5">
        <v>0.683894342697528</v>
      </c>
      <c r="B6708" s="5">
        <v>22092.8738011672</v>
      </c>
      <c r="C6708" s="5">
        <v>1.20310502716312</v>
      </c>
      <c r="D6708" s="5">
        <v>61489.5443226988</v>
      </c>
      <c r="E6708" s="2">
        <f t="shared" si="210"/>
        <v>0.519210684465592</v>
      </c>
      <c r="F6708" s="2">
        <f t="shared" si="211"/>
        <v>39396.6705215316</v>
      </c>
    </row>
    <row r="6709" spans="1:6">
      <c r="A6709" s="5">
        <v>0.710097620062065</v>
      </c>
      <c r="B6709" s="5">
        <v>17592.8724049945</v>
      </c>
      <c r="C6709" s="5">
        <v>1.18231370840416</v>
      </c>
      <c r="D6709" s="5">
        <v>52393.6072713557</v>
      </c>
      <c r="E6709" s="2">
        <f t="shared" si="210"/>
        <v>0.472216088342095</v>
      </c>
      <c r="F6709" s="2">
        <f t="shared" si="211"/>
        <v>34800.7348663612</v>
      </c>
    </row>
    <row r="6710" spans="1:6">
      <c r="A6710" s="5">
        <v>0.713604708279081</v>
      </c>
      <c r="B6710" s="5">
        <v>22435.5268865536</v>
      </c>
      <c r="C6710" s="5">
        <v>1.22545729065679</v>
      </c>
      <c r="D6710" s="5">
        <v>59628.4159151221</v>
      </c>
      <c r="E6710" s="2">
        <f t="shared" si="210"/>
        <v>0.511852582377709</v>
      </c>
      <c r="F6710" s="2">
        <f t="shared" si="211"/>
        <v>37192.8890285685</v>
      </c>
    </row>
    <row r="6711" spans="1:6">
      <c r="A6711" s="5">
        <v>0.714417280438202</v>
      </c>
      <c r="B6711" s="5">
        <v>19917.9631671603</v>
      </c>
      <c r="C6711" s="5">
        <v>1.21852077401422</v>
      </c>
      <c r="D6711" s="5">
        <v>55068.4015708621</v>
      </c>
      <c r="E6711" s="2">
        <f t="shared" si="210"/>
        <v>0.504103493576018</v>
      </c>
      <c r="F6711" s="2">
        <f t="shared" si="211"/>
        <v>35150.4384037018</v>
      </c>
    </row>
    <row r="6712" spans="1:6">
      <c r="A6712" s="5">
        <v>0.697043433044499</v>
      </c>
      <c r="B6712" s="5">
        <v>17664.4543875472</v>
      </c>
      <c r="C6712" s="5">
        <v>1.20925246626437</v>
      </c>
      <c r="D6712" s="5">
        <v>54297.7519048914</v>
      </c>
      <c r="E6712" s="2">
        <f t="shared" si="210"/>
        <v>0.512209033219871</v>
      </c>
      <c r="F6712" s="2">
        <f t="shared" si="211"/>
        <v>36633.2975173442</v>
      </c>
    </row>
    <row r="6713" spans="1:6">
      <c r="A6713" s="5">
        <v>0.657605474026725</v>
      </c>
      <c r="B6713" s="5">
        <v>15937.8252413362</v>
      </c>
      <c r="C6713" s="5">
        <v>1.15202668016051</v>
      </c>
      <c r="D6713" s="5">
        <v>53002.103444126</v>
      </c>
      <c r="E6713" s="2">
        <f t="shared" si="210"/>
        <v>0.494421206133785</v>
      </c>
      <c r="F6713" s="2">
        <f t="shared" si="211"/>
        <v>37064.2782027898</v>
      </c>
    </row>
    <row r="6714" spans="1:6">
      <c r="A6714" s="5">
        <v>0.715371090928278</v>
      </c>
      <c r="B6714" s="5">
        <v>16906.7682514449</v>
      </c>
      <c r="C6714" s="5">
        <v>1.23815395212494</v>
      </c>
      <c r="D6714" s="5">
        <v>55231.9964243435</v>
      </c>
      <c r="E6714" s="2">
        <f t="shared" si="210"/>
        <v>0.522782861196662</v>
      </c>
      <c r="F6714" s="2">
        <f t="shared" si="211"/>
        <v>38325.2281728986</v>
      </c>
    </row>
    <row r="6715" spans="1:6">
      <c r="A6715" s="5">
        <v>0.697304669191796</v>
      </c>
      <c r="B6715" s="5">
        <v>18243.8289398578</v>
      </c>
      <c r="C6715" s="5">
        <v>1.19323683948324</v>
      </c>
      <c r="D6715" s="5">
        <v>54432.5573298088</v>
      </c>
      <c r="E6715" s="2">
        <f t="shared" si="210"/>
        <v>0.495932170291444</v>
      </c>
      <c r="F6715" s="2">
        <f t="shared" si="211"/>
        <v>36188.728389951</v>
      </c>
    </row>
    <row r="6716" spans="1:6">
      <c r="A6716" s="5">
        <v>0.642305634125736</v>
      </c>
      <c r="B6716" s="5">
        <v>17909.3589790125</v>
      </c>
      <c r="C6716" s="5">
        <v>1.11194739905241</v>
      </c>
      <c r="D6716" s="5">
        <v>54721.0013067554</v>
      </c>
      <c r="E6716" s="2">
        <f t="shared" si="210"/>
        <v>0.469641764926674</v>
      </c>
      <c r="F6716" s="2">
        <f t="shared" si="211"/>
        <v>36811.6423277429</v>
      </c>
    </row>
    <row r="6717" spans="1:6">
      <c r="A6717" s="5">
        <v>0.762886522577446</v>
      </c>
      <c r="B6717" s="5">
        <v>21644.5666570298</v>
      </c>
      <c r="C6717" s="5">
        <v>1.28703213989101</v>
      </c>
      <c r="D6717" s="5">
        <v>62376.0812413182</v>
      </c>
      <c r="E6717" s="2">
        <f t="shared" si="210"/>
        <v>0.524145617313564</v>
      </c>
      <c r="F6717" s="2">
        <f t="shared" si="211"/>
        <v>40731.5145842884</v>
      </c>
    </row>
    <row r="6718" spans="1:6">
      <c r="A6718" s="5">
        <v>0.698835912930155</v>
      </c>
      <c r="B6718" s="5">
        <v>16548.0064257566</v>
      </c>
      <c r="C6718" s="5">
        <v>1.20993475309368</v>
      </c>
      <c r="D6718" s="5">
        <v>52998.2668466882</v>
      </c>
      <c r="E6718" s="2">
        <f t="shared" si="210"/>
        <v>0.511098840163525</v>
      </c>
      <c r="F6718" s="2">
        <f t="shared" si="211"/>
        <v>36450.2604209316</v>
      </c>
    </row>
    <row r="6719" spans="1:6">
      <c r="A6719" s="5">
        <v>0.674087564105952</v>
      </c>
      <c r="B6719" s="5">
        <v>22223.5862110673</v>
      </c>
      <c r="C6719" s="5">
        <v>1.14137010337529</v>
      </c>
      <c r="D6719" s="5">
        <v>60628.7251752898</v>
      </c>
      <c r="E6719" s="2">
        <f t="shared" si="210"/>
        <v>0.467282539269338</v>
      </c>
      <c r="F6719" s="2">
        <f t="shared" si="211"/>
        <v>38405.1389642225</v>
      </c>
    </row>
    <row r="6720" spans="1:6">
      <c r="A6720" s="5">
        <v>0.69986671568694</v>
      </c>
      <c r="B6720" s="5">
        <v>21440.7411828177</v>
      </c>
      <c r="C6720" s="5">
        <v>1.20171435558256</v>
      </c>
      <c r="D6720" s="5">
        <v>58615.0618986848</v>
      </c>
      <c r="E6720" s="2">
        <f t="shared" si="210"/>
        <v>0.50184763989562</v>
      </c>
      <c r="F6720" s="2">
        <f t="shared" si="211"/>
        <v>37174.3207158671</v>
      </c>
    </row>
    <row r="6721" spans="1:6">
      <c r="A6721" s="5">
        <v>0.768237584281586</v>
      </c>
      <c r="B6721" s="5">
        <v>23595.24566541</v>
      </c>
      <c r="C6721" s="5">
        <v>1.30641877544301</v>
      </c>
      <c r="D6721" s="5">
        <v>61716.8142769579</v>
      </c>
      <c r="E6721" s="2">
        <f t="shared" si="210"/>
        <v>0.538181191161424</v>
      </c>
      <c r="F6721" s="2">
        <f t="shared" si="211"/>
        <v>38121.5686115479</v>
      </c>
    </row>
    <row r="6722" spans="1:6">
      <c r="A6722" s="5">
        <v>0.638443946441361</v>
      </c>
      <c r="B6722" s="5">
        <v>18800.1495236176</v>
      </c>
      <c r="C6722" s="5">
        <v>1.10479825277798</v>
      </c>
      <c r="D6722" s="5">
        <v>55500.901795565</v>
      </c>
      <c r="E6722" s="2">
        <f t="shared" si="210"/>
        <v>0.466354306336619</v>
      </c>
      <c r="F6722" s="2">
        <f t="shared" si="211"/>
        <v>36700.7522719474</v>
      </c>
    </row>
    <row r="6723" spans="1:6">
      <c r="A6723" s="5">
        <v>0.686168267249589</v>
      </c>
      <c r="B6723" s="5">
        <v>19671.2271536022</v>
      </c>
      <c r="C6723" s="5">
        <v>1.16035816011881</v>
      </c>
      <c r="D6723" s="5">
        <v>58628.6651776971</v>
      </c>
      <c r="E6723" s="2">
        <f t="shared" si="210"/>
        <v>0.474189892869221</v>
      </c>
      <c r="F6723" s="2">
        <f t="shared" si="211"/>
        <v>38957.4380240949</v>
      </c>
    </row>
    <row r="6724" spans="1:6">
      <c r="A6724" s="5">
        <v>0.703833205578732</v>
      </c>
      <c r="B6724" s="5">
        <v>24199.0370841953</v>
      </c>
      <c r="C6724" s="5">
        <v>1.21735106628912</v>
      </c>
      <c r="D6724" s="5">
        <v>63377.9817910527</v>
      </c>
      <c r="E6724" s="2">
        <f t="shared" ref="E6724:E6787" si="212">C6724-A6724</f>
        <v>0.513517860710388</v>
      </c>
      <c r="F6724" s="2">
        <f t="shared" ref="F6724:F6787" si="213">D6724-B6724</f>
        <v>39178.9447068574</v>
      </c>
    </row>
    <row r="6725" spans="1:6">
      <c r="A6725" s="5">
        <v>0.690918625090082</v>
      </c>
      <c r="B6725" s="5">
        <v>14457.0865470666</v>
      </c>
      <c r="C6725" s="5">
        <v>1.21646559330856</v>
      </c>
      <c r="D6725" s="5">
        <v>49975.085474553</v>
      </c>
      <c r="E6725" s="2">
        <f t="shared" si="212"/>
        <v>0.525546968218478</v>
      </c>
      <c r="F6725" s="2">
        <f t="shared" si="213"/>
        <v>35517.9989274864</v>
      </c>
    </row>
    <row r="6726" spans="1:6">
      <c r="A6726" s="5">
        <v>0.709330209842909</v>
      </c>
      <c r="B6726" s="5">
        <v>19329.8071545384</v>
      </c>
      <c r="C6726" s="5">
        <v>1.19366181967364</v>
      </c>
      <c r="D6726" s="5">
        <v>56631.7718318869</v>
      </c>
      <c r="E6726" s="2">
        <f t="shared" si="212"/>
        <v>0.484331609830731</v>
      </c>
      <c r="F6726" s="2">
        <f t="shared" si="213"/>
        <v>37301.9646773485</v>
      </c>
    </row>
    <row r="6727" spans="1:6">
      <c r="A6727" s="5">
        <v>0.704361604325656</v>
      </c>
      <c r="B6727" s="5">
        <v>20815.455040226</v>
      </c>
      <c r="C6727" s="5">
        <v>1.23665189164943</v>
      </c>
      <c r="D6727" s="5">
        <v>59415.7156302175</v>
      </c>
      <c r="E6727" s="2">
        <f t="shared" si="212"/>
        <v>0.532290287323774</v>
      </c>
      <c r="F6727" s="2">
        <f t="shared" si="213"/>
        <v>38600.2605899915</v>
      </c>
    </row>
    <row r="6728" spans="1:6">
      <c r="A6728" s="5">
        <v>0.707452843695179</v>
      </c>
      <c r="B6728" s="5">
        <v>21863.32349376</v>
      </c>
      <c r="C6728" s="5">
        <v>1.24055122026263</v>
      </c>
      <c r="D6728" s="5">
        <v>56413.4229481989</v>
      </c>
      <c r="E6728" s="2">
        <f t="shared" si="212"/>
        <v>0.533098376567451</v>
      </c>
      <c r="F6728" s="2">
        <f t="shared" si="213"/>
        <v>34550.0994544389</v>
      </c>
    </row>
    <row r="6729" spans="1:6">
      <c r="A6729" s="5">
        <v>0.730458909470117</v>
      </c>
      <c r="B6729" s="5">
        <v>18239.7255334242</v>
      </c>
      <c r="C6729" s="5">
        <v>1.23370737204206</v>
      </c>
      <c r="D6729" s="5">
        <v>55531.6886384165</v>
      </c>
      <c r="E6729" s="2">
        <f t="shared" si="212"/>
        <v>0.503248462571943</v>
      </c>
      <c r="F6729" s="2">
        <f t="shared" si="213"/>
        <v>37291.9631049923</v>
      </c>
    </row>
    <row r="6730" spans="1:6">
      <c r="A6730" s="5">
        <v>0.733010237737649</v>
      </c>
      <c r="B6730" s="5">
        <v>20859.3834229365</v>
      </c>
      <c r="C6730" s="5">
        <v>1.29090833384388</v>
      </c>
      <c r="D6730" s="5">
        <v>60323.3116327003</v>
      </c>
      <c r="E6730" s="2">
        <f t="shared" si="212"/>
        <v>0.557898096106231</v>
      </c>
      <c r="F6730" s="2">
        <f t="shared" si="213"/>
        <v>39463.9282097638</v>
      </c>
    </row>
    <row r="6731" spans="1:6">
      <c r="A6731" s="5">
        <v>0.724788450596325</v>
      </c>
      <c r="B6731" s="5">
        <v>18302.8055544683</v>
      </c>
      <c r="C6731" s="5">
        <v>1.28363809446473</v>
      </c>
      <c r="D6731" s="5">
        <v>54351.8094837332</v>
      </c>
      <c r="E6731" s="2">
        <f t="shared" si="212"/>
        <v>0.558849643868405</v>
      </c>
      <c r="F6731" s="2">
        <f t="shared" si="213"/>
        <v>36049.0039292649</v>
      </c>
    </row>
    <row r="6732" spans="1:6">
      <c r="A6732" s="5">
        <v>0.703970628614314</v>
      </c>
      <c r="B6732" s="5">
        <v>25781.3133621201</v>
      </c>
      <c r="C6732" s="5">
        <v>1.23487626707956</v>
      </c>
      <c r="D6732" s="5">
        <v>65793.9753193273</v>
      </c>
      <c r="E6732" s="2">
        <f t="shared" si="212"/>
        <v>0.530905638465246</v>
      </c>
      <c r="F6732" s="2">
        <f t="shared" si="213"/>
        <v>40012.6619572072</v>
      </c>
    </row>
    <row r="6733" spans="1:6">
      <c r="A6733" s="5">
        <v>0.677838320456275</v>
      </c>
      <c r="B6733" s="5">
        <v>21486.9170372242</v>
      </c>
      <c r="C6733" s="5">
        <v>1.17727253238322</v>
      </c>
      <c r="D6733" s="5">
        <v>58082.8452131313</v>
      </c>
      <c r="E6733" s="2">
        <f t="shared" si="212"/>
        <v>0.499434211926945</v>
      </c>
      <c r="F6733" s="2">
        <f t="shared" si="213"/>
        <v>36595.9281759071</v>
      </c>
    </row>
    <row r="6734" spans="1:6">
      <c r="A6734" s="5">
        <v>0.682353604299399</v>
      </c>
      <c r="B6734" s="5">
        <v>23658.944787493</v>
      </c>
      <c r="C6734" s="5">
        <v>1.16778316510873</v>
      </c>
      <c r="D6734" s="5">
        <v>63896.9994945455</v>
      </c>
      <c r="E6734" s="2">
        <f t="shared" si="212"/>
        <v>0.485429560809331</v>
      </c>
      <c r="F6734" s="2">
        <f t="shared" si="213"/>
        <v>40238.0547070525</v>
      </c>
    </row>
    <row r="6735" spans="1:6">
      <c r="A6735" s="5">
        <v>0.716324810312225</v>
      </c>
      <c r="B6735" s="5">
        <v>20144.8442685658</v>
      </c>
      <c r="C6735" s="5">
        <v>1.24063151827742</v>
      </c>
      <c r="D6735" s="5">
        <v>56750.5423356324</v>
      </c>
      <c r="E6735" s="2">
        <f t="shared" si="212"/>
        <v>0.524306707965195</v>
      </c>
      <c r="F6735" s="2">
        <f t="shared" si="213"/>
        <v>36605.6980670666</v>
      </c>
    </row>
    <row r="6736" spans="1:6">
      <c r="A6736" s="5">
        <v>0.735704478083811</v>
      </c>
      <c r="B6736" s="5">
        <v>21642.2869451961</v>
      </c>
      <c r="C6736" s="5">
        <v>1.2960296687974</v>
      </c>
      <c r="D6736" s="5">
        <v>59145.4405901487</v>
      </c>
      <c r="E6736" s="2">
        <f t="shared" si="212"/>
        <v>0.560325190713589</v>
      </c>
      <c r="F6736" s="2">
        <f t="shared" si="213"/>
        <v>37503.1536449526</v>
      </c>
    </row>
    <row r="6737" spans="1:6">
      <c r="A6737" s="5">
        <v>0.733374849629839</v>
      </c>
      <c r="B6737" s="5">
        <v>15318.375018565</v>
      </c>
      <c r="C6737" s="5">
        <v>1.22770075219815</v>
      </c>
      <c r="D6737" s="5">
        <v>51311.0488434588</v>
      </c>
      <c r="E6737" s="2">
        <f t="shared" si="212"/>
        <v>0.494325902568311</v>
      </c>
      <c r="F6737" s="2">
        <f t="shared" si="213"/>
        <v>35992.6738248938</v>
      </c>
    </row>
    <row r="6738" spans="1:6">
      <c r="A6738" s="5">
        <v>0.695395356696664</v>
      </c>
      <c r="B6738" s="5">
        <v>22524.8880118873</v>
      </c>
      <c r="C6738" s="5">
        <v>1.20728358681543</v>
      </c>
      <c r="D6738" s="5">
        <v>56168.2271945188</v>
      </c>
      <c r="E6738" s="2">
        <f t="shared" si="212"/>
        <v>0.511888230118766</v>
      </c>
      <c r="F6738" s="2">
        <f t="shared" si="213"/>
        <v>33643.3391826315</v>
      </c>
    </row>
    <row r="6739" spans="1:6">
      <c r="A6739" s="5">
        <v>0.740070270970921</v>
      </c>
      <c r="B6739" s="5">
        <v>21541.0759770578</v>
      </c>
      <c r="C6739" s="5">
        <v>1.27843411162248</v>
      </c>
      <c r="D6739" s="5">
        <v>61337.7634530254</v>
      </c>
      <c r="E6739" s="2">
        <f t="shared" si="212"/>
        <v>0.538363840651559</v>
      </c>
      <c r="F6739" s="2">
        <f t="shared" si="213"/>
        <v>39796.6874759676</v>
      </c>
    </row>
    <row r="6740" spans="1:6">
      <c r="A6740" s="5">
        <v>0.685203566748704</v>
      </c>
      <c r="B6740" s="5">
        <v>18313.8134645424</v>
      </c>
      <c r="C6740" s="5">
        <v>1.22721242725967</v>
      </c>
      <c r="D6740" s="5">
        <v>54463.378133947</v>
      </c>
      <c r="E6740" s="2">
        <f t="shared" si="212"/>
        <v>0.542008860510966</v>
      </c>
      <c r="F6740" s="2">
        <f t="shared" si="213"/>
        <v>36149.5646694046</v>
      </c>
    </row>
    <row r="6741" spans="1:6">
      <c r="A6741" s="5">
        <v>0.676499625749199</v>
      </c>
      <c r="B6741" s="5">
        <v>21639.3827764605</v>
      </c>
      <c r="C6741" s="5">
        <v>1.17337432418061</v>
      </c>
      <c r="D6741" s="5">
        <v>59255.7651358861</v>
      </c>
      <c r="E6741" s="2">
        <f t="shared" si="212"/>
        <v>0.496874698431411</v>
      </c>
      <c r="F6741" s="2">
        <f t="shared" si="213"/>
        <v>37616.3823594256</v>
      </c>
    </row>
    <row r="6742" spans="1:6">
      <c r="A6742" s="5">
        <v>0.672008962695219</v>
      </c>
      <c r="B6742" s="5">
        <v>23755.4779051004</v>
      </c>
      <c r="C6742" s="5">
        <v>1.15596673239737</v>
      </c>
      <c r="D6742" s="5">
        <v>60676.2150095482</v>
      </c>
      <c r="E6742" s="2">
        <f t="shared" si="212"/>
        <v>0.483957769702151</v>
      </c>
      <c r="F6742" s="2">
        <f t="shared" si="213"/>
        <v>36920.7371044478</v>
      </c>
    </row>
    <row r="6743" spans="1:6">
      <c r="A6743" s="5">
        <v>0.709983165877124</v>
      </c>
      <c r="B6743" s="5">
        <v>18856.0579329976</v>
      </c>
      <c r="C6743" s="5">
        <v>1.2245661742662</v>
      </c>
      <c r="D6743" s="5">
        <v>56040.0781765364</v>
      </c>
      <c r="E6743" s="2">
        <f t="shared" si="212"/>
        <v>0.514583008389076</v>
      </c>
      <c r="F6743" s="2">
        <f t="shared" si="213"/>
        <v>37184.0202435388</v>
      </c>
    </row>
    <row r="6744" spans="1:6">
      <c r="A6744" s="5">
        <v>0.692452449213504</v>
      </c>
      <c r="B6744" s="5">
        <v>21838.7543699231</v>
      </c>
      <c r="C6744" s="5">
        <v>1.24604146682367</v>
      </c>
      <c r="D6744" s="5">
        <v>58344.2802832416</v>
      </c>
      <c r="E6744" s="2">
        <f t="shared" si="212"/>
        <v>0.553589017610166</v>
      </c>
      <c r="F6744" s="2">
        <f t="shared" si="213"/>
        <v>36505.5259133185</v>
      </c>
    </row>
    <row r="6745" spans="1:6">
      <c r="A6745" s="5">
        <v>0.742960562677943</v>
      </c>
      <c r="B6745" s="5">
        <v>21598.640700946</v>
      </c>
      <c r="C6745" s="5">
        <v>1.3127645526048</v>
      </c>
      <c r="D6745" s="5">
        <v>60697.8916586191</v>
      </c>
      <c r="E6745" s="2">
        <f t="shared" si="212"/>
        <v>0.569803989926857</v>
      </c>
      <c r="F6745" s="2">
        <f t="shared" si="213"/>
        <v>39099.2509576731</v>
      </c>
    </row>
    <row r="6746" spans="1:6">
      <c r="A6746" s="5">
        <v>0.756824743687216</v>
      </c>
      <c r="B6746" s="5">
        <v>17820.4284062954</v>
      </c>
      <c r="C6746" s="5">
        <v>1.32250784164115</v>
      </c>
      <c r="D6746" s="5">
        <v>55799.0765472913</v>
      </c>
      <c r="E6746" s="2">
        <f t="shared" si="212"/>
        <v>0.565683097953934</v>
      </c>
      <c r="F6746" s="2">
        <f t="shared" si="213"/>
        <v>37978.6481409959</v>
      </c>
    </row>
    <row r="6747" spans="1:6">
      <c r="A6747" s="5">
        <v>0.7702260588127</v>
      </c>
      <c r="B6747" s="5">
        <v>24651.2327409771</v>
      </c>
      <c r="C6747" s="5">
        <v>1.35662601866597</v>
      </c>
      <c r="D6747" s="5">
        <v>63168.557787551</v>
      </c>
      <c r="E6747" s="2">
        <f t="shared" si="212"/>
        <v>0.58639995985327</v>
      </c>
      <c r="F6747" s="2">
        <f t="shared" si="213"/>
        <v>38517.3250465739</v>
      </c>
    </row>
    <row r="6748" spans="1:6">
      <c r="A6748" s="5">
        <v>0.722614045010873</v>
      </c>
      <c r="B6748" s="5">
        <v>21483.4338029932</v>
      </c>
      <c r="C6748" s="5">
        <v>1.23391405575642</v>
      </c>
      <c r="D6748" s="5">
        <v>60709.3960446921</v>
      </c>
      <c r="E6748" s="2">
        <f t="shared" si="212"/>
        <v>0.511300010745547</v>
      </c>
      <c r="F6748" s="2">
        <f t="shared" si="213"/>
        <v>39225.9622416989</v>
      </c>
    </row>
    <row r="6749" spans="1:6">
      <c r="A6749" s="5">
        <v>0.636654012045357</v>
      </c>
      <c r="B6749" s="5">
        <v>19549.1986189594</v>
      </c>
      <c r="C6749" s="5">
        <v>1.08758392889429</v>
      </c>
      <c r="D6749" s="5">
        <v>58055.6918650581</v>
      </c>
      <c r="E6749" s="2">
        <f t="shared" si="212"/>
        <v>0.450929916848933</v>
      </c>
      <c r="F6749" s="2">
        <f t="shared" si="213"/>
        <v>38506.4932460987</v>
      </c>
    </row>
    <row r="6750" spans="1:6">
      <c r="A6750" s="5">
        <v>0.749685541837948</v>
      </c>
      <c r="B6750" s="5">
        <v>22621.6991765975</v>
      </c>
      <c r="C6750" s="5">
        <v>1.297023007203</v>
      </c>
      <c r="D6750" s="5">
        <v>64155.4142068133</v>
      </c>
      <c r="E6750" s="2">
        <f t="shared" si="212"/>
        <v>0.547337465365052</v>
      </c>
      <c r="F6750" s="2">
        <f t="shared" si="213"/>
        <v>41533.7150302158</v>
      </c>
    </row>
    <row r="6751" spans="1:6">
      <c r="A6751" s="5">
        <v>0.723702194868816</v>
      </c>
      <c r="B6751" s="5">
        <v>24201.3124740248</v>
      </c>
      <c r="C6751" s="5">
        <v>1.25625273295472</v>
      </c>
      <c r="D6751" s="5">
        <v>62170.4487388666</v>
      </c>
      <c r="E6751" s="2">
        <f t="shared" si="212"/>
        <v>0.532550538085904</v>
      </c>
      <c r="F6751" s="2">
        <f t="shared" si="213"/>
        <v>37969.1362648418</v>
      </c>
    </row>
    <row r="6752" spans="1:6">
      <c r="A6752" s="5">
        <v>0.673098049887918</v>
      </c>
      <c r="B6752" s="5">
        <v>23753.7152758488</v>
      </c>
      <c r="C6752" s="5">
        <v>1.18968369831529</v>
      </c>
      <c r="D6752" s="5">
        <v>60290.5741805982</v>
      </c>
      <c r="E6752" s="2">
        <f t="shared" si="212"/>
        <v>0.516585648427372</v>
      </c>
      <c r="F6752" s="2">
        <f t="shared" si="213"/>
        <v>36536.8589047494</v>
      </c>
    </row>
    <row r="6753" spans="1:6">
      <c r="A6753" s="5">
        <v>0.67241970027391</v>
      </c>
      <c r="B6753" s="5">
        <v>18099.2234661931</v>
      </c>
      <c r="C6753" s="5">
        <v>1.14725390548684</v>
      </c>
      <c r="D6753" s="5">
        <v>53812.45438727</v>
      </c>
      <c r="E6753" s="2">
        <f t="shared" si="212"/>
        <v>0.47483420521293</v>
      </c>
      <c r="F6753" s="2">
        <f t="shared" si="213"/>
        <v>35713.2309210769</v>
      </c>
    </row>
    <row r="6754" spans="1:6">
      <c r="A6754" s="5">
        <v>0.683934800288896</v>
      </c>
      <c r="B6754" s="5">
        <v>18457.4023919512</v>
      </c>
      <c r="C6754" s="5">
        <v>1.19794527566221</v>
      </c>
      <c r="D6754" s="5">
        <v>54788.359375117</v>
      </c>
      <c r="E6754" s="2">
        <f t="shared" si="212"/>
        <v>0.514010475373314</v>
      </c>
      <c r="F6754" s="2">
        <f t="shared" si="213"/>
        <v>36330.9569831658</v>
      </c>
    </row>
    <row r="6755" spans="1:6">
      <c r="A6755" s="5">
        <v>0.663441286391393</v>
      </c>
      <c r="B6755" s="5">
        <v>19521.3971323597</v>
      </c>
      <c r="C6755" s="5">
        <v>1.14381157131032</v>
      </c>
      <c r="D6755" s="5">
        <v>54003.9280511877</v>
      </c>
      <c r="E6755" s="2">
        <f t="shared" si="212"/>
        <v>0.480370284918927</v>
      </c>
      <c r="F6755" s="2">
        <f t="shared" si="213"/>
        <v>34482.530918828</v>
      </c>
    </row>
    <row r="6756" spans="1:6">
      <c r="A6756" s="5">
        <v>0.681659748167285</v>
      </c>
      <c r="B6756" s="5">
        <v>16127.3509401173</v>
      </c>
      <c r="C6756" s="5">
        <v>1.1906869978616</v>
      </c>
      <c r="D6756" s="5">
        <v>52031.3762327361</v>
      </c>
      <c r="E6756" s="2">
        <f t="shared" si="212"/>
        <v>0.509027249694315</v>
      </c>
      <c r="F6756" s="2">
        <f t="shared" si="213"/>
        <v>35904.0252926188</v>
      </c>
    </row>
    <row r="6757" spans="1:6">
      <c r="A6757" s="5">
        <v>0.727983559093013</v>
      </c>
      <c r="B6757" s="5">
        <v>18410.6959632151</v>
      </c>
      <c r="C6757" s="5">
        <v>1.24992397463151</v>
      </c>
      <c r="D6757" s="5">
        <v>55168.6836941721</v>
      </c>
      <c r="E6757" s="2">
        <f t="shared" si="212"/>
        <v>0.521940415538497</v>
      </c>
      <c r="F6757" s="2">
        <f t="shared" si="213"/>
        <v>36757.987730957</v>
      </c>
    </row>
    <row r="6758" spans="1:6">
      <c r="A6758" s="5">
        <v>0.701349267761794</v>
      </c>
      <c r="B6758" s="5">
        <v>14377.8546489783</v>
      </c>
      <c r="C6758" s="5">
        <v>1.20002693433176</v>
      </c>
      <c r="D6758" s="5">
        <v>48340.348403774</v>
      </c>
      <c r="E6758" s="2">
        <f t="shared" si="212"/>
        <v>0.498677666569966</v>
      </c>
      <c r="F6758" s="2">
        <f t="shared" si="213"/>
        <v>33962.4937547957</v>
      </c>
    </row>
    <row r="6759" spans="1:6">
      <c r="A6759" s="5">
        <v>0.722713366160951</v>
      </c>
      <c r="B6759" s="5">
        <v>18087.1464959979</v>
      </c>
      <c r="C6759" s="5">
        <v>1.21309799902886</v>
      </c>
      <c r="D6759" s="5">
        <v>55057.0514875699</v>
      </c>
      <c r="E6759" s="2">
        <f t="shared" si="212"/>
        <v>0.490384632867909</v>
      </c>
      <c r="F6759" s="2">
        <f t="shared" si="213"/>
        <v>36969.904991572</v>
      </c>
    </row>
    <row r="6760" spans="1:6">
      <c r="A6760" s="5">
        <v>0.753331878550445</v>
      </c>
      <c r="B6760" s="5">
        <v>22045.045995888</v>
      </c>
      <c r="C6760" s="5">
        <v>1.31522459513532</v>
      </c>
      <c r="D6760" s="5">
        <v>61530.8920517242</v>
      </c>
      <c r="E6760" s="2">
        <f t="shared" si="212"/>
        <v>0.561892716584875</v>
      </c>
      <c r="F6760" s="2">
        <f t="shared" si="213"/>
        <v>39485.8460558362</v>
      </c>
    </row>
    <row r="6761" spans="1:6">
      <c r="A6761" s="5">
        <v>0.733496278035418</v>
      </c>
      <c r="B6761" s="5">
        <v>17100.2402023243</v>
      </c>
      <c r="C6761" s="5">
        <v>1.3064757048432</v>
      </c>
      <c r="D6761" s="5">
        <v>53882.3635414722</v>
      </c>
      <c r="E6761" s="2">
        <f t="shared" si="212"/>
        <v>0.572979426807782</v>
      </c>
      <c r="F6761" s="2">
        <f t="shared" si="213"/>
        <v>36782.1233391479</v>
      </c>
    </row>
    <row r="6762" spans="1:6">
      <c r="A6762" s="5">
        <v>0.693463816909857</v>
      </c>
      <c r="B6762" s="5">
        <v>21128.3339446695</v>
      </c>
      <c r="C6762" s="5">
        <v>1.20776613559392</v>
      </c>
      <c r="D6762" s="5">
        <v>58040.6665908343</v>
      </c>
      <c r="E6762" s="2">
        <f t="shared" si="212"/>
        <v>0.514302318684063</v>
      </c>
      <c r="F6762" s="2">
        <f t="shared" si="213"/>
        <v>36912.3326461648</v>
      </c>
    </row>
    <row r="6763" spans="1:6">
      <c r="A6763" s="5">
        <v>0.676154048997814</v>
      </c>
      <c r="B6763" s="5">
        <v>14154.9249029852</v>
      </c>
      <c r="C6763" s="5">
        <v>1.18036546707694</v>
      </c>
      <c r="D6763" s="5">
        <v>49751.5001571255</v>
      </c>
      <c r="E6763" s="2">
        <f t="shared" si="212"/>
        <v>0.504211418079126</v>
      </c>
      <c r="F6763" s="2">
        <f t="shared" si="213"/>
        <v>35596.5752541403</v>
      </c>
    </row>
    <row r="6764" spans="1:6">
      <c r="A6764" s="5">
        <v>0.692188445728528</v>
      </c>
      <c r="B6764" s="5">
        <v>17201.5817297252</v>
      </c>
      <c r="C6764" s="5">
        <v>1.20242797133186</v>
      </c>
      <c r="D6764" s="5">
        <v>52413.4059198547</v>
      </c>
      <c r="E6764" s="2">
        <f t="shared" si="212"/>
        <v>0.510239525603332</v>
      </c>
      <c r="F6764" s="2">
        <f t="shared" si="213"/>
        <v>35211.8241901295</v>
      </c>
    </row>
    <row r="6765" spans="1:6">
      <c r="A6765" s="5">
        <v>0.709622331125072</v>
      </c>
      <c r="B6765" s="5">
        <v>20105.5937296006</v>
      </c>
      <c r="C6765" s="5">
        <v>1.2362452715544</v>
      </c>
      <c r="D6765" s="5">
        <v>59671.3002961291</v>
      </c>
      <c r="E6765" s="2">
        <f t="shared" si="212"/>
        <v>0.526622940429328</v>
      </c>
      <c r="F6765" s="2">
        <f t="shared" si="213"/>
        <v>39565.7065665285</v>
      </c>
    </row>
    <row r="6766" spans="1:6">
      <c r="A6766" s="5">
        <v>0.716476964987949</v>
      </c>
      <c r="B6766" s="5">
        <v>17698.8867109604</v>
      </c>
      <c r="C6766" s="5">
        <v>1.26316190807631</v>
      </c>
      <c r="D6766" s="5">
        <v>54576.3782073787</v>
      </c>
      <c r="E6766" s="2">
        <f t="shared" si="212"/>
        <v>0.546684943088361</v>
      </c>
      <c r="F6766" s="2">
        <f t="shared" si="213"/>
        <v>36877.4914964183</v>
      </c>
    </row>
    <row r="6767" spans="1:6">
      <c r="A6767" s="5">
        <v>0.684741996448612</v>
      </c>
      <c r="B6767" s="5">
        <v>17815.9601909642</v>
      </c>
      <c r="C6767" s="5">
        <v>1.20377634825854</v>
      </c>
      <c r="D6767" s="5">
        <v>53882.9863702333</v>
      </c>
      <c r="E6767" s="2">
        <f t="shared" si="212"/>
        <v>0.519034351809928</v>
      </c>
      <c r="F6767" s="2">
        <f t="shared" si="213"/>
        <v>36067.0261792691</v>
      </c>
    </row>
    <row r="6768" spans="1:6">
      <c r="A6768" s="5">
        <v>0.696023205725654</v>
      </c>
      <c r="B6768" s="5">
        <v>19416.2528034791</v>
      </c>
      <c r="C6768" s="5">
        <v>1.18602241466585</v>
      </c>
      <c r="D6768" s="5">
        <v>57422.1218775363</v>
      </c>
      <c r="E6768" s="2">
        <f t="shared" si="212"/>
        <v>0.489999208940196</v>
      </c>
      <c r="F6768" s="2">
        <f t="shared" si="213"/>
        <v>38005.8690740572</v>
      </c>
    </row>
    <row r="6769" spans="1:6">
      <c r="A6769" s="5">
        <v>0.738510675439879</v>
      </c>
      <c r="B6769" s="5">
        <v>18563.0767462362</v>
      </c>
      <c r="C6769" s="5">
        <v>1.29049288820856</v>
      </c>
      <c r="D6769" s="5">
        <v>55372.3327345904</v>
      </c>
      <c r="E6769" s="2">
        <f t="shared" si="212"/>
        <v>0.551982212768681</v>
      </c>
      <c r="F6769" s="2">
        <f t="shared" si="213"/>
        <v>36809.2559883542</v>
      </c>
    </row>
    <row r="6770" spans="1:6">
      <c r="A6770" s="5">
        <v>0.750983647634838</v>
      </c>
      <c r="B6770" s="5">
        <v>22385.900839592</v>
      </c>
      <c r="C6770" s="5">
        <v>1.32627476482521</v>
      </c>
      <c r="D6770" s="5">
        <v>60101.0092674027</v>
      </c>
      <c r="E6770" s="2">
        <f t="shared" si="212"/>
        <v>0.575291117190372</v>
      </c>
      <c r="F6770" s="2">
        <f t="shared" si="213"/>
        <v>37715.1084278107</v>
      </c>
    </row>
    <row r="6771" spans="1:6">
      <c r="A6771" s="5">
        <v>0.650941594546378</v>
      </c>
      <c r="B6771" s="5">
        <v>21410.3065987362</v>
      </c>
      <c r="C6771" s="5">
        <v>1.1076568662399</v>
      </c>
      <c r="D6771" s="5">
        <v>59180.0749610486</v>
      </c>
      <c r="E6771" s="2">
        <f t="shared" si="212"/>
        <v>0.456715271693522</v>
      </c>
      <c r="F6771" s="2">
        <f t="shared" si="213"/>
        <v>37769.7683623124</v>
      </c>
    </row>
    <row r="6772" spans="1:6">
      <c r="A6772" s="5">
        <v>0.713850534498779</v>
      </c>
      <c r="B6772" s="5">
        <v>16334.1249021307</v>
      </c>
      <c r="C6772" s="5">
        <v>1.2353830184165</v>
      </c>
      <c r="D6772" s="5">
        <v>51829.311705368</v>
      </c>
      <c r="E6772" s="2">
        <f t="shared" si="212"/>
        <v>0.521532483917721</v>
      </c>
      <c r="F6772" s="2">
        <f t="shared" si="213"/>
        <v>35495.1868032373</v>
      </c>
    </row>
    <row r="6773" spans="1:6">
      <c r="A6773" s="5">
        <v>0.701815034738731</v>
      </c>
      <c r="B6773" s="5">
        <v>18510.104957711</v>
      </c>
      <c r="C6773" s="5">
        <v>1.21659063943385</v>
      </c>
      <c r="D6773" s="5">
        <v>56839.7356798344</v>
      </c>
      <c r="E6773" s="2">
        <f t="shared" si="212"/>
        <v>0.514775604695119</v>
      </c>
      <c r="F6773" s="2">
        <f t="shared" si="213"/>
        <v>38329.6307221234</v>
      </c>
    </row>
    <row r="6774" spans="1:6">
      <c r="A6774" s="5">
        <v>0.674806280356476</v>
      </c>
      <c r="B6774" s="5">
        <v>22129.4713939562</v>
      </c>
      <c r="C6774" s="5">
        <v>1.19003860235527</v>
      </c>
      <c r="D6774" s="5">
        <v>59283.9274038234</v>
      </c>
      <c r="E6774" s="2">
        <f t="shared" si="212"/>
        <v>0.515232321998794</v>
      </c>
      <c r="F6774" s="2">
        <f t="shared" si="213"/>
        <v>37154.4560098672</v>
      </c>
    </row>
    <row r="6775" spans="1:6">
      <c r="A6775" s="5">
        <v>0.711002632662924</v>
      </c>
      <c r="B6775" s="5">
        <v>19500.1570970812</v>
      </c>
      <c r="C6775" s="5">
        <v>1.2202138152023</v>
      </c>
      <c r="D6775" s="5">
        <v>57802.5645325374</v>
      </c>
      <c r="E6775" s="2">
        <f t="shared" si="212"/>
        <v>0.509211182539376</v>
      </c>
      <c r="F6775" s="2">
        <f t="shared" si="213"/>
        <v>38302.4074354562</v>
      </c>
    </row>
    <row r="6776" spans="1:6">
      <c r="A6776" s="5">
        <v>0.643367609045521</v>
      </c>
      <c r="B6776" s="5">
        <v>18470.1370334554</v>
      </c>
      <c r="C6776" s="5">
        <v>1.1363657565448</v>
      </c>
      <c r="D6776" s="5">
        <v>54351.4276880915</v>
      </c>
      <c r="E6776" s="2">
        <f t="shared" si="212"/>
        <v>0.492998147499279</v>
      </c>
      <c r="F6776" s="2">
        <f t="shared" si="213"/>
        <v>35881.2906546361</v>
      </c>
    </row>
    <row r="6777" spans="1:6">
      <c r="A6777" s="5">
        <v>0.736168405416072</v>
      </c>
      <c r="B6777" s="5">
        <v>27562.8156714834</v>
      </c>
      <c r="C6777" s="5">
        <v>1.2439576809421</v>
      </c>
      <c r="D6777" s="5">
        <v>68021.0086673563</v>
      </c>
      <c r="E6777" s="2">
        <f t="shared" si="212"/>
        <v>0.507789275526028</v>
      </c>
      <c r="F6777" s="2">
        <f t="shared" si="213"/>
        <v>40458.1929958729</v>
      </c>
    </row>
    <row r="6778" spans="1:6">
      <c r="A6778" s="5">
        <v>0.757484637843634</v>
      </c>
      <c r="B6778" s="5">
        <v>16141.1811930248</v>
      </c>
      <c r="C6778" s="5">
        <v>1.30893063663256</v>
      </c>
      <c r="D6778" s="5">
        <v>52085.6192305484</v>
      </c>
      <c r="E6778" s="2">
        <f t="shared" si="212"/>
        <v>0.551445998788926</v>
      </c>
      <c r="F6778" s="2">
        <f t="shared" si="213"/>
        <v>35944.4380375236</v>
      </c>
    </row>
    <row r="6779" spans="1:6">
      <c r="A6779" s="5">
        <v>0.708882123932371</v>
      </c>
      <c r="B6779" s="5">
        <v>20956.623635351</v>
      </c>
      <c r="C6779" s="5">
        <v>1.24801238431875</v>
      </c>
      <c r="D6779" s="5">
        <v>57958.6383645558</v>
      </c>
      <c r="E6779" s="2">
        <f t="shared" si="212"/>
        <v>0.539130260386379</v>
      </c>
      <c r="F6779" s="2">
        <f t="shared" si="213"/>
        <v>37002.0147292048</v>
      </c>
    </row>
    <row r="6780" spans="1:6">
      <c r="A6780" s="5">
        <v>0.754670542602843</v>
      </c>
      <c r="B6780" s="5">
        <v>22057.1790873553</v>
      </c>
      <c r="C6780" s="5">
        <v>1.32943746577137</v>
      </c>
      <c r="D6780" s="5">
        <v>60208.0429938299</v>
      </c>
      <c r="E6780" s="2">
        <f t="shared" si="212"/>
        <v>0.574766923168527</v>
      </c>
      <c r="F6780" s="2">
        <f t="shared" si="213"/>
        <v>38150.8639064746</v>
      </c>
    </row>
    <row r="6781" spans="1:6">
      <c r="A6781" s="5">
        <v>0.747040627046541</v>
      </c>
      <c r="B6781" s="5">
        <v>23510.6835566555</v>
      </c>
      <c r="C6781" s="5">
        <v>1.29190630544186</v>
      </c>
      <c r="D6781" s="5">
        <v>60828.3565416283</v>
      </c>
      <c r="E6781" s="2">
        <f t="shared" si="212"/>
        <v>0.544865678395319</v>
      </c>
      <c r="F6781" s="2">
        <f t="shared" si="213"/>
        <v>37317.6729849728</v>
      </c>
    </row>
    <row r="6782" spans="1:6">
      <c r="A6782" s="5">
        <v>0.671115071378937</v>
      </c>
      <c r="B6782" s="5">
        <v>16716.3511666694</v>
      </c>
      <c r="C6782" s="5">
        <v>1.18213818015718</v>
      </c>
      <c r="D6782" s="5">
        <v>52542.8331788783</v>
      </c>
      <c r="E6782" s="2">
        <f t="shared" si="212"/>
        <v>0.511023108778243</v>
      </c>
      <c r="F6782" s="2">
        <f t="shared" si="213"/>
        <v>35826.4820122089</v>
      </c>
    </row>
    <row r="6783" spans="1:6">
      <c r="A6783" s="5">
        <v>0.742300923331885</v>
      </c>
      <c r="B6783" s="5">
        <v>18735.1971223038</v>
      </c>
      <c r="C6783" s="5">
        <v>1.29565215517831</v>
      </c>
      <c r="D6783" s="5">
        <v>56370.6607052505</v>
      </c>
      <c r="E6783" s="2">
        <f t="shared" si="212"/>
        <v>0.553351231846425</v>
      </c>
      <c r="F6783" s="2">
        <f t="shared" si="213"/>
        <v>37635.4635829467</v>
      </c>
    </row>
    <row r="6784" spans="1:6">
      <c r="A6784" s="5">
        <v>0.765193482049514</v>
      </c>
      <c r="B6784" s="5">
        <v>18858.8106804414</v>
      </c>
      <c r="C6784" s="5">
        <v>1.32653436625937</v>
      </c>
      <c r="D6784" s="5">
        <v>55400.0347853717</v>
      </c>
      <c r="E6784" s="2">
        <f t="shared" si="212"/>
        <v>0.561340884209856</v>
      </c>
      <c r="F6784" s="2">
        <f t="shared" si="213"/>
        <v>36541.2241049303</v>
      </c>
    </row>
    <row r="6785" spans="1:6">
      <c r="A6785" s="5">
        <v>0.700251413957073</v>
      </c>
      <c r="B6785" s="5">
        <v>19812.7733816138</v>
      </c>
      <c r="C6785" s="5">
        <v>1.23286366758891</v>
      </c>
      <c r="D6785" s="5">
        <v>55360.8389373393</v>
      </c>
      <c r="E6785" s="2">
        <f t="shared" si="212"/>
        <v>0.532612253631837</v>
      </c>
      <c r="F6785" s="2">
        <f t="shared" si="213"/>
        <v>35548.0655557255</v>
      </c>
    </row>
    <row r="6786" spans="1:6">
      <c r="A6786" s="5">
        <v>0.725539415052398</v>
      </c>
      <c r="B6786" s="5">
        <v>23207.6658158942</v>
      </c>
      <c r="C6786" s="5">
        <v>1.22761906077107</v>
      </c>
      <c r="D6786" s="5">
        <v>62810.9320284517</v>
      </c>
      <c r="E6786" s="2">
        <f t="shared" si="212"/>
        <v>0.502079645718672</v>
      </c>
      <c r="F6786" s="2">
        <f t="shared" si="213"/>
        <v>39603.2662125575</v>
      </c>
    </row>
    <row r="6787" spans="1:6">
      <c r="A6787" s="5">
        <v>0.732306660423342</v>
      </c>
      <c r="B6787" s="5">
        <v>18278.5340981394</v>
      </c>
      <c r="C6787" s="5">
        <v>1.27804630270577</v>
      </c>
      <c r="D6787" s="5">
        <v>57059.104769762</v>
      </c>
      <c r="E6787" s="2">
        <f t="shared" si="212"/>
        <v>0.545739642282428</v>
      </c>
      <c r="F6787" s="2">
        <f t="shared" si="213"/>
        <v>38780.5706716226</v>
      </c>
    </row>
    <row r="6788" spans="1:6">
      <c r="A6788" s="5">
        <v>0.700561149469543</v>
      </c>
      <c r="B6788" s="5">
        <v>17015.0616243562</v>
      </c>
      <c r="C6788" s="5">
        <v>1.23164680050451</v>
      </c>
      <c r="D6788" s="5">
        <v>52783.3694675364</v>
      </c>
      <c r="E6788" s="2">
        <f t="shared" ref="E6788:E6851" si="214">C6788-A6788</f>
        <v>0.531085651034967</v>
      </c>
      <c r="F6788" s="2">
        <f t="shared" ref="F6788:F6851" si="215">D6788-B6788</f>
        <v>35768.3078431802</v>
      </c>
    </row>
    <row r="6789" spans="1:6">
      <c r="A6789" s="5">
        <v>0.696838701100025</v>
      </c>
      <c r="B6789" s="5">
        <v>20035.1783845576</v>
      </c>
      <c r="C6789" s="5">
        <v>1.19537550344567</v>
      </c>
      <c r="D6789" s="5">
        <v>56522.7015287418</v>
      </c>
      <c r="E6789" s="2">
        <f t="shared" si="214"/>
        <v>0.498536802345645</v>
      </c>
      <c r="F6789" s="2">
        <f t="shared" si="215"/>
        <v>36487.5231441842</v>
      </c>
    </row>
    <row r="6790" spans="1:6">
      <c r="A6790" s="5">
        <v>0.731026301835498</v>
      </c>
      <c r="B6790" s="5">
        <v>17144.3322413313</v>
      </c>
      <c r="C6790" s="5">
        <v>1.26143172295612</v>
      </c>
      <c r="D6790" s="5">
        <v>52266.9583288531</v>
      </c>
      <c r="E6790" s="2">
        <f t="shared" si="214"/>
        <v>0.530405421120622</v>
      </c>
      <c r="F6790" s="2">
        <f t="shared" si="215"/>
        <v>35122.6260875218</v>
      </c>
    </row>
    <row r="6791" spans="1:6">
      <c r="A6791" s="5">
        <v>0.733037474898541</v>
      </c>
      <c r="B6791" s="5">
        <v>21609.6842565379</v>
      </c>
      <c r="C6791" s="5">
        <v>1.26826979558814</v>
      </c>
      <c r="D6791" s="5">
        <v>59726.918360763</v>
      </c>
      <c r="E6791" s="2">
        <f t="shared" si="214"/>
        <v>0.535232320689599</v>
      </c>
      <c r="F6791" s="2">
        <f t="shared" si="215"/>
        <v>38117.2341042251</v>
      </c>
    </row>
    <row r="6792" spans="1:6">
      <c r="A6792" s="5">
        <v>0.684227171218568</v>
      </c>
      <c r="B6792" s="5">
        <v>23367.2998332694</v>
      </c>
      <c r="C6792" s="5">
        <v>1.21739665766293</v>
      </c>
      <c r="D6792" s="5">
        <v>60351.6796578001</v>
      </c>
      <c r="E6792" s="2">
        <f t="shared" si="214"/>
        <v>0.533169486444362</v>
      </c>
      <c r="F6792" s="2">
        <f t="shared" si="215"/>
        <v>36984.3798245307</v>
      </c>
    </row>
    <row r="6793" spans="1:6">
      <c r="A6793" s="5">
        <v>0.684864777391647</v>
      </c>
      <c r="B6793" s="5">
        <v>20685.0588003908</v>
      </c>
      <c r="C6793" s="5">
        <v>1.13392372354933</v>
      </c>
      <c r="D6793" s="5">
        <v>58016.163731365</v>
      </c>
      <c r="E6793" s="2">
        <f t="shared" si="214"/>
        <v>0.449058946157683</v>
      </c>
      <c r="F6793" s="2">
        <f t="shared" si="215"/>
        <v>37331.1049309742</v>
      </c>
    </row>
    <row r="6794" spans="1:6">
      <c r="A6794" s="5">
        <v>0.716689233749814</v>
      </c>
      <c r="B6794" s="5">
        <v>17659.7128944845</v>
      </c>
      <c r="C6794" s="5">
        <v>1.26708974620909</v>
      </c>
      <c r="D6794" s="5">
        <v>54302.6195237212</v>
      </c>
      <c r="E6794" s="2">
        <f t="shared" si="214"/>
        <v>0.550400512459276</v>
      </c>
      <c r="F6794" s="2">
        <f t="shared" si="215"/>
        <v>36642.9066292367</v>
      </c>
    </row>
    <row r="6795" spans="1:6">
      <c r="A6795" s="5">
        <v>0.681780894019923</v>
      </c>
      <c r="B6795" s="5">
        <v>22093.275769912</v>
      </c>
      <c r="C6795" s="5">
        <v>1.21966316092724</v>
      </c>
      <c r="D6795" s="5">
        <v>59654.1828888635</v>
      </c>
      <c r="E6795" s="2">
        <f t="shared" si="214"/>
        <v>0.537882266907317</v>
      </c>
      <c r="F6795" s="2">
        <f t="shared" si="215"/>
        <v>37560.9071189515</v>
      </c>
    </row>
    <row r="6796" spans="1:6">
      <c r="A6796" s="5">
        <v>0.692183310558117</v>
      </c>
      <c r="B6796" s="5">
        <v>15414.9250623681</v>
      </c>
      <c r="C6796" s="5">
        <v>1.17527284425803</v>
      </c>
      <c r="D6796" s="5">
        <v>50029.662750419</v>
      </c>
      <c r="E6796" s="2">
        <f t="shared" si="214"/>
        <v>0.483089533699913</v>
      </c>
      <c r="F6796" s="2">
        <f t="shared" si="215"/>
        <v>34614.7376880509</v>
      </c>
    </row>
    <row r="6797" spans="1:6">
      <c r="A6797" s="5">
        <v>0.765441656233155</v>
      </c>
      <c r="B6797" s="5">
        <v>25297.3970375906</v>
      </c>
      <c r="C6797" s="5">
        <v>1.34537169507473</v>
      </c>
      <c r="D6797" s="5">
        <v>66866.7074849831</v>
      </c>
      <c r="E6797" s="2">
        <f t="shared" si="214"/>
        <v>0.579930038841575</v>
      </c>
      <c r="F6797" s="2">
        <f t="shared" si="215"/>
        <v>41569.3104473925</v>
      </c>
    </row>
    <row r="6798" spans="1:6">
      <c r="A6798" s="5">
        <v>0.717046386989029</v>
      </c>
      <c r="B6798" s="5">
        <v>19302.9770444055</v>
      </c>
      <c r="C6798" s="5">
        <v>1.26171924325876</v>
      </c>
      <c r="D6798" s="5">
        <v>57620.2868443918</v>
      </c>
      <c r="E6798" s="2">
        <f t="shared" si="214"/>
        <v>0.544672856269731</v>
      </c>
      <c r="F6798" s="2">
        <f t="shared" si="215"/>
        <v>38317.3097999863</v>
      </c>
    </row>
    <row r="6799" spans="1:6">
      <c r="A6799" s="5">
        <v>0.732074940168852</v>
      </c>
      <c r="B6799" s="5">
        <v>27109.0159014824</v>
      </c>
      <c r="C6799" s="5">
        <v>1.29396552775036</v>
      </c>
      <c r="D6799" s="5">
        <v>68606.1919492987</v>
      </c>
      <c r="E6799" s="2">
        <f t="shared" si="214"/>
        <v>0.561890587581508</v>
      </c>
      <c r="F6799" s="2">
        <f t="shared" si="215"/>
        <v>41497.1760478163</v>
      </c>
    </row>
    <row r="6800" spans="1:6">
      <c r="A6800" s="5">
        <v>0.734977054200245</v>
      </c>
      <c r="B6800" s="5">
        <v>18929.0282723834</v>
      </c>
      <c r="C6800" s="5">
        <v>1.27506631733773</v>
      </c>
      <c r="D6800" s="5">
        <v>56530.4087036657</v>
      </c>
      <c r="E6800" s="2">
        <f t="shared" si="214"/>
        <v>0.540089263137485</v>
      </c>
      <c r="F6800" s="2">
        <f t="shared" si="215"/>
        <v>37601.3804312823</v>
      </c>
    </row>
    <row r="6801" spans="1:6">
      <c r="A6801" s="5">
        <v>0.709960152486359</v>
      </c>
      <c r="B6801" s="5">
        <v>17415.3464014986</v>
      </c>
      <c r="C6801" s="5">
        <v>1.23129310273808</v>
      </c>
      <c r="D6801" s="5">
        <v>54126.5105969506</v>
      </c>
      <c r="E6801" s="2">
        <f t="shared" si="214"/>
        <v>0.521332950251721</v>
      </c>
      <c r="F6801" s="2">
        <f t="shared" si="215"/>
        <v>36711.164195452</v>
      </c>
    </row>
    <row r="6802" spans="1:6">
      <c r="A6802" s="5">
        <v>0.734093917730012</v>
      </c>
      <c r="B6802" s="5">
        <v>19120.673660869</v>
      </c>
      <c r="C6802" s="5">
        <v>1.26883668936417</v>
      </c>
      <c r="D6802" s="5">
        <v>56718.124897586</v>
      </c>
      <c r="E6802" s="2">
        <f t="shared" si="214"/>
        <v>0.534742771634158</v>
      </c>
      <c r="F6802" s="2">
        <f t="shared" si="215"/>
        <v>37597.451236717</v>
      </c>
    </row>
    <row r="6803" spans="1:6">
      <c r="A6803" s="5">
        <v>0.636693777031982</v>
      </c>
      <c r="B6803" s="5">
        <v>19353.3319021479</v>
      </c>
      <c r="C6803" s="5">
        <v>1.11096617879864</v>
      </c>
      <c r="D6803" s="5">
        <v>56839.5164727786</v>
      </c>
      <c r="E6803" s="2">
        <f t="shared" si="214"/>
        <v>0.474272401766658</v>
      </c>
      <c r="F6803" s="2">
        <f t="shared" si="215"/>
        <v>37486.1845706307</v>
      </c>
    </row>
    <row r="6804" spans="1:6">
      <c r="A6804" s="5">
        <v>0.654732422801205</v>
      </c>
      <c r="B6804" s="5">
        <v>17223.2217214304</v>
      </c>
      <c r="C6804" s="5">
        <v>1.12393820215197</v>
      </c>
      <c r="D6804" s="5">
        <v>53798.8781666671</v>
      </c>
      <c r="E6804" s="2">
        <f t="shared" si="214"/>
        <v>0.469205779350765</v>
      </c>
      <c r="F6804" s="2">
        <f t="shared" si="215"/>
        <v>36575.6564452367</v>
      </c>
    </row>
    <row r="6805" spans="1:6">
      <c r="A6805" s="5">
        <v>0.698176784221033</v>
      </c>
      <c r="B6805" s="5">
        <v>21303.1051532381</v>
      </c>
      <c r="C6805" s="5">
        <v>1.23303331543324</v>
      </c>
      <c r="D6805" s="5">
        <v>58092.8109366901</v>
      </c>
      <c r="E6805" s="2">
        <f t="shared" si="214"/>
        <v>0.534856531212207</v>
      </c>
      <c r="F6805" s="2">
        <f t="shared" si="215"/>
        <v>36789.705783452</v>
      </c>
    </row>
    <row r="6806" spans="1:6">
      <c r="A6806" s="5">
        <v>0.728863708494863</v>
      </c>
      <c r="B6806" s="5">
        <v>18922.792611596</v>
      </c>
      <c r="C6806" s="5">
        <v>1.28754962905043</v>
      </c>
      <c r="D6806" s="5">
        <v>56189.838857268</v>
      </c>
      <c r="E6806" s="2">
        <f t="shared" si="214"/>
        <v>0.558685920555567</v>
      </c>
      <c r="F6806" s="2">
        <f t="shared" si="215"/>
        <v>37267.046245672</v>
      </c>
    </row>
    <row r="6807" spans="1:6">
      <c r="A6807" s="5">
        <v>0.685857435576414</v>
      </c>
      <c r="B6807" s="5">
        <v>16726.7816467513</v>
      </c>
      <c r="C6807" s="5">
        <v>1.19425154403984</v>
      </c>
      <c r="D6807" s="5">
        <v>53432.783702038</v>
      </c>
      <c r="E6807" s="2">
        <f t="shared" si="214"/>
        <v>0.508394108463426</v>
      </c>
      <c r="F6807" s="2">
        <f t="shared" si="215"/>
        <v>36706.0020552867</v>
      </c>
    </row>
    <row r="6808" spans="1:6">
      <c r="A6808" s="5">
        <v>0.696469556576572</v>
      </c>
      <c r="B6808" s="5">
        <v>18948.4279717641</v>
      </c>
      <c r="C6808" s="5">
        <v>1.23234233729177</v>
      </c>
      <c r="D6808" s="5">
        <v>57612.0325572037</v>
      </c>
      <c r="E6808" s="2">
        <f t="shared" si="214"/>
        <v>0.535872780715198</v>
      </c>
      <c r="F6808" s="2">
        <f t="shared" si="215"/>
        <v>38663.6045854396</v>
      </c>
    </row>
    <row r="6809" spans="1:6">
      <c r="A6809" s="5">
        <v>0.698297820952842</v>
      </c>
      <c r="B6809" s="5">
        <v>22104.0132947872</v>
      </c>
      <c r="C6809" s="5">
        <v>1.18529136160655</v>
      </c>
      <c r="D6809" s="5">
        <v>58303.3804519942</v>
      </c>
      <c r="E6809" s="2">
        <f t="shared" si="214"/>
        <v>0.486993540653708</v>
      </c>
      <c r="F6809" s="2">
        <f t="shared" si="215"/>
        <v>36199.367157207</v>
      </c>
    </row>
    <row r="6810" spans="1:6">
      <c r="A6810" s="5">
        <v>0.703168442338888</v>
      </c>
      <c r="B6810" s="5">
        <v>17689.6857718764</v>
      </c>
      <c r="C6810" s="5">
        <v>1.21883068599243</v>
      </c>
      <c r="D6810" s="5">
        <v>52705.3427003902</v>
      </c>
      <c r="E6810" s="2">
        <f t="shared" si="214"/>
        <v>0.515662243653542</v>
      </c>
      <c r="F6810" s="2">
        <f t="shared" si="215"/>
        <v>35015.6569285138</v>
      </c>
    </row>
    <row r="6811" spans="1:6">
      <c r="A6811" s="5">
        <v>0.73952908735802</v>
      </c>
      <c r="B6811" s="5">
        <v>21842.806075686</v>
      </c>
      <c r="C6811" s="5">
        <v>1.28692713284509</v>
      </c>
      <c r="D6811" s="5">
        <v>61998.7720572931</v>
      </c>
      <c r="E6811" s="2">
        <f t="shared" si="214"/>
        <v>0.54739804548707</v>
      </c>
      <c r="F6811" s="2">
        <f t="shared" si="215"/>
        <v>40155.9659816071</v>
      </c>
    </row>
    <row r="6812" spans="1:6">
      <c r="A6812" s="5">
        <v>0.714118038031006</v>
      </c>
      <c r="B6812" s="5">
        <v>16997.884315343</v>
      </c>
      <c r="C6812" s="5">
        <v>1.25293218191338</v>
      </c>
      <c r="D6812" s="5">
        <v>52239.0885086912</v>
      </c>
      <c r="E6812" s="2">
        <f t="shared" si="214"/>
        <v>0.538814143882374</v>
      </c>
      <c r="F6812" s="2">
        <f t="shared" si="215"/>
        <v>35241.2041933482</v>
      </c>
    </row>
    <row r="6813" spans="1:6">
      <c r="A6813" s="5">
        <v>0.718531093699735</v>
      </c>
      <c r="B6813" s="5">
        <v>17529.849989554</v>
      </c>
      <c r="C6813" s="5">
        <v>1.24848626764468</v>
      </c>
      <c r="D6813" s="5">
        <v>54784.0865876024</v>
      </c>
      <c r="E6813" s="2">
        <f t="shared" si="214"/>
        <v>0.529955173944945</v>
      </c>
      <c r="F6813" s="2">
        <f t="shared" si="215"/>
        <v>37254.2365980484</v>
      </c>
    </row>
    <row r="6814" spans="1:6">
      <c r="A6814" s="5">
        <v>0.781109149639027</v>
      </c>
      <c r="B6814" s="5">
        <v>20230.9475459406</v>
      </c>
      <c r="C6814" s="5">
        <v>1.31644339542538</v>
      </c>
      <c r="D6814" s="5">
        <v>58071.7188508802</v>
      </c>
      <c r="E6814" s="2">
        <f t="shared" si="214"/>
        <v>0.535334245786353</v>
      </c>
      <c r="F6814" s="2">
        <f t="shared" si="215"/>
        <v>37840.7713049396</v>
      </c>
    </row>
    <row r="6815" spans="1:6">
      <c r="A6815" s="5">
        <v>0.67880732195978</v>
      </c>
      <c r="B6815" s="5">
        <v>17870.2643741637</v>
      </c>
      <c r="C6815" s="5">
        <v>1.18287457375908</v>
      </c>
      <c r="D6815" s="5">
        <v>55114.6802828682</v>
      </c>
      <c r="E6815" s="2">
        <f t="shared" si="214"/>
        <v>0.5040672517993</v>
      </c>
      <c r="F6815" s="2">
        <f t="shared" si="215"/>
        <v>37244.4159087045</v>
      </c>
    </row>
    <row r="6816" spans="1:6">
      <c r="A6816" s="5">
        <v>0.660815890746768</v>
      </c>
      <c r="B6816" s="5">
        <v>15705.3485188483</v>
      </c>
      <c r="C6816" s="5">
        <v>1.12241803600452</v>
      </c>
      <c r="D6816" s="5">
        <v>51665.7426855671</v>
      </c>
      <c r="E6816" s="2">
        <f t="shared" si="214"/>
        <v>0.461602145257752</v>
      </c>
      <c r="F6816" s="2">
        <f t="shared" si="215"/>
        <v>35960.3941667188</v>
      </c>
    </row>
    <row r="6817" spans="1:6">
      <c r="A6817" s="5">
        <v>0.689284217126807</v>
      </c>
      <c r="B6817" s="5">
        <v>19191.8420899987</v>
      </c>
      <c r="C6817" s="5">
        <v>1.20063616819518</v>
      </c>
      <c r="D6817" s="5">
        <v>55332.0340099828</v>
      </c>
      <c r="E6817" s="2">
        <f t="shared" si="214"/>
        <v>0.511351951068373</v>
      </c>
      <c r="F6817" s="2">
        <f t="shared" si="215"/>
        <v>36140.1919199841</v>
      </c>
    </row>
    <row r="6818" spans="1:6">
      <c r="A6818" s="5">
        <v>0.678178778961288</v>
      </c>
      <c r="B6818" s="5">
        <v>17766.9922963303</v>
      </c>
      <c r="C6818" s="5">
        <v>1.18358371568812</v>
      </c>
      <c r="D6818" s="5">
        <v>54879.4698399913</v>
      </c>
      <c r="E6818" s="2">
        <f t="shared" si="214"/>
        <v>0.505404936726832</v>
      </c>
      <c r="F6818" s="2">
        <f t="shared" si="215"/>
        <v>37112.477543661</v>
      </c>
    </row>
    <row r="6819" spans="1:6">
      <c r="A6819" s="5">
        <v>0.643792130115787</v>
      </c>
      <c r="B6819" s="5">
        <v>19107.513905371</v>
      </c>
      <c r="C6819" s="5">
        <v>1.1026073499858</v>
      </c>
      <c r="D6819" s="5">
        <v>55833.619442036</v>
      </c>
      <c r="E6819" s="2">
        <f t="shared" si="214"/>
        <v>0.458815219870013</v>
      </c>
      <c r="F6819" s="2">
        <f t="shared" si="215"/>
        <v>36726.105536665</v>
      </c>
    </row>
    <row r="6820" spans="1:6">
      <c r="A6820" s="5">
        <v>0.730561619157726</v>
      </c>
      <c r="B6820" s="5">
        <v>18260.457548245</v>
      </c>
      <c r="C6820" s="5">
        <v>1.27978301934261</v>
      </c>
      <c r="D6820" s="5">
        <v>56974.5252378683</v>
      </c>
      <c r="E6820" s="2">
        <f t="shared" si="214"/>
        <v>0.549221400184884</v>
      </c>
      <c r="F6820" s="2">
        <f t="shared" si="215"/>
        <v>38714.0676896233</v>
      </c>
    </row>
    <row r="6821" spans="1:6">
      <c r="A6821" s="5">
        <v>0.69490400666929</v>
      </c>
      <c r="B6821" s="5">
        <v>24349.9820236141</v>
      </c>
      <c r="C6821" s="5">
        <v>1.22383868636479</v>
      </c>
      <c r="D6821" s="5">
        <v>61799.6972106466</v>
      </c>
      <c r="E6821" s="2">
        <f t="shared" si="214"/>
        <v>0.5289346796955</v>
      </c>
      <c r="F6821" s="2">
        <f t="shared" si="215"/>
        <v>37449.7151870325</v>
      </c>
    </row>
    <row r="6822" spans="1:6">
      <c r="A6822" s="5">
        <v>0.701351500520635</v>
      </c>
      <c r="B6822" s="5">
        <v>22303.1098966339</v>
      </c>
      <c r="C6822" s="5">
        <v>1.21849151747215</v>
      </c>
      <c r="D6822" s="5">
        <v>59082.3445302044</v>
      </c>
      <c r="E6822" s="2">
        <f t="shared" si="214"/>
        <v>0.517140016951515</v>
      </c>
      <c r="F6822" s="2">
        <f t="shared" si="215"/>
        <v>36779.2346335705</v>
      </c>
    </row>
    <row r="6823" spans="1:6">
      <c r="A6823" s="5">
        <v>0.715893904619959</v>
      </c>
      <c r="B6823" s="5">
        <v>16258.1911381956</v>
      </c>
      <c r="C6823" s="5">
        <v>1.23446781049262</v>
      </c>
      <c r="D6823" s="5">
        <v>53486.202365404</v>
      </c>
      <c r="E6823" s="2">
        <f t="shared" si="214"/>
        <v>0.518573905872661</v>
      </c>
      <c r="F6823" s="2">
        <f t="shared" si="215"/>
        <v>37228.0112272084</v>
      </c>
    </row>
    <row r="6824" spans="1:6">
      <c r="A6824" s="5">
        <v>0.676228692422719</v>
      </c>
      <c r="B6824" s="5">
        <v>19109.8432453722</v>
      </c>
      <c r="C6824" s="5">
        <v>1.12834913312267</v>
      </c>
      <c r="D6824" s="5">
        <v>55050.8361770033</v>
      </c>
      <c r="E6824" s="2">
        <f t="shared" si="214"/>
        <v>0.452120440699951</v>
      </c>
      <c r="F6824" s="2">
        <f t="shared" si="215"/>
        <v>35940.9929316311</v>
      </c>
    </row>
    <row r="6825" spans="1:6">
      <c r="A6825" s="5">
        <v>0.708824662615547</v>
      </c>
      <c r="B6825" s="5">
        <v>24386.8899236519</v>
      </c>
      <c r="C6825" s="5">
        <v>1.24050990342296</v>
      </c>
      <c r="D6825" s="5">
        <v>60690.733157024</v>
      </c>
      <c r="E6825" s="2">
        <f t="shared" si="214"/>
        <v>0.531685240807413</v>
      </c>
      <c r="F6825" s="2">
        <f t="shared" si="215"/>
        <v>36303.8432333721</v>
      </c>
    </row>
    <row r="6826" spans="1:6">
      <c r="A6826" s="5">
        <v>0.642096747755602</v>
      </c>
      <c r="B6826" s="5">
        <v>21927.2872194696</v>
      </c>
      <c r="C6826" s="5">
        <v>1.08222041523712</v>
      </c>
      <c r="D6826" s="5">
        <v>58527.7580192854</v>
      </c>
      <c r="E6826" s="2">
        <f t="shared" si="214"/>
        <v>0.440123667481518</v>
      </c>
      <c r="F6826" s="2">
        <f t="shared" si="215"/>
        <v>36600.4707998158</v>
      </c>
    </row>
    <row r="6827" spans="1:6">
      <c r="A6827" s="5">
        <v>0.722324674118196</v>
      </c>
      <c r="B6827" s="5">
        <v>17134.5635239428</v>
      </c>
      <c r="C6827" s="5">
        <v>1.24228426156149</v>
      </c>
      <c r="D6827" s="5">
        <v>52942.5535025881</v>
      </c>
      <c r="E6827" s="2">
        <f t="shared" si="214"/>
        <v>0.519959587443294</v>
      </c>
      <c r="F6827" s="2">
        <f t="shared" si="215"/>
        <v>35807.9899786453</v>
      </c>
    </row>
    <row r="6828" spans="1:6">
      <c r="A6828" s="5">
        <v>0.766098230255566</v>
      </c>
      <c r="B6828" s="5">
        <v>17415.1552002304</v>
      </c>
      <c r="C6828" s="5">
        <v>1.31183725702451</v>
      </c>
      <c r="D6828" s="5">
        <v>53460.0234213418</v>
      </c>
      <c r="E6828" s="2">
        <f t="shared" si="214"/>
        <v>0.545739026768944</v>
      </c>
      <c r="F6828" s="2">
        <f t="shared" si="215"/>
        <v>36044.8682211114</v>
      </c>
    </row>
    <row r="6829" spans="1:6">
      <c r="A6829" s="5">
        <v>0.714414350092235</v>
      </c>
      <c r="B6829" s="5">
        <v>14433.2735183215</v>
      </c>
      <c r="C6829" s="5">
        <v>1.25207874497026</v>
      </c>
      <c r="D6829" s="5">
        <v>50921.2393389592</v>
      </c>
      <c r="E6829" s="2">
        <f t="shared" si="214"/>
        <v>0.537664394878025</v>
      </c>
      <c r="F6829" s="2">
        <f t="shared" si="215"/>
        <v>36487.9658206377</v>
      </c>
    </row>
    <row r="6830" spans="1:6">
      <c r="A6830" s="5">
        <v>0.704349770537677</v>
      </c>
      <c r="B6830" s="5">
        <v>16344.964011515</v>
      </c>
      <c r="C6830" s="5">
        <v>1.24116926156143</v>
      </c>
      <c r="D6830" s="5">
        <v>53963.9578233473</v>
      </c>
      <c r="E6830" s="2">
        <f t="shared" si="214"/>
        <v>0.536819491023753</v>
      </c>
      <c r="F6830" s="2">
        <f t="shared" si="215"/>
        <v>37618.9938118323</v>
      </c>
    </row>
    <row r="6831" spans="1:6">
      <c r="A6831" s="5">
        <v>0.695239160710107</v>
      </c>
      <c r="B6831" s="5">
        <v>21079.9487788216</v>
      </c>
      <c r="C6831" s="5">
        <v>1.21968121298172</v>
      </c>
      <c r="D6831" s="5">
        <v>58638.2289942314</v>
      </c>
      <c r="E6831" s="2">
        <f t="shared" si="214"/>
        <v>0.524442052271613</v>
      </c>
      <c r="F6831" s="2">
        <f t="shared" si="215"/>
        <v>37558.2802154098</v>
      </c>
    </row>
    <row r="6832" spans="1:6">
      <c r="A6832" s="5">
        <v>0.768433965701913</v>
      </c>
      <c r="B6832" s="5">
        <v>15781.979252196</v>
      </c>
      <c r="C6832" s="5">
        <v>1.3451930986555</v>
      </c>
      <c r="D6832" s="5">
        <v>53183.7778531675</v>
      </c>
      <c r="E6832" s="2">
        <f t="shared" si="214"/>
        <v>0.576759132953587</v>
      </c>
      <c r="F6832" s="2">
        <f t="shared" si="215"/>
        <v>37401.7986009715</v>
      </c>
    </row>
    <row r="6833" spans="1:6">
      <c r="A6833" s="5">
        <v>0.675206260806614</v>
      </c>
      <c r="B6833" s="5">
        <v>19751.5957816624</v>
      </c>
      <c r="C6833" s="5">
        <v>1.19490012466286</v>
      </c>
      <c r="D6833" s="5">
        <v>57307.0372925414</v>
      </c>
      <c r="E6833" s="2">
        <f t="shared" si="214"/>
        <v>0.519693863856246</v>
      </c>
      <c r="F6833" s="2">
        <f t="shared" si="215"/>
        <v>37555.441510879</v>
      </c>
    </row>
    <row r="6834" spans="1:6">
      <c r="A6834" s="5">
        <v>0.713506206144939</v>
      </c>
      <c r="B6834" s="5">
        <v>18056.3532772059</v>
      </c>
      <c r="C6834" s="5">
        <v>1.21881075789015</v>
      </c>
      <c r="D6834" s="5">
        <v>54254.2693305486</v>
      </c>
      <c r="E6834" s="2">
        <f t="shared" si="214"/>
        <v>0.505304551745211</v>
      </c>
      <c r="F6834" s="2">
        <f t="shared" si="215"/>
        <v>36197.9160533427</v>
      </c>
    </row>
    <row r="6835" spans="1:6">
      <c r="A6835" s="5">
        <v>0.71271890013101</v>
      </c>
      <c r="B6835" s="5">
        <v>20980.6854426655</v>
      </c>
      <c r="C6835" s="5">
        <v>1.25920212458997</v>
      </c>
      <c r="D6835" s="5">
        <v>57815.0866703756</v>
      </c>
      <c r="E6835" s="2">
        <f t="shared" si="214"/>
        <v>0.54648322445896</v>
      </c>
      <c r="F6835" s="2">
        <f t="shared" si="215"/>
        <v>36834.4012277101</v>
      </c>
    </row>
    <row r="6836" spans="1:6">
      <c r="A6836" s="5">
        <v>0.696541769217816</v>
      </c>
      <c r="B6836" s="5">
        <v>23242.7256568111</v>
      </c>
      <c r="C6836" s="5">
        <v>1.18964693799789</v>
      </c>
      <c r="D6836" s="5">
        <v>62519.3402709586</v>
      </c>
      <c r="E6836" s="2">
        <f t="shared" si="214"/>
        <v>0.493105168780074</v>
      </c>
      <c r="F6836" s="2">
        <f t="shared" si="215"/>
        <v>39276.6146141475</v>
      </c>
    </row>
    <row r="6837" spans="1:6">
      <c r="A6837" s="5">
        <v>0.728350110254151</v>
      </c>
      <c r="B6837" s="5">
        <v>16239.8204004473</v>
      </c>
      <c r="C6837" s="5">
        <v>1.2480937902105</v>
      </c>
      <c r="D6837" s="5">
        <v>52426.3328572431</v>
      </c>
      <c r="E6837" s="2">
        <f t="shared" si="214"/>
        <v>0.519743679956349</v>
      </c>
      <c r="F6837" s="2">
        <f t="shared" si="215"/>
        <v>36186.5124567958</v>
      </c>
    </row>
    <row r="6838" spans="1:6">
      <c r="A6838" s="5">
        <v>0.744870264973791</v>
      </c>
      <c r="B6838" s="5">
        <v>18691.0900662381</v>
      </c>
      <c r="C6838" s="5">
        <v>1.30712353282367</v>
      </c>
      <c r="D6838" s="5">
        <v>56469.3758050918</v>
      </c>
      <c r="E6838" s="2">
        <f t="shared" si="214"/>
        <v>0.562253267849879</v>
      </c>
      <c r="F6838" s="2">
        <f t="shared" si="215"/>
        <v>37778.2857388537</v>
      </c>
    </row>
    <row r="6839" spans="1:6">
      <c r="A6839" s="5">
        <v>0.70628354469938</v>
      </c>
      <c r="B6839" s="5">
        <v>19745.9911085298</v>
      </c>
      <c r="C6839" s="5">
        <v>1.17661037258611</v>
      </c>
      <c r="D6839" s="5">
        <v>56535.2099377562</v>
      </c>
      <c r="E6839" s="2">
        <f t="shared" si="214"/>
        <v>0.47032682788673</v>
      </c>
      <c r="F6839" s="2">
        <f t="shared" si="215"/>
        <v>36789.2188292264</v>
      </c>
    </row>
    <row r="6840" spans="1:6">
      <c r="A6840" s="5">
        <v>0.748453569311598</v>
      </c>
      <c r="B6840" s="5">
        <v>16311.176981669</v>
      </c>
      <c r="C6840" s="5">
        <v>1.2969943933772</v>
      </c>
      <c r="D6840" s="5">
        <v>52190.4568141022</v>
      </c>
      <c r="E6840" s="2">
        <f t="shared" si="214"/>
        <v>0.548540824065602</v>
      </c>
      <c r="F6840" s="2">
        <f t="shared" si="215"/>
        <v>35879.2798324332</v>
      </c>
    </row>
    <row r="6841" spans="1:6">
      <c r="A6841" s="5">
        <v>0.647522789918261</v>
      </c>
      <c r="B6841" s="5">
        <v>21289.5340616153</v>
      </c>
      <c r="C6841" s="5">
        <v>1.11696165855283</v>
      </c>
      <c r="D6841" s="5">
        <v>57591.8721472645</v>
      </c>
      <c r="E6841" s="2">
        <f t="shared" si="214"/>
        <v>0.469438868634569</v>
      </c>
      <c r="F6841" s="2">
        <f t="shared" si="215"/>
        <v>36302.3380856492</v>
      </c>
    </row>
    <row r="6842" spans="1:6">
      <c r="A6842" s="5">
        <v>0.704289327144727</v>
      </c>
      <c r="B6842" s="5">
        <v>21527.6162818038</v>
      </c>
      <c r="C6842" s="5">
        <v>1.20737647236866</v>
      </c>
      <c r="D6842" s="5">
        <v>58339.6570915888</v>
      </c>
      <c r="E6842" s="2">
        <f t="shared" si="214"/>
        <v>0.503087145223933</v>
      </c>
      <c r="F6842" s="2">
        <f t="shared" si="215"/>
        <v>36812.040809785</v>
      </c>
    </row>
    <row r="6843" spans="1:6">
      <c r="A6843" s="5">
        <v>0.715098200161172</v>
      </c>
      <c r="B6843" s="5">
        <v>20963.5946155883</v>
      </c>
      <c r="C6843" s="5">
        <v>1.22300506288126</v>
      </c>
      <c r="D6843" s="5">
        <v>56484.3526121859</v>
      </c>
      <c r="E6843" s="2">
        <f t="shared" si="214"/>
        <v>0.507906862720088</v>
      </c>
      <c r="F6843" s="2">
        <f t="shared" si="215"/>
        <v>35520.7579965976</v>
      </c>
    </row>
    <row r="6844" spans="1:6">
      <c r="A6844" s="5">
        <v>0.733319275949135</v>
      </c>
      <c r="B6844" s="5">
        <v>18343.4591711966</v>
      </c>
      <c r="C6844" s="5">
        <v>1.28621955048348</v>
      </c>
      <c r="D6844" s="5">
        <v>57229.3435357203</v>
      </c>
      <c r="E6844" s="2">
        <f t="shared" si="214"/>
        <v>0.552900274534345</v>
      </c>
      <c r="F6844" s="2">
        <f t="shared" si="215"/>
        <v>38885.8843645237</v>
      </c>
    </row>
    <row r="6845" spans="1:6">
      <c r="A6845" s="5">
        <v>0.679090786364276</v>
      </c>
      <c r="B6845" s="5">
        <v>17347.5637648621</v>
      </c>
      <c r="C6845" s="5">
        <v>1.1748086885952</v>
      </c>
      <c r="D6845" s="5">
        <v>54337.5020144859</v>
      </c>
      <c r="E6845" s="2">
        <f t="shared" si="214"/>
        <v>0.495717902230924</v>
      </c>
      <c r="F6845" s="2">
        <f t="shared" si="215"/>
        <v>36989.9382496238</v>
      </c>
    </row>
    <row r="6846" spans="1:6">
      <c r="A6846" s="5">
        <v>0.667313069759485</v>
      </c>
      <c r="B6846" s="5">
        <v>20924.9090565711</v>
      </c>
      <c r="C6846" s="5">
        <v>1.17320941677421</v>
      </c>
      <c r="D6846" s="5">
        <v>59282.3455443156</v>
      </c>
      <c r="E6846" s="2">
        <f t="shared" si="214"/>
        <v>0.505896347014725</v>
      </c>
      <c r="F6846" s="2">
        <f t="shared" si="215"/>
        <v>38357.4364877445</v>
      </c>
    </row>
    <row r="6847" spans="1:6">
      <c r="A6847" s="5">
        <v>0.702707690153606</v>
      </c>
      <c r="B6847" s="5">
        <v>18838.6559459022</v>
      </c>
      <c r="C6847" s="5">
        <v>1.22240936247254</v>
      </c>
      <c r="D6847" s="5">
        <v>54959.1306225608</v>
      </c>
      <c r="E6847" s="2">
        <f t="shared" si="214"/>
        <v>0.519701672318934</v>
      </c>
      <c r="F6847" s="2">
        <f t="shared" si="215"/>
        <v>36120.4746766586</v>
      </c>
    </row>
    <row r="6848" spans="1:6">
      <c r="A6848" s="5">
        <v>0.751737151275923</v>
      </c>
      <c r="B6848" s="5">
        <v>16533.7317376406</v>
      </c>
      <c r="C6848" s="5">
        <v>1.3043892408955</v>
      </c>
      <c r="D6848" s="5">
        <v>51205.4509015755</v>
      </c>
      <c r="E6848" s="2">
        <f t="shared" si="214"/>
        <v>0.552652089619577</v>
      </c>
      <c r="F6848" s="2">
        <f t="shared" si="215"/>
        <v>34671.7191639349</v>
      </c>
    </row>
    <row r="6849" spans="1:6">
      <c r="A6849" s="5">
        <v>0.744465923239881</v>
      </c>
      <c r="B6849" s="5">
        <v>18625.7599204336</v>
      </c>
      <c r="C6849" s="5">
        <v>1.29981337842517</v>
      </c>
      <c r="D6849" s="5">
        <v>55669.487052792</v>
      </c>
      <c r="E6849" s="2">
        <f t="shared" si="214"/>
        <v>0.555347455185289</v>
      </c>
      <c r="F6849" s="2">
        <f t="shared" si="215"/>
        <v>37043.7271323584</v>
      </c>
    </row>
    <row r="6850" spans="1:6">
      <c r="A6850" s="5">
        <v>0.682707292289155</v>
      </c>
      <c r="B6850" s="5">
        <v>20933.8856907379</v>
      </c>
      <c r="C6850" s="5">
        <v>1.20406476558724</v>
      </c>
      <c r="D6850" s="5">
        <v>57810.4845886004</v>
      </c>
      <c r="E6850" s="2">
        <f t="shared" si="214"/>
        <v>0.521357473298085</v>
      </c>
      <c r="F6850" s="2">
        <f t="shared" si="215"/>
        <v>36876.5988978625</v>
      </c>
    </row>
    <row r="6851" spans="1:6">
      <c r="A6851" s="5">
        <v>0.68673020474223</v>
      </c>
      <c r="B6851" s="5">
        <v>16356.3263092882</v>
      </c>
      <c r="C6851" s="5">
        <v>1.18874548034789</v>
      </c>
      <c r="D6851" s="5">
        <v>52575.1072587887</v>
      </c>
      <c r="E6851" s="2">
        <f t="shared" si="214"/>
        <v>0.50201527560566</v>
      </c>
      <c r="F6851" s="2">
        <f t="shared" si="215"/>
        <v>36218.7809495005</v>
      </c>
    </row>
    <row r="6852" spans="1:6">
      <c r="A6852" s="5">
        <v>0.743507738785297</v>
      </c>
      <c r="B6852" s="5">
        <v>19141.6336265385</v>
      </c>
      <c r="C6852" s="5">
        <v>1.26969470182232</v>
      </c>
      <c r="D6852" s="5">
        <v>56688.8897596982</v>
      </c>
      <c r="E6852" s="2">
        <f t="shared" ref="E6852:E6915" si="216">C6852-A6852</f>
        <v>0.526186963037023</v>
      </c>
      <c r="F6852" s="2">
        <f t="shared" ref="F6852:F6915" si="217">D6852-B6852</f>
        <v>37547.2561331597</v>
      </c>
    </row>
    <row r="6853" spans="1:6">
      <c r="A6853" s="5">
        <v>0.732606445201741</v>
      </c>
      <c r="B6853" s="5">
        <v>23160.0591417781</v>
      </c>
      <c r="C6853" s="5">
        <v>1.26735547972989</v>
      </c>
      <c r="D6853" s="5">
        <v>62079.0189743758</v>
      </c>
      <c r="E6853" s="2">
        <f t="shared" si="216"/>
        <v>0.534749034528149</v>
      </c>
      <c r="F6853" s="2">
        <f t="shared" si="217"/>
        <v>38918.9598325977</v>
      </c>
    </row>
    <row r="6854" spans="1:6">
      <c r="A6854" s="5">
        <v>0.683533563228246</v>
      </c>
      <c r="B6854" s="5">
        <v>25149.9457160733</v>
      </c>
      <c r="C6854" s="5">
        <v>1.20807673972507</v>
      </c>
      <c r="D6854" s="5">
        <v>62589.6685954108</v>
      </c>
      <c r="E6854" s="2">
        <f t="shared" si="216"/>
        <v>0.524543176496824</v>
      </c>
      <c r="F6854" s="2">
        <f t="shared" si="217"/>
        <v>37439.7228793375</v>
      </c>
    </row>
    <row r="6855" spans="1:6">
      <c r="A6855" s="5">
        <v>0.672814237669779</v>
      </c>
      <c r="B6855" s="5">
        <v>18856.7514354799</v>
      </c>
      <c r="C6855" s="5">
        <v>1.18568526958209</v>
      </c>
      <c r="D6855" s="5">
        <v>58184.5734543651</v>
      </c>
      <c r="E6855" s="2">
        <f t="shared" si="216"/>
        <v>0.512871031912311</v>
      </c>
      <c r="F6855" s="2">
        <f t="shared" si="217"/>
        <v>39327.8220188852</v>
      </c>
    </row>
    <row r="6856" spans="1:6">
      <c r="A6856" s="5">
        <v>0.70927722898251</v>
      </c>
      <c r="B6856" s="5">
        <v>20336.0999150843</v>
      </c>
      <c r="C6856" s="5">
        <v>1.24651347010137</v>
      </c>
      <c r="D6856" s="5">
        <v>59436.6108739411</v>
      </c>
      <c r="E6856" s="2">
        <f t="shared" si="216"/>
        <v>0.53723624111886</v>
      </c>
      <c r="F6856" s="2">
        <f t="shared" si="217"/>
        <v>39100.5109588568</v>
      </c>
    </row>
    <row r="6857" spans="1:6">
      <c r="A6857" s="5">
        <v>0.672930386310087</v>
      </c>
      <c r="B6857" s="5">
        <v>17085.0725122017</v>
      </c>
      <c r="C6857" s="5">
        <v>1.17926139190068</v>
      </c>
      <c r="D6857" s="5">
        <v>53952.6934290019</v>
      </c>
      <c r="E6857" s="2">
        <f t="shared" si="216"/>
        <v>0.506331005590593</v>
      </c>
      <c r="F6857" s="2">
        <f t="shared" si="217"/>
        <v>36867.6209168002</v>
      </c>
    </row>
    <row r="6858" spans="1:6">
      <c r="A6858" s="5">
        <v>0.698733451365611</v>
      </c>
      <c r="B6858" s="5">
        <v>16340.9530561503</v>
      </c>
      <c r="C6858" s="5">
        <v>1.21033615312148</v>
      </c>
      <c r="D6858" s="5">
        <v>53581.539014536</v>
      </c>
      <c r="E6858" s="2">
        <f t="shared" si="216"/>
        <v>0.511602701755869</v>
      </c>
      <c r="F6858" s="2">
        <f t="shared" si="217"/>
        <v>37240.5859583857</v>
      </c>
    </row>
    <row r="6859" spans="1:6">
      <c r="A6859" s="5">
        <v>0.673177190769176</v>
      </c>
      <c r="B6859" s="5">
        <v>20015.0201559802</v>
      </c>
      <c r="C6859" s="5">
        <v>1.16912955713923</v>
      </c>
      <c r="D6859" s="5">
        <v>55822.3426169792</v>
      </c>
      <c r="E6859" s="2">
        <f t="shared" si="216"/>
        <v>0.495952366370054</v>
      </c>
      <c r="F6859" s="2">
        <f t="shared" si="217"/>
        <v>35807.322460999</v>
      </c>
    </row>
    <row r="6860" spans="1:6">
      <c r="A6860" s="5">
        <v>0.725135044829881</v>
      </c>
      <c r="B6860" s="5">
        <v>19417.3869169308</v>
      </c>
      <c r="C6860" s="5">
        <v>1.27069718977794</v>
      </c>
      <c r="D6860" s="5">
        <v>58131.1376176799</v>
      </c>
      <c r="E6860" s="2">
        <f t="shared" si="216"/>
        <v>0.545562144948059</v>
      </c>
      <c r="F6860" s="2">
        <f t="shared" si="217"/>
        <v>38713.7507007491</v>
      </c>
    </row>
    <row r="6861" spans="1:6">
      <c r="A6861" s="5">
        <v>0.698371153683455</v>
      </c>
      <c r="B6861" s="5">
        <v>23464.9868032993</v>
      </c>
      <c r="C6861" s="5">
        <v>1.26141636706934</v>
      </c>
      <c r="D6861" s="5">
        <v>63226.6808926718</v>
      </c>
      <c r="E6861" s="2">
        <f t="shared" si="216"/>
        <v>0.563045213385885</v>
      </c>
      <c r="F6861" s="2">
        <f t="shared" si="217"/>
        <v>39761.6940893725</v>
      </c>
    </row>
    <row r="6862" spans="1:6">
      <c r="A6862" s="5">
        <v>0.728879866086772</v>
      </c>
      <c r="B6862" s="5">
        <v>21190.5351769913</v>
      </c>
      <c r="C6862" s="5">
        <v>1.23710260932956</v>
      </c>
      <c r="D6862" s="5">
        <v>56419.4924234045</v>
      </c>
      <c r="E6862" s="2">
        <f t="shared" si="216"/>
        <v>0.508222743242788</v>
      </c>
      <c r="F6862" s="2">
        <f t="shared" si="217"/>
        <v>35228.9572464132</v>
      </c>
    </row>
    <row r="6863" spans="1:6">
      <c r="A6863" s="5">
        <v>0.725898360650916</v>
      </c>
      <c r="B6863" s="5">
        <v>20443.3149939676</v>
      </c>
      <c r="C6863" s="5">
        <v>1.2711753166365</v>
      </c>
      <c r="D6863" s="5">
        <v>58407.4491509948</v>
      </c>
      <c r="E6863" s="2">
        <f t="shared" si="216"/>
        <v>0.545276955985584</v>
      </c>
      <c r="F6863" s="2">
        <f t="shared" si="217"/>
        <v>37964.1341570272</v>
      </c>
    </row>
    <row r="6864" spans="1:6">
      <c r="A6864" s="5">
        <v>0.720607965834171</v>
      </c>
      <c r="B6864" s="5">
        <v>20115.8218738121</v>
      </c>
      <c r="C6864" s="5">
        <v>1.2503529434724</v>
      </c>
      <c r="D6864" s="5">
        <v>56416.9343583962</v>
      </c>
      <c r="E6864" s="2">
        <f t="shared" si="216"/>
        <v>0.529744977638229</v>
      </c>
      <c r="F6864" s="2">
        <f t="shared" si="217"/>
        <v>36301.1124845841</v>
      </c>
    </row>
    <row r="6865" spans="1:6">
      <c r="A6865" s="5">
        <v>0.713019156585816</v>
      </c>
      <c r="B6865" s="5">
        <v>19980.1628337068</v>
      </c>
      <c r="C6865" s="5">
        <v>1.24862747566919</v>
      </c>
      <c r="D6865" s="5">
        <v>58208.6429311074</v>
      </c>
      <c r="E6865" s="2">
        <f t="shared" si="216"/>
        <v>0.535608319083374</v>
      </c>
      <c r="F6865" s="2">
        <f t="shared" si="217"/>
        <v>38228.4800974006</v>
      </c>
    </row>
    <row r="6866" spans="1:6">
      <c r="A6866" s="5">
        <v>0.712861537117408</v>
      </c>
      <c r="B6866" s="5">
        <v>21675.3884598863</v>
      </c>
      <c r="C6866" s="5">
        <v>1.23323695882775</v>
      </c>
      <c r="D6866" s="5">
        <v>57499.4797359698</v>
      </c>
      <c r="E6866" s="2">
        <f t="shared" si="216"/>
        <v>0.520375421710342</v>
      </c>
      <c r="F6866" s="2">
        <f t="shared" si="217"/>
        <v>35824.0912760835</v>
      </c>
    </row>
    <row r="6867" spans="1:6">
      <c r="A6867" s="5">
        <v>0.716646593911452</v>
      </c>
      <c r="B6867" s="5">
        <v>18132.4380727279</v>
      </c>
      <c r="C6867" s="5">
        <v>1.24338503285076</v>
      </c>
      <c r="D6867" s="5">
        <v>55234.483334597</v>
      </c>
      <c r="E6867" s="2">
        <f t="shared" si="216"/>
        <v>0.526738438939308</v>
      </c>
      <c r="F6867" s="2">
        <f t="shared" si="217"/>
        <v>37102.0452618691</v>
      </c>
    </row>
    <row r="6868" spans="1:6">
      <c r="A6868" s="5">
        <v>0.709602117551488</v>
      </c>
      <c r="B6868" s="5">
        <v>21975.5554686075</v>
      </c>
      <c r="C6868" s="5">
        <v>1.2416538321437</v>
      </c>
      <c r="D6868" s="5">
        <v>60049.5429245628</v>
      </c>
      <c r="E6868" s="2">
        <f t="shared" si="216"/>
        <v>0.532051714592212</v>
      </c>
      <c r="F6868" s="2">
        <f t="shared" si="217"/>
        <v>38073.9874559553</v>
      </c>
    </row>
    <row r="6869" spans="1:6">
      <c r="A6869" s="5">
        <v>0.727991693610545</v>
      </c>
      <c r="B6869" s="5">
        <v>22581.2804158575</v>
      </c>
      <c r="C6869" s="5">
        <v>1.28281023736652</v>
      </c>
      <c r="D6869" s="5">
        <v>64669.88491709</v>
      </c>
      <c r="E6869" s="2">
        <f t="shared" si="216"/>
        <v>0.554818543755975</v>
      </c>
      <c r="F6869" s="2">
        <f t="shared" si="217"/>
        <v>42088.6045012325</v>
      </c>
    </row>
    <row r="6870" spans="1:6">
      <c r="A6870" s="5">
        <v>0.716132727130144</v>
      </c>
      <c r="B6870" s="5">
        <v>17573.9621942006</v>
      </c>
      <c r="C6870" s="5">
        <v>1.25793517427978</v>
      </c>
      <c r="D6870" s="5">
        <v>54838.0290063609</v>
      </c>
      <c r="E6870" s="2">
        <f t="shared" si="216"/>
        <v>0.541802447149636</v>
      </c>
      <c r="F6870" s="2">
        <f t="shared" si="217"/>
        <v>37264.0668121603</v>
      </c>
    </row>
    <row r="6871" spans="1:6">
      <c r="A6871" s="5">
        <v>0.752717722231454</v>
      </c>
      <c r="B6871" s="5">
        <v>16673.2925473049</v>
      </c>
      <c r="C6871" s="5">
        <v>1.29850423942401</v>
      </c>
      <c r="D6871" s="5">
        <v>53675.6899185146</v>
      </c>
      <c r="E6871" s="2">
        <f t="shared" si="216"/>
        <v>0.545786517192556</v>
      </c>
      <c r="F6871" s="2">
        <f t="shared" si="217"/>
        <v>37002.3973712097</v>
      </c>
    </row>
    <row r="6872" spans="1:6">
      <c r="A6872" s="5">
        <v>0.698553259830383</v>
      </c>
      <c r="B6872" s="5">
        <v>21710.940244251</v>
      </c>
      <c r="C6872" s="5">
        <v>1.20186177483434</v>
      </c>
      <c r="D6872" s="5">
        <v>60451.9192203626</v>
      </c>
      <c r="E6872" s="2">
        <f t="shared" si="216"/>
        <v>0.503308515003957</v>
      </c>
      <c r="F6872" s="2">
        <f t="shared" si="217"/>
        <v>38740.9789761116</v>
      </c>
    </row>
    <row r="6873" spans="1:6">
      <c r="A6873" s="5">
        <v>0.668540541710378</v>
      </c>
      <c r="B6873" s="5">
        <v>20956.4649465163</v>
      </c>
      <c r="C6873" s="5">
        <v>1.13532467994472</v>
      </c>
      <c r="D6873" s="5">
        <v>56958.1409831047</v>
      </c>
      <c r="E6873" s="2">
        <f t="shared" si="216"/>
        <v>0.466784138234342</v>
      </c>
      <c r="F6873" s="2">
        <f t="shared" si="217"/>
        <v>36001.6760365884</v>
      </c>
    </row>
    <row r="6874" spans="1:6">
      <c r="A6874" s="5">
        <v>0.705042060603164</v>
      </c>
      <c r="B6874" s="5">
        <v>23917.9723034579</v>
      </c>
      <c r="C6874" s="5">
        <v>1.2327272703036</v>
      </c>
      <c r="D6874" s="5">
        <v>64285.2915436265</v>
      </c>
      <c r="E6874" s="2">
        <f t="shared" si="216"/>
        <v>0.527685209700436</v>
      </c>
      <c r="F6874" s="2">
        <f t="shared" si="217"/>
        <v>40367.3192401686</v>
      </c>
    </row>
    <row r="6875" spans="1:6">
      <c r="A6875" s="5">
        <v>0.726643294925259</v>
      </c>
      <c r="B6875" s="5">
        <v>21990.6486755445</v>
      </c>
      <c r="C6875" s="5">
        <v>1.25975570081353</v>
      </c>
      <c r="D6875" s="5">
        <v>59774.158475441</v>
      </c>
      <c r="E6875" s="2">
        <f t="shared" si="216"/>
        <v>0.533112405888271</v>
      </c>
      <c r="F6875" s="2">
        <f t="shared" si="217"/>
        <v>37783.5097998965</v>
      </c>
    </row>
    <row r="6876" spans="1:6">
      <c r="A6876" s="5">
        <v>0.73393147177468</v>
      </c>
      <c r="B6876" s="5">
        <v>20979.171761792</v>
      </c>
      <c r="C6876" s="5">
        <v>1.27838243902564</v>
      </c>
      <c r="D6876" s="5">
        <v>56180.0877301433</v>
      </c>
      <c r="E6876" s="2">
        <f t="shared" si="216"/>
        <v>0.54445096725096</v>
      </c>
      <c r="F6876" s="2">
        <f t="shared" si="217"/>
        <v>35200.9159683513</v>
      </c>
    </row>
    <row r="6877" spans="1:6">
      <c r="A6877" s="5">
        <v>0.671974027838817</v>
      </c>
      <c r="B6877" s="5">
        <v>22073.7398230555</v>
      </c>
      <c r="C6877" s="5">
        <v>1.14951377480979</v>
      </c>
      <c r="D6877" s="5">
        <v>59180.9445351405</v>
      </c>
      <c r="E6877" s="2">
        <f t="shared" si="216"/>
        <v>0.477539746970973</v>
      </c>
      <c r="F6877" s="2">
        <f t="shared" si="217"/>
        <v>37107.204712085</v>
      </c>
    </row>
    <row r="6878" spans="1:6">
      <c r="A6878" s="5">
        <v>0.730736952499209</v>
      </c>
      <c r="B6878" s="5">
        <v>21268.1454234706</v>
      </c>
      <c r="C6878" s="5">
        <v>1.28845535481411</v>
      </c>
      <c r="D6878" s="5">
        <v>59136.2148361367</v>
      </c>
      <c r="E6878" s="2">
        <f t="shared" si="216"/>
        <v>0.557718402314901</v>
      </c>
      <c r="F6878" s="2">
        <f t="shared" si="217"/>
        <v>37868.0694126661</v>
      </c>
    </row>
    <row r="6879" spans="1:6">
      <c r="A6879" s="5">
        <v>0.741158493361555</v>
      </c>
      <c r="B6879" s="5">
        <v>16967.0199479512</v>
      </c>
      <c r="C6879" s="5">
        <v>1.29197578055459</v>
      </c>
      <c r="D6879" s="5">
        <v>54799.963748406</v>
      </c>
      <c r="E6879" s="2">
        <f t="shared" si="216"/>
        <v>0.550817287193035</v>
      </c>
      <c r="F6879" s="2">
        <f t="shared" si="217"/>
        <v>37832.9438004548</v>
      </c>
    </row>
    <row r="6880" spans="1:6">
      <c r="A6880" s="5">
        <v>0.70549695829514</v>
      </c>
      <c r="B6880" s="5">
        <v>18885.9502526247</v>
      </c>
      <c r="C6880" s="5">
        <v>1.23090629029789</v>
      </c>
      <c r="D6880" s="5">
        <v>54996.490513596</v>
      </c>
      <c r="E6880" s="2">
        <f t="shared" si="216"/>
        <v>0.52540933200275</v>
      </c>
      <c r="F6880" s="2">
        <f t="shared" si="217"/>
        <v>36110.5402609713</v>
      </c>
    </row>
    <row r="6881" spans="1:6">
      <c r="A6881" s="5">
        <v>0.690542807813502</v>
      </c>
      <c r="B6881" s="5">
        <v>18946.2156392047</v>
      </c>
      <c r="C6881" s="5">
        <v>1.23031068563372</v>
      </c>
      <c r="D6881" s="5">
        <v>54102.8656935871</v>
      </c>
      <c r="E6881" s="2">
        <f t="shared" si="216"/>
        <v>0.539767877820218</v>
      </c>
      <c r="F6881" s="2">
        <f t="shared" si="217"/>
        <v>35156.6500543824</v>
      </c>
    </row>
    <row r="6882" spans="1:6">
      <c r="A6882" s="5">
        <v>0.655494749523803</v>
      </c>
      <c r="B6882" s="5">
        <v>17249.314181368</v>
      </c>
      <c r="C6882" s="5">
        <v>1.16275822920416</v>
      </c>
      <c r="D6882" s="5">
        <v>52849.3301707726</v>
      </c>
      <c r="E6882" s="2">
        <f t="shared" si="216"/>
        <v>0.507263479680357</v>
      </c>
      <c r="F6882" s="2">
        <f t="shared" si="217"/>
        <v>35600.0159894046</v>
      </c>
    </row>
    <row r="6883" spans="1:6">
      <c r="A6883" s="5">
        <v>0.675288009439891</v>
      </c>
      <c r="B6883" s="5">
        <v>23343.5541757877</v>
      </c>
      <c r="C6883" s="5">
        <v>1.14032866394052</v>
      </c>
      <c r="D6883" s="5">
        <v>65561.7425383008</v>
      </c>
      <c r="E6883" s="2">
        <f t="shared" si="216"/>
        <v>0.465040654500629</v>
      </c>
      <c r="F6883" s="2">
        <f t="shared" si="217"/>
        <v>42218.1883625131</v>
      </c>
    </row>
    <row r="6884" spans="1:6">
      <c r="A6884" s="5">
        <v>0.748407999956713</v>
      </c>
      <c r="B6884" s="5">
        <v>23143.4604853968</v>
      </c>
      <c r="C6884" s="5">
        <v>1.28345742250233</v>
      </c>
      <c r="D6884" s="5">
        <v>59789.5391222689</v>
      </c>
      <c r="E6884" s="2">
        <f t="shared" si="216"/>
        <v>0.535049422545617</v>
      </c>
      <c r="F6884" s="2">
        <f t="shared" si="217"/>
        <v>36646.0786368721</v>
      </c>
    </row>
    <row r="6885" spans="1:6">
      <c r="A6885" s="5">
        <v>0.698555180408246</v>
      </c>
      <c r="B6885" s="5">
        <v>21436.3566511955</v>
      </c>
      <c r="C6885" s="5">
        <v>1.22644858790731</v>
      </c>
      <c r="D6885" s="5">
        <v>59310.9580858207</v>
      </c>
      <c r="E6885" s="2">
        <f t="shared" si="216"/>
        <v>0.527893407499064</v>
      </c>
      <c r="F6885" s="2">
        <f t="shared" si="217"/>
        <v>37874.6014346252</v>
      </c>
    </row>
    <row r="6886" spans="1:6">
      <c r="A6886" s="5">
        <v>0.749921674535447</v>
      </c>
      <c r="B6886" s="5">
        <v>25989.8259369055</v>
      </c>
      <c r="C6886" s="5">
        <v>1.30632262171245</v>
      </c>
      <c r="D6886" s="5">
        <v>62574.3455067525</v>
      </c>
      <c r="E6886" s="2">
        <f t="shared" si="216"/>
        <v>0.556400947177003</v>
      </c>
      <c r="F6886" s="2">
        <f t="shared" si="217"/>
        <v>36584.519569847</v>
      </c>
    </row>
    <row r="6887" spans="1:6">
      <c r="A6887" s="5">
        <v>0.70274809194262</v>
      </c>
      <c r="B6887" s="5">
        <v>19051.6714117215</v>
      </c>
      <c r="C6887" s="5">
        <v>1.22283608762975</v>
      </c>
      <c r="D6887" s="5">
        <v>56878.5226557502</v>
      </c>
      <c r="E6887" s="2">
        <f t="shared" si="216"/>
        <v>0.52008799568713</v>
      </c>
      <c r="F6887" s="2">
        <f t="shared" si="217"/>
        <v>37826.8512440287</v>
      </c>
    </row>
    <row r="6888" spans="1:6">
      <c r="A6888" s="5">
        <v>0.737082727908187</v>
      </c>
      <c r="B6888" s="5">
        <v>19553.4201143705</v>
      </c>
      <c r="C6888" s="5">
        <v>1.27005519603466</v>
      </c>
      <c r="D6888" s="5">
        <v>56946.8591838624</v>
      </c>
      <c r="E6888" s="2">
        <f t="shared" si="216"/>
        <v>0.532972468126473</v>
      </c>
      <c r="F6888" s="2">
        <f t="shared" si="217"/>
        <v>37393.4390694919</v>
      </c>
    </row>
    <row r="6889" spans="1:6">
      <c r="A6889" s="5">
        <v>0.694169506972766</v>
      </c>
      <c r="B6889" s="5">
        <v>19586.9642890441</v>
      </c>
      <c r="C6889" s="5">
        <v>1.23687108035204</v>
      </c>
      <c r="D6889" s="5">
        <v>56353.2942702733</v>
      </c>
      <c r="E6889" s="2">
        <f t="shared" si="216"/>
        <v>0.542701573379274</v>
      </c>
      <c r="F6889" s="2">
        <f t="shared" si="217"/>
        <v>36766.3299812292</v>
      </c>
    </row>
    <row r="6890" spans="1:6">
      <c r="A6890" s="5">
        <v>0.701043837940101</v>
      </c>
      <c r="B6890" s="5">
        <v>17476.5495121837</v>
      </c>
      <c r="C6890" s="5">
        <v>1.22369523224345</v>
      </c>
      <c r="D6890" s="5">
        <v>54086.7675140592</v>
      </c>
      <c r="E6890" s="2">
        <f t="shared" si="216"/>
        <v>0.522651394303349</v>
      </c>
      <c r="F6890" s="2">
        <f t="shared" si="217"/>
        <v>36610.2180018755</v>
      </c>
    </row>
    <row r="6891" spans="1:6">
      <c r="A6891" s="5">
        <v>0.699568371177688</v>
      </c>
      <c r="B6891" s="5">
        <v>23280.4349530666</v>
      </c>
      <c r="C6891" s="5">
        <v>1.22594075344697</v>
      </c>
      <c r="D6891" s="5">
        <v>62621.1424930869</v>
      </c>
      <c r="E6891" s="2">
        <f t="shared" si="216"/>
        <v>0.526372382269282</v>
      </c>
      <c r="F6891" s="2">
        <f t="shared" si="217"/>
        <v>39340.7075400203</v>
      </c>
    </row>
    <row r="6892" spans="1:6">
      <c r="A6892" s="5">
        <v>0.661956044320495</v>
      </c>
      <c r="B6892" s="5">
        <v>23971.3126343032</v>
      </c>
      <c r="C6892" s="5">
        <v>1.15235294885855</v>
      </c>
      <c r="D6892" s="5">
        <v>64223.716266042</v>
      </c>
      <c r="E6892" s="2">
        <f t="shared" si="216"/>
        <v>0.490396904538055</v>
      </c>
      <c r="F6892" s="2">
        <f t="shared" si="217"/>
        <v>40252.4036317388</v>
      </c>
    </row>
    <row r="6893" spans="1:6">
      <c r="A6893" s="5">
        <v>0.676039669656948</v>
      </c>
      <c r="B6893" s="5">
        <v>16675.8813293156</v>
      </c>
      <c r="C6893" s="5">
        <v>1.19358832060304</v>
      </c>
      <c r="D6893" s="5">
        <v>54213.6567754269</v>
      </c>
      <c r="E6893" s="2">
        <f t="shared" si="216"/>
        <v>0.517548650946092</v>
      </c>
      <c r="F6893" s="2">
        <f t="shared" si="217"/>
        <v>37537.7754461113</v>
      </c>
    </row>
    <row r="6894" spans="1:6">
      <c r="A6894" s="5">
        <v>0.712820770327077</v>
      </c>
      <c r="B6894" s="5">
        <v>20286.2500099061</v>
      </c>
      <c r="C6894" s="5">
        <v>1.23133346975237</v>
      </c>
      <c r="D6894" s="5">
        <v>56513.7321426709</v>
      </c>
      <c r="E6894" s="2">
        <f t="shared" si="216"/>
        <v>0.518512699425293</v>
      </c>
      <c r="F6894" s="2">
        <f t="shared" si="217"/>
        <v>36227.4821327648</v>
      </c>
    </row>
    <row r="6895" spans="1:6">
      <c r="A6895" s="5">
        <v>0.710635382588556</v>
      </c>
      <c r="B6895" s="5">
        <v>19380.8141575893</v>
      </c>
      <c r="C6895" s="5">
        <v>1.19755235307451</v>
      </c>
      <c r="D6895" s="5">
        <v>57577.7823788841</v>
      </c>
      <c r="E6895" s="2">
        <f t="shared" si="216"/>
        <v>0.486916970485954</v>
      </c>
      <c r="F6895" s="2">
        <f t="shared" si="217"/>
        <v>38196.9682212948</v>
      </c>
    </row>
    <row r="6896" spans="1:6">
      <c r="A6896" s="5">
        <v>0.728831263168469</v>
      </c>
      <c r="B6896" s="5">
        <v>19969.1978005435</v>
      </c>
      <c r="C6896" s="5">
        <v>1.26561703401438</v>
      </c>
      <c r="D6896" s="5">
        <v>57547.5657407228</v>
      </c>
      <c r="E6896" s="2">
        <f t="shared" si="216"/>
        <v>0.536785770845911</v>
      </c>
      <c r="F6896" s="2">
        <f t="shared" si="217"/>
        <v>37578.3679401793</v>
      </c>
    </row>
    <row r="6897" spans="1:6">
      <c r="A6897" s="5">
        <v>0.746035303973123</v>
      </c>
      <c r="B6897" s="5">
        <v>19053.7796186169</v>
      </c>
      <c r="C6897" s="5">
        <v>1.31518954776543</v>
      </c>
      <c r="D6897" s="5">
        <v>55576.9016999268</v>
      </c>
      <c r="E6897" s="2">
        <f t="shared" si="216"/>
        <v>0.569154243792307</v>
      </c>
      <c r="F6897" s="2">
        <f t="shared" si="217"/>
        <v>36523.1220813099</v>
      </c>
    </row>
    <row r="6898" spans="1:6">
      <c r="A6898" s="5">
        <v>0.703089398873252</v>
      </c>
      <c r="B6898" s="5">
        <v>23470.2546813326</v>
      </c>
      <c r="C6898" s="5">
        <v>1.20709129951454</v>
      </c>
      <c r="D6898" s="5">
        <v>63550.4340359854</v>
      </c>
      <c r="E6898" s="2">
        <f t="shared" si="216"/>
        <v>0.504001900641288</v>
      </c>
      <c r="F6898" s="2">
        <f t="shared" si="217"/>
        <v>40080.1793546528</v>
      </c>
    </row>
    <row r="6899" spans="1:6">
      <c r="A6899" s="5">
        <v>0.768071449827136</v>
      </c>
      <c r="B6899" s="5">
        <v>19016.5089201572</v>
      </c>
      <c r="C6899" s="5">
        <v>1.33958789075787</v>
      </c>
      <c r="D6899" s="5">
        <v>58241.1137883085</v>
      </c>
      <c r="E6899" s="2">
        <f t="shared" si="216"/>
        <v>0.571516440930734</v>
      </c>
      <c r="F6899" s="2">
        <f t="shared" si="217"/>
        <v>39224.6048681513</v>
      </c>
    </row>
    <row r="6900" spans="1:6">
      <c r="A6900" s="5">
        <v>0.6739340217145</v>
      </c>
      <c r="B6900" s="5">
        <v>15836.1534073425</v>
      </c>
      <c r="C6900" s="5">
        <v>1.13250458129575</v>
      </c>
      <c r="D6900" s="5">
        <v>50899.0335329083</v>
      </c>
      <c r="E6900" s="2">
        <f t="shared" si="216"/>
        <v>0.45857055958125</v>
      </c>
      <c r="F6900" s="2">
        <f t="shared" si="217"/>
        <v>35062.8801255658</v>
      </c>
    </row>
    <row r="6901" spans="1:6">
      <c r="A6901" s="5">
        <v>0.684817158539145</v>
      </c>
      <c r="B6901" s="5">
        <v>21142.9111886282</v>
      </c>
      <c r="C6901" s="5">
        <v>1.21630371868607</v>
      </c>
      <c r="D6901" s="5">
        <v>60041.274273354</v>
      </c>
      <c r="E6901" s="2">
        <f t="shared" si="216"/>
        <v>0.531486560146925</v>
      </c>
      <c r="F6901" s="2">
        <f t="shared" si="217"/>
        <v>38898.3630847258</v>
      </c>
    </row>
    <row r="6902" spans="1:6">
      <c r="A6902" s="5">
        <v>0.673726312456261</v>
      </c>
      <c r="B6902" s="5">
        <v>19973.242226985</v>
      </c>
      <c r="C6902" s="5">
        <v>1.19966751072398</v>
      </c>
      <c r="D6902" s="5">
        <v>56952.9003066014</v>
      </c>
      <c r="E6902" s="2">
        <f t="shared" si="216"/>
        <v>0.525941198267719</v>
      </c>
      <c r="F6902" s="2">
        <f t="shared" si="217"/>
        <v>36979.6580796164</v>
      </c>
    </row>
    <row r="6903" spans="1:6">
      <c r="A6903" s="5">
        <v>0.703818969440212</v>
      </c>
      <c r="B6903" s="5">
        <v>23174.669367464</v>
      </c>
      <c r="C6903" s="5">
        <v>1.20994380263775</v>
      </c>
      <c r="D6903" s="5">
        <v>59797.7979576891</v>
      </c>
      <c r="E6903" s="2">
        <f t="shared" si="216"/>
        <v>0.506124833197538</v>
      </c>
      <c r="F6903" s="2">
        <f t="shared" si="217"/>
        <v>36623.1285902251</v>
      </c>
    </row>
    <row r="6904" spans="1:6">
      <c r="A6904" s="5">
        <v>0.756714112560325</v>
      </c>
      <c r="B6904" s="5">
        <v>16578.5530044316</v>
      </c>
      <c r="C6904" s="5">
        <v>1.2883147454457</v>
      </c>
      <c r="D6904" s="5">
        <v>52436.9700227641</v>
      </c>
      <c r="E6904" s="2">
        <f t="shared" si="216"/>
        <v>0.531600632885375</v>
      </c>
      <c r="F6904" s="2">
        <f t="shared" si="217"/>
        <v>35858.4170183325</v>
      </c>
    </row>
    <row r="6905" spans="1:6">
      <c r="A6905" s="5">
        <v>0.687632552838542</v>
      </c>
      <c r="B6905" s="5">
        <v>21434.9897327246</v>
      </c>
      <c r="C6905" s="5">
        <v>1.19122034456792</v>
      </c>
      <c r="D6905" s="5">
        <v>60094.5848645501</v>
      </c>
      <c r="E6905" s="2">
        <f t="shared" si="216"/>
        <v>0.503587791729378</v>
      </c>
      <c r="F6905" s="2">
        <f t="shared" si="217"/>
        <v>38659.5951318255</v>
      </c>
    </row>
    <row r="6906" spans="1:6">
      <c r="A6906" s="5">
        <v>0.673575150774819</v>
      </c>
      <c r="B6906" s="5">
        <v>21850.3518015155</v>
      </c>
      <c r="C6906" s="5">
        <v>1.14580373676698</v>
      </c>
      <c r="D6906" s="5">
        <v>59211.9085578865</v>
      </c>
      <c r="E6906" s="2">
        <f t="shared" si="216"/>
        <v>0.472228585992161</v>
      </c>
      <c r="F6906" s="2">
        <f t="shared" si="217"/>
        <v>37361.556756371</v>
      </c>
    </row>
    <row r="6907" spans="1:6">
      <c r="A6907" s="5">
        <v>0.725277235399329</v>
      </c>
      <c r="B6907" s="5">
        <v>18667.9483668206</v>
      </c>
      <c r="C6907" s="5">
        <v>1.2710523589851</v>
      </c>
      <c r="D6907" s="5">
        <v>55509.737761645</v>
      </c>
      <c r="E6907" s="2">
        <f t="shared" si="216"/>
        <v>0.545775123585771</v>
      </c>
      <c r="F6907" s="2">
        <f t="shared" si="217"/>
        <v>36841.7893948244</v>
      </c>
    </row>
    <row r="6908" spans="1:6">
      <c r="A6908" s="5">
        <v>0.67457655953994</v>
      </c>
      <c r="B6908" s="5">
        <v>20378.9438689467</v>
      </c>
      <c r="C6908" s="5">
        <v>1.17382632261355</v>
      </c>
      <c r="D6908" s="5">
        <v>57744.7729119275</v>
      </c>
      <c r="E6908" s="2">
        <f t="shared" si="216"/>
        <v>0.49924976307361</v>
      </c>
      <c r="F6908" s="2">
        <f t="shared" si="217"/>
        <v>37365.8290429808</v>
      </c>
    </row>
    <row r="6909" spans="1:6">
      <c r="A6909" s="5">
        <v>0.716846314749964</v>
      </c>
      <c r="B6909" s="5">
        <v>20078.5410123081</v>
      </c>
      <c r="C6909" s="5">
        <v>1.24557232725024</v>
      </c>
      <c r="D6909" s="5">
        <v>55609.750958296</v>
      </c>
      <c r="E6909" s="2">
        <f t="shared" si="216"/>
        <v>0.528726012500276</v>
      </c>
      <c r="F6909" s="2">
        <f t="shared" si="217"/>
        <v>35531.2099459879</v>
      </c>
    </row>
    <row r="6910" spans="1:6">
      <c r="A6910" s="5">
        <v>0.710524496514383</v>
      </c>
      <c r="B6910" s="5">
        <v>23815.1817016257</v>
      </c>
      <c r="C6910" s="5">
        <v>1.20908546744457</v>
      </c>
      <c r="D6910" s="5">
        <v>62351.6002656744</v>
      </c>
      <c r="E6910" s="2">
        <f t="shared" si="216"/>
        <v>0.498560970930187</v>
      </c>
      <c r="F6910" s="2">
        <f t="shared" si="217"/>
        <v>38536.4185640487</v>
      </c>
    </row>
    <row r="6911" spans="1:6">
      <c r="A6911" s="5">
        <v>0.696023661267161</v>
      </c>
      <c r="B6911" s="5">
        <v>14565.8970446381</v>
      </c>
      <c r="C6911" s="5">
        <v>1.21203585982853</v>
      </c>
      <c r="D6911" s="5">
        <v>50042.3289054701</v>
      </c>
      <c r="E6911" s="2">
        <f t="shared" si="216"/>
        <v>0.516012198561369</v>
      </c>
      <c r="F6911" s="2">
        <f t="shared" si="217"/>
        <v>35476.431860832</v>
      </c>
    </row>
    <row r="6912" spans="1:6">
      <c r="A6912" s="5">
        <v>0.777061901331519</v>
      </c>
      <c r="B6912" s="5">
        <v>17145.6195149274</v>
      </c>
      <c r="C6912" s="5">
        <v>1.35254318557228</v>
      </c>
      <c r="D6912" s="5">
        <v>53120.6839938787</v>
      </c>
      <c r="E6912" s="2">
        <f t="shared" si="216"/>
        <v>0.575481284240761</v>
      </c>
      <c r="F6912" s="2">
        <f t="shared" si="217"/>
        <v>35975.0644789513</v>
      </c>
    </row>
    <row r="6913" spans="1:6">
      <c r="A6913" s="5">
        <v>0.746692065951764</v>
      </c>
      <c r="B6913" s="5">
        <v>14741.1603048767</v>
      </c>
      <c r="C6913" s="5">
        <v>1.30540423108808</v>
      </c>
      <c r="D6913" s="5">
        <v>51480.0038137113</v>
      </c>
      <c r="E6913" s="2">
        <f t="shared" si="216"/>
        <v>0.558712165136316</v>
      </c>
      <c r="F6913" s="2">
        <f t="shared" si="217"/>
        <v>36738.8435088346</v>
      </c>
    </row>
    <row r="6914" spans="1:6">
      <c r="A6914" s="5">
        <v>0.718197231842972</v>
      </c>
      <c r="B6914" s="5">
        <v>20808.2152839752</v>
      </c>
      <c r="C6914" s="5">
        <v>1.26188337875473</v>
      </c>
      <c r="D6914" s="5">
        <v>58123.1781659602</v>
      </c>
      <c r="E6914" s="2">
        <f t="shared" si="216"/>
        <v>0.543686146911758</v>
      </c>
      <c r="F6914" s="2">
        <f t="shared" si="217"/>
        <v>37314.962881985</v>
      </c>
    </row>
    <row r="6915" spans="1:6">
      <c r="A6915" s="5">
        <v>0.642583354124785</v>
      </c>
      <c r="B6915" s="5">
        <v>16484.2316505004</v>
      </c>
      <c r="C6915" s="5">
        <v>1.1268004639781</v>
      </c>
      <c r="D6915" s="5">
        <v>51540.7339907805</v>
      </c>
      <c r="E6915" s="2">
        <f t="shared" si="216"/>
        <v>0.484217109853315</v>
      </c>
      <c r="F6915" s="2">
        <f t="shared" si="217"/>
        <v>35056.5023402801</v>
      </c>
    </row>
    <row r="6916" spans="1:6">
      <c r="A6916" s="5">
        <v>0.681972722116524</v>
      </c>
      <c r="B6916" s="5">
        <v>21085.7091718896</v>
      </c>
      <c r="C6916" s="5">
        <v>1.18756944319021</v>
      </c>
      <c r="D6916" s="5">
        <v>60200.3780186494</v>
      </c>
      <c r="E6916" s="2">
        <f t="shared" ref="E6916:E6979" si="218">C6916-A6916</f>
        <v>0.505596721073686</v>
      </c>
      <c r="F6916" s="2">
        <f t="shared" ref="F6916:F6979" si="219">D6916-B6916</f>
        <v>39114.6688467598</v>
      </c>
    </row>
    <row r="6917" spans="1:6">
      <c r="A6917" s="5">
        <v>0.774933831922633</v>
      </c>
      <c r="B6917" s="5">
        <v>20040.2463286435</v>
      </c>
      <c r="C6917" s="5">
        <v>1.3050017587751</v>
      </c>
      <c r="D6917" s="5">
        <v>55694.674964963</v>
      </c>
      <c r="E6917" s="2">
        <f t="shared" si="218"/>
        <v>0.530067926852467</v>
      </c>
      <c r="F6917" s="2">
        <f t="shared" si="219"/>
        <v>35654.4286363195</v>
      </c>
    </row>
    <row r="6918" spans="1:6">
      <c r="A6918" s="5">
        <v>0.689079048957013</v>
      </c>
      <c r="B6918" s="5">
        <v>24170.3817504781</v>
      </c>
      <c r="C6918" s="5">
        <v>1.20268681395161</v>
      </c>
      <c r="D6918" s="5">
        <v>61787.2218504408</v>
      </c>
      <c r="E6918" s="2">
        <f t="shared" si="218"/>
        <v>0.513607764994597</v>
      </c>
      <c r="F6918" s="2">
        <f t="shared" si="219"/>
        <v>37616.8400999627</v>
      </c>
    </row>
    <row r="6919" spans="1:6">
      <c r="A6919" s="5">
        <v>0.712529155395682</v>
      </c>
      <c r="B6919" s="5">
        <v>16525.7227838055</v>
      </c>
      <c r="C6919" s="5">
        <v>1.25438953968904</v>
      </c>
      <c r="D6919" s="5">
        <v>54537.9539577412</v>
      </c>
      <c r="E6919" s="2">
        <f t="shared" si="218"/>
        <v>0.541860384293358</v>
      </c>
      <c r="F6919" s="2">
        <f t="shared" si="219"/>
        <v>38012.2311739357</v>
      </c>
    </row>
    <row r="6920" spans="1:6">
      <c r="A6920" s="5">
        <v>0.722841430628138</v>
      </c>
      <c r="B6920" s="5">
        <v>19334.512689125</v>
      </c>
      <c r="C6920" s="5">
        <v>1.22031855139474</v>
      </c>
      <c r="D6920" s="5">
        <v>57146.4360763126</v>
      </c>
      <c r="E6920" s="2">
        <f t="shared" si="218"/>
        <v>0.497477120766602</v>
      </c>
      <c r="F6920" s="2">
        <f t="shared" si="219"/>
        <v>37811.9233871876</v>
      </c>
    </row>
    <row r="6921" spans="1:6">
      <c r="A6921" s="5">
        <v>0.708338041719773</v>
      </c>
      <c r="B6921" s="5">
        <v>23306.9286877997</v>
      </c>
      <c r="C6921" s="5">
        <v>1.20816309363828</v>
      </c>
      <c r="D6921" s="5">
        <v>59790.6513820981</v>
      </c>
      <c r="E6921" s="2">
        <f t="shared" si="218"/>
        <v>0.499825051918507</v>
      </c>
      <c r="F6921" s="2">
        <f t="shared" si="219"/>
        <v>36483.7226942984</v>
      </c>
    </row>
    <row r="6922" spans="1:6">
      <c r="A6922" s="5">
        <v>0.699810002814316</v>
      </c>
      <c r="B6922" s="5">
        <v>23146.9704539093</v>
      </c>
      <c r="C6922" s="5">
        <v>1.2024927790985</v>
      </c>
      <c r="D6922" s="5">
        <v>59748.8646836247</v>
      </c>
      <c r="E6922" s="2">
        <f t="shared" si="218"/>
        <v>0.502682776284184</v>
      </c>
      <c r="F6922" s="2">
        <f t="shared" si="219"/>
        <v>36601.8942297154</v>
      </c>
    </row>
    <row r="6923" spans="1:6">
      <c r="A6923" s="5">
        <v>0.71808372998336</v>
      </c>
      <c r="B6923" s="5">
        <v>23032.3184203821</v>
      </c>
      <c r="C6923" s="5">
        <v>1.2704296872338</v>
      </c>
      <c r="D6923" s="5">
        <v>60839.2275165489</v>
      </c>
      <c r="E6923" s="2">
        <f t="shared" si="218"/>
        <v>0.55234595725044</v>
      </c>
      <c r="F6923" s="2">
        <f t="shared" si="219"/>
        <v>37806.9090961668</v>
      </c>
    </row>
    <row r="6924" spans="1:6">
      <c r="A6924" s="5">
        <v>0.699369755613865</v>
      </c>
      <c r="B6924" s="5">
        <v>17491.3560190842</v>
      </c>
      <c r="C6924" s="5">
        <v>1.21777003751366</v>
      </c>
      <c r="D6924" s="5">
        <v>53312.0234779015</v>
      </c>
      <c r="E6924" s="2">
        <f t="shared" si="218"/>
        <v>0.518400281899795</v>
      </c>
      <c r="F6924" s="2">
        <f t="shared" si="219"/>
        <v>35820.6674588173</v>
      </c>
    </row>
    <row r="6925" spans="1:6">
      <c r="A6925" s="5">
        <v>0.743068818832488</v>
      </c>
      <c r="B6925" s="5">
        <v>18535.2581108157</v>
      </c>
      <c r="C6925" s="5">
        <v>1.25673907234239</v>
      </c>
      <c r="D6925" s="5">
        <v>54649.3553897454</v>
      </c>
      <c r="E6925" s="2">
        <f t="shared" si="218"/>
        <v>0.513670253509902</v>
      </c>
      <c r="F6925" s="2">
        <f t="shared" si="219"/>
        <v>36114.0972789297</v>
      </c>
    </row>
    <row r="6926" spans="1:6">
      <c r="A6926" s="5">
        <v>0.639082882569645</v>
      </c>
      <c r="B6926" s="5">
        <v>15724.7577791753</v>
      </c>
      <c r="C6926" s="5">
        <v>1.13042377411514</v>
      </c>
      <c r="D6926" s="5">
        <v>50674.2277947062</v>
      </c>
      <c r="E6926" s="2">
        <f t="shared" si="218"/>
        <v>0.491340891545495</v>
      </c>
      <c r="F6926" s="2">
        <f t="shared" si="219"/>
        <v>34949.4700155309</v>
      </c>
    </row>
    <row r="6927" spans="1:6">
      <c r="A6927" s="5">
        <v>0.716657568326707</v>
      </c>
      <c r="B6927" s="5">
        <v>19513.5744849888</v>
      </c>
      <c r="C6927" s="5">
        <v>1.25289699747208</v>
      </c>
      <c r="D6927" s="5">
        <v>56878.3807545141</v>
      </c>
      <c r="E6927" s="2">
        <f t="shared" si="218"/>
        <v>0.536239429145373</v>
      </c>
      <c r="F6927" s="2">
        <f t="shared" si="219"/>
        <v>37364.8062695253</v>
      </c>
    </row>
    <row r="6928" spans="1:6">
      <c r="A6928" s="5">
        <v>0.703850289845368</v>
      </c>
      <c r="B6928" s="5">
        <v>18344.0438011512</v>
      </c>
      <c r="C6928" s="5">
        <v>1.23358440402109</v>
      </c>
      <c r="D6928" s="5">
        <v>55148.6459856884</v>
      </c>
      <c r="E6928" s="2">
        <f t="shared" si="218"/>
        <v>0.529734114175722</v>
      </c>
      <c r="F6928" s="2">
        <f t="shared" si="219"/>
        <v>36804.6021845372</v>
      </c>
    </row>
    <row r="6929" spans="1:6">
      <c r="A6929" s="5">
        <v>0.740450999576909</v>
      </c>
      <c r="B6929" s="5">
        <v>16047.1278154739</v>
      </c>
      <c r="C6929" s="5">
        <v>1.28395567645468</v>
      </c>
      <c r="D6929" s="5">
        <v>51392.7180516754</v>
      </c>
      <c r="E6929" s="2">
        <f t="shared" si="218"/>
        <v>0.543504676877771</v>
      </c>
      <c r="F6929" s="2">
        <f t="shared" si="219"/>
        <v>35345.5902362015</v>
      </c>
    </row>
    <row r="6930" spans="1:6">
      <c r="A6930" s="5">
        <v>0.652626623509711</v>
      </c>
      <c r="B6930" s="5">
        <v>22637.2475968285</v>
      </c>
      <c r="C6930" s="5">
        <v>1.09329716839634</v>
      </c>
      <c r="D6930" s="5">
        <v>59899.4662415211</v>
      </c>
      <c r="E6930" s="2">
        <f t="shared" si="218"/>
        <v>0.440670544886629</v>
      </c>
      <c r="F6930" s="2">
        <f t="shared" si="219"/>
        <v>37262.2186446926</v>
      </c>
    </row>
    <row r="6931" spans="1:6">
      <c r="A6931" s="5">
        <v>0.661094277297359</v>
      </c>
      <c r="B6931" s="5">
        <v>25018.9304107068</v>
      </c>
      <c r="C6931" s="5">
        <v>1.11703976113427</v>
      </c>
      <c r="D6931" s="5">
        <v>64484.4850232599</v>
      </c>
      <c r="E6931" s="2">
        <f t="shared" si="218"/>
        <v>0.455945483836911</v>
      </c>
      <c r="F6931" s="2">
        <f t="shared" si="219"/>
        <v>39465.5546125531</v>
      </c>
    </row>
    <row r="6932" spans="1:6">
      <c r="A6932" s="5">
        <v>0.710004223699257</v>
      </c>
      <c r="B6932" s="5">
        <v>15940.0548417561</v>
      </c>
      <c r="C6932" s="5">
        <v>1.21726295914659</v>
      </c>
      <c r="D6932" s="5">
        <v>52675.7882632499</v>
      </c>
      <c r="E6932" s="2">
        <f t="shared" si="218"/>
        <v>0.507258735447333</v>
      </c>
      <c r="F6932" s="2">
        <f t="shared" si="219"/>
        <v>36735.7334214938</v>
      </c>
    </row>
    <row r="6933" spans="1:6">
      <c r="A6933" s="5">
        <v>0.643851432773236</v>
      </c>
      <c r="B6933" s="5">
        <v>21096.6548811214</v>
      </c>
      <c r="C6933" s="5">
        <v>1.11152629956536</v>
      </c>
      <c r="D6933" s="5">
        <v>57383.3150396976</v>
      </c>
      <c r="E6933" s="2">
        <f t="shared" si="218"/>
        <v>0.467674866792124</v>
      </c>
      <c r="F6933" s="2">
        <f t="shared" si="219"/>
        <v>36286.6601585762</v>
      </c>
    </row>
    <row r="6934" spans="1:6">
      <c r="A6934" s="5">
        <v>0.691245986973838</v>
      </c>
      <c r="B6934" s="5">
        <v>17231.5316164514</v>
      </c>
      <c r="C6934" s="5">
        <v>1.20201773974878</v>
      </c>
      <c r="D6934" s="5">
        <v>53167.8868179482</v>
      </c>
      <c r="E6934" s="2">
        <f t="shared" si="218"/>
        <v>0.510771752774942</v>
      </c>
      <c r="F6934" s="2">
        <f t="shared" si="219"/>
        <v>35936.3552014968</v>
      </c>
    </row>
    <row r="6935" spans="1:6">
      <c r="A6935" s="5">
        <v>0.744912922554802</v>
      </c>
      <c r="B6935" s="5">
        <v>21938.6592481967</v>
      </c>
      <c r="C6935" s="5">
        <v>1.2731720607632</v>
      </c>
      <c r="D6935" s="5">
        <v>59500.5016800385</v>
      </c>
      <c r="E6935" s="2">
        <f t="shared" si="218"/>
        <v>0.528259138208398</v>
      </c>
      <c r="F6935" s="2">
        <f t="shared" si="219"/>
        <v>37561.8424318418</v>
      </c>
    </row>
    <row r="6936" spans="1:6">
      <c r="A6936" s="5">
        <v>0.696107779465872</v>
      </c>
      <c r="B6936" s="5">
        <v>20178.3133599708</v>
      </c>
      <c r="C6936" s="5">
        <v>1.19187377885169</v>
      </c>
      <c r="D6936" s="5">
        <v>58518.6312691266</v>
      </c>
      <c r="E6936" s="2">
        <f t="shared" si="218"/>
        <v>0.495765999385818</v>
      </c>
      <c r="F6936" s="2">
        <f t="shared" si="219"/>
        <v>38340.3179091558</v>
      </c>
    </row>
    <row r="6937" spans="1:6">
      <c r="A6937" s="5">
        <v>0.729349864820394</v>
      </c>
      <c r="B6937" s="5">
        <v>15987.4703982208</v>
      </c>
      <c r="C6937" s="5">
        <v>1.24702264289505</v>
      </c>
      <c r="D6937" s="5">
        <v>52997.9681267911</v>
      </c>
      <c r="E6937" s="2">
        <f t="shared" si="218"/>
        <v>0.517672778074656</v>
      </c>
      <c r="F6937" s="2">
        <f t="shared" si="219"/>
        <v>37010.4977285703</v>
      </c>
    </row>
    <row r="6938" spans="1:6">
      <c r="A6938" s="5">
        <v>0.658109195016899</v>
      </c>
      <c r="B6938" s="5">
        <v>18561.7988736484</v>
      </c>
      <c r="C6938" s="5">
        <v>1.12933149551887</v>
      </c>
      <c r="D6938" s="5">
        <v>56729.308762655</v>
      </c>
      <c r="E6938" s="2">
        <f t="shared" si="218"/>
        <v>0.471222300501971</v>
      </c>
      <c r="F6938" s="2">
        <f t="shared" si="219"/>
        <v>38167.5098890066</v>
      </c>
    </row>
    <row r="6939" spans="1:6">
      <c r="A6939" s="5">
        <v>0.723713125455797</v>
      </c>
      <c r="B6939" s="5">
        <v>19439.9833184413</v>
      </c>
      <c r="C6939" s="5">
        <v>1.25420808176068</v>
      </c>
      <c r="D6939" s="5">
        <v>55584.391728108</v>
      </c>
      <c r="E6939" s="2">
        <f t="shared" si="218"/>
        <v>0.530494956304883</v>
      </c>
      <c r="F6939" s="2">
        <f t="shared" si="219"/>
        <v>36144.4084096667</v>
      </c>
    </row>
    <row r="6940" spans="1:6">
      <c r="A6940" s="5">
        <v>0.754950116861013</v>
      </c>
      <c r="B6940" s="5">
        <v>18161.7760434693</v>
      </c>
      <c r="C6940" s="5">
        <v>1.34137962153713</v>
      </c>
      <c r="D6940" s="5">
        <v>57630.6388516821</v>
      </c>
      <c r="E6940" s="2">
        <f t="shared" si="218"/>
        <v>0.586429504676117</v>
      </c>
      <c r="F6940" s="2">
        <f t="shared" si="219"/>
        <v>39468.8628082128</v>
      </c>
    </row>
    <row r="6941" spans="1:6">
      <c r="A6941" s="5">
        <v>0.675738347412021</v>
      </c>
      <c r="B6941" s="5">
        <v>17556.084188826</v>
      </c>
      <c r="C6941" s="5">
        <v>1.1525016383075</v>
      </c>
      <c r="D6941" s="5">
        <v>53986.8691754596</v>
      </c>
      <c r="E6941" s="2">
        <f t="shared" si="218"/>
        <v>0.476763290895479</v>
      </c>
      <c r="F6941" s="2">
        <f t="shared" si="219"/>
        <v>36430.7849866336</v>
      </c>
    </row>
    <row r="6942" spans="1:6">
      <c r="A6942" s="5">
        <v>0.71952169717637</v>
      </c>
      <c r="B6942" s="5">
        <v>18525.1965456955</v>
      </c>
      <c r="C6942" s="5">
        <v>1.25031471709996</v>
      </c>
      <c r="D6942" s="5">
        <v>54816.267449918</v>
      </c>
      <c r="E6942" s="2">
        <f t="shared" si="218"/>
        <v>0.53079301992359</v>
      </c>
      <c r="F6942" s="2">
        <f t="shared" si="219"/>
        <v>36291.0709042225</v>
      </c>
    </row>
    <row r="6943" spans="1:6">
      <c r="A6943" s="5">
        <v>0.714565909372745</v>
      </c>
      <c r="B6943" s="5">
        <v>21516.5554938395</v>
      </c>
      <c r="C6943" s="5">
        <v>1.24369486307963</v>
      </c>
      <c r="D6943" s="5">
        <v>59874.2585571235</v>
      </c>
      <c r="E6943" s="2">
        <f t="shared" si="218"/>
        <v>0.529128953706885</v>
      </c>
      <c r="F6943" s="2">
        <f t="shared" si="219"/>
        <v>38357.703063284</v>
      </c>
    </row>
    <row r="6944" spans="1:6">
      <c r="A6944" s="5">
        <v>0.733247470312769</v>
      </c>
      <c r="B6944" s="5">
        <v>17914.831675987</v>
      </c>
      <c r="C6944" s="5">
        <v>1.30796079934976</v>
      </c>
      <c r="D6944" s="5">
        <v>53808.6585689136</v>
      </c>
      <c r="E6944" s="2">
        <f t="shared" si="218"/>
        <v>0.574713329036991</v>
      </c>
      <c r="F6944" s="2">
        <f t="shared" si="219"/>
        <v>35893.8268929266</v>
      </c>
    </row>
    <row r="6945" spans="1:6">
      <c r="A6945" s="5">
        <v>0.696292468634398</v>
      </c>
      <c r="B6945" s="5">
        <v>17853.0943709164</v>
      </c>
      <c r="C6945" s="5">
        <v>1.2069848457153</v>
      </c>
      <c r="D6945" s="5">
        <v>54929.1911406866</v>
      </c>
      <c r="E6945" s="2">
        <f t="shared" si="218"/>
        <v>0.510692377080902</v>
      </c>
      <c r="F6945" s="2">
        <f t="shared" si="219"/>
        <v>37076.0967697702</v>
      </c>
    </row>
    <row r="6946" spans="1:6">
      <c r="A6946" s="5">
        <v>0.727035465478089</v>
      </c>
      <c r="B6946" s="5">
        <v>20923.0048173547</v>
      </c>
      <c r="C6946" s="5">
        <v>1.26419194080996</v>
      </c>
      <c r="D6946" s="5">
        <v>58373.3512058309</v>
      </c>
      <c r="E6946" s="2">
        <f t="shared" si="218"/>
        <v>0.537156475331871</v>
      </c>
      <c r="F6946" s="2">
        <f t="shared" si="219"/>
        <v>37450.3463884762</v>
      </c>
    </row>
    <row r="6947" spans="1:6">
      <c r="A6947" s="5">
        <v>0.688677800580381</v>
      </c>
      <c r="B6947" s="5">
        <v>18705.0194438498</v>
      </c>
      <c r="C6947" s="5">
        <v>1.16015381100501</v>
      </c>
      <c r="D6947" s="5">
        <v>52570.8434944571</v>
      </c>
      <c r="E6947" s="2">
        <f t="shared" si="218"/>
        <v>0.471476010424629</v>
      </c>
      <c r="F6947" s="2">
        <f t="shared" si="219"/>
        <v>33865.8240506073</v>
      </c>
    </row>
    <row r="6948" spans="1:6">
      <c r="A6948" s="5">
        <v>0.714870209484773</v>
      </c>
      <c r="B6948" s="5">
        <v>19851.2375633036</v>
      </c>
      <c r="C6948" s="5">
        <v>1.25100060526262</v>
      </c>
      <c r="D6948" s="5">
        <v>59105.3603245734</v>
      </c>
      <c r="E6948" s="2">
        <f t="shared" si="218"/>
        <v>0.536130395777847</v>
      </c>
      <c r="F6948" s="2">
        <f t="shared" si="219"/>
        <v>39254.1227612698</v>
      </c>
    </row>
    <row r="6949" spans="1:6">
      <c r="A6949" s="5">
        <v>0.700608774917987</v>
      </c>
      <c r="B6949" s="5">
        <v>16334.0739472444</v>
      </c>
      <c r="C6949" s="5">
        <v>1.20546039757944</v>
      </c>
      <c r="D6949" s="5">
        <v>52554.4696290626</v>
      </c>
      <c r="E6949" s="2">
        <f t="shared" si="218"/>
        <v>0.504851622661453</v>
      </c>
      <c r="F6949" s="2">
        <f t="shared" si="219"/>
        <v>36220.3956818182</v>
      </c>
    </row>
    <row r="6950" spans="1:6">
      <c r="A6950" s="5">
        <v>0.738698408643897</v>
      </c>
      <c r="B6950" s="5">
        <v>16017.4719750546</v>
      </c>
      <c r="C6950" s="5">
        <v>1.29843350313439</v>
      </c>
      <c r="D6950" s="5">
        <v>51375.7468793287</v>
      </c>
      <c r="E6950" s="2">
        <f t="shared" si="218"/>
        <v>0.559735094490493</v>
      </c>
      <c r="F6950" s="2">
        <f t="shared" si="219"/>
        <v>35358.2749042741</v>
      </c>
    </row>
    <row r="6951" spans="1:6">
      <c r="A6951" s="5">
        <v>0.657508289696367</v>
      </c>
      <c r="B6951" s="5">
        <v>20194.9548793305</v>
      </c>
      <c r="C6951" s="5">
        <v>1.15682342501528</v>
      </c>
      <c r="D6951" s="5">
        <v>56764.9760957433</v>
      </c>
      <c r="E6951" s="2">
        <f t="shared" si="218"/>
        <v>0.499315135318913</v>
      </c>
      <c r="F6951" s="2">
        <f t="shared" si="219"/>
        <v>36570.0212164128</v>
      </c>
    </row>
    <row r="6952" spans="1:6">
      <c r="A6952" s="5">
        <v>0.779006314198706</v>
      </c>
      <c r="B6952" s="5">
        <v>20794.5793857842</v>
      </c>
      <c r="C6952" s="5">
        <v>1.33179494050592</v>
      </c>
      <c r="D6952" s="5">
        <v>57940.8590029069</v>
      </c>
      <c r="E6952" s="2">
        <f t="shared" si="218"/>
        <v>0.552788626307214</v>
      </c>
      <c r="F6952" s="2">
        <f t="shared" si="219"/>
        <v>37146.2796171227</v>
      </c>
    </row>
    <row r="6953" spans="1:6">
      <c r="A6953" s="5">
        <v>0.683480709333159</v>
      </c>
      <c r="B6953" s="5">
        <v>21373.6341270273</v>
      </c>
      <c r="C6953" s="5">
        <v>1.1710055691453</v>
      </c>
      <c r="D6953" s="5">
        <v>59472.9054022024</v>
      </c>
      <c r="E6953" s="2">
        <f t="shared" si="218"/>
        <v>0.487524859812141</v>
      </c>
      <c r="F6953" s="2">
        <f t="shared" si="219"/>
        <v>38099.2712751751</v>
      </c>
    </row>
    <row r="6954" spans="1:6">
      <c r="A6954" s="5">
        <v>0.656228153659384</v>
      </c>
      <c r="B6954" s="5">
        <v>16619.2588066069</v>
      </c>
      <c r="C6954" s="5">
        <v>1.10853973643859</v>
      </c>
      <c r="D6954" s="5">
        <v>51998.3768031138</v>
      </c>
      <c r="E6954" s="2">
        <f t="shared" si="218"/>
        <v>0.452311582779206</v>
      </c>
      <c r="F6954" s="2">
        <f t="shared" si="219"/>
        <v>35379.1179965069</v>
      </c>
    </row>
    <row r="6955" spans="1:6">
      <c r="A6955" s="5">
        <v>0.710300103067265</v>
      </c>
      <c r="B6955" s="5">
        <v>16235.9416126674</v>
      </c>
      <c r="C6955" s="5">
        <v>1.24716170860594</v>
      </c>
      <c r="D6955" s="5">
        <v>52594.726399268</v>
      </c>
      <c r="E6955" s="2">
        <f t="shared" si="218"/>
        <v>0.536861605538675</v>
      </c>
      <c r="F6955" s="2">
        <f t="shared" si="219"/>
        <v>36358.7847866006</v>
      </c>
    </row>
    <row r="6956" spans="1:6">
      <c r="A6956" s="5">
        <v>0.706583209019588</v>
      </c>
      <c r="B6956" s="5">
        <v>17265.6730814814</v>
      </c>
      <c r="C6956" s="5">
        <v>1.24718587888793</v>
      </c>
      <c r="D6956" s="5">
        <v>53399.05229249</v>
      </c>
      <c r="E6956" s="2">
        <f t="shared" si="218"/>
        <v>0.540602669868342</v>
      </c>
      <c r="F6956" s="2">
        <f t="shared" si="219"/>
        <v>36133.3792110086</v>
      </c>
    </row>
    <row r="6957" spans="1:6">
      <c r="A6957" s="5">
        <v>0.725540551724082</v>
      </c>
      <c r="B6957" s="5">
        <v>19569.0988247964</v>
      </c>
      <c r="C6957" s="5">
        <v>1.27059257524173</v>
      </c>
      <c r="D6957" s="5">
        <v>55286.3010473104</v>
      </c>
      <c r="E6957" s="2">
        <f t="shared" si="218"/>
        <v>0.545052023517648</v>
      </c>
      <c r="F6957" s="2">
        <f t="shared" si="219"/>
        <v>35717.202222514</v>
      </c>
    </row>
    <row r="6958" spans="1:6">
      <c r="A6958" s="5">
        <v>0.675796226626427</v>
      </c>
      <c r="B6958" s="5">
        <v>20982.6494291297</v>
      </c>
      <c r="C6958" s="5">
        <v>1.16230269240958</v>
      </c>
      <c r="D6958" s="5">
        <v>59046.4025413565</v>
      </c>
      <c r="E6958" s="2">
        <f t="shared" si="218"/>
        <v>0.486506465783153</v>
      </c>
      <c r="F6958" s="2">
        <f t="shared" si="219"/>
        <v>38063.7531122268</v>
      </c>
    </row>
    <row r="6959" spans="1:6">
      <c r="A6959" s="5">
        <v>0.699457056716408</v>
      </c>
      <c r="B6959" s="5">
        <v>17691.6444046735</v>
      </c>
      <c r="C6959" s="5">
        <v>1.17337298827728</v>
      </c>
      <c r="D6959" s="5">
        <v>53476.5671223756</v>
      </c>
      <c r="E6959" s="2">
        <f t="shared" si="218"/>
        <v>0.473915931560872</v>
      </c>
      <c r="F6959" s="2">
        <f t="shared" si="219"/>
        <v>35784.9227177021</v>
      </c>
    </row>
    <row r="6960" spans="1:6">
      <c r="A6960" s="5">
        <v>0.727242021113741</v>
      </c>
      <c r="B6960" s="5">
        <v>17759.7280629987</v>
      </c>
      <c r="C6960" s="5">
        <v>1.24932211100947</v>
      </c>
      <c r="D6960" s="5">
        <v>55528.4005428031</v>
      </c>
      <c r="E6960" s="2">
        <f t="shared" si="218"/>
        <v>0.522080089895729</v>
      </c>
      <c r="F6960" s="2">
        <f t="shared" si="219"/>
        <v>37768.6724798044</v>
      </c>
    </row>
    <row r="6961" spans="1:6">
      <c r="A6961" s="5">
        <v>0.727805815541954</v>
      </c>
      <c r="B6961" s="5">
        <v>18516.7836062969</v>
      </c>
      <c r="C6961" s="5">
        <v>1.26621343872251</v>
      </c>
      <c r="D6961" s="5">
        <v>55332.6033572103</v>
      </c>
      <c r="E6961" s="2">
        <f t="shared" si="218"/>
        <v>0.538407623180556</v>
      </c>
      <c r="F6961" s="2">
        <f t="shared" si="219"/>
        <v>36815.8197509134</v>
      </c>
    </row>
    <row r="6962" spans="1:6">
      <c r="A6962" s="5">
        <v>0.735897951793801</v>
      </c>
      <c r="B6962" s="5">
        <v>17054.3443775983</v>
      </c>
      <c r="C6962" s="5">
        <v>1.27513994353347</v>
      </c>
      <c r="D6962" s="5">
        <v>53358.6752565458</v>
      </c>
      <c r="E6962" s="2">
        <f t="shared" si="218"/>
        <v>0.539241991739669</v>
      </c>
      <c r="F6962" s="2">
        <f t="shared" si="219"/>
        <v>36304.3308789475</v>
      </c>
    </row>
    <row r="6963" spans="1:6">
      <c r="A6963" s="5">
        <v>0.73669303020586</v>
      </c>
      <c r="B6963" s="5">
        <v>18320.2243193459</v>
      </c>
      <c r="C6963" s="5">
        <v>1.28158695469856</v>
      </c>
      <c r="D6963" s="5">
        <v>55900.5632941856</v>
      </c>
      <c r="E6963" s="2">
        <f t="shared" si="218"/>
        <v>0.5448939244927</v>
      </c>
      <c r="F6963" s="2">
        <f t="shared" si="219"/>
        <v>37580.3389748397</v>
      </c>
    </row>
    <row r="6964" spans="1:6">
      <c r="A6964" s="5">
        <v>0.753412955804949</v>
      </c>
      <c r="B6964" s="5">
        <v>23689.804978771</v>
      </c>
      <c r="C6964" s="5">
        <v>1.2992955048041</v>
      </c>
      <c r="D6964" s="5">
        <v>63777.7293700721</v>
      </c>
      <c r="E6964" s="2">
        <f t="shared" si="218"/>
        <v>0.545882548999151</v>
      </c>
      <c r="F6964" s="2">
        <f t="shared" si="219"/>
        <v>40087.9243913011</v>
      </c>
    </row>
    <row r="6965" spans="1:6">
      <c r="A6965" s="5">
        <v>0.786085484920144</v>
      </c>
      <c r="B6965" s="5">
        <v>18036.8697596897</v>
      </c>
      <c r="C6965" s="5">
        <v>1.36574356523647</v>
      </c>
      <c r="D6965" s="5">
        <v>56419.8795285482</v>
      </c>
      <c r="E6965" s="2">
        <f t="shared" si="218"/>
        <v>0.579658080316326</v>
      </c>
      <c r="F6965" s="2">
        <f t="shared" si="219"/>
        <v>38383.0097688585</v>
      </c>
    </row>
    <row r="6966" spans="1:6">
      <c r="A6966" s="5">
        <v>0.676064475825041</v>
      </c>
      <c r="B6966" s="5">
        <v>20420.6455344855</v>
      </c>
      <c r="C6966" s="5">
        <v>1.19401747891263</v>
      </c>
      <c r="D6966" s="5">
        <v>58978.8495473736</v>
      </c>
      <c r="E6966" s="2">
        <f t="shared" si="218"/>
        <v>0.517953003087589</v>
      </c>
      <c r="F6966" s="2">
        <f t="shared" si="219"/>
        <v>38558.2040128881</v>
      </c>
    </row>
    <row r="6967" spans="1:6">
      <c r="A6967" s="5">
        <v>0.709909317406475</v>
      </c>
      <c r="B6967" s="5">
        <v>22973.0010756212</v>
      </c>
      <c r="C6967" s="5">
        <v>1.21303902933566</v>
      </c>
      <c r="D6967" s="5">
        <v>60722.499063795</v>
      </c>
      <c r="E6967" s="2">
        <f t="shared" si="218"/>
        <v>0.503129711929185</v>
      </c>
      <c r="F6967" s="2">
        <f t="shared" si="219"/>
        <v>37749.4979881738</v>
      </c>
    </row>
    <row r="6968" spans="1:6">
      <c r="A6968" s="5">
        <v>0.642836873819013</v>
      </c>
      <c r="B6968" s="5">
        <v>20389.9086241887</v>
      </c>
      <c r="C6968" s="5">
        <v>1.10578606613839</v>
      </c>
      <c r="D6968" s="5">
        <v>57262.4222077129</v>
      </c>
      <c r="E6968" s="2">
        <f t="shared" si="218"/>
        <v>0.462949192319377</v>
      </c>
      <c r="F6968" s="2">
        <f t="shared" si="219"/>
        <v>36872.5135835242</v>
      </c>
    </row>
    <row r="6969" spans="1:6">
      <c r="A6969" s="5">
        <v>0.704209159989536</v>
      </c>
      <c r="B6969" s="5">
        <v>17413.8812227675</v>
      </c>
      <c r="C6969" s="5">
        <v>1.20447067978531</v>
      </c>
      <c r="D6969" s="5">
        <v>53025.960569735</v>
      </c>
      <c r="E6969" s="2">
        <f t="shared" si="218"/>
        <v>0.500261519795774</v>
      </c>
      <c r="F6969" s="2">
        <f t="shared" si="219"/>
        <v>35612.0793469675</v>
      </c>
    </row>
    <row r="6970" spans="1:6">
      <c r="A6970" s="5">
        <v>0.741814299839705</v>
      </c>
      <c r="B6970" s="5">
        <v>21438.159317704</v>
      </c>
      <c r="C6970" s="5">
        <v>1.29990864335998</v>
      </c>
      <c r="D6970" s="5">
        <v>59034.3762950644</v>
      </c>
      <c r="E6970" s="2">
        <f t="shared" si="218"/>
        <v>0.558094343520275</v>
      </c>
      <c r="F6970" s="2">
        <f t="shared" si="219"/>
        <v>37596.2169773604</v>
      </c>
    </row>
    <row r="6971" spans="1:6">
      <c r="A6971" s="5">
        <v>0.707505765176465</v>
      </c>
      <c r="B6971" s="5">
        <v>19491.2331250931</v>
      </c>
      <c r="C6971" s="5">
        <v>1.24028588498806</v>
      </c>
      <c r="D6971" s="5">
        <v>55513.83299762</v>
      </c>
      <c r="E6971" s="2">
        <f t="shared" si="218"/>
        <v>0.532780119811595</v>
      </c>
      <c r="F6971" s="2">
        <f t="shared" si="219"/>
        <v>36022.5998725269</v>
      </c>
    </row>
    <row r="6972" spans="1:6">
      <c r="A6972" s="5">
        <v>0.707358454707136</v>
      </c>
      <c r="B6972" s="5">
        <v>24807.033382676</v>
      </c>
      <c r="C6972" s="5">
        <v>1.22533833708022</v>
      </c>
      <c r="D6972" s="5">
        <v>63703.0971674854</v>
      </c>
      <c r="E6972" s="2">
        <f t="shared" si="218"/>
        <v>0.517979882373084</v>
      </c>
      <c r="F6972" s="2">
        <f t="shared" si="219"/>
        <v>38896.0637848094</v>
      </c>
    </row>
    <row r="6973" spans="1:6">
      <c r="A6973" s="5">
        <v>0.683117233903225</v>
      </c>
      <c r="B6973" s="5">
        <v>20027.5215371782</v>
      </c>
      <c r="C6973" s="5">
        <v>1.2125290736978</v>
      </c>
      <c r="D6973" s="5">
        <v>59200.8154596995</v>
      </c>
      <c r="E6973" s="2">
        <f t="shared" si="218"/>
        <v>0.529411839794575</v>
      </c>
      <c r="F6973" s="2">
        <f t="shared" si="219"/>
        <v>39173.2939225213</v>
      </c>
    </row>
    <row r="6974" spans="1:6">
      <c r="A6974" s="5">
        <v>0.698323181485443</v>
      </c>
      <c r="B6974" s="5">
        <v>19619.3535324616</v>
      </c>
      <c r="C6974" s="5">
        <v>1.19758499082451</v>
      </c>
      <c r="D6974" s="5">
        <v>56452.4254900032</v>
      </c>
      <c r="E6974" s="2">
        <f t="shared" si="218"/>
        <v>0.499261809339067</v>
      </c>
      <c r="F6974" s="2">
        <f t="shared" si="219"/>
        <v>36833.0719575416</v>
      </c>
    </row>
    <row r="6975" spans="1:6">
      <c r="A6975" s="5">
        <v>0.69382554071803</v>
      </c>
      <c r="B6975" s="5">
        <v>19257.4963119137</v>
      </c>
      <c r="C6975" s="5">
        <v>1.20885050506394</v>
      </c>
      <c r="D6975" s="5">
        <v>56049.901421839</v>
      </c>
      <c r="E6975" s="2">
        <f t="shared" si="218"/>
        <v>0.51502496434591</v>
      </c>
      <c r="F6975" s="2">
        <f t="shared" si="219"/>
        <v>36792.4051099253</v>
      </c>
    </row>
    <row r="6976" spans="1:6">
      <c r="A6976" s="5">
        <v>0.712771663446985</v>
      </c>
      <c r="B6976" s="5">
        <v>16136.5122441128</v>
      </c>
      <c r="C6976" s="5">
        <v>1.26526452838194</v>
      </c>
      <c r="D6976" s="5">
        <v>53040.4472364645</v>
      </c>
      <c r="E6976" s="2">
        <f t="shared" si="218"/>
        <v>0.552492864934955</v>
      </c>
      <c r="F6976" s="2">
        <f t="shared" si="219"/>
        <v>36903.9349923517</v>
      </c>
    </row>
    <row r="6977" spans="1:6">
      <c r="A6977" s="5">
        <v>0.748240502018019</v>
      </c>
      <c r="B6977" s="5">
        <v>16225.3913616733</v>
      </c>
      <c r="C6977" s="5">
        <v>1.28517544914359</v>
      </c>
      <c r="D6977" s="5">
        <v>51213.1250051715</v>
      </c>
      <c r="E6977" s="2">
        <f t="shared" si="218"/>
        <v>0.536934947125571</v>
      </c>
      <c r="F6977" s="2">
        <f t="shared" si="219"/>
        <v>34987.7336434982</v>
      </c>
    </row>
    <row r="6978" spans="1:6">
      <c r="A6978" s="5">
        <v>0.69672582085117</v>
      </c>
      <c r="B6978" s="5">
        <v>18476.306589016</v>
      </c>
      <c r="C6978" s="5">
        <v>1.17963607357222</v>
      </c>
      <c r="D6978" s="5">
        <v>51880.6910774577</v>
      </c>
      <c r="E6978" s="2">
        <f t="shared" si="218"/>
        <v>0.48291025272105</v>
      </c>
      <c r="F6978" s="2">
        <f t="shared" si="219"/>
        <v>33404.3844884417</v>
      </c>
    </row>
    <row r="6979" spans="1:6">
      <c r="A6979" s="5">
        <v>0.767468562945869</v>
      </c>
      <c r="B6979" s="5">
        <v>16039.8221334802</v>
      </c>
      <c r="C6979" s="5">
        <v>1.33253865021508</v>
      </c>
      <c r="D6979" s="5">
        <v>54015.0543679758</v>
      </c>
      <c r="E6979" s="2">
        <f t="shared" si="218"/>
        <v>0.565070087269211</v>
      </c>
      <c r="F6979" s="2">
        <f t="shared" si="219"/>
        <v>37975.2322344956</v>
      </c>
    </row>
    <row r="6980" spans="1:6">
      <c r="A6980" s="5">
        <v>0.764503626952738</v>
      </c>
      <c r="B6980" s="5">
        <v>16147.3875020916</v>
      </c>
      <c r="C6980" s="5">
        <v>1.34411478783715</v>
      </c>
      <c r="D6980" s="5">
        <v>52061.4600046063</v>
      </c>
      <c r="E6980" s="2">
        <f t="shared" ref="E6980:E7043" si="220">C6980-A6980</f>
        <v>0.579611160884412</v>
      </c>
      <c r="F6980" s="2">
        <f t="shared" ref="F6980:F7043" si="221">D6980-B6980</f>
        <v>35914.0725025147</v>
      </c>
    </row>
    <row r="6981" spans="1:6">
      <c r="A6981" s="5">
        <v>0.733609198473808</v>
      </c>
      <c r="B6981" s="5">
        <v>23736.036526297</v>
      </c>
      <c r="C6981" s="5">
        <v>1.29639989112133</v>
      </c>
      <c r="D6981" s="5">
        <v>60192.1756478182</v>
      </c>
      <c r="E6981" s="2">
        <f t="shared" si="220"/>
        <v>0.562790692647522</v>
      </c>
      <c r="F6981" s="2">
        <f t="shared" si="221"/>
        <v>36456.1391215212</v>
      </c>
    </row>
    <row r="6982" spans="1:6">
      <c r="A6982" s="5">
        <v>0.69713881578394</v>
      </c>
      <c r="B6982" s="5">
        <v>22583.181104642</v>
      </c>
      <c r="C6982" s="5">
        <v>1.21385246665005</v>
      </c>
      <c r="D6982" s="5">
        <v>63162.4988883109</v>
      </c>
      <c r="E6982" s="2">
        <f t="shared" si="220"/>
        <v>0.51671365086611</v>
      </c>
      <c r="F6982" s="2">
        <f t="shared" si="221"/>
        <v>40579.3177836689</v>
      </c>
    </row>
    <row r="6983" spans="1:6">
      <c r="A6983" s="5">
        <v>0.720406377133137</v>
      </c>
      <c r="B6983" s="5">
        <v>17565.4108262233</v>
      </c>
      <c r="C6983" s="5">
        <v>1.2378561738308</v>
      </c>
      <c r="D6983" s="5">
        <v>54056.5264537246</v>
      </c>
      <c r="E6983" s="2">
        <f t="shared" si="220"/>
        <v>0.517449796697663</v>
      </c>
      <c r="F6983" s="2">
        <f t="shared" si="221"/>
        <v>36491.1156275013</v>
      </c>
    </row>
    <row r="6984" spans="1:6">
      <c r="A6984" s="5">
        <v>0.683641060677446</v>
      </c>
      <c r="B6984" s="5">
        <v>16153.6258229634</v>
      </c>
      <c r="C6984" s="5">
        <v>1.19693187422315</v>
      </c>
      <c r="D6984" s="5">
        <v>51946.8467048954</v>
      </c>
      <c r="E6984" s="2">
        <f t="shared" si="220"/>
        <v>0.513290813545704</v>
      </c>
      <c r="F6984" s="2">
        <f t="shared" si="221"/>
        <v>35793.220881932</v>
      </c>
    </row>
    <row r="6985" spans="1:6">
      <c r="A6985" s="5">
        <v>0.724320817103372</v>
      </c>
      <c r="B6985" s="5">
        <v>19173.8330846512</v>
      </c>
      <c r="C6985" s="5">
        <v>1.25116566142199</v>
      </c>
      <c r="D6985" s="5">
        <v>56112.2738874894</v>
      </c>
      <c r="E6985" s="2">
        <f t="shared" si="220"/>
        <v>0.526844844318618</v>
      </c>
      <c r="F6985" s="2">
        <f t="shared" si="221"/>
        <v>36938.4408028382</v>
      </c>
    </row>
    <row r="6986" spans="1:6">
      <c r="A6986" s="5">
        <v>0.715057621972361</v>
      </c>
      <c r="B6986" s="5">
        <v>20995.5401428574</v>
      </c>
      <c r="C6986" s="5">
        <v>1.23354758874753</v>
      </c>
      <c r="D6986" s="5">
        <v>59268.9886878729</v>
      </c>
      <c r="E6986" s="2">
        <f t="shared" si="220"/>
        <v>0.518489966775169</v>
      </c>
      <c r="F6986" s="2">
        <f t="shared" si="221"/>
        <v>38273.4485450155</v>
      </c>
    </row>
    <row r="6987" spans="1:6">
      <c r="A6987" s="5">
        <v>0.708967946364524</v>
      </c>
      <c r="B6987" s="5">
        <v>17465.0972479097</v>
      </c>
      <c r="C6987" s="5">
        <v>1.26142438913471</v>
      </c>
      <c r="D6987" s="5">
        <v>52932.1016724829</v>
      </c>
      <c r="E6987" s="2">
        <f t="shared" si="220"/>
        <v>0.552456442770186</v>
      </c>
      <c r="F6987" s="2">
        <f t="shared" si="221"/>
        <v>35467.0044245732</v>
      </c>
    </row>
    <row r="6988" spans="1:6">
      <c r="A6988" s="5">
        <v>0.682153862376936</v>
      </c>
      <c r="B6988" s="5">
        <v>19460.6956660395</v>
      </c>
      <c r="C6988" s="5">
        <v>1.20298321167812</v>
      </c>
      <c r="D6988" s="5">
        <v>56315.0967324561</v>
      </c>
      <c r="E6988" s="2">
        <f t="shared" si="220"/>
        <v>0.520829349301184</v>
      </c>
      <c r="F6988" s="2">
        <f t="shared" si="221"/>
        <v>36854.4010664166</v>
      </c>
    </row>
    <row r="6989" spans="1:6">
      <c r="A6989" s="5">
        <v>0.708481169940402</v>
      </c>
      <c r="B6989" s="5">
        <v>15357.9731402782</v>
      </c>
      <c r="C6989" s="5">
        <v>1.20442774384545</v>
      </c>
      <c r="D6989" s="5">
        <v>51352.7270056501</v>
      </c>
      <c r="E6989" s="2">
        <f t="shared" si="220"/>
        <v>0.495946573905048</v>
      </c>
      <c r="F6989" s="2">
        <f t="shared" si="221"/>
        <v>35994.7538653719</v>
      </c>
    </row>
    <row r="6990" spans="1:6">
      <c r="A6990" s="5">
        <v>0.710143828801298</v>
      </c>
      <c r="B6990" s="5">
        <v>20288.8375624067</v>
      </c>
      <c r="C6990" s="5">
        <v>1.19020021111048</v>
      </c>
      <c r="D6990" s="5">
        <v>56261.1279498796</v>
      </c>
      <c r="E6990" s="2">
        <f t="shared" si="220"/>
        <v>0.480056382309182</v>
      </c>
      <c r="F6990" s="2">
        <f t="shared" si="221"/>
        <v>35972.2903874729</v>
      </c>
    </row>
    <row r="6991" spans="1:6">
      <c r="A6991" s="5">
        <v>0.698250935921264</v>
      </c>
      <c r="B6991" s="5">
        <v>19702.9757618317</v>
      </c>
      <c r="C6991" s="5">
        <v>1.26008616593602</v>
      </c>
      <c r="D6991" s="5">
        <v>59123.587622711</v>
      </c>
      <c r="E6991" s="2">
        <f t="shared" si="220"/>
        <v>0.561835230014756</v>
      </c>
      <c r="F6991" s="2">
        <f t="shared" si="221"/>
        <v>39420.6118608793</v>
      </c>
    </row>
    <row r="6992" spans="1:6">
      <c r="A6992" s="5">
        <v>0.729438126560025</v>
      </c>
      <c r="B6992" s="5">
        <v>20880.978718182</v>
      </c>
      <c r="C6992" s="5">
        <v>1.24716168611567</v>
      </c>
      <c r="D6992" s="5">
        <v>59403.4667338315</v>
      </c>
      <c r="E6992" s="2">
        <f t="shared" si="220"/>
        <v>0.517723559555645</v>
      </c>
      <c r="F6992" s="2">
        <f t="shared" si="221"/>
        <v>38522.4880156495</v>
      </c>
    </row>
    <row r="6993" spans="1:6">
      <c r="A6993" s="5">
        <v>0.708564502645312</v>
      </c>
      <c r="B6993" s="5">
        <v>17237.7187844791</v>
      </c>
      <c r="C6993" s="5">
        <v>1.23208875028302</v>
      </c>
      <c r="D6993" s="5">
        <v>51592.8894026765</v>
      </c>
      <c r="E6993" s="2">
        <f t="shared" si="220"/>
        <v>0.523524247637708</v>
      </c>
      <c r="F6993" s="2">
        <f t="shared" si="221"/>
        <v>34355.1706181974</v>
      </c>
    </row>
    <row r="6994" spans="1:6">
      <c r="A6994" s="5">
        <v>0.72038700528458</v>
      </c>
      <c r="B6994" s="5">
        <v>17527.1722024128</v>
      </c>
      <c r="C6994" s="5">
        <v>1.24276607808615</v>
      </c>
      <c r="D6994" s="5">
        <v>55328.812987207</v>
      </c>
      <c r="E6994" s="2">
        <f t="shared" si="220"/>
        <v>0.52237907280157</v>
      </c>
      <c r="F6994" s="2">
        <f t="shared" si="221"/>
        <v>37801.6407847942</v>
      </c>
    </row>
    <row r="6995" spans="1:6">
      <c r="A6995" s="5">
        <v>0.723460031588345</v>
      </c>
      <c r="B6995" s="5">
        <v>20343.7699203361</v>
      </c>
      <c r="C6995" s="5">
        <v>1.25555052262008</v>
      </c>
      <c r="D6995" s="5">
        <v>56025.1595195966</v>
      </c>
      <c r="E6995" s="2">
        <f t="shared" si="220"/>
        <v>0.532090491031735</v>
      </c>
      <c r="F6995" s="2">
        <f t="shared" si="221"/>
        <v>35681.3895992605</v>
      </c>
    </row>
    <row r="6996" spans="1:6">
      <c r="A6996" s="5">
        <v>0.673050645135547</v>
      </c>
      <c r="B6996" s="5">
        <v>23758.2818411084</v>
      </c>
      <c r="C6996" s="5">
        <v>1.15312207722247</v>
      </c>
      <c r="D6996" s="5">
        <v>64615.6513030818</v>
      </c>
      <c r="E6996" s="2">
        <f t="shared" si="220"/>
        <v>0.480071432086923</v>
      </c>
      <c r="F6996" s="2">
        <f t="shared" si="221"/>
        <v>40857.3694619734</v>
      </c>
    </row>
    <row r="6997" spans="1:6">
      <c r="A6997" s="5">
        <v>0.688088642527823</v>
      </c>
      <c r="B6997" s="5">
        <v>26516.719472312</v>
      </c>
      <c r="C6997" s="5">
        <v>1.20561343778252</v>
      </c>
      <c r="D6997" s="5">
        <v>64821.9012408393</v>
      </c>
      <c r="E6997" s="2">
        <f t="shared" si="220"/>
        <v>0.517524795254697</v>
      </c>
      <c r="F6997" s="2">
        <f t="shared" si="221"/>
        <v>38305.1817685273</v>
      </c>
    </row>
    <row r="6998" spans="1:6">
      <c r="A6998" s="5">
        <v>0.668112001400818</v>
      </c>
      <c r="B6998" s="5">
        <v>22001.1063980777</v>
      </c>
      <c r="C6998" s="5">
        <v>1.16232984786299</v>
      </c>
      <c r="D6998" s="5">
        <v>60016.4339259893</v>
      </c>
      <c r="E6998" s="2">
        <f t="shared" si="220"/>
        <v>0.494217846462172</v>
      </c>
      <c r="F6998" s="2">
        <f t="shared" si="221"/>
        <v>38015.3275279116</v>
      </c>
    </row>
    <row r="6999" spans="1:6">
      <c r="A6999" s="5">
        <v>0.732147793591024</v>
      </c>
      <c r="B6999" s="5">
        <v>18064.1680689019</v>
      </c>
      <c r="C6999" s="5">
        <v>1.29803830238708</v>
      </c>
      <c r="D6999" s="5">
        <v>56870.1297505192</v>
      </c>
      <c r="E6999" s="2">
        <f t="shared" si="220"/>
        <v>0.565890508796056</v>
      </c>
      <c r="F6999" s="2">
        <f t="shared" si="221"/>
        <v>38805.9616816173</v>
      </c>
    </row>
    <row r="7000" spans="1:6">
      <c r="A7000" s="5">
        <v>0.728255226178353</v>
      </c>
      <c r="B7000" s="5">
        <v>21656.0701027794</v>
      </c>
      <c r="C7000" s="5">
        <v>1.28339361022071</v>
      </c>
      <c r="D7000" s="5">
        <v>59255.8275942341</v>
      </c>
      <c r="E7000" s="2">
        <f t="shared" si="220"/>
        <v>0.555138384042357</v>
      </c>
      <c r="F7000" s="2">
        <f t="shared" si="221"/>
        <v>37599.7574914547</v>
      </c>
    </row>
    <row r="7001" spans="1:6">
      <c r="A7001" s="5">
        <v>0.702681748572352</v>
      </c>
      <c r="B7001" s="5">
        <v>23006.8250148206</v>
      </c>
      <c r="C7001" s="5">
        <v>1.22374734999439</v>
      </c>
      <c r="D7001" s="5">
        <v>63071.8003818349</v>
      </c>
      <c r="E7001" s="2">
        <f t="shared" si="220"/>
        <v>0.521065601422038</v>
      </c>
      <c r="F7001" s="2">
        <f t="shared" si="221"/>
        <v>40064.9753670143</v>
      </c>
    </row>
    <row r="7002" spans="1:6">
      <c r="A7002" s="5">
        <v>0.704648793488312</v>
      </c>
      <c r="B7002" s="5">
        <v>22742.121344452</v>
      </c>
      <c r="C7002" s="5">
        <v>1.22644902969407</v>
      </c>
      <c r="D7002" s="5">
        <v>62108.9187445224</v>
      </c>
      <c r="E7002" s="2">
        <f t="shared" si="220"/>
        <v>0.521800236205758</v>
      </c>
      <c r="F7002" s="2">
        <f t="shared" si="221"/>
        <v>39366.7974000704</v>
      </c>
    </row>
    <row r="7003" spans="1:6">
      <c r="A7003" s="5">
        <v>0.654913924408733</v>
      </c>
      <c r="B7003" s="5">
        <v>19468.6948252672</v>
      </c>
      <c r="C7003" s="5">
        <v>1.11910329693192</v>
      </c>
      <c r="D7003" s="5">
        <v>55834.8638569718</v>
      </c>
      <c r="E7003" s="2">
        <f t="shared" si="220"/>
        <v>0.464189372523187</v>
      </c>
      <c r="F7003" s="2">
        <f t="shared" si="221"/>
        <v>36366.1690317046</v>
      </c>
    </row>
    <row r="7004" spans="1:6">
      <c r="A7004" s="5">
        <v>0.706065663464496</v>
      </c>
      <c r="B7004" s="5">
        <v>20990.9399800976</v>
      </c>
      <c r="C7004" s="5">
        <v>1.24332473836253</v>
      </c>
      <c r="D7004" s="5">
        <v>56651.6454537985</v>
      </c>
      <c r="E7004" s="2">
        <f t="shared" si="220"/>
        <v>0.537259074898034</v>
      </c>
      <c r="F7004" s="2">
        <f t="shared" si="221"/>
        <v>35660.7054737009</v>
      </c>
    </row>
    <row r="7005" spans="1:6">
      <c r="A7005" s="5">
        <v>0.701606581702261</v>
      </c>
      <c r="B7005" s="5">
        <v>19019.6880308362</v>
      </c>
      <c r="C7005" s="5">
        <v>1.21761039616952</v>
      </c>
      <c r="D7005" s="5">
        <v>55685.068994488</v>
      </c>
      <c r="E7005" s="2">
        <f t="shared" si="220"/>
        <v>0.516003814467259</v>
      </c>
      <c r="F7005" s="2">
        <f t="shared" si="221"/>
        <v>36665.3809636518</v>
      </c>
    </row>
    <row r="7006" spans="1:6">
      <c r="A7006" s="5">
        <v>0.634231301960129</v>
      </c>
      <c r="B7006" s="5">
        <v>21754.4721309729</v>
      </c>
      <c r="C7006" s="5">
        <v>1.08331470709062</v>
      </c>
      <c r="D7006" s="5">
        <v>60029.3168340616</v>
      </c>
      <c r="E7006" s="2">
        <f t="shared" si="220"/>
        <v>0.449083405130491</v>
      </c>
      <c r="F7006" s="2">
        <f t="shared" si="221"/>
        <v>38274.8447030887</v>
      </c>
    </row>
    <row r="7007" spans="1:6">
      <c r="A7007" s="5">
        <v>0.715158260743309</v>
      </c>
      <c r="B7007" s="5">
        <v>22807.1552109965</v>
      </c>
      <c r="C7007" s="5">
        <v>1.22430055603006</v>
      </c>
      <c r="D7007" s="5">
        <v>60480.7706193391</v>
      </c>
      <c r="E7007" s="2">
        <f t="shared" si="220"/>
        <v>0.509142295286751</v>
      </c>
      <c r="F7007" s="2">
        <f t="shared" si="221"/>
        <v>37673.6154083426</v>
      </c>
    </row>
    <row r="7008" spans="1:6">
      <c r="A7008" s="5">
        <v>0.726810170081596</v>
      </c>
      <c r="B7008" s="5">
        <v>16665.1371126388</v>
      </c>
      <c r="C7008" s="5">
        <v>1.2705135639928</v>
      </c>
      <c r="D7008" s="5">
        <v>51781.3204456449</v>
      </c>
      <c r="E7008" s="2">
        <f t="shared" si="220"/>
        <v>0.543703393911204</v>
      </c>
      <c r="F7008" s="2">
        <f t="shared" si="221"/>
        <v>35116.1833330061</v>
      </c>
    </row>
    <row r="7009" spans="1:6">
      <c r="A7009" s="5">
        <v>0.679810697256084</v>
      </c>
      <c r="B7009" s="5">
        <v>18130.3381291187</v>
      </c>
      <c r="C7009" s="5">
        <v>1.1925607290079</v>
      </c>
      <c r="D7009" s="5">
        <v>54708.8394784279</v>
      </c>
      <c r="E7009" s="2">
        <f t="shared" si="220"/>
        <v>0.512750031751816</v>
      </c>
      <c r="F7009" s="2">
        <f t="shared" si="221"/>
        <v>36578.5013493092</v>
      </c>
    </row>
    <row r="7010" spans="1:6">
      <c r="A7010" s="5">
        <v>0.668038585992137</v>
      </c>
      <c r="B7010" s="5">
        <v>18430.3315497896</v>
      </c>
      <c r="C7010" s="5">
        <v>1.18846814705514</v>
      </c>
      <c r="D7010" s="5">
        <v>55540.2196206526</v>
      </c>
      <c r="E7010" s="2">
        <f t="shared" si="220"/>
        <v>0.520429561063003</v>
      </c>
      <c r="F7010" s="2">
        <f t="shared" si="221"/>
        <v>37109.888070863</v>
      </c>
    </row>
    <row r="7011" spans="1:6">
      <c r="A7011" s="5">
        <v>0.70073861633767</v>
      </c>
      <c r="B7011" s="5">
        <v>20300.4142302541</v>
      </c>
      <c r="C7011" s="5">
        <v>1.21959593307027</v>
      </c>
      <c r="D7011" s="5">
        <v>57346.9412191072</v>
      </c>
      <c r="E7011" s="2">
        <f t="shared" si="220"/>
        <v>0.5188573167326</v>
      </c>
      <c r="F7011" s="2">
        <f t="shared" si="221"/>
        <v>37046.5269888531</v>
      </c>
    </row>
    <row r="7012" spans="1:6">
      <c r="A7012" s="5">
        <v>0.672287860529959</v>
      </c>
      <c r="B7012" s="5">
        <v>21735.6940963939</v>
      </c>
      <c r="C7012" s="5">
        <v>1.16362472974889</v>
      </c>
      <c r="D7012" s="5">
        <v>57497.6479916825</v>
      </c>
      <c r="E7012" s="2">
        <f t="shared" si="220"/>
        <v>0.491336869218931</v>
      </c>
      <c r="F7012" s="2">
        <f t="shared" si="221"/>
        <v>35761.9538952886</v>
      </c>
    </row>
    <row r="7013" spans="1:6">
      <c r="A7013" s="5">
        <v>0.690017068300361</v>
      </c>
      <c r="B7013" s="5">
        <v>14224.4087691202</v>
      </c>
      <c r="C7013" s="5">
        <v>1.19449116834934</v>
      </c>
      <c r="D7013" s="5">
        <v>49505.9494752045</v>
      </c>
      <c r="E7013" s="2">
        <f t="shared" si="220"/>
        <v>0.504474100048979</v>
      </c>
      <c r="F7013" s="2">
        <f t="shared" si="221"/>
        <v>35281.5407060843</v>
      </c>
    </row>
    <row r="7014" spans="1:6">
      <c r="A7014" s="5">
        <v>0.719474216567404</v>
      </c>
      <c r="B7014" s="5">
        <v>22008.2199169956</v>
      </c>
      <c r="C7014" s="5">
        <v>1.21134843646537</v>
      </c>
      <c r="D7014" s="5">
        <v>59739.1352377003</v>
      </c>
      <c r="E7014" s="2">
        <f t="shared" si="220"/>
        <v>0.491874219897966</v>
      </c>
      <c r="F7014" s="2">
        <f t="shared" si="221"/>
        <v>37730.9153207047</v>
      </c>
    </row>
    <row r="7015" spans="1:6">
      <c r="A7015" s="5">
        <v>0.666377398251086</v>
      </c>
      <c r="B7015" s="5">
        <v>17565.4792376859</v>
      </c>
      <c r="C7015" s="5">
        <v>1.14716347680957</v>
      </c>
      <c r="D7015" s="5">
        <v>54957.2417263008</v>
      </c>
      <c r="E7015" s="2">
        <f t="shared" si="220"/>
        <v>0.480786078558484</v>
      </c>
      <c r="F7015" s="2">
        <f t="shared" si="221"/>
        <v>37391.7624886149</v>
      </c>
    </row>
    <row r="7016" spans="1:6">
      <c r="A7016" s="5">
        <v>0.698542595202723</v>
      </c>
      <c r="B7016" s="5">
        <v>18481.6813084648</v>
      </c>
      <c r="C7016" s="5">
        <v>1.22233293296732</v>
      </c>
      <c r="D7016" s="5">
        <v>54593.6051384175</v>
      </c>
      <c r="E7016" s="2">
        <f t="shared" si="220"/>
        <v>0.523790337764597</v>
      </c>
      <c r="F7016" s="2">
        <f t="shared" si="221"/>
        <v>36111.9238299527</v>
      </c>
    </row>
    <row r="7017" spans="1:6">
      <c r="A7017" s="5">
        <v>0.67596255823817</v>
      </c>
      <c r="B7017" s="5">
        <v>17766.4504105434</v>
      </c>
      <c r="C7017" s="5">
        <v>1.1597657243238</v>
      </c>
      <c r="D7017" s="5">
        <v>54256.5958375023</v>
      </c>
      <c r="E7017" s="2">
        <f t="shared" si="220"/>
        <v>0.48380316608563</v>
      </c>
      <c r="F7017" s="2">
        <f t="shared" si="221"/>
        <v>36490.1454269589</v>
      </c>
    </row>
    <row r="7018" spans="1:6">
      <c r="A7018" s="5">
        <v>0.719002851350656</v>
      </c>
      <c r="B7018" s="5">
        <v>19724.7455763319</v>
      </c>
      <c r="C7018" s="5">
        <v>1.26080249578095</v>
      </c>
      <c r="D7018" s="5">
        <v>58951.4855791209</v>
      </c>
      <c r="E7018" s="2">
        <f t="shared" si="220"/>
        <v>0.541799644430294</v>
      </c>
      <c r="F7018" s="2">
        <f t="shared" si="221"/>
        <v>39226.740002789</v>
      </c>
    </row>
    <row r="7019" spans="1:6">
      <c r="A7019" s="5">
        <v>0.691399771902375</v>
      </c>
      <c r="B7019" s="5">
        <v>21799.2422576284</v>
      </c>
      <c r="C7019" s="5">
        <v>1.18548870206327</v>
      </c>
      <c r="D7019" s="5">
        <v>56635.7518153404</v>
      </c>
      <c r="E7019" s="2">
        <f t="shared" si="220"/>
        <v>0.494088930160895</v>
      </c>
      <c r="F7019" s="2">
        <f t="shared" si="221"/>
        <v>34836.509557712</v>
      </c>
    </row>
    <row r="7020" spans="1:6">
      <c r="A7020" s="5">
        <v>0.718007632917855</v>
      </c>
      <c r="B7020" s="5">
        <v>24211.5788669104</v>
      </c>
      <c r="C7020" s="5">
        <v>1.21910312492421</v>
      </c>
      <c r="D7020" s="5">
        <v>60402.5511978839</v>
      </c>
      <c r="E7020" s="2">
        <f t="shared" si="220"/>
        <v>0.501095492006355</v>
      </c>
      <c r="F7020" s="2">
        <f t="shared" si="221"/>
        <v>36190.9723309735</v>
      </c>
    </row>
    <row r="7021" spans="1:6">
      <c r="A7021" s="5">
        <v>0.692251735571406</v>
      </c>
      <c r="B7021" s="5">
        <v>19414.3656000454</v>
      </c>
      <c r="C7021" s="5">
        <v>1.19298194539124</v>
      </c>
      <c r="D7021" s="5">
        <v>55501.0845594143</v>
      </c>
      <c r="E7021" s="2">
        <f t="shared" si="220"/>
        <v>0.500730209819834</v>
      </c>
      <c r="F7021" s="2">
        <f t="shared" si="221"/>
        <v>36086.7189593689</v>
      </c>
    </row>
    <row r="7022" spans="1:6">
      <c r="A7022" s="5">
        <v>0.665393030605326</v>
      </c>
      <c r="B7022" s="5">
        <v>24723.6255241339</v>
      </c>
      <c r="C7022" s="5">
        <v>1.14998307674679</v>
      </c>
      <c r="D7022" s="5">
        <v>63021.5930715925</v>
      </c>
      <c r="E7022" s="2">
        <f t="shared" si="220"/>
        <v>0.484590046141464</v>
      </c>
      <c r="F7022" s="2">
        <f t="shared" si="221"/>
        <v>38297.9675474586</v>
      </c>
    </row>
    <row r="7023" spans="1:6">
      <c r="A7023" s="5">
        <v>0.713714117971872</v>
      </c>
      <c r="B7023" s="5">
        <v>16893.2987088319</v>
      </c>
      <c r="C7023" s="5">
        <v>1.23707642823186</v>
      </c>
      <c r="D7023" s="5">
        <v>52923.7554876472</v>
      </c>
      <c r="E7023" s="2">
        <f t="shared" si="220"/>
        <v>0.523362310259988</v>
      </c>
      <c r="F7023" s="2">
        <f t="shared" si="221"/>
        <v>36030.4567788153</v>
      </c>
    </row>
    <row r="7024" spans="1:6">
      <c r="A7024" s="5">
        <v>0.741610986199597</v>
      </c>
      <c r="B7024" s="5">
        <v>15723.8533074068</v>
      </c>
      <c r="C7024" s="5">
        <v>1.28035818657551</v>
      </c>
      <c r="D7024" s="5">
        <v>51657.8120626323</v>
      </c>
      <c r="E7024" s="2">
        <f t="shared" si="220"/>
        <v>0.538747200375913</v>
      </c>
      <c r="F7024" s="2">
        <f t="shared" si="221"/>
        <v>35933.9587552255</v>
      </c>
    </row>
    <row r="7025" spans="1:6">
      <c r="A7025" s="5">
        <v>0.686341868738179</v>
      </c>
      <c r="B7025" s="5">
        <v>17058.2592055005</v>
      </c>
      <c r="C7025" s="5">
        <v>1.18134351249815</v>
      </c>
      <c r="D7025" s="5">
        <v>52278.0622658428</v>
      </c>
      <c r="E7025" s="2">
        <f t="shared" si="220"/>
        <v>0.495001643759971</v>
      </c>
      <c r="F7025" s="2">
        <f t="shared" si="221"/>
        <v>35219.8030603423</v>
      </c>
    </row>
    <row r="7026" spans="1:6">
      <c r="A7026" s="5">
        <v>0.683873109945492</v>
      </c>
      <c r="B7026" s="5">
        <v>18231.5644954685</v>
      </c>
      <c r="C7026" s="5">
        <v>1.17613614153311</v>
      </c>
      <c r="D7026" s="5">
        <v>54414.1512734609</v>
      </c>
      <c r="E7026" s="2">
        <f t="shared" si="220"/>
        <v>0.492263031587618</v>
      </c>
      <c r="F7026" s="2">
        <f t="shared" si="221"/>
        <v>36182.5867779924</v>
      </c>
    </row>
    <row r="7027" spans="1:6">
      <c r="A7027" s="5">
        <v>0.645718384117381</v>
      </c>
      <c r="B7027" s="5">
        <v>20833.1827772275</v>
      </c>
      <c r="C7027" s="5">
        <v>1.11229554318105</v>
      </c>
      <c r="D7027" s="5">
        <v>59138.7627259413</v>
      </c>
      <c r="E7027" s="2">
        <f t="shared" si="220"/>
        <v>0.466577159063669</v>
      </c>
      <c r="F7027" s="2">
        <f t="shared" si="221"/>
        <v>38305.5799487138</v>
      </c>
    </row>
    <row r="7028" spans="1:6">
      <c r="A7028" s="5">
        <v>0.692984265076905</v>
      </c>
      <c r="B7028" s="5">
        <v>24499.913168966</v>
      </c>
      <c r="C7028" s="5">
        <v>1.21802422702079</v>
      </c>
      <c r="D7028" s="5">
        <v>62624.8418741926</v>
      </c>
      <c r="E7028" s="2">
        <f t="shared" si="220"/>
        <v>0.525039961943885</v>
      </c>
      <c r="F7028" s="2">
        <f t="shared" si="221"/>
        <v>38124.9287052266</v>
      </c>
    </row>
    <row r="7029" spans="1:6">
      <c r="A7029" s="5">
        <v>0.719062901691652</v>
      </c>
      <c r="B7029" s="5">
        <v>16797.6391662046</v>
      </c>
      <c r="C7029" s="5">
        <v>1.2488668922688</v>
      </c>
      <c r="D7029" s="5">
        <v>51829.0823931996</v>
      </c>
      <c r="E7029" s="2">
        <f t="shared" si="220"/>
        <v>0.529803990577148</v>
      </c>
      <c r="F7029" s="2">
        <f t="shared" si="221"/>
        <v>35031.443226995</v>
      </c>
    </row>
    <row r="7030" spans="1:6">
      <c r="A7030" s="5">
        <v>0.664892575029629</v>
      </c>
      <c r="B7030" s="5">
        <v>18755.7110401029</v>
      </c>
      <c r="C7030" s="5">
        <v>1.17016990342129</v>
      </c>
      <c r="D7030" s="5">
        <v>55354.3784127064</v>
      </c>
      <c r="E7030" s="2">
        <f t="shared" si="220"/>
        <v>0.505277328391661</v>
      </c>
      <c r="F7030" s="2">
        <f t="shared" si="221"/>
        <v>36598.6673726035</v>
      </c>
    </row>
    <row r="7031" spans="1:6">
      <c r="A7031" s="5">
        <v>0.702035104732073</v>
      </c>
      <c r="B7031" s="5">
        <v>22028.9502525922</v>
      </c>
      <c r="C7031" s="5">
        <v>1.23905323219936</v>
      </c>
      <c r="D7031" s="5">
        <v>59981.3130381589</v>
      </c>
      <c r="E7031" s="2">
        <f t="shared" si="220"/>
        <v>0.537018127467287</v>
      </c>
      <c r="F7031" s="2">
        <f t="shared" si="221"/>
        <v>37952.3627855667</v>
      </c>
    </row>
    <row r="7032" spans="1:6">
      <c r="A7032" s="5">
        <v>0.725163934138056</v>
      </c>
      <c r="B7032" s="5">
        <v>18388.3276952423</v>
      </c>
      <c r="C7032" s="5">
        <v>1.21714109404227</v>
      </c>
      <c r="D7032" s="5">
        <v>54814.1132679353</v>
      </c>
      <c r="E7032" s="2">
        <f t="shared" si="220"/>
        <v>0.491977159904214</v>
      </c>
      <c r="F7032" s="2">
        <f t="shared" si="221"/>
        <v>36425.785572693</v>
      </c>
    </row>
    <row r="7033" spans="1:6">
      <c r="A7033" s="5">
        <v>0.661472682181926</v>
      </c>
      <c r="B7033" s="5">
        <v>18732.1881526003</v>
      </c>
      <c r="C7033" s="5">
        <v>1.14298426945044</v>
      </c>
      <c r="D7033" s="5">
        <v>56644.5271228536</v>
      </c>
      <c r="E7033" s="2">
        <f t="shared" si="220"/>
        <v>0.481511587268514</v>
      </c>
      <c r="F7033" s="2">
        <f t="shared" si="221"/>
        <v>37912.3389702533</v>
      </c>
    </row>
    <row r="7034" spans="1:6">
      <c r="A7034" s="5">
        <v>0.700661072776379</v>
      </c>
      <c r="B7034" s="5">
        <v>19910.6914142195</v>
      </c>
      <c r="C7034" s="5">
        <v>1.24281738605627</v>
      </c>
      <c r="D7034" s="5">
        <v>59985.4112742054</v>
      </c>
      <c r="E7034" s="2">
        <f t="shared" si="220"/>
        <v>0.542156313279891</v>
      </c>
      <c r="F7034" s="2">
        <f t="shared" si="221"/>
        <v>40074.7198599859</v>
      </c>
    </row>
    <row r="7035" spans="1:6">
      <c r="A7035" s="5">
        <v>0.700473776381379</v>
      </c>
      <c r="B7035" s="5">
        <v>18234.4030258986</v>
      </c>
      <c r="C7035" s="5">
        <v>1.22775367178732</v>
      </c>
      <c r="D7035" s="5">
        <v>54524.7789972995</v>
      </c>
      <c r="E7035" s="2">
        <f t="shared" si="220"/>
        <v>0.527279895405941</v>
      </c>
      <c r="F7035" s="2">
        <f t="shared" si="221"/>
        <v>36290.3759714009</v>
      </c>
    </row>
    <row r="7036" spans="1:6">
      <c r="A7036" s="5">
        <v>0.705258974223287</v>
      </c>
      <c r="B7036" s="5">
        <v>21728.543532807</v>
      </c>
      <c r="C7036" s="5">
        <v>1.22572101993089</v>
      </c>
      <c r="D7036" s="5">
        <v>57847.3759023111</v>
      </c>
      <c r="E7036" s="2">
        <f t="shared" si="220"/>
        <v>0.520462045707603</v>
      </c>
      <c r="F7036" s="2">
        <f t="shared" si="221"/>
        <v>36118.8323695041</v>
      </c>
    </row>
    <row r="7037" spans="1:6">
      <c r="A7037" s="5">
        <v>0.692947977216994</v>
      </c>
      <c r="B7037" s="5">
        <v>23542.9066654199</v>
      </c>
      <c r="C7037" s="5">
        <v>1.19468449117263</v>
      </c>
      <c r="D7037" s="5">
        <v>61582.5811814265</v>
      </c>
      <c r="E7037" s="2">
        <f t="shared" si="220"/>
        <v>0.501736513955636</v>
      </c>
      <c r="F7037" s="2">
        <f t="shared" si="221"/>
        <v>38039.6745160066</v>
      </c>
    </row>
    <row r="7038" spans="1:6">
      <c r="A7038" s="5">
        <v>0.694481109582026</v>
      </c>
      <c r="B7038" s="5">
        <v>19957.0731630195</v>
      </c>
      <c r="C7038" s="5">
        <v>1.20872745816027</v>
      </c>
      <c r="D7038" s="5">
        <v>57279.2772244205</v>
      </c>
      <c r="E7038" s="2">
        <f t="shared" si="220"/>
        <v>0.514246348578244</v>
      </c>
      <c r="F7038" s="2">
        <f t="shared" si="221"/>
        <v>37322.204061401</v>
      </c>
    </row>
    <row r="7039" spans="1:6">
      <c r="A7039" s="5">
        <v>0.727247458804302</v>
      </c>
      <c r="B7039" s="5">
        <v>18699.4255637261</v>
      </c>
      <c r="C7039" s="5">
        <v>1.2861854268829</v>
      </c>
      <c r="D7039" s="5">
        <v>56951.1427214893</v>
      </c>
      <c r="E7039" s="2">
        <f t="shared" si="220"/>
        <v>0.558937968078598</v>
      </c>
      <c r="F7039" s="2">
        <f t="shared" si="221"/>
        <v>38251.7171577632</v>
      </c>
    </row>
    <row r="7040" spans="1:6">
      <c r="A7040" s="5">
        <v>0.788540902688579</v>
      </c>
      <c r="B7040" s="5">
        <v>20093.3716717708</v>
      </c>
      <c r="C7040" s="5">
        <v>1.403418041543</v>
      </c>
      <c r="D7040" s="5">
        <v>58231.6319681087</v>
      </c>
      <c r="E7040" s="2">
        <f t="shared" si="220"/>
        <v>0.614877138854421</v>
      </c>
      <c r="F7040" s="2">
        <f t="shared" si="221"/>
        <v>38138.2602963379</v>
      </c>
    </row>
    <row r="7041" spans="1:6">
      <c r="A7041" s="5">
        <v>0.72101905077963</v>
      </c>
      <c r="B7041" s="5">
        <v>18951.6875650681</v>
      </c>
      <c r="C7041" s="5">
        <v>1.24559750273794</v>
      </c>
      <c r="D7041" s="5">
        <v>55074.7071236975</v>
      </c>
      <c r="E7041" s="2">
        <f t="shared" si="220"/>
        <v>0.52457845195831</v>
      </c>
      <c r="F7041" s="2">
        <f t="shared" si="221"/>
        <v>36123.0195586294</v>
      </c>
    </row>
    <row r="7042" spans="1:6">
      <c r="A7042" s="5">
        <v>0.784718134494755</v>
      </c>
      <c r="B7042" s="5">
        <v>19799.2128214141</v>
      </c>
      <c r="C7042" s="5">
        <v>1.37668753100613</v>
      </c>
      <c r="D7042" s="5">
        <v>56438.3481907922</v>
      </c>
      <c r="E7042" s="2">
        <f t="shared" si="220"/>
        <v>0.591969396511375</v>
      </c>
      <c r="F7042" s="2">
        <f t="shared" si="221"/>
        <v>36639.1353693781</v>
      </c>
    </row>
    <row r="7043" spans="1:6">
      <c r="A7043" s="5">
        <v>0.700255946227126</v>
      </c>
      <c r="B7043" s="5">
        <v>20143.7406280188</v>
      </c>
      <c r="C7043" s="5">
        <v>1.2274394099139</v>
      </c>
      <c r="D7043" s="5">
        <v>56315.0618747258</v>
      </c>
      <c r="E7043" s="2">
        <f t="shared" si="220"/>
        <v>0.527183463686774</v>
      </c>
      <c r="F7043" s="2">
        <f t="shared" si="221"/>
        <v>36171.321246707</v>
      </c>
    </row>
    <row r="7044" spans="1:6">
      <c r="A7044" s="5">
        <v>0.692565842748347</v>
      </c>
      <c r="B7044" s="5">
        <v>22702.626257021</v>
      </c>
      <c r="C7044" s="5">
        <v>1.22300165555885</v>
      </c>
      <c r="D7044" s="5">
        <v>63661.6763627749</v>
      </c>
      <c r="E7044" s="2">
        <f t="shared" ref="E7044:E7107" si="222">C7044-A7044</f>
        <v>0.530435812810503</v>
      </c>
      <c r="F7044" s="2">
        <f t="shared" ref="F7044:F7107" si="223">D7044-B7044</f>
        <v>40959.0501057539</v>
      </c>
    </row>
    <row r="7045" spans="1:6">
      <c r="A7045" s="5">
        <v>0.672299866814467</v>
      </c>
      <c r="B7045" s="5">
        <v>18521.7327141669</v>
      </c>
      <c r="C7045" s="5">
        <v>1.15855595150243</v>
      </c>
      <c r="D7045" s="5">
        <v>55323.3954344617</v>
      </c>
      <c r="E7045" s="2">
        <f t="shared" si="222"/>
        <v>0.486256084687963</v>
      </c>
      <c r="F7045" s="2">
        <f t="shared" si="223"/>
        <v>36801.6627202948</v>
      </c>
    </row>
    <row r="7046" spans="1:6">
      <c r="A7046" s="5">
        <v>0.682132495231232</v>
      </c>
      <c r="B7046" s="5">
        <v>20609.3788124187</v>
      </c>
      <c r="C7046" s="5">
        <v>1.15512077724152</v>
      </c>
      <c r="D7046" s="5">
        <v>57702.5395179999</v>
      </c>
      <c r="E7046" s="2">
        <f t="shared" si="222"/>
        <v>0.472988282010288</v>
      </c>
      <c r="F7046" s="2">
        <f t="shared" si="223"/>
        <v>37093.1607055812</v>
      </c>
    </row>
    <row r="7047" spans="1:6">
      <c r="A7047" s="5">
        <v>0.776326435214861</v>
      </c>
      <c r="B7047" s="5">
        <v>17509.3433121341</v>
      </c>
      <c r="C7047" s="5">
        <v>1.35328493269251</v>
      </c>
      <c r="D7047" s="5">
        <v>53450.6004757023</v>
      </c>
      <c r="E7047" s="2">
        <f t="shared" si="222"/>
        <v>0.576958497477649</v>
      </c>
      <c r="F7047" s="2">
        <f t="shared" si="223"/>
        <v>35941.2571635682</v>
      </c>
    </row>
    <row r="7048" spans="1:6">
      <c r="A7048" s="5">
        <v>0.726410944460698</v>
      </c>
      <c r="B7048" s="5">
        <v>19492.5847725753</v>
      </c>
      <c r="C7048" s="5">
        <v>1.28666824954249</v>
      </c>
      <c r="D7048" s="5">
        <v>56630.1449549256</v>
      </c>
      <c r="E7048" s="2">
        <f t="shared" si="222"/>
        <v>0.560257305081792</v>
      </c>
      <c r="F7048" s="2">
        <f t="shared" si="223"/>
        <v>37137.5601823503</v>
      </c>
    </row>
    <row r="7049" spans="1:6">
      <c r="A7049" s="5">
        <v>0.656290957208826</v>
      </c>
      <c r="B7049" s="5">
        <v>16925.5470995545</v>
      </c>
      <c r="C7049" s="5">
        <v>1.13370010692033</v>
      </c>
      <c r="D7049" s="5">
        <v>53325.5609198049</v>
      </c>
      <c r="E7049" s="2">
        <f t="shared" si="222"/>
        <v>0.477409149711504</v>
      </c>
      <c r="F7049" s="2">
        <f t="shared" si="223"/>
        <v>36400.0138202504</v>
      </c>
    </row>
    <row r="7050" spans="1:6">
      <c r="A7050" s="5">
        <v>0.687775091019141</v>
      </c>
      <c r="B7050" s="5">
        <v>16965.5039243463</v>
      </c>
      <c r="C7050" s="5">
        <v>1.18079177456774</v>
      </c>
      <c r="D7050" s="5">
        <v>52534.6528756146</v>
      </c>
      <c r="E7050" s="2">
        <f t="shared" si="222"/>
        <v>0.493016683548599</v>
      </c>
      <c r="F7050" s="2">
        <f t="shared" si="223"/>
        <v>35569.1489512683</v>
      </c>
    </row>
    <row r="7051" spans="1:6">
      <c r="A7051" s="5">
        <v>0.677433988875843</v>
      </c>
      <c r="B7051" s="5">
        <v>18979.0113402377</v>
      </c>
      <c r="C7051" s="5">
        <v>1.19657292115985</v>
      </c>
      <c r="D7051" s="5">
        <v>57135.7932907779</v>
      </c>
      <c r="E7051" s="2">
        <f t="shared" si="222"/>
        <v>0.519138932284007</v>
      </c>
      <c r="F7051" s="2">
        <f t="shared" si="223"/>
        <v>38156.7819505402</v>
      </c>
    </row>
    <row r="7052" spans="1:6">
      <c r="A7052" s="5">
        <v>0.758466994596031</v>
      </c>
      <c r="B7052" s="5">
        <v>22629.2196469839</v>
      </c>
      <c r="C7052" s="5">
        <v>1.3076807090903</v>
      </c>
      <c r="D7052" s="5">
        <v>59904.662021282</v>
      </c>
      <c r="E7052" s="2">
        <f t="shared" si="222"/>
        <v>0.549213714494269</v>
      </c>
      <c r="F7052" s="2">
        <f t="shared" si="223"/>
        <v>37275.4423742981</v>
      </c>
    </row>
    <row r="7053" spans="1:6">
      <c r="A7053" s="5">
        <v>0.710825583780295</v>
      </c>
      <c r="B7053" s="5">
        <v>19855.0610672357</v>
      </c>
      <c r="C7053" s="5">
        <v>1.22198049583088</v>
      </c>
      <c r="D7053" s="5">
        <v>57072.4151003889</v>
      </c>
      <c r="E7053" s="2">
        <f t="shared" si="222"/>
        <v>0.511154912050585</v>
      </c>
      <c r="F7053" s="2">
        <f t="shared" si="223"/>
        <v>37217.3540331532</v>
      </c>
    </row>
    <row r="7054" spans="1:6">
      <c r="A7054" s="5">
        <v>0.721798155077167</v>
      </c>
      <c r="B7054" s="5">
        <v>23683.1998135871</v>
      </c>
      <c r="C7054" s="5">
        <v>1.25337214627523</v>
      </c>
      <c r="D7054" s="5">
        <v>59081.7979971085</v>
      </c>
      <c r="E7054" s="2">
        <f t="shared" si="222"/>
        <v>0.531573991198063</v>
      </c>
      <c r="F7054" s="2">
        <f t="shared" si="223"/>
        <v>35398.5981835214</v>
      </c>
    </row>
    <row r="7055" spans="1:6">
      <c r="A7055" s="5">
        <v>0.683480853539483</v>
      </c>
      <c r="B7055" s="5">
        <v>16545.6898313146</v>
      </c>
      <c r="C7055" s="5">
        <v>1.18921779013167</v>
      </c>
      <c r="D7055" s="5">
        <v>53597.6400034</v>
      </c>
      <c r="E7055" s="2">
        <f t="shared" si="222"/>
        <v>0.505736936592187</v>
      </c>
      <c r="F7055" s="2">
        <f t="shared" si="223"/>
        <v>37051.9501720854</v>
      </c>
    </row>
    <row r="7056" spans="1:6">
      <c r="A7056" s="5">
        <v>0.668571965704627</v>
      </c>
      <c r="B7056" s="5">
        <v>21036.4630430191</v>
      </c>
      <c r="C7056" s="5">
        <v>1.16058158732422</v>
      </c>
      <c r="D7056" s="5">
        <v>60718.5019045126</v>
      </c>
      <c r="E7056" s="2">
        <f t="shared" si="222"/>
        <v>0.492009621619593</v>
      </c>
      <c r="F7056" s="2">
        <f t="shared" si="223"/>
        <v>39682.0388614935</v>
      </c>
    </row>
    <row r="7057" spans="1:6">
      <c r="A7057" s="5">
        <v>0.726109626825197</v>
      </c>
      <c r="B7057" s="5">
        <v>21070.031087265</v>
      </c>
      <c r="C7057" s="5">
        <v>1.24562800640511</v>
      </c>
      <c r="D7057" s="5">
        <v>58599.6657374435</v>
      </c>
      <c r="E7057" s="2">
        <f t="shared" si="222"/>
        <v>0.519518379579913</v>
      </c>
      <c r="F7057" s="2">
        <f t="shared" si="223"/>
        <v>37529.6346501785</v>
      </c>
    </row>
    <row r="7058" spans="1:6">
      <c r="A7058" s="5">
        <v>0.704246763570557</v>
      </c>
      <c r="B7058" s="5">
        <v>18703.9567609323</v>
      </c>
      <c r="C7058" s="5">
        <v>1.22467885856842</v>
      </c>
      <c r="D7058" s="5">
        <v>55817.4326812509</v>
      </c>
      <c r="E7058" s="2">
        <f t="shared" si="222"/>
        <v>0.520432094997863</v>
      </c>
      <c r="F7058" s="2">
        <f t="shared" si="223"/>
        <v>37113.4759203186</v>
      </c>
    </row>
    <row r="7059" spans="1:6">
      <c r="A7059" s="5">
        <v>0.696775149976046</v>
      </c>
      <c r="B7059" s="5">
        <v>21168.3175384204</v>
      </c>
      <c r="C7059" s="5">
        <v>1.19387314083149</v>
      </c>
      <c r="D7059" s="5">
        <v>59266.0450347468</v>
      </c>
      <c r="E7059" s="2">
        <f t="shared" si="222"/>
        <v>0.497097990855444</v>
      </c>
      <c r="F7059" s="2">
        <f t="shared" si="223"/>
        <v>38097.7274963264</v>
      </c>
    </row>
    <row r="7060" spans="1:6">
      <c r="A7060" s="5">
        <v>0.752647861484513</v>
      </c>
      <c r="B7060" s="5">
        <v>20120.320088343</v>
      </c>
      <c r="C7060" s="5">
        <v>1.33487728317376</v>
      </c>
      <c r="D7060" s="5">
        <v>57297.6774791048</v>
      </c>
      <c r="E7060" s="2">
        <f t="shared" si="222"/>
        <v>0.582229421689247</v>
      </c>
      <c r="F7060" s="2">
        <f t="shared" si="223"/>
        <v>37177.3573907618</v>
      </c>
    </row>
    <row r="7061" spans="1:6">
      <c r="A7061" s="5">
        <v>0.734970620338207</v>
      </c>
      <c r="B7061" s="5">
        <v>23943.0912361975</v>
      </c>
      <c r="C7061" s="5">
        <v>1.29023276346115</v>
      </c>
      <c r="D7061" s="5">
        <v>64209.9984276779</v>
      </c>
      <c r="E7061" s="2">
        <f t="shared" si="222"/>
        <v>0.555262143122943</v>
      </c>
      <c r="F7061" s="2">
        <f t="shared" si="223"/>
        <v>40266.9071914804</v>
      </c>
    </row>
    <row r="7062" spans="1:6">
      <c r="A7062" s="5">
        <v>0.694187638204543</v>
      </c>
      <c r="B7062" s="5">
        <v>18819.8392738333</v>
      </c>
      <c r="C7062" s="5">
        <v>1.17750963649032</v>
      </c>
      <c r="D7062" s="5">
        <v>54436.9756444573</v>
      </c>
      <c r="E7062" s="2">
        <f t="shared" si="222"/>
        <v>0.483321998285777</v>
      </c>
      <c r="F7062" s="2">
        <f t="shared" si="223"/>
        <v>35617.136370624</v>
      </c>
    </row>
    <row r="7063" spans="1:6">
      <c r="A7063" s="5">
        <v>0.689707495291003</v>
      </c>
      <c r="B7063" s="5">
        <v>17075.4652771889</v>
      </c>
      <c r="C7063" s="5">
        <v>1.16907176541769</v>
      </c>
      <c r="D7063" s="5">
        <v>53405.0183209525</v>
      </c>
      <c r="E7063" s="2">
        <f t="shared" si="222"/>
        <v>0.479364270126687</v>
      </c>
      <c r="F7063" s="2">
        <f t="shared" si="223"/>
        <v>36329.5530437636</v>
      </c>
    </row>
    <row r="7064" spans="1:6">
      <c r="A7064" s="5">
        <v>0.679960552008521</v>
      </c>
      <c r="B7064" s="5">
        <v>17914.1083888937</v>
      </c>
      <c r="C7064" s="5">
        <v>1.19343017256601</v>
      </c>
      <c r="D7064" s="5">
        <v>55602.0212030304</v>
      </c>
      <c r="E7064" s="2">
        <f t="shared" si="222"/>
        <v>0.513469620557489</v>
      </c>
      <c r="F7064" s="2">
        <f t="shared" si="223"/>
        <v>37687.9128141367</v>
      </c>
    </row>
    <row r="7065" spans="1:6">
      <c r="A7065" s="5">
        <v>0.697655363423794</v>
      </c>
      <c r="B7065" s="5">
        <v>19401.7679217708</v>
      </c>
      <c r="C7065" s="5">
        <v>1.20646974416729</v>
      </c>
      <c r="D7065" s="5">
        <v>55657.0139993351</v>
      </c>
      <c r="E7065" s="2">
        <f t="shared" si="222"/>
        <v>0.508814380743496</v>
      </c>
      <c r="F7065" s="2">
        <f t="shared" si="223"/>
        <v>36255.2460775643</v>
      </c>
    </row>
    <row r="7066" spans="1:6">
      <c r="A7066" s="5">
        <v>0.619481714539748</v>
      </c>
      <c r="B7066" s="5">
        <v>19306.6412782766</v>
      </c>
      <c r="C7066" s="5">
        <v>1.07366570195055</v>
      </c>
      <c r="D7066" s="5">
        <v>54760.126816895</v>
      </c>
      <c r="E7066" s="2">
        <f t="shared" si="222"/>
        <v>0.454183987410802</v>
      </c>
      <c r="F7066" s="2">
        <f t="shared" si="223"/>
        <v>35453.4855386184</v>
      </c>
    </row>
    <row r="7067" spans="1:6">
      <c r="A7067" s="5">
        <v>0.659618775365944</v>
      </c>
      <c r="B7067" s="5">
        <v>20837.1734404556</v>
      </c>
      <c r="C7067" s="5">
        <v>1.14096698382671</v>
      </c>
      <c r="D7067" s="5">
        <v>57737.5815913833</v>
      </c>
      <c r="E7067" s="2">
        <f t="shared" si="222"/>
        <v>0.481348208460766</v>
      </c>
      <c r="F7067" s="2">
        <f t="shared" si="223"/>
        <v>36900.4081509277</v>
      </c>
    </row>
    <row r="7068" spans="1:6">
      <c r="A7068" s="5">
        <v>0.753716011548749</v>
      </c>
      <c r="B7068" s="5">
        <v>19637.8212883387</v>
      </c>
      <c r="C7068" s="5">
        <v>1.30731380976181</v>
      </c>
      <c r="D7068" s="5">
        <v>56657.3353905713</v>
      </c>
      <c r="E7068" s="2">
        <f t="shared" si="222"/>
        <v>0.553597798213061</v>
      </c>
      <c r="F7068" s="2">
        <f t="shared" si="223"/>
        <v>37019.5141022326</v>
      </c>
    </row>
    <row r="7069" spans="1:6">
      <c r="A7069" s="5">
        <v>0.743877189724758</v>
      </c>
      <c r="B7069" s="5">
        <v>22666.3085423989</v>
      </c>
      <c r="C7069" s="5">
        <v>1.26730859044107</v>
      </c>
      <c r="D7069" s="5">
        <v>58727.9896004034</v>
      </c>
      <c r="E7069" s="2">
        <f t="shared" si="222"/>
        <v>0.523431400716312</v>
      </c>
      <c r="F7069" s="2">
        <f t="shared" si="223"/>
        <v>36061.6810580045</v>
      </c>
    </row>
    <row r="7070" spans="1:6">
      <c r="A7070" s="5">
        <v>0.659515717874784</v>
      </c>
      <c r="B7070" s="5">
        <v>20469.7283093284</v>
      </c>
      <c r="C7070" s="5">
        <v>1.15200865538668</v>
      </c>
      <c r="D7070" s="5">
        <v>57062.6869249027</v>
      </c>
      <c r="E7070" s="2">
        <f t="shared" si="222"/>
        <v>0.492492937511896</v>
      </c>
      <c r="F7070" s="2">
        <f t="shared" si="223"/>
        <v>36592.9586155743</v>
      </c>
    </row>
    <row r="7071" spans="1:6">
      <c r="A7071" s="5">
        <v>0.695599473088301</v>
      </c>
      <c r="B7071" s="5">
        <v>21219.5782620763</v>
      </c>
      <c r="C7071" s="5">
        <v>1.22034472815511</v>
      </c>
      <c r="D7071" s="5">
        <v>60028.2265352902</v>
      </c>
      <c r="E7071" s="2">
        <f t="shared" si="222"/>
        <v>0.524745255066809</v>
      </c>
      <c r="F7071" s="2">
        <f t="shared" si="223"/>
        <v>38808.6482732139</v>
      </c>
    </row>
    <row r="7072" spans="1:6">
      <c r="A7072" s="5">
        <v>0.7504022232753</v>
      </c>
      <c r="B7072" s="5">
        <v>17106.6453052024</v>
      </c>
      <c r="C7072" s="5">
        <v>1.28249433037089</v>
      </c>
      <c r="D7072" s="5">
        <v>52801.1450989118</v>
      </c>
      <c r="E7072" s="2">
        <f t="shared" si="222"/>
        <v>0.53209210709559</v>
      </c>
      <c r="F7072" s="2">
        <f t="shared" si="223"/>
        <v>35694.4997937094</v>
      </c>
    </row>
    <row r="7073" spans="1:6">
      <c r="A7073" s="5">
        <v>0.639343138375705</v>
      </c>
      <c r="B7073" s="5">
        <v>21380.5246246537</v>
      </c>
      <c r="C7073" s="5">
        <v>1.09420252224189</v>
      </c>
      <c r="D7073" s="5">
        <v>61062.6117637013</v>
      </c>
      <c r="E7073" s="2">
        <f t="shared" si="222"/>
        <v>0.454859383866185</v>
      </c>
      <c r="F7073" s="2">
        <f t="shared" si="223"/>
        <v>39682.0871390476</v>
      </c>
    </row>
    <row r="7074" spans="1:6">
      <c r="A7074" s="5">
        <v>0.720669479548591</v>
      </c>
      <c r="B7074" s="5">
        <v>27070.6757476566</v>
      </c>
      <c r="C7074" s="5">
        <v>1.23568617539601</v>
      </c>
      <c r="D7074" s="5">
        <v>65534.1189438998</v>
      </c>
      <c r="E7074" s="2">
        <f t="shared" si="222"/>
        <v>0.515016695847419</v>
      </c>
      <c r="F7074" s="2">
        <f t="shared" si="223"/>
        <v>38463.4431962432</v>
      </c>
    </row>
    <row r="7075" spans="1:6">
      <c r="A7075" s="5">
        <v>0.697003017737157</v>
      </c>
      <c r="B7075" s="5">
        <v>19599.7418198243</v>
      </c>
      <c r="C7075" s="5">
        <v>1.19929880429235</v>
      </c>
      <c r="D7075" s="5">
        <v>53785.3285565389</v>
      </c>
      <c r="E7075" s="2">
        <f t="shared" si="222"/>
        <v>0.502295786555193</v>
      </c>
      <c r="F7075" s="2">
        <f t="shared" si="223"/>
        <v>34185.5867367146</v>
      </c>
    </row>
    <row r="7076" spans="1:6">
      <c r="A7076" s="5">
        <v>0.725022030932125</v>
      </c>
      <c r="B7076" s="5">
        <v>22508.1415353007</v>
      </c>
      <c r="C7076" s="5">
        <v>1.24084313161146</v>
      </c>
      <c r="D7076" s="5">
        <v>60936.7610010505</v>
      </c>
      <c r="E7076" s="2">
        <f t="shared" si="222"/>
        <v>0.515821100679335</v>
      </c>
      <c r="F7076" s="2">
        <f t="shared" si="223"/>
        <v>38428.6194657498</v>
      </c>
    </row>
    <row r="7077" spans="1:6">
      <c r="A7077" s="5">
        <v>0.662007423270424</v>
      </c>
      <c r="B7077" s="5">
        <v>19738.2619093259</v>
      </c>
      <c r="C7077" s="5">
        <v>1.15652583792324</v>
      </c>
      <c r="D7077" s="5">
        <v>55469.2689406816</v>
      </c>
      <c r="E7077" s="2">
        <f t="shared" si="222"/>
        <v>0.494518414652816</v>
      </c>
      <c r="F7077" s="2">
        <f t="shared" si="223"/>
        <v>35731.0070313557</v>
      </c>
    </row>
    <row r="7078" spans="1:6">
      <c r="A7078" s="5">
        <v>0.680422951915394</v>
      </c>
      <c r="B7078" s="5">
        <v>21065.5398837897</v>
      </c>
      <c r="C7078" s="5">
        <v>1.16659710858039</v>
      </c>
      <c r="D7078" s="5">
        <v>58186.2266302964</v>
      </c>
      <c r="E7078" s="2">
        <f t="shared" si="222"/>
        <v>0.486174156664996</v>
      </c>
      <c r="F7078" s="2">
        <f t="shared" si="223"/>
        <v>37120.6867465067</v>
      </c>
    </row>
    <row r="7079" spans="1:6">
      <c r="A7079" s="5">
        <v>0.663024703621956</v>
      </c>
      <c r="B7079" s="5">
        <v>21587.6177396864</v>
      </c>
      <c r="C7079" s="5">
        <v>1.13693892767845</v>
      </c>
      <c r="D7079" s="5">
        <v>60442.3661804135</v>
      </c>
      <c r="E7079" s="2">
        <f t="shared" si="222"/>
        <v>0.473914224056494</v>
      </c>
      <c r="F7079" s="2">
        <f t="shared" si="223"/>
        <v>38854.7484407271</v>
      </c>
    </row>
    <row r="7080" spans="1:6">
      <c r="A7080" s="5">
        <v>0.664728928452903</v>
      </c>
      <c r="B7080" s="5">
        <v>21298.6708944191</v>
      </c>
      <c r="C7080" s="5">
        <v>1.13547504865641</v>
      </c>
      <c r="D7080" s="5">
        <v>56843.1467562552</v>
      </c>
      <c r="E7080" s="2">
        <f t="shared" si="222"/>
        <v>0.470746120203507</v>
      </c>
      <c r="F7080" s="2">
        <f t="shared" si="223"/>
        <v>35544.4758618361</v>
      </c>
    </row>
    <row r="7081" spans="1:6">
      <c r="A7081" s="5">
        <v>0.735323218080967</v>
      </c>
      <c r="B7081" s="5">
        <v>19792.9560723142</v>
      </c>
      <c r="C7081" s="5">
        <v>1.29819496771333</v>
      </c>
      <c r="D7081" s="5">
        <v>58082.0206621749</v>
      </c>
      <c r="E7081" s="2">
        <f t="shared" si="222"/>
        <v>0.562871749632363</v>
      </c>
      <c r="F7081" s="2">
        <f t="shared" si="223"/>
        <v>38289.0645898607</v>
      </c>
    </row>
    <row r="7082" spans="1:6">
      <c r="A7082" s="5">
        <v>0.70185840865097</v>
      </c>
      <c r="B7082" s="5">
        <v>16124.8722056442</v>
      </c>
      <c r="C7082" s="5">
        <v>1.2340723765892</v>
      </c>
      <c r="D7082" s="5">
        <v>53606.6185596315</v>
      </c>
      <c r="E7082" s="2">
        <f t="shared" si="222"/>
        <v>0.53221396793823</v>
      </c>
      <c r="F7082" s="2">
        <f t="shared" si="223"/>
        <v>37481.7463539873</v>
      </c>
    </row>
    <row r="7083" spans="1:6">
      <c r="A7083" s="5">
        <v>0.684236582535618</v>
      </c>
      <c r="B7083" s="5">
        <v>16232.9829804497</v>
      </c>
      <c r="C7083" s="5">
        <v>1.18645830445312</v>
      </c>
      <c r="D7083" s="5">
        <v>51687.4203669953</v>
      </c>
      <c r="E7083" s="2">
        <f t="shared" si="222"/>
        <v>0.502221721917502</v>
      </c>
      <c r="F7083" s="2">
        <f t="shared" si="223"/>
        <v>35454.4373865456</v>
      </c>
    </row>
    <row r="7084" spans="1:6">
      <c r="A7084" s="5">
        <v>0.700491178803132</v>
      </c>
      <c r="B7084" s="5">
        <v>20097.5771049056</v>
      </c>
      <c r="C7084" s="5">
        <v>1.19987443251316</v>
      </c>
      <c r="D7084" s="5">
        <v>57685.4550431213</v>
      </c>
      <c r="E7084" s="2">
        <f t="shared" si="222"/>
        <v>0.499383253710028</v>
      </c>
      <c r="F7084" s="2">
        <f t="shared" si="223"/>
        <v>37587.8779382157</v>
      </c>
    </row>
    <row r="7085" spans="1:6">
      <c r="A7085" s="5">
        <v>0.709365255002247</v>
      </c>
      <c r="B7085" s="5">
        <v>17087.1259064784</v>
      </c>
      <c r="C7085" s="5">
        <v>1.21724428053559</v>
      </c>
      <c r="D7085" s="5">
        <v>53428.0841194078</v>
      </c>
      <c r="E7085" s="2">
        <f t="shared" si="222"/>
        <v>0.507879025533343</v>
      </c>
      <c r="F7085" s="2">
        <f t="shared" si="223"/>
        <v>36340.9582129294</v>
      </c>
    </row>
    <row r="7086" spans="1:6">
      <c r="A7086" s="5">
        <v>0.718974532952328</v>
      </c>
      <c r="B7086" s="5">
        <v>22874.5892750761</v>
      </c>
      <c r="C7086" s="5">
        <v>1.240585536205</v>
      </c>
      <c r="D7086" s="5">
        <v>62086.8336039941</v>
      </c>
      <c r="E7086" s="2">
        <f t="shared" si="222"/>
        <v>0.521611003252672</v>
      </c>
      <c r="F7086" s="2">
        <f t="shared" si="223"/>
        <v>39212.244328918</v>
      </c>
    </row>
    <row r="7087" spans="1:6">
      <c r="A7087" s="5">
        <v>0.6680427981656</v>
      </c>
      <c r="B7087" s="5">
        <v>18893.6955483726</v>
      </c>
      <c r="C7087" s="5">
        <v>1.16931926100445</v>
      </c>
      <c r="D7087" s="5">
        <v>59193.9961433927</v>
      </c>
      <c r="E7087" s="2">
        <f t="shared" si="222"/>
        <v>0.50127646283885</v>
      </c>
      <c r="F7087" s="2">
        <f t="shared" si="223"/>
        <v>40300.3005950201</v>
      </c>
    </row>
    <row r="7088" spans="1:6">
      <c r="A7088" s="5">
        <v>0.66840559821127</v>
      </c>
      <c r="B7088" s="5">
        <v>20548.6925963467</v>
      </c>
      <c r="C7088" s="5">
        <v>1.14015192207232</v>
      </c>
      <c r="D7088" s="5">
        <v>56193.4225904795</v>
      </c>
      <c r="E7088" s="2">
        <f t="shared" si="222"/>
        <v>0.47174632386105</v>
      </c>
      <c r="F7088" s="2">
        <f t="shared" si="223"/>
        <v>35644.7299941328</v>
      </c>
    </row>
    <row r="7089" spans="1:6">
      <c r="A7089" s="5">
        <v>0.710329941068545</v>
      </c>
      <c r="B7089" s="5">
        <v>19049.2446162671</v>
      </c>
      <c r="C7089" s="5">
        <v>1.25520295406329</v>
      </c>
      <c r="D7089" s="5">
        <v>56638.3353337925</v>
      </c>
      <c r="E7089" s="2">
        <f t="shared" si="222"/>
        <v>0.544873012994745</v>
      </c>
      <c r="F7089" s="2">
        <f t="shared" si="223"/>
        <v>37589.0907175254</v>
      </c>
    </row>
    <row r="7090" spans="1:6">
      <c r="A7090" s="5">
        <v>0.692316997552581</v>
      </c>
      <c r="B7090" s="5">
        <v>18189.8450819882</v>
      </c>
      <c r="C7090" s="5">
        <v>1.16904074166468</v>
      </c>
      <c r="D7090" s="5">
        <v>54534.8548336073</v>
      </c>
      <c r="E7090" s="2">
        <f t="shared" si="222"/>
        <v>0.476723744112099</v>
      </c>
      <c r="F7090" s="2">
        <f t="shared" si="223"/>
        <v>36345.0097516191</v>
      </c>
    </row>
    <row r="7091" spans="1:6">
      <c r="A7091" s="5">
        <v>0.748000761228201</v>
      </c>
      <c r="B7091" s="5">
        <v>18117.3086639151</v>
      </c>
      <c r="C7091" s="5">
        <v>1.26675566196271</v>
      </c>
      <c r="D7091" s="5">
        <v>54002.8845787226</v>
      </c>
      <c r="E7091" s="2">
        <f t="shared" si="222"/>
        <v>0.518754900734509</v>
      </c>
      <c r="F7091" s="2">
        <f t="shared" si="223"/>
        <v>35885.5759148075</v>
      </c>
    </row>
    <row r="7092" spans="1:6">
      <c r="A7092" s="5">
        <v>0.628613463239106</v>
      </c>
      <c r="B7092" s="5">
        <v>18951.3720839054</v>
      </c>
      <c r="C7092" s="5">
        <v>1.05957270375907</v>
      </c>
      <c r="D7092" s="5">
        <v>56466.3868184613</v>
      </c>
      <c r="E7092" s="2">
        <f t="shared" si="222"/>
        <v>0.430959240519964</v>
      </c>
      <c r="F7092" s="2">
        <f t="shared" si="223"/>
        <v>37515.0147345559</v>
      </c>
    </row>
    <row r="7093" spans="1:6">
      <c r="A7093" s="5">
        <v>0.711436363107456</v>
      </c>
      <c r="B7093" s="5">
        <v>24829.8653706493</v>
      </c>
      <c r="C7093" s="5">
        <v>1.22776877591299</v>
      </c>
      <c r="D7093" s="5">
        <v>61156.4516031038</v>
      </c>
      <c r="E7093" s="2">
        <f t="shared" si="222"/>
        <v>0.516332412805534</v>
      </c>
      <c r="F7093" s="2">
        <f t="shared" si="223"/>
        <v>36326.5862324545</v>
      </c>
    </row>
    <row r="7094" spans="1:6">
      <c r="A7094" s="5">
        <v>0.701407169062341</v>
      </c>
      <c r="B7094" s="5">
        <v>20351.7967986065</v>
      </c>
      <c r="C7094" s="5">
        <v>1.19006073309636</v>
      </c>
      <c r="D7094" s="5">
        <v>58501.0937398103</v>
      </c>
      <c r="E7094" s="2">
        <f t="shared" si="222"/>
        <v>0.488653564034019</v>
      </c>
      <c r="F7094" s="2">
        <f t="shared" si="223"/>
        <v>38149.2969412038</v>
      </c>
    </row>
    <row r="7095" spans="1:6">
      <c r="A7095" s="5">
        <v>0.649432058876982</v>
      </c>
      <c r="B7095" s="5">
        <v>19261.4048025442</v>
      </c>
      <c r="C7095" s="5">
        <v>1.10691812624032</v>
      </c>
      <c r="D7095" s="5">
        <v>54837.0337217445</v>
      </c>
      <c r="E7095" s="2">
        <f t="shared" si="222"/>
        <v>0.457486067363338</v>
      </c>
      <c r="F7095" s="2">
        <f t="shared" si="223"/>
        <v>35575.6289192003</v>
      </c>
    </row>
    <row r="7096" spans="1:6">
      <c r="A7096" s="5">
        <v>0.720803234965673</v>
      </c>
      <c r="B7096" s="5">
        <v>20753.5285030201</v>
      </c>
      <c r="C7096" s="5">
        <v>1.22361594900963</v>
      </c>
      <c r="D7096" s="5">
        <v>56148.8594027406</v>
      </c>
      <c r="E7096" s="2">
        <f t="shared" si="222"/>
        <v>0.502812714043957</v>
      </c>
      <c r="F7096" s="2">
        <f t="shared" si="223"/>
        <v>35395.3308997205</v>
      </c>
    </row>
    <row r="7097" spans="1:6">
      <c r="A7097" s="5">
        <v>0.73049196046624</v>
      </c>
      <c r="B7097" s="5">
        <v>16467.6894283159</v>
      </c>
      <c r="C7097" s="5">
        <v>1.25219428964245</v>
      </c>
      <c r="D7097" s="5">
        <v>51105.0781923999</v>
      </c>
      <c r="E7097" s="2">
        <f t="shared" si="222"/>
        <v>0.52170232917621</v>
      </c>
      <c r="F7097" s="2">
        <f t="shared" si="223"/>
        <v>34637.388764084</v>
      </c>
    </row>
    <row r="7098" spans="1:6">
      <c r="A7098" s="5">
        <v>0.693948336562714</v>
      </c>
      <c r="B7098" s="5">
        <v>17931.613435463</v>
      </c>
      <c r="C7098" s="5">
        <v>1.19095464412709</v>
      </c>
      <c r="D7098" s="5">
        <v>55180.0165765231</v>
      </c>
      <c r="E7098" s="2">
        <f t="shared" si="222"/>
        <v>0.497006307564376</v>
      </c>
      <c r="F7098" s="2">
        <f t="shared" si="223"/>
        <v>37248.4031410601</v>
      </c>
    </row>
    <row r="7099" spans="1:6">
      <c r="A7099" s="5">
        <v>0.722072711378955</v>
      </c>
      <c r="B7099" s="5">
        <v>21388.2327342732</v>
      </c>
      <c r="C7099" s="5">
        <v>1.25776181332605</v>
      </c>
      <c r="D7099" s="5">
        <v>59212.8603521329</v>
      </c>
      <c r="E7099" s="2">
        <f t="shared" si="222"/>
        <v>0.535689101947095</v>
      </c>
      <c r="F7099" s="2">
        <f t="shared" si="223"/>
        <v>37824.6276178597</v>
      </c>
    </row>
    <row r="7100" spans="1:6">
      <c r="A7100" s="5">
        <v>0.68454356154878</v>
      </c>
      <c r="B7100" s="5">
        <v>20285.7870587478</v>
      </c>
      <c r="C7100" s="5">
        <v>1.14142679625352</v>
      </c>
      <c r="D7100" s="5">
        <v>57001.7576759223</v>
      </c>
      <c r="E7100" s="2">
        <f t="shared" si="222"/>
        <v>0.45688323470474</v>
      </c>
      <c r="F7100" s="2">
        <f t="shared" si="223"/>
        <v>36715.9706171745</v>
      </c>
    </row>
    <row r="7101" spans="1:6">
      <c r="A7101" s="5">
        <v>0.702885975004406</v>
      </c>
      <c r="B7101" s="5">
        <v>20074.0880225049</v>
      </c>
      <c r="C7101" s="5">
        <v>1.21633041989898</v>
      </c>
      <c r="D7101" s="5">
        <v>58698.3577056827</v>
      </c>
      <c r="E7101" s="2">
        <f t="shared" si="222"/>
        <v>0.513444444894574</v>
      </c>
      <c r="F7101" s="2">
        <f t="shared" si="223"/>
        <v>38624.2696831778</v>
      </c>
    </row>
    <row r="7102" spans="1:6">
      <c r="A7102" s="5">
        <v>0.760082076361288</v>
      </c>
      <c r="B7102" s="5">
        <v>18417.152826445</v>
      </c>
      <c r="C7102" s="5">
        <v>1.28843404870802</v>
      </c>
      <c r="D7102" s="5">
        <v>53917.8674162518</v>
      </c>
      <c r="E7102" s="2">
        <f t="shared" si="222"/>
        <v>0.528351972346732</v>
      </c>
      <c r="F7102" s="2">
        <f t="shared" si="223"/>
        <v>35500.7145898068</v>
      </c>
    </row>
    <row r="7103" spans="1:6">
      <c r="A7103" s="5">
        <v>0.730898631920365</v>
      </c>
      <c r="B7103" s="5">
        <v>17776.7464956606</v>
      </c>
      <c r="C7103" s="5">
        <v>1.28627524535066</v>
      </c>
      <c r="D7103" s="5">
        <v>57694.9650013302</v>
      </c>
      <c r="E7103" s="2">
        <f t="shared" si="222"/>
        <v>0.555376613430295</v>
      </c>
      <c r="F7103" s="2">
        <f t="shared" si="223"/>
        <v>39918.2185056696</v>
      </c>
    </row>
    <row r="7104" spans="1:6">
      <c r="A7104" s="5">
        <v>0.711636225993876</v>
      </c>
      <c r="B7104" s="5">
        <v>28321.7381619737</v>
      </c>
      <c r="C7104" s="5">
        <v>1.26355095346859</v>
      </c>
      <c r="D7104" s="5">
        <v>68112.4884807306</v>
      </c>
      <c r="E7104" s="2">
        <f t="shared" si="222"/>
        <v>0.551914727474714</v>
      </c>
      <c r="F7104" s="2">
        <f t="shared" si="223"/>
        <v>39790.7503187569</v>
      </c>
    </row>
    <row r="7105" spans="1:6">
      <c r="A7105" s="5">
        <v>0.761339827431387</v>
      </c>
      <c r="B7105" s="5">
        <v>21861.1199732939</v>
      </c>
      <c r="C7105" s="5">
        <v>1.28332304165458</v>
      </c>
      <c r="D7105" s="5">
        <v>60677.4466249831</v>
      </c>
      <c r="E7105" s="2">
        <f t="shared" si="222"/>
        <v>0.521983214223193</v>
      </c>
      <c r="F7105" s="2">
        <f t="shared" si="223"/>
        <v>38816.3266516892</v>
      </c>
    </row>
    <row r="7106" spans="1:6">
      <c r="A7106" s="5">
        <v>0.688414044691366</v>
      </c>
      <c r="B7106" s="5">
        <v>20033.373013571</v>
      </c>
      <c r="C7106" s="5">
        <v>1.20143291664408</v>
      </c>
      <c r="D7106" s="5">
        <v>58999.0865347444</v>
      </c>
      <c r="E7106" s="2">
        <f t="shared" si="222"/>
        <v>0.513018871952714</v>
      </c>
      <c r="F7106" s="2">
        <f t="shared" si="223"/>
        <v>38965.7135211734</v>
      </c>
    </row>
    <row r="7107" spans="1:6">
      <c r="A7107" s="5">
        <v>0.660124777209358</v>
      </c>
      <c r="B7107" s="5">
        <v>18755.1588858934</v>
      </c>
      <c r="C7107" s="5">
        <v>1.10934768377129</v>
      </c>
      <c r="D7107" s="5">
        <v>53682.2307599942</v>
      </c>
      <c r="E7107" s="2">
        <f t="shared" si="222"/>
        <v>0.449222906561932</v>
      </c>
      <c r="F7107" s="2">
        <f t="shared" si="223"/>
        <v>34927.0718741008</v>
      </c>
    </row>
    <row r="7108" spans="1:6">
      <c r="A7108" s="5">
        <v>0.659755095740952</v>
      </c>
      <c r="B7108" s="5">
        <v>17772.9311638738</v>
      </c>
      <c r="C7108" s="5">
        <v>1.18711912042656</v>
      </c>
      <c r="D7108" s="5">
        <v>53890.7206345881</v>
      </c>
      <c r="E7108" s="2">
        <f t="shared" ref="E7108:E7171" si="224">C7108-A7108</f>
        <v>0.527364024685608</v>
      </c>
      <c r="F7108" s="2">
        <f t="shared" ref="F7108:F7171" si="225">D7108-B7108</f>
        <v>36117.7894707143</v>
      </c>
    </row>
    <row r="7109" spans="1:6">
      <c r="A7109" s="5">
        <v>0.779854687311614</v>
      </c>
      <c r="B7109" s="5">
        <v>19285.1817351947</v>
      </c>
      <c r="C7109" s="5">
        <v>1.36105766037262</v>
      </c>
      <c r="D7109" s="5">
        <v>54999.595790941</v>
      </c>
      <c r="E7109" s="2">
        <f t="shared" si="224"/>
        <v>0.581202973061006</v>
      </c>
      <c r="F7109" s="2">
        <f t="shared" si="225"/>
        <v>35714.4140557463</v>
      </c>
    </row>
    <row r="7110" spans="1:6">
      <c r="A7110" s="5">
        <v>0.653186534780431</v>
      </c>
      <c r="B7110" s="5">
        <v>17930.593380548</v>
      </c>
      <c r="C7110" s="5">
        <v>1.13151539542872</v>
      </c>
      <c r="D7110" s="5">
        <v>53423.892688707</v>
      </c>
      <c r="E7110" s="2">
        <f t="shared" si="224"/>
        <v>0.478328860648289</v>
      </c>
      <c r="F7110" s="2">
        <f t="shared" si="225"/>
        <v>35493.299308159</v>
      </c>
    </row>
    <row r="7111" spans="1:6">
      <c r="A7111" s="5">
        <v>0.677777219714324</v>
      </c>
      <c r="B7111" s="5">
        <v>20309.4538125664</v>
      </c>
      <c r="C7111" s="5">
        <v>1.18285204114262</v>
      </c>
      <c r="D7111" s="5">
        <v>58704.1762369976</v>
      </c>
      <c r="E7111" s="2">
        <f t="shared" si="224"/>
        <v>0.505074821428296</v>
      </c>
      <c r="F7111" s="2">
        <f t="shared" si="225"/>
        <v>38394.7224244312</v>
      </c>
    </row>
    <row r="7112" spans="1:6">
      <c r="A7112" s="5">
        <v>0.676328723662947</v>
      </c>
      <c r="B7112" s="5">
        <v>18031.7124721847</v>
      </c>
      <c r="C7112" s="5">
        <v>1.1734219093852</v>
      </c>
      <c r="D7112" s="5">
        <v>54500.086011251</v>
      </c>
      <c r="E7112" s="2">
        <f t="shared" si="224"/>
        <v>0.497093185722253</v>
      </c>
      <c r="F7112" s="2">
        <f t="shared" si="225"/>
        <v>36468.3735390663</v>
      </c>
    </row>
    <row r="7113" spans="1:6">
      <c r="A7113" s="5">
        <v>0.671168613479143</v>
      </c>
      <c r="B7113" s="5">
        <v>13212.4906796996</v>
      </c>
      <c r="C7113" s="5">
        <v>1.17349233389712</v>
      </c>
      <c r="D7113" s="5">
        <v>47916.0399799283</v>
      </c>
      <c r="E7113" s="2">
        <f t="shared" si="224"/>
        <v>0.502323720417977</v>
      </c>
      <c r="F7113" s="2">
        <f t="shared" si="225"/>
        <v>34703.5493002287</v>
      </c>
    </row>
    <row r="7114" spans="1:6">
      <c r="A7114" s="5">
        <v>0.723023338880898</v>
      </c>
      <c r="B7114" s="5">
        <v>19187.0730606419</v>
      </c>
      <c r="C7114" s="5">
        <v>1.26306975661334</v>
      </c>
      <c r="D7114" s="5">
        <v>57689.2623866065</v>
      </c>
      <c r="E7114" s="2">
        <f t="shared" si="224"/>
        <v>0.540046417732442</v>
      </c>
      <c r="F7114" s="2">
        <f t="shared" si="225"/>
        <v>38502.1893259646</v>
      </c>
    </row>
    <row r="7115" spans="1:6">
      <c r="A7115" s="5">
        <v>0.682867969134208</v>
      </c>
      <c r="B7115" s="5">
        <v>24322.5399006845</v>
      </c>
      <c r="C7115" s="5">
        <v>1.15712344447884</v>
      </c>
      <c r="D7115" s="5">
        <v>64512.8750371631</v>
      </c>
      <c r="E7115" s="2">
        <f t="shared" si="224"/>
        <v>0.474255475344632</v>
      </c>
      <c r="F7115" s="2">
        <f t="shared" si="225"/>
        <v>40190.3351364786</v>
      </c>
    </row>
    <row r="7116" spans="1:6">
      <c r="A7116" s="5">
        <v>0.636882425130353</v>
      </c>
      <c r="B7116" s="5">
        <v>18508.8844200923</v>
      </c>
      <c r="C7116" s="5">
        <v>1.07500617606587</v>
      </c>
      <c r="D7116" s="5">
        <v>52090.1480261746</v>
      </c>
      <c r="E7116" s="2">
        <f t="shared" si="224"/>
        <v>0.438123750935517</v>
      </c>
      <c r="F7116" s="2">
        <f t="shared" si="225"/>
        <v>33581.2636060823</v>
      </c>
    </row>
    <row r="7117" spans="1:6">
      <c r="A7117" s="5">
        <v>0.657157110057893</v>
      </c>
      <c r="B7117" s="5">
        <v>21918.2097464528</v>
      </c>
      <c r="C7117" s="5">
        <v>1.13646863263704</v>
      </c>
      <c r="D7117" s="5">
        <v>58834.1473600975</v>
      </c>
      <c r="E7117" s="2">
        <f t="shared" si="224"/>
        <v>0.479311522579147</v>
      </c>
      <c r="F7117" s="2">
        <f t="shared" si="225"/>
        <v>36915.9376136447</v>
      </c>
    </row>
    <row r="7118" spans="1:6">
      <c r="A7118" s="5">
        <v>0.717417823412319</v>
      </c>
      <c r="B7118" s="5">
        <v>14886.2251787273</v>
      </c>
      <c r="C7118" s="5">
        <v>1.27061373096199</v>
      </c>
      <c r="D7118" s="5">
        <v>51358.7851805324</v>
      </c>
      <c r="E7118" s="2">
        <f t="shared" si="224"/>
        <v>0.553195907549671</v>
      </c>
      <c r="F7118" s="2">
        <f t="shared" si="225"/>
        <v>36472.5600018051</v>
      </c>
    </row>
    <row r="7119" spans="1:6">
      <c r="A7119" s="5">
        <v>0.672888906980576</v>
      </c>
      <c r="B7119" s="5">
        <v>23101.7554666798</v>
      </c>
      <c r="C7119" s="5">
        <v>1.18617748406353</v>
      </c>
      <c r="D7119" s="5">
        <v>63141.0431780678</v>
      </c>
      <c r="E7119" s="2">
        <f t="shared" si="224"/>
        <v>0.513288577082954</v>
      </c>
      <c r="F7119" s="2">
        <f t="shared" si="225"/>
        <v>40039.287711388</v>
      </c>
    </row>
    <row r="7120" spans="1:6">
      <c r="A7120" s="5">
        <v>0.664115460726124</v>
      </c>
      <c r="B7120" s="5">
        <v>21190.0090003266</v>
      </c>
      <c r="C7120" s="5">
        <v>1.18046740848754</v>
      </c>
      <c r="D7120" s="5">
        <v>60825.1394513004</v>
      </c>
      <c r="E7120" s="2">
        <f t="shared" si="224"/>
        <v>0.516351947761416</v>
      </c>
      <c r="F7120" s="2">
        <f t="shared" si="225"/>
        <v>39635.1304509738</v>
      </c>
    </row>
    <row r="7121" spans="1:6">
      <c r="A7121" s="5">
        <v>0.69124601676638</v>
      </c>
      <c r="B7121" s="5">
        <v>19261.5312158653</v>
      </c>
      <c r="C7121" s="5">
        <v>1.18578588334686</v>
      </c>
      <c r="D7121" s="5">
        <v>57056.1602783718</v>
      </c>
      <c r="E7121" s="2">
        <f t="shared" si="224"/>
        <v>0.49453986658048</v>
      </c>
      <c r="F7121" s="2">
        <f t="shared" si="225"/>
        <v>37794.6290625065</v>
      </c>
    </row>
    <row r="7122" spans="1:6">
      <c r="A7122" s="5">
        <v>0.722605415444883</v>
      </c>
      <c r="B7122" s="5">
        <v>20322.9100532402</v>
      </c>
      <c r="C7122" s="5">
        <v>1.26393444528691</v>
      </c>
      <c r="D7122" s="5">
        <v>58762.7621311259</v>
      </c>
      <c r="E7122" s="2">
        <f t="shared" si="224"/>
        <v>0.541329029842027</v>
      </c>
      <c r="F7122" s="2">
        <f t="shared" si="225"/>
        <v>38439.8520778857</v>
      </c>
    </row>
    <row r="7123" spans="1:6">
      <c r="A7123" s="5">
        <v>0.696252951488025</v>
      </c>
      <c r="B7123" s="5">
        <v>18689.0188945211</v>
      </c>
      <c r="C7123" s="5">
        <v>1.19149872964212</v>
      </c>
      <c r="D7123" s="5">
        <v>55410.0170397456</v>
      </c>
      <c r="E7123" s="2">
        <f t="shared" si="224"/>
        <v>0.495245778154095</v>
      </c>
      <c r="F7123" s="2">
        <f t="shared" si="225"/>
        <v>36720.9981452245</v>
      </c>
    </row>
    <row r="7124" spans="1:6">
      <c r="A7124" s="5">
        <v>0.741210074925431</v>
      </c>
      <c r="B7124" s="5">
        <v>20037.2567461169</v>
      </c>
      <c r="C7124" s="5">
        <v>1.29159749665748</v>
      </c>
      <c r="D7124" s="5">
        <v>58380.7747023183</v>
      </c>
      <c r="E7124" s="2">
        <f t="shared" si="224"/>
        <v>0.550387421732049</v>
      </c>
      <c r="F7124" s="2">
        <f t="shared" si="225"/>
        <v>38343.5179562014</v>
      </c>
    </row>
    <row r="7125" spans="1:6">
      <c r="A7125" s="5">
        <v>0.720772238949524</v>
      </c>
      <c r="B7125" s="5">
        <v>17648.7617273198</v>
      </c>
      <c r="C7125" s="5">
        <v>1.21406175537532</v>
      </c>
      <c r="D7125" s="5">
        <v>54511.5642933941</v>
      </c>
      <c r="E7125" s="2">
        <f t="shared" si="224"/>
        <v>0.493289516425796</v>
      </c>
      <c r="F7125" s="2">
        <f t="shared" si="225"/>
        <v>36862.8025660743</v>
      </c>
    </row>
    <row r="7126" spans="1:6">
      <c r="A7126" s="5">
        <v>0.70344212198597</v>
      </c>
      <c r="B7126" s="5">
        <v>16886.0904220655</v>
      </c>
      <c r="C7126" s="5">
        <v>1.21765650625325</v>
      </c>
      <c r="D7126" s="5">
        <v>53556.3217298468</v>
      </c>
      <c r="E7126" s="2">
        <f t="shared" si="224"/>
        <v>0.51421438426728</v>
      </c>
      <c r="F7126" s="2">
        <f t="shared" si="225"/>
        <v>36670.2313077813</v>
      </c>
    </row>
    <row r="7127" spans="1:6">
      <c r="A7127" s="5">
        <v>0.721220492850687</v>
      </c>
      <c r="B7127" s="5">
        <v>17123.595094292</v>
      </c>
      <c r="C7127" s="5">
        <v>1.23292286462153</v>
      </c>
      <c r="D7127" s="5">
        <v>54240.486827167</v>
      </c>
      <c r="E7127" s="2">
        <f t="shared" si="224"/>
        <v>0.511702371770843</v>
      </c>
      <c r="F7127" s="2">
        <f t="shared" si="225"/>
        <v>37116.891732875</v>
      </c>
    </row>
    <row r="7128" spans="1:6">
      <c r="A7128" s="5">
        <v>0.742099825129805</v>
      </c>
      <c r="B7128" s="5">
        <v>19295.7125647727</v>
      </c>
      <c r="C7128" s="5">
        <v>1.25041971569542</v>
      </c>
      <c r="D7128" s="5">
        <v>55564.0320434247</v>
      </c>
      <c r="E7128" s="2">
        <f t="shared" si="224"/>
        <v>0.508319890565615</v>
      </c>
      <c r="F7128" s="2">
        <f t="shared" si="225"/>
        <v>36268.319478652</v>
      </c>
    </row>
    <row r="7129" spans="1:6">
      <c r="A7129" s="5">
        <v>0.679105025027856</v>
      </c>
      <c r="B7129" s="5">
        <v>17853.7468108102</v>
      </c>
      <c r="C7129" s="5">
        <v>1.15670308871219</v>
      </c>
      <c r="D7129" s="5">
        <v>53196.3670336333</v>
      </c>
      <c r="E7129" s="2">
        <f t="shared" si="224"/>
        <v>0.477598063684334</v>
      </c>
      <c r="F7129" s="2">
        <f t="shared" si="225"/>
        <v>35342.6202228231</v>
      </c>
    </row>
    <row r="7130" spans="1:6">
      <c r="A7130" s="5">
        <v>0.716485340030828</v>
      </c>
      <c r="B7130" s="5">
        <v>17592.6476087136</v>
      </c>
      <c r="C7130" s="5">
        <v>1.25728371328007</v>
      </c>
      <c r="D7130" s="5">
        <v>54887.9369110366</v>
      </c>
      <c r="E7130" s="2">
        <f t="shared" si="224"/>
        <v>0.540798373249242</v>
      </c>
      <c r="F7130" s="2">
        <f t="shared" si="225"/>
        <v>37295.289302323</v>
      </c>
    </row>
    <row r="7131" spans="1:6">
      <c r="A7131" s="5">
        <v>0.756737736860933</v>
      </c>
      <c r="B7131" s="5">
        <v>21637.8858854221</v>
      </c>
      <c r="C7131" s="5">
        <v>1.31150436477667</v>
      </c>
      <c r="D7131" s="5">
        <v>57999.2189445539</v>
      </c>
      <c r="E7131" s="2">
        <f t="shared" si="224"/>
        <v>0.554766627915737</v>
      </c>
      <c r="F7131" s="2">
        <f t="shared" si="225"/>
        <v>36361.3330591318</v>
      </c>
    </row>
    <row r="7132" spans="1:6">
      <c r="A7132" s="5">
        <v>0.727744424515869</v>
      </c>
      <c r="B7132" s="5">
        <v>20453.3560185793</v>
      </c>
      <c r="C7132" s="5">
        <v>1.24582007838578</v>
      </c>
      <c r="D7132" s="5">
        <v>57569.4414357032</v>
      </c>
      <c r="E7132" s="2">
        <f t="shared" si="224"/>
        <v>0.518075653869911</v>
      </c>
      <c r="F7132" s="2">
        <f t="shared" si="225"/>
        <v>37116.0854171239</v>
      </c>
    </row>
    <row r="7133" spans="1:6">
      <c r="A7133" s="5">
        <v>0.738662429649492</v>
      </c>
      <c r="B7133" s="5">
        <v>17651.6059811323</v>
      </c>
      <c r="C7133" s="5">
        <v>1.29087255757458</v>
      </c>
      <c r="D7133" s="5">
        <v>55251.8597679437</v>
      </c>
      <c r="E7133" s="2">
        <f t="shared" si="224"/>
        <v>0.552210127925088</v>
      </c>
      <c r="F7133" s="2">
        <f t="shared" si="225"/>
        <v>37600.2537868114</v>
      </c>
    </row>
    <row r="7134" spans="1:6">
      <c r="A7134" s="5">
        <v>0.684695722405518</v>
      </c>
      <c r="B7134" s="5">
        <v>20478.1529475559</v>
      </c>
      <c r="C7134" s="5">
        <v>1.19983315472019</v>
      </c>
      <c r="D7134" s="5">
        <v>58610.5978446231</v>
      </c>
      <c r="E7134" s="2">
        <f t="shared" si="224"/>
        <v>0.515137432314672</v>
      </c>
      <c r="F7134" s="2">
        <f t="shared" si="225"/>
        <v>38132.4448970672</v>
      </c>
    </row>
    <row r="7135" spans="1:6">
      <c r="A7135" s="5">
        <v>0.680236518293178</v>
      </c>
      <c r="B7135" s="5">
        <v>23391.0946180324</v>
      </c>
      <c r="C7135" s="5">
        <v>1.16229909587982</v>
      </c>
      <c r="D7135" s="5">
        <v>61506.0230596593</v>
      </c>
      <c r="E7135" s="2">
        <f t="shared" si="224"/>
        <v>0.482062577586642</v>
      </c>
      <c r="F7135" s="2">
        <f t="shared" si="225"/>
        <v>38114.9284416269</v>
      </c>
    </row>
    <row r="7136" spans="1:6">
      <c r="A7136" s="5">
        <v>0.713022875640496</v>
      </c>
      <c r="B7136" s="5">
        <v>23168.8605483867</v>
      </c>
      <c r="C7136" s="5">
        <v>1.24072162412038</v>
      </c>
      <c r="D7136" s="5">
        <v>62597.5082564347</v>
      </c>
      <c r="E7136" s="2">
        <f t="shared" si="224"/>
        <v>0.527698748479884</v>
      </c>
      <c r="F7136" s="2">
        <f t="shared" si="225"/>
        <v>39428.647708048</v>
      </c>
    </row>
    <row r="7137" spans="1:6">
      <c r="A7137" s="5">
        <v>0.657983483804493</v>
      </c>
      <c r="B7137" s="5">
        <v>15652.0907548979</v>
      </c>
      <c r="C7137" s="5">
        <v>1.09643215469888</v>
      </c>
      <c r="D7137" s="5">
        <v>50919.1383212196</v>
      </c>
      <c r="E7137" s="2">
        <f t="shared" si="224"/>
        <v>0.438448670894387</v>
      </c>
      <c r="F7137" s="2">
        <f t="shared" si="225"/>
        <v>35267.0475663217</v>
      </c>
    </row>
    <row r="7138" spans="1:6">
      <c r="A7138" s="5">
        <v>0.686859610653056</v>
      </c>
      <c r="B7138" s="5">
        <v>16787.4135521336</v>
      </c>
      <c r="C7138" s="5">
        <v>1.19436116155605</v>
      </c>
      <c r="D7138" s="5">
        <v>51705.1642922403</v>
      </c>
      <c r="E7138" s="2">
        <f t="shared" si="224"/>
        <v>0.507501550902994</v>
      </c>
      <c r="F7138" s="2">
        <f t="shared" si="225"/>
        <v>34917.7507401067</v>
      </c>
    </row>
    <row r="7139" spans="1:6">
      <c r="A7139" s="5">
        <v>0.696444088555404</v>
      </c>
      <c r="B7139" s="5">
        <v>19081.3450890284</v>
      </c>
      <c r="C7139" s="5">
        <v>1.2306028059435</v>
      </c>
      <c r="D7139" s="5">
        <v>55025.1898336424</v>
      </c>
      <c r="E7139" s="2">
        <f t="shared" si="224"/>
        <v>0.534158717388096</v>
      </c>
      <c r="F7139" s="2">
        <f t="shared" si="225"/>
        <v>35943.844744614</v>
      </c>
    </row>
    <row r="7140" spans="1:6">
      <c r="A7140" s="5">
        <v>0.674505593317201</v>
      </c>
      <c r="B7140" s="5">
        <v>15995.5769264569</v>
      </c>
      <c r="C7140" s="5">
        <v>1.2035349313777</v>
      </c>
      <c r="D7140" s="5">
        <v>52184.1578417455</v>
      </c>
      <c r="E7140" s="2">
        <f t="shared" si="224"/>
        <v>0.529029338060499</v>
      </c>
      <c r="F7140" s="2">
        <f t="shared" si="225"/>
        <v>36188.5809152886</v>
      </c>
    </row>
    <row r="7141" spans="1:6">
      <c r="A7141" s="5">
        <v>0.684591882537911</v>
      </c>
      <c r="B7141" s="5">
        <v>23277.3710564516</v>
      </c>
      <c r="C7141" s="5">
        <v>1.20147259684905</v>
      </c>
      <c r="D7141" s="5">
        <v>62295.1746603193</v>
      </c>
      <c r="E7141" s="2">
        <f t="shared" si="224"/>
        <v>0.516880714311139</v>
      </c>
      <c r="F7141" s="2">
        <f t="shared" si="225"/>
        <v>39017.8036038677</v>
      </c>
    </row>
    <row r="7142" spans="1:6">
      <c r="A7142" s="5">
        <v>0.743445888884436</v>
      </c>
      <c r="B7142" s="5">
        <v>16140.248535402</v>
      </c>
      <c r="C7142" s="5">
        <v>1.2833468395467</v>
      </c>
      <c r="D7142" s="5">
        <v>53742.3252057493</v>
      </c>
      <c r="E7142" s="2">
        <f t="shared" si="224"/>
        <v>0.539900950662264</v>
      </c>
      <c r="F7142" s="2">
        <f t="shared" si="225"/>
        <v>37602.0766703473</v>
      </c>
    </row>
    <row r="7143" spans="1:6">
      <c r="A7143" s="5">
        <v>0.668083487782356</v>
      </c>
      <c r="B7143" s="5">
        <v>21703.5159938627</v>
      </c>
      <c r="C7143" s="5">
        <v>1.15114147359045</v>
      </c>
      <c r="D7143" s="5">
        <v>57916.349025295</v>
      </c>
      <c r="E7143" s="2">
        <f t="shared" si="224"/>
        <v>0.483057985808094</v>
      </c>
      <c r="F7143" s="2">
        <f t="shared" si="225"/>
        <v>36212.8330314323</v>
      </c>
    </row>
    <row r="7144" spans="1:6">
      <c r="A7144" s="5">
        <v>0.721710444002338</v>
      </c>
      <c r="B7144" s="5">
        <v>15325.5546901866</v>
      </c>
      <c r="C7144" s="5">
        <v>1.24910444971208</v>
      </c>
      <c r="D7144" s="5">
        <v>50386.7990362825</v>
      </c>
      <c r="E7144" s="2">
        <f t="shared" si="224"/>
        <v>0.527394005709742</v>
      </c>
      <c r="F7144" s="2">
        <f t="shared" si="225"/>
        <v>35061.2443460959</v>
      </c>
    </row>
    <row r="7145" spans="1:6">
      <c r="A7145" s="5">
        <v>0.715755477950268</v>
      </c>
      <c r="B7145" s="5">
        <v>13959.6701717673</v>
      </c>
      <c r="C7145" s="5">
        <v>1.23940561468694</v>
      </c>
      <c r="D7145" s="5">
        <v>49602.0082850183</v>
      </c>
      <c r="E7145" s="2">
        <f t="shared" si="224"/>
        <v>0.523650136736672</v>
      </c>
      <c r="F7145" s="2">
        <f t="shared" si="225"/>
        <v>35642.338113251</v>
      </c>
    </row>
    <row r="7146" spans="1:6">
      <c r="A7146" s="5">
        <v>0.698630273024541</v>
      </c>
      <c r="B7146" s="5">
        <v>20950.7639875405</v>
      </c>
      <c r="C7146" s="5">
        <v>1.23354084756714</v>
      </c>
      <c r="D7146" s="5">
        <v>57195.5110269509</v>
      </c>
      <c r="E7146" s="2">
        <f t="shared" si="224"/>
        <v>0.534910574542599</v>
      </c>
      <c r="F7146" s="2">
        <f t="shared" si="225"/>
        <v>36244.7470394104</v>
      </c>
    </row>
    <row r="7147" spans="1:6">
      <c r="A7147" s="5">
        <v>0.736030698632525</v>
      </c>
      <c r="B7147" s="5">
        <v>18979.9753390006</v>
      </c>
      <c r="C7147" s="5">
        <v>1.27441958099678</v>
      </c>
      <c r="D7147" s="5">
        <v>55268.0833879198</v>
      </c>
      <c r="E7147" s="2">
        <f t="shared" si="224"/>
        <v>0.538388882364255</v>
      </c>
      <c r="F7147" s="2">
        <f t="shared" si="225"/>
        <v>36288.1080489192</v>
      </c>
    </row>
    <row r="7148" spans="1:6">
      <c r="A7148" s="5">
        <v>0.65202919094645</v>
      </c>
      <c r="B7148" s="5">
        <v>20136.7955984829</v>
      </c>
      <c r="C7148" s="5">
        <v>1.12368075996587</v>
      </c>
      <c r="D7148" s="5">
        <v>54065.0585185913</v>
      </c>
      <c r="E7148" s="2">
        <f t="shared" si="224"/>
        <v>0.47165156901942</v>
      </c>
      <c r="F7148" s="2">
        <f t="shared" si="225"/>
        <v>33928.2629201084</v>
      </c>
    </row>
    <row r="7149" spans="1:6">
      <c r="A7149" s="5">
        <v>0.667698277480208</v>
      </c>
      <c r="B7149" s="5">
        <v>15912.2498992529</v>
      </c>
      <c r="C7149" s="5">
        <v>1.14575923655824</v>
      </c>
      <c r="D7149" s="5">
        <v>51650.9015225629</v>
      </c>
      <c r="E7149" s="2">
        <f t="shared" si="224"/>
        <v>0.478060959078032</v>
      </c>
      <c r="F7149" s="2">
        <f t="shared" si="225"/>
        <v>35738.65162331</v>
      </c>
    </row>
    <row r="7150" spans="1:6">
      <c r="A7150" s="5">
        <v>0.746815914488315</v>
      </c>
      <c r="B7150" s="5">
        <v>16369.0863691869</v>
      </c>
      <c r="C7150" s="5">
        <v>1.30030166521653</v>
      </c>
      <c r="D7150" s="5">
        <v>52801.1221250938</v>
      </c>
      <c r="E7150" s="2">
        <f t="shared" si="224"/>
        <v>0.553485750728215</v>
      </c>
      <c r="F7150" s="2">
        <f t="shared" si="225"/>
        <v>36432.0357559069</v>
      </c>
    </row>
    <row r="7151" spans="1:6">
      <c r="A7151" s="5">
        <v>0.730703750704328</v>
      </c>
      <c r="B7151" s="5">
        <v>18824.2047650479</v>
      </c>
      <c r="C7151" s="5">
        <v>1.26083681756473</v>
      </c>
      <c r="D7151" s="5">
        <v>55572.9601032117</v>
      </c>
      <c r="E7151" s="2">
        <f t="shared" si="224"/>
        <v>0.530133066860402</v>
      </c>
      <c r="F7151" s="2">
        <f t="shared" si="225"/>
        <v>36748.7553381638</v>
      </c>
    </row>
    <row r="7152" spans="1:6">
      <c r="A7152" s="5">
        <v>0.64570645266212</v>
      </c>
      <c r="B7152" s="5">
        <v>22644.1868681682</v>
      </c>
      <c r="C7152" s="5">
        <v>1.1571332879986</v>
      </c>
      <c r="D7152" s="5">
        <v>65228.2122264408</v>
      </c>
      <c r="E7152" s="2">
        <f t="shared" si="224"/>
        <v>0.51142683533648</v>
      </c>
      <c r="F7152" s="2">
        <f t="shared" si="225"/>
        <v>42584.0253582726</v>
      </c>
    </row>
    <row r="7153" spans="1:6">
      <c r="A7153" s="5">
        <v>0.778226821257769</v>
      </c>
      <c r="B7153" s="5">
        <v>19055.6518032965</v>
      </c>
      <c r="C7153" s="5">
        <v>1.37270857291266</v>
      </c>
      <c r="D7153" s="5">
        <v>54536.9930665898</v>
      </c>
      <c r="E7153" s="2">
        <f t="shared" si="224"/>
        <v>0.594481751654891</v>
      </c>
      <c r="F7153" s="2">
        <f t="shared" si="225"/>
        <v>35481.3412632933</v>
      </c>
    </row>
    <row r="7154" spans="1:6">
      <c r="A7154" s="5">
        <v>0.711061994951283</v>
      </c>
      <c r="B7154" s="5">
        <v>20586.6226947181</v>
      </c>
      <c r="C7154" s="5">
        <v>1.23069383001457</v>
      </c>
      <c r="D7154" s="5">
        <v>56979.87600187</v>
      </c>
      <c r="E7154" s="2">
        <f t="shared" si="224"/>
        <v>0.519631835063287</v>
      </c>
      <c r="F7154" s="2">
        <f t="shared" si="225"/>
        <v>36393.2533071519</v>
      </c>
    </row>
    <row r="7155" spans="1:6">
      <c r="A7155" s="5">
        <v>0.661866417836872</v>
      </c>
      <c r="B7155" s="5">
        <v>18167.7657239544</v>
      </c>
      <c r="C7155" s="5">
        <v>1.14355808286667</v>
      </c>
      <c r="D7155" s="5">
        <v>55104.4578169708</v>
      </c>
      <c r="E7155" s="2">
        <f t="shared" si="224"/>
        <v>0.481691665029798</v>
      </c>
      <c r="F7155" s="2">
        <f t="shared" si="225"/>
        <v>36936.6920930164</v>
      </c>
    </row>
    <row r="7156" spans="1:6">
      <c r="A7156" s="5">
        <v>0.652558674556879</v>
      </c>
      <c r="B7156" s="5">
        <v>20770.8932398956</v>
      </c>
      <c r="C7156" s="5">
        <v>1.18414993673613</v>
      </c>
      <c r="D7156" s="5">
        <v>59919.9746258883</v>
      </c>
      <c r="E7156" s="2">
        <f t="shared" si="224"/>
        <v>0.531591262179251</v>
      </c>
      <c r="F7156" s="2">
        <f t="shared" si="225"/>
        <v>39149.0813859927</v>
      </c>
    </row>
    <row r="7157" spans="1:6">
      <c r="A7157" s="5">
        <v>0.774218063743205</v>
      </c>
      <c r="B7157" s="5">
        <v>25148.2926048175</v>
      </c>
      <c r="C7157" s="5">
        <v>1.3389438882445</v>
      </c>
      <c r="D7157" s="5">
        <v>67324.3642107348</v>
      </c>
      <c r="E7157" s="2">
        <f t="shared" si="224"/>
        <v>0.564725824501295</v>
      </c>
      <c r="F7157" s="2">
        <f t="shared" si="225"/>
        <v>42176.0716059173</v>
      </c>
    </row>
    <row r="7158" spans="1:6">
      <c r="A7158" s="5">
        <v>0.772901279664176</v>
      </c>
      <c r="B7158" s="5">
        <v>14061.2128771588</v>
      </c>
      <c r="C7158" s="5">
        <v>1.32638266568611</v>
      </c>
      <c r="D7158" s="5">
        <v>49641.6848087102</v>
      </c>
      <c r="E7158" s="2">
        <f t="shared" si="224"/>
        <v>0.553481386021934</v>
      </c>
      <c r="F7158" s="2">
        <f t="shared" si="225"/>
        <v>35580.4719315514</v>
      </c>
    </row>
    <row r="7159" spans="1:6">
      <c r="A7159" s="5">
        <v>0.703992203628293</v>
      </c>
      <c r="B7159" s="5">
        <v>20111.0331507467</v>
      </c>
      <c r="C7159" s="5">
        <v>1.23466222201824</v>
      </c>
      <c r="D7159" s="5">
        <v>58458.6205594428</v>
      </c>
      <c r="E7159" s="2">
        <f t="shared" si="224"/>
        <v>0.530670018389947</v>
      </c>
      <c r="F7159" s="2">
        <f t="shared" si="225"/>
        <v>38347.5874086961</v>
      </c>
    </row>
    <row r="7160" spans="1:6">
      <c r="A7160" s="5">
        <v>0.663517681322447</v>
      </c>
      <c r="B7160" s="5">
        <v>19179.8972966795</v>
      </c>
      <c r="C7160" s="5">
        <v>1.13960944975377</v>
      </c>
      <c r="D7160" s="5">
        <v>54696.102546774</v>
      </c>
      <c r="E7160" s="2">
        <f t="shared" si="224"/>
        <v>0.476091768431323</v>
      </c>
      <c r="F7160" s="2">
        <f t="shared" si="225"/>
        <v>35516.2052500945</v>
      </c>
    </row>
    <row r="7161" spans="1:6">
      <c r="A7161" s="5">
        <v>0.664970041218091</v>
      </c>
      <c r="B7161" s="5">
        <v>21286.1012764984</v>
      </c>
      <c r="C7161" s="5">
        <v>1.14714765074267</v>
      </c>
      <c r="D7161" s="5">
        <v>57636.7981449384</v>
      </c>
      <c r="E7161" s="2">
        <f t="shared" si="224"/>
        <v>0.482177609524579</v>
      </c>
      <c r="F7161" s="2">
        <f t="shared" si="225"/>
        <v>36350.69686844</v>
      </c>
    </row>
    <row r="7162" spans="1:6">
      <c r="A7162" s="5">
        <v>0.686456210769323</v>
      </c>
      <c r="B7162" s="5">
        <v>19548.3595502624</v>
      </c>
      <c r="C7162" s="5">
        <v>1.17033065438393</v>
      </c>
      <c r="D7162" s="5">
        <v>55765.186642475</v>
      </c>
      <c r="E7162" s="2">
        <f t="shared" si="224"/>
        <v>0.483874443614607</v>
      </c>
      <c r="F7162" s="2">
        <f t="shared" si="225"/>
        <v>36216.8270922126</v>
      </c>
    </row>
    <row r="7163" spans="1:6">
      <c r="A7163" s="5">
        <v>0.719978570809304</v>
      </c>
      <c r="B7163" s="5">
        <v>17781.9890049937</v>
      </c>
      <c r="C7163" s="5">
        <v>1.24610177454396</v>
      </c>
      <c r="D7163" s="5">
        <v>53661.8129994728</v>
      </c>
      <c r="E7163" s="2">
        <f t="shared" si="224"/>
        <v>0.526123203734656</v>
      </c>
      <c r="F7163" s="2">
        <f t="shared" si="225"/>
        <v>35879.8239944791</v>
      </c>
    </row>
    <row r="7164" spans="1:6">
      <c r="A7164" s="5">
        <v>0.711124531498379</v>
      </c>
      <c r="B7164" s="5">
        <v>17814.5943027942</v>
      </c>
      <c r="C7164" s="5">
        <v>1.2212826292238</v>
      </c>
      <c r="D7164" s="5">
        <v>53880.594782734</v>
      </c>
      <c r="E7164" s="2">
        <f t="shared" si="224"/>
        <v>0.510158097725421</v>
      </c>
      <c r="F7164" s="2">
        <f t="shared" si="225"/>
        <v>36066.0004799398</v>
      </c>
    </row>
    <row r="7165" spans="1:6">
      <c r="A7165" s="5">
        <v>0.718985760888554</v>
      </c>
      <c r="B7165" s="5">
        <v>16474.5934364647</v>
      </c>
      <c r="C7165" s="5">
        <v>1.24733103455266</v>
      </c>
      <c r="D7165" s="5">
        <v>52936.8964710977</v>
      </c>
      <c r="E7165" s="2">
        <f t="shared" si="224"/>
        <v>0.528345273664106</v>
      </c>
      <c r="F7165" s="2">
        <f t="shared" si="225"/>
        <v>36462.303034633</v>
      </c>
    </row>
    <row r="7166" spans="1:6">
      <c r="A7166" s="5">
        <v>0.734875295696179</v>
      </c>
      <c r="B7166" s="5">
        <v>16601.8820059905</v>
      </c>
      <c r="C7166" s="5">
        <v>1.28551305868255</v>
      </c>
      <c r="D7166" s="5">
        <v>53206.4490940175</v>
      </c>
      <c r="E7166" s="2">
        <f t="shared" si="224"/>
        <v>0.550637762986371</v>
      </c>
      <c r="F7166" s="2">
        <f t="shared" si="225"/>
        <v>36604.567088027</v>
      </c>
    </row>
    <row r="7167" spans="1:6">
      <c r="A7167" s="5">
        <v>0.696041045120187</v>
      </c>
      <c r="B7167" s="5">
        <v>16593.026019947</v>
      </c>
      <c r="C7167" s="5">
        <v>1.19123984348167</v>
      </c>
      <c r="D7167" s="5">
        <v>52465.4865044566</v>
      </c>
      <c r="E7167" s="2">
        <f t="shared" si="224"/>
        <v>0.495198798361483</v>
      </c>
      <c r="F7167" s="2">
        <f t="shared" si="225"/>
        <v>35872.4604845096</v>
      </c>
    </row>
    <row r="7168" spans="1:6">
      <c r="A7168" s="5">
        <v>0.690921770176523</v>
      </c>
      <c r="B7168" s="5">
        <v>19460.7760225226</v>
      </c>
      <c r="C7168" s="5">
        <v>1.19644074528906</v>
      </c>
      <c r="D7168" s="5">
        <v>58441.4824533501</v>
      </c>
      <c r="E7168" s="2">
        <f t="shared" si="224"/>
        <v>0.505518975112537</v>
      </c>
      <c r="F7168" s="2">
        <f t="shared" si="225"/>
        <v>38980.7064308275</v>
      </c>
    </row>
    <row r="7169" spans="1:6">
      <c r="A7169" s="5">
        <v>0.682790925909645</v>
      </c>
      <c r="B7169" s="5">
        <v>25527.9752148154</v>
      </c>
      <c r="C7169" s="5">
        <v>1.15966551584515</v>
      </c>
      <c r="D7169" s="5">
        <v>63381.5646721827</v>
      </c>
      <c r="E7169" s="2">
        <f t="shared" si="224"/>
        <v>0.476874589935505</v>
      </c>
      <c r="F7169" s="2">
        <f t="shared" si="225"/>
        <v>37853.5894573673</v>
      </c>
    </row>
    <row r="7170" spans="1:6">
      <c r="A7170" s="5">
        <v>0.727972801003593</v>
      </c>
      <c r="B7170" s="5">
        <v>20545.6320826658</v>
      </c>
      <c r="C7170" s="5">
        <v>1.27080234771214</v>
      </c>
      <c r="D7170" s="5">
        <v>57866.1546312929</v>
      </c>
      <c r="E7170" s="2">
        <f t="shared" si="224"/>
        <v>0.542829546708547</v>
      </c>
      <c r="F7170" s="2">
        <f t="shared" si="225"/>
        <v>37320.5225486271</v>
      </c>
    </row>
    <row r="7171" spans="1:6">
      <c r="A7171" s="5">
        <v>0.718081627600199</v>
      </c>
      <c r="B7171" s="5">
        <v>18058.9176609954</v>
      </c>
      <c r="C7171" s="5">
        <v>1.21067508310289</v>
      </c>
      <c r="D7171" s="5">
        <v>54424.9368028369</v>
      </c>
      <c r="E7171" s="2">
        <f t="shared" si="224"/>
        <v>0.492593455502691</v>
      </c>
      <c r="F7171" s="2">
        <f t="shared" si="225"/>
        <v>36366.0191418415</v>
      </c>
    </row>
    <row r="7172" spans="1:6">
      <c r="A7172" s="5">
        <v>0.691761190747171</v>
      </c>
      <c r="B7172" s="5">
        <v>16381.1553584697</v>
      </c>
      <c r="C7172" s="5">
        <v>1.2173268611871</v>
      </c>
      <c r="D7172" s="5">
        <v>51963.03310323</v>
      </c>
      <c r="E7172" s="2">
        <f t="shared" ref="E7172:E7235" si="226">C7172-A7172</f>
        <v>0.525565670439929</v>
      </c>
      <c r="F7172" s="2">
        <f t="shared" ref="F7172:F7235" si="227">D7172-B7172</f>
        <v>35581.8777447603</v>
      </c>
    </row>
    <row r="7173" spans="1:6">
      <c r="A7173" s="5">
        <v>0.700266685157946</v>
      </c>
      <c r="B7173" s="5">
        <v>18485.5502998993</v>
      </c>
      <c r="C7173" s="5">
        <v>1.18605885410301</v>
      </c>
      <c r="D7173" s="5">
        <v>55997.9272128089</v>
      </c>
      <c r="E7173" s="2">
        <f t="shared" si="226"/>
        <v>0.485792168945064</v>
      </c>
      <c r="F7173" s="2">
        <f t="shared" si="227"/>
        <v>37512.3769129096</v>
      </c>
    </row>
    <row r="7174" spans="1:6">
      <c r="A7174" s="5">
        <v>0.68224983636081</v>
      </c>
      <c r="B7174" s="5">
        <v>24986.3260229922</v>
      </c>
      <c r="C7174" s="5">
        <v>1.19759853422383</v>
      </c>
      <c r="D7174" s="5">
        <v>63374.5739168799</v>
      </c>
      <c r="E7174" s="2">
        <f t="shared" si="226"/>
        <v>0.51534869786302</v>
      </c>
      <c r="F7174" s="2">
        <f t="shared" si="227"/>
        <v>38388.2478938877</v>
      </c>
    </row>
    <row r="7175" spans="1:6">
      <c r="A7175" s="5">
        <v>0.686274339114117</v>
      </c>
      <c r="B7175" s="5">
        <v>17671.2042510954</v>
      </c>
      <c r="C7175" s="5">
        <v>1.17267844646934</v>
      </c>
      <c r="D7175" s="5">
        <v>53955.5655367465</v>
      </c>
      <c r="E7175" s="2">
        <f t="shared" si="226"/>
        <v>0.486404107355223</v>
      </c>
      <c r="F7175" s="2">
        <f t="shared" si="227"/>
        <v>36284.3612856511</v>
      </c>
    </row>
    <row r="7176" spans="1:6">
      <c r="A7176" s="5">
        <v>0.716834139168399</v>
      </c>
      <c r="B7176" s="5">
        <v>20544.9149958158</v>
      </c>
      <c r="C7176" s="5">
        <v>1.23479917709901</v>
      </c>
      <c r="D7176" s="5">
        <v>59578.5840211202</v>
      </c>
      <c r="E7176" s="2">
        <f t="shared" si="226"/>
        <v>0.517965037930611</v>
      </c>
      <c r="F7176" s="2">
        <f t="shared" si="227"/>
        <v>39033.6690253044</v>
      </c>
    </row>
    <row r="7177" spans="1:6">
      <c r="A7177" s="5">
        <v>0.68274784518498</v>
      </c>
      <c r="B7177" s="5">
        <v>15131.3228347453</v>
      </c>
      <c r="C7177" s="5">
        <v>1.18547317414913</v>
      </c>
      <c r="D7177" s="5">
        <v>50467.7642257713</v>
      </c>
      <c r="E7177" s="2">
        <f t="shared" si="226"/>
        <v>0.50272532896415</v>
      </c>
      <c r="F7177" s="2">
        <f t="shared" si="227"/>
        <v>35336.441391026</v>
      </c>
    </row>
    <row r="7178" spans="1:6">
      <c r="A7178" s="5">
        <v>0.694347478098888</v>
      </c>
      <c r="B7178" s="5">
        <v>21115.2532760127</v>
      </c>
      <c r="C7178" s="5">
        <v>1.20699412995169</v>
      </c>
      <c r="D7178" s="5">
        <v>57223.1532032899</v>
      </c>
      <c r="E7178" s="2">
        <f t="shared" si="226"/>
        <v>0.512646651852802</v>
      </c>
      <c r="F7178" s="2">
        <f t="shared" si="227"/>
        <v>36107.8999272772</v>
      </c>
    </row>
    <row r="7179" spans="1:6">
      <c r="A7179" s="5">
        <v>0.670662683683363</v>
      </c>
      <c r="B7179" s="5">
        <v>16431.5325629433</v>
      </c>
      <c r="C7179" s="5">
        <v>1.18836724219613</v>
      </c>
      <c r="D7179" s="5">
        <v>52115.060401129</v>
      </c>
      <c r="E7179" s="2">
        <f t="shared" si="226"/>
        <v>0.517704558512767</v>
      </c>
      <c r="F7179" s="2">
        <f t="shared" si="227"/>
        <v>35683.5278381857</v>
      </c>
    </row>
    <row r="7180" spans="1:6">
      <c r="A7180" s="5">
        <v>0.757782902609845</v>
      </c>
      <c r="B7180" s="5">
        <v>17086.6782016474</v>
      </c>
      <c r="C7180" s="5">
        <v>1.30314592474708</v>
      </c>
      <c r="D7180" s="5">
        <v>52561.4205087089</v>
      </c>
      <c r="E7180" s="2">
        <f t="shared" si="226"/>
        <v>0.545363022137235</v>
      </c>
      <c r="F7180" s="2">
        <f t="shared" si="227"/>
        <v>35474.7423070615</v>
      </c>
    </row>
    <row r="7181" spans="1:6">
      <c r="A7181" s="5">
        <v>0.738741706466776</v>
      </c>
      <c r="B7181" s="5">
        <v>17864.2675096656</v>
      </c>
      <c r="C7181" s="5">
        <v>1.29157508617139</v>
      </c>
      <c r="D7181" s="5">
        <v>53610.2156787253</v>
      </c>
      <c r="E7181" s="2">
        <f t="shared" si="226"/>
        <v>0.552833379704614</v>
      </c>
      <c r="F7181" s="2">
        <f t="shared" si="227"/>
        <v>35745.9481690597</v>
      </c>
    </row>
    <row r="7182" spans="1:6">
      <c r="A7182" s="5">
        <v>0.715651990438212</v>
      </c>
      <c r="B7182" s="5">
        <v>18945.7088009383</v>
      </c>
      <c r="C7182" s="5">
        <v>1.23284196227061</v>
      </c>
      <c r="D7182" s="5">
        <v>56071.9236208682</v>
      </c>
      <c r="E7182" s="2">
        <f t="shared" si="226"/>
        <v>0.517189971832398</v>
      </c>
      <c r="F7182" s="2">
        <f t="shared" si="227"/>
        <v>37126.2148199299</v>
      </c>
    </row>
    <row r="7183" spans="1:6">
      <c r="A7183" s="5">
        <v>0.752974592760725</v>
      </c>
      <c r="B7183" s="5">
        <v>18111.2843751182</v>
      </c>
      <c r="C7183" s="5">
        <v>1.33228926357988</v>
      </c>
      <c r="D7183" s="5">
        <v>55424.0378540706</v>
      </c>
      <c r="E7183" s="2">
        <f t="shared" si="226"/>
        <v>0.579314670819155</v>
      </c>
      <c r="F7183" s="2">
        <f t="shared" si="227"/>
        <v>37312.7534789524</v>
      </c>
    </row>
    <row r="7184" spans="1:6">
      <c r="A7184" s="5">
        <v>0.713462116144582</v>
      </c>
      <c r="B7184" s="5">
        <v>22385.5621905474</v>
      </c>
      <c r="C7184" s="5">
        <v>1.23525552599434</v>
      </c>
      <c r="D7184" s="5">
        <v>62889.8448489932</v>
      </c>
      <c r="E7184" s="2">
        <f t="shared" si="226"/>
        <v>0.521793409849758</v>
      </c>
      <c r="F7184" s="2">
        <f t="shared" si="227"/>
        <v>40504.2826584458</v>
      </c>
    </row>
    <row r="7185" spans="1:6">
      <c r="A7185" s="5">
        <v>0.723600200857229</v>
      </c>
      <c r="B7185" s="5">
        <v>17144.1884595066</v>
      </c>
      <c r="C7185" s="5">
        <v>1.27670733984323</v>
      </c>
      <c r="D7185" s="5">
        <v>53841.1388259039</v>
      </c>
      <c r="E7185" s="2">
        <f t="shared" si="226"/>
        <v>0.553107138986001</v>
      </c>
      <c r="F7185" s="2">
        <f t="shared" si="227"/>
        <v>36696.9503663973</v>
      </c>
    </row>
    <row r="7186" spans="1:6">
      <c r="A7186" s="5">
        <v>0.724587178225277</v>
      </c>
      <c r="B7186" s="5">
        <v>25129.3478958538</v>
      </c>
      <c r="C7186" s="5">
        <v>1.23922906777026</v>
      </c>
      <c r="D7186" s="5">
        <v>63722.7779634258</v>
      </c>
      <c r="E7186" s="2">
        <f t="shared" si="226"/>
        <v>0.514641889544983</v>
      </c>
      <c r="F7186" s="2">
        <f t="shared" si="227"/>
        <v>38593.430067572</v>
      </c>
    </row>
    <row r="7187" spans="1:6">
      <c r="A7187" s="5">
        <v>0.702315004644784</v>
      </c>
      <c r="B7187" s="5">
        <v>20843.3015231043</v>
      </c>
      <c r="C7187" s="5">
        <v>1.24096490231149</v>
      </c>
      <c r="D7187" s="5">
        <v>58823.6676860478</v>
      </c>
      <c r="E7187" s="2">
        <f t="shared" si="226"/>
        <v>0.538649897666706</v>
      </c>
      <c r="F7187" s="2">
        <f t="shared" si="227"/>
        <v>37980.3661629435</v>
      </c>
    </row>
    <row r="7188" spans="1:6">
      <c r="A7188" s="5">
        <v>0.718435275211363</v>
      </c>
      <c r="B7188" s="5">
        <v>19533.0373234767</v>
      </c>
      <c r="C7188" s="5">
        <v>1.25804063220757</v>
      </c>
      <c r="D7188" s="5">
        <v>55352.7424725086</v>
      </c>
      <c r="E7188" s="2">
        <f t="shared" si="226"/>
        <v>0.539605356996207</v>
      </c>
      <c r="F7188" s="2">
        <f t="shared" si="227"/>
        <v>35819.7051490319</v>
      </c>
    </row>
    <row r="7189" spans="1:6">
      <c r="A7189" s="5">
        <v>0.726321276073265</v>
      </c>
      <c r="B7189" s="5">
        <v>21952.5969147844</v>
      </c>
      <c r="C7189" s="5">
        <v>1.2660147357767</v>
      </c>
      <c r="D7189" s="5">
        <v>58493.1211945766</v>
      </c>
      <c r="E7189" s="2">
        <f t="shared" si="226"/>
        <v>0.539693459703435</v>
      </c>
      <c r="F7189" s="2">
        <f t="shared" si="227"/>
        <v>36540.5242797922</v>
      </c>
    </row>
    <row r="7190" spans="1:6">
      <c r="A7190" s="5">
        <v>0.714805381259769</v>
      </c>
      <c r="B7190" s="5">
        <v>18495.9506909875</v>
      </c>
      <c r="C7190" s="5">
        <v>1.22710633214738</v>
      </c>
      <c r="D7190" s="5">
        <v>52304.1056114296</v>
      </c>
      <c r="E7190" s="2">
        <f t="shared" si="226"/>
        <v>0.512300950887611</v>
      </c>
      <c r="F7190" s="2">
        <f t="shared" si="227"/>
        <v>33808.1549204421</v>
      </c>
    </row>
    <row r="7191" spans="1:6">
      <c r="A7191" s="5">
        <v>0.716186326307131</v>
      </c>
      <c r="B7191" s="5">
        <v>17379.1888773542</v>
      </c>
      <c r="C7191" s="5">
        <v>1.26605466390986</v>
      </c>
      <c r="D7191" s="5">
        <v>52366.3290400647</v>
      </c>
      <c r="E7191" s="2">
        <f t="shared" si="226"/>
        <v>0.549868337602729</v>
      </c>
      <c r="F7191" s="2">
        <f t="shared" si="227"/>
        <v>34987.1401627105</v>
      </c>
    </row>
    <row r="7192" spans="1:6">
      <c r="A7192" s="5">
        <v>0.746677244542481</v>
      </c>
      <c r="B7192" s="5">
        <v>23147.3394567735</v>
      </c>
      <c r="C7192" s="5">
        <v>1.31133154696456</v>
      </c>
      <c r="D7192" s="5">
        <v>59702.3219010615</v>
      </c>
      <c r="E7192" s="2">
        <f t="shared" si="226"/>
        <v>0.564654302422079</v>
      </c>
      <c r="F7192" s="2">
        <f t="shared" si="227"/>
        <v>36554.982444288</v>
      </c>
    </row>
    <row r="7193" spans="1:6">
      <c r="A7193" s="5">
        <v>0.727194447189993</v>
      </c>
      <c r="B7193" s="5">
        <v>17828.9041974566</v>
      </c>
      <c r="C7193" s="5">
        <v>1.27478769747554</v>
      </c>
      <c r="D7193" s="5">
        <v>54876.7545338318</v>
      </c>
      <c r="E7193" s="2">
        <f t="shared" si="226"/>
        <v>0.547593250285547</v>
      </c>
      <c r="F7193" s="2">
        <f t="shared" si="227"/>
        <v>37047.8503363752</v>
      </c>
    </row>
    <row r="7194" spans="1:6">
      <c r="A7194" s="5">
        <v>0.723936192516067</v>
      </c>
      <c r="B7194" s="5">
        <v>15504.1103936752</v>
      </c>
      <c r="C7194" s="5">
        <v>1.26840740292872</v>
      </c>
      <c r="D7194" s="5">
        <v>50696.0103424366</v>
      </c>
      <c r="E7194" s="2">
        <f t="shared" si="226"/>
        <v>0.544471210412653</v>
      </c>
      <c r="F7194" s="2">
        <f t="shared" si="227"/>
        <v>35191.8999487614</v>
      </c>
    </row>
    <row r="7195" spans="1:6">
      <c r="A7195" s="5">
        <v>0.668928624828186</v>
      </c>
      <c r="B7195" s="5">
        <v>20754.0820237068</v>
      </c>
      <c r="C7195" s="5">
        <v>1.17175201576186</v>
      </c>
      <c r="D7195" s="5">
        <v>56867.5459972902</v>
      </c>
      <c r="E7195" s="2">
        <f t="shared" si="226"/>
        <v>0.502823390933674</v>
      </c>
      <c r="F7195" s="2">
        <f t="shared" si="227"/>
        <v>36113.4639735834</v>
      </c>
    </row>
    <row r="7196" spans="1:6">
      <c r="A7196" s="5">
        <v>0.697192954439162</v>
      </c>
      <c r="B7196" s="5">
        <v>15343.7162330062</v>
      </c>
      <c r="C7196" s="5">
        <v>1.16153336304991</v>
      </c>
      <c r="D7196" s="5">
        <v>50590.8923771092</v>
      </c>
      <c r="E7196" s="2">
        <f t="shared" si="226"/>
        <v>0.464340408610748</v>
      </c>
      <c r="F7196" s="2">
        <f t="shared" si="227"/>
        <v>35247.176144103</v>
      </c>
    </row>
    <row r="7197" spans="1:6">
      <c r="A7197" s="5">
        <v>0.692170475605939</v>
      </c>
      <c r="B7197" s="5">
        <v>24382.9887292208</v>
      </c>
      <c r="C7197" s="5">
        <v>1.20886741629508</v>
      </c>
      <c r="D7197" s="5">
        <v>66098.8991238677</v>
      </c>
      <c r="E7197" s="2">
        <f t="shared" si="226"/>
        <v>0.516696940689141</v>
      </c>
      <c r="F7197" s="2">
        <f t="shared" si="227"/>
        <v>41715.9103946469</v>
      </c>
    </row>
    <row r="7198" spans="1:6">
      <c r="A7198" s="5">
        <v>0.737247633053886</v>
      </c>
      <c r="B7198" s="5">
        <v>18756.5558414506</v>
      </c>
      <c r="C7198" s="5">
        <v>1.31015489819104</v>
      </c>
      <c r="D7198" s="5">
        <v>56575.4521420804</v>
      </c>
      <c r="E7198" s="2">
        <f t="shared" si="226"/>
        <v>0.572907265137154</v>
      </c>
      <c r="F7198" s="2">
        <f t="shared" si="227"/>
        <v>37818.8963006298</v>
      </c>
    </row>
    <row r="7199" spans="1:6">
      <c r="A7199" s="5">
        <v>0.669453614816624</v>
      </c>
      <c r="B7199" s="5">
        <v>19998.6494158465</v>
      </c>
      <c r="C7199" s="5">
        <v>1.14317555497057</v>
      </c>
      <c r="D7199" s="5">
        <v>55358.8117545115</v>
      </c>
      <c r="E7199" s="2">
        <f t="shared" si="226"/>
        <v>0.473721940153946</v>
      </c>
      <c r="F7199" s="2">
        <f t="shared" si="227"/>
        <v>35360.162338665</v>
      </c>
    </row>
    <row r="7200" spans="1:6">
      <c r="A7200" s="5">
        <v>0.672799550598999</v>
      </c>
      <c r="B7200" s="5">
        <v>22848.0001303208</v>
      </c>
      <c r="C7200" s="5">
        <v>1.14617681208257</v>
      </c>
      <c r="D7200" s="5">
        <v>63246.9791345629</v>
      </c>
      <c r="E7200" s="2">
        <f t="shared" si="226"/>
        <v>0.473377261483571</v>
      </c>
      <c r="F7200" s="2">
        <f t="shared" si="227"/>
        <v>40398.9790042421</v>
      </c>
    </row>
    <row r="7201" spans="1:6">
      <c r="A7201" s="5">
        <v>0.705319438795567</v>
      </c>
      <c r="B7201" s="5">
        <v>21446.9028865716</v>
      </c>
      <c r="C7201" s="5">
        <v>1.22363307360916</v>
      </c>
      <c r="D7201" s="5">
        <v>59086.4182422938</v>
      </c>
      <c r="E7201" s="2">
        <f t="shared" si="226"/>
        <v>0.518313634813593</v>
      </c>
      <c r="F7201" s="2">
        <f t="shared" si="227"/>
        <v>37639.5153557222</v>
      </c>
    </row>
    <row r="7202" spans="1:6">
      <c r="A7202" s="5">
        <v>0.688127455614979</v>
      </c>
      <c r="B7202" s="5">
        <v>22434.9781107376</v>
      </c>
      <c r="C7202" s="5">
        <v>1.20387996670938</v>
      </c>
      <c r="D7202" s="5">
        <v>63366.9355583519</v>
      </c>
      <c r="E7202" s="2">
        <f t="shared" si="226"/>
        <v>0.515752511094401</v>
      </c>
      <c r="F7202" s="2">
        <f t="shared" si="227"/>
        <v>40931.9574476143</v>
      </c>
    </row>
    <row r="7203" spans="1:6">
      <c r="A7203" s="5">
        <v>0.635518425199053</v>
      </c>
      <c r="B7203" s="5">
        <v>22689.1899249539</v>
      </c>
      <c r="C7203" s="5">
        <v>1.06948680701831</v>
      </c>
      <c r="D7203" s="5">
        <v>62160.1904091043</v>
      </c>
      <c r="E7203" s="2">
        <f t="shared" si="226"/>
        <v>0.433968381819257</v>
      </c>
      <c r="F7203" s="2">
        <f t="shared" si="227"/>
        <v>39471.0004841504</v>
      </c>
    </row>
    <row r="7204" spans="1:6">
      <c r="A7204" s="5">
        <v>0.7316707894843</v>
      </c>
      <c r="B7204" s="5">
        <v>20415.4504352947</v>
      </c>
      <c r="C7204" s="5">
        <v>1.29666691464617</v>
      </c>
      <c r="D7204" s="5">
        <v>58394.8115596735</v>
      </c>
      <c r="E7204" s="2">
        <f t="shared" si="226"/>
        <v>0.56499612516187</v>
      </c>
      <c r="F7204" s="2">
        <f t="shared" si="227"/>
        <v>37979.3611243788</v>
      </c>
    </row>
    <row r="7205" spans="1:6">
      <c r="A7205" s="5">
        <v>0.710055089056219</v>
      </c>
      <c r="B7205" s="5">
        <v>16532.5508073269</v>
      </c>
      <c r="C7205" s="5">
        <v>1.22245354594032</v>
      </c>
      <c r="D7205" s="5">
        <v>53342.0585628793</v>
      </c>
      <c r="E7205" s="2">
        <f t="shared" si="226"/>
        <v>0.512398456884101</v>
      </c>
      <c r="F7205" s="2">
        <f t="shared" si="227"/>
        <v>36809.5077555524</v>
      </c>
    </row>
    <row r="7206" spans="1:6">
      <c r="A7206" s="5">
        <v>0.677820717757242</v>
      </c>
      <c r="B7206" s="5">
        <v>17400.3909513747</v>
      </c>
      <c r="C7206" s="5">
        <v>1.2048052675509</v>
      </c>
      <c r="D7206" s="5">
        <v>54081.4720017848</v>
      </c>
      <c r="E7206" s="2">
        <f t="shared" si="226"/>
        <v>0.526984549793658</v>
      </c>
      <c r="F7206" s="2">
        <f t="shared" si="227"/>
        <v>36681.0810504101</v>
      </c>
    </row>
    <row r="7207" spans="1:6">
      <c r="A7207" s="5">
        <v>0.721318995495536</v>
      </c>
      <c r="B7207" s="5">
        <v>15481.8123686733</v>
      </c>
      <c r="C7207" s="5">
        <v>1.25099467628495</v>
      </c>
      <c r="D7207" s="5">
        <v>50677.2796602174</v>
      </c>
      <c r="E7207" s="2">
        <f t="shared" si="226"/>
        <v>0.529675680789414</v>
      </c>
      <c r="F7207" s="2">
        <f t="shared" si="227"/>
        <v>35195.4672915441</v>
      </c>
    </row>
    <row r="7208" spans="1:6">
      <c r="A7208" s="5">
        <v>0.665495220237129</v>
      </c>
      <c r="B7208" s="5">
        <v>15033.8944732214</v>
      </c>
      <c r="C7208" s="5">
        <v>1.16932890440592</v>
      </c>
      <c r="D7208" s="5">
        <v>51730.6884040808</v>
      </c>
      <c r="E7208" s="2">
        <f t="shared" si="226"/>
        <v>0.503833684168791</v>
      </c>
      <c r="F7208" s="2">
        <f t="shared" si="227"/>
        <v>36696.7939308594</v>
      </c>
    </row>
    <row r="7209" spans="1:6">
      <c r="A7209" s="5">
        <v>0.736837034517642</v>
      </c>
      <c r="B7209" s="5">
        <v>20057.6655083965</v>
      </c>
      <c r="C7209" s="5">
        <v>1.26907668043318</v>
      </c>
      <c r="D7209" s="5">
        <v>59240.5682639362</v>
      </c>
      <c r="E7209" s="2">
        <f t="shared" si="226"/>
        <v>0.532239645915538</v>
      </c>
      <c r="F7209" s="2">
        <f t="shared" si="227"/>
        <v>39182.9027555397</v>
      </c>
    </row>
    <row r="7210" spans="1:6">
      <c r="A7210" s="5">
        <v>0.739529135877262</v>
      </c>
      <c r="B7210" s="5">
        <v>17812.8831564643</v>
      </c>
      <c r="C7210" s="5">
        <v>1.2992696933208</v>
      </c>
      <c r="D7210" s="5">
        <v>55125.0410460256</v>
      </c>
      <c r="E7210" s="2">
        <f t="shared" si="226"/>
        <v>0.559740557443538</v>
      </c>
      <c r="F7210" s="2">
        <f t="shared" si="227"/>
        <v>37312.1578895613</v>
      </c>
    </row>
    <row r="7211" spans="1:6">
      <c r="A7211" s="5">
        <v>0.717550778260906</v>
      </c>
      <c r="B7211" s="5">
        <v>22028.5988736691</v>
      </c>
      <c r="C7211" s="5">
        <v>1.25039619730232</v>
      </c>
      <c r="D7211" s="5">
        <v>59610.389521927</v>
      </c>
      <c r="E7211" s="2">
        <f t="shared" si="226"/>
        <v>0.532845419041414</v>
      </c>
      <c r="F7211" s="2">
        <f t="shared" si="227"/>
        <v>37581.7906482579</v>
      </c>
    </row>
    <row r="7212" spans="1:6">
      <c r="A7212" s="5">
        <v>0.681808503557577</v>
      </c>
      <c r="B7212" s="5">
        <v>16276.8616462366</v>
      </c>
      <c r="C7212" s="5">
        <v>1.19329530959831</v>
      </c>
      <c r="D7212" s="5">
        <v>51422.1683085628</v>
      </c>
      <c r="E7212" s="2">
        <f t="shared" si="226"/>
        <v>0.511486806040733</v>
      </c>
      <c r="F7212" s="2">
        <f t="shared" si="227"/>
        <v>35145.3066623262</v>
      </c>
    </row>
    <row r="7213" spans="1:6">
      <c r="A7213" s="5">
        <v>0.733940763830913</v>
      </c>
      <c r="B7213" s="5">
        <v>21477.4887632916</v>
      </c>
      <c r="C7213" s="5">
        <v>1.28550791861136</v>
      </c>
      <c r="D7213" s="5">
        <v>58027.9702566542</v>
      </c>
      <c r="E7213" s="2">
        <f t="shared" si="226"/>
        <v>0.551567154780447</v>
      </c>
      <c r="F7213" s="2">
        <f t="shared" si="227"/>
        <v>36550.4814933626</v>
      </c>
    </row>
    <row r="7214" spans="1:6">
      <c r="A7214" s="5">
        <v>0.650080064915974</v>
      </c>
      <c r="B7214" s="5">
        <v>18249.3462024094</v>
      </c>
      <c r="C7214" s="5">
        <v>1.15876553202508</v>
      </c>
      <c r="D7214" s="5">
        <v>55754.8465306018</v>
      </c>
      <c r="E7214" s="2">
        <f t="shared" si="226"/>
        <v>0.508685467109106</v>
      </c>
      <c r="F7214" s="2">
        <f t="shared" si="227"/>
        <v>37505.5003281924</v>
      </c>
    </row>
    <row r="7215" spans="1:6">
      <c r="A7215" s="5">
        <v>0.722545908586038</v>
      </c>
      <c r="B7215" s="5">
        <v>18990.6968085186</v>
      </c>
      <c r="C7215" s="5">
        <v>1.27154829596756</v>
      </c>
      <c r="D7215" s="5">
        <v>55076.3681250521</v>
      </c>
      <c r="E7215" s="2">
        <f t="shared" si="226"/>
        <v>0.549002387381522</v>
      </c>
      <c r="F7215" s="2">
        <f t="shared" si="227"/>
        <v>36085.6713165335</v>
      </c>
    </row>
    <row r="7216" spans="1:6">
      <c r="A7216" s="5">
        <v>0.744921955801607</v>
      </c>
      <c r="B7216" s="5">
        <v>19424.6462546129</v>
      </c>
      <c r="C7216" s="5">
        <v>1.28503678649865</v>
      </c>
      <c r="D7216" s="5">
        <v>56126.1863122122</v>
      </c>
      <c r="E7216" s="2">
        <f t="shared" si="226"/>
        <v>0.540114830697043</v>
      </c>
      <c r="F7216" s="2">
        <f t="shared" si="227"/>
        <v>36701.5400575993</v>
      </c>
    </row>
    <row r="7217" spans="1:6">
      <c r="A7217" s="5">
        <v>0.699748734157101</v>
      </c>
      <c r="B7217" s="5">
        <v>16873.6316607797</v>
      </c>
      <c r="C7217" s="5">
        <v>1.21586664998171</v>
      </c>
      <c r="D7217" s="5">
        <v>54522.6053041209</v>
      </c>
      <c r="E7217" s="2">
        <f t="shared" si="226"/>
        <v>0.516117915824609</v>
      </c>
      <c r="F7217" s="2">
        <f t="shared" si="227"/>
        <v>37648.9736433412</v>
      </c>
    </row>
    <row r="7218" spans="1:6">
      <c r="A7218" s="5">
        <v>0.710000631486384</v>
      </c>
      <c r="B7218" s="5">
        <v>23881.2387773734</v>
      </c>
      <c r="C7218" s="5">
        <v>1.24143977576951</v>
      </c>
      <c r="D7218" s="5">
        <v>58922.3901810799</v>
      </c>
      <c r="E7218" s="2">
        <f t="shared" si="226"/>
        <v>0.531439144283126</v>
      </c>
      <c r="F7218" s="2">
        <f t="shared" si="227"/>
        <v>35041.1514037065</v>
      </c>
    </row>
    <row r="7219" spans="1:6">
      <c r="A7219" s="5">
        <v>0.661314698039313</v>
      </c>
      <c r="B7219" s="5">
        <v>18721.2410181922</v>
      </c>
      <c r="C7219" s="5">
        <v>1.14567840192829</v>
      </c>
      <c r="D7219" s="5">
        <v>55114.2389644245</v>
      </c>
      <c r="E7219" s="2">
        <f t="shared" si="226"/>
        <v>0.484363703888977</v>
      </c>
      <c r="F7219" s="2">
        <f t="shared" si="227"/>
        <v>36392.9979462323</v>
      </c>
    </row>
    <row r="7220" spans="1:6">
      <c r="A7220" s="5">
        <v>0.690032373771792</v>
      </c>
      <c r="B7220" s="5">
        <v>22420.4459263578</v>
      </c>
      <c r="C7220" s="5">
        <v>1.18613712472083</v>
      </c>
      <c r="D7220" s="5">
        <v>60195.5175580007</v>
      </c>
      <c r="E7220" s="2">
        <f t="shared" si="226"/>
        <v>0.496104750949038</v>
      </c>
      <c r="F7220" s="2">
        <f t="shared" si="227"/>
        <v>37775.0716316429</v>
      </c>
    </row>
    <row r="7221" spans="1:6">
      <c r="A7221" s="5">
        <v>0.677746480714089</v>
      </c>
      <c r="B7221" s="5">
        <v>17639.9203269263</v>
      </c>
      <c r="C7221" s="5">
        <v>1.15946811104039</v>
      </c>
      <c r="D7221" s="5">
        <v>53924.1299412518</v>
      </c>
      <c r="E7221" s="2">
        <f t="shared" si="226"/>
        <v>0.481721630326301</v>
      </c>
      <c r="F7221" s="2">
        <f t="shared" si="227"/>
        <v>36284.2096143255</v>
      </c>
    </row>
    <row r="7222" spans="1:6">
      <c r="A7222" s="5">
        <v>0.719062984072318</v>
      </c>
      <c r="B7222" s="5">
        <v>16144.4612666023</v>
      </c>
      <c r="C7222" s="5">
        <v>1.24757731879643</v>
      </c>
      <c r="D7222" s="5">
        <v>52502.5163206544</v>
      </c>
      <c r="E7222" s="2">
        <f t="shared" si="226"/>
        <v>0.528514334724112</v>
      </c>
      <c r="F7222" s="2">
        <f t="shared" si="227"/>
        <v>36358.0550540521</v>
      </c>
    </row>
    <row r="7223" spans="1:6">
      <c r="A7223" s="5">
        <v>0.728869533884524</v>
      </c>
      <c r="B7223" s="5">
        <v>22087.3254379622</v>
      </c>
      <c r="C7223" s="5">
        <v>1.28528778857496</v>
      </c>
      <c r="D7223" s="5">
        <v>59369.217621504</v>
      </c>
      <c r="E7223" s="2">
        <f t="shared" si="226"/>
        <v>0.556418254690436</v>
      </c>
      <c r="F7223" s="2">
        <f t="shared" si="227"/>
        <v>37281.8921835418</v>
      </c>
    </row>
    <row r="7224" spans="1:6">
      <c r="A7224" s="5">
        <v>0.705367572146306</v>
      </c>
      <c r="B7224" s="5">
        <v>21120.8790826097</v>
      </c>
      <c r="C7224" s="5">
        <v>1.18219798288222</v>
      </c>
      <c r="D7224" s="5">
        <v>57399.8333777452</v>
      </c>
      <c r="E7224" s="2">
        <f t="shared" si="226"/>
        <v>0.476830410735914</v>
      </c>
      <c r="F7224" s="2">
        <f t="shared" si="227"/>
        <v>36278.9542951355</v>
      </c>
    </row>
    <row r="7225" spans="1:6">
      <c r="A7225" s="5">
        <v>0.685747481652438</v>
      </c>
      <c r="B7225" s="5">
        <v>22030.0082317571</v>
      </c>
      <c r="C7225" s="5">
        <v>1.19916124933951</v>
      </c>
      <c r="D7225" s="5">
        <v>58712.6817134298</v>
      </c>
      <c r="E7225" s="2">
        <f t="shared" si="226"/>
        <v>0.513413767687072</v>
      </c>
      <c r="F7225" s="2">
        <f t="shared" si="227"/>
        <v>36682.6734816727</v>
      </c>
    </row>
    <row r="7226" spans="1:6">
      <c r="A7226" s="5">
        <v>0.711487011321577</v>
      </c>
      <c r="B7226" s="5">
        <v>17113.146128791</v>
      </c>
      <c r="C7226" s="5">
        <v>1.22523073222045</v>
      </c>
      <c r="D7226" s="5">
        <v>53007.7987305678</v>
      </c>
      <c r="E7226" s="2">
        <f t="shared" si="226"/>
        <v>0.513743720898873</v>
      </c>
      <c r="F7226" s="2">
        <f t="shared" si="227"/>
        <v>35894.6526017768</v>
      </c>
    </row>
    <row r="7227" spans="1:6">
      <c r="A7227" s="5">
        <v>0.731484917734021</v>
      </c>
      <c r="B7227" s="5">
        <v>18114.4911456282</v>
      </c>
      <c r="C7227" s="5">
        <v>1.27423154249508</v>
      </c>
      <c r="D7227" s="5">
        <v>55830.2544051343</v>
      </c>
      <c r="E7227" s="2">
        <f t="shared" si="226"/>
        <v>0.542746624761059</v>
      </c>
      <c r="F7227" s="2">
        <f t="shared" si="227"/>
        <v>37715.7632595061</v>
      </c>
    </row>
    <row r="7228" spans="1:6">
      <c r="A7228" s="5">
        <v>0.621478860525685</v>
      </c>
      <c r="B7228" s="5">
        <v>18983.7134742281</v>
      </c>
      <c r="C7228" s="5">
        <v>1.064044481294</v>
      </c>
      <c r="D7228" s="5">
        <v>55658.2088738522</v>
      </c>
      <c r="E7228" s="2">
        <f t="shared" si="226"/>
        <v>0.442565620768315</v>
      </c>
      <c r="F7228" s="2">
        <f t="shared" si="227"/>
        <v>36674.4953996241</v>
      </c>
    </row>
    <row r="7229" spans="1:6">
      <c r="A7229" s="5">
        <v>0.69771736782563</v>
      </c>
      <c r="B7229" s="5">
        <v>18541.2727614087</v>
      </c>
      <c r="C7229" s="5">
        <v>1.23316267422409</v>
      </c>
      <c r="D7229" s="5">
        <v>55568.6999110086</v>
      </c>
      <c r="E7229" s="2">
        <f t="shared" si="226"/>
        <v>0.53544530639846</v>
      </c>
      <c r="F7229" s="2">
        <f t="shared" si="227"/>
        <v>37027.4271495999</v>
      </c>
    </row>
    <row r="7230" spans="1:6">
      <c r="A7230" s="5">
        <v>0.751614530761206</v>
      </c>
      <c r="B7230" s="5">
        <v>18648.5739029522</v>
      </c>
      <c r="C7230" s="5">
        <v>1.31683590962859</v>
      </c>
      <c r="D7230" s="5">
        <v>55850.5776140114</v>
      </c>
      <c r="E7230" s="2">
        <f t="shared" si="226"/>
        <v>0.565221378867384</v>
      </c>
      <c r="F7230" s="2">
        <f t="shared" si="227"/>
        <v>37202.0037110592</v>
      </c>
    </row>
    <row r="7231" spans="1:6">
      <c r="A7231" s="5">
        <v>0.681835352506633</v>
      </c>
      <c r="B7231" s="5">
        <v>23215.7089157877</v>
      </c>
      <c r="C7231" s="5">
        <v>1.18702187038658</v>
      </c>
      <c r="D7231" s="5">
        <v>61350.5125859707</v>
      </c>
      <c r="E7231" s="2">
        <f t="shared" si="226"/>
        <v>0.505186517879947</v>
      </c>
      <c r="F7231" s="2">
        <f t="shared" si="227"/>
        <v>38134.803670183</v>
      </c>
    </row>
    <row r="7232" spans="1:6">
      <c r="A7232" s="5">
        <v>0.707063437883783</v>
      </c>
      <c r="B7232" s="5">
        <v>15063.8438299672</v>
      </c>
      <c r="C7232" s="5">
        <v>1.23550503468367</v>
      </c>
      <c r="D7232" s="5">
        <v>53047.675172547</v>
      </c>
      <c r="E7232" s="2">
        <f t="shared" si="226"/>
        <v>0.528441596799887</v>
      </c>
      <c r="F7232" s="2">
        <f t="shared" si="227"/>
        <v>37983.8313425798</v>
      </c>
    </row>
    <row r="7233" spans="1:6">
      <c r="A7233" s="5">
        <v>0.710921490595067</v>
      </c>
      <c r="B7233" s="5">
        <v>17565.989094714</v>
      </c>
      <c r="C7233" s="5">
        <v>1.24818090724282</v>
      </c>
      <c r="D7233" s="5">
        <v>55403.3252288997</v>
      </c>
      <c r="E7233" s="2">
        <f t="shared" si="226"/>
        <v>0.537259416647753</v>
      </c>
      <c r="F7233" s="2">
        <f t="shared" si="227"/>
        <v>37837.3361341857</v>
      </c>
    </row>
    <row r="7234" spans="1:6">
      <c r="A7234" s="5">
        <v>0.773951918199345</v>
      </c>
      <c r="B7234" s="5">
        <v>20030.0719353538</v>
      </c>
      <c r="C7234" s="5">
        <v>1.35011462987527</v>
      </c>
      <c r="D7234" s="5">
        <v>55816.860534513</v>
      </c>
      <c r="E7234" s="2">
        <f t="shared" si="226"/>
        <v>0.576162711675925</v>
      </c>
      <c r="F7234" s="2">
        <f t="shared" si="227"/>
        <v>35786.7885991592</v>
      </c>
    </row>
    <row r="7235" spans="1:6">
      <c r="A7235" s="5">
        <v>0.727810634276575</v>
      </c>
      <c r="B7235" s="5">
        <v>24979.0580977239</v>
      </c>
      <c r="C7235" s="5">
        <v>1.28160391506556</v>
      </c>
      <c r="D7235" s="5">
        <v>65495.2779101613</v>
      </c>
      <c r="E7235" s="2">
        <f t="shared" si="226"/>
        <v>0.553793280788985</v>
      </c>
      <c r="F7235" s="2">
        <f t="shared" si="227"/>
        <v>40516.2198124374</v>
      </c>
    </row>
    <row r="7236" spans="1:6">
      <c r="A7236" s="5">
        <v>0.729285310210262</v>
      </c>
      <c r="B7236" s="5">
        <v>21509.2572619592</v>
      </c>
      <c r="C7236" s="5">
        <v>1.27753431703042</v>
      </c>
      <c r="D7236" s="5">
        <v>57970.6884098851</v>
      </c>
      <c r="E7236" s="2">
        <f t="shared" ref="E7236:E7299" si="228">C7236-A7236</f>
        <v>0.548249006820158</v>
      </c>
      <c r="F7236" s="2">
        <f t="shared" ref="F7236:F7299" si="229">D7236-B7236</f>
        <v>36461.4311479259</v>
      </c>
    </row>
    <row r="7237" spans="1:6">
      <c r="A7237" s="5">
        <v>0.712622040910194</v>
      </c>
      <c r="B7237" s="5">
        <v>19165.5780576712</v>
      </c>
      <c r="C7237" s="5">
        <v>1.26568629624153</v>
      </c>
      <c r="D7237" s="5">
        <v>55089.8760483933</v>
      </c>
      <c r="E7237" s="2">
        <f t="shared" si="228"/>
        <v>0.553064255331336</v>
      </c>
      <c r="F7237" s="2">
        <f t="shared" si="229"/>
        <v>35924.2979907221</v>
      </c>
    </row>
    <row r="7238" spans="1:6">
      <c r="A7238" s="5">
        <v>0.701519622880539</v>
      </c>
      <c r="B7238" s="5">
        <v>20608.9862621857</v>
      </c>
      <c r="C7238" s="5">
        <v>1.20300751473018</v>
      </c>
      <c r="D7238" s="5">
        <v>58082.6801061421</v>
      </c>
      <c r="E7238" s="2">
        <f t="shared" si="228"/>
        <v>0.501487891849641</v>
      </c>
      <c r="F7238" s="2">
        <f t="shared" si="229"/>
        <v>37473.6938439564</v>
      </c>
    </row>
    <row r="7239" spans="1:6">
      <c r="A7239" s="5">
        <v>0.6721749376743</v>
      </c>
      <c r="B7239" s="5">
        <v>20819.9899987943</v>
      </c>
      <c r="C7239" s="5">
        <v>1.15526433514414</v>
      </c>
      <c r="D7239" s="5">
        <v>59136.9294818305</v>
      </c>
      <c r="E7239" s="2">
        <f t="shared" si="228"/>
        <v>0.48308939746984</v>
      </c>
      <c r="F7239" s="2">
        <f t="shared" si="229"/>
        <v>38316.9394830362</v>
      </c>
    </row>
    <row r="7240" spans="1:6">
      <c r="A7240" s="5">
        <v>0.723876726168249</v>
      </c>
      <c r="B7240" s="5">
        <v>20425.0487146953</v>
      </c>
      <c r="C7240" s="5">
        <v>1.26861633171671</v>
      </c>
      <c r="D7240" s="5">
        <v>56775.4741568993</v>
      </c>
      <c r="E7240" s="2">
        <f t="shared" si="228"/>
        <v>0.544739605548461</v>
      </c>
      <c r="F7240" s="2">
        <f t="shared" si="229"/>
        <v>36350.425442204</v>
      </c>
    </row>
    <row r="7241" spans="1:6">
      <c r="A7241" s="5">
        <v>0.690262886411342</v>
      </c>
      <c r="B7241" s="5">
        <v>25839.4852066688</v>
      </c>
      <c r="C7241" s="5">
        <v>1.16352856452762</v>
      </c>
      <c r="D7241" s="5">
        <v>62664.9567719239</v>
      </c>
      <c r="E7241" s="2">
        <f t="shared" si="228"/>
        <v>0.473265678116278</v>
      </c>
      <c r="F7241" s="2">
        <f t="shared" si="229"/>
        <v>36825.4715652551</v>
      </c>
    </row>
    <row r="7242" spans="1:6">
      <c r="A7242" s="5">
        <v>0.745755504663815</v>
      </c>
      <c r="B7242" s="5">
        <v>20879.8221499107</v>
      </c>
      <c r="C7242" s="5">
        <v>1.34753217416593</v>
      </c>
      <c r="D7242" s="5">
        <v>61385.6090345317</v>
      </c>
      <c r="E7242" s="2">
        <f t="shared" si="228"/>
        <v>0.601776669502115</v>
      </c>
      <c r="F7242" s="2">
        <f t="shared" si="229"/>
        <v>40505.786884621</v>
      </c>
    </row>
    <row r="7243" spans="1:6">
      <c r="A7243" s="5">
        <v>0.677115566358906</v>
      </c>
      <c r="B7243" s="5">
        <v>19747.0191881147</v>
      </c>
      <c r="C7243" s="5">
        <v>1.17564581750947</v>
      </c>
      <c r="D7243" s="5">
        <v>56652.3173256095</v>
      </c>
      <c r="E7243" s="2">
        <f t="shared" si="228"/>
        <v>0.498530251150564</v>
      </c>
      <c r="F7243" s="2">
        <f t="shared" si="229"/>
        <v>36905.2981374948</v>
      </c>
    </row>
    <row r="7244" spans="1:6">
      <c r="A7244" s="5">
        <v>0.721928252109606</v>
      </c>
      <c r="B7244" s="5">
        <v>19734.0018180965</v>
      </c>
      <c r="C7244" s="5">
        <v>1.23978492429586</v>
      </c>
      <c r="D7244" s="5">
        <v>56492.5712314252</v>
      </c>
      <c r="E7244" s="2">
        <f t="shared" si="228"/>
        <v>0.517856672186254</v>
      </c>
      <c r="F7244" s="2">
        <f t="shared" si="229"/>
        <v>36758.5694133287</v>
      </c>
    </row>
    <row r="7245" spans="1:6">
      <c r="A7245" s="5">
        <v>0.70262769093335</v>
      </c>
      <c r="B7245" s="5">
        <v>16789.3112848698</v>
      </c>
      <c r="C7245" s="5">
        <v>1.20160620308404</v>
      </c>
      <c r="D7245" s="5">
        <v>51837.114211601</v>
      </c>
      <c r="E7245" s="2">
        <f t="shared" si="228"/>
        <v>0.49897851215069</v>
      </c>
      <c r="F7245" s="2">
        <f t="shared" si="229"/>
        <v>35047.8029267312</v>
      </c>
    </row>
    <row r="7246" spans="1:6">
      <c r="A7246" s="5">
        <v>0.708519994402394</v>
      </c>
      <c r="B7246" s="5">
        <v>17375.7782411188</v>
      </c>
      <c r="C7246" s="5">
        <v>1.22870086591828</v>
      </c>
      <c r="D7246" s="5">
        <v>53625.1614900548</v>
      </c>
      <c r="E7246" s="2">
        <f t="shared" si="228"/>
        <v>0.520180871515886</v>
      </c>
      <c r="F7246" s="2">
        <f t="shared" si="229"/>
        <v>36249.383248936</v>
      </c>
    </row>
    <row r="7247" spans="1:6">
      <c r="A7247" s="5">
        <v>0.643099338791108</v>
      </c>
      <c r="B7247" s="5">
        <v>20438.737499432</v>
      </c>
      <c r="C7247" s="5">
        <v>1.08705203557316</v>
      </c>
      <c r="D7247" s="5">
        <v>56368.5764842171</v>
      </c>
      <c r="E7247" s="2">
        <f t="shared" si="228"/>
        <v>0.443952696782052</v>
      </c>
      <c r="F7247" s="2">
        <f t="shared" si="229"/>
        <v>35929.8389847851</v>
      </c>
    </row>
    <row r="7248" spans="1:6">
      <c r="A7248" s="5">
        <v>0.694523114787446</v>
      </c>
      <c r="B7248" s="5">
        <v>22492.8249263624</v>
      </c>
      <c r="C7248" s="5">
        <v>1.24383307473172</v>
      </c>
      <c r="D7248" s="5">
        <v>61541.1537720121</v>
      </c>
      <c r="E7248" s="2">
        <f t="shared" si="228"/>
        <v>0.549309959944274</v>
      </c>
      <c r="F7248" s="2">
        <f t="shared" si="229"/>
        <v>39048.3288456497</v>
      </c>
    </row>
    <row r="7249" spans="1:6">
      <c r="A7249" s="5">
        <v>0.737723951042213</v>
      </c>
      <c r="B7249" s="5">
        <v>19088.1411526231</v>
      </c>
      <c r="C7249" s="5">
        <v>1.27020570590456</v>
      </c>
      <c r="D7249" s="5">
        <v>55942.5386113028</v>
      </c>
      <c r="E7249" s="2">
        <f t="shared" si="228"/>
        <v>0.532481754862347</v>
      </c>
      <c r="F7249" s="2">
        <f t="shared" si="229"/>
        <v>36854.3974586797</v>
      </c>
    </row>
    <row r="7250" spans="1:6">
      <c r="A7250" s="5">
        <v>0.718472880185379</v>
      </c>
      <c r="B7250" s="5">
        <v>22342.3552016213</v>
      </c>
      <c r="C7250" s="5">
        <v>1.27708575090989</v>
      </c>
      <c r="D7250" s="5">
        <v>60568.9639212824</v>
      </c>
      <c r="E7250" s="2">
        <f t="shared" si="228"/>
        <v>0.558612870724511</v>
      </c>
      <c r="F7250" s="2">
        <f t="shared" si="229"/>
        <v>38226.6087196611</v>
      </c>
    </row>
    <row r="7251" spans="1:6">
      <c r="A7251" s="5">
        <v>0.68615268011926</v>
      </c>
      <c r="B7251" s="5">
        <v>22874.8386350449</v>
      </c>
      <c r="C7251" s="5">
        <v>1.19327137367236</v>
      </c>
      <c r="D7251" s="5">
        <v>61636.4169675779</v>
      </c>
      <c r="E7251" s="2">
        <f t="shared" si="228"/>
        <v>0.5071186935531</v>
      </c>
      <c r="F7251" s="2">
        <f t="shared" si="229"/>
        <v>38761.578332533</v>
      </c>
    </row>
    <row r="7252" spans="1:6">
      <c r="A7252" s="5">
        <v>0.663453304069105</v>
      </c>
      <c r="B7252" s="5">
        <v>18140.2179731567</v>
      </c>
      <c r="C7252" s="5">
        <v>1.16088839736778</v>
      </c>
      <c r="D7252" s="5">
        <v>53865.5065729162</v>
      </c>
      <c r="E7252" s="2">
        <f t="shared" si="228"/>
        <v>0.497435093298675</v>
      </c>
      <c r="F7252" s="2">
        <f t="shared" si="229"/>
        <v>35725.2885997595</v>
      </c>
    </row>
    <row r="7253" spans="1:6">
      <c r="A7253" s="5">
        <v>0.697626298594541</v>
      </c>
      <c r="B7253" s="5">
        <v>18398.9670370964</v>
      </c>
      <c r="C7253" s="5">
        <v>1.21576063520616</v>
      </c>
      <c r="D7253" s="5">
        <v>54118.6404648884</v>
      </c>
      <c r="E7253" s="2">
        <f t="shared" si="228"/>
        <v>0.518134336611619</v>
      </c>
      <c r="F7253" s="2">
        <f t="shared" si="229"/>
        <v>35719.673427792</v>
      </c>
    </row>
    <row r="7254" spans="1:6">
      <c r="A7254" s="5">
        <v>0.71104635373166</v>
      </c>
      <c r="B7254" s="5">
        <v>21020.6783888477</v>
      </c>
      <c r="C7254" s="5">
        <v>1.25245618209949</v>
      </c>
      <c r="D7254" s="5">
        <v>55951.6859359539</v>
      </c>
      <c r="E7254" s="2">
        <f t="shared" si="228"/>
        <v>0.54140982836783</v>
      </c>
      <c r="F7254" s="2">
        <f t="shared" si="229"/>
        <v>34931.0075471062</v>
      </c>
    </row>
    <row r="7255" spans="1:6">
      <c r="A7255" s="5">
        <v>0.625361675863559</v>
      </c>
      <c r="B7255" s="5">
        <v>20399.9882222345</v>
      </c>
      <c r="C7255" s="5">
        <v>1.08236654459022</v>
      </c>
      <c r="D7255" s="5">
        <v>55745.875969535</v>
      </c>
      <c r="E7255" s="2">
        <f t="shared" si="228"/>
        <v>0.457004868726661</v>
      </c>
      <c r="F7255" s="2">
        <f t="shared" si="229"/>
        <v>35345.8877473005</v>
      </c>
    </row>
    <row r="7256" spans="1:6">
      <c r="A7256" s="5">
        <v>0.686144858116576</v>
      </c>
      <c r="B7256" s="5">
        <v>19588.8019340708</v>
      </c>
      <c r="C7256" s="5">
        <v>1.18820296086465</v>
      </c>
      <c r="D7256" s="5">
        <v>55003.8354264933</v>
      </c>
      <c r="E7256" s="2">
        <f t="shared" si="228"/>
        <v>0.502058102748074</v>
      </c>
      <c r="F7256" s="2">
        <f t="shared" si="229"/>
        <v>35415.0334924225</v>
      </c>
    </row>
    <row r="7257" spans="1:6">
      <c r="A7257" s="5">
        <v>0.732346606671139</v>
      </c>
      <c r="B7257" s="5">
        <v>19794.9671773473</v>
      </c>
      <c r="C7257" s="5">
        <v>1.28766494301117</v>
      </c>
      <c r="D7257" s="5">
        <v>58117.9571022543</v>
      </c>
      <c r="E7257" s="2">
        <f t="shared" si="228"/>
        <v>0.555318336340031</v>
      </c>
      <c r="F7257" s="2">
        <f t="shared" si="229"/>
        <v>38322.989924907</v>
      </c>
    </row>
    <row r="7258" spans="1:6">
      <c r="A7258" s="5">
        <v>0.673904075692447</v>
      </c>
      <c r="B7258" s="5">
        <v>15729.3826244315</v>
      </c>
      <c r="C7258" s="5">
        <v>1.19920778246015</v>
      </c>
      <c r="D7258" s="5">
        <v>52127.9148522387</v>
      </c>
      <c r="E7258" s="2">
        <f t="shared" si="228"/>
        <v>0.525303706767703</v>
      </c>
      <c r="F7258" s="2">
        <f t="shared" si="229"/>
        <v>36398.5322278072</v>
      </c>
    </row>
    <row r="7259" spans="1:6">
      <c r="A7259" s="5">
        <v>0.679194773515561</v>
      </c>
      <c r="B7259" s="5">
        <v>22824.9627132451</v>
      </c>
      <c r="C7259" s="5">
        <v>1.2059428175308</v>
      </c>
      <c r="D7259" s="5">
        <v>60458.0628654534</v>
      </c>
      <c r="E7259" s="2">
        <f t="shared" si="228"/>
        <v>0.526748044015239</v>
      </c>
      <c r="F7259" s="2">
        <f t="shared" si="229"/>
        <v>37633.1001522083</v>
      </c>
    </row>
    <row r="7260" spans="1:6">
      <c r="A7260" s="5">
        <v>0.698553559298919</v>
      </c>
      <c r="B7260" s="5">
        <v>23073.5215463391</v>
      </c>
      <c r="C7260" s="5">
        <v>1.18848688982962</v>
      </c>
      <c r="D7260" s="5">
        <v>61708.916447142</v>
      </c>
      <c r="E7260" s="2">
        <f t="shared" si="228"/>
        <v>0.489933330530701</v>
      </c>
      <c r="F7260" s="2">
        <f t="shared" si="229"/>
        <v>38635.3949008029</v>
      </c>
    </row>
    <row r="7261" spans="1:6">
      <c r="A7261" s="5">
        <v>0.736441610920509</v>
      </c>
      <c r="B7261" s="5">
        <v>21018.2918106663</v>
      </c>
      <c r="C7261" s="5">
        <v>1.24239291175279</v>
      </c>
      <c r="D7261" s="5">
        <v>57551.0143777047</v>
      </c>
      <c r="E7261" s="2">
        <f t="shared" si="228"/>
        <v>0.505951300832281</v>
      </c>
      <c r="F7261" s="2">
        <f t="shared" si="229"/>
        <v>36532.7225670384</v>
      </c>
    </row>
    <row r="7262" spans="1:6">
      <c r="A7262" s="5">
        <v>0.690611144812089</v>
      </c>
      <c r="B7262" s="5">
        <v>20145.8370575258</v>
      </c>
      <c r="C7262" s="5">
        <v>1.21477741396337</v>
      </c>
      <c r="D7262" s="5">
        <v>59377.8316533192</v>
      </c>
      <c r="E7262" s="2">
        <f t="shared" si="228"/>
        <v>0.524166269151281</v>
      </c>
      <c r="F7262" s="2">
        <f t="shared" si="229"/>
        <v>39231.9945957934</v>
      </c>
    </row>
    <row r="7263" spans="1:6">
      <c r="A7263" s="5">
        <v>0.698367647001282</v>
      </c>
      <c r="B7263" s="5">
        <v>16082.7533065285</v>
      </c>
      <c r="C7263" s="5">
        <v>1.20024376867737</v>
      </c>
      <c r="D7263" s="5">
        <v>52506.3260559478</v>
      </c>
      <c r="E7263" s="2">
        <f t="shared" si="228"/>
        <v>0.501876121676088</v>
      </c>
      <c r="F7263" s="2">
        <f t="shared" si="229"/>
        <v>36423.5727494193</v>
      </c>
    </row>
    <row r="7264" spans="1:6">
      <c r="A7264" s="5">
        <v>0.691306808789217</v>
      </c>
      <c r="B7264" s="5">
        <v>17925.9903735978</v>
      </c>
      <c r="C7264" s="5">
        <v>1.200025343726</v>
      </c>
      <c r="D7264" s="5">
        <v>55153.6240451442</v>
      </c>
      <c r="E7264" s="2">
        <f t="shared" si="228"/>
        <v>0.508718534936783</v>
      </c>
      <c r="F7264" s="2">
        <f t="shared" si="229"/>
        <v>37227.6336715464</v>
      </c>
    </row>
    <row r="7265" spans="1:6">
      <c r="A7265" s="5">
        <v>0.668466427468224</v>
      </c>
      <c r="B7265" s="5">
        <v>18215.2991847404</v>
      </c>
      <c r="C7265" s="5">
        <v>1.16862031146861</v>
      </c>
      <c r="D7265" s="5">
        <v>54827.8965433712</v>
      </c>
      <c r="E7265" s="2">
        <f t="shared" si="228"/>
        <v>0.500153884000386</v>
      </c>
      <c r="F7265" s="2">
        <f t="shared" si="229"/>
        <v>36612.5973586308</v>
      </c>
    </row>
    <row r="7266" spans="1:6">
      <c r="A7266" s="5">
        <v>0.752296992273926</v>
      </c>
      <c r="B7266" s="5">
        <v>18576.4890978523</v>
      </c>
      <c r="C7266" s="5">
        <v>1.33202662102807</v>
      </c>
      <c r="D7266" s="5">
        <v>57862.5254183916</v>
      </c>
      <c r="E7266" s="2">
        <f t="shared" si="228"/>
        <v>0.579729628754144</v>
      </c>
      <c r="F7266" s="2">
        <f t="shared" si="229"/>
        <v>39286.0363205393</v>
      </c>
    </row>
    <row r="7267" spans="1:6">
      <c r="A7267" s="5">
        <v>0.662499174891254</v>
      </c>
      <c r="B7267" s="5">
        <v>21289.4626710885</v>
      </c>
      <c r="C7267" s="5">
        <v>1.14191373988701</v>
      </c>
      <c r="D7267" s="5">
        <v>58425.5882403162</v>
      </c>
      <c r="E7267" s="2">
        <f t="shared" si="228"/>
        <v>0.479414564995756</v>
      </c>
      <c r="F7267" s="2">
        <f t="shared" si="229"/>
        <v>37136.1255692277</v>
      </c>
    </row>
    <row r="7268" spans="1:6">
      <c r="A7268" s="5">
        <v>0.753313578421003</v>
      </c>
      <c r="B7268" s="5">
        <v>23090.5624392694</v>
      </c>
      <c r="C7268" s="5">
        <v>1.29853871162389</v>
      </c>
      <c r="D7268" s="5">
        <v>60735.9978739069</v>
      </c>
      <c r="E7268" s="2">
        <f t="shared" si="228"/>
        <v>0.545225133202887</v>
      </c>
      <c r="F7268" s="2">
        <f t="shared" si="229"/>
        <v>37645.4354346375</v>
      </c>
    </row>
    <row r="7269" spans="1:6">
      <c r="A7269" s="5">
        <v>0.662491439646159</v>
      </c>
      <c r="B7269" s="5">
        <v>14689.900735562</v>
      </c>
      <c r="C7269" s="5">
        <v>1.13947720363994</v>
      </c>
      <c r="D7269" s="5">
        <v>50390.9914242128</v>
      </c>
      <c r="E7269" s="2">
        <f t="shared" si="228"/>
        <v>0.476985763993781</v>
      </c>
      <c r="F7269" s="2">
        <f t="shared" si="229"/>
        <v>35701.0906886508</v>
      </c>
    </row>
    <row r="7270" spans="1:6">
      <c r="A7270" s="5">
        <v>0.685922688465893</v>
      </c>
      <c r="B7270" s="5">
        <v>18972.8530556806</v>
      </c>
      <c r="C7270" s="5">
        <v>1.15552001637029</v>
      </c>
      <c r="D7270" s="5">
        <v>55440.0871446422</v>
      </c>
      <c r="E7270" s="2">
        <f t="shared" si="228"/>
        <v>0.469597327904397</v>
      </c>
      <c r="F7270" s="2">
        <f t="shared" si="229"/>
        <v>36467.2340889616</v>
      </c>
    </row>
    <row r="7271" spans="1:6">
      <c r="A7271" s="5">
        <v>0.750901365661284</v>
      </c>
      <c r="B7271" s="5">
        <v>21488.7946437577</v>
      </c>
      <c r="C7271" s="5">
        <v>1.29481926559754</v>
      </c>
      <c r="D7271" s="5">
        <v>58851.5066912906</v>
      </c>
      <c r="E7271" s="2">
        <f t="shared" si="228"/>
        <v>0.543917899936256</v>
      </c>
      <c r="F7271" s="2">
        <f t="shared" si="229"/>
        <v>37362.7120475329</v>
      </c>
    </row>
    <row r="7272" spans="1:6">
      <c r="A7272" s="5">
        <v>0.666183433989223</v>
      </c>
      <c r="B7272" s="5">
        <v>18326.8184433264</v>
      </c>
      <c r="C7272" s="5">
        <v>1.18232778275809</v>
      </c>
      <c r="D7272" s="5">
        <v>54179.8473506937</v>
      </c>
      <c r="E7272" s="2">
        <f t="shared" si="228"/>
        <v>0.516144348768867</v>
      </c>
      <c r="F7272" s="2">
        <f t="shared" si="229"/>
        <v>35853.0289073673</v>
      </c>
    </row>
    <row r="7273" spans="1:6">
      <c r="A7273" s="5">
        <v>0.739652036664525</v>
      </c>
      <c r="B7273" s="5">
        <v>23517.1817636165</v>
      </c>
      <c r="C7273" s="5">
        <v>1.26935597326131</v>
      </c>
      <c r="D7273" s="5">
        <v>63203.2699149004</v>
      </c>
      <c r="E7273" s="2">
        <f t="shared" si="228"/>
        <v>0.529703936596785</v>
      </c>
      <c r="F7273" s="2">
        <f t="shared" si="229"/>
        <v>39686.0881512839</v>
      </c>
    </row>
    <row r="7274" spans="1:6">
      <c r="A7274" s="5">
        <v>0.710447916237736</v>
      </c>
      <c r="B7274" s="5">
        <v>19028.061666352</v>
      </c>
      <c r="C7274" s="5">
        <v>1.23187832533608</v>
      </c>
      <c r="D7274" s="5">
        <v>54525.2474644197</v>
      </c>
      <c r="E7274" s="2">
        <f t="shared" si="228"/>
        <v>0.521430409098344</v>
      </c>
      <c r="F7274" s="2">
        <f t="shared" si="229"/>
        <v>35497.1857980677</v>
      </c>
    </row>
    <row r="7275" spans="1:6">
      <c r="A7275" s="5">
        <v>0.681000057298357</v>
      </c>
      <c r="B7275" s="5">
        <v>18517.0537079477</v>
      </c>
      <c r="C7275" s="5">
        <v>1.17404231982227</v>
      </c>
      <c r="D7275" s="5">
        <v>56872.5389884833</v>
      </c>
      <c r="E7275" s="2">
        <f t="shared" si="228"/>
        <v>0.493042262523913</v>
      </c>
      <c r="F7275" s="2">
        <f t="shared" si="229"/>
        <v>38355.4852805356</v>
      </c>
    </row>
    <row r="7276" spans="1:6">
      <c r="A7276" s="5">
        <v>0.716051769708129</v>
      </c>
      <c r="B7276" s="5">
        <v>16153.8410022613</v>
      </c>
      <c r="C7276" s="5">
        <v>1.24653687530844</v>
      </c>
      <c r="D7276" s="5">
        <v>51754.1659383613</v>
      </c>
      <c r="E7276" s="2">
        <f t="shared" si="228"/>
        <v>0.530485105600311</v>
      </c>
      <c r="F7276" s="2">
        <f t="shared" si="229"/>
        <v>35600.3249361</v>
      </c>
    </row>
    <row r="7277" spans="1:6">
      <c r="A7277" s="5">
        <v>0.68353670378975</v>
      </c>
      <c r="B7277" s="5">
        <v>21877.6499920297</v>
      </c>
      <c r="C7277" s="5">
        <v>1.19225652954073</v>
      </c>
      <c r="D7277" s="5">
        <v>58402.3694277261</v>
      </c>
      <c r="E7277" s="2">
        <f t="shared" si="228"/>
        <v>0.50871982575098</v>
      </c>
      <c r="F7277" s="2">
        <f t="shared" si="229"/>
        <v>36524.7194356964</v>
      </c>
    </row>
    <row r="7278" spans="1:6">
      <c r="A7278" s="5">
        <v>0.719221312040549</v>
      </c>
      <c r="B7278" s="5">
        <v>20774.9925626024</v>
      </c>
      <c r="C7278" s="5">
        <v>1.23433736309836</v>
      </c>
      <c r="D7278" s="5">
        <v>60092.4093139241</v>
      </c>
      <c r="E7278" s="2">
        <f t="shared" si="228"/>
        <v>0.515116051057811</v>
      </c>
      <c r="F7278" s="2">
        <f t="shared" si="229"/>
        <v>39317.4167513217</v>
      </c>
    </row>
    <row r="7279" spans="1:6">
      <c r="A7279" s="5">
        <v>0.699975644173266</v>
      </c>
      <c r="B7279" s="5">
        <v>20692.9833540904</v>
      </c>
      <c r="C7279" s="5">
        <v>1.22320353518514</v>
      </c>
      <c r="D7279" s="5">
        <v>58579.3450930231</v>
      </c>
      <c r="E7279" s="2">
        <f t="shared" si="228"/>
        <v>0.523227891011874</v>
      </c>
      <c r="F7279" s="2">
        <f t="shared" si="229"/>
        <v>37886.3617389327</v>
      </c>
    </row>
    <row r="7280" spans="1:6">
      <c r="A7280" s="5">
        <v>0.725149195664814</v>
      </c>
      <c r="B7280" s="5">
        <v>16236.4229159675</v>
      </c>
      <c r="C7280" s="5">
        <v>1.27185362338966</v>
      </c>
      <c r="D7280" s="5">
        <v>54229.2668622332</v>
      </c>
      <c r="E7280" s="2">
        <f t="shared" si="228"/>
        <v>0.546704427724846</v>
      </c>
      <c r="F7280" s="2">
        <f t="shared" si="229"/>
        <v>37992.8439462657</v>
      </c>
    </row>
    <row r="7281" spans="1:6">
      <c r="A7281" s="5">
        <v>0.670010971214987</v>
      </c>
      <c r="B7281" s="5">
        <v>21944.5458331619</v>
      </c>
      <c r="C7281" s="5">
        <v>1.12115663734624</v>
      </c>
      <c r="D7281" s="5">
        <v>60232.896749425</v>
      </c>
      <c r="E7281" s="2">
        <f t="shared" si="228"/>
        <v>0.451145666131253</v>
      </c>
      <c r="F7281" s="2">
        <f t="shared" si="229"/>
        <v>38288.3509162631</v>
      </c>
    </row>
    <row r="7282" spans="1:6">
      <c r="A7282" s="5">
        <v>0.654143255150554</v>
      </c>
      <c r="B7282" s="5">
        <v>17999.8446085302</v>
      </c>
      <c r="C7282" s="5">
        <v>1.11627501624975</v>
      </c>
      <c r="D7282" s="5">
        <v>54031.8509067644</v>
      </c>
      <c r="E7282" s="2">
        <f t="shared" si="228"/>
        <v>0.462131761099196</v>
      </c>
      <c r="F7282" s="2">
        <f t="shared" si="229"/>
        <v>36032.0062982342</v>
      </c>
    </row>
    <row r="7283" spans="1:6">
      <c r="A7283" s="5">
        <v>0.688725530390525</v>
      </c>
      <c r="B7283" s="5">
        <v>19395.9253455107</v>
      </c>
      <c r="C7283" s="5">
        <v>1.21454861887873</v>
      </c>
      <c r="D7283" s="5">
        <v>54894.076211361</v>
      </c>
      <c r="E7283" s="2">
        <f t="shared" si="228"/>
        <v>0.525823088488205</v>
      </c>
      <c r="F7283" s="2">
        <f t="shared" si="229"/>
        <v>35498.1508658503</v>
      </c>
    </row>
    <row r="7284" spans="1:6">
      <c r="A7284" s="5">
        <v>0.712763055811658</v>
      </c>
      <c r="B7284" s="5">
        <v>22056.1038324151</v>
      </c>
      <c r="C7284" s="5">
        <v>1.25397521274665</v>
      </c>
      <c r="D7284" s="5">
        <v>62409.7722228817</v>
      </c>
      <c r="E7284" s="2">
        <f t="shared" si="228"/>
        <v>0.541212156934992</v>
      </c>
      <c r="F7284" s="2">
        <f t="shared" si="229"/>
        <v>40353.6683904666</v>
      </c>
    </row>
    <row r="7285" spans="1:6">
      <c r="A7285" s="5">
        <v>0.719941699784147</v>
      </c>
      <c r="B7285" s="5">
        <v>17820.581479172</v>
      </c>
      <c r="C7285" s="5">
        <v>1.23796841577267</v>
      </c>
      <c r="D7285" s="5">
        <v>52995.0094232878</v>
      </c>
      <c r="E7285" s="2">
        <f t="shared" si="228"/>
        <v>0.518026715988523</v>
      </c>
      <c r="F7285" s="2">
        <f t="shared" si="229"/>
        <v>35174.4279441158</v>
      </c>
    </row>
    <row r="7286" spans="1:6">
      <c r="A7286" s="5">
        <v>0.714127415328691</v>
      </c>
      <c r="B7286" s="5">
        <v>17454.301967963</v>
      </c>
      <c r="C7286" s="5">
        <v>1.25329239378432</v>
      </c>
      <c r="D7286" s="5">
        <v>53918.3497099205</v>
      </c>
      <c r="E7286" s="2">
        <f t="shared" si="228"/>
        <v>0.539164978455629</v>
      </c>
      <c r="F7286" s="2">
        <f t="shared" si="229"/>
        <v>36464.0477419575</v>
      </c>
    </row>
    <row r="7287" spans="1:6">
      <c r="A7287" s="5">
        <v>0.72092517573111</v>
      </c>
      <c r="B7287" s="5">
        <v>17487.2065024955</v>
      </c>
      <c r="C7287" s="5">
        <v>1.2497885063627</v>
      </c>
      <c r="D7287" s="5">
        <v>54900.4985419605</v>
      </c>
      <c r="E7287" s="2">
        <f t="shared" si="228"/>
        <v>0.52886333063159</v>
      </c>
      <c r="F7287" s="2">
        <f t="shared" si="229"/>
        <v>37413.292039465</v>
      </c>
    </row>
    <row r="7288" spans="1:6">
      <c r="A7288" s="5">
        <v>0.704726689623265</v>
      </c>
      <c r="B7288" s="5">
        <v>19699.9066083798</v>
      </c>
      <c r="C7288" s="5">
        <v>1.21896423994164</v>
      </c>
      <c r="D7288" s="5">
        <v>55328.2891095044</v>
      </c>
      <c r="E7288" s="2">
        <f t="shared" si="228"/>
        <v>0.514237550318375</v>
      </c>
      <c r="F7288" s="2">
        <f t="shared" si="229"/>
        <v>35628.3825011246</v>
      </c>
    </row>
    <row r="7289" spans="1:6">
      <c r="A7289" s="5">
        <v>0.725353190510005</v>
      </c>
      <c r="B7289" s="5">
        <v>21396.9395114976</v>
      </c>
      <c r="C7289" s="5">
        <v>1.2672023788648</v>
      </c>
      <c r="D7289" s="5">
        <v>58086.5600049634</v>
      </c>
      <c r="E7289" s="2">
        <f t="shared" si="228"/>
        <v>0.541849188354795</v>
      </c>
      <c r="F7289" s="2">
        <f t="shared" si="229"/>
        <v>36689.6204934658</v>
      </c>
    </row>
    <row r="7290" spans="1:6">
      <c r="A7290" s="5">
        <v>0.707727562041378</v>
      </c>
      <c r="B7290" s="5">
        <v>18785.1360701323</v>
      </c>
      <c r="C7290" s="5">
        <v>1.17113670091462</v>
      </c>
      <c r="D7290" s="5">
        <v>54237.1436493352</v>
      </c>
      <c r="E7290" s="2">
        <f t="shared" si="228"/>
        <v>0.463409138873242</v>
      </c>
      <c r="F7290" s="2">
        <f t="shared" si="229"/>
        <v>35452.0075792029</v>
      </c>
    </row>
    <row r="7291" spans="1:6">
      <c r="A7291" s="5">
        <v>0.695069303355427</v>
      </c>
      <c r="B7291" s="5">
        <v>19557.7636327777</v>
      </c>
      <c r="C7291" s="5">
        <v>1.21500678064654</v>
      </c>
      <c r="D7291" s="5">
        <v>56333.6692907741</v>
      </c>
      <c r="E7291" s="2">
        <f t="shared" si="228"/>
        <v>0.519937477291113</v>
      </c>
      <c r="F7291" s="2">
        <f t="shared" si="229"/>
        <v>36775.9056579964</v>
      </c>
    </row>
    <row r="7292" spans="1:6">
      <c r="A7292" s="5">
        <v>0.749138051069059</v>
      </c>
      <c r="B7292" s="5">
        <v>24491.0531443377</v>
      </c>
      <c r="C7292" s="5">
        <v>1.31467659447628</v>
      </c>
      <c r="D7292" s="5">
        <v>61470.630568354</v>
      </c>
      <c r="E7292" s="2">
        <f t="shared" si="228"/>
        <v>0.565538543407221</v>
      </c>
      <c r="F7292" s="2">
        <f t="shared" si="229"/>
        <v>36979.5774240163</v>
      </c>
    </row>
    <row r="7293" spans="1:6">
      <c r="A7293" s="5">
        <v>0.728365601356118</v>
      </c>
      <c r="B7293" s="5">
        <v>25526.4713208256</v>
      </c>
      <c r="C7293" s="5">
        <v>1.25777011756099</v>
      </c>
      <c r="D7293" s="5">
        <v>61710.1314983171</v>
      </c>
      <c r="E7293" s="2">
        <f t="shared" si="228"/>
        <v>0.529404516204872</v>
      </c>
      <c r="F7293" s="2">
        <f t="shared" si="229"/>
        <v>36183.6601774915</v>
      </c>
    </row>
    <row r="7294" spans="1:6">
      <c r="A7294" s="5">
        <v>0.617144740016229</v>
      </c>
      <c r="B7294" s="5">
        <v>14798.4184693079</v>
      </c>
      <c r="C7294" s="5">
        <v>1.05379496120584</v>
      </c>
      <c r="D7294" s="5">
        <v>50820.9338664417</v>
      </c>
      <c r="E7294" s="2">
        <f t="shared" si="228"/>
        <v>0.436650221189611</v>
      </c>
      <c r="F7294" s="2">
        <f t="shared" si="229"/>
        <v>36022.5153971338</v>
      </c>
    </row>
    <row r="7295" spans="1:6">
      <c r="A7295" s="5">
        <v>0.641184540275319</v>
      </c>
      <c r="B7295" s="5">
        <v>18133.5707236675</v>
      </c>
      <c r="C7295" s="5">
        <v>1.11374880552708</v>
      </c>
      <c r="D7295" s="5">
        <v>55259.4816687376</v>
      </c>
      <c r="E7295" s="2">
        <f t="shared" si="228"/>
        <v>0.472564265251761</v>
      </c>
      <c r="F7295" s="2">
        <f t="shared" si="229"/>
        <v>37125.9109450701</v>
      </c>
    </row>
    <row r="7296" spans="1:6">
      <c r="A7296" s="5">
        <v>0.695896045846023</v>
      </c>
      <c r="B7296" s="5">
        <v>20024.0409725509</v>
      </c>
      <c r="C7296" s="5">
        <v>1.20691131173223</v>
      </c>
      <c r="D7296" s="5">
        <v>57235.6604123043</v>
      </c>
      <c r="E7296" s="2">
        <f t="shared" si="228"/>
        <v>0.511015265886207</v>
      </c>
      <c r="F7296" s="2">
        <f t="shared" si="229"/>
        <v>37211.6194397534</v>
      </c>
    </row>
    <row r="7297" spans="1:6">
      <c r="A7297" s="5">
        <v>0.66626907896017</v>
      </c>
      <c r="B7297" s="5">
        <v>19319.6163895272</v>
      </c>
      <c r="C7297" s="5">
        <v>1.13873640943001</v>
      </c>
      <c r="D7297" s="5">
        <v>54064.9467010382</v>
      </c>
      <c r="E7297" s="2">
        <f t="shared" si="228"/>
        <v>0.47246733046984</v>
      </c>
      <c r="F7297" s="2">
        <f t="shared" si="229"/>
        <v>34745.330311511</v>
      </c>
    </row>
    <row r="7298" spans="1:6">
      <c r="A7298" s="5">
        <v>0.685939880798644</v>
      </c>
      <c r="B7298" s="5">
        <v>21260.9748849064</v>
      </c>
      <c r="C7298" s="5">
        <v>1.19225699878182</v>
      </c>
      <c r="D7298" s="5">
        <v>59487.017997078</v>
      </c>
      <c r="E7298" s="2">
        <f t="shared" si="228"/>
        <v>0.506317117983176</v>
      </c>
      <c r="F7298" s="2">
        <f t="shared" si="229"/>
        <v>38226.0431121716</v>
      </c>
    </row>
    <row r="7299" spans="1:6">
      <c r="A7299" s="5">
        <v>0.739741619540708</v>
      </c>
      <c r="B7299" s="5">
        <v>17705.6896676592</v>
      </c>
      <c r="C7299" s="5">
        <v>1.28271714133562</v>
      </c>
      <c r="D7299" s="5">
        <v>55145.1740451876</v>
      </c>
      <c r="E7299" s="2">
        <f t="shared" si="228"/>
        <v>0.542975521794912</v>
      </c>
      <c r="F7299" s="2">
        <f t="shared" si="229"/>
        <v>37439.4843775284</v>
      </c>
    </row>
    <row r="7300" spans="1:6">
      <c r="A7300" s="5">
        <v>0.686664172997729</v>
      </c>
      <c r="B7300" s="5">
        <v>18055.0204825874</v>
      </c>
      <c r="C7300" s="5">
        <v>1.2061526289688</v>
      </c>
      <c r="D7300" s="5">
        <v>55124.3473391979</v>
      </c>
      <c r="E7300" s="2">
        <f t="shared" ref="E7300:E7363" si="230">C7300-A7300</f>
        <v>0.519488455971071</v>
      </c>
      <c r="F7300" s="2">
        <f t="shared" ref="F7300:F7363" si="231">D7300-B7300</f>
        <v>37069.3268566105</v>
      </c>
    </row>
    <row r="7301" spans="1:6">
      <c r="A7301" s="5">
        <v>0.750553959017649</v>
      </c>
      <c r="B7301" s="5">
        <v>22276.9702348352</v>
      </c>
      <c r="C7301" s="5">
        <v>1.30036346708011</v>
      </c>
      <c r="D7301" s="5">
        <v>59755.2927539603</v>
      </c>
      <c r="E7301" s="2">
        <f t="shared" si="230"/>
        <v>0.549809508062461</v>
      </c>
      <c r="F7301" s="2">
        <f t="shared" si="231"/>
        <v>37478.3225191251</v>
      </c>
    </row>
    <row r="7302" spans="1:6">
      <c r="A7302" s="5">
        <v>0.721892840267035</v>
      </c>
      <c r="B7302" s="5">
        <v>19953.499338096</v>
      </c>
      <c r="C7302" s="5">
        <v>1.25637806189779</v>
      </c>
      <c r="D7302" s="5">
        <v>57929.8445407258</v>
      </c>
      <c r="E7302" s="2">
        <f t="shared" si="230"/>
        <v>0.534485221630755</v>
      </c>
      <c r="F7302" s="2">
        <f t="shared" si="231"/>
        <v>37976.3452026298</v>
      </c>
    </row>
    <row r="7303" spans="1:6">
      <c r="A7303" s="5">
        <v>0.715389798435699</v>
      </c>
      <c r="B7303" s="5">
        <v>17237.3186265838</v>
      </c>
      <c r="C7303" s="5">
        <v>1.26532467890935</v>
      </c>
      <c r="D7303" s="5">
        <v>54002.7469297241</v>
      </c>
      <c r="E7303" s="2">
        <f t="shared" si="230"/>
        <v>0.549934880473651</v>
      </c>
      <c r="F7303" s="2">
        <f t="shared" si="231"/>
        <v>36765.4283031403</v>
      </c>
    </row>
    <row r="7304" spans="1:6">
      <c r="A7304" s="5">
        <v>0.729313226843079</v>
      </c>
      <c r="B7304" s="5">
        <v>19431.6476756882</v>
      </c>
      <c r="C7304" s="5">
        <v>1.31075989886001</v>
      </c>
      <c r="D7304" s="5">
        <v>57997.0939685165</v>
      </c>
      <c r="E7304" s="2">
        <f t="shared" si="230"/>
        <v>0.581446672016931</v>
      </c>
      <c r="F7304" s="2">
        <f t="shared" si="231"/>
        <v>38565.4462928283</v>
      </c>
    </row>
    <row r="7305" spans="1:6">
      <c r="A7305" s="5">
        <v>0.709775527693515</v>
      </c>
      <c r="B7305" s="5">
        <v>23339.749731111</v>
      </c>
      <c r="C7305" s="5">
        <v>1.21629397867275</v>
      </c>
      <c r="D7305" s="5">
        <v>62389.4896940843</v>
      </c>
      <c r="E7305" s="2">
        <f t="shared" si="230"/>
        <v>0.506518450979235</v>
      </c>
      <c r="F7305" s="2">
        <f t="shared" si="231"/>
        <v>39049.7399629733</v>
      </c>
    </row>
    <row r="7306" spans="1:6">
      <c r="A7306" s="5">
        <v>0.703519373420424</v>
      </c>
      <c r="B7306" s="5">
        <v>22122.8772451697</v>
      </c>
      <c r="C7306" s="5">
        <v>1.21140876539077</v>
      </c>
      <c r="D7306" s="5">
        <v>57626.8477643571</v>
      </c>
      <c r="E7306" s="2">
        <f t="shared" si="230"/>
        <v>0.507889391970346</v>
      </c>
      <c r="F7306" s="2">
        <f t="shared" si="231"/>
        <v>35503.9705191874</v>
      </c>
    </row>
    <row r="7307" spans="1:6">
      <c r="A7307" s="5">
        <v>0.739040884635508</v>
      </c>
      <c r="B7307" s="5">
        <v>23339.5859631784</v>
      </c>
      <c r="C7307" s="5">
        <v>1.27486155338537</v>
      </c>
      <c r="D7307" s="5">
        <v>63627.7174021148</v>
      </c>
      <c r="E7307" s="2">
        <f t="shared" si="230"/>
        <v>0.535820668749862</v>
      </c>
      <c r="F7307" s="2">
        <f t="shared" si="231"/>
        <v>40288.1314389364</v>
      </c>
    </row>
    <row r="7308" spans="1:6">
      <c r="A7308" s="5">
        <v>0.712393778032077</v>
      </c>
      <c r="B7308" s="5">
        <v>19578.9273778647</v>
      </c>
      <c r="C7308" s="5">
        <v>1.23056411918163</v>
      </c>
      <c r="D7308" s="5">
        <v>56998.727912964</v>
      </c>
      <c r="E7308" s="2">
        <f t="shared" si="230"/>
        <v>0.518170341149553</v>
      </c>
      <c r="F7308" s="2">
        <f t="shared" si="231"/>
        <v>37419.8005350993</v>
      </c>
    </row>
    <row r="7309" spans="1:6">
      <c r="A7309" s="5">
        <v>0.644896796195302</v>
      </c>
      <c r="B7309" s="5">
        <v>24478.7257096377</v>
      </c>
      <c r="C7309" s="5">
        <v>1.12653417119911</v>
      </c>
      <c r="D7309" s="5">
        <v>65133.6631975192</v>
      </c>
      <c r="E7309" s="2">
        <f t="shared" si="230"/>
        <v>0.481637375003808</v>
      </c>
      <c r="F7309" s="2">
        <f t="shared" si="231"/>
        <v>40654.9374878815</v>
      </c>
    </row>
    <row r="7310" spans="1:6">
      <c r="A7310" s="5">
        <v>0.709435061969446</v>
      </c>
      <c r="B7310" s="5">
        <v>22729.5485164571</v>
      </c>
      <c r="C7310" s="5">
        <v>1.22916823260198</v>
      </c>
      <c r="D7310" s="5">
        <v>60433.0550810304</v>
      </c>
      <c r="E7310" s="2">
        <f t="shared" si="230"/>
        <v>0.519733170632534</v>
      </c>
      <c r="F7310" s="2">
        <f t="shared" si="231"/>
        <v>37703.5065645733</v>
      </c>
    </row>
    <row r="7311" spans="1:6">
      <c r="A7311" s="5">
        <v>0.720248312288134</v>
      </c>
      <c r="B7311" s="5">
        <v>21015.1425907407</v>
      </c>
      <c r="C7311" s="5">
        <v>1.249609642829</v>
      </c>
      <c r="D7311" s="5">
        <v>56101.7692675227</v>
      </c>
      <c r="E7311" s="2">
        <f t="shared" si="230"/>
        <v>0.529361330540866</v>
      </c>
      <c r="F7311" s="2">
        <f t="shared" si="231"/>
        <v>35086.626676782</v>
      </c>
    </row>
    <row r="7312" spans="1:6">
      <c r="A7312" s="5">
        <v>0.714142921153309</v>
      </c>
      <c r="B7312" s="5">
        <v>14349.1008002488</v>
      </c>
      <c r="C7312" s="5">
        <v>1.24642453440406</v>
      </c>
      <c r="D7312" s="5">
        <v>50004.732018111</v>
      </c>
      <c r="E7312" s="2">
        <f t="shared" si="230"/>
        <v>0.532281613250751</v>
      </c>
      <c r="F7312" s="2">
        <f t="shared" si="231"/>
        <v>35655.6312178622</v>
      </c>
    </row>
    <row r="7313" spans="1:6">
      <c r="A7313" s="5">
        <v>0.743322675395952</v>
      </c>
      <c r="B7313" s="5">
        <v>18607.0241556898</v>
      </c>
      <c r="C7313" s="5">
        <v>1.26866960296088</v>
      </c>
      <c r="D7313" s="5">
        <v>55281.0854374909</v>
      </c>
      <c r="E7313" s="2">
        <f t="shared" si="230"/>
        <v>0.525346927564928</v>
      </c>
      <c r="F7313" s="2">
        <f t="shared" si="231"/>
        <v>36674.0612818011</v>
      </c>
    </row>
    <row r="7314" spans="1:6">
      <c r="A7314" s="5">
        <v>0.753150092590966</v>
      </c>
      <c r="B7314" s="5">
        <v>16311.3685490892</v>
      </c>
      <c r="C7314" s="5">
        <v>1.32336010633989</v>
      </c>
      <c r="D7314" s="5">
        <v>52679.8975870763</v>
      </c>
      <c r="E7314" s="2">
        <f t="shared" si="230"/>
        <v>0.570210013748924</v>
      </c>
      <c r="F7314" s="2">
        <f t="shared" si="231"/>
        <v>36368.5290379871</v>
      </c>
    </row>
    <row r="7315" spans="1:6">
      <c r="A7315" s="5">
        <v>0.720385106875864</v>
      </c>
      <c r="B7315" s="5">
        <v>20489.2729574684</v>
      </c>
      <c r="C7315" s="5">
        <v>1.28727189484831</v>
      </c>
      <c r="D7315" s="5">
        <v>55906.1040688988</v>
      </c>
      <c r="E7315" s="2">
        <f t="shared" si="230"/>
        <v>0.566886787972446</v>
      </c>
      <c r="F7315" s="2">
        <f t="shared" si="231"/>
        <v>35416.8311114304</v>
      </c>
    </row>
    <row r="7316" spans="1:6">
      <c r="A7316" s="5">
        <v>0.658584039814955</v>
      </c>
      <c r="B7316" s="5">
        <v>27090.5264977808</v>
      </c>
      <c r="C7316" s="5">
        <v>1.1555551133147</v>
      </c>
      <c r="D7316" s="5">
        <v>69127.0373404841</v>
      </c>
      <c r="E7316" s="2">
        <f t="shared" si="230"/>
        <v>0.496971073499745</v>
      </c>
      <c r="F7316" s="2">
        <f t="shared" si="231"/>
        <v>42036.5108427033</v>
      </c>
    </row>
    <row r="7317" spans="1:6">
      <c r="A7317" s="5">
        <v>0.662059689290706</v>
      </c>
      <c r="B7317" s="5">
        <v>18857.3118197483</v>
      </c>
      <c r="C7317" s="5">
        <v>1.1601781213742</v>
      </c>
      <c r="D7317" s="5">
        <v>55992.4537328651</v>
      </c>
      <c r="E7317" s="2">
        <f t="shared" si="230"/>
        <v>0.498118432083494</v>
      </c>
      <c r="F7317" s="2">
        <f t="shared" si="231"/>
        <v>37135.1419131168</v>
      </c>
    </row>
    <row r="7318" spans="1:6">
      <c r="A7318" s="5">
        <v>0.693347389395242</v>
      </c>
      <c r="B7318" s="5">
        <v>28296.3959531987</v>
      </c>
      <c r="C7318" s="5">
        <v>1.17634450559384</v>
      </c>
      <c r="D7318" s="5">
        <v>64906.262444129</v>
      </c>
      <c r="E7318" s="2">
        <f t="shared" si="230"/>
        <v>0.482997116198598</v>
      </c>
      <c r="F7318" s="2">
        <f t="shared" si="231"/>
        <v>36609.8664909303</v>
      </c>
    </row>
    <row r="7319" spans="1:6">
      <c r="A7319" s="5">
        <v>0.657897258663642</v>
      </c>
      <c r="B7319" s="5">
        <v>15497.6972669321</v>
      </c>
      <c r="C7319" s="5">
        <v>1.13534682366666</v>
      </c>
      <c r="D7319" s="5">
        <v>51319.2031879678</v>
      </c>
      <c r="E7319" s="2">
        <f t="shared" si="230"/>
        <v>0.477449565003018</v>
      </c>
      <c r="F7319" s="2">
        <f t="shared" si="231"/>
        <v>35821.5059210357</v>
      </c>
    </row>
    <row r="7320" spans="1:6">
      <c r="A7320" s="5">
        <v>0.727460023330753</v>
      </c>
      <c r="B7320" s="5">
        <v>19595.474792001</v>
      </c>
      <c r="C7320" s="5">
        <v>1.25651195287304</v>
      </c>
      <c r="D7320" s="5">
        <v>55029.1911879019</v>
      </c>
      <c r="E7320" s="2">
        <f t="shared" si="230"/>
        <v>0.529051929542287</v>
      </c>
      <c r="F7320" s="2">
        <f t="shared" si="231"/>
        <v>35433.7163959009</v>
      </c>
    </row>
    <row r="7321" spans="1:6">
      <c r="A7321" s="5">
        <v>0.721289228082623</v>
      </c>
      <c r="B7321" s="5">
        <v>22808.8139813615</v>
      </c>
      <c r="C7321" s="5">
        <v>1.26024114064026</v>
      </c>
      <c r="D7321" s="5">
        <v>60981.0874123125</v>
      </c>
      <c r="E7321" s="2">
        <f t="shared" si="230"/>
        <v>0.538951912557637</v>
      </c>
      <c r="F7321" s="2">
        <f t="shared" si="231"/>
        <v>38172.273430951</v>
      </c>
    </row>
    <row r="7322" spans="1:6">
      <c r="A7322" s="5">
        <v>0.711194531759774</v>
      </c>
      <c r="B7322" s="5">
        <v>27025.6401529266</v>
      </c>
      <c r="C7322" s="5">
        <v>1.24299957592387</v>
      </c>
      <c r="D7322" s="5">
        <v>65495.9255453497</v>
      </c>
      <c r="E7322" s="2">
        <f t="shared" si="230"/>
        <v>0.531805044164096</v>
      </c>
      <c r="F7322" s="2">
        <f t="shared" si="231"/>
        <v>38470.2853924231</v>
      </c>
    </row>
    <row r="7323" spans="1:6">
      <c r="A7323" s="5">
        <v>0.674779985053852</v>
      </c>
      <c r="B7323" s="5">
        <v>20151.9956874196</v>
      </c>
      <c r="C7323" s="5">
        <v>1.15444616801082</v>
      </c>
      <c r="D7323" s="5">
        <v>56520.6427117677</v>
      </c>
      <c r="E7323" s="2">
        <f t="shared" si="230"/>
        <v>0.479666182956968</v>
      </c>
      <c r="F7323" s="2">
        <f t="shared" si="231"/>
        <v>36368.6470243481</v>
      </c>
    </row>
    <row r="7324" spans="1:6">
      <c r="A7324" s="5">
        <v>0.667855151142417</v>
      </c>
      <c r="B7324" s="5">
        <v>20271.109946637</v>
      </c>
      <c r="C7324" s="5">
        <v>1.16166448521169</v>
      </c>
      <c r="D7324" s="5">
        <v>56513.7096581566</v>
      </c>
      <c r="E7324" s="2">
        <f t="shared" si="230"/>
        <v>0.493809334069273</v>
      </c>
      <c r="F7324" s="2">
        <f t="shared" si="231"/>
        <v>36242.5997115196</v>
      </c>
    </row>
    <row r="7325" spans="1:6">
      <c r="A7325" s="5">
        <v>0.691178301594278</v>
      </c>
      <c r="B7325" s="5">
        <v>18384.2137470754</v>
      </c>
      <c r="C7325" s="5">
        <v>1.20219155204629</v>
      </c>
      <c r="D7325" s="5">
        <v>54124.4738722258</v>
      </c>
      <c r="E7325" s="2">
        <f t="shared" si="230"/>
        <v>0.511013250452012</v>
      </c>
      <c r="F7325" s="2">
        <f t="shared" si="231"/>
        <v>35740.2601251504</v>
      </c>
    </row>
    <row r="7326" spans="1:6">
      <c r="A7326" s="5">
        <v>0.680472181701496</v>
      </c>
      <c r="B7326" s="5">
        <v>20878.7484703329</v>
      </c>
      <c r="C7326" s="5">
        <v>1.18159309681589</v>
      </c>
      <c r="D7326" s="5">
        <v>58998.456004678</v>
      </c>
      <c r="E7326" s="2">
        <f t="shared" si="230"/>
        <v>0.501120915114394</v>
      </c>
      <c r="F7326" s="2">
        <f t="shared" si="231"/>
        <v>38119.7075343451</v>
      </c>
    </row>
    <row r="7327" spans="1:6">
      <c r="A7327" s="5">
        <v>0.655453207916902</v>
      </c>
      <c r="B7327" s="5">
        <v>24611.420015652</v>
      </c>
      <c r="C7327" s="5">
        <v>1.13776191283611</v>
      </c>
      <c r="D7327" s="5">
        <v>61120.742529639</v>
      </c>
      <c r="E7327" s="2">
        <f t="shared" si="230"/>
        <v>0.482308704919208</v>
      </c>
      <c r="F7327" s="2">
        <f t="shared" si="231"/>
        <v>36509.322513987</v>
      </c>
    </row>
    <row r="7328" spans="1:6">
      <c r="A7328" s="5">
        <v>0.680922090193176</v>
      </c>
      <c r="B7328" s="5">
        <v>16992.1377896455</v>
      </c>
      <c r="C7328" s="5">
        <v>1.1951383513902</v>
      </c>
      <c r="D7328" s="5">
        <v>53469.325122937</v>
      </c>
      <c r="E7328" s="2">
        <f t="shared" si="230"/>
        <v>0.514216261197024</v>
      </c>
      <c r="F7328" s="2">
        <f t="shared" si="231"/>
        <v>36477.1873332915</v>
      </c>
    </row>
    <row r="7329" spans="1:6">
      <c r="A7329" s="5">
        <v>0.661475600402368</v>
      </c>
      <c r="B7329" s="5">
        <v>20648.4281929667</v>
      </c>
      <c r="C7329" s="5">
        <v>1.1575891054975</v>
      </c>
      <c r="D7329" s="5">
        <v>60293.2484292627</v>
      </c>
      <c r="E7329" s="2">
        <f t="shared" si="230"/>
        <v>0.496113505095132</v>
      </c>
      <c r="F7329" s="2">
        <f t="shared" si="231"/>
        <v>39644.820236296</v>
      </c>
    </row>
    <row r="7330" spans="1:6">
      <c r="A7330" s="5">
        <v>0.71064337643755</v>
      </c>
      <c r="B7330" s="5">
        <v>18212.0816863868</v>
      </c>
      <c r="C7330" s="5">
        <v>1.23940157103265</v>
      </c>
      <c r="D7330" s="5">
        <v>56656.0025579331</v>
      </c>
      <c r="E7330" s="2">
        <f t="shared" si="230"/>
        <v>0.5287581945951</v>
      </c>
      <c r="F7330" s="2">
        <f t="shared" si="231"/>
        <v>38443.9208715463</v>
      </c>
    </row>
    <row r="7331" spans="1:6">
      <c r="A7331" s="5">
        <v>0.687840467097955</v>
      </c>
      <c r="B7331" s="5">
        <v>22704.1541137119</v>
      </c>
      <c r="C7331" s="5">
        <v>1.19573826007023</v>
      </c>
      <c r="D7331" s="5">
        <v>62536.7635480424</v>
      </c>
      <c r="E7331" s="2">
        <f t="shared" si="230"/>
        <v>0.507897792972275</v>
      </c>
      <c r="F7331" s="2">
        <f t="shared" si="231"/>
        <v>39832.6094343305</v>
      </c>
    </row>
    <row r="7332" spans="1:6">
      <c r="A7332" s="5">
        <v>0.642687509682232</v>
      </c>
      <c r="B7332" s="5">
        <v>20121.1287532121</v>
      </c>
      <c r="C7332" s="5">
        <v>1.13433240270423</v>
      </c>
      <c r="D7332" s="5">
        <v>58494.2084883197</v>
      </c>
      <c r="E7332" s="2">
        <f t="shared" si="230"/>
        <v>0.491644893021998</v>
      </c>
      <c r="F7332" s="2">
        <f t="shared" si="231"/>
        <v>38373.0797351076</v>
      </c>
    </row>
    <row r="7333" spans="1:6">
      <c r="A7333" s="5">
        <v>0.72807715404699</v>
      </c>
      <c r="B7333" s="5">
        <v>20583.189483066</v>
      </c>
      <c r="C7333" s="5">
        <v>1.26243490653789</v>
      </c>
      <c r="D7333" s="5">
        <v>55740.8842272819</v>
      </c>
      <c r="E7333" s="2">
        <f t="shared" si="230"/>
        <v>0.5343577524909</v>
      </c>
      <c r="F7333" s="2">
        <f t="shared" si="231"/>
        <v>35157.6947442159</v>
      </c>
    </row>
    <row r="7334" spans="1:6">
      <c r="A7334" s="5">
        <v>0.76383373608319</v>
      </c>
      <c r="B7334" s="5">
        <v>21158.9714000107</v>
      </c>
      <c r="C7334" s="5">
        <v>1.30952312400929</v>
      </c>
      <c r="D7334" s="5">
        <v>56318.7028245859</v>
      </c>
      <c r="E7334" s="2">
        <f t="shared" si="230"/>
        <v>0.5456893879261</v>
      </c>
      <c r="F7334" s="2">
        <f t="shared" si="231"/>
        <v>35159.7314245752</v>
      </c>
    </row>
    <row r="7335" spans="1:6">
      <c r="A7335" s="5">
        <v>0.683591924439565</v>
      </c>
      <c r="B7335" s="5">
        <v>16891.3385823905</v>
      </c>
      <c r="C7335" s="5">
        <v>1.19274498845823</v>
      </c>
      <c r="D7335" s="5">
        <v>52147.9719459631</v>
      </c>
      <c r="E7335" s="2">
        <f t="shared" si="230"/>
        <v>0.509153064018665</v>
      </c>
      <c r="F7335" s="2">
        <f t="shared" si="231"/>
        <v>35256.6333635726</v>
      </c>
    </row>
    <row r="7336" spans="1:6">
      <c r="A7336" s="5">
        <v>0.704370980268495</v>
      </c>
      <c r="B7336" s="5">
        <v>21769.2626075665</v>
      </c>
      <c r="C7336" s="5">
        <v>1.21863310489464</v>
      </c>
      <c r="D7336" s="5">
        <v>59669.3078900798</v>
      </c>
      <c r="E7336" s="2">
        <f t="shared" si="230"/>
        <v>0.514262124626145</v>
      </c>
      <c r="F7336" s="2">
        <f t="shared" si="231"/>
        <v>37900.0452825133</v>
      </c>
    </row>
    <row r="7337" spans="1:6">
      <c r="A7337" s="5">
        <v>0.688162174230761</v>
      </c>
      <c r="B7337" s="5">
        <v>18200.619820531</v>
      </c>
      <c r="C7337" s="5">
        <v>1.19034127348218</v>
      </c>
      <c r="D7337" s="5">
        <v>53194.1741050427</v>
      </c>
      <c r="E7337" s="2">
        <f t="shared" si="230"/>
        <v>0.502179099251419</v>
      </c>
      <c r="F7337" s="2">
        <f t="shared" si="231"/>
        <v>34993.5542845117</v>
      </c>
    </row>
    <row r="7338" spans="1:6">
      <c r="A7338" s="5">
        <v>0.649233090325943</v>
      </c>
      <c r="B7338" s="5">
        <v>20508.0199984072</v>
      </c>
      <c r="C7338" s="5">
        <v>1.12089943526451</v>
      </c>
      <c r="D7338" s="5">
        <v>59319.4236086601</v>
      </c>
      <c r="E7338" s="2">
        <f t="shared" si="230"/>
        <v>0.471666344938567</v>
      </c>
      <c r="F7338" s="2">
        <f t="shared" si="231"/>
        <v>38811.4036102529</v>
      </c>
    </row>
    <row r="7339" spans="1:6">
      <c r="A7339" s="5">
        <v>0.677625836811082</v>
      </c>
      <c r="B7339" s="5">
        <v>18022.045307532</v>
      </c>
      <c r="C7339" s="5">
        <v>1.13827754609392</v>
      </c>
      <c r="D7339" s="5">
        <v>52918.1088621405</v>
      </c>
      <c r="E7339" s="2">
        <f t="shared" si="230"/>
        <v>0.460651709282838</v>
      </c>
      <c r="F7339" s="2">
        <f t="shared" si="231"/>
        <v>34896.0635546085</v>
      </c>
    </row>
    <row r="7340" spans="1:6">
      <c r="A7340" s="5">
        <v>0.716492032526411</v>
      </c>
      <c r="B7340" s="5">
        <v>27165.1538715466</v>
      </c>
      <c r="C7340" s="5">
        <v>1.25139474129605</v>
      </c>
      <c r="D7340" s="5">
        <v>65525.7884943974</v>
      </c>
      <c r="E7340" s="2">
        <f t="shared" si="230"/>
        <v>0.534902708769639</v>
      </c>
      <c r="F7340" s="2">
        <f t="shared" si="231"/>
        <v>38360.6346228508</v>
      </c>
    </row>
    <row r="7341" spans="1:6">
      <c r="A7341" s="5">
        <v>0.703818396724511</v>
      </c>
      <c r="B7341" s="5">
        <v>18628.7284684859</v>
      </c>
      <c r="C7341" s="5">
        <v>1.23165201742185</v>
      </c>
      <c r="D7341" s="5">
        <v>55719.2495802795</v>
      </c>
      <c r="E7341" s="2">
        <f t="shared" si="230"/>
        <v>0.527833620697339</v>
      </c>
      <c r="F7341" s="2">
        <f t="shared" si="231"/>
        <v>37090.5211117936</v>
      </c>
    </row>
    <row r="7342" spans="1:6">
      <c r="A7342" s="5">
        <v>0.708717386798878</v>
      </c>
      <c r="B7342" s="5">
        <v>19069.5485541849</v>
      </c>
      <c r="C7342" s="5">
        <v>1.23273824304882</v>
      </c>
      <c r="D7342" s="5">
        <v>55719.2041971399</v>
      </c>
      <c r="E7342" s="2">
        <f t="shared" si="230"/>
        <v>0.524020856249942</v>
      </c>
      <c r="F7342" s="2">
        <f t="shared" si="231"/>
        <v>36649.655642955</v>
      </c>
    </row>
    <row r="7343" spans="1:6">
      <c r="A7343" s="5">
        <v>0.703364870826656</v>
      </c>
      <c r="B7343" s="5">
        <v>20770.1871772641</v>
      </c>
      <c r="C7343" s="5">
        <v>1.2469251497025</v>
      </c>
      <c r="D7343" s="5">
        <v>55504.6887203502</v>
      </c>
      <c r="E7343" s="2">
        <f t="shared" si="230"/>
        <v>0.543560278875844</v>
      </c>
      <c r="F7343" s="2">
        <f t="shared" si="231"/>
        <v>34734.5015430861</v>
      </c>
    </row>
    <row r="7344" spans="1:6">
      <c r="A7344" s="5">
        <v>0.691155916208738</v>
      </c>
      <c r="B7344" s="5">
        <v>21493.0498270105</v>
      </c>
      <c r="C7344" s="5">
        <v>1.14780312867597</v>
      </c>
      <c r="D7344" s="5">
        <v>60350.2844070461</v>
      </c>
      <c r="E7344" s="2">
        <f t="shared" si="230"/>
        <v>0.456647212467232</v>
      </c>
      <c r="F7344" s="2">
        <f t="shared" si="231"/>
        <v>38857.2345800356</v>
      </c>
    </row>
    <row r="7345" spans="1:6">
      <c r="A7345" s="5">
        <v>0.718525004212118</v>
      </c>
      <c r="B7345" s="5">
        <v>25334.4324505599</v>
      </c>
      <c r="C7345" s="5">
        <v>1.26136951178538</v>
      </c>
      <c r="D7345" s="5">
        <v>63148.2638977767</v>
      </c>
      <c r="E7345" s="2">
        <f t="shared" si="230"/>
        <v>0.542844507573262</v>
      </c>
      <c r="F7345" s="2">
        <f t="shared" si="231"/>
        <v>37813.8314472168</v>
      </c>
    </row>
    <row r="7346" spans="1:6">
      <c r="A7346" s="5">
        <v>0.713045325734722</v>
      </c>
      <c r="B7346" s="5">
        <v>19234.4943020924</v>
      </c>
      <c r="C7346" s="5">
        <v>1.25903692915764</v>
      </c>
      <c r="D7346" s="5">
        <v>53529.665862473</v>
      </c>
      <c r="E7346" s="2">
        <f t="shared" si="230"/>
        <v>0.545991603422918</v>
      </c>
      <c r="F7346" s="2">
        <f t="shared" si="231"/>
        <v>34295.1715603806</v>
      </c>
    </row>
    <row r="7347" spans="1:6">
      <c r="A7347" s="5">
        <v>0.721028711852572</v>
      </c>
      <c r="B7347" s="5">
        <v>21199.8518370257</v>
      </c>
      <c r="C7347" s="5">
        <v>1.26462038970438</v>
      </c>
      <c r="D7347" s="5">
        <v>60068.8784114631</v>
      </c>
      <c r="E7347" s="2">
        <f t="shared" si="230"/>
        <v>0.543591677851808</v>
      </c>
      <c r="F7347" s="2">
        <f t="shared" si="231"/>
        <v>38869.0265744374</v>
      </c>
    </row>
    <row r="7348" spans="1:6">
      <c r="A7348" s="5">
        <v>0.694370204289187</v>
      </c>
      <c r="B7348" s="5">
        <v>14589.2697311897</v>
      </c>
      <c r="C7348" s="5">
        <v>1.18264857102058</v>
      </c>
      <c r="D7348" s="5">
        <v>49855.8858314388</v>
      </c>
      <c r="E7348" s="2">
        <f t="shared" si="230"/>
        <v>0.488278366731393</v>
      </c>
      <c r="F7348" s="2">
        <f t="shared" si="231"/>
        <v>35266.6161002491</v>
      </c>
    </row>
    <row r="7349" spans="1:6">
      <c r="A7349" s="5">
        <v>0.685933076963822</v>
      </c>
      <c r="B7349" s="5">
        <v>19389.5067067777</v>
      </c>
      <c r="C7349" s="5">
        <v>1.20078686850686</v>
      </c>
      <c r="D7349" s="5">
        <v>57020.4290245903</v>
      </c>
      <c r="E7349" s="2">
        <f t="shared" si="230"/>
        <v>0.514853791543038</v>
      </c>
      <c r="F7349" s="2">
        <f t="shared" si="231"/>
        <v>37630.9223178126</v>
      </c>
    </row>
    <row r="7350" spans="1:6">
      <c r="A7350" s="5">
        <v>0.713966154658559</v>
      </c>
      <c r="B7350" s="5">
        <v>17790.2755617013</v>
      </c>
      <c r="C7350" s="5">
        <v>1.2120412321256</v>
      </c>
      <c r="D7350" s="5">
        <v>52301.4583257992</v>
      </c>
      <c r="E7350" s="2">
        <f t="shared" si="230"/>
        <v>0.498075077467041</v>
      </c>
      <c r="F7350" s="2">
        <f t="shared" si="231"/>
        <v>34511.1827640979</v>
      </c>
    </row>
    <row r="7351" spans="1:6">
      <c r="A7351" s="5">
        <v>0.726877299403689</v>
      </c>
      <c r="B7351" s="5">
        <v>19715.2168625399</v>
      </c>
      <c r="C7351" s="5">
        <v>1.25924540220573</v>
      </c>
      <c r="D7351" s="5">
        <v>57740.3472754058</v>
      </c>
      <c r="E7351" s="2">
        <f t="shared" si="230"/>
        <v>0.532368102802041</v>
      </c>
      <c r="F7351" s="2">
        <f t="shared" si="231"/>
        <v>38025.1304128659</v>
      </c>
    </row>
    <row r="7352" spans="1:6">
      <c r="A7352" s="5">
        <v>0.698661646688541</v>
      </c>
      <c r="B7352" s="5">
        <v>16134.2036217339</v>
      </c>
      <c r="C7352" s="5">
        <v>1.23675802509151</v>
      </c>
      <c r="D7352" s="5">
        <v>52499.3938357521</v>
      </c>
      <c r="E7352" s="2">
        <f t="shared" si="230"/>
        <v>0.538096378402969</v>
      </c>
      <c r="F7352" s="2">
        <f t="shared" si="231"/>
        <v>36365.1902140182</v>
      </c>
    </row>
    <row r="7353" spans="1:6">
      <c r="A7353" s="5">
        <v>0.761271319111503</v>
      </c>
      <c r="B7353" s="5">
        <v>18047.6214038036</v>
      </c>
      <c r="C7353" s="5">
        <v>1.33042741887888</v>
      </c>
      <c r="D7353" s="5">
        <v>54229.3103894779</v>
      </c>
      <c r="E7353" s="2">
        <f t="shared" si="230"/>
        <v>0.569156099767377</v>
      </c>
      <c r="F7353" s="2">
        <f t="shared" si="231"/>
        <v>36181.6889856743</v>
      </c>
    </row>
    <row r="7354" spans="1:6">
      <c r="A7354" s="5">
        <v>0.727718450642468</v>
      </c>
      <c r="B7354" s="5">
        <v>25732.772191632</v>
      </c>
      <c r="C7354" s="5">
        <v>1.283884020969</v>
      </c>
      <c r="D7354" s="5">
        <v>71365.1949097387</v>
      </c>
      <c r="E7354" s="2">
        <f t="shared" si="230"/>
        <v>0.556165570326532</v>
      </c>
      <c r="F7354" s="2">
        <f t="shared" si="231"/>
        <v>45632.4227181067</v>
      </c>
    </row>
    <row r="7355" spans="1:6">
      <c r="A7355" s="5">
        <v>0.71803271295419</v>
      </c>
      <c r="B7355" s="5">
        <v>18042.7393224994</v>
      </c>
      <c r="C7355" s="5">
        <v>1.24415990068019</v>
      </c>
      <c r="D7355" s="5">
        <v>54130.0049711496</v>
      </c>
      <c r="E7355" s="2">
        <f t="shared" si="230"/>
        <v>0.526127187726</v>
      </c>
      <c r="F7355" s="2">
        <f t="shared" si="231"/>
        <v>36087.2656486502</v>
      </c>
    </row>
    <row r="7356" spans="1:6">
      <c r="A7356" s="5">
        <v>0.695031552408612</v>
      </c>
      <c r="B7356" s="5">
        <v>18439.7372020117</v>
      </c>
      <c r="C7356" s="5">
        <v>1.21372053797398</v>
      </c>
      <c r="D7356" s="5">
        <v>54893.7837447746</v>
      </c>
      <c r="E7356" s="2">
        <f t="shared" si="230"/>
        <v>0.518688985565368</v>
      </c>
      <c r="F7356" s="2">
        <f t="shared" si="231"/>
        <v>36454.0465427629</v>
      </c>
    </row>
    <row r="7357" spans="1:6">
      <c r="A7357" s="5">
        <v>0.716762560032756</v>
      </c>
      <c r="B7357" s="5">
        <v>19187.3743315076</v>
      </c>
      <c r="C7357" s="5">
        <v>1.27197744871988</v>
      </c>
      <c r="D7357" s="5">
        <v>57166.0086489144</v>
      </c>
      <c r="E7357" s="2">
        <f t="shared" si="230"/>
        <v>0.555214888687124</v>
      </c>
      <c r="F7357" s="2">
        <f t="shared" si="231"/>
        <v>37978.6343174068</v>
      </c>
    </row>
    <row r="7358" spans="1:6">
      <c r="A7358" s="5">
        <v>0.681041565738836</v>
      </c>
      <c r="B7358" s="5">
        <v>18943.5470146781</v>
      </c>
      <c r="C7358" s="5">
        <v>1.18870555831705</v>
      </c>
      <c r="D7358" s="5">
        <v>57430.5453086553</v>
      </c>
      <c r="E7358" s="2">
        <f t="shared" si="230"/>
        <v>0.507663992578214</v>
      </c>
      <c r="F7358" s="2">
        <f t="shared" si="231"/>
        <v>38486.9982939772</v>
      </c>
    </row>
    <row r="7359" spans="1:6">
      <c r="A7359" s="5">
        <v>0.629469952822187</v>
      </c>
      <c r="B7359" s="5">
        <v>23947.0397475691</v>
      </c>
      <c r="C7359" s="5">
        <v>1.12582940224855</v>
      </c>
      <c r="D7359" s="5">
        <v>65886.5254456807</v>
      </c>
      <c r="E7359" s="2">
        <f t="shared" si="230"/>
        <v>0.496359449426363</v>
      </c>
      <c r="F7359" s="2">
        <f t="shared" si="231"/>
        <v>41939.4856981116</v>
      </c>
    </row>
    <row r="7360" spans="1:6">
      <c r="A7360" s="5">
        <v>0.726767216533447</v>
      </c>
      <c r="B7360" s="5">
        <v>21088.7849273896</v>
      </c>
      <c r="C7360" s="5">
        <v>1.2497742262217</v>
      </c>
      <c r="D7360" s="5">
        <v>58252.0043641879</v>
      </c>
      <c r="E7360" s="2">
        <f t="shared" si="230"/>
        <v>0.523007009688253</v>
      </c>
      <c r="F7360" s="2">
        <f t="shared" si="231"/>
        <v>37163.2194367983</v>
      </c>
    </row>
    <row r="7361" spans="1:6">
      <c r="A7361" s="5">
        <v>0.721836750233437</v>
      </c>
      <c r="B7361" s="5">
        <v>19709.4872109936</v>
      </c>
      <c r="C7361" s="5">
        <v>1.26181251228031</v>
      </c>
      <c r="D7361" s="5">
        <v>54195.063252977</v>
      </c>
      <c r="E7361" s="2">
        <f t="shared" si="230"/>
        <v>0.539975762046873</v>
      </c>
      <c r="F7361" s="2">
        <f t="shared" si="231"/>
        <v>34485.5760419834</v>
      </c>
    </row>
    <row r="7362" spans="1:6">
      <c r="A7362" s="5">
        <v>0.722442270170077</v>
      </c>
      <c r="B7362" s="5">
        <v>16321.549865974</v>
      </c>
      <c r="C7362" s="5">
        <v>1.23886862311272</v>
      </c>
      <c r="D7362" s="5">
        <v>51011.6382185341</v>
      </c>
      <c r="E7362" s="2">
        <f t="shared" si="230"/>
        <v>0.516426352942643</v>
      </c>
      <c r="F7362" s="2">
        <f t="shared" si="231"/>
        <v>34690.0883525601</v>
      </c>
    </row>
    <row r="7363" spans="1:6">
      <c r="A7363" s="5">
        <v>0.750305080414978</v>
      </c>
      <c r="B7363" s="5">
        <v>17308.63884373</v>
      </c>
      <c r="C7363" s="5">
        <v>1.29156504729968</v>
      </c>
      <c r="D7363" s="5">
        <v>53016.0234415122</v>
      </c>
      <c r="E7363" s="2">
        <f t="shared" si="230"/>
        <v>0.541259966884702</v>
      </c>
      <c r="F7363" s="2">
        <f t="shared" si="231"/>
        <v>35707.3845977822</v>
      </c>
    </row>
    <row r="7364" spans="1:6">
      <c r="A7364" s="5">
        <v>0.645928516506785</v>
      </c>
      <c r="B7364" s="5">
        <v>17411.0158935878</v>
      </c>
      <c r="C7364" s="5">
        <v>1.07649036494961</v>
      </c>
      <c r="D7364" s="5">
        <v>53220.7338493805</v>
      </c>
      <c r="E7364" s="2">
        <f t="shared" ref="E7364:E7427" si="232">C7364-A7364</f>
        <v>0.430561848442825</v>
      </c>
      <c r="F7364" s="2">
        <f t="shared" ref="F7364:F7427" si="233">D7364-B7364</f>
        <v>35809.7179557927</v>
      </c>
    </row>
    <row r="7365" spans="1:6">
      <c r="A7365" s="5">
        <v>0.721093633765356</v>
      </c>
      <c r="B7365" s="5">
        <v>18805.4688514401</v>
      </c>
      <c r="C7365" s="5">
        <v>1.26492301150032</v>
      </c>
      <c r="D7365" s="5">
        <v>54126.5617169766</v>
      </c>
      <c r="E7365" s="2">
        <f t="shared" si="232"/>
        <v>0.543829377734964</v>
      </c>
      <c r="F7365" s="2">
        <f t="shared" si="233"/>
        <v>35321.0928655365</v>
      </c>
    </row>
    <row r="7366" spans="1:6">
      <c r="A7366" s="5">
        <v>0.716699528427032</v>
      </c>
      <c r="B7366" s="5">
        <v>22799.4874922332</v>
      </c>
      <c r="C7366" s="5">
        <v>1.23456036412075</v>
      </c>
      <c r="D7366" s="5">
        <v>61033.4593401995</v>
      </c>
      <c r="E7366" s="2">
        <f t="shared" si="232"/>
        <v>0.517860835693718</v>
      </c>
      <c r="F7366" s="2">
        <f t="shared" si="233"/>
        <v>38233.9718479663</v>
      </c>
    </row>
    <row r="7367" spans="1:6">
      <c r="A7367" s="5">
        <v>0.681185502052552</v>
      </c>
      <c r="B7367" s="5">
        <v>19667.7912010319</v>
      </c>
      <c r="C7367" s="5">
        <v>1.18942764653066</v>
      </c>
      <c r="D7367" s="5">
        <v>60189.5947347436</v>
      </c>
      <c r="E7367" s="2">
        <f t="shared" si="232"/>
        <v>0.508242144478108</v>
      </c>
      <c r="F7367" s="2">
        <f t="shared" si="233"/>
        <v>40521.8035337117</v>
      </c>
    </row>
    <row r="7368" spans="1:6">
      <c r="A7368" s="5">
        <v>0.738123751315293</v>
      </c>
      <c r="B7368" s="5">
        <v>18764.31568945</v>
      </c>
      <c r="C7368" s="5">
        <v>1.27605397797656</v>
      </c>
      <c r="D7368" s="5">
        <v>54626.2932532576</v>
      </c>
      <c r="E7368" s="2">
        <f t="shared" si="232"/>
        <v>0.537930226661267</v>
      </c>
      <c r="F7368" s="2">
        <f t="shared" si="233"/>
        <v>35861.9775638076</v>
      </c>
    </row>
    <row r="7369" spans="1:6">
      <c r="A7369" s="5">
        <v>0.662116144786852</v>
      </c>
      <c r="B7369" s="5">
        <v>14122.1116293013</v>
      </c>
      <c r="C7369" s="5">
        <v>1.14544257031312</v>
      </c>
      <c r="D7369" s="5">
        <v>49800.9946595201</v>
      </c>
      <c r="E7369" s="2">
        <f t="shared" si="232"/>
        <v>0.483326425526268</v>
      </c>
      <c r="F7369" s="2">
        <f t="shared" si="233"/>
        <v>35678.8830302188</v>
      </c>
    </row>
    <row r="7370" spans="1:6">
      <c r="A7370" s="5">
        <v>0.742033407851436</v>
      </c>
      <c r="B7370" s="5">
        <v>21249.5959531446</v>
      </c>
      <c r="C7370" s="5">
        <v>1.31177557454408</v>
      </c>
      <c r="D7370" s="5">
        <v>56985.0028012869</v>
      </c>
      <c r="E7370" s="2">
        <f t="shared" si="232"/>
        <v>0.569742166692644</v>
      </c>
      <c r="F7370" s="2">
        <f t="shared" si="233"/>
        <v>35735.4068481423</v>
      </c>
    </row>
    <row r="7371" spans="1:6">
      <c r="A7371" s="5">
        <v>0.72059383288875</v>
      </c>
      <c r="B7371" s="5">
        <v>26310.7220600312</v>
      </c>
      <c r="C7371" s="5">
        <v>1.21796482888901</v>
      </c>
      <c r="D7371" s="5">
        <v>66188.3408239476</v>
      </c>
      <c r="E7371" s="2">
        <f t="shared" si="232"/>
        <v>0.49737099600026</v>
      </c>
      <c r="F7371" s="2">
        <f t="shared" si="233"/>
        <v>39877.6187639164</v>
      </c>
    </row>
    <row r="7372" spans="1:6">
      <c r="A7372" s="5">
        <v>0.720507849248429</v>
      </c>
      <c r="B7372" s="5">
        <v>21187.0730648938</v>
      </c>
      <c r="C7372" s="5">
        <v>1.22673973586213</v>
      </c>
      <c r="D7372" s="5">
        <v>58493.2942523227</v>
      </c>
      <c r="E7372" s="2">
        <f t="shared" si="232"/>
        <v>0.506231886613701</v>
      </c>
      <c r="F7372" s="2">
        <f t="shared" si="233"/>
        <v>37306.2211874289</v>
      </c>
    </row>
    <row r="7373" spans="1:6">
      <c r="A7373" s="5">
        <v>0.668242679728368</v>
      </c>
      <c r="B7373" s="5">
        <v>20429.051547443</v>
      </c>
      <c r="C7373" s="5">
        <v>1.15727256676748</v>
      </c>
      <c r="D7373" s="5">
        <v>57220.6774231866</v>
      </c>
      <c r="E7373" s="2">
        <f t="shared" si="232"/>
        <v>0.489029887039112</v>
      </c>
      <c r="F7373" s="2">
        <f t="shared" si="233"/>
        <v>36791.6258757436</v>
      </c>
    </row>
    <row r="7374" spans="1:6">
      <c r="A7374" s="5">
        <v>0.657369138466077</v>
      </c>
      <c r="B7374" s="5">
        <v>13425.5117522604</v>
      </c>
      <c r="C7374" s="5">
        <v>1.14893879344869</v>
      </c>
      <c r="D7374" s="5">
        <v>48589.3596935448</v>
      </c>
      <c r="E7374" s="2">
        <f t="shared" si="232"/>
        <v>0.491569654982613</v>
      </c>
      <c r="F7374" s="2">
        <f t="shared" si="233"/>
        <v>35163.8479412844</v>
      </c>
    </row>
    <row r="7375" spans="1:6">
      <c r="A7375" s="5">
        <v>0.678796109135321</v>
      </c>
      <c r="B7375" s="5">
        <v>18839.8846094392</v>
      </c>
      <c r="C7375" s="5">
        <v>1.18982236736881</v>
      </c>
      <c r="D7375" s="5">
        <v>54964.3111742662</v>
      </c>
      <c r="E7375" s="2">
        <f t="shared" si="232"/>
        <v>0.511026258233489</v>
      </c>
      <c r="F7375" s="2">
        <f t="shared" si="233"/>
        <v>36124.426564827</v>
      </c>
    </row>
    <row r="7376" spans="1:6">
      <c r="A7376" s="5">
        <v>0.668492581440606</v>
      </c>
      <c r="B7376" s="5">
        <v>17549.0154530692</v>
      </c>
      <c r="C7376" s="5">
        <v>1.16356210813687</v>
      </c>
      <c r="D7376" s="5">
        <v>53583.0601748844</v>
      </c>
      <c r="E7376" s="2">
        <f t="shared" si="232"/>
        <v>0.495069526696264</v>
      </c>
      <c r="F7376" s="2">
        <f t="shared" si="233"/>
        <v>36034.0447218152</v>
      </c>
    </row>
    <row r="7377" spans="1:6">
      <c r="A7377" s="5">
        <v>0.716621827456287</v>
      </c>
      <c r="B7377" s="5">
        <v>16941.9654664147</v>
      </c>
      <c r="C7377" s="5">
        <v>1.22486842636839</v>
      </c>
      <c r="D7377" s="5">
        <v>55960.275798859</v>
      </c>
      <c r="E7377" s="2">
        <f t="shared" si="232"/>
        <v>0.508246598912103</v>
      </c>
      <c r="F7377" s="2">
        <f t="shared" si="233"/>
        <v>39018.3103324443</v>
      </c>
    </row>
    <row r="7378" spans="1:6">
      <c r="A7378" s="5">
        <v>0.697342058085611</v>
      </c>
      <c r="B7378" s="5">
        <v>19042.6486199701</v>
      </c>
      <c r="C7378" s="5">
        <v>1.19540513615377</v>
      </c>
      <c r="D7378" s="5">
        <v>54984.4106671375</v>
      </c>
      <c r="E7378" s="2">
        <f t="shared" si="232"/>
        <v>0.498063078068159</v>
      </c>
      <c r="F7378" s="2">
        <f t="shared" si="233"/>
        <v>35941.7620471674</v>
      </c>
    </row>
    <row r="7379" spans="1:6">
      <c r="A7379" s="5">
        <v>0.717051664189562</v>
      </c>
      <c r="B7379" s="5">
        <v>18151.0840710811</v>
      </c>
      <c r="C7379" s="5">
        <v>1.27515322190035</v>
      </c>
      <c r="D7379" s="5">
        <v>55754.1436092625</v>
      </c>
      <c r="E7379" s="2">
        <f t="shared" si="232"/>
        <v>0.558101557710788</v>
      </c>
      <c r="F7379" s="2">
        <f t="shared" si="233"/>
        <v>37603.0595381814</v>
      </c>
    </row>
    <row r="7380" spans="1:6">
      <c r="A7380" s="5">
        <v>0.73319468514475</v>
      </c>
      <c r="B7380" s="5">
        <v>20259.998882855</v>
      </c>
      <c r="C7380" s="5">
        <v>1.31619917293933</v>
      </c>
      <c r="D7380" s="5">
        <v>58927.04244895</v>
      </c>
      <c r="E7380" s="2">
        <f t="shared" si="232"/>
        <v>0.58300448779458</v>
      </c>
      <c r="F7380" s="2">
        <f t="shared" si="233"/>
        <v>38667.043566095</v>
      </c>
    </row>
    <row r="7381" spans="1:6">
      <c r="A7381" s="5">
        <v>0.67058471046564</v>
      </c>
      <c r="B7381" s="5">
        <v>16366.8807620308</v>
      </c>
      <c r="C7381" s="5">
        <v>1.16888490089834</v>
      </c>
      <c r="D7381" s="5">
        <v>51593.6610072433</v>
      </c>
      <c r="E7381" s="2">
        <f t="shared" si="232"/>
        <v>0.4983001904327</v>
      </c>
      <c r="F7381" s="2">
        <f t="shared" si="233"/>
        <v>35226.7802452125</v>
      </c>
    </row>
    <row r="7382" spans="1:6">
      <c r="A7382" s="5">
        <v>0.723798774449041</v>
      </c>
      <c r="B7382" s="5">
        <v>15497.5002545855</v>
      </c>
      <c r="C7382" s="5">
        <v>1.25969717157296</v>
      </c>
      <c r="D7382" s="5">
        <v>51311.2235569695</v>
      </c>
      <c r="E7382" s="2">
        <f t="shared" si="232"/>
        <v>0.535898397123919</v>
      </c>
      <c r="F7382" s="2">
        <f t="shared" si="233"/>
        <v>35813.723302384</v>
      </c>
    </row>
    <row r="7383" spans="1:6">
      <c r="A7383" s="5">
        <v>0.70531953688843</v>
      </c>
      <c r="B7383" s="5">
        <v>21928.2125122365</v>
      </c>
      <c r="C7383" s="5">
        <v>1.2468137898212</v>
      </c>
      <c r="D7383" s="5">
        <v>62197.1746278073</v>
      </c>
      <c r="E7383" s="2">
        <f t="shared" si="232"/>
        <v>0.54149425293277</v>
      </c>
      <c r="F7383" s="2">
        <f t="shared" si="233"/>
        <v>40268.9621155708</v>
      </c>
    </row>
    <row r="7384" spans="1:6">
      <c r="A7384" s="5">
        <v>0.729671183350408</v>
      </c>
      <c r="B7384" s="5">
        <v>23589.4205078823</v>
      </c>
      <c r="C7384" s="5">
        <v>1.25186257474795</v>
      </c>
      <c r="D7384" s="5">
        <v>60434.7380543125</v>
      </c>
      <c r="E7384" s="2">
        <f t="shared" si="232"/>
        <v>0.522191391397542</v>
      </c>
      <c r="F7384" s="2">
        <f t="shared" si="233"/>
        <v>36845.3175464302</v>
      </c>
    </row>
    <row r="7385" spans="1:6">
      <c r="A7385" s="5">
        <v>0.673443500930447</v>
      </c>
      <c r="B7385" s="5">
        <v>26214.3362746762</v>
      </c>
      <c r="C7385" s="5">
        <v>1.15350887631424</v>
      </c>
      <c r="D7385" s="5">
        <v>68041.8711980518</v>
      </c>
      <c r="E7385" s="2">
        <f t="shared" si="232"/>
        <v>0.480065375383793</v>
      </c>
      <c r="F7385" s="2">
        <f t="shared" si="233"/>
        <v>41827.5349233756</v>
      </c>
    </row>
    <row r="7386" spans="1:6">
      <c r="A7386" s="5">
        <v>0.723459822054012</v>
      </c>
      <c r="B7386" s="5">
        <v>15435.4404739328</v>
      </c>
      <c r="C7386" s="5">
        <v>1.24709435142525</v>
      </c>
      <c r="D7386" s="5">
        <v>50794.2600628699</v>
      </c>
      <c r="E7386" s="2">
        <f t="shared" si="232"/>
        <v>0.523634529371238</v>
      </c>
      <c r="F7386" s="2">
        <f t="shared" si="233"/>
        <v>35358.8195889371</v>
      </c>
    </row>
    <row r="7387" spans="1:6">
      <c r="A7387" s="5">
        <v>0.730252919342862</v>
      </c>
      <c r="B7387" s="5">
        <v>23539.140217017</v>
      </c>
      <c r="C7387" s="5">
        <v>1.27218627184891</v>
      </c>
      <c r="D7387" s="5">
        <v>60077.4123692688</v>
      </c>
      <c r="E7387" s="2">
        <f t="shared" si="232"/>
        <v>0.541933352506048</v>
      </c>
      <c r="F7387" s="2">
        <f t="shared" si="233"/>
        <v>36538.2721522518</v>
      </c>
    </row>
    <row r="7388" spans="1:6">
      <c r="A7388" s="5">
        <v>0.712896771520557</v>
      </c>
      <c r="B7388" s="5">
        <v>22127.4206705861</v>
      </c>
      <c r="C7388" s="5">
        <v>1.194490979579</v>
      </c>
      <c r="D7388" s="5">
        <v>57068.6289233188</v>
      </c>
      <c r="E7388" s="2">
        <f t="shared" si="232"/>
        <v>0.481594208058443</v>
      </c>
      <c r="F7388" s="2">
        <f t="shared" si="233"/>
        <v>34941.2082527327</v>
      </c>
    </row>
    <row r="7389" spans="1:6">
      <c r="A7389" s="5">
        <v>0.74661772427708</v>
      </c>
      <c r="B7389" s="5">
        <v>19741.6507573979</v>
      </c>
      <c r="C7389" s="5">
        <v>1.29817963188707</v>
      </c>
      <c r="D7389" s="5">
        <v>55803.3311900636</v>
      </c>
      <c r="E7389" s="2">
        <f t="shared" si="232"/>
        <v>0.55156190760999</v>
      </c>
      <c r="F7389" s="2">
        <f t="shared" si="233"/>
        <v>36061.6804326657</v>
      </c>
    </row>
    <row r="7390" spans="1:6">
      <c r="A7390" s="5">
        <v>0.690074594860275</v>
      </c>
      <c r="B7390" s="5">
        <v>19089.3999366806</v>
      </c>
      <c r="C7390" s="5">
        <v>1.20828739434858</v>
      </c>
      <c r="D7390" s="5">
        <v>57671.2157684129</v>
      </c>
      <c r="E7390" s="2">
        <f t="shared" si="232"/>
        <v>0.518212799488305</v>
      </c>
      <c r="F7390" s="2">
        <f t="shared" si="233"/>
        <v>38581.8158317323</v>
      </c>
    </row>
    <row r="7391" spans="1:6">
      <c r="A7391" s="5">
        <v>0.682465041083107</v>
      </c>
      <c r="B7391" s="5">
        <v>20210.7975571321</v>
      </c>
      <c r="C7391" s="5">
        <v>1.17645478933234</v>
      </c>
      <c r="D7391" s="5">
        <v>58263.6757850201</v>
      </c>
      <c r="E7391" s="2">
        <f t="shared" si="232"/>
        <v>0.493989748249233</v>
      </c>
      <c r="F7391" s="2">
        <f t="shared" si="233"/>
        <v>38052.878227888</v>
      </c>
    </row>
    <row r="7392" spans="1:6">
      <c r="A7392" s="5">
        <v>0.704097696007504</v>
      </c>
      <c r="B7392" s="5">
        <v>18834.9129856519</v>
      </c>
      <c r="C7392" s="5">
        <v>1.23767473707315</v>
      </c>
      <c r="D7392" s="5">
        <v>55329.9307684958</v>
      </c>
      <c r="E7392" s="2">
        <f t="shared" si="232"/>
        <v>0.533577041065646</v>
      </c>
      <c r="F7392" s="2">
        <f t="shared" si="233"/>
        <v>36495.0177828439</v>
      </c>
    </row>
    <row r="7393" spans="1:6">
      <c r="A7393" s="5">
        <v>0.732095854145112</v>
      </c>
      <c r="B7393" s="5">
        <v>20815.8225318578</v>
      </c>
      <c r="C7393" s="5">
        <v>1.25892154255332</v>
      </c>
      <c r="D7393" s="5">
        <v>57125.1393746599</v>
      </c>
      <c r="E7393" s="2">
        <f t="shared" si="232"/>
        <v>0.526825688408208</v>
      </c>
      <c r="F7393" s="2">
        <f t="shared" si="233"/>
        <v>36309.3168428021</v>
      </c>
    </row>
    <row r="7394" spans="1:6">
      <c r="A7394" s="5">
        <v>0.704287867256333</v>
      </c>
      <c r="B7394" s="5">
        <v>19783.8900919377</v>
      </c>
      <c r="C7394" s="5">
        <v>1.23630450819436</v>
      </c>
      <c r="D7394" s="5">
        <v>57599.4937956683</v>
      </c>
      <c r="E7394" s="2">
        <f t="shared" si="232"/>
        <v>0.532016640938027</v>
      </c>
      <c r="F7394" s="2">
        <f t="shared" si="233"/>
        <v>37815.6037037306</v>
      </c>
    </row>
    <row r="7395" spans="1:6">
      <c r="A7395" s="5">
        <v>0.677266475820854</v>
      </c>
      <c r="B7395" s="5">
        <v>22518.9291526446</v>
      </c>
      <c r="C7395" s="5">
        <v>1.17622677309347</v>
      </c>
      <c r="D7395" s="5">
        <v>62245.9366937381</v>
      </c>
      <c r="E7395" s="2">
        <f t="shared" si="232"/>
        <v>0.498960297272616</v>
      </c>
      <c r="F7395" s="2">
        <f t="shared" si="233"/>
        <v>39727.0075410935</v>
      </c>
    </row>
    <row r="7396" spans="1:6">
      <c r="A7396" s="5">
        <v>0.683124013153808</v>
      </c>
      <c r="B7396" s="5">
        <v>17395.2604842453</v>
      </c>
      <c r="C7396" s="5">
        <v>1.16904180959465</v>
      </c>
      <c r="D7396" s="5">
        <v>52452.5966347807</v>
      </c>
      <c r="E7396" s="2">
        <f t="shared" si="232"/>
        <v>0.485917796440842</v>
      </c>
      <c r="F7396" s="2">
        <f t="shared" si="233"/>
        <v>35057.3361505354</v>
      </c>
    </row>
    <row r="7397" spans="1:6">
      <c r="A7397" s="5">
        <v>0.708960589766998</v>
      </c>
      <c r="B7397" s="5">
        <v>16445.525508488</v>
      </c>
      <c r="C7397" s="5">
        <v>1.25247151308501</v>
      </c>
      <c r="D7397" s="5">
        <v>52724.2236448241</v>
      </c>
      <c r="E7397" s="2">
        <f t="shared" si="232"/>
        <v>0.543510923318012</v>
      </c>
      <c r="F7397" s="2">
        <f t="shared" si="233"/>
        <v>36278.6981363361</v>
      </c>
    </row>
    <row r="7398" spans="1:6">
      <c r="A7398" s="5">
        <v>0.658587571195575</v>
      </c>
      <c r="B7398" s="5">
        <v>16280.2411183708</v>
      </c>
      <c r="C7398" s="5">
        <v>1.15560553233239</v>
      </c>
      <c r="D7398" s="5">
        <v>52114.9032901324</v>
      </c>
      <c r="E7398" s="2">
        <f t="shared" si="232"/>
        <v>0.497017961136815</v>
      </c>
      <c r="F7398" s="2">
        <f t="shared" si="233"/>
        <v>35834.6621717616</v>
      </c>
    </row>
    <row r="7399" spans="1:6">
      <c r="A7399" s="5">
        <v>0.662107783424743</v>
      </c>
      <c r="B7399" s="5">
        <v>18530.9148401714</v>
      </c>
      <c r="C7399" s="5">
        <v>1.13475174461676</v>
      </c>
      <c r="D7399" s="5">
        <v>53133.4645705258</v>
      </c>
      <c r="E7399" s="2">
        <f t="shared" si="232"/>
        <v>0.472643961192017</v>
      </c>
      <c r="F7399" s="2">
        <f t="shared" si="233"/>
        <v>34602.5497303544</v>
      </c>
    </row>
    <row r="7400" spans="1:6">
      <c r="A7400" s="5">
        <v>0.710323581523759</v>
      </c>
      <c r="B7400" s="5">
        <v>18238.8753747968</v>
      </c>
      <c r="C7400" s="5">
        <v>1.24789882307043</v>
      </c>
      <c r="D7400" s="5">
        <v>54099.5500298841</v>
      </c>
      <c r="E7400" s="2">
        <f t="shared" si="232"/>
        <v>0.537575241546671</v>
      </c>
      <c r="F7400" s="2">
        <f t="shared" si="233"/>
        <v>35860.6746550873</v>
      </c>
    </row>
    <row r="7401" spans="1:6">
      <c r="A7401" s="5">
        <v>0.697503053321513</v>
      </c>
      <c r="B7401" s="5">
        <v>14983.5722332515</v>
      </c>
      <c r="C7401" s="5">
        <v>1.23013706295727</v>
      </c>
      <c r="D7401" s="5">
        <v>51517.4402776317</v>
      </c>
      <c r="E7401" s="2">
        <f t="shared" si="232"/>
        <v>0.532634009635757</v>
      </c>
      <c r="F7401" s="2">
        <f t="shared" si="233"/>
        <v>36533.8680443802</v>
      </c>
    </row>
    <row r="7402" spans="1:6">
      <c r="A7402" s="5">
        <v>0.70595723057128</v>
      </c>
      <c r="B7402" s="5">
        <v>14850.5390696958</v>
      </c>
      <c r="C7402" s="5">
        <v>1.21655363829222</v>
      </c>
      <c r="D7402" s="5">
        <v>49677.2189097595</v>
      </c>
      <c r="E7402" s="2">
        <f t="shared" si="232"/>
        <v>0.51059640772094</v>
      </c>
      <c r="F7402" s="2">
        <f t="shared" si="233"/>
        <v>34826.6798400637</v>
      </c>
    </row>
    <row r="7403" spans="1:6">
      <c r="A7403" s="5">
        <v>0.691215010563892</v>
      </c>
      <c r="B7403" s="5">
        <v>18497.9781778183</v>
      </c>
      <c r="C7403" s="5">
        <v>1.20967324460368</v>
      </c>
      <c r="D7403" s="5">
        <v>55601.6099221028</v>
      </c>
      <c r="E7403" s="2">
        <f t="shared" si="232"/>
        <v>0.518458234039788</v>
      </c>
      <c r="F7403" s="2">
        <f t="shared" si="233"/>
        <v>37103.6317442845</v>
      </c>
    </row>
    <row r="7404" spans="1:6">
      <c r="A7404" s="5">
        <v>0.672668073710353</v>
      </c>
      <c r="B7404" s="5">
        <v>21668.3026438845</v>
      </c>
      <c r="C7404" s="5">
        <v>1.13865380082277</v>
      </c>
      <c r="D7404" s="5">
        <v>57946.0311475138</v>
      </c>
      <c r="E7404" s="2">
        <f t="shared" si="232"/>
        <v>0.465985727112417</v>
      </c>
      <c r="F7404" s="2">
        <f t="shared" si="233"/>
        <v>36277.7285036293</v>
      </c>
    </row>
    <row r="7405" spans="1:6">
      <c r="A7405" s="5">
        <v>0.734892915021385</v>
      </c>
      <c r="B7405" s="5">
        <v>18844.2326540193</v>
      </c>
      <c r="C7405" s="5">
        <v>1.2604196925781</v>
      </c>
      <c r="D7405" s="5">
        <v>55492.8716116664</v>
      </c>
      <c r="E7405" s="2">
        <f t="shared" si="232"/>
        <v>0.525526777556715</v>
      </c>
      <c r="F7405" s="2">
        <f t="shared" si="233"/>
        <v>36648.6389576471</v>
      </c>
    </row>
    <row r="7406" spans="1:6">
      <c r="A7406" s="5">
        <v>0.739991088154887</v>
      </c>
      <c r="B7406" s="5">
        <v>17598.8911329541</v>
      </c>
      <c r="C7406" s="5">
        <v>1.27065653390463</v>
      </c>
      <c r="D7406" s="5">
        <v>54549.4677022708</v>
      </c>
      <c r="E7406" s="2">
        <f t="shared" si="232"/>
        <v>0.530665445749743</v>
      </c>
      <c r="F7406" s="2">
        <f t="shared" si="233"/>
        <v>36950.5765693167</v>
      </c>
    </row>
    <row r="7407" spans="1:6">
      <c r="A7407" s="5">
        <v>0.680649657958783</v>
      </c>
      <c r="B7407" s="5">
        <v>16702.9997517065</v>
      </c>
      <c r="C7407" s="5">
        <v>1.17196302500295</v>
      </c>
      <c r="D7407" s="5">
        <v>52540.3061782821</v>
      </c>
      <c r="E7407" s="2">
        <f t="shared" si="232"/>
        <v>0.491313367044167</v>
      </c>
      <c r="F7407" s="2">
        <f t="shared" si="233"/>
        <v>35837.3064265756</v>
      </c>
    </row>
    <row r="7408" spans="1:6">
      <c r="A7408" s="5">
        <v>0.714384241231873</v>
      </c>
      <c r="B7408" s="5">
        <v>16280.9570156529</v>
      </c>
      <c r="C7408" s="5">
        <v>1.23780597764216</v>
      </c>
      <c r="D7408" s="5">
        <v>52801.7521615552</v>
      </c>
      <c r="E7408" s="2">
        <f t="shared" si="232"/>
        <v>0.523421736410287</v>
      </c>
      <c r="F7408" s="2">
        <f t="shared" si="233"/>
        <v>36520.7951459023</v>
      </c>
    </row>
    <row r="7409" spans="1:6">
      <c r="A7409" s="5">
        <v>0.70601428392613</v>
      </c>
      <c r="B7409" s="5">
        <v>24261.6352980967</v>
      </c>
      <c r="C7409" s="5">
        <v>1.23425917047931</v>
      </c>
      <c r="D7409" s="5">
        <v>64095.4144191212</v>
      </c>
      <c r="E7409" s="2">
        <f t="shared" si="232"/>
        <v>0.52824488655318</v>
      </c>
      <c r="F7409" s="2">
        <f t="shared" si="233"/>
        <v>39833.7791210245</v>
      </c>
    </row>
    <row r="7410" spans="1:6">
      <c r="A7410" s="5">
        <v>0.7231608739952</v>
      </c>
      <c r="B7410" s="5">
        <v>21385.5037678214</v>
      </c>
      <c r="C7410" s="5">
        <v>1.28665345758413</v>
      </c>
      <c r="D7410" s="5">
        <v>60593.2705225957</v>
      </c>
      <c r="E7410" s="2">
        <f t="shared" si="232"/>
        <v>0.56349258358893</v>
      </c>
      <c r="F7410" s="2">
        <f t="shared" si="233"/>
        <v>39207.7667547743</v>
      </c>
    </row>
    <row r="7411" spans="1:6">
      <c r="A7411" s="5">
        <v>0.701473049530268</v>
      </c>
      <c r="B7411" s="5">
        <v>19148.1380002134</v>
      </c>
      <c r="C7411" s="5">
        <v>1.21530626197171</v>
      </c>
      <c r="D7411" s="5">
        <v>52734.5724823381</v>
      </c>
      <c r="E7411" s="2">
        <f t="shared" si="232"/>
        <v>0.513833212441442</v>
      </c>
      <c r="F7411" s="2">
        <f t="shared" si="233"/>
        <v>33586.4344821247</v>
      </c>
    </row>
    <row r="7412" spans="1:6">
      <c r="A7412" s="5">
        <v>0.732049067036149</v>
      </c>
      <c r="B7412" s="5">
        <v>19342.5714345418</v>
      </c>
      <c r="C7412" s="5">
        <v>1.29487861419559</v>
      </c>
      <c r="D7412" s="5">
        <v>57805.5636807575</v>
      </c>
      <c r="E7412" s="2">
        <f t="shared" si="232"/>
        <v>0.562829547159441</v>
      </c>
      <c r="F7412" s="2">
        <f t="shared" si="233"/>
        <v>38462.9922462157</v>
      </c>
    </row>
    <row r="7413" spans="1:6">
      <c r="A7413" s="5">
        <v>0.71616837816586</v>
      </c>
      <c r="B7413" s="5">
        <v>19404.3538495823</v>
      </c>
      <c r="C7413" s="5">
        <v>1.22780413768873</v>
      </c>
      <c r="D7413" s="5">
        <v>57350.0986504387</v>
      </c>
      <c r="E7413" s="2">
        <f t="shared" si="232"/>
        <v>0.51163575952287</v>
      </c>
      <c r="F7413" s="2">
        <f t="shared" si="233"/>
        <v>37945.7448008564</v>
      </c>
    </row>
    <row r="7414" spans="1:6">
      <c r="A7414" s="5">
        <v>0.734508828051166</v>
      </c>
      <c r="B7414" s="5">
        <v>16888.6964488512</v>
      </c>
      <c r="C7414" s="5">
        <v>1.29028886937429</v>
      </c>
      <c r="D7414" s="5">
        <v>52053.8230917421</v>
      </c>
      <c r="E7414" s="2">
        <f t="shared" si="232"/>
        <v>0.555780041323124</v>
      </c>
      <c r="F7414" s="2">
        <f t="shared" si="233"/>
        <v>35165.1266428909</v>
      </c>
    </row>
    <row r="7415" spans="1:6">
      <c r="A7415" s="5">
        <v>0.625221711135379</v>
      </c>
      <c r="B7415" s="5">
        <v>24598.6774526901</v>
      </c>
      <c r="C7415" s="5">
        <v>1.08146757722278</v>
      </c>
      <c r="D7415" s="5">
        <v>61793.6126563865</v>
      </c>
      <c r="E7415" s="2">
        <f t="shared" si="232"/>
        <v>0.456245866087401</v>
      </c>
      <c r="F7415" s="2">
        <f t="shared" si="233"/>
        <v>37194.9352036964</v>
      </c>
    </row>
    <row r="7416" spans="1:6">
      <c r="A7416" s="5">
        <v>0.677810419113888</v>
      </c>
      <c r="B7416" s="5">
        <v>19385.4778941092</v>
      </c>
      <c r="C7416" s="5">
        <v>1.17929200375433</v>
      </c>
      <c r="D7416" s="5">
        <v>59598.0789602911</v>
      </c>
      <c r="E7416" s="2">
        <f t="shared" si="232"/>
        <v>0.501481584640442</v>
      </c>
      <c r="F7416" s="2">
        <f t="shared" si="233"/>
        <v>40212.6010661819</v>
      </c>
    </row>
    <row r="7417" spans="1:6">
      <c r="A7417" s="5">
        <v>0.694833998987884</v>
      </c>
      <c r="B7417" s="5">
        <v>17952.227473298</v>
      </c>
      <c r="C7417" s="5">
        <v>1.22462326571748</v>
      </c>
      <c r="D7417" s="5">
        <v>54524.8246935947</v>
      </c>
      <c r="E7417" s="2">
        <f t="shared" si="232"/>
        <v>0.529789266729596</v>
      </c>
      <c r="F7417" s="2">
        <f t="shared" si="233"/>
        <v>36572.5972202967</v>
      </c>
    </row>
    <row r="7418" spans="1:6">
      <c r="A7418" s="5">
        <v>0.671461405861192</v>
      </c>
      <c r="B7418" s="5">
        <v>25875.5928872547</v>
      </c>
      <c r="C7418" s="5">
        <v>1.1646163176411</v>
      </c>
      <c r="D7418" s="5">
        <v>66871.9200065123</v>
      </c>
      <c r="E7418" s="2">
        <f t="shared" si="232"/>
        <v>0.493154911779908</v>
      </c>
      <c r="F7418" s="2">
        <f t="shared" si="233"/>
        <v>40996.3271192576</v>
      </c>
    </row>
    <row r="7419" spans="1:6">
      <c r="A7419" s="5">
        <v>0.714009535978921</v>
      </c>
      <c r="B7419" s="5">
        <v>20796.1805864807</v>
      </c>
      <c r="C7419" s="5">
        <v>1.26271482084332</v>
      </c>
      <c r="D7419" s="5">
        <v>58932.8620557505</v>
      </c>
      <c r="E7419" s="2">
        <f t="shared" si="232"/>
        <v>0.548705284864399</v>
      </c>
      <c r="F7419" s="2">
        <f t="shared" si="233"/>
        <v>38136.6814692698</v>
      </c>
    </row>
    <row r="7420" spans="1:6">
      <c r="A7420" s="5">
        <v>0.696979711190679</v>
      </c>
      <c r="B7420" s="5">
        <v>20505.7582213994</v>
      </c>
      <c r="C7420" s="5">
        <v>1.16952019583843</v>
      </c>
      <c r="D7420" s="5">
        <v>57770.2622943709</v>
      </c>
      <c r="E7420" s="2">
        <f t="shared" si="232"/>
        <v>0.472540484647751</v>
      </c>
      <c r="F7420" s="2">
        <f t="shared" si="233"/>
        <v>37264.5040729715</v>
      </c>
    </row>
    <row r="7421" spans="1:6">
      <c r="A7421" s="5">
        <v>0.705010520923305</v>
      </c>
      <c r="B7421" s="5">
        <v>20754.8611309777</v>
      </c>
      <c r="C7421" s="5">
        <v>1.2159867399948</v>
      </c>
      <c r="D7421" s="5">
        <v>60068.8303857307</v>
      </c>
      <c r="E7421" s="2">
        <f t="shared" si="232"/>
        <v>0.510976219071495</v>
      </c>
      <c r="F7421" s="2">
        <f t="shared" si="233"/>
        <v>39313.969254753</v>
      </c>
    </row>
    <row r="7422" spans="1:6">
      <c r="A7422" s="5">
        <v>0.681069223676107</v>
      </c>
      <c r="B7422" s="5">
        <v>20009.0897424671</v>
      </c>
      <c r="C7422" s="5">
        <v>1.19139067270899</v>
      </c>
      <c r="D7422" s="5">
        <v>57197.047964815</v>
      </c>
      <c r="E7422" s="2">
        <f t="shared" si="232"/>
        <v>0.510321449032883</v>
      </c>
      <c r="F7422" s="2">
        <f t="shared" si="233"/>
        <v>37187.9582223479</v>
      </c>
    </row>
    <row r="7423" spans="1:6">
      <c r="A7423" s="5">
        <v>0.738714663416881</v>
      </c>
      <c r="B7423" s="5">
        <v>19995.4210343169</v>
      </c>
      <c r="C7423" s="5">
        <v>1.27803793787087</v>
      </c>
      <c r="D7423" s="5">
        <v>58123.9130245341</v>
      </c>
      <c r="E7423" s="2">
        <f t="shared" si="232"/>
        <v>0.539323274453989</v>
      </c>
      <c r="F7423" s="2">
        <f t="shared" si="233"/>
        <v>38128.4919902172</v>
      </c>
    </row>
    <row r="7424" spans="1:6">
      <c r="A7424" s="5">
        <v>0.700032968053048</v>
      </c>
      <c r="B7424" s="5">
        <v>20653.4384391822</v>
      </c>
      <c r="C7424" s="5">
        <v>1.25871987375356</v>
      </c>
      <c r="D7424" s="5">
        <v>60411.6863558404</v>
      </c>
      <c r="E7424" s="2">
        <f t="shared" si="232"/>
        <v>0.558686905700512</v>
      </c>
      <c r="F7424" s="2">
        <f t="shared" si="233"/>
        <v>39758.2479166582</v>
      </c>
    </row>
    <row r="7425" spans="1:6">
      <c r="A7425" s="5">
        <v>0.674841441624649</v>
      </c>
      <c r="B7425" s="5">
        <v>18547.181931129</v>
      </c>
      <c r="C7425" s="5">
        <v>1.18792851328093</v>
      </c>
      <c r="D7425" s="5">
        <v>55065.0744925537</v>
      </c>
      <c r="E7425" s="2">
        <f t="shared" si="232"/>
        <v>0.513087071656281</v>
      </c>
      <c r="F7425" s="2">
        <f t="shared" si="233"/>
        <v>36517.8925614247</v>
      </c>
    </row>
    <row r="7426" spans="1:6">
      <c r="A7426" s="5">
        <v>0.678429781652108</v>
      </c>
      <c r="B7426" s="5">
        <v>20855.0867577688</v>
      </c>
      <c r="C7426" s="5">
        <v>1.1848790756697</v>
      </c>
      <c r="D7426" s="5">
        <v>59017.833982869</v>
      </c>
      <c r="E7426" s="2">
        <f t="shared" si="232"/>
        <v>0.506449294017592</v>
      </c>
      <c r="F7426" s="2">
        <f t="shared" si="233"/>
        <v>38162.7472251002</v>
      </c>
    </row>
    <row r="7427" spans="1:6">
      <c r="A7427" s="5">
        <v>0.723842426097651</v>
      </c>
      <c r="B7427" s="5">
        <v>16767.4380789274</v>
      </c>
      <c r="C7427" s="5">
        <v>1.25966114002566</v>
      </c>
      <c r="D7427" s="5">
        <v>52357.2261330927</v>
      </c>
      <c r="E7427" s="2">
        <f t="shared" si="232"/>
        <v>0.535818713928009</v>
      </c>
      <c r="F7427" s="2">
        <f t="shared" si="233"/>
        <v>35589.7880541653</v>
      </c>
    </row>
    <row r="7428" spans="1:6">
      <c r="A7428" s="5">
        <v>0.732417041513333</v>
      </c>
      <c r="B7428" s="5">
        <v>19186.9556604346</v>
      </c>
      <c r="C7428" s="5">
        <v>1.28310632275045</v>
      </c>
      <c r="D7428" s="5">
        <v>55873.3226115369</v>
      </c>
      <c r="E7428" s="2">
        <f t="shared" ref="E7428:E7491" si="234">C7428-A7428</f>
        <v>0.550689281237117</v>
      </c>
      <c r="F7428" s="2">
        <f t="shared" ref="F7428:F7491" si="235">D7428-B7428</f>
        <v>36686.3669511023</v>
      </c>
    </row>
    <row r="7429" spans="1:6">
      <c r="A7429" s="5">
        <v>0.712917629423561</v>
      </c>
      <c r="B7429" s="5">
        <v>17940.4714129428</v>
      </c>
      <c r="C7429" s="5">
        <v>1.221667190443</v>
      </c>
      <c r="D7429" s="5">
        <v>54565.5715323729</v>
      </c>
      <c r="E7429" s="2">
        <f t="shared" si="234"/>
        <v>0.508749561019439</v>
      </c>
      <c r="F7429" s="2">
        <f t="shared" si="235"/>
        <v>36625.1001194301</v>
      </c>
    </row>
    <row r="7430" spans="1:6">
      <c r="A7430" s="5">
        <v>0.746042516990956</v>
      </c>
      <c r="B7430" s="5">
        <v>23804.9978231021</v>
      </c>
      <c r="C7430" s="5">
        <v>1.30066312364177</v>
      </c>
      <c r="D7430" s="5">
        <v>62520.9570187237</v>
      </c>
      <c r="E7430" s="2">
        <f t="shared" si="234"/>
        <v>0.554620606650814</v>
      </c>
      <c r="F7430" s="2">
        <f t="shared" si="235"/>
        <v>38715.9591956216</v>
      </c>
    </row>
    <row r="7431" spans="1:6">
      <c r="A7431" s="5">
        <v>0.699571238874038</v>
      </c>
      <c r="B7431" s="5">
        <v>21129.086054183</v>
      </c>
      <c r="C7431" s="5">
        <v>1.21555773660502</v>
      </c>
      <c r="D7431" s="5">
        <v>58588.0566195605</v>
      </c>
      <c r="E7431" s="2">
        <f t="shared" si="234"/>
        <v>0.515986497730982</v>
      </c>
      <c r="F7431" s="2">
        <f t="shared" si="235"/>
        <v>37458.9705653775</v>
      </c>
    </row>
    <row r="7432" spans="1:6">
      <c r="A7432" s="5">
        <v>0.73420506362086</v>
      </c>
      <c r="B7432" s="5">
        <v>14441.8012459079</v>
      </c>
      <c r="C7432" s="5">
        <v>1.25773746192649</v>
      </c>
      <c r="D7432" s="5">
        <v>49427.2853747027</v>
      </c>
      <c r="E7432" s="2">
        <f t="shared" si="234"/>
        <v>0.52353239830563</v>
      </c>
      <c r="F7432" s="2">
        <f t="shared" si="235"/>
        <v>34985.4841287948</v>
      </c>
    </row>
    <row r="7433" spans="1:6">
      <c r="A7433" s="5">
        <v>0.73888565990032</v>
      </c>
      <c r="B7433" s="5">
        <v>16628.6796602566</v>
      </c>
      <c r="C7433" s="5">
        <v>1.27608498760073</v>
      </c>
      <c r="D7433" s="5">
        <v>53502.7148042639</v>
      </c>
      <c r="E7433" s="2">
        <f t="shared" si="234"/>
        <v>0.53719932770041</v>
      </c>
      <c r="F7433" s="2">
        <f t="shared" si="235"/>
        <v>36874.0351440073</v>
      </c>
    </row>
    <row r="7434" spans="1:6">
      <c r="A7434" s="5">
        <v>0.731972540601031</v>
      </c>
      <c r="B7434" s="5">
        <v>15009.4084428849</v>
      </c>
      <c r="C7434" s="5">
        <v>1.28682340317903</v>
      </c>
      <c r="D7434" s="5">
        <v>51754.3170873316</v>
      </c>
      <c r="E7434" s="2">
        <f t="shared" si="234"/>
        <v>0.554850862577999</v>
      </c>
      <c r="F7434" s="2">
        <f t="shared" si="235"/>
        <v>36744.9086444467</v>
      </c>
    </row>
    <row r="7435" spans="1:6">
      <c r="A7435" s="5">
        <v>0.675861380826855</v>
      </c>
      <c r="B7435" s="5">
        <v>17840.9986403102</v>
      </c>
      <c r="C7435" s="5">
        <v>1.15692425917961</v>
      </c>
      <c r="D7435" s="5">
        <v>55260.9553162771</v>
      </c>
      <c r="E7435" s="2">
        <f t="shared" si="234"/>
        <v>0.481062878352755</v>
      </c>
      <c r="F7435" s="2">
        <f t="shared" si="235"/>
        <v>37419.9566759669</v>
      </c>
    </row>
    <row r="7436" spans="1:6">
      <c r="A7436" s="5">
        <v>0.639233033996765</v>
      </c>
      <c r="B7436" s="5">
        <v>16459.7227014942</v>
      </c>
      <c r="C7436" s="5">
        <v>1.10602068700419</v>
      </c>
      <c r="D7436" s="5">
        <v>52447.3621041639</v>
      </c>
      <c r="E7436" s="2">
        <f t="shared" si="234"/>
        <v>0.466787653007425</v>
      </c>
      <c r="F7436" s="2">
        <f t="shared" si="235"/>
        <v>35987.6394026697</v>
      </c>
    </row>
    <row r="7437" spans="1:6">
      <c r="A7437" s="5">
        <v>0.672942288372407</v>
      </c>
      <c r="B7437" s="5">
        <v>22060.6050557358</v>
      </c>
      <c r="C7437" s="5">
        <v>1.1817001277786</v>
      </c>
      <c r="D7437" s="5">
        <v>59622.143091979</v>
      </c>
      <c r="E7437" s="2">
        <f t="shared" si="234"/>
        <v>0.508757839406193</v>
      </c>
      <c r="F7437" s="2">
        <f t="shared" si="235"/>
        <v>37561.5380362432</v>
      </c>
    </row>
    <row r="7438" spans="1:6">
      <c r="A7438" s="5">
        <v>0.704958499776949</v>
      </c>
      <c r="B7438" s="5">
        <v>17846.1841779164</v>
      </c>
      <c r="C7438" s="5">
        <v>1.23524781113503</v>
      </c>
      <c r="D7438" s="5">
        <v>54352.1081333873</v>
      </c>
      <c r="E7438" s="2">
        <f t="shared" si="234"/>
        <v>0.530289311358081</v>
      </c>
      <c r="F7438" s="2">
        <f t="shared" si="235"/>
        <v>36505.9239554709</v>
      </c>
    </row>
    <row r="7439" spans="1:6">
      <c r="A7439" s="5">
        <v>0.725901370224732</v>
      </c>
      <c r="B7439" s="5">
        <v>22133.9697185899</v>
      </c>
      <c r="C7439" s="5">
        <v>1.24345727878735</v>
      </c>
      <c r="D7439" s="5">
        <v>58240.9440105622</v>
      </c>
      <c r="E7439" s="2">
        <f t="shared" si="234"/>
        <v>0.517555908562618</v>
      </c>
      <c r="F7439" s="2">
        <f t="shared" si="235"/>
        <v>36106.9742919723</v>
      </c>
    </row>
    <row r="7440" spans="1:6">
      <c r="A7440" s="5">
        <v>0.649742475035189</v>
      </c>
      <c r="B7440" s="5">
        <v>19997.7224479011</v>
      </c>
      <c r="C7440" s="5">
        <v>1.11541410989247</v>
      </c>
      <c r="D7440" s="5">
        <v>57912.3628158513</v>
      </c>
      <c r="E7440" s="2">
        <f t="shared" si="234"/>
        <v>0.465671634857281</v>
      </c>
      <c r="F7440" s="2">
        <f t="shared" si="235"/>
        <v>37914.6403679502</v>
      </c>
    </row>
    <row r="7441" spans="1:6">
      <c r="A7441" s="5">
        <v>0.692911561761937</v>
      </c>
      <c r="B7441" s="5">
        <v>21441.4435712062</v>
      </c>
      <c r="C7441" s="5">
        <v>1.20707186333409</v>
      </c>
      <c r="D7441" s="5">
        <v>61323.0440060541</v>
      </c>
      <c r="E7441" s="2">
        <f t="shared" si="234"/>
        <v>0.514160301572153</v>
      </c>
      <c r="F7441" s="2">
        <f t="shared" si="235"/>
        <v>39881.6004348479</v>
      </c>
    </row>
    <row r="7442" spans="1:6">
      <c r="A7442" s="5">
        <v>0.709298825332944</v>
      </c>
      <c r="B7442" s="5">
        <v>20070.1091279507</v>
      </c>
      <c r="C7442" s="5">
        <v>1.23513992754324</v>
      </c>
      <c r="D7442" s="5">
        <v>57646.1216627624</v>
      </c>
      <c r="E7442" s="2">
        <f t="shared" si="234"/>
        <v>0.525841102210296</v>
      </c>
      <c r="F7442" s="2">
        <f t="shared" si="235"/>
        <v>37576.0125348117</v>
      </c>
    </row>
    <row r="7443" spans="1:6">
      <c r="A7443" s="5">
        <v>0.765434017573299</v>
      </c>
      <c r="B7443" s="5">
        <v>20533.5839265154</v>
      </c>
      <c r="C7443" s="5">
        <v>1.32328881349229</v>
      </c>
      <c r="D7443" s="5">
        <v>57188.0935068181</v>
      </c>
      <c r="E7443" s="2">
        <f t="shared" si="234"/>
        <v>0.557854795918991</v>
      </c>
      <c r="F7443" s="2">
        <f t="shared" si="235"/>
        <v>36654.5095803027</v>
      </c>
    </row>
    <row r="7444" spans="1:6">
      <c r="A7444" s="5">
        <v>0.653200290624916</v>
      </c>
      <c r="B7444" s="5">
        <v>18162.4439797496</v>
      </c>
      <c r="C7444" s="5">
        <v>1.15125990749168</v>
      </c>
      <c r="D7444" s="5">
        <v>55529.2406563823</v>
      </c>
      <c r="E7444" s="2">
        <f t="shared" si="234"/>
        <v>0.498059616866764</v>
      </c>
      <c r="F7444" s="2">
        <f t="shared" si="235"/>
        <v>37366.7966766327</v>
      </c>
    </row>
    <row r="7445" spans="1:6">
      <c r="A7445" s="5">
        <v>0.701209539965971</v>
      </c>
      <c r="B7445" s="5">
        <v>16132.2821670661</v>
      </c>
      <c r="C7445" s="5">
        <v>1.20801397399951</v>
      </c>
      <c r="D7445" s="5">
        <v>51817.9213779029</v>
      </c>
      <c r="E7445" s="2">
        <f t="shared" si="234"/>
        <v>0.506804434033539</v>
      </c>
      <c r="F7445" s="2">
        <f t="shared" si="235"/>
        <v>35685.6392108368</v>
      </c>
    </row>
    <row r="7446" spans="1:6">
      <c r="A7446" s="5">
        <v>0.677551518596823</v>
      </c>
      <c r="B7446" s="5">
        <v>20174.1951769551</v>
      </c>
      <c r="C7446" s="5">
        <v>1.18553065073993</v>
      </c>
      <c r="D7446" s="5">
        <v>59814.9176201075</v>
      </c>
      <c r="E7446" s="2">
        <f t="shared" si="234"/>
        <v>0.507979132143107</v>
      </c>
      <c r="F7446" s="2">
        <f t="shared" si="235"/>
        <v>39640.7224431524</v>
      </c>
    </row>
    <row r="7447" spans="1:6">
      <c r="A7447" s="5">
        <v>0.674955252694804</v>
      </c>
      <c r="B7447" s="5">
        <v>21200.2067228917</v>
      </c>
      <c r="C7447" s="5">
        <v>1.18127017637574</v>
      </c>
      <c r="D7447" s="5">
        <v>58872.3483783783</v>
      </c>
      <c r="E7447" s="2">
        <f t="shared" si="234"/>
        <v>0.506314923680936</v>
      </c>
      <c r="F7447" s="2">
        <f t="shared" si="235"/>
        <v>37672.1416554866</v>
      </c>
    </row>
    <row r="7448" spans="1:6">
      <c r="A7448" s="5">
        <v>0.669311032463691</v>
      </c>
      <c r="B7448" s="5">
        <v>15989.7799564471</v>
      </c>
      <c r="C7448" s="5">
        <v>1.14750863174166</v>
      </c>
      <c r="D7448" s="5">
        <v>52643.511609241</v>
      </c>
      <c r="E7448" s="2">
        <f t="shared" si="234"/>
        <v>0.478197599277969</v>
      </c>
      <c r="F7448" s="2">
        <f t="shared" si="235"/>
        <v>36653.7316527939</v>
      </c>
    </row>
    <row r="7449" spans="1:6">
      <c r="A7449" s="5">
        <v>0.671597487511449</v>
      </c>
      <c r="B7449" s="5">
        <v>18389.7042190031</v>
      </c>
      <c r="C7449" s="5">
        <v>1.12720358771051</v>
      </c>
      <c r="D7449" s="5">
        <v>53635.5420560926</v>
      </c>
      <c r="E7449" s="2">
        <f t="shared" si="234"/>
        <v>0.455606100199061</v>
      </c>
      <c r="F7449" s="2">
        <f t="shared" si="235"/>
        <v>35245.8378370895</v>
      </c>
    </row>
    <row r="7450" spans="1:6">
      <c r="A7450" s="5">
        <v>0.717383101948425</v>
      </c>
      <c r="B7450" s="5">
        <v>27697.38767513</v>
      </c>
      <c r="C7450" s="5">
        <v>1.21497059580248</v>
      </c>
      <c r="D7450" s="5">
        <v>64915.5593031857</v>
      </c>
      <c r="E7450" s="2">
        <f t="shared" si="234"/>
        <v>0.497587493854055</v>
      </c>
      <c r="F7450" s="2">
        <f t="shared" si="235"/>
        <v>37218.1716280557</v>
      </c>
    </row>
    <row r="7451" spans="1:6">
      <c r="A7451" s="5">
        <v>0.71655078251964</v>
      </c>
      <c r="B7451" s="5">
        <v>21916.0383033053</v>
      </c>
      <c r="C7451" s="5">
        <v>1.21485308619044</v>
      </c>
      <c r="D7451" s="5">
        <v>60765.3801724829</v>
      </c>
      <c r="E7451" s="2">
        <f t="shared" si="234"/>
        <v>0.4983023036708</v>
      </c>
      <c r="F7451" s="2">
        <f t="shared" si="235"/>
        <v>38849.3418691776</v>
      </c>
    </row>
    <row r="7452" spans="1:6">
      <c r="A7452" s="5">
        <v>0.671921073223799</v>
      </c>
      <c r="B7452" s="5">
        <v>20211.9703919369</v>
      </c>
      <c r="C7452" s="5">
        <v>1.16677862522121</v>
      </c>
      <c r="D7452" s="5">
        <v>56401.8638850865</v>
      </c>
      <c r="E7452" s="2">
        <f t="shared" si="234"/>
        <v>0.494857551997411</v>
      </c>
      <c r="F7452" s="2">
        <f t="shared" si="235"/>
        <v>36189.8934931496</v>
      </c>
    </row>
    <row r="7453" spans="1:6">
      <c r="A7453" s="5">
        <v>0.684554129947962</v>
      </c>
      <c r="B7453" s="5">
        <v>17093.2130621491</v>
      </c>
      <c r="C7453" s="5">
        <v>1.16427129163923</v>
      </c>
      <c r="D7453" s="5">
        <v>53915.3970870667</v>
      </c>
      <c r="E7453" s="2">
        <f t="shared" si="234"/>
        <v>0.479717161691268</v>
      </c>
      <c r="F7453" s="2">
        <f t="shared" si="235"/>
        <v>36822.1840249176</v>
      </c>
    </row>
    <row r="7454" spans="1:6">
      <c r="A7454" s="5">
        <v>0.671041151307232</v>
      </c>
      <c r="B7454" s="5">
        <v>16537.0470003264</v>
      </c>
      <c r="C7454" s="5">
        <v>1.14068256350027</v>
      </c>
      <c r="D7454" s="5">
        <v>52081.7604863132</v>
      </c>
      <c r="E7454" s="2">
        <f t="shared" si="234"/>
        <v>0.469641412193038</v>
      </c>
      <c r="F7454" s="2">
        <f t="shared" si="235"/>
        <v>35544.7134859868</v>
      </c>
    </row>
    <row r="7455" spans="1:6">
      <c r="A7455" s="5">
        <v>0.694237006838433</v>
      </c>
      <c r="B7455" s="5">
        <v>23232.088482669</v>
      </c>
      <c r="C7455" s="5">
        <v>1.17901895948644</v>
      </c>
      <c r="D7455" s="5">
        <v>60523.7383011623</v>
      </c>
      <c r="E7455" s="2">
        <f t="shared" si="234"/>
        <v>0.484781952648007</v>
      </c>
      <c r="F7455" s="2">
        <f t="shared" si="235"/>
        <v>37291.6498184933</v>
      </c>
    </row>
    <row r="7456" spans="1:6">
      <c r="A7456" s="5">
        <v>0.691959999059162</v>
      </c>
      <c r="B7456" s="5">
        <v>23785.4145214129</v>
      </c>
      <c r="C7456" s="5">
        <v>1.20134866398252</v>
      </c>
      <c r="D7456" s="5">
        <v>61277.195590225</v>
      </c>
      <c r="E7456" s="2">
        <f t="shared" si="234"/>
        <v>0.509388664923358</v>
      </c>
      <c r="F7456" s="2">
        <f t="shared" si="235"/>
        <v>37491.7810688121</v>
      </c>
    </row>
    <row r="7457" spans="1:6">
      <c r="A7457" s="5">
        <v>0.723227853034749</v>
      </c>
      <c r="B7457" s="5">
        <v>21073.1287029478</v>
      </c>
      <c r="C7457" s="5">
        <v>1.26580929041752</v>
      </c>
      <c r="D7457" s="5">
        <v>59095.9407426581</v>
      </c>
      <c r="E7457" s="2">
        <f t="shared" si="234"/>
        <v>0.542581437382771</v>
      </c>
      <c r="F7457" s="2">
        <f t="shared" si="235"/>
        <v>38022.8120397103</v>
      </c>
    </row>
    <row r="7458" spans="1:6">
      <c r="A7458" s="5">
        <v>0.707768397223239</v>
      </c>
      <c r="B7458" s="5">
        <v>21545.776357929</v>
      </c>
      <c r="C7458" s="5">
        <v>1.24899702777706</v>
      </c>
      <c r="D7458" s="5">
        <v>60965.7548242276</v>
      </c>
      <c r="E7458" s="2">
        <f t="shared" si="234"/>
        <v>0.541228630553821</v>
      </c>
      <c r="F7458" s="2">
        <f t="shared" si="235"/>
        <v>39419.9784662986</v>
      </c>
    </row>
    <row r="7459" spans="1:6">
      <c r="A7459" s="5">
        <v>0.666313433152466</v>
      </c>
      <c r="B7459" s="5">
        <v>20861.6290587075</v>
      </c>
      <c r="C7459" s="5">
        <v>1.15029121826588</v>
      </c>
      <c r="D7459" s="5">
        <v>58628.8957361889</v>
      </c>
      <c r="E7459" s="2">
        <f t="shared" si="234"/>
        <v>0.483977785113414</v>
      </c>
      <c r="F7459" s="2">
        <f t="shared" si="235"/>
        <v>37767.2666774814</v>
      </c>
    </row>
    <row r="7460" spans="1:6">
      <c r="A7460" s="5">
        <v>0.728196161154459</v>
      </c>
      <c r="B7460" s="5">
        <v>23348.5422824937</v>
      </c>
      <c r="C7460" s="5">
        <v>1.25759011186724</v>
      </c>
      <c r="D7460" s="5">
        <v>59101.2250959707</v>
      </c>
      <c r="E7460" s="2">
        <f t="shared" si="234"/>
        <v>0.529393950712781</v>
      </c>
      <c r="F7460" s="2">
        <f t="shared" si="235"/>
        <v>35752.682813477</v>
      </c>
    </row>
    <row r="7461" spans="1:6">
      <c r="A7461" s="5">
        <v>0.747770644340126</v>
      </c>
      <c r="B7461" s="5">
        <v>16581.3996083636</v>
      </c>
      <c r="C7461" s="5">
        <v>1.30087337716128</v>
      </c>
      <c r="D7461" s="5">
        <v>53480.659353199</v>
      </c>
      <c r="E7461" s="2">
        <f t="shared" si="234"/>
        <v>0.553102732821154</v>
      </c>
      <c r="F7461" s="2">
        <f t="shared" si="235"/>
        <v>36899.2597448354</v>
      </c>
    </row>
    <row r="7462" spans="1:6">
      <c r="A7462" s="5">
        <v>0.737021255383015</v>
      </c>
      <c r="B7462" s="5">
        <v>15032.2135734287</v>
      </c>
      <c r="C7462" s="5">
        <v>1.22656591221267</v>
      </c>
      <c r="D7462" s="5">
        <v>49849.8501084505</v>
      </c>
      <c r="E7462" s="2">
        <f t="shared" si="234"/>
        <v>0.489544656829655</v>
      </c>
      <c r="F7462" s="2">
        <f t="shared" si="235"/>
        <v>34817.6365350218</v>
      </c>
    </row>
    <row r="7463" spans="1:6">
      <c r="A7463" s="5">
        <v>0.707583279301041</v>
      </c>
      <c r="B7463" s="5">
        <v>15408.4827408642</v>
      </c>
      <c r="C7463" s="5">
        <v>1.23791728739533</v>
      </c>
      <c r="D7463" s="5">
        <v>51927.5615844257</v>
      </c>
      <c r="E7463" s="2">
        <f t="shared" si="234"/>
        <v>0.530334008094289</v>
      </c>
      <c r="F7463" s="2">
        <f t="shared" si="235"/>
        <v>36519.0788435615</v>
      </c>
    </row>
    <row r="7464" spans="1:6">
      <c r="A7464" s="5">
        <v>0.758819427530278</v>
      </c>
      <c r="B7464" s="5">
        <v>18989.1670920076</v>
      </c>
      <c r="C7464" s="5">
        <v>1.35962367786698</v>
      </c>
      <c r="D7464" s="5">
        <v>57135.0155583122</v>
      </c>
      <c r="E7464" s="2">
        <f t="shared" si="234"/>
        <v>0.600804250336702</v>
      </c>
      <c r="F7464" s="2">
        <f t="shared" si="235"/>
        <v>38145.8484663046</v>
      </c>
    </row>
    <row r="7465" spans="1:6">
      <c r="A7465" s="5">
        <v>0.698157630386911</v>
      </c>
      <c r="B7465" s="5">
        <v>19716.3429959016</v>
      </c>
      <c r="C7465" s="5">
        <v>1.21818397115519</v>
      </c>
      <c r="D7465" s="5">
        <v>57713.1050230783</v>
      </c>
      <c r="E7465" s="2">
        <f t="shared" si="234"/>
        <v>0.520026340768279</v>
      </c>
      <c r="F7465" s="2">
        <f t="shared" si="235"/>
        <v>37996.7620271767</v>
      </c>
    </row>
    <row r="7466" spans="1:6">
      <c r="A7466" s="5">
        <v>0.715221609184078</v>
      </c>
      <c r="B7466" s="5">
        <v>19505.801357633</v>
      </c>
      <c r="C7466" s="5">
        <v>1.24782358990208</v>
      </c>
      <c r="D7466" s="5">
        <v>56333.4148077052</v>
      </c>
      <c r="E7466" s="2">
        <f t="shared" si="234"/>
        <v>0.532601980718002</v>
      </c>
      <c r="F7466" s="2">
        <f t="shared" si="235"/>
        <v>36827.6134500722</v>
      </c>
    </row>
    <row r="7467" spans="1:6">
      <c r="A7467" s="5">
        <v>0.703341386115482</v>
      </c>
      <c r="B7467" s="5">
        <v>20579.8231663309</v>
      </c>
      <c r="C7467" s="5">
        <v>1.18493700309913</v>
      </c>
      <c r="D7467" s="5">
        <v>58647.2803049549</v>
      </c>
      <c r="E7467" s="2">
        <f t="shared" si="234"/>
        <v>0.481595616983648</v>
      </c>
      <c r="F7467" s="2">
        <f t="shared" si="235"/>
        <v>38067.457138624</v>
      </c>
    </row>
    <row r="7468" spans="1:6">
      <c r="A7468" s="5">
        <v>0.709588940118988</v>
      </c>
      <c r="B7468" s="5">
        <v>21254.0228043609</v>
      </c>
      <c r="C7468" s="5">
        <v>1.20186480279103</v>
      </c>
      <c r="D7468" s="5">
        <v>59459.5798533857</v>
      </c>
      <c r="E7468" s="2">
        <f t="shared" si="234"/>
        <v>0.492275862672042</v>
      </c>
      <c r="F7468" s="2">
        <f t="shared" si="235"/>
        <v>38205.5570490248</v>
      </c>
    </row>
    <row r="7469" spans="1:6">
      <c r="A7469" s="5">
        <v>0.681200998811601</v>
      </c>
      <c r="B7469" s="5">
        <v>16284.5535848628</v>
      </c>
      <c r="C7469" s="5">
        <v>1.17085093199227</v>
      </c>
      <c r="D7469" s="5">
        <v>51981.7913783108</v>
      </c>
      <c r="E7469" s="2">
        <f t="shared" si="234"/>
        <v>0.489649933180669</v>
      </c>
      <c r="F7469" s="2">
        <f t="shared" si="235"/>
        <v>35697.237793448</v>
      </c>
    </row>
    <row r="7470" spans="1:6">
      <c r="A7470" s="5">
        <v>0.720387938883746</v>
      </c>
      <c r="B7470" s="5">
        <v>22750.6784752627</v>
      </c>
      <c r="C7470" s="5">
        <v>1.24370466931256</v>
      </c>
      <c r="D7470" s="5">
        <v>65228.5450976513</v>
      </c>
      <c r="E7470" s="2">
        <f t="shared" si="234"/>
        <v>0.523316730428814</v>
      </c>
      <c r="F7470" s="2">
        <f t="shared" si="235"/>
        <v>42477.8666223886</v>
      </c>
    </row>
    <row r="7471" spans="1:6">
      <c r="A7471" s="5">
        <v>0.675158527831165</v>
      </c>
      <c r="B7471" s="5">
        <v>20535.6304660416</v>
      </c>
      <c r="C7471" s="5">
        <v>1.16791834802791</v>
      </c>
      <c r="D7471" s="5">
        <v>59927.8011105862</v>
      </c>
      <c r="E7471" s="2">
        <f t="shared" si="234"/>
        <v>0.492759820196745</v>
      </c>
      <c r="F7471" s="2">
        <f t="shared" si="235"/>
        <v>39392.1706445446</v>
      </c>
    </row>
    <row r="7472" spans="1:6">
      <c r="A7472" s="5">
        <v>0.735846562728464</v>
      </c>
      <c r="B7472" s="5">
        <v>17787.0242438544</v>
      </c>
      <c r="C7472" s="5">
        <v>1.25495322191993</v>
      </c>
      <c r="D7472" s="5">
        <v>52682.5118632937</v>
      </c>
      <c r="E7472" s="2">
        <f t="shared" si="234"/>
        <v>0.519106659191466</v>
      </c>
      <c r="F7472" s="2">
        <f t="shared" si="235"/>
        <v>34895.4876194393</v>
      </c>
    </row>
    <row r="7473" spans="1:6">
      <c r="A7473" s="5">
        <v>0.680441812170682</v>
      </c>
      <c r="B7473" s="5">
        <v>15162.2014785671</v>
      </c>
      <c r="C7473" s="5">
        <v>1.16185503899391</v>
      </c>
      <c r="D7473" s="5">
        <v>50689.3394597788</v>
      </c>
      <c r="E7473" s="2">
        <f t="shared" si="234"/>
        <v>0.481413226823228</v>
      </c>
      <c r="F7473" s="2">
        <f t="shared" si="235"/>
        <v>35527.1379812117</v>
      </c>
    </row>
    <row r="7474" spans="1:6">
      <c r="A7474" s="5">
        <v>0.64414139312774</v>
      </c>
      <c r="B7474" s="5">
        <v>18125.1138135728</v>
      </c>
      <c r="C7474" s="5">
        <v>1.13383497599921</v>
      </c>
      <c r="D7474" s="5">
        <v>55209.4853998879</v>
      </c>
      <c r="E7474" s="2">
        <f t="shared" si="234"/>
        <v>0.48969358287147</v>
      </c>
      <c r="F7474" s="2">
        <f t="shared" si="235"/>
        <v>37084.3715863151</v>
      </c>
    </row>
    <row r="7475" spans="1:6">
      <c r="A7475" s="5">
        <v>0.650537493153302</v>
      </c>
      <c r="B7475" s="5">
        <v>17743.9140682102</v>
      </c>
      <c r="C7475" s="5">
        <v>1.13486643889773</v>
      </c>
      <c r="D7475" s="5">
        <v>53893.2433301217</v>
      </c>
      <c r="E7475" s="2">
        <f t="shared" si="234"/>
        <v>0.484328945744428</v>
      </c>
      <c r="F7475" s="2">
        <f t="shared" si="235"/>
        <v>36149.3292619115</v>
      </c>
    </row>
    <row r="7476" spans="1:6">
      <c r="A7476" s="5">
        <v>0.705882469878166</v>
      </c>
      <c r="B7476" s="5">
        <v>17103.7460553183</v>
      </c>
      <c r="C7476" s="5">
        <v>1.26230819119143</v>
      </c>
      <c r="D7476" s="5">
        <v>53417.5080250186</v>
      </c>
      <c r="E7476" s="2">
        <f t="shared" si="234"/>
        <v>0.556425721313264</v>
      </c>
      <c r="F7476" s="2">
        <f t="shared" si="235"/>
        <v>36313.7619697003</v>
      </c>
    </row>
    <row r="7477" spans="1:6">
      <c r="A7477" s="5">
        <v>0.747665274217335</v>
      </c>
      <c r="B7477" s="5">
        <v>15491.8460587424</v>
      </c>
      <c r="C7477" s="5">
        <v>1.24037597795435</v>
      </c>
      <c r="D7477" s="5">
        <v>51560.2519465035</v>
      </c>
      <c r="E7477" s="2">
        <f t="shared" si="234"/>
        <v>0.492710703737015</v>
      </c>
      <c r="F7477" s="2">
        <f t="shared" si="235"/>
        <v>36068.4058877611</v>
      </c>
    </row>
    <row r="7478" spans="1:6">
      <c r="A7478" s="5">
        <v>0.706921278794607</v>
      </c>
      <c r="B7478" s="5">
        <v>23516.6924939325</v>
      </c>
      <c r="C7478" s="5">
        <v>1.22059340651467</v>
      </c>
      <c r="D7478" s="5">
        <v>62551.2615654802</v>
      </c>
      <c r="E7478" s="2">
        <f t="shared" si="234"/>
        <v>0.513672127720063</v>
      </c>
      <c r="F7478" s="2">
        <f t="shared" si="235"/>
        <v>39034.5690715477</v>
      </c>
    </row>
    <row r="7479" spans="1:6">
      <c r="A7479" s="5">
        <v>0.779605520656852</v>
      </c>
      <c r="B7479" s="5">
        <v>17909.9061204032</v>
      </c>
      <c r="C7479" s="5">
        <v>1.31136041835575</v>
      </c>
      <c r="D7479" s="5">
        <v>54212.4295819633</v>
      </c>
      <c r="E7479" s="2">
        <f t="shared" si="234"/>
        <v>0.531754897698898</v>
      </c>
      <c r="F7479" s="2">
        <f t="shared" si="235"/>
        <v>36302.5234615601</v>
      </c>
    </row>
    <row r="7480" spans="1:6">
      <c r="A7480" s="5">
        <v>0.712236267569673</v>
      </c>
      <c r="B7480" s="5">
        <v>21403.857900504</v>
      </c>
      <c r="C7480" s="5">
        <v>1.22583320869955</v>
      </c>
      <c r="D7480" s="5">
        <v>59810.4364443583</v>
      </c>
      <c r="E7480" s="2">
        <f t="shared" si="234"/>
        <v>0.513596941129877</v>
      </c>
      <c r="F7480" s="2">
        <f t="shared" si="235"/>
        <v>38406.5785438543</v>
      </c>
    </row>
    <row r="7481" spans="1:6">
      <c r="A7481" s="5">
        <v>0.682322093715488</v>
      </c>
      <c r="B7481" s="5">
        <v>19240.1013150861</v>
      </c>
      <c r="C7481" s="5">
        <v>1.15626930262936</v>
      </c>
      <c r="D7481" s="5">
        <v>58026.4291491594</v>
      </c>
      <c r="E7481" s="2">
        <f t="shared" si="234"/>
        <v>0.473947208913872</v>
      </c>
      <c r="F7481" s="2">
        <f t="shared" si="235"/>
        <v>38786.3278340733</v>
      </c>
    </row>
    <row r="7482" spans="1:6">
      <c r="A7482" s="5">
        <v>0.678367839934251</v>
      </c>
      <c r="B7482" s="5">
        <v>22071.3513320855</v>
      </c>
      <c r="C7482" s="5">
        <v>1.17023658622359</v>
      </c>
      <c r="D7482" s="5">
        <v>57564.4870874376</v>
      </c>
      <c r="E7482" s="2">
        <f t="shared" si="234"/>
        <v>0.491868746289339</v>
      </c>
      <c r="F7482" s="2">
        <f t="shared" si="235"/>
        <v>35493.1357553521</v>
      </c>
    </row>
    <row r="7483" spans="1:6">
      <c r="A7483" s="5">
        <v>0.746142840642404</v>
      </c>
      <c r="B7483" s="5">
        <v>19647.8569840318</v>
      </c>
      <c r="C7483" s="5">
        <v>1.31023062232964</v>
      </c>
      <c r="D7483" s="5">
        <v>55014.4246600769</v>
      </c>
      <c r="E7483" s="2">
        <f t="shared" si="234"/>
        <v>0.564087781687236</v>
      </c>
      <c r="F7483" s="2">
        <f t="shared" si="235"/>
        <v>35366.5676760451</v>
      </c>
    </row>
    <row r="7484" spans="1:6">
      <c r="A7484" s="5">
        <v>0.639082096933151</v>
      </c>
      <c r="B7484" s="5">
        <v>18162.9379905789</v>
      </c>
      <c r="C7484" s="5">
        <v>1.13518502552418</v>
      </c>
      <c r="D7484" s="5">
        <v>55976.4503353679</v>
      </c>
      <c r="E7484" s="2">
        <f t="shared" si="234"/>
        <v>0.496102928591029</v>
      </c>
      <c r="F7484" s="2">
        <f t="shared" si="235"/>
        <v>37813.512344789</v>
      </c>
    </row>
    <row r="7485" spans="1:6">
      <c r="A7485" s="5">
        <v>0.748373699776882</v>
      </c>
      <c r="B7485" s="5">
        <v>17917.8353864758</v>
      </c>
      <c r="C7485" s="5">
        <v>1.26559088950541</v>
      </c>
      <c r="D7485" s="5">
        <v>54103.9761123504</v>
      </c>
      <c r="E7485" s="2">
        <f t="shared" si="234"/>
        <v>0.517217189728528</v>
      </c>
      <c r="F7485" s="2">
        <f t="shared" si="235"/>
        <v>36186.1407258746</v>
      </c>
    </row>
    <row r="7486" spans="1:6">
      <c r="A7486" s="5">
        <v>0.701368907264771</v>
      </c>
      <c r="B7486" s="5">
        <v>16824.841060687</v>
      </c>
      <c r="C7486" s="5">
        <v>1.21730692815261</v>
      </c>
      <c r="D7486" s="5">
        <v>53017.4529355558</v>
      </c>
      <c r="E7486" s="2">
        <f t="shared" si="234"/>
        <v>0.515938020887839</v>
      </c>
      <c r="F7486" s="2">
        <f t="shared" si="235"/>
        <v>36192.6118748688</v>
      </c>
    </row>
    <row r="7487" spans="1:6">
      <c r="A7487" s="5">
        <v>0.732516265160366</v>
      </c>
      <c r="B7487" s="5">
        <v>18844.7425128613</v>
      </c>
      <c r="C7487" s="5">
        <v>1.27064683463261</v>
      </c>
      <c r="D7487" s="5">
        <v>53951.0434651007</v>
      </c>
      <c r="E7487" s="2">
        <f t="shared" si="234"/>
        <v>0.538130569472244</v>
      </c>
      <c r="F7487" s="2">
        <f t="shared" si="235"/>
        <v>35106.3009522394</v>
      </c>
    </row>
    <row r="7488" spans="1:6">
      <c r="A7488" s="5">
        <v>0.694271795249398</v>
      </c>
      <c r="B7488" s="5">
        <v>18260.8792900106</v>
      </c>
      <c r="C7488" s="5">
        <v>1.24870676394141</v>
      </c>
      <c r="D7488" s="5">
        <v>54094.1466418834</v>
      </c>
      <c r="E7488" s="2">
        <f t="shared" si="234"/>
        <v>0.554434968692012</v>
      </c>
      <c r="F7488" s="2">
        <f t="shared" si="235"/>
        <v>35833.2673518728</v>
      </c>
    </row>
    <row r="7489" spans="1:6">
      <c r="A7489" s="5">
        <v>0.702435213568496</v>
      </c>
      <c r="B7489" s="5">
        <v>18191.1238506717</v>
      </c>
      <c r="C7489" s="5">
        <v>1.21943152821117</v>
      </c>
      <c r="D7489" s="5">
        <v>53866.6997663216</v>
      </c>
      <c r="E7489" s="2">
        <f t="shared" si="234"/>
        <v>0.516996314642674</v>
      </c>
      <c r="F7489" s="2">
        <f t="shared" si="235"/>
        <v>35675.5759156499</v>
      </c>
    </row>
    <row r="7490" spans="1:6">
      <c r="A7490" s="5">
        <v>0.733945039329988</v>
      </c>
      <c r="B7490" s="5">
        <v>19778.4659940199</v>
      </c>
      <c r="C7490" s="5">
        <v>1.27640405083651</v>
      </c>
      <c r="D7490" s="5">
        <v>56192.9830507534</v>
      </c>
      <c r="E7490" s="2">
        <f t="shared" si="234"/>
        <v>0.542459011506522</v>
      </c>
      <c r="F7490" s="2">
        <f t="shared" si="235"/>
        <v>36414.5170567335</v>
      </c>
    </row>
    <row r="7491" spans="1:6">
      <c r="A7491" s="5">
        <v>0.709013163757902</v>
      </c>
      <c r="B7491" s="5">
        <v>17583.9667784837</v>
      </c>
      <c r="C7491" s="5">
        <v>1.24303955460838</v>
      </c>
      <c r="D7491" s="5">
        <v>55770.95816599</v>
      </c>
      <c r="E7491" s="2">
        <f t="shared" si="234"/>
        <v>0.534026390850478</v>
      </c>
      <c r="F7491" s="2">
        <f t="shared" si="235"/>
        <v>38186.9913875063</v>
      </c>
    </row>
    <row r="7492" spans="1:6">
      <c r="A7492" s="5">
        <v>0.70667241830952</v>
      </c>
      <c r="B7492" s="5">
        <v>21795.7732303684</v>
      </c>
      <c r="C7492" s="5">
        <v>1.21319748530911</v>
      </c>
      <c r="D7492" s="5">
        <v>57680.5922612472</v>
      </c>
      <c r="E7492" s="2">
        <f t="shared" ref="E7492:E7555" si="236">C7492-A7492</f>
        <v>0.50652506699959</v>
      </c>
      <c r="F7492" s="2">
        <f t="shared" ref="F7492:F7555" si="237">D7492-B7492</f>
        <v>35884.8190308788</v>
      </c>
    </row>
    <row r="7493" spans="1:6">
      <c r="A7493" s="5">
        <v>0.653290901403346</v>
      </c>
      <c r="B7493" s="5">
        <v>19393.0398694255</v>
      </c>
      <c r="C7493" s="5">
        <v>1.08236917469109</v>
      </c>
      <c r="D7493" s="5">
        <v>57050.4287904831</v>
      </c>
      <c r="E7493" s="2">
        <f t="shared" si="236"/>
        <v>0.429078273287744</v>
      </c>
      <c r="F7493" s="2">
        <f t="shared" si="237"/>
        <v>37657.3889210576</v>
      </c>
    </row>
    <row r="7494" spans="1:6">
      <c r="A7494" s="5">
        <v>0.675761034304393</v>
      </c>
      <c r="B7494" s="5">
        <v>17730.1829286001</v>
      </c>
      <c r="C7494" s="5">
        <v>1.17259191662692</v>
      </c>
      <c r="D7494" s="5">
        <v>53467.9452137349</v>
      </c>
      <c r="E7494" s="2">
        <f t="shared" si="236"/>
        <v>0.496830882322527</v>
      </c>
      <c r="F7494" s="2">
        <f t="shared" si="237"/>
        <v>35737.7622851348</v>
      </c>
    </row>
    <row r="7495" spans="1:6">
      <c r="A7495" s="5">
        <v>0.718894601373282</v>
      </c>
      <c r="B7495" s="5">
        <v>17258.8080981429</v>
      </c>
      <c r="C7495" s="5">
        <v>1.25968526023226</v>
      </c>
      <c r="D7495" s="5">
        <v>54689.7006353299</v>
      </c>
      <c r="E7495" s="2">
        <f t="shared" si="236"/>
        <v>0.540790658858978</v>
      </c>
      <c r="F7495" s="2">
        <f t="shared" si="237"/>
        <v>37430.892537187</v>
      </c>
    </row>
    <row r="7496" spans="1:6">
      <c r="A7496" s="5">
        <v>0.741001881715423</v>
      </c>
      <c r="B7496" s="5">
        <v>18718.261583259</v>
      </c>
      <c r="C7496" s="5">
        <v>1.27413119317845</v>
      </c>
      <c r="D7496" s="5">
        <v>54998.2275823596</v>
      </c>
      <c r="E7496" s="2">
        <f t="shared" si="236"/>
        <v>0.533129311463027</v>
      </c>
      <c r="F7496" s="2">
        <f t="shared" si="237"/>
        <v>36279.9659991006</v>
      </c>
    </row>
    <row r="7497" spans="1:6">
      <c r="A7497" s="5">
        <v>0.7265886151009</v>
      </c>
      <c r="B7497" s="5">
        <v>19600.6648993276</v>
      </c>
      <c r="C7497" s="5">
        <v>1.21801563365768</v>
      </c>
      <c r="D7497" s="5">
        <v>56066.8099726411</v>
      </c>
      <c r="E7497" s="2">
        <f t="shared" si="236"/>
        <v>0.49142701855678</v>
      </c>
      <c r="F7497" s="2">
        <f t="shared" si="237"/>
        <v>36466.1450733135</v>
      </c>
    </row>
    <row r="7498" spans="1:6">
      <c r="A7498" s="5">
        <v>0.717780259795925</v>
      </c>
      <c r="B7498" s="5">
        <v>17977.2823369194</v>
      </c>
      <c r="C7498" s="5">
        <v>1.23926705157103</v>
      </c>
      <c r="D7498" s="5">
        <v>55474.0034547848</v>
      </c>
      <c r="E7498" s="2">
        <f t="shared" si="236"/>
        <v>0.521486791775105</v>
      </c>
      <c r="F7498" s="2">
        <f t="shared" si="237"/>
        <v>37496.7211178654</v>
      </c>
    </row>
    <row r="7499" spans="1:6">
      <c r="A7499" s="5">
        <v>0.703571481071792</v>
      </c>
      <c r="B7499" s="5">
        <v>19481.6487232338</v>
      </c>
      <c r="C7499" s="5">
        <v>1.20948550955499</v>
      </c>
      <c r="D7499" s="5">
        <v>56892.8314906486</v>
      </c>
      <c r="E7499" s="2">
        <f t="shared" si="236"/>
        <v>0.505914028483198</v>
      </c>
      <c r="F7499" s="2">
        <f t="shared" si="237"/>
        <v>37411.1827674148</v>
      </c>
    </row>
    <row r="7500" spans="1:6">
      <c r="A7500" s="5">
        <v>0.749494825823299</v>
      </c>
      <c r="B7500" s="5">
        <v>17094.3979846713</v>
      </c>
      <c r="C7500" s="5">
        <v>1.31655761744657</v>
      </c>
      <c r="D7500" s="5">
        <v>53857.5279593001</v>
      </c>
      <c r="E7500" s="2">
        <f t="shared" si="236"/>
        <v>0.567062791623271</v>
      </c>
      <c r="F7500" s="2">
        <f t="shared" si="237"/>
        <v>36763.1299746288</v>
      </c>
    </row>
    <row r="7501" spans="1:6">
      <c r="A7501" s="5">
        <v>0.691895650797108</v>
      </c>
      <c r="B7501" s="5">
        <v>16725.7225208415</v>
      </c>
      <c r="C7501" s="5">
        <v>1.22582832790911</v>
      </c>
      <c r="D7501" s="5">
        <v>51951.929134969</v>
      </c>
      <c r="E7501" s="2">
        <f t="shared" si="236"/>
        <v>0.533932677112002</v>
      </c>
      <c r="F7501" s="2">
        <f t="shared" si="237"/>
        <v>35226.2066141275</v>
      </c>
    </row>
    <row r="7502" spans="1:6">
      <c r="A7502" s="5">
        <v>0.708100997762471</v>
      </c>
      <c r="B7502" s="5">
        <v>16155.303229133</v>
      </c>
      <c r="C7502" s="5">
        <v>1.18713912876242</v>
      </c>
      <c r="D7502" s="5">
        <v>52117.4664386708</v>
      </c>
      <c r="E7502" s="2">
        <f t="shared" si="236"/>
        <v>0.479038130999949</v>
      </c>
      <c r="F7502" s="2">
        <f t="shared" si="237"/>
        <v>35962.1632095378</v>
      </c>
    </row>
    <row r="7503" spans="1:6">
      <c r="A7503" s="5">
        <v>0.685013777399448</v>
      </c>
      <c r="B7503" s="5">
        <v>20103.6653140158</v>
      </c>
      <c r="C7503" s="5">
        <v>1.17912592533343</v>
      </c>
      <c r="D7503" s="5">
        <v>58093.6182028547</v>
      </c>
      <c r="E7503" s="2">
        <f t="shared" si="236"/>
        <v>0.494112147933982</v>
      </c>
      <c r="F7503" s="2">
        <f t="shared" si="237"/>
        <v>37989.9528888389</v>
      </c>
    </row>
    <row r="7504" spans="1:6">
      <c r="A7504" s="5">
        <v>0.679780560360767</v>
      </c>
      <c r="B7504" s="5">
        <v>18390.8658738418</v>
      </c>
      <c r="C7504" s="5">
        <v>1.19017348476927</v>
      </c>
      <c r="D7504" s="5">
        <v>55260.3889947633</v>
      </c>
      <c r="E7504" s="2">
        <f t="shared" si="236"/>
        <v>0.510392924408503</v>
      </c>
      <c r="F7504" s="2">
        <f t="shared" si="237"/>
        <v>36869.5231209215</v>
      </c>
    </row>
    <row r="7505" spans="1:6">
      <c r="A7505" s="5">
        <v>0.707237275241914</v>
      </c>
      <c r="B7505" s="5">
        <v>17980.2367164388</v>
      </c>
      <c r="C7505" s="5">
        <v>1.24181448339178</v>
      </c>
      <c r="D7505" s="5">
        <v>55499.7393544829</v>
      </c>
      <c r="E7505" s="2">
        <f t="shared" si="236"/>
        <v>0.534577208149866</v>
      </c>
      <c r="F7505" s="2">
        <f t="shared" si="237"/>
        <v>37519.5026380441</v>
      </c>
    </row>
    <row r="7506" spans="1:6">
      <c r="A7506" s="5">
        <v>0.745002454807567</v>
      </c>
      <c r="B7506" s="5">
        <v>20024.7445866728</v>
      </c>
      <c r="C7506" s="5">
        <v>1.30921403207922</v>
      </c>
      <c r="D7506" s="5">
        <v>58058.4871415115</v>
      </c>
      <c r="E7506" s="2">
        <f t="shared" si="236"/>
        <v>0.564211577271653</v>
      </c>
      <c r="F7506" s="2">
        <f t="shared" si="237"/>
        <v>38033.7425548387</v>
      </c>
    </row>
    <row r="7507" spans="1:6">
      <c r="A7507" s="5">
        <v>0.724060228176765</v>
      </c>
      <c r="B7507" s="5">
        <v>17355.258215371</v>
      </c>
      <c r="C7507" s="5">
        <v>1.28234962366195</v>
      </c>
      <c r="D7507" s="5">
        <v>53799.0784169804</v>
      </c>
      <c r="E7507" s="2">
        <f t="shared" si="236"/>
        <v>0.558289395485185</v>
      </c>
      <c r="F7507" s="2">
        <f t="shared" si="237"/>
        <v>36443.8202016094</v>
      </c>
    </row>
    <row r="7508" spans="1:6">
      <c r="A7508" s="5">
        <v>0.714428581432825</v>
      </c>
      <c r="B7508" s="5">
        <v>15181.1798880741</v>
      </c>
      <c r="C7508" s="5">
        <v>1.21577232319204</v>
      </c>
      <c r="D7508" s="5">
        <v>51140.1497305563</v>
      </c>
      <c r="E7508" s="2">
        <f t="shared" si="236"/>
        <v>0.501343741759215</v>
      </c>
      <c r="F7508" s="2">
        <f t="shared" si="237"/>
        <v>35958.9698424822</v>
      </c>
    </row>
    <row r="7509" spans="1:6">
      <c r="A7509" s="5">
        <v>0.705322408591691</v>
      </c>
      <c r="B7509" s="5">
        <v>21453.8675377975</v>
      </c>
      <c r="C7509" s="5">
        <v>1.26788036495905</v>
      </c>
      <c r="D7509" s="5">
        <v>60042.0328059816</v>
      </c>
      <c r="E7509" s="2">
        <f t="shared" si="236"/>
        <v>0.562557956367359</v>
      </c>
      <c r="F7509" s="2">
        <f t="shared" si="237"/>
        <v>38588.1652681841</v>
      </c>
    </row>
    <row r="7510" spans="1:6">
      <c r="A7510" s="5">
        <v>0.712088141914398</v>
      </c>
      <c r="B7510" s="5">
        <v>18304.2249188109</v>
      </c>
      <c r="C7510" s="5">
        <v>1.21959725295181</v>
      </c>
      <c r="D7510" s="5">
        <v>53786.9322319068</v>
      </c>
      <c r="E7510" s="2">
        <f t="shared" si="236"/>
        <v>0.507509111037412</v>
      </c>
      <c r="F7510" s="2">
        <f t="shared" si="237"/>
        <v>35482.7073130959</v>
      </c>
    </row>
    <row r="7511" spans="1:6">
      <c r="A7511" s="5">
        <v>0.711770256538536</v>
      </c>
      <c r="B7511" s="5">
        <v>18853.6156411552</v>
      </c>
      <c r="C7511" s="5">
        <v>1.21634688311442</v>
      </c>
      <c r="D7511" s="5">
        <v>55334.8704400739</v>
      </c>
      <c r="E7511" s="2">
        <f t="shared" si="236"/>
        <v>0.504576626575884</v>
      </c>
      <c r="F7511" s="2">
        <f t="shared" si="237"/>
        <v>36481.2547989187</v>
      </c>
    </row>
    <row r="7512" spans="1:6">
      <c r="A7512" s="5">
        <v>0.713764359200056</v>
      </c>
      <c r="B7512" s="5">
        <v>29436.0178749582</v>
      </c>
      <c r="C7512" s="5">
        <v>1.23471581798892</v>
      </c>
      <c r="D7512" s="5">
        <v>70523.1797965314</v>
      </c>
      <c r="E7512" s="2">
        <f t="shared" si="236"/>
        <v>0.520951458788864</v>
      </c>
      <c r="F7512" s="2">
        <f t="shared" si="237"/>
        <v>41087.1619215732</v>
      </c>
    </row>
    <row r="7513" spans="1:6">
      <c r="A7513" s="5">
        <v>0.665469074555762</v>
      </c>
      <c r="B7513" s="5">
        <v>15282.8865646662</v>
      </c>
      <c r="C7513" s="5">
        <v>1.12258029567039</v>
      </c>
      <c r="D7513" s="5">
        <v>51670.4758391271</v>
      </c>
      <c r="E7513" s="2">
        <f t="shared" si="236"/>
        <v>0.457111221114628</v>
      </c>
      <c r="F7513" s="2">
        <f t="shared" si="237"/>
        <v>36387.5892744609</v>
      </c>
    </row>
    <row r="7514" spans="1:6">
      <c r="A7514" s="5">
        <v>0.679986319312782</v>
      </c>
      <c r="B7514" s="5">
        <v>19565.3251990086</v>
      </c>
      <c r="C7514" s="5">
        <v>1.17622954318696</v>
      </c>
      <c r="D7514" s="5">
        <v>55428.9213447933</v>
      </c>
      <c r="E7514" s="2">
        <f t="shared" si="236"/>
        <v>0.496243223874178</v>
      </c>
      <c r="F7514" s="2">
        <f t="shared" si="237"/>
        <v>35863.5961457847</v>
      </c>
    </row>
    <row r="7515" spans="1:6">
      <c r="A7515" s="5">
        <v>0.69088238819419</v>
      </c>
      <c r="B7515" s="5">
        <v>17567.5445756453</v>
      </c>
      <c r="C7515" s="5">
        <v>1.2007454790114</v>
      </c>
      <c r="D7515" s="5">
        <v>55873.9249397441</v>
      </c>
      <c r="E7515" s="2">
        <f t="shared" si="236"/>
        <v>0.50986309081721</v>
      </c>
      <c r="F7515" s="2">
        <f t="shared" si="237"/>
        <v>38306.3803640988</v>
      </c>
    </row>
    <row r="7516" spans="1:6">
      <c r="A7516" s="5">
        <v>0.707101190274318</v>
      </c>
      <c r="B7516" s="5">
        <v>18417.8619917264</v>
      </c>
      <c r="C7516" s="5">
        <v>1.24269949624668</v>
      </c>
      <c r="D7516" s="5">
        <v>55275.9828797851</v>
      </c>
      <c r="E7516" s="2">
        <f t="shared" si="236"/>
        <v>0.535598305972362</v>
      </c>
      <c r="F7516" s="2">
        <f t="shared" si="237"/>
        <v>36858.1208880587</v>
      </c>
    </row>
    <row r="7517" spans="1:6">
      <c r="A7517" s="5">
        <v>0.738610145376929</v>
      </c>
      <c r="B7517" s="5">
        <v>20488.9180554579</v>
      </c>
      <c r="C7517" s="5">
        <v>1.2634987096248</v>
      </c>
      <c r="D7517" s="5">
        <v>56902.401317385</v>
      </c>
      <c r="E7517" s="2">
        <f t="shared" si="236"/>
        <v>0.524888564247871</v>
      </c>
      <c r="F7517" s="2">
        <f t="shared" si="237"/>
        <v>36413.4832619271</v>
      </c>
    </row>
    <row r="7518" spans="1:6">
      <c r="A7518" s="5">
        <v>0.698031083908793</v>
      </c>
      <c r="B7518" s="5">
        <v>21573.519996203</v>
      </c>
      <c r="C7518" s="5">
        <v>1.20377184711578</v>
      </c>
      <c r="D7518" s="5">
        <v>59548.0449954105</v>
      </c>
      <c r="E7518" s="2">
        <f t="shared" si="236"/>
        <v>0.505740763206987</v>
      </c>
      <c r="F7518" s="2">
        <f t="shared" si="237"/>
        <v>37974.5249992075</v>
      </c>
    </row>
    <row r="7519" spans="1:6">
      <c r="A7519" s="5">
        <v>0.686783837053934</v>
      </c>
      <c r="B7519" s="5">
        <v>21465.2013069268</v>
      </c>
      <c r="C7519" s="5">
        <v>1.20540378038712</v>
      </c>
      <c r="D7519" s="5">
        <v>59402.4207455193</v>
      </c>
      <c r="E7519" s="2">
        <f t="shared" si="236"/>
        <v>0.518619943333186</v>
      </c>
      <c r="F7519" s="2">
        <f t="shared" si="237"/>
        <v>37937.2194385925</v>
      </c>
    </row>
    <row r="7520" spans="1:6">
      <c r="A7520" s="5">
        <v>0.71852495781311</v>
      </c>
      <c r="B7520" s="5">
        <v>22829.0036263716</v>
      </c>
      <c r="C7520" s="5">
        <v>1.23510669612678</v>
      </c>
      <c r="D7520" s="5">
        <v>57076.5337583219</v>
      </c>
      <c r="E7520" s="2">
        <f t="shared" si="236"/>
        <v>0.51658173831367</v>
      </c>
      <c r="F7520" s="2">
        <f t="shared" si="237"/>
        <v>34247.5301319503</v>
      </c>
    </row>
    <row r="7521" spans="1:6">
      <c r="A7521" s="5">
        <v>0.752402003783163</v>
      </c>
      <c r="B7521" s="5">
        <v>20862.222443991</v>
      </c>
      <c r="C7521" s="5">
        <v>1.27323152185425</v>
      </c>
      <c r="D7521" s="5">
        <v>56354.5767741128</v>
      </c>
      <c r="E7521" s="2">
        <f t="shared" si="236"/>
        <v>0.520829518071087</v>
      </c>
      <c r="F7521" s="2">
        <f t="shared" si="237"/>
        <v>35492.3543301218</v>
      </c>
    </row>
    <row r="7522" spans="1:6">
      <c r="A7522" s="5">
        <v>0.723745444764634</v>
      </c>
      <c r="B7522" s="5">
        <v>19185.5945299912</v>
      </c>
      <c r="C7522" s="5">
        <v>1.23382775283942</v>
      </c>
      <c r="D7522" s="5">
        <v>55704.1135518582</v>
      </c>
      <c r="E7522" s="2">
        <f t="shared" si="236"/>
        <v>0.510082308074786</v>
      </c>
      <c r="F7522" s="2">
        <f t="shared" si="237"/>
        <v>36518.519021867</v>
      </c>
    </row>
    <row r="7523" spans="1:6">
      <c r="A7523" s="5">
        <v>0.696765009425079</v>
      </c>
      <c r="B7523" s="5">
        <v>17710.9422808961</v>
      </c>
      <c r="C7523" s="5">
        <v>1.25104851305929</v>
      </c>
      <c r="D7523" s="5">
        <v>55678.3628314523</v>
      </c>
      <c r="E7523" s="2">
        <f t="shared" si="236"/>
        <v>0.554283503634211</v>
      </c>
      <c r="F7523" s="2">
        <f t="shared" si="237"/>
        <v>37967.4205505562</v>
      </c>
    </row>
    <row r="7524" spans="1:6">
      <c r="A7524" s="5">
        <v>0.7004202228602</v>
      </c>
      <c r="B7524" s="5">
        <v>20526.2407059782</v>
      </c>
      <c r="C7524" s="5">
        <v>1.19134153236174</v>
      </c>
      <c r="D7524" s="5">
        <v>58054.2320123805</v>
      </c>
      <c r="E7524" s="2">
        <f t="shared" si="236"/>
        <v>0.49092130950154</v>
      </c>
      <c r="F7524" s="2">
        <f t="shared" si="237"/>
        <v>37527.9913064023</v>
      </c>
    </row>
    <row r="7525" spans="1:6">
      <c r="A7525" s="5">
        <v>0.715347952271266</v>
      </c>
      <c r="B7525" s="5">
        <v>15188.3588800233</v>
      </c>
      <c r="C7525" s="5">
        <v>1.23345721571996</v>
      </c>
      <c r="D7525" s="5">
        <v>49389.2955481727</v>
      </c>
      <c r="E7525" s="2">
        <f t="shared" si="236"/>
        <v>0.518109263448694</v>
      </c>
      <c r="F7525" s="2">
        <f t="shared" si="237"/>
        <v>34200.9366681494</v>
      </c>
    </row>
    <row r="7526" spans="1:6">
      <c r="A7526" s="5">
        <v>0.753475980785119</v>
      </c>
      <c r="B7526" s="5">
        <v>18538.816269611</v>
      </c>
      <c r="C7526" s="5">
        <v>1.30519002948924</v>
      </c>
      <c r="D7526" s="5">
        <v>55961.0263804017</v>
      </c>
      <c r="E7526" s="2">
        <f t="shared" si="236"/>
        <v>0.551714048704121</v>
      </c>
      <c r="F7526" s="2">
        <f t="shared" si="237"/>
        <v>37422.2101107907</v>
      </c>
    </row>
    <row r="7527" spans="1:6">
      <c r="A7527" s="5">
        <v>0.692742733385654</v>
      </c>
      <c r="B7527" s="5">
        <v>21320.2296922872</v>
      </c>
      <c r="C7527" s="5">
        <v>1.18995500934475</v>
      </c>
      <c r="D7527" s="5">
        <v>56707.2620428727</v>
      </c>
      <c r="E7527" s="2">
        <f t="shared" si="236"/>
        <v>0.497212275959096</v>
      </c>
      <c r="F7527" s="2">
        <f t="shared" si="237"/>
        <v>35387.0323505855</v>
      </c>
    </row>
    <row r="7528" spans="1:6">
      <c r="A7528" s="5">
        <v>0.709791311721868</v>
      </c>
      <c r="B7528" s="5">
        <v>20746.0747352887</v>
      </c>
      <c r="C7528" s="5">
        <v>1.26021510823723</v>
      </c>
      <c r="D7528" s="5">
        <v>60170.2320437026</v>
      </c>
      <c r="E7528" s="2">
        <f t="shared" si="236"/>
        <v>0.550423796515362</v>
      </c>
      <c r="F7528" s="2">
        <f t="shared" si="237"/>
        <v>39424.1573084139</v>
      </c>
    </row>
    <row r="7529" spans="1:6">
      <c r="A7529" s="5">
        <v>0.640290915831539</v>
      </c>
      <c r="B7529" s="5">
        <v>18327.9180493425</v>
      </c>
      <c r="C7529" s="5">
        <v>1.08586476971725</v>
      </c>
      <c r="D7529" s="5">
        <v>54591.539451516</v>
      </c>
      <c r="E7529" s="2">
        <f t="shared" si="236"/>
        <v>0.445573853885711</v>
      </c>
      <c r="F7529" s="2">
        <f t="shared" si="237"/>
        <v>36263.6214021735</v>
      </c>
    </row>
    <row r="7530" spans="1:6">
      <c r="A7530" s="5">
        <v>0.679466316253212</v>
      </c>
      <c r="B7530" s="5">
        <v>11663.691765823</v>
      </c>
      <c r="C7530" s="5">
        <v>1.1724678004507</v>
      </c>
      <c r="D7530" s="5">
        <v>45999.2637471589</v>
      </c>
      <c r="E7530" s="2">
        <f t="shared" si="236"/>
        <v>0.493001484197488</v>
      </c>
      <c r="F7530" s="2">
        <f t="shared" si="237"/>
        <v>34335.5719813359</v>
      </c>
    </row>
    <row r="7531" spans="1:6">
      <c r="A7531" s="5">
        <v>0.699268110809065</v>
      </c>
      <c r="B7531" s="5">
        <v>20313.7568515479</v>
      </c>
      <c r="C7531" s="5">
        <v>1.21916371662688</v>
      </c>
      <c r="D7531" s="5">
        <v>57889.4882149796</v>
      </c>
      <c r="E7531" s="2">
        <f t="shared" si="236"/>
        <v>0.519895605817815</v>
      </c>
      <c r="F7531" s="2">
        <f t="shared" si="237"/>
        <v>37575.7313634317</v>
      </c>
    </row>
    <row r="7532" spans="1:6">
      <c r="A7532" s="5">
        <v>0.674200610680034</v>
      </c>
      <c r="B7532" s="5">
        <v>18445.4929259767</v>
      </c>
      <c r="C7532" s="5">
        <v>1.14390638374347</v>
      </c>
      <c r="D7532" s="5">
        <v>54058.1891386622</v>
      </c>
      <c r="E7532" s="2">
        <f t="shared" si="236"/>
        <v>0.469705773063436</v>
      </c>
      <c r="F7532" s="2">
        <f t="shared" si="237"/>
        <v>35612.6962126855</v>
      </c>
    </row>
    <row r="7533" spans="1:6">
      <c r="A7533" s="5">
        <v>0.706860841912656</v>
      </c>
      <c r="B7533" s="5">
        <v>17493.3864276974</v>
      </c>
      <c r="C7533" s="5">
        <v>1.23666108092779</v>
      </c>
      <c r="D7533" s="5">
        <v>54707.5854763716</v>
      </c>
      <c r="E7533" s="2">
        <f t="shared" si="236"/>
        <v>0.529800239015134</v>
      </c>
      <c r="F7533" s="2">
        <f t="shared" si="237"/>
        <v>37214.1990486742</v>
      </c>
    </row>
    <row r="7534" spans="1:6">
      <c r="A7534" s="5">
        <v>0.674253345897554</v>
      </c>
      <c r="B7534" s="5">
        <v>21074.9786996777</v>
      </c>
      <c r="C7534" s="5">
        <v>1.17388087131572</v>
      </c>
      <c r="D7534" s="5">
        <v>56938.7810032425</v>
      </c>
      <c r="E7534" s="2">
        <f t="shared" si="236"/>
        <v>0.499627525418166</v>
      </c>
      <c r="F7534" s="2">
        <f t="shared" si="237"/>
        <v>35863.8023035648</v>
      </c>
    </row>
    <row r="7535" spans="1:6">
      <c r="A7535" s="5">
        <v>0.689999013087199</v>
      </c>
      <c r="B7535" s="5">
        <v>19876.3880395721</v>
      </c>
      <c r="C7535" s="5">
        <v>1.2048835854776</v>
      </c>
      <c r="D7535" s="5">
        <v>56838.3552179318</v>
      </c>
      <c r="E7535" s="2">
        <f t="shared" si="236"/>
        <v>0.514884572390401</v>
      </c>
      <c r="F7535" s="2">
        <f t="shared" si="237"/>
        <v>36961.9671783597</v>
      </c>
    </row>
    <row r="7536" spans="1:6">
      <c r="A7536" s="5">
        <v>0.693931988745729</v>
      </c>
      <c r="B7536" s="5">
        <v>26102.338816588</v>
      </c>
      <c r="C7536" s="5">
        <v>1.21996047621024</v>
      </c>
      <c r="D7536" s="5">
        <v>65986.5778009177</v>
      </c>
      <c r="E7536" s="2">
        <f t="shared" si="236"/>
        <v>0.526028487464511</v>
      </c>
      <c r="F7536" s="2">
        <f t="shared" si="237"/>
        <v>39884.2389843297</v>
      </c>
    </row>
    <row r="7537" spans="1:6">
      <c r="A7537" s="5">
        <v>0.74349217416078</v>
      </c>
      <c r="B7537" s="5">
        <v>19835.9979307714</v>
      </c>
      <c r="C7537" s="5">
        <v>1.27299236760186</v>
      </c>
      <c r="D7537" s="5">
        <v>56205.5797714117</v>
      </c>
      <c r="E7537" s="2">
        <f t="shared" si="236"/>
        <v>0.52950019344108</v>
      </c>
      <c r="F7537" s="2">
        <f t="shared" si="237"/>
        <v>36369.5818406403</v>
      </c>
    </row>
    <row r="7538" spans="1:6">
      <c r="A7538" s="5">
        <v>0.703056649638974</v>
      </c>
      <c r="B7538" s="5">
        <v>21587.9865081509</v>
      </c>
      <c r="C7538" s="5">
        <v>1.17554577391489</v>
      </c>
      <c r="D7538" s="5">
        <v>58040.8163925347</v>
      </c>
      <c r="E7538" s="2">
        <f t="shared" si="236"/>
        <v>0.472489124275916</v>
      </c>
      <c r="F7538" s="2">
        <f t="shared" si="237"/>
        <v>36452.8298843838</v>
      </c>
    </row>
    <row r="7539" spans="1:6">
      <c r="A7539" s="5">
        <v>0.72175065152353</v>
      </c>
      <c r="B7539" s="5">
        <v>20292.3123077623</v>
      </c>
      <c r="C7539" s="5">
        <v>1.23120330552769</v>
      </c>
      <c r="D7539" s="5">
        <v>60931.5028820209</v>
      </c>
      <c r="E7539" s="2">
        <f t="shared" si="236"/>
        <v>0.50945265400416</v>
      </c>
      <c r="F7539" s="2">
        <f t="shared" si="237"/>
        <v>40639.1905742586</v>
      </c>
    </row>
    <row r="7540" spans="1:6">
      <c r="A7540" s="5">
        <v>0.677582342942848</v>
      </c>
      <c r="B7540" s="5">
        <v>21274.0433673872</v>
      </c>
      <c r="C7540" s="5">
        <v>1.20138629396491</v>
      </c>
      <c r="D7540" s="5">
        <v>59828.1375891129</v>
      </c>
      <c r="E7540" s="2">
        <f t="shared" si="236"/>
        <v>0.523803951022062</v>
      </c>
      <c r="F7540" s="2">
        <f t="shared" si="237"/>
        <v>38554.0942217257</v>
      </c>
    </row>
    <row r="7541" spans="1:6">
      <c r="A7541" s="5">
        <v>0.687853421984287</v>
      </c>
      <c r="B7541" s="5">
        <v>21873.1071597123</v>
      </c>
      <c r="C7541" s="5">
        <v>1.20665848338761</v>
      </c>
      <c r="D7541" s="5">
        <v>61739.9020217364</v>
      </c>
      <c r="E7541" s="2">
        <f t="shared" si="236"/>
        <v>0.518805061403323</v>
      </c>
      <c r="F7541" s="2">
        <f t="shared" si="237"/>
        <v>39866.7948620241</v>
      </c>
    </row>
    <row r="7542" spans="1:6">
      <c r="A7542" s="5">
        <v>0.697391195285411</v>
      </c>
      <c r="B7542" s="5">
        <v>18878.0862841816</v>
      </c>
      <c r="C7542" s="5">
        <v>1.25623207365218</v>
      </c>
      <c r="D7542" s="5">
        <v>57077.7116030394</v>
      </c>
      <c r="E7542" s="2">
        <f t="shared" si="236"/>
        <v>0.558840878366769</v>
      </c>
      <c r="F7542" s="2">
        <f t="shared" si="237"/>
        <v>38199.6253188578</v>
      </c>
    </row>
    <row r="7543" spans="1:6">
      <c r="A7543" s="5">
        <v>0.667314146216715</v>
      </c>
      <c r="B7543" s="5">
        <v>17016.2247813804</v>
      </c>
      <c r="C7543" s="5">
        <v>1.17027101740971</v>
      </c>
      <c r="D7543" s="5">
        <v>53771.4810222097</v>
      </c>
      <c r="E7543" s="2">
        <f t="shared" si="236"/>
        <v>0.502956871192995</v>
      </c>
      <c r="F7543" s="2">
        <f t="shared" si="237"/>
        <v>36755.2562408293</v>
      </c>
    </row>
    <row r="7544" spans="1:6">
      <c r="A7544" s="5">
        <v>0.741888018426072</v>
      </c>
      <c r="B7544" s="5">
        <v>22291.9847282537</v>
      </c>
      <c r="C7544" s="5">
        <v>1.29712162469188</v>
      </c>
      <c r="D7544" s="5">
        <v>62724.4346320986</v>
      </c>
      <c r="E7544" s="2">
        <f t="shared" si="236"/>
        <v>0.555233606265808</v>
      </c>
      <c r="F7544" s="2">
        <f t="shared" si="237"/>
        <v>40432.4499038449</v>
      </c>
    </row>
    <row r="7545" spans="1:6">
      <c r="A7545" s="5">
        <v>0.727873883500049</v>
      </c>
      <c r="B7545" s="5">
        <v>19545.7941841982</v>
      </c>
      <c r="C7545" s="5">
        <v>1.30481809835483</v>
      </c>
      <c r="D7545" s="5">
        <v>58855.6551082407</v>
      </c>
      <c r="E7545" s="2">
        <f t="shared" si="236"/>
        <v>0.576944214854781</v>
      </c>
      <c r="F7545" s="2">
        <f t="shared" si="237"/>
        <v>39309.8609240425</v>
      </c>
    </row>
    <row r="7546" spans="1:6">
      <c r="A7546" s="5">
        <v>0.639376874215044</v>
      </c>
      <c r="B7546" s="5">
        <v>20145.7087455631</v>
      </c>
      <c r="C7546" s="5">
        <v>1.11251083498372</v>
      </c>
      <c r="D7546" s="5">
        <v>57708.470413107</v>
      </c>
      <c r="E7546" s="2">
        <f t="shared" si="236"/>
        <v>0.473133960768676</v>
      </c>
      <c r="F7546" s="2">
        <f t="shared" si="237"/>
        <v>37562.7616675439</v>
      </c>
    </row>
    <row r="7547" spans="1:6">
      <c r="A7547" s="5">
        <v>0.728436690241871</v>
      </c>
      <c r="B7547" s="5">
        <v>21489.1873727853</v>
      </c>
      <c r="C7547" s="5">
        <v>1.29117174666801</v>
      </c>
      <c r="D7547" s="5">
        <v>60810.6308080552</v>
      </c>
      <c r="E7547" s="2">
        <f t="shared" si="236"/>
        <v>0.562735056426139</v>
      </c>
      <c r="F7547" s="2">
        <f t="shared" si="237"/>
        <v>39321.4434352699</v>
      </c>
    </row>
    <row r="7548" spans="1:6">
      <c r="A7548" s="5">
        <v>0.678013108330217</v>
      </c>
      <c r="B7548" s="5">
        <v>20557.9750855897</v>
      </c>
      <c r="C7548" s="5">
        <v>1.18219536695761</v>
      </c>
      <c r="D7548" s="5">
        <v>59085.734809635</v>
      </c>
      <c r="E7548" s="2">
        <f t="shared" si="236"/>
        <v>0.504182258627393</v>
      </c>
      <c r="F7548" s="2">
        <f t="shared" si="237"/>
        <v>38527.7597240453</v>
      </c>
    </row>
    <row r="7549" spans="1:6">
      <c r="A7549" s="5">
        <v>0.68236499320903</v>
      </c>
      <c r="B7549" s="5">
        <v>19667.151782281</v>
      </c>
      <c r="C7549" s="5">
        <v>1.17729270786421</v>
      </c>
      <c r="D7549" s="5">
        <v>55452.8088264442</v>
      </c>
      <c r="E7549" s="2">
        <f t="shared" si="236"/>
        <v>0.49492771465518</v>
      </c>
      <c r="F7549" s="2">
        <f t="shared" si="237"/>
        <v>35785.6570441632</v>
      </c>
    </row>
    <row r="7550" spans="1:6">
      <c r="A7550" s="5">
        <v>0.725258247889763</v>
      </c>
      <c r="B7550" s="5">
        <v>18946.2637308838</v>
      </c>
      <c r="C7550" s="5">
        <v>1.28380272283606</v>
      </c>
      <c r="D7550" s="5">
        <v>54597.6640620048</v>
      </c>
      <c r="E7550" s="2">
        <f t="shared" si="236"/>
        <v>0.558544474946297</v>
      </c>
      <c r="F7550" s="2">
        <f t="shared" si="237"/>
        <v>35651.400331121</v>
      </c>
    </row>
    <row r="7551" spans="1:6">
      <c r="A7551" s="5">
        <v>0.730174643143999</v>
      </c>
      <c r="B7551" s="5">
        <v>19889.8803614881</v>
      </c>
      <c r="C7551" s="5">
        <v>1.21737375468357</v>
      </c>
      <c r="D7551" s="5">
        <v>55726.7755515549</v>
      </c>
      <c r="E7551" s="2">
        <f t="shared" si="236"/>
        <v>0.487199111539571</v>
      </c>
      <c r="F7551" s="2">
        <f t="shared" si="237"/>
        <v>35836.8951900668</v>
      </c>
    </row>
    <row r="7552" spans="1:6">
      <c r="A7552" s="5">
        <v>0.756834487946832</v>
      </c>
      <c r="B7552" s="5">
        <v>20483.3878326756</v>
      </c>
      <c r="C7552" s="5">
        <v>1.30648017217935</v>
      </c>
      <c r="D7552" s="5">
        <v>57824.270582199</v>
      </c>
      <c r="E7552" s="2">
        <f t="shared" si="236"/>
        <v>0.549645684232518</v>
      </c>
      <c r="F7552" s="2">
        <f t="shared" si="237"/>
        <v>37340.8827495234</v>
      </c>
    </row>
    <row r="7553" spans="1:6">
      <c r="A7553" s="5">
        <v>0.712659677927027</v>
      </c>
      <c r="B7553" s="5">
        <v>19895.3945503298</v>
      </c>
      <c r="C7553" s="5">
        <v>1.23347135962252</v>
      </c>
      <c r="D7553" s="5">
        <v>55686.6481609397</v>
      </c>
      <c r="E7553" s="2">
        <f t="shared" si="236"/>
        <v>0.520811681695493</v>
      </c>
      <c r="F7553" s="2">
        <f t="shared" si="237"/>
        <v>35791.2536106099</v>
      </c>
    </row>
    <row r="7554" spans="1:6">
      <c r="A7554" s="5">
        <v>0.670938270374223</v>
      </c>
      <c r="B7554" s="5">
        <v>19941.9753371666</v>
      </c>
      <c r="C7554" s="5">
        <v>1.1576175793999</v>
      </c>
      <c r="D7554" s="5">
        <v>59055.8252450518</v>
      </c>
      <c r="E7554" s="2">
        <f t="shared" si="236"/>
        <v>0.486679309025677</v>
      </c>
      <c r="F7554" s="2">
        <f t="shared" si="237"/>
        <v>39113.8499078852</v>
      </c>
    </row>
    <row r="7555" spans="1:6">
      <c r="A7555" s="5">
        <v>0.690940695682748</v>
      </c>
      <c r="B7555" s="5">
        <v>20264.1657719418</v>
      </c>
      <c r="C7555" s="5">
        <v>1.17906803992629</v>
      </c>
      <c r="D7555" s="5">
        <v>56431.4753905628</v>
      </c>
      <c r="E7555" s="2">
        <f t="shared" si="236"/>
        <v>0.488127344243542</v>
      </c>
      <c r="F7555" s="2">
        <f t="shared" si="237"/>
        <v>36167.309618621</v>
      </c>
    </row>
    <row r="7556" spans="1:6">
      <c r="A7556" s="5">
        <v>0.713407759265628</v>
      </c>
      <c r="B7556" s="5">
        <v>26676.802994896</v>
      </c>
      <c r="C7556" s="5">
        <v>1.28019338701088</v>
      </c>
      <c r="D7556" s="5">
        <v>67327.8188304192</v>
      </c>
      <c r="E7556" s="2">
        <f t="shared" ref="E7556:E7619" si="238">C7556-A7556</f>
        <v>0.566785627745252</v>
      </c>
      <c r="F7556" s="2">
        <f t="shared" ref="F7556:F7619" si="239">D7556-B7556</f>
        <v>40651.0158355232</v>
      </c>
    </row>
    <row r="7557" spans="1:6">
      <c r="A7557" s="5">
        <v>0.724234596687424</v>
      </c>
      <c r="B7557" s="5">
        <v>17986.0302350699</v>
      </c>
      <c r="C7557" s="5">
        <v>1.24082045401785</v>
      </c>
      <c r="D7557" s="5">
        <v>52351.2938850013</v>
      </c>
      <c r="E7557" s="2">
        <f t="shared" si="238"/>
        <v>0.516585857330426</v>
      </c>
      <c r="F7557" s="2">
        <f t="shared" si="239"/>
        <v>34365.2636499314</v>
      </c>
    </row>
    <row r="7558" spans="1:6">
      <c r="A7558" s="5">
        <v>0.687008732178957</v>
      </c>
      <c r="B7558" s="5">
        <v>15722.8851147875</v>
      </c>
      <c r="C7558" s="5">
        <v>1.16495350984855</v>
      </c>
      <c r="D7558" s="5">
        <v>51548.8920188228</v>
      </c>
      <c r="E7558" s="2">
        <f t="shared" si="238"/>
        <v>0.477944777669593</v>
      </c>
      <c r="F7558" s="2">
        <f t="shared" si="239"/>
        <v>35826.0069040353</v>
      </c>
    </row>
    <row r="7559" spans="1:6">
      <c r="A7559" s="5">
        <v>0.735336262999047</v>
      </c>
      <c r="B7559" s="5">
        <v>18692.6971842086</v>
      </c>
      <c r="C7559" s="5">
        <v>1.25920020040768</v>
      </c>
      <c r="D7559" s="5">
        <v>56164.6129293709</v>
      </c>
      <c r="E7559" s="2">
        <f t="shared" si="238"/>
        <v>0.523863937408633</v>
      </c>
      <c r="F7559" s="2">
        <f t="shared" si="239"/>
        <v>37471.9157451623</v>
      </c>
    </row>
    <row r="7560" spans="1:6">
      <c r="A7560" s="5">
        <v>0.63564929368917</v>
      </c>
      <c r="B7560" s="5">
        <v>17345.0897783027</v>
      </c>
      <c r="C7560" s="5">
        <v>1.10780576137476</v>
      </c>
      <c r="D7560" s="5">
        <v>53837.1864151196</v>
      </c>
      <c r="E7560" s="2">
        <f t="shared" si="238"/>
        <v>0.47215646768559</v>
      </c>
      <c r="F7560" s="2">
        <f t="shared" si="239"/>
        <v>36492.0966368169</v>
      </c>
    </row>
    <row r="7561" spans="1:6">
      <c r="A7561" s="5">
        <v>0.66650087700431</v>
      </c>
      <c r="B7561" s="5">
        <v>17128.4913632758</v>
      </c>
      <c r="C7561" s="5">
        <v>1.16198325765147</v>
      </c>
      <c r="D7561" s="5">
        <v>52522.4793781142</v>
      </c>
      <c r="E7561" s="2">
        <f t="shared" si="238"/>
        <v>0.49548238064716</v>
      </c>
      <c r="F7561" s="2">
        <f t="shared" si="239"/>
        <v>35393.9880148384</v>
      </c>
    </row>
    <row r="7562" spans="1:6">
      <c r="A7562" s="5">
        <v>0.717268042909013</v>
      </c>
      <c r="B7562" s="5">
        <v>21861.1321621033</v>
      </c>
      <c r="C7562" s="5">
        <v>1.23848860194972</v>
      </c>
      <c r="D7562" s="5">
        <v>60135.4775879261</v>
      </c>
      <c r="E7562" s="2">
        <f t="shared" si="238"/>
        <v>0.521220559040707</v>
      </c>
      <c r="F7562" s="2">
        <f t="shared" si="239"/>
        <v>38274.3454258228</v>
      </c>
    </row>
    <row r="7563" spans="1:6">
      <c r="A7563" s="5">
        <v>0.722735975925869</v>
      </c>
      <c r="B7563" s="5">
        <v>18466.0861387358</v>
      </c>
      <c r="C7563" s="5">
        <v>1.22204153051002</v>
      </c>
      <c r="D7563" s="5">
        <v>55383.9838453271</v>
      </c>
      <c r="E7563" s="2">
        <f t="shared" si="238"/>
        <v>0.499305554584151</v>
      </c>
      <c r="F7563" s="2">
        <f t="shared" si="239"/>
        <v>36917.8977065913</v>
      </c>
    </row>
    <row r="7564" spans="1:6">
      <c r="A7564" s="5">
        <v>0.681048826485213</v>
      </c>
      <c r="B7564" s="5">
        <v>21144.3444739122</v>
      </c>
      <c r="C7564" s="5">
        <v>1.18048770122223</v>
      </c>
      <c r="D7564" s="5">
        <v>57682.203749974</v>
      </c>
      <c r="E7564" s="2">
        <f t="shared" si="238"/>
        <v>0.499438874737017</v>
      </c>
      <c r="F7564" s="2">
        <f t="shared" si="239"/>
        <v>36537.8592760618</v>
      </c>
    </row>
    <row r="7565" spans="1:6">
      <c r="A7565" s="5">
        <v>0.704065544556799</v>
      </c>
      <c r="B7565" s="5">
        <v>21144.6669645881</v>
      </c>
      <c r="C7565" s="5">
        <v>1.23561160557014</v>
      </c>
      <c r="D7565" s="5">
        <v>58750.7067620473</v>
      </c>
      <c r="E7565" s="2">
        <f t="shared" si="238"/>
        <v>0.531546061013341</v>
      </c>
      <c r="F7565" s="2">
        <f t="shared" si="239"/>
        <v>37606.0397974592</v>
      </c>
    </row>
    <row r="7566" spans="1:6">
      <c r="A7566" s="5">
        <v>0.683556792929794</v>
      </c>
      <c r="B7566" s="5">
        <v>23809.0705311243</v>
      </c>
      <c r="C7566" s="5">
        <v>1.1893604947431</v>
      </c>
      <c r="D7566" s="5">
        <v>64957.3672957532</v>
      </c>
      <c r="E7566" s="2">
        <f t="shared" si="238"/>
        <v>0.505803701813306</v>
      </c>
      <c r="F7566" s="2">
        <f t="shared" si="239"/>
        <v>41148.2967646289</v>
      </c>
    </row>
    <row r="7567" spans="1:6">
      <c r="A7567" s="5">
        <v>0.653714269463367</v>
      </c>
      <c r="B7567" s="5">
        <v>24941.9302926213</v>
      </c>
      <c r="C7567" s="5">
        <v>1.13956792163058</v>
      </c>
      <c r="D7567" s="5">
        <v>65275.7199001622</v>
      </c>
      <c r="E7567" s="2">
        <f t="shared" si="238"/>
        <v>0.485853652167213</v>
      </c>
      <c r="F7567" s="2">
        <f t="shared" si="239"/>
        <v>40333.7896075409</v>
      </c>
    </row>
    <row r="7568" spans="1:6">
      <c r="A7568" s="5">
        <v>0.684930996974274</v>
      </c>
      <c r="B7568" s="5">
        <v>20068.453534538</v>
      </c>
      <c r="C7568" s="5">
        <v>1.17988094881935</v>
      </c>
      <c r="D7568" s="5">
        <v>57431.2466708198</v>
      </c>
      <c r="E7568" s="2">
        <f t="shared" si="238"/>
        <v>0.494949951845076</v>
      </c>
      <c r="F7568" s="2">
        <f t="shared" si="239"/>
        <v>37362.7931362818</v>
      </c>
    </row>
    <row r="7569" spans="1:6">
      <c r="A7569" s="5">
        <v>0.712162081190314</v>
      </c>
      <c r="B7569" s="5">
        <v>16035.4365299826</v>
      </c>
      <c r="C7569" s="5">
        <v>1.24506766118811</v>
      </c>
      <c r="D7569" s="5">
        <v>51595.6166515577</v>
      </c>
      <c r="E7569" s="2">
        <f t="shared" si="238"/>
        <v>0.532905579997796</v>
      </c>
      <c r="F7569" s="2">
        <f t="shared" si="239"/>
        <v>35560.1801215751</v>
      </c>
    </row>
    <row r="7570" spans="1:6">
      <c r="A7570" s="5">
        <v>0.689986917205776</v>
      </c>
      <c r="B7570" s="5">
        <v>21471.2791644844</v>
      </c>
      <c r="C7570" s="5">
        <v>1.20135747019377</v>
      </c>
      <c r="D7570" s="5">
        <v>57685.0935603793</v>
      </c>
      <c r="E7570" s="2">
        <f t="shared" si="238"/>
        <v>0.511370552987994</v>
      </c>
      <c r="F7570" s="2">
        <f t="shared" si="239"/>
        <v>36213.8143958949</v>
      </c>
    </row>
    <row r="7571" spans="1:6">
      <c r="A7571" s="5">
        <v>0.688056659192576</v>
      </c>
      <c r="B7571" s="5">
        <v>18383.4676604625</v>
      </c>
      <c r="C7571" s="5">
        <v>1.17797161268846</v>
      </c>
      <c r="D7571" s="5">
        <v>55636.5012697229</v>
      </c>
      <c r="E7571" s="2">
        <f t="shared" si="238"/>
        <v>0.489914953495884</v>
      </c>
      <c r="F7571" s="2">
        <f t="shared" si="239"/>
        <v>37253.0336092604</v>
      </c>
    </row>
    <row r="7572" spans="1:6">
      <c r="A7572" s="5">
        <v>0.672332427667282</v>
      </c>
      <c r="B7572" s="5">
        <v>19081.212079489</v>
      </c>
      <c r="C7572" s="5">
        <v>1.17478305510843</v>
      </c>
      <c r="D7572" s="5">
        <v>55831.0055952368</v>
      </c>
      <c r="E7572" s="2">
        <f t="shared" si="238"/>
        <v>0.502450627441148</v>
      </c>
      <c r="F7572" s="2">
        <f t="shared" si="239"/>
        <v>36749.7935157478</v>
      </c>
    </row>
    <row r="7573" spans="1:6">
      <c r="A7573" s="5">
        <v>0.693136776423253</v>
      </c>
      <c r="B7573" s="5">
        <v>20890.8097461514</v>
      </c>
      <c r="C7573" s="5">
        <v>1.20987320946999</v>
      </c>
      <c r="D7573" s="5">
        <v>56612.8481511786</v>
      </c>
      <c r="E7573" s="2">
        <f t="shared" si="238"/>
        <v>0.516736433046737</v>
      </c>
      <c r="F7573" s="2">
        <f t="shared" si="239"/>
        <v>35722.0384050272</v>
      </c>
    </row>
    <row r="7574" spans="1:6">
      <c r="A7574" s="5">
        <v>0.708973739699937</v>
      </c>
      <c r="B7574" s="5">
        <v>20794.4874486274</v>
      </c>
      <c r="C7574" s="5">
        <v>1.21486673914321</v>
      </c>
      <c r="D7574" s="5">
        <v>58004.7970513727</v>
      </c>
      <c r="E7574" s="2">
        <f t="shared" si="238"/>
        <v>0.505892999443273</v>
      </c>
      <c r="F7574" s="2">
        <f t="shared" si="239"/>
        <v>37210.3096027453</v>
      </c>
    </row>
    <row r="7575" spans="1:6">
      <c r="A7575" s="5">
        <v>0.710200775414715</v>
      </c>
      <c r="B7575" s="5">
        <v>23400.159520155</v>
      </c>
      <c r="C7575" s="5">
        <v>1.22650587096079</v>
      </c>
      <c r="D7575" s="5">
        <v>62182.6432270867</v>
      </c>
      <c r="E7575" s="2">
        <f t="shared" si="238"/>
        <v>0.516305095546075</v>
      </c>
      <c r="F7575" s="2">
        <f t="shared" si="239"/>
        <v>38782.4837069317</v>
      </c>
    </row>
    <row r="7576" spans="1:6">
      <c r="A7576" s="5">
        <v>0.738363167518175</v>
      </c>
      <c r="B7576" s="5">
        <v>19209.8852668477</v>
      </c>
      <c r="C7576" s="5">
        <v>1.24789036876297</v>
      </c>
      <c r="D7576" s="5">
        <v>54874.1977033552</v>
      </c>
      <c r="E7576" s="2">
        <f t="shared" si="238"/>
        <v>0.509527201244795</v>
      </c>
      <c r="F7576" s="2">
        <f t="shared" si="239"/>
        <v>35664.3124365075</v>
      </c>
    </row>
    <row r="7577" spans="1:6">
      <c r="A7577" s="5">
        <v>0.715827589448751</v>
      </c>
      <c r="B7577" s="5">
        <v>15398.7783896583</v>
      </c>
      <c r="C7577" s="5">
        <v>1.25004205851795</v>
      </c>
      <c r="D7577" s="5">
        <v>50164.4737122938</v>
      </c>
      <c r="E7577" s="2">
        <f t="shared" si="238"/>
        <v>0.534214469069199</v>
      </c>
      <c r="F7577" s="2">
        <f t="shared" si="239"/>
        <v>34765.6953226355</v>
      </c>
    </row>
    <row r="7578" spans="1:6">
      <c r="A7578" s="5">
        <v>0.71892617049834</v>
      </c>
      <c r="B7578" s="5">
        <v>18858.8913666076</v>
      </c>
      <c r="C7578" s="5">
        <v>1.24875409906105</v>
      </c>
      <c r="D7578" s="5">
        <v>57067.6186307358</v>
      </c>
      <c r="E7578" s="2">
        <f t="shared" si="238"/>
        <v>0.52982792856271</v>
      </c>
      <c r="F7578" s="2">
        <f t="shared" si="239"/>
        <v>38208.7272641282</v>
      </c>
    </row>
    <row r="7579" spans="1:6">
      <c r="A7579" s="5">
        <v>0.721712293627381</v>
      </c>
      <c r="B7579" s="5">
        <v>14675.5313767219</v>
      </c>
      <c r="C7579" s="5">
        <v>1.23363638166077</v>
      </c>
      <c r="D7579" s="5">
        <v>49342.7799179858</v>
      </c>
      <c r="E7579" s="2">
        <f t="shared" si="238"/>
        <v>0.511924088033389</v>
      </c>
      <c r="F7579" s="2">
        <f t="shared" si="239"/>
        <v>34667.2485412639</v>
      </c>
    </row>
    <row r="7580" spans="1:6">
      <c r="A7580" s="5">
        <v>0.74736396321981</v>
      </c>
      <c r="B7580" s="5">
        <v>18970.8351100933</v>
      </c>
      <c r="C7580" s="5">
        <v>1.26532870473508</v>
      </c>
      <c r="D7580" s="5">
        <v>54344.211664031</v>
      </c>
      <c r="E7580" s="2">
        <f t="shared" si="238"/>
        <v>0.51796474151527</v>
      </c>
      <c r="F7580" s="2">
        <f t="shared" si="239"/>
        <v>35373.3765539377</v>
      </c>
    </row>
    <row r="7581" spans="1:6">
      <c r="A7581" s="5">
        <v>0.677375417866071</v>
      </c>
      <c r="B7581" s="5">
        <v>20040.8355238198</v>
      </c>
      <c r="C7581" s="5">
        <v>1.17186777653162</v>
      </c>
      <c r="D7581" s="5">
        <v>55637.8712400142</v>
      </c>
      <c r="E7581" s="2">
        <f t="shared" si="238"/>
        <v>0.494492358665549</v>
      </c>
      <c r="F7581" s="2">
        <f t="shared" si="239"/>
        <v>35597.0357161944</v>
      </c>
    </row>
    <row r="7582" spans="1:6">
      <c r="A7582" s="5">
        <v>0.74835106933538</v>
      </c>
      <c r="B7582" s="5">
        <v>19510.866347801</v>
      </c>
      <c r="C7582" s="5">
        <v>1.33013093469484</v>
      </c>
      <c r="D7582" s="5">
        <v>56333.3416289698</v>
      </c>
      <c r="E7582" s="2">
        <f t="shared" si="238"/>
        <v>0.58177986535946</v>
      </c>
      <c r="F7582" s="2">
        <f t="shared" si="239"/>
        <v>36822.4752811688</v>
      </c>
    </row>
    <row r="7583" spans="1:6">
      <c r="A7583" s="5">
        <v>0.727721168640862</v>
      </c>
      <c r="B7583" s="5">
        <v>15814.1248535665</v>
      </c>
      <c r="C7583" s="5">
        <v>1.27392946474114</v>
      </c>
      <c r="D7583" s="5">
        <v>53395.1071024547</v>
      </c>
      <c r="E7583" s="2">
        <f t="shared" si="238"/>
        <v>0.546208296100278</v>
      </c>
      <c r="F7583" s="2">
        <f t="shared" si="239"/>
        <v>37580.9822488882</v>
      </c>
    </row>
    <row r="7584" spans="1:6">
      <c r="A7584" s="5">
        <v>0.741109483776081</v>
      </c>
      <c r="B7584" s="5">
        <v>18747.4840315212</v>
      </c>
      <c r="C7584" s="5">
        <v>1.2888293561253</v>
      </c>
      <c r="D7584" s="5">
        <v>56601.6444564071</v>
      </c>
      <c r="E7584" s="2">
        <f t="shared" si="238"/>
        <v>0.547719872349219</v>
      </c>
      <c r="F7584" s="2">
        <f t="shared" si="239"/>
        <v>37854.1604248859</v>
      </c>
    </row>
    <row r="7585" spans="1:6">
      <c r="A7585" s="5">
        <v>0.709060781580183</v>
      </c>
      <c r="B7585" s="5">
        <v>20333.5232466735</v>
      </c>
      <c r="C7585" s="5">
        <v>1.21413587353182</v>
      </c>
      <c r="D7585" s="5">
        <v>58279.5080189475</v>
      </c>
      <c r="E7585" s="2">
        <f t="shared" si="238"/>
        <v>0.505075091951637</v>
      </c>
      <c r="F7585" s="2">
        <f t="shared" si="239"/>
        <v>37945.984772274</v>
      </c>
    </row>
    <row r="7586" spans="1:6">
      <c r="A7586" s="5">
        <v>0.711400501594486</v>
      </c>
      <c r="B7586" s="5">
        <v>19334.1183947992</v>
      </c>
      <c r="C7586" s="5">
        <v>1.22283996952817</v>
      </c>
      <c r="D7586" s="5">
        <v>56262.151300303</v>
      </c>
      <c r="E7586" s="2">
        <f t="shared" si="238"/>
        <v>0.511439467933684</v>
      </c>
      <c r="F7586" s="2">
        <f t="shared" si="239"/>
        <v>36928.0329055038</v>
      </c>
    </row>
    <row r="7587" spans="1:6">
      <c r="A7587" s="5">
        <v>0.678280671490519</v>
      </c>
      <c r="B7587" s="5">
        <v>18680.2806294689</v>
      </c>
      <c r="C7587" s="5">
        <v>1.19070539849922</v>
      </c>
      <c r="D7587" s="5">
        <v>53086.9316301819</v>
      </c>
      <c r="E7587" s="2">
        <f t="shared" si="238"/>
        <v>0.512424727008701</v>
      </c>
      <c r="F7587" s="2">
        <f t="shared" si="239"/>
        <v>34406.651000713</v>
      </c>
    </row>
    <row r="7588" spans="1:6">
      <c r="A7588" s="5">
        <v>0.698555276313579</v>
      </c>
      <c r="B7588" s="5">
        <v>22001.1484024015</v>
      </c>
      <c r="C7588" s="5">
        <v>1.22789903003324</v>
      </c>
      <c r="D7588" s="5">
        <v>59901.6219459324</v>
      </c>
      <c r="E7588" s="2">
        <f t="shared" si="238"/>
        <v>0.529343753719661</v>
      </c>
      <c r="F7588" s="2">
        <f t="shared" si="239"/>
        <v>37900.4735435309</v>
      </c>
    </row>
    <row r="7589" spans="1:6">
      <c r="A7589" s="5">
        <v>0.71128116577062</v>
      </c>
      <c r="B7589" s="5">
        <v>19868.1859041677</v>
      </c>
      <c r="C7589" s="5">
        <v>1.23018172923737</v>
      </c>
      <c r="D7589" s="5">
        <v>59462.0313433171</v>
      </c>
      <c r="E7589" s="2">
        <f t="shared" si="238"/>
        <v>0.51890056346675</v>
      </c>
      <c r="F7589" s="2">
        <f t="shared" si="239"/>
        <v>39593.8454391494</v>
      </c>
    </row>
    <row r="7590" spans="1:6">
      <c r="A7590" s="5">
        <v>0.770216968197304</v>
      </c>
      <c r="B7590" s="5">
        <v>20974.0885880704</v>
      </c>
      <c r="C7590" s="5">
        <v>1.33373695419334</v>
      </c>
      <c r="D7590" s="5">
        <v>60478.6672573102</v>
      </c>
      <c r="E7590" s="2">
        <f t="shared" si="238"/>
        <v>0.563519985996036</v>
      </c>
      <c r="F7590" s="2">
        <f t="shared" si="239"/>
        <v>39504.5786692398</v>
      </c>
    </row>
    <row r="7591" spans="1:6">
      <c r="A7591" s="5">
        <v>0.697760902816528</v>
      </c>
      <c r="B7591" s="5">
        <v>16056.4465998222</v>
      </c>
      <c r="C7591" s="5">
        <v>1.20137414373133</v>
      </c>
      <c r="D7591" s="5">
        <v>51515.4007088915</v>
      </c>
      <c r="E7591" s="2">
        <f t="shared" si="238"/>
        <v>0.503613240914802</v>
      </c>
      <c r="F7591" s="2">
        <f t="shared" si="239"/>
        <v>35458.9541090693</v>
      </c>
    </row>
    <row r="7592" spans="1:6">
      <c r="A7592" s="5">
        <v>0.69706637461416</v>
      </c>
      <c r="B7592" s="5">
        <v>19622.2975559947</v>
      </c>
      <c r="C7592" s="5">
        <v>1.22652030597297</v>
      </c>
      <c r="D7592" s="5">
        <v>55595.1536209214</v>
      </c>
      <c r="E7592" s="2">
        <f t="shared" si="238"/>
        <v>0.52945393135881</v>
      </c>
      <c r="F7592" s="2">
        <f t="shared" si="239"/>
        <v>35972.8560649267</v>
      </c>
    </row>
    <row r="7593" spans="1:6">
      <c r="A7593" s="5">
        <v>0.712136688461162</v>
      </c>
      <c r="B7593" s="5">
        <v>19481.0466348763</v>
      </c>
      <c r="C7593" s="5">
        <v>1.25169241053009</v>
      </c>
      <c r="D7593" s="5">
        <v>58258.2865257525</v>
      </c>
      <c r="E7593" s="2">
        <f t="shared" si="238"/>
        <v>0.539555722068928</v>
      </c>
      <c r="F7593" s="2">
        <f t="shared" si="239"/>
        <v>38777.2398908762</v>
      </c>
    </row>
    <row r="7594" spans="1:6">
      <c r="A7594" s="5">
        <v>0.670147314558514</v>
      </c>
      <c r="B7594" s="5">
        <v>19949.3551922193</v>
      </c>
      <c r="C7594" s="5">
        <v>1.11963501523774</v>
      </c>
      <c r="D7594" s="5">
        <v>57334.3420404223</v>
      </c>
      <c r="E7594" s="2">
        <f t="shared" si="238"/>
        <v>0.449487700679226</v>
      </c>
      <c r="F7594" s="2">
        <f t="shared" si="239"/>
        <v>37384.986848203</v>
      </c>
    </row>
    <row r="7595" spans="1:6">
      <c r="A7595" s="5">
        <v>0.670706174396561</v>
      </c>
      <c r="B7595" s="5">
        <v>12881.6815580526</v>
      </c>
      <c r="C7595" s="5">
        <v>1.12574920319213</v>
      </c>
      <c r="D7595" s="5">
        <v>47418.530997685</v>
      </c>
      <c r="E7595" s="2">
        <f t="shared" si="238"/>
        <v>0.455043028795569</v>
      </c>
      <c r="F7595" s="2">
        <f t="shared" si="239"/>
        <v>34536.8494396324</v>
      </c>
    </row>
    <row r="7596" spans="1:6">
      <c r="A7596" s="5">
        <v>0.661128250785242</v>
      </c>
      <c r="B7596" s="5">
        <v>15804.0192791205</v>
      </c>
      <c r="C7596" s="5">
        <v>1.13790357265599</v>
      </c>
      <c r="D7596" s="5">
        <v>51913.5639936239</v>
      </c>
      <c r="E7596" s="2">
        <f t="shared" si="238"/>
        <v>0.476775321870748</v>
      </c>
      <c r="F7596" s="2">
        <f t="shared" si="239"/>
        <v>36109.5447145034</v>
      </c>
    </row>
    <row r="7597" spans="1:6">
      <c r="A7597" s="5">
        <v>0.65833614128512</v>
      </c>
      <c r="B7597" s="5">
        <v>25002.6031971947</v>
      </c>
      <c r="C7597" s="5">
        <v>1.142438268253</v>
      </c>
      <c r="D7597" s="5">
        <v>64820.866838138</v>
      </c>
      <c r="E7597" s="2">
        <f t="shared" si="238"/>
        <v>0.48410212696788</v>
      </c>
      <c r="F7597" s="2">
        <f t="shared" si="239"/>
        <v>39818.2636409433</v>
      </c>
    </row>
    <row r="7598" spans="1:6">
      <c r="A7598" s="5">
        <v>0.702399467122083</v>
      </c>
      <c r="B7598" s="5">
        <v>17046.1082542493</v>
      </c>
      <c r="C7598" s="5">
        <v>1.20495610550441</v>
      </c>
      <c r="D7598" s="5">
        <v>53658.8371799132</v>
      </c>
      <c r="E7598" s="2">
        <f t="shared" si="238"/>
        <v>0.502556638382327</v>
      </c>
      <c r="F7598" s="2">
        <f t="shared" si="239"/>
        <v>36612.7289256639</v>
      </c>
    </row>
    <row r="7599" spans="1:6">
      <c r="A7599" s="5">
        <v>0.615155191870849</v>
      </c>
      <c r="B7599" s="5">
        <v>19495.2446339965</v>
      </c>
      <c r="C7599" s="5">
        <v>1.10720413448964</v>
      </c>
      <c r="D7599" s="5">
        <v>55062.7904187542</v>
      </c>
      <c r="E7599" s="2">
        <f t="shared" si="238"/>
        <v>0.492048942618791</v>
      </c>
      <c r="F7599" s="2">
        <f t="shared" si="239"/>
        <v>35567.5457847577</v>
      </c>
    </row>
    <row r="7600" spans="1:6">
      <c r="A7600" s="5">
        <v>0.716986724896169</v>
      </c>
      <c r="B7600" s="5">
        <v>20407.4425608648</v>
      </c>
      <c r="C7600" s="5">
        <v>1.2519418019862</v>
      </c>
      <c r="D7600" s="5">
        <v>58574.1147111315</v>
      </c>
      <c r="E7600" s="2">
        <f t="shared" si="238"/>
        <v>0.534955077090031</v>
      </c>
      <c r="F7600" s="2">
        <f t="shared" si="239"/>
        <v>38166.6721502667</v>
      </c>
    </row>
    <row r="7601" spans="1:6">
      <c r="A7601" s="5">
        <v>0.682004616425332</v>
      </c>
      <c r="B7601" s="5">
        <v>20884.5536360918</v>
      </c>
      <c r="C7601" s="5">
        <v>1.12637706524815</v>
      </c>
      <c r="D7601" s="5">
        <v>57667.0489085174</v>
      </c>
      <c r="E7601" s="2">
        <f t="shared" si="238"/>
        <v>0.444372448822818</v>
      </c>
      <c r="F7601" s="2">
        <f t="shared" si="239"/>
        <v>36782.4952724256</v>
      </c>
    </row>
    <row r="7602" spans="1:6">
      <c r="A7602" s="5">
        <v>0.704460169402887</v>
      </c>
      <c r="B7602" s="5">
        <v>23624.7295561294</v>
      </c>
      <c r="C7602" s="5">
        <v>1.20429293351117</v>
      </c>
      <c r="D7602" s="5">
        <v>59665.0132542605</v>
      </c>
      <c r="E7602" s="2">
        <f t="shared" si="238"/>
        <v>0.499832764108283</v>
      </c>
      <c r="F7602" s="2">
        <f t="shared" si="239"/>
        <v>36040.2836981311</v>
      </c>
    </row>
    <row r="7603" spans="1:6">
      <c r="A7603" s="5">
        <v>0.790146484337943</v>
      </c>
      <c r="B7603" s="5">
        <v>18509.5224392477</v>
      </c>
      <c r="C7603" s="5">
        <v>1.35128681663614</v>
      </c>
      <c r="D7603" s="5">
        <v>54210.5217749143</v>
      </c>
      <c r="E7603" s="2">
        <f t="shared" si="238"/>
        <v>0.561140332298197</v>
      </c>
      <c r="F7603" s="2">
        <f t="shared" si="239"/>
        <v>35700.9993356666</v>
      </c>
    </row>
    <row r="7604" spans="1:6">
      <c r="A7604" s="5">
        <v>0.714582744343994</v>
      </c>
      <c r="B7604" s="5">
        <v>16288.001738067</v>
      </c>
      <c r="C7604" s="5">
        <v>1.2596452035292</v>
      </c>
      <c r="D7604" s="5">
        <v>52423.8464742458</v>
      </c>
      <c r="E7604" s="2">
        <f t="shared" si="238"/>
        <v>0.545062459185206</v>
      </c>
      <c r="F7604" s="2">
        <f t="shared" si="239"/>
        <v>36135.8447361788</v>
      </c>
    </row>
    <row r="7605" spans="1:6">
      <c r="A7605" s="5">
        <v>0.719851185596177</v>
      </c>
      <c r="B7605" s="5">
        <v>18623.7924064079</v>
      </c>
      <c r="C7605" s="5">
        <v>1.26839186646</v>
      </c>
      <c r="D7605" s="5">
        <v>56927.1173670696</v>
      </c>
      <c r="E7605" s="2">
        <f t="shared" si="238"/>
        <v>0.548540680863823</v>
      </c>
      <c r="F7605" s="2">
        <f t="shared" si="239"/>
        <v>38303.3249606617</v>
      </c>
    </row>
    <row r="7606" spans="1:6">
      <c r="A7606" s="5">
        <v>0.734819958077306</v>
      </c>
      <c r="B7606" s="5">
        <v>18533.7808282866</v>
      </c>
      <c r="C7606" s="5">
        <v>1.23912586842731</v>
      </c>
      <c r="D7606" s="5">
        <v>54489.3025353175</v>
      </c>
      <c r="E7606" s="2">
        <f t="shared" si="238"/>
        <v>0.504305910350004</v>
      </c>
      <c r="F7606" s="2">
        <f t="shared" si="239"/>
        <v>35955.5217070309</v>
      </c>
    </row>
    <row r="7607" spans="1:6">
      <c r="A7607" s="5">
        <v>0.687910008878233</v>
      </c>
      <c r="B7607" s="5">
        <v>19670.7676761629</v>
      </c>
      <c r="C7607" s="5">
        <v>1.19241705039561</v>
      </c>
      <c r="D7607" s="5">
        <v>56162.4003099343</v>
      </c>
      <c r="E7607" s="2">
        <f t="shared" si="238"/>
        <v>0.504507041517377</v>
      </c>
      <c r="F7607" s="2">
        <f t="shared" si="239"/>
        <v>36491.6326337714</v>
      </c>
    </row>
    <row r="7608" spans="1:6">
      <c r="A7608" s="5">
        <v>0.719026087932635</v>
      </c>
      <c r="B7608" s="5">
        <v>21987.4042364152</v>
      </c>
      <c r="C7608" s="5">
        <v>1.27040416040593</v>
      </c>
      <c r="D7608" s="5">
        <v>59856.5159385507</v>
      </c>
      <c r="E7608" s="2">
        <f t="shared" si="238"/>
        <v>0.551378072473295</v>
      </c>
      <c r="F7608" s="2">
        <f t="shared" si="239"/>
        <v>37869.1117021355</v>
      </c>
    </row>
    <row r="7609" spans="1:6">
      <c r="A7609" s="5">
        <v>0.678855503339566</v>
      </c>
      <c r="B7609" s="5">
        <v>20607.9057915539</v>
      </c>
      <c r="C7609" s="5">
        <v>1.18345047727635</v>
      </c>
      <c r="D7609" s="5">
        <v>58151.143030752</v>
      </c>
      <c r="E7609" s="2">
        <f t="shared" si="238"/>
        <v>0.504594973936784</v>
      </c>
      <c r="F7609" s="2">
        <f t="shared" si="239"/>
        <v>37543.2372391981</v>
      </c>
    </row>
    <row r="7610" spans="1:6">
      <c r="A7610" s="5">
        <v>0.661049169675567</v>
      </c>
      <c r="B7610" s="5">
        <v>21992.6677968476</v>
      </c>
      <c r="C7610" s="5">
        <v>1.16594471878796</v>
      </c>
      <c r="D7610" s="5">
        <v>60167.3484234909</v>
      </c>
      <c r="E7610" s="2">
        <f t="shared" si="238"/>
        <v>0.504895549112393</v>
      </c>
      <c r="F7610" s="2">
        <f t="shared" si="239"/>
        <v>38174.6806266433</v>
      </c>
    </row>
    <row r="7611" spans="1:6">
      <c r="A7611" s="5">
        <v>0.702419984015191</v>
      </c>
      <c r="B7611" s="5">
        <v>21161.1971894384</v>
      </c>
      <c r="C7611" s="5">
        <v>1.22923672965505</v>
      </c>
      <c r="D7611" s="5">
        <v>58170.96463633</v>
      </c>
      <c r="E7611" s="2">
        <f t="shared" si="238"/>
        <v>0.526816745639859</v>
      </c>
      <c r="F7611" s="2">
        <f t="shared" si="239"/>
        <v>37009.7674468916</v>
      </c>
    </row>
    <row r="7612" spans="1:6">
      <c r="A7612" s="5">
        <v>0.689612577239813</v>
      </c>
      <c r="B7612" s="5">
        <v>18185.2782016616</v>
      </c>
      <c r="C7612" s="5">
        <v>1.19809524848446</v>
      </c>
      <c r="D7612" s="5">
        <v>54590.5120657376</v>
      </c>
      <c r="E7612" s="2">
        <f t="shared" si="238"/>
        <v>0.508482671244647</v>
      </c>
      <c r="F7612" s="2">
        <f t="shared" si="239"/>
        <v>36405.233864076</v>
      </c>
    </row>
    <row r="7613" spans="1:6">
      <c r="A7613" s="5">
        <v>0.667577062172499</v>
      </c>
      <c r="B7613" s="5">
        <v>16356.0170634717</v>
      </c>
      <c r="C7613" s="5">
        <v>1.1609652151551</v>
      </c>
      <c r="D7613" s="5">
        <v>51672.2127282408</v>
      </c>
      <c r="E7613" s="2">
        <f t="shared" si="238"/>
        <v>0.493388152982601</v>
      </c>
      <c r="F7613" s="2">
        <f t="shared" si="239"/>
        <v>35316.1956647691</v>
      </c>
    </row>
    <row r="7614" spans="1:6">
      <c r="A7614" s="5">
        <v>0.662195038459463</v>
      </c>
      <c r="B7614" s="5">
        <v>16054.9379821675</v>
      </c>
      <c r="C7614" s="5">
        <v>1.13384779114476</v>
      </c>
      <c r="D7614" s="5">
        <v>50564.7329372893</v>
      </c>
      <c r="E7614" s="2">
        <f t="shared" si="238"/>
        <v>0.471652752685297</v>
      </c>
      <c r="F7614" s="2">
        <f t="shared" si="239"/>
        <v>34509.7949551218</v>
      </c>
    </row>
    <row r="7615" spans="1:6">
      <c r="A7615" s="5">
        <v>0.734262953928465</v>
      </c>
      <c r="B7615" s="5">
        <v>17254.1729525484</v>
      </c>
      <c r="C7615" s="5">
        <v>1.27013089835831</v>
      </c>
      <c r="D7615" s="5">
        <v>53451.8342864281</v>
      </c>
      <c r="E7615" s="2">
        <f t="shared" si="238"/>
        <v>0.535867944429845</v>
      </c>
      <c r="F7615" s="2">
        <f t="shared" si="239"/>
        <v>36197.6613338797</v>
      </c>
    </row>
    <row r="7616" spans="1:6">
      <c r="A7616" s="5">
        <v>0.665934032161371</v>
      </c>
      <c r="B7616" s="5">
        <v>23759.1395933183</v>
      </c>
      <c r="C7616" s="5">
        <v>1.12731445247112</v>
      </c>
      <c r="D7616" s="5">
        <v>62205.5196868877</v>
      </c>
      <c r="E7616" s="2">
        <f t="shared" si="238"/>
        <v>0.461380420309749</v>
      </c>
      <c r="F7616" s="2">
        <f t="shared" si="239"/>
        <v>38446.3800935694</v>
      </c>
    </row>
    <row r="7617" spans="1:6">
      <c r="A7617" s="5">
        <v>0.731784397674209</v>
      </c>
      <c r="B7617" s="5">
        <v>23378.2862209894</v>
      </c>
      <c r="C7617" s="5">
        <v>1.2680553063299</v>
      </c>
      <c r="D7617" s="5">
        <v>62019.3726203517</v>
      </c>
      <c r="E7617" s="2">
        <f t="shared" si="238"/>
        <v>0.536270908655691</v>
      </c>
      <c r="F7617" s="2">
        <f t="shared" si="239"/>
        <v>38641.0863993623</v>
      </c>
    </row>
    <row r="7618" spans="1:6">
      <c r="A7618" s="5">
        <v>0.745511021399992</v>
      </c>
      <c r="B7618" s="5">
        <v>17679.8459730466</v>
      </c>
      <c r="C7618" s="5">
        <v>1.29468309956974</v>
      </c>
      <c r="D7618" s="5">
        <v>54910.3150520797</v>
      </c>
      <c r="E7618" s="2">
        <f t="shared" si="238"/>
        <v>0.549172078169748</v>
      </c>
      <c r="F7618" s="2">
        <f t="shared" si="239"/>
        <v>37230.4690790331</v>
      </c>
    </row>
    <row r="7619" spans="1:6">
      <c r="A7619" s="5">
        <v>0.714957461137119</v>
      </c>
      <c r="B7619" s="5">
        <v>18389.0460739069</v>
      </c>
      <c r="C7619" s="5">
        <v>1.23923908175457</v>
      </c>
      <c r="D7619" s="5">
        <v>56875.0345855702</v>
      </c>
      <c r="E7619" s="2">
        <f t="shared" si="238"/>
        <v>0.524281620617451</v>
      </c>
      <c r="F7619" s="2">
        <f t="shared" si="239"/>
        <v>38485.9885116633</v>
      </c>
    </row>
    <row r="7620" spans="1:6">
      <c r="A7620" s="5">
        <v>0.694768488484416</v>
      </c>
      <c r="B7620" s="5">
        <v>18771.7927654013</v>
      </c>
      <c r="C7620" s="5">
        <v>1.18827464461003</v>
      </c>
      <c r="D7620" s="5">
        <v>54048.0567498972</v>
      </c>
      <c r="E7620" s="2">
        <f t="shared" ref="E7620:E7683" si="240">C7620-A7620</f>
        <v>0.493506156125614</v>
      </c>
      <c r="F7620" s="2">
        <f t="shared" ref="F7620:F7683" si="241">D7620-B7620</f>
        <v>35276.2639844959</v>
      </c>
    </row>
    <row r="7621" spans="1:6">
      <c r="A7621" s="5">
        <v>0.627131782898525</v>
      </c>
      <c r="B7621" s="5">
        <v>16863.8997924843</v>
      </c>
      <c r="C7621" s="5">
        <v>1.10677935791967</v>
      </c>
      <c r="D7621" s="5">
        <v>53659.6836077014</v>
      </c>
      <c r="E7621" s="2">
        <f t="shared" si="240"/>
        <v>0.479647575021145</v>
      </c>
      <c r="F7621" s="2">
        <f t="shared" si="241"/>
        <v>36795.7838152171</v>
      </c>
    </row>
    <row r="7622" spans="1:6">
      <c r="A7622" s="5">
        <v>0.743847004184027</v>
      </c>
      <c r="B7622" s="5">
        <v>23488.1739850108</v>
      </c>
      <c r="C7622" s="5">
        <v>1.30405770402908</v>
      </c>
      <c r="D7622" s="5">
        <v>62141.5132836191</v>
      </c>
      <c r="E7622" s="2">
        <f t="shared" si="240"/>
        <v>0.560210699845053</v>
      </c>
      <c r="F7622" s="2">
        <f t="shared" si="241"/>
        <v>38653.3392986083</v>
      </c>
    </row>
    <row r="7623" spans="1:6">
      <c r="A7623" s="5">
        <v>0.687800758494356</v>
      </c>
      <c r="B7623" s="5">
        <v>18125.2313318531</v>
      </c>
      <c r="C7623" s="5">
        <v>1.19489650952758</v>
      </c>
      <c r="D7623" s="5">
        <v>53233.301505973</v>
      </c>
      <c r="E7623" s="2">
        <f t="shared" si="240"/>
        <v>0.507095751033224</v>
      </c>
      <c r="F7623" s="2">
        <f t="shared" si="241"/>
        <v>35108.0701741199</v>
      </c>
    </row>
    <row r="7624" spans="1:6">
      <c r="A7624" s="5">
        <v>0.721926566580319</v>
      </c>
      <c r="B7624" s="5">
        <v>17559.2379825587</v>
      </c>
      <c r="C7624" s="5">
        <v>1.23139995289893</v>
      </c>
      <c r="D7624" s="5">
        <v>52864.9509543126</v>
      </c>
      <c r="E7624" s="2">
        <f t="shared" si="240"/>
        <v>0.509473386318611</v>
      </c>
      <c r="F7624" s="2">
        <f t="shared" si="241"/>
        <v>35305.7129717539</v>
      </c>
    </row>
    <row r="7625" spans="1:6">
      <c r="A7625" s="5">
        <v>0.715038463453214</v>
      </c>
      <c r="B7625" s="5">
        <v>23439.0776806321</v>
      </c>
      <c r="C7625" s="5">
        <v>1.25624542328496</v>
      </c>
      <c r="D7625" s="5">
        <v>64182.7416514189</v>
      </c>
      <c r="E7625" s="2">
        <f t="shared" si="240"/>
        <v>0.541206959831746</v>
      </c>
      <c r="F7625" s="2">
        <f t="shared" si="241"/>
        <v>40743.6639707868</v>
      </c>
    </row>
    <row r="7626" spans="1:6">
      <c r="A7626" s="5">
        <v>0.66896836992059</v>
      </c>
      <c r="B7626" s="5">
        <v>18535.8327621498</v>
      </c>
      <c r="C7626" s="5">
        <v>1.17756556987314</v>
      </c>
      <c r="D7626" s="5">
        <v>57373.7744766806</v>
      </c>
      <c r="E7626" s="2">
        <f t="shared" si="240"/>
        <v>0.50859719995255</v>
      </c>
      <c r="F7626" s="2">
        <f t="shared" si="241"/>
        <v>38837.9417145308</v>
      </c>
    </row>
    <row r="7627" spans="1:6">
      <c r="A7627" s="5">
        <v>0.72895708469079</v>
      </c>
      <c r="B7627" s="5">
        <v>19311.9974139838</v>
      </c>
      <c r="C7627" s="5">
        <v>1.21102574784481</v>
      </c>
      <c r="D7627" s="5">
        <v>55733.3371862069</v>
      </c>
      <c r="E7627" s="2">
        <f t="shared" si="240"/>
        <v>0.48206866315402</v>
      </c>
      <c r="F7627" s="2">
        <f t="shared" si="241"/>
        <v>36421.3397722231</v>
      </c>
    </row>
    <row r="7628" spans="1:6">
      <c r="A7628" s="5">
        <v>0.708628961816195</v>
      </c>
      <c r="B7628" s="5">
        <v>18866.733544405</v>
      </c>
      <c r="C7628" s="5">
        <v>1.23699834693572</v>
      </c>
      <c r="D7628" s="5">
        <v>55028.858278522</v>
      </c>
      <c r="E7628" s="2">
        <f t="shared" si="240"/>
        <v>0.528369385119525</v>
      </c>
      <c r="F7628" s="2">
        <f t="shared" si="241"/>
        <v>36162.124734117</v>
      </c>
    </row>
    <row r="7629" spans="1:6">
      <c r="A7629" s="5">
        <v>0.704083203213095</v>
      </c>
      <c r="B7629" s="5">
        <v>19615.3247244909</v>
      </c>
      <c r="C7629" s="5">
        <v>1.22905272360636</v>
      </c>
      <c r="D7629" s="5">
        <v>55754.9058469189</v>
      </c>
      <c r="E7629" s="2">
        <f t="shared" si="240"/>
        <v>0.524969520393265</v>
      </c>
      <c r="F7629" s="2">
        <f t="shared" si="241"/>
        <v>36139.581122428</v>
      </c>
    </row>
    <row r="7630" spans="1:6">
      <c r="A7630" s="5">
        <v>0.720096269510378</v>
      </c>
      <c r="B7630" s="5">
        <v>16013.4677074004</v>
      </c>
      <c r="C7630" s="5">
        <v>1.22756924552626</v>
      </c>
      <c r="D7630" s="5">
        <v>51347.1349302858</v>
      </c>
      <c r="E7630" s="2">
        <f t="shared" si="240"/>
        <v>0.507472976015882</v>
      </c>
      <c r="F7630" s="2">
        <f t="shared" si="241"/>
        <v>35333.6672228854</v>
      </c>
    </row>
    <row r="7631" spans="1:6">
      <c r="A7631" s="5">
        <v>0.70269537352367</v>
      </c>
      <c r="B7631" s="5">
        <v>18627.3609817588</v>
      </c>
      <c r="C7631" s="5">
        <v>1.20057223924807</v>
      </c>
      <c r="D7631" s="5">
        <v>56312.7647763344</v>
      </c>
      <c r="E7631" s="2">
        <f t="shared" si="240"/>
        <v>0.4978768657244</v>
      </c>
      <c r="F7631" s="2">
        <f t="shared" si="241"/>
        <v>37685.4037945756</v>
      </c>
    </row>
    <row r="7632" spans="1:6">
      <c r="A7632" s="5">
        <v>0.723431947615847</v>
      </c>
      <c r="B7632" s="5">
        <v>18194.5453345218</v>
      </c>
      <c r="C7632" s="5">
        <v>1.24924368341438</v>
      </c>
      <c r="D7632" s="5">
        <v>55137.8061909917</v>
      </c>
      <c r="E7632" s="2">
        <f t="shared" si="240"/>
        <v>0.525811735798533</v>
      </c>
      <c r="F7632" s="2">
        <f t="shared" si="241"/>
        <v>36943.2608564699</v>
      </c>
    </row>
    <row r="7633" spans="1:6">
      <c r="A7633" s="5">
        <v>0.682546669404973</v>
      </c>
      <c r="B7633" s="5">
        <v>19151.1237191812</v>
      </c>
      <c r="C7633" s="5">
        <v>1.16816990433851</v>
      </c>
      <c r="D7633" s="5">
        <v>54253.9897058176</v>
      </c>
      <c r="E7633" s="2">
        <f t="shared" si="240"/>
        <v>0.485623234933537</v>
      </c>
      <c r="F7633" s="2">
        <f t="shared" si="241"/>
        <v>35102.8659866364</v>
      </c>
    </row>
    <row r="7634" spans="1:6">
      <c r="A7634" s="5">
        <v>0.619526250346065</v>
      </c>
      <c r="B7634" s="5">
        <v>19262.3133684409</v>
      </c>
      <c r="C7634" s="5">
        <v>1.07689664506158</v>
      </c>
      <c r="D7634" s="5">
        <v>57033.5201996997</v>
      </c>
      <c r="E7634" s="2">
        <f t="shared" si="240"/>
        <v>0.457370394715515</v>
      </c>
      <c r="F7634" s="2">
        <f t="shared" si="241"/>
        <v>37771.2068312588</v>
      </c>
    </row>
    <row r="7635" spans="1:6">
      <c r="A7635" s="5">
        <v>0.752728313256108</v>
      </c>
      <c r="B7635" s="5">
        <v>21093.7520131584</v>
      </c>
      <c r="C7635" s="5">
        <v>1.32524061179487</v>
      </c>
      <c r="D7635" s="5">
        <v>59568.1090887685</v>
      </c>
      <c r="E7635" s="2">
        <f t="shared" si="240"/>
        <v>0.572512298538762</v>
      </c>
      <c r="F7635" s="2">
        <f t="shared" si="241"/>
        <v>38474.3570756101</v>
      </c>
    </row>
    <row r="7636" spans="1:6">
      <c r="A7636" s="5">
        <v>0.66985591998575</v>
      </c>
      <c r="B7636" s="5">
        <v>23723.5723700266</v>
      </c>
      <c r="C7636" s="5">
        <v>1.15445076982572</v>
      </c>
      <c r="D7636" s="5">
        <v>64845.9095656201</v>
      </c>
      <c r="E7636" s="2">
        <f t="shared" si="240"/>
        <v>0.48459484983997</v>
      </c>
      <c r="F7636" s="2">
        <f t="shared" si="241"/>
        <v>41122.3371955935</v>
      </c>
    </row>
    <row r="7637" spans="1:6">
      <c r="A7637" s="5">
        <v>0.703058327223377</v>
      </c>
      <c r="B7637" s="5">
        <v>20643.0404042115</v>
      </c>
      <c r="C7637" s="5">
        <v>1.20610347250487</v>
      </c>
      <c r="D7637" s="5">
        <v>57244.2172678385</v>
      </c>
      <c r="E7637" s="2">
        <f t="shared" si="240"/>
        <v>0.503045145281493</v>
      </c>
      <c r="F7637" s="2">
        <f t="shared" si="241"/>
        <v>36601.176863627</v>
      </c>
    </row>
    <row r="7638" spans="1:6">
      <c r="A7638" s="5">
        <v>0.744869102624122</v>
      </c>
      <c r="B7638" s="5">
        <v>20482.9253498182</v>
      </c>
      <c r="C7638" s="5">
        <v>1.33307954925825</v>
      </c>
      <c r="D7638" s="5">
        <v>58891.3630065128</v>
      </c>
      <c r="E7638" s="2">
        <f t="shared" si="240"/>
        <v>0.588210446634128</v>
      </c>
      <c r="F7638" s="2">
        <f t="shared" si="241"/>
        <v>38408.4376566946</v>
      </c>
    </row>
    <row r="7639" spans="1:6">
      <c r="A7639" s="5">
        <v>0.697275450081203</v>
      </c>
      <c r="B7639" s="5">
        <v>21373.0104560234</v>
      </c>
      <c r="C7639" s="5">
        <v>1.196798100069</v>
      </c>
      <c r="D7639" s="5">
        <v>58479.8728493156</v>
      </c>
      <c r="E7639" s="2">
        <f t="shared" si="240"/>
        <v>0.499522649987797</v>
      </c>
      <c r="F7639" s="2">
        <f t="shared" si="241"/>
        <v>37106.8623932922</v>
      </c>
    </row>
    <row r="7640" spans="1:6">
      <c r="A7640" s="5">
        <v>0.723509057252593</v>
      </c>
      <c r="B7640" s="5">
        <v>22090.8919724187</v>
      </c>
      <c r="C7640" s="5">
        <v>1.30457136557846</v>
      </c>
      <c r="D7640" s="5">
        <v>60440.0915760473</v>
      </c>
      <c r="E7640" s="2">
        <f t="shared" si="240"/>
        <v>0.581062308325867</v>
      </c>
      <c r="F7640" s="2">
        <f t="shared" si="241"/>
        <v>38349.1996036286</v>
      </c>
    </row>
    <row r="7641" spans="1:6">
      <c r="A7641" s="5">
        <v>0.68804534325897</v>
      </c>
      <c r="B7641" s="5">
        <v>19470.2950742234</v>
      </c>
      <c r="C7641" s="5">
        <v>1.17672527123169</v>
      </c>
      <c r="D7641" s="5">
        <v>58090.7744476071</v>
      </c>
      <c r="E7641" s="2">
        <f t="shared" si="240"/>
        <v>0.48867992797272</v>
      </c>
      <c r="F7641" s="2">
        <f t="shared" si="241"/>
        <v>38620.4793733837</v>
      </c>
    </row>
    <row r="7642" spans="1:6">
      <c r="A7642" s="5">
        <v>0.651232101868673</v>
      </c>
      <c r="B7642" s="5">
        <v>23455.2599733129</v>
      </c>
      <c r="C7642" s="5">
        <v>1.12406698895207</v>
      </c>
      <c r="D7642" s="5">
        <v>60836.4729235221</v>
      </c>
      <c r="E7642" s="2">
        <f t="shared" si="240"/>
        <v>0.472834887083397</v>
      </c>
      <c r="F7642" s="2">
        <f t="shared" si="241"/>
        <v>37381.2129502092</v>
      </c>
    </row>
    <row r="7643" spans="1:6">
      <c r="A7643" s="5">
        <v>0.721863695732387</v>
      </c>
      <c r="B7643" s="5">
        <v>18992.3426377006</v>
      </c>
      <c r="C7643" s="5">
        <v>1.22059756269225</v>
      </c>
      <c r="D7643" s="5">
        <v>56974.4803162968</v>
      </c>
      <c r="E7643" s="2">
        <f t="shared" si="240"/>
        <v>0.498733866959863</v>
      </c>
      <c r="F7643" s="2">
        <f t="shared" si="241"/>
        <v>37982.1376785962</v>
      </c>
    </row>
    <row r="7644" spans="1:6">
      <c r="A7644" s="5">
        <v>0.709364397915154</v>
      </c>
      <c r="B7644" s="5">
        <v>18395.0907152918</v>
      </c>
      <c r="C7644" s="5">
        <v>1.2224814009765</v>
      </c>
      <c r="D7644" s="5">
        <v>55160.2660787462</v>
      </c>
      <c r="E7644" s="2">
        <f t="shared" si="240"/>
        <v>0.513117003061346</v>
      </c>
      <c r="F7644" s="2">
        <f t="shared" si="241"/>
        <v>36765.1753634544</v>
      </c>
    </row>
    <row r="7645" spans="1:6">
      <c r="A7645" s="5">
        <v>0.735131273212318</v>
      </c>
      <c r="B7645" s="5">
        <v>22362.1126476987</v>
      </c>
      <c r="C7645" s="5">
        <v>1.30382467145836</v>
      </c>
      <c r="D7645" s="5">
        <v>58686.916680984</v>
      </c>
      <c r="E7645" s="2">
        <f t="shared" si="240"/>
        <v>0.568693398246042</v>
      </c>
      <c r="F7645" s="2">
        <f t="shared" si="241"/>
        <v>36324.8040332853</v>
      </c>
    </row>
    <row r="7646" spans="1:6">
      <c r="A7646" s="5">
        <v>0.696955076071724</v>
      </c>
      <c r="B7646" s="5">
        <v>17992.4718792631</v>
      </c>
      <c r="C7646" s="5">
        <v>1.23577690166727</v>
      </c>
      <c r="D7646" s="5">
        <v>54541.1944526158</v>
      </c>
      <c r="E7646" s="2">
        <f t="shared" si="240"/>
        <v>0.538821825595546</v>
      </c>
      <c r="F7646" s="2">
        <f t="shared" si="241"/>
        <v>36548.7225733527</v>
      </c>
    </row>
    <row r="7647" spans="1:6">
      <c r="A7647" s="5">
        <v>0.704526941572043</v>
      </c>
      <c r="B7647" s="5">
        <v>21689.8346425492</v>
      </c>
      <c r="C7647" s="5">
        <v>1.2573640173593</v>
      </c>
      <c r="D7647" s="5">
        <v>59244.3202586644</v>
      </c>
      <c r="E7647" s="2">
        <f t="shared" si="240"/>
        <v>0.552837075787257</v>
      </c>
      <c r="F7647" s="2">
        <f t="shared" si="241"/>
        <v>37554.4856161152</v>
      </c>
    </row>
    <row r="7648" spans="1:6">
      <c r="A7648" s="5">
        <v>0.713225592471024</v>
      </c>
      <c r="B7648" s="5">
        <v>16348.1340843181</v>
      </c>
      <c r="C7648" s="5">
        <v>1.217713154327</v>
      </c>
      <c r="D7648" s="5">
        <v>52551.2492927657</v>
      </c>
      <c r="E7648" s="2">
        <f t="shared" si="240"/>
        <v>0.504487561855976</v>
      </c>
      <c r="F7648" s="2">
        <f t="shared" si="241"/>
        <v>36203.1152084476</v>
      </c>
    </row>
    <row r="7649" spans="1:6">
      <c r="A7649" s="5">
        <v>0.673994938834035</v>
      </c>
      <c r="B7649" s="5">
        <v>18885.4839768519</v>
      </c>
      <c r="C7649" s="5">
        <v>1.18111990751854</v>
      </c>
      <c r="D7649" s="5">
        <v>55666.6963516335</v>
      </c>
      <c r="E7649" s="2">
        <f t="shared" si="240"/>
        <v>0.507124968684505</v>
      </c>
      <c r="F7649" s="2">
        <f t="shared" si="241"/>
        <v>36781.2123747816</v>
      </c>
    </row>
    <row r="7650" spans="1:6">
      <c r="A7650" s="5">
        <v>0.751073335111538</v>
      </c>
      <c r="B7650" s="5">
        <v>20136.2080871607</v>
      </c>
      <c r="C7650" s="5">
        <v>1.32462975014704</v>
      </c>
      <c r="D7650" s="5">
        <v>57980.1661672418</v>
      </c>
      <c r="E7650" s="2">
        <f t="shared" si="240"/>
        <v>0.573556415035502</v>
      </c>
      <c r="F7650" s="2">
        <f t="shared" si="241"/>
        <v>37843.9580800811</v>
      </c>
    </row>
    <row r="7651" spans="1:6">
      <c r="A7651" s="5">
        <v>0.706526225356134</v>
      </c>
      <c r="B7651" s="5">
        <v>16038.7899552285</v>
      </c>
      <c r="C7651" s="5">
        <v>1.20949503463078</v>
      </c>
      <c r="D7651" s="5">
        <v>52363.0215588202</v>
      </c>
      <c r="E7651" s="2">
        <f t="shared" si="240"/>
        <v>0.502968809274646</v>
      </c>
      <c r="F7651" s="2">
        <f t="shared" si="241"/>
        <v>36324.2316035917</v>
      </c>
    </row>
    <row r="7652" spans="1:6">
      <c r="A7652" s="5">
        <v>0.727249348103595</v>
      </c>
      <c r="B7652" s="5">
        <v>19648.972916574</v>
      </c>
      <c r="C7652" s="5">
        <v>1.27049684606145</v>
      </c>
      <c r="D7652" s="5">
        <v>55213.8037753477</v>
      </c>
      <c r="E7652" s="2">
        <f t="shared" si="240"/>
        <v>0.543247497957855</v>
      </c>
      <c r="F7652" s="2">
        <f t="shared" si="241"/>
        <v>35564.8308587737</v>
      </c>
    </row>
    <row r="7653" spans="1:6">
      <c r="A7653" s="5">
        <v>0.718002064783847</v>
      </c>
      <c r="B7653" s="5">
        <v>21732.5090150157</v>
      </c>
      <c r="C7653" s="5">
        <v>1.26321749226596</v>
      </c>
      <c r="D7653" s="5">
        <v>59502.8113332116</v>
      </c>
      <c r="E7653" s="2">
        <f t="shared" si="240"/>
        <v>0.545215427482113</v>
      </c>
      <c r="F7653" s="2">
        <f t="shared" si="241"/>
        <v>37770.3023181959</v>
      </c>
    </row>
    <row r="7654" spans="1:6">
      <c r="A7654" s="5">
        <v>0.699412032642556</v>
      </c>
      <c r="B7654" s="5">
        <v>23992.8202924688</v>
      </c>
      <c r="C7654" s="5">
        <v>1.20739636700863</v>
      </c>
      <c r="D7654" s="5">
        <v>61999.6995568716</v>
      </c>
      <c r="E7654" s="2">
        <f t="shared" si="240"/>
        <v>0.507984334366074</v>
      </c>
      <c r="F7654" s="2">
        <f t="shared" si="241"/>
        <v>38006.8792644028</v>
      </c>
    </row>
    <row r="7655" spans="1:6">
      <c r="A7655" s="5">
        <v>0.691363837983848</v>
      </c>
      <c r="B7655" s="5">
        <v>15145.6769105836</v>
      </c>
      <c r="C7655" s="5">
        <v>1.20044659567849</v>
      </c>
      <c r="D7655" s="5">
        <v>50037.5204712013</v>
      </c>
      <c r="E7655" s="2">
        <f t="shared" si="240"/>
        <v>0.509082757694642</v>
      </c>
      <c r="F7655" s="2">
        <f t="shared" si="241"/>
        <v>34891.8435606177</v>
      </c>
    </row>
    <row r="7656" spans="1:6">
      <c r="A7656" s="5">
        <v>0.724344028699075</v>
      </c>
      <c r="B7656" s="5">
        <v>19149.407312032</v>
      </c>
      <c r="C7656" s="5">
        <v>1.23600063666567</v>
      </c>
      <c r="D7656" s="5">
        <v>57975.5339017158</v>
      </c>
      <c r="E7656" s="2">
        <f t="shared" si="240"/>
        <v>0.511656607966595</v>
      </c>
      <c r="F7656" s="2">
        <f t="shared" si="241"/>
        <v>38826.1265896838</v>
      </c>
    </row>
    <row r="7657" spans="1:6">
      <c r="A7657" s="5">
        <v>0.683442473087015</v>
      </c>
      <c r="B7657" s="5">
        <v>17265.0341251897</v>
      </c>
      <c r="C7657" s="5">
        <v>1.17726938366069</v>
      </c>
      <c r="D7657" s="5">
        <v>54774.1014200295</v>
      </c>
      <c r="E7657" s="2">
        <f t="shared" si="240"/>
        <v>0.493826910573675</v>
      </c>
      <c r="F7657" s="2">
        <f t="shared" si="241"/>
        <v>37509.0672948398</v>
      </c>
    </row>
    <row r="7658" spans="1:6">
      <c r="A7658" s="5">
        <v>0.754235999195053</v>
      </c>
      <c r="B7658" s="5">
        <v>16912.9507491125</v>
      </c>
      <c r="C7658" s="5">
        <v>1.32324532257159</v>
      </c>
      <c r="D7658" s="5">
        <v>52907.1071099852</v>
      </c>
      <c r="E7658" s="2">
        <f t="shared" si="240"/>
        <v>0.569009323376537</v>
      </c>
      <c r="F7658" s="2">
        <f t="shared" si="241"/>
        <v>35994.1563608727</v>
      </c>
    </row>
    <row r="7659" spans="1:6">
      <c r="A7659" s="5">
        <v>0.659206590821013</v>
      </c>
      <c r="B7659" s="5">
        <v>16488.2408257748</v>
      </c>
      <c r="C7659" s="5">
        <v>1.11858663518731</v>
      </c>
      <c r="D7659" s="5">
        <v>51148.018465103</v>
      </c>
      <c r="E7659" s="2">
        <f t="shared" si="240"/>
        <v>0.459380044366297</v>
      </c>
      <c r="F7659" s="2">
        <f t="shared" si="241"/>
        <v>34659.7776393282</v>
      </c>
    </row>
    <row r="7660" spans="1:6">
      <c r="A7660" s="5">
        <v>0.730416422747935</v>
      </c>
      <c r="B7660" s="5">
        <v>23778.6154951021</v>
      </c>
      <c r="C7660" s="5">
        <v>1.26560925270855</v>
      </c>
      <c r="D7660" s="5">
        <v>61261.0278731699</v>
      </c>
      <c r="E7660" s="2">
        <f t="shared" si="240"/>
        <v>0.535192829960615</v>
      </c>
      <c r="F7660" s="2">
        <f t="shared" si="241"/>
        <v>37482.4123780678</v>
      </c>
    </row>
    <row r="7661" spans="1:6">
      <c r="A7661" s="5">
        <v>0.689355726353924</v>
      </c>
      <c r="B7661" s="5">
        <v>14939.0827074037</v>
      </c>
      <c r="C7661" s="5">
        <v>1.14928212405314</v>
      </c>
      <c r="D7661" s="5">
        <v>50592.362741698</v>
      </c>
      <c r="E7661" s="2">
        <f t="shared" si="240"/>
        <v>0.459926397699216</v>
      </c>
      <c r="F7661" s="2">
        <f t="shared" si="241"/>
        <v>35653.2800342943</v>
      </c>
    </row>
    <row r="7662" spans="1:6">
      <c r="A7662" s="5">
        <v>0.687649188678997</v>
      </c>
      <c r="B7662" s="5">
        <v>18628.2880494884</v>
      </c>
      <c r="C7662" s="5">
        <v>1.18372049425127</v>
      </c>
      <c r="D7662" s="5">
        <v>55174.6295538464</v>
      </c>
      <c r="E7662" s="2">
        <f t="shared" si="240"/>
        <v>0.496071305572273</v>
      </c>
      <c r="F7662" s="2">
        <f t="shared" si="241"/>
        <v>36546.341504358</v>
      </c>
    </row>
    <row r="7663" spans="1:6">
      <c r="A7663" s="5">
        <v>0.65174010145242</v>
      </c>
      <c r="B7663" s="5">
        <v>19331.0733048667</v>
      </c>
      <c r="C7663" s="5">
        <v>1.09416294434947</v>
      </c>
      <c r="D7663" s="5">
        <v>56119.3101271805</v>
      </c>
      <c r="E7663" s="2">
        <f t="shared" si="240"/>
        <v>0.44242284289705</v>
      </c>
      <c r="F7663" s="2">
        <f t="shared" si="241"/>
        <v>36788.2368223138</v>
      </c>
    </row>
    <row r="7664" spans="1:6">
      <c r="A7664" s="5">
        <v>0.720350621352998</v>
      </c>
      <c r="B7664" s="5">
        <v>16936.9113704981</v>
      </c>
      <c r="C7664" s="5">
        <v>1.23007483277269</v>
      </c>
      <c r="D7664" s="5">
        <v>53045.1310319732</v>
      </c>
      <c r="E7664" s="2">
        <f t="shared" si="240"/>
        <v>0.509724211419692</v>
      </c>
      <c r="F7664" s="2">
        <f t="shared" si="241"/>
        <v>36108.2196614751</v>
      </c>
    </row>
    <row r="7665" spans="1:6">
      <c r="A7665" s="5">
        <v>0.729802417258606</v>
      </c>
      <c r="B7665" s="5">
        <v>19427.931339166</v>
      </c>
      <c r="C7665" s="5">
        <v>1.27897812545826</v>
      </c>
      <c r="D7665" s="5">
        <v>56254.8283120325</v>
      </c>
      <c r="E7665" s="2">
        <f t="shared" si="240"/>
        <v>0.549175708199654</v>
      </c>
      <c r="F7665" s="2">
        <f t="shared" si="241"/>
        <v>36826.8969728665</v>
      </c>
    </row>
    <row r="7666" spans="1:6">
      <c r="A7666" s="5">
        <v>0.703356110385048</v>
      </c>
      <c r="B7666" s="5">
        <v>18177.3466308198</v>
      </c>
      <c r="C7666" s="5">
        <v>1.21758619817541</v>
      </c>
      <c r="D7666" s="5">
        <v>55180.8108836504</v>
      </c>
      <c r="E7666" s="2">
        <f t="shared" si="240"/>
        <v>0.514230087790362</v>
      </c>
      <c r="F7666" s="2">
        <f t="shared" si="241"/>
        <v>37003.4642528306</v>
      </c>
    </row>
    <row r="7667" spans="1:6">
      <c r="A7667" s="5">
        <v>0.672980796565025</v>
      </c>
      <c r="B7667" s="5">
        <v>17822.6200626953</v>
      </c>
      <c r="C7667" s="5">
        <v>1.16915305596898</v>
      </c>
      <c r="D7667" s="5">
        <v>53553.3994914258</v>
      </c>
      <c r="E7667" s="2">
        <f t="shared" si="240"/>
        <v>0.496172259403955</v>
      </c>
      <c r="F7667" s="2">
        <f t="shared" si="241"/>
        <v>35730.7794287305</v>
      </c>
    </row>
    <row r="7668" spans="1:6">
      <c r="A7668" s="5">
        <v>0.644162011678181</v>
      </c>
      <c r="B7668" s="5">
        <v>15459.0094717427</v>
      </c>
      <c r="C7668" s="5">
        <v>1.09096521159146</v>
      </c>
      <c r="D7668" s="5">
        <v>49822.7212598751</v>
      </c>
      <c r="E7668" s="2">
        <f t="shared" si="240"/>
        <v>0.446803199913279</v>
      </c>
      <c r="F7668" s="2">
        <f t="shared" si="241"/>
        <v>34363.7117881324</v>
      </c>
    </row>
    <row r="7669" spans="1:6">
      <c r="A7669" s="5">
        <v>0.64525258615484</v>
      </c>
      <c r="B7669" s="5">
        <v>21820.4744219022</v>
      </c>
      <c r="C7669" s="5">
        <v>1.13353868558657</v>
      </c>
      <c r="D7669" s="5">
        <v>61990.4975367552</v>
      </c>
      <c r="E7669" s="2">
        <f t="shared" si="240"/>
        <v>0.48828609943173</v>
      </c>
      <c r="F7669" s="2">
        <f t="shared" si="241"/>
        <v>40170.023114853</v>
      </c>
    </row>
    <row r="7670" spans="1:6">
      <c r="A7670" s="5">
        <v>0.671685399215028</v>
      </c>
      <c r="B7670" s="5">
        <v>19404.0183764605</v>
      </c>
      <c r="C7670" s="5">
        <v>1.16869144673225</v>
      </c>
      <c r="D7670" s="5">
        <v>54204.6823165525</v>
      </c>
      <c r="E7670" s="2">
        <f t="shared" si="240"/>
        <v>0.497006047517222</v>
      </c>
      <c r="F7670" s="2">
        <f t="shared" si="241"/>
        <v>34800.663940092</v>
      </c>
    </row>
    <row r="7671" spans="1:6">
      <c r="A7671" s="5">
        <v>0.671325910905432</v>
      </c>
      <c r="B7671" s="5">
        <v>19439.305395976</v>
      </c>
      <c r="C7671" s="5">
        <v>1.17306634407313</v>
      </c>
      <c r="D7671" s="5">
        <v>57199.7685835346</v>
      </c>
      <c r="E7671" s="2">
        <f t="shared" si="240"/>
        <v>0.501740433167698</v>
      </c>
      <c r="F7671" s="2">
        <f t="shared" si="241"/>
        <v>37760.4631875586</v>
      </c>
    </row>
    <row r="7672" spans="1:6">
      <c r="A7672" s="5">
        <v>0.61695788296637</v>
      </c>
      <c r="B7672" s="5">
        <v>20187.067617263</v>
      </c>
      <c r="C7672" s="5">
        <v>1.06940274568134</v>
      </c>
      <c r="D7672" s="5">
        <v>59045.3329093513</v>
      </c>
      <c r="E7672" s="2">
        <f t="shared" si="240"/>
        <v>0.45244486271497</v>
      </c>
      <c r="F7672" s="2">
        <f t="shared" si="241"/>
        <v>38858.2652920883</v>
      </c>
    </row>
    <row r="7673" spans="1:6">
      <c r="A7673" s="5">
        <v>0.65785889953404</v>
      </c>
      <c r="B7673" s="5">
        <v>21550.6248850996</v>
      </c>
      <c r="C7673" s="5">
        <v>1.12948959791851</v>
      </c>
      <c r="D7673" s="5">
        <v>60378.1844182783</v>
      </c>
      <c r="E7673" s="2">
        <f t="shared" si="240"/>
        <v>0.47163069838447</v>
      </c>
      <c r="F7673" s="2">
        <f t="shared" si="241"/>
        <v>38827.5595331787</v>
      </c>
    </row>
    <row r="7674" spans="1:6">
      <c r="A7674" s="5">
        <v>0.680680153324317</v>
      </c>
      <c r="B7674" s="5">
        <v>22101.2076090312</v>
      </c>
      <c r="C7674" s="5">
        <v>1.19687034624362</v>
      </c>
      <c r="D7674" s="5">
        <v>58830.8927881482</v>
      </c>
      <c r="E7674" s="2">
        <f t="shared" si="240"/>
        <v>0.516190192919303</v>
      </c>
      <c r="F7674" s="2">
        <f t="shared" si="241"/>
        <v>36729.685179117</v>
      </c>
    </row>
    <row r="7675" spans="1:6">
      <c r="A7675" s="5">
        <v>0.733633513041759</v>
      </c>
      <c r="B7675" s="5">
        <v>21511.5110766883</v>
      </c>
      <c r="C7675" s="5">
        <v>1.27326956640096</v>
      </c>
      <c r="D7675" s="5">
        <v>59294.5424109467</v>
      </c>
      <c r="E7675" s="2">
        <f t="shared" si="240"/>
        <v>0.539636053359201</v>
      </c>
      <c r="F7675" s="2">
        <f t="shared" si="241"/>
        <v>37783.0313342584</v>
      </c>
    </row>
    <row r="7676" spans="1:6">
      <c r="A7676" s="5">
        <v>0.682430296999497</v>
      </c>
      <c r="B7676" s="5">
        <v>18187.4592397528</v>
      </c>
      <c r="C7676" s="5">
        <v>1.19472009703559</v>
      </c>
      <c r="D7676" s="5">
        <v>57526.5315169554</v>
      </c>
      <c r="E7676" s="2">
        <f t="shared" si="240"/>
        <v>0.512289800036093</v>
      </c>
      <c r="F7676" s="2">
        <f t="shared" si="241"/>
        <v>39339.0722772026</v>
      </c>
    </row>
    <row r="7677" spans="1:6">
      <c r="A7677" s="5">
        <v>0.703886312510182</v>
      </c>
      <c r="B7677" s="5">
        <v>22903.5596560559</v>
      </c>
      <c r="C7677" s="5">
        <v>1.23519997047255</v>
      </c>
      <c r="D7677" s="5">
        <v>59150.5507011152</v>
      </c>
      <c r="E7677" s="2">
        <f t="shared" si="240"/>
        <v>0.531313657962368</v>
      </c>
      <c r="F7677" s="2">
        <f t="shared" si="241"/>
        <v>36246.9910450593</v>
      </c>
    </row>
    <row r="7678" spans="1:6">
      <c r="A7678" s="5">
        <v>0.691799851513702</v>
      </c>
      <c r="B7678" s="5">
        <v>14657.4660571364</v>
      </c>
      <c r="C7678" s="5">
        <v>1.17451095482683</v>
      </c>
      <c r="D7678" s="5">
        <v>50718.4918047906</v>
      </c>
      <c r="E7678" s="2">
        <f t="shared" si="240"/>
        <v>0.482711103313128</v>
      </c>
      <c r="F7678" s="2">
        <f t="shared" si="241"/>
        <v>36061.0257476542</v>
      </c>
    </row>
    <row r="7679" spans="1:6">
      <c r="A7679" s="5">
        <v>0.732764404035667</v>
      </c>
      <c r="B7679" s="5">
        <v>24068.5241979197</v>
      </c>
      <c r="C7679" s="5">
        <v>1.25641562384069</v>
      </c>
      <c r="D7679" s="5">
        <v>63200.3159750415</v>
      </c>
      <c r="E7679" s="2">
        <f t="shared" si="240"/>
        <v>0.523651219805023</v>
      </c>
      <c r="F7679" s="2">
        <f t="shared" si="241"/>
        <v>39131.7917771218</v>
      </c>
    </row>
    <row r="7680" spans="1:6">
      <c r="A7680" s="5">
        <v>0.768002116483113</v>
      </c>
      <c r="B7680" s="5">
        <v>21077.8205305279</v>
      </c>
      <c r="C7680" s="5">
        <v>1.34627510092809</v>
      </c>
      <c r="D7680" s="5">
        <v>60172.9141228072</v>
      </c>
      <c r="E7680" s="2">
        <f t="shared" si="240"/>
        <v>0.578272984444977</v>
      </c>
      <c r="F7680" s="2">
        <f t="shared" si="241"/>
        <v>39095.0935922793</v>
      </c>
    </row>
    <row r="7681" spans="1:6">
      <c r="A7681" s="5">
        <v>0.710613204316691</v>
      </c>
      <c r="B7681" s="5">
        <v>18161.0255104252</v>
      </c>
      <c r="C7681" s="5">
        <v>1.218741547444</v>
      </c>
      <c r="D7681" s="5">
        <v>53315.4544466784</v>
      </c>
      <c r="E7681" s="2">
        <f t="shared" si="240"/>
        <v>0.508128343127309</v>
      </c>
      <c r="F7681" s="2">
        <f t="shared" si="241"/>
        <v>35154.4289362532</v>
      </c>
    </row>
    <row r="7682" spans="1:6">
      <c r="A7682" s="5">
        <v>0.695473226146902</v>
      </c>
      <c r="B7682" s="5">
        <v>17716.4849135454</v>
      </c>
      <c r="C7682" s="5">
        <v>1.20318386822873</v>
      </c>
      <c r="D7682" s="5">
        <v>55987.5998443109</v>
      </c>
      <c r="E7682" s="2">
        <f t="shared" si="240"/>
        <v>0.507710642081828</v>
      </c>
      <c r="F7682" s="2">
        <f t="shared" si="241"/>
        <v>38271.1149307655</v>
      </c>
    </row>
    <row r="7683" spans="1:6">
      <c r="A7683" s="5">
        <v>0.68632379749865</v>
      </c>
      <c r="B7683" s="5">
        <v>27223.4836043487</v>
      </c>
      <c r="C7683" s="5">
        <v>1.19135667931671</v>
      </c>
      <c r="D7683" s="5">
        <v>70363.1888645778</v>
      </c>
      <c r="E7683" s="2">
        <f t="shared" si="240"/>
        <v>0.50503288181806</v>
      </c>
      <c r="F7683" s="2">
        <f t="shared" si="241"/>
        <v>43139.7052602291</v>
      </c>
    </row>
    <row r="7684" spans="1:6">
      <c r="A7684" s="5">
        <v>0.698383416563015</v>
      </c>
      <c r="B7684" s="5">
        <v>19715.8048286038</v>
      </c>
      <c r="C7684" s="5">
        <v>1.22157873166161</v>
      </c>
      <c r="D7684" s="5">
        <v>56539.6062500212</v>
      </c>
      <c r="E7684" s="2">
        <f t="shared" ref="E7684:E7747" si="242">C7684-A7684</f>
        <v>0.523195315098595</v>
      </c>
      <c r="F7684" s="2">
        <f t="shared" ref="F7684:F7747" si="243">D7684-B7684</f>
        <v>36823.8014214174</v>
      </c>
    </row>
    <row r="7685" spans="1:6">
      <c r="A7685" s="5">
        <v>0.703058553067363</v>
      </c>
      <c r="B7685" s="5">
        <v>18739.4533941853</v>
      </c>
      <c r="C7685" s="5">
        <v>1.1984475654578</v>
      </c>
      <c r="D7685" s="5">
        <v>56014.1197310112</v>
      </c>
      <c r="E7685" s="2">
        <f t="shared" si="242"/>
        <v>0.495389012390437</v>
      </c>
      <c r="F7685" s="2">
        <f t="shared" si="243"/>
        <v>37274.6663368259</v>
      </c>
    </row>
    <row r="7686" spans="1:6">
      <c r="A7686" s="5">
        <v>0.711413788441227</v>
      </c>
      <c r="B7686" s="5">
        <v>20013.5807977115</v>
      </c>
      <c r="C7686" s="5">
        <v>1.23569703920357</v>
      </c>
      <c r="D7686" s="5">
        <v>54154.9955452375</v>
      </c>
      <c r="E7686" s="2">
        <f t="shared" si="242"/>
        <v>0.524283250762343</v>
      </c>
      <c r="F7686" s="2">
        <f t="shared" si="243"/>
        <v>34141.414747526</v>
      </c>
    </row>
    <row r="7687" spans="1:6">
      <c r="A7687" s="5">
        <v>0.748383895057521</v>
      </c>
      <c r="B7687" s="5">
        <v>22341.1740643923</v>
      </c>
      <c r="C7687" s="5">
        <v>1.28841046792111</v>
      </c>
      <c r="D7687" s="5">
        <v>61574.7149884273</v>
      </c>
      <c r="E7687" s="2">
        <f t="shared" si="242"/>
        <v>0.540026572863589</v>
      </c>
      <c r="F7687" s="2">
        <f t="shared" si="243"/>
        <v>39233.540924035</v>
      </c>
    </row>
    <row r="7688" spans="1:6">
      <c r="A7688" s="5">
        <v>0.711886493362186</v>
      </c>
      <c r="B7688" s="5">
        <v>17133.1231603854</v>
      </c>
      <c r="C7688" s="5">
        <v>1.24649246752289</v>
      </c>
      <c r="D7688" s="5">
        <v>52026.7811334691</v>
      </c>
      <c r="E7688" s="2">
        <f t="shared" si="242"/>
        <v>0.534605974160704</v>
      </c>
      <c r="F7688" s="2">
        <f t="shared" si="243"/>
        <v>34893.6579730837</v>
      </c>
    </row>
    <row r="7689" spans="1:6">
      <c r="A7689" s="5">
        <v>0.659084163370158</v>
      </c>
      <c r="B7689" s="5">
        <v>16230.3166389655</v>
      </c>
      <c r="C7689" s="5">
        <v>1.13860071110385</v>
      </c>
      <c r="D7689" s="5">
        <v>50491.551937369</v>
      </c>
      <c r="E7689" s="2">
        <f t="shared" si="242"/>
        <v>0.479516547733692</v>
      </c>
      <c r="F7689" s="2">
        <f t="shared" si="243"/>
        <v>34261.2352984035</v>
      </c>
    </row>
    <row r="7690" spans="1:6">
      <c r="A7690" s="5">
        <v>0.697353332380281</v>
      </c>
      <c r="B7690" s="5">
        <v>17152.4686674445</v>
      </c>
      <c r="C7690" s="5">
        <v>1.22359598740455</v>
      </c>
      <c r="D7690" s="5">
        <v>53524.4072531646</v>
      </c>
      <c r="E7690" s="2">
        <f t="shared" si="242"/>
        <v>0.526242655024269</v>
      </c>
      <c r="F7690" s="2">
        <f t="shared" si="243"/>
        <v>36371.9385857201</v>
      </c>
    </row>
    <row r="7691" spans="1:6">
      <c r="A7691" s="5">
        <v>0.720619217173955</v>
      </c>
      <c r="B7691" s="5">
        <v>19423.6117354173</v>
      </c>
      <c r="C7691" s="5">
        <v>1.25819535987665</v>
      </c>
      <c r="D7691" s="5">
        <v>57293.6099200273</v>
      </c>
      <c r="E7691" s="2">
        <f t="shared" si="242"/>
        <v>0.537576142702695</v>
      </c>
      <c r="F7691" s="2">
        <f t="shared" si="243"/>
        <v>37869.99818461</v>
      </c>
    </row>
    <row r="7692" spans="1:6">
      <c r="A7692" s="5">
        <v>0.730076368864433</v>
      </c>
      <c r="B7692" s="5">
        <v>19549.1382899888</v>
      </c>
      <c r="C7692" s="5">
        <v>1.29276132368367</v>
      </c>
      <c r="D7692" s="5">
        <v>57491.4755836173</v>
      </c>
      <c r="E7692" s="2">
        <f t="shared" si="242"/>
        <v>0.562684954819237</v>
      </c>
      <c r="F7692" s="2">
        <f t="shared" si="243"/>
        <v>37942.3372936285</v>
      </c>
    </row>
    <row r="7693" spans="1:6">
      <c r="A7693" s="5">
        <v>0.711970303029514</v>
      </c>
      <c r="B7693" s="5">
        <v>19996.7676047927</v>
      </c>
      <c r="C7693" s="5">
        <v>1.19606570353037</v>
      </c>
      <c r="D7693" s="5">
        <v>57705.2452749746</v>
      </c>
      <c r="E7693" s="2">
        <f t="shared" si="242"/>
        <v>0.484095400500856</v>
      </c>
      <c r="F7693" s="2">
        <f t="shared" si="243"/>
        <v>37708.4776701819</v>
      </c>
    </row>
    <row r="7694" spans="1:6">
      <c r="A7694" s="5">
        <v>0.727811371884227</v>
      </c>
      <c r="B7694" s="5">
        <v>18458.6669916663</v>
      </c>
      <c r="C7694" s="5">
        <v>1.30098674088489</v>
      </c>
      <c r="D7694" s="5">
        <v>55596.6970187641</v>
      </c>
      <c r="E7694" s="2">
        <f t="shared" si="242"/>
        <v>0.573175369000663</v>
      </c>
      <c r="F7694" s="2">
        <f t="shared" si="243"/>
        <v>37138.0300270978</v>
      </c>
    </row>
    <row r="7695" spans="1:6">
      <c r="A7695" s="5">
        <v>0.663785281602011</v>
      </c>
      <c r="B7695" s="5">
        <v>20751.7320455915</v>
      </c>
      <c r="C7695" s="5">
        <v>1.14918704816846</v>
      </c>
      <c r="D7695" s="5">
        <v>58040.5457549932</v>
      </c>
      <c r="E7695" s="2">
        <f t="shared" si="242"/>
        <v>0.485401766566449</v>
      </c>
      <c r="F7695" s="2">
        <f t="shared" si="243"/>
        <v>37288.8137094017</v>
      </c>
    </row>
    <row r="7696" spans="1:6">
      <c r="A7696" s="5">
        <v>0.778173367828368</v>
      </c>
      <c r="B7696" s="5">
        <v>18047.5225926508</v>
      </c>
      <c r="C7696" s="5">
        <v>1.30386480920666</v>
      </c>
      <c r="D7696" s="5">
        <v>53410.7286495762</v>
      </c>
      <c r="E7696" s="2">
        <f t="shared" si="242"/>
        <v>0.525691441378292</v>
      </c>
      <c r="F7696" s="2">
        <f t="shared" si="243"/>
        <v>35363.2060569254</v>
      </c>
    </row>
    <row r="7697" spans="1:6">
      <c r="A7697" s="5">
        <v>0.721326772546026</v>
      </c>
      <c r="B7697" s="5">
        <v>21341.4120336609</v>
      </c>
      <c r="C7697" s="5">
        <v>1.25784003611903</v>
      </c>
      <c r="D7697" s="5">
        <v>57881.1218334149</v>
      </c>
      <c r="E7697" s="2">
        <f t="shared" si="242"/>
        <v>0.536513263573004</v>
      </c>
      <c r="F7697" s="2">
        <f t="shared" si="243"/>
        <v>36539.709799754</v>
      </c>
    </row>
    <row r="7698" spans="1:6">
      <c r="A7698" s="5">
        <v>0.723686938524197</v>
      </c>
      <c r="B7698" s="5">
        <v>16923.0942356038</v>
      </c>
      <c r="C7698" s="5">
        <v>1.27842992450393</v>
      </c>
      <c r="D7698" s="5">
        <v>54926.0874341784</v>
      </c>
      <c r="E7698" s="2">
        <f t="shared" si="242"/>
        <v>0.554742985979733</v>
      </c>
      <c r="F7698" s="2">
        <f t="shared" si="243"/>
        <v>38002.9931985746</v>
      </c>
    </row>
    <row r="7699" spans="1:6">
      <c r="A7699" s="5">
        <v>0.704489433247817</v>
      </c>
      <c r="B7699" s="5">
        <v>19636.6377308257</v>
      </c>
      <c r="C7699" s="5">
        <v>1.21889030259674</v>
      </c>
      <c r="D7699" s="5">
        <v>56644.1499320049</v>
      </c>
      <c r="E7699" s="2">
        <f t="shared" si="242"/>
        <v>0.514400869348923</v>
      </c>
      <c r="F7699" s="2">
        <f t="shared" si="243"/>
        <v>37007.5122011792</v>
      </c>
    </row>
    <row r="7700" spans="1:6">
      <c r="A7700" s="5">
        <v>0.698506517747117</v>
      </c>
      <c r="B7700" s="5">
        <v>18653.3204443976</v>
      </c>
      <c r="C7700" s="5">
        <v>1.22739674688481</v>
      </c>
      <c r="D7700" s="5">
        <v>56724.4466575162</v>
      </c>
      <c r="E7700" s="2">
        <f t="shared" si="242"/>
        <v>0.528890229137693</v>
      </c>
      <c r="F7700" s="2">
        <f t="shared" si="243"/>
        <v>38071.1262131186</v>
      </c>
    </row>
    <row r="7701" spans="1:6">
      <c r="A7701" s="5">
        <v>0.724171632306967</v>
      </c>
      <c r="B7701" s="5">
        <v>18526.9794038752</v>
      </c>
      <c r="C7701" s="5">
        <v>1.24917067160773</v>
      </c>
      <c r="D7701" s="5">
        <v>53999.444844237</v>
      </c>
      <c r="E7701" s="2">
        <f t="shared" si="242"/>
        <v>0.524999039300763</v>
      </c>
      <c r="F7701" s="2">
        <f t="shared" si="243"/>
        <v>35472.4654403618</v>
      </c>
    </row>
    <row r="7702" spans="1:6">
      <c r="A7702" s="5">
        <v>0.71140936108374</v>
      </c>
      <c r="B7702" s="5">
        <v>23868.6572838428</v>
      </c>
      <c r="C7702" s="5">
        <v>1.23581560350601</v>
      </c>
      <c r="D7702" s="5">
        <v>62030.2325576334</v>
      </c>
      <c r="E7702" s="2">
        <f t="shared" si="242"/>
        <v>0.52440624242227</v>
      </c>
      <c r="F7702" s="2">
        <f t="shared" si="243"/>
        <v>38161.5752737906</v>
      </c>
    </row>
    <row r="7703" spans="1:6">
      <c r="A7703" s="5">
        <v>0.648138058884911</v>
      </c>
      <c r="B7703" s="5">
        <v>20037.8537392351</v>
      </c>
      <c r="C7703" s="5">
        <v>1.08803603515807</v>
      </c>
      <c r="D7703" s="5">
        <v>56643.6880882899</v>
      </c>
      <c r="E7703" s="2">
        <f t="shared" si="242"/>
        <v>0.439897976273159</v>
      </c>
      <c r="F7703" s="2">
        <f t="shared" si="243"/>
        <v>36605.8343490548</v>
      </c>
    </row>
    <row r="7704" spans="1:6">
      <c r="A7704" s="5">
        <v>0.690733531028406</v>
      </c>
      <c r="B7704" s="5">
        <v>18891.3889059953</v>
      </c>
      <c r="C7704" s="5">
        <v>1.21553453086466</v>
      </c>
      <c r="D7704" s="5">
        <v>55860.2242570755</v>
      </c>
      <c r="E7704" s="2">
        <f t="shared" si="242"/>
        <v>0.524800999836254</v>
      </c>
      <c r="F7704" s="2">
        <f t="shared" si="243"/>
        <v>36968.8353510802</v>
      </c>
    </row>
    <row r="7705" spans="1:6">
      <c r="A7705" s="5">
        <v>0.722623075824328</v>
      </c>
      <c r="B7705" s="5">
        <v>23481.0720064748</v>
      </c>
      <c r="C7705" s="5">
        <v>1.23858897689225</v>
      </c>
      <c r="D7705" s="5">
        <v>63907.5581633104</v>
      </c>
      <c r="E7705" s="2">
        <f t="shared" si="242"/>
        <v>0.515965901067922</v>
      </c>
      <c r="F7705" s="2">
        <f t="shared" si="243"/>
        <v>40426.4861568356</v>
      </c>
    </row>
    <row r="7706" spans="1:6">
      <c r="A7706" s="5">
        <v>0.683666492703427</v>
      </c>
      <c r="B7706" s="5">
        <v>15121.0346123659</v>
      </c>
      <c r="C7706" s="5">
        <v>1.19989818719292</v>
      </c>
      <c r="D7706" s="5">
        <v>52379.3512274505</v>
      </c>
      <c r="E7706" s="2">
        <f t="shared" si="242"/>
        <v>0.516231694489493</v>
      </c>
      <c r="F7706" s="2">
        <f t="shared" si="243"/>
        <v>37258.3166150846</v>
      </c>
    </row>
    <row r="7707" spans="1:6">
      <c r="A7707" s="5">
        <v>0.732584847002944</v>
      </c>
      <c r="B7707" s="5">
        <v>15898.7696252947</v>
      </c>
      <c r="C7707" s="5">
        <v>1.27777338338167</v>
      </c>
      <c r="D7707" s="5">
        <v>52249.3451820863</v>
      </c>
      <c r="E7707" s="2">
        <f t="shared" si="242"/>
        <v>0.545188536378726</v>
      </c>
      <c r="F7707" s="2">
        <f t="shared" si="243"/>
        <v>36350.5755567916</v>
      </c>
    </row>
    <row r="7708" spans="1:6">
      <c r="A7708" s="5">
        <v>0.685202630982126</v>
      </c>
      <c r="B7708" s="5">
        <v>22704.9129006226</v>
      </c>
      <c r="C7708" s="5">
        <v>1.17304703920992</v>
      </c>
      <c r="D7708" s="5">
        <v>58804.0083860973</v>
      </c>
      <c r="E7708" s="2">
        <f t="shared" si="242"/>
        <v>0.487844408227794</v>
      </c>
      <c r="F7708" s="2">
        <f t="shared" si="243"/>
        <v>36099.0954854747</v>
      </c>
    </row>
    <row r="7709" spans="1:6">
      <c r="A7709" s="5">
        <v>0.741033683488634</v>
      </c>
      <c r="B7709" s="5">
        <v>20947.9321872388</v>
      </c>
      <c r="C7709" s="5">
        <v>1.29958228215196</v>
      </c>
      <c r="D7709" s="5">
        <v>59554.2049584597</v>
      </c>
      <c r="E7709" s="2">
        <f t="shared" si="242"/>
        <v>0.558548598663326</v>
      </c>
      <c r="F7709" s="2">
        <f t="shared" si="243"/>
        <v>38606.2727712209</v>
      </c>
    </row>
    <row r="7710" spans="1:6">
      <c r="A7710" s="5">
        <v>0.747400058692117</v>
      </c>
      <c r="B7710" s="5">
        <v>16441.2559549783</v>
      </c>
      <c r="C7710" s="5">
        <v>1.29120624260884</v>
      </c>
      <c r="D7710" s="5">
        <v>54667.8400414264</v>
      </c>
      <c r="E7710" s="2">
        <f t="shared" si="242"/>
        <v>0.543806183916723</v>
      </c>
      <c r="F7710" s="2">
        <f t="shared" si="243"/>
        <v>38226.5840864481</v>
      </c>
    </row>
    <row r="7711" spans="1:6">
      <c r="A7711" s="5">
        <v>0.733452283318259</v>
      </c>
      <c r="B7711" s="5">
        <v>23940.3195252728</v>
      </c>
      <c r="C7711" s="5">
        <v>1.26071617905259</v>
      </c>
      <c r="D7711" s="5">
        <v>63459.1999576772</v>
      </c>
      <c r="E7711" s="2">
        <f t="shared" si="242"/>
        <v>0.527263895734331</v>
      </c>
      <c r="F7711" s="2">
        <f t="shared" si="243"/>
        <v>39518.8804324044</v>
      </c>
    </row>
    <row r="7712" spans="1:6">
      <c r="A7712" s="5">
        <v>0.678240673085913</v>
      </c>
      <c r="B7712" s="5">
        <v>22511.3154753847</v>
      </c>
      <c r="C7712" s="5">
        <v>1.17318147437319</v>
      </c>
      <c r="D7712" s="5">
        <v>58785.873633975</v>
      </c>
      <c r="E7712" s="2">
        <f t="shared" si="242"/>
        <v>0.494940801287277</v>
      </c>
      <c r="F7712" s="2">
        <f t="shared" si="243"/>
        <v>36274.5581585903</v>
      </c>
    </row>
    <row r="7713" spans="1:6">
      <c r="A7713" s="5">
        <v>0.689574879649107</v>
      </c>
      <c r="B7713" s="5">
        <v>25955.0812362836</v>
      </c>
      <c r="C7713" s="5">
        <v>1.19103249634819</v>
      </c>
      <c r="D7713" s="5">
        <v>62188.2929823985</v>
      </c>
      <c r="E7713" s="2">
        <f t="shared" si="242"/>
        <v>0.501457616699083</v>
      </c>
      <c r="F7713" s="2">
        <f t="shared" si="243"/>
        <v>36233.2117461149</v>
      </c>
    </row>
    <row r="7714" spans="1:6">
      <c r="A7714" s="5">
        <v>0.699461147894966</v>
      </c>
      <c r="B7714" s="5">
        <v>18443.9994554504</v>
      </c>
      <c r="C7714" s="5">
        <v>1.18442927508337</v>
      </c>
      <c r="D7714" s="5">
        <v>55174.1899402928</v>
      </c>
      <c r="E7714" s="2">
        <f t="shared" si="242"/>
        <v>0.484968127188404</v>
      </c>
      <c r="F7714" s="2">
        <f t="shared" si="243"/>
        <v>36730.1904848424</v>
      </c>
    </row>
    <row r="7715" spans="1:6">
      <c r="A7715" s="5">
        <v>0.663194425893555</v>
      </c>
      <c r="B7715" s="5">
        <v>17893.6292459617</v>
      </c>
      <c r="C7715" s="5">
        <v>1.13747109266578</v>
      </c>
      <c r="D7715" s="5">
        <v>55275.6782283387</v>
      </c>
      <c r="E7715" s="2">
        <f t="shared" si="242"/>
        <v>0.474276666772225</v>
      </c>
      <c r="F7715" s="2">
        <f t="shared" si="243"/>
        <v>37382.048982377</v>
      </c>
    </row>
    <row r="7716" spans="1:6">
      <c r="A7716" s="5">
        <v>0.688006000484402</v>
      </c>
      <c r="B7716" s="5">
        <v>21506.4478293686</v>
      </c>
      <c r="C7716" s="5">
        <v>1.15891385128351</v>
      </c>
      <c r="D7716" s="5">
        <v>56380.4772177302</v>
      </c>
      <c r="E7716" s="2">
        <f t="shared" si="242"/>
        <v>0.470907850799108</v>
      </c>
      <c r="F7716" s="2">
        <f t="shared" si="243"/>
        <v>34874.0293883616</v>
      </c>
    </row>
    <row r="7717" spans="1:6">
      <c r="A7717" s="5">
        <v>0.680869483360847</v>
      </c>
      <c r="B7717" s="5">
        <v>23101.6962272835</v>
      </c>
      <c r="C7717" s="5">
        <v>1.17702334594051</v>
      </c>
      <c r="D7717" s="5">
        <v>61807.0560120562</v>
      </c>
      <c r="E7717" s="2">
        <f t="shared" si="242"/>
        <v>0.496153862579663</v>
      </c>
      <c r="F7717" s="2">
        <f t="shared" si="243"/>
        <v>38705.3597847727</v>
      </c>
    </row>
    <row r="7718" spans="1:6">
      <c r="A7718" s="5">
        <v>0.69633676848597</v>
      </c>
      <c r="B7718" s="5">
        <v>19984.3762077214</v>
      </c>
      <c r="C7718" s="5">
        <v>1.16795275380975</v>
      </c>
      <c r="D7718" s="5">
        <v>56042.0513646847</v>
      </c>
      <c r="E7718" s="2">
        <f t="shared" si="242"/>
        <v>0.47161598532378</v>
      </c>
      <c r="F7718" s="2">
        <f t="shared" si="243"/>
        <v>36057.6751569633</v>
      </c>
    </row>
    <row r="7719" spans="1:6">
      <c r="A7719" s="5">
        <v>0.702410179420664</v>
      </c>
      <c r="B7719" s="5">
        <v>23622.9352281392</v>
      </c>
      <c r="C7719" s="5">
        <v>1.22281629888809</v>
      </c>
      <c r="D7719" s="5">
        <v>62711.6535947043</v>
      </c>
      <c r="E7719" s="2">
        <f t="shared" si="242"/>
        <v>0.520406119467426</v>
      </c>
      <c r="F7719" s="2">
        <f t="shared" si="243"/>
        <v>39088.7183665651</v>
      </c>
    </row>
    <row r="7720" spans="1:6">
      <c r="A7720" s="5">
        <v>0.665487003836396</v>
      </c>
      <c r="B7720" s="5">
        <v>19745.1470345473</v>
      </c>
      <c r="C7720" s="5">
        <v>1.13051393996785</v>
      </c>
      <c r="D7720" s="5">
        <v>55496.0965755199</v>
      </c>
      <c r="E7720" s="2">
        <f t="shared" si="242"/>
        <v>0.465026936131454</v>
      </c>
      <c r="F7720" s="2">
        <f t="shared" si="243"/>
        <v>35750.9495409726</v>
      </c>
    </row>
    <row r="7721" spans="1:6">
      <c r="A7721" s="5">
        <v>0.684197656533076</v>
      </c>
      <c r="B7721" s="5">
        <v>17299.1701915043</v>
      </c>
      <c r="C7721" s="5">
        <v>1.22884164953026</v>
      </c>
      <c r="D7721" s="5">
        <v>53114.7200070988</v>
      </c>
      <c r="E7721" s="2">
        <f t="shared" si="242"/>
        <v>0.544643992997184</v>
      </c>
      <c r="F7721" s="2">
        <f t="shared" si="243"/>
        <v>35815.5498155945</v>
      </c>
    </row>
    <row r="7722" spans="1:6">
      <c r="A7722" s="5">
        <v>0.749273963088959</v>
      </c>
      <c r="B7722" s="5">
        <v>14011.0730224133</v>
      </c>
      <c r="C7722" s="5">
        <v>1.2948393266968</v>
      </c>
      <c r="D7722" s="5">
        <v>48973.3963250801</v>
      </c>
      <c r="E7722" s="2">
        <f t="shared" si="242"/>
        <v>0.545565363607841</v>
      </c>
      <c r="F7722" s="2">
        <f t="shared" si="243"/>
        <v>34962.3233026668</v>
      </c>
    </row>
    <row r="7723" spans="1:6">
      <c r="A7723" s="5">
        <v>0.715229427915607</v>
      </c>
      <c r="B7723" s="5">
        <v>22074.36475925</v>
      </c>
      <c r="C7723" s="5">
        <v>1.25917347626342</v>
      </c>
      <c r="D7723" s="5">
        <v>58270.2058255049</v>
      </c>
      <c r="E7723" s="2">
        <f t="shared" si="242"/>
        <v>0.543944048347813</v>
      </c>
      <c r="F7723" s="2">
        <f t="shared" si="243"/>
        <v>36195.8410662549</v>
      </c>
    </row>
    <row r="7724" spans="1:6">
      <c r="A7724" s="5">
        <v>0.708804668466527</v>
      </c>
      <c r="B7724" s="5">
        <v>16873.5209029322</v>
      </c>
      <c r="C7724" s="5">
        <v>1.24184695247456</v>
      </c>
      <c r="D7724" s="5">
        <v>52669.742239136</v>
      </c>
      <c r="E7724" s="2">
        <f t="shared" si="242"/>
        <v>0.533042284008033</v>
      </c>
      <c r="F7724" s="2">
        <f t="shared" si="243"/>
        <v>35796.2213362038</v>
      </c>
    </row>
    <row r="7725" spans="1:6">
      <c r="A7725" s="5">
        <v>0.692677719450146</v>
      </c>
      <c r="B7725" s="5">
        <v>21018.2371694091</v>
      </c>
      <c r="C7725" s="5">
        <v>1.20894998454653</v>
      </c>
      <c r="D7725" s="5">
        <v>57430.041114039</v>
      </c>
      <c r="E7725" s="2">
        <f t="shared" si="242"/>
        <v>0.516272265096384</v>
      </c>
      <c r="F7725" s="2">
        <f t="shared" si="243"/>
        <v>36411.8039446299</v>
      </c>
    </row>
    <row r="7726" spans="1:6">
      <c r="A7726" s="5">
        <v>0.734369441956425</v>
      </c>
      <c r="B7726" s="5">
        <v>25414.5978992595</v>
      </c>
      <c r="C7726" s="5">
        <v>1.27571102181876</v>
      </c>
      <c r="D7726" s="5">
        <v>64974.6822682001</v>
      </c>
      <c r="E7726" s="2">
        <f t="shared" si="242"/>
        <v>0.541341579862335</v>
      </c>
      <c r="F7726" s="2">
        <f t="shared" si="243"/>
        <v>39560.0843689406</v>
      </c>
    </row>
    <row r="7727" spans="1:6">
      <c r="A7727" s="5">
        <v>0.769482831670346</v>
      </c>
      <c r="B7727" s="5">
        <v>25498.7141307712</v>
      </c>
      <c r="C7727" s="5">
        <v>1.32296417542313</v>
      </c>
      <c r="D7727" s="5">
        <v>65789.5517572964</v>
      </c>
      <c r="E7727" s="2">
        <f t="shared" si="242"/>
        <v>0.553481343752784</v>
      </c>
      <c r="F7727" s="2">
        <f t="shared" si="243"/>
        <v>40290.8376265252</v>
      </c>
    </row>
    <row r="7728" spans="1:6">
      <c r="A7728" s="5">
        <v>0.71845808102771</v>
      </c>
      <c r="B7728" s="5">
        <v>22372.8740541999</v>
      </c>
      <c r="C7728" s="5">
        <v>1.26359633863687</v>
      </c>
      <c r="D7728" s="5">
        <v>60865.0196498914</v>
      </c>
      <c r="E7728" s="2">
        <f t="shared" si="242"/>
        <v>0.54513825760916</v>
      </c>
      <c r="F7728" s="2">
        <f t="shared" si="243"/>
        <v>38492.1455956915</v>
      </c>
    </row>
    <row r="7729" spans="1:6">
      <c r="A7729" s="5">
        <v>0.70198445301873</v>
      </c>
      <c r="B7729" s="5">
        <v>24598.2554955658</v>
      </c>
      <c r="C7729" s="5">
        <v>1.24534149894503</v>
      </c>
      <c r="D7729" s="5">
        <v>63482.4874475748</v>
      </c>
      <c r="E7729" s="2">
        <f t="shared" si="242"/>
        <v>0.5433570459263</v>
      </c>
      <c r="F7729" s="2">
        <f t="shared" si="243"/>
        <v>38884.231952009</v>
      </c>
    </row>
    <row r="7730" spans="1:6">
      <c r="A7730" s="5">
        <v>0.677395895455371</v>
      </c>
      <c r="B7730" s="5">
        <v>19802.6041252226</v>
      </c>
      <c r="C7730" s="5">
        <v>1.21224989231689</v>
      </c>
      <c r="D7730" s="5">
        <v>57594.4178233357</v>
      </c>
      <c r="E7730" s="2">
        <f t="shared" si="242"/>
        <v>0.534853996861519</v>
      </c>
      <c r="F7730" s="2">
        <f t="shared" si="243"/>
        <v>37791.8136981131</v>
      </c>
    </row>
    <row r="7731" spans="1:6">
      <c r="A7731" s="5">
        <v>0.734065466962896</v>
      </c>
      <c r="B7731" s="5">
        <v>20953.9545754469</v>
      </c>
      <c r="C7731" s="5">
        <v>1.25700444776853</v>
      </c>
      <c r="D7731" s="5">
        <v>58192.3572515198</v>
      </c>
      <c r="E7731" s="2">
        <f t="shared" si="242"/>
        <v>0.522938980805634</v>
      </c>
      <c r="F7731" s="2">
        <f t="shared" si="243"/>
        <v>37238.4026760729</v>
      </c>
    </row>
    <row r="7732" spans="1:6">
      <c r="A7732" s="5">
        <v>0.68254016839634</v>
      </c>
      <c r="B7732" s="5">
        <v>17959.7254659435</v>
      </c>
      <c r="C7732" s="5">
        <v>1.192409933735</v>
      </c>
      <c r="D7732" s="5">
        <v>54677.3144716989</v>
      </c>
      <c r="E7732" s="2">
        <f t="shared" si="242"/>
        <v>0.50986976533866</v>
      </c>
      <c r="F7732" s="2">
        <f t="shared" si="243"/>
        <v>36717.5890057554</v>
      </c>
    </row>
    <row r="7733" spans="1:6">
      <c r="A7733" s="5">
        <v>0.665420568255471</v>
      </c>
      <c r="B7733" s="5">
        <v>24725.9909051461</v>
      </c>
      <c r="C7733" s="5">
        <v>1.16508074449474</v>
      </c>
      <c r="D7733" s="5">
        <v>65744.7845395768</v>
      </c>
      <c r="E7733" s="2">
        <f t="shared" si="242"/>
        <v>0.499660176239269</v>
      </c>
      <c r="F7733" s="2">
        <f t="shared" si="243"/>
        <v>41018.7936344307</v>
      </c>
    </row>
    <row r="7734" spans="1:6">
      <c r="A7734" s="5">
        <v>0.693196170850952</v>
      </c>
      <c r="B7734" s="5">
        <v>20540.024290165</v>
      </c>
      <c r="C7734" s="5">
        <v>1.20102994363576</v>
      </c>
      <c r="D7734" s="5">
        <v>59703.9170995123</v>
      </c>
      <c r="E7734" s="2">
        <f t="shared" si="242"/>
        <v>0.507833772784808</v>
      </c>
      <c r="F7734" s="2">
        <f t="shared" si="243"/>
        <v>39163.8928093473</v>
      </c>
    </row>
    <row r="7735" spans="1:6">
      <c r="A7735" s="5">
        <v>0.698720001128905</v>
      </c>
      <c r="B7735" s="5">
        <v>19628.030691786</v>
      </c>
      <c r="C7735" s="5">
        <v>1.2394532065198</v>
      </c>
      <c r="D7735" s="5">
        <v>56070.7861693667</v>
      </c>
      <c r="E7735" s="2">
        <f t="shared" si="242"/>
        <v>0.540733205390895</v>
      </c>
      <c r="F7735" s="2">
        <f t="shared" si="243"/>
        <v>36442.7554775807</v>
      </c>
    </row>
    <row r="7736" spans="1:6">
      <c r="A7736" s="5">
        <v>0.774731056274244</v>
      </c>
      <c r="B7736" s="5">
        <v>17189.270201746</v>
      </c>
      <c r="C7736" s="5">
        <v>1.32192807221795</v>
      </c>
      <c r="D7736" s="5">
        <v>52023.690129373</v>
      </c>
      <c r="E7736" s="2">
        <f t="shared" si="242"/>
        <v>0.547197015943706</v>
      </c>
      <c r="F7736" s="2">
        <f t="shared" si="243"/>
        <v>34834.419927627</v>
      </c>
    </row>
    <row r="7737" spans="1:6">
      <c r="A7737" s="5">
        <v>0.704223969921122</v>
      </c>
      <c r="B7737" s="5">
        <v>16499.0317523496</v>
      </c>
      <c r="C7737" s="5">
        <v>1.19645546815626</v>
      </c>
      <c r="D7737" s="5">
        <v>52484.1792096252</v>
      </c>
      <c r="E7737" s="2">
        <f t="shared" si="242"/>
        <v>0.492231498235138</v>
      </c>
      <c r="F7737" s="2">
        <f t="shared" si="243"/>
        <v>35985.1474572756</v>
      </c>
    </row>
    <row r="7738" spans="1:6">
      <c r="A7738" s="5">
        <v>0.753551488061918</v>
      </c>
      <c r="B7738" s="5">
        <v>19488.3696513505</v>
      </c>
      <c r="C7738" s="5">
        <v>1.30062329296093</v>
      </c>
      <c r="D7738" s="5">
        <v>56396.7556567258</v>
      </c>
      <c r="E7738" s="2">
        <f t="shared" si="242"/>
        <v>0.547071804899012</v>
      </c>
      <c r="F7738" s="2">
        <f t="shared" si="243"/>
        <v>36908.3860053753</v>
      </c>
    </row>
    <row r="7739" spans="1:6">
      <c r="A7739" s="5">
        <v>0.705249641657178</v>
      </c>
      <c r="B7739" s="5">
        <v>16846.4413733703</v>
      </c>
      <c r="C7739" s="5">
        <v>1.17362192435433</v>
      </c>
      <c r="D7739" s="5">
        <v>54759.8164359792</v>
      </c>
      <c r="E7739" s="2">
        <f t="shared" si="242"/>
        <v>0.468372282697152</v>
      </c>
      <c r="F7739" s="2">
        <f t="shared" si="243"/>
        <v>37913.3750626089</v>
      </c>
    </row>
    <row r="7740" spans="1:6">
      <c r="A7740" s="5">
        <v>0.705979166855343</v>
      </c>
      <c r="B7740" s="5">
        <v>15942.2808756087</v>
      </c>
      <c r="C7740" s="5">
        <v>1.20998009703254</v>
      </c>
      <c r="D7740" s="5">
        <v>50941.6418034643</v>
      </c>
      <c r="E7740" s="2">
        <f t="shared" si="242"/>
        <v>0.504000930177197</v>
      </c>
      <c r="F7740" s="2">
        <f t="shared" si="243"/>
        <v>34999.3609278556</v>
      </c>
    </row>
    <row r="7741" spans="1:6">
      <c r="A7741" s="5">
        <v>0.705087930887079</v>
      </c>
      <c r="B7741" s="5">
        <v>19791.9593829853</v>
      </c>
      <c r="C7741" s="5">
        <v>1.22999316160648</v>
      </c>
      <c r="D7741" s="5">
        <v>58376.777597944</v>
      </c>
      <c r="E7741" s="2">
        <f t="shared" si="242"/>
        <v>0.524905230719401</v>
      </c>
      <c r="F7741" s="2">
        <f t="shared" si="243"/>
        <v>38584.8182149587</v>
      </c>
    </row>
    <row r="7742" spans="1:6">
      <c r="A7742" s="5">
        <v>0.65483417013793</v>
      </c>
      <c r="B7742" s="5">
        <v>18999.3586016786</v>
      </c>
      <c r="C7742" s="5">
        <v>1.12356641442203</v>
      </c>
      <c r="D7742" s="5">
        <v>56748.8598898222</v>
      </c>
      <c r="E7742" s="2">
        <f t="shared" si="242"/>
        <v>0.4687322442841</v>
      </c>
      <c r="F7742" s="2">
        <f t="shared" si="243"/>
        <v>37749.5012881436</v>
      </c>
    </row>
    <row r="7743" spans="1:6">
      <c r="A7743" s="5">
        <v>0.67354268223677</v>
      </c>
      <c r="B7743" s="5">
        <v>20899.4790140511</v>
      </c>
      <c r="C7743" s="5">
        <v>1.17204888972479</v>
      </c>
      <c r="D7743" s="5">
        <v>61256.3120693463</v>
      </c>
      <c r="E7743" s="2">
        <f t="shared" si="242"/>
        <v>0.49850620748802</v>
      </c>
      <c r="F7743" s="2">
        <f t="shared" si="243"/>
        <v>40356.8330552952</v>
      </c>
    </row>
    <row r="7744" spans="1:6">
      <c r="A7744" s="5">
        <v>0.694945158292209</v>
      </c>
      <c r="B7744" s="5">
        <v>15897.2060792094</v>
      </c>
      <c r="C7744" s="5">
        <v>1.229708296638</v>
      </c>
      <c r="D7744" s="5">
        <v>51392.1598565453</v>
      </c>
      <c r="E7744" s="2">
        <f t="shared" si="242"/>
        <v>0.534763138345791</v>
      </c>
      <c r="F7744" s="2">
        <f t="shared" si="243"/>
        <v>35494.9537773359</v>
      </c>
    </row>
    <row r="7745" spans="1:6">
      <c r="A7745" s="5">
        <v>0.703776656709549</v>
      </c>
      <c r="B7745" s="5">
        <v>19423.8911930069</v>
      </c>
      <c r="C7745" s="5">
        <v>1.2131939742294</v>
      </c>
      <c r="D7745" s="5">
        <v>56420.8823146482</v>
      </c>
      <c r="E7745" s="2">
        <f t="shared" si="242"/>
        <v>0.509417317519851</v>
      </c>
      <c r="F7745" s="2">
        <f t="shared" si="243"/>
        <v>36996.9911216413</v>
      </c>
    </row>
    <row r="7746" spans="1:6">
      <c r="A7746" s="5">
        <v>0.699412927606793</v>
      </c>
      <c r="B7746" s="5">
        <v>18508.0481427615</v>
      </c>
      <c r="C7746" s="5">
        <v>1.21938533001485</v>
      </c>
      <c r="D7746" s="5">
        <v>53477.0640761106</v>
      </c>
      <c r="E7746" s="2">
        <f t="shared" si="242"/>
        <v>0.519972402408057</v>
      </c>
      <c r="F7746" s="2">
        <f t="shared" si="243"/>
        <v>34969.0159333491</v>
      </c>
    </row>
    <row r="7747" spans="1:6">
      <c r="A7747" s="5">
        <v>0.663165428275014</v>
      </c>
      <c r="B7747" s="5">
        <v>16253.8255616654</v>
      </c>
      <c r="C7747" s="5">
        <v>1.14475986613374</v>
      </c>
      <c r="D7747" s="5">
        <v>51143.7459735268</v>
      </c>
      <c r="E7747" s="2">
        <f t="shared" si="242"/>
        <v>0.481594437858726</v>
      </c>
      <c r="F7747" s="2">
        <f t="shared" si="243"/>
        <v>34889.9204118614</v>
      </c>
    </row>
    <row r="7748" spans="1:6">
      <c r="A7748" s="5">
        <v>0.623064932046256</v>
      </c>
      <c r="B7748" s="5">
        <v>20427.746459503</v>
      </c>
      <c r="C7748" s="5">
        <v>1.12210810357173</v>
      </c>
      <c r="D7748" s="5">
        <v>58075.8246062939</v>
      </c>
      <c r="E7748" s="2">
        <f t="shared" ref="E7748:E7811" si="244">C7748-A7748</f>
        <v>0.499043171525474</v>
      </c>
      <c r="F7748" s="2">
        <f t="shared" ref="F7748:F7811" si="245">D7748-B7748</f>
        <v>37648.0781467909</v>
      </c>
    </row>
    <row r="7749" spans="1:6">
      <c r="A7749" s="5">
        <v>0.651895241903115</v>
      </c>
      <c r="B7749" s="5">
        <v>20002.5162555205</v>
      </c>
      <c r="C7749" s="5">
        <v>1.10946625981136</v>
      </c>
      <c r="D7749" s="5">
        <v>55743.9384961263</v>
      </c>
      <c r="E7749" s="2">
        <f t="shared" si="244"/>
        <v>0.457571017908245</v>
      </c>
      <c r="F7749" s="2">
        <f t="shared" si="245"/>
        <v>35741.4222406058</v>
      </c>
    </row>
    <row r="7750" spans="1:6">
      <c r="A7750" s="5">
        <v>0.657355751714216</v>
      </c>
      <c r="B7750" s="5">
        <v>19607.6398584689</v>
      </c>
      <c r="C7750" s="5">
        <v>1.14594992381368</v>
      </c>
      <c r="D7750" s="5">
        <v>55789.8709807051</v>
      </c>
      <c r="E7750" s="2">
        <f t="shared" si="244"/>
        <v>0.488594172099464</v>
      </c>
      <c r="F7750" s="2">
        <f t="shared" si="245"/>
        <v>36182.2311222362</v>
      </c>
    </row>
    <row r="7751" spans="1:6">
      <c r="A7751" s="5">
        <v>0.705515554893911</v>
      </c>
      <c r="B7751" s="5">
        <v>21713.308732759</v>
      </c>
      <c r="C7751" s="5">
        <v>1.23777890256579</v>
      </c>
      <c r="D7751" s="5">
        <v>59653.57745568</v>
      </c>
      <c r="E7751" s="2">
        <f t="shared" si="244"/>
        <v>0.532263347671879</v>
      </c>
      <c r="F7751" s="2">
        <f t="shared" si="245"/>
        <v>37940.268722921</v>
      </c>
    </row>
    <row r="7752" spans="1:6">
      <c r="A7752" s="5">
        <v>0.736342885236837</v>
      </c>
      <c r="B7752" s="5">
        <v>21220.7945499759</v>
      </c>
      <c r="C7752" s="5">
        <v>1.3252446925932</v>
      </c>
      <c r="D7752" s="5">
        <v>60166.8035907397</v>
      </c>
      <c r="E7752" s="2">
        <f t="shared" si="244"/>
        <v>0.588901807356363</v>
      </c>
      <c r="F7752" s="2">
        <f t="shared" si="245"/>
        <v>38946.0090407638</v>
      </c>
    </row>
    <row r="7753" spans="1:6">
      <c r="A7753" s="5">
        <v>0.657715690962742</v>
      </c>
      <c r="B7753" s="5">
        <v>17377.2428857652</v>
      </c>
      <c r="C7753" s="5">
        <v>1.13749420968953</v>
      </c>
      <c r="D7753" s="5">
        <v>54873.8150297652</v>
      </c>
      <c r="E7753" s="2">
        <f t="shared" si="244"/>
        <v>0.479778518726788</v>
      </c>
      <c r="F7753" s="2">
        <f t="shared" si="245"/>
        <v>37496.572144</v>
      </c>
    </row>
    <row r="7754" spans="1:6">
      <c r="A7754" s="5">
        <v>0.696895995358872</v>
      </c>
      <c r="B7754" s="5">
        <v>16912.1211751169</v>
      </c>
      <c r="C7754" s="5">
        <v>1.20710737074454</v>
      </c>
      <c r="D7754" s="5">
        <v>51999.0956104929</v>
      </c>
      <c r="E7754" s="2">
        <f t="shared" si="244"/>
        <v>0.510211375385668</v>
      </c>
      <c r="F7754" s="2">
        <f t="shared" si="245"/>
        <v>35086.974435376</v>
      </c>
    </row>
    <row r="7755" spans="1:6">
      <c r="A7755" s="5">
        <v>0.644071482878535</v>
      </c>
      <c r="B7755" s="5">
        <v>20705.9007833677</v>
      </c>
      <c r="C7755" s="5">
        <v>1.12922048650225</v>
      </c>
      <c r="D7755" s="5">
        <v>59727.5084217995</v>
      </c>
      <c r="E7755" s="2">
        <f t="shared" si="244"/>
        <v>0.485149003623715</v>
      </c>
      <c r="F7755" s="2">
        <f t="shared" si="245"/>
        <v>39021.6076384318</v>
      </c>
    </row>
    <row r="7756" spans="1:6">
      <c r="A7756" s="5">
        <v>0.711102760909026</v>
      </c>
      <c r="B7756" s="5">
        <v>20054.8460396495</v>
      </c>
      <c r="C7756" s="5">
        <v>1.24484974071219</v>
      </c>
      <c r="D7756" s="5">
        <v>56081.108659657</v>
      </c>
      <c r="E7756" s="2">
        <f t="shared" si="244"/>
        <v>0.533746979803164</v>
      </c>
      <c r="F7756" s="2">
        <f t="shared" si="245"/>
        <v>36026.2626200075</v>
      </c>
    </row>
    <row r="7757" spans="1:6">
      <c r="A7757" s="5">
        <v>0.731043837021563</v>
      </c>
      <c r="B7757" s="5">
        <v>19249.0338682503</v>
      </c>
      <c r="C7757" s="5">
        <v>1.28402123917548</v>
      </c>
      <c r="D7757" s="5">
        <v>57117.1881351483</v>
      </c>
      <c r="E7757" s="2">
        <f t="shared" si="244"/>
        <v>0.552977402153917</v>
      </c>
      <c r="F7757" s="2">
        <f t="shared" si="245"/>
        <v>37868.154266898</v>
      </c>
    </row>
    <row r="7758" spans="1:6">
      <c r="A7758" s="5">
        <v>0.763139376539975</v>
      </c>
      <c r="B7758" s="5">
        <v>19760.7308098569</v>
      </c>
      <c r="C7758" s="5">
        <v>1.33799898006144</v>
      </c>
      <c r="D7758" s="5">
        <v>56080.5610776797</v>
      </c>
      <c r="E7758" s="2">
        <f t="shared" si="244"/>
        <v>0.574859603521465</v>
      </c>
      <c r="F7758" s="2">
        <f t="shared" si="245"/>
        <v>36319.8302678228</v>
      </c>
    </row>
    <row r="7759" spans="1:6">
      <c r="A7759" s="5">
        <v>0.726979712759234</v>
      </c>
      <c r="B7759" s="5">
        <v>21783.9291492841</v>
      </c>
      <c r="C7759" s="5">
        <v>1.29077093294029</v>
      </c>
      <c r="D7759" s="5">
        <v>59971.2008367656</v>
      </c>
      <c r="E7759" s="2">
        <f t="shared" si="244"/>
        <v>0.563791220181056</v>
      </c>
      <c r="F7759" s="2">
        <f t="shared" si="245"/>
        <v>38187.2716874815</v>
      </c>
    </row>
    <row r="7760" spans="1:6">
      <c r="A7760" s="5">
        <v>0.652932962078096</v>
      </c>
      <c r="B7760" s="5">
        <v>19622.7618442633</v>
      </c>
      <c r="C7760" s="5">
        <v>1.15388750692448</v>
      </c>
      <c r="D7760" s="5">
        <v>54523.28626465</v>
      </c>
      <c r="E7760" s="2">
        <f t="shared" si="244"/>
        <v>0.500954544846384</v>
      </c>
      <c r="F7760" s="2">
        <f t="shared" si="245"/>
        <v>34900.5244203867</v>
      </c>
    </row>
    <row r="7761" spans="1:6">
      <c r="A7761" s="5">
        <v>0.712265235312054</v>
      </c>
      <c r="B7761" s="5">
        <v>17594.0103399451</v>
      </c>
      <c r="C7761" s="5">
        <v>1.23709704167059</v>
      </c>
      <c r="D7761" s="5">
        <v>52843.4378580932</v>
      </c>
      <c r="E7761" s="2">
        <f t="shared" si="244"/>
        <v>0.524831806358536</v>
      </c>
      <c r="F7761" s="2">
        <f t="shared" si="245"/>
        <v>35249.4275181481</v>
      </c>
    </row>
    <row r="7762" spans="1:6">
      <c r="A7762" s="5">
        <v>0.704796692145045</v>
      </c>
      <c r="B7762" s="5">
        <v>20266.0984845577</v>
      </c>
      <c r="C7762" s="5">
        <v>1.23817650410529</v>
      </c>
      <c r="D7762" s="5">
        <v>58448.3020710671</v>
      </c>
      <c r="E7762" s="2">
        <f t="shared" si="244"/>
        <v>0.533379811960245</v>
      </c>
      <c r="F7762" s="2">
        <f t="shared" si="245"/>
        <v>38182.2035865094</v>
      </c>
    </row>
    <row r="7763" spans="1:6">
      <c r="A7763" s="5">
        <v>0.7475228446741</v>
      </c>
      <c r="B7763" s="5">
        <v>18896.9221524491</v>
      </c>
      <c r="C7763" s="5">
        <v>1.32986240139469</v>
      </c>
      <c r="D7763" s="5">
        <v>54198.3833222837</v>
      </c>
      <c r="E7763" s="2">
        <f t="shared" si="244"/>
        <v>0.58233955672059</v>
      </c>
      <c r="F7763" s="2">
        <f t="shared" si="245"/>
        <v>35301.4611698346</v>
      </c>
    </row>
    <row r="7764" spans="1:6">
      <c r="A7764" s="5">
        <v>0.65929523189622</v>
      </c>
      <c r="B7764" s="5">
        <v>16672.321421366</v>
      </c>
      <c r="C7764" s="5">
        <v>1.15970373783403</v>
      </c>
      <c r="D7764" s="5">
        <v>54780.9860789633</v>
      </c>
      <c r="E7764" s="2">
        <f t="shared" si="244"/>
        <v>0.50040850593781</v>
      </c>
      <c r="F7764" s="2">
        <f t="shared" si="245"/>
        <v>38108.6646575973</v>
      </c>
    </row>
    <row r="7765" spans="1:6">
      <c r="A7765" s="5">
        <v>0.728484442525656</v>
      </c>
      <c r="B7765" s="5">
        <v>22611.5172497041</v>
      </c>
      <c r="C7765" s="5">
        <v>1.27341974334738</v>
      </c>
      <c r="D7765" s="5">
        <v>60670.4184492547</v>
      </c>
      <c r="E7765" s="2">
        <f t="shared" si="244"/>
        <v>0.544935300821724</v>
      </c>
      <c r="F7765" s="2">
        <f t="shared" si="245"/>
        <v>38058.9011995506</v>
      </c>
    </row>
    <row r="7766" spans="1:6">
      <c r="A7766" s="5">
        <v>0.67328926384125</v>
      </c>
      <c r="B7766" s="5">
        <v>21992.9366884592</v>
      </c>
      <c r="C7766" s="5">
        <v>1.14929877578727</v>
      </c>
      <c r="D7766" s="5">
        <v>58739.7146469571</v>
      </c>
      <c r="E7766" s="2">
        <f t="shared" si="244"/>
        <v>0.47600951194602</v>
      </c>
      <c r="F7766" s="2">
        <f t="shared" si="245"/>
        <v>36746.7779584979</v>
      </c>
    </row>
    <row r="7767" spans="1:6">
      <c r="A7767" s="5">
        <v>0.678135375738249</v>
      </c>
      <c r="B7767" s="5">
        <v>21323.2256074973</v>
      </c>
      <c r="C7767" s="5">
        <v>1.17702033240107</v>
      </c>
      <c r="D7767" s="5">
        <v>60239.764165669</v>
      </c>
      <c r="E7767" s="2">
        <f t="shared" si="244"/>
        <v>0.498884956662821</v>
      </c>
      <c r="F7767" s="2">
        <f t="shared" si="245"/>
        <v>38916.5385581717</v>
      </c>
    </row>
    <row r="7768" spans="1:6">
      <c r="A7768" s="5">
        <v>0.673812899148159</v>
      </c>
      <c r="B7768" s="5">
        <v>20832.8362778668</v>
      </c>
      <c r="C7768" s="5">
        <v>1.17685956826333</v>
      </c>
      <c r="D7768" s="5">
        <v>60367.4452897624</v>
      </c>
      <c r="E7768" s="2">
        <f t="shared" si="244"/>
        <v>0.503046669115171</v>
      </c>
      <c r="F7768" s="2">
        <f t="shared" si="245"/>
        <v>39534.6090118956</v>
      </c>
    </row>
    <row r="7769" spans="1:6">
      <c r="A7769" s="5">
        <v>0.702289431537892</v>
      </c>
      <c r="B7769" s="5">
        <v>16298.2696325107</v>
      </c>
      <c r="C7769" s="5">
        <v>1.21857495118067</v>
      </c>
      <c r="D7769" s="5">
        <v>53775.7103904288</v>
      </c>
      <c r="E7769" s="2">
        <f t="shared" si="244"/>
        <v>0.516285519642778</v>
      </c>
      <c r="F7769" s="2">
        <f t="shared" si="245"/>
        <v>37477.4407579181</v>
      </c>
    </row>
    <row r="7770" spans="1:6">
      <c r="A7770" s="5">
        <v>0.727524993180451</v>
      </c>
      <c r="B7770" s="5">
        <v>21011.9448236241</v>
      </c>
      <c r="C7770" s="5">
        <v>1.26111889929677</v>
      </c>
      <c r="D7770" s="5">
        <v>59874.3547432428</v>
      </c>
      <c r="E7770" s="2">
        <f t="shared" si="244"/>
        <v>0.533593906116319</v>
      </c>
      <c r="F7770" s="2">
        <f t="shared" si="245"/>
        <v>38862.4099196187</v>
      </c>
    </row>
    <row r="7771" spans="1:6">
      <c r="A7771" s="5">
        <v>0.702029148081887</v>
      </c>
      <c r="B7771" s="5">
        <v>20574.941085777</v>
      </c>
      <c r="C7771" s="5">
        <v>1.22989197420872</v>
      </c>
      <c r="D7771" s="5">
        <v>58566.4723704021</v>
      </c>
      <c r="E7771" s="2">
        <f t="shared" si="244"/>
        <v>0.527862826126833</v>
      </c>
      <c r="F7771" s="2">
        <f t="shared" si="245"/>
        <v>37991.5312846251</v>
      </c>
    </row>
    <row r="7772" spans="1:6">
      <c r="A7772" s="5">
        <v>0.642994334599521</v>
      </c>
      <c r="B7772" s="5">
        <v>19540.9420934785</v>
      </c>
      <c r="C7772" s="5">
        <v>1.14203757192432</v>
      </c>
      <c r="D7772" s="5">
        <v>56683.7569867322</v>
      </c>
      <c r="E7772" s="2">
        <f t="shared" si="244"/>
        <v>0.499043237324799</v>
      </c>
      <c r="F7772" s="2">
        <f t="shared" si="245"/>
        <v>37142.8148932537</v>
      </c>
    </row>
    <row r="7773" spans="1:6">
      <c r="A7773" s="5">
        <v>0.682842561736483</v>
      </c>
      <c r="B7773" s="5">
        <v>23093.8385055727</v>
      </c>
      <c r="C7773" s="5">
        <v>1.1915682063551</v>
      </c>
      <c r="D7773" s="5">
        <v>59833.2218826844</v>
      </c>
      <c r="E7773" s="2">
        <f t="shared" si="244"/>
        <v>0.508725644618617</v>
      </c>
      <c r="F7773" s="2">
        <f t="shared" si="245"/>
        <v>36739.3833771117</v>
      </c>
    </row>
    <row r="7774" spans="1:6">
      <c r="A7774" s="5">
        <v>0.697524159513869</v>
      </c>
      <c r="B7774" s="5">
        <v>22360.8746349204</v>
      </c>
      <c r="C7774" s="5">
        <v>1.20316283376327</v>
      </c>
      <c r="D7774" s="5">
        <v>58171.174188651</v>
      </c>
      <c r="E7774" s="2">
        <f t="shared" si="244"/>
        <v>0.505638674249401</v>
      </c>
      <c r="F7774" s="2">
        <f t="shared" si="245"/>
        <v>35810.2995537306</v>
      </c>
    </row>
    <row r="7775" spans="1:6">
      <c r="A7775" s="5">
        <v>0.658947628536465</v>
      </c>
      <c r="B7775" s="5">
        <v>18100.0341436453</v>
      </c>
      <c r="C7775" s="5">
        <v>1.13063883656833</v>
      </c>
      <c r="D7775" s="5">
        <v>54732.0973027071</v>
      </c>
      <c r="E7775" s="2">
        <f t="shared" si="244"/>
        <v>0.471691208031865</v>
      </c>
      <c r="F7775" s="2">
        <f t="shared" si="245"/>
        <v>36632.0631590618</v>
      </c>
    </row>
    <row r="7776" spans="1:6">
      <c r="A7776" s="5">
        <v>0.671187413402532</v>
      </c>
      <c r="B7776" s="5">
        <v>21385.5114697963</v>
      </c>
      <c r="C7776" s="5">
        <v>1.15805403354325</v>
      </c>
      <c r="D7776" s="5">
        <v>60587.070350094</v>
      </c>
      <c r="E7776" s="2">
        <f t="shared" si="244"/>
        <v>0.486866620140718</v>
      </c>
      <c r="F7776" s="2">
        <f t="shared" si="245"/>
        <v>39201.5588802977</v>
      </c>
    </row>
    <row r="7777" spans="1:6">
      <c r="A7777" s="5">
        <v>0.680957266117585</v>
      </c>
      <c r="B7777" s="5">
        <v>19483.0649711889</v>
      </c>
      <c r="C7777" s="5">
        <v>1.21020560212729</v>
      </c>
      <c r="D7777" s="5">
        <v>56033.8031961094</v>
      </c>
      <c r="E7777" s="2">
        <f t="shared" si="244"/>
        <v>0.529248336009705</v>
      </c>
      <c r="F7777" s="2">
        <f t="shared" si="245"/>
        <v>36550.7382249205</v>
      </c>
    </row>
    <row r="7778" spans="1:6">
      <c r="A7778" s="5">
        <v>0.692554845496571</v>
      </c>
      <c r="B7778" s="5">
        <v>19839.6321569396</v>
      </c>
      <c r="C7778" s="5">
        <v>1.18720160831845</v>
      </c>
      <c r="D7778" s="5">
        <v>54803.1884695831</v>
      </c>
      <c r="E7778" s="2">
        <f t="shared" si="244"/>
        <v>0.494646762821879</v>
      </c>
      <c r="F7778" s="2">
        <f t="shared" si="245"/>
        <v>34963.5563126435</v>
      </c>
    </row>
    <row r="7779" spans="1:6">
      <c r="A7779" s="5">
        <v>0.668379135463813</v>
      </c>
      <c r="B7779" s="5">
        <v>18595.0739648993</v>
      </c>
      <c r="C7779" s="5">
        <v>1.15964893111479</v>
      </c>
      <c r="D7779" s="5">
        <v>56240.7813984647</v>
      </c>
      <c r="E7779" s="2">
        <f t="shared" si="244"/>
        <v>0.491269795650977</v>
      </c>
      <c r="F7779" s="2">
        <f t="shared" si="245"/>
        <v>37645.7074335654</v>
      </c>
    </row>
    <row r="7780" spans="1:6">
      <c r="A7780" s="5">
        <v>0.68739514956686</v>
      </c>
      <c r="B7780" s="5">
        <v>15522.608418652</v>
      </c>
      <c r="C7780" s="5">
        <v>1.22116721172058</v>
      </c>
      <c r="D7780" s="5">
        <v>51837.4451085152</v>
      </c>
      <c r="E7780" s="2">
        <f t="shared" si="244"/>
        <v>0.53377206215372</v>
      </c>
      <c r="F7780" s="2">
        <f t="shared" si="245"/>
        <v>36314.8366898632</v>
      </c>
    </row>
    <row r="7781" spans="1:6">
      <c r="A7781" s="5">
        <v>0.696262496351408</v>
      </c>
      <c r="B7781" s="5">
        <v>21134.6551972458</v>
      </c>
      <c r="C7781" s="5">
        <v>1.22575903383185</v>
      </c>
      <c r="D7781" s="5">
        <v>59344.5906550477</v>
      </c>
      <c r="E7781" s="2">
        <f t="shared" si="244"/>
        <v>0.529496537480442</v>
      </c>
      <c r="F7781" s="2">
        <f t="shared" si="245"/>
        <v>38209.9354578019</v>
      </c>
    </row>
    <row r="7782" spans="1:6">
      <c r="A7782" s="5">
        <v>0.699508400966553</v>
      </c>
      <c r="B7782" s="5">
        <v>22569.1944558817</v>
      </c>
      <c r="C7782" s="5">
        <v>1.2069660337913</v>
      </c>
      <c r="D7782" s="5">
        <v>60005.2527484731</v>
      </c>
      <c r="E7782" s="2">
        <f t="shared" si="244"/>
        <v>0.507457632824747</v>
      </c>
      <c r="F7782" s="2">
        <f t="shared" si="245"/>
        <v>37436.0582925914</v>
      </c>
    </row>
    <row r="7783" spans="1:6">
      <c r="A7783" s="5">
        <v>0.729964169754062</v>
      </c>
      <c r="B7783" s="5">
        <v>18597.5597415136</v>
      </c>
      <c r="C7783" s="5">
        <v>1.26316684468058</v>
      </c>
      <c r="D7783" s="5">
        <v>56582.218996129</v>
      </c>
      <c r="E7783" s="2">
        <f t="shared" si="244"/>
        <v>0.533202674926518</v>
      </c>
      <c r="F7783" s="2">
        <f t="shared" si="245"/>
        <v>37984.6592546154</v>
      </c>
    </row>
    <row r="7784" spans="1:6">
      <c r="A7784" s="5">
        <v>0.704010878693523</v>
      </c>
      <c r="B7784" s="5">
        <v>24500.1542835009</v>
      </c>
      <c r="C7784" s="5">
        <v>1.21258527529487</v>
      </c>
      <c r="D7784" s="5">
        <v>63345.622994331</v>
      </c>
      <c r="E7784" s="2">
        <f t="shared" si="244"/>
        <v>0.508574396601347</v>
      </c>
      <c r="F7784" s="2">
        <f t="shared" si="245"/>
        <v>38845.4687108301</v>
      </c>
    </row>
    <row r="7785" spans="1:6">
      <c r="A7785" s="5">
        <v>0.692591256106325</v>
      </c>
      <c r="B7785" s="5">
        <v>19251.2670672169</v>
      </c>
      <c r="C7785" s="5">
        <v>1.22220785549282</v>
      </c>
      <c r="D7785" s="5">
        <v>54886.4353087923</v>
      </c>
      <c r="E7785" s="2">
        <f t="shared" si="244"/>
        <v>0.529616599386495</v>
      </c>
      <c r="F7785" s="2">
        <f t="shared" si="245"/>
        <v>35635.1682415754</v>
      </c>
    </row>
    <row r="7786" spans="1:6">
      <c r="A7786" s="5">
        <v>0.68387688845235</v>
      </c>
      <c r="B7786" s="5">
        <v>22993.8276678817</v>
      </c>
      <c r="C7786" s="5">
        <v>1.19115431960621</v>
      </c>
      <c r="D7786" s="5">
        <v>62502.9103790589</v>
      </c>
      <c r="E7786" s="2">
        <f t="shared" si="244"/>
        <v>0.50727743115386</v>
      </c>
      <c r="F7786" s="2">
        <f t="shared" si="245"/>
        <v>39509.0827111772</v>
      </c>
    </row>
    <row r="7787" spans="1:6">
      <c r="A7787" s="5">
        <v>0.641901804502824</v>
      </c>
      <c r="B7787" s="5">
        <v>21960.419211151</v>
      </c>
      <c r="C7787" s="5">
        <v>1.10540115125635</v>
      </c>
      <c r="D7787" s="5">
        <v>56097.6294330528</v>
      </c>
      <c r="E7787" s="2">
        <f t="shared" si="244"/>
        <v>0.463499346753526</v>
      </c>
      <c r="F7787" s="2">
        <f t="shared" si="245"/>
        <v>34137.2102219018</v>
      </c>
    </row>
    <row r="7788" spans="1:6">
      <c r="A7788" s="5">
        <v>0.714450475494206</v>
      </c>
      <c r="B7788" s="5">
        <v>16942.9919415056</v>
      </c>
      <c r="C7788" s="5">
        <v>1.22987491210668</v>
      </c>
      <c r="D7788" s="5">
        <v>53842.4036148113</v>
      </c>
      <c r="E7788" s="2">
        <f t="shared" si="244"/>
        <v>0.515424436612474</v>
      </c>
      <c r="F7788" s="2">
        <f t="shared" si="245"/>
        <v>36899.4116733057</v>
      </c>
    </row>
    <row r="7789" spans="1:6">
      <c r="A7789" s="5">
        <v>0.728053432491237</v>
      </c>
      <c r="B7789" s="5">
        <v>20839.9624062089</v>
      </c>
      <c r="C7789" s="5">
        <v>1.26062239712584</v>
      </c>
      <c r="D7789" s="5">
        <v>58836.6036262663</v>
      </c>
      <c r="E7789" s="2">
        <f t="shared" si="244"/>
        <v>0.532568964634603</v>
      </c>
      <c r="F7789" s="2">
        <f t="shared" si="245"/>
        <v>37996.6412200574</v>
      </c>
    </row>
    <row r="7790" spans="1:6">
      <c r="A7790" s="5">
        <v>0.703996586348294</v>
      </c>
      <c r="B7790" s="5">
        <v>22094.0352442055</v>
      </c>
      <c r="C7790" s="5">
        <v>1.23590304441298</v>
      </c>
      <c r="D7790" s="5">
        <v>59726.5272643099</v>
      </c>
      <c r="E7790" s="2">
        <f t="shared" si="244"/>
        <v>0.531906458064686</v>
      </c>
      <c r="F7790" s="2">
        <f t="shared" si="245"/>
        <v>37632.4920201044</v>
      </c>
    </row>
    <row r="7791" spans="1:6">
      <c r="A7791" s="5">
        <v>0.715600699567957</v>
      </c>
      <c r="B7791" s="5">
        <v>19046.5967037629</v>
      </c>
      <c r="C7791" s="5">
        <v>1.20710537477262</v>
      </c>
      <c r="D7791" s="5">
        <v>56712.8117758486</v>
      </c>
      <c r="E7791" s="2">
        <f t="shared" si="244"/>
        <v>0.491504675204663</v>
      </c>
      <c r="F7791" s="2">
        <f t="shared" si="245"/>
        <v>37666.2150720857</v>
      </c>
    </row>
    <row r="7792" spans="1:6">
      <c r="A7792" s="5">
        <v>0.679250808372566</v>
      </c>
      <c r="B7792" s="5">
        <v>19269.9154194272</v>
      </c>
      <c r="C7792" s="5">
        <v>1.17935951294402</v>
      </c>
      <c r="D7792" s="5">
        <v>57479.9388602042</v>
      </c>
      <c r="E7792" s="2">
        <f t="shared" si="244"/>
        <v>0.500108704571454</v>
      </c>
      <c r="F7792" s="2">
        <f t="shared" si="245"/>
        <v>38210.023440777</v>
      </c>
    </row>
    <row r="7793" spans="1:6">
      <c r="A7793" s="5">
        <v>0.69533266631836</v>
      </c>
      <c r="B7793" s="5">
        <v>18718.2963631595</v>
      </c>
      <c r="C7793" s="5">
        <v>1.18573644200856</v>
      </c>
      <c r="D7793" s="5">
        <v>57598.6576633141</v>
      </c>
      <c r="E7793" s="2">
        <f t="shared" si="244"/>
        <v>0.4904037756902</v>
      </c>
      <c r="F7793" s="2">
        <f t="shared" si="245"/>
        <v>38880.3613001546</v>
      </c>
    </row>
    <row r="7794" spans="1:6">
      <c r="A7794" s="5">
        <v>0.715043546753891</v>
      </c>
      <c r="B7794" s="5">
        <v>14211.2110804616</v>
      </c>
      <c r="C7794" s="5">
        <v>1.22632811732946</v>
      </c>
      <c r="D7794" s="5">
        <v>51021.0550202397</v>
      </c>
      <c r="E7794" s="2">
        <f t="shared" si="244"/>
        <v>0.511284570575569</v>
      </c>
      <c r="F7794" s="2">
        <f t="shared" si="245"/>
        <v>36809.8439397781</v>
      </c>
    </row>
    <row r="7795" spans="1:6">
      <c r="A7795" s="5">
        <v>0.682892636363162</v>
      </c>
      <c r="B7795" s="5">
        <v>18880.1453039197</v>
      </c>
      <c r="C7795" s="5">
        <v>1.1955404395846</v>
      </c>
      <c r="D7795" s="5">
        <v>56092.2833461398</v>
      </c>
      <c r="E7795" s="2">
        <f t="shared" si="244"/>
        <v>0.512647803221438</v>
      </c>
      <c r="F7795" s="2">
        <f t="shared" si="245"/>
        <v>37212.1380422201</v>
      </c>
    </row>
    <row r="7796" spans="1:6">
      <c r="A7796" s="5">
        <v>0.67062187710815</v>
      </c>
      <c r="B7796" s="5">
        <v>19960.1455281519</v>
      </c>
      <c r="C7796" s="5">
        <v>1.18624932938131</v>
      </c>
      <c r="D7796" s="5">
        <v>56943.2861172623</v>
      </c>
      <c r="E7796" s="2">
        <f t="shared" si="244"/>
        <v>0.51562745227316</v>
      </c>
      <c r="F7796" s="2">
        <f t="shared" si="245"/>
        <v>36983.1405891104</v>
      </c>
    </row>
    <row r="7797" spans="1:6">
      <c r="A7797" s="5">
        <v>0.687065928599414</v>
      </c>
      <c r="B7797" s="5">
        <v>20408.3684987362</v>
      </c>
      <c r="C7797" s="5">
        <v>1.2114799027329</v>
      </c>
      <c r="D7797" s="5">
        <v>57552.2150789698</v>
      </c>
      <c r="E7797" s="2">
        <f t="shared" si="244"/>
        <v>0.524413974133486</v>
      </c>
      <c r="F7797" s="2">
        <f t="shared" si="245"/>
        <v>37143.8465802336</v>
      </c>
    </row>
    <row r="7798" spans="1:6">
      <c r="A7798" s="5">
        <v>0.716913129800855</v>
      </c>
      <c r="B7798" s="5">
        <v>24055.4705972627</v>
      </c>
      <c r="C7798" s="5">
        <v>1.22482698509031</v>
      </c>
      <c r="D7798" s="5">
        <v>65260.0033129221</v>
      </c>
      <c r="E7798" s="2">
        <f t="shared" si="244"/>
        <v>0.507913855289455</v>
      </c>
      <c r="F7798" s="2">
        <f t="shared" si="245"/>
        <v>41204.5327156594</v>
      </c>
    </row>
    <row r="7799" spans="1:6">
      <c r="A7799" s="5">
        <v>0.644634372157572</v>
      </c>
      <c r="B7799" s="5">
        <v>21529.1919465258</v>
      </c>
      <c r="C7799" s="5">
        <v>1.1387004457356</v>
      </c>
      <c r="D7799" s="5">
        <v>58419.6012310274</v>
      </c>
      <c r="E7799" s="2">
        <f t="shared" si="244"/>
        <v>0.494066073578028</v>
      </c>
      <c r="F7799" s="2">
        <f t="shared" si="245"/>
        <v>36890.4092845016</v>
      </c>
    </row>
    <row r="7800" spans="1:6">
      <c r="A7800" s="5">
        <v>0.706674431927948</v>
      </c>
      <c r="B7800" s="5">
        <v>16886.4436276325</v>
      </c>
      <c r="C7800" s="5">
        <v>1.26715902305037</v>
      </c>
      <c r="D7800" s="5">
        <v>54723.3035905926</v>
      </c>
      <c r="E7800" s="2">
        <f t="shared" si="244"/>
        <v>0.560484591122422</v>
      </c>
      <c r="F7800" s="2">
        <f t="shared" si="245"/>
        <v>37836.8599629601</v>
      </c>
    </row>
    <row r="7801" spans="1:6">
      <c r="A7801" s="5">
        <v>0.64528893526587</v>
      </c>
      <c r="B7801" s="5">
        <v>19761.4155900997</v>
      </c>
      <c r="C7801" s="5">
        <v>1.12100223399396</v>
      </c>
      <c r="D7801" s="5">
        <v>55435.4124119511</v>
      </c>
      <c r="E7801" s="2">
        <f t="shared" si="244"/>
        <v>0.47571329872809</v>
      </c>
      <c r="F7801" s="2">
        <f t="shared" si="245"/>
        <v>35673.9968218514</v>
      </c>
    </row>
    <row r="7802" spans="1:6">
      <c r="A7802" s="5">
        <v>0.70433208362081</v>
      </c>
      <c r="B7802" s="5">
        <v>14791.5320032103</v>
      </c>
      <c r="C7802" s="5">
        <v>1.21498531826904</v>
      </c>
      <c r="D7802" s="5">
        <v>50325.8942281537</v>
      </c>
      <c r="E7802" s="2">
        <f t="shared" si="244"/>
        <v>0.51065323464823</v>
      </c>
      <c r="F7802" s="2">
        <f t="shared" si="245"/>
        <v>35534.3622249434</v>
      </c>
    </row>
    <row r="7803" spans="1:6">
      <c r="A7803" s="5">
        <v>0.732921622343757</v>
      </c>
      <c r="B7803" s="5">
        <v>17902.4375724349</v>
      </c>
      <c r="C7803" s="5">
        <v>1.28516694174843</v>
      </c>
      <c r="D7803" s="5">
        <v>54763.7882071589</v>
      </c>
      <c r="E7803" s="2">
        <f t="shared" si="244"/>
        <v>0.552245319404673</v>
      </c>
      <c r="F7803" s="2">
        <f t="shared" si="245"/>
        <v>36861.350634724</v>
      </c>
    </row>
    <row r="7804" spans="1:6">
      <c r="A7804" s="5">
        <v>0.709450204372575</v>
      </c>
      <c r="B7804" s="5">
        <v>24390.6729982184</v>
      </c>
      <c r="C7804" s="5">
        <v>1.21039132818582</v>
      </c>
      <c r="D7804" s="5">
        <v>59956.4811816428</v>
      </c>
      <c r="E7804" s="2">
        <f t="shared" si="244"/>
        <v>0.500941123813245</v>
      </c>
      <c r="F7804" s="2">
        <f t="shared" si="245"/>
        <v>35565.8081834244</v>
      </c>
    </row>
    <row r="7805" spans="1:6">
      <c r="A7805" s="5">
        <v>0.684324384424938</v>
      </c>
      <c r="B7805" s="5">
        <v>16324.8737681278</v>
      </c>
      <c r="C7805" s="5">
        <v>1.1640441607948</v>
      </c>
      <c r="D7805" s="5">
        <v>52649.6171329794</v>
      </c>
      <c r="E7805" s="2">
        <f t="shared" si="244"/>
        <v>0.479719776369862</v>
      </c>
      <c r="F7805" s="2">
        <f t="shared" si="245"/>
        <v>36324.7433648516</v>
      </c>
    </row>
    <row r="7806" spans="1:6">
      <c r="A7806" s="5">
        <v>0.724951720723236</v>
      </c>
      <c r="B7806" s="5">
        <v>18402.3315609878</v>
      </c>
      <c r="C7806" s="5">
        <v>1.24649398863357</v>
      </c>
      <c r="D7806" s="5">
        <v>54930.4863352276</v>
      </c>
      <c r="E7806" s="2">
        <f t="shared" si="244"/>
        <v>0.521542267910334</v>
      </c>
      <c r="F7806" s="2">
        <f t="shared" si="245"/>
        <v>36528.1547742398</v>
      </c>
    </row>
    <row r="7807" spans="1:6">
      <c r="A7807" s="5">
        <v>0.716058913312334</v>
      </c>
      <c r="B7807" s="5">
        <v>19481.8873143039</v>
      </c>
      <c r="C7807" s="5">
        <v>1.24679105428621</v>
      </c>
      <c r="D7807" s="5">
        <v>59004.9708405342</v>
      </c>
      <c r="E7807" s="2">
        <f t="shared" si="244"/>
        <v>0.530732140973876</v>
      </c>
      <c r="F7807" s="2">
        <f t="shared" si="245"/>
        <v>39523.0835262303</v>
      </c>
    </row>
    <row r="7808" spans="1:6">
      <c r="A7808" s="5">
        <v>0.739398919738041</v>
      </c>
      <c r="B7808" s="5">
        <v>17791.4878957288</v>
      </c>
      <c r="C7808" s="5">
        <v>1.303700057486</v>
      </c>
      <c r="D7808" s="5">
        <v>53232.6425724693</v>
      </c>
      <c r="E7808" s="2">
        <f t="shared" si="244"/>
        <v>0.564301137747959</v>
      </c>
      <c r="F7808" s="2">
        <f t="shared" si="245"/>
        <v>35441.1546767405</v>
      </c>
    </row>
    <row r="7809" spans="1:6">
      <c r="A7809" s="5">
        <v>0.674571110299353</v>
      </c>
      <c r="B7809" s="5">
        <v>20032.3590027751</v>
      </c>
      <c r="C7809" s="5">
        <v>1.19254391172964</v>
      </c>
      <c r="D7809" s="5">
        <v>57034.9807078118</v>
      </c>
      <c r="E7809" s="2">
        <f t="shared" si="244"/>
        <v>0.517972801430287</v>
      </c>
      <c r="F7809" s="2">
        <f t="shared" si="245"/>
        <v>37002.6217050367</v>
      </c>
    </row>
    <row r="7810" spans="1:6">
      <c r="A7810" s="5">
        <v>0.651357651245608</v>
      </c>
      <c r="B7810" s="5">
        <v>17477.8060915942</v>
      </c>
      <c r="C7810" s="5">
        <v>1.15173654111403</v>
      </c>
      <c r="D7810" s="5">
        <v>53197.8417002631</v>
      </c>
      <c r="E7810" s="2">
        <f t="shared" si="244"/>
        <v>0.500378889868422</v>
      </c>
      <c r="F7810" s="2">
        <f t="shared" si="245"/>
        <v>35720.0356086689</v>
      </c>
    </row>
    <row r="7811" spans="1:6">
      <c r="A7811" s="5">
        <v>0.650422672358042</v>
      </c>
      <c r="B7811" s="5">
        <v>16530.9651887317</v>
      </c>
      <c r="C7811" s="5">
        <v>1.06676202522985</v>
      </c>
      <c r="D7811" s="5">
        <v>51535.5884306704</v>
      </c>
      <c r="E7811" s="2">
        <f t="shared" si="244"/>
        <v>0.416339352871808</v>
      </c>
      <c r="F7811" s="2">
        <f t="shared" si="245"/>
        <v>35004.6232419387</v>
      </c>
    </row>
    <row r="7812" spans="1:6">
      <c r="A7812" s="5">
        <v>0.720990274450183</v>
      </c>
      <c r="B7812" s="5">
        <v>17919.2911320291</v>
      </c>
      <c r="C7812" s="5">
        <v>1.24480892436025</v>
      </c>
      <c r="D7812" s="5">
        <v>57540.497981448</v>
      </c>
      <c r="E7812" s="2">
        <f t="shared" ref="E7812:E7875" si="246">C7812-A7812</f>
        <v>0.523818649910067</v>
      </c>
      <c r="F7812" s="2">
        <f t="shared" ref="F7812:F7875" si="247">D7812-B7812</f>
        <v>39621.2068494189</v>
      </c>
    </row>
    <row r="7813" spans="1:6">
      <c r="A7813" s="5">
        <v>0.71245807391127</v>
      </c>
      <c r="B7813" s="5">
        <v>21154.2017483012</v>
      </c>
      <c r="C7813" s="5">
        <v>1.23945926469247</v>
      </c>
      <c r="D7813" s="5">
        <v>59316.0148325238</v>
      </c>
      <c r="E7813" s="2">
        <f t="shared" si="246"/>
        <v>0.5270011907812</v>
      </c>
      <c r="F7813" s="2">
        <f t="shared" si="247"/>
        <v>38161.8130842226</v>
      </c>
    </row>
    <row r="7814" spans="1:6">
      <c r="A7814" s="5">
        <v>0.734353854659361</v>
      </c>
      <c r="B7814" s="5">
        <v>20666.8010984327</v>
      </c>
      <c r="C7814" s="5">
        <v>1.30141999977455</v>
      </c>
      <c r="D7814" s="5">
        <v>59279.2687389099</v>
      </c>
      <c r="E7814" s="2">
        <f t="shared" si="246"/>
        <v>0.567066145115189</v>
      </c>
      <c r="F7814" s="2">
        <f t="shared" si="247"/>
        <v>38612.4676404772</v>
      </c>
    </row>
    <row r="7815" spans="1:6">
      <c r="A7815" s="5">
        <v>0.736717264343724</v>
      </c>
      <c r="B7815" s="5">
        <v>21209.7900982568</v>
      </c>
      <c r="C7815" s="5">
        <v>1.2547328638808</v>
      </c>
      <c r="D7815" s="5">
        <v>57354.629160557</v>
      </c>
      <c r="E7815" s="2">
        <f t="shared" si="246"/>
        <v>0.518015599537076</v>
      </c>
      <c r="F7815" s="2">
        <f t="shared" si="247"/>
        <v>36144.8390623002</v>
      </c>
    </row>
    <row r="7816" spans="1:6">
      <c r="A7816" s="5">
        <v>0.702268174379713</v>
      </c>
      <c r="B7816" s="5">
        <v>18471.2986511215</v>
      </c>
      <c r="C7816" s="5">
        <v>1.20088035708432</v>
      </c>
      <c r="D7816" s="5">
        <v>54224.5811446122</v>
      </c>
      <c r="E7816" s="2">
        <f t="shared" si="246"/>
        <v>0.498612182704607</v>
      </c>
      <c r="F7816" s="2">
        <f t="shared" si="247"/>
        <v>35753.2824934907</v>
      </c>
    </row>
    <row r="7817" spans="1:6">
      <c r="A7817" s="5">
        <v>0.722405665848135</v>
      </c>
      <c r="B7817" s="5">
        <v>17558.8695087816</v>
      </c>
      <c r="C7817" s="5">
        <v>1.24925174921284</v>
      </c>
      <c r="D7817" s="5">
        <v>53614.4361593671</v>
      </c>
      <c r="E7817" s="2">
        <f t="shared" si="246"/>
        <v>0.526846083364705</v>
      </c>
      <c r="F7817" s="2">
        <f t="shared" si="247"/>
        <v>36055.5666505855</v>
      </c>
    </row>
    <row r="7818" spans="1:6">
      <c r="A7818" s="5">
        <v>0.674380849810551</v>
      </c>
      <c r="B7818" s="5">
        <v>19038.039239451</v>
      </c>
      <c r="C7818" s="5">
        <v>1.14659326437504</v>
      </c>
      <c r="D7818" s="5">
        <v>55073.7179055365</v>
      </c>
      <c r="E7818" s="2">
        <f t="shared" si="246"/>
        <v>0.472212414564489</v>
      </c>
      <c r="F7818" s="2">
        <f t="shared" si="247"/>
        <v>36035.6786660855</v>
      </c>
    </row>
    <row r="7819" spans="1:6">
      <c r="A7819" s="5">
        <v>0.724634790348837</v>
      </c>
      <c r="B7819" s="5">
        <v>19854.5671899725</v>
      </c>
      <c r="C7819" s="5">
        <v>1.2491876133164</v>
      </c>
      <c r="D7819" s="5">
        <v>58362.3707976504</v>
      </c>
      <c r="E7819" s="2">
        <f t="shared" si="246"/>
        <v>0.524552822967563</v>
      </c>
      <c r="F7819" s="2">
        <f t="shared" si="247"/>
        <v>38507.8036076779</v>
      </c>
    </row>
    <row r="7820" spans="1:6">
      <c r="A7820" s="5">
        <v>0.668333091202031</v>
      </c>
      <c r="B7820" s="5">
        <v>22946.3995738249</v>
      </c>
      <c r="C7820" s="5">
        <v>1.15829353357948</v>
      </c>
      <c r="D7820" s="5">
        <v>63466.2240780398</v>
      </c>
      <c r="E7820" s="2">
        <f t="shared" si="246"/>
        <v>0.489960442377449</v>
      </c>
      <c r="F7820" s="2">
        <f t="shared" si="247"/>
        <v>40519.8245042149</v>
      </c>
    </row>
    <row r="7821" spans="1:6">
      <c r="A7821" s="5">
        <v>0.680989171074505</v>
      </c>
      <c r="B7821" s="5">
        <v>19163.0451759502</v>
      </c>
      <c r="C7821" s="5">
        <v>1.20424826847024</v>
      </c>
      <c r="D7821" s="5">
        <v>56715.0691545429</v>
      </c>
      <c r="E7821" s="2">
        <f t="shared" si="246"/>
        <v>0.523259097395735</v>
      </c>
      <c r="F7821" s="2">
        <f t="shared" si="247"/>
        <v>37552.0239785927</v>
      </c>
    </row>
    <row r="7822" spans="1:6">
      <c r="A7822" s="5">
        <v>0.699385791598733</v>
      </c>
      <c r="B7822" s="5">
        <v>18416.6201239686</v>
      </c>
      <c r="C7822" s="5">
        <v>1.17867799930758</v>
      </c>
      <c r="D7822" s="5">
        <v>53953.535818858</v>
      </c>
      <c r="E7822" s="2">
        <f t="shared" si="246"/>
        <v>0.479292207708847</v>
      </c>
      <c r="F7822" s="2">
        <f t="shared" si="247"/>
        <v>35536.9156948894</v>
      </c>
    </row>
    <row r="7823" spans="1:6">
      <c r="A7823" s="5">
        <v>0.707796210860536</v>
      </c>
      <c r="B7823" s="5">
        <v>18337.0330200238</v>
      </c>
      <c r="C7823" s="5">
        <v>1.24336106161001</v>
      </c>
      <c r="D7823" s="5">
        <v>55802.8200224427</v>
      </c>
      <c r="E7823" s="2">
        <f t="shared" si="246"/>
        <v>0.535564850749474</v>
      </c>
      <c r="F7823" s="2">
        <f t="shared" si="247"/>
        <v>37465.7870024189</v>
      </c>
    </row>
    <row r="7824" spans="1:6">
      <c r="A7824" s="5">
        <v>0.759234279547207</v>
      </c>
      <c r="B7824" s="5">
        <v>21774.9673197968</v>
      </c>
      <c r="C7824" s="5">
        <v>1.31009720910128</v>
      </c>
      <c r="D7824" s="5">
        <v>59526.2813612108</v>
      </c>
      <c r="E7824" s="2">
        <f t="shared" si="246"/>
        <v>0.550862929554073</v>
      </c>
      <c r="F7824" s="2">
        <f t="shared" si="247"/>
        <v>37751.314041414</v>
      </c>
    </row>
    <row r="7825" spans="1:6">
      <c r="A7825" s="5">
        <v>0.691430557432782</v>
      </c>
      <c r="B7825" s="5">
        <v>20855.2617090503</v>
      </c>
      <c r="C7825" s="5">
        <v>1.20254243217309</v>
      </c>
      <c r="D7825" s="5">
        <v>57318.3519817662</v>
      </c>
      <c r="E7825" s="2">
        <f t="shared" si="246"/>
        <v>0.511111874740308</v>
      </c>
      <c r="F7825" s="2">
        <f t="shared" si="247"/>
        <v>36463.0902727159</v>
      </c>
    </row>
    <row r="7826" spans="1:6">
      <c r="A7826" s="5">
        <v>0.713091332359602</v>
      </c>
      <c r="B7826" s="5">
        <v>16921.5372189223</v>
      </c>
      <c r="C7826" s="5">
        <v>1.21447417557493</v>
      </c>
      <c r="D7826" s="5">
        <v>53342.3626910183</v>
      </c>
      <c r="E7826" s="2">
        <f t="shared" si="246"/>
        <v>0.501382843215328</v>
      </c>
      <c r="F7826" s="2">
        <f t="shared" si="247"/>
        <v>36420.825472096</v>
      </c>
    </row>
    <row r="7827" spans="1:6">
      <c r="A7827" s="5">
        <v>0.732996555519247</v>
      </c>
      <c r="B7827" s="5">
        <v>19035.9099202151</v>
      </c>
      <c r="C7827" s="5">
        <v>1.25943582611831</v>
      </c>
      <c r="D7827" s="5">
        <v>56449.0617767212</v>
      </c>
      <c r="E7827" s="2">
        <f t="shared" si="246"/>
        <v>0.526439270599063</v>
      </c>
      <c r="F7827" s="2">
        <f t="shared" si="247"/>
        <v>37413.1518565061</v>
      </c>
    </row>
    <row r="7828" spans="1:6">
      <c r="A7828" s="5">
        <v>0.747187350972985</v>
      </c>
      <c r="B7828" s="5">
        <v>22255.2157507077</v>
      </c>
      <c r="C7828" s="5">
        <v>1.29310325143518</v>
      </c>
      <c r="D7828" s="5">
        <v>60209.8708008481</v>
      </c>
      <c r="E7828" s="2">
        <f t="shared" si="246"/>
        <v>0.545915900462195</v>
      </c>
      <c r="F7828" s="2">
        <f t="shared" si="247"/>
        <v>37954.6550501404</v>
      </c>
    </row>
    <row r="7829" spans="1:6">
      <c r="A7829" s="5">
        <v>0.697944250710462</v>
      </c>
      <c r="B7829" s="5">
        <v>23855.520316507</v>
      </c>
      <c r="C7829" s="5">
        <v>1.2295430560341</v>
      </c>
      <c r="D7829" s="5">
        <v>58842.937205961</v>
      </c>
      <c r="E7829" s="2">
        <f t="shared" si="246"/>
        <v>0.531598805323638</v>
      </c>
      <c r="F7829" s="2">
        <f t="shared" si="247"/>
        <v>34987.416889454</v>
      </c>
    </row>
    <row r="7830" spans="1:6">
      <c r="A7830" s="5">
        <v>0.717195578410505</v>
      </c>
      <c r="B7830" s="5">
        <v>24265.8235329533</v>
      </c>
      <c r="C7830" s="5">
        <v>1.27571662161062</v>
      </c>
      <c r="D7830" s="5">
        <v>63881.8073301546</v>
      </c>
      <c r="E7830" s="2">
        <f t="shared" si="246"/>
        <v>0.558521043200115</v>
      </c>
      <c r="F7830" s="2">
        <f t="shared" si="247"/>
        <v>39615.9837972013</v>
      </c>
    </row>
    <row r="7831" spans="1:6">
      <c r="A7831" s="5">
        <v>0.680470889824028</v>
      </c>
      <c r="B7831" s="5">
        <v>21786.8439989048</v>
      </c>
      <c r="C7831" s="5">
        <v>1.17392515202172</v>
      </c>
      <c r="D7831" s="5">
        <v>58564.1535655711</v>
      </c>
      <c r="E7831" s="2">
        <f t="shared" si="246"/>
        <v>0.493454262197692</v>
      </c>
      <c r="F7831" s="2">
        <f t="shared" si="247"/>
        <v>36777.3095666663</v>
      </c>
    </row>
    <row r="7832" spans="1:6">
      <c r="A7832" s="5">
        <v>0.728333345985113</v>
      </c>
      <c r="B7832" s="5">
        <v>22447.4867799589</v>
      </c>
      <c r="C7832" s="5">
        <v>1.2732680221168</v>
      </c>
      <c r="D7832" s="5">
        <v>60773.5779501434</v>
      </c>
      <c r="E7832" s="2">
        <f t="shared" si="246"/>
        <v>0.544934676131687</v>
      </c>
      <c r="F7832" s="2">
        <f t="shared" si="247"/>
        <v>38326.0911701845</v>
      </c>
    </row>
    <row r="7833" spans="1:6">
      <c r="A7833" s="5">
        <v>0.694079324637461</v>
      </c>
      <c r="B7833" s="5">
        <v>22302.9226168055</v>
      </c>
      <c r="C7833" s="5">
        <v>1.19688238496107</v>
      </c>
      <c r="D7833" s="5">
        <v>58440.1262611878</v>
      </c>
      <c r="E7833" s="2">
        <f t="shared" si="246"/>
        <v>0.502803060323609</v>
      </c>
      <c r="F7833" s="2">
        <f t="shared" si="247"/>
        <v>36137.2036443823</v>
      </c>
    </row>
    <row r="7834" spans="1:6">
      <c r="A7834" s="5">
        <v>0.700943860013867</v>
      </c>
      <c r="B7834" s="5">
        <v>22272.4295615546</v>
      </c>
      <c r="C7834" s="5">
        <v>1.2103694633038</v>
      </c>
      <c r="D7834" s="5">
        <v>61699.3594388809</v>
      </c>
      <c r="E7834" s="2">
        <f t="shared" si="246"/>
        <v>0.509425603289933</v>
      </c>
      <c r="F7834" s="2">
        <f t="shared" si="247"/>
        <v>39426.9298773263</v>
      </c>
    </row>
    <row r="7835" spans="1:6">
      <c r="A7835" s="5">
        <v>0.686689341133328</v>
      </c>
      <c r="B7835" s="5">
        <v>17119.999956703</v>
      </c>
      <c r="C7835" s="5">
        <v>1.18085504266829</v>
      </c>
      <c r="D7835" s="5">
        <v>51523.7975595679</v>
      </c>
      <c r="E7835" s="2">
        <f t="shared" si="246"/>
        <v>0.494165701534962</v>
      </c>
      <c r="F7835" s="2">
        <f t="shared" si="247"/>
        <v>34403.7976028649</v>
      </c>
    </row>
    <row r="7836" spans="1:6">
      <c r="A7836" s="5">
        <v>0.71674870006763</v>
      </c>
      <c r="B7836" s="5">
        <v>20000.9457462193</v>
      </c>
      <c r="C7836" s="5">
        <v>1.27887134251272</v>
      </c>
      <c r="D7836" s="5">
        <v>57678.330882844</v>
      </c>
      <c r="E7836" s="2">
        <f t="shared" si="246"/>
        <v>0.56212264244509</v>
      </c>
      <c r="F7836" s="2">
        <f t="shared" si="247"/>
        <v>37677.3851366247</v>
      </c>
    </row>
    <row r="7837" spans="1:6">
      <c r="A7837" s="5">
        <v>0.667802437944953</v>
      </c>
      <c r="B7837" s="5">
        <v>17879.3746135205</v>
      </c>
      <c r="C7837" s="5">
        <v>1.16513706664816</v>
      </c>
      <c r="D7837" s="5">
        <v>56646.4711753404</v>
      </c>
      <c r="E7837" s="2">
        <f t="shared" si="246"/>
        <v>0.497334628703207</v>
      </c>
      <c r="F7837" s="2">
        <f t="shared" si="247"/>
        <v>38767.0965618199</v>
      </c>
    </row>
    <row r="7838" spans="1:6">
      <c r="A7838" s="5">
        <v>0.704063701763132</v>
      </c>
      <c r="B7838" s="5">
        <v>18131.7903517476</v>
      </c>
      <c r="C7838" s="5">
        <v>1.24287802645856</v>
      </c>
      <c r="D7838" s="5">
        <v>56155.5810841018</v>
      </c>
      <c r="E7838" s="2">
        <f t="shared" si="246"/>
        <v>0.538814324695428</v>
      </c>
      <c r="F7838" s="2">
        <f t="shared" si="247"/>
        <v>38023.7907323542</v>
      </c>
    </row>
    <row r="7839" spans="1:6">
      <c r="A7839" s="5">
        <v>0.732933331012273</v>
      </c>
      <c r="B7839" s="5">
        <v>17182.1046514401</v>
      </c>
      <c r="C7839" s="5">
        <v>1.2970995292024</v>
      </c>
      <c r="D7839" s="5">
        <v>54304.3627659863</v>
      </c>
      <c r="E7839" s="2">
        <f t="shared" si="246"/>
        <v>0.564166198190127</v>
      </c>
      <c r="F7839" s="2">
        <f t="shared" si="247"/>
        <v>37122.2581145462</v>
      </c>
    </row>
    <row r="7840" spans="1:6">
      <c r="A7840" s="5">
        <v>0.717802544066201</v>
      </c>
      <c r="B7840" s="5">
        <v>20901.4798953233</v>
      </c>
      <c r="C7840" s="5">
        <v>1.23958493214946</v>
      </c>
      <c r="D7840" s="5">
        <v>58107.5206106747</v>
      </c>
      <c r="E7840" s="2">
        <f t="shared" si="246"/>
        <v>0.521782388083259</v>
      </c>
      <c r="F7840" s="2">
        <f t="shared" si="247"/>
        <v>37206.0407153514</v>
      </c>
    </row>
    <row r="7841" spans="1:6">
      <c r="A7841" s="5">
        <v>0.67219449857544</v>
      </c>
      <c r="B7841" s="5">
        <v>22537.5539295609</v>
      </c>
      <c r="C7841" s="5">
        <v>1.18822529104499</v>
      </c>
      <c r="D7841" s="5">
        <v>62302.0844312656</v>
      </c>
      <c r="E7841" s="2">
        <f t="shared" si="246"/>
        <v>0.51603079246955</v>
      </c>
      <c r="F7841" s="2">
        <f t="shared" si="247"/>
        <v>39764.5305017047</v>
      </c>
    </row>
    <row r="7842" spans="1:6">
      <c r="A7842" s="5">
        <v>0.708467652436978</v>
      </c>
      <c r="B7842" s="5">
        <v>12725.981284931</v>
      </c>
      <c r="C7842" s="5">
        <v>1.15894160901809</v>
      </c>
      <c r="D7842" s="5">
        <v>46921.6169063581</v>
      </c>
      <c r="E7842" s="2">
        <f t="shared" si="246"/>
        <v>0.450473956581112</v>
      </c>
      <c r="F7842" s="2">
        <f t="shared" si="247"/>
        <v>34195.6356214271</v>
      </c>
    </row>
    <row r="7843" spans="1:6">
      <c r="A7843" s="5">
        <v>0.703329485839702</v>
      </c>
      <c r="B7843" s="5">
        <v>20127.9934915984</v>
      </c>
      <c r="C7843" s="5">
        <v>1.23950550207265</v>
      </c>
      <c r="D7843" s="5">
        <v>57395.9200021153</v>
      </c>
      <c r="E7843" s="2">
        <f t="shared" si="246"/>
        <v>0.536176016232948</v>
      </c>
      <c r="F7843" s="2">
        <f t="shared" si="247"/>
        <v>37267.9265105169</v>
      </c>
    </row>
    <row r="7844" spans="1:6">
      <c r="A7844" s="5">
        <v>0.69713451015206</v>
      </c>
      <c r="B7844" s="5">
        <v>22270.362036796</v>
      </c>
      <c r="C7844" s="5">
        <v>1.20662534423894</v>
      </c>
      <c r="D7844" s="5">
        <v>63772.7743866333</v>
      </c>
      <c r="E7844" s="2">
        <f t="shared" si="246"/>
        <v>0.50949083408688</v>
      </c>
      <c r="F7844" s="2">
        <f t="shared" si="247"/>
        <v>41502.4123498373</v>
      </c>
    </row>
    <row r="7845" spans="1:6">
      <c r="A7845" s="5">
        <v>0.680145489334139</v>
      </c>
      <c r="B7845" s="5">
        <v>20370.4343136158</v>
      </c>
      <c r="C7845" s="5">
        <v>1.18801199610844</v>
      </c>
      <c r="D7845" s="5">
        <v>57345.8812317248</v>
      </c>
      <c r="E7845" s="2">
        <f t="shared" si="246"/>
        <v>0.507866506774301</v>
      </c>
      <c r="F7845" s="2">
        <f t="shared" si="247"/>
        <v>36975.446918109</v>
      </c>
    </row>
    <row r="7846" spans="1:6">
      <c r="A7846" s="5">
        <v>0.712887676300649</v>
      </c>
      <c r="B7846" s="5">
        <v>25457.8839118525</v>
      </c>
      <c r="C7846" s="5">
        <v>1.25970809178499</v>
      </c>
      <c r="D7846" s="5">
        <v>67885.0856125288</v>
      </c>
      <c r="E7846" s="2">
        <f t="shared" si="246"/>
        <v>0.546820415484341</v>
      </c>
      <c r="F7846" s="2">
        <f t="shared" si="247"/>
        <v>42427.2017006763</v>
      </c>
    </row>
    <row r="7847" spans="1:6">
      <c r="A7847" s="5">
        <v>0.73189010918116</v>
      </c>
      <c r="B7847" s="5">
        <v>24882.8322727906</v>
      </c>
      <c r="C7847" s="5">
        <v>1.30022857555216</v>
      </c>
      <c r="D7847" s="5">
        <v>61491.8991581189</v>
      </c>
      <c r="E7847" s="2">
        <f t="shared" si="246"/>
        <v>0.568338466371</v>
      </c>
      <c r="F7847" s="2">
        <f t="shared" si="247"/>
        <v>36609.0668853283</v>
      </c>
    </row>
    <row r="7848" spans="1:6">
      <c r="A7848" s="5">
        <v>0.719413302569658</v>
      </c>
      <c r="B7848" s="5">
        <v>20322.8590390304</v>
      </c>
      <c r="C7848" s="5">
        <v>1.22567165250783</v>
      </c>
      <c r="D7848" s="5">
        <v>58195.7970479012</v>
      </c>
      <c r="E7848" s="2">
        <f t="shared" si="246"/>
        <v>0.506258349938172</v>
      </c>
      <c r="F7848" s="2">
        <f t="shared" si="247"/>
        <v>37872.9380088708</v>
      </c>
    </row>
    <row r="7849" spans="1:6">
      <c r="A7849" s="5">
        <v>0.689960146199193</v>
      </c>
      <c r="B7849" s="5">
        <v>18591.7767957113</v>
      </c>
      <c r="C7849" s="5">
        <v>1.18847314274323</v>
      </c>
      <c r="D7849" s="5">
        <v>54553.2034222408</v>
      </c>
      <c r="E7849" s="2">
        <f t="shared" si="246"/>
        <v>0.498512996544037</v>
      </c>
      <c r="F7849" s="2">
        <f t="shared" si="247"/>
        <v>35961.4266265295</v>
      </c>
    </row>
    <row r="7850" spans="1:6">
      <c r="A7850" s="5">
        <v>0.733556050752011</v>
      </c>
      <c r="B7850" s="5">
        <v>17169.2471210775</v>
      </c>
      <c r="C7850" s="5">
        <v>1.28248664545954</v>
      </c>
      <c r="D7850" s="5">
        <v>53813.2507683649</v>
      </c>
      <c r="E7850" s="2">
        <f t="shared" si="246"/>
        <v>0.548930594707529</v>
      </c>
      <c r="F7850" s="2">
        <f t="shared" si="247"/>
        <v>36644.0036472874</v>
      </c>
    </row>
    <row r="7851" spans="1:6">
      <c r="A7851" s="5">
        <v>0.694297543594696</v>
      </c>
      <c r="B7851" s="5">
        <v>19819.197983987</v>
      </c>
      <c r="C7851" s="5">
        <v>1.20715311823502</v>
      </c>
      <c r="D7851" s="5">
        <v>56801.176954192</v>
      </c>
      <c r="E7851" s="2">
        <f t="shared" si="246"/>
        <v>0.512855574640324</v>
      </c>
      <c r="F7851" s="2">
        <f t="shared" si="247"/>
        <v>36981.978970205</v>
      </c>
    </row>
    <row r="7852" spans="1:6">
      <c r="A7852" s="5">
        <v>0.702483034098255</v>
      </c>
      <c r="B7852" s="5">
        <v>19597.9597668904</v>
      </c>
      <c r="C7852" s="5">
        <v>1.19802732119055</v>
      </c>
      <c r="D7852" s="5">
        <v>56942.8639956318</v>
      </c>
      <c r="E7852" s="2">
        <f t="shared" si="246"/>
        <v>0.495544287092295</v>
      </c>
      <c r="F7852" s="2">
        <f t="shared" si="247"/>
        <v>37344.9042287414</v>
      </c>
    </row>
    <row r="7853" spans="1:6">
      <c r="A7853" s="5">
        <v>0.724503682832142</v>
      </c>
      <c r="B7853" s="5">
        <v>16656.8721051422</v>
      </c>
      <c r="C7853" s="5">
        <v>1.27912651075164</v>
      </c>
      <c r="D7853" s="5">
        <v>53759.7497676505</v>
      </c>
      <c r="E7853" s="2">
        <f t="shared" si="246"/>
        <v>0.554622827919498</v>
      </c>
      <c r="F7853" s="2">
        <f t="shared" si="247"/>
        <v>37102.8776625083</v>
      </c>
    </row>
    <row r="7854" spans="1:6">
      <c r="A7854" s="5">
        <v>0.702934406271977</v>
      </c>
      <c r="B7854" s="5">
        <v>22456.496247092</v>
      </c>
      <c r="C7854" s="5">
        <v>1.23587357159502</v>
      </c>
      <c r="D7854" s="5">
        <v>60173.3110522354</v>
      </c>
      <c r="E7854" s="2">
        <f t="shared" si="246"/>
        <v>0.532939165323043</v>
      </c>
      <c r="F7854" s="2">
        <f t="shared" si="247"/>
        <v>37716.8148051434</v>
      </c>
    </row>
    <row r="7855" spans="1:6">
      <c r="A7855" s="5">
        <v>0.716956651138663</v>
      </c>
      <c r="B7855" s="5">
        <v>18037.2092838995</v>
      </c>
      <c r="C7855" s="5">
        <v>1.24311331569299</v>
      </c>
      <c r="D7855" s="5">
        <v>55188.9349120076</v>
      </c>
      <c r="E7855" s="2">
        <f t="shared" si="246"/>
        <v>0.526156664554327</v>
      </c>
      <c r="F7855" s="2">
        <f t="shared" si="247"/>
        <v>37151.7256281081</v>
      </c>
    </row>
    <row r="7856" spans="1:6">
      <c r="A7856" s="5">
        <v>0.77197110658239</v>
      </c>
      <c r="B7856" s="5">
        <v>21686.2420252682</v>
      </c>
      <c r="C7856" s="5">
        <v>1.35903899123108</v>
      </c>
      <c r="D7856" s="5">
        <v>58018.7849946826</v>
      </c>
      <c r="E7856" s="2">
        <f t="shared" si="246"/>
        <v>0.58706788464869</v>
      </c>
      <c r="F7856" s="2">
        <f t="shared" si="247"/>
        <v>36332.5429694144</v>
      </c>
    </row>
    <row r="7857" spans="1:6">
      <c r="A7857" s="5">
        <v>0.658008947851104</v>
      </c>
      <c r="B7857" s="5">
        <v>24372.2328394031</v>
      </c>
      <c r="C7857" s="5">
        <v>1.15386912049155</v>
      </c>
      <c r="D7857" s="5">
        <v>63228.3097179808</v>
      </c>
      <c r="E7857" s="2">
        <f t="shared" si="246"/>
        <v>0.495860172640446</v>
      </c>
      <c r="F7857" s="2">
        <f t="shared" si="247"/>
        <v>38856.0768785777</v>
      </c>
    </row>
    <row r="7858" spans="1:6">
      <c r="A7858" s="5">
        <v>0.719347046453059</v>
      </c>
      <c r="B7858" s="5">
        <v>20431.8680314868</v>
      </c>
      <c r="C7858" s="5">
        <v>1.23489130844656</v>
      </c>
      <c r="D7858" s="5">
        <v>58970.8845037833</v>
      </c>
      <c r="E7858" s="2">
        <f t="shared" si="246"/>
        <v>0.515544261993501</v>
      </c>
      <c r="F7858" s="2">
        <f t="shared" si="247"/>
        <v>38539.0164722965</v>
      </c>
    </row>
    <row r="7859" spans="1:6">
      <c r="A7859" s="5">
        <v>0.673382849495752</v>
      </c>
      <c r="B7859" s="5">
        <v>14237.2413605902</v>
      </c>
      <c r="C7859" s="5">
        <v>1.19052779801246</v>
      </c>
      <c r="D7859" s="5">
        <v>50048.7163064042</v>
      </c>
      <c r="E7859" s="2">
        <f t="shared" si="246"/>
        <v>0.517144948516708</v>
      </c>
      <c r="F7859" s="2">
        <f t="shared" si="247"/>
        <v>35811.474945814</v>
      </c>
    </row>
    <row r="7860" spans="1:6">
      <c r="A7860" s="5">
        <v>0.685220844445404</v>
      </c>
      <c r="B7860" s="5">
        <v>20349.7955752877</v>
      </c>
      <c r="C7860" s="5">
        <v>1.17250496099271</v>
      </c>
      <c r="D7860" s="5">
        <v>59010.5300563455</v>
      </c>
      <c r="E7860" s="2">
        <f t="shared" si="246"/>
        <v>0.487284116547306</v>
      </c>
      <c r="F7860" s="2">
        <f t="shared" si="247"/>
        <v>38660.7344810578</v>
      </c>
    </row>
    <row r="7861" spans="1:6">
      <c r="A7861" s="5">
        <v>0.691722575391914</v>
      </c>
      <c r="B7861" s="5">
        <v>25085.4041993871</v>
      </c>
      <c r="C7861" s="5">
        <v>1.23267798921614</v>
      </c>
      <c r="D7861" s="5">
        <v>68314.6675406693</v>
      </c>
      <c r="E7861" s="2">
        <f t="shared" si="246"/>
        <v>0.540955413824226</v>
      </c>
      <c r="F7861" s="2">
        <f t="shared" si="247"/>
        <v>43229.2633412822</v>
      </c>
    </row>
    <row r="7862" spans="1:6">
      <c r="A7862" s="5">
        <v>0.728559650948475</v>
      </c>
      <c r="B7862" s="5">
        <v>19854.4030715686</v>
      </c>
      <c r="C7862" s="5">
        <v>1.26313381595639</v>
      </c>
      <c r="D7862" s="5">
        <v>55195.3025850616</v>
      </c>
      <c r="E7862" s="2">
        <f t="shared" si="246"/>
        <v>0.534574165007915</v>
      </c>
      <c r="F7862" s="2">
        <f t="shared" si="247"/>
        <v>35340.899513493</v>
      </c>
    </row>
    <row r="7863" spans="1:6">
      <c r="A7863" s="5">
        <v>0.654485576027542</v>
      </c>
      <c r="B7863" s="5">
        <v>18711.822980401</v>
      </c>
      <c r="C7863" s="5">
        <v>1.13278203794133</v>
      </c>
      <c r="D7863" s="5">
        <v>53371.8370411492</v>
      </c>
      <c r="E7863" s="2">
        <f t="shared" si="246"/>
        <v>0.478296461913788</v>
      </c>
      <c r="F7863" s="2">
        <f t="shared" si="247"/>
        <v>34660.0140607482</v>
      </c>
    </row>
    <row r="7864" spans="1:6">
      <c r="A7864" s="5">
        <v>0.700863307644663</v>
      </c>
      <c r="B7864" s="5">
        <v>17104.0652105448</v>
      </c>
      <c r="C7864" s="5">
        <v>1.21368754614417</v>
      </c>
      <c r="D7864" s="5">
        <v>54070.1834664887</v>
      </c>
      <c r="E7864" s="2">
        <f t="shared" si="246"/>
        <v>0.512824238499507</v>
      </c>
      <c r="F7864" s="2">
        <f t="shared" si="247"/>
        <v>36966.1182559439</v>
      </c>
    </row>
    <row r="7865" spans="1:6">
      <c r="A7865" s="5">
        <v>0.696824666070208</v>
      </c>
      <c r="B7865" s="5">
        <v>18675.765830043</v>
      </c>
      <c r="C7865" s="5">
        <v>1.21466968370589</v>
      </c>
      <c r="D7865" s="5">
        <v>57464.6713230353</v>
      </c>
      <c r="E7865" s="2">
        <f t="shared" si="246"/>
        <v>0.517845017635682</v>
      </c>
      <c r="F7865" s="2">
        <f t="shared" si="247"/>
        <v>38788.9054929923</v>
      </c>
    </row>
    <row r="7866" spans="1:6">
      <c r="A7866" s="5">
        <v>0.761842613160557</v>
      </c>
      <c r="B7866" s="5">
        <v>18020.4705966314</v>
      </c>
      <c r="C7866" s="5">
        <v>1.33701952550824</v>
      </c>
      <c r="D7866" s="5">
        <v>53017.9167396692</v>
      </c>
      <c r="E7866" s="2">
        <f t="shared" si="246"/>
        <v>0.575176912347683</v>
      </c>
      <c r="F7866" s="2">
        <f t="shared" si="247"/>
        <v>34997.4461430378</v>
      </c>
    </row>
    <row r="7867" spans="1:6">
      <c r="A7867" s="5">
        <v>0.716854356265696</v>
      </c>
      <c r="B7867" s="5">
        <v>19756.0361270752</v>
      </c>
      <c r="C7867" s="5">
        <v>1.21752663218912</v>
      </c>
      <c r="D7867" s="5">
        <v>58393.7326054976</v>
      </c>
      <c r="E7867" s="2">
        <f t="shared" si="246"/>
        <v>0.500672275923424</v>
      </c>
      <c r="F7867" s="2">
        <f t="shared" si="247"/>
        <v>38637.6964784224</v>
      </c>
    </row>
    <row r="7868" spans="1:6">
      <c r="A7868" s="5">
        <v>0.684409348845722</v>
      </c>
      <c r="B7868" s="5">
        <v>19933.2351830506</v>
      </c>
      <c r="C7868" s="5">
        <v>1.18477720923645</v>
      </c>
      <c r="D7868" s="5">
        <v>56865.9153059125</v>
      </c>
      <c r="E7868" s="2">
        <f t="shared" si="246"/>
        <v>0.500367860390728</v>
      </c>
      <c r="F7868" s="2">
        <f t="shared" si="247"/>
        <v>36932.6801228619</v>
      </c>
    </row>
    <row r="7869" spans="1:6">
      <c r="A7869" s="5">
        <v>0.694202368293014</v>
      </c>
      <c r="B7869" s="5">
        <v>19978.0433005673</v>
      </c>
      <c r="C7869" s="5">
        <v>1.17856103561057</v>
      </c>
      <c r="D7869" s="5">
        <v>56706.5983046419</v>
      </c>
      <c r="E7869" s="2">
        <f t="shared" si="246"/>
        <v>0.484358667317556</v>
      </c>
      <c r="F7869" s="2">
        <f t="shared" si="247"/>
        <v>36728.5550040746</v>
      </c>
    </row>
    <row r="7870" spans="1:6">
      <c r="A7870" s="5">
        <v>0.687246577282737</v>
      </c>
      <c r="B7870" s="5">
        <v>19731.7925898904</v>
      </c>
      <c r="C7870" s="5">
        <v>1.19878395918354</v>
      </c>
      <c r="D7870" s="5">
        <v>56311.196775547</v>
      </c>
      <c r="E7870" s="2">
        <f t="shared" si="246"/>
        <v>0.511537381900803</v>
      </c>
      <c r="F7870" s="2">
        <f t="shared" si="247"/>
        <v>36579.4041856566</v>
      </c>
    </row>
    <row r="7871" spans="1:6">
      <c r="A7871" s="5">
        <v>0.713152741570804</v>
      </c>
      <c r="B7871" s="5">
        <v>17669.4286102674</v>
      </c>
      <c r="C7871" s="5">
        <v>1.18316978687755</v>
      </c>
      <c r="D7871" s="5">
        <v>55014.9957563573</v>
      </c>
      <c r="E7871" s="2">
        <f t="shared" si="246"/>
        <v>0.470017045306746</v>
      </c>
      <c r="F7871" s="2">
        <f t="shared" si="247"/>
        <v>37345.5671460899</v>
      </c>
    </row>
    <row r="7872" spans="1:6">
      <c r="A7872" s="5">
        <v>0.756266932488638</v>
      </c>
      <c r="B7872" s="5">
        <v>20230.1688432208</v>
      </c>
      <c r="C7872" s="5">
        <v>1.3146575150316</v>
      </c>
      <c r="D7872" s="5">
        <v>57540.1694283943</v>
      </c>
      <c r="E7872" s="2">
        <f t="shared" si="246"/>
        <v>0.558390582542962</v>
      </c>
      <c r="F7872" s="2">
        <f t="shared" si="247"/>
        <v>37310.0005851735</v>
      </c>
    </row>
    <row r="7873" spans="1:6">
      <c r="A7873" s="5">
        <v>0.671079648849215</v>
      </c>
      <c r="B7873" s="5">
        <v>21015.0352542054</v>
      </c>
      <c r="C7873" s="5">
        <v>1.1649845858618</v>
      </c>
      <c r="D7873" s="5">
        <v>60506.5139989284</v>
      </c>
      <c r="E7873" s="2">
        <f t="shared" si="246"/>
        <v>0.493904937012585</v>
      </c>
      <c r="F7873" s="2">
        <f t="shared" si="247"/>
        <v>39491.478744723</v>
      </c>
    </row>
    <row r="7874" spans="1:6">
      <c r="A7874" s="5">
        <v>0.714531488217875</v>
      </c>
      <c r="B7874" s="5">
        <v>22934.5939973581</v>
      </c>
      <c r="C7874" s="5">
        <v>1.22240123352984</v>
      </c>
      <c r="D7874" s="5">
        <v>57374.5130728846</v>
      </c>
      <c r="E7874" s="2">
        <f t="shared" si="246"/>
        <v>0.507869745311965</v>
      </c>
      <c r="F7874" s="2">
        <f t="shared" si="247"/>
        <v>34439.9190755265</v>
      </c>
    </row>
    <row r="7875" spans="1:6">
      <c r="A7875" s="5">
        <v>0.694294808466209</v>
      </c>
      <c r="B7875" s="5">
        <v>17116.1950260017</v>
      </c>
      <c r="C7875" s="5">
        <v>1.21481950076254</v>
      </c>
      <c r="D7875" s="5">
        <v>52883.0039863682</v>
      </c>
      <c r="E7875" s="2">
        <f t="shared" si="246"/>
        <v>0.520524692296331</v>
      </c>
      <c r="F7875" s="2">
        <f t="shared" si="247"/>
        <v>35766.8089603665</v>
      </c>
    </row>
    <row r="7876" spans="1:6">
      <c r="A7876" s="5">
        <v>0.637799958182245</v>
      </c>
      <c r="B7876" s="5">
        <v>21338.703661291</v>
      </c>
      <c r="C7876" s="5">
        <v>1.08425044988168</v>
      </c>
      <c r="D7876" s="5">
        <v>60061.08272109</v>
      </c>
      <c r="E7876" s="2">
        <f t="shared" ref="E7876:E7939" si="248">C7876-A7876</f>
        <v>0.446450491699435</v>
      </c>
      <c r="F7876" s="2">
        <f t="shared" ref="F7876:F7939" si="249">D7876-B7876</f>
        <v>38722.379059799</v>
      </c>
    </row>
    <row r="7877" spans="1:6">
      <c r="A7877" s="5">
        <v>0.680640955910141</v>
      </c>
      <c r="B7877" s="5">
        <v>14652.9932390953</v>
      </c>
      <c r="C7877" s="5">
        <v>1.19091577093124</v>
      </c>
      <c r="D7877" s="5">
        <v>52086.0991067187</v>
      </c>
      <c r="E7877" s="2">
        <f t="shared" si="248"/>
        <v>0.510274815021099</v>
      </c>
      <c r="F7877" s="2">
        <f t="shared" si="249"/>
        <v>37433.1058676234</v>
      </c>
    </row>
    <row r="7878" spans="1:6">
      <c r="A7878" s="5">
        <v>0.706653518307851</v>
      </c>
      <c r="B7878" s="5">
        <v>16861.7271677856</v>
      </c>
      <c r="C7878" s="5">
        <v>1.20519786079588</v>
      </c>
      <c r="D7878" s="5">
        <v>53626.0546719676</v>
      </c>
      <c r="E7878" s="2">
        <f t="shared" si="248"/>
        <v>0.498544342488029</v>
      </c>
      <c r="F7878" s="2">
        <f t="shared" si="249"/>
        <v>36764.327504182</v>
      </c>
    </row>
    <row r="7879" spans="1:6">
      <c r="A7879" s="5">
        <v>0.686627436863696</v>
      </c>
      <c r="B7879" s="5">
        <v>17662.1238762655</v>
      </c>
      <c r="C7879" s="5">
        <v>1.20603426367023</v>
      </c>
      <c r="D7879" s="5">
        <v>54166.6104919116</v>
      </c>
      <c r="E7879" s="2">
        <f t="shared" si="248"/>
        <v>0.519406826806534</v>
      </c>
      <c r="F7879" s="2">
        <f t="shared" si="249"/>
        <v>36504.4866156461</v>
      </c>
    </row>
    <row r="7880" spans="1:6">
      <c r="A7880" s="5">
        <v>0.69590924439855</v>
      </c>
      <c r="B7880" s="5">
        <v>22162.4008602284</v>
      </c>
      <c r="C7880" s="5">
        <v>1.19775189288234</v>
      </c>
      <c r="D7880" s="5">
        <v>58694.264765351</v>
      </c>
      <c r="E7880" s="2">
        <f t="shared" si="248"/>
        <v>0.50184264848379</v>
      </c>
      <c r="F7880" s="2">
        <f t="shared" si="249"/>
        <v>36531.8639051226</v>
      </c>
    </row>
    <row r="7881" spans="1:6">
      <c r="A7881" s="5">
        <v>0.71208949112412</v>
      </c>
      <c r="B7881" s="5">
        <v>20612.1967192115</v>
      </c>
      <c r="C7881" s="5">
        <v>1.24453037511852</v>
      </c>
      <c r="D7881" s="5">
        <v>56745.3461087601</v>
      </c>
      <c r="E7881" s="2">
        <f t="shared" si="248"/>
        <v>0.5324408839944</v>
      </c>
      <c r="F7881" s="2">
        <f t="shared" si="249"/>
        <v>36133.1493895486</v>
      </c>
    </row>
    <row r="7882" spans="1:6">
      <c r="A7882" s="5">
        <v>0.706177693088013</v>
      </c>
      <c r="B7882" s="5">
        <v>11849.0202706471</v>
      </c>
      <c r="C7882" s="5">
        <v>1.22017950112236</v>
      </c>
      <c r="D7882" s="5">
        <v>46706.5192708621</v>
      </c>
      <c r="E7882" s="2">
        <f t="shared" si="248"/>
        <v>0.514001808034347</v>
      </c>
      <c r="F7882" s="2">
        <f t="shared" si="249"/>
        <v>34857.499000215</v>
      </c>
    </row>
    <row r="7883" spans="1:6">
      <c r="A7883" s="5">
        <v>0.681429469739856</v>
      </c>
      <c r="B7883" s="5">
        <v>15797.6521675667</v>
      </c>
      <c r="C7883" s="5">
        <v>1.19304937035924</v>
      </c>
      <c r="D7883" s="5">
        <v>50559.1225707186</v>
      </c>
      <c r="E7883" s="2">
        <f t="shared" si="248"/>
        <v>0.511619900619384</v>
      </c>
      <c r="F7883" s="2">
        <f t="shared" si="249"/>
        <v>34761.4704031519</v>
      </c>
    </row>
    <row r="7884" spans="1:6">
      <c r="A7884" s="5">
        <v>0.774774167150227</v>
      </c>
      <c r="B7884" s="5">
        <v>23001.0864216</v>
      </c>
      <c r="C7884" s="5">
        <v>1.35491959413921</v>
      </c>
      <c r="D7884" s="5">
        <v>61482.6695207201</v>
      </c>
      <c r="E7884" s="2">
        <f t="shared" si="248"/>
        <v>0.580145426988983</v>
      </c>
      <c r="F7884" s="2">
        <f t="shared" si="249"/>
        <v>38481.5830991201</v>
      </c>
    </row>
    <row r="7885" spans="1:6">
      <c r="A7885" s="5">
        <v>0.715561223945038</v>
      </c>
      <c r="B7885" s="5">
        <v>18738.7234921467</v>
      </c>
      <c r="C7885" s="5">
        <v>1.27716331037793</v>
      </c>
      <c r="D7885" s="5">
        <v>55671.0700657207</v>
      </c>
      <c r="E7885" s="2">
        <f t="shared" si="248"/>
        <v>0.561602086432892</v>
      </c>
      <c r="F7885" s="2">
        <f t="shared" si="249"/>
        <v>36932.346573574</v>
      </c>
    </row>
    <row r="7886" spans="1:6">
      <c r="A7886" s="5">
        <v>0.709307109550696</v>
      </c>
      <c r="B7886" s="5">
        <v>23594.6396201621</v>
      </c>
      <c r="C7886" s="5">
        <v>1.21003146346177</v>
      </c>
      <c r="D7886" s="5">
        <v>60658.5413473293</v>
      </c>
      <c r="E7886" s="2">
        <f t="shared" si="248"/>
        <v>0.500724353911074</v>
      </c>
      <c r="F7886" s="2">
        <f t="shared" si="249"/>
        <v>37063.9017271672</v>
      </c>
    </row>
    <row r="7887" spans="1:6">
      <c r="A7887" s="5">
        <v>0.752689287966805</v>
      </c>
      <c r="B7887" s="5">
        <v>20907.5354372345</v>
      </c>
      <c r="C7887" s="5">
        <v>1.30774380909569</v>
      </c>
      <c r="D7887" s="5">
        <v>60783.2693979537</v>
      </c>
      <c r="E7887" s="2">
        <f t="shared" si="248"/>
        <v>0.555054521128885</v>
      </c>
      <c r="F7887" s="2">
        <f t="shared" si="249"/>
        <v>39875.7339607192</v>
      </c>
    </row>
    <row r="7888" spans="1:6">
      <c r="A7888" s="5">
        <v>0.71054614552133</v>
      </c>
      <c r="B7888" s="5">
        <v>16126.0791087183</v>
      </c>
      <c r="C7888" s="5">
        <v>1.22475938925915</v>
      </c>
      <c r="D7888" s="5">
        <v>52304.4015691241</v>
      </c>
      <c r="E7888" s="2">
        <f t="shared" si="248"/>
        <v>0.51421324373782</v>
      </c>
      <c r="F7888" s="2">
        <f t="shared" si="249"/>
        <v>36178.3224604058</v>
      </c>
    </row>
    <row r="7889" spans="1:6">
      <c r="A7889" s="5">
        <v>0.701006040247963</v>
      </c>
      <c r="B7889" s="5">
        <v>18576.8554628689</v>
      </c>
      <c r="C7889" s="5">
        <v>1.17994999138428</v>
      </c>
      <c r="D7889" s="5">
        <v>55399.3537086943</v>
      </c>
      <c r="E7889" s="2">
        <f t="shared" si="248"/>
        <v>0.478943951136317</v>
      </c>
      <c r="F7889" s="2">
        <f t="shared" si="249"/>
        <v>36822.4982458254</v>
      </c>
    </row>
    <row r="7890" spans="1:6">
      <c r="A7890" s="5">
        <v>0.705537711367343</v>
      </c>
      <c r="B7890" s="5">
        <v>17945.6732199026</v>
      </c>
      <c r="C7890" s="5">
        <v>1.26024459070725</v>
      </c>
      <c r="D7890" s="5">
        <v>54854.4100109513</v>
      </c>
      <c r="E7890" s="2">
        <f t="shared" si="248"/>
        <v>0.554706879339907</v>
      </c>
      <c r="F7890" s="2">
        <f t="shared" si="249"/>
        <v>36908.7367910487</v>
      </c>
    </row>
    <row r="7891" spans="1:6">
      <c r="A7891" s="5">
        <v>0.70808961197108</v>
      </c>
      <c r="B7891" s="5">
        <v>20815.7917002565</v>
      </c>
      <c r="C7891" s="5">
        <v>1.22937495559053</v>
      </c>
      <c r="D7891" s="5">
        <v>60178.3254716074</v>
      </c>
      <c r="E7891" s="2">
        <f t="shared" si="248"/>
        <v>0.52128534361945</v>
      </c>
      <c r="F7891" s="2">
        <f t="shared" si="249"/>
        <v>39362.5337713509</v>
      </c>
    </row>
    <row r="7892" spans="1:6">
      <c r="A7892" s="5">
        <v>0.727998168629772</v>
      </c>
      <c r="B7892" s="5">
        <v>19419.1008630428</v>
      </c>
      <c r="C7892" s="5">
        <v>1.27761708571497</v>
      </c>
      <c r="D7892" s="5">
        <v>55068.1931796485</v>
      </c>
      <c r="E7892" s="2">
        <f t="shared" si="248"/>
        <v>0.549618917085198</v>
      </c>
      <c r="F7892" s="2">
        <f t="shared" si="249"/>
        <v>35649.0923166057</v>
      </c>
    </row>
    <row r="7893" spans="1:6">
      <c r="A7893" s="5">
        <v>0.728934144496094</v>
      </c>
      <c r="B7893" s="5">
        <v>27077.1989853752</v>
      </c>
      <c r="C7893" s="5">
        <v>1.28462713048001</v>
      </c>
      <c r="D7893" s="5">
        <v>67571.03875751</v>
      </c>
      <c r="E7893" s="2">
        <f t="shared" si="248"/>
        <v>0.555692985983916</v>
      </c>
      <c r="F7893" s="2">
        <f t="shared" si="249"/>
        <v>40493.8397721348</v>
      </c>
    </row>
    <row r="7894" spans="1:6">
      <c r="A7894" s="5">
        <v>0.708185571623741</v>
      </c>
      <c r="B7894" s="5">
        <v>23477.5165066216</v>
      </c>
      <c r="C7894" s="5">
        <v>1.25032567082373</v>
      </c>
      <c r="D7894" s="5">
        <v>63703.6039821774</v>
      </c>
      <c r="E7894" s="2">
        <f t="shared" si="248"/>
        <v>0.542140099199989</v>
      </c>
      <c r="F7894" s="2">
        <f t="shared" si="249"/>
        <v>40226.0874755558</v>
      </c>
    </row>
    <row r="7895" spans="1:6">
      <c r="A7895" s="5">
        <v>0.713075936795372</v>
      </c>
      <c r="B7895" s="5">
        <v>15201.4726680108</v>
      </c>
      <c r="C7895" s="5">
        <v>1.23880213249697</v>
      </c>
      <c r="D7895" s="5">
        <v>50410.5881276582</v>
      </c>
      <c r="E7895" s="2">
        <f t="shared" si="248"/>
        <v>0.525726195701598</v>
      </c>
      <c r="F7895" s="2">
        <f t="shared" si="249"/>
        <v>35209.1154596474</v>
      </c>
    </row>
    <row r="7896" spans="1:6">
      <c r="A7896" s="5">
        <v>0.667468401271073</v>
      </c>
      <c r="B7896" s="5">
        <v>21661.0471460272</v>
      </c>
      <c r="C7896" s="5">
        <v>1.13840270415728</v>
      </c>
      <c r="D7896" s="5">
        <v>58487.9791137554</v>
      </c>
      <c r="E7896" s="2">
        <f t="shared" si="248"/>
        <v>0.470934302886207</v>
      </c>
      <c r="F7896" s="2">
        <f t="shared" si="249"/>
        <v>36826.9319677282</v>
      </c>
    </row>
    <row r="7897" spans="1:6">
      <c r="A7897" s="5">
        <v>0.699820165976542</v>
      </c>
      <c r="B7897" s="5">
        <v>25063.3760088857</v>
      </c>
      <c r="C7897" s="5">
        <v>1.19755654908462</v>
      </c>
      <c r="D7897" s="5">
        <v>67533.4724750097</v>
      </c>
      <c r="E7897" s="2">
        <f t="shared" si="248"/>
        <v>0.497736383108078</v>
      </c>
      <c r="F7897" s="2">
        <f t="shared" si="249"/>
        <v>42470.096466124</v>
      </c>
    </row>
    <row r="7898" spans="1:6">
      <c r="A7898" s="5">
        <v>0.703127422213537</v>
      </c>
      <c r="B7898" s="5">
        <v>15290.4938512005</v>
      </c>
      <c r="C7898" s="5">
        <v>1.18293890521489</v>
      </c>
      <c r="D7898" s="5">
        <v>49587.0007959587</v>
      </c>
      <c r="E7898" s="2">
        <f t="shared" si="248"/>
        <v>0.479811483001353</v>
      </c>
      <c r="F7898" s="2">
        <f t="shared" si="249"/>
        <v>34296.5069447582</v>
      </c>
    </row>
    <row r="7899" spans="1:6">
      <c r="A7899" s="5">
        <v>0.668274299760715</v>
      </c>
      <c r="B7899" s="5">
        <v>23344.6654784493</v>
      </c>
      <c r="C7899" s="5">
        <v>1.17125765164484</v>
      </c>
      <c r="D7899" s="5">
        <v>60323.9518481435</v>
      </c>
      <c r="E7899" s="2">
        <f t="shared" si="248"/>
        <v>0.502983351884125</v>
      </c>
      <c r="F7899" s="2">
        <f t="shared" si="249"/>
        <v>36979.2863696942</v>
      </c>
    </row>
    <row r="7900" spans="1:6">
      <c r="A7900" s="5">
        <v>0.697642134346931</v>
      </c>
      <c r="B7900" s="5">
        <v>20664.0264334779</v>
      </c>
      <c r="C7900" s="5">
        <v>1.21238691408498</v>
      </c>
      <c r="D7900" s="5">
        <v>59162.518710879</v>
      </c>
      <c r="E7900" s="2">
        <f t="shared" si="248"/>
        <v>0.514744779738049</v>
      </c>
      <c r="F7900" s="2">
        <f t="shared" si="249"/>
        <v>38498.4922774011</v>
      </c>
    </row>
    <row r="7901" spans="1:6">
      <c r="A7901" s="5">
        <v>0.715131065616311</v>
      </c>
      <c r="B7901" s="5">
        <v>22706.7497384543</v>
      </c>
      <c r="C7901" s="5">
        <v>1.23433364716114</v>
      </c>
      <c r="D7901" s="5">
        <v>63477.883685553</v>
      </c>
      <c r="E7901" s="2">
        <f t="shared" si="248"/>
        <v>0.519202581544829</v>
      </c>
      <c r="F7901" s="2">
        <f t="shared" si="249"/>
        <v>40771.1339470987</v>
      </c>
    </row>
    <row r="7902" spans="1:6">
      <c r="A7902" s="5">
        <v>0.699746839843372</v>
      </c>
      <c r="B7902" s="5">
        <v>20315.0695120835</v>
      </c>
      <c r="C7902" s="5">
        <v>1.21232302926703</v>
      </c>
      <c r="D7902" s="5">
        <v>59314.9507246274</v>
      </c>
      <c r="E7902" s="2">
        <f t="shared" si="248"/>
        <v>0.512576189423658</v>
      </c>
      <c r="F7902" s="2">
        <f t="shared" si="249"/>
        <v>38999.8812125439</v>
      </c>
    </row>
    <row r="7903" spans="1:6">
      <c r="A7903" s="5">
        <v>0.662787871459424</v>
      </c>
      <c r="B7903" s="5">
        <v>24647.2991341012</v>
      </c>
      <c r="C7903" s="5">
        <v>1.16578147360404</v>
      </c>
      <c r="D7903" s="5">
        <v>63916.9256299902</v>
      </c>
      <c r="E7903" s="2">
        <f t="shared" si="248"/>
        <v>0.502993602144616</v>
      </c>
      <c r="F7903" s="2">
        <f t="shared" si="249"/>
        <v>39269.626495889</v>
      </c>
    </row>
    <row r="7904" spans="1:6">
      <c r="A7904" s="5">
        <v>0.68358570387805</v>
      </c>
      <c r="B7904" s="5">
        <v>27100.0400101579</v>
      </c>
      <c r="C7904" s="5">
        <v>1.17484073012135</v>
      </c>
      <c r="D7904" s="5">
        <v>68369.6448513964</v>
      </c>
      <c r="E7904" s="2">
        <f t="shared" si="248"/>
        <v>0.4912550262433</v>
      </c>
      <c r="F7904" s="2">
        <f t="shared" si="249"/>
        <v>41269.6048412385</v>
      </c>
    </row>
    <row r="7905" spans="1:6">
      <c r="A7905" s="5">
        <v>0.639772481065928</v>
      </c>
      <c r="B7905" s="5">
        <v>21158.4319232353</v>
      </c>
      <c r="C7905" s="5">
        <v>1.0867538855874</v>
      </c>
      <c r="D7905" s="5">
        <v>57750.926346885</v>
      </c>
      <c r="E7905" s="2">
        <f t="shared" si="248"/>
        <v>0.446981404521472</v>
      </c>
      <c r="F7905" s="2">
        <f t="shared" si="249"/>
        <v>36592.4944236497</v>
      </c>
    </row>
    <row r="7906" spans="1:6">
      <c r="A7906" s="5">
        <v>0.705538450820328</v>
      </c>
      <c r="B7906" s="5">
        <v>16985.1745063243</v>
      </c>
      <c r="C7906" s="5">
        <v>1.23297810282947</v>
      </c>
      <c r="D7906" s="5">
        <v>54192.2212074768</v>
      </c>
      <c r="E7906" s="2">
        <f t="shared" si="248"/>
        <v>0.527439652009142</v>
      </c>
      <c r="F7906" s="2">
        <f t="shared" si="249"/>
        <v>37207.0467011525</v>
      </c>
    </row>
    <row r="7907" spans="1:6">
      <c r="A7907" s="5">
        <v>0.719728456541373</v>
      </c>
      <c r="B7907" s="5">
        <v>20927.9856844773</v>
      </c>
      <c r="C7907" s="5">
        <v>1.21488846637582</v>
      </c>
      <c r="D7907" s="5">
        <v>58108.2284051444</v>
      </c>
      <c r="E7907" s="2">
        <f t="shared" si="248"/>
        <v>0.495160009834447</v>
      </c>
      <c r="F7907" s="2">
        <f t="shared" si="249"/>
        <v>37180.2427206671</v>
      </c>
    </row>
    <row r="7908" spans="1:6">
      <c r="A7908" s="5">
        <v>0.727089023975171</v>
      </c>
      <c r="B7908" s="5">
        <v>14528.6607303905</v>
      </c>
      <c r="C7908" s="5">
        <v>1.23748450735478</v>
      </c>
      <c r="D7908" s="5">
        <v>50036.4492825357</v>
      </c>
      <c r="E7908" s="2">
        <f t="shared" si="248"/>
        <v>0.510395483379609</v>
      </c>
      <c r="F7908" s="2">
        <f t="shared" si="249"/>
        <v>35507.7885521452</v>
      </c>
    </row>
    <row r="7909" spans="1:6">
      <c r="A7909" s="5">
        <v>0.721705498991014</v>
      </c>
      <c r="B7909" s="5">
        <v>18365.5089410339</v>
      </c>
      <c r="C7909" s="5">
        <v>1.21521045314049</v>
      </c>
      <c r="D7909" s="5">
        <v>52449.5451032335</v>
      </c>
      <c r="E7909" s="2">
        <f t="shared" si="248"/>
        <v>0.493504954149476</v>
      </c>
      <c r="F7909" s="2">
        <f t="shared" si="249"/>
        <v>34084.0361621996</v>
      </c>
    </row>
    <row r="7910" spans="1:6">
      <c r="A7910" s="5">
        <v>0.71501498165832</v>
      </c>
      <c r="B7910" s="5">
        <v>17751.6262108134</v>
      </c>
      <c r="C7910" s="5">
        <v>1.23932339357463</v>
      </c>
      <c r="D7910" s="5">
        <v>53772.5987824608</v>
      </c>
      <c r="E7910" s="2">
        <f t="shared" si="248"/>
        <v>0.52430841191631</v>
      </c>
      <c r="F7910" s="2">
        <f t="shared" si="249"/>
        <v>36020.9725716474</v>
      </c>
    </row>
    <row r="7911" spans="1:6">
      <c r="A7911" s="5">
        <v>0.716627925426702</v>
      </c>
      <c r="B7911" s="5">
        <v>21109.7667530137</v>
      </c>
      <c r="C7911" s="5">
        <v>1.26202198324834</v>
      </c>
      <c r="D7911" s="5">
        <v>60383.742022137</v>
      </c>
      <c r="E7911" s="2">
        <f t="shared" si="248"/>
        <v>0.545394057821638</v>
      </c>
      <c r="F7911" s="2">
        <f t="shared" si="249"/>
        <v>39273.9752691233</v>
      </c>
    </row>
    <row r="7912" spans="1:6">
      <c r="A7912" s="5">
        <v>0.671478603001642</v>
      </c>
      <c r="B7912" s="5">
        <v>19304.2330867071</v>
      </c>
      <c r="C7912" s="5">
        <v>1.15265393797048</v>
      </c>
      <c r="D7912" s="5">
        <v>55996.7741422983</v>
      </c>
      <c r="E7912" s="2">
        <f t="shared" si="248"/>
        <v>0.481175334968838</v>
      </c>
      <c r="F7912" s="2">
        <f t="shared" si="249"/>
        <v>36692.5410555912</v>
      </c>
    </row>
    <row r="7913" spans="1:6">
      <c r="A7913" s="5">
        <v>0.735005685210646</v>
      </c>
      <c r="B7913" s="5">
        <v>16909.1593440265</v>
      </c>
      <c r="C7913" s="5">
        <v>1.3035888234941</v>
      </c>
      <c r="D7913" s="5">
        <v>52743.6424091609</v>
      </c>
      <c r="E7913" s="2">
        <f t="shared" si="248"/>
        <v>0.568583138283454</v>
      </c>
      <c r="F7913" s="2">
        <f t="shared" si="249"/>
        <v>35834.4830651344</v>
      </c>
    </row>
    <row r="7914" spans="1:6">
      <c r="A7914" s="5">
        <v>0.732160973415026</v>
      </c>
      <c r="B7914" s="5">
        <v>17805.6569474807</v>
      </c>
      <c r="C7914" s="5">
        <v>1.24623732894302</v>
      </c>
      <c r="D7914" s="5">
        <v>54469.5469170762</v>
      </c>
      <c r="E7914" s="2">
        <f t="shared" si="248"/>
        <v>0.514076355527994</v>
      </c>
      <c r="F7914" s="2">
        <f t="shared" si="249"/>
        <v>36663.8899695955</v>
      </c>
    </row>
    <row r="7915" spans="1:6">
      <c r="A7915" s="5">
        <v>0.736015409761753</v>
      </c>
      <c r="B7915" s="5">
        <v>19091.602586466</v>
      </c>
      <c r="C7915" s="5">
        <v>1.29587131502753</v>
      </c>
      <c r="D7915" s="5">
        <v>56321.129389801</v>
      </c>
      <c r="E7915" s="2">
        <f t="shared" si="248"/>
        <v>0.559855905265777</v>
      </c>
      <c r="F7915" s="2">
        <f t="shared" si="249"/>
        <v>37229.526803335</v>
      </c>
    </row>
    <row r="7916" spans="1:6">
      <c r="A7916" s="5">
        <v>0.73369856341328</v>
      </c>
      <c r="B7916" s="5">
        <v>16643.6434195259</v>
      </c>
      <c r="C7916" s="5">
        <v>1.28419597989938</v>
      </c>
      <c r="D7916" s="5">
        <v>52614.5875426376</v>
      </c>
      <c r="E7916" s="2">
        <f t="shared" si="248"/>
        <v>0.5504974164861</v>
      </c>
      <c r="F7916" s="2">
        <f t="shared" si="249"/>
        <v>35970.9441231117</v>
      </c>
    </row>
    <row r="7917" spans="1:6">
      <c r="A7917" s="5">
        <v>0.674640677913089</v>
      </c>
      <c r="B7917" s="5">
        <v>18729.4767634271</v>
      </c>
      <c r="C7917" s="5">
        <v>1.16820459371464</v>
      </c>
      <c r="D7917" s="5">
        <v>54708.7686475866</v>
      </c>
      <c r="E7917" s="2">
        <f t="shared" si="248"/>
        <v>0.493563915801551</v>
      </c>
      <c r="F7917" s="2">
        <f t="shared" si="249"/>
        <v>35979.2918841595</v>
      </c>
    </row>
    <row r="7918" spans="1:6">
      <c r="A7918" s="5">
        <v>0.78016104887879</v>
      </c>
      <c r="B7918" s="5">
        <v>22231.3608512687</v>
      </c>
      <c r="C7918" s="5">
        <v>1.32539768531396</v>
      </c>
      <c r="D7918" s="5">
        <v>59823.8107223278</v>
      </c>
      <c r="E7918" s="2">
        <f t="shared" si="248"/>
        <v>0.54523663643517</v>
      </c>
      <c r="F7918" s="2">
        <f t="shared" si="249"/>
        <v>37592.4498710591</v>
      </c>
    </row>
    <row r="7919" spans="1:6">
      <c r="A7919" s="5">
        <v>0.752102150853537</v>
      </c>
      <c r="B7919" s="5">
        <v>24011.1161720712</v>
      </c>
      <c r="C7919" s="5">
        <v>1.32450881988832</v>
      </c>
      <c r="D7919" s="5">
        <v>63234.3482579233</v>
      </c>
      <c r="E7919" s="2">
        <f t="shared" si="248"/>
        <v>0.572406669034783</v>
      </c>
      <c r="F7919" s="2">
        <f t="shared" si="249"/>
        <v>39223.2320858521</v>
      </c>
    </row>
    <row r="7920" spans="1:6">
      <c r="A7920" s="5">
        <v>0.73705067901603</v>
      </c>
      <c r="B7920" s="5">
        <v>21043.5575560821</v>
      </c>
      <c r="C7920" s="5">
        <v>1.28092212334561</v>
      </c>
      <c r="D7920" s="5">
        <v>59389.0917315787</v>
      </c>
      <c r="E7920" s="2">
        <f t="shared" si="248"/>
        <v>0.54387144432958</v>
      </c>
      <c r="F7920" s="2">
        <f t="shared" si="249"/>
        <v>38345.5341754966</v>
      </c>
    </row>
    <row r="7921" spans="1:6">
      <c r="A7921" s="5">
        <v>0.732602530641231</v>
      </c>
      <c r="B7921" s="5">
        <v>23027.2763149779</v>
      </c>
      <c r="C7921" s="5">
        <v>1.27231513987365</v>
      </c>
      <c r="D7921" s="5">
        <v>62117.1910999702</v>
      </c>
      <c r="E7921" s="2">
        <f t="shared" si="248"/>
        <v>0.539712609232419</v>
      </c>
      <c r="F7921" s="2">
        <f t="shared" si="249"/>
        <v>39089.9147849923</v>
      </c>
    </row>
    <row r="7922" spans="1:6">
      <c r="A7922" s="5">
        <v>0.683332018584669</v>
      </c>
      <c r="B7922" s="5">
        <v>17691.7851415387</v>
      </c>
      <c r="C7922" s="5">
        <v>1.22032752870102</v>
      </c>
      <c r="D7922" s="5">
        <v>53879.7759932615</v>
      </c>
      <c r="E7922" s="2">
        <f t="shared" si="248"/>
        <v>0.536995510116351</v>
      </c>
      <c r="F7922" s="2">
        <f t="shared" si="249"/>
        <v>36187.9908517228</v>
      </c>
    </row>
    <row r="7923" spans="1:6">
      <c r="A7923" s="5">
        <v>0.653967504381101</v>
      </c>
      <c r="B7923" s="5">
        <v>21575.7223401859</v>
      </c>
      <c r="C7923" s="5">
        <v>1.13345605599883</v>
      </c>
      <c r="D7923" s="5">
        <v>60399.3524567225</v>
      </c>
      <c r="E7923" s="2">
        <f t="shared" si="248"/>
        <v>0.479488551617729</v>
      </c>
      <c r="F7923" s="2">
        <f t="shared" si="249"/>
        <v>38823.6301165366</v>
      </c>
    </row>
    <row r="7924" spans="1:6">
      <c r="A7924" s="5">
        <v>0.6898908519417</v>
      </c>
      <c r="B7924" s="5">
        <v>21760.582245249</v>
      </c>
      <c r="C7924" s="5">
        <v>1.19648725144883</v>
      </c>
      <c r="D7924" s="5">
        <v>60076.8753126061</v>
      </c>
      <c r="E7924" s="2">
        <f t="shared" si="248"/>
        <v>0.50659639950713</v>
      </c>
      <c r="F7924" s="2">
        <f t="shared" si="249"/>
        <v>38316.2930673571</v>
      </c>
    </row>
    <row r="7925" spans="1:6">
      <c r="A7925" s="5">
        <v>0.698683459517068</v>
      </c>
      <c r="B7925" s="5">
        <v>18497.881750713</v>
      </c>
      <c r="C7925" s="5">
        <v>1.23829613739976</v>
      </c>
      <c r="D7925" s="5">
        <v>55719.8373267139</v>
      </c>
      <c r="E7925" s="2">
        <f t="shared" si="248"/>
        <v>0.539612677882692</v>
      </c>
      <c r="F7925" s="2">
        <f t="shared" si="249"/>
        <v>37221.9555760009</v>
      </c>
    </row>
    <row r="7926" spans="1:6">
      <c r="A7926" s="5">
        <v>0.682072493371073</v>
      </c>
      <c r="B7926" s="5">
        <v>17065.6887421517</v>
      </c>
      <c r="C7926" s="5">
        <v>1.16008395854494</v>
      </c>
      <c r="D7926" s="5">
        <v>52561.5560628136</v>
      </c>
      <c r="E7926" s="2">
        <f t="shared" si="248"/>
        <v>0.478011465173867</v>
      </c>
      <c r="F7926" s="2">
        <f t="shared" si="249"/>
        <v>35495.8673206619</v>
      </c>
    </row>
    <row r="7927" spans="1:6">
      <c r="A7927" s="5">
        <v>0.735610712291389</v>
      </c>
      <c r="B7927" s="5">
        <v>17658.0470530684</v>
      </c>
      <c r="C7927" s="5">
        <v>1.25664871541717</v>
      </c>
      <c r="D7927" s="5">
        <v>53485.917831646</v>
      </c>
      <c r="E7927" s="2">
        <f t="shared" si="248"/>
        <v>0.521038003125781</v>
      </c>
      <c r="F7927" s="2">
        <f t="shared" si="249"/>
        <v>35827.8707785776</v>
      </c>
    </row>
    <row r="7928" spans="1:6">
      <c r="A7928" s="5">
        <v>0.701835322185698</v>
      </c>
      <c r="B7928" s="5">
        <v>20273.8752955803</v>
      </c>
      <c r="C7928" s="5">
        <v>1.20136942111642</v>
      </c>
      <c r="D7928" s="5">
        <v>57138.5654291086</v>
      </c>
      <c r="E7928" s="2">
        <f t="shared" si="248"/>
        <v>0.499534098930722</v>
      </c>
      <c r="F7928" s="2">
        <f t="shared" si="249"/>
        <v>36864.6901335283</v>
      </c>
    </row>
    <row r="7929" spans="1:6">
      <c r="A7929" s="5">
        <v>0.730532622256916</v>
      </c>
      <c r="B7929" s="5">
        <v>21379.8006906774</v>
      </c>
      <c r="C7929" s="5">
        <v>1.26549270456058</v>
      </c>
      <c r="D7929" s="5">
        <v>56573.211302919</v>
      </c>
      <c r="E7929" s="2">
        <f t="shared" si="248"/>
        <v>0.534960082303664</v>
      </c>
      <c r="F7929" s="2">
        <f t="shared" si="249"/>
        <v>35193.4106122416</v>
      </c>
    </row>
    <row r="7930" spans="1:6">
      <c r="A7930" s="5">
        <v>0.641374155567347</v>
      </c>
      <c r="B7930" s="5">
        <v>18743.6632749297</v>
      </c>
      <c r="C7930" s="5">
        <v>1.08942517136221</v>
      </c>
      <c r="D7930" s="5">
        <v>55040.6771420773</v>
      </c>
      <c r="E7930" s="2">
        <f t="shared" si="248"/>
        <v>0.448051015794863</v>
      </c>
      <c r="F7930" s="2">
        <f t="shared" si="249"/>
        <v>36297.0138671476</v>
      </c>
    </row>
    <row r="7931" spans="1:6">
      <c r="A7931" s="5">
        <v>0.671982502474072</v>
      </c>
      <c r="B7931" s="5">
        <v>15327.658873894</v>
      </c>
      <c r="C7931" s="5">
        <v>1.16312693933971</v>
      </c>
      <c r="D7931" s="5">
        <v>51107.3533420964</v>
      </c>
      <c r="E7931" s="2">
        <f t="shared" si="248"/>
        <v>0.491144436865638</v>
      </c>
      <c r="F7931" s="2">
        <f t="shared" si="249"/>
        <v>35779.6944682024</v>
      </c>
    </row>
    <row r="7932" spans="1:6">
      <c r="A7932" s="5">
        <v>0.717145912906888</v>
      </c>
      <c r="B7932" s="5">
        <v>19132.0570694673</v>
      </c>
      <c r="C7932" s="5">
        <v>1.24909766969628</v>
      </c>
      <c r="D7932" s="5">
        <v>56415.7576895118</v>
      </c>
      <c r="E7932" s="2">
        <f t="shared" si="248"/>
        <v>0.531951756789392</v>
      </c>
      <c r="F7932" s="2">
        <f t="shared" si="249"/>
        <v>37283.7006200445</v>
      </c>
    </row>
    <row r="7933" spans="1:6">
      <c r="A7933" s="5">
        <v>0.688228479468603</v>
      </c>
      <c r="B7933" s="5">
        <v>24355.2488363901</v>
      </c>
      <c r="C7933" s="5">
        <v>1.20888234849481</v>
      </c>
      <c r="D7933" s="5">
        <v>64971.3363920247</v>
      </c>
      <c r="E7933" s="2">
        <f t="shared" si="248"/>
        <v>0.520653869026207</v>
      </c>
      <c r="F7933" s="2">
        <f t="shared" si="249"/>
        <v>40616.0875556346</v>
      </c>
    </row>
    <row r="7934" spans="1:6">
      <c r="A7934" s="5">
        <v>0.731291995888776</v>
      </c>
      <c r="B7934" s="5">
        <v>20783.4322351514</v>
      </c>
      <c r="C7934" s="5">
        <v>1.27407054869954</v>
      </c>
      <c r="D7934" s="5">
        <v>58713.9633354913</v>
      </c>
      <c r="E7934" s="2">
        <f t="shared" si="248"/>
        <v>0.542778552810764</v>
      </c>
      <c r="F7934" s="2">
        <f t="shared" si="249"/>
        <v>37930.5311003399</v>
      </c>
    </row>
    <row r="7935" spans="1:6">
      <c r="A7935" s="5">
        <v>0.701976820831869</v>
      </c>
      <c r="B7935" s="5">
        <v>19990.0102794704</v>
      </c>
      <c r="C7935" s="5">
        <v>1.24657896367952</v>
      </c>
      <c r="D7935" s="5">
        <v>56036.8266470876</v>
      </c>
      <c r="E7935" s="2">
        <f t="shared" si="248"/>
        <v>0.544602142847651</v>
      </c>
      <c r="F7935" s="2">
        <f t="shared" si="249"/>
        <v>36046.8163676172</v>
      </c>
    </row>
    <row r="7936" spans="1:6">
      <c r="A7936" s="5">
        <v>0.726744165931684</v>
      </c>
      <c r="B7936" s="5">
        <v>18708.6028366766</v>
      </c>
      <c r="C7936" s="5">
        <v>1.27285328289904</v>
      </c>
      <c r="D7936" s="5">
        <v>55387.2901923921</v>
      </c>
      <c r="E7936" s="2">
        <f t="shared" si="248"/>
        <v>0.546109116967356</v>
      </c>
      <c r="F7936" s="2">
        <f t="shared" si="249"/>
        <v>36678.6873557155</v>
      </c>
    </row>
    <row r="7937" spans="1:6">
      <c r="A7937" s="5">
        <v>0.718772318615271</v>
      </c>
      <c r="B7937" s="5">
        <v>19767.2829048295</v>
      </c>
      <c r="C7937" s="5">
        <v>1.2417305291163</v>
      </c>
      <c r="D7937" s="5">
        <v>54822.0652091333</v>
      </c>
      <c r="E7937" s="2">
        <f t="shared" si="248"/>
        <v>0.522958210501029</v>
      </c>
      <c r="F7937" s="2">
        <f t="shared" si="249"/>
        <v>35054.7823043038</v>
      </c>
    </row>
    <row r="7938" spans="1:6">
      <c r="A7938" s="5">
        <v>0.680483401501381</v>
      </c>
      <c r="B7938" s="5">
        <v>24222.5375381568</v>
      </c>
      <c r="C7938" s="5">
        <v>1.15945511199484</v>
      </c>
      <c r="D7938" s="5">
        <v>64157.2465976123</v>
      </c>
      <c r="E7938" s="2">
        <f t="shared" si="248"/>
        <v>0.478971710493459</v>
      </c>
      <c r="F7938" s="2">
        <f t="shared" si="249"/>
        <v>39934.7090594555</v>
      </c>
    </row>
    <row r="7939" spans="1:6">
      <c r="A7939" s="5">
        <v>0.719578118274856</v>
      </c>
      <c r="B7939" s="5">
        <v>25685.0168458362</v>
      </c>
      <c r="C7939" s="5">
        <v>1.25270280580164</v>
      </c>
      <c r="D7939" s="5">
        <v>66137.8652532528</v>
      </c>
      <c r="E7939" s="2">
        <f t="shared" si="248"/>
        <v>0.533124687526784</v>
      </c>
      <c r="F7939" s="2">
        <f t="shared" si="249"/>
        <v>40452.8484074166</v>
      </c>
    </row>
    <row r="7940" spans="1:6">
      <c r="A7940" s="5">
        <v>0.677301828189273</v>
      </c>
      <c r="B7940" s="5">
        <v>20989.9890865515</v>
      </c>
      <c r="C7940" s="5">
        <v>1.15979314780288</v>
      </c>
      <c r="D7940" s="5">
        <v>58716.8022434737</v>
      </c>
      <c r="E7940" s="2">
        <f t="shared" ref="E7940:E8003" si="250">C7940-A7940</f>
        <v>0.482491319613607</v>
      </c>
      <c r="F7940" s="2">
        <f t="shared" ref="F7940:F8003" si="251">D7940-B7940</f>
        <v>37726.8131569222</v>
      </c>
    </row>
    <row r="7941" spans="1:6">
      <c r="A7941" s="5">
        <v>0.635712315222362</v>
      </c>
      <c r="B7941" s="5">
        <v>18281.0832874061</v>
      </c>
      <c r="C7941" s="5">
        <v>1.10063260995658</v>
      </c>
      <c r="D7941" s="5">
        <v>54638.1463959784</v>
      </c>
      <c r="E7941" s="2">
        <f t="shared" si="250"/>
        <v>0.464920294734218</v>
      </c>
      <c r="F7941" s="2">
        <f t="shared" si="251"/>
        <v>36357.0631085723</v>
      </c>
    </row>
    <row r="7942" spans="1:6">
      <c r="A7942" s="5">
        <v>0.719680556628491</v>
      </c>
      <c r="B7942" s="5">
        <v>22536.8039090507</v>
      </c>
      <c r="C7942" s="5">
        <v>1.25234448768788</v>
      </c>
      <c r="D7942" s="5">
        <v>63176.9962558413</v>
      </c>
      <c r="E7942" s="2">
        <f t="shared" si="250"/>
        <v>0.532663931059389</v>
      </c>
      <c r="F7942" s="2">
        <f t="shared" si="251"/>
        <v>40640.1923467906</v>
      </c>
    </row>
    <row r="7943" spans="1:6">
      <c r="A7943" s="5">
        <v>0.714868139316942</v>
      </c>
      <c r="B7943" s="5">
        <v>22601.7240853858</v>
      </c>
      <c r="C7943" s="5">
        <v>1.24684599791203</v>
      </c>
      <c r="D7943" s="5">
        <v>61826.9778061801</v>
      </c>
      <c r="E7943" s="2">
        <f t="shared" si="250"/>
        <v>0.531977858595088</v>
      </c>
      <c r="F7943" s="2">
        <f t="shared" si="251"/>
        <v>39225.2537207943</v>
      </c>
    </row>
    <row r="7944" spans="1:6">
      <c r="A7944" s="5">
        <v>0.719585554463094</v>
      </c>
      <c r="B7944" s="5">
        <v>20765.781744558</v>
      </c>
      <c r="C7944" s="5">
        <v>1.21032419955119</v>
      </c>
      <c r="D7944" s="5">
        <v>57132.8848717993</v>
      </c>
      <c r="E7944" s="2">
        <f t="shared" si="250"/>
        <v>0.490738645088096</v>
      </c>
      <c r="F7944" s="2">
        <f t="shared" si="251"/>
        <v>36367.1031272413</v>
      </c>
    </row>
    <row r="7945" spans="1:6">
      <c r="A7945" s="5">
        <v>0.722179860438161</v>
      </c>
      <c r="B7945" s="5">
        <v>19914.7405799427</v>
      </c>
      <c r="C7945" s="5">
        <v>1.26109991697297</v>
      </c>
      <c r="D7945" s="5">
        <v>55695.5315353647</v>
      </c>
      <c r="E7945" s="2">
        <f t="shared" si="250"/>
        <v>0.538920056534809</v>
      </c>
      <c r="F7945" s="2">
        <f t="shared" si="251"/>
        <v>35780.790955422</v>
      </c>
    </row>
    <row r="7946" spans="1:6">
      <c r="A7946" s="5">
        <v>0.723693775568318</v>
      </c>
      <c r="B7946" s="5">
        <v>23926.1187037903</v>
      </c>
      <c r="C7946" s="5">
        <v>1.23078778046857</v>
      </c>
      <c r="D7946" s="5">
        <v>61042.3155379975</v>
      </c>
      <c r="E7946" s="2">
        <f t="shared" si="250"/>
        <v>0.507094004900252</v>
      </c>
      <c r="F7946" s="2">
        <f t="shared" si="251"/>
        <v>37116.1968342072</v>
      </c>
    </row>
    <row r="7947" spans="1:6">
      <c r="A7947" s="5">
        <v>0.659150593258386</v>
      </c>
      <c r="B7947" s="5">
        <v>18733.5373900814</v>
      </c>
      <c r="C7947" s="5">
        <v>1.15796869516182</v>
      </c>
      <c r="D7947" s="5">
        <v>56048.4001159853</v>
      </c>
      <c r="E7947" s="2">
        <f t="shared" si="250"/>
        <v>0.498818101903434</v>
      </c>
      <c r="F7947" s="2">
        <f t="shared" si="251"/>
        <v>37314.8627259039</v>
      </c>
    </row>
    <row r="7948" spans="1:6">
      <c r="A7948" s="5">
        <v>0.662907452481728</v>
      </c>
      <c r="B7948" s="5">
        <v>18574.5018096727</v>
      </c>
      <c r="C7948" s="5">
        <v>1.15139903004311</v>
      </c>
      <c r="D7948" s="5">
        <v>57091.9822940944</v>
      </c>
      <c r="E7948" s="2">
        <f t="shared" si="250"/>
        <v>0.488491577561382</v>
      </c>
      <c r="F7948" s="2">
        <f t="shared" si="251"/>
        <v>38517.4804844217</v>
      </c>
    </row>
    <row r="7949" spans="1:6">
      <c r="A7949" s="5">
        <v>0.777024608490368</v>
      </c>
      <c r="B7949" s="5">
        <v>23621.5032832806</v>
      </c>
      <c r="C7949" s="5">
        <v>1.33941401357372</v>
      </c>
      <c r="D7949" s="5">
        <v>61779.3736608519</v>
      </c>
      <c r="E7949" s="2">
        <f t="shared" si="250"/>
        <v>0.562389405083352</v>
      </c>
      <c r="F7949" s="2">
        <f t="shared" si="251"/>
        <v>38157.8703775713</v>
      </c>
    </row>
    <row r="7950" spans="1:6">
      <c r="A7950" s="5">
        <v>0.716982235943141</v>
      </c>
      <c r="B7950" s="5">
        <v>18857.8972563035</v>
      </c>
      <c r="C7950" s="5">
        <v>1.25851839132784</v>
      </c>
      <c r="D7950" s="5">
        <v>55804.5665480363</v>
      </c>
      <c r="E7950" s="2">
        <f t="shared" si="250"/>
        <v>0.541536155384699</v>
      </c>
      <c r="F7950" s="2">
        <f t="shared" si="251"/>
        <v>36946.6692917328</v>
      </c>
    </row>
    <row r="7951" spans="1:6">
      <c r="A7951" s="5">
        <v>0.705461962135811</v>
      </c>
      <c r="B7951" s="5">
        <v>12124.0135094064</v>
      </c>
      <c r="C7951" s="5">
        <v>1.21598525581185</v>
      </c>
      <c r="D7951" s="5">
        <v>46701.9590463295</v>
      </c>
      <c r="E7951" s="2">
        <f t="shared" si="250"/>
        <v>0.510523293676039</v>
      </c>
      <c r="F7951" s="2">
        <f t="shared" si="251"/>
        <v>34577.9455369231</v>
      </c>
    </row>
    <row r="7952" spans="1:6">
      <c r="A7952" s="5">
        <v>0.657508045556347</v>
      </c>
      <c r="B7952" s="5">
        <v>18252.1445813526</v>
      </c>
      <c r="C7952" s="5">
        <v>1.1484177688452</v>
      </c>
      <c r="D7952" s="5">
        <v>54623.4540014075</v>
      </c>
      <c r="E7952" s="2">
        <f t="shared" si="250"/>
        <v>0.490909723288853</v>
      </c>
      <c r="F7952" s="2">
        <f t="shared" si="251"/>
        <v>36371.3094200549</v>
      </c>
    </row>
    <row r="7953" spans="1:6">
      <c r="A7953" s="5">
        <v>0.733870158089971</v>
      </c>
      <c r="B7953" s="5">
        <v>24043.5965176155</v>
      </c>
      <c r="C7953" s="5">
        <v>1.29766244245561</v>
      </c>
      <c r="D7953" s="5">
        <v>60584.7592659994</v>
      </c>
      <c r="E7953" s="2">
        <f t="shared" si="250"/>
        <v>0.563792284365639</v>
      </c>
      <c r="F7953" s="2">
        <f t="shared" si="251"/>
        <v>36541.1627483839</v>
      </c>
    </row>
    <row r="7954" spans="1:6">
      <c r="A7954" s="5">
        <v>0.755712726663031</v>
      </c>
      <c r="B7954" s="5">
        <v>15649.4237035124</v>
      </c>
      <c r="C7954" s="5">
        <v>1.31971999482829</v>
      </c>
      <c r="D7954" s="5">
        <v>50671.9991894289</v>
      </c>
      <c r="E7954" s="2">
        <f t="shared" si="250"/>
        <v>0.564007268165259</v>
      </c>
      <c r="F7954" s="2">
        <f t="shared" si="251"/>
        <v>35022.5754859165</v>
      </c>
    </row>
    <row r="7955" spans="1:6">
      <c r="A7955" s="5">
        <v>0.705274681649866</v>
      </c>
      <c r="B7955" s="5">
        <v>16142.3975723675</v>
      </c>
      <c r="C7955" s="5">
        <v>1.19060231598327</v>
      </c>
      <c r="D7955" s="5">
        <v>52080.6694846013</v>
      </c>
      <c r="E7955" s="2">
        <f t="shared" si="250"/>
        <v>0.485327634333404</v>
      </c>
      <c r="F7955" s="2">
        <f t="shared" si="251"/>
        <v>35938.2719122338</v>
      </c>
    </row>
    <row r="7956" spans="1:6">
      <c r="A7956" s="5">
        <v>0.749937017823171</v>
      </c>
      <c r="B7956" s="5">
        <v>17823.3018833479</v>
      </c>
      <c r="C7956" s="5">
        <v>1.26699621913741</v>
      </c>
      <c r="D7956" s="5">
        <v>53607.2131622564</v>
      </c>
      <c r="E7956" s="2">
        <f t="shared" si="250"/>
        <v>0.517059201314239</v>
      </c>
      <c r="F7956" s="2">
        <f t="shared" si="251"/>
        <v>35783.9112789085</v>
      </c>
    </row>
    <row r="7957" spans="1:6">
      <c r="A7957" s="5">
        <v>0.672184571744677</v>
      </c>
      <c r="B7957" s="5">
        <v>21167.4638858791</v>
      </c>
      <c r="C7957" s="5">
        <v>1.13573887309907</v>
      </c>
      <c r="D7957" s="5">
        <v>60062.5081518522</v>
      </c>
      <c r="E7957" s="2">
        <f t="shared" si="250"/>
        <v>0.463554301354393</v>
      </c>
      <c r="F7957" s="2">
        <f t="shared" si="251"/>
        <v>38895.0442659731</v>
      </c>
    </row>
    <row r="7958" spans="1:6">
      <c r="A7958" s="5">
        <v>0.720985215494269</v>
      </c>
      <c r="B7958" s="5">
        <v>19863.2861222161</v>
      </c>
      <c r="C7958" s="5">
        <v>1.26180813126939</v>
      </c>
      <c r="D7958" s="5">
        <v>56557.244529471</v>
      </c>
      <c r="E7958" s="2">
        <f t="shared" si="250"/>
        <v>0.540822915775121</v>
      </c>
      <c r="F7958" s="2">
        <f t="shared" si="251"/>
        <v>36693.9584072549</v>
      </c>
    </row>
    <row r="7959" spans="1:6">
      <c r="A7959" s="5">
        <v>0.68955823794225</v>
      </c>
      <c r="B7959" s="5">
        <v>19427.5996556109</v>
      </c>
      <c r="C7959" s="5">
        <v>1.19788833829346</v>
      </c>
      <c r="D7959" s="5">
        <v>56439.5304494697</v>
      </c>
      <c r="E7959" s="2">
        <f t="shared" si="250"/>
        <v>0.50833010035121</v>
      </c>
      <c r="F7959" s="2">
        <f t="shared" si="251"/>
        <v>37011.9307938588</v>
      </c>
    </row>
    <row r="7960" spans="1:6">
      <c r="A7960" s="5">
        <v>0.72786260280736</v>
      </c>
      <c r="B7960" s="5">
        <v>19595.0894527824</v>
      </c>
      <c r="C7960" s="5">
        <v>1.24040041307127</v>
      </c>
      <c r="D7960" s="5">
        <v>57799.9091360591</v>
      </c>
      <c r="E7960" s="2">
        <f t="shared" si="250"/>
        <v>0.51253781026391</v>
      </c>
      <c r="F7960" s="2">
        <f t="shared" si="251"/>
        <v>38204.8196832767</v>
      </c>
    </row>
    <row r="7961" spans="1:6">
      <c r="A7961" s="5">
        <v>0.708583171603381</v>
      </c>
      <c r="B7961" s="5">
        <v>26832.6122183199</v>
      </c>
      <c r="C7961" s="5">
        <v>1.22146983293752</v>
      </c>
      <c r="D7961" s="5">
        <v>66780.4916802718</v>
      </c>
      <c r="E7961" s="2">
        <f t="shared" si="250"/>
        <v>0.512886661334139</v>
      </c>
      <c r="F7961" s="2">
        <f t="shared" si="251"/>
        <v>39947.8794619519</v>
      </c>
    </row>
    <row r="7962" spans="1:6">
      <c r="A7962" s="5">
        <v>0.717750691924842</v>
      </c>
      <c r="B7962" s="5">
        <v>18396.9792511128</v>
      </c>
      <c r="C7962" s="5">
        <v>1.22540576859269</v>
      </c>
      <c r="D7962" s="5">
        <v>55579.5756350021</v>
      </c>
      <c r="E7962" s="2">
        <f t="shared" si="250"/>
        <v>0.507655076667848</v>
      </c>
      <c r="F7962" s="2">
        <f t="shared" si="251"/>
        <v>37182.5963838893</v>
      </c>
    </row>
    <row r="7963" spans="1:6">
      <c r="A7963" s="5">
        <v>0.688256424541446</v>
      </c>
      <c r="B7963" s="5">
        <v>20958.6610349731</v>
      </c>
      <c r="C7963" s="5">
        <v>1.20272234707372</v>
      </c>
      <c r="D7963" s="5">
        <v>60669.341467107</v>
      </c>
      <c r="E7963" s="2">
        <f t="shared" si="250"/>
        <v>0.514465922532274</v>
      </c>
      <c r="F7963" s="2">
        <f t="shared" si="251"/>
        <v>39710.6804321339</v>
      </c>
    </row>
    <row r="7964" spans="1:6">
      <c r="A7964" s="5">
        <v>0.728942838876636</v>
      </c>
      <c r="B7964" s="5">
        <v>16010.7924931422</v>
      </c>
      <c r="C7964" s="5">
        <v>1.25107728404238</v>
      </c>
      <c r="D7964" s="5">
        <v>53098.9386770024</v>
      </c>
      <c r="E7964" s="2">
        <f t="shared" si="250"/>
        <v>0.522134445165744</v>
      </c>
      <c r="F7964" s="2">
        <f t="shared" si="251"/>
        <v>37088.1461838602</v>
      </c>
    </row>
    <row r="7965" spans="1:6">
      <c r="A7965" s="5">
        <v>0.719504803134701</v>
      </c>
      <c r="B7965" s="5">
        <v>20126.9016906311</v>
      </c>
      <c r="C7965" s="5">
        <v>1.22015546913235</v>
      </c>
      <c r="D7965" s="5">
        <v>56066.6911934554</v>
      </c>
      <c r="E7965" s="2">
        <f t="shared" si="250"/>
        <v>0.500650665997649</v>
      </c>
      <c r="F7965" s="2">
        <f t="shared" si="251"/>
        <v>35939.7895028243</v>
      </c>
    </row>
    <row r="7966" spans="1:6">
      <c r="A7966" s="5">
        <v>0.727507380247686</v>
      </c>
      <c r="B7966" s="5">
        <v>15443.9092329211</v>
      </c>
      <c r="C7966" s="5">
        <v>1.25085256047997</v>
      </c>
      <c r="D7966" s="5">
        <v>50275.005064355</v>
      </c>
      <c r="E7966" s="2">
        <f t="shared" si="250"/>
        <v>0.523345180232284</v>
      </c>
      <c r="F7966" s="2">
        <f t="shared" si="251"/>
        <v>34831.0958314339</v>
      </c>
    </row>
    <row r="7967" spans="1:6">
      <c r="A7967" s="5">
        <v>0.678802013929851</v>
      </c>
      <c r="B7967" s="5">
        <v>18857.6848996257</v>
      </c>
      <c r="C7967" s="5">
        <v>1.16440716378682</v>
      </c>
      <c r="D7967" s="5">
        <v>55207.0242657348</v>
      </c>
      <c r="E7967" s="2">
        <f t="shared" si="250"/>
        <v>0.485605149856969</v>
      </c>
      <c r="F7967" s="2">
        <f t="shared" si="251"/>
        <v>36349.3393661091</v>
      </c>
    </row>
    <row r="7968" spans="1:6">
      <c r="A7968" s="5">
        <v>0.687300759534237</v>
      </c>
      <c r="B7968" s="5">
        <v>27389.2858554337</v>
      </c>
      <c r="C7968" s="5">
        <v>1.18478341857862</v>
      </c>
      <c r="D7968" s="5">
        <v>71447.6656334003</v>
      </c>
      <c r="E7968" s="2">
        <f t="shared" si="250"/>
        <v>0.497482659044383</v>
      </c>
      <c r="F7968" s="2">
        <f t="shared" si="251"/>
        <v>44058.3797779666</v>
      </c>
    </row>
    <row r="7969" spans="1:6">
      <c r="A7969" s="5">
        <v>0.691764226977301</v>
      </c>
      <c r="B7969" s="5">
        <v>17410.2042052118</v>
      </c>
      <c r="C7969" s="5">
        <v>1.21833778096254</v>
      </c>
      <c r="D7969" s="5">
        <v>53943.9366460223</v>
      </c>
      <c r="E7969" s="2">
        <f t="shared" si="250"/>
        <v>0.526573553985239</v>
      </c>
      <c r="F7969" s="2">
        <f t="shared" si="251"/>
        <v>36533.7324408105</v>
      </c>
    </row>
    <row r="7970" spans="1:6">
      <c r="A7970" s="5">
        <v>0.695241163820087</v>
      </c>
      <c r="B7970" s="5">
        <v>20658.9175475542</v>
      </c>
      <c r="C7970" s="5">
        <v>1.20003001253086</v>
      </c>
      <c r="D7970" s="5">
        <v>56013.5161224593</v>
      </c>
      <c r="E7970" s="2">
        <f t="shared" si="250"/>
        <v>0.504788848710773</v>
      </c>
      <c r="F7970" s="2">
        <f t="shared" si="251"/>
        <v>35354.5985749051</v>
      </c>
    </row>
    <row r="7971" spans="1:6">
      <c r="A7971" s="5">
        <v>0.692452065043821</v>
      </c>
      <c r="B7971" s="5">
        <v>21936.2321743857</v>
      </c>
      <c r="C7971" s="5">
        <v>1.1885019069863</v>
      </c>
      <c r="D7971" s="5">
        <v>60565.6014722421</v>
      </c>
      <c r="E7971" s="2">
        <f t="shared" si="250"/>
        <v>0.496049841942479</v>
      </c>
      <c r="F7971" s="2">
        <f t="shared" si="251"/>
        <v>38629.3692978564</v>
      </c>
    </row>
    <row r="7972" spans="1:6">
      <c r="A7972" s="5">
        <v>0.698310799447298</v>
      </c>
      <c r="B7972" s="5">
        <v>20288.8414933753</v>
      </c>
      <c r="C7972" s="5">
        <v>1.23156185000502</v>
      </c>
      <c r="D7972" s="5">
        <v>57835.8379555366</v>
      </c>
      <c r="E7972" s="2">
        <f t="shared" si="250"/>
        <v>0.533251050557722</v>
      </c>
      <c r="F7972" s="2">
        <f t="shared" si="251"/>
        <v>37546.9964621613</v>
      </c>
    </row>
    <row r="7973" spans="1:6">
      <c r="A7973" s="5">
        <v>0.671154498432364</v>
      </c>
      <c r="B7973" s="5">
        <v>16579.3738021078</v>
      </c>
      <c r="C7973" s="5">
        <v>1.1725490314296</v>
      </c>
      <c r="D7973" s="5">
        <v>52105.8118770052</v>
      </c>
      <c r="E7973" s="2">
        <f t="shared" si="250"/>
        <v>0.501394532997236</v>
      </c>
      <c r="F7973" s="2">
        <f t="shared" si="251"/>
        <v>35526.4380748974</v>
      </c>
    </row>
    <row r="7974" spans="1:6">
      <c r="A7974" s="5">
        <v>0.690059666549664</v>
      </c>
      <c r="B7974" s="5">
        <v>14477.293431267</v>
      </c>
      <c r="C7974" s="5">
        <v>1.18983577200516</v>
      </c>
      <c r="D7974" s="5">
        <v>49159.7209551435</v>
      </c>
      <c r="E7974" s="2">
        <f t="shared" si="250"/>
        <v>0.499776105455496</v>
      </c>
      <c r="F7974" s="2">
        <f t="shared" si="251"/>
        <v>34682.4275238765</v>
      </c>
    </row>
    <row r="7975" spans="1:6">
      <c r="A7975" s="5">
        <v>0.687517338153059</v>
      </c>
      <c r="B7975" s="5">
        <v>22232.5484427201</v>
      </c>
      <c r="C7975" s="5">
        <v>1.21157517964306</v>
      </c>
      <c r="D7975" s="5">
        <v>62475.9847840622</v>
      </c>
      <c r="E7975" s="2">
        <f t="shared" si="250"/>
        <v>0.524057841490001</v>
      </c>
      <c r="F7975" s="2">
        <f t="shared" si="251"/>
        <v>40243.4363413421</v>
      </c>
    </row>
    <row r="7976" spans="1:6">
      <c r="A7976" s="5">
        <v>0.693672060265648</v>
      </c>
      <c r="B7976" s="5">
        <v>20093.3264989373</v>
      </c>
      <c r="C7976" s="5">
        <v>1.17692809802224</v>
      </c>
      <c r="D7976" s="5">
        <v>56688.0983170904</v>
      </c>
      <c r="E7976" s="2">
        <f t="shared" si="250"/>
        <v>0.483256037756592</v>
      </c>
      <c r="F7976" s="2">
        <f t="shared" si="251"/>
        <v>36594.7718181531</v>
      </c>
    </row>
    <row r="7977" spans="1:6">
      <c r="A7977" s="5">
        <v>0.691701021310454</v>
      </c>
      <c r="B7977" s="5">
        <v>15094.4247965823</v>
      </c>
      <c r="C7977" s="5">
        <v>1.15480290328657</v>
      </c>
      <c r="D7977" s="5">
        <v>49433.1587603397</v>
      </c>
      <c r="E7977" s="2">
        <f t="shared" si="250"/>
        <v>0.463101881976116</v>
      </c>
      <c r="F7977" s="2">
        <f t="shared" si="251"/>
        <v>34338.7339637574</v>
      </c>
    </row>
    <row r="7978" spans="1:6">
      <c r="A7978" s="5">
        <v>0.661506713425415</v>
      </c>
      <c r="B7978" s="5">
        <v>17484.7908470042</v>
      </c>
      <c r="C7978" s="5">
        <v>1.13995729896296</v>
      </c>
      <c r="D7978" s="5">
        <v>54027.0279964023</v>
      </c>
      <c r="E7978" s="2">
        <f t="shared" si="250"/>
        <v>0.478450585537545</v>
      </c>
      <c r="F7978" s="2">
        <f t="shared" si="251"/>
        <v>36542.2371493981</v>
      </c>
    </row>
    <row r="7979" spans="1:6">
      <c r="A7979" s="5">
        <v>0.753010465383008</v>
      </c>
      <c r="B7979" s="5">
        <v>21190.6548183195</v>
      </c>
      <c r="C7979" s="5">
        <v>1.30995541843593</v>
      </c>
      <c r="D7979" s="5">
        <v>57346.6960361979</v>
      </c>
      <c r="E7979" s="2">
        <f t="shared" si="250"/>
        <v>0.556944953052922</v>
      </c>
      <c r="F7979" s="2">
        <f t="shared" si="251"/>
        <v>36156.0412178784</v>
      </c>
    </row>
    <row r="7980" spans="1:6">
      <c r="A7980" s="5">
        <v>0.717855867622169</v>
      </c>
      <c r="B7980" s="5">
        <v>20765.7513708406</v>
      </c>
      <c r="C7980" s="5">
        <v>1.23168174256754</v>
      </c>
      <c r="D7980" s="5">
        <v>57137.3518881712</v>
      </c>
      <c r="E7980" s="2">
        <f t="shared" si="250"/>
        <v>0.513825874945371</v>
      </c>
      <c r="F7980" s="2">
        <f t="shared" si="251"/>
        <v>36371.6005173306</v>
      </c>
    </row>
    <row r="7981" spans="1:6">
      <c r="A7981" s="5">
        <v>0.676958197764809</v>
      </c>
      <c r="B7981" s="5">
        <v>18100.9422871082</v>
      </c>
      <c r="C7981" s="5">
        <v>1.18061942865127</v>
      </c>
      <c r="D7981" s="5">
        <v>54129.3784362285</v>
      </c>
      <c r="E7981" s="2">
        <f t="shared" si="250"/>
        <v>0.503661230886461</v>
      </c>
      <c r="F7981" s="2">
        <f t="shared" si="251"/>
        <v>36028.4361491203</v>
      </c>
    </row>
    <row r="7982" spans="1:6">
      <c r="A7982" s="5">
        <v>0.728796605911551</v>
      </c>
      <c r="B7982" s="5">
        <v>17160.2298153003</v>
      </c>
      <c r="C7982" s="5">
        <v>1.26352403380522</v>
      </c>
      <c r="D7982" s="5">
        <v>55182.5362836296</v>
      </c>
      <c r="E7982" s="2">
        <f t="shared" si="250"/>
        <v>0.534727427893669</v>
      </c>
      <c r="F7982" s="2">
        <f t="shared" si="251"/>
        <v>38022.3064683293</v>
      </c>
    </row>
    <row r="7983" spans="1:6">
      <c r="A7983" s="5">
        <v>0.712904063144995</v>
      </c>
      <c r="B7983" s="5">
        <v>24446.5498367716</v>
      </c>
      <c r="C7983" s="5">
        <v>1.26760116461169</v>
      </c>
      <c r="D7983" s="5">
        <v>65478.9174300215</v>
      </c>
      <c r="E7983" s="2">
        <f t="shared" si="250"/>
        <v>0.554697101466695</v>
      </c>
      <c r="F7983" s="2">
        <f t="shared" si="251"/>
        <v>41032.3675932499</v>
      </c>
    </row>
    <row r="7984" spans="1:6">
      <c r="A7984" s="5">
        <v>0.709899839987835</v>
      </c>
      <c r="B7984" s="5">
        <v>21541.5189882752</v>
      </c>
      <c r="C7984" s="5">
        <v>1.23618915675976</v>
      </c>
      <c r="D7984" s="5">
        <v>61120.5152063041</v>
      </c>
      <c r="E7984" s="2">
        <f t="shared" si="250"/>
        <v>0.526289316771925</v>
      </c>
      <c r="F7984" s="2">
        <f t="shared" si="251"/>
        <v>39578.9962180289</v>
      </c>
    </row>
    <row r="7985" spans="1:6">
      <c r="A7985" s="5">
        <v>0.700098843468381</v>
      </c>
      <c r="B7985" s="5">
        <v>20164.5183179601</v>
      </c>
      <c r="C7985" s="5">
        <v>1.21068217049158</v>
      </c>
      <c r="D7985" s="5">
        <v>56907.3200549907</v>
      </c>
      <c r="E7985" s="2">
        <f t="shared" si="250"/>
        <v>0.510583327023199</v>
      </c>
      <c r="F7985" s="2">
        <f t="shared" si="251"/>
        <v>36742.8017370306</v>
      </c>
    </row>
    <row r="7986" spans="1:6">
      <c r="A7986" s="5">
        <v>0.686917668362259</v>
      </c>
      <c r="B7986" s="5">
        <v>13767.6336979281</v>
      </c>
      <c r="C7986" s="5">
        <v>1.17169543626771</v>
      </c>
      <c r="D7986" s="5">
        <v>48901.102959697</v>
      </c>
      <c r="E7986" s="2">
        <f t="shared" si="250"/>
        <v>0.484777767905451</v>
      </c>
      <c r="F7986" s="2">
        <f t="shared" si="251"/>
        <v>35133.4692617689</v>
      </c>
    </row>
    <row r="7987" spans="1:6">
      <c r="A7987" s="5">
        <v>0.683665026848483</v>
      </c>
      <c r="B7987" s="5">
        <v>19695.6291853839</v>
      </c>
      <c r="C7987" s="5">
        <v>1.20640315806513</v>
      </c>
      <c r="D7987" s="5">
        <v>55037.5372823536</v>
      </c>
      <c r="E7987" s="2">
        <f t="shared" si="250"/>
        <v>0.522738131216647</v>
      </c>
      <c r="F7987" s="2">
        <f t="shared" si="251"/>
        <v>35341.9080969697</v>
      </c>
    </row>
    <row r="7988" spans="1:6">
      <c r="A7988" s="5">
        <v>0.690963901234575</v>
      </c>
      <c r="B7988" s="5">
        <v>21372.3551163978</v>
      </c>
      <c r="C7988" s="5">
        <v>1.20183168882954</v>
      </c>
      <c r="D7988" s="5">
        <v>62610.9874408515</v>
      </c>
      <c r="E7988" s="2">
        <f t="shared" si="250"/>
        <v>0.510867787594965</v>
      </c>
      <c r="F7988" s="2">
        <f t="shared" si="251"/>
        <v>41238.6323244537</v>
      </c>
    </row>
    <row r="7989" spans="1:6">
      <c r="A7989" s="5">
        <v>0.7245320391233</v>
      </c>
      <c r="B7989" s="5">
        <v>17802.6745113167</v>
      </c>
      <c r="C7989" s="5">
        <v>1.24508702697115</v>
      </c>
      <c r="D7989" s="5">
        <v>55157.5812900273</v>
      </c>
      <c r="E7989" s="2">
        <f t="shared" si="250"/>
        <v>0.52055498784785</v>
      </c>
      <c r="F7989" s="2">
        <f t="shared" si="251"/>
        <v>37354.9067787106</v>
      </c>
    </row>
    <row r="7990" spans="1:6">
      <c r="A7990" s="5">
        <v>0.717077164558008</v>
      </c>
      <c r="B7990" s="5">
        <v>19654.669993465</v>
      </c>
      <c r="C7990" s="5">
        <v>1.26072326676283</v>
      </c>
      <c r="D7990" s="5">
        <v>58021.786137744</v>
      </c>
      <c r="E7990" s="2">
        <f t="shared" si="250"/>
        <v>0.543646102204822</v>
      </c>
      <c r="F7990" s="2">
        <f t="shared" si="251"/>
        <v>38367.116144279</v>
      </c>
    </row>
    <row r="7991" spans="1:6">
      <c r="A7991" s="5">
        <v>0.700603042188951</v>
      </c>
      <c r="B7991" s="5">
        <v>20670.7350270585</v>
      </c>
      <c r="C7991" s="5">
        <v>1.18995983976112</v>
      </c>
      <c r="D7991" s="5">
        <v>57919.8118287298</v>
      </c>
      <c r="E7991" s="2">
        <f t="shared" si="250"/>
        <v>0.489356797572169</v>
      </c>
      <c r="F7991" s="2">
        <f t="shared" si="251"/>
        <v>37249.0768016713</v>
      </c>
    </row>
    <row r="7992" spans="1:6">
      <c r="A7992" s="5">
        <v>0.691364489855642</v>
      </c>
      <c r="B7992" s="5">
        <v>17450.5733985142</v>
      </c>
      <c r="C7992" s="5">
        <v>1.18694885315452</v>
      </c>
      <c r="D7992" s="5">
        <v>52518.1927342446</v>
      </c>
      <c r="E7992" s="2">
        <f t="shared" si="250"/>
        <v>0.495584363298878</v>
      </c>
      <c r="F7992" s="2">
        <f t="shared" si="251"/>
        <v>35067.6193357304</v>
      </c>
    </row>
    <row r="7993" spans="1:6">
      <c r="A7993" s="5">
        <v>0.660586115954592</v>
      </c>
      <c r="B7993" s="5">
        <v>18958.5649260447</v>
      </c>
      <c r="C7993" s="5">
        <v>1.16577484125081</v>
      </c>
      <c r="D7993" s="5">
        <v>56709.5220924196</v>
      </c>
      <c r="E7993" s="2">
        <f t="shared" si="250"/>
        <v>0.505188725296218</v>
      </c>
      <c r="F7993" s="2">
        <f t="shared" si="251"/>
        <v>37750.9571663749</v>
      </c>
    </row>
    <row r="7994" spans="1:6">
      <c r="A7994" s="5">
        <v>0.743181950770108</v>
      </c>
      <c r="B7994" s="5">
        <v>21546.6247574705</v>
      </c>
      <c r="C7994" s="5">
        <v>1.30321557284053</v>
      </c>
      <c r="D7994" s="5">
        <v>59765.0405347678</v>
      </c>
      <c r="E7994" s="2">
        <f t="shared" si="250"/>
        <v>0.560033622070422</v>
      </c>
      <c r="F7994" s="2">
        <f t="shared" si="251"/>
        <v>38218.4157772973</v>
      </c>
    </row>
    <row r="7995" spans="1:6">
      <c r="A7995" s="5">
        <v>0.716364734127502</v>
      </c>
      <c r="B7995" s="5">
        <v>16285.7861431238</v>
      </c>
      <c r="C7995" s="5">
        <v>1.21216121692007</v>
      </c>
      <c r="D7995" s="5">
        <v>52481.8330192958</v>
      </c>
      <c r="E7995" s="2">
        <f t="shared" si="250"/>
        <v>0.495796482792568</v>
      </c>
      <c r="F7995" s="2">
        <f t="shared" si="251"/>
        <v>36196.046876172</v>
      </c>
    </row>
    <row r="7996" spans="1:6">
      <c r="A7996" s="5">
        <v>0.704455160996431</v>
      </c>
      <c r="B7996" s="5">
        <v>24157.4503435541</v>
      </c>
      <c r="C7996" s="5">
        <v>1.24502891050613</v>
      </c>
      <c r="D7996" s="5">
        <v>63424.9917144454</v>
      </c>
      <c r="E7996" s="2">
        <f t="shared" si="250"/>
        <v>0.540573749509699</v>
      </c>
      <c r="F7996" s="2">
        <f t="shared" si="251"/>
        <v>39267.5413708913</v>
      </c>
    </row>
    <row r="7997" spans="1:6">
      <c r="A7997" s="5">
        <v>0.703071983464399</v>
      </c>
      <c r="B7997" s="5">
        <v>19810.2931853895</v>
      </c>
      <c r="C7997" s="5">
        <v>1.21717188756626</v>
      </c>
      <c r="D7997" s="5">
        <v>56230.5085775213</v>
      </c>
      <c r="E7997" s="2">
        <f t="shared" si="250"/>
        <v>0.514099904101861</v>
      </c>
      <c r="F7997" s="2">
        <f t="shared" si="251"/>
        <v>36420.2153921318</v>
      </c>
    </row>
    <row r="7998" spans="1:6">
      <c r="A7998" s="5">
        <v>0.673249753039477</v>
      </c>
      <c r="B7998" s="5">
        <v>21682.1790618026</v>
      </c>
      <c r="C7998" s="5">
        <v>1.1667405425115</v>
      </c>
      <c r="D7998" s="5">
        <v>60754.3611018606</v>
      </c>
      <c r="E7998" s="2">
        <f t="shared" si="250"/>
        <v>0.493490789472023</v>
      </c>
      <c r="F7998" s="2">
        <f t="shared" si="251"/>
        <v>39072.182040058</v>
      </c>
    </row>
    <row r="7999" spans="1:6">
      <c r="A7999" s="5">
        <v>0.709843746381492</v>
      </c>
      <c r="B7999" s="5">
        <v>24031.5176689056</v>
      </c>
      <c r="C7999" s="5">
        <v>1.22896814067793</v>
      </c>
      <c r="D7999" s="5">
        <v>60805.3240294988</v>
      </c>
      <c r="E7999" s="2">
        <f t="shared" si="250"/>
        <v>0.519124394296438</v>
      </c>
      <c r="F7999" s="2">
        <f t="shared" si="251"/>
        <v>36773.8063605932</v>
      </c>
    </row>
    <row r="8000" spans="1:6">
      <c r="A8000" s="5">
        <v>0.651928860424272</v>
      </c>
      <c r="B8000" s="5">
        <v>16966.4091245964</v>
      </c>
      <c r="C8000" s="5">
        <v>1.12204816954109</v>
      </c>
      <c r="D8000" s="5">
        <v>53560.199251868</v>
      </c>
      <c r="E8000" s="2">
        <f t="shared" si="250"/>
        <v>0.470119309116818</v>
      </c>
      <c r="F8000" s="2">
        <f t="shared" si="251"/>
        <v>36593.7901272716</v>
      </c>
    </row>
    <row r="8001" spans="1:6">
      <c r="A8001" s="5">
        <v>0.650573985207985</v>
      </c>
      <c r="B8001" s="5">
        <v>19977.8982454464</v>
      </c>
      <c r="C8001" s="5">
        <v>1.12067588373486</v>
      </c>
      <c r="D8001" s="5">
        <v>57630.583783673</v>
      </c>
      <c r="E8001" s="2">
        <f t="shared" si="250"/>
        <v>0.470101898526875</v>
      </c>
      <c r="F8001" s="2">
        <f t="shared" si="251"/>
        <v>37652.6855382266</v>
      </c>
    </row>
    <row r="8002" spans="1:6">
      <c r="A8002" s="5">
        <v>0.683097855726493</v>
      </c>
      <c r="B8002" s="5">
        <v>21693.5646076311</v>
      </c>
      <c r="C8002" s="5">
        <v>1.15668231616194</v>
      </c>
      <c r="D8002" s="5">
        <v>61358.7588672344</v>
      </c>
      <c r="E8002" s="2">
        <f t="shared" si="250"/>
        <v>0.473584460435447</v>
      </c>
      <c r="F8002" s="2">
        <f t="shared" si="251"/>
        <v>39665.1942596033</v>
      </c>
    </row>
    <row r="8003" spans="1:6">
      <c r="A8003" s="5">
        <v>0.685605851301591</v>
      </c>
      <c r="B8003" s="5">
        <v>16181.3218684401</v>
      </c>
      <c r="C8003" s="5">
        <v>1.17795687992675</v>
      </c>
      <c r="D8003" s="5">
        <v>52213.6383403622</v>
      </c>
      <c r="E8003" s="2">
        <f t="shared" si="250"/>
        <v>0.492351028625159</v>
      </c>
      <c r="F8003" s="2">
        <f t="shared" si="251"/>
        <v>36032.3164719221</v>
      </c>
    </row>
    <row r="8004" spans="1:6">
      <c r="A8004" s="5">
        <v>0.641880811947774</v>
      </c>
      <c r="B8004" s="5">
        <v>14402.2987925151</v>
      </c>
      <c r="C8004" s="5">
        <v>1.08088084119169</v>
      </c>
      <c r="D8004" s="5">
        <v>48989.0399685952</v>
      </c>
      <c r="E8004" s="2">
        <f t="shared" ref="E8004:E8067" si="252">C8004-A8004</f>
        <v>0.439000029243916</v>
      </c>
      <c r="F8004" s="2">
        <f t="shared" ref="F8004:F8067" si="253">D8004-B8004</f>
        <v>34586.7411760801</v>
      </c>
    </row>
    <row r="8005" spans="1:6">
      <c r="A8005" s="5">
        <v>0.678614839404433</v>
      </c>
      <c r="B8005" s="5">
        <v>19493.3662847121</v>
      </c>
      <c r="C8005" s="5">
        <v>1.17658588650497</v>
      </c>
      <c r="D8005" s="5">
        <v>56824.3494397535</v>
      </c>
      <c r="E8005" s="2">
        <f t="shared" si="252"/>
        <v>0.497971047100537</v>
      </c>
      <c r="F8005" s="2">
        <f t="shared" si="253"/>
        <v>37330.9831550414</v>
      </c>
    </row>
    <row r="8006" spans="1:6">
      <c r="A8006" s="5">
        <v>0.693994339140641</v>
      </c>
      <c r="B8006" s="5">
        <v>14607.2557892004</v>
      </c>
      <c r="C8006" s="5">
        <v>1.22166296357911</v>
      </c>
      <c r="D8006" s="5">
        <v>50451.927427739</v>
      </c>
      <c r="E8006" s="2">
        <f t="shared" si="252"/>
        <v>0.527668624438469</v>
      </c>
      <c r="F8006" s="2">
        <f t="shared" si="253"/>
        <v>35844.6716385386</v>
      </c>
    </row>
    <row r="8007" spans="1:6">
      <c r="A8007" s="5">
        <v>0.710290486185603</v>
      </c>
      <c r="B8007" s="5">
        <v>21852.4836289063</v>
      </c>
      <c r="C8007" s="5">
        <v>1.19147071859625</v>
      </c>
      <c r="D8007" s="5">
        <v>58973.9873569125</v>
      </c>
      <c r="E8007" s="2">
        <f t="shared" si="252"/>
        <v>0.481180232410647</v>
      </c>
      <c r="F8007" s="2">
        <f t="shared" si="253"/>
        <v>37121.5037280062</v>
      </c>
    </row>
    <row r="8008" spans="1:6">
      <c r="A8008" s="5">
        <v>0.724840666283776</v>
      </c>
      <c r="B8008" s="5">
        <v>23583.2378290643</v>
      </c>
      <c r="C8008" s="5">
        <v>1.28384437141851</v>
      </c>
      <c r="D8008" s="5">
        <v>62636.605540214</v>
      </c>
      <c r="E8008" s="2">
        <f t="shared" si="252"/>
        <v>0.559003705134734</v>
      </c>
      <c r="F8008" s="2">
        <f t="shared" si="253"/>
        <v>39053.3677111497</v>
      </c>
    </row>
    <row r="8009" spans="1:6">
      <c r="A8009" s="5">
        <v>0.677722900759644</v>
      </c>
      <c r="B8009" s="5">
        <v>20744.8172002765</v>
      </c>
      <c r="C8009" s="5">
        <v>1.18452736954202</v>
      </c>
      <c r="D8009" s="5">
        <v>60000.7616882603</v>
      </c>
      <c r="E8009" s="2">
        <f t="shared" si="252"/>
        <v>0.506804468782376</v>
      </c>
      <c r="F8009" s="2">
        <f t="shared" si="253"/>
        <v>39255.9444879838</v>
      </c>
    </row>
    <row r="8010" spans="1:6">
      <c r="A8010" s="5">
        <v>0.682084207393883</v>
      </c>
      <c r="B8010" s="5">
        <v>20071.5276043334</v>
      </c>
      <c r="C8010" s="5">
        <v>1.19602372167395</v>
      </c>
      <c r="D8010" s="5">
        <v>56082.2729383316</v>
      </c>
      <c r="E8010" s="2">
        <f t="shared" si="252"/>
        <v>0.513939514280067</v>
      </c>
      <c r="F8010" s="2">
        <f t="shared" si="253"/>
        <v>36010.7453339982</v>
      </c>
    </row>
    <row r="8011" spans="1:6">
      <c r="A8011" s="5">
        <v>0.715802027260825</v>
      </c>
      <c r="B8011" s="5">
        <v>17796.59126723</v>
      </c>
      <c r="C8011" s="5">
        <v>1.22528219681697</v>
      </c>
      <c r="D8011" s="5">
        <v>52934.1884480846</v>
      </c>
      <c r="E8011" s="2">
        <f t="shared" si="252"/>
        <v>0.509480169556145</v>
      </c>
      <c r="F8011" s="2">
        <f t="shared" si="253"/>
        <v>35137.5971808546</v>
      </c>
    </row>
    <row r="8012" spans="1:6">
      <c r="A8012" s="5">
        <v>0.735421459503094</v>
      </c>
      <c r="B8012" s="5">
        <v>19261.0256476358</v>
      </c>
      <c r="C8012" s="5">
        <v>1.29669794395239</v>
      </c>
      <c r="D8012" s="5">
        <v>56638.3542558416</v>
      </c>
      <c r="E8012" s="2">
        <f t="shared" si="252"/>
        <v>0.561276484449296</v>
      </c>
      <c r="F8012" s="2">
        <f t="shared" si="253"/>
        <v>37377.3286082058</v>
      </c>
    </row>
    <row r="8013" spans="1:6">
      <c r="A8013" s="5">
        <v>0.721677732398518</v>
      </c>
      <c r="B8013" s="5">
        <v>19855.9482960254</v>
      </c>
      <c r="C8013" s="5">
        <v>1.25628118915144</v>
      </c>
      <c r="D8013" s="5">
        <v>55037.1161338</v>
      </c>
      <c r="E8013" s="2">
        <f t="shared" si="252"/>
        <v>0.534603456752922</v>
      </c>
      <c r="F8013" s="2">
        <f t="shared" si="253"/>
        <v>35181.1678377746</v>
      </c>
    </row>
    <row r="8014" spans="1:6">
      <c r="A8014" s="5">
        <v>0.690267632067084</v>
      </c>
      <c r="B8014" s="5">
        <v>19445.1433678081</v>
      </c>
      <c r="C8014" s="5">
        <v>1.22326709878615</v>
      </c>
      <c r="D8014" s="5">
        <v>56309.55815083</v>
      </c>
      <c r="E8014" s="2">
        <f t="shared" si="252"/>
        <v>0.532999466719066</v>
      </c>
      <c r="F8014" s="2">
        <f t="shared" si="253"/>
        <v>36864.4147830219</v>
      </c>
    </row>
    <row r="8015" spans="1:6">
      <c r="A8015" s="5">
        <v>0.654477366484405</v>
      </c>
      <c r="B8015" s="5">
        <v>17377.4510332059</v>
      </c>
      <c r="C8015" s="5">
        <v>1.14493272345299</v>
      </c>
      <c r="D8015" s="5">
        <v>54495.0537345178</v>
      </c>
      <c r="E8015" s="2">
        <f t="shared" si="252"/>
        <v>0.490455356968585</v>
      </c>
      <c r="F8015" s="2">
        <f t="shared" si="253"/>
        <v>37117.6027013119</v>
      </c>
    </row>
    <row r="8016" spans="1:6">
      <c r="A8016" s="5">
        <v>0.679430269703977</v>
      </c>
      <c r="B8016" s="5">
        <v>24171.6090359255</v>
      </c>
      <c r="C8016" s="5">
        <v>1.18536765519609</v>
      </c>
      <c r="D8016" s="5">
        <v>62972.2655125412</v>
      </c>
      <c r="E8016" s="2">
        <f t="shared" si="252"/>
        <v>0.505937385492113</v>
      </c>
      <c r="F8016" s="2">
        <f t="shared" si="253"/>
        <v>38800.6564766157</v>
      </c>
    </row>
    <row r="8017" spans="1:6">
      <c r="A8017" s="5">
        <v>0.70994702202665</v>
      </c>
      <c r="B8017" s="5">
        <v>18475.0867441019</v>
      </c>
      <c r="C8017" s="5">
        <v>1.23121926252166</v>
      </c>
      <c r="D8017" s="5">
        <v>55178.8535936333</v>
      </c>
      <c r="E8017" s="2">
        <f t="shared" si="252"/>
        <v>0.52127224049501</v>
      </c>
      <c r="F8017" s="2">
        <f t="shared" si="253"/>
        <v>36703.7668495314</v>
      </c>
    </row>
    <row r="8018" spans="1:6">
      <c r="A8018" s="5">
        <v>0.712183604299632</v>
      </c>
      <c r="B8018" s="5">
        <v>19173.0542257737</v>
      </c>
      <c r="C8018" s="5">
        <v>1.2516668264372</v>
      </c>
      <c r="D8018" s="5">
        <v>55637.1867076219</v>
      </c>
      <c r="E8018" s="2">
        <f t="shared" si="252"/>
        <v>0.539483222137568</v>
      </c>
      <c r="F8018" s="2">
        <f t="shared" si="253"/>
        <v>36464.1324818482</v>
      </c>
    </row>
    <row r="8019" spans="1:6">
      <c r="A8019" s="5">
        <v>0.674745072569041</v>
      </c>
      <c r="B8019" s="5">
        <v>18839.9633047869</v>
      </c>
      <c r="C8019" s="5">
        <v>1.17549925467501</v>
      </c>
      <c r="D8019" s="5">
        <v>58365.0907914792</v>
      </c>
      <c r="E8019" s="2">
        <f t="shared" si="252"/>
        <v>0.500754182105969</v>
      </c>
      <c r="F8019" s="2">
        <f t="shared" si="253"/>
        <v>39525.1274866923</v>
      </c>
    </row>
    <row r="8020" spans="1:6">
      <c r="A8020" s="5">
        <v>0.69162569504567</v>
      </c>
      <c r="B8020" s="5">
        <v>18356.3581299369</v>
      </c>
      <c r="C8020" s="5">
        <v>1.1724182673164</v>
      </c>
      <c r="D8020" s="5">
        <v>55284.5646779882</v>
      </c>
      <c r="E8020" s="2">
        <f t="shared" si="252"/>
        <v>0.48079257227073</v>
      </c>
      <c r="F8020" s="2">
        <f t="shared" si="253"/>
        <v>36928.2065480513</v>
      </c>
    </row>
    <row r="8021" spans="1:6">
      <c r="A8021" s="5">
        <v>0.734782291070798</v>
      </c>
      <c r="B8021" s="5">
        <v>16000.7645682839</v>
      </c>
      <c r="C8021" s="5">
        <v>1.24928735552262</v>
      </c>
      <c r="D8021" s="5">
        <v>52063.6391620132</v>
      </c>
      <c r="E8021" s="2">
        <f t="shared" si="252"/>
        <v>0.514505064451822</v>
      </c>
      <c r="F8021" s="2">
        <f t="shared" si="253"/>
        <v>36062.8745937293</v>
      </c>
    </row>
    <row r="8022" spans="1:6">
      <c r="A8022" s="5">
        <v>0.692382832833607</v>
      </c>
      <c r="B8022" s="5">
        <v>17620.6348254208</v>
      </c>
      <c r="C8022" s="5">
        <v>1.18063399847737</v>
      </c>
      <c r="D8022" s="5">
        <v>53258.1176523349</v>
      </c>
      <c r="E8022" s="2">
        <f t="shared" si="252"/>
        <v>0.488251165643763</v>
      </c>
      <c r="F8022" s="2">
        <f t="shared" si="253"/>
        <v>35637.4828269141</v>
      </c>
    </row>
    <row r="8023" spans="1:6">
      <c r="A8023" s="5">
        <v>0.696393190492769</v>
      </c>
      <c r="B8023" s="5">
        <v>18838.5614816892</v>
      </c>
      <c r="C8023" s="5">
        <v>1.21852940498806</v>
      </c>
      <c r="D8023" s="5">
        <v>56020.8963298739</v>
      </c>
      <c r="E8023" s="2">
        <f t="shared" si="252"/>
        <v>0.522136214495291</v>
      </c>
      <c r="F8023" s="2">
        <f t="shared" si="253"/>
        <v>37182.3348481847</v>
      </c>
    </row>
    <row r="8024" spans="1:6">
      <c r="A8024" s="5">
        <v>0.773232063657672</v>
      </c>
      <c r="B8024" s="5">
        <v>17909.9964540468</v>
      </c>
      <c r="C8024" s="5">
        <v>1.33314751523148</v>
      </c>
      <c r="D8024" s="5">
        <v>53866.1438758396</v>
      </c>
      <c r="E8024" s="2">
        <f t="shared" si="252"/>
        <v>0.559915451573808</v>
      </c>
      <c r="F8024" s="2">
        <f t="shared" si="253"/>
        <v>35956.1474217928</v>
      </c>
    </row>
    <row r="8025" spans="1:6">
      <c r="A8025" s="5">
        <v>0.733263960642988</v>
      </c>
      <c r="B8025" s="5">
        <v>19369.0430588078</v>
      </c>
      <c r="C8025" s="5">
        <v>1.28273088235099</v>
      </c>
      <c r="D8025" s="5">
        <v>57686.199874424</v>
      </c>
      <c r="E8025" s="2">
        <f t="shared" si="252"/>
        <v>0.549466921708002</v>
      </c>
      <c r="F8025" s="2">
        <f t="shared" si="253"/>
        <v>38317.1568156162</v>
      </c>
    </row>
    <row r="8026" spans="1:6">
      <c r="A8026" s="5">
        <v>0.711835083390409</v>
      </c>
      <c r="B8026" s="5">
        <v>21737.1385093949</v>
      </c>
      <c r="C8026" s="5">
        <v>1.24978479896801</v>
      </c>
      <c r="D8026" s="5">
        <v>59817.4539569303</v>
      </c>
      <c r="E8026" s="2">
        <f t="shared" si="252"/>
        <v>0.537949715577601</v>
      </c>
      <c r="F8026" s="2">
        <f t="shared" si="253"/>
        <v>38080.3154475354</v>
      </c>
    </row>
    <row r="8027" spans="1:6">
      <c r="A8027" s="5">
        <v>0.717480968170756</v>
      </c>
      <c r="B8027" s="5">
        <v>19511.059718581</v>
      </c>
      <c r="C8027" s="5">
        <v>1.21521130838023</v>
      </c>
      <c r="D8027" s="5">
        <v>56724.2650101253</v>
      </c>
      <c r="E8027" s="2">
        <f t="shared" si="252"/>
        <v>0.497730340209474</v>
      </c>
      <c r="F8027" s="2">
        <f t="shared" si="253"/>
        <v>37213.2052915443</v>
      </c>
    </row>
    <row r="8028" spans="1:6">
      <c r="A8028" s="5">
        <v>0.740363661893071</v>
      </c>
      <c r="B8028" s="5">
        <v>17315.0535520395</v>
      </c>
      <c r="C8028" s="5">
        <v>1.2840998847676</v>
      </c>
      <c r="D8028" s="5">
        <v>53960.929073594</v>
      </c>
      <c r="E8028" s="2">
        <f t="shared" si="252"/>
        <v>0.543736222874529</v>
      </c>
      <c r="F8028" s="2">
        <f t="shared" si="253"/>
        <v>36645.8755215545</v>
      </c>
    </row>
    <row r="8029" spans="1:6">
      <c r="A8029" s="5">
        <v>0.718148060566308</v>
      </c>
      <c r="B8029" s="5">
        <v>17815.6341788617</v>
      </c>
      <c r="C8029" s="5">
        <v>1.21339740721664</v>
      </c>
      <c r="D8029" s="5">
        <v>55418.9080732009</v>
      </c>
      <c r="E8029" s="2">
        <f t="shared" si="252"/>
        <v>0.495249346650332</v>
      </c>
      <c r="F8029" s="2">
        <f t="shared" si="253"/>
        <v>37603.2738943392</v>
      </c>
    </row>
    <row r="8030" spans="1:6">
      <c r="A8030" s="5">
        <v>0.702770746006943</v>
      </c>
      <c r="B8030" s="5">
        <v>23441.2041370354</v>
      </c>
      <c r="C8030" s="5">
        <v>1.20276355586896</v>
      </c>
      <c r="D8030" s="5">
        <v>63002.5646561658</v>
      </c>
      <c r="E8030" s="2">
        <f t="shared" si="252"/>
        <v>0.499992809862017</v>
      </c>
      <c r="F8030" s="2">
        <f t="shared" si="253"/>
        <v>39561.3605191304</v>
      </c>
    </row>
    <row r="8031" spans="1:6">
      <c r="A8031" s="5">
        <v>0.715523169723165</v>
      </c>
      <c r="B8031" s="5">
        <v>18837.105924504</v>
      </c>
      <c r="C8031" s="5">
        <v>1.20827517587849</v>
      </c>
      <c r="D8031" s="5">
        <v>56545.8067542028</v>
      </c>
      <c r="E8031" s="2">
        <f t="shared" si="252"/>
        <v>0.492752006155325</v>
      </c>
      <c r="F8031" s="2">
        <f t="shared" si="253"/>
        <v>37708.7008296988</v>
      </c>
    </row>
    <row r="8032" spans="1:6">
      <c r="A8032" s="5">
        <v>0.698949460432195</v>
      </c>
      <c r="B8032" s="5">
        <v>20297.2629155147</v>
      </c>
      <c r="C8032" s="5">
        <v>1.20459939335654</v>
      </c>
      <c r="D8032" s="5">
        <v>57532.65556529</v>
      </c>
      <c r="E8032" s="2">
        <f t="shared" si="252"/>
        <v>0.505649932924345</v>
      </c>
      <c r="F8032" s="2">
        <f t="shared" si="253"/>
        <v>37235.3926497753</v>
      </c>
    </row>
    <row r="8033" spans="1:6">
      <c r="A8033" s="5">
        <v>0.66073043433715</v>
      </c>
      <c r="B8033" s="5">
        <v>16979.5460225908</v>
      </c>
      <c r="C8033" s="5">
        <v>1.13179597898669</v>
      </c>
      <c r="D8033" s="5">
        <v>54418.9877657725</v>
      </c>
      <c r="E8033" s="2">
        <f t="shared" si="252"/>
        <v>0.47106554464954</v>
      </c>
      <c r="F8033" s="2">
        <f t="shared" si="253"/>
        <v>37439.4417431817</v>
      </c>
    </row>
    <row r="8034" spans="1:6">
      <c r="A8034" s="5">
        <v>0.676964138243298</v>
      </c>
      <c r="B8034" s="5">
        <v>19759.1388026911</v>
      </c>
      <c r="C8034" s="5">
        <v>1.17397408154327</v>
      </c>
      <c r="D8034" s="5">
        <v>56833.5108517406</v>
      </c>
      <c r="E8034" s="2">
        <f t="shared" si="252"/>
        <v>0.497009943299972</v>
      </c>
      <c r="F8034" s="2">
        <f t="shared" si="253"/>
        <v>37074.3720490495</v>
      </c>
    </row>
    <row r="8035" spans="1:6">
      <c r="A8035" s="5">
        <v>0.76044261280309</v>
      </c>
      <c r="B8035" s="5">
        <v>17823.2398657214</v>
      </c>
      <c r="C8035" s="5">
        <v>1.33085086026119</v>
      </c>
      <c r="D8035" s="5">
        <v>53992.2776825956</v>
      </c>
      <c r="E8035" s="2">
        <f t="shared" si="252"/>
        <v>0.5704082474581</v>
      </c>
      <c r="F8035" s="2">
        <f t="shared" si="253"/>
        <v>36169.0378168742</v>
      </c>
    </row>
    <row r="8036" spans="1:6">
      <c r="A8036" s="5">
        <v>0.65541776842652</v>
      </c>
      <c r="B8036" s="5">
        <v>23397.1500955414</v>
      </c>
      <c r="C8036" s="5">
        <v>1.14017674368736</v>
      </c>
      <c r="D8036" s="5">
        <v>63393.0932831965</v>
      </c>
      <c r="E8036" s="2">
        <f t="shared" si="252"/>
        <v>0.48475897526084</v>
      </c>
      <c r="F8036" s="2">
        <f t="shared" si="253"/>
        <v>39995.9431876551</v>
      </c>
    </row>
    <row r="8037" spans="1:6">
      <c r="A8037" s="5">
        <v>0.689633825627267</v>
      </c>
      <c r="B8037" s="5">
        <v>17407.1916053103</v>
      </c>
      <c r="C8037" s="5">
        <v>1.18577990355049</v>
      </c>
      <c r="D8037" s="5">
        <v>54485.5474102335</v>
      </c>
      <c r="E8037" s="2">
        <f t="shared" si="252"/>
        <v>0.496146077923223</v>
      </c>
      <c r="F8037" s="2">
        <f t="shared" si="253"/>
        <v>37078.3558049232</v>
      </c>
    </row>
    <row r="8038" spans="1:6">
      <c r="A8038" s="5">
        <v>0.677977284691786</v>
      </c>
      <c r="B8038" s="5">
        <v>25763.45137642</v>
      </c>
      <c r="C8038" s="5">
        <v>1.14599321885585</v>
      </c>
      <c r="D8038" s="5">
        <v>64079.5800589236</v>
      </c>
      <c r="E8038" s="2">
        <f t="shared" si="252"/>
        <v>0.468015934164064</v>
      </c>
      <c r="F8038" s="2">
        <f t="shared" si="253"/>
        <v>38316.1286825036</v>
      </c>
    </row>
    <row r="8039" spans="1:6">
      <c r="A8039" s="5">
        <v>0.610616785716278</v>
      </c>
      <c r="B8039" s="5">
        <v>19533.6445050676</v>
      </c>
      <c r="C8039" s="5">
        <v>1.01043304629134</v>
      </c>
      <c r="D8039" s="5">
        <v>55124.7819958727</v>
      </c>
      <c r="E8039" s="2">
        <f t="shared" si="252"/>
        <v>0.399816260575062</v>
      </c>
      <c r="F8039" s="2">
        <f t="shared" si="253"/>
        <v>35591.1374908051</v>
      </c>
    </row>
    <row r="8040" spans="1:6">
      <c r="A8040" s="5">
        <v>0.690910124922987</v>
      </c>
      <c r="B8040" s="5">
        <v>23814.8717156504</v>
      </c>
      <c r="C8040" s="5">
        <v>1.17715559747537</v>
      </c>
      <c r="D8040" s="5">
        <v>59584.482891591</v>
      </c>
      <c r="E8040" s="2">
        <f t="shared" si="252"/>
        <v>0.486245472552383</v>
      </c>
      <c r="F8040" s="2">
        <f t="shared" si="253"/>
        <v>35769.6111759406</v>
      </c>
    </row>
    <row r="8041" spans="1:6">
      <c r="A8041" s="5">
        <v>0.69986545062421</v>
      </c>
      <c r="B8041" s="5">
        <v>22089.6299833041</v>
      </c>
      <c r="C8041" s="5">
        <v>1.18868781596133</v>
      </c>
      <c r="D8041" s="5">
        <v>59187.9829752903</v>
      </c>
      <c r="E8041" s="2">
        <f t="shared" si="252"/>
        <v>0.48882236533712</v>
      </c>
      <c r="F8041" s="2">
        <f t="shared" si="253"/>
        <v>37098.3529919862</v>
      </c>
    </row>
    <row r="8042" spans="1:6">
      <c r="A8042" s="5">
        <v>0.66668128744</v>
      </c>
      <c r="B8042" s="5">
        <v>24585.4331280064</v>
      </c>
      <c r="C8042" s="5">
        <v>1.17325679753696</v>
      </c>
      <c r="D8042" s="5">
        <v>67530.4806866857</v>
      </c>
      <c r="E8042" s="2">
        <f t="shared" si="252"/>
        <v>0.50657551009696</v>
      </c>
      <c r="F8042" s="2">
        <f t="shared" si="253"/>
        <v>42945.0475586793</v>
      </c>
    </row>
    <row r="8043" spans="1:6">
      <c r="A8043" s="5">
        <v>0.719359353602421</v>
      </c>
      <c r="B8043" s="5">
        <v>19903.9553897444</v>
      </c>
      <c r="C8043" s="5">
        <v>1.26602789467804</v>
      </c>
      <c r="D8043" s="5">
        <v>56020.787791606</v>
      </c>
      <c r="E8043" s="2">
        <f t="shared" si="252"/>
        <v>0.546668541075619</v>
      </c>
      <c r="F8043" s="2">
        <f t="shared" si="253"/>
        <v>36116.8324018616</v>
      </c>
    </row>
    <row r="8044" spans="1:6">
      <c r="A8044" s="5">
        <v>0.710233656922655</v>
      </c>
      <c r="B8044" s="5">
        <v>22420.3026525194</v>
      </c>
      <c r="C8044" s="5">
        <v>1.23133689573821</v>
      </c>
      <c r="D8044" s="5">
        <v>57998.6208924501</v>
      </c>
      <c r="E8044" s="2">
        <f t="shared" si="252"/>
        <v>0.521103238815555</v>
      </c>
      <c r="F8044" s="2">
        <f t="shared" si="253"/>
        <v>35578.3182399307</v>
      </c>
    </row>
    <row r="8045" spans="1:6">
      <c r="A8045" s="5">
        <v>0.662921652972777</v>
      </c>
      <c r="B8045" s="5">
        <v>19834.584834191</v>
      </c>
      <c r="C8045" s="5">
        <v>1.15929139407729</v>
      </c>
      <c r="D8045" s="5">
        <v>56662.8155563947</v>
      </c>
      <c r="E8045" s="2">
        <f t="shared" si="252"/>
        <v>0.496369741104513</v>
      </c>
      <c r="F8045" s="2">
        <f t="shared" si="253"/>
        <v>36828.2307222037</v>
      </c>
    </row>
    <row r="8046" spans="1:6">
      <c r="A8046" s="5">
        <v>0.757459407351448</v>
      </c>
      <c r="B8046" s="5">
        <v>18402.7231446944</v>
      </c>
      <c r="C8046" s="5">
        <v>1.28783317259173</v>
      </c>
      <c r="D8046" s="5">
        <v>54702.8141231574</v>
      </c>
      <c r="E8046" s="2">
        <f t="shared" si="252"/>
        <v>0.530373765240282</v>
      </c>
      <c r="F8046" s="2">
        <f t="shared" si="253"/>
        <v>36300.090978463</v>
      </c>
    </row>
    <row r="8047" spans="1:6">
      <c r="A8047" s="5">
        <v>0.636832644207988</v>
      </c>
      <c r="B8047" s="5">
        <v>18906.2308557381</v>
      </c>
      <c r="C8047" s="5">
        <v>1.11621694872492</v>
      </c>
      <c r="D8047" s="5">
        <v>55410.4442832523</v>
      </c>
      <c r="E8047" s="2">
        <f t="shared" si="252"/>
        <v>0.479384304516932</v>
      </c>
      <c r="F8047" s="2">
        <f t="shared" si="253"/>
        <v>36504.2134275142</v>
      </c>
    </row>
    <row r="8048" spans="1:6">
      <c r="A8048" s="5">
        <v>0.728326854348884</v>
      </c>
      <c r="B8048" s="5">
        <v>22849.8459335977</v>
      </c>
      <c r="C8048" s="5">
        <v>1.22234286728967</v>
      </c>
      <c r="D8048" s="5">
        <v>61573.9238797179</v>
      </c>
      <c r="E8048" s="2">
        <f t="shared" si="252"/>
        <v>0.494016012940786</v>
      </c>
      <c r="F8048" s="2">
        <f t="shared" si="253"/>
        <v>38724.0779461202</v>
      </c>
    </row>
    <row r="8049" spans="1:6">
      <c r="A8049" s="5">
        <v>0.671230034784249</v>
      </c>
      <c r="B8049" s="5">
        <v>23686.9038924158</v>
      </c>
      <c r="C8049" s="5">
        <v>1.15107009342555</v>
      </c>
      <c r="D8049" s="5">
        <v>62750.7439043605</v>
      </c>
      <c r="E8049" s="2">
        <f t="shared" si="252"/>
        <v>0.479840058641301</v>
      </c>
      <c r="F8049" s="2">
        <f t="shared" si="253"/>
        <v>39063.8400119447</v>
      </c>
    </row>
    <row r="8050" spans="1:6">
      <c r="A8050" s="5">
        <v>0.669050159696277</v>
      </c>
      <c r="B8050" s="5">
        <v>16751.1441862005</v>
      </c>
      <c r="C8050" s="5">
        <v>1.15306889797032</v>
      </c>
      <c r="D8050" s="5">
        <v>53140.5611510079</v>
      </c>
      <c r="E8050" s="2">
        <f t="shared" si="252"/>
        <v>0.484018738274043</v>
      </c>
      <c r="F8050" s="2">
        <f t="shared" si="253"/>
        <v>36389.4169648074</v>
      </c>
    </row>
    <row r="8051" spans="1:6">
      <c r="A8051" s="5">
        <v>0.720099724357554</v>
      </c>
      <c r="B8051" s="5">
        <v>19265.5914537898</v>
      </c>
      <c r="C8051" s="5">
        <v>1.2478378859048</v>
      </c>
      <c r="D8051" s="5">
        <v>55876.7876104122</v>
      </c>
      <c r="E8051" s="2">
        <f t="shared" si="252"/>
        <v>0.527738161547246</v>
      </c>
      <c r="F8051" s="2">
        <f t="shared" si="253"/>
        <v>36611.1961566224</v>
      </c>
    </row>
    <row r="8052" spans="1:6">
      <c r="A8052" s="5">
        <v>0.679206355040379</v>
      </c>
      <c r="B8052" s="5">
        <v>20200.7260463758</v>
      </c>
      <c r="C8052" s="5">
        <v>1.17142522462163</v>
      </c>
      <c r="D8052" s="5">
        <v>56539.3976590328</v>
      </c>
      <c r="E8052" s="2">
        <f t="shared" si="252"/>
        <v>0.492218869581251</v>
      </c>
      <c r="F8052" s="2">
        <f t="shared" si="253"/>
        <v>36338.671612657</v>
      </c>
    </row>
    <row r="8053" spans="1:6">
      <c r="A8053" s="5">
        <v>0.745696631377462</v>
      </c>
      <c r="B8053" s="5">
        <v>14836.930294064</v>
      </c>
      <c r="C8053" s="5">
        <v>1.2887579610395</v>
      </c>
      <c r="D8053" s="5">
        <v>52075.3595672767</v>
      </c>
      <c r="E8053" s="2">
        <f t="shared" si="252"/>
        <v>0.543061329662038</v>
      </c>
      <c r="F8053" s="2">
        <f t="shared" si="253"/>
        <v>37238.4292732127</v>
      </c>
    </row>
    <row r="8054" spans="1:6">
      <c r="A8054" s="5">
        <v>0.718073184708393</v>
      </c>
      <c r="B8054" s="5">
        <v>17374.0800833862</v>
      </c>
      <c r="C8054" s="5">
        <v>1.26444124847149</v>
      </c>
      <c r="D8054" s="5">
        <v>54480.0932824048</v>
      </c>
      <c r="E8054" s="2">
        <f t="shared" si="252"/>
        <v>0.546368063763097</v>
      </c>
      <c r="F8054" s="2">
        <f t="shared" si="253"/>
        <v>37106.0131990186</v>
      </c>
    </row>
    <row r="8055" spans="1:6">
      <c r="A8055" s="5">
        <v>0.695216195426337</v>
      </c>
      <c r="B8055" s="5">
        <v>14573.5443985203</v>
      </c>
      <c r="C8055" s="5">
        <v>1.20350281114276</v>
      </c>
      <c r="D8055" s="5">
        <v>51119.3270132013</v>
      </c>
      <c r="E8055" s="2">
        <f t="shared" si="252"/>
        <v>0.508286615716423</v>
      </c>
      <c r="F8055" s="2">
        <f t="shared" si="253"/>
        <v>36545.782614681</v>
      </c>
    </row>
    <row r="8056" spans="1:6">
      <c r="A8056" s="5">
        <v>0.699934818566525</v>
      </c>
      <c r="B8056" s="5">
        <v>20499.1580125962</v>
      </c>
      <c r="C8056" s="5">
        <v>1.21204609780188</v>
      </c>
      <c r="D8056" s="5">
        <v>58319.9400751674</v>
      </c>
      <c r="E8056" s="2">
        <f t="shared" si="252"/>
        <v>0.512111279235355</v>
      </c>
      <c r="F8056" s="2">
        <f t="shared" si="253"/>
        <v>37820.7820625712</v>
      </c>
    </row>
    <row r="8057" spans="1:6">
      <c r="A8057" s="5">
        <v>0.739981627314426</v>
      </c>
      <c r="B8057" s="5">
        <v>16881.7388863013</v>
      </c>
      <c r="C8057" s="5">
        <v>1.26599509806694</v>
      </c>
      <c r="D8057" s="5">
        <v>53028.7891995233</v>
      </c>
      <c r="E8057" s="2">
        <f t="shared" si="252"/>
        <v>0.526013470752514</v>
      </c>
      <c r="F8057" s="2">
        <f t="shared" si="253"/>
        <v>36147.050313222</v>
      </c>
    </row>
    <row r="8058" spans="1:6">
      <c r="A8058" s="5">
        <v>0.708491593526563</v>
      </c>
      <c r="B8058" s="5">
        <v>22485.1472471978</v>
      </c>
      <c r="C8058" s="5">
        <v>1.21778121296963</v>
      </c>
      <c r="D8058" s="5">
        <v>59646.5849111652</v>
      </c>
      <c r="E8058" s="2">
        <f t="shared" si="252"/>
        <v>0.509289619443067</v>
      </c>
      <c r="F8058" s="2">
        <f t="shared" si="253"/>
        <v>37161.4376639674</v>
      </c>
    </row>
    <row r="8059" spans="1:6">
      <c r="A8059" s="5">
        <v>0.675788524083966</v>
      </c>
      <c r="B8059" s="5">
        <v>17946.8072748947</v>
      </c>
      <c r="C8059" s="5">
        <v>1.20344244227129</v>
      </c>
      <c r="D8059" s="5">
        <v>53808.6311135639</v>
      </c>
      <c r="E8059" s="2">
        <f t="shared" si="252"/>
        <v>0.527653918187324</v>
      </c>
      <c r="F8059" s="2">
        <f t="shared" si="253"/>
        <v>35861.8238386692</v>
      </c>
    </row>
    <row r="8060" spans="1:6">
      <c r="A8060" s="5">
        <v>0.74774004726098</v>
      </c>
      <c r="B8060" s="5">
        <v>16590.8638275004</v>
      </c>
      <c r="C8060" s="5">
        <v>1.30166879033979</v>
      </c>
      <c r="D8060" s="5">
        <v>50900.0466013236</v>
      </c>
      <c r="E8060" s="2">
        <f t="shared" si="252"/>
        <v>0.55392874307881</v>
      </c>
      <c r="F8060" s="2">
        <f t="shared" si="253"/>
        <v>34309.1827738232</v>
      </c>
    </row>
    <row r="8061" spans="1:6">
      <c r="A8061" s="5">
        <v>0.652382521105892</v>
      </c>
      <c r="B8061" s="5">
        <v>20786.270735551</v>
      </c>
      <c r="C8061" s="5">
        <v>1.13658258044951</v>
      </c>
      <c r="D8061" s="5">
        <v>59170.9165870897</v>
      </c>
      <c r="E8061" s="2">
        <f t="shared" si="252"/>
        <v>0.484200059343618</v>
      </c>
      <c r="F8061" s="2">
        <f t="shared" si="253"/>
        <v>38384.6458515387</v>
      </c>
    </row>
    <row r="8062" spans="1:6">
      <c r="A8062" s="5">
        <v>0.714658405095603</v>
      </c>
      <c r="B8062" s="5">
        <v>20733.3418695214</v>
      </c>
      <c r="C8062" s="5">
        <v>1.19515425643063</v>
      </c>
      <c r="D8062" s="5">
        <v>58223.2421992839</v>
      </c>
      <c r="E8062" s="2">
        <f t="shared" si="252"/>
        <v>0.480495851335027</v>
      </c>
      <c r="F8062" s="2">
        <f t="shared" si="253"/>
        <v>37489.9003297625</v>
      </c>
    </row>
    <row r="8063" spans="1:6">
      <c r="A8063" s="5">
        <v>0.710825375966414</v>
      </c>
      <c r="B8063" s="5">
        <v>14213.1529635462</v>
      </c>
      <c r="C8063" s="5">
        <v>1.24257607442766</v>
      </c>
      <c r="D8063" s="5">
        <v>49476.3868884477</v>
      </c>
      <c r="E8063" s="2">
        <f t="shared" si="252"/>
        <v>0.531750698461246</v>
      </c>
      <c r="F8063" s="2">
        <f t="shared" si="253"/>
        <v>35263.2339249015</v>
      </c>
    </row>
    <row r="8064" spans="1:6">
      <c r="A8064" s="5">
        <v>0.68104203383109</v>
      </c>
      <c r="B8064" s="5">
        <v>16020.879451824</v>
      </c>
      <c r="C8064" s="5">
        <v>1.15387269904324</v>
      </c>
      <c r="D8064" s="5">
        <v>51910.7308873946</v>
      </c>
      <c r="E8064" s="2">
        <f t="shared" si="252"/>
        <v>0.47283066521215</v>
      </c>
      <c r="F8064" s="2">
        <f t="shared" si="253"/>
        <v>35889.8514355706</v>
      </c>
    </row>
    <row r="8065" spans="1:6">
      <c r="A8065" s="5">
        <v>0.716826193163121</v>
      </c>
      <c r="B8065" s="5">
        <v>21318.7272528379</v>
      </c>
      <c r="C8065" s="5">
        <v>1.26734418964143</v>
      </c>
      <c r="D8065" s="5">
        <v>59374.7946063453</v>
      </c>
      <c r="E8065" s="2">
        <f t="shared" si="252"/>
        <v>0.550517996478309</v>
      </c>
      <c r="F8065" s="2">
        <f t="shared" si="253"/>
        <v>38056.0673535074</v>
      </c>
    </row>
    <row r="8066" spans="1:6">
      <c r="A8066" s="5">
        <v>0.709576937431901</v>
      </c>
      <c r="B8066" s="5">
        <v>14921.0004591202</v>
      </c>
      <c r="C8066" s="5">
        <v>1.22675875585077</v>
      </c>
      <c r="D8066" s="5">
        <v>49888.5838939701</v>
      </c>
      <c r="E8066" s="2">
        <f t="shared" si="252"/>
        <v>0.517181818418869</v>
      </c>
      <c r="F8066" s="2">
        <f t="shared" si="253"/>
        <v>34967.5834348499</v>
      </c>
    </row>
    <row r="8067" spans="1:6">
      <c r="A8067" s="5">
        <v>0.681899024821926</v>
      </c>
      <c r="B8067" s="5">
        <v>18301.4734267967</v>
      </c>
      <c r="C8067" s="5">
        <v>1.16563040361227</v>
      </c>
      <c r="D8067" s="5">
        <v>55740.7115496112</v>
      </c>
      <c r="E8067" s="2">
        <f t="shared" si="252"/>
        <v>0.483731378790344</v>
      </c>
      <c r="F8067" s="2">
        <f t="shared" si="253"/>
        <v>37439.2381228145</v>
      </c>
    </row>
    <row r="8068" spans="1:6">
      <c r="A8068" s="5">
        <v>0.665179398231983</v>
      </c>
      <c r="B8068" s="5">
        <v>19777.0927119482</v>
      </c>
      <c r="C8068" s="5">
        <v>1.14488310046601</v>
      </c>
      <c r="D8068" s="5">
        <v>57023.1491290843</v>
      </c>
      <c r="E8068" s="2">
        <f t="shared" ref="E8068:E8131" si="254">C8068-A8068</f>
        <v>0.479703702234027</v>
      </c>
      <c r="F8068" s="2">
        <f t="shared" ref="F8068:F8131" si="255">D8068-B8068</f>
        <v>37246.0564171361</v>
      </c>
    </row>
    <row r="8069" spans="1:6">
      <c r="A8069" s="5">
        <v>0.706166891663302</v>
      </c>
      <c r="B8069" s="5">
        <v>17888.0380112031</v>
      </c>
      <c r="C8069" s="5">
        <v>1.19628167584431</v>
      </c>
      <c r="D8069" s="5">
        <v>54504.5344698412</v>
      </c>
      <c r="E8069" s="2">
        <f t="shared" si="254"/>
        <v>0.490114784181008</v>
      </c>
      <c r="F8069" s="2">
        <f t="shared" si="255"/>
        <v>36616.4964586381</v>
      </c>
    </row>
    <row r="8070" spans="1:6">
      <c r="A8070" s="5">
        <v>0.727707287153588</v>
      </c>
      <c r="B8070" s="5">
        <v>19566.7019511675</v>
      </c>
      <c r="C8070" s="5">
        <v>1.28875281076196</v>
      </c>
      <c r="D8070" s="5">
        <v>55431.1515627536</v>
      </c>
      <c r="E8070" s="2">
        <f t="shared" si="254"/>
        <v>0.561045523608372</v>
      </c>
      <c r="F8070" s="2">
        <f t="shared" si="255"/>
        <v>35864.4496115861</v>
      </c>
    </row>
    <row r="8071" spans="1:6">
      <c r="A8071" s="5">
        <v>0.752889674152516</v>
      </c>
      <c r="B8071" s="5">
        <v>19197.5324839224</v>
      </c>
      <c r="C8071" s="5">
        <v>1.30686101809707</v>
      </c>
      <c r="D8071" s="5">
        <v>55308.9896460983</v>
      </c>
      <c r="E8071" s="2">
        <f t="shared" si="254"/>
        <v>0.553971343944554</v>
      </c>
      <c r="F8071" s="2">
        <f t="shared" si="255"/>
        <v>36111.4571621759</v>
      </c>
    </row>
    <row r="8072" spans="1:6">
      <c r="A8072" s="5">
        <v>0.682894778832451</v>
      </c>
      <c r="B8072" s="5">
        <v>22455.3720681986</v>
      </c>
      <c r="C8072" s="5">
        <v>1.1673282829564</v>
      </c>
      <c r="D8072" s="5">
        <v>58919.8877385603</v>
      </c>
      <c r="E8072" s="2">
        <f t="shared" si="254"/>
        <v>0.484433504123949</v>
      </c>
      <c r="F8072" s="2">
        <f t="shared" si="255"/>
        <v>36464.5156703617</v>
      </c>
    </row>
    <row r="8073" spans="1:6">
      <c r="A8073" s="5">
        <v>0.74178753856272</v>
      </c>
      <c r="B8073" s="5">
        <v>21295.9820444626</v>
      </c>
      <c r="C8073" s="5">
        <v>1.30391245546109</v>
      </c>
      <c r="D8073" s="5">
        <v>58180.0075652943</v>
      </c>
      <c r="E8073" s="2">
        <f t="shared" si="254"/>
        <v>0.56212491689837</v>
      </c>
      <c r="F8073" s="2">
        <f t="shared" si="255"/>
        <v>36884.0255208317</v>
      </c>
    </row>
    <row r="8074" spans="1:6">
      <c r="A8074" s="5">
        <v>0.671694711601601</v>
      </c>
      <c r="B8074" s="5">
        <v>25803.1362347226</v>
      </c>
      <c r="C8074" s="5">
        <v>1.15360200608695</v>
      </c>
      <c r="D8074" s="5">
        <v>63574.8603786124</v>
      </c>
      <c r="E8074" s="2">
        <f t="shared" si="254"/>
        <v>0.481907294485349</v>
      </c>
      <c r="F8074" s="2">
        <f t="shared" si="255"/>
        <v>37771.7241438898</v>
      </c>
    </row>
    <row r="8075" spans="1:6">
      <c r="A8075" s="5">
        <v>0.678547127468833</v>
      </c>
      <c r="B8075" s="5">
        <v>21966.4620096031</v>
      </c>
      <c r="C8075" s="5">
        <v>1.16742755838342</v>
      </c>
      <c r="D8075" s="5">
        <v>59309.5889197253</v>
      </c>
      <c r="E8075" s="2">
        <f t="shared" si="254"/>
        <v>0.488880430914587</v>
      </c>
      <c r="F8075" s="2">
        <f t="shared" si="255"/>
        <v>37343.1269101222</v>
      </c>
    </row>
    <row r="8076" spans="1:6">
      <c r="A8076" s="5">
        <v>0.709528212905308</v>
      </c>
      <c r="B8076" s="5">
        <v>20103.0270423029</v>
      </c>
      <c r="C8076" s="5">
        <v>1.2555964146434</v>
      </c>
      <c r="D8076" s="5">
        <v>58232.8745846379</v>
      </c>
      <c r="E8076" s="2">
        <f t="shared" si="254"/>
        <v>0.546068201738092</v>
      </c>
      <c r="F8076" s="2">
        <f t="shared" si="255"/>
        <v>38129.847542335</v>
      </c>
    </row>
    <row r="8077" spans="1:6">
      <c r="A8077" s="5">
        <v>0.713887079491588</v>
      </c>
      <c r="B8077" s="5">
        <v>21494.4945687635</v>
      </c>
      <c r="C8077" s="5">
        <v>1.21281459961695</v>
      </c>
      <c r="D8077" s="5">
        <v>58170.9542339788</v>
      </c>
      <c r="E8077" s="2">
        <f t="shared" si="254"/>
        <v>0.498927520125362</v>
      </c>
      <c r="F8077" s="2">
        <f t="shared" si="255"/>
        <v>36676.4596652153</v>
      </c>
    </row>
    <row r="8078" spans="1:6">
      <c r="A8078" s="5">
        <v>0.723445778810552</v>
      </c>
      <c r="B8078" s="5">
        <v>25699.5669615082</v>
      </c>
      <c r="C8078" s="5">
        <v>1.27535829139862</v>
      </c>
      <c r="D8078" s="5">
        <v>64619.0304925713</v>
      </c>
      <c r="E8078" s="2">
        <f t="shared" si="254"/>
        <v>0.551912512588068</v>
      </c>
      <c r="F8078" s="2">
        <f t="shared" si="255"/>
        <v>38919.4635310631</v>
      </c>
    </row>
    <row r="8079" spans="1:6">
      <c r="A8079" s="5">
        <v>0.721058949110854</v>
      </c>
      <c r="B8079" s="5">
        <v>19042.2446214071</v>
      </c>
      <c r="C8079" s="5">
        <v>1.2368203735694</v>
      </c>
      <c r="D8079" s="5">
        <v>55205.7534870855</v>
      </c>
      <c r="E8079" s="2">
        <f t="shared" si="254"/>
        <v>0.515761424458546</v>
      </c>
      <c r="F8079" s="2">
        <f t="shared" si="255"/>
        <v>36163.5088656784</v>
      </c>
    </row>
    <row r="8080" spans="1:6">
      <c r="A8080" s="5">
        <v>0.705318098646893</v>
      </c>
      <c r="B8080" s="5">
        <v>25263.775504418</v>
      </c>
      <c r="C8080" s="5">
        <v>1.23291931103335</v>
      </c>
      <c r="D8080" s="5">
        <v>66611.2362815863</v>
      </c>
      <c r="E8080" s="2">
        <f t="shared" si="254"/>
        <v>0.527601212386457</v>
      </c>
      <c r="F8080" s="2">
        <f t="shared" si="255"/>
        <v>41347.4607771683</v>
      </c>
    </row>
    <row r="8081" spans="1:6">
      <c r="A8081" s="5">
        <v>0.686403858845306</v>
      </c>
      <c r="B8081" s="5">
        <v>22034.6679245617</v>
      </c>
      <c r="C8081" s="5">
        <v>1.19327512936809</v>
      </c>
      <c r="D8081" s="5">
        <v>61259.3827021343</v>
      </c>
      <c r="E8081" s="2">
        <f t="shared" si="254"/>
        <v>0.506871270522784</v>
      </c>
      <c r="F8081" s="2">
        <f t="shared" si="255"/>
        <v>39224.7147775726</v>
      </c>
    </row>
    <row r="8082" spans="1:6">
      <c r="A8082" s="5">
        <v>0.734774404767073</v>
      </c>
      <c r="B8082" s="5">
        <v>18261.8665767734</v>
      </c>
      <c r="C8082" s="5">
        <v>1.30971123644891</v>
      </c>
      <c r="D8082" s="5">
        <v>56044.6924735588</v>
      </c>
      <c r="E8082" s="2">
        <f t="shared" si="254"/>
        <v>0.574936831681837</v>
      </c>
      <c r="F8082" s="2">
        <f t="shared" si="255"/>
        <v>37782.8258967854</v>
      </c>
    </row>
    <row r="8083" spans="1:6">
      <c r="A8083" s="5">
        <v>0.703767141775122</v>
      </c>
      <c r="B8083" s="5">
        <v>20630.1765157791</v>
      </c>
      <c r="C8083" s="5">
        <v>1.21196812060223</v>
      </c>
      <c r="D8083" s="5">
        <v>57375.8286283475</v>
      </c>
      <c r="E8083" s="2">
        <f t="shared" si="254"/>
        <v>0.508200978827108</v>
      </c>
      <c r="F8083" s="2">
        <f t="shared" si="255"/>
        <v>36745.6521125684</v>
      </c>
    </row>
    <row r="8084" spans="1:6">
      <c r="A8084" s="5">
        <v>0.745928723507594</v>
      </c>
      <c r="B8084" s="5">
        <v>19591.7587307596</v>
      </c>
      <c r="C8084" s="5">
        <v>1.2599566982569</v>
      </c>
      <c r="D8084" s="5">
        <v>53848.1019689233</v>
      </c>
      <c r="E8084" s="2">
        <f t="shared" si="254"/>
        <v>0.514027974749306</v>
      </c>
      <c r="F8084" s="2">
        <f t="shared" si="255"/>
        <v>34256.3432381637</v>
      </c>
    </row>
    <row r="8085" spans="1:6">
      <c r="A8085" s="5">
        <v>0.678282312717935</v>
      </c>
      <c r="B8085" s="5">
        <v>16936.6985856264</v>
      </c>
      <c r="C8085" s="5">
        <v>1.21431649008824</v>
      </c>
      <c r="D8085" s="5">
        <v>54036.9950327962</v>
      </c>
      <c r="E8085" s="2">
        <f t="shared" si="254"/>
        <v>0.536034177370305</v>
      </c>
      <c r="F8085" s="2">
        <f t="shared" si="255"/>
        <v>37100.2964471698</v>
      </c>
    </row>
    <row r="8086" spans="1:6">
      <c r="A8086" s="5">
        <v>0.737865679044674</v>
      </c>
      <c r="B8086" s="5">
        <v>16344.2696898562</v>
      </c>
      <c r="C8086" s="5">
        <v>1.29266537526941</v>
      </c>
      <c r="D8086" s="5">
        <v>51736.2269905017</v>
      </c>
      <c r="E8086" s="2">
        <f t="shared" si="254"/>
        <v>0.554799696224736</v>
      </c>
      <c r="F8086" s="2">
        <f t="shared" si="255"/>
        <v>35391.9573006455</v>
      </c>
    </row>
    <row r="8087" spans="1:6">
      <c r="A8087" s="5">
        <v>0.685250603050946</v>
      </c>
      <c r="B8087" s="5">
        <v>13982.5437748128</v>
      </c>
      <c r="C8087" s="5">
        <v>1.20705724749325</v>
      </c>
      <c r="D8087" s="5">
        <v>48785.0276089834</v>
      </c>
      <c r="E8087" s="2">
        <f t="shared" si="254"/>
        <v>0.521806644442304</v>
      </c>
      <c r="F8087" s="2">
        <f t="shared" si="255"/>
        <v>34802.4838341706</v>
      </c>
    </row>
    <row r="8088" spans="1:6">
      <c r="A8088" s="5">
        <v>0.669502978945774</v>
      </c>
      <c r="B8088" s="5">
        <v>19134.3735777758</v>
      </c>
      <c r="C8088" s="5">
        <v>1.10766273054349</v>
      </c>
      <c r="D8088" s="5">
        <v>57066.7639975798</v>
      </c>
      <c r="E8088" s="2">
        <f t="shared" si="254"/>
        <v>0.438159751597716</v>
      </c>
      <c r="F8088" s="2">
        <f t="shared" si="255"/>
        <v>37932.390419804</v>
      </c>
    </row>
    <row r="8089" spans="1:6">
      <c r="A8089" s="5">
        <v>0.731160082913415</v>
      </c>
      <c r="B8089" s="5">
        <v>27027.6261231723</v>
      </c>
      <c r="C8089" s="5">
        <v>1.29817892013647</v>
      </c>
      <c r="D8089" s="5">
        <v>69975.5207685816</v>
      </c>
      <c r="E8089" s="2">
        <f t="shared" si="254"/>
        <v>0.567018837223055</v>
      </c>
      <c r="F8089" s="2">
        <f t="shared" si="255"/>
        <v>42947.8946454093</v>
      </c>
    </row>
    <row r="8090" spans="1:6">
      <c r="A8090" s="5">
        <v>0.660948848121032</v>
      </c>
      <c r="B8090" s="5">
        <v>18188.338297557</v>
      </c>
      <c r="C8090" s="5">
        <v>1.12503978014308</v>
      </c>
      <c r="D8090" s="5">
        <v>53912.6536357174</v>
      </c>
      <c r="E8090" s="2">
        <f t="shared" si="254"/>
        <v>0.464090932022048</v>
      </c>
      <c r="F8090" s="2">
        <f t="shared" si="255"/>
        <v>35724.3153381604</v>
      </c>
    </row>
    <row r="8091" spans="1:6">
      <c r="A8091" s="5">
        <v>0.726225048084735</v>
      </c>
      <c r="B8091" s="5">
        <v>23661.8806067196</v>
      </c>
      <c r="C8091" s="5">
        <v>1.28484320504051</v>
      </c>
      <c r="D8091" s="5">
        <v>59032.0362120841</v>
      </c>
      <c r="E8091" s="2">
        <f t="shared" si="254"/>
        <v>0.558618156955775</v>
      </c>
      <c r="F8091" s="2">
        <f t="shared" si="255"/>
        <v>35370.1556053645</v>
      </c>
    </row>
    <row r="8092" spans="1:6">
      <c r="A8092" s="5">
        <v>0.666505143265544</v>
      </c>
      <c r="B8092" s="5">
        <v>21216.2060444241</v>
      </c>
      <c r="C8092" s="5">
        <v>1.1310034964624</v>
      </c>
      <c r="D8092" s="5">
        <v>57019.1031549618</v>
      </c>
      <c r="E8092" s="2">
        <f t="shared" si="254"/>
        <v>0.464498353196856</v>
      </c>
      <c r="F8092" s="2">
        <f t="shared" si="255"/>
        <v>35802.8971105377</v>
      </c>
    </row>
    <row r="8093" spans="1:6">
      <c r="A8093" s="5">
        <v>0.723661876635789</v>
      </c>
      <c r="B8093" s="5">
        <v>18497.9492720412</v>
      </c>
      <c r="C8093" s="5">
        <v>1.27381414787975</v>
      </c>
      <c r="D8093" s="5">
        <v>56516.3756295481</v>
      </c>
      <c r="E8093" s="2">
        <f t="shared" si="254"/>
        <v>0.550152271243961</v>
      </c>
      <c r="F8093" s="2">
        <f t="shared" si="255"/>
        <v>38018.4263575069</v>
      </c>
    </row>
    <row r="8094" spans="1:6">
      <c r="A8094" s="5">
        <v>0.673520631671079</v>
      </c>
      <c r="B8094" s="5">
        <v>17007.9475246882</v>
      </c>
      <c r="C8094" s="5">
        <v>1.1663127811201</v>
      </c>
      <c r="D8094" s="5">
        <v>53873.0630880726</v>
      </c>
      <c r="E8094" s="2">
        <f t="shared" si="254"/>
        <v>0.492792149449021</v>
      </c>
      <c r="F8094" s="2">
        <f t="shared" si="255"/>
        <v>36865.1155633844</v>
      </c>
    </row>
    <row r="8095" spans="1:6">
      <c r="A8095" s="5">
        <v>0.652079088512613</v>
      </c>
      <c r="B8095" s="5">
        <v>16883.9513924399</v>
      </c>
      <c r="C8095" s="5">
        <v>1.10331280114815</v>
      </c>
      <c r="D8095" s="5">
        <v>51758.0202334816</v>
      </c>
      <c r="E8095" s="2">
        <f t="shared" si="254"/>
        <v>0.451233712635537</v>
      </c>
      <c r="F8095" s="2">
        <f t="shared" si="255"/>
        <v>34874.0688410417</v>
      </c>
    </row>
    <row r="8096" spans="1:6">
      <c r="A8096" s="5">
        <v>0.719398313106038</v>
      </c>
      <c r="B8096" s="5">
        <v>16714.8849275323</v>
      </c>
      <c r="C8096" s="5">
        <v>1.22576007658318</v>
      </c>
      <c r="D8096" s="5">
        <v>52868.288012262</v>
      </c>
      <c r="E8096" s="2">
        <f t="shared" si="254"/>
        <v>0.506361763477142</v>
      </c>
      <c r="F8096" s="2">
        <f t="shared" si="255"/>
        <v>36153.4030847297</v>
      </c>
    </row>
    <row r="8097" spans="1:6">
      <c r="A8097" s="5">
        <v>0.740440146909963</v>
      </c>
      <c r="B8097" s="5">
        <v>19093.9127846945</v>
      </c>
      <c r="C8097" s="5">
        <v>1.30375631092313</v>
      </c>
      <c r="D8097" s="5">
        <v>56274.7916686681</v>
      </c>
      <c r="E8097" s="2">
        <f t="shared" si="254"/>
        <v>0.563316164013167</v>
      </c>
      <c r="F8097" s="2">
        <f t="shared" si="255"/>
        <v>37180.8788839736</v>
      </c>
    </row>
    <row r="8098" spans="1:6">
      <c r="A8098" s="5">
        <v>0.737300087272583</v>
      </c>
      <c r="B8098" s="5">
        <v>18768.7408290773</v>
      </c>
      <c r="C8098" s="5">
        <v>1.28619439489984</v>
      </c>
      <c r="D8098" s="5">
        <v>56338.8826619063</v>
      </c>
      <c r="E8098" s="2">
        <f t="shared" si="254"/>
        <v>0.548894307627257</v>
      </c>
      <c r="F8098" s="2">
        <f t="shared" si="255"/>
        <v>37570.141832829</v>
      </c>
    </row>
    <row r="8099" spans="1:6">
      <c r="A8099" s="5">
        <v>0.705417387829828</v>
      </c>
      <c r="B8099" s="5">
        <v>14565.654342913</v>
      </c>
      <c r="C8099" s="5">
        <v>1.23448457862649</v>
      </c>
      <c r="D8099" s="5">
        <v>50153.609167457</v>
      </c>
      <c r="E8099" s="2">
        <f t="shared" si="254"/>
        <v>0.529067190796662</v>
      </c>
      <c r="F8099" s="2">
        <f t="shared" si="255"/>
        <v>35587.954824544</v>
      </c>
    </row>
    <row r="8100" spans="1:6">
      <c r="A8100" s="5">
        <v>0.679871345924857</v>
      </c>
      <c r="B8100" s="5">
        <v>21725.8613537919</v>
      </c>
      <c r="C8100" s="5">
        <v>1.18967933461631</v>
      </c>
      <c r="D8100" s="5">
        <v>59328.5456137515</v>
      </c>
      <c r="E8100" s="2">
        <f t="shared" si="254"/>
        <v>0.509807988691453</v>
      </c>
      <c r="F8100" s="2">
        <f t="shared" si="255"/>
        <v>37602.6842599596</v>
      </c>
    </row>
    <row r="8101" spans="1:6">
      <c r="A8101" s="5">
        <v>0.73587175233859</v>
      </c>
      <c r="B8101" s="5">
        <v>21034.3430388856</v>
      </c>
      <c r="C8101" s="5">
        <v>1.2740380447127</v>
      </c>
      <c r="D8101" s="5">
        <v>56085.9582181978</v>
      </c>
      <c r="E8101" s="2">
        <f t="shared" si="254"/>
        <v>0.53816629237411</v>
      </c>
      <c r="F8101" s="2">
        <f t="shared" si="255"/>
        <v>35051.6151793122</v>
      </c>
    </row>
    <row r="8102" spans="1:6">
      <c r="A8102" s="5">
        <v>0.719442663231175</v>
      </c>
      <c r="B8102" s="5">
        <v>17573.6055458397</v>
      </c>
      <c r="C8102" s="5">
        <v>1.24248331212857</v>
      </c>
      <c r="D8102" s="5">
        <v>54314.2026345758</v>
      </c>
      <c r="E8102" s="2">
        <f t="shared" si="254"/>
        <v>0.523040648897395</v>
      </c>
      <c r="F8102" s="2">
        <f t="shared" si="255"/>
        <v>36740.5970887361</v>
      </c>
    </row>
    <row r="8103" spans="1:6">
      <c r="A8103" s="5">
        <v>0.694488562150507</v>
      </c>
      <c r="B8103" s="5">
        <v>17508.5238603097</v>
      </c>
      <c r="C8103" s="5">
        <v>1.1964978653102</v>
      </c>
      <c r="D8103" s="5">
        <v>52921.1639459564</v>
      </c>
      <c r="E8103" s="2">
        <f t="shared" si="254"/>
        <v>0.502009303159693</v>
      </c>
      <c r="F8103" s="2">
        <f t="shared" si="255"/>
        <v>35412.6400856467</v>
      </c>
    </row>
    <row r="8104" spans="1:6">
      <c r="A8104" s="5">
        <v>0.695499185189306</v>
      </c>
      <c r="B8104" s="5">
        <v>17788.8150645997</v>
      </c>
      <c r="C8104" s="5">
        <v>1.19836222897509</v>
      </c>
      <c r="D8104" s="5">
        <v>56417.4531635182</v>
      </c>
      <c r="E8104" s="2">
        <f t="shared" si="254"/>
        <v>0.502863043785784</v>
      </c>
      <c r="F8104" s="2">
        <f t="shared" si="255"/>
        <v>38628.6380989185</v>
      </c>
    </row>
    <row r="8105" spans="1:6">
      <c r="A8105" s="5">
        <v>0.722495181685582</v>
      </c>
      <c r="B8105" s="5">
        <v>18953.5736470843</v>
      </c>
      <c r="C8105" s="5">
        <v>1.23253099955147</v>
      </c>
      <c r="D8105" s="5">
        <v>54964.8621506654</v>
      </c>
      <c r="E8105" s="2">
        <f t="shared" si="254"/>
        <v>0.510035817865888</v>
      </c>
      <c r="F8105" s="2">
        <f t="shared" si="255"/>
        <v>36011.2885035811</v>
      </c>
    </row>
    <row r="8106" spans="1:6">
      <c r="A8106" s="5">
        <v>0.665432730145224</v>
      </c>
      <c r="B8106" s="5">
        <v>17266.8736039784</v>
      </c>
      <c r="C8106" s="5">
        <v>1.15987621504819</v>
      </c>
      <c r="D8106" s="5">
        <v>53500.1928905267</v>
      </c>
      <c r="E8106" s="2">
        <f t="shared" si="254"/>
        <v>0.494443484902966</v>
      </c>
      <c r="F8106" s="2">
        <f t="shared" si="255"/>
        <v>36233.3192865483</v>
      </c>
    </row>
    <row r="8107" spans="1:6">
      <c r="A8107" s="5">
        <v>0.744028283793628</v>
      </c>
      <c r="B8107" s="5">
        <v>19972.393665863</v>
      </c>
      <c r="C8107" s="5">
        <v>1.2798941685184</v>
      </c>
      <c r="D8107" s="5">
        <v>56228.8852896873</v>
      </c>
      <c r="E8107" s="2">
        <f t="shared" si="254"/>
        <v>0.535865884724772</v>
      </c>
      <c r="F8107" s="2">
        <f t="shared" si="255"/>
        <v>36256.4916238243</v>
      </c>
    </row>
    <row r="8108" spans="1:6">
      <c r="A8108" s="5">
        <v>0.678587555139875</v>
      </c>
      <c r="B8108" s="5">
        <v>18261.4928943885</v>
      </c>
      <c r="C8108" s="5">
        <v>1.17027794486922</v>
      </c>
      <c r="D8108" s="5">
        <v>52991.2412321568</v>
      </c>
      <c r="E8108" s="2">
        <f t="shared" si="254"/>
        <v>0.491690389729345</v>
      </c>
      <c r="F8108" s="2">
        <f t="shared" si="255"/>
        <v>34729.7483377683</v>
      </c>
    </row>
    <row r="8109" spans="1:6">
      <c r="A8109" s="5">
        <v>0.688624497296389</v>
      </c>
      <c r="B8109" s="5">
        <v>20086.5192673922</v>
      </c>
      <c r="C8109" s="5">
        <v>1.16020811207935</v>
      </c>
      <c r="D8109" s="5">
        <v>55576.6463785986</v>
      </c>
      <c r="E8109" s="2">
        <f t="shared" si="254"/>
        <v>0.471583614782961</v>
      </c>
      <c r="F8109" s="2">
        <f t="shared" si="255"/>
        <v>35490.1271112064</v>
      </c>
    </row>
    <row r="8110" spans="1:6">
      <c r="A8110" s="5">
        <v>0.735288539850054</v>
      </c>
      <c r="B8110" s="5">
        <v>21603.4510178294</v>
      </c>
      <c r="C8110" s="5">
        <v>1.27834470122466</v>
      </c>
      <c r="D8110" s="5">
        <v>57703.3651483695</v>
      </c>
      <c r="E8110" s="2">
        <f t="shared" si="254"/>
        <v>0.543056161374606</v>
      </c>
      <c r="F8110" s="2">
        <f t="shared" si="255"/>
        <v>36099.9141305401</v>
      </c>
    </row>
    <row r="8111" spans="1:6">
      <c r="A8111" s="5">
        <v>0.708043375633685</v>
      </c>
      <c r="B8111" s="5">
        <v>19846.02829138</v>
      </c>
      <c r="C8111" s="5">
        <v>1.21360249961067</v>
      </c>
      <c r="D8111" s="5">
        <v>57735.9276881473</v>
      </c>
      <c r="E8111" s="2">
        <f t="shared" si="254"/>
        <v>0.505559123976985</v>
      </c>
      <c r="F8111" s="2">
        <f t="shared" si="255"/>
        <v>37889.8993967673</v>
      </c>
    </row>
    <row r="8112" spans="1:6">
      <c r="A8112" s="5">
        <v>0.677111996641642</v>
      </c>
      <c r="B8112" s="5">
        <v>18387.3712175114</v>
      </c>
      <c r="C8112" s="5">
        <v>1.19792183602447</v>
      </c>
      <c r="D8112" s="5">
        <v>56156.2519944817</v>
      </c>
      <c r="E8112" s="2">
        <f t="shared" si="254"/>
        <v>0.520809839382828</v>
      </c>
      <c r="F8112" s="2">
        <f t="shared" si="255"/>
        <v>37768.8807769703</v>
      </c>
    </row>
    <row r="8113" spans="1:6">
      <c r="A8113" s="5">
        <v>0.687947847250769</v>
      </c>
      <c r="B8113" s="5">
        <v>17073.1212896783</v>
      </c>
      <c r="C8113" s="5">
        <v>1.17109318635147</v>
      </c>
      <c r="D8113" s="5">
        <v>54367.2666066343</v>
      </c>
      <c r="E8113" s="2">
        <f t="shared" si="254"/>
        <v>0.483145339100701</v>
      </c>
      <c r="F8113" s="2">
        <f t="shared" si="255"/>
        <v>37294.145316956</v>
      </c>
    </row>
    <row r="8114" spans="1:6">
      <c r="A8114" s="5">
        <v>0.702020855890511</v>
      </c>
      <c r="B8114" s="5">
        <v>18070.8806644572</v>
      </c>
      <c r="C8114" s="5">
        <v>1.22435790825196</v>
      </c>
      <c r="D8114" s="5">
        <v>55114.6062831461</v>
      </c>
      <c r="E8114" s="2">
        <f t="shared" si="254"/>
        <v>0.522337052361449</v>
      </c>
      <c r="F8114" s="2">
        <f t="shared" si="255"/>
        <v>37043.7256186889</v>
      </c>
    </row>
    <row r="8115" spans="1:6">
      <c r="A8115" s="5">
        <v>0.667947800689251</v>
      </c>
      <c r="B8115" s="5">
        <v>17482.5520107087</v>
      </c>
      <c r="C8115" s="5">
        <v>1.14509265366297</v>
      </c>
      <c r="D8115" s="5">
        <v>53702.8135411973</v>
      </c>
      <c r="E8115" s="2">
        <f t="shared" si="254"/>
        <v>0.477144852973719</v>
      </c>
      <c r="F8115" s="2">
        <f t="shared" si="255"/>
        <v>36220.2615304886</v>
      </c>
    </row>
    <row r="8116" spans="1:6">
      <c r="A8116" s="5">
        <v>0.64254789250367</v>
      </c>
      <c r="B8116" s="5">
        <v>17400.5101576895</v>
      </c>
      <c r="C8116" s="5">
        <v>1.13377064677447</v>
      </c>
      <c r="D8116" s="5">
        <v>54344.4341150395</v>
      </c>
      <c r="E8116" s="2">
        <f t="shared" si="254"/>
        <v>0.4912227542708</v>
      </c>
      <c r="F8116" s="2">
        <f t="shared" si="255"/>
        <v>36943.92395735</v>
      </c>
    </row>
    <row r="8117" spans="1:6">
      <c r="A8117" s="5">
        <v>0.733901250060598</v>
      </c>
      <c r="B8117" s="5">
        <v>18293.9914025435</v>
      </c>
      <c r="C8117" s="5">
        <v>1.29407643327309</v>
      </c>
      <c r="D8117" s="5">
        <v>55186.7827221042</v>
      </c>
      <c r="E8117" s="2">
        <f t="shared" si="254"/>
        <v>0.560175183212492</v>
      </c>
      <c r="F8117" s="2">
        <f t="shared" si="255"/>
        <v>36892.7913195607</v>
      </c>
    </row>
    <row r="8118" spans="1:6">
      <c r="A8118" s="5">
        <v>0.713042234442319</v>
      </c>
      <c r="B8118" s="5">
        <v>18913.2204218853</v>
      </c>
      <c r="C8118" s="5">
        <v>1.24036634641188</v>
      </c>
      <c r="D8118" s="5">
        <v>55806.9082757963</v>
      </c>
      <c r="E8118" s="2">
        <f t="shared" si="254"/>
        <v>0.527324111969561</v>
      </c>
      <c r="F8118" s="2">
        <f t="shared" si="255"/>
        <v>36893.687853911</v>
      </c>
    </row>
    <row r="8119" spans="1:6">
      <c r="A8119" s="5">
        <v>0.711626415518593</v>
      </c>
      <c r="B8119" s="5">
        <v>17909.9933746017</v>
      </c>
      <c r="C8119" s="5">
        <v>1.22753458046955</v>
      </c>
      <c r="D8119" s="5">
        <v>54850.915439383</v>
      </c>
      <c r="E8119" s="2">
        <f t="shared" si="254"/>
        <v>0.515908164950957</v>
      </c>
      <c r="F8119" s="2">
        <f t="shared" si="255"/>
        <v>36940.9220647813</v>
      </c>
    </row>
    <row r="8120" spans="1:6">
      <c r="A8120" s="5">
        <v>0.672662550780802</v>
      </c>
      <c r="B8120" s="5">
        <v>17611.3452540871</v>
      </c>
      <c r="C8120" s="5">
        <v>1.14113815481202</v>
      </c>
      <c r="D8120" s="5">
        <v>54092.5744375025</v>
      </c>
      <c r="E8120" s="2">
        <f t="shared" si="254"/>
        <v>0.468475604031218</v>
      </c>
      <c r="F8120" s="2">
        <f t="shared" si="255"/>
        <v>36481.2291834154</v>
      </c>
    </row>
    <row r="8121" spans="1:6">
      <c r="A8121" s="5">
        <v>0.785961901725913</v>
      </c>
      <c r="B8121" s="5">
        <v>21406.258374301</v>
      </c>
      <c r="C8121" s="5">
        <v>1.39691655410944</v>
      </c>
      <c r="D8121" s="5">
        <v>63834.7202833075</v>
      </c>
      <c r="E8121" s="2">
        <f t="shared" si="254"/>
        <v>0.610954652383527</v>
      </c>
      <c r="F8121" s="2">
        <f t="shared" si="255"/>
        <v>42428.4619090065</v>
      </c>
    </row>
    <row r="8122" spans="1:6">
      <c r="A8122" s="5">
        <v>0.720581804602515</v>
      </c>
      <c r="B8122" s="5">
        <v>17340.4479443584</v>
      </c>
      <c r="C8122" s="5">
        <v>1.26548022127477</v>
      </c>
      <c r="D8122" s="5">
        <v>53849.9399838302</v>
      </c>
      <c r="E8122" s="2">
        <f t="shared" si="254"/>
        <v>0.544898416672255</v>
      </c>
      <c r="F8122" s="2">
        <f t="shared" si="255"/>
        <v>36509.4920394718</v>
      </c>
    </row>
    <row r="8123" spans="1:6">
      <c r="A8123" s="5">
        <v>0.682361664943071</v>
      </c>
      <c r="B8123" s="5">
        <v>18334.4787822435</v>
      </c>
      <c r="C8123" s="5">
        <v>1.15927671930024</v>
      </c>
      <c r="D8123" s="5">
        <v>55876.4673343289</v>
      </c>
      <c r="E8123" s="2">
        <f t="shared" si="254"/>
        <v>0.476915054357169</v>
      </c>
      <c r="F8123" s="2">
        <f t="shared" si="255"/>
        <v>37541.9885520854</v>
      </c>
    </row>
    <row r="8124" spans="1:6">
      <c r="A8124" s="5">
        <v>0.737687009520294</v>
      </c>
      <c r="B8124" s="5">
        <v>18725.2819081378</v>
      </c>
      <c r="C8124" s="5">
        <v>1.25309998531841</v>
      </c>
      <c r="D8124" s="5">
        <v>56448.2068887382</v>
      </c>
      <c r="E8124" s="2">
        <f t="shared" si="254"/>
        <v>0.515412975798116</v>
      </c>
      <c r="F8124" s="2">
        <f t="shared" si="255"/>
        <v>37722.9249806004</v>
      </c>
    </row>
    <row r="8125" spans="1:6">
      <c r="A8125" s="5">
        <v>0.734115012418546</v>
      </c>
      <c r="B8125" s="5">
        <v>22106.9269978487</v>
      </c>
      <c r="C8125" s="5">
        <v>1.26237818202109</v>
      </c>
      <c r="D8125" s="5">
        <v>58985.5924997732</v>
      </c>
      <c r="E8125" s="2">
        <f t="shared" si="254"/>
        <v>0.528263169602544</v>
      </c>
      <c r="F8125" s="2">
        <f t="shared" si="255"/>
        <v>36878.6655019245</v>
      </c>
    </row>
    <row r="8126" spans="1:6">
      <c r="A8126" s="5">
        <v>0.714017441464621</v>
      </c>
      <c r="B8126" s="5">
        <v>18033.0509796593</v>
      </c>
      <c r="C8126" s="5">
        <v>1.23409778003202</v>
      </c>
      <c r="D8126" s="5">
        <v>54688.6040153756</v>
      </c>
      <c r="E8126" s="2">
        <f t="shared" si="254"/>
        <v>0.520080338567399</v>
      </c>
      <c r="F8126" s="2">
        <f t="shared" si="255"/>
        <v>36655.5530357163</v>
      </c>
    </row>
    <row r="8127" spans="1:6">
      <c r="A8127" s="5">
        <v>0.661458444214416</v>
      </c>
      <c r="B8127" s="5">
        <v>20275.8306662088</v>
      </c>
      <c r="C8127" s="5">
        <v>1.12250998771383</v>
      </c>
      <c r="D8127" s="5">
        <v>55131.2194767817</v>
      </c>
      <c r="E8127" s="2">
        <f t="shared" si="254"/>
        <v>0.461051543499414</v>
      </c>
      <c r="F8127" s="2">
        <f t="shared" si="255"/>
        <v>34855.3888105729</v>
      </c>
    </row>
    <row r="8128" spans="1:6">
      <c r="A8128" s="5">
        <v>0.704892106397688</v>
      </c>
      <c r="B8128" s="5">
        <v>16069.4254176097</v>
      </c>
      <c r="C8128" s="5">
        <v>1.22224215542743</v>
      </c>
      <c r="D8128" s="5">
        <v>52094.5484456133</v>
      </c>
      <c r="E8128" s="2">
        <f t="shared" si="254"/>
        <v>0.517350049029742</v>
      </c>
      <c r="F8128" s="2">
        <f t="shared" si="255"/>
        <v>36025.1230280036</v>
      </c>
    </row>
    <row r="8129" spans="1:6">
      <c r="A8129" s="5">
        <v>0.634361853344255</v>
      </c>
      <c r="B8129" s="5">
        <v>20900.6257150068</v>
      </c>
      <c r="C8129" s="5">
        <v>1.09007180344422</v>
      </c>
      <c r="D8129" s="5">
        <v>61164.925664564</v>
      </c>
      <c r="E8129" s="2">
        <f t="shared" si="254"/>
        <v>0.455709950099965</v>
      </c>
      <c r="F8129" s="2">
        <f t="shared" si="255"/>
        <v>40264.2999495572</v>
      </c>
    </row>
    <row r="8130" spans="1:6">
      <c r="A8130" s="5">
        <v>0.686520552388795</v>
      </c>
      <c r="B8130" s="5">
        <v>22486.2733607027</v>
      </c>
      <c r="C8130" s="5">
        <v>1.20335175384056</v>
      </c>
      <c r="D8130" s="5">
        <v>60098.6613612317</v>
      </c>
      <c r="E8130" s="2">
        <f t="shared" si="254"/>
        <v>0.516831201451765</v>
      </c>
      <c r="F8130" s="2">
        <f t="shared" si="255"/>
        <v>37612.388000529</v>
      </c>
    </row>
    <row r="8131" spans="1:6">
      <c r="A8131" s="5">
        <v>0.722522103362185</v>
      </c>
      <c r="B8131" s="5">
        <v>18845.1379588206</v>
      </c>
      <c r="C8131" s="5">
        <v>1.24793477780956</v>
      </c>
      <c r="D8131" s="5">
        <v>55570.8570504649</v>
      </c>
      <c r="E8131" s="2">
        <f t="shared" si="254"/>
        <v>0.525412674447375</v>
      </c>
      <c r="F8131" s="2">
        <f t="shared" si="255"/>
        <v>36725.7190916443</v>
      </c>
    </row>
    <row r="8132" spans="1:6">
      <c r="A8132" s="5">
        <v>0.70841587840629</v>
      </c>
      <c r="B8132" s="5">
        <v>21710.5852176307</v>
      </c>
      <c r="C8132" s="5">
        <v>1.20833077171888</v>
      </c>
      <c r="D8132" s="5">
        <v>60295.6465408067</v>
      </c>
      <c r="E8132" s="2">
        <f t="shared" ref="E8132:E8195" si="256">C8132-A8132</f>
        <v>0.49991489331259</v>
      </c>
      <c r="F8132" s="2">
        <f t="shared" ref="F8132:F8195" si="257">D8132-B8132</f>
        <v>38585.061323176</v>
      </c>
    </row>
    <row r="8133" spans="1:6">
      <c r="A8133" s="5">
        <v>0.698183862017522</v>
      </c>
      <c r="B8133" s="5">
        <v>22827.8329570739</v>
      </c>
      <c r="C8133" s="5">
        <v>1.2088315247978</v>
      </c>
      <c r="D8133" s="5">
        <v>61561.5672190347</v>
      </c>
      <c r="E8133" s="2">
        <f t="shared" si="256"/>
        <v>0.510647662780278</v>
      </c>
      <c r="F8133" s="2">
        <f t="shared" si="257"/>
        <v>38733.7342619608</v>
      </c>
    </row>
    <row r="8134" spans="1:6">
      <c r="A8134" s="5">
        <v>0.715993475315649</v>
      </c>
      <c r="B8134" s="5">
        <v>23652.7541782447</v>
      </c>
      <c r="C8134" s="5">
        <v>1.26119741857875</v>
      </c>
      <c r="D8134" s="5">
        <v>61194.9061046606</v>
      </c>
      <c r="E8134" s="2">
        <f t="shared" si="256"/>
        <v>0.545203943263101</v>
      </c>
      <c r="F8134" s="2">
        <f t="shared" si="257"/>
        <v>37542.1519264159</v>
      </c>
    </row>
    <row r="8135" spans="1:6">
      <c r="A8135" s="5">
        <v>0.707143352771541</v>
      </c>
      <c r="B8135" s="5">
        <v>17509.933558531</v>
      </c>
      <c r="C8135" s="5">
        <v>1.21000243283049</v>
      </c>
      <c r="D8135" s="5">
        <v>52856.9332391944</v>
      </c>
      <c r="E8135" s="2">
        <f t="shared" si="256"/>
        <v>0.502859080058949</v>
      </c>
      <c r="F8135" s="2">
        <f t="shared" si="257"/>
        <v>35346.9996806634</v>
      </c>
    </row>
    <row r="8136" spans="1:6">
      <c r="A8136" s="5">
        <v>0.697041869075837</v>
      </c>
      <c r="B8136" s="5">
        <v>22671.7282517901</v>
      </c>
      <c r="C8136" s="5">
        <v>1.20065068466032</v>
      </c>
      <c r="D8136" s="5">
        <v>57365.7120517043</v>
      </c>
      <c r="E8136" s="2">
        <f t="shared" si="256"/>
        <v>0.503608815584483</v>
      </c>
      <c r="F8136" s="2">
        <f t="shared" si="257"/>
        <v>34693.9837999142</v>
      </c>
    </row>
    <row r="8137" spans="1:6">
      <c r="A8137" s="5">
        <v>0.744671373932521</v>
      </c>
      <c r="B8137" s="5">
        <v>19481.6795129943</v>
      </c>
      <c r="C8137" s="5">
        <v>1.31550083354189</v>
      </c>
      <c r="D8137" s="5">
        <v>57204.5246317978</v>
      </c>
      <c r="E8137" s="2">
        <f t="shared" si="256"/>
        <v>0.570829459609369</v>
      </c>
      <c r="F8137" s="2">
        <f t="shared" si="257"/>
        <v>37722.8451188035</v>
      </c>
    </row>
    <row r="8138" spans="1:6">
      <c r="A8138" s="5">
        <v>0.768121614548736</v>
      </c>
      <c r="B8138" s="5">
        <v>19383.7553293505</v>
      </c>
      <c r="C8138" s="5">
        <v>1.34639140595707</v>
      </c>
      <c r="D8138" s="5">
        <v>55569.657374697</v>
      </c>
      <c r="E8138" s="2">
        <f t="shared" si="256"/>
        <v>0.578269791408334</v>
      </c>
      <c r="F8138" s="2">
        <f t="shared" si="257"/>
        <v>36185.9020453465</v>
      </c>
    </row>
    <row r="8139" spans="1:6">
      <c r="A8139" s="5">
        <v>0.72395220299626</v>
      </c>
      <c r="B8139" s="5">
        <v>22774.0180021713</v>
      </c>
      <c r="C8139" s="5">
        <v>1.20532706760859</v>
      </c>
      <c r="D8139" s="5">
        <v>60380.9377144747</v>
      </c>
      <c r="E8139" s="2">
        <f t="shared" si="256"/>
        <v>0.48137486461233</v>
      </c>
      <c r="F8139" s="2">
        <f t="shared" si="257"/>
        <v>37606.9197123034</v>
      </c>
    </row>
    <row r="8140" spans="1:6">
      <c r="A8140" s="5">
        <v>0.751195070178881</v>
      </c>
      <c r="B8140" s="5">
        <v>20073.1763595979</v>
      </c>
      <c r="C8140" s="5">
        <v>1.30401841903862</v>
      </c>
      <c r="D8140" s="5">
        <v>59087.8770056721</v>
      </c>
      <c r="E8140" s="2">
        <f t="shared" si="256"/>
        <v>0.552823348859739</v>
      </c>
      <c r="F8140" s="2">
        <f t="shared" si="257"/>
        <v>39014.7006460742</v>
      </c>
    </row>
    <row r="8141" spans="1:6">
      <c r="A8141" s="5">
        <v>0.676731424740695</v>
      </c>
      <c r="B8141" s="5">
        <v>18119.7249048416</v>
      </c>
      <c r="C8141" s="5">
        <v>1.17878220260582</v>
      </c>
      <c r="D8141" s="5">
        <v>55376.6075681333</v>
      </c>
      <c r="E8141" s="2">
        <f t="shared" si="256"/>
        <v>0.502050777865125</v>
      </c>
      <c r="F8141" s="2">
        <f t="shared" si="257"/>
        <v>37256.8826632917</v>
      </c>
    </row>
    <row r="8142" spans="1:6">
      <c r="A8142" s="5">
        <v>0.674993626639257</v>
      </c>
      <c r="B8142" s="5">
        <v>21606.6283789899</v>
      </c>
      <c r="C8142" s="5">
        <v>1.18292508864046</v>
      </c>
      <c r="D8142" s="5">
        <v>59384.431183495</v>
      </c>
      <c r="E8142" s="2">
        <f t="shared" si="256"/>
        <v>0.507931462001203</v>
      </c>
      <c r="F8142" s="2">
        <f t="shared" si="257"/>
        <v>37777.8028045051</v>
      </c>
    </row>
    <row r="8143" spans="1:6">
      <c r="A8143" s="5">
        <v>0.696468321593772</v>
      </c>
      <c r="B8143" s="5">
        <v>22599.3188596353</v>
      </c>
      <c r="C8143" s="5">
        <v>1.21073979158632</v>
      </c>
      <c r="D8143" s="5">
        <v>58908.6584365754</v>
      </c>
      <c r="E8143" s="2">
        <f t="shared" si="256"/>
        <v>0.514271469992548</v>
      </c>
      <c r="F8143" s="2">
        <f t="shared" si="257"/>
        <v>36309.3395769401</v>
      </c>
    </row>
    <row r="8144" spans="1:6">
      <c r="A8144" s="5">
        <v>0.708802297701642</v>
      </c>
      <c r="B8144" s="5">
        <v>16584.0347827433</v>
      </c>
      <c r="C8144" s="5">
        <v>1.21489994559368</v>
      </c>
      <c r="D8144" s="5">
        <v>51415.1793494298</v>
      </c>
      <c r="E8144" s="2">
        <f t="shared" si="256"/>
        <v>0.506097647892038</v>
      </c>
      <c r="F8144" s="2">
        <f t="shared" si="257"/>
        <v>34831.1445666865</v>
      </c>
    </row>
    <row r="8145" spans="1:6">
      <c r="A8145" s="5">
        <v>0.682225172224758</v>
      </c>
      <c r="B8145" s="5">
        <v>17090.9570449655</v>
      </c>
      <c r="C8145" s="5">
        <v>1.15602906853162</v>
      </c>
      <c r="D8145" s="5">
        <v>52722.791017862</v>
      </c>
      <c r="E8145" s="2">
        <f t="shared" si="256"/>
        <v>0.473803896306862</v>
      </c>
      <c r="F8145" s="2">
        <f t="shared" si="257"/>
        <v>35631.8339728965</v>
      </c>
    </row>
    <row r="8146" spans="1:6">
      <c r="A8146" s="5">
        <v>0.742001778262401</v>
      </c>
      <c r="B8146" s="5">
        <v>19810.7636051516</v>
      </c>
      <c r="C8146" s="5">
        <v>1.26642136466412</v>
      </c>
      <c r="D8146" s="5">
        <v>58606.3552881794</v>
      </c>
      <c r="E8146" s="2">
        <f t="shared" si="256"/>
        <v>0.524419586401719</v>
      </c>
      <c r="F8146" s="2">
        <f t="shared" si="257"/>
        <v>38795.5916830278</v>
      </c>
    </row>
    <row r="8147" spans="1:6">
      <c r="A8147" s="5">
        <v>0.680057614533284</v>
      </c>
      <c r="B8147" s="5">
        <v>17732.3895182971</v>
      </c>
      <c r="C8147" s="5">
        <v>1.19303580311308</v>
      </c>
      <c r="D8147" s="5">
        <v>54528.775698864</v>
      </c>
      <c r="E8147" s="2">
        <f t="shared" si="256"/>
        <v>0.512978188579796</v>
      </c>
      <c r="F8147" s="2">
        <f t="shared" si="257"/>
        <v>36796.3861805669</v>
      </c>
    </row>
    <row r="8148" spans="1:6">
      <c r="A8148" s="5">
        <v>0.710299308977051</v>
      </c>
      <c r="B8148" s="5">
        <v>19693.8934307647</v>
      </c>
      <c r="C8148" s="5">
        <v>1.23444143048586</v>
      </c>
      <c r="D8148" s="5">
        <v>57288.208213149</v>
      </c>
      <c r="E8148" s="2">
        <f t="shared" si="256"/>
        <v>0.524142121508809</v>
      </c>
      <c r="F8148" s="2">
        <f t="shared" si="257"/>
        <v>37594.3147823843</v>
      </c>
    </row>
    <row r="8149" spans="1:6">
      <c r="A8149" s="5">
        <v>0.696705238176406</v>
      </c>
      <c r="B8149" s="5">
        <v>19755.3861171885</v>
      </c>
      <c r="C8149" s="5">
        <v>1.23792545502654</v>
      </c>
      <c r="D8149" s="5">
        <v>56638.5008531432</v>
      </c>
      <c r="E8149" s="2">
        <f t="shared" si="256"/>
        <v>0.541220216850134</v>
      </c>
      <c r="F8149" s="2">
        <f t="shared" si="257"/>
        <v>36883.1147359547</v>
      </c>
    </row>
    <row r="8150" spans="1:6">
      <c r="A8150" s="5">
        <v>0.694731009230406</v>
      </c>
      <c r="B8150" s="5">
        <v>18537.4027412237</v>
      </c>
      <c r="C8150" s="5">
        <v>1.20101812777147</v>
      </c>
      <c r="D8150" s="5">
        <v>55221.5449638269</v>
      </c>
      <c r="E8150" s="2">
        <f t="shared" si="256"/>
        <v>0.506287118541064</v>
      </c>
      <c r="F8150" s="2">
        <f t="shared" si="257"/>
        <v>36684.1422226032</v>
      </c>
    </row>
    <row r="8151" spans="1:6">
      <c r="A8151" s="5">
        <v>0.692245156614455</v>
      </c>
      <c r="B8151" s="5">
        <v>17157.3309778408</v>
      </c>
      <c r="C8151" s="5">
        <v>1.19220467082292</v>
      </c>
      <c r="D8151" s="5">
        <v>55801.0772671085</v>
      </c>
      <c r="E8151" s="2">
        <f t="shared" si="256"/>
        <v>0.499959514208465</v>
      </c>
      <c r="F8151" s="2">
        <f t="shared" si="257"/>
        <v>38643.7462892677</v>
      </c>
    </row>
    <row r="8152" spans="1:6">
      <c r="A8152" s="5">
        <v>0.679042097109163</v>
      </c>
      <c r="B8152" s="5">
        <v>19256.7619974816</v>
      </c>
      <c r="C8152" s="5">
        <v>1.16564519711736</v>
      </c>
      <c r="D8152" s="5">
        <v>55882.4188533915</v>
      </c>
      <c r="E8152" s="2">
        <f t="shared" si="256"/>
        <v>0.486603100008197</v>
      </c>
      <c r="F8152" s="2">
        <f t="shared" si="257"/>
        <v>36625.6568559099</v>
      </c>
    </row>
    <row r="8153" spans="1:6">
      <c r="A8153" s="5">
        <v>0.756273406066469</v>
      </c>
      <c r="B8153" s="5">
        <v>18137.0437093768</v>
      </c>
      <c r="C8153" s="5">
        <v>1.30969804108387</v>
      </c>
      <c r="D8153" s="5">
        <v>54357.8335138714</v>
      </c>
      <c r="E8153" s="2">
        <f t="shared" si="256"/>
        <v>0.553424635017401</v>
      </c>
      <c r="F8153" s="2">
        <f t="shared" si="257"/>
        <v>36220.7898044946</v>
      </c>
    </row>
    <row r="8154" spans="1:6">
      <c r="A8154" s="5">
        <v>0.666269435435709</v>
      </c>
      <c r="B8154" s="5">
        <v>21074.7425757403</v>
      </c>
      <c r="C8154" s="5">
        <v>1.17474456767508</v>
      </c>
      <c r="D8154" s="5">
        <v>59558.5908581462</v>
      </c>
      <c r="E8154" s="2">
        <f t="shared" si="256"/>
        <v>0.508475132239371</v>
      </c>
      <c r="F8154" s="2">
        <f t="shared" si="257"/>
        <v>38483.8482824059</v>
      </c>
    </row>
    <row r="8155" spans="1:6">
      <c r="A8155" s="5">
        <v>0.672732703416072</v>
      </c>
      <c r="B8155" s="5">
        <v>20690.4156050212</v>
      </c>
      <c r="C8155" s="5">
        <v>1.17092930803599</v>
      </c>
      <c r="D8155" s="5">
        <v>57133.829263902</v>
      </c>
      <c r="E8155" s="2">
        <f t="shared" si="256"/>
        <v>0.498196604619918</v>
      </c>
      <c r="F8155" s="2">
        <f t="shared" si="257"/>
        <v>36443.4136588808</v>
      </c>
    </row>
    <row r="8156" spans="1:6">
      <c r="A8156" s="5">
        <v>0.682864091786456</v>
      </c>
      <c r="B8156" s="5">
        <v>18798.0898289464</v>
      </c>
      <c r="C8156" s="5">
        <v>1.15588399383511</v>
      </c>
      <c r="D8156" s="5">
        <v>55903.7598597576</v>
      </c>
      <c r="E8156" s="2">
        <f t="shared" si="256"/>
        <v>0.473019902048654</v>
      </c>
      <c r="F8156" s="2">
        <f t="shared" si="257"/>
        <v>37105.6700308112</v>
      </c>
    </row>
    <row r="8157" spans="1:6">
      <c r="A8157" s="5">
        <v>0.712015007086745</v>
      </c>
      <c r="B8157" s="5">
        <v>22595.7543506066</v>
      </c>
      <c r="C8157" s="5">
        <v>1.21716969183194</v>
      </c>
      <c r="D8157" s="5">
        <v>59315.1414125291</v>
      </c>
      <c r="E8157" s="2">
        <f t="shared" si="256"/>
        <v>0.505154684745195</v>
      </c>
      <c r="F8157" s="2">
        <f t="shared" si="257"/>
        <v>36719.3870619225</v>
      </c>
    </row>
    <row r="8158" spans="1:6">
      <c r="A8158" s="5">
        <v>0.721573136500319</v>
      </c>
      <c r="B8158" s="5">
        <v>22059.714967928</v>
      </c>
      <c r="C8158" s="5">
        <v>1.24146523660869</v>
      </c>
      <c r="D8158" s="5">
        <v>59479.2825166343</v>
      </c>
      <c r="E8158" s="2">
        <f t="shared" si="256"/>
        <v>0.519892100108371</v>
      </c>
      <c r="F8158" s="2">
        <f t="shared" si="257"/>
        <v>37419.5675487063</v>
      </c>
    </row>
    <row r="8159" spans="1:6">
      <c r="A8159" s="5">
        <v>0.695933919752806</v>
      </c>
      <c r="B8159" s="5">
        <v>22658.1713992846</v>
      </c>
      <c r="C8159" s="5">
        <v>1.1811490864448</v>
      </c>
      <c r="D8159" s="5">
        <v>62843.4548120321</v>
      </c>
      <c r="E8159" s="2">
        <f t="shared" si="256"/>
        <v>0.485215166691994</v>
      </c>
      <c r="F8159" s="2">
        <f t="shared" si="257"/>
        <v>40185.2834127475</v>
      </c>
    </row>
    <row r="8160" spans="1:6">
      <c r="A8160" s="5">
        <v>0.694911380869647</v>
      </c>
      <c r="B8160" s="5">
        <v>14244.2870368996</v>
      </c>
      <c r="C8160" s="5">
        <v>1.21390917930085</v>
      </c>
      <c r="D8160" s="5">
        <v>49636.1683965538</v>
      </c>
      <c r="E8160" s="2">
        <f t="shared" si="256"/>
        <v>0.518997798431203</v>
      </c>
      <c r="F8160" s="2">
        <f t="shared" si="257"/>
        <v>35391.8813596542</v>
      </c>
    </row>
    <row r="8161" spans="1:6">
      <c r="A8161" s="5">
        <v>0.682587512758321</v>
      </c>
      <c r="B8161" s="5">
        <v>22433.9627357817</v>
      </c>
      <c r="C8161" s="5">
        <v>1.15881275565095</v>
      </c>
      <c r="D8161" s="5">
        <v>60137.2175528973</v>
      </c>
      <c r="E8161" s="2">
        <f t="shared" si="256"/>
        <v>0.476225242892629</v>
      </c>
      <c r="F8161" s="2">
        <f t="shared" si="257"/>
        <v>37703.2548171156</v>
      </c>
    </row>
    <row r="8162" spans="1:6">
      <c r="A8162" s="5">
        <v>0.661614255434663</v>
      </c>
      <c r="B8162" s="5">
        <v>22152.5239948756</v>
      </c>
      <c r="C8162" s="5">
        <v>1.13288094370546</v>
      </c>
      <c r="D8162" s="5">
        <v>56947.0489021724</v>
      </c>
      <c r="E8162" s="2">
        <f t="shared" si="256"/>
        <v>0.471266688270797</v>
      </c>
      <c r="F8162" s="2">
        <f t="shared" si="257"/>
        <v>34794.5249072968</v>
      </c>
    </row>
    <row r="8163" spans="1:6">
      <c r="A8163" s="5">
        <v>0.728815551194124</v>
      </c>
      <c r="B8163" s="5">
        <v>16265.5456905234</v>
      </c>
      <c r="C8163" s="5">
        <v>1.25437077566839</v>
      </c>
      <c r="D8163" s="5">
        <v>50926.8850314264</v>
      </c>
      <c r="E8163" s="2">
        <f t="shared" si="256"/>
        <v>0.525555224474266</v>
      </c>
      <c r="F8163" s="2">
        <f t="shared" si="257"/>
        <v>34661.339340903</v>
      </c>
    </row>
    <row r="8164" spans="1:6">
      <c r="A8164" s="5">
        <v>0.713493337752195</v>
      </c>
      <c r="B8164" s="5">
        <v>21698.262968974</v>
      </c>
      <c r="C8164" s="5">
        <v>1.26001127223099</v>
      </c>
      <c r="D8164" s="5">
        <v>59691.1968603461</v>
      </c>
      <c r="E8164" s="2">
        <f t="shared" si="256"/>
        <v>0.546517934478795</v>
      </c>
      <c r="F8164" s="2">
        <f t="shared" si="257"/>
        <v>37992.9338913721</v>
      </c>
    </row>
    <row r="8165" spans="1:6">
      <c r="A8165" s="5">
        <v>0.687170460697429</v>
      </c>
      <c r="B8165" s="5">
        <v>21156.0421996287</v>
      </c>
      <c r="C8165" s="5">
        <v>1.17853587143653</v>
      </c>
      <c r="D8165" s="5">
        <v>58289.6703296264</v>
      </c>
      <c r="E8165" s="2">
        <f t="shared" si="256"/>
        <v>0.491365410739101</v>
      </c>
      <c r="F8165" s="2">
        <f t="shared" si="257"/>
        <v>37133.6281299977</v>
      </c>
    </row>
    <row r="8166" spans="1:6">
      <c r="A8166" s="5">
        <v>0.673043598937858</v>
      </c>
      <c r="B8166" s="5">
        <v>21968.8378779212</v>
      </c>
      <c r="C8166" s="5">
        <v>1.15632591894384</v>
      </c>
      <c r="D8166" s="5">
        <v>60695.5475009623</v>
      </c>
      <c r="E8166" s="2">
        <f t="shared" si="256"/>
        <v>0.483282320005982</v>
      </c>
      <c r="F8166" s="2">
        <f t="shared" si="257"/>
        <v>38726.7096230411</v>
      </c>
    </row>
    <row r="8167" spans="1:6">
      <c r="A8167" s="5">
        <v>0.699592476553054</v>
      </c>
      <c r="B8167" s="5">
        <v>18128.2859783486</v>
      </c>
      <c r="C8167" s="5">
        <v>1.22772829519757</v>
      </c>
      <c r="D8167" s="5">
        <v>55305.6128938523</v>
      </c>
      <c r="E8167" s="2">
        <f t="shared" si="256"/>
        <v>0.528135818644516</v>
      </c>
      <c r="F8167" s="2">
        <f t="shared" si="257"/>
        <v>37177.3269155037</v>
      </c>
    </row>
    <row r="8168" spans="1:6">
      <c r="A8168" s="5">
        <v>0.68098345859018</v>
      </c>
      <c r="B8168" s="5">
        <v>21047.2991232661</v>
      </c>
      <c r="C8168" s="5">
        <v>1.16500625346883</v>
      </c>
      <c r="D8168" s="5">
        <v>55845.4531837513</v>
      </c>
      <c r="E8168" s="2">
        <f t="shared" si="256"/>
        <v>0.48402279487865</v>
      </c>
      <c r="F8168" s="2">
        <f t="shared" si="257"/>
        <v>34798.1540604852</v>
      </c>
    </row>
    <row r="8169" spans="1:6">
      <c r="A8169" s="5">
        <v>0.732180979081567</v>
      </c>
      <c r="B8169" s="5">
        <v>22128.2037808024</v>
      </c>
      <c r="C8169" s="5">
        <v>1.24567077632205</v>
      </c>
      <c r="D8169" s="5">
        <v>57122.573091924</v>
      </c>
      <c r="E8169" s="2">
        <f t="shared" si="256"/>
        <v>0.513489797240483</v>
      </c>
      <c r="F8169" s="2">
        <f t="shared" si="257"/>
        <v>34994.3693111216</v>
      </c>
    </row>
    <row r="8170" spans="1:6">
      <c r="A8170" s="5">
        <v>0.680976306209687</v>
      </c>
      <c r="B8170" s="5">
        <v>21180.8965607094</v>
      </c>
      <c r="C8170" s="5">
        <v>1.19764091377973</v>
      </c>
      <c r="D8170" s="5">
        <v>60939.498013042</v>
      </c>
      <c r="E8170" s="2">
        <f t="shared" si="256"/>
        <v>0.516664607570043</v>
      </c>
      <c r="F8170" s="2">
        <f t="shared" si="257"/>
        <v>39758.6014523326</v>
      </c>
    </row>
    <row r="8171" spans="1:6">
      <c r="A8171" s="5">
        <v>0.710184272734208</v>
      </c>
      <c r="B8171" s="5">
        <v>23066.0574299666</v>
      </c>
      <c r="C8171" s="5">
        <v>1.23475903266415</v>
      </c>
      <c r="D8171" s="5">
        <v>59813.8944075585</v>
      </c>
      <c r="E8171" s="2">
        <f t="shared" si="256"/>
        <v>0.524574759929942</v>
      </c>
      <c r="F8171" s="2">
        <f t="shared" si="257"/>
        <v>36747.8369775919</v>
      </c>
    </row>
    <row r="8172" spans="1:6">
      <c r="A8172" s="5">
        <v>0.698594771795003</v>
      </c>
      <c r="B8172" s="5">
        <v>24435.7480883155</v>
      </c>
      <c r="C8172" s="5">
        <v>1.19445973643243</v>
      </c>
      <c r="D8172" s="5">
        <v>63474.735532939</v>
      </c>
      <c r="E8172" s="2">
        <f t="shared" si="256"/>
        <v>0.495864964637427</v>
      </c>
      <c r="F8172" s="2">
        <f t="shared" si="257"/>
        <v>39038.9874446235</v>
      </c>
    </row>
    <row r="8173" spans="1:6">
      <c r="A8173" s="5">
        <v>0.710964689203017</v>
      </c>
      <c r="B8173" s="5">
        <v>15232.2345537015</v>
      </c>
      <c r="C8173" s="5">
        <v>1.20816813878608</v>
      </c>
      <c r="D8173" s="5">
        <v>49667.136884936</v>
      </c>
      <c r="E8173" s="2">
        <f t="shared" si="256"/>
        <v>0.497203449583063</v>
      </c>
      <c r="F8173" s="2">
        <f t="shared" si="257"/>
        <v>34434.9023312345</v>
      </c>
    </row>
    <row r="8174" spans="1:6">
      <c r="A8174" s="5">
        <v>0.751312997182132</v>
      </c>
      <c r="B8174" s="5">
        <v>17698.2004759376</v>
      </c>
      <c r="C8174" s="5">
        <v>1.27861839919091</v>
      </c>
      <c r="D8174" s="5">
        <v>52860.1820246429</v>
      </c>
      <c r="E8174" s="2">
        <f t="shared" si="256"/>
        <v>0.527305402008778</v>
      </c>
      <c r="F8174" s="2">
        <f t="shared" si="257"/>
        <v>35161.9815487053</v>
      </c>
    </row>
    <row r="8175" spans="1:6">
      <c r="A8175" s="5">
        <v>0.710090789546403</v>
      </c>
      <c r="B8175" s="5">
        <v>21395.3669711956</v>
      </c>
      <c r="C8175" s="5">
        <v>1.22954937856382</v>
      </c>
      <c r="D8175" s="5">
        <v>58293.2232958817</v>
      </c>
      <c r="E8175" s="2">
        <f t="shared" si="256"/>
        <v>0.519458589017417</v>
      </c>
      <c r="F8175" s="2">
        <f t="shared" si="257"/>
        <v>36897.8563246861</v>
      </c>
    </row>
    <row r="8176" spans="1:6">
      <c r="A8176" s="5">
        <v>0.670500341293543</v>
      </c>
      <c r="B8176" s="5">
        <v>21464.2309055296</v>
      </c>
      <c r="C8176" s="5">
        <v>1.18486922325081</v>
      </c>
      <c r="D8176" s="5">
        <v>60677.0101975197</v>
      </c>
      <c r="E8176" s="2">
        <f t="shared" si="256"/>
        <v>0.514368881957267</v>
      </c>
      <c r="F8176" s="2">
        <f t="shared" si="257"/>
        <v>39212.7792919901</v>
      </c>
    </row>
    <row r="8177" spans="1:6">
      <c r="A8177" s="5">
        <v>0.744307754171863</v>
      </c>
      <c r="B8177" s="5">
        <v>24038.3855110502</v>
      </c>
      <c r="C8177" s="5">
        <v>1.27432398965231</v>
      </c>
      <c r="D8177" s="5">
        <v>65081.5929795733</v>
      </c>
      <c r="E8177" s="2">
        <f t="shared" si="256"/>
        <v>0.530016235480447</v>
      </c>
      <c r="F8177" s="2">
        <f t="shared" si="257"/>
        <v>41043.2074685231</v>
      </c>
    </row>
    <row r="8178" spans="1:6">
      <c r="A8178" s="5">
        <v>0.67611103511231</v>
      </c>
      <c r="B8178" s="5">
        <v>19716.0487561763</v>
      </c>
      <c r="C8178" s="5">
        <v>1.16336907506077</v>
      </c>
      <c r="D8178" s="5">
        <v>55957.1478591456</v>
      </c>
      <c r="E8178" s="2">
        <f t="shared" si="256"/>
        <v>0.48725803994846</v>
      </c>
      <c r="F8178" s="2">
        <f t="shared" si="257"/>
        <v>36241.0991029693</v>
      </c>
    </row>
    <row r="8179" spans="1:6">
      <c r="A8179" s="5">
        <v>0.71613641586339</v>
      </c>
      <c r="B8179" s="5">
        <v>20564.9405880158</v>
      </c>
      <c r="C8179" s="5">
        <v>1.24971093304347</v>
      </c>
      <c r="D8179" s="5">
        <v>58027.407296825</v>
      </c>
      <c r="E8179" s="2">
        <f t="shared" si="256"/>
        <v>0.53357451718008</v>
      </c>
      <c r="F8179" s="2">
        <f t="shared" si="257"/>
        <v>37462.4667088092</v>
      </c>
    </row>
    <row r="8180" spans="1:6">
      <c r="A8180" s="5">
        <v>0.696047824968452</v>
      </c>
      <c r="B8180" s="5">
        <v>18165.7582468646</v>
      </c>
      <c r="C8180" s="5">
        <v>1.19130400652823</v>
      </c>
      <c r="D8180" s="5">
        <v>54536.6528519312</v>
      </c>
      <c r="E8180" s="2">
        <f t="shared" si="256"/>
        <v>0.495256181559778</v>
      </c>
      <c r="F8180" s="2">
        <f t="shared" si="257"/>
        <v>36370.8946050666</v>
      </c>
    </row>
    <row r="8181" spans="1:6">
      <c r="A8181" s="5">
        <v>0.7432096658082</v>
      </c>
      <c r="B8181" s="5">
        <v>17333.6440133621</v>
      </c>
      <c r="C8181" s="5">
        <v>1.29452728718624</v>
      </c>
      <c r="D8181" s="5">
        <v>54299.3900911164</v>
      </c>
      <c r="E8181" s="2">
        <f t="shared" si="256"/>
        <v>0.55131762137804</v>
      </c>
      <c r="F8181" s="2">
        <f t="shared" si="257"/>
        <v>36965.7460777543</v>
      </c>
    </row>
    <row r="8182" spans="1:6">
      <c r="A8182" s="5">
        <v>0.698157401073691</v>
      </c>
      <c r="B8182" s="5">
        <v>22378.4702785976</v>
      </c>
      <c r="C8182" s="5">
        <v>1.23760560364527</v>
      </c>
      <c r="D8182" s="5">
        <v>60151.5239580313</v>
      </c>
      <c r="E8182" s="2">
        <f t="shared" si="256"/>
        <v>0.539448202571579</v>
      </c>
      <c r="F8182" s="2">
        <f t="shared" si="257"/>
        <v>37773.0536794337</v>
      </c>
    </row>
    <row r="8183" spans="1:6">
      <c r="A8183" s="5">
        <v>0.715878605150589</v>
      </c>
      <c r="B8183" s="5">
        <v>17658.3014732747</v>
      </c>
      <c r="C8183" s="5">
        <v>1.21716364248048</v>
      </c>
      <c r="D8183" s="5">
        <v>52917.6892302845</v>
      </c>
      <c r="E8183" s="2">
        <f t="shared" si="256"/>
        <v>0.501285037329891</v>
      </c>
      <c r="F8183" s="2">
        <f t="shared" si="257"/>
        <v>35259.3877570098</v>
      </c>
    </row>
    <row r="8184" spans="1:6">
      <c r="A8184" s="5">
        <v>0.670691517218276</v>
      </c>
      <c r="B8184" s="5">
        <v>22743.3327344607</v>
      </c>
      <c r="C8184" s="5">
        <v>1.17178809357907</v>
      </c>
      <c r="D8184" s="5">
        <v>62244.1550318209</v>
      </c>
      <c r="E8184" s="2">
        <f t="shared" si="256"/>
        <v>0.501096576360794</v>
      </c>
      <c r="F8184" s="2">
        <f t="shared" si="257"/>
        <v>39500.8222973602</v>
      </c>
    </row>
    <row r="8185" spans="1:6">
      <c r="A8185" s="5">
        <v>0.67702872995449</v>
      </c>
      <c r="B8185" s="5">
        <v>14803.2612906476</v>
      </c>
      <c r="C8185" s="5">
        <v>1.15765204152396</v>
      </c>
      <c r="D8185" s="5">
        <v>49839.6388977747</v>
      </c>
      <c r="E8185" s="2">
        <f t="shared" si="256"/>
        <v>0.48062331156947</v>
      </c>
      <c r="F8185" s="2">
        <f t="shared" si="257"/>
        <v>35036.3776071271</v>
      </c>
    </row>
    <row r="8186" spans="1:6">
      <c r="A8186" s="5">
        <v>0.706550703731466</v>
      </c>
      <c r="B8186" s="5">
        <v>23978.0867204404</v>
      </c>
      <c r="C8186" s="5">
        <v>1.21982208262655</v>
      </c>
      <c r="D8186" s="5">
        <v>63995.9506434287</v>
      </c>
      <c r="E8186" s="2">
        <f t="shared" si="256"/>
        <v>0.513271378895084</v>
      </c>
      <c r="F8186" s="2">
        <f t="shared" si="257"/>
        <v>40017.8639229883</v>
      </c>
    </row>
    <row r="8187" spans="1:6">
      <c r="A8187" s="5">
        <v>0.712454502595835</v>
      </c>
      <c r="B8187" s="5">
        <v>18890.8905451628</v>
      </c>
      <c r="C8187" s="5">
        <v>1.24992468744142</v>
      </c>
      <c r="D8187" s="5">
        <v>56801.1142854492</v>
      </c>
      <c r="E8187" s="2">
        <f t="shared" si="256"/>
        <v>0.537470184845585</v>
      </c>
      <c r="F8187" s="2">
        <f t="shared" si="257"/>
        <v>37910.2237402864</v>
      </c>
    </row>
    <row r="8188" spans="1:6">
      <c r="A8188" s="5">
        <v>0.715783610486906</v>
      </c>
      <c r="B8188" s="5">
        <v>21016.2743588989</v>
      </c>
      <c r="C8188" s="5">
        <v>1.2361295943939</v>
      </c>
      <c r="D8188" s="5">
        <v>56647.8237648395</v>
      </c>
      <c r="E8188" s="2">
        <f t="shared" si="256"/>
        <v>0.520345983906994</v>
      </c>
      <c r="F8188" s="2">
        <f t="shared" si="257"/>
        <v>35631.5494059406</v>
      </c>
    </row>
    <row r="8189" spans="1:6">
      <c r="A8189" s="5">
        <v>0.693926056561933</v>
      </c>
      <c r="B8189" s="5">
        <v>17359.3630180519</v>
      </c>
      <c r="C8189" s="5">
        <v>1.24115631984823</v>
      </c>
      <c r="D8189" s="5">
        <v>54614.0669080312</v>
      </c>
      <c r="E8189" s="2">
        <f t="shared" si="256"/>
        <v>0.547230263286297</v>
      </c>
      <c r="F8189" s="2">
        <f t="shared" si="257"/>
        <v>37254.7038899793</v>
      </c>
    </row>
    <row r="8190" spans="1:6">
      <c r="A8190" s="5">
        <v>0.718365466388892</v>
      </c>
      <c r="B8190" s="5">
        <v>22336.1827339284</v>
      </c>
      <c r="C8190" s="5">
        <v>1.2379523618786</v>
      </c>
      <c r="D8190" s="5">
        <v>61265.854220864</v>
      </c>
      <c r="E8190" s="2">
        <f t="shared" si="256"/>
        <v>0.519586895489708</v>
      </c>
      <c r="F8190" s="2">
        <f t="shared" si="257"/>
        <v>38929.6714869356</v>
      </c>
    </row>
    <row r="8191" spans="1:6">
      <c r="A8191" s="5">
        <v>0.722745070971249</v>
      </c>
      <c r="B8191" s="5">
        <v>18274.7456712634</v>
      </c>
      <c r="C8191" s="5">
        <v>1.24691569958408</v>
      </c>
      <c r="D8191" s="5">
        <v>55405.0355956577</v>
      </c>
      <c r="E8191" s="2">
        <f t="shared" si="256"/>
        <v>0.524170628612831</v>
      </c>
      <c r="F8191" s="2">
        <f t="shared" si="257"/>
        <v>37130.2899243943</v>
      </c>
    </row>
    <row r="8192" spans="1:6">
      <c r="A8192" s="5">
        <v>0.699850979330917</v>
      </c>
      <c r="B8192" s="5">
        <v>17669.0898526978</v>
      </c>
      <c r="C8192" s="5">
        <v>1.21148146901037</v>
      </c>
      <c r="D8192" s="5">
        <v>52998.0475339703</v>
      </c>
      <c r="E8192" s="2">
        <f t="shared" si="256"/>
        <v>0.511630489679453</v>
      </c>
      <c r="F8192" s="2">
        <f t="shared" si="257"/>
        <v>35328.9576812725</v>
      </c>
    </row>
    <row r="8193" spans="1:6">
      <c r="A8193" s="5">
        <v>0.697526013940359</v>
      </c>
      <c r="B8193" s="5">
        <v>18681.8074751263</v>
      </c>
      <c r="C8193" s="5">
        <v>1.18549794524125</v>
      </c>
      <c r="D8193" s="5">
        <v>57090.4893102895</v>
      </c>
      <c r="E8193" s="2">
        <f t="shared" si="256"/>
        <v>0.487971931300891</v>
      </c>
      <c r="F8193" s="2">
        <f t="shared" si="257"/>
        <v>38408.6818351632</v>
      </c>
    </row>
    <row r="8194" spans="1:6">
      <c r="A8194" s="5">
        <v>0.753647289744511</v>
      </c>
      <c r="B8194" s="5">
        <v>21410.099385793</v>
      </c>
      <c r="C8194" s="5">
        <v>1.31324320534874</v>
      </c>
      <c r="D8194" s="5">
        <v>59851.576923994</v>
      </c>
      <c r="E8194" s="2">
        <f t="shared" si="256"/>
        <v>0.559595915604229</v>
      </c>
      <c r="F8194" s="2">
        <f t="shared" si="257"/>
        <v>38441.477538201</v>
      </c>
    </row>
    <row r="8195" spans="1:6">
      <c r="A8195" s="5">
        <v>0.725470069504579</v>
      </c>
      <c r="B8195" s="5">
        <v>20658.0561541759</v>
      </c>
      <c r="C8195" s="5">
        <v>1.29604686818023</v>
      </c>
      <c r="D8195" s="5">
        <v>58401.3610512957</v>
      </c>
      <c r="E8195" s="2">
        <f t="shared" si="256"/>
        <v>0.570576798675651</v>
      </c>
      <c r="F8195" s="2">
        <f t="shared" si="257"/>
        <v>37743.3048971198</v>
      </c>
    </row>
    <row r="8196" spans="1:6">
      <c r="A8196" s="5">
        <v>0.745485136590022</v>
      </c>
      <c r="B8196" s="5">
        <v>21340.6678592535</v>
      </c>
      <c r="C8196" s="5">
        <v>1.29093861794247</v>
      </c>
      <c r="D8196" s="5">
        <v>59331.3560410171</v>
      </c>
      <c r="E8196" s="2">
        <f t="shared" ref="E8196:E8259" si="258">C8196-A8196</f>
        <v>0.545453481352448</v>
      </c>
      <c r="F8196" s="2">
        <f t="shared" ref="F8196:F8259" si="259">D8196-B8196</f>
        <v>37990.6881817636</v>
      </c>
    </row>
    <row r="8197" spans="1:6">
      <c r="A8197" s="5">
        <v>0.744602023108173</v>
      </c>
      <c r="B8197" s="5">
        <v>21823.6660589065</v>
      </c>
      <c r="C8197" s="5">
        <v>1.2742378403774</v>
      </c>
      <c r="D8197" s="5">
        <v>59908.8389668212</v>
      </c>
      <c r="E8197" s="2">
        <f t="shared" si="258"/>
        <v>0.529635817269227</v>
      </c>
      <c r="F8197" s="2">
        <f t="shared" si="259"/>
        <v>38085.1729079147</v>
      </c>
    </row>
    <row r="8198" spans="1:6">
      <c r="A8198" s="5">
        <v>0.689364843929404</v>
      </c>
      <c r="B8198" s="5">
        <v>15823.7679695611</v>
      </c>
      <c r="C8198" s="5">
        <v>1.20253180723959</v>
      </c>
      <c r="D8198" s="5">
        <v>52194.6886339922</v>
      </c>
      <c r="E8198" s="2">
        <f t="shared" si="258"/>
        <v>0.513166963310186</v>
      </c>
      <c r="F8198" s="2">
        <f t="shared" si="259"/>
        <v>36370.9206644311</v>
      </c>
    </row>
    <row r="8199" spans="1:6">
      <c r="A8199" s="5">
        <v>0.661073420946992</v>
      </c>
      <c r="B8199" s="5">
        <v>16392.3240016569</v>
      </c>
      <c r="C8199" s="5">
        <v>1.10683518460141</v>
      </c>
      <c r="D8199" s="5">
        <v>51648.8298360805</v>
      </c>
      <c r="E8199" s="2">
        <f t="shared" si="258"/>
        <v>0.445761763654418</v>
      </c>
      <c r="F8199" s="2">
        <f t="shared" si="259"/>
        <v>35256.5058344236</v>
      </c>
    </row>
    <row r="8200" spans="1:6">
      <c r="A8200" s="5">
        <v>0.689845004447395</v>
      </c>
      <c r="B8200" s="5">
        <v>23586.6046547912</v>
      </c>
      <c r="C8200" s="5">
        <v>1.24029355494221</v>
      </c>
      <c r="D8200" s="5">
        <v>62917.5384426569</v>
      </c>
      <c r="E8200" s="2">
        <f t="shared" si="258"/>
        <v>0.550448550494815</v>
      </c>
      <c r="F8200" s="2">
        <f t="shared" si="259"/>
        <v>39330.9337878657</v>
      </c>
    </row>
    <row r="8201" spans="1:6">
      <c r="A8201" s="5">
        <v>0.717285906545134</v>
      </c>
      <c r="B8201" s="5">
        <v>20132.9602824302</v>
      </c>
      <c r="C8201" s="5">
        <v>1.21830408578473</v>
      </c>
      <c r="D8201" s="5">
        <v>56027.0708964158</v>
      </c>
      <c r="E8201" s="2">
        <f t="shared" si="258"/>
        <v>0.501018179239596</v>
      </c>
      <c r="F8201" s="2">
        <f t="shared" si="259"/>
        <v>35894.1106139856</v>
      </c>
    </row>
    <row r="8202" spans="1:6">
      <c r="A8202" s="5">
        <v>0.678453050848243</v>
      </c>
      <c r="B8202" s="5">
        <v>24022.8098747208</v>
      </c>
      <c r="C8202" s="5">
        <v>1.18848146612102</v>
      </c>
      <c r="D8202" s="5">
        <v>61274.0824506312</v>
      </c>
      <c r="E8202" s="2">
        <f t="shared" si="258"/>
        <v>0.510028415272777</v>
      </c>
      <c r="F8202" s="2">
        <f t="shared" si="259"/>
        <v>37251.2725759104</v>
      </c>
    </row>
    <row r="8203" spans="1:6">
      <c r="A8203" s="5">
        <v>0.748022062194482</v>
      </c>
      <c r="B8203" s="5">
        <v>19845.1891479526</v>
      </c>
      <c r="C8203" s="5">
        <v>1.30683832107287</v>
      </c>
      <c r="D8203" s="5">
        <v>55511.050285948</v>
      </c>
      <c r="E8203" s="2">
        <f t="shared" si="258"/>
        <v>0.558816258878388</v>
      </c>
      <c r="F8203" s="2">
        <f t="shared" si="259"/>
        <v>35665.8611379954</v>
      </c>
    </row>
    <row r="8204" spans="1:6">
      <c r="A8204" s="5">
        <v>0.717132931011573</v>
      </c>
      <c r="B8204" s="5">
        <v>23946.7097875469</v>
      </c>
      <c r="C8204" s="5">
        <v>1.24948565337168</v>
      </c>
      <c r="D8204" s="5">
        <v>63682.3066289119</v>
      </c>
      <c r="E8204" s="2">
        <f t="shared" si="258"/>
        <v>0.532352722360107</v>
      </c>
      <c r="F8204" s="2">
        <f t="shared" si="259"/>
        <v>39735.596841365</v>
      </c>
    </row>
    <row r="8205" spans="1:6">
      <c r="A8205" s="5">
        <v>0.718692564350283</v>
      </c>
      <c r="B8205" s="5">
        <v>19489.4448685542</v>
      </c>
      <c r="C8205" s="5">
        <v>1.23709153374307</v>
      </c>
      <c r="D8205" s="5">
        <v>57962.9795629309</v>
      </c>
      <c r="E8205" s="2">
        <f t="shared" si="258"/>
        <v>0.518398969392787</v>
      </c>
      <c r="F8205" s="2">
        <f t="shared" si="259"/>
        <v>38473.5346943767</v>
      </c>
    </row>
    <row r="8206" spans="1:6">
      <c r="A8206" s="5">
        <v>0.712981437216586</v>
      </c>
      <c r="B8206" s="5">
        <v>16917.3473686873</v>
      </c>
      <c r="C8206" s="5">
        <v>1.20075042893533</v>
      </c>
      <c r="D8206" s="5">
        <v>52900.2466838316</v>
      </c>
      <c r="E8206" s="2">
        <f t="shared" si="258"/>
        <v>0.487768991718744</v>
      </c>
      <c r="F8206" s="2">
        <f t="shared" si="259"/>
        <v>35982.8993151443</v>
      </c>
    </row>
    <row r="8207" spans="1:6">
      <c r="A8207" s="5">
        <v>0.673478703213788</v>
      </c>
      <c r="B8207" s="5">
        <v>21814.9205453763</v>
      </c>
      <c r="C8207" s="5">
        <v>1.15284407828591</v>
      </c>
      <c r="D8207" s="5">
        <v>60353.7752196614</v>
      </c>
      <c r="E8207" s="2">
        <f t="shared" si="258"/>
        <v>0.479365375072122</v>
      </c>
      <c r="F8207" s="2">
        <f t="shared" si="259"/>
        <v>38538.8546742851</v>
      </c>
    </row>
    <row r="8208" spans="1:6">
      <c r="A8208" s="5">
        <v>0.681174928551226</v>
      </c>
      <c r="B8208" s="5">
        <v>15897.8864148391</v>
      </c>
      <c r="C8208" s="5">
        <v>1.18517684605632</v>
      </c>
      <c r="D8208" s="5">
        <v>50650.7937118238</v>
      </c>
      <c r="E8208" s="2">
        <f t="shared" si="258"/>
        <v>0.504001917505094</v>
      </c>
      <c r="F8208" s="2">
        <f t="shared" si="259"/>
        <v>34752.9072969847</v>
      </c>
    </row>
    <row r="8209" spans="1:6">
      <c r="A8209" s="5">
        <v>0.733213420710196</v>
      </c>
      <c r="B8209" s="5">
        <v>20886.7361748727</v>
      </c>
      <c r="C8209" s="5">
        <v>1.26945640358461</v>
      </c>
      <c r="D8209" s="5">
        <v>58913.4138033428</v>
      </c>
      <c r="E8209" s="2">
        <f t="shared" si="258"/>
        <v>0.536242982874414</v>
      </c>
      <c r="F8209" s="2">
        <f t="shared" si="259"/>
        <v>38026.6776284701</v>
      </c>
    </row>
    <row r="8210" spans="1:6">
      <c r="A8210" s="5">
        <v>0.652142681852916</v>
      </c>
      <c r="B8210" s="5">
        <v>21198.2305518645</v>
      </c>
      <c r="C8210" s="5">
        <v>1.14547230613228</v>
      </c>
      <c r="D8210" s="5">
        <v>60164.3360260429</v>
      </c>
      <c r="E8210" s="2">
        <f t="shared" si="258"/>
        <v>0.493329624279364</v>
      </c>
      <c r="F8210" s="2">
        <f t="shared" si="259"/>
        <v>38966.1054741784</v>
      </c>
    </row>
    <row r="8211" spans="1:6">
      <c r="A8211" s="5">
        <v>0.735056045352828</v>
      </c>
      <c r="B8211" s="5">
        <v>17468.0604133416</v>
      </c>
      <c r="C8211" s="5">
        <v>1.25782414435147</v>
      </c>
      <c r="D8211" s="5">
        <v>53968.8356759324</v>
      </c>
      <c r="E8211" s="2">
        <f t="shared" si="258"/>
        <v>0.522768098998642</v>
      </c>
      <c r="F8211" s="2">
        <f t="shared" si="259"/>
        <v>36500.7752625908</v>
      </c>
    </row>
    <row r="8212" spans="1:6">
      <c r="A8212" s="5">
        <v>0.664002263417204</v>
      </c>
      <c r="B8212" s="5">
        <v>19926.4018327426</v>
      </c>
      <c r="C8212" s="5">
        <v>1.17423291443291</v>
      </c>
      <c r="D8212" s="5">
        <v>58903.0369356332</v>
      </c>
      <c r="E8212" s="2">
        <f t="shared" si="258"/>
        <v>0.510230651015706</v>
      </c>
      <c r="F8212" s="2">
        <f t="shared" si="259"/>
        <v>38976.6351028906</v>
      </c>
    </row>
    <row r="8213" spans="1:6">
      <c r="A8213" s="5">
        <v>0.738094877455024</v>
      </c>
      <c r="B8213" s="5">
        <v>22023.5460340299</v>
      </c>
      <c r="C8213" s="5">
        <v>1.31172259288458</v>
      </c>
      <c r="D8213" s="5">
        <v>61101.3908349092</v>
      </c>
      <c r="E8213" s="2">
        <f t="shared" si="258"/>
        <v>0.573627715429556</v>
      </c>
      <c r="F8213" s="2">
        <f t="shared" si="259"/>
        <v>39077.8448008793</v>
      </c>
    </row>
    <row r="8214" spans="1:6">
      <c r="A8214" s="5">
        <v>0.657529123956738</v>
      </c>
      <c r="B8214" s="5">
        <v>22816.6597666598</v>
      </c>
      <c r="C8214" s="5">
        <v>1.15528697710545</v>
      </c>
      <c r="D8214" s="5">
        <v>62193.1045151077</v>
      </c>
      <c r="E8214" s="2">
        <f t="shared" si="258"/>
        <v>0.497757853148712</v>
      </c>
      <c r="F8214" s="2">
        <f t="shared" si="259"/>
        <v>39376.4447484479</v>
      </c>
    </row>
    <row r="8215" spans="1:6">
      <c r="A8215" s="5">
        <v>0.680932776707626</v>
      </c>
      <c r="B8215" s="5">
        <v>18474.1663773602</v>
      </c>
      <c r="C8215" s="5">
        <v>1.17013292171408</v>
      </c>
      <c r="D8215" s="5">
        <v>53342.4311251507</v>
      </c>
      <c r="E8215" s="2">
        <f t="shared" si="258"/>
        <v>0.489200145006454</v>
      </c>
      <c r="F8215" s="2">
        <f t="shared" si="259"/>
        <v>34868.2647477905</v>
      </c>
    </row>
    <row r="8216" spans="1:6">
      <c r="A8216" s="5">
        <v>0.653327806356666</v>
      </c>
      <c r="B8216" s="5">
        <v>21744.9200622268</v>
      </c>
      <c r="C8216" s="5">
        <v>1.12852978751162</v>
      </c>
      <c r="D8216" s="5">
        <v>60670.3905463436</v>
      </c>
      <c r="E8216" s="2">
        <f t="shared" si="258"/>
        <v>0.475201981154954</v>
      </c>
      <c r="F8216" s="2">
        <f t="shared" si="259"/>
        <v>38925.4704841168</v>
      </c>
    </row>
    <row r="8217" spans="1:6">
      <c r="A8217" s="5">
        <v>0.69926562959576</v>
      </c>
      <c r="B8217" s="5">
        <v>18300.387206661</v>
      </c>
      <c r="C8217" s="5">
        <v>1.20540239616952</v>
      </c>
      <c r="D8217" s="5">
        <v>55532.24980176</v>
      </c>
      <c r="E8217" s="2">
        <f t="shared" si="258"/>
        <v>0.50613676657376</v>
      </c>
      <c r="F8217" s="2">
        <f t="shared" si="259"/>
        <v>37231.862595099</v>
      </c>
    </row>
    <row r="8218" spans="1:6">
      <c r="A8218" s="5">
        <v>0.627286349087059</v>
      </c>
      <c r="B8218" s="5">
        <v>18578.444703649</v>
      </c>
      <c r="C8218" s="5">
        <v>1.08552229901276</v>
      </c>
      <c r="D8218" s="5">
        <v>53726.4761785246</v>
      </c>
      <c r="E8218" s="2">
        <f t="shared" si="258"/>
        <v>0.458235949925701</v>
      </c>
      <c r="F8218" s="2">
        <f t="shared" si="259"/>
        <v>35148.0314748756</v>
      </c>
    </row>
    <row r="8219" spans="1:6">
      <c r="A8219" s="5">
        <v>0.697423889191022</v>
      </c>
      <c r="B8219" s="5">
        <v>22649.7170570061</v>
      </c>
      <c r="C8219" s="5">
        <v>1.22101619432368</v>
      </c>
      <c r="D8219" s="5">
        <v>62025.1563748839</v>
      </c>
      <c r="E8219" s="2">
        <f t="shared" si="258"/>
        <v>0.523592305132658</v>
      </c>
      <c r="F8219" s="2">
        <f t="shared" si="259"/>
        <v>39375.4393178778</v>
      </c>
    </row>
    <row r="8220" spans="1:6">
      <c r="A8220" s="5">
        <v>0.661443774443242</v>
      </c>
      <c r="B8220" s="5">
        <v>19766.6523369121</v>
      </c>
      <c r="C8220" s="5">
        <v>1.15409584879989</v>
      </c>
      <c r="D8220" s="5">
        <v>56261.6838322332</v>
      </c>
      <c r="E8220" s="2">
        <f t="shared" si="258"/>
        <v>0.492652074356648</v>
      </c>
      <c r="F8220" s="2">
        <f t="shared" si="259"/>
        <v>36495.0314953211</v>
      </c>
    </row>
    <row r="8221" spans="1:6">
      <c r="A8221" s="5">
        <v>0.683993415437951</v>
      </c>
      <c r="B8221" s="5">
        <v>19445.2984934117</v>
      </c>
      <c r="C8221" s="5">
        <v>1.2132046085574</v>
      </c>
      <c r="D8221" s="5">
        <v>57103.2114986594</v>
      </c>
      <c r="E8221" s="2">
        <f t="shared" si="258"/>
        <v>0.529211193119449</v>
      </c>
      <c r="F8221" s="2">
        <f t="shared" si="259"/>
        <v>37657.9130052477</v>
      </c>
    </row>
    <row r="8222" spans="1:6">
      <c r="A8222" s="5">
        <v>0.676038558439884</v>
      </c>
      <c r="B8222" s="5">
        <v>18823.7812715074</v>
      </c>
      <c r="C8222" s="5">
        <v>1.19088416365305</v>
      </c>
      <c r="D8222" s="5">
        <v>57786.7255335489</v>
      </c>
      <c r="E8222" s="2">
        <f t="shared" si="258"/>
        <v>0.514845605213166</v>
      </c>
      <c r="F8222" s="2">
        <f t="shared" si="259"/>
        <v>38962.9442620415</v>
      </c>
    </row>
    <row r="8223" spans="1:6">
      <c r="A8223" s="5">
        <v>0.667073020813762</v>
      </c>
      <c r="B8223" s="5">
        <v>13052.3986535714</v>
      </c>
      <c r="C8223" s="5">
        <v>1.15082862714128</v>
      </c>
      <c r="D8223" s="5">
        <v>48886.463888148</v>
      </c>
      <c r="E8223" s="2">
        <f t="shared" si="258"/>
        <v>0.483755606327518</v>
      </c>
      <c r="F8223" s="2">
        <f t="shared" si="259"/>
        <v>35834.0652345766</v>
      </c>
    </row>
    <row r="8224" spans="1:6">
      <c r="A8224" s="5">
        <v>0.788667436327602</v>
      </c>
      <c r="B8224" s="5">
        <v>22294.8116384245</v>
      </c>
      <c r="C8224" s="5">
        <v>1.35389940229571</v>
      </c>
      <c r="D8224" s="5">
        <v>61907.9469579406</v>
      </c>
      <c r="E8224" s="2">
        <f t="shared" si="258"/>
        <v>0.565231965968108</v>
      </c>
      <c r="F8224" s="2">
        <f t="shared" si="259"/>
        <v>39613.1353195161</v>
      </c>
    </row>
    <row r="8225" spans="1:6">
      <c r="A8225" s="5">
        <v>0.668296086492135</v>
      </c>
      <c r="B8225" s="5">
        <v>13086.7610386509</v>
      </c>
      <c r="C8225" s="5">
        <v>1.14146151787067</v>
      </c>
      <c r="D8225" s="5">
        <v>48504.7903646953</v>
      </c>
      <c r="E8225" s="2">
        <f t="shared" si="258"/>
        <v>0.473165431378535</v>
      </c>
      <c r="F8225" s="2">
        <f t="shared" si="259"/>
        <v>35418.0293260444</v>
      </c>
    </row>
    <row r="8226" spans="1:6">
      <c r="A8226" s="5">
        <v>0.714679637248999</v>
      </c>
      <c r="B8226" s="5">
        <v>21367.3764542981</v>
      </c>
      <c r="C8226" s="5">
        <v>1.26678232947215</v>
      </c>
      <c r="D8226" s="5">
        <v>59248.0278413622</v>
      </c>
      <c r="E8226" s="2">
        <f t="shared" si="258"/>
        <v>0.552102692223151</v>
      </c>
      <c r="F8226" s="2">
        <f t="shared" si="259"/>
        <v>37880.6513870641</v>
      </c>
    </row>
    <row r="8227" spans="1:6">
      <c r="A8227" s="5">
        <v>0.700472304448316</v>
      </c>
      <c r="B8227" s="5">
        <v>24831.7050033563</v>
      </c>
      <c r="C8227" s="5">
        <v>1.20198867707782</v>
      </c>
      <c r="D8227" s="5">
        <v>66973.5912957286</v>
      </c>
      <c r="E8227" s="2">
        <f t="shared" si="258"/>
        <v>0.501516372629504</v>
      </c>
      <c r="F8227" s="2">
        <f t="shared" si="259"/>
        <v>42141.8862923723</v>
      </c>
    </row>
    <row r="8228" spans="1:6">
      <c r="A8228" s="5">
        <v>0.692377956466877</v>
      </c>
      <c r="B8228" s="5">
        <v>19955.3691520232</v>
      </c>
      <c r="C8228" s="5">
        <v>1.18911162138986</v>
      </c>
      <c r="D8228" s="5">
        <v>55155.8717928652</v>
      </c>
      <c r="E8228" s="2">
        <f t="shared" si="258"/>
        <v>0.496733664922983</v>
      </c>
      <c r="F8228" s="2">
        <f t="shared" si="259"/>
        <v>35200.502640842</v>
      </c>
    </row>
    <row r="8229" spans="1:6">
      <c r="A8229" s="5">
        <v>0.703363705020149</v>
      </c>
      <c r="B8229" s="5">
        <v>15193.2996117714</v>
      </c>
      <c r="C8229" s="5">
        <v>1.2197983364566</v>
      </c>
      <c r="D8229" s="5">
        <v>51738.6187925889</v>
      </c>
      <c r="E8229" s="2">
        <f t="shared" si="258"/>
        <v>0.516434631436451</v>
      </c>
      <c r="F8229" s="2">
        <f t="shared" si="259"/>
        <v>36545.3191808175</v>
      </c>
    </row>
    <row r="8230" spans="1:6">
      <c r="A8230" s="5">
        <v>0.71009510616138</v>
      </c>
      <c r="B8230" s="5">
        <v>19822.1257935675</v>
      </c>
      <c r="C8230" s="5">
        <v>1.19894000986302</v>
      </c>
      <c r="D8230" s="5">
        <v>54241.985497672</v>
      </c>
      <c r="E8230" s="2">
        <f t="shared" si="258"/>
        <v>0.48884490370164</v>
      </c>
      <c r="F8230" s="2">
        <f t="shared" si="259"/>
        <v>34419.8597041045</v>
      </c>
    </row>
    <row r="8231" spans="1:6">
      <c r="A8231" s="5">
        <v>0.721219058584413</v>
      </c>
      <c r="B8231" s="5">
        <v>19510.9968176396</v>
      </c>
      <c r="C8231" s="5">
        <v>1.24252494707523</v>
      </c>
      <c r="D8231" s="5">
        <v>57976.0087681106</v>
      </c>
      <c r="E8231" s="2">
        <f t="shared" si="258"/>
        <v>0.521305888490817</v>
      </c>
      <c r="F8231" s="2">
        <f t="shared" si="259"/>
        <v>38465.011950471</v>
      </c>
    </row>
    <row r="8232" spans="1:6">
      <c r="A8232" s="5">
        <v>0.683614535964093</v>
      </c>
      <c r="B8232" s="5">
        <v>15609.6537516085</v>
      </c>
      <c r="C8232" s="5">
        <v>1.15431547008462</v>
      </c>
      <c r="D8232" s="5">
        <v>51149.9242458039</v>
      </c>
      <c r="E8232" s="2">
        <f t="shared" si="258"/>
        <v>0.470700934120527</v>
      </c>
      <c r="F8232" s="2">
        <f t="shared" si="259"/>
        <v>35540.2704941954</v>
      </c>
    </row>
    <row r="8233" spans="1:6">
      <c r="A8233" s="5">
        <v>0.680569581853346</v>
      </c>
      <c r="B8233" s="5">
        <v>18339.8042137808</v>
      </c>
      <c r="C8233" s="5">
        <v>1.15815635831154</v>
      </c>
      <c r="D8233" s="5">
        <v>56055.4229985861</v>
      </c>
      <c r="E8233" s="2">
        <f t="shared" si="258"/>
        <v>0.477586776458194</v>
      </c>
      <c r="F8233" s="2">
        <f t="shared" si="259"/>
        <v>37715.6187848053</v>
      </c>
    </row>
    <row r="8234" spans="1:6">
      <c r="A8234" s="5">
        <v>0.669799135991557</v>
      </c>
      <c r="B8234" s="5">
        <v>21342.1538909597</v>
      </c>
      <c r="C8234" s="5">
        <v>1.11697506019298</v>
      </c>
      <c r="D8234" s="5">
        <v>58260.7642365926</v>
      </c>
      <c r="E8234" s="2">
        <f t="shared" si="258"/>
        <v>0.447175924201423</v>
      </c>
      <c r="F8234" s="2">
        <f t="shared" si="259"/>
        <v>36918.6103456329</v>
      </c>
    </row>
    <row r="8235" spans="1:6">
      <c r="A8235" s="5">
        <v>0.703040835672683</v>
      </c>
      <c r="B8235" s="5">
        <v>17213.4858801679</v>
      </c>
      <c r="C8235" s="5">
        <v>1.22815997151702</v>
      </c>
      <c r="D8235" s="5">
        <v>54715.9089269786</v>
      </c>
      <c r="E8235" s="2">
        <f t="shared" si="258"/>
        <v>0.525119135844337</v>
      </c>
      <c r="F8235" s="2">
        <f t="shared" si="259"/>
        <v>37502.4230468107</v>
      </c>
    </row>
    <row r="8236" spans="1:6">
      <c r="A8236" s="5">
        <v>0.690856218679449</v>
      </c>
      <c r="B8236" s="5">
        <v>20293.8235444348</v>
      </c>
      <c r="C8236" s="5">
        <v>1.18247823728583</v>
      </c>
      <c r="D8236" s="5">
        <v>59123.8131988492</v>
      </c>
      <c r="E8236" s="2">
        <f t="shared" si="258"/>
        <v>0.491622018606381</v>
      </c>
      <c r="F8236" s="2">
        <f t="shared" si="259"/>
        <v>38829.9896544144</v>
      </c>
    </row>
    <row r="8237" spans="1:6">
      <c r="A8237" s="5">
        <v>0.719826256081861</v>
      </c>
      <c r="B8237" s="5">
        <v>23071.984012427</v>
      </c>
      <c r="C8237" s="5">
        <v>1.23137542506454</v>
      </c>
      <c r="D8237" s="5">
        <v>61520.4679193779</v>
      </c>
      <c r="E8237" s="2">
        <f t="shared" si="258"/>
        <v>0.511549168982679</v>
      </c>
      <c r="F8237" s="2">
        <f t="shared" si="259"/>
        <v>38448.4839069509</v>
      </c>
    </row>
    <row r="8238" spans="1:6">
      <c r="A8238" s="5">
        <v>0.714255459168031</v>
      </c>
      <c r="B8238" s="5">
        <v>21055.812666083</v>
      </c>
      <c r="C8238" s="5">
        <v>1.23848173369585</v>
      </c>
      <c r="D8238" s="5">
        <v>60292.6327239954</v>
      </c>
      <c r="E8238" s="2">
        <f t="shared" si="258"/>
        <v>0.524226274527819</v>
      </c>
      <c r="F8238" s="2">
        <f t="shared" si="259"/>
        <v>39236.8200579124</v>
      </c>
    </row>
    <row r="8239" spans="1:6">
      <c r="A8239" s="5">
        <v>0.67983162271525</v>
      </c>
      <c r="B8239" s="5">
        <v>19136.8746004968</v>
      </c>
      <c r="C8239" s="5">
        <v>1.19353927436641</v>
      </c>
      <c r="D8239" s="5">
        <v>55775.7462582275</v>
      </c>
      <c r="E8239" s="2">
        <f t="shared" si="258"/>
        <v>0.51370765165116</v>
      </c>
      <c r="F8239" s="2">
        <f t="shared" si="259"/>
        <v>36638.8716577307</v>
      </c>
    </row>
    <row r="8240" spans="1:6">
      <c r="A8240" s="5">
        <v>0.696213059185458</v>
      </c>
      <c r="B8240" s="5">
        <v>17855.7705115659</v>
      </c>
      <c r="C8240" s="5">
        <v>1.21666059944068</v>
      </c>
      <c r="D8240" s="5">
        <v>54001.5946862262</v>
      </c>
      <c r="E8240" s="2">
        <f t="shared" si="258"/>
        <v>0.520447540255222</v>
      </c>
      <c r="F8240" s="2">
        <f t="shared" si="259"/>
        <v>36145.8241746603</v>
      </c>
    </row>
    <row r="8241" spans="1:6">
      <c r="A8241" s="5">
        <v>0.676815988871533</v>
      </c>
      <c r="B8241" s="5">
        <v>15211.7779289301</v>
      </c>
      <c r="C8241" s="5">
        <v>1.18797338762744</v>
      </c>
      <c r="D8241" s="5">
        <v>51364.5627813222</v>
      </c>
      <c r="E8241" s="2">
        <f t="shared" si="258"/>
        <v>0.511157398755907</v>
      </c>
      <c r="F8241" s="2">
        <f t="shared" si="259"/>
        <v>36152.7848523921</v>
      </c>
    </row>
    <row r="8242" spans="1:6">
      <c r="A8242" s="5">
        <v>0.696438704316323</v>
      </c>
      <c r="B8242" s="5">
        <v>24878.7171960848</v>
      </c>
      <c r="C8242" s="5">
        <v>1.23042561857402</v>
      </c>
      <c r="D8242" s="5">
        <v>61381.4148947636</v>
      </c>
      <c r="E8242" s="2">
        <f t="shared" si="258"/>
        <v>0.533986914257697</v>
      </c>
      <c r="F8242" s="2">
        <f t="shared" si="259"/>
        <v>36502.6976986788</v>
      </c>
    </row>
    <row r="8243" spans="1:6">
      <c r="A8243" s="5">
        <v>0.705702800105865</v>
      </c>
      <c r="B8243" s="5">
        <v>21616.4442661659</v>
      </c>
      <c r="C8243" s="5">
        <v>1.20950479656141</v>
      </c>
      <c r="D8243" s="5">
        <v>60175.0775213796</v>
      </c>
      <c r="E8243" s="2">
        <f t="shared" si="258"/>
        <v>0.503801996455545</v>
      </c>
      <c r="F8243" s="2">
        <f t="shared" si="259"/>
        <v>38558.6332552137</v>
      </c>
    </row>
    <row r="8244" spans="1:6">
      <c r="A8244" s="5">
        <v>0.689357387288013</v>
      </c>
      <c r="B8244" s="5">
        <v>22423.1966819808</v>
      </c>
      <c r="C8244" s="5">
        <v>1.17556284424538</v>
      </c>
      <c r="D8244" s="5">
        <v>60398.2345308246</v>
      </c>
      <c r="E8244" s="2">
        <f t="shared" si="258"/>
        <v>0.486205456957367</v>
      </c>
      <c r="F8244" s="2">
        <f t="shared" si="259"/>
        <v>37975.0378488438</v>
      </c>
    </row>
    <row r="8245" spans="1:6">
      <c r="A8245" s="5">
        <v>0.716841544939131</v>
      </c>
      <c r="B8245" s="5">
        <v>19738.9042487243</v>
      </c>
      <c r="C8245" s="5">
        <v>1.23636129233982</v>
      </c>
      <c r="D8245" s="5">
        <v>56030.5822451531</v>
      </c>
      <c r="E8245" s="2">
        <f t="shared" si="258"/>
        <v>0.519519747400689</v>
      </c>
      <c r="F8245" s="2">
        <f t="shared" si="259"/>
        <v>36291.6779964288</v>
      </c>
    </row>
    <row r="8246" spans="1:6">
      <c r="A8246" s="5">
        <v>0.745151268518934</v>
      </c>
      <c r="B8246" s="5">
        <v>19724.626515201</v>
      </c>
      <c r="C8246" s="5">
        <v>1.2899599486691</v>
      </c>
      <c r="D8246" s="5">
        <v>56014.5667936847</v>
      </c>
      <c r="E8246" s="2">
        <f t="shared" si="258"/>
        <v>0.544808680150166</v>
      </c>
      <c r="F8246" s="2">
        <f t="shared" si="259"/>
        <v>36289.9402784837</v>
      </c>
    </row>
    <row r="8247" spans="1:6">
      <c r="A8247" s="5">
        <v>0.758899468286042</v>
      </c>
      <c r="B8247" s="5">
        <v>20544.7519793521</v>
      </c>
      <c r="C8247" s="5">
        <v>1.32187846795655</v>
      </c>
      <c r="D8247" s="5">
        <v>59030.1610292799</v>
      </c>
      <c r="E8247" s="2">
        <f t="shared" si="258"/>
        <v>0.562978999670508</v>
      </c>
      <c r="F8247" s="2">
        <f t="shared" si="259"/>
        <v>38485.4090499278</v>
      </c>
    </row>
    <row r="8248" spans="1:6">
      <c r="A8248" s="5">
        <v>0.679864202815063</v>
      </c>
      <c r="B8248" s="5">
        <v>19118.5462725479</v>
      </c>
      <c r="C8248" s="5">
        <v>1.18146208996784</v>
      </c>
      <c r="D8248" s="5">
        <v>56672.9219627512</v>
      </c>
      <c r="E8248" s="2">
        <f t="shared" si="258"/>
        <v>0.501597887152777</v>
      </c>
      <c r="F8248" s="2">
        <f t="shared" si="259"/>
        <v>37554.3756902033</v>
      </c>
    </row>
    <row r="8249" spans="1:6">
      <c r="A8249" s="5">
        <v>0.730331855429969</v>
      </c>
      <c r="B8249" s="5">
        <v>19162.2773912881</v>
      </c>
      <c r="C8249" s="5">
        <v>1.23146562440706</v>
      </c>
      <c r="D8249" s="5">
        <v>54791.8423329472</v>
      </c>
      <c r="E8249" s="2">
        <f t="shared" si="258"/>
        <v>0.501133768977091</v>
      </c>
      <c r="F8249" s="2">
        <f t="shared" si="259"/>
        <v>35629.5649416591</v>
      </c>
    </row>
    <row r="8250" spans="1:6">
      <c r="A8250" s="5">
        <v>0.663903450762453</v>
      </c>
      <c r="B8250" s="5">
        <v>26177.5689383369</v>
      </c>
      <c r="C8250" s="5">
        <v>1.19135556091581</v>
      </c>
      <c r="D8250" s="5">
        <v>63436.5664189507</v>
      </c>
      <c r="E8250" s="2">
        <f t="shared" si="258"/>
        <v>0.527452110153357</v>
      </c>
      <c r="F8250" s="2">
        <f t="shared" si="259"/>
        <v>37258.9974806138</v>
      </c>
    </row>
    <row r="8251" spans="1:6">
      <c r="A8251" s="5">
        <v>0.673762068695132</v>
      </c>
      <c r="B8251" s="5">
        <v>17384.8292814716</v>
      </c>
      <c r="C8251" s="5">
        <v>1.15493606146257</v>
      </c>
      <c r="D8251" s="5">
        <v>52802.3158648896</v>
      </c>
      <c r="E8251" s="2">
        <f t="shared" si="258"/>
        <v>0.481173992767438</v>
      </c>
      <c r="F8251" s="2">
        <f t="shared" si="259"/>
        <v>35417.486583418</v>
      </c>
    </row>
    <row r="8252" spans="1:6">
      <c r="A8252" s="5">
        <v>0.708705762597075</v>
      </c>
      <c r="B8252" s="5">
        <v>20326.8735759066</v>
      </c>
      <c r="C8252" s="5">
        <v>1.2242038351253</v>
      </c>
      <c r="D8252" s="5">
        <v>56922.7352555315</v>
      </c>
      <c r="E8252" s="2">
        <f t="shared" si="258"/>
        <v>0.515498072528225</v>
      </c>
      <c r="F8252" s="2">
        <f t="shared" si="259"/>
        <v>36595.8616796249</v>
      </c>
    </row>
    <row r="8253" spans="1:6">
      <c r="A8253" s="5">
        <v>0.694667710446947</v>
      </c>
      <c r="B8253" s="5">
        <v>17971.4147772278</v>
      </c>
      <c r="C8253" s="5">
        <v>1.21287134284858</v>
      </c>
      <c r="D8253" s="5">
        <v>54040.6720290007</v>
      </c>
      <c r="E8253" s="2">
        <f t="shared" si="258"/>
        <v>0.518203632401633</v>
      </c>
      <c r="F8253" s="2">
        <f t="shared" si="259"/>
        <v>36069.2572517729</v>
      </c>
    </row>
    <row r="8254" spans="1:6">
      <c r="A8254" s="5">
        <v>0.719810771222656</v>
      </c>
      <c r="B8254" s="5">
        <v>21558.9028483759</v>
      </c>
      <c r="C8254" s="5">
        <v>1.25169701266672</v>
      </c>
      <c r="D8254" s="5">
        <v>59871.2405882757</v>
      </c>
      <c r="E8254" s="2">
        <f t="shared" si="258"/>
        <v>0.531886241444064</v>
      </c>
      <c r="F8254" s="2">
        <f t="shared" si="259"/>
        <v>38312.3377398998</v>
      </c>
    </row>
    <row r="8255" spans="1:6">
      <c r="A8255" s="5">
        <v>0.730984603573653</v>
      </c>
      <c r="B8255" s="5">
        <v>18714.3534523267</v>
      </c>
      <c r="C8255" s="5">
        <v>1.2756126825878</v>
      </c>
      <c r="D8255" s="5">
        <v>55968.0964222324</v>
      </c>
      <c r="E8255" s="2">
        <f t="shared" si="258"/>
        <v>0.544628079014147</v>
      </c>
      <c r="F8255" s="2">
        <f t="shared" si="259"/>
        <v>37253.7429699057</v>
      </c>
    </row>
    <row r="8256" spans="1:6">
      <c r="A8256" s="5">
        <v>0.711548935087972</v>
      </c>
      <c r="B8256" s="5">
        <v>20913.1549163866</v>
      </c>
      <c r="C8256" s="5">
        <v>1.24628281461549</v>
      </c>
      <c r="D8256" s="5">
        <v>61580.3481867377</v>
      </c>
      <c r="E8256" s="2">
        <f t="shared" si="258"/>
        <v>0.534733879527518</v>
      </c>
      <c r="F8256" s="2">
        <f t="shared" si="259"/>
        <v>40667.1932703511</v>
      </c>
    </row>
    <row r="8257" spans="1:6">
      <c r="A8257" s="5">
        <v>0.661876125683789</v>
      </c>
      <c r="B8257" s="5">
        <v>17056.9713899954</v>
      </c>
      <c r="C8257" s="5">
        <v>1.19621016358174</v>
      </c>
      <c r="D8257" s="5">
        <v>53430.7716417164</v>
      </c>
      <c r="E8257" s="2">
        <f t="shared" si="258"/>
        <v>0.534334037897951</v>
      </c>
      <c r="F8257" s="2">
        <f t="shared" si="259"/>
        <v>36373.800251721</v>
      </c>
    </row>
    <row r="8258" spans="1:6">
      <c r="A8258" s="5">
        <v>0.715111979006085</v>
      </c>
      <c r="B8258" s="5">
        <v>18175.0571820399</v>
      </c>
      <c r="C8258" s="5">
        <v>1.26380461105205</v>
      </c>
      <c r="D8258" s="5">
        <v>55912.196161804</v>
      </c>
      <c r="E8258" s="2">
        <f t="shared" si="258"/>
        <v>0.548692632045965</v>
      </c>
      <c r="F8258" s="2">
        <f t="shared" si="259"/>
        <v>37737.1389797641</v>
      </c>
    </row>
    <row r="8259" spans="1:6">
      <c r="A8259" s="5">
        <v>0.740366374810166</v>
      </c>
      <c r="B8259" s="5">
        <v>19434.4060047571</v>
      </c>
      <c r="C8259" s="5">
        <v>1.28129889176123</v>
      </c>
      <c r="D8259" s="5">
        <v>54285.4393914384</v>
      </c>
      <c r="E8259" s="2">
        <f t="shared" si="258"/>
        <v>0.540932516951064</v>
      </c>
      <c r="F8259" s="2">
        <f t="shared" si="259"/>
        <v>34851.0333866813</v>
      </c>
    </row>
    <row r="8260" spans="1:6">
      <c r="A8260" s="5">
        <v>0.651046080343938</v>
      </c>
      <c r="B8260" s="5">
        <v>24120.768283556</v>
      </c>
      <c r="C8260" s="5">
        <v>1.09655739033646</v>
      </c>
      <c r="D8260" s="5">
        <v>59670.741252225</v>
      </c>
      <c r="E8260" s="2">
        <f t="shared" ref="E8260:E8323" si="260">C8260-A8260</f>
        <v>0.445511309992522</v>
      </c>
      <c r="F8260" s="2">
        <f t="shared" ref="F8260:F8323" si="261">D8260-B8260</f>
        <v>35549.972968669</v>
      </c>
    </row>
    <row r="8261" spans="1:6">
      <c r="A8261" s="5">
        <v>0.714799937966117</v>
      </c>
      <c r="B8261" s="5">
        <v>22863.3832510555</v>
      </c>
      <c r="C8261" s="5">
        <v>1.27850274475831</v>
      </c>
      <c r="D8261" s="5">
        <v>62300.2604016826</v>
      </c>
      <c r="E8261" s="2">
        <f t="shared" si="260"/>
        <v>0.563702806792193</v>
      </c>
      <c r="F8261" s="2">
        <f t="shared" si="261"/>
        <v>39436.8771506271</v>
      </c>
    </row>
    <row r="8262" spans="1:6">
      <c r="A8262" s="5">
        <v>0.698654853585124</v>
      </c>
      <c r="B8262" s="5">
        <v>15142.6755601068</v>
      </c>
      <c r="C8262" s="5">
        <v>1.18988623747756</v>
      </c>
      <c r="D8262" s="5">
        <v>50671.1834516663</v>
      </c>
      <c r="E8262" s="2">
        <f t="shared" si="260"/>
        <v>0.491231383892436</v>
      </c>
      <c r="F8262" s="2">
        <f t="shared" si="261"/>
        <v>35528.5078915595</v>
      </c>
    </row>
    <row r="8263" spans="1:6">
      <c r="A8263" s="5">
        <v>0.661702737631983</v>
      </c>
      <c r="B8263" s="5">
        <v>17545.9967323378</v>
      </c>
      <c r="C8263" s="5">
        <v>1.12308787109476</v>
      </c>
      <c r="D8263" s="5">
        <v>53731.7643051664</v>
      </c>
      <c r="E8263" s="2">
        <f t="shared" si="260"/>
        <v>0.461385133462777</v>
      </c>
      <c r="F8263" s="2">
        <f t="shared" si="261"/>
        <v>36185.7675728286</v>
      </c>
    </row>
    <row r="8264" spans="1:6">
      <c r="A8264" s="5">
        <v>0.722500893035653</v>
      </c>
      <c r="B8264" s="5">
        <v>20526.542488216</v>
      </c>
      <c r="C8264" s="5">
        <v>1.24687908569181</v>
      </c>
      <c r="D8264" s="5">
        <v>59735.8416501721</v>
      </c>
      <c r="E8264" s="2">
        <f t="shared" si="260"/>
        <v>0.524378192656157</v>
      </c>
      <c r="F8264" s="2">
        <f t="shared" si="261"/>
        <v>39209.2991619561</v>
      </c>
    </row>
    <row r="8265" spans="1:6">
      <c r="A8265" s="5">
        <v>0.716307410316902</v>
      </c>
      <c r="B8265" s="5">
        <v>24081.2092714196</v>
      </c>
      <c r="C8265" s="5">
        <v>1.24313732281744</v>
      </c>
      <c r="D8265" s="5">
        <v>60894.7418237822</v>
      </c>
      <c r="E8265" s="2">
        <f t="shared" si="260"/>
        <v>0.526829912500538</v>
      </c>
      <c r="F8265" s="2">
        <f t="shared" si="261"/>
        <v>36813.5325523626</v>
      </c>
    </row>
    <row r="8266" spans="1:6">
      <c r="A8266" s="5">
        <v>0.66447150714755</v>
      </c>
      <c r="B8266" s="5">
        <v>19093.5524019171</v>
      </c>
      <c r="C8266" s="5">
        <v>1.16275460775241</v>
      </c>
      <c r="D8266" s="5">
        <v>55153.5197431026</v>
      </c>
      <c r="E8266" s="2">
        <f t="shared" si="260"/>
        <v>0.49828310060486</v>
      </c>
      <c r="F8266" s="2">
        <f t="shared" si="261"/>
        <v>36059.9673411855</v>
      </c>
    </row>
    <row r="8267" spans="1:6">
      <c r="A8267" s="5">
        <v>0.668589192599859</v>
      </c>
      <c r="B8267" s="5">
        <v>19386.9459403035</v>
      </c>
      <c r="C8267" s="5">
        <v>1.11389665635805</v>
      </c>
      <c r="D8267" s="5">
        <v>57562.8959052419</v>
      </c>
      <c r="E8267" s="2">
        <f t="shared" si="260"/>
        <v>0.445307463758191</v>
      </c>
      <c r="F8267" s="2">
        <f t="shared" si="261"/>
        <v>38175.9499649384</v>
      </c>
    </row>
    <row r="8268" spans="1:6">
      <c r="A8268" s="5">
        <v>0.687972006557163</v>
      </c>
      <c r="B8268" s="5">
        <v>22892.1784154681</v>
      </c>
      <c r="C8268" s="5">
        <v>1.17815195407275</v>
      </c>
      <c r="D8268" s="5">
        <v>60944.8871015162</v>
      </c>
      <c r="E8268" s="2">
        <f t="shared" si="260"/>
        <v>0.490179947515587</v>
      </c>
      <c r="F8268" s="2">
        <f t="shared" si="261"/>
        <v>38052.7086860481</v>
      </c>
    </row>
    <row r="8269" spans="1:6">
      <c r="A8269" s="5">
        <v>0.687263212578196</v>
      </c>
      <c r="B8269" s="5">
        <v>20106.1370719608</v>
      </c>
      <c r="C8269" s="5">
        <v>1.18376781394447</v>
      </c>
      <c r="D8269" s="5">
        <v>57403.904237725</v>
      </c>
      <c r="E8269" s="2">
        <f t="shared" si="260"/>
        <v>0.496504601366274</v>
      </c>
      <c r="F8269" s="2">
        <f t="shared" si="261"/>
        <v>37297.7671657642</v>
      </c>
    </row>
    <row r="8270" spans="1:6">
      <c r="A8270" s="5">
        <v>0.683829510979513</v>
      </c>
      <c r="B8270" s="5">
        <v>19482.4518284257</v>
      </c>
      <c r="C8270" s="5">
        <v>1.15062344815034</v>
      </c>
      <c r="D8270" s="5">
        <v>56196.0229739953</v>
      </c>
      <c r="E8270" s="2">
        <f t="shared" si="260"/>
        <v>0.466793937170827</v>
      </c>
      <c r="F8270" s="2">
        <f t="shared" si="261"/>
        <v>36713.5711455696</v>
      </c>
    </row>
    <row r="8271" spans="1:6">
      <c r="A8271" s="5">
        <v>0.665328554864503</v>
      </c>
      <c r="B8271" s="5">
        <v>22774.3154189305</v>
      </c>
      <c r="C8271" s="5">
        <v>1.16633105208966</v>
      </c>
      <c r="D8271" s="5">
        <v>61260.0368703819</v>
      </c>
      <c r="E8271" s="2">
        <f t="shared" si="260"/>
        <v>0.501002497225157</v>
      </c>
      <c r="F8271" s="2">
        <f t="shared" si="261"/>
        <v>38485.7214514514</v>
      </c>
    </row>
    <row r="8272" spans="1:6">
      <c r="A8272" s="5">
        <v>0.687848498070016</v>
      </c>
      <c r="B8272" s="5">
        <v>19773.1338032355</v>
      </c>
      <c r="C8272" s="5">
        <v>1.14181456422168</v>
      </c>
      <c r="D8272" s="5">
        <v>56793.7708913123</v>
      </c>
      <c r="E8272" s="2">
        <f t="shared" si="260"/>
        <v>0.453966066151664</v>
      </c>
      <c r="F8272" s="2">
        <f t="shared" si="261"/>
        <v>37020.6370880768</v>
      </c>
    </row>
    <row r="8273" spans="1:6">
      <c r="A8273" s="5">
        <v>0.68002830519239</v>
      </c>
      <c r="B8273" s="5">
        <v>20334.4614394876</v>
      </c>
      <c r="C8273" s="5">
        <v>1.16792825487511</v>
      </c>
      <c r="D8273" s="5">
        <v>57865.1698467016</v>
      </c>
      <c r="E8273" s="2">
        <f t="shared" si="260"/>
        <v>0.48789994968272</v>
      </c>
      <c r="F8273" s="2">
        <f t="shared" si="261"/>
        <v>37530.708407214</v>
      </c>
    </row>
    <row r="8274" spans="1:6">
      <c r="A8274" s="5">
        <v>0.693598717594452</v>
      </c>
      <c r="B8274" s="5">
        <v>19467.8929902037</v>
      </c>
      <c r="C8274" s="5">
        <v>1.15892629731646</v>
      </c>
      <c r="D8274" s="5">
        <v>56637.8783832919</v>
      </c>
      <c r="E8274" s="2">
        <f t="shared" si="260"/>
        <v>0.465327579722008</v>
      </c>
      <c r="F8274" s="2">
        <f t="shared" si="261"/>
        <v>37169.9853930882</v>
      </c>
    </row>
    <row r="8275" spans="1:6">
      <c r="A8275" s="5">
        <v>0.638460975864351</v>
      </c>
      <c r="B8275" s="5">
        <v>21696.4046557083</v>
      </c>
      <c r="C8275" s="5">
        <v>1.10792888944318</v>
      </c>
      <c r="D8275" s="5">
        <v>59282.0701539493</v>
      </c>
      <c r="E8275" s="2">
        <f t="shared" si="260"/>
        <v>0.469467913578829</v>
      </c>
      <c r="F8275" s="2">
        <f t="shared" si="261"/>
        <v>37585.665498241</v>
      </c>
    </row>
    <row r="8276" spans="1:6">
      <c r="A8276" s="5">
        <v>0.6773512421269</v>
      </c>
      <c r="B8276" s="5">
        <v>19736.6323576416</v>
      </c>
      <c r="C8276" s="5">
        <v>1.16851546411546</v>
      </c>
      <c r="D8276" s="5">
        <v>56623.389568161</v>
      </c>
      <c r="E8276" s="2">
        <f t="shared" si="260"/>
        <v>0.49116422198856</v>
      </c>
      <c r="F8276" s="2">
        <f t="shared" si="261"/>
        <v>36886.7572105194</v>
      </c>
    </row>
    <row r="8277" spans="1:6">
      <c r="A8277" s="5">
        <v>0.72364600321625</v>
      </c>
      <c r="B8277" s="5">
        <v>20983.7329516945</v>
      </c>
      <c r="C8277" s="5">
        <v>1.25380968563519</v>
      </c>
      <c r="D8277" s="5">
        <v>60499.6002671028</v>
      </c>
      <c r="E8277" s="2">
        <f t="shared" si="260"/>
        <v>0.53016368241894</v>
      </c>
      <c r="F8277" s="2">
        <f t="shared" si="261"/>
        <v>39515.8673154083</v>
      </c>
    </row>
    <row r="8278" spans="1:6">
      <c r="A8278" s="5">
        <v>0.751408340015869</v>
      </c>
      <c r="B8278" s="5">
        <v>23613.1419930074</v>
      </c>
      <c r="C8278" s="5">
        <v>1.29398329316305</v>
      </c>
      <c r="D8278" s="5">
        <v>61645.5170755223</v>
      </c>
      <c r="E8278" s="2">
        <f t="shared" si="260"/>
        <v>0.542574953147181</v>
      </c>
      <c r="F8278" s="2">
        <f t="shared" si="261"/>
        <v>38032.3750825149</v>
      </c>
    </row>
    <row r="8279" spans="1:6">
      <c r="A8279" s="5">
        <v>0.723990474454613</v>
      </c>
      <c r="B8279" s="5">
        <v>19419.1981607757</v>
      </c>
      <c r="C8279" s="5">
        <v>1.265517365987</v>
      </c>
      <c r="D8279" s="5">
        <v>54145.5910150839</v>
      </c>
      <c r="E8279" s="2">
        <f t="shared" si="260"/>
        <v>0.541526891532387</v>
      </c>
      <c r="F8279" s="2">
        <f t="shared" si="261"/>
        <v>34726.3928543082</v>
      </c>
    </row>
    <row r="8280" spans="1:6">
      <c r="A8280" s="5">
        <v>0.791358787101392</v>
      </c>
      <c r="B8280" s="5">
        <v>21810.3114292573</v>
      </c>
      <c r="C8280" s="5">
        <v>1.37843386883811</v>
      </c>
      <c r="D8280" s="5">
        <v>57308.8608319725</v>
      </c>
      <c r="E8280" s="2">
        <f t="shared" si="260"/>
        <v>0.587075081736718</v>
      </c>
      <c r="F8280" s="2">
        <f t="shared" si="261"/>
        <v>35498.5494027152</v>
      </c>
    </row>
    <row r="8281" spans="1:6">
      <c r="A8281" s="5">
        <v>0.698525884456154</v>
      </c>
      <c r="B8281" s="5">
        <v>22328.7725379147</v>
      </c>
      <c r="C8281" s="5">
        <v>1.23247709954192</v>
      </c>
      <c r="D8281" s="5">
        <v>60722.3946236573</v>
      </c>
      <c r="E8281" s="2">
        <f t="shared" si="260"/>
        <v>0.533951215085766</v>
      </c>
      <c r="F8281" s="2">
        <f t="shared" si="261"/>
        <v>38393.6220857426</v>
      </c>
    </row>
    <row r="8282" spans="1:6">
      <c r="A8282" s="5">
        <v>0.638466502968974</v>
      </c>
      <c r="B8282" s="5">
        <v>24580.5486851231</v>
      </c>
      <c r="C8282" s="5">
        <v>1.105392421842</v>
      </c>
      <c r="D8282" s="5">
        <v>59251.1586767869</v>
      </c>
      <c r="E8282" s="2">
        <f t="shared" si="260"/>
        <v>0.466925918873026</v>
      </c>
      <c r="F8282" s="2">
        <f t="shared" si="261"/>
        <v>34670.6099916638</v>
      </c>
    </row>
    <row r="8283" spans="1:6">
      <c r="A8283" s="5">
        <v>0.665277755649579</v>
      </c>
      <c r="B8283" s="5">
        <v>19783.9400559297</v>
      </c>
      <c r="C8283" s="5">
        <v>1.12594546408018</v>
      </c>
      <c r="D8283" s="5">
        <v>55510.8619229089</v>
      </c>
      <c r="E8283" s="2">
        <f t="shared" si="260"/>
        <v>0.460667708430601</v>
      </c>
      <c r="F8283" s="2">
        <f t="shared" si="261"/>
        <v>35726.9218669792</v>
      </c>
    </row>
    <row r="8284" spans="1:6">
      <c r="A8284" s="5">
        <v>0.674111614125261</v>
      </c>
      <c r="B8284" s="5">
        <v>18658.7921434739</v>
      </c>
      <c r="C8284" s="5">
        <v>1.17472994045942</v>
      </c>
      <c r="D8284" s="5">
        <v>55549.9510003623</v>
      </c>
      <c r="E8284" s="2">
        <f t="shared" si="260"/>
        <v>0.500618326334159</v>
      </c>
      <c r="F8284" s="2">
        <f t="shared" si="261"/>
        <v>36891.1588568884</v>
      </c>
    </row>
    <row r="8285" spans="1:6">
      <c r="A8285" s="5">
        <v>0.711745515571543</v>
      </c>
      <c r="B8285" s="5">
        <v>22100.4173253551</v>
      </c>
      <c r="C8285" s="5">
        <v>1.21218299975281</v>
      </c>
      <c r="D8285" s="5">
        <v>61625.9928559092</v>
      </c>
      <c r="E8285" s="2">
        <f t="shared" si="260"/>
        <v>0.500437484181267</v>
      </c>
      <c r="F8285" s="2">
        <f t="shared" si="261"/>
        <v>39525.5755305541</v>
      </c>
    </row>
    <row r="8286" spans="1:6">
      <c r="A8286" s="5">
        <v>0.6830909987991</v>
      </c>
      <c r="B8286" s="5">
        <v>20462.6703552054</v>
      </c>
      <c r="C8286" s="5">
        <v>1.16301768892758</v>
      </c>
      <c r="D8286" s="5">
        <v>59377.661345108</v>
      </c>
      <c r="E8286" s="2">
        <f t="shared" si="260"/>
        <v>0.47992669012848</v>
      </c>
      <c r="F8286" s="2">
        <f t="shared" si="261"/>
        <v>38914.9909899026</v>
      </c>
    </row>
    <row r="8287" spans="1:6">
      <c r="A8287" s="5">
        <v>0.701841499634598</v>
      </c>
      <c r="B8287" s="5">
        <v>21497.7917870041</v>
      </c>
      <c r="C8287" s="5">
        <v>1.21518529197122</v>
      </c>
      <c r="D8287" s="5">
        <v>60673.0137009213</v>
      </c>
      <c r="E8287" s="2">
        <f t="shared" si="260"/>
        <v>0.513343792336622</v>
      </c>
      <c r="F8287" s="2">
        <f t="shared" si="261"/>
        <v>39175.2219139172</v>
      </c>
    </row>
    <row r="8288" spans="1:6">
      <c r="A8288" s="5">
        <v>0.698601662225573</v>
      </c>
      <c r="B8288" s="5">
        <v>22691.7876012715</v>
      </c>
      <c r="C8288" s="5">
        <v>1.22975416926819</v>
      </c>
      <c r="D8288" s="5">
        <v>59135.5983379589</v>
      </c>
      <c r="E8288" s="2">
        <f t="shared" si="260"/>
        <v>0.531152507042617</v>
      </c>
      <c r="F8288" s="2">
        <f t="shared" si="261"/>
        <v>36443.8107366874</v>
      </c>
    </row>
    <row r="8289" spans="1:6">
      <c r="A8289" s="5">
        <v>0.712423293591586</v>
      </c>
      <c r="B8289" s="5">
        <v>17591.62351698</v>
      </c>
      <c r="C8289" s="5">
        <v>1.25967604453284</v>
      </c>
      <c r="D8289" s="5">
        <v>56861.2026584279</v>
      </c>
      <c r="E8289" s="2">
        <f t="shared" si="260"/>
        <v>0.547252750941254</v>
      </c>
      <c r="F8289" s="2">
        <f t="shared" si="261"/>
        <v>39269.5791414479</v>
      </c>
    </row>
    <row r="8290" spans="1:6">
      <c r="A8290" s="5">
        <v>0.730417368018094</v>
      </c>
      <c r="B8290" s="5">
        <v>21144.5488321192</v>
      </c>
      <c r="C8290" s="5">
        <v>1.27416234180074</v>
      </c>
      <c r="D8290" s="5">
        <v>59660.8047054955</v>
      </c>
      <c r="E8290" s="2">
        <f t="shared" si="260"/>
        <v>0.543744973782646</v>
      </c>
      <c r="F8290" s="2">
        <f t="shared" si="261"/>
        <v>38516.2558733763</v>
      </c>
    </row>
    <row r="8291" spans="1:6">
      <c r="A8291" s="5">
        <v>0.742427005551112</v>
      </c>
      <c r="B8291" s="5">
        <v>20401.3888448895</v>
      </c>
      <c r="C8291" s="5">
        <v>1.28154640239122</v>
      </c>
      <c r="D8291" s="5">
        <v>57154.3713615938</v>
      </c>
      <c r="E8291" s="2">
        <f t="shared" si="260"/>
        <v>0.539119396840108</v>
      </c>
      <c r="F8291" s="2">
        <f t="shared" si="261"/>
        <v>36752.9825167043</v>
      </c>
    </row>
    <row r="8292" spans="1:6">
      <c r="A8292" s="5">
        <v>0.735451940938072</v>
      </c>
      <c r="B8292" s="5">
        <v>17329.7992898671</v>
      </c>
      <c r="C8292" s="5">
        <v>1.24886705111417</v>
      </c>
      <c r="D8292" s="5">
        <v>51947.5683584523</v>
      </c>
      <c r="E8292" s="2">
        <f t="shared" si="260"/>
        <v>0.513415110176098</v>
      </c>
      <c r="F8292" s="2">
        <f t="shared" si="261"/>
        <v>34617.7690685852</v>
      </c>
    </row>
    <row r="8293" spans="1:6">
      <c r="A8293" s="5">
        <v>0.730163731258701</v>
      </c>
      <c r="B8293" s="5">
        <v>20540.9445391576</v>
      </c>
      <c r="C8293" s="5">
        <v>1.26739139054967</v>
      </c>
      <c r="D8293" s="5">
        <v>57249.3519569565</v>
      </c>
      <c r="E8293" s="2">
        <f t="shared" si="260"/>
        <v>0.537227659290969</v>
      </c>
      <c r="F8293" s="2">
        <f t="shared" si="261"/>
        <v>36708.4074177989</v>
      </c>
    </row>
    <row r="8294" spans="1:6">
      <c r="A8294" s="5">
        <v>0.70812438504188</v>
      </c>
      <c r="B8294" s="5">
        <v>18853.9459561519</v>
      </c>
      <c r="C8294" s="5">
        <v>1.23435220966108</v>
      </c>
      <c r="D8294" s="5">
        <v>55526.2104260146</v>
      </c>
      <c r="E8294" s="2">
        <f t="shared" si="260"/>
        <v>0.5262278246192</v>
      </c>
      <c r="F8294" s="2">
        <f t="shared" si="261"/>
        <v>36672.2644698627</v>
      </c>
    </row>
    <row r="8295" spans="1:6">
      <c r="A8295" s="5">
        <v>0.692450311248281</v>
      </c>
      <c r="B8295" s="5">
        <v>28308.9066701382</v>
      </c>
      <c r="C8295" s="5">
        <v>1.18074025126567</v>
      </c>
      <c r="D8295" s="5">
        <v>71124.0785071766</v>
      </c>
      <c r="E8295" s="2">
        <f t="shared" si="260"/>
        <v>0.488289940017389</v>
      </c>
      <c r="F8295" s="2">
        <f t="shared" si="261"/>
        <v>42815.1718370384</v>
      </c>
    </row>
    <row r="8296" spans="1:6">
      <c r="A8296" s="5">
        <v>0.706924466885731</v>
      </c>
      <c r="B8296" s="5">
        <v>16607.9514950942</v>
      </c>
      <c r="C8296" s="5">
        <v>1.1957923982067</v>
      </c>
      <c r="D8296" s="5">
        <v>51947.5530826568</v>
      </c>
      <c r="E8296" s="2">
        <f t="shared" si="260"/>
        <v>0.488867931320969</v>
      </c>
      <c r="F8296" s="2">
        <f t="shared" si="261"/>
        <v>35339.6015875626</v>
      </c>
    </row>
    <row r="8297" spans="1:6">
      <c r="A8297" s="5">
        <v>0.71252162540069</v>
      </c>
      <c r="B8297" s="5">
        <v>18296.2389688074</v>
      </c>
      <c r="C8297" s="5">
        <v>1.20913474460107</v>
      </c>
      <c r="D8297" s="5">
        <v>55265.0462443735</v>
      </c>
      <c r="E8297" s="2">
        <f t="shared" si="260"/>
        <v>0.49661311920038</v>
      </c>
      <c r="F8297" s="2">
        <f t="shared" si="261"/>
        <v>36968.8072755661</v>
      </c>
    </row>
    <row r="8298" spans="1:6">
      <c r="A8298" s="5">
        <v>0.646447822361303</v>
      </c>
      <c r="B8298" s="5">
        <v>18649.0660586031</v>
      </c>
      <c r="C8298" s="5">
        <v>1.09850897900295</v>
      </c>
      <c r="D8298" s="5">
        <v>53988.6109784415</v>
      </c>
      <c r="E8298" s="2">
        <f t="shared" si="260"/>
        <v>0.452061156641647</v>
      </c>
      <c r="F8298" s="2">
        <f t="shared" si="261"/>
        <v>35339.5449198384</v>
      </c>
    </row>
    <row r="8299" spans="1:6">
      <c r="A8299" s="5">
        <v>0.662500480089411</v>
      </c>
      <c r="B8299" s="5">
        <v>18994.1931637585</v>
      </c>
      <c r="C8299" s="5">
        <v>1.16408164988432</v>
      </c>
      <c r="D8299" s="5">
        <v>55502.3118885087</v>
      </c>
      <c r="E8299" s="2">
        <f t="shared" si="260"/>
        <v>0.501581169794909</v>
      </c>
      <c r="F8299" s="2">
        <f t="shared" si="261"/>
        <v>36508.1187247502</v>
      </c>
    </row>
    <row r="8300" spans="1:6">
      <c r="A8300" s="5">
        <v>0.611909161013662</v>
      </c>
      <c r="B8300" s="5">
        <v>24985.5782036186</v>
      </c>
      <c r="C8300" s="5">
        <v>1.063399891683</v>
      </c>
      <c r="D8300" s="5">
        <v>68403.2892377467</v>
      </c>
      <c r="E8300" s="2">
        <f t="shared" si="260"/>
        <v>0.451490730669338</v>
      </c>
      <c r="F8300" s="2">
        <f t="shared" si="261"/>
        <v>43417.7110341281</v>
      </c>
    </row>
    <row r="8301" spans="1:6">
      <c r="A8301" s="5">
        <v>0.711209201622478</v>
      </c>
      <c r="B8301" s="5">
        <v>20184.7146696634</v>
      </c>
      <c r="C8301" s="5">
        <v>1.22998197174025</v>
      </c>
      <c r="D8301" s="5">
        <v>58814.4858434127</v>
      </c>
      <c r="E8301" s="2">
        <f t="shared" si="260"/>
        <v>0.518772770117772</v>
      </c>
      <c r="F8301" s="2">
        <f t="shared" si="261"/>
        <v>38629.7711737493</v>
      </c>
    </row>
    <row r="8302" spans="1:6">
      <c r="A8302" s="5">
        <v>0.7167820152033</v>
      </c>
      <c r="B8302" s="5">
        <v>13874.257060849</v>
      </c>
      <c r="C8302" s="5">
        <v>1.27458637720279</v>
      </c>
      <c r="D8302" s="5">
        <v>49329.3915182362</v>
      </c>
      <c r="E8302" s="2">
        <f t="shared" si="260"/>
        <v>0.55780436199949</v>
      </c>
      <c r="F8302" s="2">
        <f t="shared" si="261"/>
        <v>35455.1344573872</v>
      </c>
    </row>
    <row r="8303" spans="1:6">
      <c r="A8303" s="5">
        <v>0.733293561957875</v>
      </c>
      <c r="B8303" s="5">
        <v>17516.5856783014</v>
      </c>
      <c r="C8303" s="5">
        <v>1.25995947408162</v>
      </c>
      <c r="D8303" s="5">
        <v>52902.2331072884</v>
      </c>
      <c r="E8303" s="2">
        <f t="shared" si="260"/>
        <v>0.526665912123745</v>
      </c>
      <c r="F8303" s="2">
        <f t="shared" si="261"/>
        <v>35385.647428987</v>
      </c>
    </row>
    <row r="8304" spans="1:6">
      <c r="A8304" s="5">
        <v>0.717852015443962</v>
      </c>
      <c r="B8304" s="5">
        <v>19550.547081146</v>
      </c>
      <c r="C8304" s="5">
        <v>1.24837297038843</v>
      </c>
      <c r="D8304" s="5">
        <v>57769.2444768103</v>
      </c>
      <c r="E8304" s="2">
        <f t="shared" si="260"/>
        <v>0.530520954944468</v>
      </c>
      <c r="F8304" s="2">
        <f t="shared" si="261"/>
        <v>38218.6973956643</v>
      </c>
    </row>
    <row r="8305" spans="1:6">
      <c r="A8305" s="5">
        <v>0.733837900857922</v>
      </c>
      <c r="B8305" s="5">
        <v>21284.2704015418</v>
      </c>
      <c r="C8305" s="5">
        <v>1.27094463565166</v>
      </c>
      <c r="D8305" s="5">
        <v>58998.434400118</v>
      </c>
      <c r="E8305" s="2">
        <f t="shared" si="260"/>
        <v>0.537106734793738</v>
      </c>
      <c r="F8305" s="2">
        <f t="shared" si="261"/>
        <v>37714.1639985762</v>
      </c>
    </row>
    <row r="8306" spans="1:6">
      <c r="A8306" s="5">
        <v>0.722051647509728</v>
      </c>
      <c r="B8306" s="5">
        <v>18352.0819442894</v>
      </c>
      <c r="C8306" s="5">
        <v>1.23871574027834</v>
      </c>
      <c r="D8306" s="5">
        <v>55833.5879476594</v>
      </c>
      <c r="E8306" s="2">
        <f t="shared" si="260"/>
        <v>0.516664092768612</v>
      </c>
      <c r="F8306" s="2">
        <f t="shared" si="261"/>
        <v>37481.50600337</v>
      </c>
    </row>
    <row r="8307" spans="1:6">
      <c r="A8307" s="5">
        <v>0.713305549929413</v>
      </c>
      <c r="B8307" s="5">
        <v>23583.966298207</v>
      </c>
      <c r="C8307" s="5">
        <v>1.21633587839625</v>
      </c>
      <c r="D8307" s="5">
        <v>60142.699253301</v>
      </c>
      <c r="E8307" s="2">
        <f t="shared" si="260"/>
        <v>0.503030328466837</v>
      </c>
      <c r="F8307" s="2">
        <f t="shared" si="261"/>
        <v>36558.732955094</v>
      </c>
    </row>
    <row r="8308" spans="1:6">
      <c r="A8308" s="5">
        <v>0.723582033703652</v>
      </c>
      <c r="B8308" s="5">
        <v>20086.3248001176</v>
      </c>
      <c r="C8308" s="5">
        <v>1.22854195745716</v>
      </c>
      <c r="D8308" s="5">
        <v>58308.0289306019</v>
      </c>
      <c r="E8308" s="2">
        <f t="shared" si="260"/>
        <v>0.504959923753508</v>
      </c>
      <c r="F8308" s="2">
        <f t="shared" si="261"/>
        <v>38221.7041304843</v>
      </c>
    </row>
    <row r="8309" spans="1:6">
      <c r="A8309" s="5">
        <v>0.710343460234767</v>
      </c>
      <c r="B8309" s="5">
        <v>25160.3005303708</v>
      </c>
      <c r="C8309" s="5">
        <v>1.24898321258896</v>
      </c>
      <c r="D8309" s="5">
        <v>65304.8550010284</v>
      </c>
      <c r="E8309" s="2">
        <f t="shared" si="260"/>
        <v>0.538639752354193</v>
      </c>
      <c r="F8309" s="2">
        <f t="shared" si="261"/>
        <v>40144.5544706576</v>
      </c>
    </row>
    <row r="8310" spans="1:6">
      <c r="A8310" s="5">
        <v>0.72779700855095</v>
      </c>
      <c r="B8310" s="5">
        <v>22656.1603468065</v>
      </c>
      <c r="C8310" s="5">
        <v>1.27272629881</v>
      </c>
      <c r="D8310" s="5">
        <v>61291.2863551245</v>
      </c>
      <c r="E8310" s="2">
        <f t="shared" si="260"/>
        <v>0.54492929025905</v>
      </c>
      <c r="F8310" s="2">
        <f t="shared" si="261"/>
        <v>38635.126008318</v>
      </c>
    </row>
    <row r="8311" spans="1:6">
      <c r="A8311" s="5">
        <v>0.630262669747739</v>
      </c>
      <c r="B8311" s="5">
        <v>20906.9218007856</v>
      </c>
      <c r="C8311" s="5">
        <v>1.06441223890315</v>
      </c>
      <c r="D8311" s="5">
        <v>57428.9804616209</v>
      </c>
      <c r="E8311" s="2">
        <f t="shared" si="260"/>
        <v>0.434149569155411</v>
      </c>
      <c r="F8311" s="2">
        <f t="shared" si="261"/>
        <v>36522.0586608353</v>
      </c>
    </row>
    <row r="8312" spans="1:6">
      <c r="A8312" s="5">
        <v>0.677954525343346</v>
      </c>
      <c r="B8312" s="5">
        <v>20530.0025900647</v>
      </c>
      <c r="C8312" s="5">
        <v>1.15930351172204</v>
      </c>
      <c r="D8312" s="5">
        <v>56446.0068299104</v>
      </c>
      <c r="E8312" s="2">
        <f t="shared" si="260"/>
        <v>0.481348986378694</v>
      </c>
      <c r="F8312" s="2">
        <f t="shared" si="261"/>
        <v>35916.0042398457</v>
      </c>
    </row>
    <row r="8313" spans="1:6">
      <c r="A8313" s="5">
        <v>0.74152889352879</v>
      </c>
      <c r="B8313" s="5">
        <v>16856.53760979</v>
      </c>
      <c r="C8313" s="5">
        <v>1.27773067402524</v>
      </c>
      <c r="D8313" s="5">
        <v>52344.1098107055</v>
      </c>
      <c r="E8313" s="2">
        <f t="shared" si="260"/>
        <v>0.53620178049645</v>
      </c>
      <c r="F8313" s="2">
        <f t="shared" si="261"/>
        <v>35487.5722009155</v>
      </c>
    </row>
    <row r="8314" spans="1:6">
      <c r="A8314" s="5">
        <v>0.722890417898214</v>
      </c>
      <c r="B8314" s="5">
        <v>23253.2211638312</v>
      </c>
      <c r="C8314" s="5">
        <v>1.26980444174416</v>
      </c>
      <c r="D8314" s="5">
        <v>62077.8446297978</v>
      </c>
      <c r="E8314" s="2">
        <f t="shared" si="260"/>
        <v>0.546914023845946</v>
      </c>
      <c r="F8314" s="2">
        <f t="shared" si="261"/>
        <v>38824.6234659666</v>
      </c>
    </row>
    <row r="8315" spans="1:6">
      <c r="A8315" s="5">
        <v>0.726877167708718</v>
      </c>
      <c r="B8315" s="5">
        <v>18861.9811710932</v>
      </c>
      <c r="C8315" s="5">
        <v>1.24846874866684</v>
      </c>
      <c r="D8315" s="5">
        <v>56423.139942532</v>
      </c>
      <c r="E8315" s="2">
        <f t="shared" si="260"/>
        <v>0.521591580958122</v>
      </c>
      <c r="F8315" s="2">
        <f t="shared" si="261"/>
        <v>37561.1587714388</v>
      </c>
    </row>
    <row r="8316" spans="1:6">
      <c r="A8316" s="5">
        <v>0.67891537038936</v>
      </c>
      <c r="B8316" s="5">
        <v>17489.260055998</v>
      </c>
      <c r="C8316" s="5">
        <v>1.18197175182752</v>
      </c>
      <c r="D8316" s="5">
        <v>55104.4371523161</v>
      </c>
      <c r="E8316" s="2">
        <f t="shared" si="260"/>
        <v>0.50305638143816</v>
      </c>
      <c r="F8316" s="2">
        <f t="shared" si="261"/>
        <v>37615.1770963181</v>
      </c>
    </row>
    <row r="8317" spans="1:6">
      <c r="A8317" s="5">
        <v>0.704635862121786</v>
      </c>
      <c r="B8317" s="5">
        <v>24197.2632314455</v>
      </c>
      <c r="C8317" s="5">
        <v>1.23369141090649</v>
      </c>
      <c r="D8317" s="5">
        <v>63242.0808441818</v>
      </c>
      <c r="E8317" s="2">
        <f t="shared" si="260"/>
        <v>0.529055548784704</v>
      </c>
      <c r="F8317" s="2">
        <f t="shared" si="261"/>
        <v>39044.8176127363</v>
      </c>
    </row>
    <row r="8318" spans="1:6">
      <c r="A8318" s="5">
        <v>0.730806596737497</v>
      </c>
      <c r="B8318" s="5">
        <v>21299.2781514716</v>
      </c>
      <c r="C8318" s="5">
        <v>1.26542739412087</v>
      </c>
      <c r="D8318" s="5">
        <v>57541.5912586992</v>
      </c>
      <c r="E8318" s="2">
        <f t="shared" si="260"/>
        <v>0.534620797383373</v>
      </c>
      <c r="F8318" s="2">
        <f t="shared" si="261"/>
        <v>36242.3131072276</v>
      </c>
    </row>
    <row r="8319" spans="1:6">
      <c r="A8319" s="5">
        <v>0.736160506560605</v>
      </c>
      <c r="B8319" s="5">
        <v>19111.2171289728</v>
      </c>
      <c r="C8319" s="5">
        <v>1.25617862760475</v>
      </c>
      <c r="D8319" s="5">
        <v>54254.6291946366</v>
      </c>
      <c r="E8319" s="2">
        <f t="shared" si="260"/>
        <v>0.520018121044145</v>
      </c>
      <c r="F8319" s="2">
        <f t="shared" si="261"/>
        <v>35143.4120656638</v>
      </c>
    </row>
    <row r="8320" spans="1:6">
      <c r="A8320" s="5">
        <v>0.760094695127651</v>
      </c>
      <c r="B8320" s="5">
        <v>16857.9696372694</v>
      </c>
      <c r="C8320" s="5">
        <v>1.29806731297906</v>
      </c>
      <c r="D8320" s="5">
        <v>50412.0223896631</v>
      </c>
      <c r="E8320" s="2">
        <f t="shared" si="260"/>
        <v>0.537972617851409</v>
      </c>
      <c r="F8320" s="2">
        <f t="shared" si="261"/>
        <v>33554.0527523937</v>
      </c>
    </row>
    <row r="8321" spans="1:6">
      <c r="A8321" s="5">
        <v>0.716400835970644</v>
      </c>
      <c r="B8321" s="5">
        <v>17338.5395709034</v>
      </c>
      <c r="C8321" s="5">
        <v>1.25758059691181</v>
      </c>
      <c r="D8321" s="5">
        <v>55146.9937868132</v>
      </c>
      <c r="E8321" s="2">
        <f t="shared" si="260"/>
        <v>0.541179760941166</v>
      </c>
      <c r="F8321" s="2">
        <f t="shared" si="261"/>
        <v>37808.4542159098</v>
      </c>
    </row>
    <row r="8322" spans="1:6">
      <c r="A8322" s="5">
        <v>0.681552425792254</v>
      </c>
      <c r="B8322" s="5">
        <v>18517.5686562052</v>
      </c>
      <c r="C8322" s="5">
        <v>1.15673690225431</v>
      </c>
      <c r="D8322" s="5">
        <v>55689.5445208327</v>
      </c>
      <c r="E8322" s="2">
        <f t="shared" si="260"/>
        <v>0.475184476462056</v>
      </c>
      <c r="F8322" s="2">
        <f t="shared" si="261"/>
        <v>37171.9758646275</v>
      </c>
    </row>
    <row r="8323" spans="1:6">
      <c r="A8323" s="5">
        <v>0.707192491038236</v>
      </c>
      <c r="B8323" s="5">
        <v>21892.790960087</v>
      </c>
      <c r="C8323" s="5">
        <v>1.22755241001001</v>
      </c>
      <c r="D8323" s="5">
        <v>57740.581591085</v>
      </c>
      <c r="E8323" s="2">
        <f t="shared" si="260"/>
        <v>0.520359918971774</v>
      </c>
      <c r="F8323" s="2">
        <f t="shared" si="261"/>
        <v>35847.790630998</v>
      </c>
    </row>
    <row r="8324" spans="1:6">
      <c r="A8324" s="5">
        <v>0.728590880229288</v>
      </c>
      <c r="B8324" s="5">
        <v>20560.3061924858</v>
      </c>
      <c r="C8324" s="5">
        <v>1.2457599022972</v>
      </c>
      <c r="D8324" s="5">
        <v>57978.3374435949</v>
      </c>
      <c r="E8324" s="2">
        <f t="shared" ref="E8324:E8387" si="262">C8324-A8324</f>
        <v>0.517169022067912</v>
      </c>
      <c r="F8324" s="2">
        <f t="shared" ref="F8324:F8387" si="263">D8324-B8324</f>
        <v>37418.0312511091</v>
      </c>
    </row>
    <row r="8325" spans="1:6">
      <c r="A8325" s="5">
        <v>0.712190627036083</v>
      </c>
      <c r="B8325" s="5">
        <v>19972.3654000885</v>
      </c>
      <c r="C8325" s="5">
        <v>1.22078262640832</v>
      </c>
      <c r="D8325" s="5">
        <v>58445.000697893</v>
      </c>
      <c r="E8325" s="2">
        <f t="shared" si="262"/>
        <v>0.508591999372237</v>
      </c>
      <c r="F8325" s="2">
        <f t="shared" si="263"/>
        <v>38472.6352978045</v>
      </c>
    </row>
    <row r="8326" spans="1:6">
      <c r="A8326" s="5">
        <v>0.721083663265056</v>
      </c>
      <c r="B8326" s="5">
        <v>23142.5252632636</v>
      </c>
      <c r="C8326" s="5">
        <v>1.21364091856611</v>
      </c>
      <c r="D8326" s="5">
        <v>59037.8497319568</v>
      </c>
      <c r="E8326" s="2">
        <f t="shared" si="262"/>
        <v>0.492557255301054</v>
      </c>
      <c r="F8326" s="2">
        <f t="shared" si="263"/>
        <v>35895.3244686932</v>
      </c>
    </row>
    <row r="8327" spans="1:6">
      <c r="A8327" s="5">
        <v>0.702910869468044</v>
      </c>
      <c r="B8327" s="5">
        <v>21148.8611637913</v>
      </c>
      <c r="C8327" s="5">
        <v>1.21357066687637</v>
      </c>
      <c r="D8327" s="5">
        <v>58723.5217029403</v>
      </c>
      <c r="E8327" s="2">
        <f t="shared" si="262"/>
        <v>0.510659797408326</v>
      </c>
      <c r="F8327" s="2">
        <f t="shared" si="263"/>
        <v>37574.660539149</v>
      </c>
    </row>
    <row r="8328" spans="1:6">
      <c r="A8328" s="5">
        <v>0.666555026618365</v>
      </c>
      <c r="B8328" s="5">
        <v>20516.8544191851</v>
      </c>
      <c r="C8328" s="5">
        <v>1.15632254637354</v>
      </c>
      <c r="D8328" s="5">
        <v>57273.9786438423</v>
      </c>
      <c r="E8328" s="2">
        <f t="shared" si="262"/>
        <v>0.489767519755175</v>
      </c>
      <c r="F8328" s="2">
        <f t="shared" si="263"/>
        <v>36757.1242246572</v>
      </c>
    </row>
    <row r="8329" spans="1:6">
      <c r="A8329" s="5">
        <v>0.720780192979005</v>
      </c>
      <c r="B8329" s="5">
        <v>22879.0629443232</v>
      </c>
      <c r="C8329" s="5">
        <v>1.262902457806</v>
      </c>
      <c r="D8329" s="5">
        <v>61603.616332335</v>
      </c>
      <c r="E8329" s="2">
        <f t="shared" si="262"/>
        <v>0.542122264826995</v>
      </c>
      <c r="F8329" s="2">
        <f t="shared" si="263"/>
        <v>38724.5533880118</v>
      </c>
    </row>
    <row r="8330" spans="1:6">
      <c r="A8330" s="5">
        <v>0.706632685081879</v>
      </c>
      <c r="B8330" s="5">
        <v>16909.4772507576</v>
      </c>
      <c r="C8330" s="5">
        <v>1.27071335911764</v>
      </c>
      <c r="D8330" s="5">
        <v>54465.370397318</v>
      </c>
      <c r="E8330" s="2">
        <f t="shared" si="262"/>
        <v>0.564080674035761</v>
      </c>
      <c r="F8330" s="2">
        <f t="shared" si="263"/>
        <v>37555.8931465604</v>
      </c>
    </row>
    <row r="8331" spans="1:6">
      <c r="A8331" s="5">
        <v>0.695742226606328</v>
      </c>
      <c r="B8331" s="5">
        <v>17564.73339374</v>
      </c>
      <c r="C8331" s="5">
        <v>1.21019189572318</v>
      </c>
      <c r="D8331" s="5">
        <v>53816.9118902923</v>
      </c>
      <c r="E8331" s="2">
        <f t="shared" si="262"/>
        <v>0.514449669116852</v>
      </c>
      <c r="F8331" s="2">
        <f t="shared" si="263"/>
        <v>36252.1784965523</v>
      </c>
    </row>
    <row r="8332" spans="1:6">
      <c r="A8332" s="5">
        <v>0.708713567620812</v>
      </c>
      <c r="B8332" s="5">
        <v>17079.4457509502</v>
      </c>
      <c r="C8332" s="5">
        <v>1.23188893029465</v>
      </c>
      <c r="D8332" s="5">
        <v>52416.7007604601</v>
      </c>
      <c r="E8332" s="2">
        <f t="shared" si="262"/>
        <v>0.523175362673838</v>
      </c>
      <c r="F8332" s="2">
        <f t="shared" si="263"/>
        <v>35337.2550095099</v>
      </c>
    </row>
    <row r="8333" spans="1:6">
      <c r="A8333" s="5">
        <v>0.694884050536213</v>
      </c>
      <c r="B8333" s="5">
        <v>22581.1011204876</v>
      </c>
      <c r="C8333" s="5">
        <v>1.24392556179141</v>
      </c>
      <c r="D8333" s="5">
        <v>60486.8592900403</v>
      </c>
      <c r="E8333" s="2">
        <f t="shared" si="262"/>
        <v>0.549041511255197</v>
      </c>
      <c r="F8333" s="2">
        <f t="shared" si="263"/>
        <v>37905.7581695527</v>
      </c>
    </row>
    <row r="8334" spans="1:6">
      <c r="A8334" s="5">
        <v>0.754201441034874</v>
      </c>
      <c r="B8334" s="5">
        <v>21522.1281790836</v>
      </c>
      <c r="C8334" s="5">
        <v>1.32025396361317</v>
      </c>
      <c r="D8334" s="5">
        <v>56923.2285993393</v>
      </c>
      <c r="E8334" s="2">
        <f t="shared" si="262"/>
        <v>0.566052522578296</v>
      </c>
      <c r="F8334" s="2">
        <f t="shared" si="263"/>
        <v>35401.1004202557</v>
      </c>
    </row>
    <row r="8335" spans="1:6">
      <c r="A8335" s="5">
        <v>0.738717341736864</v>
      </c>
      <c r="B8335" s="5">
        <v>19470.6682661459</v>
      </c>
      <c r="C8335" s="5">
        <v>1.32569174141645</v>
      </c>
      <c r="D8335" s="5">
        <v>58172.2212865602</v>
      </c>
      <c r="E8335" s="2">
        <f t="shared" si="262"/>
        <v>0.586974399679586</v>
      </c>
      <c r="F8335" s="2">
        <f t="shared" si="263"/>
        <v>38701.5530204143</v>
      </c>
    </row>
    <row r="8336" spans="1:6">
      <c r="A8336" s="5">
        <v>0.636191727522016</v>
      </c>
      <c r="B8336" s="5">
        <v>18313.7864962495</v>
      </c>
      <c r="C8336" s="5">
        <v>1.10976962980146</v>
      </c>
      <c r="D8336" s="5">
        <v>53699.4297254172</v>
      </c>
      <c r="E8336" s="2">
        <f t="shared" si="262"/>
        <v>0.473577902279444</v>
      </c>
      <c r="F8336" s="2">
        <f t="shared" si="263"/>
        <v>35385.6432291677</v>
      </c>
    </row>
    <row r="8337" spans="1:6">
      <c r="A8337" s="5">
        <v>0.717726900955031</v>
      </c>
      <c r="B8337" s="5">
        <v>15826.3461385656</v>
      </c>
      <c r="C8337" s="5">
        <v>1.20982643377903</v>
      </c>
      <c r="D8337" s="5">
        <v>51730.7208006275</v>
      </c>
      <c r="E8337" s="2">
        <f t="shared" si="262"/>
        <v>0.492099532823999</v>
      </c>
      <c r="F8337" s="2">
        <f t="shared" si="263"/>
        <v>35904.3746620619</v>
      </c>
    </row>
    <row r="8338" spans="1:6">
      <c r="A8338" s="5">
        <v>0.761644138688306</v>
      </c>
      <c r="B8338" s="5">
        <v>18100.7420479016</v>
      </c>
      <c r="C8338" s="5">
        <v>1.33746962597493</v>
      </c>
      <c r="D8338" s="5">
        <v>55788.0988244372</v>
      </c>
      <c r="E8338" s="2">
        <f t="shared" si="262"/>
        <v>0.575825487286624</v>
      </c>
      <c r="F8338" s="2">
        <f t="shared" si="263"/>
        <v>37687.3567765356</v>
      </c>
    </row>
    <row r="8339" spans="1:6">
      <c r="A8339" s="5">
        <v>0.728659213789754</v>
      </c>
      <c r="B8339" s="5">
        <v>19973.6382796881</v>
      </c>
      <c r="C8339" s="5">
        <v>1.26425897923795</v>
      </c>
      <c r="D8339" s="5">
        <v>56707.0157346319</v>
      </c>
      <c r="E8339" s="2">
        <f t="shared" si="262"/>
        <v>0.535599765448196</v>
      </c>
      <c r="F8339" s="2">
        <f t="shared" si="263"/>
        <v>36733.3774549438</v>
      </c>
    </row>
    <row r="8340" spans="1:6">
      <c r="A8340" s="5">
        <v>0.668954989893509</v>
      </c>
      <c r="B8340" s="5">
        <v>17729.9819145938</v>
      </c>
      <c r="C8340" s="5">
        <v>1.18133986010806</v>
      </c>
      <c r="D8340" s="5">
        <v>54131.8460497807</v>
      </c>
      <c r="E8340" s="2">
        <f t="shared" si="262"/>
        <v>0.512384870214551</v>
      </c>
      <c r="F8340" s="2">
        <f t="shared" si="263"/>
        <v>36401.8641351869</v>
      </c>
    </row>
    <row r="8341" spans="1:6">
      <c r="A8341" s="5">
        <v>0.630012509226467</v>
      </c>
      <c r="B8341" s="5">
        <v>20376.7335643616</v>
      </c>
      <c r="C8341" s="5">
        <v>1.13702292846029</v>
      </c>
      <c r="D8341" s="5">
        <v>55988.0575222128</v>
      </c>
      <c r="E8341" s="2">
        <f t="shared" si="262"/>
        <v>0.507010419233823</v>
      </c>
      <c r="F8341" s="2">
        <f t="shared" si="263"/>
        <v>35611.3239578512</v>
      </c>
    </row>
    <row r="8342" spans="1:6">
      <c r="A8342" s="5">
        <v>0.694988146958709</v>
      </c>
      <c r="B8342" s="5">
        <v>17084.7588261806</v>
      </c>
      <c r="C8342" s="5">
        <v>1.22697652246041</v>
      </c>
      <c r="D8342" s="5">
        <v>53940.8603714819</v>
      </c>
      <c r="E8342" s="2">
        <f t="shared" si="262"/>
        <v>0.531988375501701</v>
      </c>
      <c r="F8342" s="2">
        <f t="shared" si="263"/>
        <v>36856.1015453013</v>
      </c>
    </row>
    <row r="8343" spans="1:6">
      <c r="A8343" s="5">
        <v>0.672695884989132</v>
      </c>
      <c r="B8343" s="5">
        <v>14491.7497478635</v>
      </c>
      <c r="C8343" s="5">
        <v>1.17508631291471</v>
      </c>
      <c r="D8343" s="5">
        <v>50476.8802390448</v>
      </c>
      <c r="E8343" s="2">
        <f t="shared" si="262"/>
        <v>0.502390427925578</v>
      </c>
      <c r="F8343" s="2">
        <f t="shared" si="263"/>
        <v>35985.1304911813</v>
      </c>
    </row>
    <row r="8344" spans="1:6">
      <c r="A8344" s="5">
        <v>0.679465468368481</v>
      </c>
      <c r="B8344" s="5">
        <v>19372.624751153</v>
      </c>
      <c r="C8344" s="5">
        <v>1.23558413380161</v>
      </c>
      <c r="D8344" s="5">
        <v>57115.7294699534</v>
      </c>
      <c r="E8344" s="2">
        <f t="shared" si="262"/>
        <v>0.556118665433129</v>
      </c>
      <c r="F8344" s="2">
        <f t="shared" si="263"/>
        <v>37743.1047188004</v>
      </c>
    </row>
    <row r="8345" spans="1:6">
      <c r="A8345" s="5">
        <v>0.631514042043108</v>
      </c>
      <c r="B8345" s="5">
        <v>23137.4834290933</v>
      </c>
      <c r="C8345" s="5">
        <v>1.09208929753275</v>
      </c>
      <c r="D8345" s="5">
        <v>65000.2553848715</v>
      </c>
      <c r="E8345" s="2">
        <f t="shared" si="262"/>
        <v>0.460575255489642</v>
      </c>
      <c r="F8345" s="2">
        <f t="shared" si="263"/>
        <v>41862.7719557782</v>
      </c>
    </row>
    <row r="8346" spans="1:6">
      <c r="A8346" s="5">
        <v>0.655807765230909</v>
      </c>
      <c r="B8346" s="5">
        <v>23864.9140702746</v>
      </c>
      <c r="C8346" s="5">
        <v>1.13165409954165</v>
      </c>
      <c r="D8346" s="5">
        <v>62214.9121469936</v>
      </c>
      <c r="E8346" s="2">
        <f t="shared" si="262"/>
        <v>0.475846334310741</v>
      </c>
      <c r="F8346" s="2">
        <f t="shared" si="263"/>
        <v>38349.998076719</v>
      </c>
    </row>
    <row r="8347" spans="1:6">
      <c r="A8347" s="5">
        <v>0.672959937395964</v>
      </c>
      <c r="B8347" s="5">
        <v>26477.4189936469</v>
      </c>
      <c r="C8347" s="5">
        <v>1.17621892210197</v>
      </c>
      <c r="D8347" s="5">
        <v>66518.0187676374</v>
      </c>
      <c r="E8347" s="2">
        <f t="shared" si="262"/>
        <v>0.503258984706006</v>
      </c>
      <c r="F8347" s="2">
        <f t="shared" si="263"/>
        <v>40040.5997739905</v>
      </c>
    </row>
    <row r="8348" spans="1:6">
      <c r="A8348" s="5">
        <v>0.688378973131267</v>
      </c>
      <c r="B8348" s="5">
        <v>21478.8159716669</v>
      </c>
      <c r="C8348" s="5">
        <v>1.16090119166863</v>
      </c>
      <c r="D8348" s="5">
        <v>60671.2779307363</v>
      </c>
      <c r="E8348" s="2">
        <f t="shared" si="262"/>
        <v>0.472522218537363</v>
      </c>
      <c r="F8348" s="2">
        <f t="shared" si="263"/>
        <v>39192.4619590694</v>
      </c>
    </row>
    <row r="8349" spans="1:6">
      <c r="A8349" s="5">
        <v>0.702888810698851</v>
      </c>
      <c r="B8349" s="5">
        <v>18348.6896536009</v>
      </c>
      <c r="C8349" s="5">
        <v>1.21570643032102</v>
      </c>
      <c r="D8349" s="5">
        <v>56120.5291591461</v>
      </c>
      <c r="E8349" s="2">
        <f t="shared" si="262"/>
        <v>0.512817619622169</v>
      </c>
      <c r="F8349" s="2">
        <f t="shared" si="263"/>
        <v>37771.8395055452</v>
      </c>
    </row>
    <row r="8350" spans="1:6">
      <c r="A8350" s="5">
        <v>0.705961796788477</v>
      </c>
      <c r="B8350" s="5">
        <v>21054.1161963224</v>
      </c>
      <c r="C8350" s="5">
        <v>1.2298190786449</v>
      </c>
      <c r="D8350" s="5">
        <v>58040.1060884737</v>
      </c>
      <c r="E8350" s="2">
        <f t="shared" si="262"/>
        <v>0.523857281856423</v>
      </c>
      <c r="F8350" s="2">
        <f t="shared" si="263"/>
        <v>36985.9898921513</v>
      </c>
    </row>
    <row r="8351" spans="1:6">
      <c r="A8351" s="5">
        <v>0.711373793919972</v>
      </c>
      <c r="B8351" s="5">
        <v>20522.6697595762</v>
      </c>
      <c r="C8351" s="5">
        <v>1.26898068853701</v>
      </c>
      <c r="D8351" s="5">
        <v>59271.2657688733</v>
      </c>
      <c r="E8351" s="2">
        <f t="shared" si="262"/>
        <v>0.557606894617038</v>
      </c>
      <c r="F8351" s="2">
        <f t="shared" si="263"/>
        <v>38748.5960092971</v>
      </c>
    </row>
    <row r="8352" spans="1:6">
      <c r="A8352" s="5">
        <v>0.652470933125258</v>
      </c>
      <c r="B8352" s="5">
        <v>20853.4366035451</v>
      </c>
      <c r="C8352" s="5">
        <v>1.12675236598082</v>
      </c>
      <c r="D8352" s="5">
        <v>57208.3800621277</v>
      </c>
      <c r="E8352" s="2">
        <f t="shared" si="262"/>
        <v>0.474281432855562</v>
      </c>
      <c r="F8352" s="2">
        <f t="shared" si="263"/>
        <v>36354.9434585826</v>
      </c>
    </row>
    <row r="8353" spans="1:6">
      <c r="A8353" s="5">
        <v>0.756757652350608</v>
      </c>
      <c r="B8353" s="5">
        <v>25473.893207162</v>
      </c>
      <c r="C8353" s="5">
        <v>1.29682554324388</v>
      </c>
      <c r="D8353" s="5">
        <v>60649.4023331828</v>
      </c>
      <c r="E8353" s="2">
        <f t="shared" si="262"/>
        <v>0.540067890893272</v>
      </c>
      <c r="F8353" s="2">
        <f t="shared" si="263"/>
        <v>35175.5091260208</v>
      </c>
    </row>
    <row r="8354" spans="1:6">
      <c r="A8354" s="5">
        <v>0.732182543661394</v>
      </c>
      <c r="B8354" s="5">
        <v>25833.4127026031</v>
      </c>
      <c r="C8354" s="5">
        <v>1.27452775338881</v>
      </c>
      <c r="D8354" s="5">
        <v>62240.5388381662</v>
      </c>
      <c r="E8354" s="2">
        <f t="shared" si="262"/>
        <v>0.542345209727416</v>
      </c>
      <c r="F8354" s="2">
        <f t="shared" si="263"/>
        <v>36407.1261355631</v>
      </c>
    </row>
    <row r="8355" spans="1:6">
      <c r="A8355" s="5">
        <v>0.729224457036084</v>
      </c>
      <c r="B8355" s="5">
        <v>18863.6599727757</v>
      </c>
      <c r="C8355" s="5">
        <v>1.28128008303785</v>
      </c>
      <c r="D8355" s="5">
        <v>57747.5246003862</v>
      </c>
      <c r="E8355" s="2">
        <f t="shared" si="262"/>
        <v>0.552055626001766</v>
      </c>
      <c r="F8355" s="2">
        <f t="shared" si="263"/>
        <v>38883.8646276105</v>
      </c>
    </row>
    <row r="8356" spans="1:6">
      <c r="A8356" s="5">
        <v>0.670804170548268</v>
      </c>
      <c r="B8356" s="5">
        <v>23570.3158351482</v>
      </c>
      <c r="C8356" s="5">
        <v>1.16697626424268</v>
      </c>
      <c r="D8356" s="5">
        <v>62190.1352032434</v>
      </c>
      <c r="E8356" s="2">
        <f t="shared" si="262"/>
        <v>0.496172093694412</v>
      </c>
      <c r="F8356" s="2">
        <f t="shared" si="263"/>
        <v>38619.8193680952</v>
      </c>
    </row>
    <row r="8357" spans="1:6">
      <c r="A8357" s="5">
        <v>0.705201915914975</v>
      </c>
      <c r="B8357" s="5">
        <v>17453.1262908355</v>
      </c>
      <c r="C8357" s="5">
        <v>1.26546509407162</v>
      </c>
      <c r="D8357" s="5">
        <v>54882.1998925679</v>
      </c>
      <c r="E8357" s="2">
        <f t="shared" si="262"/>
        <v>0.560263178156645</v>
      </c>
      <c r="F8357" s="2">
        <f t="shared" si="263"/>
        <v>37429.0736017324</v>
      </c>
    </row>
    <row r="8358" spans="1:6">
      <c r="A8358" s="5">
        <v>0.6630393627311</v>
      </c>
      <c r="B8358" s="5">
        <v>24109.5704262232</v>
      </c>
      <c r="C8358" s="5">
        <v>1.14203988116949</v>
      </c>
      <c r="D8358" s="5">
        <v>60542.6544119633</v>
      </c>
      <c r="E8358" s="2">
        <f t="shared" si="262"/>
        <v>0.47900051843839</v>
      </c>
      <c r="F8358" s="2">
        <f t="shared" si="263"/>
        <v>36433.0839857401</v>
      </c>
    </row>
    <row r="8359" spans="1:6">
      <c r="A8359" s="5">
        <v>0.660348303109544</v>
      </c>
      <c r="B8359" s="5">
        <v>17126.5437492253</v>
      </c>
      <c r="C8359" s="5">
        <v>1.16290861485163</v>
      </c>
      <c r="D8359" s="5">
        <v>52071.8668439162</v>
      </c>
      <c r="E8359" s="2">
        <f t="shared" si="262"/>
        <v>0.502560311742086</v>
      </c>
      <c r="F8359" s="2">
        <f t="shared" si="263"/>
        <v>34945.3230946909</v>
      </c>
    </row>
    <row r="8360" spans="1:6">
      <c r="A8360" s="5">
        <v>0.689171106340822</v>
      </c>
      <c r="B8360" s="5">
        <v>16545.3420603786</v>
      </c>
      <c r="C8360" s="5">
        <v>1.17324919151884</v>
      </c>
      <c r="D8360" s="5">
        <v>51010.592263811</v>
      </c>
      <c r="E8360" s="2">
        <f t="shared" si="262"/>
        <v>0.484078085178018</v>
      </c>
      <c r="F8360" s="2">
        <f t="shared" si="263"/>
        <v>34465.2502034324</v>
      </c>
    </row>
    <row r="8361" spans="1:6">
      <c r="A8361" s="5">
        <v>0.705052990479828</v>
      </c>
      <c r="B8361" s="5">
        <v>17495.2864943111</v>
      </c>
      <c r="C8361" s="5">
        <v>1.26679607667634</v>
      </c>
      <c r="D8361" s="5">
        <v>53633.3308959535</v>
      </c>
      <c r="E8361" s="2">
        <f t="shared" si="262"/>
        <v>0.561743086196512</v>
      </c>
      <c r="F8361" s="2">
        <f t="shared" si="263"/>
        <v>36138.0444016424</v>
      </c>
    </row>
    <row r="8362" spans="1:6">
      <c r="A8362" s="5">
        <v>0.662942600218705</v>
      </c>
      <c r="B8362" s="5">
        <v>19663.3125029555</v>
      </c>
      <c r="C8362" s="5">
        <v>1.12721504053603</v>
      </c>
      <c r="D8362" s="5">
        <v>54911.4766561747</v>
      </c>
      <c r="E8362" s="2">
        <f t="shared" si="262"/>
        <v>0.464272440317325</v>
      </c>
      <c r="F8362" s="2">
        <f t="shared" si="263"/>
        <v>35248.1641532192</v>
      </c>
    </row>
    <row r="8363" spans="1:6">
      <c r="A8363" s="5">
        <v>0.693174221182919</v>
      </c>
      <c r="B8363" s="5">
        <v>24882.8950734955</v>
      </c>
      <c r="C8363" s="5">
        <v>1.20374110193223</v>
      </c>
      <c r="D8363" s="5">
        <v>62984.46354558</v>
      </c>
      <c r="E8363" s="2">
        <f t="shared" si="262"/>
        <v>0.510566880749311</v>
      </c>
      <c r="F8363" s="2">
        <f t="shared" si="263"/>
        <v>38101.5684720845</v>
      </c>
    </row>
    <row r="8364" spans="1:6">
      <c r="A8364" s="5">
        <v>0.723797752193744</v>
      </c>
      <c r="B8364" s="5">
        <v>20677.7667044452</v>
      </c>
      <c r="C8364" s="5">
        <v>1.23300470288171</v>
      </c>
      <c r="D8364" s="5">
        <v>57322.2710765272</v>
      </c>
      <c r="E8364" s="2">
        <f t="shared" si="262"/>
        <v>0.509206950687966</v>
      </c>
      <c r="F8364" s="2">
        <f t="shared" si="263"/>
        <v>36644.504372082</v>
      </c>
    </row>
    <row r="8365" spans="1:6">
      <c r="A8365" s="5">
        <v>0.70003514205624</v>
      </c>
      <c r="B8365" s="5">
        <v>18675.3286096933</v>
      </c>
      <c r="C8365" s="5">
        <v>1.2502069258183</v>
      </c>
      <c r="D8365" s="5">
        <v>56974.7661630685</v>
      </c>
      <c r="E8365" s="2">
        <f t="shared" si="262"/>
        <v>0.55017178376206</v>
      </c>
      <c r="F8365" s="2">
        <f t="shared" si="263"/>
        <v>38299.4375533752</v>
      </c>
    </row>
    <row r="8366" spans="1:6">
      <c r="A8366" s="5">
        <v>0.694786364843617</v>
      </c>
      <c r="B8366" s="5">
        <v>21774.0299517037</v>
      </c>
      <c r="C8366" s="5">
        <v>1.19229562421519</v>
      </c>
      <c r="D8366" s="5">
        <v>60518.0829227044</v>
      </c>
      <c r="E8366" s="2">
        <f t="shared" si="262"/>
        <v>0.497509259371573</v>
      </c>
      <c r="F8366" s="2">
        <f t="shared" si="263"/>
        <v>38744.0529710007</v>
      </c>
    </row>
    <row r="8367" spans="1:6">
      <c r="A8367" s="5">
        <v>0.74090232787484</v>
      </c>
      <c r="B8367" s="5">
        <v>19524.2168440177</v>
      </c>
      <c r="C8367" s="5">
        <v>1.29205225203588</v>
      </c>
      <c r="D8367" s="5">
        <v>58328.486095581</v>
      </c>
      <c r="E8367" s="2">
        <f t="shared" si="262"/>
        <v>0.55114992416104</v>
      </c>
      <c r="F8367" s="2">
        <f t="shared" si="263"/>
        <v>38804.2692515633</v>
      </c>
    </row>
    <row r="8368" spans="1:6">
      <c r="A8368" s="5">
        <v>0.734726623901507</v>
      </c>
      <c r="B8368" s="5">
        <v>17728.2732443978</v>
      </c>
      <c r="C8368" s="5">
        <v>1.2853819235325</v>
      </c>
      <c r="D8368" s="5">
        <v>54078.7581770501</v>
      </c>
      <c r="E8368" s="2">
        <f t="shared" si="262"/>
        <v>0.550655299630993</v>
      </c>
      <c r="F8368" s="2">
        <f t="shared" si="263"/>
        <v>36350.4849326523</v>
      </c>
    </row>
    <row r="8369" spans="1:6">
      <c r="A8369" s="5">
        <v>0.733864565903935</v>
      </c>
      <c r="B8369" s="5">
        <v>21816.5012139911</v>
      </c>
      <c r="C8369" s="5">
        <v>1.28705872579734</v>
      </c>
      <c r="D8369" s="5">
        <v>60566.4524467386</v>
      </c>
      <c r="E8369" s="2">
        <f t="shared" si="262"/>
        <v>0.553194159893405</v>
      </c>
      <c r="F8369" s="2">
        <f t="shared" si="263"/>
        <v>38749.9512327475</v>
      </c>
    </row>
    <row r="8370" spans="1:6">
      <c r="A8370" s="5">
        <v>0.660155144023134</v>
      </c>
      <c r="B8370" s="5">
        <v>18438.8337364257</v>
      </c>
      <c r="C8370" s="5">
        <v>1.13236018487511</v>
      </c>
      <c r="D8370" s="5">
        <v>56435.210291802</v>
      </c>
      <c r="E8370" s="2">
        <f t="shared" si="262"/>
        <v>0.472205040851976</v>
      </c>
      <c r="F8370" s="2">
        <f t="shared" si="263"/>
        <v>37996.3765553763</v>
      </c>
    </row>
    <row r="8371" spans="1:6">
      <c r="A8371" s="5">
        <v>0.721271957373285</v>
      </c>
      <c r="B8371" s="5">
        <v>19640.5160931665</v>
      </c>
      <c r="C8371" s="5">
        <v>1.23164950859049</v>
      </c>
      <c r="D8371" s="5">
        <v>56410.261279197</v>
      </c>
      <c r="E8371" s="2">
        <f t="shared" si="262"/>
        <v>0.510377551217205</v>
      </c>
      <c r="F8371" s="2">
        <f t="shared" si="263"/>
        <v>36769.7451860305</v>
      </c>
    </row>
    <row r="8372" spans="1:6">
      <c r="A8372" s="5">
        <v>0.717490797641405</v>
      </c>
      <c r="B8372" s="5">
        <v>18596.8976228478</v>
      </c>
      <c r="C8372" s="5">
        <v>1.24215488189763</v>
      </c>
      <c r="D8372" s="5">
        <v>55706.6233115562</v>
      </c>
      <c r="E8372" s="2">
        <f t="shared" si="262"/>
        <v>0.524664084256225</v>
      </c>
      <c r="F8372" s="2">
        <f t="shared" si="263"/>
        <v>37109.7256887084</v>
      </c>
    </row>
    <row r="8373" spans="1:6">
      <c r="A8373" s="5">
        <v>0.69023687374788</v>
      </c>
      <c r="B8373" s="5">
        <v>16560.8640282896</v>
      </c>
      <c r="C8373" s="5">
        <v>1.21094412563652</v>
      </c>
      <c r="D8373" s="5">
        <v>52036.4458960912</v>
      </c>
      <c r="E8373" s="2">
        <f t="shared" si="262"/>
        <v>0.52070725188864</v>
      </c>
      <c r="F8373" s="2">
        <f t="shared" si="263"/>
        <v>35475.5818678016</v>
      </c>
    </row>
    <row r="8374" spans="1:6">
      <c r="A8374" s="5">
        <v>0.658800232842181</v>
      </c>
      <c r="B8374" s="5">
        <v>18835.8359103845</v>
      </c>
      <c r="C8374" s="5">
        <v>1.12017972884453</v>
      </c>
      <c r="D8374" s="5">
        <v>53083.0751701159</v>
      </c>
      <c r="E8374" s="2">
        <f t="shared" si="262"/>
        <v>0.461379496002349</v>
      </c>
      <c r="F8374" s="2">
        <f t="shared" si="263"/>
        <v>34247.2392597314</v>
      </c>
    </row>
    <row r="8375" spans="1:6">
      <c r="A8375" s="5">
        <v>0.672394486367109</v>
      </c>
      <c r="B8375" s="5">
        <v>20802.8340902459</v>
      </c>
      <c r="C8375" s="5">
        <v>1.15764286094275</v>
      </c>
      <c r="D8375" s="5">
        <v>56529.4163390125</v>
      </c>
      <c r="E8375" s="2">
        <f t="shared" si="262"/>
        <v>0.485248374575641</v>
      </c>
      <c r="F8375" s="2">
        <f t="shared" si="263"/>
        <v>35726.5822487666</v>
      </c>
    </row>
    <row r="8376" spans="1:6">
      <c r="A8376" s="5">
        <v>0.755964585776732</v>
      </c>
      <c r="B8376" s="5">
        <v>24334.7019124099</v>
      </c>
      <c r="C8376" s="5">
        <v>1.31353958837894</v>
      </c>
      <c r="D8376" s="5">
        <v>61142.7684743836</v>
      </c>
      <c r="E8376" s="2">
        <f t="shared" si="262"/>
        <v>0.557575002602208</v>
      </c>
      <c r="F8376" s="2">
        <f t="shared" si="263"/>
        <v>36808.0665619737</v>
      </c>
    </row>
    <row r="8377" spans="1:6">
      <c r="A8377" s="5">
        <v>0.768070652127898</v>
      </c>
      <c r="B8377" s="5">
        <v>14075.3888636843</v>
      </c>
      <c r="C8377" s="5">
        <v>1.32662992352848</v>
      </c>
      <c r="D8377" s="5">
        <v>49284.6739390967</v>
      </c>
      <c r="E8377" s="2">
        <f t="shared" si="262"/>
        <v>0.558559271400582</v>
      </c>
      <c r="F8377" s="2">
        <f t="shared" si="263"/>
        <v>35209.2850754124</v>
      </c>
    </row>
    <row r="8378" spans="1:6">
      <c r="A8378" s="5">
        <v>0.728580349644337</v>
      </c>
      <c r="B8378" s="5">
        <v>19391.919023452</v>
      </c>
      <c r="C8378" s="5">
        <v>1.30736545336477</v>
      </c>
      <c r="D8378" s="5">
        <v>55690.2940579381</v>
      </c>
      <c r="E8378" s="2">
        <f t="shared" si="262"/>
        <v>0.578785103720433</v>
      </c>
      <c r="F8378" s="2">
        <f t="shared" si="263"/>
        <v>36298.3750344861</v>
      </c>
    </row>
    <row r="8379" spans="1:6">
      <c r="A8379" s="5">
        <v>0.716362268407534</v>
      </c>
      <c r="B8379" s="5">
        <v>18385.1063166939</v>
      </c>
      <c r="C8379" s="5">
        <v>1.25242852427395</v>
      </c>
      <c r="D8379" s="5">
        <v>56137.150879324</v>
      </c>
      <c r="E8379" s="2">
        <f t="shared" si="262"/>
        <v>0.536066255866416</v>
      </c>
      <c r="F8379" s="2">
        <f t="shared" si="263"/>
        <v>37752.0445626301</v>
      </c>
    </row>
    <row r="8380" spans="1:6">
      <c r="A8380" s="5">
        <v>0.735514333197925</v>
      </c>
      <c r="B8380" s="5">
        <v>29592.1931420171</v>
      </c>
      <c r="C8380" s="5">
        <v>1.28910634720519</v>
      </c>
      <c r="D8380" s="5">
        <v>71055.1024959725</v>
      </c>
      <c r="E8380" s="2">
        <f t="shared" si="262"/>
        <v>0.553592014007265</v>
      </c>
      <c r="F8380" s="2">
        <f t="shared" si="263"/>
        <v>41462.9093539554</v>
      </c>
    </row>
    <row r="8381" spans="1:6">
      <c r="A8381" s="5">
        <v>0.731403277204487</v>
      </c>
      <c r="B8381" s="5">
        <v>21453.1412861403</v>
      </c>
      <c r="C8381" s="5">
        <v>1.25017173202208</v>
      </c>
      <c r="D8381" s="5">
        <v>60061.6558302888</v>
      </c>
      <c r="E8381" s="2">
        <f t="shared" si="262"/>
        <v>0.518768454817593</v>
      </c>
      <c r="F8381" s="2">
        <f t="shared" si="263"/>
        <v>38608.5145441485</v>
      </c>
    </row>
    <row r="8382" spans="1:6">
      <c r="A8382" s="5">
        <v>0.657833046388968</v>
      </c>
      <c r="B8382" s="5">
        <v>22915.3983824904</v>
      </c>
      <c r="C8382" s="5">
        <v>1.14229388945219</v>
      </c>
      <c r="D8382" s="5">
        <v>58382.9650909827</v>
      </c>
      <c r="E8382" s="2">
        <f t="shared" si="262"/>
        <v>0.484460843063222</v>
      </c>
      <c r="F8382" s="2">
        <f t="shared" si="263"/>
        <v>35467.5667084923</v>
      </c>
    </row>
    <row r="8383" spans="1:6">
      <c r="A8383" s="5">
        <v>0.793167741105629</v>
      </c>
      <c r="B8383" s="5">
        <v>19153.6082949524</v>
      </c>
      <c r="C8383" s="5">
        <v>1.3744799681429</v>
      </c>
      <c r="D8383" s="5">
        <v>54598.0018783426</v>
      </c>
      <c r="E8383" s="2">
        <f t="shared" si="262"/>
        <v>0.581312227037271</v>
      </c>
      <c r="F8383" s="2">
        <f t="shared" si="263"/>
        <v>35444.3935833902</v>
      </c>
    </row>
    <row r="8384" spans="1:6">
      <c r="A8384" s="5">
        <v>0.743502102624031</v>
      </c>
      <c r="B8384" s="5">
        <v>23795.5627996869</v>
      </c>
      <c r="C8384" s="5">
        <v>1.29275972397437</v>
      </c>
      <c r="D8384" s="5">
        <v>64780.0204867623</v>
      </c>
      <c r="E8384" s="2">
        <f t="shared" si="262"/>
        <v>0.549257621350339</v>
      </c>
      <c r="F8384" s="2">
        <f t="shared" si="263"/>
        <v>40984.4576870754</v>
      </c>
    </row>
    <row r="8385" spans="1:6">
      <c r="A8385" s="5">
        <v>0.682844859925612</v>
      </c>
      <c r="B8385" s="5">
        <v>18024.7611660179</v>
      </c>
      <c r="C8385" s="5">
        <v>1.1645450049848</v>
      </c>
      <c r="D8385" s="5">
        <v>55991.548670885</v>
      </c>
      <c r="E8385" s="2">
        <f t="shared" si="262"/>
        <v>0.481700145059188</v>
      </c>
      <c r="F8385" s="2">
        <f t="shared" si="263"/>
        <v>37966.7875048671</v>
      </c>
    </row>
    <row r="8386" spans="1:6">
      <c r="A8386" s="5">
        <v>0.654620290232157</v>
      </c>
      <c r="B8386" s="5">
        <v>19303.3755558667</v>
      </c>
      <c r="C8386" s="5">
        <v>1.14183148854412</v>
      </c>
      <c r="D8386" s="5">
        <v>57463.0287678852</v>
      </c>
      <c r="E8386" s="2">
        <f t="shared" si="262"/>
        <v>0.487211198311963</v>
      </c>
      <c r="F8386" s="2">
        <f t="shared" si="263"/>
        <v>38159.6532120185</v>
      </c>
    </row>
    <row r="8387" spans="1:6">
      <c r="A8387" s="5">
        <v>0.721923478164521</v>
      </c>
      <c r="B8387" s="5">
        <v>17447.2099384416</v>
      </c>
      <c r="C8387" s="5">
        <v>1.25571056264587</v>
      </c>
      <c r="D8387" s="5">
        <v>53138.4994639484</v>
      </c>
      <c r="E8387" s="2">
        <f t="shared" si="262"/>
        <v>0.533787084481349</v>
      </c>
      <c r="F8387" s="2">
        <f t="shared" si="263"/>
        <v>35691.2895255068</v>
      </c>
    </row>
    <row r="8388" spans="1:6">
      <c r="A8388" s="5">
        <v>0.72758965377209</v>
      </c>
      <c r="B8388" s="5">
        <v>18481.2132623209</v>
      </c>
      <c r="C8388" s="5">
        <v>1.24354997497221</v>
      </c>
      <c r="D8388" s="5">
        <v>54385.3256491376</v>
      </c>
      <c r="E8388" s="2">
        <f t="shared" ref="E8388:E8451" si="264">C8388-A8388</f>
        <v>0.51596032120012</v>
      </c>
      <c r="F8388" s="2">
        <f t="shared" ref="F8388:F8451" si="265">D8388-B8388</f>
        <v>35904.1123868167</v>
      </c>
    </row>
    <row r="8389" spans="1:6">
      <c r="A8389" s="5">
        <v>0.666785722208705</v>
      </c>
      <c r="B8389" s="5">
        <v>23520.3189716585</v>
      </c>
      <c r="C8389" s="5">
        <v>1.13992329754548</v>
      </c>
      <c r="D8389" s="5">
        <v>61782.5498084643</v>
      </c>
      <c r="E8389" s="2">
        <f t="shared" si="264"/>
        <v>0.473137575336775</v>
      </c>
      <c r="F8389" s="2">
        <f t="shared" si="265"/>
        <v>38262.2308368058</v>
      </c>
    </row>
    <row r="8390" spans="1:6">
      <c r="A8390" s="5">
        <v>0.73135644689177</v>
      </c>
      <c r="B8390" s="5">
        <v>18209.8325408885</v>
      </c>
      <c r="C8390" s="5">
        <v>1.28001625528794</v>
      </c>
      <c r="D8390" s="5">
        <v>53964.9230595703</v>
      </c>
      <c r="E8390" s="2">
        <f t="shared" si="264"/>
        <v>0.54865980839617</v>
      </c>
      <c r="F8390" s="2">
        <f t="shared" si="265"/>
        <v>35755.0905186818</v>
      </c>
    </row>
    <row r="8391" spans="1:6">
      <c r="A8391" s="5">
        <v>0.706159190413179</v>
      </c>
      <c r="B8391" s="5">
        <v>23190.1848309571</v>
      </c>
      <c r="C8391" s="5">
        <v>1.22047237144475</v>
      </c>
      <c r="D8391" s="5">
        <v>60504.7461292703</v>
      </c>
      <c r="E8391" s="2">
        <f t="shared" si="264"/>
        <v>0.514313181031571</v>
      </c>
      <c r="F8391" s="2">
        <f t="shared" si="265"/>
        <v>37314.5612983132</v>
      </c>
    </row>
    <row r="8392" spans="1:6">
      <c r="A8392" s="5">
        <v>0.692965671785869</v>
      </c>
      <c r="B8392" s="5">
        <v>18605.992652706</v>
      </c>
      <c r="C8392" s="5">
        <v>1.2055376754941</v>
      </c>
      <c r="D8392" s="5">
        <v>54097.349965233</v>
      </c>
      <c r="E8392" s="2">
        <f t="shared" si="264"/>
        <v>0.512572003708231</v>
      </c>
      <c r="F8392" s="2">
        <f t="shared" si="265"/>
        <v>35491.357312527</v>
      </c>
    </row>
    <row r="8393" spans="1:6">
      <c r="A8393" s="5">
        <v>0.699871269219091</v>
      </c>
      <c r="B8393" s="5">
        <v>17970.3989091504</v>
      </c>
      <c r="C8393" s="5">
        <v>1.21565795905315</v>
      </c>
      <c r="D8393" s="5">
        <v>55085.0336248273</v>
      </c>
      <c r="E8393" s="2">
        <f t="shared" si="264"/>
        <v>0.515786689834059</v>
      </c>
      <c r="F8393" s="2">
        <f t="shared" si="265"/>
        <v>37114.6347156769</v>
      </c>
    </row>
    <row r="8394" spans="1:6">
      <c r="A8394" s="5">
        <v>0.729465025210308</v>
      </c>
      <c r="B8394" s="5">
        <v>19931.2393557899</v>
      </c>
      <c r="C8394" s="5">
        <v>1.23233154767798</v>
      </c>
      <c r="D8394" s="5">
        <v>56231.6439642755</v>
      </c>
      <c r="E8394" s="2">
        <f t="shared" si="264"/>
        <v>0.502866522467672</v>
      </c>
      <c r="F8394" s="2">
        <f t="shared" si="265"/>
        <v>36300.4046084856</v>
      </c>
    </row>
    <row r="8395" spans="1:6">
      <c r="A8395" s="5">
        <v>0.713982151984924</v>
      </c>
      <c r="B8395" s="5">
        <v>18414.4852740341</v>
      </c>
      <c r="C8395" s="5">
        <v>1.2418866880289</v>
      </c>
      <c r="D8395" s="5">
        <v>54763.2080212059</v>
      </c>
      <c r="E8395" s="2">
        <f t="shared" si="264"/>
        <v>0.527904536043976</v>
      </c>
      <c r="F8395" s="2">
        <f t="shared" si="265"/>
        <v>36348.7227471718</v>
      </c>
    </row>
    <row r="8396" spans="1:6">
      <c r="A8396" s="5">
        <v>0.72931968378264</v>
      </c>
      <c r="B8396" s="5">
        <v>21448.002326656</v>
      </c>
      <c r="C8396" s="5">
        <v>1.25915457524259</v>
      </c>
      <c r="D8396" s="5">
        <v>60219.0749524315</v>
      </c>
      <c r="E8396" s="2">
        <f t="shared" si="264"/>
        <v>0.52983489145995</v>
      </c>
      <c r="F8396" s="2">
        <f t="shared" si="265"/>
        <v>38771.0726257755</v>
      </c>
    </row>
    <row r="8397" spans="1:6">
      <c r="A8397" s="5">
        <v>0.70855775878056</v>
      </c>
      <c r="B8397" s="5">
        <v>22884.1440583285</v>
      </c>
      <c r="C8397" s="5">
        <v>1.2405995551018</v>
      </c>
      <c r="D8397" s="5">
        <v>60452.5129033732</v>
      </c>
      <c r="E8397" s="2">
        <f t="shared" si="264"/>
        <v>0.53204179632124</v>
      </c>
      <c r="F8397" s="2">
        <f t="shared" si="265"/>
        <v>37568.3688450447</v>
      </c>
    </row>
    <row r="8398" spans="1:6">
      <c r="A8398" s="5">
        <v>0.699268552341972</v>
      </c>
      <c r="B8398" s="5">
        <v>17922.8275554363</v>
      </c>
      <c r="C8398" s="5">
        <v>1.17278076738177</v>
      </c>
      <c r="D8398" s="5">
        <v>52861.0598164962</v>
      </c>
      <c r="E8398" s="2">
        <f t="shared" si="264"/>
        <v>0.473512215039798</v>
      </c>
      <c r="F8398" s="2">
        <f t="shared" si="265"/>
        <v>34938.2322610599</v>
      </c>
    </row>
    <row r="8399" spans="1:6">
      <c r="A8399" s="5">
        <v>0.709691502454208</v>
      </c>
      <c r="B8399" s="5">
        <v>22388.2483488339</v>
      </c>
      <c r="C8399" s="5">
        <v>1.2287942589466</v>
      </c>
      <c r="D8399" s="5">
        <v>59123.3731523997</v>
      </c>
      <c r="E8399" s="2">
        <f t="shared" si="264"/>
        <v>0.519102756492392</v>
      </c>
      <c r="F8399" s="2">
        <f t="shared" si="265"/>
        <v>36735.1248035658</v>
      </c>
    </row>
    <row r="8400" spans="1:6">
      <c r="A8400" s="5">
        <v>0.741542916441537</v>
      </c>
      <c r="B8400" s="5">
        <v>20143.816973104</v>
      </c>
      <c r="C8400" s="5">
        <v>1.2751338603897</v>
      </c>
      <c r="D8400" s="5">
        <v>56701.7676697725</v>
      </c>
      <c r="E8400" s="2">
        <f t="shared" si="264"/>
        <v>0.533590943948163</v>
      </c>
      <c r="F8400" s="2">
        <f t="shared" si="265"/>
        <v>36557.9506966685</v>
      </c>
    </row>
    <row r="8401" spans="1:6">
      <c r="A8401" s="5">
        <v>0.692806621791735</v>
      </c>
      <c r="B8401" s="5">
        <v>19901.2458625141</v>
      </c>
      <c r="C8401" s="5">
        <v>1.18015721169806</v>
      </c>
      <c r="D8401" s="5">
        <v>54812.7282485391</v>
      </c>
      <c r="E8401" s="2">
        <f t="shared" si="264"/>
        <v>0.487350589906325</v>
      </c>
      <c r="F8401" s="2">
        <f t="shared" si="265"/>
        <v>34911.482386025</v>
      </c>
    </row>
    <row r="8402" spans="1:6">
      <c r="A8402" s="5">
        <v>0.685183848498368</v>
      </c>
      <c r="B8402" s="5">
        <v>18231.77980857</v>
      </c>
      <c r="C8402" s="5">
        <v>1.17574900825585</v>
      </c>
      <c r="D8402" s="5">
        <v>56037.1275126416</v>
      </c>
      <c r="E8402" s="2">
        <f t="shared" si="264"/>
        <v>0.490565159757482</v>
      </c>
      <c r="F8402" s="2">
        <f t="shared" si="265"/>
        <v>37805.3477040716</v>
      </c>
    </row>
    <row r="8403" spans="1:6">
      <c r="A8403" s="5">
        <v>0.688816206224499</v>
      </c>
      <c r="B8403" s="5">
        <v>17656.6998741316</v>
      </c>
      <c r="C8403" s="5">
        <v>1.20148437672539</v>
      </c>
      <c r="D8403" s="5">
        <v>52142.977669899</v>
      </c>
      <c r="E8403" s="2">
        <f t="shared" si="264"/>
        <v>0.512668170500891</v>
      </c>
      <c r="F8403" s="2">
        <f t="shared" si="265"/>
        <v>34486.2777957674</v>
      </c>
    </row>
    <row r="8404" spans="1:6">
      <c r="A8404" s="5">
        <v>0.689027082380457</v>
      </c>
      <c r="B8404" s="5">
        <v>17837.3600711933</v>
      </c>
      <c r="C8404" s="5">
        <v>1.20266893930895</v>
      </c>
      <c r="D8404" s="5">
        <v>54360.0360236651</v>
      </c>
      <c r="E8404" s="2">
        <f t="shared" si="264"/>
        <v>0.513641856928493</v>
      </c>
      <c r="F8404" s="2">
        <f t="shared" si="265"/>
        <v>36522.6759524718</v>
      </c>
    </row>
    <row r="8405" spans="1:6">
      <c r="A8405" s="5">
        <v>0.693803177276437</v>
      </c>
      <c r="B8405" s="5">
        <v>19977.1407484365</v>
      </c>
      <c r="C8405" s="5">
        <v>1.19090902050861</v>
      </c>
      <c r="D8405" s="5">
        <v>56368.2740627322</v>
      </c>
      <c r="E8405" s="2">
        <f t="shared" si="264"/>
        <v>0.497105843232173</v>
      </c>
      <c r="F8405" s="2">
        <f t="shared" si="265"/>
        <v>36391.1333142957</v>
      </c>
    </row>
    <row r="8406" spans="1:6">
      <c r="A8406" s="5">
        <v>0.708262312593654</v>
      </c>
      <c r="B8406" s="5">
        <v>17525.961408934</v>
      </c>
      <c r="C8406" s="5">
        <v>1.19819525497234</v>
      </c>
      <c r="D8406" s="5">
        <v>55137.6872234346</v>
      </c>
      <c r="E8406" s="2">
        <f t="shared" si="264"/>
        <v>0.489932942378686</v>
      </c>
      <c r="F8406" s="2">
        <f t="shared" si="265"/>
        <v>37611.7258145006</v>
      </c>
    </row>
    <row r="8407" spans="1:6">
      <c r="A8407" s="5">
        <v>0.719146601653257</v>
      </c>
      <c r="B8407" s="5">
        <v>17265.1284300369</v>
      </c>
      <c r="C8407" s="5">
        <v>1.22509058398619</v>
      </c>
      <c r="D8407" s="5">
        <v>54573.4929167367</v>
      </c>
      <c r="E8407" s="2">
        <f t="shared" si="264"/>
        <v>0.505943982332933</v>
      </c>
      <c r="F8407" s="2">
        <f t="shared" si="265"/>
        <v>37308.3644866998</v>
      </c>
    </row>
    <row r="8408" spans="1:6">
      <c r="A8408" s="5">
        <v>0.675756812583852</v>
      </c>
      <c r="B8408" s="5">
        <v>17829.4800480788</v>
      </c>
      <c r="C8408" s="5">
        <v>1.13249962131813</v>
      </c>
      <c r="D8408" s="5">
        <v>55459.5853011765</v>
      </c>
      <c r="E8408" s="2">
        <f t="shared" si="264"/>
        <v>0.456742808734278</v>
      </c>
      <c r="F8408" s="2">
        <f t="shared" si="265"/>
        <v>37630.1052530977</v>
      </c>
    </row>
    <row r="8409" spans="1:6">
      <c r="A8409" s="5">
        <v>0.719389346278723</v>
      </c>
      <c r="B8409" s="5">
        <v>18270.1368740496</v>
      </c>
      <c r="C8409" s="5">
        <v>1.2276868205848</v>
      </c>
      <c r="D8409" s="5">
        <v>55722.6261119648</v>
      </c>
      <c r="E8409" s="2">
        <f t="shared" si="264"/>
        <v>0.508297474306077</v>
      </c>
      <c r="F8409" s="2">
        <f t="shared" si="265"/>
        <v>37452.4892379152</v>
      </c>
    </row>
    <row r="8410" spans="1:6">
      <c r="A8410" s="5">
        <v>0.73646715209548</v>
      </c>
      <c r="B8410" s="5">
        <v>16597.9535306083</v>
      </c>
      <c r="C8410" s="5">
        <v>1.25024919523356</v>
      </c>
      <c r="D8410" s="5">
        <v>52081.3119406769</v>
      </c>
      <c r="E8410" s="2">
        <f t="shared" si="264"/>
        <v>0.51378204313808</v>
      </c>
      <c r="F8410" s="2">
        <f t="shared" si="265"/>
        <v>35483.3584100686</v>
      </c>
    </row>
    <row r="8411" spans="1:6">
      <c r="A8411" s="5">
        <v>0.674458527964384</v>
      </c>
      <c r="B8411" s="5">
        <v>21608.4245995435</v>
      </c>
      <c r="C8411" s="5">
        <v>1.18692504022252</v>
      </c>
      <c r="D8411" s="5">
        <v>62392.3178041876</v>
      </c>
      <c r="E8411" s="2">
        <f t="shared" si="264"/>
        <v>0.512466512258136</v>
      </c>
      <c r="F8411" s="2">
        <f t="shared" si="265"/>
        <v>40783.8932046441</v>
      </c>
    </row>
    <row r="8412" spans="1:6">
      <c r="A8412" s="5">
        <v>0.67915895715207</v>
      </c>
      <c r="B8412" s="5">
        <v>17748.8145222512</v>
      </c>
      <c r="C8412" s="5">
        <v>1.20127657508813</v>
      </c>
      <c r="D8412" s="5">
        <v>54864.3340085155</v>
      </c>
      <c r="E8412" s="2">
        <f t="shared" si="264"/>
        <v>0.52211761793606</v>
      </c>
      <c r="F8412" s="2">
        <f t="shared" si="265"/>
        <v>37115.5194862643</v>
      </c>
    </row>
    <row r="8413" spans="1:6">
      <c r="A8413" s="5">
        <v>0.725317695068988</v>
      </c>
      <c r="B8413" s="5">
        <v>22196.6875379297</v>
      </c>
      <c r="C8413" s="5">
        <v>1.25416094138757</v>
      </c>
      <c r="D8413" s="5">
        <v>58396.0973058031</v>
      </c>
      <c r="E8413" s="2">
        <f t="shared" si="264"/>
        <v>0.528843246318582</v>
      </c>
      <c r="F8413" s="2">
        <f t="shared" si="265"/>
        <v>36199.4097678734</v>
      </c>
    </row>
    <row r="8414" spans="1:6">
      <c r="A8414" s="5">
        <v>0.698748251264864</v>
      </c>
      <c r="B8414" s="5">
        <v>15517.566140968</v>
      </c>
      <c r="C8414" s="5">
        <v>1.2122641118228</v>
      </c>
      <c r="D8414" s="5">
        <v>51496.7273066314</v>
      </c>
      <c r="E8414" s="2">
        <f t="shared" si="264"/>
        <v>0.513515860557936</v>
      </c>
      <c r="F8414" s="2">
        <f t="shared" si="265"/>
        <v>35979.1611656634</v>
      </c>
    </row>
    <row r="8415" spans="1:6">
      <c r="A8415" s="5">
        <v>0.675258020032375</v>
      </c>
      <c r="B8415" s="5">
        <v>17979.5055985957</v>
      </c>
      <c r="C8415" s="5">
        <v>1.19312526237598</v>
      </c>
      <c r="D8415" s="5">
        <v>54831.789620842</v>
      </c>
      <c r="E8415" s="2">
        <f t="shared" si="264"/>
        <v>0.517867242343605</v>
      </c>
      <c r="F8415" s="2">
        <f t="shared" si="265"/>
        <v>36852.2840222463</v>
      </c>
    </row>
    <row r="8416" spans="1:6">
      <c r="A8416" s="5">
        <v>0.727628097579646</v>
      </c>
      <c r="B8416" s="5">
        <v>20303.7434323232</v>
      </c>
      <c r="C8416" s="5">
        <v>1.23250991360434</v>
      </c>
      <c r="D8416" s="5">
        <v>55507.4019718405</v>
      </c>
      <c r="E8416" s="2">
        <f t="shared" si="264"/>
        <v>0.504881816024694</v>
      </c>
      <c r="F8416" s="2">
        <f t="shared" si="265"/>
        <v>35203.6585395173</v>
      </c>
    </row>
    <row r="8417" spans="1:6">
      <c r="A8417" s="5">
        <v>0.710373201896704</v>
      </c>
      <c r="B8417" s="5">
        <v>18658.085708282</v>
      </c>
      <c r="C8417" s="5">
        <v>1.22008308358498</v>
      </c>
      <c r="D8417" s="5">
        <v>54571.5828302387</v>
      </c>
      <c r="E8417" s="2">
        <f t="shared" si="264"/>
        <v>0.509709881688276</v>
      </c>
      <c r="F8417" s="2">
        <f t="shared" si="265"/>
        <v>35913.4971219567</v>
      </c>
    </row>
    <row r="8418" spans="1:6">
      <c r="A8418" s="5">
        <v>0.73682537024326</v>
      </c>
      <c r="B8418" s="5">
        <v>19621.789062338</v>
      </c>
      <c r="C8418" s="5">
        <v>1.27830344202599</v>
      </c>
      <c r="D8418" s="5">
        <v>58431.3568929013</v>
      </c>
      <c r="E8418" s="2">
        <f t="shared" si="264"/>
        <v>0.54147807178273</v>
      </c>
      <c r="F8418" s="2">
        <f t="shared" si="265"/>
        <v>38809.5678305633</v>
      </c>
    </row>
    <row r="8419" spans="1:6">
      <c r="A8419" s="5">
        <v>0.713104054312053</v>
      </c>
      <c r="B8419" s="5">
        <v>22088.6997390497</v>
      </c>
      <c r="C8419" s="5">
        <v>1.26273543685294</v>
      </c>
      <c r="D8419" s="5">
        <v>58536.6737367095</v>
      </c>
      <c r="E8419" s="2">
        <f t="shared" si="264"/>
        <v>0.549631382540887</v>
      </c>
      <c r="F8419" s="2">
        <f t="shared" si="265"/>
        <v>36447.9739976598</v>
      </c>
    </row>
    <row r="8420" spans="1:6">
      <c r="A8420" s="5">
        <v>0.707351007400955</v>
      </c>
      <c r="B8420" s="5">
        <v>20115.0925541316</v>
      </c>
      <c r="C8420" s="5">
        <v>1.25401937074465</v>
      </c>
      <c r="D8420" s="5">
        <v>57195.6582192968</v>
      </c>
      <c r="E8420" s="2">
        <f t="shared" si="264"/>
        <v>0.546668363343695</v>
      </c>
      <c r="F8420" s="2">
        <f t="shared" si="265"/>
        <v>37080.5656651652</v>
      </c>
    </row>
    <row r="8421" spans="1:6">
      <c r="A8421" s="5">
        <v>0.710496136873892</v>
      </c>
      <c r="B8421" s="5">
        <v>21797.394009111</v>
      </c>
      <c r="C8421" s="5">
        <v>1.23078503900246</v>
      </c>
      <c r="D8421" s="5">
        <v>60659.3432828801</v>
      </c>
      <c r="E8421" s="2">
        <f t="shared" si="264"/>
        <v>0.520288902128568</v>
      </c>
      <c r="F8421" s="2">
        <f t="shared" si="265"/>
        <v>38861.9492737691</v>
      </c>
    </row>
    <row r="8422" spans="1:6">
      <c r="A8422" s="5">
        <v>0.71981447760479</v>
      </c>
      <c r="B8422" s="5">
        <v>15140.8408683191</v>
      </c>
      <c r="C8422" s="5">
        <v>1.28075610081371</v>
      </c>
      <c r="D8422" s="5">
        <v>49949.4228117418</v>
      </c>
      <c r="E8422" s="2">
        <f t="shared" si="264"/>
        <v>0.56094162320892</v>
      </c>
      <c r="F8422" s="2">
        <f t="shared" si="265"/>
        <v>34808.5819434227</v>
      </c>
    </row>
    <row r="8423" spans="1:6">
      <c r="A8423" s="5">
        <v>0.741578574916232</v>
      </c>
      <c r="B8423" s="5">
        <v>18039.6322444181</v>
      </c>
      <c r="C8423" s="5">
        <v>1.26895023513186</v>
      </c>
      <c r="D8423" s="5">
        <v>56335.04729026</v>
      </c>
      <c r="E8423" s="2">
        <f t="shared" si="264"/>
        <v>0.527371660215628</v>
      </c>
      <c r="F8423" s="2">
        <f t="shared" si="265"/>
        <v>38295.4150458419</v>
      </c>
    </row>
    <row r="8424" spans="1:6">
      <c r="A8424" s="5">
        <v>0.701694780104723</v>
      </c>
      <c r="B8424" s="5">
        <v>17706.4997882483</v>
      </c>
      <c r="C8424" s="5">
        <v>1.20540768488529</v>
      </c>
      <c r="D8424" s="5">
        <v>53462.4518371965</v>
      </c>
      <c r="E8424" s="2">
        <f t="shared" si="264"/>
        <v>0.503712904780567</v>
      </c>
      <c r="F8424" s="2">
        <f t="shared" si="265"/>
        <v>35755.9520489482</v>
      </c>
    </row>
    <row r="8425" spans="1:6">
      <c r="A8425" s="5">
        <v>0.68380108921884</v>
      </c>
      <c r="B8425" s="5">
        <v>18908.9531833939</v>
      </c>
      <c r="C8425" s="5">
        <v>1.21234317502326</v>
      </c>
      <c r="D8425" s="5">
        <v>56947.361457565</v>
      </c>
      <c r="E8425" s="2">
        <f t="shared" si="264"/>
        <v>0.52854208580442</v>
      </c>
      <c r="F8425" s="2">
        <f t="shared" si="265"/>
        <v>38038.4082741711</v>
      </c>
    </row>
    <row r="8426" spans="1:6">
      <c r="A8426" s="5">
        <v>0.686218053831985</v>
      </c>
      <c r="B8426" s="5">
        <v>18518.1854587727</v>
      </c>
      <c r="C8426" s="5">
        <v>1.19309529909444</v>
      </c>
      <c r="D8426" s="5">
        <v>55143.8719164114</v>
      </c>
      <c r="E8426" s="2">
        <f t="shared" si="264"/>
        <v>0.506877245262455</v>
      </c>
      <c r="F8426" s="2">
        <f t="shared" si="265"/>
        <v>36625.6864576387</v>
      </c>
    </row>
    <row r="8427" spans="1:6">
      <c r="A8427" s="5">
        <v>0.709770777487472</v>
      </c>
      <c r="B8427" s="5">
        <v>22841.2916446445</v>
      </c>
      <c r="C8427" s="5">
        <v>1.26322147623348</v>
      </c>
      <c r="D8427" s="5">
        <v>58152.0205847313</v>
      </c>
      <c r="E8427" s="2">
        <f t="shared" si="264"/>
        <v>0.553450698746008</v>
      </c>
      <c r="F8427" s="2">
        <f t="shared" si="265"/>
        <v>35310.7289400868</v>
      </c>
    </row>
    <row r="8428" spans="1:6">
      <c r="A8428" s="5">
        <v>0.651314336699276</v>
      </c>
      <c r="B8428" s="5">
        <v>21646.7960504265</v>
      </c>
      <c r="C8428" s="5">
        <v>1.12916365320222</v>
      </c>
      <c r="D8428" s="5">
        <v>59683.6040038006</v>
      </c>
      <c r="E8428" s="2">
        <f t="shared" si="264"/>
        <v>0.477849316502944</v>
      </c>
      <c r="F8428" s="2">
        <f t="shared" si="265"/>
        <v>38036.8079533741</v>
      </c>
    </row>
    <row r="8429" spans="1:6">
      <c r="A8429" s="5">
        <v>0.718678034135013</v>
      </c>
      <c r="B8429" s="5">
        <v>16541.7343198267</v>
      </c>
      <c r="C8429" s="5">
        <v>1.25895256399884</v>
      </c>
      <c r="D8429" s="5">
        <v>51841.4365336734</v>
      </c>
      <c r="E8429" s="2">
        <f t="shared" si="264"/>
        <v>0.540274529863827</v>
      </c>
      <c r="F8429" s="2">
        <f t="shared" si="265"/>
        <v>35299.7022138467</v>
      </c>
    </row>
    <row r="8430" spans="1:6">
      <c r="A8430" s="5">
        <v>0.70469781650716</v>
      </c>
      <c r="B8430" s="5">
        <v>17337.2990974936</v>
      </c>
      <c r="C8430" s="5">
        <v>1.19757948436894</v>
      </c>
      <c r="D8430" s="5">
        <v>54570.8417496323</v>
      </c>
      <c r="E8430" s="2">
        <f t="shared" si="264"/>
        <v>0.49288166786178</v>
      </c>
      <c r="F8430" s="2">
        <f t="shared" si="265"/>
        <v>37233.5426521387</v>
      </c>
    </row>
    <row r="8431" spans="1:6">
      <c r="A8431" s="5">
        <v>0.686542946092715</v>
      </c>
      <c r="B8431" s="5">
        <v>18503.4192480855</v>
      </c>
      <c r="C8431" s="5">
        <v>1.18111596923241</v>
      </c>
      <c r="D8431" s="5">
        <v>57646.9640927121</v>
      </c>
      <c r="E8431" s="2">
        <f t="shared" si="264"/>
        <v>0.494573023139695</v>
      </c>
      <c r="F8431" s="2">
        <f t="shared" si="265"/>
        <v>39143.5448446266</v>
      </c>
    </row>
    <row r="8432" spans="1:6">
      <c r="A8432" s="5">
        <v>0.746827647099969</v>
      </c>
      <c r="B8432" s="5">
        <v>18786.6320893593</v>
      </c>
      <c r="C8432" s="5">
        <v>1.25695653064772</v>
      </c>
      <c r="D8432" s="5">
        <v>56545.0171418296</v>
      </c>
      <c r="E8432" s="2">
        <f t="shared" si="264"/>
        <v>0.510128883547751</v>
      </c>
      <c r="F8432" s="2">
        <f t="shared" si="265"/>
        <v>37758.3850524703</v>
      </c>
    </row>
    <row r="8433" spans="1:6">
      <c r="A8433" s="5">
        <v>0.683980205476031</v>
      </c>
      <c r="B8433" s="5">
        <v>21778.300758789</v>
      </c>
      <c r="C8433" s="5">
        <v>1.14087805713572</v>
      </c>
      <c r="D8433" s="5">
        <v>59987.5346785209</v>
      </c>
      <c r="E8433" s="2">
        <f t="shared" si="264"/>
        <v>0.456897851659689</v>
      </c>
      <c r="F8433" s="2">
        <f t="shared" si="265"/>
        <v>38209.2339197319</v>
      </c>
    </row>
    <row r="8434" spans="1:6">
      <c r="A8434" s="5">
        <v>0.662598353767821</v>
      </c>
      <c r="B8434" s="5">
        <v>19062.5845752928</v>
      </c>
      <c r="C8434" s="5">
        <v>1.17066861259236</v>
      </c>
      <c r="D8434" s="5">
        <v>56001.0308533247</v>
      </c>
      <c r="E8434" s="2">
        <f t="shared" si="264"/>
        <v>0.508070258824539</v>
      </c>
      <c r="F8434" s="2">
        <f t="shared" si="265"/>
        <v>36938.4462780319</v>
      </c>
    </row>
    <row r="8435" spans="1:6">
      <c r="A8435" s="5">
        <v>0.706312812090999</v>
      </c>
      <c r="B8435" s="5">
        <v>16264.373368606</v>
      </c>
      <c r="C8435" s="5">
        <v>1.2461399160486</v>
      </c>
      <c r="D8435" s="5">
        <v>52281.4342416896</v>
      </c>
      <c r="E8435" s="2">
        <f t="shared" si="264"/>
        <v>0.539827103957601</v>
      </c>
      <c r="F8435" s="2">
        <f t="shared" si="265"/>
        <v>36017.0608730836</v>
      </c>
    </row>
    <row r="8436" spans="1:6">
      <c r="A8436" s="5">
        <v>0.681703148768911</v>
      </c>
      <c r="B8436" s="5">
        <v>20528.2804557255</v>
      </c>
      <c r="C8436" s="5">
        <v>1.19530884683315</v>
      </c>
      <c r="D8436" s="5">
        <v>58701.7491621506</v>
      </c>
      <c r="E8436" s="2">
        <f t="shared" si="264"/>
        <v>0.513605698064239</v>
      </c>
      <c r="F8436" s="2">
        <f t="shared" si="265"/>
        <v>38173.4687064251</v>
      </c>
    </row>
    <row r="8437" spans="1:6">
      <c r="A8437" s="5">
        <v>0.689873399768739</v>
      </c>
      <c r="B8437" s="5">
        <v>23998.7232407244</v>
      </c>
      <c r="C8437" s="5">
        <v>1.18862812710671</v>
      </c>
      <c r="D8437" s="5">
        <v>62572.7782155946</v>
      </c>
      <c r="E8437" s="2">
        <f t="shared" si="264"/>
        <v>0.498754727337971</v>
      </c>
      <c r="F8437" s="2">
        <f t="shared" si="265"/>
        <v>38574.0549748702</v>
      </c>
    </row>
    <row r="8438" spans="1:6">
      <c r="A8438" s="5">
        <v>0.681011450734404</v>
      </c>
      <c r="B8438" s="5">
        <v>18835.2543655781</v>
      </c>
      <c r="C8438" s="5">
        <v>1.1471039658527</v>
      </c>
      <c r="D8438" s="5">
        <v>57213.4403896626</v>
      </c>
      <c r="E8438" s="2">
        <f t="shared" si="264"/>
        <v>0.466092515118296</v>
      </c>
      <c r="F8438" s="2">
        <f t="shared" si="265"/>
        <v>38378.1860240845</v>
      </c>
    </row>
    <row r="8439" spans="1:6">
      <c r="A8439" s="5">
        <v>0.722808881721687</v>
      </c>
      <c r="B8439" s="5">
        <v>20592.2781300029</v>
      </c>
      <c r="C8439" s="5">
        <v>1.27081706762528</v>
      </c>
      <c r="D8439" s="5">
        <v>58412.9363308976</v>
      </c>
      <c r="E8439" s="2">
        <f t="shared" si="264"/>
        <v>0.548008185903593</v>
      </c>
      <c r="F8439" s="2">
        <f t="shared" si="265"/>
        <v>37820.6582008947</v>
      </c>
    </row>
    <row r="8440" spans="1:6">
      <c r="A8440" s="5">
        <v>0.739688390846056</v>
      </c>
      <c r="B8440" s="5">
        <v>23062.1312918994</v>
      </c>
      <c r="C8440" s="5">
        <v>1.27436510043804</v>
      </c>
      <c r="D8440" s="5">
        <v>60572.8053362506</v>
      </c>
      <c r="E8440" s="2">
        <f t="shared" si="264"/>
        <v>0.534676709591984</v>
      </c>
      <c r="F8440" s="2">
        <f t="shared" si="265"/>
        <v>37510.6740443512</v>
      </c>
    </row>
    <row r="8441" spans="1:6">
      <c r="A8441" s="5">
        <v>0.685096595582805</v>
      </c>
      <c r="B8441" s="5">
        <v>16441.8907022434</v>
      </c>
      <c r="C8441" s="5">
        <v>1.16800683673573</v>
      </c>
      <c r="D8441" s="5">
        <v>52155.323270589</v>
      </c>
      <c r="E8441" s="2">
        <f t="shared" si="264"/>
        <v>0.482910241152925</v>
      </c>
      <c r="F8441" s="2">
        <f t="shared" si="265"/>
        <v>35713.4325683456</v>
      </c>
    </row>
    <row r="8442" spans="1:6">
      <c r="A8442" s="5">
        <v>0.67212215911908</v>
      </c>
      <c r="B8442" s="5">
        <v>21877.6081312467</v>
      </c>
      <c r="C8442" s="5">
        <v>1.19445970054033</v>
      </c>
      <c r="D8442" s="5">
        <v>62419.8357941717</v>
      </c>
      <c r="E8442" s="2">
        <f t="shared" si="264"/>
        <v>0.52233754142125</v>
      </c>
      <c r="F8442" s="2">
        <f t="shared" si="265"/>
        <v>40542.227662925</v>
      </c>
    </row>
    <row r="8443" spans="1:6">
      <c r="A8443" s="5">
        <v>0.673257464441089</v>
      </c>
      <c r="B8443" s="5">
        <v>18036.0530827564</v>
      </c>
      <c r="C8443" s="5">
        <v>1.15551190336549</v>
      </c>
      <c r="D8443" s="5">
        <v>54310.2053348588</v>
      </c>
      <c r="E8443" s="2">
        <f t="shared" si="264"/>
        <v>0.482254438924401</v>
      </c>
      <c r="F8443" s="2">
        <f t="shared" si="265"/>
        <v>36274.1522521024</v>
      </c>
    </row>
    <row r="8444" spans="1:6">
      <c r="A8444" s="5">
        <v>0.727927137117293</v>
      </c>
      <c r="B8444" s="5">
        <v>18149.9296385219</v>
      </c>
      <c r="C8444" s="5">
        <v>1.24576190821632</v>
      </c>
      <c r="D8444" s="5">
        <v>55175.1647822478</v>
      </c>
      <c r="E8444" s="2">
        <f t="shared" si="264"/>
        <v>0.517834771099027</v>
      </c>
      <c r="F8444" s="2">
        <f t="shared" si="265"/>
        <v>37025.2351437259</v>
      </c>
    </row>
    <row r="8445" spans="1:6">
      <c r="A8445" s="5">
        <v>0.644901389541659</v>
      </c>
      <c r="B8445" s="5">
        <v>20186.8539312358</v>
      </c>
      <c r="C8445" s="5">
        <v>1.10999718880333</v>
      </c>
      <c r="D8445" s="5">
        <v>57566.7789303192</v>
      </c>
      <c r="E8445" s="2">
        <f t="shared" si="264"/>
        <v>0.465095799261671</v>
      </c>
      <c r="F8445" s="2">
        <f t="shared" si="265"/>
        <v>37379.9249990834</v>
      </c>
    </row>
    <row r="8446" spans="1:6">
      <c r="A8446" s="5">
        <v>0.728244740190363</v>
      </c>
      <c r="B8446" s="5">
        <v>21057.6669486914</v>
      </c>
      <c r="C8446" s="5">
        <v>1.27451722108019</v>
      </c>
      <c r="D8446" s="5">
        <v>58052.7344608303</v>
      </c>
      <c r="E8446" s="2">
        <f t="shared" si="264"/>
        <v>0.546272480889827</v>
      </c>
      <c r="F8446" s="2">
        <f t="shared" si="265"/>
        <v>36995.0675121389</v>
      </c>
    </row>
    <row r="8447" spans="1:6">
      <c r="A8447" s="5">
        <v>0.72102515881152</v>
      </c>
      <c r="B8447" s="5">
        <v>17815.5942901354</v>
      </c>
      <c r="C8447" s="5">
        <v>1.24893851310004</v>
      </c>
      <c r="D8447" s="5">
        <v>53310.4421080203</v>
      </c>
      <c r="E8447" s="2">
        <f t="shared" si="264"/>
        <v>0.52791335428852</v>
      </c>
      <c r="F8447" s="2">
        <f t="shared" si="265"/>
        <v>35494.8478178849</v>
      </c>
    </row>
    <row r="8448" spans="1:6">
      <c r="A8448" s="5">
        <v>0.719521476947927</v>
      </c>
      <c r="B8448" s="5">
        <v>29720.3126528765</v>
      </c>
      <c r="C8448" s="5">
        <v>1.2173688069613</v>
      </c>
      <c r="D8448" s="5">
        <v>66140.0100598763</v>
      </c>
      <c r="E8448" s="2">
        <f t="shared" si="264"/>
        <v>0.497847330013373</v>
      </c>
      <c r="F8448" s="2">
        <f t="shared" si="265"/>
        <v>36419.6974069998</v>
      </c>
    </row>
    <row r="8449" spans="1:6">
      <c r="A8449" s="5">
        <v>0.709101973362289</v>
      </c>
      <c r="B8449" s="5">
        <v>20291.7628026485</v>
      </c>
      <c r="C8449" s="5">
        <v>1.25595981232973</v>
      </c>
      <c r="D8449" s="5">
        <v>57796.9612729369</v>
      </c>
      <c r="E8449" s="2">
        <f t="shared" si="264"/>
        <v>0.546857838967441</v>
      </c>
      <c r="F8449" s="2">
        <f t="shared" si="265"/>
        <v>37505.1984702884</v>
      </c>
    </row>
    <row r="8450" spans="1:6">
      <c r="A8450" s="5">
        <v>0.710921312946343</v>
      </c>
      <c r="B8450" s="5">
        <v>24806.1955282496</v>
      </c>
      <c r="C8450" s="5">
        <v>1.26544755752979</v>
      </c>
      <c r="D8450" s="5">
        <v>65335.4866948666</v>
      </c>
      <c r="E8450" s="2">
        <f t="shared" si="264"/>
        <v>0.554526244583447</v>
      </c>
      <c r="F8450" s="2">
        <f t="shared" si="265"/>
        <v>40529.291166617</v>
      </c>
    </row>
    <row r="8451" spans="1:6">
      <c r="A8451" s="5">
        <v>0.692534589421408</v>
      </c>
      <c r="B8451" s="5">
        <v>19479.0866361522</v>
      </c>
      <c r="C8451" s="5">
        <v>1.19178253852599</v>
      </c>
      <c r="D8451" s="5">
        <v>57933.5166886574</v>
      </c>
      <c r="E8451" s="2">
        <f t="shared" si="264"/>
        <v>0.499247949104582</v>
      </c>
      <c r="F8451" s="2">
        <f t="shared" si="265"/>
        <v>38454.4300525052</v>
      </c>
    </row>
    <row r="8452" spans="1:6">
      <c r="A8452" s="5">
        <v>0.712606504783532</v>
      </c>
      <c r="B8452" s="5">
        <v>19169.0394764796</v>
      </c>
      <c r="C8452" s="5">
        <v>1.27406226208286</v>
      </c>
      <c r="D8452" s="5">
        <v>54234.4220454378</v>
      </c>
      <c r="E8452" s="2">
        <f t="shared" ref="E8452:E8515" si="266">C8452-A8452</f>
        <v>0.561455757299328</v>
      </c>
      <c r="F8452" s="2">
        <f t="shared" ref="F8452:F8515" si="267">D8452-B8452</f>
        <v>35065.3825689582</v>
      </c>
    </row>
    <row r="8453" spans="1:6">
      <c r="A8453" s="5">
        <v>0.682480225349547</v>
      </c>
      <c r="B8453" s="5">
        <v>17239.9614275852</v>
      </c>
      <c r="C8453" s="5">
        <v>1.18564740309128</v>
      </c>
      <c r="D8453" s="5">
        <v>52895.4419139647</v>
      </c>
      <c r="E8453" s="2">
        <f t="shared" si="266"/>
        <v>0.503167177741733</v>
      </c>
      <c r="F8453" s="2">
        <f t="shared" si="267"/>
        <v>35655.4804863795</v>
      </c>
    </row>
    <row r="8454" spans="1:6">
      <c r="A8454" s="5">
        <v>0.702185807168964</v>
      </c>
      <c r="B8454" s="5">
        <v>14791.8630890675</v>
      </c>
      <c r="C8454" s="5">
        <v>1.22193749771913</v>
      </c>
      <c r="D8454" s="5">
        <v>50471.0023130981</v>
      </c>
      <c r="E8454" s="2">
        <f t="shared" si="266"/>
        <v>0.519751690550166</v>
      </c>
      <c r="F8454" s="2">
        <f t="shared" si="267"/>
        <v>35679.1392240306</v>
      </c>
    </row>
    <row r="8455" spans="1:6">
      <c r="A8455" s="5">
        <v>0.728942833545179</v>
      </c>
      <c r="B8455" s="5">
        <v>18951.8610141524</v>
      </c>
      <c r="C8455" s="5">
        <v>1.24372898338231</v>
      </c>
      <c r="D8455" s="5">
        <v>55413.2213581986</v>
      </c>
      <c r="E8455" s="2">
        <f t="shared" si="266"/>
        <v>0.514786149837131</v>
      </c>
      <c r="F8455" s="2">
        <f t="shared" si="267"/>
        <v>36461.3603440462</v>
      </c>
    </row>
    <row r="8456" spans="1:6">
      <c r="A8456" s="5">
        <v>0.71876699528777</v>
      </c>
      <c r="B8456" s="5">
        <v>20685.5224086591</v>
      </c>
      <c r="C8456" s="5">
        <v>1.2345549178851</v>
      </c>
      <c r="D8456" s="5">
        <v>57974.4299225044</v>
      </c>
      <c r="E8456" s="2">
        <f t="shared" si="266"/>
        <v>0.51578792259733</v>
      </c>
      <c r="F8456" s="2">
        <f t="shared" si="267"/>
        <v>37288.9075138453</v>
      </c>
    </row>
    <row r="8457" spans="1:6">
      <c r="A8457" s="5">
        <v>0.739923826550457</v>
      </c>
      <c r="B8457" s="5">
        <v>16703.1750504828</v>
      </c>
      <c r="C8457" s="5">
        <v>1.30798403904532</v>
      </c>
      <c r="D8457" s="5">
        <v>53999.6162496849</v>
      </c>
      <c r="E8457" s="2">
        <f t="shared" si="266"/>
        <v>0.568060212494863</v>
      </c>
      <c r="F8457" s="2">
        <f t="shared" si="267"/>
        <v>37296.4411992021</v>
      </c>
    </row>
    <row r="8458" spans="1:6">
      <c r="A8458" s="5">
        <v>0.700973190875493</v>
      </c>
      <c r="B8458" s="5">
        <v>15396.8501746178</v>
      </c>
      <c r="C8458" s="5">
        <v>1.2111384086172</v>
      </c>
      <c r="D8458" s="5">
        <v>51296.8947382127</v>
      </c>
      <c r="E8458" s="2">
        <f t="shared" si="266"/>
        <v>0.510165217741707</v>
      </c>
      <c r="F8458" s="2">
        <f t="shared" si="267"/>
        <v>35900.0445635949</v>
      </c>
    </row>
    <row r="8459" spans="1:6">
      <c r="A8459" s="5">
        <v>0.72022513712996</v>
      </c>
      <c r="B8459" s="5">
        <v>16377.9034718826</v>
      </c>
      <c r="C8459" s="5">
        <v>1.27436745506011</v>
      </c>
      <c r="D8459" s="5">
        <v>53883.2276791159</v>
      </c>
      <c r="E8459" s="2">
        <f t="shared" si="266"/>
        <v>0.55414231793015</v>
      </c>
      <c r="F8459" s="2">
        <f t="shared" si="267"/>
        <v>37505.3242072333</v>
      </c>
    </row>
    <row r="8460" spans="1:6">
      <c r="A8460" s="5">
        <v>0.70483545806102</v>
      </c>
      <c r="B8460" s="5">
        <v>19689.7247760781</v>
      </c>
      <c r="C8460" s="5">
        <v>1.22524524636002</v>
      </c>
      <c r="D8460" s="5">
        <v>57184.1272702743</v>
      </c>
      <c r="E8460" s="2">
        <f t="shared" si="266"/>
        <v>0.520409788299</v>
      </c>
      <c r="F8460" s="2">
        <f t="shared" si="267"/>
        <v>37494.4024941962</v>
      </c>
    </row>
    <row r="8461" spans="1:6">
      <c r="A8461" s="5">
        <v>0.744959591858135</v>
      </c>
      <c r="B8461" s="5">
        <v>19489.9315053529</v>
      </c>
      <c r="C8461" s="5">
        <v>1.29034832693785</v>
      </c>
      <c r="D8461" s="5">
        <v>57932.3218443352</v>
      </c>
      <c r="E8461" s="2">
        <f t="shared" si="266"/>
        <v>0.545388735079715</v>
      </c>
      <c r="F8461" s="2">
        <f t="shared" si="267"/>
        <v>38442.3903389823</v>
      </c>
    </row>
    <row r="8462" spans="1:6">
      <c r="A8462" s="5">
        <v>0.706933226448554</v>
      </c>
      <c r="B8462" s="5">
        <v>19215.2292755733</v>
      </c>
      <c r="C8462" s="5">
        <v>1.25719928275107</v>
      </c>
      <c r="D8462" s="5">
        <v>55095.078817774</v>
      </c>
      <c r="E8462" s="2">
        <f t="shared" si="266"/>
        <v>0.550266056302516</v>
      </c>
      <c r="F8462" s="2">
        <f t="shared" si="267"/>
        <v>35879.8495422007</v>
      </c>
    </row>
    <row r="8463" spans="1:6">
      <c r="A8463" s="5">
        <v>0.735648070338823</v>
      </c>
      <c r="B8463" s="5">
        <v>16274.9176514405</v>
      </c>
      <c r="C8463" s="5">
        <v>1.27665942336084</v>
      </c>
      <c r="D8463" s="5">
        <v>49533.6370412625</v>
      </c>
      <c r="E8463" s="2">
        <f t="shared" si="266"/>
        <v>0.541011353022017</v>
      </c>
      <c r="F8463" s="2">
        <f t="shared" si="267"/>
        <v>33258.719389822</v>
      </c>
    </row>
    <row r="8464" spans="1:6">
      <c r="A8464" s="5">
        <v>0.698557377891613</v>
      </c>
      <c r="B8464" s="5">
        <v>20432.4225358415</v>
      </c>
      <c r="C8464" s="5">
        <v>1.20929743821539</v>
      </c>
      <c r="D8464" s="5">
        <v>57332.4684622861</v>
      </c>
      <c r="E8464" s="2">
        <f t="shared" si="266"/>
        <v>0.510740060323777</v>
      </c>
      <c r="F8464" s="2">
        <f t="shared" si="267"/>
        <v>36900.0459264446</v>
      </c>
    </row>
    <row r="8465" spans="1:6">
      <c r="A8465" s="5">
        <v>0.73350233872355</v>
      </c>
      <c r="B8465" s="5">
        <v>22238.4974835512</v>
      </c>
      <c r="C8465" s="5">
        <v>1.29468339045346</v>
      </c>
      <c r="D8465" s="5">
        <v>59666.7255361269</v>
      </c>
      <c r="E8465" s="2">
        <f t="shared" si="266"/>
        <v>0.56118105172991</v>
      </c>
      <c r="F8465" s="2">
        <f t="shared" si="267"/>
        <v>37428.2280525757</v>
      </c>
    </row>
    <row r="8466" spans="1:6">
      <c r="A8466" s="5">
        <v>0.709900952993128</v>
      </c>
      <c r="B8466" s="5">
        <v>20000.1611727967</v>
      </c>
      <c r="C8466" s="5">
        <v>1.25700087833578</v>
      </c>
      <c r="D8466" s="5">
        <v>56123.2601816556</v>
      </c>
      <c r="E8466" s="2">
        <f t="shared" si="266"/>
        <v>0.547099925342652</v>
      </c>
      <c r="F8466" s="2">
        <f t="shared" si="267"/>
        <v>36123.0990088589</v>
      </c>
    </row>
    <row r="8467" spans="1:6">
      <c r="A8467" s="5">
        <v>0.642191651141807</v>
      </c>
      <c r="B8467" s="5">
        <v>18517.5595662434</v>
      </c>
      <c r="C8467" s="5">
        <v>1.13291478254259</v>
      </c>
      <c r="D8467" s="5">
        <v>54160.7392522469</v>
      </c>
      <c r="E8467" s="2">
        <f t="shared" si="266"/>
        <v>0.490723131400783</v>
      </c>
      <c r="F8467" s="2">
        <f t="shared" si="267"/>
        <v>35643.1796860035</v>
      </c>
    </row>
    <row r="8468" spans="1:6">
      <c r="A8468" s="5">
        <v>0.734125371335964</v>
      </c>
      <c r="B8468" s="5">
        <v>17220.5399325805</v>
      </c>
      <c r="C8468" s="5">
        <v>1.27209933634189</v>
      </c>
      <c r="D8468" s="5">
        <v>54533.2026074277</v>
      </c>
      <c r="E8468" s="2">
        <f t="shared" si="266"/>
        <v>0.537973965005926</v>
      </c>
      <c r="F8468" s="2">
        <f t="shared" si="267"/>
        <v>37312.6626748472</v>
      </c>
    </row>
    <row r="8469" spans="1:6">
      <c r="A8469" s="5">
        <v>0.721031437931956</v>
      </c>
      <c r="B8469" s="5">
        <v>18581.0501366129</v>
      </c>
      <c r="C8469" s="5">
        <v>1.23391027842847</v>
      </c>
      <c r="D8469" s="5">
        <v>55953.6526628763</v>
      </c>
      <c r="E8469" s="2">
        <f t="shared" si="266"/>
        <v>0.512878840496514</v>
      </c>
      <c r="F8469" s="2">
        <f t="shared" si="267"/>
        <v>37372.6025262634</v>
      </c>
    </row>
    <row r="8470" spans="1:6">
      <c r="A8470" s="5">
        <v>0.645028226057623</v>
      </c>
      <c r="B8470" s="5">
        <v>21835.4028905138</v>
      </c>
      <c r="C8470" s="5">
        <v>1.1148973459965</v>
      </c>
      <c r="D8470" s="5">
        <v>59131.4481001065</v>
      </c>
      <c r="E8470" s="2">
        <f t="shared" si="266"/>
        <v>0.469869119938877</v>
      </c>
      <c r="F8470" s="2">
        <f t="shared" si="267"/>
        <v>37296.0452095927</v>
      </c>
    </row>
    <row r="8471" spans="1:6">
      <c r="A8471" s="5">
        <v>0.68398414100591</v>
      </c>
      <c r="B8471" s="5">
        <v>18710.6707564841</v>
      </c>
      <c r="C8471" s="5">
        <v>1.14899719876176</v>
      </c>
      <c r="D8471" s="5">
        <v>55523.2518328364</v>
      </c>
      <c r="E8471" s="2">
        <f t="shared" si="266"/>
        <v>0.46501305775585</v>
      </c>
      <c r="F8471" s="2">
        <f t="shared" si="267"/>
        <v>36812.5810763523</v>
      </c>
    </row>
    <row r="8472" spans="1:6">
      <c r="A8472" s="5">
        <v>0.737505470033137</v>
      </c>
      <c r="B8472" s="5">
        <v>21107.5449419846</v>
      </c>
      <c r="C8472" s="5">
        <v>1.29023319015877</v>
      </c>
      <c r="D8472" s="5">
        <v>59470.7184163926</v>
      </c>
      <c r="E8472" s="2">
        <f t="shared" si="266"/>
        <v>0.552727720125633</v>
      </c>
      <c r="F8472" s="2">
        <f t="shared" si="267"/>
        <v>38363.173474408</v>
      </c>
    </row>
    <row r="8473" spans="1:6">
      <c r="A8473" s="5">
        <v>0.698329151823439</v>
      </c>
      <c r="B8473" s="5">
        <v>19539.2492399754</v>
      </c>
      <c r="C8473" s="5">
        <v>1.23054609903917</v>
      </c>
      <c r="D8473" s="5">
        <v>57756.1081797299</v>
      </c>
      <c r="E8473" s="2">
        <f t="shared" si="266"/>
        <v>0.532216947215731</v>
      </c>
      <c r="F8473" s="2">
        <f t="shared" si="267"/>
        <v>38216.8589397545</v>
      </c>
    </row>
    <row r="8474" spans="1:6">
      <c r="A8474" s="5">
        <v>0.70733905584007</v>
      </c>
      <c r="B8474" s="5">
        <v>17340.9289839272</v>
      </c>
      <c r="C8474" s="5">
        <v>1.23885314626658</v>
      </c>
      <c r="D8474" s="5">
        <v>53990.6063530732</v>
      </c>
      <c r="E8474" s="2">
        <f t="shared" si="266"/>
        <v>0.53151409042651</v>
      </c>
      <c r="F8474" s="2">
        <f t="shared" si="267"/>
        <v>36649.677369146</v>
      </c>
    </row>
    <row r="8475" spans="1:6">
      <c r="A8475" s="5">
        <v>0.697436510996529</v>
      </c>
      <c r="B8475" s="5">
        <v>17078.8286496603</v>
      </c>
      <c r="C8475" s="5">
        <v>1.22282913995382</v>
      </c>
      <c r="D8475" s="5">
        <v>51680.4091607008</v>
      </c>
      <c r="E8475" s="2">
        <f t="shared" si="266"/>
        <v>0.525392628957291</v>
      </c>
      <c r="F8475" s="2">
        <f t="shared" si="267"/>
        <v>34601.5805110405</v>
      </c>
    </row>
    <row r="8476" spans="1:6">
      <c r="A8476" s="5">
        <v>0.678675332854805</v>
      </c>
      <c r="B8476" s="5">
        <v>21643.9657908803</v>
      </c>
      <c r="C8476" s="5">
        <v>1.19796150875706</v>
      </c>
      <c r="D8476" s="5">
        <v>58792.1736299308</v>
      </c>
      <c r="E8476" s="2">
        <f t="shared" si="266"/>
        <v>0.519286175902255</v>
      </c>
      <c r="F8476" s="2">
        <f t="shared" si="267"/>
        <v>37148.2078390505</v>
      </c>
    </row>
    <row r="8477" spans="1:6">
      <c r="A8477" s="5">
        <v>0.701742282521536</v>
      </c>
      <c r="B8477" s="5">
        <v>20062.3974001848</v>
      </c>
      <c r="C8477" s="5">
        <v>1.22891838167826</v>
      </c>
      <c r="D8477" s="5">
        <v>56698.8281099416</v>
      </c>
      <c r="E8477" s="2">
        <f t="shared" si="266"/>
        <v>0.527176099156724</v>
      </c>
      <c r="F8477" s="2">
        <f t="shared" si="267"/>
        <v>36636.4307097568</v>
      </c>
    </row>
    <row r="8478" spans="1:6">
      <c r="A8478" s="5">
        <v>0.710602203028842</v>
      </c>
      <c r="B8478" s="5">
        <v>15807.1737775805</v>
      </c>
      <c r="C8478" s="5">
        <v>1.22880980848857</v>
      </c>
      <c r="D8478" s="5">
        <v>51340.4777358793</v>
      </c>
      <c r="E8478" s="2">
        <f t="shared" si="266"/>
        <v>0.518207605459728</v>
      </c>
      <c r="F8478" s="2">
        <f t="shared" si="267"/>
        <v>35533.3039582988</v>
      </c>
    </row>
    <row r="8479" spans="1:6">
      <c r="A8479" s="5">
        <v>0.804196539717346</v>
      </c>
      <c r="B8479" s="5">
        <v>16915.4382611001</v>
      </c>
      <c r="C8479" s="5">
        <v>1.40022591486491</v>
      </c>
      <c r="D8479" s="5">
        <v>53395.8975436571</v>
      </c>
      <c r="E8479" s="2">
        <f t="shared" si="266"/>
        <v>0.596029375147564</v>
      </c>
      <c r="F8479" s="2">
        <f t="shared" si="267"/>
        <v>36480.459282557</v>
      </c>
    </row>
    <row r="8480" spans="1:6">
      <c r="A8480" s="5">
        <v>0.704726685508749</v>
      </c>
      <c r="B8480" s="5">
        <v>18642.7436639402</v>
      </c>
      <c r="C8480" s="5">
        <v>1.17618915701507</v>
      </c>
      <c r="D8480" s="5">
        <v>55358.3539083676</v>
      </c>
      <c r="E8480" s="2">
        <f t="shared" si="266"/>
        <v>0.471462471506321</v>
      </c>
      <c r="F8480" s="2">
        <f t="shared" si="267"/>
        <v>36715.6102444274</v>
      </c>
    </row>
    <row r="8481" spans="1:6">
      <c r="A8481" s="5">
        <v>0.700892389678461</v>
      </c>
      <c r="B8481" s="5">
        <v>25493.774599048</v>
      </c>
      <c r="C8481" s="5">
        <v>1.19840493980902</v>
      </c>
      <c r="D8481" s="5">
        <v>66144.2289577819</v>
      </c>
      <c r="E8481" s="2">
        <f t="shared" si="266"/>
        <v>0.497512550130559</v>
      </c>
      <c r="F8481" s="2">
        <f t="shared" si="267"/>
        <v>40650.4543587339</v>
      </c>
    </row>
    <row r="8482" spans="1:6">
      <c r="A8482" s="5">
        <v>0.719252224491919</v>
      </c>
      <c r="B8482" s="5">
        <v>19499.7708651013</v>
      </c>
      <c r="C8482" s="5">
        <v>1.21041022754916</v>
      </c>
      <c r="D8482" s="5">
        <v>55224.6389345629</v>
      </c>
      <c r="E8482" s="2">
        <f t="shared" si="266"/>
        <v>0.491158003057241</v>
      </c>
      <c r="F8482" s="2">
        <f t="shared" si="267"/>
        <v>35724.8680694616</v>
      </c>
    </row>
    <row r="8483" spans="1:6">
      <c r="A8483" s="5">
        <v>0.691389347151621</v>
      </c>
      <c r="B8483" s="5">
        <v>22601.0276828085</v>
      </c>
      <c r="C8483" s="5">
        <v>1.17408605711768</v>
      </c>
      <c r="D8483" s="5">
        <v>59078.5541243656</v>
      </c>
      <c r="E8483" s="2">
        <f t="shared" si="266"/>
        <v>0.482696709966059</v>
      </c>
      <c r="F8483" s="2">
        <f t="shared" si="267"/>
        <v>36477.5264415571</v>
      </c>
    </row>
    <row r="8484" spans="1:6">
      <c r="A8484" s="5">
        <v>0.689685062549984</v>
      </c>
      <c r="B8484" s="5">
        <v>24667.4916671922</v>
      </c>
      <c r="C8484" s="5">
        <v>1.21463965399485</v>
      </c>
      <c r="D8484" s="5">
        <v>63453.3729955854</v>
      </c>
      <c r="E8484" s="2">
        <f t="shared" si="266"/>
        <v>0.524954591444866</v>
      </c>
      <c r="F8484" s="2">
        <f t="shared" si="267"/>
        <v>38785.8813283932</v>
      </c>
    </row>
    <row r="8485" spans="1:6">
      <c r="A8485" s="5">
        <v>0.669870530667059</v>
      </c>
      <c r="B8485" s="5">
        <v>17086.8493474925</v>
      </c>
      <c r="C8485" s="5">
        <v>1.15658995336173</v>
      </c>
      <c r="D8485" s="5">
        <v>54176.8878288712</v>
      </c>
      <c r="E8485" s="2">
        <f t="shared" si="266"/>
        <v>0.486719422694671</v>
      </c>
      <c r="F8485" s="2">
        <f t="shared" si="267"/>
        <v>37090.0384813787</v>
      </c>
    </row>
    <row r="8486" spans="1:6">
      <c r="A8486" s="5">
        <v>0.69435157147934</v>
      </c>
      <c r="B8486" s="5">
        <v>16824.3127475626</v>
      </c>
      <c r="C8486" s="5">
        <v>1.18994584056342</v>
      </c>
      <c r="D8486" s="5">
        <v>52822.6957929775</v>
      </c>
      <c r="E8486" s="2">
        <f t="shared" si="266"/>
        <v>0.49559426908408</v>
      </c>
      <c r="F8486" s="2">
        <f t="shared" si="267"/>
        <v>35998.3830454149</v>
      </c>
    </row>
    <row r="8487" spans="1:6">
      <c r="A8487" s="5">
        <v>0.649159428142132</v>
      </c>
      <c r="B8487" s="5">
        <v>16170.7909786048</v>
      </c>
      <c r="C8487" s="5">
        <v>1.10762100633977</v>
      </c>
      <c r="D8487" s="5">
        <v>51695.6053897042</v>
      </c>
      <c r="E8487" s="2">
        <f t="shared" si="266"/>
        <v>0.458461578197638</v>
      </c>
      <c r="F8487" s="2">
        <f t="shared" si="267"/>
        <v>35524.8144110994</v>
      </c>
    </row>
    <row r="8488" spans="1:6">
      <c r="A8488" s="5">
        <v>0.684166303901212</v>
      </c>
      <c r="B8488" s="5">
        <v>13583.7768219032</v>
      </c>
      <c r="C8488" s="5">
        <v>1.20207405860484</v>
      </c>
      <c r="D8488" s="5">
        <v>48859.5355078272</v>
      </c>
      <c r="E8488" s="2">
        <f t="shared" si="266"/>
        <v>0.517907754703628</v>
      </c>
      <c r="F8488" s="2">
        <f t="shared" si="267"/>
        <v>35275.758685924</v>
      </c>
    </row>
    <row r="8489" spans="1:6">
      <c r="A8489" s="5">
        <v>0.687147855683278</v>
      </c>
      <c r="B8489" s="5">
        <v>15479.3880403648</v>
      </c>
      <c r="C8489" s="5">
        <v>1.22862757807863</v>
      </c>
      <c r="D8489" s="5">
        <v>51909.4930962749</v>
      </c>
      <c r="E8489" s="2">
        <f t="shared" si="266"/>
        <v>0.541479722395352</v>
      </c>
      <c r="F8489" s="2">
        <f t="shared" si="267"/>
        <v>36430.1050559101</v>
      </c>
    </row>
    <row r="8490" spans="1:6">
      <c r="A8490" s="5">
        <v>0.680315210790585</v>
      </c>
      <c r="B8490" s="5">
        <v>21103.4494024699</v>
      </c>
      <c r="C8490" s="5">
        <v>1.13036951690129</v>
      </c>
      <c r="D8490" s="5">
        <v>59047.1730461091</v>
      </c>
      <c r="E8490" s="2">
        <f t="shared" si="266"/>
        <v>0.450054306110705</v>
      </c>
      <c r="F8490" s="2">
        <f t="shared" si="267"/>
        <v>37943.7236436392</v>
      </c>
    </row>
    <row r="8491" spans="1:6">
      <c r="A8491" s="5">
        <v>0.707640780674502</v>
      </c>
      <c r="B8491" s="5">
        <v>20939.0202568372</v>
      </c>
      <c r="C8491" s="5">
        <v>1.20147451013277</v>
      </c>
      <c r="D8491" s="5">
        <v>58212.451505919</v>
      </c>
      <c r="E8491" s="2">
        <f t="shared" si="266"/>
        <v>0.493833729458268</v>
      </c>
      <c r="F8491" s="2">
        <f t="shared" si="267"/>
        <v>37273.4312490818</v>
      </c>
    </row>
    <row r="8492" spans="1:6">
      <c r="A8492" s="5">
        <v>0.722253085999041</v>
      </c>
      <c r="B8492" s="5">
        <v>20412.0417928351</v>
      </c>
      <c r="C8492" s="5">
        <v>1.27319177315074</v>
      </c>
      <c r="D8492" s="5">
        <v>58029.9313915118</v>
      </c>
      <c r="E8492" s="2">
        <f t="shared" si="266"/>
        <v>0.550938687151699</v>
      </c>
      <c r="F8492" s="2">
        <f t="shared" si="267"/>
        <v>37617.8895986767</v>
      </c>
    </row>
    <row r="8493" spans="1:6">
      <c r="A8493" s="5">
        <v>0.692761324031044</v>
      </c>
      <c r="B8493" s="5">
        <v>21090.4400836253</v>
      </c>
      <c r="C8493" s="5">
        <v>1.19672562767062</v>
      </c>
      <c r="D8493" s="5">
        <v>57908.5653343959</v>
      </c>
      <c r="E8493" s="2">
        <f t="shared" si="266"/>
        <v>0.503964303639576</v>
      </c>
      <c r="F8493" s="2">
        <f t="shared" si="267"/>
        <v>36818.1252507706</v>
      </c>
    </row>
    <row r="8494" spans="1:6">
      <c r="A8494" s="5">
        <v>0.720623336052788</v>
      </c>
      <c r="B8494" s="5">
        <v>19980.2734472667</v>
      </c>
      <c r="C8494" s="5">
        <v>1.26170490873674</v>
      </c>
      <c r="D8494" s="5">
        <v>55671.2873014074</v>
      </c>
      <c r="E8494" s="2">
        <f t="shared" si="266"/>
        <v>0.541081572683952</v>
      </c>
      <c r="F8494" s="2">
        <f t="shared" si="267"/>
        <v>35691.0138541407</v>
      </c>
    </row>
    <row r="8495" spans="1:6">
      <c r="A8495" s="5">
        <v>0.715199165968338</v>
      </c>
      <c r="B8495" s="5">
        <v>17113.8820489179</v>
      </c>
      <c r="C8495" s="5">
        <v>1.2283910396732</v>
      </c>
      <c r="D8495" s="5">
        <v>53039.6305666741</v>
      </c>
      <c r="E8495" s="2">
        <f t="shared" si="266"/>
        <v>0.513191873704862</v>
      </c>
      <c r="F8495" s="2">
        <f t="shared" si="267"/>
        <v>35925.7485177562</v>
      </c>
    </row>
    <row r="8496" spans="1:6">
      <c r="A8496" s="5">
        <v>0.742840246419483</v>
      </c>
      <c r="B8496" s="5">
        <v>17380.0732628273</v>
      </c>
      <c r="C8496" s="5">
        <v>1.29582334794992</v>
      </c>
      <c r="D8496" s="5">
        <v>53393.442427674</v>
      </c>
      <c r="E8496" s="2">
        <f t="shared" si="266"/>
        <v>0.552983101530437</v>
      </c>
      <c r="F8496" s="2">
        <f t="shared" si="267"/>
        <v>36013.3691648467</v>
      </c>
    </row>
    <row r="8497" spans="1:6">
      <c r="A8497" s="5">
        <v>0.725661975609481</v>
      </c>
      <c r="B8497" s="5">
        <v>22096.4047261334</v>
      </c>
      <c r="C8497" s="5">
        <v>1.25489072512372</v>
      </c>
      <c r="D8497" s="5">
        <v>60182.7565344876</v>
      </c>
      <c r="E8497" s="2">
        <f t="shared" si="266"/>
        <v>0.529228749514239</v>
      </c>
      <c r="F8497" s="2">
        <f t="shared" si="267"/>
        <v>38086.3518083542</v>
      </c>
    </row>
    <row r="8498" spans="1:6">
      <c r="A8498" s="5">
        <v>0.715644548945237</v>
      </c>
      <c r="B8498" s="5">
        <v>18831.7335970153</v>
      </c>
      <c r="C8498" s="5">
        <v>1.20830980475168</v>
      </c>
      <c r="D8498" s="5">
        <v>55033.2407697459</v>
      </c>
      <c r="E8498" s="2">
        <f t="shared" si="266"/>
        <v>0.492665255806443</v>
      </c>
      <c r="F8498" s="2">
        <f t="shared" si="267"/>
        <v>36201.5071727306</v>
      </c>
    </row>
    <row r="8499" spans="1:6">
      <c r="A8499" s="5">
        <v>0.693799947717193</v>
      </c>
      <c r="B8499" s="5">
        <v>16677.3133557915</v>
      </c>
      <c r="C8499" s="5">
        <v>1.20643696676013</v>
      </c>
      <c r="D8499" s="5">
        <v>52222.306159006</v>
      </c>
      <c r="E8499" s="2">
        <f t="shared" si="266"/>
        <v>0.512637019042937</v>
      </c>
      <c r="F8499" s="2">
        <f t="shared" si="267"/>
        <v>35544.9928032145</v>
      </c>
    </row>
    <row r="8500" spans="1:6">
      <c r="A8500" s="5">
        <v>0.665522816681214</v>
      </c>
      <c r="B8500" s="5">
        <v>16124.0602378122</v>
      </c>
      <c r="C8500" s="5">
        <v>1.12936609217791</v>
      </c>
      <c r="D8500" s="5">
        <v>51850.1892529849</v>
      </c>
      <c r="E8500" s="2">
        <f t="shared" si="266"/>
        <v>0.463843275496696</v>
      </c>
      <c r="F8500" s="2">
        <f t="shared" si="267"/>
        <v>35726.1290151727</v>
      </c>
    </row>
    <row r="8501" spans="1:6">
      <c r="A8501" s="5">
        <v>0.68819242377758</v>
      </c>
      <c r="B8501" s="5">
        <v>22676.1192725926</v>
      </c>
      <c r="C8501" s="5">
        <v>1.19166441473403</v>
      </c>
      <c r="D8501" s="5">
        <v>64030.8111897288</v>
      </c>
      <c r="E8501" s="2">
        <f t="shared" si="266"/>
        <v>0.50347199095645</v>
      </c>
      <c r="F8501" s="2">
        <f t="shared" si="267"/>
        <v>41354.6919171362</v>
      </c>
    </row>
    <row r="8502" spans="1:6">
      <c r="A8502" s="5">
        <v>0.698525402799883</v>
      </c>
      <c r="B8502" s="5">
        <v>17036.0123030188</v>
      </c>
      <c r="C8502" s="5">
        <v>1.19828198821797</v>
      </c>
      <c r="D8502" s="5">
        <v>52659.9016727313</v>
      </c>
      <c r="E8502" s="2">
        <f t="shared" si="266"/>
        <v>0.499756585418087</v>
      </c>
      <c r="F8502" s="2">
        <f t="shared" si="267"/>
        <v>35623.8893697125</v>
      </c>
    </row>
    <row r="8503" spans="1:6">
      <c r="A8503" s="5">
        <v>0.676270464854659</v>
      </c>
      <c r="B8503" s="5">
        <v>19992.3553893229</v>
      </c>
      <c r="C8503" s="5">
        <v>1.1815487057499</v>
      </c>
      <c r="D8503" s="5">
        <v>58772.2760883798</v>
      </c>
      <c r="E8503" s="2">
        <f t="shared" si="266"/>
        <v>0.505278240895241</v>
      </c>
      <c r="F8503" s="2">
        <f t="shared" si="267"/>
        <v>38779.9206990569</v>
      </c>
    </row>
    <row r="8504" spans="1:6">
      <c r="A8504" s="5">
        <v>0.674805933398233</v>
      </c>
      <c r="B8504" s="5">
        <v>23791.3864263903</v>
      </c>
      <c r="C8504" s="5">
        <v>1.1737890717992</v>
      </c>
      <c r="D8504" s="5">
        <v>58502.1749897581</v>
      </c>
      <c r="E8504" s="2">
        <f t="shared" si="266"/>
        <v>0.498983138400967</v>
      </c>
      <c r="F8504" s="2">
        <f t="shared" si="267"/>
        <v>34710.7885633678</v>
      </c>
    </row>
    <row r="8505" spans="1:6">
      <c r="A8505" s="5">
        <v>0.748190603989129</v>
      </c>
      <c r="B8505" s="5">
        <v>20808.5275973985</v>
      </c>
      <c r="C8505" s="5">
        <v>1.28181641260684</v>
      </c>
      <c r="D8505" s="5">
        <v>60078.8797046006</v>
      </c>
      <c r="E8505" s="2">
        <f t="shared" si="266"/>
        <v>0.533625808617711</v>
      </c>
      <c r="F8505" s="2">
        <f t="shared" si="267"/>
        <v>39270.3521072021</v>
      </c>
    </row>
    <row r="8506" spans="1:6">
      <c r="A8506" s="5">
        <v>0.701966584651919</v>
      </c>
      <c r="B8506" s="5">
        <v>21146.0710563737</v>
      </c>
      <c r="C8506" s="5">
        <v>1.22212105329164</v>
      </c>
      <c r="D8506" s="5">
        <v>61873.0339718052</v>
      </c>
      <c r="E8506" s="2">
        <f t="shared" si="266"/>
        <v>0.520154468639721</v>
      </c>
      <c r="F8506" s="2">
        <f t="shared" si="267"/>
        <v>40726.9629154315</v>
      </c>
    </row>
    <row r="8507" spans="1:6">
      <c r="A8507" s="5">
        <v>0.737918496756732</v>
      </c>
      <c r="B8507" s="5">
        <v>22187.9822838432</v>
      </c>
      <c r="C8507" s="5">
        <v>1.30962802761524</v>
      </c>
      <c r="D8507" s="5">
        <v>59197.880148316</v>
      </c>
      <c r="E8507" s="2">
        <f t="shared" si="266"/>
        <v>0.571709530858508</v>
      </c>
      <c r="F8507" s="2">
        <f t="shared" si="267"/>
        <v>37009.8978644728</v>
      </c>
    </row>
    <row r="8508" spans="1:6">
      <c r="A8508" s="5">
        <v>0.645948717129552</v>
      </c>
      <c r="B8508" s="5">
        <v>20301.6843256944</v>
      </c>
      <c r="C8508" s="5">
        <v>1.08492740371865</v>
      </c>
      <c r="D8508" s="5">
        <v>56237.6586713543</v>
      </c>
      <c r="E8508" s="2">
        <f t="shared" si="266"/>
        <v>0.438978686589098</v>
      </c>
      <c r="F8508" s="2">
        <f t="shared" si="267"/>
        <v>35935.9743456599</v>
      </c>
    </row>
    <row r="8509" spans="1:6">
      <c r="A8509" s="5">
        <v>0.70078465688314</v>
      </c>
      <c r="B8509" s="5">
        <v>19828.5399646749</v>
      </c>
      <c r="C8509" s="5">
        <v>1.23141561882971</v>
      </c>
      <c r="D8509" s="5">
        <v>56641.3603501895</v>
      </c>
      <c r="E8509" s="2">
        <f t="shared" si="266"/>
        <v>0.53063096194657</v>
      </c>
      <c r="F8509" s="2">
        <f t="shared" si="267"/>
        <v>36812.8203855146</v>
      </c>
    </row>
    <row r="8510" spans="1:6">
      <c r="A8510" s="5">
        <v>0.711906074265328</v>
      </c>
      <c r="B8510" s="5">
        <v>22178.1598876648</v>
      </c>
      <c r="C8510" s="5">
        <v>1.24260552451106</v>
      </c>
      <c r="D8510" s="5">
        <v>57734.0422753817</v>
      </c>
      <c r="E8510" s="2">
        <f t="shared" si="266"/>
        <v>0.530699450245732</v>
      </c>
      <c r="F8510" s="2">
        <f t="shared" si="267"/>
        <v>35555.8823877169</v>
      </c>
    </row>
    <row r="8511" spans="1:6">
      <c r="A8511" s="5">
        <v>0.717186872452277</v>
      </c>
      <c r="B8511" s="5">
        <v>16566.5932880579</v>
      </c>
      <c r="C8511" s="5">
        <v>1.24190561076405</v>
      </c>
      <c r="D8511" s="5">
        <v>54224.7721970113</v>
      </c>
      <c r="E8511" s="2">
        <f t="shared" si="266"/>
        <v>0.524718738311773</v>
      </c>
      <c r="F8511" s="2">
        <f t="shared" si="267"/>
        <v>37658.1789089534</v>
      </c>
    </row>
    <row r="8512" spans="1:6">
      <c r="A8512" s="5">
        <v>0.73286684771291</v>
      </c>
      <c r="B8512" s="5">
        <v>16612.8383788013</v>
      </c>
      <c r="C8512" s="5">
        <v>1.28063151280725</v>
      </c>
      <c r="D8512" s="5">
        <v>53140.0284053021</v>
      </c>
      <c r="E8512" s="2">
        <f t="shared" si="266"/>
        <v>0.54776466509434</v>
      </c>
      <c r="F8512" s="2">
        <f t="shared" si="267"/>
        <v>36527.1900265008</v>
      </c>
    </row>
    <row r="8513" spans="1:6">
      <c r="A8513" s="5">
        <v>0.722535684755687</v>
      </c>
      <c r="B8513" s="5">
        <v>15455.9304908044</v>
      </c>
      <c r="C8513" s="5">
        <v>1.22867907912175</v>
      </c>
      <c r="D8513" s="5">
        <v>51574.4268031706</v>
      </c>
      <c r="E8513" s="2">
        <f t="shared" si="266"/>
        <v>0.506143394366063</v>
      </c>
      <c r="F8513" s="2">
        <f t="shared" si="267"/>
        <v>36118.4963123662</v>
      </c>
    </row>
    <row r="8514" spans="1:6">
      <c r="A8514" s="5">
        <v>0.709843644137205</v>
      </c>
      <c r="B8514" s="5">
        <v>19167.0155008088</v>
      </c>
      <c r="C8514" s="5">
        <v>1.2062324560279</v>
      </c>
      <c r="D8514" s="5">
        <v>56763.2389757727</v>
      </c>
      <c r="E8514" s="2">
        <f t="shared" si="266"/>
        <v>0.496388811890695</v>
      </c>
      <c r="F8514" s="2">
        <f t="shared" si="267"/>
        <v>37596.2234749639</v>
      </c>
    </row>
    <row r="8515" spans="1:6">
      <c r="A8515" s="5">
        <v>0.698138184822763</v>
      </c>
      <c r="B8515" s="5">
        <v>24944.7593322068</v>
      </c>
      <c r="C8515" s="5">
        <v>1.22000314421677</v>
      </c>
      <c r="D8515" s="5">
        <v>62378.6163410006</v>
      </c>
      <c r="E8515" s="2">
        <f t="shared" si="266"/>
        <v>0.521864959394007</v>
      </c>
      <c r="F8515" s="2">
        <f t="shared" si="267"/>
        <v>37433.8570087938</v>
      </c>
    </row>
    <row r="8516" spans="1:6">
      <c r="A8516" s="5">
        <v>0.72889701950706</v>
      </c>
      <c r="B8516" s="5">
        <v>14938.4552531915</v>
      </c>
      <c r="C8516" s="5">
        <v>1.26961040785152</v>
      </c>
      <c r="D8516" s="5">
        <v>50317.9962623604</v>
      </c>
      <c r="E8516" s="2">
        <f t="shared" ref="E8516:E8579" si="268">C8516-A8516</f>
        <v>0.54071338834446</v>
      </c>
      <c r="F8516" s="2">
        <f t="shared" ref="F8516:F8579" si="269">D8516-B8516</f>
        <v>35379.5410091689</v>
      </c>
    </row>
    <row r="8517" spans="1:6">
      <c r="A8517" s="5">
        <v>0.636449222707528</v>
      </c>
      <c r="B8517" s="5">
        <v>24852.5190630046</v>
      </c>
      <c r="C8517" s="5">
        <v>1.11420985635215</v>
      </c>
      <c r="D8517" s="5">
        <v>65771.6813997941</v>
      </c>
      <c r="E8517" s="2">
        <f t="shared" si="268"/>
        <v>0.477760633644622</v>
      </c>
      <c r="F8517" s="2">
        <f t="shared" si="269"/>
        <v>40919.1623367895</v>
      </c>
    </row>
    <row r="8518" spans="1:6">
      <c r="A8518" s="5">
        <v>0.749731011590511</v>
      </c>
      <c r="B8518" s="5">
        <v>16134.4133833723</v>
      </c>
      <c r="C8518" s="5">
        <v>1.29940839816049</v>
      </c>
      <c r="D8518" s="5">
        <v>53309.4483747667</v>
      </c>
      <c r="E8518" s="2">
        <f t="shared" si="268"/>
        <v>0.549677386569979</v>
      </c>
      <c r="F8518" s="2">
        <f t="shared" si="269"/>
        <v>37175.0349913944</v>
      </c>
    </row>
    <row r="8519" spans="1:6">
      <c r="A8519" s="5">
        <v>0.689297436202633</v>
      </c>
      <c r="B8519" s="5">
        <v>22416.4126469098</v>
      </c>
      <c r="C8519" s="5">
        <v>1.18173703228822</v>
      </c>
      <c r="D8519" s="5">
        <v>59399.036625094</v>
      </c>
      <c r="E8519" s="2">
        <f t="shared" si="268"/>
        <v>0.492439596085587</v>
      </c>
      <c r="F8519" s="2">
        <f t="shared" si="269"/>
        <v>36982.6239781842</v>
      </c>
    </row>
    <row r="8520" spans="1:6">
      <c r="A8520" s="5">
        <v>0.672432728776239</v>
      </c>
      <c r="B8520" s="5">
        <v>21589.9612134926</v>
      </c>
      <c r="C8520" s="5">
        <v>1.14399355458634</v>
      </c>
      <c r="D8520" s="5">
        <v>60596.8216311492</v>
      </c>
      <c r="E8520" s="2">
        <f t="shared" si="268"/>
        <v>0.471560825810101</v>
      </c>
      <c r="F8520" s="2">
        <f t="shared" si="269"/>
        <v>39006.8604176566</v>
      </c>
    </row>
    <row r="8521" spans="1:6">
      <c r="A8521" s="5">
        <v>0.688963675119709</v>
      </c>
      <c r="B8521" s="5">
        <v>18975.3857075652</v>
      </c>
      <c r="C8521" s="5">
        <v>1.22051182828945</v>
      </c>
      <c r="D8521" s="5">
        <v>56713.0915595776</v>
      </c>
      <c r="E8521" s="2">
        <f t="shared" si="268"/>
        <v>0.531548153169741</v>
      </c>
      <c r="F8521" s="2">
        <f t="shared" si="269"/>
        <v>37737.7058520124</v>
      </c>
    </row>
    <row r="8522" spans="1:6">
      <c r="A8522" s="5">
        <v>0.699373014859259</v>
      </c>
      <c r="B8522" s="5">
        <v>20091.3936659383</v>
      </c>
      <c r="C8522" s="5">
        <v>1.21041554472034</v>
      </c>
      <c r="D8522" s="5">
        <v>58733.811808639</v>
      </c>
      <c r="E8522" s="2">
        <f t="shared" si="268"/>
        <v>0.511042529861081</v>
      </c>
      <c r="F8522" s="2">
        <f t="shared" si="269"/>
        <v>38642.4181427007</v>
      </c>
    </row>
    <row r="8523" spans="1:6">
      <c r="A8523" s="5">
        <v>0.696600876049303</v>
      </c>
      <c r="B8523" s="5">
        <v>17104.3218295905</v>
      </c>
      <c r="C8523" s="5">
        <v>1.21813986627968</v>
      </c>
      <c r="D8523" s="5">
        <v>52509.369726078</v>
      </c>
      <c r="E8523" s="2">
        <f t="shared" si="268"/>
        <v>0.521538990230377</v>
      </c>
      <c r="F8523" s="2">
        <f t="shared" si="269"/>
        <v>35405.0478964875</v>
      </c>
    </row>
    <row r="8524" spans="1:6">
      <c r="A8524" s="5">
        <v>0.690751328419117</v>
      </c>
      <c r="B8524" s="5">
        <v>20248.3481517135</v>
      </c>
      <c r="C8524" s="5">
        <v>1.19872970438791</v>
      </c>
      <c r="D8524" s="5">
        <v>58251.7628827471</v>
      </c>
      <c r="E8524" s="2">
        <f t="shared" si="268"/>
        <v>0.507978375968793</v>
      </c>
      <c r="F8524" s="2">
        <f t="shared" si="269"/>
        <v>38003.4147310336</v>
      </c>
    </row>
    <row r="8525" spans="1:6">
      <c r="A8525" s="5">
        <v>0.733923820122872</v>
      </c>
      <c r="B8525" s="5">
        <v>22522.3799371229</v>
      </c>
      <c r="C8525" s="5">
        <v>1.26799789053889</v>
      </c>
      <c r="D8525" s="5">
        <v>61595.3016687284</v>
      </c>
      <c r="E8525" s="2">
        <f t="shared" si="268"/>
        <v>0.534074070416018</v>
      </c>
      <c r="F8525" s="2">
        <f t="shared" si="269"/>
        <v>39072.9217316055</v>
      </c>
    </row>
    <row r="8526" spans="1:6">
      <c r="A8526" s="5">
        <v>0.752096740071618</v>
      </c>
      <c r="B8526" s="5">
        <v>17142.4992740097</v>
      </c>
      <c r="C8526" s="5">
        <v>1.32163952352646</v>
      </c>
      <c r="D8526" s="5">
        <v>52860.727565149</v>
      </c>
      <c r="E8526" s="2">
        <f t="shared" si="268"/>
        <v>0.569542783454842</v>
      </c>
      <c r="F8526" s="2">
        <f t="shared" si="269"/>
        <v>35718.2282911393</v>
      </c>
    </row>
    <row r="8527" spans="1:6">
      <c r="A8527" s="5">
        <v>0.717023719841428</v>
      </c>
      <c r="B8527" s="5">
        <v>17542.2079634863</v>
      </c>
      <c r="C8527" s="5">
        <v>1.2352524742049</v>
      </c>
      <c r="D8527" s="5">
        <v>52261.1020244033</v>
      </c>
      <c r="E8527" s="2">
        <f t="shared" si="268"/>
        <v>0.518228754363472</v>
      </c>
      <c r="F8527" s="2">
        <f t="shared" si="269"/>
        <v>34718.894060917</v>
      </c>
    </row>
    <row r="8528" spans="1:6">
      <c r="A8528" s="5">
        <v>0.731039577170255</v>
      </c>
      <c r="B8528" s="5">
        <v>23353.4635392023</v>
      </c>
      <c r="C8528" s="5">
        <v>1.31133627766607</v>
      </c>
      <c r="D8528" s="5">
        <v>62236.5857376447</v>
      </c>
      <c r="E8528" s="2">
        <f t="shared" si="268"/>
        <v>0.580296700495815</v>
      </c>
      <c r="F8528" s="2">
        <f t="shared" si="269"/>
        <v>38883.1221984424</v>
      </c>
    </row>
    <row r="8529" spans="1:6">
      <c r="A8529" s="5">
        <v>0.726338669199214</v>
      </c>
      <c r="B8529" s="5">
        <v>17970.1796707771</v>
      </c>
      <c r="C8529" s="5">
        <v>1.25272276026605</v>
      </c>
      <c r="D8529" s="5">
        <v>54924.8704329886</v>
      </c>
      <c r="E8529" s="2">
        <f t="shared" si="268"/>
        <v>0.526384091066836</v>
      </c>
      <c r="F8529" s="2">
        <f t="shared" si="269"/>
        <v>36954.6907622115</v>
      </c>
    </row>
    <row r="8530" spans="1:6">
      <c r="A8530" s="5">
        <v>0.711779488161419</v>
      </c>
      <c r="B8530" s="5">
        <v>20292.159241504</v>
      </c>
      <c r="C8530" s="5">
        <v>1.23755852730318</v>
      </c>
      <c r="D8530" s="5">
        <v>58444.9865132535</v>
      </c>
      <c r="E8530" s="2">
        <f t="shared" si="268"/>
        <v>0.525779039141761</v>
      </c>
      <c r="F8530" s="2">
        <f t="shared" si="269"/>
        <v>38152.8272717495</v>
      </c>
    </row>
    <row r="8531" spans="1:6">
      <c r="A8531" s="5">
        <v>0.702839374920986</v>
      </c>
      <c r="B8531" s="5">
        <v>15687.8780916825</v>
      </c>
      <c r="C8531" s="5">
        <v>1.23810252811285</v>
      </c>
      <c r="D8531" s="5">
        <v>51938.9427189624</v>
      </c>
      <c r="E8531" s="2">
        <f t="shared" si="268"/>
        <v>0.535263153191864</v>
      </c>
      <c r="F8531" s="2">
        <f t="shared" si="269"/>
        <v>36251.0646272799</v>
      </c>
    </row>
    <row r="8532" spans="1:6">
      <c r="A8532" s="5">
        <v>0.7324144281446</v>
      </c>
      <c r="B8532" s="5">
        <v>14135.0248004448</v>
      </c>
      <c r="C8532" s="5">
        <v>1.26186387945014</v>
      </c>
      <c r="D8532" s="5">
        <v>51223.8997945007</v>
      </c>
      <c r="E8532" s="2">
        <f t="shared" si="268"/>
        <v>0.52944945130554</v>
      </c>
      <c r="F8532" s="2">
        <f t="shared" si="269"/>
        <v>37088.8749940559</v>
      </c>
    </row>
    <row r="8533" spans="1:6">
      <c r="A8533" s="5">
        <v>0.743321845577211</v>
      </c>
      <c r="B8533" s="5">
        <v>16050.6783066099</v>
      </c>
      <c r="C8533" s="5">
        <v>1.26895478862488</v>
      </c>
      <c r="D8533" s="5">
        <v>52448.5118284137</v>
      </c>
      <c r="E8533" s="2">
        <f t="shared" si="268"/>
        <v>0.525632943047669</v>
      </c>
      <c r="F8533" s="2">
        <f t="shared" si="269"/>
        <v>36397.8335218038</v>
      </c>
    </row>
    <row r="8534" spans="1:6">
      <c r="A8534" s="5">
        <v>0.666560351958778</v>
      </c>
      <c r="B8534" s="5">
        <v>17445.2504066925</v>
      </c>
      <c r="C8534" s="5">
        <v>1.13457524704979</v>
      </c>
      <c r="D8534" s="5">
        <v>51831.453326726</v>
      </c>
      <c r="E8534" s="2">
        <f t="shared" si="268"/>
        <v>0.468014895091012</v>
      </c>
      <c r="F8534" s="2">
        <f t="shared" si="269"/>
        <v>34386.2029200335</v>
      </c>
    </row>
    <row r="8535" spans="1:6">
      <c r="A8535" s="5">
        <v>0.681209325429198</v>
      </c>
      <c r="B8535" s="5">
        <v>18883.7288982539</v>
      </c>
      <c r="C8535" s="5">
        <v>1.19641290578133</v>
      </c>
      <c r="D8535" s="5">
        <v>55350.2664364413</v>
      </c>
      <c r="E8535" s="2">
        <f t="shared" si="268"/>
        <v>0.515203580352132</v>
      </c>
      <c r="F8535" s="2">
        <f t="shared" si="269"/>
        <v>36466.5375381874</v>
      </c>
    </row>
    <row r="8536" spans="1:6">
      <c r="A8536" s="5">
        <v>0.752564655971839</v>
      </c>
      <c r="B8536" s="5">
        <v>17646.8310971899</v>
      </c>
      <c r="C8536" s="5">
        <v>1.34437437840911</v>
      </c>
      <c r="D8536" s="5">
        <v>54957.7162164219</v>
      </c>
      <c r="E8536" s="2">
        <f t="shared" si="268"/>
        <v>0.591809722437271</v>
      </c>
      <c r="F8536" s="2">
        <f t="shared" si="269"/>
        <v>37310.885119232</v>
      </c>
    </row>
    <row r="8537" spans="1:6">
      <c r="A8537" s="5">
        <v>0.679610294569577</v>
      </c>
      <c r="B8537" s="5">
        <v>25003.4862530012</v>
      </c>
      <c r="C8537" s="5">
        <v>1.18733381195128</v>
      </c>
      <c r="D8537" s="5">
        <v>62061.7216877426</v>
      </c>
      <c r="E8537" s="2">
        <f t="shared" si="268"/>
        <v>0.507723517381703</v>
      </c>
      <c r="F8537" s="2">
        <f t="shared" si="269"/>
        <v>37058.2354347414</v>
      </c>
    </row>
    <row r="8538" spans="1:6">
      <c r="A8538" s="5">
        <v>0.685163736052125</v>
      </c>
      <c r="B8538" s="5">
        <v>19254.1355272616</v>
      </c>
      <c r="C8538" s="5">
        <v>1.21508936535713</v>
      </c>
      <c r="D8538" s="5">
        <v>55649.9441834222</v>
      </c>
      <c r="E8538" s="2">
        <f t="shared" si="268"/>
        <v>0.529925629305005</v>
      </c>
      <c r="F8538" s="2">
        <f t="shared" si="269"/>
        <v>36395.8086561606</v>
      </c>
    </row>
    <row r="8539" spans="1:6">
      <c r="A8539" s="5">
        <v>0.667665207695037</v>
      </c>
      <c r="B8539" s="5">
        <v>19267.5747471672</v>
      </c>
      <c r="C8539" s="5">
        <v>1.12561758044067</v>
      </c>
      <c r="D8539" s="5">
        <v>56060.7991220615</v>
      </c>
      <c r="E8539" s="2">
        <f t="shared" si="268"/>
        <v>0.457952372745633</v>
      </c>
      <c r="F8539" s="2">
        <f t="shared" si="269"/>
        <v>36793.2243748943</v>
      </c>
    </row>
    <row r="8540" spans="1:6">
      <c r="A8540" s="5">
        <v>0.674404270867325</v>
      </c>
      <c r="B8540" s="5">
        <v>21896.287042532</v>
      </c>
      <c r="C8540" s="5">
        <v>1.13945434012961</v>
      </c>
      <c r="D8540" s="5">
        <v>57600.5496977728</v>
      </c>
      <c r="E8540" s="2">
        <f t="shared" si="268"/>
        <v>0.465050069262285</v>
      </c>
      <c r="F8540" s="2">
        <f t="shared" si="269"/>
        <v>35704.2626552408</v>
      </c>
    </row>
    <row r="8541" spans="1:6">
      <c r="A8541" s="5">
        <v>0.670614291452113</v>
      </c>
      <c r="B8541" s="5">
        <v>19330.1756347615</v>
      </c>
      <c r="C8541" s="5">
        <v>1.19558154383301</v>
      </c>
      <c r="D8541" s="5">
        <v>58067.9954345157</v>
      </c>
      <c r="E8541" s="2">
        <f t="shared" si="268"/>
        <v>0.524967252380897</v>
      </c>
      <c r="F8541" s="2">
        <f t="shared" si="269"/>
        <v>38737.8197997542</v>
      </c>
    </row>
    <row r="8542" spans="1:6">
      <c r="A8542" s="5">
        <v>0.71022276196151</v>
      </c>
      <c r="B8542" s="5">
        <v>20738.1035816655</v>
      </c>
      <c r="C8542" s="5">
        <v>1.26868724825111</v>
      </c>
      <c r="D8542" s="5">
        <v>57463.6488632137</v>
      </c>
      <c r="E8542" s="2">
        <f t="shared" si="268"/>
        <v>0.5584644862896</v>
      </c>
      <c r="F8542" s="2">
        <f t="shared" si="269"/>
        <v>36725.5452815482</v>
      </c>
    </row>
    <row r="8543" spans="1:6">
      <c r="A8543" s="5">
        <v>0.68917006581094</v>
      </c>
      <c r="B8543" s="5">
        <v>17777.6879500753</v>
      </c>
      <c r="C8543" s="5">
        <v>1.19707758856929</v>
      </c>
      <c r="D8543" s="5">
        <v>53126.4893330677</v>
      </c>
      <c r="E8543" s="2">
        <f t="shared" si="268"/>
        <v>0.50790752275835</v>
      </c>
      <c r="F8543" s="2">
        <f t="shared" si="269"/>
        <v>35348.8013829924</v>
      </c>
    </row>
    <row r="8544" spans="1:6">
      <c r="A8544" s="5">
        <v>0.688472141320595</v>
      </c>
      <c r="B8544" s="5">
        <v>21286.589646579</v>
      </c>
      <c r="C8544" s="5">
        <v>1.19122993846051</v>
      </c>
      <c r="D8544" s="5">
        <v>59615.6176604189</v>
      </c>
      <c r="E8544" s="2">
        <f t="shared" si="268"/>
        <v>0.502757797139915</v>
      </c>
      <c r="F8544" s="2">
        <f t="shared" si="269"/>
        <v>38329.0280138399</v>
      </c>
    </row>
    <row r="8545" spans="1:6">
      <c r="A8545" s="5">
        <v>0.75081715252176</v>
      </c>
      <c r="B8545" s="5">
        <v>16463.0321414371</v>
      </c>
      <c r="C8545" s="5">
        <v>1.31915616729869</v>
      </c>
      <c r="D8545" s="5">
        <v>52515.5594608795</v>
      </c>
      <c r="E8545" s="2">
        <f t="shared" si="268"/>
        <v>0.56833901477693</v>
      </c>
      <c r="F8545" s="2">
        <f t="shared" si="269"/>
        <v>36052.5273194424</v>
      </c>
    </row>
    <row r="8546" spans="1:6">
      <c r="A8546" s="5">
        <v>0.700098271891884</v>
      </c>
      <c r="B8546" s="5">
        <v>22941.910997082</v>
      </c>
      <c r="C8546" s="5">
        <v>1.21604652697657</v>
      </c>
      <c r="D8546" s="5">
        <v>61848.2086411371</v>
      </c>
      <c r="E8546" s="2">
        <f t="shared" si="268"/>
        <v>0.515948255084686</v>
      </c>
      <c r="F8546" s="2">
        <f t="shared" si="269"/>
        <v>38906.2976440551</v>
      </c>
    </row>
    <row r="8547" spans="1:6">
      <c r="A8547" s="5">
        <v>0.708285834540632</v>
      </c>
      <c r="B8547" s="5">
        <v>22069.6609527435</v>
      </c>
      <c r="C8547" s="5">
        <v>1.17769864436165</v>
      </c>
      <c r="D8547" s="5">
        <v>60128.9025882928</v>
      </c>
      <c r="E8547" s="2">
        <f t="shared" si="268"/>
        <v>0.469412809821018</v>
      </c>
      <c r="F8547" s="2">
        <f t="shared" si="269"/>
        <v>38059.2416355493</v>
      </c>
    </row>
    <row r="8548" spans="1:6">
      <c r="A8548" s="5">
        <v>0.692563004193485</v>
      </c>
      <c r="B8548" s="5">
        <v>17598.6346511312</v>
      </c>
      <c r="C8548" s="5">
        <v>1.19143181006428</v>
      </c>
      <c r="D8548" s="5">
        <v>54058.3972720382</v>
      </c>
      <c r="E8548" s="2">
        <f t="shared" si="268"/>
        <v>0.498868805870795</v>
      </c>
      <c r="F8548" s="2">
        <f t="shared" si="269"/>
        <v>36459.762620907</v>
      </c>
    </row>
    <row r="8549" spans="1:6">
      <c r="A8549" s="5">
        <v>0.740404689181809</v>
      </c>
      <c r="B8549" s="5">
        <v>19849.6718873409</v>
      </c>
      <c r="C8549" s="5">
        <v>1.31017652357141</v>
      </c>
      <c r="D8549" s="5">
        <v>58442.2771598976</v>
      </c>
      <c r="E8549" s="2">
        <f t="shared" si="268"/>
        <v>0.569771834389601</v>
      </c>
      <c r="F8549" s="2">
        <f t="shared" si="269"/>
        <v>38592.6052725567</v>
      </c>
    </row>
    <row r="8550" spans="1:6">
      <c r="A8550" s="5">
        <v>0.686541033767599</v>
      </c>
      <c r="B8550" s="5">
        <v>18814.850118672</v>
      </c>
      <c r="C8550" s="5">
        <v>1.19469295663987</v>
      </c>
      <c r="D8550" s="5">
        <v>55876.6483939132</v>
      </c>
      <c r="E8550" s="2">
        <f t="shared" si="268"/>
        <v>0.508151922872271</v>
      </c>
      <c r="F8550" s="2">
        <f t="shared" si="269"/>
        <v>37061.7982752412</v>
      </c>
    </row>
    <row r="8551" spans="1:6">
      <c r="A8551" s="5">
        <v>0.72760448700341</v>
      </c>
      <c r="B8551" s="5">
        <v>20903.1375674969</v>
      </c>
      <c r="C8551" s="5">
        <v>1.25853034671188</v>
      </c>
      <c r="D8551" s="5">
        <v>58914.8801865788</v>
      </c>
      <c r="E8551" s="2">
        <f t="shared" si="268"/>
        <v>0.53092585970847</v>
      </c>
      <c r="F8551" s="2">
        <f t="shared" si="269"/>
        <v>38011.7426190819</v>
      </c>
    </row>
    <row r="8552" spans="1:6">
      <c r="A8552" s="5">
        <v>0.687254109969248</v>
      </c>
      <c r="B8552" s="5">
        <v>16519.1604434929</v>
      </c>
      <c r="C8552" s="5">
        <v>1.22645727804844</v>
      </c>
      <c r="D8552" s="5">
        <v>52968.1546811342</v>
      </c>
      <c r="E8552" s="2">
        <f t="shared" si="268"/>
        <v>0.539203168079192</v>
      </c>
      <c r="F8552" s="2">
        <f t="shared" si="269"/>
        <v>36448.9942376413</v>
      </c>
    </row>
    <row r="8553" spans="1:6">
      <c r="A8553" s="5">
        <v>0.690235771917072</v>
      </c>
      <c r="B8553" s="5">
        <v>23245.6243777509</v>
      </c>
      <c r="C8553" s="5">
        <v>1.20363417735926</v>
      </c>
      <c r="D8553" s="5">
        <v>62158.1459982457</v>
      </c>
      <c r="E8553" s="2">
        <f t="shared" si="268"/>
        <v>0.513398405442188</v>
      </c>
      <c r="F8553" s="2">
        <f t="shared" si="269"/>
        <v>38912.5216204948</v>
      </c>
    </row>
    <row r="8554" spans="1:6">
      <c r="A8554" s="5">
        <v>0.723621667776827</v>
      </c>
      <c r="B8554" s="5">
        <v>23375.89141915</v>
      </c>
      <c r="C8554" s="5">
        <v>1.24148608264677</v>
      </c>
      <c r="D8554" s="5">
        <v>64224.0157577982</v>
      </c>
      <c r="E8554" s="2">
        <f t="shared" si="268"/>
        <v>0.517864414869943</v>
      </c>
      <c r="F8554" s="2">
        <f t="shared" si="269"/>
        <v>40848.1243386482</v>
      </c>
    </row>
    <row r="8555" spans="1:6">
      <c r="A8555" s="5">
        <v>0.746053764176379</v>
      </c>
      <c r="B8555" s="5">
        <v>21753.4286476666</v>
      </c>
      <c r="C8555" s="5">
        <v>1.29033901292985</v>
      </c>
      <c r="D8555" s="5">
        <v>60331.9528602612</v>
      </c>
      <c r="E8555" s="2">
        <f t="shared" si="268"/>
        <v>0.544285248753471</v>
      </c>
      <c r="F8555" s="2">
        <f t="shared" si="269"/>
        <v>38578.5242125946</v>
      </c>
    </row>
    <row r="8556" spans="1:6">
      <c r="A8556" s="5">
        <v>0.715183188374716</v>
      </c>
      <c r="B8556" s="5">
        <v>18479.1614554404</v>
      </c>
      <c r="C8556" s="5">
        <v>1.20867552962206</v>
      </c>
      <c r="D8556" s="5">
        <v>54139.4952601702</v>
      </c>
      <c r="E8556" s="2">
        <f t="shared" si="268"/>
        <v>0.493492341247344</v>
      </c>
      <c r="F8556" s="2">
        <f t="shared" si="269"/>
        <v>35660.3338047298</v>
      </c>
    </row>
    <row r="8557" spans="1:6">
      <c r="A8557" s="5">
        <v>0.735806789157112</v>
      </c>
      <c r="B8557" s="5">
        <v>27491.2690479022</v>
      </c>
      <c r="C8557" s="5">
        <v>1.28607896397917</v>
      </c>
      <c r="D8557" s="5">
        <v>70649.7404143887</v>
      </c>
      <c r="E8557" s="2">
        <f t="shared" si="268"/>
        <v>0.550272174822058</v>
      </c>
      <c r="F8557" s="2">
        <f t="shared" si="269"/>
        <v>43158.4713664865</v>
      </c>
    </row>
    <row r="8558" spans="1:6">
      <c r="A8558" s="5">
        <v>0.708148048035024</v>
      </c>
      <c r="B8558" s="5">
        <v>18363.4268236395</v>
      </c>
      <c r="C8558" s="5">
        <v>1.22689859978827</v>
      </c>
      <c r="D8558" s="5">
        <v>55475.5372006894</v>
      </c>
      <c r="E8558" s="2">
        <f t="shared" si="268"/>
        <v>0.518750551753246</v>
      </c>
      <c r="F8558" s="2">
        <f t="shared" si="269"/>
        <v>37112.1103770499</v>
      </c>
    </row>
    <row r="8559" spans="1:6">
      <c r="A8559" s="5">
        <v>0.714767515921146</v>
      </c>
      <c r="B8559" s="5">
        <v>15740.9571063827</v>
      </c>
      <c r="C8559" s="5">
        <v>1.23692198873251</v>
      </c>
      <c r="D8559" s="5">
        <v>53077.4009386306</v>
      </c>
      <c r="E8559" s="2">
        <f t="shared" si="268"/>
        <v>0.522154472811364</v>
      </c>
      <c r="F8559" s="2">
        <f t="shared" si="269"/>
        <v>37336.4438322479</v>
      </c>
    </row>
    <row r="8560" spans="1:6">
      <c r="A8560" s="5">
        <v>0.727869165381364</v>
      </c>
      <c r="B8560" s="5">
        <v>25719.846298201</v>
      </c>
      <c r="C8560" s="5">
        <v>1.23108800467783</v>
      </c>
      <c r="D8560" s="5">
        <v>62370.9642076851</v>
      </c>
      <c r="E8560" s="2">
        <f t="shared" si="268"/>
        <v>0.503218839296466</v>
      </c>
      <c r="F8560" s="2">
        <f t="shared" si="269"/>
        <v>36651.1179094841</v>
      </c>
    </row>
    <row r="8561" spans="1:6">
      <c r="A8561" s="5">
        <v>0.75681865910052</v>
      </c>
      <c r="B8561" s="5">
        <v>21347.2244566604</v>
      </c>
      <c r="C8561" s="5">
        <v>1.30204703997474</v>
      </c>
      <c r="D8561" s="5">
        <v>59290.4108768723</v>
      </c>
      <c r="E8561" s="2">
        <f t="shared" si="268"/>
        <v>0.54522838087422</v>
      </c>
      <c r="F8561" s="2">
        <f t="shared" si="269"/>
        <v>37943.1864202119</v>
      </c>
    </row>
    <row r="8562" spans="1:6">
      <c r="A8562" s="5">
        <v>0.733487249918362</v>
      </c>
      <c r="B8562" s="5">
        <v>18707.7714051217</v>
      </c>
      <c r="C8562" s="5">
        <v>1.27728042686584</v>
      </c>
      <c r="D8562" s="5">
        <v>57909.5673431036</v>
      </c>
      <c r="E8562" s="2">
        <f t="shared" si="268"/>
        <v>0.543793176947478</v>
      </c>
      <c r="F8562" s="2">
        <f t="shared" si="269"/>
        <v>39201.7959379819</v>
      </c>
    </row>
    <row r="8563" spans="1:6">
      <c r="A8563" s="5">
        <v>0.73101898287526</v>
      </c>
      <c r="B8563" s="5">
        <v>16165.617620672</v>
      </c>
      <c r="C8563" s="5">
        <v>1.27683131105426</v>
      </c>
      <c r="D8563" s="5">
        <v>52293.2730541444</v>
      </c>
      <c r="E8563" s="2">
        <f t="shared" si="268"/>
        <v>0.545812328179</v>
      </c>
      <c r="F8563" s="2">
        <f t="shared" si="269"/>
        <v>36127.6554334724</v>
      </c>
    </row>
    <row r="8564" spans="1:6">
      <c r="A8564" s="5">
        <v>0.692924795303246</v>
      </c>
      <c r="B8564" s="5">
        <v>26341.0174405542</v>
      </c>
      <c r="C8564" s="5">
        <v>1.20960504449297</v>
      </c>
      <c r="D8564" s="5">
        <v>65353.1069802355</v>
      </c>
      <c r="E8564" s="2">
        <f t="shared" si="268"/>
        <v>0.516680249189724</v>
      </c>
      <c r="F8564" s="2">
        <f t="shared" si="269"/>
        <v>39012.0895396813</v>
      </c>
    </row>
    <row r="8565" spans="1:6">
      <c r="A8565" s="5">
        <v>0.684493068321441</v>
      </c>
      <c r="B8565" s="5">
        <v>20645.12348416</v>
      </c>
      <c r="C8565" s="5">
        <v>1.23300889481415</v>
      </c>
      <c r="D8565" s="5">
        <v>59225.150280129</v>
      </c>
      <c r="E8565" s="2">
        <f t="shared" si="268"/>
        <v>0.548515826492709</v>
      </c>
      <c r="F8565" s="2">
        <f t="shared" si="269"/>
        <v>38580.026795969</v>
      </c>
    </row>
    <row r="8566" spans="1:6">
      <c r="A8566" s="5">
        <v>0.643274441563301</v>
      </c>
      <c r="B8566" s="5">
        <v>18998.2450049564</v>
      </c>
      <c r="C8566" s="5">
        <v>1.12647819066734</v>
      </c>
      <c r="D8566" s="5">
        <v>56183.6655852453</v>
      </c>
      <c r="E8566" s="2">
        <f t="shared" si="268"/>
        <v>0.483203749104039</v>
      </c>
      <c r="F8566" s="2">
        <f t="shared" si="269"/>
        <v>37185.4205802889</v>
      </c>
    </row>
    <row r="8567" spans="1:6">
      <c r="A8567" s="5">
        <v>0.689537244171805</v>
      </c>
      <c r="B8567" s="5">
        <v>25818.9946060253</v>
      </c>
      <c r="C8567" s="5">
        <v>1.1969471971227</v>
      </c>
      <c r="D8567" s="5">
        <v>65462.8837520161</v>
      </c>
      <c r="E8567" s="2">
        <f t="shared" si="268"/>
        <v>0.507409952950895</v>
      </c>
      <c r="F8567" s="2">
        <f t="shared" si="269"/>
        <v>39643.8891459908</v>
      </c>
    </row>
    <row r="8568" spans="1:6">
      <c r="A8568" s="5">
        <v>0.679980161938702</v>
      </c>
      <c r="B8568" s="5">
        <v>21455.0685487161</v>
      </c>
      <c r="C8568" s="5">
        <v>1.15255396299339</v>
      </c>
      <c r="D8568" s="5">
        <v>58902.1244845795</v>
      </c>
      <c r="E8568" s="2">
        <f t="shared" si="268"/>
        <v>0.472573801054688</v>
      </c>
      <c r="F8568" s="2">
        <f t="shared" si="269"/>
        <v>37447.0559358634</v>
      </c>
    </row>
    <row r="8569" spans="1:6">
      <c r="A8569" s="5">
        <v>0.688697573558928</v>
      </c>
      <c r="B8569" s="5">
        <v>16000.8981349257</v>
      </c>
      <c r="C8569" s="5">
        <v>1.18058201610232</v>
      </c>
      <c r="D8569" s="5">
        <v>51367.1051119531</v>
      </c>
      <c r="E8569" s="2">
        <f t="shared" si="268"/>
        <v>0.491884442543392</v>
      </c>
      <c r="F8569" s="2">
        <f t="shared" si="269"/>
        <v>35366.2069770274</v>
      </c>
    </row>
    <row r="8570" spans="1:6">
      <c r="A8570" s="5">
        <v>0.670752082560508</v>
      </c>
      <c r="B8570" s="5">
        <v>26017.0017513424</v>
      </c>
      <c r="C8570" s="5">
        <v>1.17082545912071</v>
      </c>
      <c r="D8570" s="5">
        <v>66361.1303513975</v>
      </c>
      <c r="E8570" s="2">
        <f t="shared" si="268"/>
        <v>0.500073376560202</v>
      </c>
      <c r="F8570" s="2">
        <f t="shared" si="269"/>
        <v>40344.1286000551</v>
      </c>
    </row>
    <row r="8571" spans="1:6">
      <c r="A8571" s="5">
        <v>0.676055767719203</v>
      </c>
      <c r="B8571" s="5">
        <v>23528.0015206036</v>
      </c>
      <c r="C8571" s="5">
        <v>1.17232111369704</v>
      </c>
      <c r="D8571" s="5">
        <v>61655.9892095354</v>
      </c>
      <c r="E8571" s="2">
        <f t="shared" si="268"/>
        <v>0.496265345977837</v>
      </c>
      <c r="F8571" s="2">
        <f t="shared" si="269"/>
        <v>38127.9876889318</v>
      </c>
    </row>
    <row r="8572" spans="1:6">
      <c r="A8572" s="5">
        <v>0.703389716392484</v>
      </c>
      <c r="B8572" s="5">
        <v>22262.8780770134</v>
      </c>
      <c r="C8572" s="5">
        <v>1.21467662668008</v>
      </c>
      <c r="D8572" s="5">
        <v>59427.5116800785</v>
      </c>
      <c r="E8572" s="2">
        <f t="shared" si="268"/>
        <v>0.511286910287596</v>
      </c>
      <c r="F8572" s="2">
        <f t="shared" si="269"/>
        <v>37164.6336030651</v>
      </c>
    </row>
    <row r="8573" spans="1:6">
      <c r="A8573" s="5">
        <v>0.703677866707215</v>
      </c>
      <c r="B8573" s="5">
        <v>18175.2514520334</v>
      </c>
      <c r="C8573" s="5">
        <v>1.19790107520853</v>
      </c>
      <c r="D8573" s="5">
        <v>54216.0350159419</v>
      </c>
      <c r="E8573" s="2">
        <f t="shared" si="268"/>
        <v>0.494223208501315</v>
      </c>
      <c r="F8573" s="2">
        <f t="shared" si="269"/>
        <v>36040.7835639085</v>
      </c>
    </row>
    <row r="8574" spans="1:6">
      <c r="A8574" s="5">
        <v>0.736451245682088</v>
      </c>
      <c r="B8574" s="5">
        <v>20168.254972959</v>
      </c>
      <c r="C8574" s="5">
        <v>1.31466436768268</v>
      </c>
      <c r="D8574" s="5">
        <v>57030.2390601742</v>
      </c>
      <c r="E8574" s="2">
        <f t="shared" si="268"/>
        <v>0.578213122000592</v>
      </c>
      <c r="F8574" s="2">
        <f t="shared" si="269"/>
        <v>36861.9840872152</v>
      </c>
    </row>
    <row r="8575" spans="1:6">
      <c r="A8575" s="5">
        <v>0.711303423108537</v>
      </c>
      <c r="B8575" s="5">
        <v>22564.772860124</v>
      </c>
      <c r="C8575" s="5">
        <v>1.23893845453174</v>
      </c>
      <c r="D8575" s="5">
        <v>59857.336172821</v>
      </c>
      <c r="E8575" s="2">
        <f t="shared" si="268"/>
        <v>0.527635031423203</v>
      </c>
      <c r="F8575" s="2">
        <f t="shared" si="269"/>
        <v>37292.563312697</v>
      </c>
    </row>
    <row r="8576" spans="1:6">
      <c r="A8576" s="5">
        <v>0.744274435259094</v>
      </c>
      <c r="B8576" s="5">
        <v>22032.3557033479</v>
      </c>
      <c r="C8576" s="5">
        <v>1.30278561951793</v>
      </c>
      <c r="D8576" s="5">
        <v>59344.5116148498</v>
      </c>
      <c r="E8576" s="2">
        <f t="shared" si="268"/>
        <v>0.558511184258836</v>
      </c>
      <c r="F8576" s="2">
        <f t="shared" si="269"/>
        <v>37312.1559115019</v>
      </c>
    </row>
    <row r="8577" spans="1:6">
      <c r="A8577" s="5">
        <v>0.705518015827286</v>
      </c>
      <c r="B8577" s="5">
        <v>18391.9565850416</v>
      </c>
      <c r="C8577" s="5">
        <v>1.19485828333976</v>
      </c>
      <c r="D8577" s="5">
        <v>55619.5335777678</v>
      </c>
      <c r="E8577" s="2">
        <f t="shared" si="268"/>
        <v>0.489340267512474</v>
      </c>
      <c r="F8577" s="2">
        <f t="shared" si="269"/>
        <v>37227.5769927262</v>
      </c>
    </row>
    <row r="8578" spans="1:6">
      <c r="A8578" s="5">
        <v>0.718360891440077</v>
      </c>
      <c r="B8578" s="5">
        <v>20220.9143703459</v>
      </c>
      <c r="C8578" s="5">
        <v>1.22849214972076</v>
      </c>
      <c r="D8578" s="5">
        <v>57387.5692827452</v>
      </c>
      <c r="E8578" s="2">
        <f t="shared" si="268"/>
        <v>0.510131258280683</v>
      </c>
      <c r="F8578" s="2">
        <f t="shared" si="269"/>
        <v>37166.6549123993</v>
      </c>
    </row>
    <row r="8579" spans="1:6">
      <c r="A8579" s="5">
        <v>0.635327418536592</v>
      </c>
      <c r="B8579" s="5">
        <v>20822.9263510358</v>
      </c>
      <c r="C8579" s="5">
        <v>1.07112635927121</v>
      </c>
      <c r="D8579" s="5">
        <v>55136.1584590963</v>
      </c>
      <c r="E8579" s="2">
        <f t="shared" si="268"/>
        <v>0.435798940734618</v>
      </c>
      <c r="F8579" s="2">
        <f t="shared" si="269"/>
        <v>34313.2321080605</v>
      </c>
    </row>
    <row r="8580" spans="1:6">
      <c r="A8580" s="5">
        <v>0.761435773119854</v>
      </c>
      <c r="B8580" s="5">
        <v>21670.790413423</v>
      </c>
      <c r="C8580" s="5">
        <v>1.31096780827547</v>
      </c>
      <c r="D8580" s="5">
        <v>60473.321286466</v>
      </c>
      <c r="E8580" s="2">
        <f t="shared" ref="E8580:E8643" si="270">C8580-A8580</f>
        <v>0.549532035155616</v>
      </c>
      <c r="F8580" s="2">
        <f t="shared" ref="F8580:F8643" si="271">D8580-B8580</f>
        <v>38802.530873043</v>
      </c>
    </row>
    <row r="8581" spans="1:6">
      <c r="A8581" s="5">
        <v>0.731337808359312</v>
      </c>
      <c r="B8581" s="5">
        <v>17211.8832529837</v>
      </c>
      <c r="C8581" s="5">
        <v>1.27772463322689</v>
      </c>
      <c r="D8581" s="5">
        <v>53654.6529183219</v>
      </c>
      <c r="E8581" s="2">
        <f t="shared" si="270"/>
        <v>0.546386824867578</v>
      </c>
      <c r="F8581" s="2">
        <f t="shared" si="271"/>
        <v>36442.7696653382</v>
      </c>
    </row>
    <row r="8582" spans="1:6">
      <c r="A8582" s="5">
        <v>0.703479214252701</v>
      </c>
      <c r="B8582" s="5">
        <v>17904.9049561444</v>
      </c>
      <c r="C8582" s="5">
        <v>1.25042147875418</v>
      </c>
      <c r="D8582" s="5">
        <v>55909.1235364801</v>
      </c>
      <c r="E8582" s="2">
        <f t="shared" si="270"/>
        <v>0.546942264501479</v>
      </c>
      <c r="F8582" s="2">
        <f t="shared" si="271"/>
        <v>38004.2185803357</v>
      </c>
    </row>
    <row r="8583" spans="1:6">
      <c r="A8583" s="5">
        <v>0.709991120987495</v>
      </c>
      <c r="B8583" s="5">
        <v>18526.6902135397</v>
      </c>
      <c r="C8583" s="5">
        <v>1.21897483909424</v>
      </c>
      <c r="D8583" s="5">
        <v>53420.0429514171</v>
      </c>
      <c r="E8583" s="2">
        <f t="shared" si="270"/>
        <v>0.508983718106745</v>
      </c>
      <c r="F8583" s="2">
        <f t="shared" si="271"/>
        <v>34893.3527378774</v>
      </c>
    </row>
    <row r="8584" spans="1:6">
      <c r="A8584" s="5">
        <v>0.698462939207303</v>
      </c>
      <c r="B8584" s="5">
        <v>21552.8815617691</v>
      </c>
      <c r="C8584" s="5">
        <v>1.22382017036345</v>
      </c>
      <c r="D8584" s="5">
        <v>59627.3147622793</v>
      </c>
      <c r="E8584" s="2">
        <f t="shared" si="270"/>
        <v>0.525357231156147</v>
      </c>
      <c r="F8584" s="2">
        <f t="shared" si="271"/>
        <v>38074.4332005102</v>
      </c>
    </row>
    <row r="8585" spans="1:6">
      <c r="A8585" s="5">
        <v>0.677890038953286</v>
      </c>
      <c r="B8585" s="5">
        <v>18273.1652031361</v>
      </c>
      <c r="C8585" s="5">
        <v>1.13521362738173</v>
      </c>
      <c r="D8585" s="5">
        <v>53950.770897827</v>
      </c>
      <c r="E8585" s="2">
        <f t="shared" si="270"/>
        <v>0.457323588428444</v>
      </c>
      <c r="F8585" s="2">
        <f t="shared" si="271"/>
        <v>35677.6056946909</v>
      </c>
    </row>
    <row r="8586" spans="1:6">
      <c r="A8586" s="5">
        <v>0.724854786119958</v>
      </c>
      <c r="B8586" s="5">
        <v>20231.4864019367</v>
      </c>
      <c r="C8586" s="5">
        <v>1.23469520871149</v>
      </c>
      <c r="D8586" s="5">
        <v>56956.5995668373</v>
      </c>
      <c r="E8586" s="2">
        <f t="shared" si="270"/>
        <v>0.509840422591532</v>
      </c>
      <c r="F8586" s="2">
        <f t="shared" si="271"/>
        <v>36725.1131649006</v>
      </c>
    </row>
    <row r="8587" spans="1:6">
      <c r="A8587" s="5">
        <v>0.761984651775658</v>
      </c>
      <c r="B8587" s="5">
        <v>27559.9294059787</v>
      </c>
      <c r="C8587" s="5">
        <v>1.31193742681792</v>
      </c>
      <c r="D8587" s="5">
        <v>68634.7429826247</v>
      </c>
      <c r="E8587" s="2">
        <f t="shared" si="270"/>
        <v>0.549952775042262</v>
      </c>
      <c r="F8587" s="2">
        <f t="shared" si="271"/>
        <v>41074.813576646</v>
      </c>
    </row>
    <row r="8588" spans="1:6">
      <c r="A8588" s="5">
        <v>0.760718909865281</v>
      </c>
      <c r="B8588" s="5">
        <v>18470.2081213318</v>
      </c>
      <c r="C8588" s="5">
        <v>1.31600176055792</v>
      </c>
      <c r="D8588" s="5">
        <v>56439.287885859</v>
      </c>
      <c r="E8588" s="2">
        <f t="shared" si="270"/>
        <v>0.555282850692639</v>
      </c>
      <c r="F8588" s="2">
        <f t="shared" si="271"/>
        <v>37969.0797645272</v>
      </c>
    </row>
    <row r="8589" spans="1:6">
      <c r="A8589" s="5">
        <v>0.651266083046357</v>
      </c>
      <c r="B8589" s="5">
        <v>20735.06509318</v>
      </c>
      <c r="C8589" s="5">
        <v>1.12052791123404</v>
      </c>
      <c r="D8589" s="5">
        <v>57587.9744904768</v>
      </c>
      <c r="E8589" s="2">
        <f t="shared" si="270"/>
        <v>0.469261828187683</v>
      </c>
      <c r="F8589" s="2">
        <f t="shared" si="271"/>
        <v>36852.9093972968</v>
      </c>
    </row>
    <row r="8590" spans="1:6">
      <c r="A8590" s="5">
        <v>0.652392160681251</v>
      </c>
      <c r="B8590" s="5">
        <v>19254.6064196229</v>
      </c>
      <c r="C8590" s="5">
        <v>1.12165307574335</v>
      </c>
      <c r="D8590" s="5">
        <v>56391.4386492309</v>
      </c>
      <c r="E8590" s="2">
        <f t="shared" si="270"/>
        <v>0.469260915062099</v>
      </c>
      <c r="F8590" s="2">
        <f t="shared" si="271"/>
        <v>37136.832229608</v>
      </c>
    </row>
    <row r="8591" spans="1:6">
      <c r="A8591" s="5">
        <v>0.719895318259253</v>
      </c>
      <c r="B8591" s="5">
        <v>15488.4676669174</v>
      </c>
      <c r="C8591" s="5">
        <v>1.23647111938875</v>
      </c>
      <c r="D8591" s="5">
        <v>50233.9229054419</v>
      </c>
      <c r="E8591" s="2">
        <f t="shared" si="270"/>
        <v>0.516575801129497</v>
      </c>
      <c r="F8591" s="2">
        <f t="shared" si="271"/>
        <v>34745.4552385245</v>
      </c>
    </row>
    <row r="8592" spans="1:6">
      <c r="A8592" s="5">
        <v>0.741349691151978</v>
      </c>
      <c r="B8592" s="5">
        <v>21045.6872234977</v>
      </c>
      <c r="C8592" s="5">
        <v>1.24928893826529</v>
      </c>
      <c r="D8592" s="5">
        <v>57164.4461708521</v>
      </c>
      <c r="E8592" s="2">
        <f t="shared" si="270"/>
        <v>0.507939247113312</v>
      </c>
      <c r="F8592" s="2">
        <f t="shared" si="271"/>
        <v>36118.7589473544</v>
      </c>
    </row>
    <row r="8593" spans="1:6">
      <c r="A8593" s="5">
        <v>0.708901077296361</v>
      </c>
      <c r="B8593" s="5">
        <v>22701.9214843003</v>
      </c>
      <c r="C8593" s="5">
        <v>1.21971264195826</v>
      </c>
      <c r="D8593" s="5">
        <v>64282.8141851253</v>
      </c>
      <c r="E8593" s="2">
        <f t="shared" si="270"/>
        <v>0.510811564661899</v>
      </c>
      <c r="F8593" s="2">
        <f t="shared" si="271"/>
        <v>41580.892700825</v>
      </c>
    </row>
    <row r="8594" spans="1:6">
      <c r="A8594" s="5">
        <v>0.682907027058932</v>
      </c>
      <c r="B8594" s="5">
        <v>20077.5657378624</v>
      </c>
      <c r="C8594" s="5">
        <v>1.17364959121809</v>
      </c>
      <c r="D8594" s="5">
        <v>55524.2637203435</v>
      </c>
      <c r="E8594" s="2">
        <f t="shared" si="270"/>
        <v>0.490742564159158</v>
      </c>
      <c r="F8594" s="2">
        <f t="shared" si="271"/>
        <v>35446.6979824811</v>
      </c>
    </row>
    <row r="8595" spans="1:6">
      <c r="A8595" s="5">
        <v>0.693993962297361</v>
      </c>
      <c r="B8595" s="5">
        <v>25468.4655015647</v>
      </c>
      <c r="C8595" s="5">
        <v>1.21201575359357</v>
      </c>
      <c r="D8595" s="5">
        <v>67073.2760719496</v>
      </c>
      <c r="E8595" s="2">
        <f t="shared" si="270"/>
        <v>0.518021791296209</v>
      </c>
      <c r="F8595" s="2">
        <f t="shared" si="271"/>
        <v>41604.8105703849</v>
      </c>
    </row>
    <row r="8596" spans="1:6">
      <c r="A8596" s="5">
        <v>0.674744435899817</v>
      </c>
      <c r="B8596" s="5">
        <v>17197.7592542211</v>
      </c>
      <c r="C8596" s="5">
        <v>1.16724959323883</v>
      </c>
      <c r="D8596" s="5">
        <v>52910.2634192315</v>
      </c>
      <c r="E8596" s="2">
        <f t="shared" si="270"/>
        <v>0.492505157339013</v>
      </c>
      <c r="F8596" s="2">
        <f t="shared" si="271"/>
        <v>35712.5041650104</v>
      </c>
    </row>
    <row r="8597" spans="1:6">
      <c r="A8597" s="5">
        <v>0.672677802114665</v>
      </c>
      <c r="B8597" s="5">
        <v>24586.0105968014</v>
      </c>
      <c r="C8597" s="5">
        <v>1.17229853422791</v>
      </c>
      <c r="D8597" s="5">
        <v>60129.0991276312</v>
      </c>
      <c r="E8597" s="2">
        <f t="shared" si="270"/>
        <v>0.499620732113245</v>
      </c>
      <c r="F8597" s="2">
        <f t="shared" si="271"/>
        <v>35543.0885308298</v>
      </c>
    </row>
    <row r="8598" spans="1:6">
      <c r="A8598" s="5">
        <v>0.70899601316217</v>
      </c>
      <c r="B8598" s="5">
        <v>18659.6327553224</v>
      </c>
      <c r="C8598" s="5">
        <v>1.21083274930171</v>
      </c>
      <c r="D8598" s="5">
        <v>53421.1092015062</v>
      </c>
      <c r="E8598" s="2">
        <f t="shared" si="270"/>
        <v>0.50183673613954</v>
      </c>
      <c r="F8598" s="2">
        <f t="shared" si="271"/>
        <v>34761.4764461838</v>
      </c>
    </row>
    <row r="8599" spans="1:6">
      <c r="A8599" s="5">
        <v>0.752008969923644</v>
      </c>
      <c r="B8599" s="5">
        <v>20310.379954377</v>
      </c>
      <c r="C8599" s="5">
        <v>1.30823724330374</v>
      </c>
      <c r="D8599" s="5">
        <v>57733.6070734983</v>
      </c>
      <c r="E8599" s="2">
        <f t="shared" si="270"/>
        <v>0.556228273380096</v>
      </c>
      <c r="F8599" s="2">
        <f t="shared" si="271"/>
        <v>37423.2271191213</v>
      </c>
    </row>
    <row r="8600" spans="1:6">
      <c r="A8600" s="5">
        <v>0.685109806401198</v>
      </c>
      <c r="B8600" s="5">
        <v>16077.7733882668</v>
      </c>
      <c r="C8600" s="5">
        <v>1.17458027506365</v>
      </c>
      <c r="D8600" s="5">
        <v>52162.7475562905</v>
      </c>
      <c r="E8600" s="2">
        <f t="shared" si="270"/>
        <v>0.489470468662452</v>
      </c>
      <c r="F8600" s="2">
        <f t="shared" si="271"/>
        <v>36084.9741680237</v>
      </c>
    </row>
    <row r="8601" spans="1:6">
      <c r="A8601" s="5">
        <v>0.706695236358139</v>
      </c>
      <c r="B8601" s="5">
        <v>15277.6357473217</v>
      </c>
      <c r="C8601" s="5">
        <v>1.20369240202919</v>
      </c>
      <c r="D8601" s="5">
        <v>49749.0940001261</v>
      </c>
      <c r="E8601" s="2">
        <f t="shared" si="270"/>
        <v>0.496997165671051</v>
      </c>
      <c r="F8601" s="2">
        <f t="shared" si="271"/>
        <v>34471.4582528044</v>
      </c>
    </row>
    <row r="8602" spans="1:6">
      <c r="A8602" s="5">
        <v>0.748956002293791</v>
      </c>
      <c r="B8602" s="5">
        <v>21369.930043878</v>
      </c>
      <c r="C8602" s="5">
        <v>1.29092711653969</v>
      </c>
      <c r="D8602" s="5">
        <v>63253.5687900586</v>
      </c>
      <c r="E8602" s="2">
        <f t="shared" si="270"/>
        <v>0.541971114245899</v>
      </c>
      <c r="F8602" s="2">
        <f t="shared" si="271"/>
        <v>41883.6387461806</v>
      </c>
    </row>
    <row r="8603" spans="1:6">
      <c r="A8603" s="5">
        <v>0.706393616375374</v>
      </c>
      <c r="B8603" s="5">
        <v>20151.6336444936</v>
      </c>
      <c r="C8603" s="5">
        <v>1.23819095950847</v>
      </c>
      <c r="D8603" s="5">
        <v>58519.0880139232</v>
      </c>
      <c r="E8603" s="2">
        <f t="shared" si="270"/>
        <v>0.531797343133096</v>
      </c>
      <c r="F8603" s="2">
        <f t="shared" si="271"/>
        <v>38367.4543694296</v>
      </c>
    </row>
    <row r="8604" spans="1:6">
      <c r="A8604" s="5">
        <v>0.746955553915823</v>
      </c>
      <c r="B8604" s="5">
        <v>22256.0910861308</v>
      </c>
      <c r="C8604" s="5">
        <v>1.30407771213072</v>
      </c>
      <c r="D8604" s="5">
        <v>60179.5963445296</v>
      </c>
      <c r="E8604" s="2">
        <f t="shared" si="270"/>
        <v>0.557122158214897</v>
      </c>
      <c r="F8604" s="2">
        <f t="shared" si="271"/>
        <v>37923.5052583988</v>
      </c>
    </row>
    <row r="8605" spans="1:6">
      <c r="A8605" s="5">
        <v>0.648833149714134</v>
      </c>
      <c r="B8605" s="5">
        <v>16942.2422497255</v>
      </c>
      <c r="C8605" s="5">
        <v>1.12265717751695</v>
      </c>
      <c r="D8605" s="5">
        <v>54953.5048162119</v>
      </c>
      <c r="E8605" s="2">
        <f t="shared" si="270"/>
        <v>0.473824027802816</v>
      </c>
      <c r="F8605" s="2">
        <f t="shared" si="271"/>
        <v>38011.2625664864</v>
      </c>
    </row>
    <row r="8606" spans="1:6">
      <c r="A8606" s="5">
        <v>0.725032333379959</v>
      </c>
      <c r="B8606" s="5">
        <v>20247.2955848257</v>
      </c>
      <c r="C8606" s="5">
        <v>1.31446520889129</v>
      </c>
      <c r="D8606" s="5">
        <v>56534.8673576604</v>
      </c>
      <c r="E8606" s="2">
        <f t="shared" si="270"/>
        <v>0.589432875511331</v>
      </c>
      <c r="F8606" s="2">
        <f t="shared" si="271"/>
        <v>36287.5717728347</v>
      </c>
    </row>
    <row r="8607" spans="1:6">
      <c r="A8607" s="5">
        <v>0.707774076139498</v>
      </c>
      <c r="B8607" s="5">
        <v>14721.9619444576</v>
      </c>
      <c r="C8607" s="5">
        <v>1.21096251768065</v>
      </c>
      <c r="D8607" s="5">
        <v>50399.8502357163</v>
      </c>
      <c r="E8607" s="2">
        <f t="shared" si="270"/>
        <v>0.503188441541152</v>
      </c>
      <c r="F8607" s="2">
        <f t="shared" si="271"/>
        <v>35677.8882912587</v>
      </c>
    </row>
    <row r="8608" spans="1:6">
      <c r="A8608" s="5">
        <v>0.652345819536049</v>
      </c>
      <c r="B8608" s="5">
        <v>19594.4983257292</v>
      </c>
      <c r="C8608" s="5">
        <v>1.11727267068491</v>
      </c>
      <c r="D8608" s="5">
        <v>55797.6337117574</v>
      </c>
      <c r="E8608" s="2">
        <f t="shared" si="270"/>
        <v>0.464926851148861</v>
      </c>
      <c r="F8608" s="2">
        <f t="shared" si="271"/>
        <v>36203.1353860282</v>
      </c>
    </row>
    <row r="8609" spans="1:6">
      <c r="A8609" s="5">
        <v>0.694502743697414</v>
      </c>
      <c r="B8609" s="5">
        <v>19895.5884455635</v>
      </c>
      <c r="C8609" s="5">
        <v>1.15933816492481</v>
      </c>
      <c r="D8609" s="5">
        <v>55733.8777379777</v>
      </c>
      <c r="E8609" s="2">
        <f t="shared" si="270"/>
        <v>0.464835421227396</v>
      </c>
      <c r="F8609" s="2">
        <f t="shared" si="271"/>
        <v>35838.2892924142</v>
      </c>
    </row>
    <row r="8610" spans="1:6">
      <c r="A8610" s="5">
        <v>0.701105914626315</v>
      </c>
      <c r="B8610" s="5">
        <v>23141.2503911761</v>
      </c>
      <c r="C8610" s="5">
        <v>1.24033779718955</v>
      </c>
      <c r="D8610" s="5">
        <v>64387.2456807823</v>
      </c>
      <c r="E8610" s="2">
        <f t="shared" si="270"/>
        <v>0.539231882563235</v>
      </c>
      <c r="F8610" s="2">
        <f t="shared" si="271"/>
        <v>41245.9952896062</v>
      </c>
    </row>
    <row r="8611" spans="1:6">
      <c r="A8611" s="5">
        <v>0.728177618210913</v>
      </c>
      <c r="B8611" s="5">
        <v>18134.9713139419</v>
      </c>
      <c r="C8611" s="5">
        <v>1.27117679171049</v>
      </c>
      <c r="D8611" s="5">
        <v>52174.3270152779</v>
      </c>
      <c r="E8611" s="2">
        <f t="shared" si="270"/>
        <v>0.542999173499577</v>
      </c>
      <c r="F8611" s="2">
        <f t="shared" si="271"/>
        <v>34039.355701336</v>
      </c>
    </row>
    <row r="8612" spans="1:6">
      <c r="A8612" s="5">
        <v>0.700136435934456</v>
      </c>
      <c r="B8612" s="5">
        <v>20873.1237735657</v>
      </c>
      <c r="C8612" s="5">
        <v>1.18033954206226</v>
      </c>
      <c r="D8612" s="5">
        <v>59810.4796522024</v>
      </c>
      <c r="E8612" s="2">
        <f t="shared" si="270"/>
        <v>0.480203106127804</v>
      </c>
      <c r="F8612" s="2">
        <f t="shared" si="271"/>
        <v>38937.3558786367</v>
      </c>
    </row>
    <row r="8613" spans="1:6">
      <c r="A8613" s="5">
        <v>0.669302924818372</v>
      </c>
      <c r="B8613" s="5">
        <v>20341.2014346012</v>
      </c>
      <c r="C8613" s="5">
        <v>1.17751110062374</v>
      </c>
      <c r="D8613" s="5">
        <v>57234.7811005028</v>
      </c>
      <c r="E8613" s="2">
        <f t="shared" si="270"/>
        <v>0.508208175805368</v>
      </c>
      <c r="F8613" s="2">
        <f t="shared" si="271"/>
        <v>36893.5796659016</v>
      </c>
    </row>
    <row r="8614" spans="1:6">
      <c r="A8614" s="5">
        <v>0.749949859618754</v>
      </c>
      <c r="B8614" s="5">
        <v>17421.2107389417</v>
      </c>
      <c r="C8614" s="5">
        <v>1.32381507209556</v>
      </c>
      <c r="D8614" s="5">
        <v>53762.451659366</v>
      </c>
      <c r="E8614" s="2">
        <f t="shared" si="270"/>
        <v>0.573865212476806</v>
      </c>
      <c r="F8614" s="2">
        <f t="shared" si="271"/>
        <v>36341.2409204243</v>
      </c>
    </row>
    <row r="8615" spans="1:6">
      <c r="A8615" s="5">
        <v>0.733604266630062</v>
      </c>
      <c r="B8615" s="5">
        <v>16313.564372081</v>
      </c>
      <c r="C8615" s="5">
        <v>1.2452628236725</v>
      </c>
      <c r="D8615" s="5">
        <v>52813.5665820016</v>
      </c>
      <c r="E8615" s="2">
        <f t="shared" si="270"/>
        <v>0.511658557042438</v>
      </c>
      <c r="F8615" s="2">
        <f t="shared" si="271"/>
        <v>36500.0022099206</v>
      </c>
    </row>
    <row r="8616" spans="1:6">
      <c r="A8616" s="5">
        <v>0.694648632481715</v>
      </c>
      <c r="B8616" s="5">
        <v>16277.5364735906</v>
      </c>
      <c r="C8616" s="5">
        <v>1.18403510052779</v>
      </c>
      <c r="D8616" s="5">
        <v>51632.712649064</v>
      </c>
      <c r="E8616" s="2">
        <f t="shared" si="270"/>
        <v>0.489386468046075</v>
      </c>
      <c r="F8616" s="2">
        <f t="shared" si="271"/>
        <v>35355.1761754734</v>
      </c>
    </row>
    <row r="8617" spans="1:6">
      <c r="A8617" s="5">
        <v>0.691169222665262</v>
      </c>
      <c r="B8617" s="5">
        <v>14589.3376065854</v>
      </c>
      <c r="C8617" s="5">
        <v>1.17156046381616</v>
      </c>
      <c r="D8617" s="5">
        <v>49818.9173413363</v>
      </c>
      <c r="E8617" s="2">
        <f t="shared" si="270"/>
        <v>0.480391241150898</v>
      </c>
      <c r="F8617" s="2">
        <f t="shared" si="271"/>
        <v>35229.5797347509</v>
      </c>
    </row>
    <row r="8618" spans="1:6">
      <c r="A8618" s="5">
        <v>0.722016219682831</v>
      </c>
      <c r="B8618" s="5">
        <v>18429.9456433047</v>
      </c>
      <c r="C8618" s="5">
        <v>1.25303220581127</v>
      </c>
      <c r="D8618" s="5">
        <v>55351.4340074426</v>
      </c>
      <c r="E8618" s="2">
        <f t="shared" si="270"/>
        <v>0.531015986128439</v>
      </c>
      <c r="F8618" s="2">
        <f t="shared" si="271"/>
        <v>36921.4883641379</v>
      </c>
    </row>
    <row r="8619" spans="1:6">
      <c r="A8619" s="5">
        <v>0.707430474409382</v>
      </c>
      <c r="B8619" s="5">
        <v>22908.9665752915</v>
      </c>
      <c r="C8619" s="5">
        <v>1.21856132485314</v>
      </c>
      <c r="D8619" s="5">
        <v>60344.9366142597</v>
      </c>
      <c r="E8619" s="2">
        <f t="shared" si="270"/>
        <v>0.511130850443758</v>
      </c>
      <c r="F8619" s="2">
        <f t="shared" si="271"/>
        <v>37435.9700389682</v>
      </c>
    </row>
    <row r="8620" spans="1:6">
      <c r="A8620" s="5">
        <v>0.705395654204495</v>
      </c>
      <c r="B8620" s="5">
        <v>18530.690991992</v>
      </c>
      <c r="C8620" s="5">
        <v>1.22442339369902</v>
      </c>
      <c r="D8620" s="5">
        <v>55753.1955644691</v>
      </c>
      <c r="E8620" s="2">
        <f t="shared" si="270"/>
        <v>0.519027739494525</v>
      </c>
      <c r="F8620" s="2">
        <f t="shared" si="271"/>
        <v>37222.5045724771</v>
      </c>
    </row>
    <row r="8621" spans="1:6">
      <c r="A8621" s="5">
        <v>0.683135657715036</v>
      </c>
      <c r="B8621" s="5">
        <v>17968.3184316743</v>
      </c>
      <c r="C8621" s="5">
        <v>1.20064370036882</v>
      </c>
      <c r="D8621" s="5">
        <v>53934.6491235128</v>
      </c>
      <c r="E8621" s="2">
        <f t="shared" si="270"/>
        <v>0.517508042653784</v>
      </c>
      <c r="F8621" s="2">
        <f t="shared" si="271"/>
        <v>35966.3306918385</v>
      </c>
    </row>
    <row r="8622" spans="1:6">
      <c r="A8622" s="5">
        <v>0.638435474491241</v>
      </c>
      <c r="B8622" s="5">
        <v>22746.0819850468</v>
      </c>
      <c r="C8622" s="5">
        <v>1.10428430155829</v>
      </c>
      <c r="D8622" s="5">
        <v>61773.4524718725</v>
      </c>
      <c r="E8622" s="2">
        <f t="shared" si="270"/>
        <v>0.465848827067049</v>
      </c>
      <c r="F8622" s="2">
        <f t="shared" si="271"/>
        <v>39027.3704868257</v>
      </c>
    </row>
    <row r="8623" spans="1:6">
      <c r="A8623" s="5">
        <v>0.698402347713715</v>
      </c>
      <c r="B8623" s="5">
        <v>17856.2544423965</v>
      </c>
      <c r="C8623" s="5">
        <v>1.21946625083029</v>
      </c>
      <c r="D8623" s="5">
        <v>54587.9473298203</v>
      </c>
      <c r="E8623" s="2">
        <f t="shared" si="270"/>
        <v>0.521063903116575</v>
      </c>
      <c r="F8623" s="2">
        <f t="shared" si="271"/>
        <v>36731.6928874238</v>
      </c>
    </row>
    <row r="8624" spans="1:6">
      <c r="A8624" s="5">
        <v>0.683780408445662</v>
      </c>
      <c r="B8624" s="5">
        <v>19985.3468783641</v>
      </c>
      <c r="C8624" s="5">
        <v>1.18794873613442</v>
      </c>
      <c r="D8624" s="5">
        <v>56553.8107799842</v>
      </c>
      <c r="E8624" s="2">
        <f t="shared" si="270"/>
        <v>0.504168327688758</v>
      </c>
      <c r="F8624" s="2">
        <f t="shared" si="271"/>
        <v>36568.4639016201</v>
      </c>
    </row>
    <row r="8625" spans="1:6">
      <c r="A8625" s="5">
        <v>0.687569787567206</v>
      </c>
      <c r="B8625" s="5">
        <v>20534.4203687445</v>
      </c>
      <c r="C8625" s="5">
        <v>1.21263682687131</v>
      </c>
      <c r="D8625" s="5">
        <v>58584.3645735187</v>
      </c>
      <c r="E8625" s="2">
        <f t="shared" si="270"/>
        <v>0.525067039304104</v>
      </c>
      <c r="F8625" s="2">
        <f t="shared" si="271"/>
        <v>38049.9442047742</v>
      </c>
    </row>
    <row r="8626" spans="1:6">
      <c r="A8626" s="5">
        <v>0.672491228263896</v>
      </c>
      <c r="B8626" s="5">
        <v>22833.971554345</v>
      </c>
      <c r="C8626" s="5">
        <v>1.17109190459664</v>
      </c>
      <c r="D8626" s="5">
        <v>58361.0964190697</v>
      </c>
      <c r="E8626" s="2">
        <f t="shared" si="270"/>
        <v>0.498600676332744</v>
      </c>
      <c r="F8626" s="2">
        <f t="shared" si="271"/>
        <v>35527.1248647247</v>
      </c>
    </row>
    <row r="8627" spans="1:6">
      <c r="A8627" s="5">
        <v>0.70320691205596</v>
      </c>
      <c r="B8627" s="5">
        <v>20071.1445140865</v>
      </c>
      <c r="C8627" s="5">
        <v>1.20903322047694</v>
      </c>
      <c r="D8627" s="5">
        <v>57713.4322482858</v>
      </c>
      <c r="E8627" s="2">
        <f t="shared" si="270"/>
        <v>0.50582630842098</v>
      </c>
      <c r="F8627" s="2">
        <f t="shared" si="271"/>
        <v>37642.2877341993</v>
      </c>
    </row>
    <row r="8628" spans="1:6">
      <c r="A8628" s="5">
        <v>0.732885750109291</v>
      </c>
      <c r="B8628" s="5">
        <v>19126.1632174392</v>
      </c>
      <c r="C8628" s="5">
        <v>1.27911433901267</v>
      </c>
      <c r="D8628" s="5">
        <v>56299.8286370381</v>
      </c>
      <c r="E8628" s="2">
        <f t="shared" si="270"/>
        <v>0.546228588903379</v>
      </c>
      <c r="F8628" s="2">
        <f t="shared" si="271"/>
        <v>37173.6654195989</v>
      </c>
    </row>
    <row r="8629" spans="1:6">
      <c r="A8629" s="5">
        <v>0.685062372166286</v>
      </c>
      <c r="B8629" s="5">
        <v>24828.0511111779</v>
      </c>
      <c r="C8629" s="5">
        <v>1.19391093340374</v>
      </c>
      <c r="D8629" s="5">
        <v>64806.9566166966</v>
      </c>
      <c r="E8629" s="2">
        <f t="shared" si="270"/>
        <v>0.508848561237454</v>
      </c>
      <c r="F8629" s="2">
        <f t="shared" si="271"/>
        <v>39978.9055055187</v>
      </c>
    </row>
    <row r="8630" spans="1:6">
      <c r="A8630" s="5">
        <v>0.695426684422791</v>
      </c>
      <c r="B8630" s="5">
        <v>26118.689557805</v>
      </c>
      <c r="C8630" s="5">
        <v>1.23827790897889</v>
      </c>
      <c r="D8630" s="5">
        <v>64980.7200991879</v>
      </c>
      <c r="E8630" s="2">
        <f t="shared" si="270"/>
        <v>0.542851224556099</v>
      </c>
      <c r="F8630" s="2">
        <f t="shared" si="271"/>
        <v>38862.0305413829</v>
      </c>
    </row>
    <row r="8631" spans="1:6">
      <c r="A8631" s="5">
        <v>0.703358105274732</v>
      </c>
      <c r="B8631" s="5">
        <v>17677.9857766909</v>
      </c>
      <c r="C8631" s="5">
        <v>1.2553249851382</v>
      </c>
      <c r="D8631" s="5">
        <v>53263.0525909551</v>
      </c>
      <c r="E8631" s="2">
        <f t="shared" si="270"/>
        <v>0.551966879863468</v>
      </c>
      <c r="F8631" s="2">
        <f t="shared" si="271"/>
        <v>35585.0668142642</v>
      </c>
    </row>
    <row r="8632" spans="1:6">
      <c r="A8632" s="5">
        <v>0.742812688859696</v>
      </c>
      <c r="B8632" s="5">
        <v>17077.3933386594</v>
      </c>
      <c r="C8632" s="5">
        <v>1.30256019258028</v>
      </c>
      <c r="D8632" s="5">
        <v>52704.7524556054</v>
      </c>
      <c r="E8632" s="2">
        <f t="shared" si="270"/>
        <v>0.559747503720584</v>
      </c>
      <c r="F8632" s="2">
        <f t="shared" si="271"/>
        <v>35627.359116946</v>
      </c>
    </row>
    <row r="8633" spans="1:6">
      <c r="A8633" s="5">
        <v>0.747426487715422</v>
      </c>
      <c r="B8633" s="5">
        <v>20013.9362265623</v>
      </c>
      <c r="C8633" s="5">
        <v>1.32135733027415</v>
      </c>
      <c r="D8633" s="5">
        <v>56313.731907766</v>
      </c>
      <c r="E8633" s="2">
        <f t="shared" si="270"/>
        <v>0.573930842558728</v>
      </c>
      <c r="F8633" s="2">
        <f t="shared" si="271"/>
        <v>36299.7956812037</v>
      </c>
    </row>
    <row r="8634" spans="1:6">
      <c r="A8634" s="5">
        <v>0.67760914285185</v>
      </c>
      <c r="B8634" s="5">
        <v>20491.1700493065</v>
      </c>
      <c r="C8634" s="5">
        <v>1.17103216449687</v>
      </c>
      <c r="D8634" s="5">
        <v>57840.0841712939</v>
      </c>
      <c r="E8634" s="2">
        <f t="shared" si="270"/>
        <v>0.49342302164502</v>
      </c>
      <c r="F8634" s="2">
        <f t="shared" si="271"/>
        <v>37348.9141219874</v>
      </c>
    </row>
    <row r="8635" spans="1:6">
      <c r="A8635" s="5">
        <v>0.711799577984594</v>
      </c>
      <c r="B8635" s="5">
        <v>18064.6930484142</v>
      </c>
      <c r="C8635" s="5">
        <v>1.2226004846975</v>
      </c>
      <c r="D8635" s="5">
        <v>53657.9469396684</v>
      </c>
      <c r="E8635" s="2">
        <f t="shared" si="270"/>
        <v>0.510800906712906</v>
      </c>
      <c r="F8635" s="2">
        <f t="shared" si="271"/>
        <v>35593.2538912542</v>
      </c>
    </row>
    <row r="8636" spans="1:6">
      <c r="A8636" s="5">
        <v>0.708974062839508</v>
      </c>
      <c r="B8636" s="5">
        <v>17113.9751067634</v>
      </c>
      <c r="C8636" s="5">
        <v>1.2145942441316</v>
      </c>
      <c r="D8636" s="5">
        <v>51934.2066049726</v>
      </c>
      <c r="E8636" s="2">
        <f t="shared" si="270"/>
        <v>0.505620181292092</v>
      </c>
      <c r="F8636" s="2">
        <f t="shared" si="271"/>
        <v>34820.2314982092</v>
      </c>
    </row>
    <row r="8637" spans="1:6">
      <c r="A8637" s="5">
        <v>0.687670352780733</v>
      </c>
      <c r="B8637" s="5">
        <v>21415.7488219126</v>
      </c>
      <c r="C8637" s="5">
        <v>1.17495187399214</v>
      </c>
      <c r="D8637" s="5">
        <v>61980.9942659312</v>
      </c>
      <c r="E8637" s="2">
        <f t="shared" si="270"/>
        <v>0.487281521211407</v>
      </c>
      <c r="F8637" s="2">
        <f t="shared" si="271"/>
        <v>40565.2454440186</v>
      </c>
    </row>
    <row r="8638" spans="1:6">
      <c r="A8638" s="5">
        <v>0.704685203079298</v>
      </c>
      <c r="B8638" s="5">
        <v>19146.1160679116</v>
      </c>
      <c r="C8638" s="5">
        <v>1.21568229843879</v>
      </c>
      <c r="D8638" s="5">
        <v>56330.7690815249</v>
      </c>
      <c r="E8638" s="2">
        <f t="shared" si="270"/>
        <v>0.510997095359492</v>
      </c>
      <c r="F8638" s="2">
        <f t="shared" si="271"/>
        <v>37184.6530136133</v>
      </c>
    </row>
    <row r="8639" spans="1:6">
      <c r="A8639" s="5">
        <v>0.695625973903014</v>
      </c>
      <c r="B8639" s="5">
        <v>17225.0048507285</v>
      </c>
      <c r="C8639" s="5">
        <v>1.17419971219967</v>
      </c>
      <c r="D8639" s="5">
        <v>54207.3404684564</v>
      </c>
      <c r="E8639" s="2">
        <f t="shared" si="270"/>
        <v>0.478573738296656</v>
      </c>
      <c r="F8639" s="2">
        <f t="shared" si="271"/>
        <v>36982.3356177279</v>
      </c>
    </row>
    <row r="8640" spans="1:6">
      <c r="A8640" s="5">
        <v>0.751022955138876</v>
      </c>
      <c r="B8640" s="5">
        <v>21555.5421795473</v>
      </c>
      <c r="C8640" s="5">
        <v>1.29008592396639</v>
      </c>
      <c r="D8640" s="5">
        <v>58807.2253162846</v>
      </c>
      <c r="E8640" s="2">
        <f t="shared" si="270"/>
        <v>0.539062968827514</v>
      </c>
      <c r="F8640" s="2">
        <f t="shared" si="271"/>
        <v>37251.6831367373</v>
      </c>
    </row>
    <row r="8641" spans="1:6">
      <c r="A8641" s="5">
        <v>0.709572818779226</v>
      </c>
      <c r="B8641" s="5">
        <v>17091.5140404592</v>
      </c>
      <c r="C8641" s="5">
        <v>1.23421245415333</v>
      </c>
      <c r="D8641" s="5">
        <v>53341.2925750911</v>
      </c>
      <c r="E8641" s="2">
        <f t="shared" si="270"/>
        <v>0.524639635374104</v>
      </c>
      <c r="F8641" s="2">
        <f t="shared" si="271"/>
        <v>36249.7785346319</v>
      </c>
    </row>
    <row r="8642" spans="1:6">
      <c r="A8642" s="5">
        <v>0.703717298343336</v>
      </c>
      <c r="B8642" s="5">
        <v>14526.4355981148</v>
      </c>
      <c r="C8642" s="5">
        <v>1.24324304418243</v>
      </c>
      <c r="D8642" s="5">
        <v>50081.7488135139</v>
      </c>
      <c r="E8642" s="2">
        <f t="shared" si="270"/>
        <v>0.539525745839094</v>
      </c>
      <c r="F8642" s="2">
        <f t="shared" si="271"/>
        <v>35555.3132153991</v>
      </c>
    </row>
    <row r="8643" spans="1:6">
      <c r="A8643" s="5">
        <v>0.753086734610619</v>
      </c>
      <c r="B8643" s="5">
        <v>20222.439816022</v>
      </c>
      <c r="C8643" s="5">
        <v>1.30997580852257</v>
      </c>
      <c r="D8643" s="5">
        <v>59755.5295417062</v>
      </c>
      <c r="E8643" s="2">
        <f t="shared" si="270"/>
        <v>0.556889073911951</v>
      </c>
      <c r="F8643" s="2">
        <f t="shared" si="271"/>
        <v>39533.0897256842</v>
      </c>
    </row>
    <row r="8644" spans="1:6">
      <c r="A8644" s="5">
        <v>0.645920130156691</v>
      </c>
      <c r="B8644" s="5">
        <v>21444.7545163582</v>
      </c>
      <c r="C8644" s="5">
        <v>1.13251959085341</v>
      </c>
      <c r="D8644" s="5">
        <v>57816.9025110097</v>
      </c>
      <c r="E8644" s="2">
        <f t="shared" ref="E8644:E8707" si="272">C8644-A8644</f>
        <v>0.486599460696719</v>
      </c>
      <c r="F8644" s="2">
        <f t="shared" ref="F8644:F8707" si="273">D8644-B8644</f>
        <v>36372.1479946515</v>
      </c>
    </row>
    <row r="8645" spans="1:6">
      <c r="A8645" s="5">
        <v>0.741849763423726</v>
      </c>
      <c r="B8645" s="5">
        <v>18673.1026992639</v>
      </c>
      <c r="C8645" s="5">
        <v>1.2857016975386</v>
      </c>
      <c r="D8645" s="5">
        <v>54956.1471595912</v>
      </c>
      <c r="E8645" s="2">
        <f t="shared" si="272"/>
        <v>0.543851934114874</v>
      </c>
      <c r="F8645" s="2">
        <f t="shared" si="273"/>
        <v>36283.0444603273</v>
      </c>
    </row>
    <row r="8646" spans="1:6">
      <c r="A8646" s="5">
        <v>0.678054670698682</v>
      </c>
      <c r="B8646" s="5">
        <v>20523.758950926</v>
      </c>
      <c r="C8646" s="5">
        <v>1.19423117939392</v>
      </c>
      <c r="D8646" s="5">
        <v>55699.624781466</v>
      </c>
      <c r="E8646" s="2">
        <f t="shared" si="272"/>
        <v>0.516176508695238</v>
      </c>
      <c r="F8646" s="2">
        <f t="shared" si="273"/>
        <v>35175.86583054</v>
      </c>
    </row>
    <row r="8647" spans="1:6">
      <c r="A8647" s="5">
        <v>0.690109422620767</v>
      </c>
      <c r="B8647" s="5">
        <v>22365.3132768849</v>
      </c>
      <c r="C8647" s="5">
        <v>1.19459170748398</v>
      </c>
      <c r="D8647" s="5">
        <v>61250.4560669517</v>
      </c>
      <c r="E8647" s="2">
        <f t="shared" si="272"/>
        <v>0.504482284863213</v>
      </c>
      <c r="F8647" s="2">
        <f t="shared" si="273"/>
        <v>38885.1427900668</v>
      </c>
    </row>
    <row r="8648" spans="1:6">
      <c r="A8648" s="5">
        <v>0.717494669003636</v>
      </c>
      <c r="B8648" s="5">
        <v>20822.486318845</v>
      </c>
      <c r="C8648" s="5">
        <v>1.22647079293029</v>
      </c>
      <c r="D8648" s="5">
        <v>59010.9031483591</v>
      </c>
      <c r="E8648" s="2">
        <f t="shared" si="272"/>
        <v>0.508976123926654</v>
      </c>
      <c r="F8648" s="2">
        <f t="shared" si="273"/>
        <v>38188.4168295141</v>
      </c>
    </row>
    <row r="8649" spans="1:6">
      <c r="A8649" s="5">
        <v>0.698879666527804</v>
      </c>
      <c r="B8649" s="5">
        <v>20251.3052755585</v>
      </c>
      <c r="C8649" s="5">
        <v>1.18221089555641</v>
      </c>
      <c r="D8649" s="5">
        <v>57825.8144925546</v>
      </c>
      <c r="E8649" s="2">
        <f t="shared" si="272"/>
        <v>0.483331229028606</v>
      </c>
      <c r="F8649" s="2">
        <f t="shared" si="273"/>
        <v>37574.5092169961</v>
      </c>
    </row>
    <row r="8650" spans="1:6">
      <c r="A8650" s="5">
        <v>0.748305707932339</v>
      </c>
      <c r="B8650" s="5">
        <v>20682.9529032419</v>
      </c>
      <c r="C8650" s="5">
        <v>1.31475999824826</v>
      </c>
      <c r="D8650" s="5">
        <v>57514.70893172</v>
      </c>
      <c r="E8650" s="2">
        <f t="shared" si="272"/>
        <v>0.566454290315921</v>
      </c>
      <c r="F8650" s="2">
        <f t="shared" si="273"/>
        <v>36831.7560284781</v>
      </c>
    </row>
    <row r="8651" spans="1:6">
      <c r="A8651" s="5">
        <v>0.70765939954704</v>
      </c>
      <c r="B8651" s="5">
        <v>19348.1019153326</v>
      </c>
      <c r="C8651" s="5">
        <v>1.22920103925774</v>
      </c>
      <c r="D8651" s="5">
        <v>56667.3380828376</v>
      </c>
      <c r="E8651" s="2">
        <f t="shared" si="272"/>
        <v>0.5215416397107</v>
      </c>
      <c r="F8651" s="2">
        <f t="shared" si="273"/>
        <v>37319.236167505</v>
      </c>
    </row>
    <row r="8652" spans="1:6">
      <c r="A8652" s="5">
        <v>0.657499909454911</v>
      </c>
      <c r="B8652" s="5">
        <v>18227.8608640833</v>
      </c>
      <c r="C8652" s="5">
        <v>1.11722067287041</v>
      </c>
      <c r="D8652" s="5">
        <v>54594.9347707882</v>
      </c>
      <c r="E8652" s="2">
        <f t="shared" si="272"/>
        <v>0.459720763415499</v>
      </c>
      <c r="F8652" s="2">
        <f t="shared" si="273"/>
        <v>36367.0739067049</v>
      </c>
    </row>
    <row r="8653" spans="1:6">
      <c r="A8653" s="5">
        <v>0.69959951920837</v>
      </c>
      <c r="B8653" s="5">
        <v>17665.2571573989</v>
      </c>
      <c r="C8653" s="5">
        <v>1.20519962447673</v>
      </c>
      <c r="D8653" s="5">
        <v>54772.8989327537</v>
      </c>
      <c r="E8653" s="2">
        <f t="shared" si="272"/>
        <v>0.50560010526836</v>
      </c>
      <c r="F8653" s="2">
        <f t="shared" si="273"/>
        <v>37107.6417753548</v>
      </c>
    </row>
    <row r="8654" spans="1:6">
      <c r="A8654" s="5">
        <v>0.691809785573499</v>
      </c>
      <c r="B8654" s="5">
        <v>22760.5056938171</v>
      </c>
      <c r="C8654" s="5">
        <v>1.24062630450013</v>
      </c>
      <c r="D8654" s="5">
        <v>60083.2190622535</v>
      </c>
      <c r="E8654" s="2">
        <f t="shared" si="272"/>
        <v>0.548816518926631</v>
      </c>
      <c r="F8654" s="2">
        <f t="shared" si="273"/>
        <v>37322.7133684364</v>
      </c>
    </row>
    <row r="8655" spans="1:6">
      <c r="A8655" s="5">
        <v>0.741796512448898</v>
      </c>
      <c r="B8655" s="5">
        <v>19349.9972368056</v>
      </c>
      <c r="C8655" s="5">
        <v>1.27704980392453</v>
      </c>
      <c r="D8655" s="5">
        <v>57904.6223787665</v>
      </c>
      <c r="E8655" s="2">
        <f t="shared" si="272"/>
        <v>0.535253291475632</v>
      </c>
      <c r="F8655" s="2">
        <f t="shared" si="273"/>
        <v>38554.6251419609</v>
      </c>
    </row>
    <row r="8656" spans="1:6">
      <c r="A8656" s="5">
        <v>0.66200149894062</v>
      </c>
      <c r="B8656" s="5">
        <v>20517.4808505697</v>
      </c>
      <c r="C8656" s="5">
        <v>1.1403216844793</v>
      </c>
      <c r="D8656" s="5">
        <v>58456.610347145</v>
      </c>
      <c r="E8656" s="2">
        <f t="shared" si="272"/>
        <v>0.47832018553868</v>
      </c>
      <c r="F8656" s="2">
        <f t="shared" si="273"/>
        <v>37939.1294965753</v>
      </c>
    </row>
    <row r="8657" spans="1:6">
      <c r="A8657" s="5">
        <v>0.717191975041553</v>
      </c>
      <c r="B8657" s="5">
        <v>19423.8621993949</v>
      </c>
      <c r="C8657" s="5">
        <v>1.23398264843281</v>
      </c>
      <c r="D8657" s="5">
        <v>57765.2402197362</v>
      </c>
      <c r="E8657" s="2">
        <f t="shared" si="272"/>
        <v>0.516790673391257</v>
      </c>
      <c r="F8657" s="2">
        <f t="shared" si="273"/>
        <v>38341.3780203413</v>
      </c>
    </row>
    <row r="8658" spans="1:6">
      <c r="A8658" s="5">
        <v>0.653838440815615</v>
      </c>
      <c r="B8658" s="5">
        <v>23736.8765616399</v>
      </c>
      <c r="C8658" s="5">
        <v>1.0962356160637</v>
      </c>
      <c r="D8658" s="5">
        <v>62630.365849192</v>
      </c>
      <c r="E8658" s="2">
        <f t="shared" si="272"/>
        <v>0.442397175248085</v>
      </c>
      <c r="F8658" s="2">
        <f t="shared" si="273"/>
        <v>38893.4892875521</v>
      </c>
    </row>
    <row r="8659" spans="1:6">
      <c r="A8659" s="5">
        <v>0.737481543044053</v>
      </c>
      <c r="B8659" s="5">
        <v>17918.7953947479</v>
      </c>
      <c r="C8659" s="5">
        <v>1.29088096434681</v>
      </c>
      <c r="D8659" s="5">
        <v>56455.1898822797</v>
      </c>
      <c r="E8659" s="2">
        <f t="shared" si="272"/>
        <v>0.553399421302757</v>
      </c>
      <c r="F8659" s="2">
        <f t="shared" si="273"/>
        <v>38536.3944875318</v>
      </c>
    </row>
    <row r="8660" spans="1:6">
      <c r="A8660" s="5">
        <v>0.728354626806618</v>
      </c>
      <c r="B8660" s="5">
        <v>16960.0047872847</v>
      </c>
      <c r="C8660" s="5">
        <v>1.27038857620413</v>
      </c>
      <c r="D8660" s="5">
        <v>54367.6617964339</v>
      </c>
      <c r="E8660" s="2">
        <f t="shared" si="272"/>
        <v>0.542033949397512</v>
      </c>
      <c r="F8660" s="2">
        <f t="shared" si="273"/>
        <v>37407.6570091492</v>
      </c>
    </row>
    <row r="8661" spans="1:6">
      <c r="A8661" s="5">
        <v>0.636118775787812</v>
      </c>
      <c r="B8661" s="5">
        <v>23938.1342790567</v>
      </c>
      <c r="C8661" s="5">
        <v>1.08708678792366</v>
      </c>
      <c r="D8661" s="5">
        <v>60749.0164369657</v>
      </c>
      <c r="E8661" s="2">
        <f t="shared" si="272"/>
        <v>0.450968012135848</v>
      </c>
      <c r="F8661" s="2">
        <f t="shared" si="273"/>
        <v>36810.882157909</v>
      </c>
    </row>
    <row r="8662" spans="1:6">
      <c r="A8662" s="5">
        <v>0.669473148065289</v>
      </c>
      <c r="B8662" s="5">
        <v>15659.122618061</v>
      </c>
      <c r="C8662" s="5">
        <v>1.12990825246827</v>
      </c>
      <c r="D8662" s="5">
        <v>51534.0549680021</v>
      </c>
      <c r="E8662" s="2">
        <f t="shared" si="272"/>
        <v>0.460435104402981</v>
      </c>
      <c r="F8662" s="2">
        <f t="shared" si="273"/>
        <v>35874.9323499411</v>
      </c>
    </row>
    <row r="8663" spans="1:6">
      <c r="A8663" s="5">
        <v>0.686580955596451</v>
      </c>
      <c r="B8663" s="5">
        <v>22109.8461636616</v>
      </c>
      <c r="C8663" s="5">
        <v>1.17373189842746</v>
      </c>
      <c r="D8663" s="5">
        <v>58628.9878643666</v>
      </c>
      <c r="E8663" s="2">
        <f t="shared" si="272"/>
        <v>0.487150942831009</v>
      </c>
      <c r="F8663" s="2">
        <f t="shared" si="273"/>
        <v>36519.141700705</v>
      </c>
    </row>
    <row r="8664" spans="1:6">
      <c r="A8664" s="5">
        <v>0.656283082556282</v>
      </c>
      <c r="B8664" s="5">
        <v>23284.731159839</v>
      </c>
      <c r="C8664" s="5">
        <v>1.15181935673766</v>
      </c>
      <c r="D8664" s="5">
        <v>59901.9421907096</v>
      </c>
      <c r="E8664" s="2">
        <f t="shared" si="272"/>
        <v>0.495536274181378</v>
      </c>
      <c r="F8664" s="2">
        <f t="shared" si="273"/>
        <v>36617.2110308706</v>
      </c>
    </row>
    <row r="8665" spans="1:6">
      <c r="A8665" s="5">
        <v>0.696011659638644</v>
      </c>
      <c r="B8665" s="5">
        <v>19201.1955905396</v>
      </c>
      <c r="C8665" s="5">
        <v>1.19652865838478</v>
      </c>
      <c r="D8665" s="5">
        <v>54691.6822392862</v>
      </c>
      <c r="E8665" s="2">
        <f t="shared" si="272"/>
        <v>0.500516998746136</v>
      </c>
      <c r="F8665" s="2">
        <f t="shared" si="273"/>
        <v>35490.4866487466</v>
      </c>
    </row>
    <row r="8666" spans="1:6">
      <c r="A8666" s="5">
        <v>0.763249591667902</v>
      </c>
      <c r="B8666" s="5">
        <v>17440.6036030766</v>
      </c>
      <c r="C8666" s="5">
        <v>1.34888420038544</v>
      </c>
      <c r="D8666" s="5">
        <v>55019.1906115704</v>
      </c>
      <c r="E8666" s="2">
        <f t="shared" si="272"/>
        <v>0.585634608717538</v>
      </c>
      <c r="F8666" s="2">
        <f t="shared" si="273"/>
        <v>37578.5870084938</v>
      </c>
    </row>
    <row r="8667" spans="1:6">
      <c r="A8667" s="5">
        <v>0.710409913692344</v>
      </c>
      <c r="B8667" s="5">
        <v>22890.0377951563</v>
      </c>
      <c r="C8667" s="5">
        <v>1.2296068238567</v>
      </c>
      <c r="D8667" s="5">
        <v>59446.4197650722</v>
      </c>
      <c r="E8667" s="2">
        <f t="shared" si="272"/>
        <v>0.519196910164356</v>
      </c>
      <c r="F8667" s="2">
        <f t="shared" si="273"/>
        <v>36556.3819699159</v>
      </c>
    </row>
    <row r="8668" spans="1:6">
      <c r="A8668" s="5">
        <v>0.689004312531698</v>
      </c>
      <c r="B8668" s="5">
        <v>15692.2840243967</v>
      </c>
      <c r="C8668" s="5">
        <v>1.16259442189768</v>
      </c>
      <c r="D8668" s="5">
        <v>50770.3506659011</v>
      </c>
      <c r="E8668" s="2">
        <f t="shared" si="272"/>
        <v>0.473590109365982</v>
      </c>
      <c r="F8668" s="2">
        <f t="shared" si="273"/>
        <v>35078.0666415044</v>
      </c>
    </row>
    <row r="8669" spans="1:6">
      <c r="A8669" s="5">
        <v>0.716155230039521</v>
      </c>
      <c r="B8669" s="5">
        <v>20339.7318149261</v>
      </c>
      <c r="C8669" s="5">
        <v>1.25422845522971</v>
      </c>
      <c r="D8669" s="5">
        <v>56867.0027445093</v>
      </c>
      <c r="E8669" s="2">
        <f t="shared" si="272"/>
        <v>0.538073225190189</v>
      </c>
      <c r="F8669" s="2">
        <f t="shared" si="273"/>
        <v>36527.2709295832</v>
      </c>
    </row>
    <row r="8670" spans="1:6">
      <c r="A8670" s="5">
        <v>0.70023518359699</v>
      </c>
      <c r="B8670" s="5">
        <v>18865.2675106193</v>
      </c>
      <c r="C8670" s="5">
        <v>1.22289142631863</v>
      </c>
      <c r="D8670" s="5">
        <v>55661.4987776763</v>
      </c>
      <c r="E8670" s="2">
        <f t="shared" si="272"/>
        <v>0.52265624272164</v>
      </c>
      <c r="F8670" s="2">
        <f t="shared" si="273"/>
        <v>36796.231267057</v>
      </c>
    </row>
    <row r="8671" spans="1:6">
      <c r="A8671" s="5">
        <v>0.715891216333763</v>
      </c>
      <c r="B8671" s="5">
        <v>18179.1754368411</v>
      </c>
      <c r="C8671" s="5">
        <v>1.24788563604517</v>
      </c>
      <c r="D8671" s="5">
        <v>54359.1497176473</v>
      </c>
      <c r="E8671" s="2">
        <f t="shared" si="272"/>
        <v>0.531994419711407</v>
      </c>
      <c r="F8671" s="2">
        <f t="shared" si="273"/>
        <v>36179.9742808062</v>
      </c>
    </row>
    <row r="8672" spans="1:6">
      <c r="A8672" s="5">
        <v>0.678281743210274</v>
      </c>
      <c r="B8672" s="5">
        <v>16542.4505820851</v>
      </c>
      <c r="C8672" s="5">
        <v>1.16386631905213</v>
      </c>
      <c r="D8672" s="5">
        <v>54130.1233432051</v>
      </c>
      <c r="E8672" s="2">
        <f t="shared" si="272"/>
        <v>0.485584575841856</v>
      </c>
      <c r="F8672" s="2">
        <f t="shared" si="273"/>
        <v>37587.67276112</v>
      </c>
    </row>
    <row r="8673" spans="1:6">
      <c r="A8673" s="5">
        <v>0.724074198163525</v>
      </c>
      <c r="B8673" s="5">
        <v>20140.3090075042</v>
      </c>
      <c r="C8673" s="5">
        <v>1.2479961378114</v>
      </c>
      <c r="D8673" s="5">
        <v>55981.6522269795</v>
      </c>
      <c r="E8673" s="2">
        <f t="shared" si="272"/>
        <v>0.523921939647875</v>
      </c>
      <c r="F8673" s="2">
        <f t="shared" si="273"/>
        <v>35841.3432194753</v>
      </c>
    </row>
    <row r="8674" spans="1:6">
      <c r="A8674" s="5">
        <v>0.665956113315183</v>
      </c>
      <c r="B8674" s="5">
        <v>17696.1675814517</v>
      </c>
      <c r="C8674" s="5">
        <v>1.15398496322323</v>
      </c>
      <c r="D8674" s="5">
        <v>54612.1975182924</v>
      </c>
      <c r="E8674" s="2">
        <f t="shared" si="272"/>
        <v>0.488028849908047</v>
      </c>
      <c r="F8674" s="2">
        <f t="shared" si="273"/>
        <v>36916.0299368407</v>
      </c>
    </row>
    <row r="8675" spans="1:6">
      <c r="A8675" s="5">
        <v>0.700305476171637</v>
      </c>
      <c r="B8675" s="5">
        <v>16971.8525792615</v>
      </c>
      <c r="C8675" s="5">
        <v>1.23181212457948</v>
      </c>
      <c r="D8675" s="5">
        <v>54019.5007198748</v>
      </c>
      <c r="E8675" s="2">
        <f t="shared" si="272"/>
        <v>0.531506648407843</v>
      </c>
      <c r="F8675" s="2">
        <f t="shared" si="273"/>
        <v>37047.6481406133</v>
      </c>
    </row>
    <row r="8676" spans="1:6">
      <c r="A8676" s="5">
        <v>0.707163756280672</v>
      </c>
      <c r="B8676" s="5">
        <v>21872.4697287242</v>
      </c>
      <c r="C8676" s="5">
        <v>1.22576016716091</v>
      </c>
      <c r="D8676" s="5">
        <v>59504.261302965</v>
      </c>
      <c r="E8676" s="2">
        <f t="shared" si="272"/>
        <v>0.518596410880238</v>
      </c>
      <c r="F8676" s="2">
        <f t="shared" si="273"/>
        <v>37631.7915742408</v>
      </c>
    </row>
    <row r="8677" spans="1:6">
      <c r="A8677" s="5">
        <v>0.63991239087438</v>
      </c>
      <c r="B8677" s="5">
        <v>20735.2894716531</v>
      </c>
      <c r="C8677" s="5">
        <v>1.1353312003631</v>
      </c>
      <c r="D8677" s="5">
        <v>57671.9018026676</v>
      </c>
      <c r="E8677" s="2">
        <f t="shared" si="272"/>
        <v>0.49541880948872</v>
      </c>
      <c r="F8677" s="2">
        <f t="shared" si="273"/>
        <v>36936.6123310145</v>
      </c>
    </row>
    <row r="8678" spans="1:6">
      <c r="A8678" s="5">
        <v>0.728739946874276</v>
      </c>
      <c r="B8678" s="5">
        <v>21514.7300046989</v>
      </c>
      <c r="C8678" s="5">
        <v>1.27683976916988</v>
      </c>
      <c r="D8678" s="5">
        <v>58966.4904896869</v>
      </c>
      <c r="E8678" s="2">
        <f t="shared" si="272"/>
        <v>0.548099822295604</v>
      </c>
      <c r="F8678" s="2">
        <f t="shared" si="273"/>
        <v>37451.760484988</v>
      </c>
    </row>
    <row r="8679" spans="1:6">
      <c r="A8679" s="5">
        <v>0.712693822548014</v>
      </c>
      <c r="B8679" s="5">
        <v>18252.7921811485</v>
      </c>
      <c r="C8679" s="5">
        <v>1.1943311784892</v>
      </c>
      <c r="D8679" s="5">
        <v>53709.4581016838</v>
      </c>
      <c r="E8679" s="2">
        <f t="shared" si="272"/>
        <v>0.481637355941186</v>
      </c>
      <c r="F8679" s="2">
        <f t="shared" si="273"/>
        <v>35456.6659205353</v>
      </c>
    </row>
    <row r="8680" spans="1:6">
      <c r="A8680" s="5">
        <v>0.694676530626532</v>
      </c>
      <c r="B8680" s="5">
        <v>24187.8500637443</v>
      </c>
      <c r="C8680" s="5">
        <v>1.19771040768204</v>
      </c>
      <c r="D8680" s="5">
        <v>59955.0899556145</v>
      </c>
      <c r="E8680" s="2">
        <f t="shared" si="272"/>
        <v>0.503033877055508</v>
      </c>
      <c r="F8680" s="2">
        <f t="shared" si="273"/>
        <v>35767.2398918702</v>
      </c>
    </row>
    <row r="8681" spans="1:6">
      <c r="A8681" s="5">
        <v>0.748655871418447</v>
      </c>
      <c r="B8681" s="5">
        <v>18010.6166957864</v>
      </c>
      <c r="C8681" s="5">
        <v>1.27706712541505</v>
      </c>
      <c r="D8681" s="5">
        <v>54051.9921989241</v>
      </c>
      <c r="E8681" s="2">
        <f t="shared" si="272"/>
        <v>0.528411253996603</v>
      </c>
      <c r="F8681" s="2">
        <f t="shared" si="273"/>
        <v>36041.3755031377</v>
      </c>
    </row>
    <row r="8682" spans="1:6">
      <c r="A8682" s="5">
        <v>0.681817516331977</v>
      </c>
      <c r="B8682" s="5">
        <v>27467.9764863435</v>
      </c>
      <c r="C8682" s="5">
        <v>1.14027668032282</v>
      </c>
      <c r="D8682" s="5">
        <v>68640.2906283341</v>
      </c>
      <c r="E8682" s="2">
        <f t="shared" si="272"/>
        <v>0.458459163990843</v>
      </c>
      <c r="F8682" s="2">
        <f t="shared" si="273"/>
        <v>41172.3141419906</v>
      </c>
    </row>
    <row r="8683" spans="1:6">
      <c r="A8683" s="5">
        <v>0.721667596755934</v>
      </c>
      <c r="B8683" s="5">
        <v>28040.1223619946</v>
      </c>
      <c r="C8683" s="5">
        <v>1.26296852690575</v>
      </c>
      <c r="D8683" s="5">
        <v>62367.0659145325</v>
      </c>
      <c r="E8683" s="2">
        <f t="shared" si="272"/>
        <v>0.541300930149816</v>
      </c>
      <c r="F8683" s="2">
        <f t="shared" si="273"/>
        <v>34326.9435525379</v>
      </c>
    </row>
    <row r="8684" spans="1:6">
      <c r="A8684" s="5">
        <v>0.627907027718529</v>
      </c>
      <c r="B8684" s="5">
        <v>16086.7759840983</v>
      </c>
      <c r="C8684" s="5">
        <v>1.06404370912048</v>
      </c>
      <c r="D8684" s="5">
        <v>52136.281514694</v>
      </c>
      <c r="E8684" s="2">
        <f t="shared" si="272"/>
        <v>0.436136681401951</v>
      </c>
      <c r="F8684" s="2">
        <f t="shared" si="273"/>
        <v>36049.5055305957</v>
      </c>
    </row>
    <row r="8685" spans="1:6">
      <c r="A8685" s="5">
        <v>0.710418228010363</v>
      </c>
      <c r="B8685" s="5">
        <v>19843.2116015527</v>
      </c>
      <c r="C8685" s="5">
        <v>1.22110927712608</v>
      </c>
      <c r="D8685" s="5">
        <v>54934.3242990298</v>
      </c>
      <c r="E8685" s="2">
        <f t="shared" si="272"/>
        <v>0.510691049115717</v>
      </c>
      <c r="F8685" s="2">
        <f t="shared" si="273"/>
        <v>35091.1126974771</v>
      </c>
    </row>
    <row r="8686" spans="1:6">
      <c r="A8686" s="5">
        <v>0.688356806997892</v>
      </c>
      <c r="B8686" s="5">
        <v>19690.4951054041</v>
      </c>
      <c r="C8686" s="5">
        <v>1.197229770785</v>
      </c>
      <c r="D8686" s="5">
        <v>54936.8842946403</v>
      </c>
      <c r="E8686" s="2">
        <f t="shared" si="272"/>
        <v>0.508872963787108</v>
      </c>
      <c r="F8686" s="2">
        <f t="shared" si="273"/>
        <v>35246.3891892362</v>
      </c>
    </row>
    <row r="8687" spans="1:6">
      <c r="A8687" s="5">
        <v>0.702388180354958</v>
      </c>
      <c r="B8687" s="5">
        <v>20351.1912741142</v>
      </c>
      <c r="C8687" s="5">
        <v>1.18235819174649</v>
      </c>
      <c r="D8687" s="5">
        <v>55981.3087606714</v>
      </c>
      <c r="E8687" s="2">
        <f t="shared" si="272"/>
        <v>0.479970011391532</v>
      </c>
      <c r="F8687" s="2">
        <f t="shared" si="273"/>
        <v>35630.1174865572</v>
      </c>
    </row>
    <row r="8688" spans="1:6">
      <c r="A8688" s="5">
        <v>0.693641716774164</v>
      </c>
      <c r="B8688" s="5">
        <v>15426.031754632</v>
      </c>
      <c r="C8688" s="5">
        <v>1.20488841805305</v>
      </c>
      <c r="D8688" s="5">
        <v>51403.8117096988</v>
      </c>
      <c r="E8688" s="2">
        <f t="shared" si="272"/>
        <v>0.511246701278886</v>
      </c>
      <c r="F8688" s="2">
        <f t="shared" si="273"/>
        <v>35977.7799550668</v>
      </c>
    </row>
    <row r="8689" spans="1:6">
      <c r="A8689" s="5">
        <v>0.715175999337141</v>
      </c>
      <c r="B8689" s="5">
        <v>16661.7002638761</v>
      </c>
      <c r="C8689" s="5">
        <v>1.24371810431238</v>
      </c>
      <c r="D8689" s="5">
        <v>51445.4394511397</v>
      </c>
      <c r="E8689" s="2">
        <f t="shared" si="272"/>
        <v>0.528542104975239</v>
      </c>
      <c r="F8689" s="2">
        <f t="shared" si="273"/>
        <v>34783.7391872636</v>
      </c>
    </row>
    <row r="8690" spans="1:6">
      <c r="A8690" s="5">
        <v>0.654305725025187</v>
      </c>
      <c r="B8690" s="5">
        <v>19079.4502059682</v>
      </c>
      <c r="C8690" s="5">
        <v>1.10277751886911</v>
      </c>
      <c r="D8690" s="5">
        <v>53180.2305669927</v>
      </c>
      <c r="E8690" s="2">
        <f t="shared" si="272"/>
        <v>0.448471793843923</v>
      </c>
      <c r="F8690" s="2">
        <f t="shared" si="273"/>
        <v>34100.7803610245</v>
      </c>
    </row>
    <row r="8691" spans="1:6">
      <c r="A8691" s="5">
        <v>0.730124409117999</v>
      </c>
      <c r="B8691" s="5">
        <v>18687.7629273262</v>
      </c>
      <c r="C8691" s="5">
        <v>1.28445892622606</v>
      </c>
      <c r="D8691" s="5">
        <v>55223.6358780805</v>
      </c>
      <c r="E8691" s="2">
        <f t="shared" si="272"/>
        <v>0.554334517108061</v>
      </c>
      <c r="F8691" s="2">
        <f t="shared" si="273"/>
        <v>36535.8729507543</v>
      </c>
    </row>
    <row r="8692" spans="1:6">
      <c r="A8692" s="5">
        <v>0.715131551617164</v>
      </c>
      <c r="B8692" s="5">
        <v>18621.1165520366</v>
      </c>
      <c r="C8692" s="5">
        <v>1.22984266254643</v>
      </c>
      <c r="D8692" s="5">
        <v>56560.0397445014</v>
      </c>
      <c r="E8692" s="2">
        <f t="shared" si="272"/>
        <v>0.514711110929266</v>
      </c>
      <c r="F8692" s="2">
        <f t="shared" si="273"/>
        <v>37938.9231924648</v>
      </c>
    </row>
    <row r="8693" spans="1:6">
      <c r="A8693" s="5">
        <v>0.632951862771454</v>
      </c>
      <c r="B8693" s="5">
        <v>18254.9503536107</v>
      </c>
      <c r="C8693" s="5">
        <v>1.15049681076322</v>
      </c>
      <c r="D8693" s="5">
        <v>56768.7878848603</v>
      </c>
      <c r="E8693" s="2">
        <f t="shared" si="272"/>
        <v>0.517544947991766</v>
      </c>
      <c r="F8693" s="2">
        <f t="shared" si="273"/>
        <v>38513.8375312496</v>
      </c>
    </row>
    <row r="8694" spans="1:6">
      <c r="A8694" s="5">
        <v>0.709759044518414</v>
      </c>
      <c r="B8694" s="5">
        <v>20364.4061552559</v>
      </c>
      <c r="C8694" s="5">
        <v>1.23232496883685</v>
      </c>
      <c r="D8694" s="5">
        <v>58949.6170160853</v>
      </c>
      <c r="E8694" s="2">
        <f t="shared" si="272"/>
        <v>0.522565924318436</v>
      </c>
      <c r="F8694" s="2">
        <f t="shared" si="273"/>
        <v>38585.2108608294</v>
      </c>
    </row>
    <row r="8695" spans="1:6">
      <c r="A8695" s="5">
        <v>0.721737118130586</v>
      </c>
      <c r="B8695" s="5">
        <v>20432.4999093009</v>
      </c>
      <c r="C8695" s="5">
        <v>1.24843191907515</v>
      </c>
      <c r="D8695" s="5">
        <v>59164.9527144542</v>
      </c>
      <c r="E8695" s="2">
        <f t="shared" si="272"/>
        <v>0.526694800944564</v>
      </c>
      <c r="F8695" s="2">
        <f t="shared" si="273"/>
        <v>38732.4528051533</v>
      </c>
    </row>
    <row r="8696" spans="1:6">
      <c r="A8696" s="5">
        <v>0.739008006006827</v>
      </c>
      <c r="B8696" s="5">
        <v>17157.8978884763</v>
      </c>
      <c r="C8696" s="5">
        <v>1.27160167143952</v>
      </c>
      <c r="D8696" s="5">
        <v>52314.6474520739</v>
      </c>
      <c r="E8696" s="2">
        <f t="shared" si="272"/>
        <v>0.532593665432693</v>
      </c>
      <c r="F8696" s="2">
        <f t="shared" si="273"/>
        <v>35156.7495635976</v>
      </c>
    </row>
    <row r="8697" spans="1:6">
      <c r="A8697" s="5">
        <v>0.67457681165997</v>
      </c>
      <c r="B8697" s="5">
        <v>18095.2812248881</v>
      </c>
      <c r="C8697" s="5">
        <v>1.17923792742214</v>
      </c>
      <c r="D8697" s="5">
        <v>55496.2564671084</v>
      </c>
      <c r="E8697" s="2">
        <f t="shared" si="272"/>
        <v>0.50466111576217</v>
      </c>
      <c r="F8697" s="2">
        <f t="shared" si="273"/>
        <v>37400.9752422203</v>
      </c>
    </row>
    <row r="8698" spans="1:6">
      <c r="A8698" s="5">
        <v>0.667712578950907</v>
      </c>
      <c r="B8698" s="5">
        <v>19938.7152527538</v>
      </c>
      <c r="C8698" s="5">
        <v>1.14262049582349</v>
      </c>
      <c r="D8698" s="5">
        <v>55812.6655162355</v>
      </c>
      <c r="E8698" s="2">
        <f t="shared" si="272"/>
        <v>0.474907916872583</v>
      </c>
      <c r="F8698" s="2">
        <f t="shared" si="273"/>
        <v>35873.9502634817</v>
      </c>
    </row>
    <row r="8699" spans="1:6">
      <c r="A8699" s="5">
        <v>0.705129818125672</v>
      </c>
      <c r="B8699" s="5">
        <v>16061.0470546561</v>
      </c>
      <c r="C8699" s="5">
        <v>1.21763799178588</v>
      </c>
      <c r="D8699" s="5">
        <v>52129.2507797516</v>
      </c>
      <c r="E8699" s="2">
        <f t="shared" si="272"/>
        <v>0.512508173660208</v>
      </c>
      <c r="F8699" s="2">
        <f t="shared" si="273"/>
        <v>36068.2037250955</v>
      </c>
    </row>
    <row r="8700" spans="1:6">
      <c r="A8700" s="5">
        <v>0.681055420612972</v>
      </c>
      <c r="B8700" s="5">
        <v>18988.4042767027</v>
      </c>
      <c r="C8700" s="5">
        <v>1.15244539386894</v>
      </c>
      <c r="D8700" s="5">
        <v>55001.6083724778</v>
      </c>
      <c r="E8700" s="2">
        <f t="shared" si="272"/>
        <v>0.471389973255968</v>
      </c>
      <c r="F8700" s="2">
        <f t="shared" si="273"/>
        <v>36013.2040957751</v>
      </c>
    </row>
    <row r="8701" spans="1:6">
      <c r="A8701" s="5">
        <v>0.757910056965388</v>
      </c>
      <c r="B8701" s="5">
        <v>18954.075684367</v>
      </c>
      <c r="C8701" s="5">
        <v>1.30723724845556</v>
      </c>
      <c r="D8701" s="5">
        <v>56605.393279261</v>
      </c>
      <c r="E8701" s="2">
        <f t="shared" si="272"/>
        <v>0.549327191490172</v>
      </c>
      <c r="F8701" s="2">
        <f t="shared" si="273"/>
        <v>37651.317594894</v>
      </c>
    </row>
    <row r="8702" spans="1:6">
      <c r="A8702" s="5">
        <v>0.766411953484497</v>
      </c>
      <c r="B8702" s="5">
        <v>19463.9267382039</v>
      </c>
      <c r="C8702" s="5">
        <v>1.34384007365447</v>
      </c>
      <c r="D8702" s="5">
        <v>58276.6341024245</v>
      </c>
      <c r="E8702" s="2">
        <f t="shared" si="272"/>
        <v>0.577428120169973</v>
      </c>
      <c r="F8702" s="2">
        <f t="shared" si="273"/>
        <v>38812.7073642206</v>
      </c>
    </row>
    <row r="8703" spans="1:6">
      <c r="A8703" s="5">
        <v>0.718127902462574</v>
      </c>
      <c r="B8703" s="5">
        <v>24577.9354176334</v>
      </c>
      <c r="C8703" s="5">
        <v>1.24659345236836</v>
      </c>
      <c r="D8703" s="5">
        <v>66308.311548436</v>
      </c>
      <c r="E8703" s="2">
        <f t="shared" si="272"/>
        <v>0.528465549905786</v>
      </c>
      <c r="F8703" s="2">
        <f t="shared" si="273"/>
        <v>41730.3761308026</v>
      </c>
    </row>
    <row r="8704" spans="1:6">
      <c r="A8704" s="5">
        <v>0.694697080594431</v>
      </c>
      <c r="B8704" s="5">
        <v>20361.9430714902</v>
      </c>
      <c r="C8704" s="5">
        <v>1.20285667287245</v>
      </c>
      <c r="D8704" s="5">
        <v>58200.7525111345</v>
      </c>
      <c r="E8704" s="2">
        <f t="shared" si="272"/>
        <v>0.508159592278019</v>
      </c>
      <c r="F8704" s="2">
        <f t="shared" si="273"/>
        <v>37838.8094396443</v>
      </c>
    </row>
    <row r="8705" spans="1:6">
      <c r="A8705" s="5">
        <v>0.633232010895725</v>
      </c>
      <c r="B8705" s="5">
        <v>16323.2916590786</v>
      </c>
      <c r="C8705" s="5">
        <v>1.089127853196</v>
      </c>
      <c r="D8705" s="5">
        <v>52692.1952357187</v>
      </c>
      <c r="E8705" s="2">
        <f t="shared" si="272"/>
        <v>0.455895842300275</v>
      </c>
      <c r="F8705" s="2">
        <f t="shared" si="273"/>
        <v>36368.9035766401</v>
      </c>
    </row>
    <row r="8706" spans="1:6">
      <c r="A8706" s="5">
        <v>0.660144768179778</v>
      </c>
      <c r="B8706" s="5">
        <v>15958.4984997498</v>
      </c>
      <c r="C8706" s="5">
        <v>1.15597705725155</v>
      </c>
      <c r="D8706" s="5">
        <v>51494.2053150953</v>
      </c>
      <c r="E8706" s="2">
        <f t="shared" si="272"/>
        <v>0.495832289071772</v>
      </c>
      <c r="F8706" s="2">
        <f t="shared" si="273"/>
        <v>35535.7068153455</v>
      </c>
    </row>
    <row r="8707" spans="1:6">
      <c r="A8707" s="5">
        <v>0.671154170172675</v>
      </c>
      <c r="B8707" s="5">
        <v>25400.2105579187</v>
      </c>
      <c r="C8707" s="5">
        <v>1.16132969435481</v>
      </c>
      <c r="D8707" s="5">
        <v>66832.517673824</v>
      </c>
      <c r="E8707" s="2">
        <f t="shared" si="272"/>
        <v>0.490175524182135</v>
      </c>
      <c r="F8707" s="2">
        <f t="shared" si="273"/>
        <v>41432.3071159053</v>
      </c>
    </row>
    <row r="8708" spans="1:6">
      <c r="A8708" s="5">
        <v>0.732712369402361</v>
      </c>
      <c r="B8708" s="5">
        <v>22233.9512216504</v>
      </c>
      <c r="C8708" s="5">
        <v>1.28370124679692</v>
      </c>
      <c r="D8708" s="5">
        <v>59948.9193955211</v>
      </c>
      <c r="E8708" s="2">
        <f t="shared" ref="E8708:E8771" si="274">C8708-A8708</f>
        <v>0.550988877394559</v>
      </c>
      <c r="F8708" s="2">
        <f t="shared" ref="F8708:F8771" si="275">D8708-B8708</f>
        <v>37714.9681738707</v>
      </c>
    </row>
    <row r="8709" spans="1:6">
      <c r="A8709" s="5">
        <v>0.686736061906139</v>
      </c>
      <c r="B8709" s="5">
        <v>17845.9830574933</v>
      </c>
      <c r="C8709" s="5">
        <v>1.16661742679971</v>
      </c>
      <c r="D8709" s="5">
        <v>52460.9635704868</v>
      </c>
      <c r="E8709" s="2">
        <f t="shared" si="274"/>
        <v>0.479881364893571</v>
      </c>
      <c r="F8709" s="2">
        <f t="shared" si="275"/>
        <v>34614.9805129935</v>
      </c>
    </row>
    <row r="8710" spans="1:6">
      <c r="A8710" s="5">
        <v>0.712988774312186</v>
      </c>
      <c r="B8710" s="5">
        <v>15138.9499933597</v>
      </c>
      <c r="C8710" s="5">
        <v>1.2452553211948</v>
      </c>
      <c r="D8710" s="5">
        <v>52262.666533435</v>
      </c>
      <c r="E8710" s="2">
        <f t="shared" si="274"/>
        <v>0.532266546882614</v>
      </c>
      <c r="F8710" s="2">
        <f t="shared" si="275"/>
        <v>37123.7165400753</v>
      </c>
    </row>
    <row r="8711" spans="1:6">
      <c r="A8711" s="5">
        <v>0.692327894587044</v>
      </c>
      <c r="B8711" s="5">
        <v>18499.2106131625</v>
      </c>
      <c r="C8711" s="5">
        <v>1.21512714259999</v>
      </c>
      <c r="D8711" s="5">
        <v>55114.9655007619</v>
      </c>
      <c r="E8711" s="2">
        <f t="shared" si="274"/>
        <v>0.522799248012946</v>
      </c>
      <c r="F8711" s="2">
        <f t="shared" si="275"/>
        <v>36615.7548875994</v>
      </c>
    </row>
    <row r="8712" spans="1:6">
      <c r="A8712" s="5">
        <v>0.707741579131745</v>
      </c>
      <c r="B8712" s="5">
        <v>18886.026386918</v>
      </c>
      <c r="C8712" s="5">
        <v>1.21106279081651</v>
      </c>
      <c r="D8712" s="5">
        <v>55797.6526572714</v>
      </c>
      <c r="E8712" s="2">
        <f t="shared" si="274"/>
        <v>0.503321211684765</v>
      </c>
      <c r="F8712" s="2">
        <f t="shared" si="275"/>
        <v>36911.6262703534</v>
      </c>
    </row>
    <row r="8713" spans="1:6">
      <c r="A8713" s="5">
        <v>0.696575273645692</v>
      </c>
      <c r="B8713" s="5">
        <v>17874.7471596374</v>
      </c>
      <c r="C8713" s="5">
        <v>1.18681971568755</v>
      </c>
      <c r="D8713" s="5">
        <v>54550.5064257019</v>
      </c>
      <c r="E8713" s="2">
        <f t="shared" si="274"/>
        <v>0.490244442041858</v>
      </c>
      <c r="F8713" s="2">
        <f t="shared" si="275"/>
        <v>36675.7592660645</v>
      </c>
    </row>
    <row r="8714" spans="1:6">
      <c r="A8714" s="5">
        <v>0.638926481278152</v>
      </c>
      <c r="B8714" s="5">
        <v>25722.9526305918</v>
      </c>
      <c r="C8714" s="5">
        <v>1.1097132478223</v>
      </c>
      <c r="D8714" s="5">
        <v>63292.8320940328</v>
      </c>
      <c r="E8714" s="2">
        <f t="shared" si="274"/>
        <v>0.470786766544148</v>
      </c>
      <c r="F8714" s="2">
        <f t="shared" si="275"/>
        <v>37569.879463441</v>
      </c>
    </row>
    <row r="8715" spans="1:6">
      <c r="A8715" s="5">
        <v>0.713321131187097</v>
      </c>
      <c r="B8715" s="5">
        <v>17945.670061573</v>
      </c>
      <c r="C8715" s="5">
        <v>1.23518114890253</v>
      </c>
      <c r="D8715" s="5">
        <v>54071.0219394081</v>
      </c>
      <c r="E8715" s="2">
        <f t="shared" si="274"/>
        <v>0.521860017715433</v>
      </c>
      <c r="F8715" s="2">
        <f t="shared" si="275"/>
        <v>36125.3518778351</v>
      </c>
    </row>
    <row r="8716" spans="1:6">
      <c r="A8716" s="5">
        <v>0.691629666625226</v>
      </c>
      <c r="B8716" s="5">
        <v>21177.345326273</v>
      </c>
      <c r="C8716" s="5">
        <v>1.21123006615871</v>
      </c>
      <c r="D8716" s="5">
        <v>57358.7453638149</v>
      </c>
      <c r="E8716" s="2">
        <f t="shared" si="274"/>
        <v>0.519600399533484</v>
      </c>
      <c r="F8716" s="2">
        <f t="shared" si="275"/>
        <v>36181.4000375419</v>
      </c>
    </row>
    <row r="8717" spans="1:6">
      <c r="A8717" s="5">
        <v>0.723504969578302</v>
      </c>
      <c r="B8717" s="5">
        <v>23864.5736225147</v>
      </c>
      <c r="C8717" s="5">
        <v>1.24992927926686</v>
      </c>
      <c r="D8717" s="5">
        <v>64225.9231421038</v>
      </c>
      <c r="E8717" s="2">
        <f t="shared" si="274"/>
        <v>0.526424309688558</v>
      </c>
      <c r="F8717" s="2">
        <f t="shared" si="275"/>
        <v>40361.3495195891</v>
      </c>
    </row>
    <row r="8718" spans="1:6">
      <c r="A8718" s="5">
        <v>0.662765604322808</v>
      </c>
      <c r="B8718" s="5">
        <v>17232.1377103039</v>
      </c>
      <c r="C8718" s="5">
        <v>1.13293757049339</v>
      </c>
      <c r="D8718" s="5">
        <v>54068.0367065356</v>
      </c>
      <c r="E8718" s="2">
        <f t="shared" si="274"/>
        <v>0.470171966170582</v>
      </c>
      <c r="F8718" s="2">
        <f t="shared" si="275"/>
        <v>36835.8989962317</v>
      </c>
    </row>
    <row r="8719" spans="1:6">
      <c r="A8719" s="5">
        <v>0.73864577708534</v>
      </c>
      <c r="B8719" s="5">
        <v>22429.9873656383</v>
      </c>
      <c r="C8719" s="5">
        <v>1.30424423211936</v>
      </c>
      <c r="D8719" s="5">
        <v>63130.5348617278</v>
      </c>
      <c r="E8719" s="2">
        <f t="shared" si="274"/>
        <v>0.56559845503402</v>
      </c>
      <c r="F8719" s="2">
        <f t="shared" si="275"/>
        <v>40700.5474960895</v>
      </c>
    </row>
    <row r="8720" spans="1:6">
      <c r="A8720" s="5">
        <v>0.677345350913035</v>
      </c>
      <c r="B8720" s="5">
        <v>19148.454629837</v>
      </c>
      <c r="C8720" s="5">
        <v>1.17607949088514</v>
      </c>
      <c r="D8720" s="5">
        <v>55926.6484938916</v>
      </c>
      <c r="E8720" s="2">
        <f t="shared" si="274"/>
        <v>0.498734139972105</v>
      </c>
      <c r="F8720" s="2">
        <f t="shared" si="275"/>
        <v>36778.1938640546</v>
      </c>
    </row>
    <row r="8721" spans="1:6">
      <c r="A8721" s="5">
        <v>0.728362676315504</v>
      </c>
      <c r="B8721" s="5">
        <v>21201.3640265854</v>
      </c>
      <c r="C8721" s="5">
        <v>1.25488771832572</v>
      </c>
      <c r="D8721" s="5">
        <v>59045.878187153</v>
      </c>
      <c r="E8721" s="2">
        <f t="shared" si="274"/>
        <v>0.526525042010216</v>
      </c>
      <c r="F8721" s="2">
        <f t="shared" si="275"/>
        <v>37844.5141605676</v>
      </c>
    </row>
    <row r="8722" spans="1:6">
      <c r="A8722" s="5">
        <v>0.663666890326079</v>
      </c>
      <c r="B8722" s="5">
        <v>15849.6377069182</v>
      </c>
      <c r="C8722" s="5">
        <v>1.16661647921601</v>
      </c>
      <c r="D8722" s="5">
        <v>51813.4239927477</v>
      </c>
      <c r="E8722" s="2">
        <f t="shared" si="274"/>
        <v>0.502949588889931</v>
      </c>
      <c r="F8722" s="2">
        <f t="shared" si="275"/>
        <v>35963.7862858295</v>
      </c>
    </row>
    <row r="8723" spans="1:6">
      <c r="A8723" s="5">
        <v>0.678439467320097</v>
      </c>
      <c r="B8723" s="5">
        <v>19627.8587015613</v>
      </c>
      <c r="C8723" s="5">
        <v>1.13025599239014</v>
      </c>
      <c r="D8723" s="5">
        <v>55739.9258128479</v>
      </c>
      <c r="E8723" s="2">
        <f t="shared" si="274"/>
        <v>0.451816525070043</v>
      </c>
      <c r="F8723" s="2">
        <f t="shared" si="275"/>
        <v>36112.0671112866</v>
      </c>
    </row>
    <row r="8724" spans="1:6">
      <c r="A8724" s="5">
        <v>0.670441105187668</v>
      </c>
      <c r="B8724" s="5">
        <v>18625.6434674281</v>
      </c>
      <c r="C8724" s="5">
        <v>1.18061825344071</v>
      </c>
      <c r="D8724" s="5">
        <v>55651.7921139628</v>
      </c>
      <c r="E8724" s="2">
        <f t="shared" si="274"/>
        <v>0.510177148253042</v>
      </c>
      <c r="F8724" s="2">
        <f t="shared" si="275"/>
        <v>37026.1486465347</v>
      </c>
    </row>
    <row r="8725" spans="1:6">
      <c r="A8725" s="5">
        <v>0.681611532988626</v>
      </c>
      <c r="B8725" s="5">
        <v>22992.4210824996</v>
      </c>
      <c r="C8725" s="5">
        <v>1.20117039958245</v>
      </c>
      <c r="D8725" s="5">
        <v>61302.585217537</v>
      </c>
      <c r="E8725" s="2">
        <f t="shared" si="274"/>
        <v>0.519558866593824</v>
      </c>
      <c r="F8725" s="2">
        <f t="shared" si="275"/>
        <v>38310.1641350374</v>
      </c>
    </row>
    <row r="8726" spans="1:6">
      <c r="A8726" s="5">
        <v>0.719466996191141</v>
      </c>
      <c r="B8726" s="5">
        <v>20621.9768640669</v>
      </c>
      <c r="C8726" s="5">
        <v>1.24748060189092</v>
      </c>
      <c r="D8726" s="5">
        <v>57387.8354587341</v>
      </c>
      <c r="E8726" s="2">
        <f t="shared" si="274"/>
        <v>0.528013605699779</v>
      </c>
      <c r="F8726" s="2">
        <f t="shared" si="275"/>
        <v>36765.8585946672</v>
      </c>
    </row>
    <row r="8727" spans="1:6">
      <c r="A8727" s="5">
        <v>0.702903759216776</v>
      </c>
      <c r="B8727" s="5">
        <v>17800.7445568779</v>
      </c>
      <c r="C8727" s="5">
        <v>1.22184704260359</v>
      </c>
      <c r="D8727" s="5">
        <v>54084.7043848171</v>
      </c>
      <c r="E8727" s="2">
        <f t="shared" si="274"/>
        <v>0.518943283386814</v>
      </c>
      <c r="F8727" s="2">
        <f t="shared" si="275"/>
        <v>36283.9598279392</v>
      </c>
    </row>
    <row r="8728" spans="1:6">
      <c r="A8728" s="5">
        <v>0.69881413016322</v>
      </c>
      <c r="B8728" s="5">
        <v>17926.5127446266</v>
      </c>
      <c r="C8728" s="5">
        <v>1.20999364522063</v>
      </c>
      <c r="D8728" s="5">
        <v>53954.5373657842</v>
      </c>
      <c r="E8728" s="2">
        <f t="shared" si="274"/>
        <v>0.51117951505741</v>
      </c>
      <c r="F8728" s="2">
        <f t="shared" si="275"/>
        <v>36028.0246211576</v>
      </c>
    </row>
    <row r="8729" spans="1:6">
      <c r="A8729" s="5">
        <v>0.693375890602958</v>
      </c>
      <c r="B8729" s="5">
        <v>19054.8854640765</v>
      </c>
      <c r="C8729" s="5">
        <v>1.22907709574615</v>
      </c>
      <c r="D8729" s="5">
        <v>55404.0088901403</v>
      </c>
      <c r="E8729" s="2">
        <f t="shared" si="274"/>
        <v>0.535701205143192</v>
      </c>
      <c r="F8729" s="2">
        <f t="shared" si="275"/>
        <v>36349.1234260638</v>
      </c>
    </row>
    <row r="8730" spans="1:6">
      <c r="A8730" s="5">
        <v>0.67922275414391</v>
      </c>
      <c r="B8730" s="5">
        <v>19206.7870243277</v>
      </c>
      <c r="C8730" s="5">
        <v>1.17417775856606</v>
      </c>
      <c r="D8730" s="5">
        <v>57210.3700569257</v>
      </c>
      <c r="E8730" s="2">
        <f t="shared" si="274"/>
        <v>0.49495500442215</v>
      </c>
      <c r="F8730" s="2">
        <f t="shared" si="275"/>
        <v>38003.583032598</v>
      </c>
    </row>
    <row r="8731" spans="1:6">
      <c r="A8731" s="5">
        <v>0.715767111044285</v>
      </c>
      <c r="B8731" s="5">
        <v>19790.1276901686</v>
      </c>
      <c r="C8731" s="5">
        <v>1.24319296417271</v>
      </c>
      <c r="D8731" s="5">
        <v>55862.6125086324</v>
      </c>
      <c r="E8731" s="2">
        <f t="shared" si="274"/>
        <v>0.527425853128425</v>
      </c>
      <c r="F8731" s="2">
        <f t="shared" si="275"/>
        <v>36072.4848184638</v>
      </c>
    </row>
    <row r="8732" spans="1:6">
      <c r="A8732" s="5">
        <v>0.686699202994657</v>
      </c>
      <c r="B8732" s="5">
        <v>21640.9521037306</v>
      </c>
      <c r="C8732" s="5">
        <v>1.19708657482441</v>
      </c>
      <c r="D8732" s="5">
        <v>59776.1951030332</v>
      </c>
      <c r="E8732" s="2">
        <f t="shared" si="274"/>
        <v>0.510387371829753</v>
      </c>
      <c r="F8732" s="2">
        <f t="shared" si="275"/>
        <v>38135.2429993026</v>
      </c>
    </row>
    <row r="8733" spans="1:6">
      <c r="A8733" s="5">
        <v>0.734493433575052</v>
      </c>
      <c r="B8733" s="5">
        <v>20173.094649614</v>
      </c>
      <c r="C8733" s="5">
        <v>1.2707919323297</v>
      </c>
      <c r="D8733" s="5">
        <v>58611.0550413304</v>
      </c>
      <c r="E8733" s="2">
        <f t="shared" si="274"/>
        <v>0.536298498754648</v>
      </c>
      <c r="F8733" s="2">
        <f t="shared" si="275"/>
        <v>38437.9603917164</v>
      </c>
    </row>
    <row r="8734" spans="1:6">
      <c r="A8734" s="5">
        <v>0.735237714400987</v>
      </c>
      <c r="B8734" s="5">
        <v>19547.9529342626</v>
      </c>
      <c r="C8734" s="5">
        <v>1.30275384671779</v>
      </c>
      <c r="D8734" s="5">
        <v>56451.4884642458</v>
      </c>
      <c r="E8734" s="2">
        <f t="shared" si="274"/>
        <v>0.567516132316803</v>
      </c>
      <c r="F8734" s="2">
        <f t="shared" si="275"/>
        <v>36903.5355299832</v>
      </c>
    </row>
    <row r="8735" spans="1:6">
      <c r="A8735" s="5">
        <v>0.695180933932353</v>
      </c>
      <c r="B8735" s="5">
        <v>20194.0049399176</v>
      </c>
      <c r="C8735" s="5">
        <v>1.15902468186079</v>
      </c>
      <c r="D8735" s="5">
        <v>56711.8764796718</v>
      </c>
      <c r="E8735" s="2">
        <f t="shared" si="274"/>
        <v>0.463843747928437</v>
      </c>
      <c r="F8735" s="2">
        <f t="shared" si="275"/>
        <v>36517.8715397542</v>
      </c>
    </row>
    <row r="8736" spans="1:6">
      <c r="A8736" s="5">
        <v>0.677775720855204</v>
      </c>
      <c r="B8736" s="5">
        <v>18591.8997855703</v>
      </c>
      <c r="C8736" s="5">
        <v>1.19070303827781</v>
      </c>
      <c r="D8736" s="5">
        <v>57277.4584960895</v>
      </c>
      <c r="E8736" s="2">
        <f t="shared" si="274"/>
        <v>0.512927317422606</v>
      </c>
      <c r="F8736" s="2">
        <f t="shared" si="275"/>
        <v>38685.5587105192</v>
      </c>
    </row>
    <row r="8737" spans="1:6">
      <c r="A8737" s="5">
        <v>0.697546487866108</v>
      </c>
      <c r="B8737" s="5">
        <v>20750.8067353559</v>
      </c>
      <c r="C8737" s="5">
        <v>1.19577016304572</v>
      </c>
      <c r="D8737" s="5">
        <v>57941.0578267874</v>
      </c>
      <c r="E8737" s="2">
        <f t="shared" si="274"/>
        <v>0.498223675179612</v>
      </c>
      <c r="F8737" s="2">
        <f t="shared" si="275"/>
        <v>37190.2510914315</v>
      </c>
    </row>
    <row r="8738" spans="1:6">
      <c r="A8738" s="5">
        <v>0.670639329166025</v>
      </c>
      <c r="B8738" s="5">
        <v>27071.5233584321</v>
      </c>
      <c r="C8738" s="5">
        <v>1.17126401566189</v>
      </c>
      <c r="D8738" s="5">
        <v>68162.3197401479</v>
      </c>
      <c r="E8738" s="2">
        <f t="shared" si="274"/>
        <v>0.500624686495865</v>
      </c>
      <c r="F8738" s="2">
        <f t="shared" si="275"/>
        <v>41090.7963817158</v>
      </c>
    </row>
    <row r="8739" spans="1:6">
      <c r="A8739" s="5">
        <v>0.691291515908009</v>
      </c>
      <c r="B8739" s="5">
        <v>17235.4007749132</v>
      </c>
      <c r="C8739" s="5">
        <v>1.17523394315441</v>
      </c>
      <c r="D8739" s="5">
        <v>55698.7633273773</v>
      </c>
      <c r="E8739" s="2">
        <f t="shared" si="274"/>
        <v>0.483942427246401</v>
      </c>
      <c r="F8739" s="2">
        <f t="shared" si="275"/>
        <v>38463.3625524641</v>
      </c>
    </row>
    <row r="8740" spans="1:6">
      <c r="A8740" s="5">
        <v>0.718524852784237</v>
      </c>
      <c r="B8740" s="5">
        <v>22162.6473272128</v>
      </c>
      <c r="C8740" s="5">
        <v>1.23009745558196</v>
      </c>
      <c r="D8740" s="5">
        <v>59858.4841308235</v>
      </c>
      <c r="E8740" s="2">
        <f t="shared" si="274"/>
        <v>0.511572602797723</v>
      </c>
      <c r="F8740" s="2">
        <f t="shared" si="275"/>
        <v>37695.8368036107</v>
      </c>
    </row>
    <row r="8741" spans="1:6">
      <c r="A8741" s="5">
        <v>0.747007535237572</v>
      </c>
      <c r="B8741" s="5">
        <v>20287.8897885093</v>
      </c>
      <c r="C8741" s="5">
        <v>1.28904392780657</v>
      </c>
      <c r="D8741" s="5">
        <v>57152.7773250767</v>
      </c>
      <c r="E8741" s="2">
        <f t="shared" si="274"/>
        <v>0.542036392568998</v>
      </c>
      <c r="F8741" s="2">
        <f t="shared" si="275"/>
        <v>36864.8875365674</v>
      </c>
    </row>
    <row r="8742" spans="1:6">
      <c r="A8742" s="5">
        <v>0.744826450218012</v>
      </c>
      <c r="B8742" s="5">
        <v>24310.4508243306</v>
      </c>
      <c r="C8742" s="5">
        <v>1.30220874986114</v>
      </c>
      <c r="D8742" s="5">
        <v>63324.88261376</v>
      </c>
      <c r="E8742" s="2">
        <f t="shared" si="274"/>
        <v>0.557382299643128</v>
      </c>
      <c r="F8742" s="2">
        <f t="shared" si="275"/>
        <v>39014.4317894294</v>
      </c>
    </row>
    <row r="8743" spans="1:6">
      <c r="A8743" s="5">
        <v>0.650804945341974</v>
      </c>
      <c r="B8743" s="5">
        <v>20888.6212777396</v>
      </c>
      <c r="C8743" s="5">
        <v>1.09152792675423</v>
      </c>
      <c r="D8743" s="5">
        <v>58469.813184783</v>
      </c>
      <c r="E8743" s="2">
        <f t="shared" si="274"/>
        <v>0.440722981412256</v>
      </c>
      <c r="F8743" s="2">
        <f t="shared" si="275"/>
        <v>37581.1919070434</v>
      </c>
    </row>
    <row r="8744" spans="1:6">
      <c r="A8744" s="5">
        <v>0.657404667279448</v>
      </c>
      <c r="B8744" s="5">
        <v>18982.6468704924</v>
      </c>
      <c r="C8744" s="5">
        <v>1.10179275799703</v>
      </c>
      <c r="D8744" s="5">
        <v>53983.7953414484</v>
      </c>
      <c r="E8744" s="2">
        <f t="shared" si="274"/>
        <v>0.444388090717582</v>
      </c>
      <c r="F8744" s="2">
        <f t="shared" si="275"/>
        <v>35001.148470956</v>
      </c>
    </row>
    <row r="8745" spans="1:6">
      <c r="A8745" s="5">
        <v>0.687387388981552</v>
      </c>
      <c r="B8745" s="5">
        <v>17783.5715561658</v>
      </c>
      <c r="C8745" s="5">
        <v>1.19805600140762</v>
      </c>
      <c r="D8745" s="5">
        <v>52409.9368259003</v>
      </c>
      <c r="E8745" s="2">
        <f t="shared" si="274"/>
        <v>0.510668612426068</v>
      </c>
      <c r="F8745" s="2">
        <f t="shared" si="275"/>
        <v>34626.3652697345</v>
      </c>
    </row>
    <row r="8746" spans="1:6">
      <c r="A8746" s="5">
        <v>0.73194628886113</v>
      </c>
      <c r="B8746" s="5">
        <v>17966.7396312507</v>
      </c>
      <c r="C8746" s="5">
        <v>1.25104635468626</v>
      </c>
      <c r="D8746" s="5">
        <v>55055.2193916709</v>
      </c>
      <c r="E8746" s="2">
        <f t="shared" si="274"/>
        <v>0.51910006582513</v>
      </c>
      <c r="F8746" s="2">
        <f t="shared" si="275"/>
        <v>37088.4797604202</v>
      </c>
    </row>
    <row r="8747" spans="1:6">
      <c r="A8747" s="5">
        <v>0.689647511592765</v>
      </c>
      <c r="B8747" s="5">
        <v>21488.8819954065</v>
      </c>
      <c r="C8747" s="5">
        <v>1.18578002679765</v>
      </c>
      <c r="D8747" s="5">
        <v>58649.5457508109</v>
      </c>
      <c r="E8747" s="2">
        <f t="shared" si="274"/>
        <v>0.496132515204885</v>
      </c>
      <c r="F8747" s="2">
        <f t="shared" si="275"/>
        <v>37160.6637554044</v>
      </c>
    </row>
    <row r="8748" spans="1:6">
      <c r="A8748" s="5">
        <v>0.76670337060541</v>
      </c>
      <c r="B8748" s="5">
        <v>18131.8781330024</v>
      </c>
      <c r="C8748" s="5">
        <v>1.3256037174581</v>
      </c>
      <c r="D8748" s="5">
        <v>53316.7235768945</v>
      </c>
      <c r="E8748" s="2">
        <f t="shared" si="274"/>
        <v>0.55890034685269</v>
      </c>
      <c r="F8748" s="2">
        <f t="shared" si="275"/>
        <v>35184.8454438921</v>
      </c>
    </row>
    <row r="8749" spans="1:6">
      <c r="A8749" s="5">
        <v>0.729710917106573</v>
      </c>
      <c r="B8749" s="5">
        <v>20241.4523149538</v>
      </c>
      <c r="C8749" s="5">
        <v>1.26546681636218</v>
      </c>
      <c r="D8749" s="5">
        <v>56744.7289658388</v>
      </c>
      <c r="E8749" s="2">
        <f t="shared" si="274"/>
        <v>0.535755899255607</v>
      </c>
      <c r="F8749" s="2">
        <f t="shared" si="275"/>
        <v>36503.276650885</v>
      </c>
    </row>
    <row r="8750" spans="1:6">
      <c r="A8750" s="5">
        <v>0.692836146836889</v>
      </c>
      <c r="B8750" s="5">
        <v>17589.6033170649</v>
      </c>
      <c r="C8750" s="5">
        <v>1.19968295355076</v>
      </c>
      <c r="D8750" s="5">
        <v>53548.655629034</v>
      </c>
      <c r="E8750" s="2">
        <f t="shared" si="274"/>
        <v>0.506846806713871</v>
      </c>
      <c r="F8750" s="2">
        <f t="shared" si="275"/>
        <v>35959.0523119691</v>
      </c>
    </row>
    <row r="8751" spans="1:6">
      <c r="A8751" s="5">
        <v>0.723961815261135</v>
      </c>
      <c r="B8751" s="5">
        <v>18654.2706864459</v>
      </c>
      <c r="C8751" s="5">
        <v>1.23953489902067</v>
      </c>
      <c r="D8751" s="5">
        <v>53826.5900754459</v>
      </c>
      <c r="E8751" s="2">
        <f t="shared" si="274"/>
        <v>0.515573083759535</v>
      </c>
      <c r="F8751" s="2">
        <f t="shared" si="275"/>
        <v>35172.319389</v>
      </c>
    </row>
    <row r="8752" spans="1:6">
      <c r="A8752" s="5">
        <v>0.683472104017099</v>
      </c>
      <c r="B8752" s="5">
        <v>24665.8323787461</v>
      </c>
      <c r="C8752" s="5">
        <v>1.21456337016435</v>
      </c>
      <c r="D8752" s="5">
        <v>66646.1634839684</v>
      </c>
      <c r="E8752" s="2">
        <f t="shared" si="274"/>
        <v>0.531091266147251</v>
      </c>
      <c r="F8752" s="2">
        <f t="shared" si="275"/>
        <v>41980.3311052223</v>
      </c>
    </row>
    <row r="8753" spans="1:6">
      <c r="A8753" s="5">
        <v>0.6919120271082</v>
      </c>
      <c r="B8753" s="5">
        <v>20880.2230985198</v>
      </c>
      <c r="C8753" s="5">
        <v>1.16455840875549</v>
      </c>
      <c r="D8753" s="5">
        <v>55842.8351598815</v>
      </c>
      <c r="E8753" s="2">
        <f t="shared" si="274"/>
        <v>0.47264638164729</v>
      </c>
      <c r="F8753" s="2">
        <f t="shared" si="275"/>
        <v>34962.6120613617</v>
      </c>
    </row>
    <row r="8754" spans="1:6">
      <c r="A8754" s="5">
        <v>0.692214569487973</v>
      </c>
      <c r="B8754" s="5">
        <v>16972.4385409828</v>
      </c>
      <c r="C8754" s="5">
        <v>1.22304487824723</v>
      </c>
      <c r="D8754" s="5">
        <v>53344.159723013</v>
      </c>
      <c r="E8754" s="2">
        <f t="shared" si="274"/>
        <v>0.530830308759257</v>
      </c>
      <c r="F8754" s="2">
        <f t="shared" si="275"/>
        <v>36371.7211820302</v>
      </c>
    </row>
    <row r="8755" spans="1:6">
      <c r="A8755" s="5">
        <v>0.687586843646225</v>
      </c>
      <c r="B8755" s="5">
        <v>18845.6185006042</v>
      </c>
      <c r="C8755" s="5">
        <v>1.18497479132915</v>
      </c>
      <c r="D8755" s="5">
        <v>55198.8390355195</v>
      </c>
      <c r="E8755" s="2">
        <f t="shared" si="274"/>
        <v>0.497387947682925</v>
      </c>
      <c r="F8755" s="2">
        <f t="shared" si="275"/>
        <v>36353.2205349153</v>
      </c>
    </row>
    <row r="8756" spans="1:6">
      <c r="A8756" s="5">
        <v>0.729867951182331</v>
      </c>
      <c r="B8756" s="5">
        <v>19721.7647725029</v>
      </c>
      <c r="C8756" s="5">
        <v>1.24820711735339</v>
      </c>
      <c r="D8756" s="5">
        <v>56983.6357493592</v>
      </c>
      <c r="E8756" s="2">
        <f t="shared" si="274"/>
        <v>0.518339166171059</v>
      </c>
      <c r="F8756" s="2">
        <f t="shared" si="275"/>
        <v>37261.8709768563</v>
      </c>
    </row>
    <row r="8757" spans="1:6">
      <c r="A8757" s="5">
        <v>0.68243722477461</v>
      </c>
      <c r="B8757" s="5">
        <v>18506.234498794</v>
      </c>
      <c r="C8757" s="5">
        <v>1.18464885650467</v>
      </c>
      <c r="D8757" s="5">
        <v>55761.6647011795</v>
      </c>
      <c r="E8757" s="2">
        <f t="shared" si="274"/>
        <v>0.50221163173006</v>
      </c>
      <c r="F8757" s="2">
        <f t="shared" si="275"/>
        <v>37255.4302023855</v>
      </c>
    </row>
    <row r="8758" spans="1:6">
      <c r="A8758" s="5">
        <v>0.670918102022011</v>
      </c>
      <c r="B8758" s="5">
        <v>22120.8051841658</v>
      </c>
      <c r="C8758" s="5">
        <v>1.17199997432406</v>
      </c>
      <c r="D8758" s="5">
        <v>60731.8707985367</v>
      </c>
      <c r="E8758" s="2">
        <f t="shared" si="274"/>
        <v>0.501081872302049</v>
      </c>
      <c r="F8758" s="2">
        <f t="shared" si="275"/>
        <v>38611.0656143709</v>
      </c>
    </row>
    <row r="8759" spans="1:6">
      <c r="A8759" s="5">
        <v>0.711963312142743</v>
      </c>
      <c r="B8759" s="5">
        <v>21412.4062462716</v>
      </c>
      <c r="C8759" s="5">
        <v>1.24787665685237</v>
      </c>
      <c r="D8759" s="5">
        <v>61743.1155987847</v>
      </c>
      <c r="E8759" s="2">
        <f t="shared" si="274"/>
        <v>0.535913344709627</v>
      </c>
      <c r="F8759" s="2">
        <f t="shared" si="275"/>
        <v>40330.7093525131</v>
      </c>
    </row>
    <row r="8760" spans="1:6">
      <c r="A8760" s="5">
        <v>0.705625997947907</v>
      </c>
      <c r="B8760" s="5">
        <v>20299.8954513209</v>
      </c>
      <c r="C8760" s="5">
        <v>1.22601296167597</v>
      </c>
      <c r="D8760" s="5">
        <v>59500.6020813094</v>
      </c>
      <c r="E8760" s="2">
        <f t="shared" si="274"/>
        <v>0.520386963728063</v>
      </c>
      <c r="F8760" s="2">
        <f t="shared" si="275"/>
        <v>39200.7066299885</v>
      </c>
    </row>
    <row r="8761" spans="1:6">
      <c r="A8761" s="5">
        <v>0.716428381670769</v>
      </c>
      <c r="B8761" s="5">
        <v>19317.429288633</v>
      </c>
      <c r="C8761" s="5">
        <v>1.24700095721602</v>
      </c>
      <c r="D8761" s="5">
        <v>55097.3434581128</v>
      </c>
      <c r="E8761" s="2">
        <f t="shared" si="274"/>
        <v>0.530572575545251</v>
      </c>
      <c r="F8761" s="2">
        <f t="shared" si="275"/>
        <v>35779.9141694798</v>
      </c>
    </row>
    <row r="8762" spans="1:6">
      <c r="A8762" s="5">
        <v>0.749996523859719</v>
      </c>
      <c r="B8762" s="5">
        <v>15459.2520072656</v>
      </c>
      <c r="C8762" s="5">
        <v>1.29779768241052</v>
      </c>
      <c r="D8762" s="5">
        <v>51743.2149023238</v>
      </c>
      <c r="E8762" s="2">
        <f t="shared" si="274"/>
        <v>0.547801158550801</v>
      </c>
      <c r="F8762" s="2">
        <f t="shared" si="275"/>
        <v>36283.9628950582</v>
      </c>
    </row>
    <row r="8763" spans="1:6">
      <c r="A8763" s="5">
        <v>0.697698843646502</v>
      </c>
      <c r="B8763" s="5">
        <v>19080.6748916732</v>
      </c>
      <c r="C8763" s="5">
        <v>1.18143623333486</v>
      </c>
      <c r="D8763" s="5">
        <v>56389.0177806595</v>
      </c>
      <c r="E8763" s="2">
        <f t="shared" si="274"/>
        <v>0.483737389688358</v>
      </c>
      <c r="F8763" s="2">
        <f t="shared" si="275"/>
        <v>37308.3428889863</v>
      </c>
    </row>
    <row r="8764" spans="1:6">
      <c r="A8764" s="5">
        <v>0.6815967703816</v>
      </c>
      <c r="B8764" s="5">
        <v>21485.1774794488</v>
      </c>
      <c r="C8764" s="5">
        <v>1.1800114147355</v>
      </c>
      <c r="D8764" s="5">
        <v>60283.2991843021</v>
      </c>
      <c r="E8764" s="2">
        <f t="shared" si="274"/>
        <v>0.4984146443539</v>
      </c>
      <c r="F8764" s="2">
        <f t="shared" si="275"/>
        <v>38798.1217048533</v>
      </c>
    </row>
    <row r="8765" spans="1:6">
      <c r="A8765" s="5">
        <v>0.743345984582807</v>
      </c>
      <c r="B8765" s="5">
        <v>19668.0454924075</v>
      </c>
      <c r="C8765" s="5">
        <v>1.29792237835039</v>
      </c>
      <c r="D8765" s="5">
        <v>54662.8954304368</v>
      </c>
      <c r="E8765" s="2">
        <f t="shared" si="274"/>
        <v>0.554576393767583</v>
      </c>
      <c r="F8765" s="2">
        <f t="shared" si="275"/>
        <v>34994.8499380293</v>
      </c>
    </row>
    <row r="8766" spans="1:6">
      <c r="A8766" s="5">
        <v>0.704168098073172</v>
      </c>
      <c r="B8766" s="5">
        <v>23651.7071120023</v>
      </c>
      <c r="C8766" s="5">
        <v>1.21285607455435</v>
      </c>
      <c r="D8766" s="5">
        <v>64317.8102369551</v>
      </c>
      <c r="E8766" s="2">
        <f t="shared" si="274"/>
        <v>0.508687976481178</v>
      </c>
      <c r="F8766" s="2">
        <f t="shared" si="275"/>
        <v>40666.1031249528</v>
      </c>
    </row>
    <row r="8767" spans="1:6">
      <c r="A8767" s="5">
        <v>0.704779891741663</v>
      </c>
      <c r="B8767" s="5">
        <v>17562.2466370714</v>
      </c>
      <c r="C8767" s="5">
        <v>1.20768945657337</v>
      </c>
      <c r="D8767" s="5">
        <v>54660.8691793924</v>
      </c>
      <c r="E8767" s="2">
        <f t="shared" si="274"/>
        <v>0.502909564831707</v>
      </c>
      <c r="F8767" s="2">
        <f t="shared" si="275"/>
        <v>37098.622542321</v>
      </c>
    </row>
    <row r="8768" spans="1:6">
      <c r="A8768" s="5">
        <v>0.665034411830419</v>
      </c>
      <c r="B8768" s="5">
        <v>21850.3447295745</v>
      </c>
      <c r="C8768" s="5">
        <v>1.16591572939522</v>
      </c>
      <c r="D8768" s="5">
        <v>60522.5238341792</v>
      </c>
      <c r="E8768" s="2">
        <f t="shared" si="274"/>
        <v>0.500881317564801</v>
      </c>
      <c r="F8768" s="2">
        <f t="shared" si="275"/>
        <v>38672.1791046047</v>
      </c>
    </row>
    <row r="8769" spans="1:6">
      <c r="A8769" s="5">
        <v>0.683954862884066</v>
      </c>
      <c r="B8769" s="5">
        <v>15758.6192543493</v>
      </c>
      <c r="C8769" s="5">
        <v>1.16683320999516</v>
      </c>
      <c r="D8769" s="5">
        <v>50723.7699350515</v>
      </c>
      <c r="E8769" s="2">
        <f t="shared" si="274"/>
        <v>0.482878347111094</v>
      </c>
      <c r="F8769" s="2">
        <f t="shared" si="275"/>
        <v>34965.1506807022</v>
      </c>
    </row>
    <row r="8770" spans="1:6">
      <c r="A8770" s="5">
        <v>0.715374068133712</v>
      </c>
      <c r="B8770" s="5">
        <v>21340.0860026827</v>
      </c>
      <c r="C8770" s="5">
        <v>1.22033860488461</v>
      </c>
      <c r="D8770" s="5">
        <v>61109.1227633959</v>
      </c>
      <c r="E8770" s="2">
        <f t="shared" si="274"/>
        <v>0.504964536750898</v>
      </c>
      <c r="F8770" s="2">
        <f t="shared" si="275"/>
        <v>39769.0367607132</v>
      </c>
    </row>
    <row r="8771" spans="1:6">
      <c r="A8771" s="5">
        <v>0.714148988399511</v>
      </c>
      <c r="B8771" s="5">
        <v>21851.9354963621</v>
      </c>
      <c r="C8771" s="5">
        <v>1.21713434665401</v>
      </c>
      <c r="D8771" s="5">
        <v>59187.3233408466</v>
      </c>
      <c r="E8771" s="2">
        <f t="shared" si="274"/>
        <v>0.502985358254499</v>
      </c>
      <c r="F8771" s="2">
        <f t="shared" si="275"/>
        <v>37335.3878444845</v>
      </c>
    </row>
    <row r="8772" spans="1:6">
      <c r="A8772" s="5">
        <v>0.685046384368853</v>
      </c>
      <c r="B8772" s="5">
        <v>18460.5784176059</v>
      </c>
      <c r="C8772" s="5">
        <v>1.16631250926127</v>
      </c>
      <c r="D8772" s="5">
        <v>55160.8295141688</v>
      </c>
      <c r="E8772" s="2">
        <f t="shared" ref="E8772:E8835" si="276">C8772-A8772</f>
        <v>0.481266124892417</v>
      </c>
      <c r="F8772" s="2">
        <f t="shared" ref="F8772:F8835" si="277">D8772-B8772</f>
        <v>36700.2510965629</v>
      </c>
    </row>
    <row r="8773" spans="1:6">
      <c r="A8773" s="5">
        <v>0.711938280846635</v>
      </c>
      <c r="B8773" s="5">
        <v>15672.8942483133</v>
      </c>
      <c r="C8773" s="5">
        <v>1.25363433240439</v>
      </c>
      <c r="D8773" s="5">
        <v>50544.0685274887</v>
      </c>
      <c r="E8773" s="2">
        <f t="shared" si="276"/>
        <v>0.541696051557755</v>
      </c>
      <c r="F8773" s="2">
        <f t="shared" si="277"/>
        <v>34871.1742791754</v>
      </c>
    </row>
    <row r="8774" spans="1:6">
      <c r="A8774" s="5">
        <v>0.719399590427769</v>
      </c>
      <c r="B8774" s="5">
        <v>21158.2475390922</v>
      </c>
      <c r="C8774" s="5">
        <v>1.2815698420006</v>
      </c>
      <c r="D8774" s="5">
        <v>58768.7691643006</v>
      </c>
      <c r="E8774" s="2">
        <f t="shared" si="276"/>
        <v>0.562170251572831</v>
      </c>
      <c r="F8774" s="2">
        <f t="shared" si="277"/>
        <v>37610.5216252084</v>
      </c>
    </row>
    <row r="8775" spans="1:6">
      <c r="A8775" s="5">
        <v>0.746870106292787</v>
      </c>
      <c r="B8775" s="5">
        <v>19212.756340132</v>
      </c>
      <c r="C8775" s="5">
        <v>1.27743953434593</v>
      </c>
      <c r="D8775" s="5">
        <v>54357.9801304378</v>
      </c>
      <c r="E8775" s="2">
        <f t="shared" si="276"/>
        <v>0.530569428053143</v>
      </c>
      <c r="F8775" s="2">
        <f t="shared" si="277"/>
        <v>35145.2237903058</v>
      </c>
    </row>
    <row r="8776" spans="1:6">
      <c r="A8776" s="5">
        <v>0.693925583057074</v>
      </c>
      <c r="B8776" s="5">
        <v>24400.2880461353</v>
      </c>
      <c r="C8776" s="5">
        <v>1.18042383668679</v>
      </c>
      <c r="D8776" s="5">
        <v>68051.8260749259</v>
      </c>
      <c r="E8776" s="2">
        <f t="shared" si="276"/>
        <v>0.486498253629716</v>
      </c>
      <c r="F8776" s="2">
        <f t="shared" si="277"/>
        <v>43651.5380287906</v>
      </c>
    </row>
    <row r="8777" spans="1:6">
      <c r="A8777" s="5">
        <v>0.640200373666661</v>
      </c>
      <c r="B8777" s="5">
        <v>18837.8950687523</v>
      </c>
      <c r="C8777" s="5">
        <v>1.12366347500758</v>
      </c>
      <c r="D8777" s="5">
        <v>54708.0639363133</v>
      </c>
      <c r="E8777" s="2">
        <f t="shared" si="276"/>
        <v>0.483463101340919</v>
      </c>
      <c r="F8777" s="2">
        <f t="shared" si="277"/>
        <v>35870.168867561</v>
      </c>
    </row>
    <row r="8778" spans="1:6">
      <c r="A8778" s="5">
        <v>0.711029402224666</v>
      </c>
      <c r="B8778" s="5">
        <v>16419.5649025112</v>
      </c>
      <c r="C8778" s="5">
        <v>1.25788755324062</v>
      </c>
      <c r="D8778" s="5">
        <v>53264.583391423</v>
      </c>
      <c r="E8778" s="2">
        <f t="shared" si="276"/>
        <v>0.546858151015954</v>
      </c>
      <c r="F8778" s="2">
        <f t="shared" si="277"/>
        <v>36845.0184889118</v>
      </c>
    </row>
    <row r="8779" spans="1:6">
      <c r="A8779" s="5">
        <v>0.716980013085457</v>
      </c>
      <c r="B8779" s="5">
        <v>23089.6316208452</v>
      </c>
      <c r="C8779" s="5">
        <v>1.24912110371668</v>
      </c>
      <c r="D8779" s="5">
        <v>61099.1048569801</v>
      </c>
      <c r="E8779" s="2">
        <f t="shared" si="276"/>
        <v>0.532141090631223</v>
      </c>
      <c r="F8779" s="2">
        <f t="shared" si="277"/>
        <v>38009.4732361349</v>
      </c>
    </row>
    <row r="8780" spans="1:6">
      <c r="A8780" s="5">
        <v>0.720135524078485</v>
      </c>
      <c r="B8780" s="5">
        <v>18337.2472047701</v>
      </c>
      <c r="C8780" s="5">
        <v>1.24951441928871</v>
      </c>
      <c r="D8780" s="5">
        <v>54845.4814319181</v>
      </c>
      <c r="E8780" s="2">
        <f t="shared" si="276"/>
        <v>0.529378895210225</v>
      </c>
      <c r="F8780" s="2">
        <f t="shared" si="277"/>
        <v>36508.234227148</v>
      </c>
    </row>
    <row r="8781" spans="1:6">
      <c r="A8781" s="5">
        <v>0.7065417355828</v>
      </c>
      <c r="B8781" s="5">
        <v>23536.5575714989</v>
      </c>
      <c r="C8781" s="5">
        <v>1.1851099127153</v>
      </c>
      <c r="D8781" s="5">
        <v>62373.7458449389</v>
      </c>
      <c r="E8781" s="2">
        <f t="shared" si="276"/>
        <v>0.4785681771325</v>
      </c>
      <c r="F8781" s="2">
        <f t="shared" si="277"/>
        <v>38837.18827344</v>
      </c>
    </row>
    <row r="8782" spans="1:6">
      <c r="A8782" s="5">
        <v>0.717138147378438</v>
      </c>
      <c r="B8782" s="5">
        <v>18065.020956504</v>
      </c>
      <c r="C8782" s="5">
        <v>1.2301814145106</v>
      </c>
      <c r="D8782" s="5">
        <v>53261.8624704701</v>
      </c>
      <c r="E8782" s="2">
        <f t="shared" si="276"/>
        <v>0.513043267132162</v>
      </c>
      <c r="F8782" s="2">
        <f t="shared" si="277"/>
        <v>35196.8415139661</v>
      </c>
    </row>
    <row r="8783" spans="1:6">
      <c r="A8783" s="5">
        <v>0.66466287049963</v>
      </c>
      <c r="B8783" s="5">
        <v>23362.8898859201</v>
      </c>
      <c r="C8783" s="5">
        <v>1.14067197203074</v>
      </c>
      <c r="D8783" s="5">
        <v>62316.4695164494</v>
      </c>
      <c r="E8783" s="2">
        <f t="shared" si="276"/>
        <v>0.47600910153111</v>
      </c>
      <c r="F8783" s="2">
        <f t="shared" si="277"/>
        <v>38953.5796305293</v>
      </c>
    </row>
    <row r="8784" spans="1:6">
      <c r="A8784" s="5">
        <v>0.697282181613765</v>
      </c>
      <c r="B8784" s="5">
        <v>15884.6873433805</v>
      </c>
      <c r="C8784" s="5">
        <v>1.21650687544082</v>
      </c>
      <c r="D8784" s="5">
        <v>52284.7472058415</v>
      </c>
      <c r="E8784" s="2">
        <f t="shared" si="276"/>
        <v>0.519224693827055</v>
      </c>
      <c r="F8784" s="2">
        <f t="shared" si="277"/>
        <v>36400.059862461</v>
      </c>
    </row>
    <row r="8785" spans="1:6">
      <c r="A8785" s="5">
        <v>0.710844127986411</v>
      </c>
      <c r="B8785" s="5">
        <v>18457.9631050436</v>
      </c>
      <c r="C8785" s="5">
        <v>1.2257814420362</v>
      </c>
      <c r="D8785" s="5">
        <v>54025.3763241514</v>
      </c>
      <c r="E8785" s="2">
        <f t="shared" si="276"/>
        <v>0.514937314049789</v>
      </c>
      <c r="F8785" s="2">
        <f t="shared" si="277"/>
        <v>35567.4132191078</v>
      </c>
    </row>
    <row r="8786" spans="1:6">
      <c r="A8786" s="5">
        <v>0.663041896969571</v>
      </c>
      <c r="B8786" s="5">
        <v>23800.5040254597</v>
      </c>
      <c r="C8786" s="5">
        <v>1.14552223712835</v>
      </c>
      <c r="D8786" s="5">
        <v>61921.35326612</v>
      </c>
      <c r="E8786" s="2">
        <f t="shared" si="276"/>
        <v>0.482480340158779</v>
      </c>
      <c r="F8786" s="2">
        <f t="shared" si="277"/>
        <v>38120.8492406603</v>
      </c>
    </row>
    <row r="8787" spans="1:6">
      <c r="A8787" s="5">
        <v>0.6262043064839</v>
      </c>
      <c r="B8787" s="5">
        <v>18847.8319264143</v>
      </c>
      <c r="C8787" s="5">
        <v>1.07918933461561</v>
      </c>
      <c r="D8787" s="5">
        <v>56580.7451356687</v>
      </c>
      <c r="E8787" s="2">
        <f t="shared" si="276"/>
        <v>0.45298502813171</v>
      </c>
      <c r="F8787" s="2">
        <f t="shared" si="277"/>
        <v>37732.9132092544</v>
      </c>
    </row>
    <row r="8788" spans="1:6">
      <c r="A8788" s="5">
        <v>0.691660332423762</v>
      </c>
      <c r="B8788" s="5">
        <v>22444.475951425</v>
      </c>
      <c r="C8788" s="5">
        <v>1.1924367330003</v>
      </c>
      <c r="D8788" s="5">
        <v>61272.305700507</v>
      </c>
      <c r="E8788" s="2">
        <f t="shared" si="276"/>
        <v>0.500776400576538</v>
      </c>
      <c r="F8788" s="2">
        <f t="shared" si="277"/>
        <v>38827.829749082</v>
      </c>
    </row>
    <row r="8789" spans="1:6">
      <c r="A8789" s="5">
        <v>0.666834601329922</v>
      </c>
      <c r="B8789" s="5">
        <v>18339.4528339437</v>
      </c>
      <c r="C8789" s="5">
        <v>1.15194694016645</v>
      </c>
      <c r="D8789" s="5">
        <v>55781.4884249849</v>
      </c>
      <c r="E8789" s="2">
        <f t="shared" si="276"/>
        <v>0.485112338836528</v>
      </c>
      <c r="F8789" s="2">
        <f t="shared" si="277"/>
        <v>37442.0355910412</v>
      </c>
    </row>
    <row r="8790" spans="1:6">
      <c r="A8790" s="5">
        <v>0.698855516396424</v>
      </c>
      <c r="B8790" s="5">
        <v>17412.9495654957</v>
      </c>
      <c r="C8790" s="5">
        <v>1.20457112975005</v>
      </c>
      <c r="D8790" s="5">
        <v>53872.753881445</v>
      </c>
      <c r="E8790" s="2">
        <f t="shared" si="276"/>
        <v>0.505715613353626</v>
      </c>
      <c r="F8790" s="2">
        <f t="shared" si="277"/>
        <v>36459.8043159493</v>
      </c>
    </row>
    <row r="8791" spans="1:6">
      <c r="A8791" s="5">
        <v>0.74944217114739</v>
      </c>
      <c r="B8791" s="5">
        <v>22098.5257193689</v>
      </c>
      <c r="C8791" s="5">
        <v>1.27116568965507</v>
      </c>
      <c r="D8791" s="5">
        <v>58145.485875135</v>
      </c>
      <c r="E8791" s="2">
        <f t="shared" si="276"/>
        <v>0.52172351850768</v>
      </c>
      <c r="F8791" s="2">
        <f t="shared" si="277"/>
        <v>36046.9601557661</v>
      </c>
    </row>
    <row r="8792" spans="1:6">
      <c r="A8792" s="5">
        <v>0.718198733749652</v>
      </c>
      <c r="B8792" s="5">
        <v>23645.1421680296</v>
      </c>
      <c r="C8792" s="5">
        <v>1.28186505286238</v>
      </c>
      <c r="D8792" s="5">
        <v>62756.8949661627</v>
      </c>
      <c r="E8792" s="2">
        <f t="shared" si="276"/>
        <v>0.563666319112728</v>
      </c>
      <c r="F8792" s="2">
        <f t="shared" si="277"/>
        <v>39111.7527981331</v>
      </c>
    </row>
    <row r="8793" spans="1:6">
      <c r="A8793" s="5">
        <v>0.691447531673295</v>
      </c>
      <c r="B8793" s="5">
        <v>21076.9769043633</v>
      </c>
      <c r="C8793" s="5">
        <v>1.19654321369947</v>
      </c>
      <c r="D8793" s="5">
        <v>58645.2624884979</v>
      </c>
      <c r="E8793" s="2">
        <f t="shared" si="276"/>
        <v>0.505095682026175</v>
      </c>
      <c r="F8793" s="2">
        <f t="shared" si="277"/>
        <v>37568.2855841346</v>
      </c>
    </row>
    <row r="8794" spans="1:6">
      <c r="A8794" s="5">
        <v>0.718258877290305</v>
      </c>
      <c r="B8794" s="5">
        <v>15589.7273285068</v>
      </c>
      <c r="C8794" s="5">
        <v>1.26973473638249</v>
      </c>
      <c r="D8794" s="5">
        <v>52045.3612965856</v>
      </c>
      <c r="E8794" s="2">
        <f t="shared" si="276"/>
        <v>0.551475859092185</v>
      </c>
      <c r="F8794" s="2">
        <f t="shared" si="277"/>
        <v>36455.6339680788</v>
      </c>
    </row>
    <row r="8795" spans="1:6">
      <c r="A8795" s="5">
        <v>0.696545015543636</v>
      </c>
      <c r="B8795" s="5">
        <v>21747.2066216143</v>
      </c>
      <c r="C8795" s="5">
        <v>1.19830119359747</v>
      </c>
      <c r="D8795" s="5">
        <v>59495.5191368484</v>
      </c>
      <c r="E8795" s="2">
        <f t="shared" si="276"/>
        <v>0.501756178053834</v>
      </c>
      <c r="F8795" s="2">
        <f t="shared" si="277"/>
        <v>37748.3125152341</v>
      </c>
    </row>
    <row r="8796" spans="1:6">
      <c r="A8796" s="5">
        <v>0.708700590197578</v>
      </c>
      <c r="B8796" s="5">
        <v>17426.7326161664</v>
      </c>
      <c r="C8796" s="5">
        <v>1.21163153110615</v>
      </c>
      <c r="D8796" s="5">
        <v>52991.1289070832</v>
      </c>
      <c r="E8796" s="2">
        <f t="shared" si="276"/>
        <v>0.502930940908572</v>
      </c>
      <c r="F8796" s="2">
        <f t="shared" si="277"/>
        <v>35564.3962909168</v>
      </c>
    </row>
    <row r="8797" spans="1:6">
      <c r="A8797" s="5">
        <v>0.711220093900317</v>
      </c>
      <c r="B8797" s="5">
        <v>20037.1550808141</v>
      </c>
      <c r="C8797" s="5">
        <v>1.22226110000646</v>
      </c>
      <c r="D8797" s="5">
        <v>54594.1744523038</v>
      </c>
      <c r="E8797" s="2">
        <f t="shared" si="276"/>
        <v>0.511041006106143</v>
      </c>
      <c r="F8797" s="2">
        <f t="shared" si="277"/>
        <v>34557.0193714897</v>
      </c>
    </row>
    <row r="8798" spans="1:6">
      <c r="A8798" s="5">
        <v>0.709111409666913</v>
      </c>
      <c r="B8798" s="5">
        <v>16258.2940306149</v>
      </c>
      <c r="C8798" s="5">
        <v>1.22888422909784</v>
      </c>
      <c r="D8798" s="5">
        <v>49708.7225969406</v>
      </c>
      <c r="E8798" s="2">
        <f t="shared" si="276"/>
        <v>0.519772819430927</v>
      </c>
      <c r="F8798" s="2">
        <f t="shared" si="277"/>
        <v>33450.4285663257</v>
      </c>
    </row>
    <row r="8799" spans="1:6">
      <c r="A8799" s="5">
        <v>0.715276531390587</v>
      </c>
      <c r="B8799" s="5">
        <v>20405.5265710134</v>
      </c>
      <c r="C8799" s="5">
        <v>1.25484751542059</v>
      </c>
      <c r="D8799" s="5">
        <v>58176.9308773219</v>
      </c>
      <c r="E8799" s="2">
        <f t="shared" si="276"/>
        <v>0.539570984030003</v>
      </c>
      <c r="F8799" s="2">
        <f t="shared" si="277"/>
        <v>37771.4043063085</v>
      </c>
    </row>
    <row r="8800" spans="1:6">
      <c r="A8800" s="5">
        <v>0.72111643404731</v>
      </c>
      <c r="B8800" s="5">
        <v>21720.9667877372</v>
      </c>
      <c r="C8800" s="5">
        <v>1.2459076554285</v>
      </c>
      <c r="D8800" s="5">
        <v>62149.8874201585</v>
      </c>
      <c r="E8800" s="2">
        <f t="shared" si="276"/>
        <v>0.52479122138119</v>
      </c>
      <c r="F8800" s="2">
        <f t="shared" si="277"/>
        <v>40428.9206324213</v>
      </c>
    </row>
    <row r="8801" spans="1:6">
      <c r="A8801" s="5">
        <v>0.664391690762211</v>
      </c>
      <c r="B8801" s="5">
        <v>16550.9413056518</v>
      </c>
      <c r="C8801" s="5">
        <v>1.18728993288143</v>
      </c>
      <c r="D8801" s="5">
        <v>51403.9232944035</v>
      </c>
      <c r="E8801" s="2">
        <f t="shared" si="276"/>
        <v>0.522898242119219</v>
      </c>
      <c r="F8801" s="2">
        <f t="shared" si="277"/>
        <v>34852.9819887517</v>
      </c>
    </row>
    <row r="8802" spans="1:6">
      <c r="A8802" s="5">
        <v>0.719731923755784</v>
      </c>
      <c r="B8802" s="5">
        <v>18090.3851146651</v>
      </c>
      <c r="C8802" s="5">
        <v>1.26843409407503</v>
      </c>
      <c r="D8802" s="5">
        <v>55251.496647027</v>
      </c>
      <c r="E8802" s="2">
        <f t="shared" si="276"/>
        <v>0.548702170319246</v>
      </c>
      <c r="F8802" s="2">
        <f t="shared" si="277"/>
        <v>37161.1115323619</v>
      </c>
    </row>
    <row r="8803" spans="1:6">
      <c r="A8803" s="5">
        <v>0.746981800357801</v>
      </c>
      <c r="B8803" s="5">
        <v>21079.8584185344</v>
      </c>
      <c r="C8803" s="5">
        <v>1.29800334447987</v>
      </c>
      <c r="D8803" s="5">
        <v>61047.6554477004</v>
      </c>
      <c r="E8803" s="2">
        <f t="shared" si="276"/>
        <v>0.551021544122069</v>
      </c>
      <c r="F8803" s="2">
        <f t="shared" si="277"/>
        <v>39967.797029166</v>
      </c>
    </row>
    <row r="8804" spans="1:6">
      <c r="A8804" s="5">
        <v>0.749106102900526</v>
      </c>
      <c r="B8804" s="5">
        <v>15817.8068549957</v>
      </c>
      <c r="C8804" s="5">
        <v>1.26672790214478</v>
      </c>
      <c r="D8804" s="5">
        <v>50994.9254595236</v>
      </c>
      <c r="E8804" s="2">
        <f t="shared" si="276"/>
        <v>0.517621799244254</v>
      </c>
      <c r="F8804" s="2">
        <f t="shared" si="277"/>
        <v>35177.1186045279</v>
      </c>
    </row>
    <row r="8805" spans="1:6">
      <c r="A8805" s="5">
        <v>0.785805484426009</v>
      </c>
      <c r="B8805" s="5">
        <v>18105.6060423285</v>
      </c>
      <c r="C8805" s="5">
        <v>1.33839439869668</v>
      </c>
      <c r="D8805" s="5">
        <v>55248.261705953</v>
      </c>
      <c r="E8805" s="2">
        <f t="shared" si="276"/>
        <v>0.552588914270671</v>
      </c>
      <c r="F8805" s="2">
        <f t="shared" si="277"/>
        <v>37142.6556636245</v>
      </c>
    </row>
    <row r="8806" spans="1:6">
      <c r="A8806" s="5">
        <v>0.67645736120602</v>
      </c>
      <c r="B8806" s="5">
        <v>21330.9375816926</v>
      </c>
      <c r="C8806" s="5">
        <v>1.16738853922229</v>
      </c>
      <c r="D8806" s="5">
        <v>59685.9667873955</v>
      </c>
      <c r="E8806" s="2">
        <f t="shared" si="276"/>
        <v>0.49093117801627</v>
      </c>
      <c r="F8806" s="2">
        <f t="shared" si="277"/>
        <v>38355.0292057029</v>
      </c>
    </row>
    <row r="8807" spans="1:6">
      <c r="A8807" s="5">
        <v>0.688518651111724</v>
      </c>
      <c r="B8807" s="5">
        <v>18629.6619084966</v>
      </c>
      <c r="C8807" s="5">
        <v>1.1854792613658</v>
      </c>
      <c r="D8807" s="5">
        <v>54657.8206102835</v>
      </c>
      <c r="E8807" s="2">
        <f t="shared" si="276"/>
        <v>0.496960610254076</v>
      </c>
      <c r="F8807" s="2">
        <f t="shared" si="277"/>
        <v>36028.1587017869</v>
      </c>
    </row>
    <row r="8808" spans="1:6">
      <c r="A8808" s="5">
        <v>0.721471980791208</v>
      </c>
      <c r="B8808" s="5">
        <v>18499.7653925699</v>
      </c>
      <c r="C8808" s="5">
        <v>1.23757810471098</v>
      </c>
      <c r="D8808" s="5">
        <v>56516.3612077134</v>
      </c>
      <c r="E8808" s="2">
        <f t="shared" si="276"/>
        <v>0.516106123919772</v>
      </c>
      <c r="F8808" s="2">
        <f t="shared" si="277"/>
        <v>38016.5958151435</v>
      </c>
    </row>
    <row r="8809" spans="1:6">
      <c r="A8809" s="5">
        <v>0.675894183439956</v>
      </c>
      <c r="B8809" s="5">
        <v>19647.7826472082</v>
      </c>
      <c r="C8809" s="5">
        <v>1.15416857477845</v>
      </c>
      <c r="D8809" s="5">
        <v>56814.2089115191</v>
      </c>
      <c r="E8809" s="2">
        <f t="shared" si="276"/>
        <v>0.478274391338494</v>
      </c>
      <c r="F8809" s="2">
        <f t="shared" si="277"/>
        <v>37166.4262643109</v>
      </c>
    </row>
    <row r="8810" spans="1:6">
      <c r="A8810" s="5">
        <v>0.710196701391054</v>
      </c>
      <c r="B8810" s="5">
        <v>20346.9907385224</v>
      </c>
      <c r="C8810" s="5">
        <v>1.24994432447518</v>
      </c>
      <c r="D8810" s="5">
        <v>58039.5162158174</v>
      </c>
      <c r="E8810" s="2">
        <f t="shared" si="276"/>
        <v>0.539747623084126</v>
      </c>
      <c r="F8810" s="2">
        <f t="shared" si="277"/>
        <v>37692.525477295</v>
      </c>
    </row>
    <row r="8811" spans="1:6">
      <c r="A8811" s="5">
        <v>0.725090267371236</v>
      </c>
      <c r="B8811" s="5">
        <v>20214.6719000318</v>
      </c>
      <c r="C8811" s="5">
        <v>1.25325144372344</v>
      </c>
      <c r="D8811" s="5">
        <v>58777.3008783946</v>
      </c>
      <c r="E8811" s="2">
        <f t="shared" si="276"/>
        <v>0.528161176352204</v>
      </c>
      <c r="F8811" s="2">
        <f t="shared" si="277"/>
        <v>38562.6289783628</v>
      </c>
    </row>
    <row r="8812" spans="1:6">
      <c r="A8812" s="5">
        <v>0.716325837862411</v>
      </c>
      <c r="B8812" s="5">
        <v>18486.1097239061</v>
      </c>
      <c r="C8812" s="5">
        <v>1.27103356879115</v>
      </c>
      <c r="D8812" s="5">
        <v>54317.5951673268</v>
      </c>
      <c r="E8812" s="2">
        <f t="shared" si="276"/>
        <v>0.554707730928739</v>
      </c>
      <c r="F8812" s="2">
        <f t="shared" si="277"/>
        <v>35831.4854434207</v>
      </c>
    </row>
    <row r="8813" spans="1:6">
      <c r="A8813" s="5">
        <v>0.681989496365825</v>
      </c>
      <c r="B8813" s="5">
        <v>21314.3506192751</v>
      </c>
      <c r="C8813" s="5">
        <v>1.18872497758333</v>
      </c>
      <c r="D8813" s="5">
        <v>60876.1022880752</v>
      </c>
      <c r="E8813" s="2">
        <f t="shared" si="276"/>
        <v>0.506735481217505</v>
      </c>
      <c r="F8813" s="2">
        <f t="shared" si="277"/>
        <v>39561.7516688001</v>
      </c>
    </row>
    <row r="8814" spans="1:6">
      <c r="A8814" s="5">
        <v>0.741742847520402</v>
      </c>
      <c r="B8814" s="5">
        <v>20576.8911610156</v>
      </c>
      <c r="C8814" s="5">
        <v>1.27718446749443</v>
      </c>
      <c r="D8814" s="5">
        <v>57694.9645336856</v>
      </c>
      <c r="E8814" s="2">
        <f t="shared" si="276"/>
        <v>0.535441619974028</v>
      </c>
      <c r="F8814" s="2">
        <f t="shared" si="277"/>
        <v>37118.07337267</v>
      </c>
    </row>
    <row r="8815" spans="1:6">
      <c r="A8815" s="5">
        <v>0.657031561824139</v>
      </c>
      <c r="B8815" s="5">
        <v>16423.8507927119</v>
      </c>
      <c r="C8815" s="5">
        <v>1.14263783930706</v>
      </c>
      <c r="D8815" s="5">
        <v>53804.2781326949</v>
      </c>
      <c r="E8815" s="2">
        <f t="shared" si="276"/>
        <v>0.485606277482921</v>
      </c>
      <c r="F8815" s="2">
        <f t="shared" si="277"/>
        <v>37380.427339983</v>
      </c>
    </row>
    <row r="8816" spans="1:6">
      <c r="A8816" s="5">
        <v>0.661087863805075</v>
      </c>
      <c r="B8816" s="5">
        <v>17642.0639583729</v>
      </c>
      <c r="C8816" s="5">
        <v>1.16026096590884</v>
      </c>
      <c r="D8816" s="5">
        <v>55282.1431737147</v>
      </c>
      <c r="E8816" s="2">
        <f t="shared" si="276"/>
        <v>0.499173102103765</v>
      </c>
      <c r="F8816" s="2">
        <f t="shared" si="277"/>
        <v>37640.0792153418</v>
      </c>
    </row>
    <row r="8817" spans="1:6">
      <c r="A8817" s="5">
        <v>0.756285008153144</v>
      </c>
      <c r="B8817" s="5">
        <v>21246.7088151038</v>
      </c>
      <c r="C8817" s="5">
        <v>1.30334055841596</v>
      </c>
      <c r="D8817" s="5">
        <v>56252.5858532348</v>
      </c>
      <c r="E8817" s="2">
        <f t="shared" si="276"/>
        <v>0.547055550262816</v>
      </c>
      <c r="F8817" s="2">
        <f t="shared" si="277"/>
        <v>35005.877038131</v>
      </c>
    </row>
    <row r="8818" spans="1:6">
      <c r="A8818" s="5">
        <v>0.686143766563188</v>
      </c>
      <c r="B8818" s="5">
        <v>15845.5859392245</v>
      </c>
      <c r="C8818" s="5">
        <v>1.15159244414726</v>
      </c>
      <c r="D8818" s="5">
        <v>50801.7101360719</v>
      </c>
      <c r="E8818" s="2">
        <f t="shared" si="276"/>
        <v>0.465448677584072</v>
      </c>
      <c r="F8818" s="2">
        <f t="shared" si="277"/>
        <v>34956.1241968474</v>
      </c>
    </row>
    <row r="8819" spans="1:6">
      <c r="A8819" s="5">
        <v>0.709648573134373</v>
      </c>
      <c r="B8819" s="5">
        <v>18150.9721980781</v>
      </c>
      <c r="C8819" s="5">
        <v>1.2524270850717</v>
      </c>
      <c r="D8819" s="5">
        <v>53569.3122800339</v>
      </c>
      <c r="E8819" s="2">
        <f t="shared" si="276"/>
        <v>0.542778511937327</v>
      </c>
      <c r="F8819" s="2">
        <f t="shared" si="277"/>
        <v>35418.3400819558</v>
      </c>
    </row>
    <row r="8820" spans="1:6">
      <c r="A8820" s="5">
        <v>0.697334997790961</v>
      </c>
      <c r="B8820" s="5">
        <v>19635.8207348122</v>
      </c>
      <c r="C8820" s="5">
        <v>1.21822020155427</v>
      </c>
      <c r="D8820" s="5">
        <v>57655.4802369315</v>
      </c>
      <c r="E8820" s="2">
        <f t="shared" si="276"/>
        <v>0.520885203763309</v>
      </c>
      <c r="F8820" s="2">
        <f t="shared" si="277"/>
        <v>38019.6595021193</v>
      </c>
    </row>
    <row r="8821" spans="1:6">
      <c r="A8821" s="5">
        <v>0.728140409291152</v>
      </c>
      <c r="B8821" s="5">
        <v>21699.5772319031</v>
      </c>
      <c r="C8821" s="5">
        <v>1.26261580693595</v>
      </c>
      <c r="D8821" s="5">
        <v>58726.4015969827</v>
      </c>
      <c r="E8821" s="2">
        <f t="shared" si="276"/>
        <v>0.534475397644798</v>
      </c>
      <c r="F8821" s="2">
        <f t="shared" si="277"/>
        <v>37026.8243650796</v>
      </c>
    </row>
    <row r="8822" spans="1:6">
      <c r="A8822" s="5">
        <v>0.701549429093976</v>
      </c>
      <c r="B8822" s="5">
        <v>19643.3667238832</v>
      </c>
      <c r="C8822" s="5">
        <v>1.23278288459513</v>
      </c>
      <c r="D8822" s="5">
        <v>55974.9422272078</v>
      </c>
      <c r="E8822" s="2">
        <f t="shared" si="276"/>
        <v>0.531233455501154</v>
      </c>
      <c r="F8822" s="2">
        <f t="shared" si="277"/>
        <v>36331.5755033246</v>
      </c>
    </row>
    <row r="8823" spans="1:6">
      <c r="A8823" s="5">
        <v>0.7227660170445</v>
      </c>
      <c r="B8823" s="5">
        <v>20743.108539102</v>
      </c>
      <c r="C8823" s="5">
        <v>1.24459854733019</v>
      </c>
      <c r="D8823" s="5">
        <v>58184.3781269247</v>
      </c>
      <c r="E8823" s="2">
        <f t="shared" si="276"/>
        <v>0.52183253028569</v>
      </c>
      <c r="F8823" s="2">
        <f t="shared" si="277"/>
        <v>37441.2695878227</v>
      </c>
    </row>
    <row r="8824" spans="1:6">
      <c r="A8824" s="5">
        <v>0.665902969430126</v>
      </c>
      <c r="B8824" s="5">
        <v>15884.3397282507</v>
      </c>
      <c r="C8824" s="5">
        <v>1.15946706993518</v>
      </c>
      <c r="D8824" s="5">
        <v>53112.3024984331</v>
      </c>
      <c r="E8824" s="2">
        <f t="shared" si="276"/>
        <v>0.493564100505054</v>
      </c>
      <c r="F8824" s="2">
        <f t="shared" si="277"/>
        <v>37227.9627701824</v>
      </c>
    </row>
    <row r="8825" spans="1:6">
      <c r="A8825" s="5">
        <v>0.625867963901418</v>
      </c>
      <c r="B8825" s="5">
        <v>21850.1513994951</v>
      </c>
      <c r="C8825" s="5">
        <v>1.06350526324216</v>
      </c>
      <c r="D8825" s="5">
        <v>59272.2082154554</v>
      </c>
      <c r="E8825" s="2">
        <f t="shared" si="276"/>
        <v>0.437637299340742</v>
      </c>
      <c r="F8825" s="2">
        <f t="shared" si="277"/>
        <v>37422.0568159603</v>
      </c>
    </row>
    <row r="8826" spans="1:6">
      <c r="A8826" s="5">
        <v>0.721677036689838</v>
      </c>
      <c r="B8826" s="5">
        <v>19973.5425997479</v>
      </c>
      <c r="C8826" s="5">
        <v>1.25577490482064</v>
      </c>
      <c r="D8826" s="5">
        <v>56867.8093385468</v>
      </c>
      <c r="E8826" s="2">
        <f t="shared" si="276"/>
        <v>0.534097868130802</v>
      </c>
      <c r="F8826" s="2">
        <f t="shared" si="277"/>
        <v>36894.2667387989</v>
      </c>
    </row>
    <row r="8827" spans="1:6">
      <c r="A8827" s="5">
        <v>0.735758150036815</v>
      </c>
      <c r="B8827" s="5">
        <v>30474.8401181211</v>
      </c>
      <c r="C8827" s="5">
        <v>1.28304001149768</v>
      </c>
      <c r="D8827" s="5">
        <v>67687.6569430057</v>
      </c>
      <c r="E8827" s="2">
        <f t="shared" si="276"/>
        <v>0.547281861460865</v>
      </c>
      <c r="F8827" s="2">
        <f t="shared" si="277"/>
        <v>37212.8168248846</v>
      </c>
    </row>
    <row r="8828" spans="1:6">
      <c r="A8828" s="5">
        <v>0.725214885826282</v>
      </c>
      <c r="B8828" s="5">
        <v>18536.6882462718</v>
      </c>
      <c r="C8828" s="5">
        <v>1.27674340199829</v>
      </c>
      <c r="D8828" s="5">
        <v>55260.4333224941</v>
      </c>
      <c r="E8828" s="2">
        <f t="shared" si="276"/>
        <v>0.551528516172008</v>
      </c>
      <c r="F8828" s="2">
        <f t="shared" si="277"/>
        <v>36723.7450762223</v>
      </c>
    </row>
    <row r="8829" spans="1:6">
      <c r="A8829" s="5">
        <v>0.676430557947815</v>
      </c>
      <c r="B8829" s="5">
        <v>17264.4641644011</v>
      </c>
      <c r="C8829" s="5">
        <v>1.19012016578601</v>
      </c>
      <c r="D8829" s="5">
        <v>52939.6318253211</v>
      </c>
      <c r="E8829" s="2">
        <f t="shared" si="276"/>
        <v>0.513689607838195</v>
      </c>
      <c r="F8829" s="2">
        <f t="shared" si="277"/>
        <v>35675.16766092</v>
      </c>
    </row>
    <row r="8830" spans="1:6">
      <c r="A8830" s="5">
        <v>0.696656799496077</v>
      </c>
      <c r="B8830" s="5">
        <v>19899.5992414931</v>
      </c>
      <c r="C8830" s="5">
        <v>1.19155478543941</v>
      </c>
      <c r="D8830" s="5">
        <v>57927.8410724469</v>
      </c>
      <c r="E8830" s="2">
        <f t="shared" si="276"/>
        <v>0.494897985943333</v>
      </c>
      <c r="F8830" s="2">
        <f t="shared" si="277"/>
        <v>38028.2418309538</v>
      </c>
    </row>
    <row r="8831" spans="1:6">
      <c r="A8831" s="5">
        <v>0.701817530330825</v>
      </c>
      <c r="B8831" s="5">
        <v>15426.648867065</v>
      </c>
      <c r="C8831" s="5">
        <v>1.20424364405951</v>
      </c>
      <c r="D8831" s="5">
        <v>51329.514331924</v>
      </c>
      <c r="E8831" s="2">
        <f t="shared" si="276"/>
        <v>0.502426113728685</v>
      </c>
      <c r="F8831" s="2">
        <f t="shared" si="277"/>
        <v>35902.865464859</v>
      </c>
    </row>
    <row r="8832" spans="1:6">
      <c r="A8832" s="5">
        <v>0.726851761956227</v>
      </c>
      <c r="B8832" s="5">
        <v>17089.5916351464</v>
      </c>
      <c r="C8832" s="5">
        <v>1.25868636295905</v>
      </c>
      <c r="D8832" s="5">
        <v>54422.067258318</v>
      </c>
      <c r="E8832" s="2">
        <f t="shared" si="276"/>
        <v>0.531834601002823</v>
      </c>
      <c r="F8832" s="2">
        <f t="shared" si="277"/>
        <v>37332.4756231716</v>
      </c>
    </row>
    <row r="8833" spans="1:6">
      <c r="A8833" s="5">
        <v>0.724267129331631</v>
      </c>
      <c r="B8833" s="5">
        <v>19015.0541888836</v>
      </c>
      <c r="C8833" s="5">
        <v>1.25277250736245</v>
      </c>
      <c r="D8833" s="5">
        <v>55437.9132407835</v>
      </c>
      <c r="E8833" s="2">
        <f t="shared" si="276"/>
        <v>0.528505378030819</v>
      </c>
      <c r="F8833" s="2">
        <f t="shared" si="277"/>
        <v>36422.8590518999</v>
      </c>
    </row>
    <row r="8834" spans="1:6">
      <c r="A8834" s="5">
        <v>0.697017942397473</v>
      </c>
      <c r="B8834" s="5">
        <v>15717.4994798339</v>
      </c>
      <c r="C8834" s="5">
        <v>1.22115930910485</v>
      </c>
      <c r="D8834" s="5">
        <v>52011.6039015199</v>
      </c>
      <c r="E8834" s="2">
        <f t="shared" si="276"/>
        <v>0.524141366707377</v>
      </c>
      <c r="F8834" s="2">
        <f t="shared" si="277"/>
        <v>36294.104421686</v>
      </c>
    </row>
    <row r="8835" spans="1:6">
      <c r="A8835" s="5">
        <v>0.728331889841407</v>
      </c>
      <c r="B8835" s="5">
        <v>19824.5498862361</v>
      </c>
      <c r="C8835" s="5">
        <v>1.28395860389472</v>
      </c>
      <c r="D8835" s="5">
        <v>56258.236866599</v>
      </c>
      <c r="E8835" s="2">
        <f t="shared" si="276"/>
        <v>0.555626714053313</v>
      </c>
      <c r="F8835" s="2">
        <f t="shared" si="277"/>
        <v>36433.6869803629</v>
      </c>
    </row>
    <row r="8836" spans="1:6">
      <c r="A8836" s="5">
        <v>0.681158915443313</v>
      </c>
      <c r="B8836" s="5">
        <v>21212.5330879404</v>
      </c>
      <c r="C8836" s="5">
        <v>1.19134632676284</v>
      </c>
      <c r="D8836" s="5">
        <v>58015.4387508038</v>
      </c>
      <c r="E8836" s="2">
        <f t="shared" ref="E8836:E8899" si="278">C8836-A8836</f>
        <v>0.510187411319527</v>
      </c>
      <c r="F8836" s="2">
        <f t="shared" ref="F8836:F8899" si="279">D8836-B8836</f>
        <v>36802.9056628634</v>
      </c>
    </row>
    <row r="8837" spans="1:6">
      <c r="A8837" s="5">
        <v>0.724643054585542</v>
      </c>
      <c r="B8837" s="5">
        <v>14986.0533619342</v>
      </c>
      <c r="C8837" s="5">
        <v>1.2511676812862</v>
      </c>
      <c r="D8837" s="5">
        <v>50269.1968614532</v>
      </c>
      <c r="E8837" s="2">
        <f t="shared" si="278"/>
        <v>0.526524626700658</v>
      </c>
      <c r="F8837" s="2">
        <f t="shared" si="279"/>
        <v>35283.143499519</v>
      </c>
    </row>
    <row r="8838" spans="1:6">
      <c r="A8838" s="5">
        <v>0.707239677758831</v>
      </c>
      <c r="B8838" s="5">
        <v>15111.4766026807</v>
      </c>
      <c r="C8838" s="5">
        <v>1.20897342283743</v>
      </c>
      <c r="D8838" s="5">
        <v>51371.850558193</v>
      </c>
      <c r="E8838" s="2">
        <f t="shared" si="278"/>
        <v>0.501733745078599</v>
      </c>
      <c r="F8838" s="2">
        <f t="shared" si="279"/>
        <v>36260.3739555123</v>
      </c>
    </row>
    <row r="8839" spans="1:6">
      <c r="A8839" s="5">
        <v>0.691196911608871</v>
      </c>
      <c r="B8839" s="5">
        <v>23664.6605104658</v>
      </c>
      <c r="C8839" s="5">
        <v>1.1942251932571</v>
      </c>
      <c r="D8839" s="5">
        <v>64405.1980415827</v>
      </c>
      <c r="E8839" s="2">
        <f t="shared" si="278"/>
        <v>0.503028281648229</v>
      </c>
      <c r="F8839" s="2">
        <f t="shared" si="279"/>
        <v>40740.5375311169</v>
      </c>
    </row>
    <row r="8840" spans="1:6">
      <c r="A8840" s="5">
        <v>0.667142483542021</v>
      </c>
      <c r="B8840" s="5">
        <v>21754.8697246347</v>
      </c>
      <c r="C8840" s="5">
        <v>1.16836385802211</v>
      </c>
      <c r="D8840" s="5">
        <v>57896.5703620392</v>
      </c>
      <c r="E8840" s="2">
        <f t="shared" si="278"/>
        <v>0.501221374480089</v>
      </c>
      <c r="F8840" s="2">
        <f t="shared" si="279"/>
        <v>36141.7006374045</v>
      </c>
    </row>
    <row r="8841" spans="1:6">
      <c r="A8841" s="5">
        <v>0.720809444301766</v>
      </c>
      <c r="B8841" s="5">
        <v>24256.5630675701</v>
      </c>
      <c r="C8841" s="5">
        <v>1.22294145393047</v>
      </c>
      <c r="D8841" s="5">
        <v>63153.7313680217</v>
      </c>
      <c r="E8841" s="2">
        <f t="shared" si="278"/>
        <v>0.502132009628704</v>
      </c>
      <c r="F8841" s="2">
        <f t="shared" si="279"/>
        <v>38897.1683004516</v>
      </c>
    </row>
    <row r="8842" spans="1:6">
      <c r="A8842" s="5">
        <v>0.727164001582681</v>
      </c>
      <c r="B8842" s="5">
        <v>23464.4431365556</v>
      </c>
      <c r="C8842" s="5">
        <v>1.26067079908314</v>
      </c>
      <c r="D8842" s="5">
        <v>59694.5921139012</v>
      </c>
      <c r="E8842" s="2">
        <f t="shared" si="278"/>
        <v>0.533506797500459</v>
      </c>
      <c r="F8842" s="2">
        <f t="shared" si="279"/>
        <v>36230.1489773456</v>
      </c>
    </row>
    <row r="8843" spans="1:6">
      <c r="A8843" s="5">
        <v>0.717885893240886</v>
      </c>
      <c r="B8843" s="5">
        <v>21951.437488882</v>
      </c>
      <c r="C8843" s="5">
        <v>1.22923750864078</v>
      </c>
      <c r="D8843" s="5">
        <v>62447.7663720012</v>
      </c>
      <c r="E8843" s="2">
        <f t="shared" si="278"/>
        <v>0.511351615399894</v>
      </c>
      <c r="F8843" s="2">
        <f t="shared" si="279"/>
        <v>40496.3288831192</v>
      </c>
    </row>
    <row r="8844" spans="1:6">
      <c r="A8844" s="5">
        <v>0.71672698228732</v>
      </c>
      <c r="B8844" s="5">
        <v>15078.008408983</v>
      </c>
      <c r="C8844" s="5">
        <v>1.22875442861271</v>
      </c>
      <c r="D8844" s="5">
        <v>50898.8101706028</v>
      </c>
      <c r="E8844" s="2">
        <f t="shared" si="278"/>
        <v>0.51202744632539</v>
      </c>
      <c r="F8844" s="2">
        <f t="shared" si="279"/>
        <v>35820.8017616198</v>
      </c>
    </row>
    <row r="8845" spans="1:6">
      <c r="A8845" s="5">
        <v>0.713399229098528</v>
      </c>
      <c r="B8845" s="5">
        <v>15277.3795223461</v>
      </c>
      <c r="C8845" s="5">
        <v>1.22696362197901</v>
      </c>
      <c r="D8845" s="5">
        <v>50701.4721945872</v>
      </c>
      <c r="E8845" s="2">
        <f t="shared" si="278"/>
        <v>0.513564392880482</v>
      </c>
      <c r="F8845" s="2">
        <f t="shared" si="279"/>
        <v>35424.0926722411</v>
      </c>
    </row>
    <row r="8846" spans="1:6">
      <c r="A8846" s="5">
        <v>0.656066436921959</v>
      </c>
      <c r="B8846" s="5">
        <v>22060.972335902</v>
      </c>
      <c r="C8846" s="5">
        <v>1.15878730840918</v>
      </c>
      <c r="D8846" s="5">
        <v>58119.8824653481</v>
      </c>
      <c r="E8846" s="2">
        <f t="shared" si="278"/>
        <v>0.502720871487221</v>
      </c>
      <c r="F8846" s="2">
        <f t="shared" si="279"/>
        <v>36058.9101294461</v>
      </c>
    </row>
    <row r="8847" spans="1:6">
      <c r="A8847" s="5">
        <v>0.711705808694844</v>
      </c>
      <c r="B8847" s="5">
        <v>16629.634899286</v>
      </c>
      <c r="C8847" s="5">
        <v>1.20505566999537</v>
      </c>
      <c r="D8847" s="5">
        <v>53486.4067864181</v>
      </c>
      <c r="E8847" s="2">
        <f t="shared" si="278"/>
        <v>0.493349861300526</v>
      </c>
      <c r="F8847" s="2">
        <f t="shared" si="279"/>
        <v>36856.7718871321</v>
      </c>
    </row>
    <row r="8848" spans="1:6">
      <c r="A8848" s="5">
        <v>0.708158661196704</v>
      </c>
      <c r="B8848" s="5">
        <v>19772.420162668</v>
      </c>
      <c r="C8848" s="5">
        <v>1.22271463956532</v>
      </c>
      <c r="D8848" s="5">
        <v>56529.074572542</v>
      </c>
      <c r="E8848" s="2">
        <f t="shared" si="278"/>
        <v>0.514555978368616</v>
      </c>
      <c r="F8848" s="2">
        <f t="shared" si="279"/>
        <v>36756.654409874</v>
      </c>
    </row>
    <row r="8849" spans="1:6">
      <c r="A8849" s="5">
        <v>0.711195521615091</v>
      </c>
      <c r="B8849" s="5">
        <v>16002.8159458572</v>
      </c>
      <c r="C8849" s="5">
        <v>1.2419980364253</v>
      </c>
      <c r="D8849" s="5">
        <v>51883.6053459617</v>
      </c>
      <c r="E8849" s="2">
        <f t="shared" si="278"/>
        <v>0.530802514810209</v>
      </c>
      <c r="F8849" s="2">
        <f t="shared" si="279"/>
        <v>35880.7894001045</v>
      </c>
    </row>
    <row r="8850" spans="1:6">
      <c r="A8850" s="5">
        <v>0.692791933387349</v>
      </c>
      <c r="B8850" s="5">
        <v>17547.3145153091</v>
      </c>
      <c r="C8850" s="5">
        <v>1.18919496120012</v>
      </c>
      <c r="D8850" s="5">
        <v>54312.7043634012</v>
      </c>
      <c r="E8850" s="2">
        <f t="shared" si="278"/>
        <v>0.496403027812771</v>
      </c>
      <c r="F8850" s="2">
        <f t="shared" si="279"/>
        <v>36765.3898480921</v>
      </c>
    </row>
    <row r="8851" spans="1:6">
      <c r="A8851" s="5">
        <v>0.692776745297449</v>
      </c>
      <c r="B8851" s="5">
        <v>21029.2438050445</v>
      </c>
      <c r="C8851" s="5">
        <v>1.19525627910897</v>
      </c>
      <c r="D8851" s="5">
        <v>58453.7220884136</v>
      </c>
      <c r="E8851" s="2">
        <f t="shared" si="278"/>
        <v>0.502479533811521</v>
      </c>
      <c r="F8851" s="2">
        <f t="shared" si="279"/>
        <v>37424.4782833691</v>
      </c>
    </row>
    <row r="8852" spans="1:6">
      <c r="A8852" s="5">
        <v>0.731433416529002</v>
      </c>
      <c r="B8852" s="5">
        <v>24855.268557954</v>
      </c>
      <c r="C8852" s="5">
        <v>1.28677347901368</v>
      </c>
      <c r="D8852" s="5">
        <v>65539.2839595164</v>
      </c>
      <c r="E8852" s="2">
        <f t="shared" si="278"/>
        <v>0.555340062484678</v>
      </c>
      <c r="F8852" s="2">
        <f t="shared" si="279"/>
        <v>40684.0154015624</v>
      </c>
    </row>
    <row r="8853" spans="1:6">
      <c r="A8853" s="5">
        <v>0.698117992109238</v>
      </c>
      <c r="B8853" s="5">
        <v>20204.6621824588</v>
      </c>
      <c r="C8853" s="5">
        <v>1.25039919768251</v>
      </c>
      <c r="D8853" s="5">
        <v>56200.9254547909</v>
      </c>
      <c r="E8853" s="2">
        <f t="shared" si="278"/>
        <v>0.552281205573272</v>
      </c>
      <c r="F8853" s="2">
        <f t="shared" si="279"/>
        <v>35996.2632723321</v>
      </c>
    </row>
    <row r="8854" spans="1:6">
      <c r="A8854" s="5">
        <v>0.671593294098032</v>
      </c>
      <c r="B8854" s="5">
        <v>22265.2422651587</v>
      </c>
      <c r="C8854" s="5">
        <v>1.14125022443409</v>
      </c>
      <c r="D8854" s="5">
        <v>58366.4360001423</v>
      </c>
      <c r="E8854" s="2">
        <f t="shared" si="278"/>
        <v>0.469656930336058</v>
      </c>
      <c r="F8854" s="2">
        <f t="shared" si="279"/>
        <v>36101.1937349836</v>
      </c>
    </row>
    <row r="8855" spans="1:6">
      <c r="A8855" s="5">
        <v>0.715045908280792</v>
      </c>
      <c r="B8855" s="5">
        <v>18431.5064802839</v>
      </c>
      <c r="C8855" s="5">
        <v>1.21690703881356</v>
      </c>
      <c r="D8855" s="5">
        <v>54446.6480840437</v>
      </c>
      <c r="E8855" s="2">
        <f t="shared" si="278"/>
        <v>0.501861130532768</v>
      </c>
      <c r="F8855" s="2">
        <f t="shared" si="279"/>
        <v>36015.1416037598</v>
      </c>
    </row>
    <row r="8856" spans="1:6">
      <c r="A8856" s="5">
        <v>0.685968465428854</v>
      </c>
      <c r="B8856" s="5">
        <v>19482.1404387503</v>
      </c>
      <c r="C8856" s="5">
        <v>1.17942570881009</v>
      </c>
      <c r="D8856" s="5">
        <v>55979.2371585153</v>
      </c>
      <c r="E8856" s="2">
        <f t="shared" si="278"/>
        <v>0.493457243381236</v>
      </c>
      <c r="F8856" s="2">
        <f t="shared" si="279"/>
        <v>36497.096719765</v>
      </c>
    </row>
    <row r="8857" spans="1:6">
      <c r="A8857" s="5">
        <v>0.69530514567442</v>
      </c>
      <c r="B8857" s="5">
        <v>18086.09992207</v>
      </c>
      <c r="C8857" s="5">
        <v>1.2539630440575</v>
      </c>
      <c r="D8857" s="5">
        <v>55060.0174686112</v>
      </c>
      <c r="E8857" s="2">
        <f t="shared" si="278"/>
        <v>0.55865789838308</v>
      </c>
      <c r="F8857" s="2">
        <f t="shared" si="279"/>
        <v>36973.9175465412</v>
      </c>
    </row>
    <row r="8858" spans="1:6">
      <c r="A8858" s="5">
        <v>0.679157624464837</v>
      </c>
      <c r="B8858" s="5">
        <v>14905.457876068</v>
      </c>
      <c r="C8858" s="5">
        <v>1.21967051236614</v>
      </c>
      <c r="D8858" s="5">
        <v>50435.9522345401</v>
      </c>
      <c r="E8858" s="2">
        <f t="shared" si="278"/>
        <v>0.540512887901303</v>
      </c>
      <c r="F8858" s="2">
        <f t="shared" si="279"/>
        <v>35530.4943584721</v>
      </c>
    </row>
    <row r="8859" spans="1:6">
      <c r="A8859" s="5">
        <v>0.735123434342138</v>
      </c>
      <c r="B8859" s="5">
        <v>19742.1107515221</v>
      </c>
      <c r="C8859" s="5">
        <v>1.226645068085</v>
      </c>
      <c r="D8859" s="5">
        <v>55936.9593451981</v>
      </c>
      <c r="E8859" s="2">
        <f t="shared" si="278"/>
        <v>0.491521633742862</v>
      </c>
      <c r="F8859" s="2">
        <f t="shared" si="279"/>
        <v>36194.848593676</v>
      </c>
    </row>
    <row r="8860" spans="1:6">
      <c r="A8860" s="5">
        <v>0.687826637813535</v>
      </c>
      <c r="B8860" s="5">
        <v>20057.8671185998</v>
      </c>
      <c r="C8860" s="5">
        <v>1.21633200516708</v>
      </c>
      <c r="D8860" s="5">
        <v>56914.7790036795</v>
      </c>
      <c r="E8860" s="2">
        <f t="shared" si="278"/>
        <v>0.528505367353545</v>
      </c>
      <c r="F8860" s="2">
        <f t="shared" si="279"/>
        <v>36856.9118850797</v>
      </c>
    </row>
    <row r="8861" spans="1:6">
      <c r="A8861" s="5">
        <v>0.728460024265459</v>
      </c>
      <c r="B8861" s="5">
        <v>19236.3489652287</v>
      </c>
      <c r="C8861" s="5">
        <v>1.2578454157166</v>
      </c>
      <c r="D8861" s="5">
        <v>55799.2573895529</v>
      </c>
      <c r="E8861" s="2">
        <f t="shared" si="278"/>
        <v>0.529385391451141</v>
      </c>
      <c r="F8861" s="2">
        <f t="shared" si="279"/>
        <v>36562.9084243242</v>
      </c>
    </row>
    <row r="8862" spans="1:6">
      <c r="A8862" s="5">
        <v>0.674289594715187</v>
      </c>
      <c r="B8862" s="5">
        <v>18187.3649628107</v>
      </c>
      <c r="C8862" s="5">
        <v>1.17573745185614</v>
      </c>
      <c r="D8862" s="5">
        <v>53380.8413773356</v>
      </c>
      <c r="E8862" s="2">
        <f t="shared" si="278"/>
        <v>0.501447857140953</v>
      </c>
      <c r="F8862" s="2">
        <f t="shared" si="279"/>
        <v>35193.4764145249</v>
      </c>
    </row>
    <row r="8863" spans="1:6">
      <c r="A8863" s="5">
        <v>0.736946834282057</v>
      </c>
      <c r="B8863" s="5">
        <v>19189.1950756354</v>
      </c>
      <c r="C8863" s="5">
        <v>1.27779345029447</v>
      </c>
      <c r="D8863" s="5">
        <v>55468.8467705954</v>
      </c>
      <c r="E8863" s="2">
        <f t="shared" si="278"/>
        <v>0.540846616012413</v>
      </c>
      <c r="F8863" s="2">
        <f t="shared" si="279"/>
        <v>36279.65169496</v>
      </c>
    </row>
    <row r="8864" spans="1:6">
      <c r="A8864" s="5">
        <v>0.730937125599207</v>
      </c>
      <c r="B8864" s="5">
        <v>19046.0672105988</v>
      </c>
      <c r="C8864" s="5">
        <v>1.28017320722476</v>
      </c>
      <c r="D8864" s="5">
        <v>57905.7933794998</v>
      </c>
      <c r="E8864" s="2">
        <f t="shared" si="278"/>
        <v>0.549236081625553</v>
      </c>
      <c r="F8864" s="2">
        <f t="shared" si="279"/>
        <v>38859.726168901</v>
      </c>
    </row>
    <row r="8865" spans="1:6">
      <c r="A8865" s="5">
        <v>0.693473293511527</v>
      </c>
      <c r="B8865" s="5">
        <v>17870.919018147</v>
      </c>
      <c r="C8865" s="5">
        <v>1.19621113718613</v>
      </c>
      <c r="D8865" s="5">
        <v>55376.0630975158</v>
      </c>
      <c r="E8865" s="2">
        <f t="shared" si="278"/>
        <v>0.502737843674603</v>
      </c>
      <c r="F8865" s="2">
        <f t="shared" si="279"/>
        <v>37505.1440793688</v>
      </c>
    </row>
    <row r="8866" spans="1:6">
      <c r="A8866" s="5">
        <v>0.683390184581331</v>
      </c>
      <c r="B8866" s="5">
        <v>19952.9216596242</v>
      </c>
      <c r="C8866" s="5">
        <v>1.19235352805244</v>
      </c>
      <c r="D8866" s="5">
        <v>59427.7934739688</v>
      </c>
      <c r="E8866" s="2">
        <f t="shared" si="278"/>
        <v>0.508963343471109</v>
      </c>
      <c r="F8866" s="2">
        <f t="shared" si="279"/>
        <v>39474.8718143446</v>
      </c>
    </row>
    <row r="8867" spans="1:6">
      <c r="A8867" s="5">
        <v>0.689711559314915</v>
      </c>
      <c r="B8867" s="5">
        <v>20712.4877725507</v>
      </c>
      <c r="C8867" s="5">
        <v>1.1798232895058</v>
      </c>
      <c r="D8867" s="5">
        <v>58972.4478069309</v>
      </c>
      <c r="E8867" s="2">
        <f t="shared" si="278"/>
        <v>0.490111730190885</v>
      </c>
      <c r="F8867" s="2">
        <f t="shared" si="279"/>
        <v>38259.9600343802</v>
      </c>
    </row>
    <row r="8868" spans="1:6">
      <c r="A8868" s="5">
        <v>0.733495117043785</v>
      </c>
      <c r="B8868" s="5">
        <v>22965.1243101804</v>
      </c>
      <c r="C8868" s="5">
        <v>1.28426708787028</v>
      </c>
      <c r="D8868" s="5">
        <v>60072.9920778302</v>
      </c>
      <c r="E8868" s="2">
        <f t="shared" si="278"/>
        <v>0.550771970826495</v>
      </c>
      <c r="F8868" s="2">
        <f t="shared" si="279"/>
        <v>37107.8677676498</v>
      </c>
    </row>
    <row r="8869" spans="1:6">
      <c r="A8869" s="5">
        <v>0.684003788026574</v>
      </c>
      <c r="B8869" s="5">
        <v>21086.0106369686</v>
      </c>
      <c r="C8869" s="5">
        <v>1.19074234717359</v>
      </c>
      <c r="D8869" s="5">
        <v>59984.9027582757</v>
      </c>
      <c r="E8869" s="2">
        <f t="shared" si="278"/>
        <v>0.506738559147016</v>
      </c>
      <c r="F8869" s="2">
        <f t="shared" si="279"/>
        <v>38898.8921213071</v>
      </c>
    </row>
    <row r="8870" spans="1:6">
      <c r="A8870" s="5">
        <v>0.713997602796445</v>
      </c>
      <c r="B8870" s="5">
        <v>17673.9920055119</v>
      </c>
      <c r="C8870" s="5">
        <v>1.24074764005689</v>
      </c>
      <c r="D8870" s="5">
        <v>54545.4893646036</v>
      </c>
      <c r="E8870" s="2">
        <f t="shared" si="278"/>
        <v>0.526750037260445</v>
      </c>
      <c r="F8870" s="2">
        <f t="shared" si="279"/>
        <v>36871.4973590917</v>
      </c>
    </row>
    <row r="8871" spans="1:6">
      <c r="A8871" s="5">
        <v>0.688637692275547</v>
      </c>
      <c r="B8871" s="5">
        <v>19859.8200162047</v>
      </c>
      <c r="C8871" s="5">
        <v>1.18294914396993</v>
      </c>
      <c r="D8871" s="5">
        <v>56131.3799453476</v>
      </c>
      <c r="E8871" s="2">
        <f t="shared" si="278"/>
        <v>0.494311451694383</v>
      </c>
      <c r="F8871" s="2">
        <f t="shared" si="279"/>
        <v>36271.5599291429</v>
      </c>
    </row>
    <row r="8872" spans="1:6">
      <c r="A8872" s="5">
        <v>0.704078773380821</v>
      </c>
      <c r="B8872" s="5">
        <v>20323.9983454633</v>
      </c>
      <c r="C8872" s="5">
        <v>1.22557854437601</v>
      </c>
      <c r="D8872" s="5">
        <v>57475.8304579293</v>
      </c>
      <c r="E8872" s="2">
        <f t="shared" si="278"/>
        <v>0.521499770995189</v>
      </c>
      <c r="F8872" s="2">
        <f t="shared" si="279"/>
        <v>37151.832112466</v>
      </c>
    </row>
    <row r="8873" spans="1:6">
      <c r="A8873" s="5">
        <v>0.758803278738297</v>
      </c>
      <c r="B8873" s="5">
        <v>20982.6466088826</v>
      </c>
      <c r="C8873" s="5">
        <v>1.31666273055972</v>
      </c>
      <c r="D8873" s="5">
        <v>57061.5935122186</v>
      </c>
      <c r="E8873" s="2">
        <f t="shared" si="278"/>
        <v>0.557859451821423</v>
      </c>
      <c r="F8873" s="2">
        <f t="shared" si="279"/>
        <v>36078.946903336</v>
      </c>
    </row>
    <row r="8874" spans="1:6">
      <c r="A8874" s="5">
        <v>0.680798506474882</v>
      </c>
      <c r="B8874" s="5">
        <v>19501.7289388154</v>
      </c>
      <c r="C8874" s="5">
        <v>1.17983494791666</v>
      </c>
      <c r="D8874" s="5">
        <v>56067.847618951</v>
      </c>
      <c r="E8874" s="2">
        <f t="shared" si="278"/>
        <v>0.499036441441778</v>
      </c>
      <c r="F8874" s="2">
        <f t="shared" si="279"/>
        <v>36566.1186801356</v>
      </c>
    </row>
    <row r="8875" spans="1:6">
      <c r="A8875" s="5">
        <v>0.694215726853001</v>
      </c>
      <c r="B8875" s="5">
        <v>16995.400814051</v>
      </c>
      <c r="C8875" s="5">
        <v>1.18974010062804</v>
      </c>
      <c r="D8875" s="5">
        <v>54008.9202409784</v>
      </c>
      <c r="E8875" s="2">
        <f t="shared" si="278"/>
        <v>0.495524373775039</v>
      </c>
      <c r="F8875" s="2">
        <f t="shared" si="279"/>
        <v>37013.5194269274</v>
      </c>
    </row>
    <row r="8876" spans="1:6">
      <c r="A8876" s="5">
        <v>0.709719821993452</v>
      </c>
      <c r="B8876" s="5">
        <v>20708.7089306363</v>
      </c>
      <c r="C8876" s="5">
        <v>1.24911999432233</v>
      </c>
      <c r="D8876" s="5">
        <v>57690.2700065877</v>
      </c>
      <c r="E8876" s="2">
        <f t="shared" si="278"/>
        <v>0.539400172328878</v>
      </c>
      <c r="F8876" s="2">
        <f t="shared" si="279"/>
        <v>36981.5610759514</v>
      </c>
    </row>
    <row r="8877" spans="1:6">
      <c r="A8877" s="5">
        <v>0.715101872852658</v>
      </c>
      <c r="B8877" s="5">
        <v>21886.7716969767</v>
      </c>
      <c r="C8877" s="5">
        <v>1.24332698038647</v>
      </c>
      <c r="D8877" s="5">
        <v>62187.0242402504</v>
      </c>
      <c r="E8877" s="2">
        <f t="shared" si="278"/>
        <v>0.528225107533812</v>
      </c>
      <c r="F8877" s="2">
        <f t="shared" si="279"/>
        <v>40300.2525432737</v>
      </c>
    </row>
    <row r="8878" spans="1:6">
      <c r="A8878" s="5">
        <v>0.706221497356219</v>
      </c>
      <c r="B8878" s="5">
        <v>18163.9215967379</v>
      </c>
      <c r="C8878" s="5">
        <v>1.21835898066573</v>
      </c>
      <c r="D8878" s="5">
        <v>56158.6057245719</v>
      </c>
      <c r="E8878" s="2">
        <f t="shared" si="278"/>
        <v>0.512137483309511</v>
      </c>
      <c r="F8878" s="2">
        <f t="shared" si="279"/>
        <v>37994.684127834</v>
      </c>
    </row>
    <row r="8879" spans="1:6">
      <c r="A8879" s="5">
        <v>0.730702934656178</v>
      </c>
      <c r="B8879" s="5">
        <v>22099.3872718592</v>
      </c>
      <c r="C8879" s="5">
        <v>1.27192756744342</v>
      </c>
      <c r="D8879" s="5">
        <v>60185.5942980132</v>
      </c>
      <c r="E8879" s="2">
        <f t="shared" si="278"/>
        <v>0.541224632787242</v>
      </c>
      <c r="F8879" s="2">
        <f t="shared" si="279"/>
        <v>38086.207026154</v>
      </c>
    </row>
    <row r="8880" spans="1:6">
      <c r="A8880" s="5">
        <v>0.699746206519491</v>
      </c>
      <c r="B8880" s="5">
        <v>18503.8209119796</v>
      </c>
      <c r="C8880" s="5">
        <v>1.22368612075856</v>
      </c>
      <c r="D8880" s="5">
        <v>54203.3518795104</v>
      </c>
      <c r="E8880" s="2">
        <f t="shared" si="278"/>
        <v>0.523939914239069</v>
      </c>
      <c r="F8880" s="2">
        <f t="shared" si="279"/>
        <v>35699.5309675308</v>
      </c>
    </row>
    <row r="8881" spans="1:6">
      <c r="A8881" s="5">
        <v>0.694827988388821</v>
      </c>
      <c r="B8881" s="5">
        <v>20633.7374876204</v>
      </c>
      <c r="C8881" s="5">
        <v>1.18841297065798</v>
      </c>
      <c r="D8881" s="5">
        <v>56349.7626219506</v>
      </c>
      <c r="E8881" s="2">
        <f t="shared" si="278"/>
        <v>0.493584982269159</v>
      </c>
      <c r="F8881" s="2">
        <f t="shared" si="279"/>
        <v>35716.0251343302</v>
      </c>
    </row>
    <row r="8882" spans="1:6">
      <c r="A8882" s="5">
        <v>0.683389650550656</v>
      </c>
      <c r="B8882" s="5">
        <v>20790.2280227199</v>
      </c>
      <c r="C8882" s="5">
        <v>1.19092960991461</v>
      </c>
      <c r="D8882" s="5">
        <v>56981.4569456956</v>
      </c>
      <c r="E8882" s="2">
        <f t="shared" si="278"/>
        <v>0.507539959363954</v>
      </c>
      <c r="F8882" s="2">
        <f t="shared" si="279"/>
        <v>36191.2289229757</v>
      </c>
    </row>
    <row r="8883" spans="1:6">
      <c r="A8883" s="5">
        <v>0.645389238811677</v>
      </c>
      <c r="B8883" s="5">
        <v>20917.655576978</v>
      </c>
      <c r="C8883" s="5">
        <v>1.14497495677848</v>
      </c>
      <c r="D8883" s="5">
        <v>58895.6461131453</v>
      </c>
      <c r="E8883" s="2">
        <f t="shared" si="278"/>
        <v>0.499585717966803</v>
      </c>
      <c r="F8883" s="2">
        <f t="shared" si="279"/>
        <v>37977.9905361673</v>
      </c>
    </row>
    <row r="8884" spans="1:6">
      <c r="A8884" s="5">
        <v>0.718799447600994</v>
      </c>
      <c r="B8884" s="5">
        <v>20198.6738803531</v>
      </c>
      <c r="C8884" s="5">
        <v>1.250461898393</v>
      </c>
      <c r="D8884" s="5">
        <v>56832.0701972002</v>
      </c>
      <c r="E8884" s="2">
        <f t="shared" si="278"/>
        <v>0.531662450792006</v>
      </c>
      <c r="F8884" s="2">
        <f t="shared" si="279"/>
        <v>36633.3963168471</v>
      </c>
    </row>
    <row r="8885" spans="1:6">
      <c r="A8885" s="5">
        <v>0.723094961712346</v>
      </c>
      <c r="B8885" s="5">
        <v>13723.7193268461</v>
      </c>
      <c r="C8885" s="5">
        <v>1.25633732610369</v>
      </c>
      <c r="D8885" s="5">
        <v>48414.8399145042</v>
      </c>
      <c r="E8885" s="2">
        <f t="shared" si="278"/>
        <v>0.533242364391344</v>
      </c>
      <c r="F8885" s="2">
        <f t="shared" si="279"/>
        <v>34691.1205876581</v>
      </c>
    </row>
    <row r="8886" spans="1:6">
      <c r="A8886" s="5">
        <v>0.686671846395704</v>
      </c>
      <c r="B8886" s="5">
        <v>16338.3299478491</v>
      </c>
      <c r="C8886" s="5">
        <v>1.19565289065899</v>
      </c>
      <c r="D8886" s="5">
        <v>54070.3926302778</v>
      </c>
      <c r="E8886" s="2">
        <f t="shared" si="278"/>
        <v>0.508981044263286</v>
      </c>
      <c r="F8886" s="2">
        <f t="shared" si="279"/>
        <v>37732.0626824287</v>
      </c>
    </row>
    <row r="8887" spans="1:6">
      <c r="A8887" s="5">
        <v>0.705953788040606</v>
      </c>
      <c r="B8887" s="5">
        <v>19461.5970462367</v>
      </c>
      <c r="C8887" s="5">
        <v>1.26197292515194</v>
      </c>
      <c r="D8887" s="5">
        <v>56565.9697302375</v>
      </c>
      <c r="E8887" s="2">
        <f t="shared" si="278"/>
        <v>0.556019137111334</v>
      </c>
      <c r="F8887" s="2">
        <f t="shared" si="279"/>
        <v>37104.3726840008</v>
      </c>
    </row>
    <row r="8888" spans="1:6">
      <c r="A8888" s="5">
        <v>0.698902064669925</v>
      </c>
      <c r="B8888" s="5">
        <v>19546.7280975841</v>
      </c>
      <c r="C8888" s="5">
        <v>1.20160095684211</v>
      </c>
      <c r="D8888" s="5">
        <v>56892.6064900913</v>
      </c>
      <c r="E8888" s="2">
        <f t="shared" si="278"/>
        <v>0.502698892172185</v>
      </c>
      <c r="F8888" s="2">
        <f t="shared" si="279"/>
        <v>37345.8783925072</v>
      </c>
    </row>
    <row r="8889" spans="1:6">
      <c r="A8889" s="5">
        <v>0.723138403517221</v>
      </c>
      <c r="B8889" s="5">
        <v>19596.9368106378</v>
      </c>
      <c r="C8889" s="5">
        <v>1.26060659082471</v>
      </c>
      <c r="D8889" s="5">
        <v>55580.2378273568</v>
      </c>
      <c r="E8889" s="2">
        <f t="shared" si="278"/>
        <v>0.537468187307489</v>
      </c>
      <c r="F8889" s="2">
        <f t="shared" si="279"/>
        <v>35983.301016719</v>
      </c>
    </row>
    <row r="8890" spans="1:6">
      <c r="A8890" s="5">
        <v>0.62972762001655</v>
      </c>
      <c r="B8890" s="5">
        <v>15447.2776599871</v>
      </c>
      <c r="C8890" s="5">
        <v>1.07868249576206</v>
      </c>
      <c r="D8890" s="5">
        <v>50818.0966405187</v>
      </c>
      <c r="E8890" s="2">
        <f t="shared" si="278"/>
        <v>0.44895487574551</v>
      </c>
      <c r="F8890" s="2">
        <f t="shared" si="279"/>
        <v>35370.8189805316</v>
      </c>
    </row>
    <row r="8891" spans="1:6">
      <c r="A8891" s="5">
        <v>0.690922400703124</v>
      </c>
      <c r="B8891" s="5">
        <v>18710.1277761848</v>
      </c>
      <c r="C8891" s="5">
        <v>1.21228754391172</v>
      </c>
      <c r="D8891" s="5">
        <v>56325.3694107799</v>
      </c>
      <c r="E8891" s="2">
        <f t="shared" si="278"/>
        <v>0.521365143208596</v>
      </c>
      <c r="F8891" s="2">
        <f t="shared" si="279"/>
        <v>37615.2416345951</v>
      </c>
    </row>
    <row r="8892" spans="1:6">
      <c r="A8892" s="5">
        <v>0.711885742834861</v>
      </c>
      <c r="B8892" s="5">
        <v>21984.7071007553</v>
      </c>
      <c r="C8892" s="5">
        <v>1.2442730010186</v>
      </c>
      <c r="D8892" s="5">
        <v>59305.6841669456</v>
      </c>
      <c r="E8892" s="2">
        <f t="shared" si="278"/>
        <v>0.532387258183739</v>
      </c>
      <c r="F8892" s="2">
        <f t="shared" si="279"/>
        <v>37320.9770661903</v>
      </c>
    </row>
    <row r="8893" spans="1:6">
      <c r="A8893" s="5">
        <v>0.710287598911442</v>
      </c>
      <c r="B8893" s="5">
        <v>17177.3220702139</v>
      </c>
      <c r="C8893" s="5">
        <v>1.21131228223823</v>
      </c>
      <c r="D8893" s="5">
        <v>54715.583516625</v>
      </c>
      <c r="E8893" s="2">
        <f t="shared" si="278"/>
        <v>0.501024683326788</v>
      </c>
      <c r="F8893" s="2">
        <f t="shared" si="279"/>
        <v>37538.2614464111</v>
      </c>
    </row>
    <row r="8894" spans="1:6">
      <c r="A8894" s="5">
        <v>0.71428748768521</v>
      </c>
      <c r="B8894" s="5">
        <v>16017.5871213025</v>
      </c>
      <c r="C8894" s="5">
        <v>1.25795133745742</v>
      </c>
      <c r="D8894" s="5">
        <v>53544.6853382737</v>
      </c>
      <c r="E8894" s="2">
        <f t="shared" si="278"/>
        <v>0.54366384977221</v>
      </c>
      <c r="F8894" s="2">
        <f t="shared" si="279"/>
        <v>37527.0982169712</v>
      </c>
    </row>
    <row r="8895" spans="1:6">
      <c r="A8895" s="5">
        <v>0.708476206352969</v>
      </c>
      <c r="B8895" s="5">
        <v>18065.4966419146</v>
      </c>
      <c r="C8895" s="5">
        <v>1.20169327708287</v>
      </c>
      <c r="D8895" s="5">
        <v>54589.2483522063</v>
      </c>
      <c r="E8895" s="2">
        <f t="shared" si="278"/>
        <v>0.493217070729901</v>
      </c>
      <c r="F8895" s="2">
        <f t="shared" si="279"/>
        <v>36523.7517102917</v>
      </c>
    </row>
    <row r="8896" spans="1:6">
      <c r="A8896" s="5">
        <v>0.718969116968589</v>
      </c>
      <c r="B8896" s="5">
        <v>20640.1787449234</v>
      </c>
      <c r="C8896" s="5">
        <v>1.24135812710934</v>
      </c>
      <c r="D8896" s="5">
        <v>59671.971362726</v>
      </c>
      <c r="E8896" s="2">
        <f t="shared" si="278"/>
        <v>0.522389010140751</v>
      </c>
      <c r="F8896" s="2">
        <f t="shared" si="279"/>
        <v>39031.7926178026</v>
      </c>
    </row>
    <row r="8897" spans="1:6">
      <c r="A8897" s="5">
        <v>0.693670010508654</v>
      </c>
      <c r="B8897" s="5">
        <v>23442.7544548994</v>
      </c>
      <c r="C8897" s="5">
        <v>1.20884483380874</v>
      </c>
      <c r="D8897" s="5">
        <v>61625.3240639424</v>
      </c>
      <c r="E8897" s="2">
        <f t="shared" si="278"/>
        <v>0.515174823300086</v>
      </c>
      <c r="F8897" s="2">
        <f t="shared" si="279"/>
        <v>38182.569609043</v>
      </c>
    </row>
    <row r="8898" spans="1:6">
      <c r="A8898" s="5">
        <v>0.712269713236857</v>
      </c>
      <c r="B8898" s="5">
        <v>17826.5391329744</v>
      </c>
      <c r="C8898" s="5">
        <v>1.27199335629612</v>
      </c>
      <c r="D8898" s="5">
        <v>54780.1936358702</v>
      </c>
      <c r="E8898" s="2">
        <f t="shared" si="278"/>
        <v>0.559723643059263</v>
      </c>
      <c r="F8898" s="2">
        <f t="shared" si="279"/>
        <v>36953.6545028958</v>
      </c>
    </row>
    <row r="8899" spans="1:6">
      <c r="A8899" s="5">
        <v>0.715521075079555</v>
      </c>
      <c r="B8899" s="5">
        <v>19667.7618230203</v>
      </c>
      <c r="C8899" s="5">
        <v>1.26064707970267</v>
      </c>
      <c r="D8899" s="5">
        <v>56201.5471028417</v>
      </c>
      <c r="E8899" s="2">
        <f t="shared" si="278"/>
        <v>0.545126004623115</v>
      </c>
      <c r="F8899" s="2">
        <f t="shared" si="279"/>
        <v>36533.7852798214</v>
      </c>
    </row>
    <row r="8900" spans="1:6">
      <c r="A8900" s="5">
        <v>0.725577647014901</v>
      </c>
      <c r="B8900" s="5">
        <v>21094.1185312737</v>
      </c>
      <c r="C8900" s="5">
        <v>1.23483732783618</v>
      </c>
      <c r="D8900" s="5">
        <v>59415.072682712</v>
      </c>
      <c r="E8900" s="2">
        <f t="shared" ref="E8900:E8963" si="280">C8900-A8900</f>
        <v>0.509259680821279</v>
      </c>
      <c r="F8900" s="2">
        <f t="shared" ref="F8900:F8963" si="281">D8900-B8900</f>
        <v>38320.9541514383</v>
      </c>
    </row>
    <row r="8901" spans="1:6">
      <c r="A8901" s="5">
        <v>0.687794094228947</v>
      </c>
      <c r="B8901" s="5">
        <v>22519.8506776801</v>
      </c>
      <c r="C8901" s="5">
        <v>1.2268075035936</v>
      </c>
      <c r="D8901" s="5">
        <v>62760.5146963956</v>
      </c>
      <c r="E8901" s="2">
        <f t="shared" si="280"/>
        <v>0.539013409364653</v>
      </c>
      <c r="F8901" s="2">
        <f t="shared" si="281"/>
        <v>40240.6640187155</v>
      </c>
    </row>
    <row r="8902" spans="1:6">
      <c r="A8902" s="5">
        <v>0.737226028252233</v>
      </c>
      <c r="B8902" s="5">
        <v>20194.8233977934</v>
      </c>
      <c r="C8902" s="5">
        <v>1.29692714168821</v>
      </c>
      <c r="D8902" s="5">
        <v>59998.6622227972</v>
      </c>
      <c r="E8902" s="2">
        <f t="shared" si="280"/>
        <v>0.559701113435977</v>
      </c>
      <c r="F8902" s="2">
        <f t="shared" si="281"/>
        <v>39803.8388250038</v>
      </c>
    </row>
    <row r="8903" spans="1:6">
      <c r="A8903" s="5">
        <v>0.735784669343226</v>
      </c>
      <c r="B8903" s="5">
        <v>21418.7773346001</v>
      </c>
      <c r="C8903" s="5">
        <v>1.25008072701912</v>
      </c>
      <c r="D8903" s="5">
        <v>59658.7300224208</v>
      </c>
      <c r="E8903" s="2">
        <f t="shared" si="280"/>
        <v>0.514296057675894</v>
      </c>
      <c r="F8903" s="2">
        <f t="shared" si="281"/>
        <v>38239.9526878207</v>
      </c>
    </row>
    <row r="8904" spans="1:6">
      <c r="A8904" s="5">
        <v>0.72144894765644</v>
      </c>
      <c r="B8904" s="5">
        <v>19757.3309162195</v>
      </c>
      <c r="C8904" s="5">
        <v>1.25283800159622</v>
      </c>
      <c r="D8904" s="5">
        <v>58222.0646388813</v>
      </c>
      <c r="E8904" s="2">
        <f t="shared" si="280"/>
        <v>0.53138905393978</v>
      </c>
      <c r="F8904" s="2">
        <f t="shared" si="281"/>
        <v>38464.7337226618</v>
      </c>
    </row>
    <row r="8905" spans="1:6">
      <c r="A8905" s="5">
        <v>0.646812147213614</v>
      </c>
      <c r="B8905" s="5">
        <v>16484.8754530371</v>
      </c>
      <c r="C8905" s="5">
        <v>1.12028270400959</v>
      </c>
      <c r="D8905" s="5">
        <v>53387.8693527089</v>
      </c>
      <c r="E8905" s="2">
        <f t="shared" si="280"/>
        <v>0.473470556795976</v>
      </c>
      <c r="F8905" s="2">
        <f t="shared" si="281"/>
        <v>36902.9938996718</v>
      </c>
    </row>
    <row r="8906" spans="1:6">
      <c r="A8906" s="5">
        <v>0.737119843141017</v>
      </c>
      <c r="B8906" s="5">
        <v>19263.1410121296</v>
      </c>
      <c r="C8906" s="5">
        <v>1.27522578691353</v>
      </c>
      <c r="D8906" s="5">
        <v>56415.6386874061</v>
      </c>
      <c r="E8906" s="2">
        <f t="shared" si="280"/>
        <v>0.538105943772513</v>
      </c>
      <c r="F8906" s="2">
        <f t="shared" si="281"/>
        <v>37152.4976752765</v>
      </c>
    </row>
    <row r="8907" spans="1:6">
      <c r="A8907" s="5">
        <v>0.708102857854763</v>
      </c>
      <c r="B8907" s="5">
        <v>20814.9765905169</v>
      </c>
      <c r="C8907" s="5">
        <v>1.24876470648383</v>
      </c>
      <c r="D8907" s="5">
        <v>56310.3032326709</v>
      </c>
      <c r="E8907" s="2">
        <f t="shared" si="280"/>
        <v>0.540661848629067</v>
      </c>
      <c r="F8907" s="2">
        <f t="shared" si="281"/>
        <v>35495.326642154</v>
      </c>
    </row>
    <row r="8908" spans="1:6">
      <c r="A8908" s="5">
        <v>0.687756504796811</v>
      </c>
      <c r="B8908" s="5">
        <v>20863.9259538898</v>
      </c>
      <c r="C8908" s="5">
        <v>1.18687803657721</v>
      </c>
      <c r="D8908" s="5">
        <v>57202.7373933611</v>
      </c>
      <c r="E8908" s="2">
        <f t="shared" si="280"/>
        <v>0.499121531780399</v>
      </c>
      <c r="F8908" s="2">
        <f t="shared" si="281"/>
        <v>36338.8114394713</v>
      </c>
    </row>
    <row r="8909" spans="1:6">
      <c r="A8909" s="5">
        <v>0.678595782070014</v>
      </c>
      <c r="B8909" s="5">
        <v>20128.6683656514</v>
      </c>
      <c r="C8909" s="5">
        <v>1.15387979908783</v>
      </c>
      <c r="D8909" s="5">
        <v>56260.2330856938</v>
      </c>
      <c r="E8909" s="2">
        <f t="shared" si="280"/>
        <v>0.475284017017816</v>
      </c>
      <c r="F8909" s="2">
        <f t="shared" si="281"/>
        <v>36131.5647200424</v>
      </c>
    </row>
    <row r="8910" spans="1:6">
      <c r="A8910" s="5">
        <v>0.695633033648321</v>
      </c>
      <c r="B8910" s="5">
        <v>17820.2296839591</v>
      </c>
      <c r="C8910" s="5">
        <v>1.19745607703838</v>
      </c>
      <c r="D8910" s="5">
        <v>54511.2713074821</v>
      </c>
      <c r="E8910" s="2">
        <f t="shared" si="280"/>
        <v>0.501823043390059</v>
      </c>
      <c r="F8910" s="2">
        <f t="shared" si="281"/>
        <v>36691.041623523</v>
      </c>
    </row>
    <row r="8911" spans="1:6">
      <c r="A8911" s="5">
        <v>0.698143514500776</v>
      </c>
      <c r="B8911" s="5">
        <v>21456.0740302987</v>
      </c>
      <c r="C8911" s="5">
        <v>1.23751886604099</v>
      </c>
      <c r="D8911" s="5">
        <v>59372.9508930005</v>
      </c>
      <c r="E8911" s="2">
        <f t="shared" si="280"/>
        <v>0.539375351540214</v>
      </c>
      <c r="F8911" s="2">
        <f t="shared" si="281"/>
        <v>37916.8768627018</v>
      </c>
    </row>
    <row r="8912" spans="1:6">
      <c r="A8912" s="5">
        <v>0.675560989032801</v>
      </c>
      <c r="B8912" s="5">
        <v>19247.0634666742</v>
      </c>
      <c r="C8912" s="5">
        <v>1.17420441121105</v>
      </c>
      <c r="D8912" s="5">
        <v>56106.0929471057</v>
      </c>
      <c r="E8912" s="2">
        <f t="shared" si="280"/>
        <v>0.498643422178249</v>
      </c>
      <c r="F8912" s="2">
        <f t="shared" si="281"/>
        <v>36859.0294804315</v>
      </c>
    </row>
    <row r="8913" spans="1:6">
      <c r="A8913" s="5">
        <v>0.699417272738333</v>
      </c>
      <c r="B8913" s="5">
        <v>19202.487323836</v>
      </c>
      <c r="C8913" s="5">
        <v>1.21390448579158</v>
      </c>
      <c r="D8913" s="5">
        <v>57594.737375158</v>
      </c>
      <c r="E8913" s="2">
        <f t="shared" si="280"/>
        <v>0.514487213053247</v>
      </c>
      <c r="F8913" s="2">
        <f t="shared" si="281"/>
        <v>38392.250051322</v>
      </c>
    </row>
    <row r="8914" spans="1:6">
      <c r="A8914" s="5">
        <v>0.703842150536299</v>
      </c>
      <c r="B8914" s="5">
        <v>20277.268091234</v>
      </c>
      <c r="C8914" s="5">
        <v>1.20812153990788</v>
      </c>
      <c r="D8914" s="5">
        <v>55658.0192762727</v>
      </c>
      <c r="E8914" s="2">
        <f t="shared" si="280"/>
        <v>0.504279389371581</v>
      </c>
      <c r="F8914" s="2">
        <f t="shared" si="281"/>
        <v>35380.7511850387</v>
      </c>
    </row>
    <row r="8915" spans="1:6">
      <c r="A8915" s="5">
        <v>0.665134764570256</v>
      </c>
      <c r="B8915" s="5">
        <v>20771.9030024042</v>
      </c>
      <c r="C8915" s="5">
        <v>1.14663087448552</v>
      </c>
      <c r="D8915" s="5">
        <v>57041.6680421136</v>
      </c>
      <c r="E8915" s="2">
        <f t="shared" si="280"/>
        <v>0.481496109915264</v>
      </c>
      <c r="F8915" s="2">
        <f t="shared" si="281"/>
        <v>36269.7650397094</v>
      </c>
    </row>
    <row r="8916" spans="1:6">
      <c r="A8916" s="5">
        <v>0.735334286413346</v>
      </c>
      <c r="B8916" s="5">
        <v>17832.1717826539</v>
      </c>
      <c r="C8916" s="5">
        <v>1.27685873685124</v>
      </c>
      <c r="D8916" s="5">
        <v>53198.911150252</v>
      </c>
      <c r="E8916" s="2">
        <f t="shared" si="280"/>
        <v>0.541524450437894</v>
      </c>
      <c r="F8916" s="2">
        <f t="shared" si="281"/>
        <v>35366.7393675981</v>
      </c>
    </row>
    <row r="8917" spans="1:6">
      <c r="A8917" s="5">
        <v>0.665989667870773</v>
      </c>
      <c r="B8917" s="5">
        <v>13238.0905964082</v>
      </c>
      <c r="C8917" s="5">
        <v>1.16267164540479</v>
      </c>
      <c r="D8917" s="5">
        <v>49164.3771203961</v>
      </c>
      <c r="E8917" s="2">
        <f t="shared" si="280"/>
        <v>0.496681977534017</v>
      </c>
      <c r="F8917" s="2">
        <f t="shared" si="281"/>
        <v>35926.2865239879</v>
      </c>
    </row>
    <row r="8918" spans="1:6">
      <c r="A8918" s="5">
        <v>0.714004310787222</v>
      </c>
      <c r="B8918" s="5">
        <v>21236.1126152882</v>
      </c>
      <c r="C8918" s="5">
        <v>1.25484485497261</v>
      </c>
      <c r="D8918" s="5">
        <v>58683.9787875004</v>
      </c>
      <c r="E8918" s="2">
        <f t="shared" si="280"/>
        <v>0.540840544185388</v>
      </c>
      <c r="F8918" s="2">
        <f t="shared" si="281"/>
        <v>37447.8661722122</v>
      </c>
    </row>
    <row r="8919" spans="1:6">
      <c r="A8919" s="5">
        <v>0.694031807027872</v>
      </c>
      <c r="B8919" s="5">
        <v>16410.3371150401</v>
      </c>
      <c r="C8919" s="5">
        <v>1.17002141721327</v>
      </c>
      <c r="D8919" s="5">
        <v>53193.1296885999</v>
      </c>
      <c r="E8919" s="2">
        <f t="shared" si="280"/>
        <v>0.475989610185398</v>
      </c>
      <c r="F8919" s="2">
        <f t="shared" si="281"/>
        <v>36782.7925735598</v>
      </c>
    </row>
    <row r="8920" spans="1:6">
      <c r="A8920" s="5">
        <v>0.729784704500832</v>
      </c>
      <c r="B8920" s="5">
        <v>22112.5459869756</v>
      </c>
      <c r="C8920" s="5">
        <v>1.27244037459893</v>
      </c>
      <c r="D8920" s="5">
        <v>61216.1916473443</v>
      </c>
      <c r="E8920" s="2">
        <f t="shared" si="280"/>
        <v>0.542655670098098</v>
      </c>
      <c r="F8920" s="2">
        <f t="shared" si="281"/>
        <v>39103.6456603687</v>
      </c>
    </row>
    <row r="8921" spans="1:6">
      <c r="A8921" s="5">
        <v>0.704041183772039</v>
      </c>
      <c r="B8921" s="5">
        <v>24098.7208399974</v>
      </c>
      <c r="C8921" s="5">
        <v>1.1780766687459</v>
      </c>
      <c r="D8921" s="5">
        <v>61170.8371282892</v>
      </c>
      <c r="E8921" s="2">
        <f t="shared" si="280"/>
        <v>0.474035484973861</v>
      </c>
      <c r="F8921" s="2">
        <f t="shared" si="281"/>
        <v>37072.1162882918</v>
      </c>
    </row>
    <row r="8922" spans="1:6">
      <c r="A8922" s="5">
        <v>0.698759470442769</v>
      </c>
      <c r="B8922" s="5">
        <v>21214.9682012087</v>
      </c>
      <c r="C8922" s="5">
        <v>1.21482623177784</v>
      </c>
      <c r="D8922" s="5">
        <v>58247.0490696482</v>
      </c>
      <c r="E8922" s="2">
        <f t="shared" si="280"/>
        <v>0.516066761335071</v>
      </c>
      <c r="F8922" s="2">
        <f t="shared" si="281"/>
        <v>37032.0808684395</v>
      </c>
    </row>
    <row r="8923" spans="1:6">
      <c r="A8923" s="5">
        <v>0.687756642145825</v>
      </c>
      <c r="B8923" s="5">
        <v>23050.9231094159</v>
      </c>
      <c r="C8923" s="5">
        <v>1.14286767145372</v>
      </c>
      <c r="D8923" s="5">
        <v>58849.3955717334</v>
      </c>
      <c r="E8923" s="2">
        <f t="shared" si="280"/>
        <v>0.455111029307895</v>
      </c>
      <c r="F8923" s="2">
        <f t="shared" si="281"/>
        <v>35798.4724623175</v>
      </c>
    </row>
    <row r="8924" spans="1:6">
      <c r="A8924" s="5">
        <v>0.678905957721938</v>
      </c>
      <c r="B8924" s="5">
        <v>17134.863104099</v>
      </c>
      <c r="C8924" s="5">
        <v>1.17712029468472</v>
      </c>
      <c r="D8924" s="5">
        <v>52631.2746826878</v>
      </c>
      <c r="E8924" s="2">
        <f t="shared" si="280"/>
        <v>0.498214336962782</v>
      </c>
      <c r="F8924" s="2">
        <f t="shared" si="281"/>
        <v>35496.4115785888</v>
      </c>
    </row>
    <row r="8925" spans="1:6">
      <c r="A8925" s="5">
        <v>0.671035032217324</v>
      </c>
      <c r="B8925" s="5">
        <v>21119.1974366374</v>
      </c>
      <c r="C8925" s="5">
        <v>1.1954746667704</v>
      </c>
      <c r="D8925" s="5">
        <v>58820.7639307189</v>
      </c>
      <c r="E8925" s="2">
        <f t="shared" si="280"/>
        <v>0.524439634553076</v>
      </c>
      <c r="F8925" s="2">
        <f t="shared" si="281"/>
        <v>37701.5664940815</v>
      </c>
    </row>
    <row r="8926" spans="1:6">
      <c r="A8926" s="5">
        <v>0.687880807181674</v>
      </c>
      <c r="B8926" s="5">
        <v>18517.1879921177</v>
      </c>
      <c r="C8926" s="5">
        <v>1.17885473291995</v>
      </c>
      <c r="D8926" s="5">
        <v>57390.9811962268</v>
      </c>
      <c r="E8926" s="2">
        <f t="shared" si="280"/>
        <v>0.490973925738276</v>
      </c>
      <c r="F8926" s="2">
        <f t="shared" si="281"/>
        <v>38873.7932041091</v>
      </c>
    </row>
    <row r="8927" spans="1:6">
      <c r="A8927" s="5">
        <v>0.72217194610619</v>
      </c>
      <c r="B8927" s="5">
        <v>20179.7118914083</v>
      </c>
      <c r="C8927" s="5">
        <v>1.22005536242303</v>
      </c>
      <c r="D8927" s="5">
        <v>55155.571976368</v>
      </c>
      <c r="E8927" s="2">
        <f t="shared" si="280"/>
        <v>0.49788341631684</v>
      </c>
      <c r="F8927" s="2">
        <f t="shared" si="281"/>
        <v>34975.8600849597</v>
      </c>
    </row>
    <row r="8928" spans="1:6">
      <c r="A8928" s="5">
        <v>0.69443425244116</v>
      </c>
      <c r="B8928" s="5">
        <v>18936.2892043447</v>
      </c>
      <c r="C8928" s="5">
        <v>1.1802164106761</v>
      </c>
      <c r="D8928" s="5">
        <v>56798.7707366816</v>
      </c>
      <c r="E8928" s="2">
        <f t="shared" si="280"/>
        <v>0.48578215823494</v>
      </c>
      <c r="F8928" s="2">
        <f t="shared" si="281"/>
        <v>37862.4815323369</v>
      </c>
    </row>
    <row r="8929" spans="1:6">
      <c r="A8929" s="5">
        <v>0.703785256354766</v>
      </c>
      <c r="B8929" s="5">
        <v>19685.4884483527</v>
      </c>
      <c r="C8929" s="5">
        <v>1.23913329967886</v>
      </c>
      <c r="D8929" s="5">
        <v>55707.9429416023</v>
      </c>
      <c r="E8929" s="2">
        <f t="shared" si="280"/>
        <v>0.535348043324094</v>
      </c>
      <c r="F8929" s="2">
        <f t="shared" si="281"/>
        <v>36022.4544932496</v>
      </c>
    </row>
    <row r="8930" spans="1:6">
      <c r="A8930" s="5">
        <v>0.734187781685816</v>
      </c>
      <c r="B8930" s="5">
        <v>22960.166049597</v>
      </c>
      <c r="C8930" s="5">
        <v>1.2541873568357</v>
      </c>
      <c r="D8930" s="5">
        <v>59025.4215680494</v>
      </c>
      <c r="E8930" s="2">
        <f t="shared" si="280"/>
        <v>0.519999575149884</v>
      </c>
      <c r="F8930" s="2">
        <f t="shared" si="281"/>
        <v>36065.2555184524</v>
      </c>
    </row>
    <row r="8931" spans="1:6">
      <c r="A8931" s="5">
        <v>0.726852556783577</v>
      </c>
      <c r="B8931" s="5">
        <v>18822.4230799442</v>
      </c>
      <c r="C8931" s="5">
        <v>1.25760766130352</v>
      </c>
      <c r="D8931" s="5">
        <v>56259.1979915197</v>
      </c>
      <c r="E8931" s="2">
        <f t="shared" si="280"/>
        <v>0.530755104519943</v>
      </c>
      <c r="F8931" s="2">
        <f t="shared" si="281"/>
        <v>37436.7749115755</v>
      </c>
    </row>
    <row r="8932" spans="1:6">
      <c r="A8932" s="5">
        <v>0.701417752211375</v>
      </c>
      <c r="B8932" s="5">
        <v>21641.1076500886</v>
      </c>
      <c r="C8932" s="5">
        <v>1.2320111097008</v>
      </c>
      <c r="D8932" s="5">
        <v>60967.6355997307</v>
      </c>
      <c r="E8932" s="2">
        <f t="shared" si="280"/>
        <v>0.530593357489425</v>
      </c>
      <c r="F8932" s="2">
        <f t="shared" si="281"/>
        <v>39326.5279496421</v>
      </c>
    </row>
    <row r="8933" spans="1:6">
      <c r="A8933" s="5">
        <v>0.659317491072999</v>
      </c>
      <c r="B8933" s="5">
        <v>17059.3322409922</v>
      </c>
      <c r="C8933" s="5">
        <v>1.12100684164894</v>
      </c>
      <c r="D8933" s="5">
        <v>52101.0846129044</v>
      </c>
      <c r="E8933" s="2">
        <f t="shared" si="280"/>
        <v>0.461689350575941</v>
      </c>
      <c r="F8933" s="2">
        <f t="shared" si="281"/>
        <v>35041.7523719122</v>
      </c>
    </row>
    <row r="8934" spans="1:6">
      <c r="A8934" s="5">
        <v>0.658032039271658</v>
      </c>
      <c r="B8934" s="5">
        <v>21102.4478967391</v>
      </c>
      <c r="C8934" s="5">
        <v>1.11512192518324</v>
      </c>
      <c r="D8934" s="5">
        <v>56677.5040360039</v>
      </c>
      <c r="E8934" s="2">
        <f t="shared" si="280"/>
        <v>0.457089885911582</v>
      </c>
      <c r="F8934" s="2">
        <f t="shared" si="281"/>
        <v>35575.0561392648</v>
      </c>
    </row>
    <row r="8935" spans="1:6">
      <c r="A8935" s="5">
        <v>0.713017039480561</v>
      </c>
      <c r="B8935" s="5">
        <v>20328.9731305747</v>
      </c>
      <c r="C8935" s="5">
        <v>1.25387713729359</v>
      </c>
      <c r="D8935" s="5">
        <v>58415.3845694208</v>
      </c>
      <c r="E8935" s="2">
        <f t="shared" si="280"/>
        <v>0.540860097813029</v>
      </c>
      <c r="F8935" s="2">
        <f t="shared" si="281"/>
        <v>38086.4114388461</v>
      </c>
    </row>
    <row r="8936" spans="1:6">
      <c r="A8936" s="5">
        <v>0.715873714468654</v>
      </c>
      <c r="B8936" s="5">
        <v>15314.7668340342</v>
      </c>
      <c r="C8936" s="5">
        <v>1.24649241816154</v>
      </c>
      <c r="D8936" s="5">
        <v>50322.3026357921</v>
      </c>
      <c r="E8936" s="2">
        <f t="shared" si="280"/>
        <v>0.530618703692886</v>
      </c>
      <c r="F8936" s="2">
        <f t="shared" si="281"/>
        <v>35007.5358017579</v>
      </c>
    </row>
    <row r="8937" spans="1:6">
      <c r="A8937" s="5">
        <v>0.708873621964566</v>
      </c>
      <c r="B8937" s="5">
        <v>17360.6334070862</v>
      </c>
      <c r="C8937" s="5">
        <v>1.24698524521666</v>
      </c>
      <c r="D8937" s="5">
        <v>54166.6827155318</v>
      </c>
      <c r="E8937" s="2">
        <f t="shared" si="280"/>
        <v>0.538111623252094</v>
      </c>
      <c r="F8937" s="2">
        <f t="shared" si="281"/>
        <v>36806.0493084456</v>
      </c>
    </row>
    <row r="8938" spans="1:6">
      <c r="A8938" s="5">
        <v>0.707638942348363</v>
      </c>
      <c r="B8938" s="5">
        <v>22276.3516776791</v>
      </c>
      <c r="C8938" s="5">
        <v>1.23758536529343</v>
      </c>
      <c r="D8938" s="5">
        <v>59689.7127892019</v>
      </c>
      <c r="E8938" s="2">
        <f t="shared" si="280"/>
        <v>0.529946422945067</v>
      </c>
      <c r="F8938" s="2">
        <f t="shared" si="281"/>
        <v>37413.3611115228</v>
      </c>
    </row>
    <row r="8939" spans="1:6">
      <c r="A8939" s="5">
        <v>0.703732640734183</v>
      </c>
      <c r="B8939" s="5">
        <v>18546.7408546263</v>
      </c>
      <c r="C8939" s="5">
        <v>1.2207135390196</v>
      </c>
      <c r="D8939" s="5">
        <v>54713.2409524566</v>
      </c>
      <c r="E8939" s="2">
        <f t="shared" si="280"/>
        <v>0.516980898285417</v>
      </c>
      <c r="F8939" s="2">
        <f t="shared" si="281"/>
        <v>36166.5000978303</v>
      </c>
    </row>
    <row r="8940" spans="1:6">
      <c r="A8940" s="5">
        <v>0.701768897945519</v>
      </c>
      <c r="B8940" s="5">
        <v>16185.2098145238</v>
      </c>
      <c r="C8940" s="5">
        <v>1.2330187527883</v>
      </c>
      <c r="D8940" s="5">
        <v>52105.0196943166</v>
      </c>
      <c r="E8940" s="2">
        <f t="shared" si="280"/>
        <v>0.531249854842781</v>
      </c>
      <c r="F8940" s="2">
        <f t="shared" si="281"/>
        <v>35919.8098797928</v>
      </c>
    </row>
    <row r="8941" spans="1:6">
      <c r="A8941" s="5">
        <v>0.720802481736676</v>
      </c>
      <c r="B8941" s="5">
        <v>19382.0029280312</v>
      </c>
      <c r="C8941" s="5">
        <v>1.21538666007733</v>
      </c>
      <c r="D8941" s="5">
        <v>55102.0695377346</v>
      </c>
      <c r="E8941" s="2">
        <f t="shared" si="280"/>
        <v>0.494584178340654</v>
      </c>
      <c r="F8941" s="2">
        <f t="shared" si="281"/>
        <v>35720.0666097034</v>
      </c>
    </row>
    <row r="8942" spans="1:6">
      <c r="A8942" s="5">
        <v>0.668002841650295</v>
      </c>
      <c r="B8942" s="5">
        <v>16313.1466006813</v>
      </c>
      <c r="C8942" s="5">
        <v>1.1880462844356</v>
      </c>
      <c r="D8942" s="5">
        <v>51599.6691458413</v>
      </c>
      <c r="E8942" s="2">
        <f t="shared" si="280"/>
        <v>0.520043442785305</v>
      </c>
      <c r="F8942" s="2">
        <f t="shared" si="281"/>
        <v>35286.52254516</v>
      </c>
    </row>
    <row r="8943" spans="1:6">
      <c r="A8943" s="5">
        <v>0.71201018057133</v>
      </c>
      <c r="B8943" s="5">
        <v>15462.4165945222</v>
      </c>
      <c r="C8943" s="5">
        <v>1.25552243882094</v>
      </c>
      <c r="D8943" s="5">
        <v>50813.3505859907</v>
      </c>
      <c r="E8943" s="2">
        <f t="shared" si="280"/>
        <v>0.54351225824961</v>
      </c>
      <c r="F8943" s="2">
        <f t="shared" si="281"/>
        <v>35350.9339914685</v>
      </c>
    </row>
    <row r="8944" spans="1:6">
      <c r="A8944" s="5">
        <v>0.714202124924281</v>
      </c>
      <c r="B8944" s="5">
        <v>19788.3259432891</v>
      </c>
      <c r="C8944" s="5">
        <v>1.23810483776202</v>
      </c>
      <c r="D8944" s="5">
        <v>54967.4694062424</v>
      </c>
      <c r="E8944" s="2">
        <f t="shared" si="280"/>
        <v>0.523902712837739</v>
      </c>
      <c r="F8944" s="2">
        <f t="shared" si="281"/>
        <v>35179.1434629533</v>
      </c>
    </row>
    <row r="8945" spans="1:6">
      <c r="A8945" s="5">
        <v>0.696576935608079</v>
      </c>
      <c r="B8945" s="5">
        <v>27067.8180774872</v>
      </c>
      <c r="C8945" s="5">
        <v>1.23913789390684</v>
      </c>
      <c r="D8945" s="5">
        <v>67704.2291885155</v>
      </c>
      <c r="E8945" s="2">
        <f t="shared" si="280"/>
        <v>0.542560958298761</v>
      </c>
      <c r="F8945" s="2">
        <f t="shared" si="281"/>
        <v>40636.4111110283</v>
      </c>
    </row>
    <row r="8946" spans="1:6">
      <c r="A8946" s="5">
        <v>0.755487345734992</v>
      </c>
      <c r="B8946" s="5">
        <v>26416.9587427444</v>
      </c>
      <c r="C8946" s="5">
        <v>1.31916799112626</v>
      </c>
      <c r="D8946" s="5">
        <v>67367.0210340912</v>
      </c>
      <c r="E8946" s="2">
        <f t="shared" si="280"/>
        <v>0.563680645391268</v>
      </c>
      <c r="F8946" s="2">
        <f t="shared" si="281"/>
        <v>40950.0622913468</v>
      </c>
    </row>
    <row r="8947" spans="1:6">
      <c r="A8947" s="5">
        <v>0.697911703015462</v>
      </c>
      <c r="B8947" s="5">
        <v>21177.4465664531</v>
      </c>
      <c r="C8947" s="5">
        <v>1.1750206871031</v>
      </c>
      <c r="D8947" s="5">
        <v>57097.8027942344</v>
      </c>
      <c r="E8947" s="2">
        <f t="shared" si="280"/>
        <v>0.477108984087638</v>
      </c>
      <c r="F8947" s="2">
        <f t="shared" si="281"/>
        <v>35920.3562277813</v>
      </c>
    </row>
    <row r="8948" spans="1:6">
      <c r="A8948" s="5">
        <v>0.678825911899405</v>
      </c>
      <c r="B8948" s="5">
        <v>27183.0132299139</v>
      </c>
      <c r="C8948" s="5">
        <v>1.1640486394732</v>
      </c>
      <c r="D8948" s="5">
        <v>68425.1924731688</v>
      </c>
      <c r="E8948" s="2">
        <f t="shared" si="280"/>
        <v>0.485222727573795</v>
      </c>
      <c r="F8948" s="2">
        <f t="shared" si="281"/>
        <v>41242.1792432549</v>
      </c>
    </row>
    <row r="8949" spans="1:6">
      <c r="A8949" s="5">
        <v>0.657676022421992</v>
      </c>
      <c r="B8949" s="5">
        <v>20087.4035611076</v>
      </c>
      <c r="C8949" s="5">
        <v>1.14226361209476</v>
      </c>
      <c r="D8949" s="5">
        <v>58238.4908383503</v>
      </c>
      <c r="E8949" s="2">
        <f t="shared" si="280"/>
        <v>0.484587589672768</v>
      </c>
      <c r="F8949" s="2">
        <f t="shared" si="281"/>
        <v>38151.0872772427</v>
      </c>
    </row>
    <row r="8950" spans="1:6">
      <c r="A8950" s="5">
        <v>0.70520542447332</v>
      </c>
      <c r="B8950" s="5">
        <v>19314.9682753164</v>
      </c>
      <c r="C8950" s="5">
        <v>1.20684368673797</v>
      </c>
      <c r="D8950" s="5">
        <v>56798.4111564465</v>
      </c>
      <c r="E8950" s="2">
        <f t="shared" si="280"/>
        <v>0.50163826226465</v>
      </c>
      <c r="F8950" s="2">
        <f t="shared" si="281"/>
        <v>37483.4428811301</v>
      </c>
    </row>
    <row r="8951" spans="1:6">
      <c r="A8951" s="5">
        <v>0.706998625315739</v>
      </c>
      <c r="B8951" s="5">
        <v>17759.6091194778</v>
      </c>
      <c r="C8951" s="5">
        <v>1.24368933997792</v>
      </c>
      <c r="D8951" s="5">
        <v>55123.3897066806</v>
      </c>
      <c r="E8951" s="2">
        <f t="shared" si="280"/>
        <v>0.536690714662181</v>
      </c>
      <c r="F8951" s="2">
        <f t="shared" si="281"/>
        <v>37363.7805872028</v>
      </c>
    </row>
    <row r="8952" spans="1:6">
      <c r="A8952" s="5">
        <v>0.764793888252192</v>
      </c>
      <c r="B8952" s="5">
        <v>18101.0644808622</v>
      </c>
      <c r="C8952" s="5">
        <v>1.30347680965004</v>
      </c>
      <c r="D8952" s="5">
        <v>54577.8329206671</v>
      </c>
      <c r="E8952" s="2">
        <f t="shared" si="280"/>
        <v>0.538682921397848</v>
      </c>
      <c r="F8952" s="2">
        <f t="shared" si="281"/>
        <v>36476.7684398049</v>
      </c>
    </row>
    <row r="8953" spans="1:6">
      <c r="A8953" s="5">
        <v>0.711692191440436</v>
      </c>
      <c r="B8953" s="5">
        <v>17428.2789536558</v>
      </c>
      <c r="C8953" s="5">
        <v>1.25111559811872</v>
      </c>
      <c r="D8953" s="5">
        <v>55051.0429442306</v>
      </c>
      <c r="E8953" s="2">
        <f t="shared" si="280"/>
        <v>0.539423406678284</v>
      </c>
      <c r="F8953" s="2">
        <f t="shared" si="281"/>
        <v>37622.7639905748</v>
      </c>
    </row>
    <row r="8954" spans="1:6">
      <c r="A8954" s="5">
        <v>0.708870890146877</v>
      </c>
      <c r="B8954" s="5">
        <v>20807.8883471439</v>
      </c>
      <c r="C8954" s="5">
        <v>1.25215387697074</v>
      </c>
      <c r="D8954" s="5">
        <v>59309.8718766601</v>
      </c>
      <c r="E8954" s="2">
        <f t="shared" si="280"/>
        <v>0.543282986823863</v>
      </c>
      <c r="F8954" s="2">
        <f t="shared" si="281"/>
        <v>38501.9835295162</v>
      </c>
    </row>
    <row r="8955" spans="1:6">
      <c r="A8955" s="5">
        <v>0.732763574610065</v>
      </c>
      <c r="B8955" s="5">
        <v>15617.4994736487</v>
      </c>
      <c r="C8955" s="5">
        <v>1.26721464240292</v>
      </c>
      <c r="D8955" s="5">
        <v>52326.373557599</v>
      </c>
      <c r="E8955" s="2">
        <f t="shared" si="280"/>
        <v>0.534451067792855</v>
      </c>
      <c r="F8955" s="2">
        <f t="shared" si="281"/>
        <v>36708.8740839503</v>
      </c>
    </row>
    <row r="8956" spans="1:6">
      <c r="A8956" s="5">
        <v>0.747874269913542</v>
      </c>
      <c r="B8956" s="5">
        <v>17738.1620778441</v>
      </c>
      <c r="C8956" s="5">
        <v>1.29404965843727</v>
      </c>
      <c r="D8956" s="5">
        <v>54864.2475707105</v>
      </c>
      <c r="E8956" s="2">
        <f t="shared" si="280"/>
        <v>0.546175388523728</v>
      </c>
      <c r="F8956" s="2">
        <f t="shared" si="281"/>
        <v>37126.0854928664</v>
      </c>
    </row>
    <row r="8957" spans="1:6">
      <c r="A8957" s="5">
        <v>0.702475898829071</v>
      </c>
      <c r="B8957" s="5">
        <v>20406.290924038</v>
      </c>
      <c r="C8957" s="5">
        <v>1.2304631258399</v>
      </c>
      <c r="D8957" s="5">
        <v>56657.7840859657</v>
      </c>
      <c r="E8957" s="2">
        <f t="shared" si="280"/>
        <v>0.527987227010829</v>
      </c>
      <c r="F8957" s="2">
        <f t="shared" si="281"/>
        <v>36251.4931619277</v>
      </c>
    </row>
    <row r="8958" spans="1:6">
      <c r="A8958" s="5">
        <v>0.69277501389193</v>
      </c>
      <c r="B8958" s="5">
        <v>14911.8684436769</v>
      </c>
      <c r="C8958" s="5">
        <v>1.17045551550216</v>
      </c>
      <c r="D8958" s="5">
        <v>51354.0304592567</v>
      </c>
      <c r="E8958" s="2">
        <f t="shared" si="280"/>
        <v>0.47768050161023</v>
      </c>
      <c r="F8958" s="2">
        <f t="shared" si="281"/>
        <v>36442.1620155798</v>
      </c>
    </row>
    <row r="8959" spans="1:6">
      <c r="A8959" s="5">
        <v>0.664234544780412</v>
      </c>
      <c r="B8959" s="5">
        <v>23753.1026600456</v>
      </c>
      <c r="C8959" s="5">
        <v>1.12566708348626</v>
      </c>
      <c r="D8959" s="5">
        <v>61633.1469141344</v>
      </c>
      <c r="E8959" s="2">
        <f t="shared" si="280"/>
        <v>0.461432538705848</v>
      </c>
      <c r="F8959" s="2">
        <f t="shared" si="281"/>
        <v>37880.0442540888</v>
      </c>
    </row>
    <row r="8960" spans="1:6">
      <c r="A8960" s="5">
        <v>0.663446728973246</v>
      </c>
      <c r="B8960" s="5">
        <v>19749.8314148053</v>
      </c>
      <c r="C8960" s="5">
        <v>1.12490573271229</v>
      </c>
      <c r="D8960" s="5">
        <v>56605.9715793571</v>
      </c>
      <c r="E8960" s="2">
        <f t="shared" si="280"/>
        <v>0.461459003739044</v>
      </c>
      <c r="F8960" s="2">
        <f t="shared" si="281"/>
        <v>36856.1401645518</v>
      </c>
    </row>
    <row r="8961" spans="1:6">
      <c r="A8961" s="5">
        <v>0.712381281429334</v>
      </c>
      <c r="B8961" s="5">
        <v>19133.1758369895</v>
      </c>
      <c r="C8961" s="5">
        <v>1.22582944668607</v>
      </c>
      <c r="D8961" s="5">
        <v>56349.8056314144</v>
      </c>
      <c r="E8961" s="2">
        <f t="shared" si="280"/>
        <v>0.513448165256736</v>
      </c>
      <c r="F8961" s="2">
        <f t="shared" si="281"/>
        <v>37216.6297944249</v>
      </c>
    </row>
    <row r="8962" spans="1:6">
      <c r="A8962" s="5">
        <v>0.716889030331183</v>
      </c>
      <c r="B8962" s="5">
        <v>16853.2062947986</v>
      </c>
      <c r="C8962" s="5">
        <v>1.26894894312422</v>
      </c>
      <c r="D8962" s="5">
        <v>54337.0298962145</v>
      </c>
      <c r="E8962" s="2">
        <f t="shared" si="280"/>
        <v>0.552059912793037</v>
      </c>
      <c r="F8962" s="2">
        <f t="shared" si="281"/>
        <v>37483.8236014159</v>
      </c>
    </row>
    <row r="8963" spans="1:6">
      <c r="A8963" s="5">
        <v>0.664977804711598</v>
      </c>
      <c r="B8963" s="5">
        <v>21309.8532211602</v>
      </c>
      <c r="C8963" s="5">
        <v>1.15473664696075</v>
      </c>
      <c r="D8963" s="5">
        <v>57559.3095700082</v>
      </c>
      <c r="E8963" s="2">
        <f t="shared" si="280"/>
        <v>0.489758842249152</v>
      </c>
      <c r="F8963" s="2">
        <f t="shared" si="281"/>
        <v>36249.456348848</v>
      </c>
    </row>
    <row r="8964" spans="1:6">
      <c r="A8964" s="5">
        <v>0.723803826438234</v>
      </c>
      <c r="B8964" s="5">
        <v>14581.3506565232</v>
      </c>
      <c r="C8964" s="5">
        <v>1.25330669006815</v>
      </c>
      <c r="D8964" s="5">
        <v>49398.3158092409</v>
      </c>
      <c r="E8964" s="2">
        <f t="shared" ref="E8964:E9027" si="282">C8964-A8964</f>
        <v>0.529502863629916</v>
      </c>
      <c r="F8964" s="2">
        <f t="shared" ref="F8964:F9027" si="283">D8964-B8964</f>
        <v>34816.9651527177</v>
      </c>
    </row>
    <row r="8965" spans="1:6">
      <c r="A8965" s="5">
        <v>0.668175863526334</v>
      </c>
      <c r="B8965" s="5">
        <v>19074.0795878007</v>
      </c>
      <c r="C8965" s="5">
        <v>1.130768303289</v>
      </c>
      <c r="D8965" s="5">
        <v>56581.2898438486</v>
      </c>
      <c r="E8965" s="2">
        <f t="shared" si="282"/>
        <v>0.462592439762666</v>
      </c>
      <c r="F8965" s="2">
        <f t="shared" si="283"/>
        <v>37507.2102560479</v>
      </c>
    </row>
    <row r="8966" spans="1:6">
      <c r="A8966" s="5">
        <v>0.718055688428649</v>
      </c>
      <c r="B8966" s="5">
        <v>20606.1784962947</v>
      </c>
      <c r="C8966" s="5">
        <v>1.24462160074693</v>
      </c>
      <c r="D8966" s="5">
        <v>56494.2100414717</v>
      </c>
      <c r="E8966" s="2">
        <f t="shared" si="282"/>
        <v>0.526565912318281</v>
      </c>
      <c r="F8966" s="2">
        <f t="shared" si="283"/>
        <v>35888.031545177</v>
      </c>
    </row>
    <row r="8967" spans="1:6">
      <c r="A8967" s="5">
        <v>0.707455653094937</v>
      </c>
      <c r="B8967" s="5">
        <v>21524.5649876726</v>
      </c>
      <c r="C8967" s="5">
        <v>1.24555784124615</v>
      </c>
      <c r="D8967" s="5">
        <v>60110.6924321342</v>
      </c>
      <c r="E8967" s="2">
        <f t="shared" si="282"/>
        <v>0.538102188151213</v>
      </c>
      <c r="F8967" s="2">
        <f t="shared" si="283"/>
        <v>38586.1274444616</v>
      </c>
    </row>
    <row r="8968" spans="1:6">
      <c r="A8968" s="5">
        <v>0.688653246700487</v>
      </c>
      <c r="B8968" s="5">
        <v>21222.1802707721</v>
      </c>
      <c r="C8968" s="5">
        <v>1.16072582809558</v>
      </c>
      <c r="D8968" s="5">
        <v>56081.6162783732</v>
      </c>
      <c r="E8968" s="2">
        <f t="shared" si="282"/>
        <v>0.472072581395093</v>
      </c>
      <c r="F8968" s="2">
        <f t="shared" si="283"/>
        <v>34859.4360076011</v>
      </c>
    </row>
    <row r="8969" spans="1:6">
      <c r="A8969" s="5">
        <v>0.699474216969717</v>
      </c>
      <c r="B8969" s="5">
        <v>24005.2746646208</v>
      </c>
      <c r="C8969" s="5">
        <v>1.22934716582942</v>
      </c>
      <c r="D8969" s="5">
        <v>62991.3284703136</v>
      </c>
      <c r="E8969" s="2">
        <f t="shared" si="282"/>
        <v>0.529872948859703</v>
      </c>
      <c r="F8969" s="2">
        <f t="shared" si="283"/>
        <v>38986.0538056928</v>
      </c>
    </row>
    <row r="8970" spans="1:6">
      <c r="A8970" s="5">
        <v>0.699185914247772</v>
      </c>
      <c r="B8970" s="5">
        <v>19270.2771623535</v>
      </c>
      <c r="C8970" s="5">
        <v>1.22819422565112</v>
      </c>
      <c r="D8970" s="5">
        <v>55852.5927380757</v>
      </c>
      <c r="E8970" s="2">
        <f t="shared" si="282"/>
        <v>0.529008311403348</v>
      </c>
      <c r="F8970" s="2">
        <f t="shared" si="283"/>
        <v>36582.3155757222</v>
      </c>
    </row>
    <row r="8971" spans="1:6">
      <c r="A8971" s="5">
        <v>0.73465446962817</v>
      </c>
      <c r="B8971" s="5">
        <v>20727.453246068</v>
      </c>
      <c r="C8971" s="5">
        <v>1.3149887340262</v>
      </c>
      <c r="D8971" s="5">
        <v>58657.9945268211</v>
      </c>
      <c r="E8971" s="2">
        <f t="shared" si="282"/>
        <v>0.58033426439803</v>
      </c>
      <c r="F8971" s="2">
        <f t="shared" si="283"/>
        <v>37930.5412807531</v>
      </c>
    </row>
    <row r="8972" spans="1:6">
      <c r="A8972" s="5">
        <v>0.699909674358967</v>
      </c>
      <c r="B8972" s="5">
        <v>17995.9064524014</v>
      </c>
      <c r="C8972" s="5">
        <v>1.23069355232922</v>
      </c>
      <c r="D8972" s="5">
        <v>54880.5070024753</v>
      </c>
      <c r="E8972" s="2">
        <f t="shared" si="282"/>
        <v>0.530783877970253</v>
      </c>
      <c r="F8972" s="2">
        <f t="shared" si="283"/>
        <v>36884.6005500739</v>
      </c>
    </row>
    <row r="8973" spans="1:6">
      <c r="A8973" s="5">
        <v>0.682632150723239</v>
      </c>
      <c r="B8973" s="5">
        <v>18440.0659176736</v>
      </c>
      <c r="C8973" s="5">
        <v>1.19116235406768</v>
      </c>
      <c r="D8973" s="5">
        <v>54240.3443382931</v>
      </c>
      <c r="E8973" s="2">
        <f t="shared" si="282"/>
        <v>0.508530203344441</v>
      </c>
      <c r="F8973" s="2">
        <f t="shared" si="283"/>
        <v>35800.2784206195</v>
      </c>
    </row>
    <row r="8974" spans="1:6">
      <c r="A8974" s="5">
        <v>0.698548386221883</v>
      </c>
      <c r="B8974" s="5">
        <v>14972.745518521</v>
      </c>
      <c r="C8974" s="5">
        <v>1.19138580192921</v>
      </c>
      <c r="D8974" s="5">
        <v>52541.2047019887</v>
      </c>
      <c r="E8974" s="2">
        <f t="shared" si="282"/>
        <v>0.492837415707327</v>
      </c>
      <c r="F8974" s="2">
        <f t="shared" si="283"/>
        <v>37568.4591834677</v>
      </c>
    </row>
    <row r="8975" spans="1:6">
      <c r="A8975" s="5">
        <v>0.742533418071163</v>
      </c>
      <c r="B8975" s="5">
        <v>18317.1874513465</v>
      </c>
      <c r="C8975" s="5">
        <v>1.30933731107138</v>
      </c>
      <c r="D8975" s="5">
        <v>55812.8501113596</v>
      </c>
      <c r="E8975" s="2">
        <f t="shared" si="282"/>
        <v>0.566803893000217</v>
      </c>
      <c r="F8975" s="2">
        <f t="shared" si="283"/>
        <v>37495.6626600131</v>
      </c>
    </row>
    <row r="8976" spans="1:6">
      <c r="A8976" s="5">
        <v>0.725029786192949</v>
      </c>
      <c r="B8976" s="5">
        <v>24766.1947215731</v>
      </c>
      <c r="C8976" s="5">
        <v>1.27281361399645</v>
      </c>
      <c r="D8976" s="5">
        <v>64563.1628804323</v>
      </c>
      <c r="E8976" s="2">
        <f t="shared" si="282"/>
        <v>0.547783827803501</v>
      </c>
      <c r="F8976" s="2">
        <f t="shared" si="283"/>
        <v>39796.9681588592</v>
      </c>
    </row>
    <row r="8977" spans="1:6">
      <c r="A8977" s="5">
        <v>0.735304364680427</v>
      </c>
      <c r="B8977" s="5">
        <v>19198.7647220587</v>
      </c>
      <c r="C8977" s="5">
        <v>1.26336113212517</v>
      </c>
      <c r="D8977" s="5">
        <v>56569.3557148238</v>
      </c>
      <c r="E8977" s="2">
        <f t="shared" si="282"/>
        <v>0.528056767444743</v>
      </c>
      <c r="F8977" s="2">
        <f t="shared" si="283"/>
        <v>37370.5909927651</v>
      </c>
    </row>
    <row r="8978" spans="1:6">
      <c r="A8978" s="5">
        <v>0.710998114686244</v>
      </c>
      <c r="B8978" s="5">
        <v>22076.0320173163</v>
      </c>
      <c r="C8978" s="5">
        <v>1.22686925923205</v>
      </c>
      <c r="D8978" s="5">
        <v>59274.9067702224</v>
      </c>
      <c r="E8978" s="2">
        <f t="shared" si="282"/>
        <v>0.515871144545806</v>
      </c>
      <c r="F8978" s="2">
        <f t="shared" si="283"/>
        <v>37198.8747529061</v>
      </c>
    </row>
    <row r="8979" spans="1:6">
      <c r="A8979" s="5">
        <v>0.67210845201839</v>
      </c>
      <c r="B8979" s="5">
        <v>19084.9100202697</v>
      </c>
      <c r="C8979" s="5">
        <v>1.18036433286037</v>
      </c>
      <c r="D8979" s="5">
        <v>55344.847229495</v>
      </c>
      <c r="E8979" s="2">
        <f t="shared" si="282"/>
        <v>0.50825588084198</v>
      </c>
      <c r="F8979" s="2">
        <f t="shared" si="283"/>
        <v>36259.9372092253</v>
      </c>
    </row>
    <row r="8980" spans="1:6">
      <c r="A8980" s="5">
        <v>0.6677226174625</v>
      </c>
      <c r="B8980" s="5">
        <v>23686.5513905693</v>
      </c>
      <c r="C8980" s="5">
        <v>1.17234946437516</v>
      </c>
      <c r="D8980" s="5">
        <v>63623.7318523179</v>
      </c>
      <c r="E8980" s="2">
        <f t="shared" si="282"/>
        <v>0.50462684691266</v>
      </c>
      <c r="F8980" s="2">
        <f t="shared" si="283"/>
        <v>39937.1804617486</v>
      </c>
    </row>
    <row r="8981" spans="1:6">
      <c r="A8981" s="5">
        <v>0.706475242950877</v>
      </c>
      <c r="B8981" s="5">
        <v>22100.6755912917</v>
      </c>
      <c r="C8981" s="5">
        <v>1.21165566734755</v>
      </c>
      <c r="D8981" s="5">
        <v>60955.7579198474</v>
      </c>
      <c r="E8981" s="2">
        <f t="shared" si="282"/>
        <v>0.505180424396673</v>
      </c>
      <c r="F8981" s="2">
        <f t="shared" si="283"/>
        <v>38855.0823285557</v>
      </c>
    </row>
    <row r="8982" spans="1:6">
      <c r="A8982" s="5">
        <v>0.669426208334448</v>
      </c>
      <c r="B8982" s="5">
        <v>24069.1445615941</v>
      </c>
      <c r="C8982" s="5">
        <v>1.15851647175348</v>
      </c>
      <c r="D8982" s="5">
        <v>60592.0286518679</v>
      </c>
      <c r="E8982" s="2">
        <f t="shared" si="282"/>
        <v>0.489090263419032</v>
      </c>
      <c r="F8982" s="2">
        <f t="shared" si="283"/>
        <v>36522.8840902738</v>
      </c>
    </row>
    <row r="8983" spans="1:6">
      <c r="A8983" s="5">
        <v>0.600777390400265</v>
      </c>
      <c r="B8983" s="5">
        <v>20718.6342761216</v>
      </c>
      <c r="C8983" s="5">
        <v>1.02499490863036</v>
      </c>
      <c r="D8983" s="5">
        <v>60672.1610632475</v>
      </c>
      <c r="E8983" s="2">
        <f t="shared" si="282"/>
        <v>0.424217518230095</v>
      </c>
      <c r="F8983" s="2">
        <f t="shared" si="283"/>
        <v>39953.5267871259</v>
      </c>
    </row>
    <row r="8984" spans="1:6">
      <c r="A8984" s="5">
        <v>0.791937070043425</v>
      </c>
      <c r="B8984" s="5">
        <v>18070.935621508</v>
      </c>
      <c r="C8984" s="5">
        <v>1.35189183458143</v>
      </c>
      <c r="D8984" s="5">
        <v>56232.9518522052</v>
      </c>
      <c r="E8984" s="2">
        <f t="shared" si="282"/>
        <v>0.559954764538005</v>
      </c>
      <c r="F8984" s="2">
        <f t="shared" si="283"/>
        <v>38162.0162306972</v>
      </c>
    </row>
    <row r="8985" spans="1:6">
      <c r="A8985" s="5">
        <v>0.67730731869645</v>
      </c>
      <c r="B8985" s="5">
        <v>18451.7870469587</v>
      </c>
      <c r="C8985" s="5">
        <v>1.19155791290116</v>
      </c>
      <c r="D8985" s="5">
        <v>54046.6211219373</v>
      </c>
      <c r="E8985" s="2">
        <f t="shared" si="282"/>
        <v>0.51425059420471</v>
      </c>
      <c r="F8985" s="2">
        <f t="shared" si="283"/>
        <v>35594.8340749786</v>
      </c>
    </row>
    <row r="8986" spans="1:6">
      <c r="A8986" s="5">
        <v>0.721265896205984</v>
      </c>
      <c r="B8986" s="5">
        <v>20790.1742367359</v>
      </c>
      <c r="C8986" s="5">
        <v>1.25696531822995</v>
      </c>
      <c r="D8986" s="5">
        <v>56924.2808270424</v>
      </c>
      <c r="E8986" s="2">
        <f t="shared" si="282"/>
        <v>0.535699422023966</v>
      </c>
      <c r="F8986" s="2">
        <f t="shared" si="283"/>
        <v>36134.1065903065</v>
      </c>
    </row>
    <row r="8987" spans="1:6">
      <c r="A8987" s="5">
        <v>0.703892646906385</v>
      </c>
      <c r="B8987" s="5">
        <v>17465.3703914691</v>
      </c>
      <c r="C8987" s="5">
        <v>1.24667637109471</v>
      </c>
      <c r="D8987" s="5">
        <v>54605.6362164385</v>
      </c>
      <c r="E8987" s="2">
        <f t="shared" si="282"/>
        <v>0.542783724188325</v>
      </c>
      <c r="F8987" s="2">
        <f t="shared" si="283"/>
        <v>37140.2658249694</v>
      </c>
    </row>
    <row r="8988" spans="1:6">
      <c r="A8988" s="5">
        <v>0.724680806840761</v>
      </c>
      <c r="B8988" s="5">
        <v>17605.5281008091</v>
      </c>
      <c r="C8988" s="5">
        <v>1.23885122706007</v>
      </c>
      <c r="D8988" s="5">
        <v>54657.4566429257</v>
      </c>
      <c r="E8988" s="2">
        <f t="shared" si="282"/>
        <v>0.514170420219309</v>
      </c>
      <c r="F8988" s="2">
        <f t="shared" si="283"/>
        <v>37051.9285421166</v>
      </c>
    </row>
    <row r="8989" spans="1:6">
      <c r="A8989" s="5">
        <v>0.709751973151082</v>
      </c>
      <c r="B8989" s="5">
        <v>20978.2372006554</v>
      </c>
      <c r="C8989" s="5">
        <v>1.2446590091726</v>
      </c>
      <c r="D8989" s="5">
        <v>58805.4448626784</v>
      </c>
      <c r="E8989" s="2">
        <f t="shared" si="282"/>
        <v>0.534907036021518</v>
      </c>
      <c r="F8989" s="2">
        <f t="shared" si="283"/>
        <v>37827.207662023</v>
      </c>
    </row>
    <row r="8990" spans="1:6">
      <c r="A8990" s="5">
        <v>0.639838176962884</v>
      </c>
      <c r="B8990" s="5">
        <v>17321.3103207997</v>
      </c>
      <c r="C8990" s="5">
        <v>1.07300636531469</v>
      </c>
      <c r="D8990" s="5">
        <v>54076.740906506</v>
      </c>
      <c r="E8990" s="2">
        <f t="shared" si="282"/>
        <v>0.433168188351806</v>
      </c>
      <c r="F8990" s="2">
        <f t="shared" si="283"/>
        <v>36755.4305857063</v>
      </c>
    </row>
    <row r="8991" spans="1:6">
      <c r="A8991" s="5">
        <v>0.720893452975053</v>
      </c>
      <c r="B8991" s="5">
        <v>21650.6518062873</v>
      </c>
      <c r="C8991" s="5">
        <v>1.21355334408976</v>
      </c>
      <c r="D8991" s="5">
        <v>57094.0943212007</v>
      </c>
      <c r="E8991" s="2">
        <f t="shared" si="282"/>
        <v>0.492659891114707</v>
      </c>
      <c r="F8991" s="2">
        <f t="shared" si="283"/>
        <v>35443.4425149134</v>
      </c>
    </row>
    <row r="8992" spans="1:6">
      <c r="A8992" s="5">
        <v>0.732065109015768</v>
      </c>
      <c r="B8992" s="5">
        <v>21233.2594417919</v>
      </c>
      <c r="C8992" s="5">
        <v>1.25728075397917</v>
      </c>
      <c r="D8992" s="5">
        <v>58296.6980240904</v>
      </c>
      <c r="E8992" s="2">
        <f t="shared" si="282"/>
        <v>0.525215644963402</v>
      </c>
      <c r="F8992" s="2">
        <f t="shared" si="283"/>
        <v>37063.4385822985</v>
      </c>
    </row>
    <row r="8993" spans="1:6">
      <c r="A8993" s="5">
        <v>0.646451629479674</v>
      </c>
      <c r="B8993" s="5">
        <v>24308.1228850949</v>
      </c>
      <c r="C8993" s="5">
        <v>1.10969592506899</v>
      </c>
      <c r="D8993" s="5">
        <v>61665.3326441703</v>
      </c>
      <c r="E8993" s="2">
        <f t="shared" si="282"/>
        <v>0.463244295589316</v>
      </c>
      <c r="F8993" s="2">
        <f t="shared" si="283"/>
        <v>37357.2097590754</v>
      </c>
    </row>
    <row r="8994" spans="1:6">
      <c r="A8994" s="5">
        <v>0.692850917438409</v>
      </c>
      <c r="B8994" s="5">
        <v>18660.6057845472</v>
      </c>
      <c r="C8994" s="5">
        <v>1.23929859552809</v>
      </c>
      <c r="D8994" s="5">
        <v>56129.4036025458</v>
      </c>
      <c r="E8994" s="2">
        <f t="shared" si="282"/>
        <v>0.546447678089681</v>
      </c>
      <c r="F8994" s="2">
        <f t="shared" si="283"/>
        <v>37468.7978179986</v>
      </c>
    </row>
    <row r="8995" spans="1:6">
      <c r="A8995" s="5">
        <v>0.758883694694255</v>
      </c>
      <c r="B8995" s="5">
        <v>17159.1811535254</v>
      </c>
      <c r="C8995" s="5">
        <v>1.3686727780351</v>
      </c>
      <c r="D8995" s="5">
        <v>53794.4314890459</v>
      </c>
      <c r="E8995" s="2">
        <f t="shared" si="282"/>
        <v>0.609789083340845</v>
      </c>
      <c r="F8995" s="2">
        <f t="shared" si="283"/>
        <v>36635.2503355205</v>
      </c>
    </row>
    <row r="8996" spans="1:6">
      <c r="A8996" s="5">
        <v>0.69859025425266</v>
      </c>
      <c r="B8996" s="5">
        <v>18245.1767689923</v>
      </c>
      <c r="C8996" s="5">
        <v>1.20867699859765</v>
      </c>
      <c r="D8996" s="5">
        <v>56940.6993097617</v>
      </c>
      <c r="E8996" s="2">
        <f t="shared" si="282"/>
        <v>0.51008674434499</v>
      </c>
      <c r="F8996" s="2">
        <f t="shared" si="283"/>
        <v>38695.5225407694</v>
      </c>
    </row>
    <row r="8997" spans="1:6">
      <c r="A8997" s="5">
        <v>0.721177383396313</v>
      </c>
      <c r="B8997" s="5">
        <v>24077.8698853573</v>
      </c>
      <c r="C8997" s="5">
        <v>1.23096223558594</v>
      </c>
      <c r="D8997" s="5">
        <v>60034.8923451969</v>
      </c>
      <c r="E8997" s="2">
        <f t="shared" si="282"/>
        <v>0.509784852189627</v>
      </c>
      <c r="F8997" s="2">
        <f t="shared" si="283"/>
        <v>35957.0224598396</v>
      </c>
    </row>
    <row r="8998" spans="1:6">
      <c r="A8998" s="5">
        <v>0.691597662726778</v>
      </c>
      <c r="B8998" s="5">
        <v>21827.7199241286</v>
      </c>
      <c r="C8998" s="5">
        <v>1.181555375207</v>
      </c>
      <c r="D8998" s="5">
        <v>58161.6864097859</v>
      </c>
      <c r="E8998" s="2">
        <f t="shared" si="282"/>
        <v>0.489957712480222</v>
      </c>
      <c r="F8998" s="2">
        <f t="shared" si="283"/>
        <v>36333.9664856573</v>
      </c>
    </row>
    <row r="8999" spans="1:6">
      <c r="A8999" s="5">
        <v>0.692088178739357</v>
      </c>
      <c r="B8999" s="5">
        <v>16919.3714966193</v>
      </c>
      <c r="C8999" s="5">
        <v>1.18479593230253</v>
      </c>
      <c r="D8999" s="5">
        <v>53969.290435074</v>
      </c>
      <c r="E8999" s="2">
        <f t="shared" si="282"/>
        <v>0.492707753563173</v>
      </c>
      <c r="F8999" s="2">
        <f t="shared" si="283"/>
        <v>37049.9189384547</v>
      </c>
    </row>
    <row r="9000" spans="1:6">
      <c r="A9000" s="5">
        <v>0.736910205021296</v>
      </c>
      <c r="B9000" s="5">
        <v>14872.892489983</v>
      </c>
      <c r="C9000" s="5">
        <v>1.29605774425321</v>
      </c>
      <c r="D9000" s="5">
        <v>49768.2739723159</v>
      </c>
      <c r="E9000" s="2">
        <f t="shared" si="282"/>
        <v>0.559147539231914</v>
      </c>
      <c r="F9000" s="2">
        <f t="shared" si="283"/>
        <v>34895.3814823329</v>
      </c>
    </row>
    <row r="9001" spans="1:6">
      <c r="A9001" s="5">
        <v>0.70153034492444</v>
      </c>
      <c r="B9001" s="5">
        <v>19007.3563409556</v>
      </c>
      <c r="C9001" s="5">
        <v>1.18451163626035</v>
      </c>
      <c r="D9001" s="5">
        <v>54335.5064640883</v>
      </c>
      <c r="E9001" s="2">
        <f t="shared" si="282"/>
        <v>0.48298129133591</v>
      </c>
      <c r="F9001" s="2">
        <f t="shared" si="283"/>
        <v>35328.1501231327</v>
      </c>
    </row>
    <row r="9002" spans="1:6">
      <c r="A9002" s="5">
        <v>0.633903685465982</v>
      </c>
      <c r="B9002" s="5">
        <v>20353.7152181212</v>
      </c>
      <c r="C9002" s="5">
        <v>1.12095487380264</v>
      </c>
      <c r="D9002" s="5">
        <v>57258.4426086612</v>
      </c>
      <c r="E9002" s="2">
        <f t="shared" si="282"/>
        <v>0.487051188336658</v>
      </c>
      <c r="F9002" s="2">
        <f t="shared" si="283"/>
        <v>36904.72739054</v>
      </c>
    </row>
    <row r="9003" spans="1:6">
      <c r="A9003" s="5">
        <v>0.640937548837525</v>
      </c>
      <c r="B9003" s="5">
        <v>17884.226165015</v>
      </c>
      <c r="C9003" s="5">
        <v>1.08856373916712</v>
      </c>
      <c r="D9003" s="5">
        <v>52615.8987285538</v>
      </c>
      <c r="E9003" s="2">
        <f t="shared" si="282"/>
        <v>0.447626190329595</v>
      </c>
      <c r="F9003" s="2">
        <f t="shared" si="283"/>
        <v>34731.6725635388</v>
      </c>
    </row>
    <row r="9004" spans="1:6">
      <c r="A9004" s="5">
        <v>0.748819435368437</v>
      </c>
      <c r="B9004" s="5">
        <v>17841.928993279</v>
      </c>
      <c r="C9004" s="5">
        <v>1.28407567212882</v>
      </c>
      <c r="D9004" s="5">
        <v>54785.8425804537</v>
      </c>
      <c r="E9004" s="2">
        <f t="shared" si="282"/>
        <v>0.535256236760383</v>
      </c>
      <c r="F9004" s="2">
        <f t="shared" si="283"/>
        <v>36943.9135871747</v>
      </c>
    </row>
    <row r="9005" spans="1:6">
      <c r="A9005" s="5">
        <v>0.727851567342026</v>
      </c>
      <c r="B9005" s="5">
        <v>19258.8302874254</v>
      </c>
      <c r="C9005" s="5">
        <v>1.25613837519019</v>
      </c>
      <c r="D9005" s="5">
        <v>56606.1073936089</v>
      </c>
      <c r="E9005" s="2">
        <f t="shared" si="282"/>
        <v>0.528286807848164</v>
      </c>
      <c r="F9005" s="2">
        <f t="shared" si="283"/>
        <v>37347.2771061835</v>
      </c>
    </row>
    <row r="9006" spans="1:6">
      <c r="A9006" s="5">
        <v>0.7332253963551</v>
      </c>
      <c r="B9006" s="5">
        <v>18051.2117843879</v>
      </c>
      <c r="C9006" s="5">
        <v>1.27776363752585</v>
      </c>
      <c r="D9006" s="5">
        <v>53222.2087174652</v>
      </c>
      <c r="E9006" s="2">
        <f t="shared" si="282"/>
        <v>0.54453824117075</v>
      </c>
      <c r="F9006" s="2">
        <f t="shared" si="283"/>
        <v>35170.9969330773</v>
      </c>
    </row>
    <row r="9007" spans="1:6">
      <c r="A9007" s="5">
        <v>0.703635014922269</v>
      </c>
      <c r="B9007" s="5">
        <v>14439.7562259886</v>
      </c>
      <c r="C9007" s="5">
        <v>1.20972793243445</v>
      </c>
      <c r="D9007" s="5">
        <v>49207.0332071396</v>
      </c>
      <c r="E9007" s="2">
        <f t="shared" si="282"/>
        <v>0.506092917512181</v>
      </c>
      <c r="F9007" s="2">
        <f t="shared" si="283"/>
        <v>34767.276981151</v>
      </c>
    </row>
    <row r="9008" spans="1:6">
      <c r="A9008" s="5">
        <v>0.711825841658846</v>
      </c>
      <c r="B9008" s="5">
        <v>20261.5097406372</v>
      </c>
      <c r="C9008" s="5">
        <v>1.22144594035819</v>
      </c>
      <c r="D9008" s="5">
        <v>57146.943111021</v>
      </c>
      <c r="E9008" s="2">
        <f t="shared" si="282"/>
        <v>0.509620098699344</v>
      </c>
      <c r="F9008" s="2">
        <f t="shared" si="283"/>
        <v>36885.4333703838</v>
      </c>
    </row>
    <row r="9009" spans="1:6">
      <c r="A9009" s="5">
        <v>0.683151535363299</v>
      </c>
      <c r="B9009" s="5">
        <v>15986.5807946068</v>
      </c>
      <c r="C9009" s="5">
        <v>1.15948134202386</v>
      </c>
      <c r="D9009" s="5">
        <v>51527.2669229338</v>
      </c>
      <c r="E9009" s="2">
        <f t="shared" si="282"/>
        <v>0.476329806660561</v>
      </c>
      <c r="F9009" s="2">
        <f t="shared" si="283"/>
        <v>35540.686128327</v>
      </c>
    </row>
    <row r="9010" spans="1:6">
      <c r="A9010" s="5">
        <v>0.731241957683622</v>
      </c>
      <c r="B9010" s="5">
        <v>20109.8232777909</v>
      </c>
      <c r="C9010" s="5">
        <v>1.23577814408931</v>
      </c>
      <c r="D9010" s="5">
        <v>55461.2813777602</v>
      </c>
      <c r="E9010" s="2">
        <f t="shared" si="282"/>
        <v>0.504536186405688</v>
      </c>
      <c r="F9010" s="2">
        <f t="shared" si="283"/>
        <v>35351.4580999693</v>
      </c>
    </row>
    <row r="9011" spans="1:6">
      <c r="A9011" s="5">
        <v>0.689262644349055</v>
      </c>
      <c r="B9011" s="5">
        <v>16266.0201284381</v>
      </c>
      <c r="C9011" s="5">
        <v>1.21088335023782</v>
      </c>
      <c r="D9011" s="5">
        <v>52798.3888160471</v>
      </c>
      <c r="E9011" s="2">
        <f t="shared" si="282"/>
        <v>0.521620705888765</v>
      </c>
      <c r="F9011" s="2">
        <f t="shared" si="283"/>
        <v>36532.368687609</v>
      </c>
    </row>
    <row r="9012" spans="1:6">
      <c r="A9012" s="5">
        <v>0.676371140112569</v>
      </c>
      <c r="B9012" s="5">
        <v>13152.5421987471</v>
      </c>
      <c r="C9012" s="5">
        <v>1.24065876267883</v>
      </c>
      <c r="D9012" s="5">
        <v>49285.4766605063</v>
      </c>
      <c r="E9012" s="2">
        <f t="shared" si="282"/>
        <v>0.564287622566261</v>
      </c>
      <c r="F9012" s="2">
        <f t="shared" si="283"/>
        <v>36132.9344617592</v>
      </c>
    </row>
    <row r="9013" spans="1:6">
      <c r="A9013" s="5">
        <v>0.663322468980679</v>
      </c>
      <c r="B9013" s="5">
        <v>20558.0217371275</v>
      </c>
      <c r="C9013" s="5">
        <v>1.1884954160907</v>
      </c>
      <c r="D9013" s="5">
        <v>56967.4358324246</v>
      </c>
      <c r="E9013" s="2">
        <f t="shared" si="282"/>
        <v>0.525172947110021</v>
      </c>
      <c r="F9013" s="2">
        <f t="shared" si="283"/>
        <v>36409.4140952971</v>
      </c>
    </row>
    <row r="9014" spans="1:6">
      <c r="A9014" s="5">
        <v>0.7090822259689</v>
      </c>
      <c r="B9014" s="5">
        <v>18391.0282110926</v>
      </c>
      <c r="C9014" s="5">
        <v>1.21902530687392</v>
      </c>
      <c r="D9014" s="5">
        <v>55797.2850892983</v>
      </c>
      <c r="E9014" s="2">
        <f t="shared" si="282"/>
        <v>0.50994308090502</v>
      </c>
      <c r="F9014" s="2">
        <f t="shared" si="283"/>
        <v>37406.2568782057</v>
      </c>
    </row>
    <row r="9015" spans="1:6">
      <c r="A9015" s="5">
        <v>0.772151436699585</v>
      </c>
      <c r="B9015" s="5">
        <v>22676.1703420591</v>
      </c>
      <c r="C9015" s="5">
        <v>1.34667221886963</v>
      </c>
      <c r="D9015" s="5">
        <v>62042.143634531</v>
      </c>
      <c r="E9015" s="2">
        <f t="shared" si="282"/>
        <v>0.574520782170045</v>
      </c>
      <c r="F9015" s="2">
        <f t="shared" si="283"/>
        <v>39365.9732924719</v>
      </c>
    </row>
    <row r="9016" spans="1:6">
      <c r="A9016" s="5">
        <v>0.733614766109765</v>
      </c>
      <c r="B9016" s="5">
        <v>19793.8116079112</v>
      </c>
      <c r="C9016" s="5">
        <v>1.26442655346834</v>
      </c>
      <c r="D9016" s="5">
        <v>58534.7824780536</v>
      </c>
      <c r="E9016" s="2">
        <f t="shared" si="282"/>
        <v>0.530811787358575</v>
      </c>
      <c r="F9016" s="2">
        <f t="shared" si="283"/>
        <v>38740.9708701424</v>
      </c>
    </row>
    <row r="9017" spans="1:6">
      <c r="A9017" s="5">
        <v>0.671012316966154</v>
      </c>
      <c r="B9017" s="5">
        <v>19814.4005080729</v>
      </c>
      <c r="C9017" s="5">
        <v>1.12935841165126</v>
      </c>
      <c r="D9017" s="5">
        <v>55388.0253199644</v>
      </c>
      <c r="E9017" s="2">
        <f t="shared" si="282"/>
        <v>0.458346094685106</v>
      </c>
      <c r="F9017" s="2">
        <f t="shared" si="283"/>
        <v>35573.6248118915</v>
      </c>
    </row>
    <row r="9018" spans="1:6">
      <c r="A9018" s="5">
        <v>0.66783291397765</v>
      </c>
      <c r="B9018" s="5">
        <v>20362.7103775912</v>
      </c>
      <c r="C9018" s="5">
        <v>1.15060242567286</v>
      </c>
      <c r="D9018" s="5">
        <v>56486.7983874508</v>
      </c>
      <c r="E9018" s="2">
        <f t="shared" si="282"/>
        <v>0.48276951169521</v>
      </c>
      <c r="F9018" s="2">
        <f t="shared" si="283"/>
        <v>36124.0880098596</v>
      </c>
    </row>
    <row r="9019" spans="1:6">
      <c r="A9019" s="5">
        <v>0.781668050481783</v>
      </c>
      <c r="B9019" s="5">
        <v>16841.3004589944</v>
      </c>
      <c r="C9019" s="5">
        <v>1.30048439564142</v>
      </c>
      <c r="D9019" s="5">
        <v>52707.5063491784</v>
      </c>
      <c r="E9019" s="2">
        <f t="shared" si="282"/>
        <v>0.518816345159637</v>
      </c>
      <c r="F9019" s="2">
        <f t="shared" si="283"/>
        <v>35866.205890184</v>
      </c>
    </row>
    <row r="9020" spans="1:6">
      <c r="A9020" s="5">
        <v>0.674098890879452</v>
      </c>
      <c r="B9020" s="5">
        <v>20347.9895782497</v>
      </c>
      <c r="C9020" s="5">
        <v>1.17603368041297</v>
      </c>
      <c r="D9020" s="5">
        <v>57791.2218184549</v>
      </c>
      <c r="E9020" s="2">
        <f t="shared" si="282"/>
        <v>0.501934789533518</v>
      </c>
      <c r="F9020" s="2">
        <f t="shared" si="283"/>
        <v>37443.2322402052</v>
      </c>
    </row>
    <row r="9021" spans="1:6">
      <c r="A9021" s="5">
        <v>0.67330801786127</v>
      </c>
      <c r="B9021" s="5">
        <v>17840.0286498182</v>
      </c>
      <c r="C9021" s="5">
        <v>1.17570900413318</v>
      </c>
      <c r="D9021" s="5">
        <v>54633.2306217614</v>
      </c>
      <c r="E9021" s="2">
        <f t="shared" si="282"/>
        <v>0.50240098627191</v>
      </c>
      <c r="F9021" s="2">
        <f t="shared" si="283"/>
        <v>36793.2019719432</v>
      </c>
    </row>
    <row r="9022" spans="1:6">
      <c r="A9022" s="5">
        <v>0.676394369625065</v>
      </c>
      <c r="B9022" s="5">
        <v>21662.3737741973</v>
      </c>
      <c r="C9022" s="5">
        <v>1.15294069062424</v>
      </c>
      <c r="D9022" s="5">
        <v>62459.9719649653</v>
      </c>
      <c r="E9022" s="2">
        <f t="shared" si="282"/>
        <v>0.476546320999175</v>
      </c>
      <c r="F9022" s="2">
        <f t="shared" si="283"/>
        <v>40797.598190768</v>
      </c>
    </row>
    <row r="9023" spans="1:6">
      <c r="A9023" s="5">
        <v>0.705269349950995</v>
      </c>
      <c r="B9023" s="5">
        <v>20970.8669329236</v>
      </c>
      <c r="C9023" s="5">
        <v>1.20361140342801</v>
      </c>
      <c r="D9023" s="5">
        <v>57673.1684869858</v>
      </c>
      <c r="E9023" s="2">
        <f t="shared" si="282"/>
        <v>0.498342053477015</v>
      </c>
      <c r="F9023" s="2">
        <f t="shared" si="283"/>
        <v>36702.3015540622</v>
      </c>
    </row>
    <row r="9024" spans="1:6">
      <c r="A9024" s="5">
        <v>0.730911702861146</v>
      </c>
      <c r="B9024" s="5">
        <v>17199.0112629047</v>
      </c>
      <c r="C9024" s="5">
        <v>1.27969930484251</v>
      </c>
      <c r="D9024" s="5">
        <v>54144.1193859573</v>
      </c>
      <c r="E9024" s="2">
        <f t="shared" si="282"/>
        <v>0.548787601981364</v>
      </c>
      <c r="F9024" s="2">
        <f t="shared" si="283"/>
        <v>36945.1081230526</v>
      </c>
    </row>
    <row r="9025" spans="1:6">
      <c r="A9025" s="5">
        <v>0.725591762755555</v>
      </c>
      <c r="B9025" s="5">
        <v>23056.7747176875</v>
      </c>
      <c r="C9025" s="5">
        <v>1.27039237912511</v>
      </c>
      <c r="D9025" s="5">
        <v>60939.2656037732</v>
      </c>
      <c r="E9025" s="2">
        <f t="shared" si="282"/>
        <v>0.544800616369555</v>
      </c>
      <c r="F9025" s="2">
        <f t="shared" si="283"/>
        <v>37882.4908860857</v>
      </c>
    </row>
    <row r="9026" spans="1:6">
      <c r="A9026" s="5">
        <v>0.748319676293897</v>
      </c>
      <c r="B9026" s="5">
        <v>23507.2124039832</v>
      </c>
      <c r="C9026" s="5">
        <v>1.3400699443557</v>
      </c>
      <c r="D9026" s="5">
        <v>56727.2894822377</v>
      </c>
      <c r="E9026" s="2">
        <f t="shared" si="282"/>
        <v>0.591750268061803</v>
      </c>
      <c r="F9026" s="2">
        <f t="shared" si="283"/>
        <v>33220.0770782545</v>
      </c>
    </row>
    <row r="9027" spans="1:6">
      <c r="A9027" s="5">
        <v>0.636300382711609</v>
      </c>
      <c r="B9027" s="5">
        <v>17492.7483620482</v>
      </c>
      <c r="C9027" s="5">
        <v>1.11794886840796</v>
      </c>
      <c r="D9027" s="5">
        <v>54768.3776856591</v>
      </c>
      <c r="E9027" s="2">
        <f t="shared" si="282"/>
        <v>0.481648485696351</v>
      </c>
      <c r="F9027" s="2">
        <f t="shared" si="283"/>
        <v>37275.6293236109</v>
      </c>
    </row>
    <row r="9028" spans="1:6">
      <c r="A9028" s="5">
        <v>0.699943296534242</v>
      </c>
      <c r="B9028" s="5">
        <v>22152.5767580726</v>
      </c>
      <c r="C9028" s="5">
        <v>1.19524908503732</v>
      </c>
      <c r="D9028" s="5">
        <v>60353.1131919837</v>
      </c>
      <c r="E9028" s="2">
        <f t="shared" ref="E9028:E9091" si="284">C9028-A9028</f>
        <v>0.495305788503078</v>
      </c>
      <c r="F9028" s="2">
        <f t="shared" ref="F9028:F9091" si="285">D9028-B9028</f>
        <v>38200.5364339111</v>
      </c>
    </row>
    <row r="9029" spans="1:6">
      <c r="A9029" s="5">
        <v>0.688525469698848</v>
      </c>
      <c r="B9029" s="5">
        <v>18064.835135452</v>
      </c>
      <c r="C9029" s="5">
        <v>1.17632779935282</v>
      </c>
      <c r="D9029" s="5">
        <v>54719.3309735453</v>
      </c>
      <c r="E9029" s="2">
        <f t="shared" si="284"/>
        <v>0.487802329653972</v>
      </c>
      <c r="F9029" s="2">
        <f t="shared" si="285"/>
        <v>36654.4958380933</v>
      </c>
    </row>
    <row r="9030" spans="1:6">
      <c r="A9030" s="5">
        <v>0.683717883511304</v>
      </c>
      <c r="B9030" s="5">
        <v>26228.6720528915</v>
      </c>
      <c r="C9030" s="5">
        <v>1.2229629919208</v>
      </c>
      <c r="D9030" s="5">
        <v>67544.0954972384</v>
      </c>
      <c r="E9030" s="2">
        <f t="shared" si="284"/>
        <v>0.539245108409496</v>
      </c>
      <c r="F9030" s="2">
        <f t="shared" si="285"/>
        <v>41315.4234443469</v>
      </c>
    </row>
    <row r="9031" spans="1:6">
      <c r="A9031" s="5">
        <v>0.711215042120029</v>
      </c>
      <c r="B9031" s="5">
        <v>19956.1095221543</v>
      </c>
      <c r="C9031" s="5">
        <v>1.24713957201541</v>
      </c>
      <c r="D9031" s="5">
        <v>58026.9292958054</v>
      </c>
      <c r="E9031" s="2">
        <f t="shared" si="284"/>
        <v>0.535924529895381</v>
      </c>
      <c r="F9031" s="2">
        <f t="shared" si="285"/>
        <v>38070.8197736511</v>
      </c>
    </row>
    <row r="9032" spans="1:6">
      <c r="A9032" s="5">
        <v>0.688408343835194</v>
      </c>
      <c r="B9032" s="5">
        <v>22684.338869753</v>
      </c>
      <c r="C9032" s="5">
        <v>1.18987745346176</v>
      </c>
      <c r="D9032" s="5">
        <v>61829.5673344925</v>
      </c>
      <c r="E9032" s="2">
        <f t="shared" si="284"/>
        <v>0.501469109626566</v>
      </c>
      <c r="F9032" s="2">
        <f t="shared" si="285"/>
        <v>39145.2284647395</v>
      </c>
    </row>
    <row r="9033" spans="1:6">
      <c r="A9033" s="5">
        <v>0.722536256082997</v>
      </c>
      <c r="B9033" s="5">
        <v>19724.8395298468</v>
      </c>
      <c r="C9033" s="5">
        <v>1.25202490545925</v>
      </c>
      <c r="D9033" s="5">
        <v>56021.7243267417</v>
      </c>
      <c r="E9033" s="2">
        <f t="shared" si="284"/>
        <v>0.529488649376253</v>
      </c>
      <c r="F9033" s="2">
        <f t="shared" si="285"/>
        <v>36296.8847968949</v>
      </c>
    </row>
    <row r="9034" spans="1:6">
      <c r="A9034" s="5">
        <v>0.701519880631148</v>
      </c>
      <c r="B9034" s="5">
        <v>18589.0373643768</v>
      </c>
      <c r="C9034" s="5">
        <v>1.20907590388379</v>
      </c>
      <c r="D9034" s="5">
        <v>54951.9948363149</v>
      </c>
      <c r="E9034" s="2">
        <f t="shared" si="284"/>
        <v>0.507556023252642</v>
      </c>
      <c r="F9034" s="2">
        <f t="shared" si="285"/>
        <v>36362.9574719381</v>
      </c>
    </row>
    <row r="9035" spans="1:6">
      <c r="A9035" s="5">
        <v>0.685774084710116</v>
      </c>
      <c r="B9035" s="5">
        <v>19965.7688157919</v>
      </c>
      <c r="C9035" s="5">
        <v>1.17048715937184</v>
      </c>
      <c r="D9035" s="5">
        <v>56988.3206179066</v>
      </c>
      <c r="E9035" s="2">
        <f t="shared" si="284"/>
        <v>0.484713074661724</v>
      </c>
      <c r="F9035" s="2">
        <f t="shared" si="285"/>
        <v>37022.5518021147</v>
      </c>
    </row>
    <row r="9036" spans="1:6">
      <c r="A9036" s="5">
        <v>0.648149716776634</v>
      </c>
      <c r="B9036" s="5">
        <v>16613.2629761184</v>
      </c>
      <c r="C9036" s="5">
        <v>1.10897448844031</v>
      </c>
      <c r="D9036" s="5">
        <v>52588.8730982412</v>
      </c>
      <c r="E9036" s="2">
        <f t="shared" si="284"/>
        <v>0.460824771663676</v>
      </c>
      <c r="F9036" s="2">
        <f t="shared" si="285"/>
        <v>35975.6101221228</v>
      </c>
    </row>
    <row r="9037" spans="1:6">
      <c r="A9037" s="5">
        <v>0.705144869147552</v>
      </c>
      <c r="B9037" s="5">
        <v>17930.6491948754</v>
      </c>
      <c r="C9037" s="5">
        <v>1.19714709853106</v>
      </c>
      <c r="D9037" s="5">
        <v>54507.443964932</v>
      </c>
      <c r="E9037" s="2">
        <f t="shared" si="284"/>
        <v>0.492002229383508</v>
      </c>
      <c r="F9037" s="2">
        <f t="shared" si="285"/>
        <v>36576.7947700566</v>
      </c>
    </row>
    <row r="9038" spans="1:6">
      <c r="A9038" s="5">
        <v>0.73588888837434</v>
      </c>
      <c r="B9038" s="5">
        <v>16939.1983073935</v>
      </c>
      <c r="C9038" s="5">
        <v>1.25614193531401</v>
      </c>
      <c r="D9038" s="5">
        <v>52667.0559053196</v>
      </c>
      <c r="E9038" s="2">
        <f t="shared" si="284"/>
        <v>0.52025304693967</v>
      </c>
      <c r="F9038" s="2">
        <f t="shared" si="285"/>
        <v>35727.8575979261</v>
      </c>
    </row>
    <row r="9039" spans="1:6">
      <c r="A9039" s="5">
        <v>0.696057127021314</v>
      </c>
      <c r="B9039" s="5">
        <v>17832.6988053942</v>
      </c>
      <c r="C9039" s="5">
        <v>1.19382336160557</v>
      </c>
      <c r="D9039" s="5">
        <v>54896.7352312749</v>
      </c>
      <c r="E9039" s="2">
        <f t="shared" si="284"/>
        <v>0.497766234584256</v>
      </c>
      <c r="F9039" s="2">
        <f t="shared" si="285"/>
        <v>37064.0364258807</v>
      </c>
    </row>
    <row r="9040" spans="1:6">
      <c r="A9040" s="5">
        <v>0.718010783336902</v>
      </c>
      <c r="B9040" s="5">
        <v>17567.7279973342</v>
      </c>
      <c r="C9040" s="5">
        <v>1.23309901054912</v>
      </c>
      <c r="D9040" s="5">
        <v>52564.778023343</v>
      </c>
      <c r="E9040" s="2">
        <f t="shared" si="284"/>
        <v>0.515088227212218</v>
      </c>
      <c r="F9040" s="2">
        <f t="shared" si="285"/>
        <v>34997.0500260088</v>
      </c>
    </row>
    <row r="9041" spans="1:6">
      <c r="A9041" s="5">
        <v>0.652220936772506</v>
      </c>
      <c r="B9041" s="5">
        <v>17443.1790361906</v>
      </c>
      <c r="C9041" s="5">
        <v>1.1287300481812</v>
      </c>
      <c r="D9041" s="5">
        <v>54939.3336054066</v>
      </c>
      <c r="E9041" s="2">
        <f t="shared" si="284"/>
        <v>0.476509111408694</v>
      </c>
      <c r="F9041" s="2">
        <f t="shared" si="285"/>
        <v>37496.154569216</v>
      </c>
    </row>
    <row r="9042" spans="1:6">
      <c r="A9042" s="5">
        <v>0.661779170495267</v>
      </c>
      <c r="B9042" s="5">
        <v>15593.4606060817</v>
      </c>
      <c r="C9042" s="5">
        <v>1.11750670035487</v>
      </c>
      <c r="D9042" s="5">
        <v>52376.4281796125</v>
      </c>
      <c r="E9042" s="2">
        <f t="shared" si="284"/>
        <v>0.455727529859603</v>
      </c>
      <c r="F9042" s="2">
        <f t="shared" si="285"/>
        <v>36782.9675735308</v>
      </c>
    </row>
    <row r="9043" spans="1:6">
      <c r="A9043" s="5">
        <v>0.708139130824995</v>
      </c>
      <c r="B9043" s="5">
        <v>15867.1837369819</v>
      </c>
      <c r="C9043" s="5">
        <v>1.19210267002393</v>
      </c>
      <c r="D9043" s="5">
        <v>52252.5534119944</v>
      </c>
      <c r="E9043" s="2">
        <f t="shared" si="284"/>
        <v>0.483963539198935</v>
      </c>
      <c r="F9043" s="2">
        <f t="shared" si="285"/>
        <v>36385.3696750125</v>
      </c>
    </row>
    <row r="9044" spans="1:6">
      <c r="A9044" s="5">
        <v>0.748908233827468</v>
      </c>
      <c r="B9044" s="5">
        <v>16017.2204236333</v>
      </c>
      <c r="C9044" s="5">
        <v>1.31324741406829</v>
      </c>
      <c r="D9044" s="5">
        <v>52407.1717316572</v>
      </c>
      <c r="E9044" s="2">
        <f t="shared" si="284"/>
        <v>0.564339180240822</v>
      </c>
      <c r="F9044" s="2">
        <f t="shared" si="285"/>
        <v>36389.9513080239</v>
      </c>
    </row>
    <row r="9045" spans="1:6">
      <c r="A9045" s="5">
        <v>0.667373671566219</v>
      </c>
      <c r="B9045" s="5">
        <v>21577.546690249</v>
      </c>
      <c r="C9045" s="5">
        <v>1.13131937508414</v>
      </c>
      <c r="D9045" s="5">
        <v>58372.6777839971</v>
      </c>
      <c r="E9045" s="2">
        <f t="shared" si="284"/>
        <v>0.463945703517921</v>
      </c>
      <c r="F9045" s="2">
        <f t="shared" si="285"/>
        <v>36795.1310937481</v>
      </c>
    </row>
    <row r="9046" spans="1:6">
      <c r="A9046" s="5">
        <v>0.680378169671974</v>
      </c>
      <c r="B9046" s="5">
        <v>14433.2621119099</v>
      </c>
      <c r="C9046" s="5">
        <v>1.15741880674965</v>
      </c>
      <c r="D9046" s="5">
        <v>49160.8370940297</v>
      </c>
      <c r="E9046" s="2">
        <f t="shared" si="284"/>
        <v>0.477040637077676</v>
      </c>
      <c r="F9046" s="2">
        <f t="shared" si="285"/>
        <v>34727.5749821198</v>
      </c>
    </row>
    <row r="9047" spans="1:6">
      <c r="A9047" s="5">
        <v>0.685347378984373</v>
      </c>
      <c r="B9047" s="5">
        <v>19737.9559127103</v>
      </c>
      <c r="C9047" s="5">
        <v>1.17214754871123</v>
      </c>
      <c r="D9047" s="5">
        <v>58305.5672232367</v>
      </c>
      <c r="E9047" s="2">
        <f t="shared" si="284"/>
        <v>0.486800169726857</v>
      </c>
      <c r="F9047" s="2">
        <f t="shared" si="285"/>
        <v>38567.6113105264</v>
      </c>
    </row>
    <row r="9048" spans="1:6">
      <c r="A9048" s="5">
        <v>0.727460070457436</v>
      </c>
      <c r="B9048" s="5">
        <v>23823.1361271832</v>
      </c>
      <c r="C9048" s="5">
        <v>1.28813029831982</v>
      </c>
      <c r="D9048" s="5">
        <v>62810.2630153222</v>
      </c>
      <c r="E9048" s="2">
        <f t="shared" si="284"/>
        <v>0.560670227862384</v>
      </c>
      <c r="F9048" s="2">
        <f t="shared" si="285"/>
        <v>38987.126888139</v>
      </c>
    </row>
    <row r="9049" spans="1:6">
      <c r="A9049" s="5">
        <v>0.691908624891887</v>
      </c>
      <c r="B9049" s="5">
        <v>20619.7468494367</v>
      </c>
      <c r="C9049" s="5">
        <v>1.1968730360383</v>
      </c>
      <c r="D9049" s="5">
        <v>58780.5092393078</v>
      </c>
      <c r="E9049" s="2">
        <f t="shared" si="284"/>
        <v>0.504964411146413</v>
      </c>
      <c r="F9049" s="2">
        <f t="shared" si="285"/>
        <v>38160.7623898711</v>
      </c>
    </row>
    <row r="9050" spans="1:6">
      <c r="A9050" s="5">
        <v>0.622770791510831</v>
      </c>
      <c r="B9050" s="5">
        <v>18770.5890389508</v>
      </c>
      <c r="C9050" s="5">
        <v>1.0764185118426</v>
      </c>
      <c r="D9050" s="5">
        <v>54788.4563557032</v>
      </c>
      <c r="E9050" s="2">
        <f t="shared" si="284"/>
        <v>0.453647720331769</v>
      </c>
      <c r="F9050" s="2">
        <f t="shared" si="285"/>
        <v>36017.8673167524</v>
      </c>
    </row>
    <row r="9051" spans="1:6">
      <c r="A9051" s="5">
        <v>0.7483529374733</v>
      </c>
      <c r="B9051" s="5">
        <v>23468.4093678258</v>
      </c>
      <c r="C9051" s="5">
        <v>1.32709764670068</v>
      </c>
      <c r="D9051" s="5">
        <v>61400.2198216767</v>
      </c>
      <c r="E9051" s="2">
        <f t="shared" si="284"/>
        <v>0.57874470922738</v>
      </c>
      <c r="F9051" s="2">
        <f t="shared" si="285"/>
        <v>37931.8104538509</v>
      </c>
    </row>
    <row r="9052" spans="1:6">
      <c r="A9052" s="5">
        <v>0.740234307042813</v>
      </c>
      <c r="B9052" s="5">
        <v>19816.048014773</v>
      </c>
      <c r="C9052" s="5">
        <v>1.30487695757184</v>
      </c>
      <c r="D9052" s="5">
        <v>57969.0547135263</v>
      </c>
      <c r="E9052" s="2">
        <f t="shared" si="284"/>
        <v>0.564642650529027</v>
      </c>
      <c r="F9052" s="2">
        <f t="shared" si="285"/>
        <v>38153.0066987533</v>
      </c>
    </row>
    <row r="9053" spans="1:6">
      <c r="A9053" s="5">
        <v>0.778025016670809</v>
      </c>
      <c r="B9053" s="5">
        <v>15844.009502497</v>
      </c>
      <c r="C9053" s="5">
        <v>1.3419143554848</v>
      </c>
      <c r="D9053" s="5">
        <v>50091.8545637992</v>
      </c>
      <c r="E9053" s="2">
        <f t="shared" si="284"/>
        <v>0.563889338813991</v>
      </c>
      <c r="F9053" s="2">
        <f t="shared" si="285"/>
        <v>34247.8450613022</v>
      </c>
    </row>
    <row r="9054" spans="1:6">
      <c r="A9054" s="5">
        <v>0.715445554069058</v>
      </c>
      <c r="B9054" s="5">
        <v>14264.9443995591</v>
      </c>
      <c r="C9054" s="5">
        <v>1.27848060662037</v>
      </c>
      <c r="D9054" s="5">
        <v>50233.9497103959</v>
      </c>
      <c r="E9054" s="2">
        <f t="shared" si="284"/>
        <v>0.563035052551312</v>
      </c>
      <c r="F9054" s="2">
        <f t="shared" si="285"/>
        <v>35969.0053108368</v>
      </c>
    </row>
    <row r="9055" spans="1:6">
      <c r="A9055" s="5">
        <v>0.728838184088324</v>
      </c>
      <c r="B9055" s="5">
        <v>16963.7666735273</v>
      </c>
      <c r="C9055" s="5">
        <v>1.23166029541179</v>
      </c>
      <c r="D9055" s="5">
        <v>52461.4510577618</v>
      </c>
      <c r="E9055" s="2">
        <f t="shared" si="284"/>
        <v>0.502822111323466</v>
      </c>
      <c r="F9055" s="2">
        <f t="shared" si="285"/>
        <v>35497.6843842345</v>
      </c>
    </row>
    <row r="9056" spans="1:6">
      <c r="A9056" s="5">
        <v>0.656376950631699</v>
      </c>
      <c r="B9056" s="5">
        <v>28755.8665871603</v>
      </c>
      <c r="C9056" s="5">
        <v>1.16224835261865</v>
      </c>
      <c r="D9056" s="5">
        <v>70603.3083351239</v>
      </c>
      <c r="E9056" s="2">
        <f t="shared" si="284"/>
        <v>0.505871401986951</v>
      </c>
      <c r="F9056" s="2">
        <f t="shared" si="285"/>
        <v>41847.4417479636</v>
      </c>
    </row>
    <row r="9057" spans="1:6">
      <c r="A9057" s="5">
        <v>0.682054140391852</v>
      </c>
      <c r="B9057" s="5">
        <v>16720.6828644593</v>
      </c>
      <c r="C9057" s="5">
        <v>1.19622417295938</v>
      </c>
      <c r="D9057" s="5">
        <v>52235.1822344056</v>
      </c>
      <c r="E9057" s="2">
        <f t="shared" si="284"/>
        <v>0.514170032567528</v>
      </c>
      <c r="F9057" s="2">
        <f t="shared" si="285"/>
        <v>35514.4993699463</v>
      </c>
    </row>
    <row r="9058" spans="1:6">
      <c r="A9058" s="5">
        <v>0.659156934481741</v>
      </c>
      <c r="B9058" s="5">
        <v>20455.1346375079</v>
      </c>
      <c r="C9058" s="5">
        <v>1.16288517073808</v>
      </c>
      <c r="D9058" s="5">
        <v>56035.9164140985</v>
      </c>
      <c r="E9058" s="2">
        <f t="shared" si="284"/>
        <v>0.503728236256339</v>
      </c>
      <c r="F9058" s="2">
        <f t="shared" si="285"/>
        <v>35580.7817765906</v>
      </c>
    </row>
    <row r="9059" spans="1:6">
      <c r="A9059" s="5">
        <v>0.672328138636682</v>
      </c>
      <c r="B9059" s="5">
        <v>18640.5668710031</v>
      </c>
      <c r="C9059" s="5">
        <v>1.15181907612722</v>
      </c>
      <c r="D9059" s="5">
        <v>56288.3285983483</v>
      </c>
      <c r="E9059" s="2">
        <f t="shared" si="284"/>
        <v>0.479490937490538</v>
      </c>
      <c r="F9059" s="2">
        <f t="shared" si="285"/>
        <v>37647.7617273452</v>
      </c>
    </row>
    <row r="9060" spans="1:6">
      <c r="A9060" s="5">
        <v>0.7316262546394</v>
      </c>
      <c r="B9060" s="5">
        <v>18033.5410024076</v>
      </c>
      <c r="C9060" s="5">
        <v>1.27111961803911</v>
      </c>
      <c r="D9060" s="5">
        <v>53342.5672314177</v>
      </c>
      <c r="E9060" s="2">
        <f t="shared" si="284"/>
        <v>0.53949336339971</v>
      </c>
      <c r="F9060" s="2">
        <f t="shared" si="285"/>
        <v>35309.0262290101</v>
      </c>
    </row>
    <row r="9061" spans="1:6">
      <c r="A9061" s="5">
        <v>0.671314757995585</v>
      </c>
      <c r="B9061" s="5">
        <v>23458.192357465</v>
      </c>
      <c r="C9061" s="5">
        <v>1.17822453869417</v>
      </c>
      <c r="D9061" s="5">
        <v>62127.9098865348</v>
      </c>
      <c r="E9061" s="2">
        <f t="shared" si="284"/>
        <v>0.506909780698585</v>
      </c>
      <c r="F9061" s="2">
        <f t="shared" si="285"/>
        <v>38669.7175290698</v>
      </c>
    </row>
    <row r="9062" spans="1:6">
      <c r="A9062" s="5">
        <v>0.643675382623782</v>
      </c>
      <c r="B9062" s="5">
        <v>26426.1290913184</v>
      </c>
      <c r="C9062" s="5">
        <v>1.10003943342804</v>
      </c>
      <c r="D9062" s="5">
        <v>64322.3736248936</v>
      </c>
      <c r="E9062" s="2">
        <f t="shared" si="284"/>
        <v>0.456364050804258</v>
      </c>
      <c r="F9062" s="2">
        <f t="shared" si="285"/>
        <v>37896.2445335752</v>
      </c>
    </row>
    <row r="9063" spans="1:6">
      <c r="A9063" s="5">
        <v>0.698172856693557</v>
      </c>
      <c r="B9063" s="5">
        <v>19292.4523121636</v>
      </c>
      <c r="C9063" s="5">
        <v>1.18966989262515</v>
      </c>
      <c r="D9063" s="5">
        <v>58718.3614419468</v>
      </c>
      <c r="E9063" s="2">
        <f t="shared" si="284"/>
        <v>0.491497035931593</v>
      </c>
      <c r="F9063" s="2">
        <f t="shared" si="285"/>
        <v>39425.9091297832</v>
      </c>
    </row>
    <row r="9064" spans="1:6">
      <c r="A9064" s="5">
        <v>0.700665720377861</v>
      </c>
      <c r="B9064" s="5">
        <v>21194.4789365493</v>
      </c>
      <c r="C9064" s="5">
        <v>1.21804081196828</v>
      </c>
      <c r="D9064" s="5">
        <v>57047.1100701016</v>
      </c>
      <c r="E9064" s="2">
        <f t="shared" si="284"/>
        <v>0.517375091590419</v>
      </c>
      <c r="F9064" s="2">
        <f t="shared" si="285"/>
        <v>35852.6311335523</v>
      </c>
    </row>
    <row r="9065" spans="1:6">
      <c r="A9065" s="5">
        <v>0.705968232975207</v>
      </c>
      <c r="B9065" s="5">
        <v>15290.7346214743</v>
      </c>
      <c r="C9065" s="5">
        <v>1.2336671775906</v>
      </c>
      <c r="D9065" s="5">
        <v>49733.1175302745</v>
      </c>
      <c r="E9065" s="2">
        <f t="shared" si="284"/>
        <v>0.527698944615393</v>
      </c>
      <c r="F9065" s="2">
        <f t="shared" si="285"/>
        <v>34442.3829088002</v>
      </c>
    </row>
    <row r="9066" spans="1:6">
      <c r="A9066" s="5">
        <v>0.703919617626457</v>
      </c>
      <c r="B9066" s="5">
        <v>18601.7829244744</v>
      </c>
      <c r="C9066" s="5">
        <v>1.19141847935826</v>
      </c>
      <c r="D9066" s="5">
        <v>54852.9410188118</v>
      </c>
      <c r="E9066" s="2">
        <f t="shared" si="284"/>
        <v>0.487498861731803</v>
      </c>
      <c r="F9066" s="2">
        <f t="shared" si="285"/>
        <v>36251.1580943374</v>
      </c>
    </row>
    <row r="9067" spans="1:6">
      <c r="A9067" s="5">
        <v>0.704955445610435</v>
      </c>
      <c r="B9067" s="5">
        <v>15623.3165523824</v>
      </c>
      <c r="C9067" s="5">
        <v>1.16073214879818</v>
      </c>
      <c r="D9067" s="5">
        <v>51488.0616703596</v>
      </c>
      <c r="E9067" s="2">
        <f t="shared" si="284"/>
        <v>0.455776703187745</v>
      </c>
      <c r="F9067" s="2">
        <f t="shared" si="285"/>
        <v>35864.7451179772</v>
      </c>
    </row>
    <row r="9068" spans="1:6">
      <c r="A9068" s="5">
        <v>0.718145024003567</v>
      </c>
      <c r="B9068" s="5">
        <v>18503.2959116173</v>
      </c>
      <c r="C9068" s="5">
        <v>1.23704860607497</v>
      </c>
      <c r="D9068" s="5">
        <v>57190.0778170469</v>
      </c>
      <c r="E9068" s="2">
        <f t="shared" si="284"/>
        <v>0.518903582071403</v>
      </c>
      <c r="F9068" s="2">
        <f t="shared" si="285"/>
        <v>38686.7819054296</v>
      </c>
    </row>
    <row r="9069" spans="1:6">
      <c r="A9069" s="5">
        <v>0.681384944627871</v>
      </c>
      <c r="B9069" s="5">
        <v>20454.6843295043</v>
      </c>
      <c r="C9069" s="5">
        <v>1.17694432640267</v>
      </c>
      <c r="D9069" s="5">
        <v>56234.2820391938</v>
      </c>
      <c r="E9069" s="2">
        <f t="shared" si="284"/>
        <v>0.495559381774799</v>
      </c>
      <c r="F9069" s="2">
        <f t="shared" si="285"/>
        <v>35779.5977096895</v>
      </c>
    </row>
    <row r="9070" spans="1:6">
      <c r="A9070" s="5">
        <v>0.722441030795219</v>
      </c>
      <c r="B9070" s="5">
        <v>16707.1779053872</v>
      </c>
      <c r="C9070" s="5">
        <v>1.22160086700968</v>
      </c>
      <c r="D9070" s="5">
        <v>52864.3434439859</v>
      </c>
      <c r="E9070" s="2">
        <f t="shared" si="284"/>
        <v>0.499159836214461</v>
      </c>
      <c r="F9070" s="2">
        <f t="shared" si="285"/>
        <v>36157.1655385987</v>
      </c>
    </row>
    <row r="9071" spans="1:6">
      <c r="A9071" s="5">
        <v>0.722611007918695</v>
      </c>
      <c r="B9071" s="5">
        <v>18918.86871548</v>
      </c>
      <c r="C9071" s="5">
        <v>1.23980516615494</v>
      </c>
      <c r="D9071" s="5">
        <v>56677.0440447751</v>
      </c>
      <c r="E9071" s="2">
        <f t="shared" si="284"/>
        <v>0.517194158236245</v>
      </c>
      <c r="F9071" s="2">
        <f t="shared" si="285"/>
        <v>37758.1753292951</v>
      </c>
    </row>
    <row r="9072" spans="1:6">
      <c r="A9072" s="5">
        <v>0.697416576947365</v>
      </c>
      <c r="B9072" s="5">
        <v>20818.4062216854</v>
      </c>
      <c r="C9072" s="5">
        <v>1.18718072218326</v>
      </c>
      <c r="D9072" s="5">
        <v>56452.7297626102</v>
      </c>
      <c r="E9072" s="2">
        <f t="shared" si="284"/>
        <v>0.489764145235895</v>
      </c>
      <c r="F9072" s="2">
        <f t="shared" si="285"/>
        <v>35634.3235409248</v>
      </c>
    </row>
    <row r="9073" spans="1:6">
      <c r="A9073" s="5">
        <v>0.711490329879252</v>
      </c>
      <c r="B9073" s="5">
        <v>17620.7209064701</v>
      </c>
      <c r="C9073" s="5">
        <v>1.26051104787503</v>
      </c>
      <c r="D9073" s="5">
        <v>55910.2284167815</v>
      </c>
      <c r="E9073" s="2">
        <f t="shared" si="284"/>
        <v>0.549020717995778</v>
      </c>
      <c r="F9073" s="2">
        <f t="shared" si="285"/>
        <v>38289.5075103114</v>
      </c>
    </row>
    <row r="9074" spans="1:6">
      <c r="A9074" s="5">
        <v>0.644734553715889</v>
      </c>
      <c r="B9074" s="5">
        <v>20399.0605466492</v>
      </c>
      <c r="C9074" s="5">
        <v>1.12163562543556</v>
      </c>
      <c r="D9074" s="5">
        <v>57631.4807727227</v>
      </c>
      <c r="E9074" s="2">
        <f t="shared" si="284"/>
        <v>0.476901071719671</v>
      </c>
      <c r="F9074" s="2">
        <f t="shared" si="285"/>
        <v>37232.4202260735</v>
      </c>
    </row>
    <row r="9075" spans="1:6">
      <c r="A9075" s="5">
        <v>0.75314061223855</v>
      </c>
      <c r="B9075" s="5">
        <v>22540.0644111418</v>
      </c>
      <c r="C9075" s="5">
        <v>1.32777627566915</v>
      </c>
      <c r="D9075" s="5">
        <v>62215.0385648087</v>
      </c>
      <c r="E9075" s="2">
        <f t="shared" si="284"/>
        <v>0.5746356634306</v>
      </c>
      <c r="F9075" s="2">
        <f t="shared" si="285"/>
        <v>39674.9741536669</v>
      </c>
    </row>
    <row r="9076" spans="1:6">
      <c r="A9076" s="5">
        <v>0.675718731054991</v>
      </c>
      <c r="B9076" s="5">
        <v>17838.2307679455</v>
      </c>
      <c r="C9076" s="5">
        <v>1.1601770460424</v>
      </c>
      <c r="D9076" s="5">
        <v>54481.691870405</v>
      </c>
      <c r="E9076" s="2">
        <f t="shared" si="284"/>
        <v>0.484458314987409</v>
      </c>
      <c r="F9076" s="2">
        <f t="shared" si="285"/>
        <v>36643.4611024595</v>
      </c>
    </row>
    <row r="9077" spans="1:6">
      <c r="A9077" s="5">
        <v>0.732315278005724</v>
      </c>
      <c r="B9077" s="5">
        <v>15058.3226622811</v>
      </c>
      <c r="C9077" s="5">
        <v>1.30118673520583</v>
      </c>
      <c r="D9077" s="5">
        <v>52452.0864324941</v>
      </c>
      <c r="E9077" s="2">
        <f t="shared" si="284"/>
        <v>0.568871457200106</v>
      </c>
      <c r="F9077" s="2">
        <f t="shared" si="285"/>
        <v>37393.763770213</v>
      </c>
    </row>
    <row r="9078" spans="1:6">
      <c r="A9078" s="5">
        <v>0.725466046639338</v>
      </c>
      <c r="B9078" s="5">
        <v>17569.9055359963</v>
      </c>
      <c r="C9078" s="5">
        <v>1.25922433999899</v>
      </c>
      <c r="D9078" s="5">
        <v>53567.4346240492</v>
      </c>
      <c r="E9078" s="2">
        <f t="shared" si="284"/>
        <v>0.533758293359652</v>
      </c>
      <c r="F9078" s="2">
        <f t="shared" si="285"/>
        <v>35997.5290880529</v>
      </c>
    </row>
    <row r="9079" spans="1:6">
      <c r="A9079" s="5">
        <v>0.705197917660988</v>
      </c>
      <c r="B9079" s="5">
        <v>18521.14116913</v>
      </c>
      <c r="C9079" s="5">
        <v>1.21454558548516</v>
      </c>
      <c r="D9079" s="5">
        <v>55377.234949302</v>
      </c>
      <c r="E9079" s="2">
        <f t="shared" si="284"/>
        <v>0.509347667824172</v>
      </c>
      <c r="F9079" s="2">
        <f t="shared" si="285"/>
        <v>36856.093780172</v>
      </c>
    </row>
    <row r="9080" spans="1:6">
      <c r="A9080" s="5">
        <v>0.690426237797113</v>
      </c>
      <c r="B9080" s="5">
        <v>20235.1363628549</v>
      </c>
      <c r="C9080" s="5">
        <v>1.21737834902367</v>
      </c>
      <c r="D9080" s="5">
        <v>57578.8451577206</v>
      </c>
      <c r="E9080" s="2">
        <f t="shared" si="284"/>
        <v>0.526952111226557</v>
      </c>
      <c r="F9080" s="2">
        <f t="shared" si="285"/>
        <v>37343.7087948657</v>
      </c>
    </row>
    <row r="9081" spans="1:6">
      <c r="A9081" s="5">
        <v>0.698242636210113</v>
      </c>
      <c r="B9081" s="5">
        <v>22119.4590978384</v>
      </c>
      <c r="C9081" s="5">
        <v>1.22422601145006</v>
      </c>
      <c r="D9081" s="5">
        <v>60233.6737577153</v>
      </c>
      <c r="E9081" s="2">
        <f t="shared" si="284"/>
        <v>0.525983375239947</v>
      </c>
      <c r="F9081" s="2">
        <f t="shared" si="285"/>
        <v>38114.2146598769</v>
      </c>
    </row>
    <row r="9082" spans="1:6">
      <c r="A9082" s="5">
        <v>0.671116659077986</v>
      </c>
      <c r="B9082" s="5">
        <v>19242.378874939</v>
      </c>
      <c r="C9082" s="5">
        <v>1.1842119517643</v>
      </c>
      <c r="D9082" s="5">
        <v>58797.0515440086</v>
      </c>
      <c r="E9082" s="2">
        <f t="shared" si="284"/>
        <v>0.513095292686314</v>
      </c>
      <c r="F9082" s="2">
        <f t="shared" si="285"/>
        <v>39554.6726690696</v>
      </c>
    </row>
    <row r="9083" spans="1:6">
      <c r="A9083" s="5">
        <v>0.726514388309894</v>
      </c>
      <c r="B9083" s="5">
        <v>19062.9583610044</v>
      </c>
      <c r="C9083" s="5">
        <v>1.24519334458965</v>
      </c>
      <c r="D9083" s="5">
        <v>53803.9207318042</v>
      </c>
      <c r="E9083" s="2">
        <f t="shared" si="284"/>
        <v>0.518678956279756</v>
      </c>
      <c r="F9083" s="2">
        <f t="shared" si="285"/>
        <v>34740.9623707998</v>
      </c>
    </row>
    <row r="9084" spans="1:6">
      <c r="A9084" s="5">
        <v>0.729515800865266</v>
      </c>
      <c r="B9084" s="5">
        <v>19645.7805435615</v>
      </c>
      <c r="C9084" s="5">
        <v>1.24605935966641</v>
      </c>
      <c r="D9084" s="5">
        <v>56966.0867811456</v>
      </c>
      <c r="E9084" s="2">
        <f t="shared" si="284"/>
        <v>0.516543558801144</v>
      </c>
      <c r="F9084" s="2">
        <f t="shared" si="285"/>
        <v>37320.3062375841</v>
      </c>
    </row>
    <row r="9085" spans="1:6">
      <c r="A9085" s="5">
        <v>0.713841663899087</v>
      </c>
      <c r="B9085" s="5">
        <v>17941.4216877129</v>
      </c>
      <c r="C9085" s="5">
        <v>1.25689618635577</v>
      </c>
      <c r="D9085" s="5">
        <v>53717.0981564483</v>
      </c>
      <c r="E9085" s="2">
        <f t="shared" si="284"/>
        <v>0.543054522456683</v>
      </c>
      <c r="F9085" s="2">
        <f t="shared" si="285"/>
        <v>35775.6764687354</v>
      </c>
    </row>
    <row r="9086" spans="1:6">
      <c r="A9086" s="5">
        <v>0.667839950250736</v>
      </c>
      <c r="B9086" s="5">
        <v>20978.6466970756</v>
      </c>
      <c r="C9086" s="5">
        <v>1.15242891439622</v>
      </c>
      <c r="D9086" s="5">
        <v>59363.8282136607</v>
      </c>
      <c r="E9086" s="2">
        <f t="shared" si="284"/>
        <v>0.484588964145484</v>
      </c>
      <c r="F9086" s="2">
        <f t="shared" si="285"/>
        <v>38385.1815165851</v>
      </c>
    </row>
    <row r="9087" spans="1:6">
      <c r="A9087" s="5">
        <v>0.718458718269675</v>
      </c>
      <c r="B9087" s="5">
        <v>20248.1378034012</v>
      </c>
      <c r="C9087" s="5">
        <v>1.2538421955112</v>
      </c>
      <c r="D9087" s="5">
        <v>55927.9189764387</v>
      </c>
      <c r="E9087" s="2">
        <f t="shared" si="284"/>
        <v>0.535383477241525</v>
      </c>
      <c r="F9087" s="2">
        <f t="shared" si="285"/>
        <v>35679.7811730375</v>
      </c>
    </row>
    <row r="9088" spans="1:6">
      <c r="A9088" s="5">
        <v>0.741616631728894</v>
      </c>
      <c r="B9088" s="5">
        <v>19516.8197120901</v>
      </c>
      <c r="C9088" s="5">
        <v>1.31358453601222</v>
      </c>
      <c r="D9088" s="5">
        <v>56346.6377028306</v>
      </c>
      <c r="E9088" s="2">
        <f t="shared" si="284"/>
        <v>0.571967904283326</v>
      </c>
      <c r="F9088" s="2">
        <f t="shared" si="285"/>
        <v>36829.8179907405</v>
      </c>
    </row>
    <row r="9089" spans="1:6">
      <c r="A9089" s="5">
        <v>0.684002443780428</v>
      </c>
      <c r="B9089" s="5">
        <v>18050.51056071</v>
      </c>
      <c r="C9089" s="5">
        <v>1.20485098386301</v>
      </c>
      <c r="D9089" s="5">
        <v>55271.4287730254</v>
      </c>
      <c r="E9089" s="2">
        <f t="shared" si="284"/>
        <v>0.520848540082582</v>
      </c>
      <c r="F9089" s="2">
        <f t="shared" si="285"/>
        <v>37220.9182123154</v>
      </c>
    </row>
    <row r="9090" spans="1:6">
      <c r="A9090" s="5">
        <v>0.6960837761117</v>
      </c>
      <c r="B9090" s="5">
        <v>17589.7863314889</v>
      </c>
      <c r="C9090" s="5">
        <v>1.21965407482869</v>
      </c>
      <c r="D9090" s="5">
        <v>53566.5843161335</v>
      </c>
      <c r="E9090" s="2">
        <f t="shared" si="284"/>
        <v>0.52357029871699</v>
      </c>
      <c r="F9090" s="2">
        <f t="shared" si="285"/>
        <v>35976.7979846446</v>
      </c>
    </row>
    <row r="9091" spans="1:6">
      <c r="A9091" s="5">
        <v>0.684436251151501</v>
      </c>
      <c r="B9091" s="5">
        <v>20568.2398979478</v>
      </c>
      <c r="C9091" s="5">
        <v>1.178967255553</v>
      </c>
      <c r="D9091" s="5">
        <v>58833.2347973706</v>
      </c>
      <c r="E9091" s="2">
        <f t="shared" si="284"/>
        <v>0.494531004401499</v>
      </c>
      <c r="F9091" s="2">
        <f t="shared" si="285"/>
        <v>38264.9948994228</v>
      </c>
    </row>
    <row r="9092" spans="1:6">
      <c r="A9092" s="5">
        <v>0.689276231426687</v>
      </c>
      <c r="B9092" s="5">
        <v>26329.3328782528</v>
      </c>
      <c r="C9092" s="5">
        <v>1.18330275011124</v>
      </c>
      <c r="D9092" s="5">
        <v>64988.5080925784</v>
      </c>
      <c r="E9092" s="2">
        <f t="shared" ref="E9092:E9155" si="286">C9092-A9092</f>
        <v>0.494026518684553</v>
      </c>
      <c r="F9092" s="2">
        <f t="shared" ref="F9092:F9155" si="287">D9092-B9092</f>
        <v>38659.1752143256</v>
      </c>
    </row>
    <row r="9093" spans="1:6">
      <c r="A9093" s="5">
        <v>0.682883409297973</v>
      </c>
      <c r="B9093" s="5">
        <v>26579.960051672</v>
      </c>
      <c r="C9093" s="5">
        <v>1.20941095153668</v>
      </c>
      <c r="D9093" s="5">
        <v>67734.7882661673</v>
      </c>
      <c r="E9093" s="2">
        <f t="shared" si="286"/>
        <v>0.526527542238707</v>
      </c>
      <c r="F9093" s="2">
        <f t="shared" si="287"/>
        <v>41154.8282144953</v>
      </c>
    </row>
    <row r="9094" spans="1:6">
      <c r="A9094" s="5">
        <v>0.703324492631959</v>
      </c>
      <c r="B9094" s="5">
        <v>14549.5205375152</v>
      </c>
      <c r="C9094" s="5">
        <v>1.2269774450085</v>
      </c>
      <c r="D9094" s="5">
        <v>49958.1741193496</v>
      </c>
      <c r="E9094" s="2">
        <f t="shared" si="286"/>
        <v>0.523652952376541</v>
      </c>
      <c r="F9094" s="2">
        <f t="shared" si="287"/>
        <v>35408.6535818344</v>
      </c>
    </row>
    <row r="9095" spans="1:6">
      <c r="A9095" s="5">
        <v>0.713110564010451</v>
      </c>
      <c r="B9095" s="5">
        <v>15995.6694275661</v>
      </c>
      <c r="C9095" s="5">
        <v>1.22775746365313</v>
      </c>
      <c r="D9095" s="5">
        <v>52262.3041384247</v>
      </c>
      <c r="E9095" s="2">
        <f t="shared" si="286"/>
        <v>0.514646899642679</v>
      </c>
      <c r="F9095" s="2">
        <f t="shared" si="287"/>
        <v>36266.6347108586</v>
      </c>
    </row>
    <row r="9096" spans="1:6">
      <c r="A9096" s="5">
        <v>0.647146310538762</v>
      </c>
      <c r="B9096" s="5">
        <v>16320.8875365869</v>
      </c>
      <c r="C9096" s="5">
        <v>1.14727731808962</v>
      </c>
      <c r="D9096" s="5">
        <v>52934.26404361</v>
      </c>
      <c r="E9096" s="2">
        <f t="shared" si="286"/>
        <v>0.500131007550858</v>
      </c>
      <c r="F9096" s="2">
        <f t="shared" si="287"/>
        <v>36613.3765070231</v>
      </c>
    </row>
    <row r="9097" spans="1:6">
      <c r="A9097" s="5">
        <v>0.71192978600471</v>
      </c>
      <c r="B9097" s="5">
        <v>20847.328680081</v>
      </c>
      <c r="C9097" s="5">
        <v>1.2300914504143</v>
      </c>
      <c r="D9097" s="5">
        <v>58019.8943795842</v>
      </c>
      <c r="E9097" s="2">
        <f t="shared" si="286"/>
        <v>0.51816166440959</v>
      </c>
      <c r="F9097" s="2">
        <f t="shared" si="287"/>
        <v>37172.5656995032</v>
      </c>
    </row>
    <row r="9098" spans="1:6">
      <c r="A9098" s="5">
        <v>0.656203299222931</v>
      </c>
      <c r="B9098" s="5">
        <v>21469.2679301475</v>
      </c>
      <c r="C9098" s="5">
        <v>1.111744619054</v>
      </c>
      <c r="D9098" s="5">
        <v>59984.311745213</v>
      </c>
      <c r="E9098" s="2">
        <f t="shared" si="286"/>
        <v>0.455541319831069</v>
      </c>
      <c r="F9098" s="2">
        <f t="shared" si="287"/>
        <v>38515.0438150655</v>
      </c>
    </row>
    <row r="9099" spans="1:6">
      <c r="A9099" s="5">
        <v>0.753156441353224</v>
      </c>
      <c r="B9099" s="5">
        <v>19208.4016021848</v>
      </c>
      <c r="C9099" s="5">
        <v>1.3085398093941</v>
      </c>
      <c r="D9099" s="5">
        <v>55643.0937802799</v>
      </c>
      <c r="E9099" s="2">
        <f t="shared" si="286"/>
        <v>0.555383368040876</v>
      </c>
      <c r="F9099" s="2">
        <f t="shared" si="287"/>
        <v>36434.6921780951</v>
      </c>
    </row>
    <row r="9100" spans="1:6">
      <c r="A9100" s="5">
        <v>0.689889152325703</v>
      </c>
      <c r="B9100" s="5">
        <v>14348.558073132</v>
      </c>
      <c r="C9100" s="5">
        <v>1.22409120612543</v>
      </c>
      <c r="D9100" s="5">
        <v>50026.5505827023</v>
      </c>
      <c r="E9100" s="2">
        <f t="shared" si="286"/>
        <v>0.534202053799727</v>
      </c>
      <c r="F9100" s="2">
        <f t="shared" si="287"/>
        <v>35677.9925095703</v>
      </c>
    </row>
    <row r="9101" spans="1:6">
      <c r="A9101" s="5">
        <v>0.711837489613415</v>
      </c>
      <c r="B9101" s="5">
        <v>21600.8970393309</v>
      </c>
      <c r="C9101" s="5">
        <v>1.25972100150144</v>
      </c>
      <c r="D9101" s="5">
        <v>57589.2296147927</v>
      </c>
      <c r="E9101" s="2">
        <f t="shared" si="286"/>
        <v>0.547883511888025</v>
      </c>
      <c r="F9101" s="2">
        <f t="shared" si="287"/>
        <v>35988.3325754618</v>
      </c>
    </row>
    <row r="9102" spans="1:6">
      <c r="A9102" s="5">
        <v>0.699054739470254</v>
      </c>
      <c r="B9102" s="5">
        <v>17560.3941096533</v>
      </c>
      <c r="C9102" s="5">
        <v>1.17041630928767</v>
      </c>
      <c r="D9102" s="5">
        <v>52486.6345085617</v>
      </c>
      <c r="E9102" s="2">
        <f t="shared" si="286"/>
        <v>0.471361569817416</v>
      </c>
      <c r="F9102" s="2">
        <f t="shared" si="287"/>
        <v>34926.2403989084</v>
      </c>
    </row>
    <row r="9103" spans="1:6">
      <c r="A9103" s="5">
        <v>0.684917681927848</v>
      </c>
      <c r="B9103" s="5">
        <v>16741.9122447292</v>
      </c>
      <c r="C9103" s="5">
        <v>1.19329258551749</v>
      </c>
      <c r="D9103" s="5">
        <v>53906.9811706647</v>
      </c>
      <c r="E9103" s="2">
        <f t="shared" si="286"/>
        <v>0.508374903589642</v>
      </c>
      <c r="F9103" s="2">
        <f t="shared" si="287"/>
        <v>37165.0689259355</v>
      </c>
    </row>
    <row r="9104" spans="1:6">
      <c r="A9104" s="5">
        <v>0.686471105069594</v>
      </c>
      <c r="B9104" s="5">
        <v>17412.8972352262</v>
      </c>
      <c r="C9104" s="5">
        <v>1.20791005425056</v>
      </c>
      <c r="D9104" s="5">
        <v>54431.1862920713</v>
      </c>
      <c r="E9104" s="2">
        <f t="shared" si="286"/>
        <v>0.521438949180966</v>
      </c>
      <c r="F9104" s="2">
        <f t="shared" si="287"/>
        <v>37018.2890568451</v>
      </c>
    </row>
    <row r="9105" spans="1:6">
      <c r="A9105" s="5">
        <v>0.736271072989279</v>
      </c>
      <c r="B9105" s="5">
        <v>20516.6190690672</v>
      </c>
      <c r="C9105" s="5">
        <v>1.27855501528548</v>
      </c>
      <c r="D9105" s="5">
        <v>57816.913259496</v>
      </c>
      <c r="E9105" s="2">
        <f t="shared" si="286"/>
        <v>0.542283942296201</v>
      </c>
      <c r="F9105" s="2">
        <f t="shared" si="287"/>
        <v>37300.2941904288</v>
      </c>
    </row>
    <row r="9106" spans="1:6">
      <c r="A9106" s="5">
        <v>0.713891794053336</v>
      </c>
      <c r="B9106" s="5">
        <v>17963.0703325747</v>
      </c>
      <c r="C9106" s="5">
        <v>1.22593329338535</v>
      </c>
      <c r="D9106" s="5">
        <v>53560.0603517406</v>
      </c>
      <c r="E9106" s="2">
        <f t="shared" si="286"/>
        <v>0.512041499332014</v>
      </c>
      <c r="F9106" s="2">
        <f t="shared" si="287"/>
        <v>35596.9900191659</v>
      </c>
    </row>
    <row r="9107" spans="1:6">
      <c r="A9107" s="5">
        <v>0.63249585416614</v>
      </c>
      <c r="B9107" s="5">
        <v>21406.7031397602</v>
      </c>
      <c r="C9107" s="5">
        <v>1.1057745775853</v>
      </c>
      <c r="D9107" s="5">
        <v>63061.7368002356</v>
      </c>
      <c r="E9107" s="2">
        <f t="shared" si="286"/>
        <v>0.47327872341916</v>
      </c>
      <c r="F9107" s="2">
        <f t="shared" si="287"/>
        <v>41655.0336604754</v>
      </c>
    </row>
    <row r="9108" spans="1:6">
      <c r="A9108" s="5">
        <v>0.697694410234174</v>
      </c>
      <c r="B9108" s="5">
        <v>16383.7503175698</v>
      </c>
      <c r="C9108" s="5">
        <v>1.20581232825498</v>
      </c>
      <c r="D9108" s="5">
        <v>51338.9339141995</v>
      </c>
      <c r="E9108" s="2">
        <f t="shared" si="286"/>
        <v>0.508117918020806</v>
      </c>
      <c r="F9108" s="2">
        <f t="shared" si="287"/>
        <v>34955.1835966297</v>
      </c>
    </row>
    <row r="9109" spans="1:6">
      <c r="A9109" s="5">
        <v>0.720021280971336</v>
      </c>
      <c r="B9109" s="5">
        <v>20602.8635040669</v>
      </c>
      <c r="C9109" s="5">
        <v>1.24629544685831</v>
      </c>
      <c r="D9109" s="5">
        <v>58355.1124139048</v>
      </c>
      <c r="E9109" s="2">
        <f t="shared" si="286"/>
        <v>0.526274165886974</v>
      </c>
      <c r="F9109" s="2">
        <f t="shared" si="287"/>
        <v>37752.2489098379</v>
      </c>
    </row>
    <row r="9110" spans="1:6">
      <c r="A9110" s="5">
        <v>0.706400135319444</v>
      </c>
      <c r="B9110" s="5">
        <v>24873.1354016683</v>
      </c>
      <c r="C9110" s="5">
        <v>1.21980364262741</v>
      </c>
      <c r="D9110" s="5">
        <v>62678.4207902457</v>
      </c>
      <c r="E9110" s="2">
        <f t="shared" si="286"/>
        <v>0.513403507307966</v>
      </c>
      <c r="F9110" s="2">
        <f t="shared" si="287"/>
        <v>37805.2853885774</v>
      </c>
    </row>
    <row r="9111" spans="1:6">
      <c r="A9111" s="5">
        <v>0.61021473192962</v>
      </c>
      <c r="B9111" s="5">
        <v>24252.6812679461</v>
      </c>
      <c r="C9111" s="5">
        <v>1.07882397145773</v>
      </c>
      <c r="D9111" s="5">
        <v>64014.9441106949</v>
      </c>
      <c r="E9111" s="2">
        <f t="shared" si="286"/>
        <v>0.46860923952811</v>
      </c>
      <c r="F9111" s="2">
        <f t="shared" si="287"/>
        <v>39762.2628427488</v>
      </c>
    </row>
    <row r="9112" spans="1:6">
      <c r="A9112" s="5">
        <v>0.698876927784914</v>
      </c>
      <c r="B9112" s="5">
        <v>19286.6460897239</v>
      </c>
      <c r="C9112" s="5">
        <v>1.17280081612885</v>
      </c>
      <c r="D9112" s="5">
        <v>54774.0988643523</v>
      </c>
      <c r="E9112" s="2">
        <f t="shared" si="286"/>
        <v>0.473923888343936</v>
      </c>
      <c r="F9112" s="2">
        <f t="shared" si="287"/>
        <v>35487.4527746284</v>
      </c>
    </row>
    <row r="9113" spans="1:6">
      <c r="A9113" s="5">
        <v>0.721470749551262</v>
      </c>
      <c r="B9113" s="5">
        <v>15912.2424546011</v>
      </c>
      <c r="C9113" s="5">
        <v>1.22880413506083</v>
      </c>
      <c r="D9113" s="5">
        <v>51367.4432891765</v>
      </c>
      <c r="E9113" s="2">
        <f t="shared" si="286"/>
        <v>0.507333385509568</v>
      </c>
      <c r="F9113" s="2">
        <f t="shared" si="287"/>
        <v>35455.2008345754</v>
      </c>
    </row>
    <row r="9114" spans="1:6">
      <c r="A9114" s="5">
        <v>0.755610425734357</v>
      </c>
      <c r="B9114" s="5">
        <v>15317.8519335128</v>
      </c>
      <c r="C9114" s="5">
        <v>1.3404413058989</v>
      </c>
      <c r="D9114" s="5">
        <v>52937.0793939657</v>
      </c>
      <c r="E9114" s="2">
        <f t="shared" si="286"/>
        <v>0.584830880164543</v>
      </c>
      <c r="F9114" s="2">
        <f t="shared" si="287"/>
        <v>37619.2274604529</v>
      </c>
    </row>
    <row r="9115" spans="1:6">
      <c r="A9115" s="5">
        <v>0.761973367188986</v>
      </c>
      <c r="B9115" s="5">
        <v>16313.2741900209</v>
      </c>
      <c r="C9115" s="5">
        <v>1.32290188093382</v>
      </c>
      <c r="D9115" s="5">
        <v>53061.836733844</v>
      </c>
      <c r="E9115" s="2">
        <f t="shared" si="286"/>
        <v>0.560928513744834</v>
      </c>
      <c r="F9115" s="2">
        <f t="shared" si="287"/>
        <v>36748.5625438231</v>
      </c>
    </row>
    <row r="9116" spans="1:6">
      <c r="A9116" s="5">
        <v>0.693056686429103</v>
      </c>
      <c r="B9116" s="5">
        <v>16910.820151626</v>
      </c>
      <c r="C9116" s="5">
        <v>1.18615645262023</v>
      </c>
      <c r="D9116" s="5">
        <v>53086.3558717729</v>
      </c>
      <c r="E9116" s="2">
        <f t="shared" si="286"/>
        <v>0.493099766191127</v>
      </c>
      <c r="F9116" s="2">
        <f t="shared" si="287"/>
        <v>36175.5357201469</v>
      </c>
    </row>
    <row r="9117" spans="1:6">
      <c r="A9117" s="5">
        <v>0.737968964070327</v>
      </c>
      <c r="B9117" s="5">
        <v>26243.6271481022</v>
      </c>
      <c r="C9117" s="5">
        <v>1.25106492587277</v>
      </c>
      <c r="D9117" s="5">
        <v>66423.9304066536</v>
      </c>
      <c r="E9117" s="2">
        <f t="shared" si="286"/>
        <v>0.513095961802443</v>
      </c>
      <c r="F9117" s="2">
        <f t="shared" si="287"/>
        <v>40180.3032585514</v>
      </c>
    </row>
    <row r="9118" spans="1:6">
      <c r="A9118" s="5">
        <v>0.67594001389837</v>
      </c>
      <c r="B9118" s="5">
        <v>18462.8432546098</v>
      </c>
      <c r="C9118" s="5">
        <v>1.17007024544012</v>
      </c>
      <c r="D9118" s="5">
        <v>55965.9437210046</v>
      </c>
      <c r="E9118" s="2">
        <f t="shared" si="286"/>
        <v>0.49413023154175</v>
      </c>
      <c r="F9118" s="2">
        <f t="shared" si="287"/>
        <v>37503.1004663948</v>
      </c>
    </row>
    <row r="9119" spans="1:6">
      <c r="A9119" s="5">
        <v>0.687040126168391</v>
      </c>
      <c r="B9119" s="5">
        <v>20576.1053596073</v>
      </c>
      <c r="C9119" s="5">
        <v>1.17437454076878</v>
      </c>
      <c r="D9119" s="5">
        <v>57415.0992433532</v>
      </c>
      <c r="E9119" s="2">
        <f t="shared" si="286"/>
        <v>0.487334414600389</v>
      </c>
      <c r="F9119" s="2">
        <f t="shared" si="287"/>
        <v>36838.9938837459</v>
      </c>
    </row>
    <row r="9120" spans="1:6">
      <c r="A9120" s="5">
        <v>0.670084123686981</v>
      </c>
      <c r="B9120" s="5">
        <v>25138.6445654193</v>
      </c>
      <c r="C9120" s="5">
        <v>1.13886219769065</v>
      </c>
      <c r="D9120" s="5">
        <v>65355.9964714419</v>
      </c>
      <c r="E9120" s="2">
        <f t="shared" si="286"/>
        <v>0.468778074003669</v>
      </c>
      <c r="F9120" s="2">
        <f t="shared" si="287"/>
        <v>40217.3519060226</v>
      </c>
    </row>
    <row r="9121" spans="1:6">
      <c r="A9121" s="5">
        <v>0.688363353623906</v>
      </c>
      <c r="B9121" s="5">
        <v>18479.4546588991</v>
      </c>
      <c r="C9121" s="5">
        <v>1.22533928507424</v>
      </c>
      <c r="D9121" s="5">
        <v>58298.8550333945</v>
      </c>
      <c r="E9121" s="2">
        <f t="shared" si="286"/>
        <v>0.536975931450334</v>
      </c>
      <c r="F9121" s="2">
        <f t="shared" si="287"/>
        <v>39819.4003744954</v>
      </c>
    </row>
    <row r="9122" spans="1:6">
      <c r="A9122" s="5">
        <v>0.647709891321648</v>
      </c>
      <c r="B9122" s="5">
        <v>24128.6180240583</v>
      </c>
      <c r="C9122" s="5">
        <v>1.12999010189163</v>
      </c>
      <c r="D9122" s="5">
        <v>64967.7654091834</v>
      </c>
      <c r="E9122" s="2">
        <f t="shared" si="286"/>
        <v>0.482280210569982</v>
      </c>
      <c r="F9122" s="2">
        <f t="shared" si="287"/>
        <v>40839.1473851251</v>
      </c>
    </row>
    <row r="9123" spans="1:6">
      <c r="A9123" s="5">
        <v>0.738529071089454</v>
      </c>
      <c r="B9123" s="5">
        <v>18633.9665793827</v>
      </c>
      <c r="C9123" s="5">
        <v>1.30995426062371</v>
      </c>
      <c r="D9123" s="5">
        <v>57754.8211422539</v>
      </c>
      <c r="E9123" s="2">
        <f t="shared" si="286"/>
        <v>0.571425189534256</v>
      </c>
      <c r="F9123" s="2">
        <f t="shared" si="287"/>
        <v>39120.8545628712</v>
      </c>
    </row>
    <row r="9124" spans="1:6">
      <c r="A9124" s="5">
        <v>0.700447622769247</v>
      </c>
      <c r="B9124" s="5">
        <v>20607.5223371063</v>
      </c>
      <c r="C9124" s="5">
        <v>1.1848635443358</v>
      </c>
      <c r="D9124" s="5">
        <v>57455.302332573</v>
      </c>
      <c r="E9124" s="2">
        <f t="shared" si="286"/>
        <v>0.484415921566553</v>
      </c>
      <c r="F9124" s="2">
        <f t="shared" si="287"/>
        <v>36847.7799954667</v>
      </c>
    </row>
    <row r="9125" spans="1:6">
      <c r="A9125" s="5">
        <v>0.687739816641003</v>
      </c>
      <c r="B9125" s="5">
        <v>20786.0300539124</v>
      </c>
      <c r="C9125" s="5">
        <v>1.19019659959019</v>
      </c>
      <c r="D9125" s="5">
        <v>57197.9087568104</v>
      </c>
      <c r="E9125" s="2">
        <f t="shared" si="286"/>
        <v>0.502456782949187</v>
      </c>
      <c r="F9125" s="2">
        <f t="shared" si="287"/>
        <v>36411.878702898</v>
      </c>
    </row>
    <row r="9126" spans="1:6">
      <c r="A9126" s="5">
        <v>0.710862762452813</v>
      </c>
      <c r="B9126" s="5">
        <v>18036.5588030751</v>
      </c>
      <c r="C9126" s="5">
        <v>1.24511208618146</v>
      </c>
      <c r="D9126" s="5">
        <v>54915.6497218319</v>
      </c>
      <c r="E9126" s="2">
        <f t="shared" si="286"/>
        <v>0.534249323728647</v>
      </c>
      <c r="F9126" s="2">
        <f t="shared" si="287"/>
        <v>36879.0909187568</v>
      </c>
    </row>
    <row r="9127" spans="1:6">
      <c r="A9127" s="5">
        <v>0.666095589835886</v>
      </c>
      <c r="B9127" s="5">
        <v>19996.2727228268</v>
      </c>
      <c r="C9127" s="5">
        <v>1.11521524635304</v>
      </c>
      <c r="D9127" s="5">
        <v>56448.5556951818</v>
      </c>
      <c r="E9127" s="2">
        <f t="shared" si="286"/>
        <v>0.449119656517154</v>
      </c>
      <c r="F9127" s="2">
        <f t="shared" si="287"/>
        <v>36452.282972355</v>
      </c>
    </row>
    <row r="9128" spans="1:6">
      <c r="A9128" s="5">
        <v>0.662563873142181</v>
      </c>
      <c r="B9128" s="5">
        <v>20077.1845907103</v>
      </c>
      <c r="C9128" s="5">
        <v>1.17849579239377</v>
      </c>
      <c r="D9128" s="5">
        <v>59338.6565448555</v>
      </c>
      <c r="E9128" s="2">
        <f t="shared" si="286"/>
        <v>0.515931919251589</v>
      </c>
      <c r="F9128" s="2">
        <f t="shared" si="287"/>
        <v>39261.4719541452</v>
      </c>
    </row>
    <row r="9129" spans="1:6">
      <c r="A9129" s="5">
        <v>0.709361940388895</v>
      </c>
      <c r="B9129" s="5">
        <v>19816.4722214899</v>
      </c>
      <c r="C9129" s="5">
        <v>1.23081891810635</v>
      </c>
      <c r="D9129" s="5">
        <v>57262.1170245499</v>
      </c>
      <c r="E9129" s="2">
        <f t="shared" si="286"/>
        <v>0.521456977717455</v>
      </c>
      <c r="F9129" s="2">
        <f t="shared" si="287"/>
        <v>37445.64480306</v>
      </c>
    </row>
    <row r="9130" spans="1:6">
      <c r="A9130" s="5">
        <v>0.74703998374442</v>
      </c>
      <c r="B9130" s="5">
        <v>17277.4346505833</v>
      </c>
      <c r="C9130" s="5">
        <v>1.27594492915726</v>
      </c>
      <c r="D9130" s="5">
        <v>54363.5961857612</v>
      </c>
      <c r="E9130" s="2">
        <f t="shared" si="286"/>
        <v>0.52890494541284</v>
      </c>
      <c r="F9130" s="2">
        <f t="shared" si="287"/>
        <v>37086.1615351779</v>
      </c>
    </row>
    <row r="9131" spans="1:6">
      <c r="A9131" s="5">
        <v>0.735462508162213</v>
      </c>
      <c r="B9131" s="5">
        <v>20828.4981445242</v>
      </c>
      <c r="C9131" s="5">
        <v>1.26628959265268</v>
      </c>
      <c r="D9131" s="5">
        <v>60014.9627927521</v>
      </c>
      <c r="E9131" s="2">
        <f t="shared" si="286"/>
        <v>0.530827084490467</v>
      </c>
      <c r="F9131" s="2">
        <f t="shared" si="287"/>
        <v>39186.4646482279</v>
      </c>
    </row>
    <row r="9132" spans="1:6">
      <c r="A9132" s="5">
        <v>0.690473956400811</v>
      </c>
      <c r="B9132" s="5">
        <v>19725.4239907677</v>
      </c>
      <c r="C9132" s="5">
        <v>1.18447857354609</v>
      </c>
      <c r="D9132" s="5">
        <v>56944.7328939257</v>
      </c>
      <c r="E9132" s="2">
        <f t="shared" si="286"/>
        <v>0.494004617145279</v>
      </c>
      <c r="F9132" s="2">
        <f t="shared" si="287"/>
        <v>37219.308903158</v>
      </c>
    </row>
    <row r="9133" spans="1:6">
      <c r="A9133" s="5">
        <v>0.758261785874114</v>
      </c>
      <c r="B9133" s="5">
        <v>19349.5748843169</v>
      </c>
      <c r="C9133" s="5">
        <v>1.34589743268662</v>
      </c>
      <c r="D9133" s="5">
        <v>55570.5691998172</v>
      </c>
      <c r="E9133" s="2">
        <f t="shared" si="286"/>
        <v>0.587635646812506</v>
      </c>
      <c r="F9133" s="2">
        <f t="shared" si="287"/>
        <v>36220.9943155003</v>
      </c>
    </row>
    <row r="9134" spans="1:6">
      <c r="A9134" s="5">
        <v>0.723572589353436</v>
      </c>
      <c r="B9134" s="5">
        <v>20478.5582901091</v>
      </c>
      <c r="C9134" s="5">
        <v>1.26031077522422</v>
      </c>
      <c r="D9134" s="5">
        <v>58289.5236570769</v>
      </c>
      <c r="E9134" s="2">
        <f t="shared" si="286"/>
        <v>0.536738185870784</v>
      </c>
      <c r="F9134" s="2">
        <f t="shared" si="287"/>
        <v>37810.9653669678</v>
      </c>
    </row>
    <row r="9135" spans="1:6">
      <c r="A9135" s="5">
        <v>0.655992840320879</v>
      </c>
      <c r="B9135" s="5">
        <v>15879.6402058589</v>
      </c>
      <c r="C9135" s="5">
        <v>1.17313439157835</v>
      </c>
      <c r="D9135" s="5">
        <v>52167.5144826738</v>
      </c>
      <c r="E9135" s="2">
        <f t="shared" si="286"/>
        <v>0.517141551257471</v>
      </c>
      <c r="F9135" s="2">
        <f t="shared" si="287"/>
        <v>36287.8742768149</v>
      </c>
    </row>
    <row r="9136" spans="1:6">
      <c r="A9136" s="5">
        <v>0.662369433652084</v>
      </c>
      <c r="B9136" s="5">
        <v>17951.1833136034</v>
      </c>
      <c r="C9136" s="5">
        <v>1.12834849666757</v>
      </c>
      <c r="D9136" s="5">
        <v>54475.5745397245</v>
      </c>
      <c r="E9136" s="2">
        <f t="shared" si="286"/>
        <v>0.465979063015486</v>
      </c>
      <c r="F9136" s="2">
        <f t="shared" si="287"/>
        <v>36524.3912261211</v>
      </c>
    </row>
    <row r="9137" spans="1:6">
      <c r="A9137" s="5">
        <v>0.774391056065515</v>
      </c>
      <c r="B9137" s="5">
        <v>21494.3292533682</v>
      </c>
      <c r="C9137" s="5">
        <v>1.28566963724178</v>
      </c>
      <c r="D9137" s="5">
        <v>59609.45057636</v>
      </c>
      <c r="E9137" s="2">
        <f t="shared" si="286"/>
        <v>0.511278581176265</v>
      </c>
      <c r="F9137" s="2">
        <f t="shared" si="287"/>
        <v>38115.1213229918</v>
      </c>
    </row>
    <row r="9138" spans="1:6">
      <c r="A9138" s="5">
        <v>0.68037473269657</v>
      </c>
      <c r="B9138" s="5">
        <v>17628.5539364075</v>
      </c>
      <c r="C9138" s="5">
        <v>1.16314665982856</v>
      </c>
      <c r="D9138" s="5">
        <v>52817.110860742</v>
      </c>
      <c r="E9138" s="2">
        <f t="shared" si="286"/>
        <v>0.48277192713199</v>
      </c>
      <c r="F9138" s="2">
        <f t="shared" si="287"/>
        <v>35188.5569243345</v>
      </c>
    </row>
    <row r="9139" spans="1:6">
      <c r="A9139" s="5">
        <v>0.716511846968362</v>
      </c>
      <c r="B9139" s="5">
        <v>20569.5750005371</v>
      </c>
      <c r="C9139" s="5">
        <v>1.23634670446858</v>
      </c>
      <c r="D9139" s="5">
        <v>54308.9544357154</v>
      </c>
      <c r="E9139" s="2">
        <f t="shared" si="286"/>
        <v>0.519834857500218</v>
      </c>
      <c r="F9139" s="2">
        <f t="shared" si="287"/>
        <v>33739.3794351783</v>
      </c>
    </row>
    <row r="9140" spans="1:6">
      <c r="A9140" s="5">
        <v>0.66089001905094</v>
      </c>
      <c r="B9140" s="5">
        <v>17449.5559794548</v>
      </c>
      <c r="C9140" s="5">
        <v>1.15224601812534</v>
      </c>
      <c r="D9140" s="5">
        <v>52680.4571955995</v>
      </c>
      <c r="E9140" s="2">
        <f t="shared" si="286"/>
        <v>0.4913559990744</v>
      </c>
      <c r="F9140" s="2">
        <f t="shared" si="287"/>
        <v>35230.9012161447</v>
      </c>
    </row>
    <row r="9141" spans="1:6">
      <c r="A9141" s="5">
        <v>0.707411419334283</v>
      </c>
      <c r="B9141" s="5">
        <v>15451.3882401952</v>
      </c>
      <c r="C9141" s="5">
        <v>1.22950996421627</v>
      </c>
      <c r="D9141" s="5">
        <v>50627.0619727548</v>
      </c>
      <c r="E9141" s="2">
        <f t="shared" si="286"/>
        <v>0.522098544881987</v>
      </c>
      <c r="F9141" s="2">
        <f t="shared" si="287"/>
        <v>35175.6737325596</v>
      </c>
    </row>
    <row r="9142" spans="1:6">
      <c r="A9142" s="5">
        <v>0.762447301518427</v>
      </c>
      <c r="B9142" s="5">
        <v>18888.8638672171</v>
      </c>
      <c r="C9142" s="5">
        <v>1.30815220328876</v>
      </c>
      <c r="D9142" s="5">
        <v>54109.9634417031</v>
      </c>
      <c r="E9142" s="2">
        <f t="shared" si="286"/>
        <v>0.545704901770333</v>
      </c>
      <c r="F9142" s="2">
        <f t="shared" si="287"/>
        <v>35221.099574486</v>
      </c>
    </row>
    <row r="9143" spans="1:6">
      <c r="A9143" s="5">
        <v>0.722221317652931</v>
      </c>
      <c r="B9143" s="5">
        <v>16017.4347050263</v>
      </c>
      <c r="C9143" s="5">
        <v>1.25657728840793</v>
      </c>
      <c r="D9143" s="5">
        <v>53008.0912726619</v>
      </c>
      <c r="E9143" s="2">
        <f t="shared" si="286"/>
        <v>0.534355970754999</v>
      </c>
      <c r="F9143" s="2">
        <f t="shared" si="287"/>
        <v>36990.6565676356</v>
      </c>
    </row>
    <row r="9144" spans="1:6">
      <c r="A9144" s="5">
        <v>0.739058906517648</v>
      </c>
      <c r="B9144" s="5">
        <v>21536.6645843904</v>
      </c>
      <c r="C9144" s="5">
        <v>1.2939860678141</v>
      </c>
      <c r="D9144" s="5">
        <v>60589.6587605224</v>
      </c>
      <c r="E9144" s="2">
        <f t="shared" si="286"/>
        <v>0.554927161296452</v>
      </c>
      <c r="F9144" s="2">
        <f t="shared" si="287"/>
        <v>39052.994176132</v>
      </c>
    </row>
    <row r="9145" spans="1:6">
      <c r="A9145" s="5">
        <v>0.691703146589935</v>
      </c>
      <c r="B9145" s="5">
        <v>22006.2655608805</v>
      </c>
      <c r="C9145" s="5">
        <v>1.21285635379484</v>
      </c>
      <c r="D9145" s="5">
        <v>58711.1791009083</v>
      </c>
      <c r="E9145" s="2">
        <f t="shared" si="286"/>
        <v>0.521153207204905</v>
      </c>
      <c r="F9145" s="2">
        <f t="shared" si="287"/>
        <v>36704.9135400278</v>
      </c>
    </row>
    <row r="9146" spans="1:6">
      <c r="A9146" s="5">
        <v>0.679416100773836</v>
      </c>
      <c r="B9146" s="5">
        <v>13989.8883327443</v>
      </c>
      <c r="C9146" s="5">
        <v>1.18640099731686</v>
      </c>
      <c r="D9146" s="5">
        <v>49207.5072533083</v>
      </c>
      <c r="E9146" s="2">
        <f t="shared" si="286"/>
        <v>0.506984896543024</v>
      </c>
      <c r="F9146" s="2">
        <f t="shared" si="287"/>
        <v>35217.618920564</v>
      </c>
    </row>
    <row r="9147" spans="1:6">
      <c r="A9147" s="5">
        <v>0.679732160655903</v>
      </c>
      <c r="B9147" s="5">
        <v>23034.6504249942</v>
      </c>
      <c r="C9147" s="5">
        <v>1.19456266934643</v>
      </c>
      <c r="D9147" s="5">
        <v>60242.0768788831</v>
      </c>
      <c r="E9147" s="2">
        <f t="shared" si="286"/>
        <v>0.514830508690527</v>
      </c>
      <c r="F9147" s="2">
        <f t="shared" si="287"/>
        <v>37207.4264538889</v>
      </c>
    </row>
    <row r="9148" spans="1:6">
      <c r="A9148" s="5">
        <v>0.720509738832998</v>
      </c>
      <c r="B9148" s="5">
        <v>18931.5912823015</v>
      </c>
      <c r="C9148" s="5">
        <v>1.2628859076081</v>
      </c>
      <c r="D9148" s="5">
        <v>56474.4483628592</v>
      </c>
      <c r="E9148" s="2">
        <f t="shared" si="286"/>
        <v>0.542376168775102</v>
      </c>
      <c r="F9148" s="2">
        <f t="shared" si="287"/>
        <v>37542.8570805577</v>
      </c>
    </row>
    <row r="9149" spans="1:6">
      <c r="A9149" s="5">
        <v>0.720673042776041</v>
      </c>
      <c r="B9149" s="5">
        <v>20671.6167633406</v>
      </c>
      <c r="C9149" s="5">
        <v>1.28234002501029</v>
      </c>
      <c r="D9149" s="5">
        <v>58507.6737476934</v>
      </c>
      <c r="E9149" s="2">
        <f t="shared" si="286"/>
        <v>0.561666982234249</v>
      </c>
      <c r="F9149" s="2">
        <f t="shared" si="287"/>
        <v>37836.0569843528</v>
      </c>
    </row>
    <row r="9150" spans="1:6">
      <c r="A9150" s="5">
        <v>0.720189572628529</v>
      </c>
      <c r="B9150" s="5">
        <v>19004.4748105501</v>
      </c>
      <c r="C9150" s="5">
        <v>1.21662053557867</v>
      </c>
      <c r="D9150" s="5">
        <v>55619.1902584943</v>
      </c>
      <c r="E9150" s="2">
        <f t="shared" si="286"/>
        <v>0.496430962950141</v>
      </c>
      <c r="F9150" s="2">
        <f t="shared" si="287"/>
        <v>36614.7154479442</v>
      </c>
    </row>
    <row r="9151" spans="1:6">
      <c r="A9151" s="5">
        <v>0.658992885481598</v>
      </c>
      <c r="B9151" s="5">
        <v>19820.4317511881</v>
      </c>
      <c r="C9151" s="5">
        <v>1.16066672270596</v>
      </c>
      <c r="D9151" s="5">
        <v>58437.8501517302</v>
      </c>
      <c r="E9151" s="2">
        <f t="shared" si="286"/>
        <v>0.501673837224362</v>
      </c>
      <c r="F9151" s="2">
        <f t="shared" si="287"/>
        <v>38617.4184005421</v>
      </c>
    </row>
    <row r="9152" spans="1:6">
      <c r="A9152" s="5">
        <v>0.681598231617822</v>
      </c>
      <c r="B9152" s="5">
        <v>23369.1628190893</v>
      </c>
      <c r="C9152" s="5">
        <v>1.16128364391672</v>
      </c>
      <c r="D9152" s="5">
        <v>61826.2645156699</v>
      </c>
      <c r="E9152" s="2">
        <f t="shared" si="286"/>
        <v>0.479685412298898</v>
      </c>
      <c r="F9152" s="2">
        <f t="shared" si="287"/>
        <v>38457.1016965806</v>
      </c>
    </row>
    <row r="9153" spans="1:6">
      <c r="A9153" s="5">
        <v>0.700794795522372</v>
      </c>
      <c r="B9153" s="5">
        <v>21729.8536791531</v>
      </c>
      <c r="C9153" s="5">
        <v>1.19854855018269</v>
      </c>
      <c r="D9153" s="5">
        <v>59671.9661726001</v>
      </c>
      <c r="E9153" s="2">
        <f t="shared" si="286"/>
        <v>0.497753754660318</v>
      </c>
      <c r="F9153" s="2">
        <f t="shared" si="287"/>
        <v>37942.112493447</v>
      </c>
    </row>
    <row r="9154" spans="1:6">
      <c r="A9154" s="5">
        <v>0.760309092467771</v>
      </c>
      <c r="B9154" s="5">
        <v>26326.9725944203</v>
      </c>
      <c r="C9154" s="5">
        <v>1.34831144660366</v>
      </c>
      <c r="D9154" s="5">
        <v>66012.8479909555</v>
      </c>
      <c r="E9154" s="2">
        <f t="shared" si="286"/>
        <v>0.588002354135889</v>
      </c>
      <c r="F9154" s="2">
        <f t="shared" si="287"/>
        <v>39685.8753965352</v>
      </c>
    </row>
    <row r="9155" spans="1:6">
      <c r="A9155" s="5">
        <v>0.627633375141225</v>
      </c>
      <c r="B9155" s="5">
        <v>15308.87150265</v>
      </c>
      <c r="C9155" s="5">
        <v>1.0739956280489</v>
      </c>
      <c r="D9155" s="5">
        <v>49889.7339244481</v>
      </c>
      <c r="E9155" s="2">
        <f t="shared" si="286"/>
        <v>0.446362252907675</v>
      </c>
      <c r="F9155" s="2">
        <f t="shared" si="287"/>
        <v>34580.8624217981</v>
      </c>
    </row>
    <row r="9156" spans="1:6">
      <c r="A9156" s="5">
        <v>0.691676234673993</v>
      </c>
      <c r="B9156" s="5">
        <v>19067.8007111425</v>
      </c>
      <c r="C9156" s="5">
        <v>1.20788754844121</v>
      </c>
      <c r="D9156" s="5">
        <v>56000.5799540056</v>
      </c>
      <c r="E9156" s="2">
        <f t="shared" ref="E9156:E9219" si="288">C9156-A9156</f>
        <v>0.516211313767217</v>
      </c>
      <c r="F9156" s="2">
        <f t="shared" ref="F9156:F9219" si="289">D9156-B9156</f>
        <v>36932.7792428631</v>
      </c>
    </row>
    <row r="9157" spans="1:6">
      <c r="A9157" s="5">
        <v>0.724465699690003</v>
      </c>
      <c r="B9157" s="5">
        <v>20938.8519963062</v>
      </c>
      <c r="C9157" s="5">
        <v>1.26869332958261</v>
      </c>
      <c r="D9157" s="5">
        <v>59029.8191585928</v>
      </c>
      <c r="E9157" s="2">
        <f t="shared" si="288"/>
        <v>0.544227629892607</v>
      </c>
      <c r="F9157" s="2">
        <f t="shared" si="289"/>
        <v>38090.9671622866</v>
      </c>
    </row>
    <row r="9158" spans="1:6">
      <c r="A9158" s="5">
        <v>0.719279234391415</v>
      </c>
      <c r="B9158" s="5">
        <v>19457.7526257566</v>
      </c>
      <c r="C9158" s="5">
        <v>1.24371984711407</v>
      </c>
      <c r="D9158" s="5">
        <v>55180.221433546</v>
      </c>
      <c r="E9158" s="2">
        <f t="shared" si="288"/>
        <v>0.524440612722655</v>
      </c>
      <c r="F9158" s="2">
        <f t="shared" si="289"/>
        <v>35722.4688077894</v>
      </c>
    </row>
    <row r="9159" spans="1:6">
      <c r="A9159" s="5">
        <v>0.698615837612056</v>
      </c>
      <c r="B9159" s="5">
        <v>19622.3526962305</v>
      </c>
      <c r="C9159" s="5">
        <v>1.21226135597874</v>
      </c>
      <c r="D9159" s="5">
        <v>57195.1199794533</v>
      </c>
      <c r="E9159" s="2">
        <f t="shared" si="288"/>
        <v>0.513645518366684</v>
      </c>
      <c r="F9159" s="2">
        <f t="shared" si="289"/>
        <v>37572.7672832228</v>
      </c>
    </row>
    <row r="9160" spans="1:6">
      <c r="A9160" s="5">
        <v>0.696753281131677</v>
      </c>
      <c r="B9160" s="5">
        <v>24728.8394286725</v>
      </c>
      <c r="C9160" s="5">
        <v>1.23943927570381</v>
      </c>
      <c r="D9160" s="5">
        <v>66002.5153747539</v>
      </c>
      <c r="E9160" s="2">
        <f t="shared" si="288"/>
        <v>0.542685994572133</v>
      </c>
      <c r="F9160" s="2">
        <f t="shared" si="289"/>
        <v>41273.6759460814</v>
      </c>
    </row>
    <row r="9161" spans="1:6">
      <c r="A9161" s="5">
        <v>0.668962758825962</v>
      </c>
      <c r="B9161" s="5">
        <v>20707.3152230367</v>
      </c>
      <c r="C9161" s="5">
        <v>1.15845313490699</v>
      </c>
      <c r="D9161" s="5">
        <v>61295.8328914886</v>
      </c>
      <c r="E9161" s="2">
        <f t="shared" si="288"/>
        <v>0.489490376081028</v>
      </c>
      <c r="F9161" s="2">
        <f t="shared" si="289"/>
        <v>40588.5176684519</v>
      </c>
    </row>
    <row r="9162" spans="1:6">
      <c r="A9162" s="5">
        <v>0.697016428326195</v>
      </c>
      <c r="B9162" s="5">
        <v>18087.0658378092</v>
      </c>
      <c r="C9162" s="5">
        <v>1.18828232668286</v>
      </c>
      <c r="D9162" s="5">
        <v>55517.0667006497</v>
      </c>
      <c r="E9162" s="2">
        <f t="shared" si="288"/>
        <v>0.491265898356665</v>
      </c>
      <c r="F9162" s="2">
        <f t="shared" si="289"/>
        <v>37430.0008628405</v>
      </c>
    </row>
    <row r="9163" spans="1:6">
      <c r="A9163" s="5">
        <v>0.708199257374686</v>
      </c>
      <c r="B9163" s="5">
        <v>19227.5048454694</v>
      </c>
      <c r="C9163" s="5">
        <v>1.21403119281241</v>
      </c>
      <c r="D9163" s="5">
        <v>55012.7036744355</v>
      </c>
      <c r="E9163" s="2">
        <f t="shared" si="288"/>
        <v>0.505831935437724</v>
      </c>
      <c r="F9163" s="2">
        <f t="shared" si="289"/>
        <v>35785.1988289661</v>
      </c>
    </row>
    <row r="9164" spans="1:6">
      <c r="A9164" s="5">
        <v>0.596462097662336</v>
      </c>
      <c r="B9164" s="5">
        <v>21168.9578220692</v>
      </c>
      <c r="C9164" s="5">
        <v>1.07297170388466</v>
      </c>
      <c r="D9164" s="5">
        <v>57778.5068704067</v>
      </c>
      <c r="E9164" s="2">
        <f t="shared" si="288"/>
        <v>0.476509606222324</v>
      </c>
      <c r="F9164" s="2">
        <f t="shared" si="289"/>
        <v>36609.5490483375</v>
      </c>
    </row>
    <row r="9165" spans="1:6">
      <c r="A9165" s="5">
        <v>0.686145671618112</v>
      </c>
      <c r="B9165" s="5">
        <v>27854.4138173187</v>
      </c>
      <c r="C9165" s="5">
        <v>1.20689037207233</v>
      </c>
      <c r="D9165" s="5">
        <v>65082.0317430556</v>
      </c>
      <c r="E9165" s="2">
        <f t="shared" si="288"/>
        <v>0.520744700454218</v>
      </c>
      <c r="F9165" s="2">
        <f t="shared" si="289"/>
        <v>37227.6179257369</v>
      </c>
    </row>
    <row r="9166" spans="1:6">
      <c r="A9166" s="5">
        <v>0.740614958355039</v>
      </c>
      <c r="B9166" s="5">
        <v>21419.91178385</v>
      </c>
      <c r="C9166" s="5">
        <v>1.27950830647742</v>
      </c>
      <c r="D9166" s="5">
        <v>59159.8556203518</v>
      </c>
      <c r="E9166" s="2">
        <f t="shared" si="288"/>
        <v>0.538893348122381</v>
      </c>
      <c r="F9166" s="2">
        <f t="shared" si="289"/>
        <v>37739.9438365018</v>
      </c>
    </row>
    <row r="9167" spans="1:6">
      <c r="A9167" s="5">
        <v>0.713862404463956</v>
      </c>
      <c r="B9167" s="5">
        <v>18635.8076118782</v>
      </c>
      <c r="C9167" s="5">
        <v>1.24786305669426</v>
      </c>
      <c r="D9167" s="5">
        <v>55379.0428729486</v>
      </c>
      <c r="E9167" s="2">
        <f t="shared" si="288"/>
        <v>0.534000652230304</v>
      </c>
      <c r="F9167" s="2">
        <f t="shared" si="289"/>
        <v>36743.2352610704</v>
      </c>
    </row>
    <row r="9168" spans="1:6">
      <c r="A9168" s="5">
        <v>0.734833094535802</v>
      </c>
      <c r="B9168" s="5">
        <v>16331.8016941701</v>
      </c>
      <c r="C9168" s="5">
        <v>1.26770330602275</v>
      </c>
      <c r="D9168" s="5">
        <v>51566.1764944293</v>
      </c>
      <c r="E9168" s="2">
        <f t="shared" si="288"/>
        <v>0.532870211486948</v>
      </c>
      <c r="F9168" s="2">
        <f t="shared" si="289"/>
        <v>35234.3748002592</v>
      </c>
    </row>
    <row r="9169" spans="1:6">
      <c r="A9169" s="5">
        <v>0.700071891594837</v>
      </c>
      <c r="B9169" s="5">
        <v>22233.3625535396</v>
      </c>
      <c r="C9169" s="5">
        <v>1.19246618182911</v>
      </c>
      <c r="D9169" s="5">
        <v>60712.0826824363</v>
      </c>
      <c r="E9169" s="2">
        <f t="shared" si="288"/>
        <v>0.492394290234273</v>
      </c>
      <c r="F9169" s="2">
        <f t="shared" si="289"/>
        <v>38478.7201288967</v>
      </c>
    </row>
    <row r="9170" spans="1:6">
      <c r="A9170" s="5">
        <v>0.694330799378144</v>
      </c>
      <c r="B9170" s="5">
        <v>21105.489746144</v>
      </c>
      <c r="C9170" s="5">
        <v>1.21442457432528</v>
      </c>
      <c r="D9170" s="5">
        <v>59335.7006309661</v>
      </c>
      <c r="E9170" s="2">
        <f t="shared" si="288"/>
        <v>0.520093774947136</v>
      </c>
      <c r="F9170" s="2">
        <f t="shared" si="289"/>
        <v>38230.2108848221</v>
      </c>
    </row>
    <row r="9171" spans="1:6">
      <c r="A9171" s="5">
        <v>0.720785950857813</v>
      </c>
      <c r="B9171" s="5">
        <v>17113.4958289665</v>
      </c>
      <c r="C9171" s="5">
        <v>1.21805096049769</v>
      </c>
      <c r="D9171" s="5">
        <v>54675.4170267775</v>
      </c>
      <c r="E9171" s="2">
        <f t="shared" si="288"/>
        <v>0.497265009639877</v>
      </c>
      <c r="F9171" s="2">
        <f t="shared" si="289"/>
        <v>37561.921197811</v>
      </c>
    </row>
    <row r="9172" spans="1:6">
      <c r="A9172" s="5">
        <v>0.6724841997</v>
      </c>
      <c r="B9172" s="5">
        <v>22186.4402107473</v>
      </c>
      <c r="C9172" s="5">
        <v>1.14784916586816</v>
      </c>
      <c r="D9172" s="5">
        <v>59101.5819776499</v>
      </c>
      <c r="E9172" s="2">
        <f t="shared" si="288"/>
        <v>0.47536496616816</v>
      </c>
      <c r="F9172" s="2">
        <f t="shared" si="289"/>
        <v>36915.1417669026</v>
      </c>
    </row>
    <row r="9173" spans="1:6">
      <c r="A9173" s="5">
        <v>0.673089959742892</v>
      </c>
      <c r="B9173" s="5">
        <v>21662.4778153128</v>
      </c>
      <c r="C9173" s="5">
        <v>1.16506720845154</v>
      </c>
      <c r="D9173" s="5">
        <v>58087.7853568389</v>
      </c>
      <c r="E9173" s="2">
        <f t="shared" si="288"/>
        <v>0.491977248708648</v>
      </c>
      <c r="F9173" s="2">
        <f t="shared" si="289"/>
        <v>36425.3075415261</v>
      </c>
    </row>
    <row r="9174" spans="1:6">
      <c r="A9174" s="5">
        <v>0.723031244412943</v>
      </c>
      <c r="B9174" s="5">
        <v>20262.9221547074</v>
      </c>
      <c r="C9174" s="5">
        <v>1.26695978595185</v>
      </c>
      <c r="D9174" s="5">
        <v>56924.7578323055</v>
      </c>
      <c r="E9174" s="2">
        <f t="shared" si="288"/>
        <v>0.543928541538907</v>
      </c>
      <c r="F9174" s="2">
        <f t="shared" si="289"/>
        <v>36661.8356775981</v>
      </c>
    </row>
    <row r="9175" spans="1:6">
      <c r="A9175" s="5">
        <v>0.715842195453302</v>
      </c>
      <c r="B9175" s="5">
        <v>17770.48591062</v>
      </c>
      <c r="C9175" s="5">
        <v>1.21399257541988</v>
      </c>
      <c r="D9175" s="5">
        <v>55963.535792252</v>
      </c>
      <c r="E9175" s="2">
        <f t="shared" si="288"/>
        <v>0.498150379966578</v>
      </c>
      <c r="F9175" s="2">
        <f t="shared" si="289"/>
        <v>38193.049881632</v>
      </c>
    </row>
    <row r="9176" spans="1:6">
      <c r="A9176" s="5">
        <v>0.69523570759805</v>
      </c>
      <c r="B9176" s="5">
        <v>19939.5963816531</v>
      </c>
      <c r="C9176" s="5">
        <v>1.2047610769342</v>
      </c>
      <c r="D9176" s="5">
        <v>56204.8281590542</v>
      </c>
      <c r="E9176" s="2">
        <f t="shared" si="288"/>
        <v>0.50952536933615</v>
      </c>
      <c r="F9176" s="2">
        <f t="shared" si="289"/>
        <v>36265.2317774011</v>
      </c>
    </row>
    <row r="9177" spans="1:6">
      <c r="A9177" s="5">
        <v>0.69496046140937</v>
      </c>
      <c r="B9177" s="5">
        <v>17900.411631945</v>
      </c>
      <c r="C9177" s="5">
        <v>1.21905200817563</v>
      </c>
      <c r="D9177" s="5">
        <v>55447.7543888236</v>
      </c>
      <c r="E9177" s="2">
        <f t="shared" si="288"/>
        <v>0.52409154676626</v>
      </c>
      <c r="F9177" s="2">
        <f t="shared" si="289"/>
        <v>37547.3427568786</v>
      </c>
    </row>
    <row r="9178" spans="1:6">
      <c r="A9178" s="5">
        <v>0.720123531267768</v>
      </c>
      <c r="B9178" s="5">
        <v>18728.3609832439</v>
      </c>
      <c r="C9178" s="5">
        <v>1.25868211673956</v>
      </c>
      <c r="D9178" s="5">
        <v>53928.6080252762</v>
      </c>
      <c r="E9178" s="2">
        <f t="shared" si="288"/>
        <v>0.538558585471792</v>
      </c>
      <c r="F9178" s="2">
        <f t="shared" si="289"/>
        <v>35200.2470420323</v>
      </c>
    </row>
    <row r="9179" spans="1:6">
      <c r="A9179" s="5">
        <v>0.720413403889607</v>
      </c>
      <c r="B9179" s="5">
        <v>20046.6577859302</v>
      </c>
      <c r="C9179" s="5">
        <v>1.26098686591715</v>
      </c>
      <c r="D9179" s="5">
        <v>58693.6159504391</v>
      </c>
      <c r="E9179" s="2">
        <f t="shared" si="288"/>
        <v>0.540573462027543</v>
      </c>
      <c r="F9179" s="2">
        <f t="shared" si="289"/>
        <v>38646.9581645089</v>
      </c>
    </row>
    <row r="9180" spans="1:6">
      <c r="A9180" s="5">
        <v>0.644560144822457</v>
      </c>
      <c r="B9180" s="5">
        <v>19316.1891865247</v>
      </c>
      <c r="C9180" s="5">
        <v>1.14743454278343</v>
      </c>
      <c r="D9180" s="5">
        <v>56336.9341151271</v>
      </c>
      <c r="E9180" s="2">
        <f t="shared" si="288"/>
        <v>0.502874397960973</v>
      </c>
      <c r="F9180" s="2">
        <f t="shared" si="289"/>
        <v>37020.7449286024</v>
      </c>
    </row>
    <row r="9181" spans="1:6">
      <c r="A9181" s="5">
        <v>0.640467578873041</v>
      </c>
      <c r="B9181" s="5">
        <v>25651.1925464993</v>
      </c>
      <c r="C9181" s="5">
        <v>1.12623428216758</v>
      </c>
      <c r="D9181" s="5">
        <v>65168.6181703465</v>
      </c>
      <c r="E9181" s="2">
        <f t="shared" si="288"/>
        <v>0.485766703294539</v>
      </c>
      <c r="F9181" s="2">
        <f t="shared" si="289"/>
        <v>39517.4256238472</v>
      </c>
    </row>
    <row r="9182" spans="1:6">
      <c r="A9182" s="5">
        <v>0.718719687311815</v>
      </c>
      <c r="B9182" s="5">
        <v>18257.6738482981</v>
      </c>
      <c r="C9182" s="5">
        <v>1.23496144743836</v>
      </c>
      <c r="D9182" s="5">
        <v>54757.4891226173</v>
      </c>
      <c r="E9182" s="2">
        <f t="shared" si="288"/>
        <v>0.516241760126545</v>
      </c>
      <c r="F9182" s="2">
        <f t="shared" si="289"/>
        <v>36499.8152743192</v>
      </c>
    </row>
    <row r="9183" spans="1:6">
      <c r="A9183" s="5">
        <v>0.699720444931127</v>
      </c>
      <c r="B9183" s="5">
        <v>22474.0048074887</v>
      </c>
      <c r="C9183" s="5">
        <v>1.19653638762855</v>
      </c>
      <c r="D9183" s="5">
        <v>59391.1161080522</v>
      </c>
      <c r="E9183" s="2">
        <f t="shared" si="288"/>
        <v>0.496815942697423</v>
      </c>
      <c r="F9183" s="2">
        <f t="shared" si="289"/>
        <v>36917.1113005635</v>
      </c>
    </row>
    <row r="9184" spans="1:6">
      <c r="A9184" s="5">
        <v>0.716574510063599</v>
      </c>
      <c r="B9184" s="5">
        <v>21367.5561732676</v>
      </c>
      <c r="C9184" s="5">
        <v>1.28240407894471</v>
      </c>
      <c r="D9184" s="5">
        <v>59813.7602147485</v>
      </c>
      <c r="E9184" s="2">
        <f t="shared" si="288"/>
        <v>0.565829568881111</v>
      </c>
      <c r="F9184" s="2">
        <f t="shared" si="289"/>
        <v>38446.2040414809</v>
      </c>
    </row>
    <row r="9185" spans="1:6">
      <c r="A9185" s="5">
        <v>0.728487426858177</v>
      </c>
      <c r="B9185" s="5">
        <v>15610.3139059091</v>
      </c>
      <c r="C9185" s="5">
        <v>1.26736974453407</v>
      </c>
      <c r="D9185" s="5">
        <v>51928.3990368372</v>
      </c>
      <c r="E9185" s="2">
        <f t="shared" si="288"/>
        <v>0.538882317675893</v>
      </c>
      <c r="F9185" s="2">
        <f t="shared" si="289"/>
        <v>36318.0851309281</v>
      </c>
    </row>
    <row r="9186" spans="1:6">
      <c r="A9186" s="5">
        <v>0.729817770218008</v>
      </c>
      <c r="B9186" s="5">
        <v>17867.4751373531</v>
      </c>
      <c r="C9186" s="5">
        <v>1.28123412165061</v>
      </c>
      <c r="D9186" s="5">
        <v>54916.0102276917</v>
      </c>
      <c r="E9186" s="2">
        <f t="shared" si="288"/>
        <v>0.551416351432602</v>
      </c>
      <c r="F9186" s="2">
        <f t="shared" si="289"/>
        <v>37048.5350903386</v>
      </c>
    </row>
    <row r="9187" spans="1:6">
      <c r="A9187" s="5">
        <v>0.682516318162125</v>
      </c>
      <c r="B9187" s="5">
        <v>21294.1113765535</v>
      </c>
      <c r="C9187" s="5">
        <v>1.16484768370385</v>
      </c>
      <c r="D9187" s="5">
        <v>59621.2273695183</v>
      </c>
      <c r="E9187" s="2">
        <f t="shared" si="288"/>
        <v>0.482331365541725</v>
      </c>
      <c r="F9187" s="2">
        <f t="shared" si="289"/>
        <v>38327.1159929648</v>
      </c>
    </row>
    <row r="9188" spans="1:6">
      <c r="A9188" s="5">
        <v>0.703316159368333</v>
      </c>
      <c r="B9188" s="5">
        <v>19901.5565371289</v>
      </c>
      <c r="C9188" s="5">
        <v>1.21371184956295</v>
      </c>
      <c r="D9188" s="5">
        <v>55267.0926865599</v>
      </c>
      <c r="E9188" s="2">
        <f t="shared" si="288"/>
        <v>0.510395690194617</v>
      </c>
      <c r="F9188" s="2">
        <f t="shared" si="289"/>
        <v>35365.536149431</v>
      </c>
    </row>
    <row r="9189" spans="1:6">
      <c r="A9189" s="5">
        <v>0.69155412326616</v>
      </c>
      <c r="B9189" s="5">
        <v>21090.4685389641</v>
      </c>
      <c r="C9189" s="5">
        <v>1.17308927683859</v>
      </c>
      <c r="D9189" s="5">
        <v>59224.3933594642</v>
      </c>
      <c r="E9189" s="2">
        <f t="shared" si="288"/>
        <v>0.48153515357243</v>
      </c>
      <c r="F9189" s="2">
        <f t="shared" si="289"/>
        <v>38133.9248205001</v>
      </c>
    </row>
    <row r="9190" spans="1:6">
      <c r="A9190" s="5">
        <v>0.718617535547025</v>
      </c>
      <c r="B9190" s="5">
        <v>20069.393367183</v>
      </c>
      <c r="C9190" s="5">
        <v>1.26115758169433</v>
      </c>
      <c r="D9190" s="5">
        <v>56278.873953814</v>
      </c>
      <c r="E9190" s="2">
        <f t="shared" si="288"/>
        <v>0.542540046147305</v>
      </c>
      <c r="F9190" s="2">
        <f t="shared" si="289"/>
        <v>36209.480586631</v>
      </c>
    </row>
    <row r="9191" spans="1:6">
      <c r="A9191" s="5">
        <v>0.76101283810669</v>
      </c>
      <c r="B9191" s="5">
        <v>22349.6738866085</v>
      </c>
      <c r="C9191" s="5">
        <v>1.30875864445409</v>
      </c>
      <c r="D9191" s="5">
        <v>59363.4935268279</v>
      </c>
      <c r="E9191" s="2">
        <f t="shared" si="288"/>
        <v>0.5477458063474</v>
      </c>
      <c r="F9191" s="2">
        <f t="shared" si="289"/>
        <v>37013.8196402194</v>
      </c>
    </row>
    <row r="9192" spans="1:6">
      <c r="A9192" s="5">
        <v>0.736473017513308</v>
      </c>
      <c r="B9192" s="5">
        <v>16509.7546824331</v>
      </c>
      <c r="C9192" s="5">
        <v>1.28607649547911</v>
      </c>
      <c r="D9192" s="5">
        <v>52622.0689261331</v>
      </c>
      <c r="E9192" s="2">
        <f t="shared" si="288"/>
        <v>0.549603477965802</v>
      </c>
      <c r="F9192" s="2">
        <f t="shared" si="289"/>
        <v>36112.3142437</v>
      </c>
    </row>
    <row r="9193" spans="1:6">
      <c r="A9193" s="5">
        <v>0.683625227235981</v>
      </c>
      <c r="B9193" s="5">
        <v>21381.9919095596</v>
      </c>
      <c r="C9193" s="5">
        <v>1.20392589514591</v>
      </c>
      <c r="D9193" s="5">
        <v>59144.1996596029</v>
      </c>
      <c r="E9193" s="2">
        <f t="shared" si="288"/>
        <v>0.520300667909929</v>
      </c>
      <c r="F9193" s="2">
        <f t="shared" si="289"/>
        <v>37762.2077500433</v>
      </c>
    </row>
    <row r="9194" spans="1:6">
      <c r="A9194" s="5">
        <v>0.721574963103536</v>
      </c>
      <c r="B9194" s="5">
        <v>19526.0913092839</v>
      </c>
      <c r="C9194" s="5">
        <v>1.26278233786322</v>
      </c>
      <c r="D9194" s="5">
        <v>56401.6703552552</v>
      </c>
      <c r="E9194" s="2">
        <f t="shared" si="288"/>
        <v>0.541207374759684</v>
      </c>
      <c r="F9194" s="2">
        <f t="shared" si="289"/>
        <v>36875.5790459713</v>
      </c>
    </row>
    <row r="9195" spans="1:6">
      <c r="A9195" s="5">
        <v>0.668746839077379</v>
      </c>
      <c r="B9195" s="5">
        <v>18142.6941492363</v>
      </c>
      <c r="C9195" s="5">
        <v>1.19348733779507</v>
      </c>
      <c r="D9195" s="5">
        <v>55557.57336893</v>
      </c>
      <c r="E9195" s="2">
        <f t="shared" si="288"/>
        <v>0.524740498717691</v>
      </c>
      <c r="F9195" s="2">
        <f t="shared" si="289"/>
        <v>37414.8792196937</v>
      </c>
    </row>
    <row r="9196" spans="1:6">
      <c r="A9196" s="5">
        <v>0.71912103481299</v>
      </c>
      <c r="B9196" s="5">
        <v>21423.3576834332</v>
      </c>
      <c r="C9196" s="5">
        <v>1.25346438169621</v>
      </c>
      <c r="D9196" s="5">
        <v>57002.9474098156</v>
      </c>
      <c r="E9196" s="2">
        <f t="shared" si="288"/>
        <v>0.53434334688322</v>
      </c>
      <c r="F9196" s="2">
        <f t="shared" si="289"/>
        <v>35579.5897263824</v>
      </c>
    </row>
    <row r="9197" spans="1:6">
      <c r="A9197" s="5">
        <v>0.705577697021548</v>
      </c>
      <c r="B9197" s="5">
        <v>22300.4468171167</v>
      </c>
      <c r="C9197" s="5">
        <v>1.2237484098576</v>
      </c>
      <c r="D9197" s="5">
        <v>62255.9048779954</v>
      </c>
      <c r="E9197" s="2">
        <f t="shared" si="288"/>
        <v>0.518170712836052</v>
      </c>
      <c r="F9197" s="2">
        <f t="shared" si="289"/>
        <v>39955.4580608787</v>
      </c>
    </row>
    <row r="9198" spans="1:6">
      <c r="A9198" s="5">
        <v>0.715265276803289</v>
      </c>
      <c r="B9198" s="5">
        <v>18947.3986352532</v>
      </c>
      <c r="C9198" s="5">
        <v>1.28938308176532</v>
      </c>
      <c r="D9198" s="5">
        <v>57630.4387918044</v>
      </c>
      <c r="E9198" s="2">
        <f t="shared" si="288"/>
        <v>0.574117804962031</v>
      </c>
      <c r="F9198" s="2">
        <f t="shared" si="289"/>
        <v>38683.0401565512</v>
      </c>
    </row>
    <row r="9199" spans="1:6">
      <c r="A9199" s="5">
        <v>0.722610932107181</v>
      </c>
      <c r="B9199" s="5">
        <v>19557.2815106032</v>
      </c>
      <c r="C9199" s="5">
        <v>1.22779343312833</v>
      </c>
      <c r="D9199" s="5">
        <v>56177.6403119258</v>
      </c>
      <c r="E9199" s="2">
        <f t="shared" si="288"/>
        <v>0.505182501021149</v>
      </c>
      <c r="F9199" s="2">
        <f t="shared" si="289"/>
        <v>36620.3588013226</v>
      </c>
    </row>
    <row r="9200" spans="1:6">
      <c r="A9200" s="5">
        <v>0.689371856016225</v>
      </c>
      <c r="B9200" s="5">
        <v>17991.3623740293</v>
      </c>
      <c r="C9200" s="5">
        <v>1.21994215926813</v>
      </c>
      <c r="D9200" s="5">
        <v>53767.8557151242</v>
      </c>
      <c r="E9200" s="2">
        <f t="shared" si="288"/>
        <v>0.530570303251905</v>
      </c>
      <c r="F9200" s="2">
        <f t="shared" si="289"/>
        <v>35776.4933410949</v>
      </c>
    </row>
    <row r="9201" spans="1:6">
      <c r="A9201" s="5">
        <v>0.68184878485018</v>
      </c>
      <c r="B9201" s="5">
        <v>19050.576593511</v>
      </c>
      <c r="C9201" s="5">
        <v>1.16072640488279</v>
      </c>
      <c r="D9201" s="5">
        <v>56549.9534640199</v>
      </c>
      <c r="E9201" s="2">
        <f t="shared" si="288"/>
        <v>0.47887762003261</v>
      </c>
      <c r="F9201" s="2">
        <f t="shared" si="289"/>
        <v>37499.3768705089</v>
      </c>
    </row>
    <row r="9202" spans="1:6">
      <c r="A9202" s="5">
        <v>0.711111316475148</v>
      </c>
      <c r="B9202" s="5">
        <v>25243.5819729209</v>
      </c>
      <c r="C9202" s="5">
        <v>1.25159458533986</v>
      </c>
      <c r="D9202" s="5">
        <v>66901.9285201259</v>
      </c>
      <c r="E9202" s="2">
        <f t="shared" si="288"/>
        <v>0.540483268864712</v>
      </c>
      <c r="F9202" s="2">
        <f t="shared" si="289"/>
        <v>41658.346547205</v>
      </c>
    </row>
    <row r="9203" spans="1:6">
      <c r="A9203" s="5">
        <v>0.712261164798741</v>
      </c>
      <c r="B9203" s="5">
        <v>21565.9740151916</v>
      </c>
      <c r="C9203" s="5">
        <v>1.20346140908668</v>
      </c>
      <c r="D9203" s="5">
        <v>57155.7767487956</v>
      </c>
      <c r="E9203" s="2">
        <f t="shared" si="288"/>
        <v>0.491200244287939</v>
      </c>
      <c r="F9203" s="2">
        <f t="shared" si="289"/>
        <v>35589.802733604</v>
      </c>
    </row>
    <row r="9204" spans="1:6">
      <c r="A9204" s="5">
        <v>0.737895631521196</v>
      </c>
      <c r="B9204" s="5">
        <v>22701.4309651678</v>
      </c>
      <c r="C9204" s="5">
        <v>1.30599829869612</v>
      </c>
      <c r="D9204" s="5">
        <v>60247.0100999252</v>
      </c>
      <c r="E9204" s="2">
        <f t="shared" si="288"/>
        <v>0.568102667174924</v>
      </c>
      <c r="F9204" s="2">
        <f t="shared" si="289"/>
        <v>37545.5791347574</v>
      </c>
    </row>
    <row r="9205" spans="1:6">
      <c r="A9205" s="5">
        <v>0.732987156850275</v>
      </c>
      <c r="B9205" s="5">
        <v>24121.0644228219</v>
      </c>
      <c r="C9205" s="5">
        <v>1.2341544432852</v>
      </c>
      <c r="D9205" s="5">
        <v>58885.3056289934</v>
      </c>
      <c r="E9205" s="2">
        <f t="shared" si="288"/>
        <v>0.501167286434925</v>
      </c>
      <c r="F9205" s="2">
        <f t="shared" si="289"/>
        <v>34764.2412061715</v>
      </c>
    </row>
    <row r="9206" spans="1:6">
      <c r="A9206" s="5">
        <v>0.680329164722607</v>
      </c>
      <c r="B9206" s="5">
        <v>19572.3337887367</v>
      </c>
      <c r="C9206" s="5">
        <v>1.1666370407822</v>
      </c>
      <c r="D9206" s="5">
        <v>55799.0551930542</v>
      </c>
      <c r="E9206" s="2">
        <f t="shared" si="288"/>
        <v>0.486307876059593</v>
      </c>
      <c r="F9206" s="2">
        <f t="shared" si="289"/>
        <v>36226.7214043175</v>
      </c>
    </row>
    <row r="9207" spans="1:6">
      <c r="A9207" s="5">
        <v>0.719134222379734</v>
      </c>
      <c r="B9207" s="5">
        <v>19187.2465517965</v>
      </c>
      <c r="C9207" s="5">
        <v>1.24812461779565</v>
      </c>
      <c r="D9207" s="5">
        <v>57500.670625766</v>
      </c>
      <c r="E9207" s="2">
        <f t="shared" si="288"/>
        <v>0.528990395415916</v>
      </c>
      <c r="F9207" s="2">
        <f t="shared" si="289"/>
        <v>38313.4240739695</v>
      </c>
    </row>
    <row r="9208" spans="1:6">
      <c r="A9208" s="5">
        <v>0.73057172071286</v>
      </c>
      <c r="B9208" s="5">
        <v>20883.0912917563</v>
      </c>
      <c r="C9208" s="5">
        <v>1.267624723173</v>
      </c>
      <c r="D9208" s="5">
        <v>57469.2556554503</v>
      </c>
      <c r="E9208" s="2">
        <f t="shared" si="288"/>
        <v>0.53705300246014</v>
      </c>
      <c r="F9208" s="2">
        <f t="shared" si="289"/>
        <v>36586.164363694</v>
      </c>
    </row>
    <row r="9209" spans="1:6">
      <c r="A9209" s="5">
        <v>0.730405431779621</v>
      </c>
      <c r="B9209" s="5">
        <v>24024.3330379805</v>
      </c>
      <c r="C9209" s="5">
        <v>1.26931116065095</v>
      </c>
      <c r="D9209" s="5">
        <v>63796.7607578948</v>
      </c>
      <c r="E9209" s="2">
        <f t="shared" si="288"/>
        <v>0.538905728871329</v>
      </c>
      <c r="F9209" s="2">
        <f t="shared" si="289"/>
        <v>39772.4277199143</v>
      </c>
    </row>
    <row r="9210" spans="1:6">
      <c r="A9210" s="5">
        <v>0.72781383796689</v>
      </c>
      <c r="B9210" s="5">
        <v>17931.4951888591</v>
      </c>
      <c r="C9210" s="5">
        <v>1.31523905041706</v>
      </c>
      <c r="D9210" s="5">
        <v>56056.8984679845</v>
      </c>
      <c r="E9210" s="2">
        <f t="shared" si="288"/>
        <v>0.58742521245017</v>
      </c>
      <c r="F9210" s="2">
        <f t="shared" si="289"/>
        <v>38125.4032791254</v>
      </c>
    </row>
    <row r="9211" spans="1:6">
      <c r="A9211" s="5">
        <v>0.667217691200929</v>
      </c>
      <c r="B9211" s="5">
        <v>21930.9642067686</v>
      </c>
      <c r="C9211" s="5">
        <v>1.16949870913693</v>
      </c>
      <c r="D9211" s="5">
        <v>59980.8588403873</v>
      </c>
      <c r="E9211" s="2">
        <f t="shared" si="288"/>
        <v>0.502281017936001</v>
      </c>
      <c r="F9211" s="2">
        <f t="shared" si="289"/>
        <v>38049.8946336187</v>
      </c>
    </row>
    <row r="9212" spans="1:6">
      <c r="A9212" s="5">
        <v>0.686932607352256</v>
      </c>
      <c r="B9212" s="5">
        <v>22105.4384157226</v>
      </c>
      <c r="C9212" s="5">
        <v>1.21036628868022</v>
      </c>
      <c r="D9212" s="5">
        <v>58478.0268405437</v>
      </c>
      <c r="E9212" s="2">
        <f t="shared" si="288"/>
        <v>0.523433681327964</v>
      </c>
      <c r="F9212" s="2">
        <f t="shared" si="289"/>
        <v>36372.5884248211</v>
      </c>
    </row>
    <row r="9213" spans="1:6">
      <c r="A9213" s="5">
        <v>0.716256103858909</v>
      </c>
      <c r="B9213" s="5">
        <v>20489.7341202845</v>
      </c>
      <c r="C9213" s="5">
        <v>1.23348264873279</v>
      </c>
      <c r="D9213" s="5">
        <v>59851.1239226745</v>
      </c>
      <c r="E9213" s="2">
        <f t="shared" si="288"/>
        <v>0.517226544873881</v>
      </c>
      <c r="F9213" s="2">
        <f t="shared" si="289"/>
        <v>39361.38980239</v>
      </c>
    </row>
    <row r="9214" spans="1:6">
      <c r="A9214" s="5">
        <v>0.694212589046244</v>
      </c>
      <c r="B9214" s="5">
        <v>17009.3288731336</v>
      </c>
      <c r="C9214" s="5">
        <v>1.18430614305792</v>
      </c>
      <c r="D9214" s="5">
        <v>53636.3015423233</v>
      </c>
      <c r="E9214" s="2">
        <f t="shared" si="288"/>
        <v>0.490093554011676</v>
      </c>
      <c r="F9214" s="2">
        <f t="shared" si="289"/>
        <v>36626.9726691897</v>
      </c>
    </row>
    <row r="9215" spans="1:6">
      <c r="A9215" s="5">
        <v>0.719380929698451</v>
      </c>
      <c r="B9215" s="5">
        <v>21175.5685559125</v>
      </c>
      <c r="C9215" s="5">
        <v>1.23364213989</v>
      </c>
      <c r="D9215" s="5">
        <v>58795.6154657872</v>
      </c>
      <c r="E9215" s="2">
        <f t="shared" si="288"/>
        <v>0.514261210191549</v>
      </c>
      <c r="F9215" s="2">
        <f t="shared" si="289"/>
        <v>37620.0469098747</v>
      </c>
    </row>
    <row r="9216" spans="1:6">
      <c r="A9216" s="5">
        <v>0.706561993086566</v>
      </c>
      <c r="B9216" s="5">
        <v>19478.0896521806</v>
      </c>
      <c r="C9216" s="5">
        <v>1.25021791482108</v>
      </c>
      <c r="D9216" s="5">
        <v>57864.4448914802</v>
      </c>
      <c r="E9216" s="2">
        <f t="shared" si="288"/>
        <v>0.543655921734514</v>
      </c>
      <c r="F9216" s="2">
        <f t="shared" si="289"/>
        <v>38386.3552392996</v>
      </c>
    </row>
    <row r="9217" spans="1:6">
      <c r="A9217" s="5">
        <v>0.698434886528948</v>
      </c>
      <c r="B9217" s="5">
        <v>21535.0587854307</v>
      </c>
      <c r="C9217" s="5">
        <v>1.24439574029721</v>
      </c>
      <c r="D9217" s="5">
        <v>59991.2131687575</v>
      </c>
      <c r="E9217" s="2">
        <f t="shared" si="288"/>
        <v>0.545960853768262</v>
      </c>
      <c r="F9217" s="2">
        <f t="shared" si="289"/>
        <v>38456.1543833268</v>
      </c>
    </row>
    <row r="9218" spans="1:6">
      <c r="A9218" s="5">
        <v>0.714023808312225</v>
      </c>
      <c r="B9218" s="5">
        <v>18982.9830237561</v>
      </c>
      <c r="C9218" s="5">
        <v>1.25222218660917</v>
      </c>
      <c r="D9218" s="5">
        <v>56213.0916609858</v>
      </c>
      <c r="E9218" s="2">
        <f t="shared" si="288"/>
        <v>0.538198378296945</v>
      </c>
      <c r="F9218" s="2">
        <f t="shared" si="289"/>
        <v>37230.1086372297</v>
      </c>
    </row>
    <row r="9219" spans="1:6">
      <c r="A9219" s="5">
        <v>0.71518631720518</v>
      </c>
      <c r="B9219" s="5">
        <v>19174.6950299597</v>
      </c>
      <c r="C9219" s="5">
        <v>1.24230634920938</v>
      </c>
      <c r="D9219" s="5">
        <v>56524.7164863447</v>
      </c>
      <c r="E9219" s="2">
        <f t="shared" si="288"/>
        <v>0.5271200320042</v>
      </c>
      <c r="F9219" s="2">
        <f t="shared" si="289"/>
        <v>37350.021456385</v>
      </c>
    </row>
    <row r="9220" spans="1:6">
      <c r="A9220" s="5">
        <v>0.681323611805131</v>
      </c>
      <c r="B9220" s="5">
        <v>16944.5304605977</v>
      </c>
      <c r="C9220" s="5">
        <v>1.19785573385481</v>
      </c>
      <c r="D9220" s="5">
        <v>52988.3603192133</v>
      </c>
      <c r="E9220" s="2">
        <f t="shared" ref="E9220:E9283" si="290">C9220-A9220</f>
        <v>0.516532122049679</v>
      </c>
      <c r="F9220" s="2">
        <f t="shared" ref="F9220:F9283" si="291">D9220-B9220</f>
        <v>36043.8298586156</v>
      </c>
    </row>
    <row r="9221" spans="1:6">
      <c r="A9221" s="5">
        <v>0.762965109934103</v>
      </c>
      <c r="B9221" s="5">
        <v>18710.7822449999</v>
      </c>
      <c r="C9221" s="5">
        <v>1.3237020790254</v>
      </c>
      <c r="D9221" s="5">
        <v>58080.5337914869</v>
      </c>
      <c r="E9221" s="2">
        <f t="shared" si="290"/>
        <v>0.560736969091297</v>
      </c>
      <c r="F9221" s="2">
        <f t="shared" si="291"/>
        <v>39369.751546487</v>
      </c>
    </row>
    <row r="9222" spans="1:6">
      <c r="A9222" s="5">
        <v>0.678206179879464</v>
      </c>
      <c r="B9222" s="5">
        <v>15848.4960297294</v>
      </c>
      <c r="C9222" s="5">
        <v>1.14867868005929</v>
      </c>
      <c r="D9222" s="5">
        <v>51391.2907773168</v>
      </c>
      <c r="E9222" s="2">
        <f t="shared" si="290"/>
        <v>0.470472500179826</v>
      </c>
      <c r="F9222" s="2">
        <f t="shared" si="291"/>
        <v>35542.7947475874</v>
      </c>
    </row>
    <row r="9223" spans="1:6">
      <c r="A9223" s="5">
        <v>0.696659450412476</v>
      </c>
      <c r="B9223" s="5">
        <v>17456.1586629063</v>
      </c>
      <c r="C9223" s="5">
        <v>1.20740262266279</v>
      </c>
      <c r="D9223" s="5">
        <v>53334.5944906678</v>
      </c>
      <c r="E9223" s="2">
        <f t="shared" si="290"/>
        <v>0.510743172250314</v>
      </c>
      <c r="F9223" s="2">
        <f t="shared" si="291"/>
        <v>35878.4358277615</v>
      </c>
    </row>
    <row r="9224" spans="1:6">
      <c r="A9224" s="5">
        <v>0.646997987819843</v>
      </c>
      <c r="B9224" s="5">
        <v>16267.4003857996</v>
      </c>
      <c r="C9224" s="5">
        <v>1.17870192891032</v>
      </c>
      <c r="D9224" s="5">
        <v>53829.6138508259</v>
      </c>
      <c r="E9224" s="2">
        <f t="shared" si="290"/>
        <v>0.531703941090477</v>
      </c>
      <c r="F9224" s="2">
        <f t="shared" si="291"/>
        <v>37562.2134650263</v>
      </c>
    </row>
    <row r="9225" spans="1:6">
      <c r="A9225" s="5">
        <v>0.708222145482925</v>
      </c>
      <c r="B9225" s="5">
        <v>22957.7933393332</v>
      </c>
      <c r="C9225" s="5">
        <v>1.23414327314554</v>
      </c>
      <c r="D9225" s="5">
        <v>61112.787875657</v>
      </c>
      <c r="E9225" s="2">
        <f t="shared" si="290"/>
        <v>0.525921127662615</v>
      </c>
      <c r="F9225" s="2">
        <f t="shared" si="291"/>
        <v>38154.9945363238</v>
      </c>
    </row>
    <row r="9226" spans="1:6">
      <c r="A9226" s="5">
        <v>0.663146649867137</v>
      </c>
      <c r="B9226" s="5">
        <v>22559.083545587</v>
      </c>
      <c r="C9226" s="5">
        <v>1.13200085031718</v>
      </c>
      <c r="D9226" s="5">
        <v>57458.9722058326</v>
      </c>
      <c r="E9226" s="2">
        <f t="shared" si="290"/>
        <v>0.468854200450043</v>
      </c>
      <c r="F9226" s="2">
        <f t="shared" si="291"/>
        <v>34899.8886602456</v>
      </c>
    </row>
    <row r="9227" spans="1:6">
      <c r="A9227" s="5">
        <v>0.715117870589986</v>
      </c>
      <c r="B9227" s="5">
        <v>17806.0557910895</v>
      </c>
      <c r="C9227" s="5">
        <v>1.24065697796407</v>
      </c>
      <c r="D9227" s="5">
        <v>55347.5502915599</v>
      </c>
      <c r="E9227" s="2">
        <f t="shared" si="290"/>
        <v>0.525539107374084</v>
      </c>
      <c r="F9227" s="2">
        <f t="shared" si="291"/>
        <v>37541.4945004704</v>
      </c>
    </row>
    <row r="9228" spans="1:6">
      <c r="A9228" s="5">
        <v>0.744445845176558</v>
      </c>
      <c r="B9228" s="5">
        <v>26848.4668864073</v>
      </c>
      <c r="C9228" s="5">
        <v>1.30092791720211</v>
      </c>
      <c r="D9228" s="5">
        <v>63934.5972957096</v>
      </c>
      <c r="E9228" s="2">
        <f t="shared" si="290"/>
        <v>0.556482072025552</v>
      </c>
      <c r="F9228" s="2">
        <f t="shared" si="291"/>
        <v>37086.1304093023</v>
      </c>
    </row>
    <row r="9229" spans="1:6">
      <c r="A9229" s="5">
        <v>0.696208044114957</v>
      </c>
      <c r="B9229" s="5">
        <v>18493.4593319378</v>
      </c>
      <c r="C9229" s="5">
        <v>1.2033833382322</v>
      </c>
      <c r="D9229" s="5">
        <v>55912.812091096</v>
      </c>
      <c r="E9229" s="2">
        <f t="shared" si="290"/>
        <v>0.507175294117243</v>
      </c>
      <c r="F9229" s="2">
        <f t="shared" si="291"/>
        <v>37419.3527591582</v>
      </c>
    </row>
    <row r="9230" spans="1:6">
      <c r="A9230" s="5">
        <v>0.677669127909187</v>
      </c>
      <c r="B9230" s="5">
        <v>16689.8280455283</v>
      </c>
      <c r="C9230" s="5">
        <v>1.19205337084484</v>
      </c>
      <c r="D9230" s="5">
        <v>50640.1210865554</v>
      </c>
      <c r="E9230" s="2">
        <f t="shared" si="290"/>
        <v>0.514384242935653</v>
      </c>
      <c r="F9230" s="2">
        <f t="shared" si="291"/>
        <v>33950.2930410271</v>
      </c>
    </row>
    <row r="9231" spans="1:6">
      <c r="A9231" s="5">
        <v>0.714333180373282</v>
      </c>
      <c r="B9231" s="5">
        <v>16605.3069780398</v>
      </c>
      <c r="C9231" s="5">
        <v>1.24911745711109</v>
      </c>
      <c r="D9231" s="5">
        <v>52374.8885558319</v>
      </c>
      <c r="E9231" s="2">
        <f t="shared" si="290"/>
        <v>0.534784276737808</v>
      </c>
      <c r="F9231" s="2">
        <f t="shared" si="291"/>
        <v>35769.5815777921</v>
      </c>
    </row>
    <row r="9232" spans="1:6">
      <c r="A9232" s="5">
        <v>0.755565364652399</v>
      </c>
      <c r="B9232" s="5">
        <v>20078.4363813088</v>
      </c>
      <c r="C9232" s="5">
        <v>1.28821050760762</v>
      </c>
      <c r="D9232" s="5">
        <v>59017.715479425</v>
      </c>
      <c r="E9232" s="2">
        <f t="shared" si="290"/>
        <v>0.532645142955221</v>
      </c>
      <c r="F9232" s="2">
        <f t="shared" si="291"/>
        <v>38939.2790981162</v>
      </c>
    </row>
    <row r="9233" spans="1:6">
      <c r="A9233" s="5">
        <v>0.693308554829923</v>
      </c>
      <c r="B9233" s="5">
        <v>17564.1756081291</v>
      </c>
      <c r="C9233" s="5">
        <v>1.19696042665147</v>
      </c>
      <c r="D9233" s="5">
        <v>55030.8011238217</v>
      </c>
      <c r="E9233" s="2">
        <f t="shared" si="290"/>
        <v>0.503651871821547</v>
      </c>
      <c r="F9233" s="2">
        <f t="shared" si="291"/>
        <v>37466.6255156926</v>
      </c>
    </row>
    <row r="9234" spans="1:6">
      <c r="A9234" s="5">
        <v>0.717909177802071</v>
      </c>
      <c r="B9234" s="5">
        <v>20540.6248977849</v>
      </c>
      <c r="C9234" s="5">
        <v>1.25755635524309</v>
      </c>
      <c r="D9234" s="5">
        <v>58716.6302385701</v>
      </c>
      <c r="E9234" s="2">
        <f t="shared" si="290"/>
        <v>0.539647177441019</v>
      </c>
      <c r="F9234" s="2">
        <f t="shared" si="291"/>
        <v>38176.0053407852</v>
      </c>
    </row>
    <row r="9235" spans="1:6">
      <c r="A9235" s="5">
        <v>0.705017475227776</v>
      </c>
      <c r="B9235" s="5">
        <v>23114.9228952565</v>
      </c>
      <c r="C9235" s="5">
        <v>1.22079256579343</v>
      </c>
      <c r="D9235" s="5">
        <v>60968.6543176871</v>
      </c>
      <c r="E9235" s="2">
        <f t="shared" si="290"/>
        <v>0.515775090565654</v>
      </c>
      <c r="F9235" s="2">
        <f t="shared" si="291"/>
        <v>37853.7314224306</v>
      </c>
    </row>
    <row r="9236" spans="1:6">
      <c r="A9236" s="5">
        <v>0.706710913407853</v>
      </c>
      <c r="B9236" s="5">
        <v>26480.2253730466</v>
      </c>
      <c r="C9236" s="5">
        <v>1.25028861898645</v>
      </c>
      <c r="D9236" s="5">
        <v>66292.3262438674</v>
      </c>
      <c r="E9236" s="2">
        <f t="shared" si="290"/>
        <v>0.543577705578597</v>
      </c>
      <c r="F9236" s="2">
        <f t="shared" si="291"/>
        <v>39812.1008708208</v>
      </c>
    </row>
    <row r="9237" spans="1:6">
      <c r="A9237" s="5">
        <v>0.723081120190499</v>
      </c>
      <c r="B9237" s="5">
        <v>21731.6152397418</v>
      </c>
      <c r="C9237" s="5">
        <v>1.23196667376573</v>
      </c>
      <c r="D9237" s="5">
        <v>59147.5791231193</v>
      </c>
      <c r="E9237" s="2">
        <f t="shared" si="290"/>
        <v>0.508885553575231</v>
      </c>
      <c r="F9237" s="2">
        <f t="shared" si="291"/>
        <v>37415.9638833775</v>
      </c>
    </row>
    <row r="9238" spans="1:6">
      <c r="A9238" s="5">
        <v>0.677180379010609</v>
      </c>
      <c r="B9238" s="5">
        <v>19828.2316040595</v>
      </c>
      <c r="C9238" s="5">
        <v>1.15470924384364</v>
      </c>
      <c r="D9238" s="5">
        <v>56968.3782154214</v>
      </c>
      <c r="E9238" s="2">
        <f t="shared" si="290"/>
        <v>0.477528864833031</v>
      </c>
      <c r="F9238" s="2">
        <f t="shared" si="291"/>
        <v>37140.1466113619</v>
      </c>
    </row>
    <row r="9239" spans="1:6">
      <c r="A9239" s="5">
        <v>0.728403113077827</v>
      </c>
      <c r="B9239" s="5">
        <v>17896.1179624623</v>
      </c>
      <c r="C9239" s="5">
        <v>1.31203961703869</v>
      </c>
      <c r="D9239" s="5">
        <v>55173.8563307947</v>
      </c>
      <c r="E9239" s="2">
        <f t="shared" si="290"/>
        <v>0.583636503960863</v>
      </c>
      <c r="F9239" s="2">
        <f t="shared" si="291"/>
        <v>37277.7383683324</v>
      </c>
    </row>
    <row r="9240" spans="1:6">
      <c r="A9240" s="5">
        <v>0.712954079674876</v>
      </c>
      <c r="B9240" s="5">
        <v>24493.8842159631</v>
      </c>
      <c r="C9240" s="5">
        <v>1.22504529474124</v>
      </c>
      <c r="D9240" s="5">
        <v>65595.5706750923</v>
      </c>
      <c r="E9240" s="2">
        <f t="shared" si="290"/>
        <v>0.512091215066364</v>
      </c>
      <c r="F9240" s="2">
        <f t="shared" si="291"/>
        <v>41101.6864591292</v>
      </c>
    </row>
    <row r="9241" spans="1:6">
      <c r="A9241" s="5">
        <v>0.767346419715597</v>
      </c>
      <c r="B9241" s="5">
        <v>18242.5616160422</v>
      </c>
      <c r="C9241" s="5">
        <v>1.36938997496507</v>
      </c>
      <c r="D9241" s="5">
        <v>55083.8417100345</v>
      </c>
      <c r="E9241" s="2">
        <f t="shared" si="290"/>
        <v>0.602043555249473</v>
      </c>
      <c r="F9241" s="2">
        <f t="shared" si="291"/>
        <v>36841.2800939923</v>
      </c>
    </row>
    <row r="9242" spans="1:6">
      <c r="A9242" s="5">
        <v>0.706161639870803</v>
      </c>
      <c r="B9242" s="5">
        <v>17313.3634852951</v>
      </c>
      <c r="C9242" s="5">
        <v>1.23217950859177</v>
      </c>
      <c r="D9242" s="5">
        <v>55234.2612095145</v>
      </c>
      <c r="E9242" s="2">
        <f t="shared" si="290"/>
        <v>0.526017868720967</v>
      </c>
      <c r="F9242" s="2">
        <f t="shared" si="291"/>
        <v>37920.8977242194</v>
      </c>
    </row>
    <row r="9243" spans="1:6">
      <c r="A9243" s="5">
        <v>0.689522020293893</v>
      </c>
      <c r="B9243" s="5">
        <v>20337.6827162955</v>
      </c>
      <c r="C9243" s="5">
        <v>1.20002578975736</v>
      </c>
      <c r="D9243" s="5">
        <v>55199.5806714061</v>
      </c>
      <c r="E9243" s="2">
        <f t="shared" si="290"/>
        <v>0.510503769463467</v>
      </c>
      <c r="F9243" s="2">
        <f t="shared" si="291"/>
        <v>34861.8979551106</v>
      </c>
    </row>
    <row r="9244" spans="1:6">
      <c r="A9244" s="5">
        <v>0.717636566741753</v>
      </c>
      <c r="B9244" s="5">
        <v>14095.727533977</v>
      </c>
      <c r="C9244" s="5">
        <v>1.27756230058836</v>
      </c>
      <c r="D9244" s="5">
        <v>49240.8824111594</v>
      </c>
      <c r="E9244" s="2">
        <f t="shared" si="290"/>
        <v>0.559925733846607</v>
      </c>
      <c r="F9244" s="2">
        <f t="shared" si="291"/>
        <v>35145.1548771824</v>
      </c>
    </row>
    <row r="9245" spans="1:6">
      <c r="A9245" s="5">
        <v>0.672480353504365</v>
      </c>
      <c r="B9245" s="5">
        <v>18321.2286993114</v>
      </c>
      <c r="C9245" s="5">
        <v>1.13286370854975</v>
      </c>
      <c r="D9245" s="5">
        <v>53493.977924555</v>
      </c>
      <c r="E9245" s="2">
        <f t="shared" si="290"/>
        <v>0.460383355045385</v>
      </c>
      <c r="F9245" s="2">
        <f t="shared" si="291"/>
        <v>35172.7492252436</v>
      </c>
    </row>
    <row r="9246" spans="1:6">
      <c r="A9246" s="5">
        <v>0.631775192893473</v>
      </c>
      <c r="B9246" s="5">
        <v>20944.8339969785</v>
      </c>
      <c r="C9246" s="5">
        <v>1.11555570083677</v>
      </c>
      <c r="D9246" s="5">
        <v>58848.1697387894</v>
      </c>
      <c r="E9246" s="2">
        <f t="shared" si="290"/>
        <v>0.483780507943297</v>
      </c>
      <c r="F9246" s="2">
        <f t="shared" si="291"/>
        <v>37903.3357418109</v>
      </c>
    </row>
    <row r="9247" spans="1:6">
      <c r="A9247" s="5">
        <v>0.702695771749006</v>
      </c>
      <c r="B9247" s="5">
        <v>15327.1897174494</v>
      </c>
      <c r="C9247" s="5">
        <v>1.23343418924327</v>
      </c>
      <c r="D9247" s="5">
        <v>52150.9210757486</v>
      </c>
      <c r="E9247" s="2">
        <f t="shared" si="290"/>
        <v>0.530738417494264</v>
      </c>
      <c r="F9247" s="2">
        <f t="shared" si="291"/>
        <v>36823.7313582992</v>
      </c>
    </row>
    <row r="9248" spans="1:6">
      <c r="A9248" s="5">
        <v>0.723770316894129</v>
      </c>
      <c r="B9248" s="5">
        <v>16933.1688896728</v>
      </c>
      <c r="C9248" s="5">
        <v>1.29041032042292</v>
      </c>
      <c r="D9248" s="5">
        <v>55258.4608687039</v>
      </c>
      <c r="E9248" s="2">
        <f t="shared" si="290"/>
        <v>0.566640003528791</v>
      </c>
      <c r="F9248" s="2">
        <f t="shared" si="291"/>
        <v>38325.2919790311</v>
      </c>
    </row>
    <row r="9249" spans="1:6">
      <c r="A9249" s="5">
        <v>0.695364077845846</v>
      </c>
      <c r="B9249" s="5">
        <v>17812.5392883707</v>
      </c>
      <c r="C9249" s="5">
        <v>1.17183744501854</v>
      </c>
      <c r="D9249" s="5">
        <v>54439.2390227511</v>
      </c>
      <c r="E9249" s="2">
        <f t="shared" si="290"/>
        <v>0.476473367172694</v>
      </c>
      <c r="F9249" s="2">
        <f t="shared" si="291"/>
        <v>36626.6997343804</v>
      </c>
    </row>
    <row r="9250" spans="1:6">
      <c r="A9250" s="5">
        <v>0.677405418082076</v>
      </c>
      <c r="B9250" s="5">
        <v>16747.3330982703</v>
      </c>
      <c r="C9250" s="5">
        <v>1.18544388264981</v>
      </c>
      <c r="D9250" s="5">
        <v>53712.8741310435</v>
      </c>
      <c r="E9250" s="2">
        <f t="shared" si="290"/>
        <v>0.508038464567734</v>
      </c>
      <c r="F9250" s="2">
        <f t="shared" si="291"/>
        <v>36965.5410327732</v>
      </c>
    </row>
    <row r="9251" spans="1:6">
      <c r="A9251" s="5">
        <v>0.6965857154765</v>
      </c>
      <c r="B9251" s="5">
        <v>19572.5846893042</v>
      </c>
      <c r="C9251" s="5">
        <v>1.18646766545633</v>
      </c>
      <c r="D9251" s="5">
        <v>57617.0926850819</v>
      </c>
      <c r="E9251" s="2">
        <f t="shared" si="290"/>
        <v>0.48988194997983</v>
      </c>
      <c r="F9251" s="2">
        <f t="shared" si="291"/>
        <v>38044.5079957777</v>
      </c>
    </row>
    <row r="9252" spans="1:6">
      <c r="A9252" s="5">
        <v>0.706002675717731</v>
      </c>
      <c r="B9252" s="5">
        <v>19011.2364239021</v>
      </c>
      <c r="C9252" s="5">
        <v>1.21930575268651</v>
      </c>
      <c r="D9252" s="5">
        <v>55207.3838630803</v>
      </c>
      <c r="E9252" s="2">
        <f t="shared" si="290"/>
        <v>0.513303076968779</v>
      </c>
      <c r="F9252" s="2">
        <f t="shared" si="291"/>
        <v>36196.1474391782</v>
      </c>
    </row>
    <row r="9253" spans="1:6">
      <c r="A9253" s="5">
        <v>0.717595728524076</v>
      </c>
      <c r="B9253" s="5">
        <v>18449.9342711474</v>
      </c>
      <c r="C9253" s="5">
        <v>1.24883559697248</v>
      </c>
      <c r="D9253" s="5">
        <v>55753.3633749701</v>
      </c>
      <c r="E9253" s="2">
        <f t="shared" si="290"/>
        <v>0.531239868448404</v>
      </c>
      <c r="F9253" s="2">
        <f t="shared" si="291"/>
        <v>37303.4291038227</v>
      </c>
    </row>
    <row r="9254" spans="1:6">
      <c r="A9254" s="5">
        <v>0.725524320296777</v>
      </c>
      <c r="B9254" s="5">
        <v>19406.8397889822</v>
      </c>
      <c r="C9254" s="5">
        <v>1.25024569046778</v>
      </c>
      <c r="D9254" s="5">
        <v>56607.240186458</v>
      </c>
      <c r="E9254" s="2">
        <f t="shared" si="290"/>
        <v>0.524721370171003</v>
      </c>
      <c r="F9254" s="2">
        <f t="shared" si="291"/>
        <v>37200.4003974758</v>
      </c>
    </row>
    <row r="9255" spans="1:6">
      <c r="A9255" s="5">
        <v>0.740023456846278</v>
      </c>
      <c r="B9255" s="5">
        <v>17645.7449161711</v>
      </c>
      <c r="C9255" s="5">
        <v>1.27554733809272</v>
      </c>
      <c r="D9255" s="5">
        <v>54909.0930869813</v>
      </c>
      <c r="E9255" s="2">
        <f t="shared" si="290"/>
        <v>0.535523881246442</v>
      </c>
      <c r="F9255" s="2">
        <f t="shared" si="291"/>
        <v>37263.3481708102</v>
      </c>
    </row>
    <row r="9256" spans="1:6">
      <c r="A9256" s="5">
        <v>0.741995322600428</v>
      </c>
      <c r="B9256" s="5">
        <v>24817.1369044376</v>
      </c>
      <c r="C9256" s="5">
        <v>1.29150338949307</v>
      </c>
      <c r="D9256" s="5">
        <v>67615.2231467241</v>
      </c>
      <c r="E9256" s="2">
        <f t="shared" si="290"/>
        <v>0.549508066892642</v>
      </c>
      <c r="F9256" s="2">
        <f t="shared" si="291"/>
        <v>42798.0862422865</v>
      </c>
    </row>
    <row r="9257" spans="1:6">
      <c r="A9257" s="5">
        <v>0.682978234038201</v>
      </c>
      <c r="B9257" s="5">
        <v>27009.9169095225</v>
      </c>
      <c r="C9257" s="5">
        <v>1.15663641191144</v>
      </c>
      <c r="D9257" s="5">
        <v>65226.74609432</v>
      </c>
      <c r="E9257" s="2">
        <f t="shared" si="290"/>
        <v>0.473658177873239</v>
      </c>
      <c r="F9257" s="2">
        <f t="shared" si="291"/>
        <v>38216.8291847975</v>
      </c>
    </row>
    <row r="9258" spans="1:6">
      <c r="A9258" s="5">
        <v>0.677033308023932</v>
      </c>
      <c r="B9258" s="5">
        <v>19768.8632154067</v>
      </c>
      <c r="C9258" s="5">
        <v>1.19335096934071</v>
      </c>
      <c r="D9258" s="5">
        <v>54711.2188081424</v>
      </c>
      <c r="E9258" s="2">
        <f t="shared" si="290"/>
        <v>0.516317661316778</v>
      </c>
      <c r="F9258" s="2">
        <f t="shared" si="291"/>
        <v>34942.3555927357</v>
      </c>
    </row>
    <row r="9259" spans="1:6">
      <c r="A9259" s="5">
        <v>0.691289279911044</v>
      </c>
      <c r="B9259" s="5">
        <v>17920.4905051379</v>
      </c>
      <c r="C9259" s="5">
        <v>1.20761060369293</v>
      </c>
      <c r="D9259" s="5">
        <v>55473.4785854777</v>
      </c>
      <c r="E9259" s="2">
        <f t="shared" si="290"/>
        <v>0.516321323781886</v>
      </c>
      <c r="F9259" s="2">
        <f t="shared" si="291"/>
        <v>37552.9880803398</v>
      </c>
    </row>
    <row r="9260" spans="1:6">
      <c r="A9260" s="5">
        <v>0.709716218521672</v>
      </c>
      <c r="B9260" s="5">
        <v>21918.5335753188</v>
      </c>
      <c r="C9260" s="5">
        <v>1.18377251729627</v>
      </c>
      <c r="D9260" s="5">
        <v>57574.8933699868</v>
      </c>
      <c r="E9260" s="2">
        <f t="shared" si="290"/>
        <v>0.474056298774598</v>
      </c>
      <c r="F9260" s="2">
        <f t="shared" si="291"/>
        <v>35656.359794668</v>
      </c>
    </row>
    <row r="9261" spans="1:6">
      <c r="A9261" s="5">
        <v>0.706426594737606</v>
      </c>
      <c r="B9261" s="5">
        <v>14261.4984365838</v>
      </c>
      <c r="C9261" s="5">
        <v>1.24242776210969</v>
      </c>
      <c r="D9261" s="5">
        <v>51090.2759284968</v>
      </c>
      <c r="E9261" s="2">
        <f t="shared" si="290"/>
        <v>0.536001167372084</v>
      </c>
      <c r="F9261" s="2">
        <f t="shared" si="291"/>
        <v>36828.777491913</v>
      </c>
    </row>
    <row r="9262" spans="1:6">
      <c r="A9262" s="5">
        <v>0.652732805037448</v>
      </c>
      <c r="B9262" s="5">
        <v>18449.4166273591</v>
      </c>
      <c r="C9262" s="5">
        <v>1.180665610163</v>
      </c>
      <c r="D9262" s="5">
        <v>56345.1632494758</v>
      </c>
      <c r="E9262" s="2">
        <f t="shared" si="290"/>
        <v>0.527932805125552</v>
      </c>
      <c r="F9262" s="2">
        <f t="shared" si="291"/>
        <v>37895.7466221167</v>
      </c>
    </row>
    <row r="9263" spans="1:6">
      <c r="A9263" s="5">
        <v>0.642444122480235</v>
      </c>
      <c r="B9263" s="5">
        <v>21416.9890782209</v>
      </c>
      <c r="C9263" s="5">
        <v>1.11599242828386</v>
      </c>
      <c r="D9263" s="5">
        <v>58439.5936248792</v>
      </c>
      <c r="E9263" s="2">
        <f t="shared" si="290"/>
        <v>0.473548305803625</v>
      </c>
      <c r="F9263" s="2">
        <f t="shared" si="291"/>
        <v>37022.6045466583</v>
      </c>
    </row>
    <row r="9264" spans="1:6">
      <c r="A9264" s="5">
        <v>0.67447597187494</v>
      </c>
      <c r="B9264" s="5">
        <v>19061.6295579433</v>
      </c>
      <c r="C9264" s="5">
        <v>1.1873328146986</v>
      </c>
      <c r="D9264" s="5">
        <v>54688.4963419618</v>
      </c>
      <c r="E9264" s="2">
        <f t="shared" si="290"/>
        <v>0.51285684282366</v>
      </c>
      <c r="F9264" s="2">
        <f t="shared" si="291"/>
        <v>35626.8667840185</v>
      </c>
    </row>
    <row r="9265" spans="1:6">
      <c r="A9265" s="5">
        <v>0.706660904977996</v>
      </c>
      <c r="B9265" s="5">
        <v>19197.5447522988</v>
      </c>
      <c r="C9265" s="5">
        <v>1.2238707246756</v>
      </c>
      <c r="D9265" s="5">
        <v>55956.162210568</v>
      </c>
      <c r="E9265" s="2">
        <f t="shared" si="290"/>
        <v>0.517209819697604</v>
      </c>
      <c r="F9265" s="2">
        <f t="shared" si="291"/>
        <v>36758.6174582692</v>
      </c>
    </row>
    <row r="9266" spans="1:6">
      <c r="A9266" s="5">
        <v>0.677593692926746</v>
      </c>
      <c r="B9266" s="5">
        <v>20174.659158269</v>
      </c>
      <c r="C9266" s="5">
        <v>1.20292498576311</v>
      </c>
      <c r="D9266" s="5">
        <v>56639.6389538373</v>
      </c>
      <c r="E9266" s="2">
        <f t="shared" si="290"/>
        <v>0.525331292836364</v>
      </c>
      <c r="F9266" s="2">
        <f t="shared" si="291"/>
        <v>36464.9797955683</v>
      </c>
    </row>
    <row r="9267" spans="1:6">
      <c r="A9267" s="5">
        <v>0.718267321051634</v>
      </c>
      <c r="B9267" s="5">
        <v>20141.5276076094</v>
      </c>
      <c r="C9267" s="5">
        <v>1.27265769040786</v>
      </c>
      <c r="D9267" s="5">
        <v>58294.2362175022</v>
      </c>
      <c r="E9267" s="2">
        <f t="shared" si="290"/>
        <v>0.554390369356226</v>
      </c>
      <c r="F9267" s="2">
        <f t="shared" si="291"/>
        <v>38152.7086098928</v>
      </c>
    </row>
    <row r="9268" spans="1:6">
      <c r="A9268" s="5">
        <v>0.730617312415942</v>
      </c>
      <c r="B9268" s="5">
        <v>20816.3541316329</v>
      </c>
      <c r="C9268" s="5">
        <v>1.24514686839717</v>
      </c>
      <c r="D9268" s="5">
        <v>55933.5443122316</v>
      </c>
      <c r="E9268" s="2">
        <f t="shared" si="290"/>
        <v>0.514529555981228</v>
      </c>
      <c r="F9268" s="2">
        <f t="shared" si="291"/>
        <v>35117.1901805987</v>
      </c>
    </row>
    <row r="9269" spans="1:6">
      <c r="A9269" s="5">
        <v>0.719146962376813</v>
      </c>
      <c r="B9269" s="5">
        <v>16813.5036450975</v>
      </c>
      <c r="C9269" s="5">
        <v>1.2303527242572</v>
      </c>
      <c r="D9269" s="5">
        <v>53336.5781227602</v>
      </c>
      <c r="E9269" s="2">
        <f t="shared" si="290"/>
        <v>0.511205761880387</v>
      </c>
      <c r="F9269" s="2">
        <f t="shared" si="291"/>
        <v>36523.0744776627</v>
      </c>
    </row>
    <row r="9270" spans="1:6">
      <c r="A9270" s="5">
        <v>0.718315319425391</v>
      </c>
      <c r="B9270" s="5">
        <v>15855.8619778333</v>
      </c>
      <c r="C9270" s="5">
        <v>1.28239233946117</v>
      </c>
      <c r="D9270" s="5">
        <v>53574.8005409604</v>
      </c>
      <c r="E9270" s="2">
        <f t="shared" si="290"/>
        <v>0.564077020035779</v>
      </c>
      <c r="F9270" s="2">
        <f t="shared" si="291"/>
        <v>37718.9385631271</v>
      </c>
    </row>
    <row r="9271" spans="1:6">
      <c r="A9271" s="5">
        <v>0.675472689530644</v>
      </c>
      <c r="B9271" s="5">
        <v>19760.3823122134</v>
      </c>
      <c r="C9271" s="5">
        <v>1.1683263236467</v>
      </c>
      <c r="D9271" s="5">
        <v>58016.8563412551</v>
      </c>
      <c r="E9271" s="2">
        <f t="shared" si="290"/>
        <v>0.492853634116056</v>
      </c>
      <c r="F9271" s="2">
        <f t="shared" si="291"/>
        <v>38256.4740290417</v>
      </c>
    </row>
    <row r="9272" spans="1:6">
      <c r="A9272" s="5">
        <v>0.729467618784907</v>
      </c>
      <c r="B9272" s="5">
        <v>15764.220643888</v>
      </c>
      <c r="C9272" s="5">
        <v>1.22819448671744</v>
      </c>
      <c r="D9272" s="5">
        <v>52060.5941829235</v>
      </c>
      <c r="E9272" s="2">
        <f t="shared" si="290"/>
        <v>0.498726867932533</v>
      </c>
      <c r="F9272" s="2">
        <f t="shared" si="291"/>
        <v>36296.3735390355</v>
      </c>
    </row>
    <row r="9273" spans="1:6">
      <c r="A9273" s="5">
        <v>0.690507032946852</v>
      </c>
      <c r="B9273" s="5">
        <v>24691.8341627776</v>
      </c>
      <c r="C9273" s="5">
        <v>1.22021557260127</v>
      </c>
      <c r="D9273" s="5">
        <v>64547.2582230002</v>
      </c>
      <c r="E9273" s="2">
        <f t="shared" si="290"/>
        <v>0.529708539654418</v>
      </c>
      <c r="F9273" s="2">
        <f t="shared" si="291"/>
        <v>39855.4240602226</v>
      </c>
    </row>
    <row r="9274" spans="1:6">
      <c r="A9274" s="5">
        <v>0.742678639822605</v>
      </c>
      <c r="B9274" s="5">
        <v>19669.4257036861</v>
      </c>
      <c r="C9274" s="5">
        <v>1.27866753571283</v>
      </c>
      <c r="D9274" s="5">
        <v>56183.5470121134</v>
      </c>
      <c r="E9274" s="2">
        <f t="shared" si="290"/>
        <v>0.535988895890225</v>
      </c>
      <c r="F9274" s="2">
        <f t="shared" si="291"/>
        <v>36514.1213084273</v>
      </c>
    </row>
    <row r="9275" spans="1:6">
      <c r="A9275" s="5">
        <v>0.638298359009195</v>
      </c>
      <c r="B9275" s="5">
        <v>22289.4662319679</v>
      </c>
      <c r="C9275" s="5">
        <v>1.05282883330251</v>
      </c>
      <c r="D9275" s="5">
        <v>59751.1308502778</v>
      </c>
      <c r="E9275" s="2">
        <f t="shared" si="290"/>
        <v>0.414530474293315</v>
      </c>
      <c r="F9275" s="2">
        <f t="shared" si="291"/>
        <v>37461.6646183099</v>
      </c>
    </row>
    <row r="9276" spans="1:6">
      <c r="A9276" s="5">
        <v>0.660830077662248</v>
      </c>
      <c r="B9276" s="5">
        <v>17869.5263701537</v>
      </c>
      <c r="C9276" s="5">
        <v>1.12502884017225</v>
      </c>
      <c r="D9276" s="5">
        <v>55861.2311332825</v>
      </c>
      <c r="E9276" s="2">
        <f t="shared" si="290"/>
        <v>0.464198762510002</v>
      </c>
      <c r="F9276" s="2">
        <f t="shared" si="291"/>
        <v>37991.7047631288</v>
      </c>
    </row>
    <row r="9277" spans="1:6">
      <c r="A9277" s="5">
        <v>0.704536447808084</v>
      </c>
      <c r="B9277" s="5">
        <v>15868.6285695161</v>
      </c>
      <c r="C9277" s="5">
        <v>1.22728614476032</v>
      </c>
      <c r="D9277" s="5">
        <v>51520.5133773738</v>
      </c>
      <c r="E9277" s="2">
        <f t="shared" si="290"/>
        <v>0.522749696952236</v>
      </c>
      <c r="F9277" s="2">
        <f t="shared" si="291"/>
        <v>35651.8848078577</v>
      </c>
    </row>
    <row r="9278" spans="1:6">
      <c r="A9278" s="5">
        <v>0.653838723305464</v>
      </c>
      <c r="B9278" s="5">
        <v>20080.8324061607</v>
      </c>
      <c r="C9278" s="5">
        <v>1.1194855410195</v>
      </c>
      <c r="D9278" s="5">
        <v>58301.3523878243</v>
      </c>
      <c r="E9278" s="2">
        <f t="shared" si="290"/>
        <v>0.465646817714036</v>
      </c>
      <c r="F9278" s="2">
        <f t="shared" si="291"/>
        <v>38220.5199816636</v>
      </c>
    </row>
    <row r="9279" spans="1:6">
      <c r="A9279" s="5">
        <v>0.758882935393861</v>
      </c>
      <c r="B9279" s="5">
        <v>21069.5778470645</v>
      </c>
      <c r="C9279" s="5">
        <v>1.32280472938221</v>
      </c>
      <c r="D9279" s="5">
        <v>58217.7522040421</v>
      </c>
      <c r="E9279" s="2">
        <f t="shared" si="290"/>
        <v>0.563921793988349</v>
      </c>
      <c r="F9279" s="2">
        <f t="shared" si="291"/>
        <v>37148.1743569776</v>
      </c>
    </row>
    <row r="9280" spans="1:6">
      <c r="A9280" s="5">
        <v>0.69004198129389</v>
      </c>
      <c r="B9280" s="5">
        <v>23351.4686293804</v>
      </c>
      <c r="C9280" s="5">
        <v>1.2030936123458</v>
      </c>
      <c r="D9280" s="5">
        <v>59970.1473862024</v>
      </c>
      <c r="E9280" s="2">
        <f t="shared" si="290"/>
        <v>0.51305163105191</v>
      </c>
      <c r="F9280" s="2">
        <f t="shared" si="291"/>
        <v>36618.678756822</v>
      </c>
    </row>
    <row r="9281" spans="1:6">
      <c r="A9281" s="5">
        <v>0.656766732270687</v>
      </c>
      <c r="B9281" s="5">
        <v>19431.1953097582</v>
      </c>
      <c r="C9281" s="5">
        <v>1.12025014411791</v>
      </c>
      <c r="D9281" s="5">
        <v>56531.6826095486</v>
      </c>
      <c r="E9281" s="2">
        <f t="shared" si="290"/>
        <v>0.463483411847223</v>
      </c>
      <c r="F9281" s="2">
        <f t="shared" si="291"/>
        <v>37100.4872997904</v>
      </c>
    </row>
    <row r="9282" spans="1:6">
      <c r="A9282" s="5">
        <v>0.709758910925927</v>
      </c>
      <c r="B9282" s="5">
        <v>19660.9543658248</v>
      </c>
      <c r="C9282" s="5">
        <v>1.2424164465018</v>
      </c>
      <c r="D9282" s="5">
        <v>57415.3610940653</v>
      </c>
      <c r="E9282" s="2">
        <f t="shared" si="290"/>
        <v>0.532657535575873</v>
      </c>
      <c r="F9282" s="2">
        <f t="shared" si="291"/>
        <v>37754.4067282405</v>
      </c>
    </row>
    <row r="9283" spans="1:6">
      <c r="A9283" s="5">
        <v>0.703566837000048</v>
      </c>
      <c r="B9283" s="5">
        <v>25448.6238288918</v>
      </c>
      <c r="C9283" s="5">
        <v>1.21361695512699</v>
      </c>
      <c r="D9283" s="5">
        <v>63393.7756777433</v>
      </c>
      <c r="E9283" s="2">
        <f t="shared" si="290"/>
        <v>0.510050118126942</v>
      </c>
      <c r="F9283" s="2">
        <f t="shared" si="291"/>
        <v>37945.1518488515</v>
      </c>
    </row>
    <row r="9284" spans="1:6">
      <c r="A9284" s="5">
        <v>0.722168610680811</v>
      </c>
      <c r="B9284" s="5">
        <v>20891.2901580166</v>
      </c>
      <c r="C9284" s="5">
        <v>1.24194345243559</v>
      </c>
      <c r="D9284" s="5">
        <v>57826.9332722161</v>
      </c>
      <c r="E9284" s="2">
        <f t="shared" ref="E9284:E9347" si="292">C9284-A9284</f>
        <v>0.519774841754779</v>
      </c>
      <c r="F9284" s="2">
        <f t="shared" ref="F9284:F9347" si="293">D9284-B9284</f>
        <v>36935.6431141995</v>
      </c>
    </row>
    <row r="9285" spans="1:6">
      <c r="A9285" s="5">
        <v>0.708486051332203</v>
      </c>
      <c r="B9285" s="5">
        <v>17915.4370533071</v>
      </c>
      <c r="C9285" s="5">
        <v>1.24748107072672</v>
      </c>
      <c r="D9285" s="5">
        <v>53519.4224446739</v>
      </c>
      <c r="E9285" s="2">
        <f t="shared" si="292"/>
        <v>0.538995019394517</v>
      </c>
      <c r="F9285" s="2">
        <f t="shared" si="293"/>
        <v>35603.9853913668</v>
      </c>
    </row>
    <row r="9286" spans="1:6">
      <c r="A9286" s="5">
        <v>0.698494186575223</v>
      </c>
      <c r="B9286" s="5">
        <v>18768.6439699136</v>
      </c>
      <c r="C9286" s="5">
        <v>1.20325620875465</v>
      </c>
      <c r="D9286" s="5">
        <v>56849.8665382547</v>
      </c>
      <c r="E9286" s="2">
        <f t="shared" si="292"/>
        <v>0.504762022179427</v>
      </c>
      <c r="F9286" s="2">
        <f t="shared" si="293"/>
        <v>38081.2225683411</v>
      </c>
    </row>
    <row r="9287" spans="1:6">
      <c r="A9287" s="5">
        <v>0.693973340135854</v>
      </c>
      <c r="B9287" s="5">
        <v>23167.810217827</v>
      </c>
      <c r="C9287" s="5">
        <v>1.19691339953947</v>
      </c>
      <c r="D9287" s="5">
        <v>60314.283393894</v>
      </c>
      <c r="E9287" s="2">
        <f t="shared" si="292"/>
        <v>0.502940059403616</v>
      </c>
      <c r="F9287" s="2">
        <f t="shared" si="293"/>
        <v>37146.473176067</v>
      </c>
    </row>
    <row r="9288" spans="1:6">
      <c r="A9288" s="5">
        <v>0.699730698334033</v>
      </c>
      <c r="B9288" s="5">
        <v>19866.3360378854</v>
      </c>
      <c r="C9288" s="5">
        <v>1.21130043399323</v>
      </c>
      <c r="D9288" s="5">
        <v>57449.5926178386</v>
      </c>
      <c r="E9288" s="2">
        <f t="shared" si="292"/>
        <v>0.511569735659197</v>
      </c>
      <c r="F9288" s="2">
        <f t="shared" si="293"/>
        <v>37583.2565799532</v>
      </c>
    </row>
    <row r="9289" spans="1:6">
      <c r="A9289" s="5">
        <v>0.748070993464598</v>
      </c>
      <c r="B9289" s="5">
        <v>22387.6881980289</v>
      </c>
      <c r="C9289" s="5">
        <v>1.3056326730836</v>
      </c>
      <c r="D9289" s="5">
        <v>58665.0145715142</v>
      </c>
      <c r="E9289" s="2">
        <f t="shared" si="292"/>
        <v>0.557561679619002</v>
      </c>
      <c r="F9289" s="2">
        <f t="shared" si="293"/>
        <v>36277.3263734853</v>
      </c>
    </row>
    <row r="9290" spans="1:6">
      <c r="A9290" s="5">
        <v>0.743074628757992</v>
      </c>
      <c r="B9290" s="5">
        <v>19725.3298854484</v>
      </c>
      <c r="C9290" s="5">
        <v>1.2849924224544</v>
      </c>
      <c r="D9290" s="5">
        <v>55728.0105337839</v>
      </c>
      <c r="E9290" s="2">
        <f t="shared" si="292"/>
        <v>0.541917793696408</v>
      </c>
      <c r="F9290" s="2">
        <f t="shared" si="293"/>
        <v>36002.6806483355</v>
      </c>
    </row>
    <row r="9291" spans="1:6">
      <c r="A9291" s="5">
        <v>0.686948529655334</v>
      </c>
      <c r="B9291" s="5">
        <v>21303.0854806509</v>
      </c>
      <c r="C9291" s="5">
        <v>1.17282935297125</v>
      </c>
      <c r="D9291" s="5">
        <v>59104.928033976</v>
      </c>
      <c r="E9291" s="2">
        <f t="shared" si="292"/>
        <v>0.485880823315916</v>
      </c>
      <c r="F9291" s="2">
        <f t="shared" si="293"/>
        <v>37801.8425533251</v>
      </c>
    </row>
    <row r="9292" spans="1:6">
      <c r="A9292" s="5">
        <v>0.715368542584335</v>
      </c>
      <c r="B9292" s="5">
        <v>21481.9406088271</v>
      </c>
      <c r="C9292" s="5">
        <v>1.22489707189994</v>
      </c>
      <c r="D9292" s="5">
        <v>60983.7254273595</v>
      </c>
      <c r="E9292" s="2">
        <f t="shared" si="292"/>
        <v>0.509528529315605</v>
      </c>
      <c r="F9292" s="2">
        <f t="shared" si="293"/>
        <v>39501.7848185324</v>
      </c>
    </row>
    <row r="9293" spans="1:6">
      <c r="A9293" s="5">
        <v>0.762473553678173</v>
      </c>
      <c r="B9293" s="5">
        <v>22186.6177416021</v>
      </c>
      <c r="C9293" s="5">
        <v>1.34304064867487</v>
      </c>
      <c r="D9293" s="5">
        <v>58806.7944427868</v>
      </c>
      <c r="E9293" s="2">
        <f t="shared" si="292"/>
        <v>0.580567094996697</v>
      </c>
      <c r="F9293" s="2">
        <f t="shared" si="293"/>
        <v>36620.1767011847</v>
      </c>
    </row>
    <row r="9294" spans="1:6">
      <c r="A9294" s="5">
        <v>0.748169560026665</v>
      </c>
      <c r="B9294" s="5">
        <v>16699.2912001441</v>
      </c>
      <c r="C9294" s="5">
        <v>1.29070515234355</v>
      </c>
      <c r="D9294" s="5">
        <v>52006.0507087132</v>
      </c>
      <c r="E9294" s="2">
        <f t="shared" si="292"/>
        <v>0.542535592316885</v>
      </c>
      <c r="F9294" s="2">
        <f t="shared" si="293"/>
        <v>35306.7595085691</v>
      </c>
    </row>
    <row r="9295" spans="1:6">
      <c r="A9295" s="5">
        <v>0.698746147282645</v>
      </c>
      <c r="B9295" s="5">
        <v>20019.3634996446</v>
      </c>
      <c r="C9295" s="5">
        <v>1.14379204756704</v>
      </c>
      <c r="D9295" s="5">
        <v>57193.9055054821</v>
      </c>
      <c r="E9295" s="2">
        <f t="shared" si="292"/>
        <v>0.445045900284395</v>
      </c>
      <c r="F9295" s="2">
        <f t="shared" si="293"/>
        <v>37174.5420058375</v>
      </c>
    </row>
    <row r="9296" spans="1:6">
      <c r="A9296" s="5">
        <v>0.697562721632292</v>
      </c>
      <c r="B9296" s="5">
        <v>16455.4831690718</v>
      </c>
      <c r="C9296" s="5">
        <v>1.2014210486001</v>
      </c>
      <c r="D9296" s="5">
        <v>52676.3690089208</v>
      </c>
      <c r="E9296" s="2">
        <f t="shared" si="292"/>
        <v>0.503858326967808</v>
      </c>
      <c r="F9296" s="2">
        <f t="shared" si="293"/>
        <v>36220.885839849</v>
      </c>
    </row>
    <row r="9297" spans="1:6">
      <c r="A9297" s="5">
        <v>0.697369341985619</v>
      </c>
      <c r="B9297" s="5">
        <v>20727.0012351701</v>
      </c>
      <c r="C9297" s="5">
        <v>1.20803980904615</v>
      </c>
      <c r="D9297" s="5">
        <v>59872.7332969838</v>
      </c>
      <c r="E9297" s="2">
        <f t="shared" si="292"/>
        <v>0.510670467060531</v>
      </c>
      <c r="F9297" s="2">
        <f t="shared" si="293"/>
        <v>39145.7320618137</v>
      </c>
    </row>
    <row r="9298" spans="1:6">
      <c r="A9298" s="5">
        <v>0.644454951420071</v>
      </c>
      <c r="B9298" s="5">
        <v>21218.0023108278</v>
      </c>
      <c r="C9298" s="5">
        <v>1.11198856413476</v>
      </c>
      <c r="D9298" s="5">
        <v>58700.4250047098</v>
      </c>
      <c r="E9298" s="2">
        <f t="shared" si="292"/>
        <v>0.467533612714689</v>
      </c>
      <c r="F9298" s="2">
        <f t="shared" si="293"/>
        <v>37482.422693882</v>
      </c>
    </row>
    <row r="9299" spans="1:6">
      <c r="A9299" s="5">
        <v>0.75031002642551</v>
      </c>
      <c r="B9299" s="5">
        <v>18031.1461780134</v>
      </c>
      <c r="C9299" s="5">
        <v>1.29222126588286</v>
      </c>
      <c r="D9299" s="5">
        <v>53157.0431653785</v>
      </c>
      <c r="E9299" s="2">
        <f t="shared" si="292"/>
        <v>0.54191123945735</v>
      </c>
      <c r="F9299" s="2">
        <f t="shared" si="293"/>
        <v>35125.8969873651</v>
      </c>
    </row>
    <row r="9300" spans="1:6">
      <c r="A9300" s="5">
        <v>0.70500305601287</v>
      </c>
      <c r="B9300" s="5">
        <v>18772.833474882</v>
      </c>
      <c r="C9300" s="5">
        <v>1.23295664932044</v>
      </c>
      <c r="D9300" s="5">
        <v>56400.0015646724</v>
      </c>
      <c r="E9300" s="2">
        <f t="shared" si="292"/>
        <v>0.52795359330757</v>
      </c>
      <c r="F9300" s="2">
        <f t="shared" si="293"/>
        <v>37627.1680897904</v>
      </c>
    </row>
    <row r="9301" spans="1:6">
      <c r="A9301" s="5">
        <v>0.706352104647184</v>
      </c>
      <c r="B9301" s="5">
        <v>19490.6266168226</v>
      </c>
      <c r="C9301" s="5">
        <v>1.22564468817124</v>
      </c>
      <c r="D9301" s="5">
        <v>56276.8033859967</v>
      </c>
      <c r="E9301" s="2">
        <f t="shared" si="292"/>
        <v>0.519292583524056</v>
      </c>
      <c r="F9301" s="2">
        <f t="shared" si="293"/>
        <v>36786.1767691741</v>
      </c>
    </row>
    <row r="9302" spans="1:6">
      <c r="A9302" s="5">
        <v>0.697861460109315</v>
      </c>
      <c r="B9302" s="5">
        <v>19699.0002206196</v>
      </c>
      <c r="C9302" s="5">
        <v>1.1929151119758</v>
      </c>
      <c r="D9302" s="5">
        <v>57730.0264929831</v>
      </c>
      <c r="E9302" s="2">
        <f t="shared" si="292"/>
        <v>0.495053651866485</v>
      </c>
      <c r="F9302" s="2">
        <f t="shared" si="293"/>
        <v>38031.0262723635</v>
      </c>
    </row>
    <row r="9303" spans="1:6">
      <c r="A9303" s="5">
        <v>0.752749758416693</v>
      </c>
      <c r="B9303" s="5">
        <v>19340.6015421065</v>
      </c>
      <c r="C9303" s="5">
        <v>1.31487932002938</v>
      </c>
      <c r="D9303" s="5">
        <v>58082.6069742917</v>
      </c>
      <c r="E9303" s="2">
        <f t="shared" si="292"/>
        <v>0.562129561612687</v>
      </c>
      <c r="F9303" s="2">
        <f t="shared" si="293"/>
        <v>38742.0054321852</v>
      </c>
    </row>
    <row r="9304" spans="1:6">
      <c r="A9304" s="5">
        <v>0.723762332142265</v>
      </c>
      <c r="B9304" s="5">
        <v>18213.8348707041</v>
      </c>
      <c r="C9304" s="5">
        <v>1.23682476343618</v>
      </c>
      <c r="D9304" s="5">
        <v>54970.0091733654</v>
      </c>
      <c r="E9304" s="2">
        <f t="shared" si="292"/>
        <v>0.513062431293915</v>
      </c>
      <c r="F9304" s="2">
        <f t="shared" si="293"/>
        <v>36756.1743026613</v>
      </c>
    </row>
    <row r="9305" spans="1:6">
      <c r="A9305" s="5">
        <v>0.680808754464865</v>
      </c>
      <c r="B9305" s="5">
        <v>14365.692276486</v>
      </c>
      <c r="C9305" s="5">
        <v>1.15504072751544</v>
      </c>
      <c r="D9305" s="5">
        <v>49910.607780815</v>
      </c>
      <c r="E9305" s="2">
        <f t="shared" si="292"/>
        <v>0.474231973050575</v>
      </c>
      <c r="F9305" s="2">
        <f t="shared" si="293"/>
        <v>35544.915504329</v>
      </c>
    </row>
    <row r="9306" spans="1:6">
      <c r="A9306" s="5">
        <v>0.686872378232218</v>
      </c>
      <c r="B9306" s="5">
        <v>17956.0740597779</v>
      </c>
      <c r="C9306" s="5">
        <v>1.13985227783518</v>
      </c>
      <c r="D9306" s="5">
        <v>55839.1221472436</v>
      </c>
      <c r="E9306" s="2">
        <f t="shared" si="292"/>
        <v>0.452979899602962</v>
      </c>
      <c r="F9306" s="2">
        <f t="shared" si="293"/>
        <v>37883.0480874657</v>
      </c>
    </row>
    <row r="9307" spans="1:6">
      <c r="A9307" s="5">
        <v>0.71028218168744</v>
      </c>
      <c r="B9307" s="5">
        <v>16396.2421653662</v>
      </c>
      <c r="C9307" s="5">
        <v>1.22458619628946</v>
      </c>
      <c r="D9307" s="5">
        <v>51572.3064250258</v>
      </c>
      <c r="E9307" s="2">
        <f t="shared" si="292"/>
        <v>0.51430401460202</v>
      </c>
      <c r="F9307" s="2">
        <f t="shared" si="293"/>
        <v>35176.0642596596</v>
      </c>
    </row>
    <row r="9308" spans="1:6">
      <c r="A9308" s="5">
        <v>0.7037267662271</v>
      </c>
      <c r="B9308" s="5">
        <v>16246.6234370721</v>
      </c>
      <c r="C9308" s="5">
        <v>1.23212356519232</v>
      </c>
      <c r="D9308" s="5">
        <v>51394.2860083319</v>
      </c>
      <c r="E9308" s="2">
        <f t="shared" si="292"/>
        <v>0.52839679896522</v>
      </c>
      <c r="F9308" s="2">
        <f t="shared" si="293"/>
        <v>35147.6625712598</v>
      </c>
    </row>
    <row r="9309" spans="1:6">
      <c r="A9309" s="5">
        <v>0.690004912481838</v>
      </c>
      <c r="B9309" s="5">
        <v>18956.5648160228</v>
      </c>
      <c r="C9309" s="5">
        <v>1.18384722714199</v>
      </c>
      <c r="D9309" s="5">
        <v>55141.6477687632</v>
      </c>
      <c r="E9309" s="2">
        <f t="shared" si="292"/>
        <v>0.493842314660152</v>
      </c>
      <c r="F9309" s="2">
        <f t="shared" si="293"/>
        <v>36185.0829527404</v>
      </c>
    </row>
    <row r="9310" spans="1:6">
      <c r="A9310" s="5">
        <v>0.779432022143058</v>
      </c>
      <c r="B9310" s="5">
        <v>18417.1951416855</v>
      </c>
      <c r="C9310" s="5">
        <v>1.36758354107172</v>
      </c>
      <c r="D9310" s="5">
        <v>56538.1031174169</v>
      </c>
      <c r="E9310" s="2">
        <f t="shared" si="292"/>
        <v>0.588151518928662</v>
      </c>
      <c r="F9310" s="2">
        <f t="shared" si="293"/>
        <v>38120.9079757314</v>
      </c>
    </row>
    <row r="9311" spans="1:6">
      <c r="A9311" s="5">
        <v>0.66392431884311</v>
      </c>
      <c r="B9311" s="5">
        <v>20517.7556971491</v>
      </c>
      <c r="C9311" s="5">
        <v>1.1705978627</v>
      </c>
      <c r="D9311" s="5">
        <v>58963.1458971396</v>
      </c>
      <c r="E9311" s="2">
        <f t="shared" si="292"/>
        <v>0.50667354385689</v>
      </c>
      <c r="F9311" s="2">
        <f t="shared" si="293"/>
        <v>38445.3901999905</v>
      </c>
    </row>
    <row r="9312" spans="1:6">
      <c r="A9312" s="5">
        <v>0.694055533809998</v>
      </c>
      <c r="B9312" s="5">
        <v>17671.9254096417</v>
      </c>
      <c r="C9312" s="5">
        <v>1.20535609199592</v>
      </c>
      <c r="D9312" s="5">
        <v>55830.4438826404</v>
      </c>
      <c r="E9312" s="2">
        <f t="shared" si="292"/>
        <v>0.511300558185922</v>
      </c>
      <c r="F9312" s="2">
        <f t="shared" si="293"/>
        <v>38158.5184729987</v>
      </c>
    </row>
    <row r="9313" spans="1:6">
      <c r="A9313" s="5">
        <v>0.639710217330858</v>
      </c>
      <c r="B9313" s="5">
        <v>27226.5185850007</v>
      </c>
      <c r="C9313" s="5">
        <v>1.09322493256663</v>
      </c>
      <c r="D9313" s="5">
        <v>64133.2367443336</v>
      </c>
      <c r="E9313" s="2">
        <f t="shared" si="292"/>
        <v>0.453514715235772</v>
      </c>
      <c r="F9313" s="2">
        <f t="shared" si="293"/>
        <v>36906.7181593329</v>
      </c>
    </row>
    <row r="9314" spans="1:6">
      <c r="A9314" s="5">
        <v>0.685149435103259</v>
      </c>
      <c r="B9314" s="5">
        <v>19100.1142335661</v>
      </c>
      <c r="C9314" s="5">
        <v>1.18612731326268</v>
      </c>
      <c r="D9314" s="5">
        <v>54833.341195692</v>
      </c>
      <c r="E9314" s="2">
        <f t="shared" si="292"/>
        <v>0.500977878159421</v>
      </c>
      <c r="F9314" s="2">
        <f t="shared" si="293"/>
        <v>35733.2269621259</v>
      </c>
    </row>
    <row r="9315" spans="1:6">
      <c r="A9315" s="5">
        <v>0.678906595935261</v>
      </c>
      <c r="B9315" s="5">
        <v>18707.2711224148</v>
      </c>
      <c r="C9315" s="5">
        <v>1.16908221447276</v>
      </c>
      <c r="D9315" s="5">
        <v>55243.6258386475</v>
      </c>
      <c r="E9315" s="2">
        <f t="shared" si="292"/>
        <v>0.490175618537499</v>
      </c>
      <c r="F9315" s="2">
        <f t="shared" si="293"/>
        <v>36536.3547162327</v>
      </c>
    </row>
    <row r="9316" spans="1:6">
      <c r="A9316" s="5">
        <v>0.69090453859585</v>
      </c>
      <c r="B9316" s="5">
        <v>26913.8429166199</v>
      </c>
      <c r="C9316" s="5">
        <v>1.16972031550861</v>
      </c>
      <c r="D9316" s="5">
        <v>63776.6385834556</v>
      </c>
      <c r="E9316" s="2">
        <f t="shared" si="292"/>
        <v>0.47881577691276</v>
      </c>
      <c r="F9316" s="2">
        <f t="shared" si="293"/>
        <v>36862.7956668357</v>
      </c>
    </row>
    <row r="9317" spans="1:6">
      <c r="A9317" s="5">
        <v>0.702496688646302</v>
      </c>
      <c r="B9317" s="5">
        <v>21864.5946900965</v>
      </c>
      <c r="C9317" s="5">
        <v>1.24277485648639</v>
      </c>
      <c r="D9317" s="5">
        <v>58134.1096351506</v>
      </c>
      <c r="E9317" s="2">
        <f t="shared" si="292"/>
        <v>0.540278167840088</v>
      </c>
      <c r="F9317" s="2">
        <f t="shared" si="293"/>
        <v>36269.5149450541</v>
      </c>
    </row>
    <row r="9318" spans="1:6">
      <c r="A9318" s="5">
        <v>0.717740278838254</v>
      </c>
      <c r="B9318" s="5">
        <v>19392.0347178638</v>
      </c>
      <c r="C9318" s="5">
        <v>1.22589290307265</v>
      </c>
      <c r="D9318" s="5">
        <v>56187.7108997137</v>
      </c>
      <c r="E9318" s="2">
        <f t="shared" si="292"/>
        <v>0.508152624234396</v>
      </c>
      <c r="F9318" s="2">
        <f t="shared" si="293"/>
        <v>36795.6761818499</v>
      </c>
    </row>
    <row r="9319" spans="1:6">
      <c r="A9319" s="5">
        <v>0.681856138682136</v>
      </c>
      <c r="B9319" s="5">
        <v>19542.4676627429</v>
      </c>
      <c r="C9319" s="5">
        <v>1.16586477580554</v>
      </c>
      <c r="D9319" s="5">
        <v>55704.4589549187</v>
      </c>
      <c r="E9319" s="2">
        <f t="shared" si="292"/>
        <v>0.484008637123404</v>
      </c>
      <c r="F9319" s="2">
        <f t="shared" si="293"/>
        <v>36161.9912921758</v>
      </c>
    </row>
    <row r="9320" spans="1:6">
      <c r="A9320" s="5">
        <v>0.703706899408183</v>
      </c>
      <c r="B9320" s="5">
        <v>20974.5287923712</v>
      </c>
      <c r="C9320" s="5">
        <v>1.24578163399254</v>
      </c>
      <c r="D9320" s="5">
        <v>59439.7291432077</v>
      </c>
      <c r="E9320" s="2">
        <f t="shared" si="292"/>
        <v>0.542074734584357</v>
      </c>
      <c r="F9320" s="2">
        <f t="shared" si="293"/>
        <v>38465.2003508365</v>
      </c>
    </row>
    <row r="9321" spans="1:6">
      <c r="A9321" s="5">
        <v>0.717021391952731</v>
      </c>
      <c r="B9321" s="5">
        <v>18962.3029356162</v>
      </c>
      <c r="C9321" s="5">
        <v>1.21980173634286</v>
      </c>
      <c r="D9321" s="5">
        <v>56485.3084762804</v>
      </c>
      <c r="E9321" s="2">
        <f t="shared" si="292"/>
        <v>0.502780344390129</v>
      </c>
      <c r="F9321" s="2">
        <f t="shared" si="293"/>
        <v>37523.0055406642</v>
      </c>
    </row>
    <row r="9322" spans="1:6">
      <c r="A9322" s="5">
        <v>0.688526362412734</v>
      </c>
      <c r="B9322" s="5">
        <v>23388.0338031983</v>
      </c>
      <c r="C9322" s="5">
        <v>1.20409962828566</v>
      </c>
      <c r="D9322" s="5">
        <v>61552.1336129447</v>
      </c>
      <c r="E9322" s="2">
        <f t="shared" si="292"/>
        <v>0.515573265872926</v>
      </c>
      <c r="F9322" s="2">
        <f t="shared" si="293"/>
        <v>38164.0998097464</v>
      </c>
    </row>
    <row r="9323" spans="1:6">
      <c r="A9323" s="5">
        <v>0.739213978297317</v>
      </c>
      <c r="B9323" s="5">
        <v>18617.8286709903</v>
      </c>
      <c r="C9323" s="5">
        <v>1.27463689089685</v>
      </c>
      <c r="D9323" s="5">
        <v>56391.5829286295</v>
      </c>
      <c r="E9323" s="2">
        <f t="shared" si="292"/>
        <v>0.535422912599533</v>
      </c>
      <c r="F9323" s="2">
        <f t="shared" si="293"/>
        <v>37773.7542576392</v>
      </c>
    </row>
    <row r="9324" spans="1:6">
      <c r="A9324" s="5">
        <v>0.73441182543902</v>
      </c>
      <c r="B9324" s="5">
        <v>21156.7369562474</v>
      </c>
      <c r="C9324" s="5">
        <v>1.243010114643</v>
      </c>
      <c r="D9324" s="5">
        <v>59838.4595911367</v>
      </c>
      <c r="E9324" s="2">
        <f t="shared" si="292"/>
        <v>0.50859828920398</v>
      </c>
      <c r="F9324" s="2">
        <f t="shared" si="293"/>
        <v>38681.7226348893</v>
      </c>
    </row>
    <row r="9325" spans="1:6">
      <c r="A9325" s="5">
        <v>0.731826185892055</v>
      </c>
      <c r="B9325" s="5">
        <v>21871.1852148036</v>
      </c>
      <c r="C9325" s="5">
        <v>1.22809559897652</v>
      </c>
      <c r="D9325" s="5">
        <v>58821.2539957925</v>
      </c>
      <c r="E9325" s="2">
        <f t="shared" si="292"/>
        <v>0.496269413084465</v>
      </c>
      <c r="F9325" s="2">
        <f t="shared" si="293"/>
        <v>36950.0687809889</v>
      </c>
    </row>
    <row r="9326" spans="1:6">
      <c r="A9326" s="5">
        <v>0.710786009172793</v>
      </c>
      <c r="B9326" s="5">
        <v>23009.2213477982</v>
      </c>
      <c r="C9326" s="5">
        <v>1.21262696035414</v>
      </c>
      <c r="D9326" s="5">
        <v>63649.0527350349</v>
      </c>
      <c r="E9326" s="2">
        <f t="shared" si="292"/>
        <v>0.501840951181347</v>
      </c>
      <c r="F9326" s="2">
        <f t="shared" si="293"/>
        <v>40639.8313872367</v>
      </c>
    </row>
    <row r="9327" spans="1:6">
      <c r="A9327" s="5">
        <v>0.65934191274374</v>
      </c>
      <c r="B9327" s="5">
        <v>17241.5553745558</v>
      </c>
      <c r="C9327" s="5">
        <v>1.15593574671599</v>
      </c>
      <c r="D9327" s="5">
        <v>54025.2010483755</v>
      </c>
      <c r="E9327" s="2">
        <f t="shared" si="292"/>
        <v>0.49659383397225</v>
      </c>
      <c r="F9327" s="2">
        <f t="shared" si="293"/>
        <v>36783.6456738197</v>
      </c>
    </row>
    <row r="9328" spans="1:6">
      <c r="A9328" s="5">
        <v>0.721263356427789</v>
      </c>
      <c r="B9328" s="5">
        <v>17176.5928701632</v>
      </c>
      <c r="C9328" s="5">
        <v>1.26005469953528</v>
      </c>
      <c r="D9328" s="5">
        <v>53369.1241324233</v>
      </c>
      <c r="E9328" s="2">
        <f t="shared" si="292"/>
        <v>0.538791343107491</v>
      </c>
      <c r="F9328" s="2">
        <f t="shared" si="293"/>
        <v>36192.5312622601</v>
      </c>
    </row>
    <row r="9329" spans="1:6">
      <c r="A9329" s="5">
        <v>0.716674307333153</v>
      </c>
      <c r="B9329" s="5">
        <v>22147.4327394879</v>
      </c>
      <c r="C9329" s="5">
        <v>1.21183776418196</v>
      </c>
      <c r="D9329" s="5">
        <v>57710.3993028675</v>
      </c>
      <c r="E9329" s="2">
        <f t="shared" si="292"/>
        <v>0.495163456848807</v>
      </c>
      <c r="F9329" s="2">
        <f t="shared" si="293"/>
        <v>35562.9665633796</v>
      </c>
    </row>
    <row r="9330" spans="1:6">
      <c r="A9330" s="5">
        <v>0.682516633101464</v>
      </c>
      <c r="B9330" s="5">
        <v>22516.8227265165</v>
      </c>
      <c r="C9330" s="5">
        <v>1.20894330443181</v>
      </c>
      <c r="D9330" s="5">
        <v>62275.6055891113</v>
      </c>
      <c r="E9330" s="2">
        <f t="shared" si="292"/>
        <v>0.526426671330346</v>
      </c>
      <c r="F9330" s="2">
        <f t="shared" si="293"/>
        <v>39758.7828625948</v>
      </c>
    </row>
    <row r="9331" spans="1:6">
      <c r="A9331" s="5">
        <v>0.706990541249173</v>
      </c>
      <c r="B9331" s="5">
        <v>22046.2151260804</v>
      </c>
      <c r="C9331" s="5">
        <v>1.20239847319647</v>
      </c>
      <c r="D9331" s="5">
        <v>61289.9714152437</v>
      </c>
      <c r="E9331" s="2">
        <f t="shared" si="292"/>
        <v>0.495407931947297</v>
      </c>
      <c r="F9331" s="2">
        <f t="shared" si="293"/>
        <v>39243.7562891633</v>
      </c>
    </row>
    <row r="9332" spans="1:6">
      <c r="A9332" s="5">
        <v>0.724973754295508</v>
      </c>
      <c r="B9332" s="5">
        <v>20076.9574639433</v>
      </c>
      <c r="C9332" s="5">
        <v>1.24205121704881</v>
      </c>
      <c r="D9332" s="5">
        <v>58719.6564096343</v>
      </c>
      <c r="E9332" s="2">
        <f t="shared" si="292"/>
        <v>0.517077462753302</v>
      </c>
      <c r="F9332" s="2">
        <f t="shared" si="293"/>
        <v>38642.698945691</v>
      </c>
    </row>
    <row r="9333" spans="1:6">
      <c r="A9333" s="5">
        <v>0.749045271044688</v>
      </c>
      <c r="B9333" s="5">
        <v>18198.3010988489</v>
      </c>
      <c r="C9333" s="5">
        <v>1.27658938143995</v>
      </c>
      <c r="D9333" s="5">
        <v>55499.0474031703</v>
      </c>
      <c r="E9333" s="2">
        <f t="shared" si="292"/>
        <v>0.527544110395262</v>
      </c>
      <c r="F9333" s="2">
        <f t="shared" si="293"/>
        <v>37300.7463043214</v>
      </c>
    </row>
    <row r="9334" spans="1:6">
      <c r="A9334" s="5">
        <v>0.712211385785681</v>
      </c>
      <c r="B9334" s="5">
        <v>23898.2476334524</v>
      </c>
      <c r="C9334" s="5">
        <v>1.21881400011751</v>
      </c>
      <c r="D9334" s="5">
        <v>58952.0323909516</v>
      </c>
      <c r="E9334" s="2">
        <f t="shared" si="292"/>
        <v>0.506602614331829</v>
      </c>
      <c r="F9334" s="2">
        <f t="shared" si="293"/>
        <v>35053.7847574992</v>
      </c>
    </row>
    <row r="9335" spans="1:6">
      <c r="A9335" s="5">
        <v>0.738987011795232</v>
      </c>
      <c r="B9335" s="5">
        <v>19105.2238115385</v>
      </c>
      <c r="C9335" s="5">
        <v>1.31895152145821</v>
      </c>
      <c r="D9335" s="5">
        <v>58562.1402474757</v>
      </c>
      <c r="E9335" s="2">
        <f t="shared" si="292"/>
        <v>0.579964509662978</v>
      </c>
      <c r="F9335" s="2">
        <f t="shared" si="293"/>
        <v>39456.9164359372</v>
      </c>
    </row>
    <row r="9336" spans="1:6">
      <c r="A9336" s="5">
        <v>0.679524970207385</v>
      </c>
      <c r="B9336" s="5">
        <v>19064.6479221919</v>
      </c>
      <c r="C9336" s="5">
        <v>1.19518920638984</v>
      </c>
      <c r="D9336" s="5">
        <v>56818.3601184202</v>
      </c>
      <c r="E9336" s="2">
        <f t="shared" si="292"/>
        <v>0.515664236182455</v>
      </c>
      <c r="F9336" s="2">
        <f t="shared" si="293"/>
        <v>37753.7121962283</v>
      </c>
    </row>
    <row r="9337" spans="1:6">
      <c r="A9337" s="5">
        <v>0.66644244760274</v>
      </c>
      <c r="B9337" s="5">
        <v>24259.9548320252</v>
      </c>
      <c r="C9337" s="5">
        <v>1.16649061616759</v>
      </c>
      <c r="D9337" s="5">
        <v>61904.746225182</v>
      </c>
      <c r="E9337" s="2">
        <f t="shared" si="292"/>
        <v>0.50004816856485</v>
      </c>
      <c r="F9337" s="2">
        <f t="shared" si="293"/>
        <v>37644.7913931568</v>
      </c>
    </row>
    <row r="9338" spans="1:6">
      <c r="A9338" s="5">
        <v>0.709548745858413</v>
      </c>
      <c r="B9338" s="5">
        <v>21088.210739568</v>
      </c>
      <c r="C9338" s="5">
        <v>1.24379704774512</v>
      </c>
      <c r="D9338" s="5">
        <v>58911.4406979427</v>
      </c>
      <c r="E9338" s="2">
        <f t="shared" si="292"/>
        <v>0.534248301886707</v>
      </c>
      <c r="F9338" s="2">
        <f t="shared" si="293"/>
        <v>37823.2299583747</v>
      </c>
    </row>
    <row r="9339" spans="1:6">
      <c r="A9339" s="5">
        <v>0.69744075426612</v>
      </c>
      <c r="B9339" s="5">
        <v>16867.8608730494</v>
      </c>
      <c r="C9339" s="5">
        <v>1.19121270618932</v>
      </c>
      <c r="D9339" s="5">
        <v>51663.0448061886</v>
      </c>
      <c r="E9339" s="2">
        <f t="shared" si="292"/>
        <v>0.4937719519232</v>
      </c>
      <c r="F9339" s="2">
        <f t="shared" si="293"/>
        <v>34795.1839331392</v>
      </c>
    </row>
    <row r="9340" spans="1:6">
      <c r="A9340" s="5">
        <v>0.674584262062188</v>
      </c>
      <c r="B9340" s="5">
        <v>16992.4486306282</v>
      </c>
      <c r="C9340" s="5">
        <v>1.15943030956403</v>
      </c>
      <c r="D9340" s="5">
        <v>52375.8397989957</v>
      </c>
      <c r="E9340" s="2">
        <f t="shared" si="292"/>
        <v>0.484846047501842</v>
      </c>
      <c r="F9340" s="2">
        <f t="shared" si="293"/>
        <v>35383.3911683675</v>
      </c>
    </row>
    <row r="9341" spans="1:6">
      <c r="A9341" s="5">
        <v>0.70207850180646</v>
      </c>
      <c r="B9341" s="5">
        <v>17064.9131410863</v>
      </c>
      <c r="C9341" s="5">
        <v>1.2095366547055</v>
      </c>
      <c r="D9341" s="5">
        <v>53259.619539196</v>
      </c>
      <c r="E9341" s="2">
        <f t="shared" si="292"/>
        <v>0.50745815289904</v>
      </c>
      <c r="F9341" s="2">
        <f t="shared" si="293"/>
        <v>36194.7063981097</v>
      </c>
    </row>
    <row r="9342" spans="1:6">
      <c r="A9342" s="5">
        <v>0.711606995389203</v>
      </c>
      <c r="B9342" s="5">
        <v>16012.8256416075</v>
      </c>
      <c r="C9342" s="5">
        <v>1.21800461615159</v>
      </c>
      <c r="D9342" s="5">
        <v>50634.9725035216</v>
      </c>
      <c r="E9342" s="2">
        <f t="shared" si="292"/>
        <v>0.506397620762387</v>
      </c>
      <c r="F9342" s="2">
        <f t="shared" si="293"/>
        <v>34622.1468619141</v>
      </c>
    </row>
    <row r="9343" spans="1:6">
      <c r="A9343" s="5">
        <v>0.670751959734282</v>
      </c>
      <c r="B9343" s="5">
        <v>17748.1269313427</v>
      </c>
      <c r="C9343" s="5">
        <v>1.14700335822214</v>
      </c>
      <c r="D9343" s="5">
        <v>54877.5703339193</v>
      </c>
      <c r="E9343" s="2">
        <f t="shared" si="292"/>
        <v>0.476251398487858</v>
      </c>
      <c r="F9343" s="2">
        <f t="shared" si="293"/>
        <v>37129.4434025766</v>
      </c>
    </row>
    <row r="9344" spans="1:6">
      <c r="A9344" s="5">
        <v>0.745058720491177</v>
      </c>
      <c r="B9344" s="5">
        <v>23057.6878282468</v>
      </c>
      <c r="C9344" s="5">
        <v>1.30918050257867</v>
      </c>
      <c r="D9344" s="5">
        <v>61802.806924828</v>
      </c>
      <c r="E9344" s="2">
        <f t="shared" si="292"/>
        <v>0.564121782087493</v>
      </c>
      <c r="F9344" s="2">
        <f t="shared" si="293"/>
        <v>38745.1190965812</v>
      </c>
    </row>
    <row r="9345" spans="1:6">
      <c r="A9345" s="5">
        <v>0.733332953609456</v>
      </c>
      <c r="B9345" s="5">
        <v>18976.9483780558</v>
      </c>
      <c r="C9345" s="5">
        <v>1.23988850258923</v>
      </c>
      <c r="D9345" s="5">
        <v>54420.1921939394</v>
      </c>
      <c r="E9345" s="2">
        <f t="shared" si="292"/>
        <v>0.506555548979774</v>
      </c>
      <c r="F9345" s="2">
        <f t="shared" si="293"/>
        <v>35443.2438158836</v>
      </c>
    </row>
    <row r="9346" spans="1:6">
      <c r="A9346" s="5">
        <v>0.729302099581299</v>
      </c>
      <c r="B9346" s="5">
        <v>27299.2405884986</v>
      </c>
      <c r="C9346" s="5">
        <v>1.24954645409964</v>
      </c>
      <c r="D9346" s="5">
        <v>69990.0291632611</v>
      </c>
      <c r="E9346" s="2">
        <f t="shared" si="292"/>
        <v>0.520244354518341</v>
      </c>
      <c r="F9346" s="2">
        <f t="shared" si="293"/>
        <v>42690.7885747625</v>
      </c>
    </row>
    <row r="9347" spans="1:6">
      <c r="A9347" s="5">
        <v>0.743966483026642</v>
      </c>
      <c r="B9347" s="5">
        <v>18790.8342209857</v>
      </c>
      <c r="C9347" s="5">
        <v>1.28547179997413</v>
      </c>
      <c r="D9347" s="5">
        <v>56886.2621781219</v>
      </c>
      <c r="E9347" s="2">
        <f t="shared" si="292"/>
        <v>0.541505316947488</v>
      </c>
      <c r="F9347" s="2">
        <f t="shared" si="293"/>
        <v>38095.4279571362</v>
      </c>
    </row>
    <row r="9348" spans="1:6">
      <c r="A9348" s="5">
        <v>0.673748893234119</v>
      </c>
      <c r="B9348" s="5">
        <v>19050.6366986035</v>
      </c>
      <c r="C9348" s="5">
        <v>1.18802052755037</v>
      </c>
      <c r="D9348" s="5">
        <v>57430.5167088287</v>
      </c>
      <c r="E9348" s="2">
        <f t="shared" ref="E9348:E9411" si="294">C9348-A9348</f>
        <v>0.514271634316251</v>
      </c>
      <c r="F9348" s="2">
        <f t="shared" ref="F9348:F9411" si="295">D9348-B9348</f>
        <v>38379.8800102252</v>
      </c>
    </row>
    <row r="9349" spans="1:6">
      <c r="A9349" s="5">
        <v>0.75310798351416</v>
      </c>
      <c r="B9349" s="5">
        <v>17901.7456951647</v>
      </c>
      <c r="C9349" s="5">
        <v>1.31402278626499</v>
      </c>
      <c r="D9349" s="5">
        <v>53709.3138203607</v>
      </c>
      <c r="E9349" s="2">
        <f t="shared" si="294"/>
        <v>0.56091480275083</v>
      </c>
      <c r="F9349" s="2">
        <f t="shared" si="295"/>
        <v>35807.568125196</v>
      </c>
    </row>
    <row r="9350" spans="1:6">
      <c r="A9350" s="5">
        <v>0.74466163934409</v>
      </c>
      <c r="B9350" s="5">
        <v>20196.7794042362</v>
      </c>
      <c r="C9350" s="5">
        <v>1.29011419152537</v>
      </c>
      <c r="D9350" s="5">
        <v>57128.0722174471</v>
      </c>
      <c r="E9350" s="2">
        <f t="shared" si="294"/>
        <v>0.54545255218128</v>
      </c>
      <c r="F9350" s="2">
        <f t="shared" si="295"/>
        <v>36931.2928132109</v>
      </c>
    </row>
    <row r="9351" spans="1:6">
      <c r="A9351" s="5">
        <v>0.706185852695242</v>
      </c>
      <c r="B9351" s="5">
        <v>18912.2914537559</v>
      </c>
      <c r="C9351" s="5">
        <v>1.2143476832294</v>
      </c>
      <c r="D9351" s="5">
        <v>57938.4877669456</v>
      </c>
      <c r="E9351" s="2">
        <f t="shared" si="294"/>
        <v>0.508161830534158</v>
      </c>
      <c r="F9351" s="2">
        <f t="shared" si="295"/>
        <v>39026.1963131897</v>
      </c>
    </row>
    <row r="9352" spans="1:6">
      <c r="A9352" s="5">
        <v>0.644867024112092</v>
      </c>
      <c r="B9352" s="5">
        <v>21394.1226925474</v>
      </c>
      <c r="C9352" s="5">
        <v>1.0927725796232</v>
      </c>
      <c r="D9352" s="5">
        <v>56855.3160734164</v>
      </c>
      <c r="E9352" s="2">
        <f t="shared" si="294"/>
        <v>0.447905555511108</v>
      </c>
      <c r="F9352" s="2">
        <f t="shared" si="295"/>
        <v>35461.193380869</v>
      </c>
    </row>
    <row r="9353" spans="1:6">
      <c r="A9353" s="5">
        <v>0.693490746318946</v>
      </c>
      <c r="B9353" s="5">
        <v>16848.1452877597</v>
      </c>
      <c r="C9353" s="5">
        <v>1.19391832311306</v>
      </c>
      <c r="D9353" s="5">
        <v>52130.2140273933</v>
      </c>
      <c r="E9353" s="2">
        <f t="shared" si="294"/>
        <v>0.500427576794114</v>
      </c>
      <c r="F9353" s="2">
        <f t="shared" si="295"/>
        <v>35282.0687396336</v>
      </c>
    </row>
    <row r="9354" spans="1:6">
      <c r="A9354" s="5">
        <v>0.74677548068641</v>
      </c>
      <c r="B9354" s="5">
        <v>23833.3589385143</v>
      </c>
      <c r="C9354" s="5">
        <v>1.29087605490015</v>
      </c>
      <c r="D9354" s="5">
        <v>60039.921396752</v>
      </c>
      <c r="E9354" s="2">
        <f t="shared" si="294"/>
        <v>0.54410057421374</v>
      </c>
      <c r="F9354" s="2">
        <f t="shared" si="295"/>
        <v>36206.5624582377</v>
      </c>
    </row>
    <row r="9355" spans="1:6">
      <c r="A9355" s="5">
        <v>0.673568736283747</v>
      </c>
      <c r="B9355" s="5">
        <v>20539.9234228846</v>
      </c>
      <c r="C9355" s="5">
        <v>1.17575455850413</v>
      </c>
      <c r="D9355" s="5">
        <v>56769.7902100655</v>
      </c>
      <c r="E9355" s="2">
        <f t="shared" si="294"/>
        <v>0.502185822220383</v>
      </c>
      <c r="F9355" s="2">
        <f t="shared" si="295"/>
        <v>36229.8667871809</v>
      </c>
    </row>
    <row r="9356" spans="1:6">
      <c r="A9356" s="5">
        <v>0.705739094913589</v>
      </c>
      <c r="B9356" s="5">
        <v>18191.7598276429</v>
      </c>
      <c r="C9356" s="5">
        <v>1.209041306169</v>
      </c>
      <c r="D9356" s="5">
        <v>53832.2423232852</v>
      </c>
      <c r="E9356" s="2">
        <f t="shared" si="294"/>
        <v>0.503302211255411</v>
      </c>
      <c r="F9356" s="2">
        <f t="shared" si="295"/>
        <v>35640.4824956423</v>
      </c>
    </row>
    <row r="9357" spans="1:6">
      <c r="A9357" s="5">
        <v>0.711595477986065</v>
      </c>
      <c r="B9357" s="5">
        <v>16931.1903155338</v>
      </c>
      <c r="C9357" s="5">
        <v>1.21122953952293</v>
      </c>
      <c r="D9357" s="5">
        <v>53416.2047619708</v>
      </c>
      <c r="E9357" s="2">
        <f t="shared" si="294"/>
        <v>0.499634061536865</v>
      </c>
      <c r="F9357" s="2">
        <f t="shared" si="295"/>
        <v>36485.014446437</v>
      </c>
    </row>
    <row r="9358" spans="1:6">
      <c r="A9358" s="5">
        <v>0.710416698381342</v>
      </c>
      <c r="B9358" s="5">
        <v>23191.3057344693</v>
      </c>
      <c r="C9358" s="5">
        <v>1.27688658333639</v>
      </c>
      <c r="D9358" s="5">
        <v>62418.6244801403</v>
      </c>
      <c r="E9358" s="2">
        <f t="shared" si="294"/>
        <v>0.566469884955048</v>
      </c>
      <c r="F9358" s="2">
        <f t="shared" si="295"/>
        <v>39227.318745671</v>
      </c>
    </row>
    <row r="9359" spans="1:6">
      <c r="A9359" s="5">
        <v>0.710302933494006</v>
      </c>
      <c r="B9359" s="5">
        <v>21869.4443996021</v>
      </c>
      <c r="C9359" s="5">
        <v>1.22230291046117</v>
      </c>
      <c r="D9359" s="5">
        <v>57151.5769195408</v>
      </c>
      <c r="E9359" s="2">
        <f t="shared" si="294"/>
        <v>0.511999976967164</v>
      </c>
      <c r="F9359" s="2">
        <f t="shared" si="295"/>
        <v>35282.1325199387</v>
      </c>
    </row>
    <row r="9360" spans="1:6">
      <c r="A9360" s="5">
        <v>0.734290777335651</v>
      </c>
      <c r="B9360" s="5">
        <v>18497.366762748</v>
      </c>
      <c r="C9360" s="5">
        <v>1.27682403402971</v>
      </c>
      <c r="D9360" s="5">
        <v>55865.5386377571</v>
      </c>
      <c r="E9360" s="2">
        <f t="shared" si="294"/>
        <v>0.542533256694059</v>
      </c>
      <c r="F9360" s="2">
        <f t="shared" si="295"/>
        <v>37368.1718750091</v>
      </c>
    </row>
    <row r="9361" spans="1:6">
      <c r="A9361" s="5">
        <v>0.664050692417121</v>
      </c>
      <c r="B9361" s="5">
        <v>21079.6810741883</v>
      </c>
      <c r="C9361" s="5">
        <v>1.12150382550827</v>
      </c>
      <c r="D9361" s="5">
        <v>60386.3574428439</v>
      </c>
      <c r="E9361" s="2">
        <f t="shared" si="294"/>
        <v>0.457453133091149</v>
      </c>
      <c r="F9361" s="2">
        <f t="shared" si="295"/>
        <v>39306.6763686556</v>
      </c>
    </row>
    <row r="9362" spans="1:6">
      <c r="A9362" s="5">
        <v>0.688198081648001</v>
      </c>
      <c r="B9362" s="5">
        <v>16171.4462362387</v>
      </c>
      <c r="C9362" s="5">
        <v>1.20765385689738</v>
      </c>
      <c r="D9362" s="5">
        <v>51384.2909003286</v>
      </c>
      <c r="E9362" s="2">
        <f t="shared" si="294"/>
        <v>0.519455775249379</v>
      </c>
      <c r="F9362" s="2">
        <f t="shared" si="295"/>
        <v>35212.8446640899</v>
      </c>
    </row>
    <row r="9363" spans="1:6">
      <c r="A9363" s="5">
        <v>0.674683120744083</v>
      </c>
      <c r="B9363" s="5">
        <v>20520.0847849429</v>
      </c>
      <c r="C9363" s="5">
        <v>1.18321722022718</v>
      </c>
      <c r="D9363" s="5">
        <v>58893.4045268478</v>
      </c>
      <c r="E9363" s="2">
        <f t="shared" si="294"/>
        <v>0.508534099483097</v>
      </c>
      <c r="F9363" s="2">
        <f t="shared" si="295"/>
        <v>38373.3197419049</v>
      </c>
    </row>
    <row r="9364" spans="1:6">
      <c r="A9364" s="5">
        <v>0.681092607722827</v>
      </c>
      <c r="B9364" s="5">
        <v>22766.1266713317</v>
      </c>
      <c r="C9364" s="5">
        <v>1.16724965262534</v>
      </c>
      <c r="D9364" s="5">
        <v>63185.1913630593</v>
      </c>
      <c r="E9364" s="2">
        <f t="shared" si="294"/>
        <v>0.486157044902513</v>
      </c>
      <c r="F9364" s="2">
        <f t="shared" si="295"/>
        <v>40419.0646917276</v>
      </c>
    </row>
    <row r="9365" spans="1:6">
      <c r="A9365" s="5">
        <v>0.76065888633679</v>
      </c>
      <c r="B9365" s="5">
        <v>25230.2853009462</v>
      </c>
      <c r="C9365" s="5">
        <v>1.33607615188064</v>
      </c>
      <c r="D9365" s="5">
        <v>64710.1961601606</v>
      </c>
      <c r="E9365" s="2">
        <f t="shared" si="294"/>
        <v>0.57541726554385</v>
      </c>
      <c r="F9365" s="2">
        <f t="shared" si="295"/>
        <v>39479.9108592144</v>
      </c>
    </row>
    <row r="9366" spans="1:6">
      <c r="A9366" s="5">
        <v>0.710374161716953</v>
      </c>
      <c r="B9366" s="5">
        <v>14602.9089562046</v>
      </c>
      <c r="C9366" s="5">
        <v>1.23056854514845</v>
      </c>
      <c r="D9366" s="5">
        <v>51078.8319053696</v>
      </c>
      <c r="E9366" s="2">
        <f t="shared" si="294"/>
        <v>0.520194383431497</v>
      </c>
      <c r="F9366" s="2">
        <f t="shared" si="295"/>
        <v>36475.922949165</v>
      </c>
    </row>
    <row r="9367" spans="1:6">
      <c r="A9367" s="5">
        <v>0.720324254486638</v>
      </c>
      <c r="B9367" s="5">
        <v>18593.0324013331</v>
      </c>
      <c r="C9367" s="5">
        <v>1.25487067711634</v>
      </c>
      <c r="D9367" s="5">
        <v>56931.9293080394</v>
      </c>
      <c r="E9367" s="2">
        <f t="shared" si="294"/>
        <v>0.534546422629702</v>
      </c>
      <c r="F9367" s="2">
        <f t="shared" si="295"/>
        <v>38338.8969067063</v>
      </c>
    </row>
    <row r="9368" spans="1:6">
      <c r="A9368" s="5">
        <v>0.745418226235605</v>
      </c>
      <c r="B9368" s="5">
        <v>22806.9481611009</v>
      </c>
      <c r="C9368" s="5">
        <v>1.32853889532622</v>
      </c>
      <c r="D9368" s="5">
        <v>61220.6404855323</v>
      </c>
      <c r="E9368" s="2">
        <f t="shared" si="294"/>
        <v>0.583120669090615</v>
      </c>
      <c r="F9368" s="2">
        <f t="shared" si="295"/>
        <v>38413.6923244314</v>
      </c>
    </row>
    <row r="9369" spans="1:6">
      <c r="A9369" s="5">
        <v>0.631101737628574</v>
      </c>
      <c r="B9369" s="5">
        <v>23881.6254904778</v>
      </c>
      <c r="C9369" s="5">
        <v>1.09506613299663</v>
      </c>
      <c r="D9369" s="5">
        <v>63160.5336047321</v>
      </c>
      <c r="E9369" s="2">
        <f t="shared" si="294"/>
        <v>0.463964395368056</v>
      </c>
      <c r="F9369" s="2">
        <f t="shared" si="295"/>
        <v>39278.9081142543</v>
      </c>
    </row>
    <row r="9370" spans="1:6">
      <c r="A9370" s="5">
        <v>0.669011808719075</v>
      </c>
      <c r="B9370" s="5">
        <v>17217.1258086529</v>
      </c>
      <c r="C9370" s="5">
        <v>1.12742245230621</v>
      </c>
      <c r="D9370" s="5">
        <v>53214.3145880081</v>
      </c>
      <c r="E9370" s="2">
        <f t="shared" si="294"/>
        <v>0.458410643587135</v>
      </c>
      <c r="F9370" s="2">
        <f t="shared" si="295"/>
        <v>35997.1887793552</v>
      </c>
    </row>
    <row r="9371" spans="1:6">
      <c r="A9371" s="5">
        <v>0.69808816626303</v>
      </c>
      <c r="B9371" s="5">
        <v>20035.9584332575</v>
      </c>
      <c r="C9371" s="5">
        <v>1.21847999138191</v>
      </c>
      <c r="D9371" s="5">
        <v>58572.8393475004</v>
      </c>
      <c r="E9371" s="2">
        <f t="shared" si="294"/>
        <v>0.52039182511888</v>
      </c>
      <c r="F9371" s="2">
        <f t="shared" si="295"/>
        <v>38536.8809142429</v>
      </c>
    </row>
    <row r="9372" spans="1:6">
      <c r="A9372" s="5">
        <v>0.754545410735045</v>
      </c>
      <c r="B9372" s="5">
        <v>16951.8549283796</v>
      </c>
      <c r="C9372" s="5">
        <v>1.31842980615024</v>
      </c>
      <c r="D9372" s="5">
        <v>54258.6314250252</v>
      </c>
      <c r="E9372" s="2">
        <f t="shared" si="294"/>
        <v>0.563884395415195</v>
      </c>
      <c r="F9372" s="2">
        <f t="shared" si="295"/>
        <v>37306.7764966456</v>
      </c>
    </row>
    <row r="9373" spans="1:6">
      <c r="A9373" s="5">
        <v>0.731511947706985</v>
      </c>
      <c r="B9373" s="5">
        <v>16098.1408667444</v>
      </c>
      <c r="C9373" s="5">
        <v>1.28185160930652</v>
      </c>
      <c r="D9373" s="5">
        <v>52895.1363014263</v>
      </c>
      <c r="E9373" s="2">
        <f t="shared" si="294"/>
        <v>0.550339661599535</v>
      </c>
      <c r="F9373" s="2">
        <f t="shared" si="295"/>
        <v>36796.9954346819</v>
      </c>
    </row>
    <row r="9374" spans="1:6">
      <c r="A9374" s="5">
        <v>0.723954059527857</v>
      </c>
      <c r="B9374" s="5">
        <v>21742.1159042245</v>
      </c>
      <c r="C9374" s="5">
        <v>1.26506088137608</v>
      </c>
      <c r="D9374" s="5">
        <v>58742.3198728653</v>
      </c>
      <c r="E9374" s="2">
        <f t="shared" si="294"/>
        <v>0.541106821848223</v>
      </c>
      <c r="F9374" s="2">
        <f t="shared" si="295"/>
        <v>37000.2039686408</v>
      </c>
    </row>
    <row r="9375" spans="1:6">
      <c r="A9375" s="5">
        <v>0.728052444993613</v>
      </c>
      <c r="B9375" s="5">
        <v>16587.7175950233</v>
      </c>
      <c r="C9375" s="5">
        <v>1.26497645882113</v>
      </c>
      <c r="D9375" s="5">
        <v>51241.5385494329</v>
      </c>
      <c r="E9375" s="2">
        <f t="shared" si="294"/>
        <v>0.536924013827517</v>
      </c>
      <c r="F9375" s="2">
        <f t="shared" si="295"/>
        <v>34653.8209544096</v>
      </c>
    </row>
    <row r="9376" spans="1:6">
      <c r="A9376" s="5">
        <v>0.711376722303883</v>
      </c>
      <c r="B9376" s="5">
        <v>21342.6320452087</v>
      </c>
      <c r="C9376" s="5">
        <v>1.22489544799304</v>
      </c>
      <c r="D9376" s="5">
        <v>60587.9920824788</v>
      </c>
      <c r="E9376" s="2">
        <f t="shared" si="294"/>
        <v>0.513518725689157</v>
      </c>
      <c r="F9376" s="2">
        <f t="shared" si="295"/>
        <v>39245.3600372701</v>
      </c>
    </row>
    <row r="9377" spans="1:6">
      <c r="A9377" s="5">
        <v>0.701372200141911</v>
      </c>
      <c r="B9377" s="5">
        <v>25062.0979025882</v>
      </c>
      <c r="C9377" s="5">
        <v>1.2543727875061</v>
      </c>
      <c r="D9377" s="5">
        <v>65312.5849143234</v>
      </c>
      <c r="E9377" s="2">
        <f t="shared" si="294"/>
        <v>0.553000587364189</v>
      </c>
      <c r="F9377" s="2">
        <f t="shared" si="295"/>
        <v>40250.4870117352</v>
      </c>
    </row>
    <row r="9378" spans="1:6">
      <c r="A9378" s="5">
        <v>0.665010648068902</v>
      </c>
      <c r="B9378" s="5">
        <v>18925.4301321542</v>
      </c>
      <c r="C9378" s="5">
        <v>1.14221078025307</v>
      </c>
      <c r="D9378" s="5">
        <v>57309.4464280565</v>
      </c>
      <c r="E9378" s="2">
        <f t="shared" si="294"/>
        <v>0.477200132184168</v>
      </c>
      <c r="F9378" s="2">
        <f t="shared" si="295"/>
        <v>38384.0162959023</v>
      </c>
    </row>
    <row r="9379" spans="1:6">
      <c r="A9379" s="5">
        <v>0.723434452359581</v>
      </c>
      <c r="B9379" s="5">
        <v>15151.4203412098</v>
      </c>
      <c r="C9379" s="5">
        <v>1.25698850385837</v>
      </c>
      <c r="D9379" s="5">
        <v>49769.5173181621</v>
      </c>
      <c r="E9379" s="2">
        <f t="shared" si="294"/>
        <v>0.533554051498789</v>
      </c>
      <c r="F9379" s="2">
        <f t="shared" si="295"/>
        <v>34618.0969769523</v>
      </c>
    </row>
    <row r="9380" spans="1:6">
      <c r="A9380" s="5">
        <v>0.644805116427887</v>
      </c>
      <c r="B9380" s="5">
        <v>20081.8280401511</v>
      </c>
      <c r="C9380" s="5">
        <v>1.08154079738677</v>
      </c>
      <c r="D9380" s="5">
        <v>59666.9215748607</v>
      </c>
      <c r="E9380" s="2">
        <f t="shared" si="294"/>
        <v>0.436735680958883</v>
      </c>
      <c r="F9380" s="2">
        <f t="shared" si="295"/>
        <v>39585.0935347096</v>
      </c>
    </row>
    <row r="9381" spans="1:6">
      <c r="A9381" s="5">
        <v>0.756825816193307</v>
      </c>
      <c r="B9381" s="5">
        <v>15985.793005566</v>
      </c>
      <c r="C9381" s="5">
        <v>1.31569884802204</v>
      </c>
      <c r="D9381" s="5">
        <v>52431.5812812622</v>
      </c>
      <c r="E9381" s="2">
        <f t="shared" si="294"/>
        <v>0.558873031828733</v>
      </c>
      <c r="F9381" s="2">
        <f t="shared" si="295"/>
        <v>36445.7882756962</v>
      </c>
    </row>
    <row r="9382" spans="1:6">
      <c r="A9382" s="5">
        <v>0.72811525389551</v>
      </c>
      <c r="B9382" s="5">
        <v>20967.8232085915</v>
      </c>
      <c r="C9382" s="5">
        <v>1.2745639770009</v>
      </c>
      <c r="D9382" s="5">
        <v>58567.8201483845</v>
      </c>
      <c r="E9382" s="2">
        <f t="shared" si="294"/>
        <v>0.54644872310539</v>
      </c>
      <c r="F9382" s="2">
        <f t="shared" si="295"/>
        <v>37599.996939793</v>
      </c>
    </row>
    <row r="9383" spans="1:6">
      <c r="A9383" s="5">
        <v>0.700546093411847</v>
      </c>
      <c r="B9383" s="5">
        <v>22717.9338090405</v>
      </c>
      <c r="C9383" s="5">
        <v>1.19701269924495</v>
      </c>
      <c r="D9383" s="5">
        <v>60692.9841219223</v>
      </c>
      <c r="E9383" s="2">
        <f t="shared" si="294"/>
        <v>0.496466605833103</v>
      </c>
      <c r="F9383" s="2">
        <f t="shared" si="295"/>
        <v>37975.0503128818</v>
      </c>
    </row>
    <row r="9384" spans="1:6">
      <c r="A9384" s="5">
        <v>0.652546676358765</v>
      </c>
      <c r="B9384" s="5">
        <v>20255.266674466</v>
      </c>
      <c r="C9384" s="5">
        <v>1.15001469714011</v>
      </c>
      <c r="D9384" s="5">
        <v>57232.2346542937</v>
      </c>
      <c r="E9384" s="2">
        <f t="shared" si="294"/>
        <v>0.497468020781345</v>
      </c>
      <c r="F9384" s="2">
        <f t="shared" si="295"/>
        <v>36976.9679798277</v>
      </c>
    </row>
    <row r="9385" spans="1:6">
      <c r="A9385" s="5">
        <v>0.699108172761034</v>
      </c>
      <c r="B9385" s="5">
        <v>13643.175559919</v>
      </c>
      <c r="C9385" s="5">
        <v>1.24622744647415</v>
      </c>
      <c r="D9385" s="5">
        <v>48958.6595232551</v>
      </c>
      <c r="E9385" s="2">
        <f t="shared" si="294"/>
        <v>0.547119273713116</v>
      </c>
      <c r="F9385" s="2">
        <f t="shared" si="295"/>
        <v>35315.4839633361</v>
      </c>
    </row>
    <row r="9386" spans="1:6">
      <c r="A9386" s="5">
        <v>0.74680496672496</v>
      </c>
      <c r="B9386" s="5">
        <v>18364.2813223258</v>
      </c>
      <c r="C9386" s="5">
        <v>1.30262946087077</v>
      </c>
      <c r="D9386" s="5">
        <v>56355.8687964241</v>
      </c>
      <c r="E9386" s="2">
        <f t="shared" si="294"/>
        <v>0.55582449414581</v>
      </c>
      <c r="F9386" s="2">
        <f t="shared" si="295"/>
        <v>37991.5874740983</v>
      </c>
    </row>
    <row r="9387" spans="1:6">
      <c r="A9387" s="5">
        <v>0.692390184952168</v>
      </c>
      <c r="B9387" s="5">
        <v>20640.6160886586</v>
      </c>
      <c r="C9387" s="5">
        <v>1.21118454635508</v>
      </c>
      <c r="D9387" s="5">
        <v>57485.3061643604</v>
      </c>
      <c r="E9387" s="2">
        <f t="shared" si="294"/>
        <v>0.518794361402912</v>
      </c>
      <c r="F9387" s="2">
        <f t="shared" si="295"/>
        <v>36844.6900757018</v>
      </c>
    </row>
    <row r="9388" spans="1:6">
      <c r="A9388" s="5">
        <v>0.712128117684051</v>
      </c>
      <c r="B9388" s="5">
        <v>15269.2058278677</v>
      </c>
      <c r="C9388" s="5">
        <v>1.23413337239284</v>
      </c>
      <c r="D9388" s="5">
        <v>52399.37979025</v>
      </c>
      <c r="E9388" s="2">
        <f t="shared" si="294"/>
        <v>0.522005254708789</v>
      </c>
      <c r="F9388" s="2">
        <f t="shared" si="295"/>
        <v>37130.1739623823</v>
      </c>
    </row>
    <row r="9389" spans="1:6">
      <c r="A9389" s="5">
        <v>0.763568984376942</v>
      </c>
      <c r="B9389" s="5">
        <v>19011.2305024847</v>
      </c>
      <c r="C9389" s="5">
        <v>1.32304956978091</v>
      </c>
      <c r="D9389" s="5">
        <v>55506.4874800486</v>
      </c>
      <c r="E9389" s="2">
        <f t="shared" si="294"/>
        <v>0.559480585403968</v>
      </c>
      <c r="F9389" s="2">
        <f t="shared" si="295"/>
        <v>36495.2569775639</v>
      </c>
    </row>
    <row r="9390" spans="1:6">
      <c r="A9390" s="5">
        <v>0.678720876097918</v>
      </c>
      <c r="B9390" s="5">
        <v>21696.0911303949</v>
      </c>
      <c r="C9390" s="5">
        <v>1.18320466086505</v>
      </c>
      <c r="D9390" s="5">
        <v>59233.2244036615</v>
      </c>
      <c r="E9390" s="2">
        <f t="shared" si="294"/>
        <v>0.504483784767132</v>
      </c>
      <c r="F9390" s="2">
        <f t="shared" si="295"/>
        <v>37537.1332732666</v>
      </c>
    </row>
    <row r="9391" spans="1:6">
      <c r="A9391" s="5">
        <v>0.685119338318344</v>
      </c>
      <c r="B9391" s="5">
        <v>14961.428857975</v>
      </c>
      <c r="C9391" s="5">
        <v>1.1749166528366</v>
      </c>
      <c r="D9391" s="5">
        <v>51489.9168385887</v>
      </c>
      <c r="E9391" s="2">
        <f t="shared" si="294"/>
        <v>0.489797314518256</v>
      </c>
      <c r="F9391" s="2">
        <f t="shared" si="295"/>
        <v>36528.4879806137</v>
      </c>
    </row>
    <row r="9392" spans="1:6">
      <c r="A9392" s="5">
        <v>0.694916079348167</v>
      </c>
      <c r="B9392" s="5">
        <v>15819.0455751198</v>
      </c>
      <c r="C9392" s="5">
        <v>1.20208507363331</v>
      </c>
      <c r="D9392" s="5">
        <v>51954.896728688</v>
      </c>
      <c r="E9392" s="2">
        <f t="shared" si="294"/>
        <v>0.507168994285143</v>
      </c>
      <c r="F9392" s="2">
        <f t="shared" si="295"/>
        <v>36135.8511535682</v>
      </c>
    </row>
    <row r="9393" spans="1:6">
      <c r="A9393" s="5">
        <v>0.741096214222128</v>
      </c>
      <c r="B9393" s="5">
        <v>18310.7245413432</v>
      </c>
      <c r="C9393" s="5">
        <v>1.31595052626586</v>
      </c>
      <c r="D9393" s="5">
        <v>55581.2533937872</v>
      </c>
      <c r="E9393" s="2">
        <f t="shared" si="294"/>
        <v>0.574854312043732</v>
      </c>
      <c r="F9393" s="2">
        <f t="shared" si="295"/>
        <v>37270.528852444</v>
      </c>
    </row>
    <row r="9394" spans="1:6">
      <c r="A9394" s="5">
        <v>0.726359672013133</v>
      </c>
      <c r="B9394" s="5">
        <v>21060.7565428069</v>
      </c>
      <c r="C9394" s="5">
        <v>1.26922538109599</v>
      </c>
      <c r="D9394" s="5">
        <v>57340.776448086</v>
      </c>
      <c r="E9394" s="2">
        <f t="shared" si="294"/>
        <v>0.542865709082857</v>
      </c>
      <c r="F9394" s="2">
        <f t="shared" si="295"/>
        <v>36280.0199052791</v>
      </c>
    </row>
    <row r="9395" spans="1:6">
      <c r="A9395" s="5">
        <v>0.648886365140208</v>
      </c>
      <c r="B9395" s="5">
        <v>16194.7384472968</v>
      </c>
      <c r="C9395" s="5">
        <v>1.07548117366984</v>
      </c>
      <c r="D9395" s="5">
        <v>52414.4527066337</v>
      </c>
      <c r="E9395" s="2">
        <f t="shared" si="294"/>
        <v>0.426594808529632</v>
      </c>
      <c r="F9395" s="2">
        <f t="shared" si="295"/>
        <v>36219.7142593369</v>
      </c>
    </row>
    <row r="9396" spans="1:6">
      <c r="A9396" s="5">
        <v>0.697668238235784</v>
      </c>
      <c r="B9396" s="5">
        <v>20245.2960230035</v>
      </c>
      <c r="C9396" s="5">
        <v>1.20561340167732</v>
      </c>
      <c r="D9396" s="5">
        <v>55253.6425458364</v>
      </c>
      <c r="E9396" s="2">
        <f t="shared" si="294"/>
        <v>0.507945163441536</v>
      </c>
      <c r="F9396" s="2">
        <f t="shared" si="295"/>
        <v>35008.3465228329</v>
      </c>
    </row>
    <row r="9397" spans="1:6">
      <c r="A9397" s="5">
        <v>0.719593682660288</v>
      </c>
      <c r="B9397" s="5">
        <v>19341.8333458898</v>
      </c>
      <c r="C9397" s="5">
        <v>1.25118243306536</v>
      </c>
      <c r="D9397" s="5">
        <v>56261.9488377533</v>
      </c>
      <c r="E9397" s="2">
        <f t="shared" si="294"/>
        <v>0.531588750405072</v>
      </c>
      <c r="F9397" s="2">
        <f t="shared" si="295"/>
        <v>36920.1154918635</v>
      </c>
    </row>
    <row r="9398" spans="1:6">
      <c r="A9398" s="5">
        <v>0.738911338668783</v>
      </c>
      <c r="B9398" s="5">
        <v>17640.7751687528</v>
      </c>
      <c r="C9398" s="5">
        <v>1.2660673661058</v>
      </c>
      <c r="D9398" s="5">
        <v>52307.5459994891</v>
      </c>
      <c r="E9398" s="2">
        <f t="shared" si="294"/>
        <v>0.527156027437017</v>
      </c>
      <c r="F9398" s="2">
        <f t="shared" si="295"/>
        <v>34666.7708307363</v>
      </c>
    </row>
    <row r="9399" spans="1:6">
      <c r="A9399" s="5">
        <v>0.717739920881922</v>
      </c>
      <c r="B9399" s="5">
        <v>17656.4320954345</v>
      </c>
      <c r="C9399" s="5">
        <v>1.27163998590651</v>
      </c>
      <c r="D9399" s="5">
        <v>54899.1567889392</v>
      </c>
      <c r="E9399" s="2">
        <f t="shared" si="294"/>
        <v>0.553900065024588</v>
      </c>
      <c r="F9399" s="2">
        <f t="shared" si="295"/>
        <v>37242.7246935047</v>
      </c>
    </row>
    <row r="9400" spans="1:6">
      <c r="A9400" s="5">
        <v>0.728454592472388</v>
      </c>
      <c r="B9400" s="5">
        <v>12670.9129558027</v>
      </c>
      <c r="C9400" s="5">
        <v>1.28407541503113</v>
      </c>
      <c r="D9400" s="5">
        <v>47919.4774545559</v>
      </c>
      <c r="E9400" s="2">
        <f t="shared" si="294"/>
        <v>0.555620822558742</v>
      </c>
      <c r="F9400" s="2">
        <f t="shared" si="295"/>
        <v>35248.5644987532</v>
      </c>
    </row>
    <row r="9401" spans="1:6">
      <c r="A9401" s="5">
        <v>0.734231317669729</v>
      </c>
      <c r="B9401" s="5">
        <v>23856.3771155527</v>
      </c>
      <c r="C9401" s="5">
        <v>1.26388158814028</v>
      </c>
      <c r="D9401" s="5">
        <v>61858.9245875893</v>
      </c>
      <c r="E9401" s="2">
        <f t="shared" si="294"/>
        <v>0.529650270470551</v>
      </c>
      <c r="F9401" s="2">
        <f t="shared" si="295"/>
        <v>38002.5474720366</v>
      </c>
    </row>
    <row r="9402" spans="1:6">
      <c r="A9402" s="5">
        <v>0.737498095834345</v>
      </c>
      <c r="B9402" s="5">
        <v>22906.1239963219</v>
      </c>
      <c r="C9402" s="5">
        <v>1.24873399582378</v>
      </c>
      <c r="D9402" s="5">
        <v>62774.3167595831</v>
      </c>
      <c r="E9402" s="2">
        <f t="shared" si="294"/>
        <v>0.511235899989435</v>
      </c>
      <c r="F9402" s="2">
        <f t="shared" si="295"/>
        <v>39868.1927632612</v>
      </c>
    </row>
    <row r="9403" spans="1:6">
      <c r="A9403" s="5">
        <v>0.697400322514912</v>
      </c>
      <c r="B9403" s="5">
        <v>16180.3241227927</v>
      </c>
      <c r="C9403" s="5">
        <v>1.23423410297871</v>
      </c>
      <c r="D9403" s="5">
        <v>52149.3026051735</v>
      </c>
      <c r="E9403" s="2">
        <f t="shared" si="294"/>
        <v>0.536833780463798</v>
      </c>
      <c r="F9403" s="2">
        <f t="shared" si="295"/>
        <v>35968.9784823808</v>
      </c>
    </row>
    <row r="9404" spans="1:6">
      <c r="A9404" s="5">
        <v>0.689348104944076</v>
      </c>
      <c r="B9404" s="5">
        <v>14874.5912619417</v>
      </c>
      <c r="C9404" s="5">
        <v>1.18897163318936</v>
      </c>
      <c r="D9404" s="5">
        <v>50767.3861581991</v>
      </c>
      <c r="E9404" s="2">
        <f t="shared" si="294"/>
        <v>0.499623528245284</v>
      </c>
      <c r="F9404" s="2">
        <f t="shared" si="295"/>
        <v>35892.7948962574</v>
      </c>
    </row>
    <row r="9405" spans="1:6">
      <c r="A9405" s="5">
        <v>0.700751888607071</v>
      </c>
      <c r="B9405" s="5">
        <v>19187.6787646933</v>
      </c>
      <c r="C9405" s="5">
        <v>1.22526020068593</v>
      </c>
      <c r="D9405" s="5">
        <v>56783.7221843529</v>
      </c>
      <c r="E9405" s="2">
        <f t="shared" si="294"/>
        <v>0.524508312078859</v>
      </c>
      <c r="F9405" s="2">
        <f t="shared" si="295"/>
        <v>37596.0434196596</v>
      </c>
    </row>
    <row r="9406" spans="1:6">
      <c r="A9406" s="5">
        <v>0.744489765451538</v>
      </c>
      <c r="B9406" s="5">
        <v>25064.926318602</v>
      </c>
      <c r="C9406" s="5">
        <v>1.28007568301521</v>
      </c>
      <c r="D9406" s="5">
        <v>65495.4061490332</v>
      </c>
      <c r="E9406" s="2">
        <f t="shared" si="294"/>
        <v>0.535585917563672</v>
      </c>
      <c r="F9406" s="2">
        <f t="shared" si="295"/>
        <v>40430.4798304312</v>
      </c>
    </row>
    <row r="9407" spans="1:6">
      <c r="A9407" s="5">
        <v>0.681095234066556</v>
      </c>
      <c r="B9407" s="5">
        <v>16893.7248029799</v>
      </c>
      <c r="C9407" s="5">
        <v>1.17333020062023</v>
      </c>
      <c r="D9407" s="5">
        <v>52336.0404521176</v>
      </c>
      <c r="E9407" s="2">
        <f t="shared" si="294"/>
        <v>0.492234966553674</v>
      </c>
      <c r="F9407" s="2">
        <f t="shared" si="295"/>
        <v>35442.3156491377</v>
      </c>
    </row>
    <row r="9408" spans="1:6">
      <c r="A9408" s="5">
        <v>0.657968898557335</v>
      </c>
      <c r="B9408" s="5">
        <v>16858.6423181488</v>
      </c>
      <c r="C9408" s="5">
        <v>1.12590742380238</v>
      </c>
      <c r="D9408" s="5">
        <v>55110.0172390846</v>
      </c>
      <c r="E9408" s="2">
        <f t="shared" si="294"/>
        <v>0.467938525245045</v>
      </c>
      <c r="F9408" s="2">
        <f t="shared" si="295"/>
        <v>38251.3749209358</v>
      </c>
    </row>
    <row r="9409" spans="1:6">
      <c r="A9409" s="5">
        <v>0.668442675915687</v>
      </c>
      <c r="B9409" s="5">
        <v>13466.9047658267</v>
      </c>
      <c r="C9409" s="5">
        <v>1.14843308716458</v>
      </c>
      <c r="D9409" s="5">
        <v>49199.0295997544</v>
      </c>
      <c r="E9409" s="2">
        <f t="shared" si="294"/>
        <v>0.479990411248893</v>
      </c>
      <c r="F9409" s="2">
        <f t="shared" si="295"/>
        <v>35732.1248339277</v>
      </c>
    </row>
    <row r="9410" spans="1:6">
      <c r="A9410" s="5">
        <v>0.703069750617976</v>
      </c>
      <c r="B9410" s="5">
        <v>18662.6326759046</v>
      </c>
      <c r="C9410" s="5">
        <v>1.20899759683298</v>
      </c>
      <c r="D9410" s="5">
        <v>56416.0585261853</v>
      </c>
      <c r="E9410" s="2">
        <f t="shared" si="294"/>
        <v>0.505927846215004</v>
      </c>
      <c r="F9410" s="2">
        <f t="shared" si="295"/>
        <v>37753.4258502807</v>
      </c>
    </row>
    <row r="9411" spans="1:6">
      <c r="A9411" s="5">
        <v>0.693748041737176</v>
      </c>
      <c r="B9411" s="5">
        <v>19262.9335253802</v>
      </c>
      <c r="C9411" s="5">
        <v>1.21421593403772</v>
      </c>
      <c r="D9411" s="5">
        <v>56960.5549651097</v>
      </c>
      <c r="E9411" s="2">
        <f t="shared" si="294"/>
        <v>0.520467892300544</v>
      </c>
      <c r="F9411" s="2">
        <f t="shared" si="295"/>
        <v>37697.6214397295</v>
      </c>
    </row>
    <row r="9412" spans="1:6">
      <c r="A9412" s="5">
        <v>0.697803050349397</v>
      </c>
      <c r="B9412" s="5">
        <v>22456.5425339778</v>
      </c>
      <c r="C9412" s="5">
        <v>1.20345510262131</v>
      </c>
      <c r="D9412" s="5">
        <v>62562.8316250851</v>
      </c>
      <c r="E9412" s="2">
        <f t="shared" ref="E9412:E9475" si="296">C9412-A9412</f>
        <v>0.505652052271913</v>
      </c>
      <c r="F9412" s="2">
        <f t="shared" ref="F9412:F9475" si="297">D9412-B9412</f>
        <v>40106.2890911073</v>
      </c>
    </row>
    <row r="9413" spans="1:6">
      <c r="A9413" s="5">
        <v>0.711774333014585</v>
      </c>
      <c r="B9413" s="5">
        <v>18239.4290803709</v>
      </c>
      <c r="C9413" s="5">
        <v>1.23231057837247</v>
      </c>
      <c r="D9413" s="5">
        <v>54248.9969637594</v>
      </c>
      <c r="E9413" s="2">
        <f t="shared" si="296"/>
        <v>0.520536245357885</v>
      </c>
      <c r="F9413" s="2">
        <f t="shared" si="297"/>
        <v>36009.5678833885</v>
      </c>
    </row>
    <row r="9414" spans="1:6">
      <c r="A9414" s="5">
        <v>0.667886082071438</v>
      </c>
      <c r="B9414" s="5">
        <v>17556.1399963978</v>
      </c>
      <c r="C9414" s="5">
        <v>1.15554759870557</v>
      </c>
      <c r="D9414" s="5">
        <v>53372.9901206784</v>
      </c>
      <c r="E9414" s="2">
        <f t="shared" si="296"/>
        <v>0.487661516634132</v>
      </c>
      <c r="F9414" s="2">
        <f t="shared" si="297"/>
        <v>35816.8501242806</v>
      </c>
    </row>
    <row r="9415" spans="1:6">
      <c r="A9415" s="5">
        <v>0.674090515795928</v>
      </c>
      <c r="B9415" s="5">
        <v>22927.2989718651</v>
      </c>
      <c r="C9415" s="5">
        <v>1.18909037428917</v>
      </c>
      <c r="D9415" s="5">
        <v>61128.4892760003</v>
      </c>
      <c r="E9415" s="2">
        <f t="shared" si="296"/>
        <v>0.514999858493242</v>
      </c>
      <c r="F9415" s="2">
        <f t="shared" si="297"/>
        <v>38201.1903041352</v>
      </c>
    </row>
    <row r="9416" spans="1:6">
      <c r="A9416" s="5">
        <v>0.727430324101421</v>
      </c>
      <c r="B9416" s="5">
        <v>24034.7851767249</v>
      </c>
      <c r="C9416" s="5">
        <v>1.27522196889785</v>
      </c>
      <c r="D9416" s="5">
        <v>62657.7808948709</v>
      </c>
      <c r="E9416" s="2">
        <f t="shared" si="296"/>
        <v>0.547791644796429</v>
      </c>
      <c r="F9416" s="2">
        <f t="shared" si="297"/>
        <v>38622.995718146</v>
      </c>
    </row>
    <row r="9417" spans="1:6">
      <c r="A9417" s="5">
        <v>0.691541594132505</v>
      </c>
      <c r="B9417" s="5">
        <v>19122.0533158959</v>
      </c>
      <c r="C9417" s="5">
        <v>1.18017981705229</v>
      </c>
      <c r="D9417" s="5">
        <v>56193.3588543361</v>
      </c>
      <c r="E9417" s="2">
        <f t="shared" si="296"/>
        <v>0.488638222919785</v>
      </c>
      <c r="F9417" s="2">
        <f t="shared" si="297"/>
        <v>37071.3055384402</v>
      </c>
    </row>
    <row r="9418" spans="1:6">
      <c r="A9418" s="5">
        <v>0.695829151002848</v>
      </c>
      <c r="B9418" s="5">
        <v>17404.9229812734</v>
      </c>
      <c r="C9418" s="5">
        <v>1.1922434095705</v>
      </c>
      <c r="D9418" s="5">
        <v>54389.4542478002</v>
      </c>
      <c r="E9418" s="2">
        <f t="shared" si="296"/>
        <v>0.496414258567652</v>
      </c>
      <c r="F9418" s="2">
        <f t="shared" si="297"/>
        <v>36984.5312665268</v>
      </c>
    </row>
    <row r="9419" spans="1:6">
      <c r="A9419" s="5">
        <v>0.674748085119655</v>
      </c>
      <c r="B9419" s="5">
        <v>21903.1493323712</v>
      </c>
      <c r="C9419" s="5">
        <v>1.20626931935347</v>
      </c>
      <c r="D9419" s="5">
        <v>62675.8869489389</v>
      </c>
      <c r="E9419" s="2">
        <f t="shared" si="296"/>
        <v>0.531521234233815</v>
      </c>
      <c r="F9419" s="2">
        <f t="shared" si="297"/>
        <v>40772.7376165677</v>
      </c>
    </row>
    <row r="9420" spans="1:6">
      <c r="A9420" s="5">
        <v>0.713261098776187</v>
      </c>
      <c r="B9420" s="5">
        <v>14357.9398618056</v>
      </c>
      <c r="C9420" s="5">
        <v>1.24901453741267</v>
      </c>
      <c r="D9420" s="5">
        <v>47413.1466346675</v>
      </c>
      <c r="E9420" s="2">
        <f t="shared" si="296"/>
        <v>0.535753438636483</v>
      </c>
      <c r="F9420" s="2">
        <f t="shared" si="297"/>
        <v>33055.2067728619</v>
      </c>
    </row>
    <row r="9421" spans="1:6">
      <c r="A9421" s="5">
        <v>0.654369306193144</v>
      </c>
      <c r="B9421" s="5">
        <v>22470.6837986845</v>
      </c>
      <c r="C9421" s="5">
        <v>1.09974737216149</v>
      </c>
      <c r="D9421" s="5">
        <v>59343.2601612887</v>
      </c>
      <c r="E9421" s="2">
        <f t="shared" si="296"/>
        <v>0.445378065968346</v>
      </c>
      <c r="F9421" s="2">
        <f t="shared" si="297"/>
        <v>36872.5763626042</v>
      </c>
    </row>
    <row r="9422" spans="1:6">
      <c r="A9422" s="5">
        <v>0.69582112527628</v>
      </c>
      <c r="B9422" s="5">
        <v>17478.5897122125</v>
      </c>
      <c r="C9422" s="5">
        <v>1.20436513808869</v>
      </c>
      <c r="D9422" s="5">
        <v>53344.3218156415</v>
      </c>
      <c r="E9422" s="2">
        <f t="shared" si="296"/>
        <v>0.50854401281241</v>
      </c>
      <c r="F9422" s="2">
        <f t="shared" si="297"/>
        <v>35865.732103429</v>
      </c>
    </row>
    <row r="9423" spans="1:6">
      <c r="A9423" s="5">
        <v>0.744097157228874</v>
      </c>
      <c r="B9423" s="5">
        <v>17814.3707259955</v>
      </c>
      <c r="C9423" s="5">
        <v>1.27880489691108</v>
      </c>
      <c r="D9423" s="5">
        <v>54819.4680137488</v>
      </c>
      <c r="E9423" s="2">
        <f t="shared" si="296"/>
        <v>0.534707739682206</v>
      </c>
      <c r="F9423" s="2">
        <f t="shared" si="297"/>
        <v>37005.0972877533</v>
      </c>
    </row>
    <row r="9424" spans="1:6">
      <c r="A9424" s="5">
        <v>0.671692724114112</v>
      </c>
      <c r="B9424" s="5">
        <v>20721.5566796518</v>
      </c>
      <c r="C9424" s="5">
        <v>1.17917602682566</v>
      </c>
      <c r="D9424" s="5">
        <v>58568.6272888442</v>
      </c>
      <c r="E9424" s="2">
        <f t="shared" si="296"/>
        <v>0.507483302711548</v>
      </c>
      <c r="F9424" s="2">
        <f t="shared" si="297"/>
        <v>37847.0706091924</v>
      </c>
    </row>
    <row r="9425" spans="1:6">
      <c r="A9425" s="5">
        <v>0.677100865839589</v>
      </c>
      <c r="B9425" s="5">
        <v>16290.95238499</v>
      </c>
      <c r="C9425" s="5">
        <v>1.165802967042</v>
      </c>
      <c r="D9425" s="5">
        <v>52516.6079304756</v>
      </c>
      <c r="E9425" s="2">
        <f t="shared" si="296"/>
        <v>0.488702101202411</v>
      </c>
      <c r="F9425" s="2">
        <f t="shared" si="297"/>
        <v>36225.6555454856</v>
      </c>
    </row>
    <row r="9426" spans="1:6">
      <c r="A9426" s="5">
        <v>0.673256744985573</v>
      </c>
      <c r="B9426" s="5">
        <v>19383.1257345204</v>
      </c>
      <c r="C9426" s="5">
        <v>1.16988135365532</v>
      </c>
      <c r="D9426" s="5">
        <v>56191.6669575232</v>
      </c>
      <c r="E9426" s="2">
        <f t="shared" si="296"/>
        <v>0.496624608669747</v>
      </c>
      <c r="F9426" s="2">
        <f t="shared" si="297"/>
        <v>36808.5412230028</v>
      </c>
    </row>
    <row r="9427" spans="1:6">
      <c r="A9427" s="5">
        <v>0.665169733812453</v>
      </c>
      <c r="B9427" s="5">
        <v>18861.4001096027</v>
      </c>
      <c r="C9427" s="5">
        <v>1.17058738754236</v>
      </c>
      <c r="D9427" s="5">
        <v>56727.6102696788</v>
      </c>
      <c r="E9427" s="2">
        <f t="shared" si="296"/>
        <v>0.505417653729907</v>
      </c>
      <c r="F9427" s="2">
        <f t="shared" si="297"/>
        <v>37866.2101600761</v>
      </c>
    </row>
    <row r="9428" spans="1:6">
      <c r="A9428" s="5">
        <v>0.684355728239171</v>
      </c>
      <c r="B9428" s="5">
        <v>20029.8365416974</v>
      </c>
      <c r="C9428" s="5">
        <v>1.20225077740096</v>
      </c>
      <c r="D9428" s="5">
        <v>57626.1846681019</v>
      </c>
      <c r="E9428" s="2">
        <f t="shared" si="296"/>
        <v>0.517895049161789</v>
      </c>
      <c r="F9428" s="2">
        <f t="shared" si="297"/>
        <v>37596.3481264045</v>
      </c>
    </row>
    <row r="9429" spans="1:6">
      <c r="A9429" s="5">
        <v>0.714523488868455</v>
      </c>
      <c r="B9429" s="5">
        <v>21960.189595309</v>
      </c>
      <c r="C9429" s="5">
        <v>1.25388224021977</v>
      </c>
      <c r="D9429" s="5">
        <v>60627.9268964387</v>
      </c>
      <c r="E9429" s="2">
        <f t="shared" si="296"/>
        <v>0.539358751351315</v>
      </c>
      <c r="F9429" s="2">
        <f t="shared" si="297"/>
        <v>38667.7373011297</v>
      </c>
    </row>
    <row r="9430" spans="1:6">
      <c r="A9430" s="5">
        <v>0.67031423195034</v>
      </c>
      <c r="B9430" s="5">
        <v>17498.6532527547</v>
      </c>
      <c r="C9430" s="5">
        <v>1.15162327583653</v>
      </c>
      <c r="D9430" s="5">
        <v>52836.6291006918</v>
      </c>
      <c r="E9430" s="2">
        <f t="shared" si="296"/>
        <v>0.48130904388619</v>
      </c>
      <c r="F9430" s="2">
        <f t="shared" si="297"/>
        <v>35337.9758479371</v>
      </c>
    </row>
    <row r="9431" spans="1:6">
      <c r="A9431" s="5">
        <v>0.706934702679655</v>
      </c>
      <c r="B9431" s="5">
        <v>21741.8013488336</v>
      </c>
      <c r="C9431" s="5">
        <v>1.23867010987677</v>
      </c>
      <c r="D9431" s="5">
        <v>59615.2844841175</v>
      </c>
      <c r="E9431" s="2">
        <f t="shared" si="296"/>
        <v>0.531735407197115</v>
      </c>
      <c r="F9431" s="2">
        <f t="shared" si="297"/>
        <v>37873.4831352839</v>
      </c>
    </row>
    <row r="9432" spans="1:6">
      <c r="A9432" s="5">
        <v>0.752701474308909</v>
      </c>
      <c r="B9432" s="5">
        <v>21197.4251091951</v>
      </c>
      <c r="C9432" s="5">
        <v>1.2810346963463</v>
      </c>
      <c r="D9432" s="5">
        <v>60119.5610614929</v>
      </c>
      <c r="E9432" s="2">
        <f t="shared" si="296"/>
        <v>0.528333222037391</v>
      </c>
      <c r="F9432" s="2">
        <f t="shared" si="297"/>
        <v>38922.1359522978</v>
      </c>
    </row>
    <row r="9433" spans="1:6">
      <c r="A9433" s="5">
        <v>0.699170678334912</v>
      </c>
      <c r="B9433" s="5">
        <v>19312.9089522407</v>
      </c>
      <c r="C9433" s="5">
        <v>1.23562121894988</v>
      </c>
      <c r="D9433" s="5">
        <v>56768.5248563151</v>
      </c>
      <c r="E9433" s="2">
        <f t="shared" si="296"/>
        <v>0.536450540614968</v>
      </c>
      <c r="F9433" s="2">
        <f t="shared" si="297"/>
        <v>37455.6159040744</v>
      </c>
    </row>
    <row r="9434" spans="1:6">
      <c r="A9434" s="5">
        <v>0.670822992665335</v>
      </c>
      <c r="B9434" s="5">
        <v>23173.7511856124</v>
      </c>
      <c r="C9434" s="5">
        <v>1.13907614725374</v>
      </c>
      <c r="D9434" s="5">
        <v>62004.3308441574</v>
      </c>
      <c r="E9434" s="2">
        <f t="shared" si="296"/>
        <v>0.468253154588405</v>
      </c>
      <c r="F9434" s="2">
        <f t="shared" si="297"/>
        <v>38830.579658545</v>
      </c>
    </row>
    <row r="9435" spans="1:6">
      <c r="A9435" s="5">
        <v>0.651620657333603</v>
      </c>
      <c r="B9435" s="5">
        <v>17919.3498158777</v>
      </c>
      <c r="C9435" s="5">
        <v>1.13229412230499</v>
      </c>
      <c r="D9435" s="5">
        <v>55090.1682686129</v>
      </c>
      <c r="E9435" s="2">
        <f t="shared" si="296"/>
        <v>0.480673464971387</v>
      </c>
      <c r="F9435" s="2">
        <f t="shared" si="297"/>
        <v>37170.8184527352</v>
      </c>
    </row>
    <row r="9436" spans="1:6">
      <c r="A9436" s="5">
        <v>0.687259070190373</v>
      </c>
      <c r="B9436" s="5">
        <v>20490.7767731529</v>
      </c>
      <c r="C9436" s="5">
        <v>1.21756724441682</v>
      </c>
      <c r="D9436" s="5">
        <v>56050.1314009519</v>
      </c>
      <c r="E9436" s="2">
        <f t="shared" si="296"/>
        <v>0.530308174226447</v>
      </c>
      <c r="F9436" s="2">
        <f t="shared" si="297"/>
        <v>35559.354627799</v>
      </c>
    </row>
    <row r="9437" spans="1:6">
      <c r="A9437" s="5">
        <v>0.65748895331844</v>
      </c>
      <c r="B9437" s="5">
        <v>15092.750556684</v>
      </c>
      <c r="C9437" s="5">
        <v>1.16103832889372</v>
      </c>
      <c r="D9437" s="5">
        <v>52076.2194367935</v>
      </c>
      <c r="E9437" s="2">
        <f t="shared" si="296"/>
        <v>0.50354937557528</v>
      </c>
      <c r="F9437" s="2">
        <f t="shared" si="297"/>
        <v>36983.4688801095</v>
      </c>
    </row>
    <row r="9438" spans="1:6">
      <c r="A9438" s="5">
        <v>0.656287370709997</v>
      </c>
      <c r="B9438" s="5">
        <v>16979.9469488139</v>
      </c>
      <c r="C9438" s="5">
        <v>1.12532443955105</v>
      </c>
      <c r="D9438" s="5">
        <v>53581.8065454494</v>
      </c>
      <c r="E9438" s="2">
        <f t="shared" si="296"/>
        <v>0.469037068841053</v>
      </c>
      <c r="F9438" s="2">
        <f t="shared" si="297"/>
        <v>36601.8595966355</v>
      </c>
    </row>
    <row r="9439" spans="1:6">
      <c r="A9439" s="5">
        <v>0.641395756371608</v>
      </c>
      <c r="B9439" s="5">
        <v>19321.3180707358</v>
      </c>
      <c r="C9439" s="5">
        <v>1.13434297280824</v>
      </c>
      <c r="D9439" s="5">
        <v>55645.1903955236</v>
      </c>
      <c r="E9439" s="2">
        <f t="shared" si="296"/>
        <v>0.492947216436632</v>
      </c>
      <c r="F9439" s="2">
        <f t="shared" si="297"/>
        <v>36323.8723247878</v>
      </c>
    </row>
    <row r="9440" spans="1:6">
      <c r="A9440" s="5">
        <v>0.714367749006641</v>
      </c>
      <c r="B9440" s="5">
        <v>16990.7943992307</v>
      </c>
      <c r="C9440" s="5">
        <v>1.23064298835029</v>
      </c>
      <c r="D9440" s="5">
        <v>54190.6427708791</v>
      </c>
      <c r="E9440" s="2">
        <f t="shared" si="296"/>
        <v>0.516275239343649</v>
      </c>
      <c r="F9440" s="2">
        <f t="shared" si="297"/>
        <v>37199.8483716484</v>
      </c>
    </row>
    <row r="9441" spans="1:6">
      <c r="A9441" s="5">
        <v>0.744861480068153</v>
      </c>
      <c r="B9441" s="5">
        <v>19751.1070064641</v>
      </c>
      <c r="C9441" s="5">
        <v>1.28666347173248</v>
      </c>
      <c r="D9441" s="5">
        <v>59404.6785298283</v>
      </c>
      <c r="E9441" s="2">
        <f t="shared" si="296"/>
        <v>0.541801991664327</v>
      </c>
      <c r="F9441" s="2">
        <f t="shared" si="297"/>
        <v>39653.5715233642</v>
      </c>
    </row>
    <row r="9442" spans="1:6">
      <c r="A9442" s="5">
        <v>0.699717105021825</v>
      </c>
      <c r="B9442" s="5">
        <v>22566.8444985587</v>
      </c>
      <c r="C9442" s="5">
        <v>1.23200517447876</v>
      </c>
      <c r="D9442" s="5">
        <v>62444.1597963707</v>
      </c>
      <c r="E9442" s="2">
        <f t="shared" si="296"/>
        <v>0.532288069456935</v>
      </c>
      <c r="F9442" s="2">
        <f t="shared" si="297"/>
        <v>39877.315297812</v>
      </c>
    </row>
    <row r="9443" spans="1:6">
      <c r="A9443" s="5">
        <v>0.648201926889545</v>
      </c>
      <c r="B9443" s="5">
        <v>20168.6437305551</v>
      </c>
      <c r="C9443" s="5">
        <v>1.10798225281492</v>
      </c>
      <c r="D9443" s="5">
        <v>57946.3744887841</v>
      </c>
      <c r="E9443" s="2">
        <f t="shared" si="296"/>
        <v>0.459780325925375</v>
      </c>
      <c r="F9443" s="2">
        <f t="shared" si="297"/>
        <v>37777.730758229</v>
      </c>
    </row>
    <row r="9444" spans="1:6">
      <c r="A9444" s="5">
        <v>0.704963599590312</v>
      </c>
      <c r="B9444" s="5">
        <v>16774.0159426951</v>
      </c>
      <c r="C9444" s="5">
        <v>1.24405278403402</v>
      </c>
      <c r="D9444" s="5">
        <v>52418.5070451984</v>
      </c>
      <c r="E9444" s="2">
        <f t="shared" si="296"/>
        <v>0.539089184443708</v>
      </c>
      <c r="F9444" s="2">
        <f t="shared" si="297"/>
        <v>35644.4911025033</v>
      </c>
    </row>
    <row r="9445" spans="1:6">
      <c r="A9445" s="5">
        <v>0.702671980709275</v>
      </c>
      <c r="B9445" s="5">
        <v>24340.7365359034</v>
      </c>
      <c r="C9445" s="5">
        <v>1.19567974863178</v>
      </c>
      <c r="D9445" s="5">
        <v>60106.7947971428</v>
      </c>
      <c r="E9445" s="2">
        <f t="shared" si="296"/>
        <v>0.493007767922505</v>
      </c>
      <c r="F9445" s="2">
        <f t="shared" si="297"/>
        <v>35766.0582612394</v>
      </c>
    </row>
    <row r="9446" spans="1:6">
      <c r="A9446" s="5">
        <v>0.611858782747816</v>
      </c>
      <c r="B9446" s="5">
        <v>14798.4290132164</v>
      </c>
      <c r="C9446" s="5">
        <v>1.0705871994814</v>
      </c>
      <c r="D9446" s="5">
        <v>50433.7051471287</v>
      </c>
      <c r="E9446" s="2">
        <f t="shared" si="296"/>
        <v>0.458728416733584</v>
      </c>
      <c r="F9446" s="2">
        <f t="shared" si="297"/>
        <v>35635.2761339123</v>
      </c>
    </row>
    <row r="9447" spans="1:6">
      <c r="A9447" s="5">
        <v>0.671619767408386</v>
      </c>
      <c r="B9447" s="5">
        <v>17811.1039124684</v>
      </c>
      <c r="C9447" s="5">
        <v>1.16722766833122</v>
      </c>
      <c r="D9447" s="5">
        <v>54475.9924775917</v>
      </c>
      <c r="E9447" s="2">
        <f t="shared" si="296"/>
        <v>0.495607900922834</v>
      </c>
      <c r="F9447" s="2">
        <f t="shared" si="297"/>
        <v>36664.8885651233</v>
      </c>
    </row>
    <row r="9448" spans="1:6">
      <c r="A9448" s="5">
        <v>0.68424417373879</v>
      </c>
      <c r="B9448" s="5">
        <v>18729.4457234924</v>
      </c>
      <c r="C9448" s="5">
        <v>1.18020134496266</v>
      </c>
      <c r="D9448" s="5">
        <v>56690.4727679046</v>
      </c>
      <c r="E9448" s="2">
        <f t="shared" si="296"/>
        <v>0.49595717122387</v>
      </c>
      <c r="F9448" s="2">
        <f t="shared" si="297"/>
        <v>37961.0270444122</v>
      </c>
    </row>
    <row r="9449" spans="1:6">
      <c r="A9449" s="5">
        <v>0.700545429565345</v>
      </c>
      <c r="B9449" s="5">
        <v>19437.4184458584</v>
      </c>
      <c r="C9449" s="5">
        <v>1.20630057967798</v>
      </c>
      <c r="D9449" s="5">
        <v>58647.0997246097</v>
      </c>
      <c r="E9449" s="2">
        <f t="shared" si="296"/>
        <v>0.505755150112635</v>
      </c>
      <c r="F9449" s="2">
        <f t="shared" si="297"/>
        <v>39209.6812787513</v>
      </c>
    </row>
    <row r="9450" spans="1:6">
      <c r="A9450" s="5">
        <v>0.667915338006938</v>
      </c>
      <c r="B9450" s="5">
        <v>19202.2344160313</v>
      </c>
      <c r="C9450" s="5">
        <v>1.12821890450033</v>
      </c>
      <c r="D9450" s="5">
        <v>55475.8808854895</v>
      </c>
      <c r="E9450" s="2">
        <f t="shared" si="296"/>
        <v>0.460303566493392</v>
      </c>
      <c r="F9450" s="2">
        <f t="shared" si="297"/>
        <v>36273.6464694582</v>
      </c>
    </row>
    <row r="9451" spans="1:6">
      <c r="A9451" s="5">
        <v>0.739383192678926</v>
      </c>
      <c r="B9451" s="5">
        <v>21299.152079147</v>
      </c>
      <c r="C9451" s="5">
        <v>1.28749525912706</v>
      </c>
      <c r="D9451" s="5">
        <v>58817.1065203876</v>
      </c>
      <c r="E9451" s="2">
        <f t="shared" si="296"/>
        <v>0.548112066448134</v>
      </c>
      <c r="F9451" s="2">
        <f t="shared" si="297"/>
        <v>37517.9544412406</v>
      </c>
    </row>
    <row r="9452" spans="1:6">
      <c r="A9452" s="5">
        <v>0.668376554384318</v>
      </c>
      <c r="B9452" s="5">
        <v>17048.9736065749</v>
      </c>
      <c r="C9452" s="5">
        <v>1.1543205790504</v>
      </c>
      <c r="D9452" s="5">
        <v>54404.1834933694</v>
      </c>
      <c r="E9452" s="2">
        <f t="shared" si="296"/>
        <v>0.485944024666082</v>
      </c>
      <c r="F9452" s="2">
        <f t="shared" si="297"/>
        <v>37355.2098867945</v>
      </c>
    </row>
    <row r="9453" spans="1:6">
      <c r="A9453" s="5">
        <v>0.674971504335627</v>
      </c>
      <c r="B9453" s="5">
        <v>18060.7724444439</v>
      </c>
      <c r="C9453" s="5">
        <v>1.16746118829146</v>
      </c>
      <c r="D9453" s="5">
        <v>54359.0633558345</v>
      </c>
      <c r="E9453" s="2">
        <f t="shared" si="296"/>
        <v>0.492489683955833</v>
      </c>
      <c r="F9453" s="2">
        <f t="shared" si="297"/>
        <v>36298.2909113906</v>
      </c>
    </row>
    <row r="9454" spans="1:6">
      <c r="A9454" s="5">
        <v>0.713253937249812</v>
      </c>
      <c r="B9454" s="5">
        <v>17116.28199047</v>
      </c>
      <c r="C9454" s="5">
        <v>1.26507484619436</v>
      </c>
      <c r="D9454" s="5">
        <v>54846.1194180901</v>
      </c>
      <c r="E9454" s="2">
        <f t="shared" si="296"/>
        <v>0.551820908944548</v>
      </c>
      <c r="F9454" s="2">
        <f t="shared" si="297"/>
        <v>37729.8374276201</v>
      </c>
    </row>
    <row r="9455" spans="1:6">
      <c r="A9455" s="5">
        <v>0.685166774396055</v>
      </c>
      <c r="B9455" s="5">
        <v>25347.1148130326</v>
      </c>
      <c r="C9455" s="5">
        <v>1.20303119190839</v>
      </c>
      <c r="D9455" s="5">
        <v>60387.3208106646</v>
      </c>
      <c r="E9455" s="2">
        <f t="shared" si="296"/>
        <v>0.517864417512335</v>
      </c>
      <c r="F9455" s="2">
        <f t="shared" si="297"/>
        <v>35040.205997632</v>
      </c>
    </row>
    <row r="9456" spans="1:6">
      <c r="A9456" s="5">
        <v>0.711924854113834</v>
      </c>
      <c r="B9456" s="5">
        <v>16381.324308816</v>
      </c>
      <c r="C9456" s="5">
        <v>1.25173319403721</v>
      </c>
      <c r="D9456" s="5">
        <v>51899.5264976083</v>
      </c>
      <c r="E9456" s="2">
        <f t="shared" si="296"/>
        <v>0.539808339923376</v>
      </c>
      <c r="F9456" s="2">
        <f t="shared" si="297"/>
        <v>35518.2021887923</v>
      </c>
    </row>
    <row r="9457" spans="1:6">
      <c r="A9457" s="5">
        <v>0.696057555225916</v>
      </c>
      <c r="B9457" s="5">
        <v>17404.8500931446</v>
      </c>
      <c r="C9457" s="5">
        <v>1.19787288068574</v>
      </c>
      <c r="D9457" s="5">
        <v>53619.1868818893</v>
      </c>
      <c r="E9457" s="2">
        <f t="shared" si="296"/>
        <v>0.501815325459824</v>
      </c>
      <c r="F9457" s="2">
        <f t="shared" si="297"/>
        <v>36214.3367887447</v>
      </c>
    </row>
    <row r="9458" spans="1:6">
      <c r="A9458" s="5">
        <v>0.695149146818927</v>
      </c>
      <c r="B9458" s="5">
        <v>17574.322279478</v>
      </c>
      <c r="C9458" s="5">
        <v>1.19432901984476</v>
      </c>
      <c r="D9458" s="5">
        <v>54146.6109803752</v>
      </c>
      <c r="E9458" s="2">
        <f t="shared" si="296"/>
        <v>0.499179873025833</v>
      </c>
      <c r="F9458" s="2">
        <f t="shared" si="297"/>
        <v>36572.2887008972</v>
      </c>
    </row>
    <row r="9459" spans="1:6">
      <c r="A9459" s="5">
        <v>0.749726234825033</v>
      </c>
      <c r="B9459" s="5">
        <v>23037.2759397859</v>
      </c>
      <c r="C9459" s="5">
        <v>1.31139212613457</v>
      </c>
      <c r="D9459" s="5">
        <v>62209.9030067768</v>
      </c>
      <c r="E9459" s="2">
        <f t="shared" si="296"/>
        <v>0.561665891309537</v>
      </c>
      <c r="F9459" s="2">
        <f t="shared" si="297"/>
        <v>39172.6270669909</v>
      </c>
    </row>
    <row r="9460" spans="1:6">
      <c r="A9460" s="5">
        <v>0.740889372233055</v>
      </c>
      <c r="B9460" s="5">
        <v>16797.5218091445</v>
      </c>
      <c r="C9460" s="5">
        <v>1.28941864582274</v>
      </c>
      <c r="D9460" s="5">
        <v>53879.7021050415</v>
      </c>
      <c r="E9460" s="2">
        <f t="shared" si="296"/>
        <v>0.548529273589685</v>
      </c>
      <c r="F9460" s="2">
        <f t="shared" si="297"/>
        <v>37082.180295897</v>
      </c>
    </row>
    <row r="9461" spans="1:6">
      <c r="A9461" s="5">
        <v>0.693197212449471</v>
      </c>
      <c r="B9461" s="5">
        <v>19885.728183373</v>
      </c>
      <c r="C9461" s="5">
        <v>1.19531342420122</v>
      </c>
      <c r="D9461" s="5">
        <v>56923.2012257069</v>
      </c>
      <c r="E9461" s="2">
        <f t="shared" si="296"/>
        <v>0.502116211751749</v>
      </c>
      <c r="F9461" s="2">
        <f t="shared" si="297"/>
        <v>37037.4730423339</v>
      </c>
    </row>
    <row r="9462" spans="1:6">
      <c r="A9462" s="5">
        <v>0.69406417090699</v>
      </c>
      <c r="B9462" s="5">
        <v>17879.297507457</v>
      </c>
      <c r="C9462" s="5">
        <v>1.20686038623523</v>
      </c>
      <c r="D9462" s="5">
        <v>54194.9314543428</v>
      </c>
      <c r="E9462" s="2">
        <f t="shared" si="296"/>
        <v>0.51279621532824</v>
      </c>
      <c r="F9462" s="2">
        <f t="shared" si="297"/>
        <v>36315.6339468858</v>
      </c>
    </row>
    <row r="9463" spans="1:6">
      <c r="A9463" s="5">
        <v>0.656498653871395</v>
      </c>
      <c r="B9463" s="5">
        <v>20286.9368485866</v>
      </c>
      <c r="C9463" s="5">
        <v>1.12256095488251</v>
      </c>
      <c r="D9463" s="5">
        <v>57416.7741043839</v>
      </c>
      <c r="E9463" s="2">
        <f t="shared" si="296"/>
        <v>0.466062301011115</v>
      </c>
      <c r="F9463" s="2">
        <f t="shared" si="297"/>
        <v>37129.8372557973</v>
      </c>
    </row>
    <row r="9464" spans="1:6">
      <c r="A9464" s="5">
        <v>0.707693639529737</v>
      </c>
      <c r="B9464" s="5">
        <v>17002.8322377009</v>
      </c>
      <c r="C9464" s="5">
        <v>1.24111748020691</v>
      </c>
      <c r="D9464" s="5">
        <v>51953.6021964675</v>
      </c>
      <c r="E9464" s="2">
        <f t="shared" si="296"/>
        <v>0.533423840677173</v>
      </c>
      <c r="F9464" s="2">
        <f t="shared" si="297"/>
        <v>34950.7699587666</v>
      </c>
    </row>
    <row r="9465" spans="1:6">
      <c r="A9465" s="5">
        <v>0.752178250442873</v>
      </c>
      <c r="B9465" s="5">
        <v>20497.7856605535</v>
      </c>
      <c r="C9465" s="5">
        <v>1.33731057519076</v>
      </c>
      <c r="D9465" s="5">
        <v>56468.8379378137</v>
      </c>
      <c r="E9465" s="2">
        <f t="shared" si="296"/>
        <v>0.585132324747887</v>
      </c>
      <c r="F9465" s="2">
        <f t="shared" si="297"/>
        <v>35971.0522772602</v>
      </c>
    </row>
    <row r="9466" spans="1:6">
      <c r="A9466" s="5">
        <v>0.673994555320604</v>
      </c>
      <c r="B9466" s="5">
        <v>16167.0298938344</v>
      </c>
      <c r="C9466" s="5">
        <v>1.1640662885066</v>
      </c>
      <c r="D9466" s="5">
        <v>53300.9109768623</v>
      </c>
      <c r="E9466" s="2">
        <f t="shared" si="296"/>
        <v>0.490071733185996</v>
      </c>
      <c r="F9466" s="2">
        <f t="shared" si="297"/>
        <v>37133.8810830279</v>
      </c>
    </row>
    <row r="9467" spans="1:6">
      <c r="A9467" s="5">
        <v>0.706413772010455</v>
      </c>
      <c r="B9467" s="5">
        <v>17874.1106611257</v>
      </c>
      <c r="C9467" s="5">
        <v>1.24694030736893</v>
      </c>
      <c r="D9467" s="5">
        <v>53988.3845552939</v>
      </c>
      <c r="E9467" s="2">
        <f t="shared" si="296"/>
        <v>0.540526535358475</v>
      </c>
      <c r="F9467" s="2">
        <f t="shared" si="297"/>
        <v>36114.2738941682</v>
      </c>
    </row>
    <row r="9468" spans="1:6">
      <c r="A9468" s="5">
        <v>0.703851071380156</v>
      </c>
      <c r="B9468" s="5">
        <v>19434.9679355483</v>
      </c>
      <c r="C9468" s="5">
        <v>1.23867067264312</v>
      </c>
      <c r="D9468" s="5">
        <v>57004.2075818155</v>
      </c>
      <c r="E9468" s="2">
        <f t="shared" si="296"/>
        <v>0.534819601262964</v>
      </c>
      <c r="F9468" s="2">
        <f t="shared" si="297"/>
        <v>37569.2396462672</v>
      </c>
    </row>
    <row r="9469" spans="1:6">
      <c r="A9469" s="5">
        <v>0.675829858890014</v>
      </c>
      <c r="B9469" s="5">
        <v>19284.4295724809</v>
      </c>
      <c r="C9469" s="5">
        <v>1.17916801615664</v>
      </c>
      <c r="D9469" s="5">
        <v>56383.0845780446</v>
      </c>
      <c r="E9469" s="2">
        <f t="shared" si="296"/>
        <v>0.503338157266626</v>
      </c>
      <c r="F9469" s="2">
        <f t="shared" si="297"/>
        <v>37098.6550055637</v>
      </c>
    </row>
    <row r="9470" spans="1:6">
      <c r="A9470" s="5">
        <v>0.736244955271142</v>
      </c>
      <c r="B9470" s="5">
        <v>17245.0901377763</v>
      </c>
      <c r="C9470" s="5">
        <v>1.26578266927447</v>
      </c>
      <c r="D9470" s="5">
        <v>52208.8466821433</v>
      </c>
      <c r="E9470" s="2">
        <f t="shared" si="296"/>
        <v>0.529537714003328</v>
      </c>
      <c r="F9470" s="2">
        <f t="shared" si="297"/>
        <v>34963.756544367</v>
      </c>
    </row>
    <row r="9471" spans="1:6">
      <c r="A9471" s="5">
        <v>0.707019195195525</v>
      </c>
      <c r="B9471" s="5">
        <v>19341.3655738347</v>
      </c>
      <c r="C9471" s="5">
        <v>1.2235861712365</v>
      </c>
      <c r="D9471" s="5">
        <v>58342.085104329</v>
      </c>
      <c r="E9471" s="2">
        <f t="shared" si="296"/>
        <v>0.516566976040975</v>
      </c>
      <c r="F9471" s="2">
        <f t="shared" si="297"/>
        <v>39000.7195304943</v>
      </c>
    </row>
    <row r="9472" spans="1:6">
      <c r="A9472" s="5">
        <v>0.702700943779609</v>
      </c>
      <c r="B9472" s="5">
        <v>25983.7234403386</v>
      </c>
      <c r="C9472" s="5">
        <v>1.26497475376911</v>
      </c>
      <c r="D9472" s="5">
        <v>66720.5093298507</v>
      </c>
      <c r="E9472" s="2">
        <f t="shared" si="296"/>
        <v>0.562273809989501</v>
      </c>
      <c r="F9472" s="2">
        <f t="shared" si="297"/>
        <v>40736.7858895121</v>
      </c>
    </row>
    <row r="9473" spans="1:6">
      <c r="A9473" s="5">
        <v>0.66564996955209</v>
      </c>
      <c r="B9473" s="5">
        <v>17196.5723383663</v>
      </c>
      <c r="C9473" s="5">
        <v>1.15933578486134</v>
      </c>
      <c r="D9473" s="5">
        <v>54623.2486254578</v>
      </c>
      <c r="E9473" s="2">
        <f t="shared" si="296"/>
        <v>0.49368581530925</v>
      </c>
      <c r="F9473" s="2">
        <f t="shared" si="297"/>
        <v>37426.6762870915</v>
      </c>
    </row>
    <row r="9474" spans="1:6">
      <c r="A9474" s="5">
        <v>0.743610408374601</v>
      </c>
      <c r="B9474" s="5">
        <v>22826.1387652482</v>
      </c>
      <c r="C9474" s="5">
        <v>1.28534344622592</v>
      </c>
      <c r="D9474" s="5">
        <v>60797.45529153</v>
      </c>
      <c r="E9474" s="2">
        <f t="shared" si="296"/>
        <v>0.541733037851319</v>
      </c>
      <c r="F9474" s="2">
        <f t="shared" si="297"/>
        <v>37971.3165262818</v>
      </c>
    </row>
    <row r="9475" spans="1:6">
      <c r="A9475" s="5">
        <v>0.732948391042023</v>
      </c>
      <c r="B9475" s="5">
        <v>19286.618952786</v>
      </c>
      <c r="C9475" s="5">
        <v>1.24892177151885</v>
      </c>
      <c r="D9475" s="5">
        <v>56464.8407796992</v>
      </c>
      <c r="E9475" s="2">
        <f t="shared" si="296"/>
        <v>0.515973380476827</v>
      </c>
      <c r="F9475" s="2">
        <f t="shared" si="297"/>
        <v>37178.2218269132</v>
      </c>
    </row>
    <row r="9476" spans="1:6">
      <c r="A9476" s="5">
        <v>0.656641304981726</v>
      </c>
      <c r="B9476" s="5">
        <v>19234.2204854092</v>
      </c>
      <c r="C9476" s="5">
        <v>1.1487128081912</v>
      </c>
      <c r="D9476" s="5">
        <v>56701.2626222238</v>
      </c>
      <c r="E9476" s="2">
        <f t="shared" ref="E9476:E9539" si="298">C9476-A9476</f>
        <v>0.492071503209474</v>
      </c>
      <c r="F9476" s="2">
        <f t="shared" ref="F9476:F9539" si="299">D9476-B9476</f>
        <v>37467.0421368146</v>
      </c>
    </row>
    <row r="9477" spans="1:6">
      <c r="A9477" s="5">
        <v>0.657335733223206</v>
      </c>
      <c r="B9477" s="5">
        <v>17245.6586327874</v>
      </c>
      <c r="C9477" s="5">
        <v>1.10573536259896</v>
      </c>
      <c r="D9477" s="5">
        <v>53346.4184962582</v>
      </c>
      <c r="E9477" s="2">
        <f t="shared" si="298"/>
        <v>0.448399629375754</v>
      </c>
      <c r="F9477" s="2">
        <f t="shared" si="299"/>
        <v>36100.7598634708</v>
      </c>
    </row>
    <row r="9478" spans="1:6">
      <c r="A9478" s="5">
        <v>0.714909341534683</v>
      </c>
      <c r="B9478" s="5">
        <v>17027.3891600009</v>
      </c>
      <c r="C9478" s="5">
        <v>1.22864459670932</v>
      </c>
      <c r="D9478" s="5">
        <v>52226.7577323937</v>
      </c>
      <c r="E9478" s="2">
        <f t="shared" si="298"/>
        <v>0.513735255174637</v>
      </c>
      <c r="F9478" s="2">
        <f t="shared" si="299"/>
        <v>35199.3685723928</v>
      </c>
    </row>
    <row r="9479" spans="1:6">
      <c r="A9479" s="5">
        <v>0.735690562399059</v>
      </c>
      <c r="B9479" s="5">
        <v>27202.6413632411</v>
      </c>
      <c r="C9479" s="5">
        <v>1.29348185707303</v>
      </c>
      <c r="D9479" s="5">
        <v>70465.627202823</v>
      </c>
      <c r="E9479" s="2">
        <f t="shared" si="298"/>
        <v>0.557791294673971</v>
      </c>
      <c r="F9479" s="2">
        <f t="shared" si="299"/>
        <v>43262.9858395819</v>
      </c>
    </row>
    <row r="9480" spans="1:6">
      <c r="A9480" s="5">
        <v>0.630632392462692</v>
      </c>
      <c r="B9480" s="5">
        <v>17535.6768737843</v>
      </c>
      <c r="C9480" s="5">
        <v>1.12183977442157</v>
      </c>
      <c r="D9480" s="5">
        <v>53857.4645310213</v>
      </c>
      <c r="E9480" s="2">
        <f t="shared" si="298"/>
        <v>0.491207381958878</v>
      </c>
      <c r="F9480" s="2">
        <f t="shared" si="299"/>
        <v>36321.787657237</v>
      </c>
    </row>
    <row r="9481" spans="1:6">
      <c r="A9481" s="5">
        <v>0.639115847904282</v>
      </c>
      <c r="B9481" s="5">
        <v>23140.9887846502</v>
      </c>
      <c r="C9481" s="5">
        <v>1.10945205480484</v>
      </c>
      <c r="D9481" s="5">
        <v>60326.9770897784</v>
      </c>
      <c r="E9481" s="2">
        <f t="shared" si="298"/>
        <v>0.470336206900558</v>
      </c>
      <c r="F9481" s="2">
        <f t="shared" si="299"/>
        <v>37185.9883051282</v>
      </c>
    </row>
    <row r="9482" spans="1:6">
      <c r="A9482" s="5">
        <v>0.762517431694852</v>
      </c>
      <c r="B9482" s="5">
        <v>22477.9373302764</v>
      </c>
      <c r="C9482" s="5">
        <v>1.31440473752655</v>
      </c>
      <c r="D9482" s="5">
        <v>60759.8210357424</v>
      </c>
      <c r="E9482" s="2">
        <f t="shared" si="298"/>
        <v>0.551887305831698</v>
      </c>
      <c r="F9482" s="2">
        <f t="shared" si="299"/>
        <v>38281.883705466</v>
      </c>
    </row>
    <row r="9483" spans="1:6">
      <c r="A9483" s="5">
        <v>0.679074930239857</v>
      </c>
      <c r="B9483" s="5">
        <v>22158.7406861588</v>
      </c>
      <c r="C9483" s="5">
        <v>1.15695345349018</v>
      </c>
      <c r="D9483" s="5">
        <v>60982.6746855731</v>
      </c>
      <c r="E9483" s="2">
        <f t="shared" si="298"/>
        <v>0.477878523250323</v>
      </c>
      <c r="F9483" s="2">
        <f t="shared" si="299"/>
        <v>38823.9339994143</v>
      </c>
    </row>
    <row r="9484" spans="1:6">
      <c r="A9484" s="5">
        <v>0.712745972768719</v>
      </c>
      <c r="B9484" s="5">
        <v>20742.7549481472</v>
      </c>
      <c r="C9484" s="5">
        <v>1.2644102655476</v>
      </c>
      <c r="D9484" s="5">
        <v>61049.9522184458</v>
      </c>
      <c r="E9484" s="2">
        <f t="shared" si="298"/>
        <v>0.551664292778881</v>
      </c>
      <c r="F9484" s="2">
        <f t="shared" si="299"/>
        <v>40307.1972702986</v>
      </c>
    </row>
    <row r="9485" spans="1:6">
      <c r="A9485" s="5">
        <v>0.700539420137949</v>
      </c>
      <c r="B9485" s="5">
        <v>16862.4697134822</v>
      </c>
      <c r="C9485" s="5">
        <v>1.17241748322735</v>
      </c>
      <c r="D9485" s="5">
        <v>52430.9863912343</v>
      </c>
      <c r="E9485" s="2">
        <f t="shared" si="298"/>
        <v>0.471878063089401</v>
      </c>
      <c r="F9485" s="2">
        <f t="shared" si="299"/>
        <v>35568.5166777521</v>
      </c>
    </row>
    <row r="9486" spans="1:6">
      <c r="A9486" s="5">
        <v>0.710318813962227</v>
      </c>
      <c r="B9486" s="5">
        <v>23432.384321642</v>
      </c>
      <c r="C9486" s="5">
        <v>1.18315455375427</v>
      </c>
      <c r="D9486" s="5">
        <v>62202.6974061065</v>
      </c>
      <c r="E9486" s="2">
        <f t="shared" si="298"/>
        <v>0.472835739792043</v>
      </c>
      <c r="F9486" s="2">
        <f t="shared" si="299"/>
        <v>38770.3130844645</v>
      </c>
    </row>
    <row r="9487" spans="1:6">
      <c r="A9487" s="5">
        <v>0.70461469982426</v>
      </c>
      <c r="B9487" s="5">
        <v>23015.9311322249</v>
      </c>
      <c r="C9487" s="5">
        <v>1.18615234416577</v>
      </c>
      <c r="D9487" s="5">
        <v>60836.81466988</v>
      </c>
      <c r="E9487" s="2">
        <f t="shared" si="298"/>
        <v>0.48153764434151</v>
      </c>
      <c r="F9487" s="2">
        <f t="shared" si="299"/>
        <v>37820.8835376551</v>
      </c>
    </row>
    <row r="9488" spans="1:6">
      <c r="A9488" s="5">
        <v>0.723554731692969</v>
      </c>
      <c r="B9488" s="5">
        <v>16894.7033349788</v>
      </c>
      <c r="C9488" s="5">
        <v>1.23088814238951</v>
      </c>
      <c r="D9488" s="5">
        <v>51200.311269847</v>
      </c>
      <c r="E9488" s="2">
        <f t="shared" si="298"/>
        <v>0.507333410696541</v>
      </c>
      <c r="F9488" s="2">
        <f t="shared" si="299"/>
        <v>34305.6079348682</v>
      </c>
    </row>
    <row r="9489" spans="1:6">
      <c r="A9489" s="5">
        <v>0.727066526799977</v>
      </c>
      <c r="B9489" s="5">
        <v>18298.5734755379</v>
      </c>
      <c r="C9489" s="5">
        <v>1.29665898546148</v>
      </c>
      <c r="D9489" s="5">
        <v>53849.1402810198</v>
      </c>
      <c r="E9489" s="2">
        <f t="shared" si="298"/>
        <v>0.569592458661503</v>
      </c>
      <c r="F9489" s="2">
        <f t="shared" si="299"/>
        <v>35550.5668054819</v>
      </c>
    </row>
    <row r="9490" spans="1:6">
      <c r="A9490" s="5">
        <v>0.748310863091459</v>
      </c>
      <c r="B9490" s="5">
        <v>19858.6094387242</v>
      </c>
      <c r="C9490" s="5">
        <v>1.30047571148106</v>
      </c>
      <c r="D9490" s="5">
        <v>59481.6987206408</v>
      </c>
      <c r="E9490" s="2">
        <f t="shared" si="298"/>
        <v>0.552164848389601</v>
      </c>
      <c r="F9490" s="2">
        <f t="shared" si="299"/>
        <v>39623.0892819166</v>
      </c>
    </row>
    <row r="9491" spans="1:6">
      <c r="A9491" s="5">
        <v>0.671150857844598</v>
      </c>
      <c r="B9491" s="5">
        <v>18215.2359371465</v>
      </c>
      <c r="C9491" s="5">
        <v>1.1509245469327</v>
      </c>
      <c r="D9491" s="5">
        <v>56261.7355741938</v>
      </c>
      <c r="E9491" s="2">
        <f t="shared" si="298"/>
        <v>0.479773689088102</v>
      </c>
      <c r="F9491" s="2">
        <f t="shared" si="299"/>
        <v>38046.4996370473</v>
      </c>
    </row>
    <row r="9492" spans="1:6">
      <c r="A9492" s="5">
        <v>0.687655055622201</v>
      </c>
      <c r="B9492" s="5">
        <v>18946.4280198425</v>
      </c>
      <c r="C9492" s="5">
        <v>1.20278661219506</v>
      </c>
      <c r="D9492" s="5">
        <v>55914.3155942939</v>
      </c>
      <c r="E9492" s="2">
        <f t="shared" si="298"/>
        <v>0.515131556572859</v>
      </c>
      <c r="F9492" s="2">
        <f t="shared" si="299"/>
        <v>36967.8875744514</v>
      </c>
    </row>
    <row r="9493" spans="1:6">
      <c r="A9493" s="5">
        <v>0.720648512831665</v>
      </c>
      <c r="B9493" s="5">
        <v>19328.4187867457</v>
      </c>
      <c r="C9493" s="5">
        <v>1.22481752452348</v>
      </c>
      <c r="D9493" s="5">
        <v>55812.9514502839</v>
      </c>
      <c r="E9493" s="2">
        <f t="shared" si="298"/>
        <v>0.504169011691815</v>
      </c>
      <c r="F9493" s="2">
        <f t="shared" si="299"/>
        <v>36484.5326635382</v>
      </c>
    </row>
    <row r="9494" spans="1:6">
      <c r="A9494" s="5">
        <v>0.714373997980629</v>
      </c>
      <c r="B9494" s="5">
        <v>11334.5944317381</v>
      </c>
      <c r="C9494" s="5">
        <v>1.27292403469642</v>
      </c>
      <c r="D9494" s="5">
        <v>46071.5643005738</v>
      </c>
      <c r="E9494" s="2">
        <f t="shared" si="298"/>
        <v>0.558550036715791</v>
      </c>
      <c r="F9494" s="2">
        <f t="shared" si="299"/>
        <v>34736.9698688357</v>
      </c>
    </row>
    <row r="9495" spans="1:6">
      <c r="A9495" s="5">
        <v>0.706503234969047</v>
      </c>
      <c r="B9495" s="5">
        <v>13983.2602386953</v>
      </c>
      <c r="C9495" s="5">
        <v>1.24562077505008</v>
      </c>
      <c r="D9495" s="5">
        <v>49850.2830668089</v>
      </c>
      <c r="E9495" s="2">
        <f t="shared" si="298"/>
        <v>0.539117540081033</v>
      </c>
      <c r="F9495" s="2">
        <f t="shared" si="299"/>
        <v>35867.0228281136</v>
      </c>
    </row>
    <row r="9496" spans="1:6">
      <c r="A9496" s="5">
        <v>0.687950130951854</v>
      </c>
      <c r="B9496" s="5">
        <v>20646.6910832279</v>
      </c>
      <c r="C9496" s="5">
        <v>1.18863759157473</v>
      </c>
      <c r="D9496" s="5">
        <v>58565.6775667331</v>
      </c>
      <c r="E9496" s="2">
        <f t="shared" si="298"/>
        <v>0.500687460622876</v>
      </c>
      <c r="F9496" s="2">
        <f t="shared" si="299"/>
        <v>37918.9864835052</v>
      </c>
    </row>
    <row r="9497" spans="1:6">
      <c r="A9497" s="5">
        <v>0.72386138974822</v>
      </c>
      <c r="B9497" s="5">
        <v>17995.001529497</v>
      </c>
      <c r="C9497" s="5">
        <v>1.24500880399909</v>
      </c>
      <c r="D9497" s="5">
        <v>53163.3910419371</v>
      </c>
      <c r="E9497" s="2">
        <f t="shared" si="298"/>
        <v>0.52114741425087</v>
      </c>
      <c r="F9497" s="2">
        <f t="shared" si="299"/>
        <v>35168.3895124401</v>
      </c>
    </row>
    <row r="9498" spans="1:6">
      <c r="A9498" s="5">
        <v>0.699578434602013</v>
      </c>
      <c r="B9498" s="5">
        <v>20023.2661643413</v>
      </c>
      <c r="C9498" s="5">
        <v>1.22626812780299</v>
      </c>
      <c r="D9498" s="5">
        <v>57536.143315936</v>
      </c>
      <c r="E9498" s="2">
        <f t="shared" si="298"/>
        <v>0.526689693200977</v>
      </c>
      <c r="F9498" s="2">
        <f t="shared" si="299"/>
        <v>37512.8771515947</v>
      </c>
    </row>
    <row r="9499" spans="1:6">
      <c r="A9499" s="5">
        <v>0.689827951771847</v>
      </c>
      <c r="B9499" s="5">
        <v>18514.6450797633</v>
      </c>
      <c r="C9499" s="5">
        <v>1.17833404136986</v>
      </c>
      <c r="D9499" s="5">
        <v>56586.0732833688</v>
      </c>
      <c r="E9499" s="2">
        <f t="shared" si="298"/>
        <v>0.488506089598013</v>
      </c>
      <c r="F9499" s="2">
        <f t="shared" si="299"/>
        <v>38071.4282036055</v>
      </c>
    </row>
    <row r="9500" spans="1:6">
      <c r="A9500" s="5">
        <v>0.668718598097949</v>
      </c>
      <c r="B9500" s="5">
        <v>21871.0747435391</v>
      </c>
      <c r="C9500" s="5">
        <v>1.16385734419687</v>
      </c>
      <c r="D9500" s="5">
        <v>57472.7601553069</v>
      </c>
      <c r="E9500" s="2">
        <f t="shared" si="298"/>
        <v>0.495138746098921</v>
      </c>
      <c r="F9500" s="2">
        <f t="shared" si="299"/>
        <v>35601.6854117678</v>
      </c>
    </row>
    <row r="9501" spans="1:6">
      <c r="A9501" s="5">
        <v>0.748263715005565</v>
      </c>
      <c r="B9501" s="5">
        <v>21167.3955053048</v>
      </c>
      <c r="C9501" s="5">
        <v>1.31788155735282</v>
      </c>
      <c r="D9501" s="5">
        <v>59881.9025140691</v>
      </c>
      <c r="E9501" s="2">
        <f t="shared" si="298"/>
        <v>0.569617842347255</v>
      </c>
      <c r="F9501" s="2">
        <f t="shared" si="299"/>
        <v>38714.5070087643</v>
      </c>
    </row>
    <row r="9502" spans="1:6">
      <c r="A9502" s="5">
        <v>0.690405891802962</v>
      </c>
      <c r="B9502" s="5">
        <v>17135.8331239365</v>
      </c>
      <c r="C9502" s="5">
        <v>1.17916284778719</v>
      </c>
      <c r="D9502" s="5">
        <v>52646.4382768566</v>
      </c>
      <c r="E9502" s="2">
        <f t="shared" si="298"/>
        <v>0.488756955984228</v>
      </c>
      <c r="F9502" s="2">
        <f t="shared" si="299"/>
        <v>35510.6051529201</v>
      </c>
    </row>
    <row r="9503" spans="1:6">
      <c r="A9503" s="5">
        <v>0.683884403794352</v>
      </c>
      <c r="B9503" s="5">
        <v>22189.0281507327</v>
      </c>
      <c r="C9503" s="5">
        <v>1.16095296581583</v>
      </c>
      <c r="D9503" s="5">
        <v>59123.1373560528</v>
      </c>
      <c r="E9503" s="2">
        <f t="shared" si="298"/>
        <v>0.477068562021478</v>
      </c>
      <c r="F9503" s="2">
        <f t="shared" si="299"/>
        <v>36934.1092053201</v>
      </c>
    </row>
    <row r="9504" spans="1:6">
      <c r="A9504" s="5">
        <v>0.713532251423158</v>
      </c>
      <c r="B9504" s="5">
        <v>17505.8433776178</v>
      </c>
      <c r="C9504" s="5">
        <v>1.25162267843482</v>
      </c>
      <c r="D9504" s="5">
        <v>53720.9600869577</v>
      </c>
      <c r="E9504" s="2">
        <f t="shared" si="298"/>
        <v>0.538090427011662</v>
      </c>
      <c r="F9504" s="2">
        <f t="shared" si="299"/>
        <v>36215.1167093399</v>
      </c>
    </row>
    <row r="9505" spans="1:6">
      <c r="A9505" s="5">
        <v>0.678187500317681</v>
      </c>
      <c r="B9505" s="5">
        <v>23268.8625737132</v>
      </c>
      <c r="C9505" s="5">
        <v>1.16591153525853</v>
      </c>
      <c r="D9505" s="5">
        <v>62379.7737935165</v>
      </c>
      <c r="E9505" s="2">
        <f t="shared" si="298"/>
        <v>0.487724034940849</v>
      </c>
      <c r="F9505" s="2">
        <f t="shared" si="299"/>
        <v>39110.9112198033</v>
      </c>
    </row>
    <row r="9506" spans="1:6">
      <c r="A9506" s="5">
        <v>0.664547509813564</v>
      </c>
      <c r="B9506" s="5">
        <v>17869.3584379076</v>
      </c>
      <c r="C9506" s="5">
        <v>1.08930242751839</v>
      </c>
      <c r="D9506" s="5">
        <v>53291.0431161335</v>
      </c>
      <c r="E9506" s="2">
        <f t="shared" si="298"/>
        <v>0.424754917704826</v>
      </c>
      <c r="F9506" s="2">
        <f t="shared" si="299"/>
        <v>35421.6846782259</v>
      </c>
    </row>
    <row r="9507" spans="1:6">
      <c r="A9507" s="5">
        <v>0.671651581421486</v>
      </c>
      <c r="B9507" s="5">
        <v>18567.2935133046</v>
      </c>
      <c r="C9507" s="5">
        <v>1.17299693852586</v>
      </c>
      <c r="D9507" s="5">
        <v>55291.299815941</v>
      </c>
      <c r="E9507" s="2">
        <f t="shared" si="298"/>
        <v>0.501345357104374</v>
      </c>
      <c r="F9507" s="2">
        <f t="shared" si="299"/>
        <v>36724.0063026364</v>
      </c>
    </row>
    <row r="9508" spans="1:6">
      <c r="A9508" s="5">
        <v>0.699491987679577</v>
      </c>
      <c r="B9508" s="5">
        <v>21934.2233517572</v>
      </c>
      <c r="C9508" s="5">
        <v>1.22564704316077</v>
      </c>
      <c r="D9508" s="5">
        <v>61813.4594954514</v>
      </c>
      <c r="E9508" s="2">
        <f t="shared" si="298"/>
        <v>0.526155055481193</v>
      </c>
      <c r="F9508" s="2">
        <f t="shared" si="299"/>
        <v>39879.2361436942</v>
      </c>
    </row>
    <row r="9509" spans="1:6">
      <c r="A9509" s="5">
        <v>0.707650928646213</v>
      </c>
      <c r="B9509" s="5">
        <v>20818.3955243857</v>
      </c>
      <c r="C9509" s="5">
        <v>1.23053397706409</v>
      </c>
      <c r="D9509" s="5">
        <v>56232.7914351837</v>
      </c>
      <c r="E9509" s="2">
        <f t="shared" si="298"/>
        <v>0.522883048417877</v>
      </c>
      <c r="F9509" s="2">
        <f t="shared" si="299"/>
        <v>35414.395910798</v>
      </c>
    </row>
    <row r="9510" spans="1:6">
      <c r="A9510" s="5">
        <v>0.654854405065391</v>
      </c>
      <c r="B9510" s="5">
        <v>24371.91653257</v>
      </c>
      <c r="C9510" s="5">
        <v>1.11483655127556</v>
      </c>
      <c r="D9510" s="5">
        <v>63137.2152685835</v>
      </c>
      <c r="E9510" s="2">
        <f t="shared" si="298"/>
        <v>0.459982146210169</v>
      </c>
      <c r="F9510" s="2">
        <f t="shared" si="299"/>
        <v>38765.2987360135</v>
      </c>
    </row>
    <row r="9511" spans="1:6">
      <c r="A9511" s="5">
        <v>0.745677019649737</v>
      </c>
      <c r="B9511" s="5">
        <v>19891.7762138241</v>
      </c>
      <c r="C9511" s="5">
        <v>1.28792373578947</v>
      </c>
      <c r="D9511" s="5">
        <v>56606.3579963276</v>
      </c>
      <c r="E9511" s="2">
        <f t="shared" si="298"/>
        <v>0.542246716139733</v>
      </c>
      <c r="F9511" s="2">
        <f t="shared" si="299"/>
        <v>36714.5817825035</v>
      </c>
    </row>
    <row r="9512" spans="1:6">
      <c r="A9512" s="5">
        <v>0.71043643729478</v>
      </c>
      <c r="B9512" s="5">
        <v>17069.8386023047</v>
      </c>
      <c r="C9512" s="5">
        <v>1.24128104122185</v>
      </c>
      <c r="D9512" s="5">
        <v>52401.9208471318</v>
      </c>
      <c r="E9512" s="2">
        <f t="shared" si="298"/>
        <v>0.53084460392707</v>
      </c>
      <c r="F9512" s="2">
        <f t="shared" si="299"/>
        <v>35332.0822448271</v>
      </c>
    </row>
    <row r="9513" spans="1:6">
      <c r="A9513" s="5">
        <v>0.717576792082348</v>
      </c>
      <c r="B9513" s="5">
        <v>19098.6097630295</v>
      </c>
      <c r="C9513" s="5">
        <v>1.2277907884814</v>
      </c>
      <c r="D9513" s="5">
        <v>55192.8145827177</v>
      </c>
      <c r="E9513" s="2">
        <f t="shared" si="298"/>
        <v>0.510213996399052</v>
      </c>
      <c r="F9513" s="2">
        <f t="shared" si="299"/>
        <v>36094.2048196882</v>
      </c>
    </row>
    <row r="9514" spans="1:6">
      <c r="A9514" s="5">
        <v>0.717222556140022</v>
      </c>
      <c r="B9514" s="5">
        <v>20649.1697026194</v>
      </c>
      <c r="C9514" s="5">
        <v>1.25932686161358</v>
      </c>
      <c r="D9514" s="5">
        <v>58247.0264515912</v>
      </c>
      <c r="E9514" s="2">
        <f t="shared" si="298"/>
        <v>0.542104305473558</v>
      </c>
      <c r="F9514" s="2">
        <f t="shared" si="299"/>
        <v>37597.8567489718</v>
      </c>
    </row>
    <row r="9515" spans="1:6">
      <c r="A9515" s="5">
        <v>0.741467558918219</v>
      </c>
      <c r="B9515" s="5">
        <v>18486.0630880073</v>
      </c>
      <c r="C9515" s="5">
        <v>1.31036680771215</v>
      </c>
      <c r="D9515" s="5">
        <v>58381.0844777069</v>
      </c>
      <c r="E9515" s="2">
        <f t="shared" si="298"/>
        <v>0.568899248793931</v>
      </c>
      <c r="F9515" s="2">
        <f t="shared" si="299"/>
        <v>39895.0213896996</v>
      </c>
    </row>
    <row r="9516" spans="1:6">
      <c r="A9516" s="5">
        <v>0.690792906009518</v>
      </c>
      <c r="B9516" s="5">
        <v>23522.8712918649</v>
      </c>
      <c r="C9516" s="5">
        <v>1.21969383647202</v>
      </c>
      <c r="D9516" s="5">
        <v>61213.1794864947</v>
      </c>
      <c r="E9516" s="2">
        <f t="shared" si="298"/>
        <v>0.528900930462502</v>
      </c>
      <c r="F9516" s="2">
        <f t="shared" si="299"/>
        <v>37690.3081946298</v>
      </c>
    </row>
    <row r="9517" spans="1:6">
      <c r="A9517" s="5">
        <v>0.66618469315802</v>
      </c>
      <c r="B9517" s="5">
        <v>22480.6293685152</v>
      </c>
      <c r="C9517" s="5">
        <v>1.12869679996604</v>
      </c>
      <c r="D9517" s="5">
        <v>58755.0790496599</v>
      </c>
      <c r="E9517" s="2">
        <f t="shared" si="298"/>
        <v>0.46251210680802</v>
      </c>
      <c r="F9517" s="2">
        <f t="shared" si="299"/>
        <v>36274.4496811447</v>
      </c>
    </row>
    <row r="9518" spans="1:6">
      <c r="A9518" s="5">
        <v>0.666545223099551</v>
      </c>
      <c r="B9518" s="5">
        <v>19797.7433558334</v>
      </c>
      <c r="C9518" s="5">
        <v>1.12647955033997</v>
      </c>
      <c r="D9518" s="5">
        <v>58039.8999631292</v>
      </c>
      <c r="E9518" s="2">
        <f t="shared" si="298"/>
        <v>0.459934327240419</v>
      </c>
      <c r="F9518" s="2">
        <f t="shared" si="299"/>
        <v>38242.1566072958</v>
      </c>
    </row>
    <row r="9519" spans="1:6">
      <c r="A9519" s="5">
        <v>0.703332583427705</v>
      </c>
      <c r="B9519" s="5">
        <v>17597.4653735759</v>
      </c>
      <c r="C9519" s="5">
        <v>1.19417767118031</v>
      </c>
      <c r="D9519" s="5">
        <v>55016.1640074086</v>
      </c>
      <c r="E9519" s="2">
        <f t="shared" si="298"/>
        <v>0.490845087752605</v>
      </c>
      <c r="F9519" s="2">
        <f t="shared" si="299"/>
        <v>37418.6986338327</v>
      </c>
    </row>
    <row r="9520" spans="1:6">
      <c r="A9520" s="5">
        <v>0.708675352172255</v>
      </c>
      <c r="B9520" s="5">
        <v>19650.4700665211</v>
      </c>
      <c r="C9520" s="5">
        <v>1.20504912834441</v>
      </c>
      <c r="D9520" s="5">
        <v>56186.1044476122</v>
      </c>
      <c r="E9520" s="2">
        <f t="shared" si="298"/>
        <v>0.496373776172155</v>
      </c>
      <c r="F9520" s="2">
        <f t="shared" si="299"/>
        <v>36535.6343810911</v>
      </c>
    </row>
    <row r="9521" spans="1:6">
      <c r="A9521" s="5">
        <v>0.721723301785727</v>
      </c>
      <c r="B9521" s="5">
        <v>22494.9176479203</v>
      </c>
      <c r="C9521" s="5">
        <v>1.22058933346056</v>
      </c>
      <c r="D9521" s="5">
        <v>60285.6416498521</v>
      </c>
      <c r="E9521" s="2">
        <f t="shared" si="298"/>
        <v>0.498866031674833</v>
      </c>
      <c r="F9521" s="2">
        <f t="shared" si="299"/>
        <v>37790.7240019318</v>
      </c>
    </row>
    <row r="9522" spans="1:6">
      <c r="A9522" s="5">
        <v>0.691429607109786</v>
      </c>
      <c r="B9522" s="5">
        <v>17028.2982428574</v>
      </c>
      <c r="C9522" s="5">
        <v>1.21823092917071</v>
      </c>
      <c r="D9522" s="5">
        <v>52483.9329426731</v>
      </c>
      <c r="E9522" s="2">
        <f t="shared" si="298"/>
        <v>0.526801322060924</v>
      </c>
      <c r="F9522" s="2">
        <f t="shared" si="299"/>
        <v>35455.6346998157</v>
      </c>
    </row>
    <row r="9523" spans="1:6">
      <c r="A9523" s="5">
        <v>0.713686200832305</v>
      </c>
      <c r="B9523" s="5">
        <v>23834.292553391</v>
      </c>
      <c r="C9523" s="5">
        <v>1.24587916562931</v>
      </c>
      <c r="D9523" s="5">
        <v>64914.6571315774</v>
      </c>
      <c r="E9523" s="2">
        <f t="shared" si="298"/>
        <v>0.532192964797005</v>
      </c>
      <c r="F9523" s="2">
        <f t="shared" si="299"/>
        <v>41080.3645781864</v>
      </c>
    </row>
    <row r="9524" spans="1:6">
      <c r="A9524" s="5">
        <v>0.756145582097527</v>
      </c>
      <c r="B9524" s="5">
        <v>19132.3748062025</v>
      </c>
      <c r="C9524" s="5">
        <v>1.32200814363234</v>
      </c>
      <c r="D9524" s="5">
        <v>55268.3569300566</v>
      </c>
      <c r="E9524" s="2">
        <f t="shared" si="298"/>
        <v>0.565862561534813</v>
      </c>
      <c r="F9524" s="2">
        <f t="shared" si="299"/>
        <v>36135.9821238541</v>
      </c>
    </row>
    <row r="9525" spans="1:6">
      <c r="A9525" s="5">
        <v>0.72451967677264</v>
      </c>
      <c r="B9525" s="5">
        <v>20168.1670022859</v>
      </c>
      <c r="C9525" s="5">
        <v>1.24516111070886</v>
      </c>
      <c r="D9525" s="5">
        <v>57272.9112543311</v>
      </c>
      <c r="E9525" s="2">
        <f t="shared" si="298"/>
        <v>0.52064143393622</v>
      </c>
      <c r="F9525" s="2">
        <f t="shared" si="299"/>
        <v>37104.7442520452</v>
      </c>
    </row>
    <row r="9526" spans="1:6">
      <c r="A9526" s="5">
        <v>0.706681452775038</v>
      </c>
      <c r="B9526" s="5">
        <v>19310.8030847906</v>
      </c>
      <c r="C9526" s="5">
        <v>1.21109525920805</v>
      </c>
      <c r="D9526" s="5">
        <v>56141.2250256339</v>
      </c>
      <c r="E9526" s="2">
        <f t="shared" si="298"/>
        <v>0.504413806433012</v>
      </c>
      <c r="F9526" s="2">
        <f t="shared" si="299"/>
        <v>36830.4219408433</v>
      </c>
    </row>
    <row r="9527" spans="1:6">
      <c r="A9527" s="5">
        <v>0.690211750230111</v>
      </c>
      <c r="B9527" s="5">
        <v>16993.9327427159</v>
      </c>
      <c r="C9527" s="5">
        <v>1.21311621807781</v>
      </c>
      <c r="D9527" s="5">
        <v>54105.9461837264</v>
      </c>
      <c r="E9527" s="2">
        <f t="shared" si="298"/>
        <v>0.522904467847699</v>
      </c>
      <c r="F9527" s="2">
        <f t="shared" si="299"/>
        <v>37112.0134410105</v>
      </c>
    </row>
    <row r="9528" spans="1:6">
      <c r="A9528" s="5">
        <v>0.641775577031992</v>
      </c>
      <c r="B9528" s="5">
        <v>16278.0668041262</v>
      </c>
      <c r="C9528" s="5">
        <v>1.0851521038946</v>
      </c>
      <c r="D9528" s="5">
        <v>51683.2180562135</v>
      </c>
      <c r="E9528" s="2">
        <f t="shared" si="298"/>
        <v>0.443376526862608</v>
      </c>
      <c r="F9528" s="2">
        <f t="shared" si="299"/>
        <v>35405.1512520873</v>
      </c>
    </row>
    <row r="9529" spans="1:6">
      <c r="A9529" s="5">
        <v>0.731922143056108</v>
      </c>
      <c r="B9529" s="5">
        <v>21374.0998011508</v>
      </c>
      <c r="C9529" s="5">
        <v>1.26564603048765</v>
      </c>
      <c r="D9529" s="5">
        <v>61137.2385186694</v>
      </c>
      <c r="E9529" s="2">
        <f t="shared" si="298"/>
        <v>0.533723887431542</v>
      </c>
      <c r="F9529" s="2">
        <f t="shared" si="299"/>
        <v>39763.1387175186</v>
      </c>
    </row>
    <row r="9530" spans="1:6">
      <c r="A9530" s="5">
        <v>0.701374728441794</v>
      </c>
      <c r="B9530" s="5">
        <v>21908.2867747484</v>
      </c>
      <c r="C9530" s="5">
        <v>1.23703613415887</v>
      </c>
      <c r="D9530" s="5">
        <v>61179.3642235765</v>
      </c>
      <c r="E9530" s="2">
        <f t="shared" si="298"/>
        <v>0.535661405717076</v>
      </c>
      <c r="F9530" s="2">
        <f t="shared" si="299"/>
        <v>39271.0774488281</v>
      </c>
    </row>
    <row r="9531" spans="1:6">
      <c r="A9531" s="5">
        <v>0.730281928717572</v>
      </c>
      <c r="B9531" s="5">
        <v>16362.4348700655</v>
      </c>
      <c r="C9531" s="5">
        <v>1.26343724448438</v>
      </c>
      <c r="D9531" s="5">
        <v>54803.7971823217</v>
      </c>
      <c r="E9531" s="2">
        <f t="shared" si="298"/>
        <v>0.533155315766808</v>
      </c>
      <c r="F9531" s="2">
        <f t="shared" si="299"/>
        <v>38441.3623122562</v>
      </c>
    </row>
    <row r="9532" spans="1:6">
      <c r="A9532" s="5">
        <v>0.72392437471212</v>
      </c>
      <c r="B9532" s="5">
        <v>20502.2517452541</v>
      </c>
      <c r="C9532" s="5">
        <v>1.26131413905764</v>
      </c>
      <c r="D9532" s="5">
        <v>58433.8247676406</v>
      </c>
      <c r="E9532" s="2">
        <f t="shared" si="298"/>
        <v>0.53738976434552</v>
      </c>
      <c r="F9532" s="2">
        <f t="shared" si="299"/>
        <v>37931.5730223865</v>
      </c>
    </row>
    <row r="9533" spans="1:6">
      <c r="A9533" s="5">
        <v>0.733529141081355</v>
      </c>
      <c r="B9533" s="5">
        <v>19969.846596236</v>
      </c>
      <c r="C9533" s="5">
        <v>1.27691344467945</v>
      </c>
      <c r="D9533" s="5">
        <v>56827.9362176979</v>
      </c>
      <c r="E9533" s="2">
        <f t="shared" si="298"/>
        <v>0.543384303598095</v>
      </c>
      <c r="F9533" s="2">
        <f t="shared" si="299"/>
        <v>36858.0896214619</v>
      </c>
    </row>
    <row r="9534" spans="1:6">
      <c r="A9534" s="5">
        <v>0.7115982350726</v>
      </c>
      <c r="B9534" s="5">
        <v>17313.7076254475</v>
      </c>
      <c r="C9534" s="5">
        <v>1.25305904617833</v>
      </c>
      <c r="D9534" s="5">
        <v>53824.6223491753</v>
      </c>
      <c r="E9534" s="2">
        <f t="shared" si="298"/>
        <v>0.54146081110573</v>
      </c>
      <c r="F9534" s="2">
        <f t="shared" si="299"/>
        <v>36510.9147237278</v>
      </c>
    </row>
    <row r="9535" spans="1:6">
      <c r="A9535" s="5">
        <v>0.687192940926352</v>
      </c>
      <c r="B9535" s="5">
        <v>18091.4810152425</v>
      </c>
      <c r="C9535" s="5">
        <v>1.18606556143409</v>
      </c>
      <c r="D9535" s="5">
        <v>55247.5782650108</v>
      </c>
      <c r="E9535" s="2">
        <f t="shared" si="298"/>
        <v>0.498872620507738</v>
      </c>
      <c r="F9535" s="2">
        <f t="shared" si="299"/>
        <v>37156.0972497683</v>
      </c>
    </row>
    <row r="9536" spans="1:6">
      <c r="A9536" s="5">
        <v>0.743977125793931</v>
      </c>
      <c r="B9536" s="5">
        <v>17805.2388030123</v>
      </c>
      <c r="C9536" s="5">
        <v>1.2583997468612</v>
      </c>
      <c r="D9536" s="5">
        <v>52321.926328679</v>
      </c>
      <c r="E9536" s="2">
        <f t="shared" si="298"/>
        <v>0.514422621067269</v>
      </c>
      <c r="F9536" s="2">
        <f t="shared" si="299"/>
        <v>34516.6875256667</v>
      </c>
    </row>
    <row r="9537" spans="1:6">
      <c r="A9537" s="5">
        <v>0.615489238656938</v>
      </c>
      <c r="B9537" s="5">
        <v>22134.6252112069</v>
      </c>
      <c r="C9537" s="5">
        <v>1.09526193301144</v>
      </c>
      <c r="D9537" s="5">
        <v>62649.2103019907</v>
      </c>
      <c r="E9537" s="2">
        <f t="shared" si="298"/>
        <v>0.479772694354502</v>
      </c>
      <c r="F9537" s="2">
        <f t="shared" si="299"/>
        <v>40514.5850907838</v>
      </c>
    </row>
    <row r="9538" spans="1:6">
      <c r="A9538" s="5">
        <v>0.696182363765092</v>
      </c>
      <c r="B9538" s="5">
        <v>18640.0640118444</v>
      </c>
      <c r="C9538" s="5">
        <v>1.1910792808025</v>
      </c>
      <c r="D9538" s="5">
        <v>55810.831047216</v>
      </c>
      <c r="E9538" s="2">
        <f t="shared" si="298"/>
        <v>0.494896917037408</v>
      </c>
      <c r="F9538" s="2">
        <f t="shared" si="299"/>
        <v>37170.7670353716</v>
      </c>
    </row>
    <row r="9539" spans="1:6">
      <c r="A9539" s="5">
        <v>0.695550153583135</v>
      </c>
      <c r="B9539" s="5">
        <v>20987.8856389046</v>
      </c>
      <c r="C9539" s="5">
        <v>1.20935961496021</v>
      </c>
      <c r="D9539" s="5">
        <v>58096.950917406</v>
      </c>
      <c r="E9539" s="2">
        <f t="shared" si="298"/>
        <v>0.513809461377075</v>
      </c>
      <c r="F9539" s="2">
        <f t="shared" si="299"/>
        <v>37109.0652785014</v>
      </c>
    </row>
    <row r="9540" spans="1:6">
      <c r="A9540" s="5">
        <v>0.714415345051591</v>
      </c>
      <c r="B9540" s="5">
        <v>19924.5202864965</v>
      </c>
      <c r="C9540" s="5">
        <v>1.25140644393346</v>
      </c>
      <c r="D9540" s="5">
        <v>57699.7697643311</v>
      </c>
      <c r="E9540" s="2">
        <f t="shared" ref="E9540:E9603" si="300">C9540-A9540</f>
        <v>0.536991098881869</v>
      </c>
      <c r="F9540" s="2">
        <f t="shared" ref="F9540:F9603" si="301">D9540-B9540</f>
        <v>37775.2494778346</v>
      </c>
    </row>
    <row r="9541" spans="1:6">
      <c r="A9541" s="5">
        <v>0.752338167239145</v>
      </c>
      <c r="B9541" s="5">
        <v>16076.5296821449</v>
      </c>
      <c r="C9541" s="5">
        <v>1.32761489958559</v>
      </c>
      <c r="D9541" s="5">
        <v>50469.9877146387</v>
      </c>
      <c r="E9541" s="2">
        <f t="shared" si="300"/>
        <v>0.575276732346445</v>
      </c>
      <c r="F9541" s="2">
        <f t="shared" si="301"/>
        <v>34393.4580324938</v>
      </c>
    </row>
    <row r="9542" spans="1:6">
      <c r="A9542" s="5">
        <v>0.714755914017389</v>
      </c>
      <c r="B9542" s="5">
        <v>18395.754307607</v>
      </c>
      <c r="C9542" s="5">
        <v>1.25475430285563</v>
      </c>
      <c r="D9542" s="5">
        <v>53376.8149795042</v>
      </c>
      <c r="E9542" s="2">
        <f t="shared" si="300"/>
        <v>0.539998388838241</v>
      </c>
      <c r="F9542" s="2">
        <f t="shared" si="301"/>
        <v>34981.0606718972</v>
      </c>
    </row>
    <row r="9543" spans="1:6">
      <c r="A9543" s="5">
        <v>0.693189747316939</v>
      </c>
      <c r="B9543" s="5">
        <v>22728.9606760305</v>
      </c>
      <c r="C9543" s="5">
        <v>1.23104277547545</v>
      </c>
      <c r="D9543" s="5">
        <v>62027.7436229066</v>
      </c>
      <c r="E9543" s="2">
        <f t="shared" si="300"/>
        <v>0.537853028158511</v>
      </c>
      <c r="F9543" s="2">
        <f t="shared" si="301"/>
        <v>39298.7829468761</v>
      </c>
    </row>
    <row r="9544" spans="1:6">
      <c r="A9544" s="5">
        <v>0.704152667417666</v>
      </c>
      <c r="B9544" s="5">
        <v>19287.0731718647</v>
      </c>
      <c r="C9544" s="5">
        <v>1.21300172265201</v>
      </c>
      <c r="D9544" s="5">
        <v>55493.3212569044</v>
      </c>
      <c r="E9544" s="2">
        <f t="shared" si="300"/>
        <v>0.508849055234344</v>
      </c>
      <c r="F9544" s="2">
        <f t="shared" si="301"/>
        <v>36206.2480850397</v>
      </c>
    </row>
    <row r="9545" spans="1:6">
      <c r="A9545" s="5">
        <v>0.722861544457658</v>
      </c>
      <c r="B9545" s="5">
        <v>23662.7416391643</v>
      </c>
      <c r="C9545" s="5">
        <v>1.21992612578848</v>
      </c>
      <c r="D9545" s="5">
        <v>59911.8528012654</v>
      </c>
      <c r="E9545" s="2">
        <f t="shared" si="300"/>
        <v>0.497064581330822</v>
      </c>
      <c r="F9545" s="2">
        <f t="shared" si="301"/>
        <v>36249.1111621011</v>
      </c>
    </row>
    <row r="9546" spans="1:6">
      <c r="A9546" s="5">
        <v>0.686533369609887</v>
      </c>
      <c r="B9546" s="5">
        <v>19107.1283199128</v>
      </c>
      <c r="C9546" s="5">
        <v>1.2038308231622</v>
      </c>
      <c r="D9546" s="5">
        <v>56672.1751365834</v>
      </c>
      <c r="E9546" s="2">
        <f t="shared" si="300"/>
        <v>0.517297453552313</v>
      </c>
      <c r="F9546" s="2">
        <f t="shared" si="301"/>
        <v>37565.0468166706</v>
      </c>
    </row>
    <row r="9547" spans="1:6">
      <c r="A9547" s="5">
        <v>0.703526319091251</v>
      </c>
      <c r="B9547" s="5">
        <v>17539.6010895386</v>
      </c>
      <c r="C9547" s="5">
        <v>1.24209338749776</v>
      </c>
      <c r="D9547" s="5">
        <v>52667.4587282865</v>
      </c>
      <c r="E9547" s="2">
        <f t="shared" si="300"/>
        <v>0.538567068406509</v>
      </c>
      <c r="F9547" s="2">
        <f t="shared" si="301"/>
        <v>35127.8576387479</v>
      </c>
    </row>
    <row r="9548" spans="1:6">
      <c r="A9548" s="5">
        <v>0.693157763924905</v>
      </c>
      <c r="B9548" s="5">
        <v>26337.4788217276</v>
      </c>
      <c r="C9548" s="5">
        <v>1.22922041170774</v>
      </c>
      <c r="D9548" s="5">
        <v>64564.5812055054</v>
      </c>
      <c r="E9548" s="2">
        <f t="shared" si="300"/>
        <v>0.536062647782835</v>
      </c>
      <c r="F9548" s="2">
        <f t="shared" si="301"/>
        <v>38227.1023837778</v>
      </c>
    </row>
    <row r="9549" spans="1:6">
      <c r="A9549" s="5">
        <v>0.692370811762829</v>
      </c>
      <c r="B9549" s="5">
        <v>23282.2684788273</v>
      </c>
      <c r="C9549" s="5">
        <v>1.18730579576185</v>
      </c>
      <c r="D9549" s="5">
        <v>59552.8374753622</v>
      </c>
      <c r="E9549" s="2">
        <f t="shared" si="300"/>
        <v>0.494934983999021</v>
      </c>
      <c r="F9549" s="2">
        <f t="shared" si="301"/>
        <v>36270.5689965349</v>
      </c>
    </row>
    <row r="9550" spans="1:6">
      <c r="A9550" s="5">
        <v>0.721920433620367</v>
      </c>
      <c r="B9550" s="5">
        <v>21601.8554487991</v>
      </c>
      <c r="C9550" s="5">
        <v>1.28805554913863</v>
      </c>
      <c r="D9550" s="5">
        <v>60167.7515408709</v>
      </c>
      <c r="E9550" s="2">
        <f t="shared" si="300"/>
        <v>0.566135115518263</v>
      </c>
      <c r="F9550" s="2">
        <f t="shared" si="301"/>
        <v>38565.8960920718</v>
      </c>
    </row>
    <row r="9551" spans="1:6">
      <c r="A9551" s="5">
        <v>0.738623773565534</v>
      </c>
      <c r="B9551" s="5">
        <v>18023.9835114579</v>
      </c>
      <c r="C9551" s="5">
        <v>1.31586266779898</v>
      </c>
      <c r="D9551" s="5">
        <v>55806.8931945723</v>
      </c>
      <c r="E9551" s="2">
        <f t="shared" si="300"/>
        <v>0.577238894233446</v>
      </c>
      <c r="F9551" s="2">
        <f t="shared" si="301"/>
        <v>37782.9096831144</v>
      </c>
    </row>
    <row r="9552" spans="1:6">
      <c r="A9552" s="5">
        <v>0.701254173456748</v>
      </c>
      <c r="B9552" s="5">
        <v>20728.5925837979</v>
      </c>
      <c r="C9552" s="5">
        <v>1.18709240189515</v>
      </c>
      <c r="D9552" s="5">
        <v>56507.1913594987</v>
      </c>
      <c r="E9552" s="2">
        <f t="shared" si="300"/>
        <v>0.485838228438402</v>
      </c>
      <c r="F9552" s="2">
        <f t="shared" si="301"/>
        <v>35778.5987757008</v>
      </c>
    </row>
    <row r="9553" spans="1:6">
      <c r="A9553" s="5">
        <v>0.690530814088159</v>
      </c>
      <c r="B9553" s="5">
        <v>17965.5784058857</v>
      </c>
      <c r="C9553" s="5">
        <v>1.18571562952723</v>
      </c>
      <c r="D9553" s="5">
        <v>56463.6824544118</v>
      </c>
      <c r="E9553" s="2">
        <f t="shared" si="300"/>
        <v>0.495184815439071</v>
      </c>
      <c r="F9553" s="2">
        <f t="shared" si="301"/>
        <v>38498.1040485261</v>
      </c>
    </row>
    <row r="9554" spans="1:6">
      <c r="A9554" s="5">
        <v>0.714928000697588</v>
      </c>
      <c r="B9554" s="5">
        <v>15239.1816803812</v>
      </c>
      <c r="C9554" s="5">
        <v>1.21338714721753</v>
      </c>
      <c r="D9554" s="5">
        <v>51120.1339807013</v>
      </c>
      <c r="E9554" s="2">
        <f t="shared" si="300"/>
        <v>0.498459146519942</v>
      </c>
      <c r="F9554" s="2">
        <f t="shared" si="301"/>
        <v>35880.9523003201</v>
      </c>
    </row>
    <row r="9555" spans="1:6">
      <c r="A9555" s="5">
        <v>0.700983861987203</v>
      </c>
      <c r="B9555" s="5">
        <v>23285.18565539</v>
      </c>
      <c r="C9555" s="5">
        <v>1.20998500598477</v>
      </c>
      <c r="D9555" s="5">
        <v>59171.4072724756</v>
      </c>
      <c r="E9555" s="2">
        <f t="shared" si="300"/>
        <v>0.509001143997567</v>
      </c>
      <c r="F9555" s="2">
        <f t="shared" si="301"/>
        <v>35886.2216170856</v>
      </c>
    </row>
    <row r="9556" spans="1:6">
      <c r="A9556" s="5">
        <v>0.722776232852923</v>
      </c>
      <c r="B9556" s="5">
        <v>19678.2034147284</v>
      </c>
      <c r="C9556" s="5">
        <v>1.29782588228185</v>
      </c>
      <c r="D9556" s="5">
        <v>57844.4117562215</v>
      </c>
      <c r="E9556" s="2">
        <f t="shared" si="300"/>
        <v>0.575049649428927</v>
      </c>
      <c r="F9556" s="2">
        <f t="shared" si="301"/>
        <v>38166.2083414931</v>
      </c>
    </row>
    <row r="9557" spans="1:6">
      <c r="A9557" s="5">
        <v>0.700001153144872</v>
      </c>
      <c r="B9557" s="5">
        <v>22425.9830720366</v>
      </c>
      <c r="C9557" s="5">
        <v>1.22671298682574</v>
      </c>
      <c r="D9557" s="5">
        <v>64115.843923758</v>
      </c>
      <c r="E9557" s="2">
        <f t="shared" si="300"/>
        <v>0.526711833680868</v>
      </c>
      <c r="F9557" s="2">
        <f t="shared" si="301"/>
        <v>41689.8608517214</v>
      </c>
    </row>
    <row r="9558" spans="1:6">
      <c r="A9558" s="5">
        <v>0.685029988127918</v>
      </c>
      <c r="B9558" s="5">
        <v>19664.4133109432</v>
      </c>
      <c r="C9558" s="5">
        <v>1.19193343708898</v>
      </c>
      <c r="D9558" s="5">
        <v>57217.6782912397</v>
      </c>
      <c r="E9558" s="2">
        <f t="shared" si="300"/>
        <v>0.506903448961062</v>
      </c>
      <c r="F9558" s="2">
        <f t="shared" si="301"/>
        <v>37553.2649802965</v>
      </c>
    </row>
    <row r="9559" spans="1:6">
      <c r="A9559" s="5">
        <v>0.660457439080863</v>
      </c>
      <c r="B9559" s="5">
        <v>24547.7396062194</v>
      </c>
      <c r="C9559" s="5">
        <v>1.14426193791811</v>
      </c>
      <c r="D9559" s="5">
        <v>59655.5924794672</v>
      </c>
      <c r="E9559" s="2">
        <f t="shared" si="300"/>
        <v>0.483804498837247</v>
      </c>
      <c r="F9559" s="2">
        <f t="shared" si="301"/>
        <v>35107.8528732478</v>
      </c>
    </row>
    <row r="9560" spans="1:6">
      <c r="A9560" s="5">
        <v>0.723190288438419</v>
      </c>
      <c r="B9560" s="5">
        <v>21847.4188625899</v>
      </c>
      <c r="C9560" s="5">
        <v>1.22744723947908</v>
      </c>
      <c r="D9560" s="5">
        <v>58601.1443528775</v>
      </c>
      <c r="E9560" s="2">
        <f t="shared" si="300"/>
        <v>0.504256951040661</v>
      </c>
      <c r="F9560" s="2">
        <f t="shared" si="301"/>
        <v>36753.7254902876</v>
      </c>
    </row>
    <row r="9561" spans="1:6">
      <c r="A9561" s="5">
        <v>0.690538875477257</v>
      </c>
      <c r="B9561" s="5">
        <v>11540.1858510371</v>
      </c>
      <c r="C9561" s="5">
        <v>1.1515055833138</v>
      </c>
      <c r="D9561" s="5">
        <v>46199.80254983</v>
      </c>
      <c r="E9561" s="2">
        <f t="shared" si="300"/>
        <v>0.460966707836543</v>
      </c>
      <c r="F9561" s="2">
        <f t="shared" si="301"/>
        <v>34659.6166987929</v>
      </c>
    </row>
    <row r="9562" spans="1:6">
      <c r="A9562" s="5">
        <v>0.6797367873237</v>
      </c>
      <c r="B9562" s="5">
        <v>23361.8203344164</v>
      </c>
      <c r="C9562" s="5">
        <v>1.18520770987031</v>
      </c>
      <c r="D9562" s="5">
        <v>61563.2447796663</v>
      </c>
      <c r="E9562" s="2">
        <f t="shared" si="300"/>
        <v>0.50547092254661</v>
      </c>
      <c r="F9562" s="2">
        <f t="shared" si="301"/>
        <v>38201.4244452499</v>
      </c>
    </row>
    <row r="9563" spans="1:6">
      <c r="A9563" s="5">
        <v>0.693825509033693</v>
      </c>
      <c r="B9563" s="5">
        <v>19976.1085684964</v>
      </c>
      <c r="C9563" s="5">
        <v>1.20527241182204</v>
      </c>
      <c r="D9563" s="5">
        <v>57790.051650884</v>
      </c>
      <c r="E9563" s="2">
        <f t="shared" si="300"/>
        <v>0.511446902788347</v>
      </c>
      <c r="F9563" s="2">
        <f t="shared" si="301"/>
        <v>37813.9430823876</v>
      </c>
    </row>
    <row r="9564" spans="1:6">
      <c r="A9564" s="5">
        <v>0.689187653067666</v>
      </c>
      <c r="B9564" s="5">
        <v>17688.4286946471</v>
      </c>
      <c r="C9564" s="5">
        <v>1.18186160355936</v>
      </c>
      <c r="D9564" s="5">
        <v>52333.1398706062</v>
      </c>
      <c r="E9564" s="2">
        <f t="shared" si="300"/>
        <v>0.492673950491694</v>
      </c>
      <c r="F9564" s="2">
        <f t="shared" si="301"/>
        <v>34644.7111759591</v>
      </c>
    </row>
    <row r="9565" spans="1:6">
      <c r="A9565" s="5">
        <v>0.777535051554097</v>
      </c>
      <c r="B9565" s="5">
        <v>19966.6828598617</v>
      </c>
      <c r="C9565" s="5">
        <v>1.35435026118335</v>
      </c>
      <c r="D9565" s="5">
        <v>55979.7182100062</v>
      </c>
      <c r="E9565" s="2">
        <f t="shared" si="300"/>
        <v>0.576815209629253</v>
      </c>
      <c r="F9565" s="2">
        <f t="shared" si="301"/>
        <v>36013.0353501445</v>
      </c>
    </row>
    <row r="9566" spans="1:6">
      <c r="A9566" s="5">
        <v>0.68126319626627</v>
      </c>
      <c r="B9566" s="5">
        <v>18014.9681465057</v>
      </c>
      <c r="C9566" s="5">
        <v>1.18789233828408</v>
      </c>
      <c r="D9566" s="5">
        <v>54689.2421341878</v>
      </c>
      <c r="E9566" s="2">
        <f t="shared" si="300"/>
        <v>0.50662914201781</v>
      </c>
      <c r="F9566" s="2">
        <f t="shared" si="301"/>
        <v>36674.2739876821</v>
      </c>
    </row>
    <row r="9567" spans="1:6">
      <c r="A9567" s="5">
        <v>0.672613562039017</v>
      </c>
      <c r="B9567" s="5">
        <v>19370.1800596556</v>
      </c>
      <c r="C9567" s="5">
        <v>1.15060995551251</v>
      </c>
      <c r="D9567" s="5">
        <v>57542.6089063678</v>
      </c>
      <c r="E9567" s="2">
        <f t="shared" si="300"/>
        <v>0.477996393473493</v>
      </c>
      <c r="F9567" s="2">
        <f t="shared" si="301"/>
        <v>38172.4288467122</v>
      </c>
    </row>
    <row r="9568" spans="1:6">
      <c r="A9568" s="5">
        <v>0.70964494592842</v>
      </c>
      <c r="B9568" s="5">
        <v>15876.0535351322</v>
      </c>
      <c r="C9568" s="5">
        <v>1.20999369253527</v>
      </c>
      <c r="D9568" s="5">
        <v>53344.6439746338</v>
      </c>
      <c r="E9568" s="2">
        <f t="shared" si="300"/>
        <v>0.50034874660685</v>
      </c>
      <c r="F9568" s="2">
        <f t="shared" si="301"/>
        <v>37468.5904395016</v>
      </c>
    </row>
    <row r="9569" spans="1:6">
      <c r="A9569" s="5">
        <v>0.753100516359461</v>
      </c>
      <c r="B9569" s="5">
        <v>17315.3897951065</v>
      </c>
      <c r="C9569" s="5">
        <v>1.31042853742201</v>
      </c>
      <c r="D9569" s="5">
        <v>53826.7947113029</v>
      </c>
      <c r="E9569" s="2">
        <f t="shared" si="300"/>
        <v>0.557328021062549</v>
      </c>
      <c r="F9569" s="2">
        <f t="shared" si="301"/>
        <v>36511.4049161964</v>
      </c>
    </row>
    <row r="9570" spans="1:6">
      <c r="A9570" s="5">
        <v>0.73974933009291</v>
      </c>
      <c r="B9570" s="5">
        <v>20306.1184877033</v>
      </c>
      <c r="C9570" s="5">
        <v>1.29832933132925</v>
      </c>
      <c r="D9570" s="5">
        <v>59329.0789150279</v>
      </c>
      <c r="E9570" s="2">
        <f t="shared" si="300"/>
        <v>0.55858000123634</v>
      </c>
      <c r="F9570" s="2">
        <f t="shared" si="301"/>
        <v>39022.9604273246</v>
      </c>
    </row>
    <row r="9571" spans="1:6">
      <c r="A9571" s="5">
        <v>0.730367966418534</v>
      </c>
      <c r="B9571" s="5">
        <v>16216.4932195581</v>
      </c>
      <c r="C9571" s="5">
        <v>1.24727257072369</v>
      </c>
      <c r="D9571" s="5">
        <v>53481.563036491</v>
      </c>
      <c r="E9571" s="2">
        <f t="shared" si="300"/>
        <v>0.516904604305156</v>
      </c>
      <c r="F9571" s="2">
        <f t="shared" si="301"/>
        <v>37265.0698169329</v>
      </c>
    </row>
    <row r="9572" spans="1:6">
      <c r="A9572" s="5">
        <v>0.728154287839423</v>
      </c>
      <c r="B9572" s="5">
        <v>21536.8403973482</v>
      </c>
      <c r="C9572" s="5">
        <v>1.21229426418589</v>
      </c>
      <c r="D9572" s="5">
        <v>58131.039839239</v>
      </c>
      <c r="E9572" s="2">
        <f t="shared" si="300"/>
        <v>0.484139976346467</v>
      </c>
      <c r="F9572" s="2">
        <f t="shared" si="301"/>
        <v>36594.1994418908</v>
      </c>
    </row>
    <row r="9573" spans="1:6">
      <c r="A9573" s="5">
        <v>0.666325432281116</v>
      </c>
      <c r="B9573" s="5">
        <v>16953.6615366347</v>
      </c>
      <c r="C9573" s="5">
        <v>1.16452318977979</v>
      </c>
      <c r="D9573" s="5">
        <v>53957.6424600045</v>
      </c>
      <c r="E9573" s="2">
        <f t="shared" si="300"/>
        <v>0.498197757498674</v>
      </c>
      <c r="F9573" s="2">
        <f t="shared" si="301"/>
        <v>37003.9809233698</v>
      </c>
    </row>
    <row r="9574" spans="1:6">
      <c r="A9574" s="5">
        <v>0.707639082749757</v>
      </c>
      <c r="B9574" s="5">
        <v>15842.5893789884</v>
      </c>
      <c r="C9574" s="5">
        <v>1.26246117920692</v>
      </c>
      <c r="D9574" s="5">
        <v>52886.3963260549</v>
      </c>
      <c r="E9574" s="2">
        <f t="shared" si="300"/>
        <v>0.554822096457163</v>
      </c>
      <c r="F9574" s="2">
        <f t="shared" si="301"/>
        <v>37043.8069470665</v>
      </c>
    </row>
    <row r="9575" spans="1:6">
      <c r="A9575" s="5">
        <v>0.694940819013607</v>
      </c>
      <c r="B9575" s="5">
        <v>23390.6631682384</v>
      </c>
      <c r="C9575" s="5">
        <v>1.2036811574764</v>
      </c>
      <c r="D9575" s="5">
        <v>61224.4545575916</v>
      </c>
      <c r="E9575" s="2">
        <f t="shared" si="300"/>
        <v>0.508740338462793</v>
      </c>
      <c r="F9575" s="2">
        <f t="shared" si="301"/>
        <v>37833.7913893532</v>
      </c>
    </row>
    <row r="9576" spans="1:6">
      <c r="A9576" s="5">
        <v>0.634893603135214</v>
      </c>
      <c r="B9576" s="5">
        <v>20310.3664571842</v>
      </c>
      <c r="C9576" s="5">
        <v>1.06925432850053</v>
      </c>
      <c r="D9576" s="5">
        <v>56787.4929685184</v>
      </c>
      <c r="E9576" s="2">
        <f t="shared" si="300"/>
        <v>0.434360725365316</v>
      </c>
      <c r="F9576" s="2">
        <f t="shared" si="301"/>
        <v>36477.1265113342</v>
      </c>
    </row>
    <row r="9577" spans="1:6">
      <c r="A9577" s="5">
        <v>0.683287980574467</v>
      </c>
      <c r="B9577" s="5">
        <v>22036.3438625244</v>
      </c>
      <c r="C9577" s="5">
        <v>1.1980434814478</v>
      </c>
      <c r="D9577" s="5">
        <v>57359.4319114655</v>
      </c>
      <c r="E9577" s="2">
        <f t="shared" si="300"/>
        <v>0.514755500873333</v>
      </c>
      <c r="F9577" s="2">
        <f t="shared" si="301"/>
        <v>35323.0880489411</v>
      </c>
    </row>
    <row r="9578" spans="1:6">
      <c r="A9578" s="5">
        <v>0.702966367520469</v>
      </c>
      <c r="B9578" s="5">
        <v>17947.8333791921</v>
      </c>
      <c r="C9578" s="5">
        <v>1.20658238707494</v>
      </c>
      <c r="D9578" s="5">
        <v>54782.8311245957</v>
      </c>
      <c r="E9578" s="2">
        <f t="shared" si="300"/>
        <v>0.503616019554471</v>
      </c>
      <c r="F9578" s="2">
        <f t="shared" si="301"/>
        <v>36834.9977454036</v>
      </c>
    </row>
    <row r="9579" spans="1:6">
      <c r="A9579" s="5">
        <v>0.686149319944202</v>
      </c>
      <c r="B9579" s="5">
        <v>19367.3726611661</v>
      </c>
      <c r="C9579" s="5">
        <v>1.18958947612608</v>
      </c>
      <c r="D9579" s="5">
        <v>57214.2313168579</v>
      </c>
      <c r="E9579" s="2">
        <f t="shared" si="300"/>
        <v>0.503440156181878</v>
      </c>
      <c r="F9579" s="2">
        <f t="shared" si="301"/>
        <v>37846.8586556918</v>
      </c>
    </row>
    <row r="9580" spans="1:6">
      <c r="A9580" s="5">
        <v>0.701667899986786</v>
      </c>
      <c r="B9580" s="5">
        <v>16792.6634533274</v>
      </c>
      <c r="C9580" s="5">
        <v>1.21048555448074</v>
      </c>
      <c r="D9580" s="5">
        <v>53869.0926334727</v>
      </c>
      <c r="E9580" s="2">
        <f t="shared" si="300"/>
        <v>0.508817654493954</v>
      </c>
      <c r="F9580" s="2">
        <f t="shared" si="301"/>
        <v>37076.4291801453</v>
      </c>
    </row>
    <row r="9581" spans="1:6">
      <c r="A9581" s="5">
        <v>0.757794396005257</v>
      </c>
      <c r="B9581" s="5">
        <v>21677.684646609</v>
      </c>
      <c r="C9581" s="5">
        <v>1.30932231875497</v>
      </c>
      <c r="D9581" s="5">
        <v>57119.4629932643</v>
      </c>
      <c r="E9581" s="2">
        <f t="shared" si="300"/>
        <v>0.551527922749713</v>
      </c>
      <c r="F9581" s="2">
        <f t="shared" si="301"/>
        <v>35441.7783466553</v>
      </c>
    </row>
    <row r="9582" spans="1:6">
      <c r="A9582" s="5">
        <v>0.749907024840877</v>
      </c>
      <c r="B9582" s="5">
        <v>23108.6543913571</v>
      </c>
      <c r="C9582" s="5">
        <v>1.29489115689879</v>
      </c>
      <c r="D9582" s="5">
        <v>62121.0422271456</v>
      </c>
      <c r="E9582" s="2">
        <f t="shared" si="300"/>
        <v>0.544984132057913</v>
      </c>
      <c r="F9582" s="2">
        <f t="shared" si="301"/>
        <v>39012.3878357885</v>
      </c>
    </row>
    <row r="9583" spans="1:6">
      <c r="A9583" s="5">
        <v>0.724863244678198</v>
      </c>
      <c r="B9583" s="5">
        <v>18924.7071912431</v>
      </c>
      <c r="C9583" s="5">
        <v>1.23160898090049</v>
      </c>
      <c r="D9583" s="5">
        <v>54268.2580629804</v>
      </c>
      <c r="E9583" s="2">
        <f t="shared" si="300"/>
        <v>0.506745736222292</v>
      </c>
      <c r="F9583" s="2">
        <f t="shared" si="301"/>
        <v>35343.5508717373</v>
      </c>
    </row>
    <row r="9584" spans="1:6">
      <c r="A9584" s="5">
        <v>0.687211137036941</v>
      </c>
      <c r="B9584" s="5">
        <v>22626.9358552466</v>
      </c>
      <c r="C9584" s="5">
        <v>1.1996091301534</v>
      </c>
      <c r="D9584" s="5">
        <v>62803.3381089514</v>
      </c>
      <c r="E9584" s="2">
        <f t="shared" si="300"/>
        <v>0.512397993116459</v>
      </c>
      <c r="F9584" s="2">
        <f t="shared" si="301"/>
        <v>40176.4022537048</v>
      </c>
    </row>
    <row r="9585" spans="1:6">
      <c r="A9585" s="5">
        <v>0.729118291902733</v>
      </c>
      <c r="B9585" s="5">
        <v>19790.8298119002</v>
      </c>
      <c r="C9585" s="5">
        <v>1.27036788732234</v>
      </c>
      <c r="D9585" s="5">
        <v>56144.8595988955</v>
      </c>
      <c r="E9585" s="2">
        <f t="shared" si="300"/>
        <v>0.541249595419607</v>
      </c>
      <c r="F9585" s="2">
        <f t="shared" si="301"/>
        <v>36354.0297869953</v>
      </c>
    </row>
    <row r="9586" spans="1:6">
      <c r="A9586" s="5">
        <v>0.697285643012797</v>
      </c>
      <c r="B9586" s="5">
        <v>15525.4500765926</v>
      </c>
      <c r="C9586" s="5">
        <v>1.20524199641479</v>
      </c>
      <c r="D9586" s="5">
        <v>51600.7438945238</v>
      </c>
      <c r="E9586" s="2">
        <f t="shared" si="300"/>
        <v>0.507956353401993</v>
      </c>
      <c r="F9586" s="2">
        <f t="shared" si="301"/>
        <v>36075.2938179312</v>
      </c>
    </row>
    <row r="9587" spans="1:6">
      <c r="A9587" s="5">
        <v>0.736357660511149</v>
      </c>
      <c r="B9587" s="5">
        <v>24401.2965322558</v>
      </c>
      <c r="C9587" s="5">
        <v>1.30209239985469</v>
      </c>
      <c r="D9587" s="5">
        <v>62013.1462082244</v>
      </c>
      <c r="E9587" s="2">
        <f t="shared" si="300"/>
        <v>0.565734739343541</v>
      </c>
      <c r="F9587" s="2">
        <f t="shared" si="301"/>
        <v>37611.8496759686</v>
      </c>
    </row>
    <row r="9588" spans="1:6">
      <c r="A9588" s="5">
        <v>0.702523485356861</v>
      </c>
      <c r="B9588" s="5">
        <v>20533.2645292829</v>
      </c>
      <c r="C9588" s="5">
        <v>1.23205644541765</v>
      </c>
      <c r="D9588" s="5">
        <v>58197.0364271698</v>
      </c>
      <c r="E9588" s="2">
        <f t="shared" si="300"/>
        <v>0.529532960060789</v>
      </c>
      <c r="F9588" s="2">
        <f t="shared" si="301"/>
        <v>37663.7718978869</v>
      </c>
    </row>
    <row r="9589" spans="1:6">
      <c r="A9589" s="5">
        <v>0.692386786602839</v>
      </c>
      <c r="B9589" s="5">
        <v>24085.8011905116</v>
      </c>
      <c r="C9589" s="5">
        <v>1.18880362984201</v>
      </c>
      <c r="D9589" s="5">
        <v>62888.0494264358</v>
      </c>
      <c r="E9589" s="2">
        <f t="shared" si="300"/>
        <v>0.496416843239171</v>
      </c>
      <c r="F9589" s="2">
        <f t="shared" si="301"/>
        <v>38802.2482359242</v>
      </c>
    </row>
    <row r="9590" spans="1:6">
      <c r="A9590" s="5">
        <v>0.700942418136993</v>
      </c>
      <c r="B9590" s="5">
        <v>19750.2776722776</v>
      </c>
      <c r="C9590" s="5">
        <v>1.21001027795089</v>
      </c>
      <c r="D9590" s="5">
        <v>55140.8446121786</v>
      </c>
      <c r="E9590" s="2">
        <f t="shared" si="300"/>
        <v>0.509067859813897</v>
      </c>
      <c r="F9590" s="2">
        <f t="shared" si="301"/>
        <v>35390.566939901</v>
      </c>
    </row>
    <row r="9591" spans="1:6">
      <c r="A9591" s="5">
        <v>0.659730421912039</v>
      </c>
      <c r="B9591" s="5">
        <v>22143.4239718242</v>
      </c>
      <c r="C9591" s="5">
        <v>1.17140774122104</v>
      </c>
      <c r="D9591" s="5">
        <v>60098.5243615654</v>
      </c>
      <c r="E9591" s="2">
        <f t="shared" si="300"/>
        <v>0.511677319309001</v>
      </c>
      <c r="F9591" s="2">
        <f t="shared" si="301"/>
        <v>37955.1003897412</v>
      </c>
    </row>
    <row r="9592" spans="1:6">
      <c r="A9592" s="5">
        <v>0.688044837708663</v>
      </c>
      <c r="B9592" s="5">
        <v>19805.0511564637</v>
      </c>
      <c r="C9592" s="5">
        <v>1.16793715086029</v>
      </c>
      <c r="D9592" s="5">
        <v>54890.684292231</v>
      </c>
      <c r="E9592" s="2">
        <f t="shared" si="300"/>
        <v>0.479892313151627</v>
      </c>
      <c r="F9592" s="2">
        <f t="shared" si="301"/>
        <v>35085.6331357673</v>
      </c>
    </row>
    <row r="9593" spans="1:6">
      <c r="A9593" s="5">
        <v>0.711547937858931</v>
      </c>
      <c r="B9593" s="5">
        <v>16526.7427825126</v>
      </c>
      <c r="C9593" s="5">
        <v>1.23485618313839</v>
      </c>
      <c r="D9593" s="5">
        <v>52254.9950686838</v>
      </c>
      <c r="E9593" s="2">
        <f t="shared" si="300"/>
        <v>0.523308245279459</v>
      </c>
      <c r="F9593" s="2">
        <f t="shared" si="301"/>
        <v>35728.2522861712</v>
      </c>
    </row>
    <row r="9594" spans="1:6">
      <c r="A9594" s="5">
        <v>0.714731255968527</v>
      </c>
      <c r="B9594" s="5">
        <v>22367.1680850095</v>
      </c>
      <c r="C9594" s="5">
        <v>1.251277033397</v>
      </c>
      <c r="D9594" s="5">
        <v>58855.7664877574</v>
      </c>
      <c r="E9594" s="2">
        <f t="shared" si="300"/>
        <v>0.536545777428473</v>
      </c>
      <c r="F9594" s="2">
        <f t="shared" si="301"/>
        <v>36488.5984027479</v>
      </c>
    </row>
    <row r="9595" spans="1:6">
      <c r="A9595" s="5">
        <v>0.715738982056902</v>
      </c>
      <c r="B9595" s="5">
        <v>23362.3605217861</v>
      </c>
      <c r="C9595" s="5">
        <v>1.25605290686492</v>
      </c>
      <c r="D9595" s="5">
        <v>64823.7892302188</v>
      </c>
      <c r="E9595" s="2">
        <f t="shared" si="300"/>
        <v>0.540313924808018</v>
      </c>
      <c r="F9595" s="2">
        <f t="shared" si="301"/>
        <v>41461.4287084327</v>
      </c>
    </row>
    <row r="9596" spans="1:6">
      <c r="A9596" s="5">
        <v>0.735324663642377</v>
      </c>
      <c r="B9596" s="5">
        <v>21751.4954475746</v>
      </c>
      <c r="C9596" s="5">
        <v>1.31398511598397</v>
      </c>
      <c r="D9596" s="5">
        <v>60269.7774004044</v>
      </c>
      <c r="E9596" s="2">
        <f t="shared" si="300"/>
        <v>0.578660452341593</v>
      </c>
      <c r="F9596" s="2">
        <f t="shared" si="301"/>
        <v>38518.2819528298</v>
      </c>
    </row>
    <row r="9597" spans="1:6">
      <c r="A9597" s="5">
        <v>0.659097389531355</v>
      </c>
      <c r="B9597" s="5">
        <v>22003.9335535647</v>
      </c>
      <c r="C9597" s="5">
        <v>1.13841696584865</v>
      </c>
      <c r="D9597" s="5">
        <v>59970.457111921</v>
      </c>
      <c r="E9597" s="2">
        <f t="shared" si="300"/>
        <v>0.479319576317295</v>
      </c>
      <c r="F9597" s="2">
        <f t="shared" si="301"/>
        <v>37966.5235583563</v>
      </c>
    </row>
    <row r="9598" spans="1:6">
      <c r="A9598" s="5">
        <v>0.708744437947934</v>
      </c>
      <c r="B9598" s="5">
        <v>18972.535553893</v>
      </c>
      <c r="C9598" s="5">
        <v>1.23762514400349</v>
      </c>
      <c r="D9598" s="5">
        <v>57625.2374777222</v>
      </c>
      <c r="E9598" s="2">
        <f t="shared" si="300"/>
        <v>0.528880706055556</v>
      </c>
      <c r="F9598" s="2">
        <f t="shared" si="301"/>
        <v>38652.7019238292</v>
      </c>
    </row>
    <row r="9599" spans="1:6">
      <c r="A9599" s="5">
        <v>0.709707366772813</v>
      </c>
      <c r="B9599" s="5">
        <v>21972.8467963613</v>
      </c>
      <c r="C9599" s="5">
        <v>1.24943163755151</v>
      </c>
      <c r="D9599" s="5">
        <v>59298.1949189617</v>
      </c>
      <c r="E9599" s="2">
        <f t="shared" si="300"/>
        <v>0.539724270778697</v>
      </c>
      <c r="F9599" s="2">
        <f t="shared" si="301"/>
        <v>37325.3481226004</v>
      </c>
    </row>
    <row r="9600" spans="1:6">
      <c r="A9600" s="5">
        <v>0.715367808834448</v>
      </c>
      <c r="B9600" s="5">
        <v>19876.460064078</v>
      </c>
      <c r="C9600" s="5">
        <v>1.24933901884526</v>
      </c>
      <c r="D9600" s="5">
        <v>56175.407147649</v>
      </c>
      <c r="E9600" s="2">
        <f t="shared" si="300"/>
        <v>0.533971210010812</v>
      </c>
      <c r="F9600" s="2">
        <f t="shared" si="301"/>
        <v>36298.947083571</v>
      </c>
    </row>
    <row r="9601" spans="1:6">
      <c r="A9601" s="5">
        <v>0.727968089039168</v>
      </c>
      <c r="B9601" s="5">
        <v>20971.1953850924</v>
      </c>
      <c r="C9601" s="5">
        <v>1.29775551191151</v>
      </c>
      <c r="D9601" s="5">
        <v>57609.3255295141</v>
      </c>
      <c r="E9601" s="2">
        <f t="shared" si="300"/>
        <v>0.569787422872342</v>
      </c>
      <c r="F9601" s="2">
        <f t="shared" si="301"/>
        <v>36638.1301444217</v>
      </c>
    </row>
    <row r="9602" spans="1:6">
      <c r="A9602" s="5">
        <v>0.68920966992445</v>
      </c>
      <c r="B9602" s="5">
        <v>16101.4658695814</v>
      </c>
      <c r="C9602" s="5">
        <v>1.18460787670143</v>
      </c>
      <c r="D9602" s="5">
        <v>52560.8562988943</v>
      </c>
      <c r="E9602" s="2">
        <f t="shared" si="300"/>
        <v>0.49539820677698</v>
      </c>
      <c r="F9602" s="2">
        <f t="shared" si="301"/>
        <v>36459.3904293129</v>
      </c>
    </row>
    <row r="9603" spans="1:6">
      <c r="A9603" s="5">
        <v>0.705129806019025</v>
      </c>
      <c r="B9603" s="5">
        <v>16857.5903095869</v>
      </c>
      <c r="C9603" s="5">
        <v>1.21987771053028</v>
      </c>
      <c r="D9603" s="5">
        <v>54155.4811076959</v>
      </c>
      <c r="E9603" s="2">
        <f t="shared" si="300"/>
        <v>0.514747904511255</v>
      </c>
      <c r="F9603" s="2">
        <f t="shared" si="301"/>
        <v>37297.890798109</v>
      </c>
    </row>
    <row r="9604" spans="1:6">
      <c r="A9604" s="5">
        <v>0.746370427153065</v>
      </c>
      <c r="B9604" s="5">
        <v>19725.2883168236</v>
      </c>
      <c r="C9604" s="5">
        <v>1.29752254580394</v>
      </c>
      <c r="D9604" s="5">
        <v>56362.3209439127</v>
      </c>
      <c r="E9604" s="2">
        <f t="shared" ref="E9604:E9667" si="302">C9604-A9604</f>
        <v>0.551152118650875</v>
      </c>
      <c r="F9604" s="2">
        <f t="shared" ref="F9604:F9667" si="303">D9604-B9604</f>
        <v>36637.0326270891</v>
      </c>
    </row>
    <row r="9605" spans="1:6">
      <c r="A9605" s="5">
        <v>0.673035753402622</v>
      </c>
      <c r="B9605" s="5">
        <v>16607.6086024768</v>
      </c>
      <c r="C9605" s="5">
        <v>1.1899109735908</v>
      </c>
      <c r="D9605" s="5">
        <v>51700.7348709713</v>
      </c>
      <c r="E9605" s="2">
        <f t="shared" si="302"/>
        <v>0.516875220188178</v>
      </c>
      <c r="F9605" s="2">
        <f t="shared" si="303"/>
        <v>35093.1262684945</v>
      </c>
    </row>
    <row r="9606" spans="1:6">
      <c r="A9606" s="5">
        <v>0.706444068865798</v>
      </c>
      <c r="B9606" s="5">
        <v>18388.4818788344</v>
      </c>
      <c r="C9606" s="5">
        <v>1.24920369682551</v>
      </c>
      <c r="D9606" s="5">
        <v>55876.266163666</v>
      </c>
      <c r="E9606" s="2">
        <f t="shared" si="302"/>
        <v>0.542759627959712</v>
      </c>
      <c r="F9606" s="2">
        <f t="shared" si="303"/>
        <v>37487.7842848316</v>
      </c>
    </row>
    <row r="9607" spans="1:6">
      <c r="A9607" s="5">
        <v>0.671299889911909</v>
      </c>
      <c r="B9607" s="5">
        <v>19540.5890635995</v>
      </c>
      <c r="C9607" s="5">
        <v>1.12234580817911</v>
      </c>
      <c r="D9607" s="5">
        <v>56394.2179578896</v>
      </c>
      <c r="E9607" s="2">
        <f t="shared" si="302"/>
        <v>0.451045918267201</v>
      </c>
      <c r="F9607" s="2">
        <f t="shared" si="303"/>
        <v>36853.6288942901</v>
      </c>
    </row>
    <row r="9608" spans="1:6">
      <c r="A9608" s="5">
        <v>0.686750114016704</v>
      </c>
      <c r="B9608" s="5">
        <v>18977.5108913228</v>
      </c>
      <c r="C9608" s="5">
        <v>1.19896700630997</v>
      </c>
      <c r="D9608" s="5">
        <v>55494.7621712532</v>
      </c>
      <c r="E9608" s="2">
        <f t="shared" si="302"/>
        <v>0.512216892293266</v>
      </c>
      <c r="F9608" s="2">
        <f t="shared" si="303"/>
        <v>36517.2512799304</v>
      </c>
    </row>
    <row r="9609" spans="1:6">
      <c r="A9609" s="5">
        <v>0.725255883641166</v>
      </c>
      <c r="B9609" s="5">
        <v>17359.3127377183</v>
      </c>
      <c r="C9609" s="5">
        <v>1.24079808780468</v>
      </c>
      <c r="D9609" s="5">
        <v>54289.6961779001</v>
      </c>
      <c r="E9609" s="2">
        <f t="shared" si="302"/>
        <v>0.515542204163514</v>
      </c>
      <c r="F9609" s="2">
        <f t="shared" si="303"/>
        <v>36930.3834401818</v>
      </c>
    </row>
    <row r="9610" spans="1:6">
      <c r="A9610" s="5">
        <v>0.662168719041891</v>
      </c>
      <c r="B9610" s="5">
        <v>18539.4355395967</v>
      </c>
      <c r="C9610" s="5">
        <v>1.15592780969316</v>
      </c>
      <c r="D9610" s="5">
        <v>57331.5905960525</v>
      </c>
      <c r="E9610" s="2">
        <f t="shared" si="302"/>
        <v>0.493759090651269</v>
      </c>
      <c r="F9610" s="2">
        <f t="shared" si="303"/>
        <v>38792.1550564558</v>
      </c>
    </row>
    <row r="9611" spans="1:6">
      <c r="A9611" s="5">
        <v>0.659316605865254</v>
      </c>
      <c r="B9611" s="5">
        <v>23005.5824559792</v>
      </c>
      <c r="C9611" s="5">
        <v>1.16097109410855</v>
      </c>
      <c r="D9611" s="5">
        <v>61125.5887753837</v>
      </c>
      <c r="E9611" s="2">
        <f t="shared" si="302"/>
        <v>0.501654488243296</v>
      </c>
      <c r="F9611" s="2">
        <f t="shared" si="303"/>
        <v>38120.0063194045</v>
      </c>
    </row>
    <row r="9612" spans="1:6">
      <c r="A9612" s="5">
        <v>0.734494298987341</v>
      </c>
      <c r="B9612" s="5">
        <v>20764.8161201899</v>
      </c>
      <c r="C9612" s="5">
        <v>1.29424668538196</v>
      </c>
      <c r="D9612" s="5">
        <v>57945.7398291262</v>
      </c>
      <c r="E9612" s="2">
        <f t="shared" si="302"/>
        <v>0.559752386394619</v>
      </c>
      <c r="F9612" s="2">
        <f t="shared" si="303"/>
        <v>37180.9237089363</v>
      </c>
    </row>
    <row r="9613" spans="1:6">
      <c r="A9613" s="5">
        <v>0.736752373068945</v>
      </c>
      <c r="B9613" s="5">
        <v>15183.2543201017</v>
      </c>
      <c r="C9613" s="5">
        <v>1.30499605869571</v>
      </c>
      <c r="D9613" s="5">
        <v>53013.646532464</v>
      </c>
      <c r="E9613" s="2">
        <f t="shared" si="302"/>
        <v>0.568243685626765</v>
      </c>
      <c r="F9613" s="2">
        <f t="shared" si="303"/>
        <v>37830.3922123623</v>
      </c>
    </row>
    <row r="9614" spans="1:6">
      <c r="A9614" s="5">
        <v>0.737925428890923</v>
      </c>
      <c r="B9614" s="5">
        <v>20866.1934996466</v>
      </c>
      <c r="C9614" s="5">
        <v>1.30498091006029</v>
      </c>
      <c r="D9614" s="5">
        <v>59706.2987478356</v>
      </c>
      <c r="E9614" s="2">
        <f t="shared" si="302"/>
        <v>0.567055481169367</v>
      </c>
      <c r="F9614" s="2">
        <f t="shared" si="303"/>
        <v>38840.105248189</v>
      </c>
    </row>
    <row r="9615" spans="1:6">
      <c r="A9615" s="5">
        <v>0.694637449014162</v>
      </c>
      <c r="B9615" s="5">
        <v>19057.4983661132</v>
      </c>
      <c r="C9615" s="5">
        <v>1.20745013238493</v>
      </c>
      <c r="D9615" s="5">
        <v>55697.1596995741</v>
      </c>
      <c r="E9615" s="2">
        <f t="shared" si="302"/>
        <v>0.512812683370768</v>
      </c>
      <c r="F9615" s="2">
        <f t="shared" si="303"/>
        <v>36639.6613334609</v>
      </c>
    </row>
    <row r="9616" spans="1:6">
      <c r="A9616" s="5">
        <v>0.658841378491122</v>
      </c>
      <c r="B9616" s="5">
        <v>20563.0554792829</v>
      </c>
      <c r="C9616" s="5">
        <v>1.14645892283911</v>
      </c>
      <c r="D9616" s="5">
        <v>59743.151444069</v>
      </c>
      <c r="E9616" s="2">
        <f t="shared" si="302"/>
        <v>0.487617544347988</v>
      </c>
      <c r="F9616" s="2">
        <f t="shared" si="303"/>
        <v>39180.0959647861</v>
      </c>
    </row>
    <row r="9617" spans="1:6">
      <c r="A9617" s="5">
        <v>0.714206476188098</v>
      </c>
      <c r="B9617" s="5">
        <v>17918.0427572123</v>
      </c>
      <c r="C9617" s="5">
        <v>1.2658117892283</v>
      </c>
      <c r="D9617" s="5">
        <v>54451.9176970789</v>
      </c>
      <c r="E9617" s="2">
        <f t="shared" si="302"/>
        <v>0.551605313040202</v>
      </c>
      <c r="F9617" s="2">
        <f t="shared" si="303"/>
        <v>36533.8749398666</v>
      </c>
    </row>
    <row r="9618" spans="1:6">
      <c r="A9618" s="5">
        <v>0.694949482093877</v>
      </c>
      <c r="B9618" s="5">
        <v>19379.192518557</v>
      </c>
      <c r="C9618" s="5">
        <v>1.21751482827342</v>
      </c>
      <c r="D9618" s="5">
        <v>55435.0297745712</v>
      </c>
      <c r="E9618" s="2">
        <f t="shared" si="302"/>
        <v>0.522565346179543</v>
      </c>
      <c r="F9618" s="2">
        <f t="shared" si="303"/>
        <v>36055.8372560142</v>
      </c>
    </row>
    <row r="9619" spans="1:6">
      <c r="A9619" s="5">
        <v>0.684595155958562</v>
      </c>
      <c r="B9619" s="5">
        <v>18755.0535518021</v>
      </c>
      <c r="C9619" s="5">
        <v>1.21564310236976</v>
      </c>
      <c r="D9619" s="5">
        <v>56245.4186416905</v>
      </c>
      <c r="E9619" s="2">
        <f t="shared" si="302"/>
        <v>0.531047946411198</v>
      </c>
      <c r="F9619" s="2">
        <f t="shared" si="303"/>
        <v>37490.3650898884</v>
      </c>
    </row>
    <row r="9620" spans="1:6">
      <c r="A9620" s="5">
        <v>0.678447005347682</v>
      </c>
      <c r="B9620" s="5">
        <v>17547.1490636384</v>
      </c>
      <c r="C9620" s="5">
        <v>1.18429497442097</v>
      </c>
      <c r="D9620" s="5">
        <v>54748.6083203594</v>
      </c>
      <c r="E9620" s="2">
        <f t="shared" si="302"/>
        <v>0.505847969073288</v>
      </c>
      <c r="F9620" s="2">
        <f t="shared" si="303"/>
        <v>37201.459256721</v>
      </c>
    </row>
    <row r="9621" spans="1:6">
      <c r="A9621" s="5">
        <v>0.665224433139514</v>
      </c>
      <c r="B9621" s="5">
        <v>20100.4432874163</v>
      </c>
      <c r="C9621" s="5">
        <v>1.17933941823408</v>
      </c>
      <c r="D9621" s="5">
        <v>60117.0382467248</v>
      </c>
      <c r="E9621" s="2">
        <f t="shared" si="302"/>
        <v>0.514114985094566</v>
      </c>
      <c r="F9621" s="2">
        <f t="shared" si="303"/>
        <v>40016.5949593085</v>
      </c>
    </row>
    <row r="9622" spans="1:6">
      <c r="A9622" s="5">
        <v>0.67764303697283</v>
      </c>
      <c r="B9622" s="5">
        <v>21299.2802882719</v>
      </c>
      <c r="C9622" s="5">
        <v>1.15832856026485</v>
      </c>
      <c r="D9622" s="5">
        <v>58956.870625324</v>
      </c>
      <c r="E9622" s="2">
        <f t="shared" si="302"/>
        <v>0.48068552329202</v>
      </c>
      <c r="F9622" s="2">
        <f t="shared" si="303"/>
        <v>37657.5903370521</v>
      </c>
    </row>
    <row r="9623" spans="1:6">
      <c r="A9623" s="5">
        <v>0.728488720886196</v>
      </c>
      <c r="B9623" s="5">
        <v>18765.0319202732</v>
      </c>
      <c r="C9623" s="5">
        <v>1.29897079623231</v>
      </c>
      <c r="D9623" s="5">
        <v>56399.0626699254</v>
      </c>
      <c r="E9623" s="2">
        <f t="shared" si="302"/>
        <v>0.570482075346114</v>
      </c>
      <c r="F9623" s="2">
        <f t="shared" si="303"/>
        <v>37634.0307496522</v>
      </c>
    </row>
    <row r="9624" spans="1:6">
      <c r="A9624" s="5">
        <v>0.692994924891691</v>
      </c>
      <c r="B9624" s="5">
        <v>19499.3487426012</v>
      </c>
      <c r="C9624" s="5">
        <v>1.23022015029636</v>
      </c>
      <c r="D9624" s="5">
        <v>57553.4654845397</v>
      </c>
      <c r="E9624" s="2">
        <f t="shared" si="302"/>
        <v>0.537225225404669</v>
      </c>
      <c r="F9624" s="2">
        <f t="shared" si="303"/>
        <v>38054.1167419385</v>
      </c>
    </row>
    <row r="9625" spans="1:6">
      <c r="A9625" s="5">
        <v>0.731500868858199</v>
      </c>
      <c r="B9625" s="5">
        <v>18839.6265972843</v>
      </c>
      <c r="C9625" s="5">
        <v>1.26896813352154</v>
      </c>
      <c r="D9625" s="5">
        <v>55307.1584085744</v>
      </c>
      <c r="E9625" s="2">
        <f t="shared" si="302"/>
        <v>0.537467264663341</v>
      </c>
      <c r="F9625" s="2">
        <f t="shared" si="303"/>
        <v>36467.5318112901</v>
      </c>
    </row>
    <row r="9626" spans="1:6">
      <c r="A9626" s="5">
        <v>0.697056507549081</v>
      </c>
      <c r="B9626" s="5">
        <v>15980.4275554996</v>
      </c>
      <c r="C9626" s="5">
        <v>1.19348983597639</v>
      </c>
      <c r="D9626" s="5">
        <v>51792.0726303797</v>
      </c>
      <c r="E9626" s="2">
        <f t="shared" si="302"/>
        <v>0.496433328427309</v>
      </c>
      <c r="F9626" s="2">
        <f t="shared" si="303"/>
        <v>35811.6450748801</v>
      </c>
    </row>
    <row r="9627" spans="1:6">
      <c r="A9627" s="5">
        <v>0.693506786608331</v>
      </c>
      <c r="B9627" s="5">
        <v>16043.3494397948</v>
      </c>
      <c r="C9627" s="5">
        <v>1.19555133114625</v>
      </c>
      <c r="D9627" s="5">
        <v>50663.1665262418</v>
      </c>
      <c r="E9627" s="2">
        <f t="shared" si="302"/>
        <v>0.502044544537919</v>
      </c>
      <c r="F9627" s="2">
        <f t="shared" si="303"/>
        <v>34619.817086447</v>
      </c>
    </row>
    <row r="9628" spans="1:6">
      <c r="A9628" s="5">
        <v>0.622982665417147</v>
      </c>
      <c r="B9628" s="5">
        <v>17225.1586889704</v>
      </c>
      <c r="C9628" s="5">
        <v>1.11671198792557</v>
      </c>
      <c r="D9628" s="5">
        <v>52134.5554993489</v>
      </c>
      <c r="E9628" s="2">
        <f t="shared" si="302"/>
        <v>0.493729322508423</v>
      </c>
      <c r="F9628" s="2">
        <f t="shared" si="303"/>
        <v>34909.3968103785</v>
      </c>
    </row>
    <row r="9629" spans="1:6">
      <c r="A9629" s="5">
        <v>0.701249791458031</v>
      </c>
      <c r="B9629" s="5">
        <v>17150.5197171683</v>
      </c>
      <c r="C9629" s="5">
        <v>1.18169280951829</v>
      </c>
      <c r="D9629" s="5">
        <v>51948.8751530706</v>
      </c>
      <c r="E9629" s="2">
        <f t="shared" si="302"/>
        <v>0.480443018060259</v>
      </c>
      <c r="F9629" s="2">
        <f t="shared" si="303"/>
        <v>34798.3554359023</v>
      </c>
    </row>
    <row r="9630" spans="1:6">
      <c r="A9630" s="5">
        <v>0.711041905636956</v>
      </c>
      <c r="B9630" s="5">
        <v>20414.9414667836</v>
      </c>
      <c r="C9630" s="5">
        <v>1.23361895887587</v>
      </c>
      <c r="D9630" s="5">
        <v>56618.3153143329</v>
      </c>
      <c r="E9630" s="2">
        <f t="shared" si="302"/>
        <v>0.522577053238914</v>
      </c>
      <c r="F9630" s="2">
        <f t="shared" si="303"/>
        <v>36203.3738475493</v>
      </c>
    </row>
    <row r="9631" spans="1:6">
      <c r="A9631" s="5">
        <v>0.725814620780177</v>
      </c>
      <c r="B9631" s="5">
        <v>20291.8222338693</v>
      </c>
      <c r="C9631" s="5">
        <v>1.28029866017057</v>
      </c>
      <c r="D9631" s="5">
        <v>58162.8798990399</v>
      </c>
      <c r="E9631" s="2">
        <f t="shared" si="302"/>
        <v>0.554484039390393</v>
      </c>
      <c r="F9631" s="2">
        <f t="shared" si="303"/>
        <v>37871.0576651706</v>
      </c>
    </row>
    <row r="9632" spans="1:6">
      <c r="A9632" s="5">
        <v>0.708925471530636</v>
      </c>
      <c r="B9632" s="5">
        <v>14473.2301625401</v>
      </c>
      <c r="C9632" s="5">
        <v>1.24266891393222</v>
      </c>
      <c r="D9632" s="5">
        <v>51124.7936821235</v>
      </c>
      <c r="E9632" s="2">
        <f t="shared" si="302"/>
        <v>0.533743442401584</v>
      </c>
      <c r="F9632" s="2">
        <f t="shared" si="303"/>
        <v>36651.5635195834</v>
      </c>
    </row>
    <row r="9633" spans="1:6">
      <c r="A9633" s="5">
        <v>0.726461690959999</v>
      </c>
      <c r="B9633" s="5">
        <v>21692.8389387116</v>
      </c>
      <c r="C9633" s="5">
        <v>1.27666250563918</v>
      </c>
      <c r="D9633" s="5">
        <v>61061.9937857503</v>
      </c>
      <c r="E9633" s="2">
        <f t="shared" si="302"/>
        <v>0.550200814679181</v>
      </c>
      <c r="F9633" s="2">
        <f t="shared" si="303"/>
        <v>39369.1548470387</v>
      </c>
    </row>
    <row r="9634" spans="1:6">
      <c r="A9634" s="5">
        <v>0.662811402730583</v>
      </c>
      <c r="B9634" s="5">
        <v>19456.535820697</v>
      </c>
      <c r="C9634" s="5">
        <v>1.12368073432096</v>
      </c>
      <c r="D9634" s="5">
        <v>57570.8363030058</v>
      </c>
      <c r="E9634" s="2">
        <f t="shared" si="302"/>
        <v>0.460869331590377</v>
      </c>
      <c r="F9634" s="2">
        <f t="shared" si="303"/>
        <v>38114.3004823088</v>
      </c>
    </row>
    <row r="9635" spans="1:6">
      <c r="A9635" s="5">
        <v>0.674093473604528</v>
      </c>
      <c r="B9635" s="5">
        <v>15713.5295426433</v>
      </c>
      <c r="C9635" s="5">
        <v>1.19994860535888</v>
      </c>
      <c r="D9635" s="5">
        <v>50428.6642287832</v>
      </c>
      <c r="E9635" s="2">
        <f t="shared" si="302"/>
        <v>0.525855131754352</v>
      </c>
      <c r="F9635" s="2">
        <f t="shared" si="303"/>
        <v>34715.1346861399</v>
      </c>
    </row>
    <row r="9636" spans="1:6">
      <c r="A9636" s="5">
        <v>0.71829514734549</v>
      </c>
      <c r="B9636" s="5">
        <v>20468.4035308035</v>
      </c>
      <c r="C9636" s="5">
        <v>1.22819988520051</v>
      </c>
      <c r="D9636" s="5">
        <v>59510.8142342185</v>
      </c>
      <c r="E9636" s="2">
        <f t="shared" si="302"/>
        <v>0.50990473785502</v>
      </c>
      <c r="F9636" s="2">
        <f t="shared" si="303"/>
        <v>39042.410703415</v>
      </c>
    </row>
    <row r="9637" spans="1:6">
      <c r="A9637" s="5">
        <v>0.705398580274131</v>
      </c>
      <c r="B9637" s="5">
        <v>14172.4653136998</v>
      </c>
      <c r="C9637" s="5">
        <v>1.20763644312602</v>
      </c>
      <c r="D9637" s="5">
        <v>49653.2689383133</v>
      </c>
      <c r="E9637" s="2">
        <f t="shared" si="302"/>
        <v>0.502237862851889</v>
      </c>
      <c r="F9637" s="2">
        <f t="shared" si="303"/>
        <v>35480.8036246135</v>
      </c>
    </row>
    <row r="9638" spans="1:6">
      <c r="A9638" s="5">
        <v>0.691737892218673</v>
      </c>
      <c r="B9638" s="5">
        <v>16464.3322852657</v>
      </c>
      <c r="C9638" s="5">
        <v>1.22621655976407</v>
      </c>
      <c r="D9638" s="5">
        <v>54306.9065451099</v>
      </c>
      <c r="E9638" s="2">
        <f t="shared" si="302"/>
        <v>0.534478667545397</v>
      </c>
      <c r="F9638" s="2">
        <f t="shared" si="303"/>
        <v>37842.5742598442</v>
      </c>
    </row>
    <row r="9639" spans="1:6">
      <c r="A9639" s="5">
        <v>0.680426736635975</v>
      </c>
      <c r="B9639" s="5">
        <v>19107.4955234939</v>
      </c>
      <c r="C9639" s="5">
        <v>1.16330474023869</v>
      </c>
      <c r="D9639" s="5">
        <v>55092.41462929</v>
      </c>
      <c r="E9639" s="2">
        <f t="shared" si="302"/>
        <v>0.482878003602715</v>
      </c>
      <c r="F9639" s="2">
        <f t="shared" si="303"/>
        <v>35984.9191057961</v>
      </c>
    </row>
    <row r="9640" spans="1:6">
      <c r="A9640" s="5">
        <v>0.751670199182994</v>
      </c>
      <c r="B9640" s="5">
        <v>23843.9514193187</v>
      </c>
      <c r="C9640" s="5">
        <v>1.31419905852475</v>
      </c>
      <c r="D9640" s="5">
        <v>64099.5320859875</v>
      </c>
      <c r="E9640" s="2">
        <f t="shared" si="302"/>
        <v>0.562528859341756</v>
      </c>
      <c r="F9640" s="2">
        <f t="shared" si="303"/>
        <v>40255.5806666688</v>
      </c>
    </row>
    <row r="9641" spans="1:6">
      <c r="A9641" s="5">
        <v>0.686680838376422</v>
      </c>
      <c r="B9641" s="5">
        <v>19654.1667141147</v>
      </c>
      <c r="C9641" s="5">
        <v>1.21975526200724</v>
      </c>
      <c r="D9641" s="5">
        <v>57017.8419833818</v>
      </c>
      <c r="E9641" s="2">
        <f t="shared" si="302"/>
        <v>0.533074423630818</v>
      </c>
      <c r="F9641" s="2">
        <f t="shared" si="303"/>
        <v>37363.6752692671</v>
      </c>
    </row>
    <row r="9642" spans="1:6">
      <c r="A9642" s="5">
        <v>0.717577951711913</v>
      </c>
      <c r="B9642" s="5">
        <v>20108.1959090679</v>
      </c>
      <c r="C9642" s="5">
        <v>1.26455262799897</v>
      </c>
      <c r="D9642" s="5">
        <v>58744.2983536364</v>
      </c>
      <c r="E9642" s="2">
        <f t="shared" si="302"/>
        <v>0.546974676287057</v>
      </c>
      <c r="F9642" s="2">
        <f t="shared" si="303"/>
        <v>38636.1024445685</v>
      </c>
    </row>
    <row r="9643" spans="1:6">
      <c r="A9643" s="5">
        <v>0.742815889243854</v>
      </c>
      <c r="B9643" s="5">
        <v>19950.0050311769</v>
      </c>
      <c r="C9643" s="5">
        <v>1.28392648373121</v>
      </c>
      <c r="D9643" s="5">
        <v>57881.2931550471</v>
      </c>
      <c r="E9643" s="2">
        <f t="shared" si="302"/>
        <v>0.541110594487356</v>
      </c>
      <c r="F9643" s="2">
        <f t="shared" si="303"/>
        <v>37931.2881238702</v>
      </c>
    </row>
    <row r="9644" spans="1:6">
      <c r="A9644" s="5">
        <v>0.751317560637184</v>
      </c>
      <c r="B9644" s="5">
        <v>17283.6975600168</v>
      </c>
      <c r="C9644" s="5">
        <v>1.3037583821667</v>
      </c>
      <c r="D9644" s="5">
        <v>54926.4672016023</v>
      </c>
      <c r="E9644" s="2">
        <f t="shared" si="302"/>
        <v>0.552440821529516</v>
      </c>
      <c r="F9644" s="2">
        <f t="shared" si="303"/>
        <v>37642.7696415855</v>
      </c>
    </row>
    <row r="9645" spans="1:6">
      <c r="A9645" s="5">
        <v>0.682718068607674</v>
      </c>
      <c r="B9645" s="5">
        <v>22429.6152302865</v>
      </c>
      <c r="C9645" s="5">
        <v>1.17798776587009</v>
      </c>
      <c r="D9645" s="5">
        <v>57916.9677176205</v>
      </c>
      <c r="E9645" s="2">
        <f t="shared" si="302"/>
        <v>0.495269697262416</v>
      </c>
      <c r="F9645" s="2">
        <f t="shared" si="303"/>
        <v>35487.352487334</v>
      </c>
    </row>
    <row r="9646" spans="1:6">
      <c r="A9646" s="5">
        <v>0.694367260468046</v>
      </c>
      <c r="B9646" s="5">
        <v>18418.1076673514</v>
      </c>
      <c r="C9646" s="5">
        <v>1.22371463301519</v>
      </c>
      <c r="D9646" s="5">
        <v>54811.717848382</v>
      </c>
      <c r="E9646" s="2">
        <f t="shared" si="302"/>
        <v>0.529347372547144</v>
      </c>
      <c r="F9646" s="2">
        <f t="shared" si="303"/>
        <v>36393.6101810306</v>
      </c>
    </row>
    <row r="9647" spans="1:6">
      <c r="A9647" s="5">
        <v>0.712765084206727</v>
      </c>
      <c r="B9647" s="5">
        <v>17756.4293440082</v>
      </c>
      <c r="C9647" s="5">
        <v>1.23131376605069</v>
      </c>
      <c r="D9647" s="5">
        <v>54291.8263883881</v>
      </c>
      <c r="E9647" s="2">
        <f t="shared" si="302"/>
        <v>0.518548681843963</v>
      </c>
      <c r="F9647" s="2">
        <f t="shared" si="303"/>
        <v>36535.3970443799</v>
      </c>
    </row>
    <row r="9648" spans="1:6">
      <c r="A9648" s="5">
        <v>0.764008350641903</v>
      </c>
      <c r="B9648" s="5">
        <v>19102.5950583356</v>
      </c>
      <c r="C9648" s="5">
        <v>1.33237269710481</v>
      </c>
      <c r="D9648" s="5">
        <v>56867.3099555207</v>
      </c>
      <c r="E9648" s="2">
        <f t="shared" si="302"/>
        <v>0.568364346462907</v>
      </c>
      <c r="F9648" s="2">
        <f t="shared" si="303"/>
        <v>37764.7148971851</v>
      </c>
    </row>
    <row r="9649" spans="1:6">
      <c r="A9649" s="5">
        <v>0.698890907493398</v>
      </c>
      <c r="B9649" s="5">
        <v>19129.9660129834</v>
      </c>
      <c r="C9649" s="5">
        <v>1.23376414551269</v>
      </c>
      <c r="D9649" s="5">
        <v>55187.4671676187</v>
      </c>
      <c r="E9649" s="2">
        <f t="shared" si="302"/>
        <v>0.534873238019292</v>
      </c>
      <c r="F9649" s="2">
        <f t="shared" si="303"/>
        <v>36057.5011546353</v>
      </c>
    </row>
    <row r="9650" spans="1:6">
      <c r="A9650" s="5">
        <v>0.651148980039448</v>
      </c>
      <c r="B9650" s="5">
        <v>19499.2333961359</v>
      </c>
      <c r="C9650" s="5">
        <v>1.14641746820714</v>
      </c>
      <c r="D9650" s="5">
        <v>57463.9013801982</v>
      </c>
      <c r="E9650" s="2">
        <f t="shared" si="302"/>
        <v>0.495268488167692</v>
      </c>
      <c r="F9650" s="2">
        <f t="shared" si="303"/>
        <v>37964.6679840623</v>
      </c>
    </row>
    <row r="9651" spans="1:6">
      <c r="A9651" s="5">
        <v>0.685602425177475</v>
      </c>
      <c r="B9651" s="5">
        <v>18656.0692369532</v>
      </c>
      <c r="C9651" s="5">
        <v>1.21088657896587</v>
      </c>
      <c r="D9651" s="5">
        <v>56983.2718676404</v>
      </c>
      <c r="E9651" s="2">
        <f t="shared" si="302"/>
        <v>0.525284153788395</v>
      </c>
      <c r="F9651" s="2">
        <f t="shared" si="303"/>
        <v>38327.2026306872</v>
      </c>
    </row>
    <row r="9652" spans="1:6">
      <c r="A9652" s="5">
        <v>0.729055633348241</v>
      </c>
      <c r="B9652" s="5">
        <v>18978.0596511375</v>
      </c>
      <c r="C9652" s="5">
        <v>1.25989976006325</v>
      </c>
      <c r="D9652" s="5">
        <v>55257.3214204225</v>
      </c>
      <c r="E9652" s="2">
        <f t="shared" si="302"/>
        <v>0.530844126715009</v>
      </c>
      <c r="F9652" s="2">
        <f t="shared" si="303"/>
        <v>36279.261769285</v>
      </c>
    </row>
    <row r="9653" spans="1:6">
      <c r="A9653" s="5">
        <v>0.700641738805741</v>
      </c>
      <c r="B9653" s="5">
        <v>20380.2752065108</v>
      </c>
      <c r="C9653" s="5">
        <v>1.21934327480794</v>
      </c>
      <c r="D9653" s="5">
        <v>59959.9766854307</v>
      </c>
      <c r="E9653" s="2">
        <f t="shared" si="302"/>
        <v>0.518701536002199</v>
      </c>
      <c r="F9653" s="2">
        <f t="shared" si="303"/>
        <v>39579.7014789199</v>
      </c>
    </row>
    <row r="9654" spans="1:6">
      <c r="A9654" s="5">
        <v>0.692315713984748</v>
      </c>
      <c r="B9654" s="5">
        <v>23427.8053130391</v>
      </c>
      <c r="C9654" s="5">
        <v>1.2129012296113</v>
      </c>
      <c r="D9654" s="5">
        <v>60775.7248024047</v>
      </c>
      <c r="E9654" s="2">
        <f t="shared" si="302"/>
        <v>0.520585515626552</v>
      </c>
      <c r="F9654" s="2">
        <f t="shared" si="303"/>
        <v>37347.9194893656</v>
      </c>
    </row>
    <row r="9655" spans="1:6">
      <c r="A9655" s="5">
        <v>0.687027267440506</v>
      </c>
      <c r="B9655" s="5">
        <v>25933.666309797</v>
      </c>
      <c r="C9655" s="5">
        <v>1.18161419531133</v>
      </c>
      <c r="D9655" s="5">
        <v>67308.8552547378</v>
      </c>
      <c r="E9655" s="2">
        <f t="shared" si="302"/>
        <v>0.494586927870824</v>
      </c>
      <c r="F9655" s="2">
        <f t="shared" si="303"/>
        <v>41375.1889449408</v>
      </c>
    </row>
    <row r="9656" spans="1:6">
      <c r="A9656" s="5">
        <v>0.737256565528757</v>
      </c>
      <c r="B9656" s="5">
        <v>22418.4873936717</v>
      </c>
      <c r="C9656" s="5">
        <v>1.29490545371517</v>
      </c>
      <c r="D9656" s="5">
        <v>60449.3588576634</v>
      </c>
      <c r="E9656" s="2">
        <f t="shared" si="302"/>
        <v>0.557648888186413</v>
      </c>
      <c r="F9656" s="2">
        <f t="shared" si="303"/>
        <v>38030.8714639917</v>
      </c>
    </row>
    <row r="9657" spans="1:6">
      <c r="A9657" s="5">
        <v>0.72087032304434</v>
      </c>
      <c r="B9657" s="5">
        <v>19047.1010655601</v>
      </c>
      <c r="C9657" s="5">
        <v>1.24173844620933</v>
      </c>
      <c r="D9657" s="5">
        <v>56772.4815776736</v>
      </c>
      <c r="E9657" s="2">
        <f t="shared" si="302"/>
        <v>0.52086812316499</v>
      </c>
      <c r="F9657" s="2">
        <f t="shared" si="303"/>
        <v>37725.3805121135</v>
      </c>
    </row>
    <row r="9658" spans="1:6">
      <c r="A9658" s="5">
        <v>0.698282305670157</v>
      </c>
      <c r="B9658" s="5">
        <v>17213.7352623399</v>
      </c>
      <c r="C9658" s="5">
        <v>1.17371807479614</v>
      </c>
      <c r="D9658" s="5">
        <v>53208.4166380014</v>
      </c>
      <c r="E9658" s="2">
        <f t="shared" si="302"/>
        <v>0.475435769125983</v>
      </c>
      <c r="F9658" s="2">
        <f t="shared" si="303"/>
        <v>35994.6813756615</v>
      </c>
    </row>
    <row r="9659" spans="1:6">
      <c r="A9659" s="5">
        <v>0.665824068261363</v>
      </c>
      <c r="B9659" s="5">
        <v>19532.9872259996</v>
      </c>
      <c r="C9659" s="5">
        <v>1.15684203994089</v>
      </c>
      <c r="D9659" s="5">
        <v>55795.5436012166</v>
      </c>
      <c r="E9659" s="2">
        <f t="shared" si="302"/>
        <v>0.491017971679527</v>
      </c>
      <c r="F9659" s="2">
        <f t="shared" si="303"/>
        <v>36262.556375217</v>
      </c>
    </row>
    <row r="9660" spans="1:6">
      <c r="A9660" s="5">
        <v>0.731896657699866</v>
      </c>
      <c r="B9660" s="5">
        <v>18153.9514828008</v>
      </c>
      <c r="C9660" s="5">
        <v>1.26285786945552</v>
      </c>
      <c r="D9660" s="5">
        <v>53139.5014175637</v>
      </c>
      <c r="E9660" s="2">
        <f t="shared" si="302"/>
        <v>0.530961211755654</v>
      </c>
      <c r="F9660" s="2">
        <f t="shared" si="303"/>
        <v>34985.5499347629</v>
      </c>
    </row>
    <row r="9661" spans="1:6">
      <c r="A9661" s="5">
        <v>0.705945738919474</v>
      </c>
      <c r="B9661" s="5">
        <v>15610.0075768089</v>
      </c>
      <c r="C9661" s="5">
        <v>1.20514709213007</v>
      </c>
      <c r="D9661" s="5">
        <v>50320.3584208526</v>
      </c>
      <c r="E9661" s="2">
        <f t="shared" si="302"/>
        <v>0.499201353210596</v>
      </c>
      <c r="F9661" s="2">
        <f t="shared" si="303"/>
        <v>34710.3508440437</v>
      </c>
    </row>
    <row r="9662" spans="1:6">
      <c r="A9662" s="5">
        <v>0.691561463607948</v>
      </c>
      <c r="B9662" s="5">
        <v>27637.1728536393</v>
      </c>
      <c r="C9662" s="5">
        <v>1.1795664208812</v>
      </c>
      <c r="D9662" s="5">
        <v>64978.5459287439</v>
      </c>
      <c r="E9662" s="2">
        <f t="shared" si="302"/>
        <v>0.488004957273252</v>
      </c>
      <c r="F9662" s="2">
        <f t="shared" si="303"/>
        <v>37341.3730751046</v>
      </c>
    </row>
    <row r="9663" spans="1:6">
      <c r="A9663" s="5">
        <v>0.741400826734238</v>
      </c>
      <c r="B9663" s="5">
        <v>17755.0803784941</v>
      </c>
      <c r="C9663" s="5">
        <v>1.27779403547291</v>
      </c>
      <c r="D9663" s="5">
        <v>55968.9997441875</v>
      </c>
      <c r="E9663" s="2">
        <f t="shared" si="302"/>
        <v>0.536393208738672</v>
      </c>
      <c r="F9663" s="2">
        <f t="shared" si="303"/>
        <v>38213.9193656934</v>
      </c>
    </row>
    <row r="9664" spans="1:6">
      <c r="A9664" s="5">
        <v>0.688513590337546</v>
      </c>
      <c r="B9664" s="5">
        <v>19893.7227717178</v>
      </c>
      <c r="C9664" s="5">
        <v>1.16574196789457</v>
      </c>
      <c r="D9664" s="5">
        <v>56691.2083543217</v>
      </c>
      <c r="E9664" s="2">
        <f t="shared" si="302"/>
        <v>0.477228377557024</v>
      </c>
      <c r="F9664" s="2">
        <f t="shared" si="303"/>
        <v>36797.4855826039</v>
      </c>
    </row>
    <row r="9665" spans="1:6">
      <c r="A9665" s="5">
        <v>0.71099462127793</v>
      </c>
      <c r="B9665" s="5">
        <v>19059.2663842749</v>
      </c>
      <c r="C9665" s="5">
        <v>1.21666995320774</v>
      </c>
      <c r="D9665" s="5">
        <v>55116.7318444992</v>
      </c>
      <c r="E9665" s="2">
        <f t="shared" si="302"/>
        <v>0.50567533192981</v>
      </c>
      <c r="F9665" s="2">
        <f t="shared" si="303"/>
        <v>36057.4654602243</v>
      </c>
    </row>
    <row r="9666" spans="1:6">
      <c r="A9666" s="5">
        <v>0.699921207917973</v>
      </c>
      <c r="B9666" s="5">
        <v>21344.974721662</v>
      </c>
      <c r="C9666" s="5">
        <v>1.20738577598116</v>
      </c>
      <c r="D9666" s="5">
        <v>59322.6307430478</v>
      </c>
      <c r="E9666" s="2">
        <f t="shared" si="302"/>
        <v>0.507464568063187</v>
      </c>
      <c r="F9666" s="2">
        <f t="shared" si="303"/>
        <v>37977.6560213858</v>
      </c>
    </row>
    <row r="9667" spans="1:6">
      <c r="A9667" s="5">
        <v>0.687155495599053</v>
      </c>
      <c r="B9667" s="5">
        <v>18080.6220683005</v>
      </c>
      <c r="C9667" s="5">
        <v>1.1809066839338</v>
      </c>
      <c r="D9667" s="5">
        <v>54382.8788614592</v>
      </c>
      <c r="E9667" s="2">
        <f t="shared" si="302"/>
        <v>0.493751188334747</v>
      </c>
      <c r="F9667" s="2">
        <f t="shared" si="303"/>
        <v>36302.2567931587</v>
      </c>
    </row>
    <row r="9668" spans="1:6">
      <c r="A9668" s="5">
        <v>0.714256944751075</v>
      </c>
      <c r="B9668" s="5">
        <v>16159.685910951</v>
      </c>
      <c r="C9668" s="5">
        <v>1.22164852267424</v>
      </c>
      <c r="D9668" s="5">
        <v>53482.5708118394</v>
      </c>
      <c r="E9668" s="2">
        <f t="shared" ref="E9668:E9731" si="304">C9668-A9668</f>
        <v>0.507391577923165</v>
      </c>
      <c r="F9668" s="2">
        <f t="shared" ref="F9668:F9731" si="305">D9668-B9668</f>
        <v>37322.8849008884</v>
      </c>
    </row>
    <row r="9669" spans="1:6">
      <c r="A9669" s="5">
        <v>0.705568050464572</v>
      </c>
      <c r="B9669" s="5">
        <v>19955.6876984101</v>
      </c>
      <c r="C9669" s="5">
        <v>1.22260714342423</v>
      </c>
      <c r="D9669" s="5">
        <v>55120.6434665921</v>
      </c>
      <c r="E9669" s="2">
        <f t="shared" si="304"/>
        <v>0.517039092959658</v>
      </c>
      <c r="F9669" s="2">
        <f t="shared" si="305"/>
        <v>35164.955768182</v>
      </c>
    </row>
    <row r="9670" spans="1:6">
      <c r="A9670" s="5">
        <v>0.718446127947544</v>
      </c>
      <c r="B9670" s="5">
        <v>14064.419172831</v>
      </c>
      <c r="C9670" s="5">
        <v>1.25289730810084</v>
      </c>
      <c r="D9670" s="5">
        <v>49182.170518048</v>
      </c>
      <c r="E9670" s="2">
        <f t="shared" si="304"/>
        <v>0.534451180153296</v>
      </c>
      <c r="F9670" s="2">
        <f t="shared" si="305"/>
        <v>35117.751345217</v>
      </c>
    </row>
    <row r="9671" spans="1:6">
      <c r="A9671" s="5">
        <v>0.715374880482852</v>
      </c>
      <c r="B9671" s="5">
        <v>21393.5784623636</v>
      </c>
      <c r="C9671" s="5">
        <v>1.23385285920399</v>
      </c>
      <c r="D9671" s="5">
        <v>59783.500383706</v>
      </c>
      <c r="E9671" s="2">
        <f t="shared" si="304"/>
        <v>0.518477978721138</v>
      </c>
      <c r="F9671" s="2">
        <f t="shared" si="305"/>
        <v>38389.9219213424</v>
      </c>
    </row>
    <row r="9672" spans="1:6">
      <c r="A9672" s="5">
        <v>0.668068495942648</v>
      </c>
      <c r="B9672" s="5">
        <v>20587.9896153672</v>
      </c>
      <c r="C9672" s="5">
        <v>1.15311230180731</v>
      </c>
      <c r="D9672" s="5">
        <v>59082.0350690228</v>
      </c>
      <c r="E9672" s="2">
        <f t="shared" si="304"/>
        <v>0.485043805864662</v>
      </c>
      <c r="F9672" s="2">
        <f t="shared" si="305"/>
        <v>38494.0454536556</v>
      </c>
    </row>
    <row r="9673" spans="1:6">
      <c r="A9673" s="5">
        <v>0.709405269365897</v>
      </c>
      <c r="B9673" s="5">
        <v>20679.5260212554</v>
      </c>
      <c r="C9673" s="5">
        <v>1.21172729047471</v>
      </c>
      <c r="D9673" s="5">
        <v>59305.6665968926</v>
      </c>
      <c r="E9673" s="2">
        <f t="shared" si="304"/>
        <v>0.502322021108813</v>
      </c>
      <c r="F9673" s="2">
        <f t="shared" si="305"/>
        <v>38626.1405756372</v>
      </c>
    </row>
    <row r="9674" spans="1:6">
      <c r="A9674" s="5">
        <v>0.734148364387082</v>
      </c>
      <c r="B9674" s="5">
        <v>23386.3005040579</v>
      </c>
      <c r="C9674" s="5">
        <v>1.23239528732309</v>
      </c>
      <c r="D9674" s="5">
        <v>62254.1960778344</v>
      </c>
      <c r="E9674" s="2">
        <f t="shared" si="304"/>
        <v>0.498246922936008</v>
      </c>
      <c r="F9674" s="2">
        <f t="shared" si="305"/>
        <v>38867.8955737765</v>
      </c>
    </row>
    <row r="9675" spans="1:6">
      <c r="A9675" s="5">
        <v>0.716295759224312</v>
      </c>
      <c r="B9675" s="5">
        <v>21219.3395843665</v>
      </c>
      <c r="C9675" s="5">
        <v>1.24196648104506</v>
      </c>
      <c r="D9675" s="5">
        <v>60113.895871137</v>
      </c>
      <c r="E9675" s="2">
        <f t="shared" si="304"/>
        <v>0.525670721820748</v>
      </c>
      <c r="F9675" s="2">
        <f t="shared" si="305"/>
        <v>38894.5562867705</v>
      </c>
    </row>
    <row r="9676" spans="1:6">
      <c r="A9676" s="5">
        <v>0.733317853076004</v>
      </c>
      <c r="B9676" s="5">
        <v>15308.9649453301</v>
      </c>
      <c r="C9676" s="5">
        <v>1.26115366851988</v>
      </c>
      <c r="D9676" s="5">
        <v>50240.3059570092</v>
      </c>
      <c r="E9676" s="2">
        <f t="shared" si="304"/>
        <v>0.527835815443876</v>
      </c>
      <c r="F9676" s="2">
        <f t="shared" si="305"/>
        <v>34931.3410116791</v>
      </c>
    </row>
    <row r="9677" spans="1:6">
      <c r="A9677" s="5">
        <v>0.643857149145242</v>
      </c>
      <c r="B9677" s="5">
        <v>16845.6179037984</v>
      </c>
      <c r="C9677" s="5">
        <v>1.12804667430382</v>
      </c>
      <c r="D9677" s="5">
        <v>52799.4058034362</v>
      </c>
      <c r="E9677" s="2">
        <f t="shared" si="304"/>
        <v>0.484189525158578</v>
      </c>
      <c r="F9677" s="2">
        <f t="shared" si="305"/>
        <v>35953.7878996378</v>
      </c>
    </row>
    <row r="9678" spans="1:6">
      <c r="A9678" s="5">
        <v>0.723594894995189</v>
      </c>
      <c r="B9678" s="5">
        <v>14457.5439759851</v>
      </c>
      <c r="C9678" s="5">
        <v>1.24800928783032</v>
      </c>
      <c r="D9678" s="5">
        <v>50222.4954540941</v>
      </c>
      <c r="E9678" s="2">
        <f t="shared" si="304"/>
        <v>0.524414392835131</v>
      </c>
      <c r="F9678" s="2">
        <f t="shared" si="305"/>
        <v>35764.951478109</v>
      </c>
    </row>
    <row r="9679" spans="1:6">
      <c r="A9679" s="5">
        <v>0.722798206384013</v>
      </c>
      <c r="B9679" s="5">
        <v>18095.3591579736</v>
      </c>
      <c r="C9679" s="5">
        <v>1.25061397877807</v>
      </c>
      <c r="D9679" s="5">
        <v>55933.1127448398</v>
      </c>
      <c r="E9679" s="2">
        <f t="shared" si="304"/>
        <v>0.527815772394057</v>
      </c>
      <c r="F9679" s="2">
        <f t="shared" si="305"/>
        <v>37837.7535868662</v>
      </c>
    </row>
    <row r="9680" spans="1:6">
      <c r="A9680" s="5">
        <v>0.746919441249831</v>
      </c>
      <c r="B9680" s="5">
        <v>23623.7730499631</v>
      </c>
      <c r="C9680" s="5">
        <v>1.30864472775113</v>
      </c>
      <c r="D9680" s="5">
        <v>63560.6692721045</v>
      </c>
      <c r="E9680" s="2">
        <f t="shared" si="304"/>
        <v>0.561725286501299</v>
      </c>
      <c r="F9680" s="2">
        <f t="shared" si="305"/>
        <v>39936.8962221414</v>
      </c>
    </row>
    <row r="9681" spans="1:6">
      <c r="A9681" s="5">
        <v>0.701623096183719</v>
      </c>
      <c r="B9681" s="5">
        <v>19644.6926030468</v>
      </c>
      <c r="C9681" s="5">
        <v>1.20297914065638</v>
      </c>
      <c r="D9681" s="5">
        <v>56547.1137666681</v>
      </c>
      <c r="E9681" s="2">
        <f t="shared" si="304"/>
        <v>0.501356044472661</v>
      </c>
      <c r="F9681" s="2">
        <f t="shared" si="305"/>
        <v>36902.4211636213</v>
      </c>
    </row>
    <row r="9682" spans="1:6">
      <c r="A9682" s="5">
        <v>0.741864597338955</v>
      </c>
      <c r="B9682" s="5">
        <v>22541.2181988255</v>
      </c>
      <c r="C9682" s="5">
        <v>1.29721398823195</v>
      </c>
      <c r="D9682" s="5">
        <v>62381.1191513446</v>
      </c>
      <c r="E9682" s="2">
        <f t="shared" si="304"/>
        <v>0.555349390892995</v>
      </c>
      <c r="F9682" s="2">
        <f t="shared" si="305"/>
        <v>39839.9009525191</v>
      </c>
    </row>
    <row r="9683" spans="1:6">
      <c r="A9683" s="5">
        <v>0.679161784429162</v>
      </c>
      <c r="B9683" s="5">
        <v>20515.4888710896</v>
      </c>
      <c r="C9683" s="5">
        <v>1.16442534140932</v>
      </c>
      <c r="D9683" s="5">
        <v>57221.5066358454</v>
      </c>
      <c r="E9683" s="2">
        <f t="shared" si="304"/>
        <v>0.485263556980158</v>
      </c>
      <c r="F9683" s="2">
        <f t="shared" si="305"/>
        <v>36706.0177647558</v>
      </c>
    </row>
    <row r="9684" spans="1:6">
      <c r="A9684" s="5">
        <v>0.692243408385939</v>
      </c>
      <c r="B9684" s="5">
        <v>16098.0638011148</v>
      </c>
      <c r="C9684" s="5">
        <v>1.21675503018715</v>
      </c>
      <c r="D9684" s="5">
        <v>51768.034001724</v>
      </c>
      <c r="E9684" s="2">
        <f t="shared" si="304"/>
        <v>0.524511621801211</v>
      </c>
      <c r="F9684" s="2">
        <f t="shared" si="305"/>
        <v>35669.9702006092</v>
      </c>
    </row>
    <row r="9685" spans="1:6">
      <c r="A9685" s="5">
        <v>0.642044358631433</v>
      </c>
      <c r="B9685" s="5">
        <v>18513.7412312855</v>
      </c>
      <c r="C9685" s="5">
        <v>1.13863091979271</v>
      </c>
      <c r="D9685" s="5">
        <v>55930.452529748</v>
      </c>
      <c r="E9685" s="2">
        <f t="shared" si="304"/>
        <v>0.496586561161277</v>
      </c>
      <c r="F9685" s="2">
        <f t="shared" si="305"/>
        <v>37416.7112984625</v>
      </c>
    </row>
    <row r="9686" spans="1:6">
      <c r="A9686" s="5">
        <v>0.656026978263742</v>
      </c>
      <c r="B9686" s="5">
        <v>15828.5123652096</v>
      </c>
      <c r="C9686" s="5">
        <v>1.09633560999488</v>
      </c>
      <c r="D9686" s="5">
        <v>51594.7148282577</v>
      </c>
      <c r="E9686" s="2">
        <f t="shared" si="304"/>
        <v>0.440308631731138</v>
      </c>
      <c r="F9686" s="2">
        <f t="shared" si="305"/>
        <v>35766.2024630481</v>
      </c>
    </row>
    <row r="9687" spans="1:6">
      <c r="A9687" s="5">
        <v>0.663852697165963</v>
      </c>
      <c r="B9687" s="5">
        <v>19015.4258169975</v>
      </c>
      <c r="C9687" s="5">
        <v>1.13421249251542</v>
      </c>
      <c r="D9687" s="5">
        <v>56580.7758299612</v>
      </c>
      <c r="E9687" s="2">
        <f t="shared" si="304"/>
        <v>0.470359795349457</v>
      </c>
      <c r="F9687" s="2">
        <f t="shared" si="305"/>
        <v>37565.3500129637</v>
      </c>
    </row>
    <row r="9688" spans="1:6">
      <c r="A9688" s="5">
        <v>0.734014307726624</v>
      </c>
      <c r="B9688" s="5">
        <v>21204.5200850049</v>
      </c>
      <c r="C9688" s="5">
        <v>1.25885402985159</v>
      </c>
      <c r="D9688" s="5">
        <v>58587.4627698025</v>
      </c>
      <c r="E9688" s="2">
        <f t="shared" si="304"/>
        <v>0.524839722124966</v>
      </c>
      <c r="F9688" s="2">
        <f t="shared" si="305"/>
        <v>37382.9426847976</v>
      </c>
    </row>
    <row r="9689" spans="1:6">
      <c r="A9689" s="5">
        <v>0.699046915829439</v>
      </c>
      <c r="B9689" s="5">
        <v>16385.6951286795</v>
      </c>
      <c r="C9689" s="5">
        <v>1.22885938766903</v>
      </c>
      <c r="D9689" s="5">
        <v>51959.6066630898</v>
      </c>
      <c r="E9689" s="2">
        <f t="shared" si="304"/>
        <v>0.529812471839591</v>
      </c>
      <c r="F9689" s="2">
        <f t="shared" si="305"/>
        <v>35573.9115344103</v>
      </c>
    </row>
    <row r="9690" spans="1:6">
      <c r="A9690" s="5">
        <v>0.631112333828719</v>
      </c>
      <c r="B9690" s="5">
        <v>19545.731465351</v>
      </c>
      <c r="C9690" s="5">
        <v>1.10781231435008</v>
      </c>
      <c r="D9690" s="5">
        <v>55058.9360949902</v>
      </c>
      <c r="E9690" s="2">
        <f t="shared" si="304"/>
        <v>0.476699980521361</v>
      </c>
      <c r="F9690" s="2">
        <f t="shared" si="305"/>
        <v>35513.2046296392</v>
      </c>
    </row>
    <row r="9691" spans="1:6">
      <c r="A9691" s="5">
        <v>0.700368342044233</v>
      </c>
      <c r="B9691" s="5">
        <v>23313.9500612067</v>
      </c>
      <c r="C9691" s="5">
        <v>1.20973731967654</v>
      </c>
      <c r="D9691" s="5">
        <v>61242.8893038224</v>
      </c>
      <c r="E9691" s="2">
        <f t="shared" si="304"/>
        <v>0.509368977632307</v>
      </c>
      <c r="F9691" s="2">
        <f t="shared" si="305"/>
        <v>37928.9392426157</v>
      </c>
    </row>
    <row r="9692" spans="1:6">
      <c r="A9692" s="5">
        <v>0.681283331731912</v>
      </c>
      <c r="B9692" s="5">
        <v>19616.1841091911</v>
      </c>
      <c r="C9692" s="5">
        <v>1.16770625650168</v>
      </c>
      <c r="D9692" s="5">
        <v>56395.9090705913</v>
      </c>
      <c r="E9692" s="2">
        <f t="shared" si="304"/>
        <v>0.486422924769768</v>
      </c>
      <c r="F9692" s="2">
        <f t="shared" si="305"/>
        <v>36779.7249614002</v>
      </c>
    </row>
    <row r="9693" spans="1:6">
      <c r="A9693" s="5">
        <v>0.715224289633229</v>
      </c>
      <c r="B9693" s="5">
        <v>20968.703352209</v>
      </c>
      <c r="C9693" s="5">
        <v>1.23633508070174</v>
      </c>
      <c r="D9693" s="5">
        <v>60517.0812011416</v>
      </c>
      <c r="E9693" s="2">
        <f t="shared" si="304"/>
        <v>0.521110791068511</v>
      </c>
      <c r="F9693" s="2">
        <f t="shared" si="305"/>
        <v>39548.3778489326</v>
      </c>
    </row>
    <row r="9694" spans="1:6">
      <c r="A9694" s="5">
        <v>0.725154567569518</v>
      </c>
      <c r="B9694" s="5">
        <v>16908.8730071209</v>
      </c>
      <c r="C9694" s="5">
        <v>1.26447116484574</v>
      </c>
      <c r="D9694" s="5">
        <v>53295.6824536481</v>
      </c>
      <c r="E9694" s="2">
        <f t="shared" si="304"/>
        <v>0.539316597276222</v>
      </c>
      <c r="F9694" s="2">
        <f t="shared" si="305"/>
        <v>36386.8094465272</v>
      </c>
    </row>
    <row r="9695" spans="1:6">
      <c r="A9695" s="5">
        <v>0.717943092755876</v>
      </c>
      <c r="B9695" s="5">
        <v>24060.2339664612</v>
      </c>
      <c r="C9695" s="5">
        <v>1.24921129026598</v>
      </c>
      <c r="D9695" s="5">
        <v>61238.7067769857</v>
      </c>
      <c r="E9695" s="2">
        <f t="shared" si="304"/>
        <v>0.531268197510104</v>
      </c>
      <c r="F9695" s="2">
        <f t="shared" si="305"/>
        <v>37178.4728105245</v>
      </c>
    </row>
    <row r="9696" spans="1:6">
      <c r="A9696" s="5">
        <v>0.708347997446275</v>
      </c>
      <c r="B9696" s="5">
        <v>17876.3335865107</v>
      </c>
      <c r="C9696" s="5">
        <v>1.22648921561739</v>
      </c>
      <c r="D9696" s="5">
        <v>54861.4140067372</v>
      </c>
      <c r="E9696" s="2">
        <f t="shared" si="304"/>
        <v>0.518141218171115</v>
      </c>
      <c r="F9696" s="2">
        <f t="shared" si="305"/>
        <v>36985.0804202265</v>
      </c>
    </row>
    <row r="9697" spans="1:6">
      <c r="A9697" s="5">
        <v>0.685980014211488</v>
      </c>
      <c r="B9697" s="5">
        <v>20099.7083173813</v>
      </c>
      <c r="C9697" s="5">
        <v>1.19798706255633</v>
      </c>
      <c r="D9697" s="5">
        <v>57034.2039376453</v>
      </c>
      <c r="E9697" s="2">
        <f t="shared" si="304"/>
        <v>0.512007048344842</v>
      </c>
      <c r="F9697" s="2">
        <f t="shared" si="305"/>
        <v>36934.495620264</v>
      </c>
    </row>
    <row r="9698" spans="1:6">
      <c r="A9698" s="5">
        <v>0.701137620823197</v>
      </c>
      <c r="B9698" s="5">
        <v>19299.8080554321</v>
      </c>
      <c r="C9698" s="5">
        <v>1.21754054175103</v>
      </c>
      <c r="D9698" s="5">
        <v>57392.7019149828</v>
      </c>
      <c r="E9698" s="2">
        <f t="shared" si="304"/>
        <v>0.516402920927833</v>
      </c>
      <c r="F9698" s="2">
        <f t="shared" si="305"/>
        <v>38092.8938595507</v>
      </c>
    </row>
    <row r="9699" spans="1:6">
      <c r="A9699" s="5">
        <v>0.698714741693069</v>
      </c>
      <c r="B9699" s="5">
        <v>22718.9957260796</v>
      </c>
      <c r="C9699" s="5">
        <v>1.20610536802611</v>
      </c>
      <c r="D9699" s="5">
        <v>60541.9530120163</v>
      </c>
      <c r="E9699" s="2">
        <f t="shared" si="304"/>
        <v>0.507390626333041</v>
      </c>
      <c r="F9699" s="2">
        <f t="shared" si="305"/>
        <v>37822.9572859367</v>
      </c>
    </row>
    <row r="9700" spans="1:6">
      <c r="A9700" s="5">
        <v>0.70132877623788</v>
      </c>
      <c r="B9700" s="5">
        <v>17794.2140935108</v>
      </c>
      <c r="C9700" s="5">
        <v>1.20590891439585</v>
      </c>
      <c r="D9700" s="5">
        <v>55012.8475620863</v>
      </c>
      <c r="E9700" s="2">
        <f t="shared" si="304"/>
        <v>0.50458013815797</v>
      </c>
      <c r="F9700" s="2">
        <f t="shared" si="305"/>
        <v>37218.6334685755</v>
      </c>
    </row>
    <row r="9701" spans="1:6">
      <c r="A9701" s="5">
        <v>0.752438187346359</v>
      </c>
      <c r="B9701" s="5">
        <v>18120.1266611824</v>
      </c>
      <c r="C9701" s="5">
        <v>1.31116952791807</v>
      </c>
      <c r="D9701" s="5">
        <v>55291.8284414893</v>
      </c>
      <c r="E9701" s="2">
        <f t="shared" si="304"/>
        <v>0.558731340571711</v>
      </c>
      <c r="F9701" s="2">
        <f t="shared" si="305"/>
        <v>37171.7017803069</v>
      </c>
    </row>
    <row r="9702" spans="1:6">
      <c r="A9702" s="5">
        <v>0.677166061138038</v>
      </c>
      <c r="B9702" s="5">
        <v>19377.9432000366</v>
      </c>
      <c r="C9702" s="5">
        <v>1.15367452962866</v>
      </c>
      <c r="D9702" s="5">
        <v>55728.2065639361</v>
      </c>
      <c r="E9702" s="2">
        <f t="shared" si="304"/>
        <v>0.476508468490622</v>
      </c>
      <c r="F9702" s="2">
        <f t="shared" si="305"/>
        <v>36350.2633638995</v>
      </c>
    </row>
    <row r="9703" spans="1:6">
      <c r="A9703" s="5">
        <v>0.74903146894776</v>
      </c>
      <c r="B9703" s="5">
        <v>20067.0367697228</v>
      </c>
      <c r="C9703" s="5">
        <v>1.28799731164744</v>
      </c>
      <c r="D9703" s="5">
        <v>58029.7185920449</v>
      </c>
      <c r="E9703" s="2">
        <f t="shared" si="304"/>
        <v>0.53896584269968</v>
      </c>
      <c r="F9703" s="2">
        <f t="shared" si="305"/>
        <v>37962.6818223221</v>
      </c>
    </row>
    <row r="9704" spans="1:6">
      <c r="A9704" s="5">
        <v>0.739747671449261</v>
      </c>
      <c r="B9704" s="5">
        <v>20086.7554846526</v>
      </c>
      <c r="C9704" s="5">
        <v>1.2852355052724</v>
      </c>
      <c r="D9704" s="5">
        <v>58784.2146881564</v>
      </c>
      <c r="E9704" s="2">
        <f t="shared" si="304"/>
        <v>0.545487833823139</v>
      </c>
      <c r="F9704" s="2">
        <f t="shared" si="305"/>
        <v>38697.4592035038</v>
      </c>
    </row>
    <row r="9705" spans="1:6">
      <c r="A9705" s="5">
        <v>0.696573395560017</v>
      </c>
      <c r="B9705" s="5">
        <v>15981.0931846938</v>
      </c>
      <c r="C9705" s="5">
        <v>1.19760218916081</v>
      </c>
      <c r="D9705" s="5">
        <v>51314.071890503</v>
      </c>
      <c r="E9705" s="2">
        <f t="shared" si="304"/>
        <v>0.501028793600793</v>
      </c>
      <c r="F9705" s="2">
        <f t="shared" si="305"/>
        <v>35332.9787058092</v>
      </c>
    </row>
    <row r="9706" spans="1:6">
      <c r="A9706" s="5">
        <v>0.703107574082841</v>
      </c>
      <c r="B9706" s="5">
        <v>20527.3496839515</v>
      </c>
      <c r="C9706" s="5">
        <v>1.20785031158304</v>
      </c>
      <c r="D9706" s="5">
        <v>58485.2897551382</v>
      </c>
      <c r="E9706" s="2">
        <f t="shared" si="304"/>
        <v>0.504742737500199</v>
      </c>
      <c r="F9706" s="2">
        <f t="shared" si="305"/>
        <v>37957.9400711867</v>
      </c>
    </row>
    <row r="9707" spans="1:6">
      <c r="A9707" s="5">
        <v>0.709591299765524</v>
      </c>
      <c r="B9707" s="5">
        <v>23414.3114918288</v>
      </c>
      <c r="C9707" s="5">
        <v>1.23819618718102</v>
      </c>
      <c r="D9707" s="5">
        <v>61437.979743195</v>
      </c>
      <c r="E9707" s="2">
        <f t="shared" si="304"/>
        <v>0.528604887415496</v>
      </c>
      <c r="F9707" s="2">
        <f t="shared" si="305"/>
        <v>38023.6682513662</v>
      </c>
    </row>
    <row r="9708" spans="1:6">
      <c r="A9708" s="5">
        <v>0.700114358377538</v>
      </c>
      <c r="B9708" s="5">
        <v>19582.2389447063</v>
      </c>
      <c r="C9708" s="5">
        <v>1.23521345375934</v>
      </c>
      <c r="D9708" s="5">
        <v>60678.7839584361</v>
      </c>
      <c r="E9708" s="2">
        <f t="shared" si="304"/>
        <v>0.535099095381802</v>
      </c>
      <c r="F9708" s="2">
        <f t="shared" si="305"/>
        <v>41096.5450137298</v>
      </c>
    </row>
    <row r="9709" spans="1:6">
      <c r="A9709" s="5">
        <v>0.706615107246566</v>
      </c>
      <c r="B9709" s="5">
        <v>23215.219868627</v>
      </c>
      <c r="C9709" s="5">
        <v>1.20216681855977</v>
      </c>
      <c r="D9709" s="5">
        <v>58262.4111564726</v>
      </c>
      <c r="E9709" s="2">
        <f t="shared" si="304"/>
        <v>0.495551711313204</v>
      </c>
      <c r="F9709" s="2">
        <f t="shared" si="305"/>
        <v>35047.1912878456</v>
      </c>
    </row>
    <row r="9710" spans="1:6">
      <c r="A9710" s="5">
        <v>0.718505550148645</v>
      </c>
      <c r="B9710" s="5">
        <v>25682.559344265</v>
      </c>
      <c r="C9710" s="5">
        <v>1.2211306557708</v>
      </c>
      <c r="D9710" s="5">
        <v>67269.962259883</v>
      </c>
      <c r="E9710" s="2">
        <f t="shared" si="304"/>
        <v>0.502625105622155</v>
      </c>
      <c r="F9710" s="2">
        <f t="shared" si="305"/>
        <v>41587.402915618</v>
      </c>
    </row>
    <row r="9711" spans="1:6">
      <c r="A9711" s="5">
        <v>0.76577374602516</v>
      </c>
      <c r="B9711" s="5">
        <v>20247.1509865313</v>
      </c>
      <c r="C9711" s="5">
        <v>1.34922495600245</v>
      </c>
      <c r="D9711" s="5">
        <v>59691.3460797059</v>
      </c>
      <c r="E9711" s="2">
        <f t="shared" si="304"/>
        <v>0.58345120997729</v>
      </c>
      <c r="F9711" s="2">
        <f t="shared" si="305"/>
        <v>39444.1950931746</v>
      </c>
    </row>
    <row r="9712" spans="1:6">
      <c r="A9712" s="5">
        <v>0.685298670586692</v>
      </c>
      <c r="B9712" s="5">
        <v>20205.1394945437</v>
      </c>
      <c r="C9712" s="5">
        <v>1.2083165802407</v>
      </c>
      <c r="D9712" s="5">
        <v>56514.5587464391</v>
      </c>
      <c r="E9712" s="2">
        <f t="shared" si="304"/>
        <v>0.523017909654008</v>
      </c>
      <c r="F9712" s="2">
        <f t="shared" si="305"/>
        <v>36309.4192518954</v>
      </c>
    </row>
    <row r="9713" spans="1:6">
      <c r="A9713" s="5">
        <v>0.702056587357297</v>
      </c>
      <c r="B9713" s="5">
        <v>19821.326920176</v>
      </c>
      <c r="C9713" s="5">
        <v>1.22576528945698</v>
      </c>
      <c r="D9713" s="5">
        <v>59407.2063391871</v>
      </c>
      <c r="E9713" s="2">
        <f t="shared" si="304"/>
        <v>0.523708702099683</v>
      </c>
      <c r="F9713" s="2">
        <f t="shared" si="305"/>
        <v>39585.8794190111</v>
      </c>
    </row>
    <row r="9714" spans="1:6">
      <c r="A9714" s="5">
        <v>0.769099208590995</v>
      </c>
      <c r="B9714" s="5">
        <v>19655.3337253748</v>
      </c>
      <c r="C9714" s="5">
        <v>1.33869496978812</v>
      </c>
      <c r="D9714" s="5">
        <v>56829.8784543441</v>
      </c>
      <c r="E9714" s="2">
        <f t="shared" si="304"/>
        <v>0.569595761197125</v>
      </c>
      <c r="F9714" s="2">
        <f t="shared" si="305"/>
        <v>37174.5447289693</v>
      </c>
    </row>
    <row r="9715" spans="1:6">
      <c r="A9715" s="5">
        <v>0.758163230862293</v>
      </c>
      <c r="B9715" s="5">
        <v>18891.6383188092</v>
      </c>
      <c r="C9715" s="5">
        <v>1.33751295129187</v>
      </c>
      <c r="D9715" s="5">
        <v>56727.3578183076</v>
      </c>
      <c r="E9715" s="2">
        <f t="shared" si="304"/>
        <v>0.579349720429577</v>
      </c>
      <c r="F9715" s="2">
        <f t="shared" si="305"/>
        <v>37835.7194994984</v>
      </c>
    </row>
    <row r="9716" spans="1:6">
      <c r="A9716" s="5">
        <v>0.723158867797893</v>
      </c>
      <c r="B9716" s="5">
        <v>19721.2492252341</v>
      </c>
      <c r="C9716" s="5">
        <v>1.26524751771234</v>
      </c>
      <c r="D9716" s="5">
        <v>57098.5419780404</v>
      </c>
      <c r="E9716" s="2">
        <f t="shared" si="304"/>
        <v>0.542088649914447</v>
      </c>
      <c r="F9716" s="2">
        <f t="shared" si="305"/>
        <v>37377.2927528063</v>
      </c>
    </row>
    <row r="9717" spans="1:6">
      <c r="A9717" s="5">
        <v>0.697312249749548</v>
      </c>
      <c r="B9717" s="5">
        <v>19793.2416743003</v>
      </c>
      <c r="C9717" s="5">
        <v>1.22907741340109</v>
      </c>
      <c r="D9717" s="5">
        <v>58036.9841113103</v>
      </c>
      <c r="E9717" s="2">
        <f t="shared" si="304"/>
        <v>0.531765163651542</v>
      </c>
      <c r="F9717" s="2">
        <f t="shared" si="305"/>
        <v>38243.74243701</v>
      </c>
    </row>
    <row r="9718" spans="1:6">
      <c r="A9718" s="5">
        <v>0.724230614085496</v>
      </c>
      <c r="B9718" s="5">
        <v>18669.3589151101</v>
      </c>
      <c r="C9718" s="5">
        <v>1.23959198404374</v>
      </c>
      <c r="D9718" s="5">
        <v>55608.6616295087</v>
      </c>
      <c r="E9718" s="2">
        <f t="shared" si="304"/>
        <v>0.515361369958244</v>
      </c>
      <c r="F9718" s="2">
        <f t="shared" si="305"/>
        <v>36939.3027143986</v>
      </c>
    </row>
    <row r="9719" spans="1:6">
      <c r="A9719" s="5">
        <v>0.68632828609412</v>
      </c>
      <c r="B9719" s="5">
        <v>17998.0410112746</v>
      </c>
      <c r="C9719" s="5">
        <v>1.18878973910584</v>
      </c>
      <c r="D9719" s="5">
        <v>54063.1204392988</v>
      </c>
      <c r="E9719" s="2">
        <f t="shared" si="304"/>
        <v>0.50246145301172</v>
      </c>
      <c r="F9719" s="2">
        <f t="shared" si="305"/>
        <v>36065.0794280242</v>
      </c>
    </row>
    <row r="9720" spans="1:6">
      <c r="A9720" s="5">
        <v>0.71643391464444</v>
      </c>
      <c r="B9720" s="5">
        <v>18208.4041336006</v>
      </c>
      <c r="C9720" s="5">
        <v>1.24470060342243</v>
      </c>
      <c r="D9720" s="5">
        <v>54542.600373614</v>
      </c>
      <c r="E9720" s="2">
        <f t="shared" si="304"/>
        <v>0.52826668877799</v>
      </c>
      <c r="F9720" s="2">
        <f t="shared" si="305"/>
        <v>36334.1962400134</v>
      </c>
    </row>
    <row r="9721" spans="1:6">
      <c r="A9721" s="5">
        <v>0.692010363915295</v>
      </c>
      <c r="B9721" s="5">
        <v>15788.4991399429</v>
      </c>
      <c r="C9721" s="5">
        <v>1.19803931897671</v>
      </c>
      <c r="D9721" s="5">
        <v>52755.2149523485</v>
      </c>
      <c r="E9721" s="2">
        <f t="shared" si="304"/>
        <v>0.506028955061415</v>
      </c>
      <c r="F9721" s="2">
        <f t="shared" si="305"/>
        <v>36966.7158124056</v>
      </c>
    </row>
    <row r="9722" spans="1:6">
      <c r="A9722" s="5">
        <v>0.673796188964071</v>
      </c>
      <c r="B9722" s="5">
        <v>19829.344448584</v>
      </c>
      <c r="C9722" s="5">
        <v>1.15733784843885</v>
      </c>
      <c r="D9722" s="5">
        <v>58804.1127487138</v>
      </c>
      <c r="E9722" s="2">
        <f t="shared" si="304"/>
        <v>0.483541659474779</v>
      </c>
      <c r="F9722" s="2">
        <f t="shared" si="305"/>
        <v>38974.7683001298</v>
      </c>
    </row>
    <row r="9723" spans="1:6">
      <c r="A9723" s="5">
        <v>0.70199830824285</v>
      </c>
      <c r="B9723" s="5">
        <v>20636.8941009946</v>
      </c>
      <c r="C9723" s="5">
        <v>1.25843989245504</v>
      </c>
      <c r="D9723" s="5">
        <v>58490.1453844963</v>
      </c>
      <c r="E9723" s="2">
        <f t="shared" si="304"/>
        <v>0.55644158421219</v>
      </c>
      <c r="F9723" s="2">
        <f t="shared" si="305"/>
        <v>37853.2512835017</v>
      </c>
    </row>
    <row r="9724" spans="1:6">
      <c r="A9724" s="5">
        <v>0.713714423031337</v>
      </c>
      <c r="B9724" s="5">
        <v>18607.3939230715</v>
      </c>
      <c r="C9724" s="5">
        <v>1.20545378278611</v>
      </c>
      <c r="D9724" s="5">
        <v>57209.851086425</v>
      </c>
      <c r="E9724" s="2">
        <f t="shared" si="304"/>
        <v>0.491739359754773</v>
      </c>
      <c r="F9724" s="2">
        <f t="shared" si="305"/>
        <v>38602.4571633535</v>
      </c>
    </row>
    <row r="9725" spans="1:6">
      <c r="A9725" s="5">
        <v>0.622806471834777</v>
      </c>
      <c r="B9725" s="5">
        <v>19733.7748144162</v>
      </c>
      <c r="C9725" s="5">
        <v>1.07710810446013</v>
      </c>
      <c r="D9725" s="5">
        <v>55691.3606779951</v>
      </c>
      <c r="E9725" s="2">
        <f t="shared" si="304"/>
        <v>0.454301632625353</v>
      </c>
      <c r="F9725" s="2">
        <f t="shared" si="305"/>
        <v>35957.5858635789</v>
      </c>
    </row>
    <row r="9726" spans="1:6">
      <c r="A9726" s="5">
        <v>0.7164819897945</v>
      </c>
      <c r="B9726" s="5">
        <v>19697.3770072794</v>
      </c>
      <c r="C9726" s="5">
        <v>1.24127931991352</v>
      </c>
      <c r="D9726" s="5">
        <v>55808.6833831984</v>
      </c>
      <c r="E9726" s="2">
        <f t="shared" si="304"/>
        <v>0.52479733011902</v>
      </c>
      <c r="F9726" s="2">
        <f t="shared" si="305"/>
        <v>36111.306375919</v>
      </c>
    </row>
    <row r="9727" spans="1:6">
      <c r="A9727" s="5">
        <v>0.690376689169604</v>
      </c>
      <c r="B9727" s="5">
        <v>18300.082332037</v>
      </c>
      <c r="C9727" s="5">
        <v>1.17401075464788</v>
      </c>
      <c r="D9727" s="5">
        <v>55051.9640909739</v>
      </c>
      <c r="E9727" s="2">
        <f t="shared" si="304"/>
        <v>0.483634065478276</v>
      </c>
      <c r="F9727" s="2">
        <f t="shared" si="305"/>
        <v>36751.8817589369</v>
      </c>
    </row>
    <row r="9728" spans="1:6">
      <c r="A9728" s="5">
        <v>0.735461803765928</v>
      </c>
      <c r="B9728" s="5">
        <v>22740.9413825995</v>
      </c>
      <c r="C9728" s="5">
        <v>1.25834924720148</v>
      </c>
      <c r="D9728" s="5">
        <v>59827.1779777036</v>
      </c>
      <c r="E9728" s="2">
        <f t="shared" si="304"/>
        <v>0.522887443435552</v>
      </c>
      <c r="F9728" s="2">
        <f t="shared" si="305"/>
        <v>37086.2365951041</v>
      </c>
    </row>
    <row r="9729" spans="1:6">
      <c r="A9729" s="5">
        <v>0.695797721789916</v>
      </c>
      <c r="B9729" s="5">
        <v>19417.3282966643</v>
      </c>
      <c r="C9729" s="5">
        <v>1.21750041128322</v>
      </c>
      <c r="D9729" s="5">
        <v>56360.9322570202</v>
      </c>
      <c r="E9729" s="2">
        <f t="shared" si="304"/>
        <v>0.521702689493304</v>
      </c>
      <c r="F9729" s="2">
        <f t="shared" si="305"/>
        <v>36943.6039603559</v>
      </c>
    </row>
    <row r="9730" spans="1:6">
      <c r="A9730" s="5">
        <v>0.730832599387326</v>
      </c>
      <c r="B9730" s="5">
        <v>20009.1065160005</v>
      </c>
      <c r="C9730" s="5">
        <v>1.26772817873372</v>
      </c>
      <c r="D9730" s="5">
        <v>56184.5692010379</v>
      </c>
      <c r="E9730" s="2">
        <f t="shared" si="304"/>
        <v>0.536895579346394</v>
      </c>
      <c r="F9730" s="2">
        <f t="shared" si="305"/>
        <v>36175.4626850374</v>
      </c>
    </row>
    <row r="9731" spans="1:6">
      <c r="A9731" s="5">
        <v>0.687138352643745</v>
      </c>
      <c r="B9731" s="5">
        <v>18521.7780745909</v>
      </c>
      <c r="C9731" s="5">
        <v>1.18109155674091</v>
      </c>
      <c r="D9731" s="5">
        <v>55180.1466801279</v>
      </c>
      <c r="E9731" s="2">
        <f t="shared" si="304"/>
        <v>0.493953204097165</v>
      </c>
      <c r="F9731" s="2">
        <f t="shared" si="305"/>
        <v>36658.368605537</v>
      </c>
    </row>
    <row r="9732" spans="1:6">
      <c r="A9732" s="5">
        <v>0.682865656297231</v>
      </c>
      <c r="B9732" s="5">
        <v>19333.5710010802</v>
      </c>
      <c r="C9732" s="5">
        <v>1.13145439676926</v>
      </c>
      <c r="D9732" s="5">
        <v>57898.7039286858</v>
      </c>
      <c r="E9732" s="2">
        <f t="shared" ref="E9732:E9795" si="306">C9732-A9732</f>
        <v>0.448588740472029</v>
      </c>
      <c r="F9732" s="2">
        <f t="shared" ref="F9732:F9795" si="307">D9732-B9732</f>
        <v>38565.1329276056</v>
      </c>
    </row>
    <row r="9733" spans="1:6">
      <c r="A9733" s="5">
        <v>0.708069421755986</v>
      </c>
      <c r="B9733" s="5">
        <v>23144.6378400716</v>
      </c>
      <c r="C9733" s="5">
        <v>1.22890196650597</v>
      </c>
      <c r="D9733" s="5">
        <v>60913.6776930069</v>
      </c>
      <c r="E9733" s="2">
        <f t="shared" si="306"/>
        <v>0.520832544749984</v>
      </c>
      <c r="F9733" s="2">
        <f t="shared" si="307"/>
        <v>37769.0398529353</v>
      </c>
    </row>
    <row r="9734" spans="1:6">
      <c r="A9734" s="5">
        <v>0.702473245105817</v>
      </c>
      <c r="B9734" s="5">
        <v>22790.7289748884</v>
      </c>
      <c r="C9734" s="5">
        <v>1.24225298895486</v>
      </c>
      <c r="D9734" s="5">
        <v>62810.3734439872</v>
      </c>
      <c r="E9734" s="2">
        <f t="shared" si="306"/>
        <v>0.539779743849043</v>
      </c>
      <c r="F9734" s="2">
        <f t="shared" si="307"/>
        <v>40019.6444690988</v>
      </c>
    </row>
    <row r="9735" spans="1:6">
      <c r="A9735" s="5">
        <v>0.686376200323358</v>
      </c>
      <c r="B9735" s="5">
        <v>19199.9605689256</v>
      </c>
      <c r="C9735" s="5">
        <v>1.20715203164484</v>
      </c>
      <c r="D9735" s="5">
        <v>58186.7563774616</v>
      </c>
      <c r="E9735" s="2">
        <f t="shared" si="306"/>
        <v>0.520775831321482</v>
      </c>
      <c r="F9735" s="2">
        <f t="shared" si="307"/>
        <v>38986.795808536</v>
      </c>
    </row>
    <row r="9736" spans="1:6">
      <c r="A9736" s="5">
        <v>0.691452328672157</v>
      </c>
      <c r="B9736" s="5">
        <v>17500.5580045941</v>
      </c>
      <c r="C9736" s="5">
        <v>1.20400147071899</v>
      </c>
      <c r="D9736" s="5">
        <v>53767.0405961971</v>
      </c>
      <c r="E9736" s="2">
        <f t="shared" si="306"/>
        <v>0.512549142046833</v>
      </c>
      <c r="F9736" s="2">
        <f t="shared" si="307"/>
        <v>36266.482591603</v>
      </c>
    </row>
    <row r="9737" spans="1:6">
      <c r="A9737" s="5">
        <v>0.719481070666815</v>
      </c>
      <c r="B9737" s="5">
        <v>22042.2357959881</v>
      </c>
      <c r="C9737" s="5">
        <v>1.23792177112903</v>
      </c>
      <c r="D9737" s="5">
        <v>63568.9001344457</v>
      </c>
      <c r="E9737" s="2">
        <f t="shared" si="306"/>
        <v>0.518440700462215</v>
      </c>
      <c r="F9737" s="2">
        <f t="shared" si="307"/>
        <v>41526.6643384576</v>
      </c>
    </row>
    <row r="9738" spans="1:6">
      <c r="A9738" s="5">
        <v>0.727411249016635</v>
      </c>
      <c r="B9738" s="5">
        <v>18314.7419508325</v>
      </c>
      <c r="C9738" s="5">
        <v>1.26649240231866</v>
      </c>
      <c r="D9738" s="5">
        <v>53305.6467677594</v>
      </c>
      <c r="E9738" s="2">
        <f t="shared" si="306"/>
        <v>0.539081153302025</v>
      </c>
      <c r="F9738" s="2">
        <f t="shared" si="307"/>
        <v>34990.9048169269</v>
      </c>
    </row>
    <row r="9739" spans="1:6">
      <c r="A9739" s="5">
        <v>0.763396835029315</v>
      </c>
      <c r="B9739" s="5">
        <v>19938.7546827378</v>
      </c>
      <c r="C9739" s="5">
        <v>1.31729564006756</v>
      </c>
      <c r="D9739" s="5">
        <v>56638.5547432308</v>
      </c>
      <c r="E9739" s="2">
        <f t="shared" si="306"/>
        <v>0.553898805038245</v>
      </c>
      <c r="F9739" s="2">
        <f t="shared" si="307"/>
        <v>36699.800060493</v>
      </c>
    </row>
    <row r="9740" spans="1:6">
      <c r="A9740" s="5">
        <v>0.671309083004957</v>
      </c>
      <c r="B9740" s="5">
        <v>15823.0363520465</v>
      </c>
      <c r="C9740" s="5">
        <v>1.17006849283685</v>
      </c>
      <c r="D9740" s="5">
        <v>52769.5903582268</v>
      </c>
      <c r="E9740" s="2">
        <f t="shared" si="306"/>
        <v>0.498759409831893</v>
      </c>
      <c r="F9740" s="2">
        <f t="shared" si="307"/>
        <v>36946.5540061803</v>
      </c>
    </row>
    <row r="9741" spans="1:6">
      <c r="A9741" s="5">
        <v>0.708453828611116</v>
      </c>
      <c r="B9741" s="5">
        <v>19120.0974002822</v>
      </c>
      <c r="C9741" s="5">
        <v>1.21704857529751</v>
      </c>
      <c r="D9741" s="5">
        <v>55584.6071588449</v>
      </c>
      <c r="E9741" s="2">
        <f t="shared" si="306"/>
        <v>0.508594746686394</v>
      </c>
      <c r="F9741" s="2">
        <f t="shared" si="307"/>
        <v>36464.5097585627</v>
      </c>
    </row>
    <row r="9742" spans="1:6">
      <c r="A9742" s="5">
        <v>0.705565150135866</v>
      </c>
      <c r="B9742" s="5">
        <v>15940.2165105898</v>
      </c>
      <c r="C9742" s="5">
        <v>1.21541644459376</v>
      </c>
      <c r="D9742" s="5">
        <v>50651.4132411577</v>
      </c>
      <c r="E9742" s="2">
        <f t="shared" si="306"/>
        <v>0.509851294457894</v>
      </c>
      <c r="F9742" s="2">
        <f t="shared" si="307"/>
        <v>34711.1967305679</v>
      </c>
    </row>
    <row r="9743" spans="1:6">
      <c r="A9743" s="5">
        <v>0.707274493496033</v>
      </c>
      <c r="B9743" s="5">
        <v>23182.5355481161</v>
      </c>
      <c r="C9743" s="5">
        <v>1.20551297907958</v>
      </c>
      <c r="D9743" s="5">
        <v>61145.0272782886</v>
      </c>
      <c r="E9743" s="2">
        <f t="shared" si="306"/>
        <v>0.498238485583547</v>
      </c>
      <c r="F9743" s="2">
        <f t="shared" si="307"/>
        <v>37962.4917301725</v>
      </c>
    </row>
    <row r="9744" spans="1:6">
      <c r="A9744" s="5">
        <v>0.72336374357294</v>
      </c>
      <c r="B9744" s="5">
        <v>15986.4546072369</v>
      </c>
      <c r="C9744" s="5">
        <v>1.25332195592711</v>
      </c>
      <c r="D9744" s="5">
        <v>51298.74907373</v>
      </c>
      <c r="E9744" s="2">
        <f t="shared" si="306"/>
        <v>0.52995821235417</v>
      </c>
      <c r="F9744" s="2">
        <f t="shared" si="307"/>
        <v>35312.2944664931</v>
      </c>
    </row>
    <row r="9745" spans="1:6">
      <c r="A9745" s="5">
        <v>0.718072951643809</v>
      </c>
      <c r="B9745" s="5">
        <v>21358.6918209827</v>
      </c>
      <c r="C9745" s="5">
        <v>1.256529463129</v>
      </c>
      <c r="D9745" s="5">
        <v>62383.9842884559</v>
      </c>
      <c r="E9745" s="2">
        <f t="shared" si="306"/>
        <v>0.538456511485191</v>
      </c>
      <c r="F9745" s="2">
        <f t="shared" si="307"/>
        <v>41025.2924674732</v>
      </c>
    </row>
    <row r="9746" spans="1:6">
      <c r="A9746" s="5">
        <v>0.699282596297509</v>
      </c>
      <c r="B9746" s="5">
        <v>21424.06813377</v>
      </c>
      <c r="C9746" s="5">
        <v>1.25239061094525</v>
      </c>
      <c r="D9746" s="5">
        <v>60314.614670222</v>
      </c>
      <c r="E9746" s="2">
        <f t="shared" si="306"/>
        <v>0.553108014647741</v>
      </c>
      <c r="F9746" s="2">
        <f t="shared" si="307"/>
        <v>38890.546536452</v>
      </c>
    </row>
    <row r="9747" spans="1:6">
      <c r="A9747" s="5">
        <v>0.717634132490341</v>
      </c>
      <c r="B9747" s="5">
        <v>18666.7157466109</v>
      </c>
      <c r="C9747" s="5">
        <v>1.24692148276493</v>
      </c>
      <c r="D9747" s="5">
        <v>55674.1211885475</v>
      </c>
      <c r="E9747" s="2">
        <f t="shared" si="306"/>
        <v>0.529287350274589</v>
      </c>
      <c r="F9747" s="2">
        <f t="shared" si="307"/>
        <v>37007.4054419366</v>
      </c>
    </row>
    <row r="9748" spans="1:6">
      <c r="A9748" s="5">
        <v>0.705862232372137</v>
      </c>
      <c r="B9748" s="5">
        <v>21707.6288239479</v>
      </c>
      <c r="C9748" s="5">
        <v>1.20993905642375</v>
      </c>
      <c r="D9748" s="5">
        <v>57908.7275440786</v>
      </c>
      <c r="E9748" s="2">
        <f t="shared" si="306"/>
        <v>0.504076824051613</v>
      </c>
      <c r="F9748" s="2">
        <f t="shared" si="307"/>
        <v>36201.0987201307</v>
      </c>
    </row>
    <row r="9749" spans="1:6">
      <c r="A9749" s="5">
        <v>0.716087768293502</v>
      </c>
      <c r="B9749" s="5">
        <v>21189.2012120022</v>
      </c>
      <c r="C9749" s="5">
        <v>1.23737215812802</v>
      </c>
      <c r="D9749" s="5">
        <v>57346.7089154027</v>
      </c>
      <c r="E9749" s="2">
        <f t="shared" si="306"/>
        <v>0.521284389834518</v>
      </c>
      <c r="F9749" s="2">
        <f t="shared" si="307"/>
        <v>36157.5077034005</v>
      </c>
    </row>
    <row r="9750" spans="1:6">
      <c r="A9750" s="5">
        <v>0.710873575475362</v>
      </c>
      <c r="B9750" s="5">
        <v>21771.6077746615</v>
      </c>
      <c r="C9750" s="5">
        <v>1.23803145677483</v>
      </c>
      <c r="D9750" s="5">
        <v>56362.4968117278</v>
      </c>
      <c r="E9750" s="2">
        <f t="shared" si="306"/>
        <v>0.527157881299468</v>
      </c>
      <c r="F9750" s="2">
        <f t="shared" si="307"/>
        <v>34590.8890370663</v>
      </c>
    </row>
    <row r="9751" spans="1:6">
      <c r="A9751" s="5">
        <v>0.776789379011587</v>
      </c>
      <c r="B9751" s="5">
        <v>18890.9207192815</v>
      </c>
      <c r="C9751" s="5">
        <v>1.32620691056042</v>
      </c>
      <c r="D9751" s="5">
        <v>55994.1821901574</v>
      </c>
      <c r="E9751" s="2">
        <f t="shared" si="306"/>
        <v>0.549417531548833</v>
      </c>
      <c r="F9751" s="2">
        <f t="shared" si="307"/>
        <v>37103.2614708759</v>
      </c>
    </row>
    <row r="9752" spans="1:6">
      <c r="A9752" s="5">
        <v>0.753599595565057</v>
      </c>
      <c r="B9752" s="5">
        <v>18418.4945967906</v>
      </c>
      <c r="C9752" s="5">
        <v>1.30308150447827</v>
      </c>
      <c r="D9752" s="5">
        <v>55192.9464728397</v>
      </c>
      <c r="E9752" s="2">
        <f t="shared" si="306"/>
        <v>0.549481908913213</v>
      </c>
      <c r="F9752" s="2">
        <f t="shared" si="307"/>
        <v>36774.4518760491</v>
      </c>
    </row>
    <row r="9753" spans="1:6">
      <c r="A9753" s="5">
        <v>0.705247922440071</v>
      </c>
      <c r="B9753" s="5">
        <v>17908.6747944526</v>
      </c>
      <c r="C9753" s="5">
        <v>1.2195860118628</v>
      </c>
      <c r="D9753" s="5">
        <v>56517.6878803822</v>
      </c>
      <c r="E9753" s="2">
        <f t="shared" si="306"/>
        <v>0.514338089422729</v>
      </c>
      <c r="F9753" s="2">
        <f t="shared" si="307"/>
        <v>38609.0130859296</v>
      </c>
    </row>
    <row r="9754" spans="1:6">
      <c r="A9754" s="5">
        <v>0.670030855015677</v>
      </c>
      <c r="B9754" s="5">
        <v>17738.9566874812</v>
      </c>
      <c r="C9754" s="5">
        <v>1.1602669380098</v>
      </c>
      <c r="D9754" s="5">
        <v>54451.1382098226</v>
      </c>
      <c r="E9754" s="2">
        <f t="shared" si="306"/>
        <v>0.490236082994123</v>
      </c>
      <c r="F9754" s="2">
        <f t="shared" si="307"/>
        <v>36712.1815223414</v>
      </c>
    </row>
    <row r="9755" spans="1:6">
      <c r="A9755" s="5">
        <v>0.681258088598636</v>
      </c>
      <c r="B9755" s="5">
        <v>17161.0790524143</v>
      </c>
      <c r="C9755" s="5">
        <v>1.18086574869142</v>
      </c>
      <c r="D9755" s="5">
        <v>52585.0116405039</v>
      </c>
      <c r="E9755" s="2">
        <f t="shared" si="306"/>
        <v>0.499607660092784</v>
      </c>
      <c r="F9755" s="2">
        <f t="shared" si="307"/>
        <v>35423.9325880896</v>
      </c>
    </row>
    <row r="9756" spans="1:6">
      <c r="A9756" s="5">
        <v>0.752477907007721</v>
      </c>
      <c r="B9756" s="5">
        <v>17532.6792897376</v>
      </c>
      <c r="C9756" s="5">
        <v>1.29111624690331</v>
      </c>
      <c r="D9756" s="5">
        <v>55670.74746887</v>
      </c>
      <c r="E9756" s="2">
        <f t="shared" si="306"/>
        <v>0.538638339895589</v>
      </c>
      <c r="F9756" s="2">
        <f t="shared" si="307"/>
        <v>38138.0681791324</v>
      </c>
    </row>
    <row r="9757" spans="1:6">
      <c r="A9757" s="5">
        <v>0.729585127939933</v>
      </c>
      <c r="B9757" s="5">
        <v>20588.2512018815</v>
      </c>
      <c r="C9757" s="5">
        <v>1.24704783941466</v>
      </c>
      <c r="D9757" s="5">
        <v>57635.3805680931</v>
      </c>
      <c r="E9757" s="2">
        <f t="shared" si="306"/>
        <v>0.517462711474727</v>
      </c>
      <c r="F9757" s="2">
        <f t="shared" si="307"/>
        <v>37047.1293662116</v>
      </c>
    </row>
    <row r="9758" spans="1:6">
      <c r="A9758" s="5">
        <v>0.716380149348634</v>
      </c>
      <c r="B9758" s="5">
        <v>16363.1268515749</v>
      </c>
      <c r="C9758" s="5">
        <v>1.23818302819126</v>
      </c>
      <c r="D9758" s="5">
        <v>53851.5563433352</v>
      </c>
      <c r="E9758" s="2">
        <f t="shared" si="306"/>
        <v>0.521802878842626</v>
      </c>
      <c r="F9758" s="2">
        <f t="shared" si="307"/>
        <v>37488.4294917603</v>
      </c>
    </row>
    <row r="9759" spans="1:6">
      <c r="A9759" s="5">
        <v>0.718827348502309</v>
      </c>
      <c r="B9759" s="5">
        <v>18871.3376815581</v>
      </c>
      <c r="C9759" s="5">
        <v>1.24588415531034</v>
      </c>
      <c r="D9759" s="5">
        <v>55703.3910554437</v>
      </c>
      <c r="E9759" s="2">
        <f t="shared" si="306"/>
        <v>0.527056806808031</v>
      </c>
      <c r="F9759" s="2">
        <f t="shared" si="307"/>
        <v>36832.0533738856</v>
      </c>
    </row>
    <row r="9760" spans="1:6">
      <c r="A9760" s="5">
        <v>0.693019787356817</v>
      </c>
      <c r="B9760" s="5">
        <v>22166.6015888942</v>
      </c>
      <c r="C9760" s="5">
        <v>1.21099465174367</v>
      </c>
      <c r="D9760" s="5">
        <v>60645.3374484937</v>
      </c>
      <c r="E9760" s="2">
        <f t="shared" si="306"/>
        <v>0.517974864386853</v>
      </c>
      <c r="F9760" s="2">
        <f t="shared" si="307"/>
        <v>38478.7358595995</v>
      </c>
    </row>
    <row r="9761" spans="1:6">
      <c r="A9761" s="5">
        <v>0.721728023624743</v>
      </c>
      <c r="B9761" s="5">
        <v>21020.1506769455</v>
      </c>
      <c r="C9761" s="5">
        <v>1.2389625111093</v>
      </c>
      <c r="D9761" s="5">
        <v>57178.951961165</v>
      </c>
      <c r="E9761" s="2">
        <f t="shared" si="306"/>
        <v>0.517234487484557</v>
      </c>
      <c r="F9761" s="2">
        <f t="shared" si="307"/>
        <v>36158.8012842195</v>
      </c>
    </row>
    <row r="9762" spans="1:6">
      <c r="A9762" s="5">
        <v>0.704017877756092</v>
      </c>
      <c r="B9762" s="5">
        <v>18157.4114833841</v>
      </c>
      <c r="C9762" s="5">
        <v>1.2025137770218</v>
      </c>
      <c r="D9762" s="5">
        <v>52838.3113253219</v>
      </c>
      <c r="E9762" s="2">
        <f t="shared" si="306"/>
        <v>0.498495899265708</v>
      </c>
      <c r="F9762" s="2">
        <f t="shared" si="307"/>
        <v>34680.8998419378</v>
      </c>
    </row>
    <row r="9763" spans="1:6">
      <c r="A9763" s="5">
        <v>0.655968865777055</v>
      </c>
      <c r="B9763" s="5">
        <v>23324.2502400239</v>
      </c>
      <c r="C9763" s="5">
        <v>1.11206846737616</v>
      </c>
      <c r="D9763" s="5">
        <v>59982.9120082974</v>
      </c>
      <c r="E9763" s="2">
        <f t="shared" si="306"/>
        <v>0.456099601599105</v>
      </c>
      <c r="F9763" s="2">
        <f t="shared" si="307"/>
        <v>36658.6617682735</v>
      </c>
    </row>
    <row r="9764" spans="1:6">
      <c r="A9764" s="5">
        <v>0.676592801905184</v>
      </c>
      <c r="B9764" s="5">
        <v>21130.368453805</v>
      </c>
      <c r="C9764" s="5">
        <v>1.15462406790876</v>
      </c>
      <c r="D9764" s="5">
        <v>56989.703936992</v>
      </c>
      <c r="E9764" s="2">
        <f t="shared" si="306"/>
        <v>0.478031266003576</v>
      </c>
      <c r="F9764" s="2">
        <f t="shared" si="307"/>
        <v>35859.335483187</v>
      </c>
    </row>
    <row r="9765" spans="1:6">
      <c r="A9765" s="5">
        <v>0.679126163511417</v>
      </c>
      <c r="B9765" s="5">
        <v>19373.2489136965</v>
      </c>
      <c r="C9765" s="5">
        <v>1.19068854345883</v>
      </c>
      <c r="D9765" s="5">
        <v>58018.9957701238</v>
      </c>
      <c r="E9765" s="2">
        <f t="shared" si="306"/>
        <v>0.511562379947413</v>
      </c>
      <c r="F9765" s="2">
        <f t="shared" si="307"/>
        <v>38645.7468564273</v>
      </c>
    </row>
    <row r="9766" spans="1:6">
      <c r="A9766" s="5">
        <v>0.688111859455799</v>
      </c>
      <c r="B9766" s="5">
        <v>19118.1774554819</v>
      </c>
      <c r="C9766" s="5">
        <v>1.17588338022933</v>
      </c>
      <c r="D9766" s="5">
        <v>57688.4557488007</v>
      </c>
      <c r="E9766" s="2">
        <f t="shared" si="306"/>
        <v>0.487771520773531</v>
      </c>
      <c r="F9766" s="2">
        <f t="shared" si="307"/>
        <v>38570.2782933188</v>
      </c>
    </row>
    <row r="9767" spans="1:6">
      <c r="A9767" s="5">
        <v>0.669121973701893</v>
      </c>
      <c r="B9767" s="5">
        <v>20958.836094058</v>
      </c>
      <c r="C9767" s="5">
        <v>1.13361200865965</v>
      </c>
      <c r="D9767" s="5">
        <v>59301.4712389472</v>
      </c>
      <c r="E9767" s="2">
        <f t="shared" si="306"/>
        <v>0.464490034957757</v>
      </c>
      <c r="F9767" s="2">
        <f t="shared" si="307"/>
        <v>38342.6351448892</v>
      </c>
    </row>
    <row r="9768" spans="1:6">
      <c r="A9768" s="5">
        <v>0.714588447196163</v>
      </c>
      <c r="B9768" s="5">
        <v>27908.4987656746</v>
      </c>
      <c r="C9768" s="5">
        <v>1.25903270268672</v>
      </c>
      <c r="D9768" s="5">
        <v>67202.7742820985</v>
      </c>
      <c r="E9768" s="2">
        <f t="shared" si="306"/>
        <v>0.544444255490557</v>
      </c>
      <c r="F9768" s="2">
        <f t="shared" si="307"/>
        <v>39294.2755164239</v>
      </c>
    </row>
    <row r="9769" spans="1:6">
      <c r="A9769" s="5">
        <v>0.708497634646224</v>
      </c>
      <c r="B9769" s="5">
        <v>22339.8682574323</v>
      </c>
      <c r="C9769" s="5">
        <v>1.20415268825233</v>
      </c>
      <c r="D9769" s="5">
        <v>58774.0457409019</v>
      </c>
      <c r="E9769" s="2">
        <f t="shared" si="306"/>
        <v>0.495655053606106</v>
      </c>
      <c r="F9769" s="2">
        <f t="shared" si="307"/>
        <v>36434.1774834696</v>
      </c>
    </row>
    <row r="9770" spans="1:6">
      <c r="A9770" s="5">
        <v>0.685271576409128</v>
      </c>
      <c r="B9770" s="5">
        <v>18743.4578170594</v>
      </c>
      <c r="C9770" s="5">
        <v>1.13506264597917</v>
      </c>
      <c r="D9770" s="5">
        <v>55010.6384328708</v>
      </c>
      <c r="E9770" s="2">
        <f t="shared" si="306"/>
        <v>0.449791069570042</v>
      </c>
      <c r="F9770" s="2">
        <f t="shared" si="307"/>
        <v>36267.1806158114</v>
      </c>
    </row>
    <row r="9771" spans="1:6">
      <c r="A9771" s="5">
        <v>0.725108151434531</v>
      </c>
      <c r="B9771" s="5">
        <v>20825.3772956877</v>
      </c>
      <c r="C9771" s="5">
        <v>1.26585486307931</v>
      </c>
      <c r="D9771" s="5">
        <v>58277.8356265033</v>
      </c>
      <c r="E9771" s="2">
        <f t="shared" si="306"/>
        <v>0.540746711644779</v>
      </c>
      <c r="F9771" s="2">
        <f t="shared" si="307"/>
        <v>37452.4583308156</v>
      </c>
    </row>
    <row r="9772" spans="1:6">
      <c r="A9772" s="5">
        <v>0.683452317503792</v>
      </c>
      <c r="B9772" s="5">
        <v>20766.9692588214</v>
      </c>
      <c r="C9772" s="5">
        <v>1.19935705193424</v>
      </c>
      <c r="D9772" s="5">
        <v>58012.0318811822</v>
      </c>
      <c r="E9772" s="2">
        <f t="shared" si="306"/>
        <v>0.515904734430448</v>
      </c>
      <c r="F9772" s="2">
        <f t="shared" si="307"/>
        <v>37245.0626223608</v>
      </c>
    </row>
    <row r="9773" spans="1:6">
      <c r="A9773" s="5">
        <v>0.715406013750401</v>
      </c>
      <c r="B9773" s="5">
        <v>20815.3985254525</v>
      </c>
      <c r="C9773" s="5">
        <v>1.23362434718203</v>
      </c>
      <c r="D9773" s="5">
        <v>57146.0904695511</v>
      </c>
      <c r="E9773" s="2">
        <f t="shared" si="306"/>
        <v>0.518218333431629</v>
      </c>
      <c r="F9773" s="2">
        <f t="shared" si="307"/>
        <v>36330.6919440986</v>
      </c>
    </row>
    <row r="9774" spans="1:6">
      <c r="A9774" s="5">
        <v>0.723239190286774</v>
      </c>
      <c r="B9774" s="5">
        <v>20771.3684657665</v>
      </c>
      <c r="C9774" s="5">
        <v>1.28717066480799</v>
      </c>
      <c r="D9774" s="5">
        <v>58356.3026799192</v>
      </c>
      <c r="E9774" s="2">
        <f t="shared" si="306"/>
        <v>0.563931474521216</v>
      </c>
      <c r="F9774" s="2">
        <f t="shared" si="307"/>
        <v>37584.9342141527</v>
      </c>
    </row>
    <row r="9775" spans="1:6">
      <c r="A9775" s="5">
        <v>0.764145925283082</v>
      </c>
      <c r="B9775" s="5">
        <v>18667.5773484577</v>
      </c>
      <c r="C9775" s="5">
        <v>1.32449756971373</v>
      </c>
      <c r="D9775" s="5">
        <v>55082.0848283365</v>
      </c>
      <c r="E9775" s="2">
        <f t="shared" si="306"/>
        <v>0.560351644430648</v>
      </c>
      <c r="F9775" s="2">
        <f t="shared" si="307"/>
        <v>36414.5074798788</v>
      </c>
    </row>
    <row r="9776" spans="1:6">
      <c r="A9776" s="5">
        <v>0.683820506341846</v>
      </c>
      <c r="B9776" s="5">
        <v>20466.7933721335</v>
      </c>
      <c r="C9776" s="5">
        <v>1.16165078803733</v>
      </c>
      <c r="D9776" s="5">
        <v>56872.9497026681</v>
      </c>
      <c r="E9776" s="2">
        <f t="shared" si="306"/>
        <v>0.477830281695484</v>
      </c>
      <c r="F9776" s="2">
        <f t="shared" si="307"/>
        <v>36406.1563305346</v>
      </c>
    </row>
    <row r="9777" spans="1:6">
      <c r="A9777" s="5">
        <v>0.719853776021468</v>
      </c>
      <c r="B9777" s="5">
        <v>21631.4178752742</v>
      </c>
      <c r="C9777" s="5">
        <v>1.26482226993319</v>
      </c>
      <c r="D9777" s="5">
        <v>57551.9082107578</v>
      </c>
      <c r="E9777" s="2">
        <f t="shared" si="306"/>
        <v>0.544968493911722</v>
      </c>
      <c r="F9777" s="2">
        <f t="shared" si="307"/>
        <v>35920.4903354836</v>
      </c>
    </row>
    <row r="9778" spans="1:6">
      <c r="A9778" s="5">
        <v>0.71336335358941</v>
      </c>
      <c r="B9778" s="5">
        <v>25884.4868775536</v>
      </c>
      <c r="C9778" s="5">
        <v>1.28461931951818</v>
      </c>
      <c r="D9778" s="5">
        <v>69298.0602098149</v>
      </c>
      <c r="E9778" s="2">
        <f t="shared" si="306"/>
        <v>0.57125596592877</v>
      </c>
      <c r="F9778" s="2">
        <f t="shared" si="307"/>
        <v>43413.5733322613</v>
      </c>
    </row>
    <row r="9779" spans="1:6">
      <c r="A9779" s="5">
        <v>0.716089563460008</v>
      </c>
      <c r="B9779" s="5">
        <v>17432.7360152744</v>
      </c>
      <c r="C9779" s="5">
        <v>1.25079308370246</v>
      </c>
      <c r="D9779" s="5">
        <v>54973.1430446164</v>
      </c>
      <c r="E9779" s="2">
        <f t="shared" si="306"/>
        <v>0.534703520242452</v>
      </c>
      <c r="F9779" s="2">
        <f t="shared" si="307"/>
        <v>37540.407029342</v>
      </c>
    </row>
    <row r="9780" spans="1:6">
      <c r="A9780" s="5">
        <v>0.698312415733981</v>
      </c>
      <c r="B9780" s="5">
        <v>20929.8602153987</v>
      </c>
      <c r="C9780" s="5">
        <v>1.21816145410451</v>
      </c>
      <c r="D9780" s="5">
        <v>55914.2633431667</v>
      </c>
      <c r="E9780" s="2">
        <f t="shared" si="306"/>
        <v>0.519849038370529</v>
      </c>
      <c r="F9780" s="2">
        <f t="shared" si="307"/>
        <v>34984.403127768</v>
      </c>
    </row>
    <row r="9781" spans="1:6">
      <c r="A9781" s="5">
        <v>0.72881516910985</v>
      </c>
      <c r="B9781" s="5">
        <v>15671.5388449956</v>
      </c>
      <c r="C9781" s="5">
        <v>1.28194101610371</v>
      </c>
      <c r="D9781" s="5">
        <v>52626.2381383966</v>
      </c>
      <c r="E9781" s="2">
        <f t="shared" si="306"/>
        <v>0.55312584699386</v>
      </c>
      <c r="F9781" s="2">
        <f t="shared" si="307"/>
        <v>36954.699293401</v>
      </c>
    </row>
    <row r="9782" spans="1:6">
      <c r="A9782" s="5">
        <v>0.776272578470844</v>
      </c>
      <c r="B9782" s="5">
        <v>21199.5203869836</v>
      </c>
      <c r="C9782" s="5">
        <v>1.30808722222734</v>
      </c>
      <c r="D9782" s="5">
        <v>59638.1729833977</v>
      </c>
      <c r="E9782" s="2">
        <f t="shared" si="306"/>
        <v>0.531814643756496</v>
      </c>
      <c r="F9782" s="2">
        <f t="shared" si="307"/>
        <v>38438.6525964141</v>
      </c>
    </row>
    <row r="9783" spans="1:6">
      <c r="A9783" s="5">
        <v>0.713318685727999</v>
      </c>
      <c r="B9783" s="5">
        <v>17169.5669513169</v>
      </c>
      <c r="C9783" s="5">
        <v>1.24541816086548</v>
      </c>
      <c r="D9783" s="5">
        <v>51415.4757641005</v>
      </c>
      <c r="E9783" s="2">
        <f t="shared" si="306"/>
        <v>0.532099475137481</v>
      </c>
      <c r="F9783" s="2">
        <f t="shared" si="307"/>
        <v>34245.9088127836</v>
      </c>
    </row>
    <row r="9784" spans="1:6">
      <c r="A9784" s="5">
        <v>0.769791933994277</v>
      </c>
      <c r="B9784" s="5">
        <v>17836.3775033445</v>
      </c>
      <c r="C9784" s="5">
        <v>1.32410152280912</v>
      </c>
      <c r="D9784" s="5">
        <v>54489.9189256382</v>
      </c>
      <c r="E9784" s="2">
        <f t="shared" si="306"/>
        <v>0.554309588814843</v>
      </c>
      <c r="F9784" s="2">
        <f t="shared" si="307"/>
        <v>36653.5414222937</v>
      </c>
    </row>
    <row r="9785" spans="1:6">
      <c r="A9785" s="5">
        <v>0.708301816831633</v>
      </c>
      <c r="B9785" s="5">
        <v>16641.2359633458</v>
      </c>
      <c r="C9785" s="5">
        <v>1.23606386345025</v>
      </c>
      <c r="D9785" s="5">
        <v>51920.3873842447</v>
      </c>
      <c r="E9785" s="2">
        <f t="shared" si="306"/>
        <v>0.527762046618617</v>
      </c>
      <c r="F9785" s="2">
        <f t="shared" si="307"/>
        <v>35279.1514208989</v>
      </c>
    </row>
    <row r="9786" spans="1:6">
      <c r="A9786" s="5">
        <v>0.748162925264256</v>
      </c>
      <c r="B9786" s="5">
        <v>16507.9447452791</v>
      </c>
      <c r="C9786" s="5">
        <v>1.30649190809375</v>
      </c>
      <c r="D9786" s="5">
        <v>52685.8997399449</v>
      </c>
      <c r="E9786" s="2">
        <f t="shared" si="306"/>
        <v>0.558328982829494</v>
      </c>
      <c r="F9786" s="2">
        <f t="shared" si="307"/>
        <v>36177.9549946658</v>
      </c>
    </row>
    <row r="9787" spans="1:6">
      <c r="A9787" s="5">
        <v>0.732923104197267</v>
      </c>
      <c r="B9787" s="5">
        <v>18932.3416822762</v>
      </c>
      <c r="C9787" s="5">
        <v>1.25341350162887</v>
      </c>
      <c r="D9787" s="5">
        <v>55383.9175475243</v>
      </c>
      <c r="E9787" s="2">
        <f t="shared" si="306"/>
        <v>0.520490397431603</v>
      </c>
      <c r="F9787" s="2">
        <f t="shared" si="307"/>
        <v>36451.5758652481</v>
      </c>
    </row>
    <row r="9788" spans="1:6">
      <c r="A9788" s="5">
        <v>0.701694801677297</v>
      </c>
      <c r="B9788" s="5">
        <v>16161.5151233243</v>
      </c>
      <c r="C9788" s="5">
        <v>1.23308069932012</v>
      </c>
      <c r="D9788" s="5">
        <v>52328.5451859739</v>
      </c>
      <c r="E9788" s="2">
        <f t="shared" si="306"/>
        <v>0.531385897642823</v>
      </c>
      <c r="F9788" s="2">
        <f t="shared" si="307"/>
        <v>36167.0300626496</v>
      </c>
    </row>
    <row r="9789" spans="1:6">
      <c r="A9789" s="5">
        <v>0.702363727308017</v>
      </c>
      <c r="B9789" s="5">
        <v>25193.0977620723</v>
      </c>
      <c r="C9789" s="5">
        <v>1.21460689694856</v>
      </c>
      <c r="D9789" s="5">
        <v>65246.1182486179</v>
      </c>
      <c r="E9789" s="2">
        <f t="shared" si="306"/>
        <v>0.512243169640543</v>
      </c>
      <c r="F9789" s="2">
        <f t="shared" si="307"/>
        <v>40053.0204865456</v>
      </c>
    </row>
    <row r="9790" spans="1:6">
      <c r="A9790" s="5">
        <v>0.705513372181012</v>
      </c>
      <c r="B9790" s="5">
        <v>23823.469068832</v>
      </c>
      <c r="C9790" s="5">
        <v>1.23727734215399</v>
      </c>
      <c r="D9790" s="5">
        <v>64489.35523712</v>
      </c>
      <c r="E9790" s="2">
        <f t="shared" si="306"/>
        <v>0.531763969972978</v>
      </c>
      <c r="F9790" s="2">
        <f t="shared" si="307"/>
        <v>40665.886168288</v>
      </c>
    </row>
    <row r="9791" spans="1:6">
      <c r="A9791" s="5">
        <v>0.757823549687997</v>
      </c>
      <c r="B9791" s="5">
        <v>17739.712792643</v>
      </c>
      <c r="C9791" s="5">
        <v>1.30939364152947</v>
      </c>
      <c r="D9791" s="5">
        <v>55930.7344015062</v>
      </c>
      <c r="E9791" s="2">
        <f t="shared" si="306"/>
        <v>0.551570091841473</v>
      </c>
      <c r="F9791" s="2">
        <f t="shared" si="307"/>
        <v>38191.0216088632</v>
      </c>
    </row>
    <row r="9792" spans="1:6">
      <c r="A9792" s="5">
        <v>0.710644093691662</v>
      </c>
      <c r="B9792" s="5">
        <v>26700.3042624673</v>
      </c>
      <c r="C9792" s="5">
        <v>1.22568933098215</v>
      </c>
      <c r="D9792" s="5">
        <v>65359.1722621008</v>
      </c>
      <c r="E9792" s="2">
        <f t="shared" si="306"/>
        <v>0.515045237290488</v>
      </c>
      <c r="F9792" s="2">
        <f t="shared" si="307"/>
        <v>38658.8679996335</v>
      </c>
    </row>
    <row r="9793" spans="1:6">
      <c r="A9793" s="5">
        <v>0.676631080661237</v>
      </c>
      <c r="B9793" s="5">
        <v>22337.622064693</v>
      </c>
      <c r="C9793" s="5">
        <v>1.1635797944394</v>
      </c>
      <c r="D9793" s="5">
        <v>58726.623840783</v>
      </c>
      <c r="E9793" s="2">
        <f t="shared" si="306"/>
        <v>0.486948713778163</v>
      </c>
      <c r="F9793" s="2">
        <f t="shared" si="307"/>
        <v>36389.00177609</v>
      </c>
    </row>
    <row r="9794" spans="1:6">
      <c r="A9794" s="5">
        <v>0.702102575098445</v>
      </c>
      <c r="B9794" s="5">
        <v>15712.4607933973</v>
      </c>
      <c r="C9794" s="5">
        <v>1.19715528726319</v>
      </c>
      <c r="D9794" s="5">
        <v>49715.2607065361</v>
      </c>
      <c r="E9794" s="2">
        <f t="shared" si="306"/>
        <v>0.495052712164745</v>
      </c>
      <c r="F9794" s="2">
        <f t="shared" si="307"/>
        <v>34002.7999131388</v>
      </c>
    </row>
    <row r="9795" spans="1:6">
      <c r="A9795" s="5">
        <v>0.731423934330199</v>
      </c>
      <c r="B9795" s="5">
        <v>17718.792279857</v>
      </c>
      <c r="C9795" s="5">
        <v>1.27417834050406</v>
      </c>
      <c r="D9795" s="5">
        <v>54939.2225987756</v>
      </c>
      <c r="E9795" s="2">
        <f t="shared" si="306"/>
        <v>0.542754406173861</v>
      </c>
      <c r="F9795" s="2">
        <f t="shared" si="307"/>
        <v>37220.4303189186</v>
      </c>
    </row>
    <row r="9796" spans="1:6">
      <c r="A9796" s="5">
        <v>0.688062436760836</v>
      </c>
      <c r="B9796" s="5">
        <v>23041.4344870328</v>
      </c>
      <c r="C9796" s="5">
        <v>1.19516067605446</v>
      </c>
      <c r="D9796" s="5">
        <v>60205.2156669054</v>
      </c>
      <c r="E9796" s="2">
        <f t="shared" ref="E9796:E9859" si="308">C9796-A9796</f>
        <v>0.507098239293624</v>
      </c>
      <c r="F9796" s="2">
        <f t="shared" ref="F9796:F9859" si="309">D9796-B9796</f>
        <v>37163.7811798726</v>
      </c>
    </row>
    <row r="9797" spans="1:6">
      <c r="A9797" s="5">
        <v>0.675702621745618</v>
      </c>
      <c r="B9797" s="5">
        <v>22318.9675688711</v>
      </c>
      <c r="C9797" s="5">
        <v>1.17803614102296</v>
      </c>
      <c r="D9797" s="5">
        <v>60100.0720805257</v>
      </c>
      <c r="E9797" s="2">
        <f t="shared" si="308"/>
        <v>0.502333519277342</v>
      </c>
      <c r="F9797" s="2">
        <f t="shared" si="309"/>
        <v>37781.1045116546</v>
      </c>
    </row>
    <row r="9798" spans="1:6">
      <c r="A9798" s="5">
        <v>0.649564224090075</v>
      </c>
      <c r="B9798" s="5">
        <v>20554.5736502735</v>
      </c>
      <c r="C9798" s="5">
        <v>1.13563938753315</v>
      </c>
      <c r="D9798" s="5">
        <v>58533.941741814</v>
      </c>
      <c r="E9798" s="2">
        <f t="shared" si="308"/>
        <v>0.486075163443075</v>
      </c>
      <c r="F9798" s="2">
        <f t="shared" si="309"/>
        <v>37979.3680915405</v>
      </c>
    </row>
    <row r="9799" spans="1:6">
      <c r="A9799" s="5">
        <v>0.671031425891605</v>
      </c>
      <c r="B9799" s="5">
        <v>20849.7952244115</v>
      </c>
      <c r="C9799" s="5">
        <v>1.14467068414713</v>
      </c>
      <c r="D9799" s="5">
        <v>61769.3392106033</v>
      </c>
      <c r="E9799" s="2">
        <f t="shared" si="308"/>
        <v>0.473639258255525</v>
      </c>
      <c r="F9799" s="2">
        <f t="shared" si="309"/>
        <v>40919.5439861918</v>
      </c>
    </row>
    <row r="9800" spans="1:6">
      <c r="A9800" s="5">
        <v>0.73719782453148</v>
      </c>
      <c r="B9800" s="5">
        <v>17265.8022588132</v>
      </c>
      <c r="C9800" s="5">
        <v>1.29216057896151</v>
      </c>
      <c r="D9800" s="5">
        <v>53907.5413356905</v>
      </c>
      <c r="E9800" s="2">
        <f t="shared" si="308"/>
        <v>0.55496275443003</v>
      </c>
      <c r="F9800" s="2">
        <f t="shared" si="309"/>
        <v>36641.7390768773</v>
      </c>
    </row>
    <row r="9801" spans="1:6">
      <c r="A9801" s="5">
        <v>0.687152933350545</v>
      </c>
      <c r="B9801" s="5">
        <v>19167.2013541284</v>
      </c>
      <c r="C9801" s="5">
        <v>1.17111585885052</v>
      </c>
      <c r="D9801" s="5">
        <v>56920.525790886</v>
      </c>
      <c r="E9801" s="2">
        <f t="shared" si="308"/>
        <v>0.483962925499975</v>
      </c>
      <c r="F9801" s="2">
        <f t="shared" si="309"/>
        <v>37753.3244367576</v>
      </c>
    </row>
    <row r="9802" spans="1:6">
      <c r="A9802" s="5">
        <v>0.721768257708952</v>
      </c>
      <c r="B9802" s="5">
        <v>18924.8471698589</v>
      </c>
      <c r="C9802" s="5">
        <v>1.26451140378519</v>
      </c>
      <c r="D9802" s="5">
        <v>53073.6190334234</v>
      </c>
      <c r="E9802" s="2">
        <f t="shared" si="308"/>
        <v>0.542743146076238</v>
      </c>
      <c r="F9802" s="2">
        <f t="shared" si="309"/>
        <v>34148.7718635645</v>
      </c>
    </row>
    <row r="9803" spans="1:6">
      <c r="A9803" s="5">
        <v>0.729310918696747</v>
      </c>
      <c r="B9803" s="5">
        <v>18982.6695101683</v>
      </c>
      <c r="C9803" s="5">
        <v>1.22168465208478</v>
      </c>
      <c r="D9803" s="5">
        <v>56419.3178687393</v>
      </c>
      <c r="E9803" s="2">
        <f t="shared" si="308"/>
        <v>0.492373733388033</v>
      </c>
      <c r="F9803" s="2">
        <f t="shared" si="309"/>
        <v>37436.648358571</v>
      </c>
    </row>
    <row r="9804" spans="1:6">
      <c r="A9804" s="5">
        <v>0.712345547754703</v>
      </c>
      <c r="B9804" s="5">
        <v>19315.2026137543</v>
      </c>
      <c r="C9804" s="5">
        <v>1.23451781541447</v>
      </c>
      <c r="D9804" s="5">
        <v>57087.3491006628</v>
      </c>
      <c r="E9804" s="2">
        <f t="shared" si="308"/>
        <v>0.522172267659767</v>
      </c>
      <c r="F9804" s="2">
        <f t="shared" si="309"/>
        <v>37772.1464869085</v>
      </c>
    </row>
    <row r="9805" spans="1:6">
      <c r="A9805" s="5">
        <v>0.6953448067371</v>
      </c>
      <c r="B9805" s="5">
        <v>21912.1746716285</v>
      </c>
      <c r="C9805" s="5">
        <v>1.21303992192305</v>
      </c>
      <c r="D9805" s="5">
        <v>58321.3447933719</v>
      </c>
      <c r="E9805" s="2">
        <f t="shared" si="308"/>
        <v>0.51769511518595</v>
      </c>
      <c r="F9805" s="2">
        <f t="shared" si="309"/>
        <v>36409.1701217434</v>
      </c>
    </row>
    <row r="9806" spans="1:6">
      <c r="A9806" s="5">
        <v>0.687589173535225</v>
      </c>
      <c r="B9806" s="5">
        <v>16095.2375680449</v>
      </c>
      <c r="C9806" s="5">
        <v>1.16991083210091</v>
      </c>
      <c r="D9806" s="5">
        <v>51798.55660914</v>
      </c>
      <c r="E9806" s="2">
        <f t="shared" si="308"/>
        <v>0.482321658565685</v>
      </c>
      <c r="F9806" s="2">
        <f t="shared" si="309"/>
        <v>35703.3190410951</v>
      </c>
    </row>
    <row r="9807" spans="1:6">
      <c r="A9807" s="5">
        <v>0.683527493998047</v>
      </c>
      <c r="B9807" s="5">
        <v>21465.090376683</v>
      </c>
      <c r="C9807" s="5">
        <v>1.18395685807379</v>
      </c>
      <c r="D9807" s="5">
        <v>57872.1612961992</v>
      </c>
      <c r="E9807" s="2">
        <f t="shared" si="308"/>
        <v>0.500429364075743</v>
      </c>
      <c r="F9807" s="2">
        <f t="shared" si="309"/>
        <v>36407.0709195162</v>
      </c>
    </row>
    <row r="9808" spans="1:6">
      <c r="A9808" s="5">
        <v>0.712921880028788</v>
      </c>
      <c r="B9808" s="5">
        <v>23142.0431574119</v>
      </c>
      <c r="C9808" s="5">
        <v>1.24962445885501</v>
      </c>
      <c r="D9808" s="5">
        <v>61910.6679932422</v>
      </c>
      <c r="E9808" s="2">
        <f t="shared" si="308"/>
        <v>0.536702578826222</v>
      </c>
      <c r="F9808" s="2">
        <f t="shared" si="309"/>
        <v>38768.6248358303</v>
      </c>
    </row>
    <row r="9809" spans="1:6">
      <c r="A9809" s="5">
        <v>0.671294260526625</v>
      </c>
      <c r="B9809" s="5">
        <v>19410.3430561866</v>
      </c>
      <c r="C9809" s="5">
        <v>1.17959725502747</v>
      </c>
      <c r="D9809" s="5">
        <v>58188.6883588658</v>
      </c>
      <c r="E9809" s="2">
        <f t="shared" si="308"/>
        <v>0.508302994500845</v>
      </c>
      <c r="F9809" s="2">
        <f t="shared" si="309"/>
        <v>38778.3453026792</v>
      </c>
    </row>
    <row r="9810" spans="1:6">
      <c r="A9810" s="5">
        <v>0.765258141988222</v>
      </c>
      <c r="B9810" s="5">
        <v>20120.2911948976</v>
      </c>
      <c r="C9810" s="5">
        <v>1.33100423199773</v>
      </c>
      <c r="D9810" s="5">
        <v>56785.5286671571</v>
      </c>
      <c r="E9810" s="2">
        <f t="shared" si="308"/>
        <v>0.565746090009508</v>
      </c>
      <c r="F9810" s="2">
        <f t="shared" si="309"/>
        <v>36665.2374722595</v>
      </c>
    </row>
    <row r="9811" spans="1:6">
      <c r="A9811" s="5">
        <v>0.732807050244681</v>
      </c>
      <c r="B9811" s="5">
        <v>25078.37111868</v>
      </c>
      <c r="C9811" s="5">
        <v>1.30007118924783</v>
      </c>
      <c r="D9811" s="5">
        <v>64186.7866910909</v>
      </c>
      <c r="E9811" s="2">
        <f t="shared" si="308"/>
        <v>0.567264139003149</v>
      </c>
      <c r="F9811" s="2">
        <f t="shared" si="309"/>
        <v>39108.4155724109</v>
      </c>
    </row>
    <row r="9812" spans="1:6">
      <c r="A9812" s="5">
        <v>0.732041512414794</v>
      </c>
      <c r="B9812" s="5">
        <v>16226.6837518994</v>
      </c>
      <c r="C9812" s="5">
        <v>1.24547495483487</v>
      </c>
      <c r="D9812" s="5">
        <v>50995.2673794464</v>
      </c>
      <c r="E9812" s="2">
        <f t="shared" si="308"/>
        <v>0.513433442420076</v>
      </c>
      <c r="F9812" s="2">
        <f t="shared" si="309"/>
        <v>34768.583627547</v>
      </c>
    </row>
    <row r="9813" spans="1:6">
      <c r="A9813" s="5">
        <v>0.689379257570327</v>
      </c>
      <c r="B9813" s="5">
        <v>23149.2472261976</v>
      </c>
      <c r="C9813" s="5">
        <v>1.18283482883256</v>
      </c>
      <c r="D9813" s="5">
        <v>61268.8949526845</v>
      </c>
      <c r="E9813" s="2">
        <f t="shared" si="308"/>
        <v>0.493455571262233</v>
      </c>
      <c r="F9813" s="2">
        <f t="shared" si="309"/>
        <v>38119.6477264869</v>
      </c>
    </row>
    <row r="9814" spans="1:6">
      <c r="A9814" s="5">
        <v>0.714775363234487</v>
      </c>
      <c r="B9814" s="5">
        <v>22246.5765669193</v>
      </c>
      <c r="C9814" s="5">
        <v>1.2517362999051</v>
      </c>
      <c r="D9814" s="5">
        <v>60471.0110775477</v>
      </c>
      <c r="E9814" s="2">
        <f t="shared" si="308"/>
        <v>0.536960936670613</v>
      </c>
      <c r="F9814" s="2">
        <f t="shared" si="309"/>
        <v>38224.4345106284</v>
      </c>
    </row>
    <row r="9815" spans="1:6">
      <c r="A9815" s="5">
        <v>0.722265499293031</v>
      </c>
      <c r="B9815" s="5">
        <v>22986.0991531955</v>
      </c>
      <c r="C9815" s="5">
        <v>1.25423664043215</v>
      </c>
      <c r="D9815" s="5">
        <v>60380.2784318116</v>
      </c>
      <c r="E9815" s="2">
        <f t="shared" si="308"/>
        <v>0.531971141139119</v>
      </c>
      <c r="F9815" s="2">
        <f t="shared" si="309"/>
        <v>37394.1792786161</v>
      </c>
    </row>
    <row r="9816" spans="1:6">
      <c r="A9816" s="5">
        <v>0.666859639877886</v>
      </c>
      <c r="B9816" s="5">
        <v>17026.778935843</v>
      </c>
      <c r="C9816" s="5">
        <v>1.17521730635642</v>
      </c>
      <c r="D9816" s="5">
        <v>52579.7190097423</v>
      </c>
      <c r="E9816" s="2">
        <f t="shared" si="308"/>
        <v>0.508357666478534</v>
      </c>
      <c r="F9816" s="2">
        <f t="shared" si="309"/>
        <v>35552.9400738993</v>
      </c>
    </row>
    <row r="9817" spans="1:6">
      <c r="A9817" s="5">
        <v>0.740284751905239</v>
      </c>
      <c r="B9817" s="5">
        <v>16457.5883892199</v>
      </c>
      <c r="C9817" s="5">
        <v>1.26948326924918</v>
      </c>
      <c r="D9817" s="5">
        <v>52852.7461203254</v>
      </c>
      <c r="E9817" s="2">
        <f t="shared" si="308"/>
        <v>0.529198517343941</v>
      </c>
      <c r="F9817" s="2">
        <f t="shared" si="309"/>
        <v>36395.1577311055</v>
      </c>
    </row>
    <row r="9818" spans="1:6">
      <c r="A9818" s="5">
        <v>0.717608025957638</v>
      </c>
      <c r="B9818" s="5">
        <v>20383.1198012669</v>
      </c>
      <c r="C9818" s="5">
        <v>1.22280965494193</v>
      </c>
      <c r="D9818" s="5">
        <v>56115.7189896219</v>
      </c>
      <c r="E9818" s="2">
        <f t="shared" si="308"/>
        <v>0.505201628984292</v>
      </c>
      <c r="F9818" s="2">
        <f t="shared" si="309"/>
        <v>35732.599188355</v>
      </c>
    </row>
    <row r="9819" spans="1:6">
      <c r="A9819" s="5">
        <v>0.740906208948674</v>
      </c>
      <c r="B9819" s="5">
        <v>16350.8729388144</v>
      </c>
      <c r="C9819" s="5">
        <v>1.28136636399616</v>
      </c>
      <c r="D9819" s="5">
        <v>51523.4054556233</v>
      </c>
      <c r="E9819" s="2">
        <f t="shared" si="308"/>
        <v>0.540460155047486</v>
      </c>
      <c r="F9819" s="2">
        <f t="shared" si="309"/>
        <v>35172.5325168089</v>
      </c>
    </row>
    <row r="9820" spans="1:6">
      <c r="A9820" s="5">
        <v>0.673859036393332</v>
      </c>
      <c r="B9820" s="5">
        <v>16621.5874849715</v>
      </c>
      <c r="C9820" s="5">
        <v>1.19238086497368</v>
      </c>
      <c r="D9820" s="5">
        <v>51464.8478069191</v>
      </c>
      <c r="E9820" s="2">
        <f t="shared" si="308"/>
        <v>0.518521828580348</v>
      </c>
      <c r="F9820" s="2">
        <f t="shared" si="309"/>
        <v>34843.2603219476</v>
      </c>
    </row>
    <row r="9821" spans="1:6">
      <c r="A9821" s="5">
        <v>0.671962861477871</v>
      </c>
      <c r="B9821" s="5">
        <v>16319.2621968365</v>
      </c>
      <c r="C9821" s="5">
        <v>1.13823141365405</v>
      </c>
      <c r="D9821" s="5">
        <v>51612.8326908685</v>
      </c>
      <c r="E9821" s="2">
        <f t="shared" si="308"/>
        <v>0.466268552176179</v>
      </c>
      <c r="F9821" s="2">
        <f t="shared" si="309"/>
        <v>35293.570494032</v>
      </c>
    </row>
    <row r="9822" spans="1:6">
      <c r="A9822" s="5">
        <v>0.680342747965713</v>
      </c>
      <c r="B9822" s="5">
        <v>19329.8119677373</v>
      </c>
      <c r="C9822" s="5">
        <v>1.18019459399713</v>
      </c>
      <c r="D9822" s="5">
        <v>56888.1738100493</v>
      </c>
      <c r="E9822" s="2">
        <f t="shared" si="308"/>
        <v>0.499851846031417</v>
      </c>
      <c r="F9822" s="2">
        <f t="shared" si="309"/>
        <v>37558.361842312</v>
      </c>
    </row>
    <row r="9823" spans="1:6">
      <c r="A9823" s="5">
        <v>0.675769796196245</v>
      </c>
      <c r="B9823" s="5">
        <v>17138.0269168172</v>
      </c>
      <c r="C9823" s="5">
        <v>1.15807501645581</v>
      </c>
      <c r="D9823" s="5">
        <v>51056.9443304085</v>
      </c>
      <c r="E9823" s="2">
        <f t="shared" si="308"/>
        <v>0.482305220259565</v>
      </c>
      <c r="F9823" s="2">
        <f t="shared" si="309"/>
        <v>33918.9174135913</v>
      </c>
    </row>
    <row r="9824" spans="1:6">
      <c r="A9824" s="5">
        <v>0.750600314078946</v>
      </c>
      <c r="B9824" s="5">
        <v>16916.12754674</v>
      </c>
      <c r="C9824" s="5">
        <v>1.25168954393221</v>
      </c>
      <c r="D9824" s="5">
        <v>52581.0678740256</v>
      </c>
      <c r="E9824" s="2">
        <f t="shared" si="308"/>
        <v>0.501089229853264</v>
      </c>
      <c r="F9824" s="2">
        <f t="shared" si="309"/>
        <v>35664.9403272856</v>
      </c>
    </row>
    <row r="9825" spans="1:6">
      <c r="A9825" s="5">
        <v>0.70751598405516</v>
      </c>
      <c r="B9825" s="5">
        <v>25193.511287503</v>
      </c>
      <c r="C9825" s="5">
        <v>1.20712486542851</v>
      </c>
      <c r="D9825" s="5">
        <v>60720.3178605764</v>
      </c>
      <c r="E9825" s="2">
        <f t="shared" si="308"/>
        <v>0.49960888137335</v>
      </c>
      <c r="F9825" s="2">
        <f t="shared" si="309"/>
        <v>35526.8065730734</v>
      </c>
    </row>
    <row r="9826" spans="1:6">
      <c r="A9826" s="5">
        <v>0.706079907157448</v>
      </c>
      <c r="B9826" s="5">
        <v>22178.5238646418</v>
      </c>
      <c r="C9826" s="5">
        <v>1.24936554336756</v>
      </c>
      <c r="D9826" s="5">
        <v>60961.4644660246</v>
      </c>
      <c r="E9826" s="2">
        <f t="shared" si="308"/>
        <v>0.543285636210112</v>
      </c>
      <c r="F9826" s="2">
        <f t="shared" si="309"/>
        <v>38782.9406013828</v>
      </c>
    </row>
    <row r="9827" spans="1:6">
      <c r="A9827" s="5">
        <v>0.714355171479413</v>
      </c>
      <c r="B9827" s="5">
        <v>17238.4938832666</v>
      </c>
      <c r="C9827" s="5">
        <v>1.23230905763413</v>
      </c>
      <c r="D9827" s="5">
        <v>55912.0006542694</v>
      </c>
      <c r="E9827" s="2">
        <f t="shared" si="308"/>
        <v>0.517953886154717</v>
      </c>
      <c r="F9827" s="2">
        <f t="shared" si="309"/>
        <v>38673.5067710028</v>
      </c>
    </row>
    <row r="9828" spans="1:6">
      <c r="A9828" s="5">
        <v>0.680295911199221</v>
      </c>
      <c r="B9828" s="5">
        <v>25604.8068563529</v>
      </c>
      <c r="C9828" s="5">
        <v>1.15750100847625</v>
      </c>
      <c r="D9828" s="5">
        <v>61948.6716690692</v>
      </c>
      <c r="E9828" s="2">
        <f t="shared" si="308"/>
        <v>0.477205097277029</v>
      </c>
      <c r="F9828" s="2">
        <f t="shared" si="309"/>
        <v>36343.8648127163</v>
      </c>
    </row>
    <row r="9829" spans="1:6">
      <c r="A9829" s="5">
        <v>0.662470086550247</v>
      </c>
      <c r="B9829" s="5">
        <v>18476.644657644</v>
      </c>
      <c r="C9829" s="5">
        <v>1.17829720422021</v>
      </c>
      <c r="D9829" s="5">
        <v>56411.4315313644</v>
      </c>
      <c r="E9829" s="2">
        <f t="shared" si="308"/>
        <v>0.515827117669963</v>
      </c>
      <c r="F9829" s="2">
        <f t="shared" si="309"/>
        <v>37934.7868737204</v>
      </c>
    </row>
    <row r="9830" spans="1:6">
      <c r="A9830" s="5">
        <v>0.717461713839513</v>
      </c>
      <c r="B9830" s="5">
        <v>19937.9306606909</v>
      </c>
      <c r="C9830" s="5">
        <v>1.22295572938355</v>
      </c>
      <c r="D9830" s="5">
        <v>56101.2485141992</v>
      </c>
      <c r="E9830" s="2">
        <f t="shared" si="308"/>
        <v>0.505494015544037</v>
      </c>
      <c r="F9830" s="2">
        <f t="shared" si="309"/>
        <v>36163.3178535083</v>
      </c>
    </row>
    <row r="9831" spans="1:6">
      <c r="A9831" s="5">
        <v>0.697672527874266</v>
      </c>
      <c r="B9831" s="5">
        <v>18671.0764781837</v>
      </c>
      <c r="C9831" s="5">
        <v>1.18233210994432</v>
      </c>
      <c r="D9831" s="5">
        <v>55340.5305715271</v>
      </c>
      <c r="E9831" s="2">
        <f t="shared" si="308"/>
        <v>0.484659582070054</v>
      </c>
      <c r="F9831" s="2">
        <f t="shared" si="309"/>
        <v>36669.4540933434</v>
      </c>
    </row>
    <row r="9832" spans="1:6">
      <c r="A9832" s="5">
        <v>0.684750386185937</v>
      </c>
      <c r="B9832" s="5">
        <v>19539.1465406905</v>
      </c>
      <c r="C9832" s="5">
        <v>1.20271616409767</v>
      </c>
      <c r="D9832" s="5">
        <v>57177.8238322205</v>
      </c>
      <c r="E9832" s="2">
        <f t="shared" si="308"/>
        <v>0.517965777911733</v>
      </c>
      <c r="F9832" s="2">
        <f t="shared" si="309"/>
        <v>37638.67729153</v>
      </c>
    </row>
    <row r="9833" spans="1:6">
      <c r="A9833" s="5">
        <v>0.71145404374947</v>
      </c>
      <c r="B9833" s="5">
        <v>17338.2732715091</v>
      </c>
      <c r="C9833" s="5">
        <v>1.20137541840363</v>
      </c>
      <c r="D9833" s="5">
        <v>55142.9667085729</v>
      </c>
      <c r="E9833" s="2">
        <f t="shared" si="308"/>
        <v>0.48992137465416</v>
      </c>
      <c r="F9833" s="2">
        <f t="shared" si="309"/>
        <v>37804.6934370638</v>
      </c>
    </row>
    <row r="9834" spans="1:6">
      <c r="A9834" s="5">
        <v>0.684273447157804</v>
      </c>
      <c r="B9834" s="5">
        <v>14387.9700830085</v>
      </c>
      <c r="C9834" s="5">
        <v>1.18614734909218</v>
      </c>
      <c r="D9834" s="5">
        <v>51877.0150574171</v>
      </c>
      <c r="E9834" s="2">
        <f t="shared" si="308"/>
        <v>0.501873901934376</v>
      </c>
      <c r="F9834" s="2">
        <f t="shared" si="309"/>
        <v>37489.0449744086</v>
      </c>
    </row>
    <row r="9835" spans="1:6">
      <c r="A9835" s="5">
        <v>0.714159534425634</v>
      </c>
      <c r="B9835" s="5">
        <v>23465.7961424522</v>
      </c>
      <c r="C9835" s="5">
        <v>1.23577156795717</v>
      </c>
      <c r="D9835" s="5">
        <v>61622.6178802455</v>
      </c>
      <c r="E9835" s="2">
        <f t="shared" si="308"/>
        <v>0.521612033531536</v>
      </c>
      <c r="F9835" s="2">
        <f t="shared" si="309"/>
        <v>38156.8217377933</v>
      </c>
    </row>
    <row r="9836" spans="1:6">
      <c r="A9836" s="5">
        <v>0.690156110694577</v>
      </c>
      <c r="B9836" s="5">
        <v>18160.2539057958</v>
      </c>
      <c r="C9836" s="5">
        <v>1.1737093062483</v>
      </c>
      <c r="D9836" s="5">
        <v>54053.5284429645</v>
      </c>
      <c r="E9836" s="2">
        <f t="shared" si="308"/>
        <v>0.483553195553723</v>
      </c>
      <c r="F9836" s="2">
        <f t="shared" si="309"/>
        <v>35893.2745371687</v>
      </c>
    </row>
    <row r="9837" spans="1:6">
      <c r="A9837" s="5">
        <v>0.705610018576775</v>
      </c>
      <c r="B9837" s="5">
        <v>16814.9391743899</v>
      </c>
      <c r="C9837" s="5">
        <v>1.24080749617668</v>
      </c>
      <c r="D9837" s="5">
        <v>52802.9050683119</v>
      </c>
      <c r="E9837" s="2">
        <f t="shared" si="308"/>
        <v>0.535197477599905</v>
      </c>
      <c r="F9837" s="2">
        <f t="shared" si="309"/>
        <v>35987.965893922</v>
      </c>
    </row>
    <row r="9838" spans="1:6">
      <c r="A9838" s="5">
        <v>0.672686407566026</v>
      </c>
      <c r="B9838" s="5">
        <v>20111.1711735053</v>
      </c>
      <c r="C9838" s="5">
        <v>1.18263023618365</v>
      </c>
      <c r="D9838" s="5">
        <v>58763.1203749349</v>
      </c>
      <c r="E9838" s="2">
        <f t="shared" si="308"/>
        <v>0.509943828617624</v>
      </c>
      <c r="F9838" s="2">
        <f t="shared" si="309"/>
        <v>38651.9492014296</v>
      </c>
    </row>
    <row r="9839" spans="1:6">
      <c r="A9839" s="5">
        <v>0.745266163525768</v>
      </c>
      <c r="B9839" s="5">
        <v>15843.1000657437</v>
      </c>
      <c r="C9839" s="5">
        <v>1.29714496313781</v>
      </c>
      <c r="D9839" s="5">
        <v>51710.5403252986</v>
      </c>
      <c r="E9839" s="2">
        <f t="shared" si="308"/>
        <v>0.551878799612042</v>
      </c>
      <c r="F9839" s="2">
        <f t="shared" si="309"/>
        <v>35867.4402595549</v>
      </c>
    </row>
    <row r="9840" spans="1:6">
      <c r="A9840" s="5">
        <v>0.674327341394368</v>
      </c>
      <c r="B9840" s="5">
        <v>19001.4480707188</v>
      </c>
      <c r="C9840" s="5">
        <v>1.18605446697296</v>
      </c>
      <c r="D9840" s="5">
        <v>56066.694101441</v>
      </c>
      <c r="E9840" s="2">
        <f t="shared" si="308"/>
        <v>0.511727125578592</v>
      </c>
      <c r="F9840" s="2">
        <f t="shared" si="309"/>
        <v>37065.2460307222</v>
      </c>
    </row>
    <row r="9841" spans="1:6">
      <c r="A9841" s="5">
        <v>0.689033036453114</v>
      </c>
      <c r="B9841" s="5">
        <v>19220.516698147</v>
      </c>
      <c r="C9841" s="5">
        <v>1.15450054190573</v>
      </c>
      <c r="D9841" s="5">
        <v>56643.4639981042</v>
      </c>
      <c r="E9841" s="2">
        <f t="shared" si="308"/>
        <v>0.465467505452616</v>
      </c>
      <c r="F9841" s="2">
        <f t="shared" si="309"/>
        <v>37422.9472999572</v>
      </c>
    </row>
    <row r="9842" spans="1:6">
      <c r="A9842" s="5">
        <v>0.694977079478627</v>
      </c>
      <c r="B9842" s="5">
        <v>17242.2000877767</v>
      </c>
      <c r="C9842" s="5">
        <v>1.18037983478096</v>
      </c>
      <c r="D9842" s="5">
        <v>53995.9471832945</v>
      </c>
      <c r="E9842" s="2">
        <f t="shared" si="308"/>
        <v>0.485402755302333</v>
      </c>
      <c r="F9842" s="2">
        <f t="shared" si="309"/>
        <v>36753.7470955178</v>
      </c>
    </row>
    <row r="9843" spans="1:6">
      <c r="A9843" s="5">
        <v>0.729351083089044</v>
      </c>
      <c r="B9843" s="5">
        <v>20925.7052854757</v>
      </c>
      <c r="C9843" s="5">
        <v>1.25900932542097</v>
      </c>
      <c r="D9843" s="5">
        <v>59395.8315029511</v>
      </c>
      <c r="E9843" s="2">
        <f t="shared" si="308"/>
        <v>0.529658242331926</v>
      </c>
      <c r="F9843" s="2">
        <f t="shared" si="309"/>
        <v>38470.1262174754</v>
      </c>
    </row>
    <row r="9844" spans="1:6">
      <c r="A9844" s="5">
        <v>0.759697454101301</v>
      </c>
      <c r="B9844" s="5">
        <v>21385.7705783941</v>
      </c>
      <c r="C9844" s="5">
        <v>1.32124822266768</v>
      </c>
      <c r="D9844" s="5">
        <v>57301.3732638134</v>
      </c>
      <c r="E9844" s="2">
        <f t="shared" si="308"/>
        <v>0.561550768566379</v>
      </c>
      <c r="F9844" s="2">
        <f t="shared" si="309"/>
        <v>35915.6026854193</v>
      </c>
    </row>
    <row r="9845" spans="1:6">
      <c r="A9845" s="5">
        <v>0.683467456630628</v>
      </c>
      <c r="B9845" s="5">
        <v>21150.1237522858</v>
      </c>
      <c r="C9845" s="5">
        <v>1.18833699453794</v>
      </c>
      <c r="D9845" s="5">
        <v>59426.6328938128</v>
      </c>
      <c r="E9845" s="2">
        <f t="shared" si="308"/>
        <v>0.504869537907312</v>
      </c>
      <c r="F9845" s="2">
        <f t="shared" si="309"/>
        <v>38276.509141527</v>
      </c>
    </row>
    <row r="9846" spans="1:6">
      <c r="A9846" s="5">
        <v>0.725279729977696</v>
      </c>
      <c r="B9846" s="5">
        <v>21123.3131998184</v>
      </c>
      <c r="C9846" s="5">
        <v>1.24508054604993</v>
      </c>
      <c r="D9846" s="5">
        <v>58718.2899603006</v>
      </c>
      <c r="E9846" s="2">
        <f t="shared" si="308"/>
        <v>0.519800816072234</v>
      </c>
      <c r="F9846" s="2">
        <f t="shared" si="309"/>
        <v>37594.9767604822</v>
      </c>
    </row>
    <row r="9847" spans="1:6">
      <c r="A9847" s="5">
        <v>0.652713668408546</v>
      </c>
      <c r="B9847" s="5">
        <v>20900.4994338783</v>
      </c>
      <c r="C9847" s="5">
        <v>1.09720880066512</v>
      </c>
      <c r="D9847" s="5">
        <v>58328.9071128785</v>
      </c>
      <c r="E9847" s="2">
        <f t="shared" si="308"/>
        <v>0.444495132256574</v>
      </c>
      <c r="F9847" s="2">
        <f t="shared" si="309"/>
        <v>37428.4076790002</v>
      </c>
    </row>
    <row r="9848" spans="1:6">
      <c r="A9848" s="5">
        <v>0.772810544400672</v>
      </c>
      <c r="B9848" s="5">
        <v>17579.281339731</v>
      </c>
      <c r="C9848" s="5">
        <v>1.32188328429416</v>
      </c>
      <c r="D9848" s="5">
        <v>53360.8357977992</v>
      </c>
      <c r="E9848" s="2">
        <f t="shared" si="308"/>
        <v>0.549072739893488</v>
      </c>
      <c r="F9848" s="2">
        <f t="shared" si="309"/>
        <v>35781.5544580682</v>
      </c>
    </row>
    <row r="9849" spans="1:6">
      <c r="A9849" s="5">
        <v>0.72159888929481</v>
      </c>
      <c r="B9849" s="5">
        <v>19184.2852787486</v>
      </c>
      <c r="C9849" s="5">
        <v>1.21637236748701</v>
      </c>
      <c r="D9849" s="5">
        <v>59149.4190001189</v>
      </c>
      <c r="E9849" s="2">
        <f t="shared" si="308"/>
        <v>0.4947734781922</v>
      </c>
      <c r="F9849" s="2">
        <f t="shared" si="309"/>
        <v>39965.1337213703</v>
      </c>
    </row>
    <row r="9850" spans="1:6">
      <c r="A9850" s="5">
        <v>0.698866441643105</v>
      </c>
      <c r="B9850" s="5">
        <v>14200.5705971191</v>
      </c>
      <c r="C9850" s="5">
        <v>1.19461733758944</v>
      </c>
      <c r="D9850" s="5">
        <v>49998.0731657905</v>
      </c>
      <c r="E9850" s="2">
        <f t="shared" si="308"/>
        <v>0.495750895946335</v>
      </c>
      <c r="F9850" s="2">
        <f t="shared" si="309"/>
        <v>35797.5025686714</v>
      </c>
    </row>
    <row r="9851" spans="1:6">
      <c r="A9851" s="5">
        <v>0.669665864875123</v>
      </c>
      <c r="B9851" s="5">
        <v>20557.0918778931</v>
      </c>
      <c r="C9851" s="5">
        <v>1.17909567684397</v>
      </c>
      <c r="D9851" s="5">
        <v>58212.6747360636</v>
      </c>
      <c r="E9851" s="2">
        <f t="shared" si="308"/>
        <v>0.509429811968847</v>
      </c>
      <c r="F9851" s="2">
        <f t="shared" si="309"/>
        <v>37655.5828581705</v>
      </c>
    </row>
    <row r="9852" spans="1:6">
      <c r="A9852" s="5">
        <v>0.714546927265641</v>
      </c>
      <c r="B9852" s="5">
        <v>22517.6194378147</v>
      </c>
      <c r="C9852" s="5">
        <v>1.24581062913624</v>
      </c>
      <c r="D9852" s="5">
        <v>61673.6995700237</v>
      </c>
      <c r="E9852" s="2">
        <f t="shared" si="308"/>
        <v>0.531263701870599</v>
      </c>
      <c r="F9852" s="2">
        <f t="shared" si="309"/>
        <v>39156.080132209</v>
      </c>
    </row>
    <row r="9853" spans="1:6">
      <c r="A9853" s="5">
        <v>0.719679080889453</v>
      </c>
      <c r="B9853" s="5">
        <v>18598.0759535427</v>
      </c>
      <c r="C9853" s="5">
        <v>1.25677939887281</v>
      </c>
      <c r="D9853" s="5">
        <v>55635.1367505605</v>
      </c>
      <c r="E9853" s="2">
        <f t="shared" si="308"/>
        <v>0.537100317983357</v>
      </c>
      <c r="F9853" s="2">
        <f t="shared" si="309"/>
        <v>37037.0607970178</v>
      </c>
    </row>
    <row r="9854" spans="1:6">
      <c r="A9854" s="5">
        <v>0.676638360229667</v>
      </c>
      <c r="B9854" s="5">
        <v>18130.3286067458</v>
      </c>
      <c r="C9854" s="5">
        <v>1.18422301359028</v>
      </c>
      <c r="D9854" s="5">
        <v>57181.1544490706</v>
      </c>
      <c r="E9854" s="2">
        <f t="shared" si="308"/>
        <v>0.507584653360613</v>
      </c>
      <c r="F9854" s="2">
        <f t="shared" si="309"/>
        <v>39050.8258423248</v>
      </c>
    </row>
    <row r="9855" spans="1:6">
      <c r="A9855" s="5">
        <v>0.638648224978727</v>
      </c>
      <c r="B9855" s="5">
        <v>22353.0999532199</v>
      </c>
      <c r="C9855" s="5">
        <v>1.12313322745824</v>
      </c>
      <c r="D9855" s="5">
        <v>58893.2228176337</v>
      </c>
      <c r="E9855" s="2">
        <f t="shared" si="308"/>
        <v>0.484485002479513</v>
      </c>
      <c r="F9855" s="2">
        <f t="shared" si="309"/>
        <v>36540.1228644138</v>
      </c>
    </row>
    <row r="9856" spans="1:6">
      <c r="A9856" s="5">
        <v>0.685710591729119</v>
      </c>
      <c r="B9856" s="5">
        <v>15215.8344081701</v>
      </c>
      <c r="C9856" s="5">
        <v>1.19200259414144</v>
      </c>
      <c r="D9856" s="5">
        <v>49427.4461198803</v>
      </c>
      <c r="E9856" s="2">
        <f t="shared" si="308"/>
        <v>0.506292002412321</v>
      </c>
      <c r="F9856" s="2">
        <f t="shared" si="309"/>
        <v>34211.6117117102</v>
      </c>
    </row>
    <row r="9857" spans="1:6">
      <c r="A9857" s="5">
        <v>0.756961075457672</v>
      </c>
      <c r="B9857" s="5">
        <v>20478.4192080543</v>
      </c>
      <c r="C9857" s="5">
        <v>1.29838414111367</v>
      </c>
      <c r="D9857" s="5">
        <v>59132.4212114484</v>
      </c>
      <c r="E9857" s="2">
        <f t="shared" si="308"/>
        <v>0.541423065655998</v>
      </c>
      <c r="F9857" s="2">
        <f t="shared" si="309"/>
        <v>38654.0020033941</v>
      </c>
    </row>
    <row r="9858" spans="1:6">
      <c r="A9858" s="5">
        <v>0.675093908429193</v>
      </c>
      <c r="B9858" s="5">
        <v>23869.9676946231</v>
      </c>
      <c r="C9858" s="5">
        <v>1.1829826838966</v>
      </c>
      <c r="D9858" s="5">
        <v>63900.6259693773</v>
      </c>
      <c r="E9858" s="2">
        <f t="shared" si="308"/>
        <v>0.507888775467407</v>
      </c>
      <c r="F9858" s="2">
        <f t="shared" si="309"/>
        <v>40030.6582747542</v>
      </c>
    </row>
    <row r="9859" spans="1:6">
      <c r="A9859" s="5">
        <v>0.75444319918335</v>
      </c>
      <c r="B9859" s="5">
        <v>18041.5084154339</v>
      </c>
      <c r="C9859" s="5">
        <v>1.27319421584478</v>
      </c>
      <c r="D9859" s="5">
        <v>53869.4638512016</v>
      </c>
      <c r="E9859" s="2">
        <f t="shared" si="308"/>
        <v>0.51875101666143</v>
      </c>
      <c r="F9859" s="2">
        <f t="shared" si="309"/>
        <v>35827.9554357677</v>
      </c>
    </row>
    <row r="9860" spans="1:6">
      <c r="A9860" s="5">
        <v>0.707927714599699</v>
      </c>
      <c r="B9860" s="5">
        <v>20104.8320208482</v>
      </c>
      <c r="C9860" s="5">
        <v>1.20985794855398</v>
      </c>
      <c r="D9860" s="5">
        <v>56809.2992283953</v>
      </c>
      <c r="E9860" s="2">
        <f t="shared" ref="E9860:E9923" si="310">C9860-A9860</f>
        <v>0.501930233954281</v>
      </c>
      <c r="F9860" s="2">
        <f t="shared" ref="F9860:F9923" si="311">D9860-B9860</f>
        <v>36704.4672075471</v>
      </c>
    </row>
    <row r="9861" spans="1:6">
      <c r="A9861" s="5">
        <v>0.726794336006668</v>
      </c>
      <c r="B9861" s="5">
        <v>25533.3506889834</v>
      </c>
      <c r="C9861" s="5">
        <v>1.26859256496118</v>
      </c>
      <c r="D9861" s="5">
        <v>63839.5466269154</v>
      </c>
      <c r="E9861" s="2">
        <f t="shared" si="310"/>
        <v>0.541798228954512</v>
      </c>
      <c r="F9861" s="2">
        <f t="shared" si="311"/>
        <v>38306.195937932</v>
      </c>
    </row>
    <row r="9862" spans="1:6">
      <c r="A9862" s="5">
        <v>0.716191294088478</v>
      </c>
      <c r="B9862" s="5">
        <v>16889.3588930721</v>
      </c>
      <c r="C9862" s="5">
        <v>1.25394374015786</v>
      </c>
      <c r="D9862" s="5">
        <v>52902.5973295215</v>
      </c>
      <c r="E9862" s="2">
        <f t="shared" si="310"/>
        <v>0.537752446069382</v>
      </c>
      <c r="F9862" s="2">
        <f t="shared" si="311"/>
        <v>36013.2384364494</v>
      </c>
    </row>
    <row r="9863" spans="1:6">
      <c r="A9863" s="5">
        <v>0.627825603327266</v>
      </c>
      <c r="B9863" s="5">
        <v>20161.1795704263</v>
      </c>
      <c r="C9863" s="5">
        <v>1.09283189195723</v>
      </c>
      <c r="D9863" s="5">
        <v>56610.5721837312</v>
      </c>
      <c r="E9863" s="2">
        <f t="shared" si="310"/>
        <v>0.465006288629964</v>
      </c>
      <c r="F9863" s="2">
        <f t="shared" si="311"/>
        <v>36449.3926133049</v>
      </c>
    </row>
    <row r="9864" spans="1:6">
      <c r="A9864" s="5">
        <v>0.694960713836382</v>
      </c>
      <c r="B9864" s="5">
        <v>19252.1604224631</v>
      </c>
      <c r="C9864" s="5">
        <v>1.22482630727176</v>
      </c>
      <c r="D9864" s="5">
        <v>57784.906242731</v>
      </c>
      <c r="E9864" s="2">
        <f t="shared" si="310"/>
        <v>0.529865593435378</v>
      </c>
      <c r="F9864" s="2">
        <f t="shared" si="311"/>
        <v>38532.7458202679</v>
      </c>
    </row>
    <row r="9865" spans="1:6">
      <c r="A9865" s="5">
        <v>0.689541575635514</v>
      </c>
      <c r="B9865" s="5">
        <v>22615.7926212873</v>
      </c>
      <c r="C9865" s="5">
        <v>1.22936023637076</v>
      </c>
      <c r="D9865" s="5">
        <v>59628.7206361982</v>
      </c>
      <c r="E9865" s="2">
        <f t="shared" si="310"/>
        <v>0.539818660735246</v>
      </c>
      <c r="F9865" s="2">
        <f t="shared" si="311"/>
        <v>37012.9280149109</v>
      </c>
    </row>
    <row r="9866" spans="1:6">
      <c r="A9866" s="5">
        <v>0.690646067627626</v>
      </c>
      <c r="B9866" s="5">
        <v>17944.3702815028</v>
      </c>
      <c r="C9866" s="5">
        <v>1.22452565191949</v>
      </c>
      <c r="D9866" s="5">
        <v>54852.2987512809</v>
      </c>
      <c r="E9866" s="2">
        <f t="shared" si="310"/>
        <v>0.533879584291864</v>
      </c>
      <c r="F9866" s="2">
        <f t="shared" si="311"/>
        <v>36907.9284697781</v>
      </c>
    </row>
    <row r="9867" spans="1:6">
      <c r="A9867" s="5">
        <v>0.718818103745233</v>
      </c>
      <c r="B9867" s="5">
        <v>18537.4065619089</v>
      </c>
      <c r="C9867" s="5">
        <v>1.2355185386538</v>
      </c>
      <c r="D9867" s="5">
        <v>56005.5429831797</v>
      </c>
      <c r="E9867" s="2">
        <f t="shared" si="310"/>
        <v>0.516700434908567</v>
      </c>
      <c r="F9867" s="2">
        <f t="shared" si="311"/>
        <v>37468.1364212708</v>
      </c>
    </row>
    <row r="9868" spans="1:6">
      <c r="A9868" s="5">
        <v>0.643630694228485</v>
      </c>
      <c r="B9868" s="5">
        <v>19183.8348615896</v>
      </c>
      <c r="C9868" s="5">
        <v>1.11857568426136</v>
      </c>
      <c r="D9868" s="5">
        <v>56163.2931031645</v>
      </c>
      <c r="E9868" s="2">
        <f t="shared" si="310"/>
        <v>0.474944990032875</v>
      </c>
      <c r="F9868" s="2">
        <f t="shared" si="311"/>
        <v>36979.4582415749</v>
      </c>
    </row>
    <row r="9869" spans="1:6">
      <c r="A9869" s="5">
        <v>0.709181753211312</v>
      </c>
      <c r="B9869" s="5">
        <v>19656.4906895986</v>
      </c>
      <c r="C9869" s="5">
        <v>1.23325871539842</v>
      </c>
      <c r="D9869" s="5">
        <v>55260.7936609042</v>
      </c>
      <c r="E9869" s="2">
        <f t="shared" si="310"/>
        <v>0.524076962187108</v>
      </c>
      <c r="F9869" s="2">
        <f t="shared" si="311"/>
        <v>35604.3029713056</v>
      </c>
    </row>
    <row r="9870" spans="1:6">
      <c r="A9870" s="5">
        <v>0.678473445372503</v>
      </c>
      <c r="B9870" s="5">
        <v>17037.9268501351</v>
      </c>
      <c r="C9870" s="5">
        <v>1.15221697388334</v>
      </c>
      <c r="D9870" s="5">
        <v>51741.9911034973</v>
      </c>
      <c r="E9870" s="2">
        <f t="shared" si="310"/>
        <v>0.473743528510837</v>
      </c>
      <c r="F9870" s="2">
        <f t="shared" si="311"/>
        <v>34704.0642533622</v>
      </c>
    </row>
    <row r="9871" spans="1:6">
      <c r="A9871" s="5">
        <v>0.708478659304575</v>
      </c>
      <c r="B9871" s="5">
        <v>18025.1998763265</v>
      </c>
      <c r="C9871" s="5">
        <v>1.27021309101571</v>
      </c>
      <c r="D9871" s="5">
        <v>53711.2236120995</v>
      </c>
      <c r="E9871" s="2">
        <f t="shared" si="310"/>
        <v>0.561734431711135</v>
      </c>
      <c r="F9871" s="2">
        <f t="shared" si="311"/>
        <v>35686.023735773</v>
      </c>
    </row>
    <row r="9872" spans="1:6">
      <c r="A9872" s="5">
        <v>0.682720829297635</v>
      </c>
      <c r="B9872" s="5">
        <v>17941.0014909221</v>
      </c>
      <c r="C9872" s="5">
        <v>1.19254149912634</v>
      </c>
      <c r="D9872" s="5">
        <v>54994.5205455419</v>
      </c>
      <c r="E9872" s="2">
        <f t="shared" si="310"/>
        <v>0.509820669828705</v>
      </c>
      <c r="F9872" s="2">
        <f t="shared" si="311"/>
        <v>37053.5190546198</v>
      </c>
    </row>
    <row r="9873" spans="1:6">
      <c r="A9873" s="5">
        <v>0.65037355015829</v>
      </c>
      <c r="B9873" s="5">
        <v>20678.7305440799</v>
      </c>
      <c r="C9873" s="5">
        <v>1.13943345722318</v>
      </c>
      <c r="D9873" s="5">
        <v>60266.0388308387</v>
      </c>
      <c r="E9873" s="2">
        <f t="shared" si="310"/>
        <v>0.48905990706489</v>
      </c>
      <c r="F9873" s="2">
        <f t="shared" si="311"/>
        <v>39587.3082867588</v>
      </c>
    </row>
    <row r="9874" spans="1:6">
      <c r="A9874" s="5">
        <v>0.72958150988472</v>
      </c>
      <c r="B9874" s="5">
        <v>13837.6748395093</v>
      </c>
      <c r="C9874" s="5">
        <v>1.31197344466302</v>
      </c>
      <c r="D9874" s="5">
        <v>49255.7957642379</v>
      </c>
      <c r="E9874" s="2">
        <f t="shared" si="310"/>
        <v>0.5823919347783</v>
      </c>
      <c r="F9874" s="2">
        <f t="shared" si="311"/>
        <v>35418.1209247286</v>
      </c>
    </row>
    <row r="9875" spans="1:6">
      <c r="A9875" s="5">
        <v>0.686384824878965</v>
      </c>
      <c r="B9875" s="5">
        <v>16882.3308243931</v>
      </c>
      <c r="C9875" s="5">
        <v>1.1567267957398</v>
      </c>
      <c r="D9875" s="5">
        <v>53508.5159057601</v>
      </c>
      <c r="E9875" s="2">
        <f t="shared" si="310"/>
        <v>0.470341970860835</v>
      </c>
      <c r="F9875" s="2">
        <f t="shared" si="311"/>
        <v>36626.185081367</v>
      </c>
    </row>
    <row r="9876" spans="1:6">
      <c r="A9876" s="5">
        <v>0.738569443925158</v>
      </c>
      <c r="B9876" s="5">
        <v>22899.1536842272</v>
      </c>
      <c r="C9876" s="5">
        <v>1.27484190227295</v>
      </c>
      <c r="D9876" s="5">
        <v>60748.4277448104</v>
      </c>
      <c r="E9876" s="2">
        <f t="shared" si="310"/>
        <v>0.536272458347792</v>
      </c>
      <c r="F9876" s="2">
        <f t="shared" si="311"/>
        <v>37849.2740605832</v>
      </c>
    </row>
    <row r="9877" spans="1:6">
      <c r="A9877" s="5">
        <v>0.725965270072047</v>
      </c>
      <c r="B9877" s="5">
        <v>18959.4801864598</v>
      </c>
      <c r="C9877" s="5">
        <v>1.24819043731845</v>
      </c>
      <c r="D9877" s="5">
        <v>56980.340964464</v>
      </c>
      <c r="E9877" s="2">
        <f t="shared" si="310"/>
        <v>0.522225167246403</v>
      </c>
      <c r="F9877" s="2">
        <f t="shared" si="311"/>
        <v>38020.8607780042</v>
      </c>
    </row>
    <row r="9878" spans="1:6">
      <c r="A9878" s="5">
        <v>0.664277384389309</v>
      </c>
      <c r="B9878" s="5">
        <v>18752.602682786</v>
      </c>
      <c r="C9878" s="5">
        <v>1.12531513651938</v>
      </c>
      <c r="D9878" s="5">
        <v>55325.6156913629</v>
      </c>
      <c r="E9878" s="2">
        <f t="shared" si="310"/>
        <v>0.461037752130071</v>
      </c>
      <c r="F9878" s="2">
        <f t="shared" si="311"/>
        <v>36573.0130085769</v>
      </c>
    </row>
    <row r="9879" spans="1:6">
      <c r="A9879" s="5">
        <v>0.696544671316424</v>
      </c>
      <c r="B9879" s="5">
        <v>16900.9922738332</v>
      </c>
      <c r="C9879" s="5">
        <v>1.21664556292319</v>
      </c>
      <c r="D9879" s="5">
        <v>53472.514988417</v>
      </c>
      <c r="E9879" s="2">
        <f t="shared" si="310"/>
        <v>0.520100891606766</v>
      </c>
      <c r="F9879" s="2">
        <f t="shared" si="311"/>
        <v>36571.5227145838</v>
      </c>
    </row>
    <row r="9880" spans="1:6">
      <c r="A9880" s="5">
        <v>0.683135976147741</v>
      </c>
      <c r="B9880" s="5">
        <v>14539.0854762539</v>
      </c>
      <c r="C9880" s="5">
        <v>1.16822458844117</v>
      </c>
      <c r="D9880" s="5">
        <v>50121.3086111117</v>
      </c>
      <c r="E9880" s="2">
        <f t="shared" si="310"/>
        <v>0.485088612293429</v>
      </c>
      <c r="F9880" s="2">
        <f t="shared" si="311"/>
        <v>35582.2231348578</v>
      </c>
    </row>
    <row r="9881" spans="1:6">
      <c r="A9881" s="5">
        <v>0.697128240479117</v>
      </c>
      <c r="B9881" s="5">
        <v>20589.8742706545</v>
      </c>
      <c r="C9881" s="5">
        <v>1.20188134909193</v>
      </c>
      <c r="D9881" s="5">
        <v>58742.9176618626</v>
      </c>
      <c r="E9881" s="2">
        <f t="shared" si="310"/>
        <v>0.504753108612813</v>
      </c>
      <c r="F9881" s="2">
        <f t="shared" si="311"/>
        <v>38153.0433912081</v>
      </c>
    </row>
    <row r="9882" spans="1:6">
      <c r="A9882" s="5">
        <v>0.71257682327651</v>
      </c>
      <c r="B9882" s="5">
        <v>20266.811945338</v>
      </c>
      <c r="C9882" s="5">
        <v>1.21906586632313</v>
      </c>
      <c r="D9882" s="5">
        <v>59594.7233556182</v>
      </c>
      <c r="E9882" s="2">
        <f t="shared" si="310"/>
        <v>0.50648904304662</v>
      </c>
      <c r="F9882" s="2">
        <f t="shared" si="311"/>
        <v>39327.9114102802</v>
      </c>
    </row>
    <row r="9883" spans="1:6">
      <c r="A9883" s="5">
        <v>0.726414743695713</v>
      </c>
      <c r="B9883" s="5">
        <v>17492.4453708917</v>
      </c>
      <c r="C9883" s="5">
        <v>1.26362559642094</v>
      </c>
      <c r="D9883" s="5">
        <v>53819.101874584</v>
      </c>
      <c r="E9883" s="2">
        <f t="shared" si="310"/>
        <v>0.537210852725227</v>
      </c>
      <c r="F9883" s="2">
        <f t="shared" si="311"/>
        <v>36326.6565036923</v>
      </c>
    </row>
    <row r="9884" spans="1:6">
      <c r="A9884" s="5">
        <v>0.698029671022561</v>
      </c>
      <c r="B9884" s="5">
        <v>16059.1716152996</v>
      </c>
      <c r="C9884" s="5">
        <v>1.21187010205696</v>
      </c>
      <c r="D9884" s="5">
        <v>52045.7057368092</v>
      </c>
      <c r="E9884" s="2">
        <f t="shared" si="310"/>
        <v>0.513840431034399</v>
      </c>
      <c r="F9884" s="2">
        <f t="shared" si="311"/>
        <v>35986.5341215096</v>
      </c>
    </row>
    <row r="9885" spans="1:6">
      <c r="A9885" s="5">
        <v>0.674082390210341</v>
      </c>
      <c r="B9885" s="5">
        <v>23348.5768703477</v>
      </c>
      <c r="C9885" s="5">
        <v>1.1564291559798</v>
      </c>
      <c r="D9885" s="5">
        <v>59736.5130090509</v>
      </c>
      <c r="E9885" s="2">
        <f t="shared" si="310"/>
        <v>0.482346765769459</v>
      </c>
      <c r="F9885" s="2">
        <f t="shared" si="311"/>
        <v>36387.9361387032</v>
      </c>
    </row>
    <row r="9886" spans="1:6">
      <c r="A9886" s="5">
        <v>0.693944045803609</v>
      </c>
      <c r="B9886" s="5">
        <v>16490.57227043</v>
      </c>
      <c r="C9886" s="5">
        <v>1.20752916870617</v>
      </c>
      <c r="D9886" s="5">
        <v>52959.2252415896</v>
      </c>
      <c r="E9886" s="2">
        <f t="shared" si="310"/>
        <v>0.513585122902561</v>
      </c>
      <c r="F9886" s="2">
        <f t="shared" si="311"/>
        <v>36468.6529711596</v>
      </c>
    </row>
    <row r="9887" spans="1:6">
      <c r="A9887" s="5">
        <v>0.677838935751493</v>
      </c>
      <c r="B9887" s="5">
        <v>21573.5966428058</v>
      </c>
      <c r="C9887" s="5">
        <v>1.17610638336076</v>
      </c>
      <c r="D9887" s="5">
        <v>57762.345588832</v>
      </c>
      <c r="E9887" s="2">
        <f t="shared" si="310"/>
        <v>0.498267447609267</v>
      </c>
      <c r="F9887" s="2">
        <f t="shared" si="311"/>
        <v>36188.7489460262</v>
      </c>
    </row>
    <row r="9888" spans="1:6">
      <c r="A9888" s="5">
        <v>0.6973631537323</v>
      </c>
      <c r="B9888" s="5">
        <v>18021.9071595871</v>
      </c>
      <c r="C9888" s="5">
        <v>1.17673381406088</v>
      </c>
      <c r="D9888" s="5">
        <v>52514.3247651708</v>
      </c>
      <c r="E9888" s="2">
        <f t="shared" si="310"/>
        <v>0.47937066032858</v>
      </c>
      <c r="F9888" s="2">
        <f t="shared" si="311"/>
        <v>34492.4176055837</v>
      </c>
    </row>
    <row r="9889" spans="1:6">
      <c r="A9889" s="5">
        <v>0.683086098992971</v>
      </c>
      <c r="B9889" s="5">
        <v>20980.6045299107</v>
      </c>
      <c r="C9889" s="5">
        <v>1.21047690533044</v>
      </c>
      <c r="D9889" s="5">
        <v>59562.7400380949</v>
      </c>
      <c r="E9889" s="2">
        <f t="shared" si="310"/>
        <v>0.527390806337469</v>
      </c>
      <c r="F9889" s="2">
        <f t="shared" si="311"/>
        <v>38582.1355081842</v>
      </c>
    </row>
    <row r="9890" spans="1:6">
      <c r="A9890" s="5">
        <v>0.70821660958261</v>
      </c>
      <c r="B9890" s="5">
        <v>17485.131116646</v>
      </c>
      <c r="C9890" s="5">
        <v>1.22400696376175</v>
      </c>
      <c r="D9890" s="5">
        <v>53174.4303772512</v>
      </c>
      <c r="E9890" s="2">
        <f t="shared" si="310"/>
        <v>0.51579035417914</v>
      </c>
      <c r="F9890" s="2">
        <f t="shared" si="311"/>
        <v>35689.2992606052</v>
      </c>
    </row>
    <row r="9891" spans="1:6">
      <c r="A9891" s="5">
        <v>0.696635074141599</v>
      </c>
      <c r="B9891" s="5">
        <v>21385.6015409107</v>
      </c>
      <c r="C9891" s="5">
        <v>1.1990968429539</v>
      </c>
      <c r="D9891" s="5">
        <v>58766.3215144346</v>
      </c>
      <c r="E9891" s="2">
        <f t="shared" si="310"/>
        <v>0.502461768812301</v>
      </c>
      <c r="F9891" s="2">
        <f t="shared" si="311"/>
        <v>37380.7199735239</v>
      </c>
    </row>
    <row r="9892" spans="1:6">
      <c r="A9892" s="5">
        <v>0.684492380280536</v>
      </c>
      <c r="B9892" s="5">
        <v>21024.859528792</v>
      </c>
      <c r="C9892" s="5">
        <v>1.20026429178915</v>
      </c>
      <c r="D9892" s="5">
        <v>56897.7948173241</v>
      </c>
      <c r="E9892" s="2">
        <f t="shared" si="310"/>
        <v>0.515771911508614</v>
      </c>
      <c r="F9892" s="2">
        <f t="shared" si="311"/>
        <v>35872.9352885321</v>
      </c>
    </row>
    <row r="9893" spans="1:6">
      <c r="A9893" s="5">
        <v>0.732983875039613</v>
      </c>
      <c r="B9893" s="5">
        <v>18189.2304220979</v>
      </c>
      <c r="C9893" s="5">
        <v>1.27957684439211</v>
      </c>
      <c r="D9893" s="5">
        <v>54598.6195944736</v>
      </c>
      <c r="E9893" s="2">
        <f t="shared" si="310"/>
        <v>0.546592969352497</v>
      </c>
      <c r="F9893" s="2">
        <f t="shared" si="311"/>
        <v>36409.3891723757</v>
      </c>
    </row>
    <row r="9894" spans="1:6">
      <c r="A9894" s="5">
        <v>0.732182429987518</v>
      </c>
      <c r="B9894" s="5">
        <v>21747.5869192469</v>
      </c>
      <c r="C9894" s="5">
        <v>1.26550542998951</v>
      </c>
      <c r="D9894" s="5">
        <v>60082.0816772884</v>
      </c>
      <c r="E9894" s="2">
        <f t="shared" si="310"/>
        <v>0.533323000001992</v>
      </c>
      <c r="F9894" s="2">
        <f t="shared" si="311"/>
        <v>38334.4947580415</v>
      </c>
    </row>
    <row r="9895" spans="1:6">
      <c r="A9895" s="5">
        <v>0.710262487234525</v>
      </c>
      <c r="B9895" s="5">
        <v>19524.4768775279</v>
      </c>
      <c r="C9895" s="5">
        <v>1.21285733710695</v>
      </c>
      <c r="D9895" s="5">
        <v>55635.4407204816</v>
      </c>
      <c r="E9895" s="2">
        <f t="shared" si="310"/>
        <v>0.502594849872425</v>
      </c>
      <c r="F9895" s="2">
        <f t="shared" si="311"/>
        <v>36110.9638429537</v>
      </c>
    </row>
    <row r="9896" spans="1:6">
      <c r="A9896" s="5">
        <v>0.789354476465936</v>
      </c>
      <c r="B9896" s="5">
        <v>20967.6845040822</v>
      </c>
      <c r="C9896" s="5">
        <v>1.39600587036899</v>
      </c>
      <c r="D9896" s="5">
        <v>60107.4363108501</v>
      </c>
      <c r="E9896" s="2">
        <f t="shared" si="310"/>
        <v>0.606651393903054</v>
      </c>
      <c r="F9896" s="2">
        <f t="shared" si="311"/>
        <v>39139.7518067679</v>
      </c>
    </row>
    <row r="9897" spans="1:6">
      <c r="A9897" s="5">
        <v>0.692102100250577</v>
      </c>
      <c r="B9897" s="5">
        <v>16600.6145228387</v>
      </c>
      <c r="C9897" s="5">
        <v>1.20615228896594</v>
      </c>
      <c r="D9897" s="5">
        <v>51446.3891011097</v>
      </c>
      <c r="E9897" s="2">
        <f t="shared" si="310"/>
        <v>0.514050188715363</v>
      </c>
      <c r="F9897" s="2">
        <f t="shared" si="311"/>
        <v>34845.774578271</v>
      </c>
    </row>
    <row r="9898" spans="1:6">
      <c r="A9898" s="5">
        <v>0.63572817220877</v>
      </c>
      <c r="B9898" s="5">
        <v>21409.9169963178</v>
      </c>
      <c r="C9898" s="5">
        <v>1.10847700793315</v>
      </c>
      <c r="D9898" s="5">
        <v>58072.7364158927</v>
      </c>
      <c r="E9898" s="2">
        <f t="shared" si="310"/>
        <v>0.47274883572438</v>
      </c>
      <c r="F9898" s="2">
        <f t="shared" si="311"/>
        <v>36662.8194195749</v>
      </c>
    </row>
    <row r="9899" spans="1:6">
      <c r="A9899" s="5">
        <v>0.698270943806833</v>
      </c>
      <c r="B9899" s="5">
        <v>24526.5209687604</v>
      </c>
      <c r="C9899" s="5">
        <v>1.22353362191507</v>
      </c>
      <c r="D9899" s="5">
        <v>62588.2590701363</v>
      </c>
      <c r="E9899" s="2">
        <f t="shared" si="310"/>
        <v>0.525262678108237</v>
      </c>
      <c r="F9899" s="2">
        <f t="shared" si="311"/>
        <v>38061.7381013759</v>
      </c>
    </row>
    <row r="9900" spans="1:6">
      <c r="A9900" s="5">
        <v>0.709998638183737</v>
      </c>
      <c r="B9900" s="5">
        <v>22839.1223831295</v>
      </c>
      <c r="C9900" s="5">
        <v>1.21129294245916</v>
      </c>
      <c r="D9900" s="5">
        <v>60444.8483622126</v>
      </c>
      <c r="E9900" s="2">
        <f t="shared" si="310"/>
        <v>0.501294304275423</v>
      </c>
      <c r="F9900" s="2">
        <f t="shared" si="311"/>
        <v>37605.7259790831</v>
      </c>
    </row>
    <row r="9901" spans="1:6">
      <c r="A9901" s="5">
        <v>0.724206193516782</v>
      </c>
      <c r="B9901" s="5">
        <v>16632.3539027476</v>
      </c>
      <c r="C9901" s="5">
        <v>1.23473191992639</v>
      </c>
      <c r="D9901" s="5">
        <v>52206.5481227443</v>
      </c>
      <c r="E9901" s="2">
        <f t="shared" si="310"/>
        <v>0.510525726409608</v>
      </c>
      <c r="F9901" s="2">
        <f t="shared" si="311"/>
        <v>35574.1942199967</v>
      </c>
    </row>
    <row r="9902" spans="1:6">
      <c r="A9902" s="5">
        <v>0.734091236603178</v>
      </c>
      <c r="B9902" s="5">
        <v>17190.9834743095</v>
      </c>
      <c r="C9902" s="5">
        <v>1.26675496183466</v>
      </c>
      <c r="D9902" s="5">
        <v>53467.155489465</v>
      </c>
      <c r="E9902" s="2">
        <f t="shared" si="310"/>
        <v>0.532663725231482</v>
      </c>
      <c r="F9902" s="2">
        <f t="shared" si="311"/>
        <v>36276.1720151555</v>
      </c>
    </row>
    <row r="9903" spans="1:6">
      <c r="A9903" s="5">
        <v>0.726745881330594</v>
      </c>
      <c r="B9903" s="5">
        <v>18619.1166723458</v>
      </c>
      <c r="C9903" s="5">
        <v>1.25316531338608</v>
      </c>
      <c r="D9903" s="5">
        <v>55273.8767343387</v>
      </c>
      <c r="E9903" s="2">
        <f t="shared" si="310"/>
        <v>0.526419432055486</v>
      </c>
      <c r="F9903" s="2">
        <f t="shared" si="311"/>
        <v>36654.7600619929</v>
      </c>
    </row>
    <row r="9904" spans="1:6">
      <c r="A9904" s="5">
        <v>0.717042808347478</v>
      </c>
      <c r="B9904" s="5">
        <v>19914.5851083282</v>
      </c>
      <c r="C9904" s="5">
        <v>1.2417030534658</v>
      </c>
      <c r="D9904" s="5">
        <v>54670.9176215765</v>
      </c>
      <c r="E9904" s="2">
        <f t="shared" si="310"/>
        <v>0.524660245118322</v>
      </c>
      <c r="F9904" s="2">
        <f t="shared" si="311"/>
        <v>34756.3325132483</v>
      </c>
    </row>
    <row r="9905" spans="1:6">
      <c r="A9905" s="5">
        <v>0.707073093783494</v>
      </c>
      <c r="B9905" s="5">
        <v>24971.461717839</v>
      </c>
      <c r="C9905" s="5">
        <v>1.24363383184286</v>
      </c>
      <c r="D9905" s="5">
        <v>66982.9241954951</v>
      </c>
      <c r="E9905" s="2">
        <f t="shared" si="310"/>
        <v>0.536560738059366</v>
      </c>
      <c r="F9905" s="2">
        <f t="shared" si="311"/>
        <v>42011.4624776561</v>
      </c>
    </row>
    <row r="9906" spans="1:6">
      <c r="A9906" s="5">
        <v>0.774790588362877</v>
      </c>
      <c r="B9906" s="5">
        <v>17152.2902553342</v>
      </c>
      <c r="C9906" s="5">
        <v>1.29702569896486</v>
      </c>
      <c r="D9906" s="5">
        <v>52131.5318381283</v>
      </c>
      <c r="E9906" s="2">
        <f t="shared" si="310"/>
        <v>0.522235110601983</v>
      </c>
      <c r="F9906" s="2">
        <f t="shared" si="311"/>
        <v>34979.2415827941</v>
      </c>
    </row>
    <row r="9907" spans="1:6">
      <c r="A9907" s="5">
        <v>0.806767053966932</v>
      </c>
      <c r="B9907" s="5">
        <v>19664.8025748039</v>
      </c>
      <c r="C9907" s="5">
        <v>1.39846142616746</v>
      </c>
      <c r="D9907" s="5">
        <v>56527.8452566451</v>
      </c>
      <c r="E9907" s="2">
        <f t="shared" si="310"/>
        <v>0.591694372200528</v>
      </c>
      <c r="F9907" s="2">
        <f t="shared" si="311"/>
        <v>36863.0426818412</v>
      </c>
    </row>
    <row r="9908" spans="1:6">
      <c r="A9908" s="5">
        <v>0.734031794913813</v>
      </c>
      <c r="B9908" s="5">
        <v>18532.0079098492</v>
      </c>
      <c r="C9908" s="5">
        <v>1.29596444390017</v>
      </c>
      <c r="D9908" s="5">
        <v>55362.4747826458</v>
      </c>
      <c r="E9908" s="2">
        <f t="shared" si="310"/>
        <v>0.561932648986357</v>
      </c>
      <c r="F9908" s="2">
        <f t="shared" si="311"/>
        <v>36830.4668727966</v>
      </c>
    </row>
    <row r="9909" spans="1:6">
      <c r="A9909" s="5">
        <v>0.719323015461546</v>
      </c>
      <c r="B9909" s="5">
        <v>15627.7958798063</v>
      </c>
      <c r="C9909" s="5">
        <v>1.25173773640389</v>
      </c>
      <c r="D9909" s="5">
        <v>51109.8705140207</v>
      </c>
      <c r="E9909" s="2">
        <f t="shared" si="310"/>
        <v>0.532414720942344</v>
      </c>
      <c r="F9909" s="2">
        <f t="shared" si="311"/>
        <v>35482.0746342144</v>
      </c>
    </row>
    <row r="9910" spans="1:6">
      <c r="A9910" s="5">
        <v>0.695709080681346</v>
      </c>
      <c r="B9910" s="5">
        <v>18157.1160309583</v>
      </c>
      <c r="C9910" s="5">
        <v>1.18811061706324</v>
      </c>
      <c r="D9910" s="5">
        <v>54625.8091459043</v>
      </c>
      <c r="E9910" s="2">
        <f t="shared" si="310"/>
        <v>0.492401536381894</v>
      </c>
      <c r="F9910" s="2">
        <f t="shared" si="311"/>
        <v>36468.693114946</v>
      </c>
    </row>
    <row r="9911" spans="1:6">
      <c r="A9911" s="5">
        <v>0.669443170743541</v>
      </c>
      <c r="B9911" s="5">
        <v>17855.9830319618</v>
      </c>
      <c r="C9911" s="5">
        <v>1.15523683729657</v>
      </c>
      <c r="D9911" s="5">
        <v>54660.0532995292</v>
      </c>
      <c r="E9911" s="2">
        <f t="shared" si="310"/>
        <v>0.485793666553029</v>
      </c>
      <c r="F9911" s="2">
        <f t="shared" si="311"/>
        <v>36804.0702675674</v>
      </c>
    </row>
    <row r="9912" spans="1:6">
      <c r="A9912" s="5">
        <v>0.712685067173563</v>
      </c>
      <c r="B9912" s="5">
        <v>21386.8954490725</v>
      </c>
      <c r="C9912" s="5">
        <v>1.18223517770861</v>
      </c>
      <c r="D9912" s="5">
        <v>58446.1873494543</v>
      </c>
      <c r="E9912" s="2">
        <f t="shared" si="310"/>
        <v>0.469550110535047</v>
      </c>
      <c r="F9912" s="2">
        <f t="shared" si="311"/>
        <v>37059.2919003818</v>
      </c>
    </row>
    <row r="9913" spans="1:6">
      <c r="A9913" s="5">
        <v>0.717504674519409</v>
      </c>
      <c r="B9913" s="5">
        <v>22066.0756312541</v>
      </c>
      <c r="C9913" s="5">
        <v>1.2548135823745</v>
      </c>
      <c r="D9913" s="5">
        <v>60992.0647613905</v>
      </c>
      <c r="E9913" s="2">
        <f t="shared" si="310"/>
        <v>0.537308907855091</v>
      </c>
      <c r="F9913" s="2">
        <f t="shared" si="311"/>
        <v>38925.9891301364</v>
      </c>
    </row>
    <row r="9914" spans="1:6">
      <c r="A9914" s="5">
        <v>0.690325266496625</v>
      </c>
      <c r="B9914" s="5">
        <v>16959.5430708363</v>
      </c>
      <c r="C9914" s="5">
        <v>1.18818683439613</v>
      </c>
      <c r="D9914" s="5">
        <v>53133.1258507415</v>
      </c>
      <c r="E9914" s="2">
        <f t="shared" si="310"/>
        <v>0.497861567899505</v>
      </c>
      <c r="F9914" s="2">
        <f t="shared" si="311"/>
        <v>36173.5827799052</v>
      </c>
    </row>
    <row r="9915" spans="1:6">
      <c r="A9915" s="5">
        <v>0.717845625489381</v>
      </c>
      <c r="B9915" s="5">
        <v>20019.7262557391</v>
      </c>
      <c r="C9915" s="5">
        <v>1.22329326917517</v>
      </c>
      <c r="D9915" s="5">
        <v>56327.5235068143</v>
      </c>
      <c r="E9915" s="2">
        <f t="shared" si="310"/>
        <v>0.505447643685789</v>
      </c>
      <c r="F9915" s="2">
        <f t="shared" si="311"/>
        <v>36307.7972510752</v>
      </c>
    </row>
    <row r="9916" spans="1:6">
      <c r="A9916" s="5">
        <v>0.717203495287698</v>
      </c>
      <c r="B9916" s="5">
        <v>18979.4669798978</v>
      </c>
      <c r="C9916" s="5">
        <v>1.21985880085525</v>
      </c>
      <c r="D9916" s="5">
        <v>55219.5794299797</v>
      </c>
      <c r="E9916" s="2">
        <f t="shared" si="310"/>
        <v>0.502655305567552</v>
      </c>
      <c r="F9916" s="2">
        <f t="shared" si="311"/>
        <v>36240.1124500819</v>
      </c>
    </row>
    <row r="9917" spans="1:6">
      <c r="A9917" s="5">
        <v>0.658692082349484</v>
      </c>
      <c r="B9917" s="5">
        <v>18602.6025678743</v>
      </c>
      <c r="C9917" s="5">
        <v>1.11748813839694</v>
      </c>
      <c r="D9917" s="5">
        <v>54977.4143097484</v>
      </c>
      <c r="E9917" s="2">
        <f t="shared" si="310"/>
        <v>0.458796056047456</v>
      </c>
      <c r="F9917" s="2">
        <f t="shared" si="311"/>
        <v>36374.8117418741</v>
      </c>
    </row>
    <row r="9918" spans="1:6">
      <c r="A9918" s="5">
        <v>0.700162210812416</v>
      </c>
      <c r="B9918" s="5">
        <v>16891.0409638766</v>
      </c>
      <c r="C9918" s="5">
        <v>1.21272596763344</v>
      </c>
      <c r="D9918" s="5">
        <v>52375.50940285</v>
      </c>
      <c r="E9918" s="2">
        <f t="shared" si="310"/>
        <v>0.512563756821024</v>
      </c>
      <c r="F9918" s="2">
        <f t="shared" si="311"/>
        <v>35484.4684389734</v>
      </c>
    </row>
    <row r="9919" spans="1:6">
      <c r="A9919" s="5">
        <v>0.681131305512447</v>
      </c>
      <c r="B9919" s="5">
        <v>26876.5438184936</v>
      </c>
      <c r="C9919" s="5">
        <v>1.17878364482521</v>
      </c>
      <c r="D9919" s="5">
        <v>64623.4711797972</v>
      </c>
      <c r="E9919" s="2">
        <f t="shared" si="310"/>
        <v>0.497652339312763</v>
      </c>
      <c r="F9919" s="2">
        <f t="shared" si="311"/>
        <v>37746.9273613036</v>
      </c>
    </row>
    <row r="9920" spans="1:6">
      <c r="A9920" s="5">
        <v>0.732043926922638</v>
      </c>
      <c r="B9920" s="5">
        <v>15115.5577920633</v>
      </c>
      <c r="C9920" s="5">
        <v>1.28296242853723</v>
      </c>
      <c r="D9920" s="5">
        <v>50533.032615779</v>
      </c>
      <c r="E9920" s="2">
        <f t="shared" si="310"/>
        <v>0.550918501614592</v>
      </c>
      <c r="F9920" s="2">
        <f t="shared" si="311"/>
        <v>35417.4748237157</v>
      </c>
    </row>
    <row r="9921" spans="1:6">
      <c r="A9921" s="5">
        <v>0.668142630705601</v>
      </c>
      <c r="B9921" s="5">
        <v>17136.1588585016</v>
      </c>
      <c r="C9921" s="5">
        <v>1.16773972270254</v>
      </c>
      <c r="D9921" s="5">
        <v>52574.7909422342</v>
      </c>
      <c r="E9921" s="2">
        <f t="shared" si="310"/>
        <v>0.499597091996939</v>
      </c>
      <c r="F9921" s="2">
        <f t="shared" si="311"/>
        <v>35438.6320837326</v>
      </c>
    </row>
    <row r="9922" spans="1:6">
      <c r="A9922" s="5">
        <v>0.653391332326947</v>
      </c>
      <c r="B9922" s="5">
        <v>23106.5017159354</v>
      </c>
      <c r="C9922" s="5">
        <v>1.12599998788163</v>
      </c>
      <c r="D9922" s="5">
        <v>60379.3492828849</v>
      </c>
      <c r="E9922" s="2">
        <f t="shared" si="310"/>
        <v>0.472608655554683</v>
      </c>
      <c r="F9922" s="2">
        <f t="shared" si="311"/>
        <v>37272.8475669495</v>
      </c>
    </row>
    <row r="9923" spans="1:6">
      <c r="A9923" s="5">
        <v>0.696240998831258</v>
      </c>
      <c r="B9923" s="5">
        <v>21670.862408775</v>
      </c>
      <c r="C9923" s="5">
        <v>1.18921032782268</v>
      </c>
      <c r="D9923" s="5">
        <v>61126.8577869792</v>
      </c>
      <c r="E9923" s="2">
        <f t="shared" si="310"/>
        <v>0.492969328991422</v>
      </c>
      <c r="F9923" s="2">
        <f t="shared" si="311"/>
        <v>39455.9953782042</v>
      </c>
    </row>
    <row r="9924" spans="1:6">
      <c r="A9924" s="5">
        <v>0.734966586478645</v>
      </c>
      <c r="B9924" s="5">
        <v>19672.650011742</v>
      </c>
      <c r="C9924" s="5">
        <v>1.26763784275579</v>
      </c>
      <c r="D9924" s="5">
        <v>58035.7648564807</v>
      </c>
      <c r="E9924" s="2">
        <f t="shared" ref="E9924:E9987" si="312">C9924-A9924</f>
        <v>0.532671256277145</v>
      </c>
      <c r="F9924" s="2">
        <f t="shared" ref="F9924:F9987" si="313">D9924-B9924</f>
        <v>38363.1148447387</v>
      </c>
    </row>
    <row r="9925" spans="1:6">
      <c r="A9925" s="5">
        <v>0.742147350827537</v>
      </c>
      <c r="B9925" s="5">
        <v>19283.6879872418</v>
      </c>
      <c r="C9925" s="5">
        <v>1.29052207816944</v>
      </c>
      <c r="D9925" s="5">
        <v>56074.9702402738</v>
      </c>
      <c r="E9925" s="2">
        <f t="shared" si="312"/>
        <v>0.548374727341903</v>
      </c>
      <c r="F9925" s="2">
        <f t="shared" si="313"/>
        <v>36791.282253032</v>
      </c>
    </row>
    <row r="9926" spans="1:6">
      <c r="A9926" s="5">
        <v>0.742542421004526</v>
      </c>
      <c r="B9926" s="5">
        <v>22021.4309957687</v>
      </c>
      <c r="C9926" s="5">
        <v>1.2991984423868</v>
      </c>
      <c r="D9926" s="5">
        <v>59810.7672213167</v>
      </c>
      <c r="E9926" s="2">
        <f t="shared" si="312"/>
        <v>0.556656021382274</v>
      </c>
      <c r="F9926" s="2">
        <f t="shared" si="313"/>
        <v>37789.336225548</v>
      </c>
    </row>
    <row r="9927" spans="1:6">
      <c r="A9927" s="5">
        <v>0.705181631146305</v>
      </c>
      <c r="B9927" s="5">
        <v>16384.5309788051</v>
      </c>
      <c r="C9927" s="5">
        <v>1.20433360845962</v>
      </c>
      <c r="D9927" s="5">
        <v>52057.2577642868</v>
      </c>
      <c r="E9927" s="2">
        <f t="shared" si="312"/>
        <v>0.499151977313315</v>
      </c>
      <c r="F9927" s="2">
        <f t="shared" si="313"/>
        <v>35672.7267854817</v>
      </c>
    </row>
    <row r="9928" spans="1:6">
      <c r="A9928" s="5">
        <v>0.752825582928658</v>
      </c>
      <c r="B9928" s="5">
        <v>15769.5029238129</v>
      </c>
      <c r="C9928" s="5">
        <v>1.31988308005332</v>
      </c>
      <c r="D9928" s="5">
        <v>52991.8651055648</v>
      </c>
      <c r="E9928" s="2">
        <f t="shared" si="312"/>
        <v>0.567057497124662</v>
      </c>
      <c r="F9928" s="2">
        <f t="shared" si="313"/>
        <v>37222.3621817519</v>
      </c>
    </row>
    <row r="9929" spans="1:6">
      <c r="A9929" s="5">
        <v>0.68336304902318</v>
      </c>
      <c r="B9929" s="5">
        <v>17968.932627207</v>
      </c>
      <c r="C9929" s="5">
        <v>1.19744555154433</v>
      </c>
      <c r="D9929" s="5">
        <v>52941.6987974887</v>
      </c>
      <c r="E9929" s="2">
        <f t="shared" si="312"/>
        <v>0.51408250252115</v>
      </c>
      <c r="F9929" s="2">
        <f t="shared" si="313"/>
        <v>34972.7661702817</v>
      </c>
    </row>
    <row r="9930" spans="1:6">
      <c r="A9930" s="5">
        <v>0.698503976666905</v>
      </c>
      <c r="B9930" s="5">
        <v>23304.3530698394</v>
      </c>
      <c r="C9930" s="5">
        <v>1.20176694022734</v>
      </c>
      <c r="D9930" s="5">
        <v>62405.0879151416</v>
      </c>
      <c r="E9930" s="2">
        <f t="shared" si="312"/>
        <v>0.503262963560435</v>
      </c>
      <c r="F9930" s="2">
        <f t="shared" si="313"/>
        <v>39100.7348453022</v>
      </c>
    </row>
    <row r="9931" spans="1:6">
      <c r="A9931" s="5">
        <v>0.688453308702839</v>
      </c>
      <c r="B9931" s="5">
        <v>18739.7148941758</v>
      </c>
      <c r="C9931" s="5">
        <v>1.18875432949706</v>
      </c>
      <c r="D9931" s="5">
        <v>55752.5479639223</v>
      </c>
      <c r="E9931" s="2">
        <f t="shared" si="312"/>
        <v>0.500301020794221</v>
      </c>
      <c r="F9931" s="2">
        <f t="shared" si="313"/>
        <v>37012.8330697465</v>
      </c>
    </row>
    <row r="9932" spans="1:6">
      <c r="A9932" s="5">
        <v>0.663745807551529</v>
      </c>
      <c r="B9932" s="5">
        <v>21231.4432753697</v>
      </c>
      <c r="C9932" s="5">
        <v>1.17889533973936</v>
      </c>
      <c r="D9932" s="5">
        <v>60268.9088387494</v>
      </c>
      <c r="E9932" s="2">
        <f t="shared" si="312"/>
        <v>0.515149532187831</v>
      </c>
      <c r="F9932" s="2">
        <f t="shared" si="313"/>
        <v>39037.4655633797</v>
      </c>
    </row>
    <row r="9933" spans="1:6">
      <c r="A9933" s="5">
        <v>0.726319939963581</v>
      </c>
      <c r="B9933" s="5">
        <v>19946.4005240245</v>
      </c>
      <c r="C9933" s="5">
        <v>1.24663592754345</v>
      </c>
      <c r="D9933" s="5">
        <v>55369.0230748508</v>
      </c>
      <c r="E9933" s="2">
        <f t="shared" si="312"/>
        <v>0.520315987579869</v>
      </c>
      <c r="F9933" s="2">
        <f t="shared" si="313"/>
        <v>35422.6225508263</v>
      </c>
    </row>
    <row r="9934" spans="1:6">
      <c r="A9934" s="5">
        <v>0.696290761930273</v>
      </c>
      <c r="B9934" s="5">
        <v>19929.0415357275</v>
      </c>
      <c r="C9934" s="5">
        <v>1.22400532417722</v>
      </c>
      <c r="D9934" s="5">
        <v>58102.297947693</v>
      </c>
      <c r="E9934" s="2">
        <f t="shared" si="312"/>
        <v>0.527714562246947</v>
      </c>
      <c r="F9934" s="2">
        <f t="shared" si="313"/>
        <v>38173.2564119655</v>
      </c>
    </row>
    <row r="9935" spans="1:6">
      <c r="A9935" s="5">
        <v>0.684233179934442</v>
      </c>
      <c r="B9935" s="5">
        <v>16157.0528191477</v>
      </c>
      <c r="C9935" s="5">
        <v>1.18243225666912</v>
      </c>
      <c r="D9935" s="5">
        <v>51552.9614576789</v>
      </c>
      <c r="E9935" s="2">
        <f t="shared" si="312"/>
        <v>0.498199076734678</v>
      </c>
      <c r="F9935" s="2">
        <f t="shared" si="313"/>
        <v>35395.9086385312</v>
      </c>
    </row>
    <row r="9936" spans="1:6">
      <c r="A9936" s="5">
        <v>0.675419201947717</v>
      </c>
      <c r="B9936" s="5">
        <v>19583.9237024104</v>
      </c>
      <c r="C9936" s="5">
        <v>1.1956731006306</v>
      </c>
      <c r="D9936" s="5">
        <v>57179.4017843616</v>
      </c>
      <c r="E9936" s="2">
        <f t="shared" si="312"/>
        <v>0.520253898682883</v>
      </c>
      <c r="F9936" s="2">
        <f t="shared" si="313"/>
        <v>37595.4780819512</v>
      </c>
    </row>
    <row r="9937" spans="1:6">
      <c r="A9937" s="5">
        <v>0.733605172500044</v>
      </c>
      <c r="B9937" s="5">
        <v>20880.911187031</v>
      </c>
      <c r="C9937" s="5">
        <v>1.2432963985037</v>
      </c>
      <c r="D9937" s="5">
        <v>57673.108353912</v>
      </c>
      <c r="E9937" s="2">
        <f t="shared" si="312"/>
        <v>0.509691226003656</v>
      </c>
      <c r="F9937" s="2">
        <f t="shared" si="313"/>
        <v>36792.197166881</v>
      </c>
    </row>
    <row r="9938" spans="1:6">
      <c r="A9938" s="5">
        <v>0.690510223860353</v>
      </c>
      <c r="B9938" s="5">
        <v>19587.9651519773</v>
      </c>
      <c r="C9938" s="5">
        <v>1.17797729605996</v>
      </c>
      <c r="D9938" s="5">
        <v>57957.0544781094</v>
      </c>
      <c r="E9938" s="2">
        <f t="shared" si="312"/>
        <v>0.487467072199607</v>
      </c>
      <c r="F9938" s="2">
        <f t="shared" si="313"/>
        <v>38369.0893261321</v>
      </c>
    </row>
    <row r="9939" spans="1:6">
      <c r="A9939" s="5">
        <v>0.724663975556336</v>
      </c>
      <c r="B9939" s="5">
        <v>16635.5767554586</v>
      </c>
      <c r="C9939" s="5">
        <v>1.24156953878648</v>
      </c>
      <c r="D9939" s="5">
        <v>53326.4866054563</v>
      </c>
      <c r="E9939" s="2">
        <f t="shared" si="312"/>
        <v>0.516905563230144</v>
      </c>
      <c r="F9939" s="2">
        <f t="shared" si="313"/>
        <v>36690.9098499977</v>
      </c>
    </row>
    <row r="9940" spans="1:6">
      <c r="A9940" s="5">
        <v>0.747356166351839</v>
      </c>
      <c r="B9940" s="5">
        <v>20218.2309172439</v>
      </c>
      <c r="C9940" s="5">
        <v>1.27687993291057</v>
      </c>
      <c r="D9940" s="5">
        <v>56671.6813482909</v>
      </c>
      <c r="E9940" s="2">
        <f t="shared" si="312"/>
        <v>0.529523766558731</v>
      </c>
      <c r="F9940" s="2">
        <f t="shared" si="313"/>
        <v>36453.450431047</v>
      </c>
    </row>
    <row r="9941" spans="1:6">
      <c r="A9941" s="5">
        <v>0.759266796736422</v>
      </c>
      <c r="B9941" s="5">
        <v>22217.9174282729</v>
      </c>
      <c r="C9941" s="5">
        <v>1.34796479599781</v>
      </c>
      <c r="D9941" s="5">
        <v>60150.107591567</v>
      </c>
      <c r="E9941" s="2">
        <f t="shared" si="312"/>
        <v>0.588697999261388</v>
      </c>
      <c r="F9941" s="2">
        <f t="shared" si="313"/>
        <v>37932.1901632941</v>
      </c>
    </row>
    <row r="9942" spans="1:6">
      <c r="A9942" s="5">
        <v>0.694384934076711</v>
      </c>
      <c r="B9942" s="5">
        <v>20835.7019704558</v>
      </c>
      <c r="C9942" s="5">
        <v>1.21455246289948</v>
      </c>
      <c r="D9942" s="5">
        <v>58697.7791859527</v>
      </c>
      <c r="E9942" s="2">
        <f t="shared" si="312"/>
        <v>0.520167528822769</v>
      </c>
      <c r="F9942" s="2">
        <f t="shared" si="313"/>
        <v>37862.0772154969</v>
      </c>
    </row>
    <row r="9943" spans="1:6">
      <c r="A9943" s="5">
        <v>0.706717234706196</v>
      </c>
      <c r="B9943" s="5">
        <v>18668.721341714</v>
      </c>
      <c r="C9943" s="5">
        <v>1.23190475662698</v>
      </c>
      <c r="D9943" s="5">
        <v>54800.846146106</v>
      </c>
      <c r="E9943" s="2">
        <f t="shared" si="312"/>
        <v>0.525187521920784</v>
      </c>
      <c r="F9943" s="2">
        <f t="shared" si="313"/>
        <v>36132.124804392</v>
      </c>
    </row>
    <row r="9944" spans="1:6">
      <c r="A9944" s="5">
        <v>0.707048601274843</v>
      </c>
      <c r="B9944" s="5">
        <v>15724.8580954629</v>
      </c>
      <c r="C9944" s="5">
        <v>1.24689744434877</v>
      </c>
      <c r="D9944" s="5">
        <v>53814.7883603703</v>
      </c>
      <c r="E9944" s="2">
        <f t="shared" si="312"/>
        <v>0.539848843073927</v>
      </c>
      <c r="F9944" s="2">
        <f t="shared" si="313"/>
        <v>38089.9302649074</v>
      </c>
    </row>
    <row r="9945" spans="1:6">
      <c r="A9945" s="5">
        <v>0.713919749682931</v>
      </c>
      <c r="B9945" s="5">
        <v>23744.675760851</v>
      </c>
      <c r="C9945" s="5">
        <v>1.22022137254434</v>
      </c>
      <c r="D9945" s="5">
        <v>59868.7957674242</v>
      </c>
      <c r="E9945" s="2">
        <f t="shared" si="312"/>
        <v>0.506301622861409</v>
      </c>
      <c r="F9945" s="2">
        <f t="shared" si="313"/>
        <v>36124.1200065732</v>
      </c>
    </row>
    <row r="9946" spans="1:6">
      <c r="A9946" s="5">
        <v>0.684242699022848</v>
      </c>
      <c r="B9946" s="5">
        <v>22215.9134234932</v>
      </c>
      <c r="C9946" s="5">
        <v>1.13108657731804</v>
      </c>
      <c r="D9946" s="5">
        <v>57370.2261181612</v>
      </c>
      <c r="E9946" s="2">
        <f t="shared" si="312"/>
        <v>0.446843878295192</v>
      </c>
      <c r="F9946" s="2">
        <f t="shared" si="313"/>
        <v>35154.312694668</v>
      </c>
    </row>
    <row r="9947" spans="1:6">
      <c r="A9947" s="5">
        <v>0.728555050361349</v>
      </c>
      <c r="B9947" s="5">
        <v>19837.8633071953</v>
      </c>
      <c r="C9947" s="5">
        <v>1.27002546985253</v>
      </c>
      <c r="D9947" s="5">
        <v>59340.7412496297</v>
      </c>
      <c r="E9947" s="2">
        <f t="shared" si="312"/>
        <v>0.541470419491181</v>
      </c>
      <c r="F9947" s="2">
        <f t="shared" si="313"/>
        <v>39502.8779424344</v>
      </c>
    </row>
    <row r="9948" spans="1:6">
      <c r="A9948" s="5">
        <v>0.708782782919065</v>
      </c>
      <c r="B9948" s="5">
        <v>20768.319994362</v>
      </c>
      <c r="C9948" s="5">
        <v>1.24755584394034</v>
      </c>
      <c r="D9948" s="5">
        <v>60781.1733788799</v>
      </c>
      <c r="E9948" s="2">
        <f t="shared" si="312"/>
        <v>0.538773061021275</v>
      </c>
      <c r="F9948" s="2">
        <f t="shared" si="313"/>
        <v>40012.8533845179</v>
      </c>
    </row>
    <row r="9949" spans="1:6">
      <c r="A9949" s="5">
        <v>0.726647736980864</v>
      </c>
      <c r="B9949" s="5">
        <v>19259.9311733134</v>
      </c>
      <c r="C9949" s="5">
        <v>1.28268656128532</v>
      </c>
      <c r="D9949" s="5">
        <v>58172.9147979346</v>
      </c>
      <c r="E9949" s="2">
        <f t="shared" si="312"/>
        <v>0.556038824304456</v>
      </c>
      <c r="F9949" s="2">
        <f t="shared" si="313"/>
        <v>38912.9836246212</v>
      </c>
    </row>
    <row r="9950" spans="1:6">
      <c r="A9950" s="5">
        <v>0.70833214019597</v>
      </c>
      <c r="B9950" s="5">
        <v>18748.2556450905</v>
      </c>
      <c r="C9950" s="5">
        <v>1.23452532824691</v>
      </c>
      <c r="D9950" s="5">
        <v>55883.1095701961</v>
      </c>
      <c r="E9950" s="2">
        <f t="shared" si="312"/>
        <v>0.52619318805094</v>
      </c>
      <c r="F9950" s="2">
        <f t="shared" si="313"/>
        <v>37134.8539251056</v>
      </c>
    </row>
    <row r="9951" spans="1:6">
      <c r="A9951" s="5">
        <v>0.702975208567331</v>
      </c>
      <c r="B9951" s="5">
        <v>20027.7989096735</v>
      </c>
      <c r="C9951" s="5">
        <v>1.21688257402805</v>
      </c>
      <c r="D9951" s="5">
        <v>58564.179645215</v>
      </c>
      <c r="E9951" s="2">
        <f t="shared" si="312"/>
        <v>0.513907365460719</v>
      </c>
      <c r="F9951" s="2">
        <f t="shared" si="313"/>
        <v>38536.3807355415</v>
      </c>
    </row>
    <row r="9952" spans="1:6">
      <c r="A9952" s="5">
        <v>0.662090502090541</v>
      </c>
      <c r="B9952" s="5">
        <v>17873.6560635157</v>
      </c>
      <c r="C9952" s="5">
        <v>1.16229986284005</v>
      </c>
      <c r="D9952" s="5">
        <v>55820.6859350172</v>
      </c>
      <c r="E9952" s="2">
        <f t="shared" si="312"/>
        <v>0.500209360749509</v>
      </c>
      <c r="F9952" s="2">
        <f t="shared" si="313"/>
        <v>37947.0298715015</v>
      </c>
    </row>
    <row r="9953" spans="1:6">
      <c r="A9953" s="5">
        <v>0.713063814131199</v>
      </c>
      <c r="B9953" s="5">
        <v>22595.6780050547</v>
      </c>
      <c r="C9953" s="5">
        <v>1.24253681630843</v>
      </c>
      <c r="D9953" s="5">
        <v>61363.4587144294</v>
      </c>
      <c r="E9953" s="2">
        <f t="shared" si="312"/>
        <v>0.529473002177231</v>
      </c>
      <c r="F9953" s="2">
        <f t="shared" si="313"/>
        <v>38767.7807093747</v>
      </c>
    </row>
    <row r="9954" spans="1:6">
      <c r="A9954" s="5">
        <v>0.711187004805361</v>
      </c>
      <c r="B9954" s="5">
        <v>17451.3318196197</v>
      </c>
      <c r="C9954" s="5">
        <v>1.2261347559835</v>
      </c>
      <c r="D9954" s="5">
        <v>53254.4031562554</v>
      </c>
      <c r="E9954" s="2">
        <f t="shared" si="312"/>
        <v>0.514947751178139</v>
      </c>
      <c r="F9954" s="2">
        <f t="shared" si="313"/>
        <v>35803.0713366357</v>
      </c>
    </row>
    <row r="9955" spans="1:6">
      <c r="A9955" s="5">
        <v>0.715520422868181</v>
      </c>
      <c r="B9955" s="5">
        <v>19779.0288130837</v>
      </c>
      <c r="C9955" s="5">
        <v>1.24667972550999</v>
      </c>
      <c r="D9955" s="5">
        <v>58004.8086843898</v>
      </c>
      <c r="E9955" s="2">
        <f t="shared" si="312"/>
        <v>0.531159302641809</v>
      </c>
      <c r="F9955" s="2">
        <f t="shared" si="313"/>
        <v>38225.7798713061</v>
      </c>
    </row>
    <row r="9956" spans="1:6">
      <c r="A9956" s="5">
        <v>0.671070011802247</v>
      </c>
      <c r="B9956" s="5">
        <v>19442.2333410126</v>
      </c>
      <c r="C9956" s="5">
        <v>1.19061573903984</v>
      </c>
      <c r="D9956" s="5">
        <v>57156.89614904</v>
      </c>
      <c r="E9956" s="2">
        <f t="shared" si="312"/>
        <v>0.519545727237593</v>
      </c>
      <c r="F9956" s="2">
        <f t="shared" si="313"/>
        <v>37714.6628080274</v>
      </c>
    </row>
    <row r="9957" spans="1:6">
      <c r="A9957" s="5">
        <v>0.665920528414345</v>
      </c>
      <c r="B9957" s="5">
        <v>21835.2256680212</v>
      </c>
      <c r="C9957" s="5">
        <v>1.14321867609572</v>
      </c>
      <c r="D9957" s="5">
        <v>59072.7094115372</v>
      </c>
      <c r="E9957" s="2">
        <f t="shared" si="312"/>
        <v>0.477298147681375</v>
      </c>
      <c r="F9957" s="2">
        <f t="shared" si="313"/>
        <v>37237.483743516</v>
      </c>
    </row>
    <row r="9958" spans="1:6">
      <c r="A9958" s="5">
        <v>0.693121560850569</v>
      </c>
      <c r="B9958" s="5">
        <v>18717.9185865129</v>
      </c>
      <c r="C9958" s="5">
        <v>1.17514739869627</v>
      </c>
      <c r="D9958" s="5">
        <v>56581.8624373135</v>
      </c>
      <c r="E9958" s="2">
        <f t="shared" si="312"/>
        <v>0.482025837845701</v>
      </c>
      <c r="F9958" s="2">
        <f t="shared" si="313"/>
        <v>37863.9438508006</v>
      </c>
    </row>
    <row r="9959" spans="1:6">
      <c r="A9959" s="5">
        <v>0.69323023722768</v>
      </c>
      <c r="B9959" s="5">
        <v>14084.8108951347</v>
      </c>
      <c r="C9959" s="5">
        <v>1.19923707411049</v>
      </c>
      <c r="D9959" s="5">
        <v>50526.9937905758</v>
      </c>
      <c r="E9959" s="2">
        <f t="shared" si="312"/>
        <v>0.50600683688281</v>
      </c>
      <c r="F9959" s="2">
        <f t="shared" si="313"/>
        <v>36442.1828954411</v>
      </c>
    </row>
    <row r="9960" spans="1:6">
      <c r="A9960" s="5">
        <v>0.701746059427522</v>
      </c>
      <c r="B9960" s="5">
        <v>24733.3676279141</v>
      </c>
      <c r="C9960" s="5">
        <v>1.26733286551201</v>
      </c>
      <c r="D9960" s="5">
        <v>63746.0547836639</v>
      </c>
      <c r="E9960" s="2">
        <f t="shared" si="312"/>
        <v>0.565586806084488</v>
      </c>
      <c r="F9960" s="2">
        <f t="shared" si="313"/>
        <v>39012.6871557498</v>
      </c>
    </row>
    <row r="9961" spans="1:6">
      <c r="A9961" s="5">
        <v>0.721288813572597</v>
      </c>
      <c r="B9961" s="5">
        <v>18831.8986662685</v>
      </c>
      <c r="C9961" s="5">
        <v>1.23029494171693</v>
      </c>
      <c r="D9961" s="5">
        <v>55620.7449556469</v>
      </c>
      <c r="E9961" s="2">
        <f t="shared" si="312"/>
        <v>0.509006128144333</v>
      </c>
      <c r="F9961" s="2">
        <f t="shared" si="313"/>
        <v>36788.8462893784</v>
      </c>
    </row>
    <row r="9962" spans="1:6">
      <c r="A9962" s="5">
        <v>0.677479049886503</v>
      </c>
      <c r="B9962" s="5">
        <v>18145.5136948316</v>
      </c>
      <c r="C9962" s="5">
        <v>1.16327801719808</v>
      </c>
      <c r="D9962" s="5">
        <v>52120.9201152922</v>
      </c>
      <c r="E9962" s="2">
        <f t="shared" si="312"/>
        <v>0.485798967311577</v>
      </c>
      <c r="F9962" s="2">
        <f t="shared" si="313"/>
        <v>33975.4064204606</v>
      </c>
    </row>
    <row r="9963" spans="1:6">
      <c r="A9963" s="5">
        <v>0.738522478386156</v>
      </c>
      <c r="B9963" s="5">
        <v>23241.940862553</v>
      </c>
      <c r="C9963" s="5">
        <v>1.27273819834103</v>
      </c>
      <c r="D9963" s="5">
        <v>62606.9292793911</v>
      </c>
      <c r="E9963" s="2">
        <f t="shared" si="312"/>
        <v>0.534215719954874</v>
      </c>
      <c r="F9963" s="2">
        <f t="shared" si="313"/>
        <v>39364.9884168381</v>
      </c>
    </row>
    <row r="9964" spans="1:6">
      <c r="A9964" s="5">
        <v>0.737980281015392</v>
      </c>
      <c r="B9964" s="5">
        <v>19931.4320461027</v>
      </c>
      <c r="C9964" s="5">
        <v>1.30393311442757</v>
      </c>
      <c r="D9964" s="5">
        <v>58398.4716107324</v>
      </c>
      <c r="E9964" s="2">
        <f t="shared" si="312"/>
        <v>0.565952833412178</v>
      </c>
      <c r="F9964" s="2">
        <f t="shared" si="313"/>
        <v>38467.0395646297</v>
      </c>
    </row>
    <row r="9965" spans="1:6">
      <c r="A9965" s="5">
        <v>0.709683395365471</v>
      </c>
      <c r="B9965" s="5">
        <v>17520.7593444478</v>
      </c>
      <c r="C9965" s="5">
        <v>1.22366111631132</v>
      </c>
      <c r="D9965" s="5">
        <v>52553.9866784712</v>
      </c>
      <c r="E9965" s="2">
        <f t="shared" si="312"/>
        <v>0.513977720945849</v>
      </c>
      <c r="F9965" s="2">
        <f t="shared" si="313"/>
        <v>35033.2273340234</v>
      </c>
    </row>
    <row r="9966" spans="1:6">
      <c r="A9966" s="5">
        <v>0.749544224113691</v>
      </c>
      <c r="B9966" s="5">
        <v>19142.4399386288</v>
      </c>
      <c r="C9966" s="5">
        <v>1.28481040559131</v>
      </c>
      <c r="D9966" s="5">
        <v>57025.3924403502</v>
      </c>
      <c r="E9966" s="2">
        <f t="shared" si="312"/>
        <v>0.535266181477619</v>
      </c>
      <c r="F9966" s="2">
        <f t="shared" si="313"/>
        <v>37882.9525017214</v>
      </c>
    </row>
    <row r="9967" spans="1:6">
      <c r="A9967" s="5">
        <v>0.763349506461477</v>
      </c>
      <c r="B9967" s="5">
        <v>20194.2992528885</v>
      </c>
      <c r="C9967" s="5">
        <v>1.33827515422463</v>
      </c>
      <c r="D9967" s="5">
        <v>55201.596782682</v>
      </c>
      <c r="E9967" s="2">
        <f t="shared" si="312"/>
        <v>0.574925647763153</v>
      </c>
      <c r="F9967" s="2">
        <f t="shared" si="313"/>
        <v>35007.2975297935</v>
      </c>
    </row>
    <row r="9968" spans="1:6">
      <c r="A9968" s="5">
        <v>0.681855183912635</v>
      </c>
      <c r="B9968" s="5">
        <v>15633.8736809295</v>
      </c>
      <c r="C9968" s="5">
        <v>1.19819091270327</v>
      </c>
      <c r="D9968" s="5">
        <v>52283.5607437452</v>
      </c>
      <c r="E9968" s="2">
        <f t="shared" si="312"/>
        <v>0.516335728790635</v>
      </c>
      <c r="F9968" s="2">
        <f t="shared" si="313"/>
        <v>36649.6870628157</v>
      </c>
    </row>
    <row r="9969" spans="1:6">
      <c r="A9969" s="5">
        <v>0.687413008503648</v>
      </c>
      <c r="B9969" s="5">
        <v>21779.8202047339</v>
      </c>
      <c r="C9969" s="5">
        <v>1.2239778366062</v>
      </c>
      <c r="D9969" s="5">
        <v>59846.6439127045</v>
      </c>
      <c r="E9969" s="2">
        <f t="shared" si="312"/>
        <v>0.536564828102552</v>
      </c>
      <c r="F9969" s="2">
        <f t="shared" si="313"/>
        <v>38066.8237079706</v>
      </c>
    </row>
    <row r="9970" spans="1:6">
      <c r="A9970" s="5">
        <v>0.721932437764685</v>
      </c>
      <c r="B9970" s="5">
        <v>22661.5998762336</v>
      </c>
      <c r="C9970" s="5">
        <v>1.23393117002497</v>
      </c>
      <c r="D9970" s="5">
        <v>60146.233438815</v>
      </c>
      <c r="E9970" s="2">
        <f t="shared" si="312"/>
        <v>0.511998732260285</v>
      </c>
      <c r="F9970" s="2">
        <f t="shared" si="313"/>
        <v>37484.6335625814</v>
      </c>
    </row>
    <row r="9971" spans="1:6">
      <c r="A9971" s="5">
        <v>0.709083443528943</v>
      </c>
      <c r="B9971" s="5">
        <v>21144.9199666334</v>
      </c>
      <c r="C9971" s="5">
        <v>1.22087870118938</v>
      </c>
      <c r="D9971" s="5">
        <v>59905.1106316301</v>
      </c>
      <c r="E9971" s="2">
        <f t="shared" si="312"/>
        <v>0.511795257660437</v>
      </c>
      <c r="F9971" s="2">
        <f t="shared" si="313"/>
        <v>38760.1906649967</v>
      </c>
    </row>
    <row r="9972" spans="1:6">
      <c r="A9972" s="5">
        <v>0.783296942537605</v>
      </c>
      <c r="B9972" s="5">
        <v>24972.8646190703</v>
      </c>
      <c r="C9972" s="5">
        <v>1.35857501832807</v>
      </c>
      <c r="D9972" s="5">
        <v>63028.9560077935</v>
      </c>
      <c r="E9972" s="2">
        <f t="shared" si="312"/>
        <v>0.575278075790465</v>
      </c>
      <c r="F9972" s="2">
        <f t="shared" si="313"/>
        <v>38056.0913887232</v>
      </c>
    </row>
    <row r="9973" spans="1:6">
      <c r="A9973" s="5">
        <v>0.714846727777336</v>
      </c>
      <c r="B9973" s="5">
        <v>19843.4564356088</v>
      </c>
      <c r="C9973" s="5">
        <v>1.2094421984007</v>
      </c>
      <c r="D9973" s="5">
        <v>52526.1182636936</v>
      </c>
      <c r="E9973" s="2">
        <f t="shared" si="312"/>
        <v>0.494595470623364</v>
      </c>
      <c r="F9973" s="2">
        <f t="shared" si="313"/>
        <v>32682.6618280848</v>
      </c>
    </row>
    <row r="9974" spans="1:6">
      <c r="A9974" s="5">
        <v>0.715264473734777</v>
      </c>
      <c r="B9974" s="5">
        <v>25265.2402463845</v>
      </c>
      <c r="C9974" s="5">
        <v>1.27867795623065</v>
      </c>
      <c r="D9974" s="5">
        <v>67701.7283035304</v>
      </c>
      <c r="E9974" s="2">
        <f t="shared" si="312"/>
        <v>0.563413482495873</v>
      </c>
      <c r="F9974" s="2">
        <f t="shared" si="313"/>
        <v>42436.4880571459</v>
      </c>
    </row>
    <row r="9975" spans="1:6">
      <c r="A9975" s="5">
        <v>0.73266619169781</v>
      </c>
      <c r="B9975" s="5">
        <v>20868.5472467763</v>
      </c>
      <c r="C9975" s="5">
        <v>1.29810188852538</v>
      </c>
      <c r="D9975" s="5">
        <v>58408.5354330304</v>
      </c>
      <c r="E9975" s="2">
        <f t="shared" si="312"/>
        <v>0.56543569682757</v>
      </c>
      <c r="F9975" s="2">
        <f t="shared" si="313"/>
        <v>37539.9881862541</v>
      </c>
    </row>
    <row r="9976" spans="1:6">
      <c r="A9976" s="5">
        <v>0.711979103257125</v>
      </c>
      <c r="B9976" s="5">
        <v>22767.6084074918</v>
      </c>
      <c r="C9976" s="5">
        <v>1.23196240839855</v>
      </c>
      <c r="D9976" s="5">
        <v>60739.4719649788</v>
      </c>
      <c r="E9976" s="2">
        <f t="shared" si="312"/>
        <v>0.519983305141425</v>
      </c>
      <c r="F9976" s="2">
        <f t="shared" si="313"/>
        <v>37971.863557487</v>
      </c>
    </row>
    <row r="9977" spans="1:6">
      <c r="A9977" s="5">
        <v>0.725869675322475</v>
      </c>
      <c r="B9977" s="5">
        <v>17355.4583917533</v>
      </c>
      <c r="C9977" s="5">
        <v>1.27197456760931</v>
      </c>
      <c r="D9977" s="5">
        <v>53137.3262234788</v>
      </c>
      <c r="E9977" s="2">
        <f t="shared" si="312"/>
        <v>0.546104892286835</v>
      </c>
      <c r="F9977" s="2">
        <f t="shared" si="313"/>
        <v>35781.8678317255</v>
      </c>
    </row>
    <row r="9978" spans="1:6">
      <c r="A9978" s="5">
        <v>0.702823341805335</v>
      </c>
      <c r="B9978" s="5">
        <v>16148.7530851544</v>
      </c>
      <c r="C9978" s="5">
        <v>1.18444196252988</v>
      </c>
      <c r="D9978" s="5">
        <v>51552.4317439775</v>
      </c>
      <c r="E9978" s="2">
        <f t="shared" si="312"/>
        <v>0.481618620724545</v>
      </c>
      <c r="F9978" s="2">
        <f t="shared" si="313"/>
        <v>35403.6786588231</v>
      </c>
    </row>
    <row r="9979" spans="1:6">
      <c r="A9979" s="5">
        <v>0.687163539530011</v>
      </c>
      <c r="B9979" s="5">
        <v>23247.1648951342</v>
      </c>
      <c r="C9979" s="5">
        <v>1.2098971830105</v>
      </c>
      <c r="D9979" s="5">
        <v>60379.3614525486</v>
      </c>
      <c r="E9979" s="2">
        <f t="shared" si="312"/>
        <v>0.522733643480489</v>
      </c>
      <c r="F9979" s="2">
        <f t="shared" si="313"/>
        <v>37132.1965574144</v>
      </c>
    </row>
    <row r="9980" spans="1:6">
      <c r="A9980" s="5">
        <v>0.729326694299041</v>
      </c>
      <c r="B9980" s="5">
        <v>17362.4806291951</v>
      </c>
      <c r="C9980" s="5">
        <v>1.26540294663154</v>
      </c>
      <c r="D9980" s="5">
        <v>52774.2536658342</v>
      </c>
      <c r="E9980" s="2">
        <f t="shared" si="312"/>
        <v>0.536076252332499</v>
      </c>
      <c r="F9980" s="2">
        <f t="shared" si="313"/>
        <v>35411.7730366391</v>
      </c>
    </row>
    <row r="9981" spans="1:6">
      <c r="A9981" s="5">
        <v>0.720350911365781</v>
      </c>
      <c r="B9981" s="5">
        <v>23541.2430050944</v>
      </c>
      <c r="C9981" s="5">
        <v>1.24305869375215</v>
      </c>
      <c r="D9981" s="5">
        <v>62619.5101403826</v>
      </c>
      <c r="E9981" s="2">
        <f t="shared" si="312"/>
        <v>0.522707782386369</v>
      </c>
      <c r="F9981" s="2">
        <f t="shared" si="313"/>
        <v>39078.2671352882</v>
      </c>
    </row>
    <row r="9982" spans="1:6">
      <c r="A9982" s="5">
        <v>0.675885981949422</v>
      </c>
      <c r="B9982" s="5">
        <v>20362.9645253291</v>
      </c>
      <c r="C9982" s="5">
        <v>1.17201451313937</v>
      </c>
      <c r="D9982" s="5">
        <v>56856.28473591</v>
      </c>
      <c r="E9982" s="2">
        <f t="shared" si="312"/>
        <v>0.496128531189948</v>
      </c>
      <c r="F9982" s="2">
        <f t="shared" si="313"/>
        <v>36493.3202105809</v>
      </c>
    </row>
    <row r="9983" spans="1:6">
      <c r="A9983" s="5">
        <v>0.715909186804549</v>
      </c>
      <c r="B9983" s="5">
        <v>18047.7566342412</v>
      </c>
      <c r="C9983" s="5">
        <v>1.24337593956242</v>
      </c>
      <c r="D9983" s="5">
        <v>54897.0696745019</v>
      </c>
      <c r="E9983" s="2">
        <f t="shared" si="312"/>
        <v>0.527466752757871</v>
      </c>
      <c r="F9983" s="2">
        <f t="shared" si="313"/>
        <v>36849.3130402607</v>
      </c>
    </row>
    <row r="9984" spans="1:6">
      <c r="A9984" s="5">
        <v>0.714291742729065</v>
      </c>
      <c r="B9984" s="5">
        <v>20674.9846063664</v>
      </c>
      <c r="C9984" s="5">
        <v>1.26544575336085</v>
      </c>
      <c r="D9984" s="5">
        <v>60464.4509113309</v>
      </c>
      <c r="E9984" s="2">
        <f t="shared" si="312"/>
        <v>0.551154010631785</v>
      </c>
      <c r="F9984" s="2">
        <f t="shared" si="313"/>
        <v>39789.4663049645</v>
      </c>
    </row>
    <row r="9985" spans="1:6">
      <c r="A9985" s="5">
        <v>0.739749771420743</v>
      </c>
      <c r="B9985" s="5">
        <v>18667.0587081252</v>
      </c>
      <c r="C9985" s="5">
        <v>1.29236677580657</v>
      </c>
      <c r="D9985" s="5">
        <v>55172.7142263595</v>
      </c>
      <c r="E9985" s="2">
        <f t="shared" si="312"/>
        <v>0.552617004385827</v>
      </c>
      <c r="F9985" s="2">
        <f t="shared" si="313"/>
        <v>36505.6555182343</v>
      </c>
    </row>
    <row r="9986" spans="1:6">
      <c r="A9986" s="5">
        <v>0.696279362445371</v>
      </c>
      <c r="B9986" s="5">
        <v>20072.8401447988</v>
      </c>
      <c r="C9986" s="5">
        <v>1.20921077187374</v>
      </c>
      <c r="D9986" s="5">
        <v>57683.9132953777</v>
      </c>
      <c r="E9986" s="2">
        <f t="shared" si="312"/>
        <v>0.512931409428369</v>
      </c>
      <c r="F9986" s="2">
        <f t="shared" si="313"/>
        <v>37611.0731505789</v>
      </c>
    </row>
    <row r="9987" spans="1:6">
      <c r="A9987" s="5">
        <v>0.713440177157129</v>
      </c>
      <c r="B9987" s="5">
        <v>16135.1760400379</v>
      </c>
      <c r="C9987" s="5">
        <v>1.25110086227595</v>
      </c>
      <c r="D9987" s="5">
        <v>53064.4634360613</v>
      </c>
      <c r="E9987" s="2">
        <f t="shared" si="312"/>
        <v>0.537660685118821</v>
      </c>
      <c r="F9987" s="2">
        <f t="shared" si="313"/>
        <v>36929.2873960234</v>
      </c>
    </row>
    <row r="9988" spans="1:6">
      <c r="A9988" s="5">
        <v>0.724979389023898</v>
      </c>
      <c r="B9988" s="5">
        <v>17114.6063154749</v>
      </c>
      <c r="C9988" s="5">
        <v>1.28096501226296</v>
      </c>
      <c r="D9988" s="5">
        <v>52508.3064061746</v>
      </c>
      <c r="E9988" s="2">
        <f t="shared" ref="E9988:E10002" si="314">C9988-A9988</f>
        <v>0.555985623239062</v>
      </c>
      <c r="F9988" s="2">
        <f t="shared" ref="F9988:F10002" si="315">D9988-B9988</f>
        <v>35393.7000906997</v>
      </c>
    </row>
    <row r="9989" spans="1:6">
      <c r="A9989" s="5">
        <v>0.742768696247125</v>
      </c>
      <c r="B9989" s="5">
        <v>17785.3172291896</v>
      </c>
      <c r="C9989" s="5">
        <v>1.32417192206727</v>
      </c>
      <c r="D9989" s="5">
        <v>55287.1874894411</v>
      </c>
      <c r="E9989" s="2">
        <f t="shared" si="314"/>
        <v>0.581403225820145</v>
      </c>
      <c r="F9989" s="2">
        <f t="shared" si="315"/>
        <v>37501.8702602515</v>
      </c>
    </row>
    <row r="9990" spans="1:6">
      <c r="A9990" s="5">
        <v>0.662937498452958</v>
      </c>
      <c r="B9990" s="5">
        <v>20565.9510856054</v>
      </c>
      <c r="C9990" s="5">
        <v>1.13222737818711</v>
      </c>
      <c r="D9990" s="5">
        <v>57615.0355689054</v>
      </c>
      <c r="E9990" s="2">
        <f t="shared" si="314"/>
        <v>0.469289879734152</v>
      </c>
      <c r="F9990" s="2">
        <f t="shared" si="315"/>
        <v>37049.0844833</v>
      </c>
    </row>
    <row r="9991" spans="1:6">
      <c r="A9991" s="5">
        <v>0.685253089331354</v>
      </c>
      <c r="B9991" s="5">
        <v>20213.1660171275</v>
      </c>
      <c r="C9991" s="5">
        <v>1.203057765527</v>
      </c>
      <c r="D9991" s="5">
        <v>56992.5640979774</v>
      </c>
      <c r="E9991" s="2">
        <f t="shared" si="314"/>
        <v>0.517804676195646</v>
      </c>
      <c r="F9991" s="2">
        <f t="shared" si="315"/>
        <v>36779.3980808499</v>
      </c>
    </row>
    <row r="9992" spans="1:6">
      <c r="A9992" s="5">
        <v>0.665394531778709</v>
      </c>
      <c r="B9992" s="5">
        <v>21341.8125535264</v>
      </c>
      <c r="C9992" s="5">
        <v>1.14475766796066</v>
      </c>
      <c r="D9992" s="5">
        <v>58703.0765972011</v>
      </c>
      <c r="E9992" s="2">
        <f t="shared" si="314"/>
        <v>0.479363136181951</v>
      </c>
      <c r="F9992" s="2">
        <f t="shared" si="315"/>
        <v>37361.2640436747</v>
      </c>
    </row>
    <row r="9993" spans="1:6">
      <c r="A9993" s="5">
        <v>0.656109199845553</v>
      </c>
      <c r="B9993" s="5">
        <v>16366.735682148</v>
      </c>
      <c r="C9993" s="5">
        <v>1.14254650119558</v>
      </c>
      <c r="D9993" s="5">
        <v>52368.88660923</v>
      </c>
      <c r="E9993" s="2">
        <f t="shared" si="314"/>
        <v>0.486437301350027</v>
      </c>
      <c r="F9993" s="2">
        <f t="shared" si="315"/>
        <v>36002.150927082</v>
      </c>
    </row>
    <row r="9994" spans="1:6">
      <c r="A9994" s="5">
        <v>0.723092095492423</v>
      </c>
      <c r="B9994" s="5">
        <v>19607.1928852308</v>
      </c>
      <c r="C9994" s="5">
        <v>1.26782412200081</v>
      </c>
      <c r="D9994" s="5">
        <v>57740.5861683906</v>
      </c>
      <c r="E9994" s="2">
        <f t="shared" si="314"/>
        <v>0.544732026508387</v>
      </c>
      <c r="F9994" s="2">
        <f t="shared" si="315"/>
        <v>38133.3932831598</v>
      </c>
    </row>
    <row r="9995" spans="1:6">
      <c r="A9995" s="5">
        <v>0.741559755353171</v>
      </c>
      <c r="B9995" s="5">
        <v>16268.887396699</v>
      </c>
      <c r="C9995" s="5">
        <v>1.29584747453383</v>
      </c>
      <c r="D9995" s="5">
        <v>52174.5040926564</v>
      </c>
      <c r="E9995" s="2">
        <f t="shared" si="314"/>
        <v>0.554287719180659</v>
      </c>
      <c r="F9995" s="2">
        <f t="shared" si="315"/>
        <v>35905.6166959574</v>
      </c>
    </row>
    <row r="9996" spans="1:6">
      <c r="A9996" s="5">
        <v>0.707456397777194</v>
      </c>
      <c r="B9996" s="5">
        <v>15701.4973840704</v>
      </c>
      <c r="C9996" s="5">
        <v>1.2640998685802</v>
      </c>
      <c r="D9996" s="5">
        <v>51122.7755590841</v>
      </c>
      <c r="E9996" s="2">
        <f t="shared" si="314"/>
        <v>0.556643470803006</v>
      </c>
      <c r="F9996" s="2">
        <f t="shared" si="315"/>
        <v>35421.2781750137</v>
      </c>
    </row>
    <row r="9997" spans="1:6">
      <c r="A9997" s="5">
        <v>0.712451571607938</v>
      </c>
      <c r="B9997" s="5">
        <v>19092.4410511776</v>
      </c>
      <c r="C9997" s="5">
        <v>1.2204194695267</v>
      </c>
      <c r="D9997" s="5">
        <v>57150.3398490847</v>
      </c>
      <c r="E9997" s="2">
        <f t="shared" si="314"/>
        <v>0.507967897918762</v>
      </c>
      <c r="F9997" s="2">
        <f t="shared" si="315"/>
        <v>38057.8987979071</v>
      </c>
    </row>
    <row r="9998" spans="1:6">
      <c r="A9998" s="5">
        <v>0.679476768769111</v>
      </c>
      <c r="B9998" s="5">
        <v>16880.8174403367</v>
      </c>
      <c r="C9998" s="5">
        <v>1.19409473829569</v>
      </c>
      <c r="D9998" s="5">
        <v>52885.4710442078</v>
      </c>
      <c r="E9998" s="2">
        <f t="shared" si="314"/>
        <v>0.514617969526579</v>
      </c>
      <c r="F9998" s="2">
        <f t="shared" si="315"/>
        <v>36004.6536038711</v>
      </c>
    </row>
    <row r="9999" spans="1:6">
      <c r="A9999" s="5">
        <v>0.717513555619812</v>
      </c>
      <c r="B9999" s="5">
        <v>17464.6569980335</v>
      </c>
      <c r="C9999" s="5">
        <v>1.25075879124545</v>
      </c>
      <c r="D9999" s="5">
        <v>52841.4523800716</v>
      </c>
      <c r="E9999" s="2">
        <f t="shared" si="314"/>
        <v>0.533245235625638</v>
      </c>
      <c r="F9999" s="2">
        <f t="shared" si="315"/>
        <v>35376.7953820381</v>
      </c>
    </row>
    <row r="10000" spans="1:6">
      <c r="A10000" s="5">
        <v>0.713455565349241</v>
      </c>
      <c r="B10000" s="5">
        <v>17565.3084488241</v>
      </c>
      <c r="C10000" s="5">
        <v>1.20152278549089</v>
      </c>
      <c r="D10000" s="5">
        <v>54683.2295402775</v>
      </c>
      <c r="E10000" s="2">
        <f t="shared" si="314"/>
        <v>0.488067220141649</v>
      </c>
      <c r="F10000" s="2">
        <f t="shared" si="315"/>
        <v>37117.9210914534</v>
      </c>
    </row>
    <row r="10001" spans="1:6">
      <c r="A10001" s="5">
        <v>0.647150128860765</v>
      </c>
      <c r="B10001" s="5">
        <v>26035.4136230414</v>
      </c>
      <c r="C10001" s="5">
        <v>1.14669375847287</v>
      </c>
      <c r="D10001" s="5">
        <v>65574.1149538101</v>
      </c>
      <c r="E10001" s="2">
        <f t="shared" si="314"/>
        <v>0.499543629612105</v>
      </c>
      <c r="F10001" s="2">
        <f t="shared" si="315"/>
        <v>39538.7013307687</v>
      </c>
    </row>
    <row r="10002" spans="1:6">
      <c r="A10002" s="5">
        <v>0.679558209740059</v>
      </c>
      <c r="B10002" s="5">
        <v>17303.6848086559</v>
      </c>
      <c r="C10002" s="5">
        <v>1.18794765424318</v>
      </c>
      <c r="D10002" s="5">
        <v>55561.8731981357</v>
      </c>
      <c r="E10002" s="2">
        <f t="shared" si="314"/>
        <v>0.508389444503121</v>
      </c>
      <c r="F10002" s="2">
        <f t="shared" si="315"/>
        <v>38258.1883894798</v>
      </c>
    </row>
  </sheetData>
  <mergeCells count="2">
    <mergeCell ref="A1:B1"/>
    <mergeCell ref="C1:D1"/>
  </mergeCells>
  <pageMargins left="0.7" right="0.7" top="0.75" bottom="0.75" header="0.3" footer="0.3"/>
  <headerFooter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"/>
  <sheetViews>
    <sheetView workbookViewId="0">
      <selection activeCell="J8" sqref="J8"/>
    </sheetView>
  </sheetViews>
  <sheetFormatPr defaultColWidth="9" defaultRowHeight="14.4"/>
  <cols>
    <col min="1" max="1" width="9.22222222222222" style="1" customWidth="1"/>
  </cols>
  <sheetData/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name="Button 1" r:id="rId3">
              <controlPr print="0" defaultSize="0">
                <anchor moveWithCells="1" sizeWithCells="1">
                  <from>
                    <xdr:col>3</xdr:col>
                    <xdr:colOff>449580</xdr:colOff>
                    <xdr:row>2</xdr:row>
                    <xdr:rowOff>30480</xdr:rowOff>
                  </from>
                  <to>
                    <xdr:col>5</xdr:col>
                    <xdr:colOff>396240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name="Button 2" r:id="rId4">
              <controlPr print="0" defaultSize="0">
                <anchor moveWithCells="1" sizeWithCells="1">
                  <from>
                    <xdr:col>3</xdr:col>
                    <xdr:colOff>457200</xdr:colOff>
                    <xdr:row>8</xdr:row>
                    <xdr:rowOff>53340</xdr:rowOff>
                  </from>
                  <to>
                    <xdr:col>5</xdr:col>
                    <xdr:colOff>426720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price</vt:lpstr>
      <vt:lpstr>disu&amp;cost for AE</vt:lpstr>
      <vt:lpstr>随访及检查成本</vt:lpstr>
      <vt:lpstr>survival rate</vt:lpstr>
      <vt:lpstr>cost for cycle</vt:lpstr>
      <vt:lpstr>calculation-pla</vt:lpstr>
      <vt:lpstr>calculation-ser</vt:lpstr>
      <vt:lpstr>lifetable</vt:lpstr>
      <vt:lpstr>pram-text</vt:lpstr>
      <vt:lpstr>summary results</vt:lpstr>
      <vt:lpstr>parameters</vt:lpstr>
      <vt:lpstr>DSA</vt:lpstr>
      <vt:lpstr>SER_price</vt:lpstr>
      <vt:lpstr>PSA</vt:lpstr>
      <vt:lpstr>CEAC</vt:lpstr>
      <vt:lpstr>PSA散点图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Taihang Shao</dc:creator>
  <cp:lastModifiedBy>Taihang Shao</cp:lastModifiedBy>
  <dcterms:created xsi:type="dcterms:W3CDTF">2022-08-21T23:59:00Z</dcterms:created>
  <dcterms:modified xsi:type="dcterms:W3CDTF">2023-02-05T13:24:28Z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E43476E1EF884F2D8E171F9F99FF99C9</vt:lpwstr>
  </property>
  <property fmtid="{D5CDD505-2E9C-101B-9397-08002B2CF9AE}" pid="3" name="KSOProductBuildVer">
    <vt:lpwstr>2052-11.1.0.13703</vt:lpwstr>
  </property>
</Properties>
</file>